
<file path=[Content_Types].xml><?xml version="1.0" encoding="utf-8"?>
<Types xmlns="http://schemas.openxmlformats.org/package/2006/content-types">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50" yWindow="-90" windowWidth="15495" windowHeight="8400" tabRatio="746"/>
  </bookViews>
  <sheets>
    <sheet name="Front" sheetId="38" r:id="rId1"/>
    <sheet name="How To" sheetId="42" r:id="rId2"/>
    <sheet name="Note" sheetId="45" r:id="rId3"/>
    <sheet name="Direct" sheetId="27" r:id="rId4"/>
    <sheet name="Demand" sheetId="44" r:id="rId5"/>
    <sheet name="Design" sheetId="34" r:id="rId6"/>
    <sheet name="Output" sheetId="35" r:id="rId7"/>
    <sheet name="parameters" sheetId="16" state="hidden" r:id="rId8"/>
    <sheet name="calcs_segs" sheetId="46" state="hidden" r:id="rId9"/>
    <sheet name="calcs" sheetId="33" state="hidden" r:id="rId10"/>
  </sheets>
  <definedNames>
    <definedName name="a_wtwwtp">parameters!$D$41</definedName>
    <definedName name="as_p1834">Demand!$J$14</definedName>
    <definedName name="as_p3564">Demand!$J$15</definedName>
    <definedName name="as_p65">Demand!$J$16</definedName>
    <definedName name="as_plei1834">Demand!$V$16</definedName>
    <definedName name="as_plei3564">Demand!$V$23</definedName>
    <definedName name="as_plei65">Demand!$V$29</definedName>
    <definedName name="as_pshop1834">Demand!$V$15</definedName>
    <definedName name="as_pshop3564">Demand!$V$22</definedName>
    <definedName name="as_pshop65">Demand!$V$28</definedName>
    <definedName name="as_pwork1834">Demand!$V$14</definedName>
    <definedName name="as_pwork3564">Demand!$V$21</definedName>
    <definedName name="as_speed1834">Demand!$J$28</definedName>
    <definedName name="as_speed3564">Demand!$J$29</definedName>
    <definedName name="as_speed65">Demand!$J$30</definedName>
    <definedName name="atts">parameters!$B$7:$B$29</definedName>
    <definedName name="atts_cr">parameters!$B$11:$B$13</definedName>
    <definedName name="atts_density">parameters!$B$14:$B$16</definedName>
    <definedName name="atts_lanes">parameters!$B$8:$B$10</definedName>
    <definedName name="atts_speed">parameters!$B$17:$B$20</definedName>
    <definedName name="b_in">parameters!$E$7:$L$29</definedName>
    <definedName name="b_wtwwtp">parameters!$D$40</definedName>
    <definedName name="core0_lei1834">calcs_segs!$BM$36:$CG$42</definedName>
    <definedName name="core0_lei3564">calcs_segs!$EV$36:$FP$42</definedName>
    <definedName name="core0_lei65">calcs_segs!$HB$36:$HV$42</definedName>
    <definedName name="core0_shop1834">calcs_segs!$AJ$36:$BD$42</definedName>
    <definedName name="core0_shop3564">calcs_segs!$DS$36:$EM$42</definedName>
    <definedName name="core0_shop65">calcs_segs!$FY$36:$GS$42</definedName>
    <definedName name="core0_work1834">calcs_segs!$G$36:$AA$42</definedName>
    <definedName name="core0_work3564">calcs_segs!$CP$36:$DJ$42</definedName>
    <definedName name="core1_lei1834">calcs_segs!$BM$141:$CG$147</definedName>
    <definedName name="core1_lei3564">calcs_segs!$EV$141:$FP$147</definedName>
    <definedName name="core1_lei65">calcs_segs!$HB$141:$HV$147</definedName>
    <definedName name="core1_shop1834">calcs_segs!$AJ$141:$BD$147</definedName>
    <definedName name="core1_shop3564">calcs_segs!$DS$141:$EM$147</definedName>
    <definedName name="core1_shop65">calcs_segs!$FY$141:$GS$147</definedName>
    <definedName name="core1_work1834">calcs_segs!$G$141:$AA$147</definedName>
    <definedName name="core1_work3564">calcs_segs!$CP$141:$DJ$147</definedName>
    <definedName name="core2_lei1834">calcs_segs!$BM$246:$CG$252</definedName>
    <definedName name="core2_lei3564">calcs_segs!$EV$246:$FP$252</definedName>
    <definedName name="core2_lei65">calcs_segs!$HB$246:$HV$252</definedName>
    <definedName name="core2_shop1834">calcs_segs!$AJ$246:$BD$252</definedName>
    <definedName name="core2_shop3564">calcs_segs!$DS$246:$EM$252</definedName>
    <definedName name="core2_shop65">calcs_segs!$FY$246:$GS$252</definedName>
    <definedName name="core2_work1834">calcs_segs!$G$246:$AA$252</definedName>
    <definedName name="core2_work3564">calcs_segs!$CP$246:$DJ$252</definedName>
    <definedName name="core3_lei1834">calcs_segs!$BM$351:$CG$357</definedName>
    <definedName name="core3_lei3564">calcs_segs!$EV$351:$FP$357</definedName>
    <definedName name="core3_lei65">calcs_segs!$HB$351:$HV$357</definedName>
    <definedName name="core3_shop1834">calcs_segs!$AJ$351:$BD$357</definedName>
    <definedName name="core3_shop3564">calcs_segs!$DS$351:$EM$357</definedName>
    <definedName name="core3_shop65">calcs_segs!$FY$351:$GS$357</definedName>
    <definedName name="core3_work1834">calcs_segs!$G$351:$AA$357</definedName>
    <definedName name="core3_work3564">calcs_segs!$CP$351:$DJ$357</definedName>
    <definedName name="countries">parameters!$C$32</definedName>
    <definedName name="demand">parameters!$C$51</definedName>
    <definedName name="discount">parameters!$C$53</definedName>
    <definedName name="fac">parameters!$B$24:$C$28</definedName>
    <definedName name="fac_inv">parameters!$C$24:$D$29</definedName>
    <definedName name="fac_letters">parameters!$D$24:$D$29</definedName>
    <definedName name="fac_names">parameters!$C$24:$C$28</definedName>
    <definedName name="i_in">parameters!$N$7:$U$29</definedName>
    <definedName name="in_country">Direct!$F$14</definedName>
    <definedName name="in_demand">Direct!$F$10</definedName>
    <definedName name="in_discount">Direct!$F$13</definedName>
    <definedName name="in_input0">Design!$D$29:$X$38</definedName>
    <definedName name="in_input1">Design!$D$49:$X$58</definedName>
    <definedName name="in_input2">Design!$D$69:$X$78</definedName>
    <definedName name="in_input3">Design!$D$89:$X$98</definedName>
    <definedName name="in_length">Direct!$F$9</definedName>
    <definedName name="in_lifetime">Direct!$F$12</definedName>
    <definedName name="in_p1834">Demand!$E$14</definedName>
    <definedName name="in_p3564">Demand!$E$15</definedName>
    <definedName name="in_p65">Demand!$E$16</definedName>
    <definedName name="in_plei1834">Demand!$P$16</definedName>
    <definedName name="in_plei3564">Demand!$P$23</definedName>
    <definedName name="in_plei65">Demand!$P$29</definedName>
    <definedName name="in_pshop1834">Demand!$P$15</definedName>
    <definedName name="in_pshop3564">Demand!$P$22</definedName>
    <definedName name="in_pshop65">Demand!$P$28</definedName>
    <definedName name="in_pwork1834">Demand!$P$14</definedName>
    <definedName name="in_pwork3564">Demand!$P$21</definedName>
    <definedName name="in_speed1834">Demand!$E$28</definedName>
    <definedName name="in_speed3564">Demand!$E$29</definedName>
    <definedName name="in_speed65">Demand!$E$30</definedName>
    <definedName name="input0">calcs_segs!$G$28:$AA$35</definedName>
    <definedName name="input0_lei1834">calcs_segs!$BM$28:$CG$35</definedName>
    <definedName name="input0_lei3564">calcs_segs!$EV$28:$FP$35</definedName>
    <definedName name="input0_lei65">calcs_segs!$HB$28:$HV$35</definedName>
    <definedName name="input0_shop1834">calcs_segs!$AJ$28:$BD$35</definedName>
    <definedName name="input0_shop3564">calcs_segs!$DS$28:$EM$35</definedName>
    <definedName name="input0_shop65">calcs_segs!$FY$28:$GS$35</definedName>
    <definedName name="input0_work3564">calcs_segs!$CP$28:$DJ$35</definedName>
    <definedName name="input1">calcs_segs!$G$133:$AA$140</definedName>
    <definedName name="input2">calcs_segs!$G$238:$AA$245</definedName>
    <definedName name="input3">calcs_segs!$G$343:$AA$350</definedName>
    <definedName name="length">parameters!$C$50</definedName>
    <definedName name="lifetime">parameters!$C$52</definedName>
    <definedName name="maxI">parameters!$C$47</definedName>
    <definedName name="output0">calcs!$C$4:$W$16</definedName>
    <definedName name="output0_lei1834">calcs_segs!$BM$93:$CG$129</definedName>
    <definedName name="output0_lei3564">calcs_segs!$EV$93:$FP$129</definedName>
    <definedName name="output0_lei65">calcs_segs!$HB$93:$HV$129</definedName>
    <definedName name="output0_shop1834">calcs_segs!$AJ$93:$BD$129</definedName>
    <definedName name="output0_shop3564">calcs_segs!$DS$93:$EM$129</definedName>
    <definedName name="output0_shop65">calcs_segs!$FY$93:$GS$129</definedName>
    <definedName name="output0_work1834">calcs_segs!$G$93:$AA$129</definedName>
    <definedName name="output0_work3564">calcs_segs!$CP$93:$DJ$129</definedName>
    <definedName name="output1">calcs!$C$20:$W$32</definedName>
    <definedName name="output1_lei1834">calcs_segs!$BM$198:$CG$234</definedName>
    <definedName name="output1_lei3564">calcs_segs!$EV$198:$FP$234</definedName>
    <definedName name="output1_lei65">calcs_segs!$HB$198:$HV$234</definedName>
    <definedName name="output1_shop1834">calcs_segs!$AJ$198:$BD$234</definedName>
    <definedName name="output1_shop3564">calcs_segs!$DS$198:$EM$234</definedName>
    <definedName name="output1_shop65">calcs_segs!$FY$198:$GS$234</definedName>
    <definedName name="output1_work1834">calcs_segs!$G$198:$AA$234</definedName>
    <definedName name="output1_work3564">calcs_segs!$CP$198:$DJ$234</definedName>
    <definedName name="output2">calcs!$C$36:$W$48</definedName>
    <definedName name="output2_lei1834">calcs_segs!$BM$303:$CG$339</definedName>
    <definedName name="output2_lei3564">calcs_segs!$EV$303:$FP$339</definedName>
    <definedName name="output2_lei65">calcs_segs!$HB$303:$HV$339</definedName>
    <definedName name="output2_shop1834">calcs_segs!$AJ$303:$BD$339</definedName>
    <definedName name="output2_shop3564">calcs_segs!$DS$303:$EM$339</definedName>
    <definedName name="output2_shop65">calcs_segs!$FY$303:$GS$339</definedName>
    <definedName name="output2_work1834">calcs_segs!$G$303:$AA$339</definedName>
    <definedName name="output2_work3564">calcs_segs!$CP$303:$DJ$339</definedName>
    <definedName name="output3">calcs!$C$52:$W$64</definedName>
    <definedName name="output3_lei1834">calcs_segs!$BM$408:$CG$444</definedName>
    <definedName name="output3_lei3564">calcs_segs!$EV$408:$FP$444</definedName>
    <definedName name="output3_lei65">calcs_segs!$HB$408:$HV$444</definedName>
    <definedName name="output3_shop1834">calcs_segs!$AJ$408:$BD$444</definedName>
    <definedName name="output3_shop3564">calcs_segs!$DS$408:$EM$444</definedName>
    <definedName name="output3_shop65">calcs_segs!$FY$408:$GS$444</definedName>
    <definedName name="output3_work1834">calcs_segs!$G$408:$AA$444</definedName>
    <definedName name="output3_work3564">calcs_segs!$CP$408:$DJ$444</definedName>
    <definedName name="p_lei1834">parameters!$C$78</definedName>
    <definedName name="p_lei3564">parameters!$C$79</definedName>
    <definedName name="p_lei65">parameters!$C$80</definedName>
    <definedName name="p_shop1834">parameters!$C$75</definedName>
    <definedName name="p_shop3564">parameters!$C$76</definedName>
    <definedName name="p_shop65">parameters!$C$77</definedName>
    <definedName name="p_work1834">parameters!$C$73</definedName>
    <definedName name="p_work3564">parameters!$C$74</definedName>
    <definedName name="pnontraders">parameters!$C$45</definedName>
    <definedName name="rpsp_scaling">parameters!$C$44</definedName>
    <definedName name="segs">parameters!$E$6:$L$6</definedName>
    <definedName name="speed1834">parameters!$C$68</definedName>
    <definedName name="speed3564">parameters!$C$69</definedName>
    <definedName name="speed65">parameters!$C$70</definedName>
    <definedName name="stream">parameters!$B$56:$C$65</definedName>
    <definedName name="times1834">calcs_segs!$G$4:$AA$24</definedName>
    <definedName name="times3564">calcs_segs!$CP$4:$DJ$24</definedName>
    <definedName name="times65">calcs_segs!$FY$4:$GS$24</definedName>
    <definedName name="wtp_unit_nontraders">parameters!$C$46</definedName>
    <definedName name="wtw_in">parameters!$W$7:$AD$29</definedName>
    <definedName name="yesno">parameters!$C$35:$C$36</definedName>
  </definedNames>
  <calcPr calcId="125725"/>
</workbook>
</file>

<file path=xl/calcChain.xml><?xml version="1.0" encoding="utf-8"?>
<calcChain xmlns="http://schemas.openxmlformats.org/spreadsheetml/2006/main">
  <c r="W7" i="33"/>
  <c r="V7"/>
  <c r="U7"/>
  <c r="T7"/>
  <c r="S7"/>
  <c r="R7"/>
  <c r="Q7"/>
  <c r="P7"/>
  <c r="O7"/>
  <c r="N7"/>
  <c r="M7"/>
  <c r="L7"/>
  <c r="K7"/>
  <c r="J7"/>
  <c r="I7"/>
  <c r="H7"/>
  <c r="G7"/>
  <c r="F7"/>
  <c r="E7"/>
  <c r="D7"/>
  <c r="C7"/>
  <c r="HV429" i="46"/>
  <c r="HU429"/>
  <c r="HT429"/>
  <c r="HS429"/>
  <c r="HR429"/>
  <c r="HQ429"/>
  <c r="HP429"/>
  <c r="HO429"/>
  <c r="HN429"/>
  <c r="HM429"/>
  <c r="HL429"/>
  <c r="HK429"/>
  <c r="HJ429"/>
  <c r="HI429"/>
  <c r="HH429"/>
  <c r="HG429"/>
  <c r="HF429"/>
  <c r="HE429"/>
  <c r="HD429"/>
  <c r="HC429"/>
  <c r="HB429"/>
  <c r="AA24"/>
  <c r="S24"/>
  <c r="K24"/>
  <c r="X23"/>
  <c r="P23"/>
  <c r="H23"/>
  <c r="U22"/>
  <c r="M22"/>
  <c r="Z21"/>
  <c r="R21"/>
  <c r="J21"/>
  <c r="W20"/>
  <c r="O20"/>
  <c r="G20"/>
  <c r="T19"/>
  <c r="L19"/>
  <c r="Y18"/>
  <c r="Q18"/>
  <c r="I18"/>
  <c r="V17"/>
  <c r="N17"/>
  <c r="AA16"/>
  <c r="S16"/>
  <c r="K16"/>
  <c r="X15"/>
  <c r="P15"/>
  <c r="H15"/>
  <c r="U14"/>
  <c r="M14"/>
  <c r="Z13"/>
  <c r="R13"/>
  <c r="J13"/>
  <c r="W12"/>
  <c r="O12"/>
  <c r="G12"/>
  <c r="T11"/>
  <c r="L11"/>
  <c r="Y10"/>
  <c r="Q10"/>
  <c r="I10"/>
  <c r="V9"/>
  <c r="N9"/>
  <c r="AA8"/>
  <c r="S8"/>
  <c r="K8"/>
  <c r="X7"/>
  <c r="P7"/>
  <c r="H7"/>
  <c r="U6"/>
  <c r="M6"/>
  <c r="Z5"/>
  <c r="R5"/>
  <c r="J5"/>
  <c r="W4"/>
  <c r="O4"/>
  <c r="G4"/>
  <c r="V24"/>
  <c r="N24"/>
  <c r="AA23"/>
  <c r="S23"/>
  <c r="K23"/>
  <c r="X22"/>
  <c r="P22"/>
  <c r="H22"/>
  <c r="U21"/>
  <c r="M21"/>
  <c r="Z20"/>
  <c r="R20"/>
  <c r="J20"/>
  <c r="W19"/>
  <c r="O19"/>
  <c r="G19"/>
  <c r="T18"/>
  <c r="L18"/>
  <c r="Y17"/>
  <c r="Q17"/>
  <c r="I17"/>
  <c r="V16"/>
  <c r="N16"/>
  <c r="AA15"/>
  <c r="S15"/>
  <c r="K15"/>
  <c r="X14"/>
  <c r="P14"/>
  <c r="H14"/>
  <c r="U13"/>
  <c r="M13"/>
  <c r="Z12"/>
  <c r="R12"/>
  <c r="J12"/>
  <c r="W11"/>
  <c r="O11"/>
  <c r="G11"/>
  <c r="T10"/>
  <c r="L10"/>
  <c r="Y9"/>
  <c r="Q9"/>
  <c r="I9"/>
  <c r="V8"/>
  <c r="N8"/>
  <c r="AA7"/>
  <c r="S7"/>
  <c r="K7"/>
  <c r="X6"/>
  <c r="P6"/>
  <c r="H6"/>
  <c r="U5"/>
  <c r="M5"/>
  <c r="Z4"/>
  <c r="R4"/>
  <c r="J4"/>
  <c r="T24"/>
  <c r="I24"/>
  <c r="T23"/>
  <c r="I23"/>
  <c r="S22"/>
  <c r="I22"/>
  <c r="S21"/>
  <c r="H21"/>
  <c r="S20"/>
  <c r="H20"/>
  <c r="R19"/>
  <c r="H19"/>
  <c r="R18"/>
  <c r="G18"/>
  <c r="R17"/>
  <c r="G17"/>
  <c r="Q16"/>
  <c r="G16"/>
  <c r="Q15"/>
  <c r="AA14"/>
  <c r="Q14"/>
  <c r="AA13"/>
  <c r="P13"/>
  <c r="AA12"/>
  <c r="P12"/>
  <c r="Z11"/>
  <c r="P11"/>
  <c r="Z10"/>
  <c r="O10"/>
  <c r="Z9"/>
  <c r="O9"/>
  <c r="Y8"/>
  <c r="O8"/>
  <c r="Y7"/>
  <c r="N7"/>
  <c r="Y6"/>
  <c r="N6"/>
  <c r="X5"/>
  <c r="N5"/>
  <c r="X4"/>
  <c r="M4"/>
  <c r="X24"/>
  <c r="M23"/>
  <c r="W21"/>
  <c r="L20"/>
  <c r="V18"/>
  <c r="K17"/>
  <c r="U15"/>
  <c r="J14"/>
  <c r="T12"/>
  <c r="I11"/>
  <c r="S9"/>
  <c r="H8"/>
  <c r="R6"/>
  <c r="G5"/>
  <c r="O24"/>
  <c r="N22"/>
  <c r="M20"/>
  <c r="M18"/>
  <c r="L16"/>
  <c r="V14"/>
  <c r="U12"/>
  <c r="U10"/>
  <c r="I8"/>
  <c r="S5"/>
  <c r="Z24"/>
  <c r="Z22"/>
  <c r="Y20"/>
  <c r="X18"/>
  <c r="X16"/>
  <c r="W14"/>
  <c r="V12"/>
  <c r="V10"/>
  <c r="U8"/>
  <c r="T6"/>
  <c r="T4"/>
  <c r="U24"/>
  <c r="J24"/>
  <c r="U23"/>
  <c r="J23"/>
  <c r="T22"/>
  <c r="J22"/>
  <c r="T21"/>
  <c r="I21"/>
  <c r="T20"/>
  <c r="I20"/>
  <c r="S19"/>
  <c r="I19"/>
  <c r="S18"/>
  <c r="H18"/>
  <c r="S17"/>
  <c r="H17"/>
  <c r="R16"/>
  <c r="H16"/>
  <c r="R15"/>
  <c r="G15"/>
  <c r="R14"/>
  <c r="G14"/>
  <c r="Q13"/>
  <c r="G13"/>
  <c r="Q12"/>
  <c r="AA11"/>
  <c r="Q11"/>
  <c r="AA10"/>
  <c r="P10"/>
  <c r="AA9"/>
  <c r="P9"/>
  <c r="Z8"/>
  <c r="P8"/>
  <c r="Z7"/>
  <c r="O7"/>
  <c r="Z6"/>
  <c r="O6"/>
  <c r="Y5"/>
  <c r="O5"/>
  <c r="Y4"/>
  <c r="N4"/>
  <c r="W23"/>
  <c r="L22"/>
  <c r="V20"/>
  <c r="K19"/>
  <c r="U17"/>
  <c r="J16"/>
  <c r="T14"/>
  <c r="I13"/>
  <c r="S11"/>
  <c r="H10"/>
  <c r="R8"/>
  <c r="G7"/>
  <c r="Q5"/>
  <c r="Y24"/>
  <c r="Y22"/>
  <c r="X20"/>
  <c r="W18"/>
  <c r="L17"/>
  <c r="L15"/>
  <c r="K13"/>
  <c r="J11"/>
  <c r="J9"/>
  <c r="I7"/>
  <c r="H5"/>
  <c r="O23"/>
  <c r="O21"/>
  <c r="N19"/>
  <c r="M17"/>
  <c r="M15"/>
  <c r="L13"/>
  <c r="K11"/>
  <c r="K9"/>
  <c r="J7"/>
  <c r="I5"/>
  <c r="W24"/>
  <c r="L24"/>
  <c r="V23"/>
  <c r="L23"/>
  <c r="V22"/>
  <c r="K22"/>
  <c r="V21"/>
  <c r="K21"/>
  <c r="U20"/>
  <c r="K20"/>
  <c r="U19"/>
  <c r="J19"/>
  <c r="U18"/>
  <c r="J18"/>
  <c r="T17"/>
  <c r="J17"/>
  <c r="T16"/>
  <c r="I16"/>
  <c r="T15"/>
  <c r="I15"/>
  <c r="S14"/>
  <c r="I14"/>
  <c r="S13"/>
  <c r="H13"/>
  <c r="S12"/>
  <c r="H12"/>
  <c r="R11"/>
  <c r="H11"/>
  <c r="R10"/>
  <c r="G10"/>
  <c r="R9"/>
  <c r="G9"/>
  <c r="Q8"/>
  <c r="G8"/>
  <c r="Q7"/>
  <c r="AA6"/>
  <c r="Q6"/>
  <c r="AA5"/>
  <c r="P5"/>
  <c r="AA4"/>
  <c r="P4"/>
  <c r="M24"/>
  <c r="W22"/>
  <c r="L21"/>
  <c r="V19"/>
  <c r="K18"/>
  <c r="U16"/>
  <c r="J15"/>
  <c r="T13"/>
  <c r="I12"/>
  <c r="S10"/>
  <c r="H9"/>
  <c r="R7"/>
  <c r="G6"/>
  <c r="Q4"/>
  <c r="Y23"/>
  <c r="X21"/>
  <c r="X19"/>
  <c r="W17"/>
  <c r="V15"/>
  <c r="V13"/>
  <c r="K12"/>
  <c r="J10"/>
  <c r="T8"/>
  <c r="S6"/>
  <c r="S4"/>
  <c r="P24"/>
  <c r="O22"/>
  <c r="N20"/>
  <c r="N18"/>
  <c r="M16"/>
  <c r="L14"/>
  <c r="L12"/>
  <c r="K10"/>
  <c r="J8"/>
  <c r="J6"/>
  <c r="I4"/>
  <c r="R24"/>
  <c r="H24"/>
  <c r="R23"/>
  <c r="G23"/>
  <c r="R22"/>
  <c r="G22"/>
  <c r="Q21"/>
  <c r="G21"/>
  <c r="Q20"/>
  <c r="AA19"/>
  <c r="Q19"/>
  <c r="AA18"/>
  <c r="P18"/>
  <c r="AA17"/>
  <c r="P17"/>
  <c r="Z16"/>
  <c r="P16"/>
  <c r="Z15"/>
  <c r="O15"/>
  <c r="Z14"/>
  <c r="O14"/>
  <c r="Y13"/>
  <c r="O13"/>
  <c r="Y12"/>
  <c r="N12"/>
  <c r="Y11"/>
  <c r="N11"/>
  <c r="X10"/>
  <c r="N10"/>
  <c r="X9"/>
  <c r="M9"/>
  <c r="X8"/>
  <c r="M8"/>
  <c r="W7"/>
  <c r="M7"/>
  <c r="W6"/>
  <c r="L6"/>
  <c r="W5"/>
  <c r="L5"/>
  <c r="V4"/>
  <c r="L4"/>
  <c r="N23"/>
  <c r="N21"/>
  <c r="M19"/>
  <c r="W16"/>
  <c r="K14"/>
  <c r="U11"/>
  <c r="T9"/>
  <c r="T7"/>
  <c r="I6"/>
  <c r="H4"/>
  <c r="Z23"/>
  <c r="Y21"/>
  <c r="Y19"/>
  <c r="X17"/>
  <c r="W15"/>
  <c r="W13"/>
  <c r="V11"/>
  <c r="U9"/>
  <c r="U7"/>
  <c r="T5"/>
  <c r="AA20"/>
  <c r="Y16"/>
  <c r="X12"/>
  <c r="W8"/>
  <c r="U4"/>
  <c r="AA21"/>
  <c r="X13"/>
  <c r="V5"/>
  <c r="O18"/>
  <c r="Z18"/>
  <c r="V6"/>
  <c r="P21"/>
  <c r="O17"/>
  <c r="N13"/>
  <c r="L9"/>
  <c r="K5"/>
  <c r="Z17"/>
  <c r="W9"/>
  <c r="N14"/>
  <c r="AA22"/>
  <c r="Y14"/>
  <c r="Q23"/>
  <c r="P19"/>
  <c r="N15"/>
  <c r="M11"/>
  <c r="L7"/>
  <c r="G24"/>
  <c r="Z19"/>
  <c r="Y15"/>
  <c r="X11"/>
  <c r="V7"/>
  <c r="Q22"/>
  <c r="K6"/>
  <c r="Q24"/>
  <c r="P20"/>
  <c r="O16"/>
  <c r="M12"/>
  <c r="L8"/>
  <c r="K4"/>
  <c r="M10"/>
  <c r="W10"/>
  <c r="HV349"/>
  <c r="HU349"/>
  <c r="HT349"/>
  <c r="HS349"/>
  <c r="HR349"/>
  <c r="HQ349"/>
  <c r="HP349"/>
  <c r="HO349"/>
  <c r="HN349"/>
  <c r="HM349"/>
  <c r="HL349"/>
  <c r="HK349"/>
  <c r="HJ349"/>
  <c r="HI349"/>
  <c r="HH349"/>
  <c r="HG349"/>
  <c r="HF349"/>
  <c r="HE349"/>
  <c r="HD349"/>
  <c r="HC349"/>
  <c r="HB349"/>
  <c r="HV348"/>
  <c r="HU348"/>
  <c r="HT348"/>
  <c r="HS348"/>
  <c r="HR348"/>
  <c r="HQ348"/>
  <c r="HP348"/>
  <c r="HO348"/>
  <c r="HN348"/>
  <c r="HM348"/>
  <c r="HL348"/>
  <c r="HK348"/>
  <c r="HJ348"/>
  <c r="HI348"/>
  <c r="HH348"/>
  <c r="HG348"/>
  <c r="HF348"/>
  <c r="HE348"/>
  <c r="HD348"/>
  <c r="HC348"/>
  <c r="HB348"/>
  <c r="HV347"/>
  <c r="HU347"/>
  <c r="HT347"/>
  <c r="HS347"/>
  <c r="HR347"/>
  <c r="HQ347"/>
  <c r="HP347"/>
  <c r="HO347"/>
  <c r="HN347"/>
  <c r="HM347"/>
  <c r="HL347"/>
  <c r="HK347"/>
  <c r="HJ347"/>
  <c r="HI347"/>
  <c r="HH347"/>
  <c r="HG347"/>
  <c r="HF347"/>
  <c r="HE347"/>
  <c r="HD347"/>
  <c r="HC347"/>
  <c r="HB347"/>
  <c r="HV346"/>
  <c r="HU346"/>
  <c r="HT346"/>
  <c r="HS346"/>
  <c r="HR346"/>
  <c r="HQ346"/>
  <c r="HP346"/>
  <c r="HO346"/>
  <c r="HN346"/>
  <c r="HM346"/>
  <c r="HL346"/>
  <c r="HK346"/>
  <c r="HJ346"/>
  <c r="HI346"/>
  <c r="HH346"/>
  <c r="HG346"/>
  <c r="HF346"/>
  <c r="HE346"/>
  <c r="HD346"/>
  <c r="HC346"/>
  <c r="HB346"/>
  <c r="HV345"/>
  <c r="HU345"/>
  <c r="HT345"/>
  <c r="HS345"/>
  <c r="HR345"/>
  <c r="HQ345"/>
  <c r="HP345"/>
  <c r="HO345"/>
  <c r="HN345"/>
  <c r="HM345"/>
  <c r="HL345"/>
  <c r="HK345"/>
  <c r="HJ345"/>
  <c r="HI345"/>
  <c r="HH345"/>
  <c r="HG345"/>
  <c r="HF345"/>
  <c r="HE345"/>
  <c r="HD345"/>
  <c r="HC345"/>
  <c r="HB345"/>
  <c r="HV344"/>
  <c r="HU344"/>
  <c r="HT344"/>
  <c r="HS344"/>
  <c r="HR344"/>
  <c r="HQ344"/>
  <c r="HP344"/>
  <c r="HO344"/>
  <c r="HN344"/>
  <c r="HM344"/>
  <c r="HL344"/>
  <c r="HK344"/>
  <c r="HJ344"/>
  <c r="HI344"/>
  <c r="HH344"/>
  <c r="HG344"/>
  <c r="HF344"/>
  <c r="HE344"/>
  <c r="HD344"/>
  <c r="HC344"/>
  <c r="HB344"/>
  <c r="HB350"/>
  <c r="HB351" l="1"/>
  <c r="HB352"/>
  <c r="HB353" s="1"/>
  <c r="HC352"/>
  <c r="HC353" s="1"/>
  <c r="HC351"/>
  <c r="HD351"/>
  <c r="HD352"/>
  <c r="HD353" s="1"/>
  <c r="HE351"/>
  <c r="HE352"/>
  <c r="HE353" s="1"/>
  <c r="HF351"/>
  <c r="HF352"/>
  <c r="HF353" s="1"/>
  <c r="HG352"/>
  <c r="HG353" s="1"/>
  <c r="HG351"/>
  <c r="HH352"/>
  <c r="HH353" s="1"/>
  <c r="HH351"/>
  <c r="HI352"/>
  <c r="HI353" s="1"/>
  <c r="HI351"/>
  <c r="HJ352"/>
  <c r="HJ353" s="1"/>
  <c r="HJ351"/>
  <c r="HK351"/>
  <c r="HK352"/>
  <c r="HK353" s="1"/>
  <c r="HL351"/>
  <c r="HL352"/>
  <c r="HL353" s="1"/>
  <c r="HM351"/>
  <c r="HM352"/>
  <c r="HM353" s="1"/>
  <c r="HN352"/>
  <c r="HN353" s="1"/>
  <c r="HN351"/>
  <c r="HO351"/>
  <c r="HO352"/>
  <c r="HO353" s="1"/>
  <c r="HP352"/>
  <c r="HP353" s="1"/>
  <c r="HP351"/>
  <c r="HQ352"/>
  <c r="HQ353" s="1"/>
  <c r="HQ351"/>
  <c r="HR351"/>
  <c r="HR352"/>
  <c r="HR353" s="1"/>
  <c r="HS351"/>
  <c r="HS352"/>
  <c r="HS353" s="1"/>
  <c r="HT352"/>
  <c r="HT353" s="1"/>
  <c r="HT351"/>
  <c r="HU351"/>
  <c r="HU352"/>
  <c r="HU353" s="1"/>
  <c r="HV351"/>
  <c r="HV352"/>
  <c r="HV353" s="1"/>
  <c r="HB354"/>
  <c r="HC350"/>
  <c r="HC354" s="1"/>
  <c r="HD350"/>
  <c r="HD354" s="1"/>
  <c r="HE350"/>
  <c r="HE354" s="1"/>
  <c r="HF350"/>
  <c r="HF354" s="1"/>
  <c r="HG350"/>
  <c r="HG354" s="1"/>
  <c r="HH350"/>
  <c r="HH354" s="1"/>
  <c r="HI350"/>
  <c r="HI354" s="1"/>
  <c r="HJ350"/>
  <c r="HJ354" s="1"/>
  <c r="HK350"/>
  <c r="HK354" s="1"/>
  <c r="HL350"/>
  <c r="HL354" s="1"/>
  <c r="HM350"/>
  <c r="HM354" s="1"/>
  <c r="HN350"/>
  <c r="HN354" s="1"/>
  <c r="HO350"/>
  <c r="HO354" s="1"/>
  <c r="HP350"/>
  <c r="HP354" s="1"/>
  <c r="HQ350"/>
  <c r="HQ354" s="1"/>
  <c r="HR350"/>
  <c r="HR354" s="1"/>
  <c r="HS350"/>
  <c r="HS354" s="1"/>
  <c r="HT350"/>
  <c r="HT354" s="1"/>
  <c r="HU350"/>
  <c r="HU354" s="1"/>
  <c r="HV324"/>
  <c r="HU324"/>
  <c r="HT324"/>
  <c r="HS324"/>
  <c r="HR324"/>
  <c r="HQ324"/>
  <c r="HP324"/>
  <c r="HO324"/>
  <c r="HN324"/>
  <c r="HM324"/>
  <c r="HL324"/>
  <c r="HK324"/>
  <c r="HJ324"/>
  <c r="HI324"/>
  <c r="HH324"/>
  <c r="HG324"/>
  <c r="HF324"/>
  <c r="HE324"/>
  <c r="HD324"/>
  <c r="HC324"/>
  <c r="HB324"/>
  <c r="HI421"/>
  <c r="HQ421"/>
  <c r="HG421"/>
  <c r="HF421"/>
  <c r="HR421"/>
  <c r="HE421"/>
  <c r="HM421"/>
  <c r="HU421"/>
  <c r="HL421"/>
  <c r="HC421"/>
  <c r="HB421"/>
  <c r="HH421"/>
  <c r="HP421"/>
  <c r="HT421"/>
  <c r="HD421"/>
  <c r="HV421"/>
  <c r="HK421"/>
  <c r="HO421"/>
  <c r="HS421"/>
  <c r="HJ421"/>
  <c r="HN421"/>
  <c r="HV350"/>
  <c r="HV244"/>
  <c r="HU244"/>
  <c r="HT244"/>
  <c r="HS244"/>
  <c r="HR244"/>
  <c r="HQ244"/>
  <c r="HP244"/>
  <c r="HO244"/>
  <c r="HN244"/>
  <c r="HM244"/>
  <c r="HL244"/>
  <c r="HK244"/>
  <c r="HJ244"/>
  <c r="HI244"/>
  <c r="HH244"/>
  <c r="HG244"/>
  <c r="HF244"/>
  <c r="HE244"/>
  <c r="HD244"/>
  <c r="HC244"/>
  <c r="HV243"/>
  <c r="HU243"/>
  <c r="HT243"/>
  <c r="HS243"/>
  <c r="HR243"/>
  <c r="HQ243"/>
  <c r="HP243"/>
  <c r="HO243"/>
  <c r="HN243"/>
  <c r="HM243"/>
  <c r="HL243"/>
  <c r="HK243"/>
  <c r="HJ243"/>
  <c r="HI243"/>
  <c r="HH243"/>
  <c r="HG243"/>
  <c r="HF243"/>
  <c r="HE243"/>
  <c r="HD243"/>
  <c r="HC243"/>
  <c r="HB243"/>
  <c r="HV242"/>
  <c r="HU242"/>
  <c r="HT242"/>
  <c r="HS242"/>
  <c r="HR242"/>
  <c r="HQ242"/>
  <c r="HP242"/>
  <c r="HO242"/>
  <c r="HN242"/>
  <c r="HM242"/>
  <c r="HL242"/>
  <c r="HK242"/>
  <c r="HJ242"/>
  <c r="HI242"/>
  <c r="HH242"/>
  <c r="HG242"/>
  <c r="HF242"/>
  <c r="HE242"/>
  <c r="HD242"/>
  <c r="HC242"/>
  <c r="HB242"/>
  <c r="HV241"/>
  <c r="HU241"/>
  <c r="HT241"/>
  <c r="HS241"/>
  <c r="HR241"/>
  <c r="HQ241"/>
  <c r="HP241"/>
  <c r="HO241"/>
  <c r="HN241"/>
  <c r="HM241"/>
  <c r="HL241"/>
  <c r="HK241"/>
  <c r="HJ241"/>
  <c r="HI241"/>
  <c r="HH241"/>
  <c r="HG241"/>
  <c r="HF241"/>
  <c r="HE241"/>
  <c r="HD241"/>
  <c r="HC241"/>
  <c r="HB241"/>
  <c r="HV240"/>
  <c r="HU240"/>
  <c r="HT240"/>
  <c r="HS240"/>
  <c r="HR240"/>
  <c r="HQ240"/>
  <c r="HP240"/>
  <c r="HO240"/>
  <c r="HN240"/>
  <c r="HM240"/>
  <c r="HL240"/>
  <c r="HK240"/>
  <c r="HJ240"/>
  <c r="HI240"/>
  <c r="HH240"/>
  <c r="HG240"/>
  <c r="HF240"/>
  <c r="HE240"/>
  <c r="HD240"/>
  <c r="HC240"/>
  <c r="HB240"/>
  <c r="HV239"/>
  <c r="HU239"/>
  <c r="HT239"/>
  <c r="HS239"/>
  <c r="HR239"/>
  <c r="HQ239"/>
  <c r="HP239"/>
  <c r="HO239"/>
  <c r="HN239"/>
  <c r="HM239"/>
  <c r="HL239"/>
  <c r="HK239"/>
  <c r="HJ239"/>
  <c r="HI239"/>
  <c r="HH239"/>
  <c r="HG239"/>
  <c r="HF239"/>
  <c r="HE239"/>
  <c r="HD239"/>
  <c r="HC239"/>
  <c r="HB239"/>
  <c r="HV354" l="1"/>
  <c r="HR355"/>
  <c r="HR357"/>
  <c r="HR356"/>
  <c r="HS356"/>
  <c r="HS355"/>
  <c r="HS357"/>
  <c r="HT356"/>
  <c r="HT355"/>
  <c r="HT357"/>
  <c r="HQ355"/>
  <c r="HQ357"/>
  <c r="HQ356"/>
  <c r="HM356"/>
  <c r="HM355"/>
  <c r="HM357"/>
  <c r="HH357"/>
  <c r="HH355"/>
  <c r="HH356"/>
  <c r="HD356"/>
  <c r="HD355"/>
  <c r="HD357"/>
  <c r="HJ355"/>
  <c r="HJ356"/>
  <c r="HJ357"/>
  <c r="HE357"/>
  <c r="HE356"/>
  <c r="HE355"/>
  <c r="HK356"/>
  <c r="HK355"/>
  <c r="HK357"/>
  <c r="HI355"/>
  <c r="HI357"/>
  <c r="HI356"/>
  <c r="HF356"/>
  <c r="HF355"/>
  <c r="HF357"/>
  <c r="HB356"/>
  <c r="HB355"/>
  <c r="HB357"/>
  <c r="HC355"/>
  <c r="HC357"/>
  <c r="HC356"/>
  <c r="HU356"/>
  <c r="HU357"/>
  <c r="HU355"/>
  <c r="HN357"/>
  <c r="HN356"/>
  <c r="HN355"/>
  <c r="HG357"/>
  <c r="HG355"/>
  <c r="HG356"/>
  <c r="HL356"/>
  <c r="HL355"/>
  <c r="HL357"/>
  <c r="HO357"/>
  <c r="HO356"/>
  <c r="HO355"/>
  <c r="HP355"/>
  <c r="HP357"/>
  <c r="HP356"/>
  <c r="HB246"/>
  <c r="HB247"/>
  <c r="HB248" s="1"/>
  <c r="HC247"/>
  <c r="HC248" s="1"/>
  <c r="HC246"/>
  <c r="HD247"/>
  <c r="HD248" s="1"/>
  <c r="HD246"/>
  <c r="HE247"/>
  <c r="HE248" s="1"/>
  <c r="HE246"/>
  <c r="HF247"/>
  <c r="HF248" s="1"/>
  <c r="HF246"/>
  <c r="HG247"/>
  <c r="HG248" s="1"/>
  <c r="HG246"/>
  <c r="HH246"/>
  <c r="HH247"/>
  <c r="HH248" s="1"/>
  <c r="HI246"/>
  <c r="HI247"/>
  <c r="HI248" s="1"/>
  <c r="HJ247"/>
  <c r="HJ248" s="1"/>
  <c r="HJ246"/>
  <c r="HK247"/>
  <c r="HK248" s="1"/>
  <c r="HK246"/>
  <c r="HL247"/>
  <c r="HL248" s="1"/>
  <c r="HL246"/>
  <c r="HM247"/>
  <c r="HM248" s="1"/>
  <c r="HM246"/>
  <c r="HN246"/>
  <c r="HN247"/>
  <c r="HN248" s="1"/>
  <c r="HO246"/>
  <c r="HO247"/>
  <c r="HO248" s="1"/>
  <c r="HP246"/>
  <c r="HP247"/>
  <c r="HP248" s="1"/>
  <c r="HQ246"/>
  <c r="HQ247"/>
  <c r="HQ248" s="1"/>
  <c r="HR246"/>
  <c r="HR247"/>
  <c r="HR248" s="1"/>
  <c r="HS247"/>
  <c r="HS248" s="1"/>
  <c r="HS246"/>
  <c r="HT247"/>
  <c r="HT248" s="1"/>
  <c r="HT246"/>
  <c r="HU247"/>
  <c r="HU248" s="1"/>
  <c r="HU246"/>
  <c r="HV247"/>
  <c r="HV248" s="1"/>
  <c r="HV246"/>
  <c r="HC245"/>
  <c r="HC249" s="1"/>
  <c r="HD245"/>
  <c r="HD249" s="1"/>
  <c r="HE245"/>
  <c r="HE249" s="1"/>
  <c r="HF245"/>
  <c r="HF249" s="1"/>
  <c r="HG245"/>
  <c r="HG249" s="1"/>
  <c r="HH245"/>
  <c r="HH249" s="1"/>
  <c r="HI245"/>
  <c r="HI249" s="1"/>
  <c r="HJ245"/>
  <c r="HJ249" s="1"/>
  <c r="HK245"/>
  <c r="HK249" s="1"/>
  <c r="HL245"/>
  <c r="HL249" s="1"/>
  <c r="HM245"/>
  <c r="HM249" s="1"/>
  <c r="HN245"/>
  <c r="HN249" s="1"/>
  <c r="HO245"/>
  <c r="HO249" s="1"/>
  <c r="HP245"/>
  <c r="HP249" s="1"/>
  <c r="HQ245"/>
  <c r="HQ249" s="1"/>
  <c r="HR245"/>
  <c r="HR249" s="1"/>
  <c r="HS245"/>
  <c r="HS249" s="1"/>
  <c r="HT245"/>
  <c r="HT249" s="1"/>
  <c r="HU245"/>
  <c r="HU249" s="1"/>
  <c r="HV245"/>
  <c r="HV249" s="1"/>
  <c r="HV219"/>
  <c r="HU219"/>
  <c r="HT219"/>
  <c r="HS219"/>
  <c r="HR219"/>
  <c r="HQ219"/>
  <c r="HP219"/>
  <c r="HO219"/>
  <c r="HN219"/>
  <c r="HM219"/>
  <c r="HL219"/>
  <c r="HK219"/>
  <c r="HJ219"/>
  <c r="HI219"/>
  <c r="HH219"/>
  <c r="HG219"/>
  <c r="HF219"/>
  <c r="HE219"/>
  <c r="HD219"/>
  <c r="HC219"/>
  <c r="HB219"/>
  <c r="HE316"/>
  <c r="HM316"/>
  <c r="HU316"/>
  <c r="HQ316"/>
  <c r="HI316"/>
  <c r="HT316"/>
  <c r="HH316"/>
  <c r="HP316"/>
  <c r="HC316"/>
  <c r="HK316"/>
  <c r="HS316"/>
  <c r="HD316"/>
  <c r="HL316"/>
  <c r="HO316"/>
  <c r="HF316"/>
  <c r="HJ316"/>
  <c r="HV316"/>
  <c r="HB316"/>
  <c r="HN316"/>
  <c r="HR316"/>
  <c r="HG316"/>
  <c r="HV139"/>
  <c r="HU139"/>
  <c r="HT139"/>
  <c r="HS139"/>
  <c r="HR139"/>
  <c r="HQ139"/>
  <c r="HP139"/>
  <c r="HO139"/>
  <c r="HN139"/>
  <c r="HM139"/>
  <c r="HL139"/>
  <c r="HK139"/>
  <c r="HJ139"/>
  <c r="HI139"/>
  <c r="HH139"/>
  <c r="HG139"/>
  <c r="HF139"/>
  <c r="HE139"/>
  <c r="HD139"/>
  <c r="HC139"/>
  <c r="HV138"/>
  <c r="HU138"/>
  <c r="HT138"/>
  <c r="HS138"/>
  <c r="HR138"/>
  <c r="HQ138"/>
  <c r="HP138"/>
  <c r="HO138"/>
  <c r="HN138"/>
  <c r="HM138"/>
  <c r="HL138"/>
  <c r="HK138"/>
  <c r="HJ138"/>
  <c r="HI138"/>
  <c r="HH138"/>
  <c r="HG138"/>
  <c r="HF138"/>
  <c r="HE138"/>
  <c r="HD138"/>
  <c r="HC138"/>
  <c r="HB138"/>
  <c r="HV137"/>
  <c r="HU137"/>
  <c r="HT137"/>
  <c r="HS137"/>
  <c r="HR137"/>
  <c r="HQ137"/>
  <c r="HP137"/>
  <c r="HO137"/>
  <c r="HN137"/>
  <c r="HM137"/>
  <c r="HL137"/>
  <c r="HK137"/>
  <c r="HJ137"/>
  <c r="HI137"/>
  <c r="HH137"/>
  <c r="HG137"/>
  <c r="HF137"/>
  <c r="HE137"/>
  <c r="HD137"/>
  <c r="HC137"/>
  <c r="HB137"/>
  <c r="HV136"/>
  <c r="HU136"/>
  <c r="HT136"/>
  <c r="HS136"/>
  <c r="HR136"/>
  <c r="HQ136"/>
  <c r="HP136"/>
  <c r="HO136"/>
  <c r="HN136"/>
  <c r="HM136"/>
  <c r="HL136"/>
  <c r="HK136"/>
  <c r="HJ136"/>
  <c r="HI136"/>
  <c r="HH136"/>
  <c r="HG136"/>
  <c r="HF136"/>
  <c r="HE136"/>
  <c r="HD136"/>
  <c r="HC136"/>
  <c r="HB136"/>
  <c r="HV135"/>
  <c r="HU135"/>
  <c r="HT135"/>
  <c r="HS135"/>
  <c r="HR135"/>
  <c r="HQ135"/>
  <c r="HP135"/>
  <c r="HO135"/>
  <c r="HN135"/>
  <c r="HM135"/>
  <c r="HL135"/>
  <c r="HK135"/>
  <c r="HJ135"/>
  <c r="HI135"/>
  <c r="HH135"/>
  <c r="HG135"/>
  <c r="HF135"/>
  <c r="HE135"/>
  <c r="HD135"/>
  <c r="HC135"/>
  <c r="HB135"/>
  <c r="HV134"/>
  <c r="HU134"/>
  <c r="HT134"/>
  <c r="HS134"/>
  <c r="HR134"/>
  <c r="HQ134"/>
  <c r="HP134"/>
  <c r="HO134"/>
  <c r="HN134"/>
  <c r="HM134"/>
  <c r="HL134"/>
  <c r="HK134"/>
  <c r="HJ134"/>
  <c r="HI134"/>
  <c r="HH134"/>
  <c r="HG134"/>
  <c r="HF134"/>
  <c r="HE134"/>
  <c r="HD134"/>
  <c r="HC134"/>
  <c r="HB134"/>
  <c r="HV357" l="1"/>
  <c r="HV356"/>
  <c r="HV355"/>
  <c r="HQ251"/>
  <c r="HQ250"/>
  <c r="HQ252"/>
  <c r="HS252"/>
  <c r="HS251"/>
  <c r="HS250"/>
  <c r="HC252"/>
  <c r="HC251"/>
  <c r="HC250"/>
  <c r="HO251"/>
  <c r="HO250"/>
  <c r="HO252"/>
  <c r="HV250"/>
  <c r="HV252"/>
  <c r="HV251"/>
  <c r="HL250"/>
  <c r="HL252"/>
  <c r="HL251"/>
  <c r="HH251"/>
  <c r="HH250"/>
  <c r="HH252"/>
  <c r="HI252"/>
  <c r="HI251"/>
  <c r="HI250"/>
  <c r="HF251"/>
  <c r="HF250"/>
  <c r="HF252"/>
  <c r="HN250"/>
  <c r="HN252"/>
  <c r="HN251"/>
  <c r="HK252"/>
  <c r="HK250"/>
  <c r="HK251"/>
  <c r="HG251"/>
  <c r="HG250"/>
  <c r="HG252"/>
  <c r="HU250"/>
  <c r="HU252"/>
  <c r="HU251"/>
  <c r="HM250"/>
  <c r="HM252"/>
  <c r="HM251"/>
  <c r="HE250"/>
  <c r="HE251"/>
  <c r="HE252"/>
  <c r="HR252"/>
  <c r="HR251"/>
  <c r="HR250"/>
  <c r="HJ252"/>
  <c r="HJ251"/>
  <c r="HJ250"/>
  <c r="HT250"/>
  <c r="HT252"/>
  <c r="HT251"/>
  <c r="HP251"/>
  <c r="HP250"/>
  <c r="HP252"/>
  <c r="HD250"/>
  <c r="HD252"/>
  <c r="HD251"/>
  <c r="HB141"/>
  <c r="HB142"/>
  <c r="HB143" s="1"/>
  <c r="HC142"/>
  <c r="HC143" s="1"/>
  <c r="HC141"/>
  <c r="HD142"/>
  <c r="HD143" s="1"/>
  <c r="HD141"/>
  <c r="HE141"/>
  <c r="HE142"/>
  <c r="HE143" s="1"/>
  <c r="HF141"/>
  <c r="HF142"/>
  <c r="HF143" s="1"/>
  <c r="HG142"/>
  <c r="HG143" s="1"/>
  <c r="HG141"/>
  <c r="HH142"/>
  <c r="HH143" s="1"/>
  <c r="HH141"/>
  <c r="HI142"/>
  <c r="HI143" s="1"/>
  <c r="HI141"/>
  <c r="HJ142"/>
  <c r="HJ143" s="1"/>
  <c r="HJ141"/>
  <c r="HK141"/>
  <c r="HK142"/>
  <c r="HK143" s="1"/>
  <c r="HL142"/>
  <c r="HL143" s="1"/>
  <c r="HL141"/>
  <c r="HM141"/>
  <c r="HM142"/>
  <c r="HM143" s="1"/>
  <c r="HN141"/>
  <c r="HN142"/>
  <c r="HN143" s="1"/>
  <c r="HO141"/>
  <c r="HO142"/>
  <c r="HO143" s="1"/>
  <c r="HP142"/>
  <c r="HP143" s="1"/>
  <c r="HP141"/>
  <c r="HQ142"/>
  <c r="HQ143" s="1"/>
  <c r="HQ141"/>
  <c r="HR141"/>
  <c r="HR142"/>
  <c r="HR143" s="1"/>
  <c r="HS142"/>
  <c r="HS143" s="1"/>
  <c r="HS141"/>
  <c r="HT142"/>
  <c r="HT143" s="1"/>
  <c r="HT141"/>
  <c r="HU141"/>
  <c r="HU142"/>
  <c r="HU143" s="1"/>
  <c r="HV141"/>
  <c r="HV142"/>
  <c r="HV143" s="1"/>
  <c r="HC140"/>
  <c r="HC144" s="1"/>
  <c r="HD140"/>
  <c r="HD144" s="1"/>
  <c r="HE140"/>
  <c r="HE144" s="1"/>
  <c r="HF140"/>
  <c r="HF144" s="1"/>
  <c r="HG140"/>
  <c r="HG144" s="1"/>
  <c r="HH140"/>
  <c r="HH144" s="1"/>
  <c r="HI140"/>
  <c r="HI144" s="1"/>
  <c r="HJ140"/>
  <c r="HJ144" s="1"/>
  <c r="HK140"/>
  <c r="HK144" s="1"/>
  <c r="HL140"/>
  <c r="HL144" s="1"/>
  <c r="HM140"/>
  <c r="HM144" s="1"/>
  <c r="HN140"/>
  <c r="HN144" s="1"/>
  <c r="HO140"/>
  <c r="HO144" s="1"/>
  <c r="HP140"/>
  <c r="HP144" s="1"/>
  <c r="HQ140"/>
  <c r="HQ144" s="1"/>
  <c r="HR140"/>
  <c r="HR144" s="1"/>
  <c r="HS140"/>
  <c r="HS144" s="1"/>
  <c r="HT140"/>
  <c r="HT144" s="1"/>
  <c r="HU140"/>
  <c r="HU144" s="1"/>
  <c r="HV140"/>
  <c r="HV144" s="1"/>
  <c r="HV114"/>
  <c r="HU114"/>
  <c r="HT114"/>
  <c r="HS114"/>
  <c r="HR114"/>
  <c r="HQ114"/>
  <c r="HP114"/>
  <c r="HO114"/>
  <c r="HN114"/>
  <c r="HM114"/>
  <c r="HL114"/>
  <c r="HK114"/>
  <c r="HJ114"/>
  <c r="HI114"/>
  <c r="HH114"/>
  <c r="HG114"/>
  <c r="HF114"/>
  <c r="HE114"/>
  <c r="HD114"/>
  <c r="HC114"/>
  <c r="HB114"/>
  <c r="HI211"/>
  <c r="HQ211"/>
  <c r="HH211"/>
  <c r="HP211"/>
  <c r="HC211"/>
  <c r="HE211"/>
  <c r="HM211"/>
  <c r="HU211"/>
  <c r="HD211"/>
  <c r="HL211"/>
  <c r="HT211"/>
  <c r="HG211"/>
  <c r="HS211"/>
  <c r="HO211"/>
  <c r="HJ211"/>
  <c r="HB211"/>
  <c r="HF211"/>
  <c r="HN211"/>
  <c r="HR211"/>
  <c r="HV211"/>
  <c r="HK211"/>
  <c r="HV34"/>
  <c r="HU34"/>
  <c r="HT34"/>
  <c r="HS34"/>
  <c r="HR34"/>
  <c r="HQ34"/>
  <c r="HP34"/>
  <c r="HO34"/>
  <c r="HN34"/>
  <c r="HM34"/>
  <c r="HK34"/>
  <c r="HJ34"/>
  <c r="HI34"/>
  <c r="HH34"/>
  <c r="HG34"/>
  <c r="HF34"/>
  <c r="HE34"/>
  <c r="HD34"/>
  <c r="HC34"/>
  <c r="HV33"/>
  <c r="HU33"/>
  <c r="HT33"/>
  <c r="HS33"/>
  <c r="HR33"/>
  <c r="HQ33"/>
  <c r="HP33"/>
  <c r="HO33"/>
  <c r="HN33"/>
  <c r="HM33"/>
  <c r="HL33"/>
  <c r="HK33"/>
  <c r="HJ33"/>
  <c r="HI33"/>
  <c r="HH33"/>
  <c r="HG33"/>
  <c r="HF33"/>
  <c r="HE33"/>
  <c r="HD33"/>
  <c r="HC33"/>
  <c r="HB33"/>
  <c r="HV32"/>
  <c r="HU32"/>
  <c r="HT32"/>
  <c r="HS32"/>
  <c r="HR32"/>
  <c r="HQ32"/>
  <c r="HP32"/>
  <c r="HO32"/>
  <c r="HN32"/>
  <c r="HM32"/>
  <c r="HL32"/>
  <c r="HK32"/>
  <c r="HJ32"/>
  <c r="HI32"/>
  <c r="HH32"/>
  <c r="HG32"/>
  <c r="HF32"/>
  <c r="HE32"/>
  <c r="HD32"/>
  <c r="HC32"/>
  <c r="HB32"/>
  <c r="HV31"/>
  <c r="HU31"/>
  <c r="HT31"/>
  <c r="HS31"/>
  <c r="HR31"/>
  <c r="HQ31"/>
  <c r="HP31"/>
  <c r="HO31"/>
  <c r="HN31"/>
  <c r="HM31"/>
  <c r="HL31"/>
  <c r="HK31"/>
  <c r="HJ31"/>
  <c r="HI31"/>
  <c r="HH31"/>
  <c r="HG31"/>
  <c r="HF31"/>
  <c r="HE31"/>
  <c r="HD31"/>
  <c r="HC31"/>
  <c r="HB31"/>
  <c r="HV30"/>
  <c r="HU30"/>
  <c r="HT30"/>
  <c r="HS30"/>
  <c r="HR30"/>
  <c r="HQ30"/>
  <c r="HP30"/>
  <c r="HO30"/>
  <c r="HN30"/>
  <c r="HM30"/>
  <c r="HL30"/>
  <c r="HK30"/>
  <c r="HJ30"/>
  <c r="HI30"/>
  <c r="HH30"/>
  <c r="HG30"/>
  <c r="HF30"/>
  <c r="HE30"/>
  <c r="HD30"/>
  <c r="HC30"/>
  <c r="HB30"/>
  <c r="HC29"/>
  <c r="HC145" l="1"/>
  <c r="HC147"/>
  <c r="HC146"/>
  <c r="HD146"/>
  <c r="HD145"/>
  <c r="HD147"/>
  <c r="HP147"/>
  <c r="HP146"/>
  <c r="HP145"/>
  <c r="HI145"/>
  <c r="HI147"/>
  <c r="HI146"/>
  <c r="HJ145"/>
  <c r="HJ147"/>
  <c r="HJ146"/>
  <c r="HR145"/>
  <c r="HR146"/>
  <c r="HR147"/>
  <c r="HS145"/>
  <c r="HS147"/>
  <c r="HS146"/>
  <c r="HT146"/>
  <c r="HT145"/>
  <c r="HT147"/>
  <c r="HK147"/>
  <c r="HK146"/>
  <c r="HK145"/>
  <c r="HN146"/>
  <c r="HN145"/>
  <c r="HN147"/>
  <c r="HG147"/>
  <c r="HG145"/>
  <c r="HG146"/>
  <c r="HL146"/>
  <c r="HL147"/>
  <c r="HL145"/>
  <c r="HU146"/>
  <c r="HU145"/>
  <c r="HU147"/>
  <c r="HQ145"/>
  <c r="HQ146"/>
  <c r="HQ147"/>
  <c r="HM146"/>
  <c r="HM147"/>
  <c r="HM145"/>
  <c r="HE146"/>
  <c r="HE145"/>
  <c r="HE147"/>
  <c r="HV145"/>
  <c r="HV147"/>
  <c r="HV146"/>
  <c r="HF145"/>
  <c r="HF147"/>
  <c r="HF146"/>
  <c r="HO147"/>
  <c r="HO146"/>
  <c r="HO145"/>
  <c r="HH147"/>
  <c r="HH146"/>
  <c r="HH145"/>
  <c r="HC37"/>
  <c r="HC38" s="1"/>
  <c r="HC36"/>
  <c r="HC35"/>
  <c r="HC39" s="1"/>
  <c r="HD35"/>
  <c r="HD39" s="1"/>
  <c r="HE35"/>
  <c r="HE39" s="1"/>
  <c r="HF35"/>
  <c r="HF39" s="1"/>
  <c r="HG35"/>
  <c r="HG39" s="1"/>
  <c r="HH35"/>
  <c r="HH39" s="1"/>
  <c r="HI35"/>
  <c r="HI39" s="1"/>
  <c r="HJ35"/>
  <c r="HJ39" s="1"/>
  <c r="HK35"/>
  <c r="HK39" s="1"/>
  <c r="HM35"/>
  <c r="HM39" s="1"/>
  <c r="HN35"/>
  <c r="HN39" s="1"/>
  <c r="HO35"/>
  <c r="HO39" s="1"/>
  <c r="HP35"/>
  <c r="HP39" s="1"/>
  <c r="HQ35"/>
  <c r="HQ39" s="1"/>
  <c r="HR35"/>
  <c r="HR39" s="1"/>
  <c r="HS35"/>
  <c r="HS39" s="1"/>
  <c r="HT35"/>
  <c r="HT39" s="1"/>
  <c r="HU35"/>
  <c r="HU39" s="1"/>
  <c r="HV35"/>
  <c r="HV39" s="1"/>
  <c r="GS114"/>
  <c r="GR114"/>
  <c r="GQ114"/>
  <c r="GP114"/>
  <c r="GO114"/>
  <c r="GN114"/>
  <c r="GM114"/>
  <c r="GL114"/>
  <c r="GK114"/>
  <c r="GJ114"/>
  <c r="GI114"/>
  <c r="GH114"/>
  <c r="GG114"/>
  <c r="GF114"/>
  <c r="GE114"/>
  <c r="GD114"/>
  <c r="GC114"/>
  <c r="GB114"/>
  <c r="GA114"/>
  <c r="FZ114"/>
  <c r="FY114"/>
  <c r="HC106"/>
  <c r="GS34"/>
  <c r="GR34"/>
  <c r="GQ34"/>
  <c r="GP34"/>
  <c r="GO34"/>
  <c r="GN34"/>
  <c r="GM34"/>
  <c r="GL34"/>
  <c r="GK34"/>
  <c r="GJ34"/>
  <c r="GH34"/>
  <c r="GG34"/>
  <c r="GF34"/>
  <c r="GE34"/>
  <c r="GD34"/>
  <c r="GC34"/>
  <c r="GB34"/>
  <c r="GA34"/>
  <c r="FZ34"/>
  <c r="GS33"/>
  <c r="GR33"/>
  <c r="GQ33"/>
  <c r="GP33"/>
  <c r="GO33"/>
  <c r="GN33"/>
  <c r="GM33"/>
  <c r="GL33"/>
  <c r="GK33"/>
  <c r="GJ33"/>
  <c r="GI33"/>
  <c r="GH33"/>
  <c r="GG33"/>
  <c r="GF33"/>
  <c r="GE33"/>
  <c r="GD33"/>
  <c r="GC33"/>
  <c r="GB33"/>
  <c r="GA33"/>
  <c r="FZ33"/>
  <c r="FY33"/>
  <c r="GS32"/>
  <c r="GR32"/>
  <c r="GQ32"/>
  <c r="GP32"/>
  <c r="GO32"/>
  <c r="GN32"/>
  <c r="GM32"/>
  <c r="GL32"/>
  <c r="GK32"/>
  <c r="GJ32"/>
  <c r="GI32"/>
  <c r="GH32"/>
  <c r="GG32"/>
  <c r="GF32"/>
  <c r="GE32"/>
  <c r="GD32"/>
  <c r="GC32"/>
  <c r="GB32"/>
  <c r="GA32"/>
  <c r="FZ32"/>
  <c r="FY32"/>
  <c r="GS31"/>
  <c r="GR31"/>
  <c r="GQ31"/>
  <c r="GP31"/>
  <c r="GO31"/>
  <c r="GN31"/>
  <c r="GM31"/>
  <c r="GL31"/>
  <c r="GK31"/>
  <c r="GJ31"/>
  <c r="GI31"/>
  <c r="GH31"/>
  <c r="GG31"/>
  <c r="GF31"/>
  <c r="GE31"/>
  <c r="GD31"/>
  <c r="GC31"/>
  <c r="GB31"/>
  <c r="GA31"/>
  <c r="FZ31"/>
  <c r="FY31"/>
  <c r="GS30"/>
  <c r="GR30"/>
  <c r="GQ30"/>
  <c r="GP30"/>
  <c r="GO30"/>
  <c r="GN30"/>
  <c r="GM30"/>
  <c r="GL30"/>
  <c r="GK30"/>
  <c r="GJ30"/>
  <c r="GI30"/>
  <c r="GH30"/>
  <c r="GG30"/>
  <c r="GF30"/>
  <c r="GE30"/>
  <c r="GD30"/>
  <c r="GC30"/>
  <c r="GB30"/>
  <c r="GA30"/>
  <c r="FZ30"/>
  <c r="FY30"/>
  <c r="FZ29"/>
  <c r="HV42" l="1"/>
  <c r="HV40"/>
  <c r="HV41"/>
  <c r="HF42"/>
  <c r="HF40"/>
  <c r="HF41"/>
  <c r="HG41"/>
  <c r="HG40"/>
  <c r="HG42"/>
  <c r="HN41"/>
  <c r="HN40"/>
  <c r="HN42"/>
  <c r="HQ40"/>
  <c r="HQ41"/>
  <c r="HQ42"/>
  <c r="HS42"/>
  <c r="HS41"/>
  <c r="HS40"/>
  <c r="HI42"/>
  <c r="HI41"/>
  <c r="HI40"/>
  <c r="HO41"/>
  <c r="HO40"/>
  <c r="HO42"/>
  <c r="HP41"/>
  <c r="HP40"/>
  <c r="HP42"/>
  <c r="HM40"/>
  <c r="HM42"/>
  <c r="HM41"/>
  <c r="HR42"/>
  <c r="HR41"/>
  <c r="HR40"/>
  <c r="HK42"/>
  <c r="HK41"/>
  <c r="HK40"/>
  <c r="HT40"/>
  <c r="HT42"/>
  <c r="HT41"/>
  <c r="HD40"/>
  <c r="HD42"/>
  <c r="HD41"/>
  <c r="HU40"/>
  <c r="HU42"/>
  <c r="HU41"/>
  <c r="HE40"/>
  <c r="HE42"/>
  <c r="HE41"/>
  <c r="HJ42"/>
  <c r="HJ41"/>
  <c r="HJ40"/>
  <c r="HC42"/>
  <c r="HC41"/>
  <c r="HC40"/>
  <c r="HH41"/>
  <c r="HH40"/>
  <c r="HH42"/>
  <c r="FZ37"/>
  <c r="FZ38" s="1"/>
  <c r="FZ36"/>
  <c r="FZ35"/>
  <c r="FZ39" s="1"/>
  <c r="GA35"/>
  <c r="GA39" s="1"/>
  <c r="GB35"/>
  <c r="GB39" s="1"/>
  <c r="GC35"/>
  <c r="GC39" s="1"/>
  <c r="GD35"/>
  <c r="GD39" s="1"/>
  <c r="GE35"/>
  <c r="GE39" s="1"/>
  <c r="GF35"/>
  <c r="GF39" s="1"/>
  <c r="GG35"/>
  <c r="GG39" s="1"/>
  <c r="GH35"/>
  <c r="GH39" s="1"/>
  <c r="GJ35"/>
  <c r="GJ39" s="1"/>
  <c r="GK35"/>
  <c r="GK39" s="1"/>
  <c r="GL35"/>
  <c r="GL39" s="1"/>
  <c r="GM35"/>
  <c r="GM39" s="1"/>
  <c r="GN35"/>
  <c r="GN39" s="1"/>
  <c r="GO35"/>
  <c r="GO39" s="1"/>
  <c r="GP35"/>
  <c r="GP39" s="1"/>
  <c r="GQ35"/>
  <c r="GQ39" s="1"/>
  <c r="GR35"/>
  <c r="GR39" s="1"/>
  <c r="GS35"/>
  <c r="GS39" s="1"/>
  <c r="GS219"/>
  <c r="GR219"/>
  <c r="GQ219"/>
  <c r="GP219"/>
  <c r="GO219"/>
  <c r="GN219"/>
  <c r="GM219"/>
  <c r="GL219"/>
  <c r="GK219"/>
  <c r="GJ219"/>
  <c r="GI219"/>
  <c r="GH219"/>
  <c r="GG219"/>
  <c r="GF219"/>
  <c r="GE219"/>
  <c r="GD219"/>
  <c r="GC219"/>
  <c r="GB219"/>
  <c r="GA219"/>
  <c r="FZ219"/>
  <c r="FY219"/>
  <c r="FZ106"/>
  <c r="GS139"/>
  <c r="GR139"/>
  <c r="GQ139"/>
  <c r="GP139"/>
  <c r="GO139"/>
  <c r="GN139"/>
  <c r="GM139"/>
  <c r="GL139"/>
  <c r="GK139"/>
  <c r="GJ139"/>
  <c r="GI139"/>
  <c r="GH139"/>
  <c r="GG139"/>
  <c r="GF139"/>
  <c r="GE139"/>
  <c r="GD139"/>
  <c r="GC139"/>
  <c r="GB139"/>
  <c r="GA139"/>
  <c r="FZ139"/>
  <c r="GS138"/>
  <c r="GR138"/>
  <c r="GQ138"/>
  <c r="GP138"/>
  <c r="GO138"/>
  <c r="GN138"/>
  <c r="GM138"/>
  <c r="GL138"/>
  <c r="GK138"/>
  <c r="GJ138"/>
  <c r="GI138"/>
  <c r="GH138"/>
  <c r="GG138"/>
  <c r="GF138"/>
  <c r="GE138"/>
  <c r="GD138"/>
  <c r="GC138"/>
  <c r="GB138"/>
  <c r="GA138"/>
  <c r="FZ138"/>
  <c r="FY138"/>
  <c r="GS137"/>
  <c r="GR137"/>
  <c r="GQ137"/>
  <c r="GP137"/>
  <c r="GO137"/>
  <c r="GN137"/>
  <c r="GM137"/>
  <c r="GL137"/>
  <c r="GK137"/>
  <c r="GJ137"/>
  <c r="GI137"/>
  <c r="GH137"/>
  <c r="GG137"/>
  <c r="GF137"/>
  <c r="GE137"/>
  <c r="GD137"/>
  <c r="GC137"/>
  <c r="GB137"/>
  <c r="GA137"/>
  <c r="FZ137"/>
  <c r="FY137"/>
  <c r="GS136"/>
  <c r="GR136"/>
  <c r="GQ136"/>
  <c r="GP136"/>
  <c r="GO136"/>
  <c r="GN136"/>
  <c r="GM136"/>
  <c r="GL136"/>
  <c r="GK136"/>
  <c r="GJ136"/>
  <c r="GI136"/>
  <c r="GH136"/>
  <c r="GG136"/>
  <c r="GF136"/>
  <c r="GE136"/>
  <c r="GD136"/>
  <c r="GC136"/>
  <c r="GB136"/>
  <c r="GA136"/>
  <c r="FZ136"/>
  <c r="FY136"/>
  <c r="GS135"/>
  <c r="GR135"/>
  <c r="GQ135"/>
  <c r="GP135"/>
  <c r="GO135"/>
  <c r="GN135"/>
  <c r="GM135"/>
  <c r="GL135"/>
  <c r="GK135"/>
  <c r="GJ135"/>
  <c r="GI135"/>
  <c r="GH135"/>
  <c r="GG135"/>
  <c r="GF135"/>
  <c r="GE135"/>
  <c r="GD135"/>
  <c r="GC135"/>
  <c r="GB135"/>
  <c r="GA135"/>
  <c r="FZ135"/>
  <c r="FY135"/>
  <c r="GS134"/>
  <c r="GR134"/>
  <c r="GQ134"/>
  <c r="GP134"/>
  <c r="GO134"/>
  <c r="GN134"/>
  <c r="GM134"/>
  <c r="GL134"/>
  <c r="GK134"/>
  <c r="GJ134"/>
  <c r="GI134"/>
  <c r="GH134"/>
  <c r="GG134"/>
  <c r="GF134"/>
  <c r="GE134"/>
  <c r="GD134"/>
  <c r="GC134"/>
  <c r="GB134"/>
  <c r="GA134"/>
  <c r="FZ134"/>
  <c r="FY134"/>
  <c r="GE41" l="1"/>
  <c r="GE42"/>
  <c r="GE40"/>
  <c r="GM42"/>
  <c r="GM41"/>
  <c r="GM40"/>
  <c r="GN40"/>
  <c r="GN42"/>
  <c r="GN41"/>
  <c r="GO42"/>
  <c r="GO40"/>
  <c r="GO41"/>
  <c r="GP42"/>
  <c r="GP40"/>
  <c r="GP41"/>
  <c r="GF40"/>
  <c r="GF42"/>
  <c r="GF41"/>
  <c r="FZ42"/>
  <c r="FZ40"/>
  <c r="FZ41"/>
  <c r="GG40"/>
  <c r="GG42"/>
  <c r="GG41"/>
  <c r="GH40"/>
  <c r="GH42"/>
  <c r="GH41"/>
  <c r="GK41"/>
  <c r="GK40"/>
  <c r="GK42"/>
  <c r="GC41"/>
  <c r="GC40"/>
  <c r="GC42"/>
  <c r="GJ40"/>
  <c r="GJ41"/>
  <c r="GJ42"/>
  <c r="GL42"/>
  <c r="GL41"/>
  <c r="GL40"/>
  <c r="GB41"/>
  <c r="GB40"/>
  <c r="GB42"/>
  <c r="GS41"/>
  <c r="GS40"/>
  <c r="GS42"/>
  <c r="GQ41"/>
  <c r="GQ40"/>
  <c r="GQ42"/>
  <c r="GA41"/>
  <c r="GA40"/>
  <c r="GA42"/>
  <c r="GR41"/>
  <c r="GR40"/>
  <c r="GR42"/>
  <c r="GD42"/>
  <c r="GD41"/>
  <c r="GD40"/>
  <c r="FY142"/>
  <c r="FY143" s="1"/>
  <c r="FY141"/>
  <c r="FZ142"/>
  <c r="FZ143" s="1"/>
  <c r="FZ141"/>
  <c r="GA142"/>
  <c r="GA143" s="1"/>
  <c r="GA141"/>
  <c r="GB141"/>
  <c r="GB142"/>
  <c r="GB143" s="1"/>
  <c r="GC141"/>
  <c r="GC142"/>
  <c r="GC143" s="1"/>
  <c r="GD141"/>
  <c r="GD142"/>
  <c r="GD143" s="1"/>
  <c r="GE142"/>
  <c r="GE143" s="1"/>
  <c r="GE141"/>
  <c r="GF142"/>
  <c r="GF143" s="1"/>
  <c r="GF141"/>
  <c r="GG142"/>
  <c r="GG143" s="1"/>
  <c r="GG141"/>
  <c r="GH142"/>
  <c r="GH143" s="1"/>
  <c r="GH141"/>
  <c r="GI142"/>
  <c r="GI143" s="1"/>
  <c r="GI141"/>
  <c r="GJ141"/>
  <c r="GJ142"/>
  <c r="GJ143" s="1"/>
  <c r="GK141"/>
  <c r="GK142"/>
  <c r="GK143" s="1"/>
  <c r="GL141"/>
  <c r="GL142"/>
  <c r="GL143" s="1"/>
  <c r="GM142"/>
  <c r="GM143" s="1"/>
  <c r="GM141"/>
  <c r="GN142"/>
  <c r="GN143" s="1"/>
  <c r="GN141"/>
  <c r="GO142"/>
  <c r="GO143" s="1"/>
  <c r="GO141"/>
  <c r="GP142"/>
  <c r="GP143" s="1"/>
  <c r="GP141"/>
  <c r="GQ142"/>
  <c r="GQ143" s="1"/>
  <c r="GQ141"/>
  <c r="GR141"/>
  <c r="GR142"/>
  <c r="GR143" s="1"/>
  <c r="GS141"/>
  <c r="GS142"/>
  <c r="GS143" s="1"/>
  <c r="FZ140"/>
  <c r="FZ144" s="1"/>
  <c r="GA140"/>
  <c r="GA144" s="1"/>
  <c r="GB140"/>
  <c r="GB144" s="1"/>
  <c r="GC140"/>
  <c r="GC144" s="1"/>
  <c r="GD140"/>
  <c r="GD144" s="1"/>
  <c r="GE140"/>
  <c r="GE144" s="1"/>
  <c r="GF140"/>
  <c r="GF144" s="1"/>
  <c r="GG140"/>
  <c r="GG144" s="1"/>
  <c r="GH140"/>
  <c r="GH144" s="1"/>
  <c r="GI140"/>
  <c r="GI144" s="1"/>
  <c r="GJ140"/>
  <c r="GJ144" s="1"/>
  <c r="GK140"/>
  <c r="GK144" s="1"/>
  <c r="GL140"/>
  <c r="GL144" s="1"/>
  <c r="GM140"/>
  <c r="GM144" s="1"/>
  <c r="GN140"/>
  <c r="GN144" s="1"/>
  <c r="GO140"/>
  <c r="GO144" s="1"/>
  <c r="GP140"/>
  <c r="GP144" s="1"/>
  <c r="GQ140"/>
  <c r="GQ144" s="1"/>
  <c r="GR140"/>
  <c r="GR144" s="1"/>
  <c r="GS140"/>
  <c r="GS144" s="1"/>
  <c r="GS324"/>
  <c r="GR324"/>
  <c r="GQ324"/>
  <c r="GP324"/>
  <c r="GO324"/>
  <c r="GN324"/>
  <c r="GM324"/>
  <c r="GL324"/>
  <c r="GK324"/>
  <c r="GJ324"/>
  <c r="GI324"/>
  <c r="GH324"/>
  <c r="GG324"/>
  <c r="GF324"/>
  <c r="GE324"/>
  <c r="GD324"/>
  <c r="GC324"/>
  <c r="GB324"/>
  <c r="GA324"/>
  <c r="FZ324"/>
  <c r="FY324"/>
  <c r="GF211"/>
  <c r="GN211"/>
  <c r="GP211"/>
  <c r="GC211"/>
  <c r="GS211"/>
  <c r="GB211"/>
  <c r="GJ211"/>
  <c r="GR211"/>
  <c r="FZ211"/>
  <c r="GK211"/>
  <c r="GA211"/>
  <c r="GE211"/>
  <c r="GI211"/>
  <c r="GM211"/>
  <c r="GQ211"/>
  <c r="GH211"/>
  <c r="GD211"/>
  <c r="GL211"/>
  <c r="FY211"/>
  <c r="GG211"/>
  <c r="GO211"/>
  <c r="GS244"/>
  <c r="GR244"/>
  <c r="GQ244"/>
  <c r="GP244"/>
  <c r="GO244"/>
  <c r="GN244"/>
  <c r="GM244"/>
  <c r="GL244"/>
  <c r="GK244"/>
  <c r="GJ244"/>
  <c r="GI244"/>
  <c r="GH244"/>
  <c r="GG244"/>
  <c r="GF244"/>
  <c r="GE244"/>
  <c r="GD244"/>
  <c r="GC244"/>
  <c r="GB244"/>
  <c r="GA244"/>
  <c r="FZ244"/>
  <c r="GS243"/>
  <c r="GR243"/>
  <c r="GQ243"/>
  <c r="GP243"/>
  <c r="GO243"/>
  <c r="GN243"/>
  <c r="GM243"/>
  <c r="GL243"/>
  <c r="GK243"/>
  <c r="GJ243"/>
  <c r="GI243"/>
  <c r="GH243"/>
  <c r="GG243"/>
  <c r="GF243"/>
  <c r="GE243"/>
  <c r="GD243"/>
  <c r="GC243"/>
  <c r="GB243"/>
  <c r="GA243"/>
  <c r="FZ243"/>
  <c r="FY243"/>
  <c r="GS242"/>
  <c r="GR242"/>
  <c r="GQ242"/>
  <c r="GP242"/>
  <c r="GO242"/>
  <c r="GN242"/>
  <c r="GM242"/>
  <c r="GL242"/>
  <c r="GK242"/>
  <c r="GJ242"/>
  <c r="GI242"/>
  <c r="GH242"/>
  <c r="GG242"/>
  <c r="GF242"/>
  <c r="GE242"/>
  <c r="GD242"/>
  <c r="GC242"/>
  <c r="GB242"/>
  <c r="GA242"/>
  <c r="FZ242"/>
  <c r="FY242"/>
  <c r="GS241"/>
  <c r="GR241"/>
  <c r="GQ241"/>
  <c r="GP241"/>
  <c r="GO241"/>
  <c r="GN241"/>
  <c r="GM241"/>
  <c r="GL241"/>
  <c r="GK241"/>
  <c r="GJ241"/>
  <c r="GI241"/>
  <c r="GH241"/>
  <c r="GG241"/>
  <c r="GF241"/>
  <c r="GE241"/>
  <c r="GD241"/>
  <c r="GC241"/>
  <c r="GB241"/>
  <c r="GA241"/>
  <c r="FZ241"/>
  <c r="FY241"/>
  <c r="GS240"/>
  <c r="GR240"/>
  <c r="GQ240"/>
  <c r="GP240"/>
  <c r="GO240"/>
  <c r="GN240"/>
  <c r="GM240"/>
  <c r="GL240"/>
  <c r="GK240"/>
  <c r="GJ240"/>
  <c r="GI240"/>
  <c r="GH240"/>
  <c r="GG240"/>
  <c r="GF240"/>
  <c r="GE240"/>
  <c r="GD240"/>
  <c r="GC240"/>
  <c r="GB240"/>
  <c r="GA240"/>
  <c r="FZ240"/>
  <c r="FY240"/>
  <c r="GS239"/>
  <c r="GR239"/>
  <c r="GQ239"/>
  <c r="GP239"/>
  <c r="GO239"/>
  <c r="GN239"/>
  <c r="GM239"/>
  <c r="GL239"/>
  <c r="GK239"/>
  <c r="GJ239"/>
  <c r="GI239"/>
  <c r="GH239"/>
  <c r="GG239"/>
  <c r="GF239"/>
  <c r="GE239"/>
  <c r="GD239"/>
  <c r="GC239"/>
  <c r="GB239"/>
  <c r="GA239"/>
  <c r="FZ239"/>
  <c r="FY239"/>
  <c r="GQ146" l="1"/>
  <c r="GQ145"/>
  <c r="GQ147"/>
  <c r="GA146"/>
  <c r="GA145"/>
  <c r="GA147"/>
  <c r="GI146"/>
  <c r="GI145"/>
  <c r="GI147"/>
  <c r="GN145"/>
  <c r="GN147"/>
  <c r="GN146"/>
  <c r="GO145"/>
  <c r="GO147"/>
  <c r="GO146"/>
  <c r="GF145"/>
  <c r="GF147"/>
  <c r="GF146"/>
  <c r="FZ145"/>
  <c r="FZ147"/>
  <c r="FZ146"/>
  <c r="GG145"/>
  <c r="GG147"/>
  <c r="GG146"/>
  <c r="GP145"/>
  <c r="GP147"/>
  <c r="GP146"/>
  <c r="GH145"/>
  <c r="GH147"/>
  <c r="GH146"/>
  <c r="GB146"/>
  <c r="GB145"/>
  <c r="GB147"/>
  <c r="GK146"/>
  <c r="GK145"/>
  <c r="GK147"/>
  <c r="GD147"/>
  <c r="GD146"/>
  <c r="GD145"/>
  <c r="GE147"/>
  <c r="GE146"/>
  <c r="GE145"/>
  <c r="GJ146"/>
  <c r="GJ145"/>
  <c r="GJ147"/>
  <c r="GS146"/>
  <c r="GS145"/>
  <c r="GS147"/>
  <c r="GL147"/>
  <c r="GL146"/>
  <c r="GL145"/>
  <c r="GM147"/>
  <c r="GM146"/>
  <c r="GM145"/>
  <c r="GR146"/>
  <c r="GR145"/>
  <c r="GR147"/>
  <c r="GC146"/>
  <c r="GC145"/>
  <c r="GC147"/>
  <c r="FY247"/>
  <c r="FY248" s="1"/>
  <c r="FY246"/>
  <c r="FZ247"/>
  <c r="FZ248" s="1"/>
  <c r="FZ246"/>
  <c r="GA247"/>
  <c r="GA248" s="1"/>
  <c r="GA246"/>
  <c r="GB247"/>
  <c r="GB248" s="1"/>
  <c r="GB246"/>
  <c r="GC246"/>
  <c r="GC247"/>
  <c r="GC248" s="1"/>
  <c r="GD246"/>
  <c r="GD247"/>
  <c r="GD248" s="1"/>
  <c r="GE246"/>
  <c r="GE247"/>
  <c r="GE248" s="1"/>
  <c r="GF247"/>
  <c r="GF248" s="1"/>
  <c r="GF246"/>
  <c r="GG247"/>
  <c r="GG248" s="1"/>
  <c r="GG246"/>
  <c r="GH247"/>
  <c r="GH248" s="1"/>
  <c r="GH246"/>
  <c r="GI247"/>
  <c r="GI248" s="1"/>
  <c r="GI246"/>
  <c r="GJ246"/>
  <c r="GJ247"/>
  <c r="GJ248" s="1"/>
  <c r="GK246"/>
  <c r="GK247"/>
  <c r="GK248" s="1"/>
  <c r="GL246"/>
  <c r="GL247"/>
  <c r="GL248" s="1"/>
  <c r="GM246"/>
  <c r="GM247"/>
  <c r="GM248" s="1"/>
  <c r="GN247"/>
  <c r="GN248" s="1"/>
  <c r="GN246"/>
  <c r="GO247"/>
  <c r="GO248" s="1"/>
  <c r="GO246"/>
  <c r="GP247"/>
  <c r="GP248" s="1"/>
  <c r="GP246"/>
  <c r="GQ247"/>
  <c r="GQ248" s="1"/>
  <c r="GQ246"/>
  <c r="GR246"/>
  <c r="GR247"/>
  <c r="GR248" s="1"/>
  <c r="GS246"/>
  <c r="GS247"/>
  <c r="GS248" s="1"/>
  <c r="FZ245"/>
  <c r="FZ249" s="1"/>
  <c r="GA245"/>
  <c r="GA249" s="1"/>
  <c r="GB245"/>
  <c r="GB249" s="1"/>
  <c r="GC245"/>
  <c r="GC249" s="1"/>
  <c r="GD245"/>
  <c r="GD249" s="1"/>
  <c r="GE245"/>
  <c r="GE249" s="1"/>
  <c r="GF245"/>
  <c r="GF249" s="1"/>
  <c r="GG245"/>
  <c r="GG249" s="1"/>
  <c r="GH245"/>
  <c r="GH249" s="1"/>
  <c r="GI245"/>
  <c r="GI249" s="1"/>
  <c r="GJ245"/>
  <c r="GJ249" s="1"/>
  <c r="GK245"/>
  <c r="GK249" s="1"/>
  <c r="GL245"/>
  <c r="GL249" s="1"/>
  <c r="GM245"/>
  <c r="GM249" s="1"/>
  <c r="GN245"/>
  <c r="GN249" s="1"/>
  <c r="GO245"/>
  <c r="GO249" s="1"/>
  <c r="GP245"/>
  <c r="GP249" s="1"/>
  <c r="GQ245"/>
  <c r="GQ249" s="1"/>
  <c r="GR245"/>
  <c r="GR249" s="1"/>
  <c r="GS245"/>
  <c r="GS249" s="1"/>
  <c r="GS429"/>
  <c r="GR429"/>
  <c r="GQ429"/>
  <c r="GP429"/>
  <c r="GO429"/>
  <c r="GN429"/>
  <c r="GM429"/>
  <c r="GL429"/>
  <c r="GK429"/>
  <c r="GJ429"/>
  <c r="GI429"/>
  <c r="GH429"/>
  <c r="GG429"/>
  <c r="GF429"/>
  <c r="GE429"/>
  <c r="GD429"/>
  <c r="GC429"/>
  <c r="GB429"/>
  <c r="GA429"/>
  <c r="FZ429"/>
  <c r="FY429"/>
  <c r="GB316"/>
  <c r="GF316"/>
  <c r="GN316"/>
  <c r="FY316"/>
  <c r="GO316"/>
  <c r="GC316"/>
  <c r="GS316"/>
  <c r="GJ316"/>
  <c r="GR316"/>
  <c r="GK316"/>
  <c r="GA316"/>
  <c r="GI316"/>
  <c r="GQ316"/>
  <c r="GH316"/>
  <c r="GP316"/>
  <c r="GD316"/>
  <c r="GE316"/>
  <c r="GM316"/>
  <c r="FZ316"/>
  <c r="GL316"/>
  <c r="GG316"/>
  <c r="GS349"/>
  <c r="GR349"/>
  <c r="GQ349"/>
  <c r="GP349"/>
  <c r="GO349"/>
  <c r="GN349"/>
  <c r="GM349"/>
  <c r="GL349"/>
  <c r="GK349"/>
  <c r="GJ349"/>
  <c r="GI349"/>
  <c r="GH349"/>
  <c r="GG349"/>
  <c r="GF349"/>
  <c r="GE349"/>
  <c r="GD349"/>
  <c r="GC349"/>
  <c r="GB349"/>
  <c r="GA349"/>
  <c r="FZ349"/>
  <c r="FY349"/>
  <c r="GS348"/>
  <c r="GR348"/>
  <c r="GQ348"/>
  <c r="GP348"/>
  <c r="GO348"/>
  <c r="GN348"/>
  <c r="GM348"/>
  <c r="GL348"/>
  <c r="GK348"/>
  <c r="GJ348"/>
  <c r="GI348"/>
  <c r="GH348"/>
  <c r="GG348"/>
  <c r="GF348"/>
  <c r="GE348"/>
  <c r="GD348"/>
  <c r="GC348"/>
  <c r="GB348"/>
  <c r="GA348"/>
  <c r="FZ348"/>
  <c r="FY348"/>
  <c r="GS347"/>
  <c r="GR347"/>
  <c r="GQ347"/>
  <c r="GP347"/>
  <c r="GO347"/>
  <c r="GN347"/>
  <c r="GM347"/>
  <c r="GL347"/>
  <c r="GK347"/>
  <c r="GJ347"/>
  <c r="GI347"/>
  <c r="GH347"/>
  <c r="GG347"/>
  <c r="GF347"/>
  <c r="GE347"/>
  <c r="GD347"/>
  <c r="GC347"/>
  <c r="GB347"/>
  <c r="GA347"/>
  <c r="FZ347"/>
  <c r="FY347"/>
  <c r="GS346"/>
  <c r="GR346"/>
  <c r="GQ346"/>
  <c r="GP346"/>
  <c r="GO346"/>
  <c r="GN346"/>
  <c r="GM346"/>
  <c r="GL346"/>
  <c r="GK346"/>
  <c r="GJ346"/>
  <c r="GI346"/>
  <c r="GH346"/>
  <c r="GG346"/>
  <c r="GF346"/>
  <c r="GE346"/>
  <c r="GD346"/>
  <c r="GC346"/>
  <c r="GB346"/>
  <c r="GA346"/>
  <c r="FZ346"/>
  <c r="FY346"/>
  <c r="GS345"/>
  <c r="GR345"/>
  <c r="GQ345"/>
  <c r="GP345"/>
  <c r="GO345"/>
  <c r="GN345"/>
  <c r="GM345"/>
  <c r="GL345"/>
  <c r="GK345"/>
  <c r="GJ345"/>
  <c r="GI345"/>
  <c r="GH345"/>
  <c r="GG345"/>
  <c r="GF345"/>
  <c r="GE345"/>
  <c r="GD345"/>
  <c r="GC345"/>
  <c r="GB345"/>
  <c r="GA345"/>
  <c r="FZ345"/>
  <c r="FY345"/>
  <c r="GS344"/>
  <c r="GR344"/>
  <c r="GQ344"/>
  <c r="GP344"/>
  <c r="GO344"/>
  <c r="GN344"/>
  <c r="GM344"/>
  <c r="GL344"/>
  <c r="GK344"/>
  <c r="GJ344"/>
  <c r="GI344"/>
  <c r="GH344"/>
  <c r="GG344"/>
  <c r="GF344"/>
  <c r="GE344"/>
  <c r="GD344"/>
  <c r="GC344"/>
  <c r="GB344"/>
  <c r="GA344"/>
  <c r="FZ344"/>
  <c r="FY344"/>
  <c r="FY350"/>
  <c r="GH250" l="1"/>
  <c r="GH252"/>
  <c r="GH251"/>
  <c r="GN250"/>
  <c r="GN252"/>
  <c r="GN251"/>
  <c r="FZ250"/>
  <c r="FZ252"/>
  <c r="FZ251"/>
  <c r="GE252"/>
  <c r="GE251"/>
  <c r="GE250"/>
  <c r="GM252"/>
  <c r="GM251"/>
  <c r="GM250"/>
  <c r="GF250"/>
  <c r="GF252"/>
  <c r="GF251"/>
  <c r="GR251"/>
  <c r="GR250"/>
  <c r="GR252"/>
  <c r="GB251"/>
  <c r="GB250"/>
  <c r="GB252"/>
  <c r="GO250"/>
  <c r="GO252"/>
  <c r="GO251"/>
  <c r="GC251"/>
  <c r="GC250"/>
  <c r="GC252"/>
  <c r="GP250"/>
  <c r="GP252"/>
  <c r="GP251"/>
  <c r="GG250"/>
  <c r="GG252"/>
  <c r="GG251"/>
  <c r="GJ251"/>
  <c r="GJ250"/>
  <c r="GJ252"/>
  <c r="GS251"/>
  <c r="GS250"/>
  <c r="GS252"/>
  <c r="GD252"/>
  <c r="GD251"/>
  <c r="GD250"/>
  <c r="GQ251"/>
  <c r="GQ250"/>
  <c r="GQ252"/>
  <c r="GA251"/>
  <c r="GA250"/>
  <c r="GA252"/>
  <c r="GK251"/>
  <c r="GK250"/>
  <c r="GK252"/>
  <c r="GL252"/>
  <c r="GL251"/>
  <c r="GL250"/>
  <c r="GI251"/>
  <c r="GI250"/>
  <c r="GI252"/>
  <c r="FY352"/>
  <c r="FY353" s="1"/>
  <c r="FY351"/>
  <c r="FZ352"/>
  <c r="FZ353" s="1"/>
  <c r="FZ351"/>
  <c r="GA352"/>
  <c r="GA353" s="1"/>
  <c r="GA351"/>
  <c r="GB352"/>
  <c r="GB353" s="1"/>
  <c r="GB351"/>
  <c r="GC351"/>
  <c r="GC352"/>
  <c r="GC353" s="1"/>
  <c r="GD351"/>
  <c r="GD352"/>
  <c r="GD353" s="1"/>
  <c r="GE352"/>
  <c r="GE353" s="1"/>
  <c r="GE351"/>
  <c r="GF352"/>
  <c r="GF353" s="1"/>
  <c r="GF351"/>
  <c r="GG352"/>
  <c r="GG353" s="1"/>
  <c r="GG351"/>
  <c r="GH352"/>
  <c r="GH353" s="1"/>
  <c r="GH351"/>
  <c r="GI352"/>
  <c r="GI353" s="1"/>
  <c r="GI351"/>
  <c r="GJ351"/>
  <c r="GJ352"/>
  <c r="GJ353" s="1"/>
  <c r="GK351"/>
  <c r="GK352"/>
  <c r="GK353" s="1"/>
  <c r="GL351"/>
  <c r="GL352"/>
  <c r="GL353" s="1"/>
  <c r="GM352"/>
  <c r="GM353" s="1"/>
  <c r="GM351"/>
  <c r="GN352"/>
  <c r="GN353" s="1"/>
  <c r="GN351"/>
  <c r="GO352"/>
  <c r="GO353" s="1"/>
  <c r="GO351"/>
  <c r="GP352"/>
  <c r="GP353" s="1"/>
  <c r="GP351"/>
  <c r="GQ352"/>
  <c r="GQ353" s="1"/>
  <c r="GQ351"/>
  <c r="GR351"/>
  <c r="GR352"/>
  <c r="GR353" s="1"/>
  <c r="GS351"/>
  <c r="GS352"/>
  <c r="GS353" s="1"/>
  <c r="FY354"/>
  <c r="FZ350"/>
  <c r="FZ354" s="1"/>
  <c r="GA350"/>
  <c r="GA354" s="1"/>
  <c r="GB350"/>
  <c r="GB354" s="1"/>
  <c r="GC350"/>
  <c r="GC354" s="1"/>
  <c r="GD350"/>
  <c r="GD354" s="1"/>
  <c r="GE350"/>
  <c r="GE354" s="1"/>
  <c r="GF350"/>
  <c r="GF354" s="1"/>
  <c r="GG350"/>
  <c r="GG354" s="1"/>
  <c r="GH350"/>
  <c r="GH354" s="1"/>
  <c r="GI350"/>
  <c r="GI354" s="1"/>
  <c r="GJ350"/>
  <c r="GJ354" s="1"/>
  <c r="GK350"/>
  <c r="GK354" s="1"/>
  <c r="GL350"/>
  <c r="GL354" s="1"/>
  <c r="GM350"/>
  <c r="GM354" s="1"/>
  <c r="GN350"/>
  <c r="GN354" s="1"/>
  <c r="GO350"/>
  <c r="GO354" s="1"/>
  <c r="GP350"/>
  <c r="GP354" s="1"/>
  <c r="GQ350"/>
  <c r="GQ354" s="1"/>
  <c r="GR350"/>
  <c r="GR354" s="1"/>
  <c r="FP429"/>
  <c r="FO429"/>
  <c r="FN429"/>
  <c r="FM429"/>
  <c r="FL429"/>
  <c r="FK429"/>
  <c r="FJ429"/>
  <c r="FI429"/>
  <c r="FH429"/>
  <c r="FG429"/>
  <c r="FF429"/>
  <c r="FE429"/>
  <c r="FD429"/>
  <c r="FC429"/>
  <c r="FB429"/>
  <c r="FA429"/>
  <c r="EZ429"/>
  <c r="EY429"/>
  <c r="EX429"/>
  <c r="EW429"/>
  <c r="EV429"/>
  <c r="GB421"/>
  <c r="GF421"/>
  <c r="GN421"/>
  <c r="GA421"/>
  <c r="GM421"/>
  <c r="GJ421"/>
  <c r="GR421"/>
  <c r="GE421"/>
  <c r="GI421"/>
  <c r="GQ421"/>
  <c r="FZ421"/>
  <c r="GH421"/>
  <c r="GP421"/>
  <c r="GD421"/>
  <c r="GL421"/>
  <c r="FY421"/>
  <c r="GG421"/>
  <c r="GO421"/>
  <c r="GS350"/>
  <c r="GC421"/>
  <c r="GK421"/>
  <c r="GS421"/>
  <c r="FP349"/>
  <c r="FO349"/>
  <c r="FN349"/>
  <c r="FM349"/>
  <c r="FL349"/>
  <c r="FK349"/>
  <c r="FJ349"/>
  <c r="FI349"/>
  <c r="FH349"/>
  <c r="FG349"/>
  <c r="FF349"/>
  <c r="FE349"/>
  <c r="FD349"/>
  <c r="FC349"/>
  <c r="FB349"/>
  <c r="FA349"/>
  <c r="EZ349"/>
  <c r="EY349"/>
  <c r="EX349"/>
  <c r="EW349"/>
  <c r="EV349"/>
  <c r="FP348"/>
  <c r="FO348"/>
  <c r="FN348"/>
  <c r="FM348"/>
  <c r="FL348"/>
  <c r="FK348"/>
  <c r="FJ348"/>
  <c r="FI348"/>
  <c r="FH348"/>
  <c r="FG348"/>
  <c r="FF348"/>
  <c r="FE348"/>
  <c r="FD348"/>
  <c r="FC348"/>
  <c r="FB348"/>
  <c r="FA348"/>
  <c r="EZ348"/>
  <c r="EY348"/>
  <c r="EX348"/>
  <c r="EW348"/>
  <c r="EV348"/>
  <c r="FP347"/>
  <c r="FO347"/>
  <c r="FN347"/>
  <c r="FM347"/>
  <c r="FL347"/>
  <c r="FK347"/>
  <c r="FJ347"/>
  <c r="FI347"/>
  <c r="FH347"/>
  <c r="FG347"/>
  <c r="FF347"/>
  <c r="FE347"/>
  <c r="FD347"/>
  <c r="FC347"/>
  <c r="FB347"/>
  <c r="FA347"/>
  <c r="EZ347"/>
  <c r="EY347"/>
  <c r="EX347"/>
  <c r="EW347"/>
  <c r="EV347"/>
  <c r="FP346"/>
  <c r="FO346"/>
  <c r="FN346"/>
  <c r="FM346"/>
  <c r="FL346"/>
  <c r="FK346"/>
  <c r="FJ346"/>
  <c r="FI346"/>
  <c r="FH346"/>
  <c r="FG346"/>
  <c r="FF346"/>
  <c r="FE346"/>
  <c r="FD346"/>
  <c r="FC346"/>
  <c r="FB346"/>
  <c r="FA346"/>
  <c r="EZ346"/>
  <c r="EY346"/>
  <c r="EX346"/>
  <c r="EW346"/>
  <c r="EV346"/>
  <c r="FP345"/>
  <c r="FO345"/>
  <c r="FN345"/>
  <c r="FM345"/>
  <c r="FL345"/>
  <c r="FK345"/>
  <c r="FJ345"/>
  <c r="FI345"/>
  <c r="FH345"/>
  <c r="FG345"/>
  <c r="FF345"/>
  <c r="FE345"/>
  <c r="FD345"/>
  <c r="FC345"/>
  <c r="FB345"/>
  <c r="FA345"/>
  <c r="EZ345"/>
  <c r="EY345"/>
  <c r="EX345"/>
  <c r="EW345"/>
  <c r="EV345"/>
  <c r="FP344"/>
  <c r="FO344"/>
  <c r="FN344"/>
  <c r="FM344"/>
  <c r="FL344"/>
  <c r="FK344"/>
  <c r="FJ344"/>
  <c r="FI344"/>
  <c r="FH344"/>
  <c r="FG344"/>
  <c r="FF344"/>
  <c r="FE344"/>
  <c r="FD344"/>
  <c r="FC344"/>
  <c r="FB344"/>
  <c r="FA344"/>
  <c r="EZ344"/>
  <c r="EY344"/>
  <c r="EX344"/>
  <c r="EW344"/>
  <c r="EV344"/>
  <c r="EV350"/>
  <c r="GS354" l="1"/>
  <c r="GQ356"/>
  <c r="GQ355"/>
  <c r="GQ357"/>
  <c r="GI356"/>
  <c r="GI355"/>
  <c r="GI357"/>
  <c r="GN355"/>
  <c r="GN357"/>
  <c r="GN356"/>
  <c r="GO355"/>
  <c r="GO357"/>
  <c r="GO356"/>
  <c r="GP355"/>
  <c r="GP357"/>
  <c r="GP356"/>
  <c r="GF355"/>
  <c r="GF357"/>
  <c r="GF356"/>
  <c r="GJ356"/>
  <c r="GJ355"/>
  <c r="GJ357"/>
  <c r="GD357"/>
  <c r="GD356"/>
  <c r="GD355"/>
  <c r="GR356"/>
  <c r="GR355"/>
  <c r="GR357"/>
  <c r="GB356"/>
  <c r="GB355"/>
  <c r="GB357"/>
  <c r="GK356"/>
  <c r="GK355"/>
  <c r="GK357"/>
  <c r="GG355"/>
  <c r="GG357"/>
  <c r="GG356"/>
  <c r="GC356"/>
  <c r="GC355"/>
  <c r="GC357"/>
  <c r="FY355"/>
  <c r="FY357"/>
  <c r="FY356"/>
  <c r="GH355"/>
  <c r="GH357"/>
  <c r="GH356"/>
  <c r="GE357"/>
  <c r="GE356"/>
  <c r="GE355"/>
  <c r="GL357"/>
  <c r="GL356"/>
  <c r="GL355"/>
  <c r="FZ355"/>
  <c r="FZ357"/>
  <c r="FZ356"/>
  <c r="GM357"/>
  <c r="GM356"/>
  <c r="GM355"/>
  <c r="GA356"/>
  <c r="GA355"/>
  <c r="GA357"/>
  <c r="EV352"/>
  <c r="EV353" s="1"/>
  <c r="EV351"/>
  <c r="EW352"/>
  <c r="EW353" s="1"/>
  <c r="EW351"/>
  <c r="EX352"/>
  <c r="EX353" s="1"/>
  <c r="EX351"/>
  <c r="EY351"/>
  <c r="EY352"/>
  <c r="EY353" s="1"/>
  <c r="EZ351"/>
  <c r="EZ352"/>
  <c r="EZ353" s="1"/>
  <c r="FA352"/>
  <c r="FA353" s="1"/>
  <c r="FA351"/>
  <c r="FB352"/>
  <c r="FB353" s="1"/>
  <c r="FB351"/>
  <c r="FC351"/>
  <c r="FC352"/>
  <c r="FC353" s="1"/>
  <c r="FD351"/>
  <c r="FD352"/>
  <c r="FD353" s="1"/>
  <c r="FE351"/>
  <c r="FE352"/>
  <c r="FE353" s="1"/>
  <c r="FF352"/>
  <c r="FF353" s="1"/>
  <c r="FF351"/>
  <c r="FG352"/>
  <c r="FG353" s="1"/>
  <c r="FG351"/>
  <c r="FH352"/>
  <c r="FH353" s="1"/>
  <c r="FH351"/>
  <c r="FI351"/>
  <c r="FI352"/>
  <c r="FI353" s="1"/>
  <c r="FJ351"/>
  <c r="FJ352"/>
  <c r="FJ353" s="1"/>
  <c r="FK352"/>
  <c r="FK353" s="1"/>
  <c r="FK351"/>
  <c r="FL352"/>
  <c r="FL353" s="1"/>
  <c r="FL351"/>
  <c r="FM352"/>
  <c r="FM353" s="1"/>
  <c r="FM351"/>
  <c r="FN351"/>
  <c r="FN352"/>
  <c r="FN353" s="1"/>
  <c r="FO352"/>
  <c r="FO353" s="1"/>
  <c r="FO351"/>
  <c r="FP351"/>
  <c r="FP352"/>
  <c r="FP353" s="1"/>
  <c r="EV354"/>
  <c r="EW350"/>
  <c r="EW354" s="1"/>
  <c r="EX350"/>
  <c r="EX354" s="1"/>
  <c r="EY350"/>
  <c r="EY354" s="1"/>
  <c r="EZ350"/>
  <c r="EZ354" s="1"/>
  <c r="FA350"/>
  <c r="FA354" s="1"/>
  <c r="FB350"/>
  <c r="FB354" s="1"/>
  <c r="FC350"/>
  <c r="FC354" s="1"/>
  <c r="FD350"/>
  <c r="FD354" s="1"/>
  <c r="FE350"/>
  <c r="FE354" s="1"/>
  <c r="FF350"/>
  <c r="FF354" s="1"/>
  <c r="FG350"/>
  <c r="FG354" s="1"/>
  <c r="FH350"/>
  <c r="FH354" s="1"/>
  <c r="FI350"/>
  <c r="FI354" s="1"/>
  <c r="FJ350"/>
  <c r="FJ354" s="1"/>
  <c r="FK350"/>
  <c r="FK354" s="1"/>
  <c r="FL350"/>
  <c r="FL354" s="1"/>
  <c r="FM350"/>
  <c r="FM354" s="1"/>
  <c r="FN350"/>
  <c r="FN354" s="1"/>
  <c r="FO350"/>
  <c r="FO354" s="1"/>
  <c r="FP324"/>
  <c r="FO324"/>
  <c r="FN324"/>
  <c r="FM324"/>
  <c r="FL324"/>
  <c r="FK324"/>
  <c r="FJ324"/>
  <c r="FI324"/>
  <c r="FH324"/>
  <c r="FG324"/>
  <c r="FF324"/>
  <c r="FE324"/>
  <c r="FD324"/>
  <c r="FC324"/>
  <c r="FB324"/>
  <c r="FA324"/>
  <c r="EZ324"/>
  <c r="EY324"/>
  <c r="EX324"/>
  <c r="EW324"/>
  <c r="EV324"/>
  <c r="FG421"/>
  <c r="FK421"/>
  <c r="FO421"/>
  <c r="FN421"/>
  <c r="FM421"/>
  <c r="EZ421"/>
  <c r="FP421"/>
  <c r="EY421"/>
  <c r="FC421"/>
  <c r="FJ421"/>
  <c r="FA421"/>
  <c r="EX421"/>
  <c r="FB421"/>
  <c r="FF421"/>
  <c r="EW421"/>
  <c r="FD421"/>
  <c r="FE421"/>
  <c r="FI421"/>
  <c r="EV421"/>
  <c r="FH421"/>
  <c r="FL421"/>
  <c r="FP350"/>
  <c r="FP244"/>
  <c r="FO244"/>
  <c r="FN244"/>
  <c r="FM244"/>
  <c r="FL244"/>
  <c r="FK244"/>
  <c r="FJ244"/>
  <c r="FI244"/>
  <c r="FH244"/>
  <c r="FG244"/>
  <c r="FF244"/>
  <c r="FE244"/>
  <c r="FD244"/>
  <c r="FC244"/>
  <c r="FB244"/>
  <c r="FA244"/>
  <c r="EZ244"/>
  <c r="EY244"/>
  <c r="EX244"/>
  <c r="EW244"/>
  <c r="FP243"/>
  <c r="FO243"/>
  <c r="FN243"/>
  <c r="FM243"/>
  <c r="FL243"/>
  <c r="FK243"/>
  <c r="FJ243"/>
  <c r="FI243"/>
  <c r="FH243"/>
  <c r="FG243"/>
  <c r="FF243"/>
  <c r="FE243"/>
  <c r="FD243"/>
  <c r="FC243"/>
  <c r="FB243"/>
  <c r="FA243"/>
  <c r="EZ243"/>
  <c r="EY243"/>
  <c r="EX243"/>
  <c r="EW243"/>
  <c r="EV243"/>
  <c r="FP242"/>
  <c r="FO242"/>
  <c r="FN242"/>
  <c r="FM242"/>
  <c r="FL242"/>
  <c r="FK242"/>
  <c r="FJ242"/>
  <c r="FI242"/>
  <c r="FH242"/>
  <c r="FG242"/>
  <c r="FF242"/>
  <c r="FE242"/>
  <c r="FD242"/>
  <c r="FC242"/>
  <c r="FB242"/>
  <c r="FA242"/>
  <c r="EZ242"/>
  <c r="EY242"/>
  <c r="EX242"/>
  <c r="EW242"/>
  <c r="EV242"/>
  <c r="FP241"/>
  <c r="FO241"/>
  <c r="FN241"/>
  <c r="FM241"/>
  <c r="FL241"/>
  <c r="FK241"/>
  <c r="FJ241"/>
  <c r="FI241"/>
  <c r="FH241"/>
  <c r="FG241"/>
  <c r="FF241"/>
  <c r="FE241"/>
  <c r="FD241"/>
  <c r="FC241"/>
  <c r="FB241"/>
  <c r="FA241"/>
  <c r="EZ241"/>
  <c r="EY241"/>
  <c r="EX241"/>
  <c r="EW241"/>
  <c r="EV241"/>
  <c r="FP240"/>
  <c r="FO240"/>
  <c r="FN240"/>
  <c r="FM240"/>
  <c r="FL240"/>
  <c r="FK240"/>
  <c r="FJ240"/>
  <c r="FI240"/>
  <c r="FH240"/>
  <c r="FG240"/>
  <c r="FF240"/>
  <c r="FE240"/>
  <c r="FD240"/>
  <c r="FC240"/>
  <c r="FB240"/>
  <c r="FA240"/>
  <c r="EZ240"/>
  <c r="EY240"/>
  <c r="EX240"/>
  <c r="EW240"/>
  <c r="EV240"/>
  <c r="FP239"/>
  <c r="FO239"/>
  <c r="FN239"/>
  <c r="FM239"/>
  <c r="FL239"/>
  <c r="FK239"/>
  <c r="FJ239"/>
  <c r="FI239"/>
  <c r="FH239"/>
  <c r="FG239"/>
  <c r="FF239"/>
  <c r="FE239"/>
  <c r="FD239"/>
  <c r="FC239"/>
  <c r="FB239"/>
  <c r="FA239"/>
  <c r="EZ239"/>
  <c r="EY239"/>
  <c r="EX239"/>
  <c r="EW239"/>
  <c r="EV239"/>
  <c r="GS356" l="1"/>
  <c r="GS355"/>
  <c r="GS357"/>
  <c r="FP354"/>
  <c r="FK355"/>
  <c r="FK356"/>
  <c r="FK357"/>
  <c r="FN356"/>
  <c r="FN355"/>
  <c r="FN357"/>
  <c r="EZ355"/>
  <c r="EZ357"/>
  <c r="EZ356"/>
  <c r="FB357"/>
  <c r="FB355"/>
  <c r="FB356"/>
  <c r="FG356"/>
  <c r="FG355"/>
  <c r="FG357"/>
  <c r="FF356"/>
  <c r="FF357"/>
  <c r="FF355"/>
  <c r="FD355"/>
  <c r="FD357"/>
  <c r="FD356"/>
  <c r="EV357"/>
  <c r="EV355"/>
  <c r="EV356"/>
  <c r="FO355"/>
  <c r="FO356"/>
  <c r="FO357"/>
  <c r="EY356"/>
  <c r="EY357"/>
  <c r="EY355"/>
  <c r="FH355"/>
  <c r="FH357"/>
  <c r="FH356"/>
  <c r="FM355"/>
  <c r="FM357"/>
  <c r="FM356"/>
  <c r="FA357"/>
  <c r="FA356"/>
  <c r="FA355"/>
  <c r="EW355"/>
  <c r="EW357"/>
  <c r="EW356"/>
  <c r="FJ357"/>
  <c r="FJ356"/>
  <c r="FJ355"/>
  <c r="EX356"/>
  <c r="EX355"/>
  <c r="EX357"/>
  <c r="FC355"/>
  <c r="FC357"/>
  <c r="FC356"/>
  <c r="FL355"/>
  <c r="FL356"/>
  <c r="FL357"/>
  <c r="FI357"/>
  <c r="FI355"/>
  <c r="FI356"/>
  <c r="FE356"/>
  <c r="FE355"/>
  <c r="FE357"/>
  <c r="EV247"/>
  <c r="EV248" s="1"/>
  <c r="EV246"/>
  <c r="EW246"/>
  <c r="EW247"/>
  <c r="EW248" s="1"/>
  <c r="EX246"/>
  <c r="EX247"/>
  <c r="EX248" s="1"/>
  <c r="EY246"/>
  <c r="EY247"/>
  <c r="EY248" s="1"/>
  <c r="EZ247"/>
  <c r="EZ248" s="1"/>
  <c r="EZ246"/>
  <c r="FA246"/>
  <c r="FA247"/>
  <c r="FA248" s="1"/>
  <c r="FB246"/>
  <c r="FB247"/>
  <c r="FB248" s="1"/>
  <c r="FC246"/>
  <c r="FC247"/>
  <c r="FC248" s="1"/>
  <c r="FD246"/>
  <c r="FD247"/>
  <c r="FD248" s="1"/>
  <c r="FE247"/>
  <c r="FE248" s="1"/>
  <c r="FE246"/>
  <c r="FF247"/>
  <c r="FF248" s="1"/>
  <c r="FF246"/>
  <c r="FG247"/>
  <c r="FG248" s="1"/>
  <c r="FG246"/>
  <c r="FH247"/>
  <c r="FH248" s="1"/>
  <c r="FH246"/>
  <c r="FI247"/>
  <c r="FI248" s="1"/>
  <c r="FI246"/>
  <c r="FJ246"/>
  <c r="FJ247"/>
  <c r="FJ248" s="1"/>
  <c r="FK246"/>
  <c r="FK247"/>
  <c r="FK248" s="1"/>
  <c r="FL246"/>
  <c r="FL247"/>
  <c r="FL248" s="1"/>
  <c r="FM247"/>
  <c r="FM248" s="1"/>
  <c r="FM246"/>
  <c r="FN247"/>
  <c r="FN248" s="1"/>
  <c r="FN246"/>
  <c r="FO247"/>
  <c r="FO248" s="1"/>
  <c r="FO246"/>
  <c r="FP246"/>
  <c r="FP247"/>
  <c r="FP248" s="1"/>
  <c r="EW245"/>
  <c r="EW249" s="1"/>
  <c r="EX245"/>
  <c r="EX249" s="1"/>
  <c r="EY245"/>
  <c r="EY249" s="1"/>
  <c r="EZ245"/>
  <c r="EZ249" s="1"/>
  <c r="FA245"/>
  <c r="FA249" s="1"/>
  <c r="FB245"/>
  <c r="FB249" s="1"/>
  <c r="FC245"/>
  <c r="FC249" s="1"/>
  <c r="FD245"/>
  <c r="FD249" s="1"/>
  <c r="FE245"/>
  <c r="FE249" s="1"/>
  <c r="FF245"/>
  <c r="FF249" s="1"/>
  <c r="FG245"/>
  <c r="FG249" s="1"/>
  <c r="FH245"/>
  <c r="FH249" s="1"/>
  <c r="FI245"/>
  <c r="FI249" s="1"/>
  <c r="FJ245"/>
  <c r="FJ249" s="1"/>
  <c r="FK245"/>
  <c r="FK249" s="1"/>
  <c r="FL245"/>
  <c r="FL249" s="1"/>
  <c r="FM245"/>
  <c r="FM249" s="1"/>
  <c r="FN245"/>
  <c r="FN249" s="1"/>
  <c r="FO245"/>
  <c r="FO249" s="1"/>
  <c r="FP245"/>
  <c r="FP249" s="1"/>
  <c r="FP219"/>
  <c r="FO219"/>
  <c r="FN219"/>
  <c r="FM219"/>
  <c r="FL219"/>
  <c r="FK219"/>
  <c r="FJ219"/>
  <c r="FI219"/>
  <c r="FH219"/>
  <c r="FG219"/>
  <c r="FF219"/>
  <c r="FE219"/>
  <c r="FD219"/>
  <c r="FC219"/>
  <c r="FB219"/>
  <c r="FA219"/>
  <c r="EZ219"/>
  <c r="EY219"/>
  <c r="EX219"/>
  <c r="EW219"/>
  <c r="EV219"/>
  <c r="FG316"/>
  <c r="FO316"/>
  <c r="FF316"/>
  <c r="FM316"/>
  <c r="EW316"/>
  <c r="EV316"/>
  <c r="FH316"/>
  <c r="EY316"/>
  <c r="FC316"/>
  <c r="FK316"/>
  <c r="FB316"/>
  <c r="FI316"/>
  <c r="FD316"/>
  <c r="FL316"/>
  <c r="FP316"/>
  <c r="FN316"/>
  <c r="EX316"/>
  <c r="FJ316"/>
  <c r="FE316"/>
  <c r="FA316"/>
  <c r="EZ316"/>
  <c r="FP139"/>
  <c r="FO139"/>
  <c r="FN139"/>
  <c r="FM139"/>
  <c r="FL139"/>
  <c r="FK139"/>
  <c r="FJ139"/>
  <c r="FI139"/>
  <c r="FH139"/>
  <c r="FG139"/>
  <c r="FF139"/>
  <c r="FE139"/>
  <c r="FD139"/>
  <c r="FC139"/>
  <c r="FB139"/>
  <c r="FA139"/>
  <c r="EZ139"/>
  <c r="EY139"/>
  <c r="EX139"/>
  <c r="EW139"/>
  <c r="FP138"/>
  <c r="FO138"/>
  <c r="FN138"/>
  <c r="FM138"/>
  <c r="FL138"/>
  <c r="FK138"/>
  <c r="FJ138"/>
  <c r="FI138"/>
  <c r="FH138"/>
  <c r="FG138"/>
  <c r="FF138"/>
  <c r="FE138"/>
  <c r="FD138"/>
  <c r="FC138"/>
  <c r="FB138"/>
  <c r="FA138"/>
  <c r="EZ138"/>
  <c r="EY138"/>
  <c r="EX138"/>
  <c r="EW138"/>
  <c r="EV138"/>
  <c r="FP137"/>
  <c r="FO137"/>
  <c r="FN137"/>
  <c r="FM137"/>
  <c r="FL137"/>
  <c r="FK137"/>
  <c r="FJ137"/>
  <c r="FI137"/>
  <c r="FH137"/>
  <c r="FG137"/>
  <c r="FF137"/>
  <c r="FE137"/>
  <c r="FD137"/>
  <c r="FC137"/>
  <c r="FB137"/>
  <c r="FA137"/>
  <c r="EZ137"/>
  <c r="EY137"/>
  <c r="EX137"/>
  <c r="EW137"/>
  <c r="EV137"/>
  <c r="FP136"/>
  <c r="FO136"/>
  <c r="FN136"/>
  <c r="FM136"/>
  <c r="FL136"/>
  <c r="FK136"/>
  <c r="FJ136"/>
  <c r="FI136"/>
  <c r="FH136"/>
  <c r="FG136"/>
  <c r="FF136"/>
  <c r="FE136"/>
  <c r="FD136"/>
  <c r="FC136"/>
  <c r="FB136"/>
  <c r="FA136"/>
  <c r="EZ136"/>
  <c r="EY136"/>
  <c r="EX136"/>
  <c r="EW136"/>
  <c r="EV136"/>
  <c r="FP135"/>
  <c r="FO135"/>
  <c r="FN135"/>
  <c r="FM135"/>
  <c r="FL135"/>
  <c r="FK135"/>
  <c r="FJ135"/>
  <c r="FI135"/>
  <c r="FH135"/>
  <c r="FG135"/>
  <c r="FF135"/>
  <c r="FE135"/>
  <c r="FD135"/>
  <c r="FC135"/>
  <c r="FB135"/>
  <c r="FA135"/>
  <c r="EZ135"/>
  <c r="EY135"/>
  <c r="EX135"/>
  <c r="EW135"/>
  <c r="EV135"/>
  <c r="FP134"/>
  <c r="FO134"/>
  <c r="FN134"/>
  <c r="FM134"/>
  <c r="FL134"/>
  <c r="FK134"/>
  <c r="FJ134"/>
  <c r="FI134"/>
  <c r="FH134"/>
  <c r="FG134"/>
  <c r="FF134"/>
  <c r="FE134"/>
  <c r="FD134"/>
  <c r="FC134"/>
  <c r="FB134"/>
  <c r="FA134"/>
  <c r="EZ134"/>
  <c r="EY134"/>
  <c r="EX134"/>
  <c r="EW134"/>
  <c r="EV134"/>
  <c r="FP356" l="1"/>
  <c r="FP355"/>
  <c r="FP357"/>
  <c r="FC252"/>
  <c r="FC250"/>
  <c r="FC251"/>
  <c r="EX250"/>
  <c r="EX252"/>
  <c r="EX251"/>
  <c r="FP250"/>
  <c r="FP251"/>
  <c r="FP252"/>
  <c r="FG250"/>
  <c r="FG251"/>
  <c r="FG252"/>
  <c r="FA250"/>
  <c r="FA251"/>
  <c r="FA252"/>
  <c r="FM252"/>
  <c r="FM250"/>
  <c r="FM251"/>
  <c r="FN251"/>
  <c r="FN250"/>
  <c r="FN252"/>
  <c r="FD250"/>
  <c r="FD252"/>
  <c r="FD251"/>
  <c r="FF252"/>
  <c r="FF250"/>
  <c r="FF251"/>
  <c r="FJ252"/>
  <c r="FJ251"/>
  <c r="FJ250"/>
  <c r="FH250"/>
  <c r="FH251"/>
  <c r="FH252"/>
  <c r="FI250"/>
  <c r="FI252"/>
  <c r="FI251"/>
  <c r="EW252"/>
  <c r="EW250"/>
  <c r="EW251"/>
  <c r="FO251"/>
  <c r="FO252"/>
  <c r="FO250"/>
  <c r="FK252"/>
  <c r="FK251"/>
  <c r="FK250"/>
  <c r="EY252"/>
  <c r="EY251"/>
  <c r="EY250"/>
  <c r="FL251"/>
  <c r="FL250"/>
  <c r="FL252"/>
  <c r="FE250"/>
  <c r="FE251"/>
  <c r="FE252"/>
  <c r="EZ251"/>
  <c r="EZ250"/>
  <c r="EZ252"/>
  <c r="FB252"/>
  <c r="FB251"/>
  <c r="FB250"/>
  <c r="EV142"/>
  <c r="EV143" s="1"/>
  <c r="EV141"/>
  <c r="EW142"/>
  <c r="EW143" s="1"/>
  <c r="EW141"/>
  <c r="EX142"/>
  <c r="EX143" s="1"/>
  <c r="EX141"/>
  <c r="EY141"/>
  <c r="EY142"/>
  <c r="EY143" s="1"/>
  <c r="EZ142"/>
  <c r="EZ143" s="1"/>
  <c r="EZ141"/>
  <c r="FA141"/>
  <c r="FA142"/>
  <c r="FA143" s="1"/>
  <c r="FB141"/>
  <c r="FB142"/>
  <c r="FB143" s="1"/>
  <c r="FC141"/>
  <c r="FC142"/>
  <c r="FC143" s="1"/>
  <c r="FD142"/>
  <c r="FD143" s="1"/>
  <c r="FD141"/>
  <c r="FE142"/>
  <c r="FE143" s="1"/>
  <c r="FE141"/>
  <c r="FF142"/>
  <c r="FF143" s="1"/>
  <c r="FF141"/>
  <c r="FG142"/>
  <c r="FG143" s="1"/>
  <c r="FG141"/>
  <c r="FH142"/>
  <c r="FH143" s="1"/>
  <c r="FH141"/>
  <c r="FI141"/>
  <c r="FI142"/>
  <c r="FI143" s="1"/>
  <c r="FJ141"/>
  <c r="FJ142"/>
  <c r="FJ143" s="1"/>
  <c r="FK142"/>
  <c r="FK143" s="1"/>
  <c r="FK141"/>
  <c r="FL142"/>
  <c r="FL143" s="1"/>
  <c r="FL141"/>
  <c r="FM142"/>
  <c r="FM143" s="1"/>
  <c r="FM141"/>
  <c r="FN142"/>
  <c r="FN143" s="1"/>
  <c r="FN141"/>
  <c r="FO142"/>
  <c r="FO143" s="1"/>
  <c r="FO141"/>
  <c r="FP141"/>
  <c r="FP142"/>
  <c r="FP143" s="1"/>
  <c r="EW140"/>
  <c r="EW144" s="1"/>
  <c r="EX140"/>
  <c r="EX144" s="1"/>
  <c r="EY140"/>
  <c r="EY144" s="1"/>
  <c r="EZ140"/>
  <c r="EZ144" s="1"/>
  <c r="FA140"/>
  <c r="FA144" s="1"/>
  <c r="FB140"/>
  <c r="FB144" s="1"/>
  <c r="FC140"/>
  <c r="FC144" s="1"/>
  <c r="FD140"/>
  <c r="FD144" s="1"/>
  <c r="FE140"/>
  <c r="FE144" s="1"/>
  <c r="FF140"/>
  <c r="FF144" s="1"/>
  <c r="FG140"/>
  <c r="FG144" s="1"/>
  <c r="FH140"/>
  <c r="FH144" s="1"/>
  <c r="FI140"/>
  <c r="FI144" s="1"/>
  <c r="FJ140"/>
  <c r="FJ144" s="1"/>
  <c r="FK140"/>
  <c r="FK144" s="1"/>
  <c r="FL140"/>
  <c r="FL144" s="1"/>
  <c r="FM140"/>
  <c r="FM144" s="1"/>
  <c r="FN140"/>
  <c r="FN144" s="1"/>
  <c r="FO140"/>
  <c r="FO144" s="1"/>
  <c r="FP140"/>
  <c r="FP144" s="1"/>
  <c r="FP114"/>
  <c r="FO114"/>
  <c r="FN114"/>
  <c r="FM114"/>
  <c r="FL114"/>
  <c r="FK114"/>
  <c r="FJ114"/>
  <c r="FI114"/>
  <c r="FH114"/>
  <c r="FG114"/>
  <c r="FF114"/>
  <c r="FE114"/>
  <c r="FD114"/>
  <c r="FC114"/>
  <c r="FB114"/>
  <c r="FA114"/>
  <c r="EZ114"/>
  <c r="EY114"/>
  <c r="EX114"/>
  <c r="EW114"/>
  <c r="EV114"/>
  <c r="FG211"/>
  <c r="FK211"/>
  <c r="FO211"/>
  <c r="FJ211"/>
  <c r="EW211"/>
  <c r="FM211"/>
  <c r="FI211"/>
  <c r="EZ211"/>
  <c r="FL211"/>
  <c r="EY211"/>
  <c r="FC211"/>
  <c r="FB211"/>
  <c r="FE211"/>
  <c r="FA211"/>
  <c r="FD211"/>
  <c r="EX211"/>
  <c r="FF211"/>
  <c r="FN211"/>
  <c r="FH211"/>
  <c r="FP211"/>
  <c r="EV211"/>
  <c r="FP34"/>
  <c r="FO34"/>
  <c r="FN34"/>
  <c r="FM34"/>
  <c r="FL34"/>
  <c r="FK34"/>
  <c r="FJ34"/>
  <c r="FI34"/>
  <c r="FH34"/>
  <c r="FG34"/>
  <c r="FE34"/>
  <c r="FD34"/>
  <c r="FC34"/>
  <c r="FB34"/>
  <c r="FA34"/>
  <c r="EZ34"/>
  <c r="EY34"/>
  <c r="EX34"/>
  <c r="EW34"/>
  <c r="FP33"/>
  <c r="FO33"/>
  <c r="FN33"/>
  <c r="FM33"/>
  <c r="FL33"/>
  <c r="FK33"/>
  <c r="FJ33"/>
  <c r="FI33"/>
  <c r="FH33"/>
  <c r="FG33"/>
  <c r="FF33"/>
  <c r="FE33"/>
  <c r="FD33"/>
  <c r="FC33"/>
  <c r="FB33"/>
  <c r="FA33"/>
  <c r="EZ33"/>
  <c r="EY33"/>
  <c r="EX33"/>
  <c r="EW33"/>
  <c r="EV33"/>
  <c r="FP32"/>
  <c r="FO32"/>
  <c r="FN32"/>
  <c r="FM32"/>
  <c r="FL32"/>
  <c r="FK32"/>
  <c r="FJ32"/>
  <c r="FI32"/>
  <c r="FH32"/>
  <c r="FG32"/>
  <c r="FF32"/>
  <c r="FE32"/>
  <c r="FD32"/>
  <c r="FC32"/>
  <c r="FB32"/>
  <c r="FA32"/>
  <c r="EZ32"/>
  <c r="EY32"/>
  <c r="EX32"/>
  <c r="EW32"/>
  <c r="EV32"/>
  <c r="FP31"/>
  <c r="FO31"/>
  <c r="FN31"/>
  <c r="FM31"/>
  <c r="FL31"/>
  <c r="FK31"/>
  <c r="FJ31"/>
  <c r="FI31"/>
  <c r="FH31"/>
  <c r="FG31"/>
  <c r="FF31"/>
  <c r="FE31"/>
  <c r="FD31"/>
  <c r="FC31"/>
  <c r="FB31"/>
  <c r="FA31"/>
  <c r="EZ31"/>
  <c r="EY31"/>
  <c r="EX31"/>
  <c r="EW31"/>
  <c r="EV31"/>
  <c r="FP30"/>
  <c r="FO30"/>
  <c r="FN30"/>
  <c r="FM30"/>
  <c r="FL30"/>
  <c r="FK30"/>
  <c r="FJ30"/>
  <c r="FI30"/>
  <c r="FH30"/>
  <c r="FG30"/>
  <c r="FF30"/>
  <c r="FE30"/>
  <c r="FD30"/>
  <c r="FC30"/>
  <c r="FB30"/>
  <c r="FA30"/>
  <c r="EZ30"/>
  <c r="EY30"/>
  <c r="EX30"/>
  <c r="EW30"/>
  <c r="EV30"/>
  <c r="EW29"/>
  <c r="FK145" l="1"/>
  <c r="FK147"/>
  <c r="FK146"/>
  <c r="FM145"/>
  <c r="FM147"/>
  <c r="FM146"/>
  <c r="FH146"/>
  <c r="FH145"/>
  <c r="FH147"/>
  <c r="FC145"/>
  <c r="FC147"/>
  <c r="FC146"/>
  <c r="EZ146"/>
  <c r="EZ145"/>
  <c r="EZ147"/>
  <c r="EW145"/>
  <c r="EW147"/>
  <c r="EW146"/>
  <c r="FN146"/>
  <c r="FN145"/>
  <c r="FN147"/>
  <c r="FF146"/>
  <c r="FF145"/>
  <c r="FF147"/>
  <c r="EX146"/>
  <c r="EX145"/>
  <c r="EX147"/>
  <c r="FP146"/>
  <c r="FP145"/>
  <c r="FP147"/>
  <c r="FD147"/>
  <c r="FD145"/>
  <c r="FD146"/>
  <c r="FI147"/>
  <c r="FI146"/>
  <c r="FI145"/>
  <c r="FO146"/>
  <c r="FO145"/>
  <c r="FO147"/>
  <c r="FG145"/>
  <c r="FG146"/>
  <c r="FG147"/>
  <c r="EY146"/>
  <c r="EY145"/>
  <c r="EY147"/>
  <c r="FL145"/>
  <c r="FL147"/>
  <c r="FL146"/>
  <c r="FA147"/>
  <c r="FA146"/>
  <c r="FA145"/>
  <c r="FJ147"/>
  <c r="FJ146"/>
  <c r="FJ145"/>
  <c r="FE145"/>
  <c r="FE147"/>
  <c r="FE146"/>
  <c r="FB146"/>
  <c r="FB147"/>
  <c r="FB145"/>
  <c r="EW36"/>
  <c r="EW37"/>
  <c r="EW38" s="1"/>
  <c r="EW35"/>
  <c r="EW39" s="1"/>
  <c r="EX35"/>
  <c r="EX39" s="1"/>
  <c r="EY35"/>
  <c r="EY39" s="1"/>
  <c r="EZ35"/>
  <c r="EZ39" s="1"/>
  <c r="FA35"/>
  <c r="FA39" s="1"/>
  <c r="FB35"/>
  <c r="FB39" s="1"/>
  <c r="FC35"/>
  <c r="FC39" s="1"/>
  <c r="FD35"/>
  <c r="FD39" s="1"/>
  <c r="FE35"/>
  <c r="FE39" s="1"/>
  <c r="FG35"/>
  <c r="FG39" s="1"/>
  <c r="FH35"/>
  <c r="FH39" s="1"/>
  <c r="FI35"/>
  <c r="FI39" s="1"/>
  <c r="FJ35"/>
  <c r="FJ39" s="1"/>
  <c r="FK35"/>
  <c r="FK39" s="1"/>
  <c r="FL35"/>
  <c r="FL39" s="1"/>
  <c r="FM35"/>
  <c r="FM39" s="1"/>
  <c r="FN35"/>
  <c r="FN39" s="1"/>
  <c r="FO35"/>
  <c r="FO39" s="1"/>
  <c r="FP35"/>
  <c r="FP39" s="1"/>
  <c r="EM114"/>
  <c r="EL114"/>
  <c r="EK114"/>
  <c r="EJ114"/>
  <c r="EI114"/>
  <c r="EH114"/>
  <c r="EG114"/>
  <c r="EF114"/>
  <c r="EE114"/>
  <c r="ED114"/>
  <c r="EC114"/>
  <c r="EB114"/>
  <c r="EA114"/>
  <c r="DZ114"/>
  <c r="DY114"/>
  <c r="DX114"/>
  <c r="DW114"/>
  <c r="DV114"/>
  <c r="DU114"/>
  <c r="DT114"/>
  <c r="DS114"/>
  <c r="EW106"/>
  <c r="EM34"/>
  <c r="EL34"/>
  <c r="EK34"/>
  <c r="EJ34"/>
  <c r="EI34"/>
  <c r="EH34"/>
  <c r="EG34"/>
  <c r="EF34"/>
  <c r="EE34"/>
  <c r="ED34"/>
  <c r="EB34"/>
  <c r="EA34"/>
  <c r="DZ34"/>
  <c r="DY34"/>
  <c r="DX34"/>
  <c r="DW34"/>
  <c r="DV34"/>
  <c r="DU34"/>
  <c r="DT34"/>
  <c r="EM33"/>
  <c r="EL33"/>
  <c r="EK33"/>
  <c r="EJ33"/>
  <c r="EI33"/>
  <c r="EH33"/>
  <c r="EG33"/>
  <c r="EF33"/>
  <c r="EE33"/>
  <c r="ED33"/>
  <c r="EC33"/>
  <c r="EB33"/>
  <c r="EA33"/>
  <c r="DZ33"/>
  <c r="DY33"/>
  <c r="DX33"/>
  <c r="DW33"/>
  <c r="DV33"/>
  <c r="DU33"/>
  <c r="DT33"/>
  <c r="DS33"/>
  <c r="EM32"/>
  <c r="EL32"/>
  <c r="EK32"/>
  <c r="EJ32"/>
  <c r="EI32"/>
  <c r="EH32"/>
  <c r="EG32"/>
  <c r="EF32"/>
  <c r="EE32"/>
  <c r="ED32"/>
  <c r="EC32"/>
  <c r="EB32"/>
  <c r="EA32"/>
  <c r="DZ32"/>
  <c r="DY32"/>
  <c r="DX32"/>
  <c r="DW32"/>
  <c r="DV32"/>
  <c r="DU32"/>
  <c r="DT32"/>
  <c r="DS32"/>
  <c r="EM31"/>
  <c r="EL31"/>
  <c r="EK31"/>
  <c r="EJ31"/>
  <c r="EI31"/>
  <c r="EH31"/>
  <c r="EG31"/>
  <c r="EF31"/>
  <c r="EE31"/>
  <c r="ED31"/>
  <c r="EC31"/>
  <c r="EB31"/>
  <c r="EA31"/>
  <c r="DZ31"/>
  <c r="DY31"/>
  <c r="DX31"/>
  <c r="DW31"/>
  <c r="DV31"/>
  <c r="DU31"/>
  <c r="DT31"/>
  <c r="DS31"/>
  <c r="EM30"/>
  <c r="EL30"/>
  <c r="EK30"/>
  <c r="EJ30"/>
  <c r="EI30"/>
  <c r="EH30"/>
  <c r="EG30"/>
  <c r="EF30"/>
  <c r="EE30"/>
  <c r="ED30"/>
  <c r="EC30"/>
  <c r="EB30"/>
  <c r="EA30"/>
  <c r="DZ30"/>
  <c r="DY30"/>
  <c r="DX30"/>
  <c r="DW30"/>
  <c r="DV30"/>
  <c r="DU30"/>
  <c r="DT30"/>
  <c r="DS30"/>
  <c r="DT29"/>
  <c r="FD42" l="1"/>
  <c r="FD40"/>
  <c r="FD41"/>
  <c r="FE40"/>
  <c r="FE42"/>
  <c r="FE41"/>
  <c r="FG42"/>
  <c r="FG41"/>
  <c r="FG40"/>
  <c r="FH41"/>
  <c r="FH42"/>
  <c r="FH40"/>
  <c r="FI40"/>
  <c r="FI42"/>
  <c r="FI41"/>
  <c r="FJ42"/>
  <c r="FJ40"/>
  <c r="FJ41"/>
  <c r="FP40"/>
  <c r="FP41"/>
  <c r="FP42"/>
  <c r="FO40"/>
  <c r="FO42"/>
  <c r="FO41"/>
  <c r="FC42"/>
  <c r="FC41"/>
  <c r="FC40"/>
  <c r="FM40"/>
  <c r="FM41"/>
  <c r="FM42"/>
  <c r="FK42"/>
  <c r="FK40"/>
  <c r="FK41"/>
  <c r="FA41"/>
  <c r="FA40"/>
  <c r="FA42"/>
  <c r="FL41"/>
  <c r="FL40"/>
  <c r="FL42"/>
  <c r="FB41"/>
  <c r="FB40"/>
  <c r="FB42"/>
  <c r="EX42"/>
  <c r="EX40"/>
  <c r="EX41"/>
  <c r="EZ40"/>
  <c r="EZ41"/>
  <c r="EZ42"/>
  <c r="EW42"/>
  <c r="EW40"/>
  <c r="EW41"/>
  <c r="FN42"/>
  <c r="FN41"/>
  <c r="FN40"/>
  <c r="EY40"/>
  <c r="EY41"/>
  <c r="EY42"/>
  <c r="DT36"/>
  <c r="DT37"/>
  <c r="DT38" s="1"/>
  <c r="DT35"/>
  <c r="DT39" s="1"/>
  <c r="DU35"/>
  <c r="DU39" s="1"/>
  <c r="DV35"/>
  <c r="DV39" s="1"/>
  <c r="DW35"/>
  <c r="DW39" s="1"/>
  <c r="DX35"/>
  <c r="DX39" s="1"/>
  <c r="DY35"/>
  <c r="DY39" s="1"/>
  <c r="DZ35"/>
  <c r="DZ39" s="1"/>
  <c r="EA35"/>
  <c r="EA39" s="1"/>
  <c r="EB35"/>
  <c r="EB39" s="1"/>
  <c r="ED35"/>
  <c r="ED39" s="1"/>
  <c r="EE35"/>
  <c r="EE39" s="1"/>
  <c r="EF35"/>
  <c r="EF39" s="1"/>
  <c r="EG35"/>
  <c r="EG39" s="1"/>
  <c r="EH35"/>
  <c r="EH39" s="1"/>
  <c r="EI35"/>
  <c r="EI39" s="1"/>
  <c r="EJ35"/>
  <c r="EJ39" s="1"/>
  <c r="EK35"/>
  <c r="EK39" s="1"/>
  <c r="EL35"/>
  <c r="EL39" s="1"/>
  <c r="EM35"/>
  <c r="EM39" s="1"/>
  <c r="EM219"/>
  <c r="EL219"/>
  <c r="EK219"/>
  <c r="EJ219"/>
  <c r="EI219"/>
  <c r="EH219"/>
  <c r="EG219"/>
  <c r="EF219"/>
  <c r="EE219"/>
  <c r="ED219"/>
  <c r="EC219"/>
  <c r="EB219"/>
  <c r="EA219"/>
  <c r="DZ219"/>
  <c r="DY219"/>
  <c r="DX219"/>
  <c r="DW219"/>
  <c r="DV219"/>
  <c r="DU219"/>
  <c r="DT219"/>
  <c r="DS219"/>
  <c r="DT106"/>
  <c r="EM139"/>
  <c r="EL139"/>
  <c r="EK139"/>
  <c r="EJ139"/>
  <c r="EI139"/>
  <c r="EH139"/>
  <c r="EG139"/>
  <c r="EF139"/>
  <c r="EE139"/>
  <c r="ED139"/>
  <c r="EC139"/>
  <c r="EB139"/>
  <c r="EA139"/>
  <c r="DZ139"/>
  <c r="DY139"/>
  <c r="DX139"/>
  <c r="DW139"/>
  <c r="DV139"/>
  <c r="DU139"/>
  <c r="DT139"/>
  <c r="EM138"/>
  <c r="EL138"/>
  <c r="EK138"/>
  <c r="EJ138"/>
  <c r="EI138"/>
  <c r="EH138"/>
  <c r="EG138"/>
  <c r="EF138"/>
  <c r="EE138"/>
  <c r="ED138"/>
  <c r="EC138"/>
  <c r="EB138"/>
  <c r="EA138"/>
  <c r="DZ138"/>
  <c r="DY138"/>
  <c r="DX138"/>
  <c r="DW138"/>
  <c r="DV138"/>
  <c r="DU138"/>
  <c r="DT138"/>
  <c r="DS138"/>
  <c r="EM137"/>
  <c r="EL137"/>
  <c r="EK137"/>
  <c r="EJ137"/>
  <c r="EI137"/>
  <c r="EH137"/>
  <c r="EG137"/>
  <c r="EF137"/>
  <c r="EE137"/>
  <c r="ED137"/>
  <c r="EC137"/>
  <c r="EB137"/>
  <c r="EA137"/>
  <c r="DZ137"/>
  <c r="DY137"/>
  <c r="DX137"/>
  <c r="DW137"/>
  <c r="DV137"/>
  <c r="DU137"/>
  <c r="DT137"/>
  <c r="DS137"/>
  <c r="EM136"/>
  <c r="EL136"/>
  <c r="EK136"/>
  <c r="EJ136"/>
  <c r="EI136"/>
  <c r="EH136"/>
  <c r="EG136"/>
  <c r="EF136"/>
  <c r="EE136"/>
  <c r="ED136"/>
  <c r="EC136"/>
  <c r="EB136"/>
  <c r="EA136"/>
  <c r="DZ136"/>
  <c r="DY136"/>
  <c r="DX136"/>
  <c r="DW136"/>
  <c r="DV136"/>
  <c r="DU136"/>
  <c r="DT136"/>
  <c r="DS136"/>
  <c r="EM135"/>
  <c r="EL135"/>
  <c r="EK135"/>
  <c r="EJ135"/>
  <c r="EI135"/>
  <c r="EH135"/>
  <c r="EG135"/>
  <c r="EF135"/>
  <c r="EE135"/>
  <c r="ED135"/>
  <c r="EC135"/>
  <c r="EB135"/>
  <c r="EA135"/>
  <c r="DZ135"/>
  <c r="DY135"/>
  <c r="DX135"/>
  <c r="DW135"/>
  <c r="DV135"/>
  <c r="DU135"/>
  <c r="DT135"/>
  <c r="DS135"/>
  <c r="EM134"/>
  <c r="EL134"/>
  <c r="EK134"/>
  <c r="EJ134"/>
  <c r="EI134"/>
  <c r="EH134"/>
  <c r="EG134"/>
  <c r="EF134"/>
  <c r="EE134"/>
  <c r="ED134"/>
  <c r="EC134"/>
  <c r="EB134"/>
  <c r="EA134"/>
  <c r="DZ134"/>
  <c r="DY134"/>
  <c r="DX134"/>
  <c r="DW134"/>
  <c r="DV134"/>
  <c r="DU134"/>
  <c r="DT134"/>
  <c r="DS134"/>
  <c r="ED41" l="1"/>
  <c r="ED40"/>
  <c r="ED42"/>
  <c r="DY42"/>
  <c r="DY40"/>
  <c r="DY41"/>
  <c r="EG42"/>
  <c r="EG41"/>
  <c r="EG40"/>
  <c r="DZ40"/>
  <c r="DZ42"/>
  <c r="DZ41"/>
  <c r="EH40"/>
  <c r="EH42"/>
  <c r="EH41"/>
  <c r="EM41"/>
  <c r="EM40"/>
  <c r="EM42"/>
  <c r="DW41"/>
  <c r="DW40"/>
  <c r="DW42"/>
  <c r="EE41"/>
  <c r="EE42"/>
  <c r="EE40"/>
  <c r="EB40"/>
  <c r="EB42"/>
  <c r="EB41"/>
  <c r="EL41"/>
  <c r="EL42"/>
  <c r="EL40"/>
  <c r="EA40"/>
  <c r="EA41"/>
  <c r="EA42"/>
  <c r="EF42"/>
  <c r="EF40"/>
  <c r="EF41"/>
  <c r="EK41"/>
  <c r="EK42"/>
  <c r="EK40"/>
  <c r="DU41"/>
  <c r="DU40"/>
  <c r="DU42"/>
  <c r="DV41"/>
  <c r="DV42"/>
  <c r="DV40"/>
  <c r="EI40"/>
  <c r="EI42"/>
  <c r="EI41"/>
  <c r="EJ40"/>
  <c r="EJ41"/>
  <c r="EJ42"/>
  <c r="DX42"/>
  <c r="DX41"/>
  <c r="DX40"/>
  <c r="DT40"/>
  <c r="DT41"/>
  <c r="DT42"/>
  <c r="DS142"/>
  <c r="DS143" s="1"/>
  <c r="DS141"/>
  <c r="DT142"/>
  <c r="DT143" s="1"/>
  <c r="DT141"/>
  <c r="DU142"/>
  <c r="DU143" s="1"/>
  <c r="DU141"/>
  <c r="DV141"/>
  <c r="DV142"/>
  <c r="DV143" s="1"/>
  <c r="DW141"/>
  <c r="DW142"/>
  <c r="DW143" s="1"/>
  <c r="DX141"/>
  <c r="DX142"/>
  <c r="DX143" s="1"/>
  <c r="DY142"/>
  <c r="DY143" s="1"/>
  <c r="DY141"/>
  <c r="DZ142"/>
  <c r="DZ143" s="1"/>
  <c r="DZ141"/>
  <c r="EA142"/>
  <c r="EA143" s="1"/>
  <c r="EA141"/>
  <c r="EB142"/>
  <c r="EB143" s="1"/>
  <c r="EB141"/>
  <c r="EC142"/>
  <c r="EC143" s="1"/>
  <c r="EC141"/>
  <c r="ED141"/>
  <c r="ED142"/>
  <c r="ED143" s="1"/>
  <c r="EE141"/>
  <c r="EE142"/>
  <c r="EE143" s="1"/>
  <c r="EF141"/>
  <c r="EF142"/>
  <c r="EF143" s="1"/>
  <c r="EG142"/>
  <c r="EG143" s="1"/>
  <c r="EG141"/>
  <c r="EH142"/>
  <c r="EH143" s="1"/>
  <c r="EH141"/>
  <c r="EI142"/>
  <c r="EI143" s="1"/>
  <c r="EI141"/>
  <c r="EJ141"/>
  <c r="EJ142"/>
  <c r="EJ143" s="1"/>
  <c r="EK142"/>
  <c r="EK143" s="1"/>
  <c r="EK141"/>
  <c r="EL141"/>
  <c r="EL142"/>
  <c r="EL143" s="1"/>
  <c r="EM141"/>
  <c r="EM142"/>
  <c r="EM143" s="1"/>
  <c r="DT140"/>
  <c r="DT144" s="1"/>
  <c r="DU140"/>
  <c r="DU144" s="1"/>
  <c r="DV140"/>
  <c r="DV144" s="1"/>
  <c r="DW140"/>
  <c r="DW144" s="1"/>
  <c r="DX140"/>
  <c r="DX144" s="1"/>
  <c r="DY140"/>
  <c r="DY144" s="1"/>
  <c r="DZ140"/>
  <c r="DZ144" s="1"/>
  <c r="EA140"/>
  <c r="EA144" s="1"/>
  <c r="EB140"/>
  <c r="EB144" s="1"/>
  <c r="EC140"/>
  <c r="EC144" s="1"/>
  <c r="ED140"/>
  <c r="ED144" s="1"/>
  <c r="EE140"/>
  <c r="EE144" s="1"/>
  <c r="EF140"/>
  <c r="EF144" s="1"/>
  <c r="EG140"/>
  <c r="EG144" s="1"/>
  <c r="EH140"/>
  <c r="EH144" s="1"/>
  <c r="EI140"/>
  <c r="EI144" s="1"/>
  <c r="EJ140"/>
  <c r="EJ144" s="1"/>
  <c r="EK140"/>
  <c r="EK144" s="1"/>
  <c r="EL140"/>
  <c r="EL144" s="1"/>
  <c r="EM140"/>
  <c r="EM144" s="1"/>
  <c r="EM324"/>
  <c r="EL324"/>
  <c r="EK324"/>
  <c r="EJ324"/>
  <c r="EI324"/>
  <c r="EH324"/>
  <c r="EG324"/>
  <c r="EF324"/>
  <c r="EE324"/>
  <c r="ED324"/>
  <c r="EC324"/>
  <c r="EB324"/>
  <c r="EA324"/>
  <c r="DZ324"/>
  <c r="DY324"/>
  <c r="DX324"/>
  <c r="DW324"/>
  <c r="DV324"/>
  <c r="DU324"/>
  <c r="DT324"/>
  <c r="DS324"/>
  <c r="DZ211"/>
  <c r="EH211"/>
  <c r="DV211"/>
  <c r="ED211"/>
  <c r="EL211"/>
  <c r="EJ211"/>
  <c r="EM211"/>
  <c r="DU211"/>
  <c r="DY211"/>
  <c r="EC211"/>
  <c r="EG211"/>
  <c r="EK211"/>
  <c r="DT211"/>
  <c r="EB211"/>
  <c r="DX211"/>
  <c r="EA211"/>
  <c r="DW211"/>
  <c r="EF211"/>
  <c r="DS211"/>
  <c r="EI211"/>
  <c r="EE211"/>
  <c r="EM244"/>
  <c r="EL244"/>
  <c r="EK244"/>
  <c r="EJ244"/>
  <c r="EI244"/>
  <c r="EH244"/>
  <c r="EG244"/>
  <c r="EF244"/>
  <c r="EE244"/>
  <c r="ED244"/>
  <c r="EC244"/>
  <c r="EB244"/>
  <c r="EA244"/>
  <c r="DZ244"/>
  <c r="DY244"/>
  <c r="DX244"/>
  <c r="DW244"/>
  <c r="DV244"/>
  <c r="DU244"/>
  <c r="DT244"/>
  <c r="EM243"/>
  <c r="EL243"/>
  <c r="EK243"/>
  <c r="EJ243"/>
  <c r="EI243"/>
  <c r="EH243"/>
  <c r="EG243"/>
  <c r="EF243"/>
  <c r="EE243"/>
  <c r="ED243"/>
  <c r="EC243"/>
  <c r="EB243"/>
  <c r="EA243"/>
  <c r="DZ243"/>
  <c r="DY243"/>
  <c r="DX243"/>
  <c r="DW243"/>
  <c r="DV243"/>
  <c r="DU243"/>
  <c r="DT243"/>
  <c r="DS243"/>
  <c r="EM242"/>
  <c r="EL242"/>
  <c r="EK242"/>
  <c r="EJ242"/>
  <c r="EI242"/>
  <c r="EH242"/>
  <c r="EG242"/>
  <c r="EF242"/>
  <c r="EE242"/>
  <c r="ED242"/>
  <c r="EC242"/>
  <c r="EB242"/>
  <c r="EA242"/>
  <c r="DZ242"/>
  <c r="DY242"/>
  <c r="DX242"/>
  <c r="DW242"/>
  <c r="DV242"/>
  <c r="DU242"/>
  <c r="DT242"/>
  <c r="DS242"/>
  <c r="EM241"/>
  <c r="EL241"/>
  <c r="EK241"/>
  <c r="EJ241"/>
  <c r="EI241"/>
  <c r="EH241"/>
  <c r="EG241"/>
  <c r="EF241"/>
  <c r="EE241"/>
  <c r="ED241"/>
  <c r="EC241"/>
  <c r="EB241"/>
  <c r="EA241"/>
  <c r="DZ241"/>
  <c r="DY241"/>
  <c r="DX241"/>
  <c r="DW241"/>
  <c r="DV241"/>
  <c r="DU241"/>
  <c r="DT241"/>
  <c r="DS241"/>
  <c r="EM240"/>
  <c r="EL240"/>
  <c r="EK240"/>
  <c r="EJ240"/>
  <c r="EI240"/>
  <c r="EH240"/>
  <c r="EG240"/>
  <c r="EF240"/>
  <c r="EE240"/>
  <c r="ED240"/>
  <c r="EC240"/>
  <c r="EB240"/>
  <c r="EA240"/>
  <c r="DZ240"/>
  <c r="DY240"/>
  <c r="DX240"/>
  <c r="DW240"/>
  <c r="DV240"/>
  <c r="DU240"/>
  <c r="DT240"/>
  <c r="DS240"/>
  <c r="EM239"/>
  <c r="EL239"/>
  <c r="EK239"/>
  <c r="EJ239"/>
  <c r="EI239"/>
  <c r="EH239"/>
  <c r="EG239"/>
  <c r="EF239"/>
  <c r="EE239"/>
  <c r="ED239"/>
  <c r="EC239"/>
  <c r="EB239"/>
  <c r="EA239"/>
  <c r="DZ239"/>
  <c r="DY239"/>
  <c r="DX239"/>
  <c r="DW239"/>
  <c r="DV239"/>
  <c r="DU239"/>
  <c r="DT239"/>
  <c r="DS239"/>
  <c r="DZ145" l="1"/>
  <c r="DZ147"/>
  <c r="DZ146"/>
  <c r="DX147"/>
  <c r="DX146"/>
  <c r="DX145"/>
  <c r="DY146"/>
  <c r="DY147"/>
  <c r="DY145"/>
  <c r="EJ145"/>
  <c r="EJ147"/>
  <c r="EJ146"/>
  <c r="DV147"/>
  <c r="DV146"/>
  <c r="DV145"/>
  <c r="DT145"/>
  <c r="DT147"/>
  <c r="DT146"/>
  <c r="EI145"/>
  <c r="EI147"/>
  <c r="EI146"/>
  <c r="EA147"/>
  <c r="EA145"/>
  <c r="EA146"/>
  <c r="DU146"/>
  <c r="DU147"/>
  <c r="DU145"/>
  <c r="EH145"/>
  <c r="EH146"/>
  <c r="EH147"/>
  <c r="EM146"/>
  <c r="EM145"/>
  <c r="EM147"/>
  <c r="EB145"/>
  <c r="EB147"/>
  <c r="EB146"/>
  <c r="EL146"/>
  <c r="EL145"/>
  <c r="EL147"/>
  <c r="ED146"/>
  <c r="ED147"/>
  <c r="ED145"/>
  <c r="DW146"/>
  <c r="DW145"/>
  <c r="DW147"/>
  <c r="EK146"/>
  <c r="EK145"/>
  <c r="EK147"/>
  <c r="EC146"/>
  <c r="EC145"/>
  <c r="EC147"/>
  <c r="EE146"/>
  <c r="EE145"/>
  <c r="EE147"/>
  <c r="EF147"/>
  <c r="EF146"/>
  <c r="EF145"/>
  <c r="EG147"/>
  <c r="EG145"/>
  <c r="EG146"/>
  <c r="DS247"/>
  <c r="DS248" s="1"/>
  <c r="DS246"/>
  <c r="DT247"/>
  <c r="DT248" s="1"/>
  <c r="DT246"/>
  <c r="DU246"/>
  <c r="DU247"/>
  <c r="DU248" s="1"/>
  <c r="DV247"/>
  <c r="DV248" s="1"/>
  <c r="DV246"/>
  <c r="DW247"/>
  <c r="DW248" s="1"/>
  <c r="DW246"/>
  <c r="DX247"/>
  <c r="DX248" s="1"/>
  <c r="DX246"/>
  <c r="DY247"/>
  <c r="DY248" s="1"/>
  <c r="DY246"/>
  <c r="DZ247"/>
  <c r="DZ248" s="1"/>
  <c r="DZ246"/>
  <c r="EA247"/>
  <c r="EA248" s="1"/>
  <c r="EA246"/>
  <c r="EB247"/>
  <c r="EB248" s="1"/>
  <c r="EB246"/>
  <c r="EC246"/>
  <c r="EC247"/>
  <c r="EC248" s="1"/>
  <c r="ED247"/>
  <c r="ED248" s="1"/>
  <c r="ED246"/>
  <c r="EE246"/>
  <c r="EE247"/>
  <c r="EE248" s="1"/>
  <c r="EF246"/>
  <c r="EF247"/>
  <c r="EF248" s="1"/>
  <c r="EG247"/>
  <c r="EG248" s="1"/>
  <c r="EG246"/>
  <c r="EH246"/>
  <c r="EH247"/>
  <c r="EH248" s="1"/>
  <c r="EI247"/>
  <c r="EI248" s="1"/>
  <c r="EI246"/>
  <c r="EJ246"/>
  <c r="EJ247"/>
  <c r="EJ248" s="1"/>
  <c r="EK247"/>
  <c r="EK248" s="1"/>
  <c r="EK246"/>
  <c r="EL246"/>
  <c r="EL247"/>
  <c r="EL248" s="1"/>
  <c r="EM247"/>
  <c r="EM248" s="1"/>
  <c r="EM246"/>
  <c r="DT245"/>
  <c r="DT249" s="1"/>
  <c r="DU245"/>
  <c r="DU249" s="1"/>
  <c r="DV245"/>
  <c r="DV249" s="1"/>
  <c r="DW245"/>
  <c r="DW249" s="1"/>
  <c r="DX245"/>
  <c r="DX249" s="1"/>
  <c r="DY245"/>
  <c r="DY249" s="1"/>
  <c r="DZ245"/>
  <c r="DZ249" s="1"/>
  <c r="EA245"/>
  <c r="EA249" s="1"/>
  <c r="EB245"/>
  <c r="EB249" s="1"/>
  <c r="EC245"/>
  <c r="EC249" s="1"/>
  <c r="ED245"/>
  <c r="ED249" s="1"/>
  <c r="EE245"/>
  <c r="EE249" s="1"/>
  <c r="EF245"/>
  <c r="EF249" s="1"/>
  <c r="EG245"/>
  <c r="EG249" s="1"/>
  <c r="EH245"/>
  <c r="EH249" s="1"/>
  <c r="EI245"/>
  <c r="EI249" s="1"/>
  <c r="EJ245"/>
  <c r="EJ249" s="1"/>
  <c r="EK245"/>
  <c r="EK249" s="1"/>
  <c r="EL245"/>
  <c r="EL249" s="1"/>
  <c r="EM245"/>
  <c r="EM249" s="1"/>
  <c r="EM429"/>
  <c r="EL429"/>
  <c r="EK429"/>
  <c r="EJ429"/>
  <c r="EI429"/>
  <c r="EH429"/>
  <c r="EG429"/>
  <c r="EF429"/>
  <c r="EE429"/>
  <c r="ED429"/>
  <c r="EC429"/>
  <c r="EB429"/>
  <c r="EA429"/>
  <c r="DZ429"/>
  <c r="DY429"/>
  <c r="DX429"/>
  <c r="DW429"/>
  <c r="DV429"/>
  <c r="DU429"/>
  <c r="DT429"/>
  <c r="DS429"/>
  <c r="DV316"/>
  <c r="DZ316"/>
  <c r="ED316"/>
  <c r="EL316"/>
  <c r="EK316"/>
  <c r="DW316"/>
  <c r="EM316"/>
  <c r="DU316"/>
  <c r="EC316"/>
  <c r="DT316"/>
  <c r="DX316"/>
  <c r="EB316"/>
  <c r="EF316"/>
  <c r="EA316"/>
  <c r="EE316"/>
  <c r="EH316"/>
  <c r="DY316"/>
  <c r="EG316"/>
  <c r="EJ316"/>
  <c r="DS316"/>
  <c r="EI316"/>
  <c r="EM349"/>
  <c r="EL349"/>
  <c r="EK349"/>
  <c r="EJ349"/>
  <c r="EI349"/>
  <c r="EH349"/>
  <c r="EG349"/>
  <c r="EF349"/>
  <c r="EE349"/>
  <c r="ED349"/>
  <c r="EC349"/>
  <c r="EB349"/>
  <c r="EA349"/>
  <c r="DZ349"/>
  <c r="DY349"/>
  <c r="DX349"/>
  <c r="DW349"/>
  <c r="DV349"/>
  <c r="DU349"/>
  <c r="DT349"/>
  <c r="DS349"/>
  <c r="EM348"/>
  <c r="EL348"/>
  <c r="EK348"/>
  <c r="EJ348"/>
  <c r="EI348"/>
  <c r="EH348"/>
  <c r="EG348"/>
  <c r="EF348"/>
  <c r="EE348"/>
  <c r="ED348"/>
  <c r="EC348"/>
  <c r="EB348"/>
  <c r="EA348"/>
  <c r="DZ348"/>
  <c r="DY348"/>
  <c r="DX348"/>
  <c r="DW348"/>
  <c r="DV348"/>
  <c r="DU348"/>
  <c r="DT348"/>
  <c r="DS348"/>
  <c r="EM347"/>
  <c r="EL347"/>
  <c r="EK347"/>
  <c r="EJ347"/>
  <c r="EI347"/>
  <c r="EH347"/>
  <c r="EG347"/>
  <c r="EF347"/>
  <c r="EE347"/>
  <c r="ED347"/>
  <c r="EC347"/>
  <c r="EB347"/>
  <c r="EA347"/>
  <c r="DZ347"/>
  <c r="DY347"/>
  <c r="DX347"/>
  <c r="DW347"/>
  <c r="DV347"/>
  <c r="DU347"/>
  <c r="DT347"/>
  <c r="DS347"/>
  <c r="EM346"/>
  <c r="EL346"/>
  <c r="EK346"/>
  <c r="EJ346"/>
  <c r="EI346"/>
  <c r="EH346"/>
  <c r="EG346"/>
  <c r="EF346"/>
  <c r="EE346"/>
  <c r="ED346"/>
  <c r="EC346"/>
  <c r="EB346"/>
  <c r="EA346"/>
  <c r="DZ346"/>
  <c r="DY346"/>
  <c r="DX346"/>
  <c r="DW346"/>
  <c r="DV346"/>
  <c r="DU346"/>
  <c r="DT346"/>
  <c r="DS346"/>
  <c r="EM345"/>
  <c r="EL345"/>
  <c r="EK345"/>
  <c r="EJ345"/>
  <c r="EI345"/>
  <c r="EH345"/>
  <c r="EG345"/>
  <c r="EF345"/>
  <c r="EE345"/>
  <c r="ED345"/>
  <c r="EC345"/>
  <c r="EB345"/>
  <c r="EA345"/>
  <c r="DZ345"/>
  <c r="DY345"/>
  <c r="DX345"/>
  <c r="DW345"/>
  <c r="DV345"/>
  <c r="DU345"/>
  <c r="DT345"/>
  <c r="DS345"/>
  <c r="EM344"/>
  <c r="EL344"/>
  <c r="EK344"/>
  <c r="EJ344"/>
  <c r="EI344"/>
  <c r="EH344"/>
  <c r="EG344"/>
  <c r="EF344"/>
  <c r="EE344"/>
  <c r="ED344"/>
  <c r="EC344"/>
  <c r="EB344"/>
  <c r="EA344"/>
  <c r="DZ344"/>
  <c r="DY344"/>
  <c r="DX344"/>
  <c r="DW344"/>
  <c r="DV344"/>
  <c r="DU344"/>
  <c r="DT344"/>
  <c r="DS344"/>
  <c r="DS350"/>
  <c r="EA252" l="1"/>
  <c r="EA251"/>
  <c r="EA250"/>
  <c r="DT252"/>
  <c r="DT251"/>
  <c r="DT250"/>
  <c r="EM252"/>
  <c r="EM251"/>
  <c r="EM250"/>
  <c r="ED252"/>
  <c r="ED251"/>
  <c r="ED250"/>
  <c r="EJ251"/>
  <c r="EJ250"/>
  <c r="EJ252"/>
  <c r="EF252"/>
  <c r="EF251"/>
  <c r="EF250"/>
  <c r="DV250"/>
  <c r="DV251"/>
  <c r="DV252"/>
  <c r="EH251"/>
  <c r="EH250"/>
  <c r="EH252"/>
  <c r="DW251"/>
  <c r="DW252"/>
  <c r="DW250"/>
  <c r="DU250"/>
  <c r="DU251"/>
  <c r="DU252"/>
  <c r="EC252"/>
  <c r="EC251"/>
  <c r="EC250"/>
  <c r="DX250"/>
  <c r="DX252"/>
  <c r="DX251"/>
  <c r="EK250"/>
  <c r="EK251"/>
  <c r="EK252"/>
  <c r="DY251"/>
  <c r="DY250"/>
  <c r="DY252"/>
  <c r="EL250"/>
  <c r="EL251"/>
  <c r="EL252"/>
  <c r="EE250"/>
  <c r="EE252"/>
  <c r="EE251"/>
  <c r="EI250"/>
  <c r="EI252"/>
  <c r="EI251"/>
  <c r="EB252"/>
  <c r="EB251"/>
  <c r="EB250"/>
  <c r="EG252"/>
  <c r="EG250"/>
  <c r="EG251"/>
  <c r="DZ252"/>
  <c r="DZ251"/>
  <c r="DZ250"/>
  <c r="DS352"/>
  <c r="DS353" s="1"/>
  <c r="DS351"/>
  <c r="DT352"/>
  <c r="DT353" s="1"/>
  <c r="DT351"/>
  <c r="DU351"/>
  <c r="DU352"/>
  <c r="DU353" s="1"/>
  <c r="DV351"/>
  <c r="DV352"/>
  <c r="DV353" s="1"/>
  <c r="DW351"/>
  <c r="DW352"/>
  <c r="DW353" s="1"/>
  <c r="DX351"/>
  <c r="DX352"/>
  <c r="DX353" s="1"/>
  <c r="DY352"/>
  <c r="DY353" s="1"/>
  <c r="DY351"/>
  <c r="DZ352"/>
  <c r="DZ353" s="1"/>
  <c r="DZ351"/>
  <c r="EA352"/>
  <c r="EA353" s="1"/>
  <c r="EA351"/>
  <c r="EB352"/>
  <c r="EB353" s="1"/>
  <c r="EB351"/>
  <c r="EC352"/>
  <c r="EC353" s="1"/>
  <c r="EC351"/>
  <c r="ED351"/>
  <c r="ED352"/>
  <c r="ED353" s="1"/>
  <c r="EE351"/>
  <c r="EE352"/>
  <c r="EE353" s="1"/>
  <c r="EF352"/>
  <c r="EF353" s="1"/>
  <c r="EF351"/>
  <c r="EG352"/>
  <c r="EG353" s="1"/>
  <c r="EG351"/>
  <c r="EH352"/>
  <c r="EH353" s="1"/>
  <c r="EH351"/>
  <c r="EI352"/>
  <c r="EI353" s="1"/>
  <c r="EI351"/>
  <c r="EJ352"/>
  <c r="EJ353" s="1"/>
  <c r="EJ351"/>
  <c r="EK351"/>
  <c r="EK352"/>
  <c r="EK353" s="1"/>
  <c r="EL351"/>
  <c r="EL352"/>
  <c r="EL353" s="1"/>
  <c r="EM351"/>
  <c r="EM352"/>
  <c r="EM353" s="1"/>
  <c r="DS354"/>
  <c r="DT350"/>
  <c r="DT354" s="1"/>
  <c r="DU350"/>
  <c r="DU354" s="1"/>
  <c r="DV350"/>
  <c r="DV354" s="1"/>
  <c r="DW350"/>
  <c r="DW354" s="1"/>
  <c r="DX350"/>
  <c r="DX354" s="1"/>
  <c r="DY350"/>
  <c r="DY354" s="1"/>
  <c r="DZ350"/>
  <c r="DZ354" s="1"/>
  <c r="EA350"/>
  <c r="EA354" s="1"/>
  <c r="EB350"/>
  <c r="EB354" s="1"/>
  <c r="EC350"/>
  <c r="EC354" s="1"/>
  <c r="ED350"/>
  <c r="ED354" s="1"/>
  <c r="EE350"/>
  <c r="EE354" s="1"/>
  <c r="EF350"/>
  <c r="EF354" s="1"/>
  <c r="EG350"/>
  <c r="EG354" s="1"/>
  <c r="EH350"/>
  <c r="EH354" s="1"/>
  <c r="EI350"/>
  <c r="EI354" s="1"/>
  <c r="EJ350"/>
  <c r="EJ354" s="1"/>
  <c r="EK350"/>
  <c r="EK354" s="1"/>
  <c r="EL350"/>
  <c r="EL354" s="1"/>
  <c r="DJ429"/>
  <c r="DI429"/>
  <c r="DH429"/>
  <c r="DG429"/>
  <c r="DF429"/>
  <c r="DE429"/>
  <c r="DD429"/>
  <c r="DC429"/>
  <c r="DB429"/>
  <c r="DA429"/>
  <c r="CZ429"/>
  <c r="CY429"/>
  <c r="CX429"/>
  <c r="CW429"/>
  <c r="CV429"/>
  <c r="CU429"/>
  <c r="CT429"/>
  <c r="CS429"/>
  <c r="CR429"/>
  <c r="CQ429"/>
  <c r="CP429"/>
  <c r="DZ421"/>
  <c r="EH421"/>
  <c r="DT421"/>
  <c r="EF421"/>
  <c r="DX421"/>
  <c r="EE421"/>
  <c r="DV421"/>
  <c r="ED421"/>
  <c r="EL421"/>
  <c r="EB421"/>
  <c r="EA421"/>
  <c r="EI421"/>
  <c r="DY421"/>
  <c r="EC421"/>
  <c r="EG421"/>
  <c r="DU421"/>
  <c r="EK421"/>
  <c r="EJ421"/>
  <c r="DS421"/>
  <c r="DW421"/>
  <c r="EM421"/>
  <c r="EM350"/>
  <c r="DJ349"/>
  <c r="DI349"/>
  <c r="DH349"/>
  <c r="DG349"/>
  <c r="DF349"/>
  <c r="DE349"/>
  <c r="DD349"/>
  <c r="DC349"/>
  <c r="DB349"/>
  <c r="DA349"/>
  <c r="CZ349"/>
  <c r="CY349"/>
  <c r="CX349"/>
  <c r="CW349"/>
  <c r="CV349"/>
  <c r="CU349"/>
  <c r="CT349"/>
  <c r="CS349"/>
  <c r="CR349"/>
  <c r="CQ349"/>
  <c r="CP349"/>
  <c r="DJ348"/>
  <c r="DI348"/>
  <c r="DH348"/>
  <c r="DG348"/>
  <c r="DF348"/>
  <c r="DE348"/>
  <c r="DD348"/>
  <c r="DC348"/>
  <c r="DB348"/>
  <c r="DA348"/>
  <c r="CZ348"/>
  <c r="CY348"/>
  <c r="CX348"/>
  <c r="CW348"/>
  <c r="CV348"/>
  <c r="CU348"/>
  <c r="CT348"/>
  <c r="CS348"/>
  <c r="CR348"/>
  <c r="CQ348"/>
  <c r="CP348"/>
  <c r="DJ347"/>
  <c r="DI347"/>
  <c r="DH347"/>
  <c r="DG347"/>
  <c r="DF347"/>
  <c r="DE347"/>
  <c r="DD347"/>
  <c r="DC347"/>
  <c r="DB347"/>
  <c r="DA347"/>
  <c r="CZ347"/>
  <c r="CY347"/>
  <c r="CX347"/>
  <c r="CW347"/>
  <c r="CV347"/>
  <c r="CU347"/>
  <c r="CT347"/>
  <c r="CS347"/>
  <c r="CR347"/>
  <c r="CQ347"/>
  <c r="CP347"/>
  <c r="DJ346"/>
  <c r="DI346"/>
  <c r="DH346"/>
  <c r="DG346"/>
  <c r="DF346"/>
  <c r="DE346"/>
  <c r="DD346"/>
  <c r="DC346"/>
  <c r="DB346"/>
  <c r="DA346"/>
  <c r="CZ346"/>
  <c r="CY346"/>
  <c r="CX346"/>
  <c r="CW346"/>
  <c r="CV346"/>
  <c r="CU346"/>
  <c r="CT346"/>
  <c r="CS346"/>
  <c r="CR346"/>
  <c r="CQ346"/>
  <c r="CP346"/>
  <c r="DJ345"/>
  <c r="DI345"/>
  <c r="DH345"/>
  <c r="DG345"/>
  <c r="DF345"/>
  <c r="DE345"/>
  <c r="DD345"/>
  <c r="DC345"/>
  <c r="DB345"/>
  <c r="DA345"/>
  <c r="CZ345"/>
  <c r="CY345"/>
  <c r="CX345"/>
  <c r="CW345"/>
  <c r="CV345"/>
  <c r="CU345"/>
  <c r="CT345"/>
  <c r="CS345"/>
  <c r="CR345"/>
  <c r="CQ345"/>
  <c r="CP345"/>
  <c r="DJ344"/>
  <c r="DI344"/>
  <c r="DH344"/>
  <c r="DG344"/>
  <c r="DF344"/>
  <c r="DE344"/>
  <c r="DD344"/>
  <c r="DC344"/>
  <c r="DB344"/>
  <c r="DA344"/>
  <c r="CZ344"/>
  <c r="CY344"/>
  <c r="CX344"/>
  <c r="CW344"/>
  <c r="CV344"/>
  <c r="CU344"/>
  <c r="CT344"/>
  <c r="CS344"/>
  <c r="CR344"/>
  <c r="CQ344"/>
  <c r="CP344"/>
  <c r="CP350"/>
  <c r="EM354" l="1"/>
  <c r="EB355"/>
  <c r="EB357"/>
  <c r="EB356"/>
  <c r="EG357"/>
  <c r="EG356"/>
  <c r="EG355"/>
  <c r="EH355"/>
  <c r="EH357"/>
  <c r="EH356"/>
  <c r="EJ355"/>
  <c r="EJ357"/>
  <c r="EJ356"/>
  <c r="DY357"/>
  <c r="DY355"/>
  <c r="DY356"/>
  <c r="EL356"/>
  <c r="EL355"/>
  <c r="EL357"/>
  <c r="EI355"/>
  <c r="EI357"/>
  <c r="EI356"/>
  <c r="DT355"/>
  <c r="DT357"/>
  <c r="DT356"/>
  <c r="EA355"/>
  <c r="EA357"/>
  <c r="EA356"/>
  <c r="ED356"/>
  <c r="ED355"/>
  <c r="ED357"/>
  <c r="DZ355"/>
  <c r="DZ357"/>
  <c r="DZ356"/>
  <c r="EE356"/>
  <c r="EE355"/>
  <c r="EE357"/>
  <c r="DW356"/>
  <c r="DW355"/>
  <c r="DW357"/>
  <c r="DS355"/>
  <c r="DS357"/>
  <c r="DS356"/>
  <c r="DX357"/>
  <c r="DX356"/>
  <c r="DX355"/>
  <c r="DV356"/>
  <c r="DV355"/>
  <c r="DV357"/>
  <c r="EF357"/>
  <c r="EF356"/>
  <c r="EF355"/>
  <c r="EK356"/>
  <c r="EK355"/>
  <c r="EK357"/>
  <c r="EC356"/>
  <c r="EC355"/>
  <c r="EC357"/>
  <c r="DU356"/>
  <c r="DU355"/>
  <c r="DU357"/>
  <c r="CP352"/>
  <c r="CP353" s="1"/>
  <c r="CP351"/>
  <c r="CQ351"/>
  <c r="CQ352"/>
  <c r="CQ353" s="1"/>
  <c r="CR352"/>
  <c r="CR353" s="1"/>
  <c r="CR351"/>
  <c r="CS352"/>
  <c r="CS353" s="1"/>
  <c r="CS351"/>
  <c r="CT351"/>
  <c r="CT352"/>
  <c r="CT353" s="1"/>
  <c r="CU352"/>
  <c r="CU353" s="1"/>
  <c r="CU351"/>
  <c r="CV352"/>
  <c r="CV353" s="1"/>
  <c r="CV351"/>
  <c r="CW351"/>
  <c r="CW352"/>
  <c r="CW353" s="1"/>
  <c r="CX352"/>
  <c r="CX353" s="1"/>
  <c r="CX351"/>
  <c r="CY351"/>
  <c r="CY352"/>
  <c r="CY353" s="1"/>
  <c r="CZ352"/>
  <c r="CZ353" s="1"/>
  <c r="CZ351"/>
  <c r="DA352"/>
  <c r="DA353" s="1"/>
  <c r="DA351"/>
  <c r="DB352"/>
  <c r="DB353" s="1"/>
  <c r="DB351"/>
  <c r="DC352"/>
  <c r="DC353" s="1"/>
  <c r="DC351"/>
  <c r="DD351"/>
  <c r="DD352"/>
  <c r="DD353" s="1"/>
  <c r="DE352"/>
  <c r="DE353" s="1"/>
  <c r="DE351"/>
  <c r="DF352"/>
  <c r="DF353" s="1"/>
  <c r="DF351"/>
  <c r="DG351"/>
  <c r="DG352"/>
  <c r="DG353" s="1"/>
  <c r="DH351"/>
  <c r="DH352"/>
  <c r="DH353" s="1"/>
  <c r="DI351"/>
  <c r="DI352"/>
  <c r="DI353" s="1"/>
  <c r="DJ351"/>
  <c r="DJ352"/>
  <c r="DJ353" s="1"/>
  <c r="CP354"/>
  <c r="CQ350"/>
  <c r="CQ354" s="1"/>
  <c r="CR350"/>
  <c r="CR354" s="1"/>
  <c r="CS350"/>
  <c r="CS354" s="1"/>
  <c r="CT350"/>
  <c r="CT354" s="1"/>
  <c r="CU350"/>
  <c r="CU354" s="1"/>
  <c r="CV350"/>
  <c r="CV354" s="1"/>
  <c r="CW350"/>
  <c r="CW354" s="1"/>
  <c r="CX350"/>
  <c r="CX354" s="1"/>
  <c r="CY350"/>
  <c r="CY354" s="1"/>
  <c r="CZ350"/>
  <c r="CZ354" s="1"/>
  <c r="DA350"/>
  <c r="DA354" s="1"/>
  <c r="DB350"/>
  <c r="DB354" s="1"/>
  <c r="DC350"/>
  <c r="DC354" s="1"/>
  <c r="DD350"/>
  <c r="DD354" s="1"/>
  <c r="DE350"/>
  <c r="DE354" s="1"/>
  <c r="DF350"/>
  <c r="DF354" s="1"/>
  <c r="DG350"/>
  <c r="DG354" s="1"/>
  <c r="DH350"/>
  <c r="DH354" s="1"/>
  <c r="DI350"/>
  <c r="DI354" s="1"/>
  <c r="DJ324"/>
  <c r="DI324"/>
  <c r="DH324"/>
  <c r="DG324"/>
  <c r="DF324"/>
  <c r="DE324"/>
  <c r="DD324"/>
  <c r="DC324"/>
  <c r="DB324"/>
  <c r="DA324"/>
  <c r="CZ324"/>
  <c r="CY324"/>
  <c r="CX324"/>
  <c r="CW324"/>
  <c r="CV324"/>
  <c r="CU324"/>
  <c r="CT324"/>
  <c r="CS324"/>
  <c r="CR324"/>
  <c r="CQ324"/>
  <c r="CP324"/>
  <c r="CS421"/>
  <c r="DA421"/>
  <c r="DE421"/>
  <c r="DD421"/>
  <c r="DC421"/>
  <c r="CW421"/>
  <c r="DI421"/>
  <c r="CT421"/>
  <c r="DJ421"/>
  <c r="CR421"/>
  <c r="CV421"/>
  <c r="CZ421"/>
  <c r="DH421"/>
  <c r="CU421"/>
  <c r="CQ421"/>
  <c r="CY421"/>
  <c r="DG421"/>
  <c r="CP421"/>
  <c r="CX421"/>
  <c r="DB421"/>
  <c r="DF421"/>
  <c r="DJ350"/>
  <c r="DJ244"/>
  <c r="DI244"/>
  <c r="DH244"/>
  <c r="DG244"/>
  <c r="DF244"/>
  <c r="DE244"/>
  <c r="DD244"/>
  <c r="DC244"/>
  <c r="DB244"/>
  <c r="DA244"/>
  <c r="CZ244"/>
  <c r="CY244"/>
  <c r="CX244"/>
  <c r="CW244"/>
  <c r="CV244"/>
  <c r="CU244"/>
  <c r="CT244"/>
  <c r="CS244"/>
  <c r="CR244"/>
  <c r="CQ244"/>
  <c r="DJ243"/>
  <c r="DI243"/>
  <c r="DH243"/>
  <c r="DG243"/>
  <c r="DF243"/>
  <c r="DE243"/>
  <c r="DD243"/>
  <c r="DC243"/>
  <c r="DB243"/>
  <c r="DA243"/>
  <c r="CZ243"/>
  <c r="CY243"/>
  <c r="CX243"/>
  <c r="CW243"/>
  <c r="CV243"/>
  <c r="CU243"/>
  <c r="CT243"/>
  <c r="CS243"/>
  <c r="CR243"/>
  <c r="CQ243"/>
  <c r="CP243"/>
  <c r="DJ242"/>
  <c r="DI242"/>
  <c r="DH242"/>
  <c r="DG242"/>
  <c r="DF242"/>
  <c r="DE242"/>
  <c r="DD242"/>
  <c r="DC242"/>
  <c r="DB242"/>
  <c r="DA242"/>
  <c r="CZ242"/>
  <c r="CY242"/>
  <c r="CX242"/>
  <c r="CW242"/>
  <c r="CV242"/>
  <c r="CU242"/>
  <c r="CT242"/>
  <c r="CS242"/>
  <c r="CR242"/>
  <c r="CQ242"/>
  <c r="CP242"/>
  <c r="DJ241"/>
  <c r="DI241"/>
  <c r="DH241"/>
  <c r="DG241"/>
  <c r="DF241"/>
  <c r="DE241"/>
  <c r="DD241"/>
  <c r="DC241"/>
  <c r="DB241"/>
  <c r="DA241"/>
  <c r="CZ241"/>
  <c r="CY241"/>
  <c r="CX241"/>
  <c r="CW241"/>
  <c r="CV241"/>
  <c r="CU241"/>
  <c r="CT241"/>
  <c r="CS241"/>
  <c r="CR241"/>
  <c r="CQ241"/>
  <c r="CP241"/>
  <c r="DJ240"/>
  <c r="DI240"/>
  <c r="DH240"/>
  <c r="DG240"/>
  <c r="DF240"/>
  <c r="DE240"/>
  <c r="DD240"/>
  <c r="DC240"/>
  <c r="DB240"/>
  <c r="DA240"/>
  <c r="CZ240"/>
  <c r="CY240"/>
  <c r="CX240"/>
  <c r="CW240"/>
  <c r="CV240"/>
  <c r="CU240"/>
  <c r="CT240"/>
  <c r="CS240"/>
  <c r="CR240"/>
  <c r="CQ240"/>
  <c r="CP240"/>
  <c r="DJ239"/>
  <c r="DI239"/>
  <c r="DH239"/>
  <c r="DG239"/>
  <c r="DF239"/>
  <c r="DE239"/>
  <c r="DD239"/>
  <c r="DC239"/>
  <c r="DB239"/>
  <c r="DA239"/>
  <c r="CZ239"/>
  <c r="CY239"/>
  <c r="CX239"/>
  <c r="CW239"/>
  <c r="CV239"/>
  <c r="CU239"/>
  <c r="CT239"/>
  <c r="CS239"/>
  <c r="CR239"/>
  <c r="CQ239"/>
  <c r="CP239"/>
  <c r="EM356" l="1"/>
  <c r="EM355"/>
  <c r="EM357"/>
  <c r="DJ354"/>
  <c r="DG355"/>
  <c r="DG356"/>
  <c r="DG357"/>
  <c r="CU355"/>
  <c r="CU357"/>
  <c r="CU356"/>
  <c r="CV357"/>
  <c r="CV356"/>
  <c r="CV355"/>
  <c r="DD357"/>
  <c r="DD355"/>
  <c r="DD356"/>
  <c r="CX356"/>
  <c r="CX355"/>
  <c r="CX357"/>
  <c r="CY357"/>
  <c r="CY356"/>
  <c r="CY355"/>
  <c r="CT355"/>
  <c r="CT357"/>
  <c r="CT356"/>
  <c r="DA356"/>
  <c r="DA355"/>
  <c r="DA357"/>
  <c r="DB356"/>
  <c r="DB357"/>
  <c r="DB355"/>
  <c r="DE355"/>
  <c r="DE357"/>
  <c r="DE356"/>
  <c r="DI357"/>
  <c r="DI356"/>
  <c r="DI355"/>
  <c r="DF357"/>
  <c r="DF355"/>
  <c r="DF356"/>
  <c r="CP357"/>
  <c r="CP355"/>
  <c r="CP356"/>
  <c r="CW356"/>
  <c r="CW355"/>
  <c r="CW357"/>
  <c r="DC356"/>
  <c r="DC355"/>
  <c r="DC357"/>
  <c r="CQ355"/>
  <c r="CQ356"/>
  <c r="CQ357"/>
  <c r="DH355"/>
  <c r="DH356"/>
  <c r="DH357"/>
  <c r="CR355"/>
  <c r="CR357"/>
  <c r="CR356"/>
  <c r="CS355"/>
  <c r="CS356"/>
  <c r="CS357"/>
  <c r="CZ357"/>
  <c r="CZ356"/>
  <c r="CZ355"/>
  <c r="CP247"/>
  <c r="CP248" s="1"/>
  <c r="CP246"/>
  <c r="CQ247"/>
  <c r="CQ248" s="1"/>
  <c r="CQ246"/>
  <c r="CR247"/>
  <c r="CR248" s="1"/>
  <c r="CR246"/>
  <c r="CS247"/>
  <c r="CS248" s="1"/>
  <c r="CS246"/>
  <c r="CT246"/>
  <c r="CT247"/>
  <c r="CT248" s="1"/>
  <c r="CU247"/>
  <c r="CU248" s="1"/>
  <c r="CU246"/>
  <c r="CV246"/>
  <c r="CV247"/>
  <c r="CV248" s="1"/>
  <c r="CW246"/>
  <c r="CW247"/>
  <c r="CW248" s="1"/>
  <c r="CX246"/>
  <c r="CX247"/>
  <c r="CX248" s="1"/>
  <c r="CY247"/>
  <c r="CY248" s="1"/>
  <c r="CY246"/>
  <c r="CZ246"/>
  <c r="CZ247"/>
  <c r="CZ248" s="1"/>
  <c r="DA247"/>
  <c r="DA248" s="1"/>
  <c r="DA246"/>
  <c r="DB247"/>
  <c r="DB248" s="1"/>
  <c r="DB246"/>
  <c r="DC246"/>
  <c r="DC247"/>
  <c r="DC248" s="1"/>
  <c r="DD247"/>
  <c r="DD248" s="1"/>
  <c r="DD246"/>
  <c r="DE247"/>
  <c r="DE248" s="1"/>
  <c r="DE246"/>
  <c r="DF247"/>
  <c r="DF248" s="1"/>
  <c r="DF246"/>
  <c r="DG246"/>
  <c r="DG247"/>
  <c r="DG248" s="1"/>
  <c r="DH247"/>
  <c r="DH248" s="1"/>
  <c r="DH246"/>
  <c r="DI246"/>
  <c r="DI247"/>
  <c r="DI248" s="1"/>
  <c r="DJ247"/>
  <c r="DJ248" s="1"/>
  <c r="DJ246"/>
  <c r="CQ245"/>
  <c r="CQ249" s="1"/>
  <c r="CR245"/>
  <c r="CR249" s="1"/>
  <c r="CS245"/>
  <c r="CS249" s="1"/>
  <c r="CT245"/>
  <c r="CT249" s="1"/>
  <c r="CU245"/>
  <c r="CU249" s="1"/>
  <c r="CV245"/>
  <c r="CV249" s="1"/>
  <c r="CW245"/>
  <c r="CW249" s="1"/>
  <c r="CX245"/>
  <c r="CX249" s="1"/>
  <c r="CY245"/>
  <c r="CY249" s="1"/>
  <c r="CZ245"/>
  <c r="CZ249" s="1"/>
  <c r="DA245"/>
  <c r="DA249" s="1"/>
  <c r="DB245"/>
  <c r="DB249" s="1"/>
  <c r="DC245"/>
  <c r="DC249" s="1"/>
  <c r="DD245"/>
  <c r="DD249" s="1"/>
  <c r="DE245"/>
  <c r="DE249" s="1"/>
  <c r="DF245"/>
  <c r="DF249" s="1"/>
  <c r="DG245"/>
  <c r="DG249" s="1"/>
  <c r="DH245"/>
  <c r="DH249" s="1"/>
  <c r="DI245"/>
  <c r="DI249" s="1"/>
  <c r="DJ245"/>
  <c r="DJ249" s="1"/>
  <c r="DJ219"/>
  <c r="DI219"/>
  <c r="DH219"/>
  <c r="DG219"/>
  <c r="DF219"/>
  <c r="DE219"/>
  <c r="DD219"/>
  <c r="DC219"/>
  <c r="DB219"/>
  <c r="DA219"/>
  <c r="CZ219"/>
  <c r="CY219"/>
  <c r="CX219"/>
  <c r="CW219"/>
  <c r="CV219"/>
  <c r="CU219"/>
  <c r="CT219"/>
  <c r="CS219"/>
  <c r="CR219"/>
  <c r="CQ219"/>
  <c r="CP219"/>
  <c r="CS316"/>
  <c r="DA316"/>
  <c r="DE316"/>
  <c r="CR316"/>
  <c r="CV316"/>
  <c r="CY316"/>
  <c r="CW316"/>
  <c r="DI316"/>
  <c r="DD316"/>
  <c r="CZ316"/>
  <c r="CU316"/>
  <c r="DG316"/>
  <c r="CP316"/>
  <c r="DF316"/>
  <c r="DB316"/>
  <c r="CT316"/>
  <c r="CX316"/>
  <c r="DH316"/>
  <c r="CQ316"/>
  <c r="DC316"/>
  <c r="DJ316"/>
  <c r="DJ139"/>
  <c r="DI139"/>
  <c r="DH139"/>
  <c r="DG139"/>
  <c r="DF139"/>
  <c r="DE139"/>
  <c r="DD139"/>
  <c r="DC139"/>
  <c r="DB139"/>
  <c r="DA139"/>
  <c r="CZ139"/>
  <c r="CY139"/>
  <c r="CX139"/>
  <c r="CW139"/>
  <c r="CV139"/>
  <c r="CU139"/>
  <c r="CT139"/>
  <c r="CS139"/>
  <c r="CR139"/>
  <c r="CQ139"/>
  <c r="DJ138"/>
  <c r="DI138"/>
  <c r="DH138"/>
  <c r="DG138"/>
  <c r="DF138"/>
  <c r="DE138"/>
  <c r="DD138"/>
  <c r="DC138"/>
  <c r="DB138"/>
  <c r="DA138"/>
  <c r="CZ138"/>
  <c r="CY138"/>
  <c r="CX138"/>
  <c r="CW138"/>
  <c r="CV138"/>
  <c r="CU138"/>
  <c r="CT138"/>
  <c r="CS138"/>
  <c r="CR138"/>
  <c r="CQ138"/>
  <c r="CP138"/>
  <c r="DJ137"/>
  <c r="DI137"/>
  <c r="DH137"/>
  <c r="DG137"/>
  <c r="DF137"/>
  <c r="DE137"/>
  <c r="DD137"/>
  <c r="DC137"/>
  <c r="DB137"/>
  <c r="DA137"/>
  <c r="CZ137"/>
  <c r="CY137"/>
  <c r="CX137"/>
  <c r="CW137"/>
  <c r="CV137"/>
  <c r="CU137"/>
  <c r="CT137"/>
  <c r="CS137"/>
  <c r="CR137"/>
  <c r="CQ137"/>
  <c r="CP137"/>
  <c r="DJ136"/>
  <c r="DI136"/>
  <c r="DH136"/>
  <c r="DG136"/>
  <c r="DF136"/>
  <c r="DE136"/>
  <c r="DD136"/>
  <c r="DC136"/>
  <c r="DB136"/>
  <c r="DA136"/>
  <c r="CZ136"/>
  <c r="CY136"/>
  <c r="CX136"/>
  <c r="CW136"/>
  <c r="CV136"/>
  <c r="CU136"/>
  <c r="CT136"/>
  <c r="CS136"/>
  <c r="CR136"/>
  <c r="CQ136"/>
  <c r="CP136"/>
  <c r="DJ135"/>
  <c r="DI135"/>
  <c r="DH135"/>
  <c r="DG135"/>
  <c r="DF135"/>
  <c r="DE135"/>
  <c r="DD135"/>
  <c r="DC135"/>
  <c r="DB135"/>
  <c r="DA135"/>
  <c r="CZ135"/>
  <c r="CY135"/>
  <c r="CX135"/>
  <c r="CW135"/>
  <c r="CV135"/>
  <c r="CU135"/>
  <c r="CT135"/>
  <c r="CS135"/>
  <c r="CR135"/>
  <c r="CQ135"/>
  <c r="CP135"/>
  <c r="DJ134"/>
  <c r="DI134"/>
  <c r="DH134"/>
  <c r="DG134"/>
  <c r="DF134"/>
  <c r="DE134"/>
  <c r="DD134"/>
  <c r="DC134"/>
  <c r="DB134"/>
  <c r="DA134"/>
  <c r="CZ134"/>
  <c r="CY134"/>
  <c r="CX134"/>
  <c r="CW134"/>
  <c r="CV134"/>
  <c r="CU134"/>
  <c r="CT134"/>
  <c r="CS134"/>
  <c r="CR134"/>
  <c r="CQ134"/>
  <c r="CP134"/>
  <c r="DJ355" l="1"/>
  <c r="DJ357"/>
  <c r="DJ356"/>
  <c r="CZ251"/>
  <c r="CZ250"/>
  <c r="CZ252"/>
  <c r="CT251"/>
  <c r="CT250"/>
  <c r="CT252"/>
  <c r="DA250"/>
  <c r="DA251"/>
  <c r="DA252"/>
  <c r="CV252"/>
  <c r="CV250"/>
  <c r="CV251"/>
  <c r="CQ252"/>
  <c r="CQ251"/>
  <c r="CQ250"/>
  <c r="CX250"/>
  <c r="CX251"/>
  <c r="CX252"/>
  <c r="DH251"/>
  <c r="DH252"/>
  <c r="DH250"/>
  <c r="CW250"/>
  <c r="CW252"/>
  <c r="CW251"/>
  <c r="CY250"/>
  <c r="CY251"/>
  <c r="CY252"/>
  <c r="DI251"/>
  <c r="DI250"/>
  <c r="DI252"/>
  <c r="DE250"/>
  <c r="DE251"/>
  <c r="DE252"/>
  <c r="CS251"/>
  <c r="CS252"/>
  <c r="CS250"/>
  <c r="DF250"/>
  <c r="DF252"/>
  <c r="DF251"/>
  <c r="DJ250"/>
  <c r="DJ252"/>
  <c r="DJ251"/>
  <c r="DC252"/>
  <c r="DC250"/>
  <c r="DC251"/>
  <c r="DD252"/>
  <c r="DD251"/>
  <c r="DD250"/>
  <c r="DB251"/>
  <c r="DB250"/>
  <c r="DB252"/>
  <c r="DG252"/>
  <c r="DG251"/>
  <c r="DG250"/>
  <c r="CU252"/>
  <c r="CU251"/>
  <c r="CU250"/>
  <c r="CR251"/>
  <c r="CR250"/>
  <c r="CR252"/>
  <c r="CP142"/>
  <c r="CP143" s="1"/>
  <c r="CP141"/>
  <c r="CQ142"/>
  <c r="CQ143" s="1"/>
  <c r="CQ141"/>
  <c r="CR142"/>
  <c r="CR143" s="1"/>
  <c r="CR141"/>
  <c r="CS142"/>
  <c r="CS143" s="1"/>
  <c r="CS141"/>
  <c r="CT141"/>
  <c r="CT142"/>
  <c r="CT143" s="1"/>
  <c r="CU141"/>
  <c r="CU142"/>
  <c r="CU143" s="1"/>
  <c r="CV142"/>
  <c r="CV143" s="1"/>
  <c r="CV141"/>
  <c r="CW142"/>
  <c r="CW143" s="1"/>
  <c r="CW141"/>
  <c r="CX141"/>
  <c r="CX142"/>
  <c r="CX143" s="1"/>
  <c r="CY141"/>
  <c r="CY142"/>
  <c r="CY143" s="1"/>
  <c r="CZ142"/>
  <c r="CZ143" s="1"/>
  <c r="CZ141"/>
  <c r="DA141"/>
  <c r="DA142"/>
  <c r="DA143" s="1"/>
  <c r="DB141"/>
  <c r="DB142"/>
  <c r="DB143" s="1"/>
  <c r="DC141"/>
  <c r="DC142"/>
  <c r="DC143" s="1"/>
  <c r="DD142"/>
  <c r="DD143" s="1"/>
  <c r="DD141"/>
  <c r="DE142"/>
  <c r="DE143" s="1"/>
  <c r="DE141"/>
  <c r="DF142"/>
  <c r="DF143" s="1"/>
  <c r="DF141"/>
  <c r="DG142"/>
  <c r="DG143" s="1"/>
  <c r="DG141"/>
  <c r="DH142"/>
  <c r="DH143" s="1"/>
  <c r="DH141"/>
  <c r="DI141"/>
  <c r="DI142"/>
  <c r="DI143" s="1"/>
  <c r="DJ141"/>
  <c r="DJ142"/>
  <c r="DJ143" s="1"/>
  <c r="CQ140"/>
  <c r="CQ144" s="1"/>
  <c r="CR140"/>
  <c r="CR144" s="1"/>
  <c r="CS140"/>
  <c r="CS144" s="1"/>
  <c r="CT140"/>
  <c r="CT144" s="1"/>
  <c r="CU140"/>
  <c r="CU144" s="1"/>
  <c r="CV140"/>
  <c r="CV144" s="1"/>
  <c r="CW140"/>
  <c r="CW144" s="1"/>
  <c r="CX140"/>
  <c r="CX144" s="1"/>
  <c r="CY140"/>
  <c r="CY144" s="1"/>
  <c r="CZ140"/>
  <c r="CZ144" s="1"/>
  <c r="DA140"/>
  <c r="DA144" s="1"/>
  <c r="DB140"/>
  <c r="DB144" s="1"/>
  <c r="DC140"/>
  <c r="DC144" s="1"/>
  <c r="DD140"/>
  <c r="DD144" s="1"/>
  <c r="DE140"/>
  <c r="DE144" s="1"/>
  <c r="DF140"/>
  <c r="DF144" s="1"/>
  <c r="DG140"/>
  <c r="DG144" s="1"/>
  <c r="DH140"/>
  <c r="DH144" s="1"/>
  <c r="DI140"/>
  <c r="DI144" s="1"/>
  <c r="DJ140"/>
  <c r="DJ144" s="1"/>
  <c r="DJ114"/>
  <c r="DI114"/>
  <c r="DH114"/>
  <c r="DG114"/>
  <c r="DF114"/>
  <c r="DE114"/>
  <c r="DD114"/>
  <c r="DC114"/>
  <c r="DB114"/>
  <c r="DA114"/>
  <c r="CZ114"/>
  <c r="CY114"/>
  <c r="CX114"/>
  <c r="CW114"/>
  <c r="CV114"/>
  <c r="CU114"/>
  <c r="CT114"/>
  <c r="CS114"/>
  <c r="CR114"/>
  <c r="CQ114"/>
  <c r="CP114"/>
  <c r="CS211"/>
  <c r="CW211"/>
  <c r="DE211"/>
  <c r="DG211"/>
  <c r="CT211"/>
  <c r="DJ211"/>
  <c r="DA211"/>
  <c r="DI211"/>
  <c r="CR211"/>
  <c r="CV211"/>
  <c r="CZ211"/>
  <c r="DD211"/>
  <c r="DH211"/>
  <c r="CQ211"/>
  <c r="DB211"/>
  <c r="CU211"/>
  <c r="CY211"/>
  <c r="DC211"/>
  <c r="CP211"/>
  <c r="DF211"/>
  <c r="CX211"/>
  <c r="DJ34"/>
  <c r="DI34"/>
  <c r="DH34"/>
  <c r="DG34"/>
  <c r="DF34"/>
  <c r="DE34"/>
  <c r="DD34"/>
  <c r="DC34"/>
  <c r="DB34"/>
  <c r="DA34"/>
  <c r="CY34"/>
  <c r="CX34"/>
  <c r="CW34"/>
  <c r="CV34"/>
  <c r="CU34"/>
  <c r="CT34"/>
  <c r="CS34"/>
  <c r="CR34"/>
  <c r="CQ34"/>
  <c r="DJ33"/>
  <c r="DI33"/>
  <c r="DH33"/>
  <c r="DG33"/>
  <c r="DF33"/>
  <c r="DE33"/>
  <c r="DD33"/>
  <c r="DC33"/>
  <c r="DB33"/>
  <c r="DA33"/>
  <c r="CZ33"/>
  <c r="CY33"/>
  <c r="CX33"/>
  <c r="CW33"/>
  <c r="CV33"/>
  <c r="CU33"/>
  <c r="CT33"/>
  <c r="CS33"/>
  <c r="CR33"/>
  <c r="CQ33"/>
  <c r="CP33"/>
  <c r="DJ32"/>
  <c r="DI32"/>
  <c r="DH32"/>
  <c r="DG32"/>
  <c r="DF32"/>
  <c r="DE32"/>
  <c r="DD32"/>
  <c r="DC32"/>
  <c r="DB32"/>
  <c r="DA32"/>
  <c r="CZ32"/>
  <c r="CY32"/>
  <c r="CX32"/>
  <c r="CW32"/>
  <c r="CV32"/>
  <c r="CU32"/>
  <c r="CT32"/>
  <c r="CS32"/>
  <c r="CR32"/>
  <c r="CQ32"/>
  <c r="CP32"/>
  <c r="DJ31"/>
  <c r="DI31"/>
  <c r="DH31"/>
  <c r="DG31"/>
  <c r="DF31"/>
  <c r="DE31"/>
  <c r="DD31"/>
  <c r="DC31"/>
  <c r="DB31"/>
  <c r="DA31"/>
  <c r="CZ31"/>
  <c r="CY31"/>
  <c r="CX31"/>
  <c r="CW31"/>
  <c r="CV31"/>
  <c r="CU31"/>
  <c r="CT31"/>
  <c r="CS31"/>
  <c r="CR31"/>
  <c r="CQ31"/>
  <c r="CP31"/>
  <c r="DJ30"/>
  <c r="DI30"/>
  <c r="DH30"/>
  <c r="DG30"/>
  <c r="DF30"/>
  <c r="DE30"/>
  <c r="DD30"/>
  <c r="DC30"/>
  <c r="DB30"/>
  <c r="DA30"/>
  <c r="CZ30"/>
  <c r="CY30"/>
  <c r="CX30"/>
  <c r="CW30"/>
  <c r="CV30"/>
  <c r="CU30"/>
  <c r="CT30"/>
  <c r="CS30"/>
  <c r="CR30"/>
  <c r="CQ30"/>
  <c r="CP30"/>
  <c r="CQ29"/>
  <c r="DG147" l="1"/>
  <c r="DG146"/>
  <c r="DG145"/>
  <c r="CV147"/>
  <c r="CV146"/>
  <c r="CV145"/>
  <c r="DI146"/>
  <c r="DI145"/>
  <c r="DI147"/>
  <c r="CZ146"/>
  <c r="CZ147"/>
  <c r="CZ145"/>
  <c r="DE145"/>
  <c r="DE146"/>
  <c r="DE147"/>
  <c r="CQ147"/>
  <c r="CQ146"/>
  <c r="CQ145"/>
  <c r="CW145"/>
  <c r="CW147"/>
  <c r="CW146"/>
  <c r="CX145"/>
  <c r="CX146"/>
  <c r="CX147"/>
  <c r="CY145"/>
  <c r="CY147"/>
  <c r="CY146"/>
  <c r="CS146"/>
  <c r="CS145"/>
  <c r="CS147"/>
  <c r="DJ145"/>
  <c r="DJ146"/>
  <c r="DJ147"/>
  <c r="CT145"/>
  <c r="CT146"/>
  <c r="CT147"/>
  <c r="DA146"/>
  <c r="DA145"/>
  <c r="DA147"/>
  <c r="DC147"/>
  <c r="DC145"/>
  <c r="DC146"/>
  <c r="DB147"/>
  <c r="DB146"/>
  <c r="DB145"/>
  <c r="CU147"/>
  <c r="CU146"/>
  <c r="CU145"/>
  <c r="DH146"/>
  <c r="DH145"/>
  <c r="DH147"/>
  <c r="CR146"/>
  <c r="CR145"/>
  <c r="CR147"/>
  <c r="DF145"/>
  <c r="DF147"/>
  <c r="DF146"/>
  <c r="DD147"/>
  <c r="DD146"/>
  <c r="DD145"/>
  <c r="CQ37"/>
  <c r="CQ38" s="1"/>
  <c r="CQ36"/>
  <c r="CQ35"/>
  <c r="CQ39" s="1"/>
  <c r="CR35"/>
  <c r="CR39" s="1"/>
  <c r="CS35"/>
  <c r="CS39" s="1"/>
  <c r="CT35"/>
  <c r="CT39" s="1"/>
  <c r="CU35"/>
  <c r="CU39" s="1"/>
  <c r="CV35"/>
  <c r="CV39" s="1"/>
  <c r="CW35"/>
  <c r="CW39" s="1"/>
  <c r="CX35"/>
  <c r="CX39" s="1"/>
  <c r="CY35"/>
  <c r="CY39" s="1"/>
  <c r="DA35"/>
  <c r="DA39" s="1"/>
  <c r="DB35"/>
  <c r="DB39" s="1"/>
  <c r="DC35"/>
  <c r="DC39" s="1"/>
  <c r="DD35"/>
  <c r="DD39" s="1"/>
  <c r="DE35"/>
  <c r="DE39" s="1"/>
  <c r="DF35"/>
  <c r="DF39" s="1"/>
  <c r="DG35"/>
  <c r="DG39" s="1"/>
  <c r="DH35"/>
  <c r="DH39" s="1"/>
  <c r="DI35"/>
  <c r="DI39" s="1"/>
  <c r="DJ35"/>
  <c r="DJ39" s="1"/>
  <c r="CG114"/>
  <c r="CF114"/>
  <c r="CE114"/>
  <c r="CD114"/>
  <c r="CC114"/>
  <c r="CB114"/>
  <c r="CA114"/>
  <c r="BZ114"/>
  <c r="BY114"/>
  <c r="BX114"/>
  <c r="BW114"/>
  <c r="BV114"/>
  <c r="BU114"/>
  <c r="BT114"/>
  <c r="BS114"/>
  <c r="BR114"/>
  <c r="BQ114"/>
  <c r="BP114"/>
  <c r="BO114"/>
  <c r="BN114"/>
  <c r="BM114"/>
  <c r="CQ106"/>
  <c r="CG34"/>
  <c r="CF34"/>
  <c r="CE34"/>
  <c r="CD34"/>
  <c r="CC34"/>
  <c r="CB34"/>
  <c r="CA34"/>
  <c r="BZ34"/>
  <c r="BY34"/>
  <c r="BX34"/>
  <c r="BV34"/>
  <c r="BU34"/>
  <c r="BT34"/>
  <c r="BS34"/>
  <c r="BR34"/>
  <c r="BQ34"/>
  <c r="BP34"/>
  <c r="BO34"/>
  <c r="BN34"/>
  <c r="CG33"/>
  <c r="CF33"/>
  <c r="CE33"/>
  <c r="CD33"/>
  <c r="CC33"/>
  <c r="CB33"/>
  <c r="CA33"/>
  <c r="BZ33"/>
  <c r="BY33"/>
  <c r="BX33"/>
  <c r="BW33"/>
  <c r="BV33"/>
  <c r="BU33"/>
  <c r="BT33"/>
  <c r="BS33"/>
  <c r="BR33"/>
  <c r="BQ33"/>
  <c r="BP33"/>
  <c r="BO33"/>
  <c r="BN33"/>
  <c r="BM33"/>
  <c r="CG32"/>
  <c r="CF32"/>
  <c r="CE32"/>
  <c r="CD32"/>
  <c r="CC32"/>
  <c r="CB32"/>
  <c r="CA32"/>
  <c r="BZ32"/>
  <c r="BY32"/>
  <c r="BX32"/>
  <c r="BW32"/>
  <c r="BV32"/>
  <c r="BU32"/>
  <c r="BT32"/>
  <c r="BS32"/>
  <c r="BR32"/>
  <c r="BQ32"/>
  <c r="BP32"/>
  <c r="BO32"/>
  <c r="BN32"/>
  <c r="BM32"/>
  <c r="CG31"/>
  <c r="CF31"/>
  <c r="CE31"/>
  <c r="CD31"/>
  <c r="CC31"/>
  <c r="CB31"/>
  <c r="CA31"/>
  <c r="BZ31"/>
  <c r="BY31"/>
  <c r="BX31"/>
  <c r="BW31"/>
  <c r="BV31"/>
  <c r="BU31"/>
  <c r="BT31"/>
  <c r="BS31"/>
  <c r="BR31"/>
  <c r="BQ31"/>
  <c r="BP31"/>
  <c r="BO31"/>
  <c r="BN31"/>
  <c r="BM31"/>
  <c r="CG30"/>
  <c r="CF30"/>
  <c r="CE30"/>
  <c r="CD30"/>
  <c r="CC30"/>
  <c r="CB30"/>
  <c r="CA30"/>
  <c r="BZ30"/>
  <c r="BY30"/>
  <c r="BX30"/>
  <c r="BW30"/>
  <c r="BV30"/>
  <c r="BU30"/>
  <c r="BT30"/>
  <c r="BS30"/>
  <c r="BR30"/>
  <c r="BQ30"/>
  <c r="BP30"/>
  <c r="BO30"/>
  <c r="BN30"/>
  <c r="BM30"/>
  <c r="BN29"/>
  <c r="DF40" l="1"/>
  <c r="DF42"/>
  <c r="DF41"/>
  <c r="CV42"/>
  <c r="CV41"/>
  <c r="CV40"/>
  <c r="CW40"/>
  <c r="CW42"/>
  <c r="CW41"/>
  <c r="CY41"/>
  <c r="CY40"/>
  <c r="CY42"/>
  <c r="DA41"/>
  <c r="DA40"/>
  <c r="DA42"/>
  <c r="CQ40"/>
  <c r="CQ41"/>
  <c r="CQ42"/>
  <c r="CX40"/>
  <c r="CX42"/>
  <c r="CX41"/>
  <c r="CS41"/>
  <c r="CS40"/>
  <c r="CS42"/>
  <c r="DG40"/>
  <c r="DG42"/>
  <c r="DG41"/>
  <c r="DD42"/>
  <c r="DD41"/>
  <c r="DD40"/>
  <c r="CT42"/>
  <c r="CT41"/>
  <c r="CT40"/>
  <c r="CU42"/>
  <c r="CU41"/>
  <c r="CU40"/>
  <c r="DI41"/>
  <c r="DI40"/>
  <c r="DI42"/>
  <c r="DJ41"/>
  <c r="DJ40"/>
  <c r="DJ42"/>
  <c r="DC42"/>
  <c r="DC41"/>
  <c r="DC40"/>
  <c r="CR41"/>
  <c r="CR40"/>
  <c r="CR42"/>
  <c r="DE40"/>
  <c r="DE42"/>
  <c r="DE41"/>
  <c r="DB41"/>
  <c r="DB40"/>
  <c r="DB42"/>
  <c r="DH41"/>
  <c r="DH40"/>
  <c r="DH42"/>
  <c r="BN37"/>
  <c r="BN38" s="1"/>
  <c r="BN36"/>
  <c r="BN35"/>
  <c r="BN39" s="1"/>
  <c r="BO35"/>
  <c r="BO39" s="1"/>
  <c r="BP35"/>
  <c r="BP39" s="1"/>
  <c r="BQ35"/>
  <c r="BQ39" s="1"/>
  <c r="BR35"/>
  <c r="BR39" s="1"/>
  <c r="BS35"/>
  <c r="BS39" s="1"/>
  <c r="BT35"/>
  <c r="BT39" s="1"/>
  <c r="BU35"/>
  <c r="BU39" s="1"/>
  <c r="BV35"/>
  <c r="BV39" s="1"/>
  <c r="BX35"/>
  <c r="BX39" s="1"/>
  <c r="BY35"/>
  <c r="BY39" s="1"/>
  <c r="BZ35"/>
  <c r="BZ39" s="1"/>
  <c r="CA35"/>
  <c r="CA39" s="1"/>
  <c r="CB35"/>
  <c r="CB39" s="1"/>
  <c r="CC35"/>
  <c r="CC39" s="1"/>
  <c r="CD35"/>
  <c r="CD39" s="1"/>
  <c r="CE35"/>
  <c r="CE39" s="1"/>
  <c r="CF35"/>
  <c r="CF39" s="1"/>
  <c r="CG35"/>
  <c r="CG39" s="1"/>
  <c r="CG219"/>
  <c r="CF219"/>
  <c r="CE219"/>
  <c r="CD219"/>
  <c r="CC219"/>
  <c r="CB219"/>
  <c r="CA219"/>
  <c r="BZ219"/>
  <c r="BY219"/>
  <c r="BX219"/>
  <c r="BW219"/>
  <c r="BV219"/>
  <c r="BU219"/>
  <c r="BT219"/>
  <c r="BS219"/>
  <c r="BR219"/>
  <c r="BQ219"/>
  <c r="BP219"/>
  <c r="BO219"/>
  <c r="BN219"/>
  <c r="BM219"/>
  <c r="BN106"/>
  <c r="CG139"/>
  <c r="CF139"/>
  <c r="CE139"/>
  <c r="CD139"/>
  <c r="CC139"/>
  <c r="CB139"/>
  <c r="CA139"/>
  <c r="BZ139"/>
  <c r="BY139"/>
  <c r="BX139"/>
  <c r="BW139"/>
  <c r="BV139"/>
  <c r="BU139"/>
  <c r="BT139"/>
  <c r="BS139"/>
  <c r="BR139"/>
  <c r="BQ139"/>
  <c r="BP139"/>
  <c r="BO139"/>
  <c r="BN139"/>
  <c r="CG138"/>
  <c r="CF138"/>
  <c r="CE138"/>
  <c r="CD138"/>
  <c r="CC138"/>
  <c r="CB138"/>
  <c r="CA138"/>
  <c r="BZ138"/>
  <c r="BY138"/>
  <c r="BX138"/>
  <c r="BW138"/>
  <c r="BV138"/>
  <c r="BU138"/>
  <c r="BT138"/>
  <c r="BS138"/>
  <c r="BR138"/>
  <c r="BQ138"/>
  <c r="BP138"/>
  <c r="BO138"/>
  <c r="BN138"/>
  <c r="BM138"/>
  <c r="CG137"/>
  <c r="CF137"/>
  <c r="CE137"/>
  <c r="CD137"/>
  <c r="CC137"/>
  <c r="CB137"/>
  <c r="CA137"/>
  <c r="BZ137"/>
  <c r="BY137"/>
  <c r="BX137"/>
  <c r="BW137"/>
  <c r="BV137"/>
  <c r="BU137"/>
  <c r="BT137"/>
  <c r="BS137"/>
  <c r="BR137"/>
  <c r="BQ137"/>
  <c r="BP137"/>
  <c r="BO137"/>
  <c r="BN137"/>
  <c r="BM137"/>
  <c r="CG136"/>
  <c r="CF136"/>
  <c r="CE136"/>
  <c r="CD136"/>
  <c r="CC136"/>
  <c r="CB136"/>
  <c r="CA136"/>
  <c r="BZ136"/>
  <c r="BY136"/>
  <c r="BX136"/>
  <c r="BW136"/>
  <c r="BV136"/>
  <c r="BU136"/>
  <c r="BT136"/>
  <c r="BS136"/>
  <c r="BR136"/>
  <c r="BQ136"/>
  <c r="BP136"/>
  <c r="BO136"/>
  <c r="BN136"/>
  <c r="BM136"/>
  <c r="CG135"/>
  <c r="CF135"/>
  <c r="CE135"/>
  <c r="CD135"/>
  <c r="CC135"/>
  <c r="CB135"/>
  <c r="CA135"/>
  <c r="BZ135"/>
  <c r="BY135"/>
  <c r="BX135"/>
  <c r="BW135"/>
  <c r="BV135"/>
  <c r="BU135"/>
  <c r="BT135"/>
  <c r="BS135"/>
  <c r="BR135"/>
  <c r="BQ135"/>
  <c r="BP135"/>
  <c r="BO135"/>
  <c r="BN135"/>
  <c r="BM135"/>
  <c r="CG134"/>
  <c r="CF134"/>
  <c r="CE134"/>
  <c r="CD134"/>
  <c r="CC134"/>
  <c r="CB134"/>
  <c r="CA134"/>
  <c r="BZ134"/>
  <c r="BY134"/>
  <c r="BX134"/>
  <c r="BW134"/>
  <c r="BV134"/>
  <c r="BU134"/>
  <c r="BT134"/>
  <c r="BS134"/>
  <c r="BR134"/>
  <c r="BQ134"/>
  <c r="BP134"/>
  <c r="BO134"/>
  <c r="BN134"/>
  <c r="BM134"/>
  <c r="BN44"/>
  <c r="BS41" l="1"/>
  <c r="BS42"/>
  <c r="BS40"/>
  <c r="BT40"/>
  <c r="BT42"/>
  <c r="BT41"/>
  <c r="BN40"/>
  <c r="BN42"/>
  <c r="BN41"/>
  <c r="BU42"/>
  <c r="BU40"/>
  <c r="BU41"/>
  <c r="CB40"/>
  <c r="CB41"/>
  <c r="CB42"/>
  <c r="BY41"/>
  <c r="BY40"/>
  <c r="BY42"/>
  <c r="CE41"/>
  <c r="CE40"/>
  <c r="CE42"/>
  <c r="BP40"/>
  <c r="BP41"/>
  <c r="BP42"/>
  <c r="BQ40"/>
  <c r="BQ42"/>
  <c r="BQ41"/>
  <c r="CF41"/>
  <c r="CF40"/>
  <c r="CF42"/>
  <c r="BV41"/>
  <c r="BV40"/>
  <c r="BV42"/>
  <c r="CC40"/>
  <c r="CC41"/>
  <c r="CC42"/>
  <c r="CD40"/>
  <c r="CD42"/>
  <c r="CD41"/>
  <c r="CG40"/>
  <c r="CG42"/>
  <c r="CG41"/>
  <c r="BZ42"/>
  <c r="BZ40"/>
  <c r="BZ41"/>
  <c r="BR42"/>
  <c r="BR40"/>
  <c r="BR41"/>
  <c r="BO41"/>
  <c r="BO42"/>
  <c r="BO40"/>
  <c r="BX41"/>
  <c r="BX42"/>
  <c r="BX40"/>
  <c r="CA42"/>
  <c r="CA40"/>
  <c r="CA41"/>
  <c r="BM141"/>
  <c r="BM142"/>
  <c r="BM143" s="1"/>
  <c r="BN141"/>
  <c r="BN142"/>
  <c r="BN143" s="1"/>
  <c r="BO141"/>
  <c r="BO142"/>
  <c r="BO143" s="1"/>
  <c r="BP142"/>
  <c r="BP143" s="1"/>
  <c r="BP141"/>
  <c r="BQ142"/>
  <c r="BQ143" s="1"/>
  <c r="BQ141"/>
  <c r="BR141"/>
  <c r="BR142"/>
  <c r="BR143" s="1"/>
  <c r="BS142"/>
  <c r="BS143" s="1"/>
  <c r="BS141"/>
  <c r="BT141"/>
  <c r="BT142"/>
  <c r="BT143" s="1"/>
  <c r="BU142"/>
  <c r="BU143" s="1"/>
  <c r="BU141"/>
  <c r="BV142"/>
  <c r="BV143" s="1"/>
  <c r="BV141"/>
  <c r="BW142"/>
  <c r="BW143" s="1"/>
  <c r="BW141"/>
  <c r="BX142"/>
  <c r="BX143" s="1"/>
  <c r="BX141"/>
  <c r="BY142"/>
  <c r="BY143" s="1"/>
  <c r="BY141"/>
  <c r="BZ142"/>
  <c r="BZ143" s="1"/>
  <c r="BZ141"/>
  <c r="CA142"/>
  <c r="CA143" s="1"/>
  <c r="CA141"/>
  <c r="CB141"/>
  <c r="CB142"/>
  <c r="CB143" s="1"/>
  <c r="CC141"/>
  <c r="CC142"/>
  <c r="CC143" s="1"/>
  <c r="CD141"/>
  <c r="CD142"/>
  <c r="CD143" s="1"/>
  <c r="CE142"/>
  <c r="CE143" s="1"/>
  <c r="CE141"/>
  <c r="CF141"/>
  <c r="CF142"/>
  <c r="CF143" s="1"/>
  <c r="CG141"/>
  <c r="CG142"/>
  <c r="CG143" s="1"/>
  <c r="BN140"/>
  <c r="BN144" s="1"/>
  <c r="BO140"/>
  <c r="BO144" s="1"/>
  <c r="BP140"/>
  <c r="BP144" s="1"/>
  <c r="BQ140"/>
  <c r="BQ144" s="1"/>
  <c r="BR140"/>
  <c r="BR144" s="1"/>
  <c r="BS140"/>
  <c r="BS144" s="1"/>
  <c r="BT140"/>
  <c r="BT144" s="1"/>
  <c r="BU140"/>
  <c r="BU144" s="1"/>
  <c r="BV140"/>
  <c r="BV144" s="1"/>
  <c r="BW140"/>
  <c r="BW144" s="1"/>
  <c r="BX140"/>
  <c r="BX144" s="1"/>
  <c r="BY140"/>
  <c r="BY144" s="1"/>
  <c r="BZ140"/>
  <c r="BZ144" s="1"/>
  <c r="CA140"/>
  <c r="CA144" s="1"/>
  <c r="CB140"/>
  <c r="CB144" s="1"/>
  <c r="CC140"/>
  <c r="CC144" s="1"/>
  <c r="CD140"/>
  <c r="CD144" s="1"/>
  <c r="CE140"/>
  <c r="CE144" s="1"/>
  <c r="CF140"/>
  <c r="CF144" s="1"/>
  <c r="CG140"/>
  <c r="CG144" s="1"/>
  <c r="CG324"/>
  <c r="CF324"/>
  <c r="CE324"/>
  <c r="CD324"/>
  <c r="CC324"/>
  <c r="CB324"/>
  <c r="CA324"/>
  <c r="BZ324"/>
  <c r="BY324"/>
  <c r="BX324"/>
  <c r="BW324"/>
  <c r="BV324"/>
  <c r="BU324"/>
  <c r="BT324"/>
  <c r="BS324"/>
  <c r="BR324"/>
  <c r="BQ324"/>
  <c r="BP324"/>
  <c r="BO324"/>
  <c r="BN324"/>
  <c r="BM324"/>
  <c r="BP211"/>
  <c r="BX211"/>
  <c r="BO211"/>
  <c r="BY211"/>
  <c r="BT211"/>
  <c r="CB211"/>
  <c r="CF211"/>
  <c r="BV211"/>
  <c r="BS211"/>
  <c r="BW211"/>
  <c r="CA211"/>
  <c r="CE211"/>
  <c r="BZ211"/>
  <c r="BN211"/>
  <c r="CD211"/>
  <c r="BQ211"/>
  <c r="BM211"/>
  <c r="CC211"/>
  <c r="CG211"/>
  <c r="BR211"/>
  <c r="BU211"/>
  <c r="CG244"/>
  <c r="CF244"/>
  <c r="CE244"/>
  <c r="CD244"/>
  <c r="CC244"/>
  <c r="CB244"/>
  <c r="CA244"/>
  <c r="BZ244"/>
  <c r="BY244"/>
  <c r="BX244"/>
  <c r="BW244"/>
  <c r="BV244"/>
  <c r="BU244"/>
  <c r="BT244"/>
  <c r="BS244"/>
  <c r="BR244"/>
  <c r="BQ244"/>
  <c r="BP244"/>
  <c r="BO244"/>
  <c r="BN244"/>
  <c r="CG243"/>
  <c r="CF243"/>
  <c r="CE243"/>
  <c r="CD243"/>
  <c r="CC243"/>
  <c r="CB243"/>
  <c r="CA243"/>
  <c r="BZ243"/>
  <c r="BY243"/>
  <c r="BX243"/>
  <c r="BW243"/>
  <c r="BV243"/>
  <c r="BU243"/>
  <c r="BT243"/>
  <c r="BS243"/>
  <c r="BR243"/>
  <c r="BQ243"/>
  <c r="BP243"/>
  <c r="BO243"/>
  <c r="BN243"/>
  <c r="BM243"/>
  <c r="CG242"/>
  <c r="CF242"/>
  <c r="CE242"/>
  <c r="CD242"/>
  <c r="CC242"/>
  <c r="CB242"/>
  <c r="CA242"/>
  <c r="BZ242"/>
  <c r="BY242"/>
  <c r="BX242"/>
  <c r="BW242"/>
  <c r="BV242"/>
  <c r="BU242"/>
  <c r="BT242"/>
  <c r="BS242"/>
  <c r="BR242"/>
  <c r="BQ242"/>
  <c r="BP242"/>
  <c r="BO242"/>
  <c r="BN242"/>
  <c r="BM242"/>
  <c r="CG241"/>
  <c r="CF241"/>
  <c r="CE241"/>
  <c r="CD241"/>
  <c r="CC241"/>
  <c r="CB241"/>
  <c r="CA241"/>
  <c r="BZ241"/>
  <c r="BY241"/>
  <c r="BX241"/>
  <c r="BW241"/>
  <c r="BV241"/>
  <c r="BU241"/>
  <c r="BT241"/>
  <c r="BS241"/>
  <c r="BR241"/>
  <c r="BQ241"/>
  <c r="BP241"/>
  <c r="BO241"/>
  <c r="BN241"/>
  <c r="BM241"/>
  <c r="CG240"/>
  <c r="CF240"/>
  <c r="CE240"/>
  <c r="CD240"/>
  <c r="CC240"/>
  <c r="CB240"/>
  <c r="CA240"/>
  <c r="BZ240"/>
  <c r="BY240"/>
  <c r="BX240"/>
  <c r="BW240"/>
  <c r="BV240"/>
  <c r="BU240"/>
  <c r="BT240"/>
  <c r="BS240"/>
  <c r="BR240"/>
  <c r="BQ240"/>
  <c r="BP240"/>
  <c r="BO240"/>
  <c r="BN240"/>
  <c r="BM240"/>
  <c r="CG239"/>
  <c r="CF239"/>
  <c r="CE239"/>
  <c r="CD239"/>
  <c r="CC239"/>
  <c r="CB239"/>
  <c r="CA239"/>
  <c r="BZ239"/>
  <c r="BY239"/>
  <c r="BX239"/>
  <c r="BW239"/>
  <c r="BV239"/>
  <c r="BU239"/>
  <c r="BT239"/>
  <c r="BS239"/>
  <c r="BR239"/>
  <c r="BQ239"/>
  <c r="BP239"/>
  <c r="BO239"/>
  <c r="BN239"/>
  <c r="BM239"/>
  <c r="BN70"/>
  <c r="BN71"/>
  <c r="BN65"/>
  <c r="BN72"/>
  <c r="BN79"/>
  <c r="BN76"/>
  <c r="BN82"/>
  <c r="BN67"/>
  <c r="BN68"/>
  <c r="BN83"/>
  <c r="BN73"/>
  <c r="BN80"/>
  <c r="BN81"/>
  <c r="BN84"/>
  <c r="BN77"/>
  <c r="BN69"/>
  <c r="BN66"/>
  <c r="BN75"/>
  <c r="BN78"/>
  <c r="BM168"/>
  <c r="BM165"/>
  <c r="BM166"/>
  <c r="BM167"/>
  <c r="BM150"/>
  <c r="BM152"/>
  <c r="BM153"/>
  <c r="BM154"/>
  <c r="BM151"/>
  <c r="BM157"/>
  <c r="BM158"/>
  <c r="BM159"/>
  <c r="BM149"/>
  <c r="BM160"/>
  <c r="BM161"/>
  <c r="BM162"/>
  <c r="BM155"/>
  <c r="BM163"/>
  <c r="BM148"/>
  <c r="BM156"/>
  <c r="BM164"/>
  <c r="BN148"/>
  <c r="BN168"/>
  <c r="BN153"/>
  <c r="BN155"/>
  <c r="BN156"/>
  <c r="BN157"/>
  <c r="BN149"/>
  <c r="BN154"/>
  <c r="BN160"/>
  <c r="BN161"/>
  <c r="BN162"/>
  <c r="BN152"/>
  <c r="BN163"/>
  <c r="BN164"/>
  <c r="BN165"/>
  <c r="BN150"/>
  <c r="BN158"/>
  <c r="BN166"/>
  <c r="BN151"/>
  <c r="BN159"/>
  <c r="BN167"/>
  <c r="BO150"/>
  <c r="BO148"/>
  <c r="BO156"/>
  <c r="BO158"/>
  <c r="BO159"/>
  <c r="BO160"/>
  <c r="BO149"/>
  <c r="BO151"/>
  <c r="BO157"/>
  <c r="BO163"/>
  <c r="BO164"/>
  <c r="BO165"/>
  <c r="BO152"/>
  <c r="BO155"/>
  <c r="BO166"/>
  <c r="BO167"/>
  <c r="BO168"/>
  <c r="BO153"/>
  <c r="BO161"/>
  <c r="BO154"/>
  <c r="BO162"/>
  <c r="BP150"/>
  <c r="BP152"/>
  <c r="BP154"/>
  <c r="BP159"/>
  <c r="BP161"/>
  <c r="BP162"/>
  <c r="BP163"/>
  <c r="BP151"/>
  <c r="BP153"/>
  <c r="BP155"/>
  <c r="BP160"/>
  <c r="BP166"/>
  <c r="BP167"/>
  <c r="BP168"/>
  <c r="BP158"/>
  <c r="BP148"/>
  <c r="BP156"/>
  <c r="BP164"/>
  <c r="BP149"/>
  <c r="BP157"/>
  <c r="BP165"/>
  <c r="BQ148"/>
  <c r="BQ150"/>
  <c r="BQ149"/>
  <c r="BQ158"/>
  <c r="BQ154"/>
  <c r="BQ156"/>
  <c r="BQ162"/>
  <c r="BQ164"/>
  <c r="BQ165"/>
  <c r="BQ166"/>
  <c r="BQ153"/>
  <c r="BQ155"/>
  <c r="BQ157"/>
  <c r="BQ163"/>
  <c r="BQ161"/>
  <c r="BQ151"/>
  <c r="BQ159"/>
  <c r="BQ167"/>
  <c r="BQ152"/>
  <c r="BQ160"/>
  <c r="BQ168"/>
  <c r="BR152"/>
  <c r="BR151"/>
  <c r="BR153"/>
  <c r="BR148"/>
  <c r="BR149"/>
  <c r="BR150"/>
  <c r="BR156"/>
  <c r="BR158"/>
  <c r="BR165"/>
  <c r="BR167"/>
  <c r="BR168"/>
  <c r="BR157"/>
  <c r="BR159"/>
  <c r="BR161"/>
  <c r="BR166"/>
  <c r="BR160"/>
  <c r="BR164"/>
  <c r="BR154"/>
  <c r="BR162"/>
  <c r="BR155"/>
  <c r="BR163"/>
  <c r="BS154"/>
  <c r="BS156"/>
  <c r="BS155"/>
  <c r="BS163"/>
  <c r="BS151"/>
  <c r="BS152"/>
  <c r="BS153"/>
  <c r="BS160"/>
  <c r="BS168"/>
  <c r="BS159"/>
  <c r="BS161"/>
  <c r="BS162"/>
  <c r="BS164"/>
  <c r="BS167"/>
  <c r="BS148"/>
  <c r="BS149"/>
  <c r="BS157"/>
  <c r="BS165"/>
  <c r="BS150"/>
  <c r="BS158"/>
  <c r="BS166"/>
  <c r="BT159"/>
  <c r="BT158"/>
  <c r="BT157"/>
  <c r="BT165"/>
  <c r="BT167"/>
  <c r="BT154"/>
  <c r="BT155"/>
  <c r="BT156"/>
  <c r="BT162"/>
  <c r="BT164"/>
  <c r="BT163"/>
  <c r="BT148"/>
  <c r="BT166"/>
  <c r="BT149"/>
  <c r="BT150"/>
  <c r="BT151"/>
  <c r="BT152"/>
  <c r="BT160"/>
  <c r="BT168"/>
  <c r="BT153"/>
  <c r="BT161"/>
  <c r="BU160"/>
  <c r="BU161"/>
  <c r="BU162"/>
  <c r="BU157"/>
  <c r="BU158"/>
  <c r="BU159"/>
  <c r="BU166"/>
  <c r="BU165"/>
  <c r="BU167"/>
  <c r="BU149"/>
  <c r="BU150"/>
  <c r="BU151"/>
  <c r="BU168"/>
  <c r="BU152"/>
  <c r="BU153"/>
  <c r="BU154"/>
  <c r="BU155"/>
  <c r="BU163"/>
  <c r="BU148"/>
  <c r="BU156"/>
  <c r="BU164"/>
  <c r="BV164"/>
  <c r="BV163"/>
  <c r="BV165"/>
  <c r="BV160"/>
  <c r="BV161"/>
  <c r="BV162"/>
  <c r="BV168"/>
  <c r="BV148"/>
  <c r="BV149"/>
  <c r="BV152"/>
  <c r="BV153"/>
  <c r="BV154"/>
  <c r="BV155"/>
  <c r="BV156"/>
  <c r="BV157"/>
  <c r="BV150"/>
  <c r="BV158"/>
  <c r="BV166"/>
  <c r="BV151"/>
  <c r="BV159"/>
  <c r="BV167"/>
  <c r="BW168"/>
  <c r="BW166"/>
  <c r="BW167"/>
  <c r="BW163"/>
  <c r="BW164"/>
  <c r="BW165"/>
  <c r="BW148"/>
  <c r="BW150"/>
  <c r="BW151"/>
  <c r="BW152"/>
  <c r="BW149"/>
  <c r="BW155"/>
  <c r="BW156"/>
  <c r="BW157"/>
  <c r="BW158"/>
  <c r="BW159"/>
  <c r="BW160"/>
  <c r="BW153"/>
  <c r="BW161"/>
  <c r="BW154"/>
  <c r="BW162"/>
  <c r="BX166"/>
  <c r="BX167"/>
  <c r="BX168"/>
  <c r="BX151"/>
  <c r="BX153"/>
  <c r="BX154"/>
  <c r="BX155"/>
  <c r="BX152"/>
  <c r="BX158"/>
  <c r="BX159"/>
  <c r="BX160"/>
  <c r="BX150"/>
  <c r="BX161"/>
  <c r="BX162"/>
  <c r="BX163"/>
  <c r="BX148"/>
  <c r="BX156"/>
  <c r="BX164"/>
  <c r="BX149"/>
  <c r="BX157"/>
  <c r="BX165"/>
  <c r="BY148"/>
  <c r="BY150"/>
  <c r="BY154"/>
  <c r="BY156"/>
  <c r="BY157"/>
  <c r="BY158"/>
  <c r="BY155"/>
  <c r="BY161"/>
  <c r="BY162"/>
  <c r="BY163"/>
  <c r="BY149"/>
  <c r="BY153"/>
  <c r="BY164"/>
  <c r="BY165"/>
  <c r="BY166"/>
  <c r="BY151"/>
  <c r="BY159"/>
  <c r="BY167"/>
  <c r="BY152"/>
  <c r="BY160"/>
  <c r="BY168"/>
  <c r="BZ149"/>
  <c r="BZ151"/>
  <c r="BZ153"/>
  <c r="BZ152"/>
  <c r="BZ157"/>
  <c r="BZ159"/>
  <c r="BZ160"/>
  <c r="BZ161"/>
  <c r="BZ158"/>
  <c r="BZ164"/>
  <c r="BZ165"/>
  <c r="BZ166"/>
  <c r="BZ148"/>
  <c r="BZ150"/>
  <c r="BZ156"/>
  <c r="BZ167"/>
  <c r="BZ168"/>
  <c r="BZ154"/>
  <c r="BZ162"/>
  <c r="BZ155"/>
  <c r="BZ163"/>
  <c r="CA148"/>
  <c r="CA151"/>
  <c r="CA153"/>
  <c r="CA155"/>
  <c r="CA160"/>
  <c r="CA162"/>
  <c r="CA163"/>
  <c r="CA164"/>
  <c r="CA161"/>
  <c r="CA167"/>
  <c r="CA168"/>
  <c r="CA152"/>
  <c r="CA154"/>
  <c r="CA156"/>
  <c r="CA159"/>
  <c r="CA149"/>
  <c r="CA157"/>
  <c r="CA165"/>
  <c r="CA150"/>
  <c r="CA158"/>
  <c r="CA166"/>
  <c r="CB151"/>
  <c r="CB150"/>
  <c r="CB149"/>
  <c r="CB155"/>
  <c r="CB148"/>
  <c r="CB157"/>
  <c r="CB159"/>
  <c r="CB163"/>
  <c r="CB165"/>
  <c r="CB166"/>
  <c r="CB167"/>
  <c r="CB164"/>
  <c r="CB154"/>
  <c r="CB156"/>
  <c r="CB158"/>
  <c r="CB162"/>
  <c r="CB152"/>
  <c r="CB160"/>
  <c r="CB168"/>
  <c r="CB153"/>
  <c r="CB161"/>
  <c r="CC154"/>
  <c r="CC153"/>
  <c r="CC152"/>
  <c r="CC157"/>
  <c r="CC159"/>
  <c r="CC160"/>
  <c r="CC149"/>
  <c r="CC150"/>
  <c r="CC151"/>
  <c r="CC161"/>
  <c r="CC166"/>
  <c r="CC168"/>
  <c r="CC162"/>
  <c r="CC167"/>
  <c r="CC158"/>
  <c r="CC165"/>
  <c r="CC155"/>
  <c r="CC163"/>
  <c r="CC148"/>
  <c r="CC156"/>
  <c r="CC164"/>
  <c r="CD155"/>
  <c r="CD157"/>
  <c r="CD156"/>
  <c r="CD161"/>
  <c r="CD152"/>
  <c r="CD153"/>
  <c r="CD154"/>
  <c r="CD163"/>
  <c r="CD165"/>
  <c r="CD164"/>
  <c r="CD160"/>
  <c r="CD162"/>
  <c r="CD168"/>
  <c r="CD148"/>
  <c r="CD149"/>
  <c r="CD150"/>
  <c r="CD158"/>
  <c r="CD166"/>
  <c r="CD151"/>
  <c r="CD159"/>
  <c r="CD167"/>
  <c r="CE159"/>
  <c r="CE158"/>
  <c r="CE160"/>
  <c r="CE163"/>
  <c r="CE165"/>
  <c r="CE155"/>
  <c r="CE156"/>
  <c r="CE157"/>
  <c r="CE167"/>
  <c r="CE166"/>
  <c r="CE168"/>
  <c r="CE148"/>
  <c r="CE149"/>
  <c r="CE164"/>
  <c r="CE150"/>
  <c r="CE151"/>
  <c r="CE152"/>
  <c r="CE153"/>
  <c r="CE161"/>
  <c r="CE154"/>
  <c r="CE162"/>
  <c r="CF163"/>
  <c r="CF161"/>
  <c r="CF162"/>
  <c r="CF167"/>
  <c r="CF158"/>
  <c r="CF159"/>
  <c r="CF160"/>
  <c r="CF150"/>
  <c r="CF151"/>
  <c r="CF152"/>
  <c r="CF166"/>
  <c r="CF168"/>
  <c r="CF153"/>
  <c r="CF154"/>
  <c r="CF155"/>
  <c r="CF148"/>
  <c r="CF156"/>
  <c r="CF164"/>
  <c r="CF149"/>
  <c r="CF157"/>
  <c r="CF165"/>
  <c r="CG166"/>
  <c r="CG165"/>
  <c r="CG164"/>
  <c r="CG161"/>
  <c r="CG162"/>
  <c r="CG163"/>
  <c r="CG148"/>
  <c r="CG149"/>
  <c r="CG150"/>
  <c r="CG153"/>
  <c r="CG154"/>
  <c r="CG155"/>
  <c r="CG156"/>
  <c r="CG157"/>
  <c r="CG158"/>
  <c r="CG151"/>
  <c r="CG159"/>
  <c r="CG167"/>
  <c r="CG152"/>
  <c r="CG160"/>
  <c r="CG168"/>
  <c r="BX145" l="1"/>
  <c r="BX147"/>
  <c r="BX146"/>
  <c r="CB147"/>
  <c r="CB146"/>
  <c r="CB145"/>
  <c r="BQ146"/>
  <c r="BQ145"/>
  <c r="BQ147"/>
  <c r="BV147"/>
  <c r="BV145"/>
  <c r="BV146"/>
  <c r="BW145"/>
  <c r="BW146"/>
  <c r="BW147"/>
  <c r="CE147"/>
  <c r="CE146"/>
  <c r="CE145"/>
  <c r="BZ146"/>
  <c r="BZ145"/>
  <c r="BZ147"/>
  <c r="CC146"/>
  <c r="CC147"/>
  <c r="CC145"/>
  <c r="BY145"/>
  <c r="BY146"/>
  <c r="BY147"/>
  <c r="CD147"/>
  <c r="CD145"/>
  <c r="CD146"/>
  <c r="BP146"/>
  <c r="BP145"/>
  <c r="BP147"/>
  <c r="BR145"/>
  <c r="BR146"/>
  <c r="BR147"/>
  <c r="CF147"/>
  <c r="CF146"/>
  <c r="CF145"/>
  <c r="BT146"/>
  <c r="BT147"/>
  <c r="BT145"/>
  <c r="CA147"/>
  <c r="CA146"/>
  <c r="CA145"/>
  <c r="BO147"/>
  <c r="BO146"/>
  <c r="BO145"/>
  <c r="BU146"/>
  <c r="BU145"/>
  <c r="BU147"/>
  <c r="BN145"/>
  <c r="BN146"/>
  <c r="BN147"/>
  <c r="BS146"/>
  <c r="BS145"/>
  <c r="BS147"/>
  <c r="CG146"/>
  <c r="CG147"/>
  <c r="CG145"/>
  <c r="BM247"/>
  <c r="BM248" s="1"/>
  <c r="BM246"/>
  <c r="BN246"/>
  <c r="BN247"/>
  <c r="BN248" s="1"/>
  <c r="BO247"/>
  <c r="BO248" s="1"/>
  <c r="BO246"/>
  <c r="BP247"/>
  <c r="BP248" s="1"/>
  <c r="BP246"/>
  <c r="BQ246"/>
  <c r="BQ247"/>
  <c r="BQ248" s="1"/>
  <c r="BR246"/>
  <c r="BR247"/>
  <c r="BR248" s="1"/>
  <c r="BS247"/>
  <c r="BS248" s="1"/>
  <c r="BS246"/>
  <c r="BT247"/>
  <c r="BT248" s="1"/>
  <c r="BT246"/>
  <c r="BU247"/>
  <c r="BU248" s="1"/>
  <c r="BU246"/>
  <c r="BV247"/>
  <c r="BV248" s="1"/>
  <c r="BV246"/>
  <c r="BW246"/>
  <c r="BW247"/>
  <c r="BW248" s="1"/>
  <c r="BX246"/>
  <c r="BX247"/>
  <c r="BX248" s="1"/>
  <c r="BY246"/>
  <c r="BY247"/>
  <c r="BY248" s="1"/>
  <c r="BZ247"/>
  <c r="BZ248" s="1"/>
  <c r="BZ246"/>
  <c r="CA246"/>
  <c r="CA247"/>
  <c r="CA248" s="1"/>
  <c r="CB247"/>
  <c r="CB248" s="1"/>
  <c r="CB246"/>
  <c r="CC247"/>
  <c r="CC248" s="1"/>
  <c r="CC246"/>
  <c r="CD246"/>
  <c r="CD247"/>
  <c r="CD248" s="1"/>
  <c r="CE247"/>
  <c r="CE248" s="1"/>
  <c r="CE246"/>
  <c r="CF247"/>
  <c r="CF248" s="1"/>
  <c r="CF246"/>
  <c r="CG246"/>
  <c r="CG247"/>
  <c r="CG248" s="1"/>
  <c r="BN245"/>
  <c r="BN249" s="1"/>
  <c r="BO245"/>
  <c r="BO249" s="1"/>
  <c r="BP245"/>
  <c r="BP249" s="1"/>
  <c r="BQ245"/>
  <c r="BQ249" s="1"/>
  <c r="BR245"/>
  <c r="BR249" s="1"/>
  <c r="BS245"/>
  <c r="BS249" s="1"/>
  <c r="BT245"/>
  <c r="BT249" s="1"/>
  <c r="BU245"/>
  <c r="BU249" s="1"/>
  <c r="BV245"/>
  <c r="BV249" s="1"/>
  <c r="BW245"/>
  <c r="BW249" s="1"/>
  <c r="BX245"/>
  <c r="BX249" s="1"/>
  <c r="BY245"/>
  <c r="BY249" s="1"/>
  <c r="BZ245"/>
  <c r="BZ249" s="1"/>
  <c r="CA245"/>
  <c r="CA249" s="1"/>
  <c r="CB245"/>
  <c r="CB249" s="1"/>
  <c r="CC245"/>
  <c r="CC249" s="1"/>
  <c r="CD245"/>
  <c r="CD249" s="1"/>
  <c r="CE245"/>
  <c r="CE249" s="1"/>
  <c r="CF245"/>
  <c r="CF249" s="1"/>
  <c r="CG245"/>
  <c r="CG249" s="1"/>
  <c r="CG429"/>
  <c r="CF429"/>
  <c r="CE429"/>
  <c r="CD429"/>
  <c r="CC429"/>
  <c r="CB429"/>
  <c r="CA429"/>
  <c r="BZ429"/>
  <c r="BY429"/>
  <c r="BX429"/>
  <c r="BW429"/>
  <c r="BV429"/>
  <c r="BU429"/>
  <c r="BT429"/>
  <c r="BS429"/>
  <c r="BR429"/>
  <c r="BQ429"/>
  <c r="BP429"/>
  <c r="BO429"/>
  <c r="BN429"/>
  <c r="BM429"/>
  <c r="BP316"/>
  <c r="BT316"/>
  <c r="CB316"/>
  <c r="CF316"/>
  <c r="BS316"/>
  <c r="CA316"/>
  <c r="BV316"/>
  <c r="BR316"/>
  <c r="CD316"/>
  <c r="BU316"/>
  <c r="BX316"/>
  <c r="BO316"/>
  <c r="BW316"/>
  <c r="BN316"/>
  <c r="BM316"/>
  <c r="BQ316"/>
  <c r="BY316"/>
  <c r="CG316"/>
  <c r="CE316"/>
  <c r="BZ316"/>
  <c r="CC316"/>
  <c r="CG349"/>
  <c r="CF349"/>
  <c r="CE349"/>
  <c r="CD349"/>
  <c r="CC349"/>
  <c r="CB349"/>
  <c r="CA349"/>
  <c r="BZ349"/>
  <c r="BY349"/>
  <c r="BX349"/>
  <c r="BW349"/>
  <c r="BV349"/>
  <c r="BU349"/>
  <c r="BT349"/>
  <c r="BS349"/>
  <c r="BR349"/>
  <c r="BQ349"/>
  <c r="BP349"/>
  <c r="BO349"/>
  <c r="BN349"/>
  <c r="BM349"/>
  <c r="CG348"/>
  <c r="CF348"/>
  <c r="CE348"/>
  <c r="CD348"/>
  <c r="CC348"/>
  <c r="CB348"/>
  <c r="CA348"/>
  <c r="BZ348"/>
  <c r="BY348"/>
  <c r="BX348"/>
  <c r="BW348"/>
  <c r="BV348"/>
  <c r="BU348"/>
  <c r="BT348"/>
  <c r="BS348"/>
  <c r="BR348"/>
  <c r="BQ348"/>
  <c r="BP348"/>
  <c r="BO348"/>
  <c r="BN348"/>
  <c r="BM348"/>
  <c r="CG347"/>
  <c r="CF347"/>
  <c r="CE347"/>
  <c r="CD347"/>
  <c r="CC347"/>
  <c r="CB347"/>
  <c r="CA347"/>
  <c r="BZ347"/>
  <c r="BY347"/>
  <c r="BX347"/>
  <c r="BW347"/>
  <c r="BV347"/>
  <c r="BU347"/>
  <c r="BT347"/>
  <c r="BS347"/>
  <c r="BR347"/>
  <c r="BQ347"/>
  <c r="BP347"/>
  <c r="BO347"/>
  <c r="BN347"/>
  <c r="BM347"/>
  <c r="CG346"/>
  <c r="CF346"/>
  <c r="CE346"/>
  <c r="CD346"/>
  <c r="CC346"/>
  <c r="CB346"/>
  <c r="CA346"/>
  <c r="BZ346"/>
  <c r="BY346"/>
  <c r="BX346"/>
  <c r="BW346"/>
  <c r="BV346"/>
  <c r="BU346"/>
  <c r="BT346"/>
  <c r="BS346"/>
  <c r="BR346"/>
  <c r="BQ346"/>
  <c r="BP346"/>
  <c r="BO346"/>
  <c r="BN346"/>
  <c r="BM346"/>
  <c r="CG345"/>
  <c r="CF345"/>
  <c r="CE345"/>
  <c r="CD345"/>
  <c r="CC345"/>
  <c r="CB345"/>
  <c r="CA345"/>
  <c r="BZ345"/>
  <c r="BY345"/>
  <c r="BX345"/>
  <c r="BW345"/>
  <c r="BV345"/>
  <c r="BU345"/>
  <c r="BT345"/>
  <c r="BS345"/>
  <c r="BR345"/>
  <c r="BQ345"/>
  <c r="BP345"/>
  <c r="BO345"/>
  <c r="BN345"/>
  <c r="BM345"/>
  <c r="CG344"/>
  <c r="CF344"/>
  <c r="CE344"/>
  <c r="CD344"/>
  <c r="CC344"/>
  <c r="CB344"/>
  <c r="CA344"/>
  <c r="BZ344"/>
  <c r="BY344"/>
  <c r="BX344"/>
  <c r="BW344"/>
  <c r="BV344"/>
  <c r="BU344"/>
  <c r="BT344"/>
  <c r="BS344"/>
  <c r="BR344"/>
  <c r="BQ344"/>
  <c r="BP344"/>
  <c r="BO344"/>
  <c r="BN344"/>
  <c r="BM344"/>
  <c r="BM350"/>
  <c r="CE180"/>
  <c r="BT180"/>
  <c r="CC180"/>
  <c r="BU180"/>
  <c r="CF180"/>
  <c r="CB180"/>
  <c r="BP180"/>
  <c r="BO180"/>
  <c r="BZ180"/>
  <c r="BS180"/>
  <c r="BR180"/>
  <c r="BM180"/>
  <c r="BX180"/>
  <c r="CA180"/>
  <c r="BW180"/>
  <c r="BQ180"/>
  <c r="BY180"/>
  <c r="CG180"/>
  <c r="BN180"/>
  <c r="BV180"/>
  <c r="CD180"/>
  <c r="CF184"/>
  <c r="BV184"/>
  <c r="CE184"/>
  <c r="BS184"/>
  <c r="BW184"/>
  <c r="CG184"/>
  <c r="CD184"/>
  <c r="CB184"/>
  <c r="BP184"/>
  <c r="CA184"/>
  <c r="BT184"/>
  <c r="BQ184"/>
  <c r="BO184"/>
  <c r="BY184"/>
  <c r="BN184"/>
  <c r="BX184"/>
  <c r="BM184"/>
  <c r="BU184"/>
  <c r="CC184"/>
  <c r="BR184"/>
  <c r="BZ184"/>
  <c r="BR173"/>
  <c r="CC173"/>
  <c r="BS173"/>
  <c r="CD173"/>
  <c r="BP173"/>
  <c r="BZ173"/>
  <c r="BM173"/>
  <c r="BW173"/>
  <c r="BX173"/>
  <c r="BV173"/>
  <c r="CF173"/>
  <c r="CA173"/>
  <c r="BO173"/>
  <c r="BN173"/>
  <c r="BU173"/>
  <c r="CE173"/>
  <c r="BT173"/>
  <c r="CB173"/>
  <c r="BQ173"/>
  <c r="BY173"/>
  <c r="CG173"/>
  <c r="BT178"/>
  <c r="CD178"/>
  <c r="CC178"/>
  <c r="BU178"/>
  <c r="CE178"/>
  <c r="CB178"/>
  <c r="BZ178"/>
  <c r="BN178"/>
  <c r="BY178"/>
  <c r="BR178"/>
  <c r="BQ178"/>
  <c r="BO178"/>
  <c r="BM178"/>
  <c r="BW178"/>
  <c r="BV178"/>
  <c r="CG178"/>
  <c r="BS178"/>
  <c r="CA178"/>
  <c r="BP178"/>
  <c r="BX178"/>
  <c r="CF178"/>
  <c r="CE179"/>
  <c r="BT179"/>
  <c r="BQ179"/>
  <c r="BU179"/>
  <c r="CF179"/>
  <c r="BR179"/>
  <c r="BO179"/>
  <c r="BY179"/>
  <c r="BZ179"/>
  <c r="BM179"/>
  <c r="BX179"/>
  <c r="CC179"/>
  <c r="CB179"/>
  <c r="BP179"/>
  <c r="BW179"/>
  <c r="CG179"/>
  <c r="BN179"/>
  <c r="BV179"/>
  <c r="CD179"/>
  <c r="BS179"/>
  <c r="CA179"/>
  <c r="BW187"/>
  <c r="CG187"/>
  <c r="BM187"/>
  <c r="BX187"/>
  <c r="BU187"/>
  <c r="CC187"/>
  <c r="BQ187"/>
  <c r="CB187"/>
  <c r="CE187"/>
  <c r="BR187"/>
  <c r="BP187"/>
  <c r="BZ187"/>
  <c r="CF187"/>
  <c r="BT187"/>
  <c r="BO187"/>
  <c r="BY187"/>
  <c r="BN187"/>
  <c r="BV187"/>
  <c r="CD187"/>
  <c r="BS187"/>
  <c r="CA187"/>
  <c r="CF182"/>
  <c r="BU182"/>
  <c r="CD182"/>
  <c r="BV182"/>
  <c r="CG182"/>
  <c r="CC182"/>
  <c r="BP182"/>
  <c r="BZ182"/>
  <c r="BS182"/>
  <c r="BR182"/>
  <c r="CA182"/>
  <c r="BN182"/>
  <c r="BY182"/>
  <c r="BQ182"/>
  <c r="BM182"/>
  <c r="BX182"/>
  <c r="BO182"/>
  <c r="BW182"/>
  <c r="CE182"/>
  <c r="BT182"/>
  <c r="CB182"/>
  <c r="BV185"/>
  <c r="CG185"/>
  <c r="BW185"/>
  <c r="BT185"/>
  <c r="BQ185"/>
  <c r="CA185"/>
  <c r="CD185"/>
  <c r="CB185"/>
  <c r="BO185"/>
  <c r="BZ185"/>
  <c r="CE185"/>
  <c r="BS185"/>
  <c r="BR185"/>
  <c r="BN185"/>
  <c r="BY185"/>
  <c r="BP185"/>
  <c r="BX185"/>
  <c r="CF185"/>
  <c r="BM185"/>
  <c r="BU185"/>
  <c r="CC185"/>
  <c r="BU181"/>
  <c r="CE181"/>
  <c r="CC181"/>
  <c r="BV181"/>
  <c r="CF181"/>
  <c r="BS181"/>
  <c r="CA181"/>
  <c r="BO181"/>
  <c r="BZ181"/>
  <c r="BP181"/>
  <c r="BN181"/>
  <c r="BX181"/>
  <c r="CD181"/>
  <c r="BR181"/>
  <c r="BM181"/>
  <c r="BW181"/>
  <c r="BT181"/>
  <c r="CB181"/>
  <c r="BQ181"/>
  <c r="BY181"/>
  <c r="CG181"/>
  <c r="BV186"/>
  <c r="CG186"/>
  <c r="CE186"/>
  <c r="BT186"/>
  <c r="BM186"/>
  <c r="BW186"/>
  <c r="CD186"/>
  <c r="BR186"/>
  <c r="BQ186"/>
  <c r="CB186"/>
  <c r="BU186"/>
  <c r="BO186"/>
  <c r="BZ186"/>
  <c r="CC186"/>
  <c r="BN186"/>
  <c r="BY186"/>
  <c r="BS186"/>
  <c r="CA186"/>
  <c r="BP186"/>
  <c r="BX186"/>
  <c r="CF186"/>
  <c r="CB172"/>
  <c r="BR172"/>
  <c r="CA172"/>
  <c r="BZ172"/>
  <c r="BS172"/>
  <c r="CC172"/>
  <c r="BX172"/>
  <c r="BW172"/>
  <c r="BP172"/>
  <c r="BO172"/>
  <c r="BM172"/>
  <c r="BU172"/>
  <c r="CF172"/>
  <c r="BT172"/>
  <c r="CE172"/>
  <c r="BQ172"/>
  <c r="BY172"/>
  <c r="CG172"/>
  <c r="BN172"/>
  <c r="BV172"/>
  <c r="CD172"/>
  <c r="CC174"/>
  <c r="BR174"/>
  <c r="CA174"/>
  <c r="BZ174"/>
  <c r="BS174"/>
  <c r="CD174"/>
  <c r="BN174"/>
  <c r="BM174"/>
  <c r="BX174"/>
  <c r="BQ174"/>
  <c r="BP174"/>
  <c r="BV174"/>
  <c r="CG174"/>
  <c r="BY174"/>
  <c r="BU174"/>
  <c r="CF174"/>
  <c r="BO174"/>
  <c r="BW174"/>
  <c r="CE174"/>
  <c r="BT174"/>
  <c r="CB174"/>
  <c r="BW188"/>
  <c r="CF188"/>
  <c r="BT188"/>
  <c r="BM188"/>
  <c r="BX188"/>
  <c r="CE188"/>
  <c r="BR188"/>
  <c r="CB188"/>
  <c r="BU188"/>
  <c r="CC188"/>
  <c r="BP188"/>
  <c r="CA188"/>
  <c r="BS188"/>
  <c r="BO188"/>
  <c r="BZ188"/>
  <c r="BQ188"/>
  <c r="BY188"/>
  <c r="CG188"/>
  <c r="BN188"/>
  <c r="BV188"/>
  <c r="CD188"/>
  <c r="CD176"/>
  <c r="BS176"/>
  <c r="CB176"/>
  <c r="CA176"/>
  <c r="BT176"/>
  <c r="CE176"/>
  <c r="BN176"/>
  <c r="BX176"/>
  <c r="BQ176"/>
  <c r="BP176"/>
  <c r="BY176"/>
  <c r="BW176"/>
  <c r="CG176"/>
  <c r="BO176"/>
  <c r="BV176"/>
  <c r="CF176"/>
  <c r="BM176"/>
  <c r="BU176"/>
  <c r="CC176"/>
  <c r="BR176"/>
  <c r="BZ176"/>
  <c r="CF183"/>
  <c r="BU183"/>
  <c r="BV183"/>
  <c r="CG183"/>
  <c r="BT183"/>
  <c r="BQ183"/>
  <c r="BP183"/>
  <c r="CA183"/>
  <c r="CC183"/>
  <c r="BN183"/>
  <c r="BY183"/>
  <c r="CD183"/>
  <c r="BS183"/>
  <c r="CB183"/>
  <c r="BM183"/>
  <c r="BX183"/>
  <c r="BR183"/>
  <c r="BZ183"/>
  <c r="BO183"/>
  <c r="BW183"/>
  <c r="CE183"/>
  <c r="BQ171"/>
  <c r="CB171"/>
  <c r="BO171"/>
  <c r="BR171"/>
  <c r="CC171"/>
  <c r="BP171"/>
  <c r="BY171"/>
  <c r="BM171"/>
  <c r="BW171"/>
  <c r="CG171"/>
  <c r="BU171"/>
  <c r="CF171"/>
  <c r="BZ171"/>
  <c r="BX171"/>
  <c r="BT171"/>
  <c r="CE171"/>
  <c r="BN171"/>
  <c r="BV171"/>
  <c r="CD171"/>
  <c r="BS171"/>
  <c r="CA171"/>
  <c r="BS177"/>
  <c r="CD177"/>
  <c r="BT177"/>
  <c r="CE177"/>
  <c r="BR177"/>
  <c r="BQ177"/>
  <c r="BO177"/>
  <c r="BN177"/>
  <c r="BY177"/>
  <c r="BW177"/>
  <c r="CB177"/>
  <c r="CA177"/>
  <c r="BZ177"/>
  <c r="BV177"/>
  <c r="CG177"/>
  <c r="BP177"/>
  <c r="BX177"/>
  <c r="CF177"/>
  <c r="BM177"/>
  <c r="BU177"/>
  <c r="CC177"/>
  <c r="BQ170"/>
  <c r="CB170"/>
  <c r="BZ170"/>
  <c r="BR170"/>
  <c r="CC170"/>
  <c r="BV170"/>
  <c r="CG170"/>
  <c r="BO170"/>
  <c r="BN170"/>
  <c r="BW170"/>
  <c r="BU170"/>
  <c r="CE170"/>
  <c r="BY170"/>
  <c r="BM170"/>
  <c r="BT170"/>
  <c r="CD170"/>
  <c r="BS170"/>
  <c r="CA170"/>
  <c r="BP170"/>
  <c r="BX170"/>
  <c r="CF170"/>
  <c r="CC175"/>
  <c r="BS175"/>
  <c r="BT175"/>
  <c r="CD175"/>
  <c r="BQ175"/>
  <c r="BP175"/>
  <c r="BY175"/>
  <c r="BM175"/>
  <c r="BX175"/>
  <c r="BN175"/>
  <c r="BV175"/>
  <c r="CG175"/>
  <c r="CB175"/>
  <c r="CA175"/>
  <c r="BU175"/>
  <c r="CF175"/>
  <c r="BR175"/>
  <c r="BZ175"/>
  <c r="BO175"/>
  <c r="BW175"/>
  <c r="CE175"/>
  <c r="BW189"/>
  <c r="BM189"/>
  <c r="BN189"/>
  <c r="BX189"/>
  <c r="BV189"/>
  <c r="BS189"/>
  <c r="BR189"/>
  <c r="CC189"/>
  <c r="CE189"/>
  <c r="BP189"/>
  <c r="CA189"/>
  <c r="CF189"/>
  <c r="BU189"/>
  <c r="CD189"/>
  <c r="BO189"/>
  <c r="BZ189"/>
  <c r="BT189"/>
  <c r="CB189"/>
  <c r="BQ189"/>
  <c r="BY189"/>
  <c r="CG189"/>
  <c r="BM273"/>
  <c r="BM270"/>
  <c r="BM271"/>
  <c r="BM272"/>
  <c r="BM255"/>
  <c r="BM257"/>
  <c r="BM258"/>
  <c r="BM259"/>
  <c r="BM256"/>
  <c r="BM262"/>
  <c r="BM263"/>
  <c r="BM264"/>
  <c r="BM254"/>
  <c r="BM265"/>
  <c r="BM266"/>
  <c r="BM267"/>
  <c r="BM260"/>
  <c r="BM268"/>
  <c r="BM253"/>
  <c r="BM261"/>
  <c r="BM269"/>
  <c r="BN253"/>
  <c r="BN273"/>
  <c r="BN258"/>
  <c r="BN260"/>
  <c r="BN261"/>
  <c r="BN262"/>
  <c r="BN254"/>
  <c r="BN259"/>
  <c r="BN265"/>
  <c r="BN266"/>
  <c r="BN267"/>
  <c r="BN257"/>
  <c r="BN268"/>
  <c r="BN269"/>
  <c r="BN270"/>
  <c r="BN255"/>
  <c r="BN263"/>
  <c r="BN271"/>
  <c r="BN256"/>
  <c r="BN264"/>
  <c r="BN272"/>
  <c r="BO255"/>
  <c r="BO253"/>
  <c r="BO261"/>
  <c r="BO263"/>
  <c r="BO264"/>
  <c r="BO265"/>
  <c r="BO254"/>
  <c r="BO256"/>
  <c r="BO262"/>
  <c r="BO268"/>
  <c r="BO269"/>
  <c r="BO270"/>
  <c r="BO257"/>
  <c r="BO260"/>
  <c r="BO271"/>
  <c r="BO272"/>
  <c r="BO273"/>
  <c r="BO258"/>
  <c r="BO266"/>
  <c r="BO259"/>
  <c r="BO267"/>
  <c r="BP255"/>
  <c r="BP257"/>
  <c r="BP259"/>
  <c r="BP264"/>
  <c r="BP266"/>
  <c r="BP267"/>
  <c r="BP268"/>
  <c r="BP256"/>
  <c r="BP258"/>
  <c r="BP260"/>
  <c r="BP265"/>
  <c r="BP271"/>
  <c r="BP272"/>
  <c r="BP273"/>
  <c r="BP263"/>
  <c r="BP253"/>
  <c r="BP261"/>
  <c r="BP269"/>
  <c r="BP254"/>
  <c r="BP262"/>
  <c r="BP270"/>
  <c r="BQ253"/>
  <c r="BQ255"/>
  <c r="BQ254"/>
  <c r="BQ263"/>
  <c r="BQ259"/>
  <c r="BQ261"/>
  <c r="BQ267"/>
  <c r="BQ269"/>
  <c r="BQ270"/>
  <c r="BQ271"/>
  <c r="BQ258"/>
  <c r="BQ260"/>
  <c r="BQ262"/>
  <c r="BQ268"/>
  <c r="BQ266"/>
  <c r="BQ256"/>
  <c r="BQ264"/>
  <c r="BQ272"/>
  <c r="BQ257"/>
  <c r="BQ265"/>
  <c r="BQ273"/>
  <c r="BR257"/>
  <c r="BR256"/>
  <c r="BR258"/>
  <c r="BR253"/>
  <c r="BR254"/>
  <c r="BR255"/>
  <c r="BR261"/>
  <c r="BR263"/>
  <c r="BR270"/>
  <c r="BR272"/>
  <c r="BR273"/>
  <c r="BR262"/>
  <c r="BR264"/>
  <c r="BR266"/>
  <c r="BR271"/>
  <c r="BR265"/>
  <c r="BR269"/>
  <c r="BR259"/>
  <c r="BR267"/>
  <c r="BR260"/>
  <c r="BR268"/>
  <c r="BS259"/>
  <c r="BS261"/>
  <c r="BS260"/>
  <c r="BS268"/>
  <c r="BS256"/>
  <c r="BS257"/>
  <c r="BS258"/>
  <c r="BS265"/>
  <c r="BS273"/>
  <c r="BS264"/>
  <c r="BS266"/>
  <c r="BS267"/>
  <c r="BS269"/>
  <c r="BS272"/>
  <c r="BS253"/>
  <c r="BS254"/>
  <c r="BS262"/>
  <c r="BS270"/>
  <c r="BS255"/>
  <c r="BS263"/>
  <c r="BS271"/>
  <c r="BT264"/>
  <c r="BT263"/>
  <c r="BT262"/>
  <c r="BT270"/>
  <c r="BT272"/>
  <c r="BT259"/>
  <c r="BT260"/>
  <c r="BT261"/>
  <c r="BT267"/>
  <c r="BT269"/>
  <c r="BT268"/>
  <c r="BT253"/>
  <c r="BT271"/>
  <c r="BT254"/>
  <c r="BT255"/>
  <c r="BT256"/>
  <c r="BT257"/>
  <c r="BT265"/>
  <c r="BT273"/>
  <c r="BT258"/>
  <c r="BT266"/>
  <c r="BU265"/>
  <c r="BU266"/>
  <c r="BU267"/>
  <c r="BU262"/>
  <c r="BU263"/>
  <c r="BU264"/>
  <c r="BU271"/>
  <c r="BU270"/>
  <c r="BU272"/>
  <c r="BU254"/>
  <c r="BU255"/>
  <c r="BU256"/>
  <c r="BU273"/>
  <c r="BU257"/>
  <c r="BU258"/>
  <c r="BU259"/>
  <c r="BU260"/>
  <c r="BU268"/>
  <c r="BU253"/>
  <c r="BU261"/>
  <c r="BU269"/>
  <c r="BV269"/>
  <c r="BV268"/>
  <c r="BV270"/>
  <c r="BV265"/>
  <c r="BV266"/>
  <c r="BV267"/>
  <c r="BV273"/>
  <c r="BV253"/>
  <c r="BV254"/>
  <c r="BV257"/>
  <c r="BV258"/>
  <c r="BV259"/>
  <c r="BV260"/>
  <c r="BV261"/>
  <c r="BV262"/>
  <c r="BV255"/>
  <c r="BV263"/>
  <c r="BV271"/>
  <c r="BV256"/>
  <c r="BV264"/>
  <c r="BV272"/>
  <c r="BW273"/>
  <c r="BW271"/>
  <c r="BW272"/>
  <c r="BW268"/>
  <c r="BW269"/>
  <c r="BW270"/>
  <c r="BW253"/>
  <c r="BW255"/>
  <c r="BW256"/>
  <c r="BW257"/>
  <c r="BW254"/>
  <c r="BW260"/>
  <c r="BW261"/>
  <c r="BW262"/>
  <c r="BW263"/>
  <c r="BW264"/>
  <c r="BW265"/>
  <c r="BW258"/>
  <c r="BW266"/>
  <c r="BW259"/>
  <c r="BW267"/>
  <c r="BX271"/>
  <c r="BX272"/>
  <c r="BX273"/>
  <c r="BX256"/>
  <c r="BX258"/>
  <c r="BX259"/>
  <c r="BX260"/>
  <c r="BX257"/>
  <c r="BX263"/>
  <c r="BX264"/>
  <c r="BX265"/>
  <c r="BX255"/>
  <c r="BX266"/>
  <c r="BX267"/>
  <c r="BX268"/>
  <c r="BX253"/>
  <c r="BX261"/>
  <c r="BX269"/>
  <c r="BX254"/>
  <c r="BX262"/>
  <c r="BX270"/>
  <c r="BY253"/>
  <c r="BY255"/>
  <c r="BY259"/>
  <c r="BY261"/>
  <c r="BY262"/>
  <c r="BY263"/>
  <c r="BY260"/>
  <c r="BY266"/>
  <c r="BY267"/>
  <c r="BY268"/>
  <c r="BY254"/>
  <c r="BY258"/>
  <c r="BY269"/>
  <c r="BY270"/>
  <c r="BY271"/>
  <c r="BY256"/>
  <c r="BY264"/>
  <c r="BY272"/>
  <c r="BY257"/>
  <c r="BY265"/>
  <c r="BY273"/>
  <c r="BZ254"/>
  <c r="BZ256"/>
  <c r="BZ258"/>
  <c r="BZ257"/>
  <c r="BZ262"/>
  <c r="BZ264"/>
  <c r="BZ265"/>
  <c r="BZ266"/>
  <c r="BZ263"/>
  <c r="BZ269"/>
  <c r="BZ270"/>
  <c r="BZ271"/>
  <c r="BZ253"/>
  <c r="BZ255"/>
  <c r="BZ261"/>
  <c r="BZ272"/>
  <c r="BZ273"/>
  <c r="BZ259"/>
  <c r="BZ267"/>
  <c r="BZ260"/>
  <c r="BZ268"/>
  <c r="CA253"/>
  <c r="CA256"/>
  <c r="CA258"/>
  <c r="CA260"/>
  <c r="CA265"/>
  <c r="CA267"/>
  <c r="CA268"/>
  <c r="CA269"/>
  <c r="CA266"/>
  <c r="CA272"/>
  <c r="CA273"/>
  <c r="CA257"/>
  <c r="CA259"/>
  <c r="CA261"/>
  <c r="CA264"/>
  <c r="CA254"/>
  <c r="CA262"/>
  <c r="CA270"/>
  <c r="CA255"/>
  <c r="CA263"/>
  <c r="CA271"/>
  <c r="CB256"/>
  <c r="CB255"/>
  <c r="CB254"/>
  <c r="CB260"/>
  <c r="CB253"/>
  <c r="CB262"/>
  <c r="CB264"/>
  <c r="CB268"/>
  <c r="CB270"/>
  <c r="CB271"/>
  <c r="CB272"/>
  <c r="CB269"/>
  <c r="CB259"/>
  <c r="CB261"/>
  <c r="CB263"/>
  <c r="CB267"/>
  <c r="CB257"/>
  <c r="CB265"/>
  <c r="CB273"/>
  <c r="CB258"/>
  <c r="CB266"/>
  <c r="CC259"/>
  <c r="CC258"/>
  <c r="CC257"/>
  <c r="CC262"/>
  <c r="CC264"/>
  <c r="CC265"/>
  <c r="CC254"/>
  <c r="CC255"/>
  <c r="CC256"/>
  <c r="CC266"/>
  <c r="CC271"/>
  <c r="CC273"/>
  <c r="CC267"/>
  <c r="CC272"/>
  <c r="CC263"/>
  <c r="CC270"/>
  <c r="CC260"/>
  <c r="CC268"/>
  <c r="CC253"/>
  <c r="CC261"/>
  <c r="CC269"/>
  <c r="CD260"/>
  <c r="CD262"/>
  <c r="CD261"/>
  <c r="CD266"/>
  <c r="CD257"/>
  <c r="CD258"/>
  <c r="CD259"/>
  <c r="CD268"/>
  <c r="CD270"/>
  <c r="CD269"/>
  <c r="CD265"/>
  <c r="CD267"/>
  <c r="CD273"/>
  <c r="CD253"/>
  <c r="CD254"/>
  <c r="CD255"/>
  <c r="CD263"/>
  <c r="CD271"/>
  <c r="CD256"/>
  <c r="CD264"/>
  <c r="CD272"/>
  <c r="CE264"/>
  <c r="CE263"/>
  <c r="CE265"/>
  <c r="CE268"/>
  <c r="CE270"/>
  <c r="CE260"/>
  <c r="CE261"/>
  <c r="CE262"/>
  <c r="CE272"/>
  <c r="CE271"/>
  <c r="CE273"/>
  <c r="CE253"/>
  <c r="CE254"/>
  <c r="CE269"/>
  <c r="CE255"/>
  <c r="CE256"/>
  <c r="CE257"/>
  <c r="CE258"/>
  <c r="CE266"/>
  <c r="CE259"/>
  <c r="CE267"/>
  <c r="CF268"/>
  <c r="CF266"/>
  <c r="CF267"/>
  <c r="CF272"/>
  <c r="CF263"/>
  <c r="CF264"/>
  <c r="CF265"/>
  <c r="CF255"/>
  <c r="CF256"/>
  <c r="CF257"/>
  <c r="CF271"/>
  <c r="CF273"/>
  <c r="CF258"/>
  <c r="CF259"/>
  <c r="CF260"/>
  <c r="CF253"/>
  <c r="CF261"/>
  <c r="CF269"/>
  <c r="CF254"/>
  <c r="CF262"/>
  <c r="CF270"/>
  <c r="CG271"/>
  <c r="CG270"/>
  <c r="CG269"/>
  <c r="CG266"/>
  <c r="CG267"/>
  <c r="CG268"/>
  <c r="CG253"/>
  <c r="CG254"/>
  <c r="CG255"/>
  <c r="CG258"/>
  <c r="CG259"/>
  <c r="CG260"/>
  <c r="CG261"/>
  <c r="CG262"/>
  <c r="CG263"/>
  <c r="CG256"/>
  <c r="CG264"/>
  <c r="CG272"/>
  <c r="CG257"/>
  <c r="CG265"/>
  <c r="CG273"/>
  <c r="BW251" l="1"/>
  <c r="BW250"/>
  <c r="BW252"/>
  <c r="CE251"/>
  <c r="CE250"/>
  <c r="CE252"/>
  <c r="BN251"/>
  <c r="BN250"/>
  <c r="BN252"/>
  <c r="BZ252"/>
  <c r="BZ251"/>
  <c r="BZ250"/>
  <c r="BU250"/>
  <c r="BU252"/>
  <c r="BU251"/>
  <c r="BX250"/>
  <c r="BX251"/>
  <c r="BX252"/>
  <c r="BO251"/>
  <c r="BO250"/>
  <c r="BO252"/>
  <c r="CC252"/>
  <c r="CC251"/>
  <c r="CC250"/>
  <c r="CD251"/>
  <c r="CD250"/>
  <c r="CD252"/>
  <c r="BS251"/>
  <c r="BS250"/>
  <c r="BS252"/>
  <c r="CB250"/>
  <c r="CB251"/>
  <c r="CB252"/>
  <c r="BQ251"/>
  <c r="BQ250"/>
  <c r="BQ252"/>
  <c r="BY252"/>
  <c r="BY251"/>
  <c r="BY250"/>
  <c r="BV250"/>
  <c r="BV252"/>
  <c r="BV251"/>
  <c r="CF252"/>
  <c r="CF251"/>
  <c r="CF250"/>
  <c r="BT252"/>
  <c r="BT250"/>
  <c r="BT251"/>
  <c r="BP251"/>
  <c r="BP250"/>
  <c r="BP252"/>
  <c r="CG250"/>
  <c r="CG252"/>
  <c r="CG251"/>
  <c r="CA250"/>
  <c r="CA252"/>
  <c r="CA251"/>
  <c r="BR252"/>
  <c r="BR251"/>
  <c r="BR250"/>
  <c r="BM352"/>
  <c r="BM353" s="1"/>
  <c r="BM351"/>
  <c r="BN352"/>
  <c r="BN353" s="1"/>
  <c r="BN351"/>
  <c r="BO351"/>
  <c r="BO352"/>
  <c r="BO353" s="1"/>
  <c r="BP351"/>
  <c r="BP352"/>
  <c r="BP353" s="1"/>
  <c r="BQ352"/>
  <c r="BQ353" s="1"/>
  <c r="BQ351"/>
  <c r="BR351"/>
  <c r="BR352"/>
  <c r="BR353" s="1"/>
  <c r="BS352"/>
  <c r="BS353" s="1"/>
  <c r="BS351"/>
  <c r="BT352"/>
  <c r="BT353" s="1"/>
  <c r="BT351"/>
  <c r="BU352"/>
  <c r="BU353" s="1"/>
  <c r="BU351"/>
  <c r="BV351"/>
  <c r="BV352"/>
  <c r="BV353" s="1"/>
  <c r="BW352"/>
  <c r="BW353" s="1"/>
  <c r="BW351"/>
  <c r="BX351"/>
  <c r="BX352"/>
  <c r="BX353" s="1"/>
  <c r="BY351"/>
  <c r="BY352"/>
  <c r="BY353" s="1"/>
  <c r="BZ352"/>
  <c r="BZ353" s="1"/>
  <c r="BZ351"/>
  <c r="CA352"/>
  <c r="CA353" s="1"/>
  <c r="CA351"/>
  <c r="CB352"/>
  <c r="CB353" s="1"/>
  <c r="CB351"/>
  <c r="CC352"/>
  <c r="CC353" s="1"/>
  <c r="CC351"/>
  <c r="CD352"/>
  <c r="CD353" s="1"/>
  <c r="CD351"/>
  <c r="CE351"/>
  <c r="CE352"/>
  <c r="CE353" s="1"/>
  <c r="CF351"/>
  <c r="CF352"/>
  <c r="CF353" s="1"/>
  <c r="CG352"/>
  <c r="CG353" s="1"/>
  <c r="CG351"/>
  <c r="BM354"/>
  <c r="BN350"/>
  <c r="BN354" s="1"/>
  <c r="BO350"/>
  <c r="BO354" s="1"/>
  <c r="BP350"/>
  <c r="BP354" s="1"/>
  <c r="BQ350"/>
  <c r="BQ354" s="1"/>
  <c r="BR350"/>
  <c r="BR354" s="1"/>
  <c r="BS350"/>
  <c r="BS354" s="1"/>
  <c r="BT350"/>
  <c r="BT354" s="1"/>
  <c r="BU350"/>
  <c r="BU354" s="1"/>
  <c r="BV350"/>
  <c r="BV354" s="1"/>
  <c r="BW350"/>
  <c r="BW354" s="1"/>
  <c r="BX350"/>
  <c r="BX354" s="1"/>
  <c r="BY350"/>
  <c r="BY354" s="1"/>
  <c r="BZ350"/>
  <c r="BZ354" s="1"/>
  <c r="CA350"/>
  <c r="CA354" s="1"/>
  <c r="CB350"/>
  <c r="CB354" s="1"/>
  <c r="CC350"/>
  <c r="CC354" s="1"/>
  <c r="CD350"/>
  <c r="CD354" s="1"/>
  <c r="CE350"/>
  <c r="CE354" s="1"/>
  <c r="CF350"/>
  <c r="CF354" s="1"/>
  <c r="BD429"/>
  <c r="BC429"/>
  <c r="BB429"/>
  <c r="BA429"/>
  <c r="AZ429"/>
  <c r="AY429"/>
  <c r="AX429"/>
  <c r="AW429"/>
  <c r="AV429"/>
  <c r="AU429"/>
  <c r="AT429"/>
  <c r="AS429"/>
  <c r="AR429"/>
  <c r="AQ429"/>
  <c r="AP429"/>
  <c r="AO429"/>
  <c r="AN429"/>
  <c r="AM429"/>
  <c r="AL429"/>
  <c r="AK429"/>
  <c r="AJ429"/>
  <c r="BT421"/>
  <c r="CB421"/>
  <c r="BW421"/>
  <c r="BO421"/>
  <c r="CE421"/>
  <c r="BN421"/>
  <c r="CD421"/>
  <c r="BP421"/>
  <c r="BX421"/>
  <c r="CF421"/>
  <c r="BS421"/>
  <c r="CA421"/>
  <c r="BZ421"/>
  <c r="BY421"/>
  <c r="BR421"/>
  <c r="BV421"/>
  <c r="BM421"/>
  <c r="BQ421"/>
  <c r="BU421"/>
  <c r="CC421"/>
  <c r="CG421"/>
  <c r="CG350"/>
  <c r="BD349"/>
  <c r="BC349"/>
  <c r="BB349"/>
  <c r="BA349"/>
  <c r="AZ349"/>
  <c r="AY349"/>
  <c r="AX349"/>
  <c r="AW349"/>
  <c r="AV349"/>
  <c r="AU349"/>
  <c r="AT349"/>
  <c r="AS349"/>
  <c r="AR349"/>
  <c r="AQ349"/>
  <c r="AP349"/>
  <c r="AO349"/>
  <c r="AN349"/>
  <c r="AM349"/>
  <c r="AL349"/>
  <c r="AK349"/>
  <c r="AJ349"/>
  <c r="BD348"/>
  <c r="BC348"/>
  <c r="BB348"/>
  <c r="BA348"/>
  <c r="AZ348"/>
  <c r="AY348"/>
  <c r="AX348"/>
  <c r="AW348"/>
  <c r="AV348"/>
  <c r="AU348"/>
  <c r="AT348"/>
  <c r="AS348"/>
  <c r="AR348"/>
  <c r="AQ348"/>
  <c r="AP348"/>
  <c r="AO348"/>
  <c r="AN348"/>
  <c r="AM348"/>
  <c r="AL348"/>
  <c r="AK348"/>
  <c r="AJ348"/>
  <c r="BD347"/>
  <c r="BC347"/>
  <c r="BB347"/>
  <c r="BA347"/>
  <c r="AZ347"/>
  <c r="AY347"/>
  <c r="AX347"/>
  <c r="AW347"/>
  <c r="AV347"/>
  <c r="AU347"/>
  <c r="AT347"/>
  <c r="AS347"/>
  <c r="AR347"/>
  <c r="AQ347"/>
  <c r="AP347"/>
  <c r="AO347"/>
  <c r="AN347"/>
  <c r="AM347"/>
  <c r="AL347"/>
  <c r="AK347"/>
  <c r="AJ347"/>
  <c r="BD346"/>
  <c r="BC346"/>
  <c r="BB346"/>
  <c r="BA346"/>
  <c r="AZ346"/>
  <c r="AY346"/>
  <c r="AX346"/>
  <c r="AW346"/>
  <c r="AV346"/>
  <c r="AU346"/>
  <c r="AT346"/>
  <c r="AS346"/>
  <c r="AR346"/>
  <c r="AQ346"/>
  <c r="AP346"/>
  <c r="AO346"/>
  <c r="AN346"/>
  <c r="AM346"/>
  <c r="AL346"/>
  <c r="AK346"/>
  <c r="AJ346"/>
  <c r="BD345"/>
  <c r="BC345"/>
  <c r="BB345"/>
  <c r="BA345"/>
  <c r="AZ345"/>
  <c r="AY345"/>
  <c r="AX345"/>
  <c r="AW345"/>
  <c r="AV345"/>
  <c r="AU345"/>
  <c r="AT345"/>
  <c r="AS345"/>
  <c r="AR345"/>
  <c r="AQ345"/>
  <c r="AP345"/>
  <c r="AO345"/>
  <c r="AN345"/>
  <c r="AM345"/>
  <c r="AL345"/>
  <c r="AK345"/>
  <c r="AJ345"/>
  <c r="BD344"/>
  <c r="BC344"/>
  <c r="BB344"/>
  <c r="BA344"/>
  <c r="AZ344"/>
  <c r="AY344"/>
  <c r="AX344"/>
  <c r="AW344"/>
  <c r="AV344"/>
  <c r="AU344"/>
  <c r="AT344"/>
  <c r="AS344"/>
  <c r="AR344"/>
  <c r="AQ344"/>
  <c r="AP344"/>
  <c r="AO344"/>
  <c r="AN344"/>
  <c r="AM344"/>
  <c r="AL344"/>
  <c r="AK344"/>
  <c r="AJ344"/>
  <c r="AJ350"/>
  <c r="CE284"/>
  <c r="BT284"/>
  <c r="BQ284"/>
  <c r="BU284"/>
  <c r="CF284"/>
  <c r="BR284"/>
  <c r="BO284"/>
  <c r="BY284"/>
  <c r="BZ284"/>
  <c r="BM284"/>
  <c r="BX284"/>
  <c r="CC284"/>
  <c r="CB284"/>
  <c r="BP284"/>
  <c r="BW284"/>
  <c r="CG284"/>
  <c r="BN284"/>
  <c r="BV284"/>
  <c r="CD284"/>
  <c r="BS284"/>
  <c r="CA284"/>
  <c r="BW292"/>
  <c r="CG292"/>
  <c r="BM292"/>
  <c r="BX292"/>
  <c r="BU292"/>
  <c r="CC292"/>
  <c r="BQ292"/>
  <c r="CB292"/>
  <c r="CE292"/>
  <c r="BR292"/>
  <c r="BP292"/>
  <c r="BZ292"/>
  <c r="CF292"/>
  <c r="BT292"/>
  <c r="BO292"/>
  <c r="BY292"/>
  <c r="BN292"/>
  <c r="BV292"/>
  <c r="CD292"/>
  <c r="BS292"/>
  <c r="CA292"/>
  <c r="BQ275"/>
  <c r="CB275"/>
  <c r="BZ275"/>
  <c r="BR275"/>
  <c r="CC275"/>
  <c r="BV275"/>
  <c r="CG275"/>
  <c r="BO275"/>
  <c r="BN275"/>
  <c r="BW275"/>
  <c r="BU275"/>
  <c r="CE275"/>
  <c r="BY275"/>
  <c r="BM275"/>
  <c r="BT275"/>
  <c r="CD275"/>
  <c r="BS275"/>
  <c r="CA275"/>
  <c r="BP275"/>
  <c r="BX275"/>
  <c r="CF275"/>
  <c r="CF287"/>
  <c r="BU287"/>
  <c r="CD287"/>
  <c r="BV287"/>
  <c r="CG287"/>
  <c r="CC287"/>
  <c r="BP287"/>
  <c r="BZ287"/>
  <c r="BS287"/>
  <c r="BR287"/>
  <c r="CA287"/>
  <c r="BN287"/>
  <c r="BY287"/>
  <c r="BQ287"/>
  <c r="BM287"/>
  <c r="BX287"/>
  <c r="BO287"/>
  <c r="BW287"/>
  <c r="CE287"/>
  <c r="BT287"/>
  <c r="CB287"/>
  <c r="BS282"/>
  <c r="CD282"/>
  <c r="BT282"/>
  <c r="CE282"/>
  <c r="BR282"/>
  <c r="BQ282"/>
  <c r="BO282"/>
  <c r="BN282"/>
  <c r="BY282"/>
  <c r="BW282"/>
  <c r="CB282"/>
  <c r="CA282"/>
  <c r="BZ282"/>
  <c r="BV282"/>
  <c r="CG282"/>
  <c r="BP282"/>
  <c r="BX282"/>
  <c r="CF282"/>
  <c r="BM282"/>
  <c r="BU282"/>
  <c r="CC282"/>
  <c r="CE285"/>
  <c r="BT285"/>
  <c r="CC285"/>
  <c r="BU285"/>
  <c r="CF285"/>
  <c r="CB285"/>
  <c r="BP285"/>
  <c r="BO285"/>
  <c r="BZ285"/>
  <c r="BS285"/>
  <c r="BR285"/>
  <c r="BM285"/>
  <c r="BX285"/>
  <c r="CA285"/>
  <c r="BW285"/>
  <c r="BQ285"/>
  <c r="BY285"/>
  <c r="CG285"/>
  <c r="BN285"/>
  <c r="BV285"/>
  <c r="CD285"/>
  <c r="BQ276"/>
  <c r="CB276"/>
  <c r="BO276"/>
  <c r="BR276"/>
  <c r="CC276"/>
  <c r="BP276"/>
  <c r="BY276"/>
  <c r="BM276"/>
  <c r="BW276"/>
  <c r="CG276"/>
  <c r="BU276"/>
  <c r="CF276"/>
  <c r="BZ276"/>
  <c r="BX276"/>
  <c r="BT276"/>
  <c r="CE276"/>
  <c r="BN276"/>
  <c r="BV276"/>
  <c r="CD276"/>
  <c r="BS276"/>
  <c r="CA276"/>
  <c r="BV290"/>
  <c r="CG290"/>
  <c r="BW290"/>
  <c r="BT290"/>
  <c r="BQ290"/>
  <c r="CA290"/>
  <c r="CD290"/>
  <c r="CB290"/>
  <c r="BO290"/>
  <c r="BZ290"/>
  <c r="CE290"/>
  <c r="BS290"/>
  <c r="BR290"/>
  <c r="BN290"/>
  <c r="BY290"/>
  <c r="BP290"/>
  <c r="BX290"/>
  <c r="CF290"/>
  <c r="BM290"/>
  <c r="BU290"/>
  <c r="CC290"/>
  <c r="BV291"/>
  <c r="CG291"/>
  <c r="CE291"/>
  <c r="BT291"/>
  <c r="BM291"/>
  <c r="BW291"/>
  <c r="CD291"/>
  <c r="BR291"/>
  <c r="BQ291"/>
  <c r="CB291"/>
  <c r="BU291"/>
  <c r="BO291"/>
  <c r="BZ291"/>
  <c r="CC291"/>
  <c r="BN291"/>
  <c r="BY291"/>
  <c r="BS291"/>
  <c r="CA291"/>
  <c r="BP291"/>
  <c r="BX291"/>
  <c r="CF291"/>
  <c r="CC280"/>
  <c r="BS280"/>
  <c r="BT280"/>
  <c r="CD280"/>
  <c r="BQ280"/>
  <c r="BP280"/>
  <c r="BY280"/>
  <c r="BM280"/>
  <c r="BX280"/>
  <c r="BN280"/>
  <c r="BV280"/>
  <c r="CG280"/>
  <c r="CB280"/>
  <c r="CA280"/>
  <c r="BU280"/>
  <c r="CF280"/>
  <c r="BR280"/>
  <c r="BZ280"/>
  <c r="BO280"/>
  <c r="BW280"/>
  <c r="CE280"/>
  <c r="CF289"/>
  <c r="BV289"/>
  <c r="CE289"/>
  <c r="BS289"/>
  <c r="BW289"/>
  <c r="CG289"/>
  <c r="CD289"/>
  <c r="CB289"/>
  <c r="BP289"/>
  <c r="CA289"/>
  <c r="BT289"/>
  <c r="BQ289"/>
  <c r="BO289"/>
  <c r="BY289"/>
  <c r="BN289"/>
  <c r="BX289"/>
  <c r="BM289"/>
  <c r="BU289"/>
  <c r="CC289"/>
  <c r="BR289"/>
  <c r="BZ289"/>
  <c r="BR278"/>
  <c r="CC278"/>
  <c r="BS278"/>
  <c r="CD278"/>
  <c r="BP278"/>
  <c r="BZ278"/>
  <c r="BM278"/>
  <c r="BW278"/>
  <c r="BX278"/>
  <c r="BV278"/>
  <c r="CF278"/>
  <c r="CA278"/>
  <c r="BO278"/>
  <c r="BN278"/>
  <c r="BU278"/>
  <c r="CE278"/>
  <c r="BT278"/>
  <c r="CB278"/>
  <c r="BQ278"/>
  <c r="BY278"/>
  <c r="CG278"/>
  <c r="BU286"/>
  <c r="CE286"/>
  <c r="CC286"/>
  <c r="BV286"/>
  <c r="CF286"/>
  <c r="BS286"/>
  <c r="CA286"/>
  <c r="BO286"/>
  <c r="BZ286"/>
  <c r="BP286"/>
  <c r="BN286"/>
  <c r="BX286"/>
  <c r="CD286"/>
  <c r="BR286"/>
  <c r="BM286"/>
  <c r="BW286"/>
  <c r="BT286"/>
  <c r="CB286"/>
  <c r="BQ286"/>
  <c r="BY286"/>
  <c r="CG286"/>
  <c r="BT283"/>
  <c r="CD283"/>
  <c r="CC283"/>
  <c r="BU283"/>
  <c r="CE283"/>
  <c r="CB283"/>
  <c r="BZ283"/>
  <c r="BN283"/>
  <c r="BY283"/>
  <c r="BR283"/>
  <c r="BQ283"/>
  <c r="BO283"/>
  <c r="BM283"/>
  <c r="BW283"/>
  <c r="BV283"/>
  <c r="CG283"/>
  <c r="BS283"/>
  <c r="CA283"/>
  <c r="BP283"/>
  <c r="BX283"/>
  <c r="CF283"/>
  <c r="BW293"/>
  <c r="CF293"/>
  <c r="BT293"/>
  <c r="BM293"/>
  <c r="BX293"/>
  <c r="CE293"/>
  <c r="BR293"/>
  <c r="CB293"/>
  <c r="BU293"/>
  <c r="CC293"/>
  <c r="BP293"/>
  <c r="CA293"/>
  <c r="BS293"/>
  <c r="BO293"/>
  <c r="BZ293"/>
  <c r="BQ293"/>
  <c r="BY293"/>
  <c r="CG293"/>
  <c r="BN293"/>
  <c r="BV293"/>
  <c r="CD293"/>
  <c r="CD281"/>
  <c r="BS281"/>
  <c r="CB281"/>
  <c r="CA281"/>
  <c r="BT281"/>
  <c r="CE281"/>
  <c r="BN281"/>
  <c r="BX281"/>
  <c r="BQ281"/>
  <c r="BP281"/>
  <c r="BY281"/>
  <c r="BW281"/>
  <c r="CG281"/>
  <c r="BO281"/>
  <c r="BV281"/>
  <c r="CF281"/>
  <c r="BM281"/>
  <c r="BU281"/>
  <c r="CC281"/>
  <c r="BR281"/>
  <c r="BZ281"/>
  <c r="CB277"/>
  <c r="BR277"/>
  <c r="CA277"/>
  <c r="BZ277"/>
  <c r="BS277"/>
  <c r="CC277"/>
  <c r="BX277"/>
  <c r="BW277"/>
  <c r="BP277"/>
  <c r="BO277"/>
  <c r="BM277"/>
  <c r="BU277"/>
  <c r="CF277"/>
  <c r="BT277"/>
  <c r="CE277"/>
  <c r="BQ277"/>
  <c r="BY277"/>
  <c r="CG277"/>
  <c r="BN277"/>
  <c r="BV277"/>
  <c r="CD277"/>
  <c r="BW294"/>
  <c r="BM294"/>
  <c r="BN294"/>
  <c r="BX294"/>
  <c r="BV294"/>
  <c r="BS294"/>
  <c r="BR294"/>
  <c r="CC294"/>
  <c r="CE294"/>
  <c r="BP294"/>
  <c r="CA294"/>
  <c r="CF294"/>
  <c r="BU294"/>
  <c r="CD294"/>
  <c r="BO294"/>
  <c r="BZ294"/>
  <c r="BT294"/>
  <c r="CB294"/>
  <c r="BQ294"/>
  <c r="BY294"/>
  <c r="CG294"/>
  <c r="CF288"/>
  <c r="BU288"/>
  <c r="BV288"/>
  <c r="CG288"/>
  <c r="BT288"/>
  <c r="BQ288"/>
  <c r="BP288"/>
  <c r="CA288"/>
  <c r="CC288"/>
  <c r="BN288"/>
  <c r="BY288"/>
  <c r="CD288"/>
  <c r="BS288"/>
  <c r="CB288"/>
  <c r="BM288"/>
  <c r="BX288"/>
  <c r="BR288"/>
  <c r="BZ288"/>
  <c r="BO288"/>
  <c r="BW288"/>
  <c r="CE288"/>
  <c r="CC279"/>
  <c r="BR279"/>
  <c r="CA279"/>
  <c r="BZ279"/>
  <c r="BS279"/>
  <c r="CD279"/>
  <c r="BN279"/>
  <c r="BM279"/>
  <c r="BX279"/>
  <c r="BQ279"/>
  <c r="BP279"/>
  <c r="BV279"/>
  <c r="CG279"/>
  <c r="BY279"/>
  <c r="BU279"/>
  <c r="CF279"/>
  <c r="BO279"/>
  <c r="BW279"/>
  <c r="CE279"/>
  <c r="BT279"/>
  <c r="CB279"/>
  <c r="BM378"/>
  <c r="BM375"/>
  <c r="BM376"/>
  <c r="BM377"/>
  <c r="BM360"/>
  <c r="BM362"/>
  <c r="BM363"/>
  <c r="BM364"/>
  <c r="BM361"/>
  <c r="BM367"/>
  <c r="BM368"/>
  <c r="BM369"/>
  <c r="BM359"/>
  <c r="BM370"/>
  <c r="BM371"/>
  <c r="BM372"/>
  <c r="BM365"/>
  <c r="BM373"/>
  <c r="BM358"/>
  <c r="BM366"/>
  <c r="BM374"/>
  <c r="BN358"/>
  <c r="BN378"/>
  <c r="BN363"/>
  <c r="BN365"/>
  <c r="BN366"/>
  <c r="BN367"/>
  <c r="BN359"/>
  <c r="BN364"/>
  <c r="BN370"/>
  <c r="BN371"/>
  <c r="BN372"/>
  <c r="BN362"/>
  <c r="BN373"/>
  <c r="BN374"/>
  <c r="BN375"/>
  <c r="BN360"/>
  <c r="BN368"/>
  <c r="BN376"/>
  <c r="BN361"/>
  <c r="BN369"/>
  <c r="BN377"/>
  <c r="BO360"/>
  <c r="BO358"/>
  <c r="BO366"/>
  <c r="BO368"/>
  <c r="BO369"/>
  <c r="BO370"/>
  <c r="BO359"/>
  <c r="BO361"/>
  <c r="BO367"/>
  <c r="BO373"/>
  <c r="BO374"/>
  <c r="BO375"/>
  <c r="BO362"/>
  <c r="BO365"/>
  <c r="BO376"/>
  <c r="BO377"/>
  <c r="BO378"/>
  <c r="BO363"/>
  <c r="BO371"/>
  <c r="BO364"/>
  <c r="BO372"/>
  <c r="BP360"/>
  <c r="BP362"/>
  <c r="BP364"/>
  <c r="BP369"/>
  <c r="BP371"/>
  <c r="BP372"/>
  <c r="BP373"/>
  <c r="BP361"/>
  <c r="BP363"/>
  <c r="BP365"/>
  <c r="BP370"/>
  <c r="BP376"/>
  <c r="BP377"/>
  <c r="BP378"/>
  <c r="BP368"/>
  <c r="BP358"/>
  <c r="BP366"/>
  <c r="BP374"/>
  <c r="BP359"/>
  <c r="BP367"/>
  <c r="BP375"/>
  <c r="BQ358"/>
  <c r="BQ360"/>
  <c r="BQ359"/>
  <c r="BQ368"/>
  <c r="BQ364"/>
  <c r="BQ366"/>
  <c r="BQ372"/>
  <c r="BQ374"/>
  <c r="BQ375"/>
  <c r="BQ376"/>
  <c r="BQ363"/>
  <c r="BQ365"/>
  <c r="BQ367"/>
  <c r="BQ373"/>
  <c r="BQ371"/>
  <c r="BQ361"/>
  <c r="BQ369"/>
  <c r="BQ377"/>
  <c r="BQ362"/>
  <c r="BQ370"/>
  <c r="BQ378"/>
  <c r="BR362"/>
  <c r="BR361"/>
  <c r="BR363"/>
  <c r="BR358"/>
  <c r="BR359"/>
  <c r="BR360"/>
  <c r="BR366"/>
  <c r="BR368"/>
  <c r="BR375"/>
  <c r="BR377"/>
  <c r="BR378"/>
  <c r="BR367"/>
  <c r="BR369"/>
  <c r="BR371"/>
  <c r="BR376"/>
  <c r="BR370"/>
  <c r="BR374"/>
  <c r="BR364"/>
  <c r="BR372"/>
  <c r="BR365"/>
  <c r="BR373"/>
  <c r="BS364"/>
  <c r="BS366"/>
  <c r="BS365"/>
  <c r="BS373"/>
  <c r="BS361"/>
  <c r="BS362"/>
  <c r="BS363"/>
  <c r="BS370"/>
  <c r="BS378"/>
  <c r="BS369"/>
  <c r="BS371"/>
  <c r="BS372"/>
  <c r="BS374"/>
  <c r="BS377"/>
  <c r="BS358"/>
  <c r="BS359"/>
  <c r="BS367"/>
  <c r="BS375"/>
  <c r="BS360"/>
  <c r="BS368"/>
  <c r="BS376"/>
  <c r="BT369"/>
  <c r="BT368"/>
  <c r="BT367"/>
  <c r="BT375"/>
  <c r="BT377"/>
  <c r="BT364"/>
  <c r="BT365"/>
  <c r="BT366"/>
  <c r="BT372"/>
  <c r="BT374"/>
  <c r="BT373"/>
  <c r="BT358"/>
  <c r="BT376"/>
  <c r="BT359"/>
  <c r="BT360"/>
  <c r="BT361"/>
  <c r="BT362"/>
  <c r="BT370"/>
  <c r="BT378"/>
  <c r="BT363"/>
  <c r="BT371"/>
  <c r="BU370"/>
  <c r="BU371"/>
  <c r="BU372"/>
  <c r="BU367"/>
  <c r="BU368"/>
  <c r="BU369"/>
  <c r="BU376"/>
  <c r="BU375"/>
  <c r="BU377"/>
  <c r="BU359"/>
  <c r="BU360"/>
  <c r="BU361"/>
  <c r="BU378"/>
  <c r="BU362"/>
  <c r="BU363"/>
  <c r="BU364"/>
  <c r="BU365"/>
  <c r="BU373"/>
  <c r="BU358"/>
  <c r="BU366"/>
  <c r="BU374"/>
  <c r="BV374"/>
  <c r="BV373"/>
  <c r="BV375"/>
  <c r="BV370"/>
  <c r="BV371"/>
  <c r="BV372"/>
  <c r="BV378"/>
  <c r="BV358"/>
  <c r="BV359"/>
  <c r="BV362"/>
  <c r="BV363"/>
  <c r="BV364"/>
  <c r="BV365"/>
  <c r="BV366"/>
  <c r="BV367"/>
  <c r="BV360"/>
  <c r="BV368"/>
  <c r="BV376"/>
  <c r="BV361"/>
  <c r="BV369"/>
  <c r="BV377"/>
  <c r="BW378"/>
  <c r="BW376"/>
  <c r="BW377"/>
  <c r="BW373"/>
  <c r="BW374"/>
  <c r="BW375"/>
  <c r="BW358"/>
  <c r="BW360"/>
  <c r="BW361"/>
  <c r="BW362"/>
  <c r="BW359"/>
  <c r="BW365"/>
  <c r="BW366"/>
  <c r="BW367"/>
  <c r="BW368"/>
  <c r="BW369"/>
  <c r="BW370"/>
  <c r="BW363"/>
  <c r="BW371"/>
  <c r="BW364"/>
  <c r="BW372"/>
  <c r="BX376"/>
  <c r="BX377"/>
  <c r="BX378"/>
  <c r="BX361"/>
  <c r="BX363"/>
  <c r="BX364"/>
  <c r="BX365"/>
  <c r="BX362"/>
  <c r="BX368"/>
  <c r="BX369"/>
  <c r="BX370"/>
  <c r="BX360"/>
  <c r="BX371"/>
  <c r="BX372"/>
  <c r="BX373"/>
  <c r="BX358"/>
  <c r="BX366"/>
  <c r="BX374"/>
  <c r="BX359"/>
  <c r="BX367"/>
  <c r="BX375"/>
  <c r="BY358"/>
  <c r="BY360"/>
  <c r="BY364"/>
  <c r="BY366"/>
  <c r="BY367"/>
  <c r="BY368"/>
  <c r="BY365"/>
  <c r="BY371"/>
  <c r="BY372"/>
  <c r="BY373"/>
  <c r="BY359"/>
  <c r="BY363"/>
  <c r="BY374"/>
  <c r="BY375"/>
  <c r="BY376"/>
  <c r="BY361"/>
  <c r="BY369"/>
  <c r="BY377"/>
  <c r="BY362"/>
  <c r="BY370"/>
  <c r="BY378"/>
  <c r="BZ359"/>
  <c r="BZ361"/>
  <c r="BZ363"/>
  <c r="BZ362"/>
  <c r="BZ367"/>
  <c r="BZ369"/>
  <c r="BZ370"/>
  <c r="BZ371"/>
  <c r="BZ368"/>
  <c r="BZ374"/>
  <c r="BZ375"/>
  <c r="BZ376"/>
  <c r="BZ358"/>
  <c r="BZ360"/>
  <c r="BZ366"/>
  <c r="BZ377"/>
  <c r="BZ378"/>
  <c r="BZ364"/>
  <c r="BZ372"/>
  <c r="BZ365"/>
  <c r="BZ373"/>
  <c r="CA358"/>
  <c r="CA361"/>
  <c r="CA363"/>
  <c r="CA365"/>
  <c r="CA370"/>
  <c r="CA372"/>
  <c r="CA373"/>
  <c r="CA374"/>
  <c r="CA371"/>
  <c r="CA377"/>
  <c r="CA378"/>
  <c r="CA362"/>
  <c r="CA364"/>
  <c r="CA366"/>
  <c r="CA369"/>
  <c r="CA359"/>
  <c r="CA367"/>
  <c r="CA375"/>
  <c r="CA360"/>
  <c r="CA368"/>
  <c r="CA376"/>
  <c r="CB361"/>
  <c r="CB360"/>
  <c r="CB359"/>
  <c r="CB365"/>
  <c r="CB358"/>
  <c r="CB367"/>
  <c r="CB369"/>
  <c r="CB373"/>
  <c r="CB375"/>
  <c r="CB376"/>
  <c r="CB377"/>
  <c r="CB374"/>
  <c r="CB364"/>
  <c r="CB366"/>
  <c r="CB368"/>
  <c r="CB372"/>
  <c r="CB362"/>
  <c r="CB370"/>
  <c r="CB378"/>
  <c r="CB363"/>
  <c r="CB371"/>
  <c r="CC364"/>
  <c r="CC363"/>
  <c r="CC362"/>
  <c r="CC367"/>
  <c r="CC369"/>
  <c r="CC370"/>
  <c r="CC359"/>
  <c r="CC360"/>
  <c r="CC361"/>
  <c r="CC371"/>
  <c r="CC376"/>
  <c r="CC378"/>
  <c r="CC372"/>
  <c r="CC377"/>
  <c r="CC368"/>
  <c r="CC375"/>
  <c r="CC365"/>
  <c r="CC373"/>
  <c r="CC358"/>
  <c r="CC366"/>
  <c r="CC374"/>
  <c r="CD365"/>
  <c r="CD367"/>
  <c r="CD366"/>
  <c r="CD371"/>
  <c r="CD362"/>
  <c r="CD363"/>
  <c r="CD364"/>
  <c r="CD373"/>
  <c r="CD375"/>
  <c r="CD374"/>
  <c r="CD370"/>
  <c r="CD372"/>
  <c r="CD378"/>
  <c r="CD358"/>
  <c r="CD359"/>
  <c r="CD360"/>
  <c r="CD368"/>
  <c r="CD376"/>
  <c r="CD361"/>
  <c r="CD369"/>
  <c r="CD377"/>
  <c r="CE369"/>
  <c r="CE368"/>
  <c r="CE370"/>
  <c r="CE373"/>
  <c r="CE375"/>
  <c r="CE365"/>
  <c r="CE366"/>
  <c r="CE367"/>
  <c r="CE377"/>
  <c r="CE376"/>
  <c r="CE378"/>
  <c r="CE358"/>
  <c r="CE359"/>
  <c r="CE374"/>
  <c r="CE360"/>
  <c r="CE361"/>
  <c r="CE362"/>
  <c r="CE363"/>
  <c r="CE371"/>
  <c r="CE364"/>
  <c r="CE372"/>
  <c r="CF373"/>
  <c r="CF371"/>
  <c r="CF372"/>
  <c r="CF377"/>
  <c r="CF368"/>
  <c r="CF369"/>
  <c r="CF370"/>
  <c r="CF360"/>
  <c r="CF361"/>
  <c r="CF362"/>
  <c r="CF376"/>
  <c r="CF378"/>
  <c r="CF363"/>
  <c r="CF364"/>
  <c r="CF365"/>
  <c r="CF358"/>
  <c r="CF366"/>
  <c r="CF374"/>
  <c r="CF359"/>
  <c r="CF367"/>
  <c r="CF375"/>
  <c r="CG376"/>
  <c r="CG375"/>
  <c r="CG374"/>
  <c r="CG371"/>
  <c r="CG372"/>
  <c r="CG373"/>
  <c r="CG358"/>
  <c r="CG359"/>
  <c r="CG360"/>
  <c r="CG363"/>
  <c r="CG364"/>
  <c r="CG365"/>
  <c r="CG366"/>
  <c r="CG367"/>
  <c r="CG368"/>
  <c r="CG361"/>
  <c r="CG369"/>
  <c r="CG377"/>
  <c r="CG362"/>
  <c r="CG370"/>
  <c r="CG378"/>
  <c r="CG354" l="1"/>
  <c r="BR357"/>
  <c r="BR356"/>
  <c r="BR355"/>
  <c r="BX357"/>
  <c r="BX356"/>
  <c r="BX355"/>
  <c r="CB355"/>
  <c r="CB357"/>
  <c r="CB356"/>
  <c r="CC355"/>
  <c r="CC357"/>
  <c r="CC356"/>
  <c r="CD356"/>
  <c r="CD355"/>
  <c r="CD357"/>
  <c r="BN356"/>
  <c r="BN355"/>
  <c r="BN357"/>
  <c r="BV355"/>
  <c r="BV357"/>
  <c r="BV356"/>
  <c r="BW356"/>
  <c r="BW355"/>
  <c r="BW357"/>
  <c r="CA357"/>
  <c r="CA356"/>
  <c r="CA355"/>
  <c r="BU355"/>
  <c r="BU357"/>
  <c r="BU356"/>
  <c r="BY357"/>
  <c r="BY356"/>
  <c r="BY355"/>
  <c r="BQ356"/>
  <c r="BQ355"/>
  <c r="BQ357"/>
  <c r="BM356"/>
  <c r="BM355"/>
  <c r="BM357"/>
  <c r="BP356"/>
  <c r="BP355"/>
  <c r="BP357"/>
  <c r="BZ357"/>
  <c r="BZ356"/>
  <c r="BZ355"/>
  <c r="CE356"/>
  <c r="CE355"/>
  <c r="CE357"/>
  <c r="BO356"/>
  <c r="BO355"/>
  <c r="BO357"/>
  <c r="CF356"/>
  <c r="CF355"/>
  <c r="CF357"/>
  <c r="BT355"/>
  <c r="BT357"/>
  <c r="BT356"/>
  <c r="BS355"/>
  <c r="BS357"/>
  <c r="BS356"/>
  <c r="AJ352"/>
  <c r="AJ353" s="1"/>
  <c r="AJ351"/>
  <c r="AK351"/>
  <c r="AK352"/>
  <c r="AK353" s="1"/>
  <c r="AL352"/>
  <c r="AL353" s="1"/>
  <c r="AL351"/>
  <c r="AM351"/>
  <c r="AM352"/>
  <c r="AM353" s="1"/>
  <c r="AN351"/>
  <c r="AN352"/>
  <c r="AN353" s="1"/>
  <c r="AO351"/>
  <c r="AO352"/>
  <c r="AO353" s="1"/>
  <c r="AP351"/>
  <c r="AP352"/>
  <c r="AP353" s="1"/>
  <c r="AQ351"/>
  <c r="AQ352"/>
  <c r="AQ353" s="1"/>
  <c r="AR351"/>
  <c r="AR352"/>
  <c r="AR353" s="1"/>
  <c r="AS352"/>
  <c r="AS353" s="1"/>
  <c r="AS351"/>
  <c r="AT352"/>
  <c r="AT353" s="1"/>
  <c r="AT351"/>
  <c r="AU352"/>
  <c r="AU353" s="1"/>
  <c r="AU351"/>
  <c r="AV352"/>
  <c r="AV353" s="1"/>
  <c r="AV351"/>
  <c r="AW352"/>
  <c r="AW353" s="1"/>
  <c r="AW351"/>
  <c r="AX351"/>
  <c r="AX352"/>
  <c r="AX353" s="1"/>
  <c r="AY351"/>
  <c r="AY352"/>
  <c r="AY353" s="1"/>
  <c r="AZ352"/>
  <c r="AZ353" s="1"/>
  <c r="AZ351"/>
  <c r="BA352"/>
  <c r="BA353" s="1"/>
  <c r="BA351"/>
  <c r="BB352"/>
  <c r="BB353" s="1"/>
  <c r="BB351"/>
  <c r="BC352"/>
  <c r="BC353" s="1"/>
  <c r="BC351"/>
  <c r="BD351"/>
  <c r="BD352"/>
  <c r="BD353" s="1"/>
  <c r="AJ354"/>
  <c r="AK350"/>
  <c r="AK354" s="1"/>
  <c r="AL350"/>
  <c r="AL354" s="1"/>
  <c r="AM350"/>
  <c r="AM354" s="1"/>
  <c r="AN350"/>
  <c r="AN354" s="1"/>
  <c r="AO350"/>
  <c r="AO354" s="1"/>
  <c r="AP350"/>
  <c r="AP354" s="1"/>
  <c r="AQ350"/>
  <c r="AQ354" s="1"/>
  <c r="AR350"/>
  <c r="AR354" s="1"/>
  <c r="AS350"/>
  <c r="AS354" s="1"/>
  <c r="AT350"/>
  <c r="AT354" s="1"/>
  <c r="AU350"/>
  <c r="AU354" s="1"/>
  <c r="AV350"/>
  <c r="AV354" s="1"/>
  <c r="AW350"/>
  <c r="AW354" s="1"/>
  <c r="AX350"/>
  <c r="AX354" s="1"/>
  <c r="AY350"/>
  <c r="AY354" s="1"/>
  <c r="AZ350"/>
  <c r="AZ354" s="1"/>
  <c r="BA350"/>
  <c r="BA354" s="1"/>
  <c r="BB350"/>
  <c r="BB354" s="1"/>
  <c r="BC350"/>
  <c r="BC354" s="1"/>
  <c r="BD324"/>
  <c r="BC324"/>
  <c r="BB324"/>
  <c r="BA324"/>
  <c r="AZ324"/>
  <c r="AY324"/>
  <c r="AX324"/>
  <c r="AW324"/>
  <c r="AV324"/>
  <c r="AU324"/>
  <c r="AT324"/>
  <c r="AS324"/>
  <c r="AR324"/>
  <c r="AQ324"/>
  <c r="AP324"/>
  <c r="AO324"/>
  <c r="AN324"/>
  <c r="AM324"/>
  <c r="AL324"/>
  <c r="AK324"/>
  <c r="AJ324"/>
  <c r="AU421"/>
  <c r="BC421"/>
  <c r="BA421"/>
  <c r="AN421"/>
  <c r="AM421"/>
  <c r="AQ421"/>
  <c r="AY421"/>
  <c r="AP421"/>
  <c r="AW421"/>
  <c r="BD421"/>
  <c r="AL421"/>
  <c r="AT421"/>
  <c r="BB421"/>
  <c r="AX421"/>
  <c r="AS421"/>
  <c r="AK421"/>
  <c r="AO421"/>
  <c r="AJ421"/>
  <c r="AV421"/>
  <c r="AZ421"/>
  <c r="AR421"/>
  <c r="BD350"/>
  <c r="BD244"/>
  <c r="BC244"/>
  <c r="BB244"/>
  <c r="BA244"/>
  <c r="AZ244"/>
  <c r="AY244"/>
  <c r="AX244"/>
  <c r="AW244"/>
  <c r="AV244"/>
  <c r="AU244"/>
  <c r="AT244"/>
  <c r="AS244"/>
  <c r="AR244"/>
  <c r="AQ244"/>
  <c r="AP244"/>
  <c r="AO244"/>
  <c r="AN244"/>
  <c r="AM244"/>
  <c r="AL244"/>
  <c r="AK244"/>
  <c r="BD243"/>
  <c r="BC243"/>
  <c r="BB243"/>
  <c r="BA243"/>
  <c r="AZ243"/>
  <c r="AY243"/>
  <c r="AX243"/>
  <c r="AW243"/>
  <c r="AV243"/>
  <c r="AU243"/>
  <c r="AT243"/>
  <c r="AS243"/>
  <c r="AR243"/>
  <c r="AQ243"/>
  <c r="AP243"/>
  <c r="AO243"/>
  <c r="AN243"/>
  <c r="AM243"/>
  <c r="AL243"/>
  <c r="AK243"/>
  <c r="AJ243"/>
  <c r="BD242"/>
  <c r="BC242"/>
  <c r="BB242"/>
  <c r="BA242"/>
  <c r="AZ242"/>
  <c r="AY242"/>
  <c r="AX242"/>
  <c r="AW242"/>
  <c r="AV242"/>
  <c r="AU242"/>
  <c r="AT242"/>
  <c r="AS242"/>
  <c r="AR242"/>
  <c r="AQ242"/>
  <c r="AP242"/>
  <c r="AO242"/>
  <c r="AN242"/>
  <c r="AM242"/>
  <c r="AL242"/>
  <c r="AK242"/>
  <c r="AJ242"/>
  <c r="BD241"/>
  <c r="BC241"/>
  <c r="BB241"/>
  <c r="BA241"/>
  <c r="AZ241"/>
  <c r="AY241"/>
  <c r="AX241"/>
  <c r="AW241"/>
  <c r="AV241"/>
  <c r="AU241"/>
  <c r="AT241"/>
  <c r="AS241"/>
  <c r="AR241"/>
  <c r="AQ241"/>
  <c r="AP241"/>
  <c r="AO241"/>
  <c r="AN241"/>
  <c r="AM241"/>
  <c r="AL241"/>
  <c r="AK241"/>
  <c r="AJ241"/>
  <c r="BD240"/>
  <c r="BC240"/>
  <c r="BB240"/>
  <c r="BA240"/>
  <c r="AZ240"/>
  <c r="AY240"/>
  <c r="AX240"/>
  <c r="AW240"/>
  <c r="AV240"/>
  <c r="AU240"/>
  <c r="AT240"/>
  <c r="AS240"/>
  <c r="AR240"/>
  <c r="AQ240"/>
  <c r="AP240"/>
  <c r="AO240"/>
  <c r="AN240"/>
  <c r="AM240"/>
  <c r="AL240"/>
  <c r="AK240"/>
  <c r="AJ240"/>
  <c r="BD239"/>
  <c r="BC239"/>
  <c r="BB239"/>
  <c r="BA239"/>
  <c r="AZ239"/>
  <c r="AY239"/>
  <c r="AX239"/>
  <c r="AW239"/>
  <c r="AV239"/>
  <c r="AU239"/>
  <c r="AT239"/>
  <c r="AS239"/>
  <c r="AR239"/>
  <c r="AQ239"/>
  <c r="AP239"/>
  <c r="AO239"/>
  <c r="AN239"/>
  <c r="AM239"/>
  <c r="AL239"/>
  <c r="AK239"/>
  <c r="AJ239"/>
  <c r="AJ378"/>
  <c r="AJ375"/>
  <c r="AJ376"/>
  <c r="AJ377"/>
  <c r="AJ360"/>
  <c r="AJ362"/>
  <c r="AJ363"/>
  <c r="AJ364"/>
  <c r="AJ361"/>
  <c r="AJ367"/>
  <c r="AJ368"/>
  <c r="AJ369"/>
  <c r="AJ359"/>
  <c r="AJ370"/>
  <c r="AJ371"/>
  <c r="AJ372"/>
  <c r="AJ365"/>
  <c r="AJ373"/>
  <c r="AJ358"/>
  <c r="AJ366"/>
  <c r="AJ374"/>
  <c r="AK358"/>
  <c r="AK378"/>
  <c r="AK363"/>
  <c r="AK365"/>
  <c r="AK366"/>
  <c r="AK367"/>
  <c r="AK359"/>
  <c r="AK364"/>
  <c r="AK370"/>
  <c r="AK371"/>
  <c r="AK372"/>
  <c r="AK362"/>
  <c r="AK373"/>
  <c r="AK374"/>
  <c r="AK375"/>
  <c r="AK360"/>
  <c r="AK368"/>
  <c r="AK376"/>
  <c r="AK361"/>
  <c r="AK369"/>
  <c r="AK377"/>
  <c r="AL360"/>
  <c r="AL358"/>
  <c r="AL366"/>
  <c r="AL368"/>
  <c r="AL369"/>
  <c r="AL370"/>
  <c r="AL359"/>
  <c r="AL361"/>
  <c r="AL367"/>
  <c r="AL373"/>
  <c r="AL374"/>
  <c r="AL375"/>
  <c r="AL362"/>
  <c r="AL365"/>
  <c r="AL376"/>
  <c r="AL377"/>
  <c r="AL378"/>
  <c r="AL363"/>
  <c r="AL371"/>
  <c r="AL364"/>
  <c r="AL372"/>
  <c r="AM360"/>
  <c r="AM362"/>
  <c r="AM364"/>
  <c r="AM369"/>
  <c r="AM371"/>
  <c r="AM372"/>
  <c r="AM373"/>
  <c r="AM361"/>
  <c r="AM363"/>
  <c r="AM365"/>
  <c r="AM370"/>
  <c r="AM376"/>
  <c r="AM377"/>
  <c r="AM378"/>
  <c r="AM368"/>
  <c r="AM358"/>
  <c r="AM366"/>
  <c r="AM374"/>
  <c r="AM359"/>
  <c r="AM367"/>
  <c r="AM375"/>
  <c r="AN358"/>
  <c r="AN360"/>
  <c r="AN359"/>
  <c r="AN368"/>
  <c r="AN364"/>
  <c r="AN366"/>
  <c r="AN372"/>
  <c r="AN374"/>
  <c r="AN375"/>
  <c r="AN376"/>
  <c r="AN363"/>
  <c r="AN365"/>
  <c r="AN367"/>
  <c r="AN373"/>
  <c r="AN371"/>
  <c r="AN361"/>
  <c r="AN369"/>
  <c r="AN377"/>
  <c r="AN362"/>
  <c r="AN370"/>
  <c r="AN378"/>
  <c r="AO362"/>
  <c r="AO361"/>
  <c r="AO363"/>
  <c r="AO358"/>
  <c r="AO359"/>
  <c r="AO360"/>
  <c r="AO366"/>
  <c r="AO368"/>
  <c r="AO375"/>
  <c r="AO377"/>
  <c r="AO378"/>
  <c r="AO367"/>
  <c r="AO369"/>
  <c r="AO371"/>
  <c r="AO376"/>
  <c r="AO370"/>
  <c r="AO374"/>
  <c r="AO364"/>
  <c r="AO372"/>
  <c r="AO365"/>
  <c r="AO373"/>
  <c r="AP364"/>
  <c r="AP366"/>
  <c r="AP365"/>
  <c r="AP373"/>
  <c r="AP361"/>
  <c r="AP362"/>
  <c r="AP363"/>
  <c r="AP370"/>
  <c r="AP378"/>
  <c r="AP369"/>
  <c r="AP371"/>
  <c r="AP372"/>
  <c r="AP374"/>
  <c r="AP377"/>
  <c r="AP358"/>
  <c r="AP359"/>
  <c r="AP367"/>
  <c r="AP375"/>
  <c r="AP360"/>
  <c r="AP368"/>
  <c r="AP376"/>
  <c r="AQ369"/>
  <c r="AQ368"/>
  <c r="AQ367"/>
  <c r="AQ375"/>
  <c r="AQ377"/>
  <c r="AQ364"/>
  <c r="AQ365"/>
  <c r="AQ366"/>
  <c r="AQ372"/>
  <c r="AQ374"/>
  <c r="AQ373"/>
  <c r="AQ358"/>
  <c r="AQ376"/>
  <c r="AQ359"/>
  <c r="AQ360"/>
  <c r="AQ361"/>
  <c r="AQ362"/>
  <c r="AQ370"/>
  <c r="AQ378"/>
  <c r="AQ363"/>
  <c r="AQ371"/>
  <c r="AR370"/>
  <c r="AR371"/>
  <c r="AR372"/>
  <c r="AR367"/>
  <c r="AR368"/>
  <c r="AR369"/>
  <c r="AR376"/>
  <c r="AR375"/>
  <c r="AR377"/>
  <c r="AR359"/>
  <c r="AR360"/>
  <c r="AR361"/>
  <c r="AR378"/>
  <c r="AR362"/>
  <c r="AR363"/>
  <c r="AR364"/>
  <c r="AR365"/>
  <c r="AR373"/>
  <c r="AR358"/>
  <c r="AR366"/>
  <c r="AR374"/>
  <c r="AS374"/>
  <c r="AS373"/>
  <c r="AS375"/>
  <c r="AS370"/>
  <c r="AS371"/>
  <c r="AS372"/>
  <c r="AS378"/>
  <c r="AS358"/>
  <c r="AS359"/>
  <c r="AS362"/>
  <c r="AS363"/>
  <c r="AS364"/>
  <c r="AS365"/>
  <c r="AS366"/>
  <c r="AS367"/>
  <c r="AS360"/>
  <c r="AS368"/>
  <c r="AS376"/>
  <c r="AS361"/>
  <c r="AS369"/>
  <c r="AS377"/>
  <c r="AT378"/>
  <c r="AT376"/>
  <c r="AT377"/>
  <c r="AT373"/>
  <c r="AT374"/>
  <c r="AT375"/>
  <c r="AT358"/>
  <c r="AT360"/>
  <c r="AT361"/>
  <c r="AT362"/>
  <c r="AT359"/>
  <c r="AT365"/>
  <c r="AT366"/>
  <c r="AT367"/>
  <c r="AT368"/>
  <c r="AT369"/>
  <c r="AT370"/>
  <c r="AT363"/>
  <c r="AT371"/>
  <c r="AT364"/>
  <c r="AT372"/>
  <c r="AU376"/>
  <c r="AU377"/>
  <c r="AU378"/>
  <c r="AU361"/>
  <c r="AU363"/>
  <c r="AU364"/>
  <c r="AU365"/>
  <c r="AU362"/>
  <c r="AU368"/>
  <c r="AU369"/>
  <c r="AU370"/>
  <c r="AU360"/>
  <c r="AU371"/>
  <c r="AU372"/>
  <c r="AU373"/>
  <c r="AU358"/>
  <c r="AU366"/>
  <c r="AU374"/>
  <c r="AU359"/>
  <c r="AU367"/>
  <c r="AU375"/>
  <c r="AV358"/>
  <c r="AV360"/>
  <c r="AV364"/>
  <c r="AV366"/>
  <c r="AV367"/>
  <c r="AV368"/>
  <c r="AV365"/>
  <c r="AV371"/>
  <c r="AV372"/>
  <c r="AV373"/>
  <c r="AV359"/>
  <c r="AV363"/>
  <c r="AV374"/>
  <c r="AV375"/>
  <c r="AV376"/>
  <c r="AV361"/>
  <c r="AV369"/>
  <c r="AV377"/>
  <c r="AV362"/>
  <c r="AV370"/>
  <c r="AV378"/>
  <c r="AW359"/>
  <c r="AW361"/>
  <c r="AW363"/>
  <c r="AW362"/>
  <c r="AW367"/>
  <c r="AW369"/>
  <c r="AW370"/>
  <c r="AW371"/>
  <c r="AW368"/>
  <c r="AW374"/>
  <c r="AW375"/>
  <c r="AW376"/>
  <c r="AW358"/>
  <c r="AW360"/>
  <c r="AW366"/>
  <c r="AW377"/>
  <c r="AW378"/>
  <c r="AW364"/>
  <c r="AW372"/>
  <c r="AW365"/>
  <c r="AW373"/>
  <c r="AX358"/>
  <c r="AX361"/>
  <c r="AX363"/>
  <c r="AX365"/>
  <c r="AX370"/>
  <c r="AX372"/>
  <c r="AX373"/>
  <c r="AX374"/>
  <c r="AX371"/>
  <c r="AX377"/>
  <c r="AX378"/>
  <c r="AX362"/>
  <c r="AX364"/>
  <c r="AX366"/>
  <c r="AX369"/>
  <c r="AX359"/>
  <c r="AX367"/>
  <c r="AX375"/>
  <c r="AX360"/>
  <c r="AX368"/>
  <c r="AX376"/>
  <c r="AY361"/>
  <c r="AY360"/>
  <c r="AY359"/>
  <c r="AY365"/>
  <c r="AY358"/>
  <c r="AY367"/>
  <c r="AY369"/>
  <c r="AY373"/>
  <c r="AY375"/>
  <c r="AY376"/>
  <c r="AY377"/>
  <c r="AY374"/>
  <c r="AY364"/>
  <c r="AY366"/>
  <c r="AY368"/>
  <c r="AY372"/>
  <c r="AY362"/>
  <c r="AY370"/>
  <c r="AY378"/>
  <c r="AY363"/>
  <c r="AY371"/>
  <c r="AZ364"/>
  <c r="AZ363"/>
  <c r="AZ362"/>
  <c r="AZ367"/>
  <c r="AZ369"/>
  <c r="AZ370"/>
  <c r="AZ359"/>
  <c r="AZ360"/>
  <c r="AZ361"/>
  <c r="AZ371"/>
  <c r="AZ376"/>
  <c r="AZ378"/>
  <c r="AZ372"/>
  <c r="AZ377"/>
  <c r="AZ368"/>
  <c r="AZ375"/>
  <c r="AZ365"/>
  <c r="AZ373"/>
  <c r="AZ358"/>
  <c r="AZ366"/>
  <c r="AZ374"/>
  <c r="BA365"/>
  <c r="BA367"/>
  <c r="BA366"/>
  <c r="BA371"/>
  <c r="BA362"/>
  <c r="BA363"/>
  <c r="BA364"/>
  <c r="BA373"/>
  <c r="BA375"/>
  <c r="BA374"/>
  <c r="BA370"/>
  <c r="BA372"/>
  <c r="BA378"/>
  <c r="BA358"/>
  <c r="BA359"/>
  <c r="BA360"/>
  <c r="BA368"/>
  <c r="BA376"/>
  <c r="BA361"/>
  <c r="BA369"/>
  <c r="BA377"/>
  <c r="BB369"/>
  <c r="BB368"/>
  <c r="BB370"/>
  <c r="BB373"/>
  <c r="BB375"/>
  <c r="BB365"/>
  <c r="BB366"/>
  <c r="BB367"/>
  <c r="BB377"/>
  <c r="BB376"/>
  <c r="BB378"/>
  <c r="BB358"/>
  <c r="BB359"/>
  <c r="BB374"/>
  <c r="BB360"/>
  <c r="BB361"/>
  <c r="BB362"/>
  <c r="BB363"/>
  <c r="BB371"/>
  <c r="BB364"/>
  <c r="BB372"/>
  <c r="BC373"/>
  <c r="BC371"/>
  <c r="BC372"/>
  <c r="BC377"/>
  <c r="BC368"/>
  <c r="BC369"/>
  <c r="BC370"/>
  <c r="BC360"/>
  <c r="BC361"/>
  <c r="BC362"/>
  <c r="BC376"/>
  <c r="BC378"/>
  <c r="BC363"/>
  <c r="BC364"/>
  <c r="BC365"/>
  <c r="BC358"/>
  <c r="BC366"/>
  <c r="BC374"/>
  <c r="BC359"/>
  <c r="BC367"/>
  <c r="BC375"/>
  <c r="BD376"/>
  <c r="BD375"/>
  <c r="BD374"/>
  <c r="BD371"/>
  <c r="BD372"/>
  <c r="BD373"/>
  <c r="BD358"/>
  <c r="BD359"/>
  <c r="BD360"/>
  <c r="BD363"/>
  <c r="BD364"/>
  <c r="BD365"/>
  <c r="BD366"/>
  <c r="BD367"/>
  <c r="BD368"/>
  <c r="BD361"/>
  <c r="BD369"/>
  <c r="BD377"/>
  <c r="BD362"/>
  <c r="BD370"/>
  <c r="BD378"/>
  <c r="CC384"/>
  <c r="BR384"/>
  <c r="CA384"/>
  <c r="BZ384"/>
  <c r="BS384"/>
  <c r="CD384"/>
  <c r="BN384"/>
  <c r="BM384"/>
  <c r="BX384"/>
  <c r="BQ384"/>
  <c r="BP384"/>
  <c r="BV384"/>
  <c r="CG384"/>
  <c r="BY384"/>
  <c r="BU384"/>
  <c r="CF384"/>
  <c r="BO384"/>
  <c r="BW384"/>
  <c r="CE384"/>
  <c r="BT384"/>
  <c r="CB384"/>
  <c r="CE390"/>
  <c r="BT390"/>
  <c r="CC390"/>
  <c r="BU390"/>
  <c r="CF390"/>
  <c r="CB390"/>
  <c r="BP390"/>
  <c r="BO390"/>
  <c r="BZ390"/>
  <c r="BS390"/>
  <c r="BR390"/>
  <c r="BM390"/>
  <c r="BX390"/>
  <c r="CA390"/>
  <c r="BW390"/>
  <c r="BQ390"/>
  <c r="BY390"/>
  <c r="CG390"/>
  <c r="BN390"/>
  <c r="BV390"/>
  <c r="CD390"/>
  <c r="CF394"/>
  <c r="BV394"/>
  <c r="CE394"/>
  <c r="BS394"/>
  <c r="BW394"/>
  <c r="CG394"/>
  <c r="CD394"/>
  <c r="CB394"/>
  <c r="BP394"/>
  <c r="CA394"/>
  <c r="BT394"/>
  <c r="BQ394"/>
  <c r="BO394"/>
  <c r="BY394"/>
  <c r="BN394"/>
  <c r="BX394"/>
  <c r="BM394"/>
  <c r="BU394"/>
  <c r="CC394"/>
  <c r="BR394"/>
  <c r="BZ394"/>
  <c r="BV395"/>
  <c r="CG395"/>
  <c r="BW395"/>
  <c r="BT395"/>
  <c r="BQ395"/>
  <c r="CA395"/>
  <c r="CD395"/>
  <c r="CB395"/>
  <c r="BO395"/>
  <c r="BZ395"/>
  <c r="CE395"/>
  <c r="BS395"/>
  <c r="BR395"/>
  <c r="BN395"/>
  <c r="BY395"/>
  <c r="BP395"/>
  <c r="BX395"/>
  <c r="CF395"/>
  <c r="BM395"/>
  <c r="BU395"/>
  <c r="CC395"/>
  <c r="BV396"/>
  <c r="CG396"/>
  <c r="CE396"/>
  <c r="BT396"/>
  <c r="BM396"/>
  <c r="BW396"/>
  <c r="CD396"/>
  <c r="BR396"/>
  <c r="BQ396"/>
  <c r="CB396"/>
  <c r="BU396"/>
  <c r="BO396"/>
  <c r="BZ396"/>
  <c r="CC396"/>
  <c r="BN396"/>
  <c r="BY396"/>
  <c r="BS396"/>
  <c r="CA396"/>
  <c r="BP396"/>
  <c r="BX396"/>
  <c r="CF396"/>
  <c r="BQ380"/>
  <c r="CB380"/>
  <c r="BZ380"/>
  <c r="BR380"/>
  <c r="CC380"/>
  <c r="BV380"/>
  <c r="CG380"/>
  <c r="BO380"/>
  <c r="BN380"/>
  <c r="BW380"/>
  <c r="BU380"/>
  <c r="CE380"/>
  <c r="BY380"/>
  <c r="BM380"/>
  <c r="BT380"/>
  <c r="CD380"/>
  <c r="BS380"/>
  <c r="CA380"/>
  <c r="BP380"/>
  <c r="BX380"/>
  <c r="CF380"/>
  <c r="BT388"/>
  <c r="CD388"/>
  <c r="CC388"/>
  <c r="BU388"/>
  <c r="CE388"/>
  <c r="CB388"/>
  <c r="BZ388"/>
  <c r="BN388"/>
  <c r="BY388"/>
  <c r="BR388"/>
  <c r="BQ388"/>
  <c r="BO388"/>
  <c r="BM388"/>
  <c r="BW388"/>
  <c r="BV388"/>
  <c r="CG388"/>
  <c r="BS388"/>
  <c r="CA388"/>
  <c r="BP388"/>
  <c r="BX388"/>
  <c r="CF388"/>
  <c r="CE389"/>
  <c r="BT389"/>
  <c r="BQ389"/>
  <c r="BU389"/>
  <c r="CF389"/>
  <c r="BR389"/>
  <c r="BO389"/>
  <c r="BY389"/>
  <c r="BZ389"/>
  <c r="BM389"/>
  <c r="BX389"/>
  <c r="CC389"/>
  <c r="CB389"/>
  <c r="BP389"/>
  <c r="BW389"/>
  <c r="CG389"/>
  <c r="BN389"/>
  <c r="BV389"/>
  <c r="CD389"/>
  <c r="BS389"/>
  <c r="CA389"/>
  <c r="CF393"/>
  <c r="BU393"/>
  <c r="BV393"/>
  <c r="CG393"/>
  <c r="BT393"/>
  <c r="BQ393"/>
  <c r="BP393"/>
  <c r="CA393"/>
  <c r="CC393"/>
  <c r="BN393"/>
  <c r="BY393"/>
  <c r="CD393"/>
  <c r="BS393"/>
  <c r="CB393"/>
  <c r="BM393"/>
  <c r="BX393"/>
  <c r="BR393"/>
  <c r="BZ393"/>
  <c r="BO393"/>
  <c r="BW393"/>
  <c r="CE393"/>
  <c r="BS387"/>
  <c r="CD387"/>
  <c r="BT387"/>
  <c r="CE387"/>
  <c r="BR387"/>
  <c r="BQ387"/>
  <c r="BO387"/>
  <c r="BN387"/>
  <c r="BY387"/>
  <c r="BW387"/>
  <c r="CB387"/>
  <c r="CA387"/>
  <c r="BZ387"/>
  <c r="BV387"/>
  <c r="CG387"/>
  <c r="BP387"/>
  <c r="BX387"/>
  <c r="CF387"/>
  <c r="BM387"/>
  <c r="BU387"/>
  <c r="CC387"/>
  <c r="BU391"/>
  <c r="CE391"/>
  <c r="CC391"/>
  <c r="BV391"/>
  <c r="CF391"/>
  <c r="BS391"/>
  <c r="CA391"/>
  <c r="BO391"/>
  <c r="BZ391"/>
  <c r="BP391"/>
  <c r="BN391"/>
  <c r="BX391"/>
  <c r="CD391"/>
  <c r="BR391"/>
  <c r="BM391"/>
  <c r="BW391"/>
  <c r="BT391"/>
  <c r="CB391"/>
  <c r="BQ391"/>
  <c r="BY391"/>
  <c r="CG391"/>
  <c r="BR383"/>
  <c r="CC383"/>
  <c r="BS383"/>
  <c r="CD383"/>
  <c r="BP383"/>
  <c r="BZ383"/>
  <c r="BM383"/>
  <c r="BW383"/>
  <c r="BX383"/>
  <c r="BV383"/>
  <c r="CF383"/>
  <c r="CA383"/>
  <c r="BO383"/>
  <c r="BN383"/>
  <c r="BU383"/>
  <c r="CE383"/>
  <c r="BT383"/>
  <c r="CB383"/>
  <c r="BQ383"/>
  <c r="BY383"/>
  <c r="CG383"/>
  <c r="BQ379"/>
  <c r="CA379"/>
  <c r="BN379"/>
  <c r="BR379"/>
  <c r="CB379"/>
  <c r="BO379"/>
  <c r="BY379"/>
  <c r="BW379"/>
  <c r="BV379"/>
  <c r="CG379"/>
  <c r="BT379"/>
  <c r="CE379"/>
  <c r="BZ379"/>
  <c r="BS379"/>
  <c r="CD379"/>
  <c r="BP379"/>
  <c r="BX379"/>
  <c r="CF379"/>
  <c r="BM379"/>
  <c r="BU379"/>
  <c r="CC379"/>
  <c r="CB382"/>
  <c r="BR382"/>
  <c r="CA382"/>
  <c r="BZ382"/>
  <c r="BS382"/>
  <c r="CC382"/>
  <c r="BX382"/>
  <c r="BW382"/>
  <c r="BP382"/>
  <c r="BO382"/>
  <c r="BM382"/>
  <c r="BU382"/>
  <c r="CF382"/>
  <c r="BT382"/>
  <c r="CE382"/>
  <c r="BQ382"/>
  <c r="BY382"/>
  <c r="CG382"/>
  <c r="BN382"/>
  <c r="BV382"/>
  <c r="CD382"/>
  <c r="CF392"/>
  <c r="BU392"/>
  <c r="CD392"/>
  <c r="BV392"/>
  <c r="CG392"/>
  <c r="CC392"/>
  <c r="BP392"/>
  <c r="BZ392"/>
  <c r="BS392"/>
  <c r="BR392"/>
  <c r="CA392"/>
  <c r="BN392"/>
  <c r="BY392"/>
  <c r="BQ392"/>
  <c r="BM392"/>
  <c r="BX392"/>
  <c r="BO392"/>
  <c r="BW392"/>
  <c r="CE392"/>
  <c r="BT392"/>
  <c r="CB392"/>
  <c r="BW397"/>
  <c r="CG397"/>
  <c r="BM397"/>
  <c r="BX397"/>
  <c r="BU397"/>
  <c r="CC397"/>
  <c r="BQ397"/>
  <c r="CB397"/>
  <c r="CE397"/>
  <c r="BR397"/>
  <c r="BP397"/>
  <c r="BZ397"/>
  <c r="CF397"/>
  <c r="BT397"/>
  <c r="BO397"/>
  <c r="BY397"/>
  <c r="BN397"/>
  <c r="BV397"/>
  <c r="CD397"/>
  <c r="BS397"/>
  <c r="CA397"/>
  <c r="BQ381"/>
  <c r="CB381"/>
  <c r="BO381"/>
  <c r="BR381"/>
  <c r="CC381"/>
  <c r="BP381"/>
  <c r="BY381"/>
  <c r="BM381"/>
  <c r="BW381"/>
  <c r="CG381"/>
  <c r="BU381"/>
  <c r="CF381"/>
  <c r="BZ381"/>
  <c r="BX381"/>
  <c r="BT381"/>
  <c r="CE381"/>
  <c r="BN381"/>
  <c r="BV381"/>
  <c r="CD381"/>
  <c r="BS381"/>
  <c r="CA381"/>
  <c r="BW398"/>
  <c r="CF398"/>
  <c r="BT398"/>
  <c r="BM398"/>
  <c r="BX398"/>
  <c r="CE398"/>
  <c r="BR398"/>
  <c r="CB398"/>
  <c r="BU398"/>
  <c r="CC398"/>
  <c r="BP398"/>
  <c r="CA398"/>
  <c r="BS398"/>
  <c r="BO398"/>
  <c r="BZ398"/>
  <c r="BQ398"/>
  <c r="BY398"/>
  <c r="CG398"/>
  <c r="BN398"/>
  <c r="BV398"/>
  <c r="CD398"/>
  <c r="CD386"/>
  <c r="BS386"/>
  <c r="CB386"/>
  <c r="CA386"/>
  <c r="BT386"/>
  <c r="CE386"/>
  <c r="BN386"/>
  <c r="BX386"/>
  <c r="BQ386"/>
  <c r="BP386"/>
  <c r="BY386"/>
  <c r="BW386"/>
  <c r="CG386"/>
  <c r="BO386"/>
  <c r="BV386"/>
  <c r="CF386"/>
  <c r="BM386"/>
  <c r="BU386"/>
  <c r="CC386"/>
  <c r="BR386"/>
  <c r="BZ386"/>
  <c r="CC385"/>
  <c r="BS385"/>
  <c r="BT385"/>
  <c r="CD385"/>
  <c r="BQ385"/>
  <c r="BP385"/>
  <c r="BY385"/>
  <c r="BM385"/>
  <c r="BX385"/>
  <c r="BN385"/>
  <c r="BV385"/>
  <c r="CG385"/>
  <c r="CB385"/>
  <c r="CA385"/>
  <c r="BU385"/>
  <c r="CF385"/>
  <c r="BR385"/>
  <c r="BZ385"/>
  <c r="BO385"/>
  <c r="BW385"/>
  <c r="CE385"/>
  <c r="CG356" l="1"/>
  <c r="CG355"/>
  <c r="CG357"/>
  <c r="BD354"/>
  <c r="AS357"/>
  <c r="AS356"/>
  <c r="AS355"/>
  <c r="AN355"/>
  <c r="AN357"/>
  <c r="AN356"/>
  <c r="AT356"/>
  <c r="AT355"/>
  <c r="AT357"/>
  <c r="AV356"/>
  <c r="AV355"/>
  <c r="AV357"/>
  <c r="AQ355"/>
  <c r="AQ357"/>
  <c r="AQ356"/>
  <c r="AY356"/>
  <c r="AY355"/>
  <c r="AY357"/>
  <c r="AW357"/>
  <c r="AW356"/>
  <c r="AW355"/>
  <c r="AM355"/>
  <c r="AM357"/>
  <c r="AM356"/>
  <c r="AJ357"/>
  <c r="AJ356"/>
  <c r="AJ355"/>
  <c r="AU355"/>
  <c r="AU357"/>
  <c r="AU356"/>
  <c r="AZ355"/>
  <c r="AZ357"/>
  <c r="AZ356"/>
  <c r="AO357"/>
  <c r="AO356"/>
  <c r="AO355"/>
  <c r="AK355"/>
  <c r="AK357"/>
  <c r="AK356"/>
  <c r="AL356"/>
  <c r="AL355"/>
  <c r="AL357"/>
  <c r="BC355"/>
  <c r="BC357"/>
  <c r="BC356"/>
  <c r="BA355"/>
  <c r="BA357"/>
  <c r="BA356"/>
  <c r="AX356"/>
  <c r="AX355"/>
  <c r="AX357"/>
  <c r="AR357"/>
  <c r="AR356"/>
  <c r="AR355"/>
  <c r="BB356"/>
  <c r="BB355"/>
  <c r="BB357"/>
  <c r="AP356"/>
  <c r="AP355"/>
  <c r="AP357"/>
  <c r="AJ247"/>
  <c r="AJ248" s="1"/>
  <c r="AJ246"/>
  <c r="AK246"/>
  <c r="AK247"/>
  <c r="AK248" s="1"/>
  <c r="AL247"/>
  <c r="AL248" s="1"/>
  <c r="AL246"/>
  <c r="AM247"/>
  <c r="AM248" s="1"/>
  <c r="AM246"/>
  <c r="AN246"/>
  <c r="AN247"/>
  <c r="AN248" s="1"/>
  <c r="AO246"/>
  <c r="AO247"/>
  <c r="AO248" s="1"/>
  <c r="AP247"/>
  <c r="AP248" s="1"/>
  <c r="AP246"/>
  <c r="AQ247"/>
  <c r="AQ248" s="1"/>
  <c r="AQ246"/>
  <c r="AR247"/>
  <c r="AR248" s="1"/>
  <c r="AR246"/>
  <c r="AS246"/>
  <c r="AS247"/>
  <c r="AS248" s="1"/>
  <c r="AT246"/>
  <c r="AT247"/>
  <c r="AT248" s="1"/>
  <c r="AU247"/>
  <c r="AU248" s="1"/>
  <c r="AU246"/>
  <c r="AV246"/>
  <c r="AV247"/>
  <c r="AV248" s="1"/>
  <c r="AW246"/>
  <c r="AW247"/>
  <c r="AW248" s="1"/>
  <c r="AX246"/>
  <c r="AX247"/>
  <c r="AX248" s="1"/>
  <c r="AY247"/>
  <c r="AY248" s="1"/>
  <c r="AY246"/>
  <c r="AZ247"/>
  <c r="AZ248" s="1"/>
  <c r="AZ246"/>
  <c r="BA247"/>
  <c r="BA248" s="1"/>
  <c r="BA246"/>
  <c r="BB247"/>
  <c r="BB248" s="1"/>
  <c r="BB246"/>
  <c r="BC247"/>
  <c r="BC248" s="1"/>
  <c r="BC246"/>
  <c r="BD246"/>
  <c r="BD247"/>
  <c r="BD248" s="1"/>
  <c r="AK245"/>
  <c r="AK249" s="1"/>
  <c r="AL245"/>
  <c r="AL249" s="1"/>
  <c r="AM245"/>
  <c r="AM249" s="1"/>
  <c r="AN245"/>
  <c r="AN249" s="1"/>
  <c r="AO245"/>
  <c r="AO249" s="1"/>
  <c r="AP245"/>
  <c r="AP249" s="1"/>
  <c r="AQ245"/>
  <c r="AQ249" s="1"/>
  <c r="AR245"/>
  <c r="AR249" s="1"/>
  <c r="AS245"/>
  <c r="AS249" s="1"/>
  <c r="AT245"/>
  <c r="AT249" s="1"/>
  <c r="AU245"/>
  <c r="AU249" s="1"/>
  <c r="AV245"/>
  <c r="AV249" s="1"/>
  <c r="AW245"/>
  <c r="AW249" s="1"/>
  <c r="AX245"/>
  <c r="AX249" s="1"/>
  <c r="AY245"/>
  <c r="AY249" s="1"/>
  <c r="AZ245"/>
  <c r="AZ249" s="1"/>
  <c r="BA245"/>
  <c r="BA249" s="1"/>
  <c r="BB245"/>
  <c r="BB249" s="1"/>
  <c r="BC245"/>
  <c r="BC249" s="1"/>
  <c r="BD245"/>
  <c r="BD249" s="1"/>
  <c r="BD219"/>
  <c r="BC219"/>
  <c r="BB219"/>
  <c r="BA219"/>
  <c r="AZ219"/>
  <c r="AY219"/>
  <c r="AX219"/>
  <c r="AW219"/>
  <c r="AV219"/>
  <c r="AU219"/>
  <c r="AT219"/>
  <c r="AS219"/>
  <c r="AR219"/>
  <c r="AQ219"/>
  <c r="AP219"/>
  <c r="AO219"/>
  <c r="AN219"/>
  <c r="AM219"/>
  <c r="AL219"/>
  <c r="AK219"/>
  <c r="AJ219"/>
  <c r="AM316"/>
  <c r="AQ316"/>
  <c r="AU316"/>
  <c r="AY316"/>
  <c r="BC316"/>
  <c r="AX316"/>
  <c r="AT316"/>
  <c r="BA316"/>
  <c r="AL316"/>
  <c r="AP316"/>
  <c r="BB316"/>
  <c r="AN316"/>
  <c r="BD316"/>
  <c r="AK316"/>
  <c r="AO316"/>
  <c r="AS316"/>
  <c r="AW316"/>
  <c r="AJ316"/>
  <c r="AR316"/>
  <c r="AZ316"/>
  <c r="AV316"/>
  <c r="BD139"/>
  <c r="BC139"/>
  <c r="BB139"/>
  <c r="BA139"/>
  <c r="AZ139"/>
  <c r="AY139"/>
  <c r="AX139"/>
  <c r="AW139"/>
  <c r="AV139"/>
  <c r="AU139"/>
  <c r="AT139"/>
  <c r="AS139"/>
  <c r="AR139"/>
  <c r="AQ139"/>
  <c r="AP139"/>
  <c r="AO139"/>
  <c r="AN139"/>
  <c r="AM139"/>
  <c r="AL139"/>
  <c r="AK139"/>
  <c r="BD138"/>
  <c r="BC138"/>
  <c r="BB138"/>
  <c r="BA138"/>
  <c r="AZ138"/>
  <c r="AY138"/>
  <c r="AX138"/>
  <c r="AW138"/>
  <c r="AV138"/>
  <c r="AU138"/>
  <c r="AT138"/>
  <c r="AS138"/>
  <c r="AR138"/>
  <c r="AQ138"/>
  <c r="AP138"/>
  <c r="AO138"/>
  <c r="AN138"/>
  <c r="AM138"/>
  <c r="AL138"/>
  <c r="AK138"/>
  <c r="AJ138"/>
  <c r="BD137"/>
  <c r="BC137"/>
  <c r="BB137"/>
  <c r="BA137"/>
  <c r="AZ137"/>
  <c r="AY137"/>
  <c r="AX137"/>
  <c r="AW137"/>
  <c r="AV137"/>
  <c r="AU137"/>
  <c r="AT137"/>
  <c r="AS137"/>
  <c r="AR137"/>
  <c r="AQ137"/>
  <c r="AP137"/>
  <c r="AO137"/>
  <c r="AN137"/>
  <c r="AM137"/>
  <c r="AL137"/>
  <c r="AK137"/>
  <c r="AJ137"/>
  <c r="BD136"/>
  <c r="BC136"/>
  <c r="BB136"/>
  <c r="BA136"/>
  <c r="AZ136"/>
  <c r="AY136"/>
  <c r="AX136"/>
  <c r="AW136"/>
  <c r="AV136"/>
  <c r="AU136"/>
  <c r="AT136"/>
  <c r="AS136"/>
  <c r="AR136"/>
  <c r="AQ136"/>
  <c r="AP136"/>
  <c r="AO136"/>
  <c r="AN136"/>
  <c r="AM136"/>
  <c r="AL136"/>
  <c r="AK136"/>
  <c r="AJ136"/>
  <c r="BD135"/>
  <c r="BC135"/>
  <c r="BB135"/>
  <c r="BA135"/>
  <c r="AZ135"/>
  <c r="AY135"/>
  <c r="AX135"/>
  <c r="AW135"/>
  <c r="AV135"/>
  <c r="AU135"/>
  <c r="AT135"/>
  <c r="AS135"/>
  <c r="AR135"/>
  <c r="AQ135"/>
  <c r="AP135"/>
  <c r="AO135"/>
  <c r="AN135"/>
  <c r="AM135"/>
  <c r="AL135"/>
  <c r="AK135"/>
  <c r="AJ135"/>
  <c r="BD134"/>
  <c r="BC134"/>
  <c r="BB134"/>
  <c r="BA134"/>
  <c r="AZ134"/>
  <c r="AY134"/>
  <c r="AX134"/>
  <c r="AW134"/>
  <c r="AV134"/>
  <c r="AU134"/>
  <c r="AT134"/>
  <c r="AS134"/>
  <c r="AR134"/>
  <c r="AQ134"/>
  <c r="AP134"/>
  <c r="AO134"/>
  <c r="AN134"/>
  <c r="AM134"/>
  <c r="AL134"/>
  <c r="AK134"/>
  <c r="AJ134"/>
  <c r="AQ388"/>
  <c r="BA388"/>
  <c r="AZ388"/>
  <c r="AR388"/>
  <c r="BB388"/>
  <c r="AY388"/>
  <c r="AW388"/>
  <c r="AK388"/>
  <c r="AV388"/>
  <c r="AO388"/>
  <c r="AN388"/>
  <c r="AL388"/>
  <c r="AJ388"/>
  <c r="AT388"/>
  <c r="AS388"/>
  <c r="BD388"/>
  <c r="AP388"/>
  <c r="AX388"/>
  <c r="AM388"/>
  <c r="AU388"/>
  <c r="BC388"/>
  <c r="AO383"/>
  <c r="AZ383"/>
  <c r="AP383"/>
  <c r="BA383"/>
  <c r="AM383"/>
  <c r="AW383"/>
  <c r="AJ383"/>
  <c r="AT383"/>
  <c r="AU383"/>
  <c r="AS383"/>
  <c r="BC383"/>
  <c r="AX383"/>
  <c r="AL383"/>
  <c r="AK383"/>
  <c r="AR383"/>
  <c r="BB383"/>
  <c r="AQ383"/>
  <c r="AY383"/>
  <c r="AN383"/>
  <c r="AV383"/>
  <c r="BD383"/>
  <c r="BB389"/>
  <c r="AQ389"/>
  <c r="AN389"/>
  <c r="AR389"/>
  <c r="BC389"/>
  <c r="AO389"/>
  <c r="AL389"/>
  <c r="AV389"/>
  <c r="AW389"/>
  <c r="AJ389"/>
  <c r="AU389"/>
  <c r="AZ389"/>
  <c r="AY389"/>
  <c r="AM389"/>
  <c r="AT389"/>
  <c r="BD389"/>
  <c r="AK389"/>
  <c r="AS389"/>
  <c r="BA389"/>
  <c r="AP389"/>
  <c r="AX389"/>
  <c r="AR391"/>
  <c r="BB391"/>
  <c r="AZ391"/>
  <c r="AS391"/>
  <c r="BC391"/>
  <c r="AP391"/>
  <c r="AX391"/>
  <c r="AL391"/>
  <c r="AW391"/>
  <c r="AM391"/>
  <c r="AK391"/>
  <c r="AU391"/>
  <c r="BA391"/>
  <c r="AO391"/>
  <c r="AJ391"/>
  <c r="AT391"/>
  <c r="AQ391"/>
  <c r="AY391"/>
  <c r="AN391"/>
  <c r="AV391"/>
  <c r="BD391"/>
  <c r="BA386"/>
  <c r="AP386"/>
  <c r="AY386"/>
  <c r="AX386"/>
  <c r="AQ386"/>
  <c r="BB386"/>
  <c r="AK386"/>
  <c r="AU386"/>
  <c r="AN386"/>
  <c r="AM386"/>
  <c r="AV386"/>
  <c r="AT386"/>
  <c r="BD386"/>
  <c r="AL386"/>
  <c r="AS386"/>
  <c r="BC386"/>
  <c r="AJ386"/>
  <c r="AR386"/>
  <c r="AZ386"/>
  <c r="AO386"/>
  <c r="AW386"/>
  <c r="BC394"/>
  <c r="AS394"/>
  <c r="BB394"/>
  <c r="AP394"/>
  <c r="AT394"/>
  <c r="BD394"/>
  <c r="BA394"/>
  <c r="AY394"/>
  <c r="AM394"/>
  <c r="AX394"/>
  <c r="AQ394"/>
  <c r="AN394"/>
  <c r="AL394"/>
  <c r="AV394"/>
  <c r="AK394"/>
  <c r="AU394"/>
  <c r="AJ394"/>
  <c r="AR394"/>
  <c r="AZ394"/>
  <c r="AO394"/>
  <c r="AW394"/>
  <c r="BC392"/>
  <c r="AR392"/>
  <c r="BA392"/>
  <c r="AS392"/>
  <c r="BD392"/>
  <c r="AZ392"/>
  <c r="AM392"/>
  <c r="AW392"/>
  <c r="AP392"/>
  <c r="AO392"/>
  <c r="AX392"/>
  <c r="AK392"/>
  <c r="AV392"/>
  <c r="AN392"/>
  <c r="AJ392"/>
  <c r="AU392"/>
  <c r="AL392"/>
  <c r="AT392"/>
  <c r="BB392"/>
  <c r="AQ392"/>
  <c r="AY392"/>
  <c r="AY382"/>
  <c r="AO382"/>
  <c r="AX382"/>
  <c r="AW382"/>
  <c r="AP382"/>
  <c r="AZ382"/>
  <c r="AU382"/>
  <c r="AT382"/>
  <c r="AM382"/>
  <c r="AL382"/>
  <c r="AJ382"/>
  <c r="AR382"/>
  <c r="BC382"/>
  <c r="AQ382"/>
  <c r="BB382"/>
  <c r="AN382"/>
  <c r="AV382"/>
  <c r="BD382"/>
  <c r="AK382"/>
  <c r="AS382"/>
  <c r="BA382"/>
  <c r="AN379"/>
  <c r="AX379"/>
  <c r="AK379"/>
  <c r="AO379"/>
  <c r="AY379"/>
  <c r="AL379"/>
  <c r="AV379"/>
  <c r="AT379"/>
  <c r="AS379"/>
  <c r="BD379"/>
  <c r="AQ379"/>
  <c r="BB379"/>
  <c r="AW379"/>
  <c r="AP379"/>
  <c r="BA379"/>
  <c r="AM379"/>
  <c r="AU379"/>
  <c r="BC379"/>
  <c r="AJ379"/>
  <c r="AR379"/>
  <c r="AZ379"/>
  <c r="BB390"/>
  <c r="AQ390"/>
  <c r="AZ390"/>
  <c r="AR390"/>
  <c r="BC390"/>
  <c r="AY390"/>
  <c r="AM390"/>
  <c r="AL390"/>
  <c r="AW390"/>
  <c r="AP390"/>
  <c r="AO390"/>
  <c r="AJ390"/>
  <c r="AU390"/>
  <c r="AX390"/>
  <c r="AT390"/>
  <c r="AN390"/>
  <c r="AV390"/>
  <c r="BD390"/>
  <c r="AK390"/>
  <c r="AS390"/>
  <c r="BA390"/>
  <c r="AS395"/>
  <c r="BD395"/>
  <c r="AT395"/>
  <c r="AQ395"/>
  <c r="AN395"/>
  <c r="AX395"/>
  <c r="BA395"/>
  <c r="AY395"/>
  <c r="AL395"/>
  <c r="AW395"/>
  <c r="BB395"/>
  <c r="AP395"/>
  <c r="AO395"/>
  <c r="AK395"/>
  <c r="AV395"/>
  <c r="AM395"/>
  <c r="AU395"/>
  <c r="BC395"/>
  <c r="AJ395"/>
  <c r="AR395"/>
  <c r="AZ395"/>
  <c r="AZ384"/>
  <c r="AO384"/>
  <c r="AX384"/>
  <c r="AW384"/>
  <c r="AP384"/>
  <c r="BA384"/>
  <c r="AK384"/>
  <c r="AJ384"/>
  <c r="AU384"/>
  <c r="AN384"/>
  <c r="AM384"/>
  <c r="AS384"/>
  <c r="BD384"/>
  <c r="AV384"/>
  <c r="AR384"/>
  <c r="BC384"/>
  <c r="AL384"/>
  <c r="AT384"/>
  <c r="BB384"/>
  <c r="AQ384"/>
  <c r="AY384"/>
  <c r="AN380"/>
  <c r="AY380"/>
  <c r="AW380"/>
  <c r="AO380"/>
  <c r="AZ380"/>
  <c r="AS380"/>
  <c r="BD380"/>
  <c r="AL380"/>
  <c r="AK380"/>
  <c r="AT380"/>
  <c r="AR380"/>
  <c r="BB380"/>
  <c r="AV380"/>
  <c r="AJ380"/>
  <c r="AQ380"/>
  <c r="BA380"/>
  <c r="AP380"/>
  <c r="AX380"/>
  <c r="AM380"/>
  <c r="AU380"/>
  <c r="BC380"/>
  <c r="AN381"/>
  <c r="AY381"/>
  <c r="AL381"/>
  <c r="AO381"/>
  <c r="AZ381"/>
  <c r="AM381"/>
  <c r="AV381"/>
  <c r="AJ381"/>
  <c r="AT381"/>
  <c r="BD381"/>
  <c r="AR381"/>
  <c r="BC381"/>
  <c r="AW381"/>
  <c r="AU381"/>
  <c r="AQ381"/>
  <c r="BB381"/>
  <c r="AK381"/>
  <c r="AS381"/>
  <c r="BA381"/>
  <c r="AP381"/>
  <c r="AX381"/>
  <c r="AT398"/>
  <c r="BC398"/>
  <c r="AQ398"/>
  <c r="AJ398"/>
  <c r="AU398"/>
  <c r="BB398"/>
  <c r="AO398"/>
  <c r="AY398"/>
  <c r="AR398"/>
  <c r="AZ398"/>
  <c r="AM398"/>
  <c r="AX398"/>
  <c r="AP398"/>
  <c r="AL398"/>
  <c r="AW398"/>
  <c r="AN398"/>
  <c r="AV398"/>
  <c r="BD398"/>
  <c r="AK398"/>
  <c r="AS398"/>
  <c r="BA398"/>
  <c r="AS396"/>
  <c r="BD396"/>
  <c r="BB396"/>
  <c r="AQ396"/>
  <c r="AJ396"/>
  <c r="AT396"/>
  <c r="BA396"/>
  <c r="AO396"/>
  <c r="AN396"/>
  <c r="AY396"/>
  <c r="AR396"/>
  <c r="AL396"/>
  <c r="AW396"/>
  <c r="AZ396"/>
  <c r="AK396"/>
  <c r="AV396"/>
  <c r="AP396"/>
  <c r="AX396"/>
  <c r="AM396"/>
  <c r="AU396"/>
  <c r="BC396"/>
  <c r="BC393"/>
  <c r="AR393"/>
  <c r="AS393"/>
  <c r="BD393"/>
  <c r="AQ393"/>
  <c r="AN393"/>
  <c r="AM393"/>
  <c r="AX393"/>
  <c r="AZ393"/>
  <c r="AK393"/>
  <c r="AV393"/>
  <c r="BA393"/>
  <c r="AP393"/>
  <c r="AY393"/>
  <c r="AJ393"/>
  <c r="AU393"/>
  <c r="AO393"/>
  <c r="AW393"/>
  <c r="AL393"/>
  <c r="AT393"/>
  <c r="BB393"/>
  <c r="AP387"/>
  <c r="BA387"/>
  <c r="AQ387"/>
  <c r="BB387"/>
  <c r="AO387"/>
  <c r="AN387"/>
  <c r="AL387"/>
  <c r="AK387"/>
  <c r="AV387"/>
  <c r="AT387"/>
  <c r="AY387"/>
  <c r="AX387"/>
  <c r="AW387"/>
  <c r="AS387"/>
  <c r="BD387"/>
  <c r="AM387"/>
  <c r="AU387"/>
  <c r="BC387"/>
  <c r="AJ387"/>
  <c r="AR387"/>
  <c r="AZ387"/>
  <c r="AT397"/>
  <c r="BD397"/>
  <c r="AJ397"/>
  <c r="AU397"/>
  <c r="AR397"/>
  <c r="AZ397"/>
  <c r="AN397"/>
  <c r="AY397"/>
  <c r="BB397"/>
  <c r="AO397"/>
  <c r="AM397"/>
  <c r="AW397"/>
  <c r="BC397"/>
  <c r="AQ397"/>
  <c r="AL397"/>
  <c r="AV397"/>
  <c r="AK397"/>
  <c r="AS397"/>
  <c r="BA397"/>
  <c r="AP397"/>
  <c r="AX397"/>
  <c r="AZ385"/>
  <c r="AP385"/>
  <c r="AQ385"/>
  <c r="BA385"/>
  <c r="AN385"/>
  <c r="AM385"/>
  <c r="AV385"/>
  <c r="AJ385"/>
  <c r="AU385"/>
  <c r="AK385"/>
  <c r="AS385"/>
  <c r="BD385"/>
  <c r="AY385"/>
  <c r="AX385"/>
  <c r="AR385"/>
  <c r="BC385"/>
  <c r="AO385"/>
  <c r="AW385"/>
  <c r="AL385"/>
  <c r="AT385"/>
  <c r="BB385"/>
  <c r="AJ273"/>
  <c r="AJ270"/>
  <c r="AJ271"/>
  <c r="AJ272"/>
  <c r="AJ255"/>
  <c r="AJ257"/>
  <c r="AJ258"/>
  <c r="AJ259"/>
  <c r="AJ256"/>
  <c r="AJ262"/>
  <c r="AJ263"/>
  <c r="AJ264"/>
  <c r="AJ254"/>
  <c r="AJ265"/>
  <c r="AJ266"/>
  <c r="AJ267"/>
  <c r="AJ260"/>
  <c r="AJ268"/>
  <c r="AJ253"/>
  <c r="AJ261"/>
  <c r="AJ269"/>
  <c r="AK253"/>
  <c r="AK273"/>
  <c r="AK258"/>
  <c r="AK260"/>
  <c r="AK261"/>
  <c r="AK262"/>
  <c r="AK254"/>
  <c r="AK259"/>
  <c r="AK265"/>
  <c r="AK266"/>
  <c r="AK267"/>
  <c r="AK257"/>
  <c r="AK268"/>
  <c r="AK269"/>
  <c r="AK270"/>
  <c r="AK255"/>
  <c r="AK263"/>
  <c r="AK271"/>
  <c r="AK256"/>
  <c r="AK264"/>
  <c r="AK272"/>
  <c r="AL255"/>
  <c r="AL253"/>
  <c r="AL261"/>
  <c r="AL263"/>
  <c r="AL264"/>
  <c r="AL265"/>
  <c r="AL254"/>
  <c r="AL256"/>
  <c r="AL262"/>
  <c r="AL268"/>
  <c r="AL269"/>
  <c r="AL270"/>
  <c r="AL257"/>
  <c r="AL260"/>
  <c r="AL271"/>
  <c r="AL272"/>
  <c r="AL273"/>
  <c r="AL258"/>
  <c r="AL266"/>
  <c r="AL259"/>
  <c r="AL267"/>
  <c r="AM255"/>
  <c r="AM257"/>
  <c r="AM259"/>
  <c r="AM264"/>
  <c r="AM266"/>
  <c r="AM267"/>
  <c r="AM268"/>
  <c r="AM256"/>
  <c r="AM258"/>
  <c r="AM260"/>
  <c r="AM265"/>
  <c r="AM271"/>
  <c r="AM272"/>
  <c r="AM273"/>
  <c r="AM263"/>
  <c r="AM253"/>
  <c r="AM261"/>
  <c r="AM269"/>
  <c r="AM254"/>
  <c r="AM262"/>
  <c r="AM270"/>
  <c r="AN253"/>
  <c r="AN255"/>
  <c r="AN254"/>
  <c r="AN263"/>
  <c r="AN259"/>
  <c r="AN261"/>
  <c r="AN267"/>
  <c r="AN269"/>
  <c r="AN270"/>
  <c r="AN271"/>
  <c r="AN258"/>
  <c r="AN260"/>
  <c r="AN262"/>
  <c r="AN268"/>
  <c r="AN266"/>
  <c r="AN256"/>
  <c r="AN264"/>
  <c r="AN272"/>
  <c r="AN257"/>
  <c r="AN265"/>
  <c r="AN273"/>
  <c r="AO257"/>
  <c r="AO256"/>
  <c r="AO258"/>
  <c r="AO253"/>
  <c r="AO254"/>
  <c r="AO255"/>
  <c r="AO261"/>
  <c r="AO263"/>
  <c r="AO270"/>
  <c r="AO272"/>
  <c r="AO273"/>
  <c r="AO262"/>
  <c r="AO264"/>
  <c r="AO266"/>
  <c r="AO271"/>
  <c r="AO265"/>
  <c r="AO269"/>
  <c r="AO259"/>
  <c r="AO267"/>
  <c r="AO260"/>
  <c r="AO268"/>
  <c r="AP259"/>
  <c r="AP261"/>
  <c r="AP260"/>
  <c r="AP268"/>
  <c r="AP256"/>
  <c r="AP257"/>
  <c r="AP258"/>
  <c r="AP265"/>
  <c r="AP273"/>
  <c r="AP264"/>
  <c r="AP266"/>
  <c r="AP267"/>
  <c r="AP269"/>
  <c r="AP272"/>
  <c r="AP253"/>
  <c r="AP254"/>
  <c r="AP262"/>
  <c r="AP270"/>
  <c r="AP255"/>
  <c r="AP263"/>
  <c r="AP271"/>
  <c r="AQ264"/>
  <c r="AQ263"/>
  <c r="AQ262"/>
  <c r="AQ270"/>
  <c r="AQ272"/>
  <c r="AQ259"/>
  <c r="AQ260"/>
  <c r="AQ261"/>
  <c r="AQ267"/>
  <c r="AQ269"/>
  <c r="AQ268"/>
  <c r="AQ253"/>
  <c r="AQ271"/>
  <c r="AQ254"/>
  <c r="AQ255"/>
  <c r="AQ256"/>
  <c r="AQ257"/>
  <c r="AQ265"/>
  <c r="AQ273"/>
  <c r="AQ258"/>
  <c r="AQ266"/>
  <c r="AR265"/>
  <c r="AR266"/>
  <c r="AR267"/>
  <c r="AR262"/>
  <c r="AR263"/>
  <c r="AR264"/>
  <c r="AR271"/>
  <c r="AR270"/>
  <c r="AR272"/>
  <c r="AR254"/>
  <c r="AR255"/>
  <c r="AR256"/>
  <c r="AR273"/>
  <c r="AR257"/>
  <c r="AR258"/>
  <c r="AR259"/>
  <c r="AR260"/>
  <c r="AR268"/>
  <c r="AR253"/>
  <c r="AR261"/>
  <c r="AR269"/>
  <c r="AS269"/>
  <c r="AS268"/>
  <c r="AS270"/>
  <c r="AS265"/>
  <c r="AS266"/>
  <c r="AS267"/>
  <c r="AS273"/>
  <c r="AS253"/>
  <c r="AS254"/>
  <c r="AS257"/>
  <c r="AS258"/>
  <c r="AS259"/>
  <c r="AS260"/>
  <c r="AS261"/>
  <c r="AS262"/>
  <c r="AS255"/>
  <c r="AS263"/>
  <c r="AS271"/>
  <c r="AS256"/>
  <c r="AS264"/>
  <c r="AS272"/>
  <c r="AT273"/>
  <c r="AT271"/>
  <c r="AT272"/>
  <c r="AT268"/>
  <c r="AT269"/>
  <c r="AT270"/>
  <c r="AT253"/>
  <c r="AT255"/>
  <c r="AT256"/>
  <c r="AT257"/>
  <c r="AT254"/>
  <c r="AT260"/>
  <c r="AT261"/>
  <c r="AT262"/>
  <c r="AT263"/>
  <c r="AT264"/>
  <c r="AT265"/>
  <c r="AT258"/>
  <c r="AT266"/>
  <c r="AT259"/>
  <c r="AT267"/>
  <c r="AU271"/>
  <c r="AU272"/>
  <c r="AU273"/>
  <c r="AU256"/>
  <c r="AU258"/>
  <c r="AU259"/>
  <c r="AU260"/>
  <c r="AU257"/>
  <c r="AU263"/>
  <c r="AU264"/>
  <c r="AU265"/>
  <c r="AU255"/>
  <c r="AU266"/>
  <c r="AU267"/>
  <c r="AU268"/>
  <c r="AU253"/>
  <c r="AU261"/>
  <c r="AU269"/>
  <c r="AU254"/>
  <c r="AU262"/>
  <c r="AU270"/>
  <c r="AV253"/>
  <c r="AV255"/>
  <c r="AV259"/>
  <c r="AV261"/>
  <c r="AV262"/>
  <c r="AV263"/>
  <c r="AV260"/>
  <c r="AV266"/>
  <c r="AV267"/>
  <c r="AV268"/>
  <c r="AV254"/>
  <c r="AV258"/>
  <c r="AV269"/>
  <c r="AV270"/>
  <c r="AV271"/>
  <c r="AV256"/>
  <c r="AV264"/>
  <c r="AV272"/>
  <c r="AV257"/>
  <c r="AV265"/>
  <c r="AV273"/>
  <c r="AW254"/>
  <c r="AW256"/>
  <c r="AW258"/>
  <c r="AW257"/>
  <c r="AW262"/>
  <c r="AW264"/>
  <c r="AW265"/>
  <c r="AW266"/>
  <c r="AW263"/>
  <c r="AW269"/>
  <c r="AW270"/>
  <c r="AW271"/>
  <c r="AW253"/>
  <c r="AW255"/>
  <c r="AW261"/>
  <c r="AW272"/>
  <c r="AW273"/>
  <c r="AW259"/>
  <c r="AW267"/>
  <c r="AW260"/>
  <c r="AW268"/>
  <c r="AX253"/>
  <c r="AX256"/>
  <c r="AX258"/>
  <c r="AX260"/>
  <c r="AX265"/>
  <c r="AX267"/>
  <c r="AX268"/>
  <c r="AX269"/>
  <c r="AX266"/>
  <c r="AX272"/>
  <c r="AX273"/>
  <c r="AX257"/>
  <c r="AX259"/>
  <c r="AX261"/>
  <c r="AX264"/>
  <c r="AX254"/>
  <c r="AX262"/>
  <c r="AX270"/>
  <c r="AX255"/>
  <c r="AX263"/>
  <c r="AX271"/>
  <c r="AY256"/>
  <c r="AY255"/>
  <c r="AY254"/>
  <c r="AY260"/>
  <c r="AY253"/>
  <c r="AY262"/>
  <c r="AY264"/>
  <c r="AY268"/>
  <c r="AY270"/>
  <c r="AY271"/>
  <c r="AY272"/>
  <c r="AY269"/>
  <c r="AY259"/>
  <c r="AY261"/>
  <c r="AY263"/>
  <c r="AY267"/>
  <c r="AY257"/>
  <c r="AY265"/>
  <c r="AY273"/>
  <c r="AY258"/>
  <c r="AY266"/>
  <c r="AZ259"/>
  <c r="AZ258"/>
  <c r="AZ257"/>
  <c r="AZ262"/>
  <c r="AZ264"/>
  <c r="AZ265"/>
  <c r="AZ254"/>
  <c r="AZ255"/>
  <c r="AZ256"/>
  <c r="AZ266"/>
  <c r="AZ271"/>
  <c r="AZ273"/>
  <c r="AZ267"/>
  <c r="AZ272"/>
  <c r="AZ263"/>
  <c r="AZ270"/>
  <c r="AZ260"/>
  <c r="AZ268"/>
  <c r="AZ253"/>
  <c r="AZ261"/>
  <c r="AZ269"/>
  <c r="BA260"/>
  <c r="BA262"/>
  <c r="BA261"/>
  <c r="BA266"/>
  <c r="BA257"/>
  <c r="BA258"/>
  <c r="BA259"/>
  <c r="BA268"/>
  <c r="BA270"/>
  <c r="BA269"/>
  <c r="BA265"/>
  <c r="BA267"/>
  <c r="BA273"/>
  <c r="BA253"/>
  <c r="BA254"/>
  <c r="BA255"/>
  <c r="BA263"/>
  <c r="BA271"/>
  <c r="BA256"/>
  <c r="BA264"/>
  <c r="BA272"/>
  <c r="BB264"/>
  <c r="BB263"/>
  <c r="BB265"/>
  <c r="BB268"/>
  <c r="BB270"/>
  <c r="BB260"/>
  <c r="BB261"/>
  <c r="BB262"/>
  <c r="BB272"/>
  <c r="BB271"/>
  <c r="BB273"/>
  <c r="BB253"/>
  <c r="BB254"/>
  <c r="BB269"/>
  <c r="BB255"/>
  <c r="BB256"/>
  <c r="BB257"/>
  <c r="BB258"/>
  <c r="BB266"/>
  <c r="BB259"/>
  <c r="BB267"/>
  <c r="BC268"/>
  <c r="BC266"/>
  <c r="BC267"/>
  <c r="BC272"/>
  <c r="BC263"/>
  <c r="BC264"/>
  <c r="BC265"/>
  <c r="BC255"/>
  <c r="BC256"/>
  <c r="BC257"/>
  <c r="BC271"/>
  <c r="BC273"/>
  <c r="BC258"/>
  <c r="BC259"/>
  <c r="BC260"/>
  <c r="BC253"/>
  <c r="BC261"/>
  <c r="BC269"/>
  <c r="BC254"/>
  <c r="BC262"/>
  <c r="BC270"/>
  <c r="BD271"/>
  <c r="BD270"/>
  <c r="BD269"/>
  <c r="BD266"/>
  <c r="BD267"/>
  <c r="BD268"/>
  <c r="BD253"/>
  <c r="BD254"/>
  <c r="BD255"/>
  <c r="BD258"/>
  <c r="BD259"/>
  <c r="BD260"/>
  <c r="BD261"/>
  <c r="BD262"/>
  <c r="BD263"/>
  <c r="BD256"/>
  <c r="BD264"/>
  <c r="BD272"/>
  <c r="BD257"/>
  <c r="BD265"/>
  <c r="BD273"/>
  <c r="BW399"/>
  <c r="BM399"/>
  <c r="BN399"/>
  <c r="BX399"/>
  <c r="BV399"/>
  <c r="BS399"/>
  <c r="BR399"/>
  <c r="CC399"/>
  <c r="CE399"/>
  <c r="BP399"/>
  <c r="CA399"/>
  <c r="CF399"/>
  <c r="BU399"/>
  <c r="CD399"/>
  <c r="BO399"/>
  <c r="BZ399"/>
  <c r="BT399"/>
  <c r="CB399"/>
  <c r="BQ399"/>
  <c r="BY399"/>
  <c r="CG399"/>
  <c r="BD355" l="1"/>
  <c r="BD357"/>
  <c r="BD356"/>
  <c r="AK251"/>
  <c r="AK250"/>
  <c r="AK252"/>
  <c r="BD251"/>
  <c r="BD250"/>
  <c r="BD252"/>
  <c r="AS250"/>
  <c r="AS252"/>
  <c r="AS251"/>
  <c r="AT251"/>
  <c r="AT250"/>
  <c r="AT252"/>
  <c r="AY251"/>
  <c r="AY250"/>
  <c r="AY252"/>
  <c r="AL252"/>
  <c r="AL250"/>
  <c r="AL251"/>
  <c r="BB252"/>
  <c r="BB251"/>
  <c r="BB250"/>
  <c r="AP252"/>
  <c r="AP251"/>
  <c r="AP250"/>
  <c r="BA252"/>
  <c r="BA250"/>
  <c r="BA251"/>
  <c r="BC251"/>
  <c r="BC250"/>
  <c r="BC252"/>
  <c r="AQ252"/>
  <c r="AQ250"/>
  <c r="AQ251"/>
  <c r="AV250"/>
  <c r="AV251"/>
  <c r="AV252"/>
  <c r="AU251"/>
  <c r="AU250"/>
  <c r="AU252"/>
  <c r="AW250"/>
  <c r="AW252"/>
  <c r="AW251"/>
  <c r="AM251"/>
  <c r="AM252"/>
  <c r="AM250"/>
  <c r="AZ250"/>
  <c r="AZ251"/>
  <c r="AZ252"/>
  <c r="AN252"/>
  <c r="AN251"/>
  <c r="AN250"/>
  <c r="AX252"/>
  <c r="AX251"/>
  <c r="AX250"/>
  <c r="AR250"/>
  <c r="AR252"/>
  <c r="AR251"/>
  <c r="AO251"/>
  <c r="AO250"/>
  <c r="AO252"/>
  <c r="AJ142"/>
  <c r="AJ143" s="1"/>
  <c r="AJ141"/>
  <c r="AK142"/>
  <c r="AK143" s="1"/>
  <c r="AK141"/>
  <c r="AL141"/>
  <c r="AL142"/>
  <c r="AL143" s="1"/>
  <c r="AM141"/>
  <c r="AM142"/>
  <c r="AM143" s="1"/>
  <c r="AN141"/>
  <c r="AN142"/>
  <c r="AN143" s="1"/>
  <c r="AO142"/>
  <c r="AO143" s="1"/>
  <c r="AO141"/>
  <c r="AP142"/>
  <c r="AP143" s="1"/>
  <c r="AP141"/>
  <c r="AQ142"/>
  <c r="AQ143" s="1"/>
  <c r="AQ141"/>
  <c r="AR141"/>
  <c r="AR142"/>
  <c r="AR143" s="1"/>
  <c r="AS141"/>
  <c r="AS142"/>
  <c r="AS143" s="1"/>
  <c r="AT142"/>
  <c r="AT143" s="1"/>
  <c r="AT141"/>
  <c r="AU141"/>
  <c r="AU142"/>
  <c r="AU143" s="1"/>
  <c r="AV141"/>
  <c r="AV142"/>
  <c r="AV143" s="1"/>
  <c r="AW141"/>
  <c r="AW142"/>
  <c r="AW143" s="1"/>
  <c r="AX142"/>
  <c r="AX143" s="1"/>
  <c r="AX141"/>
  <c r="AY142"/>
  <c r="AY143" s="1"/>
  <c r="AY141"/>
  <c r="AZ141"/>
  <c r="AZ142"/>
  <c r="AZ143" s="1"/>
  <c r="BA142"/>
  <c r="BA143" s="1"/>
  <c r="BA141"/>
  <c r="BB142"/>
  <c r="BB143" s="1"/>
  <c r="BB141"/>
  <c r="BC141"/>
  <c r="BC142"/>
  <c r="BC143" s="1"/>
  <c r="BD141"/>
  <c r="BD142"/>
  <c r="BD143" s="1"/>
  <c r="AK140"/>
  <c r="AK144" s="1"/>
  <c r="AL140"/>
  <c r="AL144" s="1"/>
  <c r="AM140"/>
  <c r="AM144" s="1"/>
  <c r="AN140"/>
  <c r="AN144" s="1"/>
  <c r="AO140"/>
  <c r="AO144" s="1"/>
  <c r="AP140"/>
  <c r="AP144" s="1"/>
  <c r="AQ140"/>
  <c r="AQ144" s="1"/>
  <c r="AR140"/>
  <c r="AR144" s="1"/>
  <c r="AS140"/>
  <c r="AS144" s="1"/>
  <c r="AT140"/>
  <c r="AT144" s="1"/>
  <c r="AU140"/>
  <c r="AU144" s="1"/>
  <c r="AV140"/>
  <c r="AV144" s="1"/>
  <c r="AW140"/>
  <c r="AW144" s="1"/>
  <c r="AX140"/>
  <c r="AX144" s="1"/>
  <c r="AY140"/>
  <c r="AY144" s="1"/>
  <c r="AZ140"/>
  <c r="AZ144" s="1"/>
  <c r="BA140"/>
  <c r="BA144" s="1"/>
  <c r="BB140"/>
  <c r="BB144" s="1"/>
  <c r="BC140"/>
  <c r="BC144" s="1"/>
  <c r="BD140"/>
  <c r="BD144" s="1"/>
  <c r="BD114"/>
  <c r="BC114"/>
  <c r="BB114"/>
  <c r="BA114"/>
  <c r="AZ114"/>
  <c r="AY114"/>
  <c r="AX114"/>
  <c r="AW114"/>
  <c r="AV114"/>
  <c r="AU114"/>
  <c r="AT114"/>
  <c r="AS114"/>
  <c r="AR114"/>
  <c r="AQ114"/>
  <c r="AP114"/>
  <c r="AO114"/>
  <c r="AN114"/>
  <c r="AM114"/>
  <c r="AL114"/>
  <c r="AK114"/>
  <c r="AJ114"/>
  <c r="AQ211"/>
  <c r="AY211"/>
  <c r="AT211"/>
  <c r="BB211"/>
  <c r="AM211"/>
  <c r="AU211"/>
  <c r="BC211"/>
  <c r="AP211"/>
  <c r="AX211"/>
  <c r="AL211"/>
  <c r="AO211"/>
  <c r="AW211"/>
  <c r="AJ211"/>
  <c r="AN211"/>
  <c r="AR211"/>
  <c r="AV211"/>
  <c r="AZ211"/>
  <c r="BD211"/>
  <c r="AK211"/>
  <c r="BA211"/>
  <c r="AS211"/>
  <c r="BD34"/>
  <c r="BC34"/>
  <c r="BB34"/>
  <c r="BA34"/>
  <c r="AZ34"/>
  <c r="AY34"/>
  <c r="AX34"/>
  <c r="AW34"/>
  <c r="AV34"/>
  <c r="AU34"/>
  <c r="AS34"/>
  <c r="AR34"/>
  <c r="AQ34"/>
  <c r="AP34"/>
  <c r="AO34"/>
  <c r="AN34"/>
  <c r="AM34"/>
  <c r="AL34"/>
  <c r="AK34"/>
  <c r="BD33"/>
  <c r="BC33"/>
  <c r="BB33"/>
  <c r="BA33"/>
  <c r="AZ33"/>
  <c r="AY33"/>
  <c r="AX33"/>
  <c r="AW33"/>
  <c r="AV33"/>
  <c r="AU33"/>
  <c r="AT33"/>
  <c r="AS33"/>
  <c r="AR33"/>
  <c r="AQ33"/>
  <c r="AP33"/>
  <c r="AO33"/>
  <c r="AN33"/>
  <c r="AM33"/>
  <c r="AL33"/>
  <c r="AK33"/>
  <c r="AJ33"/>
  <c r="BD32"/>
  <c r="BC32"/>
  <c r="BB32"/>
  <c r="BA32"/>
  <c r="AZ32"/>
  <c r="AY32"/>
  <c r="AX32"/>
  <c r="AW32"/>
  <c r="AV32"/>
  <c r="AU32"/>
  <c r="AT32"/>
  <c r="AS32"/>
  <c r="AR32"/>
  <c r="AQ32"/>
  <c r="AP32"/>
  <c r="AO32"/>
  <c r="AN32"/>
  <c r="AM32"/>
  <c r="AL32"/>
  <c r="AK32"/>
  <c r="AJ32"/>
  <c r="BD31"/>
  <c r="BC31"/>
  <c r="BB31"/>
  <c r="BA31"/>
  <c r="AZ31"/>
  <c r="AY31"/>
  <c r="AX31"/>
  <c r="AW31"/>
  <c r="AV31"/>
  <c r="AU31"/>
  <c r="AT31"/>
  <c r="AS31"/>
  <c r="AR31"/>
  <c r="AQ31"/>
  <c r="AP31"/>
  <c r="AO31"/>
  <c r="AN31"/>
  <c r="AM31"/>
  <c r="AL31"/>
  <c r="AK31"/>
  <c r="AJ31"/>
  <c r="BD30"/>
  <c r="BC30"/>
  <c r="BB30"/>
  <c r="BA30"/>
  <c r="AZ30"/>
  <c r="AY30"/>
  <c r="AX30"/>
  <c r="AW30"/>
  <c r="AV30"/>
  <c r="AU30"/>
  <c r="AT30"/>
  <c r="AS30"/>
  <c r="AR30"/>
  <c r="AQ30"/>
  <c r="AP30"/>
  <c r="AO30"/>
  <c r="AN30"/>
  <c r="AM30"/>
  <c r="AL30"/>
  <c r="AK30"/>
  <c r="AJ30"/>
  <c r="AK29"/>
  <c r="AT399"/>
  <c r="AJ399"/>
  <c r="AK399"/>
  <c r="AU399"/>
  <c r="AS399"/>
  <c r="AP399"/>
  <c r="AO399"/>
  <c r="AZ399"/>
  <c r="BB399"/>
  <c r="AM399"/>
  <c r="AX399"/>
  <c r="BC399"/>
  <c r="AR399"/>
  <c r="BA399"/>
  <c r="AL399"/>
  <c r="AW399"/>
  <c r="AQ399"/>
  <c r="AY399"/>
  <c r="AN399"/>
  <c r="AV399"/>
  <c r="BD399"/>
  <c r="AN275"/>
  <c r="AY275"/>
  <c r="AW275"/>
  <c r="AO275"/>
  <c r="AZ275"/>
  <c r="AS275"/>
  <c r="BD275"/>
  <c r="AL275"/>
  <c r="AK275"/>
  <c r="AT275"/>
  <c r="AR275"/>
  <c r="BB275"/>
  <c r="AV275"/>
  <c r="AJ275"/>
  <c r="AQ275"/>
  <c r="BA275"/>
  <c r="AP275"/>
  <c r="AX275"/>
  <c r="AM275"/>
  <c r="AU275"/>
  <c r="BC275"/>
  <c r="AT294"/>
  <c r="AJ294"/>
  <c r="AK294"/>
  <c r="AU294"/>
  <c r="AS294"/>
  <c r="AP294"/>
  <c r="AO294"/>
  <c r="AZ294"/>
  <c r="BB294"/>
  <c r="AM294"/>
  <c r="AX294"/>
  <c r="BC294"/>
  <c r="AR294"/>
  <c r="BA294"/>
  <c r="AL294"/>
  <c r="AW294"/>
  <c r="AQ294"/>
  <c r="AY294"/>
  <c r="AN294"/>
  <c r="AV294"/>
  <c r="BD294"/>
  <c r="AQ283"/>
  <c r="BA283"/>
  <c r="AZ283"/>
  <c r="AR283"/>
  <c r="BB283"/>
  <c r="AY283"/>
  <c r="AW283"/>
  <c r="AK283"/>
  <c r="AV283"/>
  <c r="AO283"/>
  <c r="AN283"/>
  <c r="AL283"/>
  <c r="AJ283"/>
  <c r="AT283"/>
  <c r="AS283"/>
  <c r="BD283"/>
  <c r="AP283"/>
  <c r="AX283"/>
  <c r="AM283"/>
  <c r="AU283"/>
  <c r="BC283"/>
  <c r="BB284"/>
  <c r="AQ284"/>
  <c r="AN284"/>
  <c r="AR284"/>
  <c r="BC284"/>
  <c r="AO284"/>
  <c r="AL284"/>
  <c r="AV284"/>
  <c r="AW284"/>
  <c r="AJ284"/>
  <c r="AU284"/>
  <c r="AZ284"/>
  <c r="AY284"/>
  <c r="AM284"/>
  <c r="AT284"/>
  <c r="BD284"/>
  <c r="AK284"/>
  <c r="AS284"/>
  <c r="BA284"/>
  <c r="AP284"/>
  <c r="AX284"/>
  <c r="BC289"/>
  <c r="AS289"/>
  <c r="BB289"/>
  <c r="AP289"/>
  <c r="AT289"/>
  <c r="BD289"/>
  <c r="BA289"/>
  <c r="AY289"/>
  <c r="AM289"/>
  <c r="AX289"/>
  <c r="AQ289"/>
  <c r="AN289"/>
  <c r="AL289"/>
  <c r="AV289"/>
  <c r="AK289"/>
  <c r="AU289"/>
  <c r="AJ289"/>
  <c r="AR289"/>
  <c r="AZ289"/>
  <c r="AO289"/>
  <c r="AW289"/>
  <c r="AN276"/>
  <c r="AY276"/>
  <c r="AL276"/>
  <c r="AO276"/>
  <c r="AZ276"/>
  <c r="AM276"/>
  <c r="AV276"/>
  <c r="AJ276"/>
  <c r="AT276"/>
  <c r="BD276"/>
  <c r="AR276"/>
  <c r="BC276"/>
  <c r="AW276"/>
  <c r="AU276"/>
  <c r="AQ276"/>
  <c r="BB276"/>
  <c r="AK276"/>
  <c r="AS276"/>
  <c r="BA276"/>
  <c r="AP276"/>
  <c r="AX276"/>
  <c r="AT292"/>
  <c r="BD292"/>
  <c r="AJ292"/>
  <c r="AU292"/>
  <c r="AR292"/>
  <c r="AZ292"/>
  <c r="AN292"/>
  <c r="AY292"/>
  <c r="BB292"/>
  <c r="AO292"/>
  <c r="AM292"/>
  <c r="AW292"/>
  <c r="BC292"/>
  <c r="AQ292"/>
  <c r="AL292"/>
  <c r="AV292"/>
  <c r="AK292"/>
  <c r="AS292"/>
  <c r="BA292"/>
  <c r="AP292"/>
  <c r="AX292"/>
  <c r="AZ280"/>
  <c r="AP280"/>
  <c r="AQ280"/>
  <c r="BA280"/>
  <c r="AN280"/>
  <c r="AM280"/>
  <c r="AV280"/>
  <c r="AJ280"/>
  <c r="AU280"/>
  <c r="AK280"/>
  <c r="AS280"/>
  <c r="BD280"/>
  <c r="AY280"/>
  <c r="AX280"/>
  <c r="AR280"/>
  <c r="BC280"/>
  <c r="AO280"/>
  <c r="AW280"/>
  <c r="AL280"/>
  <c r="AT280"/>
  <c r="BB280"/>
  <c r="AS291"/>
  <c r="BD291"/>
  <c r="BB291"/>
  <c r="AQ291"/>
  <c r="AJ291"/>
  <c r="AT291"/>
  <c r="BA291"/>
  <c r="AO291"/>
  <c r="AN291"/>
  <c r="AY291"/>
  <c r="AR291"/>
  <c r="AL291"/>
  <c r="AW291"/>
  <c r="AZ291"/>
  <c r="AK291"/>
  <c r="AV291"/>
  <c r="AP291"/>
  <c r="AX291"/>
  <c r="AM291"/>
  <c r="AU291"/>
  <c r="BC291"/>
  <c r="AT293"/>
  <c r="BC293"/>
  <c r="AQ293"/>
  <c r="AJ293"/>
  <c r="AU293"/>
  <c r="BB293"/>
  <c r="AO293"/>
  <c r="AY293"/>
  <c r="AR293"/>
  <c r="AZ293"/>
  <c r="AM293"/>
  <c r="AX293"/>
  <c r="AP293"/>
  <c r="AL293"/>
  <c r="AW293"/>
  <c r="AN293"/>
  <c r="AV293"/>
  <c r="BD293"/>
  <c r="AK293"/>
  <c r="AS293"/>
  <c r="BA293"/>
  <c r="BA281"/>
  <c r="AP281"/>
  <c r="AY281"/>
  <c r="AX281"/>
  <c r="AQ281"/>
  <c r="BB281"/>
  <c r="AK281"/>
  <c r="AU281"/>
  <c r="AN281"/>
  <c r="AM281"/>
  <c r="AV281"/>
  <c r="AT281"/>
  <c r="BD281"/>
  <c r="AL281"/>
  <c r="AS281"/>
  <c r="BC281"/>
  <c r="AJ281"/>
  <c r="AR281"/>
  <c r="AZ281"/>
  <c r="AO281"/>
  <c r="AW281"/>
  <c r="AR286"/>
  <c r="BB286"/>
  <c r="AZ286"/>
  <c r="AS286"/>
  <c r="BC286"/>
  <c r="AP286"/>
  <c r="AX286"/>
  <c r="AL286"/>
  <c r="AW286"/>
  <c r="AM286"/>
  <c r="AK286"/>
  <c r="AU286"/>
  <c r="BA286"/>
  <c r="AO286"/>
  <c r="AJ286"/>
  <c r="AT286"/>
  <c r="AQ286"/>
  <c r="AY286"/>
  <c r="AN286"/>
  <c r="AV286"/>
  <c r="BD286"/>
  <c r="BB285"/>
  <c r="AQ285"/>
  <c r="AZ285"/>
  <c r="AR285"/>
  <c r="BC285"/>
  <c r="AY285"/>
  <c r="AM285"/>
  <c r="AL285"/>
  <c r="AW285"/>
  <c r="AP285"/>
  <c r="AO285"/>
  <c r="AJ285"/>
  <c r="AU285"/>
  <c r="AX285"/>
  <c r="AT285"/>
  <c r="AN285"/>
  <c r="AV285"/>
  <c r="BD285"/>
  <c r="AK285"/>
  <c r="AS285"/>
  <c r="BA285"/>
  <c r="BC287"/>
  <c r="AR287"/>
  <c r="BA287"/>
  <c r="AS287"/>
  <c r="BD287"/>
  <c r="AZ287"/>
  <c r="AM287"/>
  <c r="AW287"/>
  <c r="AP287"/>
  <c r="AO287"/>
  <c r="AX287"/>
  <c r="AK287"/>
  <c r="AV287"/>
  <c r="AN287"/>
  <c r="AJ287"/>
  <c r="AU287"/>
  <c r="AL287"/>
  <c r="AT287"/>
  <c r="BB287"/>
  <c r="AQ287"/>
  <c r="AY287"/>
  <c r="AY277"/>
  <c r="AO277"/>
  <c r="AX277"/>
  <c r="AW277"/>
  <c r="AP277"/>
  <c r="AZ277"/>
  <c r="AU277"/>
  <c r="AT277"/>
  <c r="AM277"/>
  <c r="AL277"/>
  <c r="AJ277"/>
  <c r="AR277"/>
  <c r="BC277"/>
  <c r="AQ277"/>
  <c r="BB277"/>
  <c r="AN277"/>
  <c r="AV277"/>
  <c r="BD277"/>
  <c r="AK277"/>
  <c r="AS277"/>
  <c r="BA277"/>
  <c r="AS290"/>
  <c r="BD290"/>
  <c r="AT290"/>
  <c r="AQ290"/>
  <c r="AN290"/>
  <c r="AX290"/>
  <c r="BA290"/>
  <c r="AY290"/>
  <c r="AL290"/>
  <c r="AW290"/>
  <c r="BB290"/>
  <c r="AP290"/>
  <c r="AO290"/>
  <c r="AK290"/>
  <c r="AV290"/>
  <c r="AM290"/>
  <c r="AU290"/>
  <c r="BC290"/>
  <c r="AJ290"/>
  <c r="AR290"/>
  <c r="AZ290"/>
  <c r="AO278"/>
  <c r="AZ278"/>
  <c r="AP278"/>
  <c r="BA278"/>
  <c r="AM278"/>
  <c r="AW278"/>
  <c r="AJ278"/>
  <c r="AT278"/>
  <c r="AU278"/>
  <c r="AS278"/>
  <c r="BC278"/>
  <c r="AX278"/>
  <c r="AL278"/>
  <c r="AK278"/>
  <c r="AR278"/>
  <c r="BB278"/>
  <c r="AQ278"/>
  <c r="AY278"/>
  <c r="AN278"/>
  <c r="AV278"/>
  <c r="BD278"/>
  <c r="BC288"/>
  <c r="AR288"/>
  <c r="AS288"/>
  <c r="BD288"/>
  <c r="AQ288"/>
  <c r="AN288"/>
  <c r="AM288"/>
  <c r="AX288"/>
  <c r="AZ288"/>
  <c r="AK288"/>
  <c r="AV288"/>
  <c r="BA288"/>
  <c r="AP288"/>
  <c r="AY288"/>
  <c r="AJ288"/>
  <c r="AU288"/>
  <c r="AO288"/>
  <c r="AW288"/>
  <c r="AL288"/>
  <c r="AT288"/>
  <c r="BB288"/>
  <c r="AP282"/>
  <c r="BA282"/>
  <c r="AQ282"/>
  <c r="BB282"/>
  <c r="AO282"/>
  <c r="AN282"/>
  <c r="AL282"/>
  <c r="AK282"/>
  <c r="AV282"/>
  <c r="AT282"/>
  <c r="AY282"/>
  <c r="AX282"/>
  <c r="AW282"/>
  <c r="AS282"/>
  <c r="BD282"/>
  <c r="AM282"/>
  <c r="AU282"/>
  <c r="BC282"/>
  <c r="AJ282"/>
  <c r="AR282"/>
  <c r="AZ282"/>
  <c r="AZ279"/>
  <c r="AO279"/>
  <c r="AX279"/>
  <c r="AW279"/>
  <c r="AP279"/>
  <c r="BA279"/>
  <c r="AK279"/>
  <c r="AJ279"/>
  <c r="AU279"/>
  <c r="AN279"/>
  <c r="AM279"/>
  <c r="AS279"/>
  <c r="BD279"/>
  <c r="AV279"/>
  <c r="AR279"/>
  <c r="BC279"/>
  <c r="AL279"/>
  <c r="AT279"/>
  <c r="BB279"/>
  <c r="AQ279"/>
  <c r="AY279"/>
  <c r="AJ168"/>
  <c r="AJ165"/>
  <c r="AJ166"/>
  <c r="AJ167"/>
  <c r="AJ150"/>
  <c r="AJ152"/>
  <c r="AJ153"/>
  <c r="AJ154"/>
  <c r="AJ151"/>
  <c r="AJ157"/>
  <c r="AJ158"/>
  <c r="AJ159"/>
  <c r="AJ149"/>
  <c r="AJ160"/>
  <c r="AJ161"/>
  <c r="AJ162"/>
  <c r="AJ155"/>
  <c r="AJ163"/>
  <c r="AJ148"/>
  <c r="AJ156"/>
  <c r="AJ164"/>
  <c r="AK148"/>
  <c r="AK168"/>
  <c r="AK153"/>
  <c r="AK155"/>
  <c r="AK156"/>
  <c r="AK157"/>
  <c r="AK149"/>
  <c r="AK154"/>
  <c r="AK160"/>
  <c r="AK161"/>
  <c r="AK162"/>
  <c r="AK152"/>
  <c r="AK163"/>
  <c r="AK164"/>
  <c r="AK165"/>
  <c r="AK150"/>
  <c r="AK158"/>
  <c r="AK166"/>
  <c r="AK151"/>
  <c r="AK159"/>
  <c r="AK167"/>
  <c r="AL150"/>
  <c r="AL148"/>
  <c r="AL156"/>
  <c r="AL158"/>
  <c r="AL159"/>
  <c r="AL160"/>
  <c r="AL149"/>
  <c r="AL151"/>
  <c r="AL157"/>
  <c r="AL163"/>
  <c r="AL164"/>
  <c r="AL165"/>
  <c r="AL152"/>
  <c r="AL155"/>
  <c r="AL166"/>
  <c r="AL167"/>
  <c r="AL168"/>
  <c r="AL153"/>
  <c r="AL161"/>
  <c r="AL154"/>
  <c r="AL162"/>
  <c r="AM150"/>
  <c r="AM152"/>
  <c r="AM154"/>
  <c r="AM159"/>
  <c r="AM161"/>
  <c r="AM162"/>
  <c r="AM163"/>
  <c r="AM151"/>
  <c r="AM153"/>
  <c r="AM155"/>
  <c r="AM160"/>
  <c r="AM166"/>
  <c r="AM167"/>
  <c r="AM168"/>
  <c r="AM158"/>
  <c r="AM148"/>
  <c r="AM156"/>
  <c r="AM164"/>
  <c r="AM149"/>
  <c r="AM157"/>
  <c r="AM165"/>
  <c r="AN148"/>
  <c r="AN150"/>
  <c r="AN149"/>
  <c r="AN158"/>
  <c r="AN154"/>
  <c r="AN156"/>
  <c r="AN162"/>
  <c r="AN164"/>
  <c r="AN165"/>
  <c r="AN166"/>
  <c r="AN153"/>
  <c r="AN155"/>
  <c r="AN157"/>
  <c r="AN163"/>
  <c r="AN161"/>
  <c r="AN151"/>
  <c r="AN159"/>
  <c r="AN167"/>
  <c r="AN152"/>
  <c r="AN160"/>
  <c r="AN168"/>
  <c r="AO152"/>
  <c r="AO151"/>
  <c r="AO153"/>
  <c r="AO148"/>
  <c r="AO149"/>
  <c r="AO150"/>
  <c r="AO156"/>
  <c r="AO158"/>
  <c r="AO165"/>
  <c r="AO167"/>
  <c r="AO168"/>
  <c r="AO157"/>
  <c r="AO159"/>
  <c r="AO161"/>
  <c r="AO166"/>
  <c r="AO160"/>
  <c r="AO164"/>
  <c r="AO154"/>
  <c r="AO162"/>
  <c r="AO155"/>
  <c r="AO163"/>
  <c r="AP154"/>
  <c r="AP156"/>
  <c r="AP155"/>
  <c r="AP163"/>
  <c r="AP151"/>
  <c r="AP152"/>
  <c r="AP153"/>
  <c r="AP160"/>
  <c r="AP168"/>
  <c r="AP159"/>
  <c r="AP161"/>
  <c r="AP162"/>
  <c r="AP164"/>
  <c r="AP167"/>
  <c r="AP148"/>
  <c r="AP149"/>
  <c r="AP157"/>
  <c r="AP165"/>
  <c r="AP150"/>
  <c r="AP158"/>
  <c r="AP166"/>
  <c r="AQ159"/>
  <c r="AQ158"/>
  <c r="AQ157"/>
  <c r="AQ165"/>
  <c r="AQ167"/>
  <c r="AQ154"/>
  <c r="AQ155"/>
  <c r="AQ156"/>
  <c r="AQ162"/>
  <c r="AQ164"/>
  <c r="AQ163"/>
  <c r="AQ148"/>
  <c r="AQ166"/>
  <c r="AQ149"/>
  <c r="AQ150"/>
  <c r="AQ151"/>
  <c r="AQ152"/>
  <c r="AQ160"/>
  <c r="AQ168"/>
  <c r="AQ153"/>
  <c r="AQ161"/>
  <c r="AR160"/>
  <c r="AR161"/>
  <c r="AR162"/>
  <c r="AR157"/>
  <c r="AR158"/>
  <c r="AR159"/>
  <c r="AR166"/>
  <c r="AR165"/>
  <c r="AR167"/>
  <c r="AR149"/>
  <c r="AR150"/>
  <c r="AR151"/>
  <c r="AR168"/>
  <c r="AR152"/>
  <c r="AR153"/>
  <c r="AR154"/>
  <c r="AR155"/>
  <c r="AR163"/>
  <c r="AR148"/>
  <c r="AR156"/>
  <c r="AR164"/>
  <c r="AS164"/>
  <c r="AS163"/>
  <c r="AS165"/>
  <c r="AS160"/>
  <c r="AS161"/>
  <c r="AS162"/>
  <c r="AS168"/>
  <c r="AS148"/>
  <c r="AS149"/>
  <c r="AS152"/>
  <c r="AS153"/>
  <c r="AS154"/>
  <c r="AS155"/>
  <c r="AS156"/>
  <c r="AS157"/>
  <c r="AS150"/>
  <c r="AS158"/>
  <c r="AS166"/>
  <c r="AS151"/>
  <c r="AS159"/>
  <c r="AS167"/>
  <c r="AT168"/>
  <c r="AT166"/>
  <c r="AT167"/>
  <c r="AT163"/>
  <c r="AT164"/>
  <c r="AT165"/>
  <c r="AT148"/>
  <c r="AT150"/>
  <c r="AT151"/>
  <c r="AT152"/>
  <c r="AT149"/>
  <c r="AT155"/>
  <c r="AT156"/>
  <c r="AT157"/>
  <c r="AT158"/>
  <c r="AT159"/>
  <c r="AT160"/>
  <c r="AT153"/>
  <c r="AT161"/>
  <c r="AT154"/>
  <c r="AT162"/>
  <c r="AU166"/>
  <c r="AU167"/>
  <c r="AU168"/>
  <c r="AU151"/>
  <c r="AU153"/>
  <c r="AU154"/>
  <c r="AU155"/>
  <c r="AU152"/>
  <c r="AU158"/>
  <c r="AU159"/>
  <c r="AU160"/>
  <c r="AU150"/>
  <c r="AU161"/>
  <c r="AU162"/>
  <c r="AU163"/>
  <c r="AU148"/>
  <c r="AU156"/>
  <c r="AU164"/>
  <c r="AU149"/>
  <c r="AU157"/>
  <c r="AU165"/>
  <c r="AV148"/>
  <c r="AV150"/>
  <c r="AV154"/>
  <c r="AV156"/>
  <c r="AV157"/>
  <c r="AV158"/>
  <c r="AV155"/>
  <c r="AV161"/>
  <c r="AV162"/>
  <c r="AV163"/>
  <c r="AV149"/>
  <c r="AV153"/>
  <c r="AV164"/>
  <c r="AV165"/>
  <c r="AV166"/>
  <c r="AV151"/>
  <c r="AV159"/>
  <c r="AV167"/>
  <c r="AV152"/>
  <c r="AV160"/>
  <c r="AV168"/>
  <c r="AW149"/>
  <c r="AW151"/>
  <c r="AW153"/>
  <c r="AW152"/>
  <c r="AW157"/>
  <c r="AW159"/>
  <c r="AW160"/>
  <c r="AW161"/>
  <c r="AW158"/>
  <c r="AW164"/>
  <c r="AW165"/>
  <c r="AW166"/>
  <c r="AW148"/>
  <c r="AW150"/>
  <c r="AW156"/>
  <c r="AW167"/>
  <c r="AW168"/>
  <c r="AW154"/>
  <c r="AW162"/>
  <c r="AW155"/>
  <c r="AW163"/>
  <c r="AX148"/>
  <c r="AX151"/>
  <c r="AX153"/>
  <c r="AX155"/>
  <c r="AX160"/>
  <c r="AX162"/>
  <c r="AX163"/>
  <c r="AX164"/>
  <c r="AX161"/>
  <c r="AX167"/>
  <c r="AX168"/>
  <c r="AX152"/>
  <c r="AX154"/>
  <c r="AX156"/>
  <c r="AX159"/>
  <c r="AX149"/>
  <c r="AX157"/>
  <c r="AX165"/>
  <c r="AX150"/>
  <c r="AX158"/>
  <c r="AX166"/>
  <c r="AY151"/>
  <c r="AY150"/>
  <c r="AY149"/>
  <c r="AY155"/>
  <c r="AY148"/>
  <c r="AY157"/>
  <c r="AY159"/>
  <c r="AY163"/>
  <c r="AY165"/>
  <c r="AY166"/>
  <c r="AY167"/>
  <c r="AY164"/>
  <c r="AY154"/>
  <c r="AY156"/>
  <c r="AY158"/>
  <c r="AY162"/>
  <c r="AY152"/>
  <c r="AY160"/>
  <c r="AY168"/>
  <c r="AY153"/>
  <c r="AY161"/>
  <c r="AZ154"/>
  <c r="AZ153"/>
  <c r="AZ152"/>
  <c r="AZ157"/>
  <c r="AZ159"/>
  <c r="AZ160"/>
  <c r="AZ149"/>
  <c r="AZ150"/>
  <c r="AZ151"/>
  <c r="AZ161"/>
  <c r="AZ166"/>
  <c r="AZ168"/>
  <c r="AZ162"/>
  <c r="AZ167"/>
  <c r="AZ158"/>
  <c r="AZ165"/>
  <c r="AZ155"/>
  <c r="AZ163"/>
  <c r="AZ148"/>
  <c r="AZ156"/>
  <c r="AZ164"/>
  <c r="BA155"/>
  <c r="BA157"/>
  <c r="BA156"/>
  <c r="BA161"/>
  <c r="BA152"/>
  <c r="BA153"/>
  <c r="BA154"/>
  <c r="BA163"/>
  <c r="BA165"/>
  <c r="BA164"/>
  <c r="BA160"/>
  <c r="BA162"/>
  <c r="BA168"/>
  <c r="BA148"/>
  <c r="BA149"/>
  <c r="BA150"/>
  <c r="BA158"/>
  <c r="BA166"/>
  <c r="BA151"/>
  <c r="BA159"/>
  <c r="BA167"/>
  <c r="BB159"/>
  <c r="BB158"/>
  <c r="BB160"/>
  <c r="BB163"/>
  <c r="BB165"/>
  <c r="BB155"/>
  <c r="BB156"/>
  <c r="BB157"/>
  <c r="BB167"/>
  <c r="BB166"/>
  <c r="BB168"/>
  <c r="BB148"/>
  <c r="BB149"/>
  <c r="BB164"/>
  <c r="BB150"/>
  <c r="BB151"/>
  <c r="BB152"/>
  <c r="BB153"/>
  <c r="BB161"/>
  <c r="BB154"/>
  <c r="BB162"/>
  <c r="BC163"/>
  <c r="BC161"/>
  <c r="BC162"/>
  <c r="BC167"/>
  <c r="BC158"/>
  <c r="BC159"/>
  <c r="BC160"/>
  <c r="BC150"/>
  <c r="BC151"/>
  <c r="BC152"/>
  <c r="BC166"/>
  <c r="BC168"/>
  <c r="BC153"/>
  <c r="BC154"/>
  <c r="BC155"/>
  <c r="BC148"/>
  <c r="BC156"/>
  <c r="BC164"/>
  <c r="BC149"/>
  <c r="BC157"/>
  <c r="BC165"/>
  <c r="BD166"/>
  <c r="BD165"/>
  <c r="BD164"/>
  <c r="BD161"/>
  <c r="BD162"/>
  <c r="BD163"/>
  <c r="BD148"/>
  <c r="BD149"/>
  <c r="BD150"/>
  <c r="BD153"/>
  <c r="BD154"/>
  <c r="BD155"/>
  <c r="BD156"/>
  <c r="BD157"/>
  <c r="BD158"/>
  <c r="BD151"/>
  <c r="BD159"/>
  <c r="BD167"/>
  <c r="BD152"/>
  <c r="BD160"/>
  <c r="BD168"/>
  <c r="BC146" l="1"/>
  <c r="BC145"/>
  <c r="BC147"/>
  <c r="AS147"/>
  <c r="AS145"/>
  <c r="AS146"/>
  <c r="AX147"/>
  <c r="AX146"/>
  <c r="AX145"/>
  <c r="AY145"/>
  <c r="AY147"/>
  <c r="AY146"/>
  <c r="BA146"/>
  <c r="BA145"/>
  <c r="BA147"/>
  <c r="AK146"/>
  <c r="AK145"/>
  <c r="AK147"/>
  <c r="AL146"/>
  <c r="AL147"/>
  <c r="AL145"/>
  <c r="AZ145"/>
  <c r="AZ147"/>
  <c r="AZ146"/>
  <c r="AR145"/>
  <c r="AR146"/>
  <c r="AR147"/>
  <c r="AV145"/>
  <c r="AV147"/>
  <c r="AV146"/>
  <c r="AU146"/>
  <c r="AU145"/>
  <c r="AU147"/>
  <c r="AQ145"/>
  <c r="AQ146"/>
  <c r="AQ147"/>
  <c r="BD146"/>
  <c r="BD145"/>
  <c r="BD147"/>
  <c r="AN146"/>
  <c r="AN145"/>
  <c r="AN147"/>
  <c r="AW147"/>
  <c r="AW145"/>
  <c r="AW146"/>
  <c r="AO147"/>
  <c r="AO146"/>
  <c r="AO145"/>
  <c r="AP147"/>
  <c r="AP145"/>
  <c r="AP146"/>
  <c r="BB146"/>
  <c r="BB147"/>
  <c r="BB145"/>
  <c r="AT146"/>
  <c r="AT145"/>
  <c r="AT147"/>
  <c r="AM146"/>
  <c r="AM145"/>
  <c r="AM147"/>
  <c r="AK37"/>
  <c r="AK38" s="1"/>
  <c r="AK36"/>
  <c r="AK35"/>
  <c r="AK39" s="1"/>
  <c r="AL35"/>
  <c r="AL39" s="1"/>
  <c r="AM35"/>
  <c r="AM39" s="1"/>
  <c r="AN35"/>
  <c r="AN39" s="1"/>
  <c r="AO35"/>
  <c r="AO39" s="1"/>
  <c r="AP35"/>
  <c r="AP39" s="1"/>
  <c r="AQ35"/>
  <c r="AQ39" s="1"/>
  <c r="AR35"/>
  <c r="AR39" s="1"/>
  <c r="AS35"/>
  <c r="AS39" s="1"/>
  <c r="AU35"/>
  <c r="AU39" s="1"/>
  <c r="AV35"/>
  <c r="AV39" s="1"/>
  <c r="AW35"/>
  <c r="AW39" s="1"/>
  <c r="AX35"/>
  <c r="AX39" s="1"/>
  <c r="AY35"/>
  <c r="AY39" s="1"/>
  <c r="AZ35"/>
  <c r="AZ39" s="1"/>
  <c r="BA35"/>
  <c r="BA39" s="1"/>
  <c r="BB35"/>
  <c r="BB39" s="1"/>
  <c r="BC35"/>
  <c r="BC39" s="1"/>
  <c r="BD35"/>
  <c r="BD39" s="1"/>
  <c r="AK106"/>
  <c r="AT188"/>
  <c r="BC188"/>
  <c r="AQ188"/>
  <c r="AJ188"/>
  <c r="AU188"/>
  <c r="BB188"/>
  <c r="AO188"/>
  <c r="AY188"/>
  <c r="AR188"/>
  <c r="AZ188"/>
  <c r="AM188"/>
  <c r="AX188"/>
  <c r="AP188"/>
  <c r="AL188"/>
  <c r="AW188"/>
  <c r="AN188"/>
  <c r="AV188"/>
  <c r="BD188"/>
  <c r="AK188"/>
  <c r="AS188"/>
  <c r="BA188"/>
  <c r="AQ178"/>
  <c r="BA178"/>
  <c r="AZ178"/>
  <c r="AR178"/>
  <c r="BB178"/>
  <c r="AY178"/>
  <c r="AW178"/>
  <c r="AK178"/>
  <c r="AV178"/>
  <c r="AO178"/>
  <c r="AN178"/>
  <c r="AL178"/>
  <c r="AJ178"/>
  <c r="AT178"/>
  <c r="AS178"/>
  <c r="BD178"/>
  <c r="AP178"/>
  <c r="AX178"/>
  <c r="AM178"/>
  <c r="AU178"/>
  <c r="BC178"/>
  <c r="BC183"/>
  <c r="AR183"/>
  <c r="AS183"/>
  <c r="BD183"/>
  <c r="AQ183"/>
  <c r="AN183"/>
  <c r="AM183"/>
  <c r="AX183"/>
  <c r="AZ183"/>
  <c r="AK183"/>
  <c r="AV183"/>
  <c r="BA183"/>
  <c r="AP183"/>
  <c r="AY183"/>
  <c r="AJ183"/>
  <c r="AU183"/>
  <c r="AO183"/>
  <c r="AW183"/>
  <c r="AL183"/>
  <c r="AT183"/>
  <c r="BB183"/>
  <c r="BC184"/>
  <c r="AS184"/>
  <c r="BB184"/>
  <c r="AP184"/>
  <c r="AT184"/>
  <c r="BD184"/>
  <c r="BA184"/>
  <c r="AY184"/>
  <c r="AM184"/>
  <c r="AX184"/>
  <c r="AQ184"/>
  <c r="AN184"/>
  <c r="AL184"/>
  <c r="AV184"/>
  <c r="AK184"/>
  <c r="AU184"/>
  <c r="AJ184"/>
  <c r="AR184"/>
  <c r="AZ184"/>
  <c r="AO184"/>
  <c r="AW184"/>
  <c r="AS186"/>
  <c r="BD186"/>
  <c r="BB186"/>
  <c r="AQ186"/>
  <c r="AJ186"/>
  <c r="AT186"/>
  <c r="BA186"/>
  <c r="AO186"/>
  <c r="AN186"/>
  <c r="AY186"/>
  <c r="AR186"/>
  <c r="AL186"/>
  <c r="AW186"/>
  <c r="AZ186"/>
  <c r="AK186"/>
  <c r="AV186"/>
  <c r="AP186"/>
  <c r="AX186"/>
  <c r="AM186"/>
  <c r="AU186"/>
  <c r="BC186"/>
  <c r="AN170"/>
  <c r="AY170"/>
  <c r="AW170"/>
  <c r="AO170"/>
  <c r="AZ170"/>
  <c r="AS170"/>
  <c r="BD170"/>
  <c r="AL170"/>
  <c r="AK170"/>
  <c r="AT170"/>
  <c r="AR170"/>
  <c r="BB170"/>
  <c r="AV170"/>
  <c r="AJ170"/>
  <c r="AQ170"/>
  <c r="BA170"/>
  <c r="AP170"/>
  <c r="AX170"/>
  <c r="AM170"/>
  <c r="AU170"/>
  <c r="BC170"/>
  <c r="AN171"/>
  <c r="AY171"/>
  <c r="AL171"/>
  <c r="AO171"/>
  <c r="AZ171"/>
  <c r="AM171"/>
  <c r="AV171"/>
  <c r="AJ171"/>
  <c r="AT171"/>
  <c r="BD171"/>
  <c r="AR171"/>
  <c r="BC171"/>
  <c r="AW171"/>
  <c r="AU171"/>
  <c r="AQ171"/>
  <c r="BB171"/>
  <c r="AK171"/>
  <c r="AS171"/>
  <c r="BA171"/>
  <c r="AP171"/>
  <c r="AX171"/>
  <c r="AS185"/>
  <c r="BD185"/>
  <c r="AT185"/>
  <c r="AQ185"/>
  <c r="AN185"/>
  <c r="AX185"/>
  <c r="BA185"/>
  <c r="AY185"/>
  <c r="AL185"/>
  <c r="AW185"/>
  <c r="BB185"/>
  <c r="AP185"/>
  <c r="AO185"/>
  <c r="AK185"/>
  <c r="AV185"/>
  <c r="AM185"/>
  <c r="AU185"/>
  <c r="BC185"/>
  <c r="AJ185"/>
  <c r="AR185"/>
  <c r="AZ185"/>
  <c r="AP177"/>
  <c r="BA177"/>
  <c r="AQ177"/>
  <c r="BB177"/>
  <c r="AO177"/>
  <c r="AN177"/>
  <c r="AL177"/>
  <c r="AK177"/>
  <c r="AV177"/>
  <c r="AT177"/>
  <c r="AY177"/>
  <c r="AX177"/>
  <c r="AW177"/>
  <c r="AS177"/>
  <c r="BD177"/>
  <c r="AM177"/>
  <c r="AU177"/>
  <c r="BC177"/>
  <c r="AJ177"/>
  <c r="AR177"/>
  <c r="AZ177"/>
  <c r="AR181"/>
  <c r="BB181"/>
  <c r="AZ181"/>
  <c r="AS181"/>
  <c r="BC181"/>
  <c r="AP181"/>
  <c r="AX181"/>
  <c r="AL181"/>
  <c r="AW181"/>
  <c r="AM181"/>
  <c r="AK181"/>
  <c r="AU181"/>
  <c r="BA181"/>
  <c r="AO181"/>
  <c r="AJ181"/>
  <c r="AT181"/>
  <c r="AQ181"/>
  <c r="AY181"/>
  <c r="AN181"/>
  <c r="AV181"/>
  <c r="BD181"/>
  <c r="BB180"/>
  <c r="AQ180"/>
  <c r="AZ180"/>
  <c r="AR180"/>
  <c r="BC180"/>
  <c r="AY180"/>
  <c r="AM180"/>
  <c r="AL180"/>
  <c r="AW180"/>
  <c r="AP180"/>
  <c r="AO180"/>
  <c r="AJ180"/>
  <c r="AU180"/>
  <c r="AX180"/>
  <c r="AT180"/>
  <c r="AN180"/>
  <c r="AV180"/>
  <c r="BD180"/>
  <c r="AK180"/>
  <c r="AS180"/>
  <c r="BA180"/>
  <c r="BA176"/>
  <c r="AP176"/>
  <c r="AY176"/>
  <c r="AX176"/>
  <c r="AQ176"/>
  <c r="BB176"/>
  <c r="AK176"/>
  <c r="AU176"/>
  <c r="AN176"/>
  <c r="AM176"/>
  <c r="AV176"/>
  <c r="AT176"/>
  <c r="BD176"/>
  <c r="AL176"/>
  <c r="AS176"/>
  <c r="BC176"/>
  <c r="AJ176"/>
  <c r="AR176"/>
  <c r="AZ176"/>
  <c r="AO176"/>
  <c r="AW176"/>
  <c r="AT189"/>
  <c r="AJ189"/>
  <c r="AK189"/>
  <c r="AU189"/>
  <c r="AS189"/>
  <c r="AP189"/>
  <c r="AO189"/>
  <c r="AZ189"/>
  <c r="BB189"/>
  <c r="AM189"/>
  <c r="AX189"/>
  <c r="BC189"/>
  <c r="AR189"/>
  <c r="BA189"/>
  <c r="AL189"/>
  <c r="AW189"/>
  <c r="AQ189"/>
  <c r="AY189"/>
  <c r="AN189"/>
  <c r="AV189"/>
  <c r="BD189"/>
  <c r="AO173"/>
  <c r="AZ173"/>
  <c r="AP173"/>
  <c r="BA173"/>
  <c r="AM173"/>
  <c r="AW173"/>
  <c r="AJ173"/>
  <c r="AT173"/>
  <c r="AU173"/>
  <c r="AS173"/>
  <c r="BC173"/>
  <c r="AX173"/>
  <c r="AL173"/>
  <c r="AK173"/>
  <c r="AR173"/>
  <c r="BB173"/>
  <c r="AQ173"/>
  <c r="AY173"/>
  <c r="AN173"/>
  <c r="AV173"/>
  <c r="BD173"/>
  <c r="BC182"/>
  <c r="AR182"/>
  <c r="BA182"/>
  <c r="AS182"/>
  <c r="BD182"/>
  <c r="AZ182"/>
  <c r="AM182"/>
  <c r="AW182"/>
  <c r="AP182"/>
  <c r="AO182"/>
  <c r="AX182"/>
  <c r="AK182"/>
  <c r="AV182"/>
  <c r="AN182"/>
  <c r="AJ182"/>
  <c r="AU182"/>
  <c r="AL182"/>
  <c r="AT182"/>
  <c r="BB182"/>
  <c r="AQ182"/>
  <c r="AY182"/>
  <c r="AZ174"/>
  <c r="AO174"/>
  <c r="AX174"/>
  <c r="AW174"/>
  <c r="AP174"/>
  <c r="BA174"/>
  <c r="AK174"/>
  <c r="AJ174"/>
  <c r="AU174"/>
  <c r="AN174"/>
  <c r="AM174"/>
  <c r="AS174"/>
  <c r="BD174"/>
  <c r="AV174"/>
  <c r="AR174"/>
  <c r="BC174"/>
  <c r="AL174"/>
  <c r="AT174"/>
  <c r="BB174"/>
  <c r="AQ174"/>
  <c r="AY174"/>
  <c r="AZ175"/>
  <c r="AP175"/>
  <c r="AQ175"/>
  <c r="BA175"/>
  <c r="AN175"/>
  <c r="AM175"/>
  <c r="AV175"/>
  <c r="AJ175"/>
  <c r="AU175"/>
  <c r="AK175"/>
  <c r="AS175"/>
  <c r="BD175"/>
  <c r="AY175"/>
  <c r="AX175"/>
  <c r="AR175"/>
  <c r="BC175"/>
  <c r="AO175"/>
  <c r="AW175"/>
  <c r="AL175"/>
  <c r="AT175"/>
  <c r="BB175"/>
  <c r="AT187"/>
  <c r="BD187"/>
  <c r="AJ187"/>
  <c r="AU187"/>
  <c r="AR187"/>
  <c r="AZ187"/>
  <c r="AN187"/>
  <c r="AY187"/>
  <c r="BB187"/>
  <c r="AO187"/>
  <c r="AM187"/>
  <c r="AW187"/>
  <c r="BC187"/>
  <c r="AQ187"/>
  <c r="AL187"/>
  <c r="AV187"/>
  <c r="AK187"/>
  <c r="AS187"/>
  <c r="BA187"/>
  <c r="AP187"/>
  <c r="AX187"/>
  <c r="BB179"/>
  <c r="AQ179"/>
  <c r="AN179"/>
  <c r="AR179"/>
  <c r="BC179"/>
  <c r="AO179"/>
  <c r="AL179"/>
  <c r="AV179"/>
  <c r="AW179"/>
  <c r="AJ179"/>
  <c r="AU179"/>
  <c r="AZ179"/>
  <c r="AY179"/>
  <c r="AM179"/>
  <c r="AT179"/>
  <c r="BD179"/>
  <c r="AK179"/>
  <c r="AS179"/>
  <c r="BA179"/>
  <c r="AP179"/>
  <c r="AX179"/>
  <c r="AY172"/>
  <c r="AO172"/>
  <c r="AX172"/>
  <c r="AW172"/>
  <c r="AP172"/>
  <c r="AZ172"/>
  <c r="AU172"/>
  <c r="AT172"/>
  <c r="AM172"/>
  <c r="AL172"/>
  <c r="AJ172"/>
  <c r="AR172"/>
  <c r="BC172"/>
  <c r="AQ172"/>
  <c r="BB172"/>
  <c r="AN172"/>
  <c r="AV172"/>
  <c r="BD172"/>
  <c r="AK172"/>
  <c r="AS172"/>
  <c r="BA172"/>
  <c r="AK44"/>
  <c r="AO40" l="1"/>
  <c r="AO42"/>
  <c r="AO41"/>
  <c r="AU41"/>
  <c r="AU40"/>
  <c r="AU42"/>
  <c r="AP42"/>
  <c r="AP40"/>
  <c r="AP41"/>
  <c r="AX42"/>
  <c r="AX41"/>
  <c r="AX40"/>
  <c r="BA40"/>
  <c r="BA42"/>
  <c r="BA41"/>
  <c r="BB40"/>
  <c r="BB42"/>
  <c r="BB41"/>
  <c r="AN41"/>
  <c r="AN40"/>
  <c r="AN42"/>
  <c r="BC40"/>
  <c r="BC41"/>
  <c r="BC42"/>
  <c r="BD41"/>
  <c r="BD42"/>
  <c r="BD40"/>
  <c r="AS40"/>
  <c r="AS41"/>
  <c r="AS42"/>
  <c r="AQ42"/>
  <c r="AQ41"/>
  <c r="AQ40"/>
  <c r="AV40"/>
  <c r="AV41"/>
  <c r="AV42"/>
  <c r="AK42"/>
  <c r="AK40"/>
  <c r="AK41"/>
  <c r="AL42"/>
  <c r="AL41"/>
  <c r="AL40"/>
  <c r="AZ41"/>
  <c r="AZ40"/>
  <c r="AZ42"/>
  <c r="AR42"/>
  <c r="AR41"/>
  <c r="AR40"/>
  <c r="AW40"/>
  <c r="AW42"/>
  <c r="AW41"/>
  <c r="AY41"/>
  <c r="AY42"/>
  <c r="AY40"/>
  <c r="AM42"/>
  <c r="AM41"/>
  <c r="AM40"/>
  <c r="AK69"/>
  <c r="AK75"/>
  <c r="AK70"/>
  <c r="AK78"/>
  <c r="AK81"/>
  <c r="AK82"/>
  <c r="AK68"/>
  <c r="AK83"/>
  <c r="AK84"/>
  <c r="AK73"/>
  <c r="AK71"/>
  <c r="AK76"/>
  <c r="AK65"/>
  <c r="AK66"/>
  <c r="AK80"/>
  <c r="AK72"/>
  <c r="AK77"/>
  <c r="AK79"/>
  <c r="AK67"/>
  <c r="AA429" l="1"/>
  <c r="Z429"/>
  <c r="Y429"/>
  <c r="X429"/>
  <c r="W429"/>
  <c r="V429"/>
  <c r="U429"/>
  <c r="T429"/>
  <c r="S429"/>
  <c r="R429"/>
  <c r="Q429"/>
  <c r="P429"/>
  <c r="O429"/>
  <c r="N429"/>
  <c r="M429"/>
  <c r="L429"/>
  <c r="K429"/>
  <c r="J429"/>
  <c r="I429"/>
  <c r="H429"/>
  <c r="G429"/>
  <c r="AA324"/>
  <c r="Z324"/>
  <c r="Y324"/>
  <c r="X324"/>
  <c r="W324"/>
  <c r="V324"/>
  <c r="U324"/>
  <c r="T324"/>
  <c r="S324"/>
  <c r="R324"/>
  <c r="Q324"/>
  <c r="P324"/>
  <c r="O324"/>
  <c r="N324"/>
  <c r="M324"/>
  <c r="L324"/>
  <c r="K324"/>
  <c r="J324"/>
  <c r="I324"/>
  <c r="H324"/>
  <c r="G324"/>
  <c r="AA219"/>
  <c r="Z219"/>
  <c r="Y219"/>
  <c r="X219"/>
  <c r="W219"/>
  <c r="V219"/>
  <c r="U219"/>
  <c r="T219"/>
  <c r="S219"/>
  <c r="R219"/>
  <c r="Q219"/>
  <c r="P219"/>
  <c r="O219"/>
  <c r="N219"/>
  <c r="M219"/>
  <c r="L219"/>
  <c r="K219"/>
  <c r="J219"/>
  <c r="I219"/>
  <c r="H219"/>
  <c r="G219"/>
  <c r="AA114"/>
  <c r="Z114"/>
  <c r="Y114"/>
  <c r="X114"/>
  <c r="W114"/>
  <c r="V114"/>
  <c r="U114"/>
  <c r="T114"/>
  <c r="S114"/>
  <c r="R114"/>
  <c r="Q114"/>
  <c r="P114"/>
  <c r="O114"/>
  <c r="N114"/>
  <c r="M114"/>
  <c r="L114"/>
  <c r="K114"/>
  <c r="J114"/>
  <c r="I114"/>
  <c r="H114"/>
  <c r="G114"/>
  <c r="GY422" l="1"/>
  <c r="GY421"/>
  <c r="GY417"/>
  <c r="GY409"/>
  <c r="GY408"/>
  <c r="GY399"/>
  <c r="GY398"/>
  <c r="GY397"/>
  <c r="GY396"/>
  <c r="GY395"/>
  <c r="GY394"/>
  <c r="GY393"/>
  <c r="GY392"/>
  <c r="GY391"/>
  <c r="GY390"/>
  <c r="GY389"/>
  <c r="GY388"/>
  <c r="GY387"/>
  <c r="GY386"/>
  <c r="GY385"/>
  <c r="GY384"/>
  <c r="GY383"/>
  <c r="GY382"/>
  <c r="GY381"/>
  <c r="GY380"/>
  <c r="GY379"/>
  <c r="GY378"/>
  <c r="GY377"/>
  <c r="GY376"/>
  <c r="GY375"/>
  <c r="GY374"/>
  <c r="GY373"/>
  <c r="GY372"/>
  <c r="GY371"/>
  <c r="GY370"/>
  <c r="GY369"/>
  <c r="GY368"/>
  <c r="GY367"/>
  <c r="GY366"/>
  <c r="GY365"/>
  <c r="GY364"/>
  <c r="GY363"/>
  <c r="GY362"/>
  <c r="GY361"/>
  <c r="GY360"/>
  <c r="GY359"/>
  <c r="GY358"/>
  <c r="GY317"/>
  <c r="GY316"/>
  <c r="GY312"/>
  <c r="GY304"/>
  <c r="GY303"/>
  <c r="GY294"/>
  <c r="GY293"/>
  <c r="GY292"/>
  <c r="GY291"/>
  <c r="GY290"/>
  <c r="GY289"/>
  <c r="GY288"/>
  <c r="GY287"/>
  <c r="GY286"/>
  <c r="GY285"/>
  <c r="GY284"/>
  <c r="GY283"/>
  <c r="GY282"/>
  <c r="GY281"/>
  <c r="GY280"/>
  <c r="GY279"/>
  <c r="GY278"/>
  <c r="GY277"/>
  <c r="GY276"/>
  <c r="GY275"/>
  <c r="GY274"/>
  <c r="GY273"/>
  <c r="GY272"/>
  <c r="GY271"/>
  <c r="GY270"/>
  <c r="GY269"/>
  <c r="GY268"/>
  <c r="GY267"/>
  <c r="GY266"/>
  <c r="GY265"/>
  <c r="GY264"/>
  <c r="GY263"/>
  <c r="GY262"/>
  <c r="GY261"/>
  <c r="GY260"/>
  <c r="GY259"/>
  <c r="GY258"/>
  <c r="GY257"/>
  <c r="GY256"/>
  <c r="GY255"/>
  <c r="GY254"/>
  <c r="GY253"/>
  <c r="GY212"/>
  <c r="GY211"/>
  <c r="GY207"/>
  <c r="GY199"/>
  <c r="GY198"/>
  <c r="GY189"/>
  <c r="GY188"/>
  <c r="GY187"/>
  <c r="GY186"/>
  <c r="GY185"/>
  <c r="GY184"/>
  <c r="GY183"/>
  <c r="GY182"/>
  <c r="GY181"/>
  <c r="GY180"/>
  <c r="GY179"/>
  <c r="GY178"/>
  <c r="GY177"/>
  <c r="GY176"/>
  <c r="GY175"/>
  <c r="GY174"/>
  <c r="GY173"/>
  <c r="GY172"/>
  <c r="GY171"/>
  <c r="GY170"/>
  <c r="GY169"/>
  <c r="GY168"/>
  <c r="GY167"/>
  <c r="GY166"/>
  <c r="GY165"/>
  <c r="GY164"/>
  <c r="GY163"/>
  <c r="GY162"/>
  <c r="GY161"/>
  <c r="GY160"/>
  <c r="GY159"/>
  <c r="GY158"/>
  <c r="GY157"/>
  <c r="GY156"/>
  <c r="GY155"/>
  <c r="GY154"/>
  <c r="GY153"/>
  <c r="GY152"/>
  <c r="GY151"/>
  <c r="GY150"/>
  <c r="GY149"/>
  <c r="GY148"/>
  <c r="GY107"/>
  <c r="GY106"/>
  <c r="GY102"/>
  <c r="GY94"/>
  <c r="GY93"/>
  <c r="GY84"/>
  <c r="GY83"/>
  <c r="GY82"/>
  <c r="GY81"/>
  <c r="GY80"/>
  <c r="GY79"/>
  <c r="GY78"/>
  <c r="GY77"/>
  <c r="GY76"/>
  <c r="GY75"/>
  <c r="GY74"/>
  <c r="GY73"/>
  <c r="GY72"/>
  <c r="GY71"/>
  <c r="GY70"/>
  <c r="GY69"/>
  <c r="GY68"/>
  <c r="GY67"/>
  <c r="GY66"/>
  <c r="GY65"/>
  <c r="GY64"/>
  <c r="GY63"/>
  <c r="GY62"/>
  <c r="GY61"/>
  <c r="GY60"/>
  <c r="GY59"/>
  <c r="GY58"/>
  <c r="GY57"/>
  <c r="GY56"/>
  <c r="GY55"/>
  <c r="GY54"/>
  <c r="GY53"/>
  <c r="GY52"/>
  <c r="GY51"/>
  <c r="GY50"/>
  <c r="GY49"/>
  <c r="GY48"/>
  <c r="GY47"/>
  <c r="GY46"/>
  <c r="GY45"/>
  <c r="GY44"/>
  <c r="GY43"/>
  <c r="FV422"/>
  <c r="FV421"/>
  <c r="FV417"/>
  <c r="FV409"/>
  <c r="FV408"/>
  <c r="FV399"/>
  <c r="FV398"/>
  <c r="FV397"/>
  <c r="FV396"/>
  <c r="FV395"/>
  <c r="FV394"/>
  <c r="FV393"/>
  <c r="FV392"/>
  <c r="FV391"/>
  <c r="FV390"/>
  <c r="FV389"/>
  <c r="FV388"/>
  <c r="FV387"/>
  <c r="FV386"/>
  <c r="FV385"/>
  <c r="FV384"/>
  <c r="FV383"/>
  <c r="FV382"/>
  <c r="FV381"/>
  <c r="FV380"/>
  <c r="FV379"/>
  <c r="FV378"/>
  <c r="FV377"/>
  <c r="FV376"/>
  <c r="FV375"/>
  <c r="FV374"/>
  <c r="FV373"/>
  <c r="FV372"/>
  <c r="FV371"/>
  <c r="FV370"/>
  <c r="FV369"/>
  <c r="FV368"/>
  <c r="FV367"/>
  <c r="FV366"/>
  <c r="FV365"/>
  <c r="FV364"/>
  <c r="FV363"/>
  <c r="FV362"/>
  <c r="FV361"/>
  <c r="FV360"/>
  <c r="FV359"/>
  <c r="FV358"/>
  <c r="FV317"/>
  <c r="FV316"/>
  <c r="FV312"/>
  <c r="FV304"/>
  <c r="FV303"/>
  <c r="FV294"/>
  <c r="FV293"/>
  <c r="FV292"/>
  <c r="FV291"/>
  <c r="FV290"/>
  <c r="FV289"/>
  <c r="FV288"/>
  <c r="FV287"/>
  <c r="FV286"/>
  <c r="FV285"/>
  <c r="FV284"/>
  <c r="FV283"/>
  <c r="FV282"/>
  <c r="FV281"/>
  <c r="FV280"/>
  <c r="FV279"/>
  <c r="FV278"/>
  <c r="FV277"/>
  <c r="FV276"/>
  <c r="FV275"/>
  <c r="FV274"/>
  <c r="FV273"/>
  <c r="FV272"/>
  <c r="FV271"/>
  <c r="FV270"/>
  <c r="FV269"/>
  <c r="FV268"/>
  <c r="FV267"/>
  <c r="FV266"/>
  <c r="FV265"/>
  <c r="FV264"/>
  <c r="FV263"/>
  <c r="FV262"/>
  <c r="FV261"/>
  <c r="FV260"/>
  <c r="FV259"/>
  <c r="FV258"/>
  <c r="FV257"/>
  <c r="FV256"/>
  <c r="FV255"/>
  <c r="FV254"/>
  <c r="FV253"/>
  <c r="FV212"/>
  <c r="FV211"/>
  <c r="FV207"/>
  <c r="FV199"/>
  <c r="FV198"/>
  <c r="FV189"/>
  <c r="FV188"/>
  <c r="FV187"/>
  <c r="FV186"/>
  <c r="FV185"/>
  <c r="FV184"/>
  <c r="FV183"/>
  <c r="FV182"/>
  <c r="FV181"/>
  <c r="FV180"/>
  <c r="FV179"/>
  <c r="FV178"/>
  <c r="FV177"/>
  <c r="FV176"/>
  <c r="FV175"/>
  <c r="FV174"/>
  <c r="FV173"/>
  <c r="FV172"/>
  <c r="FV171"/>
  <c r="FV170"/>
  <c r="FV169"/>
  <c r="FV168"/>
  <c r="FV167"/>
  <c r="FV166"/>
  <c r="FV165"/>
  <c r="FV164"/>
  <c r="FV163"/>
  <c r="FV162"/>
  <c r="FV161"/>
  <c r="FV160"/>
  <c r="FV159"/>
  <c r="FV158"/>
  <c r="FV157"/>
  <c r="FV156"/>
  <c r="FV155"/>
  <c r="FV154"/>
  <c r="FV153"/>
  <c r="FV152"/>
  <c r="FV151"/>
  <c r="FV150"/>
  <c r="FV149"/>
  <c r="FV148"/>
  <c r="FV107"/>
  <c r="FV106"/>
  <c r="FV102"/>
  <c r="FV94"/>
  <c r="FV93"/>
  <c r="FV84"/>
  <c r="FV83"/>
  <c r="FV82"/>
  <c r="FV81"/>
  <c r="FV80"/>
  <c r="FV79"/>
  <c r="FV78"/>
  <c r="FV77"/>
  <c r="FV76"/>
  <c r="FV75"/>
  <c r="FV74"/>
  <c r="FV73"/>
  <c r="FV72"/>
  <c r="FV71"/>
  <c r="FV70"/>
  <c r="FV69"/>
  <c r="FV68"/>
  <c r="FV67"/>
  <c r="FV66"/>
  <c r="FV65"/>
  <c r="FV64"/>
  <c r="FV63"/>
  <c r="FV62"/>
  <c r="FV61"/>
  <c r="FV60"/>
  <c r="FV59"/>
  <c r="FV58"/>
  <c r="FV57"/>
  <c r="FV56"/>
  <c r="FV55"/>
  <c r="FV54"/>
  <c r="FV53"/>
  <c r="FV52"/>
  <c r="FV51"/>
  <c r="FV50"/>
  <c r="FV49"/>
  <c r="FV48"/>
  <c r="FV47"/>
  <c r="FV46"/>
  <c r="FV45"/>
  <c r="FV44"/>
  <c r="FV43"/>
  <c r="ES422"/>
  <c r="ES421"/>
  <c r="ES417"/>
  <c r="ES409"/>
  <c r="ES408"/>
  <c r="ES399"/>
  <c r="ES398"/>
  <c r="ES397"/>
  <c r="ES396"/>
  <c r="ES395"/>
  <c r="ES394"/>
  <c r="ES393"/>
  <c r="ES392"/>
  <c r="ES391"/>
  <c r="ES390"/>
  <c r="ES389"/>
  <c r="ES388"/>
  <c r="ES387"/>
  <c r="ES386"/>
  <c r="ES385"/>
  <c r="ES384"/>
  <c r="ES383"/>
  <c r="ES382"/>
  <c r="ES381"/>
  <c r="ES380"/>
  <c r="ES379"/>
  <c r="ES378"/>
  <c r="ES377"/>
  <c r="ES376"/>
  <c r="ES375"/>
  <c r="ES374"/>
  <c r="ES373"/>
  <c r="ES372"/>
  <c r="ES371"/>
  <c r="ES370"/>
  <c r="ES369"/>
  <c r="ES368"/>
  <c r="ES367"/>
  <c r="ES366"/>
  <c r="ES365"/>
  <c r="ES364"/>
  <c r="ES363"/>
  <c r="ES362"/>
  <c r="ES361"/>
  <c r="ES360"/>
  <c r="ES359"/>
  <c r="ES358"/>
  <c r="ES317"/>
  <c r="ES316"/>
  <c r="ES312"/>
  <c r="ES304"/>
  <c r="ES303"/>
  <c r="ES294"/>
  <c r="ES293"/>
  <c r="ES292"/>
  <c r="ES291"/>
  <c r="ES290"/>
  <c r="ES289"/>
  <c r="ES288"/>
  <c r="ES287"/>
  <c r="ES286"/>
  <c r="ES285"/>
  <c r="ES284"/>
  <c r="ES283"/>
  <c r="ES282"/>
  <c r="ES281"/>
  <c r="ES280"/>
  <c r="ES279"/>
  <c r="ES278"/>
  <c r="ES277"/>
  <c r="ES276"/>
  <c r="ES275"/>
  <c r="ES274"/>
  <c r="ES273"/>
  <c r="ES272"/>
  <c r="ES271"/>
  <c r="ES270"/>
  <c r="ES269"/>
  <c r="ES268"/>
  <c r="ES267"/>
  <c r="ES266"/>
  <c r="ES265"/>
  <c r="ES264"/>
  <c r="ES263"/>
  <c r="ES262"/>
  <c r="ES261"/>
  <c r="ES260"/>
  <c r="ES259"/>
  <c r="ES258"/>
  <c r="ES257"/>
  <c r="ES256"/>
  <c r="ES255"/>
  <c r="ES254"/>
  <c r="ES253"/>
  <c r="ES212"/>
  <c r="ES211"/>
  <c r="ES207"/>
  <c r="ES199"/>
  <c r="ES198"/>
  <c r="ES189"/>
  <c r="ES188"/>
  <c r="ES187"/>
  <c r="ES186"/>
  <c r="ES185"/>
  <c r="ES184"/>
  <c r="ES183"/>
  <c r="ES182"/>
  <c r="ES181"/>
  <c r="ES180"/>
  <c r="ES179"/>
  <c r="ES178"/>
  <c r="ES177"/>
  <c r="ES176"/>
  <c r="ES175"/>
  <c r="ES174"/>
  <c r="ES173"/>
  <c r="ES172"/>
  <c r="ES171"/>
  <c r="ES170"/>
  <c r="ES169"/>
  <c r="ES168"/>
  <c r="ES167"/>
  <c r="ES166"/>
  <c r="ES165"/>
  <c r="ES164"/>
  <c r="ES163"/>
  <c r="ES162"/>
  <c r="ES161"/>
  <c r="ES160"/>
  <c r="ES159"/>
  <c r="ES158"/>
  <c r="ES157"/>
  <c r="ES156"/>
  <c r="ES155"/>
  <c r="ES154"/>
  <c r="ES153"/>
  <c r="ES152"/>
  <c r="ES151"/>
  <c r="ES150"/>
  <c r="ES149"/>
  <c r="ES148"/>
  <c r="ES107"/>
  <c r="ES106"/>
  <c r="ES102"/>
  <c r="ES94"/>
  <c r="ES93"/>
  <c r="ES84"/>
  <c r="ES83"/>
  <c r="ES82"/>
  <c r="ES81"/>
  <c r="ES80"/>
  <c r="ES79"/>
  <c r="ES78"/>
  <c r="ES77"/>
  <c r="ES76"/>
  <c r="ES75"/>
  <c r="ES74"/>
  <c r="ES73"/>
  <c r="ES72"/>
  <c r="ES71"/>
  <c r="ES70"/>
  <c r="ES69"/>
  <c r="ES68"/>
  <c r="ES67"/>
  <c r="ES66"/>
  <c r="ES65"/>
  <c r="ES64"/>
  <c r="ES63"/>
  <c r="ES62"/>
  <c r="ES61"/>
  <c r="ES60"/>
  <c r="ES59"/>
  <c r="ES58"/>
  <c r="ES57"/>
  <c r="ES56"/>
  <c r="ES55"/>
  <c r="ES54"/>
  <c r="ES53"/>
  <c r="ES52"/>
  <c r="ES51"/>
  <c r="ES50"/>
  <c r="ES49"/>
  <c r="ES48"/>
  <c r="ES47"/>
  <c r="ES46"/>
  <c r="ES45"/>
  <c r="ES44"/>
  <c r="ES43"/>
  <c r="DP422"/>
  <c r="DP421"/>
  <c r="DP417"/>
  <c r="DP409"/>
  <c r="DP408"/>
  <c r="DP399"/>
  <c r="DP398"/>
  <c r="DP397"/>
  <c r="DP396"/>
  <c r="DP395"/>
  <c r="DP394"/>
  <c r="DP393"/>
  <c r="DP392"/>
  <c r="DP391"/>
  <c r="DP390"/>
  <c r="DP389"/>
  <c r="DP388"/>
  <c r="DP387"/>
  <c r="DP386"/>
  <c r="DP385"/>
  <c r="DP384"/>
  <c r="DP383"/>
  <c r="DP382"/>
  <c r="DP381"/>
  <c r="DP380"/>
  <c r="DP379"/>
  <c r="DP378"/>
  <c r="DP377"/>
  <c r="DP376"/>
  <c r="DP375"/>
  <c r="DP374"/>
  <c r="DP373"/>
  <c r="DP372"/>
  <c r="DP371"/>
  <c r="DP370"/>
  <c r="DP369"/>
  <c r="DP368"/>
  <c r="DP367"/>
  <c r="DP366"/>
  <c r="DP365"/>
  <c r="DP364"/>
  <c r="DP363"/>
  <c r="DP362"/>
  <c r="DP361"/>
  <c r="DP360"/>
  <c r="DP359"/>
  <c r="DP358"/>
  <c r="DP317"/>
  <c r="DP316"/>
  <c r="DP312"/>
  <c r="DP304"/>
  <c r="DP303"/>
  <c r="DP294"/>
  <c r="DP293"/>
  <c r="DP292"/>
  <c r="DP291"/>
  <c r="DP290"/>
  <c r="DP289"/>
  <c r="DP288"/>
  <c r="DP287"/>
  <c r="DP286"/>
  <c r="DP285"/>
  <c r="DP284"/>
  <c r="DP283"/>
  <c r="DP282"/>
  <c r="DP281"/>
  <c r="DP280"/>
  <c r="DP279"/>
  <c r="DP278"/>
  <c r="DP277"/>
  <c r="DP276"/>
  <c r="DP275"/>
  <c r="DP274"/>
  <c r="DP273"/>
  <c r="DP272"/>
  <c r="DP271"/>
  <c r="DP270"/>
  <c r="DP269"/>
  <c r="DP268"/>
  <c r="DP267"/>
  <c r="DP266"/>
  <c r="DP265"/>
  <c r="DP264"/>
  <c r="DP263"/>
  <c r="DP262"/>
  <c r="DP261"/>
  <c r="DP260"/>
  <c r="DP259"/>
  <c r="DP258"/>
  <c r="DP257"/>
  <c r="DP256"/>
  <c r="DP255"/>
  <c r="DP254"/>
  <c r="DP253"/>
  <c r="DP212"/>
  <c r="DP211"/>
  <c r="DP207"/>
  <c r="DP199"/>
  <c r="DP198"/>
  <c r="DP189"/>
  <c r="DP188"/>
  <c r="DP187"/>
  <c r="DP186"/>
  <c r="DP185"/>
  <c r="DP184"/>
  <c r="DP183"/>
  <c r="DP182"/>
  <c r="DP181"/>
  <c r="DP180"/>
  <c r="DP179"/>
  <c r="DP178"/>
  <c r="DP177"/>
  <c r="DP176"/>
  <c r="DP175"/>
  <c r="DP174"/>
  <c r="DP173"/>
  <c r="DP172"/>
  <c r="DP171"/>
  <c r="DP170"/>
  <c r="DP169"/>
  <c r="DP168"/>
  <c r="DP167"/>
  <c r="DP166"/>
  <c r="DP165"/>
  <c r="DP164"/>
  <c r="DP163"/>
  <c r="DP162"/>
  <c r="DP161"/>
  <c r="DP160"/>
  <c r="DP159"/>
  <c r="DP158"/>
  <c r="DP157"/>
  <c r="DP156"/>
  <c r="DP155"/>
  <c r="DP154"/>
  <c r="DP153"/>
  <c r="DP152"/>
  <c r="DP151"/>
  <c r="DP150"/>
  <c r="DP149"/>
  <c r="DP148"/>
  <c r="DP107"/>
  <c r="DP106"/>
  <c r="DP102"/>
  <c r="DP94"/>
  <c r="DP93"/>
  <c r="DP84"/>
  <c r="DP83"/>
  <c r="DP82"/>
  <c r="DP81"/>
  <c r="DP80"/>
  <c r="DP79"/>
  <c r="DP78"/>
  <c r="DP77"/>
  <c r="DP76"/>
  <c r="DP75"/>
  <c r="DP74"/>
  <c r="DP73"/>
  <c r="DP72"/>
  <c r="DP71"/>
  <c r="DP70"/>
  <c r="DP69"/>
  <c r="DP68"/>
  <c r="DP67"/>
  <c r="DP66"/>
  <c r="DP65"/>
  <c r="DP64"/>
  <c r="DP63"/>
  <c r="DP62"/>
  <c r="DP61"/>
  <c r="DP60"/>
  <c r="DP59"/>
  <c r="DP58"/>
  <c r="DP57"/>
  <c r="DP56"/>
  <c r="DP55"/>
  <c r="DP54"/>
  <c r="DP53"/>
  <c r="DP52"/>
  <c r="DP51"/>
  <c r="DP50"/>
  <c r="DP49"/>
  <c r="DP48"/>
  <c r="DP47"/>
  <c r="DP46"/>
  <c r="DP45"/>
  <c r="DP44"/>
  <c r="DP43"/>
  <c r="CM422"/>
  <c r="CM421"/>
  <c r="CM417"/>
  <c r="CM409"/>
  <c r="CM408"/>
  <c r="CM399"/>
  <c r="CM398"/>
  <c r="CM397"/>
  <c r="CM396"/>
  <c r="CM395"/>
  <c r="CM394"/>
  <c r="CM393"/>
  <c r="CM392"/>
  <c r="CM391"/>
  <c r="CM390"/>
  <c r="CM389"/>
  <c r="CM388"/>
  <c r="CM387"/>
  <c r="CM386"/>
  <c r="CM385"/>
  <c r="CM384"/>
  <c r="CM383"/>
  <c r="CM382"/>
  <c r="CM381"/>
  <c r="CM380"/>
  <c r="CM379"/>
  <c r="CM378"/>
  <c r="CM377"/>
  <c r="CM376"/>
  <c r="CM375"/>
  <c r="CM374"/>
  <c r="CM373"/>
  <c r="CM372"/>
  <c r="CM371"/>
  <c r="CM370"/>
  <c r="CM369"/>
  <c r="CM368"/>
  <c r="CM367"/>
  <c r="CM366"/>
  <c r="CM365"/>
  <c r="CM364"/>
  <c r="CM363"/>
  <c r="CM362"/>
  <c r="CM361"/>
  <c r="CM360"/>
  <c r="CM359"/>
  <c r="CM358"/>
  <c r="CM317"/>
  <c r="CM316"/>
  <c r="CM312"/>
  <c r="CM304"/>
  <c r="CM303"/>
  <c r="CM294"/>
  <c r="CM293"/>
  <c r="CM292"/>
  <c r="CM291"/>
  <c r="CM290"/>
  <c r="CM289"/>
  <c r="CM288"/>
  <c r="CM287"/>
  <c r="CM286"/>
  <c r="CM285"/>
  <c r="CM284"/>
  <c r="CM283"/>
  <c r="CM282"/>
  <c r="CM281"/>
  <c r="CM280"/>
  <c r="CM279"/>
  <c r="CM278"/>
  <c r="CM277"/>
  <c r="CM276"/>
  <c r="CM275"/>
  <c r="CM274"/>
  <c r="CM273"/>
  <c r="CM272"/>
  <c r="CM271"/>
  <c r="CM270"/>
  <c r="CM269"/>
  <c r="CM268"/>
  <c r="CM267"/>
  <c r="CM266"/>
  <c r="CM265"/>
  <c r="CM264"/>
  <c r="CM263"/>
  <c r="CM262"/>
  <c r="CM261"/>
  <c r="CM260"/>
  <c r="CM259"/>
  <c r="CM258"/>
  <c r="CM257"/>
  <c r="CM256"/>
  <c r="CM255"/>
  <c r="CM254"/>
  <c r="CM253"/>
  <c r="CM212"/>
  <c r="CM211"/>
  <c r="CM207"/>
  <c r="CM199"/>
  <c r="CM198"/>
  <c r="CM189"/>
  <c r="CM188"/>
  <c r="CM187"/>
  <c r="CM186"/>
  <c r="CM185"/>
  <c r="CM184"/>
  <c r="CM183"/>
  <c r="CM182"/>
  <c r="CM181"/>
  <c r="CM180"/>
  <c r="CM179"/>
  <c r="CM178"/>
  <c r="CM177"/>
  <c r="CM176"/>
  <c r="CM175"/>
  <c r="CM174"/>
  <c r="CM173"/>
  <c r="CM172"/>
  <c r="CM171"/>
  <c r="CM170"/>
  <c r="CM169"/>
  <c r="CM168"/>
  <c r="CM167"/>
  <c r="CM166"/>
  <c r="CM165"/>
  <c r="CM164"/>
  <c r="CM163"/>
  <c r="CM162"/>
  <c r="CM161"/>
  <c r="CM160"/>
  <c r="CM159"/>
  <c r="CM158"/>
  <c r="CM157"/>
  <c r="CM156"/>
  <c r="CM155"/>
  <c r="CM154"/>
  <c r="CM153"/>
  <c r="CM152"/>
  <c r="CM151"/>
  <c r="CM150"/>
  <c r="CM149"/>
  <c r="CM148"/>
  <c r="CM107"/>
  <c r="CM106"/>
  <c r="CM102"/>
  <c r="CM94"/>
  <c r="CM93"/>
  <c r="CM84"/>
  <c r="CM83"/>
  <c r="CM82"/>
  <c r="CM81"/>
  <c r="CM80"/>
  <c r="CM79"/>
  <c r="CM78"/>
  <c r="CM77"/>
  <c r="CM76"/>
  <c r="CM75"/>
  <c r="CM74"/>
  <c r="CM73"/>
  <c r="CM72"/>
  <c r="CM71"/>
  <c r="CM70"/>
  <c r="CM69"/>
  <c r="CM68"/>
  <c r="CM67"/>
  <c r="CM66"/>
  <c r="CM65"/>
  <c r="CM64"/>
  <c r="CM63"/>
  <c r="CM62"/>
  <c r="CM61"/>
  <c r="CM60"/>
  <c r="CM59"/>
  <c r="CM58"/>
  <c r="CM57"/>
  <c r="CM56"/>
  <c r="CM55"/>
  <c r="CM54"/>
  <c r="CM53"/>
  <c r="CM52"/>
  <c r="CM51"/>
  <c r="CM50"/>
  <c r="CM49"/>
  <c r="CM48"/>
  <c r="CM47"/>
  <c r="CM46"/>
  <c r="CM45"/>
  <c r="CM44"/>
  <c r="CM43"/>
  <c r="BJ422"/>
  <c r="BJ421"/>
  <c r="BJ417"/>
  <c r="BJ409"/>
  <c r="BJ408"/>
  <c r="BJ399"/>
  <c r="BJ398"/>
  <c r="BJ397"/>
  <c r="BJ396"/>
  <c r="BJ395"/>
  <c r="BJ394"/>
  <c r="BJ393"/>
  <c r="BJ392"/>
  <c r="BJ391"/>
  <c r="BJ390"/>
  <c r="BJ389"/>
  <c r="BJ388"/>
  <c r="BJ387"/>
  <c r="BJ386"/>
  <c r="BJ385"/>
  <c r="BJ384"/>
  <c r="BJ383"/>
  <c r="BJ382"/>
  <c r="BJ381"/>
  <c r="BJ380"/>
  <c r="BJ379"/>
  <c r="BJ378"/>
  <c r="BJ377"/>
  <c r="BJ376"/>
  <c r="BJ375"/>
  <c r="BJ374"/>
  <c r="BJ373"/>
  <c r="BJ372"/>
  <c r="BJ371"/>
  <c r="BJ370"/>
  <c r="BJ369"/>
  <c r="BJ368"/>
  <c r="BJ367"/>
  <c r="BJ366"/>
  <c r="BJ365"/>
  <c r="BJ364"/>
  <c r="BJ363"/>
  <c r="BJ362"/>
  <c r="BJ361"/>
  <c r="BJ360"/>
  <c r="BJ359"/>
  <c r="BJ358"/>
  <c r="BJ317"/>
  <c r="BJ316"/>
  <c r="BJ312"/>
  <c r="BJ304"/>
  <c r="BJ303"/>
  <c r="BJ294"/>
  <c r="BJ293"/>
  <c r="BJ292"/>
  <c r="BJ291"/>
  <c r="BJ290"/>
  <c r="BJ289"/>
  <c r="BJ288"/>
  <c r="BJ287"/>
  <c r="BJ286"/>
  <c r="BJ285"/>
  <c r="BJ284"/>
  <c r="BJ283"/>
  <c r="BJ282"/>
  <c r="BJ281"/>
  <c r="BJ280"/>
  <c r="BJ279"/>
  <c r="BJ278"/>
  <c r="BJ277"/>
  <c r="BJ276"/>
  <c r="BJ275"/>
  <c r="BJ274"/>
  <c r="BJ273"/>
  <c r="BJ272"/>
  <c r="BJ271"/>
  <c r="BJ270"/>
  <c r="BJ269"/>
  <c r="BJ268"/>
  <c r="BJ267"/>
  <c r="BJ266"/>
  <c r="BJ265"/>
  <c r="BJ264"/>
  <c r="BJ263"/>
  <c r="BJ262"/>
  <c r="BJ261"/>
  <c r="BJ260"/>
  <c r="BJ259"/>
  <c r="BJ258"/>
  <c r="BJ257"/>
  <c r="BJ256"/>
  <c r="BJ255"/>
  <c r="BJ254"/>
  <c r="BJ253"/>
  <c r="BJ212"/>
  <c r="BJ211"/>
  <c r="BJ207"/>
  <c r="BJ199"/>
  <c r="BJ198"/>
  <c r="BJ189"/>
  <c r="BJ188"/>
  <c r="BJ187"/>
  <c r="BJ186"/>
  <c r="BJ185"/>
  <c r="BJ184"/>
  <c r="BJ183"/>
  <c r="BJ182"/>
  <c r="BJ181"/>
  <c r="BJ180"/>
  <c r="BJ179"/>
  <c r="BJ178"/>
  <c r="BJ177"/>
  <c r="BJ176"/>
  <c r="BJ175"/>
  <c r="BJ174"/>
  <c r="BJ173"/>
  <c r="BJ172"/>
  <c r="BJ171"/>
  <c r="BJ170"/>
  <c r="BJ169"/>
  <c r="BJ168"/>
  <c r="BJ167"/>
  <c r="BJ166"/>
  <c r="BJ165"/>
  <c r="BJ164"/>
  <c r="BJ163"/>
  <c r="BJ162"/>
  <c r="BJ161"/>
  <c r="BJ160"/>
  <c r="BJ159"/>
  <c r="BJ158"/>
  <c r="BJ157"/>
  <c r="BJ156"/>
  <c r="BJ155"/>
  <c r="BJ154"/>
  <c r="BJ153"/>
  <c r="BJ152"/>
  <c r="BJ151"/>
  <c r="BJ150"/>
  <c r="BJ149"/>
  <c r="BJ148"/>
  <c r="BJ107"/>
  <c r="BJ106"/>
  <c r="BJ102"/>
  <c r="BJ94"/>
  <c r="BJ93"/>
  <c r="BJ84"/>
  <c r="BJ83"/>
  <c r="BJ82"/>
  <c r="BJ81"/>
  <c r="BJ80"/>
  <c r="BJ79"/>
  <c r="BJ78"/>
  <c r="BJ77"/>
  <c r="BJ76"/>
  <c r="BJ75"/>
  <c r="BJ74"/>
  <c r="BJ73"/>
  <c r="BJ72"/>
  <c r="BJ71"/>
  <c r="BJ70"/>
  <c r="BJ69"/>
  <c r="BJ68"/>
  <c r="BJ67"/>
  <c r="BJ66"/>
  <c r="BJ65"/>
  <c r="BJ64"/>
  <c r="BJ63"/>
  <c r="BJ62"/>
  <c r="BJ61"/>
  <c r="BJ60"/>
  <c r="BJ59"/>
  <c r="BJ58"/>
  <c r="BJ57"/>
  <c r="BJ56"/>
  <c r="BJ55"/>
  <c r="BJ54"/>
  <c r="BJ53"/>
  <c r="BJ52"/>
  <c r="BJ51"/>
  <c r="BJ50"/>
  <c r="BJ49"/>
  <c r="BJ48"/>
  <c r="BJ47"/>
  <c r="BJ46"/>
  <c r="BJ45"/>
  <c r="BJ44"/>
  <c r="BJ43"/>
  <c r="AG422"/>
  <c r="AG421"/>
  <c r="AG417"/>
  <c r="AG409"/>
  <c r="AG408"/>
  <c r="AG399"/>
  <c r="AG398"/>
  <c r="AG397"/>
  <c r="AG396"/>
  <c r="AG395"/>
  <c r="AG394"/>
  <c r="AG393"/>
  <c r="AG392"/>
  <c r="AG391"/>
  <c r="AG390"/>
  <c r="AG389"/>
  <c r="AG388"/>
  <c r="AG387"/>
  <c r="AG386"/>
  <c r="AG385"/>
  <c r="AG384"/>
  <c r="AG383"/>
  <c r="AG382"/>
  <c r="AG381"/>
  <c r="AG380"/>
  <c r="AG379"/>
  <c r="AG378"/>
  <c r="AG377"/>
  <c r="AG376"/>
  <c r="AG375"/>
  <c r="AG374"/>
  <c r="AG373"/>
  <c r="AG372"/>
  <c r="AG371"/>
  <c r="AG370"/>
  <c r="AG369"/>
  <c r="AG368"/>
  <c r="AG367"/>
  <c r="AG366"/>
  <c r="AG365"/>
  <c r="AG364"/>
  <c r="AG363"/>
  <c r="AG362"/>
  <c r="AG361"/>
  <c r="AG360"/>
  <c r="AG359"/>
  <c r="AG358"/>
  <c r="AG317"/>
  <c r="AG316"/>
  <c r="AG312"/>
  <c r="AG304"/>
  <c r="AG303"/>
  <c r="AG294"/>
  <c r="AG293"/>
  <c r="AG292"/>
  <c r="AG291"/>
  <c r="AG290"/>
  <c r="AG289"/>
  <c r="AG288"/>
  <c r="AG287"/>
  <c r="AG286"/>
  <c r="AG285"/>
  <c r="AG284"/>
  <c r="AG283"/>
  <c r="AG282"/>
  <c r="AG281"/>
  <c r="AG280"/>
  <c r="AG279"/>
  <c r="AG278"/>
  <c r="AG277"/>
  <c r="AG276"/>
  <c r="AG275"/>
  <c r="AG274"/>
  <c r="AG273"/>
  <c r="AG272"/>
  <c r="AG271"/>
  <c r="AG270"/>
  <c r="AG269"/>
  <c r="AG268"/>
  <c r="AG267"/>
  <c r="AG266"/>
  <c r="AG265"/>
  <c r="AG264"/>
  <c r="AG263"/>
  <c r="AG262"/>
  <c r="AG261"/>
  <c r="AG260"/>
  <c r="AG259"/>
  <c r="AG258"/>
  <c r="AG257"/>
  <c r="AG256"/>
  <c r="AG255"/>
  <c r="AG254"/>
  <c r="AG253"/>
  <c r="AG212"/>
  <c r="AG211"/>
  <c r="AG207"/>
  <c r="AG199"/>
  <c r="AG198"/>
  <c r="AG189"/>
  <c r="AG188"/>
  <c r="AG187"/>
  <c r="AG186"/>
  <c r="AG185"/>
  <c r="AG184"/>
  <c r="AG183"/>
  <c r="AG182"/>
  <c r="AG181"/>
  <c r="AG180"/>
  <c r="AG179"/>
  <c r="AG178"/>
  <c r="AG177"/>
  <c r="AG176"/>
  <c r="AG175"/>
  <c r="AG174"/>
  <c r="AG173"/>
  <c r="AG172"/>
  <c r="AG171"/>
  <c r="AG170"/>
  <c r="AG169"/>
  <c r="AG168"/>
  <c r="AG167"/>
  <c r="AG166"/>
  <c r="AG165"/>
  <c r="AG164"/>
  <c r="AG163"/>
  <c r="AG162"/>
  <c r="AG161"/>
  <c r="AG160"/>
  <c r="AG159"/>
  <c r="AG158"/>
  <c r="AG157"/>
  <c r="AG156"/>
  <c r="AG155"/>
  <c r="AG154"/>
  <c r="AG153"/>
  <c r="AG152"/>
  <c r="AG151"/>
  <c r="AG150"/>
  <c r="AG149"/>
  <c r="AG148"/>
  <c r="AG107"/>
  <c r="AG106"/>
  <c r="AG102"/>
  <c r="AG94"/>
  <c r="AG93"/>
  <c r="AG84"/>
  <c r="AG83"/>
  <c r="AG82"/>
  <c r="AG81"/>
  <c r="AG80"/>
  <c r="AG79"/>
  <c r="AG78"/>
  <c r="AG77"/>
  <c r="AG76"/>
  <c r="AG75"/>
  <c r="AG74"/>
  <c r="AG73"/>
  <c r="AG72"/>
  <c r="AG71"/>
  <c r="AG70"/>
  <c r="AG69"/>
  <c r="AG68"/>
  <c r="AG67"/>
  <c r="AG66"/>
  <c r="AG65"/>
  <c r="AG64"/>
  <c r="AG63"/>
  <c r="AG62"/>
  <c r="AG61"/>
  <c r="AG60"/>
  <c r="AG59"/>
  <c r="AG58"/>
  <c r="AG57"/>
  <c r="AG56"/>
  <c r="AG55"/>
  <c r="AG54"/>
  <c r="AG53"/>
  <c r="AG52"/>
  <c r="AG51"/>
  <c r="AG50"/>
  <c r="AG49"/>
  <c r="AG48"/>
  <c r="AG47"/>
  <c r="AG46"/>
  <c r="AG45"/>
  <c r="AG44"/>
  <c r="AG43"/>
  <c r="AA349"/>
  <c r="Z349"/>
  <c r="Y349"/>
  <c r="X349"/>
  <c r="W349"/>
  <c r="V349"/>
  <c r="U349"/>
  <c r="T349"/>
  <c r="S349"/>
  <c r="R349"/>
  <c r="Q349"/>
  <c r="P349"/>
  <c r="O349"/>
  <c r="N349"/>
  <c r="M349"/>
  <c r="L349"/>
  <c r="K349"/>
  <c r="J349"/>
  <c r="I349"/>
  <c r="H349"/>
  <c r="G349"/>
  <c r="AA348"/>
  <c r="Z348"/>
  <c r="Y348"/>
  <c r="X348"/>
  <c r="W348"/>
  <c r="V348"/>
  <c r="U348"/>
  <c r="T348"/>
  <c r="S348"/>
  <c r="R348"/>
  <c r="Q348"/>
  <c r="P348"/>
  <c r="O348"/>
  <c r="N348"/>
  <c r="M348"/>
  <c r="L348"/>
  <c r="K348"/>
  <c r="J348"/>
  <c r="I348"/>
  <c r="H348"/>
  <c r="G348"/>
  <c r="AA347"/>
  <c r="Z347"/>
  <c r="Y347"/>
  <c r="X347"/>
  <c r="W347"/>
  <c r="V347"/>
  <c r="U347"/>
  <c r="T347"/>
  <c r="S347"/>
  <c r="R347"/>
  <c r="Q347"/>
  <c r="P347"/>
  <c r="O347"/>
  <c r="N347"/>
  <c r="M347"/>
  <c r="L347"/>
  <c r="K347"/>
  <c r="J347"/>
  <c r="I347"/>
  <c r="H347"/>
  <c r="G347"/>
  <c r="AA346"/>
  <c r="Z346"/>
  <c r="Y346"/>
  <c r="X346"/>
  <c r="W346"/>
  <c r="V346"/>
  <c r="U346"/>
  <c r="T346"/>
  <c r="S346"/>
  <c r="R346"/>
  <c r="Q346"/>
  <c r="P346"/>
  <c r="O346"/>
  <c r="N346"/>
  <c r="M346"/>
  <c r="L346"/>
  <c r="K346"/>
  <c r="J346"/>
  <c r="I346"/>
  <c r="H346"/>
  <c r="G346"/>
  <c r="AA345"/>
  <c r="Z345"/>
  <c r="Y345"/>
  <c r="X345"/>
  <c r="W345"/>
  <c r="V345"/>
  <c r="U345"/>
  <c r="T345"/>
  <c r="S345"/>
  <c r="R345"/>
  <c r="Q345"/>
  <c r="P345"/>
  <c r="O345"/>
  <c r="N345"/>
  <c r="M345"/>
  <c r="L345"/>
  <c r="K345"/>
  <c r="J345"/>
  <c r="I345"/>
  <c r="H345"/>
  <c r="G345"/>
  <c r="AA344"/>
  <c r="Z344"/>
  <c r="Y344"/>
  <c r="X344"/>
  <c r="W344"/>
  <c r="V344"/>
  <c r="U344"/>
  <c r="T344"/>
  <c r="S344"/>
  <c r="R344"/>
  <c r="Q344"/>
  <c r="P344"/>
  <c r="O344"/>
  <c r="N344"/>
  <c r="M344"/>
  <c r="L344"/>
  <c r="K344"/>
  <c r="J344"/>
  <c r="I344"/>
  <c r="H344"/>
  <c r="G344"/>
  <c r="G350"/>
  <c r="G351" l="1"/>
  <c r="G352"/>
  <c r="G353" s="1"/>
  <c r="H351"/>
  <c r="H352"/>
  <c r="H353" s="1"/>
  <c r="I352"/>
  <c r="I353" s="1"/>
  <c r="I351"/>
  <c r="J352"/>
  <c r="J353" s="1"/>
  <c r="J351"/>
  <c r="K352"/>
  <c r="K353" s="1"/>
  <c r="K351"/>
  <c r="L351"/>
  <c r="L352"/>
  <c r="L353" s="1"/>
  <c r="M351"/>
  <c r="M352"/>
  <c r="M353" s="1"/>
  <c r="N351"/>
  <c r="N352"/>
  <c r="N353" s="1"/>
  <c r="O352"/>
  <c r="O353" s="1"/>
  <c r="O351"/>
  <c r="P351"/>
  <c r="P352"/>
  <c r="P353" s="1"/>
  <c r="Q352"/>
  <c r="Q353" s="1"/>
  <c r="Q351"/>
  <c r="R352"/>
  <c r="R353" s="1"/>
  <c r="R351"/>
  <c r="S352"/>
  <c r="S353" s="1"/>
  <c r="S351"/>
  <c r="T352"/>
  <c r="T353" s="1"/>
  <c r="T351"/>
  <c r="U352"/>
  <c r="U353" s="1"/>
  <c r="U351"/>
  <c r="V352"/>
  <c r="V353" s="1"/>
  <c r="V351"/>
  <c r="W352"/>
  <c r="W353" s="1"/>
  <c r="W351"/>
  <c r="X352"/>
  <c r="X353" s="1"/>
  <c r="X351"/>
  <c r="Y351"/>
  <c r="Y352"/>
  <c r="Y353" s="1"/>
  <c r="Z352"/>
  <c r="Z353" s="1"/>
  <c r="Z351"/>
  <c r="AA352"/>
  <c r="AA353" s="1"/>
  <c r="AA351"/>
  <c r="G354"/>
  <c r="H350"/>
  <c r="H354" s="1"/>
  <c r="I350"/>
  <c r="I354" s="1"/>
  <c r="J350"/>
  <c r="J354" s="1"/>
  <c r="K350"/>
  <c r="K354" s="1"/>
  <c r="L350"/>
  <c r="L354" s="1"/>
  <c r="M350"/>
  <c r="M354" s="1"/>
  <c r="N350"/>
  <c r="N354" s="1"/>
  <c r="O350"/>
  <c r="O354" s="1"/>
  <c r="P350"/>
  <c r="P354" s="1"/>
  <c r="Q350"/>
  <c r="Q354" s="1"/>
  <c r="R350"/>
  <c r="R354" s="1"/>
  <c r="S350"/>
  <c r="S354" s="1"/>
  <c r="T350"/>
  <c r="T354" s="1"/>
  <c r="U350"/>
  <c r="U354" s="1"/>
  <c r="V350"/>
  <c r="V354" s="1"/>
  <c r="W350"/>
  <c r="W354" s="1"/>
  <c r="X350"/>
  <c r="X354" s="1"/>
  <c r="Y350"/>
  <c r="Y354" s="1"/>
  <c r="Z350"/>
  <c r="Z354" s="1"/>
  <c r="J360"/>
  <c r="J362"/>
  <c r="J364"/>
  <c r="J369"/>
  <c r="J371"/>
  <c r="J372"/>
  <c r="J373"/>
  <c r="J361"/>
  <c r="J363"/>
  <c r="J365"/>
  <c r="J370"/>
  <c r="J376"/>
  <c r="J377"/>
  <c r="J378"/>
  <c r="J368"/>
  <c r="J358"/>
  <c r="J366"/>
  <c r="J374"/>
  <c r="J359"/>
  <c r="J367"/>
  <c r="J375"/>
  <c r="R376"/>
  <c r="R377"/>
  <c r="R378"/>
  <c r="R361"/>
  <c r="R363"/>
  <c r="R364"/>
  <c r="R365"/>
  <c r="R362"/>
  <c r="R368"/>
  <c r="R369"/>
  <c r="R370"/>
  <c r="R360"/>
  <c r="R371"/>
  <c r="R372"/>
  <c r="R373"/>
  <c r="R358"/>
  <c r="R366"/>
  <c r="R374"/>
  <c r="R359"/>
  <c r="R367"/>
  <c r="R375"/>
  <c r="V361"/>
  <c r="V360"/>
  <c r="V359"/>
  <c r="V365"/>
  <c r="V358"/>
  <c r="V367"/>
  <c r="V369"/>
  <c r="V373"/>
  <c r="V375"/>
  <c r="V376"/>
  <c r="V377"/>
  <c r="V374"/>
  <c r="V364"/>
  <c r="V366"/>
  <c r="V368"/>
  <c r="V372"/>
  <c r="V362"/>
  <c r="V370"/>
  <c r="V378"/>
  <c r="V363"/>
  <c r="V371"/>
  <c r="Z373"/>
  <c r="Z371"/>
  <c r="Z372"/>
  <c r="Z377"/>
  <c r="Z368"/>
  <c r="Z369"/>
  <c r="Z370"/>
  <c r="Z360"/>
  <c r="Z361"/>
  <c r="Z362"/>
  <c r="Z376"/>
  <c r="Z378"/>
  <c r="Z363"/>
  <c r="Z364"/>
  <c r="Z365"/>
  <c r="Z358"/>
  <c r="Z366"/>
  <c r="Z374"/>
  <c r="Z359"/>
  <c r="Z367"/>
  <c r="Z375"/>
  <c r="T359"/>
  <c r="T361"/>
  <c r="T363"/>
  <c r="T362"/>
  <c r="T367"/>
  <c r="T369"/>
  <c r="T370"/>
  <c r="T371"/>
  <c r="T368"/>
  <c r="T374"/>
  <c r="T375"/>
  <c r="T376"/>
  <c r="T358"/>
  <c r="T360"/>
  <c r="T366"/>
  <c r="T377"/>
  <c r="T378"/>
  <c r="T364"/>
  <c r="T372"/>
  <c r="T365"/>
  <c r="T373"/>
  <c r="S358"/>
  <c r="S360"/>
  <c r="S364"/>
  <c r="S366"/>
  <c r="S367"/>
  <c r="S368"/>
  <c r="S365"/>
  <c r="S371"/>
  <c r="S372"/>
  <c r="S373"/>
  <c r="S359"/>
  <c r="S363"/>
  <c r="S374"/>
  <c r="S375"/>
  <c r="S376"/>
  <c r="S361"/>
  <c r="S369"/>
  <c r="S377"/>
  <c r="S362"/>
  <c r="S370"/>
  <c r="S378"/>
  <c r="N369"/>
  <c r="N368"/>
  <c r="N367"/>
  <c r="N375"/>
  <c r="N377"/>
  <c r="N364"/>
  <c r="N365"/>
  <c r="N366"/>
  <c r="N372"/>
  <c r="N374"/>
  <c r="N373"/>
  <c r="N358"/>
  <c r="N376"/>
  <c r="N359"/>
  <c r="N360"/>
  <c r="N361"/>
  <c r="N362"/>
  <c r="N370"/>
  <c r="N378"/>
  <c r="N363"/>
  <c r="N371"/>
  <c r="L362"/>
  <c r="L361"/>
  <c r="L363"/>
  <c r="L358"/>
  <c r="L359"/>
  <c r="L360"/>
  <c r="L366"/>
  <c r="L368"/>
  <c r="L375"/>
  <c r="L377"/>
  <c r="L378"/>
  <c r="L367"/>
  <c r="L369"/>
  <c r="L371"/>
  <c r="L376"/>
  <c r="L370"/>
  <c r="L374"/>
  <c r="L364"/>
  <c r="L372"/>
  <c r="L365"/>
  <c r="L373"/>
  <c r="W364"/>
  <c r="W363"/>
  <c r="W362"/>
  <c r="W367"/>
  <c r="W369"/>
  <c r="W370"/>
  <c r="W359"/>
  <c r="W360"/>
  <c r="W361"/>
  <c r="W371"/>
  <c r="W376"/>
  <c r="W378"/>
  <c r="W372"/>
  <c r="W377"/>
  <c r="W368"/>
  <c r="W375"/>
  <c r="W365"/>
  <c r="W373"/>
  <c r="W358"/>
  <c r="W366"/>
  <c r="W374"/>
  <c r="G378"/>
  <c r="G375"/>
  <c r="G376"/>
  <c r="G377"/>
  <c r="G360"/>
  <c r="G362"/>
  <c r="G363"/>
  <c r="G364"/>
  <c r="G361"/>
  <c r="G367"/>
  <c r="G368"/>
  <c r="G369"/>
  <c r="G359"/>
  <c r="G370"/>
  <c r="G371"/>
  <c r="G372"/>
  <c r="G365"/>
  <c r="G373"/>
  <c r="G358"/>
  <c r="G366"/>
  <c r="G374"/>
  <c r="I360"/>
  <c r="I358"/>
  <c r="I366"/>
  <c r="I368"/>
  <c r="I369"/>
  <c r="I370"/>
  <c r="I359"/>
  <c r="I361"/>
  <c r="I367"/>
  <c r="I373"/>
  <c r="I374"/>
  <c r="I375"/>
  <c r="I362"/>
  <c r="I365"/>
  <c r="I376"/>
  <c r="I377"/>
  <c r="I378"/>
  <c r="I363"/>
  <c r="I371"/>
  <c r="I364"/>
  <c r="I372"/>
  <c r="Q378"/>
  <c r="Q376"/>
  <c r="Q377"/>
  <c r="Q373"/>
  <c r="Q374"/>
  <c r="Q375"/>
  <c r="Q358"/>
  <c r="Q360"/>
  <c r="Q361"/>
  <c r="Q362"/>
  <c r="Q359"/>
  <c r="Q365"/>
  <c r="Q366"/>
  <c r="Q367"/>
  <c r="Q368"/>
  <c r="Q369"/>
  <c r="Q370"/>
  <c r="Q363"/>
  <c r="Q371"/>
  <c r="Q364"/>
  <c r="Q372"/>
  <c r="U358"/>
  <c r="U361"/>
  <c r="U363"/>
  <c r="U365"/>
  <c r="U370"/>
  <c r="U372"/>
  <c r="U373"/>
  <c r="U374"/>
  <c r="U371"/>
  <c r="U377"/>
  <c r="U378"/>
  <c r="U362"/>
  <c r="U364"/>
  <c r="U366"/>
  <c r="U369"/>
  <c r="U359"/>
  <c r="U367"/>
  <c r="U375"/>
  <c r="U360"/>
  <c r="U368"/>
  <c r="U376"/>
  <c r="P374"/>
  <c r="P373"/>
  <c r="P375"/>
  <c r="P370"/>
  <c r="P371"/>
  <c r="P372"/>
  <c r="P378"/>
  <c r="P358"/>
  <c r="P359"/>
  <c r="P362"/>
  <c r="P363"/>
  <c r="P364"/>
  <c r="P365"/>
  <c r="P366"/>
  <c r="P367"/>
  <c r="P360"/>
  <c r="P368"/>
  <c r="P376"/>
  <c r="P369"/>
  <c r="P377"/>
  <c r="P361"/>
  <c r="O370"/>
  <c r="O371"/>
  <c r="O372"/>
  <c r="O367"/>
  <c r="O368"/>
  <c r="O369"/>
  <c r="O376"/>
  <c r="O375"/>
  <c r="O377"/>
  <c r="O359"/>
  <c r="O360"/>
  <c r="O361"/>
  <c r="O378"/>
  <c r="O362"/>
  <c r="O363"/>
  <c r="O364"/>
  <c r="O365"/>
  <c r="O358"/>
  <c r="O366"/>
  <c r="O374"/>
  <c r="O373"/>
  <c r="M364"/>
  <c r="M366"/>
  <c r="M365"/>
  <c r="M373"/>
  <c r="M361"/>
  <c r="M362"/>
  <c r="M363"/>
  <c r="M370"/>
  <c r="M378"/>
  <c r="M369"/>
  <c r="M371"/>
  <c r="M372"/>
  <c r="M374"/>
  <c r="M377"/>
  <c r="M358"/>
  <c r="M359"/>
  <c r="M367"/>
  <c r="M375"/>
  <c r="M360"/>
  <c r="M368"/>
  <c r="M376"/>
  <c r="Y369"/>
  <c r="Y368"/>
  <c r="Y370"/>
  <c r="Y373"/>
  <c r="Y375"/>
  <c r="Y365"/>
  <c r="Y366"/>
  <c r="Y367"/>
  <c r="Y377"/>
  <c r="Y376"/>
  <c r="Y378"/>
  <c r="Y358"/>
  <c r="Y359"/>
  <c r="Y374"/>
  <c r="Y360"/>
  <c r="Y361"/>
  <c r="Y362"/>
  <c r="Y363"/>
  <c r="Y371"/>
  <c r="Y364"/>
  <c r="Y372"/>
  <c r="X365"/>
  <c r="X367"/>
  <c r="X366"/>
  <c r="X371"/>
  <c r="X362"/>
  <c r="X363"/>
  <c r="X364"/>
  <c r="X373"/>
  <c r="X375"/>
  <c r="X374"/>
  <c r="X370"/>
  <c r="X372"/>
  <c r="X378"/>
  <c r="X358"/>
  <c r="X359"/>
  <c r="X360"/>
  <c r="X368"/>
  <c r="X376"/>
  <c r="X361"/>
  <c r="X369"/>
  <c r="X377"/>
  <c r="H358"/>
  <c r="H378"/>
  <c r="H363"/>
  <c r="H365"/>
  <c r="H366"/>
  <c r="H367"/>
  <c r="H359"/>
  <c r="H364"/>
  <c r="H370"/>
  <c r="H371"/>
  <c r="H372"/>
  <c r="H362"/>
  <c r="H373"/>
  <c r="H374"/>
  <c r="H375"/>
  <c r="H360"/>
  <c r="H368"/>
  <c r="H376"/>
  <c r="H361"/>
  <c r="H369"/>
  <c r="H377"/>
  <c r="K358"/>
  <c r="K360"/>
  <c r="K359"/>
  <c r="K368"/>
  <c r="K364"/>
  <c r="K366"/>
  <c r="K372"/>
  <c r="K374"/>
  <c r="K375"/>
  <c r="K376"/>
  <c r="K363"/>
  <c r="K365"/>
  <c r="K367"/>
  <c r="K373"/>
  <c r="K371"/>
  <c r="K361"/>
  <c r="K369"/>
  <c r="K377"/>
  <c r="K362"/>
  <c r="K370"/>
  <c r="K378"/>
  <c r="AA376"/>
  <c r="AA375"/>
  <c r="AA374"/>
  <c r="AA371"/>
  <c r="AA372"/>
  <c r="AA373"/>
  <c r="AA358"/>
  <c r="AA359"/>
  <c r="AA360"/>
  <c r="AA363"/>
  <c r="AA364"/>
  <c r="AA365"/>
  <c r="AA366"/>
  <c r="AA367"/>
  <c r="AA368"/>
  <c r="AA361"/>
  <c r="AA369"/>
  <c r="AA377"/>
  <c r="AA362"/>
  <c r="AA370"/>
  <c r="AA378"/>
  <c r="J421"/>
  <c r="R421"/>
  <c r="V421"/>
  <c r="Z421"/>
  <c r="Y421"/>
  <c r="T421"/>
  <c r="O421"/>
  <c r="AA421"/>
  <c r="N421"/>
  <c r="L421"/>
  <c r="K421"/>
  <c r="AA350"/>
  <c r="I421"/>
  <c r="Q421"/>
  <c r="U421"/>
  <c r="P421"/>
  <c r="W421"/>
  <c r="G421"/>
  <c r="M421"/>
  <c r="X421"/>
  <c r="H421"/>
  <c r="S421"/>
  <c r="AA244"/>
  <c r="Z244"/>
  <c r="Y244"/>
  <c r="X244"/>
  <c r="W244"/>
  <c r="V244"/>
  <c r="U244"/>
  <c r="T244"/>
  <c r="S244"/>
  <c r="R244"/>
  <c r="Q244"/>
  <c r="P244"/>
  <c r="O244"/>
  <c r="N244"/>
  <c r="M244"/>
  <c r="L244"/>
  <c r="K244"/>
  <c r="J244"/>
  <c r="I244"/>
  <c r="H244"/>
  <c r="AA243"/>
  <c r="Z243"/>
  <c r="Y243"/>
  <c r="X243"/>
  <c r="W243"/>
  <c r="V243"/>
  <c r="U243"/>
  <c r="T243"/>
  <c r="S243"/>
  <c r="R243"/>
  <c r="Q243"/>
  <c r="P243"/>
  <c r="O243"/>
  <c r="N243"/>
  <c r="M243"/>
  <c r="L243"/>
  <c r="K243"/>
  <c r="J243"/>
  <c r="I243"/>
  <c r="H243"/>
  <c r="G243"/>
  <c r="AA242"/>
  <c r="Z242"/>
  <c r="Y242"/>
  <c r="X242"/>
  <c r="W242"/>
  <c r="V242"/>
  <c r="U242"/>
  <c r="T242"/>
  <c r="S242"/>
  <c r="R242"/>
  <c r="Q242"/>
  <c r="P242"/>
  <c r="O242"/>
  <c r="N242"/>
  <c r="M242"/>
  <c r="L242"/>
  <c r="K242"/>
  <c r="J242"/>
  <c r="I242"/>
  <c r="H242"/>
  <c r="G242"/>
  <c r="AA241"/>
  <c r="Z241"/>
  <c r="Y241"/>
  <c r="X241"/>
  <c r="W241"/>
  <c r="V241"/>
  <c r="U241"/>
  <c r="T241"/>
  <c r="S241"/>
  <c r="R241"/>
  <c r="Q241"/>
  <c r="P241"/>
  <c r="O241"/>
  <c r="N241"/>
  <c r="M241"/>
  <c r="L241"/>
  <c r="K241"/>
  <c r="J241"/>
  <c r="I241"/>
  <c r="H241"/>
  <c r="G241"/>
  <c r="AA240"/>
  <c r="Z240"/>
  <c r="Y240"/>
  <c r="X240"/>
  <c r="W240"/>
  <c r="V240"/>
  <c r="U240"/>
  <c r="T240"/>
  <c r="S240"/>
  <c r="R240"/>
  <c r="Q240"/>
  <c r="P240"/>
  <c r="O240"/>
  <c r="N240"/>
  <c r="M240"/>
  <c r="L240"/>
  <c r="K240"/>
  <c r="J240"/>
  <c r="I240"/>
  <c r="H240"/>
  <c r="G240"/>
  <c r="AA239"/>
  <c r="Z239"/>
  <c r="Y239"/>
  <c r="X239"/>
  <c r="W239"/>
  <c r="V239"/>
  <c r="U239"/>
  <c r="T239"/>
  <c r="S239"/>
  <c r="R239"/>
  <c r="Q239"/>
  <c r="P239"/>
  <c r="O239"/>
  <c r="N239"/>
  <c r="M239"/>
  <c r="L239"/>
  <c r="K239"/>
  <c r="J239"/>
  <c r="I239"/>
  <c r="H239"/>
  <c r="G239"/>
  <c r="AA354" l="1"/>
  <c r="Z355"/>
  <c r="Z357"/>
  <c r="Z356"/>
  <c r="U355"/>
  <c r="U357"/>
  <c r="U356"/>
  <c r="K355"/>
  <c r="K356"/>
  <c r="K357"/>
  <c r="X355"/>
  <c r="X356"/>
  <c r="X357"/>
  <c r="S356"/>
  <c r="S355"/>
  <c r="S357"/>
  <c r="L355"/>
  <c r="L357"/>
  <c r="L356"/>
  <c r="Y355"/>
  <c r="Y356"/>
  <c r="Y357"/>
  <c r="N357"/>
  <c r="N356"/>
  <c r="N355"/>
  <c r="J356"/>
  <c r="J355"/>
  <c r="J357"/>
  <c r="W356"/>
  <c r="W355"/>
  <c r="W357"/>
  <c r="V357"/>
  <c r="V355"/>
  <c r="V356"/>
  <c r="P357"/>
  <c r="P356"/>
  <c r="P355"/>
  <c r="M355"/>
  <c r="M357"/>
  <c r="M356"/>
  <c r="I355"/>
  <c r="I357"/>
  <c r="I356"/>
  <c r="O355"/>
  <c r="O357"/>
  <c r="O356"/>
  <c r="G357"/>
  <c r="G356"/>
  <c r="G355"/>
  <c r="H355"/>
  <c r="H357"/>
  <c r="H356"/>
  <c r="Q357"/>
  <c r="Q356"/>
  <c r="Q355"/>
  <c r="T355"/>
  <c r="T357"/>
  <c r="T356"/>
  <c r="R357"/>
  <c r="R355"/>
  <c r="R356"/>
  <c r="G247"/>
  <c r="G248" s="1"/>
  <c r="G246"/>
  <c r="H246"/>
  <c r="H247"/>
  <c r="H248" s="1"/>
  <c r="I247"/>
  <c r="I248" s="1"/>
  <c r="I246"/>
  <c r="J246"/>
  <c r="J247"/>
  <c r="J248" s="1"/>
  <c r="K246"/>
  <c r="K247"/>
  <c r="K248" s="1"/>
  <c r="L246"/>
  <c r="L247"/>
  <c r="L248" s="1"/>
  <c r="M247"/>
  <c r="M248" s="1"/>
  <c r="M246"/>
  <c r="N247"/>
  <c r="N248" s="1"/>
  <c r="N246"/>
  <c r="O247"/>
  <c r="O248" s="1"/>
  <c r="O246"/>
  <c r="P246"/>
  <c r="P247"/>
  <c r="P248" s="1"/>
  <c r="Q246"/>
  <c r="Q247"/>
  <c r="Q248" s="1"/>
  <c r="R246"/>
  <c r="R247"/>
  <c r="R248" s="1"/>
  <c r="S246"/>
  <c r="S247"/>
  <c r="S248" s="1"/>
  <c r="T247"/>
  <c r="T248" s="1"/>
  <c r="T246"/>
  <c r="U247"/>
  <c r="U248" s="1"/>
  <c r="U246"/>
  <c r="V247"/>
  <c r="V248" s="1"/>
  <c r="V246"/>
  <c r="W247"/>
  <c r="W248" s="1"/>
  <c r="W246"/>
  <c r="X247"/>
  <c r="X248" s="1"/>
  <c r="X246"/>
  <c r="Y246"/>
  <c r="Y247"/>
  <c r="Y248" s="1"/>
  <c r="Z246"/>
  <c r="Z247"/>
  <c r="Z248" s="1"/>
  <c r="AA246"/>
  <c r="AA247"/>
  <c r="AA248" s="1"/>
  <c r="H245"/>
  <c r="H249" s="1"/>
  <c r="I245"/>
  <c r="I249" s="1"/>
  <c r="J245"/>
  <c r="J249" s="1"/>
  <c r="K245"/>
  <c r="K249" s="1"/>
  <c r="L245"/>
  <c r="L249" s="1"/>
  <c r="M245"/>
  <c r="M249" s="1"/>
  <c r="N245"/>
  <c r="N249" s="1"/>
  <c r="O245"/>
  <c r="O249" s="1"/>
  <c r="P245"/>
  <c r="P249" s="1"/>
  <c r="Q245"/>
  <c r="Q249" s="1"/>
  <c r="R245"/>
  <c r="R249" s="1"/>
  <c r="S245"/>
  <c r="S249" s="1"/>
  <c r="T245"/>
  <c r="T249" s="1"/>
  <c r="U245"/>
  <c r="U249" s="1"/>
  <c r="V245"/>
  <c r="V249" s="1"/>
  <c r="W245"/>
  <c r="W249" s="1"/>
  <c r="X245"/>
  <c r="X249" s="1"/>
  <c r="Y245"/>
  <c r="Y249" s="1"/>
  <c r="Z245"/>
  <c r="Z249" s="1"/>
  <c r="AA245"/>
  <c r="AA249" s="1"/>
  <c r="L383"/>
  <c r="W383"/>
  <c r="M383"/>
  <c r="X383"/>
  <c r="J383"/>
  <c r="T383"/>
  <c r="G383"/>
  <c r="Q383"/>
  <c r="R383"/>
  <c r="P383"/>
  <c r="Z383"/>
  <c r="U383"/>
  <c r="I383"/>
  <c r="H383"/>
  <c r="O383"/>
  <c r="Y383"/>
  <c r="N383"/>
  <c r="V383"/>
  <c r="K383"/>
  <c r="S383"/>
  <c r="AA383"/>
  <c r="Z392"/>
  <c r="O392"/>
  <c r="X392"/>
  <c r="P392"/>
  <c r="AA392"/>
  <c r="W392"/>
  <c r="J392"/>
  <c r="T392"/>
  <c r="M392"/>
  <c r="L392"/>
  <c r="U392"/>
  <c r="H392"/>
  <c r="S392"/>
  <c r="K392"/>
  <c r="G392"/>
  <c r="R392"/>
  <c r="I392"/>
  <c r="Q392"/>
  <c r="Y392"/>
  <c r="N392"/>
  <c r="V392"/>
  <c r="H253"/>
  <c r="H273"/>
  <c r="H258"/>
  <c r="H260"/>
  <c r="H261"/>
  <c r="H262"/>
  <c r="H254"/>
  <c r="H259"/>
  <c r="H265"/>
  <c r="H266"/>
  <c r="H267"/>
  <c r="H268"/>
  <c r="H269"/>
  <c r="H270"/>
  <c r="H255"/>
  <c r="H263"/>
  <c r="H271"/>
  <c r="H256"/>
  <c r="H272"/>
  <c r="H257"/>
  <c r="H264"/>
  <c r="L257"/>
  <c r="L256"/>
  <c r="L258"/>
  <c r="L253"/>
  <c r="L254"/>
  <c r="L255"/>
  <c r="L261"/>
  <c r="L263"/>
  <c r="L270"/>
  <c r="L272"/>
  <c r="L273"/>
  <c r="L262"/>
  <c r="L264"/>
  <c r="L271"/>
  <c r="L265"/>
  <c r="L259"/>
  <c r="L267"/>
  <c r="L260"/>
  <c r="L268"/>
  <c r="L266"/>
  <c r="L269"/>
  <c r="P269"/>
  <c r="P268"/>
  <c r="P270"/>
  <c r="P265"/>
  <c r="P266"/>
  <c r="P267"/>
  <c r="P273"/>
  <c r="P253"/>
  <c r="P257"/>
  <c r="P258"/>
  <c r="P260"/>
  <c r="P261"/>
  <c r="P262"/>
  <c r="P263"/>
  <c r="P271"/>
  <c r="P256"/>
  <c r="P264"/>
  <c r="P272"/>
  <c r="P254"/>
  <c r="P255"/>
  <c r="P259"/>
  <c r="J255"/>
  <c r="J257"/>
  <c r="J259"/>
  <c r="J264"/>
  <c r="J266"/>
  <c r="J267"/>
  <c r="J268"/>
  <c r="J256"/>
  <c r="J258"/>
  <c r="J260"/>
  <c r="J265"/>
  <c r="J271"/>
  <c r="J272"/>
  <c r="J273"/>
  <c r="J263"/>
  <c r="J253"/>
  <c r="J261"/>
  <c r="J269"/>
  <c r="J254"/>
  <c r="J262"/>
  <c r="J270"/>
  <c r="Z268"/>
  <c r="Z266"/>
  <c r="Z267"/>
  <c r="Z272"/>
  <c r="Z263"/>
  <c r="Z264"/>
  <c r="Z265"/>
  <c r="Z255"/>
  <c r="Z256"/>
  <c r="Z257"/>
  <c r="Z271"/>
  <c r="Z273"/>
  <c r="Z258"/>
  <c r="Z259"/>
  <c r="Z260"/>
  <c r="Z253"/>
  <c r="Z261"/>
  <c r="Z269"/>
  <c r="Z254"/>
  <c r="Z262"/>
  <c r="Z270"/>
  <c r="P396"/>
  <c r="AA396"/>
  <c r="Y396"/>
  <c r="N396"/>
  <c r="G396"/>
  <c r="Q396"/>
  <c r="X396"/>
  <c r="L396"/>
  <c r="K396"/>
  <c r="V396"/>
  <c r="O396"/>
  <c r="I396"/>
  <c r="T396"/>
  <c r="W396"/>
  <c r="H396"/>
  <c r="S396"/>
  <c r="M396"/>
  <c r="U396"/>
  <c r="J396"/>
  <c r="R396"/>
  <c r="Z396"/>
  <c r="U253"/>
  <c r="U256"/>
  <c r="U258"/>
  <c r="U260"/>
  <c r="U265"/>
  <c r="U267"/>
  <c r="U268"/>
  <c r="U269"/>
  <c r="U266"/>
  <c r="U272"/>
  <c r="U273"/>
  <c r="U257"/>
  <c r="U259"/>
  <c r="U261"/>
  <c r="U264"/>
  <c r="U254"/>
  <c r="U262"/>
  <c r="U270"/>
  <c r="U255"/>
  <c r="U263"/>
  <c r="U271"/>
  <c r="O391"/>
  <c r="Y391"/>
  <c r="W391"/>
  <c r="P391"/>
  <c r="Z391"/>
  <c r="M391"/>
  <c r="U391"/>
  <c r="I391"/>
  <c r="T391"/>
  <c r="J391"/>
  <c r="H391"/>
  <c r="R391"/>
  <c r="X391"/>
  <c r="L391"/>
  <c r="G391"/>
  <c r="Q391"/>
  <c r="N391"/>
  <c r="V391"/>
  <c r="K391"/>
  <c r="S391"/>
  <c r="AA391"/>
  <c r="Y389"/>
  <c r="N389"/>
  <c r="K389"/>
  <c r="O389"/>
  <c r="Z389"/>
  <c r="L389"/>
  <c r="I389"/>
  <c r="S389"/>
  <c r="T389"/>
  <c r="G389"/>
  <c r="R389"/>
  <c r="W389"/>
  <c r="V389"/>
  <c r="J389"/>
  <c r="Q389"/>
  <c r="AA389"/>
  <c r="H389"/>
  <c r="P389"/>
  <c r="X389"/>
  <c r="M389"/>
  <c r="U389"/>
  <c r="G273"/>
  <c r="G270"/>
  <c r="G271"/>
  <c r="G272"/>
  <c r="G255"/>
  <c r="G257"/>
  <c r="G258"/>
  <c r="G259"/>
  <c r="G256"/>
  <c r="G262"/>
  <c r="G263"/>
  <c r="G265"/>
  <c r="G266"/>
  <c r="G260"/>
  <c r="G268"/>
  <c r="G253"/>
  <c r="G261"/>
  <c r="G269"/>
  <c r="G264"/>
  <c r="G267"/>
  <c r="G254"/>
  <c r="O265"/>
  <c r="O266"/>
  <c r="O267"/>
  <c r="O262"/>
  <c r="O263"/>
  <c r="O264"/>
  <c r="O270"/>
  <c r="O272"/>
  <c r="O254"/>
  <c r="O255"/>
  <c r="O256"/>
  <c r="O273"/>
  <c r="O257"/>
  <c r="O258"/>
  <c r="O259"/>
  <c r="O260"/>
  <c r="O268"/>
  <c r="O261"/>
  <c r="O269"/>
  <c r="O271"/>
  <c r="O253"/>
  <c r="W259"/>
  <c r="W258"/>
  <c r="W257"/>
  <c r="W262"/>
  <c r="W264"/>
  <c r="W265"/>
  <c r="W254"/>
  <c r="W255"/>
  <c r="W256"/>
  <c r="W266"/>
  <c r="W271"/>
  <c r="W273"/>
  <c r="W267"/>
  <c r="W272"/>
  <c r="W263"/>
  <c r="W270"/>
  <c r="W260"/>
  <c r="W268"/>
  <c r="W253"/>
  <c r="W261"/>
  <c r="W269"/>
  <c r="R271"/>
  <c r="R272"/>
  <c r="R273"/>
  <c r="R256"/>
  <c r="R258"/>
  <c r="R259"/>
  <c r="R260"/>
  <c r="R257"/>
  <c r="R263"/>
  <c r="R264"/>
  <c r="R265"/>
  <c r="R255"/>
  <c r="R266"/>
  <c r="R267"/>
  <c r="R268"/>
  <c r="R253"/>
  <c r="R261"/>
  <c r="R269"/>
  <c r="R254"/>
  <c r="R262"/>
  <c r="R270"/>
  <c r="V382"/>
  <c r="L382"/>
  <c r="U382"/>
  <c r="T382"/>
  <c r="M382"/>
  <c r="W382"/>
  <c r="R382"/>
  <c r="Q382"/>
  <c r="J382"/>
  <c r="I382"/>
  <c r="G382"/>
  <c r="O382"/>
  <c r="Z382"/>
  <c r="N382"/>
  <c r="Y382"/>
  <c r="K382"/>
  <c r="S382"/>
  <c r="AA382"/>
  <c r="H382"/>
  <c r="P382"/>
  <c r="X382"/>
  <c r="I255"/>
  <c r="I253"/>
  <c r="I261"/>
  <c r="I263"/>
  <c r="I264"/>
  <c r="I254"/>
  <c r="I256"/>
  <c r="I262"/>
  <c r="I269"/>
  <c r="I270"/>
  <c r="I257"/>
  <c r="I271"/>
  <c r="I272"/>
  <c r="I273"/>
  <c r="I258"/>
  <c r="I266"/>
  <c r="I259"/>
  <c r="I267"/>
  <c r="I265"/>
  <c r="I268"/>
  <c r="I260"/>
  <c r="Q398"/>
  <c r="Z398"/>
  <c r="N398"/>
  <c r="G398"/>
  <c r="R398"/>
  <c r="Y398"/>
  <c r="L398"/>
  <c r="V398"/>
  <c r="O398"/>
  <c r="W398"/>
  <c r="J398"/>
  <c r="U398"/>
  <c r="M398"/>
  <c r="I398"/>
  <c r="T398"/>
  <c r="K398"/>
  <c r="S398"/>
  <c r="AA398"/>
  <c r="H398"/>
  <c r="P398"/>
  <c r="X398"/>
  <c r="K380"/>
  <c r="V380"/>
  <c r="T380"/>
  <c r="L380"/>
  <c r="W380"/>
  <c r="P380"/>
  <c r="AA380"/>
  <c r="I380"/>
  <c r="H380"/>
  <c r="Q380"/>
  <c r="O380"/>
  <c r="Y380"/>
  <c r="S380"/>
  <c r="G380"/>
  <c r="N380"/>
  <c r="X380"/>
  <c r="M380"/>
  <c r="U380"/>
  <c r="J380"/>
  <c r="R380"/>
  <c r="Z380"/>
  <c r="Z394"/>
  <c r="P394"/>
  <c r="Y394"/>
  <c r="M394"/>
  <c r="Q394"/>
  <c r="AA394"/>
  <c r="X394"/>
  <c r="V394"/>
  <c r="J394"/>
  <c r="U394"/>
  <c r="N394"/>
  <c r="K394"/>
  <c r="I394"/>
  <c r="S394"/>
  <c r="H394"/>
  <c r="R394"/>
  <c r="G394"/>
  <c r="O394"/>
  <c r="W394"/>
  <c r="L394"/>
  <c r="T394"/>
  <c r="T254"/>
  <c r="T256"/>
  <c r="T258"/>
  <c r="T257"/>
  <c r="T262"/>
  <c r="T265"/>
  <c r="T266"/>
  <c r="T263"/>
  <c r="T271"/>
  <c r="T253"/>
  <c r="T255"/>
  <c r="T261"/>
  <c r="T272"/>
  <c r="T273"/>
  <c r="T259"/>
  <c r="T267"/>
  <c r="T260"/>
  <c r="T268"/>
  <c r="T264"/>
  <c r="T269"/>
  <c r="T270"/>
  <c r="P395"/>
  <c r="AA395"/>
  <c r="Q395"/>
  <c r="N395"/>
  <c r="K395"/>
  <c r="U395"/>
  <c r="X395"/>
  <c r="V395"/>
  <c r="I395"/>
  <c r="T395"/>
  <c r="Y395"/>
  <c r="M395"/>
  <c r="L395"/>
  <c r="H395"/>
  <c r="S395"/>
  <c r="J395"/>
  <c r="R395"/>
  <c r="Z395"/>
  <c r="G395"/>
  <c r="O395"/>
  <c r="W395"/>
  <c r="W385"/>
  <c r="M385"/>
  <c r="N385"/>
  <c r="X385"/>
  <c r="K385"/>
  <c r="J385"/>
  <c r="S385"/>
  <c r="G385"/>
  <c r="R385"/>
  <c r="H385"/>
  <c r="P385"/>
  <c r="AA385"/>
  <c r="V385"/>
  <c r="U385"/>
  <c r="O385"/>
  <c r="Z385"/>
  <c r="L385"/>
  <c r="T385"/>
  <c r="I385"/>
  <c r="Q385"/>
  <c r="Y385"/>
  <c r="K253"/>
  <c r="K255"/>
  <c r="K254"/>
  <c r="K263"/>
  <c r="K259"/>
  <c r="K261"/>
  <c r="K267"/>
  <c r="K269"/>
  <c r="K270"/>
  <c r="K271"/>
  <c r="K258"/>
  <c r="K260"/>
  <c r="K262"/>
  <c r="K268"/>
  <c r="K266"/>
  <c r="K256"/>
  <c r="K264"/>
  <c r="K272"/>
  <c r="K257"/>
  <c r="K273"/>
  <c r="K265"/>
  <c r="S253"/>
  <c r="S255"/>
  <c r="S259"/>
  <c r="S261"/>
  <c r="S262"/>
  <c r="S263"/>
  <c r="S266"/>
  <c r="S267"/>
  <c r="S268"/>
  <c r="S254"/>
  <c r="S258"/>
  <c r="S269"/>
  <c r="S270"/>
  <c r="S271"/>
  <c r="S264"/>
  <c r="S272"/>
  <c r="S257"/>
  <c r="S265"/>
  <c r="S273"/>
  <c r="S260"/>
  <c r="S256"/>
  <c r="AA271"/>
  <c r="AA270"/>
  <c r="AA269"/>
  <c r="AA266"/>
  <c r="AA267"/>
  <c r="AA268"/>
  <c r="AA253"/>
  <c r="AA254"/>
  <c r="AA258"/>
  <c r="AA259"/>
  <c r="AA260"/>
  <c r="AA261"/>
  <c r="AA262"/>
  <c r="AA264"/>
  <c r="AA272"/>
  <c r="AA257"/>
  <c r="AA265"/>
  <c r="AA273"/>
  <c r="AA255"/>
  <c r="AA256"/>
  <c r="AA263"/>
  <c r="M387"/>
  <c r="X387"/>
  <c r="N387"/>
  <c r="Y387"/>
  <c r="L387"/>
  <c r="K387"/>
  <c r="I387"/>
  <c r="H387"/>
  <c r="S387"/>
  <c r="Q387"/>
  <c r="V387"/>
  <c r="U387"/>
  <c r="T387"/>
  <c r="P387"/>
  <c r="AA387"/>
  <c r="J387"/>
  <c r="R387"/>
  <c r="Z387"/>
  <c r="G387"/>
  <c r="O387"/>
  <c r="W387"/>
  <c r="Y390"/>
  <c r="N390"/>
  <c r="W390"/>
  <c r="O390"/>
  <c r="Z390"/>
  <c r="V390"/>
  <c r="J390"/>
  <c r="I390"/>
  <c r="T390"/>
  <c r="M390"/>
  <c r="L390"/>
  <c r="G390"/>
  <c r="R390"/>
  <c r="U390"/>
  <c r="Q390"/>
  <c r="K390"/>
  <c r="S390"/>
  <c r="AA390"/>
  <c r="H390"/>
  <c r="P390"/>
  <c r="X390"/>
  <c r="Y264"/>
  <c r="Y263"/>
  <c r="Y265"/>
  <c r="Y268"/>
  <c r="Y270"/>
  <c r="Y260"/>
  <c r="Y261"/>
  <c r="Y262"/>
  <c r="Y272"/>
  <c r="Y271"/>
  <c r="Y273"/>
  <c r="Y253"/>
  <c r="Y254"/>
  <c r="Y269"/>
  <c r="Y255"/>
  <c r="Y256"/>
  <c r="Y257"/>
  <c r="Y259"/>
  <c r="Y267"/>
  <c r="Y258"/>
  <c r="Y266"/>
  <c r="Z393"/>
  <c r="O393"/>
  <c r="P393"/>
  <c r="AA393"/>
  <c r="N393"/>
  <c r="K393"/>
  <c r="J393"/>
  <c r="U393"/>
  <c r="W393"/>
  <c r="H393"/>
  <c r="S393"/>
  <c r="X393"/>
  <c r="M393"/>
  <c r="V393"/>
  <c r="G393"/>
  <c r="R393"/>
  <c r="L393"/>
  <c r="T393"/>
  <c r="I393"/>
  <c r="Q393"/>
  <c r="Y393"/>
  <c r="N388"/>
  <c r="X388"/>
  <c r="W388"/>
  <c r="O388"/>
  <c r="Y388"/>
  <c r="V388"/>
  <c r="T388"/>
  <c r="H388"/>
  <c r="S388"/>
  <c r="L388"/>
  <c r="K388"/>
  <c r="I388"/>
  <c r="G388"/>
  <c r="Q388"/>
  <c r="P388"/>
  <c r="AA388"/>
  <c r="M388"/>
  <c r="U388"/>
  <c r="J388"/>
  <c r="R388"/>
  <c r="Z388"/>
  <c r="N264"/>
  <c r="N263"/>
  <c r="N262"/>
  <c r="N270"/>
  <c r="N272"/>
  <c r="N259"/>
  <c r="N260"/>
  <c r="N261"/>
  <c r="N267"/>
  <c r="N269"/>
  <c r="N268"/>
  <c r="N271"/>
  <c r="N255"/>
  <c r="N256"/>
  <c r="N257"/>
  <c r="N265"/>
  <c r="N253"/>
  <c r="N258"/>
  <c r="N273"/>
  <c r="N254"/>
  <c r="N266"/>
  <c r="V256"/>
  <c r="V255"/>
  <c r="V254"/>
  <c r="V260"/>
  <c r="V253"/>
  <c r="V262"/>
  <c r="V264"/>
  <c r="V268"/>
  <c r="V270"/>
  <c r="V271"/>
  <c r="V272"/>
  <c r="V269"/>
  <c r="V259"/>
  <c r="V261"/>
  <c r="V263"/>
  <c r="V267"/>
  <c r="V265"/>
  <c r="V273"/>
  <c r="V258"/>
  <c r="V266"/>
  <c r="V257"/>
  <c r="Q397"/>
  <c r="AA397"/>
  <c r="G397"/>
  <c r="R397"/>
  <c r="O397"/>
  <c r="W397"/>
  <c r="V397"/>
  <c r="Y397"/>
  <c r="L397"/>
  <c r="J397"/>
  <c r="T397"/>
  <c r="Z397"/>
  <c r="N397"/>
  <c r="I397"/>
  <c r="S397"/>
  <c r="H397"/>
  <c r="P397"/>
  <c r="X397"/>
  <c r="M397"/>
  <c r="U397"/>
  <c r="K397"/>
  <c r="M259"/>
  <c r="M261"/>
  <c r="M260"/>
  <c r="M268"/>
  <c r="M256"/>
  <c r="M257"/>
  <c r="M258"/>
  <c r="M265"/>
  <c r="M273"/>
  <c r="M264"/>
  <c r="M266"/>
  <c r="M267"/>
  <c r="M269"/>
  <c r="M272"/>
  <c r="M253"/>
  <c r="M254"/>
  <c r="M262"/>
  <c r="M270"/>
  <c r="M255"/>
  <c r="M263"/>
  <c r="M271"/>
  <c r="Q273"/>
  <c r="Q271"/>
  <c r="Q272"/>
  <c r="Q269"/>
  <c r="Q270"/>
  <c r="Q253"/>
  <c r="Q255"/>
  <c r="Q256"/>
  <c r="Q254"/>
  <c r="Q260"/>
  <c r="Q261"/>
  <c r="Q262"/>
  <c r="Q264"/>
  <c r="Q265"/>
  <c r="Q258"/>
  <c r="Q266"/>
  <c r="Q259"/>
  <c r="Q267"/>
  <c r="Q268"/>
  <c r="Q257"/>
  <c r="Q263"/>
  <c r="W384"/>
  <c r="L384"/>
  <c r="U384"/>
  <c r="T384"/>
  <c r="M384"/>
  <c r="X384"/>
  <c r="H384"/>
  <c r="G384"/>
  <c r="R384"/>
  <c r="K384"/>
  <c r="J384"/>
  <c r="P384"/>
  <c r="AA384"/>
  <c r="S384"/>
  <c r="O384"/>
  <c r="Z384"/>
  <c r="I384"/>
  <c r="Q384"/>
  <c r="Y384"/>
  <c r="N384"/>
  <c r="V384"/>
  <c r="X386"/>
  <c r="M386"/>
  <c r="V386"/>
  <c r="U386"/>
  <c r="N386"/>
  <c r="Y386"/>
  <c r="H386"/>
  <c r="R386"/>
  <c r="K386"/>
  <c r="J386"/>
  <c r="S386"/>
  <c r="Q386"/>
  <c r="AA386"/>
  <c r="I386"/>
  <c r="P386"/>
  <c r="Z386"/>
  <c r="G386"/>
  <c r="O386"/>
  <c r="W386"/>
  <c r="L386"/>
  <c r="T386"/>
  <c r="K381"/>
  <c r="V381"/>
  <c r="I381"/>
  <c r="L381"/>
  <c r="W381"/>
  <c r="J381"/>
  <c r="S381"/>
  <c r="G381"/>
  <c r="Q381"/>
  <c r="AA381"/>
  <c r="O381"/>
  <c r="Z381"/>
  <c r="T381"/>
  <c r="R381"/>
  <c r="N381"/>
  <c r="Y381"/>
  <c r="H381"/>
  <c r="P381"/>
  <c r="X381"/>
  <c r="M381"/>
  <c r="U381"/>
  <c r="K379"/>
  <c r="U379"/>
  <c r="H379"/>
  <c r="L379"/>
  <c r="V379"/>
  <c r="I379"/>
  <c r="S379"/>
  <c r="Q379"/>
  <c r="P379"/>
  <c r="AA379"/>
  <c r="N379"/>
  <c r="Y379"/>
  <c r="T379"/>
  <c r="M379"/>
  <c r="X379"/>
  <c r="J379"/>
  <c r="R379"/>
  <c r="Z379"/>
  <c r="G379"/>
  <c r="O379"/>
  <c r="W379"/>
  <c r="X260"/>
  <c r="X262"/>
  <c r="X261"/>
  <c r="X266"/>
  <c r="X257"/>
  <c r="X258"/>
  <c r="X259"/>
  <c r="X268"/>
  <c r="X270"/>
  <c r="X269"/>
  <c r="X265"/>
  <c r="X267"/>
  <c r="X273"/>
  <c r="X253"/>
  <c r="X254"/>
  <c r="X263"/>
  <c r="X271"/>
  <c r="X256"/>
  <c r="X264"/>
  <c r="X272"/>
  <c r="X255"/>
  <c r="N316"/>
  <c r="V316"/>
  <c r="Y316"/>
  <c r="X316"/>
  <c r="J316"/>
  <c r="R316"/>
  <c r="Z316"/>
  <c r="Q316"/>
  <c r="S316"/>
  <c r="I316"/>
  <c r="M316"/>
  <c r="U316"/>
  <c r="T316"/>
  <c r="K316"/>
  <c r="H316"/>
  <c r="L316"/>
  <c r="P316"/>
  <c r="G316"/>
  <c r="O316"/>
  <c r="W316"/>
  <c r="AA316"/>
  <c r="AA139"/>
  <c r="Z139"/>
  <c r="Y139"/>
  <c r="X139"/>
  <c r="W139"/>
  <c r="V139"/>
  <c r="U139"/>
  <c r="T139"/>
  <c r="S139"/>
  <c r="R139"/>
  <c r="Q139"/>
  <c r="P139"/>
  <c r="O139"/>
  <c r="N139"/>
  <c r="M139"/>
  <c r="L139"/>
  <c r="K139"/>
  <c r="J139"/>
  <c r="I139"/>
  <c r="H139"/>
  <c r="AA138"/>
  <c r="Z138"/>
  <c r="Y138"/>
  <c r="X138"/>
  <c r="W138"/>
  <c r="V138"/>
  <c r="U138"/>
  <c r="T138"/>
  <c r="S138"/>
  <c r="R138"/>
  <c r="Q138"/>
  <c r="P138"/>
  <c r="O138"/>
  <c r="N138"/>
  <c r="M138"/>
  <c r="L138"/>
  <c r="K138"/>
  <c r="J138"/>
  <c r="I138"/>
  <c r="H138"/>
  <c r="G138"/>
  <c r="AA137"/>
  <c r="Z137"/>
  <c r="Y137"/>
  <c r="X137"/>
  <c r="W137"/>
  <c r="V137"/>
  <c r="U137"/>
  <c r="T137"/>
  <c r="S137"/>
  <c r="R137"/>
  <c r="Q137"/>
  <c r="P137"/>
  <c r="O137"/>
  <c r="N137"/>
  <c r="M137"/>
  <c r="L137"/>
  <c r="K137"/>
  <c r="J137"/>
  <c r="I137"/>
  <c r="H137"/>
  <c r="G137"/>
  <c r="AA136"/>
  <c r="Z136"/>
  <c r="Y136"/>
  <c r="X136"/>
  <c r="W136"/>
  <c r="V136"/>
  <c r="U136"/>
  <c r="T136"/>
  <c r="S136"/>
  <c r="R136"/>
  <c r="Q136"/>
  <c r="P136"/>
  <c r="O136"/>
  <c r="N136"/>
  <c r="M136"/>
  <c r="L136"/>
  <c r="K136"/>
  <c r="J136"/>
  <c r="I136"/>
  <c r="H136"/>
  <c r="G136"/>
  <c r="AA135"/>
  <c r="Z135"/>
  <c r="Y135"/>
  <c r="X135"/>
  <c r="W135"/>
  <c r="V135"/>
  <c r="U135"/>
  <c r="T135"/>
  <c r="S135"/>
  <c r="R135"/>
  <c r="Q135"/>
  <c r="P135"/>
  <c r="O135"/>
  <c r="N135"/>
  <c r="M135"/>
  <c r="L135"/>
  <c r="K135"/>
  <c r="J135"/>
  <c r="I135"/>
  <c r="H135"/>
  <c r="G135"/>
  <c r="AA134"/>
  <c r="Z134"/>
  <c r="Y134"/>
  <c r="X134"/>
  <c r="W134"/>
  <c r="V134"/>
  <c r="U134"/>
  <c r="T134"/>
  <c r="S134"/>
  <c r="R134"/>
  <c r="Q134"/>
  <c r="P134"/>
  <c r="O134"/>
  <c r="N134"/>
  <c r="M134"/>
  <c r="L134"/>
  <c r="K134"/>
  <c r="J134"/>
  <c r="I134"/>
  <c r="H134"/>
  <c r="G134"/>
  <c r="AA34"/>
  <c r="S34"/>
  <c r="K34"/>
  <c r="AA33"/>
  <c r="S33"/>
  <c r="K33"/>
  <c r="AA32"/>
  <c r="S32"/>
  <c r="K32"/>
  <c r="AA31"/>
  <c r="S31"/>
  <c r="K31"/>
  <c r="AA30"/>
  <c r="S30"/>
  <c r="K30"/>
  <c r="V34"/>
  <c r="N34"/>
  <c r="V33"/>
  <c r="N33"/>
  <c r="V32"/>
  <c r="N32"/>
  <c r="V31"/>
  <c r="N31"/>
  <c r="V30"/>
  <c r="N30"/>
  <c r="X34"/>
  <c r="P34"/>
  <c r="H34"/>
  <c r="X33"/>
  <c r="P33"/>
  <c r="H33"/>
  <c r="X32"/>
  <c r="P32"/>
  <c r="H32"/>
  <c r="X31"/>
  <c r="P31"/>
  <c r="H31"/>
  <c r="X30"/>
  <c r="P30"/>
  <c r="H30"/>
  <c r="H29"/>
  <c r="Z34"/>
  <c r="M34"/>
  <c r="O33"/>
  <c r="Q32"/>
  <c r="R31"/>
  <c r="T30"/>
  <c r="G30"/>
  <c r="O34"/>
  <c r="Q33"/>
  <c r="R32"/>
  <c r="T31"/>
  <c r="G31"/>
  <c r="U30"/>
  <c r="I30"/>
  <c r="R34"/>
  <c r="T33"/>
  <c r="G33"/>
  <c r="U32"/>
  <c r="I32"/>
  <c r="W31"/>
  <c r="J31"/>
  <c r="Y30"/>
  <c r="L30"/>
  <c r="T34"/>
  <c r="U33"/>
  <c r="I33"/>
  <c r="W32"/>
  <c r="J32"/>
  <c r="Y31"/>
  <c r="L31"/>
  <c r="Z30"/>
  <c r="M30"/>
  <c r="L34"/>
  <c r="Z33"/>
  <c r="O32"/>
  <c r="R30"/>
  <c r="T32"/>
  <c r="I31"/>
  <c r="W30"/>
  <c r="U34"/>
  <c r="J33"/>
  <c r="Y32"/>
  <c r="W34"/>
  <c r="Z32"/>
  <c r="Y34"/>
  <c r="M33"/>
  <c r="Q31"/>
  <c r="R33"/>
  <c r="G32"/>
  <c r="U31"/>
  <c r="J30"/>
  <c r="I34"/>
  <c r="W33"/>
  <c r="L32"/>
  <c r="Z31"/>
  <c r="O30"/>
  <c r="J34"/>
  <c r="Y33"/>
  <c r="M32"/>
  <c r="Q30"/>
  <c r="M31"/>
  <c r="L33"/>
  <c r="O31"/>
  <c r="FY4"/>
  <c r="FZ4"/>
  <c r="GA4"/>
  <c r="GB4"/>
  <c r="GC4"/>
  <c r="GD4"/>
  <c r="GE4"/>
  <c r="GF4"/>
  <c r="GG4"/>
  <c r="GH4"/>
  <c r="GI4"/>
  <c r="GJ4"/>
  <c r="GK4"/>
  <c r="GL4"/>
  <c r="GM4"/>
  <c r="GN4"/>
  <c r="GO4"/>
  <c r="GP4"/>
  <c r="GQ4"/>
  <c r="GR4"/>
  <c r="GS4"/>
  <c r="FY5"/>
  <c r="FZ5"/>
  <c r="GA5"/>
  <c r="GB5"/>
  <c r="GC5"/>
  <c r="GD5"/>
  <c r="GE5"/>
  <c r="GF5"/>
  <c r="GG5"/>
  <c r="GH5"/>
  <c r="GI5"/>
  <c r="GJ5"/>
  <c r="GK5"/>
  <c r="GL5"/>
  <c r="GM5"/>
  <c r="GN5"/>
  <c r="GO5"/>
  <c r="GP5"/>
  <c r="GQ5"/>
  <c r="GR5"/>
  <c r="GS5"/>
  <c r="FY6"/>
  <c r="FZ6"/>
  <c r="GA6"/>
  <c r="GB6"/>
  <c r="GC6"/>
  <c r="GD6"/>
  <c r="GE6"/>
  <c r="GF6"/>
  <c r="GG6"/>
  <c r="GH6"/>
  <c r="GI6"/>
  <c r="GJ6"/>
  <c r="GK6"/>
  <c r="GL6"/>
  <c r="GM6"/>
  <c r="GN6"/>
  <c r="GO6"/>
  <c r="GP6"/>
  <c r="GQ6"/>
  <c r="GR6"/>
  <c r="GS6"/>
  <c r="FY7"/>
  <c r="FZ7"/>
  <c r="GA7"/>
  <c r="GB7"/>
  <c r="GC7"/>
  <c r="GD7"/>
  <c r="GE7"/>
  <c r="GF7"/>
  <c r="GG7"/>
  <c r="GH7"/>
  <c r="GI7"/>
  <c r="GJ7"/>
  <c r="GK7"/>
  <c r="GL7"/>
  <c r="GM7"/>
  <c r="GN7"/>
  <c r="GO7"/>
  <c r="GP7"/>
  <c r="GQ7"/>
  <c r="GR7"/>
  <c r="GS7"/>
  <c r="FY8"/>
  <c r="FZ8"/>
  <c r="GA8"/>
  <c r="GB8"/>
  <c r="GC8"/>
  <c r="GD8"/>
  <c r="GE8"/>
  <c r="GF8"/>
  <c r="GG8"/>
  <c r="GH8"/>
  <c r="GI8"/>
  <c r="GJ8"/>
  <c r="GK8"/>
  <c r="GL8"/>
  <c r="GM8"/>
  <c r="GN8"/>
  <c r="GO8"/>
  <c r="GP8"/>
  <c r="GQ8"/>
  <c r="GR8"/>
  <c r="GS8"/>
  <c r="FY9"/>
  <c r="FZ9"/>
  <c r="GA9"/>
  <c r="GB9"/>
  <c r="GC9"/>
  <c r="GD9"/>
  <c r="GE9"/>
  <c r="GF9"/>
  <c r="GG9"/>
  <c r="GH9"/>
  <c r="GI9"/>
  <c r="GJ9"/>
  <c r="GK9"/>
  <c r="GL9"/>
  <c r="GM9"/>
  <c r="GN9"/>
  <c r="GO9"/>
  <c r="GP9"/>
  <c r="GQ9"/>
  <c r="GR9"/>
  <c r="GS9"/>
  <c r="FY10"/>
  <c r="FZ10"/>
  <c r="GA10"/>
  <c r="GB10"/>
  <c r="GC10"/>
  <c r="GD10"/>
  <c r="GE10"/>
  <c r="GF10"/>
  <c r="GG10"/>
  <c r="GH10"/>
  <c r="GI10"/>
  <c r="GJ10"/>
  <c r="GK10"/>
  <c r="GL10"/>
  <c r="GM10"/>
  <c r="GN10"/>
  <c r="GO10"/>
  <c r="GP10"/>
  <c r="GQ10"/>
  <c r="GR10"/>
  <c r="GS10"/>
  <c r="FY11"/>
  <c r="FZ11"/>
  <c r="GA11"/>
  <c r="GB11"/>
  <c r="GC11"/>
  <c r="GD11"/>
  <c r="GE11"/>
  <c r="GF11"/>
  <c r="GG11"/>
  <c r="GH11"/>
  <c r="GI11"/>
  <c r="GJ11"/>
  <c r="GK11"/>
  <c r="GL11"/>
  <c r="GM11"/>
  <c r="GN11"/>
  <c r="GO11"/>
  <c r="GP11"/>
  <c r="GQ11"/>
  <c r="GR11"/>
  <c r="GS11"/>
  <c r="FY12"/>
  <c r="FZ12"/>
  <c r="GA12"/>
  <c r="GB12"/>
  <c r="GC12"/>
  <c r="GD12"/>
  <c r="GE12"/>
  <c r="GF12"/>
  <c r="GG12"/>
  <c r="GH12"/>
  <c r="GI12"/>
  <c r="GJ12"/>
  <c r="GK12"/>
  <c r="GL12"/>
  <c r="GM12"/>
  <c r="GN12"/>
  <c r="GO12"/>
  <c r="GP12"/>
  <c r="GQ12"/>
  <c r="GR12"/>
  <c r="GS12"/>
  <c r="FY13"/>
  <c r="FZ13"/>
  <c r="GA13"/>
  <c r="GB13"/>
  <c r="GC13"/>
  <c r="GD13"/>
  <c r="GE13"/>
  <c r="GF13"/>
  <c r="GG13"/>
  <c r="GH13"/>
  <c r="GI13"/>
  <c r="GJ13"/>
  <c r="GK13"/>
  <c r="GL13"/>
  <c r="GM13"/>
  <c r="GN13"/>
  <c r="GO13"/>
  <c r="GP13"/>
  <c r="GQ13"/>
  <c r="GR13"/>
  <c r="GS13"/>
  <c r="FY14"/>
  <c r="FZ14"/>
  <c r="GA14"/>
  <c r="GB14"/>
  <c r="GC14"/>
  <c r="GD14"/>
  <c r="GE14"/>
  <c r="GF14"/>
  <c r="GG14"/>
  <c r="GH14"/>
  <c r="GI14"/>
  <c r="GJ14"/>
  <c r="GK14"/>
  <c r="GL14"/>
  <c r="GM14"/>
  <c r="GN14"/>
  <c r="GO14"/>
  <c r="GP14"/>
  <c r="GQ14"/>
  <c r="GR14"/>
  <c r="GS14"/>
  <c r="FY15"/>
  <c r="FZ15"/>
  <c r="GA15"/>
  <c r="GB15"/>
  <c r="GC15"/>
  <c r="GD15"/>
  <c r="GE15"/>
  <c r="GF15"/>
  <c r="GG15"/>
  <c r="GH15"/>
  <c r="GI15"/>
  <c r="GJ15"/>
  <c r="GK15"/>
  <c r="GL15"/>
  <c r="GM15"/>
  <c r="GN15"/>
  <c r="GO15"/>
  <c r="GP15"/>
  <c r="GQ15"/>
  <c r="GR15"/>
  <c r="GS15"/>
  <c r="FY16"/>
  <c r="FZ16"/>
  <c r="GA16"/>
  <c r="GB16"/>
  <c r="GC16"/>
  <c r="GD16"/>
  <c r="GE16"/>
  <c r="GF16"/>
  <c r="GG16"/>
  <c r="GH16"/>
  <c r="GI16"/>
  <c r="GJ16"/>
  <c r="GK16"/>
  <c r="GL16"/>
  <c r="GM16"/>
  <c r="GN16"/>
  <c r="GO16"/>
  <c r="GP16"/>
  <c r="GQ16"/>
  <c r="GR16"/>
  <c r="GS16"/>
  <c r="FY17"/>
  <c r="FZ17"/>
  <c r="GA17"/>
  <c r="GB17"/>
  <c r="GC17"/>
  <c r="GD17"/>
  <c r="GE17"/>
  <c r="GF17"/>
  <c r="GG17"/>
  <c r="GH17"/>
  <c r="GI17"/>
  <c r="GJ17"/>
  <c r="GK17"/>
  <c r="GL17"/>
  <c r="GM17"/>
  <c r="GN17"/>
  <c r="GO17"/>
  <c r="GP17"/>
  <c r="GQ17"/>
  <c r="GR17"/>
  <c r="GS17"/>
  <c r="FY18"/>
  <c r="FZ18"/>
  <c r="GA18"/>
  <c r="GB18"/>
  <c r="GC18"/>
  <c r="GD18"/>
  <c r="GE18"/>
  <c r="GF18"/>
  <c r="GG18"/>
  <c r="GH18"/>
  <c r="GI18"/>
  <c r="GJ18"/>
  <c r="GK18"/>
  <c r="GL18"/>
  <c r="GM18"/>
  <c r="GN18"/>
  <c r="GO18"/>
  <c r="GP18"/>
  <c r="GQ18"/>
  <c r="GR18"/>
  <c r="GS18"/>
  <c r="FY19"/>
  <c r="FZ19"/>
  <c r="GA19"/>
  <c r="GB19"/>
  <c r="GC19"/>
  <c r="GD19"/>
  <c r="GE19"/>
  <c r="GF19"/>
  <c r="GG19"/>
  <c r="GH19"/>
  <c r="GI19"/>
  <c r="GJ19"/>
  <c r="GK19"/>
  <c r="GL19"/>
  <c r="GM19"/>
  <c r="GN19"/>
  <c r="GO19"/>
  <c r="GP19"/>
  <c r="GQ19"/>
  <c r="GR19"/>
  <c r="GS19"/>
  <c r="FY20"/>
  <c r="FZ20"/>
  <c r="GA20"/>
  <c r="GB20"/>
  <c r="GC20"/>
  <c r="GD20"/>
  <c r="GE20"/>
  <c r="GF20"/>
  <c r="GG20"/>
  <c r="GH20"/>
  <c r="GI20"/>
  <c r="GJ20"/>
  <c r="GK20"/>
  <c r="GL20"/>
  <c r="GM20"/>
  <c r="GN20"/>
  <c r="GO20"/>
  <c r="GP20"/>
  <c r="GQ20"/>
  <c r="GR20"/>
  <c r="GS20"/>
  <c r="FY21"/>
  <c r="FZ21"/>
  <c r="GA21"/>
  <c r="GB21"/>
  <c r="GC21"/>
  <c r="GD21"/>
  <c r="GE21"/>
  <c r="GF21"/>
  <c r="GG21"/>
  <c r="GH21"/>
  <c r="GI21"/>
  <c r="GJ21"/>
  <c r="GK21"/>
  <c r="GL21"/>
  <c r="GM21"/>
  <c r="GN21"/>
  <c r="GO21"/>
  <c r="GP21"/>
  <c r="GQ21"/>
  <c r="GR21"/>
  <c r="GS21"/>
  <c r="FY22"/>
  <c r="FZ22"/>
  <c r="GA22"/>
  <c r="GB22"/>
  <c r="GC22"/>
  <c r="GD22"/>
  <c r="GE22"/>
  <c r="GF22"/>
  <c r="GG22"/>
  <c r="GH22"/>
  <c r="GI22"/>
  <c r="GJ22"/>
  <c r="GK22"/>
  <c r="GL22"/>
  <c r="GM22"/>
  <c r="GN22"/>
  <c r="GO22"/>
  <c r="GP22"/>
  <c r="GQ22"/>
  <c r="GR22"/>
  <c r="GS22"/>
  <c r="FY23"/>
  <c r="FZ23"/>
  <c r="GA23"/>
  <c r="GB23"/>
  <c r="GC23"/>
  <c r="GD23"/>
  <c r="GE23"/>
  <c r="GF23"/>
  <c r="GG23"/>
  <c r="GH23"/>
  <c r="GI23"/>
  <c r="GJ23"/>
  <c r="GK23"/>
  <c r="GL23"/>
  <c r="GM23"/>
  <c r="GN23"/>
  <c r="GO23"/>
  <c r="GP23"/>
  <c r="GQ23"/>
  <c r="GR23"/>
  <c r="GS23"/>
  <c r="FY24"/>
  <c r="FZ24"/>
  <c r="GA24"/>
  <c r="GB24"/>
  <c r="GC24"/>
  <c r="GD24"/>
  <c r="GE24"/>
  <c r="GF24"/>
  <c r="GG24"/>
  <c r="GH24"/>
  <c r="GI24"/>
  <c r="GJ24"/>
  <c r="GK24"/>
  <c r="GL24"/>
  <c r="GM24"/>
  <c r="GN24"/>
  <c r="GO24"/>
  <c r="GP24"/>
  <c r="GQ24"/>
  <c r="GR24"/>
  <c r="GS24"/>
  <c r="FZ44"/>
  <c r="FZ65"/>
  <c r="FZ66"/>
  <c r="FZ67"/>
  <c r="FZ68"/>
  <c r="FZ69"/>
  <c r="FZ70"/>
  <c r="FZ71"/>
  <c r="FZ72"/>
  <c r="FZ73"/>
  <c r="FZ75"/>
  <c r="FZ76"/>
  <c r="FZ77"/>
  <c r="FZ78"/>
  <c r="FZ79"/>
  <c r="FZ80"/>
  <c r="FZ81"/>
  <c r="FZ82"/>
  <c r="FZ83"/>
  <c r="FZ84"/>
  <c r="FY148"/>
  <c r="FZ148"/>
  <c r="GA148"/>
  <c r="GB148"/>
  <c r="GC148"/>
  <c r="GD148"/>
  <c r="GE148"/>
  <c r="GF148"/>
  <c r="GG148"/>
  <c r="GH148"/>
  <c r="GI148"/>
  <c r="GJ148"/>
  <c r="GK148"/>
  <c r="GL148"/>
  <c r="GM148"/>
  <c r="GN148"/>
  <c r="GO148"/>
  <c r="GP148"/>
  <c r="GQ148"/>
  <c r="GR148"/>
  <c r="GS148"/>
  <c r="FY149"/>
  <c r="FY170"/>
  <c r="FZ149"/>
  <c r="FZ170"/>
  <c r="GA149"/>
  <c r="GA170"/>
  <c r="GB149"/>
  <c r="GB170"/>
  <c r="GC149"/>
  <c r="GC170"/>
  <c r="GD149"/>
  <c r="GD170"/>
  <c r="GE149"/>
  <c r="GE170"/>
  <c r="GF149"/>
  <c r="GF170"/>
  <c r="GG149"/>
  <c r="GG170"/>
  <c r="GH149"/>
  <c r="GH170"/>
  <c r="GI149"/>
  <c r="GI170"/>
  <c r="GJ149"/>
  <c r="GJ170"/>
  <c r="GK149"/>
  <c r="GK170"/>
  <c r="GL149"/>
  <c r="GL170"/>
  <c r="GM149"/>
  <c r="GM170"/>
  <c r="GN149"/>
  <c r="GN170"/>
  <c r="GO149"/>
  <c r="GO170"/>
  <c r="GP149"/>
  <c r="GP170"/>
  <c r="GQ149"/>
  <c r="GQ170"/>
  <c r="GR149"/>
  <c r="GR170"/>
  <c r="GS149"/>
  <c r="GS170"/>
  <c r="FY150"/>
  <c r="FY171"/>
  <c r="FZ150"/>
  <c r="FZ171"/>
  <c r="GA150"/>
  <c r="GA171"/>
  <c r="GB150"/>
  <c r="GB171"/>
  <c r="GC150"/>
  <c r="GC171"/>
  <c r="GD150"/>
  <c r="GD171"/>
  <c r="GE150"/>
  <c r="GE171"/>
  <c r="GF150"/>
  <c r="GF171"/>
  <c r="GG150"/>
  <c r="GG171"/>
  <c r="GH150"/>
  <c r="GH171"/>
  <c r="GI150"/>
  <c r="GI171"/>
  <c r="GJ150"/>
  <c r="GJ171"/>
  <c r="GK150"/>
  <c r="GK171"/>
  <c r="GL150"/>
  <c r="GL171"/>
  <c r="GM150"/>
  <c r="GM171"/>
  <c r="GN150"/>
  <c r="GN171"/>
  <c r="GO150"/>
  <c r="GO171"/>
  <c r="GP150"/>
  <c r="GP171"/>
  <c r="GQ150"/>
  <c r="GQ171"/>
  <c r="GR150"/>
  <c r="GR171"/>
  <c r="GS150"/>
  <c r="GS171"/>
  <c r="FY151"/>
  <c r="FY172"/>
  <c r="FZ151"/>
  <c r="FZ172"/>
  <c r="GA151"/>
  <c r="GA172"/>
  <c r="GB151"/>
  <c r="GB172"/>
  <c r="GC151"/>
  <c r="GC172"/>
  <c r="GD151"/>
  <c r="GD172"/>
  <c r="GE151"/>
  <c r="GE172"/>
  <c r="GF151"/>
  <c r="GF172"/>
  <c r="GG151"/>
  <c r="GG172"/>
  <c r="GH151"/>
  <c r="GH172"/>
  <c r="GI151"/>
  <c r="GI172"/>
  <c r="GJ151"/>
  <c r="GJ172"/>
  <c r="GK151"/>
  <c r="GK172"/>
  <c r="GL151"/>
  <c r="GL172"/>
  <c r="GM151"/>
  <c r="GM172"/>
  <c r="GN151"/>
  <c r="GN172"/>
  <c r="GO151"/>
  <c r="GO172"/>
  <c r="GP151"/>
  <c r="GP172"/>
  <c r="GQ151"/>
  <c r="GQ172"/>
  <c r="GR151"/>
  <c r="GR172"/>
  <c r="GS151"/>
  <c r="GS172"/>
  <c r="FY152"/>
  <c r="FY173"/>
  <c r="FZ152"/>
  <c r="FZ173"/>
  <c r="GA152"/>
  <c r="GA173"/>
  <c r="GB152"/>
  <c r="GB173"/>
  <c r="GC152"/>
  <c r="GC173"/>
  <c r="GD152"/>
  <c r="GD173"/>
  <c r="GE152"/>
  <c r="GE173"/>
  <c r="GF152"/>
  <c r="GF173"/>
  <c r="GG152"/>
  <c r="GG173"/>
  <c r="GH152"/>
  <c r="GH173"/>
  <c r="GI152"/>
  <c r="GI173"/>
  <c r="GJ152"/>
  <c r="GJ173"/>
  <c r="GK152"/>
  <c r="GK173"/>
  <c r="GL152"/>
  <c r="GL173"/>
  <c r="GM152"/>
  <c r="GM173"/>
  <c r="GN152"/>
  <c r="GN173"/>
  <c r="GO152"/>
  <c r="GO173"/>
  <c r="GP152"/>
  <c r="GP173"/>
  <c r="GQ152"/>
  <c r="GQ173"/>
  <c r="GR152"/>
  <c r="GR173"/>
  <c r="GS152"/>
  <c r="GS173"/>
  <c r="FY153"/>
  <c r="FY174"/>
  <c r="FZ153"/>
  <c r="FZ174"/>
  <c r="GA153"/>
  <c r="GA174"/>
  <c r="GB153"/>
  <c r="GB174"/>
  <c r="GC153"/>
  <c r="GC174"/>
  <c r="GD153"/>
  <c r="GD174"/>
  <c r="GE153"/>
  <c r="GE174"/>
  <c r="GF153"/>
  <c r="GF174"/>
  <c r="GG153"/>
  <c r="GG174"/>
  <c r="GH153"/>
  <c r="GH174"/>
  <c r="GI153"/>
  <c r="GI174"/>
  <c r="GJ153"/>
  <c r="GJ174"/>
  <c r="GK153"/>
  <c r="GK174"/>
  <c r="GL153"/>
  <c r="GL174"/>
  <c r="GM153"/>
  <c r="GM174"/>
  <c r="GN153"/>
  <c r="GN174"/>
  <c r="GO153"/>
  <c r="GO174"/>
  <c r="GP153"/>
  <c r="GP174"/>
  <c r="GQ153"/>
  <c r="GQ174"/>
  <c r="GR153"/>
  <c r="GR174"/>
  <c r="GS153"/>
  <c r="GS174"/>
  <c r="FY154"/>
  <c r="FY175"/>
  <c r="FZ154"/>
  <c r="FZ175"/>
  <c r="GA154"/>
  <c r="GA175"/>
  <c r="GB154"/>
  <c r="GB175"/>
  <c r="GC154"/>
  <c r="GC175"/>
  <c r="GD154"/>
  <c r="GD175"/>
  <c r="GE154"/>
  <c r="GE175"/>
  <c r="GF154"/>
  <c r="GF175"/>
  <c r="GG154"/>
  <c r="GG175"/>
  <c r="GH154"/>
  <c r="GH175"/>
  <c r="GI154"/>
  <c r="GI175"/>
  <c r="GJ154"/>
  <c r="GJ175"/>
  <c r="GK154"/>
  <c r="GK175"/>
  <c r="GL154"/>
  <c r="GL175"/>
  <c r="GM154"/>
  <c r="GM175"/>
  <c r="GN154"/>
  <c r="GN175"/>
  <c r="GO154"/>
  <c r="GO175"/>
  <c r="GP154"/>
  <c r="GP175"/>
  <c r="GQ154"/>
  <c r="GQ175"/>
  <c r="GR154"/>
  <c r="GR175"/>
  <c r="GS154"/>
  <c r="GS175"/>
  <c r="FY155"/>
  <c r="FY176"/>
  <c r="FZ155"/>
  <c r="FZ176"/>
  <c r="GA155"/>
  <c r="GA176"/>
  <c r="GB155"/>
  <c r="GB176"/>
  <c r="GC155"/>
  <c r="GC176"/>
  <c r="GD155"/>
  <c r="GD176"/>
  <c r="GE155"/>
  <c r="GE176"/>
  <c r="GF155"/>
  <c r="GF176"/>
  <c r="GG155"/>
  <c r="GG176"/>
  <c r="GH155"/>
  <c r="GH176"/>
  <c r="GI155"/>
  <c r="GI176"/>
  <c r="GJ155"/>
  <c r="GJ176"/>
  <c r="GK155"/>
  <c r="GK176"/>
  <c r="GL155"/>
  <c r="GL176"/>
  <c r="GM155"/>
  <c r="GM176"/>
  <c r="GN155"/>
  <c r="GN176"/>
  <c r="GO155"/>
  <c r="GO176"/>
  <c r="GP155"/>
  <c r="GP176"/>
  <c r="GQ155"/>
  <c r="GQ176"/>
  <c r="GR155"/>
  <c r="GR176"/>
  <c r="GS155"/>
  <c r="GS176"/>
  <c r="FY156"/>
  <c r="FY177"/>
  <c r="FZ156"/>
  <c r="FZ177"/>
  <c r="GA156"/>
  <c r="GA177"/>
  <c r="GB156"/>
  <c r="GB177"/>
  <c r="GC156"/>
  <c r="GC177"/>
  <c r="GD156"/>
  <c r="GD177"/>
  <c r="GE156"/>
  <c r="GE177"/>
  <c r="GF156"/>
  <c r="GF177"/>
  <c r="GG156"/>
  <c r="GG177"/>
  <c r="GH156"/>
  <c r="GH177"/>
  <c r="GI156"/>
  <c r="GI177"/>
  <c r="GJ156"/>
  <c r="GJ177"/>
  <c r="GK156"/>
  <c r="GK177"/>
  <c r="GL156"/>
  <c r="GL177"/>
  <c r="GM156"/>
  <c r="GM177"/>
  <c r="GN156"/>
  <c r="GN177"/>
  <c r="GO156"/>
  <c r="GO177"/>
  <c r="GP156"/>
  <c r="GP177"/>
  <c r="GQ156"/>
  <c r="GQ177"/>
  <c r="GR156"/>
  <c r="GR177"/>
  <c r="GS156"/>
  <c r="GS177"/>
  <c r="FY157"/>
  <c r="FY178"/>
  <c r="FZ157"/>
  <c r="FZ178"/>
  <c r="GA157"/>
  <c r="GA178"/>
  <c r="GB157"/>
  <c r="GB178"/>
  <c r="GC157"/>
  <c r="GC178"/>
  <c r="GD157"/>
  <c r="GD178"/>
  <c r="GE157"/>
  <c r="GE178"/>
  <c r="GF157"/>
  <c r="GF178"/>
  <c r="GG157"/>
  <c r="GG178"/>
  <c r="GH157"/>
  <c r="GH178"/>
  <c r="GI157"/>
  <c r="GI178"/>
  <c r="GJ157"/>
  <c r="GJ178"/>
  <c r="GK157"/>
  <c r="GK178"/>
  <c r="GL157"/>
  <c r="GL178"/>
  <c r="GM157"/>
  <c r="GM178"/>
  <c r="GN157"/>
  <c r="GN178"/>
  <c r="GO157"/>
  <c r="GO178"/>
  <c r="GP157"/>
  <c r="GP178"/>
  <c r="GQ157"/>
  <c r="GQ178"/>
  <c r="GR157"/>
  <c r="GR178"/>
  <c r="GS157"/>
  <c r="GS178"/>
  <c r="FY158"/>
  <c r="FY179"/>
  <c r="FZ158"/>
  <c r="FZ179"/>
  <c r="GA158"/>
  <c r="GA179"/>
  <c r="GB158"/>
  <c r="GB179"/>
  <c r="GC158"/>
  <c r="GC179"/>
  <c r="GD158"/>
  <c r="GD179"/>
  <c r="GE158"/>
  <c r="GE179"/>
  <c r="GF158"/>
  <c r="GF179"/>
  <c r="GG158"/>
  <c r="GG179"/>
  <c r="GH158"/>
  <c r="GH179"/>
  <c r="GI158"/>
  <c r="GI179"/>
  <c r="GJ158"/>
  <c r="GJ179"/>
  <c r="GK158"/>
  <c r="GK179"/>
  <c r="GL158"/>
  <c r="GL179"/>
  <c r="GM158"/>
  <c r="GM179"/>
  <c r="GN158"/>
  <c r="GN179"/>
  <c r="GO158"/>
  <c r="GO179"/>
  <c r="GP158"/>
  <c r="GP179"/>
  <c r="GQ158"/>
  <c r="GQ179"/>
  <c r="GR158"/>
  <c r="GR179"/>
  <c r="GS158"/>
  <c r="GS179"/>
  <c r="FY159"/>
  <c r="FY180"/>
  <c r="FZ159"/>
  <c r="FZ180"/>
  <c r="GA159"/>
  <c r="GA180"/>
  <c r="GB159"/>
  <c r="GB180"/>
  <c r="GC159"/>
  <c r="GC180"/>
  <c r="GD159"/>
  <c r="GD180"/>
  <c r="GE159"/>
  <c r="GE180"/>
  <c r="GF159"/>
  <c r="GF180"/>
  <c r="GG159"/>
  <c r="GG180"/>
  <c r="GH159"/>
  <c r="GH180"/>
  <c r="GI159"/>
  <c r="GI180"/>
  <c r="GJ159"/>
  <c r="GJ180"/>
  <c r="GK159"/>
  <c r="GK180"/>
  <c r="GL159"/>
  <c r="GL180"/>
  <c r="GM159"/>
  <c r="GM180"/>
  <c r="GN159"/>
  <c r="GN180"/>
  <c r="GO159"/>
  <c r="GO180"/>
  <c r="GP159"/>
  <c r="GP180"/>
  <c r="GQ159"/>
  <c r="GQ180"/>
  <c r="GR159"/>
  <c r="GR180"/>
  <c r="GS159"/>
  <c r="GS180"/>
  <c r="FY160"/>
  <c r="FY181"/>
  <c r="FZ160"/>
  <c r="FZ181"/>
  <c r="GA160"/>
  <c r="GA181"/>
  <c r="GB160"/>
  <c r="GB181"/>
  <c r="GC160"/>
  <c r="GC181"/>
  <c r="GD160"/>
  <c r="GD181"/>
  <c r="GE160"/>
  <c r="GE181"/>
  <c r="GF160"/>
  <c r="GF181"/>
  <c r="GG160"/>
  <c r="GG181"/>
  <c r="GH160"/>
  <c r="GH181"/>
  <c r="GI160"/>
  <c r="GI181"/>
  <c r="GJ160"/>
  <c r="GJ181"/>
  <c r="GK160"/>
  <c r="GK181"/>
  <c r="GL160"/>
  <c r="GL181"/>
  <c r="GM160"/>
  <c r="GM181"/>
  <c r="GN160"/>
  <c r="GN181"/>
  <c r="GO160"/>
  <c r="GO181"/>
  <c r="GP160"/>
  <c r="GP181"/>
  <c r="GQ160"/>
  <c r="GQ181"/>
  <c r="GR160"/>
  <c r="GR181"/>
  <c r="GS160"/>
  <c r="GS181"/>
  <c r="FY161"/>
  <c r="FY182"/>
  <c r="FZ161"/>
  <c r="FZ182"/>
  <c r="GA161"/>
  <c r="GA182"/>
  <c r="GB161"/>
  <c r="GB182"/>
  <c r="GC161"/>
  <c r="GC182"/>
  <c r="GD161"/>
  <c r="GD182"/>
  <c r="GE161"/>
  <c r="GE182"/>
  <c r="GF161"/>
  <c r="GF182"/>
  <c r="GG161"/>
  <c r="GG182"/>
  <c r="GH161"/>
  <c r="GH182"/>
  <c r="GI161"/>
  <c r="GI182"/>
  <c r="GJ161"/>
  <c r="GJ182"/>
  <c r="GK161"/>
  <c r="GK182"/>
  <c r="GL161"/>
  <c r="GL182"/>
  <c r="GM161"/>
  <c r="GM182"/>
  <c r="GN161"/>
  <c r="GN182"/>
  <c r="GO161"/>
  <c r="GO182"/>
  <c r="GP161"/>
  <c r="GP182"/>
  <c r="GQ161"/>
  <c r="GQ182"/>
  <c r="GR161"/>
  <c r="GR182"/>
  <c r="GS161"/>
  <c r="GS182"/>
  <c r="FY162"/>
  <c r="FY183"/>
  <c r="FZ162"/>
  <c r="FZ183"/>
  <c r="GA162"/>
  <c r="GA183"/>
  <c r="GB162"/>
  <c r="GB183"/>
  <c r="GC162"/>
  <c r="GC183"/>
  <c r="GD162"/>
  <c r="GD183"/>
  <c r="GE162"/>
  <c r="GE183"/>
  <c r="GF162"/>
  <c r="GF183"/>
  <c r="GG162"/>
  <c r="GG183"/>
  <c r="GH162"/>
  <c r="GH183"/>
  <c r="GI162"/>
  <c r="GI183"/>
  <c r="GJ162"/>
  <c r="GJ183"/>
  <c r="GK162"/>
  <c r="GK183"/>
  <c r="GL162"/>
  <c r="GL183"/>
  <c r="GM162"/>
  <c r="GM183"/>
  <c r="GN162"/>
  <c r="GN183"/>
  <c r="GO162"/>
  <c r="GO183"/>
  <c r="GP162"/>
  <c r="GP183"/>
  <c r="GQ162"/>
  <c r="GQ183"/>
  <c r="GR162"/>
  <c r="GR183"/>
  <c r="GS162"/>
  <c r="GS183"/>
  <c r="FY163"/>
  <c r="FY184"/>
  <c r="FZ163"/>
  <c r="FZ184"/>
  <c r="GA163"/>
  <c r="GA184"/>
  <c r="GB163"/>
  <c r="GB184"/>
  <c r="GC163"/>
  <c r="GC184"/>
  <c r="GD163"/>
  <c r="GD184"/>
  <c r="GE163"/>
  <c r="GE184"/>
  <c r="GF163"/>
  <c r="GF184"/>
  <c r="GG163"/>
  <c r="GG184"/>
  <c r="GH163"/>
  <c r="GH184"/>
  <c r="GI163"/>
  <c r="GI184"/>
  <c r="GJ163"/>
  <c r="GJ184"/>
  <c r="GK163"/>
  <c r="GK184"/>
  <c r="GL163"/>
  <c r="GL184"/>
  <c r="GM163"/>
  <c r="GM184"/>
  <c r="GN163"/>
  <c r="GN184"/>
  <c r="GO163"/>
  <c r="GO184"/>
  <c r="GP163"/>
  <c r="GP184"/>
  <c r="GQ163"/>
  <c r="GQ184"/>
  <c r="GR163"/>
  <c r="GR184"/>
  <c r="GS163"/>
  <c r="GS184"/>
  <c r="FY164"/>
  <c r="FY185"/>
  <c r="FZ164"/>
  <c r="FZ185"/>
  <c r="GA164"/>
  <c r="GA185"/>
  <c r="GB164"/>
  <c r="GB185"/>
  <c r="GC164"/>
  <c r="GC185"/>
  <c r="GD164"/>
  <c r="GD185"/>
  <c r="GE164"/>
  <c r="GE185"/>
  <c r="GF164"/>
  <c r="GF185"/>
  <c r="GG164"/>
  <c r="GG185"/>
  <c r="GH164"/>
  <c r="GH185"/>
  <c r="GI164"/>
  <c r="GI185"/>
  <c r="GJ164"/>
  <c r="GJ185"/>
  <c r="GK164"/>
  <c r="GK185"/>
  <c r="GL164"/>
  <c r="GL185"/>
  <c r="GM164"/>
  <c r="GM185"/>
  <c r="GN164"/>
  <c r="GN185"/>
  <c r="GO164"/>
  <c r="GO185"/>
  <c r="GP164"/>
  <c r="GP185"/>
  <c r="GQ164"/>
  <c r="GQ185"/>
  <c r="GR164"/>
  <c r="GR185"/>
  <c r="GS164"/>
  <c r="GS185"/>
  <c r="FY165"/>
  <c r="FY186"/>
  <c r="FZ165"/>
  <c r="FZ186"/>
  <c r="GA165"/>
  <c r="GA186"/>
  <c r="GB165"/>
  <c r="GB186"/>
  <c r="GC165"/>
  <c r="GC186"/>
  <c r="GD165"/>
  <c r="GD186"/>
  <c r="GE165"/>
  <c r="GE186"/>
  <c r="GF165"/>
  <c r="GF186"/>
  <c r="GG165"/>
  <c r="GG186"/>
  <c r="GH165"/>
  <c r="GH186"/>
  <c r="GI165"/>
  <c r="GI186"/>
  <c r="GJ165"/>
  <c r="GJ186"/>
  <c r="GK165"/>
  <c r="GK186"/>
  <c r="GL165"/>
  <c r="GL186"/>
  <c r="GM165"/>
  <c r="GM186"/>
  <c r="GN165"/>
  <c r="GN186"/>
  <c r="GO165"/>
  <c r="GO186"/>
  <c r="GP165"/>
  <c r="GP186"/>
  <c r="GQ165"/>
  <c r="GQ186"/>
  <c r="GR165"/>
  <c r="GR186"/>
  <c r="GS165"/>
  <c r="GS186"/>
  <c r="FY166"/>
  <c r="FY187"/>
  <c r="FZ166"/>
  <c r="FZ187"/>
  <c r="GA166"/>
  <c r="GA187"/>
  <c r="GB166"/>
  <c r="GB187"/>
  <c r="GC166"/>
  <c r="GC187"/>
  <c r="GD166"/>
  <c r="GD187"/>
  <c r="GE166"/>
  <c r="GE187"/>
  <c r="GF166"/>
  <c r="GF187"/>
  <c r="GG166"/>
  <c r="GG187"/>
  <c r="GH166"/>
  <c r="GH187"/>
  <c r="GI166"/>
  <c r="GI187"/>
  <c r="GJ166"/>
  <c r="GJ187"/>
  <c r="GK166"/>
  <c r="GK187"/>
  <c r="GL166"/>
  <c r="GL187"/>
  <c r="GM166"/>
  <c r="GM187"/>
  <c r="GN166"/>
  <c r="GN187"/>
  <c r="GO166"/>
  <c r="GO187"/>
  <c r="GP166"/>
  <c r="GP187"/>
  <c r="GQ166"/>
  <c r="GQ187"/>
  <c r="GR166"/>
  <c r="GR187"/>
  <c r="GS166"/>
  <c r="GS187"/>
  <c r="FY167"/>
  <c r="FY188"/>
  <c r="FZ167"/>
  <c r="FZ188"/>
  <c r="GA167"/>
  <c r="GA188"/>
  <c r="GB167"/>
  <c r="GB188"/>
  <c r="GC167"/>
  <c r="GC188"/>
  <c r="GD167"/>
  <c r="GD188"/>
  <c r="GE167"/>
  <c r="GE188"/>
  <c r="GF167"/>
  <c r="GF188"/>
  <c r="GG167"/>
  <c r="GG188"/>
  <c r="GH167"/>
  <c r="GH188"/>
  <c r="GI167"/>
  <c r="GI188"/>
  <c r="GJ167"/>
  <c r="GJ188"/>
  <c r="GK167"/>
  <c r="GK188"/>
  <c r="GL167"/>
  <c r="GL188"/>
  <c r="GM167"/>
  <c r="GM188"/>
  <c r="GN167"/>
  <c r="GN188"/>
  <c r="GO167"/>
  <c r="GO188"/>
  <c r="GP167"/>
  <c r="GP188"/>
  <c r="GQ167"/>
  <c r="GQ188"/>
  <c r="GR167"/>
  <c r="GR188"/>
  <c r="GS167"/>
  <c r="GS188"/>
  <c r="FY168"/>
  <c r="FY189"/>
  <c r="FZ168"/>
  <c r="FZ189"/>
  <c r="GA168"/>
  <c r="GA189"/>
  <c r="GB168"/>
  <c r="GB189"/>
  <c r="GC168"/>
  <c r="GC189"/>
  <c r="GD168"/>
  <c r="GD189"/>
  <c r="GE168"/>
  <c r="GE189"/>
  <c r="GF168"/>
  <c r="GF189"/>
  <c r="GG168"/>
  <c r="GG189"/>
  <c r="GH168"/>
  <c r="GH189"/>
  <c r="GI168"/>
  <c r="GI189"/>
  <c r="GJ168"/>
  <c r="GJ189"/>
  <c r="GK168"/>
  <c r="GK189"/>
  <c r="GL168"/>
  <c r="GL189"/>
  <c r="GM168"/>
  <c r="GM189"/>
  <c r="GN168"/>
  <c r="GN189"/>
  <c r="GO168"/>
  <c r="GO189"/>
  <c r="GP168"/>
  <c r="GP189"/>
  <c r="GQ168"/>
  <c r="GQ189"/>
  <c r="GR168"/>
  <c r="GR189"/>
  <c r="GS168"/>
  <c r="GS189"/>
  <c r="FY253"/>
  <c r="FZ253"/>
  <c r="GA253"/>
  <c r="GB253"/>
  <c r="GC253"/>
  <c r="GD253"/>
  <c r="GE253"/>
  <c r="GF253"/>
  <c r="GG253"/>
  <c r="GH253"/>
  <c r="GI253"/>
  <c r="GJ253"/>
  <c r="GK253"/>
  <c r="GL253"/>
  <c r="GM253"/>
  <c r="GN253"/>
  <c r="GO253"/>
  <c r="GP253"/>
  <c r="GQ253"/>
  <c r="GR253"/>
  <c r="GS253"/>
  <c r="FY254"/>
  <c r="FY275"/>
  <c r="FZ254"/>
  <c r="FZ275"/>
  <c r="GA254"/>
  <c r="GA275"/>
  <c r="GB254"/>
  <c r="GB275"/>
  <c r="GC254"/>
  <c r="GC275"/>
  <c r="GD254"/>
  <c r="GD275"/>
  <c r="GE254"/>
  <c r="GE275"/>
  <c r="GF254"/>
  <c r="GF275"/>
  <c r="GG254"/>
  <c r="GG275"/>
  <c r="GH254"/>
  <c r="GH275"/>
  <c r="GI254"/>
  <c r="GI275"/>
  <c r="GJ254"/>
  <c r="GJ275"/>
  <c r="GK254"/>
  <c r="GK275"/>
  <c r="GL254"/>
  <c r="GL275"/>
  <c r="GM254"/>
  <c r="GM275"/>
  <c r="GN254"/>
  <c r="GN275"/>
  <c r="GO254"/>
  <c r="GO275"/>
  <c r="GP254"/>
  <c r="GP275"/>
  <c r="GQ254"/>
  <c r="GQ275"/>
  <c r="GR254"/>
  <c r="GR275"/>
  <c r="GS254"/>
  <c r="GS275"/>
  <c r="FY255"/>
  <c r="FY276"/>
  <c r="FZ255"/>
  <c r="FZ276"/>
  <c r="GA255"/>
  <c r="GA276"/>
  <c r="GB255"/>
  <c r="GB276"/>
  <c r="GC255"/>
  <c r="GC276"/>
  <c r="GD255"/>
  <c r="GD276"/>
  <c r="GE255"/>
  <c r="GE276"/>
  <c r="GF255"/>
  <c r="GF276"/>
  <c r="GG255"/>
  <c r="GG276"/>
  <c r="GH255"/>
  <c r="GH276"/>
  <c r="GI255"/>
  <c r="GI276"/>
  <c r="GJ255"/>
  <c r="GJ276"/>
  <c r="GK255"/>
  <c r="GK276"/>
  <c r="GL255"/>
  <c r="GL276"/>
  <c r="GM255"/>
  <c r="GM276"/>
  <c r="GN255"/>
  <c r="GN276"/>
  <c r="GO255"/>
  <c r="GO276"/>
  <c r="GP255"/>
  <c r="GP276"/>
  <c r="GQ255"/>
  <c r="GQ276"/>
  <c r="GR255"/>
  <c r="GR276"/>
  <c r="GS255"/>
  <c r="GS276"/>
  <c r="FY256"/>
  <c r="FY277"/>
  <c r="FZ256"/>
  <c r="FZ277"/>
  <c r="GA256"/>
  <c r="GA277"/>
  <c r="GB256"/>
  <c r="GB277"/>
  <c r="GC256"/>
  <c r="GC277"/>
  <c r="GD256"/>
  <c r="GD277"/>
  <c r="GE256"/>
  <c r="GE277"/>
  <c r="GF256"/>
  <c r="GF277"/>
  <c r="GG256"/>
  <c r="GG277"/>
  <c r="GH256"/>
  <c r="GH277"/>
  <c r="GI256"/>
  <c r="GI277"/>
  <c r="GJ256"/>
  <c r="GJ277"/>
  <c r="GK256"/>
  <c r="GK277"/>
  <c r="GL256"/>
  <c r="GL277"/>
  <c r="GM256"/>
  <c r="GM277"/>
  <c r="GN256"/>
  <c r="GN277"/>
  <c r="GO256"/>
  <c r="GO277"/>
  <c r="GP256"/>
  <c r="GP277"/>
  <c r="GQ256"/>
  <c r="GQ277"/>
  <c r="GR256"/>
  <c r="GR277"/>
  <c r="GS256"/>
  <c r="GS277"/>
  <c r="FY257"/>
  <c r="FY278"/>
  <c r="FZ257"/>
  <c r="FZ278"/>
  <c r="GA257"/>
  <c r="GA278"/>
  <c r="GB257"/>
  <c r="GB278"/>
  <c r="GC257"/>
  <c r="GC278"/>
  <c r="GD257"/>
  <c r="GD278"/>
  <c r="GE257"/>
  <c r="GE278"/>
  <c r="GF257"/>
  <c r="GF278"/>
  <c r="GG257"/>
  <c r="GG278"/>
  <c r="GH257"/>
  <c r="GH278"/>
  <c r="GI257"/>
  <c r="GI278"/>
  <c r="GJ257"/>
  <c r="GJ278"/>
  <c r="GK257"/>
  <c r="GK278"/>
  <c r="GL257"/>
  <c r="GL278"/>
  <c r="GM257"/>
  <c r="GM278"/>
  <c r="GN257"/>
  <c r="GN278"/>
  <c r="GO257"/>
  <c r="GO278"/>
  <c r="GP257"/>
  <c r="GP278"/>
  <c r="GQ257"/>
  <c r="GQ278"/>
  <c r="GR257"/>
  <c r="GR278"/>
  <c r="GS257"/>
  <c r="GS278"/>
  <c r="FY258"/>
  <c r="FY279"/>
  <c r="FZ258"/>
  <c r="FZ279"/>
  <c r="GA258"/>
  <c r="GA279"/>
  <c r="GB258"/>
  <c r="GB279"/>
  <c r="GC258"/>
  <c r="GC279"/>
  <c r="GD258"/>
  <c r="GD279"/>
  <c r="GE258"/>
  <c r="GE279"/>
  <c r="GF258"/>
  <c r="GF279"/>
  <c r="GG258"/>
  <c r="GG279"/>
  <c r="GH258"/>
  <c r="GH279"/>
  <c r="GI258"/>
  <c r="GI279"/>
  <c r="GJ258"/>
  <c r="GJ279"/>
  <c r="GK258"/>
  <c r="GK279"/>
  <c r="GL258"/>
  <c r="GL279"/>
  <c r="GM258"/>
  <c r="GM279"/>
  <c r="GN258"/>
  <c r="GN279"/>
  <c r="GO258"/>
  <c r="GO279"/>
  <c r="GP258"/>
  <c r="GP279"/>
  <c r="GQ258"/>
  <c r="GQ279"/>
  <c r="GR258"/>
  <c r="GR279"/>
  <c r="GS258"/>
  <c r="GS279"/>
  <c r="FY259"/>
  <c r="FY280"/>
  <c r="FZ259"/>
  <c r="FZ280"/>
  <c r="GA259"/>
  <c r="GA280"/>
  <c r="GB259"/>
  <c r="GB280"/>
  <c r="GC259"/>
  <c r="GC280"/>
  <c r="GD259"/>
  <c r="GD280"/>
  <c r="GE259"/>
  <c r="GE280"/>
  <c r="GF259"/>
  <c r="GF280"/>
  <c r="GG259"/>
  <c r="GG280"/>
  <c r="GH259"/>
  <c r="GH280"/>
  <c r="GI259"/>
  <c r="GI280"/>
  <c r="GJ259"/>
  <c r="GJ280"/>
  <c r="GK259"/>
  <c r="GK280"/>
  <c r="GL259"/>
  <c r="GL280"/>
  <c r="GM259"/>
  <c r="GM280"/>
  <c r="GN259"/>
  <c r="GN280"/>
  <c r="GO259"/>
  <c r="GO280"/>
  <c r="GP259"/>
  <c r="GP280"/>
  <c r="GQ259"/>
  <c r="GQ280"/>
  <c r="GR259"/>
  <c r="GR280"/>
  <c r="GS259"/>
  <c r="GS280"/>
  <c r="FY260"/>
  <c r="FY281"/>
  <c r="FZ260"/>
  <c r="FZ281"/>
  <c r="GA260"/>
  <c r="GA281"/>
  <c r="GB260"/>
  <c r="GB281"/>
  <c r="GC260"/>
  <c r="GC281"/>
  <c r="GD260"/>
  <c r="GD281"/>
  <c r="GE260"/>
  <c r="GE281"/>
  <c r="GF260"/>
  <c r="GF281"/>
  <c r="GG260"/>
  <c r="GG281"/>
  <c r="GH260"/>
  <c r="GH281"/>
  <c r="GI260"/>
  <c r="GI281"/>
  <c r="GJ260"/>
  <c r="GJ281"/>
  <c r="GK260"/>
  <c r="GK281"/>
  <c r="GL260"/>
  <c r="GL281"/>
  <c r="GM260"/>
  <c r="GM281"/>
  <c r="GN260"/>
  <c r="GN281"/>
  <c r="GO260"/>
  <c r="GO281"/>
  <c r="GP260"/>
  <c r="GP281"/>
  <c r="GQ260"/>
  <c r="GQ281"/>
  <c r="GR260"/>
  <c r="GR281"/>
  <c r="GS260"/>
  <c r="GS281"/>
  <c r="FY261"/>
  <c r="FY282"/>
  <c r="FZ261"/>
  <c r="FZ282"/>
  <c r="GA261"/>
  <c r="GA282"/>
  <c r="GB261"/>
  <c r="GB282"/>
  <c r="GC261"/>
  <c r="GC282"/>
  <c r="GD261"/>
  <c r="GD282"/>
  <c r="GE261"/>
  <c r="GE282"/>
  <c r="GF261"/>
  <c r="GF282"/>
  <c r="GG261"/>
  <c r="GG282"/>
  <c r="GH261"/>
  <c r="GH282"/>
  <c r="GI261"/>
  <c r="GI282"/>
  <c r="GJ261"/>
  <c r="GJ282"/>
  <c r="GK261"/>
  <c r="GK282"/>
  <c r="GL261"/>
  <c r="GL282"/>
  <c r="GM261"/>
  <c r="GM282"/>
  <c r="GN261"/>
  <c r="GN282"/>
  <c r="GO261"/>
  <c r="GO282"/>
  <c r="GP261"/>
  <c r="GP282"/>
  <c r="GQ261"/>
  <c r="GQ282"/>
  <c r="GR261"/>
  <c r="GR282"/>
  <c r="GS261"/>
  <c r="GS282"/>
  <c r="FY262"/>
  <c r="FY283"/>
  <c r="FZ262"/>
  <c r="FZ283"/>
  <c r="GA262"/>
  <c r="GA283"/>
  <c r="GB262"/>
  <c r="GB283"/>
  <c r="GC262"/>
  <c r="GC283"/>
  <c r="GD262"/>
  <c r="GD283"/>
  <c r="GE262"/>
  <c r="GE283"/>
  <c r="GF262"/>
  <c r="GF283"/>
  <c r="GG262"/>
  <c r="GG283"/>
  <c r="GH262"/>
  <c r="GH283"/>
  <c r="GI262"/>
  <c r="GI283"/>
  <c r="GJ262"/>
  <c r="GJ283"/>
  <c r="GK262"/>
  <c r="GK283"/>
  <c r="GL262"/>
  <c r="GL283"/>
  <c r="GM262"/>
  <c r="GM283"/>
  <c r="GN262"/>
  <c r="GN283"/>
  <c r="GO262"/>
  <c r="GO283"/>
  <c r="GP262"/>
  <c r="GP283"/>
  <c r="GQ262"/>
  <c r="GQ283"/>
  <c r="GR262"/>
  <c r="GR283"/>
  <c r="GS262"/>
  <c r="GS283"/>
  <c r="FY263"/>
  <c r="FY284"/>
  <c r="FZ263"/>
  <c r="FZ284"/>
  <c r="GA263"/>
  <c r="GA284"/>
  <c r="GB263"/>
  <c r="GB284"/>
  <c r="GC263"/>
  <c r="GC284"/>
  <c r="GD263"/>
  <c r="GD284"/>
  <c r="GE263"/>
  <c r="GE284"/>
  <c r="GF263"/>
  <c r="GF284"/>
  <c r="GG263"/>
  <c r="GG284"/>
  <c r="GH263"/>
  <c r="GH284"/>
  <c r="GI263"/>
  <c r="GI284"/>
  <c r="GJ263"/>
  <c r="GJ284"/>
  <c r="GK263"/>
  <c r="GK284"/>
  <c r="GL263"/>
  <c r="GL284"/>
  <c r="GM263"/>
  <c r="GM284"/>
  <c r="GN263"/>
  <c r="GN284"/>
  <c r="GO263"/>
  <c r="GO284"/>
  <c r="GP263"/>
  <c r="GP284"/>
  <c r="GQ263"/>
  <c r="GQ284"/>
  <c r="GR263"/>
  <c r="GR284"/>
  <c r="GS263"/>
  <c r="GS284"/>
  <c r="FY264"/>
  <c r="FY285"/>
  <c r="FZ264"/>
  <c r="FZ285"/>
  <c r="GA264"/>
  <c r="GA285"/>
  <c r="GB264"/>
  <c r="GB285"/>
  <c r="GC264"/>
  <c r="GC285"/>
  <c r="GD264"/>
  <c r="GD285"/>
  <c r="GE264"/>
  <c r="GE285"/>
  <c r="GF264"/>
  <c r="GF285"/>
  <c r="GG264"/>
  <c r="GG285"/>
  <c r="GH264"/>
  <c r="GH285"/>
  <c r="GI264"/>
  <c r="GI285"/>
  <c r="GJ264"/>
  <c r="GJ285"/>
  <c r="GK264"/>
  <c r="GK285"/>
  <c r="GL264"/>
  <c r="GL285"/>
  <c r="GM264"/>
  <c r="GM285"/>
  <c r="GN264"/>
  <c r="GN285"/>
  <c r="GO264"/>
  <c r="GO285"/>
  <c r="GP264"/>
  <c r="GP285"/>
  <c r="GQ264"/>
  <c r="GQ285"/>
  <c r="GR264"/>
  <c r="GR285"/>
  <c r="GS264"/>
  <c r="GS285"/>
  <c r="FY265"/>
  <c r="FY286"/>
  <c r="FZ265"/>
  <c r="FZ286"/>
  <c r="GA265"/>
  <c r="GA286"/>
  <c r="GB265"/>
  <c r="GB286"/>
  <c r="GC265"/>
  <c r="GC286"/>
  <c r="GD265"/>
  <c r="GD286"/>
  <c r="GE265"/>
  <c r="GE286"/>
  <c r="GF265"/>
  <c r="GF286"/>
  <c r="GG265"/>
  <c r="GG286"/>
  <c r="GH265"/>
  <c r="GH286"/>
  <c r="GI265"/>
  <c r="GI286"/>
  <c r="GJ265"/>
  <c r="GJ286"/>
  <c r="GK265"/>
  <c r="GK286"/>
  <c r="GL265"/>
  <c r="GL286"/>
  <c r="GM265"/>
  <c r="GM286"/>
  <c r="GN265"/>
  <c r="GN286"/>
  <c r="GO265"/>
  <c r="GO286"/>
  <c r="GP265"/>
  <c r="GP286"/>
  <c r="GQ265"/>
  <c r="GQ286"/>
  <c r="GR265"/>
  <c r="GR286"/>
  <c r="GS265"/>
  <c r="GS286"/>
  <c r="FY266"/>
  <c r="FY287"/>
  <c r="FZ266"/>
  <c r="FZ287"/>
  <c r="GA266"/>
  <c r="GA287"/>
  <c r="GB266"/>
  <c r="GB287"/>
  <c r="GC266"/>
  <c r="GC287"/>
  <c r="GD266"/>
  <c r="GD287"/>
  <c r="GE266"/>
  <c r="GE287"/>
  <c r="GF266"/>
  <c r="GF287"/>
  <c r="GG266"/>
  <c r="GG287"/>
  <c r="GH266"/>
  <c r="GH287"/>
  <c r="GI266"/>
  <c r="GI287"/>
  <c r="GJ266"/>
  <c r="GJ287"/>
  <c r="GK266"/>
  <c r="GK287"/>
  <c r="GL266"/>
  <c r="GL287"/>
  <c r="GM266"/>
  <c r="GM287"/>
  <c r="GN266"/>
  <c r="GN287"/>
  <c r="GO266"/>
  <c r="GO287"/>
  <c r="GP266"/>
  <c r="GP287"/>
  <c r="GQ266"/>
  <c r="GQ287"/>
  <c r="GR266"/>
  <c r="GR287"/>
  <c r="GS266"/>
  <c r="GS287"/>
  <c r="FY267"/>
  <c r="FY288"/>
  <c r="FZ267"/>
  <c r="FZ288"/>
  <c r="GA267"/>
  <c r="GA288"/>
  <c r="GB267"/>
  <c r="GB288"/>
  <c r="GC267"/>
  <c r="GC288"/>
  <c r="GD267"/>
  <c r="GD288"/>
  <c r="GE267"/>
  <c r="GE288"/>
  <c r="GF267"/>
  <c r="GF288"/>
  <c r="GG267"/>
  <c r="GG288"/>
  <c r="GH267"/>
  <c r="GH288"/>
  <c r="GI267"/>
  <c r="GI288"/>
  <c r="GJ267"/>
  <c r="GJ288"/>
  <c r="GK267"/>
  <c r="GK288"/>
  <c r="GL267"/>
  <c r="GL288"/>
  <c r="GM267"/>
  <c r="GM288"/>
  <c r="GN267"/>
  <c r="GN288"/>
  <c r="GO267"/>
  <c r="GO288"/>
  <c r="GP267"/>
  <c r="GP288"/>
  <c r="GQ267"/>
  <c r="GQ288"/>
  <c r="GR267"/>
  <c r="GR288"/>
  <c r="GS267"/>
  <c r="GS288"/>
  <c r="FY268"/>
  <c r="FY289"/>
  <c r="FZ268"/>
  <c r="FZ289"/>
  <c r="GA268"/>
  <c r="GA289"/>
  <c r="GB268"/>
  <c r="GB289"/>
  <c r="GC268"/>
  <c r="GC289"/>
  <c r="GD268"/>
  <c r="GD289"/>
  <c r="GE268"/>
  <c r="GE289"/>
  <c r="GF268"/>
  <c r="GF289"/>
  <c r="GG268"/>
  <c r="GG289"/>
  <c r="GH268"/>
  <c r="GH289"/>
  <c r="GI268"/>
  <c r="GI289"/>
  <c r="GJ268"/>
  <c r="GJ289"/>
  <c r="GK268"/>
  <c r="GK289"/>
  <c r="GL268"/>
  <c r="GL289"/>
  <c r="GM268"/>
  <c r="GM289"/>
  <c r="GN268"/>
  <c r="GN289"/>
  <c r="GO268"/>
  <c r="GO289"/>
  <c r="GP268"/>
  <c r="GP289"/>
  <c r="GQ268"/>
  <c r="GQ289"/>
  <c r="GR268"/>
  <c r="GR289"/>
  <c r="GS268"/>
  <c r="GS289"/>
  <c r="FY269"/>
  <c r="FY290"/>
  <c r="FZ269"/>
  <c r="FZ290"/>
  <c r="GA269"/>
  <c r="GA290"/>
  <c r="GB269"/>
  <c r="GB290"/>
  <c r="GC269"/>
  <c r="GC290"/>
  <c r="GD269"/>
  <c r="GD290"/>
  <c r="GE269"/>
  <c r="GE290"/>
  <c r="GF269"/>
  <c r="GF290"/>
  <c r="GG269"/>
  <c r="GG290"/>
  <c r="GH269"/>
  <c r="GH290"/>
  <c r="GI269"/>
  <c r="GI290"/>
  <c r="GJ269"/>
  <c r="GJ290"/>
  <c r="GK269"/>
  <c r="GK290"/>
  <c r="GL269"/>
  <c r="GL290"/>
  <c r="GM269"/>
  <c r="GM290"/>
  <c r="GN269"/>
  <c r="GN290"/>
  <c r="GO269"/>
  <c r="GO290"/>
  <c r="GP269"/>
  <c r="GP290"/>
  <c r="GQ269"/>
  <c r="GQ290"/>
  <c r="GR269"/>
  <c r="GR290"/>
  <c r="GS269"/>
  <c r="GS290"/>
  <c r="FY270"/>
  <c r="FY291"/>
  <c r="FZ270"/>
  <c r="FZ291"/>
  <c r="GA270"/>
  <c r="GA291"/>
  <c r="GB270"/>
  <c r="GB291"/>
  <c r="GC270"/>
  <c r="GC291"/>
  <c r="GD270"/>
  <c r="GD291"/>
  <c r="GE270"/>
  <c r="GE291"/>
  <c r="GF270"/>
  <c r="GF291"/>
  <c r="GG270"/>
  <c r="GG291"/>
  <c r="GH270"/>
  <c r="GH291"/>
  <c r="GI270"/>
  <c r="GI291"/>
  <c r="GJ270"/>
  <c r="GJ291"/>
  <c r="GK270"/>
  <c r="GK291"/>
  <c r="GL270"/>
  <c r="GL291"/>
  <c r="GM270"/>
  <c r="GM291"/>
  <c r="GN270"/>
  <c r="GN291"/>
  <c r="GO270"/>
  <c r="GO291"/>
  <c r="GP270"/>
  <c r="GP291"/>
  <c r="GQ270"/>
  <c r="GQ291"/>
  <c r="GR270"/>
  <c r="GR291"/>
  <c r="GS270"/>
  <c r="GS291"/>
  <c r="FY271"/>
  <c r="FY292"/>
  <c r="FZ271"/>
  <c r="FZ292"/>
  <c r="GA271"/>
  <c r="GA292"/>
  <c r="GB271"/>
  <c r="GB292"/>
  <c r="GC271"/>
  <c r="GC292"/>
  <c r="GD271"/>
  <c r="GD292"/>
  <c r="GE271"/>
  <c r="GE292"/>
  <c r="GF271"/>
  <c r="GF292"/>
  <c r="GG271"/>
  <c r="GG292"/>
  <c r="GH271"/>
  <c r="GH292"/>
  <c r="GI271"/>
  <c r="GI292"/>
  <c r="GJ271"/>
  <c r="GJ292"/>
  <c r="GK271"/>
  <c r="GK292"/>
  <c r="GL271"/>
  <c r="GL292"/>
  <c r="GM271"/>
  <c r="GM292"/>
  <c r="GN271"/>
  <c r="GN292"/>
  <c r="GO271"/>
  <c r="GO292"/>
  <c r="GP271"/>
  <c r="GP292"/>
  <c r="GQ271"/>
  <c r="GQ292"/>
  <c r="GR271"/>
  <c r="GR292"/>
  <c r="GS271"/>
  <c r="GS292"/>
  <c r="FY272"/>
  <c r="FY293"/>
  <c r="FZ272"/>
  <c r="FZ293"/>
  <c r="GA272"/>
  <c r="GA293"/>
  <c r="GB272"/>
  <c r="GB293"/>
  <c r="GC272"/>
  <c r="GC293"/>
  <c r="GD272"/>
  <c r="GD293"/>
  <c r="GE272"/>
  <c r="GE293"/>
  <c r="GF272"/>
  <c r="GF293"/>
  <c r="GG272"/>
  <c r="GG293"/>
  <c r="GH272"/>
  <c r="GH293"/>
  <c r="GI272"/>
  <c r="GI293"/>
  <c r="GJ272"/>
  <c r="GJ293"/>
  <c r="GK272"/>
  <c r="GK293"/>
  <c r="GL272"/>
  <c r="GL293"/>
  <c r="GM272"/>
  <c r="GM293"/>
  <c r="GN272"/>
  <c r="GN293"/>
  <c r="GO272"/>
  <c r="GO293"/>
  <c r="GP272"/>
  <c r="GP293"/>
  <c r="GQ272"/>
  <c r="GQ293"/>
  <c r="GR272"/>
  <c r="GR293"/>
  <c r="GS272"/>
  <c r="GS293"/>
  <c r="FY273"/>
  <c r="FY294"/>
  <c r="FZ273"/>
  <c r="FZ294"/>
  <c r="GA273"/>
  <c r="GA294"/>
  <c r="GB273"/>
  <c r="GB294"/>
  <c r="GC273"/>
  <c r="GC294"/>
  <c r="GD273"/>
  <c r="GD294"/>
  <c r="GE273"/>
  <c r="GE294"/>
  <c r="GF273"/>
  <c r="GF294"/>
  <c r="GG273"/>
  <c r="GG294"/>
  <c r="GH273"/>
  <c r="GH294"/>
  <c r="GI273"/>
  <c r="GI294"/>
  <c r="GJ273"/>
  <c r="GJ294"/>
  <c r="GK273"/>
  <c r="GK294"/>
  <c r="GL273"/>
  <c r="GL294"/>
  <c r="GM273"/>
  <c r="GM294"/>
  <c r="GN273"/>
  <c r="GN294"/>
  <c r="GO273"/>
  <c r="GO294"/>
  <c r="GP273"/>
  <c r="GP294"/>
  <c r="GQ273"/>
  <c r="GQ294"/>
  <c r="GR273"/>
  <c r="GR294"/>
  <c r="GS273"/>
  <c r="GS294"/>
  <c r="FY358"/>
  <c r="FY379"/>
  <c r="FZ358"/>
  <c r="FZ379"/>
  <c r="GA358"/>
  <c r="GA379"/>
  <c r="GB358"/>
  <c r="GB379"/>
  <c r="GC358"/>
  <c r="GC379"/>
  <c r="GD358"/>
  <c r="GD379"/>
  <c r="GE358"/>
  <c r="GE379"/>
  <c r="GF358"/>
  <c r="GF379"/>
  <c r="GG358"/>
  <c r="GG379"/>
  <c r="GH358"/>
  <c r="GH379"/>
  <c r="GI358"/>
  <c r="GI379"/>
  <c r="GJ358"/>
  <c r="GJ379"/>
  <c r="GK358"/>
  <c r="GK379"/>
  <c r="GL358"/>
  <c r="GL379"/>
  <c r="GM358"/>
  <c r="GM379"/>
  <c r="GN358"/>
  <c r="GN379"/>
  <c r="GO358"/>
  <c r="GO379"/>
  <c r="GP358"/>
  <c r="GP379"/>
  <c r="GQ358"/>
  <c r="GQ379"/>
  <c r="GR358"/>
  <c r="GR379"/>
  <c r="GS358"/>
  <c r="GS379"/>
  <c r="FY359"/>
  <c r="FY380"/>
  <c r="FZ359"/>
  <c r="FZ380"/>
  <c r="GA359"/>
  <c r="GA380"/>
  <c r="GB359"/>
  <c r="GB380"/>
  <c r="GC359"/>
  <c r="GC380"/>
  <c r="GD359"/>
  <c r="GD380"/>
  <c r="GE359"/>
  <c r="GE380"/>
  <c r="GF359"/>
  <c r="GF380"/>
  <c r="GG359"/>
  <c r="GG380"/>
  <c r="GH359"/>
  <c r="GH380"/>
  <c r="GI359"/>
  <c r="GI380"/>
  <c r="GJ359"/>
  <c r="GJ380"/>
  <c r="GK359"/>
  <c r="GK380"/>
  <c r="GL359"/>
  <c r="GL380"/>
  <c r="GM359"/>
  <c r="GM380"/>
  <c r="GN359"/>
  <c r="GN380"/>
  <c r="GO359"/>
  <c r="GO380"/>
  <c r="GP359"/>
  <c r="GP380"/>
  <c r="GQ359"/>
  <c r="GQ380"/>
  <c r="GR359"/>
  <c r="GR380"/>
  <c r="GS359"/>
  <c r="GS380"/>
  <c r="FY360"/>
  <c r="FY381"/>
  <c r="FZ360"/>
  <c r="FZ381"/>
  <c r="GA360"/>
  <c r="GA381"/>
  <c r="GB360"/>
  <c r="GB381"/>
  <c r="GC360"/>
  <c r="GC381"/>
  <c r="GD360"/>
  <c r="GD381"/>
  <c r="GE360"/>
  <c r="GE381"/>
  <c r="GF360"/>
  <c r="GF381"/>
  <c r="GG360"/>
  <c r="GG381"/>
  <c r="GH360"/>
  <c r="GH381"/>
  <c r="GI360"/>
  <c r="GI381"/>
  <c r="GJ360"/>
  <c r="GJ381"/>
  <c r="GK360"/>
  <c r="GK381"/>
  <c r="GL360"/>
  <c r="GL381"/>
  <c r="GM360"/>
  <c r="GM381"/>
  <c r="GN360"/>
  <c r="GN381"/>
  <c r="GO360"/>
  <c r="GO381"/>
  <c r="GP360"/>
  <c r="GP381"/>
  <c r="GQ360"/>
  <c r="GQ381"/>
  <c r="GR360"/>
  <c r="GR381"/>
  <c r="GS360"/>
  <c r="GS381"/>
  <c r="FY361"/>
  <c r="FY382"/>
  <c r="FZ361"/>
  <c r="FZ382"/>
  <c r="GA361"/>
  <c r="GA382"/>
  <c r="GB361"/>
  <c r="GB382"/>
  <c r="GC361"/>
  <c r="GC382"/>
  <c r="GD361"/>
  <c r="GD382"/>
  <c r="GE361"/>
  <c r="GE382"/>
  <c r="GF361"/>
  <c r="GF382"/>
  <c r="GG361"/>
  <c r="GG382"/>
  <c r="GH361"/>
  <c r="GH382"/>
  <c r="GI361"/>
  <c r="GI382"/>
  <c r="GJ361"/>
  <c r="GJ382"/>
  <c r="GK361"/>
  <c r="GK382"/>
  <c r="GL361"/>
  <c r="GL382"/>
  <c r="GM361"/>
  <c r="GM382"/>
  <c r="GN361"/>
  <c r="GN382"/>
  <c r="GO361"/>
  <c r="GO382"/>
  <c r="GP361"/>
  <c r="GP382"/>
  <c r="GQ361"/>
  <c r="GQ382"/>
  <c r="GR361"/>
  <c r="GR382"/>
  <c r="GS361"/>
  <c r="GS382"/>
  <c r="FY362"/>
  <c r="FY383"/>
  <c r="FZ362"/>
  <c r="FZ383"/>
  <c r="GA362"/>
  <c r="GA383"/>
  <c r="GB362"/>
  <c r="GB383"/>
  <c r="GC362"/>
  <c r="GC383"/>
  <c r="GD362"/>
  <c r="GD383"/>
  <c r="GE362"/>
  <c r="GE383"/>
  <c r="GF362"/>
  <c r="GF383"/>
  <c r="GG362"/>
  <c r="GG383"/>
  <c r="GH362"/>
  <c r="GH383"/>
  <c r="GI362"/>
  <c r="GI383"/>
  <c r="GJ362"/>
  <c r="GJ383"/>
  <c r="GK362"/>
  <c r="GK383"/>
  <c r="GL362"/>
  <c r="GL383"/>
  <c r="GM362"/>
  <c r="GM383"/>
  <c r="GN362"/>
  <c r="GN383"/>
  <c r="GO362"/>
  <c r="GO383"/>
  <c r="GP362"/>
  <c r="GP383"/>
  <c r="GQ362"/>
  <c r="GQ383"/>
  <c r="GR362"/>
  <c r="GR383"/>
  <c r="GS362"/>
  <c r="GS383"/>
  <c r="FY363"/>
  <c r="FY384"/>
  <c r="FZ363"/>
  <c r="FZ384"/>
  <c r="GA363"/>
  <c r="GA384"/>
  <c r="GB363"/>
  <c r="GB384"/>
  <c r="GC363"/>
  <c r="GC384"/>
  <c r="GD363"/>
  <c r="GD384"/>
  <c r="GE363"/>
  <c r="GE384"/>
  <c r="GF363"/>
  <c r="GF384"/>
  <c r="GG363"/>
  <c r="GG384"/>
  <c r="GH363"/>
  <c r="GH384"/>
  <c r="GI363"/>
  <c r="GI384"/>
  <c r="GJ363"/>
  <c r="GJ384"/>
  <c r="GK363"/>
  <c r="GK384"/>
  <c r="GL363"/>
  <c r="GL384"/>
  <c r="GM363"/>
  <c r="GM384"/>
  <c r="GN363"/>
  <c r="GN384"/>
  <c r="GO363"/>
  <c r="GO384"/>
  <c r="GP363"/>
  <c r="GP384"/>
  <c r="GQ363"/>
  <c r="GQ384"/>
  <c r="GR363"/>
  <c r="GR384"/>
  <c r="GS363"/>
  <c r="GS384"/>
  <c r="FY364"/>
  <c r="FY385"/>
  <c r="FZ364"/>
  <c r="FZ385"/>
  <c r="GA364"/>
  <c r="GA385"/>
  <c r="GB364"/>
  <c r="GB385"/>
  <c r="GC364"/>
  <c r="GC385"/>
  <c r="GD364"/>
  <c r="GD385"/>
  <c r="GE364"/>
  <c r="GE385"/>
  <c r="GF364"/>
  <c r="GF385"/>
  <c r="GG364"/>
  <c r="GG385"/>
  <c r="GH364"/>
  <c r="GH385"/>
  <c r="GI364"/>
  <c r="GI385"/>
  <c r="GJ364"/>
  <c r="GJ385"/>
  <c r="GK364"/>
  <c r="GK385"/>
  <c r="GL364"/>
  <c r="GL385"/>
  <c r="GM364"/>
  <c r="GM385"/>
  <c r="GN364"/>
  <c r="GN385"/>
  <c r="GO364"/>
  <c r="GO385"/>
  <c r="GP364"/>
  <c r="GP385"/>
  <c r="GQ364"/>
  <c r="GQ385"/>
  <c r="GR364"/>
  <c r="GR385"/>
  <c r="GS364"/>
  <c r="GS385"/>
  <c r="FY365"/>
  <c r="FY386"/>
  <c r="FZ365"/>
  <c r="FZ386"/>
  <c r="GA365"/>
  <c r="GA386"/>
  <c r="GB365"/>
  <c r="GB386"/>
  <c r="GC365"/>
  <c r="GC386"/>
  <c r="GD365"/>
  <c r="GD386"/>
  <c r="GE365"/>
  <c r="GE386"/>
  <c r="GF365"/>
  <c r="GF386"/>
  <c r="GG365"/>
  <c r="GG386"/>
  <c r="GH365"/>
  <c r="GH386"/>
  <c r="GI365"/>
  <c r="GI386"/>
  <c r="GJ365"/>
  <c r="GJ386"/>
  <c r="GK365"/>
  <c r="GK386"/>
  <c r="GL365"/>
  <c r="GL386"/>
  <c r="GM365"/>
  <c r="GM386"/>
  <c r="GN365"/>
  <c r="GN386"/>
  <c r="GO365"/>
  <c r="GO386"/>
  <c r="GP365"/>
  <c r="GP386"/>
  <c r="GQ365"/>
  <c r="GQ386"/>
  <c r="GR365"/>
  <c r="GR386"/>
  <c r="GS365"/>
  <c r="GS386"/>
  <c r="FY366"/>
  <c r="FY387"/>
  <c r="FZ366"/>
  <c r="FZ387"/>
  <c r="GA366"/>
  <c r="GA387"/>
  <c r="GB366"/>
  <c r="GB387"/>
  <c r="GC366"/>
  <c r="GC387"/>
  <c r="GD366"/>
  <c r="GD387"/>
  <c r="GE366"/>
  <c r="GE387"/>
  <c r="GF366"/>
  <c r="GF387"/>
  <c r="GG366"/>
  <c r="GG387"/>
  <c r="GH366"/>
  <c r="GH387"/>
  <c r="GI366"/>
  <c r="GI387"/>
  <c r="GJ366"/>
  <c r="GJ387"/>
  <c r="GK366"/>
  <c r="GK387"/>
  <c r="GL366"/>
  <c r="GL387"/>
  <c r="GM366"/>
  <c r="GM387"/>
  <c r="GN366"/>
  <c r="GN387"/>
  <c r="GO366"/>
  <c r="GO387"/>
  <c r="GP366"/>
  <c r="GP387"/>
  <c r="GQ366"/>
  <c r="GQ387"/>
  <c r="GR366"/>
  <c r="GR387"/>
  <c r="GS366"/>
  <c r="GS387"/>
  <c r="FY367"/>
  <c r="FY388"/>
  <c r="FZ367"/>
  <c r="FZ388"/>
  <c r="GA367"/>
  <c r="GA388"/>
  <c r="GB367"/>
  <c r="GB388"/>
  <c r="GC367"/>
  <c r="GC388"/>
  <c r="GD367"/>
  <c r="GD388"/>
  <c r="GE367"/>
  <c r="GE388"/>
  <c r="GF367"/>
  <c r="GF388"/>
  <c r="GG367"/>
  <c r="GG388"/>
  <c r="GH367"/>
  <c r="GH388"/>
  <c r="GI367"/>
  <c r="GI388"/>
  <c r="GJ367"/>
  <c r="GJ388"/>
  <c r="GK367"/>
  <c r="GK388"/>
  <c r="GL367"/>
  <c r="GL388"/>
  <c r="GM367"/>
  <c r="GM388"/>
  <c r="GN367"/>
  <c r="GN388"/>
  <c r="GO367"/>
  <c r="GO388"/>
  <c r="GP367"/>
  <c r="GP388"/>
  <c r="GQ367"/>
  <c r="GQ388"/>
  <c r="GR367"/>
  <c r="GR388"/>
  <c r="GS367"/>
  <c r="GS388"/>
  <c r="FY368"/>
  <c r="FY389"/>
  <c r="FZ368"/>
  <c r="FZ389"/>
  <c r="GA368"/>
  <c r="GA389"/>
  <c r="GB368"/>
  <c r="GB389"/>
  <c r="GC368"/>
  <c r="GC389"/>
  <c r="GD368"/>
  <c r="GD389"/>
  <c r="GE368"/>
  <c r="GE389"/>
  <c r="GF368"/>
  <c r="GF389"/>
  <c r="GG368"/>
  <c r="GG389"/>
  <c r="GH368"/>
  <c r="GH389"/>
  <c r="GI368"/>
  <c r="GI389"/>
  <c r="GJ368"/>
  <c r="GJ389"/>
  <c r="GK368"/>
  <c r="GK389"/>
  <c r="GL368"/>
  <c r="GL389"/>
  <c r="GM368"/>
  <c r="GM389"/>
  <c r="GN368"/>
  <c r="GN389"/>
  <c r="GO368"/>
  <c r="GO389"/>
  <c r="GP368"/>
  <c r="GP389"/>
  <c r="GQ368"/>
  <c r="GQ389"/>
  <c r="GR368"/>
  <c r="GR389"/>
  <c r="GS368"/>
  <c r="GS389"/>
  <c r="FY369"/>
  <c r="FY390"/>
  <c r="FZ369"/>
  <c r="FZ390"/>
  <c r="GA369"/>
  <c r="GA390"/>
  <c r="GB369"/>
  <c r="GB390"/>
  <c r="GC369"/>
  <c r="GC390"/>
  <c r="GD369"/>
  <c r="GD390"/>
  <c r="GE369"/>
  <c r="GE390"/>
  <c r="GF369"/>
  <c r="GF390"/>
  <c r="GG369"/>
  <c r="GG390"/>
  <c r="GH369"/>
  <c r="GH390"/>
  <c r="GI369"/>
  <c r="GI390"/>
  <c r="GJ369"/>
  <c r="GJ390"/>
  <c r="GK369"/>
  <c r="GK390"/>
  <c r="GL369"/>
  <c r="GL390"/>
  <c r="GM369"/>
  <c r="GM390"/>
  <c r="GN369"/>
  <c r="GN390"/>
  <c r="GO369"/>
  <c r="GO390"/>
  <c r="GP369"/>
  <c r="GP390"/>
  <c r="GQ369"/>
  <c r="GQ390"/>
  <c r="GR369"/>
  <c r="GR390"/>
  <c r="GS369"/>
  <c r="GS390"/>
  <c r="FY370"/>
  <c r="FY391"/>
  <c r="FZ370"/>
  <c r="FZ391"/>
  <c r="GA370"/>
  <c r="GA391"/>
  <c r="GB370"/>
  <c r="GB391"/>
  <c r="GC370"/>
  <c r="GC391"/>
  <c r="GD370"/>
  <c r="GD391"/>
  <c r="GE370"/>
  <c r="GE391"/>
  <c r="GF370"/>
  <c r="GF391"/>
  <c r="GG370"/>
  <c r="GG391"/>
  <c r="GH370"/>
  <c r="GH391"/>
  <c r="GI370"/>
  <c r="GI391"/>
  <c r="GJ370"/>
  <c r="GJ391"/>
  <c r="GK370"/>
  <c r="GK391"/>
  <c r="GL370"/>
  <c r="GL391"/>
  <c r="GM370"/>
  <c r="GM391"/>
  <c r="GN370"/>
  <c r="GN391"/>
  <c r="GO370"/>
  <c r="GO391"/>
  <c r="GP370"/>
  <c r="GP391"/>
  <c r="GQ370"/>
  <c r="GQ391"/>
  <c r="GR370"/>
  <c r="GR391"/>
  <c r="GS370"/>
  <c r="GS391"/>
  <c r="FY371"/>
  <c r="FY392"/>
  <c r="FZ371"/>
  <c r="FZ392"/>
  <c r="GA371"/>
  <c r="GA392"/>
  <c r="GB371"/>
  <c r="GB392"/>
  <c r="GC371"/>
  <c r="GC392"/>
  <c r="GD371"/>
  <c r="GD392"/>
  <c r="GE371"/>
  <c r="GE392"/>
  <c r="GF371"/>
  <c r="GF392"/>
  <c r="GG371"/>
  <c r="GG392"/>
  <c r="GH371"/>
  <c r="GH392"/>
  <c r="GI371"/>
  <c r="GI392"/>
  <c r="GJ371"/>
  <c r="GJ392"/>
  <c r="GK371"/>
  <c r="GK392"/>
  <c r="GL371"/>
  <c r="GL392"/>
  <c r="GM371"/>
  <c r="GM392"/>
  <c r="GN371"/>
  <c r="GN392"/>
  <c r="GO371"/>
  <c r="GO392"/>
  <c r="GP371"/>
  <c r="GP392"/>
  <c r="GQ371"/>
  <c r="GQ392"/>
  <c r="GR371"/>
  <c r="GR392"/>
  <c r="GS371"/>
  <c r="GS392"/>
  <c r="FY372"/>
  <c r="FY393"/>
  <c r="FZ372"/>
  <c r="FZ393"/>
  <c r="GA372"/>
  <c r="GA393"/>
  <c r="GB372"/>
  <c r="GB393"/>
  <c r="GC372"/>
  <c r="GC393"/>
  <c r="GD372"/>
  <c r="GD393"/>
  <c r="GE372"/>
  <c r="GE393"/>
  <c r="GF372"/>
  <c r="GF393"/>
  <c r="GG372"/>
  <c r="GG393"/>
  <c r="GH372"/>
  <c r="GH393"/>
  <c r="GI372"/>
  <c r="GI393"/>
  <c r="GJ372"/>
  <c r="GJ393"/>
  <c r="GK372"/>
  <c r="GK393"/>
  <c r="GL372"/>
  <c r="GL393"/>
  <c r="GM372"/>
  <c r="GM393"/>
  <c r="GN372"/>
  <c r="GN393"/>
  <c r="GO372"/>
  <c r="GO393"/>
  <c r="GP372"/>
  <c r="GP393"/>
  <c r="GQ372"/>
  <c r="GQ393"/>
  <c r="GR372"/>
  <c r="GR393"/>
  <c r="GS372"/>
  <c r="GS393"/>
  <c r="FY373"/>
  <c r="FY394"/>
  <c r="FZ373"/>
  <c r="FZ394"/>
  <c r="GA373"/>
  <c r="GA394"/>
  <c r="GB373"/>
  <c r="GB394"/>
  <c r="GC373"/>
  <c r="GC394"/>
  <c r="GD373"/>
  <c r="GD394"/>
  <c r="GE373"/>
  <c r="GE394"/>
  <c r="GF373"/>
  <c r="GF394"/>
  <c r="GG373"/>
  <c r="GG394"/>
  <c r="GH373"/>
  <c r="GH394"/>
  <c r="GI373"/>
  <c r="GI394"/>
  <c r="GJ373"/>
  <c r="GJ394"/>
  <c r="GK373"/>
  <c r="GK394"/>
  <c r="GL373"/>
  <c r="GL394"/>
  <c r="GM373"/>
  <c r="GM394"/>
  <c r="GN373"/>
  <c r="GN394"/>
  <c r="GO373"/>
  <c r="GO394"/>
  <c r="GP373"/>
  <c r="GP394"/>
  <c r="GQ373"/>
  <c r="GQ394"/>
  <c r="GR373"/>
  <c r="GR394"/>
  <c r="GS373"/>
  <c r="GS394"/>
  <c r="FY374"/>
  <c r="FY395"/>
  <c r="FZ374"/>
  <c r="FZ395"/>
  <c r="GA374"/>
  <c r="GA395"/>
  <c r="GB374"/>
  <c r="GB395"/>
  <c r="GC374"/>
  <c r="GC395"/>
  <c r="GD374"/>
  <c r="GD395"/>
  <c r="GE374"/>
  <c r="GE395"/>
  <c r="GF374"/>
  <c r="GF395"/>
  <c r="GG374"/>
  <c r="GG395"/>
  <c r="GH374"/>
  <c r="GH395"/>
  <c r="GI374"/>
  <c r="GI395"/>
  <c r="GJ374"/>
  <c r="GJ395"/>
  <c r="GK374"/>
  <c r="GK395"/>
  <c r="GL374"/>
  <c r="GL395"/>
  <c r="GM374"/>
  <c r="GM395"/>
  <c r="GN374"/>
  <c r="GN395"/>
  <c r="GO374"/>
  <c r="GO395"/>
  <c r="GP374"/>
  <c r="GP395"/>
  <c r="GQ374"/>
  <c r="GQ395"/>
  <c r="GR374"/>
  <c r="GR395"/>
  <c r="GS374"/>
  <c r="GS395"/>
  <c r="FY375"/>
  <c r="FY396"/>
  <c r="FZ375"/>
  <c r="FZ396"/>
  <c r="GA375"/>
  <c r="GA396"/>
  <c r="GB375"/>
  <c r="GB396"/>
  <c r="GC375"/>
  <c r="GC396"/>
  <c r="GD375"/>
  <c r="GD396"/>
  <c r="GE375"/>
  <c r="GE396"/>
  <c r="GF375"/>
  <c r="GF396"/>
  <c r="GG375"/>
  <c r="GG396"/>
  <c r="GH375"/>
  <c r="GH396"/>
  <c r="GI375"/>
  <c r="GI396"/>
  <c r="GJ375"/>
  <c r="GJ396"/>
  <c r="GK375"/>
  <c r="GK396"/>
  <c r="GL375"/>
  <c r="GL396"/>
  <c r="GM375"/>
  <c r="GM396"/>
  <c r="GN375"/>
  <c r="GN396"/>
  <c r="GO375"/>
  <c r="GO396"/>
  <c r="GP375"/>
  <c r="GP396"/>
  <c r="GQ375"/>
  <c r="GQ396"/>
  <c r="GR375"/>
  <c r="GR396"/>
  <c r="GS375"/>
  <c r="GS396"/>
  <c r="FY376"/>
  <c r="FY397"/>
  <c r="FZ376"/>
  <c r="FZ397"/>
  <c r="GA376"/>
  <c r="GA397"/>
  <c r="GB376"/>
  <c r="GB397"/>
  <c r="GC376"/>
  <c r="GC397"/>
  <c r="GD376"/>
  <c r="GD397"/>
  <c r="GE376"/>
  <c r="GE397"/>
  <c r="GF376"/>
  <c r="GF397"/>
  <c r="GG376"/>
  <c r="GG397"/>
  <c r="GH376"/>
  <c r="GH397"/>
  <c r="GI376"/>
  <c r="GI397"/>
  <c r="GJ376"/>
  <c r="GJ397"/>
  <c r="GK376"/>
  <c r="GK397"/>
  <c r="GL376"/>
  <c r="GL397"/>
  <c r="GM376"/>
  <c r="GM397"/>
  <c r="GN376"/>
  <c r="GN397"/>
  <c r="GO376"/>
  <c r="GO397"/>
  <c r="GP376"/>
  <c r="GP397"/>
  <c r="GQ376"/>
  <c r="GQ397"/>
  <c r="GR376"/>
  <c r="GR397"/>
  <c r="GS376"/>
  <c r="GS397"/>
  <c r="FY377"/>
  <c r="FY398"/>
  <c r="FZ377"/>
  <c r="FZ398"/>
  <c r="GA377"/>
  <c r="GA398"/>
  <c r="GB377"/>
  <c r="GB398"/>
  <c r="GC377"/>
  <c r="GC398"/>
  <c r="GD377"/>
  <c r="GD398"/>
  <c r="GE377"/>
  <c r="GE398"/>
  <c r="GF377"/>
  <c r="GF398"/>
  <c r="GG377"/>
  <c r="GG398"/>
  <c r="GH377"/>
  <c r="GH398"/>
  <c r="GI377"/>
  <c r="GI398"/>
  <c r="GJ377"/>
  <c r="GJ398"/>
  <c r="GK377"/>
  <c r="GK398"/>
  <c r="GL377"/>
  <c r="GL398"/>
  <c r="GM377"/>
  <c r="GM398"/>
  <c r="GN377"/>
  <c r="GN398"/>
  <c r="GO377"/>
  <c r="GO398"/>
  <c r="GP377"/>
  <c r="GP398"/>
  <c r="GQ377"/>
  <c r="GQ398"/>
  <c r="GR377"/>
  <c r="GR398"/>
  <c r="GS377"/>
  <c r="GS398"/>
  <c r="FY378"/>
  <c r="FY399"/>
  <c r="FZ378"/>
  <c r="FZ399"/>
  <c r="GA378"/>
  <c r="GA399"/>
  <c r="GB378"/>
  <c r="GB399"/>
  <c r="GC378"/>
  <c r="GC399"/>
  <c r="GD378"/>
  <c r="GD399"/>
  <c r="GE378"/>
  <c r="GE399"/>
  <c r="GF378"/>
  <c r="GF399"/>
  <c r="GG378"/>
  <c r="GG399"/>
  <c r="GH378"/>
  <c r="GH399"/>
  <c r="GI378"/>
  <c r="GI399"/>
  <c r="GJ378"/>
  <c r="GJ399"/>
  <c r="GK378"/>
  <c r="GK399"/>
  <c r="GL378"/>
  <c r="GL399"/>
  <c r="GM378"/>
  <c r="GM399"/>
  <c r="GN378"/>
  <c r="GN399"/>
  <c r="GO378"/>
  <c r="GO399"/>
  <c r="GP378"/>
  <c r="GP399"/>
  <c r="GQ378"/>
  <c r="GQ399"/>
  <c r="GR378"/>
  <c r="GR399"/>
  <c r="GS378"/>
  <c r="GS399"/>
  <c r="HB358"/>
  <c r="HB379"/>
  <c r="HC358"/>
  <c r="HC379"/>
  <c r="HD358"/>
  <c r="HD379"/>
  <c r="HE358"/>
  <c r="HE379"/>
  <c r="HF358"/>
  <c r="HF379"/>
  <c r="HG358"/>
  <c r="HG379"/>
  <c r="HH358"/>
  <c r="HH379"/>
  <c r="HI358"/>
  <c r="HI379"/>
  <c r="HJ358"/>
  <c r="HJ379"/>
  <c r="HK358"/>
  <c r="HK379"/>
  <c r="HL358"/>
  <c r="HL379"/>
  <c r="HM358"/>
  <c r="HM379"/>
  <c r="HN358"/>
  <c r="HN379"/>
  <c r="HO358"/>
  <c r="HO379"/>
  <c r="HP358"/>
  <c r="HP379"/>
  <c r="HQ358"/>
  <c r="HQ379"/>
  <c r="HR358"/>
  <c r="HR379"/>
  <c r="HS358"/>
  <c r="HS379"/>
  <c r="HT358"/>
  <c r="HT379"/>
  <c r="HU358"/>
  <c r="HU379"/>
  <c r="HV358"/>
  <c r="HV379"/>
  <c r="HB359"/>
  <c r="HB380"/>
  <c r="HC359"/>
  <c r="HC380"/>
  <c r="HD359"/>
  <c r="HD380"/>
  <c r="HE359"/>
  <c r="HE380"/>
  <c r="HF359"/>
  <c r="HF380"/>
  <c r="HG359"/>
  <c r="HG380"/>
  <c r="HH359"/>
  <c r="HH380"/>
  <c r="HI359"/>
  <c r="HI380"/>
  <c r="HJ359"/>
  <c r="HJ380"/>
  <c r="HK359"/>
  <c r="HK380"/>
  <c r="HL359"/>
  <c r="HL380"/>
  <c r="HM359"/>
  <c r="HM380"/>
  <c r="HN359"/>
  <c r="HN380"/>
  <c r="HO359"/>
  <c r="HO380"/>
  <c r="HP359"/>
  <c r="HP380"/>
  <c r="HQ359"/>
  <c r="HQ380"/>
  <c r="HR359"/>
  <c r="HR380"/>
  <c r="HS359"/>
  <c r="HS380"/>
  <c r="HT359"/>
  <c r="HT380"/>
  <c r="HU359"/>
  <c r="HU380"/>
  <c r="HV359"/>
  <c r="HV380"/>
  <c r="HB360"/>
  <c r="HB381"/>
  <c r="HC360"/>
  <c r="HC381"/>
  <c r="HD360"/>
  <c r="HD381"/>
  <c r="HE360"/>
  <c r="HE381"/>
  <c r="HF360"/>
  <c r="HF381"/>
  <c r="HG360"/>
  <c r="HG381"/>
  <c r="HH360"/>
  <c r="HH381"/>
  <c r="HI360"/>
  <c r="HI381"/>
  <c r="HJ360"/>
  <c r="HJ381"/>
  <c r="HK360"/>
  <c r="HK381"/>
  <c r="HL360"/>
  <c r="HL381"/>
  <c r="HM360"/>
  <c r="HM381"/>
  <c r="HN360"/>
  <c r="HN381"/>
  <c r="HO360"/>
  <c r="HO381"/>
  <c r="HP360"/>
  <c r="HP381"/>
  <c r="HQ360"/>
  <c r="HQ381"/>
  <c r="HR360"/>
  <c r="HR381"/>
  <c r="HS360"/>
  <c r="HS381"/>
  <c r="HT360"/>
  <c r="HT381"/>
  <c r="HU360"/>
  <c r="HU381"/>
  <c r="HV360"/>
  <c r="HV381"/>
  <c r="HB361"/>
  <c r="HB382"/>
  <c r="HC361"/>
  <c r="HC382"/>
  <c r="HD361"/>
  <c r="HD382"/>
  <c r="HE361"/>
  <c r="HE382"/>
  <c r="HF361"/>
  <c r="HF382"/>
  <c r="HG361"/>
  <c r="HG382"/>
  <c r="HH361"/>
  <c r="HH382"/>
  <c r="HI361"/>
  <c r="HI382"/>
  <c r="HJ361"/>
  <c r="HJ382"/>
  <c r="HK361"/>
  <c r="HK382"/>
  <c r="HL361"/>
  <c r="HL382"/>
  <c r="HM361"/>
  <c r="HM382"/>
  <c r="HN361"/>
  <c r="HN382"/>
  <c r="HO361"/>
  <c r="HO382"/>
  <c r="HP361"/>
  <c r="HP382"/>
  <c r="HQ361"/>
  <c r="HQ382"/>
  <c r="HR361"/>
  <c r="HR382"/>
  <c r="HS361"/>
  <c r="HS382"/>
  <c r="HT361"/>
  <c r="HT382"/>
  <c r="HU361"/>
  <c r="HU382"/>
  <c r="HV361"/>
  <c r="HV382"/>
  <c r="HB362"/>
  <c r="HB383"/>
  <c r="HC362"/>
  <c r="HC383"/>
  <c r="HD362"/>
  <c r="HD383"/>
  <c r="HE362"/>
  <c r="HE383"/>
  <c r="HF362"/>
  <c r="HF383"/>
  <c r="HG362"/>
  <c r="HG383"/>
  <c r="HH362"/>
  <c r="HH383"/>
  <c r="HI362"/>
  <c r="HI383"/>
  <c r="HJ362"/>
  <c r="HJ383"/>
  <c r="HK362"/>
  <c r="HK383"/>
  <c r="HL362"/>
  <c r="HL383"/>
  <c r="HM362"/>
  <c r="HM383"/>
  <c r="HN362"/>
  <c r="HN383"/>
  <c r="HO362"/>
  <c r="HO383"/>
  <c r="HP362"/>
  <c r="HP383"/>
  <c r="HQ362"/>
  <c r="HQ383"/>
  <c r="HR362"/>
  <c r="HR383"/>
  <c r="HS362"/>
  <c r="HS383"/>
  <c r="HT362"/>
  <c r="HT383"/>
  <c r="HU362"/>
  <c r="HU383"/>
  <c r="HV362"/>
  <c r="HV383"/>
  <c r="HB363"/>
  <c r="HB384"/>
  <c r="HC363"/>
  <c r="HC384"/>
  <c r="HD363"/>
  <c r="HD384"/>
  <c r="HE363"/>
  <c r="HE384"/>
  <c r="HF363"/>
  <c r="HF384"/>
  <c r="HG363"/>
  <c r="HG384"/>
  <c r="HH363"/>
  <c r="HH384"/>
  <c r="HI363"/>
  <c r="HI384"/>
  <c r="HJ363"/>
  <c r="HJ384"/>
  <c r="HK363"/>
  <c r="HK384"/>
  <c r="HL363"/>
  <c r="HL384"/>
  <c r="HM363"/>
  <c r="HM384"/>
  <c r="HN363"/>
  <c r="HN384"/>
  <c r="HO363"/>
  <c r="HO384"/>
  <c r="HP363"/>
  <c r="HP384"/>
  <c r="HQ363"/>
  <c r="HQ384"/>
  <c r="HR363"/>
  <c r="HR384"/>
  <c r="HS363"/>
  <c r="HS384"/>
  <c r="HT363"/>
  <c r="HT384"/>
  <c r="HU363"/>
  <c r="HU384"/>
  <c r="HV363"/>
  <c r="HV384"/>
  <c r="HB364"/>
  <c r="HB385"/>
  <c r="HC364"/>
  <c r="HC385"/>
  <c r="HD364"/>
  <c r="HD385"/>
  <c r="HE364"/>
  <c r="HE385"/>
  <c r="HF364"/>
  <c r="HF385"/>
  <c r="HG364"/>
  <c r="HG385"/>
  <c r="HH364"/>
  <c r="HH385"/>
  <c r="HI364"/>
  <c r="HI385"/>
  <c r="HJ364"/>
  <c r="HJ385"/>
  <c r="HK364"/>
  <c r="HK385"/>
  <c r="HL364"/>
  <c r="HL385"/>
  <c r="HM364"/>
  <c r="HM385"/>
  <c r="HN364"/>
  <c r="HN385"/>
  <c r="HO364"/>
  <c r="HO385"/>
  <c r="HP364"/>
  <c r="HP385"/>
  <c r="HQ364"/>
  <c r="HQ385"/>
  <c r="HR364"/>
  <c r="HR385"/>
  <c r="HS364"/>
  <c r="HS385"/>
  <c r="HT364"/>
  <c r="HT385"/>
  <c r="HU364"/>
  <c r="HU385"/>
  <c r="HV364"/>
  <c r="HV385"/>
  <c r="HB365"/>
  <c r="HB386"/>
  <c r="HC365"/>
  <c r="HC386"/>
  <c r="HD365"/>
  <c r="HD386"/>
  <c r="HE365"/>
  <c r="HE386"/>
  <c r="HF365"/>
  <c r="HF386"/>
  <c r="HG365"/>
  <c r="HG386"/>
  <c r="HH365"/>
  <c r="HH386"/>
  <c r="HI365"/>
  <c r="HI386"/>
  <c r="HJ365"/>
  <c r="HJ386"/>
  <c r="HK365"/>
  <c r="HK386"/>
  <c r="HL365"/>
  <c r="HL386"/>
  <c r="HM365"/>
  <c r="HM386"/>
  <c r="HN365"/>
  <c r="HN386"/>
  <c r="HO365"/>
  <c r="HO386"/>
  <c r="HP365"/>
  <c r="HP386"/>
  <c r="HQ365"/>
  <c r="HQ386"/>
  <c r="HR365"/>
  <c r="HR386"/>
  <c r="HS365"/>
  <c r="HS386"/>
  <c r="HT365"/>
  <c r="HT386"/>
  <c r="HU365"/>
  <c r="HU386"/>
  <c r="HV365"/>
  <c r="HV386"/>
  <c r="HB366"/>
  <c r="HB387"/>
  <c r="HC366"/>
  <c r="HC387"/>
  <c r="HD366"/>
  <c r="HD387"/>
  <c r="HE366"/>
  <c r="HE387"/>
  <c r="HF366"/>
  <c r="HF387"/>
  <c r="HG366"/>
  <c r="HG387"/>
  <c r="HH366"/>
  <c r="HH387"/>
  <c r="HI366"/>
  <c r="HI387"/>
  <c r="HJ366"/>
  <c r="HJ387"/>
  <c r="HK366"/>
  <c r="HK387"/>
  <c r="HL366"/>
  <c r="HL387"/>
  <c r="HM366"/>
  <c r="HM387"/>
  <c r="HN366"/>
  <c r="HN387"/>
  <c r="HO366"/>
  <c r="HO387"/>
  <c r="HP366"/>
  <c r="HP387"/>
  <c r="HQ366"/>
  <c r="HQ387"/>
  <c r="HR366"/>
  <c r="HR387"/>
  <c r="HS366"/>
  <c r="HS387"/>
  <c r="HT366"/>
  <c r="HT387"/>
  <c r="HU366"/>
  <c r="HU387"/>
  <c r="HV366"/>
  <c r="HV387"/>
  <c r="HB367"/>
  <c r="HB388"/>
  <c r="HC367"/>
  <c r="HC388"/>
  <c r="HD367"/>
  <c r="HD388"/>
  <c r="HE367"/>
  <c r="HE388"/>
  <c r="HF367"/>
  <c r="HF388"/>
  <c r="HG367"/>
  <c r="HG388"/>
  <c r="HH367"/>
  <c r="HH388"/>
  <c r="HI367"/>
  <c r="HI388"/>
  <c r="HJ367"/>
  <c r="HJ388"/>
  <c r="HK367"/>
  <c r="HK388"/>
  <c r="HL367"/>
  <c r="HL388"/>
  <c r="HM367"/>
  <c r="HM388"/>
  <c r="HN367"/>
  <c r="HN388"/>
  <c r="HO367"/>
  <c r="HO388"/>
  <c r="HP367"/>
  <c r="HP388"/>
  <c r="HQ367"/>
  <c r="HQ388"/>
  <c r="HR367"/>
  <c r="HR388"/>
  <c r="HS367"/>
  <c r="HS388"/>
  <c r="HT367"/>
  <c r="HT388"/>
  <c r="HU367"/>
  <c r="HU388"/>
  <c r="HV367"/>
  <c r="HV388"/>
  <c r="HB368"/>
  <c r="HB389"/>
  <c r="HC368"/>
  <c r="HC389"/>
  <c r="HD368"/>
  <c r="HD389"/>
  <c r="HE368"/>
  <c r="HE389"/>
  <c r="HF368"/>
  <c r="HF389"/>
  <c r="HG368"/>
  <c r="HG389"/>
  <c r="HH368"/>
  <c r="HH389"/>
  <c r="HI368"/>
  <c r="HI389"/>
  <c r="HJ368"/>
  <c r="HJ389"/>
  <c r="HK368"/>
  <c r="HK389"/>
  <c r="HL368"/>
  <c r="HL389"/>
  <c r="HM368"/>
  <c r="HM389"/>
  <c r="HN368"/>
  <c r="HN389"/>
  <c r="HO368"/>
  <c r="HO389"/>
  <c r="HP368"/>
  <c r="HP389"/>
  <c r="HQ368"/>
  <c r="HQ389"/>
  <c r="HR368"/>
  <c r="HR389"/>
  <c r="HS368"/>
  <c r="HS389"/>
  <c r="HT368"/>
  <c r="HT389"/>
  <c r="HU368"/>
  <c r="HU389"/>
  <c r="HV368"/>
  <c r="HV389"/>
  <c r="HB369"/>
  <c r="HB390"/>
  <c r="HC369"/>
  <c r="HC390"/>
  <c r="HD369"/>
  <c r="HD390"/>
  <c r="HE369"/>
  <c r="HE390"/>
  <c r="HF369"/>
  <c r="HF390"/>
  <c r="HG369"/>
  <c r="HG390"/>
  <c r="HH369"/>
  <c r="HH390"/>
  <c r="HI369"/>
  <c r="HI390"/>
  <c r="HJ369"/>
  <c r="HJ390"/>
  <c r="HK369"/>
  <c r="HK390"/>
  <c r="HL369"/>
  <c r="HL390"/>
  <c r="HM369"/>
  <c r="HM390"/>
  <c r="HN369"/>
  <c r="HN390"/>
  <c r="HO369"/>
  <c r="HO390"/>
  <c r="HP369"/>
  <c r="HP390"/>
  <c r="HQ369"/>
  <c r="HQ390"/>
  <c r="HR369"/>
  <c r="HR390"/>
  <c r="HS369"/>
  <c r="HS390"/>
  <c r="HT369"/>
  <c r="HT390"/>
  <c r="HU369"/>
  <c r="HU390"/>
  <c r="HV369"/>
  <c r="HV390"/>
  <c r="HB370"/>
  <c r="HB391"/>
  <c r="HC370"/>
  <c r="HC391"/>
  <c r="HD370"/>
  <c r="HD391"/>
  <c r="HE370"/>
  <c r="HE391"/>
  <c r="HF370"/>
  <c r="HF391"/>
  <c r="HG370"/>
  <c r="HG391"/>
  <c r="HH370"/>
  <c r="HH391"/>
  <c r="HI370"/>
  <c r="HI391"/>
  <c r="HJ370"/>
  <c r="HJ391"/>
  <c r="HK370"/>
  <c r="HK391"/>
  <c r="HL370"/>
  <c r="HL391"/>
  <c r="HM370"/>
  <c r="HM391"/>
  <c r="HN370"/>
  <c r="HN391"/>
  <c r="HO370"/>
  <c r="HO391"/>
  <c r="HP370"/>
  <c r="HP391"/>
  <c r="HQ370"/>
  <c r="HQ391"/>
  <c r="HR370"/>
  <c r="HR391"/>
  <c r="HS370"/>
  <c r="HS391"/>
  <c r="HT370"/>
  <c r="HT391"/>
  <c r="HU370"/>
  <c r="HU391"/>
  <c r="HV370"/>
  <c r="HV391"/>
  <c r="HB371"/>
  <c r="HB392"/>
  <c r="HC371"/>
  <c r="HC392"/>
  <c r="HD371"/>
  <c r="HD392"/>
  <c r="HE371"/>
  <c r="HE392"/>
  <c r="HF371"/>
  <c r="HF392"/>
  <c r="HG371"/>
  <c r="HG392"/>
  <c r="HH371"/>
  <c r="HH392"/>
  <c r="HI371"/>
  <c r="HI392"/>
  <c r="HJ371"/>
  <c r="HJ392"/>
  <c r="HK371"/>
  <c r="HK392"/>
  <c r="HL371"/>
  <c r="HL392"/>
  <c r="HM371"/>
  <c r="HM392"/>
  <c r="HN371"/>
  <c r="HN392"/>
  <c r="HO371"/>
  <c r="HO392"/>
  <c r="HP371"/>
  <c r="HP392"/>
  <c r="HQ371"/>
  <c r="HQ392"/>
  <c r="HR371"/>
  <c r="HR392"/>
  <c r="HS371"/>
  <c r="HS392"/>
  <c r="HT371"/>
  <c r="HT392"/>
  <c r="HU371"/>
  <c r="HU392"/>
  <c r="HV371"/>
  <c r="HV392"/>
  <c r="HB372"/>
  <c r="HB393"/>
  <c r="HC372"/>
  <c r="HC393"/>
  <c r="HD372"/>
  <c r="HD393"/>
  <c r="HE372"/>
  <c r="HE393"/>
  <c r="HF372"/>
  <c r="HF393"/>
  <c r="HG372"/>
  <c r="HG393"/>
  <c r="HH372"/>
  <c r="HH393"/>
  <c r="HI372"/>
  <c r="HI393"/>
  <c r="HJ372"/>
  <c r="HJ393"/>
  <c r="HK372"/>
  <c r="HK393"/>
  <c r="HL372"/>
  <c r="HL393"/>
  <c r="HM372"/>
  <c r="HM393"/>
  <c r="HN372"/>
  <c r="HN393"/>
  <c r="HO372"/>
  <c r="HO393"/>
  <c r="HP372"/>
  <c r="HP393"/>
  <c r="HQ372"/>
  <c r="HQ393"/>
  <c r="HR372"/>
  <c r="HR393"/>
  <c r="HS372"/>
  <c r="HS393"/>
  <c r="HT372"/>
  <c r="HT393"/>
  <c r="HU372"/>
  <c r="HU393"/>
  <c r="HV372"/>
  <c r="HV393"/>
  <c r="HB373"/>
  <c r="HB394"/>
  <c r="HC373"/>
  <c r="HC394"/>
  <c r="HD373"/>
  <c r="HD394"/>
  <c r="HE373"/>
  <c r="HE394"/>
  <c r="HF373"/>
  <c r="HF394"/>
  <c r="HG373"/>
  <c r="HG394"/>
  <c r="HH373"/>
  <c r="HH394"/>
  <c r="HI373"/>
  <c r="HI394"/>
  <c r="HJ373"/>
  <c r="HJ394"/>
  <c r="HK373"/>
  <c r="HK394"/>
  <c r="HL373"/>
  <c r="HL394"/>
  <c r="HM373"/>
  <c r="HM394"/>
  <c r="HN373"/>
  <c r="HN394"/>
  <c r="HO373"/>
  <c r="HO394"/>
  <c r="HP373"/>
  <c r="HP394"/>
  <c r="HQ373"/>
  <c r="HQ394"/>
  <c r="HR373"/>
  <c r="HR394"/>
  <c r="HS373"/>
  <c r="HS394"/>
  <c r="HT373"/>
  <c r="HT394"/>
  <c r="HU373"/>
  <c r="HU394"/>
  <c r="HV373"/>
  <c r="HV394"/>
  <c r="HB374"/>
  <c r="HB395"/>
  <c r="HC374"/>
  <c r="HC395"/>
  <c r="HD374"/>
  <c r="HD395"/>
  <c r="HE374"/>
  <c r="HE395"/>
  <c r="HF374"/>
  <c r="HF395"/>
  <c r="HG374"/>
  <c r="HG395"/>
  <c r="HH374"/>
  <c r="HH395"/>
  <c r="HI374"/>
  <c r="HI395"/>
  <c r="HJ374"/>
  <c r="HJ395"/>
  <c r="HK374"/>
  <c r="HK395"/>
  <c r="HL374"/>
  <c r="HL395"/>
  <c r="HM374"/>
  <c r="HM395"/>
  <c r="HN374"/>
  <c r="HN395"/>
  <c r="HO374"/>
  <c r="HO395"/>
  <c r="HP374"/>
  <c r="HP395"/>
  <c r="HQ374"/>
  <c r="HQ395"/>
  <c r="HR374"/>
  <c r="HR395"/>
  <c r="HS374"/>
  <c r="HS395"/>
  <c r="HT374"/>
  <c r="HT395"/>
  <c r="HU374"/>
  <c r="HU395"/>
  <c r="HV374"/>
  <c r="HV395"/>
  <c r="HB375"/>
  <c r="HB396"/>
  <c r="HC375"/>
  <c r="HC396"/>
  <c r="HD375"/>
  <c r="HD396"/>
  <c r="HE375"/>
  <c r="HE396"/>
  <c r="HF375"/>
  <c r="HF396"/>
  <c r="HG375"/>
  <c r="HG396"/>
  <c r="HH375"/>
  <c r="HH396"/>
  <c r="HI375"/>
  <c r="HI396"/>
  <c r="HJ375"/>
  <c r="HJ396"/>
  <c r="HK375"/>
  <c r="HK396"/>
  <c r="HL375"/>
  <c r="HL396"/>
  <c r="HM375"/>
  <c r="HM396"/>
  <c r="HN375"/>
  <c r="HN396"/>
  <c r="HO375"/>
  <c r="HO396"/>
  <c r="HP375"/>
  <c r="HP396"/>
  <c r="HQ375"/>
  <c r="HQ396"/>
  <c r="HR375"/>
  <c r="HR396"/>
  <c r="HS375"/>
  <c r="HS396"/>
  <c r="HT375"/>
  <c r="HT396"/>
  <c r="HU375"/>
  <c r="HU396"/>
  <c r="HV375"/>
  <c r="HV396"/>
  <c r="HB376"/>
  <c r="HB397"/>
  <c r="HC376"/>
  <c r="HC397"/>
  <c r="HD376"/>
  <c r="HD397"/>
  <c r="HE376"/>
  <c r="HE397"/>
  <c r="HF376"/>
  <c r="HF397"/>
  <c r="HG376"/>
  <c r="HG397"/>
  <c r="HH376"/>
  <c r="HH397"/>
  <c r="HI376"/>
  <c r="HI397"/>
  <c r="HJ376"/>
  <c r="HJ397"/>
  <c r="HK376"/>
  <c r="HK397"/>
  <c r="HL376"/>
  <c r="HL397"/>
  <c r="HM376"/>
  <c r="HM397"/>
  <c r="HN376"/>
  <c r="HN397"/>
  <c r="HO376"/>
  <c r="HO397"/>
  <c r="HP376"/>
  <c r="HP397"/>
  <c r="HQ376"/>
  <c r="HQ397"/>
  <c r="HR376"/>
  <c r="HR397"/>
  <c r="HS376"/>
  <c r="HS397"/>
  <c r="HT376"/>
  <c r="HT397"/>
  <c r="HU376"/>
  <c r="HU397"/>
  <c r="HV376"/>
  <c r="HV397"/>
  <c r="HB377"/>
  <c r="HB398"/>
  <c r="HC377"/>
  <c r="HC398"/>
  <c r="HD377"/>
  <c r="HD398"/>
  <c r="HE377"/>
  <c r="HE398"/>
  <c r="HF377"/>
  <c r="HF398"/>
  <c r="HG377"/>
  <c r="HG398"/>
  <c r="HH377"/>
  <c r="HH398"/>
  <c r="HI377"/>
  <c r="HI398"/>
  <c r="HJ377"/>
  <c r="HJ398"/>
  <c r="HK377"/>
  <c r="HK398"/>
  <c r="HL377"/>
  <c r="HL398"/>
  <c r="HM377"/>
  <c r="HM398"/>
  <c r="HN377"/>
  <c r="HN398"/>
  <c r="HO377"/>
  <c r="HO398"/>
  <c r="HP377"/>
  <c r="HP398"/>
  <c r="HQ377"/>
  <c r="HQ398"/>
  <c r="HR377"/>
  <c r="HR398"/>
  <c r="HS377"/>
  <c r="HS398"/>
  <c r="HT377"/>
  <c r="HT398"/>
  <c r="HU377"/>
  <c r="HU398"/>
  <c r="HV377"/>
  <c r="HV398"/>
  <c r="HB378"/>
  <c r="HB399"/>
  <c r="HC378"/>
  <c r="HC399"/>
  <c r="HD378"/>
  <c r="HD399"/>
  <c r="HE378"/>
  <c r="HE399"/>
  <c r="HF378"/>
  <c r="HF399"/>
  <c r="HG378"/>
  <c r="HG399"/>
  <c r="HH378"/>
  <c r="HH399"/>
  <c r="HI378"/>
  <c r="HI399"/>
  <c r="HJ378"/>
  <c r="HJ399"/>
  <c r="HK378"/>
  <c r="HK399"/>
  <c r="HL378"/>
  <c r="HL399"/>
  <c r="HM378"/>
  <c r="HM399"/>
  <c r="HN378"/>
  <c r="HN399"/>
  <c r="HO378"/>
  <c r="HO399"/>
  <c r="HP378"/>
  <c r="HP399"/>
  <c r="HQ378"/>
  <c r="HQ399"/>
  <c r="HR378"/>
  <c r="HR399"/>
  <c r="HS378"/>
  <c r="HS399"/>
  <c r="HT378"/>
  <c r="HT399"/>
  <c r="HU378"/>
  <c r="HU399"/>
  <c r="HV378"/>
  <c r="HV399"/>
  <c r="HB253"/>
  <c r="HC253"/>
  <c r="HD253"/>
  <c r="HE253"/>
  <c r="HF253"/>
  <c r="HG253"/>
  <c r="HH253"/>
  <c r="HI253"/>
  <c r="HJ253"/>
  <c r="HK253"/>
  <c r="HL253"/>
  <c r="HM253"/>
  <c r="HN253"/>
  <c r="HO253"/>
  <c r="HP253"/>
  <c r="HQ253"/>
  <c r="HR253"/>
  <c r="HS253"/>
  <c r="HT253"/>
  <c r="HU253"/>
  <c r="HV253"/>
  <c r="HB254"/>
  <c r="HB275"/>
  <c r="HC254"/>
  <c r="HC275"/>
  <c r="HD254"/>
  <c r="HD275"/>
  <c r="HE254"/>
  <c r="HE275"/>
  <c r="HF254"/>
  <c r="HF275"/>
  <c r="HG254"/>
  <c r="HG275"/>
  <c r="HH254"/>
  <c r="HH275"/>
  <c r="HI254"/>
  <c r="HI275"/>
  <c r="HJ254"/>
  <c r="HJ275"/>
  <c r="HK254"/>
  <c r="HK275"/>
  <c r="HL254"/>
  <c r="HL275"/>
  <c r="HM254"/>
  <c r="HM275"/>
  <c r="HN254"/>
  <c r="HN275"/>
  <c r="HO254"/>
  <c r="HO275"/>
  <c r="HP254"/>
  <c r="HP275"/>
  <c r="HQ254"/>
  <c r="HQ275"/>
  <c r="HR254"/>
  <c r="HR275"/>
  <c r="HS254"/>
  <c r="HS275"/>
  <c r="HT254"/>
  <c r="HT275"/>
  <c r="HU254"/>
  <c r="HU275"/>
  <c r="HV254"/>
  <c r="HV275"/>
  <c r="HB255"/>
  <c r="HB276"/>
  <c r="HC255"/>
  <c r="HC276"/>
  <c r="HD255"/>
  <c r="HD276"/>
  <c r="HE255"/>
  <c r="HE276"/>
  <c r="HF255"/>
  <c r="HF276"/>
  <c r="HG255"/>
  <c r="HG276"/>
  <c r="HH255"/>
  <c r="HH276"/>
  <c r="HI255"/>
  <c r="HI276"/>
  <c r="HJ255"/>
  <c r="HJ276"/>
  <c r="HK255"/>
  <c r="HK276"/>
  <c r="HL255"/>
  <c r="HL276"/>
  <c r="HM255"/>
  <c r="HM276"/>
  <c r="HN255"/>
  <c r="HN276"/>
  <c r="HO255"/>
  <c r="HO276"/>
  <c r="HP255"/>
  <c r="HP276"/>
  <c r="HQ255"/>
  <c r="HQ276"/>
  <c r="HR255"/>
  <c r="HR276"/>
  <c r="HS255"/>
  <c r="HS276"/>
  <c r="HT255"/>
  <c r="HT276"/>
  <c r="HU255"/>
  <c r="HU276"/>
  <c r="HV255"/>
  <c r="HV276"/>
  <c r="HB256"/>
  <c r="HB277"/>
  <c r="HC256"/>
  <c r="HC277"/>
  <c r="HD256"/>
  <c r="HD277"/>
  <c r="HE256"/>
  <c r="HE277"/>
  <c r="HF256"/>
  <c r="HF277"/>
  <c r="HG256"/>
  <c r="HG277"/>
  <c r="HH256"/>
  <c r="HH277"/>
  <c r="HI256"/>
  <c r="HI277"/>
  <c r="HJ256"/>
  <c r="HJ277"/>
  <c r="HK256"/>
  <c r="HK277"/>
  <c r="HL256"/>
  <c r="HL277"/>
  <c r="HM256"/>
  <c r="HM277"/>
  <c r="HN256"/>
  <c r="HN277"/>
  <c r="HO256"/>
  <c r="HO277"/>
  <c r="HP256"/>
  <c r="HP277"/>
  <c r="HQ256"/>
  <c r="HQ277"/>
  <c r="HR256"/>
  <c r="HR277"/>
  <c r="HS256"/>
  <c r="HS277"/>
  <c r="HT256"/>
  <c r="HT277"/>
  <c r="HU256"/>
  <c r="HU277"/>
  <c r="HV256"/>
  <c r="HV277"/>
  <c r="HB257"/>
  <c r="HB278"/>
  <c r="HC257"/>
  <c r="HC278"/>
  <c r="HD257"/>
  <c r="HD278"/>
  <c r="HE257"/>
  <c r="HE278"/>
  <c r="HF257"/>
  <c r="HF278"/>
  <c r="HG257"/>
  <c r="HG278"/>
  <c r="HH257"/>
  <c r="HH278"/>
  <c r="HI257"/>
  <c r="HI278"/>
  <c r="HJ257"/>
  <c r="HJ278"/>
  <c r="HK257"/>
  <c r="HK278"/>
  <c r="HL257"/>
  <c r="HL278"/>
  <c r="HM257"/>
  <c r="HM278"/>
  <c r="HN257"/>
  <c r="HN278"/>
  <c r="HO257"/>
  <c r="HO278"/>
  <c r="HP257"/>
  <c r="HP278"/>
  <c r="HQ257"/>
  <c r="HQ278"/>
  <c r="HR257"/>
  <c r="HR278"/>
  <c r="HS257"/>
  <c r="HS278"/>
  <c r="HT257"/>
  <c r="HT278"/>
  <c r="HU257"/>
  <c r="HU278"/>
  <c r="HV257"/>
  <c r="HV278"/>
  <c r="HB258"/>
  <c r="HB279"/>
  <c r="HC258"/>
  <c r="HC279"/>
  <c r="HD258"/>
  <c r="HD279"/>
  <c r="HE258"/>
  <c r="HE279"/>
  <c r="HF258"/>
  <c r="HF279"/>
  <c r="HG258"/>
  <c r="HG279"/>
  <c r="HH258"/>
  <c r="HH279"/>
  <c r="HI258"/>
  <c r="HI279"/>
  <c r="HJ258"/>
  <c r="HJ279"/>
  <c r="HK258"/>
  <c r="HK279"/>
  <c r="HL258"/>
  <c r="HL279"/>
  <c r="HM258"/>
  <c r="HM279"/>
  <c r="HN258"/>
  <c r="HN279"/>
  <c r="HO258"/>
  <c r="HO279"/>
  <c r="HP258"/>
  <c r="HP279"/>
  <c r="HQ258"/>
  <c r="HQ279"/>
  <c r="HR258"/>
  <c r="HR279"/>
  <c r="HS258"/>
  <c r="HS279"/>
  <c r="HT258"/>
  <c r="HT279"/>
  <c r="HU258"/>
  <c r="HU279"/>
  <c r="HV258"/>
  <c r="HV279"/>
  <c r="HB259"/>
  <c r="HB280"/>
  <c r="HC259"/>
  <c r="HC280"/>
  <c r="HD259"/>
  <c r="HD280"/>
  <c r="HE259"/>
  <c r="HE280"/>
  <c r="HF259"/>
  <c r="HF280"/>
  <c r="HG259"/>
  <c r="HG280"/>
  <c r="HH259"/>
  <c r="HH280"/>
  <c r="HI259"/>
  <c r="HI280"/>
  <c r="HJ259"/>
  <c r="HJ280"/>
  <c r="HK259"/>
  <c r="HK280"/>
  <c r="HL259"/>
  <c r="HL280"/>
  <c r="HM259"/>
  <c r="HM280"/>
  <c r="HN259"/>
  <c r="HN280"/>
  <c r="HO259"/>
  <c r="HO280"/>
  <c r="HP259"/>
  <c r="HP280"/>
  <c r="HQ259"/>
  <c r="HQ280"/>
  <c r="HR259"/>
  <c r="HR280"/>
  <c r="HS259"/>
  <c r="HS280"/>
  <c r="HT259"/>
  <c r="HT280"/>
  <c r="HU259"/>
  <c r="HU280"/>
  <c r="HV259"/>
  <c r="HV280"/>
  <c r="HB260"/>
  <c r="HB281"/>
  <c r="HC260"/>
  <c r="HC281"/>
  <c r="HD260"/>
  <c r="HD281"/>
  <c r="HE260"/>
  <c r="HE281"/>
  <c r="HF260"/>
  <c r="HF281"/>
  <c r="HG260"/>
  <c r="HG281"/>
  <c r="HH260"/>
  <c r="HH281"/>
  <c r="HI260"/>
  <c r="HI281"/>
  <c r="HJ260"/>
  <c r="HJ281"/>
  <c r="HK260"/>
  <c r="HK281"/>
  <c r="HL260"/>
  <c r="HL281"/>
  <c r="HM260"/>
  <c r="HM281"/>
  <c r="HN260"/>
  <c r="HN281"/>
  <c r="HO260"/>
  <c r="HO281"/>
  <c r="HP260"/>
  <c r="HP281"/>
  <c r="HQ260"/>
  <c r="HQ281"/>
  <c r="HR260"/>
  <c r="HR281"/>
  <c r="HS260"/>
  <c r="HS281"/>
  <c r="HT260"/>
  <c r="HT281"/>
  <c r="HU260"/>
  <c r="HU281"/>
  <c r="HV260"/>
  <c r="HV281"/>
  <c r="HB261"/>
  <c r="HB282"/>
  <c r="HC261"/>
  <c r="HC282"/>
  <c r="HD261"/>
  <c r="HD282"/>
  <c r="HE261"/>
  <c r="HE282"/>
  <c r="HF261"/>
  <c r="HF282"/>
  <c r="HG261"/>
  <c r="HG282"/>
  <c r="HH261"/>
  <c r="HH282"/>
  <c r="HI261"/>
  <c r="HI282"/>
  <c r="HJ261"/>
  <c r="HJ282"/>
  <c r="HK261"/>
  <c r="HK282"/>
  <c r="HL261"/>
  <c r="HL282"/>
  <c r="HM261"/>
  <c r="HM282"/>
  <c r="HN261"/>
  <c r="HN282"/>
  <c r="HO261"/>
  <c r="HO282"/>
  <c r="HP261"/>
  <c r="HP282"/>
  <c r="HQ261"/>
  <c r="HQ282"/>
  <c r="HR261"/>
  <c r="HR282"/>
  <c r="HS261"/>
  <c r="HS282"/>
  <c r="HT261"/>
  <c r="HT282"/>
  <c r="HU261"/>
  <c r="HU282"/>
  <c r="HV261"/>
  <c r="HV282"/>
  <c r="HB262"/>
  <c r="HB283"/>
  <c r="HC262"/>
  <c r="HC283"/>
  <c r="HD262"/>
  <c r="HD283"/>
  <c r="HE262"/>
  <c r="HE283"/>
  <c r="HF262"/>
  <c r="HF283"/>
  <c r="HG262"/>
  <c r="HG283"/>
  <c r="HH262"/>
  <c r="HH283"/>
  <c r="HI262"/>
  <c r="HI283"/>
  <c r="HJ262"/>
  <c r="HJ283"/>
  <c r="HK262"/>
  <c r="HK283"/>
  <c r="HL262"/>
  <c r="HL283"/>
  <c r="HM262"/>
  <c r="HM283"/>
  <c r="HN262"/>
  <c r="HN283"/>
  <c r="HO262"/>
  <c r="HO283"/>
  <c r="HP262"/>
  <c r="HP283"/>
  <c r="HQ262"/>
  <c r="HQ283"/>
  <c r="HR262"/>
  <c r="HR283"/>
  <c r="HS262"/>
  <c r="HS283"/>
  <c r="HT262"/>
  <c r="HT283"/>
  <c r="HU262"/>
  <c r="HU283"/>
  <c r="HV262"/>
  <c r="HV283"/>
  <c r="HB263"/>
  <c r="HB284"/>
  <c r="HC263"/>
  <c r="HC284"/>
  <c r="HD263"/>
  <c r="HD284"/>
  <c r="HE263"/>
  <c r="HE284"/>
  <c r="HF263"/>
  <c r="HF284"/>
  <c r="HG263"/>
  <c r="HG284"/>
  <c r="HH263"/>
  <c r="HH284"/>
  <c r="HI263"/>
  <c r="HI284"/>
  <c r="HJ263"/>
  <c r="HJ284"/>
  <c r="HK263"/>
  <c r="HK284"/>
  <c r="HL263"/>
  <c r="HL284"/>
  <c r="HM263"/>
  <c r="HM284"/>
  <c r="HN263"/>
  <c r="HN284"/>
  <c r="HO263"/>
  <c r="HO284"/>
  <c r="HP263"/>
  <c r="HP284"/>
  <c r="HQ263"/>
  <c r="HQ284"/>
  <c r="HR263"/>
  <c r="HR284"/>
  <c r="HS263"/>
  <c r="HS284"/>
  <c r="HT263"/>
  <c r="HT284"/>
  <c r="HU263"/>
  <c r="HU284"/>
  <c r="HV263"/>
  <c r="HV284"/>
  <c r="HB264"/>
  <c r="HB285"/>
  <c r="HC264"/>
  <c r="HC285"/>
  <c r="HD264"/>
  <c r="HD285"/>
  <c r="HE264"/>
  <c r="HE285"/>
  <c r="HF264"/>
  <c r="HF285"/>
  <c r="HG264"/>
  <c r="HG285"/>
  <c r="HH264"/>
  <c r="HH285"/>
  <c r="HI264"/>
  <c r="HI285"/>
  <c r="HJ264"/>
  <c r="HJ285"/>
  <c r="HK264"/>
  <c r="HK285"/>
  <c r="HL264"/>
  <c r="HL285"/>
  <c r="HM264"/>
  <c r="HM285"/>
  <c r="HN264"/>
  <c r="HN285"/>
  <c r="HO264"/>
  <c r="HO285"/>
  <c r="HP264"/>
  <c r="HP285"/>
  <c r="HQ264"/>
  <c r="HQ285"/>
  <c r="HR264"/>
  <c r="HR285"/>
  <c r="HS264"/>
  <c r="HS285"/>
  <c r="HT264"/>
  <c r="HT285"/>
  <c r="HU264"/>
  <c r="HU285"/>
  <c r="HV264"/>
  <c r="HV285"/>
  <c r="HB265"/>
  <c r="HB286"/>
  <c r="HC265"/>
  <c r="HC286"/>
  <c r="HD265"/>
  <c r="HD286"/>
  <c r="HE265"/>
  <c r="HE286"/>
  <c r="HF265"/>
  <c r="HF286"/>
  <c r="HG265"/>
  <c r="HG286"/>
  <c r="HH265"/>
  <c r="HH286"/>
  <c r="HI265"/>
  <c r="HI286"/>
  <c r="HJ265"/>
  <c r="HJ286"/>
  <c r="HK265"/>
  <c r="HK286"/>
  <c r="HL265"/>
  <c r="HL286"/>
  <c r="HM265"/>
  <c r="HM286"/>
  <c r="HN265"/>
  <c r="HN286"/>
  <c r="HO265"/>
  <c r="HO286"/>
  <c r="HP265"/>
  <c r="HP286"/>
  <c r="HQ265"/>
  <c r="HQ286"/>
  <c r="HR265"/>
  <c r="HR286"/>
  <c r="HS265"/>
  <c r="HS286"/>
  <c r="HT265"/>
  <c r="HT286"/>
  <c r="HU265"/>
  <c r="HU286"/>
  <c r="HV265"/>
  <c r="HV286"/>
  <c r="HB266"/>
  <c r="HB287"/>
  <c r="HC266"/>
  <c r="HC287"/>
  <c r="HD266"/>
  <c r="HD287"/>
  <c r="HE266"/>
  <c r="HE287"/>
  <c r="HF266"/>
  <c r="HF287"/>
  <c r="HG266"/>
  <c r="HG287"/>
  <c r="HH266"/>
  <c r="HH287"/>
  <c r="HI266"/>
  <c r="HI287"/>
  <c r="HJ266"/>
  <c r="HJ287"/>
  <c r="HK266"/>
  <c r="HK287"/>
  <c r="HL266"/>
  <c r="HL287"/>
  <c r="HM266"/>
  <c r="HM287"/>
  <c r="HN266"/>
  <c r="HN287"/>
  <c r="HO266"/>
  <c r="HO287"/>
  <c r="HP266"/>
  <c r="HP287"/>
  <c r="HQ266"/>
  <c r="HQ287"/>
  <c r="HR266"/>
  <c r="HR287"/>
  <c r="HS266"/>
  <c r="HS287"/>
  <c r="HT266"/>
  <c r="HT287"/>
  <c r="HU266"/>
  <c r="HU287"/>
  <c r="HV266"/>
  <c r="HV287"/>
  <c r="HB267"/>
  <c r="HB288"/>
  <c r="HC267"/>
  <c r="HC288"/>
  <c r="HD267"/>
  <c r="HD288"/>
  <c r="HE267"/>
  <c r="HE288"/>
  <c r="HF267"/>
  <c r="HF288"/>
  <c r="HG267"/>
  <c r="HG288"/>
  <c r="HH267"/>
  <c r="HH288"/>
  <c r="HI267"/>
  <c r="HI288"/>
  <c r="HJ267"/>
  <c r="HJ288"/>
  <c r="HK267"/>
  <c r="HK288"/>
  <c r="HL267"/>
  <c r="HL288"/>
  <c r="HM267"/>
  <c r="HM288"/>
  <c r="HN267"/>
  <c r="HN288"/>
  <c r="HO267"/>
  <c r="HO288"/>
  <c r="HP267"/>
  <c r="HP288"/>
  <c r="HQ267"/>
  <c r="HQ288"/>
  <c r="HR267"/>
  <c r="HR288"/>
  <c r="HS267"/>
  <c r="HS288"/>
  <c r="HT267"/>
  <c r="HT288"/>
  <c r="HU267"/>
  <c r="HU288"/>
  <c r="HV267"/>
  <c r="HV288"/>
  <c r="HB268"/>
  <c r="HB289"/>
  <c r="HC268"/>
  <c r="HC289"/>
  <c r="HD268"/>
  <c r="HD289"/>
  <c r="HE268"/>
  <c r="HE289"/>
  <c r="HF268"/>
  <c r="HF289"/>
  <c r="HG268"/>
  <c r="HG289"/>
  <c r="HH268"/>
  <c r="HH289"/>
  <c r="HI268"/>
  <c r="HI289"/>
  <c r="HJ268"/>
  <c r="HJ289"/>
  <c r="HK268"/>
  <c r="HK289"/>
  <c r="HL268"/>
  <c r="HL289"/>
  <c r="HM268"/>
  <c r="HM289"/>
  <c r="HN268"/>
  <c r="HN289"/>
  <c r="HO268"/>
  <c r="HO289"/>
  <c r="HP268"/>
  <c r="HP289"/>
  <c r="HQ268"/>
  <c r="HQ289"/>
  <c r="HR268"/>
  <c r="HR289"/>
  <c r="HS268"/>
  <c r="HS289"/>
  <c r="HT268"/>
  <c r="HT289"/>
  <c r="HU268"/>
  <c r="HU289"/>
  <c r="HV268"/>
  <c r="HV289"/>
  <c r="HB269"/>
  <c r="HB290"/>
  <c r="HC269"/>
  <c r="HC290"/>
  <c r="HD269"/>
  <c r="HD290"/>
  <c r="HE269"/>
  <c r="HE290"/>
  <c r="HF269"/>
  <c r="HF290"/>
  <c r="HG269"/>
  <c r="HG290"/>
  <c r="HH269"/>
  <c r="HH290"/>
  <c r="HI269"/>
  <c r="HI290"/>
  <c r="HJ269"/>
  <c r="HJ290"/>
  <c r="HK269"/>
  <c r="HK290"/>
  <c r="HL269"/>
  <c r="HL290"/>
  <c r="HM269"/>
  <c r="HM290"/>
  <c r="HN269"/>
  <c r="HN290"/>
  <c r="HO269"/>
  <c r="HO290"/>
  <c r="HP269"/>
  <c r="HP290"/>
  <c r="HQ269"/>
  <c r="HQ290"/>
  <c r="HR269"/>
  <c r="HR290"/>
  <c r="HS269"/>
  <c r="HS290"/>
  <c r="HT269"/>
  <c r="HT290"/>
  <c r="HU269"/>
  <c r="HU290"/>
  <c r="HV269"/>
  <c r="HV290"/>
  <c r="HB270"/>
  <c r="HB291"/>
  <c r="HC270"/>
  <c r="HC291"/>
  <c r="HD270"/>
  <c r="HD291"/>
  <c r="HE270"/>
  <c r="HE291"/>
  <c r="HF270"/>
  <c r="HF291"/>
  <c r="HG270"/>
  <c r="HG291"/>
  <c r="HH270"/>
  <c r="HH291"/>
  <c r="HI270"/>
  <c r="HI291"/>
  <c r="HJ270"/>
  <c r="HJ291"/>
  <c r="HK270"/>
  <c r="HK291"/>
  <c r="HL270"/>
  <c r="HL291"/>
  <c r="HM270"/>
  <c r="HM291"/>
  <c r="HN270"/>
  <c r="HN291"/>
  <c r="HO270"/>
  <c r="HO291"/>
  <c r="HP270"/>
  <c r="HP291"/>
  <c r="HQ270"/>
  <c r="HQ291"/>
  <c r="HR270"/>
  <c r="HR291"/>
  <c r="HS270"/>
  <c r="HS291"/>
  <c r="HT270"/>
  <c r="HT291"/>
  <c r="HU270"/>
  <c r="HU291"/>
  <c r="HV270"/>
  <c r="HV291"/>
  <c r="HB271"/>
  <c r="HB292"/>
  <c r="HC271"/>
  <c r="HC292"/>
  <c r="HD271"/>
  <c r="HD292"/>
  <c r="HE271"/>
  <c r="HE292"/>
  <c r="HF271"/>
  <c r="HF292"/>
  <c r="HG271"/>
  <c r="HG292"/>
  <c r="HH271"/>
  <c r="HH292"/>
  <c r="HI271"/>
  <c r="HI292"/>
  <c r="HJ271"/>
  <c r="HJ292"/>
  <c r="HK271"/>
  <c r="HK292"/>
  <c r="HL271"/>
  <c r="HL292"/>
  <c r="HM271"/>
  <c r="HM292"/>
  <c r="HN271"/>
  <c r="HN292"/>
  <c r="HO271"/>
  <c r="HO292"/>
  <c r="HP271"/>
  <c r="HP292"/>
  <c r="HQ271"/>
  <c r="HQ292"/>
  <c r="HR271"/>
  <c r="HR292"/>
  <c r="HS271"/>
  <c r="HS292"/>
  <c r="HT271"/>
  <c r="HT292"/>
  <c r="HU271"/>
  <c r="HU292"/>
  <c r="HV271"/>
  <c r="HV292"/>
  <c r="HB272"/>
  <c r="HB293"/>
  <c r="HC272"/>
  <c r="HC293"/>
  <c r="HD272"/>
  <c r="HD293"/>
  <c r="HE272"/>
  <c r="HE293"/>
  <c r="HF272"/>
  <c r="HF293"/>
  <c r="HG272"/>
  <c r="HG293"/>
  <c r="HH272"/>
  <c r="HH293"/>
  <c r="HI272"/>
  <c r="HI293"/>
  <c r="HJ272"/>
  <c r="HJ293"/>
  <c r="HK272"/>
  <c r="HK293"/>
  <c r="HL272"/>
  <c r="HL293"/>
  <c r="HM272"/>
  <c r="HM293"/>
  <c r="HN272"/>
  <c r="HN293"/>
  <c r="HO272"/>
  <c r="HO293"/>
  <c r="HP272"/>
  <c r="HP293"/>
  <c r="HQ272"/>
  <c r="HQ293"/>
  <c r="HR272"/>
  <c r="HR293"/>
  <c r="HS272"/>
  <c r="HS293"/>
  <c r="HT272"/>
  <c r="HT293"/>
  <c r="HU272"/>
  <c r="HU293"/>
  <c r="HV272"/>
  <c r="HV293"/>
  <c r="HB273"/>
  <c r="HB294"/>
  <c r="HC273"/>
  <c r="HC294"/>
  <c r="HD273"/>
  <c r="HD294"/>
  <c r="HE273"/>
  <c r="HE294"/>
  <c r="HF273"/>
  <c r="HF294"/>
  <c r="HG273"/>
  <c r="HG294"/>
  <c r="HH273"/>
  <c r="HH294"/>
  <c r="HI273"/>
  <c r="HI294"/>
  <c r="HJ273"/>
  <c r="HJ294"/>
  <c r="HK273"/>
  <c r="HK294"/>
  <c r="HL273"/>
  <c r="HL294"/>
  <c r="HM273"/>
  <c r="HM294"/>
  <c r="HN273"/>
  <c r="HN294"/>
  <c r="HO273"/>
  <c r="HO294"/>
  <c r="HP273"/>
  <c r="HP294"/>
  <c r="HQ273"/>
  <c r="HQ294"/>
  <c r="HR273"/>
  <c r="HR294"/>
  <c r="HS273"/>
  <c r="HS294"/>
  <c r="HT273"/>
  <c r="HT294"/>
  <c r="HU273"/>
  <c r="HU294"/>
  <c r="HV273"/>
  <c r="HV294"/>
  <c r="HB148"/>
  <c r="HC148"/>
  <c r="HD148"/>
  <c r="HE148"/>
  <c r="HF148"/>
  <c r="HG148"/>
  <c r="HH148"/>
  <c r="HI148"/>
  <c r="HJ148"/>
  <c r="HK148"/>
  <c r="HL148"/>
  <c r="HM148"/>
  <c r="HN148"/>
  <c r="HO148"/>
  <c r="HP148"/>
  <c r="HQ148"/>
  <c r="HR148"/>
  <c r="HS148"/>
  <c r="HT148"/>
  <c r="HU148"/>
  <c r="HV148"/>
  <c r="HB149"/>
  <c r="HB170"/>
  <c r="HC149"/>
  <c r="HC170"/>
  <c r="HD149"/>
  <c r="HD170"/>
  <c r="HE149"/>
  <c r="HE170"/>
  <c r="HF149"/>
  <c r="HF170"/>
  <c r="HG149"/>
  <c r="HG170"/>
  <c r="HH149"/>
  <c r="HH170"/>
  <c r="HI149"/>
  <c r="HI170"/>
  <c r="HJ149"/>
  <c r="HJ170"/>
  <c r="HK149"/>
  <c r="HK170"/>
  <c r="HL149"/>
  <c r="HL170"/>
  <c r="HM149"/>
  <c r="HM170"/>
  <c r="HN149"/>
  <c r="HN170"/>
  <c r="HO149"/>
  <c r="HO170"/>
  <c r="HP149"/>
  <c r="HP170"/>
  <c r="HQ149"/>
  <c r="HQ170"/>
  <c r="HR149"/>
  <c r="HR170"/>
  <c r="HS149"/>
  <c r="HS170"/>
  <c r="HT149"/>
  <c r="HT170"/>
  <c r="HU149"/>
  <c r="HU170"/>
  <c r="HV149"/>
  <c r="HV170"/>
  <c r="HB150"/>
  <c r="HB171"/>
  <c r="HC150"/>
  <c r="HC171"/>
  <c r="HD150"/>
  <c r="HD171"/>
  <c r="HE150"/>
  <c r="HE171"/>
  <c r="HF150"/>
  <c r="HF171"/>
  <c r="HG150"/>
  <c r="HG171"/>
  <c r="HH150"/>
  <c r="HH171"/>
  <c r="HI150"/>
  <c r="HI171"/>
  <c r="HJ150"/>
  <c r="HJ171"/>
  <c r="HK150"/>
  <c r="HK171"/>
  <c r="HL150"/>
  <c r="HL171"/>
  <c r="HM150"/>
  <c r="HM171"/>
  <c r="HN150"/>
  <c r="HN171"/>
  <c r="HO150"/>
  <c r="HO171"/>
  <c r="HP150"/>
  <c r="HP171"/>
  <c r="HQ150"/>
  <c r="HQ171"/>
  <c r="HR150"/>
  <c r="HR171"/>
  <c r="HS150"/>
  <c r="HS171"/>
  <c r="HT150"/>
  <c r="HT171"/>
  <c r="HU150"/>
  <c r="HU171"/>
  <c r="HV150"/>
  <c r="HV171"/>
  <c r="HB151"/>
  <c r="HB172"/>
  <c r="HC151"/>
  <c r="HC172"/>
  <c r="HD151"/>
  <c r="HD172"/>
  <c r="HE151"/>
  <c r="HE172"/>
  <c r="HF151"/>
  <c r="HF172"/>
  <c r="HG151"/>
  <c r="HG172"/>
  <c r="HH151"/>
  <c r="HH172"/>
  <c r="HI151"/>
  <c r="HI172"/>
  <c r="HJ151"/>
  <c r="HJ172"/>
  <c r="HK151"/>
  <c r="HK172"/>
  <c r="HL151"/>
  <c r="HL172"/>
  <c r="HM151"/>
  <c r="HM172"/>
  <c r="HN151"/>
  <c r="HN172"/>
  <c r="HO151"/>
  <c r="HO172"/>
  <c r="HP151"/>
  <c r="HP172"/>
  <c r="HQ151"/>
  <c r="HQ172"/>
  <c r="HR151"/>
  <c r="HR172"/>
  <c r="HS151"/>
  <c r="HS172"/>
  <c r="HT151"/>
  <c r="HT172"/>
  <c r="HU151"/>
  <c r="HU172"/>
  <c r="HV151"/>
  <c r="HV172"/>
  <c r="HB152"/>
  <c r="HB173"/>
  <c r="HC152"/>
  <c r="HC173"/>
  <c r="HD152"/>
  <c r="HD173"/>
  <c r="HE152"/>
  <c r="HE173"/>
  <c r="HF152"/>
  <c r="HF173"/>
  <c r="HG152"/>
  <c r="HG173"/>
  <c r="HH152"/>
  <c r="HH173"/>
  <c r="HI152"/>
  <c r="HI173"/>
  <c r="HJ152"/>
  <c r="HJ173"/>
  <c r="HK152"/>
  <c r="HK173"/>
  <c r="HL152"/>
  <c r="HL173"/>
  <c r="HM152"/>
  <c r="HM173"/>
  <c r="HN152"/>
  <c r="HN173"/>
  <c r="HO152"/>
  <c r="HO173"/>
  <c r="HP152"/>
  <c r="HP173"/>
  <c r="HQ152"/>
  <c r="HQ173"/>
  <c r="HR152"/>
  <c r="HR173"/>
  <c r="HS152"/>
  <c r="HS173"/>
  <c r="HT152"/>
  <c r="HT173"/>
  <c r="HU152"/>
  <c r="HU173"/>
  <c r="HV152"/>
  <c r="HV173"/>
  <c r="HB153"/>
  <c r="HB174"/>
  <c r="HC153"/>
  <c r="HC174"/>
  <c r="HD153"/>
  <c r="HD174"/>
  <c r="HE153"/>
  <c r="HE174"/>
  <c r="HF153"/>
  <c r="HF174"/>
  <c r="HG153"/>
  <c r="HG174"/>
  <c r="HH153"/>
  <c r="HH174"/>
  <c r="HI153"/>
  <c r="HI174"/>
  <c r="HJ153"/>
  <c r="HJ174"/>
  <c r="HK153"/>
  <c r="HK174"/>
  <c r="HL153"/>
  <c r="HL174"/>
  <c r="HM153"/>
  <c r="HM174"/>
  <c r="HN153"/>
  <c r="HN174"/>
  <c r="HO153"/>
  <c r="HO174"/>
  <c r="HP153"/>
  <c r="HP174"/>
  <c r="HQ153"/>
  <c r="HQ174"/>
  <c r="HR153"/>
  <c r="HR174"/>
  <c r="HS153"/>
  <c r="HS174"/>
  <c r="HT153"/>
  <c r="HT174"/>
  <c r="HU153"/>
  <c r="HU174"/>
  <c r="HV153"/>
  <c r="HV174"/>
  <c r="HB154"/>
  <c r="HB175"/>
  <c r="HC154"/>
  <c r="HC175"/>
  <c r="HD154"/>
  <c r="HD175"/>
  <c r="HE154"/>
  <c r="HE175"/>
  <c r="HF154"/>
  <c r="HF175"/>
  <c r="HG154"/>
  <c r="HG175"/>
  <c r="HH154"/>
  <c r="HH175"/>
  <c r="HI154"/>
  <c r="HI175"/>
  <c r="HJ154"/>
  <c r="HJ175"/>
  <c r="HK154"/>
  <c r="HK175"/>
  <c r="HL154"/>
  <c r="HL175"/>
  <c r="HM154"/>
  <c r="HM175"/>
  <c r="HN154"/>
  <c r="HN175"/>
  <c r="HO154"/>
  <c r="HO175"/>
  <c r="HP154"/>
  <c r="HP175"/>
  <c r="HQ154"/>
  <c r="HQ175"/>
  <c r="HR154"/>
  <c r="HR175"/>
  <c r="HS154"/>
  <c r="HS175"/>
  <c r="HT154"/>
  <c r="HT175"/>
  <c r="HU154"/>
  <c r="HU175"/>
  <c r="HV154"/>
  <c r="HV175"/>
  <c r="HB155"/>
  <c r="HB176"/>
  <c r="HC155"/>
  <c r="HC176"/>
  <c r="HD155"/>
  <c r="HD176"/>
  <c r="HE155"/>
  <c r="HE176"/>
  <c r="HF155"/>
  <c r="HF176"/>
  <c r="HG155"/>
  <c r="HG176"/>
  <c r="HH155"/>
  <c r="HH176"/>
  <c r="HI155"/>
  <c r="HI176"/>
  <c r="HJ155"/>
  <c r="HJ176"/>
  <c r="HK155"/>
  <c r="HK176"/>
  <c r="HL155"/>
  <c r="HL176"/>
  <c r="HM155"/>
  <c r="HM176"/>
  <c r="HN155"/>
  <c r="HN176"/>
  <c r="HO155"/>
  <c r="HO176"/>
  <c r="HP155"/>
  <c r="HP176"/>
  <c r="HQ155"/>
  <c r="HQ176"/>
  <c r="HR155"/>
  <c r="HR176"/>
  <c r="HS155"/>
  <c r="HS176"/>
  <c r="HT155"/>
  <c r="HT176"/>
  <c r="HU155"/>
  <c r="HU176"/>
  <c r="HV155"/>
  <c r="HV176"/>
  <c r="HB156"/>
  <c r="HB177"/>
  <c r="HC156"/>
  <c r="HC177"/>
  <c r="HD156"/>
  <c r="HD177"/>
  <c r="HE156"/>
  <c r="HE177"/>
  <c r="HF156"/>
  <c r="HF177"/>
  <c r="HG156"/>
  <c r="HG177"/>
  <c r="HH156"/>
  <c r="HH177"/>
  <c r="HI156"/>
  <c r="HI177"/>
  <c r="HJ156"/>
  <c r="HJ177"/>
  <c r="HK156"/>
  <c r="HK177"/>
  <c r="HL156"/>
  <c r="HL177"/>
  <c r="HM156"/>
  <c r="HM177"/>
  <c r="HN156"/>
  <c r="HN177"/>
  <c r="HO156"/>
  <c r="HO177"/>
  <c r="HP156"/>
  <c r="HP177"/>
  <c r="HQ156"/>
  <c r="HQ177"/>
  <c r="HR156"/>
  <c r="HR177"/>
  <c r="HS156"/>
  <c r="HS177"/>
  <c r="HT156"/>
  <c r="HT177"/>
  <c r="HU156"/>
  <c r="HU177"/>
  <c r="HV156"/>
  <c r="HV177"/>
  <c r="HB157"/>
  <c r="HB178"/>
  <c r="HC157"/>
  <c r="HC178"/>
  <c r="HD157"/>
  <c r="HD178"/>
  <c r="HE157"/>
  <c r="HE178"/>
  <c r="HF157"/>
  <c r="HF178"/>
  <c r="HG157"/>
  <c r="HG178"/>
  <c r="HH157"/>
  <c r="HH178"/>
  <c r="HI157"/>
  <c r="HI178"/>
  <c r="HJ157"/>
  <c r="HJ178"/>
  <c r="HK157"/>
  <c r="HK178"/>
  <c r="HL157"/>
  <c r="HL178"/>
  <c r="HM157"/>
  <c r="HM178"/>
  <c r="HN157"/>
  <c r="HN178"/>
  <c r="HO157"/>
  <c r="HO178"/>
  <c r="HP157"/>
  <c r="HP178"/>
  <c r="HQ157"/>
  <c r="HQ178"/>
  <c r="HR157"/>
  <c r="HR178"/>
  <c r="HS157"/>
  <c r="HS178"/>
  <c r="HT157"/>
  <c r="HT178"/>
  <c r="HU157"/>
  <c r="HU178"/>
  <c r="HV157"/>
  <c r="HV178"/>
  <c r="HB158"/>
  <c r="HB179"/>
  <c r="HC158"/>
  <c r="HC179"/>
  <c r="HD158"/>
  <c r="HD179"/>
  <c r="HE158"/>
  <c r="HE179"/>
  <c r="HF158"/>
  <c r="HF179"/>
  <c r="HG158"/>
  <c r="HG179"/>
  <c r="HH158"/>
  <c r="HH179"/>
  <c r="HI158"/>
  <c r="HI179"/>
  <c r="HJ158"/>
  <c r="HJ179"/>
  <c r="HK158"/>
  <c r="HK179"/>
  <c r="HL158"/>
  <c r="HL179"/>
  <c r="HM158"/>
  <c r="HM179"/>
  <c r="HN158"/>
  <c r="HN179"/>
  <c r="HO158"/>
  <c r="HO179"/>
  <c r="HP158"/>
  <c r="HP179"/>
  <c r="HQ158"/>
  <c r="HQ179"/>
  <c r="HR158"/>
  <c r="HR179"/>
  <c r="HS158"/>
  <c r="HS179"/>
  <c r="HT158"/>
  <c r="HT179"/>
  <c r="HU158"/>
  <c r="HU179"/>
  <c r="HV158"/>
  <c r="HV179"/>
  <c r="HB159"/>
  <c r="HB180"/>
  <c r="HC159"/>
  <c r="HC180"/>
  <c r="HD159"/>
  <c r="HD180"/>
  <c r="HE159"/>
  <c r="HE180"/>
  <c r="HF159"/>
  <c r="HF180"/>
  <c r="HG159"/>
  <c r="HG180"/>
  <c r="HH159"/>
  <c r="HH180"/>
  <c r="HI159"/>
  <c r="HI180"/>
  <c r="HJ159"/>
  <c r="HJ180"/>
  <c r="HK159"/>
  <c r="HK180"/>
  <c r="HL159"/>
  <c r="HL180"/>
  <c r="HM159"/>
  <c r="HM180"/>
  <c r="HN159"/>
  <c r="HN180"/>
  <c r="HO159"/>
  <c r="HO180"/>
  <c r="HP159"/>
  <c r="HP180"/>
  <c r="HQ159"/>
  <c r="HQ180"/>
  <c r="HR159"/>
  <c r="HR180"/>
  <c r="HS159"/>
  <c r="HS180"/>
  <c r="HT159"/>
  <c r="HT180"/>
  <c r="HU159"/>
  <c r="HU180"/>
  <c r="HV159"/>
  <c r="HV180"/>
  <c r="HB160"/>
  <c r="HB181"/>
  <c r="HC160"/>
  <c r="HC181"/>
  <c r="HD160"/>
  <c r="HD181"/>
  <c r="HE160"/>
  <c r="HE181"/>
  <c r="HF160"/>
  <c r="HF181"/>
  <c r="HG160"/>
  <c r="HG181"/>
  <c r="HH160"/>
  <c r="HH181"/>
  <c r="HI160"/>
  <c r="HI181"/>
  <c r="HJ160"/>
  <c r="HJ181"/>
  <c r="HK160"/>
  <c r="HK181"/>
  <c r="HL160"/>
  <c r="HL181"/>
  <c r="HM160"/>
  <c r="HM181"/>
  <c r="HN160"/>
  <c r="HN181"/>
  <c r="HO160"/>
  <c r="HO181"/>
  <c r="HP160"/>
  <c r="HP181"/>
  <c r="HQ160"/>
  <c r="HQ181"/>
  <c r="HR160"/>
  <c r="HR181"/>
  <c r="HS160"/>
  <c r="HS181"/>
  <c r="HT160"/>
  <c r="HT181"/>
  <c r="HU160"/>
  <c r="HU181"/>
  <c r="HV160"/>
  <c r="HV181"/>
  <c r="HB161"/>
  <c r="HB182"/>
  <c r="HC161"/>
  <c r="HC182"/>
  <c r="HD161"/>
  <c r="HD182"/>
  <c r="HE161"/>
  <c r="HE182"/>
  <c r="HF161"/>
  <c r="HF182"/>
  <c r="HG161"/>
  <c r="HG182"/>
  <c r="HH161"/>
  <c r="HH182"/>
  <c r="HI161"/>
  <c r="HI182"/>
  <c r="HJ161"/>
  <c r="HJ182"/>
  <c r="HK161"/>
  <c r="HK182"/>
  <c r="HL161"/>
  <c r="HL182"/>
  <c r="HM161"/>
  <c r="HM182"/>
  <c r="HN161"/>
  <c r="HN182"/>
  <c r="HO161"/>
  <c r="HO182"/>
  <c r="HP161"/>
  <c r="HP182"/>
  <c r="HQ161"/>
  <c r="HQ182"/>
  <c r="HR161"/>
  <c r="HR182"/>
  <c r="HS161"/>
  <c r="HS182"/>
  <c r="HT161"/>
  <c r="HT182"/>
  <c r="HU161"/>
  <c r="HU182"/>
  <c r="HV161"/>
  <c r="HV182"/>
  <c r="HB162"/>
  <c r="HB183"/>
  <c r="HC162"/>
  <c r="HC183"/>
  <c r="HD162"/>
  <c r="HD183"/>
  <c r="HE162"/>
  <c r="HE183"/>
  <c r="HF162"/>
  <c r="HF183"/>
  <c r="HG162"/>
  <c r="HG183"/>
  <c r="HH162"/>
  <c r="HH183"/>
  <c r="HI162"/>
  <c r="HI183"/>
  <c r="HJ162"/>
  <c r="HJ183"/>
  <c r="HK162"/>
  <c r="HK183"/>
  <c r="HL162"/>
  <c r="HL183"/>
  <c r="HM162"/>
  <c r="HM183"/>
  <c r="HN162"/>
  <c r="HN183"/>
  <c r="HO162"/>
  <c r="HO183"/>
  <c r="HP162"/>
  <c r="HP183"/>
  <c r="HQ162"/>
  <c r="HQ183"/>
  <c r="HR162"/>
  <c r="HR183"/>
  <c r="HS162"/>
  <c r="HS183"/>
  <c r="HT162"/>
  <c r="HT183"/>
  <c r="HU162"/>
  <c r="HU183"/>
  <c r="HV162"/>
  <c r="HV183"/>
  <c r="HB163"/>
  <c r="HB184"/>
  <c r="HC163"/>
  <c r="HC184"/>
  <c r="HD163"/>
  <c r="HD184"/>
  <c r="HE163"/>
  <c r="HE184"/>
  <c r="HF163"/>
  <c r="HF184"/>
  <c r="HG163"/>
  <c r="HG184"/>
  <c r="HH163"/>
  <c r="HH184"/>
  <c r="HI163"/>
  <c r="HI184"/>
  <c r="HJ163"/>
  <c r="HJ184"/>
  <c r="HK163"/>
  <c r="HK184"/>
  <c r="HL163"/>
  <c r="HL184"/>
  <c r="HM163"/>
  <c r="HM184"/>
  <c r="HN163"/>
  <c r="HN184"/>
  <c r="HO163"/>
  <c r="HO184"/>
  <c r="HP163"/>
  <c r="HP184"/>
  <c r="HQ163"/>
  <c r="HQ184"/>
  <c r="HR163"/>
  <c r="HR184"/>
  <c r="HS163"/>
  <c r="HS184"/>
  <c r="HT163"/>
  <c r="HT184"/>
  <c r="HU163"/>
  <c r="HU184"/>
  <c r="HV163"/>
  <c r="HV184"/>
  <c r="HB164"/>
  <c r="HB185"/>
  <c r="HC164"/>
  <c r="HC185"/>
  <c r="HD164"/>
  <c r="HD185"/>
  <c r="HE164"/>
  <c r="HE185"/>
  <c r="HF164"/>
  <c r="HF185"/>
  <c r="HG164"/>
  <c r="HG185"/>
  <c r="HH164"/>
  <c r="HH185"/>
  <c r="HI164"/>
  <c r="HI185"/>
  <c r="HJ164"/>
  <c r="HJ185"/>
  <c r="HK164"/>
  <c r="HK185"/>
  <c r="HL164"/>
  <c r="HL185"/>
  <c r="HM164"/>
  <c r="HM185"/>
  <c r="HN164"/>
  <c r="HN185"/>
  <c r="HO164"/>
  <c r="HO185"/>
  <c r="HP164"/>
  <c r="HP185"/>
  <c r="HQ164"/>
  <c r="HQ185"/>
  <c r="HR164"/>
  <c r="HR185"/>
  <c r="HS164"/>
  <c r="HS185"/>
  <c r="HT164"/>
  <c r="HT185"/>
  <c r="HU164"/>
  <c r="HU185"/>
  <c r="HV164"/>
  <c r="HV185"/>
  <c r="HB165"/>
  <c r="HB186"/>
  <c r="HC165"/>
  <c r="HC186"/>
  <c r="HD165"/>
  <c r="HD186"/>
  <c r="HE165"/>
  <c r="HE186"/>
  <c r="HF165"/>
  <c r="HF186"/>
  <c r="HG165"/>
  <c r="HG186"/>
  <c r="HH165"/>
  <c r="HH186"/>
  <c r="HI165"/>
  <c r="HI186"/>
  <c r="HJ165"/>
  <c r="HJ186"/>
  <c r="HK165"/>
  <c r="HK186"/>
  <c r="HL165"/>
  <c r="HL186"/>
  <c r="HM165"/>
  <c r="HM186"/>
  <c r="HN165"/>
  <c r="HN186"/>
  <c r="HO165"/>
  <c r="HO186"/>
  <c r="HP165"/>
  <c r="HP186"/>
  <c r="HQ165"/>
  <c r="HQ186"/>
  <c r="HR165"/>
  <c r="HR186"/>
  <c r="HS165"/>
  <c r="HS186"/>
  <c r="HT165"/>
  <c r="HT186"/>
  <c r="HU165"/>
  <c r="HU186"/>
  <c r="HV165"/>
  <c r="HV186"/>
  <c r="HB166"/>
  <c r="HB187"/>
  <c r="HC166"/>
  <c r="HC187"/>
  <c r="HD166"/>
  <c r="HD187"/>
  <c r="HE166"/>
  <c r="HE187"/>
  <c r="HF166"/>
  <c r="HF187"/>
  <c r="HG166"/>
  <c r="HG187"/>
  <c r="HH166"/>
  <c r="HH187"/>
  <c r="HI166"/>
  <c r="HI187"/>
  <c r="HJ166"/>
  <c r="HJ187"/>
  <c r="HK166"/>
  <c r="HK187"/>
  <c r="HL166"/>
  <c r="HL187"/>
  <c r="HM166"/>
  <c r="HM187"/>
  <c r="HN166"/>
  <c r="HN187"/>
  <c r="HO166"/>
  <c r="HO187"/>
  <c r="HP166"/>
  <c r="HP187"/>
  <c r="HQ166"/>
  <c r="HQ187"/>
  <c r="HR166"/>
  <c r="HR187"/>
  <c r="HS166"/>
  <c r="HS187"/>
  <c r="HT166"/>
  <c r="HT187"/>
  <c r="HU166"/>
  <c r="HU187"/>
  <c r="HV166"/>
  <c r="HV187"/>
  <c r="HB167"/>
  <c r="HB188"/>
  <c r="HC167"/>
  <c r="HC188"/>
  <c r="HD167"/>
  <c r="HD188"/>
  <c r="HE167"/>
  <c r="HE188"/>
  <c r="HF167"/>
  <c r="HF188"/>
  <c r="HG167"/>
  <c r="HG188"/>
  <c r="HH167"/>
  <c r="HH188"/>
  <c r="HI167"/>
  <c r="HI188"/>
  <c r="HJ167"/>
  <c r="HJ188"/>
  <c r="HK167"/>
  <c r="HK188"/>
  <c r="HL167"/>
  <c r="HL188"/>
  <c r="HM167"/>
  <c r="HM188"/>
  <c r="HN167"/>
  <c r="HN188"/>
  <c r="HO167"/>
  <c r="HO188"/>
  <c r="HP167"/>
  <c r="HP188"/>
  <c r="HQ167"/>
  <c r="HQ188"/>
  <c r="HR167"/>
  <c r="HR188"/>
  <c r="HS167"/>
  <c r="HS188"/>
  <c r="HT167"/>
  <c r="HT188"/>
  <c r="HU167"/>
  <c r="HU188"/>
  <c r="HV167"/>
  <c r="HV188"/>
  <c r="HB168"/>
  <c r="HB189"/>
  <c r="HC168"/>
  <c r="HC189"/>
  <c r="HD168"/>
  <c r="HD189"/>
  <c r="HE168"/>
  <c r="HE189"/>
  <c r="HF168"/>
  <c r="HF189"/>
  <c r="HG168"/>
  <c r="HG189"/>
  <c r="HH168"/>
  <c r="HH189"/>
  <c r="HI168"/>
  <c r="HI189"/>
  <c r="HJ168"/>
  <c r="HJ189"/>
  <c r="HK168"/>
  <c r="HK189"/>
  <c r="HL168"/>
  <c r="HL189"/>
  <c r="HM168"/>
  <c r="HM189"/>
  <c r="HN168"/>
  <c r="HN189"/>
  <c r="HO168"/>
  <c r="HO189"/>
  <c r="HP168"/>
  <c r="HP189"/>
  <c r="HQ168"/>
  <c r="HQ189"/>
  <c r="HR168"/>
  <c r="HR189"/>
  <c r="HS168"/>
  <c r="HS189"/>
  <c r="HT168"/>
  <c r="HT189"/>
  <c r="HU168"/>
  <c r="HU189"/>
  <c r="HV168"/>
  <c r="HV189"/>
  <c r="HC44"/>
  <c r="HC65"/>
  <c r="HC66"/>
  <c r="HC67"/>
  <c r="HC68"/>
  <c r="HC69"/>
  <c r="HC70"/>
  <c r="HC71"/>
  <c r="HC72"/>
  <c r="HC73"/>
  <c r="HC75"/>
  <c r="HC76"/>
  <c r="HC77"/>
  <c r="HC78"/>
  <c r="HC79"/>
  <c r="HC80"/>
  <c r="HC81"/>
  <c r="HC82"/>
  <c r="HC83"/>
  <c r="HC84"/>
  <c r="AA356" l="1"/>
  <c r="AA357"/>
  <c r="AA355"/>
  <c r="H250"/>
  <c r="H252"/>
  <c r="H251"/>
  <c r="U252"/>
  <c r="U250"/>
  <c r="U251"/>
  <c r="P250"/>
  <c r="P252"/>
  <c r="P251"/>
  <c r="W250"/>
  <c r="W252"/>
  <c r="W251"/>
  <c r="X251"/>
  <c r="X250"/>
  <c r="X252"/>
  <c r="R251"/>
  <c r="R250"/>
  <c r="R252"/>
  <c r="J251"/>
  <c r="J250"/>
  <c r="J252"/>
  <c r="O250"/>
  <c r="O252"/>
  <c r="O251"/>
  <c r="Z251"/>
  <c r="Z250"/>
  <c r="Z252"/>
  <c r="AA251"/>
  <c r="AA250"/>
  <c r="AA252"/>
  <c r="K251"/>
  <c r="K252"/>
  <c r="K250"/>
  <c r="V250"/>
  <c r="V252"/>
  <c r="V251"/>
  <c r="S252"/>
  <c r="S251"/>
  <c r="S250"/>
  <c r="N250"/>
  <c r="N252"/>
  <c r="N251"/>
  <c r="T252"/>
  <c r="T251"/>
  <c r="T250"/>
  <c r="L252"/>
  <c r="L251"/>
  <c r="L250"/>
  <c r="Q251"/>
  <c r="Q250"/>
  <c r="Q252"/>
  <c r="I251"/>
  <c r="I250"/>
  <c r="I252"/>
  <c r="Y251"/>
  <c r="Y250"/>
  <c r="Y252"/>
  <c r="M250"/>
  <c r="M252"/>
  <c r="M251"/>
  <c r="G142"/>
  <c r="G143" s="1"/>
  <c r="G141"/>
  <c r="H142"/>
  <c r="H143" s="1"/>
  <c r="H141"/>
  <c r="I142"/>
  <c r="I143" s="1"/>
  <c r="I141"/>
  <c r="J142"/>
  <c r="J143" s="1"/>
  <c r="J141"/>
  <c r="K141"/>
  <c r="K142"/>
  <c r="K143" s="1"/>
  <c r="L142"/>
  <c r="L143" s="1"/>
  <c r="L141"/>
  <c r="M142"/>
  <c r="M143" s="1"/>
  <c r="M141"/>
  <c r="N141"/>
  <c r="N142"/>
  <c r="N143" s="1"/>
  <c r="O141"/>
  <c r="O142"/>
  <c r="O143" s="1"/>
  <c r="P141"/>
  <c r="P142"/>
  <c r="P143" s="1"/>
  <c r="Q142"/>
  <c r="Q143" s="1"/>
  <c r="Q141"/>
  <c r="R142"/>
  <c r="R143" s="1"/>
  <c r="R141"/>
  <c r="S142"/>
  <c r="S143" s="1"/>
  <c r="S141"/>
  <c r="T141"/>
  <c r="T142"/>
  <c r="T143" s="1"/>
  <c r="U142"/>
  <c r="U143" s="1"/>
  <c r="U141"/>
  <c r="V142"/>
  <c r="V143" s="1"/>
  <c r="V141"/>
  <c r="W142"/>
  <c r="W143" s="1"/>
  <c r="W141"/>
  <c r="X142"/>
  <c r="X143" s="1"/>
  <c r="X141"/>
  <c r="Y141"/>
  <c r="Y142"/>
  <c r="Y143" s="1"/>
  <c r="Z142"/>
  <c r="Z143" s="1"/>
  <c r="Z141"/>
  <c r="AA142"/>
  <c r="AA143" s="1"/>
  <c r="AA141"/>
  <c r="H140"/>
  <c r="H144" s="1"/>
  <c r="I140"/>
  <c r="I144" s="1"/>
  <c r="J140"/>
  <c r="J144" s="1"/>
  <c r="K140"/>
  <c r="K144" s="1"/>
  <c r="L140"/>
  <c r="L144" s="1"/>
  <c r="M140"/>
  <c r="M144" s="1"/>
  <c r="N140"/>
  <c r="N144" s="1"/>
  <c r="O140"/>
  <c r="O144" s="1"/>
  <c r="P140"/>
  <c r="P144" s="1"/>
  <c r="Q140"/>
  <c r="Q144" s="1"/>
  <c r="R140"/>
  <c r="R144" s="1"/>
  <c r="S140"/>
  <c r="S144" s="1"/>
  <c r="T140"/>
  <c r="T144" s="1"/>
  <c r="U140"/>
  <c r="U144" s="1"/>
  <c r="V140"/>
  <c r="V144" s="1"/>
  <c r="W140"/>
  <c r="W144" s="1"/>
  <c r="X140"/>
  <c r="X144" s="1"/>
  <c r="Y140"/>
  <c r="Y144" s="1"/>
  <c r="Z140"/>
  <c r="Z144" s="1"/>
  <c r="AA140"/>
  <c r="AA144" s="1"/>
  <c r="J35"/>
  <c r="I35"/>
  <c r="Y35"/>
  <c r="W35"/>
  <c r="U35"/>
  <c r="L35"/>
  <c r="T35"/>
  <c r="R35"/>
  <c r="O35"/>
  <c r="M35"/>
  <c r="Z35"/>
  <c r="H35"/>
  <c r="P35"/>
  <c r="X35"/>
  <c r="N35"/>
  <c r="V35"/>
  <c r="K35"/>
  <c r="S35"/>
  <c r="AA35"/>
  <c r="FS27"/>
  <c r="GV27"/>
  <c r="FT29"/>
  <c r="FU29"/>
  <c r="GW29"/>
  <c r="GX29"/>
  <c r="FT30"/>
  <c r="FU30"/>
  <c r="GW30"/>
  <c r="GX30"/>
  <c r="FT31"/>
  <c r="FU31"/>
  <c r="GW31"/>
  <c r="GX31"/>
  <c r="FT32"/>
  <c r="FU32"/>
  <c r="GW32"/>
  <c r="GX32"/>
  <c r="FT33"/>
  <c r="FU33"/>
  <c r="GW33"/>
  <c r="GX33"/>
  <c r="FT34"/>
  <c r="FU34"/>
  <c r="GW34"/>
  <c r="GX34"/>
  <c r="FT35"/>
  <c r="FU35"/>
  <c r="GW35"/>
  <c r="GX35"/>
  <c r="FT36"/>
  <c r="FU36"/>
  <c r="GW36"/>
  <c r="GX36"/>
  <c r="FT37"/>
  <c r="FU37"/>
  <c r="GW37"/>
  <c r="GX37"/>
  <c r="FT38"/>
  <c r="FU38"/>
  <c r="GW38"/>
  <c r="GX38"/>
  <c r="FT39"/>
  <c r="FU39"/>
  <c r="GW39"/>
  <c r="GX39"/>
  <c r="FT40"/>
  <c r="FU40"/>
  <c r="GW40"/>
  <c r="GX40"/>
  <c r="FT41"/>
  <c r="FU41"/>
  <c r="GW41"/>
  <c r="GX41"/>
  <c r="FT42"/>
  <c r="FU42"/>
  <c r="GW42"/>
  <c r="GX42"/>
  <c r="FT43"/>
  <c r="FU43"/>
  <c r="Z288"/>
  <c r="O288"/>
  <c r="P288"/>
  <c r="AA288"/>
  <c r="N288"/>
  <c r="K288"/>
  <c r="J288"/>
  <c r="U288"/>
  <c r="W288"/>
  <c r="H288"/>
  <c r="S288"/>
  <c r="X288"/>
  <c r="M288"/>
  <c r="V288"/>
  <c r="G288"/>
  <c r="R288"/>
  <c r="L288"/>
  <c r="T288"/>
  <c r="I288"/>
  <c r="Q288"/>
  <c r="Y288"/>
  <c r="Q294"/>
  <c r="G294"/>
  <c r="H294"/>
  <c r="R294"/>
  <c r="P294"/>
  <c r="M294"/>
  <c r="L294"/>
  <c r="W294"/>
  <c r="Y294"/>
  <c r="J294"/>
  <c r="U294"/>
  <c r="Z294"/>
  <c r="O294"/>
  <c r="X294"/>
  <c r="I294"/>
  <c r="T294"/>
  <c r="N294"/>
  <c r="V294"/>
  <c r="K294"/>
  <c r="S294"/>
  <c r="AA294"/>
  <c r="Z289"/>
  <c r="P289"/>
  <c r="Y289"/>
  <c r="M289"/>
  <c r="Q289"/>
  <c r="AA289"/>
  <c r="X289"/>
  <c r="V289"/>
  <c r="J289"/>
  <c r="U289"/>
  <c r="N289"/>
  <c r="K289"/>
  <c r="I289"/>
  <c r="S289"/>
  <c r="H289"/>
  <c r="R289"/>
  <c r="G289"/>
  <c r="O289"/>
  <c r="W289"/>
  <c r="L289"/>
  <c r="T289"/>
  <c r="Y284"/>
  <c r="N284"/>
  <c r="K284"/>
  <c r="O284"/>
  <c r="Z284"/>
  <c r="L284"/>
  <c r="I284"/>
  <c r="S284"/>
  <c r="T284"/>
  <c r="G284"/>
  <c r="R284"/>
  <c r="W284"/>
  <c r="V284"/>
  <c r="J284"/>
  <c r="Q284"/>
  <c r="AA284"/>
  <c r="H284"/>
  <c r="P284"/>
  <c r="M284"/>
  <c r="U284"/>
  <c r="X284"/>
  <c r="W280"/>
  <c r="M280"/>
  <c r="N280"/>
  <c r="X280"/>
  <c r="K280"/>
  <c r="J280"/>
  <c r="S280"/>
  <c r="G280"/>
  <c r="R280"/>
  <c r="H280"/>
  <c r="P280"/>
  <c r="AA280"/>
  <c r="V280"/>
  <c r="U280"/>
  <c r="O280"/>
  <c r="Z280"/>
  <c r="T280"/>
  <c r="I280"/>
  <c r="Q280"/>
  <c r="Y280"/>
  <c r="L280"/>
  <c r="I150"/>
  <c r="I148"/>
  <c r="I156"/>
  <c r="I158"/>
  <c r="I160"/>
  <c r="I149"/>
  <c r="I151"/>
  <c r="I157"/>
  <c r="I163"/>
  <c r="I152"/>
  <c r="I168"/>
  <c r="I153"/>
  <c r="I167"/>
  <c r="I159"/>
  <c r="I155"/>
  <c r="I162"/>
  <c r="I165"/>
  <c r="I164"/>
  <c r="I166"/>
  <c r="I154"/>
  <c r="I161"/>
  <c r="M154"/>
  <c r="M156"/>
  <c r="M155"/>
  <c r="M163"/>
  <c r="M151"/>
  <c r="M152"/>
  <c r="M153"/>
  <c r="M160"/>
  <c r="M168"/>
  <c r="M159"/>
  <c r="M161"/>
  <c r="M162"/>
  <c r="M164"/>
  <c r="M167"/>
  <c r="M157"/>
  <c r="M165"/>
  <c r="M158"/>
  <c r="M166"/>
  <c r="M150"/>
  <c r="M149"/>
  <c r="M148"/>
  <c r="Q168"/>
  <c r="Q166"/>
  <c r="Q167"/>
  <c r="Q163"/>
  <c r="Q164"/>
  <c r="Q165"/>
  <c r="Q148"/>
  <c r="Q150"/>
  <c r="Q151"/>
  <c r="Q152"/>
  <c r="Q149"/>
  <c r="Q157"/>
  <c r="Q153"/>
  <c r="Q155"/>
  <c r="Q162"/>
  <c r="Q158"/>
  <c r="Q156"/>
  <c r="Q161"/>
  <c r="Q159"/>
  <c r="Q160"/>
  <c r="Q154"/>
  <c r="U148"/>
  <c r="U151"/>
  <c r="U155"/>
  <c r="U160"/>
  <c r="U162"/>
  <c r="U163"/>
  <c r="U164"/>
  <c r="U161"/>
  <c r="U167"/>
  <c r="U168"/>
  <c r="U154"/>
  <c r="U156"/>
  <c r="U159"/>
  <c r="U157"/>
  <c r="U165"/>
  <c r="U158"/>
  <c r="U166"/>
  <c r="U153"/>
  <c r="U149"/>
  <c r="U152"/>
  <c r="U150"/>
  <c r="X281"/>
  <c r="M281"/>
  <c r="V281"/>
  <c r="U281"/>
  <c r="N281"/>
  <c r="Y281"/>
  <c r="H281"/>
  <c r="R281"/>
  <c r="K281"/>
  <c r="J281"/>
  <c r="S281"/>
  <c r="Q281"/>
  <c r="AA281"/>
  <c r="I281"/>
  <c r="Z281"/>
  <c r="G281"/>
  <c r="O281"/>
  <c r="W281"/>
  <c r="L281"/>
  <c r="T281"/>
  <c r="P281"/>
  <c r="Q292"/>
  <c r="AA292"/>
  <c r="G292"/>
  <c r="R292"/>
  <c r="O292"/>
  <c r="W292"/>
  <c r="K292"/>
  <c r="V292"/>
  <c r="Y292"/>
  <c r="L292"/>
  <c r="J292"/>
  <c r="T292"/>
  <c r="Z292"/>
  <c r="N292"/>
  <c r="I292"/>
  <c r="S292"/>
  <c r="H292"/>
  <c r="P292"/>
  <c r="X292"/>
  <c r="M292"/>
  <c r="U292"/>
  <c r="L152"/>
  <c r="L151"/>
  <c r="L153"/>
  <c r="L148"/>
  <c r="L149"/>
  <c r="L150"/>
  <c r="L156"/>
  <c r="L158"/>
  <c r="L165"/>
  <c r="L167"/>
  <c r="L168"/>
  <c r="L157"/>
  <c r="L159"/>
  <c r="L161"/>
  <c r="L164"/>
  <c r="L154"/>
  <c r="L162"/>
  <c r="L166"/>
  <c r="L160"/>
  <c r="L155"/>
  <c r="L163"/>
  <c r="AA166"/>
  <c r="AA165"/>
  <c r="AA164"/>
  <c r="AA162"/>
  <c r="AA163"/>
  <c r="AA148"/>
  <c r="AA149"/>
  <c r="AA150"/>
  <c r="AA153"/>
  <c r="AA154"/>
  <c r="AA156"/>
  <c r="AA158"/>
  <c r="AA160"/>
  <c r="AA168"/>
  <c r="AA161"/>
  <c r="AA155"/>
  <c r="AA167"/>
  <c r="AA159"/>
  <c r="AA157"/>
  <c r="AA151"/>
  <c r="AA152"/>
  <c r="K148"/>
  <c r="K150"/>
  <c r="K149"/>
  <c r="K158"/>
  <c r="K154"/>
  <c r="K156"/>
  <c r="K162"/>
  <c r="K164"/>
  <c r="K165"/>
  <c r="K166"/>
  <c r="K153"/>
  <c r="K160"/>
  <c r="K168"/>
  <c r="K155"/>
  <c r="K157"/>
  <c r="K167"/>
  <c r="K163"/>
  <c r="K161"/>
  <c r="K159"/>
  <c r="K151"/>
  <c r="K152"/>
  <c r="Z163"/>
  <c r="Z161"/>
  <c r="Z162"/>
  <c r="Z167"/>
  <c r="Z158"/>
  <c r="Z159"/>
  <c r="Z160"/>
  <c r="Z150"/>
  <c r="Z152"/>
  <c r="Z166"/>
  <c r="Z168"/>
  <c r="Z155"/>
  <c r="Z151"/>
  <c r="Z156"/>
  <c r="Z149"/>
  <c r="Z148"/>
  <c r="Z154"/>
  <c r="Z153"/>
  <c r="Z164"/>
  <c r="Z157"/>
  <c r="Z165"/>
  <c r="N159"/>
  <c r="N158"/>
  <c r="N157"/>
  <c r="N165"/>
  <c r="N167"/>
  <c r="N154"/>
  <c r="N155"/>
  <c r="N156"/>
  <c r="N162"/>
  <c r="N164"/>
  <c r="N163"/>
  <c r="N148"/>
  <c r="N166"/>
  <c r="N149"/>
  <c r="N150"/>
  <c r="N151"/>
  <c r="N152"/>
  <c r="N160"/>
  <c r="N168"/>
  <c r="N153"/>
  <c r="N161"/>
  <c r="V277"/>
  <c r="L277"/>
  <c r="U277"/>
  <c r="T277"/>
  <c r="M277"/>
  <c r="W277"/>
  <c r="R277"/>
  <c r="Q277"/>
  <c r="J277"/>
  <c r="I277"/>
  <c r="O277"/>
  <c r="Z277"/>
  <c r="N277"/>
  <c r="Y277"/>
  <c r="K277"/>
  <c r="S277"/>
  <c r="AA277"/>
  <c r="H277"/>
  <c r="P277"/>
  <c r="X277"/>
  <c r="G277"/>
  <c r="Y159"/>
  <c r="Y158"/>
  <c r="Y160"/>
  <c r="Y163"/>
  <c r="Y165"/>
  <c r="Y155"/>
  <c r="Y156"/>
  <c r="Y157"/>
  <c r="Y167"/>
  <c r="Y166"/>
  <c r="Y148"/>
  <c r="Y149"/>
  <c r="Y150"/>
  <c r="Y151"/>
  <c r="Y152"/>
  <c r="Y153"/>
  <c r="Y154"/>
  <c r="Y161"/>
  <c r="Y168"/>
  <c r="Y164"/>
  <c r="Y162"/>
  <c r="W279"/>
  <c r="L279"/>
  <c r="U279"/>
  <c r="T279"/>
  <c r="M279"/>
  <c r="X279"/>
  <c r="H279"/>
  <c r="G279"/>
  <c r="R279"/>
  <c r="K279"/>
  <c r="J279"/>
  <c r="P279"/>
  <c r="AA279"/>
  <c r="S279"/>
  <c r="O279"/>
  <c r="Z279"/>
  <c r="I279"/>
  <c r="Q279"/>
  <c r="Y279"/>
  <c r="N279"/>
  <c r="V279"/>
  <c r="H148"/>
  <c r="H168"/>
  <c r="H155"/>
  <c r="H156"/>
  <c r="H157"/>
  <c r="H154"/>
  <c r="H160"/>
  <c r="H161"/>
  <c r="H162"/>
  <c r="H163"/>
  <c r="H164"/>
  <c r="H165"/>
  <c r="H158"/>
  <c r="H166"/>
  <c r="H159"/>
  <c r="H167"/>
  <c r="H152"/>
  <c r="H153"/>
  <c r="H150"/>
  <c r="H149"/>
  <c r="H151"/>
  <c r="X155"/>
  <c r="X157"/>
  <c r="X156"/>
  <c r="X161"/>
  <c r="X152"/>
  <c r="X153"/>
  <c r="X154"/>
  <c r="X163"/>
  <c r="X165"/>
  <c r="X164"/>
  <c r="X160"/>
  <c r="X162"/>
  <c r="X168"/>
  <c r="X158"/>
  <c r="X166"/>
  <c r="X159"/>
  <c r="X167"/>
  <c r="X151"/>
  <c r="X149"/>
  <c r="X150"/>
  <c r="X148"/>
  <c r="Q399"/>
  <c r="G399"/>
  <c r="H399"/>
  <c r="R399"/>
  <c r="P399"/>
  <c r="M399"/>
  <c r="L399"/>
  <c r="W399"/>
  <c r="Y399"/>
  <c r="J399"/>
  <c r="U399"/>
  <c r="Z399"/>
  <c r="O399"/>
  <c r="X399"/>
  <c r="I399"/>
  <c r="T399"/>
  <c r="N399"/>
  <c r="V399"/>
  <c r="K399"/>
  <c r="S399"/>
  <c r="AA399"/>
  <c r="O160"/>
  <c r="O161"/>
  <c r="O162"/>
  <c r="O157"/>
  <c r="O158"/>
  <c r="O159"/>
  <c r="O166"/>
  <c r="O165"/>
  <c r="O167"/>
  <c r="O151"/>
  <c r="O168"/>
  <c r="O154"/>
  <c r="O155"/>
  <c r="O163"/>
  <c r="O156"/>
  <c r="O164"/>
  <c r="O148"/>
  <c r="O150"/>
  <c r="O149"/>
  <c r="O153"/>
  <c r="O152"/>
  <c r="R166"/>
  <c r="R167"/>
  <c r="R168"/>
  <c r="R151"/>
  <c r="R153"/>
  <c r="R154"/>
  <c r="R155"/>
  <c r="R158"/>
  <c r="R160"/>
  <c r="R162"/>
  <c r="R156"/>
  <c r="R164"/>
  <c r="R165"/>
  <c r="R148"/>
  <c r="R152"/>
  <c r="R161"/>
  <c r="R159"/>
  <c r="R163"/>
  <c r="R150"/>
  <c r="R157"/>
  <c r="R149"/>
  <c r="P290"/>
  <c r="AA290"/>
  <c r="Q290"/>
  <c r="N290"/>
  <c r="K290"/>
  <c r="U290"/>
  <c r="X290"/>
  <c r="V290"/>
  <c r="I290"/>
  <c r="T290"/>
  <c r="Y290"/>
  <c r="L290"/>
  <c r="H290"/>
  <c r="S290"/>
  <c r="J290"/>
  <c r="R290"/>
  <c r="Z290"/>
  <c r="G290"/>
  <c r="O290"/>
  <c r="W290"/>
  <c r="M290"/>
  <c r="Q293"/>
  <c r="Z293"/>
  <c r="N293"/>
  <c r="G293"/>
  <c r="R293"/>
  <c r="Y293"/>
  <c r="L293"/>
  <c r="V293"/>
  <c r="O293"/>
  <c r="W293"/>
  <c r="J293"/>
  <c r="M293"/>
  <c r="I293"/>
  <c r="T293"/>
  <c r="K293"/>
  <c r="S293"/>
  <c r="AA293"/>
  <c r="H293"/>
  <c r="P293"/>
  <c r="U293"/>
  <c r="X293"/>
  <c r="O286"/>
  <c r="Y286"/>
  <c r="W286"/>
  <c r="P286"/>
  <c r="Z286"/>
  <c r="M286"/>
  <c r="U286"/>
  <c r="I286"/>
  <c r="T286"/>
  <c r="J286"/>
  <c r="H286"/>
  <c r="R286"/>
  <c r="X286"/>
  <c r="L286"/>
  <c r="G286"/>
  <c r="N286"/>
  <c r="V286"/>
  <c r="K286"/>
  <c r="S286"/>
  <c r="AA286"/>
  <c r="Q286"/>
  <c r="P164"/>
  <c r="P163"/>
  <c r="P165"/>
  <c r="P160"/>
  <c r="P161"/>
  <c r="P162"/>
  <c r="P168"/>
  <c r="P148"/>
  <c r="P154"/>
  <c r="P155"/>
  <c r="P156"/>
  <c r="P157"/>
  <c r="P158"/>
  <c r="P166"/>
  <c r="P159"/>
  <c r="P167"/>
  <c r="P149"/>
  <c r="P152"/>
  <c r="P153"/>
  <c r="P151"/>
  <c r="P150"/>
  <c r="T149"/>
  <c r="T151"/>
  <c r="T153"/>
  <c r="T152"/>
  <c r="T157"/>
  <c r="T159"/>
  <c r="T160"/>
  <c r="T158"/>
  <c r="T164"/>
  <c r="T166"/>
  <c r="T148"/>
  <c r="T156"/>
  <c r="T168"/>
  <c r="T165"/>
  <c r="T161"/>
  <c r="T150"/>
  <c r="T155"/>
  <c r="T167"/>
  <c r="T163"/>
  <c r="T154"/>
  <c r="T162"/>
  <c r="K275"/>
  <c r="V275"/>
  <c r="T275"/>
  <c r="L275"/>
  <c r="W275"/>
  <c r="P275"/>
  <c r="AA275"/>
  <c r="H275"/>
  <c r="Q275"/>
  <c r="O275"/>
  <c r="S275"/>
  <c r="G275"/>
  <c r="N275"/>
  <c r="X275"/>
  <c r="M275"/>
  <c r="U275"/>
  <c r="J275"/>
  <c r="R275"/>
  <c r="Z275"/>
  <c r="I275"/>
  <c r="Y275"/>
  <c r="Y285"/>
  <c r="N285"/>
  <c r="W285"/>
  <c r="O285"/>
  <c r="Z285"/>
  <c r="V285"/>
  <c r="J285"/>
  <c r="T285"/>
  <c r="M285"/>
  <c r="L285"/>
  <c r="G285"/>
  <c r="R285"/>
  <c r="U285"/>
  <c r="Q285"/>
  <c r="K285"/>
  <c r="S285"/>
  <c r="AA285"/>
  <c r="H285"/>
  <c r="P285"/>
  <c r="I285"/>
  <c r="X285"/>
  <c r="L278"/>
  <c r="W278"/>
  <c r="M278"/>
  <c r="X278"/>
  <c r="J278"/>
  <c r="T278"/>
  <c r="G278"/>
  <c r="Q278"/>
  <c r="R278"/>
  <c r="P278"/>
  <c r="Z278"/>
  <c r="U278"/>
  <c r="I278"/>
  <c r="H278"/>
  <c r="O278"/>
  <c r="Y278"/>
  <c r="N278"/>
  <c r="V278"/>
  <c r="K278"/>
  <c r="AA278"/>
  <c r="S278"/>
  <c r="G168"/>
  <c r="G165"/>
  <c r="G166"/>
  <c r="G167"/>
  <c r="G150"/>
  <c r="G152"/>
  <c r="G153"/>
  <c r="G154"/>
  <c r="G151"/>
  <c r="G157"/>
  <c r="G158"/>
  <c r="G159"/>
  <c r="G160"/>
  <c r="G161"/>
  <c r="G162"/>
  <c r="G155"/>
  <c r="G163"/>
  <c r="G156"/>
  <c r="G164"/>
  <c r="G149"/>
  <c r="G148"/>
  <c r="S148"/>
  <c r="S150"/>
  <c r="S154"/>
  <c r="S156"/>
  <c r="S157"/>
  <c r="S155"/>
  <c r="S161"/>
  <c r="S162"/>
  <c r="S163"/>
  <c r="S149"/>
  <c r="S153"/>
  <c r="S165"/>
  <c r="S159"/>
  <c r="S167"/>
  <c r="S158"/>
  <c r="S160"/>
  <c r="S166"/>
  <c r="S168"/>
  <c r="S164"/>
  <c r="S151"/>
  <c r="S152"/>
  <c r="W154"/>
  <c r="W153"/>
  <c r="W152"/>
  <c r="W157"/>
  <c r="W159"/>
  <c r="W160"/>
  <c r="W149"/>
  <c r="W150"/>
  <c r="W161"/>
  <c r="W166"/>
  <c r="W168"/>
  <c r="W162"/>
  <c r="W167"/>
  <c r="W158"/>
  <c r="W165"/>
  <c r="W155"/>
  <c r="W163"/>
  <c r="W156"/>
  <c r="W164"/>
  <c r="W151"/>
  <c r="W148"/>
  <c r="Z287"/>
  <c r="O287"/>
  <c r="X287"/>
  <c r="P287"/>
  <c r="AA287"/>
  <c r="W287"/>
  <c r="J287"/>
  <c r="T287"/>
  <c r="M287"/>
  <c r="L287"/>
  <c r="U287"/>
  <c r="H287"/>
  <c r="S287"/>
  <c r="K287"/>
  <c r="G287"/>
  <c r="R287"/>
  <c r="I287"/>
  <c r="Q287"/>
  <c r="Y287"/>
  <c r="N287"/>
  <c r="V287"/>
  <c r="K276"/>
  <c r="V276"/>
  <c r="I276"/>
  <c r="L276"/>
  <c r="W276"/>
  <c r="J276"/>
  <c r="S276"/>
  <c r="G276"/>
  <c r="Q276"/>
  <c r="AA276"/>
  <c r="O276"/>
  <c r="Z276"/>
  <c r="T276"/>
  <c r="R276"/>
  <c r="N276"/>
  <c r="Y276"/>
  <c r="H276"/>
  <c r="P276"/>
  <c r="X276"/>
  <c r="M276"/>
  <c r="U276"/>
  <c r="N283"/>
  <c r="X283"/>
  <c r="W283"/>
  <c r="O283"/>
  <c r="Y283"/>
  <c r="V283"/>
  <c r="T283"/>
  <c r="H283"/>
  <c r="S283"/>
  <c r="L283"/>
  <c r="K283"/>
  <c r="I283"/>
  <c r="G283"/>
  <c r="Q283"/>
  <c r="P283"/>
  <c r="AA283"/>
  <c r="M283"/>
  <c r="U283"/>
  <c r="J283"/>
  <c r="R283"/>
  <c r="Z283"/>
  <c r="J150"/>
  <c r="J152"/>
  <c r="J154"/>
  <c r="J159"/>
  <c r="J161"/>
  <c r="J163"/>
  <c r="J151"/>
  <c r="J155"/>
  <c r="J160"/>
  <c r="J166"/>
  <c r="J167"/>
  <c r="J168"/>
  <c r="J162"/>
  <c r="J153"/>
  <c r="J164"/>
  <c r="J148"/>
  <c r="J156"/>
  <c r="J158"/>
  <c r="J149"/>
  <c r="J157"/>
  <c r="J165"/>
  <c r="V151"/>
  <c r="V150"/>
  <c r="V149"/>
  <c r="V155"/>
  <c r="V148"/>
  <c r="V157"/>
  <c r="V159"/>
  <c r="V163"/>
  <c r="V165"/>
  <c r="V166"/>
  <c r="V167"/>
  <c r="V164"/>
  <c r="V154"/>
  <c r="V156"/>
  <c r="V158"/>
  <c r="V162"/>
  <c r="V152"/>
  <c r="V160"/>
  <c r="V168"/>
  <c r="V153"/>
  <c r="V161"/>
  <c r="P291"/>
  <c r="AA291"/>
  <c r="Y291"/>
  <c r="N291"/>
  <c r="G291"/>
  <c r="Q291"/>
  <c r="X291"/>
  <c r="L291"/>
  <c r="K291"/>
  <c r="V291"/>
  <c r="O291"/>
  <c r="I291"/>
  <c r="T291"/>
  <c r="W291"/>
  <c r="H291"/>
  <c r="S291"/>
  <c r="M291"/>
  <c r="U291"/>
  <c r="J291"/>
  <c r="R291"/>
  <c r="Z291"/>
  <c r="M282"/>
  <c r="X282"/>
  <c r="N282"/>
  <c r="Y282"/>
  <c r="L282"/>
  <c r="K282"/>
  <c r="I282"/>
  <c r="H282"/>
  <c r="S282"/>
  <c r="Q282"/>
  <c r="V282"/>
  <c r="T282"/>
  <c r="P282"/>
  <c r="AA282"/>
  <c r="J282"/>
  <c r="R282"/>
  <c r="Z282"/>
  <c r="G282"/>
  <c r="O282"/>
  <c r="W282"/>
  <c r="U282"/>
  <c r="J211"/>
  <c r="R211"/>
  <c r="V211"/>
  <c r="Z211"/>
  <c r="N211"/>
  <c r="Y211"/>
  <c r="L211"/>
  <c r="K211"/>
  <c r="I211"/>
  <c r="M211"/>
  <c r="Q211"/>
  <c r="U211"/>
  <c r="H211"/>
  <c r="X211"/>
  <c r="P211"/>
  <c r="T211"/>
  <c r="G211"/>
  <c r="S211"/>
  <c r="W211"/>
  <c r="AA211"/>
  <c r="O211"/>
  <c r="U147" l="1"/>
  <c r="U146"/>
  <c r="U145"/>
  <c r="W145"/>
  <c r="W147"/>
  <c r="W146"/>
  <c r="J146"/>
  <c r="J147"/>
  <c r="J145"/>
  <c r="V145"/>
  <c r="V146"/>
  <c r="V147"/>
  <c r="H147"/>
  <c r="H146"/>
  <c r="H145"/>
  <c r="K146"/>
  <c r="K145"/>
  <c r="K147"/>
  <c r="I146"/>
  <c r="I145"/>
  <c r="I147"/>
  <c r="R146"/>
  <c r="R145"/>
  <c r="R147"/>
  <c r="AA145"/>
  <c r="AA147"/>
  <c r="AA146"/>
  <c r="S145"/>
  <c r="S147"/>
  <c r="S146"/>
  <c r="O145"/>
  <c r="O146"/>
  <c r="O147"/>
  <c r="T147"/>
  <c r="T145"/>
  <c r="T146"/>
  <c r="Z145"/>
  <c r="Z146"/>
  <c r="Z147"/>
  <c r="P145"/>
  <c r="P146"/>
  <c r="P147"/>
  <c r="Y146"/>
  <c r="Y145"/>
  <c r="Y147"/>
  <c r="Q146"/>
  <c r="Q147"/>
  <c r="Q145"/>
  <c r="M147"/>
  <c r="M145"/>
  <c r="M146"/>
  <c r="N145"/>
  <c r="N147"/>
  <c r="N146"/>
  <c r="X147"/>
  <c r="X146"/>
  <c r="X145"/>
  <c r="L147"/>
  <c r="L146"/>
  <c r="L145"/>
  <c r="GW43"/>
  <c r="GX43"/>
  <c r="W175"/>
  <c r="M175"/>
  <c r="N175"/>
  <c r="X175"/>
  <c r="J175"/>
  <c r="S175"/>
  <c r="G175"/>
  <c r="R175"/>
  <c r="H175"/>
  <c r="P175"/>
  <c r="V175"/>
  <c r="U175"/>
  <c r="O175"/>
  <c r="Z175"/>
  <c r="AA175"/>
  <c r="K175"/>
  <c r="Y175"/>
  <c r="I175"/>
  <c r="T175"/>
  <c r="Q175"/>
  <c r="L175"/>
  <c r="P185"/>
  <c r="AA185"/>
  <c r="Q185"/>
  <c r="N185"/>
  <c r="K185"/>
  <c r="U185"/>
  <c r="X185"/>
  <c r="V185"/>
  <c r="I185"/>
  <c r="T185"/>
  <c r="Y185"/>
  <c r="M185"/>
  <c r="L185"/>
  <c r="H185"/>
  <c r="J185"/>
  <c r="R185"/>
  <c r="Z185"/>
  <c r="G185"/>
  <c r="O185"/>
  <c r="W185"/>
  <c r="S185"/>
  <c r="K171"/>
  <c r="V171"/>
  <c r="I171"/>
  <c r="L171"/>
  <c r="W171"/>
  <c r="J171"/>
  <c r="S171"/>
  <c r="G171"/>
  <c r="Q171"/>
  <c r="AA171"/>
  <c r="O171"/>
  <c r="Z171"/>
  <c r="R171"/>
  <c r="N171"/>
  <c r="H171"/>
  <c r="P171"/>
  <c r="X171"/>
  <c r="M171"/>
  <c r="U171"/>
  <c r="Y171"/>
  <c r="T171"/>
  <c r="O181"/>
  <c r="Y181"/>
  <c r="W181"/>
  <c r="P181"/>
  <c r="Z181"/>
  <c r="M181"/>
  <c r="U181"/>
  <c r="I181"/>
  <c r="T181"/>
  <c r="J181"/>
  <c r="H181"/>
  <c r="R181"/>
  <c r="X181"/>
  <c r="L181"/>
  <c r="G181"/>
  <c r="N181"/>
  <c r="V181"/>
  <c r="S181"/>
  <c r="AA181"/>
  <c r="K181"/>
  <c r="Q181"/>
  <c r="Z184"/>
  <c r="P184"/>
  <c r="Y184"/>
  <c r="M184"/>
  <c r="Q184"/>
  <c r="AA184"/>
  <c r="X184"/>
  <c r="V184"/>
  <c r="J184"/>
  <c r="U184"/>
  <c r="K184"/>
  <c r="I184"/>
  <c r="S184"/>
  <c r="H184"/>
  <c r="R184"/>
  <c r="O184"/>
  <c r="W184"/>
  <c r="L184"/>
  <c r="T184"/>
  <c r="N184"/>
  <c r="G184"/>
  <c r="K170"/>
  <c r="V170"/>
  <c r="T170"/>
  <c r="L170"/>
  <c r="W170"/>
  <c r="P170"/>
  <c r="AA170"/>
  <c r="I170"/>
  <c r="H170"/>
  <c r="O170"/>
  <c r="Y170"/>
  <c r="G170"/>
  <c r="N170"/>
  <c r="X170"/>
  <c r="M170"/>
  <c r="U170"/>
  <c r="J170"/>
  <c r="Z170"/>
  <c r="Q170"/>
  <c r="S170"/>
  <c r="R170"/>
  <c r="Y180"/>
  <c r="N180"/>
  <c r="W180"/>
  <c r="O180"/>
  <c r="Z180"/>
  <c r="V180"/>
  <c r="J180"/>
  <c r="I180"/>
  <c r="T180"/>
  <c r="M180"/>
  <c r="L180"/>
  <c r="G180"/>
  <c r="R180"/>
  <c r="U180"/>
  <c r="K180"/>
  <c r="AA180"/>
  <c r="H180"/>
  <c r="P180"/>
  <c r="X180"/>
  <c r="Q180"/>
  <c r="S180"/>
  <c r="M177"/>
  <c r="X177"/>
  <c r="N177"/>
  <c r="Y177"/>
  <c r="L177"/>
  <c r="K177"/>
  <c r="I177"/>
  <c r="H177"/>
  <c r="S177"/>
  <c r="Q177"/>
  <c r="V177"/>
  <c r="U177"/>
  <c r="P177"/>
  <c r="J177"/>
  <c r="R177"/>
  <c r="Z177"/>
  <c r="G177"/>
  <c r="O177"/>
  <c r="W177"/>
  <c r="AA177"/>
  <c r="T177"/>
  <c r="Q187"/>
  <c r="AA187"/>
  <c r="G187"/>
  <c r="R187"/>
  <c r="O187"/>
  <c r="W187"/>
  <c r="K187"/>
  <c r="V187"/>
  <c r="Y187"/>
  <c r="L187"/>
  <c r="J187"/>
  <c r="T187"/>
  <c r="Z187"/>
  <c r="N187"/>
  <c r="I187"/>
  <c r="S187"/>
  <c r="H187"/>
  <c r="P187"/>
  <c r="M187"/>
  <c r="U187"/>
  <c r="X187"/>
  <c r="X176"/>
  <c r="M176"/>
  <c r="V176"/>
  <c r="U176"/>
  <c r="N176"/>
  <c r="Y176"/>
  <c r="H176"/>
  <c r="R176"/>
  <c r="K176"/>
  <c r="J176"/>
  <c r="S176"/>
  <c r="AA176"/>
  <c r="I176"/>
  <c r="P176"/>
  <c r="Z176"/>
  <c r="G176"/>
  <c r="O176"/>
  <c r="W176"/>
  <c r="Q176"/>
  <c r="L176"/>
  <c r="T176"/>
  <c r="W174"/>
  <c r="L174"/>
  <c r="U174"/>
  <c r="T174"/>
  <c r="M174"/>
  <c r="X174"/>
  <c r="H174"/>
  <c r="G174"/>
  <c r="R174"/>
  <c r="K174"/>
  <c r="J174"/>
  <c r="P174"/>
  <c r="AA174"/>
  <c r="O174"/>
  <c r="Z174"/>
  <c r="N174"/>
  <c r="V174"/>
  <c r="S174"/>
  <c r="I174"/>
  <c r="Q174"/>
  <c r="Y174"/>
  <c r="P186"/>
  <c r="AA186"/>
  <c r="Y186"/>
  <c r="N186"/>
  <c r="G186"/>
  <c r="Q186"/>
  <c r="X186"/>
  <c r="L186"/>
  <c r="K186"/>
  <c r="O186"/>
  <c r="I186"/>
  <c r="T186"/>
  <c r="W186"/>
  <c r="H186"/>
  <c r="M186"/>
  <c r="U186"/>
  <c r="J186"/>
  <c r="R186"/>
  <c r="Z186"/>
  <c r="V186"/>
  <c r="S186"/>
  <c r="Z183"/>
  <c r="O183"/>
  <c r="P183"/>
  <c r="AA183"/>
  <c r="K183"/>
  <c r="J183"/>
  <c r="U183"/>
  <c r="W183"/>
  <c r="H183"/>
  <c r="S183"/>
  <c r="X183"/>
  <c r="M183"/>
  <c r="G183"/>
  <c r="R183"/>
  <c r="L183"/>
  <c r="T183"/>
  <c r="I183"/>
  <c r="Q183"/>
  <c r="Y183"/>
  <c r="N183"/>
  <c r="V183"/>
  <c r="N178"/>
  <c r="X178"/>
  <c r="W178"/>
  <c r="O178"/>
  <c r="Y178"/>
  <c r="V178"/>
  <c r="T178"/>
  <c r="H178"/>
  <c r="L178"/>
  <c r="K178"/>
  <c r="G178"/>
  <c r="Q178"/>
  <c r="P178"/>
  <c r="AA178"/>
  <c r="M178"/>
  <c r="U178"/>
  <c r="J178"/>
  <c r="Z178"/>
  <c r="S178"/>
  <c r="I178"/>
  <c r="R178"/>
  <c r="Y179"/>
  <c r="N179"/>
  <c r="K179"/>
  <c r="O179"/>
  <c r="Z179"/>
  <c r="L179"/>
  <c r="S179"/>
  <c r="T179"/>
  <c r="G179"/>
  <c r="R179"/>
  <c r="W179"/>
  <c r="V179"/>
  <c r="J179"/>
  <c r="Q179"/>
  <c r="H179"/>
  <c r="P179"/>
  <c r="X179"/>
  <c r="M179"/>
  <c r="U179"/>
  <c r="I179"/>
  <c r="AA179"/>
  <c r="V172"/>
  <c r="L172"/>
  <c r="U172"/>
  <c r="T172"/>
  <c r="M172"/>
  <c r="W172"/>
  <c r="R172"/>
  <c r="Q172"/>
  <c r="J172"/>
  <c r="I172"/>
  <c r="G172"/>
  <c r="O172"/>
  <c r="Z172"/>
  <c r="N172"/>
  <c r="K172"/>
  <c r="AA172"/>
  <c r="H172"/>
  <c r="P172"/>
  <c r="X172"/>
  <c r="S172"/>
  <c r="Y172"/>
  <c r="L173"/>
  <c r="W173"/>
  <c r="M173"/>
  <c r="X173"/>
  <c r="J173"/>
  <c r="G173"/>
  <c r="Q173"/>
  <c r="R173"/>
  <c r="P173"/>
  <c r="Z173"/>
  <c r="U173"/>
  <c r="H173"/>
  <c r="O173"/>
  <c r="N173"/>
  <c r="V173"/>
  <c r="S173"/>
  <c r="Y173"/>
  <c r="AA173"/>
  <c r="T173"/>
  <c r="I173"/>
  <c r="K173"/>
  <c r="Q189"/>
  <c r="G189"/>
  <c r="H189"/>
  <c r="R189"/>
  <c r="P189"/>
  <c r="M189"/>
  <c r="L189"/>
  <c r="W189"/>
  <c r="Y189"/>
  <c r="J189"/>
  <c r="U189"/>
  <c r="Z189"/>
  <c r="O189"/>
  <c r="X189"/>
  <c r="I189"/>
  <c r="N189"/>
  <c r="V189"/>
  <c r="K189"/>
  <c r="S189"/>
  <c r="AA189"/>
  <c r="T189"/>
  <c r="Q188"/>
  <c r="Z188"/>
  <c r="N188"/>
  <c r="G188"/>
  <c r="R188"/>
  <c r="Y188"/>
  <c r="L188"/>
  <c r="V188"/>
  <c r="O188"/>
  <c r="W188"/>
  <c r="J188"/>
  <c r="U188"/>
  <c r="M188"/>
  <c r="I188"/>
  <c r="T188"/>
  <c r="K188"/>
  <c r="S188"/>
  <c r="H188"/>
  <c r="P188"/>
  <c r="AA188"/>
  <c r="X188"/>
  <c r="Z182"/>
  <c r="O182"/>
  <c r="X182"/>
  <c r="P182"/>
  <c r="AA182"/>
  <c r="J182"/>
  <c r="T182"/>
  <c r="M182"/>
  <c r="L182"/>
  <c r="U182"/>
  <c r="G182"/>
  <c r="R182"/>
  <c r="I182"/>
  <c r="Q182"/>
  <c r="Y182"/>
  <c r="N182"/>
  <c r="V182"/>
  <c r="W182"/>
  <c r="K182"/>
  <c r="H182"/>
  <c r="S182"/>
  <c r="FT44" l="1"/>
  <c r="FU44"/>
  <c r="GW44"/>
  <c r="GX44"/>
  <c r="FT45"/>
  <c r="FU45"/>
  <c r="GW45"/>
  <c r="GX45"/>
  <c r="FT46"/>
  <c r="FU46"/>
  <c r="GW46"/>
  <c r="GX46"/>
  <c r="FT47"/>
  <c r="FU47"/>
  <c r="GW47"/>
  <c r="GX47"/>
  <c r="FT48"/>
  <c r="FU48"/>
  <c r="GW48"/>
  <c r="GX48"/>
  <c r="FT49"/>
  <c r="FU49"/>
  <c r="GW49"/>
  <c r="GX49"/>
  <c r="FT50"/>
  <c r="FU50"/>
  <c r="GW50"/>
  <c r="GX50"/>
  <c r="FT51"/>
  <c r="FU51"/>
  <c r="GW51"/>
  <c r="GX51"/>
  <c r="FT52"/>
  <c r="FU52"/>
  <c r="GW52"/>
  <c r="GX52"/>
  <c r="FT53"/>
  <c r="FU53"/>
  <c r="GW53"/>
  <c r="GX53"/>
  <c r="FT54"/>
  <c r="FU54"/>
  <c r="GW54"/>
  <c r="GX54"/>
  <c r="FT55"/>
  <c r="FU55"/>
  <c r="GW55"/>
  <c r="GX55"/>
  <c r="FT56"/>
  <c r="FU56"/>
  <c r="GW56"/>
  <c r="GX56"/>
  <c r="FT57"/>
  <c r="FU57"/>
  <c r="GW57"/>
  <c r="GX57"/>
  <c r="FT58"/>
  <c r="FU58"/>
  <c r="GW58"/>
  <c r="GX58"/>
  <c r="FT59"/>
  <c r="FU59"/>
  <c r="GW59"/>
  <c r="GX59"/>
  <c r="FT60"/>
  <c r="FU60"/>
  <c r="GW60"/>
  <c r="GX60"/>
  <c r="FT61"/>
  <c r="FU61"/>
  <c r="GW61"/>
  <c r="GX61"/>
  <c r="FT62"/>
  <c r="FU62"/>
  <c r="GW62"/>
  <c r="GX62"/>
  <c r="FT63"/>
  <c r="FU63"/>
  <c r="GW63"/>
  <c r="GX63"/>
  <c r="FT64"/>
  <c r="FU64"/>
  <c r="GW64"/>
  <c r="GX64"/>
  <c r="FT65"/>
  <c r="FU65"/>
  <c r="GW65"/>
  <c r="GX65"/>
  <c r="FT66"/>
  <c r="FU66"/>
  <c r="GW66"/>
  <c r="GX66"/>
  <c r="FT67"/>
  <c r="FU67"/>
  <c r="GW67"/>
  <c r="GX67"/>
  <c r="FT68"/>
  <c r="FU68"/>
  <c r="GW68"/>
  <c r="GX68"/>
  <c r="FT69"/>
  <c r="FU69"/>
  <c r="GW69"/>
  <c r="GX69"/>
  <c r="FT70"/>
  <c r="FU70"/>
  <c r="GW70"/>
  <c r="GX70"/>
  <c r="FT71"/>
  <c r="FU71"/>
  <c r="GW71"/>
  <c r="GX71"/>
  <c r="FT72"/>
  <c r="FU72"/>
  <c r="GW72"/>
  <c r="GX72"/>
  <c r="FT73"/>
  <c r="FU73"/>
  <c r="GW73"/>
  <c r="GX73"/>
  <c r="FT74"/>
  <c r="FU74"/>
  <c r="GW74"/>
  <c r="GX74"/>
  <c r="FT75"/>
  <c r="FU75"/>
  <c r="GW75"/>
  <c r="GX75"/>
  <c r="FT76"/>
  <c r="FU76"/>
  <c r="GW76"/>
  <c r="GX76"/>
  <c r="FT77"/>
  <c r="FU77"/>
  <c r="GW77"/>
  <c r="GX77"/>
  <c r="FT78"/>
  <c r="FU78"/>
  <c r="GW78"/>
  <c r="GX78"/>
  <c r="FT79"/>
  <c r="FU79"/>
  <c r="GW79"/>
  <c r="GX79"/>
  <c r="FT80"/>
  <c r="FU80"/>
  <c r="GW80"/>
  <c r="GX80"/>
  <c r="FT81"/>
  <c r="FU81"/>
  <c r="GW81"/>
  <c r="GX81"/>
  <c r="FT82"/>
  <c r="FU82"/>
  <c r="GW82"/>
  <c r="GX82"/>
  <c r="FT83"/>
  <c r="FU83"/>
  <c r="GW83"/>
  <c r="GX83"/>
  <c r="FT84"/>
  <c r="FU84"/>
  <c r="GW84"/>
  <c r="GX84"/>
  <c r="FT85"/>
  <c r="FU85"/>
  <c r="GW85"/>
  <c r="GX85"/>
  <c r="FT86"/>
  <c r="FU86"/>
  <c r="GW86"/>
  <c r="GX86"/>
  <c r="FT87"/>
  <c r="FU87"/>
  <c r="GW87"/>
  <c r="GX87"/>
  <c r="FT88"/>
  <c r="FU88"/>
  <c r="GW88"/>
  <c r="GX88"/>
  <c r="FT89"/>
  <c r="FU89"/>
  <c r="GW89"/>
  <c r="GX89"/>
  <c r="FT90"/>
  <c r="FU90"/>
  <c r="GW90"/>
  <c r="GX90"/>
  <c r="FT91"/>
  <c r="FU91"/>
  <c r="GW91"/>
  <c r="GX91"/>
  <c r="FT93"/>
  <c r="FU93"/>
  <c r="GW93"/>
  <c r="GX93"/>
  <c r="FT94"/>
  <c r="FU94"/>
  <c r="GW94"/>
  <c r="GX94"/>
  <c r="FT95"/>
  <c r="FU95"/>
  <c r="GW95"/>
  <c r="GX95"/>
  <c r="FT96"/>
  <c r="FU96"/>
  <c r="FX96"/>
  <c r="GW96"/>
  <c r="GX96"/>
  <c r="HA96" s="1"/>
  <c r="FT97"/>
  <c r="FU97"/>
  <c r="FX97"/>
  <c r="GW97"/>
  <c r="GX97"/>
  <c r="HA97" s="1"/>
  <c r="FT98"/>
  <c r="FU98"/>
  <c r="FX98" s="1"/>
  <c r="GW98"/>
  <c r="GX98"/>
  <c r="HA98" s="1"/>
  <c r="FT99"/>
  <c r="FU99"/>
  <c r="FX99"/>
  <c r="GW99"/>
  <c r="GX99"/>
  <c r="FT100"/>
  <c r="FU100"/>
  <c r="FX100"/>
  <c r="GW100"/>
  <c r="GX100"/>
  <c r="HA100" s="1"/>
  <c r="FT101"/>
  <c r="FU101"/>
  <c r="GW101"/>
  <c r="GX101"/>
  <c r="FT102"/>
  <c r="FU102"/>
  <c r="HA99" l="1"/>
  <c r="GW102"/>
  <c r="GX102"/>
  <c r="FT103"/>
  <c r="FU103"/>
  <c r="GW103"/>
  <c r="GX103"/>
  <c r="FT104"/>
  <c r="FU104"/>
  <c r="GW104"/>
  <c r="GX104"/>
  <c r="FT105"/>
  <c r="FU105"/>
  <c r="GW105"/>
  <c r="GX105"/>
  <c r="FT106"/>
  <c r="FU106"/>
  <c r="GW106"/>
  <c r="GX106"/>
  <c r="FT107"/>
  <c r="FU107"/>
  <c r="GW107"/>
  <c r="GX107"/>
  <c r="FT108"/>
  <c r="FU108"/>
  <c r="GW108"/>
  <c r="GX108"/>
  <c r="FT109"/>
  <c r="FU109"/>
  <c r="GW109"/>
  <c r="GX109"/>
  <c r="FT110"/>
  <c r="FU110"/>
  <c r="GW110"/>
  <c r="GX110"/>
  <c r="FT111"/>
  <c r="FU111"/>
  <c r="GW111"/>
  <c r="GX111"/>
  <c r="FT112"/>
  <c r="FU112"/>
  <c r="GW112"/>
  <c r="GX112"/>
  <c r="FT113"/>
  <c r="FU113"/>
  <c r="GW113"/>
  <c r="GX113"/>
  <c r="FT114"/>
  <c r="FU114"/>
  <c r="GW114"/>
  <c r="GX114"/>
  <c r="FT115"/>
  <c r="FU115"/>
  <c r="GW115"/>
  <c r="GX115"/>
  <c r="FT116"/>
  <c r="FU116"/>
  <c r="GW116"/>
  <c r="GX116"/>
  <c r="FT117"/>
  <c r="FU117"/>
  <c r="GW117"/>
  <c r="GX117"/>
  <c r="FT118"/>
  <c r="FU118"/>
  <c r="GW118"/>
  <c r="GX118"/>
  <c r="FT119"/>
  <c r="FU119"/>
  <c r="GW119" l="1"/>
  <c r="GX119"/>
  <c r="FT120"/>
  <c r="FU120"/>
  <c r="GW120"/>
  <c r="GX120"/>
  <c r="FT121"/>
  <c r="FU121"/>
  <c r="GW121"/>
  <c r="GX121"/>
  <c r="FT122"/>
  <c r="FU122"/>
  <c r="GW122"/>
  <c r="GX122"/>
  <c r="FT123"/>
  <c r="FU123"/>
  <c r="GW123"/>
  <c r="GX123"/>
  <c r="FT124"/>
  <c r="FU124"/>
  <c r="GW124"/>
  <c r="GX124"/>
  <c r="FT125"/>
  <c r="FU125"/>
  <c r="GW125"/>
  <c r="GX125"/>
  <c r="FT126"/>
  <c r="FU126"/>
  <c r="GW126"/>
  <c r="GX126"/>
  <c r="FT127"/>
  <c r="FU127"/>
  <c r="GW127"/>
  <c r="GX127"/>
  <c r="FT128"/>
  <c r="FU128"/>
  <c r="GW128"/>
  <c r="GX128"/>
  <c r="FT129"/>
  <c r="FU129"/>
  <c r="GW129"/>
  <c r="GX129"/>
  <c r="FS132"/>
  <c r="FU134" s="1"/>
  <c r="GV132"/>
  <c r="FT134"/>
  <c r="GW134" l="1"/>
  <c r="GX134"/>
  <c r="FT135" l="1"/>
  <c r="FU135"/>
  <c r="GW135"/>
  <c r="GX135"/>
  <c r="FT136"/>
  <c r="FU136"/>
  <c r="GW136"/>
  <c r="GX136"/>
  <c r="FT137"/>
  <c r="FU137"/>
  <c r="GW137"/>
  <c r="GX137"/>
  <c r="FT138"/>
  <c r="FU138"/>
  <c r="GW138"/>
  <c r="GX138"/>
  <c r="FT139"/>
  <c r="FU139"/>
  <c r="GW139"/>
  <c r="GX139"/>
  <c r="FT140"/>
  <c r="FU140"/>
  <c r="GW140"/>
  <c r="GX140"/>
  <c r="FT141"/>
  <c r="FU141"/>
  <c r="GW141"/>
  <c r="GX141"/>
  <c r="FT142"/>
  <c r="FU142"/>
  <c r="GW142"/>
  <c r="GX142"/>
  <c r="FT143"/>
  <c r="FU143"/>
  <c r="GW143"/>
  <c r="GX143"/>
  <c r="FT144"/>
  <c r="FU144"/>
  <c r="GW144"/>
  <c r="GX144"/>
  <c r="FT145"/>
  <c r="FU145"/>
  <c r="GW145"/>
  <c r="GX145"/>
  <c r="FT146"/>
  <c r="FU146"/>
  <c r="GW146"/>
  <c r="GX146"/>
  <c r="FT147"/>
  <c r="FU147"/>
  <c r="GW147"/>
  <c r="GX147"/>
  <c r="FT148"/>
  <c r="FU148"/>
  <c r="GW148" l="1"/>
  <c r="GX148"/>
  <c r="FT149" l="1"/>
  <c r="FU149"/>
  <c r="GW149"/>
  <c r="GX149"/>
  <c r="FT150"/>
  <c r="FU150"/>
  <c r="GW150"/>
  <c r="GX150"/>
  <c r="FT151"/>
  <c r="FU151"/>
  <c r="GW151"/>
  <c r="GX151"/>
  <c r="FT152"/>
  <c r="FU152"/>
  <c r="GW152"/>
  <c r="GX152"/>
  <c r="FT153"/>
  <c r="FU153"/>
  <c r="GW153"/>
  <c r="GX153"/>
  <c r="FT154"/>
  <c r="FU154"/>
  <c r="GW154"/>
  <c r="GX154"/>
  <c r="FT155"/>
  <c r="FU155"/>
  <c r="GW155"/>
  <c r="GX155"/>
  <c r="FT156"/>
  <c r="FU156"/>
  <c r="GW156"/>
  <c r="GX156"/>
  <c r="FT157"/>
  <c r="FU157"/>
  <c r="GW157"/>
  <c r="GX157"/>
  <c r="FT158"/>
  <c r="FU158"/>
  <c r="GW158"/>
  <c r="GX158"/>
  <c r="FT159"/>
  <c r="FU159"/>
  <c r="GW159"/>
  <c r="GX159"/>
  <c r="FT160"/>
  <c r="FU160"/>
  <c r="GW160"/>
  <c r="GX160"/>
  <c r="FT161"/>
  <c r="FU161"/>
  <c r="GW161"/>
  <c r="GX161"/>
  <c r="FT162"/>
  <c r="FU162"/>
  <c r="GW162"/>
  <c r="GX162"/>
  <c r="FT163"/>
  <c r="FU163"/>
  <c r="GW163"/>
  <c r="GX163"/>
  <c r="FT164"/>
  <c r="FU164"/>
  <c r="GW164"/>
  <c r="GX164"/>
  <c r="FT165"/>
  <c r="FU165"/>
  <c r="GW165"/>
  <c r="GX165"/>
  <c r="FT166"/>
  <c r="FU166"/>
  <c r="GW166"/>
  <c r="GX166"/>
  <c r="FT167"/>
  <c r="FU167"/>
  <c r="GW167"/>
  <c r="GX167"/>
  <c r="FT168"/>
  <c r="FU168"/>
  <c r="GW168"/>
  <c r="GX168"/>
  <c r="FT169"/>
  <c r="FU169"/>
  <c r="GW169"/>
  <c r="GX169"/>
  <c r="FT170"/>
  <c r="FU170"/>
  <c r="GW170"/>
  <c r="GX170"/>
  <c r="FT171"/>
  <c r="FU171"/>
  <c r="GW171"/>
  <c r="GX171"/>
  <c r="FT172"/>
  <c r="FU172"/>
  <c r="GW172"/>
  <c r="GX172"/>
  <c r="FT173"/>
  <c r="FU173"/>
  <c r="GW173"/>
  <c r="GX173"/>
  <c r="FT174"/>
  <c r="FU174"/>
  <c r="GW174"/>
  <c r="GX174"/>
  <c r="FT175"/>
  <c r="FU175"/>
  <c r="GW175"/>
  <c r="GX175"/>
  <c r="FT176"/>
  <c r="FU176"/>
  <c r="GW176"/>
  <c r="GX176"/>
  <c r="FT177"/>
  <c r="FU177"/>
  <c r="GW177"/>
  <c r="GX177"/>
  <c r="FT178"/>
  <c r="FU178"/>
  <c r="GW178"/>
  <c r="GX178"/>
  <c r="FT179"/>
  <c r="FU179"/>
  <c r="GW179"/>
  <c r="GX179"/>
  <c r="FT180"/>
  <c r="FU180"/>
  <c r="GW180"/>
  <c r="GX180"/>
  <c r="FT181"/>
  <c r="FU181"/>
  <c r="GW181"/>
  <c r="GX181"/>
  <c r="FT182"/>
  <c r="FU182"/>
  <c r="GW182"/>
  <c r="GX182"/>
  <c r="FT183"/>
  <c r="FU183"/>
  <c r="GW183"/>
  <c r="GX183"/>
  <c r="FT184"/>
  <c r="FU184"/>
  <c r="GW184"/>
  <c r="GX184"/>
  <c r="FT185"/>
  <c r="FU185"/>
  <c r="GW185"/>
  <c r="GX185"/>
  <c r="FT186"/>
  <c r="FU186"/>
  <c r="GW186"/>
  <c r="GX186"/>
  <c r="FT187"/>
  <c r="FU187"/>
  <c r="GW187"/>
  <c r="GX187"/>
  <c r="FT188"/>
  <c r="FU188"/>
  <c r="GW188"/>
  <c r="GX188"/>
  <c r="FT189"/>
  <c r="FU189"/>
  <c r="GW189"/>
  <c r="GX189"/>
  <c r="FT190"/>
  <c r="FU190"/>
  <c r="GW190"/>
  <c r="GX190"/>
  <c r="FT191"/>
  <c r="FU191"/>
  <c r="GW191"/>
  <c r="GX191"/>
  <c r="FT192"/>
  <c r="FU192"/>
  <c r="GW192"/>
  <c r="GX192"/>
  <c r="FT193"/>
  <c r="FU193"/>
  <c r="GW193"/>
  <c r="GX193"/>
  <c r="FT194"/>
  <c r="FU194"/>
  <c r="GW194"/>
  <c r="GX194"/>
  <c r="FT195"/>
  <c r="FU195"/>
  <c r="GW195"/>
  <c r="GX195"/>
  <c r="FT196"/>
  <c r="FU196"/>
  <c r="GW196"/>
  <c r="GX196"/>
  <c r="FT198"/>
  <c r="FU198"/>
  <c r="GW198"/>
  <c r="GX198"/>
  <c r="FT199"/>
  <c r="FU199"/>
  <c r="GW199"/>
  <c r="GX199"/>
  <c r="FT200"/>
  <c r="FU200"/>
  <c r="GW200"/>
  <c r="GX200"/>
  <c r="FT201"/>
  <c r="FU201"/>
  <c r="FX201"/>
  <c r="GW201"/>
  <c r="GX201"/>
  <c r="HA201"/>
  <c r="FT202"/>
  <c r="FU202"/>
  <c r="FX202"/>
  <c r="GW202"/>
  <c r="GX202"/>
  <c r="HA202" s="1"/>
  <c r="FT203"/>
  <c r="FU203"/>
  <c r="FX203" s="1"/>
  <c r="GW203"/>
  <c r="GX203"/>
  <c r="HA203" s="1"/>
  <c r="FT204"/>
  <c r="FU204"/>
  <c r="GW204"/>
  <c r="GX204"/>
  <c r="FT205"/>
  <c r="FU205"/>
  <c r="FX205"/>
  <c r="GW205"/>
  <c r="GX205"/>
  <c r="HA205"/>
  <c r="FT206"/>
  <c r="FU206"/>
  <c r="GW206"/>
  <c r="GX206"/>
  <c r="FT207"/>
  <c r="FU207"/>
  <c r="FX204" l="1"/>
  <c r="HA204"/>
  <c r="GW207"/>
  <c r="GX207"/>
  <c r="FT208"/>
  <c r="FU208"/>
  <c r="GW208"/>
  <c r="GX208"/>
  <c r="FT209"/>
  <c r="FU209"/>
  <c r="GW209"/>
  <c r="GX209"/>
  <c r="FT210"/>
  <c r="FU210"/>
  <c r="GW210"/>
  <c r="GX210"/>
  <c r="FT211"/>
  <c r="FU211"/>
  <c r="GW211"/>
  <c r="GX211"/>
  <c r="FT212"/>
  <c r="FU212"/>
  <c r="GW212"/>
  <c r="GX212"/>
  <c r="FT213"/>
  <c r="FU213"/>
  <c r="GW213"/>
  <c r="GX213"/>
  <c r="FT214"/>
  <c r="FU214"/>
  <c r="GW214"/>
  <c r="GX214"/>
  <c r="FT215"/>
  <c r="FU215"/>
  <c r="GW215"/>
  <c r="GX215"/>
  <c r="FT216"/>
  <c r="FU216"/>
  <c r="GW216"/>
  <c r="GX216"/>
  <c r="FT217"/>
  <c r="FU217"/>
  <c r="GW217"/>
  <c r="GX217"/>
  <c r="FT218"/>
  <c r="FU218"/>
  <c r="GW218"/>
  <c r="GX218"/>
  <c r="FT219"/>
  <c r="FU219"/>
  <c r="GW219"/>
  <c r="GX219"/>
  <c r="FT220"/>
  <c r="FU220"/>
  <c r="GW220"/>
  <c r="GX220"/>
  <c r="FT221"/>
  <c r="FU221"/>
  <c r="GW221"/>
  <c r="GX221"/>
  <c r="FT222"/>
  <c r="FU222"/>
  <c r="GW222"/>
  <c r="GX222"/>
  <c r="FT223"/>
  <c r="FU223"/>
  <c r="GW223"/>
  <c r="GX223"/>
  <c r="FT224"/>
  <c r="FU224"/>
  <c r="GW224" l="1"/>
  <c r="GX224"/>
  <c r="FT225"/>
  <c r="FU225"/>
  <c r="GW225"/>
  <c r="GX225"/>
  <c r="FT226"/>
  <c r="FU226"/>
  <c r="GW226"/>
  <c r="GX226"/>
  <c r="FT227"/>
  <c r="FU227"/>
  <c r="GW227"/>
  <c r="GX227"/>
  <c r="FT228"/>
  <c r="FU228"/>
  <c r="GW228"/>
  <c r="GX228"/>
  <c r="FT229"/>
  <c r="FU229"/>
  <c r="GW229"/>
  <c r="GX229"/>
  <c r="FT230"/>
  <c r="FU230"/>
  <c r="GW230"/>
  <c r="GX230"/>
  <c r="FT231"/>
  <c r="FU231"/>
  <c r="GW231"/>
  <c r="GX231"/>
  <c r="FT232"/>
  <c r="FU232"/>
  <c r="GW232"/>
  <c r="GX232"/>
  <c r="FT233"/>
  <c r="FU233"/>
  <c r="GW233"/>
  <c r="GX233"/>
  <c r="FT234"/>
  <c r="FU234"/>
  <c r="GW234"/>
  <c r="GX234"/>
  <c r="FS237"/>
  <c r="FU239" s="1"/>
  <c r="GV237"/>
  <c r="FT239"/>
  <c r="GW239" l="1"/>
  <c r="GX239"/>
  <c r="FT240" l="1"/>
  <c r="FU240"/>
  <c r="GW240"/>
  <c r="GX240"/>
  <c r="FT241"/>
  <c r="FU241"/>
  <c r="GW241"/>
  <c r="GX241"/>
  <c r="FT242"/>
  <c r="FU242"/>
  <c r="GW242"/>
  <c r="GX242"/>
  <c r="FT243"/>
  <c r="FU243"/>
  <c r="GW243"/>
  <c r="GX243"/>
  <c r="FT244"/>
  <c r="FU244"/>
  <c r="GW244"/>
  <c r="GX244"/>
  <c r="FT245"/>
  <c r="FU245"/>
  <c r="GW245"/>
  <c r="GX245"/>
  <c r="FT246"/>
  <c r="FU246"/>
  <c r="GW246"/>
  <c r="GX246"/>
  <c r="FT247"/>
  <c r="FU247"/>
  <c r="GW247"/>
  <c r="GX247"/>
  <c r="FT248"/>
  <c r="FU248"/>
  <c r="GW248"/>
  <c r="GX248"/>
  <c r="FT249"/>
  <c r="FU249"/>
  <c r="GW249"/>
  <c r="GX249"/>
  <c r="FT250"/>
  <c r="FU250"/>
  <c r="GW250"/>
  <c r="GX250"/>
  <c r="FT251"/>
  <c r="FU251"/>
  <c r="GW251"/>
  <c r="GX251"/>
  <c r="FT252"/>
  <c r="FU252"/>
  <c r="GW252"/>
  <c r="GX252"/>
  <c r="FT253"/>
  <c r="FU253"/>
  <c r="GW253" l="1"/>
  <c r="GX253"/>
  <c r="FT254" l="1"/>
  <c r="FU254"/>
  <c r="GW254"/>
  <c r="GX254"/>
  <c r="FT255"/>
  <c r="FU255"/>
  <c r="GW255"/>
  <c r="GX255"/>
  <c r="FT256"/>
  <c r="FU256"/>
  <c r="GW256"/>
  <c r="GX256"/>
  <c r="FT257"/>
  <c r="FU257"/>
  <c r="GW257"/>
  <c r="GX257"/>
  <c r="FT258"/>
  <c r="FU258"/>
  <c r="GW258"/>
  <c r="GX258"/>
  <c r="FT259"/>
  <c r="FU259"/>
  <c r="GW259"/>
  <c r="GX259"/>
  <c r="FT260"/>
  <c r="FU260"/>
  <c r="GW260"/>
  <c r="GX260"/>
  <c r="FT261"/>
  <c r="FU261"/>
  <c r="GW261"/>
  <c r="GX261"/>
  <c r="FT262"/>
  <c r="FU262"/>
  <c r="GW262"/>
  <c r="GX262"/>
  <c r="FT263"/>
  <c r="FU263"/>
  <c r="GW263"/>
  <c r="GX263"/>
  <c r="FT264"/>
  <c r="FU264"/>
  <c r="GW264"/>
  <c r="GX264"/>
  <c r="FT265"/>
  <c r="FU265"/>
  <c r="GW265"/>
  <c r="GX265"/>
  <c r="FT266"/>
  <c r="FU266"/>
  <c r="GW266"/>
  <c r="GX266"/>
  <c r="FT267"/>
  <c r="FU267"/>
  <c r="GW267"/>
  <c r="GX267"/>
  <c r="FT268"/>
  <c r="FU268"/>
  <c r="GW268"/>
  <c r="GX268"/>
  <c r="FT269"/>
  <c r="FU269"/>
  <c r="GW269"/>
  <c r="GX269"/>
  <c r="FT270"/>
  <c r="FU270"/>
  <c r="GW270"/>
  <c r="GX270"/>
  <c r="FT271"/>
  <c r="FU271"/>
  <c r="GW271"/>
  <c r="GX271"/>
  <c r="FT272"/>
  <c r="FU272"/>
  <c r="GW272"/>
  <c r="GX272"/>
  <c r="FT273"/>
  <c r="FU273"/>
  <c r="GW273"/>
  <c r="GX273"/>
  <c r="FT274"/>
  <c r="FU274"/>
  <c r="GW274"/>
  <c r="GX274"/>
  <c r="FT275"/>
  <c r="FU275"/>
  <c r="GW275"/>
  <c r="GX275"/>
  <c r="FT276"/>
  <c r="FU276"/>
  <c r="GW276"/>
  <c r="GX276"/>
  <c r="FT277"/>
  <c r="FU277"/>
  <c r="GW277"/>
  <c r="GX277"/>
  <c r="FT278"/>
  <c r="FU278"/>
  <c r="GW278"/>
  <c r="GX278"/>
  <c r="FT279"/>
  <c r="FU279"/>
  <c r="GW279"/>
  <c r="GX279"/>
  <c r="FT280"/>
  <c r="FU280"/>
  <c r="GW280"/>
  <c r="GX280"/>
  <c r="FT281"/>
  <c r="FU281"/>
  <c r="GW281"/>
  <c r="GX281"/>
  <c r="FT282"/>
  <c r="FU282"/>
  <c r="GW282"/>
  <c r="GX282"/>
  <c r="FT283"/>
  <c r="FU283"/>
  <c r="GW283"/>
  <c r="GX283"/>
  <c r="FT284"/>
  <c r="FU284"/>
  <c r="GW284"/>
  <c r="GX284"/>
  <c r="FT285"/>
  <c r="FU285"/>
  <c r="GW285"/>
  <c r="GX285"/>
  <c r="FT286"/>
  <c r="FU286"/>
  <c r="GW286"/>
  <c r="GX286"/>
  <c r="FT287"/>
  <c r="FU287"/>
  <c r="GW287"/>
  <c r="GX287"/>
  <c r="FT288"/>
  <c r="FU288"/>
  <c r="GW288"/>
  <c r="GX288"/>
  <c r="FT289"/>
  <c r="FU289"/>
  <c r="GW289"/>
  <c r="GX289"/>
  <c r="FT290"/>
  <c r="FU290"/>
  <c r="GW290"/>
  <c r="GX290"/>
  <c r="FT291"/>
  <c r="FU291"/>
  <c r="GW291"/>
  <c r="GX291"/>
  <c r="FT292"/>
  <c r="FU292"/>
  <c r="GW292"/>
  <c r="GX292"/>
  <c r="FT293"/>
  <c r="FU293"/>
  <c r="GW293"/>
  <c r="GX293"/>
  <c r="FT294"/>
  <c r="FU294"/>
  <c r="GW294"/>
  <c r="GX294"/>
  <c r="FT295"/>
  <c r="FU295"/>
  <c r="GW295"/>
  <c r="GX295"/>
  <c r="FT296"/>
  <c r="FU296"/>
  <c r="GW296"/>
  <c r="GX296"/>
  <c r="FT297"/>
  <c r="FU297"/>
  <c r="GW297"/>
  <c r="GX297"/>
  <c r="FT298"/>
  <c r="FU298"/>
  <c r="GW298"/>
  <c r="GX298"/>
  <c r="FT299"/>
  <c r="FU299"/>
  <c r="GW299"/>
  <c r="GX299"/>
  <c r="FT300"/>
  <c r="FU300"/>
  <c r="GW300"/>
  <c r="GX300"/>
  <c r="FT301"/>
  <c r="FU301"/>
  <c r="GW301"/>
  <c r="GX301"/>
  <c r="FT303"/>
  <c r="FU303"/>
  <c r="GW303"/>
  <c r="GX303"/>
  <c r="FT304"/>
  <c r="FU304"/>
  <c r="GW304"/>
  <c r="GX304"/>
  <c r="FT305"/>
  <c r="FU305"/>
  <c r="GW305"/>
  <c r="GX305"/>
  <c r="FT306"/>
  <c r="FU306"/>
  <c r="FX306" s="1"/>
  <c r="GW306"/>
  <c r="GX306"/>
  <c r="HA306" s="1"/>
  <c r="FT307"/>
  <c r="FU307"/>
  <c r="FX307" s="1"/>
  <c r="GW307"/>
  <c r="GX307"/>
  <c r="HA307"/>
  <c r="FT308"/>
  <c r="FU308"/>
  <c r="FX308" s="1"/>
  <c r="GW308"/>
  <c r="GX308"/>
  <c r="HA308" s="1"/>
  <c r="FT309"/>
  <c r="FU309"/>
  <c r="FX309"/>
  <c r="GW309"/>
  <c r="GX309"/>
  <c r="HA309"/>
  <c r="FT310"/>
  <c r="FU310"/>
  <c r="FX310" s="1"/>
  <c r="GW310"/>
  <c r="GX310"/>
  <c r="HA310" s="1"/>
  <c r="FT311"/>
  <c r="FU311"/>
  <c r="GW311"/>
  <c r="GX311"/>
  <c r="FT312"/>
  <c r="FU312"/>
  <c r="GW312"/>
  <c r="GX312"/>
  <c r="FT313"/>
  <c r="FU313"/>
  <c r="GW313"/>
  <c r="GX313"/>
  <c r="FT314"/>
  <c r="FU314"/>
  <c r="GW314"/>
  <c r="GX314"/>
  <c r="FT315"/>
  <c r="FU315"/>
  <c r="GW315"/>
  <c r="GX315"/>
  <c r="FT316"/>
  <c r="FU316"/>
  <c r="GW316"/>
  <c r="GX316"/>
  <c r="FT317"/>
  <c r="FU317"/>
  <c r="GW317"/>
  <c r="GX317"/>
  <c r="FT318"/>
  <c r="FU318"/>
  <c r="GW318"/>
  <c r="GX318"/>
  <c r="FT319"/>
  <c r="FU319"/>
  <c r="GW319"/>
  <c r="GX319"/>
  <c r="FT320"/>
  <c r="FU320"/>
  <c r="GW320"/>
  <c r="GX320"/>
  <c r="FT321"/>
  <c r="FU321"/>
  <c r="GW321"/>
  <c r="GX321"/>
  <c r="FT322"/>
  <c r="FU322"/>
  <c r="GW322"/>
  <c r="GX322"/>
  <c r="FT323"/>
  <c r="FU323"/>
  <c r="GW323"/>
  <c r="GX323"/>
  <c r="FT324"/>
  <c r="FU324"/>
  <c r="GW324"/>
  <c r="GX324"/>
  <c r="FT325"/>
  <c r="FU325"/>
  <c r="GW325"/>
  <c r="GX325"/>
  <c r="FT326"/>
  <c r="FU326"/>
  <c r="GW326"/>
  <c r="GX326"/>
  <c r="FT327"/>
  <c r="FU327"/>
  <c r="GW327"/>
  <c r="GX327"/>
  <c r="FT328"/>
  <c r="FU328"/>
  <c r="GW328"/>
  <c r="GX328"/>
  <c r="FT329"/>
  <c r="FU329"/>
  <c r="GW329" l="1"/>
  <c r="GX329"/>
  <c r="FT330"/>
  <c r="FU330"/>
  <c r="GW330"/>
  <c r="GX330"/>
  <c r="FT331"/>
  <c r="FU331"/>
  <c r="GW331"/>
  <c r="GX331"/>
  <c r="FT332"/>
  <c r="FU332"/>
  <c r="GW332"/>
  <c r="GX332"/>
  <c r="FT333"/>
  <c r="FU333"/>
  <c r="GW333"/>
  <c r="GX333"/>
  <c r="FT334"/>
  <c r="FU334"/>
  <c r="GW334"/>
  <c r="GX334"/>
  <c r="FT335"/>
  <c r="FU335"/>
  <c r="GW335"/>
  <c r="GX335"/>
  <c r="FT336"/>
  <c r="FU336"/>
  <c r="GW336"/>
  <c r="GX336"/>
  <c r="FT337"/>
  <c r="FU337"/>
  <c r="GW337"/>
  <c r="GX337"/>
  <c r="FT338"/>
  <c r="FU338"/>
  <c r="GW338"/>
  <c r="GX338"/>
  <c r="FT339"/>
  <c r="FU339"/>
  <c r="GW339"/>
  <c r="GX339"/>
  <c r="FS342"/>
  <c r="FU344" s="1"/>
  <c r="GV342"/>
  <c r="FT344"/>
  <c r="GW344" l="1"/>
  <c r="GX344"/>
  <c r="FT345" l="1"/>
  <c r="FU345"/>
  <c r="GW345"/>
  <c r="GX345"/>
  <c r="FT346"/>
  <c r="FU346"/>
  <c r="GW346"/>
  <c r="GX346"/>
  <c r="FT347"/>
  <c r="FU347"/>
  <c r="GW347"/>
  <c r="GX347"/>
  <c r="FT348"/>
  <c r="FU348"/>
  <c r="GW348"/>
  <c r="GX348"/>
  <c r="FT349"/>
  <c r="FU349"/>
  <c r="GW349"/>
  <c r="GX349"/>
  <c r="FT350"/>
  <c r="FU350"/>
  <c r="GW350"/>
  <c r="GX350"/>
  <c r="FT351"/>
  <c r="FU351"/>
  <c r="GW351"/>
  <c r="GX351"/>
  <c r="FT352"/>
  <c r="FU352"/>
  <c r="GW352"/>
  <c r="GX352"/>
  <c r="FT353"/>
  <c r="FU353"/>
  <c r="GW353"/>
  <c r="GX353"/>
  <c r="FT354"/>
  <c r="FU354"/>
  <c r="GW354"/>
  <c r="GX354"/>
  <c r="FT355"/>
  <c r="FU355"/>
  <c r="GW355"/>
  <c r="GX355"/>
  <c r="FT356"/>
  <c r="FU356"/>
  <c r="GW356"/>
  <c r="GX356"/>
  <c r="FT357"/>
  <c r="FU357"/>
  <c r="GW357"/>
  <c r="GX357"/>
  <c r="FT358"/>
  <c r="FU358"/>
  <c r="GW358" l="1"/>
  <c r="GX358"/>
  <c r="FT359" l="1"/>
  <c r="FU359"/>
  <c r="GW359"/>
  <c r="GX359"/>
  <c r="FT360"/>
  <c r="FU360"/>
  <c r="GW360"/>
  <c r="GX360"/>
  <c r="FT361"/>
  <c r="FU361"/>
  <c r="GW361"/>
  <c r="GX361"/>
  <c r="FT362"/>
  <c r="FU362"/>
  <c r="GW362"/>
  <c r="GX362"/>
  <c r="FT363"/>
  <c r="FU363"/>
  <c r="GW363"/>
  <c r="GX363"/>
  <c r="FT364"/>
  <c r="FU364"/>
  <c r="GW364"/>
  <c r="GX364"/>
  <c r="FT365"/>
  <c r="FU365"/>
  <c r="GW365"/>
  <c r="GX365"/>
  <c r="FT366"/>
  <c r="FU366"/>
  <c r="GW366"/>
  <c r="GX366"/>
  <c r="FT367"/>
  <c r="FU367"/>
  <c r="GW367"/>
  <c r="GX367"/>
  <c r="FT368"/>
  <c r="FU368"/>
  <c r="GW368"/>
  <c r="GX368"/>
  <c r="FT369"/>
  <c r="FU369"/>
  <c r="GW369"/>
  <c r="GX369"/>
  <c r="FT370"/>
  <c r="FU370"/>
  <c r="GW370"/>
  <c r="GX370"/>
  <c r="FT371"/>
  <c r="FU371"/>
  <c r="GW371"/>
  <c r="GX371"/>
  <c r="FT372"/>
  <c r="FU372"/>
  <c r="GW372"/>
  <c r="GX372"/>
  <c r="FT373"/>
  <c r="FU373"/>
  <c r="GW373"/>
  <c r="GX373"/>
  <c r="FT374"/>
  <c r="FU374"/>
  <c r="GW374"/>
  <c r="GX374"/>
  <c r="FT375"/>
  <c r="FU375"/>
  <c r="GW375"/>
  <c r="GX375"/>
  <c r="FT376"/>
  <c r="FU376"/>
  <c r="GW376"/>
  <c r="GX376"/>
  <c r="FT377"/>
  <c r="FU377"/>
  <c r="GW377"/>
  <c r="GX377"/>
  <c r="FT378"/>
  <c r="FU378"/>
  <c r="GW378"/>
  <c r="GX378"/>
  <c r="FT379"/>
  <c r="FU379"/>
  <c r="GW379"/>
  <c r="GX379"/>
  <c r="FT380"/>
  <c r="FU380"/>
  <c r="GW380"/>
  <c r="GX380"/>
  <c r="FT381"/>
  <c r="FU381"/>
  <c r="GW381"/>
  <c r="GX381"/>
  <c r="FT382"/>
  <c r="FU382"/>
  <c r="GW382"/>
  <c r="GX382"/>
  <c r="FT383"/>
  <c r="FU383"/>
  <c r="GW383"/>
  <c r="GX383"/>
  <c r="FT384"/>
  <c r="FU384"/>
  <c r="GW384"/>
  <c r="GX384"/>
  <c r="FT385"/>
  <c r="FU385"/>
  <c r="GW385"/>
  <c r="GX385"/>
  <c r="FT386"/>
  <c r="FU386"/>
  <c r="GW386"/>
  <c r="GX386"/>
  <c r="FT387"/>
  <c r="FU387"/>
  <c r="GW387"/>
  <c r="GX387"/>
  <c r="FT388"/>
  <c r="FU388"/>
  <c r="GW388"/>
  <c r="GX388"/>
  <c r="FT389"/>
  <c r="FU389"/>
  <c r="GW389"/>
  <c r="GX389"/>
  <c r="FT390"/>
  <c r="FU390"/>
  <c r="GW390"/>
  <c r="GX390"/>
  <c r="FT391"/>
  <c r="FU391"/>
  <c r="GW391"/>
  <c r="GX391"/>
  <c r="FT392"/>
  <c r="FU392"/>
  <c r="GW392"/>
  <c r="GX392"/>
  <c r="FT393"/>
  <c r="FU393"/>
  <c r="GW393"/>
  <c r="GX393"/>
  <c r="FT394"/>
  <c r="FU394"/>
  <c r="GW394"/>
  <c r="GX394"/>
  <c r="FT395"/>
  <c r="FU395"/>
  <c r="GW395"/>
  <c r="GX395"/>
  <c r="FT396"/>
  <c r="FU396"/>
  <c r="GW396"/>
  <c r="GX396"/>
  <c r="FT397"/>
  <c r="FU397"/>
  <c r="GW397"/>
  <c r="GX397"/>
  <c r="FT398"/>
  <c r="FU398"/>
  <c r="GW398"/>
  <c r="GX398"/>
  <c r="FT399"/>
  <c r="FU399"/>
  <c r="GW399"/>
  <c r="GX399"/>
  <c r="FT400"/>
  <c r="FU400"/>
  <c r="GW400"/>
  <c r="GX400"/>
  <c r="FT401"/>
  <c r="FU401"/>
  <c r="GW401"/>
  <c r="GX401"/>
  <c r="FT402"/>
  <c r="FU402"/>
  <c r="GW402"/>
  <c r="GX402"/>
  <c r="FT403"/>
  <c r="FU403"/>
  <c r="GW403"/>
  <c r="GX403"/>
  <c r="FT404"/>
  <c r="FU404"/>
  <c r="GW404"/>
  <c r="GX404"/>
  <c r="FT405"/>
  <c r="FU405"/>
  <c r="GW405"/>
  <c r="GX405"/>
  <c r="FT406"/>
  <c r="FU406"/>
  <c r="GW406"/>
  <c r="GX406"/>
  <c r="FT408"/>
  <c r="FU408"/>
  <c r="GW408"/>
  <c r="GX408"/>
  <c r="FT409"/>
  <c r="FU409"/>
  <c r="GW409"/>
  <c r="GX409"/>
  <c r="FT410"/>
  <c r="FU410"/>
  <c r="GW410"/>
  <c r="GX410"/>
  <c r="FT411"/>
  <c r="FU411"/>
  <c r="FX411"/>
  <c r="GW411"/>
  <c r="GX411"/>
  <c r="HA411"/>
  <c r="FT412"/>
  <c r="FU412"/>
  <c r="FX412"/>
  <c r="GW412"/>
  <c r="GX412"/>
  <c r="HA412" s="1"/>
  <c r="FT413"/>
  <c r="FU413"/>
  <c r="FX413" s="1"/>
  <c r="GW413"/>
  <c r="GX413"/>
  <c r="HA413" s="1"/>
  <c r="FT414"/>
  <c r="FU414"/>
  <c r="GW414"/>
  <c r="GX414"/>
  <c r="FT415"/>
  <c r="FU415"/>
  <c r="FX415"/>
  <c r="GW415"/>
  <c r="GX415"/>
  <c r="HA415"/>
  <c r="FT416"/>
  <c r="FU416"/>
  <c r="GW416"/>
  <c r="GX416"/>
  <c r="FT417"/>
  <c r="FU417"/>
  <c r="FX414" l="1"/>
  <c r="HA414"/>
  <c r="GW417"/>
  <c r="GX417"/>
  <c r="FT418"/>
  <c r="FU418"/>
  <c r="GW418"/>
  <c r="GX418"/>
  <c r="FT419"/>
  <c r="FU419"/>
  <c r="GW419"/>
  <c r="GX419"/>
  <c r="FT420"/>
  <c r="FU420"/>
  <c r="GW420"/>
  <c r="GX420"/>
  <c r="FT421"/>
  <c r="FU421"/>
  <c r="GW421"/>
  <c r="GX421"/>
  <c r="FT422"/>
  <c r="FU422"/>
  <c r="GW422"/>
  <c r="GX422"/>
  <c r="FT423"/>
  <c r="FU423"/>
  <c r="GW423"/>
  <c r="GX423"/>
  <c r="FT424"/>
  <c r="FU424"/>
  <c r="GW424"/>
  <c r="GX424"/>
  <c r="FT425"/>
  <c r="FU425"/>
  <c r="GW425"/>
  <c r="GX425"/>
  <c r="FT426"/>
  <c r="FU426"/>
  <c r="GW426"/>
  <c r="GX426"/>
  <c r="FT427"/>
  <c r="FU427"/>
  <c r="GW427"/>
  <c r="GX427"/>
  <c r="FT428"/>
  <c r="FU428"/>
  <c r="GW428"/>
  <c r="GX428"/>
  <c r="FT429"/>
  <c r="FU429"/>
  <c r="GW429"/>
  <c r="GX429"/>
  <c r="FT430"/>
  <c r="FU430"/>
  <c r="GW430"/>
  <c r="GX430"/>
  <c r="FT431"/>
  <c r="FU431"/>
  <c r="GW431"/>
  <c r="GX431"/>
  <c r="FT432"/>
  <c r="FU432"/>
  <c r="GW432"/>
  <c r="GX432"/>
  <c r="FT433"/>
  <c r="FU433"/>
  <c r="GW433"/>
  <c r="GX433"/>
  <c r="FT434"/>
  <c r="FU434"/>
  <c r="GW434" l="1"/>
  <c r="GX434"/>
  <c r="FT435"/>
  <c r="FU435"/>
  <c r="GW435"/>
  <c r="GX435"/>
  <c r="FT436"/>
  <c r="FU436"/>
  <c r="GW436"/>
  <c r="GX436"/>
  <c r="FT437"/>
  <c r="FU437"/>
  <c r="GW437"/>
  <c r="GX437"/>
  <c r="FT438"/>
  <c r="FU438"/>
  <c r="GW438"/>
  <c r="GX438"/>
  <c r="FT439"/>
  <c r="FU439"/>
  <c r="GW439"/>
  <c r="GX439"/>
  <c r="FT440"/>
  <c r="FU440"/>
  <c r="GW440"/>
  <c r="GX440"/>
  <c r="FT441"/>
  <c r="FU441"/>
  <c r="GW441"/>
  <c r="GX441"/>
  <c r="FT442"/>
  <c r="FU442"/>
  <c r="GW442"/>
  <c r="GX442"/>
  <c r="FT443"/>
  <c r="FU443"/>
  <c r="GW443"/>
  <c r="GX443"/>
  <c r="FT444"/>
  <c r="FU444"/>
  <c r="GW444"/>
  <c r="GX444"/>
  <c r="CP4"/>
  <c r="CQ4"/>
  <c r="CR4"/>
  <c r="CS4"/>
  <c r="CT4"/>
  <c r="CU4"/>
  <c r="CV4"/>
  <c r="CW4"/>
  <c r="CX4"/>
  <c r="CY4"/>
  <c r="CZ4"/>
  <c r="DA4"/>
  <c r="DB4"/>
  <c r="DC4"/>
  <c r="DD4"/>
  <c r="DE4"/>
  <c r="DF4"/>
  <c r="DG4"/>
  <c r="DH4"/>
  <c r="DI4"/>
  <c r="DJ4"/>
  <c r="CP5"/>
  <c r="CQ5"/>
  <c r="CR5"/>
  <c r="CS5"/>
  <c r="CT5"/>
  <c r="CU5"/>
  <c r="CV5"/>
  <c r="CW5"/>
  <c r="CX5"/>
  <c r="CY5"/>
  <c r="CZ5"/>
  <c r="DA5"/>
  <c r="DB5"/>
  <c r="DC5"/>
  <c r="DD5"/>
  <c r="DE5"/>
  <c r="DF5"/>
  <c r="DG5"/>
  <c r="DH5"/>
  <c r="DI5"/>
  <c r="DJ5"/>
  <c r="CP6"/>
  <c r="CQ6"/>
  <c r="CR6"/>
  <c r="CS6"/>
  <c r="CT6"/>
  <c r="CU6"/>
  <c r="CV6"/>
  <c r="CW6"/>
  <c r="CX6"/>
  <c r="CY6"/>
  <c r="CZ6"/>
  <c r="DA6"/>
  <c r="DB6"/>
  <c r="DC6"/>
  <c r="DD6"/>
  <c r="DE6"/>
  <c r="DF6"/>
  <c r="DG6"/>
  <c r="DH6"/>
  <c r="DI6"/>
  <c r="DJ6"/>
  <c r="CP7"/>
  <c r="CQ7"/>
  <c r="CR7"/>
  <c r="CS7"/>
  <c r="CT7"/>
  <c r="CU7"/>
  <c r="CV7"/>
  <c r="CW7"/>
  <c r="CX7"/>
  <c r="CY7"/>
  <c r="CZ7"/>
  <c r="DA7"/>
  <c r="DB7"/>
  <c r="DC7"/>
  <c r="DD7"/>
  <c r="DE7"/>
  <c r="DF7"/>
  <c r="DG7"/>
  <c r="DH7"/>
  <c r="DI7"/>
  <c r="DJ7"/>
  <c r="CP8"/>
  <c r="CQ8"/>
  <c r="CR8"/>
  <c r="CS8"/>
  <c r="CT8"/>
  <c r="CU8"/>
  <c r="CV8"/>
  <c r="CW8"/>
  <c r="CX8"/>
  <c r="CY8"/>
  <c r="CZ8"/>
  <c r="DA8"/>
  <c r="DB8"/>
  <c r="DC8"/>
  <c r="DD8"/>
  <c r="DE8"/>
  <c r="DF8"/>
  <c r="DG8"/>
  <c r="DH8"/>
  <c r="DI8"/>
  <c r="DJ8"/>
  <c r="CP9"/>
  <c r="CQ9"/>
  <c r="CR9"/>
  <c r="CS9"/>
  <c r="CT9"/>
  <c r="CU9"/>
  <c r="CV9"/>
  <c r="CW9"/>
  <c r="CX9"/>
  <c r="CY9"/>
  <c r="CZ9"/>
  <c r="DA9"/>
  <c r="DB9"/>
  <c r="DC9"/>
  <c r="DD9"/>
  <c r="DE9"/>
  <c r="DF9"/>
  <c r="DG9"/>
  <c r="DH9"/>
  <c r="DI9"/>
  <c r="DJ9"/>
  <c r="CP10"/>
  <c r="CQ10"/>
  <c r="CR10"/>
  <c r="CS10"/>
  <c r="CT10"/>
  <c r="CU10"/>
  <c r="CV10"/>
  <c r="CW10"/>
  <c r="CX10"/>
  <c r="CY10"/>
  <c r="CZ10"/>
  <c r="DA10"/>
  <c r="DB10"/>
  <c r="DC10"/>
  <c r="DD10"/>
  <c r="DE10"/>
  <c r="DF10"/>
  <c r="DG10"/>
  <c r="DH10"/>
  <c r="DI10"/>
  <c r="DJ10"/>
  <c r="CP11"/>
  <c r="CQ11"/>
  <c r="CR11"/>
  <c r="CS11"/>
  <c r="CT11"/>
  <c r="CU11"/>
  <c r="CV11"/>
  <c r="CW11"/>
  <c r="CX11"/>
  <c r="CY11"/>
  <c r="CZ11"/>
  <c r="DA11"/>
  <c r="DB11"/>
  <c r="DC11"/>
  <c r="DD11"/>
  <c r="DE11"/>
  <c r="DF11"/>
  <c r="DG11"/>
  <c r="DH11"/>
  <c r="DI11"/>
  <c r="DJ11"/>
  <c r="CP12"/>
  <c r="CQ12"/>
  <c r="CR12"/>
  <c r="CS12"/>
  <c r="CT12"/>
  <c r="CU12"/>
  <c r="CV12"/>
  <c r="CW12"/>
  <c r="CX12"/>
  <c r="CY12"/>
  <c r="CZ12"/>
  <c r="DA12"/>
  <c r="DB12"/>
  <c r="DC12"/>
  <c r="DD12"/>
  <c r="DE12"/>
  <c r="DF12"/>
  <c r="DG12"/>
  <c r="DH12"/>
  <c r="DI12"/>
  <c r="DJ12"/>
  <c r="CP13"/>
  <c r="CQ13"/>
  <c r="CR13"/>
  <c r="CS13"/>
  <c r="CT13"/>
  <c r="CU13"/>
  <c r="CV13"/>
  <c r="CW13"/>
  <c r="CX13"/>
  <c r="CY13"/>
  <c r="CZ13"/>
  <c r="DA13"/>
  <c r="DB13"/>
  <c r="DC13"/>
  <c r="DD13"/>
  <c r="DE13"/>
  <c r="DF13"/>
  <c r="DG13"/>
  <c r="DH13"/>
  <c r="DI13"/>
  <c r="DJ13"/>
  <c r="CP14"/>
  <c r="CQ14"/>
  <c r="CR14"/>
  <c r="CS14"/>
  <c r="CT14"/>
  <c r="CU14"/>
  <c r="CV14"/>
  <c r="CW14"/>
  <c r="CX14"/>
  <c r="CY14"/>
  <c r="CZ14"/>
  <c r="DA14"/>
  <c r="DB14"/>
  <c r="DC14"/>
  <c r="DD14"/>
  <c r="DE14"/>
  <c r="DF14"/>
  <c r="DG14"/>
  <c r="DH14"/>
  <c r="DI14"/>
  <c r="DJ14"/>
  <c r="CP15"/>
  <c r="CQ15"/>
  <c r="CR15"/>
  <c r="CS15"/>
  <c r="CT15"/>
  <c r="CU15"/>
  <c r="CV15"/>
  <c r="CW15"/>
  <c r="CX15"/>
  <c r="CY15"/>
  <c r="CZ15"/>
  <c r="DA15"/>
  <c r="DB15"/>
  <c r="DC15"/>
  <c r="DD15"/>
  <c r="DE15"/>
  <c r="DF15"/>
  <c r="DG15"/>
  <c r="DH15"/>
  <c r="DI15"/>
  <c r="DJ15"/>
  <c r="CP16"/>
  <c r="CQ16"/>
  <c r="CR16"/>
  <c r="CS16"/>
  <c r="CT16"/>
  <c r="CU16"/>
  <c r="CV16"/>
  <c r="CW16"/>
  <c r="CX16"/>
  <c r="CY16"/>
  <c r="CZ16"/>
  <c r="DA16"/>
  <c r="DB16"/>
  <c r="DC16"/>
  <c r="DD16"/>
  <c r="DE16"/>
  <c r="DF16"/>
  <c r="DG16"/>
  <c r="DH16"/>
  <c r="DI16"/>
  <c r="DJ16"/>
  <c r="CP17"/>
  <c r="CQ17"/>
  <c r="CR17"/>
  <c r="CS17"/>
  <c r="CT17"/>
  <c r="CU17"/>
  <c r="CV17"/>
  <c r="CW17"/>
  <c r="CX17"/>
  <c r="CY17"/>
  <c r="CZ17"/>
  <c r="DA17"/>
  <c r="DB17"/>
  <c r="DC17"/>
  <c r="DD17"/>
  <c r="DE17"/>
  <c r="DF17"/>
  <c r="DG17"/>
  <c r="DH17"/>
  <c r="DI17"/>
  <c r="DJ17"/>
  <c r="CP18"/>
  <c r="CQ18"/>
  <c r="CR18"/>
  <c r="CS18"/>
  <c r="CT18"/>
  <c r="CU18"/>
  <c r="CV18"/>
  <c r="CW18"/>
  <c r="CX18"/>
  <c r="CY18"/>
  <c r="CZ18"/>
  <c r="DA18"/>
  <c r="DB18"/>
  <c r="DC18"/>
  <c r="DD18"/>
  <c r="DE18"/>
  <c r="DF18"/>
  <c r="DG18"/>
  <c r="DH18"/>
  <c r="DI18"/>
  <c r="DJ18"/>
  <c r="CP19"/>
  <c r="CQ19"/>
  <c r="CR19"/>
  <c r="CS19"/>
  <c r="CT19"/>
  <c r="CU19"/>
  <c r="CV19"/>
  <c r="CW19"/>
  <c r="CX19"/>
  <c r="CY19"/>
  <c r="CZ19"/>
  <c r="DA19"/>
  <c r="DB19"/>
  <c r="DC19"/>
  <c r="DD19"/>
  <c r="DE19"/>
  <c r="DF19"/>
  <c r="DG19"/>
  <c r="DH19"/>
  <c r="DI19"/>
  <c r="DJ19"/>
  <c r="CP20"/>
  <c r="CQ20"/>
  <c r="CR20"/>
  <c r="CS20"/>
  <c r="CT20"/>
  <c r="CU20"/>
  <c r="CV20"/>
  <c r="CW20"/>
  <c r="CX20"/>
  <c r="CY20"/>
  <c r="CZ20"/>
  <c r="DA20"/>
  <c r="DB20"/>
  <c r="DC20"/>
  <c r="DD20"/>
  <c r="DE20"/>
  <c r="DF20"/>
  <c r="DG20"/>
  <c r="DH20"/>
  <c r="DI20"/>
  <c r="DJ20"/>
  <c r="CP21"/>
  <c r="CQ21"/>
  <c r="CR21"/>
  <c r="CS21"/>
  <c r="CT21"/>
  <c r="CU21"/>
  <c r="CV21"/>
  <c r="CW21"/>
  <c r="CX21"/>
  <c r="CY21"/>
  <c r="CZ21"/>
  <c r="DA21"/>
  <c r="DB21"/>
  <c r="DC21"/>
  <c r="DD21"/>
  <c r="DE21"/>
  <c r="DF21"/>
  <c r="DG21"/>
  <c r="DH21"/>
  <c r="DI21"/>
  <c r="DJ21"/>
  <c r="CP22"/>
  <c r="CQ22"/>
  <c r="CR22"/>
  <c r="CS22"/>
  <c r="CT22"/>
  <c r="CU22"/>
  <c r="CV22"/>
  <c r="CW22"/>
  <c r="CX22"/>
  <c r="CY22"/>
  <c r="CZ22"/>
  <c r="DA22"/>
  <c r="DB22"/>
  <c r="DC22"/>
  <c r="DD22"/>
  <c r="DE22"/>
  <c r="DF22"/>
  <c r="DG22"/>
  <c r="DH22"/>
  <c r="DI22"/>
  <c r="DJ22"/>
  <c r="CP23"/>
  <c r="CQ23"/>
  <c r="CR23"/>
  <c r="CS23"/>
  <c r="CT23"/>
  <c r="CU23"/>
  <c r="CV23"/>
  <c r="CW23"/>
  <c r="CX23"/>
  <c r="CY23"/>
  <c r="CZ23"/>
  <c r="DA23"/>
  <c r="DB23"/>
  <c r="DC23"/>
  <c r="DD23"/>
  <c r="DE23"/>
  <c r="DF23"/>
  <c r="DG23"/>
  <c r="DH23"/>
  <c r="DI23"/>
  <c r="DJ23"/>
  <c r="CP24"/>
  <c r="CQ24"/>
  <c r="CR24"/>
  <c r="CS24"/>
  <c r="CT24"/>
  <c r="CU24"/>
  <c r="CV24"/>
  <c r="CW24"/>
  <c r="CX24"/>
  <c r="CY24"/>
  <c r="CZ24"/>
  <c r="DA24"/>
  <c r="DB24"/>
  <c r="DC24"/>
  <c r="DD24"/>
  <c r="DE24"/>
  <c r="DF24"/>
  <c r="DG24"/>
  <c r="DH24"/>
  <c r="DI24"/>
  <c r="DJ24"/>
  <c r="CP358"/>
  <c r="CP379"/>
  <c r="CQ358"/>
  <c r="CQ379"/>
  <c r="CR358"/>
  <c r="CR379"/>
  <c r="CS358"/>
  <c r="CS379"/>
  <c r="CT358"/>
  <c r="CT379"/>
  <c r="CU358"/>
  <c r="CU379"/>
  <c r="CV358"/>
  <c r="CV379"/>
  <c r="CW358"/>
  <c r="CW379"/>
  <c r="CX358"/>
  <c r="CX379"/>
  <c r="CY358"/>
  <c r="CY379"/>
  <c r="CZ358"/>
  <c r="CZ379"/>
  <c r="DA358"/>
  <c r="DA379"/>
  <c r="DB358"/>
  <c r="DB379"/>
  <c r="DC358"/>
  <c r="DC379"/>
  <c r="DD358"/>
  <c r="DD379"/>
  <c r="DE358"/>
  <c r="DE379"/>
  <c r="DF358"/>
  <c r="DF379"/>
  <c r="DG358"/>
  <c r="DG379"/>
  <c r="DH358"/>
  <c r="DH379"/>
  <c r="DI358"/>
  <c r="DI379"/>
  <c r="DJ358"/>
  <c r="DJ379"/>
  <c r="CP359"/>
  <c r="CP380"/>
  <c r="CQ359"/>
  <c r="CQ380"/>
  <c r="CR359"/>
  <c r="CR380"/>
  <c r="CS359"/>
  <c r="CS380"/>
  <c r="CT359"/>
  <c r="CT380"/>
  <c r="CU359"/>
  <c r="CU380"/>
  <c r="CV359"/>
  <c r="CV380"/>
  <c r="CW359"/>
  <c r="CW380"/>
  <c r="CX359"/>
  <c r="CX380"/>
  <c r="CY359"/>
  <c r="CY380"/>
  <c r="CZ359"/>
  <c r="CZ380"/>
  <c r="DA359"/>
  <c r="DA380"/>
  <c r="DB359"/>
  <c r="DB380"/>
  <c r="DC359"/>
  <c r="DC380"/>
  <c r="DD359"/>
  <c r="DD380"/>
  <c r="DE359"/>
  <c r="DE380"/>
  <c r="DF359"/>
  <c r="DF380"/>
  <c r="DG359"/>
  <c r="DG380"/>
  <c r="DH359"/>
  <c r="DH380"/>
  <c r="DI359"/>
  <c r="DI380"/>
  <c r="DJ359"/>
  <c r="DJ380"/>
  <c r="CP360"/>
  <c r="CP381"/>
  <c r="CQ360"/>
  <c r="CQ381"/>
  <c r="CR360"/>
  <c r="CR381"/>
  <c r="CS360"/>
  <c r="CS381"/>
  <c r="CT360"/>
  <c r="CT381"/>
  <c r="CU360"/>
  <c r="CU381"/>
  <c r="CV360"/>
  <c r="CV381"/>
  <c r="CW360"/>
  <c r="CW381"/>
  <c r="CX360"/>
  <c r="CX381"/>
  <c r="CY360"/>
  <c r="CY381"/>
  <c r="CZ360"/>
  <c r="CZ381"/>
  <c r="DA360"/>
  <c r="DA381"/>
  <c r="DB360"/>
  <c r="DB381"/>
  <c r="DC360"/>
  <c r="DC381"/>
  <c r="DD360"/>
  <c r="DD381"/>
  <c r="DE360"/>
  <c r="DE381"/>
  <c r="DF360"/>
  <c r="DF381"/>
  <c r="DG360"/>
  <c r="DG381"/>
  <c r="DH360"/>
  <c r="DH381"/>
  <c r="DI360"/>
  <c r="DI381"/>
  <c r="DJ360"/>
  <c r="DJ381"/>
  <c r="CP361"/>
  <c r="CP382"/>
  <c r="CQ361"/>
  <c r="CQ382"/>
  <c r="CR361"/>
  <c r="CR382"/>
  <c r="CS361"/>
  <c r="CS382"/>
  <c r="CT361"/>
  <c r="CT382"/>
  <c r="CU361"/>
  <c r="CU382"/>
  <c r="CV361"/>
  <c r="CV382"/>
  <c r="CW361"/>
  <c r="CW382"/>
  <c r="CX361"/>
  <c r="CX382"/>
  <c r="CY361"/>
  <c r="CY382"/>
  <c r="CZ361"/>
  <c r="CZ382"/>
  <c r="DA361"/>
  <c r="DA382"/>
  <c r="DB361"/>
  <c r="DB382"/>
  <c r="DC361"/>
  <c r="DC382"/>
  <c r="DD361"/>
  <c r="DD382"/>
  <c r="DE361"/>
  <c r="DE382"/>
  <c r="DF361"/>
  <c r="DF382"/>
  <c r="DG361"/>
  <c r="DG382"/>
  <c r="DH361"/>
  <c r="DH382"/>
  <c r="DI361"/>
  <c r="DI382"/>
  <c r="DJ361"/>
  <c r="DJ382"/>
  <c r="CP362"/>
  <c r="CP383"/>
  <c r="CQ362"/>
  <c r="CQ383"/>
  <c r="CR362"/>
  <c r="CR383"/>
  <c r="CS362"/>
  <c r="CS383"/>
  <c r="CT362"/>
  <c r="CT383"/>
  <c r="CU362"/>
  <c r="CU383"/>
  <c r="CV362"/>
  <c r="CV383"/>
  <c r="CW362"/>
  <c r="CW383"/>
  <c r="CX362"/>
  <c r="CX383"/>
  <c r="CY362"/>
  <c r="CY383"/>
  <c r="CZ362"/>
  <c r="CZ383"/>
  <c r="DA362"/>
  <c r="DA383"/>
  <c r="DB362"/>
  <c r="DB383"/>
  <c r="DC362"/>
  <c r="DC383"/>
  <c r="DD362"/>
  <c r="DD383"/>
  <c r="DE362"/>
  <c r="DE383"/>
  <c r="DF362"/>
  <c r="DF383"/>
  <c r="DG362"/>
  <c r="DG383"/>
  <c r="DH362"/>
  <c r="DH383"/>
  <c r="DI362"/>
  <c r="DI383"/>
  <c r="DJ362"/>
  <c r="DJ383"/>
  <c r="CP363"/>
  <c r="CP384"/>
  <c r="CQ363"/>
  <c r="CQ384"/>
  <c r="CR363"/>
  <c r="CR384"/>
  <c r="CS363"/>
  <c r="CS384"/>
  <c r="CT363"/>
  <c r="CT384"/>
  <c r="CU363"/>
  <c r="CU384"/>
  <c r="CV363"/>
  <c r="CV384"/>
  <c r="CW363"/>
  <c r="CW384"/>
  <c r="CX363"/>
  <c r="CX384"/>
  <c r="CY363"/>
  <c r="CY384"/>
  <c r="CZ363"/>
  <c r="CZ384"/>
  <c r="DA363"/>
  <c r="DA384"/>
  <c r="DB363"/>
  <c r="DB384"/>
  <c r="DC363"/>
  <c r="DC384"/>
  <c r="DD363"/>
  <c r="DD384"/>
  <c r="DE363"/>
  <c r="DE384"/>
  <c r="DF363"/>
  <c r="DF384"/>
  <c r="DG363"/>
  <c r="DG384"/>
  <c r="DH363"/>
  <c r="DH384"/>
  <c r="DI363"/>
  <c r="DI384"/>
  <c r="DJ363"/>
  <c r="DJ384"/>
  <c r="CP364"/>
  <c r="CP385"/>
  <c r="CQ364"/>
  <c r="CQ385"/>
  <c r="CR364"/>
  <c r="CR385"/>
  <c r="CS364"/>
  <c r="CS385"/>
  <c r="CT364"/>
  <c r="CT385"/>
  <c r="CU364"/>
  <c r="CU385"/>
  <c r="CV364"/>
  <c r="CV385"/>
  <c r="CW364"/>
  <c r="CW385"/>
  <c r="CX364"/>
  <c r="CX385"/>
  <c r="CY364"/>
  <c r="CY385"/>
  <c r="CZ364"/>
  <c r="CZ385"/>
  <c r="DA364"/>
  <c r="DA385"/>
  <c r="DB364"/>
  <c r="DB385"/>
  <c r="DC364"/>
  <c r="DC385"/>
  <c r="DD364"/>
  <c r="DD385"/>
  <c r="DE364"/>
  <c r="DE385"/>
  <c r="DF364"/>
  <c r="DF385"/>
  <c r="DG364"/>
  <c r="DG385"/>
  <c r="DH364"/>
  <c r="DH385"/>
  <c r="DI364"/>
  <c r="DI385"/>
  <c r="DJ364"/>
  <c r="DJ385"/>
  <c r="CP365"/>
  <c r="CP386"/>
  <c r="CQ365"/>
  <c r="CQ386"/>
  <c r="CR365"/>
  <c r="CR386"/>
  <c r="CS365"/>
  <c r="CS386"/>
  <c r="CT365"/>
  <c r="CT386"/>
  <c r="CU365"/>
  <c r="CU386"/>
  <c r="CV365"/>
  <c r="CV386"/>
  <c r="CW365"/>
  <c r="CW386"/>
  <c r="CX365"/>
  <c r="CX386"/>
  <c r="CY365"/>
  <c r="CY386"/>
  <c r="CZ365"/>
  <c r="CZ386"/>
  <c r="DA365"/>
  <c r="DA386"/>
  <c r="DB365"/>
  <c r="DB386"/>
  <c r="DC365"/>
  <c r="DC386"/>
  <c r="DD365"/>
  <c r="DD386"/>
  <c r="DE365"/>
  <c r="DE386"/>
  <c r="DF365"/>
  <c r="DF386"/>
  <c r="DG365"/>
  <c r="DG386"/>
  <c r="DH365"/>
  <c r="DH386"/>
  <c r="DI365"/>
  <c r="DI386"/>
  <c r="DJ365"/>
  <c r="DJ386"/>
  <c r="CP366"/>
  <c r="CP387"/>
  <c r="CQ366"/>
  <c r="CQ387"/>
  <c r="CR366"/>
  <c r="CR387"/>
  <c r="CS366"/>
  <c r="CS387"/>
  <c r="CT366"/>
  <c r="CT387"/>
  <c r="CU366"/>
  <c r="CU387"/>
  <c r="CV366"/>
  <c r="CV387"/>
  <c r="CW366"/>
  <c r="CW387"/>
  <c r="CX366"/>
  <c r="CX387"/>
  <c r="CY366"/>
  <c r="CY387"/>
  <c r="CZ366"/>
  <c r="CZ387"/>
  <c r="DA366"/>
  <c r="DA387"/>
  <c r="DB366"/>
  <c r="DB387"/>
  <c r="DC366"/>
  <c r="DC387"/>
  <c r="DD366"/>
  <c r="DD387"/>
  <c r="DE366"/>
  <c r="DE387"/>
  <c r="DF366"/>
  <c r="DF387"/>
  <c r="DG366"/>
  <c r="DG387"/>
  <c r="DH366"/>
  <c r="DH387"/>
  <c r="DI366"/>
  <c r="DI387"/>
  <c r="DJ366"/>
  <c r="DJ387"/>
  <c r="CP367"/>
  <c r="CP388"/>
  <c r="CQ367"/>
  <c r="CQ388"/>
  <c r="CR367"/>
  <c r="CR388"/>
  <c r="CS367"/>
  <c r="CS388"/>
  <c r="CT367"/>
  <c r="CT388"/>
  <c r="CU367"/>
  <c r="CU388"/>
  <c r="CV367"/>
  <c r="CV388"/>
  <c r="CW367"/>
  <c r="CW388"/>
  <c r="CX367"/>
  <c r="CX388"/>
  <c r="CY367"/>
  <c r="CY388"/>
  <c r="CZ367"/>
  <c r="CZ388"/>
  <c r="DA367"/>
  <c r="DA388"/>
  <c r="DB367"/>
  <c r="DB388"/>
  <c r="DC367"/>
  <c r="DC388"/>
  <c r="DD367"/>
  <c r="DD388"/>
  <c r="DE367"/>
  <c r="DE388"/>
  <c r="DF367"/>
  <c r="DF388"/>
  <c r="DG367"/>
  <c r="DG388"/>
  <c r="DH367"/>
  <c r="DH388"/>
  <c r="DI367"/>
  <c r="DI388"/>
  <c r="DJ367"/>
  <c r="DJ388"/>
  <c r="CP368"/>
  <c r="CP389"/>
  <c r="CQ368"/>
  <c r="CQ389"/>
  <c r="CR368"/>
  <c r="CR389"/>
  <c r="CS368"/>
  <c r="CS389"/>
  <c r="CT368"/>
  <c r="CT389"/>
  <c r="CU368"/>
  <c r="CU389"/>
  <c r="CV368"/>
  <c r="CV389"/>
  <c r="CW368"/>
  <c r="CW389"/>
  <c r="CX368"/>
  <c r="CX389"/>
  <c r="CY368"/>
  <c r="CY389"/>
  <c r="CZ368"/>
  <c r="CZ389"/>
  <c r="DA368"/>
  <c r="DA389"/>
  <c r="DB368"/>
  <c r="DB389"/>
  <c r="DC368"/>
  <c r="DC389"/>
  <c r="DD368"/>
  <c r="DD389"/>
  <c r="DE368"/>
  <c r="DE389"/>
  <c r="DF368"/>
  <c r="DF389"/>
  <c r="DG368"/>
  <c r="DG389"/>
  <c r="DH368"/>
  <c r="DH389"/>
  <c r="DI368"/>
  <c r="DI389"/>
  <c r="DJ368"/>
  <c r="DJ389"/>
  <c r="CP369"/>
  <c r="CP390"/>
  <c r="CQ369"/>
  <c r="CQ390"/>
  <c r="CR369"/>
  <c r="CR390"/>
  <c r="CS369"/>
  <c r="CS390"/>
  <c r="CT369"/>
  <c r="CT390"/>
  <c r="CU369"/>
  <c r="CU390"/>
  <c r="CV369"/>
  <c r="CV390"/>
  <c r="CW369"/>
  <c r="CW390"/>
  <c r="CX369"/>
  <c r="CX390"/>
  <c r="CY369"/>
  <c r="CY390"/>
  <c r="CZ369"/>
  <c r="CZ390"/>
  <c r="DA369"/>
  <c r="DA390"/>
  <c r="DB369"/>
  <c r="DB390"/>
  <c r="DC369"/>
  <c r="DC390"/>
  <c r="DD369"/>
  <c r="DD390"/>
  <c r="DE369"/>
  <c r="DE390"/>
  <c r="DF369"/>
  <c r="DF390"/>
  <c r="DG369"/>
  <c r="DG390"/>
  <c r="DH369"/>
  <c r="DH390"/>
  <c r="DI369"/>
  <c r="DI390"/>
  <c r="DJ369"/>
  <c r="DJ390"/>
  <c r="CP370"/>
  <c r="CP391"/>
  <c r="CQ370"/>
  <c r="CQ391"/>
  <c r="CR370"/>
  <c r="CR391"/>
  <c r="CS370"/>
  <c r="CS391"/>
  <c r="CT370"/>
  <c r="CT391"/>
  <c r="CU370"/>
  <c r="CU391"/>
  <c r="CV370"/>
  <c r="CV391"/>
  <c r="CW370"/>
  <c r="CW391"/>
  <c r="CX370"/>
  <c r="CX391"/>
  <c r="CY370"/>
  <c r="CY391"/>
  <c r="CZ370"/>
  <c r="CZ391"/>
  <c r="DA370"/>
  <c r="DA391"/>
  <c r="DB370"/>
  <c r="DB391"/>
  <c r="DC370"/>
  <c r="DC391"/>
  <c r="DD370"/>
  <c r="DD391"/>
  <c r="DE370"/>
  <c r="DE391"/>
  <c r="DF370"/>
  <c r="DF391"/>
  <c r="DG370"/>
  <c r="DG391"/>
  <c r="DH370"/>
  <c r="DH391"/>
  <c r="DI370"/>
  <c r="DI391"/>
  <c r="DJ370"/>
  <c r="DJ391"/>
  <c r="CP371"/>
  <c r="CP392"/>
  <c r="CQ371"/>
  <c r="CQ392"/>
  <c r="CR371"/>
  <c r="CR392"/>
  <c r="CS371"/>
  <c r="CS392"/>
  <c r="CT371"/>
  <c r="CT392"/>
  <c r="CU371"/>
  <c r="CU392"/>
  <c r="CV371"/>
  <c r="CV392"/>
  <c r="CW371"/>
  <c r="CW392"/>
  <c r="CX371"/>
  <c r="CX392"/>
  <c r="CY371"/>
  <c r="CY392"/>
  <c r="CZ371"/>
  <c r="CZ392"/>
  <c r="DA371"/>
  <c r="DA392"/>
  <c r="DB371"/>
  <c r="DB392"/>
  <c r="DC371"/>
  <c r="DC392"/>
  <c r="DD371"/>
  <c r="DD392"/>
  <c r="DE371"/>
  <c r="DE392"/>
  <c r="DF371"/>
  <c r="DF392"/>
  <c r="DG371"/>
  <c r="DG392"/>
  <c r="DH371"/>
  <c r="DH392"/>
  <c r="DI371"/>
  <c r="DI392"/>
  <c r="DJ371"/>
  <c r="DJ392"/>
  <c r="CP372"/>
  <c r="CP393"/>
  <c r="CQ372"/>
  <c r="CQ393"/>
  <c r="CR372"/>
  <c r="CR393"/>
  <c r="CS372"/>
  <c r="CS393"/>
  <c r="CT372"/>
  <c r="CT393"/>
  <c r="CU372"/>
  <c r="CU393"/>
  <c r="CV372"/>
  <c r="CV393"/>
  <c r="CW372"/>
  <c r="CW393"/>
  <c r="CX372"/>
  <c r="CX393"/>
  <c r="CY372"/>
  <c r="CY393"/>
  <c r="CZ372"/>
  <c r="CZ393"/>
  <c r="DA372"/>
  <c r="DA393"/>
  <c r="DB372"/>
  <c r="DB393"/>
  <c r="DC372"/>
  <c r="DC393"/>
  <c r="DD372"/>
  <c r="DD393"/>
  <c r="DE372"/>
  <c r="DE393"/>
  <c r="DF372"/>
  <c r="DF393"/>
  <c r="DG372"/>
  <c r="DG393"/>
  <c r="DH372"/>
  <c r="DH393"/>
  <c r="DI372"/>
  <c r="DI393"/>
  <c r="DJ372"/>
  <c r="DJ393"/>
  <c r="CP373"/>
  <c r="CP394"/>
  <c r="CQ373"/>
  <c r="CQ394"/>
  <c r="CR373"/>
  <c r="CR394"/>
  <c r="CS373"/>
  <c r="CS394"/>
  <c r="CT373"/>
  <c r="CT394"/>
  <c r="CU373"/>
  <c r="CU394"/>
  <c r="CV373"/>
  <c r="CV394"/>
  <c r="CW373"/>
  <c r="CW394"/>
  <c r="CX373"/>
  <c r="CX394"/>
  <c r="CY373"/>
  <c r="CY394"/>
  <c r="CZ373"/>
  <c r="CZ394"/>
  <c r="DA373"/>
  <c r="DA394"/>
  <c r="DB373"/>
  <c r="DB394"/>
  <c r="DC373"/>
  <c r="DC394"/>
  <c r="DD373"/>
  <c r="DD394"/>
  <c r="DE373"/>
  <c r="DE394"/>
  <c r="DF373"/>
  <c r="DF394"/>
  <c r="DG373"/>
  <c r="DG394"/>
  <c r="DH373"/>
  <c r="DH394"/>
  <c r="DI373"/>
  <c r="DI394"/>
  <c r="DJ373"/>
  <c r="DJ394"/>
  <c r="CP374"/>
  <c r="CP395"/>
  <c r="CQ374"/>
  <c r="CQ395"/>
  <c r="CR374"/>
  <c r="CR395"/>
  <c r="CS374"/>
  <c r="CS395"/>
  <c r="CT374"/>
  <c r="CT395"/>
  <c r="CU374"/>
  <c r="CU395"/>
  <c r="CV374"/>
  <c r="CV395"/>
  <c r="CW374"/>
  <c r="CW395"/>
  <c r="CX374"/>
  <c r="CX395"/>
  <c r="CY374"/>
  <c r="CY395"/>
  <c r="CZ374"/>
  <c r="CZ395"/>
  <c r="DA374"/>
  <c r="DA395"/>
  <c r="DB374"/>
  <c r="DB395"/>
  <c r="DC374"/>
  <c r="DC395"/>
  <c r="DD374"/>
  <c r="DD395"/>
  <c r="DE374"/>
  <c r="DE395"/>
  <c r="DF374"/>
  <c r="DF395"/>
  <c r="DG374"/>
  <c r="DG395"/>
  <c r="DH374"/>
  <c r="DH395"/>
  <c r="DI374"/>
  <c r="DI395"/>
  <c r="DJ374"/>
  <c r="DJ395"/>
  <c r="CP375"/>
  <c r="CP396"/>
  <c r="CQ375"/>
  <c r="CQ396"/>
  <c r="CR375"/>
  <c r="CR396"/>
  <c r="CS375"/>
  <c r="CS396"/>
  <c r="CT375"/>
  <c r="CT396"/>
  <c r="CU375"/>
  <c r="CU396"/>
  <c r="CV375"/>
  <c r="CV396"/>
  <c r="CW375"/>
  <c r="CW396"/>
  <c r="CX375"/>
  <c r="CX396"/>
  <c r="CY375"/>
  <c r="CY396"/>
  <c r="CZ375"/>
  <c r="CZ396"/>
  <c r="DA375"/>
  <c r="DA396"/>
  <c r="DB375"/>
  <c r="DB396"/>
  <c r="DC375"/>
  <c r="DC396"/>
  <c r="DD375"/>
  <c r="DD396"/>
  <c r="DE375"/>
  <c r="DE396"/>
  <c r="DF375"/>
  <c r="DF396"/>
  <c r="DG375"/>
  <c r="DG396"/>
  <c r="DH375"/>
  <c r="DH396"/>
  <c r="DI375"/>
  <c r="DI396"/>
  <c r="DJ375"/>
  <c r="DJ396"/>
  <c r="CP376"/>
  <c r="CP397"/>
  <c r="CQ376"/>
  <c r="CQ397"/>
  <c r="CR376"/>
  <c r="CR397"/>
  <c r="CS376"/>
  <c r="CS397"/>
  <c r="CT376"/>
  <c r="CT397"/>
  <c r="CU376"/>
  <c r="CU397"/>
  <c r="CV376"/>
  <c r="CV397"/>
  <c r="CW376"/>
  <c r="CW397"/>
  <c r="CX376"/>
  <c r="CX397"/>
  <c r="CY376"/>
  <c r="CY397"/>
  <c r="CZ376"/>
  <c r="CZ397"/>
  <c r="DA376"/>
  <c r="DA397"/>
  <c r="DB376"/>
  <c r="DB397"/>
  <c r="DC376"/>
  <c r="DC397"/>
  <c r="DD376"/>
  <c r="DD397"/>
  <c r="DE376"/>
  <c r="DE397"/>
  <c r="DF376"/>
  <c r="DF397"/>
  <c r="DG376"/>
  <c r="DG397"/>
  <c r="DH376"/>
  <c r="DH397"/>
  <c r="DI376"/>
  <c r="DI397"/>
  <c r="DJ376"/>
  <c r="DJ397"/>
  <c r="CP377"/>
  <c r="CP398"/>
  <c r="CQ377"/>
  <c r="CQ398"/>
  <c r="CR377"/>
  <c r="CR398"/>
  <c r="CS377"/>
  <c r="CS398"/>
  <c r="CT377"/>
  <c r="CT398"/>
  <c r="CU377"/>
  <c r="CU398"/>
  <c r="CV377"/>
  <c r="CV398"/>
  <c r="CW377"/>
  <c r="CW398"/>
  <c r="CX377"/>
  <c r="CX398"/>
  <c r="CY377"/>
  <c r="CY398"/>
  <c r="CZ377"/>
  <c r="CZ398"/>
  <c r="DA377"/>
  <c r="DA398"/>
  <c r="DB377"/>
  <c r="DB398"/>
  <c r="DC377"/>
  <c r="DC398"/>
  <c r="DD377"/>
  <c r="DD398"/>
  <c r="DE377"/>
  <c r="DE398"/>
  <c r="DF377"/>
  <c r="DF398"/>
  <c r="DG377"/>
  <c r="DG398"/>
  <c r="DH377"/>
  <c r="DH398"/>
  <c r="DI377"/>
  <c r="DI398"/>
  <c r="DJ377"/>
  <c r="DJ398"/>
  <c r="CP378"/>
  <c r="CP399"/>
  <c r="CQ378"/>
  <c r="CQ399"/>
  <c r="CR378"/>
  <c r="CR399"/>
  <c r="CS378"/>
  <c r="CS399"/>
  <c r="CT378"/>
  <c r="CT399"/>
  <c r="CU378"/>
  <c r="CU399"/>
  <c r="CV378"/>
  <c r="CV399"/>
  <c r="CW378"/>
  <c r="CW399"/>
  <c r="CX378"/>
  <c r="CX399"/>
  <c r="CY378"/>
  <c r="CY399"/>
  <c r="CZ378"/>
  <c r="CZ399"/>
  <c r="DA378"/>
  <c r="DA399"/>
  <c r="DB378"/>
  <c r="DB399"/>
  <c r="DC378"/>
  <c r="DC399"/>
  <c r="DD378"/>
  <c r="DD399"/>
  <c r="DE378"/>
  <c r="DE399"/>
  <c r="DF378"/>
  <c r="DF399"/>
  <c r="DG378"/>
  <c r="DG399"/>
  <c r="DH378"/>
  <c r="DH399"/>
  <c r="DI378"/>
  <c r="DI399"/>
  <c r="DJ378"/>
  <c r="DJ399"/>
  <c r="CP253"/>
  <c r="CQ253"/>
  <c r="CR253"/>
  <c r="CS253"/>
  <c r="CT253"/>
  <c r="CU253"/>
  <c r="CV253"/>
  <c r="CW253"/>
  <c r="CX253"/>
  <c r="CY253"/>
  <c r="CZ253"/>
  <c r="DA253"/>
  <c r="DB253"/>
  <c r="DC253"/>
  <c r="DD253"/>
  <c r="DE253"/>
  <c r="DF253"/>
  <c r="DG253"/>
  <c r="DH253"/>
  <c r="DI253"/>
  <c r="DJ253"/>
  <c r="CP254"/>
  <c r="CP275"/>
  <c r="CQ254"/>
  <c r="CQ275"/>
  <c r="CR254"/>
  <c r="CR275"/>
  <c r="CS254"/>
  <c r="CS275"/>
  <c r="CT254"/>
  <c r="CT275"/>
  <c r="CU254"/>
  <c r="CU275"/>
  <c r="CV254"/>
  <c r="CV275"/>
  <c r="CW254"/>
  <c r="CW275"/>
  <c r="CX254"/>
  <c r="CX275"/>
  <c r="CY254"/>
  <c r="CY275"/>
  <c r="CZ254"/>
  <c r="CZ275"/>
  <c r="DA254"/>
  <c r="DA275"/>
  <c r="DB254"/>
  <c r="DB275"/>
  <c r="DC254"/>
  <c r="DC275"/>
  <c r="DD254"/>
  <c r="DD275"/>
  <c r="DE254"/>
  <c r="DE275"/>
  <c r="DF254"/>
  <c r="DF275"/>
  <c r="DG254"/>
  <c r="DG275"/>
  <c r="DH254"/>
  <c r="DH275"/>
  <c r="DI254"/>
  <c r="DI275"/>
  <c r="DJ254"/>
  <c r="DJ275"/>
  <c r="CP255"/>
  <c r="CP276"/>
  <c r="CQ255"/>
  <c r="CQ276"/>
  <c r="CR255"/>
  <c r="CR276"/>
  <c r="CS255"/>
  <c r="CS276"/>
  <c r="CT255"/>
  <c r="CT276"/>
  <c r="CU255"/>
  <c r="CU276"/>
  <c r="CV255"/>
  <c r="CV276"/>
  <c r="CW255"/>
  <c r="CW276"/>
  <c r="CX255"/>
  <c r="CX276"/>
  <c r="CY255"/>
  <c r="CY276"/>
  <c r="CZ255"/>
  <c r="CZ276"/>
  <c r="DA255"/>
  <c r="DA276"/>
  <c r="DB255"/>
  <c r="DB276"/>
  <c r="DC255"/>
  <c r="DC276"/>
  <c r="DD255"/>
  <c r="DD276"/>
  <c r="DE255"/>
  <c r="DE276"/>
  <c r="DF255"/>
  <c r="DF276"/>
  <c r="DG255"/>
  <c r="DG276"/>
  <c r="DH255"/>
  <c r="DH276"/>
  <c r="DI255"/>
  <c r="DI276"/>
  <c r="DJ255"/>
  <c r="DJ276"/>
  <c r="CP256"/>
  <c r="CP277"/>
  <c r="CQ256"/>
  <c r="CQ277"/>
  <c r="CR256"/>
  <c r="CR277"/>
  <c r="CS256"/>
  <c r="CS277"/>
  <c r="CT256"/>
  <c r="CT277"/>
  <c r="CU256"/>
  <c r="CU277"/>
  <c r="CV256"/>
  <c r="CV277"/>
  <c r="CW256"/>
  <c r="CW277"/>
  <c r="CX256"/>
  <c r="CX277"/>
  <c r="CY256"/>
  <c r="CY277"/>
  <c r="CZ256"/>
  <c r="CZ277"/>
  <c r="DA256"/>
  <c r="DA277"/>
  <c r="DB256"/>
  <c r="DB277"/>
  <c r="DC256"/>
  <c r="DC277"/>
  <c r="DD256"/>
  <c r="DD277"/>
  <c r="DE256"/>
  <c r="DE277"/>
  <c r="DF256"/>
  <c r="DF277"/>
  <c r="DG256"/>
  <c r="DG277"/>
  <c r="DH256"/>
  <c r="DH277"/>
  <c r="DI256"/>
  <c r="DI277"/>
  <c r="DJ256"/>
  <c r="DJ277"/>
  <c r="CP257"/>
  <c r="CP278"/>
  <c r="CQ257"/>
  <c r="CQ278"/>
  <c r="CR257"/>
  <c r="CR278"/>
  <c r="CS257"/>
  <c r="CS278"/>
  <c r="CT257"/>
  <c r="CT278"/>
  <c r="CU257"/>
  <c r="CU278"/>
  <c r="CV257"/>
  <c r="CV278"/>
  <c r="CW257"/>
  <c r="CW278"/>
  <c r="CX257"/>
  <c r="CX278"/>
  <c r="CY257"/>
  <c r="CY278"/>
  <c r="CZ257"/>
  <c r="CZ278"/>
  <c r="DA257"/>
  <c r="DA278"/>
  <c r="DB257"/>
  <c r="DB278"/>
  <c r="DC257"/>
  <c r="DC278"/>
  <c r="DD257"/>
  <c r="DD278"/>
  <c r="DE257"/>
  <c r="DE278"/>
  <c r="DF257"/>
  <c r="DF278"/>
  <c r="DG257"/>
  <c r="DG278"/>
  <c r="DH257"/>
  <c r="DH278"/>
  <c r="DI257"/>
  <c r="DI278"/>
  <c r="DJ257"/>
  <c r="DJ278"/>
  <c r="CP258"/>
  <c r="CP279"/>
  <c r="CQ258"/>
  <c r="CQ279"/>
  <c r="CR258"/>
  <c r="CR279"/>
  <c r="CS258"/>
  <c r="CS279"/>
  <c r="CT258"/>
  <c r="CT279"/>
  <c r="CU258"/>
  <c r="CU279"/>
  <c r="CV258"/>
  <c r="CV279"/>
  <c r="CW258"/>
  <c r="CW279"/>
  <c r="CX258"/>
  <c r="CX279"/>
  <c r="CY258"/>
  <c r="CY279"/>
  <c r="CZ258"/>
  <c r="CZ279"/>
  <c r="DA258"/>
  <c r="DA279"/>
  <c r="DB258"/>
  <c r="DB279"/>
  <c r="DC258"/>
  <c r="DC279"/>
  <c r="DD258"/>
  <c r="DD279"/>
  <c r="DE258"/>
  <c r="DE279"/>
  <c r="DF258"/>
  <c r="DF279"/>
  <c r="DG258"/>
  <c r="DG279"/>
  <c r="DH258"/>
  <c r="DH279"/>
  <c r="DI258"/>
  <c r="DI279"/>
  <c r="DJ258"/>
  <c r="DJ279"/>
  <c r="CP259"/>
  <c r="CP280"/>
  <c r="CQ259"/>
  <c r="CQ280"/>
  <c r="CR259"/>
  <c r="CR280"/>
  <c r="CS259"/>
  <c r="CS280"/>
  <c r="CT259"/>
  <c r="CT280"/>
  <c r="CU259"/>
  <c r="CU280"/>
  <c r="CV259"/>
  <c r="CV280"/>
  <c r="CW259"/>
  <c r="CW280"/>
  <c r="CX259"/>
  <c r="CX280"/>
  <c r="CY259"/>
  <c r="CY280"/>
  <c r="CZ259"/>
  <c r="CZ280"/>
  <c r="DA259"/>
  <c r="DA280"/>
  <c r="DB259"/>
  <c r="DB280"/>
  <c r="DC259"/>
  <c r="DC280"/>
  <c r="DD259"/>
  <c r="DD280"/>
  <c r="DE259"/>
  <c r="DE280"/>
  <c r="DF259"/>
  <c r="DF280"/>
  <c r="DG259"/>
  <c r="DG280"/>
  <c r="DH259"/>
  <c r="DH280"/>
  <c r="DI259"/>
  <c r="DI280"/>
  <c r="DJ259"/>
  <c r="DJ280"/>
  <c r="CP260"/>
  <c r="CP281"/>
  <c r="CQ260"/>
  <c r="CQ281"/>
  <c r="CR260"/>
  <c r="CR281"/>
  <c r="CS260"/>
  <c r="CS281"/>
  <c r="CT260"/>
  <c r="CT281"/>
  <c r="CU260"/>
  <c r="CU281"/>
  <c r="CV260"/>
  <c r="CV281"/>
  <c r="CW260"/>
  <c r="CW281"/>
  <c r="CX260"/>
  <c r="CX281"/>
  <c r="CY260"/>
  <c r="CY281"/>
  <c r="CZ260"/>
  <c r="CZ281"/>
  <c r="DA260"/>
  <c r="DA281"/>
  <c r="DB260"/>
  <c r="DB281"/>
  <c r="DC260"/>
  <c r="DC281"/>
  <c r="DD260"/>
  <c r="DD281"/>
  <c r="DE260"/>
  <c r="DE281"/>
  <c r="DF260"/>
  <c r="DF281"/>
  <c r="DG260"/>
  <c r="DG281"/>
  <c r="DH260"/>
  <c r="DH281"/>
  <c r="DI260"/>
  <c r="DI281"/>
  <c r="DJ260"/>
  <c r="DJ281"/>
  <c r="CP261"/>
  <c r="CP282"/>
  <c r="CQ261"/>
  <c r="CQ282"/>
  <c r="CR261"/>
  <c r="CR282"/>
  <c r="CS261"/>
  <c r="CS282"/>
  <c r="CT261"/>
  <c r="CT282"/>
  <c r="CU261"/>
  <c r="CU282"/>
  <c r="CV261"/>
  <c r="CV282"/>
  <c r="CW261"/>
  <c r="CW282"/>
  <c r="CX261"/>
  <c r="CX282"/>
  <c r="CY261"/>
  <c r="CY282"/>
  <c r="CZ261"/>
  <c r="CZ282"/>
  <c r="DA261"/>
  <c r="DA282"/>
  <c r="DB261"/>
  <c r="DB282"/>
  <c r="DC261"/>
  <c r="DC282"/>
  <c r="DD261"/>
  <c r="DD282"/>
  <c r="DE261"/>
  <c r="DE282"/>
  <c r="DF261"/>
  <c r="DF282"/>
  <c r="DG261"/>
  <c r="DG282"/>
  <c r="DH261"/>
  <c r="DH282"/>
  <c r="DI261"/>
  <c r="DI282"/>
  <c r="DJ261"/>
  <c r="DJ282"/>
  <c r="CP262"/>
  <c r="CP283"/>
  <c r="CQ262"/>
  <c r="CQ283"/>
  <c r="CR262"/>
  <c r="CR283"/>
  <c r="CS262"/>
  <c r="CS283"/>
  <c r="CT262"/>
  <c r="CT283"/>
  <c r="CU262"/>
  <c r="CU283"/>
  <c r="CV262"/>
  <c r="CV283"/>
  <c r="CW262"/>
  <c r="CW283"/>
  <c r="CX262"/>
  <c r="CX283"/>
  <c r="CY262"/>
  <c r="CY283"/>
  <c r="CZ262"/>
  <c r="CZ283"/>
  <c r="DA262"/>
  <c r="DA283"/>
  <c r="DB262"/>
  <c r="DB283"/>
  <c r="DC262"/>
  <c r="DC283"/>
  <c r="DD262"/>
  <c r="DD283"/>
  <c r="DE262"/>
  <c r="DE283"/>
  <c r="DF262"/>
  <c r="DF283"/>
  <c r="DG262"/>
  <c r="DG283"/>
  <c r="DH262"/>
  <c r="DH283"/>
  <c r="DI262"/>
  <c r="DI283"/>
  <c r="DJ262"/>
  <c r="DJ283"/>
  <c r="CP263"/>
  <c r="CP284"/>
  <c r="CQ263"/>
  <c r="CQ284"/>
  <c r="CR263"/>
  <c r="CR284"/>
  <c r="CS263"/>
  <c r="CS284"/>
  <c r="CT263"/>
  <c r="CT284"/>
  <c r="CU263"/>
  <c r="CU284"/>
  <c r="CV263"/>
  <c r="CV284"/>
  <c r="CW263"/>
  <c r="CW284"/>
  <c r="CX263"/>
  <c r="CX284"/>
  <c r="CY263"/>
  <c r="CY284"/>
  <c r="CZ263"/>
  <c r="CZ284"/>
  <c r="DA263"/>
  <c r="DA284"/>
  <c r="DB263"/>
  <c r="DB284"/>
  <c r="DC263"/>
  <c r="DC284"/>
  <c r="DD263"/>
  <c r="DD284"/>
  <c r="DE263"/>
  <c r="DE284"/>
  <c r="DF263"/>
  <c r="DF284"/>
  <c r="DG263"/>
  <c r="DG284"/>
  <c r="DH263"/>
  <c r="DH284"/>
  <c r="DI263"/>
  <c r="DI284"/>
  <c r="DJ263"/>
  <c r="DJ284"/>
  <c r="CP264"/>
  <c r="CP285"/>
  <c r="CQ264"/>
  <c r="CQ285"/>
  <c r="CR264"/>
  <c r="CR285"/>
  <c r="CS264"/>
  <c r="CS285"/>
  <c r="CT264"/>
  <c r="CT285"/>
  <c r="CU264"/>
  <c r="CU285"/>
  <c r="CV264"/>
  <c r="CV285"/>
  <c r="CW264"/>
  <c r="CW285"/>
  <c r="CX264"/>
  <c r="CX285"/>
  <c r="CY264"/>
  <c r="CY285"/>
  <c r="CZ264"/>
  <c r="CZ285"/>
  <c r="DA264"/>
  <c r="DA285"/>
  <c r="DB264"/>
  <c r="DB285"/>
  <c r="DC264"/>
  <c r="DC285"/>
  <c r="DD264"/>
  <c r="DD285"/>
  <c r="DE264"/>
  <c r="DE285"/>
  <c r="DF264"/>
  <c r="DF285"/>
  <c r="DG264"/>
  <c r="DG285"/>
  <c r="DH264"/>
  <c r="DH285"/>
  <c r="DI264"/>
  <c r="DI285"/>
  <c r="DJ264"/>
  <c r="DJ285"/>
  <c r="CP265"/>
  <c r="CP286"/>
  <c r="CQ265"/>
  <c r="CQ286"/>
  <c r="CR265"/>
  <c r="CR286"/>
  <c r="CS265"/>
  <c r="CS286"/>
  <c r="CT265"/>
  <c r="CT286"/>
  <c r="CU265"/>
  <c r="CU286"/>
  <c r="CV265"/>
  <c r="CV286"/>
  <c r="CW265"/>
  <c r="CW286"/>
  <c r="CX265"/>
  <c r="CX286"/>
  <c r="CY265"/>
  <c r="CY286"/>
  <c r="CZ265"/>
  <c r="CZ286"/>
  <c r="DA265"/>
  <c r="DA286"/>
  <c r="DB265"/>
  <c r="DB286"/>
  <c r="DC265"/>
  <c r="DC286"/>
  <c r="DD265"/>
  <c r="DD286"/>
  <c r="DE265"/>
  <c r="DE286"/>
  <c r="DF265"/>
  <c r="DF286"/>
  <c r="DG265"/>
  <c r="DG286"/>
  <c r="DH265"/>
  <c r="DH286"/>
  <c r="DI265"/>
  <c r="DI286"/>
  <c r="DJ265"/>
  <c r="DJ286"/>
  <c r="CP266"/>
  <c r="CP287"/>
  <c r="CQ266"/>
  <c r="CQ287"/>
  <c r="CR266"/>
  <c r="CR287"/>
  <c r="CS266"/>
  <c r="CS287"/>
  <c r="CT266"/>
  <c r="CT287"/>
  <c r="CU266"/>
  <c r="CU287"/>
  <c r="CV266"/>
  <c r="CV287"/>
  <c r="CW266"/>
  <c r="CW287"/>
  <c r="CX266"/>
  <c r="CX287"/>
  <c r="CY266"/>
  <c r="CY287"/>
  <c r="CZ266"/>
  <c r="CZ287"/>
  <c r="DA266"/>
  <c r="DA287"/>
  <c r="DB266"/>
  <c r="DB287"/>
  <c r="DC266"/>
  <c r="DC287"/>
  <c r="DD266"/>
  <c r="DD287"/>
  <c r="DE266"/>
  <c r="DE287"/>
  <c r="DF266"/>
  <c r="DF287"/>
  <c r="DG266"/>
  <c r="DG287"/>
  <c r="DH266"/>
  <c r="DH287"/>
  <c r="DI266"/>
  <c r="DI287"/>
  <c r="DJ266"/>
  <c r="DJ287"/>
  <c r="CP267"/>
  <c r="CP288"/>
  <c r="CQ267"/>
  <c r="CQ288"/>
  <c r="CR267"/>
  <c r="CR288"/>
  <c r="CS267"/>
  <c r="CS288"/>
  <c r="CT267"/>
  <c r="CT288"/>
  <c r="CU267"/>
  <c r="CU288"/>
  <c r="CV267"/>
  <c r="CV288"/>
  <c r="CW267"/>
  <c r="CW288"/>
  <c r="CX267"/>
  <c r="CX288"/>
  <c r="CY267"/>
  <c r="CY288"/>
  <c r="CZ267"/>
  <c r="CZ288"/>
  <c r="DA267"/>
  <c r="DA288"/>
  <c r="DB267"/>
  <c r="DB288"/>
  <c r="DC267"/>
  <c r="DC288"/>
  <c r="DD267"/>
  <c r="DD288"/>
  <c r="DE267"/>
  <c r="DE288"/>
  <c r="DF267"/>
  <c r="DF288"/>
  <c r="DG267"/>
  <c r="DG288"/>
  <c r="DH267"/>
  <c r="DH288"/>
  <c r="DI267"/>
  <c r="DI288"/>
  <c r="DJ267"/>
  <c r="DJ288"/>
  <c r="CP268"/>
  <c r="CP289"/>
  <c r="CQ268"/>
  <c r="CQ289"/>
  <c r="CR268"/>
  <c r="CR289"/>
  <c r="CS268"/>
  <c r="CS289"/>
  <c r="CT268"/>
  <c r="CT289"/>
  <c r="CU268"/>
  <c r="CU289"/>
  <c r="CV268"/>
  <c r="CV289"/>
  <c r="CW268"/>
  <c r="CW289"/>
  <c r="CX268"/>
  <c r="CX289"/>
  <c r="CY268"/>
  <c r="CY289"/>
  <c r="CZ268"/>
  <c r="CZ289"/>
  <c r="DA268"/>
  <c r="DA289"/>
  <c r="DB268"/>
  <c r="DB289"/>
  <c r="DC268"/>
  <c r="DC289"/>
  <c r="DD268"/>
  <c r="DD289"/>
  <c r="DE268"/>
  <c r="DE289"/>
  <c r="DF268"/>
  <c r="DF289"/>
  <c r="DG268"/>
  <c r="DG289"/>
  <c r="DH268"/>
  <c r="DH289"/>
  <c r="DI268"/>
  <c r="DI289"/>
  <c r="DJ268"/>
  <c r="DJ289"/>
  <c r="CP269"/>
  <c r="CP290"/>
  <c r="CQ269"/>
  <c r="CQ290"/>
  <c r="CR269"/>
  <c r="CR290"/>
  <c r="CS269"/>
  <c r="CS290"/>
  <c r="CT269"/>
  <c r="CT290"/>
  <c r="CU269"/>
  <c r="CU290"/>
  <c r="CV269"/>
  <c r="CV290"/>
  <c r="CW269"/>
  <c r="CW290"/>
  <c r="CX269"/>
  <c r="CX290"/>
  <c r="CY269"/>
  <c r="CY290"/>
  <c r="CZ269"/>
  <c r="CZ290"/>
  <c r="DA269"/>
  <c r="DA290"/>
  <c r="DB269"/>
  <c r="DB290"/>
  <c r="DC269"/>
  <c r="DC290"/>
  <c r="DD269"/>
  <c r="DD290"/>
  <c r="DE269"/>
  <c r="DE290"/>
  <c r="DF269"/>
  <c r="DF290"/>
  <c r="DG269"/>
  <c r="DG290"/>
  <c r="DH269"/>
  <c r="DH290"/>
  <c r="DI269"/>
  <c r="DI290"/>
  <c r="DJ269"/>
  <c r="DJ290"/>
  <c r="CP270"/>
  <c r="CP291"/>
  <c r="CQ270"/>
  <c r="CQ291"/>
  <c r="CR270"/>
  <c r="CR291"/>
  <c r="CS270"/>
  <c r="CS291"/>
  <c r="CT270"/>
  <c r="CT291"/>
  <c r="CU270"/>
  <c r="CU291"/>
  <c r="CV270"/>
  <c r="CV291"/>
  <c r="CW270"/>
  <c r="CW291"/>
  <c r="CX270"/>
  <c r="CX291"/>
  <c r="CY270"/>
  <c r="CY291"/>
  <c r="CZ270"/>
  <c r="CZ291"/>
  <c r="DA270"/>
  <c r="DA291"/>
  <c r="DB270"/>
  <c r="DB291"/>
  <c r="DC270"/>
  <c r="DC291"/>
  <c r="DD270"/>
  <c r="DD291"/>
  <c r="DE270"/>
  <c r="DE291"/>
  <c r="DF270"/>
  <c r="DF291"/>
  <c r="DG270"/>
  <c r="DG291"/>
  <c r="DH270"/>
  <c r="DH291"/>
  <c r="DI270"/>
  <c r="DI291"/>
  <c r="DJ270"/>
  <c r="DJ291"/>
  <c r="CP271"/>
  <c r="CP292"/>
  <c r="CQ271"/>
  <c r="CQ292"/>
  <c r="CR271"/>
  <c r="CR292"/>
  <c r="CS271"/>
  <c r="CS292"/>
  <c r="CT271"/>
  <c r="CT292"/>
  <c r="CU271"/>
  <c r="CU292"/>
  <c r="CV271"/>
  <c r="CV292"/>
  <c r="CW271"/>
  <c r="CW292"/>
  <c r="CX271"/>
  <c r="CX292"/>
  <c r="CY271"/>
  <c r="CY292"/>
  <c r="CZ271"/>
  <c r="CZ292"/>
  <c r="DA271"/>
  <c r="DA292"/>
  <c r="DB271"/>
  <c r="DB292"/>
  <c r="DC271"/>
  <c r="DC292"/>
  <c r="DD271"/>
  <c r="DD292"/>
  <c r="DE271"/>
  <c r="DE292"/>
  <c r="DF271"/>
  <c r="DF292"/>
  <c r="DG271"/>
  <c r="DG292"/>
  <c r="DH271"/>
  <c r="DH292"/>
  <c r="DI271"/>
  <c r="DI292"/>
  <c r="DJ271"/>
  <c r="DJ292"/>
  <c r="CP272"/>
  <c r="CP293"/>
  <c r="CQ272"/>
  <c r="CQ293"/>
  <c r="CR272"/>
  <c r="CR293"/>
  <c r="CS272"/>
  <c r="CS293"/>
  <c r="CT272"/>
  <c r="CT293"/>
  <c r="CU272"/>
  <c r="CU293"/>
  <c r="CV272"/>
  <c r="CV293"/>
  <c r="CW272"/>
  <c r="CW293"/>
  <c r="CX272"/>
  <c r="CX293"/>
  <c r="CY272"/>
  <c r="CY293"/>
  <c r="CZ272"/>
  <c r="CZ293"/>
  <c r="DA272"/>
  <c r="DA293"/>
  <c r="DB272"/>
  <c r="DB293"/>
  <c r="DC272"/>
  <c r="DC293"/>
  <c r="DD272"/>
  <c r="DD293"/>
  <c r="DE272"/>
  <c r="DE293"/>
  <c r="DF272"/>
  <c r="DF293"/>
  <c r="DG272"/>
  <c r="DG293"/>
  <c r="DH272"/>
  <c r="DH293"/>
  <c r="DI272"/>
  <c r="DI293"/>
  <c r="DJ272"/>
  <c r="DJ293"/>
  <c r="CP273"/>
  <c r="CP294"/>
  <c r="CQ273"/>
  <c r="CQ294"/>
  <c r="CR273"/>
  <c r="CR294"/>
  <c r="CS273"/>
  <c r="CS294"/>
  <c r="CT273"/>
  <c r="CT294"/>
  <c r="CU273"/>
  <c r="CU294"/>
  <c r="CV273"/>
  <c r="CV294"/>
  <c r="CW273"/>
  <c r="CW294"/>
  <c r="CX273"/>
  <c r="CX294"/>
  <c r="CY273"/>
  <c r="CY294"/>
  <c r="CZ273"/>
  <c r="CZ294"/>
  <c r="DA273"/>
  <c r="DA294"/>
  <c r="DB273"/>
  <c r="DB294"/>
  <c r="DC273"/>
  <c r="DC294"/>
  <c r="DD273"/>
  <c r="DD294"/>
  <c r="DE273"/>
  <c r="DE294"/>
  <c r="DF273"/>
  <c r="DF294"/>
  <c r="DG273"/>
  <c r="DG294"/>
  <c r="DH273"/>
  <c r="DH294"/>
  <c r="DI273"/>
  <c r="DI294"/>
  <c r="DJ273"/>
  <c r="DJ294"/>
  <c r="CP148"/>
  <c r="CQ148"/>
  <c r="CR148"/>
  <c r="CS148"/>
  <c r="CT148"/>
  <c r="CU148"/>
  <c r="CV148"/>
  <c r="CW148"/>
  <c r="CX148"/>
  <c r="CY148"/>
  <c r="CZ148"/>
  <c r="DA148"/>
  <c r="DB148"/>
  <c r="DC148"/>
  <c r="DD148"/>
  <c r="DE148"/>
  <c r="DF148"/>
  <c r="DG148"/>
  <c r="DH148"/>
  <c r="DI148"/>
  <c r="DJ148"/>
  <c r="CP149"/>
  <c r="CP170"/>
  <c r="CQ149"/>
  <c r="CQ170"/>
  <c r="CR149"/>
  <c r="CR170"/>
  <c r="CS149"/>
  <c r="CS170"/>
  <c r="CT149"/>
  <c r="CT170"/>
  <c r="CU149"/>
  <c r="CU170"/>
  <c r="CV149"/>
  <c r="CV170"/>
  <c r="CW149"/>
  <c r="CW170"/>
  <c r="CX149"/>
  <c r="CX170"/>
  <c r="CY149"/>
  <c r="CY170"/>
  <c r="CZ149"/>
  <c r="CZ170"/>
  <c r="DA149"/>
  <c r="DA170"/>
  <c r="DB149"/>
  <c r="DB170"/>
  <c r="DC149"/>
  <c r="DC170"/>
  <c r="DD149"/>
  <c r="DD170"/>
  <c r="DE149"/>
  <c r="DE170"/>
  <c r="DF149"/>
  <c r="DF170"/>
  <c r="DG149"/>
  <c r="DG170"/>
  <c r="DH149"/>
  <c r="DH170"/>
  <c r="DI149"/>
  <c r="DI170"/>
  <c r="DJ149"/>
  <c r="DJ170"/>
  <c r="CP150"/>
  <c r="CP171"/>
  <c r="CQ150"/>
  <c r="CQ171"/>
  <c r="CR150"/>
  <c r="CR171"/>
  <c r="CS150"/>
  <c r="CS171"/>
  <c r="CT150"/>
  <c r="CT171"/>
  <c r="CU150"/>
  <c r="CU171"/>
  <c r="CV150"/>
  <c r="CV171"/>
  <c r="CW150"/>
  <c r="CW171"/>
  <c r="CX150"/>
  <c r="CX171"/>
  <c r="CY150"/>
  <c r="CY171"/>
  <c r="CZ150"/>
  <c r="CZ171"/>
  <c r="DA150"/>
  <c r="DA171"/>
  <c r="DB150"/>
  <c r="DB171"/>
  <c r="DC150"/>
  <c r="DC171"/>
  <c r="DD150"/>
  <c r="DD171"/>
  <c r="DE150"/>
  <c r="DE171"/>
  <c r="DF150"/>
  <c r="DF171"/>
  <c r="DG150"/>
  <c r="DG171"/>
  <c r="DH150"/>
  <c r="DH171"/>
  <c r="DI150"/>
  <c r="DI171"/>
  <c r="DJ150"/>
  <c r="DJ171"/>
  <c r="CP151"/>
  <c r="CP172"/>
  <c r="CQ151"/>
  <c r="CQ172"/>
  <c r="CR151"/>
  <c r="CR172"/>
  <c r="CS151"/>
  <c r="CS172"/>
  <c r="CT151"/>
  <c r="CT172"/>
  <c r="CU151"/>
  <c r="CU172"/>
  <c r="CV151"/>
  <c r="CV172"/>
  <c r="CW151"/>
  <c r="CW172"/>
  <c r="CX151"/>
  <c r="CX172"/>
  <c r="CY151"/>
  <c r="CY172"/>
  <c r="CZ151"/>
  <c r="CZ172"/>
  <c r="DA151"/>
  <c r="DA172"/>
  <c r="DB151"/>
  <c r="DB172"/>
  <c r="DC151"/>
  <c r="DC172"/>
  <c r="DD151"/>
  <c r="DD172"/>
  <c r="DE151"/>
  <c r="DE172"/>
  <c r="DF151"/>
  <c r="DF172"/>
  <c r="DG151"/>
  <c r="DG172"/>
  <c r="DH151"/>
  <c r="DH172"/>
  <c r="DI151"/>
  <c r="DI172"/>
  <c r="DJ151"/>
  <c r="DJ172"/>
  <c r="CP152"/>
  <c r="CP173"/>
  <c r="CQ152"/>
  <c r="CQ173"/>
  <c r="CR152"/>
  <c r="CR173"/>
  <c r="CS152"/>
  <c r="CS173"/>
  <c r="CT152"/>
  <c r="CT173"/>
  <c r="CU152"/>
  <c r="CU173"/>
  <c r="CV152"/>
  <c r="CV173"/>
  <c r="CW152"/>
  <c r="CW173"/>
  <c r="CX152"/>
  <c r="CX173"/>
  <c r="CY152"/>
  <c r="CY173"/>
  <c r="CZ152"/>
  <c r="CZ173"/>
  <c r="DA152"/>
  <c r="DA173"/>
  <c r="DB152"/>
  <c r="DB173"/>
  <c r="DC152"/>
  <c r="DC173"/>
  <c r="DD152"/>
  <c r="DD173"/>
  <c r="DE152"/>
  <c r="DE173"/>
  <c r="DF152"/>
  <c r="DF173"/>
  <c r="DG152"/>
  <c r="DG173"/>
  <c r="DH152"/>
  <c r="DH173"/>
  <c r="DI152"/>
  <c r="DI173"/>
  <c r="DJ152"/>
  <c r="DJ173"/>
  <c r="CP153"/>
  <c r="CP174"/>
  <c r="CQ153"/>
  <c r="CQ174"/>
  <c r="CR153"/>
  <c r="CR174"/>
  <c r="CS153"/>
  <c r="CS174"/>
  <c r="CT153"/>
  <c r="CT174"/>
  <c r="CU153"/>
  <c r="CU174"/>
  <c r="CV153"/>
  <c r="CV174"/>
  <c r="CW153"/>
  <c r="CW174"/>
  <c r="CX153"/>
  <c r="CX174"/>
  <c r="CY153"/>
  <c r="CY174"/>
  <c r="CZ153"/>
  <c r="CZ174"/>
  <c r="DA153"/>
  <c r="DA174"/>
  <c r="DB153"/>
  <c r="DB174"/>
  <c r="DC153"/>
  <c r="DC174"/>
  <c r="DD153"/>
  <c r="DD174"/>
  <c r="DE153"/>
  <c r="DE174"/>
  <c r="DF153"/>
  <c r="DF174"/>
  <c r="DG153"/>
  <c r="DG174"/>
  <c r="DH153"/>
  <c r="DH174"/>
  <c r="DI153"/>
  <c r="DI174"/>
  <c r="DJ153"/>
  <c r="DJ174"/>
  <c r="CP154"/>
  <c r="CP175"/>
  <c r="CQ154"/>
  <c r="CQ175"/>
  <c r="CR154"/>
  <c r="CR175"/>
  <c r="CS154"/>
  <c r="CS175"/>
  <c r="CT154"/>
  <c r="CT175"/>
  <c r="CU154"/>
  <c r="CU175"/>
  <c r="CV154"/>
  <c r="CV175"/>
  <c r="CW154"/>
  <c r="CW175"/>
  <c r="CX154"/>
  <c r="CX175"/>
  <c r="CY154"/>
  <c r="CY175"/>
  <c r="CZ154"/>
  <c r="CZ175"/>
  <c r="DA154"/>
  <c r="DA175"/>
  <c r="DB154"/>
  <c r="DB175"/>
  <c r="DC154"/>
  <c r="DC175"/>
  <c r="DD154"/>
  <c r="DD175"/>
  <c r="DE154"/>
  <c r="DE175"/>
  <c r="DF154"/>
  <c r="DF175"/>
  <c r="DG154"/>
  <c r="DG175"/>
  <c r="DH154"/>
  <c r="DH175"/>
  <c r="DI154"/>
  <c r="DI175"/>
  <c r="DJ154"/>
  <c r="DJ175"/>
  <c r="CP155"/>
  <c r="CP176"/>
  <c r="CQ155"/>
  <c r="CQ176"/>
  <c r="CR155"/>
  <c r="CR176"/>
  <c r="CS155"/>
  <c r="CS176"/>
  <c r="CT155"/>
  <c r="CT176"/>
  <c r="CU155"/>
  <c r="CU176"/>
  <c r="CV155"/>
  <c r="CV176"/>
  <c r="CW155"/>
  <c r="CW176"/>
  <c r="CX155"/>
  <c r="CX176"/>
  <c r="CY155"/>
  <c r="CY176"/>
  <c r="CZ155"/>
  <c r="CZ176"/>
  <c r="DA155"/>
  <c r="DA176"/>
  <c r="DB155"/>
  <c r="DB176"/>
  <c r="DC155"/>
  <c r="DC176"/>
  <c r="DD155"/>
  <c r="DD176"/>
  <c r="DE155"/>
  <c r="DE176"/>
  <c r="DF155"/>
  <c r="DF176"/>
  <c r="DG155"/>
  <c r="DG176"/>
  <c r="DH155"/>
  <c r="DH176"/>
  <c r="DI155"/>
  <c r="DI176"/>
  <c r="DJ155"/>
  <c r="DJ176"/>
  <c r="CP156"/>
  <c r="CP177"/>
  <c r="CQ156"/>
  <c r="CQ177"/>
  <c r="CR156"/>
  <c r="CR177"/>
  <c r="CS156"/>
  <c r="CS177"/>
  <c r="CT156"/>
  <c r="CT177"/>
  <c r="CU156"/>
  <c r="CU177"/>
  <c r="CV156"/>
  <c r="CV177"/>
  <c r="CW156"/>
  <c r="CW177"/>
  <c r="CX156"/>
  <c r="CX177"/>
  <c r="CY156"/>
  <c r="CY177"/>
  <c r="CZ156"/>
  <c r="CZ177"/>
  <c r="DA156"/>
  <c r="DA177"/>
  <c r="DB156"/>
  <c r="DB177"/>
  <c r="DC156"/>
  <c r="DC177"/>
  <c r="DD156"/>
  <c r="DD177"/>
  <c r="DE156"/>
  <c r="DE177"/>
  <c r="DF156"/>
  <c r="DF177"/>
  <c r="DG156"/>
  <c r="DG177"/>
  <c r="DH156"/>
  <c r="DH177"/>
  <c r="DI156"/>
  <c r="DI177"/>
  <c r="DJ156"/>
  <c r="DJ177"/>
  <c r="CP157"/>
  <c r="CP178"/>
  <c r="CQ157"/>
  <c r="CQ178"/>
  <c r="CR157"/>
  <c r="CR178"/>
  <c r="CS157"/>
  <c r="CS178"/>
  <c r="CT157"/>
  <c r="CT178"/>
  <c r="CU157"/>
  <c r="CU178"/>
  <c r="CV157"/>
  <c r="CV178"/>
  <c r="CW157"/>
  <c r="CW178"/>
  <c r="CX157"/>
  <c r="CX178"/>
  <c r="CY157"/>
  <c r="CY178"/>
  <c r="CZ157"/>
  <c r="CZ178"/>
  <c r="DA157"/>
  <c r="DA178"/>
  <c r="DB157"/>
  <c r="DB178"/>
  <c r="DC157"/>
  <c r="DC178"/>
  <c r="DD157"/>
  <c r="DD178"/>
  <c r="DE157"/>
  <c r="DE178"/>
  <c r="DF157"/>
  <c r="DF178"/>
  <c r="DG157"/>
  <c r="DG178"/>
  <c r="DH157"/>
  <c r="DH178"/>
  <c r="DI157"/>
  <c r="DI178"/>
  <c r="DJ157"/>
  <c r="DJ178"/>
  <c r="CP158"/>
  <c r="CP179"/>
  <c r="CQ158"/>
  <c r="CQ179"/>
  <c r="CR158"/>
  <c r="CR179"/>
  <c r="CS158"/>
  <c r="CS179"/>
  <c r="CT158"/>
  <c r="CT179"/>
  <c r="CU158"/>
  <c r="CU179"/>
  <c r="CV158"/>
  <c r="CV179"/>
  <c r="CW158"/>
  <c r="CW179"/>
  <c r="CX158"/>
  <c r="CX179"/>
  <c r="CY158"/>
  <c r="CY179"/>
  <c r="CZ158"/>
  <c r="CZ179"/>
  <c r="DA158"/>
  <c r="DA179"/>
  <c r="DB158"/>
  <c r="DB179"/>
  <c r="DC158"/>
  <c r="DC179"/>
  <c r="DD158"/>
  <c r="DD179"/>
  <c r="DE158"/>
  <c r="DE179"/>
  <c r="DF158"/>
  <c r="DF179"/>
  <c r="DG158"/>
  <c r="DG179"/>
  <c r="DH158"/>
  <c r="DH179"/>
  <c r="DI158"/>
  <c r="DI179"/>
  <c r="DJ158"/>
  <c r="DJ179"/>
  <c r="CP159"/>
  <c r="CP180"/>
  <c r="CQ159"/>
  <c r="CQ180"/>
  <c r="CR159"/>
  <c r="CR180"/>
  <c r="CS159"/>
  <c r="CS180"/>
  <c r="CT159"/>
  <c r="CT180"/>
  <c r="CU159"/>
  <c r="CU180"/>
  <c r="CV159"/>
  <c r="CV180"/>
  <c r="CW159"/>
  <c r="CW180"/>
  <c r="CX159"/>
  <c r="CX180"/>
  <c r="CY159"/>
  <c r="CY180"/>
  <c r="CZ159"/>
  <c r="CZ180"/>
  <c r="DA159"/>
  <c r="DA180"/>
  <c r="DB159"/>
  <c r="DB180"/>
  <c r="DC159"/>
  <c r="DC180"/>
  <c r="DD159"/>
  <c r="DD180"/>
  <c r="DE159"/>
  <c r="DE180"/>
  <c r="DF159"/>
  <c r="DF180"/>
  <c r="DG159"/>
  <c r="DG180"/>
  <c r="DH159"/>
  <c r="DH180"/>
  <c r="DI159"/>
  <c r="DI180"/>
  <c r="DJ159"/>
  <c r="DJ180"/>
  <c r="CP160"/>
  <c r="CP181"/>
  <c r="CQ160"/>
  <c r="CQ181"/>
  <c r="CR160"/>
  <c r="CR181"/>
  <c r="CS160"/>
  <c r="CS181"/>
  <c r="CT160"/>
  <c r="CT181"/>
  <c r="CU160"/>
  <c r="CU181"/>
  <c r="CV160"/>
  <c r="CV181"/>
  <c r="CW160"/>
  <c r="CW181"/>
  <c r="CX160"/>
  <c r="CX181"/>
  <c r="CY160"/>
  <c r="CY181"/>
  <c r="CZ160"/>
  <c r="CZ181"/>
  <c r="DA160"/>
  <c r="DA181"/>
  <c r="DB160"/>
  <c r="DB181"/>
  <c r="DC160"/>
  <c r="DC181"/>
  <c r="DD160"/>
  <c r="DD181"/>
  <c r="DE160"/>
  <c r="DE181"/>
  <c r="DF160"/>
  <c r="DF181"/>
  <c r="DG160"/>
  <c r="DG181"/>
  <c r="DH160"/>
  <c r="DH181"/>
  <c r="DI160"/>
  <c r="DI181"/>
  <c r="DJ160"/>
  <c r="DJ181"/>
  <c r="CP161"/>
  <c r="CP182"/>
  <c r="CQ161"/>
  <c r="CQ182"/>
  <c r="CR161"/>
  <c r="CR182"/>
  <c r="CS161"/>
  <c r="CS182"/>
  <c r="CT161"/>
  <c r="CT182"/>
  <c r="CU161"/>
  <c r="CU182"/>
  <c r="CV161"/>
  <c r="CV182"/>
  <c r="CW161"/>
  <c r="CW182"/>
  <c r="CX161"/>
  <c r="CX182"/>
  <c r="CY161"/>
  <c r="CY182"/>
  <c r="CZ161"/>
  <c r="CZ182"/>
  <c r="DA161"/>
  <c r="DA182"/>
  <c r="DB161"/>
  <c r="DB182"/>
  <c r="DC161"/>
  <c r="DC182"/>
  <c r="DD161"/>
  <c r="DD182"/>
  <c r="DE161"/>
  <c r="DE182"/>
  <c r="DF161"/>
  <c r="DF182"/>
  <c r="DG161"/>
  <c r="DG182"/>
  <c r="DH161"/>
  <c r="DH182"/>
  <c r="DI161"/>
  <c r="DI182"/>
  <c r="DJ161"/>
  <c r="DJ182"/>
  <c r="CP162"/>
  <c r="CP183"/>
  <c r="CQ162"/>
  <c r="CQ183"/>
  <c r="CR162"/>
  <c r="CR183"/>
  <c r="CS162"/>
  <c r="CS183"/>
  <c r="CT162"/>
  <c r="CT183"/>
  <c r="CU162"/>
  <c r="CU183"/>
  <c r="CV162"/>
  <c r="CV183"/>
  <c r="CW162"/>
  <c r="CW183"/>
  <c r="CX162"/>
  <c r="CX183"/>
  <c r="CY162"/>
  <c r="CY183"/>
  <c r="CZ162"/>
  <c r="CZ183"/>
  <c r="DA162"/>
  <c r="DA183"/>
  <c r="DB162"/>
  <c r="DB183"/>
  <c r="DC162"/>
  <c r="DC183"/>
  <c r="DD162"/>
  <c r="DD183"/>
  <c r="DE162"/>
  <c r="DE183"/>
  <c r="DF162"/>
  <c r="DF183"/>
  <c r="DG162"/>
  <c r="DG183"/>
  <c r="DH162"/>
  <c r="DH183"/>
  <c r="DI162"/>
  <c r="DI183"/>
  <c r="DJ162"/>
  <c r="DJ183"/>
  <c r="CP163"/>
  <c r="CP184"/>
  <c r="CQ163"/>
  <c r="CQ184"/>
  <c r="CR163"/>
  <c r="CR184"/>
  <c r="CS163"/>
  <c r="CS184"/>
  <c r="CT163"/>
  <c r="CT184"/>
  <c r="CU163"/>
  <c r="CU184"/>
  <c r="CV163"/>
  <c r="CV184"/>
  <c r="CW163"/>
  <c r="CW184"/>
  <c r="CX163"/>
  <c r="CX184"/>
  <c r="CY163"/>
  <c r="CY184"/>
  <c r="CZ163"/>
  <c r="CZ184"/>
  <c r="DA163"/>
  <c r="DA184"/>
  <c r="DB163"/>
  <c r="DB184"/>
  <c r="DC163"/>
  <c r="DC184"/>
  <c r="DD163"/>
  <c r="DD184"/>
  <c r="DE163"/>
  <c r="DE184"/>
  <c r="DF163"/>
  <c r="DF184"/>
  <c r="DG163"/>
  <c r="DG184"/>
  <c r="DH163"/>
  <c r="DH184"/>
  <c r="DI163"/>
  <c r="DI184"/>
  <c r="DJ163"/>
  <c r="DJ184"/>
  <c r="CP164"/>
  <c r="CP185"/>
  <c r="CQ164"/>
  <c r="CQ185"/>
  <c r="CR164"/>
  <c r="CR185"/>
  <c r="CS164"/>
  <c r="CS185"/>
  <c r="CT164"/>
  <c r="CT185"/>
  <c r="CU164"/>
  <c r="CU185"/>
  <c r="CV164"/>
  <c r="CV185"/>
  <c r="CW164"/>
  <c r="CW185"/>
  <c r="CX164"/>
  <c r="CX185"/>
  <c r="CY164"/>
  <c r="CY185"/>
  <c r="CZ164"/>
  <c r="CZ185"/>
  <c r="DA164"/>
  <c r="DA185"/>
  <c r="DB164"/>
  <c r="DB185"/>
  <c r="DC164"/>
  <c r="DC185"/>
  <c r="DD164"/>
  <c r="DD185"/>
  <c r="DE164"/>
  <c r="DE185"/>
  <c r="DF164"/>
  <c r="DF185"/>
  <c r="DG164"/>
  <c r="DG185"/>
  <c r="DH164"/>
  <c r="DH185"/>
  <c r="DI164"/>
  <c r="DI185"/>
  <c r="DJ164"/>
  <c r="DJ185"/>
  <c r="CP165"/>
  <c r="CP186"/>
  <c r="CQ165"/>
  <c r="CQ186"/>
  <c r="CR165"/>
  <c r="CR186"/>
  <c r="CS165"/>
  <c r="CS186"/>
  <c r="CT165"/>
  <c r="CT186"/>
  <c r="CU165"/>
  <c r="CU186"/>
  <c r="CV165"/>
  <c r="CV186"/>
  <c r="CW165"/>
  <c r="CW186"/>
  <c r="CX165"/>
  <c r="CX186"/>
  <c r="CY165"/>
  <c r="CY186"/>
  <c r="CZ165"/>
  <c r="CZ186"/>
  <c r="DA165"/>
  <c r="DA186"/>
  <c r="DB165"/>
  <c r="DB186"/>
  <c r="DC165"/>
  <c r="DC186"/>
  <c r="DD165"/>
  <c r="DD186"/>
  <c r="DE165"/>
  <c r="DE186"/>
  <c r="DF165"/>
  <c r="DF186"/>
  <c r="DG165"/>
  <c r="DG186"/>
  <c r="DH165"/>
  <c r="DH186"/>
  <c r="DI165"/>
  <c r="DI186"/>
  <c r="DJ165"/>
  <c r="DJ186"/>
  <c r="CP166"/>
  <c r="CP187"/>
  <c r="CQ166"/>
  <c r="CQ187"/>
  <c r="CR166"/>
  <c r="CR187"/>
  <c r="CS166"/>
  <c r="CS187"/>
  <c r="CT166"/>
  <c r="CT187"/>
  <c r="CU166"/>
  <c r="CU187"/>
  <c r="CV166"/>
  <c r="CV187"/>
  <c r="CW166"/>
  <c r="CW187"/>
  <c r="CX166"/>
  <c r="CX187"/>
  <c r="CY166"/>
  <c r="CY187"/>
  <c r="CZ166"/>
  <c r="CZ187"/>
  <c r="DA166"/>
  <c r="DA187"/>
  <c r="DB166"/>
  <c r="DB187"/>
  <c r="DC166"/>
  <c r="DC187"/>
  <c r="DD166"/>
  <c r="DD187"/>
  <c r="DE166"/>
  <c r="DE187"/>
  <c r="DF166"/>
  <c r="DF187"/>
  <c r="DG166"/>
  <c r="DG187"/>
  <c r="DH166"/>
  <c r="DH187"/>
  <c r="DI166"/>
  <c r="DI187"/>
  <c r="DJ166"/>
  <c r="DJ187"/>
  <c r="CP167"/>
  <c r="CP188"/>
  <c r="CQ167"/>
  <c r="CQ188"/>
  <c r="CR167"/>
  <c r="CR188"/>
  <c r="CS167"/>
  <c r="CS188"/>
  <c r="CT167"/>
  <c r="CT188"/>
  <c r="CU167"/>
  <c r="CU188"/>
  <c r="CV167"/>
  <c r="CV188"/>
  <c r="CW167"/>
  <c r="CW188"/>
  <c r="CX167"/>
  <c r="CX188"/>
  <c r="CY167"/>
  <c r="CY188"/>
  <c r="CZ167"/>
  <c r="CZ188"/>
  <c r="DA167"/>
  <c r="DA188"/>
  <c r="DB167"/>
  <c r="DB188"/>
  <c r="DC167"/>
  <c r="DC188"/>
  <c r="DD167"/>
  <c r="DD188"/>
  <c r="DE167"/>
  <c r="DE188"/>
  <c r="DF167"/>
  <c r="DF188"/>
  <c r="DG167"/>
  <c r="DG188"/>
  <c r="DH167"/>
  <c r="DH188"/>
  <c r="DI167"/>
  <c r="DI188"/>
  <c r="DJ167"/>
  <c r="DJ188"/>
  <c r="CP168"/>
  <c r="CP189"/>
  <c r="CQ168"/>
  <c r="CQ189"/>
  <c r="CR168"/>
  <c r="CR189"/>
  <c r="CS168"/>
  <c r="CS189"/>
  <c r="CT168"/>
  <c r="CT189"/>
  <c r="CU168"/>
  <c r="CU189"/>
  <c r="CV168"/>
  <c r="CV189"/>
  <c r="CW168"/>
  <c r="CW189"/>
  <c r="CX168"/>
  <c r="CX189"/>
  <c r="CY168"/>
  <c r="CY189"/>
  <c r="CZ168"/>
  <c r="CZ189"/>
  <c r="DA168"/>
  <c r="DA189"/>
  <c r="DB168"/>
  <c r="DB189"/>
  <c r="DC168"/>
  <c r="DC189"/>
  <c r="DD168"/>
  <c r="DD189"/>
  <c r="DE168"/>
  <c r="DE189"/>
  <c r="DF168"/>
  <c r="DF189"/>
  <c r="DG168"/>
  <c r="DG189"/>
  <c r="DH168"/>
  <c r="DH189"/>
  <c r="DI168"/>
  <c r="DI189"/>
  <c r="DJ168"/>
  <c r="DJ189"/>
  <c r="CQ44"/>
  <c r="CQ65"/>
  <c r="CQ66"/>
  <c r="CQ67"/>
  <c r="CQ68"/>
  <c r="CQ69"/>
  <c r="CQ70"/>
  <c r="CQ71"/>
  <c r="CQ72"/>
  <c r="CQ73"/>
  <c r="CQ75"/>
  <c r="CQ76"/>
  <c r="CQ77"/>
  <c r="CQ78"/>
  <c r="CQ79"/>
  <c r="CQ80"/>
  <c r="CQ81"/>
  <c r="CQ82"/>
  <c r="CQ83"/>
  <c r="CQ84"/>
  <c r="DT44"/>
  <c r="DT65"/>
  <c r="DT66"/>
  <c r="DT67"/>
  <c r="DT68"/>
  <c r="DT69"/>
  <c r="DT70"/>
  <c r="DT71"/>
  <c r="DT72"/>
  <c r="DT73"/>
  <c r="DT75"/>
  <c r="DT76"/>
  <c r="DT77"/>
  <c r="DT78"/>
  <c r="DT79"/>
  <c r="DT80"/>
  <c r="DT81"/>
  <c r="DT82"/>
  <c r="DT83"/>
  <c r="DT84"/>
  <c r="DS148"/>
  <c r="DT148"/>
  <c r="DU148"/>
  <c r="DV148"/>
  <c r="DW148"/>
  <c r="DX148"/>
  <c r="DY148"/>
  <c r="DZ148"/>
  <c r="EA148"/>
  <c r="EB148"/>
  <c r="EC148"/>
  <c r="ED148"/>
  <c r="EE148"/>
  <c r="EF148"/>
  <c r="EG148"/>
  <c r="EH148"/>
  <c r="EI148"/>
  <c r="EJ148"/>
  <c r="EK148"/>
  <c r="EL148"/>
  <c r="EM148"/>
  <c r="DS149"/>
  <c r="DS170"/>
  <c r="DT149"/>
  <c r="DT170"/>
  <c r="DU149"/>
  <c r="DU170"/>
  <c r="DV149"/>
  <c r="DV170"/>
  <c r="DW149"/>
  <c r="DW170"/>
  <c r="DX149"/>
  <c r="DX170"/>
  <c r="DY149"/>
  <c r="DY170"/>
  <c r="DZ149"/>
  <c r="DZ170"/>
  <c r="EA149"/>
  <c r="EA170"/>
  <c r="EB149"/>
  <c r="EB170"/>
  <c r="EC149"/>
  <c r="EC170"/>
  <c r="ED149"/>
  <c r="ED170"/>
  <c r="EE149"/>
  <c r="EE170"/>
  <c r="EF149"/>
  <c r="EF170"/>
  <c r="EG149"/>
  <c r="EG170"/>
  <c r="EH149"/>
  <c r="EH170"/>
  <c r="EI149"/>
  <c r="EI170"/>
  <c r="EJ149"/>
  <c r="EJ170"/>
  <c r="EK149"/>
  <c r="EK170"/>
  <c r="EL149"/>
  <c r="EL170"/>
  <c r="EM149"/>
  <c r="EM170"/>
  <c r="DS150"/>
  <c r="DS171"/>
  <c r="DT150"/>
  <c r="DT171"/>
  <c r="DU150"/>
  <c r="DU171"/>
  <c r="DV150"/>
  <c r="DV171"/>
  <c r="DW150"/>
  <c r="DW171"/>
  <c r="DX150"/>
  <c r="DX171"/>
  <c r="DY150"/>
  <c r="DY171"/>
  <c r="DZ150"/>
  <c r="DZ171"/>
  <c r="EA150"/>
  <c r="EA171"/>
  <c r="EB150"/>
  <c r="EB171"/>
  <c r="EC150"/>
  <c r="EC171"/>
  <c r="ED150"/>
  <c r="ED171"/>
  <c r="EE150"/>
  <c r="EE171"/>
  <c r="EF150"/>
  <c r="EF171"/>
  <c r="EG150"/>
  <c r="EG171"/>
  <c r="EH150"/>
  <c r="EH171"/>
  <c r="EI150"/>
  <c r="EI171"/>
  <c r="EJ150"/>
  <c r="EJ171"/>
  <c r="EK150"/>
  <c r="EK171"/>
  <c r="EL150"/>
  <c r="EL171"/>
  <c r="EM150"/>
  <c r="EM171"/>
  <c r="DS151"/>
  <c r="DS172"/>
  <c r="DT151"/>
  <c r="DT172"/>
  <c r="DU151"/>
  <c r="DU172"/>
  <c r="DV151"/>
  <c r="DV172"/>
  <c r="DW151"/>
  <c r="DW172"/>
  <c r="DX151"/>
  <c r="DX172"/>
  <c r="DY151"/>
  <c r="DY172"/>
  <c r="DZ151"/>
  <c r="DZ172"/>
  <c r="EA151"/>
  <c r="EA172"/>
  <c r="EB151"/>
  <c r="EB172"/>
  <c r="EC151"/>
  <c r="EC172"/>
  <c r="ED151"/>
  <c r="ED172"/>
  <c r="EE151"/>
  <c r="EE172"/>
  <c r="EF151"/>
  <c r="EF172"/>
  <c r="EG151"/>
  <c r="EG172"/>
  <c r="EH151"/>
  <c r="EH172"/>
  <c r="EI151"/>
  <c r="EI172"/>
  <c r="EJ151"/>
  <c r="EJ172"/>
  <c r="EK151"/>
  <c r="EK172"/>
  <c r="EL151"/>
  <c r="EL172"/>
  <c r="EM151"/>
  <c r="EM172"/>
  <c r="DS152"/>
  <c r="DS173"/>
  <c r="DT152"/>
  <c r="DT173"/>
  <c r="DU152"/>
  <c r="DU173"/>
  <c r="DV152"/>
  <c r="DV173"/>
  <c r="DW152"/>
  <c r="DW173"/>
  <c r="DX152"/>
  <c r="DX173"/>
  <c r="DY152"/>
  <c r="DY173"/>
  <c r="DZ152"/>
  <c r="DZ173"/>
  <c r="EA152"/>
  <c r="EA173"/>
  <c r="EB152"/>
  <c r="EB173"/>
  <c r="EC152"/>
  <c r="EC173"/>
  <c r="ED152"/>
  <c r="ED173"/>
  <c r="EE152"/>
  <c r="EE173"/>
  <c r="EF152"/>
  <c r="EF173"/>
  <c r="EG152"/>
  <c r="EG173"/>
  <c r="EH152"/>
  <c r="EH173"/>
  <c r="EI152"/>
  <c r="EI173"/>
  <c r="EJ152"/>
  <c r="EJ173"/>
  <c r="EK152"/>
  <c r="EK173"/>
  <c r="EL152"/>
  <c r="EL173"/>
  <c r="EM152"/>
  <c r="EM173"/>
  <c r="DS153"/>
  <c r="DS174"/>
  <c r="DT153"/>
  <c r="DT174"/>
  <c r="DU153"/>
  <c r="DU174"/>
  <c r="DV153"/>
  <c r="DV174"/>
  <c r="DW153"/>
  <c r="DW174"/>
  <c r="DX153"/>
  <c r="DX174"/>
  <c r="DY153"/>
  <c r="DY174"/>
  <c r="DZ153"/>
  <c r="DZ174"/>
  <c r="EA153"/>
  <c r="EA174"/>
  <c r="EB153"/>
  <c r="EB174"/>
  <c r="EC153"/>
  <c r="EC174"/>
  <c r="ED153"/>
  <c r="ED174"/>
  <c r="EE153"/>
  <c r="EE174"/>
  <c r="EF153"/>
  <c r="EF174"/>
  <c r="EG153"/>
  <c r="EG174"/>
  <c r="EH153"/>
  <c r="EH174"/>
  <c r="EI153"/>
  <c r="EI174"/>
  <c r="EJ153"/>
  <c r="EJ174"/>
  <c r="EK153"/>
  <c r="EK174"/>
  <c r="EL153"/>
  <c r="EL174"/>
  <c r="EM153"/>
  <c r="EM174"/>
  <c r="DS154"/>
  <c r="DS175"/>
  <c r="DT154"/>
  <c r="DT175"/>
  <c r="DU154"/>
  <c r="DU175"/>
  <c r="DV154"/>
  <c r="DV175"/>
  <c r="DW154"/>
  <c r="DW175"/>
  <c r="DX154"/>
  <c r="DX175"/>
  <c r="DY154"/>
  <c r="DY175"/>
  <c r="DZ154"/>
  <c r="DZ175"/>
  <c r="EA154"/>
  <c r="EA175"/>
  <c r="EB154"/>
  <c r="EB175"/>
  <c r="EC154"/>
  <c r="EC175"/>
  <c r="ED154"/>
  <c r="ED175"/>
  <c r="EE154"/>
  <c r="EE175"/>
  <c r="EF154"/>
  <c r="EF175"/>
  <c r="EG154"/>
  <c r="EG175"/>
  <c r="EH154"/>
  <c r="EH175"/>
  <c r="EI154"/>
  <c r="EI175"/>
  <c r="EJ154"/>
  <c r="EJ175"/>
  <c r="EK154"/>
  <c r="EK175"/>
  <c r="EL154"/>
  <c r="EL175"/>
  <c r="EM154"/>
  <c r="EM175"/>
  <c r="DS155"/>
  <c r="DS176"/>
  <c r="DT155"/>
  <c r="DT176"/>
  <c r="DU155"/>
  <c r="DU176"/>
  <c r="DV155"/>
  <c r="DV176"/>
  <c r="DW155"/>
  <c r="DW176"/>
  <c r="DX155"/>
  <c r="DX176"/>
  <c r="DY155"/>
  <c r="DY176"/>
  <c r="DZ155"/>
  <c r="DZ176"/>
  <c r="EA155"/>
  <c r="EA176"/>
  <c r="EB155"/>
  <c r="EB176"/>
  <c r="EC155"/>
  <c r="EC176"/>
  <c r="ED155"/>
  <c r="ED176"/>
  <c r="EE155"/>
  <c r="EE176"/>
  <c r="EF155"/>
  <c r="EF176"/>
  <c r="EG155"/>
  <c r="EG176"/>
  <c r="EH155"/>
  <c r="EH176"/>
  <c r="EI155"/>
  <c r="EI176"/>
  <c r="EJ155"/>
  <c r="EJ176"/>
  <c r="EK155"/>
  <c r="EK176"/>
  <c r="EL155"/>
  <c r="EL176"/>
  <c r="EM155"/>
  <c r="EM176"/>
  <c r="DS156"/>
  <c r="DS177"/>
  <c r="DT156"/>
  <c r="DT177"/>
  <c r="DU156"/>
  <c r="DU177"/>
  <c r="DV156"/>
  <c r="DV177"/>
  <c r="DW156"/>
  <c r="DW177"/>
  <c r="DX156"/>
  <c r="DX177"/>
  <c r="DY156"/>
  <c r="DY177"/>
  <c r="DZ156"/>
  <c r="DZ177"/>
  <c r="EA156"/>
  <c r="EA177"/>
  <c r="EB156"/>
  <c r="EB177"/>
  <c r="EC156"/>
  <c r="EC177"/>
  <c r="ED156"/>
  <c r="ED177"/>
  <c r="EE156"/>
  <c r="EE177"/>
  <c r="EF156"/>
  <c r="EF177"/>
  <c r="EG156"/>
  <c r="EG177"/>
  <c r="EH156"/>
  <c r="EH177"/>
  <c r="EI156"/>
  <c r="EI177"/>
  <c r="EJ156"/>
  <c r="EJ177"/>
  <c r="EK156"/>
  <c r="EK177"/>
  <c r="EL156"/>
  <c r="EL177"/>
  <c r="EM156"/>
  <c r="EM177"/>
  <c r="DS157"/>
  <c r="DS178"/>
  <c r="DT157"/>
  <c r="DT178"/>
  <c r="DU157"/>
  <c r="DU178"/>
  <c r="DV157"/>
  <c r="DV178"/>
  <c r="DW157"/>
  <c r="DW178"/>
  <c r="DX157"/>
  <c r="DX178"/>
  <c r="DY157"/>
  <c r="DY178"/>
  <c r="DZ157"/>
  <c r="DZ178"/>
  <c r="EA157"/>
  <c r="EA178"/>
  <c r="EB157"/>
  <c r="EB178"/>
  <c r="EC157"/>
  <c r="EC178"/>
  <c r="ED157"/>
  <c r="ED178"/>
  <c r="EE157"/>
  <c r="EE178"/>
  <c r="EF157"/>
  <c r="EF178"/>
  <c r="EG157"/>
  <c r="EG178"/>
  <c r="EH157"/>
  <c r="EH178"/>
  <c r="EI157"/>
  <c r="EI178"/>
  <c r="EJ157"/>
  <c r="EJ178"/>
  <c r="EK157"/>
  <c r="EK178"/>
  <c r="EL157"/>
  <c r="EL178"/>
  <c r="EM157"/>
  <c r="EM178"/>
  <c r="DS158"/>
  <c r="DS179"/>
  <c r="DT158"/>
  <c r="DT179"/>
  <c r="DU158"/>
  <c r="DU179"/>
  <c r="DV158"/>
  <c r="DV179"/>
  <c r="DW158"/>
  <c r="DW179"/>
  <c r="DX158"/>
  <c r="DX179"/>
  <c r="DY158"/>
  <c r="DY179"/>
  <c r="DZ158"/>
  <c r="DZ179"/>
  <c r="EA158"/>
  <c r="EA179"/>
  <c r="EB158"/>
  <c r="EB179"/>
  <c r="EC158"/>
  <c r="EC179"/>
  <c r="ED158"/>
  <c r="ED179"/>
  <c r="EE158"/>
  <c r="EE179"/>
  <c r="EF158"/>
  <c r="EF179"/>
  <c r="EG158"/>
  <c r="EG179"/>
  <c r="EH158"/>
  <c r="EH179"/>
  <c r="EI158"/>
  <c r="EI179"/>
  <c r="EJ158"/>
  <c r="EJ179"/>
  <c r="EK158"/>
  <c r="EK179"/>
  <c r="EL158"/>
  <c r="EL179"/>
  <c r="EM158"/>
  <c r="EM179"/>
  <c r="DS159"/>
  <c r="DS180"/>
  <c r="DT159"/>
  <c r="DT180"/>
  <c r="DU159"/>
  <c r="DU180"/>
  <c r="DV159"/>
  <c r="DV180"/>
  <c r="DW159"/>
  <c r="DW180"/>
  <c r="DX159"/>
  <c r="DX180"/>
  <c r="DY159"/>
  <c r="DY180"/>
  <c r="DZ159"/>
  <c r="DZ180"/>
  <c r="EA159"/>
  <c r="EA180"/>
  <c r="EB159"/>
  <c r="EB180"/>
  <c r="EC159"/>
  <c r="EC180"/>
  <c r="ED159"/>
  <c r="ED180"/>
  <c r="EE159"/>
  <c r="EE180"/>
  <c r="EF159"/>
  <c r="EF180"/>
  <c r="EG159"/>
  <c r="EG180"/>
  <c r="EH159"/>
  <c r="EH180"/>
  <c r="EI159"/>
  <c r="EI180"/>
  <c r="EJ159"/>
  <c r="EJ180"/>
  <c r="EK159"/>
  <c r="EK180"/>
  <c r="EL159"/>
  <c r="EL180"/>
  <c r="EM159"/>
  <c r="EM180"/>
  <c r="DS160"/>
  <c r="DS181"/>
  <c r="DT160"/>
  <c r="DT181"/>
  <c r="DU160"/>
  <c r="DU181"/>
  <c r="DV160"/>
  <c r="DV181"/>
  <c r="DW160"/>
  <c r="DW181"/>
  <c r="DX160"/>
  <c r="DX181"/>
  <c r="DY160"/>
  <c r="DY181"/>
  <c r="DZ160"/>
  <c r="DZ181"/>
  <c r="EA160"/>
  <c r="EA181"/>
  <c r="EB160"/>
  <c r="EB181"/>
  <c r="EC160"/>
  <c r="EC181"/>
  <c r="ED160"/>
  <c r="ED181"/>
  <c r="EE160"/>
  <c r="EE181"/>
  <c r="EF160"/>
  <c r="EF181"/>
  <c r="EG160"/>
  <c r="EG181"/>
  <c r="EH160"/>
  <c r="EH181"/>
  <c r="EI160"/>
  <c r="EI181"/>
  <c r="EJ160"/>
  <c r="EJ181"/>
  <c r="EK160"/>
  <c r="EK181"/>
  <c r="EL160"/>
  <c r="EL181"/>
  <c r="EM160"/>
  <c r="EM181"/>
  <c r="DS161"/>
  <c r="DS182"/>
  <c r="DT161"/>
  <c r="DT182"/>
  <c r="DU161"/>
  <c r="DU182"/>
  <c r="DV161"/>
  <c r="DV182"/>
  <c r="DW161"/>
  <c r="DW182"/>
  <c r="DX161"/>
  <c r="DX182"/>
  <c r="DY161"/>
  <c r="DY182"/>
  <c r="DZ161"/>
  <c r="DZ182"/>
  <c r="EA161"/>
  <c r="EA182"/>
  <c r="EB161"/>
  <c r="EB182"/>
  <c r="EC161"/>
  <c r="EC182"/>
  <c r="ED161"/>
  <c r="ED182"/>
  <c r="EE161"/>
  <c r="EE182"/>
  <c r="EF161"/>
  <c r="EF182"/>
  <c r="EG161"/>
  <c r="EG182"/>
  <c r="EH161"/>
  <c r="EH182"/>
  <c r="EI161"/>
  <c r="EI182"/>
  <c r="EJ161"/>
  <c r="EJ182"/>
  <c r="EK161"/>
  <c r="EK182"/>
  <c r="EL161"/>
  <c r="EL182"/>
  <c r="EM161"/>
  <c r="EM182"/>
  <c r="DS162"/>
  <c r="DS183"/>
  <c r="DT162"/>
  <c r="DT183"/>
  <c r="DU162"/>
  <c r="DU183"/>
  <c r="DV162"/>
  <c r="DV183"/>
  <c r="DW162"/>
  <c r="DW183"/>
  <c r="DX162"/>
  <c r="DX183"/>
  <c r="DY162"/>
  <c r="DY183"/>
  <c r="DZ162"/>
  <c r="DZ183"/>
  <c r="EA162"/>
  <c r="EA183"/>
  <c r="EB162"/>
  <c r="EB183"/>
  <c r="EC162"/>
  <c r="EC183"/>
  <c r="ED162"/>
  <c r="ED183"/>
  <c r="EE162"/>
  <c r="EE183"/>
  <c r="EF162"/>
  <c r="EF183"/>
  <c r="EG162"/>
  <c r="EG183"/>
  <c r="EH162"/>
  <c r="EH183"/>
  <c r="EI162"/>
  <c r="EI183"/>
  <c r="EJ162"/>
  <c r="EJ183"/>
  <c r="EK162"/>
  <c r="EK183"/>
  <c r="EL162"/>
  <c r="EL183"/>
  <c r="EM162"/>
  <c r="EM183"/>
  <c r="DS163"/>
  <c r="DS184"/>
  <c r="DT163"/>
  <c r="DT184"/>
  <c r="DU163"/>
  <c r="DU184"/>
  <c r="DV163"/>
  <c r="DV184"/>
  <c r="DW163"/>
  <c r="DW184"/>
  <c r="DX163"/>
  <c r="DX184"/>
  <c r="DY163"/>
  <c r="DY184"/>
  <c r="DZ163"/>
  <c r="DZ184"/>
  <c r="EA163"/>
  <c r="EA184"/>
  <c r="EB163"/>
  <c r="EB184"/>
  <c r="EC163"/>
  <c r="EC184"/>
  <c r="ED163"/>
  <c r="ED184"/>
  <c r="EE163"/>
  <c r="EE184"/>
  <c r="EF163"/>
  <c r="EF184"/>
  <c r="EG163"/>
  <c r="EG184"/>
  <c r="EH163"/>
  <c r="EH184"/>
  <c r="EI163"/>
  <c r="EI184"/>
  <c r="EJ163"/>
  <c r="EJ184"/>
  <c r="EK163"/>
  <c r="EK184"/>
  <c r="EL163"/>
  <c r="EL184"/>
  <c r="EM163"/>
  <c r="EM184"/>
  <c r="DS164"/>
  <c r="DS185"/>
  <c r="DT164"/>
  <c r="DT185"/>
  <c r="DU164"/>
  <c r="DU185"/>
  <c r="DV164"/>
  <c r="DV185"/>
  <c r="DW164"/>
  <c r="DW185"/>
  <c r="DX164"/>
  <c r="DX185"/>
  <c r="DY164"/>
  <c r="DY185"/>
  <c r="DZ164"/>
  <c r="DZ185"/>
  <c r="EA164"/>
  <c r="EA185"/>
  <c r="EB164"/>
  <c r="EB185"/>
  <c r="EC164"/>
  <c r="EC185"/>
  <c r="ED164"/>
  <c r="ED185"/>
  <c r="EE164"/>
  <c r="EE185"/>
  <c r="EF164"/>
  <c r="EF185"/>
  <c r="EG164"/>
  <c r="EG185"/>
  <c r="EH164"/>
  <c r="EH185"/>
  <c r="EI164"/>
  <c r="EI185"/>
  <c r="EJ164"/>
  <c r="EJ185"/>
  <c r="EK164"/>
  <c r="EK185"/>
  <c r="EL164"/>
  <c r="EL185"/>
  <c r="EM164"/>
  <c r="EM185"/>
  <c r="DS165"/>
  <c r="DS186"/>
  <c r="DT165"/>
  <c r="DT186"/>
  <c r="DU165"/>
  <c r="DU186"/>
  <c r="DV165"/>
  <c r="DV186"/>
  <c r="DW165"/>
  <c r="DW186"/>
  <c r="DX165"/>
  <c r="DX186"/>
  <c r="DY165"/>
  <c r="DY186"/>
  <c r="DZ165"/>
  <c r="DZ186"/>
  <c r="EA165"/>
  <c r="EA186"/>
  <c r="EB165"/>
  <c r="EB186"/>
  <c r="EC165"/>
  <c r="EC186"/>
  <c r="ED165"/>
  <c r="ED186"/>
  <c r="EE165"/>
  <c r="EE186"/>
  <c r="EF165"/>
  <c r="EF186"/>
  <c r="EG165"/>
  <c r="EG186"/>
  <c r="EH165"/>
  <c r="EH186"/>
  <c r="EI165"/>
  <c r="EI186"/>
  <c r="EJ165"/>
  <c r="EJ186"/>
  <c r="EK165"/>
  <c r="EK186"/>
  <c r="EL165"/>
  <c r="EL186"/>
  <c r="EM165"/>
  <c r="EM186"/>
  <c r="DS166"/>
  <c r="DS187"/>
  <c r="DT166"/>
  <c r="DT187"/>
  <c r="DU166"/>
  <c r="DU187"/>
  <c r="DV166"/>
  <c r="DV187"/>
  <c r="DW166"/>
  <c r="DW187"/>
  <c r="DX166"/>
  <c r="DX187"/>
  <c r="DY166"/>
  <c r="DY187"/>
  <c r="DZ166"/>
  <c r="DZ187"/>
  <c r="EA166"/>
  <c r="EA187"/>
  <c r="EB166"/>
  <c r="EB187"/>
  <c r="EC166"/>
  <c r="EC187"/>
  <c r="ED166"/>
  <c r="ED187"/>
  <c r="EE166"/>
  <c r="EE187"/>
  <c r="EF166"/>
  <c r="EF187"/>
  <c r="EG166"/>
  <c r="EG187"/>
  <c r="EH166"/>
  <c r="EH187"/>
  <c r="EI166"/>
  <c r="EI187"/>
  <c r="EJ166"/>
  <c r="EJ187"/>
  <c r="EK166"/>
  <c r="EK187"/>
  <c r="EL166"/>
  <c r="EL187"/>
  <c r="EM166"/>
  <c r="EM187"/>
  <c r="DS167"/>
  <c r="DS188"/>
  <c r="DT167"/>
  <c r="DT188"/>
  <c r="DU167"/>
  <c r="DU188"/>
  <c r="DV167"/>
  <c r="DV188"/>
  <c r="DW167"/>
  <c r="DW188"/>
  <c r="DX167"/>
  <c r="DX188"/>
  <c r="DY167"/>
  <c r="DY188"/>
  <c r="DZ167"/>
  <c r="DZ188"/>
  <c r="EA167"/>
  <c r="EA188"/>
  <c r="EB167"/>
  <c r="EB188"/>
  <c r="EC167"/>
  <c r="EC188"/>
  <c r="ED167"/>
  <c r="ED188"/>
  <c r="EE167"/>
  <c r="EE188"/>
  <c r="EF167"/>
  <c r="EF188"/>
  <c r="EG167"/>
  <c r="EG188"/>
  <c r="EH167"/>
  <c r="EH188"/>
  <c r="EI167"/>
  <c r="EI188"/>
  <c r="EJ167"/>
  <c r="EJ188"/>
  <c r="EK167"/>
  <c r="EK188"/>
  <c r="EL167"/>
  <c r="EL188"/>
  <c r="EM167"/>
  <c r="EM188"/>
  <c r="DS168"/>
  <c r="DS189"/>
  <c r="DT168"/>
  <c r="DT189"/>
  <c r="DU168"/>
  <c r="DU189"/>
  <c r="DV168"/>
  <c r="DV189"/>
  <c r="DW168"/>
  <c r="DW189"/>
  <c r="DX168"/>
  <c r="DX189"/>
  <c r="DY168"/>
  <c r="DY189"/>
  <c r="DZ168"/>
  <c r="DZ189"/>
  <c r="EA168"/>
  <c r="EA189"/>
  <c r="EB168"/>
  <c r="EB189"/>
  <c r="EC168"/>
  <c r="EC189"/>
  <c r="ED168"/>
  <c r="ED189"/>
  <c r="EE168"/>
  <c r="EE189"/>
  <c r="EF168"/>
  <c r="EF189"/>
  <c r="EG168"/>
  <c r="EG189"/>
  <c r="EH168"/>
  <c r="EH189"/>
  <c r="EI168"/>
  <c r="EI189"/>
  <c r="EJ168"/>
  <c r="EJ189"/>
  <c r="EK168"/>
  <c r="EK189"/>
  <c r="EL168"/>
  <c r="EL189"/>
  <c r="EM168"/>
  <c r="EM189"/>
  <c r="DS253"/>
  <c r="DT253"/>
  <c r="DU253"/>
  <c r="DV253"/>
  <c r="DW253"/>
  <c r="DX253"/>
  <c r="DY253"/>
  <c r="DZ253"/>
  <c r="EA253"/>
  <c r="EB253"/>
  <c r="EC253"/>
  <c r="ED253"/>
  <c r="EE253"/>
  <c r="EF253"/>
  <c r="EG253"/>
  <c r="EH253"/>
  <c r="EI253"/>
  <c r="EJ253"/>
  <c r="EK253"/>
  <c r="EL253"/>
  <c r="EM253"/>
  <c r="DS254"/>
  <c r="DS275"/>
  <c r="DT254"/>
  <c r="DT275"/>
  <c r="DU254"/>
  <c r="DU275"/>
  <c r="DV254"/>
  <c r="DV275"/>
  <c r="DW254"/>
  <c r="DW275"/>
  <c r="DX254"/>
  <c r="DX275"/>
  <c r="DY254"/>
  <c r="DY275"/>
  <c r="DZ254"/>
  <c r="DZ275"/>
  <c r="EA254"/>
  <c r="EA275"/>
  <c r="EB254"/>
  <c r="EB275"/>
  <c r="EC254"/>
  <c r="EC275"/>
  <c r="ED254"/>
  <c r="ED275"/>
  <c r="EE254"/>
  <c r="EE275"/>
  <c r="EF254"/>
  <c r="EF275"/>
  <c r="EG254"/>
  <c r="EG275"/>
  <c r="EH254"/>
  <c r="EH275"/>
  <c r="EI254"/>
  <c r="EI275"/>
  <c r="EJ254"/>
  <c r="EJ275"/>
  <c r="EK254"/>
  <c r="EK275"/>
  <c r="EL254"/>
  <c r="EL275"/>
  <c r="EM254"/>
  <c r="EM275"/>
  <c r="DS255"/>
  <c r="DS276"/>
  <c r="DT255"/>
  <c r="DT276"/>
  <c r="DU255"/>
  <c r="DU276"/>
  <c r="DV255"/>
  <c r="DV276"/>
  <c r="DW255"/>
  <c r="DW276"/>
  <c r="DX255"/>
  <c r="DX276"/>
  <c r="DY255"/>
  <c r="DY276"/>
  <c r="DZ255"/>
  <c r="DZ276"/>
  <c r="EA255"/>
  <c r="EA276"/>
  <c r="EB255"/>
  <c r="EB276"/>
  <c r="EC255"/>
  <c r="EC276"/>
  <c r="ED255"/>
  <c r="ED276"/>
  <c r="EE255"/>
  <c r="EE276"/>
  <c r="EF255"/>
  <c r="EF276"/>
  <c r="EG255"/>
  <c r="EG276"/>
  <c r="EH255"/>
  <c r="EH276"/>
  <c r="EI255"/>
  <c r="EI276"/>
  <c r="EJ255"/>
  <c r="EJ276"/>
  <c r="EK255"/>
  <c r="EK276"/>
  <c r="EL255"/>
  <c r="EL276"/>
  <c r="EM255"/>
  <c r="EM276"/>
  <c r="DS256"/>
  <c r="DS277"/>
  <c r="DT256"/>
  <c r="DT277"/>
  <c r="DU256"/>
  <c r="DU277"/>
  <c r="DV256"/>
  <c r="DV277"/>
  <c r="DW256"/>
  <c r="DW277"/>
  <c r="DX256"/>
  <c r="DX277"/>
  <c r="DY256"/>
  <c r="DY277"/>
  <c r="DZ256"/>
  <c r="DZ277"/>
  <c r="EA256"/>
  <c r="EA277"/>
  <c r="EB256"/>
  <c r="EB277"/>
  <c r="EC256"/>
  <c r="EC277"/>
  <c r="ED256"/>
  <c r="ED277"/>
  <c r="EE256"/>
  <c r="EE277"/>
  <c r="EF256"/>
  <c r="EF277"/>
  <c r="EG256"/>
  <c r="EG277"/>
  <c r="EH256"/>
  <c r="EH277"/>
  <c r="EI256"/>
  <c r="EI277"/>
  <c r="EJ256"/>
  <c r="EJ277"/>
  <c r="EK256"/>
  <c r="EK277"/>
  <c r="EL256"/>
  <c r="EL277"/>
  <c r="EM256"/>
  <c r="EM277"/>
  <c r="DS257"/>
  <c r="DS278"/>
  <c r="DT257"/>
  <c r="DT278"/>
  <c r="DU257"/>
  <c r="DU278"/>
  <c r="DV257"/>
  <c r="DV278"/>
  <c r="DW257"/>
  <c r="DW278"/>
  <c r="DX257"/>
  <c r="DX278"/>
  <c r="DY257"/>
  <c r="DY278"/>
  <c r="DZ257"/>
  <c r="DZ278"/>
  <c r="EA257"/>
  <c r="EA278"/>
  <c r="EB257"/>
  <c r="EB278"/>
  <c r="EC257"/>
  <c r="EC278"/>
  <c r="ED257"/>
  <c r="ED278"/>
  <c r="EE257"/>
  <c r="EE278"/>
  <c r="EF257"/>
  <c r="EF278"/>
  <c r="EG257"/>
  <c r="EG278"/>
  <c r="EH257"/>
  <c r="EH278"/>
  <c r="EI257"/>
  <c r="EI278"/>
  <c r="EJ257"/>
  <c r="EJ278"/>
  <c r="EK257"/>
  <c r="EK278"/>
  <c r="EL257"/>
  <c r="EL278"/>
  <c r="EM257"/>
  <c r="EM278"/>
  <c r="DS258"/>
  <c r="DS279"/>
  <c r="DT258"/>
  <c r="DT279"/>
  <c r="DU258"/>
  <c r="DU279"/>
  <c r="DV258"/>
  <c r="DV279"/>
  <c r="DW258"/>
  <c r="DW279"/>
  <c r="DX258"/>
  <c r="DX279"/>
  <c r="DY258"/>
  <c r="DY279"/>
  <c r="DZ258"/>
  <c r="DZ279"/>
  <c r="EA258"/>
  <c r="EA279"/>
  <c r="EB258"/>
  <c r="EB279"/>
  <c r="EC258"/>
  <c r="EC279"/>
  <c r="ED258"/>
  <c r="ED279"/>
  <c r="EE258"/>
  <c r="EE279"/>
  <c r="EF258"/>
  <c r="EF279"/>
  <c r="EG258"/>
  <c r="EG279"/>
  <c r="EH258"/>
  <c r="EH279"/>
  <c r="EI258"/>
  <c r="EI279"/>
  <c r="EJ258"/>
  <c r="EJ279"/>
  <c r="EK258"/>
  <c r="EK279"/>
  <c r="EL258"/>
  <c r="EL279"/>
  <c r="EM258"/>
  <c r="EM279"/>
  <c r="DS259"/>
  <c r="DS280"/>
  <c r="DT259"/>
  <c r="DT280"/>
  <c r="DU259"/>
  <c r="DU280"/>
  <c r="DV259"/>
  <c r="DV280"/>
  <c r="DW259"/>
  <c r="DW280"/>
  <c r="DX259"/>
  <c r="DX280"/>
  <c r="DY259"/>
  <c r="DY280"/>
  <c r="DZ259"/>
  <c r="DZ280"/>
  <c r="EA259"/>
  <c r="EA280"/>
  <c r="EB259"/>
  <c r="EB280"/>
  <c r="EC259"/>
  <c r="EC280"/>
  <c r="ED259"/>
  <c r="ED280"/>
  <c r="EE259"/>
  <c r="EE280"/>
  <c r="EF259"/>
  <c r="EF280"/>
  <c r="EG259"/>
  <c r="EG280"/>
  <c r="EH259"/>
  <c r="EH280"/>
  <c r="EI259"/>
  <c r="EI280"/>
  <c r="EJ259"/>
  <c r="EJ280"/>
  <c r="EK259"/>
  <c r="EK280"/>
  <c r="EL259"/>
  <c r="EL280"/>
  <c r="EM259"/>
  <c r="EM280"/>
  <c r="DS260"/>
  <c r="DS281"/>
  <c r="DT260"/>
  <c r="DT281"/>
  <c r="DU260"/>
  <c r="DU281"/>
  <c r="DV260"/>
  <c r="DV281"/>
  <c r="DW260"/>
  <c r="DW281"/>
  <c r="DX260"/>
  <c r="DX281"/>
  <c r="DY260"/>
  <c r="DY281"/>
  <c r="DZ260"/>
  <c r="DZ281"/>
  <c r="EA260"/>
  <c r="EA281"/>
  <c r="EB260"/>
  <c r="EB281"/>
  <c r="EC260"/>
  <c r="EC281"/>
  <c r="ED260"/>
  <c r="ED281"/>
  <c r="EE260"/>
  <c r="EE281"/>
  <c r="EF260"/>
  <c r="EF281"/>
  <c r="EG260"/>
  <c r="EG281"/>
  <c r="EH260"/>
  <c r="EH281"/>
  <c r="EI260"/>
  <c r="EI281"/>
  <c r="EJ260"/>
  <c r="EJ281"/>
  <c r="EK260"/>
  <c r="EK281"/>
  <c r="EL260"/>
  <c r="EL281"/>
  <c r="EM260"/>
  <c r="EM281"/>
  <c r="DS261"/>
  <c r="DS282"/>
  <c r="DT261"/>
  <c r="DT282"/>
  <c r="DU261"/>
  <c r="DU282"/>
  <c r="DV261"/>
  <c r="DV282"/>
  <c r="DW261"/>
  <c r="DW282"/>
  <c r="DX261"/>
  <c r="DX282"/>
  <c r="DY261"/>
  <c r="DY282"/>
  <c r="DZ261"/>
  <c r="DZ282"/>
  <c r="EA261"/>
  <c r="EA282"/>
  <c r="EB261"/>
  <c r="EB282"/>
  <c r="EC261"/>
  <c r="EC282"/>
  <c r="ED261"/>
  <c r="ED282"/>
  <c r="EE261"/>
  <c r="EE282"/>
  <c r="EF261"/>
  <c r="EF282"/>
  <c r="EG261"/>
  <c r="EG282"/>
  <c r="EH261"/>
  <c r="EH282"/>
  <c r="EI261"/>
  <c r="EI282"/>
  <c r="EJ261"/>
  <c r="EJ282"/>
  <c r="EK261"/>
  <c r="EK282"/>
  <c r="EL261"/>
  <c r="EL282"/>
  <c r="EM261"/>
  <c r="EM282"/>
  <c r="DS262"/>
  <c r="DS283"/>
  <c r="DT262"/>
  <c r="DT283"/>
  <c r="DU262"/>
  <c r="DU283"/>
  <c r="DV262"/>
  <c r="DV283"/>
  <c r="DW262"/>
  <c r="DW283"/>
  <c r="DX262"/>
  <c r="DX283"/>
  <c r="DY262"/>
  <c r="DY283"/>
  <c r="DZ262"/>
  <c r="DZ283"/>
  <c r="EA262"/>
  <c r="EA283"/>
  <c r="EB262"/>
  <c r="EB283"/>
  <c r="EC262"/>
  <c r="EC283"/>
  <c r="ED262"/>
  <c r="ED283"/>
  <c r="EE262"/>
  <c r="EE283"/>
  <c r="EF262"/>
  <c r="EF283"/>
  <c r="EG262"/>
  <c r="EG283"/>
  <c r="EH262"/>
  <c r="EH283"/>
  <c r="EI262"/>
  <c r="EI283"/>
  <c r="EJ262"/>
  <c r="EJ283"/>
  <c r="EK262"/>
  <c r="EK283"/>
  <c r="EL262"/>
  <c r="EL283"/>
  <c r="EM262"/>
  <c r="EM283"/>
  <c r="DS263"/>
  <c r="DS284"/>
  <c r="DT263"/>
  <c r="DT284"/>
  <c r="DU263"/>
  <c r="DU284"/>
  <c r="DV263"/>
  <c r="DV284"/>
  <c r="DW263"/>
  <c r="DW284"/>
  <c r="DX263"/>
  <c r="DX284"/>
  <c r="DY263"/>
  <c r="DY284"/>
  <c r="DZ263"/>
  <c r="DZ284"/>
  <c r="EA263"/>
  <c r="EA284"/>
  <c r="EB263"/>
  <c r="EB284"/>
  <c r="EC263"/>
  <c r="EC284"/>
  <c r="ED263"/>
  <c r="ED284"/>
  <c r="EE263"/>
  <c r="EE284"/>
  <c r="EF263"/>
  <c r="EF284"/>
  <c r="EG263"/>
  <c r="EG284"/>
  <c r="EH263"/>
  <c r="EH284"/>
  <c r="EI263"/>
  <c r="EI284"/>
  <c r="EJ263"/>
  <c r="EJ284"/>
  <c r="EK263"/>
  <c r="EK284"/>
  <c r="EL263"/>
  <c r="EL284"/>
  <c r="EM263"/>
  <c r="EM284"/>
  <c r="DS264"/>
  <c r="DS285"/>
  <c r="DT264"/>
  <c r="DT285"/>
  <c r="DU264"/>
  <c r="DU285"/>
  <c r="DV264"/>
  <c r="DV285"/>
  <c r="DW264"/>
  <c r="DW285"/>
  <c r="DX264"/>
  <c r="DX285"/>
  <c r="DY264"/>
  <c r="DY285"/>
  <c r="DZ264"/>
  <c r="DZ285"/>
  <c r="EA264"/>
  <c r="EA285"/>
  <c r="EB264"/>
  <c r="EB285"/>
  <c r="EC264"/>
  <c r="EC285"/>
  <c r="ED264"/>
  <c r="ED285"/>
  <c r="EE264"/>
  <c r="EE285"/>
  <c r="EF264"/>
  <c r="EF285"/>
  <c r="EG264"/>
  <c r="EG285"/>
  <c r="EH264"/>
  <c r="EH285"/>
  <c r="EI264"/>
  <c r="EI285"/>
  <c r="EJ264"/>
  <c r="EJ285"/>
  <c r="EK264"/>
  <c r="EK285"/>
  <c r="EL264"/>
  <c r="EL285"/>
  <c r="EM264"/>
  <c r="EM285"/>
  <c r="DS265"/>
  <c r="DS286"/>
  <c r="DT265"/>
  <c r="DT286"/>
  <c r="DU265"/>
  <c r="DU286"/>
  <c r="DV265"/>
  <c r="DV286"/>
  <c r="DW265"/>
  <c r="DW286"/>
  <c r="DX265"/>
  <c r="DX286"/>
  <c r="DY265"/>
  <c r="DY286"/>
  <c r="DZ265"/>
  <c r="DZ286"/>
  <c r="EA265"/>
  <c r="EA286"/>
  <c r="EB265"/>
  <c r="EB286"/>
  <c r="EC265"/>
  <c r="EC286"/>
  <c r="ED265"/>
  <c r="ED286"/>
  <c r="EE265"/>
  <c r="EE286"/>
  <c r="EF265"/>
  <c r="EF286"/>
  <c r="EG265"/>
  <c r="EG286"/>
  <c r="EH265"/>
  <c r="EH286"/>
  <c r="EI265"/>
  <c r="EI286"/>
  <c r="EJ265"/>
  <c r="EJ286"/>
  <c r="EK265"/>
  <c r="EK286"/>
  <c r="EL265"/>
  <c r="EL286"/>
  <c r="EM265"/>
  <c r="EM286"/>
  <c r="DS266"/>
  <c r="DS287"/>
  <c r="DT266"/>
  <c r="DT287"/>
  <c r="DU266"/>
  <c r="DU287"/>
  <c r="DV266"/>
  <c r="DV287"/>
  <c r="DW266"/>
  <c r="DW287"/>
  <c r="DX266"/>
  <c r="DX287"/>
  <c r="DY266"/>
  <c r="DY287"/>
  <c r="DZ266"/>
  <c r="DZ287"/>
  <c r="EA266"/>
  <c r="EA287"/>
  <c r="EB266"/>
  <c r="EB287"/>
  <c r="EC266"/>
  <c r="EC287"/>
  <c r="ED266"/>
  <c r="ED287"/>
  <c r="EE266"/>
  <c r="EE287"/>
  <c r="EF266"/>
  <c r="EF287"/>
  <c r="EG266"/>
  <c r="EG287"/>
  <c r="EH266"/>
  <c r="EH287"/>
  <c r="EI266"/>
  <c r="EI287"/>
  <c r="EJ266"/>
  <c r="EJ287"/>
  <c r="EK266"/>
  <c r="EK287"/>
  <c r="EL266"/>
  <c r="EL287"/>
  <c r="EM266"/>
  <c r="EM287"/>
  <c r="DS267"/>
  <c r="DS288"/>
  <c r="DT267"/>
  <c r="DT288"/>
  <c r="DU267"/>
  <c r="DU288"/>
  <c r="DV267"/>
  <c r="DV288"/>
  <c r="DW267"/>
  <c r="DW288"/>
  <c r="DX267"/>
  <c r="DX288"/>
  <c r="DY267"/>
  <c r="DY288"/>
  <c r="DZ267"/>
  <c r="DZ288"/>
  <c r="EA267"/>
  <c r="EA288"/>
  <c r="EB267"/>
  <c r="EB288"/>
  <c r="EC267"/>
  <c r="EC288"/>
  <c r="ED267"/>
  <c r="ED288"/>
  <c r="EE267"/>
  <c r="EE288"/>
  <c r="EF267"/>
  <c r="EF288"/>
  <c r="EG267"/>
  <c r="EG288"/>
  <c r="EH267"/>
  <c r="EH288"/>
  <c r="EI267"/>
  <c r="EI288"/>
  <c r="EJ267"/>
  <c r="EJ288"/>
  <c r="EK267"/>
  <c r="EK288"/>
  <c r="EL267"/>
  <c r="EL288"/>
  <c r="EM267"/>
  <c r="EM288"/>
  <c r="DS268"/>
  <c r="DS289"/>
  <c r="DT268"/>
  <c r="DT289"/>
  <c r="DU268"/>
  <c r="DU289"/>
  <c r="DV268"/>
  <c r="DV289"/>
  <c r="DW268"/>
  <c r="DW289"/>
  <c r="DX268"/>
  <c r="DX289"/>
  <c r="DY268"/>
  <c r="DY289"/>
  <c r="DZ268"/>
  <c r="DZ289"/>
  <c r="EA268"/>
  <c r="EA289"/>
  <c r="EB268"/>
  <c r="EB289"/>
  <c r="EC268"/>
  <c r="EC289"/>
  <c r="ED268"/>
  <c r="ED289"/>
  <c r="EE268"/>
  <c r="EE289"/>
  <c r="EF268"/>
  <c r="EF289"/>
  <c r="EG268"/>
  <c r="EG289"/>
  <c r="EH268"/>
  <c r="EH289"/>
  <c r="EI268"/>
  <c r="EI289"/>
  <c r="EJ268"/>
  <c r="EJ289"/>
  <c r="EK268"/>
  <c r="EK289"/>
  <c r="EL268"/>
  <c r="EL289"/>
  <c r="EM268"/>
  <c r="EM289"/>
  <c r="DS269"/>
  <c r="DS290"/>
  <c r="DT269"/>
  <c r="DT290"/>
  <c r="DU269"/>
  <c r="DU290"/>
  <c r="DV269"/>
  <c r="DV290"/>
  <c r="DW269"/>
  <c r="DW290"/>
  <c r="DX269"/>
  <c r="DX290"/>
  <c r="DY269"/>
  <c r="DY290"/>
  <c r="DZ269"/>
  <c r="DZ290"/>
  <c r="EA269"/>
  <c r="EA290"/>
  <c r="EB269"/>
  <c r="EB290"/>
  <c r="EC269"/>
  <c r="EC290"/>
  <c r="ED269"/>
  <c r="ED290"/>
  <c r="EE269"/>
  <c r="EE290"/>
  <c r="EF269"/>
  <c r="EF290"/>
  <c r="EG269"/>
  <c r="EG290"/>
  <c r="EH269"/>
  <c r="EH290"/>
  <c r="EI269"/>
  <c r="EI290"/>
  <c r="EJ269"/>
  <c r="EJ290"/>
  <c r="EK269"/>
  <c r="EK290"/>
  <c r="EL269"/>
  <c r="EL290"/>
  <c r="EM269"/>
  <c r="EM290"/>
  <c r="DS270"/>
  <c r="DS291"/>
  <c r="DT270"/>
  <c r="DT291"/>
  <c r="DU270"/>
  <c r="DU291"/>
  <c r="DV270"/>
  <c r="DV291"/>
  <c r="DW270"/>
  <c r="DW291"/>
  <c r="DX270"/>
  <c r="DX291"/>
  <c r="DY270"/>
  <c r="DY291"/>
  <c r="DZ270"/>
  <c r="DZ291"/>
  <c r="EA270"/>
  <c r="EA291"/>
  <c r="EB270"/>
  <c r="EB291"/>
  <c r="EC270"/>
  <c r="EC291"/>
  <c r="ED270"/>
  <c r="ED291"/>
  <c r="EE270"/>
  <c r="EE291"/>
  <c r="EF270"/>
  <c r="EF291"/>
  <c r="EG270"/>
  <c r="EG291"/>
  <c r="EH270"/>
  <c r="EH291"/>
  <c r="EI270"/>
  <c r="EI291"/>
  <c r="EJ270"/>
  <c r="EJ291"/>
  <c r="EK270"/>
  <c r="EK291"/>
  <c r="EL270"/>
  <c r="EL291"/>
  <c r="EM270"/>
  <c r="EM291"/>
  <c r="DS271"/>
  <c r="DS292"/>
  <c r="DT271"/>
  <c r="DT292"/>
  <c r="DU271"/>
  <c r="DU292"/>
  <c r="DV271"/>
  <c r="DV292"/>
  <c r="DW271"/>
  <c r="DW292"/>
  <c r="DX271"/>
  <c r="DX292"/>
  <c r="DY271"/>
  <c r="DY292"/>
  <c r="DZ271"/>
  <c r="DZ292"/>
  <c r="EA271"/>
  <c r="EA292"/>
  <c r="EB271"/>
  <c r="EB292"/>
  <c r="EC271"/>
  <c r="EC292"/>
  <c r="ED271"/>
  <c r="ED292"/>
  <c r="EE271"/>
  <c r="EE292"/>
  <c r="EF271"/>
  <c r="EF292"/>
  <c r="EG271"/>
  <c r="EG292"/>
  <c r="EH271"/>
  <c r="EH292"/>
  <c r="EI271"/>
  <c r="EI292"/>
  <c r="EJ271"/>
  <c r="EJ292"/>
  <c r="EK271"/>
  <c r="EK292"/>
  <c r="EL271"/>
  <c r="EL292"/>
  <c r="EM271"/>
  <c r="EM292"/>
  <c r="DS272"/>
  <c r="DS293"/>
  <c r="DT272"/>
  <c r="DT293"/>
  <c r="DU272"/>
  <c r="DU293"/>
  <c r="DV272"/>
  <c r="DV293"/>
  <c r="DW272"/>
  <c r="DW293"/>
  <c r="DX272"/>
  <c r="DX293"/>
  <c r="DY272"/>
  <c r="DY293"/>
  <c r="DZ272"/>
  <c r="DZ293"/>
  <c r="EA272"/>
  <c r="EA293"/>
  <c r="EB272"/>
  <c r="EB293"/>
  <c r="EC272"/>
  <c r="EC293"/>
  <c r="ED272"/>
  <c r="ED293"/>
  <c r="EE272"/>
  <c r="EE293"/>
  <c r="EF272"/>
  <c r="EF293"/>
  <c r="EG272"/>
  <c r="EG293"/>
  <c r="EH272"/>
  <c r="EH293"/>
  <c r="EI272"/>
  <c r="EI293"/>
  <c r="EJ272"/>
  <c r="EJ293"/>
  <c r="EK272"/>
  <c r="EK293"/>
  <c r="EL272"/>
  <c r="EL293"/>
  <c r="EM272"/>
  <c r="EM293"/>
  <c r="DS273"/>
  <c r="DS294"/>
  <c r="DT273"/>
  <c r="DT294"/>
  <c r="DU273"/>
  <c r="DU294"/>
  <c r="DV273"/>
  <c r="DV294"/>
  <c r="DW273"/>
  <c r="DW294"/>
  <c r="DX273"/>
  <c r="DX294"/>
  <c r="DY273"/>
  <c r="DY294"/>
  <c r="DZ273"/>
  <c r="DZ294"/>
  <c r="EA273"/>
  <c r="EA294"/>
  <c r="EB273"/>
  <c r="EB294"/>
  <c r="EC273"/>
  <c r="EC294"/>
  <c r="ED273"/>
  <c r="ED294"/>
  <c r="EE273"/>
  <c r="EE294"/>
  <c r="EF273"/>
  <c r="EF294"/>
  <c r="EG273"/>
  <c r="EG294"/>
  <c r="EH273"/>
  <c r="EH294"/>
  <c r="EI273"/>
  <c r="EI294"/>
  <c r="EJ273"/>
  <c r="EJ294"/>
  <c r="EK273"/>
  <c r="EK294"/>
  <c r="EL273"/>
  <c r="EL294"/>
  <c r="EM273"/>
  <c r="EM294"/>
  <c r="DS358"/>
  <c r="DS379"/>
  <c r="DT358"/>
  <c r="DT379"/>
  <c r="DU358"/>
  <c r="DU379"/>
  <c r="DV358"/>
  <c r="DV379"/>
  <c r="DW358"/>
  <c r="DW379"/>
  <c r="DX358"/>
  <c r="DX379"/>
  <c r="DY358"/>
  <c r="DY379"/>
  <c r="DZ358"/>
  <c r="DZ379"/>
  <c r="EA358"/>
  <c r="EA379"/>
  <c r="EB358"/>
  <c r="EB379"/>
  <c r="EC358"/>
  <c r="EC379"/>
  <c r="ED358"/>
  <c r="ED379"/>
  <c r="EE358"/>
  <c r="EE379"/>
  <c r="EF358"/>
  <c r="EF379"/>
  <c r="EG358"/>
  <c r="EG379"/>
  <c r="EH358"/>
  <c r="EH379"/>
  <c r="EI358"/>
  <c r="EI379"/>
  <c r="EJ358"/>
  <c r="EJ379"/>
  <c r="EK358"/>
  <c r="EK379"/>
  <c r="EL358"/>
  <c r="EL379"/>
  <c r="EM358"/>
  <c r="EM379"/>
  <c r="DS359"/>
  <c r="DS380"/>
  <c r="DT359"/>
  <c r="DT380"/>
  <c r="DU359"/>
  <c r="DU380"/>
  <c r="DV359"/>
  <c r="DV380"/>
  <c r="DW359"/>
  <c r="DW380"/>
  <c r="DX359"/>
  <c r="DX380"/>
  <c r="DY359"/>
  <c r="DY380"/>
  <c r="DZ359"/>
  <c r="DZ380"/>
  <c r="EA359"/>
  <c r="EA380"/>
  <c r="EB359"/>
  <c r="EB380"/>
  <c r="EC359"/>
  <c r="EC380"/>
  <c r="ED359"/>
  <c r="ED380"/>
  <c r="EE359"/>
  <c r="EE380"/>
  <c r="EF359"/>
  <c r="EF380"/>
  <c r="EG359"/>
  <c r="EG380"/>
  <c r="EH359"/>
  <c r="EH380"/>
  <c r="EI359"/>
  <c r="EI380"/>
  <c r="EJ359"/>
  <c r="EJ380"/>
  <c r="EK359"/>
  <c r="EK380"/>
  <c r="EL359"/>
  <c r="EL380"/>
  <c r="EM359"/>
  <c r="EM380"/>
  <c r="DS360"/>
  <c r="DS381"/>
  <c r="DT360"/>
  <c r="DT381"/>
  <c r="DU360"/>
  <c r="DU381"/>
  <c r="DV360"/>
  <c r="DV381"/>
  <c r="DW360"/>
  <c r="DW381"/>
  <c r="DX360"/>
  <c r="DX381"/>
  <c r="DY360"/>
  <c r="DY381"/>
  <c r="DZ360"/>
  <c r="DZ381"/>
  <c r="EA360"/>
  <c r="EA381"/>
  <c r="EB360"/>
  <c r="EB381"/>
  <c r="EC360"/>
  <c r="EC381"/>
  <c r="ED360"/>
  <c r="ED381"/>
  <c r="EE360"/>
  <c r="EE381"/>
  <c r="EF360"/>
  <c r="EF381"/>
  <c r="EG360"/>
  <c r="EG381"/>
  <c r="EH360"/>
  <c r="EH381"/>
  <c r="EI360"/>
  <c r="EI381"/>
  <c r="EJ360"/>
  <c r="EJ381"/>
  <c r="EK360"/>
  <c r="EK381"/>
  <c r="EL360"/>
  <c r="EL381"/>
  <c r="EM360"/>
  <c r="EM381"/>
  <c r="DS361"/>
  <c r="DS382"/>
  <c r="DT361"/>
  <c r="DT382"/>
  <c r="DU361"/>
  <c r="DU382"/>
  <c r="DV361"/>
  <c r="DV382"/>
  <c r="DW361"/>
  <c r="DW382"/>
  <c r="DX361"/>
  <c r="DX382"/>
  <c r="DY361"/>
  <c r="DY382"/>
  <c r="DZ361"/>
  <c r="DZ382"/>
  <c r="EA361"/>
  <c r="EA382"/>
  <c r="EB361"/>
  <c r="EB382"/>
  <c r="EC361"/>
  <c r="EC382"/>
  <c r="ED361"/>
  <c r="ED382"/>
  <c r="EE361"/>
  <c r="EE382"/>
  <c r="EF361"/>
  <c r="EF382"/>
  <c r="EG361"/>
  <c r="EG382"/>
  <c r="EH361"/>
  <c r="EH382"/>
  <c r="EI361"/>
  <c r="EI382"/>
  <c r="EJ361"/>
  <c r="EJ382"/>
  <c r="EK361"/>
  <c r="EK382"/>
  <c r="EL361"/>
  <c r="EL382"/>
  <c r="EM361"/>
  <c r="EM382"/>
  <c r="DS362"/>
  <c r="DS383"/>
  <c r="DT362"/>
  <c r="DT383"/>
  <c r="DU362"/>
  <c r="DU383"/>
  <c r="DV362"/>
  <c r="DV383"/>
  <c r="DW362"/>
  <c r="DW383"/>
  <c r="DX362"/>
  <c r="DX383"/>
  <c r="DY362"/>
  <c r="DY383"/>
  <c r="DZ362"/>
  <c r="DZ383"/>
  <c r="EA362"/>
  <c r="EA383"/>
  <c r="EB362"/>
  <c r="EB383"/>
  <c r="EC362"/>
  <c r="EC383"/>
  <c r="ED362"/>
  <c r="ED383"/>
  <c r="EE362"/>
  <c r="EE383"/>
  <c r="EF362"/>
  <c r="EF383"/>
  <c r="EG362"/>
  <c r="EG383"/>
  <c r="EH362"/>
  <c r="EH383"/>
  <c r="EI362"/>
  <c r="EI383"/>
  <c r="EJ362"/>
  <c r="EJ383"/>
  <c r="EK362"/>
  <c r="EK383"/>
  <c r="EL362"/>
  <c r="EL383"/>
  <c r="EM362"/>
  <c r="EM383"/>
  <c r="DS363"/>
  <c r="DS384"/>
  <c r="DT363"/>
  <c r="DT384"/>
  <c r="DU363"/>
  <c r="DU384"/>
  <c r="DV363"/>
  <c r="DV384"/>
  <c r="DW363"/>
  <c r="DW384"/>
  <c r="DX363"/>
  <c r="DX384"/>
  <c r="DY363"/>
  <c r="DY384"/>
  <c r="DZ363"/>
  <c r="DZ384"/>
  <c r="EA363"/>
  <c r="EA384"/>
  <c r="EB363"/>
  <c r="EB384"/>
  <c r="EC363"/>
  <c r="EC384"/>
  <c r="ED363"/>
  <c r="ED384"/>
  <c r="EE363"/>
  <c r="EE384"/>
  <c r="EF363"/>
  <c r="EF384"/>
  <c r="EG363"/>
  <c r="EG384"/>
  <c r="EH363"/>
  <c r="EH384"/>
  <c r="EI363"/>
  <c r="EI384"/>
  <c r="EJ363"/>
  <c r="EJ384"/>
  <c r="EK363"/>
  <c r="EK384"/>
  <c r="EL363"/>
  <c r="EL384"/>
  <c r="EM363"/>
  <c r="EM384"/>
  <c r="DS364"/>
  <c r="DS385"/>
  <c r="DT364"/>
  <c r="DT385"/>
  <c r="DU364"/>
  <c r="DU385"/>
  <c r="DV364"/>
  <c r="DV385"/>
  <c r="DW364"/>
  <c r="DW385"/>
  <c r="DX364"/>
  <c r="DX385"/>
  <c r="DY364"/>
  <c r="DY385"/>
  <c r="DZ364"/>
  <c r="DZ385"/>
  <c r="EA364"/>
  <c r="EA385"/>
  <c r="EB364"/>
  <c r="EB385"/>
  <c r="EC364"/>
  <c r="EC385"/>
  <c r="ED364"/>
  <c r="ED385"/>
  <c r="EE364"/>
  <c r="EE385"/>
  <c r="EF364"/>
  <c r="EF385"/>
  <c r="EG364"/>
  <c r="EG385"/>
  <c r="EH364"/>
  <c r="EH385"/>
  <c r="EI364"/>
  <c r="EI385"/>
  <c r="EJ364"/>
  <c r="EJ385"/>
  <c r="EK364"/>
  <c r="EK385"/>
  <c r="EL364"/>
  <c r="EL385"/>
  <c r="EM364"/>
  <c r="EM385"/>
  <c r="DS365"/>
  <c r="DS386"/>
  <c r="DT365"/>
  <c r="DT386"/>
  <c r="DU365"/>
  <c r="DU386"/>
  <c r="DV365"/>
  <c r="DV386"/>
  <c r="DW365"/>
  <c r="DW386"/>
  <c r="DX365"/>
  <c r="DX386"/>
  <c r="DY365"/>
  <c r="DY386"/>
  <c r="DZ365"/>
  <c r="DZ386"/>
  <c r="EA365"/>
  <c r="EA386"/>
  <c r="EB365"/>
  <c r="EB386"/>
  <c r="EC365"/>
  <c r="EC386"/>
  <c r="ED365"/>
  <c r="ED386"/>
  <c r="EE365"/>
  <c r="EE386"/>
  <c r="EF365"/>
  <c r="EF386"/>
  <c r="EG365"/>
  <c r="EG386"/>
  <c r="EH365"/>
  <c r="EH386"/>
  <c r="EI365"/>
  <c r="EI386"/>
  <c r="EJ365"/>
  <c r="EJ386"/>
  <c r="EK365"/>
  <c r="EK386"/>
  <c r="EL365"/>
  <c r="EL386"/>
  <c r="EM365"/>
  <c r="EM386"/>
  <c r="DS366"/>
  <c r="DS387"/>
  <c r="DT366"/>
  <c r="DT387"/>
  <c r="DU366"/>
  <c r="DU387"/>
  <c r="DV366"/>
  <c r="DV387"/>
  <c r="DW366"/>
  <c r="DW387"/>
  <c r="DX366"/>
  <c r="DX387"/>
  <c r="DY366"/>
  <c r="DY387"/>
  <c r="DZ366"/>
  <c r="DZ387"/>
  <c r="EA366"/>
  <c r="EA387"/>
  <c r="EB366"/>
  <c r="EB387"/>
  <c r="EC366"/>
  <c r="EC387"/>
  <c r="ED366"/>
  <c r="ED387"/>
  <c r="EE366"/>
  <c r="EE387"/>
  <c r="EF366"/>
  <c r="EF387"/>
  <c r="EG366"/>
  <c r="EG387"/>
  <c r="EH366"/>
  <c r="EH387"/>
  <c r="EI366"/>
  <c r="EI387"/>
  <c r="EJ366"/>
  <c r="EJ387"/>
  <c r="EK366"/>
  <c r="EK387"/>
  <c r="EL366"/>
  <c r="EL387"/>
  <c r="EM366"/>
  <c r="EM387"/>
  <c r="DS367"/>
  <c r="DS388"/>
  <c r="DT367"/>
  <c r="DT388"/>
  <c r="DU367"/>
  <c r="DU388"/>
  <c r="DV367"/>
  <c r="DV388"/>
  <c r="DW367"/>
  <c r="DW388"/>
  <c r="DX367"/>
  <c r="DX388"/>
  <c r="DY367"/>
  <c r="DY388"/>
  <c r="DZ367"/>
  <c r="DZ388"/>
  <c r="EA367"/>
  <c r="EA388"/>
  <c r="EB367"/>
  <c r="EB388"/>
  <c r="EC367"/>
  <c r="EC388"/>
  <c r="ED367"/>
  <c r="ED388"/>
  <c r="EE367"/>
  <c r="EE388"/>
  <c r="EF367"/>
  <c r="EF388"/>
  <c r="EG367"/>
  <c r="EG388"/>
  <c r="EH367"/>
  <c r="EH388"/>
  <c r="EI367"/>
  <c r="EI388"/>
  <c r="EJ367"/>
  <c r="EJ388"/>
  <c r="EK367"/>
  <c r="EK388"/>
  <c r="EL367"/>
  <c r="EL388"/>
  <c r="EM367"/>
  <c r="EM388"/>
  <c r="DS368"/>
  <c r="DS389"/>
  <c r="DT368"/>
  <c r="DT389"/>
  <c r="DU368"/>
  <c r="DU389"/>
  <c r="DV368"/>
  <c r="DV389"/>
  <c r="DW368"/>
  <c r="DW389"/>
  <c r="DX368"/>
  <c r="DX389"/>
  <c r="DY368"/>
  <c r="DY389"/>
  <c r="DZ368"/>
  <c r="DZ389"/>
  <c r="EA368"/>
  <c r="EA389"/>
  <c r="EB368"/>
  <c r="EB389"/>
  <c r="EC368"/>
  <c r="EC389"/>
  <c r="ED368"/>
  <c r="ED389"/>
  <c r="EE368"/>
  <c r="EE389"/>
  <c r="EF368"/>
  <c r="EF389"/>
  <c r="EG368"/>
  <c r="EG389"/>
  <c r="EH368"/>
  <c r="EH389"/>
  <c r="EI368"/>
  <c r="EI389"/>
  <c r="EJ368"/>
  <c r="EJ389"/>
  <c r="EK368"/>
  <c r="EK389"/>
  <c r="EL368"/>
  <c r="EL389"/>
  <c r="EM368"/>
  <c r="EM389"/>
  <c r="DS369"/>
  <c r="DS390"/>
  <c r="DT369"/>
  <c r="DT390"/>
  <c r="DU369"/>
  <c r="DU390"/>
  <c r="DV369"/>
  <c r="DV390"/>
  <c r="DW369"/>
  <c r="DW390"/>
  <c r="DX369"/>
  <c r="DX390"/>
  <c r="DY369"/>
  <c r="DY390"/>
  <c r="DZ369"/>
  <c r="DZ390"/>
  <c r="EA369"/>
  <c r="EA390"/>
  <c r="EB369"/>
  <c r="EB390"/>
  <c r="EC369"/>
  <c r="EC390"/>
  <c r="ED369"/>
  <c r="ED390"/>
  <c r="EE369"/>
  <c r="EE390"/>
  <c r="EF369"/>
  <c r="EF390"/>
  <c r="EG369"/>
  <c r="EG390"/>
  <c r="EH369"/>
  <c r="EH390"/>
  <c r="EI369"/>
  <c r="EI390"/>
  <c r="EJ369"/>
  <c r="EJ390"/>
  <c r="EK369"/>
  <c r="EK390"/>
  <c r="EL369"/>
  <c r="EL390"/>
  <c r="EM369"/>
  <c r="EM390"/>
  <c r="DS370"/>
  <c r="DS391"/>
  <c r="DT370"/>
  <c r="DT391"/>
  <c r="DU370"/>
  <c r="DU391"/>
  <c r="DV370"/>
  <c r="DV391"/>
  <c r="DW370"/>
  <c r="DW391"/>
  <c r="DX370"/>
  <c r="DX391"/>
  <c r="DY370"/>
  <c r="DY391"/>
  <c r="DZ370"/>
  <c r="DZ391"/>
  <c r="EA370"/>
  <c r="EA391"/>
  <c r="EB370"/>
  <c r="EB391"/>
  <c r="EC370"/>
  <c r="EC391"/>
  <c r="ED370"/>
  <c r="ED391"/>
  <c r="EE370"/>
  <c r="EE391"/>
  <c r="EF370"/>
  <c r="EF391"/>
  <c r="EG370"/>
  <c r="EG391"/>
  <c r="EH370"/>
  <c r="EH391"/>
  <c r="EI370"/>
  <c r="EI391"/>
  <c r="EJ370"/>
  <c r="EJ391"/>
  <c r="EK370"/>
  <c r="EK391"/>
  <c r="EL370"/>
  <c r="EL391"/>
  <c r="EM370"/>
  <c r="EM391"/>
  <c r="DS371"/>
  <c r="DS392"/>
  <c r="DT371"/>
  <c r="DT392"/>
  <c r="DU371"/>
  <c r="DU392"/>
  <c r="DV371"/>
  <c r="DV392"/>
  <c r="DW371"/>
  <c r="DW392"/>
  <c r="DX371"/>
  <c r="DX392"/>
  <c r="DY371"/>
  <c r="DY392"/>
  <c r="DZ371"/>
  <c r="DZ392"/>
  <c r="EA371"/>
  <c r="EA392"/>
  <c r="EB371"/>
  <c r="EB392"/>
  <c r="EC371"/>
  <c r="EC392"/>
  <c r="ED371"/>
  <c r="ED392"/>
  <c r="EE371"/>
  <c r="EE392"/>
  <c r="EF371"/>
  <c r="EF392"/>
  <c r="EG371"/>
  <c r="EG392"/>
  <c r="EH371"/>
  <c r="EH392"/>
  <c r="EI371"/>
  <c r="EI392"/>
  <c r="EJ371"/>
  <c r="EJ392"/>
  <c r="EK371"/>
  <c r="EK392"/>
  <c r="EL371"/>
  <c r="EL392"/>
  <c r="EM371"/>
  <c r="EM392"/>
  <c r="DS372"/>
  <c r="DS393"/>
  <c r="DT372"/>
  <c r="DT393"/>
  <c r="DU372"/>
  <c r="DU393"/>
  <c r="DV372"/>
  <c r="DV393"/>
  <c r="DW372"/>
  <c r="DW393"/>
  <c r="DX372"/>
  <c r="DX393"/>
  <c r="DY372"/>
  <c r="DY393"/>
  <c r="DZ372"/>
  <c r="DZ393"/>
  <c r="EA372"/>
  <c r="EA393"/>
  <c r="EB372"/>
  <c r="EB393"/>
  <c r="EC372"/>
  <c r="EC393"/>
  <c r="ED372"/>
  <c r="ED393"/>
  <c r="EE372"/>
  <c r="EE393"/>
  <c r="EF372"/>
  <c r="EF393"/>
  <c r="EG372"/>
  <c r="EG393"/>
  <c r="EH372"/>
  <c r="EH393"/>
  <c r="EI372"/>
  <c r="EI393"/>
  <c r="EJ372"/>
  <c r="EJ393"/>
  <c r="EK372"/>
  <c r="EK393"/>
  <c r="EL372"/>
  <c r="EL393"/>
  <c r="EM372"/>
  <c r="EM393"/>
  <c r="DS373"/>
  <c r="DS394"/>
  <c r="DT373"/>
  <c r="DT394"/>
  <c r="DU373"/>
  <c r="DU394"/>
  <c r="DV373"/>
  <c r="DV394"/>
  <c r="DW373"/>
  <c r="DW394"/>
  <c r="DX373"/>
  <c r="DX394"/>
  <c r="DY373"/>
  <c r="DY394"/>
  <c r="DZ373"/>
  <c r="DZ394"/>
  <c r="EA373"/>
  <c r="EA394"/>
  <c r="EB373"/>
  <c r="EB394"/>
  <c r="EC373"/>
  <c r="EC394"/>
  <c r="ED373"/>
  <c r="ED394"/>
  <c r="EE373"/>
  <c r="EE394"/>
  <c r="EF373"/>
  <c r="EF394"/>
  <c r="EG373"/>
  <c r="EG394"/>
  <c r="EH373"/>
  <c r="EH394"/>
  <c r="EI373"/>
  <c r="EI394"/>
  <c r="EJ373"/>
  <c r="EJ394"/>
  <c r="EK373"/>
  <c r="EK394"/>
  <c r="EL373"/>
  <c r="EL394"/>
  <c r="EM373"/>
  <c r="EM394"/>
  <c r="DS374"/>
  <c r="DS395"/>
  <c r="DT374"/>
  <c r="DT395"/>
  <c r="DU374"/>
  <c r="DU395"/>
  <c r="DV374"/>
  <c r="DV395"/>
  <c r="DW374"/>
  <c r="DW395"/>
  <c r="DX374"/>
  <c r="DX395"/>
  <c r="DY374"/>
  <c r="DY395"/>
  <c r="DZ374"/>
  <c r="DZ395"/>
  <c r="EA374"/>
  <c r="EA395"/>
  <c r="EB374"/>
  <c r="EB395"/>
  <c r="EC374"/>
  <c r="EC395"/>
  <c r="ED374"/>
  <c r="ED395"/>
  <c r="EE374"/>
  <c r="EE395"/>
  <c r="EF374"/>
  <c r="EF395"/>
  <c r="EG374"/>
  <c r="EG395"/>
  <c r="EH374"/>
  <c r="EH395"/>
  <c r="EI374"/>
  <c r="EI395"/>
  <c r="EJ374"/>
  <c r="EJ395"/>
  <c r="EK374"/>
  <c r="EK395"/>
  <c r="EL374"/>
  <c r="EL395"/>
  <c r="EM374"/>
  <c r="EM395"/>
  <c r="DS375"/>
  <c r="DS396"/>
  <c r="DT375"/>
  <c r="DT396"/>
  <c r="DU375"/>
  <c r="DU396"/>
  <c r="DV375"/>
  <c r="DV396"/>
  <c r="DW375"/>
  <c r="DW396"/>
  <c r="DX375"/>
  <c r="DX396"/>
  <c r="DY375"/>
  <c r="DY396"/>
  <c r="DZ375"/>
  <c r="DZ396"/>
  <c r="EA375"/>
  <c r="EA396"/>
  <c r="EB375"/>
  <c r="EB396"/>
  <c r="EC375"/>
  <c r="EC396"/>
  <c r="ED375"/>
  <c r="ED396"/>
  <c r="EE375"/>
  <c r="EE396"/>
  <c r="EF375"/>
  <c r="EF396"/>
  <c r="EG375"/>
  <c r="EG396"/>
  <c r="EH375"/>
  <c r="EH396"/>
  <c r="EI375"/>
  <c r="EI396"/>
  <c r="EJ375"/>
  <c r="EJ396"/>
  <c r="EK375"/>
  <c r="EK396"/>
  <c r="EL375"/>
  <c r="EL396"/>
  <c r="EM375"/>
  <c r="EM396"/>
  <c r="DS376"/>
  <c r="DS397"/>
  <c r="DT376"/>
  <c r="DT397"/>
  <c r="DU376"/>
  <c r="DU397"/>
  <c r="DV376"/>
  <c r="DV397"/>
  <c r="DW376"/>
  <c r="DW397"/>
  <c r="DX376"/>
  <c r="DX397"/>
  <c r="DY376"/>
  <c r="DY397"/>
  <c r="DZ376"/>
  <c r="DZ397"/>
  <c r="EA376"/>
  <c r="EA397"/>
  <c r="EB376"/>
  <c r="EB397"/>
  <c r="EC376"/>
  <c r="EC397"/>
  <c r="ED376"/>
  <c r="ED397"/>
  <c r="EE376"/>
  <c r="EE397"/>
  <c r="EF376"/>
  <c r="EF397"/>
  <c r="EG376"/>
  <c r="EG397"/>
  <c r="EH376"/>
  <c r="EH397"/>
  <c r="EI376"/>
  <c r="EI397"/>
  <c r="EJ376"/>
  <c r="EJ397"/>
  <c r="EK376"/>
  <c r="EK397"/>
  <c r="EL376"/>
  <c r="EL397"/>
  <c r="EM376"/>
  <c r="EM397"/>
  <c r="DS377"/>
  <c r="DS398"/>
  <c r="DT377"/>
  <c r="DT398"/>
  <c r="DU377"/>
  <c r="DU398"/>
  <c r="DV377"/>
  <c r="DV398"/>
  <c r="DW377"/>
  <c r="DW398"/>
  <c r="DX377"/>
  <c r="DX398"/>
  <c r="DY377"/>
  <c r="DY398"/>
  <c r="DZ377"/>
  <c r="DZ398"/>
  <c r="EA377"/>
  <c r="EA398"/>
  <c r="EB377"/>
  <c r="EB398"/>
  <c r="EC377"/>
  <c r="EC398"/>
  <c r="ED377"/>
  <c r="ED398"/>
  <c r="EE377"/>
  <c r="EE398"/>
  <c r="EF377"/>
  <c r="EF398"/>
  <c r="EG377"/>
  <c r="EG398"/>
  <c r="EH377"/>
  <c r="EH398"/>
  <c r="EI377"/>
  <c r="EI398"/>
  <c r="EJ377"/>
  <c r="EJ398"/>
  <c r="EK377"/>
  <c r="EK398"/>
  <c r="EL377"/>
  <c r="EL398"/>
  <c r="EM377"/>
  <c r="EM398"/>
  <c r="DS378"/>
  <c r="DS399"/>
  <c r="DT378"/>
  <c r="DT399"/>
  <c r="DU378"/>
  <c r="DU399"/>
  <c r="DV378"/>
  <c r="DV399"/>
  <c r="DW378"/>
  <c r="DW399"/>
  <c r="DX378"/>
  <c r="DX399"/>
  <c r="DY378"/>
  <c r="DY399"/>
  <c r="DZ378"/>
  <c r="DZ399"/>
  <c r="EA378"/>
  <c r="EA399"/>
  <c r="EB378"/>
  <c r="EB399"/>
  <c r="EC378"/>
  <c r="EC399"/>
  <c r="ED378"/>
  <c r="ED399"/>
  <c r="EE378"/>
  <c r="EE399"/>
  <c r="EF378"/>
  <c r="EF399"/>
  <c r="EG378"/>
  <c r="EG399"/>
  <c r="EH378"/>
  <c r="EH399"/>
  <c r="EI378"/>
  <c r="EI399"/>
  <c r="EJ378"/>
  <c r="EJ399"/>
  <c r="EK378"/>
  <c r="EK399"/>
  <c r="EL378"/>
  <c r="EL399"/>
  <c r="EM378"/>
  <c r="EM399"/>
  <c r="EV358"/>
  <c r="EV379"/>
  <c r="EW358"/>
  <c r="EW379"/>
  <c r="EX358"/>
  <c r="EX379"/>
  <c r="EY358"/>
  <c r="EY379"/>
  <c r="EZ358"/>
  <c r="EZ379"/>
  <c r="FA358"/>
  <c r="FA379"/>
  <c r="FB358"/>
  <c r="FB379"/>
  <c r="FC358"/>
  <c r="FC379"/>
  <c r="FD358"/>
  <c r="FD379"/>
  <c r="FE358"/>
  <c r="FE379"/>
  <c r="FF358"/>
  <c r="FF379"/>
  <c r="FG358"/>
  <c r="FG379"/>
  <c r="FH358"/>
  <c r="FH379"/>
  <c r="FI358"/>
  <c r="FI379"/>
  <c r="FJ358"/>
  <c r="FJ379"/>
  <c r="FK358"/>
  <c r="FK379"/>
  <c r="FL358"/>
  <c r="FL379"/>
  <c r="FM358"/>
  <c r="FM379"/>
  <c r="FN358"/>
  <c r="FN379"/>
  <c r="FO358"/>
  <c r="FO379"/>
  <c r="FP358"/>
  <c r="FP379"/>
  <c r="EV359"/>
  <c r="EV380"/>
  <c r="EW359"/>
  <c r="EW380"/>
  <c r="EX359"/>
  <c r="EX380"/>
  <c r="EY359"/>
  <c r="EY380"/>
  <c r="EZ359"/>
  <c r="EZ380"/>
  <c r="FA359"/>
  <c r="FA380"/>
  <c r="FB359"/>
  <c r="FB380"/>
  <c r="FC359"/>
  <c r="FC380"/>
  <c r="FD359"/>
  <c r="FD380"/>
  <c r="FE359"/>
  <c r="FE380"/>
  <c r="FF359"/>
  <c r="FF380"/>
  <c r="FG359"/>
  <c r="FG380"/>
  <c r="FH359"/>
  <c r="FH380"/>
  <c r="FI359"/>
  <c r="FI380"/>
  <c r="FJ359"/>
  <c r="FJ380"/>
  <c r="FK359"/>
  <c r="FK380"/>
  <c r="FL359"/>
  <c r="FL380"/>
  <c r="FM359"/>
  <c r="FM380"/>
  <c r="FN359"/>
  <c r="FN380"/>
  <c r="FO359"/>
  <c r="FO380"/>
  <c r="FP359"/>
  <c r="FP380"/>
  <c r="EV360"/>
  <c r="EV381"/>
  <c r="EW360"/>
  <c r="EW381"/>
  <c r="EX360"/>
  <c r="EX381"/>
  <c r="EY360"/>
  <c r="EY381"/>
  <c r="EZ360"/>
  <c r="EZ381"/>
  <c r="FA360"/>
  <c r="FA381"/>
  <c r="FB360"/>
  <c r="FB381"/>
  <c r="FC360"/>
  <c r="FC381"/>
  <c r="FD360"/>
  <c r="FD381"/>
  <c r="FE360"/>
  <c r="FE381"/>
  <c r="FF360"/>
  <c r="FF381"/>
  <c r="FG360"/>
  <c r="FG381"/>
  <c r="FH360"/>
  <c r="FH381"/>
  <c r="FI360"/>
  <c r="FI381"/>
  <c r="FJ360"/>
  <c r="FJ381"/>
  <c r="FK360"/>
  <c r="FK381"/>
  <c r="FL360"/>
  <c r="FL381"/>
  <c r="FM360"/>
  <c r="FM381"/>
  <c r="FN360"/>
  <c r="FN381"/>
  <c r="FO360"/>
  <c r="FO381"/>
  <c r="FP360"/>
  <c r="FP381"/>
  <c r="EV361"/>
  <c r="EV382"/>
  <c r="EW361"/>
  <c r="EW382"/>
  <c r="EX361"/>
  <c r="EX382"/>
  <c r="EY361"/>
  <c r="EY382"/>
  <c r="EZ361"/>
  <c r="EZ382"/>
  <c r="FA361"/>
  <c r="FA382"/>
  <c r="FB361"/>
  <c r="FB382"/>
  <c r="FC361"/>
  <c r="FC382"/>
  <c r="FD361"/>
  <c r="FD382"/>
  <c r="FE361"/>
  <c r="FE382"/>
  <c r="FF361"/>
  <c r="FF382"/>
  <c r="FG361"/>
  <c r="FG382"/>
  <c r="FH361"/>
  <c r="FH382"/>
  <c r="FI361"/>
  <c r="FI382"/>
  <c r="FJ361"/>
  <c r="FJ382"/>
  <c r="FK361"/>
  <c r="FK382"/>
  <c r="FL361"/>
  <c r="FL382"/>
  <c r="FM361"/>
  <c r="FM382"/>
  <c r="FN361"/>
  <c r="FN382"/>
  <c r="FO361"/>
  <c r="FO382"/>
  <c r="FP361"/>
  <c r="FP382"/>
  <c r="EV362"/>
  <c r="EV383"/>
  <c r="EW362"/>
  <c r="EW383"/>
  <c r="EX362"/>
  <c r="EX383"/>
  <c r="EY362"/>
  <c r="EY383"/>
  <c r="EZ362"/>
  <c r="EZ383"/>
  <c r="FA362"/>
  <c r="FA383"/>
  <c r="FB362"/>
  <c r="FB383"/>
  <c r="FC362"/>
  <c r="FC383"/>
  <c r="FD362"/>
  <c r="FD383"/>
  <c r="FE362"/>
  <c r="FE383"/>
  <c r="FF362"/>
  <c r="FF383"/>
  <c r="FG362"/>
  <c r="FG383"/>
  <c r="FH362"/>
  <c r="FH383"/>
  <c r="FI362"/>
  <c r="FI383"/>
  <c r="FJ362"/>
  <c r="FJ383"/>
  <c r="FK362"/>
  <c r="FK383"/>
  <c r="FL362"/>
  <c r="FL383"/>
  <c r="FM362"/>
  <c r="FM383"/>
  <c r="FN362"/>
  <c r="FN383"/>
  <c r="FO362"/>
  <c r="FO383"/>
  <c r="FP362"/>
  <c r="FP383"/>
  <c r="EV363"/>
  <c r="EV384"/>
  <c r="EW363"/>
  <c r="EW384"/>
  <c r="EX363"/>
  <c r="EX384"/>
  <c r="EY363"/>
  <c r="EY384"/>
  <c r="EZ363"/>
  <c r="EZ384"/>
  <c r="FA363"/>
  <c r="FA384"/>
  <c r="FB363"/>
  <c r="FB384"/>
  <c r="FC363"/>
  <c r="FC384"/>
  <c r="FD363"/>
  <c r="FD384"/>
  <c r="FE363"/>
  <c r="FE384"/>
  <c r="FF363"/>
  <c r="FF384"/>
  <c r="FG363"/>
  <c r="FG384"/>
  <c r="FH363"/>
  <c r="FH384"/>
  <c r="FI363"/>
  <c r="FI384"/>
  <c r="FJ363"/>
  <c r="FJ384"/>
  <c r="FK363"/>
  <c r="FK384"/>
  <c r="FL363"/>
  <c r="FL384"/>
  <c r="FM363"/>
  <c r="FM384"/>
  <c r="FN363"/>
  <c r="FN384"/>
  <c r="FO363"/>
  <c r="FO384"/>
  <c r="FP363"/>
  <c r="FP384"/>
  <c r="EV364"/>
  <c r="EV385"/>
  <c r="EW364"/>
  <c r="EW385"/>
  <c r="EX364"/>
  <c r="EX385"/>
  <c r="EY364"/>
  <c r="EY385"/>
  <c r="EZ364"/>
  <c r="EZ385"/>
  <c r="FA364"/>
  <c r="FA385"/>
  <c r="FB364"/>
  <c r="FB385"/>
  <c r="FC364"/>
  <c r="FC385"/>
  <c r="FD364"/>
  <c r="FD385"/>
  <c r="FE364"/>
  <c r="FE385"/>
  <c r="FF364"/>
  <c r="FF385"/>
  <c r="FG364"/>
  <c r="FG385"/>
  <c r="FH364"/>
  <c r="FH385"/>
  <c r="FI364"/>
  <c r="FI385"/>
  <c r="FJ364"/>
  <c r="FJ385"/>
  <c r="FK364"/>
  <c r="FK385"/>
  <c r="FL364"/>
  <c r="FL385"/>
  <c r="FM364"/>
  <c r="FM385"/>
  <c r="FN364"/>
  <c r="FN385"/>
  <c r="FO364"/>
  <c r="FO385"/>
  <c r="FP364"/>
  <c r="FP385"/>
  <c r="EV365"/>
  <c r="EV386"/>
  <c r="EW365"/>
  <c r="EW386"/>
  <c r="EX365"/>
  <c r="EX386"/>
  <c r="EY365"/>
  <c r="EY386"/>
  <c r="EZ365"/>
  <c r="EZ386"/>
  <c r="FA365"/>
  <c r="FA386"/>
  <c r="FB365"/>
  <c r="FB386"/>
  <c r="FC365"/>
  <c r="FC386"/>
  <c r="FD365"/>
  <c r="FD386"/>
  <c r="FE365"/>
  <c r="FE386"/>
  <c r="FF365"/>
  <c r="FF386"/>
  <c r="FG365"/>
  <c r="FG386"/>
  <c r="FH365"/>
  <c r="FH386"/>
  <c r="FI365"/>
  <c r="FI386"/>
  <c r="FJ365"/>
  <c r="FJ386"/>
  <c r="FK365"/>
  <c r="FK386"/>
  <c r="FL365"/>
  <c r="FL386"/>
  <c r="FM365"/>
  <c r="FM386"/>
  <c r="FN365"/>
  <c r="FN386"/>
  <c r="FO365"/>
  <c r="FO386"/>
  <c r="FP365"/>
  <c r="FP386"/>
  <c r="EV366"/>
  <c r="EV387"/>
  <c r="EW366"/>
  <c r="EW387"/>
  <c r="EX366"/>
  <c r="EX387"/>
  <c r="EY366"/>
  <c r="EY387"/>
  <c r="EZ366"/>
  <c r="EZ387"/>
  <c r="FA366"/>
  <c r="FA387"/>
  <c r="FB366"/>
  <c r="FB387"/>
  <c r="FC366"/>
  <c r="FC387"/>
  <c r="FD366"/>
  <c r="FD387"/>
  <c r="FE366"/>
  <c r="FE387"/>
  <c r="FF366"/>
  <c r="FF387"/>
  <c r="FG366"/>
  <c r="FG387"/>
  <c r="FH366"/>
  <c r="FH387"/>
  <c r="FI366"/>
  <c r="FI387"/>
  <c r="FJ366"/>
  <c r="FJ387"/>
  <c r="FK366"/>
  <c r="FK387"/>
  <c r="FL366"/>
  <c r="FL387"/>
  <c r="FM366"/>
  <c r="FM387"/>
  <c r="FN366"/>
  <c r="FN387"/>
  <c r="FO366"/>
  <c r="FO387"/>
  <c r="FP366"/>
  <c r="FP387"/>
  <c r="EV367"/>
  <c r="EV388"/>
  <c r="EW367"/>
  <c r="EW388"/>
  <c r="EX367"/>
  <c r="EX388"/>
  <c r="EY367"/>
  <c r="EY388"/>
  <c r="EZ367"/>
  <c r="EZ388"/>
  <c r="FA367"/>
  <c r="FA388"/>
  <c r="FB367"/>
  <c r="FB388"/>
  <c r="FC367"/>
  <c r="FC388"/>
  <c r="FD367"/>
  <c r="FD388"/>
  <c r="FE367"/>
  <c r="FE388"/>
  <c r="FF367"/>
  <c r="FF388"/>
  <c r="FG367"/>
  <c r="FG388"/>
  <c r="FH367"/>
  <c r="FH388"/>
  <c r="FI367"/>
  <c r="FI388"/>
  <c r="FJ367"/>
  <c r="FJ388"/>
  <c r="FK367"/>
  <c r="FK388"/>
  <c r="FL367"/>
  <c r="FL388"/>
  <c r="FM367"/>
  <c r="FM388"/>
  <c r="FN367"/>
  <c r="FN388"/>
  <c r="FO367"/>
  <c r="FO388"/>
  <c r="FP367"/>
  <c r="FP388"/>
  <c r="EV368"/>
  <c r="EV389"/>
  <c r="EW368"/>
  <c r="EW389"/>
  <c r="EX368"/>
  <c r="EX389"/>
  <c r="EY368"/>
  <c r="EY389"/>
  <c r="EZ368"/>
  <c r="EZ389"/>
  <c r="FA368"/>
  <c r="FA389"/>
  <c r="FB368"/>
  <c r="FB389"/>
  <c r="FC368"/>
  <c r="FC389"/>
  <c r="FD368"/>
  <c r="FD389"/>
  <c r="FE368"/>
  <c r="FE389"/>
  <c r="FF368"/>
  <c r="FF389"/>
  <c r="FG368"/>
  <c r="FG389"/>
  <c r="FH368"/>
  <c r="FH389"/>
  <c r="FI368"/>
  <c r="FI389"/>
  <c r="FJ368"/>
  <c r="FJ389"/>
  <c r="FK368"/>
  <c r="FK389"/>
  <c r="FL368"/>
  <c r="FL389"/>
  <c r="FM368"/>
  <c r="FM389"/>
  <c r="FN368"/>
  <c r="FN389"/>
  <c r="FO368"/>
  <c r="FO389"/>
  <c r="FP368"/>
  <c r="FP389"/>
  <c r="EV369"/>
  <c r="EV390"/>
  <c r="EW369"/>
  <c r="EW390"/>
  <c r="EX369"/>
  <c r="EX390"/>
  <c r="EY369"/>
  <c r="EY390"/>
  <c r="EZ369"/>
  <c r="EZ390"/>
  <c r="FA369"/>
  <c r="FA390"/>
  <c r="FB369"/>
  <c r="FB390"/>
  <c r="FC369"/>
  <c r="FC390"/>
  <c r="FD369"/>
  <c r="FD390"/>
  <c r="FE369"/>
  <c r="FE390"/>
  <c r="FF369"/>
  <c r="FF390"/>
  <c r="FG369"/>
  <c r="FG390"/>
  <c r="FH369"/>
  <c r="FH390"/>
  <c r="FI369"/>
  <c r="FI390"/>
  <c r="FJ369"/>
  <c r="FJ390"/>
  <c r="FK369"/>
  <c r="FK390"/>
  <c r="FL369"/>
  <c r="FL390"/>
  <c r="FM369"/>
  <c r="FM390"/>
  <c r="FN369"/>
  <c r="FN390"/>
  <c r="FO369"/>
  <c r="FO390"/>
  <c r="FP369"/>
  <c r="FP390"/>
  <c r="EV370"/>
  <c r="EV391"/>
  <c r="EW370"/>
  <c r="EW391"/>
  <c r="EX370"/>
  <c r="EX391"/>
  <c r="EY370"/>
  <c r="EY391"/>
  <c r="EZ370"/>
  <c r="EZ391"/>
  <c r="FA370"/>
  <c r="FA391"/>
  <c r="FB370"/>
  <c r="FB391"/>
  <c r="FC370"/>
  <c r="FC391"/>
  <c r="FD370"/>
  <c r="FD391"/>
  <c r="FE370"/>
  <c r="FE391"/>
  <c r="FF370"/>
  <c r="FF391"/>
  <c r="FG370"/>
  <c r="FG391"/>
  <c r="FH370"/>
  <c r="FH391"/>
  <c r="FI370"/>
  <c r="FI391"/>
  <c r="FJ370"/>
  <c r="FJ391"/>
  <c r="FK370"/>
  <c r="FK391"/>
  <c r="FL370"/>
  <c r="FL391"/>
  <c r="FM370"/>
  <c r="FM391"/>
  <c r="FN370"/>
  <c r="FN391"/>
  <c r="FO370"/>
  <c r="FO391"/>
  <c r="FP370"/>
  <c r="FP391"/>
  <c r="EV371"/>
  <c r="EV392"/>
  <c r="EW371"/>
  <c r="EW392"/>
  <c r="EX371"/>
  <c r="EX392"/>
  <c r="EY371"/>
  <c r="EY392"/>
  <c r="EZ371"/>
  <c r="EZ392"/>
  <c r="FA371"/>
  <c r="FA392"/>
  <c r="FB371"/>
  <c r="FB392"/>
  <c r="FC371"/>
  <c r="FC392"/>
  <c r="FD371"/>
  <c r="FD392"/>
  <c r="FE371"/>
  <c r="FE392"/>
  <c r="FF371"/>
  <c r="FF392"/>
  <c r="FG371"/>
  <c r="FG392"/>
  <c r="FH371"/>
  <c r="FH392"/>
  <c r="FI371"/>
  <c r="FI392"/>
  <c r="FJ371"/>
  <c r="FJ392"/>
  <c r="FK371"/>
  <c r="FK392"/>
  <c r="FL371"/>
  <c r="FL392"/>
  <c r="FM371"/>
  <c r="FM392"/>
  <c r="FN371"/>
  <c r="FN392"/>
  <c r="FO371"/>
  <c r="FO392"/>
  <c r="FP371"/>
  <c r="FP392"/>
  <c r="EV372"/>
  <c r="EV393"/>
  <c r="EW372"/>
  <c r="EW393"/>
  <c r="EX372"/>
  <c r="EX393"/>
  <c r="EY372"/>
  <c r="EY393"/>
  <c r="EZ372"/>
  <c r="EZ393"/>
  <c r="FA372"/>
  <c r="FA393"/>
  <c r="FB372"/>
  <c r="FB393"/>
  <c r="FC372"/>
  <c r="FC393"/>
  <c r="FD372"/>
  <c r="FD393"/>
  <c r="FE372"/>
  <c r="FE393"/>
  <c r="FF372"/>
  <c r="FF393"/>
  <c r="FG372"/>
  <c r="FG393"/>
  <c r="FH372"/>
  <c r="FH393"/>
  <c r="FI372"/>
  <c r="FI393"/>
  <c r="FJ372"/>
  <c r="FJ393"/>
  <c r="FK372"/>
  <c r="FK393"/>
  <c r="FL372"/>
  <c r="FL393"/>
  <c r="FM372"/>
  <c r="FM393"/>
  <c r="FN372"/>
  <c r="FN393"/>
  <c r="FO372"/>
  <c r="FO393"/>
  <c r="FP372"/>
  <c r="FP393"/>
  <c r="EV373"/>
  <c r="EV394"/>
  <c r="EW373"/>
  <c r="EW394"/>
  <c r="EX373"/>
  <c r="EX394"/>
  <c r="EY373"/>
  <c r="EY394"/>
  <c r="EZ373"/>
  <c r="EZ394"/>
  <c r="FA373"/>
  <c r="FA394"/>
  <c r="FB373"/>
  <c r="FB394"/>
  <c r="FC373"/>
  <c r="FC394"/>
  <c r="FD373"/>
  <c r="FD394"/>
  <c r="FE373"/>
  <c r="FE394"/>
  <c r="FF373"/>
  <c r="FF394"/>
  <c r="FG373"/>
  <c r="FG394"/>
  <c r="FH373"/>
  <c r="FH394"/>
  <c r="FI373"/>
  <c r="FI394"/>
  <c r="FJ373"/>
  <c r="FJ394"/>
  <c r="FK373"/>
  <c r="FK394"/>
  <c r="FL373"/>
  <c r="FL394"/>
  <c r="FM373"/>
  <c r="FM394"/>
  <c r="FN373"/>
  <c r="FN394"/>
  <c r="FO373"/>
  <c r="FO394"/>
  <c r="FP373"/>
  <c r="FP394"/>
  <c r="EV374"/>
  <c r="EV395"/>
  <c r="EW374"/>
  <c r="EW395"/>
  <c r="EX374"/>
  <c r="EX395"/>
  <c r="EY374"/>
  <c r="EY395"/>
  <c r="EZ374"/>
  <c r="EZ395"/>
  <c r="FA374"/>
  <c r="FA395"/>
  <c r="FB374"/>
  <c r="FB395"/>
  <c r="FC374"/>
  <c r="FC395"/>
  <c r="FD374"/>
  <c r="FD395"/>
  <c r="FE374"/>
  <c r="FE395"/>
  <c r="FF374"/>
  <c r="FF395"/>
  <c r="FG374"/>
  <c r="FG395"/>
  <c r="FH374"/>
  <c r="FH395"/>
  <c r="FI374"/>
  <c r="FI395"/>
  <c r="FJ374"/>
  <c r="FJ395"/>
  <c r="FK374"/>
  <c r="FK395"/>
  <c r="FL374"/>
  <c r="FL395"/>
  <c r="FM374"/>
  <c r="FM395"/>
  <c r="FN374"/>
  <c r="FN395"/>
  <c r="FO374"/>
  <c r="FO395"/>
  <c r="FP374"/>
  <c r="FP395"/>
  <c r="EV375"/>
  <c r="EV396"/>
  <c r="EW375"/>
  <c r="EW396"/>
  <c r="EX375"/>
  <c r="EX396"/>
  <c r="EY375"/>
  <c r="EY396"/>
  <c r="EZ375"/>
  <c r="EZ396"/>
  <c r="FA375"/>
  <c r="FA396"/>
  <c r="FB375"/>
  <c r="FB396"/>
  <c r="FC375"/>
  <c r="FC396"/>
  <c r="FD375"/>
  <c r="FD396"/>
  <c r="FE375"/>
  <c r="FE396"/>
  <c r="FF375"/>
  <c r="FF396"/>
  <c r="FG375"/>
  <c r="FG396"/>
  <c r="FH375"/>
  <c r="FH396"/>
  <c r="FI375"/>
  <c r="FI396"/>
  <c r="FJ375"/>
  <c r="FJ396"/>
  <c r="FK375"/>
  <c r="FK396"/>
  <c r="FL375"/>
  <c r="FL396"/>
  <c r="FM375"/>
  <c r="FM396"/>
  <c r="FN375"/>
  <c r="FN396"/>
  <c r="FO375"/>
  <c r="FO396"/>
  <c r="FP375"/>
  <c r="FP396"/>
  <c r="EV376"/>
  <c r="EV397"/>
  <c r="EW376"/>
  <c r="EW397"/>
  <c r="EX376"/>
  <c r="EX397"/>
  <c r="EY376"/>
  <c r="EY397"/>
  <c r="EZ376"/>
  <c r="EZ397"/>
  <c r="FA376"/>
  <c r="FA397"/>
  <c r="FB376"/>
  <c r="FB397"/>
  <c r="FC376"/>
  <c r="FC397"/>
  <c r="FD376"/>
  <c r="FD397"/>
  <c r="FE376"/>
  <c r="FE397"/>
  <c r="FF376"/>
  <c r="FF397"/>
  <c r="FG376"/>
  <c r="FG397"/>
  <c r="FH376"/>
  <c r="FH397"/>
  <c r="FI376"/>
  <c r="FI397"/>
  <c r="FJ376"/>
  <c r="FJ397"/>
  <c r="FK376"/>
  <c r="FK397"/>
  <c r="FL376"/>
  <c r="FL397"/>
  <c r="FM376"/>
  <c r="FM397"/>
  <c r="FN376"/>
  <c r="FN397"/>
  <c r="FO376"/>
  <c r="FO397"/>
  <c r="FP376"/>
  <c r="FP397"/>
  <c r="EV377"/>
  <c r="EV398"/>
  <c r="EW377"/>
  <c r="EW398"/>
  <c r="EX377"/>
  <c r="EX398"/>
  <c r="EY377"/>
  <c r="EY398"/>
  <c r="EZ377"/>
  <c r="EZ398"/>
  <c r="FA377"/>
  <c r="FA398"/>
  <c r="FB377"/>
  <c r="FB398"/>
  <c r="FC377"/>
  <c r="FC398"/>
  <c r="FD377"/>
  <c r="FD398"/>
  <c r="FE377"/>
  <c r="FE398"/>
  <c r="FF377"/>
  <c r="FF398"/>
  <c r="FG377"/>
  <c r="FG398"/>
  <c r="FH377"/>
  <c r="FH398"/>
  <c r="FI377"/>
  <c r="FI398"/>
  <c r="FJ377"/>
  <c r="FJ398"/>
  <c r="FK377"/>
  <c r="FK398"/>
  <c r="FL377"/>
  <c r="FL398"/>
  <c r="FM377"/>
  <c r="FM398"/>
  <c r="FN377"/>
  <c r="FN398"/>
  <c r="FO377"/>
  <c r="FO398"/>
  <c r="FP377"/>
  <c r="FP398"/>
  <c r="EV378"/>
  <c r="EV399"/>
  <c r="EW378"/>
  <c r="EW399"/>
  <c r="EX378"/>
  <c r="EX399"/>
  <c r="EY378"/>
  <c r="EY399"/>
  <c r="EZ378"/>
  <c r="EZ399"/>
  <c r="FA378"/>
  <c r="FA399"/>
  <c r="FB378"/>
  <c r="FB399"/>
  <c r="FC378"/>
  <c r="FC399"/>
  <c r="FD378"/>
  <c r="FD399"/>
  <c r="FE378"/>
  <c r="FE399"/>
  <c r="FF378"/>
  <c r="FF399"/>
  <c r="FG378"/>
  <c r="FG399"/>
  <c r="FH378"/>
  <c r="FH399"/>
  <c r="FI378"/>
  <c r="FI399"/>
  <c r="FJ378"/>
  <c r="FJ399"/>
  <c r="FK378"/>
  <c r="FK399"/>
  <c r="FL378"/>
  <c r="FL399"/>
  <c r="FM378"/>
  <c r="FM399"/>
  <c r="FN378"/>
  <c r="FN399"/>
  <c r="FO378"/>
  <c r="FO399"/>
  <c r="FP378"/>
  <c r="FP399"/>
  <c r="EV253"/>
  <c r="EW253"/>
  <c r="EX253"/>
  <c r="EY253"/>
  <c r="EZ253"/>
  <c r="FA253"/>
  <c r="FB253"/>
  <c r="FC253"/>
  <c r="FD253"/>
  <c r="FE253"/>
  <c r="FF253"/>
  <c r="FG253"/>
  <c r="FH253"/>
  <c r="FI253"/>
  <c r="FJ253"/>
  <c r="FK253"/>
  <c r="FL253"/>
  <c r="FM253"/>
  <c r="FN253"/>
  <c r="FO253"/>
  <c r="FP253"/>
  <c r="EV254"/>
  <c r="EV275"/>
  <c r="EW254"/>
  <c r="EW275"/>
  <c r="EX254"/>
  <c r="EX275"/>
  <c r="EY254"/>
  <c r="EY275"/>
  <c r="EZ254"/>
  <c r="EZ275"/>
  <c r="FA254"/>
  <c r="FA275"/>
  <c r="FB254"/>
  <c r="FB275"/>
  <c r="FC254"/>
  <c r="FC275"/>
  <c r="FD254"/>
  <c r="FD275"/>
  <c r="FE254"/>
  <c r="FE275"/>
  <c r="FF254"/>
  <c r="FF275"/>
  <c r="FG254"/>
  <c r="FG275"/>
  <c r="FH254"/>
  <c r="FH275"/>
  <c r="FI254"/>
  <c r="FI275"/>
  <c r="FJ254"/>
  <c r="FJ275"/>
  <c r="FK254"/>
  <c r="FK275"/>
  <c r="FL254"/>
  <c r="FL275"/>
  <c r="FM254"/>
  <c r="FM275"/>
  <c r="FN254"/>
  <c r="FN275"/>
  <c r="FO254"/>
  <c r="FO275"/>
  <c r="FP254"/>
  <c r="FP275"/>
  <c r="EV255"/>
  <c r="EV276"/>
  <c r="EW255"/>
  <c r="EW276"/>
  <c r="EX255"/>
  <c r="EX276"/>
  <c r="EY255"/>
  <c r="EY276"/>
  <c r="EZ255"/>
  <c r="EZ276"/>
  <c r="FA255"/>
  <c r="FA276"/>
  <c r="FB255"/>
  <c r="FB276"/>
  <c r="FC255"/>
  <c r="FC276"/>
  <c r="FD255"/>
  <c r="FD276"/>
  <c r="FE255"/>
  <c r="FE276"/>
  <c r="FF255"/>
  <c r="FF276"/>
  <c r="FG255"/>
  <c r="FG276"/>
  <c r="FH255"/>
  <c r="FH276"/>
  <c r="FI255"/>
  <c r="FI276"/>
  <c r="FJ255"/>
  <c r="FJ276"/>
  <c r="FK255"/>
  <c r="FK276"/>
  <c r="FL255"/>
  <c r="FL276"/>
  <c r="FM255"/>
  <c r="FM276"/>
  <c r="FN255"/>
  <c r="FN276"/>
  <c r="FO255"/>
  <c r="FO276"/>
  <c r="FP255"/>
  <c r="FP276"/>
  <c r="EV256"/>
  <c r="EV277"/>
  <c r="EW256"/>
  <c r="EW277"/>
  <c r="EX256"/>
  <c r="EX277"/>
  <c r="EY256"/>
  <c r="EY277"/>
  <c r="EZ256"/>
  <c r="EZ277"/>
  <c r="FA256"/>
  <c r="FA277"/>
  <c r="FB256"/>
  <c r="FB277"/>
  <c r="FC256"/>
  <c r="FC277"/>
  <c r="FD256"/>
  <c r="FD277"/>
  <c r="FE256"/>
  <c r="FE277"/>
  <c r="FF256"/>
  <c r="FF277"/>
  <c r="FG256"/>
  <c r="FG277"/>
  <c r="FH256"/>
  <c r="FH277"/>
  <c r="FI256"/>
  <c r="FI277"/>
  <c r="FJ256"/>
  <c r="FJ277"/>
  <c r="FK256"/>
  <c r="FK277"/>
  <c r="FL256"/>
  <c r="FL277"/>
  <c r="FM256"/>
  <c r="FM277"/>
  <c r="FN256"/>
  <c r="FN277"/>
  <c r="FO256"/>
  <c r="FO277"/>
  <c r="FP256"/>
  <c r="FP277"/>
  <c r="EV257"/>
  <c r="EV278"/>
  <c r="EW257"/>
  <c r="EW278"/>
  <c r="EX257"/>
  <c r="EX278"/>
  <c r="EY257"/>
  <c r="EY278"/>
  <c r="EZ257"/>
  <c r="EZ278"/>
  <c r="FA257"/>
  <c r="FA278"/>
  <c r="FB257"/>
  <c r="FB278"/>
  <c r="FC257"/>
  <c r="FC278"/>
  <c r="FD257"/>
  <c r="FD278"/>
  <c r="FE257"/>
  <c r="FE278"/>
  <c r="FF257"/>
  <c r="FF278"/>
  <c r="FG257"/>
  <c r="FG278"/>
  <c r="FH257"/>
  <c r="FH278"/>
  <c r="FI257"/>
  <c r="FI278"/>
  <c r="FJ257"/>
  <c r="FJ278"/>
  <c r="FK257"/>
  <c r="FK278"/>
  <c r="FL257"/>
  <c r="FL278"/>
  <c r="FM257"/>
  <c r="FM278"/>
  <c r="FN257"/>
  <c r="FN278"/>
  <c r="FO257"/>
  <c r="FO278"/>
  <c r="FP257"/>
  <c r="FP278"/>
  <c r="EV258"/>
  <c r="EV279"/>
  <c r="EW258"/>
  <c r="EW279"/>
  <c r="EX258"/>
  <c r="EX279"/>
  <c r="EY258"/>
  <c r="EY279"/>
  <c r="EZ258"/>
  <c r="EZ279"/>
  <c r="FA258"/>
  <c r="FA279"/>
  <c r="FB258"/>
  <c r="FB279"/>
  <c r="FC258"/>
  <c r="FC279"/>
  <c r="FD258"/>
  <c r="FD279"/>
  <c r="FE258"/>
  <c r="FE279"/>
  <c r="FF258"/>
  <c r="FF279"/>
  <c r="FG258"/>
  <c r="FG279"/>
  <c r="FH258"/>
  <c r="FH279"/>
  <c r="FI258"/>
  <c r="FI279"/>
  <c r="FJ258"/>
  <c r="FJ279"/>
  <c r="FK258"/>
  <c r="FK279"/>
  <c r="FL258"/>
  <c r="FL279"/>
  <c r="FM258"/>
  <c r="FM279"/>
  <c r="FN258"/>
  <c r="FN279"/>
  <c r="FO258"/>
  <c r="FO279"/>
  <c r="FP258"/>
  <c r="FP279"/>
  <c r="EV259"/>
  <c r="EV280"/>
  <c r="EW259"/>
  <c r="EW280"/>
  <c r="EX259"/>
  <c r="EX280"/>
  <c r="EY259"/>
  <c r="EY280"/>
  <c r="EZ259"/>
  <c r="EZ280"/>
  <c r="FA259"/>
  <c r="FA280"/>
  <c r="FB259"/>
  <c r="FB280"/>
  <c r="FC259"/>
  <c r="FC280"/>
  <c r="FD259"/>
  <c r="FD280"/>
  <c r="FE259"/>
  <c r="FE280"/>
  <c r="FF259"/>
  <c r="FF280"/>
  <c r="FG259"/>
  <c r="FG280"/>
  <c r="FH259"/>
  <c r="FH280"/>
  <c r="FI259"/>
  <c r="FI280"/>
  <c r="FJ259"/>
  <c r="FJ280"/>
  <c r="FK259"/>
  <c r="FK280"/>
  <c r="FL259"/>
  <c r="FL280"/>
  <c r="FM259"/>
  <c r="FM280"/>
  <c r="FN259"/>
  <c r="FN280"/>
  <c r="FO259"/>
  <c r="FO280"/>
  <c r="FP259"/>
  <c r="FP280"/>
  <c r="EV260"/>
  <c r="EV281"/>
  <c r="EW260"/>
  <c r="EW281"/>
  <c r="EX260"/>
  <c r="EX281"/>
  <c r="EY260"/>
  <c r="EY281"/>
  <c r="EZ260"/>
  <c r="EZ281"/>
  <c r="FA260"/>
  <c r="FA281"/>
  <c r="FB260"/>
  <c r="FB281"/>
  <c r="FC260"/>
  <c r="FC281"/>
  <c r="FD260"/>
  <c r="FD281"/>
  <c r="FE260"/>
  <c r="FE281"/>
  <c r="FF260"/>
  <c r="FF281"/>
  <c r="FG260"/>
  <c r="FG281"/>
  <c r="FH260"/>
  <c r="FH281"/>
  <c r="FI260"/>
  <c r="FI281"/>
  <c r="FJ260"/>
  <c r="FJ281"/>
  <c r="FK260"/>
  <c r="FK281"/>
  <c r="FL260"/>
  <c r="FL281"/>
  <c r="FM260"/>
  <c r="FM281"/>
  <c r="FN260"/>
  <c r="FN281"/>
  <c r="FO260"/>
  <c r="FO281"/>
  <c r="FP260"/>
  <c r="FP281"/>
  <c r="EV261"/>
  <c r="EV282"/>
  <c r="EW261"/>
  <c r="EW282"/>
  <c r="EX261"/>
  <c r="EX282"/>
  <c r="EY261"/>
  <c r="EY282"/>
  <c r="EZ261"/>
  <c r="EZ282"/>
  <c r="FA261"/>
  <c r="FA282"/>
  <c r="FB261"/>
  <c r="FB282"/>
  <c r="FC261"/>
  <c r="FC282"/>
  <c r="FD261"/>
  <c r="FD282"/>
  <c r="FE261"/>
  <c r="FE282"/>
  <c r="FF261"/>
  <c r="FF282"/>
  <c r="FG261"/>
  <c r="FG282"/>
  <c r="FH261"/>
  <c r="FH282"/>
  <c r="FI261"/>
  <c r="FI282"/>
  <c r="FJ261"/>
  <c r="FJ282"/>
  <c r="FK261"/>
  <c r="FK282"/>
  <c r="FL261"/>
  <c r="FL282"/>
  <c r="FM261"/>
  <c r="FM282"/>
  <c r="FN261"/>
  <c r="FN282"/>
  <c r="FO261"/>
  <c r="FO282"/>
  <c r="FP261"/>
  <c r="FP282"/>
  <c r="EV262"/>
  <c r="EV283"/>
  <c r="EW262"/>
  <c r="EW283"/>
  <c r="EX262"/>
  <c r="EX283"/>
  <c r="EY262"/>
  <c r="EY283"/>
  <c r="EZ262"/>
  <c r="EZ283"/>
  <c r="FA262"/>
  <c r="FA283"/>
  <c r="FB262"/>
  <c r="FB283"/>
  <c r="FC262"/>
  <c r="FC283"/>
  <c r="FD262"/>
  <c r="FD283"/>
  <c r="FE262"/>
  <c r="FE283"/>
  <c r="FF262"/>
  <c r="FF283"/>
  <c r="FG262"/>
  <c r="FG283"/>
  <c r="FH262"/>
  <c r="FH283"/>
  <c r="FI262"/>
  <c r="FI283"/>
  <c r="FJ262"/>
  <c r="FJ283"/>
  <c r="FK262"/>
  <c r="FK283"/>
  <c r="FL262"/>
  <c r="FL283"/>
  <c r="FM262"/>
  <c r="FM283"/>
  <c r="FN262"/>
  <c r="FN283"/>
  <c r="FO262"/>
  <c r="FO283"/>
  <c r="FP262"/>
  <c r="FP283"/>
  <c r="EV263"/>
  <c r="EV284"/>
  <c r="EW263"/>
  <c r="EW284"/>
  <c r="EX263"/>
  <c r="EX284"/>
  <c r="EY263"/>
  <c r="EY284"/>
  <c r="EZ263"/>
  <c r="EZ284"/>
  <c r="FA263"/>
  <c r="FA284"/>
  <c r="FB263"/>
  <c r="FB284"/>
  <c r="FC263"/>
  <c r="FC284"/>
  <c r="FD263"/>
  <c r="FD284"/>
  <c r="FE263"/>
  <c r="FE284"/>
  <c r="FF263"/>
  <c r="FF284"/>
  <c r="FG263"/>
  <c r="FG284"/>
  <c r="FH263"/>
  <c r="FH284"/>
  <c r="FI263"/>
  <c r="FI284"/>
  <c r="FJ263"/>
  <c r="FJ284"/>
  <c r="FK263"/>
  <c r="FK284"/>
  <c r="FL263"/>
  <c r="FL284"/>
  <c r="FM263"/>
  <c r="FM284"/>
  <c r="FN263"/>
  <c r="FN284"/>
  <c r="FO263"/>
  <c r="FO284"/>
  <c r="FP263"/>
  <c r="FP284"/>
  <c r="EV264"/>
  <c r="EV285"/>
  <c r="EW264"/>
  <c r="EW285"/>
  <c r="EX264"/>
  <c r="EX285"/>
  <c r="EY264"/>
  <c r="EY285"/>
  <c r="EZ264"/>
  <c r="EZ285"/>
  <c r="FA264"/>
  <c r="FA285"/>
  <c r="FB264"/>
  <c r="FB285"/>
  <c r="FC264"/>
  <c r="FC285"/>
  <c r="FD264"/>
  <c r="FD285"/>
  <c r="FE264"/>
  <c r="FE285"/>
  <c r="FF264"/>
  <c r="FF285"/>
  <c r="FG264"/>
  <c r="FG285"/>
  <c r="FH264"/>
  <c r="FH285"/>
  <c r="FI264"/>
  <c r="FI285"/>
  <c r="FJ264"/>
  <c r="FJ285"/>
  <c r="FK264"/>
  <c r="FK285"/>
  <c r="FL264"/>
  <c r="FL285"/>
  <c r="FM264"/>
  <c r="FM285"/>
  <c r="FN264"/>
  <c r="FN285"/>
  <c r="FO264"/>
  <c r="FO285"/>
  <c r="FP264"/>
  <c r="FP285"/>
  <c r="EV265"/>
  <c r="EV286"/>
  <c r="EW265"/>
  <c r="EW286"/>
  <c r="EX265"/>
  <c r="EX286"/>
  <c r="EY265"/>
  <c r="EY286"/>
  <c r="EZ265"/>
  <c r="EZ286"/>
  <c r="FA265"/>
  <c r="FA286"/>
  <c r="FB265"/>
  <c r="FB286"/>
  <c r="FC265"/>
  <c r="FC286"/>
  <c r="FD265"/>
  <c r="FD286"/>
  <c r="FE265"/>
  <c r="FE286"/>
  <c r="FF265"/>
  <c r="FF286"/>
  <c r="FG265"/>
  <c r="FG286"/>
  <c r="FH265"/>
  <c r="FH286"/>
  <c r="FI265"/>
  <c r="FI286"/>
  <c r="FJ265"/>
  <c r="FJ286"/>
  <c r="FK265"/>
  <c r="FK286"/>
  <c r="FL265"/>
  <c r="FL286"/>
  <c r="FM265"/>
  <c r="FM286"/>
  <c r="FN265"/>
  <c r="FN286"/>
  <c r="FO265"/>
  <c r="FO286"/>
  <c r="FP265"/>
  <c r="FP286"/>
  <c r="EV266"/>
  <c r="EV287"/>
  <c r="EW266"/>
  <c r="EW287"/>
  <c r="EX266"/>
  <c r="EX287"/>
  <c r="EY266"/>
  <c r="EY287"/>
  <c r="EZ266"/>
  <c r="EZ287"/>
  <c r="FA266"/>
  <c r="FA287"/>
  <c r="FB266"/>
  <c r="FB287"/>
  <c r="FC266"/>
  <c r="FC287"/>
  <c r="FD266"/>
  <c r="FD287"/>
  <c r="FE266"/>
  <c r="FE287"/>
  <c r="FF266"/>
  <c r="FF287"/>
  <c r="FG266"/>
  <c r="FG287"/>
  <c r="FH266"/>
  <c r="FH287"/>
  <c r="FI266"/>
  <c r="FI287"/>
  <c r="FJ266"/>
  <c r="FJ287"/>
  <c r="FK266"/>
  <c r="FK287"/>
  <c r="FL266"/>
  <c r="FL287"/>
  <c r="FM266"/>
  <c r="FM287"/>
  <c r="FN266"/>
  <c r="FN287"/>
  <c r="FO266"/>
  <c r="FO287"/>
  <c r="FP266"/>
  <c r="FP287"/>
  <c r="EV267"/>
  <c r="EV288"/>
  <c r="EW267"/>
  <c r="EW288"/>
  <c r="EX267"/>
  <c r="EX288"/>
  <c r="EY267"/>
  <c r="EY288"/>
  <c r="EZ267"/>
  <c r="EZ288"/>
  <c r="FA267"/>
  <c r="FA288"/>
  <c r="FB267"/>
  <c r="FB288"/>
  <c r="FC267"/>
  <c r="FC288"/>
  <c r="FD267"/>
  <c r="FD288"/>
  <c r="FE267"/>
  <c r="FE288"/>
  <c r="FF267"/>
  <c r="FF288"/>
  <c r="FG267"/>
  <c r="FG288"/>
  <c r="FH267"/>
  <c r="FH288"/>
  <c r="FI267"/>
  <c r="FI288"/>
  <c r="FJ267"/>
  <c r="FJ288"/>
  <c r="FK267"/>
  <c r="FK288"/>
  <c r="FL267"/>
  <c r="FL288"/>
  <c r="FM267"/>
  <c r="FM288"/>
  <c r="FN267"/>
  <c r="FN288"/>
  <c r="FO267"/>
  <c r="FO288"/>
  <c r="FP267"/>
  <c r="FP288"/>
  <c r="EV268"/>
  <c r="EV289"/>
  <c r="EW268"/>
  <c r="EW289"/>
  <c r="EX268"/>
  <c r="EX289"/>
  <c r="EY268"/>
  <c r="EY289"/>
  <c r="EZ268"/>
  <c r="EZ289"/>
  <c r="FA268"/>
  <c r="FA289"/>
  <c r="FB268"/>
  <c r="FB289"/>
  <c r="FC268"/>
  <c r="FC289"/>
  <c r="FD268"/>
  <c r="FD289"/>
  <c r="FE268"/>
  <c r="FE289"/>
  <c r="FF268"/>
  <c r="FF289"/>
  <c r="FG268"/>
  <c r="FG289"/>
  <c r="FH268"/>
  <c r="FH289"/>
  <c r="FI268"/>
  <c r="FI289"/>
  <c r="FJ268"/>
  <c r="FJ289"/>
  <c r="FK268"/>
  <c r="FK289"/>
  <c r="FL268"/>
  <c r="FL289"/>
  <c r="FM268"/>
  <c r="FM289"/>
  <c r="FN268"/>
  <c r="FN289"/>
  <c r="FO268"/>
  <c r="FO289"/>
  <c r="FP268"/>
  <c r="FP289"/>
  <c r="EV269"/>
  <c r="EV290"/>
  <c r="EW269"/>
  <c r="EW290"/>
  <c r="EX269"/>
  <c r="EX290"/>
  <c r="EY269"/>
  <c r="EY290"/>
  <c r="EZ269"/>
  <c r="EZ290"/>
  <c r="FA269"/>
  <c r="FA290"/>
  <c r="FB269"/>
  <c r="FB290"/>
  <c r="FC269"/>
  <c r="FC290"/>
  <c r="FD269"/>
  <c r="FD290"/>
  <c r="FE269"/>
  <c r="FE290"/>
  <c r="FF269"/>
  <c r="FF290"/>
  <c r="FG269"/>
  <c r="FG290"/>
  <c r="FH269"/>
  <c r="FH290"/>
  <c r="FI269"/>
  <c r="FI290"/>
  <c r="FJ269"/>
  <c r="FJ290"/>
  <c r="FK269"/>
  <c r="FK290"/>
  <c r="FL269"/>
  <c r="FL290"/>
  <c r="FM269"/>
  <c r="FM290"/>
  <c r="FN269"/>
  <c r="FN290"/>
  <c r="FO269"/>
  <c r="FO290"/>
  <c r="FP269"/>
  <c r="FP290"/>
  <c r="EV270"/>
  <c r="EV291"/>
  <c r="EW270"/>
  <c r="EW291"/>
  <c r="EX270"/>
  <c r="EX291"/>
  <c r="EY270"/>
  <c r="EY291"/>
  <c r="EZ270"/>
  <c r="EZ291"/>
  <c r="FA270"/>
  <c r="FA291"/>
  <c r="FB270"/>
  <c r="FB291"/>
  <c r="FC270"/>
  <c r="FC291"/>
  <c r="FD270"/>
  <c r="FD291"/>
  <c r="FE270"/>
  <c r="FE291"/>
  <c r="FF270"/>
  <c r="FF291"/>
  <c r="FG270"/>
  <c r="FG291"/>
  <c r="FH270"/>
  <c r="FH291"/>
  <c r="FI270"/>
  <c r="FI291"/>
  <c r="FJ270"/>
  <c r="FJ291"/>
  <c r="FK270"/>
  <c r="FK291"/>
  <c r="FL270"/>
  <c r="FL291"/>
  <c r="FM270"/>
  <c r="FM291"/>
  <c r="FN270"/>
  <c r="FN291"/>
  <c r="FO270"/>
  <c r="FO291"/>
  <c r="FP270"/>
  <c r="FP291"/>
  <c r="EV271"/>
  <c r="EV292"/>
  <c r="EW271"/>
  <c r="EW292"/>
  <c r="EX271"/>
  <c r="EX292"/>
  <c r="EY271"/>
  <c r="EY292"/>
  <c r="EZ271"/>
  <c r="EZ292"/>
  <c r="FA271"/>
  <c r="FA292"/>
  <c r="FB271"/>
  <c r="FB292"/>
  <c r="FC271"/>
  <c r="FC292"/>
  <c r="FD271"/>
  <c r="FD292"/>
  <c r="FE271"/>
  <c r="FE292"/>
  <c r="FF271"/>
  <c r="FF292"/>
  <c r="FG271"/>
  <c r="FG292"/>
  <c r="FH271"/>
  <c r="FH292"/>
  <c r="FI271"/>
  <c r="FI292"/>
  <c r="FJ271"/>
  <c r="FJ292"/>
  <c r="FK271"/>
  <c r="FK292"/>
  <c r="FL271"/>
  <c r="FL292"/>
  <c r="FM271"/>
  <c r="FM292"/>
  <c r="FN271"/>
  <c r="FN292"/>
  <c r="FO271"/>
  <c r="FO292"/>
  <c r="FP271"/>
  <c r="FP292"/>
  <c r="EV272"/>
  <c r="EV293"/>
  <c r="EW272"/>
  <c r="EW293"/>
  <c r="EX272"/>
  <c r="EX293"/>
  <c r="EY272"/>
  <c r="EY293"/>
  <c r="EZ272"/>
  <c r="EZ293"/>
  <c r="FA272"/>
  <c r="FA293"/>
  <c r="FB272"/>
  <c r="FB293"/>
  <c r="FC272"/>
  <c r="FC293"/>
  <c r="FD272"/>
  <c r="FD293"/>
  <c r="FE272"/>
  <c r="FE293"/>
  <c r="FF272"/>
  <c r="FF293"/>
  <c r="FG272"/>
  <c r="FG293"/>
  <c r="FH272"/>
  <c r="FH293"/>
  <c r="FI272"/>
  <c r="FI293"/>
  <c r="FJ272"/>
  <c r="FJ293"/>
  <c r="FK272"/>
  <c r="FK293"/>
  <c r="FL272"/>
  <c r="FL293"/>
  <c r="FM272"/>
  <c r="FM293"/>
  <c r="FN272"/>
  <c r="FN293"/>
  <c r="FO272"/>
  <c r="FO293"/>
  <c r="FP272"/>
  <c r="FP293"/>
  <c r="EV273"/>
  <c r="EV294"/>
  <c r="EW273"/>
  <c r="EW294"/>
  <c r="EX273"/>
  <c r="EX294"/>
  <c r="EY273"/>
  <c r="EY294"/>
  <c r="EZ273"/>
  <c r="EZ294"/>
  <c r="FA273"/>
  <c r="FA294"/>
  <c r="FB273"/>
  <c r="FB294"/>
  <c r="FC273"/>
  <c r="FC294"/>
  <c r="FD273"/>
  <c r="FD294"/>
  <c r="FE273"/>
  <c r="FE294"/>
  <c r="FF273"/>
  <c r="FF294"/>
  <c r="FG273"/>
  <c r="FG294"/>
  <c r="FH273"/>
  <c r="FH294"/>
  <c r="FI273"/>
  <c r="FI294"/>
  <c r="FJ273"/>
  <c r="FJ294"/>
  <c r="FK273"/>
  <c r="FK294"/>
  <c r="FL273"/>
  <c r="FL294"/>
  <c r="FM273"/>
  <c r="FM294"/>
  <c r="FN273"/>
  <c r="FN294"/>
  <c r="FO273"/>
  <c r="FO294"/>
  <c r="FP273"/>
  <c r="FP294"/>
  <c r="EV148"/>
  <c r="EW148"/>
  <c r="EX148"/>
  <c r="EY148"/>
  <c r="EZ148"/>
  <c r="FA148"/>
  <c r="FB148"/>
  <c r="FC148"/>
  <c r="FD148"/>
  <c r="FE148"/>
  <c r="FF148"/>
  <c r="FG148"/>
  <c r="FH148"/>
  <c r="FI148"/>
  <c r="FJ148"/>
  <c r="FK148"/>
  <c r="FL148"/>
  <c r="FM148"/>
  <c r="FN148"/>
  <c r="FO148"/>
  <c r="FP148"/>
  <c r="EV149"/>
  <c r="EV170"/>
  <c r="EW149"/>
  <c r="EW170"/>
  <c r="EX149"/>
  <c r="EX170"/>
  <c r="EY149"/>
  <c r="EY170"/>
  <c r="EZ149"/>
  <c r="EZ170"/>
  <c r="FA149"/>
  <c r="FA170"/>
  <c r="FB149"/>
  <c r="FB170"/>
  <c r="FC149"/>
  <c r="FC170"/>
  <c r="FD149"/>
  <c r="FD170"/>
  <c r="FE149"/>
  <c r="FE170"/>
  <c r="FF149"/>
  <c r="FF170"/>
  <c r="FG149"/>
  <c r="FG170"/>
  <c r="FH149"/>
  <c r="FH170"/>
  <c r="FI149"/>
  <c r="FI170"/>
  <c r="FJ149"/>
  <c r="FJ170"/>
  <c r="FK149"/>
  <c r="FK170"/>
  <c r="FL149"/>
  <c r="FL170"/>
  <c r="FM149"/>
  <c r="FM170"/>
  <c r="FN149"/>
  <c r="FN170"/>
  <c r="FO149"/>
  <c r="FO170"/>
  <c r="FP149"/>
  <c r="FP170"/>
  <c r="EV150"/>
  <c r="EV171"/>
  <c r="EW150"/>
  <c r="EW171"/>
  <c r="EX150"/>
  <c r="EX171"/>
  <c r="EY150"/>
  <c r="EY171"/>
  <c r="EZ150"/>
  <c r="EZ171"/>
  <c r="FA150"/>
  <c r="FA171"/>
  <c r="FB150"/>
  <c r="FB171"/>
  <c r="FC150"/>
  <c r="FC171"/>
  <c r="FD150"/>
  <c r="FD171"/>
  <c r="FE150"/>
  <c r="FE171"/>
  <c r="FF150"/>
  <c r="FF171"/>
  <c r="FG150"/>
  <c r="FG171"/>
  <c r="FH150"/>
  <c r="FH171"/>
  <c r="FI150"/>
  <c r="FI171"/>
  <c r="FJ150"/>
  <c r="FJ171"/>
  <c r="FK150"/>
  <c r="FK171"/>
  <c r="FL150"/>
  <c r="FL171"/>
  <c r="FM150"/>
  <c r="FM171"/>
  <c r="FN150"/>
  <c r="FN171"/>
  <c r="FO150"/>
  <c r="FO171"/>
  <c r="FP150"/>
  <c r="FP171"/>
  <c r="EV151"/>
  <c r="EV172"/>
  <c r="EW151"/>
  <c r="EW172"/>
  <c r="EX151"/>
  <c r="EX172"/>
  <c r="EY151"/>
  <c r="EY172"/>
  <c r="EZ151"/>
  <c r="EZ172"/>
  <c r="FA151"/>
  <c r="FA172"/>
  <c r="FB151"/>
  <c r="FB172"/>
  <c r="FC151"/>
  <c r="FC172"/>
  <c r="FD151"/>
  <c r="FD172"/>
  <c r="FE151"/>
  <c r="FE172"/>
  <c r="FF151"/>
  <c r="FF172"/>
  <c r="FG151"/>
  <c r="FG172"/>
  <c r="FH151"/>
  <c r="FH172"/>
  <c r="FI151"/>
  <c r="FI172"/>
  <c r="FJ151"/>
  <c r="FJ172"/>
  <c r="FK151"/>
  <c r="FK172"/>
  <c r="FL151"/>
  <c r="FL172"/>
  <c r="FM151"/>
  <c r="FM172"/>
  <c r="FN151"/>
  <c r="FN172"/>
  <c r="FO151"/>
  <c r="FO172"/>
  <c r="FP151"/>
  <c r="FP172"/>
  <c r="EV152"/>
  <c r="EV173"/>
  <c r="EW152"/>
  <c r="EW173"/>
  <c r="EX152"/>
  <c r="EX173"/>
  <c r="EY152"/>
  <c r="EY173"/>
  <c r="EZ152"/>
  <c r="EZ173"/>
  <c r="FA152"/>
  <c r="FA173"/>
  <c r="FB152"/>
  <c r="FB173"/>
  <c r="FC152"/>
  <c r="FC173"/>
  <c r="FD152"/>
  <c r="FD173"/>
  <c r="FE152"/>
  <c r="FE173"/>
  <c r="FF152"/>
  <c r="FF173"/>
  <c r="FG152"/>
  <c r="FG173"/>
  <c r="FH152"/>
  <c r="FH173"/>
  <c r="FI152"/>
  <c r="FI173"/>
  <c r="FJ152"/>
  <c r="FJ173"/>
  <c r="FK152"/>
  <c r="FK173"/>
  <c r="FL152"/>
  <c r="FL173"/>
  <c r="FM152"/>
  <c r="FM173"/>
  <c r="FN152"/>
  <c r="FN173"/>
  <c r="FO152"/>
  <c r="FO173"/>
  <c r="FP152"/>
  <c r="FP173"/>
  <c r="EV153"/>
  <c r="EV174"/>
  <c r="EW153"/>
  <c r="EW174"/>
  <c r="EX153"/>
  <c r="EX174"/>
  <c r="EY153"/>
  <c r="EY174"/>
  <c r="EZ153"/>
  <c r="EZ174"/>
  <c r="FA153"/>
  <c r="FA174"/>
  <c r="FB153"/>
  <c r="FB174"/>
  <c r="FC153"/>
  <c r="FC174"/>
  <c r="FD153"/>
  <c r="FD174"/>
  <c r="FE153"/>
  <c r="FE174"/>
  <c r="FF153"/>
  <c r="FF174"/>
  <c r="FG153"/>
  <c r="FG174"/>
  <c r="FH153"/>
  <c r="FH174"/>
  <c r="FI153"/>
  <c r="FI174"/>
  <c r="FJ153"/>
  <c r="FJ174"/>
  <c r="FK153"/>
  <c r="FK174"/>
  <c r="FL153"/>
  <c r="FL174"/>
  <c r="FM153"/>
  <c r="FM174"/>
  <c r="FN153"/>
  <c r="FN174"/>
  <c r="FO153"/>
  <c r="FO174"/>
  <c r="FP153"/>
  <c r="FP174"/>
  <c r="EV154"/>
  <c r="EV175"/>
  <c r="EW154"/>
  <c r="EW175"/>
  <c r="EX154"/>
  <c r="EX175"/>
  <c r="EY154"/>
  <c r="EY175"/>
  <c r="EZ154"/>
  <c r="EZ175"/>
  <c r="FA154"/>
  <c r="FA175"/>
  <c r="FB154"/>
  <c r="FB175"/>
  <c r="FC154"/>
  <c r="FC175"/>
  <c r="FD154"/>
  <c r="FD175"/>
  <c r="FE154"/>
  <c r="FE175"/>
  <c r="FF154"/>
  <c r="FF175"/>
  <c r="FG154"/>
  <c r="FG175"/>
  <c r="FH154"/>
  <c r="FH175"/>
  <c r="FI154"/>
  <c r="FI175"/>
  <c r="FJ154"/>
  <c r="FJ175"/>
  <c r="FK154"/>
  <c r="FK175"/>
  <c r="FL154"/>
  <c r="FL175"/>
  <c r="FM154"/>
  <c r="FM175"/>
  <c r="FN154"/>
  <c r="FN175"/>
  <c r="FO154"/>
  <c r="FO175"/>
  <c r="FP154"/>
  <c r="FP175"/>
  <c r="EV155"/>
  <c r="EV176"/>
  <c r="EW155"/>
  <c r="EW176"/>
  <c r="EX155"/>
  <c r="EX176"/>
  <c r="EY155"/>
  <c r="EY176"/>
  <c r="EZ155"/>
  <c r="EZ176"/>
  <c r="FA155"/>
  <c r="FA176"/>
  <c r="FB155"/>
  <c r="FB176"/>
  <c r="FC155"/>
  <c r="FC176"/>
  <c r="FD155"/>
  <c r="FD176"/>
  <c r="FE155"/>
  <c r="FE176"/>
  <c r="FF155"/>
  <c r="FF176"/>
  <c r="FG155"/>
  <c r="FG176"/>
  <c r="FH155"/>
  <c r="FH176"/>
  <c r="FI155"/>
  <c r="FI176"/>
  <c r="FJ155"/>
  <c r="FJ176"/>
  <c r="FK155"/>
  <c r="FK176"/>
  <c r="FL155"/>
  <c r="FL176"/>
  <c r="FM155"/>
  <c r="FM176"/>
  <c r="FN155"/>
  <c r="FN176"/>
  <c r="FO155"/>
  <c r="FO176"/>
  <c r="FP155"/>
  <c r="FP176"/>
  <c r="EV156"/>
  <c r="EV177"/>
  <c r="EW156"/>
  <c r="EW177"/>
  <c r="EX156"/>
  <c r="EX177"/>
  <c r="EY156"/>
  <c r="EY177"/>
  <c r="EZ156"/>
  <c r="EZ177"/>
  <c r="FA156"/>
  <c r="FA177"/>
  <c r="FB156"/>
  <c r="FB177"/>
  <c r="FC156"/>
  <c r="FC177"/>
  <c r="FD156"/>
  <c r="FD177"/>
  <c r="FE156"/>
  <c r="FE177"/>
  <c r="FF156"/>
  <c r="FF177"/>
  <c r="FG156"/>
  <c r="FG177"/>
  <c r="FH156"/>
  <c r="FH177"/>
  <c r="FI156"/>
  <c r="FI177"/>
  <c r="FJ156"/>
  <c r="FJ177"/>
  <c r="FK156"/>
  <c r="FK177"/>
  <c r="FL156"/>
  <c r="FL177"/>
  <c r="FM156"/>
  <c r="FM177"/>
  <c r="FN156"/>
  <c r="FN177"/>
  <c r="FO156"/>
  <c r="FO177"/>
  <c r="FP156"/>
  <c r="FP177"/>
  <c r="EV157"/>
  <c r="EV178"/>
  <c r="EW157"/>
  <c r="EW178"/>
  <c r="EX157"/>
  <c r="EX178"/>
  <c r="EY157"/>
  <c r="EY178"/>
  <c r="EZ157"/>
  <c r="EZ178"/>
  <c r="FA157"/>
  <c r="FA178"/>
  <c r="FB157"/>
  <c r="FB178"/>
  <c r="FC157"/>
  <c r="FC178"/>
  <c r="FD157"/>
  <c r="FD178"/>
  <c r="FE157"/>
  <c r="FE178"/>
  <c r="FF157"/>
  <c r="FF178"/>
  <c r="FG157"/>
  <c r="FG178"/>
  <c r="FH157"/>
  <c r="FH178"/>
  <c r="FI157"/>
  <c r="FI178"/>
  <c r="FJ157"/>
  <c r="FJ178"/>
  <c r="FK157"/>
  <c r="FK178"/>
  <c r="FL157"/>
  <c r="FL178"/>
  <c r="FM157"/>
  <c r="FM178"/>
  <c r="FN157"/>
  <c r="FN178"/>
  <c r="FO157"/>
  <c r="FO178"/>
  <c r="FP157"/>
  <c r="FP178"/>
  <c r="EV158"/>
  <c r="EV179"/>
  <c r="EW158"/>
  <c r="EW179"/>
  <c r="EX158"/>
  <c r="EX179"/>
  <c r="EY158"/>
  <c r="EY179"/>
  <c r="EZ158"/>
  <c r="EZ179"/>
  <c r="FA158"/>
  <c r="FA179"/>
  <c r="FB158"/>
  <c r="FB179"/>
  <c r="FC158"/>
  <c r="FC179"/>
  <c r="FD158"/>
  <c r="FD179"/>
  <c r="FE158"/>
  <c r="FE179"/>
  <c r="FF158"/>
  <c r="FF179"/>
  <c r="FG158"/>
  <c r="FG179"/>
  <c r="FH158"/>
  <c r="FH179"/>
  <c r="FI158"/>
  <c r="FI179"/>
  <c r="FJ158"/>
  <c r="FJ179"/>
  <c r="FK158"/>
  <c r="FK179"/>
  <c r="FL158"/>
  <c r="FL179"/>
  <c r="FM158"/>
  <c r="FM179"/>
  <c r="FN158"/>
  <c r="FN179"/>
  <c r="FO158"/>
  <c r="FO179"/>
  <c r="FP158"/>
  <c r="FP179"/>
  <c r="EV159"/>
  <c r="EV180"/>
  <c r="EW159"/>
  <c r="EW180"/>
  <c r="EX159"/>
  <c r="EX180"/>
  <c r="EY159"/>
  <c r="EY180"/>
  <c r="EZ159"/>
  <c r="EZ180"/>
  <c r="FA159"/>
  <c r="FA180"/>
  <c r="FB159"/>
  <c r="FB180"/>
  <c r="FC159"/>
  <c r="FC180"/>
  <c r="FD159"/>
  <c r="FD180"/>
  <c r="FE159"/>
  <c r="FE180"/>
  <c r="FF159"/>
  <c r="FF180"/>
  <c r="FG159"/>
  <c r="FG180"/>
  <c r="FH159"/>
  <c r="FH180"/>
  <c r="FI159"/>
  <c r="FI180"/>
  <c r="FJ159"/>
  <c r="FJ180"/>
  <c r="FK159"/>
  <c r="FK180"/>
  <c r="FL159"/>
  <c r="FL180"/>
  <c r="FM159"/>
  <c r="FM180"/>
  <c r="FN159"/>
  <c r="FN180"/>
  <c r="FO159"/>
  <c r="FO180"/>
  <c r="FP159"/>
  <c r="FP180"/>
  <c r="EV160"/>
  <c r="EV181"/>
  <c r="EW160"/>
  <c r="EW181"/>
  <c r="EX160"/>
  <c r="EX181"/>
  <c r="EY160"/>
  <c r="EY181"/>
  <c r="EZ160"/>
  <c r="EZ181"/>
  <c r="FA160"/>
  <c r="FA181"/>
  <c r="FB160"/>
  <c r="FB181"/>
  <c r="FC160"/>
  <c r="FC181"/>
  <c r="FD160"/>
  <c r="FD181"/>
  <c r="FE160"/>
  <c r="FE181"/>
  <c r="FF160"/>
  <c r="FF181"/>
  <c r="FG160"/>
  <c r="FG181"/>
  <c r="FH160"/>
  <c r="FH181"/>
  <c r="FI160"/>
  <c r="FI181"/>
  <c r="FJ160"/>
  <c r="FJ181"/>
  <c r="FK160"/>
  <c r="FK181"/>
  <c r="FL160"/>
  <c r="FL181"/>
  <c r="FM160"/>
  <c r="FM181"/>
  <c r="FN160"/>
  <c r="FN181"/>
  <c r="FO160"/>
  <c r="FO181"/>
  <c r="FP160"/>
  <c r="FP181"/>
  <c r="EV161"/>
  <c r="EV182"/>
  <c r="EW161"/>
  <c r="EW182"/>
  <c r="EX161"/>
  <c r="EX182"/>
  <c r="EY161"/>
  <c r="EY182"/>
  <c r="EZ161"/>
  <c r="EZ182"/>
  <c r="FA161"/>
  <c r="FA182"/>
  <c r="FB161"/>
  <c r="FB182"/>
  <c r="FC161"/>
  <c r="FC182"/>
  <c r="FD161"/>
  <c r="FD182"/>
  <c r="FE161"/>
  <c r="FE182"/>
  <c r="FF161"/>
  <c r="FF182"/>
  <c r="FG161"/>
  <c r="FG182"/>
  <c r="FH161"/>
  <c r="FH182"/>
  <c r="FI161"/>
  <c r="FI182"/>
  <c r="FJ161"/>
  <c r="FJ182"/>
  <c r="FK161"/>
  <c r="FK182"/>
  <c r="FL161"/>
  <c r="FL182"/>
  <c r="FM161"/>
  <c r="FM182"/>
  <c r="FN161"/>
  <c r="FN182"/>
  <c r="FO161"/>
  <c r="FO182"/>
  <c r="FP161"/>
  <c r="FP182"/>
  <c r="EV162"/>
  <c r="EV183"/>
  <c r="EW162"/>
  <c r="EW183"/>
  <c r="EX162"/>
  <c r="EX183"/>
  <c r="EY162"/>
  <c r="EY183"/>
  <c r="EZ162"/>
  <c r="EZ183"/>
  <c r="FA162"/>
  <c r="FA183"/>
  <c r="FB162"/>
  <c r="FB183"/>
  <c r="FC162"/>
  <c r="FC183"/>
  <c r="FD162"/>
  <c r="FD183"/>
  <c r="FE162"/>
  <c r="FE183"/>
  <c r="FF162"/>
  <c r="FF183"/>
  <c r="FG162"/>
  <c r="FG183"/>
  <c r="FH162"/>
  <c r="FH183"/>
  <c r="FI162"/>
  <c r="FI183"/>
  <c r="FJ162"/>
  <c r="FJ183"/>
  <c r="FK162"/>
  <c r="FK183"/>
  <c r="FL162"/>
  <c r="FL183"/>
  <c r="FM162"/>
  <c r="FM183"/>
  <c r="FN162"/>
  <c r="FN183"/>
  <c r="FO162"/>
  <c r="FO183"/>
  <c r="FP162"/>
  <c r="FP183"/>
  <c r="EV163"/>
  <c r="EV184"/>
  <c r="EW163"/>
  <c r="EW184"/>
  <c r="EX163"/>
  <c r="EX184"/>
  <c r="EY163"/>
  <c r="EY184"/>
  <c r="EZ163"/>
  <c r="EZ184"/>
  <c r="FA163"/>
  <c r="FA184"/>
  <c r="FB163"/>
  <c r="FB184"/>
  <c r="FC163"/>
  <c r="FC184"/>
  <c r="FD163"/>
  <c r="FD184"/>
  <c r="FE163"/>
  <c r="FE184"/>
  <c r="FF163"/>
  <c r="FF184"/>
  <c r="FG163"/>
  <c r="FG184"/>
  <c r="FH163"/>
  <c r="FH184"/>
  <c r="FI163"/>
  <c r="FI184"/>
  <c r="FJ163"/>
  <c r="FJ184"/>
  <c r="FK163"/>
  <c r="FK184"/>
  <c r="FL163"/>
  <c r="FL184"/>
  <c r="FM163"/>
  <c r="FM184"/>
  <c r="FN163"/>
  <c r="FN184"/>
  <c r="FO163"/>
  <c r="FO184"/>
  <c r="FP163"/>
  <c r="FP184"/>
  <c r="EV164"/>
  <c r="EV185"/>
  <c r="EW164"/>
  <c r="EW185"/>
  <c r="EX164"/>
  <c r="EX185"/>
  <c r="EY164"/>
  <c r="EY185"/>
  <c r="EZ164"/>
  <c r="EZ185"/>
  <c r="FA164"/>
  <c r="FA185"/>
  <c r="FB164"/>
  <c r="FB185"/>
  <c r="FC164"/>
  <c r="FC185"/>
  <c r="FD164"/>
  <c r="FD185"/>
  <c r="FE164"/>
  <c r="FE185"/>
  <c r="FF164"/>
  <c r="FF185"/>
  <c r="FG164"/>
  <c r="FG185"/>
  <c r="FH164"/>
  <c r="FH185"/>
  <c r="FI164"/>
  <c r="FI185"/>
  <c r="FJ164"/>
  <c r="FJ185"/>
  <c r="FK164"/>
  <c r="FK185"/>
  <c r="FL164"/>
  <c r="FL185"/>
  <c r="FM164"/>
  <c r="FM185"/>
  <c r="FN164"/>
  <c r="FN185"/>
  <c r="FO164"/>
  <c r="FO185"/>
  <c r="FP164"/>
  <c r="FP185"/>
  <c r="EV165"/>
  <c r="EV186"/>
  <c r="EW165"/>
  <c r="EW186"/>
  <c r="EX165"/>
  <c r="EX186"/>
  <c r="EY165"/>
  <c r="EY186"/>
  <c r="EZ165"/>
  <c r="EZ186"/>
  <c r="FA165"/>
  <c r="FA186"/>
  <c r="FB165"/>
  <c r="FB186"/>
  <c r="FC165"/>
  <c r="FC186"/>
  <c r="FD165"/>
  <c r="FD186"/>
  <c r="FE165"/>
  <c r="FE186"/>
  <c r="FF165"/>
  <c r="FF186"/>
  <c r="FG165"/>
  <c r="FG186"/>
  <c r="FH165"/>
  <c r="FH186"/>
  <c r="FI165"/>
  <c r="FI186"/>
  <c r="FJ165"/>
  <c r="FJ186"/>
  <c r="FK165"/>
  <c r="FK186"/>
  <c r="FL165"/>
  <c r="FL186"/>
  <c r="FM165"/>
  <c r="FM186"/>
  <c r="FN165"/>
  <c r="FN186"/>
  <c r="FO165"/>
  <c r="FO186"/>
  <c r="FP165"/>
  <c r="FP186"/>
  <c r="EV166"/>
  <c r="EV187"/>
  <c r="EW166"/>
  <c r="EW187"/>
  <c r="EX166"/>
  <c r="EX187"/>
  <c r="EY166"/>
  <c r="EY187"/>
  <c r="EZ166"/>
  <c r="EZ187"/>
  <c r="FA166"/>
  <c r="FA187"/>
  <c r="FB166"/>
  <c r="FB187"/>
  <c r="FC166"/>
  <c r="FC187"/>
  <c r="FD166"/>
  <c r="FD187"/>
  <c r="FE166"/>
  <c r="FE187"/>
  <c r="FF166"/>
  <c r="FF187"/>
  <c r="FG166"/>
  <c r="FG187"/>
  <c r="FH166"/>
  <c r="FH187"/>
  <c r="FI166"/>
  <c r="FI187"/>
  <c r="FJ166"/>
  <c r="FJ187"/>
  <c r="FK166"/>
  <c r="FK187"/>
  <c r="FL166"/>
  <c r="FL187"/>
  <c r="FM166"/>
  <c r="FM187"/>
  <c r="FN166"/>
  <c r="FN187"/>
  <c r="FO166"/>
  <c r="FO187"/>
  <c r="FP166"/>
  <c r="FP187"/>
  <c r="EV167"/>
  <c r="EV188"/>
  <c r="EW167"/>
  <c r="EW188"/>
  <c r="EX167"/>
  <c r="EX188"/>
  <c r="EY167"/>
  <c r="EY188"/>
  <c r="EZ167"/>
  <c r="EZ188"/>
  <c r="FA167"/>
  <c r="FA188"/>
  <c r="FB167"/>
  <c r="FB188"/>
  <c r="FC167"/>
  <c r="FC188"/>
  <c r="FD167"/>
  <c r="FD188"/>
  <c r="FE167"/>
  <c r="FE188"/>
  <c r="FF167"/>
  <c r="FF188"/>
  <c r="FG167"/>
  <c r="FG188"/>
  <c r="FH167"/>
  <c r="FH188"/>
  <c r="FI167"/>
  <c r="FI188"/>
  <c r="FJ167"/>
  <c r="FJ188"/>
  <c r="FK167"/>
  <c r="FK188"/>
  <c r="FL167"/>
  <c r="FL188"/>
  <c r="FM167"/>
  <c r="FM188"/>
  <c r="FN167"/>
  <c r="FN188"/>
  <c r="FO167"/>
  <c r="FO188"/>
  <c r="FP167"/>
  <c r="FP188"/>
  <c r="EV168"/>
  <c r="EV189"/>
  <c r="EW168"/>
  <c r="EW189"/>
  <c r="EX168"/>
  <c r="EX189"/>
  <c r="EY168"/>
  <c r="EY189"/>
  <c r="EZ168"/>
  <c r="EZ189"/>
  <c r="FA168"/>
  <c r="FA189"/>
  <c r="FB168"/>
  <c r="FB189"/>
  <c r="FC168"/>
  <c r="FC189"/>
  <c r="FD168"/>
  <c r="FD189"/>
  <c r="FE168"/>
  <c r="FE189"/>
  <c r="FF168"/>
  <c r="FF189"/>
  <c r="FG168"/>
  <c r="FG189"/>
  <c r="FH168"/>
  <c r="FH189"/>
  <c r="FI168"/>
  <c r="FI189"/>
  <c r="FJ168"/>
  <c r="FJ189"/>
  <c r="FK168"/>
  <c r="FK189"/>
  <c r="FL168"/>
  <c r="FL189"/>
  <c r="FM168"/>
  <c r="FM189"/>
  <c r="FN168"/>
  <c r="FN189"/>
  <c r="FO168"/>
  <c r="FO189"/>
  <c r="FP168"/>
  <c r="FP189"/>
  <c r="EW44"/>
  <c r="EW65"/>
  <c r="EW66"/>
  <c r="EW67"/>
  <c r="EW68"/>
  <c r="EW69"/>
  <c r="EW70"/>
  <c r="EW71"/>
  <c r="EW72"/>
  <c r="EW73"/>
  <c r="EW75"/>
  <c r="EW76"/>
  <c r="EW77"/>
  <c r="EW78"/>
  <c r="EW79"/>
  <c r="EW80"/>
  <c r="EW81"/>
  <c r="EW82"/>
  <c r="EW83"/>
  <c r="EW84"/>
  <c r="CJ27" l="1"/>
  <c r="CL29" s="1"/>
  <c r="DM27"/>
  <c r="EP27"/>
  <c r="CK29"/>
  <c r="DN29" l="1"/>
  <c r="DO29"/>
  <c r="EQ29"/>
  <c r="ER29"/>
  <c r="CK30"/>
  <c r="CL30"/>
  <c r="DN30"/>
  <c r="DO30"/>
  <c r="EQ30"/>
  <c r="ER30"/>
  <c r="CK31"/>
  <c r="CL31"/>
  <c r="DN31"/>
  <c r="DO31"/>
  <c r="EQ31"/>
  <c r="ER31"/>
  <c r="CK32"/>
  <c r="CL32"/>
  <c r="DN32"/>
  <c r="DO32"/>
  <c r="EQ32"/>
  <c r="ER32"/>
  <c r="CK33"/>
  <c r="CL33"/>
  <c r="DN33"/>
  <c r="DO33"/>
  <c r="EQ33"/>
  <c r="ER33"/>
  <c r="CK34"/>
  <c r="CL34"/>
  <c r="DN34"/>
  <c r="DO34"/>
  <c r="EQ34"/>
  <c r="ER34"/>
  <c r="CK35"/>
  <c r="CL35"/>
  <c r="DN35"/>
  <c r="DO35"/>
  <c r="EQ35"/>
  <c r="ER35"/>
  <c r="CK36"/>
  <c r="CL36"/>
  <c r="DN36"/>
  <c r="DO36"/>
  <c r="EQ36"/>
  <c r="ER36"/>
  <c r="CK37"/>
  <c r="CL37"/>
  <c r="DN37"/>
  <c r="DO37"/>
  <c r="EQ37"/>
  <c r="ER37"/>
  <c r="CK38"/>
  <c r="CL38"/>
  <c r="DN38"/>
  <c r="DO38"/>
  <c r="EQ38"/>
  <c r="ER38"/>
  <c r="CK39"/>
  <c r="CL39"/>
  <c r="DN39"/>
  <c r="DO39"/>
  <c r="EQ39"/>
  <c r="ER39"/>
  <c r="CK40"/>
  <c r="CL40"/>
  <c r="DN40"/>
  <c r="DO40"/>
  <c r="EQ40"/>
  <c r="ER40"/>
  <c r="CK41"/>
  <c r="CL41"/>
  <c r="DN41"/>
  <c r="DO41"/>
  <c r="EQ41"/>
  <c r="ER41"/>
  <c r="CK42"/>
  <c r="CL42"/>
  <c r="DN42"/>
  <c r="DO42"/>
  <c r="EQ42"/>
  <c r="ER42"/>
  <c r="CK43"/>
  <c r="CL43"/>
  <c r="DN43" l="1"/>
  <c r="DO43"/>
  <c r="EQ43" l="1"/>
  <c r="ER43"/>
  <c r="CK44"/>
  <c r="CL44"/>
  <c r="DN44"/>
  <c r="DO44"/>
  <c r="EQ44"/>
  <c r="ER44"/>
  <c r="CK45" l="1"/>
  <c r="CL45"/>
  <c r="DN45"/>
  <c r="DO45"/>
  <c r="EQ45" l="1"/>
  <c r="ER45"/>
  <c r="CK46"/>
  <c r="CL46"/>
  <c r="DN46" l="1"/>
  <c r="DO46"/>
  <c r="EQ46"/>
  <c r="ER46"/>
  <c r="CK47" l="1"/>
  <c r="CL47"/>
  <c r="DN47"/>
  <c r="DO47"/>
  <c r="EQ47" l="1"/>
  <c r="ER47"/>
  <c r="CK48"/>
  <c r="CL48"/>
  <c r="DN48" l="1"/>
  <c r="DO48"/>
  <c r="EQ48"/>
  <c r="ER48"/>
  <c r="CK49" l="1"/>
  <c r="CL49"/>
  <c r="DN49"/>
  <c r="DO49"/>
  <c r="EQ49"/>
  <c r="ER49"/>
  <c r="CK50"/>
  <c r="CL50"/>
  <c r="DN50" l="1"/>
  <c r="DO50"/>
  <c r="EQ50" l="1"/>
  <c r="ER50"/>
  <c r="CK51"/>
  <c r="CL51"/>
  <c r="DN51"/>
  <c r="DO51"/>
  <c r="EQ51"/>
  <c r="ER51"/>
  <c r="CK52"/>
  <c r="CL52"/>
  <c r="DN52"/>
  <c r="DO52"/>
  <c r="EQ52"/>
  <c r="ER52"/>
  <c r="CK53"/>
  <c r="CL53"/>
  <c r="DN53"/>
  <c r="DO53"/>
  <c r="EQ53"/>
  <c r="ER53"/>
  <c r="CK54"/>
  <c r="CL54"/>
  <c r="DN54"/>
  <c r="DO54"/>
  <c r="EQ54"/>
  <c r="ER54"/>
  <c r="CK55"/>
  <c r="CL55"/>
  <c r="DN55"/>
  <c r="DO55"/>
  <c r="EQ55"/>
  <c r="ER55"/>
  <c r="CK56"/>
  <c r="CL56"/>
  <c r="DN56"/>
  <c r="DO56"/>
  <c r="EQ56"/>
  <c r="ER56"/>
  <c r="CK57" l="1"/>
  <c r="CL57"/>
  <c r="DN57"/>
  <c r="DO57"/>
  <c r="EQ57"/>
  <c r="ER57"/>
  <c r="CK58"/>
  <c r="CL58"/>
  <c r="DN58"/>
  <c r="DO58"/>
  <c r="EQ58"/>
  <c r="ER58"/>
  <c r="CK59" l="1"/>
  <c r="CL59"/>
  <c r="DN59" l="1"/>
  <c r="DO59"/>
  <c r="EQ59" l="1"/>
  <c r="ER59"/>
  <c r="CK60" l="1"/>
  <c r="CL60"/>
  <c r="DN60"/>
  <c r="DO60"/>
  <c r="EQ60" l="1"/>
  <c r="ER60"/>
  <c r="CK61"/>
  <c r="CL61"/>
  <c r="DN61" l="1"/>
  <c r="DO61"/>
  <c r="EQ61"/>
  <c r="ER61"/>
  <c r="CK62"/>
  <c r="CL62"/>
  <c r="DN62" l="1"/>
  <c r="DO62"/>
  <c r="EQ62"/>
  <c r="ER62"/>
  <c r="CK63"/>
  <c r="CL63"/>
  <c r="DN63"/>
  <c r="DO63"/>
  <c r="EQ63"/>
  <c r="ER63"/>
  <c r="CK64"/>
  <c r="CL64"/>
  <c r="DN64" l="1"/>
  <c r="DO64"/>
  <c r="EQ64" l="1"/>
  <c r="ER64"/>
  <c r="CK65"/>
  <c r="CL65"/>
  <c r="DN65" l="1"/>
  <c r="DO65"/>
  <c r="EQ65"/>
  <c r="ER65"/>
  <c r="CK66"/>
  <c r="CL66"/>
  <c r="DN66"/>
  <c r="DO66"/>
  <c r="EQ66"/>
  <c r="ER66"/>
  <c r="CK67" l="1"/>
  <c r="CL67"/>
  <c r="DN67"/>
  <c r="DO67"/>
  <c r="EQ67"/>
  <c r="ER67"/>
  <c r="CK68"/>
  <c r="CL68"/>
  <c r="DN68"/>
  <c r="DO68"/>
  <c r="EQ68" l="1"/>
  <c r="ER68"/>
  <c r="CK69"/>
  <c r="CL69"/>
  <c r="DN69" l="1"/>
  <c r="DO69"/>
  <c r="EQ69"/>
  <c r="ER69"/>
  <c r="CK70" l="1"/>
  <c r="CL70"/>
  <c r="DN70" l="1"/>
  <c r="DO70"/>
  <c r="EQ70"/>
  <c r="ER70"/>
  <c r="CK71"/>
  <c r="CL71"/>
  <c r="DN71" l="1"/>
  <c r="DO71"/>
  <c r="EQ71"/>
  <c r="ER71"/>
  <c r="CK72" l="1"/>
  <c r="CL72"/>
  <c r="DN72"/>
  <c r="DO72"/>
  <c r="EQ72" l="1"/>
  <c r="ER72"/>
  <c r="CK73"/>
  <c r="CL73"/>
  <c r="DN73" l="1"/>
  <c r="DO73"/>
  <c r="EQ73"/>
  <c r="ER73"/>
  <c r="CK74" l="1"/>
  <c r="CL74"/>
  <c r="DN74"/>
  <c r="DO74"/>
  <c r="EQ74" l="1"/>
  <c r="ER74"/>
  <c r="CK75"/>
  <c r="CL75"/>
  <c r="DN75" l="1"/>
  <c r="DO75"/>
  <c r="EQ75"/>
  <c r="ER75"/>
  <c r="CK76"/>
  <c r="CL76"/>
  <c r="DN76" l="1"/>
  <c r="DO76"/>
  <c r="EQ76"/>
  <c r="ER76"/>
  <c r="CK77" l="1"/>
  <c r="CL77"/>
  <c r="DN77"/>
  <c r="DO77"/>
  <c r="EQ77" l="1"/>
  <c r="ER77"/>
  <c r="CK78"/>
  <c r="CL78"/>
  <c r="DN78" l="1"/>
  <c r="DO78"/>
  <c r="EQ78"/>
  <c r="ER78"/>
  <c r="CK79"/>
  <c r="CL79"/>
  <c r="DN79" l="1"/>
  <c r="DO79"/>
  <c r="EQ79"/>
  <c r="ER79"/>
  <c r="CK80"/>
  <c r="CL80"/>
  <c r="DN80"/>
  <c r="DO80"/>
  <c r="EQ80"/>
  <c r="ER80"/>
  <c r="CK81"/>
  <c r="CL81"/>
  <c r="DN81"/>
  <c r="DO81"/>
  <c r="EQ81"/>
  <c r="ER81"/>
  <c r="CK82"/>
  <c r="CL82"/>
  <c r="DN82" l="1"/>
  <c r="DO82"/>
  <c r="EQ82"/>
  <c r="ER82"/>
  <c r="CK83"/>
  <c r="CL83"/>
  <c r="DN83" l="1"/>
  <c r="DO83"/>
  <c r="EQ83" l="1"/>
  <c r="ER83"/>
  <c r="CK84" l="1"/>
  <c r="CL84"/>
  <c r="DN84" l="1"/>
  <c r="DO84"/>
  <c r="EQ84" l="1"/>
  <c r="ER84"/>
  <c r="CK85" l="1"/>
  <c r="CL85"/>
  <c r="DN85"/>
  <c r="DO85"/>
  <c r="EQ85"/>
  <c r="ER85"/>
  <c r="CK86"/>
  <c r="CL86"/>
  <c r="DN86"/>
  <c r="DO86"/>
  <c r="EQ86"/>
  <c r="ER86"/>
  <c r="CK87"/>
  <c r="CL87"/>
  <c r="DN87"/>
  <c r="DO87"/>
  <c r="EQ87"/>
  <c r="ER87"/>
  <c r="CK88"/>
  <c r="CL88"/>
  <c r="DN88"/>
  <c r="DO88"/>
  <c r="EQ88"/>
  <c r="ER88"/>
  <c r="CK89"/>
  <c r="CL89"/>
  <c r="DN89"/>
  <c r="DO89"/>
  <c r="EQ89"/>
  <c r="ER89"/>
  <c r="CK90"/>
  <c r="CL90"/>
  <c r="DN90" l="1"/>
  <c r="DO90"/>
  <c r="EQ90" l="1"/>
  <c r="ER90"/>
  <c r="CK91" l="1"/>
  <c r="CL91"/>
  <c r="DN91"/>
  <c r="DO91"/>
  <c r="EQ91"/>
  <c r="ER91"/>
  <c r="CK93"/>
  <c r="CL93"/>
  <c r="DN93" l="1"/>
  <c r="DO93"/>
  <c r="EQ93"/>
  <c r="ER93"/>
  <c r="CK94"/>
  <c r="CL94"/>
  <c r="DN94"/>
  <c r="DO94"/>
  <c r="EQ94"/>
  <c r="ER94"/>
  <c r="CK95"/>
  <c r="CL95"/>
  <c r="DN95"/>
  <c r="DO95"/>
  <c r="EQ95"/>
  <c r="ER95"/>
  <c r="CK96"/>
  <c r="CL96"/>
  <c r="CO96" s="1"/>
  <c r="DN96"/>
  <c r="DO96"/>
  <c r="DR96" s="1"/>
  <c r="EQ96"/>
  <c r="ER96"/>
  <c r="EU96" s="1"/>
  <c r="CK97"/>
  <c r="CL97"/>
  <c r="CO97"/>
  <c r="DN97"/>
  <c r="DO97"/>
  <c r="DR97"/>
  <c r="EQ97"/>
  <c r="ER97"/>
  <c r="EU97" s="1"/>
  <c r="CK98"/>
  <c r="CL98"/>
  <c r="CO99" s="1"/>
  <c r="DN98"/>
  <c r="DO98"/>
  <c r="DR99" s="1"/>
  <c r="EQ98"/>
  <c r="ER98"/>
  <c r="EU98" s="1"/>
  <c r="CK99"/>
  <c r="CL99"/>
  <c r="DN99"/>
  <c r="DO99"/>
  <c r="EQ99"/>
  <c r="ER99"/>
  <c r="EU99"/>
  <c r="CK100"/>
  <c r="CL100"/>
  <c r="CO100" s="1"/>
  <c r="DN100"/>
  <c r="DO100"/>
  <c r="DR100" s="1"/>
  <c r="EQ100"/>
  <c r="ER100"/>
  <c r="EU100" s="1"/>
  <c r="CK101"/>
  <c r="CL101"/>
  <c r="DN101"/>
  <c r="DO101"/>
  <c r="EQ101"/>
  <c r="ER101"/>
  <c r="CK102"/>
  <c r="CL102"/>
  <c r="CO98" l="1"/>
  <c r="DR98"/>
  <c r="DN102"/>
  <c r="DO102"/>
  <c r="EQ102"/>
  <c r="ER102"/>
  <c r="CK103" l="1"/>
  <c r="CL103"/>
  <c r="DN103"/>
  <c r="DO103"/>
  <c r="EQ103"/>
  <c r="ER103"/>
  <c r="CK104"/>
  <c r="CL104"/>
  <c r="DN104"/>
  <c r="DO104"/>
  <c r="EQ104" l="1"/>
  <c r="ER104"/>
  <c r="CK105" l="1"/>
  <c r="CL105"/>
  <c r="DN105"/>
  <c r="DO105"/>
  <c r="EQ105"/>
  <c r="ER105"/>
  <c r="CK106"/>
  <c r="CL106"/>
  <c r="DN106" l="1"/>
  <c r="DO106"/>
  <c r="EQ106"/>
  <c r="ER106"/>
  <c r="CK107" l="1"/>
  <c r="CL107"/>
  <c r="DN107" l="1"/>
  <c r="DO107"/>
  <c r="EQ107"/>
  <c r="ER107"/>
  <c r="CK108"/>
  <c r="CL108"/>
  <c r="DN108"/>
  <c r="DO108"/>
  <c r="EQ108"/>
  <c r="ER108"/>
  <c r="CK109"/>
  <c r="CL109"/>
  <c r="DN109"/>
  <c r="DO109"/>
  <c r="EQ109"/>
  <c r="ER109"/>
  <c r="CK110"/>
  <c r="CL110"/>
  <c r="DN110"/>
  <c r="DO110"/>
  <c r="EQ110"/>
  <c r="ER110"/>
  <c r="CK111"/>
  <c r="CL111"/>
  <c r="DN111"/>
  <c r="DO111"/>
  <c r="EQ111"/>
  <c r="ER111"/>
  <c r="CK112"/>
  <c r="CL112"/>
  <c r="DN112"/>
  <c r="DO112"/>
  <c r="EQ112"/>
  <c r="ER112"/>
  <c r="CK113"/>
  <c r="CL113"/>
  <c r="DN113"/>
  <c r="DO113"/>
  <c r="EQ113"/>
  <c r="ER113"/>
  <c r="CK114"/>
  <c r="CL114"/>
  <c r="DN114"/>
  <c r="DO114"/>
  <c r="EQ114"/>
  <c r="ER114"/>
  <c r="CK115"/>
  <c r="CL115"/>
  <c r="DN115"/>
  <c r="DO115"/>
  <c r="EQ115"/>
  <c r="ER115"/>
  <c r="CK116"/>
  <c r="CL116"/>
  <c r="DN116"/>
  <c r="DO116"/>
  <c r="EQ116"/>
  <c r="ER116"/>
  <c r="CK117"/>
  <c r="CL117"/>
  <c r="DN117"/>
  <c r="DO117"/>
  <c r="EQ117"/>
  <c r="ER117"/>
  <c r="CK118"/>
  <c r="CL118"/>
  <c r="DN118"/>
  <c r="DO118"/>
  <c r="EQ118"/>
  <c r="ER118"/>
  <c r="CK119"/>
  <c r="CL119"/>
  <c r="DN119" l="1"/>
  <c r="DO119"/>
  <c r="EQ119"/>
  <c r="ER119"/>
  <c r="CK120"/>
  <c r="CL120"/>
  <c r="DN120"/>
  <c r="DO120"/>
  <c r="EQ120"/>
  <c r="ER120"/>
  <c r="CK121"/>
  <c r="CL121"/>
  <c r="DN121"/>
  <c r="DO121"/>
  <c r="EQ121"/>
  <c r="ER121"/>
  <c r="CK122"/>
  <c r="CL122"/>
  <c r="DN122"/>
  <c r="DO122"/>
  <c r="EQ122"/>
  <c r="ER122"/>
  <c r="CK123"/>
  <c r="CL123"/>
  <c r="DN123"/>
  <c r="DO123"/>
  <c r="EQ123"/>
  <c r="ER123"/>
  <c r="CK124"/>
  <c r="CL124"/>
  <c r="DN124"/>
  <c r="DO124"/>
  <c r="EQ124"/>
  <c r="ER124"/>
  <c r="CK125"/>
  <c r="CL125"/>
  <c r="DN125"/>
  <c r="DO125"/>
  <c r="EQ125"/>
  <c r="ER125"/>
  <c r="CK126"/>
  <c r="CL126"/>
  <c r="DN126"/>
  <c r="DO126"/>
  <c r="EQ126"/>
  <c r="ER126"/>
  <c r="CK127"/>
  <c r="CL127"/>
  <c r="DN127"/>
  <c r="DO127"/>
  <c r="EQ127"/>
  <c r="ER127"/>
  <c r="CK128"/>
  <c r="CL128"/>
  <c r="DN128"/>
  <c r="DO128"/>
  <c r="EQ128"/>
  <c r="ER128"/>
  <c r="CK129"/>
  <c r="CL129"/>
  <c r="DN129"/>
  <c r="DO129"/>
  <c r="EQ129"/>
  <c r="ER129"/>
  <c r="CJ132"/>
  <c r="CL134" s="1"/>
  <c r="DM132"/>
  <c r="EP132"/>
  <c r="CK134"/>
  <c r="DN134" l="1"/>
  <c r="DO134"/>
  <c r="EQ134" l="1"/>
  <c r="ER134"/>
  <c r="CK135"/>
  <c r="CL135"/>
  <c r="DN135"/>
  <c r="DO135"/>
  <c r="EQ135"/>
  <c r="ER135"/>
  <c r="CK136"/>
  <c r="CL136"/>
  <c r="DN136"/>
  <c r="DO136"/>
  <c r="EQ136"/>
  <c r="ER136"/>
  <c r="CK137"/>
  <c r="CL137"/>
  <c r="DN137"/>
  <c r="DO137"/>
  <c r="EQ137"/>
  <c r="ER137"/>
  <c r="CK138"/>
  <c r="CL138"/>
  <c r="DN138"/>
  <c r="DO138"/>
  <c r="EQ138"/>
  <c r="ER138"/>
  <c r="CK139"/>
  <c r="CL139"/>
  <c r="DN139"/>
  <c r="DO139"/>
  <c r="EQ139"/>
  <c r="ER139"/>
  <c r="CK140"/>
  <c r="CL140"/>
  <c r="DN140"/>
  <c r="DO140"/>
  <c r="EQ140"/>
  <c r="ER140"/>
  <c r="CK141"/>
  <c r="CL141"/>
  <c r="DN141"/>
  <c r="DO141"/>
  <c r="EQ141"/>
  <c r="ER141"/>
  <c r="CK142"/>
  <c r="CL142"/>
  <c r="DN142"/>
  <c r="DO142"/>
  <c r="EQ142"/>
  <c r="ER142"/>
  <c r="CK143"/>
  <c r="CL143"/>
  <c r="DN143"/>
  <c r="DO143"/>
  <c r="EQ143"/>
  <c r="ER143"/>
  <c r="CK144"/>
  <c r="CL144"/>
  <c r="DN144"/>
  <c r="DO144"/>
  <c r="EQ144"/>
  <c r="ER144"/>
  <c r="CK145"/>
  <c r="CL145"/>
  <c r="DN145"/>
  <c r="DO145"/>
  <c r="EQ145"/>
  <c r="ER145"/>
  <c r="CK146"/>
  <c r="CL146"/>
  <c r="DN146"/>
  <c r="DO146"/>
  <c r="EQ146"/>
  <c r="ER146"/>
  <c r="CK147"/>
  <c r="CL147"/>
  <c r="DN147"/>
  <c r="DO147"/>
  <c r="EQ147"/>
  <c r="ER147"/>
  <c r="CK148"/>
  <c r="CL148"/>
  <c r="DN148" l="1"/>
  <c r="DO148"/>
  <c r="EQ148" l="1"/>
  <c r="ER148"/>
  <c r="CK149" l="1"/>
  <c r="CL149"/>
  <c r="DN149"/>
  <c r="DO149"/>
  <c r="EQ149"/>
  <c r="ER149"/>
  <c r="CK150"/>
  <c r="CL150"/>
  <c r="DN150" l="1"/>
  <c r="DO150"/>
  <c r="EQ150" l="1"/>
  <c r="ER150"/>
  <c r="CK151"/>
  <c r="CL151"/>
  <c r="DN151"/>
  <c r="DO151"/>
  <c r="EQ151"/>
  <c r="ER151"/>
  <c r="CK152"/>
  <c r="CL152"/>
  <c r="DN152"/>
  <c r="DO152"/>
  <c r="EQ152"/>
  <c r="ER152"/>
  <c r="CK153"/>
  <c r="CL153"/>
  <c r="DN153"/>
  <c r="DO153"/>
  <c r="EQ153"/>
  <c r="ER153"/>
  <c r="CK154" l="1"/>
  <c r="CL154"/>
  <c r="DN154" l="1"/>
  <c r="DO154"/>
  <c r="EQ154"/>
  <c r="ER154"/>
  <c r="CK155"/>
  <c r="CL155"/>
  <c r="DN155"/>
  <c r="DO155"/>
  <c r="EQ155"/>
  <c r="ER155"/>
  <c r="CK156"/>
  <c r="CL156"/>
  <c r="DN156"/>
  <c r="DO156"/>
  <c r="EQ156" l="1"/>
  <c r="ER156"/>
  <c r="CK157"/>
  <c r="CL157"/>
  <c r="DN157"/>
  <c r="DO157"/>
  <c r="EQ157"/>
  <c r="ER157"/>
  <c r="CK158" l="1"/>
  <c r="CL158"/>
  <c r="DN158"/>
  <c r="DO158"/>
  <c r="EQ158"/>
  <c r="ER158"/>
  <c r="CK159"/>
  <c r="CL159"/>
  <c r="DN159" l="1"/>
  <c r="DO159"/>
  <c r="EQ159"/>
  <c r="ER159"/>
  <c r="CK160" l="1"/>
  <c r="CL160"/>
  <c r="DN160"/>
  <c r="DO160"/>
  <c r="EQ160" l="1"/>
  <c r="ER160"/>
  <c r="CK161"/>
  <c r="CL161"/>
  <c r="DN161"/>
  <c r="DO161"/>
  <c r="EQ161" l="1"/>
  <c r="ER161"/>
  <c r="CK162"/>
  <c r="CL162"/>
  <c r="DN162" l="1"/>
  <c r="DO162"/>
  <c r="EQ162"/>
  <c r="ER162"/>
  <c r="CK163"/>
  <c r="CL163"/>
  <c r="DN163" l="1"/>
  <c r="DO163"/>
  <c r="EQ163"/>
  <c r="ER163"/>
  <c r="CK164"/>
  <c r="CL164"/>
  <c r="DN164"/>
  <c r="DO164"/>
  <c r="EQ164"/>
  <c r="ER164"/>
  <c r="CK165"/>
  <c r="CL165"/>
  <c r="DN165"/>
  <c r="DO165"/>
  <c r="EQ165"/>
  <c r="ER165"/>
  <c r="CK166"/>
  <c r="CL166"/>
  <c r="DN166"/>
  <c r="DO166"/>
  <c r="EQ166"/>
  <c r="ER166"/>
  <c r="CK167"/>
  <c r="CL167"/>
  <c r="DN167" l="1"/>
  <c r="DO167"/>
  <c r="EQ167" l="1"/>
  <c r="ER167"/>
  <c r="CK168" l="1"/>
  <c r="CL168"/>
  <c r="DN168" l="1"/>
  <c r="DO168"/>
  <c r="EQ168" l="1"/>
  <c r="ER168"/>
  <c r="CK169" l="1"/>
  <c r="CL169"/>
  <c r="DN169"/>
  <c r="DO169"/>
  <c r="EQ169" l="1"/>
  <c r="ER169"/>
  <c r="CK170"/>
  <c r="CL170"/>
  <c r="DN170" l="1"/>
  <c r="DO170"/>
  <c r="EQ170"/>
  <c r="ER170"/>
  <c r="CK171"/>
  <c r="CL171"/>
  <c r="DN171"/>
  <c r="DO171"/>
  <c r="EQ171"/>
  <c r="ER171"/>
  <c r="CK172" l="1"/>
  <c r="CL172"/>
  <c r="DN172"/>
  <c r="DO172"/>
  <c r="EQ172"/>
  <c r="ER172"/>
  <c r="CK173"/>
  <c r="CL173"/>
  <c r="DN173"/>
  <c r="DO173"/>
  <c r="EQ173" l="1"/>
  <c r="ER173"/>
  <c r="CK174"/>
  <c r="CL174"/>
  <c r="DN174"/>
  <c r="DO174"/>
  <c r="EQ174"/>
  <c r="ER174"/>
  <c r="CK175"/>
  <c r="CL175"/>
  <c r="DN175"/>
  <c r="DO175"/>
  <c r="EQ175"/>
  <c r="ER175"/>
  <c r="CK176"/>
  <c r="CL176"/>
  <c r="DN176"/>
  <c r="DO176"/>
  <c r="EQ176"/>
  <c r="ER176"/>
  <c r="CK177"/>
  <c r="CL177"/>
  <c r="DN177"/>
  <c r="DO177"/>
  <c r="EQ177" l="1"/>
  <c r="ER177"/>
  <c r="CK178" l="1"/>
  <c r="CL178"/>
  <c r="DN178"/>
  <c r="DO178"/>
  <c r="EQ178"/>
  <c r="ER178"/>
  <c r="CK179"/>
  <c r="CL179"/>
  <c r="DN179"/>
  <c r="DO179"/>
  <c r="EQ179"/>
  <c r="ER179"/>
  <c r="CK180"/>
  <c r="CL180"/>
  <c r="DN180"/>
  <c r="DO180"/>
  <c r="EQ180" l="1"/>
  <c r="ER180"/>
  <c r="CK181"/>
  <c r="CL181"/>
  <c r="DN181"/>
  <c r="DO181"/>
  <c r="EQ181"/>
  <c r="ER181"/>
  <c r="CK182"/>
  <c r="CL182"/>
  <c r="DN182"/>
  <c r="DO182"/>
  <c r="EQ182"/>
  <c r="ER182"/>
  <c r="CK183"/>
  <c r="CL183"/>
  <c r="DN183"/>
  <c r="DO183"/>
  <c r="EQ183"/>
  <c r="ER183"/>
  <c r="CK184"/>
  <c r="CL184"/>
  <c r="DN184"/>
  <c r="DO184"/>
  <c r="EQ184"/>
  <c r="ER184"/>
  <c r="CK185"/>
  <c r="CL185"/>
  <c r="DN185"/>
  <c r="DO185"/>
  <c r="EQ185"/>
  <c r="ER185"/>
  <c r="CK186"/>
  <c r="CL186"/>
  <c r="DN186"/>
  <c r="DO186"/>
  <c r="EQ186"/>
  <c r="ER186"/>
  <c r="CK187"/>
  <c r="CL187"/>
  <c r="DN187"/>
  <c r="DO187"/>
  <c r="EQ187"/>
  <c r="ER187"/>
  <c r="CK188"/>
  <c r="CL188"/>
  <c r="DN188"/>
  <c r="DO188"/>
  <c r="EQ188"/>
  <c r="ER188"/>
  <c r="CK189"/>
  <c r="CL189"/>
  <c r="DN189"/>
  <c r="DO189"/>
  <c r="EQ189"/>
  <c r="ER189"/>
  <c r="CK190" l="1"/>
  <c r="CL190"/>
  <c r="DN190"/>
  <c r="DO190"/>
  <c r="EQ190"/>
  <c r="ER190"/>
  <c r="CK191"/>
  <c r="CL191"/>
  <c r="DN191"/>
  <c r="DO191"/>
  <c r="EQ191"/>
  <c r="ER191"/>
  <c r="CK192"/>
  <c r="CL192"/>
  <c r="DN192"/>
  <c r="DO192"/>
  <c r="EQ192"/>
  <c r="ER192"/>
  <c r="CK193"/>
  <c r="CL193"/>
  <c r="DN193"/>
  <c r="DO193"/>
  <c r="EQ193"/>
  <c r="ER193"/>
  <c r="CK194"/>
  <c r="CL194"/>
  <c r="DN194"/>
  <c r="DO194"/>
  <c r="EQ194"/>
  <c r="ER194"/>
  <c r="CK195"/>
  <c r="CL195"/>
  <c r="DN195" l="1"/>
  <c r="DO195"/>
  <c r="EQ195"/>
  <c r="ER195"/>
  <c r="CK196"/>
  <c r="CL196"/>
  <c r="DN196"/>
  <c r="DO196"/>
  <c r="EQ196"/>
  <c r="ER196"/>
  <c r="CK198"/>
  <c r="CL198"/>
  <c r="DN198"/>
  <c r="DO198"/>
  <c r="EQ198"/>
  <c r="ER198"/>
  <c r="CK199"/>
  <c r="CL199"/>
  <c r="DN199"/>
  <c r="DO199"/>
  <c r="EQ199"/>
  <c r="ER199"/>
  <c r="CK200"/>
  <c r="CL200"/>
  <c r="DN200"/>
  <c r="DO200"/>
  <c r="EQ200"/>
  <c r="ER200"/>
  <c r="CK201"/>
  <c r="CL201"/>
  <c r="CO201" s="1"/>
  <c r="DN201"/>
  <c r="DO201"/>
  <c r="DR201" s="1"/>
  <c r="EQ201"/>
  <c r="ER201"/>
  <c r="EU201" s="1"/>
  <c r="CK202"/>
  <c r="CL202"/>
  <c r="CO202"/>
  <c r="DN202"/>
  <c r="DO202"/>
  <c r="DR202" s="1"/>
  <c r="EQ202"/>
  <c r="ER202"/>
  <c r="EU202" s="1"/>
  <c r="CK203"/>
  <c r="CL203"/>
  <c r="CO204" s="1"/>
  <c r="DN203"/>
  <c r="DO203"/>
  <c r="DR203" s="1"/>
  <c r="EQ203"/>
  <c r="ER203"/>
  <c r="EU203" s="1"/>
  <c r="CK204"/>
  <c r="CL204"/>
  <c r="DN204"/>
  <c r="DO204"/>
  <c r="EQ204"/>
  <c r="ER204"/>
  <c r="EU204"/>
  <c r="CK205"/>
  <c r="CL205"/>
  <c r="CO205" s="1"/>
  <c r="DN205"/>
  <c r="DO205"/>
  <c r="DR205" s="1"/>
  <c r="EQ205"/>
  <c r="ER205"/>
  <c r="EU205" s="1"/>
  <c r="CK206"/>
  <c r="CL206"/>
  <c r="DN206"/>
  <c r="DO206"/>
  <c r="EQ206"/>
  <c r="ER206"/>
  <c r="CK207"/>
  <c r="CL207"/>
  <c r="CO203" l="1"/>
  <c r="DR204"/>
  <c r="DN207"/>
  <c r="DO207"/>
  <c r="EQ207"/>
  <c r="ER207"/>
  <c r="CK208" l="1"/>
  <c r="CL208"/>
  <c r="DN208"/>
  <c r="DO208"/>
  <c r="EQ208"/>
  <c r="ER208"/>
  <c r="CK209"/>
  <c r="CL209"/>
  <c r="DN209" l="1"/>
  <c r="DO209"/>
  <c r="EQ209"/>
  <c r="ER209"/>
  <c r="CK210"/>
  <c r="CL210"/>
  <c r="DN210"/>
  <c r="DO210"/>
  <c r="EQ210"/>
  <c r="ER210"/>
  <c r="CK211"/>
  <c r="CL211"/>
  <c r="DN211" l="1"/>
  <c r="DO211"/>
  <c r="EQ211"/>
  <c r="ER211"/>
  <c r="CK212"/>
  <c r="CL212"/>
  <c r="DN212"/>
  <c r="DO212"/>
  <c r="EQ212"/>
  <c r="ER212"/>
  <c r="CK213"/>
  <c r="CL213"/>
  <c r="DN213"/>
  <c r="DO213"/>
  <c r="EQ213"/>
  <c r="ER213"/>
  <c r="CK214"/>
  <c r="CL214"/>
  <c r="DN214"/>
  <c r="DO214"/>
  <c r="EQ214"/>
  <c r="ER214"/>
  <c r="CK215"/>
  <c r="CL215"/>
  <c r="DN215"/>
  <c r="DO215"/>
  <c r="EQ215"/>
  <c r="ER215"/>
  <c r="CK216"/>
  <c r="CL216"/>
  <c r="DN216"/>
  <c r="DO216"/>
  <c r="EQ216"/>
  <c r="ER216"/>
  <c r="CK217"/>
  <c r="CL217"/>
  <c r="DN217"/>
  <c r="DO217"/>
  <c r="EQ217"/>
  <c r="ER217"/>
  <c r="CK218"/>
  <c r="CL218"/>
  <c r="DN218"/>
  <c r="DO218"/>
  <c r="EQ218"/>
  <c r="ER218"/>
  <c r="CK219"/>
  <c r="CL219"/>
  <c r="DN219"/>
  <c r="DO219"/>
  <c r="EQ219"/>
  <c r="ER219"/>
  <c r="CK220"/>
  <c r="CL220"/>
  <c r="DN220"/>
  <c r="DO220"/>
  <c r="EQ220"/>
  <c r="ER220"/>
  <c r="CK221"/>
  <c r="CL221"/>
  <c r="DN221"/>
  <c r="DO221"/>
  <c r="EQ221"/>
  <c r="ER221"/>
  <c r="CK222"/>
  <c r="CL222"/>
  <c r="DN222"/>
  <c r="DO222"/>
  <c r="EQ222"/>
  <c r="ER222"/>
  <c r="CK223"/>
  <c r="CL223"/>
  <c r="DN223"/>
  <c r="DO223"/>
  <c r="EQ223"/>
  <c r="ER223"/>
  <c r="CK224"/>
  <c r="CL224"/>
  <c r="DN224" l="1"/>
  <c r="DO224"/>
  <c r="EQ224"/>
  <c r="ER224"/>
  <c r="CK225"/>
  <c r="CL225"/>
  <c r="DN225"/>
  <c r="DO225"/>
  <c r="EQ225"/>
  <c r="ER225"/>
  <c r="CK226" l="1"/>
  <c r="CL226"/>
  <c r="DN226"/>
  <c r="DO226"/>
  <c r="EQ226"/>
  <c r="ER226"/>
  <c r="CK227"/>
  <c r="CL227"/>
  <c r="DN227"/>
  <c r="DO227"/>
  <c r="EQ227"/>
  <c r="ER227"/>
  <c r="CK228"/>
  <c r="CL228"/>
  <c r="DN228"/>
  <c r="DO228"/>
  <c r="EQ228"/>
  <c r="ER228"/>
  <c r="CK229"/>
  <c r="CL229"/>
  <c r="DN229"/>
  <c r="DO229"/>
  <c r="EQ229"/>
  <c r="ER229"/>
  <c r="CK230"/>
  <c r="CL230"/>
  <c r="DN230"/>
  <c r="DO230"/>
  <c r="EQ230"/>
  <c r="ER230"/>
  <c r="CK231"/>
  <c r="CL231"/>
  <c r="DN231"/>
  <c r="DO231"/>
  <c r="EQ231"/>
  <c r="ER231"/>
  <c r="CK232"/>
  <c r="CL232"/>
  <c r="DN232"/>
  <c r="DO232"/>
  <c r="EQ232"/>
  <c r="ER232"/>
  <c r="CK233"/>
  <c r="CL233"/>
  <c r="DN233"/>
  <c r="DO233"/>
  <c r="EQ233"/>
  <c r="ER233"/>
  <c r="CK234"/>
  <c r="CL234"/>
  <c r="DN234"/>
  <c r="DO234"/>
  <c r="EQ234"/>
  <c r="ER234"/>
  <c r="CJ237"/>
  <c r="CL239" s="1"/>
  <c r="DM237"/>
  <c r="EP237"/>
  <c r="CK239"/>
  <c r="DN239" l="1"/>
  <c r="DO239"/>
  <c r="EQ239" l="1"/>
  <c r="ER239"/>
  <c r="CK240"/>
  <c r="CL240"/>
  <c r="DN240"/>
  <c r="DO240"/>
  <c r="EQ240"/>
  <c r="ER240"/>
  <c r="CK241"/>
  <c r="CL241"/>
  <c r="DN241"/>
  <c r="DO241"/>
  <c r="EQ241"/>
  <c r="ER241"/>
  <c r="CK242"/>
  <c r="CL242"/>
  <c r="DN242"/>
  <c r="DO242"/>
  <c r="EQ242"/>
  <c r="ER242"/>
  <c r="CK243"/>
  <c r="CL243"/>
  <c r="DN243"/>
  <c r="DO243"/>
  <c r="EQ243"/>
  <c r="ER243"/>
  <c r="CK244"/>
  <c r="CL244"/>
  <c r="DN244"/>
  <c r="DO244"/>
  <c r="EQ244"/>
  <c r="ER244"/>
  <c r="CK245"/>
  <c r="CL245"/>
  <c r="DN245"/>
  <c r="DO245"/>
  <c r="EQ245"/>
  <c r="ER245"/>
  <c r="CK246"/>
  <c r="CL246"/>
  <c r="DN246"/>
  <c r="DO246"/>
  <c r="EQ246"/>
  <c r="ER246"/>
  <c r="CK247"/>
  <c r="CL247"/>
  <c r="DN247"/>
  <c r="DO247"/>
  <c r="EQ247"/>
  <c r="ER247"/>
  <c r="CK248"/>
  <c r="CL248"/>
  <c r="DN248"/>
  <c r="DO248"/>
  <c r="EQ248"/>
  <c r="ER248"/>
  <c r="CK249"/>
  <c r="CL249"/>
  <c r="DN249"/>
  <c r="DO249"/>
  <c r="EQ249"/>
  <c r="ER249"/>
  <c r="CK250"/>
  <c r="CL250"/>
  <c r="DN250"/>
  <c r="DO250"/>
  <c r="EQ250"/>
  <c r="ER250"/>
  <c r="CK251"/>
  <c r="CL251"/>
  <c r="DN251"/>
  <c r="DO251"/>
  <c r="EQ251"/>
  <c r="ER251"/>
  <c r="CK252"/>
  <c r="CL252"/>
  <c r="DN252"/>
  <c r="DO252"/>
  <c r="EQ252"/>
  <c r="ER252"/>
  <c r="CK253"/>
  <c r="CL253"/>
  <c r="DN253" l="1"/>
  <c r="DO253"/>
  <c r="EQ253" l="1"/>
  <c r="ER253"/>
  <c r="CK254"/>
  <c r="CL254"/>
  <c r="DN254"/>
  <c r="DO254"/>
  <c r="EQ254"/>
  <c r="ER254"/>
  <c r="CK255"/>
  <c r="CL255"/>
  <c r="DN255"/>
  <c r="DO255"/>
  <c r="EQ255"/>
  <c r="ER255"/>
  <c r="CK256"/>
  <c r="CL256"/>
  <c r="DN256" l="1"/>
  <c r="DO256"/>
  <c r="EQ256"/>
  <c r="ER256"/>
  <c r="CK257" l="1"/>
  <c r="CL257"/>
  <c r="DN257"/>
  <c r="DO257"/>
  <c r="EQ257"/>
  <c r="ER257"/>
  <c r="CK258" l="1"/>
  <c r="CL258"/>
  <c r="DN258"/>
  <c r="DO258"/>
  <c r="EQ258" l="1"/>
  <c r="ER258"/>
  <c r="CK259" l="1"/>
  <c r="CL259"/>
  <c r="DN259" l="1"/>
  <c r="DO259"/>
  <c r="EQ259" l="1"/>
  <c r="ER259"/>
  <c r="CK260"/>
  <c r="CL260"/>
  <c r="DN260"/>
  <c r="DO260"/>
  <c r="EQ260"/>
  <c r="ER260"/>
  <c r="CK261"/>
  <c r="CL261"/>
  <c r="DN261" l="1"/>
  <c r="DO261"/>
  <c r="EQ261" l="1"/>
  <c r="ER261"/>
  <c r="CK262"/>
  <c r="CL262"/>
  <c r="DN262" l="1"/>
  <c r="DO262"/>
  <c r="EQ262" l="1"/>
  <c r="ER262"/>
  <c r="CK263"/>
  <c r="CL263"/>
  <c r="DN263"/>
  <c r="DO263"/>
  <c r="EQ263" l="1"/>
  <c r="ER263"/>
  <c r="CK264"/>
  <c r="CL264"/>
  <c r="DN264" l="1"/>
  <c r="DO264"/>
  <c r="EQ264" l="1"/>
  <c r="ER264"/>
  <c r="CK265"/>
  <c r="CL265"/>
  <c r="DN265" l="1"/>
  <c r="DO265"/>
  <c r="EQ265" l="1"/>
  <c r="ER265"/>
  <c r="CK266" l="1"/>
  <c r="CL266"/>
  <c r="DN266" l="1"/>
  <c r="DO266"/>
  <c r="EQ266" l="1"/>
  <c r="ER266"/>
  <c r="CK267" l="1"/>
  <c r="CL267"/>
  <c r="DN267"/>
  <c r="DO267"/>
  <c r="EQ267" l="1"/>
  <c r="ER267"/>
  <c r="CK268"/>
  <c r="CL268"/>
  <c r="DN268"/>
  <c r="DO268"/>
  <c r="EQ268"/>
  <c r="ER268"/>
  <c r="CK269"/>
  <c r="CL269"/>
  <c r="DN269"/>
  <c r="DO269"/>
  <c r="EQ269"/>
  <c r="ER269"/>
  <c r="CK270"/>
  <c r="CL270"/>
  <c r="DN270"/>
  <c r="DO270"/>
  <c r="EQ270" l="1"/>
  <c r="ER270"/>
  <c r="CK271"/>
  <c r="CL271"/>
  <c r="DN271"/>
  <c r="DO271"/>
  <c r="EQ271"/>
  <c r="ER271"/>
  <c r="CK272"/>
  <c r="CL272"/>
  <c r="DN272"/>
  <c r="DO272"/>
  <c r="EQ272"/>
  <c r="ER272"/>
  <c r="CK273" l="1"/>
  <c r="CL273"/>
  <c r="DN273"/>
  <c r="DO273"/>
  <c r="EQ273"/>
  <c r="ER273"/>
  <c r="CK274"/>
  <c r="CL274"/>
  <c r="DN274"/>
  <c r="DO274"/>
  <c r="EQ274"/>
  <c r="ER274"/>
  <c r="CK275"/>
  <c r="CL275"/>
  <c r="DN275"/>
  <c r="DO275"/>
  <c r="EQ275"/>
  <c r="ER275"/>
  <c r="CK276" l="1"/>
  <c r="CL276"/>
  <c r="DN276"/>
  <c r="DO276"/>
  <c r="EQ276" l="1"/>
  <c r="ER276"/>
  <c r="CK277"/>
  <c r="CL277"/>
  <c r="DN277" l="1"/>
  <c r="DO277"/>
  <c r="EQ277" l="1"/>
  <c r="ER277"/>
  <c r="CK278" l="1"/>
  <c r="CL278"/>
  <c r="DN278"/>
  <c r="DO278"/>
  <c r="EQ278"/>
  <c r="ER278"/>
  <c r="CK279"/>
  <c r="CL279"/>
  <c r="DN279"/>
  <c r="DO279"/>
  <c r="EQ279"/>
  <c r="ER279"/>
  <c r="CK280"/>
  <c r="CL280"/>
  <c r="DN280" l="1"/>
  <c r="DO280"/>
  <c r="EQ280" l="1"/>
  <c r="ER280"/>
  <c r="CK281" l="1"/>
  <c r="CL281"/>
  <c r="DN281"/>
  <c r="DO281"/>
  <c r="EQ281"/>
  <c r="ER281"/>
  <c r="CK282"/>
  <c r="CL282"/>
  <c r="DN282"/>
  <c r="DO282"/>
  <c r="EQ282"/>
  <c r="ER282"/>
  <c r="CK283"/>
  <c r="CL283"/>
  <c r="DN283"/>
  <c r="DO283"/>
  <c r="EQ283"/>
  <c r="ER283"/>
  <c r="CK284"/>
  <c r="CL284"/>
  <c r="DN284"/>
  <c r="DO284"/>
  <c r="EQ284"/>
  <c r="ER284"/>
  <c r="CK285"/>
  <c r="CL285"/>
  <c r="DN285"/>
  <c r="DO285"/>
  <c r="EQ285"/>
  <c r="ER285"/>
  <c r="CK286"/>
  <c r="CL286"/>
  <c r="DN286"/>
  <c r="DO286"/>
  <c r="EQ286"/>
  <c r="ER286"/>
  <c r="CK287"/>
  <c r="CL287"/>
  <c r="DN287"/>
  <c r="DO287"/>
  <c r="EQ287"/>
  <c r="ER287"/>
  <c r="CK288"/>
  <c r="CL288"/>
  <c r="DN288"/>
  <c r="DO288"/>
  <c r="EQ288"/>
  <c r="ER288"/>
  <c r="CK289"/>
  <c r="CL289"/>
  <c r="DN289"/>
  <c r="DO289"/>
  <c r="EQ289"/>
  <c r="ER289"/>
  <c r="CK290"/>
  <c r="CL290"/>
  <c r="DN290"/>
  <c r="DO290"/>
  <c r="EQ290"/>
  <c r="ER290"/>
  <c r="CK291"/>
  <c r="CL291"/>
  <c r="DN291"/>
  <c r="DO291"/>
  <c r="EQ291"/>
  <c r="ER291"/>
  <c r="CK292"/>
  <c r="CL292"/>
  <c r="DN292"/>
  <c r="DO292"/>
  <c r="EQ292"/>
  <c r="ER292"/>
  <c r="CK293"/>
  <c r="CL293"/>
  <c r="DN293"/>
  <c r="DO293"/>
  <c r="EQ293" l="1"/>
  <c r="ER293"/>
  <c r="CK294" l="1"/>
  <c r="CL294"/>
  <c r="DN294" l="1"/>
  <c r="DO294"/>
  <c r="EQ294" l="1"/>
  <c r="ER294"/>
  <c r="CK295" l="1"/>
  <c r="CL295"/>
  <c r="DN295"/>
  <c r="DO295"/>
  <c r="EQ295"/>
  <c r="ER295"/>
  <c r="CK296"/>
  <c r="CL296"/>
  <c r="DN296"/>
  <c r="DO296"/>
  <c r="EQ296"/>
  <c r="ER296"/>
  <c r="CK297"/>
  <c r="CL297"/>
  <c r="DN297"/>
  <c r="DO297"/>
  <c r="EQ297"/>
  <c r="ER297"/>
  <c r="CK298"/>
  <c r="CL298"/>
  <c r="DN298"/>
  <c r="DO298"/>
  <c r="EQ298"/>
  <c r="ER298"/>
  <c r="CK299"/>
  <c r="CL299"/>
  <c r="DN299"/>
  <c r="DO299"/>
  <c r="EQ299"/>
  <c r="ER299"/>
  <c r="CK300"/>
  <c r="CL300"/>
  <c r="DN300" l="1"/>
  <c r="DO300"/>
  <c r="EQ300"/>
  <c r="ER300"/>
  <c r="CK301"/>
  <c r="CL301"/>
  <c r="DN301"/>
  <c r="DO301"/>
  <c r="EQ301"/>
  <c r="ER301"/>
  <c r="CK303"/>
  <c r="CL303"/>
  <c r="DN303"/>
  <c r="DO303"/>
  <c r="EQ303"/>
  <c r="ER303"/>
  <c r="CK304"/>
  <c r="CL304"/>
  <c r="DN304"/>
  <c r="DO304"/>
  <c r="EQ304"/>
  <c r="ER304"/>
  <c r="CK305"/>
  <c r="CL305"/>
  <c r="DN305"/>
  <c r="DO305"/>
  <c r="EQ305"/>
  <c r="ER305"/>
  <c r="CK306"/>
  <c r="CL306"/>
  <c r="CO306"/>
  <c r="DN306"/>
  <c r="DO306"/>
  <c r="DR306" s="1"/>
  <c r="EQ306"/>
  <c r="ER306"/>
  <c r="EU306" s="1"/>
  <c r="CK307"/>
  <c r="CL307"/>
  <c r="CO307" s="1"/>
  <c r="DN307"/>
  <c r="DO307"/>
  <c r="DR307" s="1"/>
  <c r="EQ307"/>
  <c r="ER307"/>
  <c r="EU307" s="1"/>
  <c r="CK308"/>
  <c r="CL308"/>
  <c r="CO309" s="1"/>
  <c r="DN308"/>
  <c r="DO308"/>
  <c r="DR309" s="1"/>
  <c r="EQ308"/>
  <c r="ER308"/>
  <c r="EU308" s="1"/>
  <c r="CK309"/>
  <c r="CL309"/>
  <c r="DN309"/>
  <c r="DO309"/>
  <c r="EQ309"/>
  <c r="ER309"/>
  <c r="CK310"/>
  <c r="CL310"/>
  <c r="CO310" s="1"/>
  <c r="DN310"/>
  <c r="DO310"/>
  <c r="DR310" s="1"/>
  <c r="EQ310"/>
  <c r="ER310"/>
  <c r="EU310"/>
  <c r="CK311"/>
  <c r="CL311"/>
  <c r="DN311"/>
  <c r="DO311"/>
  <c r="EQ311"/>
  <c r="ER311"/>
  <c r="CK312"/>
  <c r="CL312"/>
  <c r="EU309" l="1"/>
  <c r="CO308"/>
  <c r="DR308"/>
  <c r="DN312"/>
  <c r="DO312"/>
  <c r="EQ312"/>
  <c r="ER312"/>
  <c r="CK313"/>
  <c r="CL313"/>
  <c r="DN313"/>
  <c r="DO313"/>
  <c r="EQ313"/>
  <c r="ER313"/>
  <c r="CK314"/>
  <c r="CL314"/>
  <c r="DN314"/>
  <c r="DO314"/>
  <c r="EQ314"/>
  <c r="ER314"/>
  <c r="CK315"/>
  <c r="CL315"/>
  <c r="DN315"/>
  <c r="DO315"/>
  <c r="EQ315"/>
  <c r="ER315"/>
  <c r="CK316"/>
  <c r="CL316"/>
  <c r="DN316"/>
  <c r="DO316"/>
  <c r="EQ316"/>
  <c r="ER316"/>
  <c r="CK317"/>
  <c r="CL317"/>
  <c r="DN317"/>
  <c r="DO317"/>
  <c r="EQ317"/>
  <c r="ER317"/>
  <c r="CK318"/>
  <c r="CL318"/>
  <c r="DN318"/>
  <c r="DO318"/>
  <c r="EQ318"/>
  <c r="ER318"/>
  <c r="CK319"/>
  <c r="CL319"/>
  <c r="DN319"/>
  <c r="DO319"/>
  <c r="EQ319"/>
  <c r="ER319"/>
  <c r="CK320"/>
  <c r="CL320"/>
  <c r="DN320"/>
  <c r="DO320"/>
  <c r="EQ320"/>
  <c r="ER320"/>
  <c r="CK321"/>
  <c r="CL321"/>
  <c r="DN321"/>
  <c r="DO321"/>
  <c r="EQ321"/>
  <c r="ER321"/>
  <c r="CK322"/>
  <c r="CL322"/>
  <c r="DN322"/>
  <c r="DO322"/>
  <c r="EQ322"/>
  <c r="ER322"/>
  <c r="CK323"/>
  <c r="CL323"/>
  <c r="DN323"/>
  <c r="DO323"/>
  <c r="EQ323"/>
  <c r="ER323"/>
  <c r="CK324"/>
  <c r="CL324"/>
  <c r="DN324"/>
  <c r="DO324"/>
  <c r="EQ324"/>
  <c r="ER324"/>
  <c r="CK325"/>
  <c r="CL325"/>
  <c r="DN325"/>
  <c r="DO325"/>
  <c r="EQ325"/>
  <c r="ER325"/>
  <c r="CK326"/>
  <c r="CL326"/>
  <c r="DN326"/>
  <c r="DO326"/>
  <c r="EQ326"/>
  <c r="ER326"/>
  <c r="CK327"/>
  <c r="CL327"/>
  <c r="DN327"/>
  <c r="DO327"/>
  <c r="EQ327"/>
  <c r="ER327"/>
  <c r="CK328"/>
  <c r="CL328"/>
  <c r="DN328"/>
  <c r="DO328"/>
  <c r="EQ328"/>
  <c r="ER328"/>
  <c r="CK329"/>
  <c r="CL329"/>
  <c r="DN329" l="1"/>
  <c r="DO329"/>
  <c r="EQ329"/>
  <c r="ER329"/>
  <c r="CK330"/>
  <c r="CL330"/>
  <c r="DN330"/>
  <c r="DO330"/>
  <c r="EQ330"/>
  <c r="ER330"/>
  <c r="CK331"/>
  <c r="CL331"/>
  <c r="DN331"/>
  <c r="DO331"/>
  <c r="EQ331"/>
  <c r="ER331"/>
  <c r="CK332"/>
  <c r="CL332"/>
  <c r="DN332"/>
  <c r="DO332"/>
  <c r="EQ332"/>
  <c r="ER332"/>
  <c r="CK333"/>
  <c r="CL333"/>
  <c r="DN333"/>
  <c r="DO333"/>
  <c r="EQ333"/>
  <c r="ER333"/>
  <c r="CK334"/>
  <c r="CL334"/>
  <c r="DN334"/>
  <c r="DO334"/>
  <c r="EQ334"/>
  <c r="ER334"/>
  <c r="CK335"/>
  <c r="CL335"/>
  <c r="DN335"/>
  <c r="DO335"/>
  <c r="EQ335"/>
  <c r="ER335"/>
  <c r="CK336"/>
  <c r="CL336"/>
  <c r="DN336"/>
  <c r="DO336"/>
  <c r="EQ336"/>
  <c r="ER336"/>
  <c r="CK337"/>
  <c r="CL337"/>
  <c r="DN337"/>
  <c r="DO337"/>
  <c r="EQ337"/>
  <c r="ER337"/>
  <c r="CK338"/>
  <c r="CL338"/>
  <c r="DN338"/>
  <c r="DO338"/>
  <c r="EQ338"/>
  <c r="ER338"/>
  <c r="CK339"/>
  <c r="CL339"/>
  <c r="DN339"/>
  <c r="DO339"/>
  <c r="EQ339"/>
  <c r="ER339"/>
  <c r="CJ342"/>
  <c r="DM342"/>
  <c r="EP342"/>
  <c r="CK344"/>
  <c r="CL344"/>
  <c r="DN344" l="1"/>
  <c r="DO344"/>
  <c r="EQ344" l="1"/>
  <c r="ER344"/>
  <c r="CK345"/>
  <c r="CL345"/>
  <c r="DN345"/>
  <c r="DO345"/>
  <c r="EQ345"/>
  <c r="ER345"/>
  <c r="CK346"/>
  <c r="CL346"/>
  <c r="DN346"/>
  <c r="DO346"/>
  <c r="EQ346"/>
  <c r="ER346"/>
  <c r="CK347"/>
  <c r="CL347"/>
  <c r="DN347"/>
  <c r="DO347"/>
  <c r="EQ347"/>
  <c r="ER347"/>
  <c r="CK348"/>
  <c r="CL348"/>
  <c r="DN348"/>
  <c r="DO348"/>
  <c r="EQ348"/>
  <c r="ER348"/>
  <c r="CK349"/>
  <c r="CL349"/>
  <c r="DN349"/>
  <c r="DO349"/>
  <c r="EQ349"/>
  <c r="ER349"/>
  <c r="CK350"/>
  <c r="CL350"/>
  <c r="DN350"/>
  <c r="DO350"/>
  <c r="EQ350"/>
  <c r="ER350"/>
  <c r="CK351"/>
  <c r="CL351"/>
  <c r="DN351"/>
  <c r="DO351"/>
  <c r="EQ351"/>
  <c r="ER351"/>
  <c r="CK352"/>
  <c r="CL352"/>
  <c r="DN352"/>
  <c r="DO352"/>
  <c r="EQ352"/>
  <c r="ER352"/>
  <c r="CK353"/>
  <c r="CL353"/>
  <c r="DN353"/>
  <c r="DO353"/>
  <c r="EQ353"/>
  <c r="ER353"/>
  <c r="CK354"/>
  <c r="CL354"/>
  <c r="DN354"/>
  <c r="DO354"/>
  <c r="EQ354"/>
  <c r="ER354"/>
  <c r="CK355"/>
  <c r="CL355"/>
  <c r="DN355"/>
  <c r="DO355"/>
  <c r="EQ355"/>
  <c r="ER355"/>
  <c r="CK356"/>
  <c r="CL356"/>
  <c r="DN356"/>
  <c r="DO356"/>
  <c r="EQ356"/>
  <c r="ER356"/>
  <c r="CK357"/>
  <c r="CL357"/>
  <c r="DN357"/>
  <c r="DO357"/>
  <c r="EQ357"/>
  <c r="ER357"/>
  <c r="CK358"/>
  <c r="CL358"/>
  <c r="DN358" l="1"/>
  <c r="DO358"/>
  <c r="EQ358" l="1"/>
  <c r="ER358"/>
  <c r="CK359"/>
  <c r="CL359"/>
  <c r="DN359"/>
  <c r="DO359"/>
  <c r="EQ359"/>
  <c r="ER359"/>
  <c r="CK360"/>
  <c r="CL360"/>
  <c r="DN360"/>
  <c r="DO360"/>
  <c r="EQ360"/>
  <c r="ER360"/>
  <c r="CK361"/>
  <c r="CL361"/>
  <c r="DN361"/>
  <c r="DO361"/>
  <c r="EQ361"/>
  <c r="ER361"/>
  <c r="CK362"/>
  <c r="CL362"/>
  <c r="DN362"/>
  <c r="DO362"/>
  <c r="EQ362"/>
  <c r="ER362"/>
  <c r="CK363"/>
  <c r="CL363"/>
  <c r="DN363"/>
  <c r="DO363"/>
  <c r="EQ363"/>
  <c r="ER363"/>
  <c r="CK364"/>
  <c r="CL364"/>
  <c r="DN364"/>
  <c r="DO364"/>
  <c r="EQ364"/>
  <c r="ER364"/>
  <c r="CK365"/>
  <c r="CL365"/>
  <c r="DN365"/>
  <c r="DO365"/>
  <c r="EQ365"/>
  <c r="ER365"/>
  <c r="CK366"/>
  <c r="CL366"/>
  <c r="DN366" l="1"/>
  <c r="DO366"/>
  <c r="EQ366"/>
  <c r="ER366"/>
  <c r="CK367"/>
  <c r="CL367"/>
  <c r="DN367"/>
  <c r="DO367"/>
  <c r="EQ367"/>
  <c r="ER367"/>
  <c r="CK368"/>
  <c r="CL368"/>
  <c r="DN368"/>
  <c r="DO368"/>
  <c r="EQ368"/>
  <c r="ER368"/>
  <c r="CK369"/>
  <c r="CL369"/>
  <c r="DN369"/>
  <c r="DO369"/>
  <c r="EQ369"/>
  <c r="ER369"/>
  <c r="CK370"/>
  <c r="CL370"/>
  <c r="DN370"/>
  <c r="DO370"/>
  <c r="EQ370"/>
  <c r="ER370"/>
  <c r="CK371"/>
  <c r="CL371"/>
  <c r="DN371"/>
  <c r="DO371"/>
  <c r="EQ371"/>
  <c r="ER371"/>
  <c r="CK372"/>
  <c r="CL372"/>
  <c r="DN372"/>
  <c r="DO372"/>
  <c r="EQ372"/>
  <c r="ER372"/>
  <c r="CK373"/>
  <c r="CL373"/>
  <c r="DN373"/>
  <c r="DO373"/>
  <c r="EQ373"/>
  <c r="ER373"/>
  <c r="CK374"/>
  <c r="CL374"/>
  <c r="DN374"/>
  <c r="DO374"/>
  <c r="EQ374"/>
  <c r="ER374"/>
  <c r="CK375"/>
  <c r="CL375"/>
  <c r="DN375"/>
  <c r="DO375"/>
  <c r="EQ375"/>
  <c r="ER375"/>
  <c r="CK376" l="1"/>
  <c r="CL376"/>
  <c r="DN376" l="1"/>
  <c r="DO376"/>
  <c r="EQ376" l="1"/>
  <c r="ER376"/>
  <c r="CK377" l="1"/>
  <c r="CL377"/>
  <c r="DN377" l="1"/>
  <c r="DO377"/>
  <c r="EQ377"/>
  <c r="ER377"/>
  <c r="CK378"/>
  <c r="CL378"/>
  <c r="DN378"/>
  <c r="DO378"/>
  <c r="EQ378"/>
  <c r="ER378"/>
  <c r="CK379" l="1"/>
  <c r="CL379"/>
  <c r="DN379"/>
  <c r="DO379"/>
  <c r="EQ379"/>
  <c r="ER379"/>
  <c r="CK380"/>
  <c r="CL380"/>
  <c r="DN380"/>
  <c r="DO380"/>
  <c r="EQ380"/>
  <c r="ER380"/>
  <c r="CK381" l="1"/>
  <c r="CL381"/>
  <c r="DN381"/>
  <c r="DO381"/>
  <c r="EQ381"/>
  <c r="ER381"/>
  <c r="CK382"/>
  <c r="CL382"/>
  <c r="DN382"/>
  <c r="DO382"/>
  <c r="EQ382"/>
  <c r="ER382"/>
  <c r="CK383"/>
  <c r="CL383"/>
  <c r="DN383"/>
  <c r="DO383"/>
  <c r="EQ383"/>
  <c r="ER383"/>
  <c r="CK384"/>
  <c r="CL384"/>
  <c r="DN384" l="1"/>
  <c r="DO384"/>
  <c r="EQ384" l="1"/>
  <c r="ER384"/>
  <c r="CK385" l="1"/>
  <c r="CL385"/>
  <c r="DN385" l="1"/>
  <c r="DO385"/>
  <c r="EQ385" l="1"/>
  <c r="ER385"/>
  <c r="CK386" l="1"/>
  <c r="CL386"/>
  <c r="DN386" l="1"/>
  <c r="DO386"/>
  <c r="EQ386"/>
  <c r="ER386"/>
  <c r="CK387"/>
  <c r="CL387"/>
  <c r="DN387" l="1"/>
  <c r="DO387"/>
  <c r="EQ387"/>
  <c r="ER387"/>
  <c r="CK388"/>
  <c r="CL388"/>
  <c r="DN388"/>
  <c r="DO388"/>
  <c r="EQ388"/>
  <c r="ER388"/>
  <c r="CK389"/>
  <c r="CL389"/>
  <c r="DN389"/>
  <c r="DO389"/>
  <c r="EQ389"/>
  <c r="ER389"/>
  <c r="CK390"/>
  <c r="CL390"/>
  <c r="DN390"/>
  <c r="DO390"/>
  <c r="EQ390"/>
  <c r="ER390"/>
  <c r="CK391"/>
  <c r="CL391"/>
  <c r="DN391"/>
  <c r="DO391"/>
  <c r="EQ391"/>
  <c r="ER391"/>
  <c r="CK392"/>
  <c r="CL392"/>
  <c r="DN392"/>
  <c r="DO392"/>
  <c r="EQ392"/>
  <c r="ER392"/>
  <c r="CK393"/>
  <c r="CL393"/>
  <c r="DN393"/>
  <c r="DO393"/>
  <c r="EQ393"/>
  <c r="ER393"/>
  <c r="CK394"/>
  <c r="CL394"/>
  <c r="DN394"/>
  <c r="DO394"/>
  <c r="EQ394"/>
  <c r="ER394"/>
  <c r="CK395"/>
  <c r="CL395"/>
  <c r="DN395"/>
  <c r="DO395"/>
  <c r="EQ395"/>
  <c r="ER395"/>
  <c r="CK396"/>
  <c r="CL396"/>
  <c r="DN396"/>
  <c r="DO396"/>
  <c r="EQ396"/>
  <c r="ER396"/>
  <c r="CK397"/>
  <c r="CL397"/>
  <c r="DN397"/>
  <c r="DO397"/>
  <c r="EQ397"/>
  <c r="ER397"/>
  <c r="CK398"/>
  <c r="CL398"/>
  <c r="DN398"/>
  <c r="DO398"/>
  <c r="EQ398"/>
  <c r="ER398"/>
  <c r="CK399"/>
  <c r="CL399"/>
  <c r="DN399"/>
  <c r="DO399"/>
  <c r="EQ399" l="1"/>
  <c r="ER399"/>
  <c r="CK400" l="1"/>
  <c r="CL400"/>
  <c r="DN400"/>
  <c r="DO400"/>
  <c r="EQ400"/>
  <c r="ER400"/>
  <c r="CK401"/>
  <c r="CL401"/>
  <c r="DN401"/>
  <c r="DO401"/>
  <c r="EQ401"/>
  <c r="ER401"/>
  <c r="CK402"/>
  <c r="CL402"/>
  <c r="DN402"/>
  <c r="DO402"/>
  <c r="EQ402"/>
  <c r="ER402"/>
  <c r="CK403"/>
  <c r="CL403"/>
  <c r="DN403"/>
  <c r="DO403"/>
  <c r="EQ403"/>
  <c r="ER403"/>
  <c r="CK404"/>
  <c r="CL404"/>
  <c r="DN404"/>
  <c r="DO404"/>
  <c r="EQ404"/>
  <c r="ER404"/>
  <c r="CK405"/>
  <c r="CL405"/>
  <c r="DN405" l="1"/>
  <c r="DO405"/>
  <c r="EQ405"/>
  <c r="ER405"/>
  <c r="CK406" l="1"/>
  <c r="CL406"/>
  <c r="DN406"/>
  <c r="DO406"/>
  <c r="EQ406"/>
  <c r="ER406"/>
  <c r="CK408"/>
  <c r="CL408"/>
  <c r="DN408" l="1"/>
  <c r="DO408"/>
  <c r="EQ408"/>
  <c r="ER408"/>
  <c r="CK409"/>
  <c r="CL409"/>
  <c r="DN409"/>
  <c r="DO409"/>
  <c r="EQ409"/>
  <c r="ER409"/>
  <c r="CK410"/>
  <c r="CL410"/>
  <c r="DN410"/>
  <c r="DO410"/>
  <c r="EQ410"/>
  <c r="ER410"/>
  <c r="CK411"/>
  <c r="CL411"/>
  <c r="CO411"/>
  <c r="DN411"/>
  <c r="DO411"/>
  <c r="DR411" s="1"/>
  <c r="EQ411"/>
  <c r="ER411"/>
  <c r="EU411" s="1"/>
  <c r="CK412"/>
  <c r="CL412"/>
  <c r="CO412"/>
  <c r="DN412"/>
  <c r="DO412"/>
  <c r="DR412" s="1"/>
  <c r="EQ412"/>
  <c r="ER412"/>
  <c r="EU412" s="1"/>
  <c r="CK413"/>
  <c r="CL413"/>
  <c r="CO414" s="1"/>
  <c r="DN413"/>
  <c r="DO413"/>
  <c r="DR413" s="1"/>
  <c r="EQ413"/>
  <c r="ER413"/>
  <c r="EU413"/>
  <c r="CK414"/>
  <c r="CL414"/>
  <c r="DN414"/>
  <c r="DO414"/>
  <c r="EQ414"/>
  <c r="ER414"/>
  <c r="EU414"/>
  <c r="CK415"/>
  <c r="CL415"/>
  <c r="CO415" s="1"/>
  <c r="DN415"/>
  <c r="DO415"/>
  <c r="DR415"/>
  <c r="EQ415"/>
  <c r="ER415"/>
  <c r="EU415" s="1"/>
  <c r="CK416"/>
  <c r="CL416"/>
  <c r="DN416"/>
  <c r="DO416"/>
  <c r="EQ416"/>
  <c r="ER416"/>
  <c r="CK417"/>
  <c r="CL417"/>
  <c r="CO413" l="1"/>
  <c r="DR414"/>
  <c r="DN417"/>
  <c r="DO417"/>
  <c r="EQ417" l="1"/>
  <c r="ER417"/>
  <c r="CK418"/>
  <c r="CL418"/>
  <c r="DN418"/>
  <c r="DO418"/>
  <c r="EQ418"/>
  <c r="ER418"/>
  <c r="CK419"/>
  <c r="CL419"/>
  <c r="DN419"/>
  <c r="DO419"/>
  <c r="EQ419"/>
  <c r="ER419"/>
  <c r="CK420" l="1"/>
  <c r="CL420"/>
  <c r="DN420"/>
  <c r="DO420"/>
  <c r="EQ420"/>
  <c r="ER420"/>
  <c r="CK421"/>
  <c r="CL421"/>
  <c r="DN421" l="1"/>
  <c r="DO421"/>
  <c r="EQ421"/>
  <c r="ER421"/>
  <c r="CK422"/>
  <c r="CL422"/>
  <c r="DN422"/>
  <c r="DO422"/>
  <c r="EQ422"/>
  <c r="ER422"/>
  <c r="CK423"/>
  <c r="CL423"/>
  <c r="DN423"/>
  <c r="DO423"/>
  <c r="EQ423"/>
  <c r="ER423"/>
  <c r="CK424"/>
  <c r="CL424"/>
  <c r="DN424"/>
  <c r="DO424"/>
  <c r="EQ424"/>
  <c r="ER424"/>
  <c r="CK425"/>
  <c r="CL425"/>
  <c r="DN425"/>
  <c r="DO425"/>
  <c r="EQ425"/>
  <c r="ER425"/>
  <c r="CK426"/>
  <c r="CL426"/>
  <c r="DN426"/>
  <c r="DO426"/>
  <c r="EQ426"/>
  <c r="ER426"/>
  <c r="CK427"/>
  <c r="CL427"/>
  <c r="DN427"/>
  <c r="DO427"/>
  <c r="EQ427"/>
  <c r="ER427"/>
  <c r="CK428"/>
  <c r="CL428"/>
  <c r="DN428"/>
  <c r="DO428"/>
  <c r="EQ428"/>
  <c r="ER428"/>
  <c r="CK429"/>
  <c r="CL429"/>
  <c r="DN429"/>
  <c r="DO429"/>
  <c r="EQ429"/>
  <c r="ER429"/>
  <c r="CK430"/>
  <c r="CL430"/>
  <c r="DN430"/>
  <c r="DO430"/>
  <c r="EQ430"/>
  <c r="ER430"/>
  <c r="CK431"/>
  <c r="CL431"/>
  <c r="DN431"/>
  <c r="DO431"/>
  <c r="EQ431"/>
  <c r="ER431"/>
  <c r="CK432"/>
  <c r="CL432"/>
  <c r="DN432"/>
  <c r="DO432"/>
  <c r="EQ432"/>
  <c r="ER432"/>
  <c r="CK433"/>
  <c r="CL433"/>
  <c r="DN433"/>
  <c r="DO433"/>
  <c r="EQ433"/>
  <c r="ER433"/>
  <c r="CK434"/>
  <c r="CL434"/>
  <c r="DN434" l="1"/>
  <c r="DO434"/>
  <c r="EQ434"/>
  <c r="ER434"/>
  <c r="CK435"/>
  <c r="CL435"/>
  <c r="DN435"/>
  <c r="DO435"/>
  <c r="EQ435" l="1"/>
  <c r="ER435"/>
  <c r="CK436" l="1"/>
  <c r="CL436"/>
  <c r="DN436"/>
  <c r="DO436"/>
  <c r="EQ436"/>
  <c r="ER436"/>
  <c r="CK437"/>
  <c r="CL437"/>
  <c r="DN437"/>
  <c r="DO437"/>
  <c r="EQ437"/>
  <c r="ER437"/>
  <c r="CK438"/>
  <c r="CL438"/>
  <c r="DN438"/>
  <c r="DO438"/>
  <c r="EQ438"/>
  <c r="ER438"/>
  <c r="CK439"/>
  <c r="CL439"/>
  <c r="DN439"/>
  <c r="DO439"/>
  <c r="EQ439"/>
  <c r="ER439"/>
  <c r="CK440"/>
  <c r="CL440"/>
  <c r="DN440"/>
  <c r="DO440"/>
  <c r="EQ440"/>
  <c r="ER440"/>
  <c r="CK441"/>
  <c r="CL441"/>
  <c r="DN441"/>
  <c r="DO441"/>
  <c r="EQ441"/>
  <c r="ER441"/>
  <c r="CK442"/>
  <c r="CL442"/>
  <c r="DN442"/>
  <c r="DO442"/>
  <c r="EQ442"/>
  <c r="ER442"/>
  <c r="CK443"/>
  <c r="CL443"/>
  <c r="DN443"/>
  <c r="DO443"/>
  <c r="EQ443"/>
  <c r="ER443"/>
  <c r="CK444"/>
  <c r="CL444"/>
  <c r="DN444"/>
  <c r="DO444"/>
  <c r="EQ444"/>
  <c r="ER444"/>
  <c r="X36" i="34" l="1"/>
  <c r="N36"/>
  <c r="D36"/>
  <c r="D32"/>
  <c r="E32"/>
  <c r="F32"/>
  <c r="G32"/>
  <c r="H32"/>
  <c r="I32"/>
  <c r="J32"/>
  <c r="K32"/>
  <c r="L32"/>
  <c r="M32"/>
  <c r="N32"/>
  <c r="O32"/>
  <c r="P32"/>
  <c r="Q32"/>
  <c r="R32"/>
  <c r="S32"/>
  <c r="T32"/>
  <c r="U32"/>
  <c r="V32"/>
  <c r="W32"/>
  <c r="X32"/>
  <c r="D31"/>
  <c r="E31"/>
  <c r="F31"/>
  <c r="G31"/>
  <c r="H31"/>
  <c r="I31"/>
  <c r="J31"/>
  <c r="K31"/>
  <c r="L31"/>
  <c r="M31"/>
  <c r="N31"/>
  <c r="O31"/>
  <c r="P31"/>
  <c r="Q31"/>
  <c r="R31"/>
  <c r="S31"/>
  <c r="T31"/>
  <c r="U31"/>
  <c r="V31"/>
  <c r="W31"/>
  <c r="X31"/>
  <c r="D30"/>
  <c r="E30"/>
  <c r="F30"/>
  <c r="G30"/>
  <c r="H30"/>
  <c r="I30"/>
  <c r="J30"/>
  <c r="K30"/>
  <c r="L30"/>
  <c r="M30"/>
  <c r="N30"/>
  <c r="O30"/>
  <c r="P30"/>
  <c r="Q30"/>
  <c r="R30"/>
  <c r="S30"/>
  <c r="T30"/>
  <c r="U30"/>
  <c r="V30"/>
  <c r="W30"/>
  <c r="X30"/>
  <c r="D29"/>
  <c r="F29"/>
  <c r="G29"/>
  <c r="H29"/>
  <c r="I29"/>
  <c r="J29"/>
  <c r="K29"/>
  <c r="L29"/>
  <c r="M29"/>
  <c r="N29"/>
  <c r="O29"/>
  <c r="P29"/>
  <c r="Q29"/>
  <c r="R29"/>
  <c r="S29"/>
  <c r="T29"/>
  <c r="U29"/>
  <c r="V29"/>
  <c r="W29"/>
  <c r="X29"/>
  <c r="Y44" i="44"/>
  <c r="G34" i="46"/>
  <c r="G35" s="1"/>
  <c r="M29"/>
  <c r="AP29"/>
  <c r="BS29"/>
  <c r="CV29"/>
  <c r="DY29"/>
  <c r="FB29"/>
  <c r="GE29"/>
  <c r="HH29"/>
  <c r="U29"/>
  <c r="AX29"/>
  <c r="CA29"/>
  <c r="DD29"/>
  <c r="EG29"/>
  <c r="FJ29"/>
  <c r="GM29"/>
  <c r="HP29"/>
  <c r="S29"/>
  <c r="AV29"/>
  <c r="BY29"/>
  <c r="DB29"/>
  <c r="EE29"/>
  <c r="FH29"/>
  <c r="GK29"/>
  <c r="HN29"/>
  <c r="R29"/>
  <c r="AU29"/>
  <c r="BX29"/>
  <c r="DA29"/>
  <c r="ED29"/>
  <c r="FG29"/>
  <c r="GJ29"/>
  <c r="HM29"/>
  <c r="I29"/>
  <c r="AL29"/>
  <c r="BO29"/>
  <c r="CR29"/>
  <c r="DU29"/>
  <c r="EX29"/>
  <c r="GA29"/>
  <c r="HD29"/>
  <c r="Y29"/>
  <c r="BB29"/>
  <c r="CE29"/>
  <c r="DH29"/>
  <c r="EK29"/>
  <c r="FN29"/>
  <c r="GQ29"/>
  <c r="HT29"/>
  <c r="X29"/>
  <c r="BA29"/>
  <c r="CD29"/>
  <c r="DG29"/>
  <c r="EJ29"/>
  <c r="FM29"/>
  <c r="GP29"/>
  <c r="HS29"/>
  <c r="O29"/>
  <c r="AR29"/>
  <c r="BU29"/>
  <c r="CX29"/>
  <c r="EA29"/>
  <c r="FD29"/>
  <c r="GG29"/>
  <c r="HJ29"/>
  <c r="V29"/>
  <c r="AY29"/>
  <c r="CB29"/>
  <c r="DE29"/>
  <c r="EH29"/>
  <c r="FK29"/>
  <c r="GN29"/>
  <c r="HQ29"/>
  <c r="L29"/>
  <c r="AO29"/>
  <c r="BR29"/>
  <c r="CU29"/>
  <c r="DX29"/>
  <c r="FA29"/>
  <c r="GD29"/>
  <c r="HG29"/>
  <c r="T29"/>
  <c r="AW29"/>
  <c r="BZ29"/>
  <c r="DC29"/>
  <c r="EF29"/>
  <c r="FI29"/>
  <c r="GL29"/>
  <c r="HO29"/>
  <c r="K29"/>
  <c r="AN29"/>
  <c r="BQ29"/>
  <c r="CT29"/>
  <c r="DW29"/>
  <c r="EZ29"/>
  <c r="GC29"/>
  <c r="HF29"/>
  <c r="AA29"/>
  <c r="BD29"/>
  <c r="CG29"/>
  <c r="DJ29"/>
  <c r="EM29"/>
  <c r="FP29"/>
  <c r="GS29"/>
  <c r="HV29"/>
  <c r="J29"/>
  <c r="AM29"/>
  <c r="BP29"/>
  <c r="CS29"/>
  <c r="DV29"/>
  <c r="EY29"/>
  <c r="GB29"/>
  <c r="HE29"/>
  <c r="Z29"/>
  <c r="BC29"/>
  <c r="CF29"/>
  <c r="DI29"/>
  <c r="EL29"/>
  <c r="FO29"/>
  <c r="GR29"/>
  <c r="HU29"/>
  <c r="Q29"/>
  <c r="AT29"/>
  <c r="BW29"/>
  <c r="CZ29"/>
  <c r="EC29"/>
  <c r="FF29"/>
  <c r="GI29"/>
  <c r="HL29"/>
  <c r="G29"/>
  <c r="AJ29"/>
  <c r="BM29"/>
  <c r="CP29"/>
  <c r="DS29"/>
  <c r="EV29"/>
  <c r="FY29"/>
  <c r="HB29"/>
  <c r="W29"/>
  <c r="AZ29"/>
  <c r="CC29"/>
  <c r="DF29"/>
  <c r="EI29"/>
  <c r="FL29"/>
  <c r="GO29"/>
  <c r="HR29"/>
  <c r="P29"/>
  <c r="AS29"/>
  <c r="BV29"/>
  <c r="CY29"/>
  <c r="EB29"/>
  <c r="FE29"/>
  <c r="GH29"/>
  <c r="HK29"/>
  <c r="N29"/>
  <c r="AQ29"/>
  <c r="BT29"/>
  <c r="CW29"/>
  <c r="DZ29"/>
  <c r="FC29"/>
  <c r="GF29"/>
  <c r="HI29"/>
  <c r="AJ34"/>
  <c r="BM34"/>
  <c r="CP34"/>
  <c r="DS34"/>
  <c r="EV34"/>
  <c r="FY34"/>
  <c r="HB34"/>
  <c r="BM35"/>
  <c r="CP35"/>
  <c r="DS35"/>
  <c r="EV35"/>
  <c r="FY35"/>
  <c r="HB35"/>
  <c r="AJ35"/>
  <c r="Q34"/>
  <c r="AT34"/>
  <c r="BW34"/>
  <c r="CZ34"/>
  <c r="EC34"/>
  <c r="FF34"/>
  <c r="GI34"/>
  <c r="HL34"/>
  <c r="AJ39" l="1"/>
  <c r="HB39"/>
  <c r="FY39"/>
  <c r="EV39"/>
  <c r="DS39"/>
  <c r="CP39"/>
  <c r="BM39"/>
  <c r="HI37"/>
  <c r="HI38" s="1"/>
  <c r="HI36"/>
  <c r="GF37"/>
  <c r="GF38" s="1"/>
  <c r="GF36"/>
  <c r="FC36"/>
  <c r="FC37"/>
  <c r="FC38" s="1"/>
  <c r="DZ36"/>
  <c r="DZ37"/>
  <c r="DZ38" s="1"/>
  <c r="CW36"/>
  <c r="CW37"/>
  <c r="CW38" s="1"/>
  <c r="BT37"/>
  <c r="BT38" s="1"/>
  <c r="BT36"/>
  <c r="AQ37"/>
  <c r="AQ38" s="1"/>
  <c r="AQ36"/>
  <c r="HK36"/>
  <c r="HK37"/>
  <c r="HK38" s="1"/>
  <c r="GH36"/>
  <c r="GH37"/>
  <c r="GH38" s="1"/>
  <c r="FE36"/>
  <c r="FE37"/>
  <c r="FE38" s="1"/>
  <c r="EB37"/>
  <c r="EB38" s="1"/>
  <c r="EB36"/>
  <c r="CY37"/>
  <c r="CY38" s="1"/>
  <c r="CY36"/>
  <c r="BV36"/>
  <c r="BV37"/>
  <c r="BV38" s="1"/>
  <c r="AS37"/>
  <c r="AS38" s="1"/>
  <c r="AS36"/>
  <c r="HR36"/>
  <c r="HR37"/>
  <c r="HR38" s="1"/>
  <c r="GO37"/>
  <c r="GO38" s="1"/>
  <c r="GO36"/>
  <c r="FL37"/>
  <c r="FL38" s="1"/>
  <c r="FL36"/>
  <c r="EI36"/>
  <c r="EI37"/>
  <c r="EI38" s="1"/>
  <c r="DF37"/>
  <c r="DF38" s="1"/>
  <c r="DF36"/>
  <c r="CC36"/>
  <c r="CC37"/>
  <c r="CC38" s="1"/>
  <c r="AZ36"/>
  <c r="AZ37"/>
  <c r="AZ38" s="1"/>
  <c r="HB36"/>
  <c r="HB37"/>
  <c r="HB38" s="1"/>
  <c r="FY37"/>
  <c r="FY38" s="1"/>
  <c r="FY36"/>
  <c r="EV37"/>
  <c r="EV38" s="1"/>
  <c r="EV36"/>
  <c r="DS36"/>
  <c r="DS37"/>
  <c r="DS38" s="1"/>
  <c r="CP37"/>
  <c r="CP38" s="1"/>
  <c r="CP36"/>
  <c r="BM36"/>
  <c r="BM37"/>
  <c r="BM38" s="1"/>
  <c r="AJ36"/>
  <c r="AJ37"/>
  <c r="AJ38" s="1"/>
  <c r="HL36"/>
  <c r="HL37"/>
  <c r="HL38" s="1"/>
  <c r="GI36"/>
  <c r="GI37"/>
  <c r="GI38" s="1"/>
  <c r="FF37"/>
  <c r="FF38" s="1"/>
  <c r="FF36"/>
  <c r="EC37"/>
  <c r="EC38" s="1"/>
  <c r="EC36"/>
  <c r="CZ37"/>
  <c r="CZ38" s="1"/>
  <c r="CZ36"/>
  <c r="BW36"/>
  <c r="BW37"/>
  <c r="BW38" s="1"/>
  <c r="AT37"/>
  <c r="AT38" s="1"/>
  <c r="AT36"/>
  <c r="HU36"/>
  <c r="HU37"/>
  <c r="HU38" s="1"/>
  <c r="GR37"/>
  <c r="GR38" s="1"/>
  <c r="GR36"/>
  <c r="FO36"/>
  <c r="FO37"/>
  <c r="FO38" s="1"/>
  <c r="EL36"/>
  <c r="EL37"/>
  <c r="EL38" s="1"/>
  <c r="DI37"/>
  <c r="DI38" s="1"/>
  <c r="DI36"/>
  <c r="CF37"/>
  <c r="CF38" s="1"/>
  <c r="CF36"/>
  <c r="BC36"/>
  <c r="BC37"/>
  <c r="BC38" s="1"/>
  <c r="HE37"/>
  <c r="HE38" s="1"/>
  <c r="HE36"/>
  <c r="GB37"/>
  <c r="GB38" s="1"/>
  <c r="GB36"/>
  <c r="EY36"/>
  <c r="EY37"/>
  <c r="EY38" s="1"/>
  <c r="DV37"/>
  <c r="DV38" s="1"/>
  <c r="DV36"/>
  <c r="CS37"/>
  <c r="CS38" s="1"/>
  <c r="CS36"/>
  <c r="BP36"/>
  <c r="BP37"/>
  <c r="BP38" s="1"/>
  <c r="AM37"/>
  <c r="AM38" s="1"/>
  <c r="AM36"/>
  <c r="HV37"/>
  <c r="HV38" s="1"/>
  <c r="HV36"/>
  <c r="GS36"/>
  <c r="GS37"/>
  <c r="GS38" s="1"/>
  <c r="FP37"/>
  <c r="FP38" s="1"/>
  <c r="FP36"/>
  <c r="EM36"/>
  <c r="EM37"/>
  <c r="EM38" s="1"/>
  <c r="DJ36"/>
  <c r="DJ37"/>
  <c r="DJ38" s="1"/>
  <c r="CG36"/>
  <c r="CG37"/>
  <c r="CG38" s="1"/>
  <c r="BD37"/>
  <c r="BD38" s="1"/>
  <c r="BD36"/>
  <c r="HF37"/>
  <c r="HF38" s="1"/>
  <c r="HF36"/>
  <c r="GC36"/>
  <c r="GC37"/>
  <c r="GC38" s="1"/>
  <c r="EZ37"/>
  <c r="EZ38" s="1"/>
  <c r="EZ36"/>
  <c r="DW37"/>
  <c r="DW38" s="1"/>
  <c r="DW36"/>
  <c r="CT36"/>
  <c r="CT37"/>
  <c r="CT38" s="1"/>
  <c r="BQ37"/>
  <c r="BQ38" s="1"/>
  <c r="BQ36"/>
  <c r="AN37"/>
  <c r="AN38" s="1"/>
  <c r="AN36"/>
  <c r="HO37"/>
  <c r="HO38" s="1"/>
  <c r="HO36"/>
  <c r="GL37"/>
  <c r="GL38" s="1"/>
  <c r="GL36"/>
  <c r="FI37"/>
  <c r="FI38" s="1"/>
  <c r="FI36"/>
  <c r="EF36"/>
  <c r="EF37"/>
  <c r="EF38" s="1"/>
  <c r="DC36"/>
  <c r="DC37"/>
  <c r="DC38" s="1"/>
  <c r="BZ37"/>
  <c r="BZ38" s="1"/>
  <c r="BZ36"/>
  <c r="AW36"/>
  <c r="AW37"/>
  <c r="AW38" s="1"/>
  <c r="HG36"/>
  <c r="HG37"/>
  <c r="HG38" s="1"/>
  <c r="GD37"/>
  <c r="GD38" s="1"/>
  <c r="GD36"/>
  <c r="FA36"/>
  <c r="FA37"/>
  <c r="FA38" s="1"/>
  <c r="DX36"/>
  <c r="DX37"/>
  <c r="DX38" s="1"/>
  <c r="CU37"/>
  <c r="CU38" s="1"/>
  <c r="CU36"/>
  <c r="BR36"/>
  <c r="BR37"/>
  <c r="BR38" s="1"/>
  <c r="AO37"/>
  <c r="AO38" s="1"/>
  <c r="AO36"/>
  <c r="HQ37"/>
  <c r="HQ38" s="1"/>
  <c r="HQ36"/>
  <c r="GN36"/>
  <c r="GN37"/>
  <c r="GN38" s="1"/>
  <c r="FK37"/>
  <c r="FK38" s="1"/>
  <c r="FK36"/>
  <c r="EH36"/>
  <c r="EH37"/>
  <c r="EH38" s="1"/>
  <c r="DE36"/>
  <c r="DE37"/>
  <c r="DE38" s="1"/>
  <c r="CB36"/>
  <c r="CB37"/>
  <c r="CB38" s="1"/>
  <c r="AY37"/>
  <c r="AY38" s="1"/>
  <c r="AY36"/>
  <c r="HJ36"/>
  <c r="HJ37"/>
  <c r="HJ38" s="1"/>
  <c r="GG37"/>
  <c r="GG38" s="1"/>
  <c r="GG36"/>
  <c r="FD36"/>
  <c r="FD37"/>
  <c r="FD38" s="1"/>
  <c r="EA36"/>
  <c r="EA37"/>
  <c r="EA38" s="1"/>
  <c r="CX37"/>
  <c r="CX38" s="1"/>
  <c r="CX36"/>
  <c r="BU36"/>
  <c r="BU37"/>
  <c r="BU38" s="1"/>
  <c r="AR37"/>
  <c r="AR38" s="1"/>
  <c r="AR36"/>
  <c r="HS36"/>
  <c r="HS37"/>
  <c r="HS38" s="1"/>
  <c r="GP37"/>
  <c r="GP38" s="1"/>
  <c r="GP36"/>
  <c r="FM37"/>
  <c r="FM38" s="1"/>
  <c r="FM36"/>
  <c r="EJ36"/>
  <c r="EJ37"/>
  <c r="EJ38" s="1"/>
  <c r="DG37"/>
  <c r="DG38" s="1"/>
  <c r="DG36"/>
  <c r="CD37"/>
  <c r="CD38" s="1"/>
  <c r="CD36"/>
  <c r="BA37"/>
  <c r="BA38" s="1"/>
  <c r="BA36"/>
  <c r="HT36"/>
  <c r="HT37"/>
  <c r="HT38" s="1"/>
  <c r="GQ37"/>
  <c r="GQ38" s="1"/>
  <c r="GQ36"/>
  <c r="FN36"/>
  <c r="FN37"/>
  <c r="FN38" s="1"/>
  <c r="EK37"/>
  <c r="EK38" s="1"/>
  <c r="EK36"/>
  <c r="DH36"/>
  <c r="DH37"/>
  <c r="DH38" s="1"/>
  <c r="CE36"/>
  <c r="CE37"/>
  <c r="CE38" s="1"/>
  <c r="BB36"/>
  <c r="BB37"/>
  <c r="BB38" s="1"/>
  <c r="HD36"/>
  <c r="HD37"/>
  <c r="HD38" s="1"/>
  <c r="GA36"/>
  <c r="GA37"/>
  <c r="GA38" s="1"/>
  <c r="EX37"/>
  <c r="EX38" s="1"/>
  <c r="EX36"/>
  <c r="DU36"/>
  <c r="DU37"/>
  <c r="DU38" s="1"/>
  <c r="CR36"/>
  <c r="CR37"/>
  <c r="CR38" s="1"/>
  <c r="BO37"/>
  <c r="BO38" s="1"/>
  <c r="BO36"/>
  <c r="AL36"/>
  <c r="AL37"/>
  <c r="AL38" s="1"/>
  <c r="HM36"/>
  <c r="HM37"/>
  <c r="HM38" s="1"/>
  <c r="GJ37"/>
  <c r="GJ38" s="1"/>
  <c r="GJ36"/>
  <c r="FG36"/>
  <c r="FG37"/>
  <c r="FG38" s="1"/>
  <c r="ED37"/>
  <c r="ED38" s="1"/>
  <c r="ED36"/>
  <c r="DA37"/>
  <c r="DA38" s="1"/>
  <c r="DA36"/>
  <c r="BX37"/>
  <c r="BX38" s="1"/>
  <c r="BX36"/>
  <c r="AU36"/>
  <c r="AU37"/>
  <c r="AU38" s="1"/>
  <c r="HN36"/>
  <c r="HN37"/>
  <c r="HN38" s="1"/>
  <c r="GK36"/>
  <c r="GK37"/>
  <c r="GK38" s="1"/>
  <c r="FH36"/>
  <c r="FH37"/>
  <c r="FH38" s="1"/>
  <c r="EE36"/>
  <c r="EE37"/>
  <c r="EE38" s="1"/>
  <c r="DB36"/>
  <c r="DB37"/>
  <c r="DB38" s="1"/>
  <c r="BY36"/>
  <c r="BY37"/>
  <c r="BY38" s="1"/>
  <c r="AV36"/>
  <c r="AV37"/>
  <c r="AV38" s="1"/>
  <c r="HP37"/>
  <c r="HP38" s="1"/>
  <c r="HP36"/>
  <c r="GM37"/>
  <c r="GM38" s="1"/>
  <c r="GM36"/>
  <c r="FJ36"/>
  <c r="FJ37"/>
  <c r="FJ38" s="1"/>
  <c r="EG37"/>
  <c r="EG38" s="1"/>
  <c r="EG36"/>
  <c r="DD36"/>
  <c r="DD37"/>
  <c r="DD38" s="1"/>
  <c r="CA37"/>
  <c r="CA38" s="1"/>
  <c r="CA36"/>
  <c r="AX37"/>
  <c r="AX38" s="1"/>
  <c r="AX36"/>
  <c r="HH37"/>
  <c r="HH38" s="1"/>
  <c r="HH36"/>
  <c r="GE37"/>
  <c r="GE38" s="1"/>
  <c r="GE36"/>
  <c r="FB37"/>
  <c r="FB38" s="1"/>
  <c r="FB36"/>
  <c r="DY37"/>
  <c r="DY38" s="1"/>
  <c r="DY36"/>
  <c r="CV36"/>
  <c r="CV37"/>
  <c r="CV38" s="1"/>
  <c r="BS36"/>
  <c r="BS37"/>
  <c r="BS38" s="1"/>
  <c r="AP36"/>
  <c r="AP37"/>
  <c r="AP38" s="1"/>
  <c r="BH357"/>
  <c r="AE357"/>
  <c r="B357"/>
  <c r="BH356"/>
  <c r="AE356"/>
  <c r="B356"/>
  <c r="BH355"/>
  <c r="AE355"/>
  <c r="B355"/>
  <c r="BH354"/>
  <c r="AE354"/>
  <c r="B354"/>
  <c r="BH353"/>
  <c r="AE353"/>
  <c r="B353"/>
  <c r="BH352"/>
  <c r="AE352"/>
  <c r="B352"/>
  <c r="BH351"/>
  <c r="AE351"/>
  <c r="B351"/>
  <c r="BH252"/>
  <c r="AE252"/>
  <c r="B252"/>
  <c r="BH251"/>
  <c r="AE251"/>
  <c r="B251"/>
  <c r="BH250"/>
  <c r="AE250"/>
  <c r="B250"/>
  <c r="BH249"/>
  <c r="AE249"/>
  <c r="B249"/>
  <c r="BH248"/>
  <c r="AE248"/>
  <c r="B248"/>
  <c r="BH247"/>
  <c r="AE247"/>
  <c r="B247"/>
  <c r="BH246"/>
  <c r="AE246"/>
  <c r="B246"/>
  <c r="BH147"/>
  <c r="AE147"/>
  <c r="B147"/>
  <c r="BH146"/>
  <c r="AE146"/>
  <c r="B146"/>
  <c r="BH145"/>
  <c r="AE145"/>
  <c r="B145"/>
  <c r="BH144"/>
  <c r="AE144"/>
  <c r="B144"/>
  <c r="BH143"/>
  <c r="AE143"/>
  <c r="B143"/>
  <c r="BH142"/>
  <c r="AE142"/>
  <c r="B142"/>
  <c r="BH141"/>
  <c r="AE141"/>
  <c r="B141"/>
  <c r="Q35"/>
  <c r="AT35"/>
  <c r="BW35"/>
  <c r="HL35"/>
  <c r="CZ35"/>
  <c r="EC35"/>
  <c r="FF35"/>
  <c r="GI35"/>
  <c r="CY84"/>
  <c r="CY63"/>
  <c r="CY83"/>
  <c r="CY62"/>
  <c r="CY82"/>
  <c r="CY61"/>
  <c r="CY81"/>
  <c r="CY60"/>
  <c r="CY80"/>
  <c r="CY59"/>
  <c r="CY79"/>
  <c r="CY58"/>
  <c r="CY78"/>
  <c r="CY57"/>
  <c r="CY77"/>
  <c r="CY56"/>
  <c r="CY76"/>
  <c r="CY55"/>
  <c r="CY75"/>
  <c r="CY54"/>
  <c r="CY53"/>
  <c r="CY73"/>
  <c r="CY52"/>
  <c r="CQ52"/>
  <c r="CY72"/>
  <c r="CY51"/>
  <c r="CY71"/>
  <c r="CY50"/>
  <c r="CY70"/>
  <c r="CY49"/>
  <c r="CY69"/>
  <c r="CY48"/>
  <c r="CY68"/>
  <c r="CY47"/>
  <c r="CY67"/>
  <c r="CY46"/>
  <c r="CY66"/>
  <c r="CY45"/>
  <c r="CY65"/>
  <c r="CY44"/>
  <c r="CY43"/>
  <c r="CY106"/>
  <c r="GO84"/>
  <c r="GO63"/>
  <c r="GO83"/>
  <c r="GO62"/>
  <c r="GO82"/>
  <c r="GO61"/>
  <c r="GO81"/>
  <c r="GO60"/>
  <c r="GO80"/>
  <c r="GO59"/>
  <c r="FZ59"/>
  <c r="GO79"/>
  <c r="GO58"/>
  <c r="GO78"/>
  <c r="GO57"/>
  <c r="GO77"/>
  <c r="GO56"/>
  <c r="GO76"/>
  <c r="GO55"/>
  <c r="GO75"/>
  <c r="GO54"/>
  <c r="GO53"/>
  <c r="GO73"/>
  <c r="GO52"/>
  <c r="GO72"/>
  <c r="GO51"/>
  <c r="GO71"/>
  <c r="GO50"/>
  <c r="GO70"/>
  <c r="GO49"/>
  <c r="GO69"/>
  <c r="GO48"/>
  <c r="GO68"/>
  <c r="GO47"/>
  <c r="GO67"/>
  <c r="GO46"/>
  <c r="GO66"/>
  <c r="GO45"/>
  <c r="GO65"/>
  <c r="GO44"/>
  <c r="GO43"/>
  <c r="GO106"/>
  <c r="EV84"/>
  <c r="EV63"/>
  <c r="EV83"/>
  <c r="EV62"/>
  <c r="EV82"/>
  <c r="EV61"/>
  <c r="EV81"/>
  <c r="EV60"/>
  <c r="EV80"/>
  <c r="EV59"/>
  <c r="EV79"/>
  <c r="EV58"/>
  <c r="EV78"/>
  <c r="EV57"/>
  <c r="EV77"/>
  <c r="EV56"/>
  <c r="EV76"/>
  <c r="EV55"/>
  <c r="EV75"/>
  <c r="EV54"/>
  <c r="EV53"/>
  <c r="EV73"/>
  <c r="EV52"/>
  <c r="EV72"/>
  <c r="EV51"/>
  <c r="EV71"/>
  <c r="EV50"/>
  <c r="EV70"/>
  <c r="EV49"/>
  <c r="EV69"/>
  <c r="EV48"/>
  <c r="EV68"/>
  <c r="EV47"/>
  <c r="EV67"/>
  <c r="EV46"/>
  <c r="EV66"/>
  <c r="EV45"/>
  <c r="EV65"/>
  <c r="EV44"/>
  <c r="EW43"/>
  <c r="EV43"/>
  <c r="EV106"/>
  <c r="EC84"/>
  <c r="EC63"/>
  <c r="EC83"/>
  <c r="EC62"/>
  <c r="EC82"/>
  <c r="EC61"/>
  <c r="EC81"/>
  <c r="EC60"/>
  <c r="EC80"/>
  <c r="EC59"/>
  <c r="EC79"/>
  <c r="EC58"/>
  <c r="EC78"/>
  <c r="EC57"/>
  <c r="EC77"/>
  <c r="EC56"/>
  <c r="EC76"/>
  <c r="EC55"/>
  <c r="EC75"/>
  <c r="EC54"/>
  <c r="EC53"/>
  <c r="DT53"/>
  <c r="EC73"/>
  <c r="EC52"/>
  <c r="EC72"/>
  <c r="EC51"/>
  <c r="EC71"/>
  <c r="EC50"/>
  <c r="EC70"/>
  <c r="EC49"/>
  <c r="EC69"/>
  <c r="EC48"/>
  <c r="EC68"/>
  <c r="EC47"/>
  <c r="EC67"/>
  <c r="EC46"/>
  <c r="EC66"/>
  <c r="EC45"/>
  <c r="EC65"/>
  <c r="EC44"/>
  <c r="EC43"/>
  <c r="EC106"/>
  <c r="DI84"/>
  <c r="DI63"/>
  <c r="DI83"/>
  <c r="DI62"/>
  <c r="CQ62"/>
  <c r="DI82"/>
  <c r="DI61"/>
  <c r="DI81"/>
  <c r="DI60"/>
  <c r="DI80"/>
  <c r="DI59"/>
  <c r="DI79"/>
  <c r="DI58"/>
  <c r="DI78"/>
  <c r="DI57"/>
  <c r="DI77"/>
  <c r="DI56"/>
  <c r="DI76"/>
  <c r="DI55"/>
  <c r="DI75"/>
  <c r="DI54"/>
  <c r="DI53"/>
  <c r="DI73"/>
  <c r="DI52"/>
  <c r="DI72"/>
  <c r="DI51"/>
  <c r="DI71"/>
  <c r="DI50"/>
  <c r="DI70"/>
  <c r="DI49"/>
  <c r="DI69"/>
  <c r="DI48"/>
  <c r="DI68"/>
  <c r="DI47"/>
  <c r="DI67"/>
  <c r="DI46"/>
  <c r="DI66"/>
  <c r="DI45"/>
  <c r="DI65"/>
  <c r="DI44"/>
  <c r="DI43"/>
  <c r="DI106"/>
  <c r="GB84"/>
  <c r="GB63"/>
  <c r="GB83"/>
  <c r="GB62"/>
  <c r="GB82"/>
  <c r="GB61"/>
  <c r="GB81"/>
  <c r="GB60"/>
  <c r="GB80"/>
  <c r="GB59"/>
  <c r="GB79"/>
  <c r="GB58"/>
  <c r="GB78"/>
  <c r="GB57"/>
  <c r="GB77"/>
  <c r="GB56"/>
  <c r="GB76"/>
  <c r="GB55"/>
  <c r="GB75"/>
  <c r="GB54"/>
  <c r="GB53"/>
  <c r="GB73"/>
  <c r="GB52"/>
  <c r="GB72"/>
  <c r="GB51"/>
  <c r="GB71"/>
  <c r="GB50"/>
  <c r="GB70"/>
  <c r="GB49"/>
  <c r="GB69"/>
  <c r="GB48"/>
  <c r="GB68"/>
  <c r="GB47"/>
  <c r="GB67"/>
  <c r="GB46"/>
  <c r="FZ46"/>
  <c r="GB66"/>
  <c r="GB45"/>
  <c r="GB65"/>
  <c r="GB44"/>
  <c r="GB43"/>
  <c r="GB106"/>
  <c r="FP84"/>
  <c r="FP63"/>
  <c r="EW63"/>
  <c r="FP83"/>
  <c r="FP62"/>
  <c r="FP82"/>
  <c r="FP61"/>
  <c r="FP81"/>
  <c r="FP60"/>
  <c r="FP80"/>
  <c r="FP59"/>
  <c r="FP79"/>
  <c r="FP58"/>
  <c r="FP78"/>
  <c r="FP57"/>
  <c r="FP77"/>
  <c r="FP56"/>
  <c r="FP76"/>
  <c r="FP55"/>
  <c r="FP75"/>
  <c r="FP54"/>
  <c r="FP53"/>
  <c r="FP73"/>
  <c r="FP52"/>
  <c r="FP72"/>
  <c r="FP51"/>
  <c r="FP71"/>
  <c r="FP50"/>
  <c r="FP70"/>
  <c r="FP49"/>
  <c r="FP69"/>
  <c r="FP48"/>
  <c r="FP68"/>
  <c r="FP47"/>
  <c r="FP67"/>
  <c r="FP46"/>
  <c r="FP66"/>
  <c r="FP45"/>
  <c r="FP65"/>
  <c r="FP44"/>
  <c r="FP43"/>
  <c r="FP106"/>
  <c r="BD67"/>
  <c r="BD79"/>
  <c r="BD77"/>
  <c r="BD72"/>
  <c r="BD80"/>
  <c r="BD66"/>
  <c r="BD65"/>
  <c r="BD76"/>
  <c r="BD71"/>
  <c r="BD73"/>
  <c r="BD84"/>
  <c r="BD83"/>
  <c r="BD68"/>
  <c r="BD82"/>
  <c r="BD81"/>
  <c r="BD78"/>
  <c r="BD70"/>
  <c r="BD75"/>
  <c r="BD69"/>
  <c r="BD63"/>
  <c r="BD55"/>
  <c r="BD47"/>
  <c r="BD62"/>
  <c r="BD54"/>
  <c r="BD46"/>
  <c r="BD53"/>
  <c r="BD52"/>
  <c r="BD51"/>
  <c r="BD50"/>
  <c r="BD49"/>
  <c r="BD48"/>
  <c r="BD45"/>
  <c r="BD44"/>
  <c r="BD43"/>
  <c r="BD58"/>
  <c r="BD57"/>
  <c r="BD56"/>
  <c r="BD59"/>
  <c r="BD60"/>
  <c r="BD61"/>
  <c r="AK63"/>
  <c r="BD106"/>
  <c r="DW84"/>
  <c r="DW63"/>
  <c r="DW83"/>
  <c r="DW62"/>
  <c r="DW82"/>
  <c r="DW61"/>
  <c r="DW81"/>
  <c r="DW60"/>
  <c r="DW80"/>
  <c r="DW59"/>
  <c r="DW79"/>
  <c r="DW58"/>
  <c r="DW78"/>
  <c r="DW57"/>
  <c r="DW77"/>
  <c r="DW56"/>
  <c r="DW76"/>
  <c r="DW55"/>
  <c r="DW75"/>
  <c r="DW54"/>
  <c r="DW53"/>
  <c r="DW73"/>
  <c r="DW52"/>
  <c r="DW72"/>
  <c r="DW51"/>
  <c r="DW71"/>
  <c r="DW50"/>
  <c r="DW70"/>
  <c r="DW49"/>
  <c r="DW69"/>
  <c r="DW48"/>
  <c r="DW68"/>
  <c r="DW47"/>
  <c r="DT47"/>
  <c r="DW67"/>
  <c r="DW46"/>
  <c r="DW66"/>
  <c r="DW45"/>
  <c r="DW65"/>
  <c r="DW44"/>
  <c r="DW43"/>
  <c r="DW106"/>
  <c r="HO84"/>
  <c r="HO63"/>
  <c r="HO83"/>
  <c r="HO62"/>
  <c r="HO82"/>
  <c r="HO61"/>
  <c r="HO81"/>
  <c r="HO60"/>
  <c r="HO80"/>
  <c r="HO59"/>
  <c r="HO79"/>
  <c r="HO58"/>
  <c r="HO78"/>
  <c r="HO57"/>
  <c r="HO77"/>
  <c r="HO56"/>
  <c r="HC56"/>
  <c r="HO76"/>
  <c r="HO55"/>
  <c r="HO75"/>
  <c r="HO54"/>
  <c r="HO53"/>
  <c r="HO73"/>
  <c r="HO52"/>
  <c r="HO72"/>
  <c r="HO51"/>
  <c r="HO71"/>
  <c r="HO50"/>
  <c r="HO70"/>
  <c r="HO49"/>
  <c r="HO69"/>
  <c r="HO48"/>
  <c r="HO68"/>
  <c r="HO47"/>
  <c r="HO67"/>
  <c r="HO46"/>
  <c r="HO66"/>
  <c r="HO45"/>
  <c r="HO65"/>
  <c r="HO44"/>
  <c r="HO43"/>
  <c r="HO106"/>
  <c r="DZ84"/>
  <c r="DZ63"/>
  <c r="DZ83"/>
  <c r="DZ62"/>
  <c r="DZ82"/>
  <c r="DZ61"/>
  <c r="DZ81"/>
  <c r="DZ60"/>
  <c r="DZ80"/>
  <c r="DZ59"/>
  <c r="DZ79"/>
  <c r="DZ58"/>
  <c r="DZ78"/>
  <c r="DZ57"/>
  <c r="DZ77"/>
  <c r="DZ56"/>
  <c r="DZ76"/>
  <c r="DZ55"/>
  <c r="DZ75"/>
  <c r="DZ54"/>
  <c r="DZ53"/>
  <c r="DZ73"/>
  <c r="DZ52"/>
  <c r="DZ72"/>
  <c r="DZ51"/>
  <c r="DZ71"/>
  <c r="DZ50"/>
  <c r="DT50"/>
  <c r="DZ70"/>
  <c r="DZ49"/>
  <c r="DZ69"/>
  <c r="DZ48"/>
  <c r="DZ68"/>
  <c r="DZ47"/>
  <c r="DZ67"/>
  <c r="DZ46"/>
  <c r="DZ66"/>
  <c r="DZ45"/>
  <c r="DZ65"/>
  <c r="DZ44"/>
  <c r="DZ43"/>
  <c r="DZ106"/>
  <c r="HK84"/>
  <c r="HK63"/>
  <c r="HK83"/>
  <c r="HK62"/>
  <c r="HK82"/>
  <c r="HK61"/>
  <c r="HK81"/>
  <c r="HK60"/>
  <c r="HK80"/>
  <c r="HK59"/>
  <c r="HK79"/>
  <c r="HK58"/>
  <c r="HK78"/>
  <c r="HK57"/>
  <c r="HK77"/>
  <c r="HK56"/>
  <c r="HK76"/>
  <c r="HK55"/>
  <c r="HK75"/>
  <c r="HK54"/>
  <c r="HK53"/>
  <c r="HK73"/>
  <c r="HK52"/>
  <c r="HC52"/>
  <c r="HK72"/>
  <c r="HK51"/>
  <c r="HK71"/>
  <c r="HK50"/>
  <c r="HK70"/>
  <c r="HK49"/>
  <c r="HK69"/>
  <c r="HK48"/>
  <c r="HK68"/>
  <c r="HK47"/>
  <c r="HK67"/>
  <c r="HK46"/>
  <c r="HK66"/>
  <c r="HK45"/>
  <c r="HK65"/>
  <c r="HK44"/>
  <c r="HK43"/>
  <c r="HK106"/>
  <c r="CC78"/>
  <c r="CC75"/>
  <c r="CC66"/>
  <c r="CC69"/>
  <c r="CC77"/>
  <c r="CC84"/>
  <c r="CC81"/>
  <c r="CC80"/>
  <c r="CC73"/>
  <c r="CC83"/>
  <c r="CC68"/>
  <c r="CC67"/>
  <c r="CC82"/>
  <c r="CC76"/>
  <c r="CC79"/>
  <c r="CC72"/>
  <c r="CC65"/>
  <c r="CC71"/>
  <c r="CC70"/>
  <c r="CC59"/>
  <c r="CC51"/>
  <c r="CC43"/>
  <c r="CC58"/>
  <c r="CC50"/>
  <c r="CC60"/>
  <c r="CC53"/>
  <c r="CC62"/>
  <c r="CC57"/>
  <c r="CC63"/>
  <c r="CC61"/>
  <c r="CC56"/>
  <c r="CC46"/>
  <c r="CC45"/>
  <c r="CC44"/>
  <c r="CC55"/>
  <c r="CC54"/>
  <c r="CC52"/>
  <c r="CC47"/>
  <c r="CC48"/>
  <c r="CC49"/>
  <c r="BN59"/>
  <c r="CC106"/>
  <c r="AJ67"/>
  <c r="AJ79"/>
  <c r="AJ77"/>
  <c r="AJ72"/>
  <c r="AJ80"/>
  <c r="AJ66"/>
  <c r="AJ65"/>
  <c r="AJ76"/>
  <c r="AJ71"/>
  <c r="AJ73"/>
  <c r="AJ84"/>
  <c r="AJ83"/>
  <c r="AJ68"/>
  <c r="AJ82"/>
  <c r="AJ81"/>
  <c r="AJ78"/>
  <c r="AJ70"/>
  <c r="AJ75"/>
  <c r="AJ69"/>
  <c r="AK43"/>
  <c r="AJ59"/>
  <c r="AJ51"/>
  <c r="AJ43"/>
  <c r="AJ58"/>
  <c r="AJ50"/>
  <c r="AJ57"/>
  <c r="AJ56"/>
  <c r="AJ55"/>
  <c r="AJ44"/>
  <c r="AJ54"/>
  <c r="AJ53"/>
  <c r="AJ52"/>
  <c r="AJ46"/>
  <c r="AJ49"/>
  <c r="AJ48"/>
  <c r="AJ47"/>
  <c r="AJ45"/>
  <c r="AJ62"/>
  <c r="AJ61"/>
  <c r="AJ60"/>
  <c r="AJ63"/>
  <c r="AJ106"/>
  <c r="HU84"/>
  <c r="HU63"/>
  <c r="HU83"/>
  <c r="HU62"/>
  <c r="HC62"/>
  <c r="HU82"/>
  <c r="HU61"/>
  <c r="HU81"/>
  <c r="HU60"/>
  <c r="HU80"/>
  <c r="HU59"/>
  <c r="HU79"/>
  <c r="HU58"/>
  <c r="HU78"/>
  <c r="HU57"/>
  <c r="HU77"/>
  <c r="HU56"/>
  <c r="HU76"/>
  <c r="HU55"/>
  <c r="HU75"/>
  <c r="HU54"/>
  <c r="HU53"/>
  <c r="HU73"/>
  <c r="HU52"/>
  <c r="HU72"/>
  <c r="HU51"/>
  <c r="HU71"/>
  <c r="HU50"/>
  <c r="HU70"/>
  <c r="HU49"/>
  <c r="HU69"/>
  <c r="HU48"/>
  <c r="HU68"/>
  <c r="HU47"/>
  <c r="HU67"/>
  <c r="HU46"/>
  <c r="HU66"/>
  <c r="HU45"/>
  <c r="HU65"/>
  <c r="HU44"/>
  <c r="HU43"/>
  <c r="HU106"/>
  <c r="BP78"/>
  <c r="BP75"/>
  <c r="BP66"/>
  <c r="BP69"/>
  <c r="BP77"/>
  <c r="BP84"/>
  <c r="BP81"/>
  <c r="BP80"/>
  <c r="BP73"/>
  <c r="BP83"/>
  <c r="BP68"/>
  <c r="BP67"/>
  <c r="BP82"/>
  <c r="BP76"/>
  <c r="BP79"/>
  <c r="BP72"/>
  <c r="BP65"/>
  <c r="BP71"/>
  <c r="BP70"/>
  <c r="BP60"/>
  <c r="BP52"/>
  <c r="BP44"/>
  <c r="BP59"/>
  <c r="BP51"/>
  <c r="BP43"/>
  <c r="BP53"/>
  <c r="BP63"/>
  <c r="BP62"/>
  <c r="BP61"/>
  <c r="BP55"/>
  <c r="BP50"/>
  <c r="BP48"/>
  <c r="BP46"/>
  <c r="BP58"/>
  <c r="BP57"/>
  <c r="BP56"/>
  <c r="BP54"/>
  <c r="BP49"/>
  <c r="BP47"/>
  <c r="BP45"/>
  <c r="BN46"/>
  <c r="BP106"/>
  <c r="DC84"/>
  <c r="DC63"/>
  <c r="DC83"/>
  <c r="DC62"/>
  <c r="DC82"/>
  <c r="DC61"/>
  <c r="DC81"/>
  <c r="DC60"/>
  <c r="DC80"/>
  <c r="DC59"/>
  <c r="DC79"/>
  <c r="DC58"/>
  <c r="DC78"/>
  <c r="DC57"/>
  <c r="DC77"/>
  <c r="DC56"/>
  <c r="CQ56"/>
  <c r="DC76"/>
  <c r="DC55"/>
  <c r="DC75"/>
  <c r="DC54"/>
  <c r="DC53"/>
  <c r="DC73"/>
  <c r="DC52"/>
  <c r="DC72"/>
  <c r="DC51"/>
  <c r="DC71"/>
  <c r="DC50"/>
  <c r="DC70"/>
  <c r="DC49"/>
  <c r="DC69"/>
  <c r="DC48"/>
  <c r="DC68"/>
  <c r="DC47"/>
  <c r="DC67"/>
  <c r="DC46"/>
  <c r="DC66"/>
  <c r="DC45"/>
  <c r="DC65"/>
  <c r="DC44"/>
  <c r="DC43"/>
  <c r="DC106"/>
  <c r="BR78"/>
  <c r="BR75"/>
  <c r="BR66"/>
  <c r="BR69"/>
  <c r="BR77"/>
  <c r="BR84"/>
  <c r="BR81"/>
  <c r="BR80"/>
  <c r="BR73"/>
  <c r="BR83"/>
  <c r="BR68"/>
  <c r="BR67"/>
  <c r="BR82"/>
  <c r="BR76"/>
  <c r="BR79"/>
  <c r="BR72"/>
  <c r="BR65"/>
  <c r="BR71"/>
  <c r="BR70"/>
  <c r="BR58"/>
  <c r="BR50"/>
  <c r="BR57"/>
  <c r="BR49"/>
  <c r="BR59"/>
  <c r="BR55"/>
  <c r="BR61"/>
  <c r="BR56"/>
  <c r="BR54"/>
  <c r="BR52"/>
  <c r="BR63"/>
  <c r="BR62"/>
  <c r="BR60"/>
  <c r="BR53"/>
  <c r="BR51"/>
  <c r="BR45"/>
  <c r="BR44"/>
  <c r="BR43"/>
  <c r="BR48"/>
  <c r="BR46"/>
  <c r="BR47"/>
  <c r="BN48"/>
  <c r="BR106"/>
  <c r="EA84"/>
  <c r="EA63"/>
  <c r="EA83"/>
  <c r="EA62"/>
  <c r="EA82"/>
  <c r="EA61"/>
  <c r="EA81"/>
  <c r="EA60"/>
  <c r="EA80"/>
  <c r="EA59"/>
  <c r="EA79"/>
  <c r="EA58"/>
  <c r="EA78"/>
  <c r="EA57"/>
  <c r="EA77"/>
  <c r="EA56"/>
  <c r="EA76"/>
  <c r="EA55"/>
  <c r="EA75"/>
  <c r="EA54"/>
  <c r="EA53"/>
  <c r="EA73"/>
  <c r="EA52"/>
  <c r="EA72"/>
  <c r="EA51"/>
  <c r="DT51"/>
  <c r="EA71"/>
  <c r="EA50"/>
  <c r="EA70"/>
  <c r="EA49"/>
  <c r="EA69"/>
  <c r="EA48"/>
  <c r="EA68"/>
  <c r="EA47"/>
  <c r="EA67"/>
  <c r="EA46"/>
  <c r="EA66"/>
  <c r="EA45"/>
  <c r="EA65"/>
  <c r="EA44"/>
  <c r="EA43"/>
  <c r="EA106"/>
  <c r="HS84"/>
  <c r="HS63"/>
  <c r="HS83"/>
  <c r="HS62"/>
  <c r="HS82"/>
  <c r="HS61"/>
  <c r="HS81"/>
  <c r="HS60"/>
  <c r="HC60"/>
  <c r="HS80"/>
  <c r="HS59"/>
  <c r="HS79"/>
  <c r="HS58"/>
  <c r="HS78"/>
  <c r="HS57"/>
  <c r="HS77"/>
  <c r="HS56"/>
  <c r="HS76"/>
  <c r="HS55"/>
  <c r="HS75"/>
  <c r="HS54"/>
  <c r="HS53"/>
  <c r="HS73"/>
  <c r="HS52"/>
  <c r="HS72"/>
  <c r="HS51"/>
  <c r="HS71"/>
  <c r="HS50"/>
  <c r="HS70"/>
  <c r="HS49"/>
  <c r="HS69"/>
  <c r="HS48"/>
  <c r="HS68"/>
  <c r="HS47"/>
  <c r="HS67"/>
  <c r="HS46"/>
  <c r="HS66"/>
  <c r="HS45"/>
  <c r="HS65"/>
  <c r="HS44"/>
  <c r="HS43"/>
  <c r="HS106"/>
  <c r="CE78"/>
  <c r="CE75"/>
  <c r="CE66"/>
  <c r="CE69"/>
  <c r="CE77"/>
  <c r="CE84"/>
  <c r="CE81"/>
  <c r="CE80"/>
  <c r="CE73"/>
  <c r="CE83"/>
  <c r="CE68"/>
  <c r="CE67"/>
  <c r="CE82"/>
  <c r="CE76"/>
  <c r="CE79"/>
  <c r="CE72"/>
  <c r="CE65"/>
  <c r="CE71"/>
  <c r="CE70"/>
  <c r="CE57"/>
  <c r="CE49"/>
  <c r="CE56"/>
  <c r="CE48"/>
  <c r="CE47"/>
  <c r="CE46"/>
  <c r="CE45"/>
  <c r="CE59"/>
  <c r="CE44"/>
  <c r="CE43"/>
  <c r="CE63"/>
  <c r="CE61"/>
  <c r="CE62"/>
  <c r="CE52"/>
  <c r="CE51"/>
  <c r="CE50"/>
  <c r="CE60"/>
  <c r="CE58"/>
  <c r="CE55"/>
  <c r="CE53"/>
  <c r="CE54"/>
  <c r="BN61"/>
  <c r="CE106"/>
  <c r="AL67"/>
  <c r="AL79"/>
  <c r="AL77"/>
  <c r="AL72"/>
  <c r="AL80"/>
  <c r="AL66"/>
  <c r="AL65"/>
  <c r="AL76"/>
  <c r="AL71"/>
  <c r="AL73"/>
  <c r="AL84"/>
  <c r="AL83"/>
  <c r="AL68"/>
  <c r="AL82"/>
  <c r="AL81"/>
  <c r="AL78"/>
  <c r="AL70"/>
  <c r="AL75"/>
  <c r="AL69"/>
  <c r="AL57"/>
  <c r="AL49"/>
  <c r="AL56"/>
  <c r="AL48"/>
  <c r="AL63"/>
  <c r="AL62"/>
  <c r="AL61"/>
  <c r="AL50"/>
  <c r="AL47"/>
  <c r="AL60"/>
  <c r="AL59"/>
  <c r="AL58"/>
  <c r="AL52"/>
  <c r="AL46"/>
  <c r="AL44"/>
  <c r="AL55"/>
  <c r="AL54"/>
  <c r="AL53"/>
  <c r="AL51"/>
  <c r="AL43"/>
  <c r="AL45"/>
  <c r="AK45"/>
  <c r="AL106"/>
  <c r="HN84"/>
  <c r="HN63"/>
  <c r="HN83"/>
  <c r="HN62"/>
  <c r="HN82"/>
  <c r="HN61"/>
  <c r="HN81"/>
  <c r="HN60"/>
  <c r="HN80"/>
  <c r="HN59"/>
  <c r="HN79"/>
  <c r="HN58"/>
  <c r="HN78"/>
  <c r="HN57"/>
  <c r="HN77"/>
  <c r="HN56"/>
  <c r="HN76"/>
  <c r="HN55"/>
  <c r="HC55"/>
  <c r="HN75"/>
  <c r="HN54"/>
  <c r="HN53"/>
  <c r="HN73"/>
  <c r="HN52"/>
  <c r="HN72"/>
  <c r="HN51"/>
  <c r="HN71"/>
  <c r="HN50"/>
  <c r="HN70"/>
  <c r="HN49"/>
  <c r="HN69"/>
  <c r="HN48"/>
  <c r="HN68"/>
  <c r="HN47"/>
  <c r="HN67"/>
  <c r="HN46"/>
  <c r="HN66"/>
  <c r="HN45"/>
  <c r="HN65"/>
  <c r="HN44"/>
  <c r="HN43"/>
  <c r="HN106"/>
  <c r="DB84"/>
  <c r="DB63"/>
  <c r="DB83"/>
  <c r="DB62"/>
  <c r="DB82"/>
  <c r="DB61"/>
  <c r="DB81"/>
  <c r="DB60"/>
  <c r="DB80"/>
  <c r="DB59"/>
  <c r="DB79"/>
  <c r="DB58"/>
  <c r="DB78"/>
  <c r="DB57"/>
  <c r="DB77"/>
  <c r="DB56"/>
  <c r="DB76"/>
  <c r="DB55"/>
  <c r="CQ55"/>
  <c r="DB75"/>
  <c r="DB54"/>
  <c r="DB53"/>
  <c r="DB73"/>
  <c r="DB52"/>
  <c r="DB72"/>
  <c r="DB51"/>
  <c r="DB71"/>
  <c r="DB50"/>
  <c r="DB70"/>
  <c r="DB49"/>
  <c r="DB69"/>
  <c r="DB48"/>
  <c r="DB68"/>
  <c r="DB47"/>
  <c r="DB67"/>
  <c r="DB46"/>
  <c r="DB66"/>
  <c r="DB45"/>
  <c r="DB65"/>
  <c r="DB44"/>
  <c r="DB43"/>
  <c r="DB106"/>
  <c r="AP67"/>
  <c r="AP79"/>
  <c r="AP77"/>
  <c r="AP72"/>
  <c r="AP80"/>
  <c r="AP66"/>
  <c r="AP65"/>
  <c r="AP76"/>
  <c r="AP71"/>
  <c r="AP73"/>
  <c r="AP84"/>
  <c r="AP83"/>
  <c r="AP68"/>
  <c r="AP82"/>
  <c r="AP81"/>
  <c r="AP78"/>
  <c r="AP70"/>
  <c r="AP75"/>
  <c r="AP69"/>
  <c r="AP61"/>
  <c r="AP53"/>
  <c r="AP45"/>
  <c r="AP60"/>
  <c r="AP52"/>
  <c r="AP44"/>
  <c r="AP43"/>
  <c r="AP62"/>
  <c r="AP59"/>
  <c r="AP57"/>
  <c r="AP56"/>
  <c r="AP54"/>
  <c r="AP63"/>
  <c r="AP55"/>
  <c r="AP48"/>
  <c r="AP47"/>
  <c r="AP46"/>
  <c r="AP58"/>
  <c r="AP50"/>
  <c r="AP51"/>
  <c r="AP49"/>
  <c r="AK49"/>
  <c r="AP106"/>
  <c r="AR67"/>
  <c r="AR79"/>
  <c r="AR77"/>
  <c r="AR72"/>
  <c r="AR80"/>
  <c r="AR66"/>
  <c r="AR65"/>
  <c r="AR76"/>
  <c r="AR71"/>
  <c r="AR73"/>
  <c r="AR84"/>
  <c r="AR83"/>
  <c r="AR68"/>
  <c r="AR82"/>
  <c r="AR81"/>
  <c r="AR78"/>
  <c r="AR70"/>
  <c r="AR75"/>
  <c r="AR69"/>
  <c r="AR59"/>
  <c r="AR51"/>
  <c r="AR43"/>
  <c r="AR58"/>
  <c r="AR50"/>
  <c r="AR49"/>
  <c r="AR48"/>
  <c r="AR47"/>
  <c r="AR63"/>
  <c r="AR46"/>
  <c r="AR45"/>
  <c r="AR44"/>
  <c r="AR62"/>
  <c r="AR60"/>
  <c r="AR61"/>
  <c r="AR54"/>
  <c r="AR53"/>
  <c r="AR52"/>
  <c r="AR57"/>
  <c r="AR56"/>
  <c r="AR55"/>
  <c r="AK51"/>
  <c r="AR106"/>
  <c r="BO78"/>
  <c r="BO75"/>
  <c r="BO66"/>
  <c r="BO69"/>
  <c r="BO77"/>
  <c r="BO84"/>
  <c r="BO81"/>
  <c r="BO80"/>
  <c r="BO73"/>
  <c r="BO83"/>
  <c r="BO68"/>
  <c r="BO67"/>
  <c r="BO82"/>
  <c r="BO76"/>
  <c r="BO79"/>
  <c r="BO72"/>
  <c r="BO65"/>
  <c r="BO71"/>
  <c r="BO70"/>
  <c r="BO57"/>
  <c r="BO49"/>
  <c r="BO56"/>
  <c r="BO48"/>
  <c r="BO63"/>
  <c r="BO62"/>
  <c r="BO61"/>
  <c r="BO50"/>
  <c r="BO47"/>
  <c r="BO60"/>
  <c r="BO59"/>
  <c r="BO58"/>
  <c r="BO52"/>
  <c r="BO46"/>
  <c r="BO44"/>
  <c r="BO55"/>
  <c r="BO54"/>
  <c r="BO53"/>
  <c r="BO51"/>
  <c r="BO43"/>
  <c r="BO45"/>
  <c r="BN45"/>
  <c r="BO106"/>
  <c r="HP84"/>
  <c r="HP63"/>
  <c r="HP83"/>
  <c r="HP62"/>
  <c r="HP82"/>
  <c r="HP61"/>
  <c r="HP81"/>
  <c r="HP60"/>
  <c r="HP80"/>
  <c r="HP59"/>
  <c r="HP79"/>
  <c r="HP58"/>
  <c r="HP78"/>
  <c r="HP57"/>
  <c r="HC57"/>
  <c r="HP77"/>
  <c r="HP56"/>
  <c r="HP76"/>
  <c r="HP55"/>
  <c r="HP75"/>
  <c r="HP54"/>
  <c r="HP53"/>
  <c r="HP73"/>
  <c r="HP52"/>
  <c r="HP72"/>
  <c r="HP51"/>
  <c r="HP71"/>
  <c r="HP50"/>
  <c r="HP70"/>
  <c r="HP49"/>
  <c r="HP69"/>
  <c r="HP48"/>
  <c r="HP68"/>
  <c r="HP47"/>
  <c r="HP67"/>
  <c r="HP46"/>
  <c r="HP66"/>
  <c r="HP45"/>
  <c r="HP65"/>
  <c r="HP44"/>
  <c r="HP43"/>
  <c r="HP106"/>
  <c r="GE84"/>
  <c r="GE63"/>
  <c r="GE83"/>
  <c r="GE62"/>
  <c r="GE82"/>
  <c r="GE61"/>
  <c r="GE81"/>
  <c r="GE60"/>
  <c r="GE80"/>
  <c r="GE59"/>
  <c r="GE79"/>
  <c r="GE58"/>
  <c r="GE78"/>
  <c r="GE57"/>
  <c r="GE77"/>
  <c r="GE56"/>
  <c r="GE76"/>
  <c r="GE55"/>
  <c r="GE75"/>
  <c r="GE54"/>
  <c r="GE53"/>
  <c r="GE73"/>
  <c r="GE52"/>
  <c r="GE72"/>
  <c r="GE51"/>
  <c r="GE71"/>
  <c r="GE50"/>
  <c r="GE70"/>
  <c r="GE49"/>
  <c r="FZ49"/>
  <c r="GE69"/>
  <c r="GE48"/>
  <c r="GE68"/>
  <c r="GE47"/>
  <c r="GE67"/>
  <c r="GE46"/>
  <c r="GE66"/>
  <c r="GE45"/>
  <c r="GE65"/>
  <c r="GE44"/>
  <c r="GE43"/>
  <c r="GE106"/>
  <c r="CG78"/>
  <c r="CG75"/>
  <c r="CG66"/>
  <c r="CG69"/>
  <c r="CG77"/>
  <c r="CG84"/>
  <c r="CG81"/>
  <c r="CG80"/>
  <c r="CG73"/>
  <c r="CG83"/>
  <c r="CG68"/>
  <c r="CG67"/>
  <c r="CG82"/>
  <c r="CG76"/>
  <c r="CG79"/>
  <c r="CG72"/>
  <c r="CG65"/>
  <c r="CG71"/>
  <c r="CG70"/>
  <c r="CG63"/>
  <c r="CG55"/>
  <c r="CG47"/>
  <c r="CG62"/>
  <c r="CG54"/>
  <c r="CG46"/>
  <c r="CG53"/>
  <c r="CG52"/>
  <c r="CG51"/>
  <c r="CG50"/>
  <c r="CG49"/>
  <c r="CG48"/>
  <c r="CG45"/>
  <c r="CG44"/>
  <c r="CG43"/>
  <c r="CG58"/>
  <c r="CG57"/>
  <c r="CG56"/>
  <c r="CG59"/>
  <c r="CG60"/>
  <c r="CG61"/>
  <c r="BN63"/>
  <c r="CG106"/>
  <c r="EF84"/>
  <c r="EF63"/>
  <c r="EF83"/>
  <c r="EF62"/>
  <c r="EF82"/>
  <c r="EF61"/>
  <c r="EF81"/>
  <c r="EF60"/>
  <c r="EF80"/>
  <c r="EF59"/>
  <c r="EF79"/>
  <c r="EF58"/>
  <c r="EF78"/>
  <c r="EF57"/>
  <c r="EF77"/>
  <c r="EF56"/>
  <c r="DT56"/>
  <c r="EF76"/>
  <c r="EF55"/>
  <c r="EF75"/>
  <c r="EF54"/>
  <c r="EF53"/>
  <c r="EF73"/>
  <c r="EF52"/>
  <c r="EF72"/>
  <c r="EF51"/>
  <c r="EF71"/>
  <c r="EF50"/>
  <c r="EF70"/>
  <c r="EF49"/>
  <c r="EF69"/>
  <c r="EF48"/>
  <c r="EF68"/>
  <c r="EF47"/>
  <c r="EF67"/>
  <c r="EF46"/>
  <c r="EF66"/>
  <c r="EF45"/>
  <c r="EF65"/>
  <c r="EF44"/>
  <c r="EF43"/>
  <c r="EF106"/>
  <c r="HG84"/>
  <c r="HG63"/>
  <c r="HG83"/>
  <c r="HG62"/>
  <c r="HG82"/>
  <c r="HG61"/>
  <c r="HG81"/>
  <c r="HG60"/>
  <c r="HG80"/>
  <c r="HG59"/>
  <c r="HG79"/>
  <c r="HG58"/>
  <c r="HG78"/>
  <c r="HG57"/>
  <c r="HG77"/>
  <c r="HG56"/>
  <c r="HG76"/>
  <c r="HG55"/>
  <c r="HG75"/>
  <c r="HG54"/>
  <c r="HG53"/>
  <c r="HG73"/>
  <c r="HG52"/>
  <c r="HG72"/>
  <c r="HG51"/>
  <c r="HG71"/>
  <c r="HG50"/>
  <c r="HG70"/>
  <c r="HG49"/>
  <c r="HG69"/>
  <c r="HG48"/>
  <c r="HC48"/>
  <c r="HG68"/>
  <c r="HG47"/>
  <c r="HG67"/>
  <c r="HG46"/>
  <c r="HG66"/>
  <c r="HG45"/>
  <c r="HG65"/>
  <c r="HG44"/>
  <c r="HG43"/>
  <c r="HG106"/>
  <c r="GN84"/>
  <c r="GN63"/>
  <c r="GN83"/>
  <c r="GN62"/>
  <c r="GN82"/>
  <c r="GN61"/>
  <c r="GN81"/>
  <c r="GN60"/>
  <c r="GN80"/>
  <c r="GN59"/>
  <c r="GN79"/>
  <c r="GN58"/>
  <c r="FZ58"/>
  <c r="GN78"/>
  <c r="GN57"/>
  <c r="GN77"/>
  <c r="GN56"/>
  <c r="GN76"/>
  <c r="GN55"/>
  <c r="GN75"/>
  <c r="GN54"/>
  <c r="GN53"/>
  <c r="GN73"/>
  <c r="GN52"/>
  <c r="GN72"/>
  <c r="GN51"/>
  <c r="GN71"/>
  <c r="GN50"/>
  <c r="GN70"/>
  <c r="GN49"/>
  <c r="GN69"/>
  <c r="GN48"/>
  <c r="GN68"/>
  <c r="GN47"/>
  <c r="GN67"/>
  <c r="GN46"/>
  <c r="GN66"/>
  <c r="GN45"/>
  <c r="GN65"/>
  <c r="GN44"/>
  <c r="GN43"/>
  <c r="GN106"/>
  <c r="CB78"/>
  <c r="CB75"/>
  <c r="CB66"/>
  <c r="CB69"/>
  <c r="CB77"/>
  <c r="CB84"/>
  <c r="CB81"/>
  <c r="CB80"/>
  <c r="CB73"/>
  <c r="CB83"/>
  <c r="CB68"/>
  <c r="CB67"/>
  <c r="CB82"/>
  <c r="CB76"/>
  <c r="CB79"/>
  <c r="CB72"/>
  <c r="CB65"/>
  <c r="CB71"/>
  <c r="CB70"/>
  <c r="CB56"/>
  <c r="CB48"/>
  <c r="CB63"/>
  <c r="CB55"/>
  <c r="CB47"/>
  <c r="CB57"/>
  <c r="CB53"/>
  <c r="CB51"/>
  <c r="CB49"/>
  <c r="CB59"/>
  <c r="CB62"/>
  <c r="CB61"/>
  <c r="CB60"/>
  <c r="CB58"/>
  <c r="CB54"/>
  <c r="CB52"/>
  <c r="CB43"/>
  <c r="CB50"/>
  <c r="CB44"/>
  <c r="CB45"/>
  <c r="CB46"/>
  <c r="BN58"/>
  <c r="CB106"/>
  <c r="EJ84"/>
  <c r="EJ63"/>
  <c r="EJ83"/>
  <c r="EJ62"/>
  <c r="EJ82"/>
  <c r="EJ61"/>
  <c r="EJ81"/>
  <c r="EJ60"/>
  <c r="DT60"/>
  <c r="EJ80"/>
  <c r="EJ59"/>
  <c r="EJ79"/>
  <c r="EJ58"/>
  <c r="EJ78"/>
  <c r="EJ57"/>
  <c r="EJ77"/>
  <c r="EJ56"/>
  <c r="EJ76"/>
  <c r="EJ55"/>
  <c r="EJ75"/>
  <c r="EJ54"/>
  <c r="EJ53"/>
  <c r="EJ73"/>
  <c r="EJ52"/>
  <c r="EJ72"/>
  <c r="EJ51"/>
  <c r="EJ71"/>
  <c r="EJ50"/>
  <c r="EJ70"/>
  <c r="EJ49"/>
  <c r="EJ69"/>
  <c r="EJ48"/>
  <c r="EJ68"/>
  <c r="EJ47"/>
  <c r="EJ67"/>
  <c r="EJ46"/>
  <c r="EJ66"/>
  <c r="EJ45"/>
  <c r="EJ65"/>
  <c r="EJ44"/>
  <c r="EJ43"/>
  <c r="EJ106"/>
  <c r="DH84"/>
  <c r="DH63"/>
  <c r="DH83"/>
  <c r="DH62"/>
  <c r="DH82"/>
  <c r="DH61"/>
  <c r="CQ61"/>
  <c r="DH81"/>
  <c r="DH60"/>
  <c r="DH80"/>
  <c r="DH59"/>
  <c r="DH79"/>
  <c r="DH58"/>
  <c r="DH78"/>
  <c r="DH57"/>
  <c r="DH77"/>
  <c r="DH56"/>
  <c r="DH76"/>
  <c r="DH55"/>
  <c r="DH75"/>
  <c r="DH54"/>
  <c r="DH53"/>
  <c r="DH73"/>
  <c r="DH52"/>
  <c r="DH72"/>
  <c r="DH51"/>
  <c r="DH71"/>
  <c r="DH50"/>
  <c r="DH70"/>
  <c r="DH49"/>
  <c r="DH69"/>
  <c r="DH48"/>
  <c r="DH68"/>
  <c r="DH47"/>
  <c r="DH67"/>
  <c r="DH46"/>
  <c r="DH66"/>
  <c r="DH45"/>
  <c r="DH65"/>
  <c r="DH44"/>
  <c r="DH43"/>
  <c r="DH106"/>
  <c r="GA84"/>
  <c r="GA63"/>
  <c r="GA83"/>
  <c r="GA62"/>
  <c r="GA82"/>
  <c r="GA61"/>
  <c r="GA81"/>
  <c r="GA60"/>
  <c r="GA80"/>
  <c r="GA59"/>
  <c r="GA79"/>
  <c r="GA58"/>
  <c r="GA78"/>
  <c r="GA57"/>
  <c r="GA77"/>
  <c r="GA56"/>
  <c r="GA76"/>
  <c r="GA55"/>
  <c r="GA75"/>
  <c r="GA54"/>
  <c r="GA53"/>
  <c r="GA73"/>
  <c r="GA52"/>
  <c r="GA72"/>
  <c r="GA51"/>
  <c r="GA71"/>
  <c r="GA50"/>
  <c r="GA70"/>
  <c r="GA49"/>
  <c r="GA69"/>
  <c r="GA48"/>
  <c r="GA68"/>
  <c r="GA47"/>
  <c r="GA67"/>
  <c r="GA46"/>
  <c r="GA66"/>
  <c r="GA45"/>
  <c r="FZ45"/>
  <c r="GA65"/>
  <c r="GA44"/>
  <c r="GA43"/>
  <c r="GA106"/>
  <c r="FG84"/>
  <c r="FG63"/>
  <c r="FG83"/>
  <c r="FG62"/>
  <c r="FG82"/>
  <c r="FG61"/>
  <c r="FG81"/>
  <c r="FG60"/>
  <c r="FG80"/>
  <c r="FG59"/>
  <c r="FG79"/>
  <c r="FG58"/>
  <c r="FG78"/>
  <c r="FG57"/>
  <c r="FG77"/>
  <c r="FG56"/>
  <c r="FG76"/>
  <c r="FG55"/>
  <c r="FG75"/>
  <c r="FG54"/>
  <c r="EW54"/>
  <c r="FG53"/>
  <c r="FG73"/>
  <c r="FG52"/>
  <c r="FG72"/>
  <c r="FG51"/>
  <c r="FG71"/>
  <c r="FG50"/>
  <c r="FG70"/>
  <c r="FG49"/>
  <c r="FG69"/>
  <c r="FG48"/>
  <c r="FG68"/>
  <c r="FG47"/>
  <c r="FG67"/>
  <c r="FG46"/>
  <c r="FG66"/>
  <c r="FG45"/>
  <c r="FG65"/>
  <c r="FG44"/>
  <c r="FG43"/>
  <c r="FG106"/>
  <c r="AU67"/>
  <c r="AU79"/>
  <c r="AU77"/>
  <c r="AU72"/>
  <c r="AU80"/>
  <c r="AU66"/>
  <c r="AU65"/>
  <c r="AU76"/>
  <c r="AU71"/>
  <c r="AU73"/>
  <c r="AU84"/>
  <c r="AU83"/>
  <c r="AU68"/>
  <c r="AU82"/>
  <c r="AU81"/>
  <c r="AU78"/>
  <c r="AU70"/>
  <c r="AU75"/>
  <c r="AU69"/>
  <c r="AU60"/>
  <c r="AU52"/>
  <c r="AU44"/>
  <c r="AU59"/>
  <c r="AU51"/>
  <c r="AU43"/>
  <c r="AU58"/>
  <c r="AU57"/>
  <c r="AU56"/>
  <c r="AU45"/>
  <c r="AU55"/>
  <c r="AU54"/>
  <c r="AU53"/>
  <c r="AU47"/>
  <c r="AU50"/>
  <c r="AU49"/>
  <c r="AU48"/>
  <c r="AU46"/>
  <c r="AU63"/>
  <c r="AU62"/>
  <c r="AU61"/>
  <c r="AK54"/>
  <c r="AU106"/>
  <c r="DD84"/>
  <c r="DD63"/>
  <c r="DD83"/>
  <c r="DD62"/>
  <c r="DD82"/>
  <c r="DD61"/>
  <c r="DD81"/>
  <c r="DD60"/>
  <c r="DD80"/>
  <c r="DD59"/>
  <c r="DD79"/>
  <c r="DD58"/>
  <c r="DD78"/>
  <c r="DD57"/>
  <c r="CQ57"/>
  <c r="DD77"/>
  <c r="DD56"/>
  <c r="DD76"/>
  <c r="DD55"/>
  <c r="DD75"/>
  <c r="DD54"/>
  <c r="DD53"/>
  <c r="DD73"/>
  <c r="DD52"/>
  <c r="DD72"/>
  <c r="DD51"/>
  <c r="DD71"/>
  <c r="DD50"/>
  <c r="DD70"/>
  <c r="DD49"/>
  <c r="DD69"/>
  <c r="DD48"/>
  <c r="DD68"/>
  <c r="DD47"/>
  <c r="DD67"/>
  <c r="DD46"/>
  <c r="DD66"/>
  <c r="DD45"/>
  <c r="DD65"/>
  <c r="DD44"/>
  <c r="DD43"/>
  <c r="DD106"/>
  <c r="BS78"/>
  <c r="BS75"/>
  <c r="BS66"/>
  <c r="BS69"/>
  <c r="BS77"/>
  <c r="BS84"/>
  <c r="BS81"/>
  <c r="BS80"/>
  <c r="BS73"/>
  <c r="BS83"/>
  <c r="BS68"/>
  <c r="BS67"/>
  <c r="BS82"/>
  <c r="BS76"/>
  <c r="BS79"/>
  <c r="BS72"/>
  <c r="BS65"/>
  <c r="BS71"/>
  <c r="BS70"/>
  <c r="BS61"/>
  <c r="BS53"/>
  <c r="BS45"/>
  <c r="BS60"/>
  <c r="BS52"/>
  <c r="BS44"/>
  <c r="BS43"/>
  <c r="BS62"/>
  <c r="BS59"/>
  <c r="BS57"/>
  <c r="BS56"/>
  <c r="BS54"/>
  <c r="BS63"/>
  <c r="BS55"/>
  <c r="BS48"/>
  <c r="BS47"/>
  <c r="BS46"/>
  <c r="BS58"/>
  <c r="BS50"/>
  <c r="BS51"/>
  <c r="BS49"/>
  <c r="BN49"/>
  <c r="BS106"/>
  <c r="GF84"/>
  <c r="GF63"/>
  <c r="GF83"/>
  <c r="GF62"/>
  <c r="GF82"/>
  <c r="GF61"/>
  <c r="GF81"/>
  <c r="GF60"/>
  <c r="GF80"/>
  <c r="GF59"/>
  <c r="GF79"/>
  <c r="GF58"/>
  <c r="GF78"/>
  <c r="GF57"/>
  <c r="GF77"/>
  <c r="GF56"/>
  <c r="GF76"/>
  <c r="GF55"/>
  <c r="GF75"/>
  <c r="GF54"/>
  <c r="GF53"/>
  <c r="GF73"/>
  <c r="GF52"/>
  <c r="GF72"/>
  <c r="GF51"/>
  <c r="GF71"/>
  <c r="GF50"/>
  <c r="FZ50"/>
  <c r="GF70"/>
  <c r="GF49"/>
  <c r="GF69"/>
  <c r="GF48"/>
  <c r="GF68"/>
  <c r="GF47"/>
  <c r="GF67"/>
  <c r="GF46"/>
  <c r="GF66"/>
  <c r="GF45"/>
  <c r="GF65"/>
  <c r="GF44"/>
  <c r="GF43"/>
  <c r="GF106"/>
  <c r="AS67"/>
  <c r="AS79"/>
  <c r="AS77"/>
  <c r="AS72"/>
  <c r="AS80"/>
  <c r="AS66"/>
  <c r="AS65"/>
  <c r="AS76"/>
  <c r="AS71"/>
  <c r="AS73"/>
  <c r="AS84"/>
  <c r="AS83"/>
  <c r="AS68"/>
  <c r="AS82"/>
  <c r="AS81"/>
  <c r="AS78"/>
  <c r="AS70"/>
  <c r="AS75"/>
  <c r="AS69"/>
  <c r="AS62"/>
  <c r="AS54"/>
  <c r="AS46"/>
  <c r="AS61"/>
  <c r="AS53"/>
  <c r="AS45"/>
  <c r="AS52"/>
  <c r="AS51"/>
  <c r="AS50"/>
  <c r="AS49"/>
  <c r="AS48"/>
  <c r="AS47"/>
  <c r="AS44"/>
  <c r="AS43"/>
  <c r="AS63"/>
  <c r="AS57"/>
  <c r="AS56"/>
  <c r="AS55"/>
  <c r="AS60"/>
  <c r="AS58"/>
  <c r="AS59"/>
  <c r="AK52"/>
  <c r="AS106"/>
  <c r="CP84"/>
  <c r="CP63"/>
  <c r="CP83"/>
  <c r="CP62"/>
  <c r="CP82"/>
  <c r="CP61"/>
  <c r="CP81"/>
  <c r="CP60"/>
  <c r="CP80"/>
  <c r="CP59"/>
  <c r="CP79"/>
  <c r="CP58"/>
  <c r="CP78"/>
  <c r="CP57"/>
  <c r="CP77"/>
  <c r="CP56"/>
  <c r="CP76"/>
  <c r="CP55"/>
  <c r="CP75"/>
  <c r="CP54"/>
  <c r="CP53"/>
  <c r="CP73"/>
  <c r="CP52"/>
  <c r="CP72"/>
  <c r="CP51"/>
  <c r="CP71"/>
  <c r="CP50"/>
  <c r="CP70"/>
  <c r="CP49"/>
  <c r="CP69"/>
  <c r="CP48"/>
  <c r="CP68"/>
  <c r="CP47"/>
  <c r="CP67"/>
  <c r="CP46"/>
  <c r="CP66"/>
  <c r="CP45"/>
  <c r="CP65"/>
  <c r="CP44"/>
  <c r="CQ43"/>
  <c r="CP43"/>
  <c r="CP106"/>
  <c r="DV84"/>
  <c r="DV63"/>
  <c r="DV83"/>
  <c r="DV62"/>
  <c r="DV82"/>
  <c r="DV61"/>
  <c r="DV81"/>
  <c r="DV60"/>
  <c r="DV80"/>
  <c r="DV59"/>
  <c r="DV79"/>
  <c r="DV58"/>
  <c r="DV78"/>
  <c r="DV57"/>
  <c r="DV77"/>
  <c r="DV56"/>
  <c r="DV76"/>
  <c r="DV55"/>
  <c r="DV75"/>
  <c r="DV54"/>
  <c r="DV53"/>
  <c r="DV73"/>
  <c r="DV52"/>
  <c r="DV72"/>
  <c r="DV51"/>
  <c r="DV71"/>
  <c r="DV50"/>
  <c r="DV70"/>
  <c r="DV49"/>
  <c r="DV69"/>
  <c r="DV48"/>
  <c r="DV68"/>
  <c r="DV47"/>
  <c r="DV67"/>
  <c r="DV46"/>
  <c r="DT46"/>
  <c r="DV66"/>
  <c r="DV45"/>
  <c r="DV65"/>
  <c r="DV44"/>
  <c r="DV43"/>
  <c r="DV106"/>
  <c r="HV84"/>
  <c r="HV63"/>
  <c r="HC63"/>
  <c r="HV83"/>
  <c r="HV62"/>
  <c r="HV82"/>
  <c r="HV61"/>
  <c r="HV81"/>
  <c r="HV60"/>
  <c r="HV80"/>
  <c r="HV59"/>
  <c r="HV79"/>
  <c r="HV58"/>
  <c r="HV78"/>
  <c r="HV57"/>
  <c r="HV77"/>
  <c r="HV56"/>
  <c r="HV76"/>
  <c r="HV55"/>
  <c r="HV75"/>
  <c r="HV54"/>
  <c r="HV53"/>
  <c r="HV73"/>
  <c r="HV52"/>
  <c r="HV72"/>
  <c r="HV51"/>
  <c r="HV71"/>
  <c r="HV50"/>
  <c r="HV70"/>
  <c r="HV49"/>
  <c r="HV69"/>
  <c r="HV48"/>
  <c r="HV68"/>
  <c r="HV47"/>
  <c r="HV67"/>
  <c r="HV46"/>
  <c r="HV66"/>
  <c r="HV45"/>
  <c r="HV65"/>
  <c r="HV44"/>
  <c r="HV43"/>
  <c r="HV106"/>
  <c r="BQ78"/>
  <c r="BQ75"/>
  <c r="BQ66"/>
  <c r="BQ69"/>
  <c r="BQ77"/>
  <c r="BQ84"/>
  <c r="BQ81"/>
  <c r="BQ80"/>
  <c r="BQ73"/>
  <c r="BQ83"/>
  <c r="BQ68"/>
  <c r="BQ67"/>
  <c r="BQ82"/>
  <c r="BQ76"/>
  <c r="BQ79"/>
  <c r="BQ72"/>
  <c r="BQ65"/>
  <c r="BQ71"/>
  <c r="BQ70"/>
  <c r="BQ63"/>
  <c r="BQ55"/>
  <c r="BQ47"/>
  <c r="BQ62"/>
  <c r="BQ54"/>
  <c r="BQ46"/>
  <c r="BQ56"/>
  <c r="BQ58"/>
  <c r="BQ52"/>
  <c r="BQ50"/>
  <c r="BQ48"/>
  <c r="BQ61"/>
  <c r="BQ60"/>
  <c r="BQ59"/>
  <c r="BQ57"/>
  <c r="BQ51"/>
  <c r="BQ49"/>
  <c r="BQ53"/>
  <c r="BQ44"/>
  <c r="BQ45"/>
  <c r="BQ43"/>
  <c r="BN47"/>
  <c r="BQ106"/>
  <c r="GG84"/>
  <c r="GG63"/>
  <c r="GG83"/>
  <c r="GG62"/>
  <c r="GG82"/>
  <c r="GG61"/>
  <c r="GG81"/>
  <c r="GG60"/>
  <c r="GG80"/>
  <c r="GG59"/>
  <c r="GG79"/>
  <c r="GG58"/>
  <c r="GG78"/>
  <c r="GG57"/>
  <c r="GG77"/>
  <c r="GG56"/>
  <c r="GG76"/>
  <c r="GG55"/>
  <c r="GG75"/>
  <c r="GG54"/>
  <c r="GG53"/>
  <c r="GG73"/>
  <c r="GG52"/>
  <c r="GG72"/>
  <c r="GG51"/>
  <c r="FZ51"/>
  <c r="GG71"/>
  <c r="GG50"/>
  <c r="GG70"/>
  <c r="GG49"/>
  <c r="GG69"/>
  <c r="GG48"/>
  <c r="GG68"/>
  <c r="GG47"/>
  <c r="GG67"/>
  <c r="GG46"/>
  <c r="GG66"/>
  <c r="GG45"/>
  <c r="GG65"/>
  <c r="GG44"/>
  <c r="GG43"/>
  <c r="GG106"/>
  <c r="FM84"/>
  <c r="FM63"/>
  <c r="FM83"/>
  <c r="FM62"/>
  <c r="FM82"/>
  <c r="FM61"/>
  <c r="FM81"/>
  <c r="FM60"/>
  <c r="EW60"/>
  <c r="FM80"/>
  <c r="FM59"/>
  <c r="FM79"/>
  <c r="FM58"/>
  <c r="FM78"/>
  <c r="FM57"/>
  <c r="FM77"/>
  <c r="FM56"/>
  <c r="FM76"/>
  <c r="FM55"/>
  <c r="FM75"/>
  <c r="FM54"/>
  <c r="FM53"/>
  <c r="FM73"/>
  <c r="FM52"/>
  <c r="FM72"/>
  <c r="FM51"/>
  <c r="FM71"/>
  <c r="FM50"/>
  <c r="FM70"/>
  <c r="FM49"/>
  <c r="FM69"/>
  <c r="FM48"/>
  <c r="FM68"/>
  <c r="FM47"/>
  <c r="FM67"/>
  <c r="FM46"/>
  <c r="FM66"/>
  <c r="FM45"/>
  <c r="FM65"/>
  <c r="FM44"/>
  <c r="FM43"/>
  <c r="FM106"/>
  <c r="BA67"/>
  <c r="BA79"/>
  <c r="BA77"/>
  <c r="BA72"/>
  <c r="BA80"/>
  <c r="BA66"/>
  <c r="BA65"/>
  <c r="BA76"/>
  <c r="BA71"/>
  <c r="BA73"/>
  <c r="BA84"/>
  <c r="BA83"/>
  <c r="BA68"/>
  <c r="BA82"/>
  <c r="BA81"/>
  <c r="BA78"/>
  <c r="BA70"/>
  <c r="BA75"/>
  <c r="BA69"/>
  <c r="BA62"/>
  <c r="BA54"/>
  <c r="BA46"/>
  <c r="BA61"/>
  <c r="BA53"/>
  <c r="BA45"/>
  <c r="BA44"/>
  <c r="BA43"/>
  <c r="BA63"/>
  <c r="BA57"/>
  <c r="BA55"/>
  <c r="BA59"/>
  <c r="BA60"/>
  <c r="BA58"/>
  <c r="BA49"/>
  <c r="BA48"/>
  <c r="BA47"/>
  <c r="BA56"/>
  <c r="BA51"/>
  <c r="BA52"/>
  <c r="BA50"/>
  <c r="AK60"/>
  <c r="BA106"/>
  <c r="BX78"/>
  <c r="BX75"/>
  <c r="BX66"/>
  <c r="BX69"/>
  <c r="BX77"/>
  <c r="BX84"/>
  <c r="BX81"/>
  <c r="BX80"/>
  <c r="BX73"/>
  <c r="BX83"/>
  <c r="BX68"/>
  <c r="BX67"/>
  <c r="BX82"/>
  <c r="BX76"/>
  <c r="BX79"/>
  <c r="BX72"/>
  <c r="BX65"/>
  <c r="BX71"/>
  <c r="BX70"/>
  <c r="BX60"/>
  <c r="BX52"/>
  <c r="BX44"/>
  <c r="BX59"/>
  <c r="BX51"/>
  <c r="BX43"/>
  <c r="BX58"/>
  <c r="BX57"/>
  <c r="BX56"/>
  <c r="BX45"/>
  <c r="BX55"/>
  <c r="BX54"/>
  <c r="BX53"/>
  <c r="BX47"/>
  <c r="BX50"/>
  <c r="BX49"/>
  <c r="BX48"/>
  <c r="BX46"/>
  <c r="BX63"/>
  <c r="BX62"/>
  <c r="BX61"/>
  <c r="BN54"/>
  <c r="BX106"/>
  <c r="EG84"/>
  <c r="EG63"/>
  <c r="EG83"/>
  <c r="EG62"/>
  <c r="EG82"/>
  <c r="EG61"/>
  <c r="EG81"/>
  <c r="EG60"/>
  <c r="EG80"/>
  <c r="EG59"/>
  <c r="EG79"/>
  <c r="EG58"/>
  <c r="EG78"/>
  <c r="EG57"/>
  <c r="DT57"/>
  <c r="EG77"/>
  <c r="EG56"/>
  <c r="EG76"/>
  <c r="EG55"/>
  <c r="EG75"/>
  <c r="EG54"/>
  <c r="EG53"/>
  <c r="EG73"/>
  <c r="EG52"/>
  <c r="EG72"/>
  <c r="EG51"/>
  <c r="EG71"/>
  <c r="EG50"/>
  <c r="EG70"/>
  <c r="EG49"/>
  <c r="EG69"/>
  <c r="EG48"/>
  <c r="EG68"/>
  <c r="EG47"/>
  <c r="EG67"/>
  <c r="EG46"/>
  <c r="EG66"/>
  <c r="EG45"/>
  <c r="EG65"/>
  <c r="EG44"/>
  <c r="EG43"/>
  <c r="EG106"/>
  <c r="HH84"/>
  <c r="HH63"/>
  <c r="HH83"/>
  <c r="HH62"/>
  <c r="HH82"/>
  <c r="HH61"/>
  <c r="HH81"/>
  <c r="HH60"/>
  <c r="HH80"/>
  <c r="HH59"/>
  <c r="HH79"/>
  <c r="HH58"/>
  <c r="HH78"/>
  <c r="HH57"/>
  <c r="HH77"/>
  <c r="HH56"/>
  <c r="HH76"/>
  <c r="HH55"/>
  <c r="HH75"/>
  <c r="HH54"/>
  <c r="HH53"/>
  <c r="HH73"/>
  <c r="HH52"/>
  <c r="HH72"/>
  <c r="HH51"/>
  <c r="HH71"/>
  <c r="HH50"/>
  <c r="HH70"/>
  <c r="HH49"/>
  <c r="HC49"/>
  <c r="HH69"/>
  <c r="HH48"/>
  <c r="HH68"/>
  <c r="HH47"/>
  <c r="HH67"/>
  <c r="HH46"/>
  <c r="HH66"/>
  <c r="HH45"/>
  <c r="HH65"/>
  <c r="HH44"/>
  <c r="HH43"/>
  <c r="HH106"/>
  <c r="FN84"/>
  <c r="FN63"/>
  <c r="FN83"/>
  <c r="FN62"/>
  <c r="FN82"/>
  <c r="FN61"/>
  <c r="EW61"/>
  <c r="FN81"/>
  <c r="FN60"/>
  <c r="FN80"/>
  <c r="FN59"/>
  <c r="FN79"/>
  <c r="FN58"/>
  <c r="FN78"/>
  <c r="FN57"/>
  <c r="FN77"/>
  <c r="FN56"/>
  <c r="FN76"/>
  <c r="FN55"/>
  <c r="FN75"/>
  <c r="FN54"/>
  <c r="FN53"/>
  <c r="FN73"/>
  <c r="FN52"/>
  <c r="FN72"/>
  <c r="FN51"/>
  <c r="FN71"/>
  <c r="FN50"/>
  <c r="FN70"/>
  <c r="FN49"/>
  <c r="FN69"/>
  <c r="FN48"/>
  <c r="FN68"/>
  <c r="FN47"/>
  <c r="FN67"/>
  <c r="FN46"/>
  <c r="FN66"/>
  <c r="FN45"/>
  <c r="FN65"/>
  <c r="FN44"/>
  <c r="FN43"/>
  <c r="FN106"/>
  <c r="HM84"/>
  <c r="HM63"/>
  <c r="HM83"/>
  <c r="HM62"/>
  <c r="HM82"/>
  <c r="HM61"/>
  <c r="HM81"/>
  <c r="HM60"/>
  <c r="HM80"/>
  <c r="HM59"/>
  <c r="HM79"/>
  <c r="HM58"/>
  <c r="HM78"/>
  <c r="HM57"/>
  <c r="HM77"/>
  <c r="HM56"/>
  <c r="HM76"/>
  <c r="HM55"/>
  <c r="HM75"/>
  <c r="HM54"/>
  <c r="HC54"/>
  <c r="HM53"/>
  <c r="HM73"/>
  <c r="HM52"/>
  <c r="HM72"/>
  <c r="HM51"/>
  <c r="HM71"/>
  <c r="HM50"/>
  <c r="HM70"/>
  <c r="HM49"/>
  <c r="HM69"/>
  <c r="HM48"/>
  <c r="HM68"/>
  <c r="HM47"/>
  <c r="HM67"/>
  <c r="HM46"/>
  <c r="HM66"/>
  <c r="HM45"/>
  <c r="HM65"/>
  <c r="HM44"/>
  <c r="HM43"/>
  <c r="HM106"/>
  <c r="BY78"/>
  <c r="BY75"/>
  <c r="BY66"/>
  <c r="BY69"/>
  <c r="BY77"/>
  <c r="BY84"/>
  <c r="BY81"/>
  <c r="BY80"/>
  <c r="BY73"/>
  <c r="BY83"/>
  <c r="BY68"/>
  <c r="BY67"/>
  <c r="BY82"/>
  <c r="BY76"/>
  <c r="BY79"/>
  <c r="BY72"/>
  <c r="BY65"/>
  <c r="BY71"/>
  <c r="BY70"/>
  <c r="BY63"/>
  <c r="BY55"/>
  <c r="BY47"/>
  <c r="BY62"/>
  <c r="BY54"/>
  <c r="BY46"/>
  <c r="BY61"/>
  <c r="BY60"/>
  <c r="BY59"/>
  <c r="BY48"/>
  <c r="BY44"/>
  <c r="BY58"/>
  <c r="BY57"/>
  <c r="BY56"/>
  <c r="BY50"/>
  <c r="BY53"/>
  <c r="BY52"/>
  <c r="BY51"/>
  <c r="BY49"/>
  <c r="BY45"/>
  <c r="BY43"/>
  <c r="BN55"/>
  <c r="BY106"/>
  <c r="GD84"/>
  <c r="GD63"/>
  <c r="GD83"/>
  <c r="GD62"/>
  <c r="GD82"/>
  <c r="GD61"/>
  <c r="GD81"/>
  <c r="GD60"/>
  <c r="GD80"/>
  <c r="GD59"/>
  <c r="GD79"/>
  <c r="GD58"/>
  <c r="GD78"/>
  <c r="GD57"/>
  <c r="GD77"/>
  <c r="GD56"/>
  <c r="GD76"/>
  <c r="GD55"/>
  <c r="GD75"/>
  <c r="GD54"/>
  <c r="GD53"/>
  <c r="GD73"/>
  <c r="GD52"/>
  <c r="GD72"/>
  <c r="GD51"/>
  <c r="GD71"/>
  <c r="GD50"/>
  <c r="GD70"/>
  <c r="GD49"/>
  <c r="GD69"/>
  <c r="GD48"/>
  <c r="FZ48"/>
  <c r="GD68"/>
  <c r="GD47"/>
  <c r="GD67"/>
  <c r="GD46"/>
  <c r="GD66"/>
  <c r="GD45"/>
  <c r="GD65"/>
  <c r="GD44"/>
  <c r="GD43"/>
  <c r="GD106"/>
  <c r="AY67"/>
  <c r="AY79"/>
  <c r="AY77"/>
  <c r="AY72"/>
  <c r="AY80"/>
  <c r="AY66"/>
  <c r="AY65"/>
  <c r="AY76"/>
  <c r="AY71"/>
  <c r="AY73"/>
  <c r="AY84"/>
  <c r="AY83"/>
  <c r="AY68"/>
  <c r="AY82"/>
  <c r="AY81"/>
  <c r="AY78"/>
  <c r="AY70"/>
  <c r="AY75"/>
  <c r="AY69"/>
  <c r="AY56"/>
  <c r="AY48"/>
  <c r="AY63"/>
  <c r="AY55"/>
  <c r="AY47"/>
  <c r="AY57"/>
  <c r="AY53"/>
  <c r="AY51"/>
  <c r="AY49"/>
  <c r="AY59"/>
  <c r="AY62"/>
  <c r="AY61"/>
  <c r="AY60"/>
  <c r="AY58"/>
  <c r="AY54"/>
  <c r="AY52"/>
  <c r="AY43"/>
  <c r="AY50"/>
  <c r="AY44"/>
  <c r="AY45"/>
  <c r="AY46"/>
  <c r="AK58"/>
  <c r="AY106"/>
  <c r="ED84"/>
  <c r="ED63"/>
  <c r="ED83"/>
  <c r="ED62"/>
  <c r="ED82"/>
  <c r="ED61"/>
  <c r="ED81"/>
  <c r="ED60"/>
  <c r="ED80"/>
  <c r="ED59"/>
  <c r="ED79"/>
  <c r="ED58"/>
  <c r="ED78"/>
  <c r="ED57"/>
  <c r="ED77"/>
  <c r="ED56"/>
  <c r="ED76"/>
  <c r="ED55"/>
  <c r="ED75"/>
  <c r="ED54"/>
  <c r="DT54"/>
  <c r="ED53"/>
  <c r="ED73"/>
  <c r="ED52"/>
  <c r="ED72"/>
  <c r="ED51"/>
  <c r="ED71"/>
  <c r="ED50"/>
  <c r="ED70"/>
  <c r="ED49"/>
  <c r="ED69"/>
  <c r="ED48"/>
  <c r="ED68"/>
  <c r="ED47"/>
  <c r="ED67"/>
  <c r="ED46"/>
  <c r="ED66"/>
  <c r="ED45"/>
  <c r="ED65"/>
  <c r="ED44"/>
  <c r="ED43"/>
  <c r="ED106"/>
  <c r="FB84"/>
  <c r="FB63"/>
  <c r="FB83"/>
  <c r="FB62"/>
  <c r="FB82"/>
  <c r="FB61"/>
  <c r="FB81"/>
  <c r="FB60"/>
  <c r="FB80"/>
  <c r="FB59"/>
  <c r="FB79"/>
  <c r="FB58"/>
  <c r="FB78"/>
  <c r="FB57"/>
  <c r="FB77"/>
  <c r="FB56"/>
  <c r="FB76"/>
  <c r="FB55"/>
  <c r="FB75"/>
  <c r="FB54"/>
  <c r="FB53"/>
  <c r="FB73"/>
  <c r="FB52"/>
  <c r="FB72"/>
  <c r="FB51"/>
  <c r="FB71"/>
  <c r="FB50"/>
  <c r="FB70"/>
  <c r="FB49"/>
  <c r="EW49"/>
  <c r="FB69"/>
  <c r="FB48"/>
  <c r="FB68"/>
  <c r="FB47"/>
  <c r="FB67"/>
  <c r="FB46"/>
  <c r="FB66"/>
  <c r="FB45"/>
  <c r="FB65"/>
  <c r="FB44"/>
  <c r="FB43"/>
  <c r="FB106"/>
  <c r="AQ67"/>
  <c r="AQ79"/>
  <c r="AQ77"/>
  <c r="AQ72"/>
  <c r="AQ80"/>
  <c r="AQ66"/>
  <c r="AQ65"/>
  <c r="AQ76"/>
  <c r="AQ71"/>
  <c r="AQ73"/>
  <c r="AQ84"/>
  <c r="AQ83"/>
  <c r="AQ68"/>
  <c r="AQ82"/>
  <c r="AQ81"/>
  <c r="AQ78"/>
  <c r="AQ70"/>
  <c r="AQ75"/>
  <c r="AQ69"/>
  <c r="AQ56"/>
  <c r="AQ48"/>
  <c r="AQ63"/>
  <c r="AQ55"/>
  <c r="AQ47"/>
  <c r="AQ46"/>
  <c r="AQ45"/>
  <c r="AQ44"/>
  <c r="AQ61"/>
  <c r="AQ43"/>
  <c r="AQ58"/>
  <c r="AQ59"/>
  <c r="AQ57"/>
  <c r="AQ51"/>
  <c r="AQ50"/>
  <c r="AQ49"/>
  <c r="AQ62"/>
  <c r="AQ60"/>
  <c r="AQ52"/>
  <c r="AQ53"/>
  <c r="AQ54"/>
  <c r="AK50"/>
  <c r="AQ106"/>
  <c r="EB84"/>
  <c r="EB63"/>
  <c r="EB83"/>
  <c r="EB62"/>
  <c r="EB82"/>
  <c r="EB61"/>
  <c r="EB81"/>
  <c r="EB60"/>
  <c r="EB80"/>
  <c r="EB59"/>
  <c r="EB79"/>
  <c r="EB58"/>
  <c r="EB78"/>
  <c r="EB57"/>
  <c r="EB77"/>
  <c r="EB56"/>
  <c r="EB76"/>
  <c r="EB55"/>
  <c r="EB75"/>
  <c r="EB54"/>
  <c r="EB53"/>
  <c r="EB73"/>
  <c r="EB52"/>
  <c r="DT52"/>
  <c r="EB72"/>
  <c r="EB51"/>
  <c r="EB71"/>
  <c r="EB50"/>
  <c r="EB70"/>
  <c r="EB49"/>
  <c r="EB69"/>
  <c r="EB48"/>
  <c r="EB68"/>
  <c r="EB47"/>
  <c r="EB67"/>
  <c r="EB46"/>
  <c r="EB66"/>
  <c r="EB45"/>
  <c r="EB65"/>
  <c r="EB44"/>
  <c r="EB43"/>
  <c r="EB106"/>
  <c r="DF84"/>
  <c r="DF63"/>
  <c r="DF83"/>
  <c r="DF62"/>
  <c r="DF82"/>
  <c r="DF61"/>
  <c r="DF81"/>
  <c r="DF60"/>
  <c r="DF80"/>
  <c r="DF59"/>
  <c r="CQ59"/>
  <c r="DF79"/>
  <c r="DF58"/>
  <c r="DF78"/>
  <c r="DF57"/>
  <c r="DF77"/>
  <c r="DF56"/>
  <c r="DF76"/>
  <c r="DF55"/>
  <c r="DF75"/>
  <c r="DF54"/>
  <c r="DF53"/>
  <c r="DF73"/>
  <c r="DF52"/>
  <c r="DF72"/>
  <c r="DF51"/>
  <c r="DF71"/>
  <c r="DF50"/>
  <c r="DF70"/>
  <c r="DF49"/>
  <c r="DF69"/>
  <c r="DF48"/>
  <c r="DF68"/>
  <c r="DF47"/>
  <c r="DF67"/>
  <c r="DF46"/>
  <c r="DF66"/>
  <c r="DF45"/>
  <c r="DF65"/>
  <c r="DF44"/>
  <c r="DF43"/>
  <c r="DF106"/>
  <c r="FY84"/>
  <c r="FY63"/>
  <c r="FY83"/>
  <c r="FY62"/>
  <c r="FY82"/>
  <c r="FY61"/>
  <c r="FY81"/>
  <c r="FY60"/>
  <c r="FY80"/>
  <c r="FY59"/>
  <c r="FY79"/>
  <c r="FY58"/>
  <c r="FY78"/>
  <c r="FY57"/>
  <c r="FY77"/>
  <c r="FY56"/>
  <c r="FY76"/>
  <c r="FY55"/>
  <c r="FY75"/>
  <c r="FY54"/>
  <c r="FY53"/>
  <c r="FY73"/>
  <c r="FY52"/>
  <c r="FY72"/>
  <c r="FY51"/>
  <c r="FY71"/>
  <c r="FY50"/>
  <c r="FY70"/>
  <c r="FY49"/>
  <c r="FY69"/>
  <c r="FY48"/>
  <c r="FY68"/>
  <c r="FY47"/>
  <c r="FY67"/>
  <c r="FY46"/>
  <c r="FY66"/>
  <c r="FY45"/>
  <c r="FY65"/>
  <c r="FY44"/>
  <c r="FZ43"/>
  <c r="FY43"/>
  <c r="FY106"/>
  <c r="FF84"/>
  <c r="FF63"/>
  <c r="FF83"/>
  <c r="FF62"/>
  <c r="FF82"/>
  <c r="FF61"/>
  <c r="FF81"/>
  <c r="FF60"/>
  <c r="FF80"/>
  <c r="FF59"/>
  <c r="FF79"/>
  <c r="FF58"/>
  <c r="FF78"/>
  <c r="FF57"/>
  <c r="FF77"/>
  <c r="FF56"/>
  <c r="FF76"/>
  <c r="FF55"/>
  <c r="FF75"/>
  <c r="FF54"/>
  <c r="FF53"/>
  <c r="EW53"/>
  <c r="FF73"/>
  <c r="FF52"/>
  <c r="FF72"/>
  <c r="FF51"/>
  <c r="FF71"/>
  <c r="FF50"/>
  <c r="FF70"/>
  <c r="FF49"/>
  <c r="FF69"/>
  <c r="FF48"/>
  <c r="FF68"/>
  <c r="FF47"/>
  <c r="FF67"/>
  <c r="FF46"/>
  <c r="FF66"/>
  <c r="FF45"/>
  <c r="FF65"/>
  <c r="FF44"/>
  <c r="FF43"/>
  <c r="FF106"/>
  <c r="AT67"/>
  <c r="AT79"/>
  <c r="AT77"/>
  <c r="AT72"/>
  <c r="AT80"/>
  <c r="AT66"/>
  <c r="AT65"/>
  <c r="AT76"/>
  <c r="AT71"/>
  <c r="AT73"/>
  <c r="AT84"/>
  <c r="AT83"/>
  <c r="AT68"/>
  <c r="AT82"/>
  <c r="AT81"/>
  <c r="AT78"/>
  <c r="AT70"/>
  <c r="AT75"/>
  <c r="AT69"/>
  <c r="AT57"/>
  <c r="AT49"/>
  <c r="AT56"/>
  <c r="AT48"/>
  <c r="AT55"/>
  <c r="AT54"/>
  <c r="AT53"/>
  <c r="AT52"/>
  <c r="AT51"/>
  <c r="AT50"/>
  <c r="AT44"/>
  <c r="AT47"/>
  <c r="AT46"/>
  <c r="AT45"/>
  <c r="AT43"/>
  <c r="AT60"/>
  <c r="AT59"/>
  <c r="AT58"/>
  <c r="AT62"/>
  <c r="AT61"/>
  <c r="AT63"/>
  <c r="AK53"/>
  <c r="AT106"/>
  <c r="HE84"/>
  <c r="HE63"/>
  <c r="HE83"/>
  <c r="HE62"/>
  <c r="HE82"/>
  <c r="HE61"/>
  <c r="HE81"/>
  <c r="HE60"/>
  <c r="HE80"/>
  <c r="HE59"/>
  <c r="HE79"/>
  <c r="HE58"/>
  <c r="HE78"/>
  <c r="HE57"/>
  <c r="HE77"/>
  <c r="HE56"/>
  <c r="HE76"/>
  <c r="HE55"/>
  <c r="HE75"/>
  <c r="HE54"/>
  <c r="HE53"/>
  <c r="HE73"/>
  <c r="HE52"/>
  <c r="HE72"/>
  <c r="HE51"/>
  <c r="HE71"/>
  <c r="HE50"/>
  <c r="HE70"/>
  <c r="HE49"/>
  <c r="HE69"/>
  <c r="HE48"/>
  <c r="HE68"/>
  <c r="HE47"/>
  <c r="HE67"/>
  <c r="HE46"/>
  <c r="HC46"/>
  <c r="HE66"/>
  <c r="HE45"/>
  <c r="HE65"/>
  <c r="HE44"/>
  <c r="HE43"/>
  <c r="HE106"/>
  <c r="CS84"/>
  <c r="CS63"/>
  <c r="CS83"/>
  <c r="CS62"/>
  <c r="CS82"/>
  <c r="CS61"/>
  <c r="CS81"/>
  <c r="CS60"/>
  <c r="CS80"/>
  <c r="CS59"/>
  <c r="CS79"/>
  <c r="CS58"/>
  <c r="CS78"/>
  <c r="CS57"/>
  <c r="CS77"/>
  <c r="CS56"/>
  <c r="CS76"/>
  <c r="CS55"/>
  <c r="CS75"/>
  <c r="CS54"/>
  <c r="CS53"/>
  <c r="CS73"/>
  <c r="CS52"/>
  <c r="CS72"/>
  <c r="CS51"/>
  <c r="CS71"/>
  <c r="CS50"/>
  <c r="CS70"/>
  <c r="CS49"/>
  <c r="CS69"/>
  <c r="CS48"/>
  <c r="CS68"/>
  <c r="CS47"/>
  <c r="CS67"/>
  <c r="CS46"/>
  <c r="CQ46"/>
  <c r="CS66"/>
  <c r="CS45"/>
  <c r="CS65"/>
  <c r="CS44"/>
  <c r="CS43"/>
  <c r="CS106"/>
  <c r="EZ84"/>
  <c r="EZ63"/>
  <c r="EZ83"/>
  <c r="EZ62"/>
  <c r="EZ82"/>
  <c r="EZ61"/>
  <c r="EZ81"/>
  <c r="EZ60"/>
  <c r="EZ80"/>
  <c r="EZ59"/>
  <c r="EZ79"/>
  <c r="EZ58"/>
  <c r="EZ78"/>
  <c r="EZ57"/>
  <c r="EZ77"/>
  <c r="EZ56"/>
  <c r="EZ76"/>
  <c r="EZ55"/>
  <c r="EZ75"/>
  <c r="EZ54"/>
  <c r="EZ53"/>
  <c r="EZ73"/>
  <c r="EZ52"/>
  <c r="EZ72"/>
  <c r="EZ51"/>
  <c r="EZ71"/>
  <c r="EZ50"/>
  <c r="EZ70"/>
  <c r="EZ49"/>
  <c r="EZ69"/>
  <c r="EZ48"/>
  <c r="EZ68"/>
  <c r="EZ47"/>
  <c r="EW47"/>
  <c r="EZ67"/>
  <c r="EZ46"/>
  <c r="EZ66"/>
  <c r="EZ45"/>
  <c r="EZ65"/>
  <c r="EZ44"/>
  <c r="EZ43"/>
  <c r="EZ106"/>
  <c r="AN67"/>
  <c r="AN79"/>
  <c r="AN77"/>
  <c r="AN72"/>
  <c r="AN80"/>
  <c r="AN66"/>
  <c r="AN65"/>
  <c r="AN76"/>
  <c r="AN71"/>
  <c r="AN73"/>
  <c r="AN84"/>
  <c r="AN83"/>
  <c r="AN68"/>
  <c r="AN82"/>
  <c r="AN81"/>
  <c r="AN78"/>
  <c r="AN70"/>
  <c r="AN75"/>
  <c r="AN69"/>
  <c r="AN63"/>
  <c r="AN55"/>
  <c r="AN47"/>
  <c r="AN62"/>
  <c r="AN54"/>
  <c r="AN46"/>
  <c r="AN56"/>
  <c r="AN58"/>
  <c r="AN52"/>
  <c r="AN50"/>
  <c r="AN48"/>
  <c r="AN61"/>
  <c r="AN60"/>
  <c r="AN59"/>
  <c r="AN57"/>
  <c r="AN51"/>
  <c r="AN49"/>
  <c r="AN53"/>
  <c r="AN44"/>
  <c r="AN45"/>
  <c r="AN43"/>
  <c r="AK47"/>
  <c r="AN106"/>
  <c r="CU84"/>
  <c r="CU63"/>
  <c r="CU83"/>
  <c r="CU62"/>
  <c r="CU82"/>
  <c r="CU61"/>
  <c r="CU81"/>
  <c r="CU60"/>
  <c r="CU80"/>
  <c r="CU59"/>
  <c r="CU79"/>
  <c r="CU58"/>
  <c r="CU78"/>
  <c r="CU57"/>
  <c r="CU77"/>
  <c r="CU56"/>
  <c r="CU76"/>
  <c r="CU55"/>
  <c r="CU75"/>
  <c r="CU54"/>
  <c r="CU53"/>
  <c r="CU73"/>
  <c r="CU52"/>
  <c r="CU72"/>
  <c r="CU51"/>
  <c r="CU71"/>
  <c r="CU50"/>
  <c r="CU70"/>
  <c r="CU49"/>
  <c r="CU69"/>
  <c r="CU48"/>
  <c r="CQ48"/>
  <c r="CU68"/>
  <c r="CU47"/>
  <c r="CU67"/>
  <c r="CU46"/>
  <c r="CU66"/>
  <c r="CU45"/>
  <c r="CU65"/>
  <c r="CU44"/>
  <c r="CU43"/>
  <c r="CU106"/>
  <c r="FC84"/>
  <c r="FC63"/>
  <c r="FC83"/>
  <c r="FC62"/>
  <c r="FC82"/>
  <c r="FC61"/>
  <c r="FC81"/>
  <c r="FC60"/>
  <c r="FC80"/>
  <c r="FC59"/>
  <c r="FC79"/>
  <c r="FC58"/>
  <c r="FC78"/>
  <c r="FC57"/>
  <c r="FC77"/>
  <c r="FC56"/>
  <c r="FC76"/>
  <c r="FC55"/>
  <c r="FC75"/>
  <c r="FC54"/>
  <c r="FC53"/>
  <c r="FC73"/>
  <c r="FC52"/>
  <c r="FC72"/>
  <c r="FC51"/>
  <c r="FC71"/>
  <c r="FC50"/>
  <c r="EW50"/>
  <c r="FC70"/>
  <c r="FC49"/>
  <c r="FC69"/>
  <c r="FC48"/>
  <c r="FC68"/>
  <c r="FC47"/>
  <c r="FC67"/>
  <c r="FC46"/>
  <c r="FC66"/>
  <c r="FC45"/>
  <c r="FC65"/>
  <c r="FC44"/>
  <c r="FC43"/>
  <c r="FC106"/>
  <c r="HR84"/>
  <c r="HR63"/>
  <c r="HR83"/>
  <c r="HR62"/>
  <c r="HR82"/>
  <c r="HR61"/>
  <c r="HR81"/>
  <c r="HR60"/>
  <c r="HR80"/>
  <c r="HR59"/>
  <c r="HC59"/>
  <c r="HR79"/>
  <c r="HR58"/>
  <c r="HR78"/>
  <c r="HR57"/>
  <c r="HR77"/>
  <c r="HR56"/>
  <c r="HR76"/>
  <c r="HR55"/>
  <c r="HR75"/>
  <c r="HR54"/>
  <c r="HR53"/>
  <c r="HR73"/>
  <c r="HR52"/>
  <c r="HR72"/>
  <c r="HR51"/>
  <c r="HR71"/>
  <c r="HR50"/>
  <c r="HR70"/>
  <c r="HR49"/>
  <c r="HR69"/>
  <c r="HR48"/>
  <c r="HR68"/>
  <c r="HR47"/>
  <c r="HR67"/>
  <c r="HR46"/>
  <c r="HR66"/>
  <c r="HR45"/>
  <c r="HR65"/>
  <c r="HR44"/>
  <c r="HR43"/>
  <c r="HR106"/>
  <c r="BM78"/>
  <c r="BM75"/>
  <c r="BM66"/>
  <c r="BM69"/>
  <c r="BM77"/>
  <c r="BM84"/>
  <c r="BM81"/>
  <c r="BM80"/>
  <c r="BM73"/>
  <c r="BM83"/>
  <c r="BM68"/>
  <c r="BM67"/>
  <c r="BM82"/>
  <c r="BM76"/>
  <c r="BM79"/>
  <c r="BM72"/>
  <c r="BM65"/>
  <c r="BM71"/>
  <c r="BM70"/>
  <c r="BN43"/>
  <c r="BM59"/>
  <c r="BM51"/>
  <c r="BM43"/>
  <c r="BM58"/>
  <c r="BM50"/>
  <c r="BM57"/>
  <c r="BM56"/>
  <c r="BM55"/>
  <c r="BM44"/>
  <c r="BM54"/>
  <c r="BM53"/>
  <c r="BM52"/>
  <c r="BM46"/>
  <c r="BM49"/>
  <c r="BM48"/>
  <c r="BM47"/>
  <c r="BM45"/>
  <c r="BM62"/>
  <c r="BM61"/>
  <c r="BM60"/>
  <c r="BM63"/>
  <c r="BM106"/>
  <c r="EL84"/>
  <c r="EL63"/>
  <c r="EL83"/>
  <c r="EL62"/>
  <c r="DT62"/>
  <c r="EL82"/>
  <c r="EL61"/>
  <c r="EL81"/>
  <c r="EL60"/>
  <c r="EL80"/>
  <c r="EL59"/>
  <c r="EL79"/>
  <c r="EL58"/>
  <c r="EL78"/>
  <c r="EL57"/>
  <c r="EL77"/>
  <c r="EL56"/>
  <c r="EL76"/>
  <c r="EL55"/>
  <c r="EL75"/>
  <c r="EL54"/>
  <c r="EL53"/>
  <c r="EL73"/>
  <c r="EL52"/>
  <c r="EL72"/>
  <c r="EL51"/>
  <c r="EL71"/>
  <c r="EL50"/>
  <c r="EL70"/>
  <c r="EL49"/>
  <c r="EL69"/>
  <c r="EL48"/>
  <c r="EL68"/>
  <c r="EL47"/>
  <c r="EL67"/>
  <c r="EL46"/>
  <c r="EL66"/>
  <c r="EL45"/>
  <c r="EL65"/>
  <c r="EL44"/>
  <c r="EL43"/>
  <c r="EL106"/>
  <c r="GS84"/>
  <c r="GS63"/>
  <c r="FZ63"/>
  <c r="GS83"/>
  <c r="GS62"/>
  <c r="GS82"/>
  <c r="GS61"/>
  <c r="GS81"/>
  <c r="GS60"/>
  <c r="GS80"/>
  <c r="GS59"/>
  <c r="GS79"/>
  <c r="GS58"/>
  <c r="GS78"/>
  <c r="GS57"/>
  <c r="GS77"/>
  <c r="GS56"/>
  <c r="GS76"/>
  <c r="GS55"/>
  <c r="GS75"/>
  <c r="GS54"/>
  <c r="GS53"/>
  <c r="GS73"/>
  <c r="GS52"/>
  <c r="GS72"/>
  <c r="GS51"/>
  <c r="GS71"/>
  <c r="GS50"/>
  <c r="GS70"/>
  <c r="GS49"/>
  <c r="GS69"/>
  <c r="GS48"/>
  <c r="GS68"/>
  <c r="GS47"/>
  <c r="GS67"/>
  <c r="GS46"/>
  <c r="GS66"/>
  <c r="GS45"/>
  <c r="GS65"/>
  <c r="GS44"/>
  <c r="GS43"/>
  <c r="GS106"/>
  <c r="FD84"/>
  <c r="FD63"/>
  <c r="FD83"/>
  <c r="FD62"/>
  <c r="FD82"/>
  <c r="FD61"/>
  <c r="FD81"/>
  <c r="FD60"/>
  <c r="FD80"/>
  <c r="FD59"/>
  <c r="FD79"/>
  <c r="FD58"/>
  <c r="FD78"/>
  <c r="FD57"/>
  <c r="FD77"/>
  <c r="FD56"/>
  <c r="FD76"/>
  <c r="FD55"/>
  <c r="FD75"/>
  <c r="FD54"/>
  <c r="FD53"/>
  <c r="FD73"/>
  <c r="FD52"/>
  <c r="FD72"/>
  <c r="FD51"/>
  <c r="EW51"/>
  <c r="FD71"/>
  <c r="FD50"/>
  <c r="FD70"/>
  <c r="FD49"/>
  <c r="FD69"/>
  <c r="FD48"/>
  <c r="FD68"/>
  <c r="FD47"/>
  <c r="FD67"/>
  <c r="FD46"/>
  <c r="FD66"/>
  <c r="FD45"/>
  <c r="FD65"/>
  <c r="FD44"/>
  <c r="FD43"/>
  <c r="FD106"/>
  <c r="HT84"/>
  <c r="HT63"/>
  <c r="HT83"/>
  <c r="HT62"/>
  <c r="HT82"/>
  <c r="HT61"/>
  <c r="HC61"/>
  <c r="HT81"/>
  <c r="HT60"/>
  <c r="HT80"/>
  <c r="HT59"/>
  <c r="HT79"/>
  <c r="HT58"/>
  <c r="HT78"/>
  <c r="HT57"/>
  <c r="HT77"/>
  <c r="HT56"/>
  <c r="HT76"/>
  <c r="HT55"/>
  <c r="HT75"/>
  <c r="HT54"/>
  <c r="HT53"/>
  <c r="HT73"/>
  <c r="HT52"/>
  <c r="HT72"/>
  <c r="HT51"/>
  <c r="HT71"/>
  <c r="HT50"/>
  <c r="HT70"/>
  <c r="HT49"/>
  <c r="HT69"/>
  <c r="HT48"/>
  <c r="HT68"/>
  <c r="HT47"/>
  <c r="HT67"/>
  <c r="HT46"/>
  <c r="HT66"/>
  <c r="HT45"/>
  <c r="HT65"/>
  <c r="HT44"/>
  <c r="HT43"/>
  <c r="HT106"/>
  <c r="EE84"/>
  <c r="EE63"/>
  <c r="EE83"/>
  <c r="EE62"/>
  <c r="EE82"/>
  <c r="EE61"/>
  <c r="EE81"/>
  <c r="EE60"/>
  <c r="EE80"/>
  <c r="EE59"/>
  <c r="EE79"/>
  <c r="EE58"/>
  <c r="EE78"/>
  <c r="EE57"/>
  <c r="EE77"/>
  <c r="EE56"/>
  <c r="EE76"/>
  <c r="EE55"/>
  <c r="DT55"/>
  <c r="EE75"/>
  <c r="EE54"/>
  <c r="EE53"/>
  <c r="EE73"/>
  <c r="EE52"/>
  <c r="EE72"/>
  <c r="EE51"/>
  <c r="EE71"/>
  <c r="EE50"/>
  <c r="EE70"/>
  <c r="EE49"/>
  <c r="EE69"/>
  <c r="EE48"/>
  <c r="EE68"/>
  <c r="EE47"/>
  <c r="EE67"/>
  <c r="EE46"/>
  <c r="EE66"/>
  <c r="EE45"/>
  <c r="EE65"/>
  <c r="EE44"/>
  <c r="EE43"/>
  <c r="EE106"/>
  <c r="BT78"/>
  <c r="BT75"/>
  <c r="BT66"/>
  <c r="BT69"/>
  <c r="BT77"/>
  <c r="BT84"/>
  <c r="BT81"/>
  <c r="BT80"/>
  <c r="BT73"/>
  <c r="BT83"/>
  <c r="BT68"/>
  <c r="BT67"/>
  <c r="BT82"/>
  <c r="BT76"/>
  <c r="BT79"/>
  <c r="BT72"/>
  <c r="BT65"/>
  <c r="BT71"/>
  <c r="BT70"/>
  <c r="BT56"/>
  <c r="BT48"/>
  <c r="BT63"/>
  <c r="BT55"/>
  <c r="BT47"/>
  <c r="BT46"/>
  <c r="BT45"/>
  <c r="BT44"/>
  <c r="BT61"/>
  <c r="BT43"/>
  <c r="BT58"/>
  <c r="BT59"/>
  <c r="BT57"/>
  <c r="BT51"/>
  <c r="BT50"/>
  <c r="BT49"/>
  <c r="BT62"/>
  <c r="BT60"/>
  <c r="BT52"/>
  <c r="BT53"/>
  <c r="BT54"/>
  <c r="BN50"/>
  <c r="BT106"/>
  <c r="FI84"/>
  <c r="FI63"/>
  <c r="FI83"/>
  <c r="FI62"/>
  <c r="FI82"/>
  <c r="FI61"/>
  <c r="FI81"/>
  <c r="FI60"/>
  <c r="FI80"/>
  <c r="FI59"/>
  <c r="FI79"/>
  <c r="FI58"/>
  <c r="FI78"/>
  <c r="FI57"/>
  <c r="FI77"/>
  <c r="FI56"/>
  <c r="EW56"/>
  <c r="FI76"/>
  <c r="FI55"/>
  <c r="FI75"/>
  <c r="FI54"/>
  <c r="FI53"/>
  <c r="FI73"/>
  <c r="FI52"/>
  <c r="FI72"/>
  <c r="FI51"/>
  <c r="FI71"/>
  <c r="FI50"/>
  <c r="FI70"/>
  <c r="FI49"/>
  <c r="FI69"/>
  <c r="FI48"/>
  <c r="FI68"/>
  <c r="FI47"/>
  <c r="FI67"/>
  <c r="FI46"/>
  <c r="FI66"/>
  <c r="FI45"/>
  <c r="FI65"/>
  <c r="FI44"/>
  <c r="FI43"/>
  <c r="FI106"/>
  <c r="HQ84"/>
  <c r="HQ63"/>
  <c r="HQ83"/>
  <c r="HQ62"/>
  <c r="HQ82"/>
  <c r="HQ61"/>
  <c r="HQ81"/>
  <c r="HQ60"/>
  <c r="HQ80"/>
  <c r="HQ59"/>
  <c r="HQ79"/>
  <c r="HQ58"/>
  <c r="HC58"/>
  <c r="HQ78"/>
  <c r="HQ57"/>
  <c r="HQ77"/>
  <c r="HQ56"/>
  <c r="HQ76"/>
  <c r="HQ55"/>
  <c r="HQ75"/>
  <c r="HQ54"/>
  <c r="HQ53"/>
  <c r="HQ73"/>
  <c r="HQ52"/>
  <c r="HQ72"/>
  <c r="HQ51"/>
  <c r="HQ71"/>
  <c r="HQ50"/>
  <c r="HQ70"/>
  <c r="HQ49"/>
  <c r="HQ69"/>
  <c r="HQ48"/>
  <c r="HQ68"/>
  <c r="HQ47"/>
  <c r="HQ67"/>
  <c r="HQ46"/>
  <c r="HQ66"/>
  <c r="HQ45"/>
  <c r="HQ65"/>
  <c r="HQ44"/>
  <c r="HQ43"/>
  <c r="HQ106"/>
  <c r="EK84"/>
  <c r="EK63"/>
  <c r="EK83"/>
  <c r="EK62"/>
  <c r="EK82"/>
  <c r="EK61"/>
  <c r="DT61"/>
  <c r="EK81"/>
  <c r="EK60"/>
  <c r="EK80"/>
  <c r="EK59"/>
  <c r="EK79"/>
  <c r="EK58"/>
  <c r="EK78"/>
  <c r="EK57"/>
  <c r="EK77"/>
  <c r="EK56"/>
  <c r="EK76"/>
  <c r="EK55"/>
  <c r="EK75"/>
  <c r="EK54"/>
  <c r="EK53"/>
  <c r="EK73"/>
  <c r="EK52"/>
  <c r="EK72"/>
  <c r="EK51"/>
  <c r="EK71"/>
  <c r="EK50"/>
  <c r="EK70"/>
  <c r="EK49"/>
  <c r="EK69"/>
  <c r="EK48"/>
  <c r="EK68"/>
  <c r="EK47"/>
  <c r="EK67"/>
  <c r="EK46"/>
  <c r="EK66"/>
  <c r="EK45"/>
  <c r="EK65"/>
  <c r="EK44"/>
  <c r="EK43"/>
  <c r="EK106"/>
  <c r="GJ84"/>
  <c r="GJ63"/>
  <c r="GJ83"/>
  <c r="GJ62"/>
  <c r="GJ82"/>
  <c r="GJ61"/>
  <c r="GJ81"/>
  <c r="GJ60"/>
  <c r="GJ80"/>
  <c r="GJ59"/>
  <c r="GJ79"/>
  <c r="GJ58"/>
  <c r="GJ78"/>
  <c r="GJ57"/>
  <c r="GJ77"/>
  <c r="GJ56"/>
  <c r="GJ76"/>
  <c r="GJ55"/>
  <c r="GJ75"/>
  <c r="GJ54"/>
  <c r="FZ54"/>
  <c r="GJ53"/>
  <c r="GJ73"/>
  <c r="GJ52"/>
  <c r="GJ72"/>
  <c r="GJ51"/>
  <c r="GJ71"/>
  <c r="GJ50"/>
  <c r="GJ70"/>
  <c r="GJ49"/>
  <c r="GJ69"/>
  <c r="GJ48"/>
  <c r="GJ68"/>
  <c r="GJ47"/>
  <c r="GJ67"/>
  <c r="GJ46"/>
  <c r="GJ66"/>
  <c r="GJ45"/>
  <c r="GJ65"/>
  <c r="GJ44"/>
  <c r="GJ43"/>
  <c r="GJ106"/>
  <c r="GK84"/>
  <c r="GK63"/>
  <c r="GK83"/>
  <c r="GK62"/>
  <c r="GK82"/>
  <c r="GK61"/>
  <c r="GK81"/>
  <c r="GK60"/>
  <c r="GK80"/>
  <c r="GK59"/>
  <c r="GK79"/>
  <c r="GK58"/>
  <c r="GK78"/>
  <c r="GK57"/>
  <c r="GK77"/>
  <c r="GK56"/>
  <c r="GK76"/>
  <c r="GK55"/>
  <c r="FZ55"/>
  <c r="GK75"/>
  <c r="GK54"/>
  <c r="GK53"/>
  <c r="GK73"/>
  <c r="GK52"/>
  <c r="GK72"/>
  <c r="GK51"/>
  <c r="GK71"/>
  <c r="GK50"/>
  <c r="GK70"/>
  <c r="GK49"/>
  <c r="GK69"/>
  <c r="GK48"/>
  <c r="GK68"/>
  <c r="GK47"/>
  <c r="GK67"/>
  <c r="GK46"/>
  <c r="GK66"/>
  <c r="GK45"/>
  <c r="GK65"/>
  <c r="GK44"/>
  <c r="GK43"/>
  <c r="GK106"/>
  <c r="DG84"/>
  <c r="DG63"/>
  <c r="DG83"/>
  <c r="DG62"/>
  <c r="DG82"/>
  <c r="DG61"/>
  <c r="DG81"/>
  <c r="DG60"/>
  <c r="CQ60"/>
  <c r="DG80"/>
  <c r="DG59"/>
  <c r="DG79"/>
  <c r="DG58"/>
  <c r="DG78"/>
  <c r="DG57"/>
  <c r="DG77"/>
  <c r="DG56"/>
  <c r="DG76"/>
  <c r="DG55"/>
  <c r="DG75"/>
  <c r="DG54"/>
  <c r="DG53"/>
  <c r="DG73"/>
  <c r="DG52"/>
  <c r="DG72"/>
  <c r="DG51"/>
  <c r="DG71"/>
  <c r="DG50"/>
  <c r="DG70"/>
  <c r="DG49"/>
  <c r="DG69"/>
  <c r="DG48"/>
  <c r="DG68"/>
  <c r="DG47"/>
  <c r="DG67"/>
  <c r="DG46"/>
  <c r="DG66"/>
  <c r="DG45"/>
  <c r="DG65"/>
  <c r="DG44"/>
  <c r="DG43"/>
  <c r="DG106"/>
  <c r="GM84"/>
  <c r="GM63"/>
  <c r="GM83"/>
  <c r="GM62"/>
  <c r="GM82"/>
  <c r="GM61"/>
  <c r="GM81"/>
  <c r="GM60"/>
  <c r="GM80"/>
  <c r="GM59"/>
  <c r="GM79"/>
  <c r="GM58"/>
  <c r="GM78"/>
  <c r="GM57"/>
  <c r="FZ57"/>
  <c r="GM77"/>
  <c r="GM56"/>
  <c r="GM76"/>
  <c r="GM55"/>
  <c r="GM75"/>
  <c r="GM54"/>
  <c r="GM53"/>
  <c r="GM73"/>
  <c r="GM52"/>
  <c r="GM72"/>
  <c r="GM51"/>
  <c r="GM71"/>
  <c r="GM50"/>
  <c r="GM70"/>
  <c r="GM49"/>
  <c r="GM69"/>
  <c r="GM48"/>
  <c r="GM68"/>
  <c r="GM47"/>
  <c r="GM67"/>
  <c r="GM46"/>
  <c r="GM66"/>
  <c r="GM45"/>
  <c r="GM65"/>
  <c r="GM44"/>
  <c r="GM43"/>
  <c r="GM106"/>
  <c r="FE84"/>
  <c r="FE63"/>
  <c r="FE83"/>
  <c r="FE62"/>
  <c r="FE82"/>
  <c r="FE61"/>
  <c r="FE81"/>
  <c r="FE60"/>
  <c r="FE80"/>
  <c r="FE59"/>
  <c r="FE79"/>
  <c r="FE58"/>
  <c r="FE78"/>
  <c r="FE57"/>
  <c r="FE77"/>
  <c r="FE56"/>
  <c r="FE76"/>
  <c r="FE55"/>
  <c r="FE75"/>
  <c r="FE54"/>
  <c r="FE53"/>
  <c r="FE73"/>
  <c r="FE52"/>
  <c r="EW52"/>
  <c r="FE72"/>
  <c r="FE51"/>
  <c r="FE71"/>
  <c r="FE50"/>
  <c r="FE70"/>
  <c r="FE49"/>
  <c r="FE69"/>
  <c r="FE48"/>
  <c r="FE68"/>
  <c r="FE47"/>
  <c r="FE67"/>
  <c r="FE46"/>
  <c r="FE66"/>
  <c r="FE45"/>
  <c r="FE65"/>
  <c r="FE44"/>
  <c r="FE43"/>
  <c r="FE106"/>
  <c r="EI84"/>
  <c r="EI63"/>
  <c r="EI83"/>
  <c r="EI62"/>
  <c r="EI82"/>
  <c r="EI61"/>
  <c r="EI81"/>
  <c r="EI60"/>
  <c r="EI80"/>
  <c r="EI59"/>
  <c r="DT59"/>
  <c r="EI79"/>
  <c r="EI58"/>
  <c r="EI78"/>
  <c r="EI57"/>
  <c r="EI77"/>
  <c r="EI56"/>
  <c r="EI76"/>
  <c r="EI55"/>
  <c r="EI75"/>
  <c r="EI54"/>
  <c r="EI53"/>
  <c r="EI73"/>
  <c r="EI52"/>
  <c r="EI72"/>
  <c r="EI51"/>
  <c r="EI71"/>
  <c r="EI50"/>
  <c r="EI70"/>
  <c r="EI49"/>
  <c r="EI69"/>
  <c r="EI48"/>
  <c r="EI68"/>
  <c r="EI47"/>
  <c r="EI67"/>
  <c r="EI46"/>
  <c r="EI66"/>
  <c r="EI45"/>
  <c r="EI65"/>
  <c r="EI44"/>
  <c r="EI43"/>
  <c r="EI106"/>
  <c r="HB84"/>
  <c r="HB63"/>
  <c r="HB83"/>
  <c r="HB62"/>
  <c r="HB82"/>
  <c r="HB61"/>
  <c r="HB81"/>
  <c r="HB60"/>
  <c r="HB80"/>
  <c r="HB59"/>
  <c r="HB79"/>
  <c r="HB58"/>
  <c r="HB78"/>
  <c r="HB57"/>
  <c r="HB77"/>
  <c r="HB56"/>
  <c r="HB76"/>
  <c r="HB55"/>
  <c r="HB75"/>
  <c r="HB54"/>
  <c r="HB53"/>
  <c r="HB73"/>
  <c r="HB52"/>
  <c r="HB72"/>
  <c r="HB51"/>
  <c r="HB71"/>
  <c r="HB50"/>
  <c r="HB70"/>
  <c r="HB49"/>
  <c r="HB69"/>
  <c r="HB48"/>
  <c r="HB68"/>
  <c r="HB47"/>
  <c r="HB67"/>
  <c r="HB46"/>
  <c r="HB66"/>
  <c r="HB45"/>
  <c r="HB65"/>
  <c r="HB44"/>
  <c r="HC43"/>
  <c r="HB43"/>
  <c r="HB106"/>
  <c r="GI84"/>
  <c r="GI63"/>
  <c r="GI83"/>
  <c r="GI62"/>
  <c r="GI82"/>
  <c r="GI61"/>
  <c r="GI81"/>
  <c r="GI60"/>
  <c r="GI80"/>
  <c r="GI59"/>
  <c r="GI79"/>
  <c r="GI58"/>
  <c r="GI78"/>
  <c r="GI57"/>
  <c r="GI77"/>
  <c r="GI56"/>
  <c r="GI76"/>
  <c r="GI55"/>
  <c r="GI75"/>
  <c r="GI54"/>
  <c r="GI53"/>
  <c r="FZ53"/>
  <c r="GI73"/>
  <c r="GI52"/>
  <c r="GI72"/>
  <c r="GI51"/>
  <c r="GI71"/>
  <c r="GI50"/>
  <c r="GI70"/>
  <c r="GI49"/>
  <c r="GI69"/>
  <c r="GI48"/>
  <c r="GI68"/>
  <c r="GI47"/>
  <c r="GI67"/>
  <c r="GI46"/>
  <c r="GI66"/>
  <c r="GI45"/>
  <c r="GI65"/>
  <c r="GI44"/>
  <c r="GI43"/>
  <c r="GI106"/>
  <c r="BW78"/>
  <c r="BW75"/>
  <c r="BW66"/>
  <c r="BW69"/>
  <c r="BW77"/>
  <c r="BW84"/>
  <c r="BW81"/>
  <c r="BW80"/>
  <c r="BW73"/>
  <c r="BW83"/>
  <c r="BW68"/>
  <c r="BW67"/>
  <c r="BW82"/>
  <c r="BW76"/>
  <c r="BW79"/>
  <c r="BW72"/>
  <c r="BW65"/>
  <c r="BW71"/>
  <c r="BW70"/>
  <c r="BW57"/>
  <c r="BW49"/>
  <c r="BW56"/>
  <c r="BW48"/>
  <c r="BW55"/>
  <c r="BW54"/>
  <c r="BW53"/>
  <c r="BW52"/>
  <c r="BW51"/>
  <c r="BW50"/>
  <c r="BW44"/>
  <c r="BW47"/>
  <c r="BW46"/>
  <c r="BW45"/>
  <c r="BW43"/>
  <c r="BW60"/>
  <c r="BW59"/>
  <c r="BW58"/>
  <c r="BW62"/>
  <c r="BW61"/>
  <c r="BW63"/>
  <c r="BN53"/>
  <c r="BW106"/>
  <c r="FO84"/>
  <c r="FO63"/>
  <c r="FO83"/>
  <c r="FO62"/>
  <c r="EW62"/>
  <c r="FO82"/>
  <c r="FO61"/>
  <c r="FO81"/>
  <c r="FO60"/>
  <c r="FO80"/>
  <c r="FO59"/>
  <c r="FO79"/>
  <c r="FO58"/>
  <c r="FO78"/>
  <c r="FO57"/>
  <c r="FO77"/>
  <c r="FO56"/>
  <c r="FO76"/>
  <c r="FO55"/>
  <c r="FO75"/>
  <c r="FO54"/>
  <c r="FO53"/>
  <c r="FO73"/>
  <c r="FO52"/>
  <c r="FO72"/>
  <c r="FO51"/>
  <c r="FO71"/>
  <c r="FO50"/>
  <c r="FO70"/>
  <c r="FO49"/>
  <c r="FO69"/>
  <c r="FO48"/>
  <c r="FO68"/>
  <c r="FO47"/>
  <c r="FO67"/>
  <c r="FO46"/>
  <c r="FO66"/>
  <c r="FO45"/>
  <c r="FO65"/>
  <c r="FO44"/>
  <c r="FO43"/>
  <c r="FO106"/>
  <c r="BC67"/>
  <c r="BC79"/>
  <c r="BC77"/>
  <c r="BC72"/>
  <c r="BC80"/>
  <c r="BC66"/>
  <c r="BC65"/>
  <c r="BC76"/>
  <c r="BC71"/>
  <c r="BC73"/>
  <c r="BC84"/>
  <c r="BC83"/>
  <c r="BC68"/>
  <c r="BC82"/>
  <c r="BC81"/>
  <c r="BC78"/>
  <c r="BC70"/>
  <c r="BC75"/>
  <c r="BC69"/>
  <c r="BC60"/>
  <c r="BC52"/>
  <c r="BC44"/>
  <c r="BC59"/>
  <c r="BC51"/>
  <c r="BC43"/>
  <c r="BC50"/>
  <c r="BC49"/>
  <c r="BC48"/>
  <c r="BC63"/>
  <c r="BC61"/>
  <c r="BC47"/>
  <c r="BC46"/>
  <c r="BC45"/>
  <c r="BC55"/>
  <c r="BC54"/>
  <c r="BC53"/>
  <c r="BC62"/>
  <c r="BC57"/>
  <c r="BC56"/>
  <c r="BC58"/>
  <c r="AK62"/>
  <c r="BC106"/>
  <c r="DJ84"/>
  <c r="DJ63"/>
  <c r="CQ63"/>
  <c r="DJ83"/>
  <c r="DJ62"/>
  <c r="DJ82"/>
  <c r="DJ61"/>
  <c r="DJ81"/>
  <c r="DJ60"/>
  <c r="DJ80"/>
  <c r="DJ59"/>
  <c r="DJ79"/>
  <c r="DJ58"/>
  <c r="DJ78"/>
  <c r="DJ57"/>
  <c r="DJ77"/>
  <c r="DJ56"/>
  <c r="DJ76"/>
  <c r="DJ55"/>
  <c r="DJ75"/>
  <c r="DJ54"/>
  <c r="DJ53"/>
  <c r="DJ73"/>
  <c r="DJ52"/>
  <c r="DJ72"/>
  <c r="DJ51"/>
  <c r="DJ71"/>
  <c r="DJ50"/>
  <c r="DJ70"/>
  <c r="DJ49"/>
  <c r="DJ69"/>
  <c r="DJ48"/>
  <c r="DJ68"/>
  <c r="DJ47"/>
  <c r="DJ67"/>
  <c r="DJ46"/>
  <c r="DJ66"/>
  <c r="DJ45"/>
  <c r="DJ65"/>
  <c r="DJ44"/>
  <c r="DJ43"/>
  <c r="DJ106"/>
  <c r="GC84"/>
  <c r="GC63"/>
  <c r="GC83"/>
  <c r="GC62"/>
  <c r="GC82"/>
  <c r="GC61"/>
  <c r="GC81"/>
  <c r="GC60"/>
  <c r="GC80"/>
  <c r="GC59"/>
  <c r="GC79"/>
  <c r="GC58"/>
  <c r="GC78"/>
  <c r="GC57"/>
  <c r="GC77"/>
  <c r="GC56"/>
  <c r="GC76"/>
  <c r="GC55"/>
  <c r="GC75"/>
  <c r="GC54"/>
  <c r="GC53"/>
  <c r="GC73"/>
  <c r="GC52"/>
  <c r="GC72"/>
  <c r="GC51"/>
  <c r="GC71"/>
  <c r="GC50"/>
  <c r="GC70"/>
  <c r="GC49"/>
  <c r="GC69"/>
  <c r="GC48"/>
  <c r="GC68"/>
  <c r="GC47"/>
  <c r="FZ47"/>
  <c r="GC67"/>
  <c r="GC46"/>
  <c r="GC66"/>
  <c r="GC45"/>
  <c r="GC65"/>
  <c r="GC44"/>
  <c r="GC43"/>
  <c r="GC106"/>
  <c r="AW67"/>
  <c r="AW79"/>
  <c r="AW77"/>
  <c r="AW72"/>
  <c r="AW80"/>
  <c r="AW66"/>
  <c r="AW65"/>
  <c r="AW76"/>
  <c r="AW71"/>
  <c r="AW73"/>
  <c r="AW84"/>
  <c r="AW83"/>
  <c r="AW68"/>
  <c r="AW82"/>
  <c r="AW81"/>
  <c r="AW78"/>
  <c r="AW70"/>
  <c r="AW75"/>
  <c r="AW69"/>
  <c r="AW58"/>
  <c r="AW50"/>
  <c r="AW57"/>
  <c r="AW49"/>
  <c r="AW63"/>
  <c r="AW62"/>
  <c r="AW51"/>
  <c r="AW45"/>
  <c r="AW43"/>
  <c r="AW61"/>
  <c r="AW60"/>
  <c r="AW59"/>
  <c r="AW53"/>
  <c r="AW56"/>
  <c r="AW55"/>
  <c r="AW54"/>
  <c r="AW52"/>
  <c r="AW47"/>
  <c r="AW48"/>
  <c r="AW46"/>
  <c r="AW44"/>
  <c r="AK56"/>
  <c r="AW106"/>
  <c r="DX84"/>
  <c r="DX63"/>
  <c r="DX83"/>
  <c r="DX62"/>
  <c r="DX82"/>
  <c r="DX61"/>
  <c r="DX81"/>
  <c r="DX60"/>
  <c r="DX80"/>
  <c r="DX59"/>
  <c r="DX79"/>
  <c r="DX58"/>
  <c r="DX78"/>
  <c r="DX57"/>
  <c r="DX77"/>
  <c r="DX56"/>
  <c r="DX76"/>
  <c r="DX55"/>
  <c r="DX75"/>
  <c r="DX54"/>
  <c r="DX53"/>
  <c r="DX73"/>
  <c r="DX52"/>
  <c r="DX72"/>
  <c r="DX51"/>
  <c r="DX71"/>
  <c r="DX50"/>
  <c r="DX70"/>
  <c r="DX49"/>
  <c r="DX69"/>
  <c r="DX48"/>
  <c r="DT48"/>
  <c r="DX68"/>
  <c r="DX47"/>
  <c r="DX67"/>
  <c r="DX46"/>
  <c r="DX66"/>
  <c r="DX45"/>
  <c r="DX65"/>
  <c r="DX44"/>
  <c r="DX43"/>
  <c r="DX106"/>
  <c r="DE84"/>
  <c r="DE63"/>
  <c r="DE83"/>
  <c r="DE62"/>
  <c r="DE82"/>
  <c r="DE61"/>
  <c r="DE81"/>
  <c r="DE60"/>
  <c r="DE80"/>
  <c r="DE59"/>
  <c r="DE79"/>
  <c r="DE58"/>
  <c r="CQ58"/>
  <c r="DE78"/>
  <c r="DE57"/>
  <c r="DE77"/>
  <c r="DE56"/>
  <c r="DE76"/>
  <c r="DE55"/>
  <c r="DE75"/>
  <c r="DE54"/>
  <c r="DE53"/>
  <c r="DE73"/>
  <c r="DE52"/>
  <c r="DE72"/>
  <c r="DE51"/>
  <c r="DE71"/>
  <c r="DE50"/>
  <c r="DE70"/>
  <c r="DE49"/>
  <c r="DE69"/>
  <c r="DE48"/>
  <c r="DE68"/>
  <c r="DE47"/>
  <c r="DE67"/>
  <c r="DE46"/>
  <c r="DE66"/>
  <c r="DE45"/>
  <c r="DE65"/>
  <c r="DE44"/>
  <c r="DE43"/>
  <c r="DE106"/>
  <c r="BU78"/>
  <c r="BU75"/>
  <c r="BU66"/>
  <c r="BU69"/>
  <c r="BU77"/>
  <c r="BU84"/>
  <c r="BU81"/>
  <c r="BU80"/>
  <c r="BU73"/>
  <c r="BU83"/>
  <c r="BU68"/>
  <c r="BU67"/>
  <c r="BU82"/>
  <c r="BU76"/>
  <c r="BU79"/>
  <c r="BU72"/>
  <c r="BU65"/>
  <c r="BU71"/>
  <c r="BU70"/>
  <c r="BU59"/>
  <c r="BU51"/>
  <c r="BU43"/>
  <c r="BU58"/>
  <c r="BU50"/>
  <c r="BU49"/>
  <c r="BU48"/>
  <c r="BU47"/>
  <c r="BU63"/>
  <c r="BU46"/>
  <c r="BU45"/>
  <c r="BU44"/>
  <c r="BU62"/>
  <c r="BU60"/>
  <c r="BU61"/>
  <c r="BU54"/>
  <c r="BU53"/>
  <c r="BU52"/>
  <c r="BU57"/>
  <c r="BU56"/>
  <c r="BU55"/>
  <c r="BN51"/>
  <c r="BU106"/>
  <c r="HD84"/>
  <c r="HD63"/>
  <c r="HD83"/>
  <c r="HD62"/>
  <c r="HD82"/>
  <c r="HD61"/>
  <c r="HD81"/>
  <c r="HD60"/>
  <c r="HD80"/>
  <c r="HD59"/>
  <c r="HD79"/>
  <c r="HD58"/>
  <c r="HD78"/>
  <c r="HD57"/>
  <c r="HD77"/>
  <c r="HD56"/>
  <c r="HD76"/>
  <c r="HD55"/>
  <c r="HD75"/>
  <c r="HD54"/>
  <c r="HD53"/>
  <c r="HD73"/>
  <c r="HD52"/>
  <c r="HD72"/>
  <c r="HD51"/>
  <c r="HD71"/>
  <c r="HD50"/>
  <c r="HD70"/>
  <c r="HD49"/>
  <c r="HD69"/>
  <c r="HD48"/>
  <c r="HD68"/>
  <c r="HD47"/>
  <c r="HD67"/>
  <c r="HD46"/>
  <c r="HD66"/>
  <c r="HD45"/>
  <c r="HC45"/>
  <c r="HD65"/>
  <c r="HD44"/>
  <c r="HD43"/>
  <c r="HD106"/>
  <c r="CR84"/>
  <c r="CR63"/>
  <c r="CR83"/>
  <c r="CR62"/>
  <c r="CR82"/>
  <c r="CR61"/>
  <c r="CR81"/>
  <c r="CR60"/>
  <c r="CR80"/>
  <c r="CR59"/>
  <c r="CR79"/>
  <c r="CR58"/>
  <c r="CR78"/>
  <c r="CR57"/>
  <c r="CR77"/>
  <c r="CR56"/>
  <c r="CR76"/>
  <c r="CR55"/>
  <c r="CR75"/>
  <c r="CR54"/>
  <c r="CR53"/>
  <c r="CR73"/>
  <c r="CR52"/>
  <c r="CR72"/>
  <c r="CR51"/>
  <c r="CR71"/>
  <c r="CR50"/>
  <c r="CR70"/>
  <c r="CR49"/>
  <c r="CR69"/>
  <c r="CR48"/>
  <c r="CR68"/>
  <c r="CR47"/>
  <c r="CR67"/>
  <c r="CR46"/>
  <c r="CR66"/>
  <c r="CR45"/>
  <c r="CQ45"/>
  <c r="CR65"/>
  <c r="CR44"/>
  <c r="CR43"/>
  <c r="CR106"/>
  <c r="FH84"/>
  <c r="FH63"/>
  <c r="FH83"/>
  <c r="FH62"/>
  <c r="FH82"/>
  <c r="FH61"/>
  <c r="FH81"/>
  <c r="FH60"/>
  <c r="FH80"/>
  <c r="FH59"/>
  <c r="FH79"/>
  <c r="FH58"/>
  <c r="FH78"/>
  <c r="FH57"/>
  <c r="FH77"/>
  <c r="FH56"/>
  <c r="FH76"/>
  <c r="FH55"/>
  <c r="EW55"/>
  <c r="FH75"/>
  <c r="FH54"/>
  <c r="FH53"/>
  <c r="FH73"/>
  <c r="FH52"/>
  <c r="FH72"/>
  <c r="FH51"/>
  <c r="FH71"/>
  <c r="FH50"/>
  <c r="FH70"/>
  <c r="FH49"/>
  <c r="FH69"/>
  <c r="FH48"/>
  <c r="FH68"/>
  <c r="FH47"/>
  <c r="FH67"/>
  <c r="FH46"/>
  <c r="FH66"/>
  <c r="FH45"/>
  <c r="FH65"/>
  <c r="FH44"/>
  <c r="FH43"/>
  <c r="FH106"/>
  <c r="AV67"/>
  <c r="AV79"/>
  <c r="AV77"/>
  <c r="AV72"/>
  <c r="AV80"/>
  <c r="AV66"/>
  <c r="AV65"/>
  <c r="AV76"/>
  <c r="AV71"/>
  <c r="AV73"/>
  <c r="AV84"/>
  <c r="AV83"/>
  <c r="AV68"/>
  <c r="AV82"/>
  <c r="AV81"/>
  <c r="AV78"/>
  <c r="AV70"/>
  <c r="AV75"/>
  <c r="AV69"/>
  <c r="AV63"/>
  <c r="AV55"/>
  <c r="AV47"/>
  <c r="AV62"/>
  <c r="AV54"/>
  <c r="AV46"/>
  <c r="AV61"/>
  <c r="AV60"/>
  <c r="AV59"/>
  <c r="AV48"/>
  <c r="AV44"/>
  <c r="AV58"/>
  <c r="AV57"/>
  <c r="AV56"/>
  <c r="AV50"/>
  <c r="AV53"/>
  <c r="AV52"/>
  <c r="AV51"/>
  <c r="AV49"/>
  <c r="AV45"/>
  <c r="AV43"/>
  <c r="AK55"/>
  <c r="AV106"/>
  <c r="CV84"/>
  <c r="CV63"/>
  <c r="CV83"/>
  <c r="CV62"/>
  <c r="CV82"/>
  <c r="CV61"/>
  <c r="CV81"/>
  <c r="CV60"/>
  <c r="CV80"/>
  <c r="CV59"/>
  <c r="CV79"/>
  <c r="CV58"/>
  <c r="CV78"/>
  <c r="CV57"/>
  <c r="CV77"/>
  <c r="CV56"/>
  <c r="CV76"/>
  <c r="CV55"/>
  <c r="CV75"/>
  <c r="CV54"/>
  <c r="CV53"/>
  <c r="CV73"/>
  <c r="CV52"/>
  <c r="CV72"/>
  <c r="CV51"/>
  <c r="CV71"/>
  <c r="CV50"/>
  <c r="CV70"/>
  <c r="CV49"/>
  <c r="CQ49"/>
  <c r="CV69"/>
  <c r="CV48"/>
  <c r="CV68"/>
  <c r="CV47"/>
  <c r="CV67"/>
  <c r="CV46"/>
  <c r="CV66"/>
  <c r="CV45"/>
  <c r="CV65"/>
  <c r="CV44"/>
  <c r="CV43"/>
  <c r="CV106"/>
  <c r="HI84"/>
  <c r="HI63"/>
  <c r="HI83"/>
  <c r="HI62"/>
  <c r="HI82"/>
  <c r="HI61"/>
  <c r="HI81"/>
  <c r="HI60"/>
  <c r="HI80"/>
  <c r="HI59"/>
  <c r="HI79"/>
  <c r="HI58"/>
  <c r="HI78"/>
  <c r="HI57"/>
  <c r="HI77"/>
  <c r="HI56"/>
  <c r="HI76"/>
  <c r="HI55"/>
  <c r="HI75"/>
  <c r="HI54"/>
  <c r="HI53"/>
  <c r="HI73"/>
  <c r="HI52"/>
  <c r="HI72"/>
  <c r="HI51"/>
  <c r="HI71"/>
  <c r="HI50"/>
  <c r="HC50"/>
  <c r="HI70"/>
  <c r="HI49"/>
  <c r="HI69"/>
  <c r="HI48"/>
  <c r="HI68"/>
  <c r="HI47"/>
  <c r="HI67"/>
  <c r="HI46"/>
  <c r="HI66"/>
  <c r="HI45"/>
  <c r="HI65"/>
  <c r="HI44"/>
  <c r="HI43"/>
  <c r="HI106"/>
  <c r="FL84"/>
  <c r="FL63"/>
  <c r="FL83"/>
  <c r="FL62"/>
  <c r="FL82"/>
  <c r="FL61"/>
  <c r="FL81"/>
  <c r="FL60"/>
  <c r="FL80"/>
  <c r="FL59"/>
  <c r="EW59"/>
  <c r="FL79"/>
  <c r="FL58"/>
  <c r="FL78"/>
  <c r="FL57"/>
  <c r="FL77"/>
  <c r="FL56"/>
  <c r="FL76"/>
  <c r="FL55"/>
  <c r="FL75"/>
  <c r="FL54"/>
  <c r="FL53"/>
  <c r="FL73"/>
  <c r="FL52"/>
  <c r="FL72"/>
  <c r="FL51"/>
  <c r="FL71"/>
  <c r="FL50"/>
  <c r="FL70"/>
  <c r="FL49"/>
  <c r="FL69"/>
  <c r="FL48"/>
  <c r="FL68"/>
  <c r="FL47"/>
  <c r="FL67"/>
  <c r="FL46"/>
  <c r="FL66"/>
  <c r="FL45"/>
  <c r="FL65"/>
  <c r="FL44"/>
  <c r="FL43"/>
  <c r="FL106"/>
  <c r="CZ84"/>
  <c r="CZ63"/>
  <c r="CZ83"/>
  <c r="CZ62"/>
  <c r="CZ82"/>
  <c r="CZ61"/>
  <c r="CZ81"/>
  <c r="CZ60"/>
  <c r="CZ80"/>
  <c r="CZ59"/>
  <c r="CZ79"/>
  <c r="CZ58"/>
  <c r="CZ78"/>
  <c r="CZ57"/>
  <c r="CZ77"/>
  <c r="CZ56"/>
  <c r="CZ76"/>
  <c r="CZ55"/>
  <c r="CZ75"/>
  <c r="CZ54"/>
  <c r="CZ53"/>
  <c r="CQ53"/>
  <c r="CZ73"/>
  <c r="CZ52"/>
  <c r="CZ72"/>
  <c r="CZ51"/>
  <c r="CZ71"/>
  <c r="CZ50"/>
  <c r="CZ70"/>
  <c r="CZ49"/>
  <c r="CZ69"/>
  <c r="CZ48"/>
  <c r="CZ68"/>
  <c r="CZ47"/>
  <c r="CZ67"/>
  <c r="CZ46"/>
  <c r="CZ66"/>
  <c r="CZ45"/>
  <c r="CZ65"/>
  <c r="CZ44"/>
  <c r="CZ43"/>
  <c r="CZ106"/>
  <c r="GR84"/>
  <c r="GR63"/>
  <c r="GR83"/>
  <c r="GR62"/>
  <c r="FZ62"/>
  <c r="GR82"/>
  <c r="GR61"/>
  <c r="GR81"/>
  <c r="GR60"/>
  <c r="GR80"/>
  <c r="GR59"/>
  <c r="GR79"/>
  <c r="GR58"/>
  <c r="GR78"/>
  <c r="GR57"/>
  <c r="GR77"/>
  <c r="GR56"/>
  <c r="GR76"/>
  <c r="GR55"/>
  <c r="GR75"/>
  <c r="GR54"/>
  <c r="GR53"/>
  <c r="GR73"/>
  <c r="GR52"/>
  <c r="GR72"/>
  <c r="GR51"/>
  <c r="GR71"/>
  <c r="GR50"/>
  <c r="GR70"/>
  <c r="GR49"/>
  <c r="GR69"/>
  <c r="GR48"/>
  <c r="GR68"/>
  <c r="GR47"/>
  <c r="GR67"/>
  <c r="GR46"/>
  <c r="GR66"/>
  <c r="GR45"/>
  <c r="GR65"/>
  <c r="GR44"/>
  <c r="GR43"/>
  <c r="GR106"/>
  <c r="CF78"/>
  <c r="CF75"/>
  <c r="CF66"/>
  <c r="CF69"/>
  <c r="CF77"/>
  <c r="CF84"/>
  <c r="CF81"/>
  <c r="CF80"/>
  <c r="CF73"/>
  <c r="CF83"/>
  <c r="CF68"/>
  <c r="CF67"/>
  <c r="CF82"/>
  <c r="CF76"/>
  <c r="CF79"/>
  <c r="CF72"/>
  <c r="CF65"/>
  <c r="CF71"/>
  <c r="CF70"/>
  <c r="CF60"/>
  <c r="CF52"/>
  <c r="CF44"/>
  <c r="CF59"/>
  <c r="CF51"/>
  <c r="CF43"/>
  <c r="CF50"/>
  <c r="CF49"/>
  <c r="CF48"/>
  <c r="CF63"/>
  <c r="CF61"/>
  <c r="CF47"/>
  <c r="CF46"/>
  <c r="CF45"/>
  <c r="CF55"/>
  <c r="CF54"/>
  <c r="CF53"/>
  <c r="CF62"/>
  <c r="CF57"/>
  <c r="CF56"/>
  <c r="CF58"/>
  <c r="BN62"/>
  <c r="CF106"/>
  <c r="AM67"/>
  <c r="AM79"/>
  <c r="AM77"/>
  <c r="AM72"/>
  <c r="AM80"/>
  <c r="AM66"/>
  <c r="AM65"/>
  <c r="AM76"/>
  <c r="AM71"/>
  <c r="AM73"/>
  <c r="AM84"/>
  <c r="AM83"/>
  <c r="AM68"/>
  <c r="AM82"/>
  <c r="AM81"/>
  <c r="AM78"/>
  <c r="AM70"/>
  <c r="AM75"/>
  <c r="AM69"/>
  <c r="AM60"/>
  <c r="AM52"/>
  <c r="AM44"/>
  <c r="AM59"/>
  <c r="AM51"/>
  <c r="AM43"/>
  <c r="AM53"/>
  <c r="AM63"/>
  <c r="AM62"/>
  <c r="AM61"/>
  <c r="AM55"/>
  <c r="AM50"/>
  <c r="AM48"/>
  <c r="AM46"/>
  <c r="AM58"/>
  <c r="AM57"/>
  <c r="AM56"/>
  <c r="AM54"/>
  <c r="AM49"/>
  <c r="AM47"/>
  <c r="AM45"/>
  <c r="AK46"/>
  <c r="AM106"/>
  <c r="HF84"/>
  <c r="HF63"/>
  <c r="HF83"/>
  <c r="HF62"/>
  <c r="HF82"/>
  <c r="HF61"/>
  <c r="HF81"/>
  <c r="HF60"/>
  <c r="HF80"/>
  <c r="HF59"/>
  <c r="HF79"/>
  <c r="HF58"/>
  <c r="HF78"/>
  <c r="HF57"/>
  <c r="HF77"/>
  <c r="HF56"/>
  <c r="HF76"/>
  <c r="HF55"/>
  <c r="HF75"/>
  <c r="HF54"/>
  <c r="HF53"/>
  <c r="HF73"/>
  <c r="HF52"/>
  <c r="HF72"/>
  <c r="HF51"/>
  <c r="HF71"/>
  <c r="HF50"/>
  <c r="HF70"/>
  <c r="HF49"/>
  <c r="HF69"/>
  <c r="HF48"/>
  <c r="HF68"/>
  <c r="HF47"/>
  <c r="HC47"/>
  <c r="HF67"/>
  <c r="HF46"/>
  <c r="HF66"/>
  <c r="HF45"/>
  <c r="HF65"/>
  <c r="HF44"/>
  <c r="HF43"/>
  <c r="HF106"/>
  <c r="GL84"/>
  <c r="GL63"/>
  <c r="GL83"/>
  <c r="GL62"/>
  <c r="GL82"/>
  <c r="GL61"/>
  <c r="GL81"/>
  <c r="GL60"/>
  <c r="GL80"/>
  <c r="GL59"/>
  <c r="GL79"/>
  <c r="GL58"/>
  <c r="GL78"/>
  <c r="GL57"/>
  <c r="GL77"/>
  <c r="GL56"/>
  <c r="FZ56"/>
  <c r="GL76"/>
  <c r="GL55"/>
  <c r="GL75"/>
  <c r="GL54"/>
  <c r="GL53"/>
  <c r="GL73"/>
  <c r="GL52"/>
  <c r="GL72"/>
  <c r="GL51"/>
  <c r="GL71"/>
  <c r="GL50"/>
  <c r="GL70"/>
  <c r="GL49"/>
  <c r="GL69"/>
  <c r="GL48"/>
  <c r="GL68"/>
  <c r="GL47"/>
  <c r="GL67"/>
  <c r="GL46"/>
  <c r="GL66"/>
  <c r="GL45"/>
  <c r="GL65"/>
  <c r="GL44"/>
  <c r="GL43"/>
  <c r="GL106"/>
  <c r="BZ78"/>
  <c r="BZ75"/>
  <c r="BZ66"/>
  <c r="BZ69"/>
  <c r="BZ77"/>
  <c r="BZ84"/>
  <c r="BZ81"/>
  <c r="BZ80"/>
  <c r="BZ73"/>
  <c r="BZ83"/>
  <c r="BZ68"/>
  <c r="BZ67"/>
  <c r="BZ82"/>
  <c r="BZ76"/>
  <c r="BZ79"/>
  <c r="BZ72"/>
  <c r="BZ65"/>
  <c r="BZ71"/>
  <c r="BZ70"/>
  <c r="BZ58"/>
  <c r="BZ50"/>
  <c r="BZ57"/>
  <c r="BZ49"/>
  <c r="BZ63"/>
  <c r="BZ62"/>
  <c r="BZ51"/>
  <c r="BZ45"/>
  <c r="BZ43"/>
  <c r="BZ61"/>
  <c r="BZ60"/>
  <c r="BZ59"/>
  <c r="BZ53"/>
  <c r="BZ56"/>
  <c r="BZ55"/>
  <c r="BZ54"/>
  <c r="BZ52"/>
  <c r="BZ47"/>
  <c r="BZ48"/>
  <c r="BZ46"/>
  <c r="BZ44"/>
  <c r="BN56"/>
  <c r="BZ106"/>
  <c r="AO67"/>
  <c r="AO79"/>
  <c r="AO77"/>
  <c r="AO72"/>
  <c r="AO80"/>
  <c r="AO66"/>
  <c r="AO65"/>
  <c r="AO76"/>
  <c r="AO71"/>
  <c r="AO73"/>
  <c r="AO84"/>
  <c r="AO83"/>
  <c r="AO68"/>
  <c r="AO82"/>
  <c r="AO81"/>
  <c r="AO78"/>
  <c r="AO70"/>
  <c r="AO75"/>
  <c r="AO69"/>
  <c r="AO58"/>
  <c r="AO50"/>
  <c r="AO57"/>
  <c r="AO49"/>
  <c r="AO59"/>
  <c r="AO55"/>
  <c r="AO61"/>
  <c r="AO56"/>
  <c r="AO54"/>
  <c r="AO52"/>
  <c r="AO63"/>
  <c r="AO62"/>
  <c r="AO60"/>
  <c r="AO53"/>
  <c r="AO51"/>
  <c r="AO45"/>
  <c r="AO44"/>
  <c r="AO43"/>
  <c r="AO48"/>
  <c r="AO46"/>
  <c r="AO47"/>
  <c r="AK48"/>
  <c r="AO106"/>
  <c r="CX84"/>
  <c r="CX63"/>
  <c r="CX83"/>
  <c r="CX62"/>
  <c r="CX82"/>
  <c r="CX61"/>
  <c r="CX81"/>
  <c r="CX60"/>
  <c r="CX80"/>
  <c r="CX59"/>
  <c r="CX79"/>
  <c r="CX58"/>
  <c r="CX78"/>
  <c r="CX57"/>
  <c r="CX77"/>
  <c r="CX56"/>
  <c r="CX76"/>
  <c r="CX55"/>
  <c r="CX75"/>
  <c r="CX54"/>
  <c r="CX53"/>
  <c r="CX73"/>
  <c r="CX52"/>
  <c r="CX72"/>
  <c r="CX51"/>
  <c r="CQ51"/>
  <c r="CX71"/>
  <c r="CX50"/>
  <c r="CX70"/>
  <c r="CX49"/>
  <c r="CX69"/>
  <c r="CX48"/>
  <c r="CX68"/>
  <c r="CX47"/>
  <c r="CX67"/>
  <c r="CX46"/>
  <c r="CX66"/>
  <c r="CX45"/>
  <c r="CX65"/>
  <c r="CX44"/>
  <c r="CX43"/>
  <c r="CX106"/>
  <c r="GP84"/>
  <c r="GP63"/>
  <c r="GP83"/>
  <c r="GP62"/>
  <c r="GP82"/>
  <c r="GP61"/>
  <c r="GP81"/>
  <c r="GP60"/>
  <c r="FZ60"/>
  <c r="GP80"/>
  <c r="GP59"/>
  <c r="GP79"/>
  <c r="GP58"/>
  <c r="GP78"/>
  <c r="GP57"/>
  <c r="GP77"/>
  <c r="GP56"/>
  <c r="GP76"/>
  <c r="GP55"/>
  <c r="GP75"/>
  <c r="GP54"/>
  <c r="GP53"/>
  <c r="GP73"/>
  <c r="GP52"/>
  <c r="GP72"/>
  <c r="GP51"/>
  <c r="GP71"/>
  <c r="GP50"/>
  <c r="GP70"/>
  <c r="GP49"/>
  <c r="GP69"/>
  <c r="GP48"/>
  <c r="GP68"/>
  <c r="GP47"/>
  <c r="GP67"/>
  <c r="GP46"/>
  <c r="GP66"/>
  <c r="GP45"/>
  <c r="GP65"/>
  <c r="GP44"/>
  <c r="GP43"/>
  <c r="GP106"/>
  <c r="CD78"/>
  <c r="CD75"/>
  <c r="CD66"/>
  <c r="CD69"/>
  <c r="CD77"/>
  <c r="CD84"/>
  <c r="CD81"/>
  <c r="CD80"/>
  <c r="CD73"/>
  <c r="CD83"/>
  <c r="CD68"/>
  <c r="CD67"/>
  <c r="CD82"/>
  <c r="CD76"/>
  <c r="CD79"/>
  <c r="CD72"/>
  <c r="CD65"/>
  <c r="CD71"/>
  <c r="CD70"/>
  <c r="CD62"/>
  <c r="CD54"/>
  <c r="CD46"/>
  <c r="CD61"/>
  <c r="CD53"/>
  <c r="CD45"/>
  <c r="CD44"/>
  <c r="CD43"/>
  <c r="CD63"/>
  <c r="CD57"/>
  <c r="CD55"/>
  <c r="CD59"/>
  <c r="CD60"/>
  <c r="CD58"/>
  <c r="CD49"/>
  <c r="CD48"/>
  <c r="CD47"/>
  <c r="CD56"/>
  <c r="CD51"/>
  <c r="CD52"/>
  <c r="CD50"/>
  <c r="BN60"/>
  <c r="CD106"/>
  <c r="DA84"/>
  <c r="DA63"/>
  <c r="DA83"/>
  <c r="DA62"/>
  <c r="DA82"/>
  <c r="DA61"/>
  <c r="DA81"/>
  <c r="DA60"/>
  <c r="DA80"/>
  <c r="DA59"/>
  <c r="DA79"/>
  <c r="DA58"/>
  <c r="DA78"/>
  <c r="DA57"/>
  <c r="DA77"/>
  <c r="DA56"/>
  <c r="DA76"/>
  <c r="DA55"/>
  <c r="DA75"/>
  <c r="DA54"/>
  <c r="CQ54"/>
  <c r="DA53"/>
  <c r="DA73"/>
  <c r="DA52"/>
  <c r="DA72"/>
  <c r="DA51"/>
  <c r="DA71"/>
  <c r="DA50"/>
  <c r="DA70"/>
  <c r="DA49"/>
  <c r="DA69"/>
  <c r="DA48"/>
  <c r="DA68"/>
  <c r="DA47"/>
  <c r="DA67"/>
  <c r="DA46"/>
  <c r="DA66"/>
  <c r="DA45"/>
  <c r="DA65"/>
  <c r="DA44"/>
  <c r="DA43"/>
  <c r="DA106"/>
  <c r="AX67"/>
  <c r="AX79"/>
  <c r="AX77"/>
  <c r="AX72"/>
  <c r="AX80"/>
  <c r="AX66"/>
  <c r="AX65"/>
  <c r="AX76"/>
  <c r="AX71"/>
  <c r="AX73"/>
  <c r="AX84"/>
  <c r="AX83"/>
  <c r="AX68"/>
  <c r="AX82"/>
  <c r="AX81"/>
  <c r="AX78"/>
  <c r="AX70"/>
  <c r="AX75"/>
  <c r="AX69"/>
  <c r="AX61"/>
  <c r="AX53"/>
  <c r="AX45"/>
  <c r="AX60"/>
  <c r="AX52"/>
  <c r="AX44"/>
  <c r="AX54"/>
  <c r="AX51"/>
  <c r="AX49"/>
  <c r="AX47"/>
  <c r="AX63"/>
  <c r="AX62"/>
  <c r="AX56"/>
  <c r="AX59"/>
  <c r="AX58"/>
  <c r="AX57"/>
  <c r="AX55"/>
  <c r="AX50"/>
  <c r="AX48"/>
  <c r="AX46"/>
  <c r="AX43"/>
  <c r="AK57"/>
  <c r="AX106"/>
  <c r="DY84"/>
  <c r="DY63"/>
  <c r="DY83"/>
  <c r="DY62"/>
  <c r="DY82"/>
  <c r="DY61"/>
  <c r="DY81"/>
  <c r="DY60"/>
  <c r="DY80"/>
  <c r="DY59"/>
  <c r="DY79"/>
  <c r="DY58"/>
  <c r="DY78"/>
  <c r="DY57"/>
  <c r="DY77"/>
  <c r="DY56"/>
  <c r="DY76"/>
  <c r="DY55"/>
  <c r="DY75"/>
  <c r="DY54"/>
  <c r="DY53"/>
  <c r="DY73"/>
  <c r="DY52"/>
  <c r="DY72"/>
  <c r="DY51"/>
  <c r="DY71"/>
  <c r="DY50"/>
  <c r="DY70"/>
  <c r="DY49"/>
  <c r="DT49"/>
  <c r="DY69"/>
  <c r="DY48"/>
  <c r="DY68"/>
  <c r="DY47"/>
  <c r="DY67"/>
  <c r="DY46"/>
  <c r="DY66"/>
  <c r="DY45"/>
  <c r="DY65"/>
  <c r="DY44"/>
  <c r="DY43"/>
  <c r="DY106"/>
  <c r="CW84"/>
  <c r="CW63"/>
  <c r="CW83"/>
  <c r="CW62"/>
  <c r="CW82"/>
  <c r="CW61"/>
  <c r="CW81"/>
  <c r="CW60"/>
  <c r="CW80"/>
  <c r="CW59"/>
  <c r="CW79"/>
  <c r="CW58"/>
  <c r="CW78"/>
  <c r="CW57"/>
  <c r="CW77"/>
  <c r="CW56"/>
  <c r="CW76"/>
  <c r="CW55"/>
  <c r="CW75"/>
  <c r="CW54"/>
  <c r="CW53"/>
  <c r="CW73"/>
  <c r="CW52"/>
  <c r="CW72"/>
  <c r="CW51"/>
  <c r="CW71"/>
  <c r="CW50"/>
  <c r="CQ50"/>
  <c r="CW70"/>
  <c r="CW49"/>
  <c r="CW69"/>
  <c r="CW48"/>
  <c r="CW68"/>
  <c r="CW47"/>
  <c r="CW67"/>
  <c r="CW46"/>
  <c r="CW66"/>
  <c r="CW45"/>
  <c r="CW65"/>
  <c r="CW44"/>
  <c r="CW43"/>
  <c r="CW106"/>
  <c r="GH84"/>
  <c r="GH63"/>
  <c r="GH83"/>
  <c r="GH62"/>
  <c r="GH82"/>
  <c r="GH61"/>
  <c r="GH81"/>
  <c r="GH60"/>
  <c r="GH80"/>
  <c r="GH59"/>
  <c r="GH79"/>
  <c r="GH58"/>
  <c r="GH78"/>
  <c r="GH57"/>
  <c r="GH77"/>
  <c r="GH56"/>
  <c r="GH76"/>
  <c r="GH55"/>
  <c r="GH75"/>
  <c r="GH54"/>
  <c r="GH53"/>
  <c r="GH73"/>
  <c r="GH52"/>
  <c r="FZ52"/>
  <c r="GH72"/>
  <c r="GH51"/>
  <c r="GH71"/>
  <c r="GH50"/>
  <c r="GH70"/>
  <c r="GH49"/>
  <c r="GH69"/>
  <c r="GH48"/>
  <c r="GH68"/>
  <c r="GH47"/>
  <c r="GH67"/>
  <c r="GH46"/>
  <c r="GH66"/>
  <c r="GH45"/>
  <c r="GH65"/>
  <c r="GH44"/>
  <c r="GH43"/>
  <c r="GH106"/>
  <c r="BV78"/>
  <c r="BV75"/>
  <c r="BV66"/>
  <c r="BV69"/>
  <c r="BV77"/>
  <c r="BV84"/>
  <c r="BV81"/>
  <c r="BV80"/>
  <c r="BV73"/>
  <c r="BV83"/>
  <c r="BV68"/>
  <c r="BV67"/>
  <c r="BV82"/>
  <c r="BV76"/>
  <c r="BV79"/>
  <c r="BV72"/>
  <c r="BV65"/>
  <c r="BV71"/>
  <c r="BV70"/>
  <c r="BV62"/>
  <c r="BV54"/>
  <c r="BV46"/>
  <c r="BV61"/>
  <c r="BV53"/>
  <c r="BV45"/>
  <c r="BV52"/>
  <c r="BV51"/>
  <c r="BV50"/>
  <c r="BV49"/>
  <c r="BV48"/>
  <c r="BV47"/>
  <c r="BV44"/>
  <c r="BV43"/>
  <c r="BV63"/>
  <c r="BV57"/>
  <c r="BV56"/>
  <c r="BV55"/>
  <c r="BV60"/>
  <c r="BV58"/>
  <c r="BV59"/>
  <c r="BN52"/>
  <c r="BV106"/>
  <c r="AZ67"/>
  <c r="AZ79"/>
  <c r="AZ77"/>
  <c r="AZ72"/>
  <c r="AZ80"/>
  <c r="AZ66"/>
  <c r="AZ65"/>
  <c r="AZ76"/>
  <c r="AZ71"/>
  <c r="AZ73"/>
  <c r="AZ84"/>
  <c r="AZ83"/>
  <c r="AZ68"/>
  <c r="AZ82"/>
  <c r="AZ81"/>
  <c r="AZ78"/>
  <c r="AZ70"/>
  <c r="AZ75"/>
  <c r="AZ69"/>
  <c r="AZ59"/>
  <c r="AZ51"/>
  <c r="AZ43"/>
  <c r="AZ58"/>
  <c r="AZ50"/>
  <c r="AZ60"/>
  <c r="AZ53"/>
  <c r="AZ62"/>
  <c r="AZ57"/>
  <c r="AZ63"/>
  <c r="AZ61"/>
  <c r="AZ56"/>
  <c r="AZ46"/>
  <c r="AZ45"/>
  <c r="AZ44"/>
  <c r="AZ55"/>
  <c r="AZ54"/>
  <c r="AZ52"/>
  <c r="AZ47"/>
  <c r="AZ48"/>
  <c r="AZ49"/>
  <c r="AK59"/>
  <c r="AZ106"/>
  <c r="DS84"/>
  <c r="DS63"/>
  <c r="DS83"/>
  <c r="DS62"/>
  <c r="DS82"/>
  <c r="DS61"/>
  <c r="DS81"/>
  <c r="DS60"/>
  <c r="DS80"/>
  <c r="DS59"/>
  <c r="DS79"/>
  <c r="DS58"/>
  <c r="DS78"/>
  <c r="DS57"/>
  <c r="DS77"/>
  <c r="DS56"/>
  <c r="DS76"/>
  <c r="DS55"/>
  <c r="DS75"/>
  <c r="DS54"/>
  <c r="DS53"/>
  <c r="DS73"/>
  <c r="DS52"/>
  <c r="DS72"/>
  <c r="DS51"/>
  <c r="DS71"/>
  <c r="DS50"/>
  <c r="DS70"/>
  <c r="DS49"/>
  <c r="DS69"/>
  <c r="DS48"/>
  <c r="DS68"/>
  <c r="DS47"/>
  <c r="DS67"/>
  <c r="DS46"/>
  <c r="DS66"/>
  <c r="DS45"/>
  <c r="DS65"/>
  <c r="DS44"/>
  <c r="DT43"/>
  <c r="DS43"/>
  <c r="DS106"/>
  <c r="HL84"/>
  <c r="HL63"/>
  <c r="HL83"/>
  <c r="HL62"/>
  <c r="HL82"/>
  <c r="HL61"/>
  <c r="HL81"/>
  <c r="HL60"/>
  <c r="HL80"/>
  <c r="HL59"/>
  <c r="HL79"/>
  <c r="HL58"/>
  <c r="HL78"/>
  <c r="HL57"/>
  <c r="HL77"/>
  <c r="HL56"/>
  <c r="HL76"/>
  <c r="HL55"/>
  <c r="HL75"/>
  <c r="HL54"/>
  <c r="HL53"/>
  <c r="HC53"/>
  <c r="HL73"/>
  <c r="HL52"/>
  <c r="HL72"/>
  <c r="HL51"/>
  <c r="HL71"/>
  <c r="HL50"/>
  <c r="HL70"/>
  <c r="HL49"/>
  <c r="HL69"/>
  <c r="HL48"/>
  <c r="HL68"/>
  <c r="HL47"/>
  <c r="HL67"/>
  <c r="HL46"/>
  <c r="HL66"/>
  <c r="HL45"/>
  <c r="HL65"/>
  <c r="HL44"/>
  <c r="HL43"/>
  <c r="HL106"/>
  <c r="EY84"/>
  <c r="EY63"/>
  <c r="EY83"/>
  <c r="EY62"/>
  <c r="EY82"/>
  <c r="EY61"/>
  <c r="EY81"/>
  <c r="EY60"/>
  <c r="EY80"/>
  <c r="EY59"/>
  <c r="EY79"/>
  <c r="EY58"/>
  <c r="EY78"/>
  <c r="EY57"/>
  <c r="EY77"/>
  <c r="EY56"/>
  <c r="EY76"/>
  <c r="EY55"/>
  <c r="EY75"/>
  <c r="EY54"/>
  <c r="EY53"/>
  <c r="EY73"/>
  <c r="EY52"/>
  <c r="EY72"/>
  <c r="EY51"/>
  <c r="EY71"/>
  <c r="EY50"/>
  <c r="EY70"/>
  <c r="EY49"/>
  <c r="EY69"/>
  <c r="EY48"/>
  <c r="EY68"/>
  <c r="EY47"/>
  <c r="EY67"/>
  <c r="EY46"/>
  <c r="EW46"/>
  <c r="EY66"/>
  <c r="EY45"/>
  <c r="EY65"/>
  <c r="EY44"/>
  <c r="EY43"/>
  <c r="EY106"/>
  <c r="EM84"/>
  <c r="EM63"/>
  <c r="DT63"/>
  <c r="EM83"/>
  <c r="EM62"/>
  <c r="EM82"/>
  <c r="EM61"/>
  <c r="EM81"/>
  <c r="EM60"/>
  <c r="EM80"/>
  <c r="EM59"/>
  <c r="EM79"/>
  <c r="EM58"/>
  <c r="EM78"/>
  <c r="EM57"/>
  <c r="EM77"/>
  <c r="EM56"/>
  <c r="EM76"/>
  <c r="EM55"/>
  <c r="EM75"/>
  <c r="EM54"/>
  <c r="EM53"/>
  <c r="EM73"/>
  <c r="EM52"/>
  <c r="EM72"/>
  <c r="EM51"/>
  <c r="EM71"/>
  <c r="EM50"/>
  <c r="EM70"/>
  <c r="EM49"/>
  <c r="EM69"/>
  <c r="EM48"/>
  <c r="EM68"/>
  <c r="EM47"/>
  <c r="EM67"/>
  <c r="EM46"/>
  <c r="EM66"/>
  <c r="EM45"/>
  <c r="EM65"/>
  <c r="EM44"/>
  <c r="EM43"/>
  <c r="EM106"/>
  <c r="CT84"/>
  <c r="CT63"/>
  <c r="CT83"/>
  <c r="CT62"/>
  <c r="CT82"/>
  <c r="CT61"/>
  <c r="CT81"/>
  <c r="CT60"/>
  <c r="CT80"/>
  <c r="CT59"/>
  <c r="CT79"/>
  <c r="CT58"/>
  <c r="CT78"/>
  <c r="CT57"/>
  <c r="CT77"/>
  <c r="CT56"/>
  <c r="CT76"/>
  <c r="CT55"/>
  <c r="CT75"/>
  <c r="CT54"/>
  <c r="CT53"/>
  <c r="CT73"/>
  <c r="CT52"/>
  <c r="CT72"/>
  <c r="CT51"/>
  <c r="CT71"/>
  <c r="CT50"/>
  <c r="CT70"/>
  <c r="CT49"/>
  <c r="CT69"/>
  <c r="CT48"/>
  <c r="CT68"/>
  <c r="CT47"/>
  <c r="CQ47"/>
  <c r="CT67"/>
  <c r="CT46"/>
  <c r="CT66"/>
  <c r="CT45"/>
  <c r="CT65"/>
  <c r="CT44"/>
  <c r="CT43"/>
  <c r="CT106"/>
  <c r="FA84"/>
  <c r="FA63"/>
  <c r="FA83"/>
  <c r="FA62"/>
  <c r="FA82"/>
  <c r="FA61"/>
  <c r="FA81"/>
  <c r="FA60"/>
  <c r="FA80"/>
  <c r="FA59"/>
  <c r="FA79"/>
  <c r="FA58"/>
  <c r="FA78"/>
  <c r="FA57"/>
  <c r="FA77"/>
  <c r="FA56"/>
  <c r="FA76"/>
  <c r="FA55"/>
  <c r="FA75"/>
  <c r="FA54"/>
  <c r="FA53"/>
  <c r="FA73"/>
  <c r="FA52"/>
  <c r="FA72"/>
  <c r="FA51"/>
  <c r="FA71"/>
  <c r="FA50"/>
  <c r="FA70"/>
  <c r="FA49"/>
  <c r="FA69"/>
  <c r="FA48"/>
  <c r="EW48"/>
  <c r="FA68"/>
  <c r="FA47"/>
  <c r="FA67"/>
  <c r="FA46"/>
  <c r="FA66"/>
  <c r="FA45"/>
  <c r="FA65"/>
  <c r="FA44"/>
  <c r="FA43"/>
  <c r="FA106"/>
  <c r="EH84"/>
  <c r="EH63"/>
  <c r="EH83"/>
  <c r="EH62"/>
  <c r="EH82"/>
  <c r="EH61"/>
  <c r="EH81"/>
  <c r="EH60"/>
  <c r="EH80"/>
  <c r="EH59"/>
  <c r="EH79"/>
  <c r="EH58"/>
  <c r="DT58"/>
  <c r="EH78"/>
  <c r="EH57"/>
  <c r="EH77"/>
  <c r="EH56"/>
  <c r="EH76"/>
  <c r="EH55"/>
  <c r="EH75"/>
  <c r="EH54"/>
  <c r="EH53"/>
  <c r="EH73"/>
  <c r="EH52"/>
  <c r="EH72"/>
  <c r="EH51"/>
  <c r="EH71"/>
  <c r="EH50"/>
  <c r="EH70"/>
  <c r="EH49"/>
  <c r="EH69"/>
  <c r="EH48"/>
  <c r="EH68"/>
  <c r="EH47"/>
  <c r="EH67"/>
  <c r="EH46"/>
  <c r="EH66"/>
  <c r="EH45"/>
  <c r="EH65"/>
  <c r="EH44"/>
  <c r="EH43"/>
  <c r="EH106"/>
  <c r="HJ84"/>
  <c r="HJ63"/>
  <c r="HJ83"/>
  <c r="HJ62"/>
  <c r="HJ82"/>
  <c r="HJ61"/>
  <c r="HJ81"/>
  <c r="HJ60"/>
  <c r="HJ80"/>
  <c r="HJ59"/>
  <c r="HJ79"/>
  <c r="HJ58"/>
  <c r="HJ78"/>
  <c r="HJ57"/>
  <c r="HJ77"/>
  <c r="HJ56"/>
  <c r="HJ76"/>
  <c r="HJ55"/>
  <c r="HJ75"/>
  <c r="HJ54"/>
  <c r="HJ53"/>
  <c r="HJ73"/>
  <c r="HJ52"/>
  <c r="HJ72"/>
  <c r="HJ51"/>
  <c r="HC51"/>
  <c r="HJ71"/>
  <c r="HJ50"/>
  <c r="HJ70"/>
  <c r="HJ49"/>
  <c r="HJ69"/>
  <c r="HJ48"/>
  <c r="HJ68"/>
  <c r="HJ47"/>
  <c r="HJ67"/>
  <c r="HJ46"/>
  <c r="HJ66"/>
  <c r="HJ45"/>
  <c r="HJ65"/>
  <c r="HJ44"/>
  <c r="HJ43"/>
  <c r="HJ106"/>
  <c r="BB67"/>
  <c r="BB79"/>
  <c r="BB77"/>
  <c r="BB72"/>
  <c r="BB80"/>
  <c r="BB66"/>
  <c r="BB65"/>
  <c r="BB76"/>
  <c r="BB71"/>
  <c r="BB73"/>
  <c r="BB84"/>
  <c r="BB83"/>
  <c r="BB68"/>
  <c r="BB82"/>
  <c r="BB81"/>
  <c r="BB78"/>
  <c r="BB70"/>
  <c r="BB75"/>
  <c r="BB69"/>
  <c r="BB57"/>
  <c r="BB49"/>
  <c r="BB56"/>
  <c r="BB48"/>
  <c r="BB47"/>
  <c r="BB46"/>
  <c r="BB45"/>
  <c r="BB59"/>
  <c r="BB44"/>
  <c r="BB43"/>
  <c r="BB63"/>
  <c r="BB61"/>
  <c r="BB62"/>
  <c r="BB52"/>
  <c r="BB51"/>
  <c r="BB50"/>
  <c r="BB60"/>
  <c r="BB58"/>
  <c r="BB55"/>
  <c r="BB53"/>
  <c r="BB54"/>
  <c r="AK61"/>
  <c r="BB106"/>
  <c r="DU84"/>
  <c r="DU63"/>
  <c r="DU83"/>
  <c r="DU62"/>
  <c r="DU82"/>
  <c r="DU61"/>
  <c r="DU81"/>
  <c r="DU60"/>
  <c r="DU80"/>
  <c r="DU59"/>
  <c r="DU79"/>
  <c r="DU58"/>
  <c r="DU78"/>
  <c r="DU57"/>
  <c r="DU77"/>
  <c r="DU56"/>
  <c r="DU76"/>
  <c r="DU55"/>
  <c r="DU75"/>
  <c r="DU54"/>
  <c r="DU53"/>
  <c r="DU73"/>
  <c r="DU52"/>
  <c r="DU72"/>
  <c r="DU51"/>
  <c r="DU71"/>
  <c r="DU50"/>
  <c r="DU70"/>
  <c r="DU49"/>
  <c r="DU69"/>
  <c r="DU48"/>
  <c r="DU68"/>
  <c r="DU47"/>
  <c r="DU67"/>
  <c r="DU46"/>
  <c r="DU66"/>
  <c r="DU45"/>
  <c r="DT45"/>
  <c r="DU65"/>
  <c r="DU44"/>
  <c r="DU43"/>
  <c r="DU106"/>
  <c r="FJ84"/>
  <c r="FJ63"/>
  <c r="FJ83"/>
  <c r="FJ62"/>
  <c r="FJ82"/>
  <c r="FJ61"/>
  <c r="FJ81"/>
  <c r="FJ60"/>
  <c r="FJ80"/>
  <c r="FJ59"/>
  <c r="FJ79"/>
  <c r="FJ58"/>
  <c r="FJ78"/>
  <c r="FJ57"/>
  <c r="EW57"/>
  <c r="FJ77"/>
  <c r="FJ56"/>
  <c r="FJ76"/>
  <c r="FJ55"/>
  <c r="FJ75"/>
  <c r="FJ54"/>
  <c r="FJ53"/>
  <c r="FJ73"/>
  <c r="FJ52"/>
  <c r="FJ72"/>
  <c r="FJ51"/>
  <c r="FJ71"/>
  <c r="FJ50"/>
  <c r="FJ70"/>
  <c r="FJ49"/>
  <c r="FJ69"/>
  <c r="FJ48"/>
  <c r="FJ68"/>
  <c r="FJ47"/>
  <c r="FJ67"/>
  <c r="FJ46"/>
  <c r="FJ66"/>
  <c r="FJ45"/>
  <c r="FJ65"/>
  <c r="FJ44"/>
  <c r="FJ43"/>
  <c r="FJ106"/>
  <c r="FK84"/>
  <c r="FK63"/>
  <c r="FK83"/>
  <c r="FK62"/>
  <c r="FK82"/>
  <c r="FK61"/>
  <c r="FK81"/>
  <c r="FK60"/>
  <c r="FK80"/>
  <c r="FK59"/>
  <c r="FK79"/>
  <c r="FK58"/>
  <c r="EW58"/>
  <c r="FK78"/>
  <c r="FK57"/>
  <c r="FK77"/>
  <c r="FK56"/>
  <c r="FK76"/>
  <c r="FK55"/>
  <c r="FK75"/>
  <c r="FK54"/>
  <c r="FK53"/>
  <c r="FK73"/>
  <c r="FK52"/>
  <c r="FK72"/>
  <c r="FK51"/>
  <c r="FK71"/>
  <c r="FK50"/>
  <c r="FK70"/>
  <c r="FK49"/>
  <c r="FK69"/>
  <c r="FK48"/>
  <c r="FK68"/>
  <c r="FK47"/>
  <c r="FK67"/>
  <c r="FK46"/>
  <c r="FK66"/>
  <c r="FK45"/>
  <c r="FK65"/>
  <c r="FK44"/>
  <c r="FK43"/>
  <c r="FK106"/>
  <c r="GQ84"/>
  <c r="GQ63"/>
  <c r="GQ83"/>
  <c r="GQ62"/>
  <c r="GQ82"/>
  <c r="GQ61"/>
  <c r="FZ61"/>
  <c r="GQ81"/>
  <c r="GQ60"/>
  <c r="GQ80"/>
  <c r="GQ59"/>
  <c r="GQ79"/>
  <c r="GQ58"/>
  <c r="GQ78"/>
  <c r="GQ57"/>
  <c r="GQ77"/>
  <c r="GQ56"/>
  <c r="GQ76"/>
  <c r="GQ55"/>
  <c r="GQ75"/>
  <c r="GQ54"/>
  <c r="GQ53"/>
  <c r="GQ73"/>
  <c r="GQ52"/>
  <c r="GQ72"/>
  <c r="GQ51"/>
  <c r="GQ71"/>
  <c r="GQ50"/>
  <c r="GQ70"/>
  <c r="GQ49"/>
  <c r="GQ69"/>
  <c r="GQ48"/>
  <c r="GQ68"/>
  <c r="GQ47"/>
  <c r="GQ67"/>
  <c r="GQ46"/>
  <c r="GQ66"/>
  <c r="GQ45"/>
  <c r="GQ65"/>
  <c r="GQ44"/>
  <c r="GQ43"/>
  <c r="GQ106"/>
  <c r="EX84"/>
  <c r="EX63"/>
  <c r="EX83"/>
  <c r="EX62"/>
  <c r="EX82"/>
  <c r="EX61"/>
  <c r="EX81"/>
  <c r="EX60"/>
  <c r="EX80"/>
  <c r="EX59"/>
  <c r="EX79"/>
  <c r="EX58"/>
  <c r="EX78"/>
  <c r="EX57"/>
  <c r="EX77"/>
  <c r="EX56"/>
  <c r="EX76"/>
  <c r="EX55"/>
  <c r="EX75"/>
  <c r="EX54"/>
  <c r="EX53"/>
  <c r="EX73"/>
  <c r="EX52"/>
  <c r="EX72"/>
  <c r="EX51"/>
  <c r="EX71"/>
  <c r="EX50"/>
  <c r="EX70"/>
  <c r="EX49"/>
  <c r="EX69"/>
  <c r="EX48"/>
  <c r="EX68"/>
  <c r="EX47"/>
  <c r="EX67"/>
  <c r="EX46"/>
  <c r="EX66"/>
  <c r="EX45"/>
  <c r="EW45"/>
  <c r="EX65"/>
  <c r="EX44"/>
  <c r="EX43"/>
  <c r="EX106"/>
  <c r="CA78"/>
  <c r="CA75"/>
  <c r="CA66"/>
  <c r="CA69"/>
  <c r="CA77"/>
  <c r="CA84"/>
  <c r="CA81"/>
  <c r="CA80"/>
  <c r="CA73"/>
  <c r="CA83"/>
  <c r="CA68"/>
  <c r="CA67"/>
  <c r="CA82"/>
  <c r="CA76"/>
  <c r="CA79"/>
  <c r="CA72"/>
  <c r="CA65"/>
  <c r="CA71"/>
  <c r="CA70"/>
  <c r="CA61"/>
  <c r="CA53"/>
  <c r="CA45"/>
  <c r="CA60"/>
  <c r="CA52"/>
  <c r="CA44"/>
  <c r="CA54"/>
  <c r="CA51"/>
  <c r="CA49"/>
  <c r="CA47"/>
  <c r="CA63"/>
  <c r="CA62"/>
  <c r="CA56"/>
  <c r="CA59"/>
  <c r="CA58"/>
  <c r="CA57"/>
  <c r="CA55"/>
  <c r="CA50"/>
  <c r="CA48"/>
  <c r="CA46"/>
  <c r="CA43"/>
  <c r="BN57"/>
  <c r="CA106"/>
  <c r="GI39" l="1"/>
  <c r="FF39"/>
  <c r="EC39"/>
  <c r="CZ39"/>
  <c r="HL39"/>
  <c r="BW39"/>
  <c r="AT39"/>
  <c r="AJ42"/>
  <c r="AJ41"/>
  <c r="AJ40"/>
  <c r="BM42"/>
  <c r="BM40"/>
  <c r="BM41"/>
  <c r="CP41"/>
  <c r="CP42"/>
  <c r="CP40"/>
  <c r="DS41"/>
  <c r="DS42"/>
  <c r="DS40"/>
  <c r="EV40"/>
  <c r="EV41"/>
  <c r="EV42"/>
  <c r="FY41"/>
  <c r="FY42"/>
  <c r="FY40"/>
  <c r="HB41"/>
  <c r="HB42"/>
  <c r="HB40"/>
  <c r="BG27"/>
  <c r="BI29" s="1"/>
  <c r="BH29"/>
  <c r="BH30"/>
  <c r="CA64"/>
  <c r="BV64"/>
  <c r="CD64"/>
  <c r="BZ64"/>
  <c r="CF64"/>
  <c r="BU64"/>
  <c r="BW64"/>
  <c r="BT64"/>
  <c r="BM64"/>
  <c r="BY64"/>
  <c r="BX64"/>
  <c r="BQ64"/>
  <c r="BS64"/>
  <c r="CB64"/>
  <c r="CG64"/>
  <c r="BO64"/>
  <c r="CE64"/>
  <c r="BR64"/>
  <c r="BP64"/>
  <c r="CC64"/>
  <c r="BN64"/>
  <c r="EX64"/>
  <c r="FK64"/>
  <c r="FJ64"/>
  <c r="FA64"/>
  <c r="EY64"/>
  <c r="FL64"/>
  <c r="FH64"/>
  <c r="FO64"/>
  <c r="FE64"/>
  <c r="FI64"/>
  <c r="FD64"/>
  <c r="FC64"/>
  <c r="EZ64"/>
  <c r="FF64"/>
  <c r="FB64"/>
  <c r="FN64"/>
  <c r="FM64"/>
  <c r="FG64"/>
  <c r="FP64"/>
  <c r="EV64"/>
  <c r="EW64"/>
  <c r="HJ64"/>
  <c r="HL64"/>
  <c r="HF64"/>
  <c r="HI64"/>
  <c r="HD64"/>
  <c r="HB64"/>
  <c r="HQ64"/>
  <c r="HT64"/>
  <c r="HR64"/>
  <c r="HE64"/>
  <c r="HM64"/>
  <c r="HH64"/>
  <c r="HV64"/>
  <c r="HG64"/>
  <c r="HP64"/>
  <c r="HN64"/>
  <c r="HS64"/>
  <c r="HU64"/>
  <c r="HK64"/>
  <c r="HO64"/>
  <c r="HC64"/>
  <c r="DU64"/>
  <c r="EH64"/>
  <c r="EM64"/>
  <c r="DS64"/>
  <c r="DY64"/>
  <c r="DX64"/>
  <c r="EI64"/>
  <c r="EK64"/>
  <c r="EE64"/>
  <c r="EL64"/>
  <c r="EB64"/>
  <c r="ED64"/>
  <c r="EG64"/>
  <c r="DV64"/>
  <c r="EJ64"/>
  <c r="EF64"/>
  <c r="EA64"/>
  <c r="DZ64"/>
  <c r="DW64"/>
  <c r="EC64"/>
  <c r="DT64"/>
  <c r="BB64"/>
  <c r="AZ64"/>
  <c r="AX64"/>
  <c r="AO64"/>
  <c r="AM64"/>
  <c r="AV64"/>
  <c r="AW64"/>
  <c r="BC64"/>
  <c r="AN64"/>
  <c r="AT64"/>
  <c r="AQ64"/>
  <c r="AY64"/>
  <c r="BA64"/>
  <c r="AS64"/>
  <c r="AU64"/>
  <c r="AR64"/>
  <c r="AP64"/>
  <c r="AL64"/>
  <c r="AJ64"/>
  <c r="BD64"/>
  <c r="AK64"/>
  <c r="GQ64"/>
  <c r="GH64"/>
  <c r="GP64"/>
  <c r="GL64"/>
  <c r="GR64"/>
  <c r="GC64"/>
  <c r="GI64"/>
  <c r="GM64"/>
  <c r="GK64"/>
  <c r="GJ64"/>
  <c r="GS64"/>
  <c r="FY64"/>
  <c r="GD64"/>
  <c r="GG64"/>
  <c r="GF64"/>
  <c r="GA64"/>
  <c r="GN64"/>
  <c r="GE64"/>
  <c r="GB64"/>
  <c r="GO64"/>
  <c r="FZ64"/>
  <c r="CT64"/>
  <c r="CW64"/>
  <c r="DA64"/>
  <c r="CX64"/>
  <c r="CZ64"/>
  <c r="CV64"/>
  <c r="CR64"/>
  <c r="DE64"/>
  <c r="DJ64"/>
  <c r="DG64"/>
  <c r="CU64"/>
  <c r="CS64"/>
  <c r="DF64"/>
  <c r="CP64"/>
  <c r="DD64"/>
  <c r="DH64"/>
  <c r="DB64"/>
  <c r="DC64"/>
  <c r="DI64"/>
  <c r="CY64"/>
  <c r="CQ64"/>
  <c r="GI42" l="1"/>
  <c r="GI40"/>
  <c r="GI41"/>
  <c r="HL42"/>
  <c r="HL40"/>
  <c r="HL41"/>
  <c r="BW41"/>
  <c r="BW42"/>
  <c r="BW40"/>
  <c r="FF42"/>
  <c r="FF41"/>
  <c r="FF40"/>
  <c r="EC42"/>
  <c r="EC41"/>
  <c r="EC40"/>
  <c r="CZ42"/>
  <c r="CZ41"/>
  <c r="CZ40"/>
  <c r="AT41"/>
  <c r="AT40"/>
  <c r="AT42"/>
  <c r="BI30"/>
  <c r="BH31"/>
  <c r="BI31"/>
  <c r="BH32"/>
  <c r="BI32"/>
  <c r="BH33"/>
  <c r="BI33"/>
  <c r="BH34"/>
  <c r="BI34"/>
  <c r="BH35"/>
  <c r="BI35"/>
  <c r="BH36"/>
  <c r="BI36"/>
  <c r="BH37"/>
  <c r="BI37"/>
  <c r="BH38"/>
  <c r="BI38"/>
  <c r="BH39"/>
  <c r="BI39"/>
  <c r="BH40"/>
  <c r="BI40"/>
  <c r="BH41"/>
  <c r="BI41"/>
  <c r="BH42"/>
  <c r="BI42"/>
  <c r="BH43"/>
  <c r="BI43"/>
  <c r="DU74"/>
  <c r="EH74"/>
  <c r="EM74"/>
  <c r="DS74"/>
  <c r="DY74"/>
  <c r="DX74"/>
  <c r="EI74"/>
  <c r="EK74"/>
  <c r="EE74"/>
  <c r="EL74"/>
  <c r="EB74"/>
  <c r="ED74"/>
  <c r="EG74"/>
  <c r="DV74"/>
  <c r="EJ74"/>
  <c r="EF74"/>
  <c r="EA74"/>
  <c r="DZ74"/>
  <c r="DW74"/>
  <c r="EC74"/>
  <c r="DT74"/>
  <c r="HJ74"/>
  <c r="HL74"/>
  <c r="HF74"/>
  <c r="HI74"/>
  <c r="HD74"/>
  <c r="HB74"/>
  <c r="HQ74"/>
  <c r="HT74"/>
  <c r="HR74"/>
  <c r="HE74"/>
  <c r="HM74"/>
  <c r="HH74"/>
  <c r="HV74"/>
  <c r="HG74"/>
  <c r="HP74"/>
  <c r="HN74"/>
  <c r="HS74"/>
  <c r="HU74"/>
  <c r="HK74"/>
  <c r="HO74"/>
  <c r="HC74"/>
  <c r="BB74"/>
  <c r="AZ74"/>
  <c r="AX74"/>
  <c r="AO74"/>
  <c r="AM74"/>
  <c r="AV74"/>
  <c r="AW74"/>
  <c r="BC74"/>
  <c r="AN74"/>
  <c r="AT74"/>
  <c r="AQ74"/>
  <c r="AY74"/>
  <c r="BA74"/>
  <c r="AS74"/>
  <c r="AU74"/>
  <c r="AR74"/>
  <c r="AP74"/>
  <c r="AL74"/>
  <c r="AJ74"/>
  <c r="BD74"/>
  <c r="AK74"/>
  <c r="GQ74"/>
  <c r="GH74"/>
  <c r="GP74"/>
  <c r="GL74"/>
  <c r="GR74"/>
  <c r="GC74"/>
  <c r="GI74"/>
  <c r="GM74"/>
  <c r="GK74"/>
  <c r="GJ74"/>
  <c r="GS74"/>
  <c r="FY74"/>
  <c r="GD74"/>
  <c r="GG74"/>
  <c r="GF74"/>
  <c r="GA74"/>
  <c r="GN74"/>
  <c r="GE74"/>
  <c r="GB74"/>
  <c r="GO74"/>
  <c r="FZ74"/>
  <c r="CT74"/>
  <c r="CW74"/>
  <c r="DA74"/>
  <c r="CX74"/>
  <c r="CZ74"/>
  <c r="CV74"/>
  <c r="CR74"/>
  <c r="DE74"/>
  <c r="DJ74"/>
  <c r="DG74"/>
  <c r="CU74"/>
  <c r="CS74"/>
  <c r="DF74"/>
  <c r="CP74"/>
  <c r="DD74"/>
  <c r="DH74"/>
  <c r="DB74"/>
  <c r="DC74"/>
  <c r="DI74"/>
  <c r="CY74"/>
  <c r="CQ74"/>
  <c r="CA74"/>
  <c r="BV74"/>
  <c r="CD74"/>
  <c r="BZ74"/>
  <c r="CF74"/>
  <c r="BU74"/>
  <c r="BW74"/>
  <c r="BT74"/>
  <c r="BM74"/>
  <c r="BY74"/>
  <c r="BX74"/>
  <c r="BQ74"/>
  <c r="BS74"/>
  <c r="CB74"/>
  <c r="CG74"/>
  <c r="BO74"/>
  <c r="CE74"/>
  <c r="BR74"/>
  <c r="BP74"/>
  <c r="CC74"/>
  <c r="BN74"/>
  <c r="EX74"/>
  <c r="FK74"/>
  <c r="FJ74"/>
  <c r="FA74"/>
  <c r="EY74"/>
  <c r="FL74"/>
  <c r="FH74"/>
  <c r="FO74"/>
  <c r="FE74"/>
  <c r="FI74"/>
  <c r="FD74"/>
  <c r="FC74"/>
  <c r="EZ74"/>
  <c r="FF74"/>
  <c r="FB74"/>
  <c r="FN74"/>
  <c r="FM74"/>
  <c r="FG74"/>
  <c r="FP74"/>
  <c r="EV74"/>
  <c r="EW74"/>
  <c r="BH44" l="1"/>
  <c r="BI44"/>
  <c r="BH45" l="1"/>
  <c r="BI45"/>
  <c r="BH46"/>
  <c r="BI46"/>
  <c r="BH47"/>
  <c r="BI47"/>
  <c r="BH48"/>
  <c r="BI48"/>
  <c r="BH49"/>
  <c r="BI49"/>
  <c r="BH50"/>
  <c r="BI50"/>
  <c r="BH51"/>
  <c r="BI51"/>
  <c r="BH52"/>
  <c r="BI52"/>
  <c r="BH53"/>
  <c r="BI53"/>
  <c r="BH54"/>
  <c r="BI54"/>
  <c r="BH55"/>
  <c r="BI55"/>
  <c r="BH56"/>
  <c r="BI56"/>
  <c r="BH57"/>
  <c r="BI57"/>
  <c r="BH58"/>
  <c r="BI58"/>
  <c r="BH59"/>
  <c r="BI59"/>
  <c r="BH60"/>
  <c r="BI60"/>
  <c r="BH61"/>
  <c r="BI61"/>
  <c r="BH62"/>
  <c r="BI62"/>
  <c r="BH63"/>
  <c r="BI63"/>
  <c r="BH64"/>
  <c r="BI64"/>
  <c r="BH65"/>
  <c r="BI65"/>
  <c r="BH66"/>
  <c r="BI66"/>
  <c r="BH67"/>
  <c r="BI67"/>
  <c r="BH68"/>
  <c r="BI68"/>
  <c r="BH69"/>
  <c r="BI69"/>
  <c r="BH70"/>
  <c r="BI70"/>
  <c r="BH71"/>
  <c r="BI71"/>
  <c r="BH72"/>
  <c r="BI72"/>
  <c r="BH73"/>
  <c r="BI73"/>
  <c r="BH74"/>
  <c r="BI74"/>
  <c r="BH75"/>
  <c r="BI75"/>
  <c r="BH76"/>
  <c r="BI76"/>
  <c r="BH77"/>
  <c r="BI77"/>
  <c r="BH78"/>
  <c r="BI78"/>
  <c r="BH79"/>
  <c r="BI79"/>
  <c r="BH80"/>
  <c r="BI80"/>
  <c r="BH81"/>
  <c r="BI81"/>
  <c r="BH82"/>
  <c r="BI82"/>
  <c r="BH83"/>
  <c r="BI83"/>
  <c r="BH84"/>
  <c r="BI84"/>
  <c r="BH85"/>
  <c r="BI85"/>
  <c r="BH86"/>
  <c r="BI86"/>
  <c r="BH87"/>
  <c r="BI87"/>
  <c r="BH88"/>
  <c r="BI88"/>
  <c r="BH89"/>
  <c r="BI89"/>
  <c r="BH90"/>
  <c r="BI90"/>
  <c r="BH91"/>
  <c r="BI91"/>
  <c r="BH93"/>
  <c r="BI93"/>
  <c r="BH94"/>
  <c r="BI94"/>
  <c r="BH95"/>
  <c r="BI95"/>
  <c r="BH96"/>
  <c r="BI96"/>
  <c r="BL96" s="1"/>
  <c r="BH97"/>
  <c r="BI97"/>
  <c r="BL97" s="1"/>
  <c r="BH98"/>
  <c r="BI98"/>
  <c r="BL98" s="1"/>
  <c r="BH99"/>
  <c r="BI99"/>
  <c r="BH100"/>
  <c r="BI100"/>
  <c r="BL100" s="1"/>
  <c r="BH101"/>
  <c r="BI101"/>
  <c r="BH102"/>
  <c r="BI102"/>
  <c r="BH103"/>
  <c r="BI103"/>
  <c r="BH104"/>
  <c r="BI104"/>
  <c r="BL99" l="1"/>
  <c r="BH105"/>
  <c r="BI105"/>
  <c r="BH106"/>
  <c r="BI106"/>
  <c r="BH107"/>
  <c r="BI107"/>
  <c r="BH108"/>
  <c r="BI108"/>
  <c r="BH109"/>
  <c r="BI109"/>
  <c r="BH110"/>
  <c r="BI110"/>
  <c r="BH111"/>
  <c r="BI111"/>
  <c r="BH112"/>
  <c r="BI112"/>
  <c r="BH113"/>
  <c r="BI113"/>
  <c r="BH114"/>
  <c r="BI114"/>
  <c r="BH115"/>
  <c r="BI115"/>
  <c r="BH116"/>
  <c r="BI116"/>
  <c r="BH117"/>
  <c r="BI117"/>
  <c r="BH118"/>
  <c r="BI118"/>
  <c r="BH119"/>
  <c r="BI119"/>
  <c r="BH120" l="1"/>
  <c r="BI120"/>
  <c r="BH121" l="1"/>
  <c r="BI121"/>
  <c r="BH122"/>
  <c r="BI122"/>
  <c r="BH123"/>
  <c r="BI123"/>
  <c r="BH124"/>
  <c r="BI124"/>
  <c r="BH125"/>
  <c r="BI125"/>
  <c r="BH126"/>
  <c r="BI126"/>
  <c r="BH127"/>
  <c r="BI127"/>
  <c r="BH128"/>
  <c r="BI128"/>
  <c r="BH129"/>
  <c r="BI129"/>
  <c r="BG132"/>
  <c r="BH134"/>
  <c r="BI134" l="1"/>
  <c r="BI142"/>
  <c r="BI146"/>
  <c r="BI145"/>
  <c r="BI141"/>
  <c r="BI144"/>
  <c r="BI147"/>
  <c r="BI143"/>
  <c r="BH135"/>
  <c r="BI135"/>
  <c r="BH136" l="1"/>
  <c r="BI136"/>
  <c r="BH137"/>
  <c r="BI137"/>
  <c r="BH138"/>
  <c r="BI138"/>
  <c r="BH139"/>
  <c r="BI139"/>
  <c r="BH140"/>
  <c r="BI140"/>
  <c r="BH148"/>
  <c r="BI148"/>
  <c r="BH149" l="1"/>
  <c r="BI149"/>
  <c r="BH150" l="1"/>
  <c r="BI150"/>
  <c r="BH151"/>
  <c r="BI151"/>
  <c r="BH152"/>
  <c r="BI152"/>
  <c r="BH153"/>
  <c r="BI153"/>
  <c r="BH154"/>
  <c r="BI154"/>
  <c r="BH155"/>
  <c r="BI155"/>
  <c r="BH156"/>
  <c r="BI156"/>
  <c r="BH157"/>
  <c r="BI157"/>
  <c r="BH158"/>
  <c r="BI158"/>
  <c r="BH159"/>
  <c r="BI159"/>
  <c r="BH160"/>
  <c r="BI160"/>
  <c r="BH161"/>
  <c r="BI161"/>
  <c r="BH162"/>
  <c r="BI162"/>
  <c r="BH163"/>
  <c r="BI163"/>
  <c r="BH164"/>
  <c r="BI164"/>
  <c r="BH165"/>
  <c r="BI165"/>
  <c r="BH166"/>
  <c r="BI166"/>
  <c r="BH167"/>
  <c r="BI167"/>
  <c r="BH168"/>
  <c r="BI168"/>
  <c r="BH169"/>
  <c r="BI169"/>
  <c r="BH170"/>
  <c r="BI170"/>
  <c r="BH171"/>
  <c r="BI171"/>
  <c r="BH172"/>
  <c r="BI172"/>
  <c r="BH173"/>
  <c r="BI173"/>
  <c r="BH174"/>
  <c r="BI174"/>
  <c r="BH175"/>
  <c r="BI175"/>
  <c r="BH176"/>
  <c r="BI176"/>
  <c r="BH177"/>
  <c r="BI177"/>
  <c r="BH178"/>
  <c r="BI178"/>
  <c r="BH179"/>
  <c r="BI179"/>
  <c r="BH180"/>
  <c r="BI180"/>
  <c r="BH181"/>
  <c r="BI181"/>
  <c r="BH182"/>
  <c r="BI182"/>
  <c r="BH183"/>
  <c r="BI183"/>
  <c r="BH184"/>
  <c r="BI184"/>
  <c r="BH185"/>
  <c r="BI185"/>
  <c r="BH186"/>
  <c r="BI186"/>
  <c r="BH187"/>
  <c r="BI187"/>
  <c r="BH188"/>
  <c r="BI188"/>
  <c r="BH189"/>
  <c r="BI189"/>
  <c r="BH190"/>
  <c r="BI190"/>
  <c r="BH191"/>
  <c r="BI191"/>
  <c r="BH192"/>
  <c r="BI192"/>
  <c r="BH193"/>
  <c r="BI193"/>
  <c r="BH194"/>
  <c r="BI194"/>
  <c r="BH195"/>
  <c r="BI195"/>
  <c r="BH196"/>
  <c r="BI196"/>
  <c r="BH198"/>
  <c r="BI198"/>
  <c r="BH199"/>
  <c r="BI199"/>
  <c r="BH200"/>
  <c r="BI200"/>
  <c r="BH201"/>
  <c r="BI201"/>
  <c r="BL201"/>
  <c r="BH202"/>
  <c r="BI202"/>
  <c r="BL202" s="1"/>
  <c r="BH203"/>
  <c r="BI203"/>
  <c r="BL203" s="1"/>
  <c r="BH204"/>
  <c r="BI204"/>
  <c r="BL204"/>
  <c r="BH205"/>
  <c r="BI205"/>
  <c r="BL205" s="1"/>
  <c r="BH206"/>
  <c r="BI206"/>
  <c r="BH207"/>
  <c r="BI207"/>
  <c r="BH208"/>
  <c r="BI208"/>
  <c r="BH209"/>
  <c r="BI209"/>
  <c r="BH210" l="1"/>
  <c r="BI210"/>
  <c r="BH211"/>
  <c r="BI211"/>
  <c r="BH212"/>
  <c r="BI212"/>
  <c r="BH213"/>
  <c r="BI213"/>
  <c r="BH214"/>
  <c r="BI214"/>
  <c r="BH215"/>
  <c r="BI215"/>
  <c r="BH216"/>
  <c r="BI216"/>
  <c r="BH217"/>
  <c r="BI217"/>
  <c r="BH218"/>
  <c r="BI218"/>
  <c r="BH219"/>
  <c r="BI219"/>
  <c r="BH220"/>
  <c r="BI220"/>
  <c r="BH221"/>
  <c r="BI221"/>
  <c r="BH222"/>
  <c r="BI222"/>
  <c r="BH223"/>
  <c r="BI223"/>
  <c r="BH224"/>
  <c r="BI224"/>
  <c r="BH225" l="1"/>
  <c r="BI225"/>
  <c r="BH226" l="1"/>
  <c r="BI226"/>
  <c r="BH227"/>
  <c r="BI227"/>
  <c r="BH228"/>
  <c r="BI228"/>
  <c r="BH229"/>
  <c r="BI229"/>
  <c r="BH230"/>
  <c r="BI230"/>
  <c r="BH231"/>
  <c r="BI231"/>
  <c r="BH232"/>
  <c r="BI232"/>
  <c r="BH233"/>
  <c r="BI233"/>
  <c r="BH234"/>
  <c r="BI234"/>
  <c r="BG237"/>
  <c r="BH239"/>
  <c r="BI239" l="1"/>
  <c r="BI250"/>
  <c r="BI246"/>
  <c r="BI252"/>
  <c r="BI248"/>
  <c r="BI251"/>
  <c r="BI247"/>
  <c r="BI249"/>
  <c r="BH240"/>
  <c r="BI240"/>
  <c r="BH241" l="1"/>
  <c r="BI241"/>
  <c r="BH242"/>
  <c r="BI242"/>
  <c r="BH243"/>
  <c r="BI243"/>
  <c r="BH244"/>
  <c r="BI244"/>
  <c r="BH245"/>
  <c r="BI245"/>
  <c r="BH253"/>
  <c r="BI253"/>
  <c r="BH254" l="1"/>
  <c r="BI254"/>
  <c r="BH255" l="1"/>
  <c r="BI255"/>
  <c r="BH256"/>
  <c r="BI256"/>
  <c r="BH257"/>
  <c r="BI257"/>
  <c r="BH258"/>
  <c r="BI258"/>
  <c r="BH259"/>
  <c r="BI259"/>
  <c r="BH260"/>
  <c r="BI260"/>
  <c r="BH261"/>
  <c r="BI261"/>
  <c r="BH262"/>
  <c r="BI262"/>
  <c r="BH263"/>
  <c r="BI263"/>
  <c r="BH264"/>
  <c r="BI264"/>
  <c r="BH265"/>
  <c r="BI265"/>
  <c r="BH266"/>
  <c r="BI266"/>
  <c r="BH267"/>
  <c r="BI267"/>
  <c r="BH268"/>
  <c r="BI268"/>
  <c r="BH269"/>
  <c r="BI269"/>
  <c r="BH270"/>
  <c r="BI270"/>
  <c r="BH271"/>
  <c r="BI271"/>
  <c r="BH272"/>
  <c r="BI272"/>
  <c r="BH273"/>
  <c r="BI273"/>
  <c r="BH274"/>
  <c r="BI274"/>
  <c r="BH275"/>
  <c r="BI275"/>
  <c r="BH276"/>
  <c r="BI276"/>
  <c r="BH277"/>
  <c r="BI277"/>
  <c r="BH278"/>
  <c r="BI278"/>
  <c r="BH279"/>
  <c r="BI279"/>
  <c r="BH280"/>
  <c r="BI280"/>
  <c r="BH281"/>
  <c r="BI281"/>
  <c r="BH282"/>
  <c r="BI282"/>
  <c r="BH283"/>
  <c r="BI283"/>
  <c r="BH284"/>
  <c r="BI284"/>
  <c r="BH285"/>
  <c r="BI285"/>
  <c r="BH286"/>
  <c r="BI286"/>
  <c r="BH287"/>
  <c r="BI287"/>
  <c r="BH288"/>
  <c r="BI288"/>
  <c r="BH289"/>
  <c r="BI289"/>
  <c r="BH290"/>
  <c r="BI290"/>
  <c r="BH291"/>
  <c r="BI291"/>
  <c r="BH292"/>
  <c r="BI292"/>
  <c r="BH293"/>
  <c r="BI293"/>
  <c r="BH294"/>
  <c r="BI294"/>
  <c r="BH295"/>
  <c r="BI295"/>
  <c r="BH296"/>
  <c r="BI296"/>
  <c r="BH297"/>
  <c r="BI297"/>
  <c r="BH298"/>
  <c r="BI298"/>
  <c r="BH299"/>
  <c r="BI299"/>
  <c r="BH300"/>
  <c r="BI300"/>
  <c r="BH301"/>
  <c r="BI301"/>
  <c r="BH303"/>
  <c r="BI303"/>
  <c r="BH304"/>
  <c r="BI304"/>
  <c r="BH305"/>
  <c r="BI305"/>
  <c r="BH306"/>
  <c r="BI306"/>
  <c r="BL306" s="1"/>
  <c r="BH307"/>
  <c r="BI307"/>
  <c r="BL307" s="1"/>
  <c r="BH308"/>
  <c r="BI308"/>
  <c r="BL308" s="1"/>
  <c r="BH309"/>
  <c r="BI309"/>
  <c r="BH310"/>
  <c r="BI310"/>
  <c r="BL310" s="1"/>
  <c r="BH311"/>
  <c r="BI311"/>
  <c r="BH312"/>
  <c r="BI312"/>
  <c r="BH313"/>
  <c r="BI313"/>
  <c r="BH314"/>
  <c r="BI314"/>
  <c r="BH315"/>
  <c r="BI315"/>
  <c r="BH316"/>
  <c r="BI316"/>
  <c r="BH317"/>
  <c r="BI317"/>
  <c r="BH318"/>
  <c r="BI318"/>
  <c r="BH319"/>
  <c r="BI319"/>
  <c r="BH320"/>
  <c r="BI320"/>
  <c r="BH321"/>
  <c r="BI321"/>
  <c r="BH322"/>
  <c r="BI322"/>
  <c r="BH323"/>
  <c r="BI323"/>
  <c r="BH324"/>
  <c r="BI324"/>
  <c r="BH325"/>
  <c r="BI325"/>
  <c r="BH326"/>
  <c r="BI326"/>
  <c r="BH327"/>
  <c r="BI327"/>
  <c r="BH328"/>
  <c r="BI328"/>
  <c r="BH329"/>
  <c r="BI329"/>
  <c r="BL309" l="1"/>
  <c r="BH330"/>
  <c r="BI330"/>
  <c r="BH331" l="1"/>
  <c r="BI331"/>
  <c r="BH332"/>
  <c r="BI332"/>
  <c r="BH333"/>
  <c r="BI333"/>
  <c r="BH334"/>
  <c r="BI334"/>
  <c r="BH335"/>
  <c r="BI335"/>
  <c r="BH336"/>
  <c r="BI336"/>
  <c r="BH337"/>
  <c r="BI337"/>
  <c r="BH338"/>
  <c r="BI338"/>
  <c r="BH339"/>
  <c r="BI339"/>
  <c r="BG342"/>
  <c r="BH344"/>
  <c r="BI344" l="1"/>
  <c r="BI354"/>
  <c r="BI357"/>
  <c r="BI353"/>
  <c r="BI356"/>
  <c r="BI352"/>
  <c r="BI355"/>
  <c r="BI351"/>
  <c r="BH345"/>
  <c r="BI345"/>
  <c r="BH346" l="1"/>
  <c r="BI346"/>
  <c r="BH347"/>
  <c r="BI347"/>
  <c r="BH348"/>
  <c r="BI348"/>
  <c r="BH349"/>
  <c r="BI349"/>
  <c r="BH350"/>
  <c r="BI350"/>
  <c r="BH358"/>
  <c r="BI358"/>
  <c r="BH359" l="1"/>
  <c r="BI359"/>
  <c r="BH360" l="1"/>
  <c r="BI360"/>
  <c r="BH361"/>
  <c r="BI361"/>
  <c r="BH362"/>
  <c r="BI362"/>
  <c r="BH363"/>
  <c r="BI363"/>
  <c r="BH364"/>
  <c r="BI364"/>
  <c r="BH365"/>
  <c r="BI365"/>
  <c r="BH366"/>
  <c r="BI366"/>
  <c r="BH367"/>
  <c r="BI367"/>
  <c r="BH368"/>
  <c r="BI368"/>
  <c r="BH369"/>
  <c r="BI369"/>
  <c r="BH370"/>
  <c r="BI370"/>
  <c r="BH371"/>
  <c r="BI371"/>
  <c r="BH372"/>
  <c r="BI372"/>
  <c r="BH373"/>
  <c r="BI373"/>
  <c r="BH374"/>
  <c r="BI374"/>
  <c r="BH375"/>
  <c r="BI375"/>
  <c r="BH376"/>
  <c r="BI376"/>
  <c r="BH377"/>
  <c r="BI377"/>
  <c r="BH378"/>
  <c r="BI378"/>
  <c r="BH379"/>
  <c r="BI379"/>
  <c r="BH380"/>
  <c r="BI380"/>
  <c r="BH381"/>
  <c r="BI381"/>
  <c r="BH382"/>
  <c r="BI382"/>
  <c r="BH383"/>
  <c r="BI383"/>
  <c r="BH384"/>
  <c r="BI384"/>
  <c r="BH385"/>
  <c r="BI385"/>
  <c r="BH386"/>
  <c r="BI386"/>
  <c r="BH387"/>
  <c r="BI387"/>
  <c r="BH388"/>
  <c r="BI388"/>
  <c r="BH389"/>
  <c r="BI389"/>
  <c r="BH390"/>
  <c r="BI390"/>
  <c r="BH391"/>
  <c r="BI391"/>
  <c r="BH392"/>
  <c r="BI392"/>
  <c r="BH393"/>
  <c r="BI393"/>
  <c r="BH394"/>
  <c r="BI394"/>
  <c r="BH395"/>
  <c r="BI395"/>
  <c r="BH396"/>
  <c r="BI396"/>
  <c r="BH397"/>
  <c r="BI397"/>
  <c r="BH398"/>
  <c r="BI398"/>
  <c r="BH399"/>
  <c r="BI399"/>
  <c r="BH400"/>
  <c r="BI400"/>
  <c r="BH401"/>
  <c r="BI401"/>
  <c r="BH402"/>
  <c r="BI402"/>
  <c r="BH403"/>
  <c r="BI403"/>
  <c r="BH404"/>
  <c r="BI404"/>
  <c r="BH405"/>
  <c r="BI405"/>
  <c r="BH406"/>
  <c r="BI406"/>
  <c r="BH408"/>
  <c r="BI408"/>
  <c r="BH409"/>
  <c r="BI409"/>
  <c r="BH410"/>
  <c r="BI410"/>
  <c r="BH411"/>
  <c r="BI411"/>
  <c r="BL411" s="1"/>
  <c r="BH412"/>
  <c r="BI412"/>
  <c r="BL412" s="1"/>
  <c r="BH413"/>
  <c r="BI413"/>
  <c r="BL413" s="1"/>
  <c r="BH414"/>
  <c r="BI414"/>
  <c r="BH415"/>
  <c r="BI415"/>
  <c r="BL415" s="1"/>
  <c r="BH416"/>
  <c r="BI416"/>
  <c r="BH417"/>
  <c r="BI417"/>
  <c r="BH418"/>
  <c r="BI418"/>
  <c r="BH419"/>
  <c r="BI419"/>
  <c r="BH420"/>
  <c r="BI420"/>
  <c r="BH421"/>
  <c r="BI421"/>
  <c r="BH422"/>
  <c r="BI422"/>
  <c r="BH423"/>
  <c r="BI423"/>
  <c r="BH424"/>
  <c r="BI424"/>
  <c r="BH425"/>
  <c r="BI425"/>
  <c r="BH426"/>
  <c r="BI426"/>
  <c r="BH427"/>
  <c r="BI427"/>
  <c r="BH428"/>
  <c r="BI428"/>
  <c r="BH429"/>
  <c r="BI429"/>
  <c r="BH430"/>
  <c r="BI430"/>
  <c r="BH431"/>
  <c r="BI431"/>
  <c r="BH432"/>
  <c r="BI432"/>
  <c r="BH433"/>
  <c r="BI433"/>
  <c r="BH434"/>
  <c r="BI434"/>
  <c r="BL414" l="1"/>
  <c r="BH435"/>
  <c r="BI435"/>
  <c r="BH436" l="1"/>
  <c r="BI436"/>
  <c r="BH437"/>
  <c r="BI437"/>
  <c r="BH438"/>
  <c r="BI438"/>
  <c r="BH439"/>
  <c r="BI439"/>
  <c r="BH440"/>
  <c r="BI440"/>
  <c r="BH441"/>
  <c r="BI441"/>
  <c r="BH442"/>
  <c r="BI442"/>
  <c r="BH443"/>
  <c r="BI443"/>
  <c r="BH444"/>
  <c r="BI444"/>
  <c r="AD27" l="1"/>
  <c r="AF29" s="1"/>
  <c r="AE29"/>
  <c r="AE30" l="1"/>
  <c r="AF30"/>
  <c r="AE31" l="1"/>
  <c r="AF31"/>
  <c r="AE32"/>
  <c r="AF32"/>
  <c r="AE33"/>
  <c r="AF33"/>
  <c r="AE34"/>
  <c r="AF34"/>
  <c r="AE35"/>
  <c r="AF35"/>
  <c r="AE36"/>
  <c r="AF36"/>
  <c r="AE37"/>
  <c r="AF37"/>
  <c r="AE38"/>
  <c r="AF38"/>
  <c r="AE39"/>
  <c r="AF39"/>
  <c r="AE40"/>
  <c r="AF40"/>
  <c r="AE41"/>
  <c r="AF41"/>
  <c r="AE42"/>
  <c r="AF42"/>
  <c r="AE43"/>
  <c r="AF43"/>
  <c r="AE44" l="1"/>
  <c r="AF44"/>
  <c r="AE45" l="1"/>
  <c r="AF45"/>
  <c r="AE46"/>
  <c r="AF46"/>
  <c r="AE47"/>
  <c r="AF47"/>
  <c r="AE48"/>
  <c r="AF48"/>
  <c r="AE49"/>
  <c r="AF49"/>
  <c r="AE50"/>
  <c r="AF50"/>
  <c r="AE51"/>
  <c r="AF51"/>
  <c r="AE52"/>
  <c r="AF52"/>
  <c r="AE53"/>
  <c r="AF53"/>
  <c r="AE54"/>
  <c r="AF54"/>
  <c r="AE55"/>
  <c r="AF55"/>
  <c r="AE56"/>
  <c r="AF56"/>
  <c r="AE57"/>
  <c r="AF57"/>
  <c r="AE58"/>
  <c r="AF58"/>
  <c r="AE59"/>
  <c r="AF59"/>
  <c r="AE60"/>
  <c r="AF60"/>
  <c r="AE61" l="1"/>
  <c r="AF61"/>
  <c r="AE62"/>
  <c r="AF62"/>
  <c r="AE63"/>
  <c r="AF63"/>
  <c r="AE64" l="1"/>
  <c r="AF64"/>
  <c r="AE65"/>
  <c r="AF65"/>
  <c r="AE66"/>
  <c r="AF66"/>
  <c r="AE67"/>
  <c r="AF67"/>
  <c r="AE68"/>
  <c r="AF68"/>
  <c r="AE69" l="1"/>
  <c r="AF69"/>
  <c r="AE70"/>
  <c r="AF70"/>
  <c r="AE71"/>
  <c r="AF71"/>
  <c r="AE72"/>
  <c r="AF72"/>
  <c r="AE73" l="1"/>
  <c r="AF73"/>
  <c r="AE74"/>
  <c r="AF74"/>
  <c r="AE75" l="1"/>
  <c r="AF75"/>
  <c r="AE76"/>
  <c r="AF76"/>
  <c r="AE77" l="1"/>
  <c r="AF77"/>
  <c r="AE78"/>
  <c r="AF78"/>
  <c r="AE79"/>
  <c r="AF79"/>
  <c r="AE80" l="1"/>
  <c r="AF80"/>
  <c r="AE81"/>
  <c r="AF81"/>
  <c r="AE82" l="1"/>
  <c r="AF82"/>
  <c r="AE83"/>
  <c r="AF83"/>
  <c r="AE84" l="1"/>
  <c r="AF84"/>
  <c r="AE85"/>
  <c r="AF85"/>
  <c r="AE86"/>
  <c r="AF86"/>
  <c r="AE87"/>
  <c r="AF87"/>
  <c r="AE88"/>
  <c r="AF88"/>
  <c r="AE89"/>
  <c r="AF89"/>
  <c r="AE90"/>
  <c r="AF90"/>
  <c r="AE91" l="1"/>
  <c r="AF91"/>
  <c r="AE93"/>
  <c r="AF93"/>
  <c r="AE94" l="1"/>
  <c r="AF94"/>
  <c r="AE95"/>
  <c r="AF95"/>
  <c r="AE96"/>
  <c r="AF96"/>
  <c r="AI96" s="1"/>
  <c r="AE97"/>
  <c r="AF97"/>
  <c r="AI97" s="1"/>
  <c r="AE98"/>
  <c r="AF98"/>
  <c r="AI98" s="1"/>
  <c r="AE99"/>
  <c r="AF99"/>
  <c r="AE100"/>
  <c r="AF100"/>
  <c r="AI100" s="1"/>
  <c r="AE101"/>
  <c r="AF101"/>
  <c r="AE102"/>
  <c r="AF102"/>
  <c r="AE103"/>
  <c r="AF103"/>
  <c r="AE104"/>
  <c r="AF104"/>
  <c r="AI99" l="1"/>
  <c r="AE105"/>
  <c r="AF105"/>
  <c r="AE106"/>
  <c r="AF106"/>
  <c r="AE107" l="1"/>
  <c r="AF107"/>
  <c r="AE108"/>
  <c r="AF108"/>
  <c r="AE109"/>
  <c r="AF109"/>
  <c r="AE110"/>
  <c r="AF110"/>
  <c r="AE111"/>
  <c r="AF111"/>
  <c r="AE112"/>
  <c r="AF112"/>
  <c r="AE113"/>
  <c r="AF113"/>
  <c r="AE114"/>
  <c r="AF114"/>
  <c r="AE115"/>
  <c r="AF115"/>
  <c r="AE116"/>
  <c r="AF116"/>
  <c r="AE117"/>
  <c r="AF117"/>
  <c r="AE118"/>
  <c r="AF118"/>
  <c r="AE119"/>
  <c r="AF119"/>
  <c r="AE120" l="1"/>
  <c r="AF120"/>
  <c r="AE121" l="1"/>
  <c r="AF121"/>
  <c r="AE122"/>
  <c r="AF122"/>
  <c r="AE123"/>
  <c r="AF123"/>
  <c r="AE124"/>
  <c r="AF124"/>
  <c r="AE125"/>
  <c r="AF125"/>
  <c r="AE126"/>
  <c r="AF126"/>
  <c r="AE127"/>
  <c r="AF127"/>
  <c r="AE128"/>
  <c r="AF128"/>
  <c r="AE129"/>
  <c r="AF129"/>
  <c r="AD132"/>
  <c r="AE134"/>
  <c r="AF134" l="1"/>
  <c r="AF145"/>
  <c r="AF141"/>
  <c r="AF143"/>
  <c r="AF144"/>
  <c r="AF147"/>
  <c r="AF146"/>
  <c r="AF142"/>
  <c r="AE135"/>
  <c r="AF135"/>
  <c r="AE136"/>
  <c r="AF136"/>
  <c r="AE137"/>
  <c r="AF137"/>
  <c r="AE138"/>
  <c r="AF138"/>
  <c r="AE139"/>
  <c r="AF139"/>
  <c r="AE140"/>
  <c r="AF140"/>
  <c r="AE148"/>
  <c r="AF148"/>
  <c r="AE149" l="1"/>
  <c r="AF149"/>
  <c r="AE150" l="1"/>
  <c r="AF150"/>
  <c r="AE151" l="1"/>
  <c r="AF151"/>
  <c r="AE152"/>
  <c r="AF152"/>
  <c r="AE153"/>
  <c r="AF153"/>
  <c r="AE154"/>
  <c r="AF154"/>
  <c r="AE155"/>
  <c r="AF155"/>
  <c r="AE156"/>
  <c r="AF156"/>
  <c r="AE157"/>
  <c r="AF157"/>
  <c r="AE158" l="1"/>
  <c r="AF158"/>
  <c r="AE159"/>
  <c r="AF159"/>
  <c r="AE160"/>
  <c r="AF160"/>
  <c r="AE161"/>
  <c r="AF161"/>
  <c r="AE162"/>
  <c r="AF162"/>
  <c r="AE163"/>
  <c r="AF163"/>
  <c r="AE164" l="1"/>
  <c r="AF164"/>
  <c r="AE165"/>
  <c r="AF165"/>
  <c r="AE166" l="1"/>
  <c r="AF166"/>
  <c r="AE167"/>
  <c r="AF167"/>
  <c r="AE168" l="1"/>
  <c r="AF168"/>
  <c r="AE169"/>
  <c r="AF169"/>
  <c r="AE170" l="1"/>
  <c r="AF170"/>
  <c r="AE171"/>
  <c r="AF171"/>
  <c r="AE172"/>
  <c r="AF172"/>
  <c r="AE173"/>
  <c r="AF173"/>
  <c r="AE174"/>
  <c r="AF174"/>
  <c r="AE175" l="1"/>
  <c r="AF175"/>
  <c r="AE176"/>
  <c r="AF176"/>
  <c r="AE177"/>
  <c r="AF177"/>
  <c r="AE178"/>
  <c r="AF178"/>
  <c r="AE179" l="1"/>
  <c r="AF179"/>
  <c r="AE180"/>
  <c r="AF180"/>
  <c r="AE181" l="1"/>
  <c r="AF181"/>
  <c r="AE182"/>
  <c r="AF182"/>
  <c r="AE183"/>
  <c r="AF183"/>
  <c r="AE184" l="1"/>
  <c r="AF184"/>
  <c r="AE185"/>
  <c r="AF185"/>
  <c r="AE186" l="1"/>
  <c r="AF186"/>
  <c r="AE187"/>
  <c r="AF187"/>
  <c r="AE188" l="1"/>
  <c r="AF188"/>
  <c r="AE189"/>
  <c r="AF189"/>
  <c r="AE190" l="1"/>
  <c r="AF190"/>
  <c r="AE191"/>
  <c r="AF191"/>
  <c r="AE192"/>
  <c r="AF192"/>
  <c r="AE193"/>
  <c r="AF193"/>
  <c r="AE194"/>
  <c r="AF194"/>
  <c r="AE195"/>
  <c r="AF195"/>
  <c r="AE196" l="1"/>
  <c r="AF196"/>
  <c r="AE198"/>
  <c r="AF198"/>
  <c r="AE199" l="1"/>
  <c r="AF199"/>
  <c r="AE200"/>
  <c r="AF200"/>
  <c r="AE201"/>
  <c r="AF201"/>
  <c r="AI201" s="1"/>
  <c r="AE202"/>
  <c r="AF202"/>
  <c r="AI202" s="1"/>
  <c r="AE203"/>
  <c r="AF203"/>
  <c r="AI203" s="1"/>
  <c r="AE204"/>
  <c r="AF204"/>
  <c r="AE205"/>
  <c r="AF205"/>
  <c r="AI205" s="1"/>
  <c r="AE206"/>
  <c r="AF206"/>
  <c r="AE207"/>
  <c r="AF207"/>
  <c r="AE208"/>
  <c r="AF208"/>
  <c r="AE209"/>
  <c r="AF209"/>
  <c r="AI204" l="1"/>
  <c r="AE210"/>
  <c r="AF210"/>
  <c r="AE211"/>
  <c r="AF211"/>
  <c r="AE212" l="1"/>
  <c r="AF212"/>
  <c r="AE213"/>
  <c r="AF213"/>
  <c r="AE214"/>
  <c r="AF214"/>
  <c r="AE215"/>
  <c r="AF215"/>
  <c r="AE216"/>
  <c r="AF216"/>
  <c r="AE217"/>
  <c r="AF217"/>
  <c r="AE218"/>
  <c r="AF218"/>
  <c r="AE219"/>
  <c r="AF219"/>
  <c r="AE220"/>
  <c r="AF220"/>
  <c r="AE221"/>
  <c r="AF221"/>
  <c r="AE222"/>
  <c r="AF222"/>
  <c r="AE223"/>
  <c r="AF223"/>
  <c r="AE224"/>
  <c r="AF224"/>
  <c r="AE225" l="1"/>
  <c r="AF225"/>
  <c r="AE226" l="1"/>
  <c r="AF226"/>
  <c r="AE227"/>
  <c r="AF227"/>
  <c r="AE228"/>
  <c r="AF228"/>
  <c r="AE229"/>
  <c r="AF229"/>
  <c r="AE230"/>
  <c r="AF230"/>
  <c r="AE231"/>
  <c r="AF231"/>
  <c r="AE232"/>
  <c r="AF232"/>
  <c r="AE233"/>
  <c r="AF233"/>
  <c r="AE234"/>
  <c r="AF234"/>
  <c r="AD237"/>
  <c r="AE239"/>
  <c r="AF239" l="1"/>
  <c r="AF251"/>
  <c r="AF247"/>
  <c r="AF250"/>
  <c r="AF246"/>
  <c r="AF249"/>
  <c r="AF252"/>
  <c r="AF248"/>
  <c r="AE240"/>
  <c r="AF240"/>
  <c r="AE241"/>
  <c r="AF241"/>
  <c r="AE242"/>
  <c r="AF242"/>
  <c r="AE243"/>
  <c r="AF243"/>
  <c r="AE244"/>
  <c r="AF244"/>
  <c r="AE245"/>
  <c r="AF245"/>
  <c r="AE253"/>
  <c r="AF253"/>
  <c r="AE254" l="1"/>
  <c r="AF254"/>
  <c r="AE255" l="1"/>
  <c r="AF255"/>
  <c r="AE256"/>
  <c r="AF256"/>
  <c r="AE257"/>
  <c r="AF257"/>
  <c r="AE258"/>
  <c r="AF258"/>
  <c r="AE259"/>
  <c r="AF259"/>
  <c r="AE260"/>
  <c r="AF260"/>
  <c r="AE261"/>
  <c r="AF261"/>
  <c r="AE262"/>
  <c r="AF262"/>
  <c r="AE263" l="1"/>
  <c r="AF263"/>
  <c r="AE264"/>
  <c r="AF264"/>
  <c r="AE265"/>
  <c r="AF265"/>
  <c r="AE266"/>
  <c r="AF266"/>
  <c r="AE267"/>
  <c r="AF267"/>
  <c r="AE268" l="1"/>
  <c r="AF268"/>
  <c r="AE269"/>
  <c r="AF269"/>
  <c r="AE270"/>
  <c r="AF270"/>
  <c r="AE271" l="1"/>
  <c r="AF271"/>
  <c r="AE272"/>
  <c r="AF272"/>
  <c r="AE273" l="1"/>
  <c r="AF273"/>
  <c r="AE274"/>
  <c r="AF274"/>
  <c r="AE275" l="1"/>
  <c r="AF275"/>
  <c r="AE276"/>
  <c r="AF276"/>
  <c r="AE277" l="1"/>
  <c r="AF277"/>
  <c r="AE278"/>
  <c r="AF278"/>
  <c r="AE279" l="1"/>
  <c r="AF279"/>
  <c r="AE280"/>
  <c r="AF280"/>
  <c r="AE281"/>
  <c r="AF281"/>
  <c r="AE282" l="1"/>
  <c r="AF282"/>
  <c r="AE283"/>
  <c r="AF283"/>
  <c r="AE284" l="1"/>
  <c r="AF284"/>
  <c r="AE285"/>
  <c r="AF285"/>
  <c r="AE286"/>
  <c r="AF286"/>
  <c r="AE287" l="1"/>
  <c r="AF287"/>
  <c r="AE288"/>
  <c r="AF288"/>
  <c r="AE289"/>
  <c r="AF289"/>
  <c r="AE290" l="1"/>
  <c r="AF290"/>
  <c r="AE291"/>
  <c r="AF291"/>
  <c r="AE292" l="1"/>
  <c r="AF292"/>
  <c r="AE293"/>
  <c r="AF293"/>
  <c r="AE294" l="1"/>
  <c r="AF294"/>
  <c r="AE295"/>
  <c r="AF295"/>
  <c r="AE296"/>
  <c r="AF296"/>
  <c r="AE297"/>
  <c r="AF297"/>
  <c r="AE298"/>
  <c r="AF298"/>
  <c r="AE299"/>
  <c r="AF299"/>
  <c r="AE300"/>
  <c r="AF300"/>
  <c r="AE301"/>
  <c r="AF301"/>
  <c r="AE303"/>
  <c r="AF303"/>
  <c r="AE304"/>
  <c r="AF304"/>
  <c r="AE305"/>
  <c r="AF305"/>
  <c r="AE306"/>
  <c r="AF306"/>
  <c r="AI306" s="1"/>
  <c r="AE307"/>
  <c r="AF307"/>
  <c r="AI307" s="1"/>
  <c r="AE308"/>
  <c r="AF308"/>
  <c r="AI308" s="1"/>
  <c r="AE309"/>
  <c r="AF309"/>
  <c r="AE310"/>
  <c r="AF310"/>
  <c r="AI310" s="1"/>
  <c r="AE311"/>
  <c r="AF311"/>
  <c r="AE312"/>
  <c r="AF312"/>
  <c r="AE313"/>
  <c r="AF313"/>
  <c r="AE314"/>
  <c r="AF314"/>
  <c r="AI309" l="1"/>
  <c r="AE315"/>
  <c r="AF315"/>
  <c r="AE316"/>
  <c r="AF316"/>
  <c r="AE317" l="1"/>
  <c r="AF317"/>
  <c r="AE318"/>
  <c r="AF318"/>
  <c r="AE319"/>
  <c r="AF319"/>
  <c r="AE320"/>
  <c r="AF320"/>
  <c r="AE321"/>
  <c r="AF321"/>
  <c r="AE322"/>
  <c r="AF322"/>
  <c r="AE323"/>
  <c r="AF323"/>
  <c r="AE324"/>
  <c r="AF324"/>
  <c r="AE325"/>
  <c r="AF325"/>
  <c r="AE326"/>
  <c r="AF326"/>
  <c r="AE327"/>
  <c r="AF327"/>
  <c r="AE328"/>
  <c r="AF328"/>
  <c r="AE329"/>
  <c r="AF329"/>
  <c r="AE330" l="1"/>
  <c r="AF330"/>
  <c r="AE331" l="1"/>
  <c r="AF331"/>
  <c r="AE332"/>
  <c r="AF332"/>
  <c r="AE333"/>
  <c r="AF333"/>
  <c r="AE334"/>
  <c r="AF334"/>
  <c r="AE335"/>
  <c r="AF335"/>
  <c r="AE336"/>
  <c r="AF336"/>
  <c r="AE337"/>
  <c r="AF337"/>
  <c r="AE338"/>
  <c r="AF338"/>
  <c r="AE339"/>
  <c r="AF339"/>
  <c r="AD342"/>
  <c r="AE344"/>
  <c r="AF344" l="1"/>
  <c r="AF357"/>
  <c r="AF353"/>
  <c r="AF356"/>
  <c r="AF352"/>
  <c r="AF355"/>
  <c r="AF351"/>
  <c r="AF354"/>
  <c r="AE345"/>
  <c r="AF345"/>
  <c r="AE346"/>
  <c r="AF346"/>
  <c r="AE347"/>
  <c r="AF347"/>
  <c r="AE348"/>
  <c r="AF348"/>
  <c r="AE349"/>
  <c r="AF349"/>
  <c r="AE350"/>
  <c r="AF350"/>
  <c r="AE358"/>
  <c r="AF358"/>
  <c r="AE359" l="1"/>
  <c r="AF359"/>
  <c r="AE360" l="1"/>
  <c r="AF360"/>
  <c r="AE361"/>
  <c r="AF361"/>
  <c r="AE362" l="1"/>
  <c r="AF362"/>
  <c r="AE363"/>
  <c r="AF363"/>
  <c r="AE364" l="1"/>
  <c r="AF364"/>
  <c r="AE365"/>
  <c r="AF365"/>
  <c r="AE366" l="1"/>
  <c r="AF366"/>
  <c r="AE367"/>
  <c r="AF367"/>
  <c r="AE368" l="1"/>
  <c r="AF368"/>
  <c r="AE369" l="1"/>
  <c r="AF369"/>
  <c r="AE370"/>
  <c r="AF370"/>
  <c r="AE371" l="1"/>
  <c r="AF371"/>
  <c r="AE372"/>
  <c r="AF372"/>
  <c r="AE373" l="1"/>
  <c r="AF373"/>
  <c r="AE374"/>
  <c r="AF374"/>
  <c r="AE375" l="1"/>
  <c r="AF375"/>
  <c r="AE376"/>
  <c r="AF376"/>
  <c r="AE377"/>
  <c r="AF377"/>
  <c r="AE378"/>
  <c r="AF378"/>
  <c r="AE379"/>
  <c r="AF379"/>
  <c r="AE380"/>
  <c r="AF380"/>
  <c r="AE381"/>
  <c r="AF381"/>
  <c r="AE382" l="1"/>
  <c r="AF382"/>
  <c r="AE383"/>
  <c r="AF383"/>
  <c r="AE384"/>
  <c r="AF384"/>
  <c r="AE385"/>
  <c r="AF385"/>
  <c r="AE386" l="1"/>
  <c r="AF386"/>
  <c r="AE387"/>
  <c r="AF387"/>
  <c r="AE388" l="1"/>
  <c r="AF388"/>
  <c r="AE389"/>
  <c r="AF389"/>
  <c r="AE390" l="1"/>
  <c r="AF390"/>
  <c r="AE391"/>
  <c r="AF391"/>
  <c r="AE392" l="1"/>
  <c r="AF392"/>
  <c r="AE393"/>
  <c r="AF393"/>
  <c r="AE394"/>
  <c r="AF394"/>
  <c r="AE395" l="1"/>
  <c r="AF395"/>
  <c r="AE396"/>
  <c r="AF396"/>
  <c r="AE397" l="1"/>
  <c r="AF397"/>
  <c r="AE398"/>
  <c r="AF398"/>
  <c r="AE399" l="1"/>
  <c r="AF399"/>
  <c r="AE400"/>
  <c r="AF400"/>
  <c r="AE401"/>
  <c r="AF401"/>
  <c r="AE402"/>
  <c r="AF402"/>
  <c r="AE403"/>
  <c r="AF403"/>
  <c r="AE404"/>
  <c r="AF404"/>
  <c r="AE405"/>
  <c r="AF405"/>
  <c r="AE406"/>
  <c r="AF406"/>
  <c r="AE408"/>
  <c r="AF408"/>
  <c r="AE409"/>
  <c r="AF409"/>
  <c r="AE410"/>
  <c r="AF410"/>
  <c r="AE411"/>
  <c r="AF411"/>
  <c r="AI411" s="1"/>
  <c r="AE412"/>
  <c r="AF412"/>
  <c r="AI412"/>
  <c r="AE413"/>
  <c r="AF413"/>
  <c r="AI413" s="1"/>
  <c r="AE414"/>
  <c r="AF414"/>
  <c r="AI414"/>
  <c r="AE415"/>
  <c r="AF415"/>
  <c r="AI415" s="1"/>
  <c r="AE416"/>
  <c r="AF416"/>
  <c r="AE417"/>
  <c r="AF417"/>
  <c r="AE418"/>
  <c r="AF418"/>
  <c r="AE419"/>
  <c r="AF419"/>
  <c r="AE420"/>
  <c r="AF420"/>
  <c r="AE421"/>
  <c r="AF421"/>
  <c r="AE422" l="1"/>
  <c r="AF422"/>
  <c r="AE423"/>
  <c r="AF423"/>
  <c r="AE424"/>
  <c r="AF424"/>
  <c r="AE425"/>
  <c r="AF425"/>
  <c r="AE426"/>
  <c r="AF426"/>
  <c r="AE427"/>
  <c r="AF427"/>
  <c r="AE428"/>
  <c r="AF428"/>
  <c r="AE429"/>
  <c r="AF429"/>
  <c r="AE430"/>
  <c r="AF430"/>
  <c r="AE431"/>
  <c r="AF431"/>
  <c r="AE432"/>
  <c r="AF432"/>
  <c r="AE433"/>
  <c r="AF433"/>
  <c r="AE434"/>
  <c r="AF434"/>
  <c r="AE435" l="1"/>
  <c r="AF435"/>
  <c r="AE436" l="1"/>
  <c r="AF436"/>
  <c r="AE437"/>
  <c r="AF437"/>
  <c r="AE438"/>
  <c r="AF438"/>
  <c r="AE439"/>
  <c r="AF439"/>
  <c r="AE440"/>
  <c r="AF440"/>
  <c r="AE441"/>
  <c r="AF441"/>
  <c r="AE442"/>
  <c r="AF442"/>
  <c r="AE443"/>
  <c r="AF443"/>
  <c r="AE444"/>
  <c r="AF444"/>
  <c r="C70" i="16" l="1"/>
  <c r="C69"/>
  <c r="C68"/>
  <c r="C53"/>
  <c r="C52"/>
  <c r="C51"/>
  <c r="D40"/>
  <c r="D41"/>
  <c r="J30" i="44"/>
  <c r="HS403" i="46" l="1"/>
  <c r="HS404" s="1"/>
  <c r="HS400"/>
  <c r="HS401" s="1"/>
  <c r="HS402" s="1"/>
  <c r="HM403"/>
  <c r="HM404" s="1"/>
  <c r="HM400"/>
  <c r="HH403"/>
  <c r="HH404" s="1"/>
  <c r="HH400"/>
  <c r="HH401" s="1"/>
  <c r="HH402" s="1"/>
  <c r="HQ403"/>
  <c r="HQ404" s="1"/>
  <c r="HQ400"/>
  <c r="HB403"/>
  <c r="HB404" s="1"/>
  <c r="HB400"/>
  <c r="HK403"/>
  <c r="HK404" s="1"/>
  <c r="HK400"/>
  <c r="HI403"/>
  <c r="HI404" s="1"/>
  <c r="HI400"/>
  <c r="HI401" s="1"/>
  <c r="HI402" s="1"/>
  <c r="HE403"/>
  <c r="HE404" s="1"/>
  <c r="HE400"/>
  <c r="HE401" s="1"/>
  <c r="HE402" s="1"/>
  <c r="HU403"/>
  <c r="HU404" s="1"/>
  <c r="HU400"/>
  <c r="HU401" s="1"/>
  <c r="HU402" s="1"/>
  <c r="HN403"/>
  <c r="HN404" s="1"/>
  <c r="HN400"/>
  <c r="HG403"/>
  <c r="HG404" s="1"/>
  <c r="HG400"/>
  <c r="HG401" s="1"/>
  <c r="HG402" s="1"/>
  <c r="HC403"/>
  <c r="HC404" s="1"/>
  <c r="HC400"/>
  <c r="HC401" s="1"/>
  <c r="HC402" s="1"/>
  <c r="HJ403"/>
  <c r="HJ404" s="1"/>
  <c r="HJ400"/>
  <c r="HT403"/>
  <c r="HT404" s="1"/>
  <c r="HT400"/>
  <c r="HF403"/>
  <c r="HF404" s="1"/>
  <c r="HF400"/>
  <c r="HF401" s="1"/>
  <c r="HF402" s="1"/>
  <c r="HP403"/>
  <c r="HP404" s="1"/>
  <c r="HP400"/>
  <c r="HP401" s="1"/>
  <c r="HP402" s="1"/>
  <c r="HL403"/>
  <c r="HL404" s="1"/>
  <c r="HL400"/>
  <c r="HL401" s="1"/>
  <c r="HL402" s="1"/>
  <c r="HV403"/>
  <c r="HV404" s="1"/>
  <c r="HV400"/>
  <c r="HD403"/>
  <c r="HD404" s="1"/>
  <c r="HD400"/>
  <c r="HD401" s="1"/>
  <c r="HD402" s="1"/>
  <c r="HO403"/>
  <c r="HO404" s="1"/>
  <c r="HO400"/>
  <c r="HO401" s="1"/>
  <c r="HO402" s="1"/>
  <c r="HR403"/>
  <c r="HR404" s="1"/>
  <c r="HR400"/>
  <c r="HS295"/>
  <c r="HS296" s="1"/>
  <c r="HS297" s="1"/>
  <c r="HM295"/>
  <c r="HM296" s="1"/>
  <c r="HM297" s="1"/>
  <c r="HH295"/>
  <c r="HH296" s="1"/>
  <c r="HH297" s="1"/>
  <c r="HQ295"/>
  <c r="HB295"/>
  <c r="HB296" s="1"/>
  <c r="HB297" s="1"/>
  <c r="HK295"/>
  <c r="HK296" s="1"/>
  <c r="HK297" s="1"/>
  <c r="HI295"/>
  <c r="HI296" s="1"/>
  <c r="HI297" s="1"/>
  <c r="HE295"/>
  <c r="HE296" s="1"/>
  <c r="HE297" s="1"/>
  <c r="HU295"/>
  <c r="HU296" s="1"/>
  <c r="HU297" s="1"/>
  <c r="HN295"/>
  <c r="HN296" s="1"/>
  <c r="HN297" s="1"/>
  <c r="HG295"/>
  <c r="HG296" s="1"/>
  <c r="HG297" s="1"/>
  <c r="HC295"/>
  <c r="HJ295"/>
  <c r="HT295"/>
  <c r="HT296" s="1"/>
  <c r="HT297" s="1"/>
  <c r="HF295"/>
  <c r="HF296" s="1"/>
  <c r="HF297" s="1"/>
  <c r="HP295"/>
  <c r="HP296" s="1"/>
  <c r="HP297" s="1"/>
  <c r="HL295"/>
  <c r="HV295"/>
  <c r="HV296" s="1"/>
  <c r="HV297" s="1"/>
  <c r="HD295"/>
  <c r="HD296" s="1"/>
  <c r="HD297" s="1"/>
  <c r="HO295"/>
  <c r="HR295"/>
  <c r="HS190"/>
  <c r="HS191" s="1"/>
  <c r="HS192" s="1"/>
  <c r="HM190"/>
  <c r="HM191" s="1"/>
  <c r="HM192" s="1"/>
  <c r="HH190"/>
  <c r="HH191" s="1"/>
  <c r="HH192" s="1"/>
  <c r="HQ190"/>
  <c r="HB190"/>
  <c r="HB191" s="1"/>
  <c r="HB192" s="1"/>
  <c r="HK190"/>
  <c r="HK191" s="1"/>
  <c r="HK192" s="1"/>
  <c r="HI190"/>
  <c r="HE190"/>
  <c r="HU190"/>
  <c r="HU191" s="1"/>
  <c r="HU192" s="1"/>
  <c r="HN190"/>
  <c r="HN191" s="1"/>
  <c r="HN192" s="1"/>
  <c r="HG190"/>
  <c r="HG191" s="1"/>
  <c r="HG192" s="1"/>
  <c r="HC190"/>
  <c r="HJ190"/>
  <c r="HJ191" s="1"/>
  <c r="HJ192" s="1"/>
  <c r="HT190"/>
  <c r="HT191" s="1"/>
  <c r="HT192" s="1"/>
  <c r="HF190"/>
  <c r="HP190"/>
  <c r="HL190"/>
  <c r="HL191" s="1"/>
  <c r="HL192" s="1"/>
  <c r="HV190"/>
  <c r="HV191" s="1"/>
  <c r="HV192" s="1"/>
  <c r="HD190"/>
  <c r="HD191" s="1"/>
  <c r="HD192" s="1"/>
  <c r="HO190"/>
  <c r="HR190"/>
  <c r="HR191" s="1"/>
  <c r="HR192" s="1"/>
  <c r="HS88"/>
  <c r="HS89" s="1"/>
  <c r="HM88"/>
  <c r="HM89" s="1"/>
  <c r="HH88"/>
  <c r="HH89" s="1"/>
  <c r="HQ88"/>
  <c r="HQ89" s="1"/>
  <c r="HB88"/>
  <c r="HB89" s="1"/>
  <c r="HK88"/>
  <c r="HK89" s="1"/>
  <c r="HI88"/>
  <c r="HI89" s="1"/>
  <c r="HE88"/>
  <c r="HE89" s="1"/>
  <c r="HU88"/>
  <c r="HU89" s="1"/>
  <c r="HN88"/>
  <c r="HN89" s="1"/>
  <c r="HG88"/>
  <c r="HG89" s="1"/>
  <c r="HC88"/>
  <c r="HC89" s="1"/>
  <c r="HJ88"/>
  <c r="HJ89" s="1"/>
  <c r="HT88"/>
  <c r="HT89" s="1"/>
  <c r="HF88"/>
  <c r="HF89" s="1"/>
  <c r="HP88"/>
  <c r="HP89" s="1"/>
  <c r="HL88"/>
  <c r="HL89" s="1"/>
  <c r="HV88"/>
  <c r="HV89" s="1"/>
  <c r="HD88"/>
  <c r="HD89" s="1"/>
  <c r="HO88"/>
  <c r="HO89" s="1"/>
  <c r="HR88"/>
  <c r="HR89" s="1"/>
  <c r="GP88"/>
  <c r="GP89" s="1"/>
  <c r="GJ88"/>
  <c r="GJ89" s="1"/>
  <c r="GE88"/>
  <c r="GE89" s="1"/>
  <c r="GN88"/>
  <c r="GN89" s="1"/>
  <c r="FY88"/>
  <c r="FY89" s="1"/>
  <c r="GH88"/>
  <c r="GH89" s="1"/>
  <c r="GF88"/>
  <c r="GF89" s="1"/>
  <c r="GB88"/>
  <c r="GB89" s="1"/>
  <c r="GR88"/>
  <c r="GR89" s="1"/>
  <c r="GK88"/>
  <c r="GK89" s="1"/>
  <c r="GD88"/>
  <c r="GD89" s="1"/>
  <c r="FZ88"/>
  <c r="FZ89" s="1"/>
  <c r="GG88"/>
  <c r="GG89" s="1"/>
  <c r="GQ88"/>
  <c r="GQ89" s="1"/>
  <c r="GC88"/>
  <c r="GC89" s="1"/>
  <c r="GM88"/>
  <c r="GM89" s="1"/>
  <c r="GI88"/>
  <c r="GI89" s="1"/>
  <c r="GS88"/>
  <c r="GS89" s="1"/>
  <c r="GA88"/>
  <c r="GA89" s="1"/>
  <c r="GL88"/>
  <c r="GL89" s="1"/>
  <c r="GO88"/>
  <c r="GO89" s="1"/>
  <c r="GP190"/>
  <c r="GP191" s="1"/>
  <c r="GP192" s="1"/>
  <c r="GJ190"/>
  <c r="GE190"/>
  <c r="GE191" s="1"/>
  <c r="GE192" s="1"/>
  <c r="GN190"/>
  <c r="GN191" s="1"/>
  <c r="GN192" s="1"/>
  <c r="FY190"/>
  <c r="FY191" s="1"/>
  <c r="FY192" s="1"/>
  <c r="GH190"/>
  <c r="GF190"/>
  <c r="GF191" s="1"/>
  <c r="GF192" s="1"/>
  <c r="GB190"/>
  <c r="GB191" s="1"/>
  <c r="GB192" s="1"/>
  <c r="GR190"/>
  <c r="GR191" s="1"/>
  <c r="GR192" s="1"/>
  <c r="GK190"/>
  <c r="GK191" s="1"/>
  <c r="GK192" s="1"/>
  <c r="GD190"/>
  <c r="GD191" s="1"/>
  <c r="GD192" s="1"/>
  <c r="FZ190"/>
  <c r="FZ191" s="1"/>
  <c r="FZ192" s="1"/>
  <c r="GG190"/>
  <c r="GG191" s="1"/>
  <c r="GG192" s="1"/>
  <c r="GQ190"/>
  <c r="GC190"/>
  <c r="GC191" s="1"/>
  <c r="GC192" s="1"/>
  <c r="GM190"/>
  <c r="GM191" s="1"/>
  <c r="GM192" s="1"/>
  <c r="GI190"/>
  <c r="GI191" s="1"/>
  <c r="GI192" s="1"/>
  <c r="GS190"/>
  <c r="GA190"/>
  <c r="GA191" s="1"/>
  <c r="GA192" s="1"/>
  <c r="GL190"/>
  <c r="GL191" s="1"/>
  <c r="GL192" s="1"/>
  <c r="GO190"/>
  <c r="GO191" s="1"/>
  <c r="GO192" s="1"/>
  <c r="GP295"/>
  <c r="GP296" s="1"/>
  <c r="GP297" s="1"/>
  <c r="GJ295"/>
  <c r="GJ296" s="1"/>
  <c r="GJ297" s="1"/>
  <c r="GE295"/>
  <c r="GE296" s="1"/>
  <c r="GE297" s="1"/>
  <c r="GN295"/>
  <c r="FY295"/>
  <c r="GH295"/>
  <c r="GH296" s="1"/>
  <c r="GH297" s="1"/>
  <c r="GF295"/>
  <c r="GF296" s="1"/>
  <c r="GF297" s="1"/>
  <c r="GB295"/>
  <c r="GR295"/>
  <c r="GK295"/>
  <c r="GK296" s="1"/>
  <c r="GK297" s="1"/>
  <c r="GD295"/>
  <c r="GD296" s="1"/>
  <c r="GD297" s="1"/>
  <c r="FZ295"/>
  <c r="GG295"/>
  <c r="GQ295"/>
  <c r="GQ296" s="1"/>
  <c r="GQ297" s="1"/>
  <c r="GC295"/>
  <c r="GC296" s="1"/>
  <c r="GC297" s="1"/>
  <c r="GM295"/>
  <c r="GI295"/>
  <c r="GI296" s="1"/>
  <c r="GI297" s="1"/>
  <c r="GS295"/>
  <c r="GS296" s="1"/>
  <c r="GS297" s="1"/>
  <c r="GA295"/>
  <c r="GA296" s="1"/>
  <c r="GA297" s="1"/>
  <c r="GL295"/>
  <c r="GO295"/>
  <c r="GP403"/>
  <c r="GP404" s="1"/>
  <c r="GP400"/>
  <c r="GP401" s="1"/>
  <c r="GP402" s="1"/>
  <c r="GJ403"/>
  <c r="GJ404" s="1"/>
  <c r="GJ400"/>
  <c r="GJ401" s="1"/>
  <c r="GJ402" s="1"/>
  <c r="GE403"/>
  <c r="GE404" s="1"/>
  <c r="GE400"/>
  <c r="GE401" s="1"/>
  <c r="GE402" s="1"/>
  <c r="GN403"/>
  <c r="GN404" s="1"/>
  <c r="GN400"/>
  <c r="FY403"/>
  <c r="FY404" s="1"/>
  <c r="FY400"/>
  <c r="FY401" s="1"/>
  <c r="FY402" s="1"/>
  <c r="GH403"/>
  <c r="GH404" s="1"/>
  <c r="GH400"/>
  <c r="GH401" s="1"/>
  <c r="GH402" s="1"/>
  <c r="GF403"/>
  <c r="GF404" s="1"/>
  <c r="GF400"/>
  <c r="GF401" s="1"/>
  <c r="GF402" s="1"/>
  <c r="GB403"/>
  <c r="GB404" s="1"/>
  <c r="GB400"/>
  <c r="GR403"/>
  <c r="GR404" s="1"/>
  <c r="GR400"/>
  <c r="GR401" s="1"/>
  <c r="GR402" s="1"/>
  <c r="GK403"/>
  <c r="GK404" s="1"/>
  <c r="GK400"/>
  <c r="GK401" s="1"/>
  <c r="GK402" s="1"/>
  <c r="GD403"/>
  <c r="GD404" s="1"/>
  <c r="GD400"/>
  <c r="GD401" s="1"/>
  <c r="GD402" s="1"/>
  <c r="FZ403"/>
  <c r="FZ404" s="1"/>
  <c r="FZ400"/>
  <c r="FZ401" s="1"/>
  <c r="FZ402" s="1"/>
  <c r="GG403"/>
  <c r="GG404" s="1"/>
  <c r="GG400"/>
  <c r="GG401" s="1"/>
  <c r="GG402" s="1"/>
  <c r="GQ403"/>
  <c r="GQ404" s="1"/>
  <c r="GQ400"/>
  <c r="GQ401" s="1"/>
  <c r="GQ402" s="1"/>
  <c r="GC403"/>
  <c r="GC404" s="1"/>
  <c r="GC400"/>
  <c r="GC401" s="1"/>
  <c r="GC402" s="1"/>
  <c r="GM403"/>
  <c r="GM404" s="1"/>
  <c r="GM400"/>
  <c r="GI403"/>
  <c r="GI404" s="1"/>
  <c r="GI400"/>
  <c r="GI401" s="1"/>
  <c r="GI402" s="1"/>
  <c r="GS403"/>
  <c r="GS404" s="1"/>
  <c r="GS400"/>
  <c r="GS401" s="1"/>
  <c r="GS402" s="1"/>
  <c r="GA403"/>
  <c r="GA404" s="1"/>
  <c r="GA400"/>
  <c r="GA401" s="1"/>
  <c r="GA402" s="1"/>
  <c r="GL403"/>
  <c r="GL404" s="1"/>
  <c r="GL400"/>
  <c r="GL401" s="1"/>
  <c r="GL402" s="1"/>
  <c r="GO403"/>
  <c r="GO404" s="1"/>
  <c r="GO400"/>
  <c r="GO401" s="1"/>
  <c r="GO402" s="1"/>
  <c r="FM403"/>
  <c r="FM404" s="1"/>
  <c r="FM400"/>
  <c r="FM401" s="1"/>
  <c r="FM402" s="1"/>
  <c r="FG403"/>
  <c r="FG404" s="1"/>
  <c r="FG400"/>
  <c r="FB403"/>
  <c r="FB404" s="1"/>
  <c r="FB400"/>
  <c r="FB401" s="1"/>
  <c r="FB402" s="1"/>
  <c r="FK403"/>
  <c r="FK404" s="1"/>
  <c r="FK400"/>
  <c r="FK401" s="1"/>
  <c r="FK402" s="1"/>
  <c r="EV403"/>
  <c r="EV404" s="1"/>
  <c r="EV400"/>
  <c r="EV401" s="1"/>
  <c r="EV402" s="1"/>
  <c r="FE403"/>
  <c r="FE404" s="1"/>
  <c r="FE400"/>
  <c r="FC403"/>
  <c r="FC404" s="1"/>
  <c r="FC400"/>
  <c r="EY403"/>
  <c r="EY404" s="1"/>
  <c r="EY400"/>
  <c r="EY401" s="1"/>
  <c r="EY402" s="1"/>
  <c r="FO403"/>
  <c r="FO404" s="1"/>
  <c r="FO400"/>
  <c r="FO401" s="1"/>
  <c r="FO402" s="1"/>
  <c r="FH403"/>
  <c r="FH404" s="1"/>
  <c r="FH400"/>
  <c r="FA403"/>
  <c r="FA404" s="1"/>
  <c r="FA400"/>
  <c r="FA401" s="1"/>
  <c r="FA402" s="1"/>
  <c r="EW403"/>
  <c r="EW404" s="1"/>
  <c r="EW400"/>
  <c r="EW401" s="1"/>
  <c r="EW402" s="1"/>
  <c r="FD403"/>
  <c r="FD404" s="1"/>
  <c r="FD400"/>
  <c r="FD401" s="1"/>
  <c r="FD402" s="1"/>
  <c r="FN403"/>
  <c r="FN404" s="1"/>
  <c r="FN400"/>
  <c r="EZ403"/>
  <c r="EZ404" s="1"/>
  <c r="EZ400"/>
  <c r="FJ403"/>
  <c r="FJ404" s="1"/>
  <c r="FJ400"/>
  <c r="FJ401" s="1"/>
  <c r="FJ402" s="1"/>
  <c r="FF403"/>
  <c r="FF404" s="1"/>
  <c r="FF400"/>
  <c r="FF401" s="1"/>
  <c r="FF402" s="1"/>
  <c r="FP403"/>
  <c r="FP404" s="1"/>
  <c r="FP400"/>
  <c r="EX403"/>
  <c r="EX404" s="1"/>
  <c r="EX400"/>
  <c r="EX401" s="1"/>
  <c r="EX402" s="1"/>
  <c r="FI403"/>
  <c r="FI404" s="1"/>
  <c r="FI400"/>
  <c r="FI401" s="1"/>
  <c r="FI402" s="1"/>
  <c r="FL403"/>
  <c r="FL404" s="1"/>
  <c r="FL400"/>
  <c r="FL401" s="1"/>
  <c r="FL402" s="1"/>
  <c r="FM295"/>
  <c r="FG295"/>
  <c r="FB295"/>
  <c r="FB296" s="1"/>
  <c r="FB297" s="1"/>
  <c r="FK295"/>
  <c r="FK296" s="1"/>
  <c r="FK297" s="1"/>
  <c r="EV295"/>
  <c r="FE295"/>
  <c r="FC295"/>
  <c r="FC296" s="1"/>
  <c r="FC297" s="1"/>
  <c r="EY295"/>
  <c r="EY296" s="1"/>
  <c r="EY297" s="1"/>
  <c r="FO295"/>
  <c r="FH295"/>
  <c r="FA295"/>
  <c r="FA296" s="1"/>
  <c r="FA297" s="1"/>
  <c r="EW295"/>
  <c r="EW296" s="1"/>
  <c r="EW297" s="1"/>
  <c r="FD295"/>
  <c r="FN295"/>
  <c r="FN296" s="1"/>
  <c r="FN297" s="1"/>
  <c r="EZ295"/>
  <c r="EZ296" s="1"/>
  <c r="EZ297" s="1"/>
  <c r="FJ295"/>
  <c r="FJ296" s="1"/>
  <c r="FJ297" s="1"/>
  <c r="FF295"/>
  <c r="FP295"/>
  <c r="EX295"/>
  <c r="EX296" s="1"/>
  <c r="EX297" s="1"/>
  <c r="FI295"/>
  <c r="FI296" s="1"/>
  <c r="FI297" s="1"/>
  <c r="FL295"/>
  <c r="FL296" s="1"/>
  <c r="FL297" s="1"/>
  <c r="FM190"/>
  <c r="FG190"/>
  <c r="FG191" s="1"/>
  <c r="FG192" s="1"/>
  <c r="FB190"/>
  <c r="FB191" s="1"/>
  <c r="FB192" s="1"/>
  <c r="FK190"/>
  <c r="EV190"/>
  <c r="EV191" s="1"/>
  <c r="EV192" s="1"/>
  <c r="FE190"/>
  <c r="FE191" s="1"/>
  <c r="FE192" s="1"/>
  <c r="FC190"/>
  <c r="FC191" s="1"/>
  <c r="FC192" s="1"/>
  <c r="EY190"/>
  <c r="FO190"/>
  <c r="FH190"/>
  <c r="FH191" s="1"/>
  <c r="FH192" s="1"/>
  <c r="FA190"/>
  <c r="FA191" s="1"/>
  <c r="FA192" s="1"/>
  <c r="EW190"/>
  <c r="FD190"/>
  <c r="FD191" s="1"/>
  <c r="FD192" s="1"/>
  <c r="FN190"/>
  <c r="FN191" s="1"/>
  <c r="FN192" s="1"/>
  <c r="EZ190"/>
  <c r="EZ191" s="1"/>
  <c r="EZ192" s="1"/>
  <c r="FJ190"/>
  <c r="FF190"/>
  <c r="FP190"/>
  <c r="FP191" s="1"/>
  <c r="FP192" s="1"/>
  <c r="EX190"/>
  <c r="EX191" s="1"/>
  <c r="EX192" s="1"/>
  <c r="FI190"/>
  <c r="FL190"/>
  <c r="FL191" s="1"/>
  <c r="FL192" s="1"/>
  <c r="FM88"/>
  <c r="FM89" s="1"/>
  <c r="FG88"/>
  <c r="FG89" s="1"/>
  <c r="FB88"/>
  <c r="FB89" s="1"/>
  <c r="FK88"/>
  <c r="FK89" s="1"/>
  <c r="EV88"/>
  <c r="EV89" s="1"/>
  <c r="FE88"/>
  <c r="FE89" s="1"/>
  <c r="FC88"/>
  <c r="FC89" s="1"/>
  <c r="EY88"/>
  <c r="EY89" s="1"/>
  <c r="FO88"/>
  <c r="FO89" s="1"/>
  <c r="FH88"/>
  <c r="FH89" s="1"/>
  <c r="FA88"/>
  <c r="FA89" s="1"/>
  <c r="EW88"/>
  <c r="EW89" s="1"/>
  <c r="FD88"/>
  <c r="FD89" s="1"/>
  <c r="FN88"/>
  <c r="FN89" s="1"/>
  <c r="EZ88"/>
  <c r="EZ89" s="1"/>
  <c r="FJ88"/>
  <c r="FJ89" s="1"/>
  <c r="FF88"/>
  <c r="FF89" s="1"/>
  <c r="FP88"/>
  <c r="FP89" s="1"/>
  <c r="EX88"/>
  <c r="EX89" s="1"/>
  <c r="FI88"/>
  <c r="FI89" s="1"/>
  <c r="FL88"/>
  <c r="FL89" s="1"/>
  <c r="EJ88"/>
  <c r="EJ89" s="1"/>
  <c r="ED88"/>
  <c r="ED89" s="1"/>
  <c r="DY88"/>
  <c r="DY89" s="1"/>
  <c r="EH88"/>
  <c r="EH89" s="1"/>
  <c r="DS88"/>
  <c r="DS89" s="1"/>
  <c r="EB88"/>
  <c r="EB89" s="1"/>
  <c r="DZ88"/>
  <c r="DZ89" s="1"/>
  <c r="DV88"/>
  <c r="DV89" s="1"/>
  <c r="EL88"/>
  <c r="EL89" s="1"/>
  <c r="EE88"/>
  <c r="EE89" s="1"/>
  <c r="DX88"/>
  <c r="DX89" s="1"/>
  <c r="DT88"/>
  <c r="DT89" s="1"/>
  <c r="EA88"/>
  <c r="EA89" s="1"/>
  <c r="EK88"/>
  <c r="EK89" s="1"/>
  <c r="DW88"/>
  <c r="DW89" s="1"/>
  <c r="EG88"/>
  <c r="EG89" s="1"/>
  <c r="EC88"/>
  <c r="EC89" s="1"/>
  <c r="EM88"/>
  <c r="EM89" s="1"/>
  <c r="DU88"/>
  <c r="DU89" s="1"/>
  <c r="EF88"/>
  <c r="EF89" s="1"/>
  <c r="EI88"/>
  <c r="EI89" s="1"/>
  <c r="EJ190"/>
  <c r="EJ191" s="1"/>
  <c r="EJ192" s="1"/>
  <c r="ED190"/>
  <c r="ED191" s="1"/>
  <c r="ED192" s="1"/>
  <c r="DY190"/>
  <c r="EH190"/>
  <c r="EH191" s="1"/>
  <c r="EH192" s="1"/>
  <c r="DS190"/>
  <c r="DS191" s="1"/>
  <c r="DS192" s="1"/>
  <c r="EB190"/>
  <c r="DZ190"/>
  <c r="DV190"/>
  <c r="DV191" s="1"/>
  <c r="DV192" s="1"/>
  <c r="EL190"/>
  <c r="EL191" s="1"/>
  <c r="EL192" s="1"/>
  <c r="EE190"/>
  <c r="EE191" s="1"/>
  <c r="EE192" s="1"/>
  <c r="DX190"/>
  <c r="DT190"/>
  <c r="DT191" s="1"/>
  <c r="DT192" s="1"/>
  <c r="EA190"/>
  <c r="EA191" s="1"/>
  <c r="EA192" s="1"/>
  <c r="EK190"/>
  <c r="DW190"/>
  <c r="EG190"/>
  <c r="EG191" s="1"/>
  <c r="EG192" s="1"/>
  <c r="EC190"/>
  <c r="EC191" s="1"/>
  <c r="EC192" s="1"/>
  <c r="EM190"/>
  <c r="DU190"/>
  <c r="EF190"/>
  <c r="EF191" s="1"/>
  <c r="EF192" s="1"/>
  <c r="EI190"/>
  <c r="EI191" s="1"/>
  <c r="EI192" s="1"/>
  <c r="EJ295"/>
  <c r="EJ296" s="1"/>
  <c r="EJ297" s="1"/>
  <c r="ED295"/>
  <c r="ED296" s="1"/>
  <c r="ED297" s="1"/>
  <c r="DY295"/>
  <c r="DY296" s="1"/>
  <c r="DY297" s="1"/>
  <c r="EH295"/>
  <c r="EH296" s="1"/>
  <c r="EH297" s="1"/>
  <c r="DS295"/>
  <c r="EB295"/>
  <c r="EB296" s="1"/>
  <c r="EB297" s="1"/>
  <c r="DZ295"/>
  <c r="DZ296" s="1"/>
  <c r="DZ297" s="1"/>
  <c r="DV295"/>
  <c r="DV296" s="1"/>
  <c r="DV297" s="1"/>
  <c r="EL295"/>
  <c r="EE295"/>
  <c r="EE296" s="1"/>
  <c r="EE297" s="1"/>
  <c r="DX295"/>
  <c r="DX296" s="1"/>
  <c r="DX297" s="1"/>
  <c r="DT295"/>
  <c r="DT296" s="1"/>
  <c r="DT297" s="1"/>
  <c r="EA295"/>
  <c r="EK295"/>
  <c r="EK296" s="1"/>
  <c r="EK297" s="1"/>
  <c r="DW295"/>
  <c r="DW296" s="1"/>
  <c r="DW297" s="1"/>
  <c r="EG295"/>
  <c r="EG296" s="1"/>
  <c r="EG297" s="1"/>
  <c r="EC295"/>
  <c r="EM295"/>
  <c r="EM296" s="1"/>
  <c r="EM297" s="1"/>
  <c r="DU295"/>
  <c r="DU296" s="1"/>
  <c r="DU297" s="1"/>
  <c r="EF295"/>
  <c r="EF296" s="1"/>
  <c r="EF297" s="1"/>
  <c r="EI295"/>
  <c r="EJ403"/>
  <c r="EJ404" s="1"/>
  <c r="EJ400"/>
  <c r="ED403"/>
  <c r="ED404" s="1"/>
  <c r="ED400"/>
  <c r="ED401" s="1"/>
  <c r="ED402" s="1"/>
  <c r="DY403"/>
  <c r="DY404" s="1"/>
  <c r="DY400"/>
  <c r="DY401" s="1"/>
  <c r="DY402" s="1"/>
  <c r="EH403"/>
  <c r="EH404" s="1"/>
  <c r="EH400"/>
  <c r="DS403"/>
  <c r="DS404" s="1"/>
  <c r="DS400"/>
  <c r="EB403"/>
  <c r="EB404" s="1"/>
  <c r="EB400"/>
  <c r="EB401" s="1"/>
  <c r="EB402" s="1"/>
  <c r="DZ403"/>
  <c r="DZ404" s="1"/>
  <c r="DZ400"/>
  <c r="DV403"/>
  <c r="DV404" s="1"/>
  <c r="DV400"/>
  <c r="EL403"/>
  <c r="EL404" s="1"/>
  <c r="EL400"/>
  <c r="EE403"/>
  <c r="EE404" s="1"/>
  <c r="EE400"/>
  <c r="EE401" s="1"/>
  <c r="EE402" s="1"/>
  <c r="DX403"/>
  <c r="DX404" s="1"/>
  <c r="DX400"/>
  <c r="DX401" s="1"/>
  <c r="DX402" s="1"/>
  <c r="DT403"/>
  <c r="DT404" s="1"/>
  <c r="DT400"/>
  <c r="EA403"/>
  <c r="EA404" s="1"/>
  <c r="EA400"/>
  <c r="EK403"/>
  <c r="EK404" s="1"/>
  <c r="EK400"/>
  <c r="EK401" s="1"/>
  <c r="EK402" s="1"/>
  <c r="DW403"/>
  <c r="DW404" s="1"/>
  <c r="DW400"/>
  <c r="DW401" s="1"/>
  <c r="DW402" s="1"/>
  <c r="EG403"/>
  <c r="EG404" s="1"/>
  <c r="EG400"/>
  <c r="EC403"/>
  <c r="EC404" s="1"/>
  <c r="EC400"/>
  <c r="EM403"/>
  <c r="EM404" s="1"/>
  <c r="EM400"/>
  <c r="EM401" s="1"/>
  <c r="EM402" s="1"/>
  <c r="DU403"/>
  <c r="DU404" s="1"/>
  <c r="DU400"/>
  <c r="DU401" s="1"/>
  <c r="DU402" s="1"/>
  <c r="EF403"/>
  <c r="EF404" s="1"/>
  <c r="EF400"/>
  <c r="EI403"/>
  <c r="EI404" s="1"/>
  <c r="EI400"/>
  <c r="DG403"/>
  <c r="DG404" s="1"/>
  <c r="DG400"/>
  <c r="DG401" s="1"/>
  <c r="DG402" s="1"/>
  <c r="DA403"/>
  <c r="DA404" s="1"/>
  <c r="DA400"/>
  <c r="DA401" s="1"/>
  <c r="DA402" s="1"/>
  <c r="CV403"/>
  <c r="CV404" s="1"/>
  <c r="CV400"/>
  <c r="CV401" s="1"/>
  <c r="CV402" s="1"/>
  <c r="DE403"/>
  <c r="DE404" s="1"/>
  <c r="DE400"/>
  <c r="DE401" s="1"/>
  <c r="DE402" s="1"/>
  <c r="CP403"/>
  <c r="CP404" s="1"/>
  <c r="CP400"/>
  <c r="CP401" s="1"/>
  <c r="CP402" s="1"/>
  <c r="CY403"/>
  <c r="CY404" s="1"/>
  <c r="CY400"/>
  <c r="CY401" s="1"/>
  <c r="CY402" s="1"/>
  <c r="CW403"/>
  <c r="CW404" s="1"/>
  <c r="CW400"/>
  <c r="CS403"/>
  <c r="CS404" s="1"/>
  <c r="CS400"/>
  <c r="CS401" s="1"/>
  <c r="CS402" s="1"/>
  <c r="DI403"/>
  <c r="DI404" s="1"/>
  <c r="DI400"/>
  <c r="DI401" s="1"/>
  <c r="DI402" s="1"/>
  <c r="DB403"/>
  <c r="DB404" s="1"/>
  <c r="DB400"/>
  <c r="DB401" s="1"/>
  <c r="DB402" s="1"/>
  <c r="CU403"/>
  <c r="CU404" s="1"/>
  <c r="CU400"/>
  <c r="CQ403"/>
  <c r="CQ404" s="1"/>
  <c r="CQ400"/>
  <c r="CQ401" s="1"/>
  <c r="CQ402" s="1"/>
  <c r="CX403"/>
  <c r="CX404" s="1"/>
  <c r="CX400"/>
  <c r="CX401" s="1"/>
  <c r="CX402" s="1"/>
  <c r="DH403"/>
  <c r="DH404" s="1"/>
  <c r="DH400"/>
  <c r="CT403"/>
  <c r="CT404" s="1"/>
  <c r="CT400"/>
  <c r="DD403"/>
  <c r="DD404" s="1"/>
  <c r="DD400"/>
  <c r="DD401" s="1"/>
  <c r="DD402" s="1"/>
  <c r="CZ403"/>
  <c r="CZ404" s="1"/>
  <c r="CZ400"/>
  <c r="CZ401" s="1"/>
  <c r="CZ402" s="1"/>
  <c r="DJ403"/>
  <c r="DJ404" s="1"/>
  <c r="DJ400"/>
  <c r="DJ401" s="1"/>
  <c r="DJ402" s="1"/>
  <c r="CR403"/>
  <c r="CR404" s="1"/>
  <c r="CR400"/>
  <c r="DC403"/>
  <c r="DC404" s="1"/>
  <c r="DC400"/>
  <c r="DC401" s="1"/>
  <c r="DC402" s="1"/>
  <c r="DF403"/>
  <c r="DF404" s="1"/>
  <c r="DF400"/>
  <c r="DF401" s="1"/>
  <c r="DF402" s="1"/>
  <c r="DG295"/>
  <c r="DG296" s="1"/>
  <c r="DG297" s="1"/>
  <c r="DA295"/>
  <c r="CV295"/>
  <c r="DE295"/>
  <c r="DE296" s="1"/>
  <c r="DE297" s="1"/>
  <c r="CP295"/>
  <c r="CP296" s="1"/>
  <c r="CP297" s="1"/>
  <c r="CY295"/>
  <c r="CY296" s="1"/>
  <c r="CY297" s="1"/>
  <c r="CW295"/>
  <c r="CS295"/>
  <c r="CS296" s="1"/>
  <c r="CS297" s="1"/>
  <c r="DI295"/>
  <c r="DI296" s="1"/>
  <c r="DI297" s="1"/>
  <c r="DB295"/>
  <c r="CU295"/>
  <c r="CQ295"/>
  <c r="CQ296" s="1"/>
  <c r="CQ297" s="1"/>
  <c r="CX295"/>
  <c r="CX296" s="1"/>
  <c r="CX297" s="1"/>
  <c r="DH295"/>
  <c r="CT295"/>
  <c r="DD295"/>
  <c r="DD296" s="1"/>
  <c r="DD297" s="1"/>
  <c r="CZ295"/>
  <c r="CZ296" s="1"/>
  <c r="CZ297" s="1"/>
  <c r="DJ295"/>
  <c r="CR295"/>
  <c r="DC295"/>
  <c r="DC296" s="1"/>
  <c r="DC297" s="1"/>
  <c r="DF295"/>
  <c r="DF296" s="1"/>
  <c r="DF297" s="1"/>
  <c r="DG190"/>
  <c r="DA190"/>
  <c r="DA191" s="1"/>
  <c r="DA192" s="1"/>
  <c r="CV190"/>
  <c r="CV191" s="1"/>
  <c r="CV192" s="1"/>
  <c r="DE190"/>
  <c r="DE191" s="1"/>
  <c r="DE192" s="1"/>
  <c r="CP190"/>
  <c r="CY190"/>
  <c r="CY191" s="1"/>
  <c r="CY192" s="1"/>
  <c r="CW190"/>
  <c r="CW191" s="1"/>
  <c r="CW192" s="1"/>
  <c r="CS190"/>
  <c r="CS191" s="1"/>
  <c r="CS192" s="1"/>
  <c r="DI190"/>
  <c r="DB190"/>
  <c r="DB191" s="1"/>
  <c r="DB192" s="1"/>
  <c r="CU190"/>
  <c r="CU191" s="1"/>
  <c r="CU192" s="1"/>
  <c r="CQ190"/>
  <c r="CQ191" s="1"/>
  <c r="CQ192" s="1"/>
  <c r="CX190"/>
  <c r="DH190"/>
  <c r="DH191" s="1"/>
  <c r="DH192" s="1"/>
  <c r="CT190"/>
  <c r="CT191" s="1"/>
  <c r="CT192" s="1"/>
  <c r="DD190"/>
  <c r="DD191" s="1"/>
  <c r="DD192" s="1"/>
  <c r="CZ190"/>
  <c r="DJ190"/>
  <c r="CR190"/>
  <c r="CR191" s="1"/>
  <c r="CR192" s="1"/>
  <c r="DC190"/>
  <c r="DC191" s="1"/>
  <c r="DC192" s="1"/>
  <c r="DF190"/>
  <c r="DG88"/>
  <c r="DG89" s="1"/>
  <c r="DA88"/>
  <c r="DA89" s="1"/>
  <c r="CV88"/>
  <c r="CV89" s="1"/>
  <c r="DE88"/>
  <c r="DE89" s="1"/>
  <c r="CP88"/>
  <c r="CP89" s="1"/>
  <c r="CY88"/>
  <c r="CY89" s="1"/>
  <c r="CW88"/>
  <c r="CW89" s="1"/>
  <c r="CS88"/>
  <c r="CS89" s="1"/>
  <c r="DI88"/>
  <c r="DI89" s="1"/>
  <c r="DB88"/>
  <c r="DB89" s="1"/>
  <c r="CU88"/>
  <c r="CU89" s="1"/>
  <c r="CQ88"/>
  <c r="CQ89" s="1"/>
  <c r="CX88"/>
  <c r="CX89" s="1"/>
  <c r="DH88"/>
  <c r="DH89" s="1"/>
  <c r="CT88"/>
  <c r="CT89" s="1"/>
  <c r="DD88"/>
  <c r="DD89" s="1"/>
  <c r="CZ88"/>
  <c r="CZ89" s="1"/>
  <c r="DJ88"/>
  <c r="DJ89" s="1"/>
  <c r="CR88"/>
  <c r="CR89" s="1"/>
  <c r="DC88"/>
  <c r="DC89" s="1"/>
  <c r="DF88"/>
  <c r="DF89" s="1"/>
  <c r="HQ401"/>
  <c r="HQ402" s="1"/>
  <c r="DZ401"/>
  <c r="DZ402" s="1"/>
  <c r="DH401"/>
  <c r="DH402" s="1"/>
  <c r="CD88"/>
  <c r="CD89" s="1"/>
  <c r="BX88"/>
  <c r="BX89" s="1"/>
  <c r="BS88"/>
  <c r="BS89" s="1"/>
  <c r="CB88"/>
  <c r="CB89" s="1"/>
  <c r="BM88"/>
  <c r="BM89" s="1"/>
  <c r="BV88"/>
  <c r="BV89" s="1"/>
  <c r="BT88"/>
  <c r="BT89" s="1"/>
  <c r="BP88"/>
  <c r="BP89" s="1"/>
  <c r="CF88"/>
  <c r="CF89" s="1"/>
  <c r="BY88"/>
  <c r="BY89" s="1"/>
  <c r="BR88"/>
  <c r="BR89" s="1"/>
  <c r="BN88"/>
  <c r="BN89" s="1"/>
  <c r="BU88"/>
  <c r="BU89" s="1"/>
  <c r="CE88"/>
  <c r="CE89" s="1"/>
  <c r="BQ88"/>
  <c r="BQ89" s="1"/>
  <c r="CA88"/>
  <c r="CA89" s="1"/>
  <c r="BW88"/>
  <c r="BW89" s="1"/>
  <c r="CG88"/>
  <c r="CG89" s="1"/>
  <c r="BO88"/>
  <c r="BO89" s="1"/>
  <c r="BZ88"/>
  <c r="BZ89" s="1"/>
  <c r="CC88"/>
  <c r="CC89" s="1"/>
  <c r="CD190"/>
  <c r="CD191" s="1"/>
  <c r="CD192" s="1"/>
  <c r="BX190"/>
  <c r="BS190"/>
  <c r="BS191" s="1"/>
  <c r="BS192" s="1"/>
  <c r="CB190"/>
  <c r="CB191" s="1"/>
  <c r="CB192" s="1"/>
  <c r="BM190"/>
  <c r="BM191" s="1"/>
  <c r="BM192" s="1"/>
  <c r="BV190"/>
  <c r="BV191" s="1"/>
  <c r="BV192" s="1"/>
  <c r="BT190"/>
  <c r="BT191" s="1"/>
  <c r="BT192" s="1"/>
  <c r="BP190"/>
  <c r="BP191" s="1"/>
  <c r="BP192" s="1"/>
  <c r="CF190"/>
  <c r="CF191" s="1"/>
  <c r="CF192" s="1"/>
  <c r="BY190"/>
  <c r="BR190"/>
  <c r="BR191" s="1"/>
  <c r="BR192" s="1"/>
  <c r="BN190"/>
  <c r="BN191" s="1"/>
  <c r="BN192" s="1"/>
  <c r="BU190"/>
  <c r="BU191" s="1"/>
  <c r="BU192" s="1"/>
  <c r="CE190"/>
  <c r="BQ190"/>
  <c r="BQ191" s="1"/>
  <c r="BQ192" s="1"/>
  <c r="CA190"/>
  <c r="CA191" s="1"/>
  <c r="CA192" s="1"/>
  <c r="BW190"/>
  <c r="BW191" s="1"/>
  <c r="BW192" s="1"/>
  <c r="CG190"/>
  <c r="CG191" s="1"/>
  <c r="CG192" s="1"/>
  <c r="BO190"/>
  <c r="BO191" s="1"/>
  <c r="BO192" s="1"/>
  <c r="BZ190"/>
  <c r="BZ191" s="1"/>
  <c r="BZ192" s="1"/>
  <c r="CC190"/>
  <c r="CC191" s="1"/>
  <c r="CC192" s="1"/>
  <c r="CD295"/>
  <c r="CD296" s="1"/>
  <c r="CD297" s="1"/>
  <c r="BX295"/>
  <c r="BS295"/>
  <c r="BS296" s="1"/>
  <c r="BS297" s="1"/>
  <c r="CB295"/>
  <c r="CB296" s="1"/>
  <c r="CB297" s="1"/>
  <c r="BM295"/>
  <c r="BV295"/>
  <c r="BV296" s="1"/>
  <c r="BV297" s="1"/>
  <c r="BT295"/>
  <c r="BT296" s="1"/>
  <c r="BT297" s="1"/>
  <c r="BP295"/>
  <c r="BP296" s="1"/>
  <c r="BP297" s="1"/>
  <c r="CF295"/>
  <c r="CF296" s="1"/>
  <c r="CF297" s="1"/>
  <c r="BY295"/>
  <c r="BR295"/>
  <c r="BR296" s="1"/>
  <c r="BR297" s="1"/>
  <c r="BN295"/>
  <c r="BN296" s="1"/>
  <c r="BN297" s="1"/>
  <c r="BU295"/>
  <c r="CE295"/>
  <c r="CE296" s="1"/>
  <c r="CE297" s="1"/>
  <c r="BQ295"/>
  <c r="BQ296" s="1"/>
  <c r="BQ297" s="1"/>
  <c r="CA295"/>
  <c r="CA296" s="1"/>
  <c r="CA297" s="1"/>
  <c r="BW295"/>
  <c r="CG295"/>
  <c r="BO295"/>
  <c r="BO296" s="1"/>
  <c r="BO297" s="1"/>
  <c r="BZ295"/>
  <c r="BZ296" s="1"/>
  <c r="BZ297" s="1"/>
  <c r="CC295"/>
  <c r="CD403"/>
  <c r="CD404" s="1"/>
  <c r="CD400"/>
  <c r="CD401" s="1"/>
  <c r="CD402" s="1"/>
  <c r="BX403"/>
  <c r="BX404" s="1"/>
  <c r="BX400"/>
  <c r="BX401" s="1"/>
  <c r="BX402" s="1"/>
  <c r="BS403"/>
  <c r="BS404" s="1"/>
  <c r="BS400"/>
  <c r="BS401" s="1"/>
  <c r="BS402" s="1"/>
  <c r="CB403"/>
  <c r="CB404" s="1"/>
  <c r="CB400"/>
  <c r="CB401" s="1"/>
  <c r="CB402" s="1"/>
  <c r="BM403"/>
  <c r="BM404" s="1"/>
  <c r="BM400"/>
  <c r="BM401" s="1"/>
  <c r="BM402" s="1"/>
  <c r="BV403"/>
  <c r="BV404" s="1"/>
  <c r="BV400"/>
  <c r="BV401" s="1"/>
  <c r="BV402" s="1"/>
  <c r="BT403"/>
  <c r="BT404" s="1"/>
  <c r="BT400"/>
  <c r="BT401" s="1"/>
  <c r="BT402" s="1"/>
  <c r="BP403"/>
  <c r="BP404" s="1"/>
  <c r="BP400"/>
  <c r="CF403"/>
  <c r="CF404" s="1"/>
  <c r="CF400"/>
  <c r="CF401" s="1"/>
  <c r="CF402" s="1"/>
  <c r="BY403"/>
  <c r="BY404" s="1"/>
  <c r="BY400"/>
  <c r="BY401" s="1"/>
  <c r="BY402" s="1"/>
  <c r="BR403"/>
  <c r="BR404" s="1"/>
  <c r="BR400"/>
  <c r="BR401" s="1"/>
  <c r="BR402" s="1"/>
  <c r="BN403"/>
  <c r="BN404" s="1"/>
  <c r="BN400"/>
  <c r="BU403"/>
  <c r="BU404" s="1"/>
  <c r="BU400"/>
  <c r="BU401" s="1"/>
  <c r="BU402" s="1"/>
  <c r="CE403"/>
  <c r="CE404" s="1"/>
  <c r="CE400"/>
  <c r="CE401" s="1"/>
  <c r="CE402" s="1"/>
  <c r="BQ403"/>
  <c r="BQ404" s="1"/>
  <c r="BQ400"/>
  <c r="BQ401" s="1"/>
  <c r="BQ402" s="1"/>
  <c r="CA403"/>
  <c r="CA404" s="1"/>
  <c r="CA400"/>
  <c r="CA401" s="1"/>
  <c r="CA402" s="1"/>
  <c r="BW403"/>
  <c r="BW404" s="1"/>
  <c r="BW400"/>
  <c r="CG403"/>
  <c r="CG404" s="1"/>
  <c r="CG400"/>
  <c r="CG401" s="1"/>
  <c r="CG402" s="1"/>
  <c r="BO403"/>
  <c r="BO404" s="1"/>
  <c r="BO400"/>
  <c r="BO401" s="1"/>
  <c r="BO402" s="1"/>
  <c r="BZ403"/>
  <c r="BZ404" s="1"/>
  <c r="BZ400"/>
  <c r="CC403"/>
  <c r="CC404" s="1"/>
  <c r="CC400"/>
  <c r="CC401" s="1"/>
  <c r="CC402" s="1"/>
  <c r="BA403"/>
  <c r="BA404" s="1"/>
  <c r="BA400"/>
  <c r="BA401" s="1"/>
  <c r="BA402" s="1"/>
  <c r="AU403"/>
  <c r="AU404" s="1"/>
  <c r="AU400"/>
  <c r="AU401" s="1"/>
  <c r="AU402" s="1"/>
  <c r="AP403"/>
  <c r="AP404" s="1"/>
  <c r="AP400"/>
  <c r="AY403"/>
  <c r="AY404" s="1"/>
  <c r="AY400"/>
  <c r="AJ403"/>
  <c r="AJ404" s="1"/>
  <c r="AJ400"/>
  <c r="AJ401" s="1"/>
  <c r="AJ402" s="1"/>
  <c r="AS403"/>
  <c r="AS404" s="1"/>
  <c r="AS400"/>
  <c r="AS401" s="1"/>
  <c r="AS402" s="1"/>
  <c r="AQ403"/>
  <c r="AQ404" s="1"/>
  <c r="AQ400"/>
  <c r="AM403"/>
  <c r="AM404" s="1"/>
  <c r="AM400"/>
  <c r="AM401" s="1"/>
  <c r="AM402" s="1"/>
  <c r="BC403"/>
  <c r="BC404" s="1"/>
  <c r="BC400"/>
  <c r="BC401" s="1"/>
  <c r="BC402" s="1"/>
  <c r="AV403"/>
  <c r="AV404" s="1"/>
  <c r="AV400"/>
  <c r="AV401" s="1"/>
  <c r="AV402" s="1"/>
  <c r="AO403"/>
  <c r="AO404" s="1"/>
  <c r="AO400"/>
  <c r="AK403"/>
  <c r="AK404" s="1"/>
  <c r="AK400"/>
  <c r="AR403"/>
  <c r="AR404" s="1"/>
  <c r="AR400"/>
  <c r="AR401" s="1"/>
  <c r="AR402" s="1"/>
  <c r="BB403"/>
  <c r="BB404" s="1"/>
  <c r="BB400"/>
  <c r="BB401" s="1"/>
  <c r="BB402" s="1"/>
  <c r="AN403"/>
  <c r="AN404" s="1"/>
  <c r="AN400"/>
  <c r="AX403"/>
  <c r="AX404" s="1"/>
  <c r="AX400"/>
  <c r="AX401" s="1"/>
  <c r="AX402" s="1"/>
  <c r="AT403"/>
  <c r="AT404" s="1"/>
  <c r="AT400"/>
  <c r="AT401" s="1"/>
  <c r="AT402" s="1"/>
  <c r="BD403"/>
  <c r="BD404" s="1"/>
  <c r="BD400"/>
  <c r="BD401" s="1"/>
  <c r="BD402" s="1"/>
  <c r="AL403"/>
  <c r="AL404" s="1"/>
  <c r="AL400"/>
  <c r="AL401" s="1"/>
  <c r="AL402" s="1"/>
  <c r="AW403"/>
  <c r="AW404" s="1"/>
  <c r="AW400"/>
  <c r="AZ403"/>
  <c r="AZ404" s="1"/>
  <c r="AZ400"/>
  <c r="AZ401" s="1"/>
  <c r="AZ402" s="1"/>
  <c r="BA295"/>
  <c r="BA296" s="1"/>
  <c r="BA297" s="1"/>
  <c r="AU295"/>
  <c r="AP295"/>
  <c r="AY295"/>
  <c r="AY296" s="1"/>
  <c r="AY297" s="1"/>
  <c r="AJ295"/>
  <c r="AJ296" s="1"/>
  <c r="AJ297" s="1"/>
  <c r="AS295"/>
  <c r="AQ295"/>
  <c r="AQ296" s="1"/>
  <c r="AQ297" s="1"/>
  <c r="AM295"/>
  <c r="AM296" s="1"/>
  <c r="AM297" s="1"/>
  <c r="BC295"/>
  <c r="BC296" s="1"/>
  <c r="BC297" s="1"/>
  <c r="AV295"/>
  <c r="AO295"/>
  <c r="AO296" s="1"/>
  <c r="AO297" s="1"/>
  <c r="AK295"/>
  <c r="AK296" s="1"/>
  <c r="AK297" s="1"/>
  <c r="AR295"/>
  <c r="AR296" s="1"/>
  <c r="AR297" s="1"/>
  <c r="BB295"/>
  <c r="AN295"/>
  <c r="AN296" s="1"/>
  <c r="AN297" s="1"/>
  <c r="AX295"/>
  <c r="AX296" s="1"/>
  <c r="AX297" s="1"/>
  <c r="AT295"/>
  <c r="AT296" s="1"/>
  <c r="AT297" s="1"/>
  <c r="BD295"/>
  <c r="AL295"/>
  <c r="AL296" s="1"/>
  <c r="AL297" s="1"/>
  <c r="AW295"/>
  <c r="AW296" s="1"/>
  <c r="AW297" s="1"/>
  <c r="AZ295"/>
  <c r="AZ296" s="1"/>
  <c r="AZ297" s="1"/>
  <c r="BA190"/>
  <c r="AU190"/>
  <c r="AU191" s="1"/>
  <c r="AU192" s="1"/>
  <c r="AP190"/>
  <c r="AP191" s="1"/>
  <c r="AP192" s="1"/>
  <c r="AY190"/>
  <c r="AY191" s="1"/>
  <c r="AY192" s="1"/>
  <c r="AJ190"/>
  <c r="AS190"/>
  <c r="AQ190"/>
  <c r="AQ191" s="1"/>
  <c r="AQ192" s="1"/>
  <c r="AM190"/>
  <c r="AM191" s="1"/>
  <c r="AM192" s="1"/>
  <c r="BC190"/>
  <c r="AV190"/>
  <c r="AV191" s="1"/>
  <c r="AV192" s="1"/>
  <c r="AO190"/>
  <c r="AO191" s="1"/>
  <c r="AO192" s="1"/>
  <c r="AK190"/>
  <c r="AK191" s="1"/>
  <c r="AK192" s="1"/>
  <c r="AR190"/>
  <c r="AR191" s="1"/>
  <c r="AR192" s="1"/>
  <c r="BB190"/>
  <c r="AN190"/>
  <c r="AN191" s="1"/>
  <c r="AN192" s="1"/>
  <c r="AX190"/>
  <c r="AX191" s="1"/>
  <c r="AX192" s="1"/>
  <c r="AT190"/>
  <c r="BD190"/>
  <c r="BD191" s="1"/>
  <c r="BD192" s="1"/>
  <c r="AL190"/>
  <c r="AL191" s="1"/>
  <c r="AL192" s="1"/>
  <c r="AW190"/>
  <c r="AW191" s="1"/>
  <c r="AW192" s="1"/>
  <c r="AZ190"/>
  <c r="BA88"/>
  <c r="BA89" s="1"/>
  <c r="AU88"/>
  <c r="AU89" s="1"/>
  <c r="AP88"/>
  <c r="AP89" s="1"/>
  <c r="AY88"/>
  <c r="AY89" s="1"/>
  <c r="AJ88"/>
  <c r="AJ89" s="1"/>
  <c r="AS88"/>
  <c r="AS89" s="1"/>
  <c r="AQ88"/>
  <c r="AQ89" s="1"/>
  <c r="AM88"/>
  <c r="AM89" s="1"/>
  <c r="BC88"/>
  <c r="BC89" s="1"/>
  <c r="AV88"/>
  <c r="AV89" s="1"/>
  <c r="AO88"/>
  <c r="AO89" s="1"/>
  <c r="AK88"/>
  <c r="AK89" s="1"/>
  <c r="AR88"/>
  <c r="AR89" s="1"/>
  <c r="BB88"/>
  <c r="BB89" s="1"/>
  <c r="AN88"/>
  <c r="AN89" s="1"/>
  <c r="AX88"/>
  <c r="AX89" s="1"/>
  <c r="AT88"/>
  <c r="AT89" s="1"/>
  <c r="BD88"/>
  <c r="BD89" s="1"/>
  <c r="AL88"/>
  <c r="AL89" s="1"/>
  <c r="AW88"/>
  <c r="AW89" s="1"/>
  <c r="AZ88"/>
  <c r="AZ89" s="1"/>
  <c r="X403"/>
  <c r="X404" s="1"/>
  <c r="X400"/>
  <c r="X401" s="1"/>
  <c r="X402" s="1"/>
  <c r="R403"/>
  <c r="R404" s="1"/>
  <c r="R400"/>
  <c r="R401" s="1"/>
  <c r="R402" s="1"/>
  <c r="M403"/>
  <c r="M404" s="1"/>
  <c r="M400"/>
  <c r="M401" s="1"/>
  <c r="M402" s="1"/>
  <c r="V403"/>
  <c r="V404" s="1"/>
  <c r="V400"/>
  <c r="G403"/>
  <c r="G404" s="1"/>
  <c r="G400"/>
  <c r="G401" s="1"/>
  <c r="G402" s="1"/>
  <c r="P403"/>
  <c r="P404" s="1"/>
  <c r="P400"/>
  <c r="P401" s="1"/>
  <c r="P402" s="1"/>
  <c r="N403"/>
  <c r="N404" s="1"/>
  <c r="N400"/>
  <c r="N401" s="1"/>
  <c r="N402" s="1"/>
  <c r="J403"/>
  <c r="J404" s="1"/>
  <c r="J400"/>
  <c r="J401" s="1"/>
  <c r="J402" s="1"/>
  <c r="Z403"/>
  <c r="Z404" s="1"/>
  <c r="Z400"/>
  <c r="Z401" s="1"/>
  <c r="Z402" s="1"/>
  <c r="S403"/>
  <c r="S404" s="1"/>
  <c r="S400"/>
  <c r="S401" s="1"/>
  <c r="S402" s="1"/>
  <c r="L403"/>
  <c r="L404" s="1"/>
  <c r="L400"/>
  <c r="L401" s="1"/>
  <c r="L402" s="1"/>
  <c r="H403"/>
  <c r="H404" s="1"/>
  <c r="H400"/>
  <c r="H401" s="1"/>
  <c r="H402" s="1"/>
  <c r="O403"/>
  <c r="O404" s="1"/>
  <c r="O400"/>
  <c r="O401" s="1"/>
  <c r="O402" s="1"/>
  <c r="Y403"/>
  <c r="Y404" s="1"/>
  <c r="Y400"/>
  <c r="Y401" s="1"/>
  <c r="Y402" s="1"/>
  <c r="K403"/>
  <c r="K404" s="1"/>
  <c r="K400"/>
  <c r="K401" s="1"/>
  <c r="K402" s="1"/>
  <c r="U403"/>
  <c r="U404" s="1"/>
  <c r="U400"/>
  <c r="U401" s="1"/>
  <c r="U402" s="1"/>
  <c r="Q403"/>
  <c r="Q404" s="1"/>
  <c r="Q400"/>
  <c r="Q401" s="1"/>
  <c r="Q402" s="1"/>
  <c r="AA403"/>
  <c r="AA404" s="1"/>
  <c r="AA400"/>
  <c r="AA401" s="1"/>
  <c r="AA402" s="1"/>
  <c r="I403"/>
  <c r="I404" s="1"/>
  <c r="I400"/>
  <c r="I401" s="1"/>
  <c r="I402" s="1"/>
  <c r="T403"/>
  <c r="T404" s="1"/>
  <c r="T400"/>
  <c r="W403"/>
  <c r="W404" s="1"/>
  <c r="W400"/>
  <c r="X295"/>
  <c r="X296" s="1"/>
  <c r="X297" s="1"/>
  <c r="R295"/>
  <c r="R296" s="1"/>
  <c r="R297" s="1"/>
  <c r="M295"/>
  <c r="M296" s="1"/>
  <c r="M297" s="1"/>
  <c r="V295"/>
  <c r="V296" s="1"/>
  <c r="V297" s="1"/>
  <c r="G295"/>
  <c r="G296" s="1"/>
  <c r="G297" s="1"/>
  <c r="P295"/>
  <c r="P296" s="1"/>
  <c r="P297" s="1"/>
  <c r="N295"/>
  <c r="N296" s="1"/>
  <c r="N297" s="1"/>
  <c r="J295"/>
  <c r="Z295"/>
  <c r="Z296" s="1"/>
  <c r="Z297" s="1"/>
  <c r="S295"/>
  <c r="S296" s="1"/>
  <c r="S297" s="1"/>
  <c r="L295"/>
  <c r="H295"/>
  <c r="H296" s="1"/>
  <c r="H297" s="1"/>
  <c r="O295"/>
  <c r="O296" s="1"/>
  <c r="O297" s="1"/>
  <c r="Y295"/>
  <c r="Y296" s="1"/>
  <c r="Y297" s="1"/>
  <c r="K295"/>
  <c r="K296" s="1"/>
  <c r="K297" s="1"/>
  <c r="U295"/>
  <c r="Q295"/>
  <c r="Q296" s="1"/>
  <c r="Q297" s="1"/>
  <c r="AA295"/>
  <c r="AA296" s="1"/>
  <c r="AA297" s="1"/>
  <c r="I295"/>
  <c r="T295"/>
  <c r="T296" s="1"/>
  <c r="T297" s="1"/>
  <c r="W295"/>
  <c r="W296" s="1"/>
  <c r="W297" s="1"/>
  <c r="X190"/>
  <c r="X191" s="1"/>
  <c r="X192" s="1"/>
  <c r="R190"/>
  <c r="R191" s="1"/>
  <c r="R192" s="1"/>
  <c r="M190"/>
  <c r="M191" s="1"/>
  <c r="M192" s="1"/>
  <c r="V190"/>
  <c r="V191" s="1"/>
  <c r="V192" s="1"/>
  <c r="G190"/>
  <c r="G191" s="1"/>
  <c r="G192" s="1"/>
  <c r="P190"/>
  <c r="P191" s="1"/>
  <c r="P192" s="1"/>
  <c r="N190"/>
  <c r="N191" s="1"/>
  <c r="N192" s="1"/>
  <c r="J190"/>
  <c r="J191" s="1"/>
  <c r="J192" s="1"/>
  <c r="Z190"/>
  <c r="Z191" s="1"/>
  <c r="Z192" s="1"/>
  <c r="S190"/>
  <c r="L190"/>
  <c r="H190"/>
  <c r="H191" s="1"/>
  <c r="H192" s="1"/>
  <c r="O190"/>
  <c r="O191" s="1"/>
  <c r="O192" s="1"/>
  <c r="Y190"/>
  <c r="Y191" s="1"/>
  <c r="Y192" s="1"/>
  <c r="K190"/>
  <c r="K191" s="1"/>
  <c r="K192" s="1"/>
  <c r="U190"/>
  <c r="U191" s="1"/>
  <c r="U192" s="1"/>
  <c r="Q190"/>
  <c r="Q191" s="1"/>
  <c r="Q192" s="1"/>
  <c r="AA190"/>
  <c r="I190"/>
  <c r="I191" s="1"/>
  <c r="I192" s="1"/>
  <c r="T190"/>
  <c r="W190"/>
  <c r="W191" s="1"/>
  <c r="W192" s="1"/>
  <c r="P24" i="44"/>
  <c r="A342" i="46"/>
  <c r="A237"/>
  <c r="A132"/>
  <c r="A27"/>
  <c r="HQ408"/>
  <c r="HE408"/>
  <c r="HC408"/>
  <c r="HP408"/>
  <c r="HO408"/>
  <c r="HM90"/>
  <c r="HN90"/>
  <c r="HV90"/>
  <c r="FY90"/>
  <c r="GG90"/>
  <c r="GO90"/>
  <c r="GJ408"/>
  <c r="GH408"/>
  <c r="GK408"/>
  <c r="GQ408"/>
  <c r="GS408"/>
  <c r="FM408"/>
  <c r="EV408"/>
  <c r="FO408"/>
  <c r="FD408"/>
  <c r="FF408"/>
  <c r="FL408"/>
  <c r="FK90"/>
  <c r="EW90"/>
  <c r="FI90"/>
  <c r="DZ90"/>
  <c r="DW90"/>
  <c r="DY408"/>
  <c r="DZ408"/>
  <c r="DX408"/>
  <c r="DW408"/>
  <c r="DU408"/>
  <c r="DA408"/>
  <c r="CY408"/>
  <c r="DB408"/>
  <c r="DH408"/>
  <c r="DJ408"/>
  <c r="CY90"/>
  <c r="DH90"/>
  <c r="HF405"/>
  <c r="FY405"/>
  <c r="GG405"/>
  <c r="FK405"/>
  <c r="FJ405"/>
  <c r="FO90"/>
  <c r="EH90"/>
  <c r="ED405"/>
  <c r="EK405"/>
  <c r="CP405"/>
  <c r="CZ405"/>
  <c r="CV90"/>
  <c r="HQ405"/>
  <c r="HE405"/>
  <c r="HC405"/>
  <c r="HP405"/>
  <c r="HO405"/>
  <c r="HS90"/>
  <c r="HU90"/>
  <c r="HL90"/>
  <c r="GN90"/>
  <c r="FZ90"/>
  <c r="GL90"/>
  <c r="GJ405"/>
  <c r="GH405"/>
  <c r="GK405"/>
  <c r="GQ405"/>
  <c r="GS405"/>
  <c r="FM405"/>
  <c r="EV405"/>
  <c r="FO405"/>
  <c r="FD405"/>
  <c r="FF405"/>
  <c r="FL405"/>
  <c r="FB90"/>
  <c r="FA90"/>
  <c r="EX90"/>
  <c r="EB90"/>
  <c r="EK90"/>
  <c r="DY405"/>
  <c r="DZ405"/>
  <c r="DX405"/>
  <c r="DW405"/>
  <c r="DU405"/>
  <c r="DA405"/>
  <c r="CY405"/>
  <c r="DB405"/>
  <c r="DH405"/>
  <c r="DJ405"/>
  <c r="CP90"/>
  <c r="CX90"/>
  <c r="DF90"/>
  <c r="HD405"/>
  <c r="GP405"/>
  <c r="GI405"/>
  <c r="EY405"/>
  <c r="FI405"/>
  <c r="FF90"/>
  <c r="EF90"/>
  <c r="EB405"/>
  <c r="EM405"/>
  <c r="DI405"/>
  <c r="HH408"/>
  <c r="HI408"/>
  <c r="HG408"/>
  <c r="HF408"/>
  <c r="HD408"/>
  <c r="HE90"/>
  <c r="HP90"/>
  <c r="GE90"/>
  <c r="GD90"/>
  <c r="GA90"/>
  <c r="GP408"/>
  <c r="FY408"/>
  <c r="GR408"/>
  <c r="GG408"/>
  <c r="GI408"/>
  <c r="GO408"/>
  <c r="FK408"/>
  <c r="EY408"/>
  <c r="EW408"/>
  <c r="FJ408"/>
  <c r="FI408"/>
  <c r="FG90"/>
  <c r="FH90"/>
  <c r="FP90"/>
  <c r="DS90"/>
  <c r="EA90"/>
  <c r="EI90"/>
  <c r="ED408"/>
  <c r="EB408"/>
  <c r="EE408"/>
  <c r="EK408"/>
  <c r="EM408"/>
  <c r="DG408"/>
  <c r="CP408"/>
  <c r="DI408"/>
  <c r="CX408"/>
  <c r="CZ408"/>
  <c r="DF408"/>
  <c r="DE90"/>
  <c r="CQ90"/>
  <c r="DC90"/>
  <c r="HH405"/>
  <c r="HI405"/>
  <c r="HG405"/>
  <c r="HI90"/>
  <c r="HF90"/>
  <c r="GJ90"/>
  <c r="GK90"/>
  <c r="GS90"/>
  <c r="GR405"/>
  <c r="GO405"/>
  <c r="EW405"/>
  <c r="FM90"/>
  <c r="DT90"/>
  <c r="EE405"/>
  <c r="DG405"/>
  <c r="CX405"/>
  <c r="DF405"/>
  <c r="HM405"/>
  <c r="HK405"/>
  <c r="HN405"/>
  <c r="HT405"/>
  <c r="HV405"/>
  <c r="HB90"/>
  <c r="HJ90"/>
  <c r="HR90"/>
  <c r="GB90"/>
  <c r="GM90"/>
  <c r="GN405"/>
  <c r="GB405"/>
  <c r="FZ405"/>
  <c r="GM405"/>
  <c r="GL405"/>
  <c r="FB405"/>
  <c r="FC405"/>
  <c r="FA405"/>
  <c r="EZ405"/>
  <c r="EX405"/>
  <c r="FC90"/>
  <c r="EZ90"/>
  <c r="ED90"/>
  <c r="EE90"/>
  <c r="EM90"/>
  <c r="EJ405"/>
  <c r="DS405"/>
  <c r="EL405"/>
  <c r="EA405"/>
  <c r="EC405"/>
  <c r="EI405"/>
  <c r="DE405"/>
  <c r="CS405"/>
  <c r="CQ405"/>
  <c r="DD405"/>
  <c r="DC405"/>
  <c r="DG90"/>
  <c r="DI90"/>
  <c r="CZ90"/>
  <c r="HS408"/>
  <c r="HB408"/>
  <c r="HU408"/>
  <c r="HJ408"/>
  <c r="HL408"/>
  <c r="HR408"/>
  <c r="HQ90"/>
  <c r="HC90"/>
  <c r="HO90"/>
  <c r="GF90"/>
  <c r="GC90"/>
  <c r="GE408"/>
  <c r="GF408"/>
  <c r="GD408"/>
  <c r="GC408"/>
  <c r="GA408"/>
  <c r="FG408"/>
  <c r="FE408"/>
  <c r="HN408"/>
  <c r="DS408"/>
  <c r="EC408"/>
  <c r="FZ408"/>
  <c r="GL408"/>
  <c r="FA408"/>
  <c r="FJ90"/>
  <c r="CS408"/>
  <c r="DC408"/>
  <c r="DA90"/>
  <c r="HB405"/>
  <c r="GQ90"/>
  <c r="GD405"/>
  <c r="FE405"/>
  <c r="EV90"/>
  <c r="EG90"/>
  <c r="EG405"/>
  <c r="CU405"/>
  <c r="HK408"/>
  <c r="HV408"/>
  <c r="GB408"/>
  <c r="EJ408"/>
  <c r="EA408"/>
  <c r="HT90"/>
  <c r="GR90"/>
  <c r="GI90"/>
  <c r="FB408"/>
  <c r="EX408"/>
  <c r="EY90"/>
  <c r="DX90"/>
  <c r="DE408"/>
  <c r="DD408"/>
  <c r="DB90"/>
  <c r="HU405"/>
  <c r="HG90"/>
  <c r="GF405"/>
  <c r="FG405"/>
  <c r="FP405"/>
  <c r="FL90"/>
  <c r="DV405"/>
  <c r="CV405"/>
  <c r="CT405"/>
  <c r="CT90"/>
  <c r="HM408"/>
  <c r="HT408"/>
  <c r="GM408"/>
  <c r="FC408"/>
  <c r="EZ408"/>
  <c r="EL408"/>
  <c r="EI408"/>
  <c r="CU90"/>
  <c r="CR90"/>
  <c r="HK90"/>
  <c r="GP90"/>
  <c r="GN408"/>
  <c r="DY90"/>
  <c r="DU90"/>
  <c r="CQ408"/>
  <c r="DJ90"/>
  <c r="HJ405"/>
  <c r="HD90"/>
  <c r="GC405"/>
  <c r="FH405"/>
  <c r="FD90"/>
  <c r="DT405"/>
  <c r="CW405"/>
  <c r="CR405"/>
  <c r="CW90"/>
  <c r="FN408"/>
  <c r="FP408"/>
  <c r="DV408"/>
  <c r="EG408"/>
  <c r="CW408"/>
  <c r="CT408"/>
  <c r="FH408"/>
  <c r="FE90"/>
  <c r="FN90"/>
  <c r="EJ90"/>
  <c r="EL90"/>
  <c r="EC90"/>
  <c r="EH408"/>
  <c r="DT408"/>
  <c r="EF408"/>
  <c r="CV408"/>
  <c r="CU408"/>
  <c r="CR408"/>
  <c r="CS90"/>
  <c r="DD90"/>
  <c r="HS405"/>
  <c r="HL405"/>
  <c r="HR405"/>
  <c r="HH90"/>
  <c r="GH90"/>
  <c r="GE405"/>
  <c r="GA405"/>
  <c r="FN405"/>
  <c r="DV90"/>
  <c r="EH405"/>
  <c r="EF405"/>
  <c r="BP90"/>
  <c r="CA90"/>
  <c r="CB405"/>
  <c r="BP405"/>
  <c r="BN405"/>
  <c r="CA405"/>
  <c r="BZ405"/>
  <c r="AP405"/>
  <c r="AQ405"/>
  <c r="AO405"/>
  <c r="AN405"/>
  <c r="AL405"/>
  <c r="AQ90"/>
  <c r="AN90"/>
  <c r="BT90"/>
  <c r="BQ90"/>
  <c r="BS408"/>
  <c r="BT408"/>
  <c r="BR408"/>
  <c r="BQ408"/>
  <c r="BO408"/>
  <c r="AU408"/>
  <c r="AS408"/>
  <c r="AV408"/>
  <c r="BB408"/>
  <c r="BD408"/>
  <c r="AS90"/>
  <c r="BB90"/>
  <c r="BZ90"/>
  <c r="BV405"/>
  <c r="BA405"/>
  <c r="AR405"/>
  <c r="AZ405"/>
  <c r="AO90"/>
  <c r="BO90"/>
  <c r="CD408"/>
  <c r="BU408"/>
  <c r="AY408"/>
  <c r="AX408"/>
  <c r="AU90"/>
  <c r="CG90"/>
  <c r="CF405"/>
  <c r="CC405"/>
  <c r="AK405"/>
  <c r="AT90"/>
  <c r="CF90"/>
  <c r="CB408"/>
  <c r="CA408"/>
  <c r="AQ408"/>
  <c r="AL408"/>
  <c r="AM90"/>
  <c r="BV90"/>
  <c r="CE90"/>
  <c r="BS405"/>
  <c r="BT405"/>
  <c r="BR405"/>
  <c r="BQ405"/>
  <c r="BO405"/>
  <c r="AU405"/>
  <c r="AS405"/>
  <c r="AV405"/>
  <c r="BB405"/>
  <c r="BD405"/>
  <c r="AJ90"/>
  <c r="AR90"/>
  <c r="AZ90"/>
  <c r="CB90"/>
  <c r="BX405"/>
  <c r="CE405"/>
  <c r="AJ405"/>
  <c r="AT405"/>
  <c r="AL90"/>
  <c r="BS90"/>
  <c r="CF408"/>
  <c r="CC408"/>
  <c r="AK408"/>
  <c r="AW408"/>
  <c r="AV90"/>
  <c r="BY90"/>
  <c r="CD405"/>
  <c r="BW405"/>
  <c r="AM405"/>
  <c r="AW405"/>
  <c r="BC90"/>
  <c r="BW90"/>
  <c r="BP408"/>
  <c r="BZ408"/>
  <c r="AO408"/>
  <c r="BM90"/>
  <c r="BU90"/>
  <c r="CC90"/>
  <c r="BX408"/>
  <c r="BV408"/>
  <c r="BY408"/>
  <c r="CE408"/>
  <c r="CG408"/>
  <c r="BA408"/>
  <c r="AJ408"/>
  <c r="BC408"/>
  <c r="AR408"/>
  <c r="AT408"/>
  <c r="AZ408"/>
  <c r="AY90"/>
  <c r="AK90"/>
  <c r="AW90"/>
  <c r="BN90"/>
  <c r="BY405"/>
  <c r="CG405"/>
  <c r="BC405"/>
  <c r="AP90"/>
  <c r="BR90"/>
  <c r="BM408"/>
  <c r="BW408"/>
  <c r="AM408"/>
  <c r="BD90"/>
  <c r="BX90"/>
  <c r="BM405"/>
  <c r="BU405"/>
  <c r="AY405"/>
  <c r="AX405"/>
  <c r="BA90"/>
  <c r="CD90"/>
  <c r="BN408"/>
  <c r="AP408"/>
  <c r="AN408"/>
  <c r="AX90"/>
  <c r="M405"/>
  <c r="N405"/>
  <c r="L405"/>
  <c r="K405"/>
  <c r="I405"/>
  <c r="X408"/>
  <c r="Q408"/>
  <c r="Z405"/>
  <c r="H408"/>
  <c r="H405"/>
  <c r="R408"/>
  <c r="P408"/>
  <c r="S408"/>
  <c r="Y408"/>
  <c r="AA408"/>
  <c r="O408"/>
  <c r="O405"/>
  <c r="J408"/>
  <c r="T408"/>
  <c r="V405"/>
  <c r="R405"/>
  <c r="P405"/>
  <c r="S405"/>
  <c r="Y405"/>
  <c r="AA405"/>
  <c r="G408"/>
  <c r="X405"/>
  <c r="W405"/>
  <c r="V408"/>
  <c r="J405"/>
  <c r="T405"/>
  <c r="M408"/>
  <c r="N408"/>
  <c r="L408"/>
  <c r="K408"/>
  <c r="I408"/>
  <c r="Z408"/>
  <c r="W408"/>
  <c r="G405"/>
  <c r="Q405"/>
  <c r="U408"/>
  <c r="U405"/>
  <c r="X409"/>
  <c r="Q409"/>
  <c r="H409"/>
  <c r="R409"/>
  <c r="P409"/>
  <c r="S409"/>
  <c r="Y409"/>
  <c r="AA409"/>
  <c r="O409"/>
  <c r="J409"/>
  <c r="T409"/>
  <c r="G409"/>
  <c r="V409"/>
  <c r="M409"/>
  <c r="N409"/>
  <c r="L409"/>
  <c r="K409"/>
  <c r="I409"/>
  <c r="Z409"/>
  <c r="W409"/>
  <c r="U409"/>
  <c r="BS409"/>
  <c r="BT409"/>
  <c r="BR409"/>
  <c r="BQ409"/>
  <c r="BO409"/>
  <c r="AU409"/>
  <c r="AS409"/>
  <c r="AV409"/>
  <c r="BB409"/>
  <c r="BD409"/>
  <c r="CD409"/>
  <c r="BU409"/>
  <c r="AY409"/>
  <c r="AX409"/>
  <c r="CB409"/>
  <c r="CA409"/>
  <c r="AQ409"/>
  <c r="AL409"/>
  <c r="CF409"/>
  <c r="CC409"/>
  <c r="AK409"/>
  <c r="AW409"/>
  <c r="BP409"/>
  <c r="BZ409"/>
  <c r="AO409"/>
  <c r="BX409"/>
  <c r="BV409"/>
  <c r="BY409"/>
  <c r="CE409"/>
  <c r="CG409"/>
  <c r="BA409"/>
  <c r="AJ409"/>
  <c r="BC409"/>
  <c r="AR409"/>
  <c r="AT409"/>
  <c r="AZ409"/>
  <c r="BM409"/>
  <c r="BW409"/>
  <c r="AM409"/>
  <c r="BN409"/>
  <c r="AP409"/>
  <c r="AN409"/>
  <c r="HQ409"/>
  <c r="HE409"/>
  <c r="HC409"/>
  <c r="HP409"/>
  <c r="HO409"/>
  <c r="GJ409"/>
  <c r="GH409"/>
  <c r="GK409"/>
  <c r="GQ409"/>
  <c r="GS409"/>
  <c r="FM409"/>
  <c r="EV409"/>
  <c r="FO409"/>
  <c r="FD409"/>
  <c r="FF409"/>
  <c r="FL409"/>
  <c r="DY409"/>
  <c r="DZ409"/>
  <c r="DX409"/>
  <c r="DW409"/>
  <c r="DU409"/>
  <c r="DA409"/>
  <c r="CY409"/>
  <c r="DB409"/>
  <c r="DH409"/>
  <c r="DJ409"/>
  <c r="HH409"/>
  <c r="HI409"/>
  <c r="HG409"/>
  <c r="HF409"/>
  <c r="HD409"/>
  <c r="GP409"/>
  <c r="FY409"/>
  <c r="GR409"/>
  <c r="GG409"/>
  <c r="GI409"/>
  <c r="GO409"/>
  <c r="FK409"/>
  <c r="EY409"/>
  <c r="EW409"/>
  <c r="FJ409"/>
  <c r="FI409"/>
  <c r="ED409"/>
  <c r="EB409"/>
  <c r="EE409"/>
  <c r="EK409"/>
  <c r="EM409"/>
  <c r="DG409"/>
  <c r="CP409"/>
  <c r="DI409"/>
  <c r="CX409"/>
  <c r="CZ409"/>
  <c r="DF409"/>
  <c r="HS409"/>
  <c r="HB409"/>
  <c r="HU409"/>
  <c r="HJ409"/>
  <c r="HL409"/>
  <c r="HR409"/>
  <c r="GE409"/>
  <c r="GF409"/>
  <c r="GD409"/>
  <c r="GC409"/>
  <c r="GA409"/>
  <c r="FG409"/>
  <c r="FE409"/>
  <c r="HN409"/>
  <c r="DS409"/>
  <c r="EC409"/>
  <c r="FZ409"/>
  <c r="GL409"/>
  <c r="FA409"/>
  <c r="CS409"/>
  <c r="DC409"/>
  <c r="HK409"/>
  <c r="HV409"/>
  <c r="GB409"/>
  <c r="EJ409"/>
  <c r="EA409"/>
  <c r="FB409"/>
  <c r="EX409"/>
  <c r="DE409"/>
  <c r="DD409"/>
  <c r="HM409"/>
  <c r="HT409"/>
  <c r="GM409"/>
  <c r="FC409"/>
  <c r="EZ409"/>
  <c r="EL409"/>
  <c r="EI409"/>
  <c r="GN409"/>
  <c r="CQ409"/>
  <c r="FN409"/>
  <c r="FP409"/>
  <c r="DV409"/>
  <c r="EG409"/>
  <c r="CW409"/>
  <c r="CT409"/>
  <c r="FH409"/>
  <c r="EH409"/>
  <c r="DT409"/>
  <c r="EF409"/>
  <c r="CV409"/>
  <c r="CU409"/>
  <c r="CR409"/>
  <c r="EF406" l="1"/>
  <c r="EF407"/>
  <c r="EH406"/>
  <c r="EH407"/>
  <c r="DV91"/>
  <c r="FN406"/>
  <c r="FN407"/>
  <c r="GA406"/>
  <c r="GA407"/>
  <c r="GE406"/>
  <c r="GE407"/>
  <c r="GH91"/>
  <c r="HH91"/>
  <c r="HR407"/>
  <c r="HR406"/>
  <c r="HL406"/>
  <c r="HL407"/>
  <c r="HS407"/>
  <c r="HS418" s="1"/>
  <c r="HS406"/>
  <c r="DD91"/>
  <c r="CS91"/>
  <c r="CR410"/>
  <c r="CU410"/>
  <c r="CV410"/>
  <c r="EF410"/>
  <c r="DT410"/>
  <c r="EH410"/>
  <c r="EC91"/>
  <c r="EL91"/>
  <c r="EJ91"/>
  <c r="FN91"/>
  <c r="FE91"/>
  <c r="FH410"/>
  <c r="CT410"/>
  <c r="CW410"/>
  <c r="EG410"/>
  <c r="DV410"/>
  <c r="FP410"/>
  <c r="FP433"/>
  <c r="FN410"/>
  <c r="CW91"/>
  <c r="CR407"/>
  <c r="CR406"/>
  <c r="CW406"/>
  <c r="CW407"/>
  <c r="DT407"/>
  <c r="DT406"/>
  <c r="FD91"/>
  <c r="FH406"/>
  <c r="FH407"/>
  <c r="GC407"/>
  <c r="GC406"/>
  <c r="HD91"/>
  <c r="HJ407"/>
  <c r="HJ406"/>
  <c r="DJ91"/>
  <c r="CQ410"/>
  <c r="DU91"/>
  <c r="DY91"/>
  <c r="GN410"/>
  <c r="GP91"/>
  <c r="HK91"/>
  <c r="CR91"/>
  <c r="CU91"/>
  <c r="EI410"/>
  <c r="EL410"/>
  <c r="EZ410"/>
  <c r="FC410"/>
  <c r="GM410"/>
  <c r="HT410"/>
  <c r="HM410"/>
  <c r="CT91"/>
  <c r="CT406"/>
  <c r="CT407"/>
  <c r="CV406"/>
  <c r="CV407"/>
  <c r="DV407"/>
  <c r="DV406"/>
  <c r="FL91"/>
  <c r="FP406"/>
  <c r="FP407"/>
  <c r="FG406"/>
  <c r="FG407"/>
  <c r="GF406"/>
  <c r="GF407"/>
  <c r="HG91"/>
  <c r="HU406"/>
  <c r="HU407"/>
  <c r="DB91"/>
  <c r="DD410"/>
  <c r="DE410"/>
  <c r="DX91"/>
  <c r="EY91"/>
  <c r="EX410"/>
  <c r="FB410"/>
  <c r="GI91"/>
  <c r="GR91"/>
  <c r="HT91"/>
  <c r="EA410"/>
  <c r="EJ410"/>
  <c r="GB410"/>
  <c r="HV410"/>
  <c r="HV433"/>
  <c r="HK410"/>
  <c r="CU406"/>
  <c r="CU407"/>
  <c r="EG406"/>
  <c r="EG407"/>
  <c r="EG91"/>
  <c r="EV91"/>
  <c r="FE407"/>
  <c r="FE406"/>
  <c r="GD406"/>
  <c r="GD407"/>
  <c r="GQ91"/>
  <c r="HB407"/>
  <c r="HB406"/>
  <c r="DA91"/>
  <c r="DC410"/>
  <c r="CS410"/>
  <c r="FJ91"/>
  <c r="FA410"/>
  <c r="GL410"/>
  <c r="FZ410"/>
  <c r="EC410"/>
  <c r="DS410"/>
  <c r="HN410"/>
  <c r="FE410"/>
  <c r="FG410"/>
  <c r="GA410"/>
  <c r="GC410"/>
  <c r="GD410"/>
  <c r="GF410"/>
  <c r="GE410"/>
  <c r="GC91"/>
  <c r="GF91"/>
  <c r="HO91"/>
  <c r="HC91"/>
  <c r="HQ91"/>
  <c r="HR410"/>
  <c r="HL410"/>
  <c r="HJ410"/>
  <c r="HU410"/>
  <c r="HB410"/>
  <c r="HS410"/>
  <c r="CZ91"/>
  <c r="DI91"/>
  <c r="DG91"/>
  <c r="DC406"/>
  <c r="DC407"/>
  <c r="DD407"/>
  <c r="DD406"/>
  <c r="CQ407"/>
  <c r="CQ406"/>
  <c r="CS406"/>
  <c r="CS407"/>
  <c r="CS437" s="1"/>
  <c r="DE406"/>
  <c r="DE407"/>
  <c r="EI406"/>
  <c r="EI407"/>
  <c r="EC407"/>
  <c r="EC406"/>
  <c r="EA406"/>
  <c r="EA407"/>
  <c r="EL406"/>
  <c r="EL407"/>
  <c r="DS406"/>
  <c r="DS407"/>
  <c r="EJ407"/>
  <c r="EJ406"/>
  <c r="EM91"/>
  <c r="EE91"/>
  <c r="ED91"/>
  <c r="EZ91"/>
  <c r="FC91"/>
  <c r="EX407"/>
  <c r="EX406"/>
  <c r="EZ406"/>
  <c r="EZ407"/>
  <c r="FA407"/>
  <c r="FA406"/>
  <c r="FC406"/>
  <c r="FC407"/>
  <c r="FB407"/>
  <c r="FB406"/>
  <c r="GL406"/>
  <c r="GL407"/>
  <c r="GM406"/>
  <c r="GM407"/>
  <c r="FZ407"/>
  <c r="FZ406"/>
  <c r="GB406"/>
  <c r="GB407"/>
  <c r="GN407"/>
  <c r="GN418" s="1"/>
  <c r="GN406"/>
  <c r="GM91"/>
  <c r="GB91"/>
  <c r="HR91"/>
  <c r="HJ91"/>
  <c r="HB91"/>
  <c r="HV406"/>
  <c r="HV407"/>
  <c r="HT406"/>
  <c r="HT407"/>
  <c r="HN406"/>
  <c r="HN407"/>
  <c r="HK406"/>
  <c r="HK407"/>
  <c r="HM406"/>
  <c r="HM407"/>
  <c r="DF406"/>
  <c r="DF407"/>
  <c r="CX406"/>
  <c r="CX407"/>
  <c r="DG406"/>
  <c r="DG407"/>
  <c r="DG437" s="1"/>
  <c r="EE406"/>
  <c r="EE407"/>
  <c r="DT91"/>
  <c r="FM91"/>
  <c r="EW406"/>
  <c r="EW407"/>
  <c r="GO407"/>
  <c r="GO406"/>
  <c r="GR406"/>
  <c r="GR407"/>
  <c r="GS91"/>
  <c r="GK91"/>
  <c r="GJ91"/>
  <c r="HF91"/>
  <c r="HI91"/>
  <c r="HG407"/>
  <c r="HG437" s="1"/>
  <c r="HG406"/>
  <c r="HI407"/>
  <c r="HI406"/>
  <c r="HH407"/>
  <c r="HH406"/>
  <c r="DC91"/>
  <c r="CQ91"/>
  <c r="DE91"/>
  <c r="DF410"/>
  <c r="CZ410"/>
  <c r="CX410"/>
  <c r="DI410"/>
  <c r="CP410"/>
  <c r="DG410"/>
  <c r="EM433"/>
  <c r="EM410"/>
  <c r="EK410"/>
  <c r="EE410"/>
  <c r="EB410"/>
  <c r="ED410"/>
  <c r="EI91"/>
  <c r="EA91"/>
  <c r="DS91"/>
  <c r="FP91"/>
  <c r="FH91"/>
  <c r="FG91"/>
  <c r="FI410"/>
  <c r="FJ410"/>
  <c r="EW410"/>
  <c r="EY410"/>
  <c r="FK410"/>
  <c r="GO410"/>
  <c r="GI410"/>
  <c r="GG410"/>
  <c r="GR410"/>
  <c r="FY410"/>
  <c r="GP410"/>
  <c r="GA91"/>
  <c r="GD91"/>
  <c r="GE91"/>
  <c r="HP91"/>
  <c r="HE91"/>
  <c r="HD410"/>
  <c r="HF410"/>
  <c r="HG410"/>
  <c r="HI410"/>
  <c r="HH410"/>
  <c r="DI406"/>
  <c r="DI407"/>
  <c r="EM407"/>
  <c r="EM406"/>
  <c r="EB406"/>
  <c r="EB407"/>
  <c r="EB437" s="1"/>
  <c r="EF91"/>
  <c r="FF91"/>
  <c r="FI407"/>
  <c r="FI406"/>
  <c r="EY406"/>
  <c r="EY407"/>
  <c r="GI406"/>
  <c r="GI407"/>
  <c r="GP406"/>
  <c r="GP407"/>
  <c r="HD407"/>
  <c r="HD406"/>
  <c r="DF91"/>
  <c r="CX91"/>
  <c r="CP91"/>
  <c r="DJ406"/>
  <c r="DJ407"/>
  <c r="DH406"/>
  <c r="DH407"/>
  <c r="DB406"/>
  <c r="DB407"/>
  <c r="CY407"/>
  <c r="CY406"/>
  <c r="DA406"/>
  <c r="DA407"/>
  <c r="DU407"/>
  <c r="DU406"/>
  <c r="DW407"/>
  <c r="DW406"/>
  <c r="DX406"/>
  <c r="DX407"/>
  <c r="DZ407"/>
  <c r="DZ406"/>
  <c r="DY406"/>
  <c r="DY407"/>
  <c r="EK91"/>
  <c r="EB91"/>
  <c r="EX91"/>
  <c r="FA91"/>
  <c r="FB91"/>
  <c r="FL407"/>
  <c r="FL406"/>
  <c r="FF406"/>
  <c r="FF407"/>
  <c r="FD407"/>
  <c r="FD406"/>
  <c r="FO406"/>
  <c r="FO407"/>
  <c r="EV407"/>
  <c r="EV406"/>
  <c r="FM407"/>
  <c r="FM406"/>
  <c r="GS407"/>
  <c r="GS406"/>
  <c r="GQ407"/>
  <c r="GQ406"/>
  <c r="GK406"/>
  <c r="GK407"/>
  <c r="GH406"/>
  <c r="GH407"/>
  <c r="GJ406"/>
  <c r="GJ407"/>
  <c r="GL91"/>
  <c r="FZ91"/>
  <c r="GN91"/>
  <c r="HL91"/>
  <c r="HU91"/>
  <c r="HS91"/>
  <c r="HO407"/>
  <c r="HO406"/>
  <c r="HP406"/>
  <c r="HP407"/>
  <c r="HC406"/>
  <c r="HC407"/>
  <c r="HE406"/>
  <c r="HE407"/>
  <c r="HQ406"/>
  <c r="HQ407"/>
  <c r="HQ437" s="1"/>
  <c r="CV91"/>
  <c r="CZ406"/>
  <c r="CZ407"/>
  <c r="CP406"/>
  <c r="CP407"/>
  <c r="EK406"/>
  <c r="EK407"/>
  <c r="ED407"/>
  <c r="ED406"/>
  <c r="EH91"/>
  <c r="FO91"/>
  <c r="FJ406"/>
  <c r="FJ407"/>
  <c r="FK406"/>
  <c r="FK407"/>
  <c r="GG407"/>
  <c r="GG406"/>
  <c r="FY407"/>
  <c r="FY406"/>
  <c r="HF407"/>
  <c r="HF406"/>
  <c r="DH91"/>
  <c r="CY91"/>
  <c r="DJ410"/>
  <c r="DJ433"/>
  <c r="DH410"/>
  <c r="DB410"/>
  <c r="CY410"/>
  <c r="DA410"/>
  <c r="DU410"/>
  <c r="DW410"/>
  <c r="DX410"/>
  <c r="DZ410"/>
  <c r="DY410"/>
  <c r="DW91"/>
  <c r="DZ91"/>
  <c r="FI91"/>
  <c r="EW91"/>
  <c r="FK91"/>
  <c r="FL410"/>
  <c r="FF410"/>
  <c r="FD410"/>
  <c r="FO410"/>
  <c r="EV410"/>
  <c r="FM410"/>
  <c r="GS410"/>
  <c r="GS433"/>
  <c r="GQ410"/>
  <c r="GK410"/>
  <c r="GH410"/>
  <c r="GJ410"/>
  <c r="GO91"/>
  <c r="GG91"/>
  <c r="FY91"/>
  <c r="HV91"/>
  <c r="HN91"/>
  <c r="HM91"/>
  <c r="HO410"/>
  <c r="HP410"/>
  <c r="HC410"/>
  <c r="HE410"/>
  <c r="HQ410"/>
  <c r="CZ191"/>
  <c r="CZ192" s="1"/>
  <c r="DI191"/>
  <c r="DI192" s="1"/>
  <c r="DG191"/>
  <c r="DG192" s="1"/>
  <c r="DJ296"/>
  <c r="DJ297" s="1"/>
  <c r="DB296"/>
  <c r="DB297" s="1"/>
  <c r="DA296"/>
  <c r="DA297" s="1"/>
  <c r="CT401"/>
  <c r="CT402" s="1"/>
  <c r="CW401"/>
  <c r="CW402" s="1"/>
  <c r="EG401"/>
  <c r="EG402" s="1"/>
  <c r="DV401"/>
  <c r="DV402" s="1"/>
  <c r="EI296"/>
  <c r="EI297" s="1"/>
  <c r="EA296"/>
  <c r="EA297" s="1"/>
  <c r="DS296"/>
  <c r="DS297" s="1"/>
  <c r="EK191"/>
  <c r="EK192" s="1"/>
  <c r="EB191"/>
  <c r="EB192" s="1"/>
  <c r="FI191"/>
  <c r="FI192" s="1"/>
  <c r="FJ191"/>
  <c r="FJ192" s="1"/>
  <c r="EW191"/>
  <c r="EW192" s="1"/>
  <c r="EY191"/>
  <c r="EY192" s="1"/>
  <c r="FK191"/>
  <c r="FK192" s="1"/>
  <c r="FP401"/>
  <c r="FP402" s="1"/>
  <c r="FN401"/>
  <c r="FN402" s="1"/>
  <c r="EH401"/>
  <c r="EH402" s="1"/>
  <c r="CT296"/>
  <c r="CT297" s="1"/>
  <c r="CV296"/>
  <c r="CV297" s="1"/>
  <c r="EI401"/>
  <c r="EI402" s="1"/>
  <c r="EL401"/>
  <c r="EL402" s="1"/>
  <c r="DW191"/>
  <c r="DW192" s="1"/>
  <c r="FO191"/>
  <c r="FO192" s="1"/>
  <c r="FP296"/>
  <c r="FP297" s="1"/>
  <c r="EZ401"/>
  <c r="EZ402" s="1"/>
  <c r="FC401"/>
  <c r="FC402" s="1"/>
  <c r="GM401"/>
  <c r="GM402" s="1"/>
  <c r="FY296"/>
  <c r="FY297" s="1"/>
  <c r="GQ191"/>
  <c r="GQ192" s="1"/>
  <c r="GH191"/>
  <c r="GH192" s="1"/>
  <c r="HP191"/>
  <c r="HP192" s="1"/>
  <c r="HQ191"/>
  <c r="HQ192" s="1"/>
  <c r="HT401"/>
  <c r="HT402" s="1"/>
  <c r="HM401"/>
  <c r="HM402" s="1"/>
  <c r="FD296"/>
  <c r="FD297" s="1"/>
  <c r="DF191"/>
  <c r="DF192" s="1"/>
  <c r="EM191"/>
  <c r="EM192" s="1"/>
  <c r="FO296"/>
  <c r="FO297" s="1"/>
  <c r="EV296"/>
  <c r="EV297" s="1"/>
  <c r="GS191"/>
  <c r="GS192" s="1"/>
  <c r="CW296"/>
  <c r="CW297" s="1"/>
  <c r="EA401"/>
  <c r="EA402" s="1"/>
  <c r="EJ401"/>
  <c r="EJ402" s="1"/>
  <c r="DX191"/>
  <c r="DX192" s="1"/>
  <c r="FM191"/>
  <c r="FM192" s="1"/>
  <c r="FH296"/>
  <c r="FH297" s="1"/>
  <c r="GB401"/>
  <c r="GB402" s="1"/>
  <c r="HO191"/>
  <c r="HO192" s="1"/>
  <c r="HC191"/>
  <c r="HC192" s="1"/>
  <c r="HE191"/>
  <c r="HE192" s="1"/>
  <c r="HV401"/>
  <c r="HV402" s="1"/>
  <c r="HK401"/>
  <c r="HK402" s="1"/>
  <c r="EF401"/>
  <c r="EF402" s="1"/>
  <c r="FF296"/>
  <c r="FF297" s="1"/>
  <c r="CX191"/>
  <c r="CX192" s="1"/>
  <c r="DH296"/>
  <c r="DH297" s="1"/>
  <c r="CR401"/>
  <c r="CR402" s="1"/>
  <c r="EC296"/>
  <c r="EC297" s="1"/>
  <c r="FM296"/>
  <c r="FM297" s="1"/>
  <c r="GR296"/>
  <c r="GR297" s="1"/>
  <c r="HR296"/>
  <c r="HR297" s="1"/>
  <c r="CR296"/>
  <c r="CR297" s="1"/>
  <c r="CU296"/>
  <c r="CU297" s="1"/>
  <c r="EC401"/>
  <c r="EC402" s="1"/>
  <c r="DS401"/>
  <c r="DS402" s="1"/>
  <c r="DU191"/>
  <c r="DU192" s="1"/>
  <c r="DZ191"/>
  <c r="DZ192" s="1"/>
  <c r="DY191"/>
  <c r="DY192" s="1"/>
  <c r="FF191"/>
  <c r="FF192" s="1"/>
  <c r="FG296"/>
  <c r="FG297" s="1"/>
  <c r="GO296"/>
  <c r="GO297" s="1"/>
  <c r="GG296"/>
  <c r="GG297" s="1"/>
  <c r="HN401"/>
  <c r="HN402" s="1"/>
  <c r="DJ191"/>
  <c r="DJ192" s="1"/>
  <c r="CP191"/>
  <c r="CP192" s="1"/>
  <c r="CU401"/>
  <c r="CU402" s="1"/>
  <c r="DT401"/>
  <c r="DT402" s="1"/>
  <c r="EL296"/>
  <c r="EL297" s="1"/>
  <c r="FE296"/>
  <c r="FE297" s="1"/>
  <c r="GN401"/>
  <c r="GN402" s="1"/>
  <c r="GJ191"/>
  <c r="GJ192" s="1"/>
  <c r="HL296"/>
  <c r="HL297" s="1"/>
  <c r="HJ296"/>
  <c r="HJ297" s="1"/>
  <c r="FE401"/>
  <c r="FE402" s="1"/>
  <c r="GL296"/>
  <c r="GL297" s="1"/>
  <c r="FZ296"/>
  <c r="FZ297" s="1"/>
  <c r="GN296"/>
  <c r="GN297" s="1"/>
  <c r="HO296"/>
  <c r="HO297" s="1"/>
  <c r="HC296"/>
  <c r="HC297" s="1"/>
  <c r="HQ296"/>
  <c r="HQ297" s="1"/>
  <c r="FH401"/>
  <c r="FH402" s="1"/>
  <c r="FG401"/>
  <c r="FG402" s="1"/>
  <c r="GM296"/>
  <c r="GM297" s="1"/>
  <c r="GB296"/>
  <c r="GB297" s="1"/>
  <c r="HF191"/>
  <c r="HF192" s="1"/>
  <c r="HI191"/>
  <c r="HI192" s="1"/>
  <c r="HR401"/>
  <c r="HR402" s="1"/>
  <c r="HJ401"/>
  <c r="HJ402" s="1"/>
  <c r="HB401"/>
  <c r="HB402" s="1"/>
  <c r="HN437"/>
  <c r="CW418"/>
  <c r="AX91"/>
  <c r="AN410"/>
  <c r="AP410"/>
  <c r="BN410"/>
  <c r="CD91"/>
  <c r="BA91"/>
  <c r="AX406"/>
  <c r="AX407"/>
  <c r="AY406"/>
  <c r="AY407"/>
  <c r="BU406"/>
  <c r="BU407"/>
  <c r="BM406"/>
  <c r="BM407"/>
  <c r="BX91"/>
  <c r="BD91"/>
  <c r="AM410"/>
  <c r="BW410"/>
  <c r="BM410"/>
  <c r="BR91"/>
  <c r="AP91"/>
  <c r="BC406"/>
  <c r="BC407"/>
  <c r="CG407"/>
  <c r="CG406"/>
  <c r="BY407"/>
  <c r="BY406"/>
  <c r="BN91"/>
  <c r="AW91"/>
  <c r="AK91"/>
  <c r="AY91"/>
  <c r="AZ410"/>
  <c r="AT410"/>
  <c r="AR410"/>
  <c r="BC410"/>
  <c r="AJ410"/>
  <c r="BA410"/>
  <c r="CG410"/>
  <c r="CG433"/>
  <c r="CE410"/>
  <c r="BY410"/>
  <c r="BV410"/>
  <c r="BX410"/>
  <c r="CC91"/>
  <c r="BU91"/>
  <c r="BM91"/>
  <c r="AO410"/>
  <c r="BZ410"/>
  <c r="BP410"/>
  <c r="BW91"/>
  <c r="BC91"/>
  <c r="AW406"/>
  <c r="AW407"/>
  <c r="AM406"/>
  <c r="AM407"/>
  <c r="BW407"/>
  <c r="BW406"/>
  <c r="CD406"/>
  <c r="CD407"/>
  <c r="BY91"/>
  <c r="AV91"/>
  <c r="AW410"/>
  <c r="AK410"/>
  <c r="CC410"/>
  <c r="CF410"/>
  <c r="BS91"/>
  <c r="AL91"/>
  <c r="AT406"/>
  <c r="AT407"/>
  <c r="AJ407"/>
  <c r="AJ406"/>
  <c r="CE406"/>
  <c r="CE407"/>
  <c r="BX407"/>
  <c r="BX406"/>
  <c r="CB91"/>
  <c r="AZ91"/>
  <c r="AR91"/>
  <c r="AJ91"/>
  <c r="BD407"/>
  <c r="BD406"/>
  <c r="BB406"/>
  <c r="BB407"/>
  <c r="AV407"/>
  <c r="AV406"/>
  <c r="AS407"/>
  <c r="AS406"/>
  <c r="AU407"/>
  <c r="AU406"/>
  <c r="BO406"/>
  <c r="BO407"/>
  <c r="BQ407"/>
  <c r="BQ406"/>
  <c r="BR406"/>
  <c r="BR407"/>
  <c r="BT406"/>
  <c r="BT407"/>
  <c r="BS406"/>
  <c r="BS407"/>
  <c r="CE91"/>
  <c r="BV91"/>
  <c r="AM91"/>
  <c r="AL410"/>
  <c r="AQ410"/>
  <c r="CA410"/>
  <c r="CB410"/>
  <c r="CF91"/>
  <c r="AT91"/>
  <c r="AK406"/>
  <c r="AK407"/>
  <c r="CC406"/>
  <c r="CC407"/>
  <c r="CF407"/>
  <c r="CF406"/>
  <c r="CG91"/>
  <c r="AU91"/>
  <c r="AX410"/>
  <c r="AY410"/>
  <c r="BU410"/>
  <c r="CD410"/>
  <c r="BO91"/>
  <c r="AO91"/>
  <c r="AZ407"/>
  <c r="AZ406"/>
  <c r="AR407"/>
  <c r="AR406"/>
  <c r="BA407"/>
  <c r="BA406"/>
  <c r="BV406"/>
  <c r="BV407"/>
  <c r="BZ91"/>
  <c r="BB91"/>
  <c r="AS91"/>
  <c r="BD410"/>
  <c r="BD433"/>
  <c r="BB410"/>
  <c r="AV410"/>
  <c r="AS410"/>
  <c r="AU410"/>
  <c r="BO410"/>
  <c r="BQ410"/>
  <c r="BR410"/>
  <c r="BT410"/>
  <c r="BS410"/>
  <c r="BQ91"/>
  <c r="BT91"/>
  <c r="AN91"/>
  <c r="AQ91"/>
  <c r="AL407"/>
  <c r="AL406"/>
  <c r="AN407"/>
  <c r="AN406"/>
  <c r="AO407"/>
  <c r="AO406"/>
  <c r="AQ406"/>
  <c r="AQ407"/>
  <c r="AP407"/>
  <c r="AP406"/>
  <c r="BZ407"/>
  <c r="BZ406"/>
  <c r="CA407"/>
  <c r="CA406"/>
  <c r="BN407"/>
  <c r="BN406"/>
  <c r="BP406"/>
  <c r="BP407"/>
  <c r="CB407"/>
  <c r="CB406"/>
  <c r="CA91"/>
  <c r="BP91"/>
  <c r="CE191"/>
  <c r="CE192" s="1"/>
  <c r="AP296"/>
  <c r="AP297" s="1"/>
  <c r="BW401"/>
  <c r="BW402" s="1"/>
  <c r="AU296"/>
  <c r="AU297" s="1"/>
  <c r="BP401"/>
  <c r="BP402" s="1"/>
  <c r="AZ191"/>
  <c r="AZ192" s="1"/>
  <c r="AJ191"/>
  <c r="AJ192" s="1"/>
  <c r="AO401"/>
  <c r="AO402" s="1"/>
  <c r="AP401"/>
  <c r="AP402" s="1"/>
  <c r="BB296"/>
  <c r="BB297" s="1"/>
  <c r="AS296"/>
  <c r="AS297" s="1"/>
  <c r="BZ401"/>
  <c r="BZ402" s="1"/>
  <c r="BN401"/>
  <c r="BN402" s="1"/>
  <c r="BY191"/>
  <c r="BY192" s="1"/>
  <c r="BX191"/>
  <c r="BX192" s="1"/>
  <c r="BD296"/>
  <c r="BD297" s="1"/>
  <c r="AV296"/>
  <c r="AV297" s="1"/>
  <c r="BW296"/>
  <c r="BW297" s="1"/>
  <c r="BB191"/>
  <c r="BB192" s="1"/>
  <c r="AS191"/>
  <c r="AS192" s="1"/>
  <c r="AW401"/>
  <c r="AW402" s="1"/>
  <c r="AK401"/>
  <c r="AK402" s="1"/>
  <c r="AY401"/>
  <c r="AY402" s="1"/>
  <c r="CG296"/>
  <c r="CG297" s="1"/>
  <c r="BY296"/>
  <c r="BY297" s="1"/>
  <c r="BX296"/>
  <c r="BX297" s="1"/>
  <c r="AT191"/>
  <c r="AT192" s="1"/>
  <c r="BC191"/>
  <c r="BC192" s="1"/>
  <c r="BA191"/>
  <c r="BA192" s="1"/>
  <c r="AN401"/>
  <c r="AN402" s="1"/>
  <c r="AQ401"/>
  <c r="AQ402" s="1"/>
  <c r="CC296"/>
  <c r="CC297" s="1"/>
  <c r="BU296"/>
  <c r="BU297" s="1"/>
  <c r="BM296"/>
  <c r="BM297" s="1"/>
  <c r="HA416"/>
  <c r="FX101"/>
  <c r="FX416"/>
  <c r="HA101"/>
  <c r="DR416"/>
  <c r="EU416"/>
  <c r="CO101"/>
  <c r="DR101"/>
  <c r="EU101"/>
  <c r="CO416"/>
  <c r="U406"/>
  <c r="U407"/>
  <c r="U410"/>
  <c r="Q406"/>
  <c r="Q407"/>
  <c r="G407"/>
  <c r="G406"/>
  <c r="W410"/>
  <c r="Z410"/>
  <c r="I410"/>
  <c r="K410"/>
  <c r="L410"/>
  <c r="N410"/>
  <c r="M410"/>
  <c r="T406"/>
  <c r="T407"/>
  <c r="J406"/>
  <c r="J407"/>
  <c r="V410"/>
  <c r="W406"/>
  <c r="W407"/>
  <c r="X406"/>
  <c r="X407"/>
  <c r="G410"/>
  <c r="AA407"/>
  <c r="AA406"/>
  <c r="Y406"/>
  <c r="Y407"/>
  <c r="S406"/>
  <c r="S407"/>
  <c r="P407"/>
  <c r="P406"/>
  <c r="R406"/>
  <c r="R407"/>
  <c r="V406"/>
  <c r="V407"/>
  <c r="T410"/>
  <c r="J410"/>
  <c r="O406"/>
  <c r="O407"/>
  <c r="O410"/>
  <c r="AA410"/>
  <c r="AA433"/>
  <c r="Y410"/>
  <c r="S410"/>
  <c r="P410"/>
  <c r="R410"/>
  <c r="H406"/>
  <c r="H407"/>
  <c r="H410"/>
  <c r="Z406"/>
  <c r="Z407"/>
  <c r="Q410"/>
  <c r="X410"/>
  <c r="I406"/>
  <c r="I407"/>
  <c r="K406"/>
  <c r="K407"/>
  <c r="L406"/>
  <c r="L407"/>
  <c r="N406"/>
  <c r="N407"/>
  <c r="M406"/>
  <c r="M407"/>
  <c r="T191"/>
  <c r="T192" s="1"/>
  <c r="L296"/>
  <c r="L297" s="1"/>
  <c r="L191"/>
  <c r="L192" s="1"/>
  <c r="W401"/>
  <c r="W402" s="1"/>
  <c r="T401"/>
  <c r="T402" s="1"/>
  <c r="V401"/>
  <c r="V402" s="1"/>
  <c r="U296"/>
  <c r="U297" s="1"/>
  <c r="J296"/>
  <c r="J297" s="1"/>
  <c r="AA191"/>
  <c r="AA192" s="1"/>
  <c r="S191"/>
  <c r="S192" s="1"/>
  <c r="I296"/>
  <c r="I297" s="1"/>
  <c r="C354"/>
  <c r="C356"/>
  <c r="C352"/>
  <c r="C355"/>
  <c r="C351"/>
  <c r="C357"/>
  <c r="C353"/>
  <c r="C250"/>
  <c r="C246"/>
  <c r="C247"/>
  <c r="C249"/>
  <c r="C252"/>
  <c r="C248"/>
  <c r="C251"/>
  <c r="C146"/>
  <c r="C145"/>
  <c r="C144"/>
  <c r="C147"/>
  <c r="C143"/>
  <c r="C142"/>
  <c r="C141"/>
  <c r="J28" i="44"/>
  <c r="CW422" i="46"/>
  <c r="CW419"/>
  <c r="CW417"/>
  <c r="FG422"/>
  <c r="FG419"/>
  <c r="FG417"/>
  <c r="CU422"/>
  <c r="CU419"/>
  <c r="CU417"/>
  <c r="DC422"/>
  <c r="DC419"/>
  <c r="DC417"/>
  <c r="DE422"/>
  <c r="DE419"/>
  <c r="DE417"/>
  <c r="EL422"/>
  <c r="EL417"/>
  <c r="FC422"/>
  <c r="FC419"/>
  <c r="FC417"/>
  <c r="HN422"/>
  <c r="HN419"/>
  <c r="HN417"/>
  <c r="DG422"/>
  <c r="DG417"/>
  <c r="EW422"/>
  <c r="EW419"/>
  <c r="EW417"/>
  <c r="GI422"/>
  <c r="GI419"/>
  <c r="GI417"/>
  <c r="DJ422"/>
  <c r="DJ417"/>
  <c r="DA422"/>
  <c r="DA419"/>
  <c r="DA417"/>
  <c r="GK422"/>
  <c r="GK419"/>
  <c r="GK417"/>
  <c r="HE422"/>
  <c r="HE419"/>
  <c r="HE417"/>
  <c r="EK422"/>
  <c r="EK417"/>
  <c r="HR422"/>
  <c r="HR419"/>
  <c r="HR417"/>
  <c r="HJ422"/>
  <c r="HJ419"/>
  <c r="HJ417"/>
  <c r="DV422"/>
  <c r="DV419"/>
  <c r="DV417"/>
  <c r="FZ422"/>
  <c r="FZ419"/>
  <c r="FZ417"/>
  <c r="HG422"/>
  <c r="HG419"/>
  <c r="HG417"/>
  <c r="EM422"/>
  <c r="EM417"/>
  <c r="DZ422"/>
  <c r="DZ419"/>
  <c r="DZ417"/>
  <c r="FL422"/>
  <c r="FL419"/>
  <c r="FL417"/>
  <c r="EV422"/>
  <c r="EV419"/>
  <c r="EV417"/>
  <c r="GG422"/>
  <c r="GG419"/>
  <c r="GG417"/>
  <c r="HF422"/>
  <c r="HF419"/>
  <c r="HF417"/>
  <c r="HS422"/>
  <c r="HS417"/>
  <c r="GC422"/>
  <c r="GC419"/>
  <c r="GC417"/>
  <c r="FE422"/>
  <c r="FE419"/>
  <c r="FE417"/>
  <c r="CQ422"/>
  <c r="CQ419"/>
  <c r="CQ417"/>
  <c r="EC422"/>
  <c r="EC419"/>
  <c r="EC417"/>
  <c r="EJ422"/>
  <c r="EJ417"/>
  <c r="GN422"/>
  <c r="GN419"/>
  <c r="GN417"/>
  <c r="HH422"/>
  <c r="HH419"/>
  <c r="HH417"/>
  <c r="FI422"/>
  <c r="FI419"/>
  <c r="FI417"/>
  <c r="DW422"/>
  <c r="DW419"/>
  <c r="DW417"/>
  <c r="FD422"/>
  <c r="FD419"/>
  <c r="FD417"/>
  <c r="GS422"/>
  <c r="GS417"/>
  <c r="DT422"/>
  <c r="DT419"/>
  <c r="DT417"/>
  <c r="HB422"/>
  <c r="HB419"/>
  <c r="HB417"/>
  <c r="DD422"/>
  <c r="DD419"/>
  <c r="DD417"/>
  <c r="EX422"/>
  <c r="EX419"/>
  <c r="EX417"/>
  <c r="FB422"/>
  <c r="FB419"/>
  <c r="FB417"/>
  <c r="GO422"/>
  <c r="GO419"/>
  <c r="GO417"/>
  <c r="HI422"/>
  <c r="HI419"/>
  <c r="HI417"/>
  <c r="HD422"/>
  <c r="HD419"/>
  <c r="HD417"/>
  <c r="DU422"/>
  <c r="DU419"/>
  <c r="DU417"/>
  <c r="FM422"/>
  <c r="FM417"/>
  <c r="HO422"/>
  <c r="HO419"/>
  <c r="HO417"/>
  <c r="ED422"/>
  <c r="ED419"/>
  <c r="ED417"/>
  <c r="FY422"/>
  <c r="FY419"/>
  <c r="FY417"/>
  <c r="GF422"/>
  <c r="GF419"/>
  <c r="GF417"/>
  <c r="DB422"/>
  <c r="DB419"/>
  <c r="DB417"/>
  <c r="HP422"/>
  <c r="HP419"/>
  <c r="HP417"/>
  <c r="GD422"/>
  <c r="GD419"/>
  <c r="GD417"/>
  <c r="FA422"/>
  <c r="FA419"/>
  <c r="FA417"/>
  <c r="DH422"/>
  <c r="DH417"/>
  <c r="DY422"/>
  <c r="DY419"/>
  <c r="DY417"/>
  <c r="FO422"/>
  <c r="FO417"/>
  <c r="HQ422"/>
  <c r="HQ419"/>
  <c r="HQ417"/>
  <c r="GE422"/>
  <c r="GE419"/>
  <c r="GE417"/>
  <c r="CV422"/>
  <c r="CV419"/>
  <c r="CV417"/>
  <c r="EZ422"/>
  <c r="EZ419"/>
  <c r="EZ417"/>
  <c r="GL422"/>
  <c r="GL419"/>
  <c r="GL417"/>
  <c r="HT422"/>
  <c r="HT417"/>
  <c r="CX422"/>
  <c r="CX419"/>
  <c r="CX417"/>
  <c r="GQ422"/>
  <c r="GQ417"/>
  <c r="FN422"/>
  <c r="FN417"/>
  <c r="HL422"/>
  <c r="HL419"/>
  <c r="HL417"/>
  <c r="HU422"/>
  <c r="HU417"/>
  <c r="HK422"/>
  <c r="HK419"/>
  <c r="HK417"/>
  <c r="EE422"/>
  <c r="EE419"/>
  <c r="EE417"/>
  <c r="CY422"/>
  <c r="CY419"/>
  <c r="CY417"/>
  <c r="CP422"/>
  <c r="CP419"/>
  <c r="CP417"/>
  <c r="FK422"/>
  <c r="FK419"/>
  <c r="FK417"/>
  <c r="FH422"/>
  <c r="FH419"/>
  <c r="FH417"/>
  <c r="FP422"/>
  <c r="FP417"/>
  <c r="EB422"/>
  <c r="EB419"/>
  <c r="EB417"/>
  <c r="CT422"/>
  <c r="CT419"/>
  <c r="CT417"/>
  <c r="HV422"/>
  <c r="HV417"/>
  <c r="HM422"/>
  <c r="HM419"/>
  <c r="HM417"/>
  <c r="DF422"/>
  <c r="DF419"/>
  <c r="DF417"/>
  <c r="GR422"/>
  <c r="GR417"/>
  <c r="GP422"/>
  <c r="GP417"/>
  <c r="GM422"/>
  <c r="GM419"/>
  <c r="GM417"/>
  <c r="FJ422"/>
  <c r="FJ419"/>
  <c r="FJ417"/>
  <c r="GA422"/>
  <c r="GA419"/>
  <c r="GA417"/>
  <c r="EY422"/>
  <c r="EY419"/>
  <c r="EY417"/>
  <c r="GJ422"/>
  <c r="GJ419"/>
  <c r="GJ417"/>
  <c r="EG422"/>
  <c r="EG419"/>
  <c r="EG417"/>
  <c r="FO419"/>
  <c r="DH419"/>
  <c r="HC422"/>
  <c r="HC419"/>
  <c r="HC417"/>
  <c r="EJ419"/>
  <c r="EL419"/>
  <c r="CR422"/>
  <c r="CR419"/>
  <c r="CR417"/>
  <c r="CS422"/>
  <c r="CS419"/>
  <c r="CS417"/>
  <c r="EA422"/>
  <c r="EA419"/>
  <c r="EA417"/>
  <c r="DX422"/>
  <c r="DX419"/>
  <c r="DX417"/>
  <c r="FF422"/>
  <c r="FF419"/>
  <c r="FF417"/>
  <c r="GH422"/>
  <c r="GH419"/>
  <c r="GH417"/>
  <c r="GB422"/>
  <c r="GB419"/>
  <c r="GB417"/>
  <c r="EH422"/>
  <c r="EH419"/>
  <c r="EH417"/>
  <c r="EF422"/>
  <c r="EF419"/>
  <c r="EF417"/>
  <c r="EI422"/>
  <c r="EI419"/>
  <c r="EI417"/>
  <c r="DS422"/>
  <c r="DS419"/>
  <c r="DS417"/>
  <c r="DI422"/>
  <c r="DI417"/>
  <c r="CZ422"/>
  <c r="CZ419"/>
  <c r="CZ417"/>
  <c r="EK419"/>
  <c r="HS419"/>
  <c r="FN419"/>
  <c r="DJ419"/>
  <c r="BU422"/>
  <c r="BU417"/>
  <c r="AW422"/>
  <c r="AW417"/>
  <c r="BR422"/>
  <c r="BR417"/>
  <c r="BP422"/>
  <c r="BP417"/>
  <c r="AV422"/>
  <c r="AV417"/>
  <c r="CG422"/>
  <c r="CG417"/>
  <c r="BX422"/>
  <c r="BX417"/>
  <c r="AS422"/>
  <c r="AS417"/>
  <c r="CF422"/>
  <c r="CF417"/>
  <c r="BA422"/>
  <c r="BA417"/>
  <c r="AL422"/>
  <c r="AL417"/>
  <c r="AP422"/>
  <c r="AP417"/>
  <c r="BQ422"/>
  <c r="BQ417"/>
  <c r="AY422"/>
  <c r="AY417"/>
  <c r="BC422"/>
  <c r="BC417"/>
  <c r="CD422"/>
  <c r="CD417"/>
  <c r="CE422"/>
  <c r="CE417"/>
  <c r="CC422"/>
  <c r="CC417"/>
  <c r="AQ422"/>
  <c r="AQ417"/>
  <c r="AR422"/>
  <c r="AR417"/>
  <c r="BN422"/>
  <c r="BN417"/>
  <c r="BW422"/>
  <c r="BW417"/>
  <c r="AJ422"/>
  <c r="AJ417"/>
  <c r="AZ422"/>
  <c r="AZ417"/>
  <c r="AO422"/>
  <c r="AO417"/>
  <c r="CA422"/>
  <c r="CA417"/>
  <c r="BM422"/>
  <c r="BM417"/>
  <c r="AM422"/>
  <c r="AM417"/>
  <c r="AT422"/>
  <c r="AT417"/>
  <c r="BT422"/>
  <c r="BT417"/>
  <c r="BV422"/>
  <c r="BV417"/>
  <c r="BB422"/>
  <c r="BB417"/>
  <c r="BZ422"/>
  <c r="BZ417"/>
  <c r="BY422"/>
  <c r="BY417"/>
  <c r="BS422"/>
  <c r="BS417"/>
  <c r="AU422"/>
  <c r="AU417"/>
  <c r="AK422"/>
  <c r="AK417"/>
  <c r="BO422"/>
  <c r="BO417"/>
  <c r="BD422"/>
  <c r="BD417"/>
  <c r="CB422"/>
  <c r="CB417"/>
  <c r="AX422"/>
  <c r="AX417"/>
  <c r="AN422"/>
  <c r="AN417"/>
  <c r="Q422"/>
  <c r="Q417"/>
  <c r="T422"/>
  <c r="T417"/>
  <c r="K422"/>
  <c r="K417"/>
  <c r="P422"/>
  <c r="P417"/>
  <c r="U422"/>
  <c r="U417"/>
  <c r="S422"/>
  <c r="S417"/>
  <c r="V422"/>
  <c r="V417"/>
  <c r="Z422"/>
  <c r="Z417"/>
  <c r="I422"/>
  <c r="I417"/>
  <c r="M422"/>
  <c r="M417"/>
  <c r="G422"/>
  <c r="G417"/>
  <c r="AA422"/>
  <c r="AA417"/>
  <c r="Y422"/>
  <c r="Y417"/>
  <c r="R422"/>
  <c r="R417"/>
  <c r="J422"/>
  <c r="J417"/>
  <c r="O422"/>
  <c r="O417"/>
  <c r="N422"/>
  <c r="N417"/>
  <c r="X422"/>
  <c r="X417"/>
  <c r="H422"/>
  <c r="H417"/>
  <c r="L422"/>
  <c r="L417"/>
  <c r="W422"/>
  <c r="W417"/>
  <c r="HS437" l="1"/>
  <c r="HS431"/>
  <c r="HQ418"/>
  <c r="O431"/>
  <c r="CA418"/>
  <c r="GG418"/>
  <c r="HP431"/>
  <c r="GR437"/>
  <c r="EE418"/>
  <c r="FA437"/>
  <c r="FE437"/>
  <c r="HU418"/>
  <c r="AY437"/>
  <c r="DD418"/>
  <c r="BA418"/>
  <c r="CD431"/>
  <c r="FY418"/>
  <c r="GK418"/>
  <c r="GI431"/>
  <c r="DI431"/>
  <c r="HM431"/>
  <c r="FZ437"/>
  <c r="GA431"/>
  <c r="M431"/>
  <c r="U418"/>
  <c r="AQ418"/>
  <c r="CE418"/>
  <c r="BC418"/>
  <c r="BU437"/>
  <c r="EK437"/>
  <c r="FM437"/>
  <c r="DB418"/>
  <c r="HD431"/>
  <c r="EM418"/>
  <c r="FC431"/>
  <c r="EJ418"/>
  <c r="EC437"/>
  <c r="CQ437"/>
  <c r="GD418"/>
  <c r="FP431"/>
  <c r="HR437"/>
  <c r="EH437"/>
  <c r="AS437"/>
  <c r="AJ418"/>
  <c r="HK418"/>
  <c r="EL418"/>
  <c r="DT431"/>
  <c r="FN437"/>
  <c r="CP418"/>
  <c r="Z437"/>
  <c r="V418"/>
  <c r="BN418"/>
  <c r="DW418"/>
  <c r="HH431"/>
  <c r="DF437"/>
  <c r="HV431"/>
  <c r="EI437"/>
  <c r="CT431"/>
  <c r="I437"/>
  <c r="Y431"/>
  <c r="T437"/>
  <c r="AP418"/>
  <c r="AL437"/>
  <c r="BX418"/>
  <c r="AW418"/>
  <c r="CG418"/>
  <c r="ED431"/>
  <c r="HE418"/>
  <c r="GH418"/>
  <c r="FF437"/>
  <c r="CY437"/>
  <c r="GP418"/>
  <c r="EW418"/>
  <c r="CX418"/>
  <c r="HT418"/>
  <c r="FB418"/>
  <c r="EX418"/>
  <c r="CV437"/>
  <c r="HJ437"/>
  <c r="CR431"/>
  <c r="GE437"/>
  <c r="CF437"/>
  <c r="FO418"/>
  <c r="DU437"/>
  <c r="HI437"/>
  <c r="DE431"/>
  <c r="AA418"/>
  <c r="BR431"/>
  <c r="EV431"/>
  <c r="DH431"/>
  <c r="K418"/>
  <c r="BP418"/>
  <c r="FJ418"/>
  <c r="GS431"/>
  <c r="DX437"/>
  <c r="FI431"/>
  <c r="GO431"/>
  <c r="HB431"/>
  <c r="FG431"/>
  <c r="DV431"/>
  <c r="H418"/>
  <c r="S418"/>
  <c r="J418"/>
  <c r="AZ431"/>
  <c r="BQ431"/>
  <c r="AV418"/>
  <c r="AM418"/>
  <c r="BY437"/>
  <c r="HQ431"/>
  <c r="GJ431"/>
  <c r="DZ418"/>
  <c r="EB418"/>
  <c r="HG431"/>
  <c r="DG431"/>
  <c r="HN431"/>
  <c r="GN431"/>
  <c r="EA437"/>
  <c r="CS431"/>
  <c r="HL418"/>
  <c r="AO418"/>
  <c r="AR418"/>
  <c r="HF431"/>
  <c r="EY431"/>
  <c r="DC437"/>
  <c r="FH437"/>
  <c r="N437"/>
  <c r="FL431"/>
  <c r="DY437"/>
  <c r="EG431"/>
  <c r="GC418"/>
  <c r="EF431"/>
  <c r="Q418"/>
  <c r="BV418"/>
  <c r="BM418"/>
  <c r="HO437"/>
  <c r="FD418"/>
  <c r="L431"/>
  <c r="P418"/>
  <c r="CC418"/>
  <c r="AT437"/>
  <c r="BW418"/>
  <c r="FK418"/>
  <c r="GQ437"/>
  <c r="DA437"/>
  <c r="DJ418"/>
  <c r="GL437"/>
  <c r="EZ431"/>
  <c r="CU431"/>
  <c r="GF437"/>
  <c r="CW431"/>
  <c r="DZ431"/>
  <c r="GN437"/>
  <c r="EB431"/>
  <c r="HG418"/>
  <c r="CS418"/>
  <c r="HN418"/>
  <c r="DG418"/>
  <c r="DJ431"/>
  <c r="CW437"/>
  <c r="HO418"/>
  <c r="AQ431"/>
  <c r="FI418"/>
  <c r="AQ437"/>
  <c r="HJ418"/>
  <c r="DZ437"/>
  <c r="FG418"/>
  <c r="GO418"/>
  <c r="DV437"/>
  <c r="FG437"/>
  <c r="HB418"/>
  <c r="DV418"/>
  <c r="FI437"/>
  <c r="GO437"/>
  <c r="FD437"/>
  <c r="GS418"/>
  <c r="FD431"/>
  <c r="ED418"/>
  <c r="ED437"/>
  <c r="HE431"/>
  <c r="CA437"/>
  <c r="BU418"/>
  <c r="HR418"/>
  <c r="GP431"/>
  <c r="CX437"/>
  <c r="CA431"/>
  <c r="AS418"/>
  <c r="DU431"/>
  <c r="EC418"/>
  <c r="AS431"/>
  <c r="AT418"/>
  <c r="AO437"/>
  <c r="BV437"/>
  <c r="CU437"/>
  <c r="EZ437"/>
  <c r="FK437"/>
  <c r="AJ431"/>
  <c r="AO431"/>
  <c r="DA431"/>
  <c r="CU418"/>
  <c r="FK431"/>
  <c r="EZ418"/>
  <c r="GL431"/>
  <c r="HU431"/>
  <c r="HF418"/>
  <c r="DT418"/>
  <c r="FE431"/>
  <c r="CF431"/>
  <c r="DA418"/>
  <c r="FN431"/>
  <c r="FA431"/>
  <c r="AM431"/>
  <c r="CF418"/>
  <c r="DU418"/>
  <c r="FE418"/>
  <c r="FA418"/>
  <c r="FN418"/>
  <c r="BW431"/>
  <c r="EE437"/>
  <c r="EC431"/>
  <c r="HE437"/>
  <c r="FO437"/>
  <c r="FO431"/>
  <c r="DE418"/>
  <c r="DC431"/>
  <c r="EL437"/>
  <c r="FB437"/>
  <c r="EW437"/>
  <c r="GG431"/>
  <c r="HI431"/>
  <c r="HP418"/>
  <c r="EE431"/>
  <c r="GG437"/>
  <c r="CV418"/>
  <c r="DC418"/>
  <c r="EL431"/>
  <c r="DT437"/>
  <c r="FB431"/>
  <c r="EW431"/>
  <c r="GE418"/>
  <c r="HI418"/>
  <c r="HF437"/>
  <c r="DE437"/>
  <c r="EK418"/>
  <c r="GD431"/>
  <c r="DH437"/>
  <c r="AY431"/>
  <c r="BU431"/>
  <c r="DY418"/>
  <c r="FM418"/>
  <c r="FF418"/>
  <c r="GE431"/>
  <c r="FZ418"/>
  <c r="HR431"/>
  <c r="BR418"/>
  <c r="DF431"/>
  <c r="BC437"/>
  <c r="CE431"/>
  <c r="CQ418"/>
  <c r="DF418"/>
  <c r="CE437"/>
  <c r="BC431"/>
  <c r="GC437"/>
  <c r="CD418"/>
  <c r="CY418"/>
  <c r="EX437"/>
  <c r="FZ431"/>
  <c r="DD437"/>
  <c r="EG437"/>
  <c r="FY431"/>
  <c r="DD431"/>
  <c r="AL418"/>
  <c r="BW437"/>
  <c r="CV431"/>
  <c r="CY431"/>
  <c r="CQ431"/>
  <c r="CT418"/>
  <c r="CR418"/>
  <c r="DY431"/>
  <c r="EK431"/>
  <c r="FM431"/>
  <c r="FC418"/>
  <c r="FL418"/>
  <c r="GI418"/>
  <c r="HH418"/>
  <c r="HJ431"/>
  <c r="DH418"/>
  <c r="AP431"/>
  <c r="AZ437"/>
  <c r="BQ437"/>
  <c r="CC437"/>
  <c r="DB437"/>
  <c r="CX431"/>
  <c r="EJ437"/>
  <c r="DW431"/>
  <c r="EV418"/>
  <c r="EX431"/>
  <c r="GK437"/>
  <c r="HT431"/>
  <c r="GC431"/>
  <c r="BX437"/>
  <c r="DW437"/>
  <c r="AV437"/>
  <c r="AZ418"/>
  <c r="CC431"/>
  <c r="DB431"/>
  <c r="CT437"/>
  <c r="CR437"/>
  <c r="EJ431"/>
  <c r="EH431"/>
  <c r="EM431"/>
  <c r="FC437"/>
  <c r="FL437"/>
  <c r="GK431"/>
  <c r="GI437"/>
  <c r="HH437"/>
  <c r="CP431"/>
  <c r="AV431"/>
  <c r="AL431"/>
  <c r="DJ420"/>
  <c r="FN420"/>
  <c r="HS420"/>
  <c r="EK420"/>
  <c r="CZ425"/>
  <c r="CZ423"/>
  <c r="CZ424"/>
  <c r="DI425"/>
  <c r="DI424"/>
  <c r="DI423"/>
  <c r="DS420"/>
  <c r="DS423"/>
  <c r="DS424"/>
  <c r="DS425"/>
  <c r="EI425"/>
  <c r="EI424"/>
  <c r="EI423"/>
  <c r="EF423"/>
  <c r="EF425"/>
  <c r="EF424"/>
  <c r="EH425"/>
  <c r="EH424"/>
  <c r="EH423"/>
  <c r="GB424"/>
  <c r="GB423"/>
  <c r="GB425"/>
  <c r="GH423"/>
  <c r="GH425"/>
  <c r="GH424"/>
  <c r="FF423"/>
  <c r="FF425"/>
  <c r="FF424"/>
  <c r="DX420"/>
  <c r="DX423"/>
  <c r="DX424"/>
  <c r="DX425"/>
  <c r="EA420"/>
  <c r="EA425"/>
  <c r="EA424"/>
  <c r="EA423"/>
  <c r="CS420"/>
  <c r="CS423"/>
  <c r="CS425"/>
  <c r="CS424"/>
  <c r="CR420"/>
  <c r="CR425"/>
  <c r="CR423"/>
  <c r="CR424"/>
  <c r="EL420"/>
  <c r="EJ420"/>
  <c r="HC424"/>
  <c r="HC425"/>
  <c r="HC423"/>
  <c r="DH420"/>
  <c r="FO420"/>
  <c r="EG425"/>
  <c r="EG423"/>
  <c r="EG424"/>
  <c r="GJ420"/>
  <c r="GJ423"/>
  <c r="GJ424"/>
  <c r="GJ425"/>
  <c r="EY423"/>
  <c r="EY425"/>
  <c r="EY424"/>
  <c r="GA425"/>
  <c r="GA424"/>
  <c r="GA423"/>
  <c r="FJ423"/>
  <c r="FJ425"/>
  <c r="FJ424"/>
  <c r="GM424"/>
  <c r="GM423"/>
  <c r="GM425"/>
  <c r="GP425"/>
  <c r="GP424"/>
  <c r="GP423"/>
  <c r="GR423"/>
  <c r="GR425"/>
  <c r="GR424"/>
  <c r="DF420"/>
  <c r="DF425"/>
  <c r="DF423"/>
  <c r="DF424"/>
  <c r="HM423"/>
  <c r="HM424"/>
  <c r="HM425"/>
  <c r="HV423"/>
  <c r="HV424"/>
  <c r="HV425"/>
  <c r="CT420"/>
  <c r="CT424"/>
  <c r="CT425"/>
  <c r="CT423"/>
  <c r="EB420"/>
  <c r="EB423"/>
  <c r="EB425"/>
  <c r="EB424"/>
  <c r="FP423"/>
  <c r="FP425"/>
  <c r="FP424"/>
  <c r="FH420"/>
  <c r="FH425"/>
  <c r="FH423"/>
  <c r="FH424"/>
  <c r="FK420"/>
  <c r="FK424"/>
  <c r="FK423"/>
  <c r="FK425"/>
  <c r="CP420"/>
  <c r="CP423"/>
  <c r="CP425"/>
  <c r="CP424"/>
  <c r="CY420"/>
  <c r="CY424"/>
  <c r="CY423"/>
  <c r="CY425"/>
  <c r="EE420"/>
  <c r="EE424"/>
  <c r="EE425"/>
  <c r="EE423"/>
  <c r="HK423"/>
  <c r="HK425"/>
  <c r="HK424"/>
  <c r="HU423"/>
  <c r="HU424"/>
  <c r="HU425"/>
  <c r="HL420"/>
  <c r="HL423"/>
  <c r="HL424"/>
  <c r="HL425"/>
  <c r="FN423"/>
  <c r="FN425"/>
  <c r="FN424"/>
  <c r="GQ423"/>
  <c r="GQ425"/>
  <c r="GQ424"/>
  <c r="CX420"/>
  <c r="CX425"/>
  <c r="CX423"/>
  <c r="CX424"/>
  <c r="HT425"/>
  <c r="HT424"/>
  <c r="HT423"/>
  <c r="GL420"/>
  <c r="GL425"/>
  <c r="GL423"/>
  <c r="GL424"/>
  <c r="EZ420"/>
  <c r="EZ425"/>
  <c r="EZ423"/>
  <c r="EZ424"/>
  <c r="CV420"/>
  <c r="CV424"/>
  <c r="CV425"/>
  <c r="CV423"/>
  <c r="GE420"/>
  <c r="GE423"/>
  <c r="GE424"/>
  <c r="GE425"/>
  <c r="HQ424"/>
  <c r="HQ425"/>
  <c r="HQ423"/>
  <c r="FO423"/>
  <c r="FO425"/>
  <c r="FO424"/>
  <c r="DY420"/>
  <c r="DY423"/>
  <c r="DY425"/>
  <c r="DY424"/>
  <c r="DH424"/>
  <c r="DH425"/>
  <c r="DH423"/>
  <c r="FA420"/>
  <c r="FA423"/>
  <c r="FA425"/>
  <c r="FA424"/>
  <c r="GD420"/>
  <c r="GD425"/>
  <c r="GD424"/>
  <c r="GD423"/>
  <c r="HP425"/>
  <c r="HP424"/>
  <c r="HP423"/>
  <c r="DB420"/>
  <c r="DB425"/>
  <c r="DB424"/>
  <c r="DB423"/>
  <c r="GF420"/>
  <c r="GF424"/>
  <c r="GF423"/>
  <c r="GF425"/>
  <c r="FY420"/>
  <c r="FY425"/>
  <c r="FY424"/>
  <c r="FY423"/>
  <c r="ED420"/>
  <c r="ED424"/>
  <c r="ED425"/>
  <c r="ED423"/>
  <c r="HO420"/>
  <c r="HO424"/>
  <c r="HO425"/>
  <c r="HO423"/>
  <c r="FM423"/>
  <c r="FM425"/>
  <c r="FM424"/>
  <c r="DU420"/>
  <c r="DU425"/>
  <c r="DU423"/>
  <c r="DU424"/>
  <c r="HD423"/>
  <c r="HD425"/>
  <c r="HD424"/>
  <c r="HI420"/>
  <c r="HI425"/>
  <c r="HI423"/>
  <c r="HI424"/>
  <c r="GO420"/>
  <c r="GO425"/>
  <c r="GO423"/>
  <c r="GO424"/>
  <c r="FB420"/>
  <c r="FB425"/>
  <c r="FB423"/>
  <c r="FB424"/>
  <c r="EX420"/>
  <c r="EX425"/>
  <c r="EX423"/>
  <c r="EX424"/>
  <c r="DD420"/>
  <c r="DD425"/>
  <c r="DD424"/>
  <c r="DD423"/>
  <c r="HB420"/>
  <c r="HB424"/>
  <c r="HB425"/>
  <c r="HB423"/>
  <c r="DT420"/>
  <c r="DT423"/>
  <c r="DT425"/>
  <c r="DT424"/>
  <c r="GS425"/>
  <c r="GS423"/>
  <c r="GS424"/>
  <c r="FD420"/>
  <c r="FD425"/>
  <c r="FD424"/>
  <c r="FD423"/>
  <c r="DW420"/>
  <c r="DW425"/>
  <c r="DW424"/>
  <c r="DW423"/>
  <c r="FI420"/>
  <c r="FI424"/>
  <c r="FI425"/>
  <c r="FI423"/>
  <c r="HH420"/>
  <c r="HH423"/>
  <c r="HH425"/>
  <c r="HH424"/>
  <c r="GN420"/>
  <c r="GN425"/>
  <c r="GN424"/>
  <c r="GN423"/>
  <c r="EJ424"/>
  <c r="EJ427" s="1"/>
  <c r="EJ432" s="1"/>
  <c r="EJ423"/>
  <c r="EJ425"/>
  <c r="EC420"/>
  <c r="EC424"/>
  <c r="EC423"/>
  <c r="EC425"/>
  <c r="CQ420"/>
  <c r="CQ425"/>
  <c r="CQ423"/>
  <c r="CQ424"/>
  <c r="FE420"/>
  <c r="FE425"/>
  <c r="FE423"/>
  <c r="FE424"/>
  <c r="GC420"/>
  <c r="GC424"/>
  <c r="GC425"/>
  <c r="GC423"/>
  <c r="HS423"/>
  <c r="HS424"/>
  <c r="HS425"/>
  <c r="HF420"/>
  <c r="HF425"/>
  <c r="HF424"/>
  <c r="HF423"/>
  <c r="GG420"/>
  <c r="GG425"/>
  <c r="GG423"/>
  <c r="GG424"/>
  <c r="EV420"/>
  <c r="EV425"/>
  <c r="EV423"/>
  <c r="EV424"/>
  <c r="FL420"/>
  <c r="FL425"/>
  <c r="FL424"/>
  <c r="FL423"/>
  <c r="DZ420"/>
  <c r="DZ425"/>
  <c r="DZ423"/>
  <c r="DZ424"/>
  <c r="EM424"/>
  <c r="EM423"/>
  <c r="EM425"/>
  <c r="HG420"/>
  <c r="HG425"/>
  <c r="HG423"/>
  <c r="HG424"/>
  <c r="FZ420"/>
  <c r="FZ425"/>
  <c r="FZ424"/>
  <c r="FZ423"/>
  <c r="DV420"/>
  <c r="DV423"/>
  <c r="DV425"/>
  <c r="DV424"/>
  <c r="HJ420"/>
  <c r="HJ424"/>
  <c r="HJ423"/>
  <c r="HJ425"/>
  <c r="HR420"/>
  <c r="HR424"/>
  <c r="HR423"/>
  <c r="HR425"/>
  <c r="EK425"/>
  <c r="EK423"/>
  <c r="EK424"/>
  <c r="HE420"/>
  <c r="HE423"/>
  <c r="HE424"/>
  <c r="HE425"/>
  <c r="GK420"/>
  <c r="GK425"/>
  <c r="GK424"/>
  <c r="GK423"/>
  <c r="DA420"/>
  <c r="DA423"/>
  <c r="DA424"/>
  <c r="DA425"/>
  <c r="DJ425"/>
  <c r="DJ424"/>
  <c r="DJ423"/>
  <c r="GI420"/>
  <c r="GI425"/>
  <c r="GI423"/>
  <c r="GI424"/>
  <c r="EW420"/>
  <c r="EW424"/>
  <c r="EW425"/>
  <c r="EW423"/>
  <c r="DG425"/>
  <c r="DG423"/>
  <c r="DG424"/>
  <c r="HN420"/>
  <c r="HN425"/>
  <c r="HN424"/>
  <c r="HN423"/>
  <c r="FC420"/>
  <c r="FC425"/>
  <c r="FC424"/>
  <c r="FC423"/>
  <c r="EL424"/>
  <c r="EL423"/>
  <c r="EL425"/>
  <c r="DE420"/>
  <c r="DE425"/>
  <c r="DE423"/>
  <c r="DE424"/>
  <c r="DC420"/>
  <c r="DC425"/>
  <c r="DC424"/>
  <c r="DC423"/>
  <c r="CU420"/>
  <c r="CU424"/>
  <c r="CU425"/>
  <c r="CU423"/>
  <c r="FG420"/>
  <c r="FG425"/>
  <c r="FG423"/>
  <c r="FG424"/>
  <c r="CW420"/>
  <c r="CW424"/>
  <c r="CW423"/>
  <c r="CW425"/>
  <c r="CZ431"/>
  <c r="CZ437"/>
  <c r="CZ420"/>
  <c r="DI418"/>
  <c r="DS431"/>
  <c r="DS418"/>
  <c r="EI431"/>
  <c r="EI418"/>
  <c r="EF420"/>
  <c r="AY418"/>
  <c r="AP437"/>
  <c r="CZ418"/>
  <c r="EF418"/>
  <c r="EH420"/>
  <c r="GB420"/>
  <c r="GB431"/>
  <c r="GB418"/>
  <c r="GB437"/>
  <c r="GH437"/>
  <c r="GH420"/>
  <c r="GH431"/>
  <c r="FF431"/>
  <c r="FF420"/>
  <c r="DX431"/>
  <c r="DX418"/>
  <c r="EA418"/>
  <c r="EA431"/>
  <c r="BX431"/>
  <c r="BA437"/>
  <c r="AW431"/>
  <c r="BP437"/>
  <c r="EH418"/>
  <c r="EG420"/>
  <c r="HC437"/>
  <c r="HC418"/>
  <c r="HC420"/>
  <c r="HC431"/>
  <c r="AW437"/>
  <c r="BA431"/>
  <c r="CD437"/>
  <c r="BP431"/>
  <c r="BR437"/>
  <c r="CG431"/>
  <c r="EI420"/>
  <c r="EG418"/>
  <c r="DI437"/>
  <c r="EF437"/>
  <c r="GJ418"/>
  <c r="GJ437"/>
  <c r="EY418"/>
  <c r="EY420"/>
  <c r="EY437"/>
  <c r="GA420"/>
  <c r="GA418"/>
  <c r="GA437"/>
  <c r="FJ431"/>
  <c r="FJ437"/>
  <c r="FJ420"/>
  <c r="GM437"/>
  <c r="GM431"/>
  <c r="GM418"/>
  <c r="GM420"/>
  <c r="GP437"/>
  <c r="GR431"/>
  <c r="GR418"/>
  <c r="HM437"/>
  <c r="HM420"/>
  <c r="HM418"/>
  <c r="HV418"/>
  <c r="FP418"/>
  <c r="FH418"/>
  <c r="FH431"/>
  <c r="HK431"/>
  <c r="HK437"/>
  <c r="HK420"/>
  <c r="HU437"/>
  <c r="HL431"/>
  <c r="HL437"/>
  <c r="GQ431"/>
  <c r="GQ418"/>
  <c r="HT437"/>
  <c r="GL418"/>
  <c r="HQ420"/>
  <c r="GD437"/>
  <c r="HP437"/>
  <c r="HP420"/>
  <c r="GF418"/>
  <c r="GF431"/>
  <c r="HD437"/>
  <c r="HD420"/>
  <c r="HD418"/>
  <c r="HO431"/>
  <c r="AN425"/>
  <c r="AN423"/>
  <c r="AN424"/>
  <c r="AX423"/>
  <c r="AX424"/>
  <c r="AX425"/>
  <c r="CB424"/>
  <c r="CB425"/>
  <c r="CB423"/>
  <c r="BD424"/>
  <c r="BD423"/>
  <c r="BD425"/>
  <c r="BO425"/>
  <c r="BO424"/>
  <c r="BO423"/>
  <c r="AK425"/>
  <c r="AK424"/>
  <c r="AK423"/>
  <c r="AU424"/>
  <c r="AU423"/>
  <c r="AU425"/>
  <c r="BS425"/>
  <c r="BS424"/>
  <c r="BS423"/>
  <c r="BY425"/>
  <c r="BY423"/>
  <c r="BY424"/>
  <c r="BZ424"/>
  <c r="BZ425"/>
  <c r="BZ423"/>
  <c r="BB423"/>
  <c r="BB424"/>
  <c r="BB425"/>
  <c r="BV425"/>
  <c r="BV424"/>
  <c r="BV423"/>
  <c r="BT423"/>
  <c r="BT424"/>
  <c r="BT425"/>
  <c r="AT424"/>
  <c r="AT425"/>
  <c r="AT423"/>
  <c r="AM423"/>
  <c r="AM424"/>
  <c r="AM425"/>
  <c r="BM423"/>
  <c r="BM424"/>
  <c r="BM425"/>
  <c r="CA425"/>
  <c r="CA423"/>
  <c r="CA424"/>
  <c r="AO423"/>
  <c r="AO425"/>
  <c r="AO424"/>
  <c r="AZ423"/>
  <c r="AZ425"/>
  <c r="AZ424"/>
  <c r="AJ423"/>
  <c r="AJ425"/>
  <c r="AJ424"/>
  <c r="BW425"/>
  <c r="BW423"/>
  <c r="BW424"/>
  <c r="BN424"/>
  <c r="BN425"/>
  <c r="BN423"/>
  <c r="AR425"/>
  <c r="AR423"/>
  <c r="AR424"/>
  <c r="AQ425"/>
  <c r="AQ423"/>
  <c r="AQ424"/>
  <c r="CC425"/>
  <c r="CC423"/>
  <c r="CC424"/>
  <c r="CE425"/>
  <c r="CE423"/>
  <c r="CE424"/>
  <c r="CD423"/>
  <c r="CD424"/>
  <c r="CD425"/>
  <c r="BC424"/>
  <c r="BC423"/>
  <c r="BC425"/>
  <c r="AY425"/>
  <c r="AY424"/>
  <c r="AY423"/>
  <c r="BQ423"/>
  <c r="BQ424"/>
  <c r="BQ425"/>
  <c r="AP425"/>
  <c r="AP424"/>
  <c r="AP423"/>
  <c r="AL425"/>
  <c r="AL423"/>
  <c r="AL424"/>
  <c r="BA424"/>
  <c r="BA423"/>
  <c r="BA425"/>
  <c r="CF425"/>
  <c r="CF423"/>
  <c r="CF424"/>
  <c r="AS423"/>
  <c r="AS424"/>
  <c r="AS425"/>
  <c r="BX425"/>
  <c r="BX423"/>
  <c r="BX424"/>
  <c r="CG423"/>
  <c r="CG425"/>
  <c r="CG424"/>
  <c r="AV424"/>
  <c r="AV425"/>
  <c r="AV423"/>
  <c r="BP425"/>
  <c r="BP423"/>
  <c r="BP424"/>
  <c r="BR423"/>
  <c r="BR424"/>
  <c r="BR425"/>
  <c r="AW423"/>
  <c r="AW424"/>
  <c r="AW425"/>
  <c r="BU425"/>
  <c r="BU424"/>
  <c r="BU423"/>
  <c r="AN418"/>
  <c r="AX418"/>
  <c r="AX431"/>
  <c r="AX437"/>
  <c r="CB437"/>
  <c r="BZ437"/>
  <c r="AN437"/>
  <c r="CB418"/>
  <c r="CB431"/>
  <c r="BD431"/>
  <c r="BO437"/>
  <c r="BO418"/>
  <c r="BO431"/>
  <c r="BB431"/>
  <c r="BD418"/>
  <c r="AK437"/>
  <c r="AK431"/>
  <c r="AU431"/>
  <c r="AU437"/>
  <c r="BS437"/>
  <c r="BS418"/>
  <c r="BS431"/>
  <c r="BY418"/>
  <c r="BY431"/>
  <c r="BZ431"/>
  <c r="BZ418"/>
  <c r="BB437"/>
  <c r="BB418"/>
  <c r="AK418"/>
  <c r="AN431"/>
  <c r="AU418"/>
  <c r="BT418"/>
  <c r="BM431"/>
  <c r="BV431"/>
  <c r="BT437"/>
  <c r="BN437"/>
  <c r="AM437"/>
  <c r="AR437"/>
  <c r="BT431"/>
  <c r="BN431"/>
  <c r="BQ418"/>
  <c r="AR431"/>
  <c r="AT431"/>
  <c r="G418"/>
  <c r="T418"/>
  <c r="S437"/>
  <c r="T431"/>
  <c r="L418"/>
  <c r="I418"/>
  <c r="AA431"/>
  <c r="G431"/>
  <c r="Z418"/>
  <c r="K437"/>
  <c r="K431"/>
  <c r="U437"/>
  <c r="U431"/>
  <c r="P437"/>
  <c r="P431"/>
  <c r="V431"/>
  <c r="Q437"/>
  <c r="M437"/>
  <c r="Q431"/>
  <c r="V437"/>
  <c r="J437"/>
  <c r="W424"/>
  <c r="W425"/>
  <c r="W423"/>
  <c r="L425"/>
  <c r="L423"/>
  <c r="L424"/>
  <c r="H423"/>
  <c r="H425"/>
  <c r="H424"/>
  <c r="X423"/>
  <c r="X425"/>
  <c r="X424"/>
  <c r="N423"/>
  <c r="N425"/>
  <c r="N424"/>
  <c r="O424"/>
  <c r="O423"/>
  <c r="O425"/>
  <c r="J423"/>
  <c r="J424"/>
  <c r="J425"/>
  <c r="R424"/>
  <c r="R425"/>
  <c r="R423"/>
  <c r="Y425"/>
  <c r="Y423"/>
  <c r="Y424"/>
  <c r="AA424"/>
  <c r="AA425"/>
  <c r="AA423"/>
  <c r="G424"/>
  <c r="G425"/>
  <c r="G423"/>
  <c r="M425"/>
  <c r="M423"/>
  <c r="M424"/>
  <c r="I425"/>
  <c r="I423"/>
  <c r="I424"/>
  <c r="Z425"/>
  <c r="Z423"/>
  <c r="Z424"/>
  <c r="V425"/>
  <c r="V423"/>
  <c r="V424"/>
  <c r="S424"/>
  <c r="S425"/>
  <c r="S423"/>
  <c r="U425"/>
  <c r="U424"/>
  <c r="U423"/>
  <c r="P425"/>
  <c r="P424"/>
  <c r="P423"/>
  <c r="K425"/>
  <c r="K424"/>
  <c r="K423"/>
  <c r="T423"/>
  <c r="T425"/>
  <c r="T424"/>
  <c r="Q423"/>
  <c r="Q425"/>
  <c r="Q424"/>
  <c r="W431"/>
  <c r="W437"/>
  <c r="L437"/>
  <c r="H437"/>
  <c r="H431"/>
  <c r="X437"/>
  <c r="X418"/>
  <c r="X431"/>
  <c r="O418"/>
  <c r="O437"/>
  <c r="J431"/>
  <c r="W418"/>
  <c r="R418"/>
  <c r="R437"/>
  <c r="Y418"/>
  <c r="Y437"/>
  <c r="R431"/>
  <c r="N431"/>
  <c r="N418"/>
  <c r="Z431"/>
  <c r="S431"/>
  <c r="I431"/>
  <c r="M418"/>
  <c r="C444"/>
  <c r="B444"/>
  <c r="C443"/>
  <c r="B443"/>
  <c r="C442"/>
  <c r="B442"/>
  <c r="C441"/>
  <c r="B441"/>
  <c r="C440"/>
  <c r="B440"/>
  <c r="C439"/>
  <c r="B439"/>
  <c r="C438"/>
  <c r="B438"/>
  <c r="C437"/>
  <c r="B437"/>
  <c r="C436"/>
  <c r="B436"/>
  <c r="C435"/>
  <c r="B435"/>
  <c r="C434"/>
  <c r="B434"/>
  <c r="C433"/>
  <c r="B433"/>
  <c r="C432"/>
  <c r="B432"/>
  <c r="C431"/>
  <c r="B431"/>
  <c r="C430"/>
  <c r="B430"/>
  <c r="C429"/>
  <c r="B429"/>
  <c r="C428"/>
  <c r="B428"/>
  <c r="C427"/>
  <c r="B427"/>
  <c r="C426"/>
  <c r="B426"/>
  <c r="C425"/>
  <c r="B425"/>
  <c r="C424"/>
  <c r="B424"/>
  <c r="C423"/>
  <c r="B423"/>
  <c r="C422"/>
  <c r="B422"/>
  <c r="C421"/>
  <c r="B421"/>
  <c r="C420"/>
  <c r="B420"/>
  <c r="C419"/>
  <c r="B419"/>
  <c r="C418"/>
  <c r="B418"/>
  <c r="C417"/>
  <c r="B417"/>
  <c r="C416"/>
  <c r="B416"/>
  <c r="F415"/>
  <c r="C415"/>
  <c r="B415"/>
  <c r="C414"/>
  <c r="B414"/>
  <c r="C413"/>
  <c r="F414" s="1"/>
  <c r="B413"/>
  <c r="F412"/>
  <c r="C412"/>
  <c r="B412"/>
  <c r="C411"/>
  <c r="F411" s="1"/>
  <c r="B411"/>
  <c r="C410"/>
  <c r="B410"/>
  <c r="EJ434"/>
  <c r="FM419"/>
  <c r="GR419"/>
  <c r="HV419"/>
  <c r="HU419"/>
  <c r="GS419"/>
  <c r="GQ419"/>
  <c r="EM419"/>
  <c r="GP419"/>
  <c r="DG419"/>
  <c r="HT419"/>
  <c r="FP419"/>
  <c r="DI419"/>
  <c r="GA427" l="1"/>
  <c r="GA432" s="1"/>
  <c r="GH427"/>
  <c r="GH432" s="1"/>
  <c r="HS427"/>
  <c r="HS432" s="1"/>
  <c r="CS427"/>
  <c r="CS432" s="1"/>
  <c r="HK427"/>
  <c r="HK432" s="1"/>
  <c r="FY427"/>
  <c r="FY437" s="1"/>
  <c r="DB427"/>
  <c r="DB432" s="1"/>
  <c r="FJ427"/>
  <c r="FJ432" s="1"/>
  <c r="EL427"/>
  <c r="EL428" s="1"/>
  <c r="EL433" s="1"/>
  <c r="EW427"/>
  <c r="EW432" s="1"/>
  <c r="GC427"/>
  <c r="GC432" s="1"/>
  <c r="FE427"/>
  <c r="FE432" s="1"/>
  <c r="CQ427"/>
  <c r="CQ432" s="1"/>
  <c r="EJ426"/>
  <c r="EJ430" s="1"/>
  <c r="EJ436" s="1"/>
  <c r="EJ438" s="1"/>
  <c r="CP427"/>
  <c r="CP428" s="1"/>
  <c r="CP433" s="1"/>
  <c r="ED427"/>
  <c r="ED432" s="1"/>
  <c r="FK427"/>
  <c r="FK432" s="1"/>
  <c r="GB427"/>
  <c r="GB428" s="1"/>
  <c r="GB433" s="1"/>
  <c r="HO427"/>
  <c r="HO432" s="1"/>
  <c r="EH427"/>
  <c r="EH426" s="1"/>
  <c r="EH430" s="1"/>
  <c r="EH436" s="1"/>
  <c r="EH438" s="1"/>
  <c r="GI427"/>
  <c r="GI432" s="1"/>
  <c r="CR427"/>
  <c r="CR432" s="1"/>
  <c r="FH427"/>
  <c r="FH432" s="1"/>
  <c r="HF427"/>
  <c r="HF432" s="1"/>
  <c r="HL427"/>
  <c r="HL432" s="1"/>
  <c r="HP427"/>
  <c r="HP426" s="1"/>
  <c r="HP430" s="1"/>
  <c r="HP436" s="1"/>
  <c r="HP438" s="1"/>
  <c r="HC427"/>
  <c r="HC432" s="1"/>
  <c r="FF427"/>
  <c r="FF428" s="1"/>
  <c r="FF433" s="1"/>
  <c r="HQ427"/>
  <c r="HQ428" s="1"/>
  <c r="HQ433" s="1"/>
  <c r="EG427"/>
  <c r="EG428" s="1"/>
  <c r="EG433" s="1"/>
  <c r="CV427"/>
  <c r="CY427"/>
  <c r="CY432" s="1"/>
  <c r="DZ427"/>
  <c r="DZ432" s="1"/>
  <c r="GG427"/>
  <c r="GG432" s="1"/>
  <c r="CT427"/>
  <c r="DA427"/>
  <c r="DA432" s="1"/>
  <c r="HE427"/>
  <c r="HE432" s="1"/>
  <c r="GN427"/>
  <c r="GN426" s="1"/>
  <c r="GN430" s="1"/>
  <c r="GN436" s="1"/>
  <c r="GN438" s="1"/>
  <c r="DW427"/>
  <c r="DW432" s="1"/>
  <c r="FD427"/>
  <c r="FD432" s="1"/>
  <c r="GE427"/>
  <c r="GE432" s="1"/>
  <c r="EA427"/>
  <c r="EA432" s="1"/>
  <c r="EI427"/>
  <c r="EI428" s="1"/>
  <c r="EI433" s="1"/>
  <c r="FI427"/>
  <c r="FI432" s="1"/>
  <c r="GL427"/>
  <c r="GL428" s="1"/>
  <c r="GL433" s="1"/>
  <c r="CX427"/>
  <c r="CX432" s="1"/>
  <c r="HM427"/>
  <c r="HM426" s="1"/>
  <c r="HM430" s="1"/>
  <c r="HM436" s="1"/>
  <c r="HM438" s="1"/>
  <c r="HI427"/>
  <c r="HI426" s="1"/>
  <c r="HI430" s="1"/>
  <c r="HI436" s="1"/>
  <c r="HI438" s="1"/>
  <c r="FO427"/>
  <c r="FO432" s="1"/>
  <c r="GJ427"/>
  <c r="GJ426" s="1"/>
  <c r="GJ430" s="1"/>
  <c r="GJ436" s="1"/>
  <c r="GJ438" s="1"/>
  <c r="DX427"/>
  <c r="DX426" s="1"/>
  <c r="DX430" s="1"/>
  <c r="DX436" s="1"/>
  <c r="DX438" s="1"/>
  <c r="DI420"/>
  <c r="DI427" s="1"/>
  <c r="FP420"/>
  <c r="FP427" s="1"/>
  <c r="HT420"/>
  <c r="HT427" s="1"/>
  <c r="DG420"/>
  <c r="DG427" s="1"/>
  <c r="GP420"/>
  <c r="GP427" s="1"/>
  <c r="EM420"/>
  <c r="EM427" s="1"/>
  <c r="GQ420"/>
  <c r="GQ427" s="1"/>
  <c r="GS420"/>
  <c r="GS427" s="1"/>
  <c r="HU420"/>
  <c r="HU427" s="1"/>
  <c r="HV420"/>
  <c r="HV427" s="1"/>
  <c r="GR420"/>
  <c r="GR427" s="1"/>
  <c r="FM420"/>
  <c r="FM427" s="1"/>
  <c r="CU427"/>
  <c r="HR427"/>
  <c r="HJ427"/>
  <c r="EF427"/>
  <c r="CZ427"/>
  <c r="EJ428"/>
  <c r="EJ433" s="1"/>
  <c r="DC427"/>
  <c r="EK427"/>
  <c r="FZ427"/>
  <c r="DD427"/>
  <c r="FA427"/>
  <c r="EE427"/>
  <c r="GM427"/>
  <c r="DS427"/>
  <c r="DV427"/>
  <c r="HG427"/>
  <c r="DJ427"/>
  <c r="DH427"/>
  <c r="CW427"/>
  <c r="GK427"/>
  <c r="HB427"/>
  <c r="GD427"/>
  <c r="FG427"/>
  <c r="FB427"/>
  <c r="HD427"/>
  <c r="EZ427"/>
  <c r="EY427"/>
  <c r="HH427"/>
  <c r="FN427"/>
  <c r="EB427"/>
  <c r="DF427"/>
  <c r="DY427"/>
  <c r="EV427"/>
  <c r="DU427"/>
  <c r="DE427"/>
  <c r="FC427"/>
  <c r="HN427"/>
  <c r="FL427"/>
  <c r="EC427"/>
  <c r="DT427"/>
  <c r="EX427"/>
  <c r="GO427"/>
  <c r="GF427"/>
  <c r="D417"/>
  <c r="F413"/>
  <c r="D422"/>
  <c r="D421"/>
  <c r="C409"/>
  <c r="B409"/>
  <c r="C408"/>
  <c r="B408"/>
  <c r="C406"/>
  <c r="B406"/>
  <c r="C405"/>
  <c r="B405"/>
  <c r="C404"/>
  <c r="B404"/>
  <c r="C403"/>
  <c r="B403"/>
  <c r="C402"/>
  <c r="B402"/>
  <c r="C401"/>
  <c r="B401"/>
  <c r="C400"/>
  <c r="B400"/>
  <c r="HK434"/>
  <c r="EW434"/>
  <c r="FH434"/>
  <c r="HE434"/>
  <c r="FK434"/>
  <c r="HF434"/>
  <c r="DZ434"/>
  <c r="DA434"/>
  <c r="GE434"/>
  <c r="DB434"/>
  <c r="CQ434"/>
  <c r="ED434"/>
  <c r="EA434"/>
  <c r="FI434"/>
  <c r="CS434"/>
  <c r="HO434"/>
  <c r="CR434"/>
  <c r="HC434"/>
  <c r="CY434"/>
  <c r="FD434"/>
  <c r="HS434"/>
  <c r="FE434"/>
  <c r="HL434"/>
  <c r="GH434"/>
  <c r="GI434"/>
  <c r="DW434"/>
  <c r="GA434"/>
  <c r="FJ434"/>
  <c r="CX434"/>
  <c r="FO434"/>
  <c r="GC434"/>
  <c r="GG434"/>
  <c r="GH435"/>
  <c r="CS435"/>
  <c r="DB435"/>
  <c r="FJ435"/>
  <c r="HK435"/>
  <c r="GC435"/>
  <c r="EW435"/>
  <c r="ED435"/>
  <c r="FK435"/>
  <c r="CQ435"/>
  <c r="FE435"/>
  <c r="HO435"/>
  <c r="HF435"/>
  <c r="FH435"/>
  <c r="CR435"/>
  <c r="HL435"/>
  <c r="GI435"/>
  <c r="DZ435"/>
  <c r="DA435"/>
  <c r="GE435"/>
  <c r="CX435"/>
  <c r="GG435"/>
  <c r="FI435"/>
  <c r="DW435"/>
  <c r="CY435"/>
  <c r="FD435"/>
  <c r="HE435"/>
  <c r="EA435"/>
  <c r="GA435"/>
  <c r="FO435"/>
  <c r="HC435"/>
  <c r="EJ435"/>
  <c r="HS435"/>
  <c r="FK428" l="1"/>
  <c r="FK433" s="1"/>
  <c r="HK428"/>
  <c r="HK433" s="1"/>
  <c r="HK426"/>
  <c r="HK430" s="1"/>
  <c r="HK436" s="1"/>
  <c r="HK438" s="1"/>
  <c r="HC428"/>
  <c r="HC433" s="1"/>
  <c r="EW426"/>
  <c r="EW430" s="1"/>
  <c r="EW436" s="1"/>
  <c r="EW438" s="1"/>
  <c r="FY426"/>
  <c r="FY430" s="1"/>
  <c r="FY436" s="1"/>
  <c r="FY438" s="1"/>
  <c r="HS428"/>
  <c r="HS433" s="1"/>
  <c r="FY432"/>
  <c r="EG426"/>
  <c r="EG430" s="1"/>
  <c r="EG436" s="1"/>
  <c r="EG438" s="1"/>
  <c r="FD428"/>
  <c r="FD433" s="1"/>
  <c r="HI432"/>
  <c r="FK426"/>
  <c r="FK430" s="1"/>
  <c r="FK436" s="1"/>
  <c r="FK438" s="1"/>
  <c r="GH428"/>
  <c r="GH433" s="1"/>
  <c r="FY428"/>
  <c r="FY433" s="1"/>
  <c r="HS426"/>
  <c r="HS430" s="1"/>
  <c r="HS436" s="1"/>
  <c r="HS438" s="1"/>
  <c r="FE428"/>
  <c r="FE433" s="1"/>
  <c r="FE426"/>
  <c r="FE430" s="1"/>
  <c r="FE436" s="1"/>
  <c r="FE438" s="1"/>
  <c r="HE426"/>
  <c r="HE430" s="1"/>
  <c r="HE436" s="1"/>
  <c r="HE438" s="1"/>
  <c r="CS426"/>
  <c r="CS430" s="1"/>
  <c r="CS436" s="1"/>
  <c r="CS438" s="1"/>
  <c r="HC426"/>
  <c r="HC430" s="1"/>
  <c r="HC436" s="1"/>
  <c r="HC438" s="1"/>
  <c r="GC426"/>
  <c r="GC430" s="1"/>
  <c r="GC436" s="1"/>
  <c r="GC438" s="1"/>
  <c r="CS428"/>
  <c r="CS433" s="1"/>
  <c r="GH426"/>
  <c r="GH430" s="1"/>
  <c r="GH436" s="1"/>
  <c r="GH438" s="1"/>
  <c r="GA426"/>
  <c r="GA430" s="1"/>
  <c r="GA436" s="1"/>
  <c r="GA438" s="1"/>
  <c r="FH426"/>
  <c r="FH430" s="1"/>
  <c r="FH436" s="1"/>
  <c r="FH438" s="1"/>
  <c r="GA428"/>
  <c r="GA433" s="1"/>
  <c r="FH428"/>
  <c r="FH433" s="1"/>
  <c r="DB428"/>
  <c r="DB433" s="1"/>
  <c r="DX432"/>
  <c r="GI426"/>
  <c r="GI430" s="1"/>
  <c r="GI436" s="1"/>
  <c r="GI438" s="1"/>
  <c r="EW428"/>
  <c r="EW433" s="1"/>
  <c r="FF432"/>
  <c r="DB426"/>
  <c r="DB430" s="1"/>
  <c r="DB436" s="1"/>
  <c r="DB438" s="1"/>
  <c r="CY426"/>
  <c r="CY430" s="1"/>
  <c r="CY436" s="1"/>
  <c r="CY438" s="1"/>
  <c r="GC428"/>
  <c r="GC433" s="1"/>
  <c r="FJ426"/>
  <c r="FJ430" s="1"/>
  <c r="FJ436" s="1"/>
  <c r="FJ438" s="1"/>
  <c r="FF426"/>
  <c r="FF430" s="1"/>
  <c r="FF436" s="1"/>
  <c r="FF438" s="1"/>
  <c r="GJ428"/>
  <c r="GJ433" s="1"/>
  <c r="HO428"/>
  <c r="HO433" s="1"/>
  <c r="CY428"/>
  <c r="CY433" s="1"/>
  <c r="HO426"/>
  <c r="HO430" s="1"/>
  <c r="HO436" s="1"/>
  <c r="HO438" s="1"/>
  <c r="FJ428"/>
  <c r="FJ433" s="1"/>
  <c r="CQ428"/>
  <c r="CQ433" s="1"/>
  <c r="CR426"/>
  <c r="CR430" s="1"/>
  <c r="CR436" s="1"/>
  <c r="CR438" s="1"/>
  <c r="ED426"/>
  <c r="ED430" s="1"/>
  <c r="ED436" s="1"/>
  <c r="ED438" s="1"/>
  <c r="HP428"/>
  <c r="HP433" s="1"/>
  <c r="GL426"/>
  <c r="GL430" s="1"/>
  <c r="GL436" s="1"/>
  <c r="GL438" s="1"/>
  <c r="HF426"/>
  <c r="HF430" s="1"/>
  <c r="HF436" s="1"/>
  <c r="HF438" s="1"/>
  <c r="CR428"/>
  <c r="CR433" s="1"/>
  <c r="GL432"/>
  <c r="EH432"/>
  <c r="GJ432"/>
  <c r="EH428"/>
  <c r="EH433" s="1"/>
  <c r="GE426"/>
  <c r="GE430" s="1"/>
  <c r="GE436" s="1"/>
  <c r="GE438" s="1"/>
  <c r="DA428"/>
  <c r="DA433" s="1"/>
  <c r="GB426"/>
  <c r="GB430" s="1"/>
  <c r="GB436" s="1"/>
  <c r="GB438" s="1"/>
  <c r="HI428"/>
  <c r="HI433" s="1"/>
  <c r="CQ426"/>
  <c r="CQ430" s="1"/>
  <c r="CQ436" s="1"/>
  <c r="CQ438" s="1"/>
  <c r="EL432"/>
  <c r="EL426"/>
  <c r="EL430" s="1"/>
  <c r="EL436" s="1"/>
  <c r="EL438" s="1"/>
  <c r="GB432"/>
  <c r="DZ426"/>
  <c r="DZ430" s="1"/>
  <c r="DZ436" s="1"/>
  <c r="DZ438" s="1"/>
  <c r="CP426"/>
  <c r="CP430" s="1"/>
  <c r="CP436" s="1"/>
  <c r="CP437"/>
  <c r="ED428"/>
  <c r="ED433" s="1"/>
  <c r="CP432"/>
  <c r="HF428"/>
  <c r="HF433" s="1"/>
  <c r="FD426"/>
  <c r="FD430" s="1"/>
  <c r="FD436" s="1"/>
  <c r="FD438" s="1"/>
  <c r="DA426"/>
  <c r="DA430" s="1"/>
  <c r="DA436" s="1"/>
  <c r="DA438" s="1"/>
  <c r="GI428"/>
  <c r="GI433" s="1"/>
  <c r="DZ428"/>
  <c r="DZ433" s="1"/>
  <c r="HM428"/>
  <c r="HM433" s="1"/>
  <c r="HE428"/>
  <c r="HE433" s="1"/>
  <c r="HQ426"/>
  <c r="HQ430" s="1"/>
  <c r="HQ436" s="1"/>
  <c r="HQ438" s="1"/>
  <c r="HM432"/>
  <c r="HQ432"/>
  <c r="HP432"/>
  <c r="HL428"/>
  <c r="HL433" s="1"/>
  <c r="GE428"/>
  <c r="GE433" s="1"/>
  <c r="CX428"/>
  <c r="CX433" s="1"/>
  <c r="EA428"/>
  <c r="EA433" s="1"/>
  <c r="HL426"/>
  <c r="HL430" s="1"/>
  <c r="HL436" s="1"/>
  <c r="HL438" s="1"/>
  <c r="CX426"/>
  <c r="CX430" s="1"/>
  <c r="CX436" s="1"/>
  <c r="CX438" s="1"/>
  <c r="EA426"/>
  <c r="EA430" s="1"/>
  <c r="EA436" s="1"/>
  <c r="EA438" s="1"/>
  <c r="CV432"/>
  <c r="CV426"/>
  <c r="CV430" s="1"/>
  <c r="CV436" s="1"/>
  <c r="CV438" s="1"/>
  <c r="CT432"/>
  <c r="CT426"/>
  <c r="CT430" s="1"/>
  <c r="CT436" s="1"/>
  <c r="CT438" s="1"/>
  <c r="DW428"/>
  <c r="DW433" s="1"/>
  <c r="FI428"/>
  <c r="FI433" s="1"/>
  <c r="FO426"/>
  <c r="FO430" s="1"/>
  <c r="FO436" s="1"/>
  <c r="FO438" s="1"/>
  <c r="GG428"/>
  <c r="GG433" s="1"/>
  <c r="FI426"/>
  <c r="FI430" s="1"/>
  <c r="FI436" s="1"/>
  <c r="FI438" s="1"/>
  <c r="FO428"/>
  <c r="FO433" s="1"/>
  <c r="CT428"/>
  <c r="CT433" s="1"/>
  <c r="DX428"/>
  <c r="DX433" s="1"/>
  <c r="EI432"/>
  <c r="DW426"/>
  <c r="DW430" s="1"/>
  <c r="DW436" s="1"/>
  <c r="DW438" s="1"/>
  <c r="GG426"/>
  <c r="GG430" s="1"/>
  <c r="GG436" s="1"/>
  <c r="GG438" s="1"/>
  <c r="EG432"/>
  <c r="EI426"/>
  <c r="EI430" s="1"/>
  <c r="EI436" s="1"/>
  <c r="EI438" s="1"/>
  <c r="GC439"/>
  <c r="GN432"/>
  <c r="GN428"/>
  <c r="GN433" s="1"/>
  <c r="GE443"/>
  <c r="GE440" s="1"/>
  <c r="CV428"/>
  <c r="CV433" s="1"/>
  <c r="DG432"/>
  <c r="DG426"/>
  <c r="DG430" s="1"/>
  <c r="DG436" s="1"/>
  <c r="DG428"/>
  <c r="DG433" s="1"/>
  <c r="CT443"/>
  <c r="CT440" s="1"/>
  <c r="DE439"/>
  <c r="DG443"/>
  <c r="DG440" s="1"/>
  <c r="CQ443"/>
  <c r="CQ440" s="1"/>
  <c r="CU439"/>
  <c r="CU443"/>
  <c r="CU440" s="1"/>
  <c r="HU432"/>
  <c r="HU426"/>
  <c r="HU430" s="1"/>
  <c r="HU436" s="1"/>
  <c r="HU428"/>
  <c r="HU433" s="1"/>
  <c r="DH443"/>
  <c r="DH440" s="1"/>
  <c r="HT432"/>
  <c r="HT428"/>
  <c r="HT433" s="1"/>
  <c r="HT426"/>
  <c r="HT430" s="1"/>
  <c r="HT436" s="1"/>
  <c r="HV426"/>
  <c r="HV430" s="1"/>
  <c r="HV436" s="1"/>
  <c r="HV428"/>
  <c r="HV437"/>
  <c r="HV432"/>
  <c r="EB439"/>
  <c r="EF443"/>
  <c r="EF440" s="1"/>
  <c r="DW443"/>
  <c r="DW440" s="1"/>
  <c r="EJ443"/>
  <c r="EJ440" s="1"/>
  <c r="DZ439"/>
  <c r="DS439"/>
  <c r="EH439"/>
  <c r="EE443"/>
  <c r="EE440" s="1"/>
  <c r="EM439"/>
  <c r="EA443"/>
  <c r="EA440" s="1"/>
  <c r="ED439"/>
  <c r="DX443"/>
  <c r="DX440" s="1"/>
  <c r="EF439"/>
  <c r="DU439"/>
  <c r="DY443"/>
  <c r="DY440" s="1"/>
  <c r="DW439"/>
  <c r="DT443"/>
  <c r="DT440" s="1"/>
  <c r="EE439"/>
  <c r="DT439"/>
  <c r="EG443"/>
  <c r="EG440" s="1"/>
  <c r="EJ439"/>
  <c r="DY439"/>
  <c r="DS443"/>
  <c r="EB443"/>
  <c r="EB440" s="1"/>
  <c r="EI443"/>
  <c r="EI440" s="1"/>
  <c r="EK443"/>
  <c r="EK440" s="1"/>
  <c r="EK439"/>
  <c r="EM443"/>
  <c r="DU443"/>
  <c r="DU440" s="1"/>
  <c r="EC439"/>
  <c r="DV439"/>
  <c r="EL439"/>
  <c r="DZ443"/>
  <c r="DZ440" s="1"/>
  <c r="DV443"/>
  <c r="DV440" s="1"/>
  <c r="DX439"/>
  <c r="ED443"/>
  <c r="ED440" s="1"/>
  <c r="EA439"/>
  <c r="EG439"/>
  <c r="EL443"/>
  <c r="EL440" s="1"/>
  <c r="EI439"/>
  <c r="EC443"/>
  <c r="EC440" s="1"/>
  <c r="EH443"/>
  <c r="EH440" s="1"/>
  <c r="DS437"/>
  <c r="DS426"/>
  <c r="DS430" s="1"/>
  <c r="DS436" s="1"/>
  <c r="DS432"/>
  <c r="DS428"/>
  <c r="DS433" s="1"/>
  <c r="FA432"/>
  <c r="FA426"/>
  <c r="FA430" s="1"/>
  <c r="FA436" s="1"/>
  <c r="FA428"/>
  <c r="FA433" s="1"/>
  <c r="HJ432"/>
  <c r="HJ426"/>
  <c r="HJ430" s="1"/>
  <c r="HJ436" s="1"/>
  <c r="HJ428"/>
  <c r="HJ433" s="1"/>
  <c r="GQ432"/>
  <c r="GQ428"/>
  <c r="GQ433" s="1"/>
  <c r="GQ426"/>
  <c r="GQ430" s="1"/>
  <c r="GQ436" s="1"/>
  <c r="FM432"/>
  <c r="FM426"/>
  <c r="FM430" s="1"/>
  <c r="FM436" s="1"/>
  <c r="FM428"/>
  <c r="FM433" s="1"/>
  <c r="DJ437"/>
  <c r="DJ432"/>
  <c r="DJ428"/>
  <c r="DJ426"/>
  <c r="DJ430" s="1"/>
  <c r="DJ436" s="1"/>
  <c r="EF432"/>
  <c r="EF426"/>
  <c r="EF430" s="1"/>
  <c r="EF436" s="1"/>
  <c r="EF428"/>
  <c r="EF433" s="1"/>
  <c r="FP437"/>
  <c r="FP428"/>
  <c r="FP426"/>
  <c r="FP430" s="1"/>
  <c r="FP436" s="1"/>
  <c r="FP432"/>
  <c r="FL432"/>
  <c r="FL428"/>
  <c r="FL433" s="1"/>
  <c r="FL426"/>
  <c r="FL430" s="1"/>
  <c r="FL436" s="1"/>
  <c r="DU432"/>
  <c r="DU426"/>
  <c r="DU430" s="1"/>
  <c r="DU436" s="1"/>
  <c r="DU428"/>
  <c r="DU433" s="1"/>
  <c r="FN432"/>
  <c r="FN428"/>
  <c r="FN433" s="1"/>
  <c r="FN426"/>
  <c r="FN430" s="1"/>
  <c r="FN436" s="1"/>
  <c r="EM437"/>
  <c r="EM432"/>
  <c r="EM426"/>
  <c r="EM430" s="1"/>
  <c r="EM436" s="1"/>
  <c r="EM428"/>
  <c r="CZ432"/>
  <c r="CZ428"/>
  <c r="CZ433" s="1"/>
  <c r="CZ426"/>
  <c r="CZ430" s="1"/>
  <c r="CZ436" s="1"/>
  <c r="GJ439"/>
  <c r="DG439"/>
  <c r="DH439"/>
  <c r="CZ439"/>
  <c r="CP443"/>
  <c r="FY439"/>
  <c r="GK443"/>
  <c r="GK440" s="1"/>
  <c r="GH443"/>
  <c r="GH440" s="1"/>
  <c r="GD439"/>
  <c r="GN439"/>
  <c r="GR443"/>
  <c r="GR440" s="1"/>
  <c r="DJ443"/>
  <c r="DI439"/>
  <c r="DD439"/>
  <c r="CX439"/>
  <c r="GD443"/>
  <c r="GD440" s="1"/>
  <c r="GL439"/>
  <c r="GJ443"/>
  <c r="GJ440" s="1"/>
  <c r="GL443"/>
  <c r="GL440" s="1"/>
  <c r="GC443"/>
  <c r="GC440" s="1"/>
  <c r="GA439"/>
  <c r="DI432"/>
  <c r="DI426"/>
  <c r="DI430" s="1"/>
  <c r="DI436" s="1"/>
  <c r="DI428"/>
  <c r="DI433" s="1"/>
  <c r="DE432"/>
  <c r="DE428"/>
  <c r="DE433" s="1"/>
  <c r="DE426"/>
  <c r="DE430" s="1"/>
  <c r="DE436" s="1"/>
  <c r="DF432"/>
  <c r="DF428"/>
  <c r="DF433" s="1"/>
  <c r="DF426"/>
  <c r="DF430" s="1"/>
  <c r="DF436" s="1"/>
  <c r="EC432"/>
  <c r="EC426"/>
  <c r="EC430" s="1"/>
  <c r="EC436" s="1"/>
  <c r="EC428"/>
  <c r="EC433" s="1"/>
  <c r="HN432"/>
  <c r="HN428"/>
  <c r="HN433" s="1"/>
  <c r="HN426"/>
  <c r="HN430" s="1"/>
  <c r="HN436" s="1"/>
  <c r="GS437"/>
  <c r="GS432"/>
  <c r="GS426"/>
  <c r="GS430" s="1"/>
  <c r="GS436" s="1"/>
  <c r="GS428"/>
  <c r="GD432"/>
  <c r="GD428"/>
  <c r="GD433" s="1"/>
  <c r="GD426"/>
  <c r="GD430" s="1"/>
  <c r="GD436" s="1"/>
  <c r="CW432"/>
  <c r="CW428"/>
  <c r="CW433" s="1"/>
  <c r="CW426"/>
  <c r="CW430" s="1"/>
  <c r="CW436" s="1"/>
  <c r="DH432"/>
  <c r="DH426"/>
  <c r="DH430" s="1"/>
  <c r="DH436" s="1"/>
  <c r="DH428"/>
  <c r="DH433" s="1"/>
  <c r="HG432"/>
  <c r="HG428"/>
  <c r="HG433" s="1"/>
  <c r="HG426"/>
  <c r="HG430" s="1"/>
  <c r="HG436" s="1"/>
  <c r="EE432"/>
  <c r="EE426"/>
  <c r="EE430" s="1"/>
  <c r="EE436" s="1"/>
  <c r="EE428"/>
  <c r="EE433" s="1"/>
  <c r="EK432"/>
  <c r="EK428"/>
  <c r="EK433" s="1"/>
  <c r="EK426"/>
  <c r="EK430" s="1"/>
  <c r="EK436" s="1"/>
  <c r="CU432"/>
  <c r="CU428"/>
  <c r="CU433" s="1"/>
  <c r="CU426"/>
  <c r="CU430" s="1"/>
  <c r="CU436" s="1"/>
  <c r="GG443"/>
  <c r="GG440" s="1"/>
  <c r="CT439"/>
  <c r="DC439"/>
  <c r="GQ443"/>
  <c r="GQ440" s="1"/>
  <c r="GR439"/>
  <c r="CY439"/>
  <c r="CY443"/>
  <c r="CY440" s="1"/>
  <c r="FY443"/>
  <c r="FY440" s="1"/>
  <c r="GI443"/>
  <c r="GI440" s="1"/>
  <c r="DJ439"/>
  <c r="CP439"/>
  <c r="CW439"/>
  <c r="DB439"/>
  <c r="CV439"/>
  <c r="GM439"/>
  <c r="GB443"/>
  <c r="GB440" s="1"/>
  <c r="FZ443"/>
  <c r="FZ440" s="1"/>
  <c r="GI439"/>
  <c r="EX432"/>
  <c r="EX426"/>
  <c r="EX430" s="1"/>
  <c r="EX436" s="1"/>
  <c r="EX428"/>
  <c r="EX433" s="1"/>
  <c r="EV437"/>
  <c r="FG443"/>
  <c r="FG440" s="1"/>
  <c r="FH443"/>
  <c r="FH440" s="1"/>
  <c r="FC443"/>
  <c r="FC440" s="1"/>
  <c r="FK439"/>
  <c r="EV432"/>
  <c r="FJ439"/>
  <c r="FH439"/>
  <c r="EZ439"/>
  <c r="EW439"/>
  <c r="FI439"/>
  <c r="EX443"/>
  <c r="EX440" s="1"/>
  <c r="FL443"/>
  <c r="FL440" s="1"/>
  <c r="FD443"/>
  <c r="FD440" s="1"/>
  <c r="FI443"/>
  <c r="FI440" s="1"/>
  <c r="EW443"/>
  <c r="EW440" s="1"/>
  <c r="EV443"/>
  <c r="EV440" s="1"/>
  <c r="FC439"/>
  <c r="EY443"/>
  <c r="EY440" s="1"/>
  <c r="EZ443"/>
  <c r="EZ440" s="1"/>
  <c r="EY439"/>
  <c r="FA443"/>
  <c r="FA440" s="1"/>
  <c r="FO443"/>
  <c r="FO440" s="1"/>
  <c r="FN439"/>
  <c r="FO439"/>
  <c r="EV439"/>
  <c r="FG439"/>
  <c r="FF443"/>
  <c r="FF440" s="1"/>
  <c r="FK443"/>
  <c r="FK440" s="1"/>
  <c r="FE443"/>
  <c r="FE440" s="1"/>
  <c r="FE439"/>
  <c r="FM443"/>
  <c r="FM440" s="1"/>
  <c r="FL439"/>
  <c r="FP443"/>
  <c r="FB439"/>
  <c r="FP439"/>
  <c r="FF439"/>
  <c r="FN443"/>
  <c r="FN440" s="1"/>
  <c r="FD439"/>
  <c r="FJ443"/>
  <c r="FJ440" s="1"/>
  <c r="EX439"/>
  <c r="FM439"/>
  <c r="FB443"/>
  <c r="FB440" s="1"/>
  <c r="FA439"/>
  <c r="EV426"/>
  <c r="EV430" s="1"/>
  <c r="EV436" s="1"/>
  <c r="EV428"/>
  <c r="EV433" s="1"/>
  <c r="GR432"/>
  <c r="GR428"/>
  <c r="GR433" s="1"/>
  <c r="GR426"/>
  <c r="GR430" s="1"/>
  <c r="GR436" s="1"/>
  <c r="FC432"/>
  <c r="FC428"/>
  <c r="FC433" s="1"/>
  <c r="FC426"/>
  <c r="FC430" s="1"/>
  <c r="FC436" s="1"/>
  <c r="EB432"/>
  <c r="EB428"/>
  <c r="EB433" s="1"/>
  <c r="EB426"/>
  <c r="EB430" s="1"/>
  <c r="EB436" s="1"/>
  <c r="EZ432"/>
  <c r="EZ428"/>
  <c r="EZ433" s="1"/>
  <c r="EZ426"/>
  <c r="EZ430" s="1"/>
  <c r="EZ436" s="1"/>
  <c r="FG432"/>
  <c r="FG428"/>
  <c r="FG433" s="1"/>
  <c r="FG426"/>
  <c r="FG430" s="1"/>
  <c r="FG436" s="1"/>
  <c r="HH432"/>
  <c r="HH428"/>
  <c r="HH433" s="1"/>
  <c r="HH426"/>
  <c r="HH430" s="1"/>
  <c r="HH436" s="1"/>
  <c r="DC432"/>
  <c r="DC428"/>
  <c r="DC433" s="1"/>
  <c r="DC426"/>
  <c r="DC430" s="1"/>
  <c r="DC436" s="1"/>
  <c r="GP428"/>
  <c r="GP433" s="1"/>
  <c r="GP432"/>
  <c r="GP426"/>
  <c r="GP430" s="1"/>
  <c r="GP436" s="1"/>
  <c r="GF432"/>
  <c r="GF426"/>
  <c r="GF430" s="1"/>
  <c r="GF436" s="1"/>
  <c r="GF428"/>
  <c r="GF433" s="1"/>
  <c r="DT432"/>
  <c r="DT426"/>
  <c r="DT430" s="1"/>
  <c r="DT436" s="1"/>
  <c r="DT428"/>
  <c r="DT433" s="1"/>
  <c r="EY432"/>
  <c r="EY428"/>
  <c r="EY433" s="1"/>
  <c r="EY426"/>
  <c r="EY430" s="1"/>
  <c r="EY436" s="1"/>
  <c r="FB432"/>
  <c r="FB426"/>
  <c r="FB430" s="1"/>
  <c r="FB436" s="1"/>
  <c r="FB428"/>
  <c r="FB433" s="1"/>
  <c r="GK432"/>
  <c r="GK426"/>
  <c r="GK430" s="1"/>
  <c r="GK436" s="1"/>
  <c r="GK428"/>
  <c r="GK433" s="1"/>
  <c r="GM432"/>
  <c r="GM428"/>
  <c r="GM433" s="1"/>
  <c r="GM426"/>
  <c r="GM430" s="1"/>
  <c r="GM436" s="1"/>
  <c r="GO443"/>
  <c r="GO440" s="1"/>
  <c r="CR443"/>
  <c r="CR440" s="1"/>
  <c r="CS443"/>
  <c r="CS440" s="1"/>
  <c r="GG439"/>
  <c r="GQ439"/>
  <c r="DE443"/>
  <c r="DE440" s="1"/>
  <c r="CX443"/>
  <c r="CX440" s="1"/>
  <c r="GP443"/>
  <c r="GP440" s="1"/>
  <c r="CZ443"/>
  <c r="CZ440" s="1"/>
  <c r="DI443"/>
  <c r="DI440" s="1"/>
  <c r="DA443"/>
  <c r="DA440" s="1"/>
  <c r="DF439"/>
  <c r="DB443"/>
  <c r="DB440" s="1"/>
  <c r="GK439"/>
  <c r="GS439"/>
  <c r="GE439"/>
  <c r="GM443"/>
  <c r="GM440" s="1"/>
  <c r="GO432"/>
  <c r="GO428"/>
  <c r="GO433" s="1"/>
  <c r="GO426"/>
  <c r="GO430" s="1"/>
  <c r="GO436" s="1"/>
  <c r="DY432"/>
  <c r="DY428"/>
  <c r="DY433" s="1"/>
  <c r="DY426"/>
  <c r="DY430" s="1"/>
  <c r="DY436" s="1"/>
  <c r="DV432"/>
  <c r="DV426"/>
  <c r="DV430" s="1"/>
  <c r="DV436" s="1"/>
  <c r="DV428"/>
  <c r="DV433" s="1"/>
  <c r="DD432"/>
  <c r="DD428"/>
  <c r="DD433" s="1"/>
  <c r="DD426"/>
  <c r="DD430" s="1"/>
  <c r="DD436" s="1"/>
  <c r="HD432"/>
  <c r="HD426"/>
  <c r="HD430" s="1"/>
  <c r="HD436" s="1"/>
  <c r="HD428"/>
  <c r="HD433" s="1"/>
  <c r="HP439"/>
  <c r="HM443"/>
  <c r="HM440" s="1"/>
  <c r="HV443"/>
  <c r="HG439"/>
  <c r="HB443"/>
  <c r="HD443"/>
  <c r="HD440" s="1"/>
  <c r="HU443"/>
  <c r="HU440" s="1"/>
  <c r="HL439"/>
  <c r="HT439"/>
  <c r="HJ443"/>
  <c r="HJ440" s="1"/>
  <c r="HO439"/>
  <c r="HO443"/>
  <c r="HO440" s="1"/>
  <c r="HI439"/>
  <c r="HR439"/>
  <c r="HU439"/>
  <c r="HF439"/>
  <c r="HH439"/>
  <c r="HE443"/>
  <c r="HE440" s="1"/>
  <c r="HN443"/>
  <c r="HN440" s="1"/>
  <c r="HQ443"/>
  <c r="HQ440" s="1"/>
  <c r="HV439"/>
  <c r="HC439"/>
  <c r="HJ439"/>
  <c r="HS443"/>
  <c r="HS440" s="1"/>
  <c r="HL443"/>
  <c r="HL440" s="1"/>
  <c r="HP443"/>
  <c r="HP440" s="1"/>
  <c r="HR443"/>
  <c r="HR440" s="1"/>
  <c r="HT443"/>
  <c r="HT440" s="1"/>
  <c r="HK439"/>
  <c r="HE439"/>
  <c r="HH443"/>
  <c r="HH440" s="1"/>
  <c r="HB439"/>
  <c r="HK443"/>
  <c r="HK440" s="1"/>
  <c r="HM439"/>
  <c r="HM441" s="1"/>
  <c r="HI443"/>
  <c r="HI440" s="1"/>
  <c r="HF443"/>
  <c r="HF440" s="1"/>
  <c r="HQ439"/>
  <c r="HC443"/>
  <c r="HC440" s="1"/>
  <c r="HD439"/>
  <c r="HN439"/>
  <c r="HG443"/>
  <c r="HG440" s="1"/>
  <c r="HS439"/>
  <c r="HB437"/>
  <c r="HB432"/>
  <c r="HB426"/>
  <c r="HB430" s="1"/>
  <c r="HB436" s="1"/>
  <c r="HB428"/>
  <c r="HB433" s="1"/>
  <c r="FZ432"/>
  <c r="FZ428"/>
  <c r="FZ433" s="1"/>
  <c r="FZ426"/>
  <c r="FZ430" s="1"/>
  <c r="FZ436" s="1"/>
  <c r="HR432"/>
  <c r="HR426"/>
  <c r="HR430" s="1"/>
  <c r="HR436" s="1"/>
  <c r="HR428"/>
  <c r="HR433" s="1"/>
  <c r="GN443"/>
  <c r="GN440" s="1"/>
  <c r="GA443"/>
  <c r="GA440" s="1"/>
  <c r="CQ439"/>
  <c r="CV443"/>
  <c r="CV440" s="1"/>
  <c r="GF439"/>
  <c r="GS443"/>
  <c r="DC443"/>
  <c r="DC440" s="1"/>
  <c r="CW443"/>
  <c r="CW440" s="1"/>
  <c r="GB439"/>
  <c r="CR439"/>
  <c r="DA439"/>
  <c r="CS439"/>
  <c r="DD443"/>
  <c r="DD440" s="1"/>
  <c r="DF443"/>
  <c r="DF440" s="1"/>
  <c r="GF443"/>
  <c r="GF440" s="1"/>
  <c r="GH439"/>
  <c r="FZ439"/>
  <c r="GO439"/>
  <c r="GP439"/>
  <c r="D408"/>
  <c r="D409"/>
  <c r="C399"/>
  <c r="B399"/>
  <c r="C398"/>
  <c r="B398"/>
  <c r="C397"/>
  <c r="B397"/>
  <c r="D397" s="1"/>
  <c r="C396"/>
  <c r="B396"/>
  <c r="C395"/>
  <c r="B395"/>
  <c r="C394"/>
  <c r="B394"/>
  <c r="C393"/>
  <c r="B393"/>
  <c r="D393" s="1"/>
  <c r="C392"/>
  <c r="B392"/>
  <c r="C391"/>
  <c r="B391"/>
  <c r="C390"/>
  <c r="B390"/>
  <c r="C389"/>
  <c r="B389"/>
  <c r="D389" s="1"/>
  <c r="C388"/>
  <c r="B388"/>
  <c r="C387"/>
  <c r="B387"/>
  <c r="C386"/>
  <c r="B386"/>
  <c r="C385"/>
  <c r="B385"/>
  <c r="D385" s="1"/>
  <c r="C384"/>
  <c r="B384"/>
  <c r="C383"/>
  <c r="B383"/>
  <c r="C382"/>
  <c r="B382"/>
  <c r="C381"/>
  <c r="B381"/>
  <c r="D381" s="1"/>
  <c r="C380"/>
  <c r="B380"/>
  <c r="C379"/>
  <c r="B379"/>
  <c r="C378"/>
  <c r="B378"/>
  <c r="C377"/>
  <c r="B377"/>
  <c r="D377" s="1"/>
  <c r="C376"/>
  <c r="B376"/>
  <c r="C375"/>
  <c r="B375"/>
  <c r="C374"/>
  <c r="B374"/>
  <c r="C373"/>
  <c r="B373"/>
  <c r="D373" s="1"/>
  <c r="C372"/>
  <c r="B372"/>
  <c r="C371"/>
  <c r="B371"/>
  <c r="C370"/>
  <c r="B370"/>
  <c r="C369"/>
  <c r="B369"/>
  <c r="D369" s="1"/>
  <c r="C368"/>
  <c r="B368"/>
  <c r="C367"/>
  <c r="B367"/>
  <c r="C366"/>
  <c r="B366"/>
  <c r="C365"/>
  <c r="B365"/>
  <c r="D365" s="1"/>
  <c r="C364"/>
  <c r="B364"/>
  <c r="C363"/>
  <c r="B363"/>
  <c r="C362"/>
  <c r="B362"/>
  <c r="C361"/>
  <c r="B361"/>
  <c r="D361" s="1"/>
  <c r="C360"/>
  <c r="B360"/>
  <c r="C359"/>
  <c r="B359"/>
  <c r="C358"/>
  <c r="B358"/>
  <c r="C350"/>
  <c r="B350"/>
  <c r="C349"/>
  <c r="B349"/>
  <c r="FF434"/>
  <c r="HM434"/>
  <c r="CV434"/>
  <c r="HT434"/>
  <c r="EM434"/>
  <c r="GS434"/>
  <c r="DH434"/>
  <c r="EV434"/>
  <c r="HH434"/>
  <c r="GP434"/>
  <c r="FB434"/>
  <c r="HJ434"/>
  <c r="DJ434"/>
  <c r="GB434"/>
  <c r="CU434"/>
  <c r="GJ434"/>
  <c r="DS434"/>
  <c r="GK434"/>
  <c r="EL434"/>
  <c r="GN434"/>
  <c r="GQ434"/>
  <c r="GD434"/>
  <c r="GR434"/>
  <c r="DY434"/>
  <c r="EH434"/>
  <c r="EF434"/>
  <c r="CZ434"/>
  <c r="DI434"/>
  <c r="HD434"/>
  <c r="FZ434"/>
  <c r="EI434"/>
  <c r="EG434"/>
  <c r="FP434"/>
  <c r="EK434"/>
  <c r="GO434"/>
  <c r="EX434"/>
  <c r="GF434"/>
  <c r="HV434"/>
  <c r="DE434"/>
  <c r="HN434"/>
  <c r="EE434"/>
  <c r="HB434"/>
  <c r="CW434"/>
  <c r="FC434"/>
  <c r="DT434"/>
  <c r="HP434"/>
  <c r="HU434"/>
  <c r="FM434"/>
  <c r="FG434"/>
  <c r="DC434"/>
  <c r="EY434"/>
  <c r="GM434"/>
  <c r="DX434"/>
  <c r="DU434"/>
  <c r="EZ434"/>
  <c r="DV434"/>
  <c r="DD434"/>
  <c r="HI434"/>
  <c r="GL434"/>
  <c r="HQ434"/>
  <c r="DG434"/>
  <c r="FA434"/>
  <c r="FL434"/>
  <c r="DF434"/>
  <c r="EC434"/>
  <c r="HG434"/>
  <c r="EB434"/>
  <c r="HR434"/>
  <c r="FY434"/>
  <c r="CP434"/>
  <c r="CT434"/>
  <c r="FN434"/>
  <c r="FY435"/>
  <c r="HI435"/>
  <c r="DX435"/>
  <c r="FF435"/>
  <c r="GJ435"/>
  <c r="EL435"/>
  <c r="EH435"/>
  <c r="GL435"/>
  <c r="CP435"/>
  <c r="GB435"/>
  <c r="HM435"/>
  <c r="HP435"/>
  <c r="HQ435"/>
  <c r="EI435"/>
  <c r="EG435"/>
  <c r="CT435"/>
  <c r="CV435"/>
  <c r="GN435"/>
  <c r="HN435"/>
  <c r="EE435"/>
  <c r="FC435"/>
  <c r="DT435"/>
  <c r="EX435"/>
  <c r="GF435"/>
  <c r="GM435"/>
  <c r="DF435"/>
  <c r="CU435"/>
  <c r="EZ435"/>
  <c r="GK435"/>
  <c r="HB435"/>
  <c r="HR435"/>
  <c r="DS435"/>
  <c r="DU435"/>
  <c r="DE435"/>
  <c r="CW435"/>
  <c r="FG435"/>
  <c r="DC435"/>
  <c r="DV435"/>
  <c r="DD435"/>
  <c r="EY435"/>
  <c r="DY435"/>
  <c r="FL435"/>
  <c r="EB435"/>
  <c r="EC435"/>
  <c r="HG435"/>
  <c r="FA435"/>
  <c r="EF435"/>
  <c r="CZ435"/>
  <c r="EV435"/>
  <c r="HH435"/>
  <c r="FB435"/>
  <c r="HD435"/>
  <c r="FZ435"/>
  <c r="HJ435"/>
  <c r="GO435"/>
  <c r="GD435"/>
  <c r="HU441" l="1"/>
  <c r="EY441"/>
  <c r="HE442"/>
  <c r="HE444" s="1"/>
  <c r="DB442"/>
  <c r="DB444" s="1"/>
  <c r="EG442"/>
  <c r="EG444" s="1"/>
  <c r="GC442"/>
  <c r="GC444" s="1"/>
  <c r="FA441"/>
  <c r="FO442"/>
  <c r="FO444" s="1"/>
  <c r="HH441"/>
  <c r="EE441"/>
  <c r="DS440"/>
  <c r="DS441" s="1"/>
  <c r="CP438"/>
  <c r="GQ441"/>
  <c r="CP440"/>
  <c r="CP441" s="1"/>
  <c r="FH441"/>
  <c r="HV440"/>
  <c r="HV441" s="1"/>
  <c r="DV441"/>
  <c r="HL442"/>
  <c r="HL444" s="1"/>
  <c r="GF441"/>
  <c r="EV441"/>
  <c r="GL441"/>
  <c r="DH441"/>
  <c r="GK441"/>
  <c r="GO441"/>
  <c r="CW441"/>
  <c r="GP441"/>
  <c r="FG441"/>
  <c r="FI442"/>
  <c r="FI444" s="1"/>
  <c r="DT441"/>
  <c r="DE441"/>
  <c r="HB440"/>
  <c r="HB441" s="1"/>
  <c r="DD441"/>
  <c r="HD441"/>
  <c r="FN441"/>
  <c r="DB441"/>
  <c r="FH442"/>
  <c r="FH444" s="1"/>
  <c r="EG441"/>
  <c r="HR441"/>
  <c r="HN441"/>
  <c r="GC441"/>
  <c r="HI441"/>
  <c r="HT441"/>
  <c r="FP440"/>
  <c r="FP441" s="1"/>
  <c r="CZ441"/>
  <c r="GB441"/>
  <c r="GB442"/>
  <c r="GB444" s="1"/>
  <c r="FC438"/>
  <c r="FC442"/>
  <c r="FC444" s="1"/>
  <c r="EV442"/>
  <c r="EV444" s="1"/>
  <c r="EV438"/>
  <c r="FK441"/>
  <c r="FK442"/>
  <c r="FK444" s="1"/>
  <c r="CY441"/>
  <c r="CY442"/>
  <c r="CY444" s="1"/>
  <c r="HN442"/>
  <c r="HN444" s="1"/>
  <c r="HN438"/>
  <c r="CX441"/>
  <c r="CX442"/>
  <c r="CX444" s="1"/>
  <c r="FN438"/>
  <c r="FN442"/>
  <c r="FN444" s="1"/>
  <c r="FA442"/>
  <c r="FA444" s="1"/>
  <c r="FA438"/>
  <c r="EI441"/>
  <c r="EI442"/>
  <c r="EI444" s="1"/>
  <c r="EL441"/>
  <c r="EL442"/>
  <c r="EL444" s="1"/>
  <c r="DW441"/>
  <c r="DW442"/>
  <c r="DW444" s="1"/>
  <c r="DA441"/>
  <c r="DA442"/>
  <c r="DA444" s="1"/>
  <c r="HO441"/>
  <c r="HO442"/>
  <c r="HO444" s="1"/>
  <c r="GI441"/>
  <c r="GI442"/>
  <c r="GI444" s="1"/>
  <c r="CP442"/>
  <c r="CP444" s="1"/>
  <c r="DH442"/>
  <c r="DH444" s="1"/>
  <c r="DH438"/>
  <c r="GD438"/>
  <c r="GD442"/>
  <c r="GD444" s="1"/>
  <c r="GS442"/>
  <c r="GS444" s="1"/>
  <c r="GS438"/>
  <c r="FL442"/>
  <c r="FL444" s="1"/>
  <c r="FL438"/>
  <c r="FM438"/>
  <c r="FM442"/>
  <c r="FM444" s="1"/>
  <c r="HJ438"/>
  <c r="HJ442"/>
  <c r="HJ444" s="1"/>
  <c r="HU442"/>
  <c r="HU444" s="1"/>
  <c r="HU438"/>
  <c r="FF441"/>
  <c r="DG441"/>
  <c r="EB441"/>
  <c r="DD438"/>
  <c r="DD442"/>
  <c r="DD444" s="1"/>
  <c r="EE442"/>
  <c r="EE444" s="1"/>
  <c r="EE438"/>
  <c r="HS441"/>
  <c r="HS442"/>
  <c r="HS444" s="1"/>
  <c r="HD442"/>
  <c r="HD444" s="1"/>
  <c r="HD438"/>
  <c r="FD441"/>
  <c r="FD442"/>
  <c r="FD444" s="1"/>
  <c r="HQ441"/>
  <c r="HQ442"/>
  <c r="HQ444" s="1"/>
  <c r="HC441"/>
  <c r="HC442"/>
  <c r="HC444" s="1"/>
  <c r="GF438"/>
  <c r="GF442"/>
  <c r="GF444" s="1"/>
  <c r="EZ442"/>
  <c r="EZ444" s="1"/>
  <c r="EZ438"/>
  <c r="EX438"/>
  <c r="EX442"/>
  <c r="EX444" s="1"/>
  <c r="CV441"/>
  <c r="CV442"/>
  <c r="CV444" s="1"/>
  <c r="CT441"/>
  <c r="CT442"/>
  <c r="CT444" s="1"/>
  <c r="CU438"/>
  <c r="CU442"/>
  <c r="CU444" s="1"/>
  <c r="EC442"/>
  <c r="EC444" s="1"/>
  <c r="EC438"/>
  <c r="DF438"/>
  <c r="DF442"/>
  <c r="DF444" s="1"/>
  <c r="DS442"/>
  <c r="DS444" s="1"/>
  <c r="DS438"/>
  <c r="DG442"/>
  <c r="DG444" s="1"/>
  <c r="DG438"/>
  <c r="CU441"/>
  <c r="EK441"/>
  <c r="GL442"/>
  <c r="GL444" s="1"/>
  <c r="HI442"/>
  <c r="HI444" s="1"/>
  <c r="HE441"/>
  <c r="DF441"/>
  <c r="EX441"/>
  <c r="FL441"/>
  <c r="FO441"/>
  <c r="EZ441"/>
  <c r="GR441"/>
  <c r="EM440"/>
  <c r="EM441" s="1"/>
  <c r="HP441"/>
  <c r="HP442"/>
  <c r="HP444" s="1"/>
  <c r="DT442"/>
  <c r="DT444" s="1"/>
  <c r="DT438"/>
  <c r="DC438"/>
  <c r="DC442"/>
  <c r="DC444" s="1"/>
  <c r="FG442"/>
  <c r="FG444" s="1"/>
  <c r="FG438"/>
  <c r="GN441"/>
  <c r="GN442"/>
  <c r="GN444" s="1"/>
  <c r="FP438"/>
  <c r="FP442"/>
  <c r="FP444" s="1"/>
  <c r="EH441"/>
  <c r="EH442"/>
  <c r="EH444" s="1"/>
  <c r="HR438"/>
  <c r="HR442"/>
  <c r="HR444" s="1"/>
  <c r="CS441"/>
  <c r="CS442"/>
  <c r="CS444" s="1"/>
  <c r="GO438"/>
  <c r="GO442"/>
  <c r="GO444" s="1"/>
  <c r="FB438"/>
  <c r="FB442"/>
  <c r="FB444" s="1"/>
  <c r="GR442"/>
  <c r="GR444" s="1"/>
  <c r="GR438"/>
  <c r="FE441"/>
  <c r="FE442"/>
  <c r="FE444" s="1"/>
  <c r="FJ441"/>
  <c r="FJ442"/>
  <c r="FJ444" s="1"/>
  <c r="EF438"/>
  <c r="EF442"/>
  <c r="EF444" s="1"/>
  <c r="DJ438"/>
  <c r="DJ442"/>
  <c r="DJ444" s="1"/>
  <c r="HV442"/>
  <c r="HV444" s="1"/>
  <c r="HV438"/>
  <c r="HK441"/>
  <c r="HK442"/>
  <c r="HK444" s="1"/>
  <c r="GK442"/>
  <c r="GK444" s="1"/>
  <c r="GK438"/>
  <c r="HH442"/>
  <c r="HH444" s="1"/>
  <c r="HH438"/>
  <c r="CZ442"/>
  <c r="CZ444" s="1"/>
  <c r="CZ438"/>
  <c r="DX441"/>
  <c r="DX442"/>
  <c r="DX444" s="1"/>
  <c r="ED441"/>
  <c r="ED442"/>
  <c r="ED444" s="1"/>
  <c r="GH441"/>
  <c r="GH442"/>
  <c r="GH444" s="1"/>
  <c r="DY438"/>
  <c r="DY442"/>
  <c r="DY444" s="1"/>
  <c r="GM442"/>
  <c r="GM444" s="1"/>
  <c r="GM438"/>
  <c r="EY442"/>
  <c r="EY444" s="1"/>
  <c r="EY438"/>
  <c r="EW441"/>
  <c r="EW442"/>
  <c r="EW444" s="1"/>
  <c r="HG442"/>
  <c r="HG444" s="1"/>
  <c r="HG438"/>
  <c r="DI442"/>
  <c r="DI444" s="1"/>
  <c r="DI438"/>
  <c r="GJ441"/>
  <c r="GJ442"/>
  <c r="GJ444" s="1"/>
  <c r="EM442"/>
  <c r="EM444" s="1"/>
  <c r="EM438"/>
  <c r="GQ438"/>
  <c r="GQ442"/>
  <c r="GQ444" s="1"/>
  <c r="EA441"/>
  <c r="EA442"/>
  <c r="EA444" s="1"/>
  <c r="EJ441"/>
  <c r="EJ442"/>
  <c r="EJ444" s="1"/>
  <c r="HG441"/>
  <c r="HM442"/>
  <c r="HM444" s="1"/>
  <c r="GS440"/>
  <c r="GS441" s="1"/>
  <c r="HJ441"/>
  <c r="FM441"/>
  <c r="FC441"/>
  <c r="DC441"/>
  <c r="DJ440"/>
  <c r="DJ441" s="1"/>
  <c r="EF441"/>
  <c r="DZ441"/>
  <c r="CW438"/>
  <c r="CW442"/>
  <c r="CW444" s="1"/>
  <c r="DE438"/>
  <c r="DE442"/>
  <c r="DE444" s="1"/>
  <c r="CR441"/>
  <c r="CR442"/>
  <c r="CR444" s="1"/>
  <c r="GG441"/>
  <c r="GG442"/>
  <c r="GG444" s="1"/>
  <c r="GP438"/>
  <c r="GP442"/>
  <c r="GP444" s="1"/>
  <c r="CQ441"/>
  <c r="CQ442"/>
  <c r="CQ444" s="1"/>
  <c r="FZ438"/>
  <c r="FZ442"/>
  <c r="FZ444" s="1"/>
  <c r="HB438"/>
  <c r="HB442"/>
  <c r="HB444" s="1"/>
  <c r="FY441"/>
  <c r="FY442"/>
  <c r="FY444" s="1"/>
  <c r="HF441"/>
  <c r="HF442"/>
  <c r="HF444" s="1"/>
  <c r="DV438"/>
  <c r="DV442"/>
  <c r="DV444" s="1"/>
  <c r="GE441"/>
  <c r="GE442"/>
  <c r="GE444" s="1"/>
  <c r="EB442"/>
  <c r="EB444" s="1"/>
  <c r="EB438"/>
  <c r="EK438"/>
  <c r="EK442"/>
  <c r="EK444" s="1"/>
  <c r="GA441"/>
  <c r="GA442"/>
  <c r="GA444" s="1"/>
  <c r="DU442"/>
  <c r="DU444" s="1"/>
  <c r="DU438"/>
  <c r="HT442"/>
  <c r="HT444" s="1"/>
  <c r="HT438"/>
  <c r="FZ441"/>
  <c r="HL441"/>
  <c r="FF442"/>
  <c r="FF444" s="1"/>
  <c r="FB441"/>
  <c r="FI441"/>
  <c r="GM441"/>
  <c r="DI441"/>
  <c r="GD441"/>
  <c r="EC441"/>
  <c r="DY441"/>
  <c r="DU441"/>
  <c r="DZ442"/>
  <c r="DZ444" s="1"/>
  <c r="D367"/>
  <c r="D375"/>
  <c r="D395"/>
  <c r="D363"/>
  <c r="D371"/>
  <c r="D379"/>
  <c r="D387"/>
  <c r="D391"/>
  <c r="D399"/>
  <c r="D359"/>
  <c r="D383"/>
  <c r="D364"/>
  <c r="D368"/>
  <c r="D372"/>
  <c r="D376"/>
  <c r="D380"/>
  <c r="D384"/>
  <c r="D388"/>
  <c r="D392"/>
  <c r="D396"/>
  <c r="D358"/>
  <c r="D366"/>
  <c r="D370"/>
  <c r="D374"/>
  <c r="D382"/>
  <c r="D386"/>
  <c r="D390"/>
  <c r="D394"/>
  <c r="D398"/>
  <c r="D360"/>
  <c r="D362"/>
  <c r="D378"/>
  <c r="C348"/>
  <c r="B348"/>
  <c r="FP435"/>
  <c r="DI435"/>
  <c r="GQ435"/>
  <c r="HT435"/>
  <c r="HV435"/>
  <c r="DG435"/>
  <c r="DH435"/>
  <c r="FM435"/>
  <c r="GR435"/>
  <c r="DJ435"/>
  <c r="EM435"/>
  <c r="HU435"/>
  <c r="FN435"/>
  <c r="GS435"/>
  <c r="GP435"/>
  <c r="EK435"/>
  <c r="DL444" l="1"/>
  <c r="C347"/>
  <c r="B347"/>
  <c r="C346"/>
  <c r="B346"/>
  <c r="C345"/>
  <c r="B345"/>
  <c r="C344"/>
  <c r="B344"/>
  <c r="C339"/>
  <c r="B339"/>
  <c r="C338"/>
  <c r="B338"/>
  <c r="C337"/>
  <c r="B337"/>
  <c r="C336"/>
  <c r="B336"/>
  <c r="C335"/>
  <c r="B335"/>
  <c r="C334"/>
  <c r="B334"/>
  <c r="C333"/>
  <c r="B333"/>
  <c r="C332"/>
  <c r="B332"/>
  <c r="C331"/>
  <c r="B331"/>
  <c r="C330" l="1"/>
  <c r="B330"/>
  <c r="C329"/>
  <c r="B329"/>
  <c r="C328"/>
  <c r="B328"/>
  <c r="C327"/>
  <c r="B327"/>
  <c r="C326"/>
  <c r="B326"/>
  <c r="C325"/>
  <c r="B325"/>
  <c r="C324"/>
  <c r="B324"/>
  <c r="C323"/>
  <c r="B323"/>
  <c r="C322"/>
  <c r="B322"/>
  <c r="C321"/>
  <c r="B321"/>
  <c r="C320"/>
  <c r="B320"/>
  <c r="C319"/>
  <c r="B319"/>
  <c r="C318"/>
  <c r="B318"/>
  <c r="C317"/>
  <c r="B317"/>
  <c r="D317" l="1"/>
  <c r="C316"/>
  <c r="B316"/>
  <c r="C315"/>
  <c r="B315"/>
  <c r="C314"/>
  <c r="B314"/>
  <c r="C313"/>
  <c r="B313"/>
  <c r="C312"/>
  <c r="B312"/>
  <c r="C311"/>
  <c r="B311"/>
  <c r="F310"/>
  <c r="C310"/>
  <c r="B310"/>
  <c r="C309"/>
  <c r="B309"/>
  <c r="F308"/>
  <c r="C308"/>
  <c r="F309" s="1"/>
  <c r="B308"/>
  <c r="C307"/>
  <c r="F307" s="1"/>
  <c r="B307"/>
  <c r="F306"/>
  <c r="C306"/>
  <c r="B306"/>
  <c r="C305"/>
  <c r="B305"/>
  <c r="D316" l="1"/>
  <c r="D312"/>
  <c r="C304"/>
  <c r="B304"/>
  <c r="C303"/>
  <c r="B303"/>
  <c r="C301"/>
  <c r="B301"/>
  <c r="C300"/>
  <c r="B300"/>
  <c r="C299"/>
  <c r="B299"/>
  <c r="C298"/>
  <c r="B298"/>
  <c r="C297"/>
  <c r="B297"/>
  <c r="C296"/>
  <c r="B296"/>
  <c r="C295"/>
  <c r="B295"/>
  <c r="D303" l="1"/>
  <c r="D304"/>
  <c r="C294"/>
  <c r="B294"/>
  <c r="C293"/>
  <c r="B293"/>
  <c r="C292"/>
  <c r="B292"/>
  <c r="D292" s="1"/>
  <c r="C291"/>
  <c r="B291"/>
  <c r="C290"/>
  <c r="B290"/>
  <c r="C289"/>
  <c r="B289"/>
  <c r="C288"/>
  <c r="B288"/>
  <c r="D288" s="1"/>
  <c r="C287"/>
  <c r="B287"/>
  <c r="C286"/>
  <c r="B286"/>
  <c r="C285"/>
  <c r="B285"/>
  <c r="C284"/>
  <c r="B284"/>
  <c r="D284" s="1"/>
  <c r="C283"/>
  <c r="B283"/>
  <c r="C282"/>
  <c r="B282"/>
  <c r="C281"/>
  <c r="B281"/>
  <c r="C280"/>
  <c r="B280"/>
  <c r="D280" s="1"/>
  <c r="C279"/>
  <c r="B279"/>
  <c r="C278"/>
  <c r="B278"/>
  <c r="C277"/>
  <c r="B277"/>
  <c r="C276"/>
  <c r="B276"/>
  <c r="D276" s="1"/>
  <c r="C275"/>
  <c r="B275"/>
  <c r="C274"/>
  <c r="B274"/>
  <c r="C273"/>
  <c r="B273"/>
  <c r="C272"/>
  <c r="B272"/>
  <c r="D272" s="1"/>
  <c r="C271"/>
  <c r="B271"/>
  <c r="C270"/>
  <c r="B270"/>
  <c r="C269"/>
  <c r="B269"/>
  <c r="C268"/>
  <c r="B268"/>
  <c r="D268" s="1"/>
  <c r="C267"/>
  <c r="B267"/>
  <c r="C266"/>
  <c r="B266"/>
  <c r="C265"/>
  <c r="B265"/>
  <c r="C264"/>
  <c r="B264"/>
  <c r="D264" s="1"/>
  <c r="C263"/>
  <c r="B263"/>
  <c r="C262"/>
  <c r="B262"/>
  <c r="C261"/>
  <c r="B261"/>
  <c r="C260"/>
  <c r="B260"/>
  <c r="D260" s="1"/>
  <c r="C259"/>
  <c r="B259"/>
  <c r="C258"/>
  <c r="B258"/>
  <c r="C257"/>
  <c r="B257"/>
  <c r="C256"/>
  <c r="B256"/>
  <c r="D256" s="1"/>
  <c r="C255"/>
  <c r="B255"/>
  <c r="C254"/>
  <c r="B254"/>
  <c r="C253"/>
  <c r="B253"/>
  <c r="C245"/>
  <c r="B245"/>
  <c r="C244"/>
  <c r="B244"/>
  <c r="D255" l="1"/>
  <c r="D259"/>
  <c r="D263"/>
  <c r="D267"/>
  <c r="D271"/>
  <c r="D275"/>
  <c r="D279"/>
  <c r="D283"/>
  <c r="D287"/>
  <c r="D291"/>
  <c r="D254"/>
  <c r="D262"/>
  <c r="D270"/>
  <c r="D278"/>
  <c r="D282"/>
  <c r="D290"/>
  <c r="D257"/>
  <c r="D261"/>
  <c r="D269"/>
  <c r="D273"/>
  <c r="D277"/>
  <c r="D281"/>
  <c r="D285"/>
  <c r="D289"/>
  <c r="D293"/>
  <c r="D258"/>
  <c r="D266"/>
  <c r="D274"/>
  <c r="D286"/>
  <c r="D294"/>
  <c r="D253"/>
  <c r="D265"/>
  <c r="C243"/>
  <c r="B243"/>
  <c r="C242" l="1"/>
  <c r="B242"/>
  <c r="C241"/>
  <c r="B241"/>
  <c r="C240"/>
  <c r="B240"/>
  <c r="C239"/>
  <c r="B239"/>
  <c r="C234"/>
  <c r="B234"/>
  <c r="C233"/>
  <c r="B233"/>
  <c r="C232"/>
  <c r="B232"/>
  <c r="C231"/>
  <c r="B231"/>
  <c r="C230"/>
  <c r="B230"/>
  <c r="C229"/>
  <c r="B229"/>
  <c r="C228"/>
  <c r="B228"/>
  <c r="C227"/>
  <c r="B227"/>
  <c r="C226"/>
  <c r="B226"/>
  <c r="C225" l="1"/>
  <c r="B225"/>
  <c r="C224"/>
  <c r="B224"/>
  <c r="C223"/>
  <c r="B223"/>
  <c r="C222"/>
  <c r="B222"/>
  <c r="C221"/>
  <c r="B221"/>
  <c r="C220"/>
  <c r="B220"/>
  <c r="C219"/>
  <c r="B219"/>
  <c r="C218"/>
  <c r="B218"/>
  <c r="C217"/>
  <c r="B217"/>
  <c r="C216"/>
  <c r="B216"/>
  <c r="C215"/>
  <c r="B215"/>
  <c r="C214"/>
  <c r="B214"/>
  <c r="C213"/>
  <c r="B213"/>
  <c r="C212"/>
  <c r="B212"/>
  <c r="D212" l="1"/>
  <c r="C211"/>
  <c r="B211"/>
  <c r="C210"/>
  <c r="B210"/>
  <c r="C209"/>
  <c r="B209"/>
  <c r="C208"/>
  <c r="B208"/>
  <c r="C207"/>
  <c r="B207"/>
  <c r="C206"/>
  <c r="B206"/>
  <c r="C205"/>
  <c r="F205" s="1"/>
  <c r="B205"/>
  <c r="C204"/>
  <c r="B204"/>
  <c r="C203"/>
  <c r="F204" s="1"/>
  <c r="B203"/>
  <c r="C202"/>
  <c r="F202" s="1"/>
  <c r="B202"/>
  <c r="C201"/>
  <c r="F201" s="1"/>
  <c r="B201"/>
  <c r="C200"/>
  <c r="B200"/>
  <c r="F203" l="1"/>
  <c r="D207"/>
  <c r="D211"/>
  <c r="C199"/>
  <c r="B199"/>
  <c r="C198"/>
  <c r="B198"/>
  <c r="C196"/>
  <c r="B196"/>
  <c r="C195"/>
  <c r="B195"/>
  <c r="C194"/>
  <c r="B194"/>
  <c r="C193"/>
  <c r="B193"/>
  <c r="C192"/>
  <c r="B192"/>
  <c r="C191"/>
  <c r="B191"/>
  <c r="C190"/>
  <c r="B190"/>
  <c r="D199" l="1"/>
  <c r="D198"/>
  <c r="C189"/>
  <c r="B189"/>
  <c r="C188"/>
  <c r="B188"/>
  <c r="C187"/>
  <c r="B187"/>
  <c r="C186"/>
  <c r="B186"/>
  <c r="C185"/>
  <c r="B185"/>
  <c r="C184"/>
  <c r="B184"/>
  <c r="C183"/>
  <c r="B183"/>
  <c r="C182"/>
  <c r="B182"/>
  <c r="C181"/>
  <c r="B181"/>
  <c r="C180"/>
  <c r="B180"/>
  <c r="C179"/>
  <c r="B179"/>
  <c r="C178"/>
  <c r="B178"/>
  <c r="C177"/>
  <c r="B177"/>
  <c r="C176"/>
  <c r="B176"/>
  <c r="C175"/>
  <c r="B175"/>
  <c r="C174"/>
  <c r="B174"/>
  <c r="C173"/>
  <c r="B173"/>
  <c r="C172"/>
  <c r="B172"/>
  <c r="C171"/>
  <c r="B171"/>
  <c r="C170"/>
  <c r="B170"/>
  <c r="C169"/>
  <c r="B169"/>
  <c r="C168"/>
  <c r="B168"/>
  <c r="C167"/>
  <c r="B167"/>
  <c r="C166"/>
  <c r="B166"/>
  <c r="C165"/>
  <c r="B165"/>
  <c r="C164"/>
  <c r="B164"/>
  <c r="C163"/>
  <c r="B163"/>
  <c r="C162"/>
  <c r="B162"/>
  <c r="C161"/>
  <c r="B161"/>
  <c r="C160"/>
  <c r="B160"/>
  <c r="C159"/>
  <c r="B159"/>
  <c r="C158"/>
  <c r="B158"/>
  <c r="C157"/>
  <c r="B157"/>
  <c r="C156"/>
  <c r="B156"/>
  <c r="C155"/>
  <c r="B155"/>
  <c r="C154"/>
  <c r="B154"/>
  <c r="C153"/>
  <c r="B153"/>
  <c r="C152"/>
  <c r="B152"/>
  <c r="C151"/>
  <c r="B151"/>
  <c r="C150"/>
  <c r="B150"/>
  <c r="C149"/>
  <c r="B149"/>
  <c r="C148"/>
  <c r="B148"/>
  <c r="C140"/>
  <c r="B140"/>
  <c r="C139"/>
  <c r="B139"/>
  <c r="D151" l="1"/>
  <c r="D155"/>
  <c r="D159"/>
  <c r="D163"/>
  <c r="D167"/>
  <c r="D171"/>
  <c r="D175"/>
  <c r="D179"/>
  <c r="D183"/>
  <c r="D187"/>
  <c r="D156"/>
  <c r="D158"/>
  <c r="D178"/>
  <c r="D153"/>
  <c r="D165"/>
  <c r="D185"/>
  <c r="D150"/>
  <c r="D162"/>
  <c r="D170"/>
  <c r="D182"/>
  <c r="D149"/>
  <c r="D157"/>
  <c r="D169"/>
  <c r="D177"/>
  <c r="D189"/>
  <c r="D148"/>
  <c r="D152"/>
  <c r="D160"/>
  <c r="D164"/>
  <c r="D168"/>
  <c r="D172"/>
  <c r="D176"/>
  <c r="D180"/>
  <c r="D184"/>
  <c r="D188"/>
  <c r="D154"/>
  <c r="D166"/>
  <c r="D174"/>
  <c r="D186"/>
  <c r="D161"/>
  <c r="D173"/>
  <c r="D181"/>
  <c r="C138"/>
  <c r="B138"/>
  <c r="C137" l="1"/>
  <c r="B137"/>
  <c r="C136"/>
  <c r="B136"/>
  <c r="C135"/>
  <c r="B135"/>
  <c r="C134"/>
  <c r="B134"/>
  <c r="C129"/>
  <c r="B129"/>
  <c r="C128"/>
  <c r="B128"/>
  <c r="C127"/>
  <c r="B127"/>
  <c r="C126"/>
  <c r="B126"/>
  <c r="C125"/>
  <c r="B125"/>
  <c r="C124"/>
  <c r="B124"/>
  <c r="C123"/>
  <c r="B123"/>
  <c r="C122"/>
  <c r="B122"/>
  <c r="C121"/>
  <c r="B121"/>
  <c r="C120" l="1"/>
  <c r="B120"/>
  <c r="C119"/>
  <c r="B119"/>
  <c r="C118"/>
  <c r="B118"/>
  <c r="C117"/>
  <c r="B117"/>
  <c r="C116"/>
  <c r="B116"/>
  <c r="C115"/>
  <c r="B115"/>
  <c r="C114"/>
  <c r="B114"/>
  <c r="C113"/>
  <c r="B113"/>
  <c r="C112"/>
  <c r="B112"/>
  <c r="C111"/>
  <c r="B111"/>
  <c r="C110"/>
  <c r="B110"/>
  <c r="C109"/>
  <c r="B109"/>
  <c r="C108"/>
  <c r="B108"/>
  <c r="C107"/>
  <c r="B107"/>
  <c r="D107" l="1"/>
  <c r="C106"/>
  <c r="B106"/>
  <c r="C105"/>
  <c r="B105"/>
  <c r="C104"/>
  <c r="B104"/>
  <c r="C103"/>
  <c r="B103"/>
  <c r="C102"/>
  <c r="B102"/>
  <c r="C101"/>
  <c r="B101"/>
  <c r="C100"/>
  <c r="F100" s="1"/>
  <c r="B100"/>
  <c r="C99"/>
  <c r="B99"/>
  <c r="C98"/>
  <c r="F98" s="1"/>
  <c r="B98"/>
  <c r="C97"/>
  <c r="F97" s="1"/>
  <c r="B97"/>
  <c r="C96"/>
  <c r="F96" s="1"/>
  <c r="B96"/>
  <c r="C95"/>
  <c r="B95"/>
  <c r="F99" l="1"/>
  <c r="D102"/>
  <c r="D106"/>
  <c r="C94"/>
  <c r="B94"/>
  <c r="C93"/>
  <c r="B93"/>
  <c r="C91"/>
  <c r="B91"/>
  <c r="C90"/>
  <c r="B90"/>
  <c r="C89"/>
  <c r="B89"/>
  <c r="C88"/>
  <c r="B88"/>
  <c r="C87"/>
  <c r="B87"/>
  <c r="C86"/>
  <c r="B86"/>
  <c r="C85"/>
  <c r="B85"/>
  <c r="D94" l="1"/>
  <c r="D93"/>
  <c r="C84"/>
  <c r="B84"/>
  <c r="C83"/>
  <c r="B83"/>
  <c r="C82"/>
  <c r="B82"/>
  <c r="D82" s="1"/>
  <c r="C81"/>
  <c r="B81"/>
  <c r="C80"/>
  <c r="B80"/>
  <c r="C79"/>
  <c r="B79"/>
  <c r="C78"/>
  <c r="B78"/>
  <c r="D78" s="1"/>
  <c r="C77"/>
  <c r="B77"/>
  <c r="C76"/>
  <c r="B76"/>
  <c r="C75"/>
  <c r="B75"/>
  <c r="C74"/>
  <c r="B74"/>
  <c r="D74" s="1"/>
  <c r="C73"/>
  <c r="B73"/>
  <c r="C72"/>
  <c r="B72"/>
  <c r="C71"/>
  <c r="B71"/>
  <c r="C70"/>
  <c r="B70"/>
  <c r="D70" s="1"/>
  <c r="C69"/>
  <c r="B69"/>
  <c r="C68"/>
  <c r="B68"/>
  <c r="C67"/>
  <c r="B67"/>
  <c r="C66"/>
  <c r="B66"/>
  <c r="D66" s="1"/>
  <c r="C65"/>
  <c r="B65"/>
  <c r="C64"/>
  <c r="B64"/>
  <c r="C63"/>
  <c r="B63"/>
  <c r="C62"/>
  <c r="B62"/>
  <c r="D62" s="1"/>
  <c r="C61"/>
  <c r="B61"/>
  <c r="C60"/>
  <c r="B60"/>
  <c r="C59"/>
  <c r="B59"/>
  <c r="C58"/>
  <c r="B58"/>
  <c r="D58" s="1"/>
  <c r="C57"/>
  <c r="B57"/>
  <c r="C56"/>
  <c r="B56"/>
  <c r="C55"/>
  <c r="B55"/>
  <c r="C54"/>
  <c r="B54"/>
  <c r="D54" s="1"/>
  <c r="C53"/>
  <c r="B53"/>
  <c r="C52"/>
  <c r="B52"/>
  <c r="C51"/>
  <c r="B51"/>
  <c r="C50"/>
  <c r="B50"/>
  <c r="D50" s="1"/>
  <c r="C49"/>
  <c r="B49"/>
  <c r="C48"/>
  <c r="B48"/>
  <c r="C47"/>
  <c r="B47"/>
  <c r="C46"/>
  <c r="B46"/>
  <c r="D46" s="1"/>
  <c r="C45"/>
  <c r="B45"/>
  <c r="C44"/>
  <c r="B44"/>
  <c r="C43"/>
  <c r="B43"/>
  <c r="C42"/>
  <c r="B42"/>
  <c r="C41"/>
  <c r="B41"/>
  <c r="C40"/>
  <c r="B40"/>
  <c r="C39"/>
  <c r="B39"/>
  <c r="C38"/>
  <c r="B38"/>
  <c r="C37"/>
  <c r="B37"/>
  <c r="C36"/>
  <c r="B36"/>
  <c r="C35"/>
  <c r="B35"/>
  <c r="C34"/>
  <c r="B34"/>
  <c r="N39" l="1"/>
  <c r="L39"/>
  <c r="H39"/>
  <c r="P39"/>
  <c r="W39"/>
  <c r="S39"/>
  <c r="K39"/>
  <c r="R39"/>
  <c r="O39"/>
  <c r="J39"/>
  <c r="T39"/>
  <c r="Z39"/>
  <c r="U39"/>
  <c r="I39"/>
  <c r="X39"/>
  <c r="M39"/>
  <c r="Y39"/>
  <c r="D47"/>
  <c r="D45"/>
  <c r="D61"/>
  <c r="D53"/>
  <c r="D69"/>
  <c r="D77"/>
  <c r="D52"/>
  <c r="D68"/>
  <c r="D84"/>
  <c r="D49"/>
  <c r="D65"/>
  <c r="D48"/>
  <c r="D60"/>
  <c r="D64"/>
  <c r="D76"/>
  <c r="D43"/>
  <c r="D51"/>
  <c r="D55"/>
  <c r="D59"/>
  <c r="D63"/>
  <c r="D67"/>
  <c r="D71"/>
  <c r="D75"/>
  <c r="D79"/>
  <c r="D83"/>
  <c r="D57"/>
  <c r="D73"/>
  <c r="D81"/>
  <c r="D44"/>
  <c r="D56"/>
  <c r="D72"/>
  <c r="D80"/>
  <c r="V39"/>
  <c r="C33"/>
  <c r="B33"/>
  <c r="T41" l="1"/>
  <c r="T42"/>
  <c r="T40"/>
  <c r="O42"/>
  <c r="O41"/>
  <c r="O40"/>
  <c r="K42"/>
  <c r="K41"/>
  <c r="K40"/>
  <c r="X40"/>
  <c r="X42"/>
  <c r="X41"/>
  <c r="H40"/>
  <c r="H42"/>
  <c r="H41"/>
  <c r="Z42"/>
  <c r="Z41"/>
  <c r="Z40"/>
  <c r="M40"/>
  <c r="M41"/>
  <c r="M42"/>
  <c r="V41"/>
  <c r="V40"/>
  <c r="V42"/>
  <c r="P41"/>
  <c r="P42"/>
  <c r="P40"/>
  <c r="Y42"/>
  <c r="Y41"/>
  <c r="Y40"/>
  <c r="J42"/>
  <c r="J40"/>
  <c r="J41"/>
  <c r="W42"/>
  <c r="W40"/>
  <c r="W41"/>
  <c r="I42"/>
  <c r="I41"/>
  <c r="I40"/>
  <c r="R42"/>
  <c r="R41"/>
  <c r="R40"/>
  <c r="L40"/>
  <c r="L42"/>
  <c r="L41"/>
  <c r="U40"/>
  <c r="U42"/>
  <c r="U41"/>
  <c r="N41"/>
  <c r="N40"/>
  <c r="N42"/>
  <c r="S41"/>
  <c r="S40"/>
  <c r="S42"/>
  <c r="C32"/>
  <c r="B32"/>
  <c r="C31"/>
  <c r="B31"/>
  <c r="C30"/>
  <c r="B30"/>
  <c r="C29"/>
  <c r="B29"/>
  <c r="O46" i="45"/>
  <c r="O47"/>
  <c r="O48"/>
  <c r="O49"/>
  <c r="X96" i="34"/>
  <c r="N96"/>
  <c r="D96"/>
  <c r="D92"/>
  <c r="E92"/>
  <c r="F92"/>
  <c r="G92"/>
  <c r="H92"/>
  <c r="I92"/>
  <c r="J92"/>
  <c r="K92"/>
  <c r="L92"/>
  <c r="M92"/>
  <c r="N92"/>
  <c r="O92"/>
  <c r="P92"/>
  <c r="Q92"/>
  <c r="R92"/>
  <c r="S92"/>
  <c r="T92"/>
  <c r="U92"/>
  <c r="V92"/>
  <c r="W92"/>
  <c r="X92"/>
  <c r="D91"/>
  <c r="E91"/>
  <c r="F91"/>
  <c r="G91"/>
  <c r="H91"/>
  <c r="I91"/>
  <c r="J91"/>
  <c r="K91"/>
  <c r="L91"/>
  <c r="M91"/>
  <c r="N91"/>
  <c r="O91"/>
  <c r="P91"/>
  <c r="Q91"/>
  <c r="R91"/>
  <c r="S91"/>
  <c r="T91"/>
  <c r="U91"/>
  <c r="V91"/>
  <c r="W91"/>
  <c r="X91"/>
  <c r="D90"/>
  <c r="E90"/>
  <c r="F90"/>
  <c r="G90"/>
  <c r="H90"/>
  <c r="I90"/>
  <c r="J90"/>
  <c r="K90"/>
  <c r="L90"/>
  <c r="M90"/>
  <c r="N90"/>
  <c r="O90"/>
  <c r="P90"/>
  <c r="Q90"/>
  <c r="R90"/>
  <c r="S90"/>
  <c r="T90"/>
  <c r="U90"/>
  <c r="V90"/>
  <c r="W90"/>
  <c r="X90"/>
  <c r="D89"/>
  <c r="E89"/>
  <c r="F89"/>
  <c r="G89"/>
  <c r="H89"/>
  <c r="I89"/>
  <c r="J89"/>
  <c r="K89"/>
  <c r="L89"/>
  <c r="M89"/>
  <c r="N89"/>
  <c r="O89"/>
  <c r="P89"/>
  <c r="Q89"/>
  <c r="R89"/>
  <c r="S89"/>
  <c r="T89"/>
  <c r="U89"/>
  <c r="V89"/>
  <c r="W89"/>
  <c r="X89"/>
  <c r="X76"/>
  <c r="N76"/>
  <c r="D76"/>
  <c r="D72"/>
  <c r="E72"/>
  <c r="F72"/>
  <c r="G72"/>
  <c r="H72"/>
  <c r="I72"/>
  <c r="J72"/>
  <c r="K72"/>
  <c r="L72"/>
  <c r="M72"/>
  <c r="N72"/>
  <c r="O72"/>
  <c r="P72"/>
  <c r="Q72"/>
  <c r="R72"/>
  <c r="S72"/>
  <c r="T72"/>
  <c r="U72"/>
  <c r="V72"/>
  <c r="W72"/>
  <c r="X72"/>
  <c r="D71"/>
  <c r="E71"/>
  <c r="F71"/>
  <c r="G71"/>
  <c r="H71"/>
  <c r="I71"/>
  <c r="J71"/>
  <c r="K71"/>
  <c r="L71"/>
  <c r="M71"/>
  <c r="N71"/>
  <c r="O71"/>
  <c r="P71"/>
  <c r="Q71"/>
  <c r="R71"/>
  <c r="S71"/>
  <c r="T71"/>
  <c r="U71"/>
  <c r="V71"/>
  <c r="W71"/>
  <c r="X71"/>
  <c r="D70"/>
  <c r="E70"/>
  <c r="F70"/>
  <c r="G70"/>
  <c r="H70"/>
  <c r="I70"/>
  <c r="J70"/>
  <c r="K70"/>
  <c r="L70"/>
  <c r="M70"/>
  <c r="N70"/>
  <c r="O70"/>
  <c r="P70"/>
  <c r="Q70"/>
  <c r="R70"/>
  <c r="S70"/>
  <c r="T70"/>
  <c r="U70"/>
  <c r="V70"/>
  <c r="W70"/>
  <c r="X70"/>
  <c r="D69"/>
  <c r="E69"/>
  <c r="F69"/>
  <c r="G69"/>
  <c r="H69"/>
  <c r="I69"/>
  <c r="J69"/>
  <c r="K69"/>
  <c r="L69"/>
  <c r="M69"/>
  <c r="N69"/>
  <c r="O69"/>
  <c r="P69"/>
  <c r="Q69"/>
  <c r="R69"/>
  <c r="S69"/>
  <c r="T69"/>
  <c r="U69"/>
  <c r="V69"/>
  <c r="W69"/>
  <c r="X69"/>
  <c r="X56"/>
  <c r="N56"/>
  <c r="D56"/>
  <c r="D52"/>
  <c r="E52"/>
  <c r="F52"/>
  <c r="G52"/>
  <c r="H52"/>
  <c r="I52"/>
  <c r="J52"/>
  <c r="K52"/>
  <c r="L52"/>
  <c r="M52"/>
  <c r="N52"/>
  <c r="O52"/>
  <c r="P52"/>
  <c r="Q52"/>
  <c r="R52"/>
  <c r="S52"/>
  <c r="T52"/>
  <c r="U52"/>
  <c r="V52"/>
  <c r="W52"/>
  <c r="X52"/>
  <c r="D51"/>
  <c r="E51"/>
  <c r="F51"/>
  <c r="G51"/>
  <c r="H51"/>
  <c r="I51"/>
  <c r="J51"/>
  <c r="K51"/>
  <c r="L51"/>
  <c r="M51"/>
  <c r="N51"/>
  <c r="O51"/>
  <c r="P51"/>
  <c r="Q51"/>
  <c r="R51"/>
  <c r="S51"/>
  <c r="T51"/>
  <c r="U51"/>
  <c r="V51"/>
  <c r="W51"/>
  <c r="X51"/>
  <c r="D50"/>
  <c r="E50"/>
  <c r="F50"/>
  <c r="G50"/>
  <c r="H50"/>
  <c r="I50"/>
  <c r="J50"/>
  <c r="K50"/>
  <c r="L50"/>
  <c r="M50"/>
  <c r="N50"/>
  <c r="O50"/>
  <c r="P50"/>
  <c r="Q50"/>
  <c r="R50"/>
  <c r="S50"/>
  <c r="T50"/>
  <c r="U50"/>
  <c r="V50"/>
  <c r="W50"/>
  <c r="X50"/>
  <c r="D49"/>
  <c r="E49"/>
  <c r="F49"/>
  <c r="G49"/>
  <c r="H49"/>
  <c r="I49"/>
  <c r="J49"/>
  <c r="K49"/>
  <c r="L49"/>
  <c r="M49"/>
  <c r="N49"/>
  <c r="O49"/>
  <c r="P49"/>
  <c r="Q49"/>
  <c r="R49"/>
  <c r="S49"/>
  <c r="T49"/>
  <c r="U49"/>
  <c r="V49"/>
  <c r="W49"/>
  <c r="X49"/>
  <c r="E88"/>
  <c r="F88" s="1"/>
  <c r="G88" s="1"/>
  <c r="H88" s="1"/>
  <c r="I88" s="1"/>
  <c r="J88" s="1"/>
  <c r="K88" s="1"/>
  <c r="L88" s="1"/>
  <c r="M88" s="1"/>
  <c r="N88" s="1"/>
  <c r="O88" s="1"/>
  <c r="P88" s="1"/>
  <c r="Q88" s="1"/>
  <c r="R88" s="1"/>
  <c r="S88" s="1"/>
  <c r="T88" s="1"/>
  <c r="U88" s="1"/>
  <c r="V88" s="1"/>
  <c r="W88" s="1"/>
  <c r="X88" s="1"/>
  <c r="E68"/>
  <c r="F68" s="1"/>
  <c r="G68" s="1"/>
  <c r="H68" s="1"/>
  <c r="I68" s="1"/>
  <c r="J68" s="1"/>
  <c r="K68" s="1"/>
  <c r="L68" s="1"/>
  <c r="M68" s="1"/>
  <c r="N68" s="1"/>
  <c r="O68" s="1"/>
  <c r="P68" s="1"/>
  <c r="Q68" s="1"/>
  <c r="R68" s="1"/>
  <c r="S68" s="1"/>
  <c r="T68" s="1"/>
  <c r="U68" s="1"/>
  <c r="V68" s="1"/>
  <c r="W68" s="1"/>
  <c r="X68" s="1"/>
  <c r="E48"/>
  <c r="F48" s="1"/>
  <c r="G48" s="1"/>
  <c r="H48" s="1"/>
  <c r="I48" s="1"/>
  <c r="J48" s="1"/>
  <c r="K48" s="1"/>
  <c r="L48" s="1"/>
  <c r="M48" s="1"/>
  <c r="N48" s="1"/>
  <c r="O48" s="1"/>
  <c r="P48" s="1"/>
  <c r="Q48" s="1"/>
  <c r="R48" s="1"/>
  <c r="S48" s="1"/>
  <c r="T48" s="1"/>
  <c r="U48" s="1"/>
  <c r="V48" s="1"/>
  <c r="W48" s="1"/>
  <c r="X48" s="1"/>
  <c r="E28"/>
  <c r="F28" s="1"/>
  <c r="G28" s="1"/>
  <c r="H28" s="1"/>
  <c r="I28" s="1"/>
  <c r="J28" s="1"/>
  <c r="K28" s="1"/>
  <c r="L28" s="1"/>
  <c r="M28" s="1"/>
  <c r="N28" s="1"/>
  <c r="O28" s="1"/>
  <c r="P28" s="1"/>
  <c r="Q28" s="1"/>
  <c r="R28" s="1"/>
  <c r="S28" s="1"/>
  <c r="T28" s="1"/>
  <c r="U28" s="1"/>
  <c r="V28" s="1"/>
  <c r="W28" s="1"/>
  <c r="X28" s="1"/>
  <c r="G139" i="46"/>
  <c r="AJ139"/>
  <c r="BM139"/>
  <c r="CP139"/>
  <c r="DS139"/>
  <c r="EV139"/>
  <c r="FY139"/>
  <c r="HB139"/>
  <c r="AJ140"/>
  <c r="BM140"/>
  <c r="CP140"/>
  <c r="DS140"/>
  <c r="EV140"/>
  <c r="FY140"/>
  <c r="HB140"/>
  <c r="G244"/>
  <c r="AJ244"/>
  <c r="BM244"/>
  <c r="CP244"/>
  <c r="DS244"/>
  <c r="EV244"/>
  <c r="FY244"/>
  <c r="HB244"/>
  <c r="G245"/>
  <c r="AJ245"/>
  <c r="BM245"/>
  <c r="CP245"/>
  <c r="DS245"/>
  <c r="EV245"/>
  <c r="FY245"/>
  <c r="HB245"/>
  <c r="G140"/>
  <c r="G144" l="1"/>
  <c r="HB249"/>
  <c r="FY249"/>
  <c r="EV249"/>
  <c r="DS249"/>
  <c r="CP249"/>
  <c r="BM249"/>
  <c r="AJ249"/>
  <c r="G249"/>
  <c r="HB144"/>
  <c r="FY144"/>
  <c r="EV144"/>
  <c r="DS144"/>
  <c r="CP144"/>
  <c r="BM144"/>
  <c r="AJ144"/>
  <c r="J37"/>
  <c r="J36"/>
  <c r="X37"/>
  <c r="X36"/>
  <c r="H37"/>
  <c r="H36"/>
  <c r="K36"/>
  <c r="K37"/>
  <c r="U37"/>
  <c r="U36"/>
  <c r="T36"/>
  <c r="T37"/>
  <c r="R36"/>
  <c r="R37"/>
  <c r="AA37"/>
  <c r="AA36"/>
  <c r="P37"/>
  <c r="P36"/>
  <c r="S37"/>
  <c r="S36"/>
  <c r="Y37"/>
  <c r="Y36"/>
  <c r="Q36"/>
  <c r="Q37"/>
  <c r="O37"/>
  <c r="O36"/>
  <c r="N37"/>
  <c r="N36"/>
  <c r="V37"/>
  <c r="V36"/>
  <c r="Z36"/>
  <c r="Z37"/>
  <c r="L37"/>
  <c r="L36"/>
  <c r="I36"/>
  <c r="I37"/>
  <c r="W37"/>
  <c r="W36"/>
  <c r="M36"/>
  <c r="M37"/>
  <c r="G37"/>
  <c r="G36"/>
  <c r="AA39"/>
  <c r="G39"/>
  <c r="C36" i="44"/>
  <c r="D5"/>
  <c r="D3"/>
  <c r="C57" i="16"/>
  <c r="AA83" i="46"/>
  <c r="AA81"/>
  <c r="AA68"/>
  <c r="AA69"/>
  <c r="AA73"/>
  <c r="AA65"/>
  <c r="AA78"/>
  <c r="AA82"/>
  <c r="AA72"/>
  <c r="AA71"/>
  <c r="AA75"/>
  <c r="AA80"/>
  <c r="AA70"/>
  <c r="AA76"/>
  <c r="AA66"/>
  <c r="AA79"/>
  <c r="AA77"/>
  <c r="AA67"/>
  <c r="AA61"/>
  <c r="AA60"/>
  <c r="AA59"/>
  <c r="AA56"/>
  <c r="AA57"/>
  <c r="AA58"/>
  <c r="AA44"/>
  <c r="AA45"/>
  <c r="AA48"/>
  <c r="AA49"/>
  <c r="AA43"/>
  <c r="AA46"/>
  <c r="AA50"/>
  <c r="AA54"/>
  <c r="AA62"/>
  <c r="AA55"/>
  <c r="AA47"/>
  <c r="AA63"/>
  <c r="AA53"/>
  <c r="AA51"/>
  <c r="AA52"/>
  <c r="N83"/>
  <c r="N81"/>
  <c r="N68"/>
  <c r="N69"/>
  <c r="N73"/>
  <c r="N65"/>
  <c r="N78"/>
  <c r="N82"/>
  <c r="N72"/>
  <c r="N71"/>
  <c r="N75"/>
  <c r="N80"/>
  <c r="N70"/>
  <c r="N76"/>
  <c r="N66"/>
  <c r="N79"/>
  <c r="N77"/>
  <c r="N67"/>
  <c r="N54"/>
  <c r="N53"/>
  <c r="N52"/>
  <c r="N60"/>
  <c r="N62"/>
  <c r="N49"/>
  <c r="N50"/>
  <c r="N51"/>
  <c r="N57"/>
  <c r="N59"/>
  <c r="N58"/>
  <c r="N43"/>
  <c r="N61"/>
  <c r="N44"/>
  <c r="N45"/>
  <c r="N46"/>
  <c r="N47"/>
  <c r="N55"/>
  <c r="N63"/>
  <c r="N48"/>
  <c r="N56"/>
  <c r="U83"/>
  <c r="U81"/>
  <c r="U68"/>
  <c r="U69"/>
  <c r="U73"/>
  <c r="U65"/>
  <c r="U78"/>
  <c r="U82"/>
  <c r="U72"/>
  <c r="U71"/>
  <c r="U75"/>
  <c r="U80"/>
  <c r="U70"/>
  <c r="U76"/>
  <c r="U66"/>
  <c r="U79"/>
  <c r="U77"/>
  <c r="U67"/>
  <c r="U43"/>
  <c r="U46"/>
  <c r="U48"/>
  <c r="U50"/>
  <c r="U55"/>
  <c r="U58"/>
  <c r="U59"/>
  <c r="U63"/>
  <c r="U57"/>
  <c r="U44"/>
  <c r="U52"/>
  <c r="U56"/>
  <c r="U60"/>
  <c r="U53"/>
  <c r="U45"/>
  <c r="U61"/>
  <c r="U54"/>
  <c r="U62"/>
  <c r="U47"/>
  <c r="U51"/>
  <c r="U49"/>
  <c r="O83"/>
  <c r="O81"/>
  <c r="O68"/>
  <c r="O69"/>
  <c r="O73"/>
  <c r="O65"/>
  <c r="O78"/>
  <c r="O82"/>
  <c r="O72"/>
  <c r="O71"/>
  <c r="O75"/>
  <c r="O80"/>
  <c r="O70"/>
  <c r="O76"/>
  <c r="O66"/>
  <c r="O79"/>
  <c r="O77"/>
  <c r="O67"/>
  <c r="O55"/>
  <c r="O56"/>
  <c r="O57"/>
  <c r="O52"/>
  <c r="O53"/>
  <c r="O61"/>
  <c r="O45"/>
  <c r="O49"/>
  <c r="O50"/>
  <c r="O54"/>
  <c r="O58"/>
  <c r="O46"/>
  <c r="O62"/>
  <c r="O43"/>
  <c r="O59"/>
  <c r="O44"/>
  <c r="O48"/>
  <c r="O60"/>
  <c r="O47"/>
  <c r="O63"/>
  <c r="O51"/>
  <c r="K83"/>
  <c r="K81"/>
  <c r="K68"/>
  <c r="K69"/>
  <c r="K73"/>
  <c r="K65"/>
  <c r="K78"/>
  <c r="K82"/>
  <c r="K72"/>
  <c r="K71"/>
  <c r="K75"/>
  <c r="K80"/>
  <c r="K70"/>
  <c r="K76"/>
  <c r="K66"/>
  <c r="K79"/>
  <c r="K77"/>
  <c r="K67"/>
  <c r="K43"/>
  <c r="K45"/>
  <c r="K44"/>
  <c r="K49"/>
  <c r="K51"/>
  <c r="K57"/>
  <c r="K59"/>
  <c r="K61"/>
  <c r="K50"/>
  <c r="K58"/>
  <c r="K53"/>
  <c r="K48"/>
  <c r="K52"/>
  <c r="K56"/>
  <c r="K60"/>
  <c r="K47"/>
  <c r="K55"/>
  <c r="K63"/>
  <c r="K46"/>
  <c r="K54"/>
  <c r="K62"/>
  <c r="Q83"/>
  <c r="Q81"/>
  <c r="Q68"/>
  <c r="Q69"/>
  <c r="Q73"/>
  <c r="Q65"/>
  <c r="Q78"/>
  <c r="Q82"/>
  <c r="Q72"/>
  <c r="Q71"/>
  <c r="Q75"/>
  <c r="Q80"/>
  <c r="Q70"/>
  <c r="Q76"/>
  <c r="Q66"/>
  <c r="Q79"/>
  <c r="Q77"/>
  <c r="Q67"/>
  <c r="Q63"/>
  <c r="Q61"/>
  <c r="Q62"/>
  <c r="Q58"/>
  <c r="Q59"/>
  <c r="Q60"/>
  <c r="Q43"/>
  <c r="Q45"/>
  <c r="Q46"/>
  <c r="Q47"/>
  <c r="Q44"/>
  <c r="Q50"/>
  <c r="Q51"/>
  <c r="Q52"/>
  <c r="Q53"/>
  <c r="Q54"/>
  <c r="Q55"/>
  <c r="Q48"/>
  <c r="Q56"/>
  <c r="Q49"/>
  <c r="Q57"/>
  <c r="Z83"/>
  <c r="Z81"/>
  <c r="Z68"/>
  <c r="Z69"/>
  <c r="Z73"/>
  <c r="Z65"/>
  <c r="Z78"/>
  <c r="Z82"/>
  <c r="Z72"/>
  <c r="Z71"/>
  <c r="Z75"/>
  <c r="Z80"/>
  <c r="Z70"/>
  <c r="Z76"/>
  <c r="Z66"/>
  <c r="Z79"/>
  <c r="Z77"/>
  <c r="Z67"/>
  <c r="Z58"/>
  <c r="Z56"/>
  <c r="Z57"/>
  <c r="Z62"/>
  <c r="Z53"/>
  <c r="Z55"/>
  <c r="Z45"/>
  <c r="Z61"/>
  <c r="Z49"/>
  <c r="Z54"/>
  <c r="Z46"/>
  <c r="Z50"/>
  <c r="Z47"/>
  <c r="Z43"/>
  <c r="Z63"/>
  <c r="Z44"/>
  <c r="Z48"/>
  <c r="Z52"/>
  <c r="Z60"/>
  <c r="Z51"/>
  <c r="Z59"/>
  <c r="M83"/>
  <c r="M81"/>
  <c r="M68"/>
  <c r="M69"/>
  <c r="M73"/>
  <c r="M65"/>
  <c r="M78"/>
  <c r="M82"/>
  <c r="M72"/>
  <c r="M71"/>
  <c r="M75"/>
  <c r="M80"/>
  <c r="M70"/>
  <c r="M76"/>
  <c r="M66"/>
  <c r="M79"/>
  <c r="M77"/>
  <c r="M67"/>
  <c r="M49"/>
  <c r="M51"/>
  <c r="M50"/>
  <c r="M58"/>
  <c r="M46"/>
  <c r="M47"/>
  <c r="M48"/>
  <c r="M55"/>
  <c r="M63"/>
  <c r="M56"/>
  <c r="M54"/>
  <c r="M45"/>
  <c r="M53"/>
  <c r="M57"/>
  <c r="M61"/>
  <c r="M43"/>
  <c r="M59"/>
  <c r="M44"/>
  <c r="M52"/>
  <c r="M60"/>
  <c r="M62"/>
  <c r="J83"/>
  <c r="J81"/>
  <c r="J68"/>
  <c r="J69"/>
  <c r="J73"/>
  <c r="J65"/>
  <c r="J78"/>
  <c r="J82"/>
  <c r="J72"/>
  <c r="J71"/>
  <c r="J75"/>
  <c r="J80"/>
  <c r="J70"/>
  <c r="J76"/>
  <c r="J66"/>
  <c r="J79"/>
  <c r="J77"/>
  <c r="J67"/>
  <c r="J45"/>
  <c r="J47"/>
  <c r="J49"/>
  <c r="J54"/>
  <c r="J57"/>
  <c r="J58"/>
  <c r="J55"/>
  <c r="J63"/>
  <c r="J48"/>
  <c r="J52"/>
  <c r="J56"/>
  <c r="J60"/>
  <c r="J44"/>
  <c r="J53"/>
  <c r="J61"/>
  <c r="J46"/>
  <c r="J50"/>
  <c r="J62"/>
  <c r="J43"/>
  <c r="J51"/>
  <c r="J59"/>
  <c r="L83"/>
  <c r="L81"/>
  <c r="L68"/>
  <c r="L69"/>
  <c r="L73"/>
  <c r="L65"/>
  <c r="L78"/>
  <c r="L82"/>
  <c r="L72"/>
  <c r="L71"/>
  <c r="L75"/>
  <c r="L80"/>
  <c r="L70"/>
  <c r="L76"/>
  <c r="L66"/>
  <c r="L79"/>
  <c r="L77"/>
  <c r="L67"/>
  <c r="L47"/>
  <c r="L46"/>
  <c r="L48"/>
  <c r="L43"/>
  <c r="L44"/>
  <c r="L51"/>
  <c r="L60"/>
  <c r="L62"/>
  <c r="L63"/>
  <c r="L52"/>
  <c r="L56"/>
  <c r="L49"/>
  <c r="L53"/>
  <c r="L57"/>
  <c r="L45"/>
  <c r="L61"/>
  <c r="L54"/>
  <c r="L55"/>
  <c r="L59"/>
  <c r="L58"/>
  <c r="L50"/>
  <c r="H83"/>
  <c r="H81"/>
  <c r="H68"/>
  <c r="H69"/>
  <c r="H73"/>
  <c r="H65"/>
  <c r="H78"/>
  <c r="H82"/>
  <c r="H72"/>
  <c r="H71"/>
  <c r="H75"/>
  <c r="H80"/>
  <c r="H70"/>
  <c r="H76"/>
  <c r="H66"/>
  <c r="H79"/>
  <c r="H77"/>
  <c r="H67"/>
  <c r="H43"/>
  <c r="H63"/>
  <c r="H50"/>
  <c r="H44"/>
  <c r="H52"/>
  <c r="H47"/>
  <c r="H51"/>
  <c r="H55"/>
  <c r="H59"/>
  <c r="H48"/>
  <c r="H45"/>
  <c r="H49"/>
  <c r="H53"/>
  <c r="H57"/>
  <c r="H61"/>
  <c r="H56"/>
  <c r="H46"/>
  <c r="H54"/>
  <c r="H58"/>
  <c r="H62"/>
  <c r="H60"/>
  <c r="Y83"/>
  <c r="Y81"/>
  <c r="Y68"/>
  <c r="Y69"/>
  <c r="Y73"/>
  <c r="Y65"/>
  <c r="Y78"/>
  <c r="Y82"/>
  <c r="Y72"/>
  <c r="Y71"/>
  <c r="Y75"/>
  <c r="Y80"/>
  <c r="Y70"/>
  <c r="Y76"/>
  <c r="Y66"/>
  <c r="Y79"/>
  <c r="Y77"/>
  <c r="Y67"/>
  <c r="Y54"/>
  <c r="Y53"/>
  <c r="Y55"/>
  <c r="Y58"/>
  <c r="Y60"/>
  <c r="Y50"/>
  <c r="Y51"/>
  <c r="Y52"/>
  <c r="Y62"/>
  <c r="Y61"/>
  <c r="Y63"/>
  <c r="Y43"/>
  <c r="Y44"/>
  <c r="Y59"/>
  <c r="Y45"/>
  <c r="Y46"/>
  <c r="Y47"/>
  <c r="Y48"/>
  <c r="Y56"/>
  <c r="Y49"/>
  <c r="Y57"/>
  <c r="V83"/>
  <c r="V81"/>
  <c r="V68"/>
  <c r="V69"/>
  <c r="V73"/>
  <c r="V65"/>
  <c r="V78"/>
  <c r="V82"/>
  <c r="V72"/>
  <c r="V71"/>
  <c r="V75"/>
  <c r="V80"/>
  <c r="V70"/>
  <c r="V76"/>
  <c r="V66"/>
  <c r="V79"/>
  <c r="V77"/>
  <c r="V67"/>
  <c r="V46"/>
  <c r="V45"/>
  <c r="V44"/>
  <c r="V50"/>
  <c r="V43"/>
  <c r="V52"/>
  <c r="V54"/>
  <c r="V58"/>
  <c r="V60"/>
  <c r="V61"/>
  <c r="V62"/>
  <c r="V59"/>
  <c r="V49"/>
  <c r="V51"/>
  <c r="V53"/>
  <c r="V57"/>
  <c r="V47"/>
  <c r="V55"/>
  <c r="V63"/>
  <c r="V48"/>
  <c r="V56"/>
  <c r="W83"/>
  <c r="W81"/>
  <c r="W68"/>
  <c r="W69"/>
  <c r="W73"/>
  <c r="W65"/>
  <c r="W78"/>
  <c r="W82"/>
  <c r="W72"/>
  <c r="W71"/>
  <c r="W75"/>
  <c r="W80"/>
  <c r="W70"/>
  <c r="W76"/>
  <c r="W66"/>
  <c r="W79"/>
  <c r="W77"/>
  <c r="W67"/>
  <c r="W49"/>
  <c r="W48"/>
  <c r="W47"/>
  <c r="W52"/>
  <c r="W54"/>
  <c r="W55"/>
  <c r="W44"/>
  <c r="W56"/>
  <c r="W61"/>
  <c r="W63"/>
  <c r="W60"/>
  <c r="W53"/>
  <c r="W57"/>
  <c r="W45"/>
  <c r="W46"/>
  <c r="W58"/>
  <c r="W43"/>
  <c r="W51"/>
  <c r="W59"/>
  <c r="W50"/>
  <c r="W62"/>
  <c r="S83"/>
  <c r="S81"/>
  <c r="S68"/>
  <c r="S69"/>
  <c r="S73"/>
  <c r="S65"/>
  <c r="S78"/>
  <c r="S82"/>
  <c r="S72"/>
  <c r="S71"/>
  <c r="S75"/>
  <c r="S80"/>
  <c r="S70"/>
  <c r="S76"/>
  <c r="S66"/>
  <c r="S79"/>
  <c r="S77"/>
  <c r="S67"/>
  <c r="S45"/>
  <c r="S49"/>
  <c r="S53"/>
  <c r="S50"/>
  <c r="S57"/>
  <c r="S58"/>
  <c r="S56"/>
  <c r="S43"/>
  <c r="S47"/>
  <c r="S51"/>
  <c r="S55"/>
  <c r="S59"/>
  <c r="S63"/>
  <c r="S52"/>
  <c r="S44"/>
  <c r="S60"/>
  <c r="S46"/>
  <c r="S54"/>
  <c r="S62"/>
  <c r="S48"/>
  <c r="S61"/>
  <c r="T83"/>
  <c r="T81"/>
  <c r="T68"/>
  <c r="T69"/>
  <c r="T73"/>
  <c r="T65"/>
  <c r="T78"/>
  <c r="T82"/>
  <c r="T72"/>
  <c r="T71"/>
  <c r="T75"/>
  <c r="T80"/>
  <c r="T70"/>
  <c r="T76"/>
  <c r="T66"/>
  <c r="T79"/>
  <c r="T77"/>
  <c r="T67"/>
  <c r="T46"/>
  <c r="T47"/>
  <c r="T54"/>
  <c r="T55"/>
  <c r="T53"/>
  <c r="T59"/>
  <c r="T61"/>
  <c r="T43"/>
  <c r="T51"/>
  <c r="T63"/>
  <c r="T52"/>
  <c r="T56"/>
  <c r="T60"/>
  <c r="T44"/>
  <c r="T48"/>
  <c r="T45"/>
  <c r="T57"/>
  <c r="T50"/>
  <c r="T58"/>
  <c r="T62"/>
  <c r="T49"/>
  <c r="G83"/>
  <c r="G81"/>
  <c r="G68"/>
  <c r="G69"/>
  <c r="G73"/>
  <c r="G65"/>
  <c r="G78"/>
  <c r="G82"/>
  <c r="G72"/>
  <c r="G71"/>
  <c r="G75"/>
  <c r="G80"/>
  <c r="G70"/>
  <c r="G76"/>
  <c r="G66"/>
  <c r="G79"/>
  <c r="G77"/>
  <c r="G67"/>
  <c r="G63"/>
  <c r="G60"/>
  <c r="G61"/>
  <c r="G62"/>
  <c r="G45"/>
  <c r="G48"/>
  <c r="G49"/>
  <c r="G46"/>
  <c r="G54"/>
  <c r="G47"/>
  <c r="G51"/>
  <c r="G55"/>
  <c r="G59"/>
  <c r="G43"/>
  <c r="G56"/>
  <c r="G52"/>
  <c r="G53"/>
  <c r="G57"/>
  <c r="G44"/>
  <c r="G50"/>
  <c r="G58"/>
  <c r="R83"/>
  <c r="R81"/>
  <c r="R68"/>
  <c r="R69"/>
  <c r="R73"/>
  <c r="R65"/>
  <c r="R78"/>
  <c r="R82"/>
  <c r="R72"/>
  <c r="R71"/>
  <c r="R75"/>
  <c r="R80"/>
  <c r="R70"/>
  <c r="R76"/>
  <c r="R66"/>
  <c r="R79"/>
  <c r="R77"/>
  <c r="R67"/>
  <c r="R61"/>
  <c r="R62"/>
  <c r="R46"/>
  <c r="R48"/>
  <c r="R49"/>
  <c r="R50"/>
  <c r="R54"/>
  <c r="R58"/>
  <c r="R51"/>
  <c r="R55"/>
  <c r="R59"/>
  <c r="R43"/>
  <c r="R47"/>
  <c r="R63"/>
  <c r="R44"/>
  <c r="R56"/>
  <c r="R60"/>
  <c r="R45"/>
  <c r="R53"/>
  <c r="R57"/>
  <c r="R52"/>
  <c r="X83"/>
  <c r="X81"/>
  <c r="X68"/>
  <c r="X69"/>
  <c r="X73"/>
  <c r="X65"/>
  <c r="X78"/>
  <c r="X82"/>
  <c r="X72"/>
  <c r="X71"/>
  <c r="X75"/>
  <c r="X80"/>
  <c r="X70"/>
  <c r="X76"/>
  <c r="X66"/>
  <c r="X79"/>
  <c r="X77"/>
  <c r="X67"/>
  <c r="X50"/>
  <c r="X52"/>
  <c r="X51"/>
  <c r="X56"/>
  <c r="X47"/>
  <c r="X48"/>
  <c r="X49"/>
  <c r="X60"/>
  <c r="X58"/>
  <c r="X45"/>
  <c r="X53"/>
  <c r="X57"/>
  <c r="X61"/>
  <c r="X54"/>
  <c r="X43"/>
  <c r="X55"/>
  <c r="X59"/>
  <c r="X63"/>
  <c r="X46"/>
  <c r="X62"/>
  <c r="X44"/>
  <c r="I83"/>
  <c r="I81"/>
  <c r="I68"/>
  <c r="I69"/>
  <c r="I73"/>
  <c r="I65"/>
  <c r="I78"/>
  <c r="I82"/>
  <c r="I72"/>
  <c r="I71"/>
  <c r="I75"/>
  <c r="I80"/>
  <c r="I70"/>
  <c r="I76"/>
  <c r="I66"/>
  <c r="I79"/>
  <c r="I77"/>
  <c r="I67"/>
  <c r="I45"/>
  <c r="I43"/>
  <c r="I51"/>
  <c r="I53"/>
  <c r="I54"/>
  <c r="I55"/>
  <c r="I44"/>
  <c r="I46"/>
  <c r="I52"/>
  <c r="I58"/>
  <c r="I59"/>
  <c r="I60"/>
  <c r="I47"/>
  <c r="I50"/>
  <c r="I61"/>
  <c r="I62"/>
  <c r="I63"/>
  <c r="I48"/>
  <c r="I56"/>
  <c r="I49"/>
  <c r="I57"/>
  <c r="P83"/>
  <c r="P81"/>
  <c r="P68"/>
  <c r="P69"/>
  <c r="P73"/>
  <c r="P65"/>
  <c r="P78"/>
  <c r="P82"/>
  <c r="P72"/>
  <c r="P71"/>
  <c r="P75"/>
  <c r="P80"/>
  <c r="P70"/>
  <c r="P76"/>
  <c r="P66"/>
  <c r="P79"/>
  <c r="P77"/>
  <c r="P67"/>
  <c r="P59"/>
  <c r="P58"/>
  <c r="P60"/>
  <c r="P56"/>
  <c r="P57"/>
  <c r="P63"/>
  <c r="P43"/>
  <c r="P47"/>
  <c r="P49"/>
  <c r="P55"/>
  <c r="P46"/>
  <c r="P50"/>
  <c r="P54"/>
  <c r="P62"/>
  <c r="P51"/>
  <c r="P44"/>
  <c r="P48"/>
  <c r="P52"/>
  <c r="P45"/>
  <c r="P53"/>
  <c r="P61"/>
  <c r="X106"/>
  <c r="S106"/>
  <c r="N106"/>
  <c r="T106"/>
  <c r="I106"/>
  <c r="R106"/>
  <c r="J106"/>
  <c r="U106"/>
  <c r="P106"/>
  <c r="O106"/>
  <c r="L106"/>
  <c r="G106"/>
  <c r="AA106"/>
  <c r="K106"/>
  <c r="Q106"/>
  <c r="Z106"/>
  <c r="M106"/>
  <c r="H106"/>
  <c r="Y106"/>
  <c r="V106"/>
  <c r="W106"/>
  <c r="G251" l="1"/>
  <c r="G252"/>
  <c r="G250"/>
  <c r="G146"/>
  <c r="G145"/>
  <c r="G147"/>
  <c r="AJ146"/>
  <c r="AJ147"/>
  <c r="AJ145"/>
  <c r="AJ250"/>
  <c r="AJ252"/>
  <c r="AJ251"/>
  <c r="BM252"/>
  <c r="BM250"/>
  <c r="BM251"/>
  <c r="CP250"/>
  <c r="CP251"/>
  <c r="CP252"/>
  <c r="DS250"/>
  <c r="DS251"/>
  <c r="DS252"/>
  <c r="EV250"/>
  <c r="EV252"/>
  <c r="EV251"/>
  <c r="FY250"/>
  <c r="FY251"/>
  <c r="FY252"/>
  <c r="HB250"/>
  <c r="HB252"/>
  <c r="HB251"/>
  <c r="BM147"/>
  <c r="BM145"/>
  <c r="BM146"/>
  <c r="CP146"/>
  <c r="CP147"/>
  <c r="CP145"/>
  <c r="DS147"/>
  <c r="DS145"/>
  <c r="DS146"/>
  <c r="EV147"/>
  <c r="EV145"/>
  <c r="EV146"/>
  <c r="FY146"/>
  <c r="FY147"/>
  <c r="FY145"/>
  <c r="HB146"/>
  <c r="HB145"/>
  <c r="HB147"/>
  <c r="CU85"/>
  <c r="DX85"/>
  <c r="FA85"/>
  <c r="GD85"/>
  <c r="HG85"/>
  <c r="CS85"/>
  <c r="DV85"/>
  <c r="EY85"/>
  <c r="GB85"/>
  <c r="HE85"/>
  <c r="DG85"/>
  <c r="EJ85"/>
  <c r="FM85"/>
  <c r="GP85"/>
  <c r="HS85"/>
  <c r="CX85"/>
  <c r="EA85"/>
  <c r="FD85"/>
  <c r="GG85"/>
  <c r="HJ85"/>
  <c r="DC85"/>
  <c r="EF85"/>
  <c r="FI85"/>
  <c r="GL85"/>
  <c r="HO85"/>
  <c r="CW85"/>
  <c r="DZ85"/>
  <c r="FC85"/>
  <c r="GF85"/>
  <c r="HI85"/>
  <c r="DA85"/>
  <c r="ED85"/>
  <c r="FG85"/>
  <c r="GJ85"/>
  <c r="HM85"/>
  <c r="DF85"/>
  <c r="EI85"/>
  <c r="FL85"/>
  <c r="GO85"/>
  <c r="HR85"/>
  <c r="DE85"/>
  <c r="EH85"/>
  <c r="FK85"/>
  <c r="GN85"/>
  <c r="HQ85"/>
  <c r="DH85"/>
  <c r="EK85"/>
  <c r="FN85"/>
  <c r="GQ85"/>
  <c r="HT85"/>
  <c r="CQ85"/>
  <c r="DT85"/>
  <c r="EW85"/>
  <c r="FZ85"/>
  <c r="HC85"/>
  <c r="CP85"/>
  <c r="DS85"/>
  <c r="EV85"/>
  <c r="FY85"/>
  <c r="HB85"/>
  <c r="DD85"/>
  <c r="EG85"/>
  <c r="FJ85"/>
  <c r="GM85"/>
  <c r="HP85"/>
  <c r="CV85"/>
  <c r="DY85"/>
  <c r="FB85"/>
  <c r="GE85"/>
  <c r="HH85"/>
  <c r="DI85"/>
  <c r="EL85"/>
  <c r="FO85"/>
  <c r="GR85"/>
  <c r="HU85"/>
  <c r="CZ85"/>
  <c r="EC85"/>
  <c r="FF85"/>
  <c r="GI85"/>
  <c r="HL85"/>
  <c r="CT85"/>
  <c r="DW85"/>
  <c r="EZ85"/>
  <c r="GC85"/>
  <c r="HF85"/>
  <c r="CY85"/>
  <c r="EB85"/>
  <c r="FE85"/>
  <c r="GH85"/>
  <c r="HK85"/>
  <c r="CR85"/>
  <c r="DU85"/>
  <c r="EX85"/>
  <c r="GA85"/>
  <c r="HD85"/>
  <c r="DB85"/>
  <c r="EE85"/>
  <c r="FH85"/>
  <c r="GK85"/>
  <c r="HN85"/>
  <c r="DJ85"/>
  <c r="EM85"/>
  <c r="FP85"/>
  <c r="GS85"/>
  <c r="HV85"/>
  <c r="AS85"/>
  <c r="BV85"/>
  <c r="AX85"/>
  <c r="CA85"/>
  <c r="AM85"/>
  <c r="BP85"/>
  <c r="AL85"/>
  <c r="BO85"/>
  <c r="AW85"/>
  <c r="BZ85"/>
  <c r="AR85"/>
  <c r="BU85"/>
  <c r="AV85"/>
  <c r="BY85"/>
  <c r="AU85"/>
  <c r="BX85"/>
  <c r="AY85"/>
  <c r="CB85"/>
  <c r="BB85"/>
  <c r="CE85"/>
  <c r="AK85"/>
  <c r="BN85"/>
  <c r="AO85"/>
  <c r="BR85"/>
  <c r="BA85"/>
  <c r="CD85"/>
  <c r="AP85"/>
  <c r="BS85"/>
  <c r="BC85"/>
  <c r="CF85"/>
  <c r="AT85"/>
  <c r="BW85"/>
  <c r="AN85"/>
  <c r="BQ85"/>
  <c r="AJ85"/>
  <c r="BM85"/>
  <c r="AQ85"/>
  <c r="BT85"/>
  <c r="AZ85"/>
  <c r="CC85"/>
  <c r="BD85"/>
  <c r="CG85"/>
  <c r="AA41"/>
  <c r="AA42"/>
  <c r="G42"/>
  <c r="G41"/>
  <c r="N38"/>
  <c r="T38"/>
  <c r="U38"/>
  <c r="O38"/>
  <c r="K38"/>
  <c r="S38"/>
  <c r="AA38"/>
  <c r="Z38"/>
  <c r="Y38"/>
  <c r="M38"/>
  <c r="V38"/>
  <c r="R38"/>
  <c r="Q39"/>
  <c r="Q42" s="1"/>
  <c r="P38"/>
  <c r="X38"/>
  <c r="J38"/>
  <c r="L38"/>
  <c r="Q38"/>
  <c r="W38"/>
  <c r="I38"/>
  <c r="H38"/>
  <c r="G38"/>
  <c r="DJ274"/>
  <c r="DI274"/>
  <c r="DH274"/>
  <c r="DG274"/>
  <c r="DF274"/>
  <c r="DE274"/>
  <c r="DD274"/>
  <c r="DC274"/>
  <c r="DB274"/>
  <c r="DA274"/>
  <c r="CZ274"/>
  <c r="CY274"/>
  <c r="CX274"/>
  <c r="CW274"/>
  <c r="CV274"/>
  <c r="CU274"/>
  <c r="CT274"/>
  <c r="CS274"/>
  <c r="CR274"/>
  <c r="CQ274"/>
  <c r="CP274"/>
  <c r="EM169"/>
  <c r="EL169"/>
  <c r="EK169"/>
  <c r="EJ169"/>
  <c r="EI169"/>
  <c r="EH169"/>
  <c r="EG169"/>
  <c r="EF169"/>
  <c r="EE169"/>
  <c r="ED169"/>
  <c r="EC169"/>
  <c r="EB169"/>
  <c r="EA169"/>
  <c r="DZ169"/>
  <c r="DY169"/>
  <c r="DX169"/>
  <c r="DW169"/>
  <c r="DV169"/>
  <c r="DU169"/>
  <c r="DT169"/>
  <c r="DS169"/>
  <c r="FP274"/>
  <c r="FO274"/>
  <c r="FN274"/>
  <c r="FM274"/>
  <c r="FL274"/>
  <c r="FK274"/>
  <c r="FJ274"/>
  <c r="FI274"/>
  <c r="FH274"/>
  <c r="FG274"/>
  <c r="FF274"/>
  <c r="FE274"/>
  <c r="FD274"/>
  <c r="FC274"/>
  <c r="FB274"/>
  <c r="FA274"/>
  <c r="EZ274"/>
  <c r="EY274"/>
  <c r="EX274"/>
  <c r="EW274"/>
  <c r="EV274"/>
  <c r="DJ169"/>
  <c r="DI169"/>
  <c r="DH169"/>
  <c r="DG169"/>
  <c r="DF169"/>
  <c r="DE169"/>
  <c r="DD169"/>
  <c r="DC169"/>
  <c r="DB169"/>
  <c r="DA169"/>
  <c r="CZ169"/>
  <c r="CY169"/>
  <c r="CX169"/>
  <c r="CW169"/>
  <c r="CV169"/>
  <c r="CU169"/>
  <c r="CT169"/>
  <c r="CS169"/>
  <c r="CR169"/>
  <c r="CQ169"/>
  <c r="CP169"/>
  <c r="T169"/>
  <c r="Y169"/>
  <c r="AA169"/>
  <c r="W169"/>
  <c r="O169"/>
  <c r="G169"/>
  <c r="Z169"/>
  <c r="R169"/>
  <c r="J169"/>
  <c r="X169"/>
  <c r="M169"/>
  <c r="N169"/>
  <c r="P169"/>
  <c r="Q169"/>
  <c r="S169"/>
  <c r="I169"/>
  <c r="V169"/>
  <c r="L169"/>
  <c r="H169"/>
  <c r="U169"/>
  <c r="K169"/>
  <c r="FP169"/>
  <c r="FO169"/>
  <c r="FN169"/>
  <c r="FM169"/>
  <c r="FL169"/>
  <c r="FK169"/>
  <c r="FJ169"/>
  <c r="FI169"/>
  <c r="FH169"/>
  <c r="FG169"/>
  <c r="FF169"/>
  <c r="FE169"/>
  <c r="FD169"/>
  <c r="FC169"/>
  <c r="FB169"/>
  <c r="FA169"/>
  <c r="EZ169"/>
  <c r="EY169"/>
  <c r="EX169"/>
  <c r="EW169"/>
  <c r="EV169"/>
  <c r="W274"/>
  <c r="O274"/>
  <c r="G274"/>
  <c r="Z274"/>
  <c r="R274"/>
  <c r="J274"/>
  <c r="X274"/>
  <c r="M274"/>
  <c r="T274"/>
  <c r="Y274"/>
  <c r="N274"/>
  <c r="AA274"/>
  <c r="P274"/>
  <c r="Q274"/>
  <c r="S274"/>
  <c r="I274"/>
  <c r="V274"/>
  <c r="L274"/>
  <c r="H274"/>
  <c r="U274"/>
  <c r="K274"/>
  <c r="EM274"/>
  <c r="EL274"/>
  <c r="EK274"/>
  <c r="EJ274"/>
  <c r="EI274"/>
  <c r="EH274"/>
  <c r="EG274"/>
  <c r="EF274"/>
  <c r="EE274"/>
  <c r="ED274"/>
  <c r="EC274"/>
  <c r="EB274"/>
  <c r="EA274"/>
  <c r="DZ274"/>
  <c r="DY274"/>
  <c r="DX274"/>
  <c r="DW274"/>
  <c r="DV274"/>
  <c r="DU274"/>
  <c r="DT274"/>
  <c r="DS274"/>
  <c r="EY93"/>
  <c r="CX93"/>
  <c r="GL93"/>
  <c r="ED93"/>
  <c r="HR93"/>
  <c r="FN93"/>
  <c r="CP93"/>
  <c r="GM93"/>
  <c r="EL93"/>
  <c r="HL93"/>
  <c r="FE93"/>
  <c r="DB93"/>
  <c r="GS93"/>
  <c r="FM93"/>
  <c r="EI93"/>
  <c r="EW93"/>
  <c r="GE93"/>
  <c r="HF93"/>
  <c r="DJ93"/>
  <c r="GD93"/>
  <c r="HJ93"/>
  <c r="DF93"/>
  <c r="DT93"/>
  <c r="FB93"/>
  <c r="GC93"/>
  <c r="HN93"/>
  <c r="DV93"/>
  <c r="HS93"/>
  <c r="FI93"/>
  <c r="DA93"/>
  <c r="GO93"/>
  <c r="EK93"/>
  <c r="HC93"/>
  <c r="FJ93"/>
  <c r="DI93"/>
  <c r="GI93"/>
  <c r="EB93"/>
  <c r="HD93"/>
  <c r="FP93"/>
  <c r="CS93"/>
  <c r="GP93"/>
  <c r="EF93"/>
  <c r="HI93"/>
  <c r="FL93"/>
  <c r="DH93"/>
  <c r="FZ93"/>
  <c r="EG93"/>
  <c r="HH93"/>
  <c r="FF93"/>
  <c r="CY93"/>
  <c r="GA93"/>
  <c r="EM93"/>
  <c r="HG93"/>
  <c r="DC93"/>
  <c r="GF93"/>
  <c r="HQ93"/>
  <c r="DD93"/>
  <c r="EC93"/>
  <c r="EX93"/>
  <c r="EJ93"/>
  <c r="FC93"/>
  <c r="GN93"/>
  <c r="HB93"/>
  <c r="CZ93"/>
  <c r="DU93"/>
  <c r="FA93"/>
  <c r="DG93"/>
  <c r="GG93"/>
  <c r="DZ93"/>
  <c r="HM93"/>
  <c r="FK93"/>
  <c r="CQ93"/>
  <c r="FY93"/>
  <c r="DY93"/>
  <c r="HU93"/>
  <c r="EZ93"/>
  <c r="CR93"/>
  <c r="GK93"/>
  <c r="DX93"/>
  <c r="HE93"/>
  <c r="FD93"/>
  <c r="CW93"/>
  <c r="GJ93"/>
  <c r="EH93"/>
  <c r="HT93"/>
  <c r="EV93"/>
  <c r="CV93"/>
  <c r="GR93"/>
  <c r="DW93"/>
  <c r="HK93"/>
  <c r="FH93"/>
  <c r="CU93"/>
  <c r="GB93"/>
  <c r="EA93"/>
  <c r="HO93"/>
  <c r="FG93"/>
  <c r="DE93"/>
  <c r="GQ93"/>
  <c r="DS93"/>
  <c r="HP93"/>
  <c r="FO93"/>
  <c r="CT93"/>
  <c r="GH93"/>
  <c r="EE93"/>
  <c r="HV93"/>
  <c r="BO93"/>
  <c r="BX93"/>
  <c r="BR93"/>
  <c r="BW93"/>
  <c r="CC93"/>
  <c r="AM93"/>
  <c r="AV93"/>
  <c r="AK93"/>
  <c r="BC93"/>
  <c r="AQ93"/>
  <c r="CA93"/>
  <c r="CE93"/>
  <c r="BS93"/>
  <c r="AL93"/>
  <c r="AU93"/>
  <c r="AO93"/>
  <c r="AT93"/>
  <c r="AZ93"/>
  <c r="BU93"/>
  <c r="BM93"/>
  <c r="BP93"/>
  <c r="BY93"/>
  <c r="BN93"/>
  <c r="CF93"/>
  <c r="BT93"/>
  <c r="AX93"/>
  <c r="AR93"/>
  <c r="BB93"/>
  <c r="AP93"/>
  <c r="AJ93"/>
  <c r="BV93"/>
  <c r="BZ93"/>
  <c r="CB93"/>
  <c r="CD93"/>
  <c r="BQ93"/>
  <c r="CG93"/>
  <c r="AS93"/>
  <c r="AW93"/>
  <c r="AY93"/>
  <c r="BA93"/>
  <c r="AN93"/>
  <c r="BD93"/>
  <c r="BO94"/>
  <c r="BX94"/>
  <c r="BR94"/>
  <c r="BW94"/>
  <c r="CC94"/>
  <c r="AM94"/>
  <c r="AV94"/>
  <c r="AK94"/>
  <c r="BC94"/>
  <c r="AQ94"/>
  <c r="CA94"/>
  <c r="CE94"/>
  <c r="BS94"/>
  <c r="AL94"/>
  <c r="AU94"/>
  <c r="AO94"/>
  <c r="AT94"/>
  <c r="AZ94"/>
  <c r="BU94"/>
  <c r="BM94"/>
  <c r="BP94"/>
  <c r="BY94"/>
  <c r="BN94"/>
  <c r="CF94"/>
  <c r="BT94"/>
  <c r="AX94"/>
  <c r="AR94"/>
  <c r="BB94"/>
  <c r="AP94"/>
  <c r="AJ94"/>
  <c r="BV94"/>
  <c r="BZ94"/>
  <c r="CB94"/>
  <c r="CD94"/>
  <c r="BQ94"/>
  <c r="CG94"/>
  <c r="AS94"/>
  <c r="AW94"/>
  <c r="AY94"/>
  <c r="BA94"/>
  <c r="AN94"/>
  <c r="BD94"/>
  <c r="EY94"/>
  <c r="CX94"/>
  <c r="GL94"/>
  <c r="ED94"/>
  <c r="HR94"/>
  <c r="FN94"/>
  <c r="CP94"/>
  <c r="GM94"/>
  <c r="EL94"/>
  <c r="HL94"/>
  <c r="FE94"/>
  <c r="DB94"/>
  <c r="GS94"/>
  <c r="FM94"/>
  <c r="EI94"/>
  <c r="EW94"/>
  <c r="GE94"/>
  <c r="HF94"/>
  <c r="DJ94"/>
  <c r="GD94"/>
  <c r="HJ94"/>
  <c r="DF94"/>
  <c r="DT94"/>
  <c r="FB94"/>
  <c r="GC94"/>
  <c r="HN94"/>
  <c r="DV94"/>
  <c r="HS94"/>
  <c r="FI94"/>
  <c r="DA94"/>
  <c r="GO94"/>
  <c r="EK94"/>
  <c r="HC94"/>
  <c r="FJ94"/>
  <c r="DI94"/>
  <c r="GI94"/>
  <c r="EB94"/>
  <c r="HD94"/>
  <c r="FP94"/>
  <c r="CS94"/>
  <c r="GP94"/>
  <c r="EF94"/>
  <c r="HI94"/>
  <c r="FL94"/>
  <c r="DH94"/>
  <c r="FZ94"/>
  <c r="EG94"/>
  <c r="HH94"/>
  <c r="FF94"/>
  <c r="CY94"/>
  <c r="GA94"/>
  <c r="EM94"/>
  <c r="HG94"/>
  <c r="DC94"/>
  <c r="GF94"/>
  <c r="HQ94"/>
  <c r="DD94"/>
  <c r="EC94"/>
  <c r="EX94"/>
  <c r="EJ94"/>
  <c r="FC94"/>
  <c r="GN94"/>
  <c r="HB94"/>
  <c r="CZ94"/>
  <c r="DU94"/>
  <c r="FA94"/>
  <c r="DG94"/>
  <c r="GG94"/>
  <c r="DZ94"/>
  <c r="HM94"/>
  <c r="FK94"/>
  <c r="CQ94"/>
  <c r="FY94"/>
  <c r="DY94"/>
  <c r="HU94"/>
  <c r="EZ94"/>
  <c r="CR94"/>
  <c r="GK94"/>
  <c r="DX94"/>
  <c r="HE94"/>
  <c r="FD94"/>
  <c r="CW94"/>
  <c r="GJ94"/>
  <c r="EH94"/>
  <c r="HT94"/>
  <c r="EV94"/>
  <c r="CV94"/>
  <c r="GR94"/>
  <c r="DW94"/>
  <c r="HK94"/>
  <c r="FH94"/>
  <c r="CU94"/>
  <c r="GB94"/>
  <c r="EA94"/>
  <c r="HO94"/>
  <c r="FG94"/>
  <c r="DE94"/>
  <c r="GQ94"/>
  <c r="DS94"/>
  <c r="HP94"/>
  <c r="FO94"/>
  <c r="CT94"/>
  <c r="GH94"/>
  <c r="EE94"/>
  <c r="HV94"/>
  <c r="CC169"/>
  <c r="BU169"/>
  <c r="BM169"/>
  <c r="CF169"/>
  <c r="BX169"/>
  <c r="BP169"/>
  <c r="CD169"/>
  <c r="BS169"/>
  <c r="BZ169"/>
  <c r="CE169"/>
  <c r="BT169"/>
  <c r="CG169"/>
  <c r="BV169"/>
  <c r="BW169"/>
  <c r="BY169"/>
  <c r="BO169"/>
  <c r="CB169"/>
  <c r="BR169"/>
  <c r="BN169"/>
  <c r="CA169"/>
  <c r="BQ169"/>
  <c r="AZ169"/>
  <c r="AR169"/>
  <c r="AJ169"/>
  <c r="BC169"/>
  <c r="AU169"/>
  <c r="AM169"/>
  <c r="BA169"/>
  <c r="AP169"/>
  <c r="AW169"/>
  <c r="BB169"/>
  <c r="AQ169"/>
  <c r="BD169"/>
  <c r="AS169"/>
  <c r="AT169"/>
  <c r="AV169"/>
  <c r="AL169"/>
  <c r="AY169"/>
  <c r="AO169"/>
  <c r="AK169"/>
  <c r="AX169"/>
  <c r="AN169"/>
  <c r="AZ274"/>
  <c r="AR274"/>
  <c r="AJ274"/>
  <c r="BC274"/>
  <c r="AU274"/>
  <c r="AM274"/>
  <c r="BA274"/>
  <c r="AP274"/>
  <c r="AW274"/>
  <c r="BB274"/>
  <c r="AQ274"/>
  <c r="BD274"/>
  <c r="AS274"/>
  <c r="AT274"/>
  <c r="AV274"/>
  <c r="AL274"/>
  <c r="AY274"/>
  <c r="AO274"/>
  <c r="AK274"/>
  <c r="AX274"/>
  <c r="AN274"/>
  <c r="CC274"/>
  <c r="BU274"/>
  <c r="BM274"/>
  <c r="CF274"/>
  <c r="BX274"/>
  <c r="BP274"/>
  <c r="CD274"/>
  <c r="BS274"/>
  <c r="BZ274"/>
  <c r="CE274"/>
  <c r="BT274"/>
  <c r="CG274"/>
  <c r="BV274"/>
  <c r="BW274"/>
  <c r="BY274"/>
  <c r="BO274"/>
  <c r="CB274"/>
  <c r="BR274"/>
  <c r="BN274"/>
  <c r="CA274"/>
  <c r="BQ274"/>
  <c r="GS274"/>
  <c r="GR274"/>
  <c r="GQ274"/>
  <c r="GP274"/>
  <c r="GO274"/>
  <c r="GN274"/>
  <c r="GM274"/>
  <c r="GL274"/>
  <c r="GK274"/>
  <c r="GJ274"/>
  <c r="GI274"/>
  <c r="GH274"/>
  <c r="GG274"/>
  <c r="GF274"/>
  <c r="GE274"/>
  <c r="GD274"/>
  <c r="GC274"/>
  <c r="GB274"/>
  <c r="GA274"/>
  <c r="FZ274"/>
  <c r="FY274"/>
  <c r="HV274"/>
  <c r="HU274"/>
  <c r="HT274"/>
  <c r="HS274"/>
  <c r="HR274"/>
  <c r="HQ274"/>
  <c r="HP274"/>
  <c r="HO274"/>
  <c r="HN274"/>
  <c r="HM274"/>
  <c r="HL274"/>
  <c r="HK274"/>
  <c r="HJ274"/>
  <c r="HI274"/>
  <c r="HH274"/>
  <c r="HG274"/>
  <c r="HF274"/>
  <c r="HE274"/>
  <c r="HD274"/>
  <c r="HC274"/>
  <c r="HB274"/>
  <c r="GS169"/>
  <c r="GR169"/>
  <c r="GQ169"/>
  <c r="GP169"/>
  <c r="GO169"/>
  <c r="GN169"/>
  <c r="GM169"/>
  <c r="GL169"/>
  <c r="GK169"/>
  <c r="GJ169"/>
  <c r="GI169"/>
  <c r="GH169"/>
  <c r="GG169"/>
  <c r="GF169"/>
  <c r="GE169"/>
  <c r="GD169"/>
  <c r="GC169"/>
  <c r="GB169"/>
  <c r="GA169"/>
  <c r="FZ169"/>
  <c r="FY169"/>
  <c r="HV169"/>
  <c r="HU169"/>
  <c r="HT169"/>
  <c r="HS169"/>
  <c r="HR169"/>
  <c r="HQ169"/>
  <c r="HP169"/>
  <c r="HO169"/>
  <c r="HN169"/>
  <c r="HM169"/>
  <c r="HL169"/>
  <c r="HK169"/>
  <c r="HJ169"/>
  <c r="HI169"/>
  <c r="HH169"/>
  <c r="HG169"/>
  <c r="HF169"/>
  <c r="HE169"/>
  <c r="HD169"/>
  <c r="HC169"/>
  <c r="HB169"/>
  <c r="HB193" l="1"/>
  <c r="HC193"/>
  <c r="HD193"/>
  <c r="HE193"/>
  <c r="HF193"/>
  <c r="HG193"/>
  <c r="HH193"/>
  <c r="HI193"/>
  <c r="HJ193"/>
  <c r="HK193"/>
  <c r="HL193"/>
  <c r="HM193"/>
  <c r="HN193"/>
  <c r="HO193"/>
  <c r="HP193"/>
  <c r="HQ193"/>
  <c r="HR193"/>
  <c r="HS193"/>
  <c r="HT193"/>
  <c r="HU193"/>
  <c r="HV193"/>
  <c r="FY193"/>
  <c r="FZ193"/>
  <c r="GA193"/>
  <c r="GB193"/>
  <c r="GC193"/>
  <c r="GD193"/>
  <c r="GE193"/>
  <c r="GF193"/>
  <c r="GG193"/>
  <c r="GH193"/>
  <c r="GI193"/>
  <c r="GJ193"/>
  <c r="GK193"/>
  <c r="GL193"/>
  <c r="GM193"/>
  <c r="GN193"/>
  <c r="GO193"/>
  <c r="GP193"/>
  <c r="GQ193"/>
  <c r="GR193"/>
  <c r="GS193"/>
  <c r="HB298"/>
  <c r="HC298"/>
  <c r="HD298"/>
  <c r="HE298"/>
  <c r="HF298"/>
  <c r="HG298"/>
  <c r="HH298"/>
  <c r="HI298"/>
  <c r="HJ298"/>
  <c r="HK298"/>
  <c r="HL298"/>
  <c r="HM298"/>
  <c r="HN298"/>
  <c r="HO298"/>
  <c r="HP298"/>
  <c r="HQ298"/>
  <c r="HR298"/>
  <c r="HS298"/>
  <c r="HT298"/>
  <c r="HU298"/>
  <c r="HV298"/>
  <c r="FY298"/>
  <c r="FZ298"/>
  <c r="GA298"/>
  <c r="GB298"/>
  <c r="GC298"/>
  <c r="GD298"/>
  <c r="GE298"/>
  <c r="GF298"/>
  <c r="GG298"/>
  <c r="GH298"/>
  <c r="GI298"/>
  <c r="GJ298"/>
  <c r="GK298"/>
  <c r="GL298"/>
  <c r="GM298"/>
  <c r="GN298"/>
  <c r="GO298"/>
  <c r="GP298"/>
  <c r="GQ298"/>
  <c r="GR298"/>
  <c r="GS298"/>
  <c r="BQ298"/>
  <c r="CA298"/>
  <c r="BN298"/>
  <c r="BR298"/>
  <c r="CB298"/>
  <c r="BO298"/>
  <c r="BY298"/>
  <c r="BW298"/>
  <c r="BV298"/>
  <c r="CG298"/>
  <c r="BT298"/>
  <c r="CE298"/>
  <c r="BZ298"/>
  <c r="BS298"/>
  <c r="CD298"/>
  <c r="BP298"/>
  <c r="BX298"/>
  <c r="CF298"/>
  <c r="BM298"/>
  <c r="BU298"/>
  <c r="CC298"/>
  <c r="AN298"/>
  <c r="AX298"/>
  <c r="AK298"/>
  <c r="AO298"/>
  <c r="AY298"/>
  <c r="AL298"/>
  <c r="AV298"/>
  <c r="AT298"/>
  <c r="AS298"/>
  <c r="BD298"/>
  <c r="AQ298"/>
  <c r="BB298"/>
  <c r="AW298"/>
  <c r="AP298"/>
  <c r="BA298"/>
  <c r="AM298"/>
  <c r="AU298"/>
  <c r="BC298"/>
  <c r="AJ298"/>
  <c r="AR298"/>
  <c r="AZ298"/>
  <c r="AN193"/>
  <c r="AX193"/>
  <c r="AK193"/>
  <c r="AO193"/>
  <c r="AY193"/>
  <c r="AL193"/>
  <c r="AV193"/>
  <c r="AT193"/>
  <c r="AS193"/>
  <c r="BD193"/>
  <c r="AQ193"/>
  <c r="BB193"/>
  <c r="AW193"/>
  <c r="AP193"/>
  <c r="BA193"/>
  <c r="AM193"/>
  <c r="AU193"/>
  <c r="BC193"/>
  <c r="AJ193"/>
  <c r="AR193"/>
  <c r="AZ193"/>
  <c r="BQ193"/>
  <c r="CA193"/>
  <c r="BN193"/>
  <c r="BR193"/>
  <c r="CB193"/>
  <c r="BO193"/>
  <c r="BY193"/>
  <c r="BW193"/>
  <c r="BV193"/>
  <c r="CG193"/>
  <c r="BT193"/>
  <c r="CE193"/>
  <c r="BZ193"/>
  <c r="BS193"/>
  <c r="CD193"/>
  <c r="BP193"/>
  <c r="BX193"/>
  <c r="CF193"/>
  <c r="BM193"/>
  <c r="BU193"/>
  <c r="CC193"/>
  <c r="DS298"/>
  <c r="DT298"/>
  <c r="DU298"/>
  <c r="DV298"/>
  <c r="DW298"/>
  <c r="DX298"/>
  <c r="DY298"/>
  <c r="DZ298"/>
  <c r="EA298"/>
  <c r="EB298"/>
  <c r="EC298"/>
  <c r="ED298"/>
  <c r="EE298"/>
  <c r="EF298"/>
  <c r="EG298"/>
  <c r="EH298"/>
  <c r="EI298"/>
  <c r="EJ298"/>
  <c r="EK298"/>
  <c r="EL298"/>
  <c r="EM298"/>
  <c r="K298"/>
  <c r="U298"/>
  <c r="H298"/>
  <c r="L298"/>
  <c r="V298"/>
  <c r="I298"/>
  <c r="S298"/>
  <c r="Q298"/>
  <c r="P298"/>
  <c r="AA298"/>
  <c r="N298"/>
  <c r="Y298"/>
  <c r="T298"/>
  <c r="M298"/>
  <c r="X298"/>
  <c r="J298"/>
  <c r="R298"/>
  <c r="Z298"/>
  <c r="G298"/>
  <c r="O298"/>
  <c r="W298"/>
  <c r="EV193"/>
  <c r="EW193"/>
  <c r="EX193"/>
  <c r="EY193"/>
  <c r="EZ193"/>
  <c r="FA193"/>
  <c r="FB193"/>
  <c r="FC193"/>
  <c r="FD193"/>
  <c r="FE193"/>
  <c r="FF193"/>
  <c r="FG193"/>
  <c r="FH193"/>
  <c r="FI193"/>
  <c r="FJ193"/>
  <c r="FK193"/>
  <c r="FL193"/>
  <c r="FM193"/>
  <c r="FN193"/>
  <c r="FO193"/>
  <c r="FP193"/>
  <c r="K193"/>
  <c r="U193"/>
  <c r="H193"/>
  <c r="L193"/>
  <c r="V193"/>
  <c r="I193"/>
  <c r="S193"/>
  <c r="Q193"/>
  <c r="P193"/>
  <c r="N193"/>
  <c r="M193"/>
  <c r="X193"/>
  <c r="J193"/>
  <c r="R193"/>
  <c r="Z193"/>
  <c r="G193"/>
  <c r="O193"/>
  <c r="W193"/>
  <c r="AA193"/>
  <c r="Y193"/>
  <c r="T193"/>
  <c r="CP193"/>
  <c r="CQ193"/>
  <c r="CR193"/>
  <c r="CS193"/>
  <c r="CT193"/>
  <c r="CU193"/>
  <c r="CV193"/>
  <c r="CW193"/>
  <c r="CX193"/>
  <c r="CY193"/>
  <c r="CZ193"/>
  <c r="DA193"/>
  <c r="DB193"/>
  <c r="DC193"/>
  <c r="DD193"/>
  <c r="DE193"/>
  <c r="DF193"/>
  <c r="DG193"/>
  <c r="DH193"/>
  <c r="DI193"/>
  <c r="DJ193"/>
  <c r="EV298"/>
  <c r="EW298"/>
  <c r="EX298"/>
  <c r="EY298"/>
  <c r="EZ298"/>
  <c r="FA298"/>
  <c r="FB298"/>
  <c r="FC298"/>
  <c r="FD298"/>
  <c r="FE298"/>
  <c r="FF298"/>
  <c r="FG298"/>
  <c r="FH298"/>
  <c r="FI298"/>
  <c r="FJ298"/>
  <c r="FK298"/>
  <c r="FL298"/>
  <c r="FM298"/>
  <c r="FN298"/>
  <c r="FO298"/>
  <c r="FP298"/>
  <c r="DS193"/>
  <c r="DT193"/>
  <c r="DU193"/>
  <c r="DV193"/>
  <c r="DW193"/>
  <c r="DX193"/>
  <c r="DY193"/>
  <c r="DZ193"/>
  <c r="EA193"/>
  <c r="EB193"/>
  <c r="EC193"/>
  <c r="ED193"/>
  <c r="EE193"/>
  <c r="EF193"/>
  <c r="EG193"/>
  <c r="EH193"/>
  <c r="EI193"/>
  <c r="EJ193"/>
  <c r="EK193"/>
  <c r="EL193"/>
  <c r="EM193"/>
  <c r="CP298"/>
  <c r="CQ298"/>
  <c r="CR298"/>
  <c r="CS298"/>
  <c r="CT298"/>
  <c r="CU298"/>
  <c r="CV298"/>
  <c r="CW298"/>
  <c r="CX298"/>
  <c r="CY298"/>
  <c r="CZ298"/>
  <c r="DA298"/>
  <c r="DB298"/>
  <c r="DC298"/>
  <c r="DD298"/>
  <c r="DE298"/>
  <c r="DF298"/>
  <c r="DG298"/>
  <c r="DH298"/>
  <c r="DI298"/>
  <c r="DJ298"/>
  <c r="HV95"/>
  <c r="EE95"/>
  <c r="GH95"/>
  <c r="CT95"/>
  <c r="FO95"/>
  <c r="HP95"/>
  <c r="DS95"/>
  <c r="GQ95"/>
  <c r="DE95"/>
  <c r="FG95"/>
  <c r="HO95"/>
  <c r="EA95"/>
  <c r="GB95"/>
  <c r="CU95"/>
  <c r="FH95"/>
  <c r="HK95"/>
  <c r="DW95"/>
  <c r="GR95"/>
  <c r="CV95"/>
  <c r="EV95"/>
  <c r="HT95"/>
  <c r="EH95"/>
  <c r="GJ95"/>
  <c r="CW95"/>
  <c r="FD95"/>
  <c r="HE95"/>
  <c r="DX95"/>
  <c r="GK95"/>
  <c r="CR95"/>
  <c r="EZ95"/>
  <c r="HU95"/>
  <c r="DY95"/>
  <c r="FY95"/>
  <c r="CQ95"/>
  <c r="FK95"/>
  <c r="HM95"/>
  <c r="DZ95"/>
  <c r="GG95"/>
  <c r="DG95"/>
  <c r="FA95"/>
  <c r="DU95"/>
  <c r="CZ95"/>
  <c r="HB95"/>
  <c r="GN95"/>
  <c r="FC95"/>
  <c r="EJ95"/>
  <c r="EX95"/>
  <c r="EC95"/>
  <c r="DD95"/>
  <c r="HQ95"/>
  <c r="GF95"/>
  <c r="DC95"/>
  <c r="HG95"/>
  <c r="EM95"/>
  <c r="GA95"/>
  <c r="CY95"/>
  <c r="FF95"/>
  <c r="HH95"/>
  <c r="EG95"/>
  <c r="FZ95"/>
  <c r="DH95"/>
  <c r="FL95"/>
  <c r="HI95"/>
  <c r="EF95"/>
  <c r="GP95"/>
  <c r="CS95"/>
  <c r="FP95"/>
  <c r="HD95"/>
  <c r="EB95"/>
  <c r="GI95"/>
  <c r="DI95"/>
  <c r="FJ95"/>
  <c r="HC95"/>
  <c r="EK95"/>
  <c r="GO95"/>
  <c r="DA95"/>
  <c r="FI95"/>
  <c r="HS95"/>
  <c r="DV95"/>
  <c r="HN95"/>
  <c r="GC95"/>
  <c r="FB95"/>
  <c r="DT95"/>
  <c r="DF95"/>
  <c r="HJ95"/>
  <c r="GD95"/>
  <c r="DJ95"/>
  <c r="HF95"/>
  <c r="GE95"/>
  <c r="EW95"/>
  <c r="EI95"/>
  <c r="FM95"/>
  <c r="GS95"/>
  <c r="DB95"/>
  <c r="FE95"/>
  <c r="HL95"/>
  <c r="EL95"/>
  <c r="GM95"/>
  <c r="CP95"/>
  <c r="FN95"/>
  <c r="HR95"/>
  <c r="ED95"/>
  <c r="GL95"/>
  <c r="CX95"/>
  <c r="EY95"/>
  <c r="HV86"/>
  <c r="HV87" s="1"/>
  <c r="HV92"/>
  <c r="EE86"/>
  <c r="EE87" s="1"/>
  <c r="EE92"/>
  <c r="GH86"/>
  <c r="GH87" s="1"/>
  <c r="GH92"/>
  <c r="CT86"/>
  <c r="CT87" s="1"/>
  <c r="CT92"/>
  <c r="FO86"/>
  <c r="FO87" s="1"/>
  <c r="FO92"/>
  <c r="HP86"/>
  <c r="HP87" s="1"/>
  <c r="HP92"/>
  <c r="DS86"/>
  <c r="DS87" s="1"/>
  <c r="DS92"/>
  <c r="GQ86"/>
  <c r="GQ87" s="1"/>
  <c r="GQ92"/>
  <c r="DE86"/>
  <c r="DE87" s="1"/>
  <c r="DE92"/>
  <c r="FG86"/>
  <c r="FG87" s="1"/>
  <c r="FG92"/>
  <c r="HO86"/>
  <c r="HO87" s="1"/>
  <c r="HO92"/>
  <c r="EA86"/>
  <c r="EA87" s="1"/>
  <c r="EA92"/>
  <c r="GB86"/>
  <c r="GB87" s="1"/>
  <c r="GB92"/>
  <c r="CU86"/>
  <c r="CU87" s="1"/>
  <c r="CU92"/>
  <c r="FH86"/>
  <c r="FH87" s="1"/>
  <c r="FH92"/>
  <c r="HK86"/>
  <c r="HK87" s="1"/>
  <c r="HK92"/>
  <c r="DW86"/>
  <c r="DW87" s="1"/>
  <c r="DW92"/>
  <c r="GR86"/>
  <c r="GR87" s="1"/>
  <c r="GR92"/>
  <c r="CV86"/>
  <c r="CV87" s="1"/>
  <c r="CV92"/>
  <c r="EV86"/>
  <c r="EV87" s="1"/>
  <c r="EV92"/>
  <c r="HT86"/>
  <c r="HT87" s="1"/>
  <c r="HT92"/>
  <c r="EH86"/>
  <c r="EH87" s="1"/>
  <c r="EH92"/>
  <c r="GJ86"/>
  <c r="GJ87" s="1"/>
  <c r="GJ92"/>
  <c r="CW86"/>
  <c r="CW87" s="1"/>
  <c r="CW92"/>
  <c r="FD86"/>
  <c r="FD87" s="1"/>
  <c r="FD92"/>
  <c r="HE86"/>
  <c r="HE87" s="1"/>
  <c r="HE92"/>
  <c r="DX86"/>
  <c r="DX87" s="1"/>
  <c r="DX92"/>
  <c r="GK86"/>
  <c r="GK87" s="1"/>
  <c r="GK92"/>
  <c r="CR86"/>
  <c r="CR87" s="1"/>
  <c r="CR92"/>
  <c r="EZ86"/>
  <c r="EZ87" s="1"/>
  <c r="EZ92"/>
  <c r="HU86"/>
  <c r="HU87" s="1"/>
  <c r="HU92"/>
  <c r="DY86"/>
  <c r="DY87" s="1"/>
  <c r="DY92"/>
  <c r="FY86"/>
  <c r="FY87" s="1"/>
  <c r="FY92"/>
  <c r="CQ86"/>
  <c r="CQ87" s="1"/>
  <c r="CQ92"/>
  <c r="FK86"/>
  <c r="FK87" s="1"/>
  <c r="FK92"/>
  <c r="HM86"/>
  <c r="HM87" s="1"/>
  <c r="HM92"/>
  <c r="DZ86"/>
  <c r="DZ87" s="1"/>
  <c r="DZ92"/>
  <c r="GG86"/>
  <c r="GG87" s="1"/>
  <c r="GG92"/>
  <c r="DG86"/>
  <c r="DG87" s="1"/>
  <c r="DG92"/>
  <c r="FA86"/>
  <c r="FA87" s="1"/>
  <c r="FA92"/>
  <c r="DU86"/>
  <c r="DU87" s="1"/>
  <c r="DU92"/>
  <c r="CZ86"/>
  <c r="CZ87" s="1"/>
  <c r="CZ92"/>
  <c r="HB86"/>
  <c r="HB87" s="1"/>
  <c r="HB92"/>
  <c r="GN86"/>
  <c r="GN87" s="1"/>
  <c r="GN92"/>
  <c r="FC86"/>
  <c r="FC87" s="1"/>
  <c r="FC92"/>
  <c r="EJ86"/>
  <c r="EJ87" s="1"/>
  <c r="EJ92"/>
  <c r="EX86"/>
  <c r="EX87" s="1"/>
  <c r="EX92"/>
  <c r="EC86"/>
  <c r="EC87" s="1"/>
  <c r="EC92"/>
  <c r="DD86"/>
  <c r="DD87" s="1"/>
  <c r="DD92"/>
  <c r="HQ86"/>
  <c r="HQ87" s="1"/>
  <c r="HQ92"/>
  <c r="GF86"/>
  <c r="GF87" s="1"/>
  <c r="GF92"/>
  <c r="DC86"/>
  <c r="DC87" s="1"/>
  <c r="DC92"/>
  <c r="HG86"/>
  <c r="HG87" s="1"/>
  <c r="HG92"/>
  <c r="EM86"/>
  <c r="EM87" s="1"/>
  <c r="EM92"/>
  <c r="GA86"/>
  <c r="GA87" s="1"/>
  <c r="GA92"/>
  <c r="CY86"/>
  <c r="CY87" s="1"/>
  <c r="CY92"/>
  <c r="FF86"/>
  <c r="FF87" s="1"/>
  <c r="FF92"/>
  <c r="HH86"/>
  <c r="HH87" s="1"/>
  <c r="HH92"/>
  <c r="EG86"/>
  <c r="EG87" s="1"/>
  <c r="EG92"/>
  <c r="FZ86"/>
  <c r="FZ87" s="1"/>
  <c r="FZ92"/>
  <c r="DH86"/>
  <c r="DH87" s="1"/>
  <c r="DH92"/>
  <c r="FL86"/>
  <c r="FL87" s="1"/>
  <c r="FL92"/>
  <c r="HI86"/>
  <c r="HI87" s="1"/>
  <c r="HI92"/>
  <c r="EF86"/>
  <c r="EF87" s="1"/>
  <c r="EF92"/>
  <c r="GP86"/>
  <c r="GP87" s="1"/>
  <c r="GP92"/>
  <c r="CS86"/>
  <c r="CS87" s="1"/>
  <c r="CS92"/>
  <c r="FP86"/>
  <c r="FP87" s="1"/>
  <c r="FP92"/>
  <c r="HD86"/>
  <c r="HD87" s="1"/>
  <c r="HD92"/>
  <c r="EB86"/>
  <c r="EB87" s="1"/>
  <c r="EB92"/>
  <c r="GI86"/>
  <c r="GI87" s="1"/>
  <c r="GI92"/>
  <c r="DI86"/>
  <c r="DI87" s="1"/>
  <c r="DI92"/>
  <c r="FJ86"/>
  <c r="FJ87" s="1"/>
  <c r="FJ92"/>
  <c r="HC86"/>
  <c r="HC87" s="1"/>
  <c r="HC92"/>
  <c r="EK86"/>
  <c r="EK87" s="1"/>
  <c r="EK92"/>
  <c r="GO86"/>
  <c r="GO87" s="1"/>
  <c r="GO92"/>
  <c r="DA86"/>
  <c r="DA87" s="1"/>
  <c r="DA92"/>
  <c r="FI86"/>
  <c r="FI87" s="1"/>
  <c r="FI92"/>
  <c r="HS86"/>
  <c r="HS87" s="1"/>
  <c r="HS92"/>
  <c r="DV86"/>
  <c r="DV87" s="1"/>
  <c r="DV92"/>
  <c r="HN86"/>
  <c r="HN87" s="1"/>
  <c r="HN92"/>
  <c r="GC86"/>
  <c r="GC87" s="1"/>
  <c r="GC92"/>
  <c r="FB86"/>
  <c r="FB87" s="1"/>
  <c r="FB92"/>
  <c r="DT86"/>
  <c r="DT87" s="1"/>
  <c r="DT92"/>
  <c r="DF86"/>
  <c r="DF87" s="1"/>
  <c r="DF92"/>
  <c r="HJ86"/>
  <c r="HJ87" s="1"/>
  <c r="HJ92"/>
  <c r="GD86"/>
  <c r="GD87" s="1"/>
  <c r="GD92"/>
  <c r="DJ86"/>
  <c r="DJ87" s="1"/>
  <c r="DJ92"/>
  <c r="HF86"/>
  <c r="HF87" s="1"/>
  <c r="HF92"/>
  <c r="GE86"/>
  <c r="GE87" s="1"/>
  <c r="GE92"/>
  <c r="EW86"/>
  <c r="EW87" s="1"/>
  <c r="EW92"/>
  <c r="EI86"/>
  <c r="EI87" s="1"/>
  <c r="EI92"/>
  <c r="FM86"/>
  <c r="FM87" s="1"/>
  <c r="FM92"/>
  <c r="GS86"/>
  <c r="GS87" s="1"/>
  <c r="GS92"/>
  <c r="DB86"/>
  <c r="DB87" s="1"/>
  <c r="DB92"/>
  <c r="FE86"/>
  <c r="FE87" s="1"/>
  <c r="FE92"/>
  <c r="HL86"/>
  <c r="HL87" s="1"/>
  <c r="HL92"/>
  <c r="EL86"/>
  <c r="EL87" s="1"/>
  <c r="EL92"/>
  <c r="GM86"/>
  <c r="GM87" s="1"/>
  <c r="GM92"/>
  <c r="CP86"/>
  <c r="CP87" s="1"/>
  <c r="CP92"/>
  <c r="FN86"/>
  <c r="FN87" s="1"/>
  <c r="FN92"/>
  <c r="HR86"/>
  <c r="HR87" s="1"/>
  <c r="HR92"/>
  <c r="ED86"/>
  <c r="ED87" s="1"/>
  <c r="ED92"/>
  <c r="GL86"/>
  <c r="GL87" s="1"/>
  <c r="GL92"/>
  <c r="CX86"/>
  <c r="CX87" s="1"/>
  <c r="CX92"/>
  <c r="EY86"/>
  <c r="EY87" s="1"/>
  <c r="EY92"/>
  <c r="BD95"/>
  <c r="AN95"/>
  <c r="BA95"/>
  <c r="AY95"/>
  <c r="AW95"/>
  <c r="AS95"/>
  <c r="CG95"/>
  <c r="BQ95"/>
  <c r="CD95"/>
  <c r="CB95"/>
  <c r="BZ95"/>
  <c r="BV95"/>
  <c r="AJ95"/>
  <c r="AP95"/>
  <c r="BB95"/>
  <c r="AR95"/>
  <c r="AX95"/>
  <c r="BT95"/>
  <c r="CF95"/>
  <c r="BN95"/>
  <c r="BY95"/>
  <c r="BP95"/>
  <c r="BM95"/>
  <c r="BU95"/>
  <c r="AZ95"/>
  <c r="AT95"/>
  <c r="AO95"/>
  <c r="AU95"/>
  <c r="AL95"/>
  <c r="BS95"/>
  <c r="CE95"/>
  <c r="CA95"/>
  <c r="AQ95"/>
  <c r="BC95"/>
  <c r="AK95"/>
  <c r="AV95"/>
  <c r="AM95"/>
  <c r="CC95"/>
  <c r="BW95"/>
  <c r="BR95"/>
  <c r="BX95"/>
  <c r="BO95"/>
  <c r="BD86"/>
  <c r="BD87" s="1"/>
  <c r="BD92"/>
  <c r="AN86"/>
  <c r="AN87" s="1"/>
  <c r="AN92"/>
  <c r="BA86"/>
  <c r="BA87" s="1"/>
  <c r="BA92"/>
  <c r="AY86"/>
  <c r="AY87" s="1"/>
  <c r="AY92"/>
  <c r="AW86"/>
  <c r="AW87" s="1"/>
  <c r="AW92"/>
  <c r="AS86"/>
  <c r="AS87" s="1"/>
  <c r="AS92"/>
  <c r="CG86"/>
  <c r="CG87" s="1"/>
  <c r="CG92"/>
  <c r="BQ86"/>
  <c r="BQ87" s="1"/>
  <c r="BQ92"/>
  <c r="CD86"/>
  <c r="CD87" s="1"/>
  <c r="CD92"/>
  <c r="CB86"/>
  <c r="CB87" s="1"/>
  <c r="CB92"/>
  <c r="BZ86"/>
  <c r="BZ87" s="1"/>
  <c r="BZ92"/>
  <c r="BV86"/>
  <c r="BV87" s="1"/>
  <c r="BV92"/>
  <c r="AJ86"/>
  <c r="AJ87" s="1"/>
  <c r="AJ92"/>
  <c r="AP86"/>
  <c r="AP87" s="1"/>
  <c r="AP92"/>
  <c r="BB86"/>
  <c r="BB87" s="1"/>
  <c r="BB92"/>
  <c r="AR86"/>
  <c r="AR87" s="1"/>
  <c r="AR92"/>
  <c r="AX86"/>
  <c r="AX87" s="1"/>
  <c r="AX92"/>
  <c r="BT86"/>
  <c r="BT87" s="1"/>
  <c r="BT92"/>
  <c r="CF86"/>
  <c r="CF87" s="1"/>
  <c r="CF92"/>
  <c r="BN86"/>
  <c r="BN87" s="1"/>
  <c r="BN92"/>
  <c r="BY86"/>
  <c r="BY87" s="1"/>
  <c r="BY92"/>
  <c r="BP86"/>
  <c r="BP87" s="1"/>
  <c r="BP92"/>
  <c r="BM86"/>
  <c r="BM87" s="1"/>
  <c r="BM92"/>
  <c r="BU86"/>
  <c r="BU87" s="1"/>
  <c r="BU92"/>
  <c r="AZ86"/>
  <c r="AZ87" s="1"/>
  <c r="AZ92"/>
  <c r="AT86"/>
  <c r="AT87" s="1"/>
  <c r="AT92"/>
  <c r="AO86"/>
  <c r="AO87" s="1"/>
  <c r="AO92"/>
  <c r="AU86"/>
  <c r="AU87" s="1"/>
  <c r="AU92"/>
  <c r="AL86"/>
  <c r="AL87" s="1"/>
  <c r="AL92"/>
  <c r="BS86"/>
  <c r="BS87" s="1"/>
  <c r="BS92"/>
  <c r="CE86"/>
  <c r="CE87" s="1"/>
  <c r="CE92"/>
  <c r="CA86"/>
  <c r="CA87" s="1"/>
  <c r="CA92"/>
  <c r="AQ86"/>
  <c r="AQ87" s="1"/>
  <c r="AQ92"/>
  <c r="BC86"/>
  <c r="BC87" s="1"/>
  <c r="BC92"/>
  <c r="AK86"/>
  <c r="AK87" s="1"/>
  <c r="AK92"/>
  <c r="AV86"/>
  <c r="AV87" s="1"/>
  <c r="AV92"/>
  <c r="AM86"/>
  <c r="AM87" s="1"/>
  <c r="AM92"/>
  <c r="CC86"/>
  <c r="CC87" s="1"/>
  <c r="CC92"/>
  <c r="BW86"/>
  <c r="BW87" s="1"/>
  <c r="BW92"/>
  <c r="BR86"/>
  <c r="BR87" s="1"/>
  <c r="BR92"/>
  <c r="BX86"/>
  <c r="BX87" s="1"/>
  <c r="BX92"/>
  <c r="BO86"/>
  <c r="BO87" s="1"/>
  <c r="BO92"/>
  <c r="AA40"/>
  <c r="G40"/>
  <c r="Q40"/>
  <c r="Q41"/>
  <c r="C58" i="16"/>
  <c r="C59" s="1"/>
  <c r="C60" s="1"/>
  <c r="C61" s="1"/>
  <c r="C62" s="1"/>
  <c r="C63" s="1"/>
  <c r="C64" s="1"/>
  <c r="C65" s="1"/>
  <c r="E52" i="35"/>
  <c r="F52" s="1"/>
  <c r="G52" s="1"/>
  <c r="H52" s="1"/>
  <c r="I52" s="1"/>
  <c r="J52" s="1"/>
  <c r="K52" s="1"/>
  <c r="L52" s="1"/>
  <c r="M52" s="1"/>
  <c r="N52" s="1"/>
  <c r="O52" s="1"/>
  <c r="P52" s="1"/>
  <c r="Q52" s="1"/>
  <c r="R52" s="1"/>
  <c r="S52" s="1"/>
  <c r="T52" s="1"/>
  <c r="U52" s="1"/>
  <c r="V52" s="1"/>
  <c r="W52" s="1"/>
  <c r="X52" s="1"/>
  <c r="K28" i="44"/>
  <c r="K29"/>
  <c r="K30"/>
  <c r="J29"/>
  <c r="G28"/>
  <c r="HI198" i="46"/>
  <c r="HQ198"/>
  <c r="GA198"/>
  <c r="GI198"/>
  <c r="GQ198"/>
  <c r="HG303"/>
  <c r="HO303"/>
  <c r="FY303"/>
  <c r="GG303"/>
  <c r="GO303"/>
  <c r="BR303"/>
  <c r="CE303"/>
  <c r="BU303"/>
  <c r="AV303"/>
  <c r="BA303"/>
  <c r="AX198"/>
  <c r="BD198"/>
  <c r="BC198"/>
  <c r="CB198"/>
  <c r="BZ198"/>
  <c r="CC198"/>
  <c r="DZ303"/>
  <c r="EH303"/>
  <c r="H303"/>
  <c r="N303"/>
  <c r="G303"/>
  <c r="FA198"/>
  <c r="FI198"/>
  <c r="K198"/>
  <c r="P198"/>
  <c r="O198"/>
  <c r="CS198"/>
  <c r="DA198"/>
  <c r="DI198"/>
  <c r="FB303"/>
  <c r="FJ303"/>
  <c r="DT198"/>
  <c r="EB198"/>
  <c r="EJ198"/>
  <c r="CT303"/>
  <c r="DB303"/>
  <c r="DJ303"/>
  <c r="GF198"/>
  <c r="BX303"/>
  <c r="AR303"/>
  <c r="CA198"/>
  <c r="DW303"/>
  <c r="Q303"/>
  <c r="FF198"/>
  <c r="R198"/>
  <c r="DF198"/>
  <c r="FO303"/>
  <c r="CQ303"/>
  <c r="HM198"/>
  <c r="HU198"/>
  <c r="GM198"/>
  <c r="HK303"/>
  <c r="GC303"/>
  <c r="GS303"/>
  <c r="BP303"/>
  <c r="AQ303"/>
  <c r="AL198"/>
  <c r="BX198"/>
  <c r="ED303"/>
  <c r="S303"/>
  <c r="EW198"/>
  <c r="FM198"/>
  <c r="T198"/>
  <c r="EX303"/>
  <c r="DX198"/>
  <c r="CX303"/>
  <c r="GB198"/>
  <c r="GR198"/>
  <c r="FZ303"/>
  <c r="BZ303"/>
  <c r="AK198"/>
  <c r="DS303"/>
  <c r="Y303"/>
  <c r="U198"/>
  <c r="DB198"/>
  <c r="DU198"/>
  <c r="DC303"/>
  <c r="HH198"/>
  <c r="HP198"/>
  <c r="FZ198"/>
  <c r="GH198"/>
  <c r="GP198"/>
  <c r="HF303"/>
  <c r="HN303"/>
  <c r="HV303"/>
  <c r="GF303"/>
  <c r="GN303"/>
  <c r="BN303"/>
  <c r="BT303"/>
  <c r="BM303"/>
  <c r="AL303"/>
  <c r="AP303"/>
  <c r="AN198"/>
  <c r="AS198"/>
  <c r="AU198"/>
  <c r="BR198"/>
  <c r="CE198"/>
  <c r="BU198"/>
  <c r="DY303"/>
  <c r="EG303"/>
  <c r="U303"/>
  <c r="AA303"/>
  <c r="Z303"/>
  <c r="EZ198"/>
  <c r="FH198"/>
  <c r="FP198"/>
  <c r="Q198"/>
  <c r="G198"/>
  <c r="CR198"/>
  <c r="CZ198"/>
  <c r="DH198"/>
  <c r="FA303"/>
  <c r="FI303"/>
  <c r="DS198"/>
  <c r="EA198"/>
  <c r="EI198"/>
  <c r="CS303"/>
  <c r="DA303"/>
  <c r="DI303"/>
  <c r="GN198"/>
  <c r="BQ303"/>
  <c r="AO303"/>
  <c r="AV198"/>
  <c r="CG198"/>
  <c r="EE303"/>
  <c r="J303"/>
  <c r="FN198"/>
  <c r="CP198"/>
  <c r="EY303"/>
  <c r="EG198"/>
  <c r="DG303"/>
  <c r="HE198"/>
  <c r="GE198"/>
  <c r="HC303"/>
  <c r="HS303"/>
  <c r="GK303"/>
  <c r="BW303"/>
  <c r="AK303"/>
  <c r="AJ303"/>
  <c r="AP198"/>
  <c r="BV198"/>
  <c r="DV303"/>
  <c r="EL303"/>
  <c r="X303"/>
  <c r="FE198"/>
  <c r="J198"/>
  <c r="DE198"/>
  <c r="FN303"/>
  <c r="CP303"/>
  <c r="HB198"/>
  <c r="GJ198"/>
  <c r="GH303"/>
  <c r="CC303"/>
  <c r="AQ198"/>
  <c r="BS198"/>
  <c r="L303"/>
  <c r="FJ198"/>
  <c r="CT198"/>
  <c r="FK303"/>
  <c r="CU303"/>
  <c r="HG198"/>
  <c r="HO198"/>
  <c r="FY198"/>
  <c r="GG198"/>
  <c r="GO198"/>
  <c r="HE303"/>
  <c r="HM303"/>
  <c r="HU303"/>
  <c r="GE303"/>
  <c r="GM303"/>
  <c r="CA303"/>
  <c r="CG303"/>
  <c r="CF303"/>
  <c r="AY303"/>
  <c r="AW303"/>
  <c r="AZ303"/>
  <c r="AT198"/>
  <c r="AM198"/>
  <c r="BN198"/>
  <c r="BT198"/>
  <c r="BM198"/>
  <c r="DX303"/>
  <c r="EF303"/>
  <c r="K303"/>
  <c r="P303"/>
  <c r="R303"/>
  <c r="EY198"/>
  <c r="FG198"/>
  <c r="FO198"/>
  <c r="S198"/>
  <c r="Z198"/>
  <c r="CQ198"/>
  <c r="CY198"/>
  <c r="DG198"/>
  <c r="EZ303"/>
  <c r="FH303"/>
  <c r="FP303"/>
  <c r="DZ198"/>
  <c r="EH198"/>
  <c r="CR303"/>
  <c r="CZ303"/>
  <c r="DH303"/>
  <c r="HF198"/>
  <c r="HN198"/>
  <c r="HV198"/>
  <c r="HD303"/>
  <c r="HL303"/>
  <c r="HT303"/>
  <c r="GD303"/>
  <c r="GL303"/>
  <c r="BV303"/>
  <c r="BB303"/>
  <c r="BA198"/>
  <c r="CF198"/>
  <c r="EM303"/>
  <c r="EX198"/>
  <c r="I198"/>
  <c r="CX198"/>
  <c r="FG303"/>
  <c r="DY198"/>
  <c r="CY303"/>
  <c r="BQ198"/>
  <c r="V198"/>
  <c r="CW198"/>
  <c r="FF303"/>
  <c r="EF198"/>
  <c r="DF303"/>
  <c r="HJ198"/>
  <c r="HH303"/>
  <c r="GP303"/>
  <c r="AM303"/>
  <c r="BO198"/>
  <c r="EI303"/>
  <c r="O303"/>
  <c r="N198"/>
  <c r="DJ198"/>
  <c r="EC198"/>
  <c r="HD198"/>
  <c r="HL198"/>
  <c r="HT198"/>
  <c r="GD198"/>
  <c r="GL198"/>
  <c r="HB303"/>
  <c r="HJ303"/>
  <c r="HR303"/>
  <c r="GB303"/>
  <c r="GJ303"/>
  <c r="GR303"/>
  <c r="BY303"/>
  <c r="CD303"/>
  <c r="AX303"/>
  <c r="BD303"/>
  <c r="BC303"/>
  <c r="AY198"/>
  <c r="AW198"/>
  <c r="AZ198"/>
  <c r="BW198"/>
  <c r="BP198"/>
  <c r="DU303"/>
  <c r="EC303"/>
  <c r="EK303"/>
  <c r="I303"/>
  <c r="M303"/>
  <c r="EV198"/>
  <c r="FD198"/>
  <c r="FL198"/>
  <c r="L198"/>
  <c r="X198"/>
  <c r="Y198"/>
  <c r="CV198"/>
  <c r="DD198"/>
  <c r="EW303"/>
  <c r="FE303"/>
  <c r="FM303"/>
  <c r="DW198"/>
  <c r="EE198"/>
  <c r="EM198"/>
  <c r="CW303"/>
  <c r="DE303"/>
  <c r="HC198"/>
  <c r="HK198"/>
  <c r="HS198"/>
  <c r="GC198"/>
  <c r="GK198"/>
  <c r="GS198"/>
  <c r="HI303"/>
  <c r="HQ303"/>
  <c r="GA303"/>
  <c r="GI303"/>
  <c r="GQ303"/>
  <c r="BO303"/>
  <c r="BS303"/>
  <c r="AN303"/>
  <c r="AS303"/>
  <c r="AU303"/>
  <c r="AO198"/>
  <c r="BB198"/>
  <c r="AR198"/>
  <c r="BY198"/>
  <c r="CD198"/>
  <c r="DT303"/>
  <c r="EB303"/>
  <c r="EJ303"/>
  <c r="V303"/>
  <c r="T303"/>
  <c r="W303"/>
  <c r="FC198"/>
  <c r="FK198"/>
  <c r="H198"/>
  <c r="M198"/>
  <c r="AA198"/>
  <c r="CU198"/>
  <c r="DC198"/>
  <c r="EV303"/>
  <c r="FD303"/>
  <c r="FL303"/>
  <c r="DV198"/>
  <c r="ED198"/>
  <c r="EL198"/>
  <c r="CV303"/>
  <c r="DD303"/>
  <c r="HR198"/>
  <c r="HP303"/>
  <c r="CB303"/>
  <c r="AT303"/>
  <c r="AJ198"/>
  <c r="EA303"/>
  <c r="FB198"/>
  <c r="W198"/>
  <c r="FC303"/>
  <c r="EK198"/>
  <c r="Y74"/>
  <c r="N74"/>
  <c r="K74"/>
  <c r="O74"/>
  <c r="Z74"/>
  <c r="I74"/>
  <c r="S74"/>
  <c r="T74"/>
  <c r="V74"/>
  <c r="Q74"/>
  <c r="AA74"/>
  <c r="J74"/>
  <c r="L74"/>
  <c r="X74"/>
  <c r="G74"/>
  <c r="R74"/>
  <c r="P74"/>
  <c r="U74"/>
  <c r="W74"/>
  <c r="H74"/>
  <c r="M74"/>
  <c r="K64"/>
  <c r="U64"/>
  <c r="H64"/>
  <c r="L64"/>
  <c r="V64"/>
  <c r="I64"/>
  <c r="S64"/>
  <c r="Q64"/>
  <c r="P64"/>
  <c r="AA64"/>
  <c r="N64"/>
  <c r="Y64"/>
  <c r="T64"/>
  <c r="R64"/>
  <c r="O64"/>
  <c r="Z64"/>
  <c r="J64"/>
  <c r="G64"/>
  <c r="M64"/>
  <c r="X64"/>
  <c r="W64"/>
  <c r="Q84"/>
  <c r="G84"/>
  <c r="H84"/>
  <c r="R84"/>
  <c r="P84"/>
  <c r="M84"/>
  <c r="L84"/>
  <c r="W84"/>
  <c r="Y84"/>
  <c r="J84"/>
  <c r="O84"/>
  <c r="I84"/>
  <c r="N84"/>
  <c r="V84"/>
  <c r="T84"/>
  <c r="U84"/>
  <c r="Z84"/>
  <c r="X84"/>
  <c r="K84"/>
  <c r="S84"/>
  <c r="AA84"/>
  <c r="GH107"/>
  <c r="GH104"/>
  <c r="GH102"/>
  <c r="DS107"/>
  <c r="DS104"/>
  <c r="DS102"/>
  <c r="HO107"/>
  <c r="HO104"/>
  <c r="HO102"/>
  <c r="FH107"/>
  <c r="FH104"/>
  <c r="FH102"/>
  <c r="CV107"/>
  <c r="CV104"/>
  <c r="CV102"/>
  <c r="GJ107"/>
  <c r="GJ104"/>
  <c r="GJ102"/>
  <c r="DX107"/>
  <c r="DX104"/>
  <c r="DX102"/>
  <c r="HU107"/>
  <c r="HU102"/>
  <c r="FK107"/>
  <c r="FK104"/>
  <c r="FK102"/>
  <c r="DG107"/>
  <c r="DG102"/>
  <c r="HB107"/>
  <c r="HB104"/>
  <c r="HB102"/>
  <c r="EX107"/>
  <c r="EX104"/>
  <c r="EX102"/>
  <c r="GF107"/>
  <c r="GF104"/>
  <c r="GF102"/>
  <c r="GA107"/>
  <c r="GA104"/>
  <c r="GA102"/>
  <c r="EG107"/>
  <c r="EG104"/>
  <c r="EG102"/>
  <c r="HI107"/>
  <c r="HI104"/>
  <c r="HI102"/>
  <c r="FP107"/>
  <c r="FP102"/>
  <c r="DI107"/>
  <c r="DI102"/>
  <c r="GO107"/>
  <c r="GO104"/>
  <c r="GO102"/>
  <c r="DV107"/>
  <c r="DV104"/>
  <c r="DV102"/>
  <c r="DT107"/>
  <c r="DT104"/>
  <c r="DT102"/>
  <c r="DJ107"/>
  <c r="DJ102"/>
  <c r="EI107"/>
  <c r="EI104"/>
  <c r="EI102"/>
  <c r="FE107"/>
  <c r="FE104"/>
  <c r="FE102"/>
  <c r="CP107"/>
  <c r="CP104"/>
  <c r="CP102"/>
  <c r="GL107"/>
  <c r="GL104"/>
  <c r="GL102"/>
  <c r="FO107"/>
  <c r="FO102"/>
  <c r="GB107"/>
  <c r="GB104"/>
  <c r="GB102"/>
  <c r="HT107"/>
  <c r="HT102"/>
  <c r="CR107"/>
  <c r="CR104"/>
  <c r="CR102"/>
  <c r="DU107"/>
  <c r="DU104"/>
  <c r="DU102"/>
  <c r="HG107"/>
  <c r="HG104"/>
  <c r="HG102"/>
  <c r="GP107"/>
  <c r="GP102"/>
  <c r="FI107"/>
  <c r="FI104"/>
  <c r="FI102"/>
  <c r="HJ107"/>
  <c r="HJ104"/>
  <c r="HJ102"/>
  <c r="EL107"/>
  <c r="EL102"/>
  <c r="HV107"/>
  <c r="HV102"/>
  <c r="DZ107"/>
  <c r="DZ104"/>
  <c r="DZ102"/>
  <c r="FF107"/>
  <c r="FF104"/>
  <c r="FF102"/>
  <c r="HC107"/>
  <c r="HC104"/>
  <c r="HC102"/>
  <c r="GC107"/>
  <c r="GC104"/>
  <c r="GC102"/>
  <c r="GS107"/>
  <c r="GS102"/>
  <c r="HR107"/>
  <c r="HR104"/>
  <c r="HR102"/>
  <c r="EE107"/>
  <c r="EE104"/>
  <c r="EE102"/>
  <c r="HP107"/>
  <c r="HP104"/>
  <c r="HP102"/>
  <c r="FG107"/>
  <c r="FG104"/>
  <c r="FG102"/>
  <c r="CU107"/>
  <c r="CU104"/>
  <c r="CU102"/>
  <c r="GR107"/>
  <c r="GR102"/>
  <c r="EH107"/>
  <c r="EH104"/>
  <c r="EH102"/>
  <c r="HE107"/>
  <c r="HE104"/>
  <c r="HE102"/>
  <c r="EZ107"/>
  <c r="EZ104"/>
  <c r="EZ102"/>
  <c r="CQ107"/>
  <c r="CQ104"/>
  <c r="CQ102"/>
  <c r="GG107"/>
  <c r="GG104"/>
  <c r="GG102"/>
  <c r="CZ107"/>
  <c r="CZ104"/>
  <c r="CZ102"/>
  <c r="EJ107"/>
  <c r="EJ102"/>
  <c r="HQ107"/>
  <c r="HQ104"/>
  <c r="HQ102"/>
  <c r="EM107"/>
  <c r="EM102"/>
  <c r="HH107"/>
  <c r="HH104"/>
  <c r="HH102"/>
  <c r="FL107"/>
  <c r="FL104"/>
  <c r="FL102"/>
  <c r="CS107"/>
  <c r="CS104"/>
  <c r="CS102"/>
  <c r="GI107"/>
  <c r="GI104"/>
  <c r="GI102"/>
  <c r="EK107"/>
  <c r="EK102"/>
  <c r="HS107"/>
  <c r="HS102"/>
  <c r="FB107"/>
  <c r="FB104"/>
  <c r="FB102"/>
  <c r="GD107"/>
  <c r="GD104"/>
  <c r="GD102"/>
  <c r="EW107"/>
  <c r="EW104"/>
  <c r="EW102"/>
  <c r="DB107"/>
  <c r="DB104"/>
  <c r="DB102"/>
  <c r="GM107"/>
  <c r="GM104"/>
  <c r="GM102"/>
  <c r="ED107"/>
  <c r="ED104"/>
  <c r="ED102"/>
  <c r="DE107"/>
  <c r="DE104"/>
  <c r="DE102"/>
  <c r="DW107"/>
  <c r="DW104"/>
  <c r="DW102"/>
  <c r="FD107"/>
  <c r="FD104"/>
  <c r="FD102"/>
  <c r="FY107"/>
  <c r="FY104"/>
  <c r="FY102"/>
  <c r="FC107"/>
  <c r="FC104"/>
  <c r="FC102"/>
  <c r="DD107"/>
  <c r="DD104"/>
  <c r="DD102"/>
  <c r="DH107"/>
  <c r="DH102"/>
  <c r="EB107"/>
  <c r="EB104"/>
  <c r="EB102"/>
  <c r="GE107"/>
  <c r="GE104"/>
  <c r="GE102"/>
  <c r="EY107"/>
  <c r="EY104"/>
  <c r="EY102"/>
  <c r="CT107"/>
  <c r="CT104"/>
  <c r="CT102"/>
  <c r="GQ107"/>
  <c r="GQ102"/>
  <c r="EA107"/>
  <c r="EA104"/>
  <c r="EA102"/>
  <c r="HK107"/>
  <c r="HK104"/>
  <c r="HK102"/>
  <c r="EV107"/>
  <c r="EV104"/>
  <c r="EV102"/>
  <c r="CW107"/>
  <c r="CW104"/>
  <c r="CW102"/>
  <c r="GK107"/>
  <c r="GK104"/>
  <c r="GK102"/>
  <c r="DY107"/>
  <c r="DY104"/>
  <c r="DY102"/>
  <c r="HM107"/>
  <c r="HM104"/>
  <c r="HM102"/>
  <c r="FA107"/>
  <c r="FA104"/>
  <c r="FA102"/>
  <c r="GN107"/>
  <c r="GN104"/>
  <c r="GN102"/>
  <c r="EC107"/>
  <c r="EC104"/>
  <c r="EC102"/>
  <c r="DC107"/>
  <c r="DC104"/>
  <c r="DC102"/>
  <c r="CY107"/>
  <c r="CY104"/>
  <c r="CY102"/>
  <c r="FZ107"/>
  <c r="FZ104"/>
  <c r="FZ102"/>
  <c r="EF107"/>
  <c r="EF104"/>
  <c r="EF102"/>
  <c r="HD107"/>
  <c r="HD104"/>
  <c r="HD102"/>
  <c r="FJ107"/>
  <c r="FJ104"/>
  <c r="FJ102"/>
  <c r="DA107"/>
  <c r="DA104"/>
  <c r="DA102"/>
  <c r="HN107"/>
  <c r="HN104"/>
  <c r="HN102"/>
  <c r="DF107"/>
  <c r="DF104"/>
  <c r="DF102"/>
  <c r="HF107"/>
  <c r="HF104"/>
  <c r="HF102"/>
  <c r="FM107"/>
  <c r="FM102"/>
  <c r="HL107"/>
  <c r="HL104"/>
  <c r="HL102"/>
  <c r="FN107"/>
  <c r="FN102"/>
  <c r="CX107"/>
  <c r="CX104"/>
  <c r="CX102"/>
  <c r="AN107"/>
  <c r="AN102"/>
  <c r="AS107"/>
  <c r="AS102"/>
  <c r="CB102"/>
  <c r="CB107"/>
  <c r="AP107"/>
  <c r="AP102"/>
  <c r="BT102"/>
  <c r="BT107"/>
  <c r="BP102"/>
  <c r="BP107"/>
  <c r="AT107"/>
  <c r="AT102"/>
  <c r="BS102"/>
  <c r="BS107"/>
  <c r="BC107"/>
  <c r="BC102"/>
  <c r="CC102"/>
  <c r="CC107"/>
  <c r="BO102"/>
  <c r="BO107"/>
  <c r="AY107"/>
  <c r="AY102"/>
  <c r="AR107"/>
  <c r="AR102"/>
  <c r="AU107"/>
  <c r="AU102"/>
  <c r="AV107"/>
  <c r="AV102"/>
  <c r="BV102"/>
  <c r="BV107"/>
  <c r="BU102"/>
  <c r="BU107"/>
  <c r="BR102"/>
  <c r="BR107"/>
  <c r="BD107"/>
  <c r="BD102"/>
  <c r="AW107"/>
  <c r="AW102"/>
  <c r="CD102"/>
  <c r="CD107"/>
  <c r="AJ107"/>
  <c r="AJ102"/>
  <c r="AX107"/>
  <c r="AX102"/>
  <c r="BY102"/>
  <c r="BY107"/>
  <c r="AZ107"/>
  <c r="AZ102"/>
  <c r="AL107"/>
  <c r="AL102"/>
  <c r="AQ107"/>
  <c r="AQ102"/>
  <c r="AM107"/>
  <c r="AM102"/>
  <c r="BX102"/>
  <c r="BX107"/>
  <c r="BQ102"/>
  <c r="BQ107"/>
  <c r="BN102"/>
  <c r="BN107"/>
  <c r="CA102"/>
  <c r="CA107"/>
  <c r="BA107"/>
  <c r="BA102"/>
  <c r="CG102"/>
  <c r="CG107"/>
  <c r="BZ102"/>
  <c r="BZ107"/>
  <c r="BB107"/>
  <c r="BB102"/>
  <c r="CF102"/>
  <c r="CF107"/>
  <c r="BM102"/>
  <c r="BM107"/>
  <c r="AO107"/>
  <c r="AO102"/>
  <c r="CE102"/>
  <c r="CE107"/>
  <c r="AK107"/>
  <c r="AK102"/>
  <c r="BW102"/>
  <c r="BW107"/>
  <c r="HI199"/>
  <c r="HQ199"/>
  <c r="GA199"/>
  <c r="GI199"/>
  <c r="GQ199"/>
  <c r="HG304"/>
  <c r="HO304"/>
  <c r="FY304"/>
  <c r="GG304"/>
  <c r="GO304"/>
  <c r="BR304"/>
  <c r="CE304"/>
  <c r="BU304"/>
  <c r="AV304"/>
  <c r="BA304"/>
  <c r="AX199"/>
  <c r="BD199"/>
  <c r="BC199"/>
  <c r="CB199"/>
  <c r="BZ199"/>
  <c r="CC199"/>
  <c r="DZ304"/>
  <c r="EH304"/>
  <c r="H304"/>
  <c r="N304"/>
  <c r="G304"/>
  <c r="FA199"/>
  <c r="FI199"/>
  <c r="K199"/>
  <c r="P199"/>
  <c r="O199"/>
  <c r="CS199"/>
  <c r="DA199"/>
  <c r="DI199"/>
  <c r="FB304"/>
  <c r="FJ304"/>
  <c r="DT199"/>
  <c r="EB199"/>
  <c r="EJ199"/>
  <c r="CT304"/>
  <c r="DB304"/>
  <c r="DJ304"/>
  <c r="GF199"/>
  <c r="BX304"/>
  <c r="AR304"/>
  <c r="CA199"/>
  <c r="DW304"/>
  <c r="Q304"/>
  <c r="FF199"/>
  <c r="R199"/>
  <c r="DF199"/>
  <c r="FO304"/>
  <c r="CQ304"/>
  <c r="HM199"/>
  <c r="HU199"/>
  <c r="GM199"/>
  <c r="HK304"/>
  <c r="GC304"/>
  <c r="GS304"/>
  <c r="BP304"/>
  <c r="AQ304"/>
  <c r="AL199"/>
  <c r="BX199"/>
  <c r="ED304"/>
  <c r="S304"/>
  <c r="EW199"/>
  <c r="FM199"/>
  <c r="T199"/>
  <c r="EX304"/>
  <c r="DX199"/>
  <c r="CX304"/>
  <c r="GB199"/>
  <c r="GR199"/>
  <c r="FZ304"/>
  <c r="BZ304"/>
  <c r="AK199"/>
  <c r="DS304"/>
  <c r="Y304"/>
  <c r="U199"/>
  <c r="DB199"/>
  <c r="DU199"/>
  <c r="DC304"/>
  <c r="HH199"/>
  <c r="HP199"/>
  <c r="FZ199"/>
  <c r="GH199"/>
  <c r="GP199"/>
  <c r="HF304"/>
  <c r="HN304"/>
  <c r="HV304"/>
  <c r="GF304"/>
  <c r="GN304"/>
  <c r="BN304"/>
  <c r="BT304"/>
  <c r="BM304"/>
  <c r="AL304"/>
  <c r="AP304"/>
  <c r="AN199"/>
  <c r="AS199"/>
  <c r="AU199"/>
  <c r="BR199"/>
  <c r="CE199"/>
  <c r="BU199"/>
  <c r="DY304"/>
  <c r="EG304"/>
  <c r="U304"/>
  <c r="AA304"/>
  <c r="Z304"/>
  <c r="EZ199"/>
  <c r="FH199"/>
  <c r="FP199"/>
  <c r="Q199"/>
  <c r="G199"/>
  <c r="CR199"/>
  <c r="CZ199"/>
  <c r="DH199"/>
  <c r="FA304"/>
  <c r="FI304"/>
  <c r="DS199"/>
  <c r="EA199"/>
  <c r="EI199"/>
  <c r="CS304"/>
  <c r="DA304"/>
  <c r="DI304"/>
  <c r="GN199"/>
  <c r="BQ304"/>
  <c r="AO304"/>
  <c r="AV199"/>
  <c r="CG199"/>
  <c r="EE304"/>
  <c r="J304"/>
  <c r="FN199"/>
  <c r="CP199"/>
  <c r="EY304"/>
  <c r="EG199"/>
  <c r="DG304"/>
  <c r="HE199"/>
  <c r="GE199"/>
  <c r="HC304"/>
  <c r="HS304"/>
  <c r="GK304"/>
  <c r="BW304"/>
  <c r="AK304"/>
  <c r="AJ304"/>
  <c r="AP199"/>
  <c r="BV199"/>
  <c r="DV304"/>
  <c r="EL304"/>
  <c r="X304"/>
  <c r="FE199"/>
  <c r="J199"/>
  <c r="DE199"/>
  <c r="FN304"/>
  <c r="CP304"/>
  <c r="HB199"/>
  <c r="GJ199"/>
  <c r="GH304"/>
  <c r="CC304"/>
  <c r="AQ199"/>
  <c r="BS199"/>
  <c r="L304"/>
  <c r="FJ199"/>
  <c r="CT199"/>
  <c r="FK304"/>
  <c r="CU304"/>
  <c r="HG199"/>
  <c r="HO199"/>
  <c r="FY199"/>
  <c r="GG199"/>
  <c r="GO199"/>
  <c r="HE304"/>
  <c r="HM304"/>
  <c r="HU304"/>
  <c r="GE304"/>
  <c r="GM304"/>
  <c r="CA304"/>
  <c r="CG304"/>
  <c r="CF304"/>
  <c r="AY304"/>
  <c r="AW304"/>
  <c r="AZ304"/>
  <c r="AT199"/>
  <c r="AM199"/>
  <c r="BN199"/>
  <c r="BT199"/>
  <c r="BM199"/>
  <c r="DX304"/>
  <c r="EF304"/>
  <c r="K304"/>
  <c r="P304"/>
  <c r="R304"/>
  <c r="EY199"/>
  <c r="FG199"/>
  <c r="FO199"/>
  <c r="S199"/>
  <c r="Z199"/>
  <c r="CQ199"/>
  <c r="CY199"/>
  <c r="DG199"/>
  <c r="EZ304"/>
  <c r="FH304"/>
  <c r="FP304"/>
  <c r="DZ199"/>
  <c r="EH199"/>
  <c r="CR304"/>
  <c r="CZ304"/>
  <c r="DH304"/>
  <c r="HF199"/>
  <c r="HN199"/>
  <c r="HV199"/>
  <c r="HD304"/>
  <c r="HL304"/>
  <c r="HT304"/>
  <c r="GD304"/>
  <c r="GL304"/>
  <c r="BV304"/>
  <c r="BB304"/>
  <c r="BA199"/>
  <c r="CF199"/>
  <c r="EM304"/>
  <c r="EX199"/>
  <c r="I199"/>
  <c r="CX199"/>
  <c r="FG304"/>
  <c r="DY199"/>
  <c r="CY304"/>
  <c r="BQ199"/>
  <c r="V199"/>
  <c r="CW199"/>
  <c r="FF304"/>
  <c r="EF199"/>
  <c r="DF304"/>
  <c r="HJ199"/>
  <c r="HH304"/>
  <c r="GP304"/>
  <c r="AM304"/>
  <c r="BO199"/>
  <c r="EI304"/>
  <c r="O304"/>
  <c r="N199"/>
  <c r="DJ199"/>
  <c r="EC199"/>
  <c r="HD199"/>
  <c r="HL199"/>
  <c r="HT199"/>
  <c r="GD199"/>
  <c r="GL199"/>
  <c r="HB304"/>
  <c r="HJ304"/>
  <c r="HR304"/>
  <c r="GB304"/>
  <c r="GJ304"/>
  <c r="GR304"/>
  <c r="BY304"/>
  <c r="CD304"/>
  <c r="AX304"/>
  <c r="BD304"/>
  <c r="BC304"/>
  <c r="AY199"/>
  <c r="AW199"/>
  <c r="AZ199"/>
  <c r="BW199"/>
  <c r="BP199"/>
  <c r="DU304"/>
  <c r="EC304"/>
  <c r="EK304"/>
  <c r="I304"/>
  <c r="M304"/>
  <c r="EV199"/>
  <c r="FD199"/>
  <c r="FL199"/>
  <c r="L199"/>
  <c r="X199"/>
  <c r="Y199"/>
  <c r="CV199"/>
  <c r="DD199"/>
  <c r="EW304"/>
  <c r="FE304"/>
  <c r="FM304"/>
  <c r="DW199"/>
  <c r="EE199"/>
  <c r="EM199"/>
  <c r="CW304"/>
  <c r="DE304"/>
  <c r="HC199"/>
  <c r="HK199"/>
  <c r="HS199"/>
  <c r="GC199"/>
  <c r="GK199"/>
  <c r="GS199"/>
  <c r="HI304"/>
  <c r="HQ304"/>
  <c r="GA304"/>
  <c r="GI304"/>
  <c r="GQ304"/>
  <c r="BO304"/>
  <c r="BS304"/>
  <c r="AN304"/>
  <c r="AS304"/>
  <c r="AU304"/>
  <c r="AO199"/>
  <c r="BB199"/>
  <c r="AR199"/>
  <c r="BY199"/>
  <c r="CD199"/>
  <c r="DT304"/>
  <c r="EB304"/>
  <c r="EJ304"/>
  <c r="V304"/>
  <c r="T304"/>
  <c r="W304"/>
  <c r="FC199"/>
  <c r="FK199"/>
  <c r="H199"/>
  <c r="M199"/>
  <c r="AA199"/>
  <c r="CU199"/>
  <c r="DC199"/>
  <c r="EV304"/>
  <c r="FD304"/>
  <c r="FL304"/>
  <c r="DV199"/>
  <c r="ED199"/>
  <c r="EL199"/>
  <c r="CV304"/>
  <c r="DD304"/>
  <c r="HR199"/>
  <c r="HP304"/>
  <c r="CB304"/>
  <c r="AT304"/>
  <c r="AJ199"/>
  <c r="EA304"/>
  <c r="FB199"/>
  <c r="W199"/>
  <c r="FC304"/>
  <c r="EK199"/>
  <c r="EK200" l="1"/>
  <c r="FC305"/>
  <c r="W200"/>
  <c r="FB200"/>
  <c r="EA305"/>
  <c r="AJ200"/>
  <c r="AT305"/>
  <c r="CB305"/>
  <c r="HP305"/>
  <c r="HR200"/>
  <c r="DD305"/>
  <c r="CV305"/>
  <c r="EL200"/>
  <c r="ED200"/>
  <c r="DV200"/>
  <c r="FL305"/>
  <c r="FD305"/>
  <c r="EV305"/>
  <c r="DC200"/>
  <c r="CU200"/>
  <c r="AA200"/>
  <c r="M200"/>
  <c r="H200"/>
  <c r="FK200"/>
  <c r="FC200"/>
  <c r="W305"/>
  <c r="T305"/>
  <c r="V305"/>
  <c r="EJ305"/>
  <c r="EB305"/>
  <c r="DT305"/>
  <c r="CD200"/>
  <c r="BY200"/>
  <c r="AR200"/>
  <c r="BB200"/>
  <c r="AO200"/>
  <c r="AU305"/>
  <c r="AS305"/>
  <c r="AN305"/>
  <c r="BS305"/>
  <c r="BO305"/>
  <c r="GQ305"/>
  <c r="GI305"/>
  <c r="GA305"/>
  <c r="HQ305"/>
  <c r="HI305"/>
  <c r="GS200"/>
  <c r="GK200"/>
  <c r="GC200"/>
  <c r="HS200"/>
  <c r="HK200"/>
  <c r="HC200"/>
  <c r="DE305"/>
  <c r="CW305"/>
  <c r="EM200"/>
  <c r="EE200"/>
  <c r="DW200"/>
  <c r="FM305"/>
  <c r="FE305"/>
  <c r="EW305"/>
  <c r="DD200"/>
  <c r="CV200"/>
  <c r="Y200"/>
  <c r="X200"/>
  <c r="L200"/>
  <c r="FL200"/>
  <c r="FD200"/>
  <c r="EV200"/>
  <c r="M305"/>
  <c r="I305"/>
  <c r="EK305"/>
  <c r="EC305"/>
  <c r="DU305"/>
  <c r="BP200"/>
  <c r="BW200"/>
  <c r="AZ200"/>
  <c r="AW200"/>
  <c r="AY200"/>
  <c r="BC305"/>
  <c r="BD305"/>
  <c r="AX305"/>
  <c r="CD305"/>
  <c r="BY305"/>
  <c r="GR305"/>
  <c r="GJ305"/>
  <c r="GB305"/>
  <c r="HR305"/>
  <c r="HJ305"/>
  <c r="HB305"/>
  <c r="GL200"/>
  <c r="GD200"/>
  <c r="HT200"/>
  <c r="HL200"/>
  <c r="HD200"/>
  <c r="EC200"/>
  <c r="DJ200"/>
  <c r="N200"/>
  <c r="O305"/>
  <c r="EI305"/>
  <c r="BO200"/>
  <c r="AM305"/>
  <c r="GP305"/>
  <c r="HH305"/>
  <c r="HJ200"/>
  <c r="DF305"/>
  <c r="EF200"/>
  <c r="FF305"/>
  <c r="CW200"/>
  <c r="V200"/>
  <c r="BQ200"/>
  <c r="CY305"/>
  <c r="DY200"/>
  <c r="FG305"/>
  <c r="CX200"/>
  <c r="I200"/>
  <c r="EX200"/>
  <c r="EM305"/>
  <c r="CF200"/>
  <c r="BA200"/>
  <c r="BB305"/>
  <c r="BV305"/>
  <c r="GL305"/>
  <c r="GD305"/>
  <c r="HT305"/>
  <c r="HL305"/>
  <c r="HD305"/>
  <c r="HV200"/>
  <c r="HN200"/>
  <c r="HF200"/>
  <c r="DH305"/>
  <c r="CZ305"/>
  <c r="CR305"/>
  <c r="EH200"/>
  <c r="DZ200"/>
  <c r="FP305"/>
  <c r="FH305"/>
  <c r="EZ305"/>
  <c r="DG200"/>
  <c r="CY200"/>
  <c r="CQ200"/>
  <c r="Z200"/>
  <c r="S200"/>
  <c r="FO200"/>
  <c r="FG200"/>
  <c r="EY200"/>
  <c r="R305"/>
  <c r="P305"/>
  <c r="K305"/>
  <c r="EF305"/>
  <c r="DX305"/>
  <c r="BM200"/>
  <c r="BT200"/>
  <c r="BN200"/>
  <c r="AM200"/>
  <c r="AT200"/>
  <c r="AZ305"/>
  <c r="AW305"/>
  <c r="AY305"/>
  <c r="CF305"/>
  <c r="CG305"/>
  <c r="CA305"/>
  <c r="GM305"/>
  <c r="GE305"/>
  <c r="HU305"/>
  <c r="HM305"/>
  <c r="HE305"/>
  <c r="GO200"/>
  <c r="GG200"/>
  <c r="FY200"/>
  <c r="HO200"/>
  <c r="HG200"/>
  <c r="CU305"/>
  <c r="FK305"/>
  <c r="CT200"/>
  <c r="FJ200"/>
  <c r="L305"/>
  <c r="BS200"/>
  <c r="AQ200"/>
  <c r="CC305"/>
  <c r="GH305"/>
  <c r="GJ200"/>
  <c r="HB200"/>
  <c r="CP305"/>
  <c r="FN305"/>
  <c r="DE200"/>
  <c r="J200"/>
  <c r="FE200"/>
  <c r="X305"/>
  <c r="EL305"/>
  <c r="DV305"/>
  <c r="BV200"/>
  <c r="AP200"/>
  <c r="AJ305"/>
  <c r="AK305"/>
  <c r="BW305"/>
  <c r="GK305"/>
  <c r="HS305"/>
  <c r="HC305"/>
  <c r="GE200"/>
  <c r="HE200"/>
  <c r="DG305"/>
  <c r="EG200"/>
  <c r="EY305"/>
  <c r="CP200"/>
  <c r="FN200"/>
  <c r="J305"/>
  <c r="EE305"/>
  <c r="CG200"/>
  <c r="AV200"/>
  <c r="AO305"/>
  <c r="BQ305"/>
  <c r="GN200"/>
  <c r="DI305"/>
  <c r="DA305"/>
  <c r="CS305"/>
  <c r="EI200"/>
  <c r="EA200"/>
  <c r="DS200"/>
  <c r="FI305"/>
  <c r="FA305"/>
  <c r="DH200"/>
  <c r="CZ200"/>
  <c r="CR200"/>
  <c r="G200"/>
  <c r="Q200"/>
  <c r="FP200"/>
  <c r="FH200"/>
  <c r="EZ200"/>
  <c r="Z305"/>
  <c r="AA305"/>
  <c r="U305"/>
  <c r="EG305"/>
  <c r="DY305"/>
  <c r="BU200"/>
  <c r="CE200"/>
  <c r="BR200"/>
  <c r="AU200"/>
  <c r="AS200"/>
  <c r="AN200"/>
  <c r="AP305"/>
  <c r="AL305"/>
  <c r="BM305"/>
  <c r="BT305"/>
  <c r="BN305"/>
  <c r="GN305"/>
  <c r="GF305"/>
  <c r="HV305"/>
  <c r="HN305"/>
  <c r="HF305"/>
  <c r="GP200"/>
  <c r="GH200"/>
  <c r="FZ200"/>
  <c r="HP200"/>
  <c r="HH200"/>
  <c r="DC305"/>
  <c r="DU200"/>
  <c r="DB200"/>
  <c r="U200"/>
  <c r="Y305"/>
  <c r="DS305"/>
  <c r="AK200"/>
  <c r="BZ305"/>
  <c r="FZ305"/>
  <c r="GR200"/>
  <c r="GB200"/>
  <c r="CX305"/>
  <c r="DX200"/>
  <c r="EX305"/>
  <c r="T200"/>
  <c r="FM200"/>
  <c r="EW200"/>
  <c r="S305"/>
  <c r="ED305"/>
  <c r="BX200"/>
  <c r="AL200"/>
  <c r="AQ305"/>
  <c r="BP305"/>
  <c r="GS305"/>
  <c r="GC305"/>
  <c r="HK305"/>
  <c r="GM200"/>
  <c r="HU200"/>
  <c r="HM200"/>
  <c r="CQ305"/>
  <c r="FO305"/>
  <c r="DF200"/>
  <c r="R200"/>
  <c r="FF200"/>
  <c r="Q305"/>
  <c r="DW305"/>
  <c r="CA200"/>
  <c r="AR305"/>
  <c r="BX305"/>
  <c r="GF200"/>
  <c r="DJ305"/>
  <c r="DB305"/>
  <c r="CT305"/>
  <c r="EJ200"/>
  <c r="EB200"/>
  <c r="DT200"/>
  <c r="FJ305"/>
  <c r="FB305"/>
  <c r="DI200"/>
  <c r="DA200"/>
  <c r="CS200"/>
  <c r="O200"/>
  <c r="P200"/>
  <c r="K200"/>
  <c r="FI200"/>
  <c r="FA200"/>
  <c r="G305"/>
  <c r="N305"/>
  <c r="H305"/>
  <c r="EH305"/>
  <c r="DZ305"/>
  <c r="CC200"/>
  <c r="BZ200"/>
  <c r="CB200"/>
  <c r="BC200"/>
  <c r="BD200"/>
  <c r="AX200"/>
  <c r="BA305"/>
  <c r="AV305"/>
  <c r="BU305"/>
  <c r="CE305"/>
  <c r="BR305"/>
  <c r="GO305"/>
  <c r="GG305"/>
  <c r="FY305"/>
  <c r="HO305"/>
  <c r="HG305"/>
  <c r="GQ200"/>
  <c r="GI200"/>
  <c r="GA200"/>
  <c r="HQ200"/>
  <c r="HI200"/>
  <c r="EK194"/>
  <c r="FC299"/>
  <c r="W194"/>
  <c r="FB194"/>
  <c r="EA299"/>
  <c r="AJ194"/>
  <c r="AT299"/>
  <c r="CB299"/>
  <c r="HP299"/>
  <c r="HR194"/>
  <c r="DD299"/>
  <c r="CV299"/>
  <c r="EL194"/>
  <c r="ED194"/>
  <c r="DV194"/>
  <c r="FL299"/>
  <c r="FD299"/>
  <c r="EV299"/>
  <c r="DC194"/>
  <c r="CU194"/>
  <c r="AA194"/>
  <c r="M194"/>
  <c r="H194"/>
  <c r="FK194"/>
  <c r="FC194"/>
  <c r="W299"/>
  <c r="T299"/>
  <c r="V299"/>
  <c r="EJ299"/>
  <c r="EB299"/>
  <c r="DT299"/>
  <c r="CD194"/>
  <c r="BY194"/>
  <c r="AR194"/>
  <c r="BB194"/>
  <c r="AO194"/>
  <c r="AU299"/>
  <c r="AS299"/>
  <c r="AN299"/>
  <c r="BS299"/>
  <c r="BO299"/>
  <c r="GQ299"/>
  <c r="GI299"/>
  <c r="GA299"/>
  <c r="HQ299"/>
  <c r="HI299"/>
  <c r="GS194"/>
  <c r="GK194"/>
  <c r="GC194"/>
  <c r="HS194"/>
  <c r="HK194"/>
  <c r="HC194"/>
  <c r="DE299"/>
  <c r="CW299"/>
  <c r="EM194"/>
  <c r="EE194"/>
  <c r="DW194"/>
  <c r="FM299"/>
  <c r="FE299"/>
  <c r="EW299"/>
  <c r="DD194"/>
  <c r="CV194"/>
  <c r="Y194"/>
  <c r="X194"/>
  <c r="L194"/>
  <c r="FL194"/>
  <c r="FD194"/>
  <c r="EV194"/>
  <c r="M299"/>
  <c r="I299"/>
  <c r="EK299"/>
  <c r="EC299"/>
  <c r="DU299"/>
  <c r="BP194"/>
  <c r="BW194"/>
  <c r="AZ194"/>
  <c r="AW194"/>
  <c r="AY194"/>
  <c r="BC299"/>
  <c r="BD299"/>
  <c r="AX299"/>
  <c r="CD299"/>
  <c r="BY299"/>
  <c r="GR299"/>
  <c r="GJ299"/>
  <c r="GB299"/>
  <c r="HR299"/>
  <c r="HJ299"/>
  <c r="HB299"/>
  <c r="GL194"/>
  <c r="GD194"/>
  <c r="HT194"/>
  <c r="HL194"/>
  <c r="HD194"/>
  <c r="EC194"/>
  <c r="DJ194"/>
  <c r="N194"/>
  <c r="O299"/>
  <c r="EI299"/>
  <c r="BO194"/>
  <c r="AM299"/>
  <c r="GP299"/>
  <c r="HH299"/>
  <c r="HJ194"/>
  <c r="DF299"/>
  <c r="EF194"/>
  <c r="FF299"/>
  <c r="CW194"/>
  <c r="V194"/>
  <c r="BQ194"/>
  <c r="CY299"/>
  <c r="DY194"/>
  <c r="FG299"/>
  <c r="CX194"/>
  <c r="I194"/>
  <c r="EX194"/>
  <c r="EM299"/>
  <c r="CF194"/>
  <c r="BA194"/>
  <c r="BB299"/>
  <c r="BV299"/>
  <c r="GL299"/>
  <c r="GD299"/>
  <c r="HT299"/>
  <c r="HL299"/>
  <c r="HD299"/>
  <c r="HV194"/>
  <c r="HN194"/>
  <c r="HF194"/>
  <c r="DH299"/>
  <c r="CZ299"/>
  <c r="CR299"/>
  <c r="EH194"/>
  <c r="DZ194"/>
  <c r="FP299"/>
  <c r="FH299"/>
  <c r="EZ299"/>
  <c r="DG194"/>
  <c r="CY194"/>
  <c r="CQ194"/>
  <c r="Z194"/>
  <c r="S194"/>
  <c r="FO194"/>
  <c r="FG194"/>
  <c r="EY194"/>
  <c r="R299"/>
  <c r="P299"/>
  <c r="K299"/>
  <c r="EF299"/>
  <c r="DX299"/>
  <c r="BM194"/>
  <c r="BT194"/>
  <c r="BN194"/>
  <c r="AM194"/>
  <c r="AT194"/>
  <c r="AZ299"/>
  <c r="AW299"/>
  <c r="AY299"/>
  <c r="CF299"/>
  <c r="CG299"/>
  <c r="CA299"/>
  <c r="GM299"/>
  <c r="GE299"/>
  <c r="HU299"/>
  <c r="HM299"/>
  <c r="HE299"/>
  <c r="GO194"/>
  <c r="GG194"/>
  <c r="FY194"/>
  <c r="HO194"/>
  <c r="HG194"/>
  <c r="CU299"/>
  <c r="FK299"/>
  <c r="CT194"/>
  <c r="FJ194"/>
  <c r="L299"/>
  <c r="BS194"/>
  <c r="AQ194"/>
  <c r="CC299"/>
  <c r="GH299"/>
  <c r="GJ194"/>
  <c r="HB194"/>
  <c r="CP299"/>
  <c r="FN299"/>
  <c r="DE194"/>
  <c r="J194"/>
  <c r="FE194"/>
  <c r="X299"/>
  <c r="EL299"/>
  <c r="DV299"/>
  <c r="BV194"/>
  <c r="AP194"/>
  <c r="AJ299"/>
  <c r="AK299"/>
  <c r="BW299"/>
  <c r="GK299"/>
  <c r="HS299"/>
  <c r="HC299"/>
  <c r="GE194"/>
  <c r="HE194"/>
  <c r="DG299"/>
  <c r="EG194"/>
  <c r="EY299"/>
  <c r="CP194"/>
  <c r="FN194"/>
  <c r="J299"/>
  <c r="EE299"/>
  <c r="CG194"/>
  <c r="AV194"/>
  <c r="AO299"/>
  <c r="BQ299"/>
  <c r="GN194"/>
  <c r="DI299"/>
  <c r="DA299"/>
  <c r="CS299"/>
  <c r="EI194"/>
  <c r="EA194"/>
  <c r="DS194"/>
  <c r="FI299"/>
  <c r="FA299"/>
  <c r="DH194"/>
  <c r="CZ194"/>
  <c r="CR194"/>
  <c r="G194"/>
  <c r="Q194"/>
  <c r="FP194"/>
  <c r="FH194"/>
  <c r="EZ194"/>
  <c r="Z299"/>
  <c r="AA299"/>
  <c r="U299"/>
  <c r="EG299"/>
  <c r="DY299"/>
  <c r="BU194"/>
  <c r="CE194"/>
  <c r="BR194"/>
  <c r="AU194"/>
  <c r="AS194"/>
  <c r="AN194"/>
  <c r="AP299"/>
  <c r="AL299"/>
  <c r="BM299"/>
  <c r="BT299"/>
  <c r="BN299"/>
  <c r="GN299"/>
  <c r="GF299"/>
  <c r="HV299"/>
  <c r="HN299"/>
  <c r="HF299"/>
  <c r="GP194"/>
  <c r="GH194"/>
  <c r="FZ194"/>
  <c r="HP194"/>
  <c r="HH194"/>
  <c r="DC299"/>
  <c r="DU194"/>
  <c r="DB194"/>
  <c r="U194"/>
  <c r="Y299"/>
  <c r="DS299"/>
  <c r="AK194"/>
  <c r="BZ299"/>
  <c r="FZ299"/>
  <c r="GR194"/>
  <c r="GB194"/>
  <c r="CX299"/>
  <c r="DX194"/>
  <c r="EX299"/>
  <c r="T194"/>
  <c r="FM194"/>
  <c r="EW194"/>
  <c r="S299"/>
  <c r="ED299"/>
  <c r="BX194"/>
  <c r="AL194"/>
  <c r="AQ299"/>
  <c r="BP299"/>
  <c r="GS299"/>
  <c r="GC299"/>
  <c r="HK299"/>
  <c r="GM194"/>
  <c r="HU194"/>
  <c r="HM194"/>
  <c r="CQ299"/>
  <c r="FO299"/>
  <c r="DF194"/>
  <c r="R194"/>
  <c r="FF194"/>
  <c r="Q299"/>
  <c r="DW299"/>
  <c r="CA194"/>
  <c r="AR299"/>
  <c r="BX299"/>
  <c r="GF194"/>
  <c r="DJ299"/>
  <c r="DB299"/>
  <c r="CT299"/>
  <c r="EJ194"/>
  <c r="EB194"/>
  <c r="DT194"/>
  <c r="FJ299"/>
  <c r="FB299"/>
  <c r="DI194"/>
  <c r="DA194"/>
  <c r="CS194"/>
  <c r="O194"/>
  <c r="P194"/>
  <c r="K194"/>
  <c r="FI194"/>
  <c r="FA194"/>
  <c r="G299"/>
  <c r="N299"/>
  <c r="H299"/>
  <c r="EH299"/>
  <c r="DZ299"/>
  <c r="CC194"/>
  <c r="BZ194"/>
  <c r="CB194"/>
  <c r="BC194"/>
  <c r="BD194"/>
  <c r="AX194"/>
  <c r="BA299"/>
  <c r="AV299"/>
  <c r="BU299"/>
  <c r="CE299"/>
  <c r="BR299"/>
  <c r="GO299"/>
  <c r="GG299"/>
  <c r="FY299"/>
  <c r="HO299"/>
  <c r="HG299"/>
  <c r="GQ194"/>
  <c r="GI194"/>
  <c r="GA194"/>
  <c r="HQ194"/>
  <c r="HI194"/>
  <c r="CX108"/>
  <c r="CX110"/>
  <c r="CX109"/>
  <c r="FN109"/>
  <c r="FN110"/>
  <c r="FN108"/>
  <c r="HL108"/>
  <c r="HL109"/>
  <c r="HL110"/>
  <c r="FM110"/>
  <c r="FM108"/>
  <c r="FM109"/>
  <c r="HF108"/>
  <c r="HF109"/>
  <c r="HF110"/>
  <c r="DF110"/>
  <c r="DF108"/>
  <c r="DF109"/>
  <c r="HN108"/>
  <c r="HN110"/>
  <c r="HN109"/>
  <c r="DA108"/>
  <c r="DA109"/>
  <c r="DA110"/>
  <c r="FJ109"/>
  <c r="FJ108"/>
  <c r="FJ110"/>
  <c r="HD109"/>
  <c r="HD108"/>
  <c r="HD110"/>
  <c r="EF108"/>
  <c r="EF109"/>
  <c r="EF110"/>
  <c r="FZ110"/>
  <c r="FZ109"/>
  <c r="FZ108"/>
  <c r="CY109"/>
  <c r="CY110"/>
  <c r="CY108"/>
  <c r="DC108"/>
  <c r="DC110"/>
  <c r="DC109"/>
  <c r="EC108"/>
  <c r="EC109"/>
  <c r="EC110"/>
  <c r="GN110"/>
  <c r="GN109"/>
  <c r="GN108"/>
  <c r="FA109"/>
  <c r="FA110"/>
  <c r="FA108"/>
  <c r="HM108"/>
  <c r="HM110"/>
  <c r="HM109"/>
  <c r="DY109"/>
  <c r="DY110"/>
  <c r="DY108"/>
  <c r="GK108"/>
  <c r="GK110"/>
  <c r="GK109"/>
  <c r="CW109"/>
  <c r="CW110"/>
  <c r="CW108"/>
  <c r="EV108"/>
  <c r="EV110"/>
  <c r="EV109"/>
  <c r="HK110"/>
  <c r="HK109"/>
  <c r="HK108"/>
  <c r="EA108"/>
  <c r="EA110"/>
  <c r="EA109"/>
  <c r="GQ110"/>
  <c r="GQ109"/>
  <c r="GQ108"/>
  <c r="CT109"/>
  <c r="CT110"/>
  <c r="CT108"/>
  <c r="EY108"/>
  <c r="EY109"/>
  <c r="EY110"/>
  <c r="GE110"/>
  <c r="GE109"/>
  <c r="GE108"/>
  <c r="EB108"/>
  <c r="EB110"/>
  <c r="EB109"/>
  <c r="DH109"/>
  <c r="DH110"/>
  <c r="DH108"/>
  <c r="DD108"/>
  <c r="DD110"/>
  <c r="DD109"/>
  <c r="FC110"/>
  <c r="FC109"/>
  <c r="FC108"/>
  <c r="FY108"/>
  <c r="FY109"/>
  <c r="FY110"/>
  <c r="FD110"/>
  <c r="FD109"/>
  <c r="FD108"/>
  <c r="DW110"/>
  <c r="DW108"/>
  <c r="DW109"/>
  <c r="DE108"/>
  <c r="DE110"/>
  <c r="DE109"/>
  <c r="ED108"/>
  <c r="ED110"/>
  <c r="ED109"/>
  <c r="GM109"/>
  <c r="GM108"/>
  <c r="GM110"/>
  <c r="DB108"/>
  <c r="DB109"/>
  <c r="DB110"/>
  <c r="EW110"/>
  <c r="EW109"/>
  <c r="EW108"/>
  <c r="GD110"/>
  <c r="GD109"/>
  <c r="GD108"/>
  <c r="FB109"/>
  <c r="FB108"/>
  <c r="FB110"/>
  <c r="HS110"/>
  <c r="HS109"/>
  <c r="HS108"/>
  <c r="EK108"/>
  <c r="EK110"/>
  <c r="EK109"/>
  <c r="GI109"/>
  <c r="GI110"/>
  <c r="GI108"/>
  <c r="CS108"/>
  <c r="CS110"/>
  <c r="CS109"/>
  <c r="FL108"/>
  <c r="FL110"/>
  <c r="FL109"/>
  <c r="HH109"/>
  <c r="HH108"/>
  <c r="HH110"/>
  <c r="EM108"/>
  <c r="EM109"/>
  <c r="EM110"/>
  <c r="HQ109"/>
  <c r="HQ110"/>
  <c r="HQ108"/>
  <c r="EJ108"/>
  <c r="EJ109"/>
  <c r="EJ110"/>
  <c r="CZ110"/>
  <c r="CZ108"/>
  <c r="CZ109"/>
  <c r="GG110"/>
  <c r="GG108"/>
  <c r="GG109"/>
  <c r="CQ110"/>
  <c r="CQ108"/>
  <c r="CQ109"/>
  <c r="EZ110"/>
  <c r="EZ109"/>
  <c r="EZ108"/>
  <c r="HE110"/>
  <c r="HE108"/>
  <c r="HE109"/>
  <c r="EH110"/>
  <c r="EH109"/>
  <c r="EH108"/>
  <c r="GR109"/>
  <c r="GR108"/>
  <c r="GR110"/>
  <c r="CU109"/>
  <c r="CU110"/>
  <c r="CU108"/>
  <c r="FG110"/>
  <c r="FG108"/>
  <c r="FG109"/>
  <c r="HP110"/>
  <c r="HP108"/>
  <c r="HP109"/>
  <c r="EE108"/>
  <c r="EE110"/>
  <c r="EE109"/>
  <c r="HR108"/>
  <c r="HR110"/>
  <c r="HR109"/>
  <c r="GS108"/>
  <c r="GS109"/>
  <c r="GS110"/>
  <c r="GC108"/>
  <c r="GC110"/>
  <c r="GC109"/>
  <c r="HC109"/>
  <c r="HC110"/>
  <c r="HC108"/>
  <c r="FF110"/>
  <c r="FF108"/>
  <c r="FF109"/>
  <c r="DZ108"/>
  <c r="DZ110"/>
  <c r="DZ109"/>
  <c r="HV108"/>
  <c r="HV110"/>
  <c r="HV109"/>
  <c r="EL110"/>
  <c r="EL109"/>
  <c r="EL108"/>
  <c r="HJ108"/>
  <c r="HJ109"/>
  <c r="HJ110"/>
  <c r="FI110"/>
  <c r="FI109"/>
  <c r="FI108"/>
  <c r="GP109"/>
  <c r="GP108"/>
  <c r="GP110"/>
  <c r="HG109"/>
  <c r="HG108"/>
  <c r="HG110"/>
  <c r="DU109"/>
  <c r="DU108"/>
  <c r="DU110"/>
  <c r="CR109"/>
  <c r="CR110"/>
  <c r="CR108"/>
  <c r="HT110"/>
  <c r="HT109"/>
  <c r="HT108"/>
  <c r="GB109"/>
  <c r="GB108"/>
  <c r="GB110"/>
  <c r="FO108"/>
  <c r="FO110"/>
  <c r="FO109"/>
  <c r="GL108"/>
  <c r="GL109"/>
  <c r="GL110"/>
  <c r="CP108"/>
  <c r="CP110"/>
  <c r="CP109"/>
  <c r="FE109"/>
  <c r="FE108"/>
  <c r="FE110"/>
  <c r="EI108"/>
  <c r="EI110"/>
  <c r="EI109"/>
  <c r="DJ110"/>
  <c r="DJ109"/>
  <c r="DJ108"/>
  <c r="DT110"/>
  <c r="DT109"/>
  <c r="DT108"/>
  <c r="DV108"/>
  <c r="DV109"/>
  <c r="DV110"/>
  <c r="GO108"/>
  <c r="GO110"/>
  <c r="GO109"/>
  <c r="DI108"/>
  <c r="DI110"/>
  <c r="DI109"/>
  <c r="FP110"/>
  <c r="FP108"/>
  <c r="FP109"/>
  <c r="HI110"/>
  <c r="HI109"/>
  <c r="HI108"/>
  <c r="EG109"/>
  <c r="EG108"/>
  <c r="EG110"/>
  <c r="GA110"/>
  <c r="GA109"/>
  <c r="GA108"/>
  <c r="GF108"/>
  <c r="GF110"/>
  <c r="GF109"/>
  <c r="EX109"/>
  <c r="EX110"/>
  <c r="EX108"/>
  <c r="HB108"/>
  <c r="HB110"/>
  <c r="HB109"/>
  <c r="DG108"/>
  <c r="DG110"/>
  <c r="DG109"/>
  <c r="FK110"/>
  <c r="FK109"/>
  <c r="FK108"/>
  <c r="HU108"/>
  <c r="HU109"/>
  <c r="HU110"/>
  <c r="DX109"/>
  <c r="DX110"/>
  <c r="DX108"/>
  <c r="GJ110"/>
  <c r="GJ109"/>
  <c r="GJ108"/>
  <c r="CV109"/>
  <c r="CV110"/>
  <c r="CV108"/>
  <c r="FH110"/>
  <c r="FH108"/>
  <c r="FH109"/>
  <c r="HO109"/>
  <c r="HO108"/>
  <c r="HO110"/>
  <c r="DS109"/>
  <c r="DS108"/>
  <c r="DS110"/>
  <c r="GH108"/>
  <c r="GH109"/>
  <c r="GH110"/>
  <c r="CX122"/>
  <c r="CX103"/>
  <c r="CX105"/>
  <c r="FN122"/>
  <c r="FN103"/>
  <c r="HL103"/>
  <c r="HL105"/>
  <c r="FM122"/>
  <c r="FM103"/>
  <c r="HF103"/>
  <c r="HF122"/>
  <c r="HF105"/>
  <c r="DF103"/>
  <c r="DF105"/>
  <c r="DF122"/>
  <c r="HN103"/>
  <c r="HN122"/>
  <c r="HN105"/>
  <c r="DA105"/>
  <c r="DA122"/>
  <c r="DA103"/>
  <c r="FJ105"/>
  <c r="FJ122"/>
  <c r="FJ103"/>
  <c r="HD122"/>
  <c r="HD105"/>
  <c r="HD103"/>
  <c r="EF105"/>
  <c r="EF103"/>
  <c r="EF122"/>
  <c r="FZ105"/>
  <c r="FZ122"/>
  <c r="FZ103"/>
  <c r="CY103"/>
  <c r="CY105"/>
  <c r="CY122"/>
  <c r="DC122"/>
  <c r="DC103"/>
  <c r="DC105"/>
  <c r="EC103"/>
  <c r="EC105"/>
  <c r="GN122"/>
  <c r="GN105"/>
  <c r="GN103"/>
  <c r="FA105"/>
  <c r="FA122"/>
  <c r="FA103"/>
  <c r="HM103"/>
  <c r="HM105"/>
  <c r="HM122"/>
  <c r="DY103"/>
  <c r="DY122"/>
  <c r="DY105"/>
  <c r="GK122"/>
  <c r="GK105"/>
  <c r="GK103"/>
  <c r="CW105"/>
  <c r="CW122"/>
  <c r="CW103"/>
  <c r="EV105"/>
  <c r="EV103"/>
  <c r="HK105"/>
  <c r="HK103"/>
  <c r="HK122"/>
  <c r="EA103"/>
  <c r="EA105"/>
  <c r="EA122"/>
  <c r="GQ122"/>
  <c r="GQ103"/>
  <c r="CT122"/>
  <c r="CT103"/>
  <c r="CT105"/>
  <c r="EY122"/>
  <c r="EY103"/>
  <c r="EY105"/>
  <c r="GE122"/>
  <c r="GE105"/>
  <c r="GE103"/>
  <c r="EB103"/>
  <c r="EB105"/>
  <c r="EB122"/>
  <c r="DH103"/>
  <c r="DH122"/>
  <c r="DD103"/>
  <c r="DD105"/>
  <c r="DD122"/>
  <c r="FC105"/>
  <c r="FC103"/>
  <c r="FC122"/>
  <c r="FY103"/>
  <c r="FY105"/>
  <c r="FD122"/>
  <c r="FD103"/>
  <c r="FD105"/>
  <c r="DW122"/>
  <c r="DW103"/>
  <c r="DW105"/>
  <c r="DE122"/>
  <c r="DE103"/>
  <c r="DE105"/>
  <c r="ED103"/>
  <c r="ED105"/>
  <c r="ED122"/>
  <c r="GM103"/>
  <c r="GM105"/>
  <c r="GM122"/>
  <c r="DB122"/>
  <c r="DB103"/>
  <c r="DB105"/>
  <c r="EW105"/>
  <c r="EW103"/>
  <c r="EW122"/>
  <c r="GD103"/>
  <c r="GD105"/>
  <c r="GD122"/>
  <c r="FB122"/>
  <c r="FB105"/>
  <c r="FB103"/>
  <c r="HS103"/>
  <c r="HS122"/>
  <c r="EK122"/>
  <c r="EK103"/>
  <c r="GI105"/>
  <c r="GI103"/>
  <c r="CS122"/>
  <c r="CS103"/>
  <c r="CS105"/>
  <c r="FL105"/>
  <c r="FL122"/>
  <c r="FL103"/>
  <c r="HH122"/>
  <c r="HH105"/>
  <c r="HH103"/>
  <c r="EM103"/>
  <c r="EM122"/>
  <c r="HQ103"/>
  <c r="HQ122"/>
  <c r="HQ105"/>
  <c r="EJ103"/>
  <c r="EJ122"/>
  <c r="CZ105"/>
  <c r="CZ103"/>
  <c r="GG122"/>
  <c r="GG105"/>
  <c r="GG103"/>
  <c r="CQ105"/>
  <c r="CQ122"/>
  <c r="CQ103"/>
  <c r="EZ122"/>
  <c r="EZ103"/>
  <c r="EZ105"/>
  <c r="HE122"/>
  <c r="HE103"/>
  <c r="HE105"/>
  <c r="EH122"/>
  <c r="EH105"/>
  <c r="EH103"/>
  <c r="GR122"/>
  <c r="GR103"/>
  <c r="CU103"/>
  <c r="CU105"/>
  <c r="CU122"/>
  <c r="FG105"/>
  <c r="FG103"/>
  <c r="FG122"/>
  <c r="HP105"/>
  <c r="HP103"/>
  <c r="HP122"/>
  <c r="EE103"/>
  <c r="EE105"/>
  <c r="EE122"/>
  <c r="HR105"/>
  <c r="HR103"/>
  <c r="HR122"/>
  <c r="GS103"/>
  <c r="GS122"/>
  <c r="GC122"/>
  <c r="GC105"/>
  <c r="GC103"/>
  <c r="HC103"/>
  <c r="HC122"/>
  <c r="HC105"/>
  <c r="FF105"/>
  <c r="FF103"/>
  <c r="DZ122"/>
  <c r="DZ103"/>
  <c r="DZ105"/>
  <c r="HV103"/>
  <c r="HV122"/>
  <c r="EL122"/>
  <c r="EL103"/>
  <c r="HJ122"/>
  <c r="HJ103"/>
  <c r="HJ105"/>
  <c r="FI122"/>
  <c r="FI103"/>
  <c r="FI105"/>
  <c r="GP122"/>
  <c r="GP103"/>
  <c r="HG105"/>
  <c r="HG103"/>
  <c r="HG122"/>
  <c r="DU122"/>
  <c r="DU105"/>
  <c r="DU103"/>
  <c r="CR122"/>
  <c r="CR103"/>
  <c r="CR105"/>
  <c r="HT122"/>
  <c r="HT103"/>
  <c r="GB122"/>
  <c r="GB105"/>
  <c r="GB103"/>
  <c r="FO122"/>
  <c r="FO103"/>
  <c r="GL122"/>
  <c r="GL105"/>
  <c r="GL103"/>
  <c r="CP103"/>
  <c r="CP105"/>
  <c r="FE105"/>
  <c r="FE122"/>
  <c r="FE103"/>
  <c r="EI103"/>
  <c r="EI105"/>
  <c r="EI122"/>
  <c r="DJ122"/>
  <c r="DJ103"/>
  <c r="DT103"/>
  <c r="DT122"/>
  <c r="DT105"/>
  <c r="DV103"/>
  <c r="DV105"/>
  <c r="DV122"/>
  <c r="GO103"/>
  <c r="GO105"/>
  <c r="GO122"/>
  <c r="DI103"/>
  <c r="DI122"/>
  <c r="FP103"/>
  <c r="FP122"/>
  <c r="HI103"/>
  <c r="HI122"/>
  <c r="HI105"/>
  <c r="EG103"/>
  <c r="EG105"/>
  <c r="EG122"/>
  <c r="GA122"/>
  <c r="GA105"/>
  <c r="GA103"/>
  <c r="GF105"/>
  <c r="GF122"/>
  <c r="GF103"/>
  <c r="EX122"/>
  <c r="EX105"/>
  <c r="EX103"/>
  <c r="HB105"/>
  <c r="HB103"/>
  <c r="DG103"/>
  <c r="DG122"/>
  <c r="FK122"/>
  <c r="FK103"/>
  <c r="FK105"/>
  <c r="HU122"/>
  <c r="HU103"/>
  <c r="DX103"/>
  <c r="DX122"/>
  <c r="DX105"/>
  <c r="GJ105"/>
  <c r="GJ103"/>
  <c r="GJ122"/>
  <c r="CV122"/>
  <c r="CV103"/>
  <c r="CV105"/>
  <c r="FH122"/>
  <c r="FH103"/>
  <c r="FH105"/>
  <c r="HO103"/>
  <c r="HO122"/>
  <c r="HO105"/>
  <c r="DS105"/>
  <c r="DS103"/>
  <c r="GH103"/>
  <c r="GH105"/>
  <c r="GH122"/>
  <c r="BW109"/>
  <c r="BW110"/>
  <c r="BW108"/>
  <c r="AK108"/>
  <c r="AK110"/>
  <c r="AK109"/>
  <c r="CE109"/>
  <c r="CE110"/>
  <c r="CE108"/>
  <c r="AO108"/>
  <c r="AO109"/>
  <c r="AO110"/>
  <c r="BM109"/>
  <c r="BM110"/>
  <c r="BM108"/>
  <c r="CF109"/>
  <c r="CF108"/>
  <c r="CF110"/>
  <c r="BB108"/>
  <c r="BB110"/>
  <c r="BB109"/>
  <c r="BZ109"/>
  <c r="BZ108"/>
  <c r="BZ110"/>
  <c r="CG109"/>
  <c r="CG110"/>
  <c r="CG108"/>
  <c r="BA108"/>
  <c r="BA110"/>
  <c r="BA109"/>
  <c r="CA109"/>
  <c r="CA108"/>
  <c r="CA110"/>
  <c r="BN109"/>
  <c r="BN108"/>
  <c r="BN110"/>
  <c r="BQ109"/>
  <c r="BQ110"/>
  <c r="BQ108"/>
  <c r="BX109"/>
  <c r="BX110"/>
  <c r="BX108"/>
  <c r="AM109"/>
  <c r="AM110"/>
  <c r="AM108"/>
  <c r="AQ109"/>
  <c r="AQ110"/>
  <c r="AQ108"/>
  <c r="AL108"/>
  <c r="AL109"/>
  <c r="AL110"/>
  <c r="AZ110"/>
  <c r="AZ108"/>
  <c r="AZ109"/>
  <c r="BY109"/>
  <c r="BY108"/>
  <c r="BY110"/>
  <c r="AX109"/>
  <c r="AX110"/>
  <c r="AX108"/>
  <c r="AJ110"/>
  <c r="AJ108"/>
  <c r="AJ109"/>
  <c r="CD109"/>
  <c r="CD108"/>
  <c r="CD110"/>
  <c r="AW108"/>
  <c r="AW110"/>
  <c r="AW109"/>
  <c r="BD110"/>
  <c r="BD108"/>
  <c r="BD109"/>
  <c r="BR109"/>
  <c r="BR110"/>
  <c r="BR108"/>
  <c r="BU109"/>
  <c r="BU110"/>
  <c r="BU108"/>
  <c r="BV109"/>
  <c r="BV108"/>
  <c r="BV110"/>
  <c r="AV108"/>
  <c r="AV110"/>
  <c r="AV109"/>
  <c r="AU110"/>
  <c r="AU108"/>
  <c r="AU109"/>
  <c r="AR110"/>
  <c r="AR108"/>
  <c r="AR109"/>
  <c r="AY110"/>
  <c r="AY108"/>
  <c r="AY109"/>
  <c r="BO109"/>
  <c r="BO108"/>
  <c r="BO110"/>
  <c r="CC109"/>
  <c r="CC108"/>
  <c r="CC110"/>
  <c r="BC108"/>
  <c r="BC110"/>
  <c r="BC109"/>
  <c r="BS109"/>
  <c r="BS108"/>
  <c r="BS110"/>
  <c r="AT110"/>
  <c r="AT108"/>
  <c r="AT109"/>
  <c r="BP109"/>
  <c r="BP108"/>
  <c r="BP110"/>
  <c r="BT109"/>
  <c r="BT110"/>
  <c r="BT108"/>
  <c r="AP110"/>
  <c r="AP109"/>
  <c r="AP108"/>
  <c r="CB109"/>
  <c r="CB110"/>
  <c r="CB108"/>
  <c r="AS110"/>
  <c r="AS108"/>
  <c r="AS109"/>
  <c r="AN109"/>
  <c r="AN108"/>
  <c r="AN110"/>
  <c r="BW103"/>
  <c r="AK103"/>
  <c r="AK122"/>
  <c r="CE122"/>
  <c r="CE103"/>
  <c r="AO122"/>
  <c r="AO103"/>
  <c r="BM103"/>
  <c r="CF122"/>
  <c r="CF103"/>
  <c r="BB103"/>
  <c r="BB122"/>
  <c r="BZ122"/>
  <c r="BZ103"/>
  <c r="CG122"/>
  <c r="CG103"/>
  <c r="BA122"/>
  <c r="BA103"/>
  <c r="CA122"/>
  <c r="CA103"/>
  <c r="BN122"/>
  <c r="BN103"/>
  <c r="BQ122"/>
  <c r="BQ103"/>
  <c r="BX122"/>
  <c r="BX103"/>
  <c r="AM103"/>
  <c r="AM122"/>
  <c r="AQ103"/>
  <c r="AQ122"/>
  <c r="AL103"/>
  <c r="AL122"/>
  <c r="AZ122"/>
  <c r="AZ103"/>
  <c r="BY122"/>
  <c r="BY103"/>
  <c r="AX122"/>
  <c r="AX103"/>
  <c r="AJ103"/>
  <c r="CD122"/>
  <c r="CD103"/>
  <c r="AW122"/>
  <c r="AW103"/>
  <c r="BD122"/>
  <c r="BD103"/>
  <c r="BR122"/>
  <c r="BR103"/>
  <c r="BU122"/>
  <c r="BU103"/>
  <c r="BV122"/>
  <c r="BV103"/>
  <c r="AV122"/>
  <c r="AV103"/>
  <c r="AU103"/>
  <c r="AU122"/>
  <c r="AR122"/>
  <c r="AR103"/>
  <c r="AY122"/>
  <c r="AY103"/>
  <c r="BO122"/>
  <c r="BO103"/>
  <c r="CC122"/>
  <c r="CC103"/>
  <c r="BC103"/>
  <c r="BC122"/>
  <c r="BS122"/>
  <c r="BS103"/>
  <c r="AT103"/>
  <c r="BP122"/>
  <c r="BP103"/>
  <c r="BT122"/>
  <c r="BT103"/>
  <c r="AP103"/>
  <c r="AP122"/>
  <c r="CB122"/>
  <c r="CB103"/>
  <c r="AS122"/>
  <c r="AS103"/>
  <c r="AN122"/>
  <c r="AN103"/>
  <c r="E96" i="35"/>
  <c r="F96" s="1"/>
  <c r="G96" s="1"/>
  <c r="H96" s="1"/>
  <c r="I96" s="1"/>
  <c r="J96" s="1"/>
  <c r="K96" s="1"/>
  <c r="L96" s="1"/>
  <c r="M96" s="1"/>
  <c r="N96" s="1"/>
  <c r="O96" s="1"/>
  <c r="P96" s="1"/>
  <c r="Q96" s="1"/>
  <c r="R96" s="1"/>
  <c r="S96" s="1"/>
  <c r="T96" s="1"/>
  <c r="U96" s="1"/>
  <c r="V96" s="1"/>
  <c r="W96" s="1"/>
  <c r="X96" s="1"/>
  <c r="E74"/>
  <c r="F74" s="1"/>
  <c r="G74" s="1"/>
  <c r="H74" s="1"/>
  <c r="I74" s="1"/>
  <c r="J74" s="1"/>
  <c r="K74" s="1"/>
  <c r="L74" s="1"/>
  <c r="M74" s="1"/>
  <c r="N74" s="1"/>
  <c r="O74" s="1"/>
  <c r="P74" s="1"/>
  <c r="Q74" s="1"/>
  <c r="R74" s="1"/>
  <c r="S74" s="1"/>
  <c r="T74" s="1"/>
  <c r="U74" s="1"/>
  <c r="V74" s="1"/>
  <c r="W74" s="1"/>
  <c r="X74" s="1"/>
  <c r="EM104" i="46"/>
  <c r="EJ104"/>
  <c r="GR104"/>
  <c r="DJ104"/>
  <c r="DI104"/>
  <c r="HU104"/>
  <c r="FM104"/>
  <c r="EK104"/>
  <c r="EL104"/>
  <c r="GQ104"/>
  <c r="FN104"/>
  <c r="DH104"/>
  <c r="HV104"/>
  <c r="FP104"/>
  <c r="HT104"/>
  <c r="GS104"/>
  <c r="GP104"/>
  <c r="DG104"/>
  <c r="HS104"/>
  <c r="FO104"/>
  <c r="CB300"/>
  <c r="FL300"/>
  <c r="FK195"/>
  <c r="CD195"/>
  <c r="BS300"/>
  <c r="GK195"/>
  <c r="EE195"/>
  <c r="X195"/>
  <c r="EC300"/>
  <c r="BD300"/>
  <c r="HJ300"/>
  <c r="DJ195"/>
  <c r="HJ195"/>
  <c r="DY195"/>
  <c r="BB300"/>
  <c r="HN195"/>
  <c r="FH300"/>
  <c r="FG195"/>
  <c r="BT195"/>
  <c r="CG300"/>
  <c r="GG195"/>
  <c r="L300"/>
  <c r="FN300"/>
  <c r="AP195"/>
  <c r="HE195"/>
  <c r="CG195"/>
  <c r="EI195"/>
  <c r="G195"/>
  <c r="EG300"/>
  <c r="AP300"/>
  <c r="HN300"/>
  <c r="DU195"/>
  <c r="GR195"/>
  <c r="S300"/>
  <c r="HK300"/>
  <c r="FF195"/>
  <c r="DB300"/>
  <c r="DA195"/>
  <c r="N300"/>
  <c r="BD195"/>
  <c r="GG300"/>
  <c r="HI195"/>
  <c r="FB195"/>
  <c r="CV300"/>
  <c r="CU195"/>
  <c r="GA300"/>
  <c r="EW300"/>
  <c r="GR300"/>
  <c r="CW195"/>
  <c r="HT300"/>
  <c r="K300"/>
  <c r="GH300"/>
  <c r="CP195"/>
  <c r="BR195"/>
  <c r="DS300"/>
  <c r="AR300"/>
  <c r="CC195"/>
  <c r="W195"/>
  <c r="DC195"/>
  <c r="BB195"/>
  <c r="FD195"/>
  <c r="BY300"/>
  <c r="FF300"/>
  <c r="GD300"/>
  <c r="AT195"/>
  <c r="CC300"/>
  <c r="EY300"/>
  <c r="CE195"/>
  <c r="DX195"/>
  <c r="EB195"/>
  <c r="AV300"/>
  <c r="AR195"/>
  <c r="CD300"/>
  <c r="DH300"/>
  <c r="HO195"/>
  <c r="AO300"/>
  <c r="BM300"/>
  <c r="HU195"/>
  <c r="EH300"/>
  <c r="BY195"/>
  <c r="AX300"/>
  <c r="BV300"/>
  <c r="BN195"/>
  <c r="DE195"/>
  <c r="AV195"/>
  <c r="DY300"/>
  <c r="GB195"/>
  <c r="CT300"/>
  <c r="FY300"/>
  <c r="AT300"/>
  <c r="DV195"/>
  <c r="H195"/>
  <c r="DT300"/>
  <c r="AN300"/>
  <c r="GS195"/>
  <c r="EM195"/>
  <c r="Y195"/>
  <c r="EK300"/>
  <c r="BC300"/>
  <c r="HR300"/>
  <c r="EC195"/>
  <c r="HH300"/>
  <c r="CY300"/>
  <c r="BA195"/>
  <c r="HV195"/>
  <c r="FP300"/>
  <c r="FO195"/>
  <c r="BM195"/>
  <c r="CF300"/>
  <c r="GO195"/>
  <c r="FJ195"/>
  <c r="CP300"/>
  <c r="BV195"/>
  <c r="GE195"/>
  <c r="EE300"/>
  <c r="CS300"/>
  <c r="CR195"/>
  <c r="U300"/>
  <c r="AN195"/>
  <c r="HV300"/>
  <c r="DC300"/>
  <c r="FZ300"/>
  <c r="EW195"/>
  <c r="GC300"/>
  <c r="R195"/>
  <c r="DJ300"/>
  <c r="DI195"/>
  <c r="G300"/>
  <c r="BC195"/>
  <c r="GO300"/>
  <c r="HQ195"/>
  <c r="V300"/>
  <c r="EV195"/>
  <c r="BO195"/>
  <c r="CQ195"/>
  <c r="HU300"/>
  <c r="GK300"/>
  <c r="EZ195"/>
  <c r="EX300"/>
  <c r="DT195"/>
  <c r="GQ195"/>
  <c r="DD300"/>
  <c r="T300"/>
  <c r="FE300"/>
  <c r="BW195"/>
  <c r="I195"/>
  <c r="CY195"/>
  <c r="GE300"/>
  <c r="BW300"/>
  <c r="FH195"/>
  <c r="GH195"/>
  <c r="HM195"/>
  <c r="P195"/>
  <c r="FM300"/>
  <c r="EF195"/>
  <c r="AM195"/>
  <c r="AK300"/>
  <c r="FP195"/>
  <c r="U195"/>
  <c r="DW300"/>
  <c r="BA300"/>
  <c r="HP300"/>
  <c r="FC195"/>
  <c r="BO300"/>
  <c r="L195"/>
  <c r="HB300"/>
  <c r="FG300"/>
  <c r="EY195"/>
  <c r="FY195"/>
  <c r="DG300"/>
  <c r="AL300"/>
  <c r="GM195"/>
  <c r="H300"/>
  <c r="AJ195"/>
  <c r="ED195"/>
  <c r="M195"/>
  <c r="EB300"/>
  <c r="AS300"/>
  <c r="HI300"/>
  <c r="CW300"/>
  <c r="CV195"/>
  <c r="I300"/>
  <c r="AY195"/>
  <c r="GB300"/>
  <c r="HD195"/>
  <c r="GP300"/>
  <c r="BQ195"/>
  <c r="CF195"/>
  <c r="HD300"/>
  <c r="DZ195"/>
  <c r="S195"/>
  <c r="DX300"/>
  <c r="AY300"/>
  <c r="HE300"/>
  <c r="CT195"/>
  <c r="HB195"/>
  <c r="DV300"/>
  <c r="HC300"/>
  <c r="J300"/>
  <c r="DA300"/>
  <c r="CZ195"/>
  <c r="AA300"/>
  <c r="AS195"/>
  <c r="GF300"/>
  <c r="HH195"/>
  <c r="BZ300"/>
  <c r="FM195"/>
  <c r="GS300"/>
  <c r="DF195"/>
  <c r="GF195"/>
  <c r="FB300"/>
  <c r="FA195"/>
  <c r="CB195"/>
  <c r="BR300"/>
  <c r="GA195"/>
  <c r="AO195"/>
  <c r="AZ195"/>
  <c r="EX195"/>
  <c r="AZ300"/>
  <c r="X300"/>
  <c r="FA300"/>
  <c r="FZ195"/>
  <c r="AQ300"/>
  <c r="K195"/>
  <c r="GI300"/>
  <c r="GD195"/>
  <c r="CZ300"/>
  <c r="HG195"/>
  <c r="BQ300"/>
  <c r="BT300"/>
  <c r="AL195"/>
  <c r="DZ300"/>
  <c r="HR195"/>
  <c r="W300"/>
  <c r="GQ300"/>
  <c r="FL195"/>
  <c r="GL195"/>
  <c r="CX195"/>
  <c r="DG195"/>
  <c r="GM300"/>
  <c r="J195"/>
  <c r="DS195"/>
  <c r="GP195"/>
  <c r="BX195"/>
  <c r="O195"/>
  <c r="HO300"/>
  <c r="DW195"/>
  <c r="DF300"/>
  <c r="EZ300"/>
  <c r="BS195"/>
  <c r="Q195"/>
  <c r="DB195"/>
  <c r="Q300"/>
  <c r="AX195"/>
  <c r="EA300"/>
  <c r="EL195"/>
  <c r="AA195"/>
  <c r="EJ300"/>
  <c r="AU300"/>
  <c r="HQ300"/>
  <c r="DE300"/>
  <c r="DD195"/>
  <c r="M300"/>
  <c r="AW195"/>
  <c r="GJ300"/>
  <c r="HL195"/>
  <c r="AM300"/>
  <c r="V195"/>
  <c r="EM300"/>
  <c r="HL300"/>
  <c r="EH195"/>
  <c r="Z195"/>
  <c r="EF300"/>
  <c r="AW300"/>
  <c r="HM300"/>
  <c r="FK300"/>
  <c r="GJ195"/>
  <c r="EL300"/>
  <c r="HS300"/>
  <c r="FN195"/>
  <c r="DI300"/>
  <c r="DH195"/>
  <c r="Z300"/>
  <c r="AU195"/>
  <c r="GN300"/>
  <c r="HP195"/>
  <c r="AK195"/>
  <c r="T195"/>
  <c r="BP300"/>
  <c r="FO300"/>
  <c r="BX300"/>
  <c r="FJ300"/>
  <c r="FI195"/>
  <c r="BZ195"/>
  <c r="CE300"/>
  <c r="GI195"/>
  <c r="HC195"/>
  <c r="HT195"/>
  <c r="CR300"/>
  <c r="CU300"/>
  <c r="GN195"/>
  <c r="BN300"/>
  <c r="CQ300"/>
  <c r="BU300"/>
  <c r="HK195"/>
  <c r="EI300"/>
  <c r="P300"/>
  <c r="FE195"/>
  <c r="FI300"/>
  <c r="Y300"/>
  <c r="CA195"/>
  <c r="HG300"/>
  <c r="FC300"/>
  <c r="EV300"/>
  <c r="HS195"/>
  <c r="BP195"/>
  <c r="O300"/>
  <c r="GL300"/>
  <c r="R300"/>
  <c r="AQ195"/>
  <c r="EG195"/>
  <c r="BU195"/>
  <c r="CX300"/>
  <c r="EJ195"/>
  <c r="EK195"/>
  <c r="FD300"/>
  <c r="GC195"/>
  <c r="DU300"/>
  <c r="N195"/>
  <c r="HF195"/>
  <c r="CA300"/>
  <c r="AJ300"/>
  <c r="EA195"/>
  <c r="HF300"/>
  <c r="ED300"/>
  <c r="CS195"/>
  <c r="FO105" l="1"/>
  <c r="HS105"/>
  <c r="HS112" s="1"/>
  <c r="DG105"/>
  <c r="GP105"/>
  <c r="GS105"/>
  <c r="HT105"/>
  <c r="FP105"/>
  <c r="HV105"/>
  <c r="DH105"/>
  <c r="FN105"/>
  <c r="GQ105"/>
  <c r="EL105"/>
  <c r="EK105"/>
  <c r="FM105"/>
  <c r="FM112" s="1"/>
  <c r="HU105"/>
  <c r="DI105"/>
  <c r="DJ105"/>
  <c r="DJ112" s="1"/>
  <c r="GR105"/>
  <c r="EJ105"/>
  <c r="EM105"/>
  <c r="CS196"/>
  <c r="CS197"/>
  <c r="ED302"/>
  <c r="ED301"/>
  <c r="HF302"/>
  <c r="HF301"/>
  <c r="EA197"/>
  <c r="EA196"/>
  <c r="AJ302"/>
  <c r="AJ301"/>
  <c r="CA302"/>
  <c r="CA301"/>
  <c r="HF196"/>
  <c r="HF197"/>
  <c r="N197"/>
  <c r="N196"/>
  <c r="DU301"/>
  <c r="DU302"/>
  <c r="GC196"/>
  <c r="GC197"/>
  <c r="FD301"/>
  <c r="FD302"/>
  <c r="EK196"/>
  <c r="EK197"/>
  <c r="EJ197"/>
  <c r="EJ196"/>
  <c r="CX302"/>
  <c r="CX301"/>
  <c r="BU197"/>
  <c r="BU196"/>
  <c r="EG197"/>
  <c r="EG196"/>
  <c r="AQ197"/>
  <c r="AQ196"/>
  <c r="R301"/>
  <c r="R302"/>
  <c r="GL302"/>
  <c r="GL301"/>
  <c r="O301"/>
  <c r="O302"/>
  <c r="BP196"/>
  <c r="BP197"/>
  <c r="HS197"/>
  <c r="HS196"/>
  <c r="EV302"/>
  <c r="EV301"/>
  <c r="EU311"/>
  <c r="FC302"/>
  <c r="FC301"/>
  <c r="HG301"/>
  <c r="HG302"/>
  <c r="CA196"/>
  <c r="CA197"/>
  <c r="Y302"/>
  <c r="Y301"/>
  <c r="FI302"/>
  <c r="FI301"/>
  <c r="FE197"/>
  <c r="FE196"/>
  <c r="P301"/>
  <c r="P302"/>
  <c r="EI302"/>
  <c r="EI301"/>
  <c r="HK197"/>
  <c r="HK196"/>
  <c r="BU301"/>
  <c r="BU302"/>
  <c r="CQ301"/>
  <c r="CQ302"/>
  <c r="BN301"/>
  <c r="BN302"/>
  <c r="GN196"/>
  <c r="GN197"/>
  <c r="CU302"/>
  <c r="CU301"/>
  <c r="CR302"/>
  <c r="CR301"/>
  <c r="HT196"/>
  <c r="HT197"/>
  <c r="HC196"/>
  <c r="HC197"/>
  <c r="GI196"/>
  <c r="GI197"/>
  <c r="CE301"/>
  <c r="CE302"/>
  <c r="BZ196"/>
  <c r="BZ197"/>
  <c r="FI196"/>
  <c r="FI197"/>
  <c r="FJ301"/>
  <c r="FJ302"/>
  <c r="BX301"/>
  <c r="BX302"/>
  <c r="FO302"/>
  <c r="FO301"/>
  <c r="BP302"/>
  <c r="BP301"/>
  <c r="T196"/>
  <c r="T197"/>
  <c r="AK197"/>
  <c r="AK196"/>
  <c r="HP196"/>
  <c r="HP197"/>
  <c r="GN302"/>
  <c r="GN301"/>
  <c r="AU196"/>
  <c r="AU197"/>
  <c r="Z302"/>
  <c r="Z301"/>
  <c r="DH196"/>
  <c r="DH197"/>
  <c r="DI301"/>
  <c r="DI302"/>
  <c r="FN197"/>
  <c r="FN196"/>
  <c r="HS302"/>
  <c r="HS301"/>
  <c r="EL302"/>
  <c r="EL301"/>
  <c r="GJ196"/>
  <c r="GJ197"/>
  <c r="FK301"/>
  <c r="FK302"/>
  <c r="HM301"/>
  <c r="HM302"/>
  <c r="AW302"/>
  <c r="AW301"/>
  <c r="EF302"/>
  <c r="EF301"/>
  <c r="Z196"/>
  <c r="Z197"/>
  <c r="EH196"/>
  <c r="EH197"/>
  <c r="HL302"/>
  <c r="HL301"/>
  <c r="EM301"/>
  <c r="EM302"/>
  <c r="V196"/>
  <c r="V197"/>
  <c r="AM302"/>
  <c r="AM301"/>
  <c r="HL196"/>
  <c r="HL197"/>
  <c r="GJ301"/>
  <c r="GJ302"/>
  <c r="AW197"/>
  <c r="AW196"/>
  <c r="M302"/>
  <c r="M301"/>
  <c r="DD197"/>
  <c r="DD196"/>
  <c r="DE301"/>
  <c r="DE302"/>
  <c r="HQ302"/>
  <c r="HQ301"/>
  <c r="AU302"/>
  <c r="AU301"/>
  <c r="EJ301"/>
  <c r="EJ302"/>
  <c r="AA197"/>
  <c r="AA196"/>
  <c r="EL196"/>
  <c r="EL197"/>
  <c r="EA301"/>
  <c r="EA302"/>
  <c r="AX197"/>
  <c r="AX196"/>
  <c r="Q302"/>
  <c r="Q301"/>
  <c r="DB197"/>
  <c r="DB196"/>
  <c r="Q196"/>
  <c r="Q197"/>
  <c r="BS196"/>
  <c r="BS197"/>
  <c r="EZ301"/>
  <c r="EZ302"/>
  <c r="DF302"/>
  <c r="DF301"/>
  <c r="DW197"/>
  <c r="DW196"/>
  <c r="HO302"/>
  <c r="HO301"/>
  <c r="O196"/>
  <c r="O197"/>
  <c r="BX197"/>
  <c r="BX196"/>
  <c r="GP196"/>
  <c r="GP197"/>
  <c r="DS196"/>
  <c r="DS197"/>
  <c r="DR206"/>
  <c r="J196"/>
  <c r="J197"/>
  <c r="GM302"/>
  <c r="GM301"/>
  <c r="DG196"/>
  <c r="DG197"/>
  <c r="CX196"/>
  <c r="CX197"/>
  <c r="GL196"/>
  <c r="GL197"/>
  <c r="FL196"/>
  <c r="FL197"/>
  <c r="GQ301"/>
  <c r="GQ302"/>
  <c r="W302"/>
  <c r="W301"/>
  <c r="HR197"/>
  <c r="HR196"/>
  <c r="DZ302"/>
  <c r="DZ301"/>
  <c r="AL197"/>
  <c r="AL196"/>
  <c r="BT301"/>
  <c r="BT302"/>
  <c r="BQ302"/>
  <c r="BQ301"/>
  <c r="HG196"/>
  <c r="HG197"/>
  <c r="CZ302"/>
  <c r="CZ301"/>
  <c r="GD197"/>
  <c r="GD196"/>
  <c r="GI302"/>
  <c r="GI301"/>
  <c r="K197"/>
  <c r="K196"/>
  <c r="AQ302"/>
  <c r="AQ301"/>
  <c r="FZ196"/>
  <c r="FZ197"/>
  <c r="FA301"/>
  <c r="FA302"/>
  <c r="X302"/>
  <c r="X301"/>
  <c r="AZ302"/>
  <c r="AZ301"/>
  <c r="EX196"/>
  <c r="EX197"/>
  <c r="AZ196"/>
  <c r="AZ197"/>
  <c r="AO197"/>
  <c r="AO196"/>
  <c r="GA196"/>
  <c r="GA197"/>
  <c r="BR301"/>
  <c r="BR302"/>
  <c r="CB197"/>
  <c r="CB196"/>
  <c r="FA196"/>
  <c r="FA197"/>
  <c r="FB301"/>
  <c r="FB302"/>
  <c r="GF196"/>
  <c r="GF197"/>
  <c r="DF197"/>
  <c r="DF196"/>
  <c r="GS301"/>
  <c r="GS302"/>
  <c r="FM196"/>
  <c r="FM197"/>
  <c r="BZ302"/>
  <c r="BZ301"/>
  <c r="HH196"/>
  <c r="HH197"/>
  <c r="GF302"/>
  <c r="GF301"/>
  <c r="AS197"/>
  <c r="AS196"/>
  <c r="AA302"/>
  <c r="AA301"/>
  <c r="CZ196"/>
  <c r="CZ197"/>
  <c r="DA301"/>
  <c r="DA302"/>
  <c r="J301"/>
  <c r="J302"/>
  <c r="HC302"/>
  <c r="HC301"/>
  <c r="DV302"/>
  <c r="DV301"/>
  <c r="HB197"/>
  <c r="HB196"/>
  <c r="HA206"/>
  <c r="CT196"/>
  <c r="CT197"/>
  <c r="HE302"/>
  <c r="HE301"/>
  <c r="AY301"/>
  <c r="AY302"/>
  <c r="DX302"/>
  <c r="DX301"/>
  <c r="S197"/>
  <c r="S196"/>
  <c r="DZ197"/>
  <c r="DZ196"/>
  <c r="HD301"/>
  <c r="HD302"/>
  <c r="CF196"/>
  <c r="CF197"/>
  <c r="BQ196"/>
  <c r="BQ197"/>
  <c r="GP301"/>
  <c r="GP302"/>
  <c r="HD197"/>
  <c r="HD196"/>
  <c r="GB301"/>
  <c r="GB302"/>
  <c r="AY197"/>
  <c r="AY196"/>
  <c r="I301"/>
  <c r="I302"/>
  <c r="CV197"/>
  <c r="CV196"/>
  <c r="CW302"/>
  <c r="CW301"/>
  <c r="HI301"/>
  <c r="HI302"/>
  <c r="AS301"/>
  <c r="AS302"/>
  <c r="EB301"/>
  <c r="EB302"/>
  <c r="M197"/>
  <c r="M196"/>
  <c r="ED196"/>
  <c r="ED197"/>
  <c r="AJ197"/>
  <c r="AJ196"/>
  <c r="H302"/>
  <c r="H301"/>
  <c r="GM197"/>
  <c r="GM196"/>
  <c r="AL301"/>
  <c r="AL302"/>
  <c r="DG302"/>
  <c r="DG301"/>
  <c r="FY197"/>
  <c r="FX206"/>
  <c r="FY196"/>
  <c r="EY196"/>
  <c r="EY197"/>
  <c r="FG301"/>
  <c r="FG302"/>
  <c r="HB302"/>
  <c r="HA311"/>
  <c r="HB301"/>
  <c r="L196"/>
  <c r="L197"/>
  <c r="BO301"/>
  <c r="BO302"/>
  <c r="FC197"/>
  <c r="FC196"/>
  <c r="HP302"/>
  <c r="HP301"/>
  <c r="BA301"/>
  <c r="BA302"/>
  <c r="DW301"/>
  <c r="DW302"/>
  <c r="U196"/>
  <c r="U197"/>
  <c r="FP197"/>
  <c r="FP196"/>
  <c r="AK302"/>
  <c r="AK301"/>
  <c r="AM197"/>
  <c r="AM196"/>
  <c r="EF197"/>
  <c r="EF196"/>
  <c r="FM302"/>
  <c r="FM301"/>
  <c r="P196"/>
  <c r="P197"/>
  <c r="HM197"/>
  <c r="HM196"/>
  <c r="GH197"/>
  <c r="GH196"/>
  <c r="FH196"/>
  <c r="FH197"/>
  <c r="BW301"/>
  <c r="BW302"/>
  <c r="GE301"/>
  <c r="GE302"/>
  <c r="CY196"/>
  <c r="CY197"/>
  <c r="I197"/>
  <c r="I196"/>
  <c r="BW196"/>
  <c r="BW197"/>
  <c r="FE302"/>
  <c r="FE301"/>
  <c r="T301"/>
  <c r="T302"/>
  <c r="DD301"/>
  <c r="DD302"/>
  <c r="GQ196"/>
  <c r="GQ197"/>
  <c r="DT196"/>
  <c r="DT197"/>
  <c r="EX301"/>
  <c r="EX302"/>
  <c r="EZ197"/>
  <c r="EZ196"/>
  <c r="GK301"/>
  <c r="GK302"/>
  <c r="HU302"/>
  <c r="HU301"/>
  <c r="CQ197"/>
  <c r="CQ196"/>
  <c r="BO197"/>
  <c r="BO196"/>
  <c r="EV196"/>
  <c r="EV197"/>
  <c r="EU206"/>
  <c r="V302"/>
  <c r="V301"/>
  <c r="HQ197"/>
  <c r="HQ196"/>
  <c r="GO301"/>
  <c r="GO302"/>
  <c r="BC196"/>
  <c r="BC197"/>
  <c r="G301"/>
  <c r="G302"/>
  <c r="DI196"/>
  <c r="DI197"/>
  <c r="DJ301"/>
  <c r="DJ302"/>
  <c r="R196"/>
  <c r="R197"/>
  <c r="GC302"/>
  <c r="GC301"/>
  <c r="EW197"/>
  <c r="EW196"/>
  <c r="FZ301"/>
  <c r="FZ302"/>
  <c r="DC302"/>
  <c r="DC301"/>
  <c r="HV301"/>
  <c r="HV302"/>
  <c r="AN196"/>
  <c r="AN197"/>
  <c r="U302"/>
  <c r="U301"/>
  <c r="CR197"/>
  <c r="CR196"/>
  <c r="CS301"/>
  <c r="CS302"/>
  <c r="EE301"/>
  <c r="EE302"/>
  <c r="GE197"/>
  <c r="GE196"/>
  <c r="BV196"/>
  <c r="BV197"/>
  <c r="CP302"/>
  <c r="CO311"/>
  <c r="CP301"/>
  <c r="FJ197"/>
  <c r="FJ196"/>
  <c r="GO196"/>
  <c r="GO197"/>
  <c r="CF301"/>
  <c r="CF302"/>
  <c r="BM196"/>
  <c r="BM197"/>
  <c r="FO196"/>
  <c r="FO197"/>
  <c r="FP302"/>
  <c r="FP301"/>
  <c r="HV196"/>
  <c r="HV197"/>
  <c r="BA197"/>
  <c r="BA196"/>
  <c r="CY301"/>
  <c r="CY302"/>
  <c r="HH301"/>
  <c r="HH302"/>
  <c r="EC196"/>
  <c r="EC197"/>
  <c r="HR302"/>
  <c r="HR301"/>
  <c r="BC301"/>
  <c r="BC302"/>
  <c r="EK302"/>
  <c r="EK301"/>
  <c r="Y196"/>
  <c r="Y197"/>
  <c r="EM196"/>
  <c r="EM197"/>
  <c r="GS197"/>
  <c r="GS196"/>
  <c r="AN301"/>
  <c r="AN302"/>
  <c r="DT301"/>
  <c r="DT302"/>
  <c r="H196"/>
  <c r="H197"/>
  <c r="DV196"/>
  <c r="DV197"/>
  <c r="AT302"/>
  <c r="AT301"/>
  <c r="FY302"/>
  <c r="FX311"/>
  <c r="FY301"/>
  <c r="CT302"/>
  <c r="CT301"/>
  <c r="GB197"/>
  <c r="GB196"/>
  <c r="DY302"/>
  <c r="DY301"/>
  <c r="AV196"/>
  <c r="AV197"/>
  <c r="DE196"/>
  <c r="DE197"/>
  <c r="BN197"/>
  <c r="BN196"/>
  <c r="BV302"/>
  <c r="BV301"/>
  <c r="AX301"/>
  <c r="AX302"/>
  <c r="BY197"/>
  <c r="BY196"/>
  <c r="EH301"/>
  <c r="EH302"/>
  <c r="HU196"/>
  <c r="HU197"/>
  <c r="BM301"/>
  <c r="BM302"/>
  <c r="AO302"/>
  <c r="AO301"/>
  <c r="HO197"/>
  <c r="HO196"/>
  <c r="DH301"/>
  <c r="DH302"/>
  <c r="CD302"/>
  <c r="CD301"/>
  <c r="AR197"/>
  <c r="AR196"/>
  <c r="AV301"/>
  <c r="AV302"/>
  <c r="EB197"/>
  <c r="EB196"/>
  <c r="DX197"/>
  <c r="DX196"/>
  <c r="CE196"/>
  <c r="CE197"/>
  <c r="EY302"/>
  <c r="EY301"/>
  <c r="CC302"/>
  <c r="CC301"/>
  <c r="AT196"/>
  <c r="AT197"/>
  <c r="GD302"/>
  <c r="GD301"/>
  <c r="FF302"/>
  <c r="FF301"/>
  <c r="BY301"/>
  <c r="BY302"/>
  <c r="FD196"/>
  <c r="FD197"/>
  <c r="BB196"/>
  <c r="BB197"/>
  <c r="DC197"/>
  <c r="DC196"/>
  <c r="W197"/>
  <c r="W196"/>
  <c r="CC197"/>
  <c r="CC196"/>
  <c r="AR301"/>
  <c r="AR302"/>
  <c r="DS302"/>
  <c r="DS301"/>
  <c r="DR311"/>
  <c r="BR196"/>
  <c r="BR197"/>
  <c r="CO206"/>
  <c r="CP197"/>
  <c r="CP196"/>
  <c r="GH302"/>
  <c r="GH301"/>
  <c r="K301"/>
  <c r="K302"/>
  <c r="HT301"/>
  <c r="HT302"/>
  <c r="CW196"/>
  <c r="CW197"/>
  <c r="GR302"/>
  <c r="GR301"/>
  <c r="EW302"/>
  <c r="EW301"/>
  <c r="GA302"/>
  <c r="GA301"/>
  <c r="CU197"/>
  <c r="CU196"/>
  <c r="CV302"/>
  <c r="CV301"/>
  <c r="FB197"/>
  <c r="FB196"/>
  <c r="HI197"/>
  <c r="HI196"/>
  <c r="GG301"/>
  <c r="GG302"/>
  <c r="BD197"/>
  <c r="BD196"/>
  <c r="N301"/>
  <c r="N302"/>
  <c r="DA196"/>
  <c r="DA197"/>
  <c r="DB302"/>
  <c r="DB301"/>
  <c r="FF197"/>
  <c r="FF196"/>
  <c r="HK302"/>
  <c r="HK301"/>
  <c r="S301"/>
  <c r="S302"/>
  <c r="GR197"/>
  <c r="GR196"/>
  <c r="DU197"/>
  <c r="DU196"/>
  <c r="HN302"/>
  <c r="HN301"/>
  <c r="AP301"/>
  <c r="AP302"/>
  <c r="EG301"/>
  <c r="EG302"/>
  <c r="G197"/>
  <c r="G196"/>
  <c r="EI197"/>
  <c r="EI196"/>
  <c r="CG196"/>
  <c r="CG197"/>
  <c r="HE197"/>
  <c r="HE196"/>
  <c r="AP196"/>
  <c r="AP197"/>
  <c r="FN302"/>
  <c r="FN301"/>
  <c r="L302"/>
  <c r="L301"/>
  <c r="GG197"/>
  <c r="GG196"/>
  <c r="CG302"/>
  <c r="CG301"/>
  <c r="BT196"/>
  <c r="BT197"/>
  <c r="FG197"/>
  <c r="FG196"/>
  <c r="FH302"/>
  <c r="FH301"/>
  <c r="HN197"/>
  <c r="HN196"/>
  <c r="BB301"/>
  <c r="BB302"/>
  <c r="DY196"/>
  <c r="DY197"/>
  <c r="HJ196"/>
  <c r="HJ197"/>
  <c r="DJ196"/>
  <c r="DJ197"/>
  <c r="HJ302"/>
  <c r="HJ301"/>
  <c r="BD301"/>
  <c r="BD302"/>
  <c r="EC301"/>
  <c r="EC302"/>
  <c r="X196"/>
  <c r="X197"/>
  <c r="EE196"/>
  <c r="EE197"/>
  <c r="GK197"/>
  <c r="GK196"/>
  <c r="BS302"/>
  <c r="BS301"/>
  <c r="CD197"/>
  <c r="CD196"/>
  <c r="FK196"/>
  <c r="FK197"/>
  <c r="FL301"/>
  <c r="FL302"/>
  <c r="CB302"/>
  <c r="CB301"/>
  <c r="ED112"/>
  <c r="ED116" s="1"/>
  <c r="EB112"/>
  <c r="EB116" s="1"/>
  <c r="HM112"/>
  <c r="DT112"/>
  <c r="GA112"/>
  <c r="HC112"/>
  <c r="DS112"/>
  <c r="HT112"/>
  <c r="EE112"/>
  <c r="HN112"/>
  <c r="HF112"/>
  <c r="HI112"/>
  <c r="HR112"/>
  <c r="FL112"/>
  <c r="DX112"/>
  <c r="DV112"/>
  <c r="EL112"/>
  <c r="FF112"/>
  <c r="FF122" s="1"/>
  <c r="DW112"/>
  <c r="FA112"/>
  <c r="FJ112"/>
  <c r="GL112"/>
  <c r="GL113" s="1"/>
  <c r="GL118" s="1"/>
  <c r="DU112"/>
  <c r="GS112"/>
  <c r="EW112"/>
  <c r="DA112"/>
  <c r="CS112"/>
  <c r="HP112"/>
  <c r="FC112"/>
  <c r="GN112"/>
  <c r="DY112"/>
  <c r="GF112"/>
  <c r="CU112"/>
  <c r="GG112"/>
  <c r="EK112"/>
  <c r="EG112"/>
  <c r="FI112"/>
  <c r="HV112"/>
  <c r="GP112"/>
  <c r="FP112"/>
  <c r="CP112"/>
  <c r="GC112"/>
  <c r="GE112"/>
  <c r="HH112"/>
  <c r="FE112"/>
  <c r="CR112"/>
  <c r="FH112"/>
  <c r="HB112"/>
  <c r="HB116" s="1"/>
  <c r="GO112"/>
  <c r="FO112"/>
  <c r="GI112"/>
  <c r="GI122" s="1"/>
  <c r="CW112"/>
  <c r="CY112"/>
  <c r="GJ112"/>
  <c r="GH112"/>
  <c r="CZ112"/>
  <c r="CZ122" s="1"/>
  <c r="EM112"/>
  <c r="HK112"/>
  <c r="EH112"/>
  <c r="FY112"/>
  <c r="FY116" s="1"/>
  <c r="FZ112"/>
  <c r="HQ112"/>
  <c r="DG112"/>
  <c r="EX112"/>
  <c r="DI112"/>
  <c r="HE112"/>
  <c r="EJ112"/>
  <c r="GM112"/>
  <c r="DH112"/>
  <c r="EF112"/>
  <c r="HL112"/>
  <c r="HL122" s="1"/>
  <c r="EI112"/>
  <c r="GB112"/>
  <c r="GB116" s="1"/>
  <c r="FK112"/>
  <c r="CQ112"/>
  <c r="GD112"/>
  <c r="GQ112"/>
  <c r="EV112"/>
  <c r="EV116" s="1"/>
  <c r="DC112"/>
  <c r="DC116" s="1"/>
  <c r="DF112"/>
  <c r="HO112"/>
  <c r="HG112"/>
  <c r="HJ112"/>
  <c r="DZ112"/>
  <c r="FG112"/>
  <c r="GR112"/>
  <c r="EZ112"/>
  <c r="EZ116" s="1"/>
  <c r="FB112"/>
  <c r="DB112"/>
  <c r="DE112"/>
  <c r="CT112"/>
  <c r="GK112"/>
  <c r="EC112"/>
  <c r="EC122" s="1"/>
  <c r="HD112"/>
  <c r="FN112"/>
  <c r="EY112"/>
  <c r="HU112"/>
  <c r="DD112"/>
  <c r="CV112"/>
  <c r="FD112"/>
  <c r="EA112"/>
  <c r="EA116" s="1"/>
  <c r="CX112"/>
  <c r="EK207"/>
  <c r="EK212"/>
  <c r="O312"/>
  <c r="O317"/>
  <c r="FC312"/>
  <c r="FC314"/>
  <c r="FC317"/>
  <c r="FI312"/>
  <c r="FI314"/>
  <c r="FI317"/>
  <c r="HK207"/>
  <c r="HK209"/>
  <c r="HK212"/>
  <c r="BP312"/>
  <c r="BP317"/>
  <c r="GN312"/>
  <c r="GN314"/>
  <c r="GN317"/>
  <c r="EF312"/>
  <c r="EF314"/>
  <c r="EF317"/>
  <c r="AA207"/>
  <c r="AA212"/>
  <c r="Q312"/>
  <c r="Q317"/>
  <c r="CX207"/>
  <c r="CX209"/>
  <c r="CX212"/>
  <c r="BT312"/>
  <c r="BT317"/>
  <c r="FZ207"/>
  <c r="FZ209"/>
  <c r="FZ212"/>
  <c r="EX207"/>
  <c r="EX209"/>
  <c r="EX212"/>
  <c r="BR312"/>
  <c r="BR317"/>
  <c r="GF207"/>
  <c r="GF209"/>
  <c r="GF212"/>
  <c r="HE312"/>
  <c r="HE314"/>
  <c r="HE317"/>
  <c r="DZ207"/>
  <c r="DZ209"/>
  <c r="DZ212"/>
  <c r="AJ207"/>
  <c r="AJ212"/>
  <c r="DG312"/>
  <c r="DG317"/>
  <c r="FG312"/>
  <c r="FG314"/>
  <c r="FG317"/>
  <c r="FC207"/>
  <c r="FC209"/>
  <c r="FC212"/>
  <c r="EF207"/>
  <c r="EF209"/>
  <c r="EF212"/>
  <c r="GH207"/>
  <c r="GH209"/>
  <c r="GH212"/>
  <c r="CQ207"/>
  <c r="CQ209"/>
  <c r="CQ212"/>
  <c r="G312"/>
  <c r="G317"/>
  <c r="HV312"/>
  <c r="HV317"/>
  <c r="CS312"/>
  <c r="CS314"/>
  <c r="CS317"/>
  <c r="BA207"/>
  <c r="BA212"/>
  <c r="HR312"/>
  <c r="HR314"/>
  <c r="HR317"/>
  <c r="AV207"/>
  <c r="AV212"/>
  <c r="AX312"/>
  <c r="AX317"/>
  <c r="BM312"/>
  <c r="BM317"/>
  <c r="AT207"/>
  <c r="AT212"/>
  <c r="FD207"/>
  <c r="FD209"/>
  <c r="FD212"/>
  <c r="HT312"/>
  <c r="HT317"/>
  <c r="DA207"/>
  <c r="DA209"/>
  <c r="DA212"/>
  <c r="S312"/>
  <c r="S317"/>
  <c r="AP312"/>
  <c r="AP317"/>
  <c r="CG207"/>
  <c r="CG212"/>
  <c r="DY207"/>
  <c r="DY209"/>
  <c r="DY212"/>
  <c r="BD312"/>
  <c r="BD317"/>
  <c r="FL312"/>
  <c r="FL314"/>
  <c r="FL317"/>
  <c r="EH207"/>
  <c r="EH209"/>
  <c r="EH212"/>
  <c r="AL207"/>
  <c r="AL212"/>
  <c r="AZ312"/>
  <c r="AZ317"/>
  <c r="GB312"/>
  <c r="GB314"/>
  <c r="GB317"/>
  <c r="BA312"/>
  <c r="BA317"/>
  <c r="P207"/>
  <c r="P212"/>
  <c r="GQ207"/>
  <c r="GQ212"/>
  <c r="EV207"/>
  <c r="EV209"/>
  <c r="EV212"/>
  <c r="DC312"/>
  <c r="DC314"/>
  <c r="DC317"/>
  <c r="GO207"/>
  <c r="GO209"/>
  <c r="GO212"/>
  <c r="AN312"/>
  <c r="AN317"/>
  <c r="CC312"/>
  <c r="CC317"/>
  <c r="FB207"/>
  <c r="FB209"/>
  <c r="FB212"/>
  <c r="HK312"/>
  <c r="HK314"/>
  <c r="HK317"/>
  <c r="EI207"/>
  <c r="EI209"/>
  <c r="EI212"/>
  <c r="CR312"/>
  <c r="CR314"/>
  <c r="CR317"/>
  <c r="AK207"/>
  <c r="AK212"/>
  <c r="M312"/>
  <c r="M317"/>
  <c r="DW207"/>
  <c r="DW209"/>
  <c r="DW212"/>
  <c r="FA207"/>
  <c r="FA209"/>
  <c r="FA212"/>
  <c r="DA312"/>
  <c r="DA314"/>
  <c r="DA317"/>
  <c r="DX312"/>
  <c r="DX314"/>
  <c r="DX317"/>
  <c r="M207"/>
  <c r="M212"/>
  <c r="DJ312"/>
  <c r="DJ317"/>
  <c r="EH312"/>
  <c r="EH314"/>
  <c r="EH317"/>
  <c r="AP207"/>
  <c r="AP212"/>
  <c r="EM312"/>
  <c r="EM317"/>
  <c r="BQ312"/>
  <c r="BQ317"/>
  <c r="CB207"/>
  <c r="CB212"/>
  <c r="DV312"/>
  <c r="DV314"/>
  <c r="DV317"/>
  <c r="HB312"/>
  <c r="HB314"/>
  <c r="HB317"/>
  <c r="CY207"/>
  <c r="CY209"/>
  <c r="CY212"/>
  <c r="HQ207"/>
  <c r="HQ209"/>
  <c r="HQ212"/>
  <c r="EM207"/>
  <c r="EM212"/>
  <c r="BY207"/>
  <c r="BY212"/>
  <c r="GD312"/>
  <c r="GD314"/>
  <c r="GD317"/>
  <c r="DB312"/>
  <c r="DB314"/>
  <c r="DB317"/>
  <c r="GG207"/>
  <c r="GG209"/>
  <c r="GG212"/>
  <c r="EA207"/>
  <c r="EA209"/>
  <c r="EA212"/>
  <c r="N207"/>
  <c r="N212"/>
  <c r="EG207"/>
  <c r="EG209"/>
  <c r="EG212"/>
  <c r="BN312"/>
  <c r="BN317"/>
  <c r="HT207"/>
  <c r="HT212"/>
  <c r="BZ207"/>
  <c r="BZ212"/>
  <c r="HP207"/>
  <c r="HP209"/>
  <c r="HP212"/>
  <c r="DH207"/>
  <c r="DH212"/>
  <c r="HL207"/>
  <c r="HL209"/>
  <c r="HL212"/>
  <c r="EJ312"/>
  <c r="EJ317"/>
  <c r="BS207"/>
  <c r="BS212"/>
  <c r="DS207"/>
  <c r="DS209"/>
  <c r="DS212"/>
  <c r="W312"/>
  <c r="W317"/>
  <c r="GD207"/>
  <c r="GD209"/>
  <c r="GD212"/>
  <c r="BZ312"/>
  <c r="BZ317"/>
  <c r="AA312"/>
  <c r="AA317"/>
  <c r="HC312"/>
  <c r="HC314"/>
  <c r="HC317"/>
  <c r="CT207"/>
  <c r="CT209"/>
  <c r="CT212"/>
  <c r="BQ207"/>
  <c r="BQ212"/>
  <c r="HI312"/>
  <c r="HI314"/>
  <c r="HI317"/>
  <c r="ED207"/>
  <c r="ED209"/>
  <c r="ED212"/>
  <c r="AL312"/>
  <c r="AL317"/>
  <c r="BO312"/>
  <c r="BO317"/>
  <c r="DW312"/>
  <c r="DW314"/>
  <c r="DW317"/>
  <c r="GE312"/>
  <c r="GE314"/>
  <c r="GE317"/>
  <c r="DT207"/>
  <c r="DT209"/>
  <c r="DT212"/>
  <c r="V312"/>
  <c r="V317"/>
  <c r="GC312"/>
  <c r="GC314"/>
  <c r="GC317"/>
  <c r="CP312"/>
  <c r="CP314"/>
  <c r="CP317"/>
  <c r="CF312"/>
  <c r="CF317"/>
  <c r="HV207"/>
  <c r="HV212"/>
  <c r="EC207"/>
  <c r="EC209"/>
  <c r="EC212"/>
  <c r="Y207"/>
  <c r="Y212"/>
  <c r="DT312"/>
  <c r="DT314"/>
  <c r="DT317"/>
  <c r="CD312"/>
  <c r="CD317"/>
  <c r="DX207"/>
  <c r="DX209"/>
  <c r="DX212"/>
  <c r="CC207"/>
  <c r="CC212"/>
  <c r="BR207"/>
  <c r="BR212"/>
  <c r="GA312"/>
  <c r="GA314"/>
  <c r="GA317"/>
  <c r="HI207"/>
  <c r="HI209"/>
  <c r="HI212"/>
  <c r="L312"/>
  <c r="L317"/>
  <c r="FG207"/>
  <c r="FG209"/>
  <c r="FG212"/>
  <c r="GK207"/>
  <c r="GK209"/>
  <c r="GK212"/>
  <c r="BU207"/>
  <c r="BU212"/>
  <c r="EV312"/>
  <c r="EV314"/>
  <c r="EV317"/>
  <c r="P312"/>
  <c r="P317"/>
  <c r="CE312"/>
  <c r="CE317"/>
  <c r="HM312"/>
  <c r="HM314"/>
  <c r="HM317"/>
  <c r="Q207"/>
  <c r="Q212"/>
  <c r="AQ312"/>
  <c r="AQ317"/>
  <c r="CF207"/>
  <c r="CF212"/>
  <c r="L207"/>
  <c r="L212"/>
  <c r="BW207"/>
  <c r="BW212"/>
  <c r="GK312"/>
  <c r="GK314"/>
  <c r="GK317"/>
  <c r="CR207"/>
  <c r="CR209"/>
  <c r="CR212"/>
  <c r="DY312"/>
  <c r="DY314"/>
  <c r="DY317"/>
  <c r="GC207"/>
  <c r="GC209"/>
  <c r="GC212"/>
  <c r="Z312"/>
  <c r="Z317"/>
  <c r="AU312"/>
  <c r="AU317"/>
  <c r="FL207"/>
  <c r="FL209"/>
  <c r="FL212"/>
  <c r="GS312"/>
  <c r="GS317"/>
  <c r="GM207"/>
  <c r="GM209"/>
  <c r="GM212"/>
  <c r="AK312"/>
  <c r="AK317"/>
  <c r="GO312"/>
  <c r="GO314"/>
  <c r="GO317"/>
  <c r="FP312"/>
  <c r="FP317"/>
  <c r="AT312"/>
  <c r="AT317"/>
  <c r="DJ207"/>
  <c r="DJ212"/>
  <c r="GJ207"/>
  <c r="GJ209"/>
  <c r="GJ212"/>
  <c r="GI312"/>
  <c r="GI314"/>
  <c r="GI317"/>
  <c r="DF207"/>
  <c r="DF209"/>
  <c r="DF212"/>
  <c r="GP312"/>
  <c r="GP317"/>
  <c r="T312"/>
  <c r="T317"/>
  <c r="EW207"/>
  <c r="EW209"/>
  <c r="EW212"/>
  <c r="BM207"/>
  <c r="BM212"/>
  <c r="H207"/>
  <c r="H212"/>
  <c r="CP207"/>
  <c r="CP209"/>
  <c r="CP212"/>
  <c r="FH312"/>
  <c r="FH314"/>
  <c r="FH317"/>
  <c r="HF207"/>
  <c r="HF209"/>
  <c r="HF212"/>
  <c r="FD312"/>
  <c r="FD314"/>
  <c r="FD317"/>
  <c r="Y312"/>
  <c r="Y317"/>
  <c r="EI312"/>
  <c r="EI314"/>
  <c r="EI317"/>
  <c r="FO312"/>
  <c r="FO317"/>
  <c r="EL312"/>
  <c r="EL317"/>
  <c r="AW312"/>
  <c r="AW317"/>
  <c r="HL312"/>
  <c r="HL314"/>
  <c r="HL317"/>
  <c r="DD207"/>
  <c r="DD209"/>
  <c r="DD212"/>
  <c r="AX207"/>
  <c r="AX212"/>
  <c r="HO312"/>
  <c r="HO314"/>
  <c r="HO317"/>
  <c r="DG207"/>
  <c r="DG212"/>
  <c r="GQ312"/>
  <c r="GQ317"/>
  <c r="GA207"/>
  <c r="GA209"/>
  <c r="GA212"/>
  <c r="FB312"/>
  <c r="FB314"/>
  <c r="FB317"/>
  <c r="FM207"/>
  <c r="FM212"/>
  <c r="J312"/>
  <c r="J317"/>
  <c r="S207"/>
  <c r="S212"/>
  <c r="AY207"/>
  <c r="AY212"/>
  <c r="EY207"/>
  <c r="EY209"/>
  <c r="EY212"/>
  <c r="AM207"/>
  <c r="AM212"/>
  <c r="HM207"/>
  <c r="HM209"/>
  <c r="HM212"/>
  <c r="FE312"/>
  <c r="FE314"/>
  <c r="FE317"/>
  <c r="HU312"/>
  <c r="HU317"/>
  <c r="BC207"/>
  <c r="BC212"/>
  <c r="R207"/>
  <c r="R212"/>
  <c r="BV207"/>
  <c r="BV212"/>
  <c r="FY312"/>
  <c r="FY314"/>
  <c r="FY317"/>
  <c r="HU207"/>
  <c r="HU212"/>
  <c r="DH312"/>
  <c r="DH317"/>
  <c r="BY312"/>
  <c r="BY317"/>
  <c r="K312"/>
  <c r="K317"/>
  <c r="N312"/>
  <c r="N317"/>
  <c r="BT207"/>
  <c r="BT212"/>
  <c r="BB312"/>
  <c r="BB317"/>
  <c r="EE207"/>
  <c r="EE209"/>
  <c r="EE212"/>
  <c r="FK207"/>
  <c r="FK209"/>
  <c r="FK212"/>
  <c r="HF312"/>
  <c r="HF314"/>
  <c r="HF317"/>
  <c r="GL312"/>
  <c r="GL314"/>
  <c r="GL317"/>
  <c r="CA207"/>
  <c r="CA212"/>
  <c r="CQ312"/>
  <c r="CQ314"/>
  <c r="CQ317"/>
  <c r="BX312"/>
  <c r="BX317"/>
  <c r="EA312"/>
  <c r="EA314"/>
  <c r="EA317"/>
  <c r="GP207"/>
  <c r="GP212"/>
  <c r="CZ312"/>
  <c r="CZ314"/>
  <c r="CZ317"/>
  <c r="AS207"/>
  <c r="AS212"/>
  <c r="BW312"/>
  <c r="BW317"/>
  <c r="HH312"/>
  <c r="HH314"/>
  <c r="HH317"/>
  <c r="BV312"/>
  <c r="BV317"/>
  <c r="EB207"/>
  <c r="EB209"/>
  <c r="EB212"/>
  <c r="W207"/>
  <c r="W212"/>
  <c r="EW312"/>
  <c r="EW314"/>
  <c r="EW317"/>
  <c r="HN312"/>
  <c r="HN314"/>
  <c r="HN317"/>
  <c r="FN312"/>
  <c r="FN317"/>
  <c r="HJ312"/>
  <c r="HJ314"/>
  <c r="HJ317"/>
  <c r="R312"/>
  <c r="R317"/>
  <c r="HS312"/>
  <c r="HS317"/>
  <c r="AM312"/>
  <c r="AM317"/>
  <c r="HG207"/>
  <c r="HG209"/>
  <c r="HG212"/>
  <c r="CW312"/>
  <c r="CW314"/>
  <c r="CW317"/>
  <c r="FZ312"/>
  <c r="FZ314"/>
  <c r="FZ317"/>
  <c r="EK312"/>
  <c r="EK317"/>
  <c r="AV312"/>
  <c r="AV317"/>
  <c r="X207"/>
  <c r="X212"/>
  <c r="GJ312"/>
  <c r="GJ314"/>
  <c r="GJ317"/>
  <c r="I312"/>
  <c r="I317"/>
  <c r="CT312"/>
  <c r="CT314"/>
  <c r="CT317"/>
  <c r="AR207"/>
  <c r="AR212"/>
  <c r="GR207"/>
  <c r="GR212"/>
  <c r="BS312"/>
  <c r="BS317"/>
  <c r="ED312"/>
  <c r="ED314"/>
  <c r="ED317"/>
  <c r="CA312"/>
  <c r="CA317"/>
  <c r="CX312"/>
  <c r="CX314"/>
  <c r="CX317"/>
  <c r="HS207"/>
  <c r="HS212"/>
  <c r="HG312"/>
  <c r="HG314"/>
  <c r="HG317"/>
  <c r="BU312"/>
  <c r="BU317"/>
  <c r="GI207"/>
  <c r="GI209"/>
  <c r="GI212"/>
  <c r="FJ312"/>
  <c r="FJ314"/>
  <c r="FJ317"/>
  <c r="T207"/>
  <c r="T212"/>
  <c r="AU207"/>
  <c r="AU212"/>
  <c r="FK312"/>
  <c r="FK314"/>
  <c r="FK317"/>
  <c r="Z207"/>
  <c r="Z212"/>
  <c r="V207"/>
  <c r="V212"/>
  <c r="EL207"/>
  <c r="EL212"/>
  <c r="GM312"/>
  <c r="GM314"/>
  <c r="GM317"/>
  <c r="DZ312"/>
  <c r="DZ314"/>
  <c r="DZ317"/>
  <c r="K207"/>
  <c r="K212"/>
  <c r="X312"/>
  <c r="X317"/>
  <c r="AO207"/>
  <c r="AO212"/>
  <c r="GF312"/>
  <c r="GF314"/>
  <c r="GF317"/>
  <c r="HB207"/>
  <c r="HB209"/>
  <c r="HB212"/>
  <c r="AY312"/>
  <c r="AY317"/>
  <c r="HD312"/>
  <c r="HD314"/>
  <c r="HD317"/>
  <c r="EB312"/>
  <c r="EB314"/>
  <c r="EB317"/>
  <c r="FH207"/>
  <c r="FH209"/>
  <c r="FH212"/>
  <c r="DD312"/>
  <c r="DD314"/>
  <c r="DD317"/>
  <c r="U312"/>
  <c r="U317"/>
  <c r="GE207"/>
  <c r="GE209"/>
  <c r="GE212"/>
  <c r="FO207"/>
  <c r="FO212"/>
  <c r="CY312"/>
  <c r="CY314"/>
  <c r="CY317"/>
  <c r="BC312"/>
  <c r="BC317"/>
  <c r="DV207"/>
  <c r="DV209"/>
  <c r="DV212"/>
  <c r="GB207"/>
  <c r="GB209"/>
  <c r="GB212"/>
  <c r="BN207"/>
  <c r="BN212"/>
  <c r="HO207"/>
  <c r="HO209"/>
  <c r="HO212"/>
  <c r="EY312"/>
  <c r="EY314"/>
  <c r="EY317"/>
  <c r="FF312"/>
  <c r="FF314"/>
  <c r="FF317"/>
  <c r="DC207"/>
  <c r="DC209"/>
  <c r="DC212"/>
  <c r="DS312"/>
  <c r="DS314"/>
  <c r="DS317"/>
  <c r="GH312"/>
  <c r="GH314"/>
  <c r="GH317"/>
  <c r="GR312"/>
  <c r="GR317"/>
  <c r="CV312"/>
  <c r="CV314"/>
  <c r="CV317"/>
  <c r="BD207"/>
  <c r="BD212"/>
  <c r="FF207"/>
  <c r="FF209"/>
  <c r="FF212"/>
  <c r="DU207"/>
  <c r="DU209"/>
  <c r="DU212"/>
  <c r="G207"/>
  <c r="G212"/>
  <c r="CG312"/>
  <c r="CG317"/>
  <c r="HN207"/>
  <c r="HN209"/>
  <c r="HN212"/>
  <c r="CD207"/>
  <c r="CD212"/>
  <c r="CS207"/>
  <c r="CS209"/>
  <c r="CS212"/>
  <c r="DU312"/>
  <c r="DU314"/>
  <c r="DU317"/>
  <c r="BP207"/>
  <c r="BP212"/>
  <c r="FE207"/>
  <c r="FE209"/>
  <c r="FE212"/>
  <c r="CU312"/>
  <c r="CU314"/>
  <c r="CU317"/>
  <c r="FN207"/>
  <c r="FN212"/>
  <c r="AW207"/>
  <c r="AW212"/>
  <c r="HQ312"/>
  <c r="HQ314"/>
  <c r="HQ317"/>
  <c r="DB207"/>
  <c r="DB209"/>
  <c r="DB212"/>
  <c r="DF312"/>
  <c r="DF314"/>
  <c r="DF317"/>
  <c r="BX207"/>
  <c r="BX212"/>
  <c r="J207"/>
  <c r="J212"/>
  <c r="GL207"/>
  <c r="GL209"/>
  <c r="GL212"/>
  <c r="FA312"/>
  <c r="FA314"/>
  <c r="FA317"/>
  <c r="AZ207"/>
  <c r="AZ212"/>
  <c r="HH207"/>
  <c r="HH209"/>
  <c r="HH212"/>
  <c r="CZ207"/>
  <c r="CZ209"/>
  <c r="CZ212"/>
  <c r="HD207"/>
  <c r="HD209"/>
  <c r="HD212"/>
  <c r="CV207"/>
  <c r="CV209"/>
  <c r="CV212"/>
  <c r="H312"/>
  <c r="H317"/>
  <c r="FY207"/>
  <c r="FY209"/>
  <c r="FY212"/>
  <c r="HP312"/>
  <c r="HP314"/>
  <c r="HP317"/>
  <c r="FP207"/>
  <c r="FP212"/>
  <c r="FM312"/>
  <c r="FM317"/>
  <c r="I207"/>
  <c r="I212"/>
  <c r="EZ207"/>
  <c r="EZ209"/>
  <c r="EZ212"/>
  <c r="BO207"/>
  <c r="BO212"/>
  <c r="DI207"/>
  <c r="DI212"/>
  <c r="AN207"/>
  <c r="AN212"/>
  <c r="EE312"/>
  <c r="EE314"/>
  <c r="EE317"/>
  <c r="FJ207"/>
  <c r="FJ209"/>
  <c r="FJ212"/>
  <c r="GS207"/>
  <c r="GS212"/>
  <c r="DE207"/>
  <c r="DE209"/>
  <c r="DE212"/>
  <c r="CE207"/>
  <c r="CE212"/>
  <c r="BB207"/>
  <c r="BB212"/>
  <c r="AR312"/>
  <c r="AR317"/>
  <c r="CW207"/>
  <c r="CW209"/>
  <c r="CW212"/>
  <c r="GG312"/>
  <c r="GG314"/>
  <c r="GG317"/>
  <c r="EG312"/>
  <c r="EG314"/>
  <c r="EG317"/>
  <c r="HJ207"/>
  <c r="HJ209"/>
  <c r="HJ212"/>
  <c r="EC312"/>
  <c r="EC314"/>
  <c r="EC317"/>
  <c r="AJ312"/>
  <c r="AJ317"/>
  <c r="EJ207"/>
  <c r="EJ212"/>
  <c r="AQ207"/>
  <c r="AQ212"/>
  <c r="GN207"/>
  <c r="GN209"/>
  <c r="GN212"/>
  <c r="HC207"/>
  <c r="HC209"/>
  <c r="HC212"/>
  <c r="FI207"/>
  <c r="FI209"/>
  <c r="FI212"/>
  <c r="DI312"/>
  <c r="DI317"/>
  <c r="DE312"/>
  <c r="DE314"/>
  <c r="DE317"/>
  <c r="EZ312"/>
  <c r="EZ314"/>
  <c r="EZ317"/>
  <c r="O207"/>
  <c r="O212"/>
  <c r="HR207"/>
  <c r="HR209"/>
  <c r="HR212"/>
  <c r="AS312"/>
  <c r="AS317"/>
  <c r="U207"/>
  <c r="U212"/>
  <c r="EX312"/>
  <c r="EX314"/>
  <c r="EX317"/>
  <c r="AO312"/>
  <c r="AO317"/>
  <c r="CU207"/>
  <c r="CU209"/>
  <c r="CU212"/>
  <c r="HE207"/>
  <c r="HE209"/>
  <c r="HE212"/>
  <c r="CB312"/>
  <c r="CB317"/>
  <c r="HS111" l="1"/>
  <c r="HS115" s="1"/>
  <c r="HS121" s="1"/>
  <c r="HS123" s="1"/>
  <c r="HS117"/>
  <c r="DJ111"/>
  <c r="DJ115" s="1"/>
  <c r="DJ121" s="1"/>
  <c r="DJ123" s="1"/>
  <c r="DJ117"/>
  <c r="FM116"/>
  <c r="FM117"/>
  <c r="GP113"/>
  <c r="GP118" s="1"/>
  <c r="GP117"/>
  <c r="EL116"/>
  <c r="EL117"/>
  <c r="GR113"/>
  <c r="GR118" s="1"/>
  <c r="GR117"/>
  <c r="DG111"/>
  <c r="DG115" s="1"/>
  <c r="DG121" s="1"/>
  <c r="DG123" s="1"/>
  <c r="DG117"/>
  <c r="FP113"/>
  <c r="FP118" s="1"/>
  <c r="FP117"/>
  <c r="GQ116"/>
  <c r="GQ117"/>
  <c r="GS116"/>
  <c r="GS117"/>
  <c r="FN111"/>
  <c r="FN115" s="1"/>
  <c r="FN121" s="1"/>
  <c r="FN123" s="1"/>
  <c r="FN117"/>
  <c r="DI111"/>
  <c r="DI115" s="1"/>
  <c r="DI121" s="1"/>
  <c r="DI117"/>
  <c r="FO116"/>
  <c r="FO117"/>
  <c r="EK111"/>
  <c r="EK115" s="1"/>
  <c r="EK121" s="1"/>
  <c r="EK123" s="1"/>
  <c r="EK117"/>
  <c r="EJ113"/>
  <c r="EJ118" s="1"/>
  <c r="EJ117"/>
  <c r="HT116"/>
  <c r="HT117"/>
  <c r="DH116"/>
  <c r="DH117"/>
  <c r="EM116"/>
  <c r="EM117"/>
  <c r="HU111"/>
  <c r="HU115" s="1"/>
  <c r="HU121" s="1"/>
  <c r="HU123" s="1"/>
  <c r="HU117"/>
  <c r="HV116"/>
  <c r="HV117"/>
  <c r="EB117"/>
  <c r="ED117"/>
  <c r="EB111"/>
  <c r="EB115" s="1"/>
  <c r="EB121" s="1"/>
  <c r="EB123" s="1"/>
  <c r="GR111"/>
  <c r="GR115" s="1"/>
  <c r="GR121" s="1"/>
  <c r="GR123" s="1"/>
  <c r="CB320"/>
  <c r="CB318"/>
  <c r="CB319"/>
  <c r="HE214"/>
  <c r="HE213"/>
  <c r="HE215"/>
  <c r="CU214"/>
  <c r="CU213"/>
  <c r="CU215"/>
  <c r="AO318"/>
  <c r="AO319"/>
  <c r="AO320"/>
  <c r="EX320"/>
  <c r="EX319"/>
  <c r="EX318"/>
  <c r="U213"/>
  <c r="U214"/>
  <c r="U215"/>
  <c r="AS320"/>
  <c r="AS318"/>
  <c r="AS319"/>
  <c r="HR214"/>
  <c r="HR215"/>
  <c r="HR213"/>
  <c r="O213"/>
  <c r="O215"/>
  <c r="O214"/>
  <c r="EZ319"/>
  <c r="EZ320"/>
  <c r="EZ318"/>
  <c r="DE319"/>
  <c r="DE318"/>
  <c r="DE320"/>
  <c r="DI318"/>
  <c r="DI319"/>
  <c r="DI320"/>
  <c r="FI213"/>
  <c r="FI214"/>
  <c r="FI215"/>
  <c r="HC214"/>
  <c r="HC213"/>
  <c r="HC215"/>
  <c r="GN214"/>
  <c r="GN215"/>
  <c r="GN213"/>
  <c r="AQ214"/>
  <c r="AQ213"/>
  <c r="AQ215"/>
  <c r="EJ213"/>
  <c r="EJ214"/>
  <c r="EJ215"/>
  <c r="AJ320"/>
  <c r="AJ319"/>
  <c r="AJ318"/>
  <c r="EC319"/>
  <c r="EC318"/>
  <c r="EC320"/>
  <c r="HJ214"/>
  <c r="HJ213"/>
  <c r="HJ215"/>
  <c r="EG320"/>
  <c r="EG319"/>
  <c r="EG318"/>
  <c r="GG319"/>
  <c r="GG318"/>
  <c r="GG320"/>
  <c r="CW215"/>
  <c r="CW213"/>
  <c r="CW214"/>
  <c r="AR320"/>
  <c r="AR319"/>
  <c r="AR318"/>
  <c r="BB213"/>
  <c r="BB214"/>
  <c r="BB215"/>
  <c r="CE215"/>
  <c r="CE214"/>
  <c r="CE213"/>
  <c r="DE213"/>
  <c r="DE214"/>
  <c r="DE215"/>
  <c r="GS214"/>
  <c r="GS215"/>
  <c r="GS213"/>
  <c r="FJ213"/>
  <c r="FJ214"/>
  <c r="FJ215"/>
  <c r="EE320"/>
  <c r="EE319"/>
  <c r="EE318"/>
  <c r="AN214"/>
  <c r="AN215"/>
  <c r="AN213"/>
  <c r="DI213"/>
  <c r="DI215"/>
  <c r="DI214"/>
  <c r="BO215"/>
  <c r="BO214"/>
  <c r="BO213"/>
  <c r="EZ215"/>
  <c r="EZ213"/>
  <c r="EZ214"/>
  <c r="I215"/>
  <c r="I213"/>
  <c r="I214"/>
  <c r="FM318"/>
  <c r="FM320"/>
  <c r="FM319"/>
  <c r="FP214"/>
  <c r="FP215"/>
  <c r="FP213"/>
  <c r="HP319"/>
  <c r="HP318"/>
  <c r="HP320"/>
  <c r="FY215"/>
  <c r="FY213"/>
  <c r="FY214"/>
  <c r="H318"/>
  <c r="H319"/>
  <c r="H320"/>
  <c r="CV215"/>
  <c r="CV214"/>
  <c r="CV213"/>
  <c r="HD213"/>
  <c r="HD215"/>
  <c r="HD214"/>
  <c r="CZ214"/>
  <c r="CZ215"/>
  <c r="CZ213"/>
  <c r="HH214"/>
  <c r="HH213"/>
  <c r="HH215"/>
  <c r="AZ213"/>
  <c r="AZ215"/>
  <c r="AZ214"/>
  <c r="FA318"/>
  <c r="FA319"/>
  <c r="FA320"/>
  <c r="GL213"/>
  <c r="GL215"/>
  <c r="GL214"/>
  <c r="J215"/>
  <c r="J214"/>
  <c r="J213"/>
  <c r="BX213"/>
  <c r="BX215"/>
  <c r="BX214"/>
  <c r="DF320"/>
  <c r="DF319"/>
  <c r="DF318"/>
  <c r="DB214"/>
  <c r="DB215"/>
  <c r="DB213"/>
  <c r="HQ318"/>
  <c r="HQ319"/>
  <c r="HQ320"/>
  <c r="AW215"/>
  <c r="AW214"/>
  <c r="AW213"/>
  <c r="FN215"/>
  <c r="FN213"/>
  <c r="FN214"/>
  <c r="CU318"/>
  <c r="CU320"/>
  <c r="CU319"/>
  <c r="FE215"/>
  <c r="FE213"/>
  <c r="FE214"/>
  <c r="BP213"/>
  <c r="BP215"/>
  <c r="BP214"/>
  <c r="DU320"/>
  <c r="DU318"/>
  <c r="DU319"/>
  <c r="CS213"/>
  <c r="CS215"/>
  <c r="CS214"/>
  <c r="CD215"/>
  <c r="CD214"/>
  <c r="CD213"/>
  <c r="HN215"/>
  <c r="HN213"/>
  <c r="HN214"/>
  <c r="CG318"/>
  <c r="CG319"/>
  <c r="CG320"/>
  <c r="G215"/>
  <c r="G214"/>
  <c r="G213"/>
  <c r="DU215"/>
  <c r="DU214"/>
  <c r="DU213"/>
  <c r="FF213"/>
  <c r="FF215"/>
  <c r="FF214"/>
  <c r="BD213"/>
  <c r="BD214"/>
  <c r="BD215"/>
  <c r="CV318"/>
  <c r="CV320"/>
  <c r="CV319"/>
  <c r="GR320"/>
  <c r="GR318"/>
  <c r="GR319"/>
  <c r="GH320"/>
  <c r="GH319"/>
  <c r="GH318"/>
  <c r="DS320"/>
  <c r="DS318"/>
  <c r="DS319"/>
  <c r="DC215"/>
  <c r="DC214"/>
  <c r="DC213"/>
  <c r="FF318"/>
  <c r="FF320"/>
  <c r="FF319"/>
  <c r="EY319"/>
  <c r="EY318"/>
  <c r="EY320"/>
  <c r="HO213"/>
  <c r="HO214"/>
  <c r="HO215"/>
  <c r="BN213"/>
  <c r="BN215"/>
  <c r="BN214"/>
  <c r="GB213"/>
  <c r="GB214"/>
  <c r="GB215"/>
  <c r="DV213"/>
  <c r="DV215"/>
  <c r="DV214"/>
  <c r="BC320"/>
  <c r="BC319"/>
  <c r="BC318"/>
  <c r="CY319"/>
  <c r="CY318"/>
  <c r="CY320"/>
  <c r="FO213"/>
  <c r="FO214"/>
  <c r="FO215"/>
  <c r="GE214"/>
  <c r="GE215"/>
  <c r="GE213"/>
  <c r="U319"/>
  <c r="U320"/>
  <c r="U318"/>
  <c r="DD320"/>
  <c r="DD318"/>
  <c r="DD319"/>
  <c r="FH213"/>
  <c r="FH214"/>
  <c r="FH215"/>
  <c r="EB318"/>
  <c r="EB319"/>
  <c r="EB320"/>
  <c r="HD319"/>
  <c r="HD318"/>
  <c r="HD320"/>
  <c r="AY319"/>
  <c r="AY320"/>
  <c r="AY318"/>
  <c r="HB214"/>
  <c r="HB215"/>
  <c r="HB213"/>
  <c r="GF318"/>
  <c r="GF320"/>
  <c r="GF319"/>
  <c r="AO213"/>
  <c r="AO215"/>
  <c r="AO214"/>
  <c r="X318"/>
  <c r="X319"/>
  <c r="X320"/>
  <c r="K215"/>
  <c r="K213"/>
  <c r="K214"/>
  <c r="DZ318"/>
  <c r="DZ320"/>
  <c r="DZ319"/>
  <c r="GM320"/>
  <c r="GM319"/>
  <c r="GM318"/>
  <c r="EL213"/>
  <c r="EL214"/>
  <c r="EL215"/>
  <c r="V215"/>
  <c r="V213"/>
  <c r="V214"/>
  <c r="Z215"/>
  <c r="Z213"/>
  <c r="Z214"/>
  <c r="FK320"/>
  <c r="FK319"/>
  <c r="FK318"/>
  <c r="AU215"/>
  <c r="AU213"/>
  <c r="AU214"/>
  <c r="T213"/>
  <c r="T214"/>
  <c r="T215"/>
  <c r="FJ318"/>
  <c r="FJ320"/>
  <c r="FJ319"/>
  <c r="GI215"/>
  <c r="GI214"/>
  <c r="GI213"/>
  <c r="BU319"/>
  <c r="BU320"/>
  <c r="BU318"/>
  <c r="HG320"/>
  <c r="HG319"/>
  <c r="HG318"/>
  <c r="HS215"/>
  <c r="HS213"/>
  <c r="HS214"/>
  <c r="CX319"/>
  <c r="CX320"/>
  <c r="CX318"/>
  <c r="CA318"/>
  <c r="CA319"/>
  <c r="CA320"/>
  <c r="ED318"/>
  <c r="ED319"/>
  <c r="ED320"/>
  <c r="BS318"/>
  <c r="BS320"/>
  <c r="BS319"/>
  <c r="GR215"/>
  <c r="GR214"/>
  <c r="GR213"/>
  <c r="AR214"/>
  <c r="AR213"/>
  <c r="AR215"/>
  <c r="CT320"/>
  <c r="CT319"/>
  <c r="CT318"/>
  <c r="I320"/>
  <c r="I319"/>
  <c r="I318"/>
  <c r="GJ318"/>
  <c r="GJ320"/>
  <c r="GJ319"/>
  <c r="X215"/>
  <c r="X214"/>
  <c r="X213"/>
  <c r="AV319"/>
  <c r="AV318"/>
  <c r="AV320"/>
  <c r="EK318"/>
  <c r="EK319"/>
  <c r="EK320"/>
  <c r="FZ318"/>
  <c r="FZ319"/>
  <c r="FZ320"/>
  <c r="CW320"/>
  <c r="CW318"/>
  <c r="CW319"/>
  <c r="HG213"/>
  <c r="HG215"/>
  <c r="HG214"/>
  <c r="AM319"/>
  <c r="AM320"/>
  <c r="AM318"/>
  <c r="HS318"/>
  <c r="HS320"/>
  <c r="HS319"/>
  <c r="R318"/>
  <c r="R320"/>
  <c r="R319"/>
  <c r="HJ318"/>
  <c r="HJ319"/>
  <c r="HJ320"/>
  <c r="FN320"/>
  <c r="FN319"/>
  <c r="FN318"/>
  <c r="HN320"/>
  <c r="HN319"/>
  <c r="HN318"/>
  <c r="EW318"/>
  <c r="EW320"/>
  <c r="EW319"/>
  <c r="W214"/>
  <c r="W215"/>
  <c r="W213"/>
  <c r="EB215"/>
  <c r="EB213"/>
  <c r="EB214"/>
  <c r="BV318"/>
  <c r="BV320"/>
  <c r="BV319"/>
  <c r="HH320"/>
  <c r="HH318"/>
  <c r="HH319"/>
  <c r="BW318"/>
  <c r="BW319"/>
  <c r="BW320"/>
  <c r="AS213"/>
  <c r="AS214"/>
  <c r="AS215"/>
  <c r="CZ319"/>
  <c r="CZ318"/>
  <c r="CZ320"/>
  <c r="GP213"/>
  <c r="GP215"/>
  <c r="GP214"/>
  <c r="EA320"/>
  <c r="EA318"/>
  <c r="EA319"/>
  <c r="BX319"/>
  <c r="BX318"/>
  <c r="BX320"/>
  <c r="CQ319"/>
  <c r="CQ318"/>
  <c r="CQ320"/>
  <c r="CA213"/>
  <c r="CA215"/>
  <c r="CA214"/>
  <c r="GL319"/>
  <c r="GL318"/>
  <c r="GL320"/>
  <c r="HF319"/>
  <c r="HF320"/>
  <c r="HF318"/>
  <c r="FK215"/>
  <c r="FK214"/>
  <c r="FK213"/>
  <c r="EE214"/>
  <c r="EE213"/>
  <c r="EE215"/>
  <c r="BB318"/>
  <c r="BB319"/>
  <c r="BB320"/>
  <c r="BT215"/>
  <c r="BT214"/>
  <c r="BT213"/>
  <c r="N318"/>
  <c r="N319"/>
  <c r="N320"/>
  <c r="K318"/>
  <c r="K320"/>
  <c r="K319"/>
  <c r="BY318"/>
  <c r="BY319"/>
  <c r="BY320"/>
  <c r="DH320"/>
  <c r="DH318"/>
  <c r="DH319"/>
  <c r="HU215"/>
  <c r="HU214"/>
  <c r="HU213"/>
  <c r="FY319"/>
  <c r="FY320"/>
  <c r="FY318"/>
  <c r="BV214"/>
  <c r="BV215"/>
  <c r="BV213"/>
  <c r="R215"/>
  <c r="R213"/>
  <c r="R214"/>
  <c r="BC214"/>
  <c r="BC215"/>
  <c r="BC213"/>
  <c r="HU318"/>
  <c r="HU320"/>
  <c r="HU319"/>
  <c r="FE320"/>
  <c r="FE318"/>
  <c r="FE319"/>
  <c r="HM213"/>
  <c r="HM215"/>
  <c r="HM214"/>
  <c r="AM215"/>
  <c r="AM214"/>
  <c r="AM213"/>
  <c r="EY214"/>
  <c r="EY213"/>
  <c r="EY215"/>
  <c r="AY213"/>
  <c r="AY215"/>
  <c r="AY214"/>
  <c r="S213"/>
  <c r="S215"/>
  <c r="S214"/>
  <c r="J319"/>
  <c r="J320"/>
  <c r="J318"/>
  <c r="FM213"/>
  <c r="FM215"/>
  <c r="FM214"/>
  <c r="FB318"/>
  <c r="FB319"/>
  <c r="FB320"/>
  <c r="GA215"/>
  <c r="GA214"/>
  <c r="GA213"/>
  <c r="GQ318"/>
  <c r="GQ319"/>
  <c r="GQ320"/>
  <c r="DG213"/>
  <c r="DG215"/>
  <c r="DG214"/>
  <c r="HO320"/>
  <c r="HO319"/>
  <c r="HO318"/>
  <c r="AX214"/>
  <c r="AX215"/>
  <c r="AX213"/>
  <c r="DD213"/>
  <c r="DD214"/>
  <c r="DD215"/>
  <c r="HL318"/>
  <c r="HL320"/>
  <c r="HL319"/>
  <c r="AW319"/>
  <c r="AW320"/>
  <c r="AW318"/>
  <c r="EL319"/>
  <c r="EL320"/>
  <c r="EL318"/>
  <c r="FO318"/>
  <c r="FO320"/>
  <c r="FO319"/>
  <c r="EI320"/>
  <c r="EI318"/>
  <c r="EI319"/>
  <c r="Y319"/>
  <c r="Y318"/>
  <c r="Y320"/>
  <c r="FD318"/>
  <c r="FD320"/>
  <c r="FD319"/>
  <c r="HF213"/>
  <c r="HF214"/>
  <c r="HF215"/>
  <c r="FH320"/>
  <c r="FH319"/>
  <c r="FH318"/>
  <c r="CP215"/>
  <c r="CP213"/>
  <c r="CP214"/>
  <c r="H214"/>
  <c r="H215"/>
  <c r="H213"/>
  <c r="BM213"/>
  <c r="BM214"/>
  <c r="BM215"/>
  <c r="EW214"/>
  <c r="EW215"/>
  <c r="EW213"/>
  <c r="T318"/>
  <c r="T320"/>
  <c r="T319"/>
  <c r="GP319"/>
  <c r="GP318"/>
  <c r="GP320"/>
  <c r="DF214"/>
  <c r="DF215"/>
  <c r="DF213"/>
  <c r="GI320"/>
  <c r="GI318"/>
  <c r="GI319"/>
  <c r="GJ214"/>
  <c r="GJ215"/>
  <c r="GJ213"/>
  <c r="DJ213"/>
  <c r="DJ214"/>
  <c r="DJ215"/>
  <c r="AT318"/>
  <c r="AT319"/>
  <c r="AT320"/>
  <c r="FP319"/>
  <c r="FP318"/>
  <c r="FP320"/>
  <c r="GO319"/>
  <c r="GO320"/>
  <c r="GO318"/>
  <c r="AK319"/>
  <c r="AK318"/>
  <c r="AK320"/>
  <c r="GM215"/>
  <c r="GM214"/>
  <c r="GM213"/>
  <c r="GS318"/>
  <c r="GS320"/>
  <c r="GS319"/>
  <c r="FL214"/>
  <c r="FL215"/>
  <c r="FL213"/>
  <c r="AU320"/>
  <c r="AU319"/>
  <c r="AU318"/>
  <c r="Z318"/>
  <c r="Z319"/>
  <c r="Z320"/>
  <c r="GC214"/>
  <c r="GC213"/>
  <c r="GC215"/>
  <c r="DY318"/>
  <c r="DY320"/>
  <c r="DY319"/>
  <c r="CR215"/>
  <c r="CR213"/>
  <c r="CR214"/>
  <c r="GK318"/>
  <c r="GK320"/>
  <c r="GK319"/>
  <c r="BW213"/>
  <c r="BW215"/>
  <c r="BW214"/>
  <c r="L215"/>
  <c r="L214"/>
  <c r="L213"/>
  <c r="CF213"/>
  <c r="CF215"/>
  <c r="CF214"/>
  <c r="AQ319"/>
  <c r="AQ320"/>
  <c r="AQ318"/>
  <c r="Q215"/>
  <c r="Q214"/>
  <c r="Q213"/>
  <c r="HM318"/>
  <c r="HM319"/>
  <c r="HM320"/>
  <c r="CE318"/>
  <c r="CE319"/>
  <c r="CE320"/>
  <c r="P318"/>
  <c r="P319"/>
  <c r="P320"/>
  <c r="EV318"/>
  <c r="EV319"/>
  <c r="EV320"/>
  <c r="BU214"/>
  <c r="BU213"/>
  <c r="BU215"/>
  <c r="GK213"/>
  <c r="GK214"/>
  <c r="GK215"/>
  <c r="FG214"/>
  <c r="FG213"/>
  <c r="FG215"/>
  <c r="L318"/>
  <c r="L320"/>
  <c r="L319"/>
  <c r="HI213"/>
  <c r="HI215"/>
  <c r="HI214"/>
  <c r="GA319"/>
  <c r="GA318"/>
  <c r="GA320"/>
  <c r="BR213"/>
  <c r="BR214"/>
  <c r="BR215"/>
  <c r="CC214"/>
  <c r="CC215"/>
  <c r="CC213"/>
  <c r="DX215"/>
  <c r="DX214"/>
  <c r="DX213"/>
  <c r="CD318"/>
  <c r="CD319"/>
  <c r="CD320"/>
  <c r="DT318"/>
  <c r="DT319"/>
  <c r="DT320"/>
  <c r="Y215"/>
  <c r="Y213"/>
  <c r="Y214"/>
  <c r="EC215"/>
  <c r="EC214"/>
  <c r="EC213"/>
  <c r="HV214"/>
  <c r="HV213"/>
  <c r="HV215"/>
  <c r="CF319"/>
  <c r="CF318"/>
  <c r="CF320"/>
  <c r="CP318"/>
  <c r="CP320"/>
  <c r="CP319"/>
  <c r="GC319"/>
  <c r="GC320"/>
  <c r="GC318"/>
  <c r="V319"/>
  <c r="V320"/>
  <c r="V318"/>
  <c r="DT215"/>
  <c r="DT213"/>
  <c r="DT214"/>
  <c r="GE320"/>
  <c r="GE318"/>
  <c r="GE319"/>
  <c r="DW319"/>
  <c r="DW318"/>
  <c r="DW320"/>
  <c r="BO318"/>
  <c r="BO319"/>
  <c r="BO320"/>
  <c r="AL320"/>
  <c r="AL318"/>
  <c r="AL319"/>
  <c r="ED215"/>
  <c r="ED214"/>
  <c r="ED213"/>
  <c r="HI319"/>
  <c r="HI320"/>
  <c r="HI318"/>
  <c r="BQ214"/>
  <c r="BQ215"/>
  <c r="BQ213"/>
  <c r="CT214"/>
  <c r="CT215"/>
  <c r="CT213"/>
  <c r="HC319"/>
  <c r="HC320"/>
  <c r="HC318"/>
  <c r="AA318"/>
  <c r="AA319"/>
  <c r="AA320"/>
  <c r="BZ318"/>
  <c r="BZ320"/>
  <c r="BZ319"/>
  <c r="GD215"/>
  <c r="GD213"/>
  <c r="GD214"/>
  <c r="W318"/>
  <c r="W320"/>
  <c r="W319"/>
  <c r="DS214"/>
  <c r="DS215"/>
  <c r="DS213"/>
  <c r="BS215"/>
  <c r="BS214"/>
  <c r="BS213"/>
  <c r="EJ320"/>
  <c r="EJ318"/>
  <c r="EJ319"/>
  <c r="HL214"/>
  <c r="HL213"/>
  <c r="HL215"/>
  <c r="DH213"/>
  <c r="DH215"/>
  <c r="DH214"/>
  <c r="HP214"/>
  <c r="HP213"/>
  <c r="HP215"/>
  <c r="BZ215"/>
  <c r="BZ214"/>
  <c r="BZ213"/>
  <c r="HT215"/>
  <c r="HT213"/>
  <c r="HT214"/>
  <c r="BN319"/>
  <c r="BN320"/>
  <c r="BN318"/>
  <c r="EG213"/>
  <c r="EG214"/>
  <c r="EG215"/>
  <c r="N213"/>
  <c r="N215"/>
  <c r="N214"/>
  <c r="EA214"/>
  <c r="EA213"/>
  <c r="EA215"/>
  <c r="GG213"/>
  <c r="GG215"/>
  <c r="GG214"/>
  <c r="DB319"/>
  <c r="DB318"/>
  <c r="DB320"/>
  <c r="GD320"/>
  <c r="GD318"/>
  <c r="GD319"/>
  <c r="BY215"/>
  <c r="BY213"/>
  <c r="BY214"/>
  <c r="EM215"/>
  <c r="EM213"/>
  <c r="EM214"/>
  <c r="HQ213"/>
  <c r="HQ215"/>
  <c r="HQ214"/>
  <c r="CY215"/>
  <c r="CY213"/>
  <c r="CY214"/>
  <c r="HB319"/>
  <c r="HB320"/>
  <c r="HB318"/>
  <c r="DV318"/>
  <c r="DV319"/>
  <c r="DV320"/>
  <c r="CB213"/>
  <c r="CB214"/>
  <c r="CB215"/>
  <c r="BQ318"/>
  <c r="BQ319"/>
  <c r="BQ320"/>
  <c r="EM318"/>
  <c r="EM319"/>
  <c r="EM320"/>
  <c r="AP215"/>
  <c r="AP213"/>
  <c r="AP214"/>
  <c r="EH320"/>
  <c r="EH318"/>
  <c r="EH319"/>
  <c r="DJ320"/>
  <c r="DJ319"/>
  <c r="DJ318"/>
  <c r="M215"/>
  <c r="M213"/>
  <c r="M214"/>
  <c r="DX319"/>
  <c r="DX318"/>
  <c r="DX320"/>
  <c r="DA320"/>
  <c r="DA319"/>
  <c r="DA318"/>
  <c r="FA213"/>
  <c r="FA215"/>
  <c r="FA214"/>
  <c r="DW213"/>
  <c r="DW215"/>
  <c r="DW214"/>
  <c r="M318"/>
  <c r="M319"/>
  <c r="M320"/>
  <c r="AK213"/>
  <c r="AK215"/>
  <c r="AK214"/>
  <c r="CR320"/>
  <c r="CR318"/>
  <c r="CR319"/>
  <c r="EI214"/>
  <c r="EI215"/>
  <c r="EI213"/>
  <c r="HK318"/>
  <c r="HK319"/>
  <c r="HK320"/>
  <c r="FB215"/>
  <c r="FB214"/>
  <c r="FB213"/>
  <c r="CC319"/>
  <c r="CC318"/>
  <c r="CC320"/>
  <c r="AN320"/>
  <c r="AN318"/>
  <c r="AN319"/>
  <c r="GO215"/>
  <c r="GO213"/>
  <c r="GO214"/>
  <c r="DC318"/>
  <c r="DC319"/>
  <c r="DC320"/>
  <c r="EV214"/>
  <c r="EV213"/>
  <c r="EV215"/>
  <c r="GQ213"/>
  <c r="GQ215"/>
  <c r="GQ214"/>
  <c r="P215"/>
  <c r="P213"/>
  <c r="P214"/>
  <c r="BA320"/>
  <c r="BA318"/>
  <c r="BA319"/>
  <c r="GB320"/>
  <c r="GB318"/>
  <c r="GB319"/>
  <c r="AZ318"/>
  <c r="AZ320"/>
  <c r="AZ319"/>
  <c r="AL213"/>
  <c r="AL214"/>
  <c r="AL215"/>
  <c r="EH215"/>
  <c r="EH214"/>
  <c r="EH213"/>
  <c r="FL318"/>
  <c r="FL319"/>
  <c r="FL320"/>
  <c r="BD319"/>
  <c r="BD320"/>
  <c r="BD318"/>
  <c r="DY215"/>
  <c r="DY214"/>
  <c r="DY213"/>
  <c r="CG213"/>
  <c r="CG214"/>
  <c r="CG215"/>
  <c r="AP319"/>
  <c r="AP320"/>
  <c r="AP318"/>
  <c r="S318"/>
  <c r="S319"/>
  <c r="S320"/>
  <c r="DA214"/>
  <c r="DA215"/>
  <c r="DA213"/>
  <c r="HT320"/>
  <c r="HT319"/>
  <c r="HT318"/>
  <c r="FD214"/>
  <c r="FD213"/>
  <c r="FD215"/>
  <c r="AT213"/>
  <c r="AT215"/>
  <c r="AT214"/>
  <c r="BM319"/>
  <c r="BM318"/>
  <c r="BM320"/>
  <c r="AX318"/>
  <c r="AX320"/>
  <c r="AX319"/>
  <c r="AV213"/>
  <c r="AV214"/>
  <c r="AV215"/>
  <c r="HR318"/>
  <c r="HR319"/>
  <c r="HR320"/>
  <c r="BA215"/>
  <c r="BA213"/>
  <c r="BA214"/>
  <c r="CS319"/>
  <c r="CS318"/>
  <c r="CS320"/>
  <c r="HV320"/>
  <c r="HV318"/>
  <c r="HV319"/>
  <c r="G320"/>
  <c r="G318"/>
  <c r="G319"/>
  <c r="CQ214"/>
  <c r="CQ213"/>
  <c r="CQ215"/>
  <c r="GH213"/>
  <c r="GH214"/>
  <c r="GH215"/>
  <c r="EF214"/>
  <c r="EF213"/>
  <c r="EF215"/>
  <c r="FC215"/>
  <c r="FC214"/>
  <c r="FC213"/>
  <c r="FG320"/>
  <c r="FG318"/>
  <c r="FG319"/>
  <c r="DG318"/>
  <c r="DG320"/>
  <c r="DG319"/>
  <c r="AJ214"/>
  <c r="AJ215"/>
  <c r="AJ213"/>
  <c r="DZ215"/>
  <c r="DZ213"/>
  <c r="DZ214"/>
  <c r="HE318"/>
  <c r="HE320"/>
  <c r="HE319"/>
  <c r="GF214"/>
  <c r="GF215"/>
  <c r="GF213"/>
  <c r="BR319"/>
  <c r="BR320"/>
  <c r="BR318"/>
  <c r="EX215"/>
  <c r="EX213"/>
  <c r="EX214"/>
  <c r="FZ214"/>
  <c r="FZ215"/>
  <c r="FZ213"/>
  <c r="BT320"/>
  <c r="BT318"/>
  <c r="BT319"/>
  <c r="CX213"/>
  <c r="CX215"/>
  <c r="CX214"/>
  <c r="Q318"/>
  <c r="Q319"/>
  <c r="Q320"/>
  <c r="AA215"/>
  <c r="AA214"/>
  <c r="AA213"/>
  <c r="EF319"/>
  <c r="EF318"/>
  <c r="EF320"/>
  <c r="GN319"/>
  <c r="GN318"/>
  <c r="GN320"/>
  <c r="BP320"/>
  <c r="BP318"/>
  <c r="BP319"/>
  <c r="HK213"/>
  <c r="HK215"/>
  <c r="HK214"/>
  <c r="FI318"/>
  <c r="FI319"/>
  <c r="FI320"/>
  <c r="FC319"/>
  <c r="FC320"/>
  <c r="FC318"/>
  <c r="O320"/>
  <c r="O318"/>
  <c r="O319"/>
  <c r="EK214"/>
  <c r="EK215"/>
  <c r="EK213"/>
  <c r="CB313"/>
  <c r="CB332"/>
  <c r="HE227"/>
  <c r="HE208"/>
  <c r="HE210"/>
  <c r="CU208"/>
  <c r="CU227"/>
  <c r="CU210"/>
  <c r="AO332"/>
  <c r="AO313"/>
  <c r="EX313"/>
  <c r="EX315"/>
  <c r="EX332"/>
  <c r="U227"/>
  <c r="U208"/>
  <c r="AS332"/>
  <c r="AS313"/>
  <c r="HR227"/>
  <c r="HR208"/>
  <c r="HR210"/>
  <c r="HR222"/>
  <c r="O227"/>
  <c r="O208"/>
  <c r="EZ332"/>
  <c r="EZ313"/>
  <c r="EZ315"/>
  <c r="DE332"/>
  <c r="DE315"/>
  <c r="DE313"/>
  <c r="DI332"/>
  <c r="DI327"/>
  <c r="DI314"/>
  <c r="DI313"/>
  <c r="DI315"/>
  <c r="FI227"/>
  <c r="FI208"/>
  <c r="FI210"/>
  <c r="HC208"/>
  <c r="HC210"/>
  <c r="HC227"/>
  <c r="HC221"/>
  <c r="GN227"/>
  <c r="GN210"/>
  <c r="GN208"/>
  <c r="GN222"/>
  <c r="AQ208"/>
  <c r="AQ227"/>
  <c r="EJ209"/>
  <c r="EJ208"/>
  <c r="EJ222"/>
  <c r="EJ210"/>
  <c r="EJ227"/>
  <c r="AJ313"/>
  <c r="EC313"/>
  <c r="EC332"/>
  <c r="EC326"/>
  <c r="EC315"/>
  <c r="HJ210"/>
  <c r="HJ227"/>
  <c r="HJ208"/>
  <c r="EG332"/>
  <c r="EG326"/>
  <c r="EG313"/>
  <c r="EG315"/>
  <c r="GG313"/>
  <c r="GG332"/>
  <c r="GG315"/>
  <c r="CW208"/>
  <c r="CW227"/>
  <c r="CW221"/>
  <c r="CW210"/>
  <c r="AR313"/>
  <c r="AR332"/>
  <c r="BB209"/>
  <c r="BB222"/>
  <c r="BB227"/>
  <c r="BB210"/>
  <c r="BB208"/>
  <c r="CE227"/>
  <c r="CE222"/>
  <c r="CE209"/>
  <c r="CE210"/>
  <c r="CE208"/>
  <c r="DE227"/>
  <c r="DE210"/>
  <c r="DE208"/>
  <c r="GS209"/>
  <c r="GS208"/>
  <c r="GS210"/>
  <c r="GS227"/>
  <c r="GS222"/>
  <c r="FJ210"/>
  <c r="FJ227"/>
  <c r="FJ208"/>
  <c r="EE332"/>
  <c r="EE313"/>
  <c r="EE315"/>
  <c r="AN227"/>
  <c r="AN208"/>
  <c r="DI210"/>
  <c r="DI222"/>
  <c r="DI209"/>
  <c r="DI208"/>
  <c r="DI227"/>
  <c r="BO227"/>
  <c r="BO208"/>
  <c r="EZ208"/>
  <c r="EZ210"/>
  <c r="EZ227"/>
  <c r="I227"/>
  <c r="I208"/>
  <c r="FM315"/>
  <c r="FM327"/>
  <c r="FM313"/>
  <c r="FM332"/>
  <c r="FM314"/>
  <c r="FP208"/>
  <c r="FP217" s="1"/>
  <c r="FP222"/>
  <c r="FP210"/>
  <c r="FP227"/>
  <c r="FP209"/>
  <c r="HP313"/>
  <c r="HP332"/>
  <c r="HP315"/>
  <c r="HP327"/>
  <c r="FY210"/>
  <c r="FY208"/>
  <c r="H313"/>
  <c r="H332"/>
  <c r="CV210"/>
  <c r="CV208"/>
  <c r="CV227"/>
  <c r="HD208"/>
  <c r="HD210"/>
  <c r="HD227"/>
  <c r="CZ210"/>
  <c r="CZ208"/>
  <c r="CZ227"/>
  <c r="HH208"/>
  <c r="HH210"/>
  <c r="HH227"/>
  <c r="AZ227"/>
  <c r="AZ208"/>
  <c r="FA332"/>
  <c r="FA313"/>
  <c r="FA315"/>
  <c r="GL208"/>
  <c r="GL227"/>
  <c r="GL210"/>
  <c r="GL222"/>
  <c r="J227"/>
  <c r="J208"/>
  <c r="BX208"/>
  <c r="BX227"/>
  <c r="DF332"/>
  <c r="DF313"/>
  <c r="DF315"/>
  <c r="DB227"/>
  <c r="DB208"/>
  <c r="DB210"/>
  <c r="DB221"/>
  <c r="HQ332"/>
  <c r="HQ313"/>
  <c r="HQ315"/>
  <c r="HQ327"/>
  <c r="AW208"/>
  <c r="AW227"/>
  <c r="FN227"/>
  <c r="FN222"/>
  <c r="FN210"/>
  <c r="FN209"/>
  <c r="FN208"/>
  <c r="CU332"/>
  <c r="CU313"/>
  <c r="CU315"/>
  <c r="FE227"/>
  <c r="FE208"/>
  <c r="FE210"/>
  <c r="BP208"/>
  <c r="BP227"/>
  <c r="DU315"/>
  <c r="DU313"/>
  <c r="DU332"/>
  <c r="CS227"/>
  <c r="CS210"/>
  <c r="CS208"/>
  <c r="CD209"/>
  <c r="CD208"/>
  <c r="CD222"/>
  <c r="CD227"/>
  <c r="CD210"/>
  <c r="HN210"/>
  <c r="HN208"/>
  <c r="HN227"/>
  <c r="HN222"/>
  <c r="CG315"/>
  <c r="CG313"/>
  <c r="CG332"/>
  <c r="CG314"/>
  <c r="CG327"/>
  <c r="G208"/>
  <c r="DU227"/>
  <c r="DU208"/>
  <c r="DU210"/>
  <c r="FF227"/>
  <c r="FF210"/>
  <c r="FF208"/>
  <c r="BD208"/>
  <c r="BD227"/>
  <c r="BD222"/>
  <c r="BD210"/>
  <c r="BD209"/>
  <c r="CV332"/>
  <c r="CV313"/>
  <c r="CV315"/>
  <c r="GR332"/>
  <c r="GR314"/>
  <c r="GR313"/>
  <c r="GR315"/>
  <c r="GR327"/>
  <c r="GH332"/>
  <c r="GH313"/>
  <c r="GH315"/>
  <c r="DS315"/>
  <c r="DS313"/>
  <c r="DC210"/>
  <c r="DC227"/>
  <c r="DC208"/>
  <c r="FF332"/>
  <c r="FF315"/>
  <c r="FF313"/>
  <c r="EY332"/>
  <c r="EY315"/>
  <c r="EY313"/>
  <c r="HO227"/>
  <c r="HO210"/>
  <c r="HO208"/>
  <c r="HO217" s="1"/>
  <c r="HO222"/>
  <c r="BN208"/>
  <c r="BN227"/>
  <c r="GB210"/>
  <c r="GB208"/>
  <c r="GB227"/>
  <c r="DV208"/>
  <c r="DV227"/>
  <c r="DV210"/>
  <c r="BC315"/>
  <c r="BC314"/>
  <c r="BC332"/>
  <c r="BC313"/>
  <c r="BC327"/>
  <c r="CY315"/>
  <c r="CY332"/>
  <c r="CY313"/>
  <c r="FO227"/>
  <c r="FO222"/>
  <c r="FO210"/>
  <c r="FO209"/>
  <c r="FO208"/>
  <c r="GE208"/>
  <c r="GE227"/>
  <c r="GE210"/>
  <c r="U332"/>
  <c r="U313"/>
  <c r="DD332"/>
  <c r="DD313"/>
  <c r="DD315"/>
  <c r="FH210"/>
  <c r="FH227"/>
  <c r="FH208"/>
  <c r="EB315"/>
  <c r="EB313"/>
  <c r="EB332"/>
  <c r="EB326"/>
  <c r="HD313"/>
  <c r="HD332"/>
  <c r="HD315"/>
  <c r="AY313"/>
  <c r="AY332"/>
  <c r="HB221"/>
  <c r="HB208"/>
  <c r="HB210"/>
  <c r="GF313"/>
  <c r="GF332"/>
  <c r="GF315"/>
  <c r="AO208"/>
  <c r="AO227"/>
  <c r="X327"/>
  <c r="X332"/>
  <c r="X313"/>
  <c r="X314"/>
  <c r="X315"/>
  <c r="K227"/>
  <c r="K208"/>
  <c r="DZ313"/>
  <c r="DZ315"/>
  <c r="DZ332"/>
  <c r="GM315"/>
  <c r="GM313"/>
  <c r="GM332"/>
  <c r="GM327"/>
  <c r="EL222"/>
  <c r="EL209"/>
  <c r="EL210"/>
  <c r="EL227"/>
  <c r="EL208"/>
  <c r="V208"/>
  <c r="V227"/>
  <c r="Z227"/>
  <c r="Z210"/>
  <c r="Z222"/>
  <c r="Z208"/>
  <c r="Z209"/>
  <c r="FK313"/>
  <c r="FK315"/>
  <c r="FK332"/>
  <c r="AU208"/>
  <c r="AU227"/>
  <c r="T227"/>
  <c r="T208"/>
  <c r="FJ315"/>
  <c r="FJ332"/>
  <c r="FJ313"/>
  <c r="GI227"/>
  <c r="GI208"/>
  <c r="GI210"/>
  <c r="BU332"/>
  <c r="BU313"/>
  <c r="HG313"/>
  <c r="HG332"/>
  <c r="HG315"/>
  <c r="HS210"/>
  <c r="HS208"/>
  <c r="HS222"/>
  <c r="HS227"/>
  <c r="HS209"/>
  <c r="CX313"/>
  <c r="CX326"/>
  <c r="CX332"/>
  <c r="CX315"/>
  <c r="CA332"/>
  <c r="CA313"/>
  <c r="ED332"/>
  <c r="ED313"/>
  <c r="ED315"/>
  <c r="EB113"/>
  <c r="EB118" s="1"/>
  <c r="BS313"/>
  <c r="BS332"/>
  <c r="GR227"/>
  <c r="GR222"/>
  <c r="GR210"/>
  <c r="GR208"/>
  <c r="GR209"/>
  <c r="AR208"/>
  <c r="AR227"/>
  <c r="CT313"/>
  <c r="CT315"/>
  <c r="CT332"/>
  <c r="I313"/>
  <c r="I332"/>
  <c r="GJ332"/>
  <c r="GJ315"/>
  <c r="GJ313"/>
  <c r="GJ327"/>
  <c r="X222"/>
  <c r="X209"/>
  <c r="X210"/>
  <c r="X227"/>
  <c r="X208"/>
  <c r="AV313"/>
  <c r="AV332"/>
  <c r="EK314"/>
  <c r="EK313"/>
  <c r="EK332"/>
  <c r="EK327"/>
  <c r="EK315"/>
  <c r="FZ313"/>
  <c r="FZ332"/>
  <c r="FZ315"/>
  <c r="CW332"/>
  <c r="CW315"/>
  <c r="CW313"/>
  <c r="HG210"/>
  <c r="HG208"/>
  <c r="HG227"/>
  <c r="AM313"/>
  <c r="AM332"/>
  <c r="HS332"/>
  <c r="HS315"/>
  <c r="HS327"/>
  <c r="HS313"/>
  <c r="HS314"/>
  <c r="R313"/>
  <c r="R332"/>
  <c r="HJ332"/>
  <c r="HJ313"/>
  <c r="HJ315"/>
  <c r="FN315"/>
  <c r="FN327"/>
  <c r="FN314"/>
  <c r="FN313"/>
  <c r="FN332"/>
  <c r="HN332"/>
  <c r="HN313"/>
  <c r="HN315"/>
  <c r="HN327"/>
  <c r="EW332"/>
  <c r="EW315"/>
  <c r="EW313"/>
  <c r="W208"/>
  <c r="W227"/>
  <c r="EB210"/>
  <c r="EB208"/>
  <c r="EB227"/>
  <c r="BV313"/>
  <c r="BV332"/>
  <c r="HH315"/>
  <c r="HH332"/>
  <c r="HH313"/>
  <c r="BW313"/>
  <c r="BW332"/>
  <c r="AS227"/>
  <c r="AS208"/>
  <c r="CZ315"/>
  <c r="CZ332"/>
  <c r="CZ313"/>
  <c r="GP227"/>
  <c r="GP210"/>
  <c r="GP222"/>
  <c r="GP209"/>
  <c r="GP208"/>
  <c r="EA313"/>
  <c r="EA332"/>
  <c r="EA315"/>
  <c r="BX332"/>
  <c r="BX313"/>
  <c r="CQ313"/>
  <c r="CQ332"/>
  <c r="CQ326"/>
  <c r="CQ315"/>
  <c r="CA208"/>
  <c r="CA227"/>
  <c r="GL313"/>
  <c r="GL315"/>
  <c r="GL332"/>
  <c r="GL327"/>
  <c r="HF313"/>
  <c r="HF315"/>
  <c r="HF332"/>
  <c r="FK210"/>
  <c r="FK227"/>
  <c r="FK208"/>
  <c r="EE227"/>
  <c r="EE208"/>
  <c r="EE210"/>
  <c r="BB313"/>
  <c r="BB327"/>
  <c r="BB332"/>
  <c r="BB315"/>
  <c r="BB314"/>
  <c r="BT208"/>
  <c r="BT227"/>
  <c r="N313"/>
  <c r="N332"/>
  <c r="K313"/>
  <c r="K332"/>
  <c r="BY332"/>
  <c r="BY313"/>
  <c r="DH332"/>
  <c r="DH313"/>
  <c r="DH315"/>
  <c r="DH314"/>
  <c r="DH327"/>
  <c r="HU210"/>
  <c r="HU209"/>
  <c r="HU208"/>
  <c r="HU222"/>
  <c r="HU227"/>
  <c r="FY315"/>
  <c r="FY313"/>
  <c r="BV208"/>
  <c r="BV227"/>
  <c r="R227"/>
  <c r="R208"/>
  <c r="BC222"/>
  <c r="BC210"/>
  <c r="BC208"/>
  <c r="BC209"/>
  <c r="BC227"/>
  <c r="HU332"/>
  <c r="HU327"/>
  <c r="HU314"/>
  <c r="HU313"/>
  <c r="HU315"/>
  <c r="FE315"/>
  <c r="FE332"/>
  <c r="FE313"/>
  <c r="HM210"/>
  <c r="HM227"/>
  <c r="HM208"/>
  <c r="HM222"/>
  <c r="AM208"/>
  <c r="AM227"/>
  <c r="EY208"/>
  <c r="EY210"/>
  <c r="EY217" s="1"/>
  <c r="EY227"/>
  <c r="EY221"/>
  <c r="AY227"/>
  <c r="AY208"/>
  <c r="S208"/>
  <c r="S227"/>
  <c r="J313"/>
  <c r="J332"/>
  <c r="FM209"/>
  <c r="FM227"/>
  <c r="FM210"/>
  <c r="FM208"/>
  <c r="FM222"/>
  <c r="FB332"/>
  <c r="FB315"/>
  <c r="FB313"/>
  <c r="GA227"/>
  <c r="GA208"/>
  <c r="GA210"/>
  <c r="GQ332"/>
  <c r="GQ313"/>
  <c r="GQ315"/>
  <c r="GQ314"/>
  <c r="GQ327"/>
  <c r="DG227"/>
  <c r="DG210"/>
  <c r="DG209"/>
  <c r="DG222"/>
  <c r="DG208"/>
  <c r="HO332"/>
  <c r="HO313"/>
  <c r="HO315"/>
  <c r="HO327"/>
  <c r="AX227"/>
  <c r="AX208"/>
  <c r="DD227"/>
  <c r="DD210"/>
  <c r="DD208"/>
  <c r="HL332"/>
  <c r="HL313"/>
  <c r="HL315"/>
  <c r="AW332"/>
  <c r="AW313"/>
  <c r="EL314"/>
  <c r="EL313"/>
  <c r="EL327"/>
  <c r="EL332"/>
  <c r="EL315"/>
  <c r="FO314"/>
  <c r="FO327"/>
  <c r="FO315"/>
  <c r="FO313"/>
  <c r="FO332"/>
  <c r="EI313"/>
  <c r="EI332"/>
  <c r="EI315"/>
  <c r="Y327"/>
  <c r="Y314"/>
  <c r="Y332"/>
  <c r="Y313"/>
  <c r="Y315"/>
  <c r="FD313"/>
  <c r="FD332"/>
  <c r="FD315"/>
  <c r="HF210"/>
  <c r="HF208"/>
  <c r="HF221"/>
  <c r="HF227"/>
  <c r="FH313"/>
  <c r="FH332"/>
  <c r="FH315"/>
  <c r="CP210"/>
  <c r="CP208"/>
  <c r="H208"/>
  <c r="H227"/>
  <c r="BM208"/>
  <c r="EW210"/>
  <c r="EW208"/>
  <c r="EW227"/>
  <c r="T313"/>
  <c r="T332"/>
  <c r="GP314"/>
  <c r="GP332"/>
  <c r="GP315"/>
  <c r="GP313"/>
  <c r="GP327"/>
  <c r="DF227"/>
  <c r="DF210"/>
  <c r="DF208"/>
  <c r="GI315"/>
  <c r="GI313"/>
  <c r="GI332"/>
  <c r="GJ210"/>
  <c r="GJ227"/>
  <c r="GJ208"/>
  <c r="GJ222"/>
  <c r="DJ227"/>
  <c r="DJ208"/>
  <c r="DJ209"/>
  <c r="DJ222"/>
  <c r="DJ210"/>
  <c r="AT313"/>
  <c r="AT332"/>
  <c r="FP313"/>
  <c r="FP332"/>
  <c r="FP314"/>
  <c r="FP315"/>
  <c r="FP327"/>
  <c r="GO315"/>
  <c r="GO313"/>
  <c r="GO332"/>
  <c r="GO327"/>
  <c r="AK313"/>
  <c r="AK332"/>
  <c r="GM208"/>
  <c r="GM210"/>
  <c r="GM227"/>
  <c r="GM222"/>
  <c r="GS327"/>
  <c r="GS332"/>
  <c r="GS315"/>
  <c r="GS314"/>
  <c r="GS313"/>
  <c r="FL227"/>
  <c r="FL208"/>
  <c r="FL210"/>
  <c r="AU313"/>
  <c r="AU332"/>
  <c r="Z313"/>
  <c r="Z315"/>
  <c r="Z332"/>
  <c r="Z314"/>
  <c r="Z327"/>
  <c r="GC227"/>
  <c r="GC210"/>
  <c r="GC208"/>
  <c r="DY332"/>
  <c r="DY315"/>
  <c r="DY313"/>
  <c r="CR208"/>
  <c r="CR227"/>
  <c r="CR210"/>
  <c r="GK313"/>
  <c r="GK315"/>
  <c r="GK332"/>
  <c r="GK327"/>
  <c r="BW208"/>
  <c r="BW227"/>
  <c r="L227"/>
  <c r="L208"/>
  <c r="CF222"/>
  <c r="CF210"/>
  <c r="CF208"/>
  <c r="CF227"/>
  <c r="CF209"/>
  <c r="AQ313"/>
  <c r="AQ332"/>
  <c r="Q227"/>
  <c r="Q208"/>
  <c r="HM313"/>
  <c r="HM315"/>
  <c r="HM332"/>
  <c r="HM327"/>
  <c r="CE313"/>
  <c r="CE332"/>
  <c r="CE315"/>
  <c r="CE327"/>
  <c r="CE314"/>
  <c r="P332"/>
  <c r="P313"/>
  <c r="EV326"/>
  <c r="EV315"/>
  <c r="EV313"/>
  <c r="BU227"/>
  <c r="BU208"/>
  <c r="GK210"/>
  <c r="GK227"/>
  <c r="GK208"/>
  <c r="GK222"/>
  <c r="FG227"/>
  <c r="FG210"/>
  <c r="FG208"/>
  <c r="L313"/>
  <c r="L332"/>
  <c r="HI208"/>
  <c r="HI210"/>
  <c r="HI227"/>
  <c r="GA332"/>
  <c r="GA313"/>
  <c r="GA315"/>
  <c r="BR208"/>
  <c r="BR227"/>
  <c r="CC227"/>
  <c r="CC208"/>
  <c r="DX208"/>
  <c r="DX227"/>
  <c r="DX210"/>
  <c r="CD314"/>
  <c r="CD332"/>
  <c r="CD315"/>
  <c r="CD327"/>
  <c r="CD313"/>
  <c r="DT332"/>
  <c r="DT313"/>
  <c r="DT315"/>
  <c r="Y222"/>
  <c r="Y227"/>
  <c r="Y209"/>
  <c r="Y210"/>
  <c r="Y208"/>
  <c r="EC208"/>
  <c r="EC227"/>
  <c r="EC221"/>
  <c r="EC210"/>
  <c r="HV208"/>
  <c r="HV227"/>
  <c r="HV222"/>
  <c r="HV210"/>
  <c r="HV209"/>
  <c r="CF327"/>
  <c r="CF315"/>
  <c r="CF314"/>
  <c r="CF313"/>
  <c r="CF332"/>
  <c r="CP315"/>
  <c r="CP313"/>
  <c r="GC332"/>
  <c r="GC315"/>
  <c r="GC313"/>
  <c r="V332"/>
  <c r="V313"/>
  <c r="DT208"/>
  <c r="DT210"/>
  <c r="DT227"/>
  <c r="GE332"/>
  <c r="GE315"/>
  <c r="GE313"/>
  <c r="DW332"/>
  <c r="DW313"/>
  <c r="DW315"/>
  <c r="BO332"/>
  <c r="BO313"/>
  <c r="AL313"/>
  <c r="AL332"/>
  <c r="ED227"/>
  <c r="ED208"/>
  <c r="ED210"/>
  <c r="HI332"/>
  <c r="HI313"/>
  <c r="HI315"/>
  <c r="BQ208"/>
  <c r="BQ227"/>
  <c r="CT208"/>
  <c r="CT210"/>
  <c r="CT227"/>
  <c r="HC332"/>
  <c r="HC315"/>
  <c r="HC313"/>
  <c r="AA327"/>
  <c r="AA313"/>
  <c r="AA315"/>
  <c r="AA332"/>
  <c r="AA314"/>
  <c r="BZ332"/>
  <c r="BZ313"/>
  <c r="GD227"/>
  <c r="GD210"/>
  <c r="GD208"/>
  <c r="GD221"/>
  <c r="W313"/>
  <c r="W332"/>
  <c r="DS208"/>
  <c r="DS210"/>
  <c r="BS208"/>
  <c r="BS227"/>
  <c r="EJ313"/>
  <c r="EJ332"/>
  <c r="EJ327"/>
  <c r="EJ314"/>
  <c r="EJ315"/>
  <c r="HL227"/>
  <c r="HL221"/>
  <c r="HL210"/>
  <c r="HL208"/>
  <c r="DH209"/>
  <c r="DH222"/>
  <c r="DH210"/>
  <c r="DH227"/>
  <c r="DH208"/>
  <c r="HP210"/>
  <c r="HP227"/>
  <c r="HP208"/>
  <c r="HP222"/>
  <c r="BZ227"/>
  <c r="BZ208"/>
  <c r="HT227"/>
  <c r="HT222"/>
  <c r="HT209"/>
  <c r="HT210"/>
  <c r="HT208"/>
  <c r="BN313"/>
  <c r="BN332"/>
  <c r="EG208"/>
  <c r="EG210"/>
  <c r="EG227"/>
  <c r="N208"/>
  <c r="N227"/>
  <c r="EA208"/>
  <c r="EA210"/>
  <c r="EA227"/>
  <c r="GG208"/>
  <c r="GG227"/>
  <c r="GG210"/>
  <c r="DB313"/>
  <c r="DB332"/>
  <c r="DB315"/>
  <c r="GD315"/>
  <c r="GD332"/>
  <c r="GD313"/>
  <c r="BY227"/>
  <c r="BY208"/>
  <c r="EM209"/>
  <c r="EM227"/>
  <c r="EM208"/>
  <c r="EM222"/>
  <c r="EM210"/>
  <c r="HQ210"/>
  <c r="HQ208"/>
  <c r="HQ227"/>
  <c r="HQ222"/>
  <c r="CY208"/>
  <c r="CY210"/>
  <c r="CY227"/>
  <c r="HB313"/>
  <c r="HB315"/>
  <c r="DV313"/>
  <c r="DV315"/>
  <c r="DV332"/>
  <c r="CB227"/>
  <c r="CB208"/>
  <c r="BQ313"/>
  <c r="BQ332"/>
  <c r="EM332"/>
  <c r="EM315"/>
  <c r="EM327"/>
  <c r="EM313"/>
  <c r="EM314"/>
  <c r="AP227"/>
  <c r="AP208"/>
  <c r="EH315"/>
  <c r="EH313"/>
  <c r="EH332"/>
  <c r="DJ313"/>
  <c r="DJ314"/>
  <c r="DJ315"/>
  <c r="DJ332"/>
  <c r="DJ327"/>
  <c r="M227"/>
  <c r="M208"/>
  <c r="DX313"/>
  <c r="DX315"/>
  <c r="DX332"/>
  <c r="DA313"/>
  <c r="DA332"/>
  <c r="DA315"/>
  <c r="FA208"/>
  <c r="FA227"/>
  <c r="FA210"/>
  <c r="DW227"/>
  <c r="DW210"/>
  <c r="DW208"/>
  <c r="M332"/>
  <c r="M313"/>
  <c r="AK208"/>
  <c r="AK227"/>
  <c r="CR313"/>
  <c r="CR315"/>
  <c r="CR332"/>
  <c r="EI210"/>
  <c r="EI227"/>
  <c r="EI208"/>
  <c r="HK313"/>
  <c r="HK332"/>
  <c r="HK315"/>
  <c r="FB227"/>
  <c r="FB210"/>
  <c r="FB208"/>
  <c r="CC332"/>
  <c r="CC313"/>
  <c r="AN313"/>
  <c r="AN332"/>
  <c r="GO227"/>
  <c r="GO210"/>
  <c r="GO208"/>
  <c r="GO222"/>
  <c r="DC315"/>
  <c r="DC313"/>
  <c r="DC332"/>
  <c r="EV210"/>
  <c r="EV208"/>
  <c r="GQ210"/>
  <c r="GQ208"/>
  <c r="GQ222"/>
  <c r="GQ227"/>
  <c r="GQ209"/>
  <c r="P227"/>
  <c r="P208"/>
  <c r="BA313"/>
  <c r="BA327"/>
  <c r="BA314"/>
  <c r="BA315"/>
  <c r="BA332"/>
  <c r="GB326"/>
  <c r="GB313"/>
  <c r="GB332"/>
  <c r="GB315"/>
  <c r="AZ313"/>
  <c r="AZ332"/>
  <c r="AL208"/>
  <c r="AL227"/>
  <c r="EH210"/>
  <c r="EH208"/>
  <c r="EH227"/>
  <c r="FL332"/>
  <c r="FL313"/>
  <c r="FL315"/>
  <c r="BD327"/>
  <c r="BD332"/>
  <c r="BD315"/>
  <c r="BD313"/>
  <c r="BD314"/>
  <c r="DY227"/>
  <c r="DY221"/>
  <c r="DY208"/>
  <c r="DY210"/>
  <c r="CG222"/>
  <c r="CG208"/>
  <c r="CG210"/>
  <c r="CG227"/>
  <c r="CG209"/>
  <c r="AP313"/>
  <c r="AP332"/>
  <c r="S332"/>
  <c r="S313"/>
  <c r="DA208"/>
  <c r="DA227"/>
  <c r="DA221"/>
  <c r="DA210"/>
  <c r="HT314"/>
  <c r="HT315"/>
  <c r="HT313"/>
  <c r="HT332"/>
  <c r="HT327"/>
  <c r="FD210"/>
  <c r="FD227"/>
  <c r="FD208"/>
  <c r="AT227"/>
  <c r="AT208"/>
  <c r="BM313"/>
  <c r="AX332"/>
  <c r="AX313"/>
  <c r="AV208"/>
  <c r="AV227"/>
  <c r="HR332"/>
  <c r="HR315"/>
  <c r="HR313"/>
  <c r="HR327"/>
  <c r="BA209"/>
  <c r="BA208"/>
  <c r="BA222"/>
  <c r="BA227"/>
  <c r="BA210"/>
  <c r="CS315"/>
  <c r="CS332"/>
  <c r="CS313"/>
  <c r="HV327"/>
  <c r="HV314"/>
  <c r="HV315"/>
  <c r="HV332"/>
  <c r="HV313"/>
  <c r="G313"/>
  <c r="CQ221"/>
  <c r="CQ210"/>
  <c r="CQ208"/>
  <c r="CQ227"/>
  <c r="GH227"/>
  <c r="GH210"/>
  <c r="GH208"/>
  <c r="EF227"/>
  <c r="EF208"/>
  <c r="EF210"/>
  <c r="FC208"/>
  <c r="FC210"/>
  <c r="FC227"/>
  <c r="FG313"/>
  <c r="FG332"/>
  <c r="FG315"/>
  <c r="DG313"/>
  <c r="DG332"/>
  <c r="DG314"/>
  <c r="DG327"/>
  <c r="DG315"/>
  <c r="AJ208"/>
  <c r="DZ227"/>
  <c r="DZ208"/>
  <c r="DZ210"/>
  <c r="HE332"/>
  <c r="HE313"/>
  <c r="HE315"/>
  <c r="GF208"/>
  <c r="GF227"/>
  <c r="GF210"/>
  <c r="BR313"/>
  <c r="BR332"/>
  <c r="EX208"/>
  <c r="EX210"/>
  <c r="EX227"/>
  <c r="FZ227"/>
  <c r="FZ210"/>
  <c r="FZ208"/>
  <c r="BT313"/>
  <c r="BT332"/>
  <c r="CX208"/>
  <c r="CX227"/>
  <c r="CX210"/>
  <c r="Q313"/>
  <c r="Q332"/>
  <c r="AA222"/>
  <c r="AA208"/>
  <c r="AA227"/>
  <c r="AA210"/>
  <c r="AA209"/>
  <c r="EF313"/>
  <c r="EF315"/>
  <c r="EF332"/>
  <c r="GN332"/>
  <c r="GN313"/>
  <c r="GN315"/>
  <c r="GN327"/>
  <c r="BP332"/>
  <c r="BP313"/>
  <c r="HK208"/>
  <c r="HK210"/>
  <c r="HK227"/>
  <c r="FI313"/>
  <c r="FI315"/>
  <c r="FI332"/>
  <c r="FC313"/>
  <c r="FC332"/>
  <c r="FC315"/>
  <c r="O313"/>
  <c r="O332"/>
  <c r="EK209"/>
  <c r="EK210"/>
  <c r="EK227"/>
  <c r="EK222"/>
  <c r="EK208"/>
  <c r="CT117"/>
  <c r="CT116"/>
  <c r="DZ113"/>
  <c r="DZ118" s="1"/>
  <c r="DZ116"/>
  <c r="DY117"/>
  <c r="DY116"/>
  <c r="DV111"/>
  <c r="DV115" s="1"/>
  <c r="DV121" s="1"/>
  <c r="DV123" s="1"/>
  <c r="DV116"/>
  <c r="CV113"/>
  <c r="CV118" s="1"/>
  <c r="CV116"/>
  <c r="EF117"/>
  <c r="EF116"/>
  <c r="EW113"/>
  <c r="EW118" s="1"/>
  <c r="EW116"/>
  <c r="HI117"/>
  <c r="HI116"/>
  <c r="EX117"/>
  <c r="EX116"/>
  <c r="DA111"/>
  <c r="DA115" s="1"/>
  <c r="DA121" s="1"/>
  <c r="DA123" s="1"/>
  <c r="DA116"/>
  <c r="GA111"/>
  <c r="GA115" s="1"/>
  <c r="GA121" s="1"/>
  <c r="GA123" s="1"/>
  <c r="GA116"/>
  <c r="FB111"/>
  <c r="FB115" s="1"/>
  <c r="FB121" s="1"/>
  <c r="FB123" s="1"/>
  <c r="FB116"/>
  <c r="DF113"/>
  <c r="DF118" s="1"/>
  <c r="DF116"/>
  <c r="EI117"/>
  <c r="EI116"/>
  <c r="GC117"/>
  <c r="GC116"/>
  <c r="CS117"/>
  <c r="CS116"/>
  <c r="FA111"/>
  <c r="FA115" s="1"/>
  <c r="FA121" s="1"/>
  <c r="FA123" s="1"/>
  <c r="FA116"/>
  <c r="FL117"/>
  <c r="FL116"/>
  <c r="HC113"/>
  <c r="HC118" s="1"/>
  <c r="HC116"/>
  <c r="ED113"/>
  <c r="ED118" s="1"/>
  <c r="ED111"/>
  <c r="ED115" s="1"/>
  <c r="ED121" s="1"/>
  <c r="ED123" s="1"/>
  <c r="FE113"/>
  <c r="FE118" s="1"/>
  <c r="FE116"/>
  <c r="DD113"/>
  <c r="DD118" s="1"/>
  <c r="DD116"/>
  <c r="GD111"/>
  <c r="GD115" s="1"/>
  <c r="GD121" s="1"/>
  <c r="GD123" s="1"/>
  <c r="GD116"/>
  <c r="CR111"/>
  <c r="CR115" s="1"/>
  <c r="CR121" s="1"/>
  <c r="CR123" s="1"/>
  <c r="CR116"/>
  <c r="EC117"/>
  <c r="EC116"/>
  <c r="GF111"/>
  <c r="GF115" s="1"/>
  <c r="GF121" s="1"/>
  <c r="GF123" s="1"/>
  <c r="GF116"/>
  <c r="HD117"/>
  <c r="HD116"/>
  <c r="GH117"/>
  <c r="GH116"/>
  <c r="CU117"/>
  <c r="CU116"/>
  <c r="CZ117"/>
  <c r="CZ116"/>
  <c r="GG117"/>
  <c r="GG116"/>
  <c r="CX111"/>
  <c r="CX115" s="1"/>
  <c r="CX121" s="1"/>
  <c r="CX123" s="1"/>
  <c r="CX116"/>
  <c r="DB111"/>
  <c r="DB115" s="1"/>
  <c r="DB121" s="1"/>
  <c r="DB123" s="1"/>
  <c r="DB116"/>
  <c r="HE117"/>
  <c r="HE116"/>
  <c r="GI113"/>
  <c r="GI118" s="1"/>
  <c r="GI116"/>
  <c r="FJ111"/>
  <c r="FJ115" s="1"/>
  <c r="FJ121" s="1"/>
  <c r="FJ123" s="1"/>
  <c r="FJ116"/>
  <c r="DX117"/>
  <c r="DX116"/>
  <c r="DS122"/>
  <c r="DS116"/>
  <c r="HJ117"/>
  <c r="HJ116"/>
  <c r="CQ111"/>
  <c r="CQ115" s="1"/>
  <c r="CQ121" s="1"/>
  <c r="CQ123" s="1"/>
  <c r="CQ116"/>
  <c r="CY113"/>
  <c r="CY118" s="1"/>
  <c r="CY116"/>
  <c r="FI117"/>
  <c r="FI116"/>
  <c r="EE111"/>
  <c r="EE115" s="1"/>
  <c r="EE121" s="1"/>
  <c r="EE123" s="1"/>
  <c r="EE116"/>
  <c r="FZ113"/>
  <c r="FZ118" s="1"/>
  <c r="FZ116"/>
  <c r="DU117"/>
  <c r="DU116"/>
  <c r="FG117"/>
  <c r="FG116"/>
  <c r="FH117"/>
  <c r="FH116"/>
  <c r="HF113"/>
  <c r="HF118" s="1"/>
  <c r="HF116"/>
  <c r="FD113"/>
  <c r="FD118" s="1"/>
  <c r="FD116"/>
  <c r="FF113"/>
  <c r="FF118" s="1"/>
  <c r="FF116"/>
  <c r="DT117"/>
  <c r="DT116"/>
  <c r="HL117"/>
  <c r="HL116"/>
  <c r="CP113"/>
  <c r="CP118" s="1"/>
  <c r="CP116"/>
  <c r="DW113"/>
  <c r="DW118" s="1"/>
  <c r="DW116"/>
  <c r="HK113"/>
  <c r="HK118" s="1"/>
  <c r="HK116"/>
  <c r="GE113"/>
  <c r="GE118" s="1"/>
  <c r="GE116"/>
  <c r="EY113"/>
  <c r="EY118" s="1"/>
  <c r="EY116"/>
  <c r="DE117"/>
  <c r="DE116"/>
  <c r="HG113"/>
  <c r="HG118" s="1"/>
  <c r="HG116"/>
  <c r="FK117"/>
  <c r="FK116"/>
  <c r="EH113"/>
  <c r="EH118" s="1"/>
  <c r="EH116"/>
  <c r="CW117"/>
  <c r="CW116"/>
  <c r="HH117"/>
  <c r="HH116"/>
  <c r="EG117"/>
  <c r="EG116"/>
  <c r="FC117"/>
  <c r="FC116"/>
  <c r="HQ117"/>
  <c r="HQ116"/>
  <c r="HM113"/>
  <c r="HM118" s="1"/>
  <c r="HM116"/>
  <c r="GO117"/>
  <c r="GO116"/>
  <c r="HR117"/>
  <c r="HR116"/>
  <c r="HO113"/>
  <c r="HO118" s="1"/>
  <c r="HO116"/>
  <c r="GL117"/>
  <c r="GL116"/>
  <c r="HP113"/>
  <c r="HP118" s="1"/>
  <c r="HP116"/>
  <c r="GN113"/>
  <c r="GN118" s="1"/>
  <c r="GN116"/>
  <c r="GK111"/>
  <c r="GK115" s="1"/>
  <c r="GK121" s="1"/>
  <c r="GK123" s="1"/>
  <c r="GK116"/>
  <c r="GM111"/>
  <c r="GM115" s="1"/>
  <c r="GM121" s="1"/>
  <c r="GM123" s="1"/>
  <c r="GM116"/>
  <c r="GJ117"/>
  <c r="GJ116"/>
  <c r="HN117"/>
  <c r="HN116"/>
  <c r="HF111"/>
  <c r="HF115" s="1"/>
  <c r="HF121" s="1"/>
  <c r="HF123" s="1"/>
  <c r="HM117"/>
  <c r="HM111"/>
  <c r="HM115" s="1"/>
  <c r="HM121" s="1"/>
  <c r="HM123" s="1"/>
  <c r="HN111"/>
  <c r="HN115" s="1"/>
  <c r="HN121" s="1"/>
  <c r="HN123" s="1"/>
  <c r="GM117"/>
  <c r="FZ117"/>
  <c r="DT113"/>
  <c r="DT118" s="1"/>
  <c r="FP116"/>
  <c r="HI111"/>
  <c r="HI115" s="1"/>
  <c r="HI121" s="1"/>
  <c r="HI123" s="1"/>
  <c r="FZ111"/>
  <c r="FZ115" s="1"/>
  <c r="FZ121" s="1"/>
  <c r="FZ123" s="1"/>
  <c r="CR117"/>
  <c r="HI113"/>
  <c r="HI118" s="1"/>
  <c r="FF111"/>
  <c r="FF115" s="1"/>
  <c r="FF121" s="1"/>
  <c r="FF123" s="1"/>
  <c r="GJ111"/>
  <c r="GJ115" s="1"/>
  <c r="GJ121" s="1"/>
  <c r="GJ123" s="1"/>
  <c r="FF117"/>
  <c r="EW117"/>
  <c r="CU111"/>
  <c r="CU115" s="1"/>
  <c r="CU121" s="1"/>
  <c r="CU123" s="1"/>
  <c r="EW111"/>
  <c r="EW115" s="1"/>
  <c r="EW121" s="1"/>
  <c r="EW123" s="1"/>
  <c r="FP111"/>
  <c r="FP115" s="1"/>
  <c r="FP121" s="1"/>
  <c r="FP123" s="1"/>
  <c r="DT111"/>
  <c r="DT115" s="1"/>
  <c r="DT121" s="1"/>
  <c r="DT123" s="1"/>
  <c r="GS113"/>
  <c r="GS118" s="1"/>
  <c r="FE111"/>
  <c r="FE115" s="1"/>
  <c r="FE121" s="1"/>
  <c r="FE123" s="1"/>
  <c r="GF113"/>
  <c r="GF118" s="1"/>
  <c r="GS111"/>
  <c r="GS115" s="1"/>
  <c r="GS121" s="1"/>
  <c r="GS123" s="1"/>
  <c r="GF117"/>
  <c r="HF117"/>
  <c r="GP111"/>
  <c r="GP115" s="1"/>
  <c r="GP121" s="1"/>
  <c r="GP123" s="1"/>
  <c r="DW117"/>
  <c r="GG113"/>
  <c r="GG118" s="1"/>
  <c r="DA113"/>
  <c r="DA118" s="1"/>
  <c r="HR111"/>
  <c r="HR115" s="1"/>
  <c r="HR121" s="1"/>
  <c r="HR123" s="1"/>
  <c r="HL113"/>
  <c r="HL118" s="1"/>
  <c r="GA113"/>
  <c r="GA118" s="1"/>
  <c r="DS111"/>
  <c r="DS115" s="1"/>
  <c r="DS121" s="1"/>
  <c r="EL113"/>
  <c r="EL118" s="1"/>
  <c r="DS113"/>
  <c r="DS118" s="1"/>
  <c r="DS117"/>
  <c r="FJ113"/>
  <c r="FJ118" s="1"/>
  <c r="GI111"/>
  <c r="GI115" s="1"/>
  <c r="GI121" s="1"/>
  <c r="GI123" s="1"/>
  <c r="GH113"/>
  <c r="GH118" s="1"/>
  <c r="CX113"/>
  <c r="CX118" s="1"/>
  <c r="DB117"/>
  <c r="EL111"/>
  <c r="EL115" s="1"/>
  <c r="EL121" s="1"/>
  <c r="EL123" s="1"/>
  <c r="FB117"/>
  <c r="HC117"/>
  <c r="DX111"/>
  <c r="DX115" s="1"/>
  <c r="DX121" s="1"/>
  <c r="DX123" s="1"/>
  <c r="GI117"/>
  <c r="HE111"/>
  <c r="HE115" s="1"/>
  <c r="HE121" s="1"/>
  <c r="HE123" s="1"/>
  <c r="CU113"/>
  <c r="CU118" s="1"/>
  <c r="FD117"/>
  <c r="FA117"/>
  <c r="HP111"/>
  <c r="HP115" s="1"/>
  <c r="HP121" s="1"/>
  <c r="HP123" s="1"/>
  <c r="HP117"/>
  <c r="HC111"/>
  <c r="HC115" s="1"/>
  <c r="HC121" s="1"/>
  <c r="HC123" s="1"/>
  <c r="DF111"/>
  <c r="DF115" s="1"/>
  <c r="DF121" s="1"/>
  <c r="DF123" s="1"/>
  <c r="HK117"/>
  <c r="FJ117"/>
  <c r="DG124"/>
  <c r="HL111"/>
  <c r="HL115" s="1"/>
  <c r="HL121" s="1"/>
  <c r="HL123" s="1"/>
  <c r="CP111"/>
  <c r="CP115" s="1"/>
  <c r="CP121" s="1"/>
  <c r="DW111"/>
  <c r="DW115" s="1"/>
  <c r="DW121" s="1"/>
  <c r="DW123" s="1"/>
  <c r="DA117"/>
  <c r="GA117"/>
  <c r="HR113"/>
  <c r="HR118" s="1"/>
  <c r="GC113"/>
  <c r="GC118" s="1"/>
  <c r="GG111"/>
  <c r="GG115" s="1"/>
  <c r="GG121" s="1"/>
  <c r="GG123" s="1"/>
  <c r="EM113"/>
  <c r="EM118" s="1"/>
  <c r="EK116"/>
  <c r="FL111"/>
  <c r="FL115" s="1"/>
  <c r="FL121" s="1"/>
  <c r="FL123" s="1"/>
  <c r="CS111"/>
  <c r="CS115" s="1"/>
  <c r="CS121" s="1"/>
  <c r="CS123" s="1"/>
  <c r="GI128"/>
  <c r="GI125" s="1"/>
  <c r="FL113"/>
  <c r="FL118" s="1"/>
  <c r="CS113"/>
  <c r="CS118" s="1"/>
  <c r="EK113"/>
  <c r="EK118" s="1"/>
  <c r="DJ116"/>
  <c r="CR113"/>
  <c r="CR118" s="1"/>
  <c r="FA113"/>
  <c r="FA118" s="1"/>
  <c r="DI116"/>
  <c r="HV113"/>
  <c r="HV118" s="1"/>
  <c r="CP117"/>
  <c r="HV111"/>
  <c r="HV115" s="1"/>
  <c r="HV121" s="1"/>
  <c r="HV123" s="1"/>
  <c r="GM113"/>
  <c r="GM118" s="1"/>
  <c r="DV117"/>
  <c r="EG111"/>
  <c r="EG115" s="1"/>
  <c r="EG121" s="1"/>
  <c r="EG123" s="1"/>
  <c r="CW111"/>
  <c r="CW115" s="1"/>
  <c r="CW121" s="1"/>
  <c r="CW123" s="1"/>
  <c r="EG113"/>
  <c r="EG118" s="1"/>
  <c r="EJ111"/>
  <c r="EJ115" s="1"/>
  <c r="EJ121" s="1"/>
  <c r="EJ123" s="1"/>
  <c r="HT113"/>
  <c r="HT118" s="1"/>
  <c r="FY111"/>
  <c r="FY115" s="1"/>
  <c r="FY121" s="1"/>
  <c r="EE113"/>
  <c r="EE118" s="1"/>
  <c r="DV113"/>
  <c r="DV118" s="1"/>
  <c r="HT111"/>
  <c r="HT115" s="1"/>
  <c r="HT121" s="1"/>
  <c r="HT123" s="1"/>
  <c r="EJ116"/>
  <c r="GJ113"/>
  <c r="GJ118" s="1"/>
  <c r="EE117"/>
  <c r="GS124"/>
  <c r="EH117"/>
  <c r="DY111"/>
  <c r="DY115" s="1"/>
  <c r="DY121" s="1"/>
  <c r="DY123" s="1"/>
  <c r="HN113"/>
  <c r="HN118" s="1"/>
  <c r="GN111"/>
  <c r="GN115" s="1"/>
  <c r="GN121" s="1"/>
  <c r="GN123" s="1"/>
  <c r="FE117"/>
  <c r="DY113"/>
  <c r="DY118" s="1"/>
  <c r="FI111"/>
  <c r="FI115" s="1"/>
  <c r="FI121" s="1"/>
  <c r="FI123" s="1"/>
  <c r="CY111"/>
  <c r="CY115" s="1"/>
  <c r="CY121" s="1"/>
  <c r="CY123" s="1"/>
  <c r="FC111"/>
  <c r="FC115" s="1"/>
  <c r="FC121" s="1"/>
  <c r="FC123" s="1"/>
  <c r="CX117"/>
  <c r="DU113"/>
  <c r="DU118" s="1"/>
  <c r="GD113"/>
  <c r="GD118" s="1"/>
  <c r="EH111"/>
  <c r="EH115" s="1"/>
  <c r="EH121" s="1"/>
  <c r="EH123" s="1"/>
  <c r="HH111"/>
  <c r="HH115" s="1"/>
  <c r="HH121" s="1"/>
  <c r="HH123" s="1"/>
  <c r="DU111"/>
  <c r="DU115" s="1"/>
  <c r="DU121" s="1"/>
  <c r="DU123" s="1"/>
  <c r="FI113"/>
  <c r="FI118" s="1"/>
  <c r="FC113"/>
  <c r="FC118" s="1"/>
  <c r="GL111"/>
  <c r="GL115" s="1"/>
  <c r="GL121" s="1"/>
  <c r="GL123" s="1"/>
  <c r="HU116"/>
  <c r="EE124"/>
  <c r="ED124"/>
  <c r="HU113"/>
  <c r="HU118" s="1"/>
  <c r="CT113"/>
  <c r="CT118" s="1"/>
  <c r="EA128"/>
  <c r="EA125" s="1"/>
  <c r="CY117"/>
  <c r="HK111"/>
  <c r="HK115" s="1"/>
  <c r="HK121" s="1"/>
  <c r="HK123" s="1"/>
  <c r="FY122"/>
  <c r="GN117"/>
  <c r="HS116"/>
  <c r="FY113"/>
  <c r="FY118" s="1"/>
  <c r="HS113"/>
  <c r="HS118" s="1"/>
  <c r="DX113"/>
  <c r="DX118" s="1"/>
  <c r="FY117"/>
  <c r="CQ113"/>
  <c r="CQ118" s="1"/>
  <c r="GB111"/>
  <c r="GB115" s="1"/>
  <c r="GB121" s="1"/>
  <c r="GB123" s="1"/>
  <c r="CP122"/>
  <c r="DB113"/>
  <c r="DB118" s="1"/>
  <c r="GB113"/>
  <c r="GB118" s="1"/>
  <c r="FY128"/>
  <c r="GP128"/>
  <c r="GP125" s="1"/>
  <c r="DF117"/>
  <c r="GP116"/>
  <c r="FG124"/>
  <c r="HP128"/>
  <c r="HP125" s="1"/>
  <c r="GC111"/>
  <c r="GC115" s="1"/>
  <c r="GC121" s="1"/>
  <c r="GC123" s="1"/>
  <c r="GE117"/>
  <c r="CW113"/>
  <c r="CW118" s="1"/>
  <c r="GJ128"/>
  <c r="GJ125" s="1"/>
  <c r="FO111"/>
  <c r="FO115" s="1"/>
  <c r="FO121" s="1"/>
  <c r="FO123" s="1"/>
  <c r="EM111"/>
  <c r="EM115" s="1"/>
  <c r="EM121" s="1"/>
  <c r="EM123" s="1"/>
  <c r="FN116"/>
  <c r="DI113"/>
  <c r="DI118" s="1"/>
  <c r="HL124"/>
  <c r="HE113"/>
  <c r="HE118" s="1"/>
  <c r="FH113"/>
  <c r="FH118" s="1"/>
  <c r="GE111"/>
  <c r="GE115" s="1"/>
  <c r="GE121" s="1"/>
  <c r="GE123" s="1"/>
  <c r="GB117"/>
  <c r="EI111"/>
  <c r="EI115" s="1"/>
  <c r="EI121" s="1"/>
  <c r="EI123" s="1"/>
  <c r="HO111"/>
  <c r="HO115" s="1"/>
  <c r="HO121" s="1"/>
  <c r="HO123" s="1"/>
  <c r="GN128"/>
  <c r="GN125" s="1"/>
  <c r="HH113"/>
  <c r="HH118" s="1"/>
  <c r="EY124"/>
  <c r="EI113"/>
  <c r="EI118" s="1"/>
  <c r="GR116"/>
  <c r="HO117"/>
  <c r="DU128"/>
  <c r="DU125" s="1"/>
  <c r="HC128"/>
  <c r="HC125" s="1"/>
  <c r="HS128"/>
  <c r="HS125" s="1"/>
  <c r="CV117"/>
  <c r="EV117"/>
  <c r="FB113"/>
  <c r="FB118" s="1"/>
  <c r="DZ124"/>
  <c r="CR128"/>
  <c r="CR125" s="1"/>
  <c r="HG124"/>
  <c r="GG128"/>
  <c r="GG125" s="1"/>
  <c r="DX128"/>
  <c r="DX125" s="1"/>
  <c r="HL128"/>
  <c r="HL125" s="1"/>
  <c r="GH111"/>
  <c r="GH115" s="1"/>
  <c r="GH121" s="1"/>
  <c r="GH123" s="1"/>
  <c r="GM124"/>
  <c r="FB128"/>
  <c r="FB125" s="1"/>
  <c r="GQ113"/>
  <c r="GQ118" s="1"/>
  <c r="HV124"/>
  <c r="DH111"/>
  <c r="DH115" s="1"/>
  <c r="DH121" s="1"/>
  <c r="DH123" s="1"/>
  <c r="HB113"/>
  <c r="HB118" s="1"/>
  <c r="GF124"/>
  <c r="GR128"/>
  <c r="GR125" s="1"/>
  <c r="DD117"/>
  <c r="GK117"/>
  <c r="FG113"/>
  <c r="FG118" s="1"/>
  <c r="EV122"/>
  <c r="GQ111"/>
  <c r="GQ115" s="1"/>
  <c r="GQ121" s="1"/>
  <c r="GQ123" s="1"/>
  <c r="EZ124"/>
  <c r="DD124"/>
  <c r="HM128"/>
  <c r="HM125" s="1"/>
  <c r="DG116"/>
  <c r="EF111"/>
  <c r="EF115" s="1"/>
  <c r="EF121" s="1"/>
  <c r="EF123" s="1"/>
  <c r="HQ111"/>
  <c r="HQ115" s="1"/>
  <c r="HQ121" s="1"/>
  <c r="HE128"/>
  <c r="HE125" s="1"/>
  <c r="DG113"/>
  <c r="DG118" s="1"/>
  <c r="DH113"/>
  <c r="DH118" s="1"/>
  <c r="HB111"/>
  <c r="HB115" s="1"/>
  <c r="HB121" s="1"/>
  <c r="EM128"/>
  <c r="EM125" s="1"/>
  <c r="DS124"/>
  <c r="GB128"/>
  <c r="GB125" s="1"/>
  <c r="GL128"/>
  <c r="GL125" s="1"/>
  <c r="GD128"/>
  <c r="GD125" s="1"/>
  <c r="GB124"/>
  <c r="HD111"/>
  <c r="HD115" s="1"/>
  <c r="HD121" s="1"/>
  <c r="HD123" s="1"/>
  <c r="FO113"/>
  <c r="FO118" s="1"/>
  <c r="FG111"/>
  <c r="FG115" s="1"/>
  <c r="FG121" s="1"/>
  <c r="FG123" s="1"/>
  <c r="FC124"/>
  <c r="EC128"/>
  <c r="EC125" s="1"/>
  <c r="DT124"/>
  <c r="DW124"/>
  <c r="FH111"/>
  <c r="FH115" s="1"/>
  <c r="FH121" s="1"/>
  <c r="FH123" s="1"/>
  <c r="GJ124"/>
  <c r="GO128"/>
  <c r="GO125" s="1"/>
  <c r="EF124"/>
  <c r="HR124"/>
  <c r="GC124"/>
  <c r="GS128"/>
  <c r="GS125" s="1"/>
  <c r="DD111"/>
  <c r="DD115" s="1"/>
  <c r="DD121" s="1"/>
  <c r="GK113"/>
  <c r="GK118" s="1"/>
  <c r="DZ117"/>
  <c r="EK128"/>
  <c r="EK125" s="1"/>
  <c r="EF113"/>
  <c r="EF118" s="1"/>
  <c r="HV128"/>
  <c r="HV125" s="1"/>
  <c r="GO124"/>
  <c r="DU124"/>
  <c r="HC124"/>
  <c r="HQ128"/>
  <c r="HQ125" s="1"/>
  <c r="HB117"/>
  <c r="HD128"/>
  <c r="HD125" s="1"/>
  <c r="EG124"/>
  <c r="GO113"/>
  <c r="GO118" s="1"/>
  <c r="GN124"/>
  <c r="FY124"/>
  <c r="GK124"/>
  <c r="GR124"/>
  <c r="GK128"/>
  <c r="GK125" s="1"/>
  <c r="GH124"/>
  <c r="HD113"/>
  <c r="HD118" s="1"/>
  <c r="FN124"/>
  <c r="EV111"/>
  <c r="EV115" s="1"/>
  <c r="EV121" s="1"/>
  <c r="EI124"/>
  <c r="EC113"/>
  <c r="EC118" s="1"/>
  <c r="DX124"/>
  <c r="GF128"/>
  <c r="GF125" s="1"/>
  <c r="GG124"/>
  <c r="DZ111"/>
  <c r="DZ115" s="1"/>
  <c r="DZ121" s="1"/>
  <c r="DZ123" s="1"/>
  <c r="GD117"/>
  <c r="DY128"/>
  <c r="DY125" s="1"/>
  <c r="GL124"/>
  <c r="GL126" s="1"/>
  <c r="GI124"/>
  <c r="EH124"/>
  <c r="HQ113"/>
  <c r="HQ118" s="1"/>
  <c r="GA128"/>
  <c r="GA125" s="1"/>
  <c r="GC128"/>
  <c r="GC125" s="1"/>
  <c r="DT128"/>
  <c r="DT125" s="1"/>
  <c r="EE128"/>
  <c r="EE125" s="1"/>
  <c r="GO111"/>
  <c r="GO115" s="1"/>
  <c r="GO121" s="1"/>
  <c r="GP124"/>
  <c r="GE124"/>
  <c r="GD124"/>
  <c r="GA124"/>
  <c r="GA126" s="1"/>
  <c r="FZ128"/>
  <c r="FZ125" s="1"/>
  <c r="FD111"/>
  <c r="FD115" s="1"/>
  <c r="FD121" s="1"/>
  <c r="FD123" s="1"/>
  <c r="CV111"/>
  <c r="CV115" s="1"/>
  <c r="CV121" s="1"/>
  <c r="FD128"/>
  <c r="FD125" s="1"/>
  <c r="EV113"/>
  <c r="EV118" s="1"/>
  <c r="CX124"/>
  <c r="DV124"/>
  <c r="DW128"/>
  <c r="DW125" s="1"/>
  <c r="EC111"/>
  <c r="EC115" s="1"/>
  <c r="EC121" s="1"/>
  <c r="EC123" s="1"/>
  <c r="EZ128"/>
  <c r="EZ125" s="1"/>
  <c r="HD124"/>
  <c r="CZ111"/>
  <c r="CZ115" s="1"/>
  <c r="CZ121" s="1"/>
  <c r="EX113"/>
  <c r="EX118" s="1"/>
  <c r="FZ124"/>
  <c r="HB122"/>
  <c r="CZ113"/>
  <c r="CZ118" s="1"/>
  <c r="EX111"/>
  <c r="EX115" s="1"/>
  <c r="EX121" s="1"/>
  <c r="EX123" s="1"/>
  <c r="CX128"/>
  <c r="CX125" s="1"/>
  <c r="EC124"/>
  <c r="EC126" s="1"/>
  <c r="GE128"/>
  <c r="GE125" s="1"/>
  <c r="GQ124"/>
  <c r="GM128"/>
  <c r="GM125" s="1"/>
  <c r="GH128"/>
  <c r="GH125" s="1"/>
  <c r="GQ128"/>
  <c r="GQ125" s="1"/>
  <c r="EB128"/>
  <c r="EB125" s="1"/>
  <c r="CU124"/>
  <c r="HJ124"/>
  <c r="EZ111"/>
  <c r="EZ115" s="1"/>
  <c r="EZ121" s="1"/>
  <c r="EZ123" s="1"/>
  <c r="HG111"/>
  <c r="HG115" s="1"/>
  <c r="HG121" s="1"/>
  <c r="FC128"/>
  <c r="FC125" s="1"/>
  <c r="FA128"/>
  <c r="FA125" s="1"/>
  <c r="EW124"/>
  <c r="FH124"/>
  <c r="EV124"/>
  <c r="DE128"/>
  <c r="DE125" s="1"/>
  <c r="DA128"/>
  <c r="DA125" s="1"/>
  <c r="CT111"/>
  <c r="CT115" s="1"/>
  <c r="CT121" s="1"/>
  <c r="CT123" s="1"/>
  <c r="CS128"/>
  <c r="CS125" s="1"/>
  <c r="HO128"/>
  <c r="HO125" s="1"/>
  <c r="CT124"/>
  <c r="HH128"/>
  <c r="HH125" s="1"/>
  <c r="EK124"/>
  <c r="CV124"/>
  <c r="EL128"/>
  <c r="EL125" s="1"/>
  <c r="HM124"/>
  <c r="HU128"/>
  <c r="HU125" s="1"/>
  <c r="EZ113"/>
  <c r="EZ118" s="1"/>
  <c r="HG117"/>
  <c r="FK124"/>
  <c r="FI128"/>
  <c r="FI125" s="1"/>
  <c r="EV128"/>
  <c r="FF128"/>
  <c r="FF125" s="1"/>
  <c r="FP124"/>
  <c r="EX128"/>
  <c r="EX125" s="1"/>
  <c r="CQ117"/>
  <c r="DH124"/>
  <c r="EJ128"/>
  <c r="EJ125" s="1"/>
  <c r="EJ124"/>
  <c r="DZ128"/>
  <c r="DZ125" s="1"/>
  <c r="EI128"/>
  <c r="EI125" s="1"/>
  <c r="CZ128"/>
  <c r="CZ125" s="1"/>
  <c r="EW128"/>
  <c r="EW125" s="1"/>
  <c r="FE128"/>
  <c r="FE125" s="1"/>
  <c r="DA124"/>
  <c r="HN124"/>
  <c r="CQ128"/>
  <c r="CQ125" s="1"/>
  <c r="CY124"/>
  <c r="HP124"/>
  <c r="FM111"/>
  <c r="FM115" s="1"/>
  <c r="FM121" s="1"/>
  <c r="FM123" s="1"/>
  <c r="EY111"/>
  <c r="EY115" s="1"/>
  <c r="EY121" s="1"/>
  <c r="DC111"/>
  <c r="DC115" s="1"/>
  <c r="DC121" s="1"/>
  <c r="DC123" s="1"/>
  <c r="FD124"/>
  <c r="FO124"/>
  <c r="HG128"/>
  <c r="HG125" s="1"/>
  <c r="HO124"/>
  <c r="HI128"/>
  <c r="HI125" s="1"/>
  <c r="EL124"/>
  <c r="CY128"/>
  <c r="CY125" s="1"/>
  <c r="HS124"/>
  <c r="CP124"/>
  <c r="HE124"/>
  <c r="DI128"/>
  <c r="DI125" s="1"/>
  <c r="HF124"/>
  <c r="EA111"/>
  <c r="EA115" s="1"/>
  <c r="EA121" s="1"/>
  <c r="FM113"/>
  <c r="FM118" s="1"/>
  <c r="EY117"/>
  <c r="DC113"/>
  <c r="DC118" s="1"/>
  <c r="FJ124"/>
  <c r="FP128"/>
  <c r="FP125" s="1"/>
  <c r="FE124"/>
  <c r="FB124"/>
  <c r="FM124"/>
  <c r="DF124"/>
  <c r="DF128"/>
  <c r="DF125" s="1"/>
  <c r="FK113"/>
  <c r="FK118" s="1"/>
  <c r="DY124"/>
  <c r="EB124"/>
  <c r="DV128"/>
  <c r="DV125" s="1"/>
  <c r="DE111"/>
  <c r="DE115" s="1"/>
  <c r="DE121" s="1"/>
  <c r="DE123" s="1"/>
  <c r="HJ111"/>
  <c r="HJ115" s="1"/>
  <c r="HJ121" s="1"/>
  <c r="HJ123" s="1"/>
  <c r="DB124"/>
  <c r="FG128"/>
  <c r="FG125" s="1"/>
  <c r="FK128"/>
  <c r="FK125" s="1"/>
  <c r="CT128"/>
  <c r="CT125" s="1"/>
  <c r="CW124"/>
  <c r="HB124"/>
  <c r="EX124"/>
  <c r="FF124"/>
  <c r="CS124"/>
  <c r="FK111"/>
  <c r="FK115" s="1"/>
  <c r="FK121" s="1"/>
  <c r="FK123" s="1"/>
  <c r="HJ113"/>
  <c r="HJ118" s="1"/>
  <c r="HB128"/>
  <c r="HK124"/>
  <c r="EG128"/>
  <c r="EG125" s="1"/>
  <c r="HR128"/>
  <c r="HR125" s="1"/>
  <c r="CQ124"/>
  <c r="HI124"/>
  <c r="HT128"/>
  <c r="HT125" s="1"/>
  <c r="DE124"/>
  <c r="HH124"/>
  <c r="CV128"/>
  <c r="CV125" s="1"/>
  <c r="DJ113"/>
  <c r="DJ118" s="1"/>
  <c r="EA113"/>
  <c r="EA118" s="1"/>
  <c r="DC117"/>
  <c r="FI124"/>
  <c r="EY128"/>
  <c r="EY125" s="1"/>
  <c r="FN128"/>
  <c r="FN125" s="1"/>
  <c r="FL128"/>
  <c r="FL125" s="1"/>
  <c r="FA124"/>
  <c r="DJ124"/>
  <c r="DC124"/>
  <c r="EA124"/>
  <c r="EH128"/>
  <c r="EH125" s="1"/>
  <c r="DS128"/>
  <c r="FN113"/>
  <c r="FN118" s="1"/>
  <c r="DE113"/>
  <c r="DE118" s="1"/>
  <c r="CW128"/>
  <c r="CW125" s="1"/>
  <c r="CU128"/>
  <c r="CU125" s="1"/>
  <c r="CZ124"/>
  <c r="CP128"/>
  <c r="DH128"/>
  <c r="DH125" s="1"/>
  <c r="EZ117"/>
  <c r="FM128"/>
  <c r="FM125" s="1"/>
  <c r="DB128"/>
  <c r="DB125" s="1"/>
  <c r="HU124"/>
  <c r="HK128"/>
  <c r="HK125" s="1"/>
  <c r="HQ124"/>
  <c r="HJ128"/>
  <c r="HJ125" s="1"/>
  <c r="HN128"/>
  <c r="HN125" s="1"/>
  <c r="DI124"/>
  <c r="HF128"/>
  <c r="HF125" s="1"/>
  <c r="DC128"/>
  <c r="DC125" s="1"/>
  <c r="DG128"/>
  <c r="DG125" s="1"/>
  <c r="HT124"/>
  <c r="DD128"/>
  <c r="DD125" s="1"/>
  <c r="EA117"/>
  <c r="FJ128"/>
  <c r="FJ125" s="1"/>
  <c r="FO128"/>
  <c r="FO125" s="1"/>
  <c r="FL124"/>
  <c r="FH128"/>
  <c r="FH125" s="1"/>
  <c r="CR124"/>
  <c r="DJ128"/>
  <c r="DJ125" s="1"/>
  <c r="ED128"/>
  <c r="ED125" s="1"/>
  <c r="EF128"/>
  <c r="EF125" s="1"/>
  <c r="EM124"/>
  <c r="DI123"/>
  <c r="AI206"/>
  <c r="BL416"/>
  <c r="AI311"/>
  <c r="BL311"/>
  <c r="AI416"/>
  <c r="BL206"/>
  <c r="BL101"/>
  <c r="AI101"/>
  <c r="HT119"/>
  <c r="HV119"/>
  <c r="EM119"/>
  <c r="FO119"/>
  <c r="FM120"/>
  <c r="GS119"/>
  <c r="HV120"/>
  <c r="DH119"/>
  <c r="HT120"/>
  <c r="FM119"/>
  <c r="EL119"/>
  <c r="GQ119"/>
  <c r="EM120"/>
  <c r="EB120"/>
  <c r="EB119"/>
  <c r="ED120"/>
  <c r="ED119"/>
  <c r="HI120"/>
  <c r="HI119"/>
  <c r="CS120"/>
  <c r="CS119"/>
  <c r="GH120"/>
  <c r="GH119"/>
  <c r="HL120"/>
  <c r="HL119"/>
  <c r="FK120"/>
  <c r="FK119"/>
  <c r="EG120"/>
  <c r="EG119"/>
  <c r="DY120"/>
  <c r="DY119"/>
  <c r="GC120"/>
  <c r="GC119"/>
  <c r="HD120"/>
  <c r="HD119"/>
  <c r="GG120"/>
  <c r="GG119"/>
  <c r="HJ120"/>
  <c r="HJ119"/>
  <c r="FH120"/>
  <c r="FH119"/>
  <c r="DT120"/>
  <c r="DT119"/>
  <c r="HH120"/>
  <c r="HH119"/>
  <c r="EF120"/>
  <c r="EF119"/>
  <c r="EI120"/>
  <c r="EI119"/>
  <c r="FL120"/>
  <c r="FL119"/>
  <c r="CZ120"/>
  <c r="CZ119"/>
  <c r="HE120"/>
  <c r="HE119"/>
  <c r="FI120"/>
  <c r="FI119"/>
  <c r="FG120"/>
  <c r="FG119"/>
  <c r="DE120"/>
  <c r="DE119"/>
  <c r="CW120"/>
  <c r="CW119"/>
  <c r="EX120"/>
  <c r="EX119"/>
  <c r="CT120"/>
  <c r="CT119"/>
  <c r="EC120"/>
  <c r="EC119"/>
  <c r="CU120"/>
  <c r="CU119"/>
  <c r="DX120"/>
  <c r="DX119"/>
  <c r="DU120"/>
  <c r="DU119"/>
  <c r="FC120"/>
  <c r="FC119"/>
  <c r="HR120"/>
  <c r="HR119"/>
  <c r="HN120"/>
  <c r="HN119"/>
  <c r="GL120"/>
  <c r="GL119"/>
  <c r="GO120"/>
  <c r="GO119"/>
  <c r="GJ120"/>
  <c r="GJ119"/>
  <c r="HQ120"/>
  <c r="HQ119"/>
  <c r="CR119"/>
  <c r="GA119"/>
  <c r="GP119"/>
  <c r="GR119"/>
  <c r="HF119"/>
  <c r="GI119"/>
  <c r="DA119"/>
  <c r="DI119"/>
  <c r="EJ119"/>
  <c r="HU119"/>
  <c r="FY119"/>
  <c r="DF119"/>
  <c r="EV119"/>
  <c r="HG119"/>
  <c r="HC119"/>
  <c r="GE119"/>
  <c r="EY119"/>
  <c r="FB119"/>
  <c r="DJ119"/>
  <c r="GF119"/>
  <c r="HP119"/>
  <c r="CX119"/>
  <c r="CY119"/>
  <c r="CV119"/>
  <c r="DZ119"/>
  <c r="HB119"/>
  <c r="CQ119"/>
  <c r="FP119"/>
  <c r="EW119"/>
  <c r="EK119"/>
  <c r="EZ119"/>
  <c r="FF119"/>
  <c r="DV119"/>
  <c r="EH119"/>
  <c r="GD119"/>
  <c r="FZ119"/>
  <c r="DS119"/>
  <c r="FA119"/>
  <c r="DC119"/>
  <c r="EA119"/>
  <c r="HM119"/>
  <c r="GM119"/>
  <c r="DB119"/>
  <c r="FD119"/>
  <c r="FJ119"/>
  <c r="HS119"/>
  <c r="FN119"/>
  <c r="GK119"/>
  <c r="DW119"/>
  <c r="HK119"/>
  <c r="CP119"/>
  <c r="EE119"/>
  <c r="FE119"/>
  <c r="GN119"/>
  <c r="GB119"/>
  <c r="HO119"/>
  <c r="DD119"/>
  <c r="DG119"/>
  <c r="HM120"/>
  <c r="GM120"/>
  <c r="FZ120"/>
  <c r="CR120"/>
  <c r="FF120"/>
  <c r="EW120"/>
  <c r="GF120"/>
  <c r="HF120"/>
  <c r="DW120"/>
  <c r="DB120"/>
  <c r="FD120"/>
  <c r="FJ120"/>
  <c r="GI120"/>
  <c r="HP120"/>
  <c r="HK120"/>
  <c r="HC120"/>
  <c r="FB120"/>
  <c r="DS120"/>
  <c r="FA120"/>
  <c r="CP120"/>
  <c r="DA120"/>
  <c r="DV120"/>
  <c r="GA120"/>
  <c r="EH120"/>
  <c r="CX120"/>
  <c r="EE120"/>
  <c r="FE120"/>
  <c r="FY120"/>
  <c r="CY120"/>
  <c r="GN120"/>
  <c r="GE120"/>
  <c r="HO120"/>
  <c r="DF120"/>
  <c r="EV120"/>
  <c r="CV120"/>
  <c r="GB120"/>
  <c r="DD120"/>
  <c r="GD120"/>
  <c r="DZ120"/>
  <c r="HB120"/>
  <c r="GK120"/>
  <c r="DC120"/>
  <c r="HG120"/>
  <c r="CQ120"/>
  <c r="EZ120"/>
  <c r="EY120"/>
  <c r="EA120"/>
  <c r="AK104"/>
  <c r="AO104"/>
  <c r="AM104"/>
  <c r="AQ104"/>
  <c r="AL104"/>
  <c r="AZ104"/>
  <c r="AX104"/>
  <c r="AJ104"/>
  <c r="AW104"/>
  <c r="AV104"/>
  <c r="AU104"/>
  <c r="AR104"/>
  <c r="AY104"/>
  <c r="AT104"/>
  <c r="AP104"/>
  <c r="AS104"/>
  <c r="AN104"/>
  <c r="BW104"/>
  <c r="BM104"/>
  <c r="BZ104"/>
  <c r="CA104"/>
  <c r="BN104"/>
  <c r="BQ104"/>
  <c r="BX104"/>
  <c r="BY104"/>
  <c r="BR104"/>
  <c r="BU104"/>
  <c r="BV104"/>
  <c r="BO104"/>
  <c r="CC104"/>
  <c r="BS104"/>
  <c r="BP104"/>
  <c r="BT104"/>
  <c r="CB104"/>
  <c r="AS314"/>
  <c r="AV314"/>
  <c r="AX314"/>
  <c r="AQ314"/>
  <c r="AP314"/>
  <c r="AR314"/>
  <c r="AM314"/>
  <c r="AY314"/>
  <c r="AJ314"/>
  <c r="AZ314"/>
  <c r="AO314"/>
  <c r="AN314"/>
  <c r="AW314"/>
  <c r="AU314"/>
  <c r="AT314"/>
  <c r="AK314"/>
  <c r="AL314"/>
  <c r="CB419"/>
  <c r="BO419"/>
  <c r="BS419"/>
  <c r="BY419"/>
  <c r="BZ419"/>
  <c r="BV419"/>
  <c r="BT419"/>
  <c r="BM419"/>
  <c r="CA419"/>
  <c r="BW419"/>
  <c r="BN419"/>
  <c r="CC419"/>
  <c r="BQ419"/>
  <c r="BX419"/>
  <c r="BP419"/>
  <c r="BR419"/>
  <c r="BU419"/>
  <c r="BY209"/>
  <c r="CA209"/>
  <c r="BU209"/>
  <c r="BR209"/>
  <c r="BW209"/>
  <c r="CB209"/>
  <c r="BP209"/>
  <c r="BV209"/>
  <c r="BZ209"/>
  <c r="BO209"/>
  <c r="BQ209"/>
  <c r="BM209"/>
  <c r="CC209"/>
  <c r="BX209"/>
  <c r="BS209"/>
  <c r="BN209"/>
  <c r="BT209"/>
  <c r="AN419"/>
  <c r="AX419"/>
  <c r="AK419"/>
  <c r="AU419"/>
  <c r="AT419"/>
  <c r="AM419"/>
  <c r="AO419"/>
  <c r="AZ419"/>
  <c r="AJ419"/>
  <c r="AR419"/>
  <c r="AQ419"/>
  <c r="AY419"/>
  <c r="AP419"/>
  <c r="AL419"/>
  <c r="AS419"/>
  <c r="AV419"/>
  <c r="AW419"/>
  <c r="CC314"/>
  <c r="BP314"/>
  <c r="BV314"/>
  <c r="BM314"/>
  <c r="BN314"/>
  <c r="BQ314"/>
  <c r="BX314"/>
  <c r="BT314"/>
  <c r="BO314"/>
  <c r="BY314"/>
  <c r="BW314"/>
  <c r="CB314"/>
  <c r="BZ314"/>
  <c r="BR314"/>
  <c r="CA314"/>
  <c r="BU314"/>
  <c r="BS314"/>
  <c r="AT209"/>
  <c r="AY209"/>
  <c r="AL209"/>
  <c r="AZ209"/>
  <c r="AM209"/>
  <c r="AJ209"/>
  <c r="AW209"/>
  <c r="AU209"/>
  <c r="AN209"/>
  <c r="AS209"/>
  <c r="AX209"/>
  <c r="AP209"/>
  <c r="AO209"/>
  <c r="AQ209"/>
  <c r="AR209"/>
  <c r="AV209"/>
  <c r="AK209"/>
  <c r="FN127" l="1"/>
  <c r="FN129" s="1"/>
  <c r="CX127"/>
  <c r="GF127"/>
  <c r="GF129" s="1"/>
  <c r="HC126"/>
  <c r="DG127"/>
  <c r="DG129" s="1"/>
  <c r="DJ127"/>
  <c r="DJ129" s="1"/>
  <c r="DS125"/>
  <c r="DS126" s="1"/>
  <c r="EK322"/>
  <c r="EK323" s="1"/>
  <c r="EK328" s="1"/>
  <c r="X322"/>
  <c r="X321" s="1"/>
  <c r="ED217"/>
  <c r="ED216" s="1"/>
  <c r="ED220" s="1"/>
  <c r="ED226" s="1"/>
  <c r="HT322"/>
  <c r="HT326" s="1"/>
  <c r="DY217"/>
  <c r="DY222" s="1"/>
  <c r="GD217"/>
  <c r="GD216" s="1"/>
  <c r="GD220" s="1"/>
  <c r="GD226" s="1"/>
  <c r="HF322"/>
  <c r="HF327" s="1"/>
  <c r="FA217"/>
  <c r="FA218" s="1"/>
  <c r="FA223" s="1"/>
  <c r="GO322"/>
  <c r="GO321" s="1"/>
  <c r="GO325" s="1"/>
  <c r="GO331" s="1"/>
  <c r="HS322"/>
  <c r="HS323" s="1"/>
  <c r="HS328" s="1"/>
  <c r="EG322"/>
  <c r="EG327" s="1"/>
  <c r="HP322"/>
  <c r="HP323" s="1"/>
  <c r="HP328" s="1"/>
  <c r="DX322"/>
  <c r="DX327" s="1"/>
  <c r="EK217"/>
  <c r="EK218" s="1"/>
  <c r="EK223" s="1"/>
  <c r="GD322"/>
  <c r="GD326" s="1"/>
  <c r="FI322"/>
  <c r="FI327" s="1"/>
  <c r="GQ217"/>
  <c r="GQ221" s="1"/>
  <c r="Y217"/>
  <c r="Y216" s="1"/>
  <c r="CD322"/>
  <c r="CD321" s="1"/>
  <c r="CD325" s="1"/>
  <c r="CD331" s="1"/>
  <c r="CD333" s="1"/>
  <c r="GK217"/>
  <c r="GK216" s="1"/>
  <c r="GK220" s="1"/>
  <c r="GK226" s="1"/>
  <c r="DJ217"/>
  <c r="DJ216" s="1"/>
  <c r="DJ220" s="1"/>
  <c r="DJ226" s="1"/>
  <c r="GA217"/>
  <c r="GA222" s="1"/>
  <c r="GJ322"/>
  <c r="GJ323" s="1"/>
  <c r="GJ328" s="1"/>
  <c r="EZ217"/>
  <c r="EZ222" s="1"/>
  <c r="FJ217"/>
  <c r="FJ222" s="1"/>
  <c r="GM217"/>
  <c r="GM216" s="1"/>
  <c r="GM220" s="1"/>
  <c r="GM226" s="1"/>
  <c r="EM217"/>
  <c r="EM221" s="1"/>
  <c r="GE322"/>
  <c r="GE326" s="1"/>
  <c r="Y322"/>
  <c r="Y323" s="1"/>
  <c r="EB322"/>
  <c r="EB327" s="1"/>
  <c r="GH322"/>
  <c r="GH326" s="1"/>
  <c r="CW217"/>
  <c r="CW222" s="1"/>
  <c r="DB217"/>
  <c r="DB222" s="1"/>
  <c r="DE322"/>
  <c r="DE323" s="1"/>
  <c r="DE328" s="1"/>
  <c r="GP217"/>
  <c r="GP218" s="1"/>
  <c r="GP223" s="1"/>
  <c r="BD217"/>
  <c r="BD221" s="1"/>
  <c r="HR322"/>
  <c r="HR321" s="1"/>
  <c r="HR325" s="1"/>
  <c r="HR331" s="1"/>
  <c r="EM322"/>
  <c r="EM321" s="1"/>
  <c r="EM325" s="1"/>
  <c r="EM331" s="1"/>
  <c r="HG217"/>
  <c r="HG222" s="1"/>
  <c r="GK322"/>
  <c r="GK326" s="1"/>
  <c r="FN322"/>
  <c r="FN323" s="1"/>
  <c r="FN328" s="1"/>
  <c r="HB217"/>
  <c r="HB216" s="1"/>
  <c r="HB220" s="1"/>
  <c r="HB226" s="1"/>
  <c r="FM322"/>
  <c r="FM323" s="1"/>
  <c r="FM328" s="1"/>
  <c r="FO322"/>
  <c r="FO323" s="1"/>
  <c r="FO328" s="1"/>
  <c r="EL322"/>
  <c r="EL321" s="1"/>
  <c r="EL325" s="1"/>
  <c r="EL331" s="1"/>
  <c r="DG217"/>
  <c r="DG218" s="1"/>
  <c r="DG223" s="1"/>
  <c r="DY322"/>
  <c r="DY327" s="1"/>
  <c r="GB322"/>
  <c r="GB327" s="1"/>
  <c r="EI322"/>
  <c r="EI327" s="1"/>
  <c r="GL217"/>
  <c r="GL221" s="1"/>
  <c r="CE217"/>
  <c r="CE216" s="1"/>
  <c r="CE220" s="1"/>
  <c r="CE226" s="1"/>
  <c r="CE228" s="1"/>
  <c r="HR217"/>
  <c r="HR218" s="1"/>
  <c r="HR223" s="1"/>
  <c r="HF217"/>
  <c r="HF222" s="1"/>
  <c r="DI217"/>
  <c r="DI221" s="1"/>
  <c r="EH322"/>
  <c r="EH321" s="1"/>
  <c r="EH325" s="1"/>
  <c r="EH331" s="1"/>
  <c r="DG322"/>
  <c r="DG323" s="1"/>
  <c r="DG328" s="1"/>
  <c r="DB322"/>
  <c r="DB327" s="1"/>
  <c r="AA322"/>
  <c r="AA323" s="1"/>
  <c r="HO322"/>
  <c r="HO326" s="1"/>
  <c r="BB322"/>
  <c r="BB326" s="1"/>
  <c r="FK322"/>
  <c r="FK327" s="1"/>
  <c r="HD217"/>
  <c r="HD222" s="1"/>
  <c r="FG217"/>
  <c r="FG218" s="1"/>
  <c r="FG223" s="1"/>
  <c r="HM217"/>
  <c r="HM221" s="1"/>
  <c r="EC322"/>
  <c r="EC323" s="1"/>
  <c r="EC328" s="1"/>
  <c r="EB127"/>
  <c r="EB129" s="1"/>
  <c r="CF217"/>
  <c r="CF221" s="1"/>
  <c r="CF225" s="1"/>
  <c r="EY322"/>
  <c r="EY321" s="1"/>
  <c r="EY325" s="1"/>
  <c r="EY331" s="1"/>
  <c r="HN217"/>
  <c r="HN216" s="1"/>
  <c r="HN220" s="1"/>
  <c r="HN226" s="1"/>
  <c r="EX322"/>
  <c r="EX327" s="1"/>
  <c r="BA322"/>
  <c r="BA326" s="1"/>
  <c r="EI217"/>
  <c r="EI216" s="1"/>
  <c r="EI220" s="1"/>
  <c r="EI226" s="1"/>
  <c r="HB322"/>
  <c r="HB327" s="1"/>
  <c r="EA217"/>
  <c r="EA222" s="1"/>
  <c r="HL217"/>
  <c r="HL222" s="1"/>
  <c r="DX217"/>
  <c r="DX218" s="1"/>
  <c r="DX223" s="1"/>
  <c r="CR217"/>
  <c r="CR222" s="1"/>
  <c r="FP322"/>
  <c r="FP323" s="1"/>
  <c r="FP328" s="1"/>
  <c r="EW217"/>
  <c r="EW216" s="1"/>
  <c r="EW220" s="1"/>
  <c r="EW226" s="1"/>
  <c r="FD322"/>
  <c r="FD327" s="1"/>
  <c r="EE217"/>
  <c r="EE222" s="1"/>
  <c r="EB217"/>
  <c r="EB222" s="1"/>
  <c r="HJ322"/>
  <c r="HJ321" s="1"/>
  <c r="HJ325" s="1"/>
  <c r="HJ331" s="1"/>
  <c r="Z217"/>
  <c r="Z218" s="1"/>
  <c r="GF322"/>
  <c r="GF327" s="1"/>
  <c r="CY322"/>
  <c r="CY327" s="1"/>
  <c r="GB217"/>
  <c r="GB222" s="1"/>
  <c r="CD217"/>
  <c r="CD216" s="1"/>
  <c r="CD220" s="1"/>
  <c r="CD226" s="1"/>
  <c r="CD228" s="1"/>
  <c r="GN217"/>
  <c r="GN221" s="1"/>
  <c r="DI322"/>
  <c r="DI326" s="1"/>
  <c r="EC217"/>
  <c r="EC222" s="1"/>
  <c r="HK322"/>
  <c r="HK327" s="1"/>
  <c r="HQ217"/>
  <c r="HQ216" s="1"/>
  <c r="HQ220" s="1"/>
  <c r="HQ226" s="1"/>
  <c r="HI217"/>
  <c r="HI222" s="1"/>
  <c r="DH322"/>
  <c r="DH323" s="1"/>
  <c r="DH328" s="1"/>
  <c r="DZ322"/>
  <c r="DZ327" s="1"/>
  <c r="HK217"/>
  <c r="HK222" s="1"/>
  <c r="GN322"/>
  <c r="GN321" s="1"/>
  <c r="GN325" s="1"/>
  <c r="GN331" s="1"/>
  <c r="EF217"/>
  <c r="EF222" s="1"/>
  <c r="GO217"/>
  <c r="GO216" s="1"/>
  <c r="GO220" s="1"/>
  <c r="GO226" s="1"/>
  <c r="CP217"/>
  <c r="CP218" s="1"/>
  <c r="CP223" s="1"/>
  <c r="GR322"/>
  <c r="GR321" s="1"/>
  <c r="GR325" s="1"/>
  <c r="GR331" s="1"/>
  <c r="HE217"/>
  <c r="HE222" s="1"/>
  <c r="HM322"/>
  <c r="HM326" s="1"/>
  <c r="CZ217"/>
  <c r="CZ218" s="1"/>
  <c r="CZ223" s="1"/>
  <c r="AA217"/>
  <c r="AA216" s="1"/>
  <c r="DV322"/>
  <c r="DV327" s="1"/>
  <c r="FJ322"/>
  <c r="FJ327" s="1"/>
  <c r="FO217"/>
  <c r="FO221" s="1"/>
  <c r="DU217"/>
  <c r="DU222" s="1"/>
  <c r="DZ217"/>
  <c r="DZ221" s="1"/>
  <c r="GC217"/>
  <c r="GC222" s="1"/>
  <c r="HE322"/>
  <c r="HE327" s="1"/>
  <c r="FD217"/>
  <c r="FD216" s="1"/>
  <c r="FD220" s="1"/>
  <c r="FD226" s="1"/>
  <c r="GG217"/>
  <c r="GG222" s="1"/>
  <c r="EV322"/>
  <c r="EV332" s="1"/>
  <c r="FH322"/>
  <c r="FH327" s="1"/>
  <c r="EA322"/>
  <c r="EA327" s="1"/>
  <c r="HC217"/>
  <c r="HC222" s="1"/>
  <c r="DW322"/>
  <c r="DW323" s="1"/>
  <c r="DW328" s="1"/>
  <c r="CF322"/>
  <c r="CF326" s="1"/>
  <c r="CV217"/>
  <c r="CV221" s="1"/>
  <c r="GF217"/>
  <c r="GF222" s="1"/>
  <c r="FL322"/>
  <c r="FL327" s="1"/>
  <c r="DJ322"/>
  <c r="DJ326" s="1"/>
  <c r="HT217"/>
  <c r="HT216" s="1"/>
  <c r="HT220" s="1"/>
  <c r="HT226" s="1"/>
  <c r="HP217"/>
  <c r="HP221" s="1"/>
  <c r="CP322"/>
  <c r="CP321" s="1"/>
  <c r="CP325" s="1"/>
  <c r="CP331" s="1"/>
  <c r="DT322"/>
  <c r="DT327" s="1"/>
  <c r="GA322"/>
  <c r="GA327" s="1"/>
  <c r="Z322"/>
  <c r="Z323" s="1"/>
  <c r="GS322"/>
  <c r="GS321" s="1"/>
  <c r="GS325" s="1"/>
  <c r="GS331" s="1"/>
  <c r="GP322"/>
  <c r="GP321" s="1"/>
  <c r="GP325" s="1"/>
  <c r="GP331" s="1"/>
  <c r="HL322"/>
  <c r="HL327" s="1"/>
  <c r="GQ322"/>
  <c r="GQ326" s="1"/>
  <c r="FM217"/>
  <c r="FM218" s="1"/>
  <c r="FM223" s="1"/>
  <c r="HU322"/>
  <c r="HU321" s="1"/>
  <c r="HU325" s="1"/>
  <c r="HU331" s="1"/>
  <c r="HH322"/>
  <c r="HH327" s="1"/>
  <c r="HN322"/>
  <c r="HN323" s="1"/>
  <c r="HN328" s="1"/>
  <c r="GI217"/>
  <c r="GI218" s="1"/>
  <c r="GI223" s="1"/>
  <c r="DD322"/>
  <c r="DD327" s="1"/>
  <c r="BC322"/>
  <c r="BC323" s="1"/>
  <c r="BC328" s="1"/>
  <c r="CV322"/>
  <c r="CV327" s="1"/>
  <c r="CG322"/>
  <c r="CG326" s="1"/>
  <c r="EE322"/>
  <c r="EE327" s="1"/>
  <c r="DS217"/>
  <c r="DS227" s="1"/>
  <c r="DT217"/>
  <c r="DT222" s="1"/>
  <c r="BD322"/>
  <c r="BD323" s="1"/>
  <c r="BD328" s="1"/>
  <c r="HS217"/>
  <c r="HS218" s="1"/>
  <c r="HS223" s="1"/>
  <c r="HQ322"/>
  <c r="HQ321" s="1"/>
  <c r="HQ325" s="1"/>
  <c r="HQ331" s="1"/>
  <c r="CQ322"/>
  <c r="CQ321" s="1"/>
  <c r="CQ325" s="1"/>
  <c r="CQ331" s="1"/>
  <c r="CX322"/>
  <c r="CX321" s="1"/>
  <c r="CX325" s="1"/>
  <c r="CX331" s="1"/>
  <c r="HH217"/>
  <c r="HH222" s="1"/>
  <c r="HC322"/>
  <c r="HC323" s="1"/>
  <c r="HC328" s="1"/>
  <c r="GS217"/>
  <c r="GS221" s="1"/>
  <c r="GS225" s="1"/>
  <c r="HJ217"/>
  <c r="HJ222" s="1"/>
  <c r="HH326"/>
  <c r="FD221"/>
  <c r="ED221"/>
  <c r="EH326"/>
  <c r="EI326"/>
  <c r="HB222"/>
  <c r="CQ217"/>
  <c r="CQ222" s="1"/>
  <c r="EH217"/>
  <c r="EH222" s="1"/>
  <c r="DC322"/>
  <c r="DC327" s="1"/>
  <c r="DF217"/>
  <c r="DF222" s="1"/>
  <c r="DD217"/>
  <c r="DD218" s="1"/>
  <c r="DD223" s="1"/>
  <c r="EW322"/>
  <c r="EW321" s="1"/>
  <c r="EW325" s="1"/>
  <c r="EW331" s="1"/>
  <c r="EF322"/>
  <c r="EF323" s="1"/>
  <c r="EF328" s="1"/>
  <c r="EX217"/>
  <c r="EX222" s="1"/>
  <c r="DW217"/>
  <c r="DW222" s="1"/>
  <c r="HV217"/>
  <c r="GI322"/>
  <c r="GI327" s="1"/>
  <c r="HU217"/>
  <c r="HU216" s="1"/>
  <c r="HU220" s="1"/>
  <c r="HU226" s="1"/>
  <c r="FK217"/>
  <c r="FK222" s="1"/>
  <c r="FZ322"/>
  <c r="FZ327" s="1"/>
  <c r="GR217"/>
  <c r="GR218" s="1"/>
  <c r="GR223" s="1"/>
  <c r="GM322"/>
  <c r="GM326" s="1"/>
  <c r="GE217"/>
  <c r="GE218" s="1"/>
  <c r="GE223" s="1"/>
  <c r="CS217"/>
  <c r="CS222" s="1"/>
  <c r="FA322"/>
  <c r="FA327" s="1"/>
  <c r="EG217"/>
  <c r="EG222" s="1"/>
  <c r="CT217"/>
  <c r="CT218" s="1"/>
  <c r="CT223" s="1"/>
  <c r="HG322"/>
  <c r="HG321" s="1"/>
  <c r="HG325" s="1"/>
  <c r="HG331" s="1"/>
  <c r="HD322"/>
  <c r="HD321" s="1"/>
  <c r="HD325" s="1"/>
  <c r="HD331" s="1"/>
  <c r="CU322"/>
  <c r="CU327" s="1"/>
  <c r="FY217"/>
  <c r="FY216" s="1"/>
  <c r="FY220" s="1"/>
  <c r="FY226" s="1"/>
  <c r="FI217"/>
  <c r="FI222" s="1"/>
  <c r="CX217"/>
  <c r="CX222" s="1"/>
  <c r="FZ217"/>
  <c r="FZ222" s="1"/>
  <c r="GH217"/>
  <c r="GH222" s="1"/>
  <c r="HV322"/>
  <c r="HV321" s="1"/>
  <c r="HV325" s="1"/>
  <c r="HV331" s="1"/>
  <c r="HV333" s="1"/>
  <c r="DA217"/>
  <c r="DA218" s="1"/>
  <c r="DA223" s="1"/>
  <c r="CG217"/>
  <c r="CG221" s="1"/>
  <c r="FB217"/>
  <c r="FB222" s="1"/>
  <c r="CR322"/>
  <c r="CR327" s="1"/>
  <c r="DA322"/>
  <c r="DA327" s="1"/>
  <c r="CY217"/>
  <c r="CY222" s="1"/>
  <c r="EJ322"/>
  <c r="EJ326" s="1"/>
  <c r="HI322"/>
  <c r="HI327" s="1"/>
  <c r="CE322"/>
  <c r="CE326" s="1"/>
  <c r="FL217"/>
  <c r="FL222" s="1"/>
  <c r="GJ217"/>
  <c r="GJ218" s="1"/>
  <c r="GJ223" s="1"/>
  <c r="GL322"/>
  <c r="GL326" s="1"/>
  <c r="DS322"/>
  <c r="DS321" s="1"/>
  <c r="DS325" s="1"/>
  <c r="DS331" s="1"/>
  <c r="FN217"/>
  <c r="FN221" s="1"/>
  <c r="BB217"/>
  <c r="BB218" s="1"/>
  <c r="BB223" s="1"/>
  <c r="EJ217"/>
  <c r="EJ216" s="1"/>
  <c r="EJ220" s="1"/>
  <c r="EJ226" s="1"/>
  <c r="FB322"/>
  <c r="FB323" s="1"/>
  <c r="FB328" s="1"/>
  <c r="ED322"/>
  <c r="ED327" s="1"/>
  <c r="CW322"/>
  <c r="CW327" s="1"/>
  <c r="FG322"/>
  <c r="FG327" s="1"/>
  <c r="EL217"/>
  <c r="FC217"/>
  <c r="FC222" s="1"/>
  <c r="EV217"/>
  <c r="EV216" s="1"/>
  <c r="EV220" s="1"/>
  <c r="EV226" s="1"/>
  <c r="CZ322"/>
  <c r="CZ327" s="1"/>
  <c r="EZ322"/>
  <c r="EZ327" s="1"/>
  <c r="FY322"/>
  <c r="FY332" s="1"/>
  <c r="FH217"/>
  <c r="FH222" s="1"/>
  <c r="FF217"/>
  <c r="FF222" s="1"/>
  <c r="BA217"/>
  <c r="BA218" s="1"/>
  <c r="BA223" s="1"/>
  <c r="DC217"/>
  <c r="DC222" s="1"/>
  <c r="FE322"/>
  <c r="FE327" s="1"/>
  <c r="X217"/>
  <c r="X216" s="1"/>
  <c r="DV217"/>
  <c r="DV218" s="1"/>
  <c r="DV223" s="1"/>
  <c r="FF322"/>
  <c r="FF327" s="1"/>
  <c r="FE217"/>
  <c r="FE222" s="1"/>
  <c r="DF322"/>
  <c r="DF323" s="1"/>
  <c r="DF328" s="1"/>
  <c r="DH217"/>
  <c r="DH221" s="1"/>
  <c r="FC322"/>
  <c r="FC327" s="1"/>
  <c r="GC322"/>
  <c r="DU322"/>
  <c r="DU327" s="1"/>
  <c r="BC217"/>
  <c r="BC221" s="1"/>
  <c r="GD127"/>
  <c r="GD129" s="1"/>
  <c r="CS322"/>
  <c r="CS327" s="1"/>
  <c r="CT322"/>
  <c r="CT327" s="1"/>
  <c r="DE217"/>
  <c r="DE222" s="1"/>
  <c r="GG322"/>
  <c r="GG327" s="1"/>
  <c r="CU217"/>
  <c r="CU222" s="1"/>
  <c r="EX221"/>
  <c r="GF221"/>
  <c r="FL326"/>
  <c r="DT326"/>
  <c r="GA326"/>
  <c r="GI326"/>
  <c r="HL326"/>
  <c r="FK221"/>
  <c r="FZ326"/>
  <c r="GI221"/>
  <c r="DD326"/>
  <c r="GE221"/>
  <c r="CV326"/>
  <c r="CS221"/>
  <c r="FA326"/>
  <c r="EE326"/>
  <c r="EV221"/>
  <c r="DX326"/>
  <c r="CT221"/>
  <c r="HG326"/>
  <c r="HD326"/>
  <c r="CU326"/>
  <c r="FY221"/>
  <c r="FI221"/>
  <c r="CX221"/>
  <c r="FZ221"/>
  <c r="GH221"/>
  <c r="FB221"/>
  <c r="CR326"/>
  <c r="DA326"/>
  <c r="CY221"/>
  <c r="HI326"/>
  <c r="FL221"/>
  <c r="DS326"/>
  <c r="EH221"/>
  <c r="GC221"/>
  <c r="GA221"/>
  <c r="HD221"/>
  <c r="EI221"/>
  <c r="EA221"/>
  <c r="HC326"/>
  <c r="CR221"/>
  <c r="EW221"/>
  <c r="FD326"/>
  <c r="FB326"/>
  <c r="FY326"/>
  <c r="EE221"/>
  <c r="EB221"/>
  <c r="HJ326"/>
  <c r="ED326"/>
  <c r="GF326"/>
  <c r="FH221"/>
  <c r="CY326"/>
  <c r="GB221"/>
  <c r="FF221"/>
  <c r="FC326"/>
  <c r="CS326"/>
  <c r="DF221"/>
  <c r="EW326"/>
  <c r="EF326"/>
  <c r="DW221"/>
  <c r="GC326"/>
  <c r="CW323"/>
  <c r="CW328" s="1"/>
  <c r="CW326"/>
  <c r="DU221"/>
  <c r="DU326"/>
  <c r="FG326"/>
  <c r="CP221"/>
  <c r="DC221"/>
  <c r="HE221"/>
  <c r="HE326"/>
  <c r="EF221"/>
  <c r="CZ326"/>
  <c r="EZ326"/>
  <c r="EX326"/>
  <c r="HB326"/>
  <c r="DW326"/>
  <c r="DD221"/>
  <c r="EG221"/>
  <c r="FE326"/>
  <c r="DV221"/>
  <c r="FF326"/>
  <c r="FE221"/>
  <c r="DF326"/>
  <c r="FI326"/>
  <c r="FC221"/>
  <c r="DB326"/>
  <c r="CT326"/>
  <c r="DE221"/>
  <c r="GG326"/>
  <c r="CU221"/>
  <c r="DS221"/>
  <c r="DC326"/>
  <c r="HK326"/>
  <c r="HO221"/>
  <c r="HO216"/>
  <c r="HO220" s="1"/>
  <c r="HO226" s="1"/>
  <c r="HO218"/>
  <c r="HO223" s="1"/>
  <c r="FA221"/>
  <c r="FK326"/>
  <c r="CZ221"/>
  <c r="CR127"/>
  <c r="CR129" s="1"/>
  <c r="EE127"/>
  <c r="EE129" s="1"/>
  <c r="DS123"/>
  <c r="HH221"/>
  <c r="ED127"/>
  <c r="ED129" s="1"/>
  <c r="DT221"/>
  <c r="FJ326"/>
  <c r="EY326"/>
  <c r="HJ221"/>
  <c r="EY222"/>
  <c r="EY216"/>
  <c r="EY220" s="1"/>
  <c r="EY226" s="1"/>
  <c r="EY218"/>
  <c r="EY223" s="1"/>
  <c r="FP221"/>
  <c r="FP218"/>
  <c r="FP223" s="1"/>
  <c r="FP216"/>
  <c r="FP220" s="1"/>
  <c r="FP226" s="1"/>
  <c r="FJ127"/>
  <c r="FJ129" s="1"/>
  <c r="FB127"/>
  <c r="FB129" s="1"/>
  <c r="HK221"/>
  <c r="DV326"/>
  <c r="FH326"/>
  <c r="HF326"/>
  <c r="HG221"/>
  <c r="DZ326"/>
  <c r="EZ221"/>
  <c r="GG221"/>
  <c r="CP326"/>
  <c r="DX221"/>
  <c r="HI221"/>
  <c r="FG221"/>
  <c r="DY326"/>
  <c r="EA326"/>
  <c r="FJ221"/>
  <c r="DE326"/>
  <c r="CQ127"/>
  <c r="CQ129" s="1"/>
  <c r="DB127"/>
  <c r="DB129" s="1"/>
  <c r="DV127"/>
  <c r="DV129" s="1"/>
  <c r="GM127"/>
  <c r="GM129" s="1"/>
  <c r="HN127"/>
  <c r="HN129" s="1"/>
  <c r="CS126"/>
  <c r="DX127"/>
  <c r="DX129" s="1"/>
  <c r="DD126"/>
  <c r="GS127"/>
  <c r="GS129" s="1"/>
  <c r="DS127"/>
  <c r="DS129" s="1"/>
  <c r="GJ127"/>
  <c r="GJ129" s="1"/>
  <c r="FF127"/>
  <c r="FF129" s="1"/>
  <c r="GF126"/>
  <c r="GJ126"/>
  <c r="EW127"/>
  <c r="EW129" s="1"/>
  <c r="DF126"/>
  <c r="FP127"/>
  <c r="FP129" s="1"/>
  <c r="HR127"/>
  <c r="HR129" s="1"/>
  <c r="GA127"/>
  <c r="GA129" s="1"/>
  <c r="HB123"/>
  <c r="HC127"/>
  <c r="HC129" s="1"/>
  <c r="HH127"/>
  <c r="HH129" s="1"/>
  <c r="EF126"/>
  <c r="FY123"/>
  <c r="FY127"/>
  <c r="FY129" s="1"/>
  <c r="GS126"/>
  <c r="FO127"/>
  <c r="FO129" s="1"/>
  <c r="FI127"/>
  <c r="FI129" s="1"/>
  <c r="EH127"/>
  <c r="EH129" s="1"/>
  <c r="FY125"/>
  <c r="FY126" s="1"/>
  <c r="CP125"/>
  <c r="CP126" s="1"/>
  <c r="FG126"/>
  <c r="CZ126"/>
  <c r="EX126"/>
  <c r="DU127"/>
  <c r="DU129" s="1"/>
  <c r="FM127"/>
  <c r="FM129" s="1"/>
  <c r="HP127"/>
  <c r="HP129" s="1"/>
  <c r="GI126"/>
  <c r="DW127"/>
  <c r="DW129" s="1"/>
  <c r="CP123"/>
  <c r="GG127"/>
  <c r="GG129" s="1"/>
  <c r="EV127"/>
  <c r="EV129" s="1"/>
  <c r="HL127"/>
  <c r="HL129" s="1"/>
  <c r="EJ126"/>
  <c r="CY127"/>
  <c r="CY129" s="1"/>
  <c r="EA126"/>
  <c r="HG127"/>
  <c r="HG129" s="1"/>
  <c r="HO127"/>
  <c r="HO129" s="1"/>
  <c r="DX126"/>
  <c r="FL127"/>
  <c r="FL129" s="1"/>
  <c r="CP127"/>
  <c r="CP129" s="1"/>
  <c r="FD126"/>
  <c r="EA127"/>
  <c r="EA129" s="1"/>
  <c r="HL126"/>
  <c r="EH126"/>
  <c r="EY126"/>
  <c r="HS126"/>
  <c r="CT127"/>
  <c r="CT129" s="1"/>
  <c r="EG127"/>
  <c r="EG129" s="1"/>
  <c r="DY127"/>
  <c r="DY129" s="1"/>
  <c r="DA126"/>
  <c r="FH127"/>
  <c r="FH129" s="1"/>
  <c r="FC127"/>
  <c r="FC129" s="1"/>
  <c r="HI126"/>
  <c r="CX126"/>
  <c r="HG123"/>
  <c r="HU126"/>
  <c r="FA126"/>
  <c r="HE126"/>
  <c r="EK126"/>
  <c r="HD126"/>
  <c r="CV127"/>
  <c r="CV129" s="1"/>
  <c r="EE126"/>
  <c r="EV123"/>
  <c r="GN126"/>
  <c r="GO126"/>
  <c r="GQ127"/>
  <c r="GQ129" s="1"/>
  <c r="HT127"/>
  <c r="HT129" s="1"/>
  <c r="CQ126"/>
  <c r="EJ127"/>
  <c r="EJ129" s="1"/>
  <c r="GL127"/>
  <c r="GL129" s="1"/>
  <c r="EM126"/>
  <c r="DZ126"/>
  <c r="FG127"/>
  <c r="FG129" s="1"/>
  <c r="HJ126"/>
  <c r="CV123"/>
  <c r="CV126"/>
  <c r="EG126"/>
  <c r="HP126"/>
  <c r="HM126"/>
  <c r="FZ126"/>
  <c r="GE127"/>
  <c r="GE129" s="1"/>
  <c r="GR126"/>
  <c r="GB127"/>
  <c r="GB129" s="1"/>
  <c r="EC127"/>
  <c r="EC129" s="1"/>
  <c r="FP126"/>
  <c r="EZ126"/>
  <c r="EB126"/>
  <c r="GC126"/>
  <c r="FE126"/>
  <c r="FE127"/>
  <c r="FE129" s="1"/>
  <c r="ED126"/>
  <c r="EW126"/>
  <c r="DZ127"/>
  <c r="DZ129" s="1"/>
  <c r="CS127"/>
  <c r="CS129" s="1"/>
  <c r="FN126"/>
  <c r="HQ126"/>
  <c r="HR126"/>
  <c r="EY127"/>
  <c r="EY129" s="1"/>
  <c r="GH126"/>
  <c r="GH127"/>
  <c r="GH129" s="1"/>
  <c r="FC126"/>
  <c r="FF126"/>
  <c r="DH126"/>
  <c r="FK126"/>
  <c r="HI127"/>
  <c r="HI129" s="1"/>
  <c r="CZ127"/>
  <c r="CZ129" s="1"/>
  <c r="GO127"/>
  <c r="GO129" s="1"/>
  <c r="EI126"/>
  <c r="DT126"/>
  <c r="HQ127"/>
  <c r="HQ129" s="1"/>
  <c r="HG126"/>
  <c r="HM127"/>
  <c r="HM129" s="1"/>
  <c r="HB125"/>
  <c r="HB126" s="1"/>
  <c r="DV126"/>
  <c r="GQ126"/>
  <c r="GP126"/>
  <c r="GK126"/>
  <c r="DD127"/>
  <c r="DD129" s="1"/>
  <c r="GD126"/>
  <c r="HV126"/>
  <c r="GG126"/>
  <c r="HK126"/>
  <c r="GM126"/>
  <c r="CX129"/>
  <c r="EA123"/>
  <c r="EV125"/>
  <c r="EV126" s="1"/>
  <c r="FZ127"/>
  <c r="FZ129" s="1"/>
  <c r="CZ123"/>
  <c r="FA127"/>
  <c r="FA129" s="1"/>
  <c r="EF127"/>
  <c r="EF129" s="1"/>
  <c r="DD123"/>
  <c r="DY126"/>
  <c r="GE126"/>
  <c r="HO126"/>
  <c r="GN127"/>
  <c r="GN129" s="1"/>
  <c r="EI127"/>
  <c r="EI129" s="1"/>
  <c r="FD127"/>
  <c r="FD129" s="1"/>
  <c r="GO123"/>
  <c r="DW126"/>
  <c r="GP127"/>
  <c r="GP129" s="1"/>
  <c r="HT126"/>
  <c r="HV127"/>
  <c r="HV129" s="1"/>
  <c r="HQ123"/>
  <c r="HE127"/>
  <c r="HE129" s="1"/>
  <c r="DI126"/>
  <c r="DE126"/>
  <c r="CW126"/>
  <c r="EL126"/>
  <c r="HK127"/>
  <c r="HK129" s="1"/>
  <c r="HD127"/>
  <c r="HD129" s="1"/>
  <c r="CR126"/>
  <c r="GI127"/>
  <c r="GI129" s="1"/>
  <c r="GC127"/>
  <c r="GC129" s="1"/>
  <c r="DH127"/>
  <c r="DH129" s="1"/>
  <c r="GK127"/>
  <c r="GK129" s="1"/>
  <c r="DT127"/>
  <c r="DT129" s="1"/>
  <c r="GB126"/>
  <c r="EX127"/>
  <c r="EX129" s="1"/>
  <c r="DU126"/>
  <c r="GR127"/>
  <c r="GR129" s="1"/>
  <c r="FL126"/>
  <c r="DE127"/>
  <c r="DE129" s="1"/>
  <c r="FB126"/>
  <c r="HF126"/>
  <c r="FH126"/>
  <c r="CU126"/>
  <c r="EK127"/>
  <c r="EK129" s="1"/>
  <c r="HU127"/>
  <c r="HU129" s="1"/>
  <c r="FI126"/>
  <c r="CT126"/>
  <c r="FO126"/>
  <c r="DB126"/>
  <c r="EM127"/>
  <c r="EM129" s="1"/>
  <c r="HB127"/>
  <c r="HB129" s="1"/>
  <c r="DA127"/>
  <c r="DA129" s="1"/>
  <c r="HS127"/>
  <c r="HS129" s="1"/>
  <c r="HF127"/>
  <c r="HF129" s="1"/>
  <c r="DF127"/>
  <c r="DF129" s="1"/>
  <c r="EY123"/>
  <c r="HJ127"/>
  <c r="HJ129" s="1"/>
  <c r="DJ126"/>
  <c r="DG126"/>
  <c r="FM126"/>
  <c r="DI127"/>
  <c r="DI129" s="1"/>
  <c r="CU127"/>
  <c r="CU129" s="1"/>
  <c r="EZ127"/>
  <c r="EZ129" s="1"/>
  <c r="DC126"/>
  <c r="CY126"/>
  <c r="DC127"/>
  <c r="DC129" s="1"/>
  <c r="HH126"/>
  <c r="EL127"/>
  <c r="EL129" s="1"/>
  <c r="CW127"/>
  <c r="CW129" s="1"/>
  <c r="FK127"/>
  <c r="FK129" s="1"/>
  <c r="HN126"/>
  <c r="FJ126"/>
  <c r="AK210"/>
  <c r="AK217" s="1"/>
  <c r="AK221" s="1"/>
  <c r="AV210"/>
  <c r="AV217" s="1"/>
  <c r="AV221" s="1"/>
  <c r="AR210"/>
  <c r="AR217" s="1"/>
  <c r="AR221" s="1"/>
  <c r="AQ210"/>
  <c r="AQ217" s="1"/>
  <c r="AQ221" s="1"/>
  <c r="AO210"/>
  <c r="AO217" s="1"/>
  <c r="AO221" s="1"/>
  <c r="AP210"/>
  <c r="AP217" s="1"/>
  <c r="AP221" s="1"/>
  <c r="AX210"/>
  <c r="AX217" s="1"/>
  <c r="AX221" s="1"/>
  <c r="AS210"/>
  <c r="AS217" s="1"/>
  <c r="AS221" s="1"/>
  <c r="AN210"/>
  <c r="AN217" s="1"/>
  <c r="AN221" s="1"/>
  <c r="AU210"/>
  <c r="AU217" s="1"/>
  <c r="AU221" s="1"/>
  <c r="AW210"/>
  <c r="AW217" s="1"/>
  <c r="AW221" s="1"/>
  <c r="AJ210"/>
  <c r="AJ217" s="1"/>
  <c r="AJ221" s="1"/>
  <c r="AM210"/>
  <c r="AM217" s="1"/>
  <c r="AM221" s="1"/>
  <c r="AZ210"/>
  <c r="AZ217" s="1"/>
  <c r="AZ221" s="1"/>
  <c r="AL210"/>
  <c r="AL217" s="1"/>
  <c r="AL221" s="1"/>
  <c r="AY210"/>
  <c r="AY217" s="1"/>
  <c r="AY221" s="1"/>
  <c r="AT210"/>
  <c r="AT217" s="1"/>
  <c r="AT221" s="1"/>
  <c r="BS315"/>
  <c r="BS322" s="1"/>
  <c r="BS326" s="1"/>
  <c r="BU315"/>
  <c r="BU322" s="1"/>
  <c r="BU326" s="1"/>
  <c r="CA315"/>
  <c r="CA322" s="1"/>
  <c r="CA326" s="1"/>
  <c r="BR315"/>
  <c r="BR322" s="1"/>
  <c r="BR326" s="1"/>
  <c r="BZ315"/>
  <c r="BZ322" s="1"/>
  <c r="BZ326" s="1"/>
  <c r="CB315"/>
  <c r="CB322" s="1"/>
  <c r="CB326" s="1"/>
  <c r="BW315"/>
  <c r="BW322" s="1"/>
  <c r="BW326" s="1"/>
  <c r="BY315"/>
  <c r="BY322" s="1"/>
  <c r="BY326" s="1"/>
  <c r="BO315"/>
  <c r="BO322" s="1"/>
  <c r="BO326" s="1"/>
  <c r="BT315"/>
  <c r="BT322" s="1"/>
  <c r="BT326" s="1"/>
  <c r="BX315"/>
  <c r="BX322" s="1"/>
  <c r="BX326" s="1"/>
  <c r="BQ315"/>
  <c r="BQ322" s="1"/>
  <c r="BQ326" s="1"/>
  <c r="BN315"/>
  <c r="BN322" s="1"/>
  <c r="BN326" s="1"/>
  <c r="BM315"/>
  <c r="BM322" s="1"/>
  <c r="BM326" s="1"/>
  <c r="BV315"/>
  <c r="BV322" s="1"/>
  <c r="BV326" s="1"/>
  <c r="BP315"/>
  <c r="BP322" s="1"/>
  <c r="BP326" s="1"/>
  <c r="CC315"/>
  <c r="CC322" s="1"/>
  <c r="CC326" s="1"/>
  <c r="AW420"/>
  <c r="AW427" s="1"/>
  <c r="AV420"/>
  <c r="AV427" s="1"/>
  <c r="AS420"/>
  <c r="AS427" s="1"/>
  <c r="AL420"/>
  <c r="AL427" s="1"/>
  <c r="AP420"/>
  <c r="AP427" s="1"/>
  <c r="AY420"/>
  <c r="AY427" s="1"/>
  <c r="AQ420"/>
  <c r="AQ427" s="1"/>
  <c r="AR420"/>
  <c r="AR427" s="1"/>
  <c r="AJ420"/>
  <c r="AJ427" s="1"/>
  <c r="AZ420"/>
  <c r="AZ427" s="1"/>
  <c r="AO420"/>
  <c r="AO427" s="1"/>
  <c r="AM420"/>
  <c r="AM427" s="1"/>
  <c r="AT420"/>
  <c r="AT427" s="1"/>
  <c r="AU420"/>
  <c r="AU427" s="1"/>
  <c r="AK420"/>
  <c r="AK427" s="1"/>
  <c r="AX420"/>
  <c r="AX427" s="1"/>
  <c r="AN420"/>
  <c r="AN427" s="1"/>
  <c r="BT210"/>
  <c r="BT217" s="1"/>
  <c r="BT221" s="1"/>
  <c r="BN210"/>
  <c r="BN217" s="1"/>
  <c r="BN221" s="1"/>
  <c r="BS210"/>
  <c r="BS217" s="1"/>
  <c r="BS221" s="1"/>
  <c r="BX210"/>
  <c r="BX217" s="1"/>
  <c r="BX221" s="1"/>
  <c r="CC210"/>
  <c r="CC217" s="1"/>
  <c r="CC221" s="1"/>
  <c r="BM210"/>
  <c r="BM217" s="1"/>
  <c r="BM221" s="1"/>
  <c r="BQ210"/>
  <c r="BQ217" s="1"/>
  <c r="BQ221" s="1"/>
  <c r="BO210"/>
  <c r="BO217" s="1"/>
  <c r="BO221" s="1"/>
  <c r="BZ210"/>
  <c r="BZ217" s="1"/>
  <c r="BZ221" s="1"/>
  <c r="BV210"/>
  <c r="BV217" s="1"/>
  <c r="BV221" s="1"/>
  <c r="BP210"/>
  <c r="BP217" s="1"/>
  <c r="BP221" s="1"/>
  <c r="CB210"/>
  <c r="CB217" s="1"/>
  <c r="CB221" s="1"/>
  <c r="BW210"/>
  <c r="BW217" s="1"/>
  <c r="BW221" s="1"/>
  <c r="BR210"/>
  <c r="BR217" s="1"/>
  <c r="BR221" s="1"/>
  <c r="BU210"/>
  <c r="BU217" s="1"/>
  <c r="BU221" s="1"/>
  <c r="CA210"/>
  <c r="CA217" s="1"/>
  <c r="CA221" s="1"/>
  <c r="BY210"/>
  <c r="BY217" s="1"/>
  <c r="BY221" s="1"/>
  <c r="BU420"/>
  <c r="BU427" s="1"/>
  <c r="BR420"/>
  <c r="BR427" s="1"/>
  <c r="BP420"/>
  <c r="BP427" s="1"/>
  <c r="BX420"/>
  <c r="BX427" s="1"/>
  <c r="BQ420"/>
  <c r="BQ427" s="1"/>
  <c r="CC420"/>
  <c r="CC427" s="1"/>
  <c r="BN420"/>
  <c r="BN427" s="1"/>
  <c r="BW420"/>
  <c r="BW427" s="1"/>
  <c r="CA420"/>
  <c r="CA427" s="1"/>
  <c r="BM420"/>
  <c r="BM427" s="1"/>
  <c r="BT420"/>
  <c r="BT427" s="1"/>
  <c r="BV420"/>
  <c r="BV427" s="1"/>
  <c r="BZ420"/>
  <c r="BZ427" s="1"/>
  <c r="BY420"/>
  <c r="BY427" s="1"/>
  <c r="BS420"/>
  <c r="BS427" s="1"/>
  <c r="BO420"/>
  <c r="BO427" s="1"/>
  <c r="CB420"/>
  <c r="CB427" s="1"/>
  <c r="AL315"/>
  <c r="AL322" s="1"/>
  <c r="AL326" s="1"/>
  <c r="AK315"/>
  <c r="AK322" s="1"/>
  <c r="AK326" s="1"/>
  <c r="AT315"/>
  <c r="AT322" s="1"/>
  <c r="AT326" s="1"/>
  <c r="AU315"/>
  <c r="AU322" s="1"/>
  <c r="AU326" s="1"/>
  <c r="AW315"/>
  <c r="AW322" s="1"/>
  <c r="AW326" s="1"/>
  <c r="AN315"/>
  <c r="AN322" s="1"/>
  <c r="AN326" s="1"/>
  <c r="AO315"/>
  <c r="AO322" s="1"/>
  <c r="AO326" s="1"/>
  <c r="AZ315"/>
  <c r="AZ322" s="1"/>
  <c r="AZ326" s="1"/>
  <c r="AJ315"/>
  <c r="AJ322" s="1"/>
  <c r="AJ326" s="1"/>
  <c r="AY315"/>
  <c r="AY322" s="1"/>
  <c r="AY326" s="1"/>
  <c r="AM315"/>
  <c r="AM322" s="1"/>
  <c r="AM326" s="1"/>
  <c r="AR315"/>
  <c r="AR322" s="1"/>
  <c r="AR326" s="1"/>
  <c r="AP315"/>
  <c r="AP322" s="1"/>
  <c r="AP326" s="1"/>
  <c r="AQ315"/>
  <c r="AQ322" s="1"/>
  <c r="AQ326" s="1"/>
  <c r="AX315"/>
  <c r="AX322" s="1"/>
  <c r="AX326" s="1"/>
  <c r="AV315"/>
  <c r="AV322" s="1"/>
  <c r="AV326" s="1"/>
  <c r="AS315"/>
  <c r="AS322" s="1"/>
  <c r="AS326" s="1"/>
  <c r="CB105"/>
  <c r="CB112" s="1"/>
  <c r="CB116" s="1"/>
  <c r="BT105"/>
  <c r="BT112" s="1"/>
  <c r="BT116" s="1"/>
  <c r="BP105"/>
  <c r="BP112" s="1"/>
  <c r="BP116" s="1"/>
  <c r="BS105"/>
  <c r="BS112" s="1"/>
  <c r="BS116" s="1"/>
  <c r="CC105"/>
  <c r="CC112" s="1"/>
  <c r="CC116" s="1"/>
  <c r="BO105"/>
  <c r="BO112" s="1"/>
  <c r="BO116" s="1"/>
  <c r="BV105"/>
  <c r="BV112" s="1"/>
  <c r="BV116" s="1"/>
  <c r="BU105"/>
  <c r="BU112" s="1"/>
  <c r="BU116" s="1"/>
  <c r="BR105"/>
  <c r="BR112" s="1"/>
  <c r="BR116" s="1"/>
  <c r="BY105"/>
  <c r="BY112" s="1"/>
  <c r="BY116" s="1"/>
  <c r="BX105"/>
  <c r="BX112" s="1"/>
  <c r="BX116" s="1"/>
  <c r="BQ105"/>
  <c r="BQ112" s="1"/>
  <c r="BQ116" s="1"/>
  <c r="BN105"/>
  <c r="BN112" s="1"/>
  <c r="BN116" s="1"/>
  <c r="CA105"/>
  <c r="CA112" s="1"/>
  <c r="CA116" s="1"/>
  <c r="BZ105"/>
  <c r="BZ112" s="1"/>
  <c r="BZ116" s="1"/>
  <c r="BM105"/>
  <c r="BM112" s="1"/>
  <c r="BM116" s="1"/>
  <c r="BW105"/>
  <c r="BW112" s="1"/>
  <c r="AN105"/>
  <c r="AN112" s="1"/>
  <c r="AN116" s="1"/>
  <c r="AS105"/>
  <c r="AS112" s="1"/>
  <c r="AS116" s="1"/>
  <c r="AP105"/>
  <c r="AP112" s="1"/>
  <c r="AP116" s="1"/>
  <c r="AT105"/>
  <c r="AT112" s="1"/>
  <c r="AY105"/>
  <c r="AY112" s="1"/>
  <c r="AY116" s="1"/>
  <c r="AR105"/>
  <c r="AR112" s="1"/>
  <c r="AR116" s="1"/>
  <c r="AU105"/>
  <c r="AU112" s="1"/>
  <c r="AU116" s="1"/>
  <c r="AV105"/>
  <c r="AV112" s="1"/>
  <c r="AV116" s="1"/>
  <c r="AW105"/>
  <c r="AW112" s="1"/>
  <c r="AW116" s="1"/>
  <c r="AJ105"/>
  <c r="AJ112" s="1"/>
  <c r="AJ116" s="1"/>
  <c r="AX105"/>
  <c r="AX112" s="1"/>
  <c r="AX116" s="1"/>
  <c r="AZ105"/>
  <c r="AZ112" s="1"/>
  <c r="AZ116" s="1"/>
  <c r="AL105"/>
  <c r="AL112" s="1"/>
  <c r="AL116" s="1"/>
  <c r="AQ105"/>
  <c r="AQ112" s="1"/>
  <c r="AQ116" s="1"/>
  <c r="AM105"/>
  <c r="AM112" s="1"/>
  <c r="AM116" s="1"/>
  <c r="AO105"/>
  <c r="AO112" s="1"/>
  <c r="AO116" s="1"/>
  <c r="AK105"/>
  <c r="AK112" s="1"/>
  <c r="AK116" s="1"/>
  <c r="F206"/>
  <c r="BB104"/>
  <c r="GP120"/>
  <c r="HU120"/>
  <c r="CF104"/>
  <c r="BD104"/>
  <c r="DH120"/>
  <c r="GR120"/>
  <c r="FP120"/>
  <c r="BA104"/>
  <c r="CD104"/>
  <c r="CG104"/>
  <c r="HS120"/>
  <c r="BC104"/>
  <c r="GQ120"/>
  <c r="DI120"/>
  <c r="DJ120"/>
  <c r="CE104"/>
  <c r="GS120"/>
  <c r="DG120"/>
  <c r="EK120"/>
  <c r="EJ120"/>
  <c r="EL120"/>
  <c r="FO120"/>
  <c r="FN120"/>
  <c r="DY225"/>
  <c r="DY224"/>
  <c r="EG330"/>
  <c r="EG329"/>
  <c r="DB225"/>
  <c r="DB224"/>
  <c r="EB330"/>
  <c r="EB329"/>
  <c r="CW225"/>
  <c r="CW224"/>
  <c r="GB330"/>
  <c r="GB329"/>
  <c r="HF225"/>
  <c r="HF224"/>
  <c r="DI224"/>
  <c r="HL225"/>
  <c r="HL224"/>
  <c r="EC225"/>
  <c r="EC224"/>
  <c r="CF224"/>
  <c r="HM224"/>
  <c r="HM225"/>
  <c r="GS224"/>
  <c r="CQ225"/>
  <c r="CQ224"/>
  <c r="HH330"/>
  <c r="HH329"/>
  <c r="EY225"/>
  <c r="EY224"/>
  <c r="HC225"/>
  <c r="HC224"/>
  <c r="HB225"/>
  <c r="HB224"/>
  <c r="EI330"/>
  <c r="EI329"/>
  <c r="GA329"/>
  <c r="GA330"/>
  <c r="FZ329"/>
  <c r="FZ330"/>
  <c r="GM329"/>
  <c r="GM330"/>
  <c r="CV329"/>
  <c r="CV330"/>
  <c r="CY224"/>
  <c r="CY225"/>
  <c r="GQ224"/>
  <c r="GA224"/>
  <c r="GA225"/>
  <c r="EA224"/>
  <c r="EA225"/>
  <c r="EE224"/>
  <c r="EE225"/>
  <c r="CY329"/>
  <c r="CY330"/>
  <c r="DU329"/>
  <c r="DU330"/>
  <c r="DC224"/>
  <c r="DC225"/>
  <c r="EZ329"/>
  <c r="EZ330"/>
  <c r="HB329"/>
  <c r="HB330"/>
  <c r="GG329"/>
  <c r="GG330"/>
  <c r="GK330"/>
  <c r="GK329"/>
  <c r="HH224"/>
  <c r="HH225"/>
  <c r="DZ329"/>
  <c r="DZ330"/>
  <c r="FH224"/>
  <c r="FH225"/>
  <c r="FH329"/>
  <c r="FH330"/>
  <c r="EE329"/>
  <c r="EE330"/>
  <c r="CU329"/>
  <c r="CU330"/>
  <c r="FL224"/>
  <c r="FL225"/>
  <c r="GN225"/>
  <c r="GN224"/>
  <c r="DF224"/>
  <c r="DF225"/>
  <c r="HO224"/>
  <c r="HO225"/>
  <c r="DY329"/>
  <c r="DY330"/>
  <c r="FJ224"/>
  <c r="FJ225"/>
  <c r="CG329"/>
  <c r="EJ329"/>
  <c r="BB329"/>
  <c r="HE224"/>
  <c r="HE225"/>
  <c r="GL224"/>
  <c r="GL225"/>
  <c r="FE224"/>
  <c r="FE225"/>
  <c r="FI329"/>
  <c r="FI330"/>
  <c r="CT329"/>
  <c r="CT330"/>
  <c r="DJ329"/>
  <c r="DX329"/>
  <c r="DX330"/>
  <c r="CX224"/>
  <c r="CX225"/>
  <c r="FF329"/>
  <c r="FF330"/>
  <c r="DC329"/>
  <c r="DC330"/>
  <c r="DV329"/>
  <c r="DV330"/>
  <c r="HG224"/>
  <c r="HG225"/>
  <c r="EZ224"/>
  <c r="EZ225"/>
  <c r="GI329"/>
  <c r="GI330"/>
  <c r="DD329"/>
  <c r="DD330"/>
  <c r="GH224"/>
  <c r="GH225"/>
  <c r="DW224"/>
  <c r="DW225"/>
  <c r="DU224"/>
  <c r="DU225"/>
  <c r="HJ224"/>
  <c r="HJ225"/>
  <c r="HO329"/>
  <c r="HO330"/>
  <c r="EA329"/>
  <c r="EA330"/>
  <c r="FI224"/>
  <c r="FI225"/>
  <c r="FP224"/>
  <c r="EB224"/>
  <c r="EB225"/>
  <c r="GB224"/>
  <c r="GB225"/>
  <c r="EX329"/>
  <c r="EX330"/>
  <c r="EG224"/>
  <c r="EG225"/>
  <c r="BA329"/>
  <c r="CU224"/>
  <c r="CU225"/>
  <c r="FK224"/>
  <c r="FK225"/>
  <c r="FZ224"/>
  <c r="FZ225"/>
  <c r="FB224"/>
  <c r="FB225"/>
  <c r="GL329"/>
  <c r="GL330"/>
  <c r="ED329"/>
  <c r="ED330"/>
  <c r="CW329"/>
  <c r="CW330"/>
  <c r="GG224"/>
  <c r="GG225"/>
  <c r="HI224"/>
  <c r="HI225"/>
  <c r="EX224"/>
  <c r="EX225"/>
  <c r="GQ329"/>
  <c r="CS224"/>
  <c r="CS225"/>
  <c r="CG224"/>
  <c r="HI329"/>
  <c r="HI330"/>
  <c r="HP225"/>
  <c r="HP224"/>
  <c r="FF224"/>
  <c r="FF225"/>
  <c r="FC329"/>
  <c r="FC330"/>
  <c r="FG329"/>
  <c r="FG330"/>
  <c r="HE329"/>
  <c r="HE330"/>
  <c r="FE329"/>
  <c r="FE330"/>
  <c r="DB329"/>
  <c r="DB330"/>
  <c r="HM330"/>
  <c r="HM329"/>
  <c r="FJ329"/>
  <c r="FJ330"/>
  <c r="HK224"/>
  <c r="HK225"/>
  <c r="HF329"/>
  <c r="HF330"/>
  <c r="DT329"/>
  <c r="DT330"/>
  <c r="DA329"/>
  <c r="DA330"/>
  <c r="EH224"/>
  <c r="EH225"/>
  <c r="GC224"/>
  <c r="GC225"/>
  <c r="DI329"/>
  <c r="FC224"/>
  <c r="FC225"/>
  <c r="DE224"/>
  <c r="DE225"/>
  <c r="FL329"/>
  <c r="FL330"/>
  <c r="HD224"/>
  <c r="HD225"/>
  <c r="HT329"/>
  <c r="FK329"/>
  <c r="FK330"/>
  <c r="HL329"/>
  <c r="HL330"/>
  <c r="FD329"/>
  <c r="FD330"/>
  <c r="GF329"/>
  <c r="GF330"/>
  <c r="GF224"/>
  <c r="GF225"/>
  <c r="FA329"/>
  <c r="FA330"/>
  <c r="CR329"/>
  <c r="CR330"/>
  <c r="CE329"/>
  <c r="CF329"/>
  <c r="BD224"/>
  <c r="CR224"/>
  <c r="CR225"/>
  <c r="CS329"/>
  <c r="CS330"/>
  <c r="BC224"/>
  <c r="EF224"/>
  <c r="EF225"/>
  <c r="DH224"/>
  <c r="DT224"/>
  <c r="DT225"/>
  <c r="EM224"/>
  <c r="FO224"/>
  <c r="FN224"/>
  <c r="CZ329"/>
  <c r="CZ330"/>
  <c r="HK329"/>
  <c r="HK330"/>
  <c r="CD419"/>
  <c r="CF419"/>
  <c r="CE419"/>
  <c r="CG419"/>
  <c r="BD419"/>
  <c r="BC419"/>
  <c r="BB419"/>
  <c r="BA419"/>
  <c r="S209"/>
  <c r="Q209"/>
  <c r="W209"/>
  <c r="N209"/>
  <c r="K209"/>
  <c r="V209"/>
  <c r="R209"/>
  <c r="I209"/>
  <c r="M209"/>
  <c r="J209"/>
  <c r="T209"/>
  <c r="O209"/>
  <c r="H209"/>
  <c r="U209"/>
  <c r="G209"/>
  <c r="L209"/>
  <c r="P209"/>
  <c r="GD218" l="1"/>
  <c r="GD223" s="1"/>
  <c r="HF218"/>
  <c r="HF223" s="1"/>
  <c r="GJ321"/>
  <c r="GJ325" s="1"/>
  <c r="GJ331" s="1"/>
  <c r="GJ333" s="1"/>
  <c r="GA218"/>
  <c r="GA223" s="1"/>
  <c r="HF321"/>
  <c r="HF325" s="1"/>
  <c r="HF331" s="1"/>
  <c r="HF333" s="1"/>
  <c r="HF323"/>
  <c r="HF328" s="1"/>
  <c r="CE105"/>
  <c r="CE112" s="1"/>
  <c r="BC105"/>
  <c r="BC112" s="1"/>
  <c r="CG105"/>
  <c r="CG112" s="1"/>
  <c r="CD105"/>
  <c r="CD112" s="1"/>
  <c r="BA105"/>
  <c r="BA112" s="1"/>
  <c r="AS124" s="1"/>
  <c r="BD105"/>
  <c r="BD112" s="1"/>
  <c r="CF105"/>
  <c r="CF112" s="1"/>
  <c r="BB105"/>
  <c r="BB112" s="1"/>
  <c r="BW116"/>
  <c r="BW122"/>
  <c r="DI323"/>
  <c r="DI328" s="1"/>
  <c r="AT116"/>
  <c r="AT122"/>
  <c r="AA218"/>
  <c r="DE327"/>
  <c r="DE321"/>
  <c r="DE325" s="1"/>
  <c r="DE331" s="1"/>
  <c r="DE333" s="1"/>
  <c r="GL218"/>
  <c r="GL223" s="1"/>
  <c r="HH323"/>
  <c r="HH328" s="1"/>
  <c r="DX216"/>
  <c r="DX220" s="1"/>
  <c r="DX226" s="1"/>
  <c r="DX228" s="1"/>
  <c r="DG321"/>
  <c r="DG325" s="1"/>
  <c r="DG331" s="1"/>
  <c r="DG333" s="1"/>
  <c r="GK218"/>
  <c r="GK223" s="1"/>
  <c r="GK221"/>
  <c r="HU326"/>
  <c r="GM218"/>
  <c r="GM223" s="1"/>
  <c r="DI321"/>
  <c r="DI325" s="1"/>
  <c r="DI331" s="1"/>
  <c r="DI333" s="1"/>
  <c r="HB227"/>
  <c r="HB228" s="1"/>
  <c r="HE321"/>
  <c r="HE325" s="1"/>
  <c r="HE331" s="1"/>
  <c r="HE333" s="1"/>
  <c r="HB218"/>
  <c r="HB223" s="1"/>
  <c r="CV218"/>
  <c r="CV223" s="1"/>
  <c r="GO326"/>
  <c r="FN326"/>
  <c r="FN330" s="1"/>
  <c r="GL216"/>
  <c r="GL220" s="1"/>
  <c r="GL226" s="1"/>
  <c r="GL228" s="1"/>
  <c r="EE218"/>
  <c r="EE223" s="1"/>
  <c r="EK326"/>
  <c r="EK330" s="1"/>
  <c r="EC327"/>
  <c r="HB323"/>
  <c r="HB328" s="1"/>
  <c r="DJ221"/>
  <c r="DJ225" s="1"/>
  <c r="GM221"/>
  <c r="DB216"/>
  <c r="DB220" s="1"/>
  <c r="DB226" s="1"/>
  <c r="DB228" s="1"/>
  <c r="GD323"/>
  <c r="GD328" s="1"/>
  <c r="GO323"/>
  <c r="GO328" s="1"/>
  <c r="EA216"/>
  <c r="EA220" s="1"/>
  <c r="EA226" s="1"/>
  <c r="EA228" s="1"/>
  <c r="EK321"/>
  <c r="EK325" s="1"/>
  <c r="EK331" s="1"/>
  <c r="EK333" s="1"/>
  <c r="FJ216"/>
  <c r="FJ220" s="1"/>
  <c r="FJ226" s="1"/>
  <c r="FJ228" s="1"/>
  <c r="X218"/>
  <c r="FD218"/>
  <c r="FD223" s="1"/>
  <c r="GD321"/>
  <c r="GD325" s="1"/>
  <c r="GD331" s="1"/>
  <c r="GD333" s="1"/>
  <c r="EA218"/>
  <c r="EA223" s="1"/>
  <c r="GD327"/>
  <c r="DZ323"/>
  <c r="DZ328" s="1"/>
  <c r="ED218"/>
  <c r="ED223" s="1"/>
  <c r="CD221"/>
  <c r="CD225" s="1"/>
  <c r="DZ321"/>
  <c r="DZ325" s="1"/>
  <c r="DZ331" s="1"/>
  <c r="DZ333" s="1"/>
  <c r="EK216"/>
  <c r="EK220" s="1"/>
  <c r="EK226" s="1"/>
  <c r="EK228" s="1"/>
  <c r="DT321"/>
  <c r="DT325" s="1"/>
  <c r="DT331" s="1"/>
  <c r="X323"/>
  <c r="GK323"/>
  <c r="GK328" s="1"/>
  <c r="DB218"/>
  <c r="DB223" s="1"/>
  <c r="EI321"/>
  <c r="EI325" s="1"/>
  <c r="EI331" s="1"/>
  <c r="EI333" s="1"/>
  <c r="CZ222"/>
  <c r="EI222"/>
  <c r="GD222"/>
  <c r="CW218"/>
  <c r="CW223" s="1"/>
  <c r="DG326"/>
  <c r="DG330" s="1"/>
  <c r="FM221"/>
  <c r="FM225" s="1"/>
  <c r="FO321"/>
  <c r="FO325" s="1"/>
  <c r="FO331" s="1"/>
  <c r="FO333" s="1"/>
  <c r="FJ321"/>
  <c r="FJ325" s="1"/>
  <c r="FJ331" s="1"/>
  <c r="FJ333" s="1"/>
  <c r="HT323"/>
  <c r="HT328" s="1"/>
  <c r="FI323"/>
  <c r="FI328" s="1"/>
  <c r="CW321"/>
  <c r="CW325" s="1"/>
  <c r="CW331" s="1"/>
  <c r="CW333" s="1"/>
  <c r="HT321"/>
  <c r="HT325" s="1"/>
  <c r="HT331" s="1"/>
  <c r="HT333" s="1"/>
  <c r="HE323"/>
  <c r="HE328" s="1"/>
  <c r="GS323"/>
  <c r="GS328" s="1"/>
  <c r="EH216"/>
  <c r="EH220" s="1"/>
  <c r="EH226" s="1"/>
  <c r="EH228" s="1"/>
  <c r="ED222"/>
  <c r="FI321"/>
  <c r="FI325" s="1"/>
  <c r="FI331" s="1"/>
  <c r="FI333" s="1"/>
  <c r="DJ321"/>
  <c r="DJ325" s="1"/>
  <c r="DJ331" s="1"/>
  <c r="DJ333" s="1"/>
  <c r="HS216"/>
  <c r="HS220" s="1"/>
  <c r="HS226" s="1"/>
  <c r="HS228" s="1"/>
  <c r="DX323"/>
  <c r="DX328" s="1"/>
  <c r="FJ218"/>
  <c r="FJ223" s="1"/>
  <c r="BD326"/>
  <c r="FE216"/>
  <c r="FE220" s="1"/>
  <c r="FE226" s="1"/>
  <c r="FE228" s="1"/>
  <c r="EK221"/>
  <c r="Z216"/>
  <c r="FY321"/>
  <c r="FY325" s="1"/>
  <c r="FY331" s="1"/>
  <c r="FY333" s="1"/>
  <c r="HN218"/>
  <c r="HN223" s="1"/>
  <c r="DX321"/>
  <c r="DX325" s="1"/>
  <c r="DX331" s="1"/>
  <c r="GE216"/>
  <c r="GE220" s="1"/>
  <c r="GE226" s="1"/>
  <c r="GE228" s="1"/>
  <c r="HR323"/>
  <c r="HR328" s="1"/>
  <c r="EH218"/>
  <c r="EH223" s="1"/>
  <c r="EI323"/>
  <c r="EI328" s="1"/>
  <c r="FH321"/>
  <c r="FH325" s="1"/>
  <c r="FH331" s="1"/>
  <c r="FH333" s="1"/>
  <c r="FE218"/>
  <c r="FE223" s="1"/>
  <c r="FN321"/>
  <c r="FN325" s="1"/>
  <c r="FN331" s="1"/>
  <c r="FN333" s="1"/>
  <c r="DY216"/>
  <c r="DY220" s="1"/>
  <c r="DY226" s="1"/>
  <c r="DY228" s="1"/>
  <c r="GK321"/>
  <c r="GK325" s="1"/>
  <c r="GK331" s="1"/>
  <c r="GK333" s="1"/>
  <c r="FH216"/>
  <c r="FH220" s="1"/>
  <c r="FH226" s="1"/>
  <c r="FH228" s="1"/>
  <c r="DA222"/>
  <c r="GH323"/>
  <c r="GH328" s="1"/>
  <c r="EG321"/>
  <c r="EG325" s="1"/>
  <c r="EG331" s="1"/>
  <c r="EG333" s="1"/>
  <c r="CX323"/>
  <c r="CX328" s="1"/>
  <c r="HG218"/>
  <c r="HG223" s="1"/>
  <c r="CW216"/>
  <c r="CW220" s="1"/>
  <c r="CW226" s="1"/>
  <c r="CW228" s="1"/>
  <c r="CD323"/>
  <c r="CD328" s="1"/>
  <c r="FF323"/>
  <c r="FF328" s="1"/>
  <c r="GJ216"/>
  <c r="GJ220" s="1"/>
  <c r="GJ226" s="1"/>
  <c r="GE222"/>
  <c r="EF321"/>
  <c r="EF325" s="1"/>
  <c r="EF331" s="1"/>
  <c r="EF333" s="1"/>
  <c r="EI218"/>
  <c r="EI223" s="1"/>
  <c r="HP326"/>
  <c r="HM218"/>
  <c r="HM223" s="1"/>
  <c r="EZ218"/>
  <c r="EZ223" s="1"/>
  <c r="CD326"/>
  <c r="CD330" s="1"/>
  <c r="CD218"/>
  <c r="CD223" s="1"/>
  <c r="CZ216"/>
  <c r="CZ220" s="1"/>
  <c r="CZ226" s="1"/>
  <c r="CZ228" s="1"/>
  <c r="HM323"/>
  <c r="HM328" s="1"/>
  <c r="DW321"/>
  <c r="DW325" s="1"/>
  <c r="DW331" s="1"/>
  <c r="DW333" s="1"/>
  <c r="Y218"/>
  <c r="DW218"/>
  <c r="DW223" s="1"/>
  <c r="CS321"/>
  <c r="CS325" s="1"/>
  <c r="CS331" s="1"/>
  <c r="CS333" s="1"/>
  <c r="FH218"/>
  <c r="FH223" s="1"/>
  <c r="GC218"/>
  <c r="GC223" s="1"/>
  <c r="CG216"/>
  <c r="CG220" s="1"/>
  <c r="CG226" s="1"/>
  <c r="CG228" s="1"/>
  <c r="FY218"/>
  <c r="FY223" s="1"/>
  <c r="CG321"/>
  <c r="CG325" s="1"/>
  <c r="CG331" s="1"/>
  <c r="CG333" s="1"/>
  <c r="HB332"/>
  <c r="DW216"/>
  <c r="DW220" s="1"/>
  <c r="DW226" s="1"/>
  <c r="DW228" s="1"/>
  <c r="CG323"/>
  <c r="CG328" s="1"/>
  <c r="HP321"/>
  <c r="HP325" s="1"/>
  <c r="HP331" s="1"/>
  <c r="HP333" s="1"/>
  <c r="GB323"/>
  <c r="GB328" s="1"/>
  <c r="HM216"/>
  <c r="HM220" s="1"/>
  <c r="HM226" s="1"/>
  <c r="HM228" s="1"/>
  <c r="EZ216"/>
  <c r="EZ220" s="1"/>
  <c r="EZ226" s="1"/>
  <c r="HM321"/>
  <c r="HM325" s="1"/>
  <c r="HM331" s="1"/>
  <c r="CS323"/>
  <c r="CS328" s="1"/>
  <c r="FD323"/>
  <c r="FD328" s="1"/>
  <c r="GC216"/>
  <c r="GC220" s="1"/>
  <c r="GC226" s="1"/>
  <c r="GC228" s="1"/>
  <c r="GJ221"/>
  <c r="FB218"/>
  <c r="FB223" s="1"/>
  <c r="GM321"/>
  <c r="GM325" s="1"/>
  <c r="GM331" s="1"/>
  <c r="DY218"/>
  <c r="DY223" s="1"/>
  <c r="GB321"/>
  <c r="GB325" s="1"/>
  <c r="GB331" s="1"/>
  <c r="GB333" s="1"/>
  <c r="CX327"/>
  <c r="HK218"/>
  <c r="HK223" s="1"/>
  <c r="CP323"/>
  <c r="CP328" s="1"/>
  <c r="FF321"/>
  <c r="FF325" s="1"/>
  <c r="FF331" s="1"/>
  <c r="FF333" s="1"/>
  <c r="FD321"/>
  <c r="FD325" s="1"/>
  <c r="FD331" s="1"/>
  <c r="FD333" s="1"/>
  <c r="FB216"/>
  <c r="FB220" s="1"/>
  <c r="FB226" s="1"/>
  <c r="FB228" s="1"/>
  <c r="GR221"/>
  <c r="DH321"/>
  <c r="DH325" s="1"/>
  <c r="DH331" s="1"/>
  <c r="DH333" s="1"/>
  <c r="EG323"/>
  <c r="EG328" s="1"/>
  <c r="FA216"/>
  <c r="FA220" s="1"/>
  <c r="FA226" s="1"/>
  <c r="FA228" s="1"/>
  <c r="CU323"/>
  <c r="CU328" s="1"/>
  <c r="EX216"/>
  <c r="EX220" s="1"/>
  <c r="EX226" s="1"/>
  <c r="EX228" s="1"/>
  <c r="EM323"/>
  <c r="EM328" s="1"/>
  <c r="EB323"/>
  <c r="EB328" s="1"/>
  <c r="BD216"/>
  <c r="BD220" s="1"/>
  <c r="BD226" s="1"/>
  <c r="BD228" s="1"/>
  <c r="FL218"/>
  <c r="FL223" s="1"/>
  <c r="CG218"/>
  <c r="CG223" s="1"/>
  <c r="GE321"/>
  <c r="GE325" s="1"/>
  <c r="GE331" s="1"/>
  <c r="GE333" s="1"/>
  <c r="HK321"/>
  <c r="HK325" s="1"/>
  <c r="HK331" s="1"/>
  <c r="HK333" s="1"/>
  <c r="HS321"/>
  <c r="HS325" s="1"/>
  <c r="HS331" s="1"/>
  <c r="BD218"/>
  <c r="BD223" s="1"/>
  <c r="GQ218"/>
  <c r="GQ223" s="1"/>
  <c r="FK216"/>
  <c r="FK220" s="1"/>
  <c r="FK226" s="1"/>
  <c r="FK228" s="1"/>
  <c r="BD321"/>
  <c r="BD325" s="1"/>
  <c r="BD331" s="1"/>
  <c r="BD333" s="1"/>
  <c r="GJ326"/>
  <c r="EY323"/>
  <c r="EY328" s="1"/>
  <c r="HK323"/>
  <c r="HK328" s="1"/>
  <c r="HS326"/>
  <c r="HS330" s="1"/>
  <c r="ED323"/>
  <c r="ED328" s="1"/>
  <c r="FB321"/>
  <c r="FB325" s="1"/>
  <c r="FB331" s="1"/>
  <c r="FB333" s="1"/>
  <c r="HD218"/>
  <c r="HD223" s="1"/>
  <c r="GQ216"/>
  <c r="GQ220" s="1"/>
  <c r="GQ226" s="1"/>
  <c r="GQ228" s="1"/>
  <c r="HD323"/>
  <c r="HD328" s="1"/>
  <c r="CE218"/>
  <c r="CE223" s="1"/>
  <c r="DJ218"/>
  <c r="DJ223" s="1"/>
  <c r="FO326"/>
  <c r="FO330" s="1"/>
  <c r="DX222"/>
  <c r="HO323"/>
  <c r="HO328" s="1"/>
  <c r="FJ323"/>
  <c r="FJ328" s="1"/>
  <c r="CE221"/>
  <c r="CE225" s="1"/>
  <c r="GA216"/>
  <c r="GA220" s="1"/>
  <c r="GA226" s="1"/>
  <c r="GA228" s="1"/>
  <c r="FA323"/>
  <c r="FA328" s="1"/>
  <c r="FZ321"/>
  <c r="FZ325" s="1"/>
  <c r="FZ331" s="1"/>
  <c r="HJ327"/>
  <c r="GO221"/>
  <c r="EV323"/>
  <c r="EV328" s="1"/>
  <c r="HR221"/>
  <c r="DH218"/>
  <c r="DH223" s="1"/>
  <c r="HL218"/>
  <c r="HL223" s="1"/>
  <c r="EJ218"/>
  <c r="EJ223" s="1"/>
  <c r="GE327"/>
  <c r="EV321"/>
  <c r="EV325" s="1"/>
  <c r="EV331" s="1"/>
  <c r="EV333" s="1"/>
  <c r="HR216"/>
  <c r="HR220" s="1"/>
  <c r="HR226" s="1"/>
  <c r="HR228" s="1"/>
  <c r="HJ218"/>
  <c r="HJ223" s="1"/>
  <c r="FG222"/>
  <c r="DG216"/>
  <c r="DG220" s="1"/>
  <c r="DG226" s="1"/>
  <c r="DG228" s="1"/>
  <c r="EZ323"/>
  <c r="EZ328" s="1"/>
  <c r="BB321"/>
  <c r="BB325" s="1"/>
  <c r="BB331" s="1"/>
  <c r="BB333" s="1"/>
  <c r="GO218"/>
  <c r="GO223" s="1"/>
  <c r="HG327"/>
  <c r="GI222"/>
  <c r="EM216"/>
  <c r="EM220" s="1"/>
  <c r="EM226" s="1"/>
  <c r="EM228" s="1"/>
  <c r="GE323"/>
  <c r="GE328" s="1"/>
  <c r="HJ216"/>
  <c r="HJ220" s="1"/>
  <c r="HJ226" s="1"/>
  <c r="HJ228" s="1"/>
  <c r="EY327"/>
  <c r="FA222"/>
  <c r="DG221"/>
  <c r="GS326"/>
  <c r="BB323"/>
  <c r="BB328" s="1"/>
  <c r="HG323"/>
  <c r="HG328" s="1"/>
  <c r="GI216"/>
  <c r="GI220" s="1"/>
  <c r="GI226" s="1"/>
  <c r="GI228" s="1"/>
  <c r="FL323"/>
  <c r="FL328" s="1"/>
  <c r="EV327"/>
  <c r="HO321"/>
  <c r="HO325" s="1"/>
  <c r="HO331" s="1"/>
  <c r="EM218"/>
  <c r="EM223" s="1"/>
  <c r="EK229"/>
  <c r="HS221"/>
  <c r="HS225" s="1"/>
  <c r="CR216"/>
  <c r="CR220" s="1"/>
  <c r="CR226" s="1"/>
  <c r="CR228" s="1"/>
  <c r="GP323"/>
  <c r="GP328" s="1"/>
  <c r="GS218"/>
  <c r="GS223" s="1"/>
  <c r="EC216"/>
  <c r="EC220" s="1"/>
  <c r="EC226" s="1"/>
  <c r="EC228" s="1"/>
  <c r="GH321"/>
  <c r="GH325" s="1"/>
  <c r="GH331" s="1"/>
  <c r="GH333" s="1"/>
  <c r="DY321"/>
  <c r="DY325" s="1"/>
  <c r="DY331" s="1"/>
  <c r="DY333" s="1"/>
  <c r="EM326"/>
  <c r="EM330" s="1"/>
  <c r="EB321"/>
  <c r="EB325" s="1"/>
  <c r="EB331" s="1"/>
  <c r="EB333" s="1"/>
  <c r="GR323"/>
  <c r="GR328" s="1"/>
  <c r="FO218"/>
  <c r="FO223" s="1"/>
  <c r="CZ321"/>
  <c r="CZ325" s="1"/>
  <c r="CZ331" s="1"/>
  <c r="CZ333" s="1"/>
  <c r="EF216"/>
  <c r="EF220" s="1"/>
  <c r="EF226" s="1"/>
  <c r="EF228" s="1"/>
  <c r="EW323"/>
  <c r="EW328" s="1"/>
  <c r="GF323"/>
  <c r="GF328" s="1"/>
  <c r="EW218"/>
  <c r="EW223" s="1"/>
  <c r="HL216"/>
  <c r="HL220" s="1"/>
  <c r="HL226" s="1"/>
  <c r="HL228" s="1"/>
  <c r="FM321"/>
  <c r="FM325" s="1"/>
  <c r="FM331" s="1"/>
  <c r="FM333" s="1"/>
  <c r="GP221"/>
  <c r="GP225" s="1"/>
  <c r="DU334"/>
  <c r="GM229"/>
  <c r="GM232" s="1"/>
  <c r="DD321"/>
  <c r="DD325" s="1"/>
  <c r="DD331" s="1"/>
  <c r="DD333" s="1"/>
  <c r="GQ323"/>
  <c r="GQ328" s="1"/>
  <c r="FL321"/>
  <c r="FL325" s="1"/>
  <c r="FL331" s="1"/>
  <c r="FL333" s="1"/>
  <c r="HR326"/>
  <c r="FO216"/>
  <c r="FO220" s="1"/>
  <c r="FO226" s="1"/>
  <c r="FO228" s="1"/>
  <c r="GG321"/>
  <c r="GG325" s="1"/>
  <c r="GG331" s="1"/>
  <c r="GG333" s="1"/>
  <c r="DC216"/>
  <c r="DC220" s="1"/>
  <c r="DC226" s="1"/>
  <c r="DC228" s="1"/>
  <c r="HN221"/>
  <c r="EG216"/>
  <c r="EG220" s="1"/>
  <c r="EG226" s="1"/>
  <c r="HP334"/>
  <c r="HP337" s="1"/>
  <c r="EJ221"/>
  <c r="EJ225" s="1"/>
  <c r="Z321"/>
  <c r="EL326"/>
  <c r="EL330" s="1"/>
  <c r="FH323"/>
  <c r="FH328" s="1"/>
  <c r="DJ323"/>
  <c r="DJ328" s="1"/>
  <c r="EL323"/>
  <c r="EL328" s="1"/>
  <c r="DV321"/>
  <c r="DV325" s="1"/>
  <c r="DV331" s="1"/>
  <c r="DV333" s="1"/>
  <c r="HQ221"/>
  <c r="HJ323"/>
  <c r="HJ328" s="1"/>
  <c r="GP326"/>
  <c r="DI218"/>
  <c r="DI223" s="1"/>
  <c r="CF216"/>
  <c r="CF220" s="1"/>
  <c r="CF226" s="1"/>
  <c r="CF228" s="1"/>
  <c r="GG216"/>
  <c r="GG220" s="1"/>
  <c r="GG226" s="1"/>
  <c r="HG216"/>
  <c r="HG220" s="1"/>
  <c r="HG226" s="1"/>
  <c r="HG228" s="1"/>
  <c r="DV323"/>
  <c r="DV328" s="1"/>
  <c r="FG216"/>
  <c r="FG220" s="1"/>
  <c r="FG226" s="1"/>
  <c r="FG228" s="1"/>
  <c r="FK321"/>
  <c r="FK325" s="1"/>
  <c r="FK331" s="1"/>
  <c r="FK333" s="1"/>
  <c r="HQ218"/>
  <c r="HQ223" s="1"/>
  <c r="BA321"/>
  <c r="BA325" s="1"/>
  <c r="BA331" s="1"/>
  <c r="BA333" s="1"/>
  <c r="CP216"/>
  <c r="CP220" s="1"/>
  <c r="CP226" s="1"/>
  <c r="FM326"/>
  <c r="FM330" s="1"/>
  <c r="GP216"/>
  <c r="GP220" s="1"/>
  <c r="GP226" s="1"/>
  <c r="GP228" s="1"/>
  <c r="HV323"/>
  <c r="HV328" s="1"/>
  <c r="GM323"/>
  <c r="GM328" s="1"/>
  <c r="FZ323"/>
  <c r="FZ328" s="1"/>
  <c r="HL323"/>
  <c r="HL328" s="1"/>
  <c r="DT323"/>
  <c r="DT328" s="1"/>
  <c r="Y321"/>
  <c r="HF216"/>
  <c r="HF220" s="1"/>
  <c r="HF226" s="1"/>
  <c r="HF228" s="1"/>
  <c r="CF218"/>
  <c r="CF223" s="1"/>
  <c r="CR218"/>
  <c r="CR223" s="1"/>
  <c r="EC218"/>
  <c r="EC223" s="1"/>
  <c r="GH327"/>
  <c r="DY323"/>
  <c r="DY328" s="1"/>
  <c r="GG218"/>
  <c r="GG223" s="1"/>
  <c r="DT218"/>
  <c r="DT223" s="1"/>
  <c r="FK323"/>
  <c r="FK328" s="1"/>
  <c r="EF218"/>
  <c r="EF223" s="1"/>
  <c r="EW327"/>
  <c r="GF321"/>
  <c r="GF325" s="1"/>
  <c r="GF331" s="1"/>
  <c r="EW222"/>
  <c r="HV326"/>
  <c r="DD323"/>
  <c r="DD328" s="1"/>
  <c r="CW229"/>
  <c r="HQ326"/>
  <c r="HD216"/>
  <c r="HD220" s="1"/>
  <c r="HD226" s="1"/>
  <c r="HD228" s="1"/>
  <c r="EW233"/>
  <c r="EW230" s="1"/>
  <c r="HL321"/>
  <c r="HL325" s="1"/>
  <c r="HL331" s="1"/>
  <c r="HL333" s="1"/>
  <c r="HF229"/>
  <c r="CY334"/>
  <c r="HK216"/>
  <c r="HK220" s="1"/>
  <c r="HK226" s="1"/>
  <c r="HK228" s="1"/>
  <c r="CV222"/>
  <c r="DW229"/>
  <c r="DH216"/>
  <c r="DH220" s="1"/>
  <c r="DH226" s="1"/>
  <c r="DH228" s="1"/>
  <c r="HB334"/>
  <c r="HT338"/>
  <c r="HT335" s="1"/>
  <c r="HV338"/>
  <c r="HV335" s="1"/>
  <c r="HQ323"/>
  <c r="HQ328" s="1"/>
  <c r="CY323"/>
  <c r="CY328" s="1"/>
  <c r="GM233"/>
  <c r="GM230" s="1"/>
  <c r="EH338"/>
  <c r="EH335" s="1"/>
  <c r="EA321"/>
  <c r="EA325" s="1"/>
  <c r="EA331" s="1"/>
  <c r="EA333" s="1"/>
  <c r="HL334"/>
  <c r="DU218"/>
  <c r="DU223" s="1"/>
  <c r="BC326"/>
  <c r="BC330" s="1"/>
  <c r="EF233"/>
  <c r="EF230" s="1"/>
  <c r="BA323"/>
  <c r="BA328" s="1"/>
  <c r="EX323"/>
  <c r="EX328" s="1"/>
  <c r="HR334"/>
  <c r="HR337" s="1"/>
  <c r="GN326"/>
  <c r="GR326"/>
  <c r="GR330" s="1"/>
  <c r="EC321"/>
  <c r="EC325" s="1"/>
  <c r="EC331" s="1"/>
  <c r="EC333" s="1"/>
  <c r="AA321"/>
  <c r="DZ222"/>
  <c r="CU216"/>
  <c r="CU220" s="1"/>
  <c r="CU226" s="1"/>
  <c r="CU228" s="1"/>
  <c r="HK338"/>
  <c r="HK335" s="1"/>
  <c r="HQ334"/>
  <c r="HQ337" s="1"/>
  <c r="EX321"/>
  <c r="EX325" s="1"/>
  <c r="EX331" s="1"/>
  <c r="EX333" s="1"/>
  <c r="CZ323"/>
  <c r="CZ328" s="1"/>
  <c r="HE216"/>
  <c r="HE220" s="1"/>
  <c r="HE226" s="1"/>
  <c r="HE228" s="1"/>
  <c r="BA221"/>
  <c r="BA225" s="1"/>
  <c r="GN218"/>
  <c r="GN223" s="1"/>
  <c r="GB218"/>
  <c r="GB223" s="1"/>
  <c r="FP326"/>
  <c r="FP330" s="1"/>
  <c r="CF321"/>
  <c r="CF325" s="1"/>
  <c r="CF331" s="1"/>
  <c r="CF333" s="1"/>
  <c r="HI323"/>
  <c r="HI328" s="1"/>
  <c r="BC321"/>
  <c r="BC325" s="1"/>
  <c r="BC331" s="1"/>
  <c r="BC333" s="1"/>
  <c r="FM216"/>
  <c r="FM220" s="1"/>
  <c r="FM226" s="1"/>
  <c r="HT221"/>
  <c r="HT225" s="1"/>
  <c r="CP327"/>
  <c r="DI225"/>
  <c r="HS338"/>
  <c r="HS335" s="1"/>
  <c r="EA323"/>
  <c r="EA328" s="1"/>
  <c r="HM334"/>
  <c r="GN216"/>
  <c r="GN220" s="1"/>
  <c r="GN226" s="1"/>
  <c r="EE216"/>
  <c r="EE220" s="1"/>
  <c r="EE226" s="1"/>
  <c r="EE228" s="1"/>
  <c r="EJ323"/>
  <c r="EJ328" s="1"/>
  <c r="EH323"/>
  <c r="EH328" s="1"/>
  <c r="GN323"/>
  <c r="GN328" s="1"/>
  <c r="DH326"/>
  <c r="DH330" s="1"/>
  <c r="HH218"/>
  <c r="HH223" s="1"/>
  <c r="HI216"/>
  <c r="HI220" s="1"/>
  <c r="HI226" s="1"/>
  <c r="HI228" s="1"/>
  <c r="DB323"/>
  <c r="DB328" s="1"/>
  <c r="HQ338"/>
  <c r="HQ335" s="1"/>
  <c r="HD334"/>
  <c r="HD337" s="1"/>
  <c r="HE218"/>
  <c r="HE223" s="1"/>
  <c r="BA216"/>
  <c r="BA220" s="1"/>
  <c r="BA226" s="1"/>
  <c r="BA228" s="1"/>
  <c r="DU323"/>
  <c r="DU328" s="1"/>
  <c r="GB216"/>
  <c r="GB220" s="1"/>
  <c r="GB226" s="1"/>
  <c r="GB228" s="1"/>
  <c r="EB218"/>
  <c r="EB223" s="1"/>
  <c r="FP321"/>
  <c r="FP325" s="1"/>
  <c r="FP331" s="1"/>
  <c r="FP333" s="1"/>
  <c r="CF323"/>
  <c r="CF328" s="1"/>
  <c r="DW334"/>
  <c r="HI321"/>
  <c r="HI325" s="1"/>
  <c r="HI331" s="1"/>
  <c r="HI333" s="1"/>
  <c r="CT216"/>
  <c r="CT220" s="1"/>
  <c r="CT226" s="1"/>
  <c r="CT228" s="1"/>
  <c r="EE321"/>
  <c r="EE325" s="1"/>
  <c r="EE331" s="1"/>
  <c r="EE333" s="1"/>
  <c r="CV323"/>
  <c r="CV328" s="1"/>
  <c r="HU323"/>
  <c r="HU328" s="1"/>
  <c r="HT218"/>
  <c r="HT223" s="1"/>
  <c r="EH327"/>
  <c r="CP222"/>
  <c r="CP227"/>
  <c r="HF334"/>
  <c r="DY233"/>
  <c r="DY230" s="1"/>
  <c r="CY321"/>
  <c r="CY325" s="1"/>
  <c r="CY331" s="1"/>
  <c r="CY333" s="1"/>
  <c r="HL338"/>
  <c r="HL335" s="1"/>
  <c r="DU216"/>
  <c r="DU220" s="1"/>
  <c r="DU226" s="1"/>
  <c r="DU228" s="1"/>
  <c r="FA321"/>
  <c r="FA325" s="1"/>
  <c r="FA331" s="1"/>
  <c r="FA333" s="1"/>
  <c r="DI216"/>
  <c r="DI220" s="1"/>
  <c r="DI226" s="1"/>
  <c r="DI228" s="1"/>
  <c r="CQ323"/>
  <c r="CQ328" s="1"/>
  <c r="HC216"/>
  <c r="HC220" s="1"/>
  <c r="HC226" s="1"/>
  <c r="HH216"/>
  <c r="HH220" s="1"/>
  <c r="HH226" s="1"/>
  <c r="HH228" s="1"/>
  <c r="HI218"/>
  <c r="HI223" s="1"/>
  <c r="DS218"/>
  <c r="DS223" s="1"/>
  <c r="DB321"/>
  <c r="DB325" s="1"/>
  <c r="DB331" s="1"/>
  <c r="DB333" s="1"/>
  <c r="HU338"/>
  <c r="HU335" s="1"/>
  <c r="HB321"/>
  <c r="HB325" s="1"/>
  <c r="HB331" s="1"/>
  <c r="DU321"/>
  <c r="DU325" s="1"/>
  <c r="DU331" s="1"/>
  <c r="EB216"/>
  <c r="EB220" s="1"/>
  <c r="EB226" s="1"/>
  <c r="EB228" s="1"/>
  <c r="EA334"/>
  <c r="EE323"/>
  <c r="EE328" s="1"/>
  <c r="HO233"/>
  <c r="HO230" s="1"/>
  <c r="DB338"/>
  <c r="DB335" s="1"/>
  <c r="EI233"/>
  <c r="EI230" s="1"/>
  <c r="EL233"/>
  <c r="EL230" s="1"/>
  <c r="HI334"/>
  <c r="HI337" s="1"/>
  <c r="HN338"/>
  <c r="HN335" s="1"/>
  <c r="HE334"/>
  <c r="HN334"/>
  <c r="HK334"/>
  <c r="DE229"/>
  <c r="FK334"/>
  <c r="GO338"/>
  <c r="GO335" s="1"/>
  <c r="HC327"/>
  <c r="HP218"/>
  <c r="HP223" s="1"/>
  <c r="FN218"/>
  <c r="FN223" s="1"/>
  <c r="EG338"/>
  <c r="EG335" s="1"/>
  <c r="DA216"/>
  <c r="DA220" s="1"/>
  <c r="DA226" s="1"/>
  <c r="DA228" s="1"/>
  <c r="FZ216"/>
  <c r="FZ220" s="1"/>
  <c r="FZ226" s="1"/>
  <c r="FZ228" s="1"/>
  <c r="GF233"/>
  <c r="GF230" s="1"/>
  <c r="GK233"/>
  <c r="GK230" s="1"/>
  <c r="CU321"/>
  <c r="CU325" s="1"/>
  <c r="CU331" s="1"/>
  <c r="CU333" s="1"/>
  <c r="HD327"/>
  <c r="FI233"/>
  <c r="FI230" s="1"/>
  <c r="CV321"/>
  <c r="CV325" s="1"/>
  <c r="CV331" s="1"/>
  <c r="HU221"/>
  <c r="HU225" s="1"/>
  <c r="GQ321"/>
  <c r="GQ325" s="1"/>
  <c r="GQ331" s="1"/>
  <c r="GQ333" s="1"/>
  <c r="GQ334"/>
  <c r="HV334"/>
  <c r="HV336" s="1"/>
  <c r="FD222"/>
  <c r="CV216"/>
  <c r="CV220" s="1"/>
  <c r="CV226" s="1"/>
  <c r="CV228" s="1"/>
  <c r="HN233"/>
  <c r="HN230" s="1"/>
  <c r="DT216"/>
  <c r="DT220" s="1"/>
  <c r="DT226" s="1"/>
  <c r="DT228" s="1"/>
  <c r="DS229"/>
  <c r="CU218"/>
  <c r="CU223" s="1"/>
  <c r="DD222"/>
  <c r="HT334"/>
  <c r="HC334"/>
  <c r="HM338"/>
  <c r="HM335" s="1"/>
  <c r="HO338"/>
  <c r="HO335" s="1"/>
  <c r="HJ338"/>
  <c r="HJ335" s="1"/>
  <c r="CS233"/>
  <c r="CS230" s="1"/>
  <c r="ED321"/>
  <c r="ED325" s="1"/>
  <c r="ED331" s="1"/>
  <c r="ED333" s="1"/>
  <c r="GM338"/>
  <c r="GM335" s="1"/>
  <c r="FB327"/>
  <c r="HC321"/>
  <c r="HC325" s="1"/>
  <c r="HC331" s="1"/>
  <c r="HC333" s="1"/>
  <c r="HJ229"/>
  <c r="HP216"/>
  <c r="HP220" s="1"/>
  <c r="HP226" s="1"/>
  <c r="FN216"/>
  <c r="FN220" s="1"/>
  <c r="FN226" s="1"/>
  <c r="FN228" s="1"/>
  <c r="EI338"/>
  <c r="EI335" s="1"/>
  <c r="CS338"/>
  <c r="CS335" s="1"/>
  <c r="FZ218"/>
  <c r="FZ223" s="1"/>
  <c r="GK229"/>
  <c r="GK231" s="1"/>
  <c r="GS233"/>
  <c r="GS230" s="1"/>
  <c r="FK218"/>
  <c r="FK223" s="1"/>
  <c r="EX218"/>
  <c r="EX223" s="1"/>
  <c r="CP332"/>
  <c r="CP333" s="1"/>
  <c r="FF338"/>
  <c r="FF335" s="1"/>
  <c r="GC229"/>
  <c r="DZ218"/>
  <c r="DZ223" s="1"/>
  <c r="EH233"/>
  <c r="EH230" s="1"/>
  <c r="DV222"/>
  <c r="HC338"/>
  <c r="HC335" s="1"/>
  <c r="HE338"/>
  <c r="HE335" s="1"/>
  <c r="HS334"/>
  <c r="FZ334"/>
  <c r="HI233"/>
  <c r="HI230" s="1"/>
  <c r="DF334"/>
  <c r="HG334"/>
  <c r="DZ216"/>
  <c r="DZ220" s="1"/>
  <c r="DZ226" s="1"/>
  <c r="DZ228" s="1"/>
  <c r="EM229"/>
  <c r="EM232" s="1"/>
  <c r="DS222"/>
  <c r="DV216"/>
  <c r="DV220" s="1"/>
  <c r="DV226" s="1"/>
  <c r="DV228" s="1"/>
  <c r="HR338"/>
  <c r="HR335" s="1"/>
  <c r="HP338"/>
  <c r="HP335" s="1"/>
  <c r="HI338"/>
  <c r="HI335" s="1"/>
  <c r="HF338"/>
  <c r="HF335" s="1"/>
  <c r="HD338"/>
  <c r="HD335" s="1"/>
  <c r="HU334"/>
  <c r="BC216"/>
  <c r="BC220" s="1"/>
  <c r="BC226" s="1"/>
  <c r="BC228" s="1"/>
  <c r="GC321"/>
  <c r="GC325" s="1"/>
  <c r="GC331" s="1"/>
  <c r="FA338"/>
  <c r="FA335" s="1"/>
  <c r="DW338"/>
  <c r="DW335" s="1"/>
  <c r="EB334"/>
  <c r="CE321"/>
  <c r="CE325" s="1"/>
  <c r="CE331" s="1"/>
  <c r="CE333" s="1"/>
  <c r="CY218"/>
  <c r="CY223" s="1"/>
  <c r="GO233"/>
  <c r="GO230" s="1"/>
  <c r="FY229"/>
  <c r="FY232" s="1"/>
  <c r="GD233"/>
  <c r="GD230" s="1"/>
  <c r="FM229"/>
  <c r="GR216"/>
  <c r="GR220" s="1"/>
  <c r="GR226" s="1"/>
  <c r="GR228" s="1"/>
  <c r="HN326"/>
  <c r="GA323"/>
  <c r="GA328" s="1"/>
  <c r="GF216"/>
  <c r="GF220" s="1"/>
  <c r="GF226" s="1"/>
  <c r="GF228" s="1"/>
  <c r="FZ338"/>
  <c r="FZ335" s="1"/>
  <c r="HV233"/>
  <c r="HV230" s="1"/>
  <c r="GN233"/>
  <c r="GN230" s="1"/>
  <c r="HB338"/>
  <c r="HB335" s="1"/>
  <c r="HO334"/>
  <c r="HJ334"/>
  <c r="HJ337" s="1"/>
  <c r="DE233"/>
  <c r="DE230" s="1"/>
  <c r="EV334"/>
  <c r="DT334"/>
  <c r="CE323"/>
  <c r="CE328" s="1"/>
  <c r="GH229"/>
  <c r="GA321"/>
  <c r="GA325" s="1"/>
  <c r="GA331" s="1"/>
  <c r="GA333" s="1"/>
  <c r="CQ327"/>
  <c r="HH321"/>
  <c r="HH325" s="1"/>
  <c r="HH331" s="1"/>
  <c r="HH333" s="1"/>
  <c r="GS216"/>
  <c r="GS220" s="1"/>
  <c r="GS226" s="1"/>
  <c r="GS228" s="1"/>
  <c r="HC218"/>
  <c r="HC223" s="1"/>
  <c r="EB233"/>
  <c r="EB230" s="1"/>
  <c r="DS216"/>
  <c r="DS220" s="1"/>
  <c r="DS226" s="1"/>
  <c r="DW327"/>
  <c r="HH338"/>
  <c r="HH335" s="1"/>
  <c r="HH334"/>
  <c r="HG338"/>
  <c r="HG335" s="1"/>
  <c r="BC218"/>
  <c r="BC223" s="1"/>
  <c r="GC323"/>
  <c r="GC328" s="1"/>
  <c r="EF327"/>
  <c r="GK334"/>
  <c r="FY327"/>
  <c r="CQ218"/>
  <c r="CQ223" s="1"/>
  <c r="DZ334"/>
  <c r="EK338"/>
  <c r="EK335" s="1"/>
  <c r="GS229"/>
  <c r="GP229"/>
  <c r="GB233"/>
  <c r="GB230" s="1"/>
  <c r="CT222"/>
  <c r="EV229"/>
  <c r="EV232" s="1"/>
  <c r="HN321"/>
  <c r="HN325" s="1"/>
  <c r="HN331" s="1"/>
  <c r="GF218"/>
  <c r="GF223" s="1"/>
  <c r="HP229"/>
  <c r="EE229"/>
  <c r="EZ321"/>
  <c r="EZ325" s="1"/>
  <c r="EZ331" s="1"/>
  <c r="DG233"/>
  <c r="DG230" s="1"/>
  <c r="EL229"/>
  <c r="FY323"/>
  <c r="FY328" s="1"/>
  <c r="CQ216"/>
  <c r="CQ220" s="1"/>
  <c r="CQ226" s="1"/>
  <c r="CQ228" s="1"/>
  <c r="FL216"/>
  <c r="FL220" s="1"/>
  <c r="FL226" s="1"/>
  <c r="FL228" s="1"/>
  <c r="EJ321"/>
  <c r="EJ325" s="1"/>
  <c r="EJ331" s="1"/>
  <c r="EJ333" s="1"/>
  <c r="GO229"/>
  <c r="GO232" s="1"/>
  <c r="GQ233"/>
  <c r="GQ230" s="1"/>
  <c r="FK233"/>
  <c r="FK230" s="1"/>
  <c r="DY229"/>
  <c r="FY227"/>
  <c r="FY228" s="1"/>
  <c r="FY222"/>
  <c r="HB233"/>
  <c r="CT323"/>
  <c r="CT328" s="1"/>
  <c r="CZ233"/>
  <c r="CZ230" s="1"/>
  <c r="FC334"/>
  <c r="FC338"/>
  <c r="FC335" s="1"/>
  <c r="GO334"/>
  <c r="GO337" s="1"/>
  <c r="GP338"/>
  <c r="GP335" s="1"/>
  <c r="HC229"/>
  <c r="DA338"/>
  <c r="DA335" s="1"/>
  <c r="FD229"/>
  <c r="FD232" s="1"/>
  <c r="FH233"/>
  <c r="FH230" s="1"/>
  <c r="HL233"/>
  <c r="HL230" s="1"/>
  <c r="CZ334"/>
  <c r="EE233"/>
  <c r="EE230" s="1"/>
  <c r="CV229"/>
  <c r="FI338"/>
  <c r="FI335" s="1"/>
  <c r="HM229"/>
  <c r="GL338"/>
  <c r="GL335" s="1"/>
  <c r="EL334"/>
  <c r="EL337" s="1"/>
  <c r="EC338"/>
  <c r="EC335" s="1"/>
  <c r="GL321"/>
  <c r="GL325" s="1"/>
  <c r="GL331" s="1"/>
  <c r="GL333" s="1"/>
  <c r="EZ233"/>
  <c r="EZ230" s="1"/>
  <c r="HP233"/>
  <c r="HP230" s="1"/>
  <c r="CW338"/>
  <c r="CW335" s="1"/>
  <c r="EJ233"/>
  <c r="EJ230" s="1"/>
  <c r="DC233"/>
  <c r="DC230" s="1"/>
  <c r="CY229"/>
  <c r="FB338"/>
  <c r="FB335" s="1"/>
  <c r="DF216"/>
  <c r="DF220" s="1"/>
  <c r="DF226" s="1"/>
  <c r="DF228" s="1"/>
  <c r="GB334"/>
  <c r="EC334"/>
  <c r="DD338"/>
  <c r="DD335" s="1"/>
  <c r="GI233"/>
  <c r="GI230" s="1"/>
  <c r="DD334"/>
  <c r="HU233"/>
  <c r="HU230" s="1"/>
  <c r="CZ338"/>
  <c r="CZ335" s="1"/>
  <c r="CP338"/>
  <c r="DI334"/>
  <c r="HC233"/>
  <c r="HC230" s="1"/>
  <c r="CX334"/>
  <c r="CU334"/>
  <c r="DC321"/>
  <c r="DC325" s="1"/>
  <c r="DC331" s="1"/>
  <c r="DC333" s="1"/>
  <c r="DZ233"/>
  <c r="DZ230" s="1"/>
  <c r="ED229"/>
  <c r="ED232" s="1"/>
  <c r="EG233"/>
  <c r="EG230" s="1"/>
  <c r="EB229"/>
  <c r="EM233"/>
  <c r="EM230" s="1"/>
  <c r="FJ233"/>
  <c r="FJ230" s="1"/>
  <c r="GG323"/>
  <c r="GG328" s="1"/>
  <c r="DC218"/>
  <c r="DC223" s="1"/>
  <c r="CW233"/>
  <c r="CW230" s="1"/>
  <c r="CY233"/>
  <c r="CY230" s="1"/>
  <c r="CV233"/>
  <c r="CV230" s="1"/>
  <c r="DD233"/>
  <c r="DD230" s="1"/>
  <c r="DF229"/>
  <c r="DG229"/>
  <c r="GC327"/>
  <c r="FD334"/>
  <c r="FJ334"/>
  <c r="FL338"/>
  <c r="FL335" s="1"/>
  <c r="FH334"/>
  <c r="FO334"/>
  <c r="GC338"/>
  <c r="GC335" s="1"/>
  <c r="GK338"/>
  <c r="GK335" s="1"/>
  <c r="GR334"/>
  <c r="GR337" s="1"/>
  <c r="GN338"/>
  <c r="GN335" s="1"/>
  <c r="GS338"/>
  <c r="GS335" s="1"/>
  <c r="HO229"/>
  <c r="HO232" s="1"/>
  <c r="HB229"/>
  <c r="HB232" s="1"/>
  <c r="EM338"/>
  <c r="EM335" s="1"/>
  <c r="DX338"/>
  <c r="DX335" s="1"/>
  <c r="EK334"/>
  <c r="DY334"/>
  <c r="EJ334"/>
  <c r="EJ337" s="1"/>
  <c r="EE338"/>
  <c r="EE335" s="1"/>
  <c r="CY216"/>
  <c r="CY220" s="1"/>
  <c r="CY226" s="1"/>
  <c r="CY228" s="1"/>
  <c r="DE334"/>
  <c r="CX216"/>
  <c r="CX220" s="1"/>
  <c r="CX226" s="1"/>
  <c r="CX228" s="1"/>
  <c r="GA233"/>
  <c r="GA230" s="1"/>
  <c r="GF229"/>
  <c r="GG233"/>
  <c r="GG230" s="1"/>
  <c r="GQ229"/>
  <c r="GR233"/>
  <c r="GR230" s="1"/>
  <c r="EX233"/>
  <c r="EX230" s="1"/>
  <c r="FF229"/>
  <c r="FH229"/>
  <c r="EW229"/>
  <c r="HU218"/>
  <c r="HU223" s="1"/>
  <c r="HS233"/>
  <c r="HS230" s="1"/>
  <c r="EV227"/>
  <c r="EV228" s="1"/>
  <c r="EV222"/>
  <c r="FD233"/>
  <c r="FD230" s="1"/>
  <c r="HL229"/>
  <c r="CQ334"/>
  <c r="CQ337" s="1"/>
  <c r="CP229"/>
  <c r="FP338"/>
  <c r="FP335" s="1"/>
  <c r="FE334"/>
  <c r="GI338"/>
  <c r="GI335" s="1"/>
  <c r="HG233"/>
  <c r="HG230" s="1"/>
  <c r="DS334"/>
  <c r="DS337" s="1"/>
  <c r="FP229"/>
  <c r="FP232" s="1"/>
  <c r="EX229"/>
  <c r="CU338"/>
  <c r="CU335" s="1"/>
  <c r="FK229"/>
  <c r="EK233"/>
  <c r="EK230" s="1"/>
  <c r="EG218"/>
  <c r="EG223" s="1"/>
  <c r="EL221"/>
  <c r="EL225" s="1"/>
  <c r="DJ229"/>
  <c r="DJ232" s="1"/>
  <c r="EX338"/>
  <c r="EX335" s="1"/>
  <c r="GR338"/>
  <c r="GR335" s="1"/>
  <c r="GR336" s="1"/>
  <c r="HS229"/>
  <c r="EL338"/>
  <c r="EL335" s="1"/>
  <c r="GR229"/>
  <c r="FZ229"/>
  <c r="FG233"/>
  <c r="FG230" s="1"/>
  <c r="FB233"/>
  <c r="FB230" s="1"/>
  <c r="FF233"/>
  <c r="FF230" s="1"/>
  <c r="FP233"/>
  <c r="FP230" s="1"/>
  <c r="CS334"/>
  <c r="HD229"/>
  <c r="CX338"/>
  <c r="CX335" s="1"/>
  <c r="CV334"/>
  <c r="DJ338"/>
  <c r="DJ335" s="1"/>
  <c r="HT233"/>
  <c r="HT230" s="1"/>
  <c r="DG334"/>
  <c r="FM334"/>
  <c r="CT338"/>
  <c r="CT335" s="1"/>
  <c r="HV216"/>
  <c r="HV220" s="1"/>
  <c r="HV226" s="1"/>
  <c r="HV228" s="1"/>
  <c r="DS233"/>
  <c r="DS230" s="1"/>
  <c r="EF229"/>
  <c r="DU233"/>
  <c r="DU230" s="1"/>
  <c r="DU229"/>
  <c r="EA229"/>
  <c r="DE216"/>
  <c r="DE220" s="1"/>
  <c r="DE226" s="1"/>
  <c r="FC218"/>
  <c r="FC223" s="1"/>
  <c r="DF327"/>
  <c r="DD216"/>
  <c r="DD220" s="1"/>
  <c r="DD226" s="1"/>
  <c r="EL216"/>
  <c r="EL220" s="1"/>
  <c r="EL226" s="1"/>
  <c r="EL228" s="1"/>
  <c r="CS229"/>
  <c r="DB233"/>
  <c r="DB230" s="1"/>
  <c r="CR233"/>
  <c r="CR230" s="1"/>
  <c r="DI233"/>
  <c r="DI230" s="1"/>
  <c r="CT233"/>
  <c r="CT230" s="1"/>
  <c r="FP334"/>
  <c r="FG338"/>
  <c r="FG335" s="1"/>
  <c r="FI334"/>
  <c r="EZ338"/>
  <c r="EZ335" s="1"/>
  <c r="FE338"/>
  <c r="FE335" s="1"/>
  <c r="DF218"/>
  <c r="DF223" s="1"/>
  <c r="GG338"/>
  <c r="GG335" s="1"/>
  <c r="GI334"/>
  <c r="GQ338"/>
  <c r="GQ335" s="1"/>
  <c r="GS334"/>
  <c r="GS337" s="1"/>
  <c r="FY338"/>
  <c r="FY335" s="1"/>
  <c r="GB338"/>
  <c r="GB335" s="1"/>
  <c r="HE229"/>
  <c r="HG229"/>
  <c r="BB221"/>
  <c r="BB225" s="1"/>
  <c r="EB338"/>
  <c r="EB335" s="1"/>
  <c r="EF338"/>
  <c r="EF335" s="1"/>
  <c r="DT338"/>
  <c r="DT335" s="1"/>
  <c r="DS338"/>
  <c r="DA321"/>
  <c r="DA325" s="1"/>
  <c r="DA331" s="1"/>
  <c r="CR323"/>
  <c r="CR328" s="1"/>
  <c r="GH218"/>
  <c r="GH223" s="1"/>
  <c r="FI218"/>
  <c r="FI223" s="1"/>
  <c r="GJ229"/>
  <c r="GA229"/>
  <c r="GI229"/>
  <c r="GB229"/>
  <c r="GD229"/>
  <c r="FB229"/>
  <c r="FE233"/>
  <c r="FE230" s="1"/>
  <c r="FJ229"/>
  <c r="FO233"/>
  <c r="FO230" s="1"/>
  <c r="EZ229"/>
  <c r="GI323"/>
  <c r="GI328" s="1"/>
  <c r="HV337"/>
  <c r="HV339" s="1"/>
  <c r="DS332"/>
  <c r="DS333" s="1"/>
  <c r="DS327"/>
  <c r="CT334"/>
  <c r="DI338"/>
  <c r="DI335" s="1"/>
  <c r="DI229"/>
  <c r="DB229"/>
  <c r="DB232" s="1"/>
  <c r="FN334"/>
  <c r="FH338"/>
  <c r="FH335" s="1"/>
  <c r="GF338"/>
  <c r="GF335" s="1"/>
  <c r="GF334"/>
  <c r="FC233"/>
  <c r="FC230" s="1"/>
  <c r="FL233"/>
  <c r="FL230" s="1"/>
  <c r="HR229"/>
  <c r="DF338"/>
  <c r="DF335" s="1"/>
  <c r="DB334"/>
  <c r="DB337" s="1"/>
  <c r="EI229"/>
  <c r="EG229"/>
  <c r="DH229"/>
  <c r="FA334"/>
  <c r="GA338"/>
  <c r="GA335" s="1"/>
  <c r="HM233"/>
  <c r="HM230" s="1"/>
  <c r="EA338"/>
  <c r="EA335" s="1"/>
  <c r="FA233"/>
  <c r="FA230" s="1"/>
  <c r="HF233"/>
  <c r="HF230" s="1"/>
  <c r="HF231" s="1"/>
  <c r="DH338"/>
  <c r="DH335" s="1"/>
  <c r="FB334"/>
  <c r="HV218"/>
  <c r="HV223" s="1"/>
  <c r="CQ229"/>
  <c r="EW338"/>
  <c r="EW335" s="1"/>
  <c r="GC334"/>
  <c r="HH229"/>
  <c r="ED334"/>
  <c r="GH233"/>
  <c r="GH230" s="1"/>
  <c r="CR338"/>
  <c r="CR335" s="1"/>
  <c r="HH233"/>
  <c r="HH230" s="1"/>
  <c r="DA334"/>
  <c r="DA336" s="1"/>
  <c r="HK229"/>
  <c r="CR334"/>
  <c r="DH334"/>
  <c r="DC334"/>
  <c r="FK338"/>
  <c r="FK335" s="1"/>
  <c r="DE338"/>
  <c r="DE335" s="1"/>
  <c r="CP334"/>
  <c r="CP337" s="1"/>
  <c r="HV221"/>
  <c r="EC229"/>
  <c r="DX233"/>
  <c r="DX230" s="1"/>
  <c r="DT233"/>
  <c r="DT230" s="1"/>
  <c r="EH229"/>
  <c r="EH231" s="1"/>
  <c r="DT229"/>
  <c r="FO229"/>
  <c r="DE218"/>
  <c r="DE223" s="1"/>
  <c r="FC216"/>
  <c r="FC220" s="1"/>
  <c r="FC226" s="1"/>
  <c r="DF321"/>
  <c r="DF325" s="1"/>
  <c r="DF331" s="1"/>
  <c r="DF333" s="1"/>
  <c r="FE323"/>
  <c r="FE328" s="1"/>
  <c r="EL218"/>
  <c r="EL223" s="1"/>
  <c r="CZ229"/>
  <c r="CX229"/>
  <c r="DA233"/>
  <c r="DA230" s="1"/>
  <c r="CX233"/>
  <c r="CX230" s="1"/>
  <c r="DJ233"/>
  <c r="DJ230" s="1"/>
  <c r="CR229"/>
  <c r="FG323"/>
  <c r="FG328" s="1"/>
  <c r="FO338"/>
  <c r="FO335" s="1"/>
  <c r="EW334"/>
  <c r="EY338"/>
  <c r="EY335" s="1"/>
  <c r="FD338"/>
  <c r="FD335" s="1"/>
  <c r="EZ334"/>
  <c r="FC321"/>
  <c r="FC325" s="1"/>
  <c r="FC331" s="1"/>
  <c r="FC333" s="1"/>
  <c r="FF216"/>
  <c r="FF220" s="1"/>
  <c r="FF226" s="1"/>
  <c r="FF228" s="1"/>
  <c r="GL334"/>
  <c r="GJ334"/>
  <c r="FY334"/>
  <c r="GH334"/>
  <c r="GG334"/>
  <c r="GH338"/>
  <c r="GH335" s="1"/>
  <c r="HR233"/>
  <c r="HR230" s="1"/>
  <c r="HQ229"/>
  <c r="HQ232" s="1"/>
  <c r="BB216"/>
  <c r="BB220" s="1"/>
  <c r="BB226" s="1"/>
  <c r="BB228" s="1"/>
  <c r="DY338"/>
  <c r="DY335" s="1"/>
  <c r="EJ338"/>
  <c r="EJ335" s="1"/>
  <c r="EH334"/>
  <c r="DV338"/>
  <c r="DV335" s="1"/>
  <c r="EM334"/>
  <c r="EM337" s="1"/>
  <c r="DS323"/>
  <c r="DS328" s="1"/>
  <c r="DA323"/>
  <c r="DA328" s="1"/>
  <c r="CR321"/>
  <c r="CR325" s="1"/>
  <c r="CR331" s="1"/>
  <c r="CR337" s="1"/>
  <c r="GH216"/>
  <c r="GH220" s="1"/>
  <c r="GH226" s="1"/>
  <c r="GE229"/>
  <c r="GJ233"/>
  <c r="GJ230" s="1"/>
  <c r="GP233"/>
  <c r="GP230" s="1"/>
  <c r="GE233"/>
  <c r="GE230" s="1"/>
  <c r="GN229"/>
  <c r="FM233"/>
  <c r="FM230" s="1"/>
  <c r="EV233"/>
  <c r="EY233"/>
  <c r="EY230" s="1"/>
  <c r="FG229"/>
  <c r="FI229"/>
  <c r="CS218"/>
  <c r="CS223" s="1"/>
  <c r="GI321"/>
  <c r="GI325" s="1"/>
  <c r="GI331" s="1"/>
  <c r="GI333" s="1"/>
  <c r="HD233"/>
  <c r="HD230" s="1"/>
  <c r="HT229"/>
  <c r="HT232" s="1"/>
  <c r="DD229"/>
  <c r="DC229"/>
  <c r="FG334"/>
  <c r="GD334"/>
  <c r="HU229"/>
  <c r="HU232" s="1"/>
  <c r="GL323"/>
  <c r="GL328" s="1"/>
  <c r="FE229"/>
  <c r="ED233"/>
  <c r="ED230" s="1"/>
  <c r="DV229"/>
  <c r="CT321"/>
  <c r="CT325" s="1"/>
  <c r="CT331" s="1"/>
  <c r="CQ233"/>
  <c r="CQ230" s="1"/>
  <c r="DF233"/>
  <c r="DF230" s="1"/>
  <c r="FJ338"/>
  <c r="FJ335" s="1"/>
  <c r="GD338"/>
  <c r="GD335" s="1"/>
  <c r="GN334"/>
  <c r="GN337" s="1"/>
  <c r="EE334"/>
  <c r="EY229"/>
  <c r="CV338"/>
  <c r="CV335" s="1"/>
  <c r="HJ233"/>
  <c r="HJ230" s="1"/>
  <c r="EC233"/>
  <c r="EC230" s="1"/>
  <c r="DA229"/>
  <c r="FM338"/>
  <c r="FM335" s="1"/>
  <c r="FC229"/>
  <c r="GM334"/>
  <c r="EG334"/>
  <c r="DV334"/>
  <c r="DV337" s="1"/>
  <c r="FI216"/>
  <c r="FI220" s="1"/>
  <c r="FI226" s="1"/>
  <c r="FI228" s="1"/>
  <c r="FZ233"/>
  <c r="FZ230" s="1"/>
  <c r="HN229"/>
  <c r="CQ338"/>
  <c r="CQ335" s="1"/>
  <c r="HK233"/>
  <c r="HK230" s="1"/>
  <c r="DG338"/>
  <c r="DG335" s="1"/>
  <c r="DC338"/>
  <c r="DC335" s="1"/>
  <c r="HI229"/>
  <c r="HI231" s="1"/>
  <c r="CW334"/>
  <c r="DJ334"/>
  <c r="DC323"/>
  <c r="DC328" s="1"/>
  <c r="DW233"/>
  <c r="DW230" s="1"/>
  <c r="DV233"/>
  <c r="DV230" s="1"/>
  <c r="DX229"/>
  <c r="EJ229"/>
  <c r="DZ229"/>
  <c r="EV338"/>
  <c r="EV335" s="1"/>
  <c r="FE321"/>
  <c r="FE325" s="1"/>
  <c r="FE331" s="1"/>
  <c r="FE333" s="1"/>
  <c r="EA233"/>
  <c r="EA230" s="1"/>
  <c r="CU229"/>
  <c r="DH233"/>
  <c r="DH230" s="1"/>
  <c r="CT229"/>
  <c r="CP233"/>
  <c r="CU233"/>
  <c r="CU230" s="1"/>
  <c r="FG321"/>
  <c r="FG325" s="1"/>
  <c r="FG331" s="1"/>
  <c r="EX334"/>
  <c r="FL334"/>
  <c r="FF334"/>
  <c r="EY334"/>
  <c r="EY337" s="1"/>
  <c r="FN338"/>
  <c r="FN335" s="1"/>
  <c r="FC323"/>
  <c r="FC328" s="1"/>
  <c r="FF218"/>
  <c r="FF223" s="1"/>
  <c r="GP334"/>
  <c r="GE338"/>
  <c r="GE335" s="1"/>
  <c r="GE334"/>
  <c r="GJ338"/>
  <c r="GJ335" s="1"/>
  <c r="GA334"/>
  <c r="HQ233"/>
  <c r="HQ230" s="1"/>
  <c r="HV229"/>
  <c r="HE233"/>
  <c r="HE230" s="1"/>
  <c r="EI334"/>
  <c r="EF334"/>
  <c r="DZ338"/>
  <c r="DZ335" s="1"/>
  <c r="DX334"/>
  <c r="ED338"/>
  <c r="ED335" s="1"/>
  <c r="DU338"/>
  <c r="DU335" s="1"/>
  <c r="CY338"/>
  <c r="CY335" s="1"/>
  <c r="CX218"/>
  <c r="CX223" s="1"/>
  <c r="GL233"/>
  <c r="GL230" s="1"/>
  <c r="FY233"/>
  <c r="GG229"/>
  <c r="GC233"/>
  <c r="GC230" s="1"/>
  <c r="GL229"/>
  <c r="FN233"/>
  <c r="FN230" s="1"/>
  <c r="FN229"/>
  <c r="FL229"/>
  <c r="FA229"/>
  <c r="EV218"/>
  <c r="EV223" s="1"/>
  <c r="CS216"/>
  <c r="CS220" s="1"/>
  <c r="CS226" s="1"/>
  <c r="EY228"/>
  <c r="GK228"/>
  <c r="GO228"/>
  <c r="FN225"/>
  <c r="FO225"/>
  <c r="EM225"/>
  <c r="CQ333"/>
  <c r="EM333"/>
  <c r="DH225"/>
  <c r="EG228"/>
  <c r="BC225"/>
  <c r="HQ333"/>
  <c r="BD225"/>
  <c r="CF330"/>
  <c r="CE330"/>
  <c r="HG333"/>
  <c r="HG337"/>
  <c r="EH333"/>
  <c r="HQ228"/>
  <c r="EI228"/>
  <c r="HR333"/>
  <c r="EY333"/>
  <c r="HT330"/>
  <c r="HO228"/>
  <c r="DI330"/>
  <c r="FP228"/>
  <c r="HS333"/>
  <c r="BD330"/>
  <c r="GM228"/>
  <c r="DJ228"/>
  <c r="HJ333"/>
  <c r="CG225"/>
  <c r="DX333"/>
  <c r="GQ330"/>
  <c r="GP333"/>
  <c r="GD228"/>
  <c r="HT228"/>
  <c r="BA330"/>
  <c r="HU333"/>
  <c r="FP225"/>
  <c r="HU330"/>
  <c r="HU228"/>
  <c r="FD228"/>
  <c r="GS333"/>
  <c r="EW333"/>
  <c r="EW228"/>
  <c r="EJ228"/>
  <c r="DJ330"/>
  <c r="EL333"/>
  <c r="GR333"/>
  <c r="BB330"/>
  <c r="EJ330"/>
  <c r="CG330"/>
  <c r="ED228"/>
  <c r="HD333"/>
  <c r="DT333"/>
  <c r="GN333"/>
  <c r="CX333"/>
  <c r="GO333"/>
  <c r="GQ225"/>
  <c r="HN228"/>
  <c r="BA420"/>
  <c r="BA427" s="1"/>
  <c r="BB420"/>
  <c r="BB427" s="1"/>
  <c r="BC420"/>
  <c r="BC427" s="1"/>
  <c r="BD420"/>
  <c r="BD427" s="1"/>
  <c r="CG420"/>
  <c r="CG427" s="1"/>
  <c r="CE420"/>
  <c r="CE427" s="1"/>
  <c r="CF420"/>
  <c r="CF427" s="1"/>
  <c r="CD420"/>
  <c r="CD427" s="1"/>
  <c r="BX113"/>
  <c r="BX118" s="1"/>
  <c r="BX111"/>
  <c r="BX115" s="1"/>
  <c r="BX121" s="1"/>
  <c r="BX117"/>
  <c r="AR327"/>
  <c r="AR323"/>
  <c r="AR328" s="1"/>
  <c r="AR321"/>
  <c r="AR325" s="1"/>
  <c r="AR331" s="1"/>
  <c r="BZ426"/>
  <c r="BZ430" s="1"/>
  <c r="BZ436" s="1"/>
  <c r="BZ428"/>
  <c r="BZ433" s="1"/>
  <c r="BZ432"/>
  <c r="BR216"/>
  <c r="BR220" s="1"/>
  <c r="BR226" s="1"/>
  <c r="BR218"/>
  <c r="BR223" s="1"/>
  <c r="BR222"/>
  <c r="AK432"/>
  <c r="AK428"/>
  <c r="AK433" s="1"/>
  <c r="AK426"/>
  <c r="AK430" s="1"/>
  <c r="AK436" s="1"/>
  <c r="BP323"/>
  <c r="BP328" s="1"/>
  <c r="BP321"/>
  <c r="BP325" s="1"/>
  <c r="BP331" s="1"/>
  <c r="BP327"/>
  <c r="AT216"/>
  <c r="AT220" s="1"/>
  <c r="AT226" s="1"/>
  <c r="AT222"/>
  <c r="AT218"/>
  <c r="AT223" s="1"/>
  <c r="AN222"/>
  <c r="AN216"/>
  <c r="AN220" s="1"/>
  <c r="AN226" s="1"/>
  <c r="AN218"/>
  <c r="AN223" s="1"/>
  <c r="AX111"/>
  <c r="AX115" s="1"/>
  <c r="AX121" s="1"/>
  <c r="AX113"/>
  <c r="AX118" s="1"/>
  <c r="AX117"/>
  <c r="BQ111"/>
  <c r="BQ115" s="1"/>
  <c r="BQ121" s="1"/>
  <c r="BQ113"/>
  <c r="BQ118" s="1"/>
  <c r="BQ117"/>
  <c r="BS113"/>
  <c r="BS118" s="1"/>
  <c r="BS111"/>
  <c r="BS115" s="1"/>
  <c r="BS121" s="1"/>
  <c r="BS117"/>
  <c r="AP327"/>
  <c r="AP321"/>
  <c r="AP325" s="1"/>
  <c r="AP331" s="1"/>
  <c r="AP323"/>
  <c r="AP328" s="1"/>
  <c r="AW327"/>
  <c r="AW323"/>
  <c r="AW328" s="1"/>
  <c r="AW321"/>
  <c r="AW325" s="1"/>
  <c r="AW331" s="1"/>
  <c r="BY432"/>
  <c r="BY428"/>
  <c r="BY433" s="1"/>
  <c r="BY426"/>
  <c r="BY430" s="1"/>
  <c r="BY436" s="1"/>
  <c r="CC432"/>
  <c r="CC428"/>
  <c r="CC433" s="1"/>
  <c r="CC426"/>
  <c r="CC430" s="1"/>
  <c r="CC436" s="1"/>
  <c r="BU222"/>
  <c r="BU218"/>
  <c r="BU223" s="1"/>
  <c r="BU216"/>
  <c r="BU220" s="1"/>
  <c r="BU226" s="1"/>
  <c r="BQ222"/>
  <c r="BQ216"/>
  <c r="BQ220" s="1"/>
  <c r="BQ226" s="1"/>
  <c r="BQ218"/>
  <c r="BQ223" s="1"/>
  <c r="AX432"/>
  <c r="AX426"/>
  <c r="AX430" s="1"/>
  <c r="AX436" s="1"/>
  <c r="AX428"/>
  <c r="AX433" s="1"/>
  <c r="AR432"/>
  <c r="AR428"/>
  <c r="AR433" s="1"/>
  <c r="AR426"/>
  <c r="AR430" s="1"/>
  <c r="AR436" s="1"/>
  <c r="CC323"/>
  <c r="CC328" s="1"/>
  <c r="CC327"/>
  <c r="CC321"/>
  <c r="CC325" s="1"/>
  <c r="CC331" s="1"/>
  <c r="BO327"/>
  <c r="BO323"/>
  <c r="BO328" s="1"/>
  <c r="BO321"/>
  <c r="BO325" s="1"/>
  <c r="BO331" s="1"/>
  <c r="BS327"/>
  <c r="BS321"/>
  <c r="BS325" s="1"/>
  <c r="BS331" s="1"/>
  <c r="BS323"/>
  <c r="BS328" s="1"/>
  <c r="AU222"/>
  <c r="AU218"/>
  <c r="AU223" s="1"/>
  <c r="AU216"/>
  <c r="AU220" s="1"/>
  <c r="AU226" s="1"/>
  <c r="AV222"/>
  <c r="AV218"/>
  <c r="AV223" s="1"/>
  <c r="AV216"/>
  <c r="AV220" s="1"/>
  <c r="AV226" s="1"/>
  <c r="AZ111"/>
  <c r="AZ115" s="1"/>
  <c r="AZ121" s="1"/>
  <c r="AZ113"/>
  <c r="AZ118" s="1"/>
  <c r="AZ117"/>
  <c r="AT111"/>
  <c r="AT115" s="1"/>
  <c r="AT121" s="1"/>
  <c r="AT113"/>
  <c r="AT118" s="1"/>
  <c r="AT117"/>
  <c r="BN111"/>
  <c r="BN115" s="1"/>
  <c r="BN121" s="1"/>
  <c r="BN113"/>
  <c r="BN118" s="1"/>
  <c r="BN117"/>
  <c r="CC111"/>
  <c r="CC115" s="1"/>
  <c r="CC121" s="1"/>
  <c r="CC113"/>
  <c r="CC118" s="1"/>
  <c r="CC117"/>
  <c r="AQ327"/>
  <c r="AQ321"/>
  <c r="AQ325" s="1"/>
  <c r="AQ331" s="1"/>
  <c r="AQ323"/>
  <c r="AQ328" s="1"/>
  <c r="AN327"/>
  <c r="AN323"/>
  <c r="AN328" s="1"/>
  <c r="AN321"/>
  <c r="AN325" s="1"/>
  <c r="AN331" s="1"/>
  <c r="BS432"/>
  <c r="BS426"/>
  <c r="BS430" s="1"/>
  <c r="BS436" s="1"/>
  <c r="BS428"/>
  <c r="BS433" s="1"/>
  <c r="BN432"/>
  <c r="BN426"/>
  <c r="BN430" s="1"/>
  <c r="BN436" s="1"/>
  <c r="BN428"/>
  <c r="BN433" s="1"/>
  <c r="CA222"/>
  <c r="CA216"/>
  <c r="CA220" s="1"/>
  <c r="CA226" s="1"/>
  <c r="CA218"/>
  <c r="CA223" s="1"/>
  <c r="BO222"/>
  <c r="BO218"/>
  <c r="BO223" s="1"/>
  <c r="BO216"/>
  <c r="BO220" s="1"/>
  <c r="BO226" s="1"/>
  <c r="AN426"/>
  <c r="AN430" s="1"/>
  <c r="AN436" s="1"/>
  <c r="AN432"/>
  <c r="AN428"/>
  <c r="AN433" s="1"/>
  <c r="AJ432"/>
  <c r="AJ437"/>
  <c r="AJ428"/>
  <c r="AJ433" s="1"/>
  <c r="AJ426"/>
  <c r="AJ430" s="1"/>
  <c r="AJ436" s="1"/>
  <c r="AW432"/>
  <c r="AW426"/>
  <c r="AW430" s="1"/>
  <c r="AW436" s="1"/>
  <c r="AW428"/>
  <c r="AW433" s="1"/>
  <c r="BT327"/>
  <c r="BT321"/>
  <c r="BT325" s="1"/>
  <c r="BT331" s="1"/>
  <c r="BT323"/>
  <c r="BT328" s="1"/>
  <c r="BU327"/>
  <c r="BU321"/>
  <c r="BU325" s="1"/>
  <c r="BU331" s="1"/>
  <c r="BU323"/>
  <c r="BU328" s="1"/>
  <c r="AW222"/>
  <c r="AW218"/>
  <c r="AW223" s="1"/>
  <c r="AW216"/>
  <c r="AW220" s="1"/>
  <c r="AW226" s="1"/>
  <c r="AR216"/>
  <c r="AR220" s="1"/>
  <c r="AR226" s="1"/>
  <c r="AR222"/>
  <c r="AR218"/>
  <c r="AR223" s="1"/>
  <c r="AJ111"/>
  <c r="AJ115" s="1"/>
  <c r="AJ121" s="1"/>
  <c r="AJ113"/>
  <c r="AJ118" s="1"/>
  <c r="AJ117"/>
  <c r="AJ122"/>
  <c r="BP111"/>
  <c r="BP115" s="1"/>
  <c r="BP121" s="1"/>
  <c r="BP113"/>
  <c r="BP118" s="1"/>
  <c r="BP117"/>
  <c r="AU321"/>
  <c r="AU325" s="1"/>
  <c r="AU331" s="1"/>
  <c r="AU323"/>
  <c r="AU328" s="1"/>
  <c r="AU327"/>
  <c r="BQ428"/>
  <c r="BQ433" s="1"/>
  <c r="BQ432"/>
  <c r="BQ426"/>
  <c r="BQ430" s="1"/>
  <c r="BQ436" s="1"/>
  <c r="BS229"/>
  <c r="CF233"/>
  <c r="CF230" s="1"/>
  <c r="BY233"/>
  <c r="BY230" s="1"/>
  <c r="BZ233"/>
  <c r="BZ230" s="1"/>
  <c r="BW229"/>
  <c r="BM222"/>
  <c r="BW233"/>
  <c r="BW230" s="1"/>
  <c r="CG229"/>
  <c r="CA229"/>
  <c r="CD233"/>
  <c r="CD230" s="1"/>
  <c r="CG233"/>
  <c r="CG230" s="1"/>
  <c r="BR229"/>
  <c r="CE229"/>
  <c r="CC233"/>
  <c r="CC230" s="1"/>
  <c r="CA233"/>
  <c r="CA230" s="1"/>
  <c r="BO233"/>
  <c r="BO230" s="1"/>
  <c r="BY229"/>
  <c r="BN233"/>
  <c r="BN230" s="1"/>
  <c r="BV233"/>
  <c r="BV230" s="1"/>
  <c r="BS233"/>
  <c r="BS230" s="1"/>
  <c r="BZ229"/>
  <c r="BM233"/>
  <c r="BQ229"/>
  <c r="BM229"/>
  <c r="BT229"/>
  <c r="BU229"/>
  <c r="BV229"/>
  <c r="BT233"/>
  <c r="BT230" s="1"/>
  <c r="CB229"/>
  <c r="BP233"/>
  <c r="BP230" s="1"/>
  <c r="CC229"/>
  <c r="CD229"/>
  <c r="CB233"/>
  <c r="CB230" s="1"/>
  <c r="CF229"/>
  <c r="BU233"/>
  <c r="BU230" s="1"/>
  <c r="BR233"/>
  <c r="BR230" s="1"/>
  <c r="BM227"/>
  <c r="BO229"/>
  <c r="BX229"/>
  <c r="CE233"/>
  <c r="CE230" s="1"/>
  <c r="BN229"/>
  <c r="BQ233"/>
  <c r="BQ230" s="1"/>
  <c r="BP229"/>
  <c r="BX233"/>
  <c r="BX230" s="1"/>
  <c r="BM218"/>
  <c r="BM223" s="1"/>
  <c r="BM216"/>
  <c r="BM220" s="1"/>
  <c r="BM226" s="1"/>
  <c r="AQ432"/>
  <c r="AQ428"/>
  <c r="AQ433" s="1"/>
  <c r="AQ426"/>
  <c r="AQ430" s="1"/>
  <c r="AQ436" s="1"/>
  <c r="BY327"/>
  <c r="BY321"/>
  <c r="BY325" s="1"/>
  <c r="BY331" s="1"/>
  <c r="BY323"/>
  <c r="BY328" s="1"/>
  <c r="AK222"/>
  <c r="AK216"/>
  <c r="AK220" s="1"/>
  <c r="AK226" s="1"/>
  <c r="AK218"/>
  <c r="AK223" s="1"/>
  <c r="AP111"/>
  <c r="AP115" s="1"/>
  <c r="AP121" s="1"/>
  <c r="AP113"/>
  <c r="AP118" s="1"/>
  <c r="AP117"/>
  <c r="AL111"/>
  <c r="AL115" s="1"/>
  <c r="AL121" s="1"/>
  <c r="AL113"/>
  <c r="AL118" s="1"/>
  <c r="AL117"/>
  <c r="AY111"/>
  <c r="AY115" s="1"/>
  <c r="AY121" s="1"/>
  <c r="AY113"/>
  <c r="AY118" s="1"/>
  <c r="AY117"/>
  <c r="CA113"/>
  <c r="CA118" s="1"/>
  <c r="CA111"/>
  <c r="CA115" s="1"/>
  <c r="CA121" s="1"/>
  <c r="CA117"/>
  <c r="BO113"/>
  <c r="BO118" s="1"/>
  <c r="BO111"/>
  <c r="BO115" s="1"/>
  <c r="BO121" s="1"/>
  <c r="BO117"/>
  <c r="AX327"/>
  <c r="AX321"/>
  <c r="AX325" s="1"/>
  <c r="AX331" s="1"/>
  <c r="AX323"/>
  <c r="AX328" s="1"/>
  <c r="AO327"/>
  <c r="AO323"/>
  <c r="AO328" s="1"/>
  <c r="AO321"/>
  <c r="AO325" s="1"/>
  <c r="AO331" s="1"/>
  <c r="BO432"/>
  <c r="BO428"/>
  <c r="BO433" s="1"/>
  <c r="BO426"/>
  <c r="BO430" s="1"/>
  <c r="BO436" s="1"/>
  <c r="BW432"/>
  <c r="BW428"/>
  <c r="BW433" s="1"/>
  <c r="BW426"/>
  <c r="BW430" s="1"/>
  <c r="BW436" s="1"/>
  <c r="BY216"/>
  <c r="BY220" s="1"/>
  <c r="BY226" s="1"/>
  <c r="BY222"/>
  <c r="BY218"/>
  <c r="BY223" s="1"/>
  <c r="BZ222"/>
  <c r="BZ216"/>
  <c r="BZ220" s="1"/>
  <c r="BZ226" s="1"/>
  <c r="BZ218"/>
  <c r="BZ223" s="1"/>
  <c r="BT222"/>
  <c r="BT216"/>
  <c r="BT220" s="1"/>
  <c r="BT226" s="1"/>
  <c r="BT218"/>
  <c r="BT223" s="1"/>
  <c r="AZ432"/>
  <c r="AZ426"/>
  <c r="AZ430" s="1"/>
  <c r="AZ436" s="1"/>
  <c r="AZ428"/>
  <c r="AZ433" s="1"/>
  <c r="AV428"/>
  <c r="AV433" s="1"/>
  <c r="AV426"/>
  <c r="AV430" s="1"/>
  <c r="AV436" s="1"/>
  <c r="AV432"/>
  <c r="BX327"/>
  <c r="BX323"/>
  <c r="BX328" s="1"/>
  <c r="BX321"/>
  <c r="BX325" s="1"/>
  <c r="BX331" s="1"/>
  <c r="CA327"/>
  <c r="CA323"/>
  <c r="CA328" s="1"/>
  <c r="CA321"/>
  <c r="CA325" s="1"/>
  <c r="CA331" s="1"/>
  <c r="AT233"/>
  <c r="AT230" s="1"/>
  <c r="AT229"/>
  <c r="AZ229"/>
  <c r="AO233"/>
  <c r="AO230" s="1"/>
  <c r="AM229"/>
  <c r="AS233"/>
  <c r="AS230" s="1"/>
  <c r="BB233"/>
  <c r="BB230" s="1"/>
  <c r="AP233"/>
  <c r="AP230" s="1"/>
  <c r="AV233"/>
  <c r="AV230" s="1"/>
  <c r="AN233"/>
  <c r="AN230" s="1"/>
  <c r="AU229"/>
  <c r="BA233"/>
  <c r="BA230" s="1"/>
  <c r="AS229"/>
  <c r="BD233"/>
  <c r="BD230" s="1"/>
  <c r="AO229"/>
  <c r="BC229"/>
  <c r="AN229"/>
  <c r="AP229"/>
  <c r="AM233"/>
  <c r="AM230" s="1"/>
  <c r="BA229"/>
  <c r="AK233"/>
  <c r="AK230" s="1"/>
  <c r="AJ233"/>
  <c r="AJ227"/>
  <c r="AX233"/>
  <c r="AX230" s="1"/>
  <c r="BD229"/>
  <c r="AQ233"/>
  <c r="AQ230" s="1"/>
  <c r="AY233"/>
  <c r="AY230" s="1"/>
  <c r="BB229"/>
  <c r="AX229"/>
  <c r="AJ229"/>
  <c r="AR233"/>
  <c r="AR230" s="1"/>
  <c r="AQ229"/>
  <c r="AJ222"/>
  <c r="AW233"/>
  <c r="AW230" s="1"/>
  <c r="AL233"/>
  <c r="AL230" s="1"/>
  <c r="AR229"/>
  <c r="AZ233"/>
  <c r="AZ230" s="1"/>
  <c r="AY229"/>
  <c r="AV229"/>
  <c r="AU233"/>
  <c r="AU230" s="1"/>
  <c r="AL229"/>
  <c r="BC233"/>
  <c r="BC230" s="1"/>
  <c r="AK229"/>
  <c r="AW229"/>
  <c r="AJ216"/>
  <c r="AJ220" s="1"/>
  <c r="AJ226" s="1"/>
  <c r="AJ218"/>
  <c r="AJ223" s="1"/>
  <c r="AQ222"/>
  <c r="AQ216"/>
  <c r="AQ220" s="1"/>
  <c r="AQ226" s="1"/>
  <c r="AQ218"/>
  <c r="AQ223" s="1"/>
  <c r="AQ113"/>
  <c r="AQ118" s="1"/>
  <c r="AQ111"/>
  <c r="AQ115" s="1"/>
  <c r="AQ121" s="1"/>
  <c r="AQ117"/>
  <c r="AR111"/>
  <c r="AR115" s="1"/>
  <c r="AR121" s="1"/>
  <c r="AR113"/>
  <c r="AR118" s="1"/>
  <c r="AR117"/>
  <c r="BZ111"/>
  <c r="BZ115" s="1"/>
  <c r="BZ121" s="1"/>
  <c r="BZ113"/>
  <c r="BZ118" s="1"/>
  <c r="BZ117"/>
  <c r="BV111"/>
  <c r="BV115" s="1"/>
  <c r="BV121" s="1"/>
  <c r="BV113"/>
  <c r="BV118" s="1"/>
  <c r="BV117"/>
  <c r="AV327"/>
  <c r="AV321"/>
  <c r="AV325" s="1"/>
  <c r="AV331" s="1"/>
  <c r="AV323"/>
  <c r="AV328" s="1"/>
  <c r="AZ327"/>
  <c r="AZ323"/>
  <c r="AZ328" s="1"/>
  <c r="AZ321"/>
  <c r="AZ325" s="1"/>
  <c r="AZ331" s="1"/>
  <c r="CB426"/>
  <c r="CB430" s="1"/>
  <c r="CB436" s="1"/>
  <c r="CB432"/>
  <c r="CB428"/>
  <c r="CB433" s="1"/>
  <c r="CA432"/>
  <c r="CA428"/>
  <c r="CA433" s="1"/>
  <c r="CA426"/>
  <c r="CA430" s="1"/>
  <c r="CA436" s="1"/>
  <c r="BU432"/>
  <c r="BU428"/>
  <c r="BU433" s="1"/>
  <c r="BU426"/>
  <c r="BU430" s="1"/>
  <c r="BU436" s="1"/>
  <c r="BV222"/>
  <c r="BV216"/>
  <c r="BV220" s="1"/>
  <c r="BV226" s="1"/>
  <c r="BV218"/>
  <c r="BV223" s="1"/>
  <c r="BN222"/>
  <c r="BN216"/>
  <c r="BN220" s="1"/>
  <c r="BN226" s="1"/>
  <c r="BN218"/>
  <c r="BN223" s="1"/>
  <c r="AO432"/>
  <c r="AO426"/>
  <c r="AO430" s="1"/>
  <c r="AO436" s="1"/>
  <c r="AO428"/>
  <c r="AO433" s="1"/>
  <c r="AS432"/>
  <c r="AS428"/>
  <c r="AS433" s="1"/>
  <c r="AS426"/>
  <c r="AS430" s="1"/>
  <c r="AS436" s="1"/>
  <c r="BQ327"/>
  <c r="BQ321"/>
  <c r="BQ325" s="1"/>
  <c r="BQ331" s="1"/>
  <c r="BQ323"/>
  <c r="BQ328" s="1"/>
  <c r="BR327"/>
  <c r="BR323"/>
  <c r="BR328" s="1"/>
  <c r="BR321"/>
  <c r="BR325" s="1"/>
  <c r="BR331" s="1"/>
  <c r="AM218"/>
  <c r="AM223" s="1"/>
  <c r="AM216"/>
  <c r="AM220" s="1"/>
  <c r="AM226" s="1"/>
  <c r="AM222"/>
  <c r="AO216"/>
  <c r="AO220" s="1"/>
  <c r="AO226" s="1"/>
  <c r="AO222"/>
  <c r="AO218"/>
  <c r="AO223" s="1"/>
  <c r="AS113"/>
  <c r="AS118" s="1"/>
  <c r="AS111"/>
  <c r="AS115" s="1"/>
  <c r="AS121" s="1"/>
  <c r="AS117"/>
  <c r="AM111"/>
  <c r="AM115" s="1"/>
  <c r="AM121" s="1"/>
  <c r="AM113"/>
  <c r="AM118" s="1"/>
  <c r="AM117"/>
  <c r="AU111"/>
  <c r="AU115" s="1"/>
  <c r="AU121" s="1"/>
  <c r="AU113"/>
  <c r="AU118" s="1"/>
  <c r="AU117"/>
  <c r="BM111"/>
  <c r="BM115" s="1"/>
  <c r="BM121" s="1"/>
  <c r="BM113"/>
  <c r="BM118" s="1"/>
  <c r="BM122"/>
  <c r="BM117"/>
  <c r="BU111"/>
  <c r="BU115" s="1"/>
  <c r="BU121" s="1"/>
  <c r="BU113"/>
  <c r="BU118" s="1"/>
  <c r="BU117"/>
  <c r="AS321"/>
  <c r="AS325" s="1"/>
  <c r="AS331" s="1"/>
  <c r="AS327"/>
  <c r="AS323"/>
  <c r="AS328" s="1"/>
  <c r="BB338"/>
  <c r="BB335" s="1"/>
  <c r="AK338"/>
  <c r="AK335" s="1"/>
  <c r="BD338"/>
  <c r="BD335" s="1"/>
  <c r="BA334"/>
  <c r="AQ338"/>
  <c r="AQ335" s="1"/>
  <c r="AV334"/>
  <c r="AS338"/>
  <c r="AS335" s="1"/>
  <c r="AL334"/>
  <c r="BA338"/>
  <c r="BA335" s="1"/>
  <c r="AO338"/>
  <c r="AO335" s="1"/>
  <c r="AY338"/>
  <c r="AY335" s="1"/>
  <c r="BD334"/>
  <c r="AQ334"/>
  <c r="AQ336" s="1"/>
  <c r="AR338"/>
  <c r="AR335" s="1"/>
  <c r="AP338"/>
  <c r="AP335" s="1"/>
  <c r="BB334"/>
  <c r="AW338"/>
  <c r="AW335" s="1"/>
  <c r="AO334"/>
  <c r="AJ338"/>
  <c r="AJ332"/>
  <c r="AJ334"/>
  <c r="AJ327"/>
  <c r="AX334"/>
  <c r="AM338"/>
  <c r="AM335" s="1"/>
  <c r="AZ334"/>
  <c r="AX338"/>
  <c r="AX335" s="1"/>
  <c r="AM334"/>
  <c r="AP334"/>
  <c r="AK334"/>
  <c r="AN338"/>
  <c r="AN335" s="1"/>
  <c r="AV338"/>
  <c r="AV335" s="1"/>
  <c r="AL338"/>
  <c r="AL335" s="1"/>
  <c r="AS334"/>
  <c r="AZ338"/>
  <c r="AZ335" s="1"/>
  <c r="AT338"/>
  <c r="AT335" s="1"/>
  <c r="AR334"/>
  <c r="AW334"/>
  <c r="AN334"/>
  <c r="AN336" s="1"/>
  <c r="BC338"/>
  <c r="BC335" s="1"/>
  <c r="AY334"/>
  <c r="AU334"/>
  <c r="AU338"/>
  <c r="AU335" s="1"/>
  <c r="BC334"/>
  <c r="AT334"/>
  <c r="AJ323"/>
  <c r="AJ328" s="1"/>
  <c r="AJ321"/>
  <c r="AJ325" s="1"/>
  <c r="AJ331" s="1"/>
  <c r="AL327"/>
  <c r="AL323"/>
  <c r="AL328" s="1"/>
  <c r="AL321"/>
  <c r="AL325" s="1"/>
  <c r="AL331" s="1"/>
  <c r="BM432"/>
  <c r="BM437"/>
  <c r="BM428"/>
  <c r="BM433" s="1"/>
  <c r="BM426"/>
  <c r="BM430" s="1"/>
  <c r="BM436" s="1"/>
  <c r="BR432"/>
  <c r="BR426"/>
  <c r="BR430" s="1"/>
  <c r="BR436" s="1"/>
  <c r="BR428"/>
  <c r="BR433" s="1"/>
  <c r="BP222"/>
  <c r="BP218"/>
  <c r="BP223" s="1"/>
  <c r="BP216"/>
  <c r="BP220" s="1"/>
  <c r="BP226" s="1"/>
  <c r="BS222"/>
  <c r="BS216"/>
  <c r="BS220" s="1"/>
  <c r="BS226" s="1"/>
  <c r="BS218"/>
  <c r="BS223" s="1"/>
  <c r="AM432"/>
  <c r="AM428"/>
  <c r="AM433" s="1"/>
  <c r="AM426"/>
  <c r="AM430" s="1"/>
  <c r="AM436" s="1"/>
  <c r="AL432"/>
  <c r="AL426"/>
  <c r="AL430" s="1"/>
  <c r="AL436" s="1"/>
  <c r="AL428"/>
  <c r="AL433" s="1"/>
  <c r="BN327"/>
  <c r="BN321"/>
  <c r="BN325" s="1"/>
  <c r="BN331" s="1"/>
  <c r="BN323"/>
  <c r="BN328" s="1"/>
  <c r="BZ327"/>
  <c r="BZ321"/>
  <c r="BZ325" s="1"/>
  <c r="BZ331" s="1"/>
  <c r="BZ323"/>
  <c r="BZ328" s="1"/>
  <c r="AZ216"/>
  <c r="AZ220" s="1"/>
  <c r="AZ226" s="1"/>
  <c r="AZ222"/>
  <c r="AZ218"/>
  <c r="AZ223" s="1"/>
  <c r="AP222"/>
  <c r="AP218"/>
  <c r="AP223" s="1"/>
  <c r="AP216"/>
  <c r="AP220" s="1"/>
  <c r="AP226" s="1"/>
  <c r="AO111"/>
  <c r="AO115" s="1"/>
  <c r="AO121" s="1"/>
  <c r="AO113"/>
  <c r="AO118" s="1"/>
  <c r="AO117"/>
  <c r="AV113"/>
  <c r="AV118" s="1"/>
  <c r="AV111"/>
  <c r="AV115" s="1"/>
  <c r="AV121" s="1"/>
  <c r="AV117"/>
  <c r="BW113"/>
  <c r="BW118" s="1"/>
  <c r="BW111"/>
  <c r="BW115" s="1"/>
  <c r="BW121" s="1"/>
  <c r="BW117"/>
  <c r="BR111"/>
  <c r="BR115" s="1"/>
  <c r="BR121" s="1"/>
  <c r="BR113"/>
  <c r="BR118" s="1"/>
  <c r="BR117"/>
  <c r="CB113"/>
  <c r="CB118" s="1"/>
  <c r="CB111"/>
  <c r="CB115" s="1"/>
  <c r="CB121" s="1"/>
  <c r="CB117"/>
  <c r="AY327"/>
  <c r="AY321"/>
  <c r="AY325" s="1"/>
  <c r="AY331" s="1"/>
  <c r="AY323"/>
  <c r="AY328" s="1"/>
  <c r="AK327"/>
  <c r="AK321"/>
  <c r="AK325" s="1"/>
  <c r="AK331" s="1"/>
  <c r="AK323"/>
  <c r="AK328" s="1"/>
  <c r="BT432"/>
  <c r="BT426"/>
  <c r="BT430" s="1"/>
  <c r="BT436" s="1"/>
  <c r="BT428"/>
  <c r="BT433" s="1"/>
  <c r="BP432"/>
  <c r="BP426"/>
  <c r="BP430" s="1"/>
  <c r="BP436" s="1"/>
  <c r="BP428"/>
  <c r="BP433" s="1"/>
  <c r="CB222"/>
  <c r="CB216"/>
  <c r="CB220" s="1"/>
  <c r="CB226" s="1"/>
  <c r="CB218"/>
  <c r="CB223" s="1"/>
  <c r="BX222"/>
  <c r="BX218"/>
  <c r="BX223" s="1"/>
  <c r="BX216"/>
  <c r="BX220" s="1"/>
  <c r="BX226" s="1"/>
  <c r="AT432"/>
  <c r="AT426"/>
  <c r="AT430" s="1"/>
  <c r="AT436" s="1"/>
  <c r="AT428"/>
  <c r="AT433" s="1"/>
  <c r="AP432"/>
  <c r="AP428"/>
  <c r="AP433" s="1"/>
  <c r="AP426"/>
  <c r="AP430" s="1"/>
  <c r="AP436" s="1"/>
  <c r="CG338"/>
  <c r="CG335" s="1"/>
  <c r="BY334"/>
  <c r="CD334"/>
  <c r="BN338"/>
  <c r="BN335" s="1"/>
  <c r="CA338"/>
  <c r="CA335" s="1"/>
  <c r="BT334"/>
  <c r="BQ334"/>
  <c r="BM338"/>
  <c r="BU334"/>
  <c r="BV338"/>
  <c r="BV335" s="1"/>
  <c r="BV334"/>
  <c r="BT338"/>
  <c r="BT335" s="1"/>
  <c r="CC334"/>
  <c r="CA334"/>
  <c r="BP334"/>
  <c r="BQ338"/>
  <c r="BQ335" s="1"/>
  <c r="CD338"/>
  <c r="CD335" s="1"/>
  <c r="BR338"/>
  <c r="BR335" s="1"/>
  <c r="BO338"/>
  <c r="BO335" s="1"/>
  <c r="CG334"/>
  <c r="CE338"/>
  <c r="CE335" s="1"/>
  <c r="BN334"/>
  <c r="BP338"/>
  <c r="BP335" s="1"/>
  <c r="CF334"/>
  <c r="BS334"/>
  <c r="BX334"/>
  <c r="BZ338"/>
  <c r="BZ335" s="1"/>
  <c r="BX338"/>
  <c r="BX335" s="1"/>
  <c r="CC338"/>
  <c r="CC335" s="1"/>
  <c r="BW334"/>
  <c r="BW338"/>
  <c r="BW335" s="1"/>
  <c r="BO334"/>
  <c r="CB338"/>
  <c r="CB335" s="1"/>
  <c r="BZ334"/>
  <c r="BS338"/>
  <c r="BS335" s="1"/>
  <c r="BU338"/>
  <c r="BU335" s="1"/>
  <c r="CB334"/>
  <c r="CF338"/>
  <c r="CF335" s="1"/>
  <c r="CE334"/>
  <c r="BY338"/>
  <c r="BY335" s="1"/>
  <c r="BM334"/>
  <c r="BR334"/>
  <c r="BM323"/>
  <c r="BM328" s="1"/>
  <c r="BM321"/>
  <c r="BM325" s="1"/>
  <c r="BM331" s="1"/>
  <c r="BM332"/>
  <c r="BM327"/>
  <c r="CB327"/>
  <c r="CB321"/>
  <c r="CB325" s="1"/>
  <c r="CB331" s="1"/>
  <c r="CB323"/>
  <c r="CB328" s="1"/>
  <c r="AL218"/>
  <c r="AL223" s="1"/>
  <c r="AL216"/>
  <c r="AL220" s="1"/>
  <c r="AL226" s="1"/>
  <c r="AL222"/>
  <c r="AX222"/>
  <c r="AX216"/>
  <c r="AX220" s="1"/>
  <c r="AX226" s="1"/>
  <c r="AX218"/>
  <c r="AX223" s="1"/>
  <c r="AK113"/>
  <c r="AK118" s="1"/>
  <c r="AK111"/>
  <c r="AK115" s="1"/>
  <c r="AK121" s="1"/>
  <c r="AK117"/>
  <c r="AW111"/>
  <c r="AW115" s="1"/>
  <c r="AW121" s="1"/>
  <c r="AW113"/>
  <c r="AW118" s="1"/>
  <c r="AW117"/>
  <c r="AN113"/>
  <c r="AN118" s="1"/>
  <c r="AN111"/>
  <c r="AN115" s="1"/>
  <c r="AN121" s="1"/>
  <c r="AN117"/>
  <c r="BY113"/>
  <c r="BY118" s="1"/>
  <c r="BY111"/>
  <c r="BY115" s="1"/>
  <c r="BY121" s="1"/>
  <c r="BY117"/>
  <c r="BT113"/>
  <c r="BT118" s="1"/>
  <c r="BT111"/>
  <c r="BT115" s="1"/>
  <c r="BT121" s="1"/>
  <c r="BT117"/>
  <c r="AM327"/>
  <c r="AM321"/>
  <c r="AM325" s="1"/>
  <c r="AM331" s="1"/>
  <c r="AM323"/>
  <c r="AM328" s="1"/>
  <c r="AT327"/>
  <c r="AT321"/>
  <c r="AT325" s="1"/>
  <c r="AT331" s="1"/>
  <c r="AT323"/>
  <c r="AT328" s="1"/>
  <c r="BV432"/>
  <c r="BV428"/>
  <c r="BV433" s="1"/>
  <c r="BV426"/>
  <c r="BV430" s="1"/>
  <c r="BV436" s="1"/>
  <c r="BX432"/>
  <c r="BX428"/>
  <c r="BX433" s="1"/>
  <c r="BX426"/>
  <c r="BX430" s="1"/>
  <c r="BX436" s="1"/>
  <c r="BW222"/>
  <c r="BW218"/>
  <c r="BW223" s="1"/>
  <c r="BW216"/>
  <c r="BW220" s="1"/>
  <c r="BW226" s="1"/>
  <c r="CC222"/>
  <c r="CC218"/>
  <c r="CC223" s="1"/>
  <c r="CC216"/>
  <c r="CC220" s="1"/>
  <c r="CC226" s="1"/>
  <c r="AU428"/>
  <c r="AU433" s="1"/>
  <c r="AU432"/>
  <c r="AU426"/>
  <c r="AU430" s="1"/>
  <c r="AU436" s="1"/>
  <c r="AY432"/>
  <c r="AY426"/>
  <c r="AY430" s="1"/>
  <c r="AY436" s="1"/>
  <c r="AY428"/>
  <c r="AY433" s="1"/>
  <c r="BV327"/>
  <c r="BV323"/>
  <c r="BV328" s="1"/>
  <c r="BV321"/>
  <c r="BV325" s="1"/>
  <c r="BV331" s="1"/>
  <c r="BW327"/>
  <c r="BW323"/>
  <c r="BW328" s="1"/>
  <c r="BW321"/>
  <c r="BW325" s="1"/>
  <c r="BW331" s="1"/>
  <c r="AY216"/>
  <c r="AY220" s="1"/>
  <c r="AY226" s="1"/>
  <c r="AY218"/>
  <c r="AY223" s="1"/>
  <c r="AY222"/>
  <c r="AS222"/>
  <c r="AS218"/>
  <c r="AS223" s="1"/>
  <c r="AS216"/>
  <c r="AS220" s="1"/>
  <c r="AS226" s="1"/>
  <c r="P210"/>
  <c r="P217" s="1"/>
  <c r="P221" s="1"/>
  <c r="L210"/>
  <c r="L217" s="1"/>
  <c r="L221" s="1"/>
  <c r="G210"/>
  <c r="G217" s="1"/>
  <c r="G221" s="1"/>
  <c r="U210"/>
  <c r="U217" s="1"/>
  <c r="U221" s="1"/>
  <c r="H210"/>
  <c r="H217" s="1"/>
  <c r="H221" s="1"/>
  <c r="O210"/>
  <c r="O217" s="1"/>
  <c r="O221" s="1"/>
  <c r="T210"/>
  <c r="T217" s="1"/>
  <c r="T221" s="1"/>
  <c r="J210"/>
  <c r="J217" s="1"/>
  <c r="J221" s="1"/>
  <c r="M210"/>
  <c r="M217" s="1"/>
  <c r="M221" s="1"/>
  <c r="I210"/>
  <c r="I217" s="1"/>
  <c r="I221" s="1"/>
  <c r="R210"/>
  <c r="R217" s="1"/>
  <c r="R221" s="1"/>
  <c r="V210"/>
  <c r="V217" s="1"/>
  <c r="V221" s="1"/>
  <c r="K210"/>
  <c r="K217" s="1"/>
  <c r="K221" s="1"/>
  <c r="N210"/>
  <c r="N217" s="1"/>
  <c r="N221" s="1"/>
  <c r="W210"/>
  <c r="W217" s="1"/>
  <c r="W221" s="1"/>
  <c r="Q210"/>
  <c r="Q217" s="1"/>
  <c r="Q221" s="1"/>
  <c r="S210"/>
  <c r="S217" s="1"/>
  <c r="S221" s="1"/>
  <c r="E30" i="35"/>
  <c r="F30" s="1"/>
  <c r="G30" s="1"/>
  <c r="H30" s="1"/>
  <c r="I30" s="1"/>
  <c r="J30" s="1"/>
  <c r="K30" s="1"/>
  <c r="L30" s="1"/>
  <c r="M30" s="1"/>
  <c r="N30" s="1"/>
  <c r="O30" s="1"/>
  <c r="P30" s="1"/>
  <c r="Q30" s="1"/>
  <c r="R30" s="1"/>
  <c r="S30" s="1"/>
  <c r="T30" s="1"/>
  <c r="U30" s="1"/>
  <c r="V30" s="1"/>
  <c r="W30" s="1"/>
  <c r="X30" s="1"/>
  <c r="E18" i="44"/>
  <c r="G12" s="1"/>
  <c r="J16" s="1"/>
  <c r="P17"/>
  <c r="R14" s="1"/>
  <c r="V16" s="1"/>
  <c r="P30"/>
  <c r="R28" s="1"/>
  <c r="DE330" i="46"/>
  <c r="DE329"/>
  <c r="GK225"/>
  <c r="GK224"/>
  <c r="HU329"/>
  <c r="GD329"/>
  <c r="GD330"/>
  <c r="FN329"/>
  <c r="GO330"/>
  <c r="GO329"/>
  <c r="GM224"/>
  <c r="GM225"/>
  <c r="EK329"/>
  <c r="DJ224"/>
  <c r="EC329"/>
  <c r="EC330"/>
  <c r="FM224"/>
  <c r="GD224"/>
  <c r="GD225"/>
  <c r="EI225"/>
  <c r="EI224"/>
  <c r="DG329"/>
  <c r="CZ225"/>
  <c r="CZ224"/>
  <c r="CD224"/>
  <c r="ED224"/>
  <c r="ED225"/>
  <c r="BD329"/>
  <c r="EK224"/>
  <c r="HP330"/>
  <c r="HP329"/>
  <c r="CX329"/>
  <c r="CX330"/>
  <c r="CD329"/>
  <c r="GE225"/>
  <c r="GE224"/>
  <c r="DA224"/>
  <c r="DA225"/>
  <c r="GJ225"/>
  <c r="GJ224"/>
  <c r="HS329"/>
  <c r="GJ330"/>
  <c r="GJ329"/>
  <c r="GR224"/>
  <c r="EY330"/>
  <c r="EY329"/>
  <c r="EV329"/>
  <c r="EV330"/>
  <c r="GO225"/>
  <c r="GO224"/>
  <c r="HJ330"/>
  <c r="HJ329"/>
  <c r="CE224"/>
  <c r="FO329"/>
  <c r="GS329"/>
  <c r="HR225"/>
  <c r="HR224"/>
  <c r="FG225"/>
  <c r="FG224"/>
  <c r="DX225"/>
  <c r="DX224"/>
  <c r="GI225"/>
  <c r="GI224"/>
  <c r="DG224"/>
  <c r="FA225"/>
  <c r="FA224"/>
  <c r="HG330"/>
  <c r="HG329"/>
  <c r="GE329"/>
  <c r="GE330"/>
  <c r="HQ225"/>
  <c r="HQ224"/>
  <c r="FM329"/>
  <c r="HS224"/>
  <c r="GP329"/>
  <c r="HV329"/>
  <c r="EW330"/>
  <c r="EW329"/>
  <c r="HR330"/>
  <c r="HR329"/>
  <c r="HN225"/>
  <c r="HN224"/>
  <c r="GP224"/>
  <c r="EL329"/>
  <c r="GH329"/>
  <c r="GH330"/>
  <c r="EW225"/>
  <c r="EW224"/>
  <c r="EM329"/>
  <c r="EJ224"/>
  <c r="EH329"/>
  <c r="EH330"/>
  <c r="DH329"/>
  <c r="DZ224"/>
  <c r="DZ225"/>
  <c r="CP330"/>
  <c r="CP329"/>
  <c r="GR329"/>
  <c r="CP225"/>
  <c r="CP224"/>
  <c r="CV224"/>
  <c r="CV225"/>
  <c r="BC329"/>
  <c r="BA224"/>
  <c r="HT224"/>
  <c r="GN330"/>
  <c r="GN329"/>
  <c r="HQ330"/>
  <c r="HQ329"/>
  <c r="FP329"/>
  <c r="HD330"/>
  <c r="HD329"/>
  <c r="EF330"/>
  <c r="EF329"/>
  <c r="HC330"/>
  <c r="HC329"/>
  <c r="FD224"/>
  <c r="FD225"/>
  <c r="DV225"/>
  <c r="DV224"/>
  <c r="CT225"/>
  <c r="CT224"/>
  <c r="FB330"/>
  <c r="FB329"/>
  <c r="DD225"/>
  <c r="DD224"/>
  <c r="HN330"/>
  <c r="HN329"/>
  <c r="CQ329"/>
  <c r="CQ330"/>
  <c r="DS225"/>
  <c r="DS224"/>
  <c r="DW330"/>
  <c r="DW329"/>
  <c r="FY330"/>
  <c r="FY329"/>
  <c r="HU224"/>
  <c r="GC330"/>
  <c r="GC329"/>
  <c r="FY225"/>
  <c r="FY224"/>
  <c r="BB224"/>
  <c r="EV225"/>
  <c r="EV224"/>
  <c r="DF330"/>
  <c r="DF329"/>
  <c r="DS330"/>
  <c r="DS329"/>
  <c r="EL224"/>
  <c r="HV224"/>
  <c r="BY434"/>
  <c r="BS329"/>
  <c r="AN329"/>
  <c r="AN434"/>
  <c r="AU329"/>
  <c r="AK224"/>
  <c r="AL119"/>
  <c r="BO434"/>
  <c r="CA329"/>
  <c r="AV329"/>
  <c r="AS434"/>
  <c r="BU119"/>
  <c r="BN329"/>
  <c r="AP434"/>
  <c r="BM329"/>
  <c r="BT119"/>
  <c r="CC224"/>
  <c r="AT329"/>
  <c r="BW329"/>
  <c r="AJ329"/>
  <c r="AR434"/>
  <c r="AW224"/>
  <c r="AJ119"/>
  <c r="BY224"/>
  <c r="AZ434"/>
  <c r="BV119"/>
  <c r="CB434"/>
  <c r="BV224"/>
  <c r="AU119"/>
  <c r="BS224"/>
  <c r="AZ224"/>
  <c r="BR119"/>
  <c r="CB224"/>
  <c r="AX224"/>
  <c r="AW119"/>
  <c r="BV434"/>
  <c r="AO434"/>
  <c r="AR329"/>
  <c r="BU329"/>
  <c r="BT224"/>
  <c r="AV434"/>
  <c r="BZ119"/>
  <c r="BU434"/>
  <c r="AM119"/>
  <c r="BP224"/>
  <c r="BW119"/>
  <c r="BP434"/>
  <c r="AQ224"/>
  <c r="AS119"/>
  <c r="AP224"/>
  <c r="AN224"/>
  <c r="BQ119"/>
  <c r="BU224"/>
  <c r="AV224"/>
  <c r="AT119"/>
  <c r="BN434"/>
  <c r="AW434"/>
  <c r="CA119"/>
  <c r="AQ119"/>
  <c r="BR329"/>
  <c r="AO119"/>
  <c r="AK329"/>
  <c r="AL224"/>
  <c r="AY434"/>
  <c r="AK434"/>
  <c r="AW329"/>
  <c r="BO329"/>
  <c r="AQ329"/>
  <c r="BP119"/>
  <c r="BY329"/>
  <c r="AP119"/>
  <c r="AO329"/>
  <c r="BX329"/>
  <c r="AO224"/>
  <c r="BM434"/>
  <c r="AL434"/>
  <c r="AT434"/>
  <c r="BY119"/>
  <c r="BW224"/>
  <c r="BR224"/>
  <c r="AT224"/>
  <c r="AX434"/>
  <c r="CC119"/>
  <c r="BO224"/>
  <c r="AK119"/>
  <c r="AU434"/>
  <c r="AR119"/>
  <c r="BX119"/>
  <c r="AX119"/>
  <c r="CC434"/>
  <c r="CC329"/>
  <c r="AU224"/>
  <c r="AZ119"/>
  <c r="BS434"/>
  <c r="AR224"/>
  <c r="AY119"/>
  <c r="BW434"/>
  <c r="AJ224"/>
  <c r="AZ329"/>
  <c r="BQ329"/>
  <c r="AM224"/>
  <c r="BZ329"/>
  <c r="AY329"/>
  <c r="BP329"/>
  <c r="AP329"/>
  <c r="AJ434"/>
  <c r="BQ434"/>
  <c r="AQ434"/>
  <c r="AX329"/>
  <c r="BN224"/>
  <c r="BM119"/>
  <c r="AS329"/>
  <c r="AL329"/>
  <c r="AM434"/>
  <c r="CB119"/>
  <c r="BX224"/>
  <c r="AN119"/>
  <c r="BX434"/>
  <c r="AS224"/>
  <c r="BZ434"/>
  <c r="BS119"/>
  <c r="BQ224"/>
  <c r="BN119"/>
  <c r="CA224"/>
  <c r="BT329"/>
  <c r="BM224"/>
  <c r="BO119"/>
  <c r="BZ224"/>
  <c r="CA434"/>
  <c r="BR434"/>
  <c r="AV119"/>
  <c r="BT434"/>
  <c r="CB329"/>
  <c r="AM329"/>
  <c r="BV329"/>
  <c r="AY224"/>
  <c r="BY435"/>
  <c r="BS330"/>
  <c r="AN330"/>
  <c r="AN435"/>
  <c r="AW435"/>
  <c r="CA120"/>
  <c r="AQ120"/>
  <c r="BR330"/>
  <c r="BP225"/>
  <c r="BW120"/>
  <c r="BP435"/>
  <c r="AK120"/>
  <c r="AT330"/>
  <c r="AU435"/>
  <c r="BW330"/>
  <c r="AM435"/>
  <c r="CB120"/>
  <c r="BX225"/>
  <c r="AK435"/>
  <c r="AW330"/>
  <c r="BO330"/>
  <c r="AR225"/>
  <c r="AZ330"/>
  <c r="BQ330"/>
  <c r="AM225"/>
  <c r="BR435"/>
  <c r="CB330"/>
  <c r="AM330"/>
  <c r="BV330"/>
  <c r="AY225"/>
  <c r="AR330"/>
  <c r="AX435"/>
  <c r="CC120"/>
  <c r="BO225"/>
  <c r="AQ435"/>
  <c r="AX330"/>
  <c r="AL330"/>
  <c r="AP435"/>
  <c r="BM330"/>
  <c r="BT120"/>
  <c r="CC225"/>
  <c r="BX120"/>
  <c r="CC435"/>
  <c r="CC330"/>
  <c r="AU225"/>
  <c r="AZ120"/>
  <c r="BS435"/>
  <c r="BM225"/>
  <c r="AQ225"/>
  <c r="BS225"/>
  <c r="AZ225"/>
  <c r="AX225"/>
  <c r="AW120"/>
  <c r="BV435"/>
  <c r="BP330"/>
  <c r="AP330"/>
  <c r="AU330"/>
  <c r="AK225"/>
  <c r="CA330"/>
  <c r="AS435"/>
  <c r="AL225"/>
  <c r="AY435"/>
  <c r="AR435"/>
  <c r="BP120"/>
  <c r="BY330"/>
  <c r="AP120"/>
  <c r="AO330"/>
  <c r="BX330"/>
  <c r="AO435"/>
  <c r="AO225"/>
  <c r="BZ330"/>
  <c r="AY330"/>
  <c r="BU330"/>
  <c r="AJ225"/>
  <c r="AP225"/>
  <c r="BT435"/>
  <c r="BR225"/>
  <c r="AJ435"/>
  <c r="BQ435"/>
  <c r="AS330"/>
  <c r="BN330"/>
  <c r="BT330"/>
  <c r="AL120"/>
  <c r="BO435"/>
  <c r="AN225"/>
  <c r="BQ120"/>
  <c r="BU225"/>
  <c r="AV225"/>
  <c r="AT120"/>
  <c r="BN435"/>
  <c r="BT225"/>
  <c r="AV435"/>
  <c r="BZ120"/>
  <c r="BU435"/>
  <c r="AM120"/>
  <c r="AN120"/>
  <c r="BX435"/>
  <c r="AS225"/>
  <c r="AQ330"/>
  <c r="AY120"/>
  <c r="BW435"/>
  <c r="BM435"/>
  <c r="AV120"/>
  <c r="AT225"/>
  <c r="BN225"/>
  <c r="BM120"/>
  <c r="AX120"/>
  <c r="CA435"/>
  <c r="AS120"/>
  <c r="BU120"/>
  <c r="BZ435"/>
  <c r="BS120"/>
  <c r="BQ225"/>
  <c r="BN120"/>
  <c r="CA225"/>
  <c r="AW225"/>
  <c r="AJ120"/>
  <c r="BY225"/>
  <c r="AZ435"/>
  <c r="BV120"/>
  <c r="CB435"/>
  <c r="BV225"/>
  <c r="AU120"/>
  <c r="AL435"/>
  <c r="AT435"/>
  <c r="BY120"/>
  <c r="BW225"/>
  <c r="BO120"/>
  <c r="BZ225"/>
  <c r="AR120"/>
  <c r="AJ330"/>
  <c r="BR120"/>
  <c r="CB225"/>
  <c r="AV330"/>
  <c r="AO120"/>
  <c r="AK330"/>
  <c r="DE337" l="1"/>
  <c r="BV231"/>
  <c r="BW124"/>
  <c r="BW127" s="1"/>
  <c r="AZ124"/>
  <c r="AZ127" s="1"/>
  <c r="AZ129" s="1"/>
  <c r="BM128"/>
  <c r="BM125" s="1"/>
  <c r="BM126" s="1"/>
  <c r="BY128"/>
  <c r="BY125" s="1"/>
  <c r="BQ124"/>
  <c r="BQ127" s="1"/>
  <c r="CG116"/>
  <c r="CG124"/>
  <c r="BZ124"/>
  <c r="BZ127" s="1"/>
  <c r="BD128"/>
  <c r="BD125" s="1"/>
  <c r="DX337"/>
  <c r="DX339" s="1"/>
  <c r="DW231"/>
  <c r="FA336"/>
  <c r="DG337"/>
  <c r="FH337"/>
  <c r="FH339" s="1"/>
  <c r="DT337"/>
  <c r="HM336"/>
  <c r="HF337"/>
  <c r="BN124"/>
  <c r="BN127" s="1"/>
  <c r="GJ337"/>
  <c r="GJ339" s="1"/>
  <c r="AY128"/>
  <c r="AY125" s="1"/>
  <c r="AW128"/>
  <c r="AW125" s="1"/>
  <c r="BP128"/>
  <c r="BP125" s="1"/>
  <c r="CF128"/>
  <c r="CF125" s="1"/>
  <c r="CD128"/>
  <c r="CD125" s="1"/>
  <c r="AT124"/>
  <c r="AT127" s="1"/>
  <c r="BC116"/>
  <c r="BZ128"/>
  <c r="BZ125" s="1"/>
  <c r="BR124"/>
  <c r="BV124"/>
  <c r="BV127" s="1"/>
  <c r="CE116"/>
  <c r="CE117"/>
  <c r="CE113"/>
  <c r="CE118" s="1"/>
  <c r="CE111"/>
  <c r="CE115" s="1"/>
  <c r="CE121" s="1"/>
  <c r="CE123" s="1"/>
  <c r="AR128"/>
  <c r="AR125" s="1"/>
  <c r="CG128"/>
  <c r="CG125" s="1"/>
  <c r="CG126" s="1"/>
  <c r="BX124"/>
  <c r="BX127" s="1"/>
  <c r="BX129" s="1"/>
  <c r="CD124"/>
  <c r="BW128"/>
  <c r="BW125" s="1"/>
  <c r="BV128"/>
  <c r="BV125" s="1"/>
  <c r="CB124"/>
  <c r="CB127" s="1"/>
  <c r="BQ128"/>
  <c r="BQ125" s="1"/>
  <c r="AX128"/>
  <c r="AX125" s="1"/>
  <c r="AX126" s="1"/>
  <c r="AQ128"/>
  <c r="AQ125" s="1"/>
  <c r="AW124"/>
  <c r="BB128"/>
  <c r="BB125" s="1"/>
  <c r="AN128"/>
  <c r="AN125" s="1"/>
  <c r="BA116"/>
  <c r="BA117"/>
  <c r="BA111"/>
  <c r="BA115" s="1"/>
  <c r="BA121" s="1"/>
  <c r="BA123" s="1"/>
  <c r="BA113"/>
  <c r="BA118" s="1"/>
  <c r="BD116"/>
  <c r="BD117"/>
  <c r="BD113"/>
  <c r="BD118" s="1"/>
  <c r="BD111"/>
  <c r="BD115" s="1"/>
  <c r="BD121" s="1"/>
  <c r="BD123" s="1"/>
  <c r="AL124"/>
  <c r="AL127" s="1"/>
  <c r="CE128"/>
  <c r="CE125" s="1"/>
  <c r="AN124"/>
  <c r="AN127" s="1"/>
  <c r="BD124"/>
  <c r="BM124"/>
  <c r="BM127" s="1"/>
  <c r="BM129" s="1"/>
  <c r="BC128"/>
  <c r="BC125" s="1"/>
  <c r="BS128"/>
  <c r="BS125" s="1"/>
  <c r="BS124"/>
  <c r="BS127" s="1"/>
  <c r="CA124"/>
  <c r="CB128"/>
  <c r="CB125" s="1"/>
  <c r="AO128"/>
  <c r="AO125" s="1"/>
  <c r="AV124"/>
  <c r="AV127" s="1"/>
  <c r="AL128"/>
  <c r="AL125" s="1"/>
  <c r="AZ128"/>
  <c r="AZ125" s="1"/>
  <c r="AS128"/>
  <c r="AS125" s="1"/>
  <c r="BC113"/>
  <c r="BC118" s="1"/>
  <c r="BC117"/>
  <c r="BC111"/>
  <c r="BC115" s="1"/>
  <c r="BC121" s="1"/>
  <c r="BC123" s="1"/>
  <c r="CD116"/>
  <c r="CD117"/>
  <c r="CD113"/>
  <c r="CD118" s="1"/>
  <c r="CD111"/>
  <c r="CD115" s="1"/>
  <c r="CD121" s="1"/>
  <c r="CD123" s="1"/>
  <c r="CF116"/>
  <c r="CF117"/>
  <c r="CF113"/>
  <c r="CF118" s="1"/>
  <c r="CF111"/>
  <c r="CF115" s="1"/>
  <c r="CF121" s="1"/>
  <c r="CF123" s="1"/>
  <c r="AJ128"/>
  <c r="AJ125" s="1"/>
  <c r="BO128"/>
  <c r="BO125" s="1"/>
  <c r="BO126" s="1"/>
  <c r="BB124"/>
  <c r="BB126" s="1"/>
  <c r="AY124"/>
  <c r="CE124"/>
  <c r="AP128"/>
  <c r="AP125" s="1"/>
  <c r="AU128"/>
  <c r="AU125" s="1"/>
  <c r="BU124"/>
  <c r="BY124"/>
  <c r="BY126" s="1"/>
  <c r="CC128"/>
  <c r="CC125" s="1"/>
  <c r="CF124"/>
  <c r="CF126" s="1"/>
  <c r="BO124"/>
  <c r="AT128"/>
  <c r="AT125" s="1"/>
  <c r="AO124"/>
  <c r="AO127" s="1"/>
  <c r="BA128"/>
  <c r="BA125" s="1"/>
  <c r="AR124"/>
  <c r="AQ124"/>
  <c r="AQ127" s="1"/>
  <c r="AK128"/>
  <c r="AK125" s="1"/>
  <c r="CG113"/>
  <c r="CG118" s="1"/>
  <c r="CG117"/>
  <c r="CG111"/>
  <c r="CG115" s="1"/>
  <c r="CG121" s="1"/>
  <c r="CG123" s="1"/>
  <c r="BB116"/>
  <c r="BB117"/>
  <c r="BB111"/>
  <c r="BB115" s="1"/>
  <c r="BB121" s="1"/>
  <c r="BB123" s="1"/>
  <c r="BB113"/>
  <c r="BB118" s="1"/>
  <c r="AM128"/>
  <c r="AM125" s="1"/>
  <c r="BA124"/>
  <c r="BT124"/>
  <c r="BT127" s="1"/>
  <c r="AM124"/>
  <c r="BU128"/>
  <c r="BU125" s="1"/>
  <c r="BP124"/>
  <c r="BP127" s="1"/>
  <c r="AP124"/>
  <c r="AP127" s="1"/>
  <c r="AV128"/>
  <c r="AV125" s="1"/>
  <c r="BN128"/>
  <c r="BN125" s="1"/>
  <c r="BT128"/>
  <c r="BT125" s="1"/>
  <c r="BT126" s="1"/>
  <c r="BX128"/>
  <c r="BX125" s="1"/>
  <c r="CC124"/>
  <c r="CA128"/>
  <c r="CA125" s="1"/>
  <c r="BR128"/>
  <c r="BR125" s="1"/>
  <c r="BC124"/>
  <c r="BC126" s="1"/>
  <c r="AK124"/>
  <c r="AU124"/>
  <c r="AU127" s="1"/>
  <c r="AU129" s="1"/>
  <c r="AX124"/>
  <c r="AX127" s="1"/>
  <c r="AJ124"/>
  <c r="DX231"/>
  <c r="FM231"/>
  <c r="EC232"/>
  <c r="EC234" s="1"/>
  <c r="CU336"/>
  <c r="DW232"/>
  <c r="DW234" s="1"/>
  <c r="GD337"/>
  <c r="GD339" s="1"/>
  <c r="HT337"/>
  <c r="HT339" s="1"/>
  <c r="DA232"/>
  <c r="DA234" s="1"/>
  <c r="FB232"/>
  <c r="FB234" s="1"/>
  <c r="HO234"/>
  <c r="GP232"/>
  <c r="GP234" s="1"/>
  <c r="GJ232"/>
  <c r="GJ234" s="1"/>
  <c r="GL232"/>
  <c r="GL234" s="1"/>
  <c r="HM337"/>
  <c r="HM339" s="1"/>
  <c r="FF337"/>
  <c r="FF339" s="1"/>
  <c r="EA232"/>
  <c r="EA234" s="1"/>
  <c r="GA232"/>
  <c r="GA234" s="1"/>
  <c r="HB230"/>
  <c r="HB231" s="1"/>
  <c r="GM337"/>
  <c r="GM339" s="1"/>
  <c r="CQ232"/>
  <c r="CQ234" s="1"/>
  <c r="FJ231"/>
  <c r="EA337"/>
  <c r="EA339" s="1"/>
  <c r="GM231"/>
  <c r="EZ232"/>
  <c r="FN337"/>
  <c r="FN339" s="1"/>
  <c r="CR333"/>
  <c r="CW337"/>
  <c r="CW339" s="1"/>
  <c r="EF232"/>
  <c r="EF234" s="1"/>
  <c r="EX337"/>
  <c r="EX339" s="1"/>
  <c r="CS231"/>
  <c r="HB333"/>
  <c r="EK232"/>
  <c r="FO337"/>
  <c r="FO339" s="1"/>
  <c r="EZ228"/>
  <c r="HM333"/>
  <c r="EK225"/>
  <c r="GM333"/>
  <c r="FE232"/>
  <c r="FE234" s="1"/>
  <c r="DH337"/>
  <c r="DH339" s="1"/>
  <c r="EA336"/>
  <c r="GE231"/>
  <c r="FY337"/>
  <c r="FY339" s="1"/>
  <c r="GB231"/>
  <c r="FI337"/>
  <c r="FI339" s="1"/>
  <c r="GQ232"/>
  <c r="GQ234" s="1"/>
  <c r="FD337"/>
  <c r="FD339" s="1"/>
  <c r="HP231"/>
  <c r="HJ339"/>
  <c r="DF336"/>
  <c r="GF337"/>
  <c r="GF339" s="1"/>
  <c r="FZ337"/>
  <c r="FZ339" s="1"/>
  <c r="CU232"/>
  <c r="CU234" s="1"/>
  <c r="EF337"/>
  <c r="EF339" s="1"/>
  <c r="GF336"/>
  <c r="FJ337"/>
  <c r="FJ339" s="1"/>
  <c r="GO234"/>
  <c r="DW337"/>
  <c r="DW339" s="1"/>
  <c r="HF232"/>
  <c r="HF234" s="1"/>
  <c r="HK337"/>
  <c r="HK339" s="1"/>
  <c r="GJ228"/>
  <c r="CV336"/>
  <c r="DD232"/>
  <c r="DD234" s="1"/>
  <c r="GC232"/>
  <c r="GC234" s="1"/>
  <c r="GN232"/>
  <c r="GN234" s="1"/>
  <c r="HL336"/>
  <c r="HB337"/>
  <c r="HB339" s="1"/>
  <c r="HO337"/>
  <c r="HO339" s="1"/>
  <c r="GK337"/>
  <c r="GK339" s="1"/>
  <c r="HS337"/>
  <c r="HS339" s="1"/>
  <c r="GR225"/>
  <c r="EC337"/>
  <c r="EC339" s="1"/>
  <c r="EJ231"/>
  <c r="DD228"/>
  <c r="HO333"/>
  <c r="DD337"/>
  <c r="DD339" s="1"/>
  <c r="GQ337"/>
  <c r="GQ339" s="1"/>
  <c r="EC231"/>
  <c r="GH337"/>
  <c r="GH339" s="1"/>
  <c r="DT232"/>
  <c r="DT234" s="1"/>
  <c r="DA337"/>
  <c r="DA339" s="1"/>
  <c r="FL231"/>
  <c r="GI232"/>
  <c r="GI234" s="1"/>
  <c r="FG336"/>
  <c r="EW336"/>
  <c r="ED337"/>
  <c r="ED339" s="1"/>
  <c r="FZ232"/>
  <c r="FZ234" s="1"/>
  <c r="DY337"/>
  <c r="DY339" s="1"/>
  <c r="GN228"/>
  <c r="GE337"/>
  <c r="GE339" s="1"/>
  <c r="GG336"/>
  <c r="FE336"/>
  <c r="DB231"/>
  <c r="DU232"/>
  <c r="DU234" s="1"/>
  <c r="HT231"/>
  <c r="DJ234"/>
  <c r="ED234"/>
  <c r="FC337"/>
  <c r="FC339" s="1"/>
  <c r="EZ337"/>
  <c r="EZ339" s="1"/>
  <c r="DU337"/>
  <c r="DU339" s="1"/>
  <c r="CY337"/>
  <c r="CY339" s="1"/>
  <c r="HR232"/>
  <c r="HR234" s="1"/>
  <c r="GC231"/>
  <c r="CT336"/>
  <c r="HB234"/>
  <c r="CZ337"/>
  <c r="CZ339" s="1"/>
  <c r="HJ232"/>
  <c r="HJ234" s="1"/>
  <c r="HC232"/>
  <c r="HC234" s="1"/>
  <c r="DF337"/>
  <c r="DF339" s="1"/>
  <c r="EJ336"/>
  <c r="EI231"/>
  <c r="FZ333"/>
  <c r="GQ336"/>
  <c r="HH337"/>
  <c r="HH339" s="1"/>
  <c r="FK337"/>
  <c r="FK339" s="1"/>
  <c r="FN231"/>
  <c r="GL336"/>
  <c r="EK231"/>
  <c r="DW336"/>
  <c r="HP336"/>
  <c r="GF333"/>
  <c r="EE232"/>
  <c r="EE234" s="1"/>
  <c r="FK336"/>
  <c r="EV337"/>
  <c r="EV339" s="1"/>
  <c r="GS232"/>
  <c r="GS234" s="1"/>
  <c r="HF339"/>
  <c r="GN339"/>
  <c r="DG225"/>
  <c r="DI232"/>
  <c r="DI234" s="1"/>
  <c r="DI231"/>
  <c r="DD231"/>
  <c r="DI336"/>
  <c r="EE231"/>
  <c r="GO339"/>
  <c r="HS336"/>
  <c r="HK336"/>
  <c r="CP228"/>
  <c r="GQ231"/>
  <c r="HD336"/>
  <c r="GK232"/>
  <c r="GK234" s="1"/>
  <c r="HU231"/>
  <c r="GO231"/>
  <c r="GS330"/>
  <c r="EV234"/>
  <c r="GC337"/>
  <c r="GC339" s="1"/>
  <c r="CV337"/>
  <c r="CV339" s="1"/>
  <c r="HQ339"/>
  <c r="HR339"/>
  <c r="GG232"/>
  <c r="GG234" s="1"/>
  <c r="DC337"/>
  <c r="DC339" s="1"/>
  <c r="FZ231"/>
  <c r="DH336"/>
  <c r="FD336"/>
  <c r="DT339"/>
  <c r="HU336"/>
  <c r="HT234"/>
  <c r="HK232"/>
  <c r="HK234" s="1"/>
  <c r="GM336"/>
  <c r="EB336"/>
  <c r="EK336"/>
  <c r="ED231"/>
  <c r="CV232"/>
  <c r="CV234" s="1"/>
  <c r="CT337"/>
  <c r="CT339" s="1"/>
  <c r="DC232"/>
  <c r="DC234" s="1"/>
  <c r="GH232"/>
  <c r="GH234" s="1"/>
  <c r="EF231"/>
  <c r="DU333"/>
  <c r="EB337"/>
  <c r="EB339" s="1"/>
  <c r="FM336"/>
  <c r="EX231"/>
  <c r="EB231"/>
  <c r="EF336"/>
  <c r="GL337"/>
  <c r="GL339" s="1"/>
  <c r="GN336"/>
  <c r="FC232"/>
  <c r="FC234" s="1"/>
  <c r="GA336"/>
  <c r="CT231"/>
  <c r="EM231"/>
  <c r="HN337"/>
  <c r="HN339" s="1"/>
  <c r="GA337"/>
  <c r="GA339" s="1"/>
  <c r="CW231"/>
  <c r="EZ336"/>
  <c r="CR232"/>
  <c r="CR234" s="1"/>
  <c r="GG228"/>
  <c r="DU336"/>
  <c r="FN336"/>
  <c r="CT232"/>
  <c r="CT234" s="1"/>
  <c r="GI336"/>
  <c r="DD336"/>
  <c r="HO336"/>
  <c r="FP337"/>
  <c r="FP339" s="1"/>
  <c r="CY232"/>
  <c r="CY234" s="1"/>
  <c r="GP330"/>
  <c r="DV339"/>
  <c r="CW232"/>
  <c r="CW234" s="1"/>
  <c r="CQ339"/>
  <c r="GH231"/>
  <c r="HN336"/>
  <c r="GD336"/>
  <c r="HV330"/>
  <c r="CY336"/>
  <c r="HV231"/>
  <c r="CP230"/>
  <c r="CP231" s="1"/>
  <c r="EG336"/>
  <c r="EY231"/>
  <c r="EV230"/>
  <c r="EV231" s="1"/>
  <c r="FM232"/>
  <c r="FM234" s="1"/>
  <c r="HL337"/>
  <c r="HL339" s="1"/>
  <c r="HF336"/>
  <c r="GS339"/>
  <c r="HU234"/>
  <c r="DZ231"/>
  <c r="FG231"/>
  <c r="CZ231"/>
  <c r="GD231"/>
  <c r="HD339"/>
  <c r="HC228"/>
  <c r="HR336"/>
  <c r="EI336"/>
  <c r="EV336"/>
  <c r="HJ231"/>
  <c r="EH336"/>
  <c r="FB336"/>
  <c r="CR231"/>
  <c r="DG339"/>
  <c r="HL231"/>
  <c r="FF231"/>
  <c r="CP335"/>
  <c r="CP336" s="1"/>
  <c r="DY231"/>
  <c r="EL232"/>
  <c r="EL234" s="1"/>
  <c r="DS232"/>
  <c r="DS234" s="1"/>
  <c r="HP232"/>
  <c r="HP234" s="1"/>
  <c r="HE336"/>
  <c r="EZ333"/>
  <c r="DJ336"/>
  <c r="HG231"/>
  <c r="HC337"/>
  <c r="HC339" s="1"/>
  <c r="FJ336"/>
  <c r="FE337"/>
  <c r="FE339" s="1"/>
  <c r="GB232"/>
  <c r="GB234" s="1"/>
  <c r="HG232"/>
  <c r="HG234" s="1"/>
  <c r="CS232"/>
  <c r="CS234" s="1"/>
  <c r="FM228"/>
  <c r="GR339"/>
  <c r="DT336"/>
  <c r="FD234"/>
  <c r="HO231"/>
  <c r="HN333"/>
  <c r="FF336"/>
  <c r="HD231"/>
  <c r="EL336"/>
  <c r="FK231"/>
  <c r="GF232"/>
  <c r="GF234" s="1"/>
  <c r="DG231"/>
  <c r="CX336"/>
  <c r="CW336"/>
  <c r="HC231"/>
  <c r="DZ336"/>
  <c r="HH336"/>
  <c r="DE231"/>
  <c r="GP231"/>
  <c r="FH231"/>
  <c r="DS339"/>
  <c r="EW231"/>
  <c r="HB336"/>
  <c r="DV232"/>
  <c r="DV234" s="1"/>
  <c r="HQ336"/>
  <c r="GC333"/>
  <c r="GG337"/>
  <c r="GG339" s="1"/>
  <c r="HU337"/>
  <c r="HU339" s="1"/>
  <c r="EX336"/>
  <c r="GM234"/>
  <c r="DS231"/>
  <c r="GR231"/>
  <c r="CU337"/>
  <c r="CU339" s="1"/>
  <c r="GI231"/>
  <c r="HM231"/>
  <c r="HJ336"/>
  <c r="FL336"/>
  <c r="EM339"/>
  <c r="GI337"/>
  <c r="GI339" s="1"/>
  <c r="DU231"/>
  <c r="EE336"/>
  <c r="HH232"/>
  <c r="HH234" s="1"/>
  <c r="GS336"/>
  <c r="GS231"/>
  <c r="HT336"/>
  <c r="EL231"/>
  <c r="FF232"/>
  <c r="FF234" s="1"/>
  <c r="DJ337"/>
  <c r="DJ339" s="1"/>
  <c r="FJ232"/>
  <c r="FJ234" s="1"/>
  <c r="DV336"/>
  <c r="EG231"/>
  <c r="HE231"/>
  <c r="DE232"/>
  <c r="DE234" s="1"/>
  <c r="FP231"/>
  <c r="GB336"/>
  <c r="HP228"/>
  <c r="EJ232"/>
  <c r="EJ234" s="1"/>
  <c r="GF231"/>
  <c r="DZ337"/>
  <c r="DZ339" s="1"/>
  <c r="EE337"/>
  <c r="EE339" s="1"/>
  <c r="DG232"/>
  <c r="DG234" s="1"/>
  <c r="HL232"/>
  <c r="HL234" s="1"/>
  <c r="FA231"/>
  <c r="FG337"/>
  <c r="FG339" s="1"/>
  <c r="FI231"/>
  <c r="GH336"/>
  <c r="EY336"/>
  <c r="CX231"/>
  <c r="FO231"/>
  <c r="DE336"/>
  <c r="DH231"/>
  <c r="GK336"/>
  <c r="FE231"/>
  <c r="CS336"/>
  <c r="HS231"/>
  <c r="DF232"/>
  <c r="DF234" s="1"/>
  <c r="EC336"/>
  <c r="CV231"/>
  <c r="FZ336"/>
  <c r="DY232"/>
  <c r="DY234" s="1"/>
  <c r="HE337"/>
  <c r="HE339" s="1"/>
  <c r="DY336"/>
  <c r="HI339"/>
  <c r="FC228"/>
  <c r="CV333"/>
  <c r="EW337"/>
  <c r="EW339" s="1"/>
  <c r="DA333"/>
  <c r="HQ234"/>
  <c r="DS228"/>
  <c r="HP339"/>
  <c r="FL337"/>
  <c r="FL339" s="1"/>
  <c r="GN231"/>
  <c r="HG336"/>
  <c r="DB234"/>
  <c r="EK337"/>
  <c r="EK339" s="1"/>
  <c r="HN231"/>
  <c r="HN232"/>
  <c r="HN234" s="1"/>
  <c r="CS228"/>
  <c r="DX232"/>
  <c r="DX234" s="1"/>
  <c r="GH228"/>
  <c r="GD232"/>
  <c r="GD234" s="1"/>
  <c r="EI232"/>
  <c r="EI234" s="1"/>
  <c r="HG339"/>
  <c r="HC336"/>
  <c r="HI336"/>
  <c r="EH232"/>
  <c r="EH234" s="1"/>
  <c r="CP339"/>
  <c r="DB339"/>
  <c r="EY232"/>
  <c r="EY234" s="1"/>
  <c r="DB336"/>
  <c r="DS335"/>
  <c r="DS336" s="1"/>
  <c r="FC336"/>
  <c r="FM337"/>
  <c r="FM339" s="1"/>
  <c r="CS337"/>
  <c r="CS339" s="1"/>
  <c r="DT231"/>
  <c r="HI232"/>
  <c r="HI234" s="1"/>
  <c r="EH337"/>
  <c r="EH339" s="1"/>
  <c r="GP336"/>
  <c r="DH232"/>
  <c r="DH234" s="1"/>
  <c r="FB231"/>
  <c r="CR339"/>
  <c r="GR232"/>
  <c r="GR234" s="1"/>
  <c r="DI337"/>
  <c r="DI339" s="1"/>
  <c r="CZ232"/>
  <c r="CZ234" s="1"/>
  <c r="EZ234"/>
  <c r="FH232"/>
  <c r="FH234" s="1"/>
  <c r="GL231"/>
  <c r="EM234"/>
  <c r="CT333"/>
  <c r="FG232"/>
  <c r="FG234" s="1"/>
  <c r="DE339"/>
  <c r="GG231"/>
  <c r="GE336"/>
  <c r="DA231"/>
  <c r="HK231"/>
  <c r="HR231"/>
  <c r="EZ231"/>
  <c r="GA231"/>
  <c r="FD231"/>
  <c r="FN232"/>
  <c r="FN234" s="1"/>
  <c r="FO336"/>
  <c r="HE232"/>
  <c r="HE234" s="1"/>
  <c r="HV232"/>
  <c r="HV234" s="1"/>
  <c r="EW232"/>
  <c r="EW234" s="1"/>
  <c r="CX232"/>
  <c r="CX234" s="1"/>
  <c r="EM336"/>
  <c r="CQ336"/>
  <c r="HV225"/>
  <c r="FG333"/>
  <c r="DF231"/>
  <c r="FY234"/>
  <c r="HM232"/>
  <c r="HM234" s="1"/>
  <c r="EI337"/>
  <c r="EI339" s="1"/>
  <c r="FK232"/>
  <c r="FK234" s="1"/>
  <c r="EJ339"/>
  <c r="GB337"/>
  <c r="GB339" s="1"/>
  <c r="FL232"/>
  <c r="FL234" s="1"/>
  <c r="CP232"/>
  <c r="CP234" s="1"/>
  <c r="DX336"/>
  <c r="CU231"/>
  <c r="HQ231"/>
  <c r="CR336"/>
  <c r="GC336"/>
  <c r="FI336"/>
  <c r="CY231"/>
  <c r="FI232"/>
  <c r="FI234" s="1"/>
  <c r="FY230"/>
  <c r="FY231" s="1"/>
  <c r="GJ231"/>
  <c r="EX232"/>
  <c r="EX234" s="1"/>
  <c r="FB337"/>
  <c r="FB339" s="1"/>
  <c r="HS232"/>
  <c r="HS234" s="1"/>
  <c r="EL339"/>
  <c r="GE232"/>
  <c r="GE234" s="1"/>
  <c r="FA232"/>
  <c r="FA234" s="1"/>
  <c r="HD232"/>
  <c r="HD234" s="1"/>
  <c r="DE228"/>
  <c r="GP337"/>
  <c r="GP339" s="1"/>
  <c r="FP234"/>
  <c r="EB232"/>
  <c r="EB234" s="1"/>
  <c r="EG232"/>
  <c r="EG234" s="1"/>
  <c r="DZ232"/>
  <c r="DZ234" s="1"/>
  <c r="EG337"/>
  <c r="EG339" s="1"/>
  <c r="FO232"/>
  <c r="FO234" s="1"/>
  <c r="FC231"/>
  <c r="HH231"/>
  <c r="FY336"/>
  <c r="DJ231"/>
  <c r="DC231"/>
  <c r="FA337"/>
  <c r="FA339" s="1"/>
  <c r="EY339"/>
  <c r="CQ231"/>
  <c r="FP336"/>
  <c r="GO336"/>
  <c r="CX337"/>
  <c r="CX339" s="1"/>
  <c r="EK234"/>
  <c r="DV231"/>
  <c r="GJ336"/>
  <c r="DC336"/>
  <c r="ED336"/>
  <c r="EA231"/>
  <c r="DG336"/>
  <c r="FH336"/>
  <c r="CZ336"/>
  <c r="BY231"/>
  <c r="AK231"/>
  <c r="BR336"/>
  <c r="AO336"/>
  <c r="BX443"/>
  <c r="BX440" s="1"/>
  <c r="BO443"/>
  <c r="BO440" s="1"/>
  <c r="BS439"/>
  <c r="BS442" s="1"/>
  <c r="BT231"/>
  <c r="BS231"/>
  <c r="BU231"/>
  <c r="AJ230"/>
  <c r="AJ231" s="1"/>
  <c r="CD443"/>
  <c r="CD440" s="1"/>
  <c r="CA439"/>
  <c r="CA442" s="1"/>
  <c r="CE443"/>
  <c r="CE440" s="1"/>
  <c r="BW439"/>
  <c r="BW442" s="1"/>
  <c r="AV231"/>
  <c r="BO231"/>
  <c r="AX443"/>
  <c r="AX440" s="1"/>
  <c r="BM439"/>
  <c r="BM442" s="1"/>
  <c r="BU443"/>
  <c r="BU440" s="1"/>
  <c r="CB439"/>
  <c r="CB442" s="1"/>
  <c r="BT443"/>
  <c r="BT440" s="1"/>
  <c r="AV443"/>
  <c r="AV440" s="1"/>
  <c r="AU336"/>
  <c r="AZ336"/>
  <c r="BN231"/>
  <c r="BP439"/>
  <c r="BP442" s="1"/>
  <c r="BP443"/>
  <c r="BP440" s="1"/>
  <c r="CD439"/>
  <c r="BZ439"/>
  <c r="BZ442" s="1"/>
  <c r="BS443"/>
  <c r="BS440" s="1"/>
  <c r="BY439"/>
  <c r="BY442" s="1"/>
  <c r="CA443"/>
  <c r="CA440" s="1"/>
  <c r="AY336"/>
  <c r="AL231"/>
  <c r="AN231"/>
  <c r="AY443"/>
  <c r="AY440" s="1"/>
  <c r="BV336"/>
  <c r="CB336"/>
  <c r="BQ439"/>
  <c r="BQ443"/>
  <c r="BQ440" s="1"/>
  <c r="BN443"/>
  <c r="BN440" s="1"/>
  <c r="AW336"/>
  <c r="AK336"/>
  <c r="AY231"/>
  <c r="CB231"/>
  <c r="BZ231"/>
  <c r="BW231"/>
  <c r="AT126"/>
  <c r="BB439"/>
  <c r="BW336"/>
  <c r="CG439"/>
  <c r="BW443"/>
  <c r="BW440" s="1"/>
  <c r="AV336"/>
  <c r="AO231"/>
  <c r="AV439"/>
  <c r="AV442" s="1"/>
  <c r="AO443"/>
  <c r="AO440" s="1"/>
  <c r="AT336"/>
  <c r="BQ336"/>
  <c r="BO439"/>
  <c r="BR443"/>
  <c r="BR440" s="1"/>
  <c r="AX336"/>
  <c r="AQ231"/>
  <c r="BX231"/>
  <c r="BQ231"/>
  <c r="BC443"/>
  <c r="BC440" s="1"/>
  <c r="AT438"/>
  <c r="AZ228"/>
  <c r="AZ232"/>
  <c r="AZ234" s="1"/>
  <c r="AL438"/>
  <c r="BP232"/>
  <c r="BP234" s="1"/>
  <c r="BP228"/>
  <c r="BR333"/>
  <c r="BR337"/>
  <c r="BR339" s="1"/>
  <c r="AS337"/>
  <c r="AS339" s="1"/>
  <c r="AS333"/>
  <c r="BM228"/>
  <c r="BM232"/>
  <c r="BM234" s="1"/>
  <c r="AU438"/>
  <c r="AT337"/>
  <c r="AT339" s="1"/>
  <c r="AT333"/>
  <c r="AW123"/>
  <c r="AW127"/>
  <c r="AL228"/>
  <c r="AL232"/>
  <c r="AL234" s="1"/>
  <c r="CD336"/>
  <c r="CD337"/>
  <c r="CD339" s="1"/>
  <c r="BP438"/>
  <c r="BR127"/>
  <c r="BR123"/>
  <c r="BD336"/>
  <c r="BD337"/>
  <c r="BD339" s="1"/>
  <c r="BA336"/>
  <c r="BA337"/>
  <c r="BA339" s="1"/>
  <c r="AR123"/>
  <c r="AJ232"/>
  <c r="AJ234" s="1"/>
  <c r="AJ228"/>
  <c r="BX337"/>
  <c r="BX339" s="1"/>
  <c r="BX333"/>
  <c r="AO337"/>
  <c r="AO339" s="1"/>
  <c r="AO333"/>
  <c r="AW438"/>
  <c r="AZ123"/>
  <c r="BS337"/>
  <c r="BS339" s="1"/>
  <c r="BS333"/>
  <c r="AR438"/>
  <c r="AX123"/>
  <c r="BP333"/>
  <c r="BP337"/>
  <c r="BP339" s="1"/>
  <c r="BA432"/>
  <c r="BA428"/>
  <c r="BA433" s="1"/>
  <c r="BA426"/>
  <c r="BA430" s="1"/>
  <c r="BA436" s="1"/>
  <c r="CC336"/>
  <c r="AO439"/>
  <c r="AR336"/>
  <c r="AP336"/>
  <c r="AX231"/>
  <c r="AS231"/>
  <c r="AM231"/>
  <c r="BR231"/>
  <c r="AY126"/>
  <c r="AS439"/>
  <c r="AS442" s="1"/>
  <c r="AW439"/>
  <c r="AQ443"/>
  <c r="AQ440" s="1"/>
  <c r="AM439"/>
  <c r="AM442" s="1"/>
  <c r="BA439"/>
  <c r="AS123"/>
  <c r="AS127"/>
  <c r="AS129" s="1"/>
  <c r="BV228"/>
  <c r="BV232"/>
  <c r="BV234" s="1"/>
  <c r="CA232"/>
  <c r="CA234" s="1"/>
  <c r="CA228"/>
  <c r="BX123"/>
  <c r="BM438"/>
  <c r="AM127"/>
  <c r="AM123"/>
  <c r="BZ123"/>
  <c r="AQ232"/>
  <c r="AQ234" s="1"/>
  <c r="AQ228"/>
  <c r="BD231"/>
  <c r="BD232"/>
  <c r="BD234" s="1"/>
  <c r="AX333"/>
  <c r="AX337"/>
  <c r="AX339" s="1"/>
  <c r="AP123"/>
  <c r="AU228"/>
  <c r="AU232"/>
  <c r="AU234" s="1"/>
  <c r="AX438"/>
  <c r="CG432"/>
  <c r="CG437"/>
  <c r="CG426"/>
  <c r="CG430" s="1"/>
  <c r="CG436" s="1"/>
  <c r="CG428"/>
  <c r="CC228"/>
  <c r="CC232"/>
  <c r="CC234" s="1"/>
  <c r="AM333"/>
  <c r="AM337"/>
  <c r="AM339" s="1"/>
  <c r="CB337"/>
  <c r="CB339" s="1"/>
  <c r="CB333"/>
  <c r="AL337"/>
  <c r="AL339" s="1"/>
  <c r="AL333"/>
  <c r="AO228"/>
  <c r="AO232"/>
  <c r="AO234" s="1"/>
  <c r="BQ337"/>
  <c r="BQ339" s="1"/>
  <c r="BQ333"/>
  <c r="AQ438"/>
  <c r="BO232"/>
  <c r="BO234" s="1"/>
  <c r="BO228"/>
  <c r="AQ333"/>
  <c r="AQ337"/>
  <c r="AQ339" s="1"/>
  <c r="AR337"/>
  <c r="AR339" s="1"/>
  <c r="AR333"/>
  <c r="CE432"/>
  <c r="CE428"/>
  <c r="CE433" s="1"/>
  <c r="CE426"/>
  <c r="CE430" s="1"/>
  <c r="CE436" s="1"/>
  <c r="AW443"/>
  <c r="AW440" s="1"/>
  <c r="AZ443"/>
  <c r="AZ440" s="1"/>
  <c r="BT336"/>
  <c r="AJ443"/>
  <c r="AJ440" s="1"/>
  <c r="BA443"/>
  <c r="BA440" s="1"/>
  <c r="AU443"/>
  <c r="AU440" s="1"/>
  <c r="AS443"/>
  <c r="AS440" s="1"/>
  <c r="CC443"/>
  <c r="CC440" s="1"/>
  <c r="CB443"/>
  <c r="CB440" s="1"/>
  <c r="AT231"/>
  <c r="AY439"/>
  <c r="AK443"/>
  <c r="AK440" s="1"/>
  <c r="AU439"/>
  <c r="AZ439"/>
  <c r="AZ442" s="1"/>
  <c r="BW333"/>
  <c r="BW337"/>
  <c r="BW339" s="1"/>
  <c r="BM333"/>
  <c r="BM337"/>
  <c r="BM339" s="1"/>
  <c r="AZ438"/>
  <c r="CC127"/>
  <c r="CC123"/>
  <c r="BR232"/>
  <c r="BR234" s="1"/>
  <c r="BR228"/>
  <c r="AW232"/>
  <c r="AW234" s="1"/>
  <c r="AW228"/>
  <c r="AT228"/>
  <c r="AT232"/>
  <c r="AT234" s="1"/>
  <c r="CB232"/>
  <c r="CB234" s="1"/>
  <c r="CB228"/>
  <c r="AV123"/>
  <c r="AM232"/>
  <c r="AM234" s="1"/>
  <c r="AM228"/>
  <c r="BZ228"/>
  <c r="BZ232"/>
  <c r="BZ234" s="1"/>
  <c r="AR232"/>
  <c r="AR234" s="1"/>
  <c r="AR228"/>
  <c r="BT337"/>
  <c r="BT339" s="1"/>
  <c r="BT333"/>
  <c r="CE336"/>
  <c r="CE337"/>
  <c r="CE339" s="1"/>
  <c r="BB336"/>
  <c r="BB337"/>
  <c r="BB339" s="1"/>
  <c r="AV438"/>
  <c r="CD231"/>
  <c r="CD232"/>
  <c r="CD234" s="1"/>
  <c r="CG231"/>
  <c r="CG232"/>
  <c r="CG234" s="1"/>
  <c r="BQ438"/>
  <c r="BP123"/>
  <c r="CF336"/>
  <c r="CF337"/>
  <c r="CF339" s="1"/>
  <c r="CD127"/>
  <c r="BV337"/>
  <c r="BV339" s="1"/>
  <c r="BV333"/>
  <c r="AK123"/>
  <c r="BW123"/>
  <c r="AP232"/>
  <c r="AP234" s="1"/>
  <c r="AP228"/>
  <c r="AU123"/>
  <c r="AZ333"/>
  <c r="AZ337"/>
  <c r="AZ339" s="1"/>
  <c r="BV123"/>
  <c r="AQ123"/>
  <c r="BT228"/>
  <c r="BT232"/>
  <c r="BT234" s="1"/>
  <c r="BW438"/>
  <c r="CA123"/>
  <c r="CF231"/>
  <c r="CF232"/>
  <c r="CF234" s="1"/>
  <c r="AJ127"/>
  <c r="AJ123"/>
  <c r="BU337"/>
  <c r="BU339" s="1"/>
  <c r="BU333"/>
  <c r="AJ438"/>
  <c r="AN438"/>
  <c r="BN438"/>
  <c r="BN123"/>
  <c r="BO337"/>
  <c r="BO339" s="1"/>
  <c r="BO333"/>
  <c r="AW333"/>
  <c r="AW337"/>
  <c r="AW339" s="1"/>
  <c r="AN228"/>
  <c r="AN232"/>
  <c r="AN234" s="1"/>
  <c r="AK438"/>
  <c r="BZ438"/>
  <c r="CF432"/>
  <c r="CF428"/>
  <c r="CF433" s="1"/>
  <c r="CF426"/>
  <c r="CF430" s="1"/>
  <c r="CF436" s="1"/>
  <c r="AQ439"/>
  <c r="CA336"/>
  <c r="CC231"/>
  <c r="AT439"/>
  <c r="AT442" s="1"/>
  <c r="BP336"/>
  <c r="AX439"/>
  <c r="BD443"/>
  <c r="BN439"/>
  <c r="BR439"/>
  <c r="BR442" s="1"/>
  <c r="AP231"/>
  <c r="CA231"/>
  <c r="BU336"/>
  <c r="BU439"/>
  <c r="BV439"/>
  <c r="CE439"/>
  <c r="CC439"/>
  <c r="CF443"/>
  <c r="CF440" s="1"/>
  <c r="BY443"/>
  <c r="BY440" s="1"/>
  <c r="AU231"/>
  <c r="AZ231"/>
  <c r="AS126"/>
  <c r="AP439"/>
  <c r="AT443"/>
  <c r="AT440" s="1"/>
  <c r="AL443"/>
  <c r="AL440" s="1"/>
  <c r="AR439"/>
  <c r="AR442" s="1"/>
  <c r="CG336"/>
  <c r="CG337"/>
  <c r="CG339" s="1"/>
  <c r="BM123"/>
  <c r="BO127"/>
  <c r="BO123"/>
  <c r="CE231"/>
  <c r="CE232"/>
  <c r="CE234" s="1"/>
  <c r="AN337"/>
  <c r="AN339" s="1"/>
  <c r="AN333"/>
  <c r="BQ232"/>
  <c r="BQ234" s="1"/>
  <c r="BQ228"/>
  <c r="BY438"/>
  <c r="BB432"/>
  <c r="BB428"/>
  <c r="BB433" s="1"/>
  <c r="BB426"/>
  <c r="BB430" s="1"/>
  <c r="BB436" s="1"/>
  <c r="AY228"/>
  <c r="AY232"/>
  <c r="AY234" s="1"/>
  <c r="AY438"/>
  <c r="BW232"/>
  <c r="BW234" s="1"/>
  <c r="BW228"/>
  <c r="BT123"/>
  <c r="AK333"/>
  <c r="AK337"/>
  <c r="AK339" s="1"/>
  <c r="AJ333"/>
  <c r="AJ337"/>
  <c r="AJ339" s="1"/>
  <c r="AV333"/>
  <c r="AV337"/>
  <c r="AV339" s="1"/>
  <c r="AY127"/>
  <c r="AY129" s="1"/>
  <c r="AY123"/>
  <c r="AK228"/>
  <c r="AK232"/>
  <c r="AK234" s="1"/>
  <c r="AP337"/>
  <c r="AP339" s="1"/>
  <c r="AP333"/>
  <c r="BC432"/>
  <c r="BC426"/>
  <c r="BC430" s="1"/>
  <c r="BC436" s="1"/>
  <c r="BC428"/>
  <c r="BC433" s="1"/>
  <c r="AX232"/>
  <c r="AX234" s="1"/>
  <c r="AX228"/>
  <c r="BS232"/>
  <c r="BS234" s="1"/>
  <c r="BS228"/>
  <c r="AS438"/>
  <c r="BC231"/>
  <c r="BC232"/>
  <c r="BC234" s="1"/>
  <c r="CA337"/>
  <c r="CA339" s="1"/>
  <c r="CA333"/>
  <c r="BO438"/>
  <c r="BS438"/>
  <c r="AT123"/>
  <c r="CC337"/>
  <c r="CC339" s="1"/>
  <c r="CC333"/>
  <c r="BQ123"/>
  <c r="BD437"/>
  <c r="BD428"/>
  <c r="BD426"/>
  <c r="BD430" s="1"/>
  <c r="BD436" s="1"/>
  <c r="BD432"/>
  <c r="BV438"/>
  <c r="AN123"/>
  <c r="CB123"/>
  <c r="BN333"/>
  <c r="BN337"/>
  <c r="BN339" s="1"/>
  <c r="BN228"/>
  <c r="BN232"/>
  <c r="BN234" s="1"/>
  <c r="CA438"/>
  <c r="CC438"/>
  <c r="AP438"/>
  <c r="BT438"/>
  <c r="BR438"/>
  <c r="AS228"/>
  <c r="AS232"/>
  <c r="AS234" s="1"/>
  <c r="BX438"/>
  <c r="BY123"/>
  <c r="BX228"/>
  <c r="BX232"/>
  <c r="BX234" s="1"/>
  <c r="AY337"/>
  <c r="AY339" s="1"/>
  <c r="AY333"/>
  <c r="AO123"/>
  <c r="BZ337"/>
  <c r="BZ339" s="1"/>
  <c r="BZ333"/>
  <c r="AM438"/>
  <c r="BC336"/>
  <c r="BC337"/>
  <c r="BC339" s="1"/>
  <c r="BU123"/>
  <c r="CG127"/>
  <c r="CG129" s="1"/>
  <c r="AO438"/>
  <c r="BU438"/>
  <c r="CB438"/>
  <c r="BB231"/>
  <c r="BB232"/>
  <c r="BB234" s="1"/>
  <c r="BA231"/>
  <c r="BA232"/>
  <c r="BA234" s="1"/>
  <c r="BY228"/>
  <c r="BY232"/>
  <c r="BY234" s="1"/>
  <c r="AL123"/>
  <c r="BY333"/>
  <c r="BY337"/>
  <c r="BY339" s="1"/>
  <c r="AU333"/>
  <c r="AU337"/>
  <c r="AU339" s="1"/>
  <c r="AV232"/>
  <c r="AV234" s="1"/>
  <c r="AV228"/>
  <c r="BU232"/>
  <c r="BU234" s="1"/>
  <c r="BU228"/>
  <c r="BS123"/>
  <c r="CD432"/>
  <c r="CD426"/>
  <c r="CD430" s="1"/>
  <c r="CD436" s="1"/>
  <c r="CD428"/>
  <c r="CD433" s="1"/>
  <c r="BM230"/>
  <c r="BM231" s="1"/>
  <c r="AN439"/>
  <c r="AN442" s="1"/>
  <c r="AP443"/>
  <c r="AP440" s="1"/>
  <c r="BN336"/>
  <c r="AL439"/>
  <c r="AL442" s="1"/>
  <c r="AR443"/>
  <c r="AR440" s="1"/>
  <c r="AL336"/>
  <c r="BC439"/>
  <c r="AN443"/>
  <c r="AN440" s="1"/>
  <c r="BO336"/>
  <c r="BM335"/>
  <c r="BM336" s="1"/>
  <c r="BT439"/>
  <c r="AS336"/>
  <c r="BS336"/>
  <c r="BZ336"/>
  <c r="BX336"/>
  <c r="BY336"/>
  <c r="CG443"/>
  <c r="BM443"/>
  <c r="BM440" s="1"/>
  <c r="BV443"/>
  <c r="BV440" s="1"/>
  <c r="CF439"/>
  <c r="BZ443"/>
  <c r="BZ440" s="1"/>
  <c r="BX439"/>
  <c r="AM336"/>
  <c r="AJ335"/>
  <c r="AJ336" s="1"/>
  <c r="AW231"/>
  <c r="AR231"/>
  <c r="BP231"/>
  <c r="BD439"/>
  <c r="BB443"/>
  <c r="BB440" s="1"/>
  <c r="AM443"/>
  <c r="AM440" s="1"/>
  <c r="AJ439"/>
  <c r="AK439"/>
  <c r="AK442" s="1"/>
  <c r="H229"/>
  <c r="N229"/>
  <c r="W229"/>
  <c r="I229"/>
  <c r="AA229"/>
  <c r="R229"/>
  <c r="Q229"/>
  <c r="P229"/>
  <c r="O229"/>
  <c r="V229"/>
  <c r="L229"/>
  <c r="M229"/>
  <c r="U229"/>
  <c r="G229"/>
  <c r="T229"/>
  <c r="J229"/>
  <c r="K229"/>
  <c r="S229"/>
  <c r="X229"/>
  <c r="Y229"/>
  <c r="Z229"/>
  <c r="I216"/>
  <c r="I218"/>
  <c r="L218"/>
  <c r="L216"/>
  <c r="Q216"/>
  <c r="Q218"/>
  <c r="J218"/>
  <c r="J216"/>
  <c r="S218"/>
  <c r="S216"/>
  <c r="U218"/>
  <c r="U216"/>
  <c r="K216"/>
  <c r="K218"/>
  <c r="H218"/>
  <c r="H216"/>
  <c r="P218"/>
  <c r="P216"/>
  <c r="N216"/>
  <c r="N218"/>
  <c r="O218"/>
  <c r="O216"/>
  <c r="M216"/>
  <c r="M218"/>
  <c r="R218"/>
  <c r="R216"/>
  <c r="G218"/>
  <c r="G216"/>
  <c r="V216"/>
  <c r="V218"/>
  <c r="W218"/>
  <c r="W216"/>
  <c r="T218"/>
  <c r="T216"/>
  <c r="C77" i="16"/>
  <c r="C80"/>
  <c r="J14" i="44"/>
  <c r="J15"/>
  <c r="V14"/>
  <c r="V15"/>
  <c r="R21"/>
  <c r="W24" s="1"/>
  <c r="U17"/>
  <c r="D48"/>
  <c r="CE119" i="46"/>
  <c r="CF119"/>
  <c r="BD119"/>
  <c r="CG119"/>
  <c r="BB119"/>
  <c r="CD119"/>
  <c r="BA119"/>
  <c r="BC119"/>
  <c r="BD434"/>
  <c r="CG434"/>
  <c r="BC434"/>
  <c r="CF434"/>
  <c r="CE434"/>
  <c r="CD434"/>
  <c r="BA434"/>
  <c r="BB434"/>
  <c r="BX126" l="1"/>
  <c r="BR126"/>
  <c r="CB129"/>
  <c r="BN129"/>
  <c r="BY127"/>
  <c r="BY129" s="1"/>
  <c r="AU126"/>
  <c r="CC126"/>
  <c r="AM126"/>
  <c r="AW126"/>
  <c r="BQ129"/>
  <c r="AX129"/>
  <c r="BW126"/>
  <c r="BV126"/>
  <c r="AZ126"/>
  <c r="CC129"/>
  <c r="BS129"/>
  <c r="BT129"/>
  <c r="BN126"/>
  <c r="AP129"/>
  <c r="AR126"/>
  <c r="BU126"/>
  <c r="CE126"/>
  <c r="CD126"/>
  <c r="BZ129"/>
  <c r="AW129"/>
  <c r="AK126"/>
  <c r="AV126"/>
  <c r="AQ129"/>
  <c r="AJ126"/>
  <c r="AN129"/>
  <c r="BQ126"/>
  <c r="AT129"/>
  <c r="BD126"/>
  <c r="BO129"/>
  <c r="BB127"/>
  <c r="BB129" s="1"/>
  <c r="CE127"/>
  <c r="CE129" s="1"/>
  <c r="BZ126"/>
  <c r="AO129"/>
  <c r="AN126"/>
  <c r="AK127"/>
  <c r="AK129" s="1"/>
  <c r="BC127"/>
  <c r="BC129" s="1"/>
  <c r="BP129"/>
  <c r="BA126"/>
  <c r="CA126"/>
  <c r="AL129"/>
  <c r="CB126"/>
  <c r="CD129"/>
  <c r="BA127"/>
  <c r="BA129" s="1"/>
  <c r="AM129"/>
  <c r="AR127"/>
  <c r="AR129" s="1"/>
  <c r="AQ126"/>
  <c r="AO126"/>
  <c r="BS126"/>
  <c r="BU127"/>
  <c r="BU129" s="1"/>
  <c r="CF127"/>
  <c r="CF129" s="1"/>
  <c r="CA127"/>
  <c r="CA129" s="1"/>
  <c r="BV129"/>
  <c r="AL126"/>
  <c r="BW129"/>
  <c r="BP126"/>
  <c r="BR129"/>
  <c r="AP126"/>
  <c r="AV129"/>
  <c r="BD127"/>
  <c r="BD129" s="1"/>
  <c r="AJ129"/>
  <c r="BX441"/>
  <c r="BO441"/>
  <c r="CB441"/>
  <c r="BS441"/>
  <c r="CG440"/>
  <c r="CG441" s="1"/>
  <c r="AX441"/>
  <c r="BP444"/>
  <c r="BP441"/>
  <c r="BU441"/>
  <c r="CD441"/>
  <c r="BB441"/>
  <c r="BM441"/>
  <c r="CE441"/>
  <c r="CA441"/>
  <c r="BW441"/>
  <c r="BQ441"/>
  <c r="BZ441"/>
  <c r="AU441"/>
  <c r="BT441"/>
  <c r="AL444"/>
  <c r="AO441"/>
  <c r="BV441"/>
  <c r="BY444"/>
  <c r="BS444"/>
  <c r="BN441"/>
  <c r="AQ441"/>
  <c r="CC441"/>
  <c r="BR444"/>
  <c r="BQ442"/>
  <c r="BQ444" s="1"/>
  <c r="AY441"/>
  <c r="AT444"/>
  <c r="AV444"/>
  <c r="AV441"/>
  <c r="AJ441"/>
  <c r="BA441"/>
  <c r="BW444"/>
  <c r="CF441"/>
  <c r="BX442"/>
  <c r="BX444" s="1"/>
  <c r="BY441"/>
  <c r="CA444"/>
  <c r="AY442"/>
  <c r="AY444" s="1"/>
  <c r="AU442"/>
  <c r="AU444" s="1"/>
  <c r="BC441"/>
  <c r="AR444"/>
  <c r="BR441"/>
  <c r="CC442"/>
  <c r="CC444" s="1"/>
  <c r="BO442"/>
  <c r="BO444" s="1"/>
  <c r="AW441"/>
  <c r="CE442"/>
  <c r="CE444" s="1"/>
  <c r="CE438"/>
  <c r="CG438"/>
  <c r="CG442"/>
  <c r="CG444" s="1"/>
  <c r="BT442"/>
  <c r="BT444" s="1"/>
  <c r="BD440"/>
  <c r="BD441" s="1"/>
  <c r="AK444"/>
  <c r="AQ442"/>
  <c r="AQ444" s="1"/>
  <c r="AN441"/>
  <c r="BV442"/>
  <c r="BV444" s="1"/>
  <c r="AZ441"/>
  <c r="AM441"/>
  <c r="BA442"/>
  <c r="BA444" s="1"/>
  <c r="BA438"/>
  <c r="AP441"/>
  <c r="AJ442"/>
  <c r="AJ444" s="1"/>
  <c r="AK441"/>
  <c r="AO442"/>
  <c r="AO444" s="1"/>
  <c r="AM444"/>
  <c r="AT441"/>
  <c r="BZ444"/>
  <c r="BM444"/>
  <c r="BC442"/>
  <c r="BC444" s="1"/>
  <c r="BC438"/>
  <c r="CD438"/>
  <c r="CD442"/>
  <c r="CD444" s="1"/>
  <c r="BD442"/>
  <c r="BD444" s="1"/>
  <c r="BD438"/>
  <c r="BB438"/>
  <c r="BB442"/>
  <c r="BB444" s="1"/>
  <c r="CF442"/>
  <c r="CF444" s="1"/>
  <c r="CF438"/>
  <c r="BU442"/>
  <c r="BU444" s="1"/>
  <c r="AN444"/>
  <c r="AS444"/>
  <c r="AR441"/>
  <c r="AL441"/>
  <c r="CB444"/>
  <c r="AP442"/>
  <c r="AP444" s="1"/>
  <c r="BN442"/>
  <c r="BN444" s="1"/>
  <c r="AZ444"/>
  <c r="AX442"/>
  <c r="AX444" s="1"/>
  <c r="AS441"/>
  <c r="AW442"/>
  <c r="AW444" s="1"/>
  <c r="C75" i="16"/>
  <c r="C78"/>
  <c r="C73"/>
  <c r="C79"/>
  <c r="C74"/>
  <c r="C76"/>
  <c r="F311" i="46"/>
  <c r="D47" i="44"/>
  <c r="J49" s="1"/>
  <c r="W30"/>
  <c r="V29"/>
  <c r="V28"/>
  <c r="U30"/>
  <c r="W14"/>
  <c r="W17"/>
  <c r="W16"/>
  <c r="W15"/>
  <c r="W28"/>
  <c r="W29"/>
  <c r="V22"/>
  <c r="W22"/>
  <c r="W21"/>
  <c r="V21"/>
  <c r="U24"/>
  <c r="W23"/>
  <c r="V23"/>
  <c r="I17"/>
  <c r="K14"/>
  <c r="K15"/>
  <c r="K17"/>
  <c r="K16"/>
  <c r="E42"/>
  <c r="F42" s="1"/>
  <c r="G42" s="1"/>
  <c r="H42" s="1"/>
  <c r="I42" s="1"/>
  <c r="J42" s="1"/>
  <c r="K42" s="1"/>
  <c r="L42" s="1"/>
  <c r="M42" s="1"/>
  <c r="N42" s="1"/>
  <c r="O42" s="1"/>
  <c r="P42" s="1"/>
  <c r="Q42" s="1"/>
  <c r="R42" s="1"/>
  <c r="S42" s="1"/>
  <c r="T42" s="1"/>
  <c r="U42" s="1"/>
  <c r="V42" s="1"/>
  <c r="W42" s="1"/>
  <c r="X42" s="1"/>
  <c r="BD120" i="46"/>
  <c r="CG120"/>
  <c r="BB120"/>
  <c r="CE120"/>
  <c r="CD120"/>
  <c r="CF120"/>
  <c r="BA120"/>
  <c r="BC120"/>
  <c r="BC435"/>
  <c r="CF435"/>
  <c r="BA435"/>
  <c r="BB435"/>
  <c r="CD435"/>
  <c r="BD435"/>
  <c r="CG435"/>
  <c r="CE435"/>
  <c r="V314"/>
  <c r="I314"/>
  <c r="R314"/>
  <c r="M314"/>
  <c r="G314"/>
  <c r="W314"/>
  <c r="U314"/>
  <c r="P314"/>
  <c r="T314"/>
  <c r="K314"/>
  <c r="O314"/>
  <c r="L314"/>
  <c r="S314"/>
  <c r="N314"/>
  <c r="J314"/>
  <c r="Q314"/>
  <c r="H314"/>
  <c r="H315" l="1"/>
  <c r="H322" s="1"/>
  <c r="H326" s="1"/>
  <c r="D42" i="33" s="1"/>
  <c r="Q315" i="46"/>
  <c r="Q322" s="1"/>
  <c r="Q326" s="1"/>
  <c r="M42" i="33" s="1"/>
  <c r="J315" i="46"/>
  <c r="J322" s="1"/>
  <c r="J326" s="1"/>
  <c r="F42" i="33" s="1"/>
  <c r="N315" i="46"/>
  <c r="N322" s="1"/>
  <c r="N326" s="1"/>
  <c r="J42" i="33" s="1"/>
  <c r="S315" i="46"/>
  <c r="S322" s="1"/>
  <c r="S326" s="1"/>
  <c r="O42" i="33" s="1"/>
  <c r="L315" i="46"/>
  <c r="L322" s="1"/>
  <c r="L326" s="1"/>
  <c r="H42" i="33" s="1"/>
  <c r="O315" i="46"/>
  <c r="O322" s="1"/>
  <c r="O326" s="1"/>
  <c r="K315"/>
  <c r="K322" s="1"/>
  <c r="K326" s="1"/>
  <c r="T315"/>
  <c r="T322" s="1"/>
  <c r="T326" s="1"/>
  <c r="P42" i="33" s="1"/>
  <c r="P315" i="46"/>
  <c r="P322" s="1"/>
  <c r="P326" s="1"/>
  <c r="L42" i="33" s="1"/>
  <c r="U315" i="46"/>
  <c r="U322" s="1"/>
  <c r="U326" s="1"/>
  <c r="Q42" i="33" s="1"/>
  <c r="W315" i="46"/>
  <c r="W322" s="1"/>
  <c r="W326" s="1"/>
  <c r="S42" i="33" s="1"/>
  <c r="G315" i="46"/>
  <c r="G322" s="1"/>
  <c r="G326" s="1"/>
  <c r="C42" i="33" s="1"/>
  <c r="M315" i="46"/>
  <c r="M322" s="1"/>
  <c r="M326" s="1"/>
  <c r="I42" i="33" s="1"/>
  <c r="R315" i="46"/>
  <c r="R322" s="1"/>
  <c r="R326" s="1"/>
  <c r="I315"/>
  <c r="I322" s="1"/>
  <c r="I326" s="1"/>
  <c r="V315"/>
  <c r="V322" s="1"/>
  <c r="V326" s="1"/>
  <c r="R42" i="33" s="1"/>
  <c r="D50" i="44"/>
  <c r="N22" i="33"/>
  <c r="D36"/>
  <c r="D37" s="1"/>
  <c r="U36"/>
  <c r="U37" s="1"/>
  <c r="H36"/>
  <c r="H37" s="1"/>
  <c r="G36"/>
  <c r="G37" s="1"/>
  <c r="P36"/>
  <c r="P37" s="1"/>
  <c r="N36"/>
  <c r="N37" s="1"/>
  <c r="I36"/>
  <c r="I37" s="1"/>
  <c r="T36"/>
  <c r="T37" s="1"/>
  <c r="E36"/>
  <c r="E37" s="1"/>
  <c r="W36"/>
  <c r="W37" s="1"/>
  <c r="L38"/>
  <c r="R25"/>
  <c r="G22"/>
  <c r="T20"/>
  <c r="T21" s="1"/>
  <c r="S38"/>
  <c r="P25"/>
  <c r="I25"/>
  <c r="I20"/>
  <c r="I21" s="1"/>
  <c r="I26"/>
  <c r="F26"/>
  <c r="G20"/>
  <c r="G21" s="1"/>
  <c r="K25"/>
  <c r="F22"/>
  <c r="H20"/>
  <c r="H21" s="1"/>
  <c r="Q36"/>
  <c r="Q37" s="1"/>
  <c r="R38"/>
  <c r="E38"/>
  <c r="J36"/>
  <c r="J37" s="1"/>
  <c r="U38"/>
  <c r="I38"/>
  <c r="H38"/>
  <c r="V36"/>
  <c r="V37" s="1"/>
  <c r="J26"/>
  <c r="R26"/>
  <c r="S26"/>
  <c r="M25"/>
  <c r="K22"/>
  <c r="M22"/>
  <c r="H22"/>
  <c r="F20"/>
  <c r="F21" s="1"/>
  <c r="L20"/>
  <c r="L21" s="1"/>
  <c r="K36"/>
  <c r="K37" s="1"/>
  <c r="N38"/>
  <c r="J25"/>
  <c r="S22"/>
  <c r="F38"/>
  <c r="Q25"/>
  <c r="U22"/>
  <c r="K20"/>
  <c r="K21" s="1"/>
  <c r="G38"/>
  <c r="P26"/>
  <c r="O22"/>
  <c r="N20"/>
  <c r="N21" s="1"/>
  <c r="D38"/>
  <c r="O25"/>
  <c r="V22"/>
  <c r="V38"/>
  <c r="Q38"/>
  <c r="S25"/>
  <c r="T25"/>
  <c r="H25"/>
  <c r="V25"/>
  <c r="L25"/>
  <c r="D22"/>
  <c r="Q22"/>
  <c r="S20"/>
  <c r="S21" s="1"/>
  <c r="M20"/>
  <c r="M21" s="1"/>
  <c r="Q20"/>
  <c r="Q21" s="1"/>
  <c r="S36"/>
  <c r="S37" s="1"/>
  <c r="O36"/>
  <c r="O37" s="1"/>
  <c r="C36"/>
  <c r="C37" s="1"/>
  <c r="T38"/>
  <c r="R36"/>
  <c r="R37" s="1"/>
  <c r="L26"/>
  <c r="P22"/>
  <c r="K38"/>
  <c r="G25"/>
  <c r="W22"/>
  <c r="D20"/>
  <c r="D21" s="1"/>
  <c r="N25"/>
  <c r="R22"/>
  <c r="J38"/>
  <c r="E25"/>
  <c r="P20"/>
  <c r="P21" s="1"/>
  <c r="M38"/>
  <c r="W38"/>
  <c r="O38"/>
  <c r="D25"/>
  <c r="O26"/>
  <c r="K26"/>
  <c r="L22"/>
  <c r="T22"/>
  <c r="U20"/>
  <c r="U21" s="1"/>
  <c r="J20"/>
  <c r="J21" s="1"/>
  <c r="O20"/>
  <c r="O21" s="1"/>
  <c r="F36"/>
  <c r="F37" s="1"/>
  <c r="Q26"/>
  <c r="N26"/>
  <c r="W20"/>
  <c r="W21" s="1"/>
  <c r="C26"/>
  <c r="C22"/>
  <c r="P38"/>
  <c r="M26"/>
  <c r="J22"/>
  <c r="V20"/>
  <c r="V21" s="1"/>
  <c r="F25"/>
  <c r="U25"/>
  <c r="R20"/>
  <c r="R21" s="1"/>
  <c r="M36"/>
  <c r="M37" s="1"/>
  <c r="C38"/>
  <c r="G26"/>
  <c r="E26"/>
  <c r="D26"/>
  <c r="H26"/>
  <c r="I22"/>
  <c r="E22"/>
  <c r="C20"/>
  <c r="C21" s="1"/>
  <c r="E20"/>
  <c r="E21" s="1"/>
  <c r="L36"/>
  <c r="L37" s="1"/>
  <c r="C81" i="16"/>
  <c r="K42" i="33"/>
  <c r="K41"/>
  <c r="V41"/>
  <c r="F41"/>
  <c r="M41"/>
  <c r="E42"/>
  <c r="E41"/>
  <c r="N42"/>
  <c r="N41"/>
  <c r="U41"/>
  <c r="Q41"/>
  <c r="O41"/>
  <c r="H41"/>
  <c r="S41"/>
  <c r="P41"/>
  <c r="L41"/>
  <c r="I41"/>
  <c r="J41"/>
  <c r="R41"/>
  <c r="T41"/>
  <c r="D41"/>
  <c r="G41"/>
  <c r="G42"/>
  <c r="D49" i="44"/>
  <c r="V30"/>
  <c r="V17"/>
  <c r="V24"/>
  <c r="J17"/>
  <c r="E49"/>
  <c r="M49"/>
  <c r="U49"/>
  <c r="O49"/>
  <c r="H49"/>
  <c r="X49"/>
  <c r="I49"/>
  <c r="R49"/>
  <c r="K49"/>
  <c r="S49"/>
  <c r="L49"/>
  <c r="T49"/>
  <c r="F49"/>
  <c r="N49"/>
  <c r="V49"/>
  <c r="G49"/>
  <c r="W49"/>
  <c r="P49"/>
  <c r="Q49"/>
  <c r="V50"/>
  <c r="K50"/>
  <c r="H50"/>
  <c r="S50"/>
  <c r="W50"/>
  <c r="T50"/>
  <c r="Q50"/>
  <c r="M50"/>
  <c r="R50"/>
  <c r="F50"/>
  <c r="E50"/>
  <c r="X50"/>
  <c r="N50"/>
  <c r="I50"/>
  <c r="O50"/>
  <c r="Y50"/>
  <c r="U50"/>
  <c r="P50"/>
  <c r="J50"/>
  <c r="L50"/>
  <c r="G50"/>
  <c r="Y48"/>
  <c r="M82" i="35"/>
  <c r="D77"/>
  <c r="T334" i="46" l="1"/>
  <c r="AA334"/>
  <c r="Q334"/>
  <c r="X334"/>
  <c r="G334"/>
  <c r="Z334"/>
  <c r="I334"/>
  <c r="V334"/>
  <c r="Y334"/>
  <c r="P334"/>
  <c r="S334"/>
  <c r="J334"/>
  <c r="N334"/>
  <c r="W334"/>
  <c r="M334"/>
  <c r="H334"/>
  <c r="U334"/>
  <c r="K334"/>
  <c r="R334"/>
  <c r="O334"/>
  <c r="L334"/>
  <c r="M222"/>
  <c r="M220"/>
  <c r="M223"/>
  <c r="G55" i="33"/>
  <c r="K327" i="46"/>
  <c r="J327"/>
  <c r="U327"/>
  <c r="R55" i="33"/>
  <c r="V327" i="46"/>
  <c r="L39" i="33"/>
  <c r="Q327" i="46"/>
  <c r="T327"/>
  <c r="K39" i="33"/>
  <c r="T39"/>
  <c r="W327" i="46"/>
  <c r="R327"/>
  <c r="V321"/>
  <c r="V325" s="1"/>
  <c r="V331" s="1"/>
  <c r="V323"/>
  <c r="T323"/>
  <c r="T321"/>
  <c r="H323"/>
  <c r="H321"/>
  <c r="P321"/>
  <c r="P325" s="1"/>
  <c r="P331" s="1"/>
  <c r="P323"/>
  <c r="Q323"/>
  <c r="Q321"/>
  <c r="U321"/>
  <c r="U323"/>
  <c r="U328" s="1"/>
  <c r="J323"/>
  <c r="J321"/>
  <c r="J325" s="1"/>
  <c r="J331" s="1"/>
  <c r="W321"/>
  <c r="W323"/>
  <c r="G332"/>
  <c r="G321"/>
  <c r="G327"/>
  <c r="G323"/>
  <c r="G328" s="1"/>
  <c r="S327"/>
  <c r="S321"/>
  <c r="S323"/>
  <c r="R323"/>
  <c r="R328" s="1"/>
  <c r="R321"/>
  <c r="O321"/>
  <c r="O323"/>
  <c r="N327"/>
  <c r="N323"/>
  <c r="N321"/>
  <c r="M327"/>
  <c r="M321"/>
  <c r="M325" s="1"/>
  <c r="M331" s="1"/>
  <c r="M323"/>
  <c r="M328" s="1"/>
  <c r="L327"/>
  <c r="L323"/>
  <c r="L328" s="1"/>
  <c r="L321"/>
  <c r="L325" s="1"/>
  <c r="L331" s="1"/>
  <c r="I323"/>
  <c r="I321"/>
  <c r="I325" s="1"/>
  <c r="I331" s="1"/>
  <c r="K321"/>
  <c r="K323"/>
  <c r="P55" i="33"/>
  <c r="E55"/>
  <c r="K55"/>
  <c r="T55"/>
  <c r="L55"/>
  <c r="Y49" i="44"/>
  <c r="Q329" i="46"/>
  <c r="L329"/>
  <c r="N329"/>
  <c r="J329"/>
  <c r="S329"/>
  <c r="M224"/>
  <c r="V329"/>
  <c r="R329"/>
  <c r="W329"/>
  <c r="M329"/>
  <c r="U329"/>
  <c r="T329"/>
  <c r="G329"/>
  <c r="K329"/>
  <c r="M225"/>
  <c r="L82" i="35"/>
  <c r="E77"/>
  <c r="G77"/>
  <c r="G82"/>
  <c r="E82"/>
  <c r="R77"/>
  <c r="O82"/>
  <c r="N77"/>
  <c r="K77"/>
  <c r="P77"/>
  <c r="Q77"/>
  <c r="J82"/>
  <c r="L77"/>
  <c r="Q82"/>
  <c r="F77"/>
  <c r="M77"/>
  <c r="V77"/>
  <c r="H82"/>
  <c r="N82"/>
  <c r="R82"/>
  <c r="K82"/>
  <c r="T82"/>
  <c r="O77"/>
  <c r="I77"/>
  <c r="T77"/>
  <c r="S82"/>
  <c r="S77"/>
  <c r="I82"/>
  <c r="H77"/>
  <c r="X77"/>
  <c r="W77"/>
  <c r="F82"/>
  <c r="J77"/>
  <c r="U77"/>
  <c r="P82"/>
  <c r="M226" i="46" l="1"/>
  <c r="M228" s="1"/>
  <c r="G227"/>
  <c r="G222"/>
  <c r="G220"/>
  <c r="G223"/>
  <c r="I327"/>
  <c r="N328"/>
  <c r="S325"/>
  <c r="S331" s="1"/>
  <c r="S337" s="1"/>
  <c r="I328"/>
  <c r="N325"/>
  <c r="N331" s="1"/>
  <c r="N333" s="1"/>
  <c r="S328"/>
  <c r="W338"/>
  <c r="W335" s="1"/>
  <c r="J328"/>
  <c r="P327"/>
  <c r="G325"/>
  <c r="G331" s="1"/>
  <c r="G333" s="1"/>
  <c r="R325"/>
  <c r="R331" s="1"/>
  <c r="R333" s="1"/>
  <c r="T328"/>
  <c r="P328"/>
  <c r="T325"/>
  <c r="T331" s="1"/>
  <c r="T333" s="1"/>
  <c r="Y221"/>
  <c r="Y223"/>
  <c r="Y220"/>
  <c r="X326"/>
  <c r="X328"/>
  <c r="X325"/>
  <c r="X331" s="1"/>
  <c r="X333" s="1"/>
  <c r="AA325"/>
  <c r="AA331" s="1"/>
  <c r="AA333" s="1"/>
  <c r="AA326"/>
  <c r="AA328"/>
  <c r="I338"/>
  <c r="I335" s="1"/>
  <c r="I336" s="1"/>
  <c r="L338"/>
  <c r="L335" s="1"/>
  <c r="V328"/>
  <c r="AA338"/>
  <c r="AA335" s="1"/>
  <c r="U338"/>
  <c r="U335" s="1"/>
  <c r="K328"/>
  <c r="O325"/>
  <c r="O331" s="1"/>
  <c r="O333" s="1"/>
  <c r="H338"/>
  <c r="H335" s="1"/>
  <c r="R338"/>
  <c r="R335" s="1"/>
  <c r="Z338"/>
  <c r="Z335" s="1"/>
  <c r="P338"/>
  <c r="P335" s="1"/>
  <c r="Q328"/>
  <c r="Z326"/>
  <c r="Z328"/>
  <c r="Z325"/>
  <c r="Z331" s="1"/>
  <c r="Z333" s="1"/>
  <c r="R222"/>
  <c r="R223"/>
  <c r="R220"/>
  <c r="X221"/>
  <c r="X220"/>
  <c r="X223"/>
  <c r="T222"/>
  <c r="T220"/>
  <c r="T223"/>
  <c r="AA221"/>
  <c r="AA220"/>
  <c r="AA223"/>
  <c r="P222"/>
  <c r="P223"/>
  <c r="P220"/>
  <c r="S222"/>
  <c r="S220"/>
  <c r="S223"/>
  <c r="N222"/>
  <c r="N223"/>
  <c r="N220"/>
  <c r="J222"/>
  <c r="J223"/>
  <c r="J220"/>
  <c r="I222"/>
  <c r="I220"/>
  <c r="I223"/>
  <c r="Y338"/>
  <c r="Y335" s="1"/>
  <c r="M337"/>
  <c r="X338"/>
  <c r="X335" s="1"/>
  <c r="O328"/>
  <c r="P337"/>
  <c r="L337"/>
  <c r="M338"/>
  <c r="M335" s="1"/>
  <c r="O338"/>
  <c r="O335" s="1"/>
  <c r="W325"/>
  <c r="W331" s="1"/>
  <c r="W333" s="1"/>
  <c r="Q325"/>
  <c r="Q331" s="1"/>
  <c r="H327"/>
  <c r="W222"/>
  <c r="W223"/>
  <c r="W220"/>
  <c r="Z221"/>
  <c r="Z220"/>
  <c r="Z223"/>
  <c r="Q222"/>
  <c r="Q223"/>
  <c r="Q220"/>
  <c r="V222"/>
  <c r="V220"/>
  <c r="V223"/>
  <c r="P233"/>
  <c r="P230" s="1"/>
  <c r="N233"/>
  <c r="N230" s="1"/>
  <c r="K233"/>
  <c r="K230" s="1"/>
  <c r="G233"/>
  <c r="T233"/>
  <c r="T230" s="1"/>
  <c r="L233"/>
  <c r="L230" s="1"/>
  <c r="J233"/>
  <c r="J230" s="1"/>
  <c r="M233"/>
  <c r="M230" s="1"/>
  <c r="X233"/>
  <c r="X230" s="1"/>
  <c r="Z233"/>
  <c r="Z230" s="1"/>
  <c r="Y233"/>
  <c r="Y230" s="1"/>
  <c r="O233"/>
  <c r="O230" s="1"/>
  <c r="R233"/>
  <c r="R230" s="1"/>
  <c r="U233"/>
  <c r="U230" s="1"/>
  <c r="H233"/>
  <c r="H230" s="1"/>
  <c r="AA233"/>
  <c r="AA230" s="1"/>
  <c r="H222"/>
  <c r="I233"/>
  <c r="I230" s="1"/>
  <c r="W233"/>
  <c r="W230" s="1"/>
  <c r="S233"/>
  <c r="S230" s="1"/>
  <c r="Q233"/>
  <c r="Q230" s="1"/>
  <c r="V233"/>
  <c r="V230" s="1"/>
  <c r="H223"/>
  <c r="H220"/>
  <c r="U222"/>
  <c r="U220"/>
  <c r="U223"/>
  <c r="K222"/>
  <c r="K223"/>
  <c r="K220"/>
  <c r="Y326"/>
  <c r="Y328"/>
  <c r="Y325"/>
  <c r="Y331" s="1"/>
  <c r="Y333" s="1"/>
  <c r="L222"/>
  <c r="L220"/>
  <c r="L223"/>
  <c r="V338"/>
  <c r="V335" s="1"/>
  <c r="V336" s="1"/>
  <c r="J338"/>
  <c r="J335" s="1"/>
  <c r="J336" s="1"/>
  <c r="K325"/>
  <c r="K331" s="1"/>
  <c r="K337" s="1"/>
  <c r="O327"/>
  <c r="K338"/>
  <c r="K335" s="1"/>
  <c r="K336" s="1"/>
  <c r="Q338"/>
  <c r="Q335" s="1"/>
  <c r="T338"/>
  <c r="T335" s="1"/>
  <c r="T336" s="1"/>
  <c r="W328"/>
  <c r="H328"/>
  <c r="O222"/>
  <c r="O220"/>
  <c r="O223"/>
  <c r="S338"/>
  <c r="S335" s="1"/>
  <c r="S336" s="1"/>
  <c r="N338"/>
  <c r="N335" s="1"/>
  <c r="G338"/>
  <c r="G335" s="1"/>
  <c r="U325"/>
  <c r="U331" s="1"/>
  <c r="U333" s="1"/>
  <c r="H325"/>
  <c r="H331" s="1"/>
  <c r="H333" s="1"/>
  <c r="V333"/>
  <c r="V337"/>
  <c r="I333"/>
  <c r="I337"/>
  <c r="P333"/>
  <c r="M333"/>
  <c r="J333"/>
  <c r="L333"/>
  <c r="N23" i="33"/>
  <c r="S23"/>
  <c r="G23"/>
  <c r="C23"/>
  <c r="D23"/>
  <c r="J23"/>
  <c r="V23"/>
  <c r="M55"/>
  <c r="H55"/>
  <c r="O55"/>
  <c r="C39"/>
  <c r="G39"/>
  <c r="O39"/>
  <c r="L23"/>
  <c r="R23"/>
  <c r="O23"/>
  <c r="T23"/>
  <c r="K23"/>
  <c r="P23"/>
  <c r="N39"/>
  <c r="D39"/>
  <c r="R39"/>
  <c r="N55"/>
  <c r="S55"/>
  <c r="V39"/>
  <c r="W39"/>
  <c r="M23"/>
  <c r="H23"/>
  <c r="U23"/>
  <c r="W55"/>
  <c r="J39"/>
  <c r="E39"/>
  <c r="Q55"/>
  <c r="F55"/>
  <c r="S39"/>
  <c r="H39"/>
  <c r="P39"/>
  <c r="E23"/>
  <c r="W23"/>
  <c r="Q23"/>
  <c r="F23"/>
  <c r="U39"/>
  <c r="F39"/>
  <c r="U55"/>
  <c r="C55"/>
  <c r="D55"/>
  <c r="J55"/>
  <c r="V55"/>
  <c r="Q39"/>
  <c r="M39"/>
  <c r="I23"/>
  <c r="I39"/>
  <c r="I55"/>
  <c r="D52"/>
  <c r="D53" s="1"/>
  <c r="C52"/>
  <c r="C53" s="1"/>
  <c r="F52"/>
  <c r="F53" s="1"/>
  <c r="T52"/>
  <c r="T53" s="1"/>
  <c r="J52"/>
  <c r="J53" s="1"/>
  <c r="N52"/>
  <c r="N53" s="1"/>
  <c r="S52"/>
  <c r="S53" s="1"/>
  <c r="Q52"/>
  <c r="Q53" s="1"/>
  <c r="K52"/>
  <c r="K53" s="1"/>
  <c r="H52"/>
  <c r="H53" s="1"/>
  <c r="P52"/>
  <c r="P53" s="1"/>
  <c r="V52"/>
  <c r="V53" s="1"/>
  <c r="G52"/>
  <c r="G53" s="1"/>
  <c r="E52"/>
  <c r="E53" s="1"/>
  <c r="I52"/>
  <c r="I53" s="1"/>
  <c r="O52"/>
  <c r="O53" s="1"/>
  <c r="M52"/>
  <c r="M53" s="1"/>
  <c r="L52"/>
  <c r="L53" s="1"/>
  <c r="R52"/>
  <c r="R53" s="1"/>
  <c r="W52"/>
  <c r="W53" s="1"/>
  <c r="U52"/>
  <c r="U53" s="1"/>
  <c r="K85" i="46"/>
  <c r="C54" i="33"/>
  <c r="Y85" i="46"/>
  <c r="Q85"/>
  <c r="P85"/>
  <c r="I85"/>
  <c r="S85"/>
  <c r="H85"/>
  <c r="T85"/>
  <c r="AA85"/>
  <c r="G85"/>
  <c r="L85"/>
  <c r="U85"/>
  <c r="W85"/>
  <c r="X85"/>
  <c r="J85"/>
  <c r="O85"/>
  <c r="M85"/>
  <c r="V85"/>
  <c r="Z85"/>
  <c r="R85"/>
  <c r="N85"/>
  <c r="W54" i="33"/>
  <c r="Z329" i="46"/>
  <c r="J224"/>
  <c r="H329"/>
  <c r="K224"/>
  <c r="P329"/>
  <c r="N224"/>
  <c r="AA224"/>
  <c r="O224"/>
  <c r="V224"/>
  <c r="P224"/>
  <c r="Q224"/>
  <c r="L224"/>
  <c r="I329"/>
  <c r="U224"/>
  <c r="Y329"/>
  <c r="Y224"/>
  <c r="X329"/>
  <c r="X224"/>
  <c r="H224"/>
  <c r="O329"/>
  <c r="R224"/>
  <c r="I224"/>
  <c r="AA329"/>
  <c r="S224"/>
  <c r="T224"/>
  <c r="W224"/>
  <c r="Z224"/>
  <c r="G224"/>
  <c r="H225"/>
  <c r="T225"/>
  <c r="W225"/>
  <c r="J225"/>
  <c r="P225"/>
  <c r="V225"/>
  <c r="U225"/>
  <c r="R225"/>
  <c r="N225"/>
  <c r="Q225"/>
  <c r="G225"/>
  <c r="O225"/>
  <c r="S225"/>
  <c r="K225"/>
  <c r="L225"/>
  <c r="I225"/>
  <c r="V330"/>
  <c r="I330"/>
  <c r="U330"/>
  <c r="M330"/>
  <c r="K330"/>
  <c r="T330"/>
  <c r="J330"/>
  <c r="N330"/>
  <c r="S330"/>
  <c r="W330"/>
  <c r="G330"/>
  <c r="P330"/>
  <c r="R330"/>
  <c r="L330"/>
  <c r="H330"/>
  <c r="O330"/>
  <c r="Q330"/>
  <c r="X99" i="35"/>
  <c r="D99"/>
  <c r="Z226" i="46" l="1"/>
  <c r="Z232" s="1"/>
  <c r="Z234" s="1"/>
  <c r="AA226"/>
  <c r="AA232" s="1"/>
  <c r="AA234" s="1"/>
  <c r="U226"/>
  <c r="U232" s="1"/>
  <c r="U234" s="1"/>
  <c r="N226"/>
  <c r="N228" s="1"/>
  <c r="X226"/>
  <c r="X228" s="1"/>
  <c r="L226"/>
  <c r="L228" s="1"/>
  <c r="P226"/>
  <c r="P228" s="1"/>
  <c r="Y226"/>
  <c r="Y232" s="1"/>
  <c r="Y234" s="1"/>
  <c r="Q226"/>
  <c r="Q232" s="1"/>
  <c r="Q234" s="1"/>
  <c r="J226"/>
  <c r="J232" s="1"/>
  <c r="J234" s="1"/>
  <c r="T226"/>
  <c r="T228" s="1"/>
  <c r="V226"/>
  <c r="V228" s="1"/>
  <c r="W226"/>
  <c r="W228" s="1"/>
  <c r="S226"/>
  <c r="S228" s="1"/>
  <c r="G226"/>
  <c r="G232" s="1"/>
  <c r="G234" s="1"/>
  <c r="R226"/>
  <c r="R232" s="1"/>
  <c r="R234" s="1"/>
  <c r="K226"/>
  <c r="K232" s="1"/>
  <c r="K234" s="1"/>
  <c r="O226"/>
  <c r="O232" s="1"/>
  <c r="O234" s="1"/>
  <c r="H226"/>
  <c r="H228" s="1"/>
  <c r="I226"/>
  <c r="I228" s="1"/>
  <c r="AA330"/>
  <c r="Z225"/>
  <c r="X225"/>
  <c r="T42" i="33"/>
  <c r="AA225" i="46"/>
  <c r="Z330"/>
  <c r="R337"/>
  <c r="R339" s="1"/>
  <c r="S333"/>
  <c r="G337"/>
  <c r="G339" s="1"/>
  <c r="X330"/>
  <c r="U24" i="33"/>
  <c r="Q24"/>
  <c r="W24"/>
  <c r="T24"/>
  <c r="Q337" i="46"/>
  <c r="Q339" s="1"/>
  <c r="V24" i="33"/>
  <c r="Y336" i="46"/>
  <c r="P339"/>
  <c r="N24" i="33"/>
  <c r="K339" i="46"/>
  <c r="M339"/>
  <c r="Q336"/>
  <c r="U336"/>
  <c r="Y337"/>
  <c r="Y339" s="1"/>
  <c r="K333"/>
  <c r="W336"/>
  <c r="O336"/>
  <c r="N337"/>
  <c r="N339" s="1"/>
  <c r="G230"/>
  <c r="G231" s="1"/>
  <c r="P336"/>
  <c r="I339"/>
  <c r="J337"/>
  <c r="J339" s="1"/>
  <c r="G336"/>
  <c r="V42" i="33"/>
  <c r="G24"/>
  <c r="T337" i="46"/>
  <c r="T339" s="1"/>
  <c r="M231"/>
  <c r="X336"/>
  <c r="U26" i="33"/>
  <c r="K24"/>
  <c r="Q333" i="46"/>
  <c r="H231"/>
  <c r="Y225"/>
  <c r="O24" i="33"/>
  <c r="P24"/>
  <c r="Z336" i="46"/>
  <c r="Q231"/>
  <c r="L231"/>
  <c r="W231"/>
  <c r="L339"/>
  <c r="AA336"/>
  <c r="V26" i="33"/>
  <c r="W26"/>
  <c r="C24"/>
  <c r="X337" i="46"/>
  <c r="X339" s="1"/>
  <c r="R231"/>
  <c r="Y231"/>
  <c r="I231"/>
  <c r="N336"/>
  <c r="T26" i="33"/>
  <c r="W337" i="46"/>
  <c r="W339" s="1"/>
  <c r="H24" i="33"/>
  <c r="P231" i="46"/>
  <c r="F24" i="33"/>
  <c r="Y330" i="46"/>
  <c r="N231"/>
  <c r="K231"/>
  <c r="H336"/>
  <c r="O228"/>
  <c r="S24" i="33"/>
  <c r="L24"/>
  <c r="J231" i="46"/>
  <c r="E24" i="33"/>
  <c r="S339" i="46"/>
  <c r="H337"/>
  <c r="H339" s="1"/>
  <c r="Z337"/>
  <c r="Z339" s="1"/>
  <c r="L336"/>
  <c r="M232"/>
  <c r="M234" s="1"/>
  <c r="V231"/>
  <c r="T231"/>
  <c r="O337"/>
  <c r="O339" s="1"/>
  <c r="V339"/>
  <c r="M336"/>
  <c r="M24" i="33"/>
  <c r="J24"/>
  <c r="U337" i="46"/>
  <c r="U339" s="1"/>
  <c r="O231"/>
  <c r="R24" i="33"/>
  <c r="AA231" i="46"/>
  <c r="AA337"/>
  <c r="AA339" s="1"/>
  <c r="R336"/>
  <c r="Z231"/>
  <c r="X231"/>
  <c r="S231"/>
  <c r="U231"/>
  <c r="U42" i="33"/>
  <c r="W42"/>
  <c r="L28"/>
  <c r="U27"/>
  <c r="U28"/>
  <c r="S28"/>
  <c r="Q27"/>
  <c r="Q28"/>
  <c r="G28"/>
  <c r="F27"/>
  <c r="E28"/>
  <c r="C28"/>
  <c r="H28"/>
  <c r="F28"/>
  <c r="N28"/>
  <c r="P28"/>
  <c r="M27"/>
  <c r="C25"/>
  <c r="K28"/>
  <c r="J28"/>
  <c r="W25"/>
  <c r="R28"/>
  <c r="M28"/>
  <c r="D28"/>
  <c r="U29"/>
  <c r="P29"/>
  <c r="O29"/>
  <c r="J29"/>
  <c r="Q29"/>
  <c r="G29"/>
  <c r="G30"/>
  <c r="M29"/>
  <c r="N29"/>
  <c r="F29"/>
  <c r="F30"/>
  <c r="O28"/>
  <c r="V27"/>
  <c r="T28"/>
  <c r="G27"/>
  <c r="O27"/>
  <c r="N27"/>
  <c r="W28"/>
  <c r="V28"/>
  <c r="J27"/>
  <c r="P27"/>
  <c r="I28"/>
  <c r="N86" i="46"/>
  <c r="N87" s="1"/>
  <c r="R86"/>
  <c r="R87" s="1"/>
  <c r="Z86"/>
  <c r="Z87" s="1"/>
  <c r="V86"/>
  <c r="V87" s="1"/>
  <c r="M86"/>
  <c r="M87" s="1"/>
  <c r="O86"/>
  <c r="O87" s="1"/>
  <c r="J86"/>
  <c r="J87" s="1"/>
  <c r="X86"/>
  <c r="X87" s="1"/>
  <c r="W86"/>
  <c r="W87" s="1"/>
  <c r="U86"/>
  <c r="U87" s="1"/>
  <c r="L86"/>
  <c r="L87" s="1"/>
  <c r="G86"/>
  <c r="G87" s="1"/>
  <c r="AA86"/>
  <c r="AA87" s="1"/>
  <c r="T86"/>
  <c r="T87" s="1"/>
  <c r="H86"/>
  <c r="H87" s="1"/>
  <c r="S86"/>
  <c r="S87" s="1"/>
  <c r="I86"/>
  <c r="I87" s="1"/>
  <c r="P86"/>
  <c r="P87" s="1"/>
  <c r="Q86"/>
  <c r="Q87" s="1"/>
  <c r="Y86"/>
  <c r="Y87" s="1"/>
  <c r="K86"/>
  <c r="K87" s="1"/>
  <c r="J43" i="33"/>
  <c r="O44"/>
  <c r="J40"/>
  <c r="R30"/>
  <c r="E44"/>
  <c r="R27"/>
  <c r="Q40"/>
  <c r="Q43"/>
  <c r="O30"/>
  <c r="H40"/>
  <c r="H44"/>
  <c r="D40"/>
  <c r="D44"/>
  <c r="C29"/>
  <c r="I29"/>
  <c r="K27"/>
  <c r="L27"/>
  <c r="S29"/>
  <c r="D29"/>
  <c r="O43"/>
  <c r="P43"/>
  <c r="S44"/>
  <c r="W44"/>
  <c r="C30"/>
  <c r="C27"/>
  <c r="P44"/>
  <c r="K40"/>
  <c r="M43"/>
  <c r="K44"/>
  <c r="S30"/>
  <c r="S27"/>
  <c r="T44"/>
  <c r="N44"/>
  <c r="H27"/>
  <c r="T40"/>
  <c r="H29"/>
  <c r="K29"/>
  <c r="W27"/>
  <c r="T43"/>
  <c r="M44"/>
  <c r="V43"/>
  <c r="G44"/>
  <c r="K43"/>
  <c r="W43"/>
  <c r="J44"/>
  <c r="F44"/>
  <c r="W41"/>
  <c r="G43"/>
  <c r="F43"/>
  <c r="T27"/>
  <c r="D43"/>
  <c r="D27"/>
  <c r="R44"/>
  <c r="I40"/>
  <c r="U44"/>
  <c r="E30"/>
  <c r="E43"/>
  <c r="Q44"/>
  <c r="D24"/>
  <c r="L43"/>
  <c r="L29"/>
  <c r="I24"/>
  <c r="E27"/>
  <c r="V44"/>
  <c r="K30"/>
  <c r="U54"/>
  <c r="T54"/>
  <c r="E54"/>
  <c r="I54"/>
  <c r="Q30"/>
  <c r="G54"/>
  <c r="S54"/>
  <c r="P30"/>
  <c r="L54"/>
  <c r="H54"/>
  <c r="D54"/>
  <c r="V54"/>
  <c r="M30"/>
  <c r="N30"/>
  <c r="J54"/>
  <c r="K54"/>
  <c r="N54"/>
  <c r="F54"/>
  <c r="Q54"/>
  <c r="L30"/>
  <c r="J30"/>
  <c r="R54"/>
  <c r="P54"/>
  <c r="O54"/>
  <c r="M54"/>
  <c r="I43"/>
  <c r="I27"/>
  <c r="C44"/>
  <c r="L44"/>
  <c r="I44"/>
  <c r="H43"/>
  <c r="C41"/>
  <c r="W40"/>
  <c r="S40"/>
  <c r="F40"/>
  <c r="N40"/>
  <c r="P40"/>
  <c r="G40"/>
  <c r="L40"/>
  <c r="V40"/>
  <c r="O40"/>
  <c r="E40"/>
  <c r="R40"/>
  <c r="F416" i="46"/>
  <c r="G45" i="33"/>
  <c r="R81" i="35"/>
  <c r="H81"/>
  <c r="E81"/>
  <c r="S81"/>
  <c r="U81"/>
  <c r="T81"/>
  <c r="I81"/>
  <c r="P81"/>
  <c r="D82"/>
  <c r="W81"/>
  <c r="M81"/>
  <c r="J81"/>
  <c r="Q81"/>
  <c r="O81"/>
  <c r="G81"/>
  <c r="K81"/>
  <c r="L81"/>
  <c r="F81"/>
  <c r="W82"/>
  <c r="W419" i="46"/>
  <c r="L419"/>
  <c r="H419"/>
  <c r="N419"/>
  <c r="O419"/>
  <c r="J419"/>
  <c r="R419"/>
  <c r="G419"/>
  <c r="M419"/>
  <c r="I419"/>
  <c r="V419"/>
  <c r="S419"/>
  <c r="U419"/>
  <c r="P419"/>
  <c r="K419"/>
  <c r="T419"/>
  <c r="Q419"/>
  <c r="V82" i="35"/>
  <c r="X82"/>
  <c r="R83"/>
  <c r="I84"/>
  <c r="W99"/>
  <c r="X81"/>
  <c r="W80"/>
  <c r="W83"/>
  <c r="I83"/>
  <c r="J84"/>
  <c r="H86"/>
  <c r="V99"/>
  <c r="N84"/>
  <c r="U82"/>
  <c r="P83"/>
  <c r="J83"/>
  <c r="L99"/>
  <c r="F99"/>
  <c r="O80"/>
  <c r="H80"/>
  <c r="R80"/>
  <c r="G99"/>
  <c r="P80"/>
  <c r="P99"/>
  <c r="Q83"/>
  <c r="L84"/>
  <c r="H99"/>
  <c r="M80"/>
  <c r="P84"/>
  <c r="N99"/>
  <c r="H83"/>
  <c r="J80"/>
  <c r="L80"/>
  <c r="R84"/>
  <c r="Q84"/>
  <c r="M99"/>
  <c r="O99"/>
  <c r="M84"/>
  <c r="J99"/>
  <c r="W84"/>
  <c r="K83"/>
  <c r="E99"/>
  <c r="Q99"/>
  <c r="R99"/>
  <c r="I99"/>
  <c r="F84"/>
  <c r="M83"/>
  <c r="E80"/>
  <c r="E84"/>
  <c r="K84"/>
  <c r="I80"/>
  <c r="K80"/>
  <c r="K99"/>
  <c r="S99"/>
  <c r="U99"/>
  <c r="X84"/>
  <c r="T80"/>
  <c r="T99"/>
  <c r="L83"/>
  <c r="H84"/>
  <c r="E83"/>
  <c r="G83"/>
  <c r="X80"/>
  <c r="Q80"/>
  <c r="S232" i="46" l="1"/>
  <c r="S234" s="1"/>
  <c r="O32" i="33" s="1"/>
  <c r="L232" i="46"/>
  <c r="L234" s="1"/>
  <c r="H32" i="33" s="1"/>
  <c r="J228" i="46"/>
  <c r="AA228"/>
  <c r="K228"/>
  <c r="X232"/>
  <c r="X234" s="1"/>
  <c r="T32" i="33" s="1"/>
  <c r="I232" i="46"/>
  <c r="I234" s="1"/>
  <c r="E32" i="33" s="1"/>
  <c r="V232" i="46"/>
  <c r="V234" s="1"/>
  <c r="N232"/>
  <c r="N234" s="1"/>
  <c r="Q228"/>
  <c r="Z228"/>
  <c r="Y228"/>
  <c r="R228"/>
  <c r="H232"/>
  <c r="H234" s="1"/>
  <c r="G228"/>
  <c r="V30" i="33"/>
  <c r="T232" i="46"/>
  <c r="T234" s="1"/>
  <c r="P232"/>
  <c r="P234" s="1"/>
  <c r="U228"/>
  <c r="T30" i="33"/>
  <c r="W232" i="46"/>
  <c r="W234" s="1"/>
  <c r="U30" i="33"/>
  <c r="W29"/>
  <c r="V29"/>
  <c r="DL339" i="46"/>
  <c r="DL234"/>
  <c r="GU339"/>
  <c r="GU234"/>
  <c r="Q420"/>
  <c r="Q427" s="1"/>
  <c r="T420"/>
  <c r="T427" s="1"/>
  <c r="K420"/>
  <c r="K427" s="1"/>
  <c r="P420"/>
  <c r="P427" s="1"/>
  <c r="U420"/>
  <c r="U427" s="1"/>
  <c r="S420"/>
  <c r="S427" s="1"/>
  <c r="V420"/>
  <c r="V427" s="1"/>
  <c r="I420"/>
  <c r="I427" s="1"/>
  <c r="M420"/>
  <c r="M427" s="1"/>
  <c r="G420"/>
  <c r="G427" s="1"/>
  <c r="R420"/>
  <c r="R427" s="1"/>
  <c r="J420"/>
  <c r="J427" s="1"/>
  <c r="O420"/>
  <c r="O427" s="1"/>
  <c r="N420"/>
  <c r="N427" s="1"/>
  <c r="H420"/>
  <c r="H427" s="1"/>
  <c r="L420"/>
  <c r="L427" s="1"/>
  <c r="W420"/>
  <c r="W427" s="1"/>
  <c r="U58" i="33"/>
  <c r="I31"/>
  <c r="H31"/>
  <c r="CI234" i="46"/>
  <c r="K32" i="33"/>
  <c r="E31"/>
  <c r="T31"/>
  <c r="W32"/>
  <c r="D31"/>
  <c r="J31"/>
  <c r="G31"/>
  <c r="C31"/>
  <c r="P31"/>
  <c r="I32"/>
  <c r="S31"/>
  <c r="Q31"/>
  <c r="L31"/>
  <c r="M31"/>
  <c r="V31"/>
  <c r="K31"/>
  <c r="R31"/>
  <c r="F31"/>
  <c r="C32"/>
  <c r="U31"/>
  <c r="N31"/>
  <c r="M32"/>
  <c r="V32"/>
  <c r="W31"/>
  <c r="O31"/>
  <c r="CI339" i="46"/>
  <c r="M46" i="33"/>
  <c r="M45"/>
  <c r="I45"/>
  <c r="K46"/>
  <c r="O45"/>
  <c r="D45"/>
  <c r="F46"/>
  <c r="D30"/>
  <c r="D46"/>
  <c r="R29"/>
  <c r="J46"/>
  <c r="J45"/>
  <c r="F45"/>
  <c r="W30"/>
  <c r="E45"/>
  <c r="H46"/>
  <c r="T29"/>
  <c r="T45"/>
  <c r="W45"/>
  <c r="V45"/>
  <c r="E29"/>
  <c r="V46"/>
  <c r="P45"/>
  <c r="H30"/>
  <c r="D48"/>
  <c r="C45"/>
  <c r="N43"/>
  <c r="N45"/>
  <c r="S45"/>
  <c r="R43"/>
  <c r="U43"/>
  <c r="U45"/>
  <c r="S43"/>
  <c r="S46"/>
  <c r="F32"/>
  <c r="G32"/>
  <c r="Q32"/>
  <c r="K45"/>
  <c r="N32"/>
  <c r="N47"/>
  <c r="H47"/>
  <c r="U40"/>
  <c r="M40"/>
  <c r="C40"/>
  <c r="H45"/>
  <c r="F47"/>
  <c r="L47"/>
  <c r="P47"/>
  <c r="J47"/>
  <c r="K47"/>
  <c r="U47"/>
  <c r="R45"/>
  <c r="R47"/>
  <c r="U32"/>
  <c r="Q47"/>
  <c r="E47"/>
  <c r="L45"/>
  <c r="T47"/>
  <c r="D47"/>
  <c r="O47"/>
  <c r="I47"/>
  <c r="M47"/>
  <c r="C47"/>
  <c r="S47"/>
  <c r="V47"/>
  <c r="O48"/>
  <c r="G47"/>
  <c r="T46"/>
  <c r="R46"/>
  <c r="W46"/>
  <c r="U46"/>
  <c r="E46"/>
  <c r="I30"/>
  <c r="I46"/>
  <c r="O46"/>
  <c r="L46"/>
  <c r="N46"/>
  <c r="P46"/>
  <c r="G46"/>
  <c r="W48"/>
  <c r="C43"/>
  <c r="W47"/>
  <c r="R48"/>
  <c r="L48"/>
  <c r="P48"/>
  <c r="V48"/>
  <c r="C48"/>
  <c r="S48"/>
  <c r="M48"/>
  <c r="H88" i="46"/>
  <c r="G88"/>
  <c r="N88"/>
  <c r="U88"/>
  <c r="I88"/>
  <c r="Q88"/>
  <c r="Y88"/>
  <c r="O88"/>
  <c r="L88"/>
  <c r="T88"/>
  <c r="X88"/>
  <c r="X89" s="1"/>
  <c r="W88"/>
  <c r="K88"/>
  <c r="S88"/>
  <c r="AA88"/>
  <c r="P88"/>
  <c r="V88"/>
  <c r="M88"/>
  <c r="J88"/>
  <c r="R88"/>
  <c r="Z88"/>
  <c r="E58" i="33"/>
  <c r="E57"/>
  <c r="N57"/>
  <c r="N58"/>
  <c r="K58"/>
  <c r="K57"/>
  <c r="S57"/>
  <c r="S58"/>
  <c r="I58"/>
  <c r="I57"/>
  <c r="D58"/>
  <c r="D57"/>
  <c r="L57"/>
  <c r="L58"/>
  <c r="J58"/>
  <c r="J57"/>
  <c r="H57"/>
  <c r="H58"/>
  <c r="G57"/>
  <c r="G58"/>
  <c r="P58"/>
  <c r="P57"/>
  <c r="R58"/>
  <c r="R57"/>
  <c r="V57"/>
  <c r="F57"/>
  <c r="F58"/>
  <c r="Q57"/>
  <c r="Q58"/>
  <c r="U57"/>
  <c r="M58"/>
  <c r="M57"/>
  <c r="C58"/>
  <c r="T57"/>
  <c r="O58"/>
  <c r="O57"/>
  <c r="D81" i="35"/>
  <c r="T84"/>
  <c r="V84"/>
  <c r="N81"/>
  <c r="N83" s="1"/>
  <c r="S84"/>
  <c r="O84"/>
  <c r="D84"/>
  <c r="V81"/>
  <c r="X419" i="46"/>
  <c r="Y419"/>
  <c r="Z419"/>
  <c r="AA419"/>
  <c r="I93"/>
  <c r="K93"/>
  <c r="Z93"/>
  <c r="U93"/>
  <c r="W93"/>
  <c r="R93"/>
  <c r="S93"/>
  <c r="N93"/>
  <c r="X93"/>
  <c r="J93"/>
  <c r="G93"/>
  <c r="T93"/>
  <c r="M93"/>
  <c r="Y93"/>
  <c r="Q93"/>
  <c r="H93"/>
  <c r="L93"/>
  <c r="V93"/>
  <c r="O93"/>
  <c r="P93"/>
  <c r="AA93"/>
  <c r="V86" i="35"/>
  <c r="V87"/>
  <c r="D86"/>
  <c r="P104"/>
  <c r="G80"/>
  <c r="T87"/>
  <c r="K86"/>
  <c r="V80"/>
  <c r="M104"/>
  <c r="F86"/>
  <c r="W86"/>
  <c r="F83"/>
  <c r="E104"/>
  <c r="N86"/>
  <c r="J86"/>
  <c r="I87"/>
  <c r="N80"/>
  <c r="T83"/>
  <c r="N104"/>
  <c r="U84"/>
  <c r="I86"/>
  <c r="S83"/>
  <c r="J87"/>
  <c r="V83"/>
  <c r="L87"/>
  <c r="Q104"/>
  <c r="I104"/>
  <c r="T104"/>
  <c r="G87"/>
  <c r="U80"/>
  <c r="P86"/>
  <c r="H87"/>
  <c r="L104"/>
  <c r="S87"/>
  <c r="E87"/>
  <c r="O86"/>
  <c r="E86"/>
  <c r="G86"/>
  <c r="Q86"/>
  <c r="X83"/>
  <c r="R104"/>
  <c r="K104"/>
  <c r="U86"/>
  <c r="L86"/>
  <c r="S104"/>
  <c r="W87"/>
  <c r="K87"/>
  <c r="U83"/>
  <c r="S86"/>
  <c r="D80"/>
  <c r="O83"/>
  <c r="M86"/>
  <c r="G84"/>
  <c r="F80"/>
  <c r="P87"/>
  <c r="F87"/>
  <c r="X86"/>
  <c r="G104"/>
  <c r="Q87"/>
  <c r="S80"/>
  <c r="O87"/>
  <c r="T86"/>
  <c r="U87"/>
  <c r="D83"/>
  <c r="N87"/>
  <c r="M87"/>
  <c r="J32" i="33" l="1"/>
  <c r="L32"/>
  <c r="R32"/>
  <c r="P32"/>
  <c r="W4"/>
  <c r="W5" s="1"/>
  <c r="L4"/>
  <c r="L5" s="1"/>
  <c r="K4"/>
  <c r="K5" s="1"/>
  <c r="R4"/>
  <c r="R5" s="1"/>
  <c r="H4"/>
  <c r="H5" s="1"/>
  <c r="D4"/>
  <c r="D5" s="1"/>
  <c r="M4"/>
  <c r="M5" s="1"/>
  <c r="U4"/>
  <c r="U5" s="1"/>
  <c r="I4"/>
  <c r="I5" s="1"/>
  <c r="P4"/>
  <c r="P5" s="1"/>
  <c r="C4"/>
  <c r="C5" s="1"/>
  <c r="F4"/>
  <c r="F5" s="1"/>
  <c r="T4"/>
  <c r="T5" s="1"/>
  <c r="J4"/>
  <c r="J5" s="1"/>
  <c r="O4"/>
  <c r="O5" s="1"/>
  <c r="N4"/>
  <c r="N5" s="1"/>
  <c r="S4"/>
  <c r="S5" s="1"/>
  <c r="Q4"/>
  <c r="Q5" s="1"/>
  <c r="V4"/>
  <c r="V5" s="1"/>
  <c r="G4"/>
  <c r="G5" s="1"/>
  <c r="E4"/>
  <c r="E5" s="1"/>
  <c r="AC234" i="46"/>
  <c r="S32" i="33"/>
  <c r="D32"/>
  <c r="AA420" i="46"/>
  <c r="AA427" s="1"/>
  <c r="Z420"/>
  <c r="Z427" s="1"/>
  <c r="Y420"/>
  <c r="Y427" s="1"/>
  <c r="X420"/>
  <c r="X427" s="1"/>
  <c r="M432"/>
  <c r="M426"/>
  <c r="M430" s="1"/>
  <c r="M436" s="1"/>
  <c r="M428"/>
  <c r="M433" s="1"/>
  <c r="G437"/>
  <c r="G432"/>
  <c r="G426"/>
  <c r="G430" s="1"/>
  <c r="G436" s="1"/>
  <c r="G428"/>
  <c r="G433" s="1"/>
  <c r="T432"/>
  <c r="T426"/>
  <c r="T430" s="1"/>
  <c r="T436" s="1"/>
  <c r="T428"/>
  <c r="T433" s="1"/>
  <c r="R428"/>
  <c r="R433" s="1"/>
  <c r="R432"/>
  <c r="R426"/>
  <c r="R430" s="1"/>
  <c r="R436" s="1"/>
  <c r="K432"/>
  <c r="K426"/>
  <c r="K430" s="1"/>
  <c r="K436" s="1"/>
  <c r="K428"/>
  <c r="K433" s="1"/>
  <c r="Q432"/>
  <c r="Q426"/>
  <c r="Q430" s="1"/>
  <c r="Q436" s="1"/>
  <c r="Q428"/>
  <c r="Q433" s="1"/>
  <c r="O432"/>
  <c r="O426"/>
  <c r="O430" s="1"/>
  <c r="O436" s="1"/>
  <c r="O428"/>
  <c r="O433" s="1"/>
  <c r="U432"/>
  <c r="U426"/>
  <c r="U430" s="1"/>
  <c r="U436" s="1"/>
  <c r="U428"/>
  <c r="U433" s="1"/>
  <c r="N428"/>
  <c r="N433" s="1"/>
  <c r="N432"/>
  <c r="N426"/>
  <c r="N430" s="1"/>
  <c r="N436" s="1"/>
  <c r="S426"/>
  <c r="S430" s="1"/>
  <c r="S436" s="1"/>
  <c r="S432"/>
  <c r="S428"/>
  <c r="S433" s="1"/>
  <c r="H428"/>
  <c r="H433" s="1"/>
  <c r="H426"/>
  <c r="H430" s="1"/>
  <c r="H436" s="1"/>
  <c r="H432"/>
  <c r="V432"/>
  <c r="V428"/>
  <c r="V433" s="1"/>
  <c r="V426"/>
  <c r="V430" s="1"/>
  <c r="V436" s="1"/>
  <c r="W432"/>
  <c r="W426"/>
  <c r="W430" s="1"/>
  <c r="W436" s="1"/>
  <c r="W428"/>
  <c r="W433" s="1"/>
  <c r="J432"/>
  <c r="J426"/>
  <c r="J430" s="1"/>
  <c r="J436" s="1"/>
  <c r="J428"/>
  <c r="J433" s="1"/>
  <c r="P432"/>
  <c r="P426"/>
  <c r="P430" s="1"/>
  <c r="P436" s="1"/>
  <c r="P428"/>
  <c r="P433" s="1"/>
  <c r="L426"/>
  <c r="L430" s="1"/>
  <c r="L436" s="1"/>
  <c r="L432"/>
  <c r="L428"/>
  <c r="L433" s="1"/>
  <c r="I432"/>
  <c r="I428"/>
  <c r="I433" s="1"/>
  <c r="I426"/>
  <c r="I430" s="1"/>
  <c r="I436" s="1"/>
  <c r="T58" i="33"/>
  <c r="W58"/>
  <c r="V58"/>
  <c r="AA89" i="46"/>
  <c r="P89"/>
  <c r="O89"/>
  <c r="V89"/>
  <c r="L89"/>
  <c r="H89"/>
  <c r="Q89"/>
  <c r="Y89"/>
  <c r="M89"/>
  <c r="T89"/>
  <c r="G89"/>
  <c r="J89"/>
  <c r="N89"/>
  <c r="S89"/>
  <c r="R89"/>
  <c r="W89"/>
  <c r="U89"/>
  <c r="Z89"/>
  <c r="K89"/>
  <c r="I89"/>
  <c r="Q46" i="33"/>
  <c r="Q45"/>
  <c r="J48"/>
  <c r="H48"/>
  <c r="Q48"/>
  <c r="F48"/>
  <c r="E48"/>
  <c r="G48"/>
  <c r="K48"/>
  <c r="T48"/>
  <c r="N48"/>
  <c r="I48"/>
  <c r="U48"/>
  <c r="C46"/>
  <c r="N13" i="35"/>
  <c r="N14"/>
  <c r="D31"/>
  <c r="N434" i="46"/>
  <c r="V434"/>
  <c r="H434"/>
  <c r="I434"/>
  <c r="S434"/>
  <c r="M434"/>
  <c r="Q434"/>
  <c r="J434"/>
  <c r="T434"/>
  <c r="L434"/>
  <c r="U434"/>
  <c r="W434"/>
  <c r="G434"/>
  <c r="R434"/>
  <c r="O434"/>
  <c r="P434"/>
  <c r="K434"/>
  <c r="G90"/>
  <c r="Y90"/>
  <c r="R90"/>
  <c r="Q90"/>
  <c r="S90"/>
  <c r="H90"/>
  <c r="N90"/>
  <c r="L90"/>
  <c r="X90"/>
  <c r="I90"/>
  <c r="V90"/>
  <c r="J90"/>
  <c r="K90"/>
  <c r="O90"/>
  <c r="Z90"/>
  <c r="P90"/>
  <c r="T90"/>
  <c r="U90"/>
  <c r="AA90"/>
  <c r="M90"/>
  <c r="W90"/>
  <c r="U104" i="35"/>
  <c r="W104"/>
  <c r="Y94" i="46"/>
  <c r="R94"/>
  <c r="Z94"/>
  <c r="W94"/>
  <c r="Q94"/>
  <c r="S94"/>
  <c r="K94"/>
  <c r="G94"/>
  <c r="U94"/>
  <c r="AA94"/>
  <c r="H94"/>
  <c r="N94"/>
  <c r="V94"/>
  <c r="O94"/>
  <c r="P94"/>
  <c r="M94"/>
  <c r="L94"/>
  <c r="X94"/>
  <c r="I94"/>
  <c r="J94"/>
  <c r="T94"/>
  <c r="W76" i="35"/>
  <c r="V104"/>
  <c r="V54"/>
  <c r="V90"/>
  <c r="J76"/>
  <c r="I76"/>
  <c r="S89"/>
  <c r="H54"/>
  <c r="W89"/>
  <c r="D90"/>
  <c r="N54"/>
  <c r="M90"/>
  <c r="J54"/>
  <c r="X76"/>
  <c r="P32"/>
  <c r="X89"/>
  <c r="E98"/>
  <c r="K76"/>
  <c r="E54"/>
  <c r="H104"/>
  <c r="P89"/>
  <c r="N98"/>
  <c r="L90"/>
  <c r="R76"/>
  <c r="S54"/>
  <c r="L76"/>
  <c r="T90"/>
  <c r="L98"/>
  <c r="R89"/>
  <c r="J98"/>
  <c r="V89"/>
  <c r="O54"/>
  <c r="G54"/>
  <c r="I89"/>
  <c r="W54"/>
  <c r="N32"/>
  <c r="G76"/>
  <c r="L89"/>
  <c r="D89"/>
  <c r="K90"/>
  <c r="Q76"/>
  <c r="M98"/>
  <c r="O104"/>
  <c r="S32"/>
  <c r="W32"/>
  <c r="U76"/>
  <c r="U54"/>
  <c r="Q32"/>
  <c r="R87"/>
  <c r="D76"/>
  <c r="K54"/>
  <c r="R98"/>
  <c r="N76"/>
  <c r="L32"/>
  <c r="S98"/>
  <c r="P90"/>
  <c r="V76"/>
  <c r="O89"/>
  <c r="O32"/>
  <c r="U89"/>
  <c r="V32"/>
  <c r="X90"/>
  <c r="O90"/>
  <c r="T76"/>
  <c r="I32"/>
  <c r="Q54"/>
  <c r="D98"/>
  <c r="H89"/>
  <c r="M32"/>
  <c r="G98"/>
  <c r="P76"/>
  <c r="V98"/>
  <c r="J89"/>
  <c r="H90"/>
  <c r="X87"/>
  <c r="T32"/>
  <c r="P98"/>
  <c r="F76"/>
  <c r="D87"/>
  <c r="O98"/>
  <c r="F54"/>
  <c r="N89"/>
  <c r="W98"/>
  <c r="T54"/>
  <c r="R86"/>
  <c r="O76"/>
  <c r="G32"/>
  <c r="J90"/>
  <c r="S76"/>
  <c r="U98"/>
  <c r="R90"/>
  <c r="G89"/>
  <c r="F32"/>
  <c r="L54"/>
  <c r="K98"/>
  <c r="J32"/>
  <c r="Q98"/>
  <c r="M54"/>
  <c r="H76"/>
  <c r="X54"/>
  <c r="U32"/>
  <c r="T89"/>
  <c r="R54"/>
  <c r="F98"/>
  <c r="T98"/>
  <c r="E89"/>
  <c r="F89"/>
  <c r="X98"/>
  <c r="E90"/>
  <c r="Q90"/>
  <c r="P54"/>
  <c r="I90"/>
  <c r="D32"/>
  <c r="D54"/>
  <c r="H32"/>
  <c r="E32"/>
  <c r="W90"/>
  <c r="Q89"/>
  <c r="I98"/>
  <c r="E76"/>
  <c r="N90"/>
  <c r="I54"/>
  <c r="K89"/>
  <c r="M76"/>
  <c r="X32"/>
  <c r="M89"/>
  <c r="H98"/>
  <c r="K32"/>
  <c r="R32"/>
  <c r="X32" i="33" l="1"/>
  <c r="U439" i="46"/>
  <c r="U442" s="1"/>
  <c r="P439"/>
  <c r="P442" s="1"/>
  <c r="Z439"/>
  <c r="M439"/>
  <c r="O439"/>
  <c r="Q439"/>
  <c r="Q442" s="1"/>
  <c r="R439"/>
  <c r="K439"/>
  <c r="N439"/>
  <c r="G439"/>
  <c r="L439"/>
  <c r="Y439"/>
  <c r="W439"/>
  <c r="X439"/>
  <c r="V439"/>
  <c r="T439"/>
  <c r="H439"/>
  <c r="J439"/>
  <c r="J442" s="1"/>
  <c r="S439"/>
  <c r="AA439"/>
  <c r="I439"/>
  <c r="X443"/>
  <c r="X440" s="1"/>
  <c r="W443"/>
  <c r="W440" s="1"/>
  <c r="T443"/>
  <c r="T440" s="1"/>
  <c r="L443"/>
  <c r="L440" s="1"/>
  <c r="N443"/>
  <c r="N440" s="1"/>
  <c r="R443"/>
  <c r="R440" s="1"/>
  <c r="AA432"/>
  <c r="AA437"/>
  <c r="AA428"/>
  <c r="AA426"/>
  <c r="AA430" s="1"/>
  <c r="AA436" s="1"/>
  <c r="I438"/>
  <c r="N438"/>
  <c r="Z432"/>
  <c r="Z426"/>
  <c r="Z430" s="1"/>
  <c r="Z436" s="1"/>
  <c r="Z428"/>
  <c r="Z433" s="1"/>
  <c r="P438"/>
  <c r="V438"/>
  <c r="S438"/>
  <c r="O438"/>
  <c r="R438"/>
  <c r="Y432"/>
  <c r="Y428"/>
  <c r="Y433" s="1"/>
  <c r="Y426"/>
  <c r="Y430" s="1"/>
  <c r="Y436" s="1"/>
  <c r="O443"/>
  <c r="O440" s="1"/>
  <c r="P443"/>
  <c r="P440" s="1"/>
  <c r="K443"/>
  <c r="K440" s="1"/>
  <c r="H443"/>
  <c r="H440" s="1"/>
  <c r="Y443"/>
  <c r="Y440" s="1"/>
  <c r="J443"/>
  <c r="J440" s="1"/>
  <c r="U443"/>
  <c r="U440" s="1"/>
  <c r="G438"/>
  <c r="U438"/>
  <c r="M438"/>
  <c r="H438"/>
  <c r="T438"/>
  <c r="M443"/>
  <c r="M440" s="1"/>
  <c r="V443"/>
  <c r="V440" s="1"/>
  <c r="Z443"/>
  <c r="Z440" s="1"/>
  <c r="G443"/>
  <c r="G440" s="1"/>
  <c r="Q443"/>
  <c r="Q440" s="1"/>
  <c r="I443"/>
  <c r="I440" s="1"/>
  <c r="X432"/>
  <c r="X428"/>
  <c r="X433" s="1"/>
  <c r="X426"/>
  <c r="X430" s="1"/>
  <c r="X436" s="1"/>
  <c r="L438"/>
  <c r="W438"/>
  <c r="K438"/>
  <c r="J438"/>
  <c r="Q438"/>
  <c r="AA443"/>
  <c r="S443"/>
  <c r="S440" s="1"/>
  <c r="C60" i="33"/>
  <c r="W60"/>
  <c r="I91" i="46"/>
  <c r="K91"/>
  <c r="G91"/>
  <c r="H91"/>
  <c r="J91"/>
  <c r="AC339"/>
  <c r="X48" i="33"/>
  <c r="X95" i="46"/>
  <c r="T6" i="33" s="1"/>
  <c r="P95" i="46"/>
  <c r="L6" i="33" s="1"/>
  <c r="H95" i="46"/>
  <c r="D6" i="33" s="1"/>
  <c r="L95" i="46"/>
  <c r="H6" i="33" s="1"/>
  <c r="K95" i="46"/>
  <c r="G6" i="33" s="1"/>
  <c r="Y95" i="46"/>
  <c r="U6" i="33" s="1"/>
  <c r="V95" i="46"/>
  <c r="R6" i="33" s="1"/>
  <c r="I95" i="46"/>
  <c r="E6" i="33" s="1"/>
  <c r="AA95" i="46"/>
  <c r="W6" i="33" s="1"/>
  <c r="O95" i="46"/>
  <c r="K6" i="33" s="1"/>
  <c r="R95" i="46"/>
  <c r="N6" i="33" s="1"/>
  <c r="G95" i="46"/>
  <c r="C6" i="33" s="1"/>
  <c r="U95" i="46"/>
  <c r="Q6" i="33" s="1"/>
  <c r="T95" i="46"/>
  <c r="P6" i="33" s="1"/>
  <c r="Z95" i="46"/>
  <c r="V6" i="33" s="1"/>
  <c r="N95" i="46"/>
  <c r="J6" i="33" s="1"/>
  <c r="S95" i="46"/>
  <c r="O6" i="33" s="1"/>
  <c r="W95" i="46"/>
  <c r="S6" i="33" s="1"/>
  <c r="J95" i="46"/>
  <c r="F6" i="33" s="1"/>
  <c r="Q95" i="46"/>
  <c r="M6" i="33" s="1"/>
  <c r="M95" i="46"/>
  <c r="I6" i="33" s="1"/>
  <c r="P9" i="35"/>
  <c r="N9"/>
  <c r="N15" s="1"/>
  <c r="L9"/>
  <c r="I92" i="46"/>
  <c r="G92"/>
  <c r="F101"/>
  <c r="H92"/>
  <c r="K92"/>
  <c r="J92"/>
  <c r="J9" i="35"/>
  <c r="D75" i="34"/>
  <c r="D77"/>
  <c r="D75" i="35" s="1"/>
  <c r="D33"/>
  <c r="X434" i="46"/>
  <c r="Z434"/>
  <c r="AA434"/>
  <c r="Y434"/>
  <c r="R435"/>
  <c r="N435"/>
  <c r="L435"/>
  <c r="P435"/>
  <c r="H435"/>
  <c r="W435"/>
  <c r="O435"/>
  <c r="M435"/>
  <c r="G435"/>
  <c r="Q435"/>
  <c r="J435"/>
  <c r="V435"/>
  <c r="U435"/>
  <c r="K435"/>
  <c r="T435"/>
  <c r="S435"/>
  <c r="I435"/>
  <c r="G104"/>
  <c r="I104"/>
  <c r="J104"/>
  <c r="K104"/>
  <c r="X33" i="35"/>
  <c r="E33"/>
  <c r="T79"/>
  <c r="U55"/>
  <c r="Q101"/>
  <c r="M33"/>
  <c r="P101"/>
  <c r="O33"/>
  <c r="D79"/>
  <c r="V57"/>
  <c r="U90"/>
  <c r="R101"/>
  <c r="X101"/>
  <c r="E79"/>
  <c r="J57"/>
  <c r="M79"/>
  <c r="I55"/>
  <c r="J55"/>
  <c r="F79"/>
  <c r="K55"/>
  <c r="F90"/>
  <c r="D55"/>
  <c r="W79"/>
  <c r="Q55"/>
  <c r="M57"/>
  <c r="T57"/>
  <c r="W55"/>
  <c r="H101"/>
  <c r="F104"/>
  <c r="S90"/>
  <c r="F57"/>
  <c r="V79"/>
  <c r="U101"/>
  <c r="N33"/>
  <c r="O57"/>
  <c r="O55"/>
  <c r="K57"/>
  <c r="J101"/>
  <c r="E57"/>
  <c r="J79"/>
  <c r="W33"/>
  <c r="F55"/>
  <c r="D57"/>
  <c r="G79"/>
  <c r="W101"/>
  <c r="Q79"/>
  <c r="S79"/>
  <c r="S57"/>
  <c r="K33"/>
  <c r="L33"/>
  <c r="E55"/>
  <c r="K101"/>
  <c r="X55"/>
  <c r="U57"/>
  <c r="X57"/>
  <c r="H57"/>
  <c r="L79"/>
  <c r="I33"/>
  <c r="E101"/>
  <c r="N57"/>
  <c r="M55"/>
  <c r="R79"/>
  <c r="N101"/>
  <c r="O79"/>
  <c r="R55"/>
  <c r="I57"/>
  <c r="H33"/>
  <c r="L55"/>
  <c r="V55"/>
  <c r="V33"/>
  <c r="I79"/>
  <c r="R33"/>
  <c r="Q33"/>
  <c r="G101"/>
  <c r="Q57"/>
  <c r="G90"/>
  <c r="G33"/>
  <c r="V101"/>
  <c r="X79"/>
  <c r="L57"/>
  <c r="P79"/>
  <c r="G55"/>
  <c r="D101"/>
  <c r="N55"/>
  <c r="S55"/>
  <c r="L101"/>
  <c r="K79"/>
  <c r="W57"/>
  <c r="U33"/>
  <c r="U79"/>
  <c r="H55"/>
  <c r="M101"/>
  <c r="P55"/>
  <c r="P57"/>
  <c r="T33"/>
  <c r="N79"/>
  <c r="J33"/>
  <c r="F101"/>
  <c r="G57"/>
  <c r="F33"/>
  <c r="O101"/>
  <c r="S101"/>
  <c r="H79"/>
  <c r="S33"/>
  <c r="J104"/>
  <c r="R57"/>
  <c r="I101"/>
  <c r="T101"/>
  <c r="T55"/>
  <c r="P33"/>
  <c r="K441" i="46" l="1"/>
  <c r="Q441"/>
  <c r="M441"/>
  <c r="X441"/>
  <c r="W441"/>
  <c r="J444"/>
  <c r="T441"/>
  <c r="V441"/>
  <c r="Z441"/>
  <c r="U444"/>
  <c r="J441"/>
  <c r="L441"/>
  <c r="O441"/>
  <c r="P444"/>
  <c r="P441"/>
  <c r="U441"/>
  <c r="R441"/>
  <c r="I441"/>
  <c r="N441"/>
  <c r="W442"/>
  <c r="W444" s="1"/>
  <c r="G441"/>
  <c r="O442"/>
  <c r="O444" s="1"/>
  <c r="M442"/>
  <c r="M444" s="1"/>
  <c r="AA440"/>
  <c r="Z442"/>
  <c r="Z444" s="1"/>
  <c r="Z438"/>
  <c r="L442"/>
  <c r="L444" s="1"/>
  <c r="Y441"/>
  <c r="T442"/>
  <c r="T444" s="1"/>
  <c r="I442"/>
  <c r="I444" s="1"/>
  <c r="AA442"/>
  <c r="AA444" s="1"/>
  <c r="AA438"/>
  <c r="Q444"/>
  <c r="N442"/>
  <c r="N444" s="1"/>
  <c r="X442"/>
  <c r="X444" s="1"/>
  <c r="X438"/>
  <c r="R442"/>
  <c r="R444" s="1"/>
  <c r="H441"/>
  <c r="K442"/>
  <c r="K444" s="1"/>
  <c r="AA441"/>
  <c r="V442"/>
  <c r="V444" s="1"/>
  <c r="Y442"/>
  <c r="Y444" s="1"/>
  <c r="Y438"/>
  <c r="G442"/>
  <c r="G444" s="1"/>
  <c r="S441"/>
  <c r="H442"/>
  <c r="H444" s="1"/>
  <c r="S442"/>
  <c r="S444" s="1"/>
  <c r="M92"/>
  <c r="M91"/>
  <c r="P91"/>
  <c r="P92"/>
  <c r="O92"/>
  <c r="O91"/>
  <c r="N91"/>
  <c r="N92"/>
  <c r="L91"/>
  <c r="L92"/>
  <c r="H122"/>
  <c r="D9" i="33" s="1"/>
  <c r="J122" i="46"/>
  <c r="F9" i="33" s="1"/>
  <c r="I122" i="46"/>
  <c r="E9" i="33" s="1"/>
  <c r="K122" i="46"/>
  <c r="G9" i="33" s="1"/>
  <c r="S56"/>
  <c r="S60"/>
  <c r="L60"/>
  <c r="L56"/>
  <c r="I59"/>
  <c r="D56"/>
  <c r="I56"/>
  <c r="F59"/>
  <c r="F60"/>
  <c r="N59"/>
  <c r="N60"/>
  <c r="P59"/>
  <c r="U59"/>
  <c r="O60"/>
  <c r="E59"/>
  <c r="O59"/>
  <c r="R60"/>
  <c r="T59"/>
  <c r="Q59"/>
  <c r="K60"/>
  <c r="E60"/>
  <c r="T60"/>
  <c r="R59"/>
  <c r="V59"/>
  <c r="G59"/>
  <c r="D60"/>
  <c r="U60"/>
  <c r="W59"/>
  <c r="P60"/>
  <c r="H60"/>
  <c r="Q60"/>
  <c r="W57"/>
  <c r="L59"/>
  <c r="S59"/>
  <c r="M60"/>
  <c r="M59"/>
  <c r="H59"/>
  <c r="N11" i="35"/>
  <c r="N12"/>
  <c r="N10"/>
  <c r="N16" s="1"/>
  <c r="P10"/>
  <c r="K59" i="33"/>
  <c r="V60"/>
  <c r="J59"/>
  <c r="G60"/>
  <c r="C59"/>
  <c r="C57"/>
  <c r="I60"/>
  <c r="J60"/>
  <c r="O62"/>
  <c r="Q62"/>
  <c r="S62"/>
  <c r="N56"/>
  <c r="H56"/>
  <c r="U56"/>
  <c r="M56"/>
  <c r="K56"/>
  <c r="R56"/>
  <c r="J56"/>
  <c r="E56"/>
  <c r="T56"/>
  <c r="V56"/>
  <c r="G56"/>
  <c r="O56"/>
  <c r="Q56"/>
  <c r="P56"/>
  <c r="R9" i="35"/>
  <c r="L10"/>
  <c r="W61" i="33"/>
  <c r="T61"/>
  <c r="M61"/>
  <c r="J61"/>
  <c r="D97" i="35"/>
  <c r="K103"/>
  <c r="S103"/>
  <c r="T103"/>
  <c r="L103"/>
  <c r="R103"/>
  <c r="J103"/>
  <c r="V103"/>
  <c r="I103"/>
  <c r="X106"/>
  <c r="F103"/>
  <c r="Q103"/>
  <c r="D106"/>
  <c r="X104"/>
  <c r="N103"/>
  <c r="P103"/>
  <c r="D104"/>
  <c r="H103"/>
  <c r="E103"/>
  <c r="U103"/>
  <c r="M103"/>
  <c r="W103"/>
  <c r="O103"/>
  <c r="Y435" i="46"/>
  <c r="AA435"/>
  <c r="X435"/>
  <c r="Z435"/>
  <c r="P104"/>
  <c r="O104"/>
  <c r="L104"/>
  <c r="M104"/>
  <c r="H104"/>
  <c r="N104"/>
  <c r="K107"/>
  <c r="O107"/>
  <c r="J107"/>
  <c r="P102"/>
  <c r="L107"/>
  <c r="G107"/>
  <c r="J102"/>
  <c r="P107"/>
  <c r="M107"/>
  <c r="N102"/>
  <c r="H107"/>
  <c r="I107"/>
  <c r="K102"/>
  <c r="I102"/>
  <c r="G102"/>
  <c r="M102"/>
  <c r="L102"/>
  <c r="H102"/>
  <c r="O102"/>
  <c r="N107"/>
  <c r="H102" i="35"/>
  <c r="V105"/>
  <c r="O102"/>
  <c r="T106"/>
  <c r="L102"/>
  <c r="Q102"/>
  <c r="P105"/>
  <c r="G106"/>
  <c r="P102"/>
  <c r="K102"/>
  <c r="I106"/>
  <c r="Q106"/>
  <c r="N106"/>
  <c r="N108"/>
  <c r="L106"/>
  <c r="E102"/>
  <c r="W102"/>
  <c r="V106"/>
  <c r="N102"/>
  <c r="H105"/>
  <c r="R102"/>
  <c r="U106"/>
  <c r="S105"/>
  <c r="J105"/>
  <c r="F105"/>
  <c r="W105"/>
  <c r="I105"/>
  <c r="R105"/>
  <c r="H106"/>
  <c r="W106"/>
  <c r="F106"/>
  <c r="X108"/>
  <c r="Q105"/>
  <c r="M105"/>
  <c r="S102"/>
  <c r="I102"/>
  <c r="M106"/>
  <c r="K106"/>
  <c r="U105"/>
  <c r="U102"/>
  <c r="V102"/>
  <c r="K105"/>
  <c r="M102"/>
  <c r="T102"/>
  <c r="S106"/>
  <c r="O105"/>
  <c r="R106"/>
  <c r="N105"/>
  <c r="L105"/>
  <c r="F102"/>
  <c r="K108"/>
  <c r="P106"/>
  <c r="O106"/>
  <c r="T105"/>
  <c r="J102"/>
  <c r="J106"/>
  <c r="U108"/>
  <c r="GU444" i="46" l="1"/>
  <c r="T62" i="33"/>
  <c r="P122" i="46"/>
  <c r="L9" i="33" s="1"/>
  <c r="L122" i="46"/>
  <c r="H9" i="33" s="1"/>
  <c r="O122" i="46"/>
  <c r="K9" i="33" s="1"/>
  <c r="M122" i="46"/>
  <c r="I9" i="33" s="1"/>
  <c r="N122" i="46"/>
  <c r="J9" i="33" s="1"/>
  <c r="R92" i="46"/>
  <c r="R91"/>
  <c r="Q91"/>
  <c r="Q92"/>
  <c r="U91"/>
  <c r="U92"/>
  <c r="T91"/>
  <c r="T92"/>
  <c r="S91"/>
  <c r="S92"/>
  <c r="O103"/>
  <c r="H103"/>
  <c r="L103"/>
  <c r="M103"/>
  <c r="G103"/>
  <c r="I103"/>
  <c r="K103"/>
  <c r="N103"/>
  <c r="J103"/>
  <c r="P103"/>
  <c r="G105"/>
  <c r="J105"/>
  <c r="I105"/>
  <c r="H105"/>
  <c r="K105"/>
  <c r="J109"/>
  <c r="J110"/>
  <c r="J108"/>
  <c r="L109"/>
  <c r="L110"/>
  <c r="L108"/>
  <c r="N109"/>
  <c r="N108"/>
  <c r="N110"/>
  <c r="M109"/>
  <c r="M108"/>
  <c r="M110"/>
  <c r="I109"/>
  <c r="I110"/>
  <c r="I108"/>
  <c r="H109"/>
  <c r="H110"/>
  <c r="H108"/>
  <c r="P109"/>
  <c r="P110"/>
  <c r="P108"/>
  <c r="G109"/>
  <c r="G110"/>
  <c r="G108"/>
  <c r="O109"/>
  <c r="O110"/>
  <c r="O108"/>
  <c r="K109"/>
  <c r="K108"/>
  <c r="K110"/>
  <c r="CI444"/>
  <c r="E61" i="33"/>
  <c r="R61"/>
  <c r="P62"/>
  <c r="L61"/>
  <c r="S64"/>
  <c r="L62"/>
  <c r="I64"/>
  <c r="P63"/>
  <c r="R64"/>
  <c r="T63"/>
  <c r="E63"/>
  <c r="K63"/>
  <c r="H63"/>
  <c r="D63"/>
  <c r="V63"/>
  <c r="D59"/>
  <c r="S63"/>
  <c r="U63"/>
  <c r="H64"/>
  <c r="O63"/>
  <c r="J63"/>
  <c r="M63"/>
  <c r="I63"/>
  <c r="F63"/>
  <c r="J62"/>
  <c r="V61"/>
  <c r="G61"/>
  <c r="D62"/>
  <c r="K61"/>
  <c r="H62"/>
  <c r="S61"/>
  <c r="Q63"/>
  <c r="L63"/>
  <c r="O64"/>
  <c r="U64"/>
  <c r="V64"/>
  <c r="M64"/>
  <c r="R63"/>
  <c r="F56"/>
  <c r="G63"/>
  <c r="N63"/>
  <c r="Q64"/>
  <c r="C63"/>
  <c r="W63"/>
  <c r="G64"/>
  <c r="W62"/>
  <c r="V62"/>
  <c r="N62"/>
  <c r="N61"/>
  <c r="I62"/>
  <c r="J64"/>
  <c r="O61"/>
  <c r="P61"/>
  <c r="Q61"/>
  <c r="U61"/>
  <c r="I61"/>
  <c r="H61"/>
  <c r="U62"/>
  <c r="M62"/>
  <c r="E62"/>
  <c r="C62"/>
  <c r="G62"/>
  <c r="K62"/>
  <c r="R62"/>
  <c r="F64"/>
  <c r="C61"/>
  <c r="P64"/>
  <c r="T64"/>
  <c r="E64"/>
  <c r="W56"/>
  <c r="C56"/>
  <c r="N64"/>
  <c r="K64"/>
  <c r="D103" i="35"/>
  <c r="E106"/>
  <c r="X103"/>
  <c r="R109"/>
  <c r="G103"/>
  <c r="G105" s="1"/>
  <c r="U109"/>
  <c r="R104" i="46"/>
  <c r="T104"/>
  <c r="S104"/>
  <c r="U104"/>
  <c r="S102"/>
  <c r="S107"/>
  <c r="Q102"/>
  <c r="Q107"/>
  <c r="R102"/>
  <c r="R107"/>
  <c r="U102"/>
  <c r="U107"/>
  <c r="T102"/>
  <c r="T107"/>
  <c r="J59" i="35"/>
  <c r="K111"/>
  <c r="R60"/>
  <c r="D60"/>
  <c r="H109"/>
  <c r="T60"/>
  <c r="V60"/>
  <c r="T108"/>
  <c r="U111"/>
  <c r="J111"/>
  <c r="U60"/>
  <c r="V112"/>
  <c r="Q60"/>
  <c r="I112"/>
  <c r="F111"/>
  <c r="S59"/>
  <c r="W112"/>
  <c r="P112"/>
  <c r="W108"/>
  <c r="P59"/>
  <c r="O59"/>
  <c r="T59"/>
  <c r="W59"/>
  <c r="L59"/>
  <c r="F108"/>
  <c r="X109"/>
  <c r="F109"/>
  <c r="D111"/>
  <c r="S112"/>
  <c r="I60"/>
  <c r="Q112"/>
  <c r="D102"/>
  <c r="G60"/>
  <c r="W109"/>
  <c r="V59"/>
  <c r="J108"/>
  <c r="M111"/>
  <c r="E105"/>
  <c r="K60"/>
  <c r="T111"/>
  <c r="G102"/>
  <c r="N111"/>
  <c r="D108"/>
  <c r="H111"/>
  <c r="V109"/>
  <c r="R111"/>
  <c r="F112"/>
  <c r="E60"/>
  <c r="M108"/>
  <c r="U112"/>
  <c r="Q111"/>
  <c r="D109"/>
  <c r="H108"/>
  <c r="Q109"/>
  <c r="R112"/>
  <c r="H112"/>
  <c r="U59"/>
  <c r="F60"/>
  <c r="X105"/>
  <c r="J112"/>
  <c r="I109"/>
  <c r="K112"/>
  <c r="L112"/>
  <c r="E111"/>
  <c r="M109"/>
  <c r="W60"/>
  <c r="P111"/>
  <c r="S111"/>
  <c r="K59"/>
  <c r="H60"/>
  <c r="P60"/>
  <c r="S60"/>
  <c r="P108"/>
  <c r="M60"/>
  <c r="V108"/>
  <c r="J60"/>
  <c r="Q108"/>
  <c r="S108"/>
  <c r="X111"/>
  <c r="F59"/>
  <c r="T109"/>
  <c r="Q59"/>
  <c r="L111"/>
  <c r="G112"/>
  <c r="I108"/>
  <c r="O109"/>
  <c r="H59"/>
  <c r="L60"/>
  <c r="N112"/>
  <c r="I59"/>
  <c r="N59"/>
  <c r="S109"/>
  <c r="W111"/>
  <c r="M59"/>
  <c r="R108"/>
  <c r="O111"/>
  <c r="O60"/>
  <c r="R59"/>
  <c r="J109"/>
  <c r="N109"/>
  <c r="L109"/>
  <c r="O108"/>
  <c r="O112"/>
  <c r="K109"/>
  <c r="V111"/>
  <c r="E59"/>
  <c r="I111"/>
  <c r="D105"/>
  <c r="X60"/>
  <c r="L108"/>
  <c r="N60"/>
  <c r="X102"/>
  <c r="T112"/>
  <c r="G59"/>
  <c r="P109"/>
  <c r="P15" l="1"/>
  <c r="Q103" i="46"/>
  <c r="L105"/>
  <c r="L112" s="1"/>
  <c r="L116" s="1"/>
  <c r="H10" i="33" s="1"/>
  <c r="O105" i="46"/>
  <c r="O112" s="1"/>
  <c r="P105"/>
  <c r="P112" s="1"/>
  <c r="N105"/>
  <c r="N112" s="1"/>
  <c r="M105"/>
  <c r="M112" s="1"/>
  <c r="M116" s="1"/>
  <c r="I10" i="33" s="1"/>
  <c r="U103" i="46"/>
  <c r="S105"/>
  <c r="S103"/>
  <c r="V92"/>
  <c r="V91"/>
  <c r="W92"/>
  <c r="W91"/>
  <c r="T109"/>
  <c r="T110"/>
  <c r="T108"/>
  <c r="U110"/>
  <c r="U108"/>
  <c r="U109"/>
  <c r="X91"/>
  <c r="X92"/>
  <c r="R108"/>
  <c r="R110"/>
  <c r="R109"/>
  <c r="Q108"/>
  <c r="Q110"/>
  <c r="Q109"/>
  <c r="S108"/>
  <c r="S110"/>
  <c r="S109"/>
  <c r="Y91"/>
  <c r="Y92"/>
  <c r="Z91"/>
  <c r="Z92"/>
  <c r="T122"/>
  <c r="P9" i="33" s="1"/>
  <c r="U122" i="46"/>
  <c r="Q9" i="33" s="1"/>
  <c r="R122" i="46"/>
  <c r="N9" i="33" s="1"/>
  <c r="R105" i="46"/>
  <c r="S122"/>
  <c r="O9" i="33" s="1"/>
  <c r="T105" i="46"/>
  <c r="T103"/>
  <c r="R103"/>
  <c r="F61" i="33"/>
  <c r="D61"/>
  <c r="F62"/>
  <c r="D64"/>
  <c r="L64"/>
  <c r="P14" i="35"/>
  <c r="P13"/>
  <c r="C64" i="33"/>
  <c r="W64"/>
  <c r="I112" i="46"/>
  <c r="I116" s="1"/>
  <c r="E10" i="33" s="1"/>
  <c r="J112" i="46"/>
  <c r="G112"/>
  <c r="K112"/>
  <c r="H112"/>
  <c r="H116" s="1"/>
  <c r="D10" i="33" s="1"/>
  <c r="D55" i="34"/>
  <c r="D57"/>
  <c r="D53" i="35" s="1"/>
  <c r="F31"/>
  <c r="O31"/>
  <c r="U31"/>
  <c r="H31"/>
  <c r="G31"/>
  <c r="J31"/>
  <c r="I31"/>
  <c r="X31"/>
  <c r="T31"/>
  <c r="S31"/>
  <c r="N31"/>
  <c r="K31"/>
  <c r="V31"/>
  <c r="M31"/>
  <c r="R31"/>
  <c r="W31"/>
  <c r="P31"/>
  <c r="L31"/>
  <c r="Q31"/>
  <c r="E31"/>
  <c r="G111"/>
  <c r="E109"/>
  <c r="Q104" i="46"/>
  <c r="W104"/>
  <c r="V104"/>
  <c r="Y102"/>
  <c r="Y107"/>
  <c r="X107"/>
  <c r="X102"/>
  <c r="W102"/>
  <c r="W107"/>
  <c r="Z107"/>
  <c r="Z102"/>
  <c r="V107"/>
  <c r="V102"/>
  <c r="E112" i="35"/>
  <c r="G108"/>
  <c r="X112"/>
  <c r="G109"/>
  <c r="D112"/>
  <c r="M112"/>
  <c r="E108"/>
  <c r="Q105" i="46" l="1"/>
  <c r="Q112" s="1"/>
  <c r="U105"/>
  <c r="U112" s="1"/>
  <c r="U116" s="1"/>
  <c r="Q10" i="33" s="1"/>
  <c r="R112" i="46"/>
  <c r="R113" s="1"/>
  <c r="R118" s="1"/>
  <c r="N12" i="33" s="1"/>
  <c r="S112" i="46"/>
  <c r="S111" s="1"/>
  <c r="S115" s="1"/>
  <c r="O8" i="33" s="1"/>
  <c r="T112" i="46"/>
  <c r="T111" s="1"/>
  <c r="T115" s="1"/>
  <c r="P8" i="33" s="1"/>
  <c r="AA91" i="46"/>
  <c r="AA92"/>
  <c r="V108"/>
  <c r="V110"/>
  <c r="V109"/>
  <c r="Z109"/>
  <c r="Z108"/>
  <c r="Z110"/>
  <c r="W110"/>
  <c r="W109"/>
  <c r="W108"/>
  <c r="X108"/>
  <c r="X110"/>
  <c r="X109"/>
  <c r="Y109"/>
  <c r="Y108"/>
  <c r="Y110"/>
  <c r="V122"/>
  <c r="R9" i="33" s="1"/>
  <c r="V103" i="46"/>
  <c r="V105"/>
  <c r="Z122"/>
  <c r="V9" i="33" s="1"/>
  <c r="Z103" i="46"/>
  <c r="W122"/>
  <c r="S9" i="33" s="1"/>
  <c r="W103" i="46"/>
  <c r="W105"/>
  <c r="X122"/>
  <c r="T9" i="33" s="1"/>
  <c r="X103" i="46"/>
  <c r="Y122"/>
  <c r="U9" i="33" s="1"/>
  <c r="Y103" i="46"/>
  <c r="O113"/>
  <c r="O118" s="1"/>
  <c r="K12" i="33" s="1"/>
  <c r="O116" i="46"/>
  <c r="K10" i="33" s="1"/>
  <c r="J117" i="46"/>
  <c r="F11" i="33" s="1"/>
  <c r="J116" i="46"/>
  <c r="F10" i="33" s="1"/>
  <c r="S116" i="46"/>
  <c r="O10" i="33" s="1"/>
  <c r="P111" i="46"/>
  <c r="P115" s="1"/>
  <c r="L8" i="33" s="1"/>
  <c r="P116" i="46"/>
  <c r="L10" i="33" s="1"/>
  <c r="K113" i="46"/>
  <c r="K118" s="1"/>
  <c r="G12" i="33" s="1"/>
  <c r="K116" i="46"/>
  <c r="G10" i="33" s="1"/>
  <c r="R116" i="46"/>
  <c r="N10" i="33" s="1"/>
  <c r="G113" i="46"/>
  <c r="G116"/>
  <c r="C10" i="33" s="1"/>
  <c r="T116" i="46"/>
  <c r="P10" i="33" s="1"/>
  <c r="N111" i="46"/>
  <c r="N115" s="1"/>
  <c r="J8" i="33" s="1"/>
  <c r="N116" i="46"/>
  <c r="J10" i="33" s="1"/>
  <c r="G122" i="46"/>
  <c r="C9" i="33" s="1"/>
  <c r="P11" i="35"/>
  <c r="P12"/>
  <c r="P16"/>
  <c r="X64" i="33"/>
  <c r="P113" i="46"/>
  <c r="P118" s="1"/>
  <c r="L12" i="33" s="1"/>
  <c r="AC444" i="46"/>
  <c r="J111"/>
  <c r="J115" s="1"/>
  <c r="F8" i="33" s="1"/>
  <c r="J113" i="46"/>
  <c r="J118" s="1"/>
  <c r="F12" i="33" s="1"/>
  <c r="N113" i="46"/>
  <c r="N118" s="1"/>
  <c r="J12" i="33" s="1"/>
  <c r="O117" i="46"/>
  <c r="K11" i="33" s="1"/>
  <c r="N117" i="46"/>
  <c r="J11" i="33" s="1"/>
  <c r="K117" i="46"/>
  <c r="G11" i="33" s="1"/>
  <c r="K111" i="46"/>
  <c r="K115" s="1"/>
  <c r="G8" i="33" s="1"/>
  <c r="P117" i="46"/>
  <c r="L11" i="33" s="1"/>
  <c r="L111" i="46"/>
  <c r="L115" s="1"/>
  <c r="H8" i="33" s="1"/>
  <c r="L113" i="46"/>
  <c r="L117"/>
  <c r="H11" i="33" s="1"/>
  <c r="H113" i="46"/>
  <c r="O111"/>
  <c r="O115" s="1"/>
  <c r="K8" i="33" s="1"/>
  <c r="M111" i="46"/>
  <c r="M115" s="1"/>
  <c r="I8" i="33" s="1"/>
  <c r="I113" i="46"/>
  <c r="M113"/>
  <c r="G117"/>
  <c r="C11" i="33" s="1"/>
  <c r="G111" i="46"/>
  <c r="G115" s="1"/>
  <c r="C8" i="33" s="1"/>
  <c r="I111" i="46"/>
  <c r="I115" s="1"/>
  <c r="E8" i="33" s="1"/>
  <c r="H111" i="46"/>
  <c r="H115" s="1"/>
  <c r="D8" i="33" s="1"/>
  <c r="I117" i="46"/>
  <c r="E11" i="33" s="1"/>
  <c r="H117" i="46"/>
  <c r="D11" i="33" s="1"/>
  <c r="M117" i="46"/>
  <c r="I11" i="33" s="1"/>
  <c r="H57" i="34"/>
  <c r="H53" i="35" s="1"/>
  <c r="H55" i="34"/>
  <c r="X104" i="46"/>
  <c r="Y104"/>
  <c r="Z104"/>
  <c r="N119"/>
  <c r="M119"/>
  <c r="L119"/>
  <c r="J119"/>
  <c r="H119"/>
  <c r="K119"/>
  <c r="I119"/>
  <c r="O119"/>
  <c r="G119"/>
  <c r="P119"/>
  <c r="K120"/>
  <c r="I120"/>
  <c r="O120"/>
  <c r="G120"/>
  <c r="N120"/>
  <c r="H120"/>
  <c r="L120"/>
  <c r="P120"/>
  <c r="M120"/>
  <c r="AA107"/>
  <c r="AA102"/>
  <c r="K38" i="35"/>
  <c r="L38"/>
  <c r="H38"/>
  <c r="W61"/>
  <c r="G65"/>
  <c r="R65"/>
  <c r="G61"/>
  <c r="Q65"/>
  <c r="S65"/>
  <c r="W65"/>
  <c r="P61"/>
  <c r="R61"/>
  <c r="P65"/>
  <c r="Q61"/>
  <c r="S61"/>
  <c r="Z105" i="46" l="1"/>
  <c r="Y105"/>
  <c r="Y112" s="1"/>
  <c r="X105"/>
  <c r="Q111"/>
  <c r="Q115" s="1"/>
  <c r="M8" i="33" s="1"/>
  <c r="Q122" i="46"/>
  <c r="M9" i="33" s="1"/>
  <c r="I14"/>
  <c r="L14"/>
  <c r="H14"/>
  <c r="D14"/>
  <c r="J14"/>
  <c r="C14"/>
  <c r="K14"/>
  <c r="E14"/>
  <c r="G14"/>
  <c r="L13"/>
  <c r="C13"/>
  <c r="K13"/>
  <c r="E13"/>
  <c r="G13"/>
  <c r="D13"/>
  <c r="F13"/>
  <c r="H13"/>
  <c r="I13"/>
  <c r="J13"/>
  <c r="Q116" i="46"/>
  <c r="M10" i="33" s="1"/>
  <c r="R111" i="46"/>
  <c r="R115" s="1"/>
  <c r="N8" i="33" s="1"/>
  <c r="Q113" i="46"/>
  <c r="Q118" s="1"/>
  <c r="M12" i="33" s="1"/>
  <c r="U111" i="46"/>
  <c r="U115" s="1"/>
  <c r="Q8" i="33" s="1"/>
  <c r="U113" i="46"/>
  <c r="U118" s="1"/>
  <c r="Q12" i="33" s="1"/>
  <c r="U117" i="46"/>
  <c r="Q11" i="33" s="1"/>
  <c r="Q117" i="46"/>
  <c r="M11" i="33" s="1"/>
  <c r="R117" i="46"/>
  <c r="N11" i="33" s="1"/>
  <c r="S117" i="46"/>
  <c r="O11" i="33" s="1"/>
  <c r="S113" i="46"/>
  <c r="S118" s="1"/>
  <c r="O12" i="33" s="1"/>
  <c r="T113" i="46"/>
  <c r="T118" s="1"/>
  <c r="P12" i="33" s="1"/>
  <c r="T117" i="46"/>
  <c r="P11" i="33" s="1"/>
  <c r="Z112" i="46"/>
  <c r="Z117" s="1"/>
  <c r="V11" i="33" s="1"/>
  <c r="W112" i="46"/>
  <c r="V112"/>
  <c r="V116" s="1"/>
  <c r="R10" i="33" s="1"/>
  <c r="X112" i="46"/>
  <c r="X117" s="1"/>
  <c r="T11" i="33" s="1"/>
  <c r="AA110" i="46"/>
  <c r="AA108"/>
  <c r="AA109"/>
  <c r="AA103"/>
  <c r="AA122"/>
  <c r="W9" i="33" s="1"/>
  <c r="H118" i="46"/>
  <c r="D12" i="33" s="1"/>
  <c r="K121" i="46"/>
  <c r="M118"/>
  <c r="I12" i="33" s="1"/>
  <c r="L118" i="46"/>
  <c r="H12" i="33" s="1"/>
  <c r="I118" i="46"/>
  <c r="E12" i="33" s="1"/>
  <c r="T121" i="46"/>
  <c r="N121"/>
  <c r="J121"/>
  <c r="S121"/>
  <c r="G118"/>
  <c r="C12" i="33" s="1"/>
  <c r="P121" i="46"/>
  <c r="H75" i="34"/>
  <c r="H77"/>
  <c r="H75" i="35" s="1"/>
  <c r="AA104" i="46"/>
  <c r="N38" i="35"/>
  <c r="U119" i="46"/>
  <c r="S119"/>
  <c r="T119"/>
  <c r="R119"/>
  <c r="Q119"/>
  <c r="Q120"/>
  <c r="T120"/>
  <c r="U120"/>
  <c r="S120"/>
  <c r="J120"/>
  <c r="G38" i="35"/>
  <c r="P38"/>
  <c r="R38"/>
  <c r="S38"/>
  <c r="Q38"/>
  <c r="J38"/>
  <c r="H40"/>
  <c r="Q62"/>
  <c r="I35"/>
  <c r="D38"/>
  <c r="G40"/>
  <c r="T35"/>
  <c r="M62"/>
  <c r="G62"/>
  <c r="V35"/>
  <c r="E65"/>
  <c r="M61"/>
  <c r="X35"/>
  <c r="O58"/>
  <c r="K61"/>
  <c r="X58"/>
  <c r="H65"/>
  <c r="K62"/>
  <c r="H58"/>
  <c r="N58"/>
  <c r="V58"/>
  <c r="K65"/>
  <c r="O38"/>
  <c r="S35"/>
  <c r="J61"/>
  <c r="V61"/>
  <c r="O35"/>
  <c r="V65"/>
  <c r="I38"/>
  <c r="J65"/>
  <c r="M36"/>
  <c r="U61"/>
  <c r="Q64"/>
  <c r="F38"/>
  <c r="L62"/>
  <c r="D65"/>
  <c r="K58"/>
  <c r="W62"/>
  <c r="T62"/>
  <c r="P58"/>
  <c r="X59"/>
  <c r="G42"/>
  <c r="R64"/>
  <c r="P35"/>
  <c r="I65"/>
  <c r="P36"/>
  <c r="K36"/>
  <c r="L65"/>
  <c r="W58"/>
  <c r="S58"/>
  <c r="G36"/>
  <c r="M35"/>
  <c r="E61"/>
  <c r="S62"/>
  <c r="P62"/>
  <c r="N65"/>
  <c r="M38"/>
  <c r="O62"/>
  <c r="Q36"/>
  <c r="N35"/>
  <c r="L61"/>
  <c r="F65"/>
  <c r="R35"/>
  <c r="T65"/>
  <c r="I61"/>
  <c r="H62"/>
  <c r="O36"/>
  <c r="G58"/>
  <c r="F61"/>
  <c r="N61"/>
  <c r="R58"/>
  <c r="M40"/>
  <c r="Q35"/>
  <c r="L40"/>
  <c r="R62"/>
  <c r="W35"/>
  <c r="K40"/>
  <c r="H61"/>
  <c r="W64"/>
  <c r="G64"/>
  <c r="E38"/>
  <c r="V62"/>
  <c r="U65"/>
  <c r="T58"/>
  <c r="M65"/>
  <c r="X65"/>
  <c r="N36"/>
  <c r="O65"/>
  <c r="K35"/>
  <c r="H35"/>
  <c r="N62"/>
  <c r="H36"/>
  <c r="Q58"/>
  <c r="X62"/>
  <c r="P64"/>
  <c r="D59"/>
  <c r="M58"/>
  <c r="S64"/>
  <c r="T61"/>
  <c r="R36"/>
  <c r="O61"/>
  <c r="G35"/>
  <c r="AA105" i="46" l="1"/>
  <c r="Y116"/>
  <c r="U10" i="33" s="1"/>
  <c r="Y117" i="46"/>
  <c r="Q121"/>
  <c r="Q123" s="1"/>
  <c r="F14" i="33"/>
  <c r="O14"/>
  <c r="Q14"/>
  <c r="P14"/>
  <c r="M14"/>
  <c r="M13"/>
  <c r="N13"/>
  <c r="P13"/>
  <c r="O13"/>
  <c r="Q13"/>
  <c r="W117" i="46"/>
  <c r="S11" i="33" s="1"/>
  <c r="W116" i="46"/>
  <c r="S10" i="33" s="1"/>
  <c r="V117" i="46"/>
  <c r="R11" i="33" s="1"/>
  <c r="R121" i="46"/>
  <c r="R123" s="1"/>
  <c r="U121"/>
  <c r="U123" s="1"/>
  <c r="AA112"/>
  <c r="Y113"/>
  <c r="Y118" s="1"/>
  <c r="U12" i="33" s="1"/>
  <c r="W113" i="46"/>
  <c r="W118" s="1"/>
  <c r="S12" i="33" s="1"/>
  <c r="Z113" i="46"/>
  <c r="Z118" s="1"/>
  <c r="V12" i="33" s="1"/>
  <c r="Z116" i="46"/>
  <c r="V10" i="33" s="1"/>
  <c r="Z111" i="46"/>
  <c r="Z115" s="1"/>
  <c r="V8" i="33" s="1"/>
  <c r="Y111" i="46"/>
  <c r="Y115" s="1"/>
  <c r="U8" i="33" s="1"/>
  <c r="W111" i="46"/>
  <c r="W115" s="1"/>
  <c r="S8" i="33" s="1"/>
  <c r="V113" i="46"/>
  <c r="V118" s="1"/>
  <c r="R12" i="33" s="1"/>
  <c r="X116" i="46"/>
  <c r="T10" i="33" s="1"/>
  <c r="X113" i="46"/>
  <c r="X118" s="1"/>
  <c r="T12" i="33" s="1"/>
  <c r="X111" i="46"/>
  <c r="X115" s="1"/>
  <c r="T8" i="33" s="1"/>
  <c r="V111" i="46"/>
  <c r="V115" s="1"/>
  <c r="R8" i="33" s="1"/>
  <c r="L12" i="35"/>
  <c r="L121" i="46"/>
  <c r="L123" s="1"/>
  <c r="H121"/>
  <c r="N123"/>
  <c r="J123"/>
  <c r="S123"/>
  <c r="I121"/>
  <c r="M121"/>
  <c r="P123"/>
  <c r="T123"/>
  <c r="G121"/>
  <c r="O121"/>
  <c r="K123"/>
  <c r="H97" i="35"/>
  <c r="Y119" i="46"/>
  <c r="Y120"/>
  <c r="O40" i="35"/>
  <c r="P40"/>
  <c r="Q40"/>
  <c r="N40"/>
  <c r="R40"/>
  <c r="W119" i="46"/>
  <c r="V119"/>
  <c r="X119"/>
  <c r="Z119"/>
  <c r="V120"/>
  <c r="W120"/>
  <c r="R120"/>
  <c r="R42" i="35"/>
  <c r="V40"/>
  <c r="T40"/>
  <c r="P42"/>
  <c r="V36"/>
  <c r="Q42"/>
  <c r="W40"/>
  <c r="V38"/>
  <c r="D58"/>
  <c r="H64"/>
  <c r="L64"/>
  <c r="P67"/>
  <c r="U62"/>
  <c r="I36"/>
  <c r="U40"/>
  <c r="K42"/>
  <c r="P37"/>
  <c r="F58"/>
  <c r="F42"/>
  <c r="Q37"/>
  <c r="V64"/>
  <c r="L58"/>
  <c r="D35"/>
  <c r="U58"/>
  <c r="J36"/>
  <c r="I42"/>
  <c r="P43"/>
  <c r="M43"/>
  <c r="I62"/>
  <c r="I40"/>
  <c r="D64"/>
  <c r="L35"/>
  <c r="K64"/>
  <c r="U35"/>
  <c r="E35"/>
  <c r="I64"/>
  <c r="R37"/>
  <c r="X61"/>
  <c r="D61"/>
  <c r="D36"/>
  <c r="O64"/>
  <c r="U64"/>
  <c r="V37"/>
  <c r="E62"/>
  <c r="O37"/>
  <c r="F36"/>
  <c r="J35"/>
  <c r="I43"/>
  <c r="H43"/>
  <c r="E40"/>
  <c r="E64"/>
  <c r="H42"/>
  <c r="U36"/>
  <c r="I37"/>
  <c r="G37"/>
  <c r="L42"/>
  <c r="F64"/>
  <c r="D62"/>
  <c r="N37"/>
  <c r="J62"/>
  <c r="J42"/>
  <c r="J64"/>
  <c r="O42"/>
  <c r="J40"/>
  <c r="F62"/>
  <c r="D42"/>
  <c r="H37"/>
  <c r="M37"/>
  <c r="L36"/>
  <c r="D40"/>
  <c r="X64"/>
  <c r="M42"/>
  <c r="E36"/>
  <c r="G43"/>
  <c r="F40"/>
  <c r="J58"/>
  <c r="F35"/>
  <c r="E42"/>
  <c r="T64"/>
  <c r="E58"/>
  <c r="N64"/>
  <c r="I58"/>
  <c r="K37"/>
  <c r="M64"/>
  <c r="U14" i="33" l="1"/>
  <c r="U13"/>
  <c r="AA124" i="46"/>
  <c r="AA117"/>
  <c r="W11" i="33" s="1"/>
  <c r="U11"/>
  <c r="N14"/>
  <c r="S14"/>
  <c r="R14"/>
  <c r="V13"/>
  <c r="T13"/>
  <c r="R13"/>
  <c r="S13"/>
  <c r="S124" i="46"/>
  <c r="O124"/>
  <c r="H124"/>
  <c r="H127" s="1"/>
  <c r="J124"/>
  <c r="J127" s="1"/>
  <c r="R124"/>
  <c r="K124"/>
  <c r="Q124"/>
  <c r="V124"/>
  <c r="L124"/>
  <c r="G124"/>
  <c r="N124"/>
  <c r="U124"/>
  <c r="I124"/>
  <c r="I127" s="1"/>
  <c r="P124"/>
  <c r="Y124"/>
  <c r="W124"/>
  <c r="Z124"/>
  <c r="X124"/>
  <c r="T124"/>
  <c r="M124"/>
  <c r="M127" s="1"/>
  <c r="J128"/>
  <c r="J125" s="1"/>
  <c r="L128"/>
  <c r="L125" s="1"/>
  <c r="K128"/>
  <c r="K125" s="1"/>
  <c r="AA111"/>
  <c r="AA115" s="1"/>
  <c r="W8" i="33" s="1"/>
  <c r="Z128" i="46"/>
  <c r="Z125" s="1"/>
  <c r="X121"/>
  <c r="X123" s="1"/>
  <c r="Y121"/>
  <c r="Y123" s="1"/>
  <c r="T128"/>
  <c r="T125" s="1"/>
  <c r="AA128"/>
  <c r="AA125" s="1"/>
  <c r="AA116"/>
  <c r="W10" i="33" s="1"/>
  <c r="AA113" i="46"/>
  <c r="AA118" s="1"/>
  <c r="W12" i="33" s="1"/>
  <c r="Q128" i="46"/>
  <c r="Q125" s="1"/>
  <c r="H128"/>
  <c r="H125" s="1"/>
  <c r="R128"/>
  <c r="R125" s="1"/>
  <c r="X128"/>
  <c r="X125" s="1"/>
  <c r="W128"/>
  <c r="W125" s="1"/>
  <c r="V128"/>
  <c r="V125" s="1"/>
  <c r="N128"/>
  <c r="N125" s="1"/>
  <c r="I128"/>
  <c r="I125" s="1"/>
  <c r="S128"/>
  <c r="S125" s="1"/>
  <c r="U128"/>
  <c r="U125" s="1"/>
  <c r="P128"/>
  <c r="P125" s="1"/>
  <c r="O128"/>
  <c r="O125" s="1"/>
  <c r="M128"/>
  <c r="M125" s="1"/>
  <c r="Y128"/>
  <c r="Y125" s="1"/>
  <c r="G128"/>
  <c r="G125" s="1"/>
  <c r="Z121"/>
  <c r="W121"/>
  <c r="V121"/>
  <c r="L14" i="35"/>
  <c r="L15"/>
  <c r="L11"/>
  <c r="L13"/>
  <c r="J10"/>
  <c r="R10" s="1"/>
  <c r="M123" i="46"/>
  <c r="I123"/>
  <c r="H123"/>
  <c r="O123"/>
  <c r="G123"/>
  <c r="X120"/>
  <c r="Z120"/>
  <c r="S40" i="35"/>
  <c r="X37"/>
  <c r="W37"/>
  <c r="S37"/>
  <c r="T37"/>
  <c r="T42"/>
  <c r="T38"/>
  <c r="AA119" i="46"/>
  <c r="N42" i="35"/>
  <c r="V42"/>
  <c r="X40"/>
  <c r="T36"/>
  <c r="W36"/>
  <c r="W38"/>
  <c r="U38"/>
  <c r="S36"/>
  <c r="X36"/>
  <c r="K43"/>
  <c r="O67"/>
  <c r="S67"/>
  <c r="E67"/>
  <c r="H67"/>
  <c r="I67"/>
  <c r="D43"/>
  <c r="K39"/>
  <c r="F43"/>
  <c r="W67"/>
  <c r="G39"/>
  <c r="I39"/>
  <c r="P39"/>
  <c r="U67"/>
  <c r="T67"/>
  <c r="V67"/>
  <c r="K67"/>
  <c r="N39"/>
  <c r="R39"/>
  <c r="L67"/>
  <c r="W39"/>
  <c r="J43"/>
  <c r="U37"/>
  <c r="J37"/>
  <c r="O39"/>
  <c r="E43"/>
  <c r="L43"/>
  <c r="Q39"/>
  <c r="H39"/>
  <c r="R67"/>
  <c r="V39"/>
  <c r="X67"/>
  <c r="M67"/>
  <c r="N67"/>
  <c r="D67"/>
  <c r="D37"/>
  <c r="L37"/>
  <c r="F67"/>
  <c r="E37"/>
  <c r="S39"/>
  <c r="G67"/>
  <c r="F37"/>
  <c r="T39"/>
  <c r="Q67"/>
  <c r="J67"/>
  <c r="M39"/>
  <c r="V14" i="33" l="1"/>
  <c r="T14"/>
  <c r="W13"/>
  <c r="L126" i="46"/>
  <c r="H15" i="33" s="1"/>
  <c r="AA126" i="46"/>
  <c r="W15" i="33" s="1"/>
  <c r="Z126" i="46"/>
  <c r="V15" i="33" s="1"/>
  <c r="J129" i="46"/>
  <c r="F16" i="33" s="1"/>
  <c r="G126" i="46"/>
  <c r="C15" i="33" s="1"/>
  <c r="O126" i="46"/>
  <c r="K15" i="33" s="1"/>
  <c r="AA121" i="46"/>
  <c r="AA127" s="1"/>
  <c r="AA129" s="1"/>
  <c r="W16" i="33" s="1"/>
  <c r="L127" i="46"/>
  <c r="L129" s="1"/>
  <c r="H16" i="33" s="1"/>
  <c r="W126" i="46"/>
  <c r="S15" i="33" s="1"/>
  <c r="X126" i="46"/>
  <c r="T15" i="33" s="1"/>
  <c r="T126" i="46"/>
  <c r="P15" i="33" s="1"/>
  <c r="T127" i="46"/>
  <c r="T129" s="1"/>
  <c r="P16" i="33" s="1"/>
  <c r="K126" i="46"/>
  <c r="G15" i="33" s="1"/>
  <c r="K127" i="46"/>
  <c r="K129" s="1"/>
  <c r="G16" i="33" s="1"/>
  <c r="J126" i="46"/>
  <c r="F15" i="33" s="1"/>
  <c r="Y126" i="46"/>
  <c r="U15" i="33" s="1"/>
  <c r="Y127" i="46"/>
  <c r="Y129" s="1"/>
  <c r="U16" i="33" s="1"/>
  <c r="J15" i="35"/>
  <c r="R15" s="1"/>
  <c r="R127" i="46"/>
  <c r="R129" s="1"/>
  <c r="N16" i="33" s="1"/>
  <c r="R126" i="46"/>
  <c r="N15" i="33" s="1"/>
  <c r="G127" i="46"/>
  <c r="G129" s="1"/>
  <c r="C16" i="33" s="1"/>
  <c r="Q127" i="46"/>
  <c r="Q129" s="1"/>
  <c r="M16" i="33" s="1"/>
  <c r="Q126" i="46"/>
  <c r="M15" i="33" s="1"/>
  <c r="S127" i="46"/>
  <c r="S129" s="1"/>
  <c r="O16" i="33" s="1"/>
  <c r="S126" i="46"/>
  <c r="O15" i="33" s="1"/>
  <c r="P127" i="46"/>
  <c r="P129" s="1"/>
  <c r="L16" i="33" s="1"/>
  <c r="P126" i="46"/>
  <c r="L15" i="33" s="1"/>
  <c r="X127" i="46"/>
  <c r="X129" s="1"/>
  <c r="T16" i="33" s="1"/>
  <c r="I126" i="46"/>
  <c r="E15" i="33" s="1"/>
  <c r="N126" i="46"/>
  <c r="J15" i="33" s="1"/>
  <c r="N127" i="46"/>
  <c r="N129" s="1"/>
  <c r="J16" i="33" s="1"/>
  <c r="H126" i="46"/>
  <c r="D15" i="33" s="1"/>
  <c r="O127" i="46"/>
  <c r="O129" s="1"/>
  <c r="K16" i="33" s="1"/>
  <c r="V126" i="46"/>
  <c r="R15" i="33" s="1"/>
  <c r="M126" i="46"/>
  <c r="I15" i="33" s="1"/>
  <c r="U126" i="46"/>
  <c r="Q15" i="33" s="1"/>
  <c r="U127" i="46"/>
  <c r="U129" s="1"/>
  <c r="Q16" i="33" s="1"/>
  <c r="W123" i="46"/>
  <c r="W127"/>
  <c r="W129" s="1"/>
  <c r="S16" i="33" s="1"/>
  <c r="Z127" i="46"/>
  <c r="Z129" s="1"/>
  <c r="V16" i="33" s="1"/>
  <c r="Z123" i="46"/>
  <c r="V127"/>
  <c r="V129" s="1"/>
  <c r="R16" i="33" s="1"/>
  <c r="V123" i="46"/>
  <c r="L16" i="35"/>
  <c r="M129" i="46"/>
  <c r="I16" i="33" s="1"/>
  <c r="I129" i="46"/>
  <c r="E16" i="33" s="1"/>
  <c r="H129" i="46"/>
  <c r="D16" i="33" s="1"/>
  <c r="L55" i="34"/>
  <c r="L57"/>
  <c r="L53" i="35" s="1"/>
  <c r="AA120" i="46"/>
  <c r="X39" i="35"/>
  <c r="S43"/>
  <c r="W42"/>
  <c r="S42"/>
  <c r="U42"/>
  <c r="X38"/>
  <c r="X42"/>
  <c r="O43"/>
  <c r="V43"/>
  <c r="N43"/>
  <c r="P68"/>
  <c r="H68"/>
  <c r="M68"/>
  <c r="N68"/>
  <c r="U39"/>
  <c r="D39"/>
  <c r="T68"/>
  <c r="V68"/>
  <c r="E39"/>
  <c r="F39"/>
  <c r="W68"/>
  <c r="O68"/>
  <c r="G68"/>
  <c r="Q68"/>
  <c r="X68"/>
  <c r="R68"/>
  <c r="S68"/>
  <c r="I68"/>
  <c r="K68"/>
  <c r="L39"/>
  <c r="J39"/>
  <c r="W14" i="33" l="1"/>
  <c r="GU129" i="46"/>
  <c r="AA123"/>
  <c r="DL129"/>
  <c r="J13" i="35"/>
  <c r="R13" s="1"/>
  <c r="CI129" i="46"/>
  <c r="J11" i="35"/>
  <c r="R11" s="1"/>
  <c r="J14"/>
  <c r="R14" s="1"/>
  <c r="AC129" i="46"/>
  <c r="L97" i="35"/>
  <c r="D45"/>
  <c r="X46"/>
  <c r="I45"/>
  <c r="R46"/>
  <c r="H45"/>
  <c r="P45"/>
  <c r="G46"/>
  <c r="V46"/>
  <c r="H46"/>
  <c r="J45"/>
  <c r="K46"/>
  <c r="P46"/>
  <c r="Q45"/>
  <c r="E45"/>
  <c r="R45"/>
  <c r="V45"/>
  <c r="M45"/>
  <c r="I46"/>
  <c r="N45"/>
  <c r="O46"/>
  <c r="W46"/>
  <c r="S46"/>
  <c r="Q46"/>
  <c r="G45"/>
  <c r="K45"/>
  <c r="M46"/>
  <c r="S45"/>
  <c r="L45"/>
  <c r="T46"/>
  <c r="N46"/>
  <c r="F45"/>
  <c r="O45"/>
  <c r="R43"/>
  <c r="Q43"/>
  <c r="F68"/>
  <c r="D68"/>
  <c r="F46"/>
  <c r="U46"/>
  <c r="E46"/>
  <c r="L46"/>
  <c r="J68"/>
  <c r="E68"/>
  <c r="U68"/>
  <c r="L68"/>
  <c r="D46"/>
  <c r="J46"/>
  <c r="J16" l="1"/>
  <c r="R16" s="1"/>
  <c r="X16" i="33"/>
  <c r="L75" i="34"/>
  <c r="L77"/>
  <c r="L75" i="35" s="1"/>
  <c r="T45"/>
  <c r="U45"/>
  <c r="U43"/>
  <c r="T43"/>
  <c r="P97" l="1"/>
  <c r="W45"/>
  <c r="X45"/>
  <c r="W43"/>
  <c r="X43"/>
  <c r="J12" l="1"/>
  <c r="R12" s="1"/>
  <c r="P77" i="34"/>
  <c r="P75" i="35" s="1"/>
  <c r="P75" i="34"/>
  <c r="P57" l="1"/>
  <c r="P53" i="35" s="1"/>
  <c r="P55" i="34"/>
  <c r="T77" l="1"/>
  <c r="T75" i="35" s="1"/>
  <c r="T75" i="34"/>
  <c r="T57" l="1"/>
  <c r="T53" i="35" s="1"/>
  <c r="T55" i="34"/>
  <c r="T97" i="35" l="1"/>
  <c r="X97" l="1"/>
  <c r="X77" i="34" l="1"/>
  <c r="X75" i="35" s="1"/>
  <c r="X75" i="34"/>
  <c r="X57" l="1"/>
  <c r="X53" i="35" s="1"/>
  <c r="X55" i="34"/>
  <c r="W77" l="1"/>
  <c r="W75" i="35" s="1"/>
  <c r="W75" i="34"/>
  <c r="W57" l="1"/>
  <c r="W53" i="35" s="1"/>
  <c r="W55" i="34"/>
  <c r="W97" i="35" l="1"/>
  <c r="G55" i="34" l="1"/>
  <c r="G57"/>
  <c r="G53" i="35" s="1"/>
  <c r="G97" l="1"/>
  <c r="G77" i="34" l="1"/>
  <c r="G75" i="35" s="1"/>
  <c r="G75" i="34"/>
  <c r="K97" i="35" l="1"/>
  <c r="K77" i="34" l="1"/>
  <c r="K75" i="35" s="1"/>
  <c r="K75" i="34"/>
  <c r="K55" l="1"/>
  <c r="K57"/>
  <c r="K53" i="35" s="1"/>
  <c r="O77" i="34" l="1"/>
  <c r="O75" i="35" s="1"/>
  <c r="O75" i="34"/>
  <c r="O97" i="35" l="1"/>
  <c r="O57" i="34" l="1"/>
  <c r="O53" i="35" s="1"/>
  <c r="O55" i="34"/>
  <c r="S55" l="1"/>
  <c r="S57"/>
  <c r="S53" i="35" s="1"/>
  <c r="S97" l="1"/>
  <c r="S75" i="34" l="1"/>
  <c r="S77"/>
  <c r="S75" i="35" s="1"/>
  <c r="M57" i="34" l="1"/>
  <c r="M53" i="35" s="1"/>
  <c r="M55" i="34"/>
  <c r="M97" i="35" l="1"/>
  <c r="M77" i="34" l="1"/>
  <c r="M75" i="35" s="1"/>
  <c r="M75" i="34"/>
  <c r="U97" i="35" l="1"/>
  <c r="U55" i="34" l="1"/>
  <c r="U57"/>
  <c r="U53" i="35" s="1"/>
  <c r="U77" i="34" l="1"/>
  <c r="U75" i="35" s="1"/>
  <c r="U75" i="34"/>
  <c r="F97" i="35" l="1"/>
  <c r="F77" i="34" l="1"/>
  <c r="F75" i="35" s="1"/>
  <c r="F75" i="34"/>
  <c r="F57" l="1"/>
  <c r="F53" i="35" s="1"/>
  <c r="F55" i="34"/>
  <c r="J97" i="35" l="1"/>
  <c r="J75" i="34" l="1"/>
  <c r="J77"/>
  <c r="J75" i="35" s="1"/>
  <c r="J57" i="34" l="1"/>
  <c r="J53" i="35" s="1"/>
  <c r="J55" i="34"/>
  <c r="N55" l="1"/>
  <c r="N57"/>
  <c r="N53" i="35" s="1"/>
  <c r="N77" i="34" l="1"/>
  <c r="N75" i="35" s="1"/>
  <c r="N75" i="34"/>
  <c r="N97" i="35" l="1"/>
  <c r="R55" i="34" l="1"/>
  <c r="R57"/>
  <c r="R53" i="35" s="1"/>
  <c r="R97" l="1"/>
  <c r="R77" i="34" l="1"/>
  <c r="R75" i="35" s="1"/>
  <c r="R75" i="34"/>
  <c r="V75" l="1"/>
  <c r="V77"/>
  <c r="V75" i="35" s="1"/>
  <c r="V97" l="1"/>
  <c r="V55" i="34" l="1"/>
  <c r="V57"/>
  <c r="V53" i="35" s="1"/>
  <c r="I75" i="34" l="1"/>
  <c r="I77"/>
  <c r="I75" i="35" s="1"/>
  <c r="I57" i="34" l="1"/>
  <c r="I53" i="35" s="1"/>
  <c r="I55" i="34"/>
  <c r="I97" i="35" l="1"/>
  <c r="Q55" i="34" l="1"/>
  <c r="Q57"/>
  <c r="Q53" i="35" s="1"/>
  <c r="Q97" l="1"/>
  <c r="Q75" i="34" l="1"/>
  <c r="Q77"/>
  <c r="Q75" i="35" s="1"/>
  <c r="E75" i="34" l="1"/>
  <c r="E77"/>
  <c r="E75" i="35" s="1"/>
  <c r="E97" l="1"/>
  <c r="E57" i="34" l="1"/>
  <c r="E53" i="35" s="1"/>
  <c r="E55" i="34"/>
  <c r="P17" i="35" l="1"/>
  <c r="P18" s="1"/>
  <c r="L17"/>
  <c r="L18" s="1"/>
  <c r="N17"/>
  <c r="N18" s="1"/>
  <c r="R18" l="1"/>
  <c r="R17"/>
</calcChain>
</file>

<file path=xl/sharedStrings.xml><?xml version="1.0" encoding="utf-8"?>
<sst xmlns="http://schemas.openxmlformats.org/spreadsheetml/2006/main" count="4065" uniqueCount="395">
  <si>
    <t>INDEX</t>
  </si>
  <si>
    <t>SP1</t>
  </si>
  <si>
    <t>Underpass</t>
  </si>
  <si>
    <t>Footbridge</t>
  </si>
  <si>
    <t>Staggered pelican</t>
  </si>
  <si>
    <t>Straight pelican</t>
  </si>
  <si>
    <t>SP3</t>
  </si>
  <si>
    <t>Pedestrian refuge</t>
  </si>
  <si>
    <t>Waiting time</t>
  </si>
  <si>
    <t>RP-SP scaling factor:</t>
  </si>
  <si>
    <t>Slope</t>
  </si>
  <si>
    <t>Intercept</t>
  </si>
  <si>
    <t>WTP (facilities)</t>
  </si>
  <si>
    <t>Number of lanes</t>
  </si>
  <si>
    <t>Central reservation</t>
  </si>
  <si>
    <t>Traffic density</t>
  </si>
  <si>
    <t>Traffic speed</t>
  </si>
  <si>
    <t>wtp_unit_nontraders</t>
  </si>
  <si>
    <t>pnontraders</t>
  </si>
  <si>
    <t>Index (facilities)</t>
  </si>
  <si>
    <t>WTW (facilities)</t>
  </si>
  <si>
    <t>Index (combined)</t>
  </si>
  <si>
    <t>WTW (combined)</t>
  </si>
  <si>
    <t>WTP (combined)</t>
  </si>
  <si>
    <t>R</t>
  </si>
  <si>
    <t>P</t>
  </si>
  <si>
    <t>S</t>
  </si>
  <si>
    <t>F</t>
  </si>
  <si>
    <t>U</t>
  </si>
  <si>
    <t>Traffic speed (mph)</t>
  </si>
  <si>
    <t>Type of crossing</t>
  </si>
  <si>
    <t>MIDDLE POINT</t>
  </si>
  <si>
    <t>work3564</t>
  </si>
  <si>
    <t>work1834</t>
  </si>
  <si>
    <t>shop3564</t>
  </si>
  <si>
    <t>shop65</t>
  </si>
  <si>
    <t>Index (road)</t>
  </si>
  <si>
    <t>WTW (road)</t>
  </si>
  <si>
    <t>WTP (road)</t>
  </si>
  <si>
    <t>wide</t>
  </si>
  <si>
    <t>narrow</t>
  </si>
  <si>
    <t>no</t>
  </si>
  <si>
    <t>low</t>
  </si>
  <si>
    <t>high</t>
  </si>
  <si>
    <t>Best road point</t>
  </si>
  <si>
    <t>time1</t>
  </si>
  <si>
    <t>time3</t>
  </si>
  <si>
    <t>timeto1</t>
  </si>
  <si>
    <t>timeto2</t>
  </si>
  <si>
    <t>timeto3</t>
  </si>
  <si>
    <t>timeto4</t>
  </si>
  <si>
    <t>timeto5</t>
  </si>
  <si>
    <t>timeto6</t>
  </si>
  <si>
    <t>timeto7</t>
  </si>
  <si>
    <t>timeto8</t>
  </si>
  <si>
    <t>timeto9</t>
  </si>
  <si>
    <t>timeto10</t>
  </si>
  <si>
    <t>timeto11</t>
  </si>
  <si>
    <t>timeto12</t>
  </si>
  <si>
    <t>timeto13</t>
  </si>
  <si>
    <t>timeto14</t>
  </si>
  <si>
    <t>timeto15</t>
  </si>
  <si>
    <t>timeto16</t>
  </si>
  <si>
    <t>timeto17</t>
  </si>
  <si>
    <t>timeto18</t>
  </si>
  <si>
    <t>timeto20</t>
  </si>
  <si>
    <t>timeto21</t>
  </si>
  <si>
    <t>no1</t>
  </si>
  <si>
    <t>no3</t>
  </si>
  <si>
    <t>b_no1</t>
  </si>
  <si>
    <t>b_no3</t>
  </si>
  <si>
    <t>b_time1</t>
  </si>
  <si>
    <t>b_time3</t>
  </si>
  <si>
    <t>Type of best facility</t>
  </si>
  <si>
    <t>b_fac</t>
  </si>
  <si>
    <t>point</t>
  </si>
  <si>
    <t>low, medium, high</t>
  </si>
  <si>
    <t>10, 20, 30, 40 mph</t>
  </si>
  <si>
    <t>DO-NOTHING</t>
  </si>
  <si>
    <t>OPTION 1</t>
  </si>
  <si>
    <t>OPTION 2</t>
  </si>
  <si>
    <t>OPTION 3</t>
  </si>
  <si>
    <t>HOW TO USE THE TOOL</t>
  </si>
  <si>
    <t>Severance index</t>
  </si>
  <si>
    <t>option</t>
  </si>
  <si>
    <t>seg</t>
  </si>
  <si>
    <t>to</t>
  </si>
  <si>
    <t>ref</t>
  </si>
  <si>
    <t>max I</t>
  </si>
  <si>
    <t>Do-nothing</t>
  </si>
  <si>
    <t>Option 1</t>
  </si>
  <si>
    <t>Option 2</t>
  </si>
  <si>
    <t>Option 3</t>
  </si>
  <si>
    <t>EXTREME POINT</t>
  </si>
  <si>
    <t>metres</t>
  </si>
  <si>
    <t>STEP 1</t>
  </si>
  <si>
    <t>STEP 2</t>
  </si>
  <si>
    <t>STEP 3</t>
  </si>
  <si>
    <t>COEFFICIENTS</t>
  </si>
  <si>
    <t>Other constants</t>
  </si>
  <si>
    <t>MODELS</t>
  </si>
  <si>
    <t>CALCULATIONS</t>
  </si>
  <si>
    <t>OUTPUT</t>
  </si>
  <si>
    <t>core</t>
  </si>
  <si>
    <t>Demand for walking trips</t>
  </si>
  <si>
    <t>Extreme Point</t>
  </si>
  <si>
    <t>Middle</t>
  </si>
  <si>
    <t>Leave blank if there are no facilities</t>
  </si>
  <si>
    <t>Choose from</t>
  </si>
  <si>
    <t>PEDESTRIAN PLATFORM</t>
  </si>
  <si>
    <t>PEDESTRIAN REFUGE</t>
  </si>
  <si>
    <t>STRAIGHT PELICAN</t>
  </si>
  <si>
    <t>STAGGERED PELICAN</t>
  </si>
  <si>
    <t>FOOTBRIDGE</t>
  </si>
  <si>
    <t>UNDERPASS</t>
  </si>
  <si>
    <t>DEMAND</t>
  </si>
  <si>
    <t>DESIGN</t>
  </si>
  <si>
    <r>
      <t xml:space="preserve">Waiting time </t>
    </r>
    <r>
      <rPr>
        <sz val="10"/>
        <color theme="1"/>
        <rFont val="Calibri"/>
        <family val="2"/>
        <scheme val="minor"/>
      </rPr>
      <t>(0-5 mins.)</t>
    </r>
  </si>
  <si>
    <r>
      <t xml:space="preserve">Traffic speed </t>
    </r>
    <r>
      <rPr>
        <sz val="10"/>
        <color theme="1"/>
        <rFont val="Calibri"/>
        <family val="2"/>
        <scheme val="minor"/>
      </rPr>
      <t>(mph)</t>
    </r>
  </si>
  <si>
    <t>The survey in Hereford and Hull and further development of the methods was funded by Highways England</t>
  </si>
  <si>
    <t>This tool was funded by the EPSRC Impact Acceleration Award and Transport for Greater Manchester</t>
  </si>
  <si>
    <t>What is this tool for?</t>
  </si>
  <si>
    <t>Who funded this work?</t>
  </si>
  <si>
    <t>Where can I get more information?</t>
  </si>
  <si>
    <t>What is inside the tool?</t>
  </si>
  <si>
    <t xml:space="preserve">The values were estimated with a combined stated preference and revealed preference approach, used in a survey to 650 individuals living near busy roads in two towns in England (Hereford and Hull). </t>
  </si>
  <si>
    <t>¢</t>
  </si>
  <si>
    <t>choose from</t>
  </si>
  <si>
    <t>ROAD</t>
  </si>
  <si>
    <t>Demand for walking trips (%)</t>
  </si>
  <si>
    <t>distance from left extreme point (m)</t>
  </si>
  <si>
    <t>Total</t>
  </si>
  <si>
    <t>TIP: Please think of an ideal world, where the road cause no severance at all. Pedestrians would cross at their desire lines, i.e. using the most direct route across the road to go from their origins to their destinations</t>
  </si>
  <si>
    <t>TIP: You may want to assign a slower speed and higher traffic density near juntions, to account for cars platooning at traffic signals. Near junctions, the number of lanes may also increase.</t>
  </si>
  <si>
    <t xml:space="preserve">Legend: </t>
  </si>
  <si>
    <t>In this page, you can add more detail by changing these characteristics in some parts of the road segment</t>
  </si>
  <si>
    <r>
      <t xml:space="preserve">In the Quick tool, you also specified the </t>
    </r>
    <r>
      <rPr>
        <b/>
        <u/>
        <sz val="14"/>
        <color theme="1"/>
        <rFont val="Calibri"/>
        <family val="2"/>
        <scheme val="minor"/>
      </rPr>
      <t>crossing facilities</t>
    </r>
    <r>
      <rPr>
        <b/>
        <sz val="14"/>
        <color theme="1"/>
        <rFont val="Calibri"/>
        <family val="2"/>
        <scheme val="minor"/>
      </rPr>
      <t xml:space="preserve"> that exist in the extreme points of the road segment and in the middle point, in the do-nothing and in the 3 options.</t>
    </r>
  </si>
  <si>
    <t>In this page, you can add more detail by specifying crossing facilities that are not in those points.</t>
  </si>
  <si>
    <t>Work</t>
  </si>
  <si>
    <t>Leisure</t>
  </si>
  <si>
    <t>Shopping</t>
  </si>
  <si>
    <t>TIP: Examples of leisure trips: trips to restaurants/pubs/cafés; parks/playing fields/community/leisure centres, house of friends or relatives</t>
  </si>
  <si>
    <t>%</t>
  </si>
  <si>
    <t>Age 18-34</t>
  </si>
  <si>
    <t>Age 35-64</t>
  </si>
  <si>
    <t>Age 65+</t>
  </si>
  <si>
    <t>What is the % of each trip purpose in the trips made by each age group?</t>
  </si>
  <si>
    <t>You can also identify the parts of the road where there are guard railings or other physical barriers to movement across the road</t>
  </si>
  <si>
    <t>Guard railings</t>
  </si>
  <si>
    <t>Yes</t>
  </si>
  <si>
    <t>No</t>
  </si>
  <si>
    <t xml:space="preserve">Age 65+  </t>
  </si>
  <si>
    <t>What is the % of each age group in total demand?</t>
  </si>
  <si>
    <r>
      <t xml:space="preserve">Have more detailed information? Fill it in </t>
    </r>
    <r>
      <rPr>
        <i/>
        <u/>
        <sz val="8"/>
        <color theme="1"/>
        <rFont val="Calibri"/>
        <family val="2"/>
        <scheme val="minor"/>
      </rPr>
      <t>Demand</t>
    </r>
    <r>
      <rPr>
        <i/>
        <sz val="8"/>
        <color theme="1"/>
        <rFont val="Calibri"/>
        <family val="2"/>
        <scheme val="minor"/>
      </rPr>
      <t xml:space="preserve"> page</t>
    </r>
  </si>
  <si>
    <r>
      <t xml:space="preserve">Want to insert more detailed information? Do it in </t>
    </r>
    <r>
      <rPr>
        <i/>
        <u/>
        <sz val="8"/>
        <color theme="1"/>
        <rFont val="Calibri"/>
        <family val="2"/>
        <scheme val="minor"/>
      </rPr>
      <t>Design</t>
    </r>
    <r>
      <rPr>
        <i/>
        <sz val="8"/>
        <color theme="1"/>
        <rFont val="Calibri"/>
        <family val="2"/>
        <scheme val="minor"/>
      </rPr>
      <t xml:space="preserve"> page</t>
    </r>
  </si>
  <si>
    <t>Name of the road segment</t>
  </si>
  <si>
    <t>Length of the road segment and total potential demand for trips crossing the road</t>
  </si>
  <si>
    <t>After filling this information, the tool user can see the results in the Outputs page or, if more detailed information is available, fill it in the Demand and Design page</t>
  </si>
  <si>
    <t>How to use the tool?</t>
  </si>
  <si>
    <t>In this page, the tool user can fill all the inputs in a direct, uncomplicated way, with minimal data:</t>
  </si>
  <si>
    <t>CROSSING FACILITIES</t>
  </si>
  <si>
    <t>TRAFFIC SPEED</t>
  </si>
  <si>
    <t>Walking speed</t>
  </si>
  <si>
    <t>In this page, the tool user can fill detailed information about the demand for trips crossing the road</t>
  </si>
  <si>
    <t>How road and traffic characteristics vary along the road segment</t>
  </si>
  <si>
    <t>Existence and type of crossing facilities in any point along the segment</t>
  </si>
  <si>
    <t>Waiting time at pedestrian refuges and signalised crossings</t>
  </si>
  <si>
    <t>In this page, the tool user can fill information about the design on the interventions in all points along the segment.</t>
  </si>
  <si>
    <t>DIRECT</t>
  </si>
  <si>
    <t>In this page, the tool user can see all the outputs of the tool</t>
  </si>
  <si>
    <t>In all input pages, the cells in green are inputs that can be filled:</t>
  </si>
  <si>
    <t>A list of indicators assessing each option for the whole road segment, including a Severance Index, total cost of severance in each option, and increase in the number of trips</t>
  </si>
  <si>
    <t>The distribution of these indicators along the road segment</t>
  </si>
  <si>
    <t>Guard railing</t>
  </si>
  <si>
    <t>expUa</t>
  </si>
  <si>
    <t>Pa</t>
  </si>
  <si>
    <t>Pb</t>
  </si>
  <si>
    <t>Pc</t>
  </si>
  <si>
    <t>expUb</t>
  </si>
  <si>
    <t>This tool estimates the value of policy interventions to reduce community severance (the barrier effect) caused by roads, including changes to road design, traffic, and crossing facilities</t>
  </si>
  <si>
    <t>Road and traffic characteristics in the do-nothing alternative and up to 3 options for interventions, including number of lanes, central reservation, and traffic density and speed</t>
  </si>
  <si>
    <t>Type of crossing facilities in the 2 extreme points of the road segment and in the middle point - choosing from pedestrian refuge, straight signalised, staggered signalised, footbridge, and underpass</t>
  </si>
  <si>
    <t>Average delay to walking trips</t>
  </si>
  <si>
    <t>Average detour to walking trips</t>
  </si>
  <si>
    <t>Severance cost per trip</t>
  </si>
  <si>
    <r>
      <rPr>
        <b/>
        <sz val="11"/>
        <color theme="1"/>
        <rFont val="Times New Roman"/>
        <family val="1"/>
      </rPr>
      <t>Δ</t>
    </r>
    <r>
      <rPr>
        <b/>
        <sz val="7.7"/>
        <color theme="1"/>
        <rFont val="Calibri"/>
        <family val="2"/>
      </rPr>
      <t xml:space="preserve"> </t>
    </r>
    <r>
      <rPr>
        <b/>
        <sz val="11"/>
        <color theme="1"/>
        <rFont val="Calibri"/>
        <family val="2"/>
        <scheme val="minor"/>
      </rPr>
      <t>Index - Walk to road1</t>
    </r>
  </si>
  <si>
    <t>Best facility</t>
  </si>
  <si>
    <t>Time to best point</t>
  </si>
  <si>
    <t>Time to best facility</t>
  </si>
  <si>
    <t>Δ Index at best road point</t>
  </si>
  <si>
    <r>
      <rPr>
        <b/>
        <sz val="11"/>
        <color theme="1"/>
        <rFont val="Times New Roman"/>
        <family val="1"/>
      </rPr>
      <t>Δ</t>
    </r>
    <r>
      <rPr>
        <b/>
        <sz val="7.7"/>
        <color theme="1"/>
        <rFont val="Calibri"/>
        <family val="2"/>
      </rPr>
      <t xml:space="preserve"> </t>
    </r>
    <r>
      <rPr>
        <b/>
        <sz val="11"/>
        <color theme="1"/>
        <rFont val="Calibri"/>
        <family val="2"/>
        <scheme val="minor"/>
      </rPr>
      <t>Index - Walk to road2</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</si>
  <si>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road3</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</si>
  <si>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road4</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</si>
  <si>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road5</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</si>
  <si>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road6</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</si>
  <si>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road7</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</si>
  <si>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road8</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</si>
  <si>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road9</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</si>
  <si>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road10</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</si>
  <si>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road11</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</si>
  <si>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road12</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</si>
  <si>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road13</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</si>
  <si>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road14</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</si>
  <si>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road15</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</si>
  <si>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road16</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</si>
  <si>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road17</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</si>
  <si>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road18</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</si>
  <si>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road19</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</si>
  <si>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road20</t>
    </r>
    <r>
      <rPr>
        <sz val="11"/>
        <color theme="1"/>
        <rFont val="Calibri"/>
        <family val="2"/>
        <scheme val="minor"/>
      </rPr>
      <t/>
    </r>
  </si>
  <si>
    <r>
      <rPr>
        <b/>
        <sz val="11"/>
        <color theme="1"/>
        <rFont val="Times New Roman"/>
        <family val="1"/>
      </rPr>
      <t>Δ</t>
    </r>
    <r>
      <rPr>
        <b/>
        <sz val="7.7"/>
        <color theme="1"/>
        <rFont val="Calibri"/>
        <family val="2"/>
      </rPr>
      <t xml:space="preserve"> </t>
    </r>
    <r>
      <rPr>
        <b/>
        <sz val="11"/>
        <color theme="1"/>
        <rFont val="Calibri"/>
        <family val="2"/>
        <scheme val="minor"/>
      </rPr>
      <t>Index - Walk to road21</t>
    </r>
    <r>
      <rPr>
        <sz val="11"/>
        <color theme="1"/>
        <rFont val="Calibri"/>
        <family val="2"/>
        <scheme val="minor"/>
      </rPr>
      <t/>
    </r>
  </si>
  <si>
    <t>Δ Index - Walk to fac1</t>
  </si>
  <si>
    <t>Δ Index - Walk to fac2</t>
  </si>
  <si>
    <t>Δ Index - Walk to fac3</t>
  </si>
  <si>
    <t>Δ Index - Walk to fac4</t>
  </si>
  <si>
    <t>Δ Index - Walk to fac5</t>
  </si>
  <si>
    <t>Δ Index - Walk to fac6</t>
  </si>
  <si>
    <t>Δ Index - Walk to fac7</t>
  </si>
  <si>
    <t>Δ Index - Walk to fac8</t>
  </si>
  <si>
    <t>Δ Index - Walk to fac9</t>
  </si>
  <si>
    <t>Δ Index - Walk to fac10</t>
  </si>
  <si>
    <t>Δ Index - Walk to fac11</t>
  </si>
  <si>
    <t>Δ Index - Walk to fac12</t>
  </si>
  <si>
    <t>Δ Index - Walk to fac13</t>
  </si>
  <si>
    <t>Δ Index - Walk to fac14</t>
  </si>
  <si>
    <t>Δ Index - Walk to fac15</t>
  </si>
  <si>
    <t>Δ Index - Walk to fac16</t>
  </si>
  <si>
    <t>Δ Index - Walk to fac17</t>
  </si>
  <si>
    <t>Δ Index - Walk to fac18</t>
  </si>
  <si>
    <t>Δ Index - Walk to fac19</t>
  </si>
  <si>
    <t>Δ Index - Walk to fac20</t>
  </si>
  <si>
    <t>Δ Index - Walk to fac21</t>
  </si>
  <si>
    <t>Δ Index at best facility</t>
  </si>
  <si>
    <t>Best alt</t>
  </si>
  <si>
    <t>b_wait3</t>
  </si>
  <si>
    <t>wait</t>
  </si>
  <si>
    <t>expUroadalt</t>
  </si>
  <si>
    <t>Paltroad</t>
  </si>
  <si>
    <t>Paltfac</t>
  </si>
  <si>
    <t>expUaltfac</t>
  </si>
  <si>
    <t>Pa_raw</t>
  </si>
  <si>
    <t>Pb_raw</t>
  </si>
  <si>
    <t>Pc_raw</t>
  </si>
  <si>
    <t>Total severance cost/year</t>
  </si>
  <si>
    <t>OVERVIEW OF SEVERANCE ASSESSMENT</t>
  </si>
  <si>
    <t>DETAILED SEVERANCE ASSESSMENT</t>
  </si>
  <si>
    <t>Crossing facilities</t>
  </si>
  <si>
    <t>Cost per trip</t>
  </si>
  <si>
    <t>How many cross in other places (informal)</t>
  </si>
  <si>
    <t>How many trips from other places cross here</t>
  </si>
  <si>
    <t>Benefit of the option (1st year)</t>
  </si>
  <si>
    <t>Overall severance index (0-100)</t>
  </si>
  <si>
    <t>Suppressed trips/year</t>
  </si>
  <si>
    <t>Trips crossing in crossing facilities/year</t>
  </si>
  <si>
    <t>Trips crossing informally/year</t>
  </si>
  <si>
    <t>What was the demand to cross here (per year)</t>
  </si>
  <si>
    <t>The tool uses a default walking speed of 4.86 km/h. Here you can specify different values</t>
  </si>
  <si>
    <t>km/h</t>
  </si>
  <si>
    <t>WHO WANTS TO WALK</t>
  </si>
  <si>
    <t>HOW THEY WALK</t>
  </si>
  <si>
    <t>WHY THEY WALK</t>
  </si>
  <si>
    <t>Discount rate</t>
  </si>
  <si>
    <t>Annual discount rate</t>
  </si>
  <si>
    <t>If left blank, the tool will assume a default value of 10 years</t>
  </si>
  <si>
    <r>
      <t xml:space="preserve">Road segment length </t>
    </r>
    <r>
      <rPr>
        <sz val="10"/>
        <color theme="1"/>
        <rFont val="Calibri"/>
        <family val="2"/>
        <scheme val="minor"/>
      </rPr>
      <t>(100-5000m)</t>
    </r>
  </si>
  <si>
    <t>If left blank, the tool will assume a default value of: 1000m</t>
  </si>
  <si>
    <t>Length</t>
  </si>
  <si>
    <t>Lifetime</t>
  </si>
  <si>
    <t>Why? (Trip purpose)</t>
  </si>
  <si>
    <t>Who wants to make those trips? (Age groups)</t>
  </si>
  <si>
    <t>How? (Walking speed)</t>
  </si>
  <si>
    <t>Where? (Which part of the road needs to be crossed)</t>
  </si>
  <si>
    <t>Constants defined by user (or default if not)</t>
  </si>
  <si>
    <t>Relationship between willingness to walk and willingness to pay</t>
  </si>
  <si>
    <t>walking trips/day</t>
  </si>
  <si>
    <t>If demand left blank, the tool will use a default value of 1,000</t>
  </si>
  <si>
    <t>Demand/year</t>
  </si>
  <si>
    <t>Present value of benefit over the lifetime of the project</t>
  </si>
  <si>
    <t>Benefits per year</t>
  </si>
  <si>
    <t>Press this button to clean everything and restore the values inputted  in the Direct page</t>
  </si>
  <si>
    <t>TIP: The default is what you specified in the Quick page. Click on the CLEAN buttons to revert to the default</t>
  </si>
  <si>
    <t>medium</t>
  </si>
  <si>
    <t>WHERE THEY CROSS THE ROAD</t>
  </si>
  <si>
    <t>Index (facilities)_raw</t>
  </si>
  <si>
    <t>Places highlighted in pink have severance index above 50%</t>
  </si>
  <si>
    <t>Places highlighted in red have severance index above 75%</t>
  </si>
  <si>
    <t>wide, narrow, no</t>
  </si>
  <si>
    <t>-</t>
  </si>
  <si>
    <t>A</t>
  </si>
  <si>
    <t>B (road)</t>
  </si>
  <si>
    <t>B (fac)</t>
  </si>
  <si>
    <t>C (suppressed trips)</t>
  </si>
  <si>
    <t>avg detour</t>
  </si>
  <si>
    <t>avg delay</t>
  </si>
  <si>
    <t>Total number trips crossing here</t>
  </si>
  <si>
    <t>demand</t>
  </si>
  <si>
    <t>Average detour of trips (m)</t>
  </si>
  <si>
    <t>Average delay of trips (mins.)</t>
  </si>
  <si>
    <t>tot cross here (facility)</t>
  </si>
  <si>
    <t>tot cross here (road)</t>
  </si>
  <si>
    <t>here cross here (road)</t>
  </si>
  <si>
    <t>others cross here (road)</t>
  </si>
  <si>
    <t>here cross here (facility)</t>
  </si>
  <si>
    <t>others cross here (facility)</t>
  </si>
  <si>
    <t>here cross here (all)</t>
  </si>
  <si>
    <t>other cross here (all)</t>
  </si>
  <si>
    <t>tot cross here (all)</t>
  </si>
  <si>
    <t>timeto19</t>
  </si>
  <si>
    <t>How many of those trips cross here (informal)</t>
  </si>
  <si>
    <t>How many of those trips cross here (using facilities)</t>
  </si>
  <si>
    <t>How many cross in other places (using facilities)</t>
  </si>
  <si>
    <t>Option highlighted in green is the best options</t>
  </si>
  <si>
    <t>Euston Road</t>
  </si>
  <si>
    <t>years</t>
  </si>
  <si>
    <t>Lifetime of the projects</t>
  </si>
  <si>
    <t>Choose crossing facilities in the middle and extreme points of the road segment from dropdown menus in green cells below</t>
  </si>
  <si>
    <t>Choose road conditions for each option from dropdown menus in green cells below</t>
  </si>
  <si>
    <t>How are the values calculated?</t>
  </si>
  <si>
    <t>Severance is calculated at each point along the road. It is assumed that severance originates from the road conditions at that point AND the possibility of walking along the road to cross in a place with better road conditions or with crossing facilities</t>
  </si>
  <si>
    <t>Quick assessment: if you have minimal data, fill it in the Direct page and then see the results in the Output page. See diagram below</t>
  </si>
  <si>
    <t>The approach to derive the values was developed as part of two research projects, the first funded by UK Research Councils (EPSRC, ESRC, AHRC), and the second funded by the European Union</t>
  </si>
  <si>
    <t>The Notes page contain more information about the types of roads and crossing facilities included in this tool</t>
  </si>
  <si>
    <t>This requires considering the potential of both sides of the road for generating trips to destinations located along the road (e.g. bus stops) and beyond</t>
  </si>
  <si>
    <t>After filling this information, the tool user can see the results in the Outputs page or go to Design page</t>
  </si>
  <si>
    <t>Existence of guard railings in some points along the segment</t>
  </si>
  <si>
    <t>Severance  Index (0-100)</t>
  </si>
  <si>
    <t>Average detour and delay per trip</t>
  </si>
  <si>
    <t>Number of trips crossing informally and number crossing in crossing facilities</t>
  </si>
  <si>
    <t>Number of suppressed trips because of severance</t>
  </si>
  <si>
    <t>Total severance cost and total benefit comparing with Do Nothing option</t>
  </si>
  <si>
    <t>Insert general information about the road and projects</t>
  </si>
  <si>
    <t>TIP: Demand is the sum of all walking trips by all people. It is recommended the tool is used in roads with values above 1,000/day</t>
  </si>
  <si>
    <t>TIP: Demand of trips depends on factor such as land uses on both sides of the road and location of bus stops along the road</t>
  </si>
  <si>
    <r>
      <t xml:space="preserve">In the Quick tool, you specified the general </t>
    </r>
    <r>
      <rPr>
        <b/>
        <u/>
        <sz val="14"/>
        <color theme="1"/>
        <rFont val="Calibri"/>
        <family val="2"/>
        <scheme val="minor"/>
      </rPr>
      <t>road and traffic characteristics</t>
    </r>
    <r>
      <rPr>
        <b/>
        <sz val="14"/>
        <color theme="1"/>
        <rFont val="Calibri"/>
        <family val="2"/>
        <scheme val="minor"/>
      </rPr>
      <t xml:space="preserve"> in the Do-Nothing and in the 3 options.</t>
    </r>
  </si>
  <si>
    <t>TIP: A traffic island for pedestrians may exist in a specific point along the road. That counts as a "central reservation"</t>
  </si>
  <si>
    <t>If you choose signalised crossings or pedestrian refuges, you can also add average waiting time for pedestrians to cross the road</t>
  </si>
  <si>
    <t>The 2 extreme points and middle point of the segment are identified above the representation. Below, you can see the distance from each point to the left extreme point of the segment</t>
  </si>
  <si>
    <t>Add information about road and crossing facilities in the road segment representations below</t>
  </si>
  <si>
    <t>DO NOTHING</t>
  </si>
  <si>
    <t>TIP: Press the CLEAN button to copy over the default values for the whole segment that you specified in the Direct page. You can then change the cells one by one, as required</t>
  </si>
  <si>
    <t>WILLINGNESS TO WALK</t>
  </si>
  <si>
    <t>The tool supports the assessment of the crosing facilities represented below</t>
  </si>
  <si>
    <t>The tool does not support the assessment of zebras (marked unsignalised crossings) or signalised crossings other than pelicans (e.g. puffins, toucans)</t>
  </si>
  <si>
    <t>A place where the road goes through a tunnel and pedestrians can cross at the surface</t>
  </si>
  <si>
    <t>Combination of a traffic island with dropped kerbs (and possible colour/tactile warnings). Not signalised</t>
  </si>
  <si>
    <t>Signalised crossing where user can push button to wait for green</t>
  </si>
  <si>
    <t>2-stage pelican crossing, with an offset in the middle. Also known as Danish offset</t>
  </si>
  <si>
    <t>Bridge over road, with steps and ramp</t>
  </si>
  <si>
    <t>Subway under road, with steps and ramp</t>
  </si>
  <si>
    <t>ROAD DESIGN AND TRAFFIC DENSITY</t>
  </si>
  <si>
    <t>mph</t>
  </si>
  <si>
    <t>The following values are supported:</t>
  </si>
  <si>
    <t>When choosing inputs, please consider that traffic speed depends on traffic density</t>
  </si>
  <si>
    <t>The combination of high traffic density with 40mph is unrealistic, because of congestion</t>
  </si>
  <si>
    <t>ROAD CHARACTERISTICS AND CROSSING FACILITIES SUPPORTED BY THE TOOL</t>
  </si>
  <si>
    <t>1,2,3 (each direction)</t>
  </si>
  <si>
    <t>2 lanes</t>
  </si>
  <si>
    <t>1 lane</t>
  </si>
  <si>
    <t>narrow central reservation</t>
  </si>
  <si>
    <t>wide central reservation</t>
  </si>
  <si>
    <t>medium traffic density</t>
  </si>
  <si>
    <t>low traffic density</t>
  </si>
  <si>
    <t>The methods are documented in Anciaes and Jones (2020) A comprehensive approach for the appraisal of the barrier effect of roads on pedestrians. Transportation Research Part A 134, 227-250.</t>
  </si>
  <si>
    <t>shop1834</t>
  </si>
  <si>
    <t>lei3564</t>
  </si>
  <si>
    <t>lei65</t>
  </si>
  <si>
    <t>lei1834</t>
  </si>
  <si>
    <t>p_lei65</t>
  </si>
  <si>
    <t>p_lei3564</t>
  </si>
  <si>
    <t>p_work1834</t>
  </si>
  <si>
    <t>p_work3564</t>
  </si>
  <si>
    <t>p_shop1834</t>
  </si>
  <si>
    <t>p_shop3564</t>
  </si>
  <si>
    <t>p_shop65</t>
  </si>
  <si>
    <t>p_lei1834</t>
  </si>
  <si>
    <t>How many trips are suppressed</t>
  </si>
  <si>
    <t>Segments</t>
  </si>
  <si>
    <t>This tool has 3 inputs pages (Direct, Demand, and Design) , 1 Output page, 1 Notes page and hidden pages with hard-coded inputs and calculations.</t>
  </si>
  <si>
    <t>Detailed assessment: if you have detailed data, fill the Direct page first, then fill the Demand and Design pages and see the Output page. See more information below</t>
  </si>
  <si>
    <t>A detailed user guide, with examples of applications, will be produced once we receive enough feedback from users</t>
  </si>
  <si>
    <t>NOTE</t>
  </si>
  <si>
    <t>Original (£)</t>
  </si>
  <si>
    <t>Country</t>
  </si>
  <si>
    <t>Choose from dropdown menu</t>
  </si>
  <si>
    <t>Countries</t>
  </si>
  <si>
    <t>United Kingdom</t>
  </si>
  <si>
    <t>New Zealand</t>
  </si>
  <si>
    <t>Converted</t>
  </si>
  <si>
    <t>speed1834</t>
  </si>
  <si>
    <t>speed3564</t>
  </si>
  <si>
    <t>speed65</t>
  </si>
  <si>
    <t>Exchange rate (2018 mean)</t>
  </si>
  <si>
    <t>Index (combined) - adjusted to 0-100 scale</t>
  </si>
  <si>
    <t>Paulo Anciaes</t>
  </si>
  <si>
    <t>Centre for Transport Studies, UCL</t>
  </si>
  <si>
    <t>p.anciaes@ucl.ac.uk</t>
  </si>
</sst>
</file>

<file path=xl/styles.xml><?xml version="1.0" encoding="utf-8"?>
<styleSheet xmlns="http://schemas.openxmlformats.org/spreadsheetml/2006/main">
  <numFmts count="13">
    <numFmt numFmtId="5" formatCode="&quot;£&quot;#,##0;\-&quot;£&quot;#,##0"/>
    <numFmt numFmtId="43" formatCode="_-* #,##0.00_-;\-* #,##0.00_-;_-* &quot;-&quot;??_-;_-@_-"/>
    <numFmt numFmtId="164" formatCode="0.000"/>
    <numFmt numFmtId="165" formatCode="0.0"/>
    <numFmt numFmtId="166" formatCode="&quot;£&quot;#,##0.00"/>
    <numFmt numFmtId="167" formatCode="0.0000"/>
    <numFmt numFmtId="168" formatCode="0.0%"/>
    <numFmt numFmtId="169" formatCode="&quot;£&quot;#,##0.0"/>
    <numFmt numFmtId="170" formatCode="[$£-809]#,##0.00;\-[$£-809]#,##0.00"/>
    <numFmt numFmtId="171" formatCode="_-* #,##0_-;\-* #,##0_-;_-* &quot;-&quot;??_-;_-@_-"/>
    <numFmt numFmtId="172" formatCode="#,##0_ ;\-#,##0\ "/>
    <numFmt numFmtId="173" formatCode="&quot;£&quot;#,##0"/>
    <numFmt numFmtId="174" formatCode="_-* #,##0.00000000_-;\-* #,##0.00000000_-;_-* &quot;-&quot;??_-;_-@_-"/>
  </numFmts>
  <fonts count="5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theme="1"/>
      <name val="Arial"/>
      <family val="2"/>
    </font>
    <font>
      <sz val="11"/>
      <color rgb="FFFF0000"/>
      <name val="Calibri"/>
      <family val="2"/>
      <scheme val="minor"/>
    </font>
    <font>
      <sz val="11"/>
      <name val="Calibri"/>
      <family val="2"/>
      <scheme val="minor"/>
    </font>
    <font>
      <sz val="11"/>
      <color rgb="FF0070C0"/>
      <name val="Calibri"/>
      <family val="2"/>
      <scheme val="minor"/>
    </font>
    <font>
      <b/>
      <sz val="13"/>
      <color theme="1"/>
      <name val="Calibri"/>
      <family val="2"/>
      <scheme val="minor"/>
    </font>
    <font>
      <sz val="10.5"/>
      <color theme="1"/>
      <name val="Times New Roman"/>
      <family val="1"/>
    </font>
    <font>
      <b/>
      <sz val="10.5"/>
      <color theme="1"/>
      <name val="Times New Roman"/>
      <family val="1"/>
    </font>
    <font>
      <b/>
      <sz val="20"/>
      <color theme="1"/>
      <name val="Calibri"/>
      <family val="2"/>
      <scheme val="minor"/>
    </font>
    <font>
      <sz val="12"/>
      <color theme="1"/>
      <name val="Calibri"/>
      <family val="2"/>
      <scheme val="minor"/>
    </font>
    <font>
      <b/>
      <sz val="7"/>
      <color theme="1"/>
      <name val="Calibri"/>
      <family val="2"/>
      <scheme val="minor"/>
    </font>
    <font>
      <sz val="8"/>
      <color theme="1"/>
      <name val="Calibri"/>
      <family val="2"/>
      <scheme val="minor"/>
    </font>
    <font>
      <i/>
      <sz val="11"/>
      <color theme="1"/>
      <name val="Calibri"/>
      <family val="2"/>
      <scheme val="minor"/>
    </font>
    <font>
      <b/>
      <u/>
      <sz val="11"/>
      <color theme="1"/>
      <name val="Calibri"/>
      <family val="2"/>
      <scheme val="minor"/>
    </font>
    <font>
      <u/>
      <sz val="11"/>
      <color theme="10"/>
      <name val="Calibri"/>
      <family val="2"/>
    </font>
    <font>
      <b/>
      <sz val="16"/>
      <color theme="1"/>
      <name val="Calibri"/>
      <family val="2"/>
      <scheme val="minor"/>
    </font>
    <font>
      <b/>
      <sz val="16"/>
      <name val="Calibri"/>
      <family val="2"/>
      <scheme val="minor"/>
    </font>
    <font>
      <b/>
      <sz val="16"/>
      <color theme="0"/>
      <name val="Calibri"/>
      <family val="2"/>
      <scheme val="minor"/>
    </font>
    <font>
      <b/>
      <sz val="14"/>
      <color theme="0"/>
      <name val="Calibri"/>
      <family val="2"/>
      <scheme val="minor"/>
    </font>
    <font>
      <sz val="14"/>
      <color rgb="FFFF0000"/>
      <name val="Calibri"/>
      <family val="2"/>
      <scheme val="minor"/>
    </font>
    <font>
      <sz val="18"/>
      <color theme="1"/>
      <name val="Calibri"/>
      <family val="2"/>
      <scheme val="minor"/>
    </font>
    <font>
      <b/>
      <sz val="18"/>
      <color theme="1"/>
      <name val="Calibri"/>
      <family val="2"/>
      <scheme val="minor"/>
    </font>
    <font>
      <b/>
      <sz val="11"/>
      <name val="Calibri"/>
      <family val="2"/>
      <scheme val="minor"/>
    </font>
    <font>
      <i/>
      <sz val="8"/>
      <color theme="1"/>
      <name val="Calibri"/>
      <family val="2"/>
      <scheme val="minor"/>
    </font>
    <font>
      <sz val="10"/>
      <color theme="1"/>
      <name val="Calibri"/>
      <family val="2"/>
      <scheme val="minor"/>
    </font>
    <font>
      <b/>
      <sz val="12"/>
      <color theme="1"/>
      <name val="Calibri"/>
      <family val="2"/>
      <scheme val="minor"/>
    </font>
    <font>
      <b/>
      <sz val="14"/>
      <color theme="1"/>
      <name val="Calibri"/>
      <family val="2"/>
      <scheme val="minor"/>
    </font>
    <font>
      <sz val="12"/>
      <color theme="8" tint="0.39997558519241921"/>
      <name val="Wingdings 2"/>
      <family val="1"/>
      <charset val="2"/>
    </font>
    <font>
      <b/>
      <sz val="20"/>
      <name val="Calibri"/>
      <family val="2"/>
      <scheme val="minor"/>
    </font>
    <font>
      <i/>
      <u/>
      <sz val="8"/>
      <color theme="1"/>
      <name val="Calibri"/>
      <family val="2"/>
      <scheme val="minor"/>
    </font>
    <font>
      <sz val="20"/>
      <color theme="1"/>
      <name val="Calibri"/>
      <family val="2"/>
      <scheme val="minor"/>
    </font>
    <font>
      <i/>
      <sz val="8.5"/>
      <color theme="1"/>
      <name val="Calibri"/>
      <family val="2"/>
      <scheme val="minor"/>
    </font>
    <font>
      <sz val="7"/>
      <color theme="1"/>
      <name val="Calibri"/>
      <family val="2"/>
      <scheme val="minor"/>
    </font>
    <font>
      <i/>
      <sz val="7"/>
      <color theme="1"/>
      <name val="Calibri"/>
      <family val="2"/>
      <scheme val="minor"/>
    </font>
    <font>
      <sz val="14"/>
      <color theme="1"/>
      <name val="Calibri"/>
      <family val="2"/>
      <scheme val="minor"/>
    </font>
    <font>
      <b/>
      <sz val="14"/>
      <color rgb="FF7030A0"/>
      <name val="Calibri"/>
      <family val="2"/>
      <scheme val="minor"/>
    </font>
    <font>
      <b/>
      <u/>
      <sz val="14"/>
      <color theme="1"/>
      <name val="Calibri"/>
      <family val="2"/>
      <scheme val="minor"/>
    </font>
    <font>
      <sz val="12"/>
      <color rgb="FF7030A0"/>
      <name val="Wingdings 2"/>
      <family val="1"/>
      <charset val="2"/>
    </font>
    <font>
      <b/>
      <sz val="10"/>
      <color theme="1"/>
      <name val="Calibri"/>
      <family val="2"/>
      <scheme val="minor"/>
    </font>
    <font>
      <b/>
      <sz val="18"/>
      <name val="Calibri"/>
      <family val="2"/>
      <scheme val="minor"/>
    </font>
    <font>
      <sz val="10"/>
      <color rgb="FFFF0000"/>
      <name val="Calibri"/>
      <family val="2"/>
      <scheme val="minor"/>
    </font>
    <font>
      <sz val="8"/>
      <color rgb="FFFF0000"/>
      <name val="Calibri"/>
      <family val="2"/>
      <scheme val="minor"/>
    </font>
    <font>
      <sz val="7"/>
      <color rgb="FFFF0000"/>
      <name val="Calibri"/>
      <family val="2"/>
      <scheme val="minor"/>
    </font>
    <font>
      <sz val="8"/>
      <name val="Calibri"/>
      <family val="2"/>
      <scheme val="minor"/>
    </font>
    <font>
      <sz val="7"/>
      <color rgb="FFFF0000"/>
      <name val="Times New Roman"/>
      <family val="1"/>
    </font>
    <font>
      <sz val="12"/>
      <color rgb="FFFF0000"/>
      <name val="Calibri"/>
      <family val="2"/>
      <scheme val="minor"/>
    </font>
    <font>
      <sz val="13"/>
      <color theme="1"/>
      <name val="Calibri"/>
      <family val="2"/>
      <scheme val="minor"/>
    </font>
    <font>
      <b/>
      <sz val="11"/>
      <color theme="1"/>
      <name val="Times New Roman"/>
      <family val="1"/>
    </font>
    <font>
      <b/>
      <sz val="7.7"/>
      <color theme="1"/>
      <name val="Calibri"/>
      <family val="2"/>
    </font>
    <font>
      <sz val="10"/>
      <color rgb="FF7030A0"/>
      <name val="Wingdings 2"/>
      <family val="1"/>
      <charset val="2"/>
    </font>
    <font>
      <b/>
      <sz val="9"/>
      <color rgb="FF7030A0"/>
      <name val="Calibri"/>
      <family val="2"/>
      <scheme val="minor"/>
    </font>
    <font>
      <sz val="7"/>
      <color theme="0" tint="-0.14999847407452621"/>
      <name val="Calibri"/>
      <family val="2"/>
      <scheme val="minor"/>
    </font>
    <font>
      <sz val="11"/>
      <color theme="0"/>
      <name val="Calibri"/>
      <family val="2"/>
      <scheme val="minor"/>
    </font>
    <font>
      <sz val="9"/>
      <color theme="1"/>
      <name val="Calibri"/>
      <family val="2"/>
      <scheme val="minor"/>
    </font>
    <font>
      <i/>
      <sz val="8"/>
      <color theme="0"/>
      <name val="Calibri"/>
      <family val="2"/>
      <scheme val="minor"/>
    </font>
  </fonts>
  <fills count="16">
    <fill>
      <patternFill patternType="none"/>
    </fill>
    <fill>
      <patternFill patternType="gray125"/>
    </fill>
    <fill>
      <patternFill patternType="solid">
        <fgColor theme="6" tint="0.59999389629810485"/>
        <bgColor indexed="64"/>
      </patternFill>
    </fill>
    <fill>
      <patternFill patternType="solid">
        <fgColor theme="8" tint="0.39997558519241921"/>
        <bgColor indexed="64"/>
      </patternFill>
    </fill>
    <fill>
      <patternFill patternType="solid">
        <fgColor theme="1"/>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0000"/>
        <bgColor indexed="64"/>
      </patternFill>
    </fill>
    <fill>
      <patternFill patternType="solid">
        <fgColor rgb="FF00B050"/>
        <bgColor indexed="64"/>
      </patternFill>
    </fill>
    <fill>
      <patternFill patternType="solid">
        <fgColor rgb="FFFF99FF"/>
        <bgColor indexed="64"/>
      </patternFill>
    </fill>
  </fills>
  <borders count="41">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s>
  <cellStyleXfs count="7">
    <xf numFmtId="0" fontId="0" fillId="0" borderId="0"/>
    <xf numFmtId="9" fontId="1" fillId="0" borderId="0" applyFont="0" applyFill="0" applyBorder="0" applyAlignment="0" applyProtection="0"/>
    <xf numFmtId="43" fontId="3" fillId="0" borderId="0" applyFont="0" applyFill="0" applyBorder="0" applyAlignment="0" applyProtection="0"/>
    <xf numFmtId="0" fontId="3" fillId="0" borderId="0"/>
    <xf numFmtId="9" fontId="4" fillId="0" borderId="0" applyFont="0" applyFill="0" applyBorder="0" applyAlignment="0" applyProtection="0"/>
    <xf numFmtId="0" fontId="17" fillId="0" borderId="0" applyNumberFormat="0" applyFill="0" applyBorder="0" applyAlignment="0" applyProtection="0">
      <alignment vertical="top"/>
      <protection locked="0"/>
    </xf>
    <xf numFmtId="43" fontId="1" fillId="0" borderId="0" applyFont="0" applyFill="0" applyBorder="0" applyAlignment="0" applyProtection="0"/>
  </cellStyleXfs>
  <cellXfs count="718">
    <xf numFmtId="0" fontId="0" fillId="0" borderId="0" xfId="0"/>
    <xf numFmtId="0" fontId="0" fillId="0" borderId="0" xfId="0"/>
    <xf numFmtId="0" fontId="0" fillId="0" borderId="0" xfId="0" applyFill="1"/>
    <xf numFmtId="0" fontId="0" fillId="0" borderId="0" xfId="0" applyFill="1" applyBorder="1"/>
    <xf numFmtId="165" fontId="5" fillId="0" borderId="0" xfId="0" applyNumberFormat="1" applyFont="1" applyFill="1" applyBorder="1" applyAlignment="1">
      <alignment horizontal="right"/>
    </xf>
    <xf numFmtId="0" fontId="2" fillId="0" borderId="0" xfId="0" applyFont="1" applyFill="1" applyAlignment="1">
      <alignment horizontal="left" vertical="center"/>
    </xf>
    <xf numFmtId="0" fontId="2" fillId="0" borderId="0" xfId="0" applyFont="1" applyFill="1" applyAlignment="1">
      <alignment vertical="center"/>
    </xf>
    <xf numFmtId="0" fontId="2" fillId="0" borderId="0" xfId="0" applyFont="1" applyFill="1" applyAlignment="1">
      <alignment horizontal="left" vertical="center"/>
    </xf>
    <xf numFmtId="0" fontId="2" fillId="0" borderId="0" xfId="0" applyFont="1" applyFill="1" applyBorder="1" applyAlignment="1">
      <alignment vertical="center"/>
    </xf>
    <xf numFmtId="0" fontId="2" fillId="0" borderId="0" xfId="0" applyFont="1"/>
    <xf numFmtId="0" fontId="2" fillId="0" borderId="15" xfId="0" applyFont="1" applyFill="1" applyBorder="1"/>
    <xf numFmtId="0" fontId="0" fillId="0" borderId="16" xfId="0" applyBorder="1"/>
    <xf numFmtId="0" fontId="2" fillId="0" borderId="18" xfId="0" applyFont="1" applyFill="1" applyBorder="1"/>
    <xf numFmtId="0" fontId="0" fillId="0" borderId="0" xfId="0" applyBorder="1"/>
    <xf numFmtId="0" fontId="2" fillId="0" borderId="18" xfId="0" applyFont="1" applyFill="1" applyBorder="1" applyAlignment="1">
      <alignment horizontal="left" vertical="center"/>
    </xf>
    <xf numFmtId="0" fontId="2" fillId="0" borderId="20" xfId="0" applyFont="1" applyFill="1" applyBorder="1"/>
    <xf numFmtId="0" fontId="0" fillId="0" borderId="21" xfId="0" applyBorder="1"/>
    <xf numFmtId="0" fontId="2" fillId="0" borderId="15" xfId="0" applyFont="1" applyFill="1" applyBorder="1" applyAlignment="1">
      <alignment vertical="center"/>
    </xf>
    <xf numFmtId="0" fontId="2" fillId="0" borderId="18" xfId="0" applyFont="1" applyFill="1" applyBorder="1" applyAlignment="1">
      <alignment vertical="center"/>
    </xf>
    <xf numFmtId="0" fontId="2" fillId="0" borderId="20" xfId="0" applyFont="1" applyFill="1" applyBorder="1" applyAlignment="1">
      <alignment vertical="center"/>
    </xf>
    <xf numFmtId="0" fontId="2" fillId="0" borderId="21" xfId="0" applyFont="1" applyFill="1" applyBorder="1" applyAlignment="1">
      <alignment vertical="center"/>
    </xf>
    <xf numFmtId="0" fontId="2" fillId="0" borderId="16" xfId="0" applyFont="1" applyFill="1" applyBorder="1" applyAlignment="1">
      <alignment vertical="center"/>
    </xf>
    <xf numFmtId="0" fontId="7" fillId="0" borderId="16" xfId="0" applyFont="1" applyFill="1" applyBorder="1" applyAlignment="1">
      <alignment horizontal="right"/>
    </xf>
    <xf numFmtId="0" fontId="7" fillId="0" borderId="17" xfId="0" applyFont="1" applyFill="1" applyBorder="1" applyAlignment="1">
      <alignment horizontal="right"/>
    </xf>
    <xf numFmtId="0" fontId="7" fillId="0" borderId="0" xfId="0" applyFont="1" applyFill="1" applyBorder="1" applyAlignment="1">
      <alignment horizontal="right"/>
    </xf>
    <xf numFmtId="0" fontId="7" fillId="0" borderId="19" xfId="0" applyFont="1" applyFill="1" applyBorder="1" applyAlignment="1">
      <alignment horizontal="right"/>
    </xf>
    <xf numFmtId="0" fontId="7" fillId="0" borderId="21" xfId="0" applyFont="1" applyFill="1" applyBorder="1" applyAlignment="1">
      <alignment horizontal="right"/>
    </xf>
    <xf numFmtId="0" fontId="7" fillId="0" borderId="22" xfId="0" applyFont="1" applyFill="1" applyBorder="1" applyAlignment="1">
      <alignment horizontal="right"/>
    </xf>
    <xf numFmtId="1" fontId="5" fillId="0" borderId="16" xfId="0" applyNumberFormat="1" applyFont="1" applyFill="1" applyBorder="1" applyAlignment="1">
      <alignment horizontal="right"/>
    </xf>
    <xf numFmtId="1" fontId="5" fillId="0" borderId="17" xfId="0" applyNumberFormat="1" applyFont="1" applyFill="1" applyBorder="1" applyAlignment="1">
      <alignment horizontal="right"/>
    </xf>
    <xf numFmtId="165" fontId="5" fillId="0" borderId="19" xfId="0" applyNumberFormat="1" applyFont="1" applyFill="1" applyBorder="1" applyAlignment="1">
      <alignment horizontal="right"/>
    </xf>
    <xf numFmtId="2" fontId="7" fillId="0" borderId="0" xfId="0" applyNumberFormat="1" applyFont="1" applyFill="1" applyBorder="1" applyAlignment="1">
      <alignment vertical="center"/>
    </xf>
    <xf numFmtId="0" fontId="15" fillId="0" borderId="16" xfId="0" applyFont="1" applyFill="1" applyBorder="1" applyAlignment="1">
      <alignment vertical="center"/>
    </xf>
    <xf numFmtId="0" fontId="15" fillId="0" borderId="0" xfId="0" applyFont="1" applyFill="1" applyBorder="1" applyAlignment="1">
      <alignment vertical="center"/>
    </xf>
    <xf numFmtId="0" fontId="15" fillId="0" borderId="21" xfId="0" applyFont="1" applyFill="1" applyBorder="1" applyAlignment="1">
      <alignment vertical="center"/>
    </xf>
    <xf numFmtId="0" fontId="15" fillId="0" borderId="0" xfId="0" applyFont="1" applyAlignment="1">
      <alignment horizontal="right"/>
    </xf>
    <xf numFmtId="0" fontId="7" fillId="0" borderId="15" xfId="0" applyFont="1" applyFill="1" applyBorder="1" applyAlignment="1">
      <alignment horizontal="right"/>
    </xf>
    <xf numFmtId="0" fontId="7" fillId="0" borderId="18" xfId="0" applyFont="1" applyFill="1" applyBorder="1" applyAlignment="1">
      <alignment horizontal="right"/>
    </xf>
    <xf numFmtId="0" fontId="7" fillId="0" borderId="20" xfId="0" applyFont="1" applyFill="1" applyBorder="1" applyAlignment="1">
      <alignment horizontal="right"/>
    </xf>
    <xf numFmtId="1" fontId="5" fillId="0" borderId="15" xfId="0" applyNumberFormat="1" applyFont="1" applyFill="1" applyBorder="1" applyAlignment="1">
      <alignment horizontal="right"/>
    </xf>
    <xf numFmtId="165" fontId="5" fillId="0" borderId="18" xfId="0" applyNumberFormat="1" applyFont="1" applyFill="1" applyBorder="1" applyAlignment="1">
      <alignment horizontal="right"/>
    </xf>
    <xf numFmtId="2" fontId="7" fillId="0" borderId="16" xfId="0" applyNumberFormat="1" applyFont="1" applyFill="1" applyBorder="1" applyAlignment="1">
      <alignment vertical="center"/>
    </xf>
    <xf numFmtId="2" fontId="7" fillId="0" borderId="21" xfId="0" applyNumberFormat="1" applyFont="1" applyFill="1" applyBorder="1" applyAlignment="1">
      <alignment vertical="center"/>
    </xf>
    <xf numFmtId="1" fontId="5" fillId="0" borderId="15" xfId="0" applyNumberFormat="1" applyFont="1" applyBorder="1" applyAlignment="1">
      <alignment horizontal="right"/>
    </xf>
    <xf numFmtId="1" fontId="5" fillId="0" borderId="16" xfId="0" applyNumberFormat="1" applyFont="1" applyBorder="1" applyAlignment="1">
      <alignment horizontal="right"/>
    </xf>
    <xf numFmtId="1" fontId="5" fillId="0" borderId="17" xfId="0" applyNumberFormat="1" applyFont="1" applyBorder="1" applyAlignment="1">
      <alignment horizontal="right"/>
    </xf>
    <xf numFmtId="1" fontId="5" fillId="0" borderId="18" xfId="0" applyNumberFormat="1" applyFont="1" applyBorder="1" applyAlignment="1">
      <alignment horizontal="right"/>
    </xf>
    <xf numFmtId="1" fontId="5" fillId="0" borderId="0" xfId="0" applyNumberFormat="1" applyFont="1" applyBorder="1" applyAlignment="1">
      <alignment horizontal="right"/>
    </xf>
    <xf numFmtId="1" fontId="5" fillId="0" borderId="19" xfId="0" applyNumberFormat="1" applyFont="1" applyBorder="1" applyAlignment="1">
      <alignment horizontal="right"/>
    </xf>
    <xf numFmtId="1" fontId="5" fillId="0" borderId="20" xfId="0" applyNumberFormat="1" applyFont="1" applyBorder="1" applyAlignment="1">
      <alignment horizontal="right"/>
    </xf>
    <xf numFmtId="1" fontId="5" fillId="0" borderId="21" xfId="0" applyNumberFormat="1" applyFont="1" applyBorder="1" applyAlignment="1">
      <alignment horizontal="right"/>
    </xf>
    <xf numFmtId="1" fontId="5" fillId="0" borderId="22" xfId="0" applyNumberFormat="1" applyFont="1" applyBorder="1" applyAlignment="1">
      <alignment horizontal="right"/>
    </xf>
    <xf numFmtId="1" fontId="5" fillId="0" borderId="18" xfId="1" applyNumberFormat="1" applyFont="1" applyFill="1" applyBorder="1" applyAlignment="1">
      <alignment horizontal="right"/>
    </xf>
    <xf numFmtId="1" fontId="5" fillId="0" borderId="0" xfId="1" applyNumberFormat="1" applyFont="1" applyFill="1" applyBorder="1" applyAlignment="1">
      <alignment horizontal="right"/>
    </xf>
    <xf numFmtId="165" fontId="5" fillId="0" borderId="18" xfId="1" applyNumberFormat="1" applyFont="1" applyFill="1" applyBorder="1" applyAlignment="1">
      <alignment horizontal="right"/>
    </xf>
    <xf numFmtId="165" fontId="5" fillId="0" borderId="0" xfId="1" applyNumberFormat="1" applyFont="1" applyFill="1" applyBorder="1" applyAlignment="1">
      <alignment horizontal="right"/>
    </xf>
    <xf numFmtId="165" fontId="5" fillId="0" borderId="19" xfId="1" applyNumberFormat="1" applyFont="1" applyFill="1" applyBorder="1" applyAlignment="1">
      <alignment horizontal="right"/>
    </xf>
    <xf numFmtId="169" fontId="5" fillId="0" borderId="20" xfId="0" applyNumberFormat="1" applyFont="1" applyFill="1" applyBorder="1" applyAlignment="1">
      <alignment horizontal="right"/>
    </xf>
    <xf numFmtId="166" fontId="5" fillId="0" borderId="21" xfId="0" applyNumberFormat="1" applyFont="1" applyFill="1" applyBorder="1" applyAlignment="1">
      <alignment horizontal="right"/>
    </xf>
    <xf numFmtId="166" fontId="5" fillId="0" borderId="22" xfId="0" applyNumberFormat="1" applyFont="1" applyFill="1" applyBorder="1" applyAlignment="1">
      <alignment horizontal="right"/>
    </xf>
    <xf numFmtId="1" fontId="5" fillId="0" borderId="16" xfId="0" applyNumberFormat="1" applyFont="1" applyBorder="1"/>
    <xf numFmtId="1" fontId="5" fillId="0" borderId="17" xfId="0" applyNumberFormat="1" applyFont="1" applyBorder="1"/>
    <xf numFmtId="1" fontId="5" fillId="0" borderId="18" xfId="0" applyNumberFormat="1" applyFont="1" applyBorder="1"/>
    <xf numFmtId="1" fontId="5" fillId="0" borderId="0" xfId="0" applyNumberFormat="1" applyFont="1" applyBorder="1"/>
    <xf numFmtId="1" fontId="5" fillId="0" borderId="19" xfId="0" applyNumberFormat="1" applyFont="1" applyBorder="1"/>
    <xf numFmtId="0" fontId="0" fillId="6" borderId="0" xfId="0" applyFill="1"/>
    <xf numFmtId="0" fontId="0" fillId="6" borderId="0" xfId="0" applyFill="1" applyBorder="1"/>
    <xf numFmtId="0" fontId="0" fillId="6" borderId="22" xfId="0" applyFill="1" applyBorder="1"/>
    <xf numFmtId="0" fontId="0" fillId="6" borderId="21" xfId="0" applyFill="1" applyBorder="1"/>
    <xf numFmtId="0" fontId="0" fillId="6" borderId="20" xfId="0" applyFill="1" applyBorder="1"/>
    <xf numFmtId="0" fontId="0" fillId="6" borderId="19" xfId="0" applyFill="1" applyBorder="1"/>
    <xf numFmtId="0" fontId="0" fillId="6" borderId="18" xfId="0" applyFill="1" applyBorder="1"/>
    <xf numFmtId="0" fontId="2" fillId="6" borderId="0" xfId="0" applyFont="1" applyFill="1" applyBorder="1"/>
    <xf numFmtId="0" fontId="17" fillId="6" borderId="0" xfId="5" applyFill="1" applyBorder="1" applyAlignment="1" applyProtection="1"/>
    <xf numFmtId="0" fontId="0" fillId="6" borderId="0" xfId="0" applyFill="1" applyBorder="1" applyAlignment="1">
      <alignment horizontal="left" vertical="center" wrapText="1"/>
    </xf>
    <xf numFmtId="0" fontId="0" fillId="6" borderId="0" xfId="0" applyFill="1" applyBorder="1" applyAlignment="1">
      <alignment horizontal="left" vertical="center"/>
    </xf>
    <xf numFmtId="0" fontId="0" fillId="6" borderId="17" xfId="0" applyFill="1" applyBorder="1"/>
    <xf numFmtId="0" fontId="0" fillId="6" borderId="16" xfId="0" applyFill="1" applyBorder="1"/>
    <xf numFmtId="0" fontId="0" fillId="6" borderId="15" xfId="0" applyFill="1" applyBorder="1"/>
    <xf numFmtId="0" fontId="0" fillId="7" borderId="0" xfId="0" applyFill="1"/>
    <xf numFmtId="0" fontId="2" fillId="7" borderId="0" xfId="0" applyFont="1" applyFill="1" applyBorder="1" applyAlignment="1">
      <alignment horizontal="left" vertical="center"/>
    </xf>
    <xf numFmtId="0" fontId="10" fillId="7" borderId="0" xfId="0" applyFont="1" applyFill="1" applyBorder="1" applyAlignment="1">
      <alignment horizontal="left" vertical="center"/>
    </xf>
    <xf numFmtId="0" fontId="0" fillId="7" borderId="0" xfId="0" applyFill="1" applyBorder="1"/>
    <xf numFmtId="0" fontId="14" fillId="7" borderId="0" xfId="0" applyFont="1" applyFill="1" applyBorder="1" applyAlignment="1">
      <alignment horizontal="center" vertical="center" wrapText="1"/>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3" xfId="0" applyFont="1" applyFill="1" applyBorder="1" applyAlignment="1">
      <alignment horizontal="center" vertical="center"/>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0" fillId="7" borderId="18" xfId="0" applyFill="1" applyBorder="1"/>
    <xf numFmtId="0" fontId="0" fillId="7" borderId="19" xfId="0" applyFill="1" applyBorder="1"/>
    <xf numFmtId="0" fontId="13" fillId="7" borderId="0" xfId="0" applyFont="1" applyFill="1" applyBorder="1" applyAlignment="1">
      <alignment vertical="center" wrapText="1"/>
    </xf>
    <xf numFmtId="0" fontId="2" fillId="7" borderId="18" xfId="0" applyFont="1" applyFill="1" applyBorder="1"/>
    <xf numFmtId="0" fontId="2" fillId="7" borderId="0" xfId="0" applyFont="1" applyFill="1" applyBorder="1"/>
    <xf numFmtId="0" fontId="2" fillId="7" borderId="18" xfId="0" applyFont="1" applyFill="1" applyBorder="1" applyAlignment="1">
      <alignment horizontal="left" vertical="center"/>
    </xf>
    <xf numFmtId="0" fontId="9" fillId="7" borderId="0" xfId="0" applyFont="1" applyFill="1" applyBorder="1"/>
    <xf numFmtId="0" fontId="2" fillId="7" borderId="20" xfId="0" applyFont="1" applyFill="1" applyBorder="1" applyAlignment="1">
      <alignment horizontal="left" vertical="center"/>
    </xf>
    <xf numFmtId="0" fontId="2" fillId="7" borderId="21" xfId="0" applyFont="1" applyFill="1" applyBorder="1" applyAlignment="1">
      <alignment horizontal="left" vertical="center"/>
    </xf>
    <xf numFmtId="0" fontId="0" fillId="7" borderId="21" xfId="0" applyFill="1" applyBorder="1"/>
    <xf numFmtId="0" fontId="10" fillId="7" borderId="21" xfId="0" applyFont="1" applyFill="1" applyBorder="1" applyAlignment="1">
      <alignment horizontal="left" vertical="center"/>
    </xf>
    <xf numFmtId="0" fontId="9" fillId="7" borderId="21" xfId="0" applyFont="1" applyFill="1" applyBorder="1"/>
    <xf numFmtId="0" fontId="0" fillId="7" borderId="22" xfId="0" applyFill="1" applyBorder="1"/>
    <xf numFmtId="0" fontId="12" fillId="2" borderId="9"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4" xfId="0" applyFont="1" applyFill="1" applyBorder="1" applyAlignment="1">
      <alignment horizontal="center" vertical="center"/>
    </xf>
    <xf numFmtId="0" fontId="2" fillId="6" borderId="0" xfId="0" applyFont="1" applyFill="1" applyBorder="1" applyAlignment="1">
      <alignment horizontal="left" vertical="center"/>
    </xf>
    <xf numFmtId="1" fontId="12" fillId="6" borderId="7" xfId="0" applyNumberFormat="1" applyFont="1" applyFill="1" applyBorder="1" applyAlignment="1">
      <alignment horizontal="center" vertical="center"/>
    </xf>
    <xf numFmtId="1" fontId="12" fillId="6" borderId="8" xfId="0" applyNumberFormat="1" applyFont="1" applyFill="1" applyBorder="1" applyAlignment="1">
      <alignment horizontal="center" vertical="center"/>
    </xf>
    <xf numFmtId="166" fontId="12" fillId="6" borderId="10" xfId="0" applyNumberFormat="1" applyFont="1" applyFill="1" applyBorder="1" applyAlignment="1">
      <alignment horizontal="center" vertical="center"/>
    </xf>
    <xf numFmtId="166" fontId="12" fillId="6" borderId="3" xfId="0" applyNumberFormat="1" applyFont="1" applyFill="1" applyBorder="1" applyAlignment="1">
      <alignment horizontal="center" vertical="center"/>
    </xf>
    <xf numFmtId="0" fontId="12" fillId="6" borderId="0" xfId="0" applyFont="1" applyFill="1" applyBorder="1" applyAlignment="1">
      <alignment horizontal="center" vertical="center"/>
    </xf>
    <xf numFmtId="0" fontId="15" fillId="0" borderId="0" xfId="0" applyFont="1" applyBorder="1" applyAlignment="1">
      <alignment horizontal="right"/>
    </xf>
    <xf numFmtId="1" fontId="5" fillId="0" borderId="15" xfId="1" applyNumberFormat="1" applyFont="1" applyFill="1" applyBorder="1" applyAlignment="1">
      <alignment horizontal="right"/>
    </xf>
    <xf numFmtId="1" fontId="5" fillId="0" borderId="16" xfId="1" applyNumberFormat="1" applyFont="1" applyFill="1" applyBorder="1" applyAlignment="1">
      <alignment horizontal="right"/>
    </xf>
    <xf numFmtId="1" fontId="5" fillId="0" borderId="17" xfId="1" applyNumberFormat="1" applyFont="1" applyFill="1" applyBorder="1" applyAlignment="1">
      <alignment horizontal="right"/>
    </xf>
    <xf numFmtId="1" fontId="5" fillId="0" borderId="19" xfId="1" applyNumberFormat="1" applyFont="1" applyFill="1" applyBorder="1" applyAlignment="1">
      <alignment horizontal="right"/>
    </xf>
    <xf numFmtId="0" fontId="0" fillId="0" borderId="16" xfId="0" applyFont="1" applyFill="1" applyBorder="1" applyAlignment="1">
      <alignment horizontal="right"/>
    </xf>
    <xf numFmtId="0" fontId="0" fillId="0" borderId="0" xfId="0" applyFont="1" applyFill="1" applyBorder="1" applyAlignment="1">
      <alignment horizontal="right"/>
    </xf>
    <xf numFmtId="0" fontId="0" fillId="0" borderId="0" xfId="0" applyFont="1" applyFill="1" applyBorder="1" applyAlignment="1">
      <alignment horizontal="right" vertical="center"/>
    </xf>
    <xf numFmtId="0" fontId="0" fillId="0" borderId="21" xfId="0" applyFont="1" applyFill="1" applyBorder="1" applyAlignment="1">
      <alignment horizontal="right"/>
    </xf>
    <xf numFmtId="0" fontId="0" fillId="0" borderId="16" xfId="0" applyFont="1" applyFill="1" applyBorder="1" applyAlignment="1">
      <alignment horizontal="right" vertical="center"/>
    </xf>
    <xf numFmtId="0" fontId="0" fillId="0" borderId="21" xfId="0" applyFont="1" applyFill="1" applyBorder="1" applyAlignment="1">
      <alignment horizontal="right" vertical="center"/>
    </xf>
    <xf numFmtId="0" fontId="2" fillId="5" borderId="1" xfId="0" applyFont="1" applyFill="1" applyBorder="1" applyAlignment="1">
      <alignment horizontal="left"/>
    </xf>
    <xf numFmtId="0" fontId="2" fillId="5" borderId="23" xfId="0" applyFont="1" applyFill="1" applyBorder="1" applyAlignment="1">
      <alignment horizontal="center"/>
    </xf>
    <xf numFmtId="0" fontId="15" fillId="5" borderId="1" xfId="0" applyFont="1" applyFill="1" applyBorder="1" applyAlignment="1">
      <alignment horizontal="right"/>
    </xf>
    <xf numFmtId="0" fontId="15" fillId="5" borderId="23" xfId="0" applyFont="1" applyFill="1" applyBorder="1" applyAlignment="1">
      <alignment horizontal="right"/>
    </xf>
    <xf numFmtId="0" fontId="15" fillId="5" borderId="24" xfId="0" applyFont="1" applyFill="1" applyBorder="1" applyAlignment="1">
      <alignment horizontal="right"/>
    </xf>
    <xf numFmtId="165" fontId="5" fillId="0" borderId="20" xfId="1" applyNumberFormat="1" applyFont="1" applyFill="1" applyBorder="1" applyAlignment="1">
      <alignment horizontal="right"/>
    </xf>
    <xf numFmtId="165" fontId="5" fillId="0" borderId="21" xfId="1" applyNumberFormat="1" applyFont="1" applyFill="1" applyBorder="1" applyAlignment="1">
      <alignment horizontal="right"/>
    </xf>
    <xf numFmtId="165" fontId="5" fillId="0" borderId="22" xfId="1" applyNumberFormat="1" applyFont="1" applyFill="1" applyBorder="1" applyAlignment="1">
      <alignment horizontal="right"/>
    </xf>
    <xf numFmtId="168" fontId="5" fillId="0" borderId="18" xfId="1" applyNumberFormat="1" applyFont="1" applyFill="1" applyBorder="1" applyAlignment="1">
      <alignment horizontal="right"/>
    </xf>
    <xf numFmtId="168" fontId="5" fillId="0" borderId="0" xfId="1" applyNumberFormat="1" applyFont="1" applyFill="1" applyBorder="1" applyAlignment="1">
      <alignment horizontal="right"/>
    </xf>
    <xf numFmtId="166" fontId="5" fillId="0" borderId="18" xfId="0" applyNumberFormat="1" applyFont="1" applyFill="1" applyBorder="1" applyAlignment="1">
      <alignment horizontal="right"/>
    </xf>
    <xf numFmtId="166" fontId="5" fillId="0" borderId="0" xfId="0" applyNumberFormat="1" applyFont="1" applyFill="1" applyBorder="1" applyAlignment="1">
      <alignment horizontal="right"/>
    </xf>
    <xf numFmtId="166" fontId="5" fillId="0" borderId="19" xfId="0" applyNumberFormat="1" applyFont="1" applyFill="1" applyBorder="1" applyAlignment="1">
      <alignment horizontal="right"/>
    </xf>
    <xf numFmtId="0" fontId="12" fillId="7" borderId="0" xfId="0" applyFont="1" applyFill="1" applyBorder="1" applyAlignment="1">
      <alignment horizontal="center" vertical="center"/>
    </xf>
    <xf numFmtId="0" fontId="0" fillId="7" borderId="0" xfId="0" applyFill="1" applyBorder="1" applyAlignment="1">
      <alignment horizontal="center"/>
    </xf>
    <xf numFmtId="0" fontId="2" fillId="7" borderId="0" xfId="0" applyFont="1" applyFill="1" applyBorder="1" applyAlignment="1">
      <alignment horizontal="center"/>
    </xf>
    <xf numFmtId="0" fontId="13" fillId="7" borderId="0" xfId="0" applyFont="1" applyFill="1" applyBorder="1" applyAlignment="1">
      <alignment horizontal="center" vertical="center" wrapText="1"/>
    </xf>
    <xf numFmtId="0" fontId="8" fillId="7" borderId="0" xfId="0" applyFont="1" applyFill="1" applyBorder="1" applyAlignment="1">
      <alignment horizontal="left"/>
    </xf>
    <xf numFmtId="0" fontId="0" fillId="7" borderId="20" xfId="0" applyFill="1" applyBorder="1"/>
    <xf numFmtId="0" fontId="8" fillId="7" borderId="21" xfId="0" applyFont="1" applyFill="1" applyBorder="1" applyAlignment="1">
      <alignment horizontal="left"/>
    </xf>
    <xf numFmtId="0" fontId="2" fillId="7" borderId="0" xfId="0" applyFont="1" applyFill="1" applyBorder="1" applyAlignment="1">
      <alignment horizontal="center" vertical="center"/>
    </xf>
    <xf numFmtId="0" fontId="22" fillId="7" borderId="21" xfId="0" applyFont="1" applyFill="1" applyBorder="1"/>
    <xf numFmtId="0" fontId="23" fillId="0" borderId="0" xfId="0" applyFont="1" applyFill="1" applyBorder="1" applyAlignment="1">
      <alignment vertical="center"/>
    </xf>
    <xf numFmtId="0" fontId="23" fillId="6" borderId="0" xfId="0" applyFont="1" applyFill="1" applyBorder="1" applyAlignment="1">
      <alignment vertical="center"/>
    </xf>
    <xf numFmtId="0" fontId="23" fillId="6" borderId="15" xfId="0" applyFont="1" applyFill="1" applyBorder="1" applyAlignment="1">
      <alignment vertical="center"/>
    </xf>
    <xf numFmtId="0" fontId="23" fillId="6" borderId="17" xfId="0" applyFont="1" applyFill="1" applyBorder="1" applyAlignment="1">
      <alignment vertical="center"/>
    </xf>
    <xf numFmtId="0" fontId="0" fillId="6" borderId="20" xfId="0" applyFill="1" applyBorder="1" applyAlignment="1">
      <alignment horizontal="center"/>
    </xf>
    <xf numFmtId="0" fontId="0" fillId="6" borderId="22" xfId="0" applyFill="1" applyBorder="1" applyAlignment="1">
      <alignment horizontal="center"/>
    </xf>
    <xf numFmtId="0" fontId="2" fillId="6" borderId="15" xfId="0" applyFont="1" applyFill="1" applyBorder="1"/>
    <xf numFmtId="0" fontId="2" fillId="6" borderId="17" xfId="0" applyFont="1" applyFill="1" applyBorder="1" applyAlignment="1">
      <alignment horizontal="left"/>
    </xf>
    <xf numFmtId="0" fontId="25" fillId="6" borderId="18" xfId="0" applyFont="1" applyFill="1" applyBorder="1"/>
    <xf numFmtId="0" fontId="25" fillId="6" borderId="19" xfId="0" applyFont="1" applyFill="1" applyBorder="1" applyAlignment="1">
      <alignment horizontal="left"/>
    </xf>
    <xf numFmtId="0" fontId="25" fillId="6" borderId="20" xfId="0" applyFont="1" applyFill="1" applyBorder="1"/>
    <xf numFmtId="0" fontId="25" fillId="6" borderId="22" xfId="0" applyFont="1" applyFill="1" applyBorder="1"/>
    <xf numFmtId="0" fontId="25" fillId="6" borderId="15" xfId="0" applyFont="1" applyFill="1" applyBorder="1"/>
    <xf numFmtId="0" fontId="25" fillId="6" borderId="17" xfId="0" applyFont="1" applyFill="1" applyBorder="1"/>
    <xf numFmtId="0" fontId="25" fillId="6" borderId="19" xfId="0" applyFont="1" applyFill="1" applyBorder="1"/>
    <xf numFmtId="0" fontId="2" fillId="6" borderId="20" xfId="0" applyFont="1" applyFill="1" applyBorder="1"/>
    <xf numFmtId="0" fontId="2" fillId="6" borderId="22" xfId="0" applyFont="1" applyFill="1" applyBorder="1"/>
    <xf numFmtId="0" fontId="2" fillId="6" borderId="0" xfId="0" applyFont="1" applyFill="1" applyBorder="1" applyAlignment="1">
      <alignment horizontal="center"/>
    </xf>
    <xf numFmtId="2" fontId="0" fillId="6" borderId="16" xfId="0" applyNumberFormat="1" applyFill="1" applyBorder="1"/>
    <xf numFmtId="2" fontId="0" fillId="6" borderId="17" xfId="0" applyNumberFormat="1" applyFill="1" applyBorder="1"/>
    <xf numFmtId="2" fontId="7" fillId="6" borderId="0" xfId="0" applyNumberFormat="1" applyFont="1" applyFill="1" applyBorder="1"/>
    <xf numFmtId="1" fontId="6" fillId="6" borderId="15" xfId="0" applyNumberFormat="1" applyFont="1" applyFill="1" applyBorder="1"/>
    <xf numFmtId="1" fontId="6" fillId="6" borderId="16" xfId="0" applyNumberFormat="1" applyFont="1" applyFill="1" applyBorder="1"/>
    <xf numFmtId="1" fontId="7" fillId="6" borderId="16" xfId="0" applyNumberFormat="1" applyFont="1" applyFill="1" applyBorder="1"/>
    <xf numFmtId="1" fontId="7" fillId="6" borderId="17" xfId="0" applyNumberFormat="1" applyFont="1" applyFill="1" applyBorder="1"/>
    <xf numFmtId="165" fontId="6" fillId="6" borderId="15" xfId="0" applyNumberFormat="1" applyFont="1" applyFill="1" applyBorder="1"/>
    <xf numFmtId="165" fontId="6" fillId="6" borderId="16" xfId="0" applyNumberFormat="1" applyFont="1" applyFill="1" applyBorder="1"/>
    <xf numFmtId="165" fontId="7" fillId="6" borderId="16" xfId="0" applyNumberFormat="1" applyFont="1" applyFill="1" applyBorder="1"/>
    <xf numFmtId="165" fontId="7" fillId="6" borderId="17" xfId="0" applyNumberFormat="1" applyFont="1" applyFill="1" applyBorder="1"/>
    <xf numFmtId="2" fontId="0" fillId="6" borderId="0" xfId="0" applyNumberFormat="1" applyFill="1" applyBorder="1"/>
    <xf numFmtId="2" fontId="0" fillId="6" borderId="19" xfId="0" applyNumberFormat="1" applyFill="1" applyBorder="1"/>
    <xf numFmtId="2" fontId="6" fillId="6" borderId="0" xfId="0" applyNumberFormat="1" applyFont="1" applyFill="1" applyBorder="1"/>
    <xf numFmtId="1" fontId="0" fillId="6" borderId="0" xfId="0" applyNumberFormat="1" applyFill="1" applyBorder="1"/>
    <xf numFmtId="1" fontId="0" fillId="6" borderId="19" xfId="0" applyNumberFormat="1" applyFill="1" applyBorder="1"/>
    <xf numFmtId="165" fontId="0" fillId="6" borderId="0" xfId="0" applyNumberFormat="1" applyFill="1" applyBorder="1"/>
    <xf numFmtId="165" fontId="0" fillId="6" borderId="19" xfId="0" applyNumberFormat="1" applyFill="1" applyBorder="1"/>
    <xf numFmtId="2" fontId="0" fillId="6" borderId="21" xfId="0" applyNumberFormat="1" applyFill="1" applyBorder="1"/>
    <xf numFmtId="2" fontId="0" fillId="6" borderId="22" xfId="0" applyNumberFormat="1" applyFill="1" applyBorder="1"/>
    <xf numFmtId="1" fontId="6" fillId="6" borderId="20" xfId="0" applyNumberFormat="1" applyFont="1" applyFill="1" applyBorder="1"/>
    <xf numFmtId="1" fontId="6" fillId="6" borderId="21" xfId="0" applyNumberFormat="1" applyFont="1" applyFill="1" applyBorder="1"/>
    <xf numFmtId="1" fontId="6" fillId="6" borderId="22" xfId="0" applyNumberFormat="1" applyFont="1" applyFill="1" applyBorder="1"/>
    <xf numFmtId="165" fontId="0" fillId="6" borderId="21" xfId="0" applyNumberFormat="1" applyFill="1" applyBorder="1"/>
    <xf numFmtId="165" fontId="0" fillId="6" borderId="22" xfId="0" applyNumberFormat="1" applyFill="1" applyBorder="1"/>
    <xf numFmtId="1" fontId="6" fillId="6" borderId="17" xfId="0" applyNumberFormat="1" applyFont="1" applyFill="1" applyBorder="1"/>
    <xf numFmtId="165" fontId="6" fillId="6" borderId="17" xfId="0" applyNumberFormat="1" applyFont="1" applyFill="1" applyBorder="1"/>
    <xf numFmtId="1" fontId="7" fillId="6" borderId="21" xfId="0" applyNumberFormat="1" applyFont="1" applyFill="1" applyBorder="1"/>
    <xf numFmtId="1" fontId="7" fillId="6" borderId="22" xfId="0" applyNumberFormat="1" applyFont="1" applyFill="1" applyBorder="1"/>
    <xf numFmtId="0" fontId="2" fillId="6" borderId="0" xfId="0" applyFont="1" applyFill="1" applyAlignment="1">
      <alignment horizontal="left" vertical="center"/>
    </xf>
    <xf numFmtId="0" fontId="2" fillId="6" borderId="0" xfId="0" applyFont="1" applyFill="1" applyAlignment="1">
      <alignment horizontal="left" vertical="center" wrapText="1"/>
    </xf>
    <xf numFmtId="0" fontId="0" fillId="6" borderId="0" xfId="0" applyFont="1" applyFill="1"/>
    <xf numFmtId="167" fontId="5" fillId="6" borderId="0" xfId="0" applyNumberFormat="1" applyFont="1" applyFill="1" applyBorder="1"/>
    <xf numFmtId="164" fontId="0" fillId="6" borderId="0" xfId="0" applyNumberFormat="1" applyFill="1" applyBorder="1"/>
    <xf numFmtId="0" fontId="15" fillId="0" borderId="17" xfId="0" applyFont="1" applyFill="1" applyBorder="1" applyAlignment="1">
      <alignment vertical="center"/>
    </xf>
    <xf numFmtId="0" fontId="15" fillId="0" borderId="19" xfId="0" applyFont="1" applyFill="1" applyBorder="1" applyAlignment="1">
      <alignment vertical="center"/>
    </xf>
    <xf numFmtId="0" fontId="15" fillId="0" borderId="22" xfId="0" applyFont="1" applyFill="1" applyBorder="1" applyAlignment="1">
      <alignment vertical="center"/>
    </xf>
    <xf numFmtId="0" fontId="0" fillId="0" borderId="17" xfId="0" applyBorder="1"/>
    <xf numFmtId="0" fontId="0" fillId="0" borderId="19" xfId="0" applyBorder="1"/>
    <xf numFmtId="0" fontId="0" fillId="0" borderId="22" xfId="0" applyBorder="1"/>
    <xf numFmtId="170" fontId="5" fillId="0" borderId="20" xfId="1" applyNumberFormat="1" applyFont="1" applyFill="1" applyBorder="1" applyAlignment="1">
      <alignment horizontal="right"/>
    </xf>
    <xf numFmtId="170" fontId="5" fillId="0" borderId="21" xfId="1" applyNumberFormat="1" applyFont="1" applyFill="1" applyBorder="1" applyAlignment="1">
      <alignment horizontal="right"/>
    </xf>
    <xf numFmtId="170" fontId="5" fillId="0" borderId="22" xfId="1" applyNumberFormat="1" applyFont="1" applyFill="1" applyBorder="1" applyAlignment="1">
      <alignment horizontal="right"/>
    </xf>
    <xf numFmtId="0" fontId="2" fillId="0" borderId="0" xfId="0" applyFont="1" applyFill="1" applyBorder="1" applyAlignment="1">
      <alignment horizontal="left" vertical="center"/>
    </xf>
    <xf numFmtId="0" fontId="0" fillId="0" borderId="0" xfId="0" applyFont="1" applyFill="1" applyBorder="1" applyAlignment="1">
      <alignment horizontal="left" vertical="center"/>
    </xf>
    <xf numFmtId="0" fontId="15" fillId="0" borderId="0" xfId="0" applyFont="1" applyFill="1" applyBorder="1" applyAlignment="1">
      <alignment horizontal="left" vertical="center"/>
    </xf>
    <xf numFmtId="0" fontId="2" fillId="0" borderId="25" xfId="0" applyFont="1" applyFill="1" applyBorder="1" applyAlignment="1">
      <alignment vertical="center"/>
    </xf>
    <xf numFmtId="0" fontId="2" fillId="0" borderId="26" xfId="0" applyFont="1" applyFill="1" applyBorder="1" applyAlignment="1">
      <alignment vertical="center"/>
    </xf>
    <xf numFmtId="0" fontId="2" fillId="0" borderId="27" xfId="0" applyFont="1" applyFill="1" applyBorder="1" applyAlignment="1">
      <alignment vertical="center"/>
    </xf>
    <xf numFmtId="0" fontId="2" fillId="5" borderId="24" xfId="0" applyFont="1" applyFill="1" applyBorder="1" applyAlignment="1">
      <alignment vertical="center"/>
    </xf>
    <xf numFmtId="0" fontId="0" fillId="0" borderId="0" xfId="0" applyAlignment="1">
      <alignment horizontal="left"/>
    </xf>
    <xf numFmtId="0" fontId="2" fillId="0" borderId="16" xfId="0" applyFont="1" applyFill="1" applyBorder="1" applyAlignment="1">
      <alignment horizontal="left" vertical="center"/>
    </xf>
    <xf numFmtId="0" fontId="2" fillId="0" borderId="21" xfId="0" applyFont="1" applyFill="1" applyBorder="1" applyAlignment="1">
      <alignment horizontal="left" vertical="center"/>
    </xf>
    <xf numFmtId="0" fontId="2" fillId="5" borderId="23" xfId="0" applyFont="1" applyFill="1" applyBorder="1" applyAlignment="1">
      <alignment horizontal="left"/>
    </xf>
    <xf numFmtId="0" fontId="0" fillId="0" borderId="16" xfId="0" applyFont="1" applyFill="1" applyBorder="1" applyAlignment="1">
      <alignment horizontal="left"/>
    </xf>
    <xf numFmtId="0" fontId="0" fillId="0" borderId="0" xfId="0" applyFont="1" applyFill="1" applyBorder="1" applyAlignment="1">
      <alignment horizontal="left"/>
    </xf>
    <xf numFmtId="0" fontId="0" fillId="0" borderId="21" xfId="0" applyFont="1" applyFill="1" applyBorder="1" applyAlignment="1">
      <alignment horizontal="left"/>
    </xf>
    <xf numFmtId="0" fontId="0" fillId="0" borderId="16" xfId="0" applyFont="1" applyFill="1" applyBorder="1" applyAlignment="1">
      <alignment horizontal="left" vertical="center"/>
    </xf>
    <xf numFmtId="0" fontId="0" fillId="0" borderId="21" xfId="0" applyFont="1" applyFill="1" applyBorder="1" applyAlignment="1">
      <alignment horizontal="left" vertical="center"/>
    </xf>
    <xf numFmtId="0" fontId="0" fillId="7" borderId="0" xfId="0" applyFill="1" applyBorder="1" applyAlignment="1"/>
    <xf numFmtId="0" fontId="15" fillId="7" borderId="0" xfId="0" applyFont="1" applyFill="1" applyBorder="1" applyAlignment="1">
      <alignment horizontal="center" vertical="center" wrapText="1"/>
    </xf>
    <xf numFmtId="0" fontId="23" fillId="6" borderId="16" xfId="0" applyFont="1" applyFill="1" applyBorder="1" applyAlignment="1">
      <alignment vertical="center"/>
    </xf>
    <xf numFmtId="0" fontId="0" fillId="6" borderId="21" xfId="0" applyFont="1" applyFill="1" applyBorder="1" applyAlignment="1">
      <alignment horizontal="center"/>
    </xf>
    <xf numFmtId="0" fontId="0" fillId="6" borderId="16" xfId="0" applyFont="1" applyFill="1" applyBorder="1" applyAlignment="1">
      <alignment horizontal="left"/>
    </xf>
    <xf numFmtId="0" fontId="6" fillId="6" borderId="0" xfId="0" applyFont="1" applyFill="1" applyBorder="1" applyAlignment="1">
      <alignment horizontal="left"/>
    </xf>
    <xf numFmtId="0" fontId="6" fillId="6" borderId="21" xfId="0" applyFont="1" applyFill="1" applyBorder="1"/>
    <xf numFmtId="0" fontId="6" fillId="6" borderId="16" xfId="0" applyFont="1" applyFill="1" applyBorder="1"/>
    <xf numFmtId="0" fontId="6" fillId="6" borderId="0" xfId="0" applyFont="1" applyFill="1" applyBorder="1"/>
    <xf numFmtId="0" fontId="0" fillId="6" borderId="21" xfId="0" applyFont="1" applyFill="1" applyBorder="1"/>
    <xf numFmtId="0" fontId="2" fillId="7" borderId="0" xfId="0" applyFont="1" applyFill="1" applyBorder="1" applyAlignment="1">
      <alignment horizontal="left"/>
    </xf>
    <xf numFmtId="0" fontId="26" fillId="7" borderId="0" xfId="0" applyFont="1" applyFill="1"/>
    <xf numFmtId="0" fontId="26" fillId="7" borderId="0" xfId="0" applyFont="1" applyFill="1" applyAlignment="1"/>
    <xf numFmtId="0" fontId="15" fillId="7" borderId="0" xfId="0" applyFont="1" applyFill="1" applyBorder="1"/>
    <xf numFmtId="0" fontId="18" fillId="6" borderId="0" xfId="0" applyFont="1" applyFill="1" applyBorder="1" applyAlignment="1">
      <alignment horizontal="center" vertical="center"/>
    </xf>
    <xf numFmtId="0" fontId="16" fillId="6" borderId="0" xfId="0" applyFont="1" applyFill="1" applyBorder="1" applyAlignment="1">
      <alignment horizontal="center"/>
    </xf>
    <xf numFmtId="0" fontId="0" fillId="7" borderId="15" xfId="0" applyFill="1" applyBorder="1"/>
    <xf numFmtId="0" fontId="0" fillId="7" borderId="16" xfId="0" applyFill="1" applyBorder="1"/>
    <xf numFmtId="0" fontId="0" fillId="7" borderId="17" xfId="0" applyFill="1" applyBorder="1"/>
    <xf numFmtId="0" fontId="0" fillId="0" borderId="0" xfId="0"/>
    <xf numFmtId="0" fontId="0" fillId="6" borderId="0" xfId="0" applyFill="1"/>
    <xf numFmtId="0" fontId="0" fillId="6" borderId="0" xfId="0" applyFill="1" applyBorder="1"/>
    <xf numFmtId="0" fontId="2" fillId="6" borderId="0" xfId="0" applyFont="1" applyFill="1"/>
    <xf numFmtId="0" fontId="0" fillId="0" borderId="0" xfId="0" applyFill="1"/>
    <xf numFmtId="0" fontId="12" fillId="7" borderId="15" xfId="0" applyFont="1" applyFill="1" applyBorder="1"/>
    <xf numFmtId="0" fontId="12" fillId="7" borderId="16" xfId="0" applyFont="1" applyFill="1" applyBorder="1"/>
    <xf numFmtId="0" fontId="12" fillId="7" borderId="18" xfId="0" applyFont="1" applyFill="1" applyBorder="1"/>
    <xf numFmtId="0" fontId="28" fillId="7" borderId="0" xfId="0" applyFont="1" applyFill="1" applyBorder="1"/>
    <xf numFmtId="0" fontId="12" fillId="7" borderId="0" xfId="0" applyFont="1" applyFill="1" applyBorder="1"/>
    <xf numFmtId="0" fontId="12" fillId="7" borderId="0" xfId="0" applyFont="1" applyFill="1" applyBorder="1" applyAlignment="1">
      <alignment horizontal="left" vertical="top"/>
    </xf>
    <xf numFmtId="0" fontId="30" fillId="7" borderId="18" xfId="0" applyFont="1" applyFill="1" applyBorder="1" applyAlignment="1">
      <alignment horizontal="left" vertical="top" wrapText="1"/>
    </xf>
    <xf numFmtId="0" fontId="2" fillId="7" borderId="21" xfId="0" applyFont="1" applyFill="1" applyBorder="1"/>
    <xf numFmtId="0" fontId="2" fillId="7" borderId="19" xfId="0" applyFont="1" applyFill="1" applyBorder="1" applyAlignment="1">
      <alignment horizontal="center"/>
    </xf>
    <xf numFmtId="0" fontId="0" fillId="7" borderId="19" xfId="0" applyFill="1" applyBorder="1" applyAlignment="1">
      <alignment horizontal="center"/>
    </xf>
    <xf numFmtId="0" fontId="0" fillId="7" borderId="0" xfId="0" applyFont="1" applyFill="1" applyBorder="1" applyAlignment="1">
      <alignment horizontal="center" vertical="center"/>
    </xf>
    <xf numFmtId="0" fontId="2" fillId="7" borderId="18" xfId="0" applyFont="1" applyFill="1" applyBorder="1" applyAlignment="1">
      <alignment horizontal="left" vertical="center" wrapText="1"/>
    </xf>
    <xf numFmtId="0" fontId="35" fillId="7" borderId="0" xfId="0" applyFont="1" applyFill="1" applyBorder="1" applyAlignment="1">
      <alignment horizontal="center" vertical="center" wrapText="1"/>
    </xf>
    <xf numFmtId="0" fontId="36" fillId="7" borderId="0" xfId="0" applyFont="1" applyFill="1" applyBorder="1" applyAlignment="1">
      <alignment horizontal="center" vertical="center" wrapText="1"/>
    </xf>
    <xf numFmtId="0" fontId="34" fillId="7" borderId="18" xfId="0" applyFont="1" applyFill="1" applyBorder="1" applyAlignment="1">
      <alignment vertical="center"/>
    </xf>
    <xf numFmtId="0" fontId="35" fillId="7" borderId="0" xfId="0" applyFont="1" applyFill="1" applyBorder="1" applyAlignment="1">
      <alignment horizontal="center" vertical="center"/>
    </xf>
    <xf numFmtId="9" fontId="33" fillId="7" borderId="0" xfId="1" applyFont="1" applyFill="1" applyBorder="1" applyAlignment="1">
      <alignment horizontal="center"/>
    </xf>
    <xf numFmtId="9" fontId="33" fillId="7" borderId="0" xfId="1" applyFont="1" applyFill="1" applyBorder="1" applyAlignment="1">
      <alignment horizontal="center" vertical="center" wrapText="1"/>
    </xf>
    <xf numFmtId="1" fontId="37" fillId="7" borderId="0" xfId="1" applyNumberFormat="1" applyFont="1" applyFill="1" applyBorder="1" applyAlignment="1">
      <alignment horizontal="center" wrapText="1"/>
    </xf>
    <xf numFmtId="1" fontId="37" fillId="7" borderId="0" xfId="1" applyNumberFormat="1" applyFont="1" applyFill="1" applyBorder="1" applyAlignment="1">
      <alignment horizontal="center"/>
    </xf>
    <xf numFmtId="0" fontId="0" fillId="7" borderId="22" xfId="0" applyFill="1" applyBorder="1" applyAlignment="1">
      <alignment horizontal="center"/>
    </xf>
    <xf numFmtId="0" fontId="29" fillId="6" borderId="0" xfId="0" applyFont="1" applyFill="1"/>
    <xf numFmtId="0" fontId="38" fillId="6" borderId="0" xfId="0" applyFont="1" applyFill="1"/>
    <xf numFmtId="0" fontId="29" fillId="6" borderId="0" xfId="0" applyFont="1" applyFill="1" applyAlignment="1">
      <alignment horizontal="left" vertical="top" wrapText="1"/>
    </xf>
    <xf numFmtId="0" fontId="0" fillId="6" borderId="0" xfId="0" applyFill="1" applyBorder="1" applyAlignment="1">
      <alignment horizontal="center"/>
    </xf>
    <xf numFmtId="0" fontId="40" fillId="6" borderId="0" xfId="0" applyFont="1" applyFill="1" applyBorder="1" applyAlignment="1">
      <alignment horizontal="left" vertical="center" wrapText="1"/>
    </xf>
    <xf numFmtId="0" fontId="29" fillId="6" borderId="0" xfId="0" applyFont="1" applyFill="1" applyAlignment="1">
      <alignment horizontal="left" vertical="top"/>
    </xf>
    <xf numFmtId="0" fontId="0" fillId="6" borderId="0" xfId="0" applyFill="1" applyAlignment="1">
      <alignment horizontal="center" vertical="center"/>
    </xf>
    <xf numFmtId="0" fontId="0" fillId="6" borderId="0" xfId="0" applyFill="1" applyBorder="1" applyAlignment="1">
      <alignment horizontal="center" vertical="center"/>
    </xf>
    <xf numFmtId="0" fontId="18" fillId="6" borderId="0" xfId="0" applyFont="1" applyFill="1" applyBorder="1" applyAlignment="1">
      <alignment vertical="center"/>
    </xf>
    <xf numFmtId="0" fontId="18" fillId="6" borderId="18" xfId="0" applyFont="1" applyFill="1" applyBorder="1" applyAlignment="1">
      <alignment horizontal="center" vertical="center"/>
    </xf>
    <xf numFmtId="0" fontId="18" fillId="6" borderId="19" xfId="0" applyFont="1" applyFill="1" applyBorder="1" applyAlignment="1">
      <alignment horizontal="center" vertical="center"/>
    </xf>
    <xf numFmtId="0" fontId="23" fillId="7" borderId="0" xfId="1" applyNumberFormat="1" applyFont="1" applyFill="1" applyBorder="1" applyAlignment="1">
      <alignment horizontal="center"/>
    </xf>
    <xf numFmtId="0" fontId="23" fillId="7" borderId="0" xfId="1" applyNumberFormat="1" applyFont="1" applyFill="1" applyBorder="1" applyAlignment="1">
      <alignment horizontal="center" vertical="center" wrapText="1"/>
    </xf>
    <xf numFmtId="0" fontId="8" fillId="7" borderId="0" xfId="0" applyFont="1" applyFill="1" applyBorder="1" applyAlignment="1">
      <alignment horizontal="center"/>
    </xf>
    <xf numFmtId="0" fontId="2" fillId="7" borderId="0" xfId="0" applyFont="1" applyFill="1" applyBorder="1" applyAlignment="1">
      <alignment horizontal="center" vertical="center" wrapText="1"/>
    </xf>
    <xf numFmtId="0" fontId="0" fillId="7" borderId="0" xfId="0" applyFill="1" applyBorder="1" applyAlignment="1">
      <alignment horizontal="left"/>
    </xf>
    <xf numFmtId="9" fontId="27" fillId="7" borderId="0" xfId="1" applyFont="1" applyFill="1" applyBorder="1" applyAlignment="1">
      <alignment horizontal="center" wrapText="1"/>
    </xf>
    <xf numFmtId="9" fontId="27" fillId="7" borderId="0" xfId="1" applyFont="1" applyFill="1" applyBorder="1" applyAlignment="1">
      <alignment horizontal="center"/>
    </xf>
    <xf numFmtId="9" fontId="27" fillId="7" borderId="21" xfId="1" applyFont="1" applyFill="1" applyBorder="1" applyAlignment="1">
      <alignment horizontal="center" wrapText="1"/>
    </xf>
    <xf numFmtId="9" fontId="27" fillId="7" borderId="21" xfId="1" applyFont="1" applyFill="1" applyBorder="1" applyAlignment="1">
      <alignment horizontal="center"/>
    </xf>
    <xf numFmtId="0" fontId="27" fillId="7" borderId="0" xfId="1" applyNumberFormat="1" applyFont="1" applyFill="1" applyBorder="1" applyAlignment="1">
      <alignment horizontal="left"/>
    </xf>
    <xf numFmtId="9" fontId="27" fillId="7" borderId="0" xfId="1" applyFont="1" applyFill="1" applyBorder="1" applyAlignment="1">
      <alignment horizontal="left"/>
    </xf>
    <xf numFmtId="1" fontId="27" fillId="7" borderId="0" xfId="1" applyNumberFormat="1" applyFont="1" applyFill="1" applyBorder="1" applyAlignment="1">
      <alignment horizontal="left"/>
    </xf>
    <xf numFmtId="1" fontId="2" fillId="7" borderId="19" xfId="1" applyNumberFormat="1" applyFont="1" applyFill="1" applyBorder="1" applyAlignment="1">
      <alignment horizontal="center"/>
    </xf>
    <xf numFmtId="0" fontId="42" fillId="7" borderId="19" xfId="1" applyNumberFormat="1" applyFont="1" applyFill="1" applyBorder="1" applyAlignment="1">
      <alignment horizontal="center" vertical="center"/>
    </xf>
    <xf numFmtId="0" fontId="22" fillId="7" borderId="0" xfId="0" applyFont="1" applyFill="1" applyBorder="1" applyAlignment="1">
      <alignment horizontal="center" vertical="center" wrapText="1"/>
    </xf>
    <xf numFmtId="0" fontId="23" fillId="7" borderId="0" xfId="1" applyNumberFormat="1" applyFont="1" applyFill="1" applyBorder="1" applyAlignment="1">
      <alignment horizontal="left"/>
    </xf>
    <xf numFmtId="9" fontId="33" fillId="7" borderId="0" xfId="1" applyFont="1" applyFill="1" applyBorder="1" applyAlignment="1">
      <alignment horizontal="left"/>
    </xf>
    <xf numFmtId="1" fontId="37" fillId="7" borderId="0" xfId="0" applyNumberFormat="1" applyFont="1" applyFill="1" applyBorder="1" applyAlignment="1">
      <alignment horizontal="center" vertical="center"/>
    </xf>
    <xf numFmtId="0" fontId="27" fillId="7" borderId="19" xfId="0" applyFont="1" applyFill="1" applyBorder="1" applyAlignment="1">
      <alignment horizontal="left" vertical="center"/>
    </xf>
    <xf numFmtId="1" fontId="27" fillId="7" borderId="19" xfId="1" applyNumberFormat="1" applyFont="1" applyFill="1" applyBorder="1" applyAlignment="1">
      <alignment horizontal="left"/>
    </xf>
    <xf numFmtId="0" fontId="0" fillId="6" borderId="25" xfId="0" applyFill="1" applyBorder="1"/>
    <xf numFmtId="0" fontId="0" fillId="2" borderId="4"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5" xfId="0" applyFont="1" applyFill="1" applyBorder="1" applyAlignment="1">
      <alignment horizontal="center"/>
    </xf>
    <xf numFmtId="0" fontId="0" fillId="2" borderId="6" xfId="0" applyFont="1" applyFill="1" applyBorder="1" applyAlignment="1">
      <alignment horizontal="center"/>
    </xf>
    <xf numFmtId="0" fontId="45" fillId="7" borderId="0" xfId="0" applyFont="1" applyFill="1" applyBorder="1" applyAlignment="1">
      <alignment vertical="center" wrapText="1"/>
    </xf>
    <xf numFmtId="0" fontId="45" fillId="7" borderId="0" xfId="0" applyFont="1" applyFill="1" applyBorder="1" applyAlignment="1">
      <alignment horizontal="left" vertical="center" wrapText="1"/>
    </xf>
    <xf numFmtId="0" fontId="47" fillId="7" borderId="0" xfId="0" applyFont="1" applyFill="1" applyBorder="1" applyAlignment="1">
      <alignment horizontal="left" vertical="center" wrapText="1"/>
    </xf>
    <xf numFmtId="0" fontId="47" fillId="7" borderId="0" xfId="0" applyFont="1" applyFill="1" applyBorder="1" applyAlignment="1">
      <alignment wrapText="1"/>
    </xf>
    <xf numFmtId="0" fontId="45" fillId="7" borderId="0" xfId="0" applyFont="1" applyFill="1" applyBorder="1" applyAlignment="1">
      <alignment wrapText="1"/>
    </xf>
    <xf numFmtId="0" fontId="46" fillId="7" borderId="0" xfId="0" applyFont="1" applyFill="1" applyBorder="1" applyAlignment="1">
      <alignment horizontal="center" vertical="center" wrapText="1"/>
    </xf>
    <xf numFmtId="0" fontId="0" fillId="7" borderId="0" xfId="0" applyFill="1" applyBorder="1" applyAlignment="1">
      <alignment horizontal="right"/>
    </xf>
    <xf numFmtId="0" fontId="11" fillId="6" borderId="0" xfId="0" applyFont="1" applyFill="1" applyBorder="1" applyAlignment="1">
      <alignment horizontal="center" vertical="center"/>
    </xf>
    <xf numFmtId="0" fontId="23" fillId="6" borderId="0" xfId="1" applyNumberFormat="1" applyFont="1" applyFill="1" applyBorder="1" applyAlignment="1">
      <alignment horizontal="center"/>
    </xf>
    <xf numFmtId="9" fontId="2" fillId="6" borderId="0" xfId="1" applyFont="1" applyFill="1" applyBorder="1" applyAlignment="1">
      <alignment horizontal="center" vertical="center" wrapText="1"/>
    </xf>
    <xf numFmtId="9" fontId="33" fillId="6" borderId="0" xfId="1" applyFont="1" applyFill="1" applyBorder="1" applyAlignment="1">
      <alignment horizontal="center"/>
    </xf>
    <xf numFmtId="1" fontId="37" fillId="6" borderId="0" xfId="1" applyNumberFormat="1" applyFont="1" applyFill="1" applyBorder="1" applyAlignment="1">
      <alignment horizontal="center"/>
    </xf>
    <xf numFmtId="0" fontId="35" fillId="6" borderId="0" xfId="0" applyFont="1" applyFill="1" applyBorder="1" applyAlignment="1">
      <alignment horizontal="center" vertical="center"/>
    </xf>
    <xf numFmtId="0" fontId="22" fillId="6" borderId="0" xfId="0" applyFont="1" applyFill="1" applyBorder="1" applyAlignment="1">
      <alignment horizontal="center" vertical="center" wrapText="1"/>
    </xf>
    <xf numFmtId="0" fontId="20" fillId="6" borderId="0" xfId="0" applyFont="1" applyFill="1" applyBorder="1" applyAlignment="1">
      <alignment horizontal="center"/>
    </xf>
    <xf numFmtId="0" fontId="0" fillId="6" borderId="0" xfId="0" applyFill="1" applyBorder="1" applyAlignment="1">
      <alignment horizontal="left"/>
    </xf>
    <xf numFmtId="1" fontId="27" fillId="6" borderId="0" xfId="1" applyNumberFormat="1" applyFont="1" applyFill="1" applyBorder="1" applyAlignment="1">
      <alignment horizontal="left"/>
    </xf>
    <xf numFmtId="9" fontId="0" fillId="6" borderId="0" xfId="1" applyFont="1" applyFill="1" applyBorder="1" applyAlignment="1">
      <alignment horizontal="center"/>
    </xf>
    <xf numFmtId="0" fontId="2" fillId="7" borderId="18" xfId="0" applyFont="1" applyFill="1" applyBorder="1" applyAlignment="1">
      <alignment horizontal="center"/>
    </xf>
    <xf numFmtId="0" fontId="0" fillId="7" borderId="18" xfId="0" applyFill="1" applyBorder="1" applyAlignment="1">
      <alignment horizontal="center"/>
    </xf>
    <xf numFmtId="0" fontId="2" fillId="7" borderId="18" xfId="0" applyFont="1" applyFill="1" applyBorder="1" applyAlignment="1">
      <alignment horizontal="center" vertical="center"/>
    </xf>
    <xf numFmtId="0" fontId="11" fillId="7" borderId="18" xfId="0" applyFont="1" applyFill="1" applyBorder="1" applyAlignment="1">
      <alignment horizontal="center" vertical="center"/>
    </xf>
    <xf numFmtId="0" fontId="23" fillId="7" borderId="18" xfId="1" applyNumberFormat="1" applyFont="1" applyFill="1" applyBorder="1" applyAlignment="1">
      <alignment horizontal="center"/>
    </xf>
    <xf numFmtId="9" fontId="2" fillId="7" borderId="18" xfId="1" applyFont="1" applyFill="1" applyBorder="1" applyAlignment="1">
      <alignment horizontal="center" vertical="center" wrapText="1"/>
    </xf>
    <xf numFmtId="9" fontId="33" fillId="7" borderId="18" xfId="1" applyFont="1" applyFill="1" applyBorder="1" applyAlignment="1">
      <alignment horizontal="center"/>
    </xf>
    <xf numFmtId="1" fontId="37" fillId="7" borderId="18" xfId="1" applyNumberFormat="1" applyFont="1" applyFill="1" applyBorder="1" applyAlignment="1">
      <alignment horizontal="center"/>
    </xf>
    <xf numFmtId="0" fontId="9" fillId="7" borderId="20" xfId="0" applyFont="1" applyFill="1" applyBorder="1"/>
    <xf numFmtId="0" fontId="9" fillId="6" borderId="0" xfId="0" applyFont="1" applyFill="1" applyBorder="1"/>
    <xf numFmtId="9" fontId="27" fillId="7" borderId="19" xfId="1" applyFont="1" applyFill="1" applyBorder="1" applyAlignment="1">
      <alignment horizontal="left"/>
    </xf>
    <xf numFmtId="0" fontId="22" fillId="7" borderId="19" xfId="0" applyFont="1" applyFill="1" applyBorder="1" applyAlignment="1">
      <alignment horizontal="center" vertical="center" wrapText="1"/>
    </xf>
    <xf numFmtId="0" fontId="0" fillId="7" borderId="21" xfId="0" applyFill="1" applyBorder="1" applyAlignment="1">
      <alignment horizontal="center"/>
    </xf>
    <xf numFmtId="9" fontId="48" fillId="7" borderId="0" xfId="1" applyFont="1" applyFill="1" applyBorder="1" applyAlignment="1">
      <alignment horizontal="left" vertical="center"/>
    </xf>
    <xf numFmtId="0" fontId="2" fillId="6" borderId="0" xfId="0" applyFont="1" applyFill="1" applyBorder="1" applyAlignment="1">
      <alignment horizontal="center" vertical="top" wrapText="1"/>
    </xf>
    <xf numFmtId="0" fontId="22" fillId="6" borderId="0" xfId="0" applyFont="1" applyFill="1" applyBorder="1" applyAlignment="1">
      <alignment horizontal="left" vertical="center" wrapText="1"/>
    </xf>
    <xf numFmtId="0" fontId="2" fillId="6" borderId="0" xfId="0" applyFont="1" applyFill="1" applyBorder="1" applyAlignment="1">
      <alignment horizontal="center" vertical="center" wrapText="1"/>
    </xf>
    <xf numFmtId="0" fontId="8" fillId="6" borderId="0" xfId="0" applyFont="1" applyFill="1" applyBorder="1" applyAlignment="1">
      <alignment horizontal="center"/>
    </xf>
    <xf numFmtId="0" fontId="38" fillId="6" borderId="0" xfId="0" applyFont="1" applyFill="1" applyBorder="1"/>
    <xf numFmtId="0" fontId="0" fillId="7" borderId="18" xfId="0" applyFill="1" applyBorder="1" applyAlignment="1">
      <alignment horizontal="right" indent="1"/>
    </xf>
    <xf numFmtId="0" fontId="2" fillId="7" borderId="20" xfId="0" applyFont="1" applyFill="1" applyBorder="1"/>
    <xf numFmtId="0" fontId="2" fillId="7" borderId="21" xfId="0" applyFont="1" applyFill="1" applyBorder="1" applyAlignment="1">
      <alignment horizontal="center" vertical="center" wrapText="1"/>
    </xf>
    <xf numFmtId="0" fontId="8" fillId="7" borderId="21" xfId="0" applyFont="1" applyFill="1" applyBorder="1" applyAlignment="1">
      <alignment horizontal="center"/>
    </xf>
    <xf numFmtId="0" fontId="48" fillId="6" borderId="0" xfId="0" applyFont="1" applyFill="1" applyBorder="1" applyAlignment="1">
      <alignment horizontal="center" vertical="top" wrapText="1"/>
    </xf>
    <xf numFmtId="0" fontId="48" fillId="7" borderId="21" xfId="0" applyFont="1" applyFill="1" applyBorder="1" applyAlignment="1">
      <alignment horizontal="center" vertical="top" wrapText="1"/>
    </xf>
    <xf numFmtId="0" fontId="40" fillId="6" borderId="0" xfId="0" applyFont="1" applyFill="1" applyBorder="1" applyAlignment="1">
      <alignment horizontal="right" vertical="center" wrapText="1"/>
    </xf>
    <xf numFmtId="0" fontId="13" fillId="6" borderId="29" xfId="0" applyFont="1" applyFill="1" applyBorder="1" applyAlignment="1">
      <alignment horizontal="center" vertical="center" wrapText="1"/>
    </xf>
    <xf numFmtId="0" fontId="2" fillId="6" borderId="30" xfId="0" applyFont="1" applyFill="1" applyBorder="1" applyAlignment="1">
      <alignment horizontal="center"/>
    </xf>
    <xf numFmtId="0" fontId="2" fillId="6" borderId="31" xfId="0" applyFont="1" applyFill="1" applyBorder="1" applyAlignment="1">
      <alignment horizontal="center"/>
    </xf>
    <xf numFmtId="0" fontId="35" fillId="6" borderId="32" xfId="0" applyFont="1" applyFill="1" applyBorder="1" applyAlignment="1">
      <alignment horizontal="center" vertical="center" wrapText="1"/>
    </xf>
    <xf numFmtId="0" fontId="41" fillId="6" borderId="0" xfId="0" applyFont="1" applyFill="1" applyBorder="1" applyAlignment="1">
      <alignment horizontal="left" vertical="center"/>
    </xf>
    <xf numFmtId="0" fontId="27" fillId="6" borderId="0" xfId="0" applyFont="1" applyFill="1" applyBorder="1" applyAlignment="1">
      <alignment horizontal="left" vertical="center"/>
    </xf>
    <xf numFmtId="0" fontId="43" fillId="6" borderId="0" xfId="0" applyFont="1" applyFill="1" applyBorder="1" applyAlignment="1">
      <alignment vertical="center" wrapText="1"/>
    </xf>
    <xf numFmtId="1" fontId="37" fillId="6" borderId="0" xfId="0" applyNumberFormat="1" applyFont="1" applyFill="1" applyBorder="1" applyAlignment="1">
      <alignment horizontal="center" vertical="center"/>
    </xf>
    <xf numFmtId="0" fontId="27" fillId="6" borderId="33" xfId="0" applyFont="1" applyFill="1" applyBorder="1" applyAlignment="1">
      <alignment horizontal="left" vertical="center"/>
    </xf>
    <xf numFmtId="0" fontId="11" fillId="6" borderId="32" xfId="0" applyFont="1" applyFill="1" applyBorder="1" applyAlignment="1">
      <alignment horizontal="center" vertical="center"/>
    </xf>
    <xf numFmtId="0" fontId="23" fillId="6" borderId="34" xfId="1" applyNumberFormat="1" applyFont="1" applyFill="1" applyBorder="1" applyAlignment="1">
      <alignment horizontal="center" vertical="center" wrapText="1"/>
    </xf>
    <xf numFmtId="0" fontId="0" fillId="6" borderId="35" xfId="0" applyFill="1" applyBorder="1" applyAlignment="1">
      <alignment horizontal="left" vertical="center"/>
    </xf>
    <xf numFmtId="0" fontId="0" fillId="6" borderId="35" xfId="0" applyFill="1" applyBorder="1" applyAlignment="1">
      <alignment horizontal="center" vertical="center"/>
    </xf>
    <xf numFmtId="0" fontId="27" fillId="6" borderId="35" xfId="0" applyFont="1" applyFill="1" applyBorder="1" applyAlignment="1">
      <alignment horizontal="left" vertical="center"/>
    </xf>
    <xf numFmtId="0" fontId="23" fillId="6" borderId="35" xfId="1" applyNumberFormat="1" applyFont="1" applyFill="1" applyBorder="1" applyAlignment="1">
      <alignment horizontal="left"/>
    </xf>
    <xf numFmtId="0" fontId="0" fillId="6" borderId="35" xfId="0" applyFill="1" applyBorder="1" applyAlignment="1">
      <alignment horizontal="right"/>
    </xf>
    <xf numFmtId="1" fontId="37" fillId="6" borderId="35" xfId="1" applyNumberFormat="1" applyFont="1" applyFill="1" applyBorder="1" applyAlignment="1">
      <alignment horizontal="center"/>
    </xf>
    <xf numFmtId="0" fontId="27" fillId="6" borderId="36" xfId="0" applyFont="1" applyFill="1" applyBorder="1" applyAlignment="1">
      <alignment horizontal="left" vertical="center"/>
    </xf>
    <xf numFmtId="9" fontId="2" fillId="6" borderId="32" xfId="1" applyFont="1" applyFill="1" applyBorder="1" applyAlignment="1">
      <alignment horizontal="center" vertical="center" wrapText="1"/>
    </xf>
    <xf numFmtId="9" fontId="33" fillId="6" borderId="32" xfId="1" applyFont="1" applyFill="1" applyBorder="1" applyAlignment="1">
      <alignment horizontal="center" vertical="center" wrapText="1"/>
    </xf>
    <xf numFmtId="9" fontId="33" fillId="6" borderId="34" xfId="1" applyFont="1" applyFill="1" applyBorder="1" applyAlignment="1">
      <alignment horizontal="center" vertical="center" wrapText="1"/>
    </xf>
    <xf numFmtId="0" fontId="0" fillId="6" borderId="35" xfId="0" applyFill="1" applyBorder="1" applyAlignment="1">
      <alignment horizontal="left"/>
    </xf>
    <xf numFmtId="0" fontId="0" fillId="6" borderId="35" xfId="0" applyFill="1" applyBorder="1" applyAlignment="1">
      <alignment horizontal="center"/>
    </xf>
    <xf numFmtId="9" fontId="33" fillId="6" borderId="35" xfId="1" applyFont="1" applyFill="1" applyBorder="1" applyAlignment="1">
      <alignment horizontal="left"/>
    </xf>
    <xf numFmtId="1" fontId="27" fillId="6" borderId="36" xfId="1" applyNumberFormat="1" applyFont="1" applyFill="1" applyBorder="1" applyAlignment="1">
      <alignment horizontal="left"/>
    </xf>
    <xf numFmtId="1" fontId="37" fillId="6" borderId="32" xfId="1" applyNumberFormat="1" applyFont="1" applyFill="1" applyBorder="1" applyAlignment="1">
      <alignment horizontal="center" wrapText="1"/>
    </xf>
    <xf numFmtId="1" fontId="37" fillId="6" borderId="34" xfId="1" applyNumberFormat="1" applyFont="1" applyFill="1" applyBorder="1" applyAlignment="1">
      <alignment horizontal="center" wrapText="1"/>
    </xf>
    <xf numFmtId="0" fontId="44" fillId="7" borderId="21" xfId="0" applyFont="1" applyFill="1" applyBorder="1"/>
    <xf numFmtId="9" fontId="27" fillId="6" borderId="0" xfId="1" applyFont="1" applyFill="1" applyBorder="1" applyAlignment="1">
      <alignment horizontal="center" wrapText="1"/>
    </xf>
    <xf numFmtId="9" fontId="27" fillId="6" borderId="0" xfId="1" applyFont="1" applyFill="1" applyBorder="1" applyAlignment="1">
      <alignment horizontal="center"/>
    </xf>
    <xf numFmtId="0" fontId="34" fillId="7" borderId="0" xfId="0" applyFont="1" applyFill="1" applyBorder="1" applyAlignment="1">
      <alignment vertical="center"/>
    </xf>
    <xf numFmtId="1" fontId="12" fillId="6" borderId="9" xfId="0" applyNumberFormat="1" applyFont="1" applyFill="1" applyBorder="1" applyAlignment="1">
      <alignment horizontal="center" vertical="center"/>
    </xf>
    <xf numFmtId="166" fontId="12" fillId="6" borderId="11" xfId="0" applyNumberFormat="1" applyFont="1" applyFill="1" applyBorder="1" applyAlignment="1">
      <alignment horizontal="center" vertical="center"/>
    </xf>
    <xf numFmtId="0" fontId="12" fillId="7" borderId="0" xfId="0" applyFont="1" applyFill="1" applyBorder="1" applyAlignment="1">
      <alignment horizontal="center"/>
    </xf>
    <xf numFmtId="0" fontId="49" fillId="7" borderId="0" xfId="0" applyFont="1" applyFill="1" applyBorder="1" applyAlignment="1">
      <alignment horizontal="left"/>
    </xf>
    <xf numFmtId="0" fontId="30" fillId="7" borderId="20" xfId="0" applyFont="1" applyFill="1" applyBorder="1" applyAlignment="1">
      <alignment horizontal="left" vertical="top" wrapText="1"/>
    </xf>
    <xf numFmtId="0" fontId="19" fillId="6" borderId="0" xfId="0" applyFont="1" applyFill="1" applyBorder="1" applyAlignment="1">
      <alignment horizontal="center"/>
    </xf>
    <xf numFmtId="0" fontId="12" fillId="10" borderId="3" xfId="0" applyFont="1" applyFill="1" applyBorder="1"/>
    <xf numFmtId="0" fontId="0" fillId="7" borderId="19" xfId="0" applyFill="1" applyBorder="1" applyAlignment="1">
      <alignment wrapText="1"/>
    </xf>
    <xf numFmtId="0" fontId="24" fillId="6" borderId="0" xfId="0" applyFont="1" applyFill="1" applyAlignment="1">
      <alignment horizontal="center"/>
    </xf>
    <xf numFmtId="0" fontId="24" fillId="6" borderId="0" xfId="0" applyFont="1" applyFill="1" applyBorder="1" applyAlignment="1">
      <alignment horizontal="center" vertical="center" wrapText="1"/>
    </xf>
    <xf numFmtId="0" fontId="0" fillId="7" borderId="0" xfId="0" applyFill="1" applyBorder="1" applyAlignment="1">
      <alignment horizontal="left" wrapText="1"/>
    </xf>
    <xf numFmtId="165" fontId="5" fillId="0" borderId="15" xfId="0" applyNumberFormat="1" applyFont="1" applyBorder="1" applyAlignment="1">
      <alignment horizontal="right"/>
    </xf>
    <xf numFmtId="165" fontId="5" fillId="0" borderId="16" xfId="0" applyNumberFormat="1" applyFont="1" applyBorder="1" applyAlignment="1">
      <alignment horizontal="right"/>
    </xf>
    <xf numFmtId="165" fontId="5" fillId="0" borderId="17" xfId="0" applyNumberFormat="1" applyFont="1" applyBorder="1" applyAlignment="1">
      <alignment horizontal="right"/>
    </xf>
    <xf numFmtId="165" fontId="5" fillId="0" borderId="18" xfId="0" applyNumberFormat="1" applyFont="1" applyBorder="1" applyAlignment="1">
      <alignment horizontal="right"/>
    </xf>
    <xf numFmtId="165" fontId="5" fillId="0" borderId="0" xfId="0" applyNumberFormat="1" applyFont="1" applyBorder="1" applyAlignment="1">
      <alignment horizontal="right"/>
    </xf>
    <xf numFmtId="165" fontId="5" fillId="0" borderId="19" xfId="0" applyNumberFormat="1" applyFont="1" applyBorder="1" applyAlignment="1">
      <alignment horizontal="right"/>
    </xf>
    <xf numFmtId="165" fontId="5" fillId="0" borderId="20" xfId="0" applyNumberFormat="1" applyFont="1" applyBorder="1" applyAlignment="1">
      <alignment horizontal="right"/>
    </xf>
    <xf numFmtId="165" fontId="5" fillId="0" borderId="21" xfId="0" applyNumberFormat="1" applyFont="1" applyBorder="1" applyAlignment="1">
      <alignment horizontal="right"/>
    </xf>
    <xf numFmtId="165" fontId="5" fillId="0" borderId="22" xfId="0" applyNumberFormat="1" applyFont="1" applyBorder="1" applyAlignment="1">
      <alignment horizontal="right"/>
    </xf>
    <xf numFmtId="0" fontId="0" fillId="0" borderId="25" xfId="0" applyBorder="1"/>
    <xf numFmtId="0" fontId="0" fillId="0" borderId="26" xfId="0" applyBorder="1"/>
    <xf numFmtId="0" fontId="0" fillId="0" borderId="27" xfId="0" applyBorder="1"/>
    <xf numFmtId="171" fontId="0" fillId="6" borderId="0" xfId="6" applyNumberFormat="1" applyFont="1" applyFill="1" applyBorder="1" applyAlignment="1">
      <alignment horizontal="center"/>
    </xf>
    <xf numFmtId="171" fontId="0" fillId="6" borderId="0" xfId="6" applyNumberFormat="1" applyFont="1" applyFill="1" applyBorder="1"/>
    <xf numFmtId="1" fontId="0" fillId="7" borderId="0" xfId="0" applyNumberFormat="1" applyFill="1" applyBorder="1" applyAlignment="1">
      <alignment horizontal="center"/>
    </xf>
    <xf numFmtId="164" fontId="5" fillId="0" borderId="15" xfId="1" applyNumberFormat="1" applyFont="1" applyFill="1" applyBorder="1" applyAlignment="1">
      <alignment horizontal="right"/>
    </xf>
    <xf numFmtId="164" fontId="5" fillId="0" borderId="16" xfId="1" applyNumberFormat="1" applyFont="1" applyFill="1" applyBorder="1" applyAlignment="1">
      <alignment horizontal="right"/>
    </xf>
    <xf numFmtId="164" fontId="5" fillId="0" borderId="18" xfId="1" applyNumberFormat="1" applyFont="1" applyFill="1" applyBorder="1" applyAlignment="1">
      <alignment horizontal="right"/>
    </xf>
    <xf numFmtId="164" fontId="5" fillId="0" borderId="0" xfId="1" applyNumberFormat="1" applyFont="1" applyFill="1" applyBorder="1" applyAlignment="1">
      <alignment horizontal="right"/>
    </xf>
    <xf numFmtId="0" fontId="0" fillId="6" borderId="0" xfId="0" applyFill="1" applyBorder="1" applyAlignment="1">
      <alignment horizontal="center"/>
    </xf>
    <xf numFmtId="2" fontId="5" fillId="0" borderId="20" xfId="1" applyNumberFormat="1" applyFont="1" applyFill="1" applyBorder="1" applyAlignment="1">
      <alignment horizontal="right"/>
    </xf>
    <xf numFmtId="2" fontId="5" fillId="0" borderId="21" xfId="0" applyNumberFormat="1" applyFont="1" applyBorder="1" applyAlignment="1">
      <alignment horizontal="right"/>
    </xf>
    <xf numFmtId="10" fontId="5" fillId="0" borderId="20" xfId="1" applyNumberFormat="1" applyFont="1" applyFill="1" applyBorder="1" applyAlignment="1">
      <alignment horizontal="right"/>
    </xf>
    <xf numFmtId="10" fontId="5" fillId="0" borderId="21" xfId="1" applyNumberFormat="1" applyFont="1" applyFill="1" applyBorder="1" applyAlignment="1">
      <alignment horizontal="right"/>
    </xf>
    <xf numFmtId="10" fontId="5" fillId="0" borderId="22" xfId="1" applyNumberFormat="1" applyFont="1" applyFill="1" applyBorder="1" applyAlignment="1">
      <alignment horizontal="right"/>
    </xf>
    <xf numFmtId="167" fontId="5" fillId="0" borderId="15" xfId="1" applyNumberFormat="1" applyFont="1" applyFill="1" applyBorder="1" applyAlignment="1">
      <alignment horizontal="right"/>
    </xf>
    <xf numFmtId="167" fontId="5" fillId="0" borderId="16" xfId="1" applyNumberFormat="1" applyFont="1" applyFill="1" applyBorder="1" applyAlignment="1">
      <alignment horizontal="right"/>
    </xf>
    <xf numFmtId="167" fontId="5" fillId="0" borderId="17" xfId="1" applyNumberFormat="1" applyFont="1" applyFill="1" applyBorder="1" applyAlignment="1">
      <alignment horizontal="right"/>
    </xf>
    <xf numFmtId="10" fontId="5" fillId="0" borderId="18" xfId="1" applyNumberFormat="1" applyFont="1" applyFill="1" applyBorder="1" applyAlignment="1">
      <alignment horizontal="right"/>
    </xf>
    <xf numFmtId="10" fontId="5" fillId="0" borderId="0" xfId="1" applyNumberFormat="1" applyFont="1" applyFill="1" applyBorder="1" applyAlignment="1">
      <alignment horizontal="right"/>
    </xf>
    <xf numFmtId="10" fontId="5" fillId="0" borderId="19" xfId="1" applyNumberFormat="1" applyFont="1" applyFill="1" applyBorder="1" applyAlignment="1">
      <alignment horizontal="right"/>
    </xf>
    <xf numFmtId="0" fontId="31" fillId="6" borderId="0" xfId="0" applyFont="1" applyFill="1" applyAlignment="1">
      <alignment horizontal="center" vertical="center"/>
    </xf>
    <xf numFmtId="0" fontId="31" fillId="6" borderId="0" xfId="0" applyFont="1" applyFill="1" applyAlignment="1">
      <alignment horizontal="left" vertical="center"/>
    </xf>
    <xf numFmtId="1" fontId="12" fillId="7" borderId="0" xfId="0" applyNumberFormat="1" applyFont="1" applyFill="1" applyBorder="1" applyAlignment="1">
      <alignment horizontal="center" vertical="center"/>
    </xf>
    <xf numFmtId="0" fontId="2" fillId="7" borderId="19" xfId="0" applyFont="1" applyFill="1" applyBorder="1"/>
    <xf numFmtId="1" fontId="12" fillId="7" borderId="0" xfId="0" applyNumberFormat="1" applyFont="1" applyFill="1" applyBorder="1" applyAlignment="1">
      <alignment horizontal="center"/>
    </xf>
    <xf numFmtId="1" fontId="2" fillId="7" borderId="0" xfId="0" applyNumberFormat="1" applyFont="1" applyFill="1" applyBorder="1" applyAlignment="1">
      <alignment horizontal="center"/>
    </xf>
    <xf numFmtId="1" fontId="10" fillId="7" borderId="0" xfId="0" applyNumberFormat="1" applyFont="1" applyFill="1" applyBorder="1" applyAlignment="1">
      <alignment horizontal="center"/>
    </xf>
    <xf numFmtId="1" fontId="9" fillId="7" borderId="0" xfId="0" applyNumberFormat="1" applyFont="1" applyFill="1" applyBorder="1" applyAlignment="1">
      <alignment horizontal="center"/>
    </xf>
    <xf numFmtId="1" fontId="9" fillId="6" borderId="8" xfId="0" applyNumberFormat="1" applyFont="1" applyFill="1" applyBorder="1" applyAlignment="1">
      <alignment horizontal="center"/>
    </xf>
    <xf numFmtId="3" fontId="12" fillId="6" borderId="7" xfId="6" applyNumberFormat="1" applyFont="1" applyFill="1" applyBorder="1" applyAlignment="1">
      <alignment horizontal="center"/>
    </xf>
    <xf numFmtId="3" fontId="12" fillId="6" borderId="8" xfId="6" applyNumberFormat="1" applyFont="1" applyFill="1" applyBorder="1" applyAlignment="1">
      <alignment horizontal="center"/>
    </xf>
    <xf numFmtId="3" fontId="12" fillId="6" borderId="9" xfId="6" applyNumberFormat="1" applyFont="1" applyFill="1" applyBorder="1" applyAlignment="1">
      <alignment horizontal="center"/>
    </xf>
    <xf numFmtId="3" fontId="12" fillId="6" borderId="10" xfId="6" applyNumberFormat="1" applyFont="1" applyFill="1" applyBorder="1" applyAlignment="1">
      <alignment horizontal="center"/>
    </xf>
    <xf numFmtId="3" fontId="12" fillId="6" borderId="3" xfId="6" applyNumberFormat="1" applyFont="1" applyFill="1" applyBorder="1" applyAlignment="1">
      <alignment horizontal="center"/>
    </xf>
    <xf numFmtId="3" fontId="12" fillId="6" borderId="11" xfId="6" applyNumberFormat="1" applyFont="1" applyFill="1" applyBorder="1" applyAlignment="1">
      <alignment horizontal="center"/>
    </xf>
    <xf numFmtId="3" fontId="12" fillId="6" borderId="12" xfId="6" applyNumberFormat="1" applyFont="1" applyFill="1" applyBorder="1" applyAlignment="1">
      <alignment horizontal="center"/>
    </xf>
    <xf numFmtId="3" fontId="12" fillId="6" borderId="13" xfId="6" applyNumberFormat="1" applyFont="1" applyFill="1" applyBorder="1" applyAlignment="1">
      <alignment horizontal="center"/>
    </xf>
    <xf numFmtId="3" fontId="12" fillId="6" borderId="14" xfId="6" applyNumberFormat="1" applyFont="1" applyFill="1" applyBorder="1" applyAlignment="1">
      <alignment horizontal="center"/>
    </xf>
    <xf numFmtId="0" fontId="2" fillId="7" borderId="15" xfId="0" applyFont="1" applyFill="1" applyBorder="1" applyAlignment="1">
      <alignment horizontal="left" vertical="center"/>
    </xf>
    <xf numFmtId="0" fontId="24" fillId="7" borderId="16" xfId="0" applyFont="1" applyFill="1" applyBorder="1" applyAlignment="1">
      <alignment horizontal="center" vertical="center" wrapText="1"/>
    </xf>
    <xf numFmtId="0" fontId="24" fillId="7" borderId="17" xfId="0" applyFont="1" applyFill="1" applyBorder="1" applyAlignment="1">
      <alignment horizontal="center" vertical="center" wrapText="1"/>
    </xf>
    <xf numFmtId="0" fontId="41" fillId="7" borderId="18" xfId="0" applyFont="1" applyFill="1" applyBorder="1" applyAlignment="1">
      <alignment horizontal="left" vertical="center" indent="1"/>
    </xf>
    <xf numFmtId="0" fontId="41" fillId="7" borderId="18" xfId="1" applyNumberFormat="1" applyFont="1" applyFill="1" applyBorder="1" applyAlignment="1">
      <alignment horizontal="left" indent="1"/>
    </xf>
    <xf numFmtId="1" fontId="41" fillId="7" borderId="18" xfId="1" applyNumberFormat="1" applyFont="1" applyFill="1" applyBorder="1" applyAlignment="1">
      <alignment horizontal="left" wrapText="1" indent="1"/>
    </xf>
    <xf numFmtId="0" fontId="23" fillId="2" borderId="39" xfId="1" applyNumberFormat="1" applyFont="1" applyFill="1" applyBorder="1" applyAlignment="1">
      <alignment horizontal="center" vertical="center" wrapText="1"/>
    </xf>
    <xf numFmtId="0" fontId="23" fillId="2" borderId="39" xfId="1" applyNumberFormat="1" applyFont="1" applyFill="1" applyBorder="1" applyAlignment="1">
      <alignment horizontal="center" vertical="center"/>
    </xf>
    <xf numFmtId="0" fontId="11" fillId="6" borderId="4" xfId="0" applyFont="1" applyFill="1" applyBorder="1" applyAlignment="1" applyProtection="1">
      <alignment horizontal="center" vertical="center"/>
      <protection locked="0"/>
    </xf>
    <xf numFmtId="0" fontId="11" fillId="6" borderId="5" xfId="0"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24" fillId="6" borderId="0" xfId="0" applyFont="1" applyFill="1" applyAlignment="1">
      <alignment horizontal="center"/>
    </xf>
    <xf numFmtId="2" fontId="37" fillId="7" borderId="0" xfId="0" applyNumberFormat="1" applyFont="1" applyFill="1" applyBorder="1" applyAlignment="1">
      <alignment horizontal="center" vertical="center"/>
    </xf>
    <xf numFmtId="0" fontId="0" fillId="7" borderId="20" xfId="0" applyFill="1" applyBorder="1" applyAlignment="1">
      <alignment horizontal="right" indent="1"/>
    </xf>
    <xf numFmtId="1" fontId="37" fillId="7" borderId="21" xfId="1" applyNumberFormat="1" applyFont="1" applyFill="1" applyBorder="1" applyAlignment="1">
      <alignment horizontal="center"/>
    </xf>
    <xf numFmtId="1" fontId="27" fillId="7" borderId="21" xfId="1" applyNumberFormat="1" applyFont="1" applyFill="1" applyBorder="1" applyAlignment="1">
      <alignment horizontal="left"/>
    </xf>
    <xf numFmtId="0" fontId="22" fillId="7" borderId="21" xfId="0" applyFont="1" applyFill="1" applyBorder="1" applyAlignment="1">
      <alignment horizontal="center" vertical="center" wrapText="1"/>
    </xf>
    <xf numFmtId="0" fontId="49" fillId="7" borderId="0" xfId="0" applyFont="1" applyFill="1" applyBorder="1"/>
    <xf numFmtId="0" fontId="0" fillId="6" borderId="0" xfId="0" applyFill="1" applyAlignment="1">
      <alignment vertical="center"/>
    </xf>
    <xf numFmtId="0" fontId="0" fillId="7" borderId="18" xfId="0" applyFill="1" applyBorder="1" applyAlignment="1">
      <alignment vertical="center"/>
    </xf>
    <xf numFmtId="0" fontId="0" fillId="7" borderId="0" xfId="0" applyFill="1" applyBorder="1" applyAlignment="1">
      <alignment vertical="center"/>
    </xf>
    <xf numFmtId="0" fontId="8" fillId="7" borderId="0" xfId="0" applyFont="1" applyFill="1" applyBorder="1" applyAlignment="1">
      <alignment horizontal="left" vertical="center"/>
    </xf>
    <xf numFmtId="0" fontId="0" fillId="7" borderId="19" xfId="0" applyFill="1" applyBorder="1" applyAlignment="1">
      <alignment vertical="center"/>
    </xf>
    <xf numFmtId="0" fontId="0" fillId="0" borderId="0" xfId="0" applyFill="1" applyAlignment="1">
      <alignment vertical="center"/>
    </xf>
    <xf numFmtId="0" fontId="52" fillId="7" borderId="0" xfId="0" applyFont="1" applyFill="1" applyBorder="1" applyAlignment="1">
      <alignment horizontal="right" vertical="center" wrapText="1"/>
    </xf>
    <xf numFmtId="0" fontId="0" fillId="2" borderId="40" xfId="0" applyFont="1" applyFill="1" applyBorder="1" applyAlignment="1" applyProtection="1">
      <alignment horizontal="center" vertical="center"/>
      <protection locked="0"/>
    </xf>
    <xf numFmtId="0" fontId="0" fillId="2" borderId="7" xfId="0" applyFon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9" xfId="0" applyFont="1" applyFill="1" applyBorder="1" applyAlignment="1" applyProtection="1">
      <alignment horizontal="center" vertical="center"/>
      <protection locked="0"/>
    </xf>
    <xf numFmtId="0" fontId="0" fillId="2" borderId="10" xfId="0" applyFon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2" borderId="11" xfId="0" applyFont="1" applyFill="1" applyBorder="1" applyAlignment="1" applyProtection="1">
      <alignment horizontal="center" vertical="center"/>
      <protection locked="0"/>
    </xf>
    <xf numFmtId="0" fontId="0" fillId="2" borderId="3" xfId="0" applyFont="1" applyFill="1" applyBorder="1" applyAlignment="1" applyProtection="1">
      <alignment horizontal="center" vertical="center"/>
      <protection locked="0"/>
    </xf>
    <xf numFmtId="0" fontId="0" fillId="2" borderId="12" xfId="0" applyFont="1"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ont="1" applyFill="1" applyBorder="1" applyAlignment="1" applyProtection="1">
      <alignment horizontal="center" vertical="center"/>
      <protection locked="0"/>
    </xf>
    <xf numFmtId="0" fontId="53" fillId="7" borderId="0" xfId="0" applyFont="1" applyFill="1" applyBorder="1" applyAlignment="1">
      <alignment horizontal="left" vertical="center"/>
    </xf>
    <xf numFmtId="0" fontId="26" fillId="7" borderId="0" xfId="0" applyFont="1" applyFill="1" applyBorder="1" applyAlignment="1"/>
    <xf numFmtId="0" fontId="26" fillId="7" borderId="0" xfId="0" applyFont="1" applyFill="1" applyBorder="1"/>
    <xf numFmtId="0" fontId="14" fillId="7" borderId="19" xfId="0" applyFont="1" applyFill="1" applyBorder="1" applyAlignment="1">
      <alignment vertical="top"/>
    </xf>
    <xf numFmtId="0" fontId="26" fillId="7" borderId="0" xfId="0" applyFont="1" applyFill="1" applyBorder="1" applyAlignment="1">
      <alignment vertical="top"/>
    </xf>
    <xf numFmtId="9" fontId="14" fillId="7" borderId="19" xfId="1" applyFont="1" applyFill="1" applyBorder="1" applyAlignment="1">
      <alignment vertical="top"/>
    </xf>
    <xf numFmtId="0" fontId="0" fillId="6" borderId="25" xfId="0" applyFill="1" applyBorder="1" applyAlignment="1">
      <alignment horizontal="right"/>
    </xf>
    <xf numFmtId="0" fontId="0" fillId="6" borderId="27" xfId="0" applyFill="1" applyBorder="1" applyAlignment="1">
      <alignment horizontal="right"/>
    </xf>
    <xf numFmtId="9" fontId="0" fillId="6" borderId="25" xfId="1" applyFont="1" applyFill="1" applyBorder="1" applyAlignment="1"/>
    <xf numFmtId="9" fontId="0" fillId="6" borderId="26" xfId="1" applyFont="1" applyFill="1" applyBorder="1" applyAlignment="1"/>
    <xf numFmtId="0" fontId="0" fillId="6" borderId="27" xfId="0" applyFill="1" applyBorder="1" applyAlignment="1"/>
    <xf numFmtId="167" fontId="0" fillId="6" borderId="26" xfId="0" applyNumberFormat="1" applyFill="1" applyBorder="1" applyAlignment="1"/>
    <xf numFmtId="0" fontId="0" fillId="6" borderId="0" xfId="0" applyFill="1" applyBorder="1" applyAlignment="1">
      <alignment horizontal="right"/>
    </xf>
    <xf numFmtId="0" fontId="12" fillId="7" borderId="0" xfId="0" applyFont="1" applyFill="1" applyBorder="1" applyAlignment="1">
      <alignment horizontal="left" vertical="top" wrapText="1"/>
    </xf>
    <xf numFmtId="0" fontId="0" fillId="7" borderId="0" xfId="0" applyFill="1" applyBorder="1" applyAlignment="1">
      <alignment horizontal="left" wrapText="1"/>
    </xf>
    <xf numFmtId="0" fontId="0" fillId="7" borderId="19" xfId="0" applyFill="1" applyBorder="1" applyAlignment="1">
      <alignment horizontal="left" wrapText="1"/>
    </xf>
    <xf numFmtId="0" fontId="24" fillId="6" borderId="0" xfId="0" applyFont="1" applyFill="1" applyAlignment="1">
      <alignment horizontal="center"/>
    </xf>
    <xf numFmtId="0" fontId="12" fillId="7" borderId="17" xfId="0" applyFont="1" applyFill="1" applyBorder="1"/>
    <xf numFmtId="0" fontId="12" fillId="7" borderId="19" xfId="0" applyFont="1" applyFill="1" applyBorder="1"/>
    <xf numFmtId="0" fontId="12" fillId="7" borderId="19" xfId="0" applyFont="1" applyFill="1" applyBorder="1" applyAlignment="1">
      <alignment horizontal="left" vertical="top" wrapText="1"/>
    </xf>
    <xf numFmtId="0" fontId="5" fillId="0" borderId="18" xfId="1" applyNumberFormat="1" applyFont="1" applyFill="1" applyBorder="1" applyAlignment="1">
      <alignment horizontal="right"/>
    </xf>
    <xf numFmtId="0" fontId="5" fillId="0" borderId="0" xfId="0" applyNumberFormat="1" applyFont="1" applyFill="1" applyBorder="1" applyAlignment="1">
      <alignment horizontal="right"/>
    </xf>
    <xf numFmtId="0" fontId="5" fillId="0" borderId="19" xfId="0" applyNumberFormat="1" applyFont="1" applyFill="1" applyBorder="1" applyAlignment="1">
      <alignment horizontal="right"/>
    </xf>
    <xf numFmtId="0" fontId="0" fillId="14" borderId="0" xfId="0" applyFill="1"/>
    <xf numFmtId="0" fontId="0" fillId="15" borderId="0" xfId="0" applyFill="1"/>
    <xf numFmtId="0" fontId="0" fillId="13" borderId="0" xfId="0" applyFill="1"/>
    <xf numFmtId="1" fontId="55" fillId="6" borderId="0" xfId="0" applyNumberFormat="1" applyFont="1" applyFill="1" applyAlignment="1">
      <alignment horizontal="left"/>
    </xf>
    <xf numFmtId="2" fontId="55" fillId="6" borderId="0" xfId="0" applyNumberFormat="1" applyFont="1" applyFill="1" applyAlignment="1">
      <alignment horizontal="left"/>
    </xf>
    <xf numFmtId="5" fontId="55" fillId="6" borderId="0" xfId="0" applyNumberFormat="1" applyFont="1" applyFill="1" applyBorder="1" applyAlignment="1">
      <alignment horizontal="left"/>
    </xf>
    <xf numFmtId="0" fontId="5" fillId="0" borderId="0" xfId="1" applyNumberFormat="1" applyFont="1" applyFill="1" applyBorder="1" applyAlignment="1">
      <alignment horizontal="right"/>
    </xf>
    <xf numFmtId="0" fontId="0" fillId="7" borderId="19" xfId="0" applyFill="1" applyBorder="1" applyAlignment="1">
      <alignment horizontal="center"/>
    </xf>
    <xf numFmtId="1" fontId="0" fillId="6" borderId="7" xfId="0" applyNumberFormat="1" applyFont="1" applyFill="1" applyBorder="1" applyAlignment="1">
      <alignment horizontal="center"/>
    </xf>
    <xf numFmtId="1" fontId="0" fillId="6" borderId="8" xfId="0" applyNumberFormat="1" applyFont="1" applyFill="1" applyBorder="1" applyAlignment="1">
      <alignment horizontal="center"/>
    </xf>
    <xf numFmtId="1" fontId="0" fillId="6" borderId="9" xfId="0" applyNumberFormat="1" applyFont="1" applyFill="1" applyBorder="1" applyAlignment="1">
      <alignment horizontal="center"/>
    </xf>
    <xf numFmtId="165" fontId="0" fillId="6" borderId="12" xfId="0" applyNumberFormat="1" applyFont="1" applyFill="1" applyBorder="1" applyAlignment="1">
      <alignment horizontal="center"/>
    </xf>
    <xf numFmtId="165" fontId="0" fillId="6" borderId="13" xfId="0" applyNumberFormat="1" applyFont="1" applyFill="1" applyBorder="1" applyAlignment="1">
      <alignment horizontal="center"/>
    </xf>
    <xf numFmtId="165" fontId="9" fillId="6" borderId="13" xfId="0" applyNumberFormat="1" applyFont="1" applyFill="1" applyBorder="1" applyAlignment="1">
      <alignment horizontal="center"/>
    </xf>
    <xf numFmtId="165" fontId="0" fillId="6" borderId="14" xfId="0" applyNumberFormat="1" applyFont="1" applyFill="1" applyBorder="1" applyAlignment="1">
      <alignment horizontal="center"/>
    </xf>
    <xf numFmtId="0" fontId="2" fillId="7" borderId="16" xfId="0" applyFont="1" applyFill="1" applyBorder="1" applyAlignment="1">
      <alignment horizontal="left" vertical="center"/>
    </xf>
    <xf numFmtId="0" fontId="2" fillId="7" borderId="22" xfId="0" applyFont="1" applyFill="1" applyBorder="1" applyAlignment="1">
      <alignment horizontal="left" vertical="center"/>
    </xf>
    <xf numFmtId="1" fontId="5" fillId="0" borderId="21" xfId="1" applyNumberFormat="1" applyFont="1" applyFill="1" applyBorder="1" applyAlignment="1">
      <alignment horizontal="right"/>
    </xf>
    <xf numFmtId="1" fontId="5" fillId="0" borderId="20" xfId="1" applyNumberFormat="1" applyFont="1" applyFill="1" applyBorder="1" applyAlignment="1">
      <alignment horizontal="right"/>
    </xf>
    <xf numFmtId="1" fontId="5" fillId="0" borderId="0" xfId="0" applyNumberFormat="1" applyFont="1"/>
    <xf numFmtId="1" fontId="7" fillId="0" borderId="15" xfId="1" applyNumberFormat="1" applyFont="1" applyFill="1" applyBorder="1" applyAlignment="1">
      <alignment horizontal="right"/>
    </xf>
    <xf numFmtId="1" fontId="7" fillId="0" borderId="16" xfId="1" applyNumberFormat="1" applyFont="1" applyFill="1" applyBorder="1" applyAlignment="1">
      <alignment horizontal="right"/>
    </xf>
    <xf numFmtId="0" fontId="56" fillId="7" borderId="0" xfId="0" applyFont="1" applyFill="1" applyBorder="1" applyAlignment="1">
      <alignment horizontal="center" vertical="center" wrapText="1"/>
    </xf>
    <xf numFmtId="0" fontId="56" fillId="7" borderId="0" xfId="0" applyFont="1" applyFill="1" applyBorder="1" applyAlignment="1">
      <alignment horizontal="center" vertical="center"/>
    </xf>
    <xf numFmtId="0" fontId="55" fillId="6" borderId="0" xfId="0" applyFont="1" applyFill="1"/>
    <xf numFmtId="0" fontId="57" fillId="6" borderId="0" xfId="0" applyFont="1" applyFill="1"/>
    <xf numFmtId="1" fontId="0" fillId="2" borderId="2" xfId="1" applyNumberFormat="1" applyFont="1" applyFill="1" applyBorder="1" applyAlignment="1" applyProtection="1">
      <alignment horizontal="center"/>
      <protection locked="0"/>
    </xf>
    <xf numFmtId="0" fontId="0" fillId="2" borderId="2" xfId="0" applyFill="1" applyBorder="1" applyAlignment="1" applyProtection="1">
      <alignment horizontal="center"/>
      <protection locked="0"/>
    </xf>
    <xf numFmtId="171" fontId="54" fillId="7" borderId="0" xfId="6" applyNumberFormat="1" applyFont="1" applyFill="1" applyBorder="1" applyAlignment="1">
      <alignment horizontal="center" wrapText="1"/>
    </xf>
    <xf numFmtId="172" fontId="0" fillId="2" borderId="2" xfId="6" applyNumberFormat="1" applyFont="1" applyFill="1" applyBorder="1" applyAlignment="1" applyProtection="1">
      <alignment horizontal="center"/>
      <protection locked="0"/>
    </xf>
    <xf numFmtId="0" fontId="30" fillId="7" borderId="0" xfId="0" applyFont="1" applyFill="1" applyBorder="1" applyAlignment="1">
      <alignment horizontal="right" vertical="top" wrapText="1"/>
    </xf>
    <xf numFmtId="0" fontId="9" fillId="2" borderId="5" xfId="0" applyFont="1" applyFill="1" applyBorder="1" applyAlignment="1">
      <alignment horizontal="center"/>
    </xf>
    <xf numFmtId="0" fontId="0" fillId="2" borderId="4" xfId="0" applyFont="1" applyFill="1" applyBorder="1" applyAlignment="1">
      <alignment horizontal="center"/>
    </xf>
    <xf numFmtId="0" fontId="9" fillId="2" borderId="5" xfId="0" applyFont="1" applyFill="1" applyBorder="1" applyAlignment="1">
      <alignment horizontal="center" vertical="center"/>
    </xf>
    <xf numFmtId="3" fontId="0" fillId="6" borderId="7" xfId="0" applyNumberFormat="1" applyFont="1" applyFill="1" applyBorder="1" applyAlignment="1">
      <alignment horizontal="center"/>
    </xf>
    <xf numFmtId="3" fontId="0" fillId="6" borderId="8" xfId="0" applyNumberFormat="1" applyFont="1" applyFill="1" applyBorder="1" applyAlignment="1">
      <alignment horizontal="center"/>
    </xf>
    <xf numFmtId="3" fontId="9" fillId="6" borderId="8" xfId="0" applyNumberFormat="1" applyFont="1" applyFill="1" applyBorder="1" applyAlignment="1">
      <alignment horizontal="center"/>
    </xf>
    <xf numFmtId="3" fontId="0" fillId="6" borderId="9" xfId="0" applyNumberFormat="1" applyFont="1" applyFill="1" applyBorder="1" applyAlignment="1">
      <alignment horizontal="center"/>
    </xf>
    <xf numFmtId="3" fontId="0" fillId="6" borderId="12" xfId="0" applyNumberFormat="1" applyFont="1" applyFill="1" applyBorder="1" applyAlignment="1">
      <alignment horizontal="center"/>
    </xf>
    <xf numFmtId="3" fontId="0" fillId="6" borderId="13" xfId="0" applyNumberFormat="1" applyFont="1" applyFill="1" applyBorder="1" applyAlignment="1">
      <alignment horizontal="center"/>
    </xf>
    <xf numFmtId="3" fontId="9" fillId="6" borderId="13" xfId="0" applyNumberFormat="1" applyFont="1" applyFill="1" applyBorder="1" applyAlignment="1">
      <alignment horizontal="center"/>
    </xf>
    <xf numFmtId="3" fontId="0" fillId="6" borderId="14" xfId="0" applyNumberFormat="1" applyFont="1" applyFill="1" applyBorder="1" applyAlignment="1">
      <alignment horizontal="center"/>
    </xf>
    <xf numFmtId="0" fontId="0" fillId="7" borderId="0" xfId="0" applyFont="1" applyFill="1" applyBorder="1"/>
    <xf numFmtId="0" fontId="0" fillId="7" borderId="0" xfId="0" applyFont="1" applyFill="1" applyBorder="1" applyAlignment="1">
      <alignment horizontal="center"/>
    </xf>
    <xf numFmtId="0" fontId="0" fillId="7" borderId="0" xfId="0" applyFont="1" applyFill="1" applyBorder="1" applyAlignment="1">
      <alignment horizontal="left"/>
    </xf>
    <xf numFmtId="1" fontId="0" fillId="7" borderId="0" xfId="0" applyNumberFormat="1" applyFont="1" applyFill="1" applyBorder="1" applyAlignment="1">
      <alignment horizontal="right" vertical="center"/>
    </xf>
    <xf numFmtId="0" fontId="2" fillId="7" borderId="0" xfId="0" applyFont="1" applyFill="1" applyBorder="1" applyAlignment="1"/>
    <xf numFmtId="0" fontId="0" fillId="7" borderId="0" xfId="0" applyFont="1" applyFill="1" applyBorder="1" applyAlignment="1">
      <alignment horizontal="left" vertical="center"/>
    </xf>
    <xf numFmtId="0" fontId="0" fillId="6" borderId="15" xfId="0" applyFont="1" applyFill="1" applyBorder="1" applyAlignment="1">
      <alignment horizontal="right" vertical="center"/>
    </xf>
    <xf numFmtId="0" fontId="0" fillId="6" borderId="16" xfId="0" applyFill="1" applyBorder="1" applyAlignment="1">
      <alignment horizontal="center" vertical="center"/>
    </xf>
    <xf numFmtId="1" fontId="0" fillId="6" borderId="16" xfId="0" applyNumberFormat="1" applyFont="1" applyFill="1" applyBorder="1" applyAlignment="1">
      <alignment horizontal="right" vertical="center"/>
    </xf>
    <xf numFmtId="0" fontId="0" fillId="6" borderId="17" xfId="0" applyFill="1" applyBorder="1" applyAlignment="1">
      <alignment vertical="center"/>
    </xf>
    <xf numFmtId="0" fontId="0" fillId="6" borderId="18" xfId="0" applyFont="1" applyFill="1" applyBorder="1" applyAlignment="1">
      <alignment horizontal="right" vertical="center"/>
    </xf>
    <xf numFmtId="1" fontId="0" fillId="6" borderId="0" xfId="0" applyNumberFormat="1" applyFont="1" applyFill="1" applyBorder="1" applyAlignment="1">
      <alignment horizontal="right" vertical="center"/>
    </xf>
    <xf numFmtId="0" fontId="0" fillId="6" borderId="19" xfId="0" applyFill="1" applyBorder="1" applyAlignment="1">
      <alignment vertical="center"/>
    </xf>
    <xf numFmtId="0" fontId="0" fillId="6" borderId="20" xfId="0" applyFont="1" applyFill="1" applyBorder="1" applyAlignment="1">
      <alignment horizontal="right" vertical="center"/>
    </xf>
    <xf numFmtId="0" fontId="0" fillId="6" borderId="21" xfId="0" applyFill="1" applyBorder="1" applyAlignment="1">
      <alignment horizontal="center" vertical="center"/>
    </xf>
    <xf numFmtId="1" fontId="0" fillId="6" borderId="21" xfId="0" applyNumberFormat="1" applyFont="1" applyFill="1" applyBorder="1" applyAlignment="1">
      <alignment horizontal="right" vertical="center"/>
    </xf>
    <xf numFmtId="0" fontId="0" fillId="6" borderId="22" xfId="0" applyFill="1" applyBorder="1" applyAlignment="1">
      <alignment vertical="center"/>
    </xf>
    <xf numFmtId="0" fontId="0" fillId="7" borderId="18" xfId="0" applyFont="1" applyFill="1" applyBorder="1"/>
    <xf numFmtId="0" fontId="0" fillId="7" borderId="19" xfId="0" applyFont="1" applyFill="1" applyBorder="1"/>
    <xf numFmtId="0" fontId="0" fillId="0" borderId="0" xfId="0" applyFont="1"/>
    <xf numFmtId="0" fontId="27" fillId="7" borderId="0" xfId="0" applyFont="1" applyFill="1" applyBorder="1"/>
    <xf numFmtId="0" fontId="27" fillId="7" borderId="0" xfId="0" applyFont="1" applyFill="1" applyBorder="1" applyAlignment="1">
      <alignment horizontal="center"/>
    </xf>
    <xf numFmtId="0" fontId="2" fillId="6" borderId="20" xfId="0" applyFont="1" applyFill="1" applyBorder="1" applyAlignment="1">
      <alignment horizontal="center"/>
    </xf>
    <xf numFmtId="0" fontId="2" fillId="6" borderId="21" xfId="0" applyFont="1" applyFill="1" applyBorder="1" applyAlignment="1">
      <alignment horizontal="center"/>
    </xf>
    <xf numFmtId="0" fontId="2" fillId="6" borderId="22" xfId="0" applyFont="1" applyFill="1" applyBorder="1" applyAlignment="1">
      <alignment horizontal="center"/>
    </xf>
    <xf numFmtId="9" fontId="5" fillId="6" borderId="0" xfId="0" applyNumberFormat="1" applyFont="1" applyFill="1" applyBorder="1"/>
    <xf numFmtId="0" fontId="2" fillId="5" borderId="15" xfId="0" applyFont="1" applyFill="1" applyBorder="1" applyAlignment="1">
      <alignment horizontal="left"/>
    </xf>
    <xf numFmtId="0" fontId="15" fillId="0" borderId="19" xfId="0" applyFont="1" applyFill="1" applyBorder="1" applyAlignment="1">
      <alignment horizontal="right" vertical="center"/>
    </xf>
    <xf numFmtId="0" fontId="15" fillId="0" borderId="22" xfId="0" applyFont="1" applyFill="1" applyBorder="1" applyAlignment="1">
      <alignment horizontal="right" vertical="center"/>
    </xf>
    <xf numFmtId="0" fontId="6" fillId="6" borderId="0" xfId="0" applyFont="1" applyFill="1"/>
    <xf numFmtId="0" fontId="6" fillId="0" borderId="0" xfId="0" applyFont="1"/>
    <xf numFmtId="0" fontId="15" fillId="5" borderId="16" xfId="0" applyFont="1" applyFill="1" applyBorder="1" applyAlignment="1">
      <alignment horizontal="right"/>
    </xf>
    <xf numFmtId="0" fontId="15" fillId="5" borderId="17" xfId="0" applyFont="1" applyFill="1" applyBorder="1" applyAlignment="1">
      <alignment horizontal="right"/>
    </xf>
    <xf numFmtId="170" fontId="5" fillId="0" borderId="0" xfId="1" applyNumberFormat="1" applyFont="1" applyFill="1" applyBorder="1" applyAlignment="1">
      <alignment horizontal="right"/>
    </xf>
    <xf numFmtId="170" fontId="5" fillId="0" borderId="19" xfId="1" applyNumberFormat="1" applyFont="1" applyFill="1" applyBorder="1" applyAlignment="1">
      <alignment horizontal="right"/>
    </xf>
    <xf numFmtId="0" fontId="5" fillId="0" borderId="19" xfId="1" applyNumberFormat="1" applyFont="1" applyFill="1" applyBorder="1" applyAlignment="1">
      <alignment horizontal="right"/>
    </xf>
    <xf numFmtId="1" fontId="5" fillId="0" borderId="22" xfId="1" applyNumberFormat="1" applyFont="1" applyFill="1" applyBorder="1" applyAlignment="1">
      <alignment horizontal="right"/>
    </xf>
    <xf numFmtId="0" fontId="2" fillId="5" borderId="17" xfId="0" applyFont="1" applyFill="1" applyBorder="1" applyAlignment="1">
      <alignment horizontal="center"/>
    </xf>
    <xf numFmtId="2" fontId="5" fillId="0" borderId="0" xfId="0" applyNumberFormat="1" applyFont="1"/>
    <xf numFmtId="174" fontId="5" fillId="0" borderId="0" xfId="6" applyNumberFormat="1" applyFont="1" applyFill="1" applyBorder="1" applyAlignment="1">
      <alignment horizontal="right"/>
    </xf>
    <xf numFmtId="2" fontId="0" fillId="6" borderId="15" xfId="0" applyNumberFormat="1" applyFill="1" applyBorder="1"/>
    <xf numFmtId="2" fontId="0" fillId="6" borderId="18" xfId="0" applyNumberFormat="1" applyFill="1" applyBorder="1"/>
    <xf numFmtId="2" fontId="0" fillId="6" borderId="20" xfId="0" applyNumberFormat="1" applyFill="1" applyBorder="1"/>
    <xf numFmtId="1" fontId="7" fillId="6" borderId="15" xfId="0" applyNumberFormat="1" applyFont="1" applyFill="1" applyBorder="1"/>
    <xf numFmtId="1" fontId="0" fillId="6" borderId="18" xfId="0" applyNumberFormat="1" applyFill="1" applyBorder="1"/>
    <xf numFmtId="1" fontId="7" fillId="6" borderId="20" xfId="0" applyNumberFormat="1" applyFont="1" applyFill="1" applyBorder="1"/>
    <xf numFmtId="165" fontId="7" fillId="6" borderId="15" xfId="0" applyNumberFormat="1" applyFont="1" applyFill="1" applyBorder="1"/>
    <xf numFmtId="165" fontId="0" fillId="6" borderId="18" xfId="0" applyNumberFormat="1" applyFill="1" applyBorder="1"/>
    <xf numFmtId="165" fontId="0" fillId="6" borderId="20" xfId="0" applyNumberFormat="1" applyFill="1" applyBorder="1"/>
    <xf numFmtId="9" fontId="5" fillId="6" borderId="25" xfId="1" applyFont="1" applyFill="1" applyBorder="1"/>
    <xf numFmtId="9" fontId="5" fillId="6" borderId="26" xfId="1" applyFont="1" applyFill="1" applyBorder="1"/>
    <xf numFmtId="9" fontId="5" fillId="6" borderId="27" xfId="1" applyFont="1" applyFill="1" applyBorder="1"/>
    <xf numFmtId="0" fontId="2" fillId="6" borderId="18" xfId="0" applyFont="1" applyFill="1" applyBorder="1"/>
    <xf numFmtId="0" fontId="2" fillId="6" borderId="19" xfId="0" applyFont="1" applyFill="1" applyBorder="1" applyAlignment="1">
      <alignment horizontal="left"/>
    </xf>
    <xf numFmtId="0" fontId="0" fillId="6" borderId="0" xfId="0" applyFont="1" applyFill="1" applyBorder="1" applyAlignment="1">
      <alignment horizontal="left"/>
    </xf>
    <xf numFmtId="1" fontId="7" fillId="6" borderId="18" xfId="0" applyNumberFormat="1" applyFont="1" applyFill="1" applyBorder="1"/>
    <xf numFmtId="1" fontId="7" fillId="6" borderId="0" xfId="0" applyNumberFormat="1" applyFont="1" applyFill="1" applyBorder="1"/>
    <xf numFmtId="1" fontId="7" fillId="6" borderId="19" xfId="0" applyNumberFormat="1" applyFont="1" applyFill="1" applyBorder="1"/>
    <xf numFmtId="165" fontId="7" fillId="6" borderId="18" xfId="0" applyNumberFormat="1" applyFont="1" applyFill="1" applyBorder="1"/>
    <xf numFmtId="165" fontId="7" fillId="6" borderId="0" xfId="0" applyNumberFormat="1" applyFont="1" applyFill="1" applyBorder="1"/>
    <xf numFmtId="165" fontId="7" fillId="6" borderId="19" xfId="0" applyNumberFormat="1" applyFont="1" applyFill="1" applyBorder="1"/>
    <xf numFmtId="167" fontId="6" fillId="6" borderId="25" xfId="0" applyNumberFormat="1" applyFont="1" applyFill="1" applyBorder="1"/>
    <xf numFmtId="167" fontId="6" fillId="6" borderId="27" xfId="0" applyNumberFormat="1" applyFont="1" applyFill="1" applyBorder="1"/>
    <xf numFmtId="0" fontId="5" fillId="6" borderId="0" xfId="0" applyFont="1" applyFill="1" applyBorder="1"/>
    <xf numFmtId="0" fontId="5" fillId="6" borderId="26" xfId="0" applyFont="1" applyFill="1" applyBorder="1"/>
    <xf numFmtId="2" fontId="5" fillId="6" borderId="26" xfId="0" applyNumberFormat="1" applyFont="1" applyFill="1" applyBorder="1"/>
    <xf numFmtId="2" fontId="5" fillId="6" borderId="27" xfId="0" applyNumberFormat="1" applyFont="1" applyFill="1" applyBorder="1"/>
    <xf numFmtId="0" fontId="5" fillId="6" borderId="25" xfId="0" applyFont="1" applyFill="1" applyBorder="1"/>
    <xf numFmtId="0" fontId="5" fillId="6" borderId="27" xfId="0" applyFont="1" applyFill="1" applyBorder="1"/>
    <xf numFmtId="0" fontId="16" fillId="6" borderId="0" xfId="0" applyFont="1" applyFill="1" applyBorder="1" applyAlignment="1">
      <alignment horizontal="center"/>
    </xf>
    <xf numFmtId="0" fontId="11" fillId="6" borderId="0" xfId="0" applyFont="1" applyFill="1" applyBorder="1" applyAlignment="1">
      <alignment horizontal="center" vertical="center" wrapText="1"/>
    </xf>
    <xf numFmtId="0" fontId="19" fillId="9" borderId="1" xfId="0" applyFont="1" applyFill="1" applyBorder="1" applyAlignment="1">
      <alignment horizontal="center"/>
    </xf>
    <xf numFmtId="0" fontId="19" fillId="9" borderId="23" xfId="0" applyFont="1" applyFill="1" applyBorder="1" applyAlignment="1">
      <alignment horizontal="center"/>
    </xf>
    <xf numFmtId="0" fontId="19" fillId="9" borderId="24" xfId="0" applyFont="1" applyFill="1" applyBorder="1" applyAlignment="1">
      <alignment horizontal="center"/>
    </xf>
    <xf numFmtId="0" fontId="11" fillId="3" borderId="0" xfId="0" applyFont="1" applyFill="1" applyAlignment="1">
      <alignment horizontal="center" vertical="center"/>
    </xf>
    <xf numFmtId="0" fontId="0" fillId="7" borderId="0" xfId="0" applyFill="1" applyBorder="1" applyAlignment="1">
      <alignment horizontal="left" wrapText="1"/>
    </xf>
    <xf numFmtId="0" fontId="0" fillId="7" borderId="19" xfId="0" applyFill="1" applyBorder="1" applyAlignment="1">
      <alignment horizontal="left" wrapText="1"/>
    </xf>
    <xf numFmtId="0" fontId="19" fillId="11" borderId="1" xfId="0" applyFont="1" applyFill="1" applyBorder="1" applyAlignment="1">
      <alignment horizontal="center"/>
    </xf>
    <xf numFmtId="0" fontId="19" fillId="11" borderId="23" xfId="0" applyFont="1" applyFill="1" applyBorder="1" applyAlignment="1">
      <alignment horizontal="center"/>
    </xf>
    <xf numFmtId="0" fontId="19" fillId="11" borderId="24" xfId="0" applyFont="1" applyFill="1" applyBorder="1" applyAlignment="1">
      <alignment horizontal="center"/>
    </xf>
    <xf numFmtId="0" fontId="0" fillId="7" borderId="0" xfId="0" applyFill="1" applyBorder="1" applyAlignment="1">
      <alignment horizontal="left" vertical="center" wrapText="1"/>
    </xf>
    <xf numFmtId="0" fontId="0" fillId="7" borderId="19" xfId="0" applyFill="1" applyBorder="1" applyAlignment="1">
      <alignment horizontal="left" vertical="center" wrapText="1"/>
    </xf>
    <xf numFmtId="0" fontId="12" fillId="7" borderId="0" xfId="0" applyFont="1" applyFill="1" applyBorder="1" applyAlignment="1">
      <alignment horizontal="left" vertical="top" wrapText="1"/>
    </xf>
    <xf numFmtId="0" fontId="12" fillId="7" borderId="19" xfId="0" applyFont="1" applyFill="1" applyBorder="1" applyAlignment="1">
      <alignment horizontal="left" vertical="top" wrapText="1"/>
    </xf>
    <xf numFmtId="0" fontId="0" fillId="7" borderId="0" xfId="0" applyFont="1" applyFill="1" applyBorder="1" applyAlignment="1">
      <alignment horizontal="left" wrapText="1"/>
    </xf>
    <xf numFmtId="0" fontId="0" fillId="7" borderId="19" xfId="0" applyFont="1" applyFill="1" applyBorder="1" applyAlignment="1">
      <alignment horizontal="left" wrapText="1"/>
    </xf>
    <xf numFmtId="0" fontId="2" fillId="6" borderId="15" xfId="0" applyFont="1" applyFill="1" applyBorder="1" applyAlignment="1">
      <alignment horizontal="center"/>
    </xf>
    <xf numFmtId="0" fontId="2" fillId="6" borderId="16" xfId="0" applyFont="1" applyFill="1" applyBorder="1" applyAlignment="1">
      <alignment horizontal="center"/>
    </xf>
    <xf numFmtId="0" fontId="2" fillId="6" borderId="17" xfId="0" applyFont="1" applyFill="1" applyBorder="1" applyAlignment="1">
      <alignment horizontal="center"/>
    </xf>
    <xf numFmtId="0" fontId="2" fillId="6" borderId="18" xfId="0" applyFont="1" applyFill="1" applyBorder="1" applyAlignment="1">
      <alignment horizontal="center"/>
    </xf>
    <xf numFmtId="0" fontId="2" fillId="6" borderId="0" xfId="0" applyFont="1" applyFill="1" applyBorder="1" applyAlignment="1">
      <alignment horizontal="center"/>
    </xf>
    <xf numFmtId="0" fontId="2" fillId="6" borderId="19" xfId="0" applyFont="1" applyFill="1" applyBorder="1" applyAlignment="1">
      <alignment horizontal="center"/>
    </xf>
    <xf numFmtId="0" fontId="2" fillId="6" borderId="20" xfId="0" applyFont="1" applyFill="1" applyBorder="1" applyAlignment="1">
      <alignment horizontal="center"/>
    </xf>
    <xf numFmtId="0" fontId="2" fillId="6" borderId="21" xfId="0" applyFont="1" applyFill="1" applyBorder="1" applyAlignment="1">
      <alignment horizontal="center"/>
    </xf>
    <xf numFmtId="0" fontId="2" fillId="6" borderId="22" xfId="0" applyFont="1" applyFill="1" applyBorder="1" applyAlignment="1">
      <alignment horizontal="center"/>
    </xf>
    <xf numFmtId="0" fontId="20" fillId="4" borderId="1" xfId="0" applyFont="1" applyFill="1" applyBorder="1" applyAlignment="1">
      <alignment horizontal="center"/>
    </xf>
    <xf numFmtId="0" fontId="20" fillId="4" borderId="23" xfId="0" applyFont="1" applyFill="1" applyBorder="1" applyAlignment="1">
      <alignment horizontal="center"/>
    </xf>
    <xf numFmtId="0" fontId="20" fillId="4" borderId="24" xfId="0" applyFont="1" applyFill="1" applyBorder="1" applyAlignment="1">
      <alignment horizontal="center"/>
    </xf>
    <xf numFmtId="0" fontId="2" fillId="3" borderId="1" xfId="0" applyFont="1" applyFill="1" applyBorder="1" applyAlignment="1">
      <alignment horizontal="center"/>
    </xf>
    <xf numFmtId="0" fontId="2" fillId="3" borderId="23" xfId="0" applyFont="1" applyFill="1" applyBorder="1" applyAlignment="1">
      <alignment horizontal="center"/>
    </xf>
    <xf numFmtId="0" fontId="2" fillId="3" borderId="24" xfId="0" applyFont="1" applyFill="1" applyBorder="1" applyAlignment="1">
      <alignment horizontal="center"/>
    </xf>
    <xf numFmtId="0" fontId="0" fillId="6" borderId="15"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0" fontId="0" fillId="6" borderId="18" xfId="0" applyFill="1" applyBorder="1" applyAlignment="1">
      <alignment horizontal="center"/>
    </xf>
    <xf numFmtId="0" fontId="0" fillId="6" borderId="0" xfId="0" applyFill="1"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21" xfId="0" applyFill="1" applyBorder="1" applyAlignment="1">
      <alignment horizontal="center"/>
    </xf>
    <xf numFmtId="0" fontId="0" fillId="6" borderId="22" xfId="0" applyFill="1" applyBorder="1" applyAlignment="1">
      <alignment horizontal="center"/>
    </xf>
    <xf numFmtId="0" fontId="0" fillId="7" borderId="16" xfId="0" applyFill="1" applyBorder="1" applyAlignment="1">
      <alignment horizontal="center"/>
    </xf>
    <xf numFmtId="0" fontId="27" fillId="7" borderId="16" xfId="0" applyFont="1" applyFill="1" applyBorder="1" applyAlignment="1">
      <alignment horizontal="left" vertical="center" wrapText="1"/>
    </xf>
    <xf numFmtId="0" fontId="27" fillId="7" borderId="0" xfId="0" applyFont="1" applyFill="1" applyBorder="1" applyAlignment="1">
      <alignment horizontal="left" vertical="center" wrapText="1"/>
    </xf>
    <xf numFmtId="0" fontId="27" fillId="7" borderId="16" xfId="0" applyFont="1" applyFill="1" applyBorder="1" applyAlignment="1">
      <alignment horizontal="left" wrapText="1"/>
    </xf>
    <xf numFmtId="0" fontId="27" fillId="7" borderId="0" xfId="0" applyFont="1" applyFill="1" applyBorder="1" applyAlignment="1">
      <alignment horizontal="left" wrapText="1"/>
    </xf>
    <xf numFmtId="0" fontId="27" fillId="7" borderId="16" xfId="0" applyFont="1" applyFill="1" applyBorder="1" applyAlignment="1">
      <alignment horizontal="center"/>
    </xf>
    <xf numFmtId="0" fontId="0" fillId="7" borderId="16" xfId="0" applyFont="1" applyFill="1" applyBorder="1" applyAlignment="1">
      <alignment horizontal="center"/>
    </xf>
    <xf numFmtId="0" fontId="11" fillId="3" borderId="0" xfId="0" applyFont="1" applyFill="1" applyAlignment="1">
      <alignment horizontal="center"/>
    </xf>
    <xf numFmtId="0" fontId="2" fillId="3" borderId="0" xfId="0" applyFont="1" applyFill="1" applyAlignment="1">
      <alignment horizontal="center" vertical="center"/>
    </xf>
    <xf numFmtId="0" fontId="21" fillId="4" borderId="15" xfId="0" applyFont="1" applyFill="1" applyBorder="1" applyAlignment="1">
      <alignment horizontal="center" vertical="center"/>
    </xf>
    <xf numFmtId="0" fontId="21" fillId="4" borderId="16" xfId="0" applyFont="1" applyFill="1" applyBorder="1" applyAlignment="1">
      <alignment horizontal="center" vertical="center"/>
    </xf>
    <xf numFmtId="0" fontId="21" fillId="4" borderId="17" xfId="0" applyFont="1" applyFill="1" applyBorder="1" applyAlignment="1">
      <alignment horizontal="center" vertical="center"/>
    </xf>
    <xf numFmtId="0" fontId="11" fillId="9" borderId="0" xfId="0" applyFont="1" applyFill="1" applyAlignment="1">
      <alignment horizontal="center" vertical="center"/>
    </xf>
    <xf numFmtId="0" fontId="8" fillId="7" borderId="0" xfId="0" applyFont="1" applyFill="1" applyBorder="1" applyAlignment="1">
      <alignment horizontal="center" wrapText="1"/>
    </xf>
    <xf numFmtId="0" fontId="48" fillId="7" borderId="0" xfId="0" applyFont="1" applyFill="1" applyBorder="1" applyAlignment="1">
      <alignment horizontal="center" vertical="top" wrapText="1"/>
    </xf>
    <xf numFmtId="0" fontId="11" fillId="9" borderId="1" xfId="0" applyFont="1" applyFill="1" applyBorder="1" applyAlignment="1">
      <alignment horizontal="center" vertical="center"/>
    </xf>
    <xf numFmtId="0" fontId="11" fillId="9" borderId="23" xfId="0" applyFont="1" applyFill="1" applyBorder="1" applyAlignment="1">
      <alignment horizontal="center" vertical="center"/>
    </xf>
    <xf numFmtId="0" fontId="11" fillId="9" borderId="24" xfId="0" applyFont="1" applyFill="1" applyBorder="1" applyAlignment="1">
      <alignment horizontal="center" vertical="center"/>
    </xf>
    <xf numFmtId="0" fontId="20" fillId="4" borderId="21" xfId="0" applyFont="1" applyFill="1" applyBorder="1" applyAlignment="1">
      <alignment horizontal="center"/>
    </xf>
    <xf numFmtId="0" fontId="20" fillId="4" borderId="22" xfId="0" applyFont="1" applyFill="1" applyBorder="1" applyAlignment="1">
      <alignment horizontal="center"/>
    </xf>
    <xf numFmtId="0" fontId="43" fillId="6" borderId="0" xfId="0" applyFont="1" applyFill="1" applyBorder="1" applyAlignment="1">
      <alignment horizontal="center" vertical="center" wrapText="1"/>
    </xf>
    <xf numFmtId="0" fontId="2" fillId="12" borderId="29" xfId="0" applyFont="1" applyFill="1" applyBorder="1" applyAlignment="1">
      <alignment horizontal="center"/>
    </xf>
    <xf numFmtId="0" fontId="2" fillId="12" borderId="30" xfId="0" applyFont="1" applyFill="1" applyBorder="1" applyAlignment="1">
      <alignment horizontal="center"/>
    </xf>
    <xf numFmtId="0" fontId="2" fillId="12" borderId="31" xfId="0" applyFont="1" applyFill="1" applyBorder="1" applyAlignment="1">
      <alignment horizontal="center"/>
    </xf>
    <xf numFmtId="0" fontId="2" fillId="12" borderId="37" xfId="0" applyFont="1" applyFill="1" applyBorder="1" applyAlignment="1">
      <alignment horizontal="center"/>
    </xf>
    <xf numFmtId="0" fontId="2" fillId="12" borderId="38" xfId="0" applyFont="1" applyFill="1" applyBorder="1" applyAlignment="1">
      <alignment horizontal="center"/>
    </xf>
    <xf numFmtId="0" fontId="2" fillId="12" borderId="28" xfId="0" applyFont="1" applyFill="1" applyBorder="1" applyAlignment="1">
      <alignment horizontal="center"/>
    </xf>
    <xf numFmtId="0" fontId="2" fillId="7" borderId="0" xfId="0" applyFont="1" applyFill="1" applyBorder="1" applyAlignment="1">
      <alignment horizontal="center" vertical="center" wrapText="1"/>
    </xf>
    <xf numFmtId="172" fontId="0" fillId="7" borderId="18" xfId="6" applyNumberFormat="1" applyFont="1" applyFill="1" applyBorder="1" applyAlignment="1">
      <alignment horizontal="center" vertical="center"/>
    </xf>
    <xf numFmtId="172" fontId="0" fillId="7" borderId="19" xfId="6" applyNumberFormat="1" applyFont="1" applyFill="1" applyBorder="1" applyAlignment="1">
      <alignment horizontal="center" vertical="center"/>
    </xf>
    <xf numFmtId="5" fontId="0" fillId="7" borderId="18" xfId="6" applyNumberFormat="1" applyFont="1" applyFill="1" applyBorder="1" applyAlignment="1">
      <alignment horizontal="center" vertical="center"/>
    </xf>
    <xf numFmtId="5" fontId="0" fillId="7" borderId="19" xfId="6" applyNumberFormat="1" applyFont="1" applyFill="1" applyBorder="1" applyAlignment="1">
      <alignment horizontal="center" vertical="center"/>
    </xf>
    <xf numFmtId="0" fontId="2" fillId="7" borderId="20" xfId="0" applyFont="1" applyFill="1" applyBorder="1" applyAlignment="1">
      <alignment horizontal="center" vertical="center"/>
    </xf>
    <xf numFmtId="0" fontId="2" fillId="7" borderId="22" xfId="0" applyFont="1" applyFill="1" applyBorder="1" applyAlignment="1">
      <alignment horizontal="center" vertical="center"/>
    </xf>
    <xf numFmtId="5" fontId="2" fillId="7" borderId="20" xfId="0" applyNumberFormat="1" applyFont="1" applyFill="1" applyBorder="1" applyAlignment="1">
      <alignment horizontal="center" vertical="center"/>
    </xf>
    <xf numFmtId="5" fontId="2" fillId="7" borderId="22" xfId="0" applyNumberFormat="1" applyFont="1" applyFill="1" applyBorder="1" applyAlignment="1">
      <alignment horizontal="center" vertical="center"/>
    </xf>
    <xf numFmtId="1" fontId="0" fillId="7" borderId="15" xfId="0" applyNumberFormat="1" applyFill="1" applyBorder="1" applyAlignment="1">
      <alignment horizontal="center"/>
    </xf>
    <xf numFmtId="1" fontId="0" fillId="7" borderId="17" xfId="0" applyNumberFormat="1" applyFill="1" applyBorder="1" applyAlignment="1">
      <alignment horizontal="center"/>
    </xf>
    <xf numFmtId="166" fontId="0" fillId="7" borderId="20" xfId="0" applyNumberFormat="1" applyFill="1" applyBorder="1" applyAlignment="1">
      <alignment horizontal="center"/>
    </xf>
    <xf numFmtId="166" fontId="0" fillId="7" borderId="22" xfId="0" applyNumberFormat="1" applyFill="1" applyBorder="1" applyAlignment="1">
      <alignment horizontal="center"/>
    </xf>
    <xf numFmtId="1" fontId="0" fillId="7" borderId="18" xfId="0" applyNumberFormat="1" applyFill="1" applyBorder="1" applyAlignment="1">
      <alignment horizontal="center"/>
    </xf>
    <xf numFmtId="1" fontId="0" fillId="7" borderId="19" xfId="0" applyNumberFormat="1" applyFill="1" applyBorder="1" applyAlignment="1">
      <alignment horizontal="center"/>
    </xf>
    <xf numFmtId="173" fontId="0" fillId="7" borderId="15" xfId="0" applyNumberFormat="1" applyFill="1" applyBorder="1" applyAlignment="1">
      <alignment horizontal="center"/>
    </xf>
    <xf numFmtId="173" fontId="0" fillId="7" borderId="17" xfId="0" applyNumberFormat="1" applyFill="1" applyBorder="1" applyAlignment="1">
      <alignment horizontal="center"/>
    </xf>
    <xf numFmtId="165" fontId="0" fillId="7" borderId="20" xfId="0" applyNumberFormat="1" applyFill="1" applyBorder="1" applyAlignment="1">
      <alignment horizontal="center"/>
    </xf>
    <xf numFmtId="165" fontId="0" fillId="7" borderId="22" xfId="0" applyNumberFormat="1" applyFill="1" applyBorder="1" applyAlignment="1">
      <alignment horizontal="center"/>
    </xf>
    <xf numFmtId="172" fontId="0" fillId="7" borderId="15" xfId="6" applyNumberFormat="1" applyFont="1" applyFill="1" applyBorder="1" applyAlignment="1">
      <alignment horizontal="center"/>
    </xf>
    <xf numFmtId="172" fontId="0" fillId="7" borderId="17" xfId="6" applyNumberFormat="1" applyFont="1" applyFill="1" applyBorder="1" applyAlignment="1">
      <alignment horizontal="center"/>
    </xf>
    <xf numFmtId="172" fontId="0" fillId="7" borderId="18" xfId="6" applyNumberFormat="1" applyFont="1" applyFill="1" applyBorder="1" applyAlignment="1">
      <alignment horizontal="center"/>
    </xf>
    <xf numFmtId="172" fontId="0" fillId="7" borderId="19" xfId="6" applyNumberFormat="1" applyFont="1" applyFill="1" applyBorder="1" applyAlignment="1">
      <alignment horizontal="center"/>
    </xf>
    <xf numFmtId="1" fontId="0" fillId="7" borderId="0" xfId="0" applyNumberFormat="1" applyFill="1" applyBorder="1" applyAlignment="1">
      <alignment horizontal="center"/>
    </xf>
    <xf numFmtId="165" fontId="0" fillId="7" borderId="21" xfId="0" applyNumberFormat="1" applyFill="1" applyBorder="1" applyAlignment="1">
      <alignment horizontal="center"/>
    </xf>
    <xf numFmtId="0" fontId="31" fillId="8" borderId="0" xfId="0" applyFont="1" applyFill="1" applyAlignment="1">
      <alignment horizontal="center" vertical="center"/>
    </xf>
    <xf numFmtId="0" fontId="24" fillId="6" borderId="0" xfId="0" applyFont="1" applyFill="1" applyAlignment="1">
      <alignment horizontal="center"/>
    </xf>
    <xf numFmtId="0" fontId="29" fillId="7" borderId="15" xfId="0" applyFont="1" applyFill="1" applyBorder="1" applyAlignment="1">
      <alignment horizontal="center" vertical="center"/>
    </xf>
    <xf numFmtId="0" fontId="29" fillId="7" borderId="17" xfId="0" applyFont="1" applyFill="1" applyBorder="1" applyAlignment="1">
      <alignment horizontal="center" vertical="center"/>
    </xf>
    <xf numFmtId="0" fontId="29" fillId="7" borderId="15"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4" fillId="2" borderId="1"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24" xfId="0" applyFont="1" applyFill="1" applyBorder="1" applyAlignment="1">
      <alignment horizontal="center" vertical="center"/>
    </xf>
    <xf numFmtId="165" fontId="12" fillId="7" borderId="0" xfId="1" applyNumberFormat="1" applyFont="1" applyFill="1" applyBorder="1" applyAlignment="1">
      <alignment horizontal="center" wrapText="1"/>
    </xf>
    <xf numFmtId="165" fontId="12" fillId="7" borderId="0" xfId="1" applyNumberFormat="1" applyFont="1" applyFill="1" applyBorder="1" applyAlignment="1">
      <alignment horizontal="center"/>
    </xf>
    <xf numFmtId="0" fontId="49" fillId="2" borderId="3" xfId="1" applyNumberFormat="1" applyFont="1" applyFill="1" applyBorder="1" applyAlignment="1">
      <alignment horizontal="center" vertical="center" wrapText="1"/>
    </xf>
    <xf numFmtId="0" fontId="49" fillId="2" borderId="3" xfId="1" applyNumberFormat="1" applyFont="1" applyFill="1" applyBorder="1" applyAlignment="1">
      <alignment horizontal="center" vertical="center"/>
    </xf>
    <xf numFmtId="0" fontId="0" fillId="0" borderId="0" xfId="0" applyBorder="1" applyAlignment="1">
      <alignment horizontal="left"/>
    </xf>
  </cellXfs>
  <cellStyles count="7">
    <cellStyle name="Comma" xfId="6" builtinId="3"/>
    <cellStyle name="Comma 2" xfId="2"/>
    <cellStyle name="Hyperlink" xfId="5" builtinId="8"/>
    <cellStyle name="Normal" xfId="0" builtinId="0"/>
    <cellStyle name="Normal 2" xfId="3"/>
    <cellStyle name="Percent" xfId="1" builtinId="5"/>
    <cellStyle name="Percent 2" xfId="4"/>
  </cellStyles>
  <dxfs count="50">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99CC"/>
        </patternFill>
      </fill>
    </dxf>
    <dxf>
      <fill>
        <patternFill>
          <bgColor rgb="FF7030A0"/>
        </patternFill>
      </fill>
    </dxf>
    <dxf>
      <fill>
        <patternFill>
          <bgColor rgb="FFFF99FF"/>
        </patternFill>
      </fill>
    </dxf>
    <dxf>
      <fill>
        <patternFill>
          <bgColor theme="0" tint="-0.24994659260841701"/>
        </patternFill>
      </fill>
    </dxf>
    <dxf>
      <fill>
        <patternFill>
          <bgColor rgb="FFC00000"/>
        </patternFill>
      </fill>
    </dxf>
    <dxf>
      <fill>
        <patternFill>
          <bgColor rgb="FF00B0F0"/>
        </patternFill>
      </fill>
    </dxf>
    <dxf>
      <fill>
        <patternFill>
          <bgColor rgb="FF0070C0"/>
        </patternFill>
      </fill>
    </dxf>
    <dxf>
      <fill>
        <patternFill>
          <bgColor rgb="FF7030A0"/>
        </patternFill>
      </fill>
    </dxf>
    <dxf>
      <fill>
        <patternFill>
          <bgColor rgb="FFFF99FF"/>
        </patternFill>
      </fill>
    </dxf>
    <dxf>
      <fill>
        <patternFill>
          <bgColor theme="0" tint="-0.24994659260841701"/>
        </patternFill>
      </fill>
    </dxf>
    <dxf>
      <fill>
        <patternFill>
          <bgColor rgb="FFC00000"/>
        </patternFill>
      </fill>
    </dxf>
    <dxf>
      <fill>
        <patternFill>
          <bgColor rgb="FF00B0F0"/>
        </patternFill>
      </fill>
    </dxf>
    <dxf>
      <fill>
        <patternFill>
          <bgColor rgb="FF0070C0"/>
        </patternFill>
      </fill>
    </dxf>
    <dxf>
      <fill>
        <patternFill>
          <bgColor rgb="FF7030A0"/>
        </patternFill>
      </fill>
    </dxf>
    <dxf>
      <fill>
        <patternFill>
          <bgColor rgb="FFFF99FF"/>
        </patternFill>
      </fill>
    </dxf>
    <dxf>
      <fill>
        <patternFill>
          <bgColor theme="0" tint="-0.24994659260841701"/>
        </patternFill>
      </fill>
    </dxf>
    <dxf>
      <fill>
        <patternFill>
          <bgColor rgb="FFC00000"/>
        </patternFill>
      </fill>
    </dxf>
    <dxf>
      <fill>
        <patternFill>
          <bgColor rgb="FF00B0F0"/>
        </patternFill>
      </fill>
    </dxf>
    <dxf>
      <fill>
        <patternFill>
          <bgColor rgb="FF0070C0"/>
        </patternFill>
      </fill>
    </dxf>
    <dxf>
      <fill>
        <patternFill>
          <bgColor rgb="FF7030A0"/>
        </patternFill>
      </fill>
    </dxf>
    <dxf>
      <fill>
        <patternFill>
          <bgColor rgb="FFFF99FF"/>
        </patternFill>
      </fill>
    </dxf>
    <dxf>
      <fill>
        <patternFill>
          <bgColor theme="0" tint="-0.24994659260841701"/>
        </patternFill>
      </fill>
    </dxf>
    <dxf>
      <fill>
        <patternFill>
          <bgColor rgb="FFC00000"/>
        </patternFill>
      </fill>
    </dxf>
    <dxf>
      <fill>
        <patternFill>
          <bgColor rgb="FF00B0F0"/>
        </patternFill>
      </fill>
    </dxf>
    <dxf>
      <fill>
        <patternFill>
          <bgColor rgb="FF0070C0"/>
        </patternFill>
      </fill>
    </dxf>
  </dxfs>
  <tableStyles count="0" defaultTableStyle="TableStyleMedium9" defaultPivotStyle="PivotStyleLight16"/>
  <colors>
    <mruColors>
      <color rgb="FFFF99FF"/>
      <color rgb="FFFF99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jpeg"/><Relationship Id="rId5" Type="http://schemas.openxmlformats.org/officeDocument/2006/relationships/image" Target="../media/image8.png"/><Relationship Id="rId10" Type="http://schemas.openxmlformats.org/officeDocument/2006/relationships/image" Target="../media/image13.jpeg"/><Relationship Id="rId4" Type="http://schemas.openxmlformats.org/officeDocument/2006/relationships/image" Target="../media/image7.pn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1</xdr:col>
      <xdr:colOff>6776</xdr:colOff>
      <xdr:row>1</xdr:row>
      <xdr:rowOff>5290</xdr:rowOff>
    </xdr:from>
    <xdr:to>
      <xdr:col>17</xdr:col>
      <xdr:colOff>8467</xdr:colOff>
      <xdr:row>6</xdr:row>
      <xdr:rowOff>177439</xdr:rowOff>
    </xdr:to>
    <xdr:pic>
      <xdr:nvPicPr>
        <xdr:cNvPr id="2" name="Picture 1" descr="MidBlue1024"/>
        <xdr:cNvPicPr>
          <a:picLocks noChangeAspect="1" noChangeArrowheads="1"/>
        </xdr:cNvPicPr>
      </xdr:nvPicPr>
      <xdr:blipFill>
        <a:blip xmlns:r="http://schemas.openxmlformats.org/officeDocument/2006/relationships" r:embed="rId1" cstate="print"/>
        <a:srcRect t="12500"/>
        <a:stretch>
          <a:fillRect/>
        </a:stretch>
      </xdr:blipFill>
      <xdr:spPr bwMode="auto">
        <a:xfrm>
          <a:off x="273476" y="195790"/>
          <a:ext cx="9839111" cy="1086549"/>
        </a:xfrm>
        <a:prstGeom prst="rect">
          <a:avLst/>
        </a:prstGeom>
        <a:noFill/>
      </xdr:spPr>
    </xdr:pic>
    <xdr:clientData/>
  </xdr:twoCellAnchor>
  <xdr:twoCellAnchor editAs="oneCell">
    <xdr:from>
      <xdr:col>2</xdr:col>
      <xdr:colOff>167641</xdr:colOff>
      <xdr:row>8</xdr:row>
      <xdr:rowOff>175260</xdr:rowOff>
    </xdr:from>
    <xdr:to>
      <xdr:col>5</xdr:col>
      <xdr:colOff>350520</xdr:colOff>
      <xdr:row>24</xdr:row>
      <xdr:rowOff>83820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541021" y="1645920"/>
          <a:ext cx="2362199" cy="2994660"/>
        </a:xfrm>
        <a:prstGeom prst="rect">
          <a:avLst/>
        </a:prstGeom>
      </xdr:spPr>
    </xdr:pic>
    <xdr:clientData/>
  </xdr:twoCellAnchor>
  <xdr:twoCellAnchor editAs="oneCell">
    <xdr:from>
      <xdr:col>6</xdr:col>
      <xdr:colOff>45658</xdr:colOff>
      <xdr:row>8</xdr:row>
      <xdr:rowOff>169984</xdr:rowOff>
    </xdr:from>
    <xdr:to>
      <xdr:col>10</xdr:col>
      <xdr:colOff>7620</xdr:colOff>
      <xdr:row>24</xdr:row>
      <xdr:rowOff>82061</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t="5204"/>
        <a:stretch/>
      </xdr:blipFill>
      <xdr:spPr>
        <a:xfrm>
          <a:off x="3210889" y="1635369"/>
          <a:ext cx="2400362" cy="2989384"/>
        </a:xfrm>
        <a:prstGeom prst="rect">
          <a:avLst/>
        </a:prstGeom>
      </xdr:spPr>
    </xdr:pic>
    <xdr:clientData/>
  </xdr:twoCellAnchor>
  <xdr:twoCellAnchor>
    <xdr:from>
      <xdr:col>10</xdr:col>
      <xdr:colOff>320040</xdr:colOff>
      <xdr:row>9</xdr:row>
      <xdr:rowOff>53341</xdr:rowOff>
    </xdr:from>
    <xdr:to>
      <xdr:col>16</xdr:col>
      <xdr:colOff>464820</xdr:colOff>
      <xdr:row>21</xdr:row>
      <xdr:rowOff>121228</xdr:rowOff>
    </xdr:to>
    <xdr:sp macro="" textlink="">
      <xdr:nvSpPr>
        <xdr:cNvPr id="5" name="TextBox 4"/>
        <xdr:cNvSpPr txBox="1"/>
      </xdr:nvSpPr>
      <xdr:spPr>
        <a:xfrm>
          <a:off x="5740631" y="1776500"/>
          <a:ext cx="3677689" cy="25010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t>TOOL TO VALUE REDUCTIONS IN COMMUNITY SEVERANCE CAUSED BY ROADS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428625</xdr:colOff>
      <xdr:row>29</xdr:row>
      <xdr:rowOff>9523</xdr:rowOff>
    </xdr:from>
    <xdr:to>
      <xdr:col>14</xdr:col>
      <xdr:colOff>95250</xdr:colOff>
      <xdr:row>31</xdr:row>
      <xdr:rowOff>38100</xdr:rowOff>
    </xdr:to>
    <xdr:sp macro="" textlink="">
      <xdr:nvSpPr>
        <xdr:cNvPr id="48" name="TextBox 47"/>
        <xdr:cNvSpPr txBox="1"/>
      </xdr:nvSpPr>
      <xdr:spPr>
        <a:xfrm>
          <a:off x="6343650" y="5629273"/>
          <a:ext cx="1285875"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GB" sz="1100" b="1"/>
            <a:t>QUICK</a:t>
          </a:r>
          <a:br>
            <a:rPr lang="en-GB" sz="1100" b="1"/>
          </a:br>
          <a:r>
            <a:rPr lang="en-GB" sz="1100" b="1"/>
            <a:t>ASSESSMENT</a:t>
          </a:r>
        </a:p>
        <a:p>
          <a:pPr algn="ctr"/>
          <a:endParaRPr lang="en-GB" sz="1100" b="1"/>
        </a:p>
      </xdr:txBody>
    </xdr:sp>
    <xdr:clientData/>
  </xdr:twoCellAnchor>
  <xdr:twoCellAnchor>
    <xdr:from>
      <xdr:col>6</xdr:col>
      <xdr:colOff>385763</xdr:colOff>
      <xdr:row>46</xdr:row>
      <xdr:rowOff>0</xdr:rowOff>
    </xdr:from>
    <xdr:to>
      <xdr:col>7</xdr:col>
      <xdr:colOff>561975</xdr:colOff>
      <xdr:row>55</xdr:row>
      <xdr:rowOff>61913</xdr:rowOff>
    </xdr:to>
    <xdr:cxnSp macro="">
      <xdr:nvCxnSpPr>
        <xdr:cNvPr id="42" name="Elbow Connector 41"/>
        <xdr:cNvCxnSpPr/>
      </xdr:nvCxnSpPr>
      <xdr:spPr>
        <a:xfrm rot="16200000" flipH="1">
          <a:off x="3152775" y="9958388"/>
          <a:ext cx="1443038" cy="804862"/>
        </a:xfrm>
        <a:prstGeom prst="bentConnector2">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385763</xdr:colOff>
      <xdr:row>45</xdr:row>
      <xdr:rowOff>190499</xdr:rowOff>
    </xdr:from>
    <xdr:to>
      <xdr:col>8</xdr:col>
      <xdr:colOff>9525</xdr:colOff>
      <xdr:row>66</xdr:row>
      <xdr:rowOff>90487</xdr:rowOff>
    </xdr:to>
    <xdr:cxnSp macro="">
      <xdr:nvCxnSpPr>
        <xdr:cNvPr id="59" name="Elbow Connector 58"/>
        <xdr:cNvCxnSpPr/>
      </xdr:nvCxnSpPr>
      <xdr:spPr>
        <a:xfrm rot="16200000" flipH="1">
          <a:off x="2181225" y="10929937"/>
          <a:ext cx="3452813" cy="871537"/>
        </a:xfrm>
        <a:prstGeom prst="bentConnector2">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xdr:colOff>
      <xdr:row>46</xdr:row>
      <xdr:rowOff>0</xdr:rowOff>
    </xdr:from>
    <xdr:to>
      <xdr:col>21</xdr:col>
      <xdr:colOff>47625</xdr:colOff>
      <xdr:row>55</xdr:row>
      <xdr:rowOff>61913</xdr:rowOff>
    </xdr:to>
    <xdr:cxnSp macro="">
      <xdr:nvCxnSpPr>
        <xdr:cNvPr id="63" name="Elbow Connector 62"/>
        <xdr:cNvCxnSpPr/>
      </xdr:nvCxnSpPr>
      <xdr:spPr>
        <a:xfrm flipV="1">
          <a:off x="11591925" y="8524875"/>
          <a:ext cx="657225" cy="1271588"/>
        </a:xfrm>
        <a:prstGeom prst="bentConnector2">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46</xdr:row>
      <xdr:rowOff>0</xdr:rowOff>
    </xdr:from>
    <xdr:to>
      <xdr:col>21</xdr:col>
      <xdr:colOff>47625</xdr:colOff>
      <xdr:row>66</xdr:row>
      <xdr:rowOff>90488</xdr:rowOff>
    </xdr:to>
    <xdr:cxnSp macro="">
      <xdr:nvCxnSpPr>
        <xdr:cNvPr id="75" name="Elbow Connector 74"/>
        <xdr:cNvCxnSpPr/>
      </xdr:nvCxnSpPr>
      <xdr:spPr>
        <a:xfrm flipV="1">
          <a:off x="11582400" y="8524875"/>
          <a:ext cx="666750" cy="3367088"/>
        </a:xfrm>
        <a:prstGeom prst="bentConnector2">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31</xdr:row>
      <xdr:rowOff>104775</xdr:rowOff>
    </xdr:from>
    <xdr:to>
      <xdr:col>13</xdr:col>
      <xdr:colOff>0</xdr:colOff>
      <xdr:row>31</xdr:row>
      <xdr:rowOff>104775</xdr:rowOff>
    </xdr:to>
    <xdr:cxnSp macro="">
      <xdr:nvCxnSpPr>
        <xdr:cNvPr id="38" name="Straight Arrow Connector 37"/>
        <xdr:cNvCxnSpPr/>
      </xdr:nvCxnSpPr>
      <xdr:spPr>
        <a:xfrm>
          <a:off x="6572250" y="7772400"/>
          <a:ext cx="638175" cy="0"/>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447675</xdr:colOff>
      <xdr:row>60</xdr:row>
      <xdr:rowOff>19050</xdr:rowOff>
    </xdr:from>
    <xdr:to>
      <xdr:col>14</xdr:col>
      <xdr:colOff>447676</xdr:colOff>
      <xdr:row>61</xdr:row>
      <xdr:rowOff>8550</xdr:rowOff>
    </xdr:to>
    <xdr:cxnSp macro="">
      <xdr:nvCxnSpPr>
        <xdr:cNvPr id="84" name="Straight Arrow Connector 83"/>
        <xdr:cNvCxnSpPr/>
      </xdr:nvCxnSpPr>
      <xdr:spPr>
        <a:xfrm>
          <a:off x="7981950" y="9944100"/>
          <a:ext cx="1" cy="180000"/>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142875</xdr:colOff>
      <xdr:row>49</xdr:row>
      <xdr:rowOff>171450</xdr:rowOff>
    </xdr:from>
    <xdr:to>
      <xdr:col>23</xdr:col>
      <xdr:colOff>171450</xdr:colOff>
      <xdr:row>56</xdr:row>
      <xdr:rowOff>9527</xdr:rowOff>
    </xdr:to>
    <xdr:sp macro="" textlink="">
      <xdr:nvSpPr>
        <xdr:cNvPr id="89" name="TextBox 88"/>
        <xdr:cNvSpPr txBox="1"/>
      </xdr:nvSpPr>
      <xdr:spPr>
        <a:xfrm>
          <a:off x="12344400" y="8782050"/>
          <a:ext cx="1285875"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GB" sz="1100" b="1"/>
            <a:t>DETAILED</a:t>
          </a:r>
          <a:br>
            <a:rPr lang="en-GB" sz="1100" b="1"/>
          </a:br>
          <a:r>
            <a:rPr lang="en-GB" sz="1100" b="1"/>
            <a:t>ASSESSMENT</a:t>
          </a:r>
        </a:p>
        <a:p>
          <a:pPr algn="ctr"/>
          <a:endParaRPr lang="en-GB" sz="1100" b="1"/>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44161</xdr:colOff>
      <xdr:row>58</xdr:row>
      <xdr:rowOff>110836</xdr:rowOff>
    </xdr:from>
    <xdr:ext cx="1656000" cy="1194627"/>
    <xdr:pic>
      <xdr:nvPicPr>
        <xdr:cNvPr id="8" name="Picture 7" descr="crossings_bri.bmp"/>
        <xdr:cNvPicPr>
          <a:picLocks noChangeAspect="1"/>
        </xdr:cNvPicPr>
      </xdr:nvPicPr>
      <xdr:blipFill>
        <a:blip xmlns:r="http://schemas.openxmlformats.org/officeDocument/2006/relationships" r:embed="rId1" cstate="print"/>
        <a:srcRect b="11864"/>
        <a:stretch>
          <a:fillRect/>
        </a:stretch>
      </xdr:blipFill>
      <xdr:spPr>
        <a:xfrm>
          <a:off x="8772525" y="5496791"/>
          <a:ext cx="1656000" cy="1194627"/>
        </a:xfrm>
        <a:prstGeom prst="rect">
          <a:avLst/>
        </a:prstGeom>
      </xdr:spPr>
    </xdr:pic>
    <xdr:clientData/>
  </xdr:oneCellAnchor>
  <xdr:oneCellAnchor>
    <xdr:from>
      <xdr:col>2</xdr:col>
      <xdr:colOff>41762</xdr:colOff>
      <xdr:row>58</xdr:row>
      <xdr:rowOff>110836</xdr:rowOff>
    </xdr:from>
    <xdr:ext cx="1656000" cy="1215200"/>
    <xdr:pic>
      <xdr:nvPicPr>
        <xdr:cNvPr id="9" name="Picture 8" descr="crossings_cov.bmp"/>
        <xdr:cNvPicPr>
          <a:picLocks noChangeAspect="1"/>
        </xdr:cNvPicPr>
      </xdr:nvPicPr>
      <xdr:blipFill>
        <a:blip xmlns:r="http://schemas.openxmlformats.org/officeDocument/2006/relationships" r:embed="rId2" cstate="print"/>
        <a:srcRect b="16571"/>
        <a:stretch>
          <a:fillRect/>
        </a:stretch>
      </xdr:blipFill>
      <xdr:spPr>
        <a:xfrm>
          <a:off x="595944" y="5496791"/>
          <a:ext cx="1656000" cy="1215200"/>
        </a:xfrm>
        <a:prstGeom prst="rect">
          <a:avLst/>
        </a:prstGeom>
      </xdr:spPr>
    </xdr:pic>
    <xdr:clientData/>
  </xdr:oneCellAnchor>
  <xdr:oneCellAnchor>
    <xdr:from>
      <xdr:col>10</xdr:col>
      <xdr:colOff>56011</xdr:colOff>
      <xdr:row>58</xdr:row>
      <xdr:rowOff>110836</xdr:rowOff>
    </xdr:from>
    <xdr:ext cx="1656000" cy="1253784"/>
    <xdr:pic>
      <xdr:nvPicPr>
        <xdr:cNvPr id="10" name="Picture 9" descr="crossings_pel.bmp"/>
        <xdr:cNvPicPr>
          <a:picLocks noChangeAspect="1"/>
        </xdr:cNvPicPr>
      </xdr:nvPicPr>
      <xdr:blipFill>
        <a:blip xmlns:r="http://schemas.openxmlformats.org/officeDocument/2006/relationships" r:embed="rId3" cstate="print"/>
        <a:srcRect r="2000" b="11579"/>
        <a:stretch>
          <a:fillRect/>
        </a:stretch>
      </xdr:blipFill>
      <xdr:spPr>
        <a:xfrm>
          <a:off x="4697284" y="5496791"/>
          <a:ext cx="1656000" cy="1253784"/>
        </a:xfrm>
        <a:prstGeom prst="rect">
          <a:avLst/>
        </a:prstGeom>
      </xdr:spPr>
    </xdr:pic>
    <xdr:clientData/>
  </xdr:oneCellAnchor>
  <xdr:oneCellAnchor>
    <xdr:from>
      <xdr:col>6</xdr:col>
      <xdr:colOff>44086</xdr:colOff>
      <xdr:row>58</xdr:row>
      <xdr:rowOff>110836</xdr:rowOff>
    </xdr:from>
    <xdr:ext cx="1656000" cy="1194891"/>
    <xdr:pic>
      <xdr:nvPicPr>
        <xdr:cNvPr id="11" name="Picture 10" descr="crossings_ref.bmp"/>
        <xdr:cNvPicPr>
          <a:picLocks noChangeAspect="1"/>
        </xdr:cNvPicPr>
      </xdr:nvPicPr>
      <xdr:blipFill>
        <a:blip xmlns:r="http://schemas.openxmlformats.org/officeDocument/2006/relationships" r:embed="rId4" cstate="print"/>
        <a:srcRect b="11864"/>
        <a:stretch>
          <a:fillRect/>
        </a:stretch>
      </xdr:blipFill>
      <xdr:spPr>
        <a:xfrm>
          <a:off x="2641813" y="5496791"/>
          <a:ext cx="1656000" cy="1194891"/>
        </a:xfrm>
        <a:prstGeom prst="rect">
          <a:avLst/>
        </a:prstGeom>
      </xdr:spPr>
    </xdr:pic>
    <xdr:clientData/>
  </xdr:oneCellAnchor>
  <xdr:oneCellAnchor>
    <xdr:from>
      <xdr:col>14</xdr:col>
      <xdr:colOff>53686</xdr:colOff>
      <xdr:row>58</xdr:row>
      <xdr:rowOff>110836</xdr:rowOff>
    </xdr:from>
    <xdr:ext cx="1656000" cy="1114812"/>
    <xdr:pic>
      <xdr:nvPicPr>
        <xdr:cNvPr id="12" name="Picture 11" descr="crossings_sta.bmp"/>
        <xdr:cNvPicPr>
          <a:picLocks noChangeAspect="1"/>
        </xdr:cNvPicPr>
      </xdr:nvPicPr>
      <xdr:blipFill>
        <a:blip xmlns:r="http://schemas.openxmlformats.org/officeDocument/2006/relationships" r:embed="rId5" cstate="print"/>
        <a:srcRect b="17845"/>
        <a:stretch>
          <a:fillRect/>
        </a:stretch>
      </xdr:blipFill>
      <xdr:spPr>
        <a:xfrm>
          <a:off x="6738504" y="5496791"/>
          <a:ext cx="1656000" cy="1114812"/>
        </a:xfrm>
        <a:prstGeom prst="rect">
          <a:avLst/>
        </a:prstGeom>
      </xdr:spPr>
    </xdr:pic>
    <xdr:clientData/>
  </xdr:oneCellAnchor>
  <xdr:oneCellAnchor>
    <xdr:from>
      <xdr:col>22</xdr:col>
      <xdr:colOff>86344</xdr:colOff>
      <xdr:row>58</xdr:row>
      <xdr:rowOff>110836</xdr:rowOff>
    </xdr:from>
    <xdr:ext cx="1656000" cy="1224669"/>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0858253" y="5496791"/>
          <a:ext cx="1656000" cy="1224669"/>
        </a:xfrm>
        <a:prstGeom prst="rect">
          <a:avLst/>
        </a:prstGeom>
        <a:noFill/>
      </xdr:spPr>
    </xdr:pic>
    <xdr:clientData/>
  </xdr:oneCellAnchor>
  <xdr:twoCellAnchor editAs="oneCell">
    <xdr:from>
      <xdr:col>2</xdr:col>
      <xdr:colOff>81990</xdr:colOff>
      <xdr:row>8</xdr:row>
      <xdr:rowOff>119495</xdr:rowOff>
    </xdr:from>
    <xdr:to>
      <xdr:col>4</xdr:col>
      <xdr:colOff>528205</xdr:colOff>
      <xdr:row>15</xdr:row>
      <xdr:rowOff>77932</xdr:rowOff>
    </xdr:to>
    <xdr:pic>
      <xdr:nvPicPr>
        <xdr:cNvPr id="26" name="Picture 25" descr="3e.jpg"/>
        <xdr:cNvPicPr/>
      </xdr:nvPicPr>
      <xdr:blipFill>
        <a:blip xmlns:r="http://schemas.openxmlformats.org/officeDocument/2006/relationships" r:embed="rId7" cstate="print"/>
        <a:stretch>
          <a:fillRect/>
        </a:stretch>
      </xdr:blipFill>
      <xdr:spPr>
        <a:xfrm>
          <a:off x="636172" y="1955222"/>
          <a:ext cx="1623851" cy="1291937"/>
        </a:xfrm>
        <a:prstGeom prst="rect">
          <a:avLst/>
        </a:prstGeom>
      </xdr:spPr>
    </xdr:pic>
    <xdr:clientData/>
  </xdr:twoCellAnchor>
  <xdr:twoCellAnchor>
    <xdr:from>
      <xdr:col>6</xdr:col>
      <xdr:colOff>30992</xdr:colOff>
      <xdr:row>8</xdr:row>
      <xdr:rowOff>84666</xdr:rowOff>
    </xdr:from>
    <xdr:to>
      <xdr:col>10</xdr:col>
      <xdr:colOff>275164</xdr:colOff>
      <xdr:row>8</xdr:row>
      <xdr:rowOff>84666</xdr:rowOff>
    </xdr:to>
    <xdr:cxnSp macro="">
      <xdr:nvCxnSpPr>
        <xdr:cNvPr id="27" name="Straight Arrow Connector 26"/>
        <xdr:cNvCxnSpPr/>
      </xdr:nvCxnSpPr>
      <xdr:spPr>
        <a:xfrm flipV="1">
          <a:off x="2507492" y="1915583"/>
          <a:ext cx="2170339" cy="0"/>
        </a:xfrm>
        <a:prstGeom prst="straightConnector1">
          <a:avLst/>
        </a:prstGeom>
        <a:ln w="12700">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146655</xdr:colOff>
      <xdr:row>9</xdr:row>
      <xdr:rowOff>39309</xdr:rowOff>
    </xdr:from>
    <xdr:to>
      <xdr:col>10</xdr:col>
      <xdr:colOff>476249</xdr:colOff>
      <xdr:row>18</xdr:row>
      <xdr:rowOff>42333</xdr:rowOff>
    </xdr:to>
    <xdr:cxnSp macro="">
      <xdr:nvCxnSpPr>
        <xdr:cNvPr id="29" name="Straight Arrow Connector 28"/>
        <xdr:cNvCxnSpPr/>
      </xdr:nvCxnSpPr>
      <xdr:spPr>
        <a:xfrm>
          <a:off x="2474988" y="2060726"/>
          <a:ext cx="2403928" cy="1738690"/>
        </a:xfrm>
        <a:prstGeom prst="straightConnector1">
          <a:avLst/>
        </a:prstGeom>
        <a:ln w="12700">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137584</xdr:colOff>
      <xdr:row>11</xdr:row>
      <xdr:rowOff>52916</xdr:rowOff>
    </xdr:from>
    <xdr:to>
      <xdr:col>10</xdr:col>
      <xdr:colOff>359833</xdr:colOff>
      <xdr:row>28</xdr:row>
      <xdr:rowOff>127000</xdr:rowOff>
    </xdr:to>
    <xdr:cxnSp macro="">
      <xdr:nvCxnSpPr>
        <xdr:cNvPr id="32" name="Straight Arrow Connector 31"/>
        <xdr:cNvCxnSpPr/>
      </xdr:nvCxnSpPr>
      <xdr:spPr>
        <a:xfrm>
          <a:off x="2465917" y="2455333"/>
          <a:ext cx="2296583" cy="3354917"/>
        </a:xfrm>
        <a:prstGeom prst="straightConnector1">
          <a:avLst/>
        </a:prstGeom>
        <a:ln w="12700">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55184</xdr:colOff>
      <xdr:row>8</xdr:row>
      <xdr:rowOff>119921</xdr:rowOff>
    </xdr:from>
    <xdr:to>
      <xdr:col>14</xdr:col>
      <xdr:colOff>572255</xdr:colOff>
      <xdr:row>15</xdr:row>
      <xdr:rowOff>58690</xdr:rowOff>
    </xdr:to>
    <xdr:pic>
      <xdr:nvPicPr>
        <xdr:cNvPr id="35" name="Picture 34" descr="2e.jpg"/>
        <xdr:cNvPicPr/>
      </xdr:nvPicPr>
      <xdr:blipFill>
        <a:blip xmlns:r="http://schemas.openxmlformats.org/officeDocument/2006/relationships" r:embed="rId8" cstate="print"/>
        <a:stretch>
          <a:fillRect/>
        </a:stretch>
      </xdr:blipFill>
      <xdr:spPr>
        <a:xfrm>
          <a:off x="5050517" y="1950838"/>
          <a:ext cx="1850571" cy="1272269"/>
        </a:xfrm>
        <a:prstGeom prst="rect">
          <a:avLst/>
        </a:prstGeom>
      </xdr:spPr>
    </xdr:pic>
    <xdr:clientData/>
  </xdr:twoCellAnchor>
  <xdr:twoCellAnchor editAs="oneCell">
    <xdr:from>
      <xdr:col>11</xdr:col>
      <xdr:colOff>133531</xdr:colOff>
      <xdr:row>18</xdr:row>
      <xdr:rowOff>82605</xdr:rowOff>
    </xdr:from>
    <xdr:to>
      <xdr:col>14</xdr:col>
      <xdr:colOff>426834</xdr:colOff>
      <xdr:row>25</xdr:row>
      <xdr:rowOff>89409</xdr:rowOff>
    </xdr:to>
    <xdr:pic>
      <xdr:nvPicPr>
        <xdr:cNvPr id="36" name="Picture 35" descr="3ienarrow.jpg"/>
        <xdr:cNvPicPr/>
      </xdr:nvPicPr>
      <xdr:blipFill>
        <a:blip xmlns:r="http://schemas.openxmlformats.org/officeDocument/2006/relationships" r:embed="rId9" cstate="print"/>
        <a:stretch>
          <a:fillRect/>
        </a:stretch>
      </xdr:blipFill>
      <xdr:spPr>
        <a:xfrm>
          <a:off x="5128864" y="3839688"/>
          <a:ext cx="1626803" cy="1340304"/>
        </a:xfrm>
        <a:prstGeom prst="rect">
          <a:avLst/>
        </a:prstGeom>
      </xdr:spPr>
    </xdr:pic>
    <xdr:clientData/>
  </xdr:twoCellAnchor>
  <xdr:twoCellAnchor editAs="oneCell">
    <xdr:from>
      <xdr:col>11</xdr:col>
      <xdr:colOff>140057</xdr:colOff>
      <xdr:row>28</xdr:row>
      <xdr:rowOff>101364</xdr:rowOff>
    </xdr:from>
    <xdr:to>
      <xdr:col>14</xdr:col>
      <xdr:colOff>452059</xdr:colOff>
      <xdr:row>35</xdr:row>
      <xdr:rowOff>33329</xdr:rowOff>
    </xdr:to>
    <xdr:pic>
      <xdr:nvPicPr>
        <xdr:cNvPr id="37" name="Picture 36" descr="3c.jpg"/>
        <xdr:cNvPicPr/>
      </xdr:nvPicPr>
      <xdr:blipFill>
        <a:blip xmlns:r="http://schemas.openxmlformats.org/officeDocument/2006/relationships" r:embed="rId10" cstate="print"/>
        <a:stretch>
          <a:fillRect/>
        </a:stretch>
      </xdr:blipFill>
      <xdr:spPr>
        <a:xfrm>
          <a:off x="5135390" y="5784614"/>
          <a:ext cx="1645502" cy="1265465"/>
        </a:xfrm>
        <a:prstGeom prst="rect">
          <a:avLst/>
        </a:prstGeom>
      </xdr:spPr>
    </xdr:pic>
    <xdr:clientData/>
  </xdr:twoCellAnchor>
  <xdr:twoCellAnchor>
    <xdr:from>
      <xdr:col>6</xdr:col>
      <xdr:colOff>130504</xdr:colOff>
      <xdr:row>7</xdr:row>
      <xdr:rowOff>115660</xdr:rowOff>
    </xdr:from>
    <xdr:to>
      <xdr:col>8</xdr:col>
      <xdr:colOff>204261</xdr:colOff>
      <xdr:row>8</xdr:row>
      <xdr:rowOff>81643</xdr:rowOff>
    </xdr:to>
    <xdr:sp macro="" textlink="">
      <xdr:nvSpPr>
        <xdr:cNvPr id="39" name="TextBox 38"/>
        <xdr:cNvSpPr txBox="1"/>
      </xdr:nvSpPr>
      <xdr:spPr>
        <a:xfrm>
          <a:off x="2598345" y="1752228"/>
          <a:ext cx="1251393" cy="165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GB" sz="800" b="1"/>
            <a:t>REDUCE</a:t>
          </a:r>
          <a:r>
            <a:rPr lang="en-GB" sz="800" b="1" baseline="0"/>
            <a:t> NUMBER OF LANES</a:t>
          </a:r>
          <a:endParaRPr lang="en-GB" sz="800" b="1"/>
        </a:p>
        <a:p>
          <a:pPr algn="ctr"/>
          <a:endParaRPr lang="en-GB" sz="800" b="1"/>
        </a:p>
      </xdr:txBody>
    </xdr:sp>
    <xdr:clientData/>
  </xdr:twoCellAnchor>
  <xdr:twoCellAnchor>
    <xdr:from>
      <xdr:col>6</xdr:col>
      <xdr:colOff>572539</xdr:colOff>
      <xdr:row>12</xdr:row>
      <xdr:rowOff>85635</xdr:rowOff>
    </xdr:from>
    <xdr:to>
      <xdr:col>9</xdr:col>
      <xdr:colOff>31088</xdr:colOff>
      <xdr:row>13</xdr:row>
      <xdr:rowOff>55328</xdr:rowOff>
    </xdr:to>
    <xdr:sp macro="" textlink="">
      <xdr:nvSpPr>
        <xdr:cNvPr id="40" name="TextBox 39"/>
        <xdr:cNvSpPr txBox="1"/>
      </xdr:nvSpPr>
      <xdr:spPr>
        <a:xfrm rot="2135629">
          <a:off x="3049039" y="2678552"/>
          <a:ext cx="1236549" cy="160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GB" sz="800" b="1"/>
            <a:t>ADD CENTRAL</a:t>
          </a:r>
          <a:r>
            <a:rPr lang="en-GB" sz="800" b="1" baseline="0"/>
            <a:t> RESERVATION</a:t>
          </a:r>
          <a:endParaRPr lang="en-GB" sz="800" b="1"/>
        </a:p>
        <a:p>
          <a:pPr algn="ctr"/>
          <a:endParaRPr lang="en-GB" sz="800" b="1"/>
        </a:p>
      </xdr:txBody>
    </xdr:sp>
    <xdr:clientData/>
  </xdr:twoCellAnchor>
  <xdr:twoCellAnchor>
    <xdr:from>
      <xdr:col>7</xdr:col>
      <xdr:colOff>424833</xdr:colOff>
      <xdr:row>14</xdr:row>
      <xdr:rowOff>182913</xdr:rowOff>
    </xdr:from>
    <xdr:to>
      <xdr:col>7</xdr:col>
      <xdr:colOff>588119</xdr:colOff>
      <xdr:row>22</xdr:row>
      <xdr:rowOff>84107</xdr:rowOff>
    </xdr:to>
    <xdr:sp macro="" textlink="">
      <xdr:nvSpPr>
        <xdr:cNvPr id="41" name="TextBox 40"/>
        <xdr:cNvSpPr txBox="1"/>
      </xdr:nvSpPr>
      <xdr:spPr>
        <a:xfrm rot="3324944">
          <a:off x="2852463" y="3798367"/>
          <a:ext cx="1446360" cy="163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GB" sz="800" b="1"/>
            <a:t>REDUCE TRAFFIC DENSITY</a:t>
          </a:r>
        </a:p>
        <a:p>
          <a:pPr algn="ctr"/>
          <a:endParaRPr lang="en-GB" sz="800" b="1"/>
        </a:p>
      </xdr:txBody>
    </xdr:sp>
    <xdr:clientData/>
  </xdr:twoCellAnchor>
  <xdr:twoCellAnchor>
    <xdr:from>
      <xdr:col>2</xdr:col>
      <xdr:colOff>3628</xdr:colOff>
      <xdr:row>17</xdr:row>
      <xdr:rowOff>24945</xdr:rowOff>
    </xdr:from>
    <xdr:to>
      <xdr:col>3</xdr:col>
      <xdr:colOff>228600</xdr:colOff>
      <xdr:row>20</xdr:row>
      <xdr:rowOff>82550</xdr:rowOff>
    </xdr:to>
    <xdr:sp macro="" textlink="">
      <xdr:nvSpPr>
        <xdr:cNvPr id="42" name="TextBox 41"/>
        <xdr:cNvSpPr txBox="1"/>
      </xdr:nvSpPr>
      <xdr:spPr>
        <a:xfrm>
          <a:off x="562428" y="3593645"/>
          <a:ext cx="815522" cy="641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GB" sz="800" b="1" baseline="0"/>
            <a:t>NUMBER OF LANES </a:t>
          </a:r>
        </a:p>
        <a:p>
          <a:pPr algn="l"/>
          <a:r>
            <a:rPr lang="en-GB" sz="800" b="1" baseline="0"/>
            <a:t>(1,2, or 3 in each direction)</a:t>
          </a:r>
        </a:p>
        <a:p>
          <a:pPr algn="l"/>
          <a:r>
            <a:rPr lang="en-GB" sz="800" b="0" i="1" baseline="0"/>
            <a:t>In this example: 3</a:t>
          </a:r>
          <a:endParaRPr lang="en-GB" sz="800" b="0" i="1"/>
        </a:p>
        <a:p>
          <a:pPr algn="ctr"/>
          <a:endParaRPr lang="en-GB" sz="800" b="1"/>
        </a:p>
      </xdr:txBody>
    </xdr:sp>
    <xdr:clientData/>
  </xdr:twoCellAnchor>
  <xdr:twoCellAnchor>
    <xdr:from>
      <xdr:col>2</xdr:col>
      <xdr:colOff>474892</xdr:colOff>
      <xdr:row>22</xdr:row>
      <xdr:rowOff>9063</xdr:rowOff>
    </xdr:from>
    <xdr:to>
      <xdr:col>6</xdr:col>
      <xdr:colOff>25400</xdr:colOff>
      <xdr:row>25</xdr:row>
      <xdr:rowOff>95250</xdr:rowOff>
    </xdr:to>
    <xdr:sp macro="" textlink="">
      <xdr:nvSpPr>
        <xdr:cNvPr id="43" name="TextBox 42"/>
        <xdr:cNvSpPr txBox="1"/>
      </xdr:nvSpPr>
      <xdr:spPr>
        <a:xfrm>
          <a:off x="1033692" y="4542963"/>
          <a:ext cx="1468208" cy="65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GB" sz="800" b="1" baseline="0"/>
            <a:t>CENTRAL RESERVATION</a:t>
          </a:r>
        </a:p>
        <a:p>
          <a:pPr algn="l"/>
          <a:r>
            <a:rPr lang="en-GB" sz="800" b="1" baseline="0"/>
            <a:t>(MEDIAN STRIP)</a:t>
          </a:r>
        </a:p>
        <a:p>
          <a:pPr algn="l"/>
          <a:r>
            <a:rPr lang="en-GB" sz="800" b="1" baseline="0"/>
            <a:t>(wide,narrow, or no reservation)</a:t>
          </a:r>
        </a:p>
        <a:p>
          <a:pPr algn="l"/>
          <a:r>
            <a:rPr lang="en-GB" sz="800" b="0" i="1" baseline="0"/>
            <a:t>In this example: no reservation</a:t>
          </a:r>
          <a:endParaRPr lang="en-GB" sz="800" b="0" i="1"/>
        </a:p>
        <a:p>
          <a:pPr algn="ctr"/>
          <a:endParaRPr lang="en-GB" sz="800" b="1"/>
        </a:p>
      </xdr:txBody>
    </xdr:sp>
    <xdr:clientData/>
  </xdr:twoCellAnchor>
  <xdr:twoCellAnchor>
    <xdr:from>
      <xdr:col>3</xdr:col>
      <xdr:colOff>552907</xdr:colOff>
      <xdr:row>17</xdr:row>
      <xdr:rowOff>72563</xdr:rowOff>
    </xdr:from>
    <xdr:to>
      <xdr:col>6</xdr:col>
      <xdr:colOff>306917</xdr:colOff>
      <xdr:row>20</xdr:row>
      <xdr:rowOff>26306</xdr:rowOff>
    </xdr:to>
    <xdr:sp macro="" textlink="">
      <xdr:nvSpPr>
        <xdr:cNvPr id="44" name="TextBox 43"/>
        <xdr:cNvSpPr txBox="1"/>
      </xdr:nvSpPr>
      <xdr:spPr>
        <a:xfrm>
          <a:off x="1695907" y="3628563"/>
          <a:ext cx="1087510" cy="535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GB" sz="800" b="1" baseline="0"/>
            <a:t>TRAFFIC DENSITY</a:t>
          </a:r>
        </a:p>
        <a:p>
          <a:pPr algn="l"/>
          <a:r>
            <a:rPr lang="en-GB" sz="800" b="1" baseline="0"/>
            <a:t>(Vehicles per space)</a:t>
          </a:r>
        </a:p>
        <a:p>
          <a:pPr algn="l"/>
          <a:r>
            <a:rPr lang="en-GB" sz="800" b="1" baseline="0"/>
            <a:t>(low, medium, high))</a:t>
          </a:r>
        </a:p>
        <a:p>
          <a:pPr algn="l"/>
          <a:r>
            <a:rPr lang="en-GB" sz="800" b="0" i="1" baseline="0"/>
            <a:t>In this example: high</a:t>
          </a:r>
          <a:endParaRPr lang="en-GB" sz="800" b="0" i="1"/>
        </a:p>
        <a:p>
          <a:pPr algn="ctr"/>
          <a:endParaRPr lang="en-GB" sz="800" b="1"/>
        </a:p>
      </xdr:txBody>
    </xdr:sp>
    <xdr:clientData/>
  </xdr:twoCellAnchor>
  <xdr:twoCellAnchor>
    <xdr:from>
      <xdr:col>3</xdr:col>
      <xdr:colOff>264598</xdr:colOff>
      <xdr:row>15</xdr:row>
      <xdr:rowOff>117186</xdr:rowOff>
    </xdr:from>
    <xdr:to>
      <xdr:col>3</xdr:col>
      <xdr:colOff>266700</xdr:colOff>
      <xdr:row>21</xdr:row>
      <xdr:rowOff>146050</xdr:rowOff>
    </xdr:to>
    <xdr:cxnSp macro="">
      <xdr:nvCxnSpPr>
        <xdr:cNvPr id="56" name="Straight Arrow Connector 55"/>
        <xdr:cNvCxnSpPr/>
      </xdr:nvCxnSpPr>
      <xdr:spPr>
        <a:xfrm>
          <a:off x="1413948" y="3292186"/>
          <a:ext cx="2102" cy="119726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416998</xdr:colOff>
      <xdr:row>15</xdr:row>
      <xdr:rowOff>123536</xdr:rowOff>
    </xdr:from>
    <xdr:to>
      <xdr:col>2</xdr:col>
      <xdr:colOff>419100</xdr:colOff>
      <xdr:row>16</xdr:row>
      <xdr:rowOff>152400</xdr:rowOff>
    </xdr:to>
    <xdr:cxnSp macro="">
      <xdr:nvCxnSpPr>
        <xdr:cNvPr id="58" name="Straight Arrow Connector 57"/>
        <xdr:cNvCxnSpPr/>
      </xdr:nvCxnSpPr>
      <xdr:spPr>
        <a:xfrm>
          <a:off x="975798" y="3298536"/>
          <a:ext cx="2102" cy="23206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127000</xdr:colOff>
      <xdr:row>15</xdr:row>
      <xdr:rowOff>114300</xdr:rowOff>
    </xdr:from>
    <xdr:to>
      <xdr:col>3</xdr:col>
      <xdr:colOff>165100</xdr:colOff>
      <xdr:row>15</xdr:row>
      <xdr:rowOff>114300</xdr:rowOff>
    </xdr:to>
    <xdr:cxnSp macro="">
      <xdr:nvCxnSpPr>
        <xdr:cNvPr id="61" name="Straight Connector 60"/>
        <xdr:cNvCxnSpPr/>
      </xdr:nvCxnSpPr>
      <xdr:spPr>
        <a:xfrm flipV="1">
          <a:off x="685800" y="3289300"/>
          <a:ext cx="628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120650</xdr:colOff>
      <xdr:row>15</xdr:row>
      <xdr:rowOff>21936</xdr:rowOff>
    </xdr:from>
    <xdr:to>
      <xdr:col>4</xdr:col>
      <xdr:colOff>124898</xdr:colOff>
      <xdr:row>17</xdr:row>
      <xdr:rowOff>31750</xdr:rowOff>
    </xdr:to>
    <xdr:cxnSp macro="">
      <xdr:nvCxnSpPr>
        <xdr:cNvPr id="64" name="Straight Arrow Connector 63"/>
        <xdr:cNvCxnSpPr/>
      </xdr:nvCxnSpPr>
      <xdr:spPr>
        <a:xfrm flipH="1">
          <a:off x="1860550" y="3196936"/>
          <a:ext cx="4248" cy="40351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141058</xdr:colOff>
      <xdr:row>11</xdr:row>
      <xdr:rowOff>141815</xdr:rowOff>
    </xdr:from>
    <xdr:to>
      <xdr:col>18</xdr:col>
      <xdr:colOff>455083</xdr:colOff>
      <xdr:row>11</xdr:row>
      <xdr:rowOff>141815</xdr:rowOff>
    </xdr:to>
    <xdr:cxnSp macro="">
      <xdr:nvCxnSpPr>
        <xdr:cNvPr id="67" name="Straight Arrow Connector 66"/>
        <xdr:cNvCxnSpPr/>
      </xdr:nvCxnSpPr>
      <xdr:spPr>
        <a:xfrm>
          <a:off x="7062558" y="2544232"/>
          <a:ext cx="1647525" cy="0"/>
        </a:xfrm>
        <a:prstGeom prst="straightConnector1">
          <a:avLst/>
        </a:prstGeom>
        <a:ln w="12700">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124125</xdr:colOff>
      <xdr:row>21</xdr:row>
      <xdr:rowOff>82550</xdr:rowOff>
    </xdr:from>
    <xdr:to>
      <xdr:col>18</xdr:col>
      <xdr:colOff>438150</xdr:colOff>
      <xdr:row>21</xdr:row>
      <xdr:rowOff>82550</xdr:rowOff>
    </xdr:to>
    <xdr:cxnSp macro="">
      <xdr:nvCxnSpPr>
        <xdr:cNvPr id="72" name="Straight Arrow Connector 71"/>
        <xdr:cNvCxnSpPr/>
      </xdr:nvCxnSpPr>
      <xdr:spPr>
        <a:xfrm>
          <a:off x="7045625" y="4411133"/>
          <a:ext cx="1647525" cy="0"/>
        </a:xfrm>
        <a:prstGeom prst="straightConnector1">
          <a:avLst/>
        </a:prstGeom>
        <a:ln w="12700">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149525</xdr:colOff>
      <xdr:row>31</xdr:row>
      <xdr:rowOff>97365</xdr:rowOff>
    </xdr:from>
    <xdr:to>
      <xdr:col>18</xdr:col>
      <xdr:colOff>463550</xdr:colOff>
      <xdr:row>31</xdr:row>
      <xdr:rowOff>97365</xdr:rowOff>
    </xdr:to>
    <xdr:cxnSp macro="">
      <xdr:nvCxnSpPr>
        <xdr:cNvPr id="73" name="Straight Arrow Connector 72"/>
        <xdr:cNvCxnSpPr/>
      </xdr:nvCxnSpPr>
      <xdr:spPr>
        <a:xfrm>
          <a:off x="7071025" y="6352115"/>
          <a:ext cx="1647525" cy="0"/>
        </a:xfrm>
        <a:prstGeom prst="straightConnector1">
          <a:avLst/>
        </a:prstGeom>
        <a:ln w="12700">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264584</xdr:colOff>
      <xdr:row>8</xdr:row>
      <xdr:rowOff>105832</xdr:rowOff>
    </xdr:from>
    <xdr:to>
      <xdr:col>22</xdr:col>
      <xdr:colOff>370629</xdr:colOff>
      <xdr:row>15</xdr:row>
      <xdr:rowOff>63499</xdr:rowOff>
    </xdr:to>
    <xdr:pic>
      <xdr:nvPicPr>
        <xdr:cNvPr id="74" name="Picture 73" descr="1ie.jpg"/>
        <xdr:cNvPicPr/>
      </xdr:nvPicPr>
      <xdr:blipFill>
        <a:blip xmlns:r="http://schemas.openxmlformats.org/officeDocument/2006/relationships" r:embed="rId11" cstate="print"/>
        <a:stretch>
          <a:fillRect/>
        </a:stretch>
      </xdr:blipFill>
      <xdr:spPr>
        <a:xfrm>
          <a:off x="9112251" y="1936749"/>
          <a:ext cx="1439545" cy="1291167"/>
        </a:xfrm>
        <a:prstGeom prst="rect">
          <a:avLst/>
        </a:prstGeom>
      </xdr:spPr>
    </xdr:pic>
    <xdr:clientData/>
  </xdr:twoCellAnchor>
  <xdr:twoCellAnchor editAs="oneCell">
    <xdr:from>
      <xdr:col>19</xdr:col>
      <xdr:colOff>190500</xdr:colOff>
      <xdr:row>18</xdr:row>
      <xdr:rowOff>95250</xdr:rowOff>
    </xdr:from>
    <xdr:to>
      <xdr:col>22</xdr:col>
      <xdr:colOff>444500</xdr:colOff>
      <xdr:row>25</xdr:row>
      <xdr:rowOff>74084</xdr:rowOff>
    </xdr:to>
    <xdr:pic>
      <xdr:nvPicPr>
        <xdr:cNvPr id="75" name="Picture 74" descr="3ie.jpg"/>
        <xdr:cNvPicPr/>
      </xdr:nvPicPr>
      <xdr:blipFill>
        <a:blip xmlns:r="http://schemas.openxmlformats.org/officeDocument/2006/relationships" r:embed="rId12" cstate="print"/>
        <a:stretch>
          <a:fillRect/>
        </a:stretch>
      </xdr:blipFill>
      <xdr:spPr>
        <a:xfrm>
          <a:off x="9038167" y="3852333"/>
          <a:ext cx="1587500" cy="1312334"/>
        </a:xfrm>
        <a:prstGeom prst="rect">
          <a:avLst/>
        </a:prstGeom>
      </xdr:spPr>
    </xdr:pic>
    <xdr:clientData/>
  </xdr:twoCellAnchor>
  <xdr:twoCellAnchor editAs="oneCell">
    <xdr:from>
      <xdr:col>19</xdr:col>
      <xdr:colOff>169334</xdr:colOff>
      <xdr:row>28</xdr:row>
      <xdr:rowOff>126999</xdr:rowOff>
    </xdr:from>
    <xdr:to>
      <xdr:col>22</xdr:col>
      <xdr:colOff>433917</xdr:colOff>
      <xdr:row>35</xdr:row>
      <xdr:rowOff>31749</xdr:rowOff>
    </xdr:to>
    <xdr:pic>
      <xdr:nvPicPr>
        <xdr:cNvPr id="76" name="Picture 75" descr="3a.jpg"/>
        <xdr:cNvPicPr/>
      </xdr:nvPicPr>
      <xdr:blipFill>
        <a:blip xmlns:r="http://schemas.openxmlformats.org/officeDocument/2006/relationships" r:embed="rId13" cstate="print"/>
        <a:stretch>
          <a:fillRect/>
        </a:stretch>
      </xdr:blipFill>
      <xdr:spPr>
        <a:xfrm>
          <a:off x="9017001" y="5810249"/>
          <a:ext cx="1598083" cy="1238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16330</xdr:colOff>
      <xdr:row>39</xdr:row>
      <xdr:rowOff>111579</xdr:rowOff>
    </xdr:from>
    <xdr:to>
      <xdr:col>11</xdr:col>
      <xdr:colOff>15151</xdr:colOff>
      <xdr:row>41</xdr:row>
      <xdr:rowOff>46264</xdr:rowOff>
    </xdr:to>
    <xdr:sp macro="[0]!clean0" textlink="">
      <xdr:nvSpPr>
        <xdr:cNvPr id="3" name="TextBox 2"/>
        <xdr:cNvSpPr txBox="1"/>
      </xdr:nvSpPr>
      <xdr:spPr>
        <a:xfrm>
          <a:off x="7695861" y="8172110"/>
          <a:ext cx="725103" cy="315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CLEAN</a:t>
          </a:r>
        </a:p>
      </xdr:txBody>
    </xdr:sp>
    <xdr:clientData/>
  </xdr:twoCellAnchor>
  <xdr:twoCellAnchor>
    <xdr:from>
      <xdr:col>10</xdr:col>
      <xdr:colOff>16330</xdr:colOff>
      <xdr:row>59</xdr:row>
      <xdr:rowOff>97972</xdr:rowOff>
    </xdr:from>
    <xdr:to>
      <xdr:col>11</xdr:col>
      <xdr:colOff>15151</xdr:colOff>
      <xdr:row>61</xdr:row>
      <xdr:rowOff>32657</xdr:rowOff>
    </xdr:to>
    <xdr:sp macro="[0]!clean1" textlink="">
      <xdr:nvSpPr>
        <xdr:cNvPr id="4" name="TextBox 3"/>
        <xdr:cNvSpPr txBox="1"/>
      </xdr:nvSpPr>
      <xdr:spPr>
        <a:xfrm>
          <a:off x="7695861" y="12682878"/>
          <a:ext cx="725103" cy="315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CLEAN</a:t>
          </a:r>
        </a:p>
      </xdr:txBody>
    </xdr:sp>
    <xdr:clientData/>
  </xdr:twoCellAnchor>
  <xdr:twoCellAnchor>
    <xdr:from>
      <xdr:col>10</xdr:col>
      <xdr:colOff>2723</xdr:colOff>
      <xdr:row>79</xdr:row>
      <xdr:rowOff>125186</xdr:rowOff>
    </xdr:from>
    <xdr:to>
      <xdr:col>11</xdr:col>
      <xdr:colOff>1544</xdr:colOff>
      <xdr:row>81</xdr:row>
      <xdr:rowOff>59871</xdr:rowOff>
    </xdr:to>
    <xdr:sp macro="[0]!clean2" textlink="">
      <xdr:nvSpPr>
        <xdr:cNvPr id="5" name="TextBox 4"/>
        <xdr:cNvSpPr txBox="1"/>
      </xdr:nvSpPr>
      <xdr:spPr>
        <a:xfrm>
          <a:off x="7649937" y="17338222"/>
          <a:ext cx="720000" cy="315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CLEAN</a:t>
          </a:r>
        </a:p>
      </xdr:txBody>
    </xdr:sp>
    <xdr:clientData/>
  </xdr:twoCellAnchor>
  <xdr:twoCellAnchor>
    <xdr:from>
      <xdr:col>10</xdr:col>
      <xdr:colOff>29937</xdr:colOff>
      <xdr:row>99</xdr:row>
      <xdr:rowOff>97972</xdr:rowOff>
    </xdr:from>
    <xdr:to>
      <xdr:col>11</xdr:col>
      <xdr:colOff>28758</xdr:colOff>
      <xdr:row>101</xdr:row>
      <xdr:rowOff>32657</xdr:rowOff>
    </xdr:to>
    <xdr:sp macro="[0]!clean3" textlink="">
      <xdr:nvSpPr>
        <xdr:cNvPr id="6" name="TextBox 5"/>
        <xdr:cNvSpPr txBox="1"/>
      </xdr:nvSpPr>
      <xdr:spPr>
        <a:xfrm>
          <a:off x="7677151" y="21842186"/>
          <a:ext cx="720000" cy="315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CLEAN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p.anciaes@ucl.ac.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tabColor theme="8" tint="0.39997558519241921"/>
  </sheetPr>
  <dimension ref="A1:U28"/>
  <sheetViews>
    <sheetView tabSelected="1" zoomScale="110" zoomScaleNormal="110" workbookViewId="0">
      <selection activeCell="L20" sqref="L20"/>
    </sheetView>
  </sheetViews>
  <sheetFormatPr defaultColWidth="0" defaultRowHeight="15" zeroHeight="1"/>
  <cols>
    <col min="1" max="1" width="3.85546875" style="65" customWidth="1"/>
    <col min="2" max="2" width="1.5703125" style="65" customWidth="1"/>
    <col min="3" max="3" width="14" style="65" customWidth="1"/>
    <col min="4" max="16" width="8.85546875" style="65" customWidth="1"/>
    <col min="17" max="17" width="12.28515625" style="65" customWidth="1"/>
    <col min="18" max="18" width="3.7109375" style="65" customWidth="1"/>
    <col min="19" max="21" width="0" style="65" hidden="1" customWidth="1"/>
    <col min="22" max="16384" width="8.85546875" style="65" hidden="1"/>
  </cols>
  <sheetData>
    <row r="1" spans="1:21" ht="15.75" thickBot="1">
      <c r="R1" s="66"/>
      <c r="S1" s="66"/>
      <c r="T1" s="66"/>
      <c r="U1" s="66"/>
    </row>
    <row r="2" spans="1:21">
      <c r="A2" s="66"/>
      <c r="B2" s="78"/>
      <c r="C2" s="77"/>
      <c r="D2" s="77"/>
      <c r="E2" s="77"/>
      <c r="F2" s="77"/>
      <c r="G2" s="77"/>
      <c r="H2" s="77"/>
      <c r="I2" s="77"/>
      <c r="J2" s="77"/>
      <c r="K2" s="77"/>
      <c r="L2" s="77"/>
      <c r="M2" s="77"/>
      <c r="N2" s="77"/>
      <c r="O2" s="77"/>
      <c r="P2" s="77"/>
      <c r="Q2" s="76"/>
      <c r="R2" s="66"/>
      <c r="S2" s="66"/>
      <c r="T2" s="66"/>
      <c r="U2" s="66"/>
    </row>
    <row r="3" spans="1:21">
      <c r="A3" s="66"/>
      <c r="B3" s="71"/>
      <c r="C3" s="246"/>
      <c r="D3" s="246"/>
      <c r="E3" s="246"/>
      <c r="F3" s="246"/>
      <c r="G3" s="246"/>
      <c r="H3" s="246"/>
      <c r="I3" s="246"/>
      <c r="J3" s="246"/>
      <c r="K3" s="246"/>
      <c r="L3" s="246"/>
      <c r="M3" s="246"/>
      <c r="N3" s="246"/>
      <c r="O3" s="246"/>
      <c r="P3" s="246"/>
      <c r="Q3" s="70"/>
      <c r="R3" s="66"/>
      <c r="S3" s="66"/>
      <c r="T3" s="66"/>
      <c r="U3" s="66"/>
    </row>
    <row r="4" spans="1:21">
      <c r="A4" s="66"/>
      <c r="B4" s="71"/>
      <c r="C4" s="246"/>
      <c r="D4" s="246"/>
      <c r="E4" s="246"/>
      <c r="F4" s="246"/>
      <c r="G4" s="246"/>
      <c r="H4" s="246"/>
      <c r="I4" s="246"/>
      <c r="J4" s="246"/>
      <c r="K4" s="246"/>
      <c r="L4" s="246"/>
      <c r="M4" s="246"/>
      <c r="N4" s="246"/>
      <c r="O4" s="246"/>
      <c r="P4" s="246"/>
      <c r="Q4" s="70"/>
      <c r="R4" s="66"/>
      <c r="S4" s="66"/>
      <c r="T4" s="66"/>
      <c r="U4" s="66"/>
    </row>
    <row r="5" spans="1:21">
      <c r="B5" s="71"/>
      <c r="C5" s="246"/>
      <c r="D5" s="246"/>
      <c r="E5" s="246"/>
      <c r="F5" s="246"/>
      <c r="G5" s="246"/>
      <c r="H5" s="246"/>
      <c r="I5" s="246"/>
      <c r="J5" s="246"/>
      <c r="K5" s="246"/>
      <c r="L5" s="246"/>
      <c r="M5" s="246"/>
      <c r="N5" s="246"/>
      <c r="O5" s="246"/>
      <c r="P5" s="246"/>
      <c r="Q5" s="70"/>
      <c r="R5" s="66"/>
      <c r="S5" s="66"/>
      <c r="T5" s="66"/>
      <c r="U5" s="66"/>
    </row>
    <row r="6" spans="1:21">
      <c r="B6" s="71"/>
      <c r="C6" s="246"/>
      <c r="D6" s="246"/>
      <c r="E6" s="246"/>
      <c r="F6" s="246"/>
      <c r="G6" s="246"/>
      <c r="H6" s="246"/>
      <c r="I6" s="246"/>
      <c r="J6" s="246"/>
      <c r="K6" s="246"/>
      <c r="L6" s="246"/>
      <c r="M6" s="246"/>
      <c r="N6" s="246"/>
      <c r="O6" s="246"/>
      <c r="P6" s="246"/>
      <c r="Q6" s="70"/>
      <c r="R6" s="66"/>
      <c r="S6" s="66"/>
      <c r="T6" s="66"/>
      <c r="U6" s="66"/>
    </row>
    <row r="7" spans="1:21">
      <c r="B7" s="71"/>
      <c r="C7" s="246"/>
      <c r="D7" s="246"/>
      <c r="E7" s="246"/>
      <c r="F7" s="246"/>
      <c r="G7" s="246"/>
      <c r="H7" s="246"/>
      <c r="I7" s="246"/>
      <c r="J7" s="246"/>
      <c r="K7" s="246"/>
      <c r="L7" s="246"/>
      <c r="M7" s="246"/>
      <c r="N7" s="246"/>
      <c r="O7" s="246"/>
      <c r="P7" s="246"/>
      <c r="Q7" s="70"/>
      <c r="R7" s="66"/>
      <c r="S7" s="66"/>
      <c r="T7" s="66"/>
      <c r="U7" s="66"/>
    </row>
    <row r="8" spans="1:21">
      <c r="B8" s="71"/>
      <c r="C8" s="246"/>
      <c r="D8" s="246"/>
      <c r="E8" s="246"/>
      <c r="F8" s="246"/>
      <c r="G8" s="246"/>
      <c r="H8" s="246"/>
      <c r="I8" s="246"/>
      <c r="J8" s="246"/>
      <c r="K8" s="246"/>
      <c r="L8" s="246"/>
      <c r="M8" s="246"/>
      <c r="N8" s="246"/>
      <c r="O8" s="246"/>
      <c r="P8" s="246"/>
      <c r="Q8" s="70"/>
      <c r="R8" s="66"/>
      <c r="S8" s="66"/>
      <c r="T8" s="66"/>
      <c r="U8" s="66"/>
    </row>
    <row r="9" spans="1:21" s="276" customFormat="1" ht="15" customHeight="1">
      <c r="B9" s="279"/>
      <c r="D9" s="239"/>
      <c r="E9" s="239"/>
      <c r="F9" s="239"/>
      <c r="G9" s="239"/>
      <c r="H9" s="239"/>
      <c r="I9" s="239"/>
      <c r="J9" s="239"/>
      <c r="K9" s="239"/>
      <c r="L9" s="239"/>
      <c r="M9" s="239"/>
      <c r="N9" s="239"/>
      <c r="O9" s="239"/>
      <c r="P9" s="239"/>
      <c r="Q9" s="280"/>
      <c r="R9" s="277"/>
      <c r="S9" s="277"/>
      <c r="T9" s="277"/>
      <c r="U9" s="277"/>
    </row>
    <row r="10" spans="1:21" ht="26.25">
      <c r="B10" s="71"/>
      <c r="C10" s="246"/>
      <c r="D10" s="246"/>
      <c r="E10" s="246"/>
      <c r="F10" s="246"/>
      <c r="G10" s="246"/>
      <c r="H10" s="612"/>
      <c r="I10" s="612"/>
      <c r="J10" s="612"/>
      <c r="K10" s="612"/>
      <c r="L10" s="612"/>
      <c r="M10" s="246"/>
      <c r="N10" s="246"/>
      <c r="O10" s="246"/>
      <c r="P10" s="246"/>
      <c r="Q10" s="70"/>
      <c r="R10" s="66"/>
      <c r="S10" s="66"/>
      <c r="T10" s="66"/>
      <c r="U10" s="66"/>
    </row>
    <row r="11" spans="1:21" ht="15" customHeight="1">
      <c r="B11" s="71"/>
      <c r="C11" s="246"/>
      <c r="D11" s="75"/>
      <c r="E11" s="74"/>
      <c r="F11" s="74"/>
      <c r="G11" s="74"/>
      <c r="H11" s="278"/>
      <c r="I11" s="74"/>
      <c r="J11" s="74"/>
      <c r="K11" s="74"/>
      <c r="L11" s="74"/>
      <c r="M11" s="74"/>
      <c r="N11" s="246"/>
      <c r="O11" s="246"/>
      <c r="P11" s="246"/>
      <c r="Q11" s="70"/>
      <c r="R11" s="66"/>
      <c r="S11" s="66"/>
      <c r="T11" s="66"/>
      <c r="U11" s="66"/>
    </row>
    <row r="12" spans="1:21">
      <c r="B12" s="71"/>
      <c r="C12" s="246"/>
      <c r="D12" s="246"/>
      <c r="E12" s="246"/>
      <c r="F12" s="246"/>
      <c r="G12" s="246"/>
      <c r="H12" s="246"/>
      <c r="I12" s="73"/>
      <c r="J12" s="246"/>
      <c r="K12" s="246"/>
      <c r="L12" s="246"/>
      <c r="M12" s="246"/>
      <c r="N12" s="246"/>
      <c r="O12" s="246"/>
      <c r="P12" s="246"/>
      <c r="Q12" s="70"/>
      <c r="R12" s="66"/>
      <c r="S12" s="66"/>
      <c r="T12" s="66"/>
      <c r="U12" s="66"/>
    </row>
    <row r="13" spans="1:21">
      <c r="B13" s="71"/>
      <c r="C13" s="246"/>
      <c r="D13" s="246"/>
      <c r="E13" s="246"/>
      <c r="F13" s="246"/>
      <c r="G13" s="246"/>
      <c r="H13" s="246"/>
      <c r="I13" s="246"/>
      <c r="J13" s="246"/>
      <c r="K13" s="246"/>
      <c r="L13" s="246"/>
      <c r="M13" s="246"/>
      <c r="N13" s="246"/>
      <c r="O13" s="246"/>
      <c r="P13" s="246"/>
      <c r="Q13" s="70"/>
      <c r="R13" s="66"/>
      <c r="S13" s="66"/>
      <c r="T13" s="66"/>
      <c r="U13" s="66"/>
    </row>
    <row r="14" spans="1:21">
      <c r="B14" s="71"/>
      <c r="C14" s="611"/>
      <c r="D14" s="611"/>
      <c r="E14" s="611"/>
      <c r="F14" s="611"/>
      <c r="G14" s="611"/>
      <c r="H14" s="611"/>
      <c r="I14" s="611"/>
      <c r="J14" s="611"/>
      <c r="K14" s="611"/>
      <c r="L14" s="611"/>
      <c r="M14" s="611"/>
      <c r="N14" s="611"/>
      <c r="O14" s="611"/>
      <c r="P14" s="240"/>
      <c r="Q14" s="70"/>
      <c r="R14" s="66"/>
      <c r="S14" s="66"/>
      <c r="T14" s="66"/>
      <c r="U14" s="66"/>
    </row>
    <row r="15" spans="1:21">
      <c r="B15" s="71"/>
      <c r="C15" s="72"/>
      <c r="D15" s="240"/>
      <c r="E15" s="246"/>
      <c r="F15" s="240"/>
      <c r="G15" s="240"/>
      <c r="H15" s="240"/>
      <c r="I15" s="240"/>
      <c r="J15" s="240"/>
      <c r="K15" s="240"/>
      <c r="L15" s="240"/>
      <c r="M15" s="240"/>
      <c r="N15" s="240"/>
      <c r="O15" s="240"/>
      <c r="P15" s="240"/>
      <c r="Q15" s="70"/>
      <c r="R15" s="66"/>
      <c r="S15" s="66"/>
      <c r="T15" s="66"/>
      <c r="U15" s="66"/>
    </row>
    <row r="16" spans="1:21">
      <c r="B16" s="71"/>
      <c r="C16" s="72"/>
      <c r="D16" s="246"/>
      <c r="E16" s="246"/>
      <c r="F16" s="246"/>
      <c r="G16" s="246"/>
      <c r="H16" s="246"/>
      <c r="I16" s="246"/>
      <c r="J16" s="246"/>
      <c r="K16" s="246"/>
      <c r="L16" s="246"/>
      <c r="M16" s="246"/>
      <c r="N16" s="246"/>
      <c r="O16" s="246"/>
      <c r="P16" s="246"/>
      <c r="Q16" s="70"/>
      <c r="R16" s="66"/>
      <c r="S16" s="66"/>
      <c r="T16" s="66"/>
      <c r="U16" s="66"/>
    </row>
    <row r="17" spans="2:21">
      <c r="B17" s="71"/>
      <c r="C17" s="72"/>
      <c r="D17" s="246"/>
      <c r="E17" s="246"/>
      <c r="F17" s="246"/>
      <c r="G17" s="246"/>
      <c r="H17" s="246"/>
      <c r="I17" s="246"/>
      <c r="J17" s="246"/>
      <c r="K17" s="246"/>
      <c r="L17" s="246"/>
      <c r="M17" s="246"/>
      <c r="N17" s="246"/>
      <c r="O17" s="246"/>
      <c r="P17" s="246"/>
      <c r="Q17" s="70"/>
      <c r="R17" s="66"/>
      <c r="S17" s="66"/>
      <c r="T17" s="66"/>
      <c r="U17" s="66"/>
    </row>
    <row r="18" spans="2:21">
      <c r="B18" s="71"/>
      <c r="C18" s="72"/>
      <c r="D18" s="246"/>
      <c r="E18" s="246"/>
      <c r="F18" s="246"/>
      <c r="G18" s="246"/>
      <c r="H18" s="246"/>
      <c r="I18" s="246"/>
      <c r="J18" s="246"/>
      <c r="K18" s="246"/>
      <c r="L18" s="246"/>
      <c r="M18" s="246"/>
      <c r="N18" s="246"/>
      <c r="O18" s="246"/>
      <c r="P18" s="246"/>
      <c r="Q18" s="70"/>
      <c r="R18" s="66"/>
      <c r="S18" s="66"/>
      <c r="T18" s="66"/>
      <c r="U18" s="66"/>
    </row>
    <row r="19" spans="2:21">
      <c r="B19" s="71"/>
      <c r="C19" s="72"/>
      <c r="D19" s="246"/>
      <c r="E19" s="246"/>
      <c r="F19" s="246"/>
      <c r="G19" s="246"/>
      <c r="H19" s="246"/>
      <c r="I19" s="246"/>
      <c r="J19" s="246"/>
      <c r="K19" s="246"/>
      <c r="L19" s="246"/>
      <c r="M19" s="246"/>
      <c r="N19" s="246"/>
      <c r="O19" s="246"/>
      <c r="P19" s="246"/>
      <c r="Q19" s="70"/>
      <c r="R19" s="66"/>
      <c r="S19" s="66"/>
      <c r="T19" s="66"/>
      <c r="U19" s="66"/>
    </row>
    <row r="20" spans="2:21">
      <c r="B20" s="71"/>
      <c r="C20" s="72"/>
      <c r="D20" s="246"/>
      <c r="E20" s="246"/>
      <c r="F20" s="246"/>
      <c r="G20" s="246"/>
      <c r="H20" s="246"/>
      <c r="I20" s="246"/>
      <c r="J20" s="246"/>
      <c r="K20" s="246"/>
      <c r="L20" s="246"/>
      <c r="M20" s="246"/>
      <c r="N20" s="246"/>
      <c r="O20" s="246"/>
      <c r="P20" s="246"/>
      <c r="Q20" s="70"/>
      <c r="R20" s="66"/>
      <c r="S20" s="66"/>
      <c r="T20" s="66"/>
      <c r="U20" s="66"/>
    </row>
    <row r="21" spans="2:21">
      <c r="B21" s="71"/>
      <c r="C21" s="72"/>
      <c r="D21" s="246"/>
      <c r="E21" s="246"/>
      <c r="F21" s="246"/>
      <c r="G21" s="246"/>
      <c r="H21" s="246"/>
      <c r="I21" s="246"/>
      <c r="J21" s="246"/>
      <c r="K21" s="246"/>
      <c r="L21" s="246"/>
      <c r="M21" s="246"/>
      <c r="N21" s="246"/>
      <c r="O21" s="246"/>
      <c r="P21" s="246"/>
      <c r="Q21" s="70"/>
      <c r="R21" s="66"/>
      <c r="S21" s="66"/>
      <c r="T21" s="66"/>
      <c r="U21" s="66"/>
    </row>
    <row r="22" spans="2:21">
      <c r="B22" s="71"/>
      <c r="C22" s="72"/>
      <c r="D22" s="246"/>
      <c r="E22" s="246"/>
      <c r="F22" s="246"/>
      <c r="G22" s="246"/>
      <c r="H22" s="246"/>
      <c r="I22" s="246"/>
      <c r="J22" s="246"/>
      <c r="K22" s="246"/>
      <c r="L22" s="246"/>
      <c r="M22" s="246"/>
      <c r="N22" s="246"/>
      <c r="O22" s="246"/>
      <c r="P22" s="246"/>
      <c r="Q22" s="70"/>
      <c r="R22" s="66"/>
      <c r="S22" s="66"/>
      <c r="T22" s="66"/>
      <c r="U22" s="66"/>
    </row>
    <row r="23" spans="2:21">
      <c r="B23" s="71"/>
      <c r="C23" s="246"/>
      <c r="D23" s="246"/>
      <c r="E23" s="246"/>
      <c r="F23" s="246"/>
      <c r="G23" s="246"/>
      <c r="H23" s="246"/>
      <c r="I23" s="246"/>
      <c r="J23" s="246"/>
      <c r="K23" s="246"/>
      <c r="L23" s="246" t="s">
        <v>392</v>
      </c>
      <c r="M23" s="246"/>
      <c r="N23" s="246"/>
      <c r="O23" s="246"/>
      <c r="P23" s="246"/>
      <c r="Q23" s="70"/>
      <c r="R23" s="66"/>
      <c r="S23" s="66"/>
      <c r="T23" s="66"/>
      <c r="U23" s="66"/>
    </row>
    <row r="24" spans="2:21">
      <c r="B24" s="71"/>
      <c r="C24" s="246"/>
      <c r="D24" s="246"/>
      <c r="E24" s="246"/>
      <c r="F24" s="246"/>
      <c r="G24" s="246"/>
      <c r="H24" s="246"/>
      <c r="I24" s="246"/>
      <c r="J24" s="246"/>
      <c r="K24" s="246"/>
      <c r="L24" s="246" t="s">
        <v>393</v>
      </c>
      <c r="M24" s="246"/>
      <c r="N24" s="246"/>
      <c r="O24" s="246"/>
      <c r="P24" s="246"/>
      <c r="Q24" s="70"/>
      <c r="R24" s="66"/>
      <c r="S24" s="66"/>
      <c r="T24" s="66"/>
      <c r="U24" s="66"/>
    </row>
    <row r="25" spans="2:21">
      <c r="B25" s="71"/>
      <c r="C25" s="246"/>
      <c r="D25" s="246"/>
      <c r="E25" s="246"/>
      <c r="F25" s="246"/>
      <c r="G25" s="246"/>
      <c r="H25" s="246"/>
      <c r="I25" s="246"/>
      <c r="J25" s="246"/>
      <c r="K25" s="246"/>
      <c r="L25" s="73" t="s">
        <v>394</v>
      </c>
      <c r="M25" s="246"/>
      <c r="N25" s="246"/>
      <c r="O25" s="246"/>
      <c r="P25" s="246"/>
      <c r="Q25" s="70"/>
      <c r="R25" s="66"/>
      <c r="S25" s="66"/>
      <c r="T25" s="66"/>
      <c r="U25" s="66"/>
    </row>
    <row r="26" spans="2:21">
      <c r="B26" s="71"/>
      <c r="C26" s="246"/>
      <c r="D26" s="246"/>
      <c r="E26" s="246"/>
      <c r="F26" s="246"/>
      <c r="G26" s="246"/>
      <c r="H26" s="246"/>
      <c r="I26" s="246"/>
      <c r="J26" s="246"/>
      <c r="K26" s="246"/>
      <c r="L26" s="246"/>
      <c r="M26" s="246"/>
      <c r="N26" s="246"/>
      <c r="O26" s="246"/>
      <c r="P26" s="246"/>
      <c r="Q26" s="70"/>
    </row>
    <row r="27" spans="2:21" ht="15.75" thickBot="1">
      <c r="B27" s="69"/>
      <c r="C27" s="68"/>
      <c r="D27" s="68"/>
      <c r="E27" s="68"/>
      <c r="F27" s="68"/>
      <c r="G27" s="68"/>
      <c r="H27" s="68"/>
      <c r="I27" s="68"/>
      <c r="J27" s="68"/>
      <c r="K27" s="68"/>
      <c r="L27" s="68"/>
      <c r="M27" s="68"/>
      <c r="N27" s="68"/>
      <c r="O27" s="68"/>
      <c r="P27" s="68"/>
      <c r="Q27" s="67"/>
    </row>
    <row r="28" spans="2:21"/>
  </sheetData>
  <mergeCells count="2">
    <mergeCell ref="C14:O14"/>
    <mergeCell ref="H10:L10"/>
  </mergeCells>
  <hyperlinks>
    <hyperlink ref="L25"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sheetPr codeName="Sheet9">
    <tabColor theme="0" tint="-0.249977111117893"/>
  </sheetPr>
  <dimension ref="A1:AC453"/>
  <sheetViews>
    <sheetView zoomScale="70" zoomScaleNormal="70" workbookViewId="0">
      <selection activeCell="S28" sqref="S28"/>
    </sheetView>
  </sheetViews>
  <sheetFormatPr defaultColWidth="0" defaultRowHeight="15" zeroHeight="1"/>
  <cols>
    <col min="1" max="1" width="40" style="1" customWidth="1"/>
    <col min="2" max="2" width="6" style="1" customWidth="1"/>
    <col min="3" max="20" width="9.7109375" customWidth="1"/>
    <col min="21" max="21" width="9.7109375" style="1" customWidth="1"/>
    <col min="22" max="23" width="9.7109375" customWidth="1"/>
    <col min="24" max="24" width="8.85546875" customWidth="1"/>
    <col min="25" max="29" width="0" hidden="1" customWidth="1"/>
    <col min="30" max="16384" width="8.85546875" hidden="1"/>
  </cols>
  <sheetData>
    <row r="1" spans="1:24" s="1" customFormat="1" ht="45" customHeight="1">
      <c r="A1" s="616" t="s">
        <v>101</v>
      </c>
      <c r="B1" s="616"/>
      <c r="C1" s="616"/>
      <c r="D1" s="616"/>
      <c r="E1" s="616"/>
      <c r="F1" s="616"/>
      <c r="G1" s="616"/>
      <c r="H1" s="616"/>
      <c r="I1" s="616"/>
      <c r="J1" s="616"/>
      <c r="K1" s="616"/>
      <c r="L1" s="616"/>
      <c r="M1" s="616"/>
      <c r="N1" s="616"/>
      <c r="O1" s="616"/>
      <c r="P1" s="616"/>
      <c r="Q1" s="616"/>
      <c r="R1" s="616"/>
      <c r="S1" s="616"/>
      <c r="T1" s="616"/>
      <c r="U1" s="616"/>
      <c r="V1" s="616"/>
      <c r="W1" s="616"/>
      <c r="X1" s="616"/>
    </row>
    <row r="2" spans="1:24" s="1" customFormat="1" ht="15.75" thickBot="1">
      <c r="A2" s="211">
        <v>0</v>
      </c>
      <c r="B2" s="8"/>
      <c r="C2" s="115"/>
      <c r="D2" s="115"/>
      <c r="E2" s="115"/>
      <c r="F2" s="115"/>
      <c r="G2" s="115"/>
      <c r="H2" s="115"/>
      <c r="I2" s="115"/>
      <c r="J2" s="115"/>
      <c r="K2" s="115"/>
      <c r="L2" s="115"/>
      <c r="M2" s="115"/>
      <c r="N2" s="115"/>
      <c r="O2" s="115"/>
      <c r="P2" s="115"/>
      <c r="Q2" s="115"/>
      <c r="R2" s="115"/>
      <c r="S2" s="115"/>
      <c r="T2" s="115"/>
      <c r="U2" s="115"/>
      <c r="V2" s="115"/>
      <c r="W2" s="115"/>
    </row>
    <row r="3" spans="1:24" s="1" customFormat="1">
      <c r="A3" s="568"/>
      <c r="B3" s="579"/>
      <c r="C3" s="573">
        <v>1</v>
      </c>
      <c r="D3" s="573">
        <v>2</v>
      </c>
      <c r="E3" s="573">
        <v>3</v>
      </c>
      <c r="F3" s="573">
        <v>4</v>
      </c>
      <c r="G3" s="573">
        <v>5</v>
      </c>
      <c r="H3" s="573">
        <v>6</v>
      </c>
      <c r="I3" s="573">
        <v>7</v>
      </c>
      <c r="J3" s="573">
        <v>8</v>
      </c>
      <c r="K3" s="573">
        <v>9</v>
      </c>
      <c r="L3" s="573">
        <v>10</v>
      </c>
      <c r="M3" s="573">
        <v>11</v>
      </c>
      <c r="N3" s="573">
        <v>12</v>
      </c>
      <c r="O3" s="573">
        <v>13</v>
      </c>
      <c r="P3" s="573">
        <v>14</v>
      </c>
      <c r="Q3" s="573">
        <v>15</v>
      </c>
      <c r="R3" s="573">
        <v>16</v>
      </c>
      <c r="S3" s="573">
        <v>17</v>
      </c>
      <c r="T3" s="573">
        <v>18</v>
      </c>
      <c r="U3" s="573">
        <v>19</v>
      </c>
      <c r="V3" s="573">
        <v>20</v>
      </c>
      <c r="W3" s="574">
        <v>21</v>
      </c>
    </row>
    <row r="4" spans="1:24">
      <c r="A4" s="18" t="s">
        <v>21</v>
      </c>
      <c r="B4" s="569">
        <v>1</v>
      </c>
      <c r="C4" s="53">
        <f ca="1">p_work1834*INDEX(output0_work1834,$B4,C$3)+p_work3564*INDEX(output0_work3564,$B4,C$3)+p_shop1834*INDEX(output0_shop1834,$B4,C$3)+p_shop3564*INDEX(output0_shop3564,$B4,C$3)+p_shop65*INDEX(output0_shop65,$B4,C$3)+p_lei1834*INDEX(output0_lei1834,$B4,C$3)+p_lei3564*INDEX(output0_lei3564,$B4,C$3)+p_lei65*INDEX(output2_lei65,$B4,C$3)</f>
        <v>32.942113333333339</v>
      </c>
      <c r="D4" s="53">
        <f ca="1">p_work1834*INDEX(output0_work1834,$B4,D$3)+p_work3564*INDEX(output0_work3564,$B4,D$3)+p_shop1834*INDEX(output0_shop1834,$B4,D$3)+p_shop3564*INDEX(output0_shop3564,$B4,D$3)+p_shop65*INDEX(output0_shop65,$B4,D$3)+p_lei1834*INDEX(output0_lei1834,$B4,D$3)+p_lei3564*INDEX(output0_lei3564,$B4,D$3)+p_lei65*INDEX(output2_lei65,$B4,D$3)</f>
        <v>38.283905624665053</v>
      </c>
      <c r="E4" s="53">
        <f ca="1">p_work1834*INDEX(output0_work1834,$B4,E$3)+p_work3564*INDEX(output0_work3564,$B4,E$3)+p_shop1834*INDEX(output0_shop1834,$B4,E$3)+p_shop3564*INDEX(output0_shop3564,$B4,E$3)+p_shop65*INDEX(output0_shop65,$B4,E$3)+p_lei1834*INDEX(output0_lei1834,$B4,E$3)+p_lei3564*INDEX(output0_lei3564,$B4,E$3)+p_lei65*INDEX(output2_lei65,$B4,E$3)</f>
        <v>43.625697915996781</v>
      </c>
      <c r="F4" s="53">
        <f ca="1">p_work1834*INDEX(output0_work1834,$B4,F$3)+p_work3564*INDEX(output0_work3564,$B4,F$3)+p_shop1834*INDEX(output0_shop1834,$B4,F$3)+p_shop3564*INDEX(output0_shop3564,$B4,F$3)+p_shop65*INDEX(output0_shop65,$B4,F$3)+p_lei1834*INDEX(output0_lei1834,$B4,F$3)+p_lei3564*INDEX(output0_lei3564,$B4,F$3)+p_lei65*INDEX(output2_lei65,$B4,F$3)</f>
        <v>48.967490207328495</v>
      </c>
      <c r="G4" s="53">
        <f ca="1">p_work1834*INDEX(output0_work1834,$B4,G$3)+p_work3564*INDEX(output0_work3564,$B4,G$3)+p_shop1834*INDEX(output0_shop1834,$B4,G$3)+p_shop3564*INDEX(output0_shop3564,$B4,G$3)+p_shop65*INDEX(output0_shop65,$B4,G$3)+p_lei1834*INDEX(output0_lei1834,$B4,G$3)+p_lei3564*INDEX(output0_lei3564,$B4,G$3)+p_lei65*INDEX(output2_lei65,$B4,G$3)</f>
        <v>54.30928249866021</v>
      </c>
      <c r="H4" s="53">
        <f ca="1">p_work1834*INDEX(output0_work1834,$B4,H$3)+p_work3564*INDEX(output0_work3564,$B4,H$3)+p_shop1834*INDEX(output0_shop1834,$B4,H$3)+p_shop3564*INDEX(output0_shop3564,$B4,H$3)+p_shop65*INDEX(output0_shop65,$B4,H$3)+p_lei1834*INDEX(output0_lei1834,$B4,H$3)+p_lei3564*INDEX(output0_lei3564,$B4,H$3)+p_lei65*INDEX(output2_lei65,$B4,H$3)</f>
        <v>59.651074789991938</v>
      </c>
      <c r="I4" s="53">
        <f ca="1">p_work1834*INDEX(output0_work1834,$B4,I$3)+p_work3564*INDEX(output0_work3564,$B4,I$3)+p_shop1834*INDEX(output0_shop1834,$B4,I$3)+p_shop3564*INDEX(output0_shop3564,$B4,I$3)+p_shop65*INDEX(output0_shop65,$B4,I$3)+p_lei1834*INDEX(output0_lei1834,$B4,I$3)+p_lei3564*INDEX(output0_lei3564,$B4,I$3)+p_lei65*INDEX(output2_lei65,$B4,I$3)</f>
        <v>64.992867081323652</v>
      </c>
      <c r="J4" s="53">
        <f ca="1">p_work1834*INDEX(output0_work1834,$B4,J$3)+p_work3564*INDEX(output0_work3564,$B4,J$3)+p_shop1834*INDEX(output0_shop1834,$B4,J$3)+p_shop3564*INDEX(output0_shop3564,$B4,J$3)+p_shop65*INDEX(output0_shop65,$B4,J$3)+p_lei1834*INDEX(output0_lei1834,$B4,J$3)+p_lei3564*INDEX(output0_lei3564,$B4,J$3)+p_lei65*INDEX(output2_lei65,$B4,J$3)</f>
        <v>70.334659372655366</v>
      </c>
      <c r="K4" s="53">
        <f ca="1">p_work1834*INDEX(output0_work1834,$B4,K$3)+p_work3564*INDEX(output0_work3564,$B4,K$3)+p_shop1834*INDEX(output0_shop1834,$B4,K$3)+p_shop3564*INDEX(output0_shop3564,$B4,K$3)+p_shop65*INDEX(output0_shop65,$B4,K$3)+p_lei1834*INDEX(output0_lei1834,$B4,K$3)+p_lei3564*INDEX(output0_lei3564,$B4,K$3)+p_lei65*INDEX(output2_lei65,$B4,K$3)</f>
        <v>75.676451663987095</v>
      </c>
      <c r="L4" s="53">
        <f ca="1">p_work1834*INDEX(output0_work1834,$B4,L$3)+p_work3564*INDEX(output0_work3564,$B4,L$3)+p_shop1834*INDEX(output0_shop1834,$B4,L$3)+p_shop3564*INDEX(output0_shop3564,$B4,L$3)+p_shop65*INDEX(output0_shop65,$B4,L$3)+p_lei1834*INDEX(output0_lei1834,$B4,L$3)+p_lei3564*INDEX(output0_lei3564,$B4,L$3)+p_lei65*INDEX(output2_lei65,$B4,L$3)</f>
        <v>81.018243955318809</v>
      </c>
      <c r="M4" s="53">
        <f ca="1">p_work1834*INDEX(output0_work1834,$B4,M$3)+p_work3564*INDEX(output0_work3564,$B4,M$3)+p_shop1834*INDEX(output0_shop1834,$B4,M$3)+p_shop3564*INDEX(output0_shop3564,$B4,M$3)+p_shop65*INDEX(output0_shop65,$B4,M$3)+p_lei1834*INDEX(output0_lei1834,$B4,M$3)+p_lei3564*INDEX(output0_lei3564,$B4,M$3)+p_lei65*INDEX(output2_lei65,$B4,M$3)</f>
        <v>86.360036246650523</v>
      </c>
      <c r="N4" s="53">
        <f ca="1">p_work1834*INDEX(output0_work1834,$B4,N$3)+p_work3564*INDEX(output0_work3564,$B4,N$3)+p_shop1834*INDEX(output0_shop1834,$B4,N$3)+p_shop3564*INDEX(output0_shop3564,$B4,N$3)+p_shop65*INDEX(output0_shop65,$B4,N$3)+p_lei1834*INDEX(output0_lei1834,$B4,N$3)+p_lei3564*INDEX(output0_lei3564,$B4,N$3)+p_lei65*INDEX(output2_lei65,$B4,N$3)</f>
        <v>90.148356978044205</v>
      </c>
      <c r="O4" s="53">
        <f ca="1">p_work1834*INDEX(output0_work1834,$B4,O$3)+p_work3564*INDEX(output0_work3564,$B4,O$3)+p_shop1834*INDEX(output0_shop1834,$B4,O$3)+p_shop3564*INDEX(output0_shop3564,$B4,O$3)+p_shop65*INDEX(output0_shop65,$B4,O$3)+p_lei1834*INDEX(output0_lei1834,$B4,O$3)+p_lei3564*INDEX(output0_lei3564,$B4,O$3)+p_lei65*INDEX(output2_lei65,$B4,O$3)</f>
        <v>93.54830981945338</v>
      </c>
      <c r="P4" s="53">
        <f ca="1">p_work1834*INDEX(output0_work1834,$B4,P$3)+p_work3564*INDEX(output0_work3564,$B4,P$3)+p_shop1834*INDEX(output0_shop1834,$B4,P$3)+p_shop3564*INDEX(output0_shop3564,$B4,P$3)+p_shop65*INDEX(output0_shop65,$B4,P$3)+p_lei1834*INDEX(output0_lei1834,$B4,P$3)+p_lei3564*INDEX(output0_lei3564,$B4,P$3)+p_lei65*INDEX(output2_lei65,$B4,P$3)</f>
        <v>96.948262660862554</v>
      </c>
      <c r="Q4" s="53">
        <f ca="1">p_work1834*INDEX(output0_work1834,$B4,Q$3)+p_work3564*INDEX(output0_work3564,$B4,Q$3)+p_shop1834*INDEX(output0_shop1834,$B4,Q$3)+p_shop3564*INDEX(output0_shop3564,$B4,Q$3)+p_shop65*INDEX(output0_shop65,$B4,Q$3)+p_lei1834*INDEX(output0_lei1834,$B4,Q$3)+p_lei3564*INDEX(output0_lei3564,$B4,Q$3)+p_lei65*INDEX(output2_lei65,$B4,Q$3)</f>
        <v>100.34821550227171</v>
      </c>
      <c r="R4" s="53">
        <f ca="1">p_work1834*INDEX(output0_work1834,$B4,R$3)+p_work3564*INDEX(output0_work3564,$B4,R$3)+p_shop1834*INDEX(output0_shop1834,$B4,R$3)+p_shop3564*INDEX(output0_shop3564,$B4,R$3)+p_shop65*INDEX(output0_shop65,$B4,R$3)+p_lei1834*INDEX(output0_lei1834,$B4,R$3)+p_lei3564*INDEX(output0_lei3564,$B4,R$3)+p_lei65*INDEX(output2_lei65,$B4,R$3)</f>
        <v>103.7481683436809</v>
      </c>
      <c r="S4" s="53">
        <f ca="1">p_work1834*INDEX(output0_work1834,$B4,S$3)+p_work3564*INDEX(output0_work3564,$B4,S$3)+p_shop1834*INDEX(output0_shop1834,$B4,S$3)+p_shop3564*INDEX(output0_shop3564,$B4,S$3)+p_shop65*INDEX(output0_shop65,$B4,S$3)+p_lei1834*INDEX(output0_lei1834,$B4,S$3)+p_lei3564*INDEX(output0_lei3564,$B4,S$3)+p_lei65*INDEX(output2_lei65,$B4,S$3)</f>
        <v>107.14812118509005</v>
      </c>
      <c r="T4" s="53">
        <f ca="1">p_work1834*INDEX(output0_work1834,$B4,T$3)+p_work3564*INDEX(output0_work3564,$B4,T$3)+p_shop1834*INDEX(output0_shop1834,$B4,T$3)+p_shop3564*INDEX(output0_shop3564,$B4,T$3)+p_shop65*INDEX(output0_shop65,$B4,T$3)+p_lei1834*INDEX(output0_lei1834,$B4,T$3)+p_lei3564*INDEX(output0_lei3564,$B4,T$3)+p_lei65*INDEX(output2_lei65,$B4,T$3)</f>
        <v>107.82811175337189</v>
      </c>
      <c r="U4" s="53">
        <f ca="1">p_work1834*INDEX(output0_work1834,$B4,U$3)+p_work3564*INDEX(output0_work3564,$B4,U$3)+p_shop1834*INDEX(output0_shop1834,$B4,U$3)+p_shop3564*INDEX(output0_shop3564,$B4,U$3)+p_shop65*INDEX(output0_shop65,$B4,U$3)+p_lei1834*INDEX(output0_lei1834,$B4,U$3)+p_lei3564*INDEX(output0_lei3564,$B4,U$3)+p_lei65*INDEX(output2_lei65,$B4,U$3)</f>
        <v>107.82811175337189</v>
      </c>
      <c r="V4" s="53">
        <f ca="1">p_work1834*INDEX(output0_work1834,$B4,V$3)+p_work3564*INDEX(output0_work3564,$B4,V$3)+p_shop1834*INDEX(output0_shop1834,$B4,V$3)+p_shop3564*INDEX(output0_shop3564,$B4,V$3)+p_shop65*INDEX(output0_shop65,$B4,V$3)+p_lei1834*INDEX(output0_lei1834,$B4,V$3)+p_lei3564*INDEX(output0_lei3564,$B4,V$3)+p_lei65*INDEX(output2_lei65,$B4,V$3)</f>
        <v>107.82811175337189</v>
      </c>
      <c r="W4" s="119">
        <f ca="1">p_work1834*INDEX(output0_work1834,$B4,W$3)+p_work3564*INDEX(output0_work3564,$B4,W$3)+p_shop1834*INDEX(output0_shop1834,$B4,W$3)+p_shop3564*INDEX(output0_shop3564,$B4,W$3)+p_shop65*INDEX(output0_shop65,$B4,W$3)+p_lei1834*INDEX(output0_lei1834,$B4,W$3)+p_lei3564*INDEX(output0_lei3564,$B4,W$3)+p_lei65*INDEX(output2_lei65,$B4,W$3)</f>
        <v>107.82811175337189</v>
      </c>
    </row>
    <row r="5" spans="1:24" s="244" customFormat="1">
      <c r="A5" s="18" t="s">
        <v>391</v>
      </c>
      <c r="B5" s="569">
        <v>1</v>
      </c>
      <c r="C5" s="53">
        <f t="shared" ref="C5" ca="1" si="0">IF(C4&gt;100,100,C4)</f>
        <v>32.942113333333339</v>
      </c>
      <c r="D5" s="53">
        <f t="shared" ref="D5" ca="1" si="1">IF(D4&gt;100,100,D4)</f>
        <v>38.283905624665053</v>
      </c>
      <c r="E5" s="53">
        <f t="shared" ref="E5" ca="1" si="2">IF(E4&gt;100,100,E4)</f>
        <v>43.625697915996781</v>
      </c>
      <c r="F5" s="53">
        <f t="shared" ref="F5" ca="1" si="3">IF(F4&gt;100,100,F4)</f>
        <v>48.967490207328495</v>
      </c>
      <c r="G5" s="53">
        <f t="shared" ref="G5" ca="1" si="4">IF(G4&gt;100,100,G4)</f>
        <v>54.30928249866021</v>
      </c>
      <c r="H5" s="53">
        <f t="shared" ref="H5" ca="1" si="5">IF(H4&gt;100,100,H4)</f>
        <v>59.651074789991938</v>
      </c>
      <c r="I5" s="53">
        <f t="shared" ref="I5" ca="1" si="6">IF(I4&gt;100,100,I4)</f>
        <v>64.992867081323652</v>
      </c>
      <c r="J5" s="53">
        <f t="shared" ref="J5" ca="1" si="7">IF(J4&gt;100,100,J4)</f>
        <v>70.334659372655366</v>
      </c>
      <c r="K5" s="53">
        <f t="shared" ref="K5" ca="1" si="8">IF(K4&gt;100,100,K4)</f>
        <v>75.676451663987095</v>
      </c>
      <c r="L5" s="53">
        <f t="shared" ref="L5" ca="1" si="9">IF(L4&gt;100,100,L4)</f>
        <v>81.018243955318809</v>
      </c>
      <c r="M5" s="53">
        <f t="shared" ref="M5" ca="1" si="10">IF(M4&gt;100,100,M4)</f>
        <v>86.360036246650523</v>
      </c>
      <c r="N5" s="53">
        <f t="shared" ref="N5" ca="1" si="11">IF(N4&gt;100,100,N4)</f>
        <v>90.148356978044205</v>
      </c>
      <c r="O5" s="53">
        <f t="shared" ref="O5" ca="1" si="12">IF(O4&gt;100,100,O4)</f>
        <v>93.54830981945338</v>
      </c>
      <c r="P5" s="53">
        <f t="shared" ref="P5" ca="1" si="13">IF(P4&gt;100,100,P4)</f>
        <v>96.948262660862554</v>
      </c>
      <c r="Q5" s="53">
        <f t="shared" ref="Q5" ca="1" si="14">IF(Q4&gt;100,100,Q4)</f>
        <v>100</v>
      </c>
      <c r="R5" s="53">
        <f t="shared" ref="R5" ca="1" si="15">IF(R4&gt;100,100,R4)</f>
        <v>100</v>
      </c>
      <c r="S5" s="53">
        <f t="shared" ref="S5" ca="1" si="16">IF(S4&gt;100,100,S4)</f>
        <v>100</v>
      </c>
      <c r="T5" s="53">
        <f t="shared" ref="T5" ca="1" si="17">IF(T4&gt;100,100,T4)</f>
        <v>100</v>
      </c>
      <c r="U5" s="53">
        <f t="shared" ref="U5" ca="1" si="18">IF(U4&gt;100,100,U4)</f>
        <v>100</v>
      </c>
      <c r="V5" s="53">
        <f t="shared" ref="V5" ca="1" si="19">IF(V4&gt;100,100,V4)</f>
        <v>100</v>
      </c>
      <c r="W5" s="119">
        <f t="shared" ref="W5" ca="1" si="20">IF(W4&gt;100,100,W4)</f>
        <v>100</v>
      </c>
    </row>
    <row r="6" spans="1:24">
      <c r="A6" s="18" t="s">
        <v>23</v>
      </c>
      <c r="B6" s="569">
        <v>3</v>
      </c>
      <c r="C6" s="575">
        <f ca="1">p_work1834*INDEX(output0_work1834,$B6,C$3)+p_work3564*INDEX(output0_work3564,$B6,C$3)+p_shop1834*INDEX(output0_shop1834,$B6,C$3)+p_shop3564*INDEX(output0_shop3564,$B6,C$3)+p_shop65*INDEX(output0_shop65,$B6,C$3)+p_lei1834*INDEX(output0_lei1834,$B6,C$3)+p_lei3564*INDEX(output0_lei3564,$B6,C$3)+p_lei65*INDEX(output2_lei65,$B6,C$3)</f>
        <v>0.94588431736486556</v>
      </c>
      <c r="D6" s="575">
        <f ca="1">p_work1834*INDEX(output0_work1834,$B6,D$3)+p_work3564*INDEX(output0_work3564,$B6,D$3)+p_shop1834*INDEX(output0_shop1834,$B6,D$3)+p_shop3564*INDEX(output0_shop3564,$B6,D$3)+p_shop65*INDEX(output0_shop65,$B6,D$3)+p_lei1834*INDEX(output0_lei1834,$B6,D$3)+p_lei3564*INDEX(output0_lei3564,$B6,D$3)+p_lei65*INDEX(output2_lei65,$B6,D$3)</f>
        <v>1.1188330607098536</v>
      </c>
      <c r="E6" s="575">
        <f ca="1">p_work1834*INDEX(output0_work1834,$B6,E$3)+p_work3564*INDEX(output0_work3564,$B6,E$3)+p_shop1834*INDEX(output0_shop1834,$B6,E$3)+p_shop3564*INDEX(output0_shop3564,$B6,E$3)+p_shop65*INDEX(output0_shop65,$B6,E$3)+p_lei1834*INDEX(output0_lei1834,$B6,E$3)+p_lei3564*INDEX(output0_lei3564,$B6,E$3)+p_lei65*INDEX(output2_lei65,$B6,E$3)</f>
        <v>1.2917818040548417</v>
      </c>
      <c r="F6" s="575">
        <f ca="1">p_work1834*INDEX(output0_work1834,$B6,F$3)+p_work3564*INDEX(output0_work3564,$B6,F$3)+p_shop1834*INDEX(output0_shop1834,$B6,F$3)+p_shop3564*INDEX(output0_shop3564,$B6,F$3)+p_shop65*INDEX(output0_shop65,$B6,F$3)+p_lei1834*INDEX(output0_lei1834,$B6,F$3)+p_lei3564*INDEX(output0_lei3564,$B6,F$3)+p_lei65*INDEX(output2_lei65,$B6,F$3)</f>
        <v>1.4647305473998293</v>
      </c>
      <c r="G6" s="575">
        <f ca="1">p_work1834*INDEX(output0_work1834,$B6,G$3)+p_work3564*INDEX(output0_work3564,$B6,G$3)+p_shop1834*INDEX(output0_shop1834,$B6,G$3)+p_shop3564*INDEX(output0_shop3564,$B6,G$3)+p_shop65*INDEX(output0_shop65,$B6,G$3)+p_lei1834*INDEX(output0_lei1834,$B6,G$3)+p_lei3564*INDEX(output0_lei3564,$B6,G$3)+p_lei65*INDEX(output2_lei65,$B6,G$3)</f>
        <v>1.6376792907448177</v>
      </c>
      <c r="H6" s="575">
        <f ca="1">p_work1834*INDEX(output0_work1834,$B6,H$3)+p_work3564*INDEX(output0_work3564,$B6,H$3)+p_shop1834*INDEX(output0_shop1834,$B6,H$3)+p_shop3564*INDEX(output0_shop3564,$B6,H$3)+p_shop65*INDEX(output0_shop65,$B6,H$3)+p_lei1834*INDEX(output0_lei1834,$B6,H$3)+p_lei3564*INDEX(output0_lei3564,$B6,H$3)+p_lei65*INDEX(output2_lei65,$B6,H$3)</f>
        <v>1.8106280340898051</v>
      </c>
      <c r="I6" s="575">
        <f ca="1">p_work1834*INDEX(output0_work1834,$B6,I$3)+p_work3564*INDEX(output0_work3564,$B6,I$3)+p_shop1834*INDEX(output0_shop1834,$B6,I$3)+p_shop3564*INDEX(output0_shop3564,$B6,I$3)+p_shop65*INDEX(output0_shop65,$B6,I$3)+p_lei1834*INDEX(output0_lei1834,$B6,I$3)+p_lei3564*INDEX(output0_lei3564,$B6,I$3)+p_lei65*INDEX(output2_lei65,$B6,I$3)</f>
        <v>1.9835767774347932</v>
      </c>
      <c r="J6" s="575">
        <f ca="1">p_work1834*INDEX(output0_work1834,$B6,J$3)+p_work3564*INDEX(output0_work3564,$B6,J$3)+p_shop1834*INDEX(output0_shop1834,$B6,J$3)+p_shop3564*INDEX(output0_shop3564,$B6,J$3)+p_shop65*INDEX(output0_shop65,$B6,J$3)+p_lei1834*INDEX(output0_lei1834,$B6,J$3)+p_lei3564*INDEX(output0_lei3564,$B6,J$3)+p_lei65*INDEX(output2_lei65,$B6,J$3)</f>
        <v>2.1565255207797809</v>
      </c>
      <c r="K6" s="575">
        <f ca="1">p_work1834*INDEX(output0_work1834,$B6,K$3)+p_work3564*INDEX(output0_work3564,$B6,K$3)+p_shop1834*INDEX(output0_shop1834,$B6,K$3)+p_shop3564*INDEX(output0_shop3564,$B6,K$3)+p_shop65*INDEX(output0_shop65,$B6,K$3)+p_lei1834*INDEX(output0_lei1834,$B6,K$3)+p_lei3564*INDEX(output0_lei3564,$B6,K$3)+p_lei65*INDEX(output2_lei65,$B6,K$3)</f>
        <v>2.329474264124769</v>
      </c>
      <c r="L6" s="575">
        <f ca="1">p_work1834*INDEX(output0_work1834,$B6,L$3)+p_work3564*INDEX(output0_work3564,$B6,L$3)+p_shop1834*INDEX(output0_shop1834,$B6,L$3)+p_shop3564*INDEX(output0_shop3564,$B6,L$3)+p_shop65*INDEX(output0_shop65,$B6,L$3)+p_lei1834*INDEX(output0_lei1834,$B6,L$3)+p_lei3564*INDEX(output0_lei3564,$B6,L$3)+p_lei65*INDEX(output2_lei65,$B6,L$3)</f>
        <v>2.5024230074697567</v>
      </c>
      <c r="M6" s="575">
        <f ca="1">p_work1834*INDEX(output0_work1834,$B6,M$3)+p_work3564*INDEX(output0_work3564,$B6,M$3)+p_shop1834*INDEX(output0_shop1834,$B6,M$3)+p_shop3564*INDEX(output0_shop3564,$B6,M$3)+p_shop65*INDEX(output0_shop65,$B6,M$3)+p_lei1834*INDEX(output0_lei1834,$B6,M$3)+p_lei3564*INDEX(output0_lei3564,$B6,M$3)+p_lei65*INDEX(output2_lei65,$B6,M$3)</f>
        <v>2.6753717508147452</v>
      </c>
      <c r="N6" s="575">
        <f ca="1">p_work1834*INDEX(output0_work1834,$B6,N$3)+p_work3564*INDEX(output0_work3564,$B6,N$3)+p_shop1834*INDEX(output0_shop1834,$B6,N$3)+p_shop3564*INDEX(output0_shop3564,$B6,N$3)+p_shop65*INDEX(output0_shop65,$B6,N$3)+p_lei1834*INDEX(output0_lei1834,$B6,N$3)+p_lei3564*INDEX(output0_lei3564,$B6,N$3)+p_lei65*INDEX(output2_lei65,$B6,N$3)</f>
        <v>2.7974097549741397</v>
      </c>
      <c r="O6" s="575">
        <f ca="1">p_work1834*INDEX(output0_work1834,$B6,O$3)+p_work3564*INDEX(output0_work3564,$B6,O$3)+p_shop1834*INDEX(output0_shop1834,$B6,O$3)+p_shop3564*INDEX(output0_shop3564,$B6,O$3)+p_shop65*INDEX(output0_shop65,$B6,O$3)+p_lei1834*INDEX(output0_lei1834,$B6,O$3)+p_lei3564*INDEX(output0_lei3564,$B6,O$3)+p_lei65*INDEX(output2_lei65,$B6,O$3)</f>
        <v>2.9067200743371369</v>
      </c>
      <c r="P6" s="575">
        <f ca="1">p_work1834*INDEX(output0_work1834,$B6,P$3)+p_work3564*INDEX(output0_work3564,$B6,P$3)+p_shop1834*INDEX(output0_shop1834,$B6,P$3)+p_shop3564*INDEX(output0_shop3564,$B6,P$3)+p_shop65*INDEX(output0_shop65,$B6,P$3)+p_lei1834*INDEX(output0_lei1834,$B6,P$3)+p_lei3564*INDEX(output0_lei3564,$B6,P$3)+p_lei65*INDEX(output2_lei65,$B6,P$3)</f>
        <v>3.0160303937001345</v>
      </c>
      <c r="Q6" s="575">
        <f ca="1">p_work1834*INDEX(output0_work1834,$B6,Q$3)+p_work3564*INDEX(output0_work3564,$B6,Q$3)+p_shop1834*INDEX(output0_shop1834,$B6,Q$3)+p_shop3564*INDEX(output0_shop3564,$B6,Q$3)+p_shop65*INDEX(output0_shop65,$B6,Q$3)+p_lei1834*INDEX(output0_lei1834,$B6,Q$3)+p_lei3564*INDEX(output0_lei3564,$B6,Q$3)+p_lei65*INDEX(output2_lei65,$B6,Q$3)</f>
        <v>3.1253407130631317</v>
      </c>
      <c r="R6" s="575">
        <f ca="1">p_work1834*INDEX(output0_work1834,$B6,R$3)+p_work3564*INDEX(output0_work3564,$B6,R$3)+p_shop1834*INDEX(output0_shop1834,$B6,R$3)+p_shop3564*INDEX(output0_shop3564,$B6,R$3)+p_shop65*INDEX(output0_shop65,$B6,R$3)+p_lei1834*INDEX(output0_lei1834,$B6,R$3)+p_lei3564*INDEX(output0_lei3564,$B6,R$3)+p_lei65*INDEX(output2_lei65,$B6,R$3)</f>
        <v>3.2346510324261288</v>
      </c>
      <c r="S6" s="575">
        <f ca="1">p_work1834*INDEX(output0_work1834,$B6,S$3)+p_work3564*INDEX(output0_work3564,$B6,S$3)+p_shop1834*INDEX(output0_shop1834,$B6,S$3)+p_shop3564*INDEX(output0_shop3564,$B6,S$3)+p_shop65*INDEX(output0_shop65,$B6,S$3)+p_lei1834*INDEX(output0_lei1834,$B6,S$3)+p_lei3564*INDEX(output0_lei3564,$B6,S$3)+p_lei65*INDEX(output2_lei65,$B6,S$3)</f>
        <v>3.3439613517891256</v>
      </c>
      <c r="T6" s="575">
        <f ca="1">p_work1834*INDEX(output0_work1834,$B6,T$3)+p_work3564*INDEX(output0_work3564,$B6,T$3)+p_shop1834*INDEX(output0_shop1834,$B6,T$3)+p_shop3564*INDEX(output0_shop3564,$B6,T$3)+p_shop65*INDEX(output0_shop65,$B6,T$3)+p_lei1834*INDEX(output0_lei1834,$B6,T$3)+p_lei3564*INDEX(output0_lei3564,$B6,T$3)+p_lei65*INDEX(output2_lei65,$B6,T$3)</f>
        <v>3.3658234156617248</v>
      </c>
      <c r="U6" s="575">
        <f ca="1">p_work1834*INDEX(output0_work1834,$B6,U$3)+p_work3564*INDEX(output0_work3564,$B6,U$3)+p_shop1834*INDEX(output0_shop1834,$B6,U$3)+p_shop3564*INDEX(output0_shop3564,$B6,U$3)+p_shop65*INDEX(output0_shop65,$B6,U$3)+p_lei1834*INDEX(output0_lei1834,$B6,U$3)+p_lei3564*INDEX(output0_lei3564,$B6,U$3)+p_lei65*INDEX(output2_lei65,$B6,U$3)</f>
        <v>3.3658234156617248</v>
      </c>
      <c r="V6" s="575">
        <f ca="1">p_work1834*INDEX(output0_work1834,$B6,V$3)+p_work3564*INDEX(output0_work3564,$B6,V$3)+p_shop1834*INDEX(output0_shop1834,$B6,V$3)+p_shop3564*INDEX(output0_shop3564,$B6,V$3)+p_shop65*INDEX(output0_shop65,$B6,V$3)+p_lei1834*INDEX(output0_lei1834,$B6,V$3)+p_lei3564*INDEX(output0_lei3564,$B6,V$3)+p_lei65*INDEX(output2_lei65,$B6,V$3)</f>
        <v>3.3658234156617248</v>
      </c>
      <c r="W6" s="576">
        <f ca="1">p_work1834*INDEX(output0_work1834,$B6,W$3)+p_work3564*INDEX(output0_work3564,$B6,W$3)+p_shop1834*INDEX(output0_shop1834,$B6,W$3)+p_shop3564*INDEX(output0_shop3564,$B6,W$3)+p_shop65*INDEX(output0_shop65,$B6,W$3)+p_lei1834*INDEX(output0_lei1834,$B6,W$3)+p_lei3564*INDEX(output0_lei3564,$B6,W$3)+p_lei65*INDEX(output2_lei65,$B6,W$3)</f>
        <v>3.3658234156617248</v>
      </c>
    </row>
    <row r="7" spans="1:24" s="244" customFormat="1">
      <c r="A7" s="18" t="s">
        <v>294</v>
      </c>
      <c r="B7" s="569">
        <v>22</v>
      </c>
      <c r="C7" s="506">
        <f>p_work1834*INDEX(output0_work1834,$B7,C$3)+p_work3564*INDEX(output0_work3564,$B7,C$3)+p_shop1834*INDEX(output0_shop1834,$B7,C$3)+p_shop3564*INDEX(output0_shop3564,$B7,C$3)+p_shop65*INDEX(output0_shop65,$B7,C$3)+p_lei1834*INDEX(output0_lei1834,$B7,C$3)+p_lei3564*INDEX(output0_lei3564,$B7,C$3)+p_lei65*INDEX(output2_lei65,$B7,C$3)</f>
        <v>173809.52380952382</v>
      </c>
      <c r="D7" s="506">
        <f>p_work1834*INDEX(output0_work1834,$B7,D$3)+p_work3564*INDEX(output0_work3564,$B7,D$3)+p_shop1834*INDEX(output0_shop1834,$B7,D$3)+p_shop3564*INDEX(output0_shop3564,$B7,D$3)+p_shop65*INDEX(output0_shop65,$B7,D$3)+p_lei1834*INDEX(output0_lei1834,$B7,D$3)+p_lei3564*INDEX(output0_lei3564,$B7,D$3)+p_lei65*INDEX(output2_lei65,$B7,D$3)</f>
        <v>173809.52380952382</v>
      </c>
      <c r="E7" s="506">
        <f>p_work1834*INDEX(output0_work1834,$B7,E$3)+p_work3564*INDEX(output0_work3564,$B7,E$3)+p_shop1834*INDEX(output0_shop1834,$B7,E$3)+p_shop3564*INDEX(output0_shop3564,$B7,E$3)+p_shop65*INDEX(output0_shop65,$B7,E$3)+p_lei1834*INDEX(output0_lei1834,$B7,E$3)+p_lei3564*INDEX(output0_lei3564,$B7,E$3)+p_lei65*INDEX(output2_lei65,$B7,E$3)</f>
        <v>173809.52380952382</v>
      </c>
      <c r="F7" s="506">
        <f>p_work1834*INDEX(output0_work1834,$B7,F$3)+p_work3564*INDEX(output0_work3564,$B7,F$3)+p_shop1834*INDEX(output0_shop1834,$B7,F$3)+p_shop3564*INDEX(output0_shop3564,$B7,F$3)+p_shop65*INDEX(output0_shop65,$B7,F$3)+p_lei1834*INDEX(output0_lei1834,$B7,F$3)+p_lei3564*INDEX(output0_lei3564,$B7,F$3)+p_lei65*INDEX(output2_lei65,$B7,F$3)</f>
        <v>173809.52380952382</v>
      </c>
      <c r="G7" s="506">
        <f>p_work1834*INDEX(output0_work1834,$B7,G$3)+p_work3564*INDEX(output0_work3564,$B7,G$3)+p_shop1834*INDEX(output0_shop1834,$B7,G$3)+p_shop3564*INDEX(output0_shop3564,$B7,G$3)+p_shop65*INDEX(output0_shop65,$B7,G$3)+p_lei1834*INDEX(output0_lei1834,$B7,G$3)+p_lei3564*INDEX(output0_lei3564,$B7,G$3)+p_lei65*INDEX(output2_lei65,$B7,G$3)</f>
        <v>173809.52380952382</v>
      </c>
      <c r="H7" s="506">
        <f>p_work1834*INDEX(output0_work1834,$B7,H$3)+p_work3564*INDEX(output0_work3564,$B7,H$3)+p_shop1834*INDEX(output0_shop1834,$B7,H$3)+p_shop3564*INDEX(output0_shop3564,$B7,H$3)+p_shop65*INDEX(output0_shop65,$B7,H$3)+p_lei1834*INDEX(output0_lei1834,$B7,H$3)+p_lei3564*INDEX(output0_lei3564,$B7,H$3)+p_lei65*INDEX(output2_lei65,$B7,H$3)</f>
        <v>173809.52380952382</v>
      </c>
      <c r="I7" s="506">
        <f>p_work1834*INDEX(output0_work1834,$B7,I$3)+p_work3564*INDEX(output0_work3564,$B7,I$3)+p_shop1834*INDEX(output0_shop1834,$B7,I$3)+p_shop3564*INDEX(output0_shop3564,$B7,I$3)+p_shop65*INDEX(output0_shop65,$B7,I$3)+p_lei1834*INDEX(output0_lei1834,$B7,I$3)+p_lei3564*INDEX(output0_lei3564,$B7,I$3)+p_lei65*INDEX(output2_lei65,$B7,I$3)</f>
        <v>173809.52380952382</v>
      </c>
      <c r="J7" s="506">
        <f>p_work1834*INDEX(output0_work1834,$B7,J$3)+p_work3564*INDEX(output0_work3564,$B7,J$3)+p_shop1834*INDEX(output0_shop1834,$B7,J$3)+p_shop3564*INDEX(output0_shop3564,$B7,J$3)+p_shop65*INDEX(output0_shop65,$B7,J$3)+p_lei1834*INDEX(output0_lei1834,$B7,J$3)+p_lei3564*INDEX(output0_lei3564,$B7,J$3)+p_lei65*INDEX(output2_lei65,$B7,J$3)</f>
        <v>173809.52380952382</v>
      </c>
      <c r="K7" s="506">
        <f>p_work1834*INDEX(output0_work1834,$B7,K$3)+p_work3564*INDEX(output0_work3564,$B7,K$3)+p_shop1834*INDEX(output0_shop1834,$B7,K$3)+p_shop3564*INDEX(output0_shop3564,$B7,K$3)+p_shop65*INDEX(output0_shop65,$B7,K$3)+p_lei1834*INDEX(output0_lei1834,$B7,K$3)+p_lei3564*INDEX(output0_lei3564,$B7,K$3)+p_lei65*INDEX(output2_lei65,$B7,K$3)</f>
        <v>173809.52380952382</v>
      </c>
      <c r="L7" s="506">
        <f>p_work1834*INDEX(output0_work1834,$B7,L$3)+p_work3564*INDEX(output0_work3564,$B7,L$3)+p_shop1834*INDEX(output0_shop1834,$B7,L$3)+p_shop3564*INDEX(output0_shop3564,$B7,L$3)+p_shop65*INDEX(output0_shop65,$B7,L$3)+p_lei1834*INDEX(output0_lei1834,$B7,L$3)+p_lei3564*INDEX(output0_lei3564,$B7,L$3)+p_lei65*INDEX(output2_lei65,$B7,L$3)</f>
        <v>173809.52380952382</v>
      </c>
      <c r="M7" s="506">
        <f>p_work1834*INDEX(output0_work1834,$B7,M$3)+p_work3564*INDEX(output0_work3564,$B7,M$3)+p_shop1834*INDEX(output0_shop1834,$B7,M$3)+p_shop3564*INDEX(output0_shop3564,$B7,M$3)+p_shop65*INDEX(output0_shop65,$B7,M$3)+p_lei1834*INDEX(output0_lei1834,$B7,M$3)+p_lei3564*INDEX(output0_lei3564,$B7,M$3)+p_lei65*INDEX(output2_lei65,$B7,M$3)</f>
        <v>173809.52380952382</v>
      </c>
      <c r="N7" s="506">
        <f>p_work1834*INDEX(output0_work1834,$B7,N$3)+p_work3564*INDEX(output0_work3564,$B7,N$3)+p_shop1834*INDEX(output0_shop1834,$B7,N$3)+p_shop3564*INDEX(output0_shop3564,$B7,N$3)+p_shop65*INDEX(output0_shop65,$B7,N$3)+p_lei1834*INDEX(output0_lei1834,$B7,N$3)+p_lei3564*INDEX(output0_lei3564,$B7,N$3)+p_lei65*INDEX(output2_lei65,$B7,N$3)</f>
        <v>173809.52380952382</v>
      </c>
      <c r="O7" s="506">
        <f>p_work1834*INDEX(output0_work1834,$B7,O$3)+p_work3564*INDEX(output0_work3564,$B7,O$3)+p_shop1834*INDEX(output0_shop1834,$B7,O$3)+p_shop3564*INDEX(output0_shop3564,$B7,O$3)+p_shop65*INDEX(output0_shop65,$B7,O$3)+p_lei1834*INDEX(output0_lei1834,$B7,O$3)+p_lei3564*INDEX(output0_lei3564,$B7,O$3)+p_lei65*INDEX(output2_lei65,$B7,O$3)</f>
        <v>173809.52380952382</v>
      </c>
      <c r="P7" s="506">
        <f>p_work1834*INDEX(output0_work1834,$B7,P$3)+p_work3564*INDEX(output0_work3564,$B7,P$3)+p_shop1834*INDEX(output0_shop1834,$B7,P$3)+p_shop3564*INDEX(output0_shop3564,$B7,P$3)+p_shop65*INDEX(output0_shop65,$B7,P$3)+p_lei1834*INDEX(output0_lei1834,$B7,P$3)+p_lei3564*INDEX(output0_lei3564,$B7,P$3)+p_lei65*INDEX(output2_lei65,$B7,P$3)</f>
        <v>173809.52380952382</v>
      </c>
      <c r="Q7" s="506">
        <f>p_work1834*INDEX(output0_work1834,$B7,Q$3)+p_work3564*INDEX(output0_work3564,$B7,Q$3)+p_shop1834*INDEX(output0_shop1834,$B7,Q$3)+p_shop3564*INDEX(output0_shop3564,$B7,Q$3)+p_shop65*INDEX(output0_shop65,$B7,Q$3)+p_lei1834*INDEX(output0_lei1834,$B7,Q$3)+p_lei3564*INDEX(output0_lei3564,$B7,Q$3)+p_lei65*INDEX(output2_lei65,$B7,Q$3)</f>
        <v>173809.52380952382</v>
      </c>
      <c r="R7" s="506">
        <f>p_work1834*INDEX(output0_work1834,$B7,R$3)+p_work3564*INDEX(output0_work3564,$B7,R$3)+p_shop1834*INDEX(output0_shop1834,$B7,R$3)+p_shop3564*INDEX(output0_shop3564,$B7,R$3)+p_shop65*INDEX(output0_shop65,$B7,R$3)+p_lei1834*INDEX(output0_lei1834,$B7,R$3)+p_lei3564*INDEX(output0_lei3564,$B7,R$3)+p_lei65*INDEX(output2_lei65,$B7,R$3)</f>
        <v>173809.52380952382</v>
      </c>
      <c r="S7" s="506">
        <f>p_work1834*INDEX(output0_work1834,$B7,S$3)+p_work3564*INDEX(output0_work3564,$B7,S$3)+p_shop1834*INDEX(output0_shop1834,$B7,S$3)+p_shop3564*INDEX(output0_shop3564,$B7,S$3)+p_shop65*INDEX(output0_shop65,$B7,S$3)+p_lei1834*INDEX(output0_lei1834,$B7,S$3)+p_lei3564*INDEX(output0_lei3564,$B7,S$3)+p_lei65*INDEX(output2_lei65,$B7,S$3)</f>
        <v>173809.52380952382</v>
      </c>
      <c r="T7" s="506">
        <f>p_work1834*INDEX(output0_work1834,$B7,T$3)+p_work3564*INDEX(output0_work3564,$B7,T$3)+p_shop1834*INDEX(output0_shop1834,$B7,T$3)+p_shop3564*INDEX(output0_shop3564,$B7,T$3)+p_shop65*INDEX(output0_shop65,$B7,T$3)+p_lei1834*INDEX(output0_lei1834,$B7,T$3)+p_lei3564*INDEX(output0_lei3564,$B7,T$3)+p_lei65*INDEX(output2_lei65,$B7,T$3)</f>
        <v>173809.52380952382</v>
      </c>
      <c r="U7" s="506">
        <f>p_work1834*INDEX(output0_work1834,$B7,U$3)+p_work3564*INDEX(output0_work3564,$B7,U$3)+p_shop1834*INDEX(output0_shop1834,$B7,U$3)+p_shop3564*INDEX(output0_shop3564,$B7,U$3)+p_shop65*INDEX(output0_shop65,$B7,U$3)+p_lei1834*INDEX(output0_lei1834,$B7,U$3)+p_lei3564*INDEX(output0_lei3564,$B7,U$3)+p_lei65*INDEX(output2_lei65,$B7,U$3)</f>
        <v>173809.52380952382</v>
      </c>
      <c r="V7" s="506">
        <f>p_work1834*INDEX(output0_work1834,$B7,V$3)+p_work3564*INDEX(output0_work3564,$B7,V$3)+p_shop1834*INDEX(output0_shop1834,$B7,V$3)+p_shop3564*INDEX(output0_shop3564,$B7,V$3)+p_shop65*INDEX(output0_shop65,$B7,V$3)+p_lei1834*INDEX(output0_lei1834,$B7,V$3)+p_lei3564*INDEX(output0_lei3564,$B7,V$3)+p_lei65*INDEX(output2_lei65,$B7,V$3)</f>
        <v>173809.52380952382</v>
      </c>
      <c r="W7" s="577">
        <f>p_work1834*INDEX(output0_work1834,$B7,W$3)+p_work3564*INDEX(output0_work3564,$B7,W$3)+p_shop1834*INDEX(output0_shop1834,$B7,W$3)+p_shop3564*INDEX(output0_shop3564,$B7,W$3)+p_shop65*INDEX(output0_shop65,$B7,W$3)+p_lei1834*INDEX(output0_lei1834,$B7,W$3)+p_lei3564*INDEX(output0_lei3564,$B7,W$3)+p_lei65*INDEX(output2_lei65,$B7,W$3)</f>
        <v>173809.52380952382</v>
      </c>
    </row>
    <row r="8" spans="1:24" s="244" customFormat="1">
      <c r="A8" s="18" t="s">
        <v>287</v>
      </c>
      <c r="B8" s="569">
        <v>23</v>
      </c>
      <c r="C8" s="53">
        <f ca="1">p_work1834*INDEX(output0_work1834,$B8,C$3)+p_work3564*INDEX(output0_work3564,$B8,C$3)+p_shop1834*INDEX(output0_shop1834,$B8,C$3)+p_shop3564*INDEX(output0_shop3564,$B8,C$3)+p_shop65*INDEX(output0_shop65,$B8,C$3)+p_lei1834*INDEX(output0_lei1834,$B8,C$3)+p_lei3564*INDEX(output0_lei3564,$B8,C$3)+p_lei65*INDEX(output2_lei65,$B8,C$3)</f>
        <v>5.178030250200675</v>
      </c>
      <c r="D8" s="53">
        <f ca="1">p_work1834*INDEX(output0_work1834,$B8,D$3)+p_work3564*INDEX(output0_work3564,$B8,D$3)+p_shop1834*INDEX(output0_shop1834,$B8,D$3)+p_shop3564*INDEX(output0_shop3564,$B8,D$3)+p_shop65*INDEX(output0_shop65,$B8,D$3)+p_lei1834*INDEX(output0_lei1834,$B8,D$3)+p_lei3564*INDEX(output0_lei3564,$B8,D$3)+p_lei65*INDEX(output2_lei65,$B8,D$3)</f>
        <v>8.4909915010076045</v>
      </c>
      <c r="E8" s="53">
        <f ca="1">p_work1834*INDEX(output0_work1834,$B8,E$3)+p_work3564*INDEX(output0_work3564,$B8,E$3)+p_shop1834*INDEX(output0_shop1834,$B8,E$3)+p_shop3564*INDEX(output0_shop3564,$B8,E$3)+p_shop65*INDEX(output0_shop65,$B8,E$3)+p_lei1834*INDEX(output0_lei1834,$B8,E$3)+p_lei3564*INDEX(output0_lei3564,$B8,E$3)+p_lei65*INDEX(output2_lei65,$B8,E$3)</f>
        <v>13.923965089716305</v>
      </c>
      <c r="F8" s="53">
        <f ca="1">p_work1834*INDEX(output0_work1834,$B8,F$3)+p_work3564*INDEX(output0_work3564,$B8,F$3)+p_shop1834*INDEX(output0_shop1834,$B8,F$3)+p_shop3564*INDEX(output0_shop3564,$B8,F$3)+p_shop65*INDEX(output0_shop65,$B8,F$3)+p_lei1834*INDEX(output0_lei1834,$B8,F$3)+p_lei3564*INDEX(output0_lei3564,$B8,F$3)+p_lei65*INDEX(output2_lei65,$B8,F$3)</f>
        <v>22.833163720835572</v>
      </c>
      <c r="G8" s="53">
        <f ca="1">p_work1834*INDEX(output0_work1834,$B8,G$3)+p_work3564*INDEX(output0_work3564,$B8,G$3)+p_shop1834*INDEX(output0_shop1834,$B8,G$3)+p_shop3564*INDEX(output0_shop3564,$B8,G$3)+p_shop65*INDEX(output0_shop65,$B8,G$3)+p_lei1834*INDEX(output0_lei1834,$B8,G$3)+p_lei3564*INDEX(output0_lei3564,$B8,G$3)+p_lei65*INDEX(output2_lei65,$B8,G$3)</f>
        <v>37.441048980248375</v>
      </c>
      <c r="H8" s="53">
        <f ca="1">p_work1834*INDEX(output0_work1834,$B8,H$3)+p_work3564*INDEX(output0_work3564,$B8,H$3)+p_shop1834*INDEX(output0_shop1834,$B8,H$3)+p_shop3564*INDEX(output0_shop3564,$B8,H$3)+p_shop65*INDEX(output0_shop65,$B8,H$3)+p_lei1834*INDEX(output0_lei1834,$B8,H$3)+p_lei3564*INDEX(output0_lei3564,$B8,H$3)+p_lei65*INDEX(output2_lei65,$B8,H$3)</f>
        <v>61.386935407504865</v>
      </c>
      <c r="I8" s="53">
        <f ca="1">p_work1834*INDEX(output0_work1834,$B8,I$3)+p_work3564*INDEX(output0_work3564,$B8,I$3)+p_shop1834*INDEX(output0_shop1834,$B8,I$3)+p_shop3564*INDEX(output0_shop3564,$B8,I$3)+p_shop65*INDEX(output0_shop65,$B8,I$3)+p_lei1834*INDEX(output0_lei1834,$B8,I$3)+p_lei3564*INDEX(output0_lei3564,$B8,I$3)+p_lei65*INDEX(output2_lei65,$B8,I$3)</f>
        <v>100.62276035246461</v>
      </c>
      <c r="J8" s="53">
        <f ca="1">p_work1834*INDEX(output0_work1834,$B8,J$3)+p_work3564*INDEX(output0_work3564,$B8,J$3)+p_shop1834*INDEX(output0_shop1834,$B8,J$3)+p_shop3564*INDEX(output0_shop3564,$B8,J$3)+p_shop65*INDEX(output0_shop65,$B8,J$3)+p_lei1834*INDEX(output0_lei1834,$B8,J$3)+p_lei3564*INDEX(output0_lei3564,$B8,J$3)+p_lei65*INDEX(output2_lei65,$B8,J$3)</f>
        <v>164.86212767960205</v>
      </c>
      <c r="K8" s="53">
        <f ca="1">p_work1834*INDEX(output0_work1834,$B8,K$3)+p_work3564*INDEX(output0_work3564,$B8,K$3)+p_shop1834*INDEX(output0_shop1834,$B8,K$3)+p_shop3564*INDEX(output0_shop3564,$B8,K$3)+p_shop65*INDEX(output0_shop65,$B8,K$3)+p_lei1834*INDEX(output0_lei1834,$B8,K$3)+p_lei3564*INDEX(output0_lei3564,$B8,K$3)+p_lei65*INDEX(output2_lei65,$B8,K$3)</f>
        <v>269.90214146199793</v>
      </c>
      <c r="L8" s="53">
        <f ca="1">p_work1834*INDEX(output0_work1834,$B8,L$3)+p_work3564*INDEX(output0_work3564,$B8,L$3)+p_shop1834*INDEX(output0_shop1834,$B8,L$3)+p_shop3564*INDEX(output0_shop3564,$B8,L$3)+p_shop65*INDEX(output0_shop65,$B8,L$3)+p_lei1834*INDEX(output0_lei1834,$B8,L$3)+p_lei3564*INDEX(output0_lei3564,$B8,L$3)+p_lei65*INDEX(output2_lei65,$B8,L$3)</f>
        <v>441.28443865900857</v>
      </c>
      <c r="M8" s="53">
        <f ca="1">p_work1834*INDEX(output0_work1834,$B8,M$3)+p_work3564*INDEX(output0_work3564,$B8,M$3)+p_shop1834*INDEX(output0_shop1834,$B8,M$3)+p_shop3564*INDEX(output0_shop3564,$B8,M$3)+p_shop65*INDEX(output0_shop65,$B8,M$3)+p_lei1834*INDEX(output0_lei1834,$B8,M$3)+p_lei3564*INDEX(output0_lei3564,$B8,M$3)+p_lei65*INDEX(output2_lei65,$B8,M$3)</f>
        <v>719.91085020929404</v>
      </c>
      <c r="N8" s="53">
        <f ca="1">p_work1834*INDEX(output0_work1834,$B8,N$3)+p_work3564*INDEX(output0_work3564,$B8,N$3)+p_shop1834*INDEX(output0_shop1834,$B8,N$3)+p_shop3564*INDEX(output0_shop3564,$B8,N$3)+p_shop65*INDEX(output0_shop65,$B8,N$3)+p_lei1834*INDEX(output0_lei1834,$B8,N$3)+p_lei3564*INDEX(output0_lei3564,$B8,N$3)+p_lei65*INDEX(output2_lei65,$B8,N$3)</f>
        <v>18239.761940635162</v>
      </c>
      <c r="O8" s="53">
        <f ca="1">p_work1834*INDEX(output0_work1834,$B8,O$3)+p_work3564*INDEX(output0_work3564,$B8,O$3)+p_shop1834*INDEX(output0_shop1834,$B8,O$3)+p_shop3564*INDEX(output0_shop3564,$B8,O$3)+p_shop65*INDEX(output0_shop65,$B8,O$3)+p_lei1834*INDEX(output0_lei1834,$B8,O$3)+p_lei3564*INDEX(output0_lei3564,$B8,O$3)+p_lei65*INDEX(output2_lei65,$B8,O$3)</f>
        <v>18326.142876877322</v>
      </c>
      <c r="P8" s="53">
        <f ca="1">p_work1834*INDEX(output0_work1834,$B8,P$3)+p_work3564*INDEX(output0_work3564,$B8,P$3)+p_shop1834*INDEX(output0_shop1834,$B8,P$3)+p_shop3564*INDEX(output0_shop3564,$B8,P$3)+p_shop65*INDEX(output0_shop65,$B8,P$3)+p_lei1834*INDEX(output0_lei1834,$B8,P$3)+p_lei3564*INDEX(output0_lei3564,$B8,P$3)+p_lei65*INDEX(output2_lei65,$B8,P$3)</f>
        <v>18466.14340269236</v>
      </c>
      <c r="Q8" s="53">
        <f ca="1">p_work1834*INDEX(output0_work1834,$B8,Q$3)+p_work3564*INDEX(output0_work3564,$B8,Q$3)+p_shop1834*INDEX(output0_shop1834,$B8,Q$3)+p_shop3564*INDEX(output0_shop3564,$B8,Q$3)+p_shop65*INDEX(output0_shop65,$B8,Q$3)+p_lei1834*INDEX(output0_lei1834,$B8,Q$3)+p_lei3564*INDEX(output0_lei3564,$B8,Q$3)+p_lei65*INDEX(output2_lei65,$B8,Q$3)</f>
        <v>18691.49613531433</v>
      </c>
      <c r="R8" s="53">
        <f ca="1">p_work1834*INDEX(output0_work1834,$B8,R$3)+p_work3564*INDEX(output0_work3564,$B8,R$3)+p_shop1834*INDEX(output0_shop1834,$B8,R$3)+p_shop3564*INDEX(output0_shop3564,$B8,R$3)+p_shop65*INDEX(output0_shop65,$B8,R$3)+p_lei1834*INDEX(output0_lei1834,$B8,R$3)+p_lei3564*INDEX(output0_lei3564,$B8,R$3)+p_lei65*INDEX(output2_lei65,$B8,R$3)</f>
        <v>19050.254841237183</v>
      </c>
      <c r="S8" s="53">
        <f ca="1">p_work1834*INDEX(output0_work1834,$B8,S$3)+p_work3564*INDEX(output0_work3564,$B8,S$3)+p_shop1834*INDEX(output0_shop1834,$B8,S$3)+p_shop3564*INDEX(output0_shop3564,$B8,S$3)+p_shop65*INDEX(output0_shop65,$B8,S$3)+p_lei1834*INDEX(output0_lei1834,$B8,S$3)+p_lei3564*INDEX(output0_lei3564,$B8,S$3)+p_lei65*INDEX(output2_lei65,$B8,S$3)</f>
        <v>19611.46609116027</v>
      </c>
      <c r="T8" s="53">
        <f ca="1">p_work1834*INDEX(output0_work1834,$B8,T$3)+p_work3564*INDEX(output0_work3564,$B8,T$3)+p_shop1834*INDEX(output0_shop1834,$B8,T$3)+p_shop3564*INDEX(output0_shop3564,$B8,T$3)+p_shop65*INDEX(output0_shop65,$B8,T$3)+p_lei1834*INDEX(output0_lei1834,$B8,T$3)+p_lei3564*INDEX(output0_lei3564,$B8,T$3)+p_lei65*INDEX(output2_lei65,$B8,T$3)</f>
        <v>34384.391662954789</v>
      </c>
      <c r="U8" s="53">
        <f ca="1">p_work1834*INDEX(output0_work1834,$B8,U$3)+p_work3564*INDEX(output0_work3564,$B8,U$3)+p_shop1834*INDEX(output0_shop1834,$B8,U$3)+p_shop3564*INDEX(output0_shop3564,$B8,U$3)+p_shop65*INDEX(output0_shop65,$B8,U$3)+p_lei1834*INDEX(output0_lei1834,$B8,U$3)+p_lei3564*INDEX(output0_lei3564,$B8,U$3)+p_lei65*INDEX(output2_lei65,$B8,U$3)</f>
        <v>34384.391662954789</v>
      </c>
      <c r="V8" s="53">
        <f ca="1">p_work1834*INDEX(output0_work1834,$B8,V$3)+p_work3564*INDEX(output0_work3564,$B8,V$3)+p_shop1834*INDEX(output0_shop1834,$B8,V$3)+p_shop3564*INDEX(output0_shop3564,$B8,V$3)+p_shop65*INDEX(output0_shop65,$B8,V$3)+p_lei1834*INDEX(output0_lei1834,$B8,V$3)+p_lei3564*INDEX(output0_lei3564,$B8,V$3)+p_lei65*INDEX(output2_lei65,$B8,V$3)</f>
        <v>34384.391662954789</v>
      </c>
      <c r="W8" s="119">
        <f ca="1">p_work1834*INDEX(output0_work1834,$B8,W$3)+p_work3564*INDEX(output0_work3564,$B8,W$3)+p_shop1834*INDEX(output0_shop1834,$B8,W$3)+p_shop3564*INDEX(output0_shop3564,$B8,W$3)+p_shop65*INDEX(output0_shop65,$B8,W$3)+p_lei1834*INDEX(output0_lei1834,$B8,W$3)+p_lei3564*INDEX(output0_lei3564,$B8,W$3)+p_lei65*INDEX(output2_lei65,$B8,W$3)</f>
        <v>34384.391662954789</v>
      </c>
    </row>
    <row r="9" spans="1:24" s="244" customFormat="1">
      <c r="A9" s="18" t="s">
        <v>301</v>
      </c>
      <c r="B9" s="569">
        <v>30</v>
      </c>
      <c r="C9" s="53">
        <f ca="1">p_work1834*INDEX(output0_work1834,$B9,C$3)+p_work3564*INDEX(output0_work3564,$B9,C$3)+p_shop1834*INDEX(output0_shop1834,$B9,C$3)+p_shop3564*INDEX(output0_shop3564,$B9,C$3)+p_shop65*INDEX(output0_shop65,$B9,C$3)+p_lei1834*INDEX(output0_lei1834,$B9,C$3)+p_lei3564*INDEX(output0_lei3564,$B9,C$3)+p_lei65*INDEX(output2_lei65,$B9,C$3)</f>
        <v>173799.51536862948</v>
      </c>
      <c r="D9" s="53">
        <f ca="1">p_work1834*INDEX(output0_work1834,$B9,D$3)+p_work3564*INDEX(output0_work3564,$B9,D$3)+p_shop1834*INDEX(output0_shop1834,$B9,D$3)+p_shop3564*INDEX(output0_shop3564,$B9,D$3)+p_shop65*INDEX(output0_shop65,$B9,D$3)+p_lei1834*INDEX(output0_lei1834,$B9,D$3)+p_lei3564*INDEX(output0_lei3564,$B9,D$3)+p_lei65*INDEX(output2_lei65,$B9,D$3)</f>
        <v>0</v>
      </c>
      <c r="E9" s="53">
        <f ca="1">p_work1834*INDEX(output0_work1834,$B9,E$3)+p_work3564*INDEX(output0_work3564,$B9,E$3)+p_shop1834*INDEX(output0_shop1834,$B9,E$3)+p_shop3564*INDEX(output0_shop3564,$B9,E$3)+p_shop65*INDEX(output0_shop65,$B9,E$3)+p_lei1834*INDEX(output0_lei1834,$B9,E$3)+p_lei3564*INDEX(output0_lei3564,$B9,E$3)+p_lei65*INDEX(output2_lei65,$B9,E$3)</f>
        <v>0</v>
      </c>
      <c r="F9" s="53">
        <f ca="1">p_work1834*INDEX(output0_work1834,$B9,F$3)+p_work3564*INDEX(output0_work3564,$B9,F$3)+p_shop1834*INDEX(output0_shop1834,$B9,F$3)+p_shop3564*INDEX(output0_shop3564,$B9,F$3)+p_shop65*INDEX(output0_shop65,$B9,F$3)+p_lei1834*INDEX(output0_lei1834,$B9,F$3)+p_lei3564*INDEX(output0_lei3564,$B9,F$3)+p_lei65*INDEX(output2_lei65,$B9,F$3)</f>
        <v>0</v>
      </c>
      <c r="G9" s="53">
        <f ca="1">p_work1834*INDEX(output0_work1834,$B9,G$3)+p_work3564*INDEX(output0_work3564,$B9,G$3)+p_shop1834*INDEX(output0_shop1834,$B9,G$3)+p_shop3564*INDEX(output0_shop3564,$B9,G$3)+p_shop65*INDEX(output0_shop65,$B9,G$3)+p_lei1834*INDEX(output0_lei1834,$B9,G$3)+p_lei3564*INDEX(output0_lei3564,$B9,G$3)+p_lei65*INDEX(output2_lei65,$B9,G$3)</f>
        <v>0</v>
      </c>
      <c r="H9" s="53">
        <f ca="1">p_work1834*INDEX(output0_work1834,$B9,H$3)+p_work3564*INDEX(output0_work3564,$B9,H$3)+p_shop1834*INDEX(output0_shop1834,$B9,H$3)+p_shop3564*INDEX(output0_shop3564,$B9,H$3)+p_shop65*INDEX(output0_shop65,$B9,H$3)+p_lei1834*INDEX(output0_lei1834,$B9,H$3)+p_lei3564*INDEX(output0_lei3564,$B9,H$3)+p_lei65*INDEX(output2_lei65,$B9,H$3)</f>
        <v>0</v>
      </c>
      <c r="I9" s="53">
        <f ca="1">p_work1834*INDEX(output0_work1834,$B9,I$3)+p_work3564*INDEX(output0_work3564,$B9,I$3)+p_shop1834*INDEX(output0_shop1834,$B9,I$3)+p_shop3564*INDEX(output0_shop3564,$B9,I$3)+p_shop65*INDEX(output0_shop65,$B9,I$3)+p_lei1834*INDEX(output0_lei1834,$B9,I$3)+p_lei3564*INDEX(output0_lei3564,$B9,I$3)+p_lei65*INDEX(output2_lei65,$B9,I$3)</f>
        <v>0</v>
      </c>
      <c r="J9" s="53">
        <f ca="1">p_work1834*INDEX(output0_work1834,$B9,J$3)+p_work3564*INDEX(output0_work3564,$B9,J$3)+p_shop1834*INDEX(output0_shop1834,$B9,J$3)+p_shop3564*INDEX(output0_shop3564,$B9,J$3)+p_shop65*INDEX(output0_shop65,$B9,J$3)+p_lei1834*INDEX(output0_lei1834,$B9,J$3)+p_lei3564*INDEX(output0_lei3564,$B9,J$3)+p_lei65*INDEX(output2_lei65,$B9,J$3)</f>
        <v>0</v>
      </c>
      <c r="K9" s="53">
        <f ca="1">p_work1834*INDEX(output0_work1834,$B9,K$3)+p_work3564*INDEX(output0_work3564,$B9,K$3)+p_shop1834*INDEX(output0_shop1834,$B9,K$3)+p_shop3564*INDEX(output0_shop3564,$B9,K$3)+p_shop65*INDEX(output0_shop65,$B9,K$3)+p_lei1834*INDEX(output0_lei1834,$B9,K$3)+p_lei3564*INDEX(output0_lei3564,$B9,K$3)+p_lei65*INDEX(output2_lei65,$B9,K$3)</f>
        <v>0</v>
      </c>
      <c r="L9" s="53">
        <f ca="1">p_work1834*INDEX(output0_work1834,$B9,L$3)+p_work3564*INDEX(output0_work3564,$B9,L$3)+p_shop1834*INDEX(output0_shop1834,$B9,L$3)+p_shop3564*INDEX(output0_shop3564,$B9,L$3)+p_shop65*INDEX(output0_shop65,$B9,L$3)+p_lei1834*INDEX(output0_lei1834,$B9,L$3)+p_lei3564*INDEX(output0_lei3564,$B9,L$3)+p_lei65*INDEX(output2_lei65,$B9,L$3)</f>
        <v>0</v>
      </c>
      <c r="M9" s="53">
        <f ca="1">p_work1834*INDEX(output0_work1834,$B9,M$3)+p_work3564*INDEX(output0_work3564,$B9,M$3)+p_shop1834*INDEX(output0_shop1834,$B9,M$3)+p_shop3564*INDEX(output0_shop3564,$B9,M$3)+p_shop65*INDEX(output0_shop65,$B9,M$3)+p_lei1834*INDEX(output0_lei1834,$B9,M$3)+p_lei3564*INDEX(output0_lei3564,$B9,M$3)+p_lei65*INDEX(output2_lei65,$B9,M$3)</f>
        <v>0</v>
      </c>
      <c r="N9" s="53">
        <f ca="1">p_work1834*INDEX(output0_work1834,$B9,N$3)+p_work3564*INDEX(output0_work3564,$B9,N$3)+p_shop1834*INDEX(output0_shop1834,$B9,N$3)+p_shop3564*INDEX(output0_shop3564,$B9,N$3)+p_shop65*INDEX(output0_shop65,$B9,N$3)+p_lei1834*INDEX(output0_lei1834,$B9,N$3)+p_lei3564*INDEX(output0_lei3564,$B9,N$3)+p_lei65*INDEX(output2_lei65,$B9,N$3)</f>
        <v>0</v>
      </c>
      <c r="O9" s="53">
        <f ca="1">p_work1834*INDEX(output0_work1834,$B9,O$3)+p_work3564*INDEX(output0_work3564,$B9,O$3)+p_shop1834*INDEX(output0_shop1834,$B9,O$3)+p_shop3564*INDEX(output0_shop3564,$B9,O$3)+p_shop65*INDEX(output0_shop65,$B9,O$3)+p_lei1834*INDEX(output0_lei1834,$B9,O$3)+p_lei3564*INDEX(output0_lei3564,$B9,O$3)+p_lei65*INDEX(output2_lei65,$B9,O$3)</f>
        <v>0</v>
      </c>
      <c r="P9" s="53">
        <f ca="1">p_work1834*INDEX(output0_work1834,$B9,P$3)+p_work3564*INDEX(output0_work3564,$B9,P$3)+p_shop1834*INDEX(output0_shop1834,$B9,P$3)+p_shop3564*INDEX(output0_shop3564,$B9,P$3)+p_shop65*INDEX(output0_shop65,$B9,P$3)+p_lei1834*INDEX(output0_lei1834,$B9,P$3)+p_lei3564*INDEX(output0_lei3564,$B9,P$3)+p_lei65*INDEX(output2_lei65,$B9,P$3)</f>
        <v>0</v>
      </c>
      <c r="Q9" s="53">
        <f ca="1">p_work1834*INDEX(output0_work1834,$B9,Q$3)+p_work3564*INDEX(output0_work3564,$B9,Q$3)+p_shop1834*INDEX(output0_shop1834,$B9,Q$3)+p_shop3564*INDEX(output0_shop3564,$B9,Q$3)+p_shop65*INDEX(output0_shop65,$B9,Q$3)+p_lei1834*INDEX(output0_lei1834,$B9,Q$3)+p_lei3564*INDEX(output0_lei3564,$B9,Q$3)+p_lei65*INDEX(output2_lei65,$B9,Q$3)</f>
        <v>0</v>
      </c>
      <c r="R9" s="53">
        <f ca="1">p_work1834*INDEX(output0_work1834,$B9,R$3)+p_work3564*INDEX(output0_work3564,$B9,R$3)+p_shop1834*INDEX(output0_shop1834,$B9,R$3)+p_shop3564*INDEX(output0_shop3564,$B9,R$3)+p_shop65*INDEX(output0_shop65,$B9,R$3)+p_lei1834*INDEX(output0_lei1834,$B9,R$3)+p_lei3564*INDEX(output0_lei3564,$B9,R$3)+p_lei65*INDEX(output2_lei65,$B9,R$3)</f>
        <v>0</v>
      </c>
      <c r="S9" s="53">
        <f ca="1">p_work1834*INDEX(output0_work1834,$B9,S$3)+p_work3564*INDEX(output0_work3564,$B9,S$3)+p_shop1834*INDEX(output0_shop1834,$B9,S$3)+p_shop3564*INDEX(output0_shop3564,$B9,S$3)+p_shop65*INDEX(output0_shop65,$B9,S$3)+p_lei1834*INDEX(output0_lei1834,$B9,S$3)+p_lei3564*INDEX(output0_lei3564,$B9,S$3)+p_lei65*INDEX(output2_lei65,$B9,S$3)</f>
        <v>0</v>
      </c>
      <c r="T9" s="53">
        <f ca="1">p_work1834*INDEX(output0_work1834,$B9,T$3)+p_work3564*INDEX(output0_work3564,$B9,T$3)+p_shop1834*INDEX(output0_shop1834,$B9,T$3)+p_shop3564*INDEX(output0_shop3564,$B9,T$3)+p_shop65*INDEX(output0_shop65,$B9,T$3)+p_lei1834*INDEX(output0_lei1834,$B9,T$3)+p_lei3564*INDEX(output0_lei3564,$B9,T$3)+p_lei65*INDEX(output2_lei65,$B9,T$3)</f>
        <v>0</v>
      </c>
      <c r="U9" s="53">
        <f ca="1">p_work1834*INDEX(output0_work1834,$B9,U$3)+p_work3564*INDEX(output0_work3564,$B9,U$3)+p_shop1834*INDEX(output0_shop1834,$B9,U$3)+p_shop3564*INDEX(output0_shop3564,$B9,U$3)+p_shop65*INDEX(output0_shop65,$B9,U$3)+p_lei1834*INDEX(output0_lei1834,$B9,U$3)+p_lei3564*INDEX(output0_lei3564,$B9,U$3)+p_lei65*INDEX(output2_lei65,$B9,U$3)</f>
        <v>0</v>
      </c>
      <c r="V9" s="53">
        <f ca="1">p_work1834*INDEX(output0_work1834,$B9,V$3)+p_work3564*INDEX(output0_work3564,$B9,V$3)+p_shop1834*INDEX(output0_shop1834,$B9,V$3)+p_shop3564*INDEX(output0_shop3564,$B9,V$3)+p_shop65*INDEX(output0_shop65,$B9,V$3)+p_lei1834*INDEX(output0_lei1834,$B9,V$3)+p_lei3564*INDEX(output0_lei3564,$B9,V$3)+p_lei65*INDEX(output2_lei65,$B9,V$3)</f>
        <v>0</v>
      </c>
      <c r="W9" s="119">
        <f ca="1">p_work1834*INDEX(output0_work1834,$B9,W$3)+p_work3564*INDEX(output0_work3564,$B9,W$3)+p_shop1834*INDEX(output0_shop1834,$B9,W$3)+p_shop3564*INDEX(output0_shop3564,$B9,W$3)+p_shop65*INDEX(output0_shop65,$B9,W$3)+p_lei1834*INDEX(output0_lei1834,$B9,W$3)+p_lei3564*INDEX(output0_lei3564,$B9,W$3)+p_lei65*INDEX(output2_lei65,$B9,W$3)</f>
        <v>0</v>
      </c>
    </row>
    <row r="10" spans="1:24" s="244" customFormat="1">
      <c r="A10" s="18" t="s">
        <v>288</v>
      </c>
      <c r="B10" s="569">
        <v>24</v>
      </c>
      <c r="C10" s="53">
        <f ca="1">p_work1834*INDEX(output0_work1834,$B10,C$3)+p_work3564*INDEX(output0_work3564,$B10,C$3)+p_shop1834*INDEX(output0_shop1834,$B10,C$3)+p_shop3564*INDEX(output0_shop3564,$B10,C$3)+p_shop65*INDEX(output0_shop65,$B10,C$3)+p_lei1834*INDEX(output0_lei1834,$B10,C$3)+p_lei3564*INDEX(output0_lei3564,$B10,C$3)+p_lei65*INDEX(output2_lei65,$B10,C$3)</f>
        <v>0</v>
      </c>
      <c r="D10" s="53">
        <f ca="1">p_work1834*INDEX(output0_work1834,$B10,D$3)+p_work3564*INDEX(output0_work3564,$B10,D$3)+p_shop1834*INDEX(output0_shop1834,$B10,D$3)+p_shop3564*INDEX(output0_shop3564,$B10,D$3)+p_shop65*INDEX(output0_shop65,$B10,D$3)+p_lei1834*INDEX(output0_lei1834,$B10,D$3)+p_lei3564*INDEX(output0_lei3564,$B10,D$3)+p_lei65*INDEX(output2_lei65,$B10,D$3)</f>
        <v>0</v>
      </c>
      <c r="E10" s="53">
        <f ca="1">p_work1834*INDEX(output0_work1834,$B10,E$3)+p_work3564*INDEX(output0_work3564,$B10,E$3)+p_shop1834*INDEX(output0_shop1834,$B10,E$3)+p_shop3564*INDEX(output0_shop3564,$B10,E$3)+p_shop65*INDEX(output0_shop65,$B10,E$3)+p_lei1834*INDEX(output0_lei1834,$B10,E$3)+p_lei3564*INDEX(output0_lei3564,$B10,E$3)+p_lei65*INDEX(output2_lei65,$B10,E$3)</f>
        <v>0</v>
      </c>
      <c r="F10" s="53">
        <f ca="1">p_work1834*INDEX(output0_work1834,$B10,F$3)+p_work3564*INDEX(output0_work3564,$B10,F$3)+p_shop1834*INDEX(output0_shop1834,$B10,F$3)+p_shop3564*INDEX(output0_shop3564,$B10,F$3)+p_shop65*INDEX(output0_shop65,$B10,F$3)+p_lei1834*INDEX(output0_lei1834,$B10,F$3)+p_lei3564*INDEX(output0_lei3564,$B10,F$3)+p_lei65*INDEX(output2_lei65,$B10,F$3)</f>
        <v>0</v>
      </c>
      <c r="G10" s="53">
        <f ca="1">p_work1834*INDEX(output0_work1834,$B10,G$3)+p_work3564*INDEX(output0_work3564,$B10,G$3)+p_shop1834*INDEX(output0_shop1834,$B10,G$3)+p_shop3564*INDEX(output0_shop3564,$B10,G$3)+p_shop65*INDEX(output0_shop65,$B10,G$3)+p_lei1834*INDEX(output0_lei1834,$B10,G$3)+p_lei3564*INDEX(output0_lei3564,$B10,G$3)+p_lei65*INDEX(output2_lei65,$B10,G$3)</f>
        <v>0</v>
      </c>
      <c r="H10" s="53">
        <f ca="1">p_work1834*INDEX(output0_work1834,$B10,H$3)+p_work3564*INDEX(output0_work3564,$B10,H$3)+p_shop1834*INDEX(output0_shop1834,$B10,H$3)+p_shop3564*INDEX(output0_shop3564,$B10,H$3)+p_shop65*INDEX(output0_shop65,$B10,H$3)+p_lei1834*INDEX(output0_lei1834,$B10,H$3)+p_lei3564*INDEX(output0_lei3564,$B10,H$3)+p_lei65*INDEX(output2_lei65,$B10,H$3)</f>
        <v>0</v>
      </c>
      <c r="I10" s="53">
        <f ca="1">p_work1834*INDEX(output0_work1834,$B10,I$3)+p_work3564*INDEX(output0_work3564,$B10,I$3)+p_shop1834*INDEX(output0_shop1834,$B10,I$3)+p_shop3564*INDEX(output0_shop3564,$B10,I$3)+p_shop65*INDEX(output0_shop65,$B10,I$3)+p_lei1834*INDEX(output0_lei1834,$B10,I$3)+p_lei3564*INDEX(output0_lei3564,$B10,I$3)+p_lei65*INDEX(output2_lei65,$B10,I$3)</f>
        <v>0</v>
      </c>
      <c r="J10" s="53">
        <f ca="1">p_work1834*INDEX(output0_work1834,$B10,J$3)+p_work3564*INDEX(output0_work3564,$B10,J$3)+p_shop1834*INDEX(output0_shop1834,$B10,J$3)+p_shop3564*INDEX(output0_shop3564,$B10,J$3)+p_shop65*INDEX(output0_shop65,$B10,J$3)+p_lei1834*INDEX(output0_lei1834,$B10,J$3)+p_lei3564*INDEX(output0_lei3564,$B10,J$3)+p_lei65*INDEX(output2_lei65,$B10,J$3)</f>
        <v>0</v>
      </c>
      <c r="K10" s="53">
        <f ca="1">p_work1834*INDEX(output0_work1834,$B10,K$3)+p_work3564*INDEX(output0_work3564,$B10,K$3)+p_shop1834*INDEX(output0_shop1834,$B10,K$3)+p_shop3564*INDEX(output0_shop3564,$B10,K$3)+p_shop65*INDEX(output0_shop65,$B10,K$3)+p_lei1834*INDEX(output0_lei1834,$B10,K$3)+p_lei3564*INDEX(output0_lei3564,$B10,K$3)+p_lei65*INDEX(output2_lei65,$B10,K$3)</f>
        <v>0</v>
      </c>
      <c r="L10" s="53">
        <f ca="1">p_work1834*INDEX(output0_work1834,$B10,L$3)+p_work3564*INDEX(output0_work3564,$B10,L$3)+p_shop1834*INDEX(output0_shop1834,$B10,L$3)+p_shop3564*INDEX(output0_shop3564,$B10,L$3)+p_shop65*INDEX(output0_shop65,$B10,L$3)+p_lei1834*INDEX(output0_lei1834,$B10,L$3)+p_lei3564*INDEX(output0_lei3564,$B10,L$3)+p_lei65*INDEX(output2_lei65,$B10,L$3)</f>
        <v>0</v>
      </c>
      <c r="M10" s="53">
        <f ca="1">p_work1834*INDEX(output0_work1834,$B10,M$3)+p_work3564*INDEX(output0_work3564,$B10,M$3)+p_shop1834*INDEX(output0_shop1834,$B10,M$3)+p_shop3564*INDEX(output0_shop3564,$B10,M$3)+p_shop65*INDEX(output0_shop65,$B10,M$3)+p_lei1834*INDEX(output0_lei1834,$B10,M$3)+p_lei3564*INDEX(output0_lei3564,$B10,M$3)+p_lei65*INDEX(output2_lei65,$B10,M$3)</f>
        <v>0</v>
      </c>
      <c r="N10" s="53">
        <f ca="1">p_work1834*INDEX(output0_work1834,$B10,N$3)+p_work3564*INDEX(output0_work3564,$B10,N$3)+p_shop1834*INDEX(output0_shop1834,$B10,N$3)+p_shop3564*INDEX(output0_shop3564,$B10,N$3)+p_shop65*INDEX(output0_shop65,$B10,N$3)+p_lei1834*INDEX(output0_lei1834,$B10,N$3)+p_lei3564*INDEX(output0_lei3564,$B10,N$3)+p_lei65*INDEX(output2_lei65,$B10,N$3)</f>
        <v>18102.856364153176</v>
      </c>
      <c r="O10" s="53">
        <f ca="1">p_work1834*INDEX(output0_work1834,$B10,O$3)+p_work3564*INDEX(output0_work3564,$B10,O$3)+p_shop1834*INDEX(output0_shop1834,$B10,O$3)+p_shop3564*INDEX(output0_shop3564,$B10,O$3)+p_shop65*INDEX(output0_shop65,$B10,O$3)+p_lei1834*INDEX(output0_lei1834,$B10,O$3)+p_lei3564*INDEX(output0_lei3564,$B10,O$3)+p_lei65*INDEX(output2_lei65,$B10,O$3)</f>
        <v>18102.856364153176</v>
      </c>
      <c r="P10" s="53">
        <f ca="1">p_work1834*INDEX(output0_work1834,$B10,P$3)+p_work3564*INDEX(output0_work3564,$B10,P$3)+p_shop1834*INDEX(output0_shop1834,$B10,P$3)+p_shop3564*INDEX(output0_shop3564,$B10,P$3)+p_shop65*INDEX(output0_shop65,$B10,P$3)+p_lei1834*INDEX(output0_lei1834,$B10,P$3)+p_lei3564*INDEX(output0_lei3564,$B10,P$3)+p_lei65*INDEX(output2_lei65,$B10,P$3)</f>
        <v>18102.856364153176</v>
      </c>
      <c r="Q10" s="53">
        <f ca="1">p_work1834*INDEX(output0_work1834,$B10,Q$3)+p_work3564*INDEX(output0_work3564,$B10,Q$3)+p_shop1834*INDEX(output0_shop1834,$B10,Q$3)+p_shop3564*INDEX(output0_shop3564,$B10,Q$3)+p_shop65*INDEX(output0_shop65,$B10,Q$3)+p_lei1834*INDEX(output0_lei1834,$B10,Q$3)+p_lei3564*INDEX(output0_lei3564,$B10,Q$3)+p_lei65*INDEX(output2_lei65,$B10,Q$3)</f>
        <v>18102.856364153176</v>
      </c>
      <c r="R10" s="53">
        <f ca="1">p_work1834*INDEX(output0_work1834,$B10,R$3)+p_work3564*INDEX(output0_work3564,$B10,R$3)+p_shop1834*INDEX(output0_shop1834,$B10,R$3)+p_shop3564*INDEX(output0_shop3564,$B10,R$3)+p_shop65*INDEX(output0_shop65,$B10,R$3)+p_lei1834*INDEX(output0_lei1834,$B10,R$3)+p_lei3564*INDEX(output0_lei3564,$B10,R$3)+p_lei65*INDEX(output2_lei65,$B10,R$3)</f>
        <v>18102.856364153176</v>
      </c>
      <c r="S10" s="53">
        <f ca="1">p_work1834*INDEX(output0_work1834,$B10,S$3)+p_work3564*INDEX(output0_work3564,$B10,S$3)+p_shop1834*INDEX(output0_shop1834,$B10,S$3)+p_shop3564*INDEX(output0_shop3564,$B10,S$3)+p_shop65*INDEX(output0_shop65,$B10,S$3)+p_lei1834*INDEX(output0_lei1834,$B10,S$3)+p_lei3564*INDEX(output0_lei3564,$B10,S$3)+p_lei65*INDEX(output2_lei65,$B10,S$3)</f>
        <v>18102.856364153176</v>
      </c>
      <c r="T10" s="53">
        <f ca="1">p_work1834*INDEX(output0_work1834,$B10,T$3)+p_work3564*INDEX(output0_work3564,$B10,T$3)+p_shop1834*INDEX(output0_shop1834,$B10,T$3)+p_shop3564*INDEX(output0_shop3564,$B10,T$3)+p_shop65*INDEX(output0_shop65,$B10,T$3)+p_lei1834*INDEX(output0_lei1834,$B10,T$3)+p_lei3564*INDEX(output0_lei3564,$B10,T$3)+p_lei65*INDEX(output2_lei65,$B10,T$3)</f>
        <v>34384.149416191853</v>
      </c>
      <c r="U10" s="53">
        <f ca="1">p_work1834*INDEX(output0_work1834,$B10,U$3)+p_work3564*INDEX(output0_work3564,$B10,U$3)+p_shop1834*INDEX(output0_shop1834,$B10,U$3)+p_shop3564*INDEX(output0_shop3564,$B10,U$3)+p_shop65*INDEX(output0_shop65,$B10,U$3)+p_lei1834*INDEX(output0_lei1834,$B10,U$3)+p_lei3564*INDEX(output0_lei3564,$B10,U$3)+p_lei65*INDEX(output2_lei65,$B10,U$3)</f>
        <v>34384.149416191853</v>
      </c>
      <c r="V10" s="53">
        <f ca="1">p_work1834*INDEX(output0_work1834,$B10,V$3)+p_work3564*INDEX(output0_work3564,$B10,V$3)+p_shop1834*INDEX(output0_shop1834,$B10,V$3)+p_shop3564*INDEX(output0_shop3564,$B10,V$3)+p_shop65*INDEX(output0_shop65,$B10,V$3)+p_lei1834*INDEX(output0_lei1834,$B10,V$3)+p_lei3564*INDEX(output0_lei3564,$B10,V$3)+p_lei65*INDEX(output2_lei65,$B10,V$3)</f>
        <v>34384.149416191853</v>
      </c>
      <c r="W10" s="119">
        <f ca="1">p_work1834*INDEX(output0_work1834,$B10,W$3)+p_work3564*INDEX(output0_work3564,$B10,W$3)+p_shop1834*INDEX(output0_shop1834,$B10,W$3)+p_shop3564*INDEX(output0_shop3564,$B10,W$3)+p_shop65*INDEX(output0_shop65,$B10,W$3)+p_lei1834*INDEX(output0_lei1834,$B10,W$3)+p_lei3564*INDEX(output0_lei3564,$B10,W$3)+p_lei65*INDEX(output2_lei65,$B10,W$3)</f>
        <v>34384.149416191853</v>
      </c>
    </row>
    <row r="11" spans="1:24" s="244" customFormat="1">
      <c r="A11" s="18" t="s">
        <v>289</v>
      </c>
      <c r="B11" s="569">
        <v>25</v>
      </c>
      <c r="C11" s="506">
        <f ca="1">p_work1834*INDEX(output0_work1834,$B11,C$3)+p_work3564*INDEX(output0_work3564,$B11,C$3)+p_shop1834*INDEX(output0_shop1834,$B11,C$3)+p_shop3564*INDEX(output0_shop3564,$B11,C$3)+p_shop65*INDEX(output0_shop65,$B11,C$3)+p_lei1834*INDEX(output0_lei1834,$B11,C$3)+p_lei3564*INDEX(output0_lei3564,$B11,C$3)+p_lei65*INDEX(output2_lei65,$B11,C$3)</f>
        <v>173799.51536862948</v>
      </c>
      <c r="D11" s="506">
        <f ca="1">p_work1834*INDEX(output0_work1834,$B11,D$3)+p_work3564*INDEX(output0_work3564,$B11,D$3)+p_shop1834*INDEX(output0_shop1834,$B11,D$3)+p_shop3564*INDEX(output0_shop3564,$B11,D$3)+p_shop65*INDEX(output0_shop65,$B11,D$3)+p_lei1834*INDEX(output0_lei1834,$B11,D$3)+p_lei3564*INDEX(output0_lei3564,$B11,D$3)+p_lei65*INDEX(output2_lei65,$B11,D$3)</f>
        <v>173793.12307410524</v>
      </c>
      <c r="E11" s="506">
        <f ca="1">p_work1834*INDEX(output0_work1834,$B11,E$3)+p_work3564*INDEX(output0_work3564,$B11,E$3)+p_shop1834*INDEX(output0_shop1834,$B11,E$3)+p_shop3564*INDEX(output0_shop3564,$B11,E$3)+p_shop65*INDEX(output0_shop65,$B11,E$3)+p_lei1834*INDEX(output0_lei1834,$B11,E$3)+p_lei3564*INDEX(output0_lei3564,$B11,E$3)+p_lei65*INDEX(output2_lei65,$B11,E$3)</f>
        <v>173782.64724290132</v>
      </c>
      <c r="F11" s="506">
        <f ca="1">p_work1834*INDEX(output0_work1834,$B11,F$3)+p_work3564*INDEX(output0_work3564,$B11,F$3)+p_shop1834*INDEX(output0_shop1834,$B11,F$3)+p_shop3564*INDEX(output0_shop3564,$B11,F$3)+p_shop65*INDEX(output0_shop65,$B11,F$3)+p_lei1834*INDEX(output0_lei1834,$B11,F$3)+p_lei3564*INDEX(output0_lei3564,$B11,F$3)+p_lei65*INDEX(output2_lei65,$B11,F$3)</f>
        <v>173765.47954417064</v>
      </c>
      <c r="G11" s="506">
        <f ca="1">p_work1834*INDEX(output0_work1834,$B11,G$3)+p_work3564*INDEX(output0_work3564,$B11,G$3)+p_shop1834*INDEX(output0_shop1834,$B11,G$3)+p_shop3564*INDEX(output0_shop3564,$B11,G$3)+p_shop65*INDEX(output0_shop65,$B11,G$3)+p_lei1834*INDEX(output0_lei1834,$B11,G$3)+p_lei3564*INDEX(output0_lei3564,$B11,G$3)+p_lei65*INDEX(output2_lei65,$B11,G$3)</f>
        <v>173737.34726973559</v>
      </c>
      <c r="H11" s="506">
        <f ca="1">p_work1834*INDEX(output0_work1834,$B11,H$3)+p_work3564*INDEX(output0_work3564,$B11,H$3)+p_shop1834*INDEX(output0_shop1834,$B11,H$3)+p_shop3564*INDEX(output0_shop3564,$B11,H$3)+p_shop65*INDEX(output0_shop65,$B11,H$3)+p_lei1834*INDEX(output0_lei1834,$B11,H$3)+p_lei3564*INDEX(output0_lei3564,$B11,H$3)+p_lei65*INDEX(output2_lei65,$B11,H$3)</f>
        <v>173691.25485594576</v>
      </c>
      <c r="I11" s="506">
        <f ca="1">p_work1834*INDEX(output0_work1834,$B11,I$3)+p_work3564*INDEX(output0_work3564,$B11,I$3)+p_shop1834*INDEX(output0_shop1834,$B11,I$3)+p_shop3564*INDEX(output0_shop3564,$B11,I$3)+p_shop65*INDEX(output0_shop65,$B11,I$3)+p_lei1834*INDEX(output0_lei1834,$B11,I$3)+p_lei3564*INDEX(output0_lei3564,$B11,I$3)+p_lei65*INDEX(output2_lei65,$B11,I$3)</f>
        <v>173615.7587268762</v>
      </c>
      <c r="J11" s="506">
        <f ca="1">p_work1834*INDEX(output0_work1834,$B11,J$3)+p_work3564*INDEX(output0_work3564,$B11,J$3)+p_shop1834*INDEX(output0_shop1834,$B11,J$3)+p_shop3564*INDEX(output0_shop3564,$B11,J$3)+p_shop65*INDEX(output0_shop65,$B11,J$3)+p_lei1834*INDEX(output0_lei1834,$B11,J$3)+p_lei3564*INDEX(output0_lei3564,$B11,J$3)+p_lei65*INDEX(output2_lei65,$B11,J$3)</f>
        <v>173492.16673258736</v>
      </c>
      <c r="K11" s="506">
        <f ca="1">p_work1834*INDEX(output0_work1834,$B11,K$3)+p_work3564*INDEX(output0_work3564,$B11,K$3)+p_shop1834*INDEX(output0_shop1834,$B11,K$3)+p_shop3564*INDEX(output0_shop3564,$B11,K$3)+p_shop65*INDEX(output0_shop65,$B11,K$3)+p_lei1834*INDEX(output0_lei1834,$B11,K$3)+p_lei3564*INDEX(output0_lei3564,$B11,K$3)+p_lei65*INDEX(output2_lei65,$B11,K$3)</f>
        <v>173290.02183469388</v>
      </c>
      <c r="L11" s="506">
        <f ca="1">p_work1834*INDEX(output0_work1834,$B11,L$3)+p_work3564*INDEX(output0_work3564,$B11,L$3)+p_shop1834*INDEX(output0_shop1834,$B11,L$3)+p_shop3564*INDEX(output0_shop3564,$B11,L$3)+p_shop65*INDEX(output0_shop65,$B11,L$3)+p_lei1834*INDEX(output0_lei1834,$B11,L$3)+p_lei3564*INDEX(output0_lei3564,$B11,L$3)+p_lei65*INDEX(output2_lei65,$B11,L$3)</f>
        <v>172959.89894477572</v>
      </c>
      <c r="M11" s="506">
        <f ca="1">p_work1834*INDEX(output0_work1834,$B11,M$3)+p_work3564*INDEX(output0_work3564,$B11,M$3)+p_shop1834*INDEX(output0_shop1834,$B11,M$3)+p_shop3564*INDEX(output0_shop3564,$B11,M$3)+p_shop65*INDEX(output0_shop65,$B11,M$3)+p_lei1834*INDEX(output0_lei1834,$B11,M$3)+p_lei3564*INDEX(output0_lei3564,$B11,M$3)+p_lei65*INDEX(output2_lei65,$B11,M$3)</f>
        <v>172422.12797852489</v>
      </c>
      <c r="N11" s="506">
        <f ca="1">p_work1834*INDEX(output0_work1834,$B11,N$3)+p_work3564*INDEX(output0_work3564,$B11,N$3)+p_shop1834*INDEX(output0_shop1834,$B11,N$3)+p_shop3564*INDEX(output0_shop3564,$B11,N$3)+p_shop65*INDEX(output0_shop65,$B11,N$3)+p_lei1834*INDEX(output0_lei1834,$B11,N$3)+p_lei3564*INDEX(output0_lei3564,$B11,N$3)+p_lei65*INDEX(output2_lei65,$B11,N$3)</f>
        <v>115049.86898799504</v>
      </c>
      <c r="O11" s="506">
        <f ca="1">p_work1834*INDEX(output0_work1834,$B11,O$3)+p_work3564*INDEX(output0_work3564,$B11,O$3)+p_shop1834*INDEX(output0_shop1834,$B11,O$3)+p_shop3564*INDEX(output0_shop3564,$B11,O$3)+p_shop65*INDEX(output0_shop65,$B11,O$3)+p_lei1834*INDEX(output0_lei1834,$B11,O$3)+p_lei3564*INDEX(output0_lei3564,$B11,O$3)+p_lei65*INDEX(output2_lei65,$B11,O$3)</f>
        <v>114529.24871564419</v>
      </c>
      <c r="P11" s="506">
        <f ca="1">p_work1834*INDEX(output0_work1834,$B11,P$3)+p_work3564*INDEX(output0_work3564,$B11,P$3)+p_shop1834*INDEX(output0_shop1834,$B11,P$3)+p_shop3564*INDEX(output0_shop3564,$B11,P$3)+p_shop65*INDEX(output0_shop65,$B11,P$3)+p_lei1834*INDEX(output0_lei1834,$B11,P$3)+p_lei3564*INDEX(output0_lei3564,$B11,P$3)+p_lei65*INDEX(output2_lei65,$B11,P$3)</f>
        <v>113684.97847275859</v>
      </c>
      <c r="Q11" s="506">
        <f ca="1">p_work1834*INDEX(output0_work1834,$B11,Q$3)+p_work3564*INDEX(output0_work3564,$B11,Q$3)+p_shop1834*INDEX(output0_shop1834,$B11,Q$3)+p_shop3564*INDEX(output0_shop3564,$B11,Q$3)+p_shop65*INDEX(output0_shop65,$B11,Q$3)+p_lei1834*INDEX(output0_lei1834,$B11,Q$3)+p_lei3564*INDEX(output0_lei3564,$B11,Q$3)+p_lei65*INDEX(output2_lei65,$B11,Q$3)</f>
        <v>112325.14417569306</v>
      </c>
      <c r="R11" s="506">
        <f ca="1">p_work1834*INDEX(output0_work1834,$B11,R$3)+p_work3564*INDEX(output0_work3564,$B11,R$3)+p_shop1834*INDEX(output0_shop1834,$B11,R$3)+p_shop3564*INDEX(output0_shop3564,$B11,R$3)+p_shop65*INDEX(output0_shop65,$B11,R$3)+p_lei1834*INDEX(output0_lei1834,$B11,R$3)+p_lei3564*INDEX(output0_lei3564,$B11,R$3)+p_lei65*INDEX(output2_lei65,$B11,R$3)</f>
        <v>110158.79654602328</v>
      </c>
      <c r="S11" s="506">
        <f ca="1">p_work1834*INDEX(output0_work1834,$B11,S$3)+p_work3564*INDEX(output0_work3564,$B11,S$3)+p_shop1834*INDEX(output0_shop1834,$B11,S$3)+p_shop3564*INDEX(output0_shop3564,$B11,S$3)+p_shop65*INDEX(output0_shop65,$B11,S$3)+p_lei1834*INDEX(output0_lei1834,$B11,S$3)+p_lei3564*INDEX(output0_lei3564,$B11,S$3)+p_lei65*INDEX(output2_lei65,$B11,S$3)</f>
        <v>106767.27244937097</v>
      </c>
      <c r="T11" s="506">
        <f ca="1">p_work1834*INDEX(output0_work1834,$B11,T$3)+p_work3564*INDEX(output0_work3564,$B11,T$3)+p_shop1834*INDEX(output0_shop1834,$B11,T$3)+p_shop3564*INDEX(output0_shop3564,$B11,T$3)+p_shop65*INDEX(output0_shop65,$B11,T$3)+p_lei1834*INDEX(output0_lei1834,$B11,T$3)+p_lei3564*INDEX(output0_lei3564,$B11,T$3)+p_lei65*INDEX(output2_lei65,$B11,T$3)</f>
        <v>0</v>
      </c>
      <c r="U11" s="506">
        <f ca="1">p_work1834*INDEX(output0_work1834,$B11,U$3)+p_work3564*INDEX(output0_work3564,$B11,U$3)+p_shop1834*INDEX(output0_shop1834,$B11,U$3)+p_shop3564*INDEX(output0_shop3564,$B11,U$3)+p_shop65*INDEX(output0_shop65,$B11,U$3)+p_lei1834*INDEX(output0_lei1834,$B11,U$3)+p_lei3564*INDEX(output0_lei3564,$B11,U$3)+p_lei65*INDEX(output2_lei65,$B11,U$3)</f>
        <v>0</v>
      </c>
      <c r="V11" s="506">
        <f ca="1">p_work1834*INDEX(output0_work1834,$B11,V$3)+p_work3564*INDEX(output0_work3564,$B11,V$3)+p_shop1834*INDEX(output0_shop1834,$B11,V$3)+p_shop3564*INDEX(output0_shop3564,$B11,V$3)+p_shop65*INDEX(output0_shop65,$B11,V$3)+p_lei1834*INDEX(output0_lei1834,$B11,V$3)+p_lei3564*INDEX(output0_lei3564,$B11,V$3)+p_lei65*INDEX(output2_lei65,$B11,V$3)</f>
        <v>0</v>
      </c>
      <c r="W11" s="577">
        <f ca="1">p_work1834*INDEX(output0_work1834,$B11,W$3)+p_work3564*INDEX(output0_work3564,$B11,W$3)+p_shop1834*INDEX(output0_shop1834,$B11,W$3)+p_shop3564*INDEX(output0_shop3564,$B11,W$3)+p_shop65*INDEX(output0_shop65,$B11,W$3)+p_lei1834*INDEX(output0_lei1834,$B11,W$3)+p_lei3564*INDEX(output0_lei3564,$B11,W$3)+p_lei65*INDEX(output2_lei65,$B11,W$3)</f>
        <v>0</v>
      </c>
      <c r="X11" s="581"/>
    </row>
    <row r="12" spans="1:24">
      <c r="A12" s="18" t="s">
        <v>290</v>
      </c>
      <c r="B12" s="569">
        <v>26</v>
      </c>
      <c r="C12" s="53">
        <f ca="1">p_work1834*INDEX(output0_work1834,$B12,C$3)+p_work3564*INDEX(output0_work3564,$B12,C$3)+p_shop1834*INDEX(output0_shop1834,$B12,C$3)+p_shop3564*INDEX(output0_shop3564,$B12,C$3)+p_shop65*INDEX(output0_shop65,$B12,C$3)+p_lei1834*INDEX(output0_lei1834,$B12,C$3)+p_lei3564*INDEX(output0_lei3564,$B12,C$3)+p_lei65*INDEX(output2_lei65,$B12,C$3)</f>
        <v>4.8304106441530861</v>
      </c>
      <c r="D12" s="53">
        <f ca="1">p_work1834*INDEX(output0_work1834,$B12,D$3)+p_work3564*INDEX(output0_work3564,$B12,D$3)+p_shop1834*INDEX(output0_shop1834,$B12,D$3)+p_shop3564*INDEX(output0_shop3564,$B12,D$3)+p_shop65*INDEX(output0_shop65,$B12,D$3)+p_lei1834*INDEX(output0_lei1834,$B12,D$3)+p_lei3564*INDEX(output0_lei3564,$B12,D$3)+p_lei65*INDEX(output2_lei65,$B12,D$3)</f>
        <v>7.9097439175358728</v>
      </c>
      <c r="E12" s="53">
        <f ca="1">p_work1834*INDEX(output0_work1834,$B12,E$3)+p_work3564*INDEX(output0_work3564,$B12,E$3)+p_shop1834*INDEX(output0_shop1834,$B12,E$3)+p_shop3564*INDEX(output0_shop3564,$B12,E$3)+p_shop65*INDEX(output0_shop65,$B12,E$3)+p_lei1834*INDEX(output0_lei1834,$B12,E$3)+p_lei3564*INDEX(output0_lei3564,$B12,E$3)+p_lei65*INDEX(output2_lei65,$B12,E$3)</f>
        <v>12.952601532780928</v>
      </c>
      <c r="F12" s="53">
        <f ca="1">p_work1834*INDEX(output0_work1834,$B12,F$3)+p_work3564*INDEX(output0_work3564,$B12,F$3)+p_shop1834*INDEX(output0_shop1834,$B12,F$3)+p_shop3564*INDEX(output0_shop3564,$B12,F$3)+p_shop65*INDEX(output0_shop65,$B12,F$3)+p_lei1834*INDEX(output0_lei1834,$B12,F$3)+p_lei3564*INDEX(output0_lei3564,$B12,F$3)+p_lei65*INDEX(output2_lei65,$B12,F$3)</f>
        <v>21.211101632338849</v>
      </c>
      <c r="G12" s="53">
        <f ca="1">p_work1834*INDEX(output0_work1834,$B12,G$3)+p_work3564*INDEX(output0_work3564,$B12,G$3)+p_shop1834*INDEX(output0_shop1834,$B12,G$3)+p_shop3564*INDEX(output0_shop3564,$B12,G$3)+p_shop65*INDEX(output0_shop65,$B12,G$3)+p_lei1834*INDEX(output0_lei1834,$B12,G$3)+p_lei3564*INDEX(output0_lei3564,$B12,G$3)+p_lei65*INDEX(output2_lei65,$B12,G$3)</f>
        <v>34.735490807994651</v>
      </c>
      <c r="H12" s="53">
        <f ca="1">p_work1834*INDEX(output0_work1834,$B12,H$3)+p_work3564*INDEX(output0_work3564,$B12,H$3)+p_shop1834*INDEX(output0_shop1834,$B12,H$3)+p_shop3564*INDEX(output0_shop3564,$B12,H$3)+p_shop65*INDEX(output0_shop65,$B12,H$3)+p_lei1834*INDEX(output0_lei1834,$B12,H$3)+p_lei3564*INDEX(output0_lei3564,$B12,H$3)+p_lei65*INDEX(output2_lei65,$B12,H$3)</f>
        <v>56.882018170549706</v>
      </c>
      <c r="I12" s="53">
        <f ca="1">p_work1834*INDEX(output0_work1834,$B12,I$3)+p_work3564*INDEX(output0_work3564,$B12,I$3)+p_shop1834*INDEX(output0_shop1834,$B12,I$3)+p_shop3564*INDEX(output0_shop3564,$B12,I$3)+p_shop65*INDEX(output0_shop65,$B12,I$3)+p_lei1834*INDEX(output0_lei1834,$B12,I$3)+p_lei3564*INDEX(output0_lei3564,$B12,I$3)+p_lei65*INDEX(output2_lei65,$B12,I$3)</f>
        <v>93.142322295149768</v>
      </c>
      <c r="J12" s="53">
        <f ca="1">p_work1834*INDEX(output0_work1834,$B12,J$3)+p_work3564*INDEX(output0_work3564,$B12,J$3)+p_shop1834*INDEX(output0_shop1834,$B12,J$3)+p_shop3564*INDEX(output0_shop3564,$B12,J$3)+p_shop65*INDEX(output0_shop65,$B12,J$3)+p_lei1834*INDEX(output0_lei1834,$B12,J$3)+p_lei3564*INDEX(output0_lei3564,$B12,J$3)+p_lei65*INDEX(output2_lei65,$B12,J$3)</f>
        <v>152.49494925684078</v>
      </c>
      <c r="K12" s="53">
        <f ca="1">p_work1834*INDEX(output0_work1834,$B12,K$3)+p_work3564*INDEX(output0_work3564,$B12,K$3)+p_shop1834*INDEX(output0_shop1834,$B12,K$3)+p_shop3564*INDEX(output0_shop3564,$B12,K$3)+p_shop65*INDEX(output0_shop65,$B12,K$3)+p_lei1834*INDEX(output0_lei1834,$B12,K$3)+p_lei3564*INDEX(output0_lei3564,$B12,K$3)+p_lei65*INDEX(output2_lei65,$B12,K$3)</f>
        <v>249.59983336795077</v>
      </c>
      <c r="L12" s="53">
        <f ca="1">p_work1834*INDEX(output0_work1834,$B12,L$3)+p_work3564*INDEX(output0_work3564,$B12,L$3)+p_shop1834*INDEX(output0_shop1834,$B12,L$3)+p_shop3564*INDEX(output0_shop3564,$B12,L$3)+p_shop65*INDEX(output0_shop65,$B12,L$3)+p_lei1834*INDEX(output0_lei1834,$B12,L$3)+p_lei3564*INDEX(output0_lei3564,$B12,L$3)+p_lei65*INDEX(output2_lei65,$B12,L$3)</f>
        <v>408.34042608909266</v>
      </c>
      <c r="M12" s="53">
        <f ca="1">p_work1834*INDEX(output0_work1834,$B12,M$3)+p_work3564*INDEX(output0_work3564,$B12,M$3)+p_shop1834*INDEX(output0_shop1834,$B12,M$3)+p_shop3564*INDEX(output0_shop3564,$B12,M$3)+p_shop65*INDEX(output0_shop65,$B12,M$3)+p_lei1834*INDEX(output0_lei1834,$B12,M$3)+p_lei3564*INDEX(output0_lei3564,$B12,M$3)+p_lei65*INDEX(output2_lei65,$B12,M$3)</f>
        <v>667.48498078963519</v>
      </c>
      <c r="N12" s="53">
        <f ca="1">p_work1834*INDEX(output0_work1834,$B12,N$3)+p_work3564*INDEX(output0_work3564,$B12,N$3)+p_shop1834*INDEX(output0_shop1834,$B12,N$3)+p_shop3564*INDEX(output0_shop3564,$B12,N$3)+p_shop65*INDEX(output0_shop65,$B12,N$3)+p_lei1834*INDEX(output0_lei1834,$B12,N$3)+p_lei3564*INDEX(output0_lei3564,$B12,N$3)+p_lei65*INDEX(output2_lei65,$B12,N$3)</f>
        <v>22417.036516740423</v>
      </c>
      <c r="O12" s="53">
        <f ca="1">p_work1834*INDEX(output0_work1834,$B12,O$3)+p_work3564*INDEX(output0_work3564,$B12,O$3)+p_shop1834*INDEX(output0_shop1834,$B12,O$3)+p_shop3564*INDEX(output0_shop3564,$B12,O$3)+p_shop65*INDEX(output0_shop65,$B12,O$3)+p_lei1834*INDEX(output0_lei1834,$B12,O$3)+p_lei3564*INDEX(output0_lei3564,$B12,O$3)+p_lei65*INDEX(output2_lei65,$B12,O$3)</f>
        <v>22851.27585284911</v>
      </c>
      <c r="P12" s="53">
        <f ca="1">p_work1834*INDEX(output0_work1834,$B12,P$3)+p_work3564*INDEX(output0_work3564,$B12,P$3)+p_shop1834*INDEX(output0_shop1834,$B12,P$3)+p_shop3564*INDEX(output0_shop3564,$B12,P$3)+p_shop65*INDEX(output0_shop65,$B12,P$3)+p_lei1834*INDEX(output0_lei1834,$B12,P$3)+p_lei3564*INDEX(output0_lei3564,$B12,P$3)+p_lei65*INDEX(output2_lei65,$B12,P$3)</f>
        <v>23555.54556991969</v>
      </c>
      <c r="Q12" s="53">
        <f ca="1">p_work1834*INDEX(output0_work1834,$B12,Q$3)+p_work3564*INDEX(output0_work3564,$B12,Q$3)+p_shop1834*INDEX(output0_shop1834,$B12,Q$3)+p_shop3564*INDEX(output0_shop3564,$B12,Q$3)+p_shop65*INDEX(output0_shop65,$B12,Q$3)+p_lei1834*INDEX(output0_lei1834,$B12,Q$3)+p_lei3564*INDEX(output0_lei3564,$B12,Q$3)+p_lei65*INDEX(output2_lei65,$B12,Q$3)</f>
        <v>24690.027134363263</v>
      </c>
      <c r="R12" s="53">
        <f ca="1">p_work1834*INDEX(output0_work1834,$B12,R$3)+p_work3564*INDEX(output0_work3564,$B12,R$3)+p_shop1834*INDEX(output0_shop1834,$B12,R$3)+p_shop3564*INDEX(output0_shop3564,$B12,R$3)+p_shop65*INDEX(output0_shop65,$B12,R$3)+p_lei1834*INDEX(output0_lei1834,$B12,R$3)+p_lei3564*INDEX(output0_lei3564,$B12,R$3)+p_lei65*INDEX(output2_lei65,$B12,R$3)</f>
        <v>26497.616058110172</v>
      </c>
      <c r="S12" s="53">
        <f ca="1">p_work1834*INDEX(output0_work1834,$B12,S$3)+p_work3564*INDEX(output0_work3564,$B12,S$3)+p_shop1834*INDEX(output0_shop1834,$B12,S$3)+p_shop3564*INDEX(output0_shop3564,$B12,S$3)+p_shop65*INDEX(output0_shop65,$B12,S$3)+p_lei1834*INDEX(output0_lei1834,$B12,S$3)+p_lei3564*INDEX(output0_lei3564,$B12,S$3)+p_lei65*INDEX(output2_lei65,$B12,S$3)</f>
        <v>29327.928904839402</v>
      </c>
      <c r="T12" s="53">
        <f ca="1">p_work1834*INDEX(output0_work1834,$B12,T$3)+p_work3564*INDEX(output0_work3564,$B12,T$3)+p_shop1834*INDEX(output0_shop1834,$B12,T$3)+p_shop3564*INDEX(output0_shop3564,$B12,T$3)+p_shop65*INDEX(output0_shop65,$B12,T$3)+p_lei1834*INDEX(output0_lei1834,$B12,T$3)+p_lei3564*INDEX(output0_lei3564,$B12,T$3)+p_lei65*INDEX(output2_lei65,$B12,T$3)</f>
        <v>105040.98273037717</v>
      </c>
      <c r="U12" s="53">
        <f ca="1">p_work1834*INDEX(output0_work1834,$B12,U$3)+p_work3564*INDEX(output0_work3564,$B12,U$3)+p_shop1834*INDEX(output0_shop1834,$B12,U$3)+p_shop3564*INDEX(output0_shop3564,$B12,U$3)+p_shop65*INDEX(output0_shop65,$B12,U$3)+p_lei1834*INDEX(output0_lei1834,$B12,U$3)+p_lei3564*INDEX(output0_lei3564,$B12,U$3)+p_lei65*INDEX(output2_lei65,$B12,U$3)</f>
        <v>105040.98273037717</v>
      </c>
      <c r="V12" s="53">
        <f ca="1">p_work1834*INDEX(output0_work1834,$B12,V$3)+p_work3564*INDEX(output0_work3564,$B12,V$3)+p_shop1834*INDEX(output0_shop1834,$B12,V$3)+p_shop3564*INDEX(output0_shop3564,$B12,V$3)+p_shop65*INDEX(output0_shop65,$B12,V$3)+p_lei1834*INDEX(output0_lei1834,$B12,V$3)+p_lei3564*INDEX(output0_lei3564,$B12,V$3)+p_lei65*INDEX(output2_lei65,$B12,V$3)</f>
        <v>105040.98273037717</v>
      </c>
      <c r="W12" s="119">
        <f ca="1">p_work1834*INDEX(output0_work1834,$B12,W$3)+p_work3564*INDEX(output0_work3564,$B12,W$3)+p_shop1834*INDEX(output0_shop1834,$B12,W$3)+p_shop3564*INDEX(output0_shop3564,$B12,W$3)+p_shop65*INDEX(output0_shop65,$B12,W$3)+p_lei1834*INDEX(output0_lei1834,$B12,W$3)+p_lei3564*INDEX(output0_lei3564,$B12,W$3)+p_lei65*INDEX(output2_lei65,$B12,W$3)</f>
        <v>105040.98273037717</v>
      </c>
    </row>
    <row r="13" spans="1:24" s="244" customFormat="1">
      <c r="A13" s="18" t="s">
        <v>291</v>
      </c>
      <c r="B13" s="569">
        <v>27</v>
      </c>
      <c r="C13" s="53">
        <f ca="1">p_work1834*INDEX(output0_work1834,$B13,C$3)+p_work3564*INDEX(output0_work3564,$B13,C$3)+p_shop1834*INDEX(output0_shop1834,$B13,C$3)+p_shop3564*INDEX(output0_shop3564,$B13,C$3)+p_shop65*INDEX(output0_shop65,$B13,C$3)+p_lei1834*INDEX(output0_lei1834,$B13,C$3)+p_lei3564*INDEX(output0_lei3564,$B13,C$3)+p_lei65*INDEX(output2_lei65,$B13,C$3)</f>
        <v>0</v>
      </c>
      <c r="D13" s="53">
        <f ca="1">p_work1834*INDEX(output0_work1834,$B13,D$3)+p_work3564*INDEX(output0_work3564,$B13,D$3)+p_shop1834*INDEX(output0_shop1834,$B13,D$3)+p_shop3564*INDEX(output0_shop3564,$B13,D$3)+p_shop65*INDEX(output0_shop65,$B13,D$3)+p_lei1834*INDEX(output0_lei1834,$B13,D$3)+p_lei3564*INDEX(output0_lei3564,$B13,D$3)+p_lei65*INDEX(output2_lei65,$B13,D$3)</f>
        <v>49.995281980222074</v>
      </c>
      <c r="E13" s="53">
        <f ca="1">p_work1834*INDEX(output0_work1834,$B13,E$3)+p_work3564*INDEX(output0_work3564,$B13,E$3)+p_shop1834*INDEX(output0_shop1834,$B13,E$3)+p_shop3564*INDEX(output0_shop3564,$B13,E$3)+p_shop65*INDEX(output0_shop65,$B13,E$3)+p_lei1834*INDEX(output0_lei1834,$B13,E$3)+p_lei3564*INDEX(output0_lei3564,$B13,E$3)+p_lei65*INDEX(output2_lei65,$B13,E$3)</f>
        <v>99.98453676988845</v>
      </c>
      <c r="F13" s="53">
        <f ca="1">p_work1834*INDEX(output0_work1834,$B13,F$3)+p_work3564*INDEX(output0_work3564,$B13,F$3)+p_shop1834*INDEX(output0_shop1834,$B13,F$3)+p_shop3564*INDEX(output0_shop3564,$B13,F$3)+p_shop65*INDEX(output0_shop65,$B13,F$3)+p_lei1834*INDEX(output0_lei1834,$B13,F$3)+p_lei3564*INDEX(output0_lei3564,$B13,F$3)+p_lei65*INDEX(output2_lei65,$B13,F$3)</f>
        <v>149.96198919565416</v>
      </c>
      <c r="G13" s="53">
        <f ca="1">p_work1834*INDEX(output0_work1834,$B13,G$3)+p_work3564*INDEX(output0_work3564,$B13,G$3)+p_shop1834*INDEX(output0_shop1834,$B13,G$3)+p_shop3564*INDEX(output0_shop3564,$B13,G$3)+p_shop65*INDEX(output0_shop65,$B13,G$3)+p_lei1834*INDEX(output0_lei1834,$B13,G$3)+p_lei3564*INDEX(output0_lei3564,$B13,G$3)+p_lei65*INDEX(output2_lei65,$B13,G$3)</f>
        <v>199.91694754325741</v>
      </c>
      <c r="H13" s="53">
        <f ca="1">p_work1834*INDEX(output0_work1834,$B13,H$3)+p_work3564*INDEX(output0_work3564,$B13,H$3)+p_shop1834*INDEX(output0_shop1834,$B13,H$3)+p_shop3564*INDEX(output0_shop3564,$B13,H$3)+p_shop65*INDEX(output0_shop65,$B13,H$3)+p_lei1834*INDEX(output0_lei1834,$B13,H$3)+p_lei3564*INDEX(output0_lei3564,$B13,H$3)+p_lei65*INDEX(output2_lei65,$B13,H$3)</f>
        <v>249.82988712156583</v>
      </c>
      <c r="I13" s="53">
        <f ca="1">p_work1834*INDEX(output0_work1834,$B13,I$3)+p_work3564*INDEX(output0_work3564,$B13,I$3)+p_shop1834*INDEX(output0_shop1834,$B13,I$3)+p_shop3564*INDEX(output0_shop3564,$B13,I$3)+p_shop65*INDEX(output0_shop65,$B13,I$3)+p_lei1834*INDEX(output0_lei1834,$B13,I$3)+p_lei3564*INDEX(output0_lei3564,$B13,I$3)+p_lei65*INDEX(output2_lei65,$B13,I$3)</f>
        <v>299.66555615871789</v>
      </c>
      <c r="J13" s="53">
        <f ca="1">p_work1834*INDEX(output0_work1834,$B13,J$3)+p_work3564*INDEX(output0_work3564,$B13,J$3)+p_shop1834*INDEX(output0_shop1834,$B13,J$3)+p_shop3564*INDEX(output0_shop3564,$B13,J$3)+p_shop65*INDEX(output0_shop65,$B13,J$3)+p_lei1834*INDEX(output0_lei1834,$B13,J$3)+p_lei3564*INDEX(output0_lei3564,$B13,J$3)+p_lei65*INDEX(output2_lei65,$B13,J$3)</f>
        <v>349.36093848890886</v>
      </c>
      <c r="K13" s="53">
        <f ca="1">p_work1834*INDEX(output0_work1834,$B13,K$3)+p_work3564*INDEX(output0_work3564,$B13,K$3)+p_shop1834*INDEX(output0_shop1834,$B13,K$3)+p_shop3564*INDEX(output0_shop3564,$B13,K$3)+p_shop65*INDEX(output0_shop65,$B13,K$3)+p_lei1834*INDEX(output0_lei1834,$B13,K$3)+p_lei3564*INDEX(output0_lei3564,$B13,K$3)+p_lei65*INDEX(output2_lei65,$B13,K$3)</f>
        <v>398.80443381135035</v>
      </c>
      <c r="L13" s="53">
        <f ca="1">p_work1834*INDEX(output0_work1834,$B13,L$3)+p_work3564*INDEX(output0_work3564,$B13,L$3)+p_shop1834*INDEX(output0_shop1834,$B13,L$3)+p_shop3564*INDEX(output0_shop3564,$B13,L$3)+p_shop65*INDEX(output0_shop65,$B13,L$3)+p_lei1834*INDEX(output0_lei1834,$B13,L$3)+p_lei3564*INDEX(output0_lei3564,$B13,L$3)+p_lei65*INDEX(output2_lei65,$B13,L$3)</f>
        <v>447.80028630907691</v>
      </c>
      <c r="M13" s="53">
        <f ca="1">p_work1834*INDEX(output0_work1834,$B13,M$3)+p_work3564*INDEX(output0_work3564,$B13,M$3)+p_shop1834*INDEX(output0_shop1834,$B13,M$3)+p_shop3564*INDEX(output0_shop3564,$B13,M$3)+p_shop65*INDEX(output0_shop65,$B13,M$3)+p_lei1834*INDEX(output0_lei1834,$B13,M$3)+p_lei3564*INDEX(output0_lei3564,$B13,M$3)+p_lei65*INDEX(output2_lei65,$B13,M$3)</f>
        <v>496.00886130808533</v>
      </c>
      <c r="N13" s="53">
        <f ca="1">p_work1834*INDEX(output0_work1834,$B13,N$3)+p_work3564*INDEX(output0_work3564,$B13,N$3)+p_shop1834*INDEX(output0_shop1834,$B13,N$3)+p_shop3564*INDEX(output0_shop3564,$B13,N$3)+p_shop65*INDEX(output0_shop65,$B13,N$3)+p_lei1834*INDEX(output0_lei1834,$B13,N$3)+p_lei3564*INDEX(output0_lei3564,$B13,N$3)+p_lei65*INDEX(output2_lei65,$B13,N$3)</f>
        <v>364.06191419488846</v>
      </c>
      <c r="O13" s="53">
        <f ca="1">p_work1834*INDEX(output0_work1834,$B13,O$3)+p_work3564*INDEX(output0_work3564,$B13,O$3)+p_shop1834*INDEX(output0_shop1834,$B13,O$3)+p_shop3564*INDEX(output0_shop3564,$B13,O$3)+p_shop65*INDEX(output0_shop65,$B13,O$3)+p_lei1834*INDEX(output0_lei1834,$B13,O$3)+p_lei3564*INDEX(output0_lei3564,$B13,O$3)+p_lei65*INDEX(output2_lei65,$B13,O$3)</f>
        <v>395.36124214167597</v>
      </c>
      <c r="P13" s="53">
        <f ca="1">p_work1834*INDEX(output0_work1834,$B13,P$3)+p_work3564*INDEX(output0_work3564,$B13,P$3)+p_shop1834*INDEX(output0_shop1834,$B13,P$3)+p_shop3564*INDEX(output0_shop3564,$B13,P$3)+p_shop65*INDEX(output0_shop65,$B13,P$3)+p_lei1834*INDEX(output0_lei1834,$B13,P$3)+p_lei3564*INDEX(output0_lei3564,$B13,P$3)+p_lei65*INDEX(output2_lei65,$B13,P$3)</f>
        <v>425.15067291867263</v>
      </c>
      <c r="Q13" s="53">
        <f ca="1">p_work1834*INDEX(output0_work1834,$B13,Q$3)+p_work3564*INDEX(output0_work3564,$B13,Q$3)+p_shop1834*INDEX(output0_shop1834,$B13,Q$3)+p_shop3564*INDEX(output0_shop3564,$B13,Q$3)+p_shop65*INDEX(output0_shop65,$B13,Q$3)+p_lei1834*INDEX(output0_lei1834,$B13,Q$3)+p_lei3564*INDEX(output0_lei3564,$B13,Q$3)+p_lei65*INDEX(output2_lei65,$B13,Q$3)</f>
        <v>452.37797791306519</v>
      </c>
      <c r="R13" s="53">
        <f ca="1">p_work1834*INDEX(output0_work1834,$B13,R$3)+p_work3564*INDEX(output0_work3564,$B13,R$3)+p_shop1834*INDEX(output0_shop1834,$B13,R$3)+p_shop3564*INDEX(output0_shop3564,$B13,R$3)+p_shop65*INDEX(output0_shop65,$B13,R$3)+p_lei1834*INDEX(output0_lei1834,$B13,R$3)+p_lei3564*INDEX(output0_lei3564,$B13,R$3)+p_lei65*INDEX(output2_lei65,$B13,R$3)</f>
        <v>475.34275221914174</v>
      </c>
      <c r="S13" s="53">
        <f ca="1">p_work1834*INDEX(output0_work1834,$B13,S$3)+p_work3564*INDEX(output0_work3564,$B13,S$3)+p_shop1834*INDEX(output0_shop1834,$B13,S$3)+p_shop3564*INDEX(output0_shop3564,$B13,S$3)+p_shop65*INDEX(output0_shop65,$B13,S$3)+p_lei1834*INDEX(output0_lei1834,$B13,S$3)+p_lei3564*INDEX(output0_lei3564,$B13,S$3)+p_lei65*INDEX(output2_lei65,$B13,S$3)</f>
        <v>491.42196634231016</v>
      </c>
      <c r="T13" s="53">
        <f ca="1">p_work1834*INDEX(output0_work1834,$B13,T$3)+p_work3564*INDEX(output0_work3564,$B13,T$3)+p_shop1834*INDEX(output0_shop1834,$B13,T$3)+p_shop3564*INDEX(output0_shop3564,$B13,T$3)+p_shop65*INDEX(output0_shop65,$B13,T$3)+p_lei1834*INDEX(output0_lei1834,$B13,T$3)+p_lei3564*INDEX(output0_lei3564,$B13,T$3)+p_lei65*INDEX(output2_lei65,$B13,T$3)</f>
        <v>0</v>
      </c>
      <c r="U13" s="53">
        <f ca="1">p_work1834*INDEX(output0_work1834,$B13,U$3)+p_work3564*INDEX(output0_work3564,$B13,U$3)+p_shop1834*INDEX(output0_shop1834,$B13,U$3)+p_shop3564*INDEX(output0_shop3564,$B13,U$3)+p_shop65*INDEX(output0_shop65,$B13,U$3)+p_lei1834*INDEX(output0_lei1834,$B13,U$3)+p_lei3564*INDEX(output0_lei3564,$B13,U$3)+p_lei65*INDEX(output2_lei65,$B13,U$3)</f>
        <v>0</v>
      </c>
      <c r="V13" s="53">
        <f ca="1">p_work1834*INDEX(output0_work1834,$B13,V$3)+p_work3564*INDEX(output0_work3564,$B13,V$3)+p_shop1834*INDEX(output0_shop1834,$B13,V$3)+p_shop3564*INDEX(output0_shop3564,$B13,V$3)+p_shop65*INDEX(output0_shop65,$B13,V$3)+p_lei1834*INDEX(output0_lei1834,$B13,V$3)+p_lei3564*INDEX(output0_lei3564,$B13,V$3)+p_lei65*INDEX(output2_lei65,$B13,V$3)</f>
        <v>0</v>
      </c>
      <c r="W13" s="119">
        <f ca="1">p_work1834*INDEX(output0_work1834,$B13,W$3)+p_work3564*INDEX(output0_work3564,$B13,W$3)+p_shop1834*INDEX(output0_shop1834,$B13,W$3)+p_shop3564*INDEX(output0_shop3564,$B13,W$3)+p_shop65*INDEX(output0_shop65,$B13,W$3)+p_lei1834*INDEX(output0_lei1834,$B13,W$3)+p_lei3564*INDEX(output0_lei3564,$B13,W$3)+p_lei65*INDEX(output2_lei65,$B13,W$3)</f>
        <v>0</v>
      </c>
    </row>
    <row r="14" spans="1:24" s="244" customFormat="1">
      <c r="A14" s="18" t="s">
        <v>292</v>
      </c>
      <c r="B14" s="569">
        <v>28</v>
      </c>
      <c r="C14" s="55">
        <f ca="1">p_work1834*INDEX(output0_work1834,$B14,C$3)+p_work3564*INDEX(output0_work3564,$B14,C$3)+p_shop1834*INDEX(output0_shop1834,$B14,C$3)+p_shop3564*INDEX(output0_shop3564,$B14,C$3)+p_shop65*INDEX(output0_shop65,$B14,C$3)+p_lei1834*INDEX(output0_lei1834,$B14,C$3)+p_lei3564*INDEX(output0_lei3564,$B14,C$3)+p_lei65*INDEX(output2_lei65,$B14,C$3)</f>
        <v>0</v>
      </c>
      <c r="D14" s="55">
        <f ca="1">p_work1834*INDEX(output0_work1834,$B14,D$3)+p_work3564*INDEX(output0_work3564,$B14,D$3)+p_shop1834*INDEX(output0_shop1834,$B14,D$3)+p_shop3564*INDEX(output0_shop3564,$B14,D$3)+p_shop65*INDEX(output0_shop65,$B14,D$3)+p_lei1834*INDEX(output0_lei1834,$B14,D$3)+p_lei3564*INDEX(output0_lei3564,$B14,D$3)+p_lei65*INDEX(output2_lei65,$B14,D$3)</f>
        <v>0.61722570345953176</v>
      </c>
      <c r="E14" s="55">
        <f ca="1">p_work1834*INDEX(output0_work1834,$B14,E$3)+p_work3564*INDEX(output0_work3564,$B14,E$3)+p_shop1834*INDEX(output0_shop1834,$B14,E$3)+p_shop3564*INDEX(output0_shop3564,$B14,E$3)+p_shop65*INDEX(output0_shop65,$B14,E$3)+p_lei1834*INDEX(output0_lei1834,$B14,E$3)+p_lei3564*INDEX(output0_lei3564,$B14,E$3)+p_lei65*INDEX(output2_lei65,$B14,E$3)</f>
        <v>1.2343769971591165</v>
      </c>
      <c r="F14" s="55">
        <f ca="1">p_work1834*INDEX(output0_work1834,$B14,F$3)+p_work3564*INDEX(output0_work3564,$B14,F$3)+p_shop1834*INDEX(output0_shop1834,$B14,F$3)+p_shop3564*INDEX(output0_shop3564,$B14,F$3)+p_shop65*INDEX(output0_shop65,$B14,F$3)+p_lei1834*INDEX(output0_lei1834,$B14,F$3)+p_lei3564*INDEX(output0_lei3564,$B14,F$3)+p_lei65*INDEX(output2_lei65,$B14,F$3)</f>
        <v>1.8513825826623969</v>
      </c>
      <c r="G14" s="55">
        <f ca="1">p_work1834*INDEX(output0_work1834,$B14,G$3)+p_work3564*INDEX(output0_work3564,$B14,G$3)+p_shop1834*INDEX(output0_shop1834,$B14,G$3)+p_shop3564*INDEX(output0_shop3564,$B14,G$3)+p_shop65*INDEX(output0_shop65,$B14,G$3)+p_lei1834*INDEX(output0_lei1834,$B14,G$3)+p_lei3564*INDEX(output0_lei3564,$B14,G$3)+p_lei65*INDEX(output2_lei65,$B14,G$3)</f>
        <v>2.468110463497005</v>
      </c>
      <c r="H14" s="55">
        <f ca="1">p_work1834*INDEX(output0_work1834,$B14,H$3)+p_work3564*INDEX(output0_work3564,$B14,H$3)+p_shop1834*INDEX(output0_shop1834,$B14,H$3)+p_shop3564*INDEX(output0_shop3564,$B14,H$3)+p_shop65*INDEX(output0_shop65,$B14,H$3)+p_lei1834*INDEX(output0_lei1834,$B14,H$3)+p_lei3564*INDEX(output0_lei3564,$B14,H$3)+p_lei65*INDEX(output2_lei65,$B14,H$3)</f>
        <v>3.0843195940934054</v>
      </c>
      <c r="I14" s="55">
        <f ca="1">p_work1834*INDEX(output0_work1834,$B14,I$3)+p_work3564*INDEX(output0_work3564,$B14,I$3)+p_shop1834*INDEX(output0_shop1834,$B14,I$3)+p_shop3564*INDEX(output0_shop3564,$B14,I$3)+p_shop65*INDEX(output0_shop65,$B14,I$3)+p_lei1834*INDEX(output0_lei1834,$B14,I$3)+p_lei3564*INDEX(output0_lei3564,$B14,I$3)+p_lei65*INDEX(output2_lei65,$B14,I$3)</f>
        <v>3.6995747673915784</v>
      </c>
      <c r="J14" s="55">
        <f ca="1">p_work1834*INDEX(output0_work1834,$B14,J$3)+p_work3564*INDEX(output0_work3564,$B14,J$3)+p_shop1834*INDEX(output0_shop1834,$B14,J$3)+p_shop3564*INDEX(output0_shop3564,$B14,J$3)+p_shop65*INDEX(output0_shop65,$B14,J$3)+p_lei1834*INDEX(output0_lei1834,$B14,J$3)+p_lei3564*INDEX(output0_lei3564,$B14,J$3)+p_lei65*INDEX(output2_lei65,$B14,J$3)</f>
        <v>4.3130980060359123</v>
      </c>
      <c r="K14" s="55">
        <f ca="1">p_work1834*INDEX(output0_work1834,$B14,K$3)+p_work3564*INDEX(output0_work3564,$B14,K$3)+p_shop1834*INDEX(output0_shop1834,$B14,K$3)+p_shop3564*INDEX(output0_shop3564,$B14,K$3)+p_shop65*INDEX(output0_shop65,$B14,K$3)+p_lei1834*INDEX(output0_lei1834,$B14,K$3)+p_lei3564*INDEX(output0_lei3564,$B14,K$3)+p_lei65*INDEX(output2_lei65,$B14,K$3)</f>
        <v>4.9235115285351894</v>
      </c>
      <c r="L14" s="55">
        <f ca="1">p_work1834*INDEX(output0_work1834,$B14,L$3)+p_work3564*INDEX(output0_work3564,$B14,L$3)+p_shop1834*INDEX(output0_shop1834,$B14,L$3)+p_shop3564*INDEX(output0_shop3564,$B14,L$3)+p_shop65*INDEX(output0_shop65,$B14,L$3)+p_lei1834*INDEX(output0_lei1834,$B14,L$3)+p_lei3564*INDEX(output0_lei3564,$B14,L$3)+p_lei65*INDEX(output2_lei65,$B14,L$3)</f>
        <v>5.5283985964083566</v>
      </c>
      <c r="M14" s="55">
        <f ca="1">p_work1834*INDEX(output0_work1834,$B14,M$3)+p_work3564*INDEX(output0_work3564,$B14,M$3)+p_shop1834*INDEX(output0_shop1834,$B14,M$3)+p_shop3564*INDEX(output0_shop3564,$B14,M$3)+p_shop65*INDEX(output0_shop65,$B14,M$3)+p_lei1834*INDEX(output0_lei1834,$B14,M$3)+p_lei3564*INDEX(output0_lei3564,$B14,M$3)+p_lei65*INDEX(output2_lei65,$B14,M$3)</f>
        <v>6.1235661889887076</v>
      </c>
      <c r="N14" s="55">
        <f ca="1">p_work1834*INDEX(output0_work1834,$B14,N$3)+p_work3564*INDEX(output0_work3564,$B14,N$3)+p_shop1834*INDEX(output0_shop1834,$B14,N$3)+p_shop3564*INDEX(output0_shop3564,$B14,N$3)+p_shop65*INDEX(output0_shop65,$B14,N$3)+p_lei1834*INDEX(output0_lei1834,$B14,N$3)+p_lei3564*INDEX(output0_lei3564,$B14,N$3)+p_lei65*INDEX(output2_lei65,$B14,N$3)</f>
        <v>4.4945915332702278</v>
      </c>
      <c r="O14" s="55">
        <f ca="1">p_work1834*INDEX(output0_work1834,$B14,O$3)+p_work3564*INDEX(output0_work3564,$B14,O$3)+p_shop1834*INDEX(output0_shop1834,$B14,O$3)+p_shop3564*INDEX(output0_shop3564,$B14,O$3)+p_shop65*INDEX(output0_shop65,$B14,O$3)+p_lei1834*INDEX(output0_lei1834,$B14,O$3)+p_lei3564*INDEX(output0_lei3564,$B14,O$3)+p_lei65*INDEX(output2_lei65,$B14,O$3)</f>
        <v>4.8810029894034059</v>
      </c>
      <c r="P14" s="55">
        <f ca="1">p_work1834*INDEX(output0_work1834,$B14,P$3)+p_work3564*INDEX(output0_work3564,$B14,P$3)+p_shop1834*INDEX(output0_shop1834,$B14,P$3)+p_shop3564*INDEX(output0_shop3564,$B14,P$3)+p_shop65*INDEX(output0_shop65,$B14,P$3)+p_lei1834*INDEX(output0_lei1834,$B14,P$3)+p_lei3564*INDEX(output0_lei3564,$B14,P$3)+p_lei65*INDEX(output2_lei65,$B14,P$3)</f>
        <v>5.2487737397366994</v>
      </c>
      <c r="Q14" s="55">
        <f ca="1">p_work1834*INDEX(output0_work1834,$B14,Q$3)+p_work3564*INDEX(output0_work3564,$B14,Q$3)+p_shop1834*INDEX(output0_shop1834,$B14,Q$3)+p_shop3564*INDEX(output0_shop3564,$B14,Q$3)+p_shop65*INDEX(output0_shop65,$B14,Q$3)+p_lei1834*INDEX(output0_lei1834,$B14,Q$3)+p_lei3564*INDEX(output0_lei3564,$B14,Q$3)+p_lei65*INDEX(output2_lei65,$B14,Q$3)</f>
        <v>5.584913307568705</v>
      </c>
      <c r="R14" s="55">
        <f ca="1">p_work1834*INDEX(output0_work1834,$B14,R$3)+p_work3564*INDEX(output0_work3564,$B14,R$3)+p_shop1834*INDEX(output0_shop1834,$B14,R$3)+p_shop3564*INDEX(output0_shop3564,$B14,R$3)+p_shop65*INDEX(output0_shop65,$B14,R$3)+p_lei1834*INDEX(output0_lei1834,$B14,R$3)+p_lei3564*INDEX(output0_lei3564,$B14,R$3)+p_lei65*INDEX(output2_lei65,$B14,R$3)</f>
        <v>5.8684290397424892</v>
      </c>
      <c r="S14" s="55">
        <f ca="1">p_work1834*INDEX(output0_work1834,$B14,S$3)+p_work3564*INDEX(output0_work3564,$B14,S$3)+p_shop1834*INDEX(output0_shop1834,$B14,S$3)+p_shop3564*INDEX(output0_shop3564,$B14,S$3)+p_shop65*INDEX(output0_shop65,$B14,S$3)+p_lei1834*INDEX(output0_lei1834,$B14,S$3)+p_lei3564*INDEX(output0_lei3564,$B14,S$3)+p_lei65*INDEX(output2_lei65,$B14,S$3)</f>
        <v>6.066937856077903</v>
      </c>
      <c r="T14" s="55">
        <f ca="1">p_work1834*INDEX(output0_work1834,$B14,T$3)+p_work3564*INDEX(output0_work3564,$B14,T$3)+p_shop1834*INDEX(output0_shop1834,$B14,T$3)+p_shop3564*INDEX(output0_shop3564,$B14,T$3)+p_shop65*INDEX(output0_shop65,$B14,T$3)+p_lei1834*INDEX(output0_lei1834,$B14,T$3)+p_lei3564*INDEX(output0_lei3564,$B14,T$3)+p_lei65*INDEX(output2_lei65,$B14,T$3)</f>
        <v>0</v>
      </c>
      <c r="U14" s="55">
        <f ca="1">p_work1834*INDEX(output0_work1834,$B14,U$3)+p_work3564*INDEX(output0_work3564,$B14,U$3)+p_shop1834*INDEX(output0_shop1834,$B14,U$3)+p_shop3564*INDEX(output0_shop3564,$B14,U$3)+p_shop65*INDEX(output0_shop65,$B14,U$3)+p_lei1834*INDEX(output0_lei1834,$B14,U$3)+p_lei3564*INDEX(output0_lei3564,$B14,U$3)+p_lei65*INDEX(output2_lei65,$B14,U$3)</f>
        <v>0</v>
      </c>
      <c r="V14" s="55">
        <f ca="1">p_work1834*INDEX(output0_work1834,$B14,V$3)+p_work3564*INDEX(output0_work3564,$B14,V$3)+p_shop1834*INDEX(output0_shop1834,$B14,V$3)+p_shop3564*INDEX(output0_shop3564,$B14,V$3)+p_shop65*INDEX(output0_shop65,$B14,V$3)+p_lei1834*INDEX(output0_lei1834,$B14,V$3)+p_lei3564*INDEX(output0_lei3564,$B14,V$3)+p_lei65*INDEX(output2_lei65,$B14,V$3)</f>
        <v>0</v>
      </c>
      <c r="W14" s="56">
        <f ca="1">p_work1834*INDEX(output0_work1834,$B14,W$3)+p_work3564*INDEX(output0_work3564,$B14,W$3)+p_shop1834*INDEX(output0_shop1834,$B14,W$3)+p_shop3564*INDEX(output0_shop3564,$B14,W$3)+p_shop65*INDEX(output0_shop65,$B14,W$3)+p_lei1834*INDEX(output0_lei1834,$B14,W$3)+p_lei3564*INDEX(output0_lei3564,$B14,W$3)+p_lei65*INDEX(output2_lei65,$B14,W$3)</f>
        <v>0</v>
      </c>
    </row>
    <row r="15" spans="1:24" s="244" customFormat="1">
      <c r="A15" s="18" t="s">
        <v>304</v>
      </c>
      <c r="B15" s="569">
        <v>34</v>
      </c>
      <c r="C15" s="53">
        <f ca="1">p_work1834*INDEX(output0_work1834,$B15,C$3)+p_work3564*INDEX(output0_work3564,$B15,C$3)+p_shop1834*INDEX(output0_shop1834,$B15,C$3)+p_shop3564*INDEX(output0_shop3564,$B15,C$3)+p_shop65*INDEX(output0_shop65,$B15,C$3)+p_lei1834*INDEX(output0_lei1834,$B15,C$3)+p_lei3564*INDEX(output0_lei3564,$B15,C$3)+p_lei65*INDEX(output2_lei65,$B15,C$3)</f>
        <v>2407065.1355518019</v>
      </c>
      <c r="D15" s="53">
        <f ca="1">p_work1834*INDEX(output0_work1834,$B15,D$3)+p_work3564*INDEX(output0_work3564,$B15,D$3)+p_shop1834*INDEX(output0_shop1834,$B15,D$3)+p_shop3564*INDEX(output0_shop3564,$B15,D$3)+p_shop65*INDEX(output0_shop65,$B15,D$3)+p_lei1834*INDEX(output0_lei1834,$B15,D$3)+p_lei3564*INDEX(output0_lei3564,$B15,D$3)+p_lei65*INDEX(output2_lei65,$B15,D$3)</f>
        <v>0</v>
      </c>
      <c r="E15" s="53">
        <f ca="1">p_work1834*INDEX(output0_work1834,$B15,E$3)+p_work3564*INDEX(output0_work3564,$B15,E$3)+p_shop1834*INDEX(output0_shop1834,$B15,E$3)+p_shop3564*INDEX(output0_shop3564,$B15,E$3)+p_shop65*INDEX(output0_shop65,$B15,E$3)+p_lei1834*INDEX(output0_lei1834,$B15,E$3)+p_lei3564*INDEX(output0_lei3564,$B15,E$3)+p_lei65*INDEX(output2_lei65,$B15,E$3)</f>
        <v>0</v>
      </c>
      <c r="F15" s="53">
        <f ca="1">p_work1834*INDEX(output0_work1834,$B15,F$3)+p_work3564*INDEX(output0_work3564,$B15,F$3)+p_shop1834*INDEX(output0_shop1834,$B15,F$3)+p_shop3564*INDEX(output0_shop3564,$B15,F$3)+p_shop65*INDEX(output0_shop65,$B15,F$3)+p_lei1834*INDEX(output0_lei1834,$B15,F$3)+p_lei3564*INDEX(output0_lei3564,$B15,F$3)+p_lei65*INDEX(output2_lei65,$B15,F$3)</f>
        <v>0</v>
      </c>
      <c r="G15" s="53">
        <f ca="1">p_work1834*INDEX(output0_work1834,$B15,G$3)+p_work3564*INDEX(output0_work3564,$B15,G$3)+p_shop1834*INDEX(output0_shop1834,$B15,G$3)+p_shop3564*INDEX(output0_shop3564,$B15,G$3)+p_shop65*INDEX(output0_shop65,$B15,G$3)+p_lei1834*INDEX(output0_lei1834,$B15,G$3)+p_lei3564*INDEX(output0_lei3564,$B15,G$3)+p_lei65*INDEX(output2_lei65,$B15,G$3)</f>
        <v>0</v>
      </c>
      <c r="H15" s="53">
        <f ca="1">p_work1834*INDEX(output0_work1834,$B15,H$3)+p_work3564*INDEX(output0_work3564,$B15,H$3)+p_shop1834*INDEX(output0_shop1834,$B15,H$3)+p_shop3564*INDEX(output0_shop3564,$B15,H$3)+p_shop65*INDEX(output0_shop65,$B15,H$3)+p_lei1834*INDEX(output0_lei1834,$B15,H$3)+p_lei3564*INDEX(output0_lei3564,$B15,H$3)+p_lei65*INDEX(output2_lei65,$B15,H$3)</f>
        <v>0</v>
      </c>
      <c r="I15" s="53">
        <f ca="1">p_work1834*INDEX(output0_work1834,$B15,I$3)+p_work3564*INDEX(output0_work3564,$B15,I$3)+p_shop1834*INDEX(output0_shop1834,$B15,I$3)+p_shop3564*INDEX(output0_shop3564,$B15,I$3)+p_shop65*INDEX(output0_shop65,$B15,I$3)+p_lei1834*INDEX(output0_lei1834,$B15,I$3)+p_lei3564*INDEX(output0_lei3564,$B15,I$3)+p_lei65*INDEX(output2_lei65,$B15,I$3)</f>
        <v>0</v>
      </c>
      <c r="J15" s="53">
        <f ca="1">p_work1834*INDEX(output0_work1834,$B15,J$3)+p_work3564*INDEX(output0_work3564,$B15,J$3)+p_shop1834*INDEX(output0_shop1834,$B15,J$3)+p_shop3564*INDEX(output0_shop3564,$B15,J$3)+p_shop65*INDEX(output0_shop65,$B15,J$3)+p_lei1834*INDEX(output0_lei1834,$B15,J$3)+p_lei3564*INDEX(output0_lei3564,$B15,J$3)+p_lei65*INDEX(output2_lei65,$B15,J$3)</f>
        <v>0</v>
      </c>
      <c r="K15" s="53">
        <f ca="1">p_work1834*INDEX(output0_work1834,$B15,K$3)+p_work3564*INDEX(output0_work3564,$B15,K$3)+p_shop1834*INDEX(output0_shop1834,$B15,K$3)+p_shop3564*INDEX(output0_shop3564,$B15,K$3)+p_shop65*INDEX(output0_shop65,$B15,K$3)+p_lei1834*INDEX(output0_lei1834,$B15,K$3)+p_lei3564*INDEX(output0_lei3564,$B15,K$3)+p_lei65*INDEX(output2_lei65,$B15,K$3)</f>
        <v>0</v>
      </c>
      <c r="L15" s="53">
        <f ca="1">p_work1834*INDEX(output0_work1834,$B15,L$3)+p_work3564*INDEX(output0_work3564,$B15,L$3)+p_shop1834*INDEX(output0_shop1834,$B15,L$3)+p_shop3564*INDEX(output0_shop3564,$B15,L$3)+p_shop65*INDEX(output0_shop65,$B15,L$3)+p_lei1834*INDEX(output0_lei1834,$B15,L$3)+p_lei3564*INDEX(output0_lei3564,$B15,L$3)+p_lei65*INDEX(output2_lei65,$B15,L$3)</f>
        <v>0</v>
      </c>
      <c r="M15" s="53">
        <f ca="1">p_work1834*INDEX(output0_work1834,$B15,M$3)+p_work3564*INDEX(output0_work3564,$B15,M$3)+p_shop1834*INDEX(output0_shop1834,$B15,M$3)+p_shop3564*INDEX(output0_shop3564,$B15,M$3)+p_shop65*INDEX(output0_shop65,$B15,M$3)+p_lei1834*INDEX(output0_lei1834,$B15,M$3)+p_lei3564*INDEX(output0_lei3564,$B15,M$3)+p_lei65*INDEX(output2_lei65,$B15,M$3)</f>
        <v>0</v>
      </c>
      <c r="N15" s="53">
        <f ca="1">p_work1834*INDEX(output0_work1834,$B15,N$3)+p_work3564*INDEX(output0_work3564,$B15,N$3)+p_shop1834*INDEX(output0_shop1834,$B15,N$3)+p_shop3564*INDEX(output0_shop3564,$B15,N$3)+p_shop65*INDEX(output0_shop65,$B15,N$3)+p_lei1834*INDEX(output0_lei1834,$B15,N$3)+p_lei3564*INDEX(output0_lei3564,$B15,N$3)+p_lei65*INDEX(output2_lei65,$B15,N$3)</f>
        <v>18102.856364153176</v>
      </c>
      <c r="O15" s="53">
        <f ca="1">p_work1834*INDEX(output0_work1834,$B15,O$3)+p_work3564*INDEX(output0_work3564,$B15,O$3)+p_shop1834*INDEX(output0_shop1834,$B15,O$3)+p_shop3564*INDEX(output0_shop3564,$B15,O$3)+p_shop65*INDEX(output0_shop65,$B15,O$3)+p_lei1834*INDEX(output0_lei1834,$B15,O$3)+p_lei3564*INDEX(output0_lei3564,$B15,O$3)+p_lei65*INDEX(output2_lei65,$B15,O$3)</f>
        <v>18102.856364153176</v>
      </c>
      <c r="P15" s="53">
        <f ca="1">p_work1834*INDEX(output0_work1834,$B15,P$3)+p_work3564*INDEX(output0_work3564,$B15,P$3)+p_shop1834*INDEX(output0_shop1834,$B15,P$3)+p_shop3564*INDEX(output0_shop3564,$B15,P$3)+p_shop65*INDEX(output0_shop65,$B15,P$3)+p_lei1834*INDEX(output0_lei1834,$B15,P$3)+p_lei3564*INDEX(output0_lei3564,$B15,P$3)+p_lei65*INDEX(output2_lei65,$B15,P$3)</f>
        <v>18102.856364153176</v>
      </c>
      <c r="Q15" s="53">
        <f ca="1">p_work1834*INDEX(output0_work1834,$B15,Q$3)+p_work3564*INDEX(output0_work3564,$B15,Q$3)+p_shop1834*INDEX(output0_shop1834,$B15,Q$3)+p_shop3564*INDEX(output0_shop3564,$B15,Q$3)+p_shop65*INDEX(output0_shop65,$B15,Q$3)+p_lei1834*INDEX(output0_lei1834,$B15,Q$3)+p_lei3564*INDEX(output0_lei3564,$B15,Q$3)+p_lei65*INDEX(output2_lei65,$B15,Q$3)</f>
        <v>18102.856364153176</v>
      </c>
      <c r="R15" s="53">
        <f ca="1">p_work1834*INDEX(output0_work1834,$B15,R$3)+p_work3564*INDEX(output0_work3564,$B15,R$3)+p_shop1834*INDEX(output0_shop1834,$B15,R$3)+p_shop3564*INDEX(output0_shop3564,$B15,R$3)+p_shop65*INDEX(output0_shop65,$B15,R$3)+p_lei1834*INDEX(output0_lei1834,$B15,R$3)+p_lei3564*INDEX(output0_lei3564,$B15,R$3)+p_lei65*INDEX(output2_lei65,$B15,R$3)</f>
        <v>18102.856364153176</v>
      </c>
      <c r="S15" s="53">
        <f ca="1">p_work1834*INDEX(output0_work1834,$B15,S$3)+p_work3564*INDEX(output0_work3564,$B15,S$3)+p_shop1834*INDEX(output0_shop1834,$B15,S$3)+p_shop3564*INDEX(output0_shop3564,$B15,S$3)+p_shop65*INDEX(output0_shop65,$B15,S$3)+p_lei1834*INDEX(output0_lei1834,$B15,S$3)+p_lei3564*INDEX(output0_lei3564,$B15,S$3)+p_lei65*INDEX(output2_lei65,$B15,S$3)</f>
        <v>18102.856364153176</v>
      </c>
      <c r="T15" s="53">
        <f ca="1">p_work1834*INDEX(output0_work1834,$B15,T$3)+p_work3564*INDEX(output0_work3564,$B15,T$3)+p_shop1834*INDEX(output0_shop1834,$B15,T$3)+p_shop3564*INDEX(output0_shop3564,$B15,T$3)+p_shop65*INDEX(output0_shop65,$B15,T$3)+p_lei1834*INDEX(output0_lei1834,$B15,T$3)+p_lei3564*INDEX(output0_lei3564,$B15,T$3)+p_lei65*INDEX(output2_lei65,$B15,T$3)</f>
        <v>34384.149416191853</v>
      </c>
      <c r="U15" s="53">
        <f ca="1">p_work1834*INDEX(output0_work1834,$B15,U$3)+p_work3564*INDEX(output0_work3564,$B15,U$3)+p_shop1834*INDEX(output0_shop1834,$B15,U$3)+p_shop3564*INDEX(output0_shop3564,$B15,U$3)+p_shop65*INDEX(output0_shop65,$B15,U$3)+p_lei1834*INDEX(output0_lei1834,$B15,U$3)+p_lei3564*INDEX(output0_lei3564,$B15,U$3)+p_lei65*INDEX(output2_lei65,$B15,U$3)</f>
        <v>34384.149416191853</v>
      </c>
      <c r="V15" s="53">
        <f ca="1">p_work1834*INDEX(output0_work1834,$B15,V$3)+p_work3564*INDEX(output0_work3564,$B15,V$3)+p_shop1834*INDEX(output0_shop1834,$B15,V$3)+p_shop3564*INDEX(output0_shop3564,$B15,V$3)+p_shop65*INDEX(output0_shop65,$B15,V$3)+p_lei1834*INDEX(output0_lei1834,$B15,V$3)+p_lei3564*INDEX(output0_lei3564,$B15,V$3)+p_lei65*INDEX(output2_lei65,$B15,V$3)</f>
        <v>34384.149416191853</v>
      </c>
      <c r="W15" s="119">
        <f ca="1">p_work1834*INDEX(output0_work1834,$B15,W$3)+p_work3564*INDEX(output0_work3564,$B15,W$3)+p_shop1834*INDEX(output0_shop1834,$B15,W$3)+p_shop3564*INDEX(output0_shop3564,$B15,W$3)+p_shop65*INDEX(output0_shop65,$B15,W$3)+p_lei1834*INDEX(output0_lei1834,$B15,W$3)+p_lei3564*INDEX(output0_lei3564,$B15,W$3)+p_lei65*INDEX(output2_lei65,$B15,W$3)</f>
        <v>34384.149416191853</v>
      </c>
    </row>
    <row r="16" spans="1:24" s="244" customFormat="1" ht="15.75" thickBot="1">
      <c r="A16" s="19" t="s">
        <v>305</v>
      </c>
      <c r="B16" s="570">
        <v>37</v>
      </c>
      <c r="C16" s="517">
        <f ca="1">p_work1834*INDEX(output0_work1834,$B16,C$3)+p_work3564*INDEX(output0_work3564,$B16,C$3)+p_shop1834*INDEX(output0_shop1834,$B16,C$3)+p_shop3564*INDEX(output0_shop3564,$B16,C$3)+p_shop65*INDEX(output0_shop65,$B16,C$3)+p_lei1834*INDEX(output0_lei1834,$B16,C$3)+p_lei3564*INDEX(output0_lei3564,$B16,C$3)+p_lei65*INDEX(output2_lei65,$B16,C$3)</f>
        <v>2580869.8289506813</v>
      </c>
      <c r="D16" s="517">
        <f ca="1">p_work1834*INDEX(output0_work1834,$B16,D$3)+p_work3564*INDEX(output0_work3564,$B16,D$3)+p_shop1834*INDEX(output0_shop1834,$B16,D$3)+p_shop3564*INDEX(output0_shop3564,$B16,D$3)+p_shop65*INDEX(output0_shop65,$B16,D$3)+p_lei1834*INDEX(output0_lei1834,$B16,D$3)+p_lei3564*INDEX(output0_lei3564,$B16,D$3)+p_lei65*INDEX(output2_lei65,$B16,D$3)</f>
        <v>8.4909915010076045</v>
      </c>
      <c r="E16" s="517">
        <f ca="1">p_work1834*INDEX(output0_work1834,$B16,E$3)+p_work3564*INDEX(output0_work3564,$B16,E$3)+p_shop1834*INDEX(output0_shop1834,$B16,E$3)+p_shop3564*INDEX(output0_shop3564,$B16,E$3)+p_shop65*INDEX(output0_shop65,$B16,E$3)+p_lei1834*INDEX(output0_lei1834,$B16,E$3)+p_lei3564*INDEX(output0_lei3564,$B16,E$3)+p_lei65*INDEX(output2_lei65,$B16,E$3)</f>
        <v>13.923965089716305</v>
      </c>
      <c r="F16" s="517">
        <f ca="1">p_work1834*INDEX(output0_work1834,$B16,F$3)+p_work3564*INDEX(output0_work3564,$B16,F$3)+p_shop1834*INDEX(output0_shop1834,$B16,F$3)+p_shop3564*INDEX(output0_shop3564,$B16,F$3)+p_shop65*INDEX(output0_shop65,$B16,F$3)+p_lei1834*INDEX(output0_lei1834,$B16,F$3)+p_lei3564*INDEX(output0_lei3564,$B16,F$3)+p_lei65*INDEX(output2_lei65,$B16,F$3)</f>
        <v>22.833163720835572</v>
      </c>
      <c r="G16" s="517">
        <f ca="1">p_work1834*INDEX(output0_work1834,$B16,G$3)+p_work3564*INDEX(output0_work3564,$B16,G$3)+p_shop1834*INDEX(output0_shop1834,$B16,G$3)+p_shop3564*INDEX(output0_shop3564,$B16,G$3)+p_shop65*INDEX(output0_shop65,$B16,G$3)+p_lei1834*INDEX(output0_lei1834,$B16,G$3)+p_lei3564*INDEX(output0_lei3564,$B16,G$3)+p_lei65*INDEX(output2_lei65,$B16,G$3)</f>
        <v>37.441048980248375</v>
      </c>
      <c r="H16" s="517">
        <f ca="1">p_work1834*INDEX(output0_work1834,$B16,H$3)+p_work3564*INDEX(output0_work3564,$B16,H$3)+p_shop1834*INDEX(output0_shop1834,$B16,H$3)+p_shop3564*INDEX(output0_shop3564,$B16,H$3)+p_shop65*INDEX(output0_shop65,$B16,H$3)+p_lei1834*INDEX(output0_lei1834,$B16,H$3)+p_lei3564*INDEX(output0_lei3564,$B16,H$3)+p_lei65*INDEX(output2_lei65,$B16,H$3)</f>
        <v>61.386935407504865</v>
      </c>
      <c r="I16" s="517">
        <f ca="1">p_work1834*INDEX(output0_work1834,$B16,I$3)+p_work3564*INDEX(output0_work3564,$B16,I$3)+p_shop1834*INDEX(output0_shop1834,$B16,I$3)+p_shop3564*INDEX(output0_shop3564,$B16,I$3)+p_shop65*INDEX(output0_shop65,$B16,I$3)+p_lei1834*INDEX(output0_lei1834,$B16,I$3)+p_lei3564*INDEX(output0_lei3564,$B16,I$3)+p_lei65*INDEX(output2_lei65,$B16,I$3)</f>
        <v>100.62276035246461</v>
      </c>
      <c r="J16" s="517">
        <f ca="1">p_work1834*INDEX(output0_work1834,$B16,J$3)+p_work3564*INDEX(output0_work3564,$B16,J$3)+p_shop1834*INDEX(output0_shop1834,$B16,J$3)+p_shop3564*INDEX(output0_shop3564,$B16,J$3)+p_shop65*INDEX(output0_shop65,$B16,J$3)+p_lei1834*INDEX(output0_lei1834,$B16,J$3)+p_lei3564*INDEX(output0_lei3564,$B16,J$3)+p_lei65*INDEX(output2_lei65,$B16,J$3)</f>
        <v>164.86212767960205</v>
      </c>
      <c r="K16" s="517">
        <f ca="1">p_work1834*INDEX(output0_work1834,$B16,K$3)+p_work3564*INDEX(output0_work3564,$B16,K$3)+p_shop1834*INDEX(output0_shop1834,$B16,K$3)+p_shop3564*INDEX(output0_shop3564,$B16,K$3)+p_shop65*INDEX(output0_shop65,$B16,K$3)+p_lei1834*INDEX(output0_lei1834,$B16,K$3)+p_lei3564*INDEX(output0_lei3564,$B16,K$3)+p_lei65*INDEX(output2_lei65,$B16,K$3)</f>
        <v>269.90214146199793</v>
      </c>
      <c r="L16" s="517">
        <f ca="1">p_work1834*INDEX(output0_work1834,$B16,L$3)+p_work3564*INDEX(output0_work3564,$B16,L$3)+p_shop1834*INDEX(output0_shop1834,$B16,L$3)+p_shop3564*INDEX(output0_shop3564,$B16,L$3)+p_shop65*INDEX(output0_shop65,$B16,L$3)+p_lei1834*INDEX(output0_lei1834,$B16,L$3)+p_lei3564*INDEX(output0_lei3564,$B16,L$3)+p_lei65*INDEX(output2_lei65,$B16,L$3)</f>
        <v>441.28443865900857</v>
      </c>
      <c r="M16" s="517">
        <f ca="1">p_work1834*INDEX(output0_work1834,$B16,M$3)+p_work3564*INDEX(output0_work3564,$B16,M$3)+p_shop1834*INDEX(output0_shop1834,$B16,M$3)+p_shop3564*INDEX(output0_shop3564,$B16,M$3)+p_shop65*INDEX(output0_shop65,$B16,M$3)+p_lei1834*INDEX(output0_lei1834,$B16,M$3)+p_lei3564*INDEX(output0_lei3564,$B16,M$3)+p_lei65*INDEX(output2_lei65,$B16,M$3)</f>
        <v>719.91085020929404</v>
      </c>
      <c r="N16" s="517">
        <f ca="1">p_work1834*INDEX(output0_work1834,$B16,N$3)+p_work3564*INDEX(output0_work3564,$B16,N$3)+p_shop1834*INDEX(output0_shop1834,$B16,N$3)+p_shop3564*INDEX(output0_shop3564,$B16,N$3)+p_shop65*INDEX(output0_shop65,$B16,N$3)+p_lei1834*INDEX(output0_lei1834,$B16,N$3)+p_lei3564*INDEX(output0_lei3564,$B16,N$3)+p_lei65*INDEX(output2_lei65,$B16,N$3)</f>
        <v>36342.618304788339</v>
      </c>
      <c r="O16" s="517">
        <f ca="1">p_work1834*INDEX(output0_work1834,$B16,O$3)+p_work3564*INDEX(output0_work3564,$B16,O$3)+p_shop1834*INDEX(output0_shop1834,$B16,O$3)+p_shop3564*INDEX(output0_shop3564,$B16,O$3)+p_shop65*INDEX(output0_shop65,$B16,O$3)+p_lei1834*INDEX(output0_lei1834,$B16,O$3)+p_lei3564*INDEX(output0_lei3564,$B16,O$3)+p_lei65*INDEX(output2_lei65,$B16,O$3)</f>
        <v>36428.999241030506</v>
      </c>
      <c r="P16" s="517">
        <f ca="1">p_work1834*INDEX(output0_work1834,$B16,P$3)+p_work3564*INDEX(output0_work3564,$B16,P$3)+p_shop1834*INDEX(output0_shop1834,$B16,P$3)+p_shop3564*INDEX(output0_shop3564,$B16,P$3)+p_shop65*INDEX(output0_shop65,$B16,P$3)+p_lei1834*INDEX(output0_lei1834,$B16,P$3)+p_lei3564*INDEX(output0_lei3564,$B16,P$3)+p_lei65*INDEX(output2_lei65,$B16,P$3)</f>
        <v>36568.99976684554</v>
      </c>
      <c r="Q16" s="517">
        <f ca="1">p_work1834*INDEX(output0_work1834,$B16,Q$3)+p_work3564*INDEX(output0_work3564,$B16,Q$3)+p_shop1834*INDEX(output0_shop1834,$B16,Q$3)+p_shop3564*INDEX(output0_shop3564,$B16,Q$3)+p_shop65*INDEX(output0_shop65,$B16,Q$3)+p_lei1834*INDEX(output0_lei1834,$B16,Q$3)+p_lei3564*INDEX(output0_lei3564,$B16,Q$3)+p_lei65*INDEX(output2_lei65,$B16,Q$3)</f>
        <v>36794.35249946751</v>
      </c>
      <c r="R16" s="517">
        <f ca="1">p_work1834*INDEX(output0_work1834,$B16,R$3)+p_work3564*INDEX(output0_work3564,$B16,R$3)+p_shop1834*INDEX(output0_shop1834,$B16,R$3)+p_shop3564*INDEX(output0_shop3564,$B16,R$3)+p_shop65*INDEX(output0_shop65,$B16,R$3)+p_lei1834*INDEX(output0_lei1834,$B16,R$3)+p_lei3564*INDEX(output0_lei3564,$B16,R$3)+p_lei65*INDEX(output2_lei65,$B16,R$3)</f>
        <v>37153.111205390363</v>
      </c>
      <c r="S16" s="517">
        <f ca="1">p_work1834*INDEX(output0_work1834,$B16,S$3)+p_work3564*INDEX(output0_work3564,$B16,S$3)+p_shop1834*INDEX(output0_shop1834,$B16,S$3)+p_shop3564*INDEX(output0_shop3564,$B16,S$3)+p_shop65*INDEX(output0_shop65,$B16,S$3)+p_lei1834*INDEX(output0_lei1834,$B16,S$3)+p_lei3564*INDEX(output0_lei3564,$B16,S$3)+p_lei65*INDEX(output2_lei65,$B16,S$3)</f>
        <v>37714.32245531345</v>
      </c>
      <c r="T16" s="517">
        <f ca="1">p_work1834*INDEX(output0_work1834,$B16,T$3)+p_work3564*INDEX(output0_work3564,$B16,T$3)+p_shop1834*INDEX(output0_shop1834,$B16,T$3)+p_shop3564*INDEX(output0_shop3564,$B16,T$3)+p_shop65*INDEX(output0_shop65,$B16,T$3)+p_lei1834*INDEX(output0_lei1834,$B16,T$3)+p_lei3564*INDEX(output0_lei3564,$B16,T$3)+p_lei65*INDEX(output2_lei65,$B16,T$3)</f>
        <v>68768.541079146642</v>
      </c>
      <c r="U16" s="517">
        <f ca="1">p_work1834*INDEX(output0_work1834,$B16,U$3)+p_work3564*INDEX(output0_work3564,$B16,U$3)+p_shop1834*INDEX(output0_shop1834,$B16,U$3)+p_shop3564*INDEX(output0_shop3564,$B16,U$3)+p_shop65*INDEX(output0_shop65,$B16,U$3)+p_lei1834*INDEX(output0_lei1834,$B16,U$3)+p_lei3564*INDEX(output0_lei3564,$B16,U$3)+p_lei65*INDEX(output2_lei65,$B16,U$3)</f>
        <v>68768.541079146642</v>
      </c>
      <c r="V16" s="517">
        <f ca="1">p_work1834*INDEX(output0_work1834,$B16,V$3)+p_work3564*INDEX(output0_work3564,$B16,V$3)+p_shop1834*INDEX(output0_shop1834,$B16,V$3)+p_shop3564*INDEX(output0_shop3564,$B16,V$3)+p_shop65*INDEX(output0_shop65,$B16,V$3)+p_lei1834*INDEX(output0_lei1834,$B16,V$3)+p_lei3564*INDEX(output0_lei3564,$B16,V$3)+p_lei65*INDEX(output2_lei65,$B16,V$3)</f>
        <v>68768.541079146642</v>
      </c>
      <c r="W16" s="578">
        <f ca="1">p_work1834*INDEX(output0_work1834,$B16,W$3)+p_work3564*INDEX(output0_work3564,$B16,W$3)+p_shop1834*INDEX(output0_shop1834,$B16,W$3)+p_shop3564*INDEX(output0_shop3564,$B16,W$3)+p_shop65*INDEX(output0_shop65,$B16,W$3)+p_lei1834*INDEX(output0_lei1834,$B16,W$3)+p_lei3564*INDEX(output0_lei3564,$B16,W$3)+p_lei65*INDEX(output2_lei65,$B16,W$3)</f>
        <v>68768.541079146642</v>
      </c>
      <c r="X16" s="580" t="str">
        <f ca="1">IF(ABS(demand-SUM(C16:W16)-SUM(C12:W12))/demand&lt;0.0001,"OK","ERROR")</f>
        <v>OK</v>
      </c>
    </row>
    <row r="17" spans="1:24"/>
    <row r="18" spans="1:24" s="1" customFormat="1" ht="15.75" thickBot="1">
      <c r="A18" s="211">
        <v>1</v>
      </c>
    </row>
    <row r="19" spans="1:24" s="244" customFormat="1" ht="15.75" thickBot="1">
      <c r="A19" s="126"/>
      <c r="B19" s="127"/>
      <c r="C19" s="128">
        <v>1</v>
      </c>
      <c r="D19" s="129">
        <v>2</v>
      </c>
      <c r="E19" s="129">
        <v>3</v>
      </c>
      <c r="F19" s="129">
        <v>4</v>
      </c>
      <c r="G19" s="129">
        <v>5</v>
      </c>
      <c r="H19" s="129">
        <v>6</v>
      </c>
      <c r="I19" s="129">
        <v>7</v>
      </c>
      <c r="J19" s="129">
        <v>8</v>
      </c>
      <c r="K19" s="129">
        <v>9</v>
      </c>
      <c r="L19" s="129">
        <v>10</v>
      </c>
      <c r="M19" s="129">
        <v>11</v>
      </c>
      <c r="N19" s="129">
        <v>12</v>
      </c>
      <c r="O19" s="129">
        <v>13</v>
      </c>
      <c r="P19" s="129">
        <v>14</v>
      </c>
      <c r="Q19" s="129">
        <v>15</v>
      </c>
      <c r="R19" s="129">
        <v>16</v>
      </c>
      <c r="S19" s="129">
        <v>17</v>
      </c>
      <c r="T19" s="129">
        <v>18</v>
      </c>
      <c r="U19" s="129">
        <v>19</v>
      </c>
      <c r="V19" s="129">
        <v>20</v>
      </c>
      <c r="W19" s="129">
        <v>21</v>
      </c>
    </row>
    <row r="20" spans="1:24" s="244" customFormat="1">
      <c r="A20" s="18" t="s">
        <v>21</v>
      </c>
      <c r="B20" s="569">
        <v>1</v>
      </c>
      <c r="C20" s="53">
        <f t="shared" ref="C20:L32" ca="1" si="21">p_work1834*INDEX(output1_work1834,$B20,C$3)+p_work3564*INDEX(output1_work3564,$B20,C$3)+p_shop1834*INDEX(output1_shop1834,$B20,C$3)+p_shop3564*INDEX(output1_shop3564,$B20,C$3)+p_shop65*INDEX(output1_shop65,$B20,C$3)+p_lei1834*INDEX(output1_lei1834,$B20,C$3)+p_lei3564*INDEX(output1_lei3564,$B20,C$3)+p_lei65*INDEX(output2_lei65,$B20,C$3)</f>
        <v>32.942113333333339</v>
      </c>
      <c r="D20" s="53">
        <f t="shared" ca="1" si="21"/>
        <v>35.436306167531654</v>
      </c>
      <c r="E20" s="53">
        <f t="shared" ca="1" si="21"/>
        <v>37.930499001729956</v>
      </c>
      <c r="F20" s="53">
        <f t="shared" ca="1" si="21"/>
        <v>40.424691835928265</v>
      </c>
      <c r="G20" s="53">
        <f t="shared" ca="1" si="21"/>
        <v>42.91888467012658</v>
      </c>
      <c r="H20" s="53">
        <f t="shared" ca="1" si="21"/>
        <v>45.413077504324889</v>
      </c>
      <c r="I20" s="53">
        <f t="shared" ca="1" si="21"/>
        <v>47.907270338523197</v>
      </c>
      <c r="J20" s="53">
        <f t="shared" ca="1" si="21"/>
        <v>50.401463172721513</v>
      </c>
      <c r="K20" s="53">
        <f t="shared" ca="1" si="21"/>
        <v>52.895656006919822</v>
      </c>
      <c r="L20" s="53">
        <f t="shared" ca="1" si="21"/>
        <v>55.389848841118138</v>
      </c>
      <c r="M20" s="53">
        <f t="shared" ref="M20:W32" ca="1" si="22">p_work1834*INDEX(output1_work1834,$B20,M$3)+p_work3564*INDEX(output1_work3564,$B20,M$3)+p_shop1834*INDEX(output1_shop1834,$B20,M$3)+p_shop3564*INDEX(output1_shop3564,$B20,M$3)+p_shop65*INDEX(output1_shop65,$B20,M$3)+p_lei1834*INDEX(output1_lei1834,$B20,M$3)+p_lei3564*INDEX(output1_lei3564,$B20,M$3)+p_lei65*INDEX(output2_lei65,$B20,M$3)</f>
        <v>57.884041675316446</v>
      </c>
      <c r="N20" s="53">
        <f t="shared" ca="1" si="22"/>
        <v>59.458522970733526</v>
      </c>
      <c r="O20" s="53">
        <f t="shared" ca="1" si="22"/>
        <v>60.80307638145532</v>
      </c>
      <c r="P20" s="53">
        <f t="shared" ca="1" si="22"/>
        <v>62.147629792177113</v>
      </c>
      <c r="Q20" s="53">
        <f t="shared" ca="1" si="22"/>
        <v>63.4921832028989</v>
      </c>
      <c r="R20" s="53">
        <f t="shared" ca="1" si="22"/>
        <v>64.836736613620687</v>
      </c>
      <c r="S20" s="53">
        <f t="shared" ca="1" si="22"/>
        <v>66.181290024342488</v>
      </c>
      <c r="T20" s="53">
        <f t="shared" ca="1" si="22"/>
        <v>66.450200706486839</v>
      </c>
      <c r="U20" s="53">
        <f t="shared" ca="1" si="22"/>
        <v>66.450200706486839</v>
      </c>
      <c r="V20" s="53">
        <f t="shared" ca="1" si="22"/>
        <v>66.450200706486839</v>
      </c>
      <c r="W20" s="119">
        <f t="shared" ca="1" si="22"/>
        <v>66.450200706486839</v>
      </c>
    </row>
    <row r="21" spans="1:24" s="244" customFormat="1">
      <c r="A21" s="18" t="s">
        <v>391</v>
      </c>
      <c r="B21" s="569">
        <v>1</v>
      </c>
      <c r="C21" s="53">
        <f t="shared" ref="C21" ca="1" si="23">IF(C20&gt;100,100,C20)</f>
        <v>32.942113333333339</v>
      </c>
      <c r="D21" s="53">
        <f t="shared" ref="D21" ca="1" si="24">IF(D20&gt;100,100,D20)</f>
        <v>35.436306167531654</v>
      </c>
      <c r="E21" s="53">
        <f t="shared" ref="E21" ca="1" si="25">IF(E20&gt;100,100,E20)</f>
        <v>37.930499001729956</v>
      </c>
      <c r="F21" s="53">
        <f t="shared" ref="F21" ca="1" si="26">IF(F20&gt;100,100,F20)</f>
        <v>40.424691835928265</v>
      </c>
      <c r="G21" s="53">
        <f t="shared" ref="G21" ca="1" si="27">IF(G20&gt;100,100,G20)</f>
        <v>42.91888467012658</v>
      </c>
      <c r="H21" s="53">
        <f t="shared" ref="H21" ca="1" si="28">IF(H20&gt;100,100,H20)</f>
        <v>45.413077504324889</v>
      </c>
      <c r="I21" s="53">
        <f t="shared" ref="I21" ca="1" si="29">IF(I20&gt;100,100,I20)</f>
        <v>47.907270338523197</v>
      </c>
      <c r="J21" s="53">
        <f t="shared" ref="J21" ca="1" si="30">IF(J20&gt;100,100,J20)</f>
        <v>50.401463172721513</v>
      </c>
      <c r="K21" s="53">
        <f t="shared" ref="K21" ca="1" si="31">IF(K20&gt;100,100,K20)</f>
        <v>52.895656006919822</v>
      </c>
      <c r="L21" s="53">
        <f t="shared" ref="L21" ca="1" si="32">IF(L20&gt;100,100,L20)</f>
        <v>55.389848841118138</v>
      </c>
      <c r="M21" s="53">
        <f t="shared" ref="M21" ca="1" si="33">IF(M20&gt;100,100,M20)</f>
        <v>57.884041675316446</v>
      </c>
      <c r="N21" s="53">
        <f t="shared" ref="N21" ca="1" si="34">IF(N20&gt;100,100,N20)</f>
        <v>59.458522970733526</v>
      </c>
      <c r="O21" s="53">
        <f t="shared" ref="O21" ca="1" si="35">IF(O20&gt;100,100,O20)</f>
        <v>60.80307638145532</v>
      </c>
      <c r="P21" s="53">
        <f t="shared" ref="P21" ca="1" si="36">IF(P20&gt;100,100,P20)</f>
        <v>62.147629792177113</v>
      </c>
      <c r="Q21" s="53">
        <f t="shared" ref="Q21" ca="1" si="37">IF(Q20&gt;100,100,Q20)</f>
        <v>63.4921832028989</v>
      </c>
      <c r="R21" s="53">
        <f t="shared" ref="R21" ca="1" si="38">IF(R20&gt;100,100,R20)</f>
        <v>64.836736613620687</v>
      </c>
      <c r="S21" s="53">
        <f t="shared" ref="S21" ca="1" si="39">IF(S20&gt;100,100,S20)</f>
        <v>66.181290024342488</v>
      </c>
      <c r="T21" s="53">
        <f t="shared" ref="T21" ca="1" si="40">IF(T20&gt;100,100,T20)</f>
        <v>66.450200706486839</v>
      </c>
      <c r="U21" s="53">
        <f t="shared" ref="U21" ca="1" si="41">IF(U20&gt;100,100,U20)</f>
        <v>66.450200706486839</v>
      </c>
      <c r="V21" s="53">
        <f t="shared" ref="V21" ca="1" si="42">IF(V20&gt;100,100,V20)</f>
        <v>66.450200706486839</v>
      </c>
      <c r="W21" s="119">
        <f t="shared" ref="W21" ca="1" si="43">IF(W20&gt;100,100,W20)</f>
        <v>66.450200706486839</v>
      </c>
    </row>
    <row r="22" spans="1:24" s="244" customFormat="1">
      <c r="A22" s="18" t="s">
        <v>23</v>
      </c>
      <c r="B22" s="569">
        <v>3</v>
      </c>
      <c r="C22" s="575">
        <f t="shared" ca="1" si="21"/>
        <v>0.92633597730352724</v>
      </c>
      <c r="D22" s="575">
        <f t="shared" ca="1" si="21"/>
        <v>1.006796957876738</v>
      </c>
      <c r="E22" s="575">
        <f t="shared" ca="1" si="21"/>
        <v>1.0872579384499488</v>
      </c>
      <c r="F22" s="575">
        <f t="shared" ca="1" si="21"/>
        <v>1.1677189190231594</v>
      </c>
      <c r="G22" s="575">
        <f t="shared" ca="1" si="21"/>
        <v>1.2481798995963702</v>
      </c>
      <c r="H22" s="575">
        <f t="shared" ca="1" si="21"/>
        <v>1.3286408801695808</v>
      </c>
      <c r="I22" s="575">
        <f t="shared" ca="1" si="21"/>
        <v>1.4091018607427916</v>
      </c>
      <c r="J22" s="575">
        <f t="shared" ca="1" si="21"/>
        <v>1.489562841316002</v>
      </c>
      <c r="K22" s="575">
        <f t="shared" ca="1" si="21"/>
        <v>1.5700238218892131</v>
      </c>
      <c r="L22" s="575">
        <f t="shared" ca="1" si="21"/>
        <v>1.6504848024624239</v>
      </c>
      <c r="M22" s="575">
        <f t="shared" ca="1" si="22"/>
        <v>1.7309457830356343</v>
      </c>
      <c r="N22" s="575">
        <f t="shared" ca="1" si="22"/>
        <v>1.7810270989364592</v>
      </c>
      <c r="O22" s="575">
        <f t="shared" ca="1" si="22"/>
        <v>1.8235134986691874</v>
      </c>
      <c r="P22" s="575">
        <f t="shared" ca="1" si="22"/>
        <v>1.8659998984019159</v>
      </c>
      <c r="Q22" s="575">
        <f t="shared" ca="1" si="22"/>
        <v>1.908486298134644</v>
      </c>
      <c r="R22" s="575">
        <f t="shared" ca="1" si="22"/>
        <v>1.950972697867372</v>
      </c>
      <c r="S22" s="575">
        <f t="shared" ca="1" si="22"/>
        <v>1.9934590976001003</v>
      </c>
      <c r="T22" s="575">
        <f t="shared" ca="1" si="22"/>
        <v>2.0019563775466462</v>
      </c>
      <c r="U22" s="575">
        <f t="shared" ca="1" si="22"/>
        <v>2.0019563775466462</v>
      </c>
      <c r="V22" s="575">
        <f t="shared" ca="1" si="22"/>
        <v>2.0019563775466462</v>
      </c>
      <c r="W22" s="576">
        <f t="shared" ca="1" si="22"/>
        <v>2.0019563775466462</v>
      </c>
    </row>
    <row r="23" spans="1:24" s="244" customFormat="1">
      <c r="A23" s="18" t="s">
        <v>294</v>
      </c>
      <c r="B23" s="569">
        <v>22</v>
      </c>
      <c r="C23" s="506">
        <f t="shared" si="21"/>
        <v>173809.52380952382</v>
      </c>
      <c r="D23" s="506">
        <f t="shared" si="21"/>
        <v>173809.52380952382</v>
      </c>
      <c r="E23" s="506">
        <f t="shared" si="21"/>
        <v>173809.52380952382</v>
      </c>
      <c r="F23" s="506">
        <f t="shared" si="21"/>
        <v>173809.52380952382</v>
      </c>
      <c r="G23" s="506">
        <f t="shared" si="21"/>
        <v>173809.52380952382</v>
      </c>
      <c r="H23" s="506">
        <f t="shared" si="21"/>
        <v>173809.52380952382</v>
      </c>
      <c r="I23" s="506">
        <f t="shared" si="21"/>
        <v>173809.52380952382</v>
      </c>
      <c r="J23" s="506">
        <f t="shared" si="21"/>
        <v>173809.52380952382</v>
      </c>
      <c r="K23" s="506">
        <f t="shared" si="21"/>
        <v>173809.52380952382</v>
      </c>
      <c r="L23" s="506">
        <f t="shared" si="21"/>
        <v>173809.52380952382</v>
      </c>
      <c r="M23" s="506">
        <f t="shared" si="22"/>
        <v>173809.52380952382</v>
      </c>
      <c r="N23" s="506">
        <f t="shared" si="22"/>
        <v>173809.52380952382</v>
      </c>
      <c r="O23" s="506">
        <f t="shared" si="22"/>
        <v>173809.52380952382</v>
      </c>
      <c r="P23" s="506">
        <f t="shared" si="22"/>
        <v>173809.52380952382</v>
      </c>
      <c r="Q23" s="506">
        <f t="shared" si="22"/>
        <v>173809.52380952382</v>
      </c>
      <c r="R23" s="506">
        <f t="shared" si="22"/>
        <v>173809.52380952382</v>
      </c>
      <c r="S23" s="506">
        <f t="shared" si="22"/>
        <v>173809.52380952382</v>
      </c>
      <c r="T23" s="506">
        <f t="shared" si="22"/>
        <v>173809.52380952382</v>
      </c>
      <c r="U23" s="506">
        <f t="shared" si="22"/>
        <v>173809.52380952382</v>
      </c>
      <c r="V23" s="506">
        <f t="shared" si="22"/>
        <v>173809.52380952382</v>
      </c>
      <c r="W23" s="577">
        <f t="shared" si="22"/>
        <v>173809.52380952382</v>
      </c>
    </row>
    <row r="24" spans="1:24" s="244" customFormat="1">
      <c r="A24" s="18" t="s">
        <v>287</v>
      </c>
      <c r="B24" s="569">
        <v>23</v>
      </c>
      <c r="C24" s="53">
        <f t="shared" ca="1" si="21"/>
        <v>72.671149820188916</v>
      </c>
      <c r="D24" s="53">
        <f t="shared" ca="1" si="21"/>
        <v>120.51817100477049</v>
      </c>
      <c r="E24" s="53">
        <f t="shared" ca="1" si="21"/>
        <v>199.83410048012601</v>
      </c>
      <c r="F24" s="53">
        <f t="shared" ca="1" si="21"/>
        <v>331.24987999704695</v>
      </c>
      <c r="G24" s="53">
        <f t="shared" ca="1" si="21"/>
        <v>548.80211687535234</v>
      </c>
      <c r="H24" s="53">
        <f t="shared" ca="1" si="21"/>
        <v>908.43233636943432</v>
      </c>
      <c r="I24" s="53">
        <f t="shared" ca="1" si="21"/>
        <v>1501.5071407726414</v>
      </c>
      <c r="J24" s="53">
        <f t="shared" ca="1" si="21"/>
        <v>2475.6924013688104</v>
      </c>
      <c r="K24" s="53">
        <f t="shared" ca="1" si="21"/>
        <v>4065.4990000313564</v>
      </c>
      <c r="L24" s="53">
        <f t="shared" ca="1" si="21"/>
        <v>6632.5995376638984</v>
      </c>
      <c r="M24" s="53">
        <f t="shared" ca="1" si="22"/>
        <v>10707.913427291134</v>
      </c>
      <c r="N24" s="53">
        <f t="shared" ca="1" si="22"/>
        <v>41208.673379173022</v>
      </c>
      <c r="O24" s="53">
        <f t="shared" ca="1" si="22"/>
        <v>48178.324065777182</v>
      </c>
      <c r="P24" s="53">
        <f t="shared" ca="1" si="22"/>
        <v>57844.942927900876</v>
      </c>
      <c r="Q24" s="53">
        <f t="shared" ca="1" si="22"/>
        <v>70180.496373324771</v>
      </c>
      <c r="R24" s="53">
        <f t="shared" ca="1" si="22"/>
        <v>84374.25252127547</v>
      </c>
      <c r="S24" s="53">
        <f t="shared" ca="1" si="22"/>
        <v>98900.103640034125</v>
      </c>
      <c r="T24" s="53">
        <f t="shared" ca="1" si="22"/>
        <v>85987.654726392837</v>
      </c>
      <c r="U24" s="53">
        <f t="shared" ca="1" si="22"/>
        <v>85987.654726392837</v>
      </c>
      <c r="V24" s="53">
        <f t="shared" ca="1" si="22"/>
        <v>85987.654726392837</v>
      </c>
      <c r="W24" s="119">
        <f t="shared" ca="1" si="22"/>
        <v>85987.654726392837</v>
      </c>
    </row>
    <row r="25" spans="1:24" s="244" customFormat="1">
      <c r="A25" s="18" t="s">
        <v>301</v>
      </c>
      <c r="B25" s="569">
        <v>30</v>
      </c>
      <c r="C25" s="53">
        <f t="shared" ca="1" si="21"/>
        <v>173735.65148410603</v>
      </c>
      <c r="D25" s="53">
        <f t="shared" ca="1" si="21"/>
        <v>0</v>
      </c>
      <c r="E25" s="53">
        <f t="shared" ca="1" si="21"/>
        <v>0</v>
      </c>
      <c r="F25" s="53">
        <f t="shared" ca="1" si="21"/>
        <v>0</v>
      </c>
      <c r="G25" s="53">
        <f t="shared" ca="1" si="21"/>
        <v>0</v>
      </c>
      <c r="H25" s="53">
        <f t="shared" ca="1" si="21"/>
        <v>0</v>
      </c>
      <c r="I25" s="53">
        <f t="shared" ca="1" si="21"/>
        <v>0</v>
      </c>
      <c r="J25" s="53">
        <f t="shared" ca="1" si="21"/>
        <v>0</v>
      </c>
      <c r="K25" s="53">
        <f t="shared" ca="1" si="21"/>
        <v>0</v>
      </c>
      <c r="L25" s="53">
        <f t="shared" ca="1" si="21"/>
        <v>0</v>
      </c>
      <c r="M25" s="53">
        <f t="shared" ca="1" si="22"/>
        <v>0</v>
      </c>
      <c r="N25" s="53">
        <f t="shared" ca="1" si="22"/>
        <v>0</v>
      </c>
      <c r="O25" s="53">
        <f t="shared" ca="1" si="22"/>
        <v>0</v>
      </c>
      <c r="P25" s="53">
        <f t="shared" ca="1" si="22"/>
        <v>0</v>
      </c>
      <c r="Q25" s="53">
        <f t="shared" ca="1" si="22"/>
        <v>0</v>
      </c>
      <c r="R25" s="53">
        <f t="shared" ca="1" si="22"/>
        <v>0</v>
      </c>
      <c r="S25" s="53">
        <f t="shared" ca="1" si="22"/>
        <v>0</v>
      </c>
      <c r="T25" s="53">
        <f t="shared" ca="1" si="22"/>
        <v>0</v>
      </c>
      <c r="U25" s="53">
        <f t="shared" ca="1" si="22"/>
        <v>0</v>
      </c>
      <c r="V25" s="53">
        <f t="shared" ca="1" si="22"/>
        <v>0</v>
      </c>
      <c r="W25" s="119">
        <f t="shared" ca="1" si="22"/>
        <v>0</v>
      </c>
    </row>
    <row r="26" spans="1:24" s="244" customFormat="1">
      <c r="A26" s="18" t="s">
        <v>288</v>
      </c>
      <c r="B26" s="569">
        <v>24</v>
      </c>
      <c r="C26" s="53">
        <f t="shared" ca="1" si="21"/>
        <v>0</v>
      </c>
      <c r="D26" s="53">
        <f t="shared" ca="1" si="21"/>
        <v>0</v>
      </c>
      <c r="E26" s="53">
        <f t="shared" ca="1" si="21"/>
        <v>0</v>
      </c>
      <c r="F26" s="53">
        <f t="shared" ca="1" si="21"/>
        <v>0</v>
      </c>
      <c r="G26" s="53">
        <f t="shared" ca="1" si="21"/>
        <v>0</v>
      </c>
      <c r="H26" s="53">
        <f t="shared" ca="1" si="21"/>
        <v>0</v>
      </c>
      <c r="I26" s="53">
        <f t="shared" ca="1" si="21"/>
        <v>0</v>
      </c>
      <c r="J26" s="53">
        <f t="shared" ca="1" si="21"/>
        <v>0</v>
      </c>
      <c r="K26" s="53">
        <f t="shared" ca="1" si="21"/>
        <v>0</v>
      </c>
      <c r="L26" s="53">
        <f t="shared" ca="1" si="21"/>
        <v>0</v>
      </c>
      <c r="M26" s="53">
        <f t="shared" ca="1" si="22"/>
        <v>0</v>
      </c>
      <c r="N26" s="53">
        <f t="shared" ca="1" si="22"/>
        <v>28411.446520175821</v>
      </c>
      <c r="O26" s="53">
        <f t="shared" ca="1" si="22"/>
        <v>28411.446520175821</v>
      </c>
      <c r="P26" s="53">
        <f t="shared" ca="1" si="22"/>
        <v>28411.446520175821</v>
      </c>
      <c r="Q26" s="53">
        <f t="shared" ca="1" si="22"/>
        <v>28411.446520175821</v>
      </c>
      <c r="R26" s="53">
        <f t="shared" ca="1" si="22"/>
        <v>28411.446520175821</v>
      </c>
      <c r="S26" s="53">
        <f t="shared" ca="1" si="22"/>
        <v>28411.446520175821</v>
      </c>
      <c r="T26" s="53">
        <f t="shared" ca="1" si="22"/>
        <v>85986.847741674763</v>
      </c>
      <c r="U26" s="53">
        <f t="shared" ca="1" si="22"/>
        <v>85986.847741674763</v>
      </c>
      <c r="V26" s="53">
        <f t="shared" ca="1" si="22"/>
        <v>85986.847741674763</v>
      </c>
      <c r="W26" s="119">
        <f t="shared" ca="1" si="22"/>
        <v>85986.847741674763</v>
      </c>
    </row>
    <row r="27" spans="1:24" s="244" customFormat="1">
      <c r="A27" s="18" t="s">
        <v>289</v>
      </c>
      <c r="B27" s="569">
        <v>25</v>
      </c>
      <c r="C27" s="506">
        <f t="shared" ca="1" si="21"/>
        <v>173735.65148410603</v>
      </c>
      <c r="D27" s="506">
        <f t="shared" ca="1" si="21"/>
        <v>173687.01738550692</v>
      </c>
      <c r="E27" s="506">
        <f t="shared" ca="1" si="21"/>
        <v>173606.39905080557</v>
      </c>
      <c r="F27" s="506">
        <f t="shared" ca="1" si="21"/>
        <v>173472.82905385148</v>
      </c>
      <c r="G27" s="506">
        <f t="shared" ca="1" si="21"/>
        <v>173251.7163276358</v>
      </c>
      <c r="H27" s="506">
        <f t="shared" ca="1" si="21"/>
        <v>172886.20879908855</v>
      </c>
      <c r="I27" s="506">
        <f t="shared" ca="1" si="21"/>
        <v>172283.45299102849</v>
      </c>
      <c r="J27" s="506">
        <f t="shared" ca="1" si="21"/>
        <v>171293.37786921245</v>
      </c>
      <c r="K27" s="506">
        <f t="shared" ca="1" si="21"/>
        <v>169677.64259016636</v>
      </c>
      <c r="L27" s="506">
        <f t="shared" ca="1" si="21"/>
        <v>167068.63268294086</v>
      </c>
      <c r="M27" s="506">
        <f t="shared" ca="1" si="22"/>
        <v>162926.60056200984</v>
      </c>
      <c r="N27" s="506">
        <f t="shared" ca="1" si="22"/>
        <v>102910.0332169418</v>
      </c>
      <c r="O27" s="506">
        <f t="shared" ca="1" si="22"/>
        <v>95850.659009238778</v>
      </c>
      <c r="P27" s="506">
        <f t="shared" ca="1" si="22"/>
        <v>86060.398441535217</v>
      </c>
      <c r="Q27" s="506">
        <f t="shared" ca="1" si="22"/>
        <v>73568.376949826707</v>
      </c>
      <c r="R27" s="506">
        <f t="shared" ca="1" si="22"/>
        <v>59196.310426139717</v>
      </c>
      <c r="S27" s="506">
        <f t="shared" ca="1" si="22"/>
        <v>44489.748581340136</v>
      </c>
      <c r="T27" s="506">
        <f t="shared" ca="1" si="22"/>
        <v>0</v>
      </c>
      <c r="U27" s="506">
        <f t="shared" ca="1" si="22"/>
        <v>0</v>
      </c>
      <c r="V27" s="506">
        <f t="shared" ca="1" si="22"/>
        <v>0</v>
      </c>
      <c r="W27" s="577">
        <f t="shared" ca="1" si="22"/>
        <v>0</v>
      </c>
    </row>
    <row r="28" spans="1:24" s="244" customFormat="1">
      <c r="A28" s="18" t="s">
        <v>290</v>
      </c>
      <c r="B28" s="569">
        <v>26</v>
      </c>
      <c r="C28" s="53">
        <f t="shared" ca="1" si="21"/>
        <v>1.2011755976178806</v>
      </c>
      <c r="D28" s="53">
        <f t="shared" ca="1" si="21"/>
        <v>1.9882530121356443</v>
      </c>
      <c r="E28" s="53">
        <f t="shared" ca="1" si="21"/>
        <v>3.290658238095606</v>
      </c>
      <c r="F28" s="53">
        <f t="shared" ca="1" si="21"/>
        <v>5.4448756752795111</v>
      </c>
      <c r="G28" s="53">
        <f t="shared" ca="1" si="21"/>
        <v>9.0053650126339821</v>
      </c>
      <c r="H28" s="53">
        <f t="shared" ca="1" si="21"/>
        <v>14.882674065823901</v>
      </c>
      <c r="I28" s="53">
        <f t="shared" ca="1" si="21"/>
        <v>24.563677722688666</v>
      </c>
      <c r="J28" s="53">
        <f t="shared" ca="1" si="21"/>
        <v>40.453538942543432</v>
      </c>
      <c r="K28" s="53">
        <f t="shared" ca="1" si="21"/>
        <v>66.382219326094472</v>
      </c>
      <c r="L28" s="53">
        <f t="shared" ca="1" si="21"/>
        <v>108.29158891903526</v>
      </c>
      <c r="M28" s="53">
        <f t="shared" ca="1" si="22"/>
        <v>175.00982022284524</v>
      </c>
      <c r="N28" s="53">
        <f t="shared" ca="1" si="22"/>
        <v>1279.3706932331825</v>
      </c>
      <c r="O28" s="53">
        <f t="shared" ca="1" si="22"/>
        <v>1369.0942143320256</v>
      </c>
      <c r="P28" s="53">
        <f t="shared" ca="1" si="22"/>
        <v>1492.7359199118978</v>
      </c>
      <c r="Q28" s="53">
        <f t="shared" ca="1" si="22"/>
        <v>1649.2039661965096</v>
      </c>
      <c r="R28" s="53">
        <f t="shared" ca="1" si="22"/>
        <v>1827.5143419327915</v>
      </c>
      <c r="S28" s="53">
        <f t="shared" ca="1" si="22"/>
        <v>2008.225067973719</v>
      </c>
      <c r="T28" s="53">
        <f t="shared" ca="1" si="22"/>
        <v>1835.0213414562129</v>
      </c>
      <c r="U28" s="53">
        <f t="shared" ca="1" si="22"/>
        <v>1835.0213414562129</v>
      </c>
      <c r="V28" s="53">
        <f t="shared" ca="1" si="22"/>
        <v>1835.0213414562129</v>
      </c>
      <c r="W28" s="119">
        <f t="shared" ca="1" si="22"/>
        <v>1835.0213414562129</v>
      </c>
    </row>
    <row r="29" spans="1:24" s="244" customFormat="1">
      <c r="A29" s="18" t="s">
        <v>291</v>
      </c>
      <c r="B29" s="569">
        <v>27</v>
      </c>
      <c r="C29" s="53">
        <f t="shared" ca="1" si="21"/>
        <v>0</v>
      </c>
      <c r="D29" s="53">
        <f t="shared" ca="1" si="21"/>
        <v>49.964758425967744</v>
      </c>
      <c r="E29" s="53">
        <f t="shared" ca="1" si="21"/>
        <v>99.883133700463503</v>
      </c>
      <c r="F29" s="53">
        <f t="shared" ca="1" si="21"/>
        <v>149.7094278135979</v>
      </c>
      <c r="G29" s="53">
        <f t="shared" ca="1" si="21"/>
        <v>199.35813933590975</v>
      </c>
      <c r="H29" s="53">
        <f t="shared" ca="1" si="21"/>
        <v>248.67194416307268</v>
      </c>
      <c r="I29" s="53">
        <f t="shared" ca="1" si="21"/>
        <v>297.3659599571177</v>
      </c>
      <c r="J29" s="53">
        <f t="shared" ca="1" si="21"/>
        <v>344.93324036677029</v>
      </c>
      <c r="K29" s="53">
        <f t="shared" ca="1" si="21"/>
        <v>390.49101308421854</v>
      </c>
      <c r="L29" s="53">
        <f t="shared" ca="1" si="21"/>
        <v>432.54755585035377</v>
      </c>
      <c r="M29" s="53">
        <f t="shared" ca="1" si="22"/>
        <v>468.69296052085031</v>
      </c>
      <c r="N29" s="53">
        <f t="shared" ca="1" si="22"/>
        <v>325.64681743991167</v>
      </c>
      <c r="O29" s="53">
        <f t="shared" ca="1" si="22"/>
        <v>330.88172699079695</v>
      </c>
      <c r="P29" s="53">
        <f t="shared" ca="1" si="22"/>
        <v>321.84231197998793</v>
      </c>
      <c r="Q29" s="53">
        <f t="shared" ca="1" si="22"/>
        <v>296.28907977053501</v>
      </c>
      <c r="R29" s="53">
        <f t="shared" ca="1" si="22"/>
        <v>255.436134030603</v>
      </c>
      <c r="S29" s="53">
        <f t="shared" ca="1" si="22"/>
        <v>204.77473319630531</v>
      </c>
      <c r="T29" s="53">
        <f t="shared" ca="1" si="22"/>
        <v>0</v>
      </c>
      <c r="U29" s="53">
        <f t="shared" ca="1" si="22"/>
        <v>0</v>
      </c>
      <c r="V29" s="53">
        <f t="shared" ca="1" si="22"/>
        <v>0</v>
      </c>
      <c r="W29" s="119">
        <f t="shared" ca="1" si="22"/>
        <v>0</v>
      </c>
    </row>
    <row r="30" spans="1:24" s="244" customFormat="1">
      <c r="A30" s="18" t="s">
        <v>292</v>
      </c>
      <c r="B30" s="569">
        <v>28</v>
      </c>
      <c r="C30" s="55">
        <f t="shared" ca="1" si="21"/>
        <v>0</v>
      </c>
      <c r="D30" s="55">
        <f t="shared" ca="1" si="21"/>
        <v>0.61684886945639184</v>
      </c>
      <c r="E30" s="55">
        <f t="shared" ca="1" si="21"/>
        <v>1.2331251074131298</v>
      </c>
      <c r="F30" s="55">
        <f t="shared" ca="1" si="21"/>
        <v>1.8482645409086156</v>
      </c>
      <c r="G30" s="55">
        <f t="shared" ca="1" si="21"/>
        <v>2.4612115967396262</v>
      </c>
      <c r="H30" s="55">
        <f t="shared" ca="1" si="21"/>
        <v>3.0700240020132425</v>
      </c>
      <c r="I30" s="55">
        <f t="shared" ca="1" si="21"/>
        <v>3.6711846908286137</v>
      </c>
      <c r="J30" s="55">
        <f t="shared" ca="1" si="21"/>
        <v>4.2584350662564239</v>
      </c>
      <c r="K30" s="55">
        <f t="shared" ca="1" si="21"/>
        <v>4.8208767047434389</v>
      </c>
      <c r="L30" s="55">
        <f t="shared" ca="1" si="21"/>
        <v>5.3400932821031333</v>
      </c>
      <c r="M30" s="55">
        <f t="shared" ca="1" si="22"/>
        <v>5.7863328459364238</v>
      </c>
      <c r="N30" s="55">
        <f t="shared" ca="1" si="22"/>
        <v>4.0203310795050822</v>
      </c>
      <c r="O30" s="55">
        <f t="shared" ca="1" si="22"/>
        <v>4.0849595924789757</v>
      </c>
      <c r="P30" s="55">
        <f t="shared" ca="1" si="22"/>
        <v>3.9733618762961465</v>
      </c>
      <c r="Q30" s="55">
        <f t="shared" ca="1" si="22"/>
        <v>3.6578898737103085</v>
      </c>
      <c r="R30" s="55">
        <f t="shared" ca="1" si="22"/>
        <v>3.1535325188963323</v>
      </c>
      <c r="S30" s="55">
        <f t="shared" ca="1" si="22"/>
        <v>2.5280831258803125</v>
      </c>
      <c r="T30" s="55">
        <f t="shared" ca="1" si="22"/>
        <v>0</v>
      </c>
      <c r="U30" s="55">
        <f t="shared" ca="1" si="22"/>
        <v>0</v>
      </c>
      <c r="V30" s="55">
        <f t="shared" ca="1" si="22"/>
        <v>0</v>
      </c>
      <c r="W30" s="56">
        <f t="shared" ca="1" si="22"/>
        <v>0</v>
      </c>
    </row>
    <row r="31" spans="1:24" s="244" customFormat="1">
      <c r="A31" s="18" t="s">
        <v>304</v>
      </c>
      <c r="B31" s="569">
        <v>34</v>
      </c>
      <c r="C31" s="53">
        <f t="shared" ca="1" si="21"/>
        <v>2172229.4039372685</v>
      </c>
      <c r="D31" s="53">
        <f t="shared" ca="1" si="21"/>
        <v>0</v>
      </c>
      <c r="E31" s="53">
        <f t="shared" ca="1" si="21"/>
        <v>0</v>
      </c>
      <c r="F31" s="53">
        <f t="shared" ca="1" si="21"/>
        <v>0</v>
      </c>
      <c r="G31" s="53">
        <f t="shared" ca="1" si="21"/>
        <v>0</v>
      </c>
      <c r="H31" s="53">
        <f t="shared" ca="1" si="21"/>
        <v>0</v>
      </c>
      <c r="I31" s="53">
        <f t="shared" ca="1" si="21"/>
        <v>0</v>
      </c>
      <c r="J31" s="53">
        <f t="shared" ca="1" si="21"/>
        <v>0</v>
      </c>
      <c r="K31" s="53">
        <f t="shared" ca="1" si="21"/>
        <v>0</v>
      </c>
      <c r="L31" s="53">
        <f t="shared" ca="1" si="21"/>
        <v>0</v>
      </c>
      <c r="M31" s="53">
        <f t="shared" ca="1" si="22"/>
        <v>0</v>
      </c>
      <c r="N31" s="53">
        <f t="shared" ca="1" si="22"/>
        <v>28411.446520175821</v>
      </c>
      <c r="O31" s="53">
        <f t="shared" ca="1" si="22"/>
        <v>28411.446520175821</v>
      </c>
      <c r="P31" s="53">
        <f t="shared" ca="1" si="22"/>
        <v>28411.446520175821</v>
      </c>
      <c r="Q31" s="53">
        <f t="shared" ca="1" si="22"/>
        <v>28411.446520175821</v>
      </c>
      <c r="R31" s="53">
        <f t="shared" ca="1" si="22"/>
        <v>28411.446520175821</v>
      </c>
      <c r="S31" s="53">
        <f t="shared" ca="1" si="22"/>
        <v>28411.446520175821</v>
      </c>
      <c r="T31" s="53">
        <f t="shared" ca="1" si="22"/>
        <v>85986.847741674763</v>
      </c>
      <c r="U31" s="53">
        <f t="shared" ca="1" si="22"/>
        <v>85986.847741674763</v>
      </c>
      <c r="V31" s="53">
        <f t="shared" ca="1" si="22"/>
        <v>85986.847741674763</v>
      </c>
      <c r="W31" s="119">
        <f t="shared" ca="1" si="22"/>
        <v>85986.847741674763</v>
      </c>
    </row>
    <row r="32" spans="1:24" s="244" customFormat="1" ht="15.75" thickBot="1">
      <c r="A32" s="19" t="s">
        <v>305</v>
      </c>
      <c r="B32" s="570">
        <v>37</v>
      </c>
      <c r="C32" s="517">
        <f t="shared" ca="1" si="21"/>
        <v>2346037.7265711944</v>
      </c>
      <c r="D32" s="517">
        <f t="shared" ca="1" si="21"/>
        <v>120.51817100477049</v>
      </c>
      <c r="E32" s="517">
        <f t="shared" ca="1" si="21"/>
        <v>199.83410048012601</v>
      </c>
      <c r="F32" s="517">
        <f t="shared" ca="1" si="21"/>
        <v>331.24987999704695</v>
      </c>
      <c r="G32" s="517">
        <f t="shared" ca="1" si="21"/>
        <v>548.80211687535234</v>
      </c>
      <c r="H32" s="517">
        <f t="shared" ca="1" si="21"/>
        <v>908.43233636943432</v>
      </c>
      <c r="I32" s="517">
        <f t="shared" ca="1" si="21"/>
        <v>1501.5071407726414</v>
      </c>
      <c r="J32" s="517">
        <f t="shared" ca="1" si="21"/>
        <v>2475.6924013688104</v>
      </c>
      <c r="K32" s="517">
        <f t="shared" ca="1" si="21"/>
        <v>4065.4990000313564</v>
      </c>
      <c r="L32" s="517">
        <f t="shared" ca="1" si="21"/>
        <v>6632.5995376638984</v>
      </c>
      <c r="M32" s="517">
        <f t="shared" ca="1" si="22"/>
        <v>10707.913427291134</v>
      </c>
      <c r="N32" s="517">
        <f t="shared" ca="1" si="22"/>
        <v>69620.119899348836</v>
      </c>
      <c r="O32" s="517">
        <f t="shared" ca="1" si="22"/>
        <v>76589.770585953011</v>
      </c>
      <c r="P32" s="517">
        <f t="shared" ca="1" si="22"/>
        <v>86256.389448076705</v>
      </c>
      <c r="Q32" s="517">
        <f t="shared" ca="1" si="22"/>
        <v>98591.942893500585</v>
      </c>
      <c r="R32" s="517">
        <f t="shared" ca="1" si="22"/>
        <v>112785.6990414513</v>
      </c>
      <c r="S32" s="517">
        <f t="shared" ca="1" si="22"/>
        <v>127311.55016020994</v>
      </c>
      <c r="T32" s="517">
        <f t="shared" ca="1" si="22"/>
        <v>171974.5024680676</v>
      </c>
      <c r="U32" s="517">
        <f t="shared" ca="1" si="22"/>
        <v>171974.5024680676</v>
      </c>
      <c r="V32" s="517">
        <f t="shared" ca="1" si="22"/>
        <v>171974.5024680676</v>
      </c>
      <c r="W32" s="578">
        <f t="shared" ca="1" si="22"/>
        <v>171974.5024680676</v>
      </c>
      <c r="X32" s="580" t="str">
        <f ca="1">IF(ABS(demand-SUM(C32:W32)-SUM(C28:W28))/demand&lt;0.0001,"OK","ERROR")</f>
        <v>OK</v>
      </c>
    </row>
    <row r="33" spans="1:24"/>
    <row r="34" spans="1:24" s="244" customFormat="1" ht="15.75" thickBot="1">
      <c r="A34" s="211">
        <v>2</v>
      </c>
    </row>
    <row r="35" spans="1:24" s="244" customFormat="1" ht="15.75" thickBot="1">
      <c r="A35" s="126"/>
      <c r="B35" s="127"/>
      <c r="C35" s="128">
        <v>1</v>
      </c>
      <c r="D35" s="129">
        <v>2</v>
      </c>
      <c r="E35" s="129">
        <v>3</v>
      </c>
      <c r="F35" s="129">
        <v>4</v>
      </c>
      <c r="G35" s="129">
        <v>5</v>
      </c>
      <c r="H35" s="129">
        <v>6</v>
      </c>
      <c r="I35" s="129">
        <v>7</v>
      </c>
      <c r="J35" s="129">
        <v>8</v>
      </c>
      <c r="K35" s="129">
        <v>9</v>
      </c>
      <c r="L35" s="129">
        <v>10</v>
      </c>
      <c r="M35" s="129">
        <v>11</v>
      </c>
      <c r="N35" s="129">
        <v>12</v>
      </c>
      <c r="O35" s="129">
        <v>13</v>
      </c>
      <c r="P35" s="129">
        <v>14</v>
      </c>
      <c r="Q35" s="129">
        <v>15</v>
      </c>
      <c r="R35" s="129">
        <v>16</v>
      </c>
      <c r="S35" s="129">
        <v>17</v>
      </c>
      <c r="T35" s="129">
        <v>18</v>
      </c>
      <c r="U35" s="129">
        <v>19</v>
      </c>
      <c r="V35" s="129">
        <v>20</v>
      </c>
      <c r="W35" s="129">
        <v>21</v>
      </c>
    </row>
    <row r="36" spans="1:24" s="244" customFormat="1">
      <c r="A36" s="18" t="s">
        <v>21</v>
      </c>
      <c r="B36" s="569">
        <v>1</v>
      </c>
      <c r="C36" s="53">
        <f t="shared" ref="C36:L48" ca="1" si="44">p_work1834*INDEX(output2_work1834,$B36,C$3)+p_work3564*INDEX(output2_work3564,$B36,C$3)+p_shop1834*INDEX(output2_shop1834,$B36,C$3)+p_shop3564*INDEX(output2_shop3564,$B36,C$3)+p_shop65*INDEX(output2_shop65,$B36,C$3)+p_lei1834*INDEX(output2_lei1834,$B36,C$3)+p_lei3564*INDEX(output2_lei3564,$B36,C$3)+p_lei65*INDEX(output2_lei65,$B36,C$3)</f>
        <v>32.942113333333339</v>
      </c>
      <c r="D36" s="53">
        <f t="shared" ca="1" si="44"/>
        <v>36.513008764886393</v>
      </c>
      <c r="E36" s="53">
        <f t="shared" ca="1" si="44"/>
        <v>40.083904196439448</v>
      </c>
      <c r="F36" s="53">
        <f t="shared" ca="1" si="44"/>
        <v>43.654799627992496</v>
      </c>
      <c r="G36" s="53">
        <f t="shared" ca="1" si="44"/>
        <v>47.225695059545558</v>
      </c>
      <c r="H36" s="53">
        <f t="shared" ca="1" si="44"/>
        <v>50.796590491098613</v>
      </c>
      <c r="I36" s="53">
        <f t="shared" ca="1" si="44"/>
        <v>54.36748592265166</v>
      </c>
      <c r="J36" s="53">
        <f t="shared" ca="1" si="44"/>
        <v>57.938381354204708</v>
      </c>
      <c r="K36" s="53">
        <f t="shared" ca="1" si="44"/>
        <v>61.509276785757777</v>
      </c>
      <c r="L36" s="53">
        <f t="shared" ca="1" si="44"/>
        <v>65.080172217310832</v>
      </c>
      <c r="M36" s="53">
        <f t="shared" ref="M36:W48" ca="1" si="45">p_work1834*INDEX(output2_work1834,$B36,M$3)+p_work3564*INDEX(output2_work3564,$B36,M$3)+p_shop1834*INDEX(output2_shop1834,$B36,M$3)+p_shop3564*INDEX(output2_shop3564,$B36,M$3)+p_shop65*INDEX(output2_shop65,$B36,M$3)+p_lei1834*INDEX(output2_lei1834,$B36,M$3)+p_lei3564*INDEX(output2_lei3564,$B36,M$3)+p_lei65*INDEX(output2_lei65,$B36,M$3)</f>
        <v>68.651067648863886</v>
      </c>
      <c r="N36" s="53">
        <f t="shared" ca="1" si="45"/>
        <v>71.084290908442156</v>
      </c>
      <c r="O36" s="53">
        <f t="shared" ca="1" si="45"/>
        <v>73.233096125026776</v>
      </c>
      <c r="P36" s="53">
        <f t="shared" ca="1" si="45"/>
        <v>75.381901341611368</v>
      </c>
      <c r="Q36" s="53">
        <f t="shared" ca="1" si="45"/>
        <v>77.530706558195973</v>
      </c>
      <c r="R36" s="53">
        <f t="shared" ca="1" si="45"/>
        <v>79.679511774780579</v>
      </c>
      <c r="S36" s="53">
        <f t="shared" ca="1" si="45"/>
        <v>81.82831699136517</v>
      </c>
      <c r="T36" s="53">
        <f t="shared" ca="1" si="45"/>
        <v>82.258078034682086</v>
      </c>
      <c r="U36" s="53">
        <f t="shared" ca="1" si="45"/>
        <v>82.258078034682086</v>
      </c>
      <c r="V36" s="53">
        <f t="shared" ca="1" si="45"/>
        <v>82.258078034682086</v>
      </c>
      <c r="W36" s="119">
        <f t="shared" ca="1" si="45"/>
        <v>82.258078034682086</v>
      </c>
    </row>
    <row r="37" spans="1:24" s="244" customFormat="1">
      <c r="A37" s="18" t="s">
        <v>391</v>
      </c>
      <c r="B37" s="569">
        <v>1</v>
      </c>
      <c r="C37" s="53">
        <f t="shared" ref="C37" ca="1" si="46">IF(C36&gt;100,100,C36)</f>
        <v>32.942113333333339</v>
      </c>
      <c r="D37" s="53">
        <f t="shared" ref="D37" ca="1" si="47">IF(D36&gt;100,100,D36)</f>
        <v>36.513008764886393</v>
      </c>
      <c r="E37" s="53">
        <f t="shared" ref="E37" ca="1" si="48">IF(E36&gt;100,100,E36)</f>
        <v>40.083904196439448</v>
      </c>
      <c r="F37" s="53">
        <f t="shared" ref="F37" ca="1" si="49">IF(F36&gt;100,100,F36)</f>
        <v>43.654799627992496</v>
      </c>
      <c r="G37" s="53">
        <f t="shared" ref="G37" ca="1" si="50">IF(G36&gt;100,100,G36)</f>
        <v>47.225695059545558</v>
      </c>
      <c r="H37" s="53">
        <f t="shared" ref="H37" ca="1" si="51">IF(H36&gt;100,100,H36)</f>
        <v>50.796590491098613</v>
      </c>
      <c r="I37" s="53">
        <f t="shared" ref="I37" ca="1" si="52">IF(I36&gt;100,100,I36)</f>
        <v>54.36748592265166</v>
      </c>
      <c r="J37" s="53">
        <f t="shared" ref="J37" ca="1" si="53">IF(J36&gt;100,100,J36)</f>
        <v>57.938381354204708</v>
      </c>
      <c r="K37" s="53">
        <f t="shared" ref="K37" ca="1" si="54">IF(K36&gt;100,100,K36)</f>
        <v>61.509276785757777</v>
      </c>
      <c r="L37" s="53">
        <f t="shared" ref="L37" ca="1" si="55">IF(L36&gt;100,100,L36)</f>
        <v>65.080172217310832</v>
      </c>
      <c r="M37" s="53">
        <f t="shared" ref="M37" ca="1" si="56">IF(M36&gt;100,100,M36)</f>
        <v>68.651067648863886</v>
      </c>
      <c r="N37" s="53">
        <f t="shared" ref="N37" ca="1" si="57">IF(N36&gt;100,100,N36)</f>
        <v>71.084290908442156</v>
      </c>
      <c r="O37" s="53">
        <f t="shared" ref="O37" ca="1" si="58">IF(O36&gt;100,100,O36)</f>
        <v>73.233096125026776</v>
      </c>
      <c r="P37" s="53">
        <f t="shared" ref="P37" ca="1" si="59">IF(P36&gt;100,100,P36)</f>
        <v>75.381901341611368</v>
      </c>
      <c r="Q37" s="53">
        <f t="shared" ref="Q37" ca="1" si="60">IF(Q36&gt;100,100,Q36)</f>
        <v>77.530706558195973</v>
      </c>
      <c r="R37" s="53">
        <f t="shared" ref="R37" ca="1" si="61">IF(R36&gt;100,100,R36)</f>
        <v>79.679511774780579</v>
      </c>
      <c r="S37" s="53">
        <f t="shared" ref="S37" ca="1" si="62">IF(S36&gt;100,100,S36)</f>
        <v>81.82831699136517</v>
      </c>
      <c r="T37" s="53">
        <f t="shared" ref="T37" ca="1" si="63">IF(T36&gt;100,100,T36)</f>
        <v>82.258078034682086</v>
      </c>
      <c r="U37" s="53">
        <f t="shared" ref="U37" ca="1" si="64">IF(U36&gt;100,100,U36)</f>
        <v>82.258078034682086</v>
      </c>
      <c r="V37" s="53">
        <f t="shared" ref="V37" ca="1" si="65">IF(V36&gt;100,100,V36)</f>
        <v>82.258078034682086</v>
      </c>
      <c r="W37" s="119">
        <f t="shared" ref="W37" ca="1" si="66">IF(W36&gt;100,100,W36)</f>
        <v>82.258078034682086</v>
      </c>
    </row>
    <row r="38" spans="1:24" s="244" customFormat="1">
      <c r="A38" s="18" t="s">
        <v>23</v>
      </c>
      <c r="B38" s="569">
        <v>3</v>
      </c>
      <c r="C38" s="575">
        <f t="shared" ca="1" si="44"/>
        <v>0.9534603043362907</v>
      </c>
      <c r="D38" s="575">
        <f t="shared" ca="1" si="44"/>
        <v>1.0706318465850926</v>
      </c>
      <c r="E38" s="575">
        <f t="shared" ca="1" si="44"/>
        <v>1.187803388833895</v>
      </c>
      <c r="F38" s="575">
        <f t="shared" ca="1" si="44"/>
        <v>1.3049749310826968</v>
      </c>
      <c r="G38" s="575">
        <f t="shared" ca="1" si="44"/>
        <v>1.4221464733314988</v>
      </c>
      <c r="H38" s="575">
        <f t="shared" ca="1" si="44"/>
        <v>1.5393180155803003</v>
      </c>
      <c r="I38" s="575">
        <f t="shared" ca="1" si="44"/>
        <v>1.6564895578291026</v>
      </c>
      <c r="J38" s="575">
        <f t="shared" ca="1" si="44"/>
        <v>1.7736611000779043</v>
      </c>
      <c r="K38" s="575">
        <f t="shared" ca="1" si="44"/>
        <v>1.8908326423267066</v>
      </c>
      <c r="L38" s="575">
        <f t="shared" ca="1" si="44"/>
        <v>2.0080041845755079</v>
      </c>
      <c r="M38" s="575">
        <f t="shared" ca="1" si="45"/>
        <v>2.1251757268243106</v>
      </c>
      <c r="N38" s="575">
        <f t="shared" ca="1" si="45"/>
        <v>2.2044147181080085</v>
      </c>
      <c r="O38" s="575">
        <f t="shared" ca="1" si="45"/>
        <v>2.2741705716504317</v>
      </c>
      <c r="P38" s="575">
        <f t="shared" ca="1" si="45"/>
        <v>2.343926425192854</v>
      </c>
      <c r="Q38" s="575">
        <f t="shared" ca="1" si="45"/>
        <v>2.4136822787352763</v>
      </c>
      <c r="R38" s="575">
        <f t="shared" ca="1" si="45"/>
        <v>2.4834381322776995</v>
      </c>
      <c r="S38" s="575">
        <f t="shared" ca="1" si="45"/>
        <v>2.5531939858201218</v>
      </c>
      <c r="T38" s="575">
        <f t="shared" ca="1" si="45"/>
        <v>2.5671451565286061</v>
      </c>
      <c r="U38" s="575">
        <f t="shared" ca="1" si="45"/>
        <v>2.5671451565286061</v>
      </c>
      <c r="V38" s="575">
        <f t="shared" ca="1" si="45"/>
        <v>2.5671451565286061</v>
      </c>
      <c r="W38" s="576">
        <f t="shared" ca="1" si="45"/>
        <v>2.5671451565286061</v>
      </c>
    </row>
    <row r="39" spans="1:24" s="244" customFormat="1">
      <c r="A39" s="18" t="s">
        <v>294</v>
      </c>
      <c r="B39" s="569">
        <v>22</v>
      </c>
      <c r="C39" s="506">
        <f t="shared" si="44"/>
        <v>173809.52380952382</v>
      </c>
      <c r="D39" s="506">
        <f t="shared" si="44"/>
        <v>173809.52380952382</v>
      </c>
      <c r="E39" s="506">
        <f t="shared" si="44"/>
        <v>173809.52380952382</v>
      </c>
      <c r="F39" s="506">
        <f t="shared" si="44"/>
        <v>173809.52380952382</v>
      </c>
      <c r="G39" s="506">
        <f t="shared" si="44"/>
        <v>173809.52380952382</v>
      </c>
      <c r="H39" s="506">
        <f t="shared" si="44"/>
        <v>173809.52380952382</v>
      </c>
      <c r="I39" s="506">
        <f t="shared" si="44"/>
        <v>173809.52380952382</v>
      </c>
      <c r="J39" s="506">
        <f t="shared" si="44"/>
        <v>173809.52380952382</v>
      </c>
      <c r="K39" s="506">
        <f t="shared" si="44"/>
        <v>173809.52380952382</v>
      </c>
      <c r="L39" s="506">
        <f t="shared" si="44"/>
        <v>173809.52380952382</v>
      </c>
      <c r="M39" s="506">
        <f t="shared" si="45"/>
        <v>173809.52380952382</v>
      </c>
      <c r="N39" s="506">
        <f t="shared" si="45"/>
        <v>173809.52380952382</v>
      </c>
      <c r="O39" s="506">
        <f t="shared" si="45"/>
        <v>173809.52380952382</v>
      </c>
      <c r="P39" s="506">
        <f t="shared" si="45"/>
        <v>173809.52380952382</v>
      </c>
      <c r="Q39" s="506">
        <f t="shared" si="45"/>
        <v>173809.52380952382</v>
      </c>
      <c r="R39" s="506">
        <f t="shared" si="45"/>
        <v>173809.52380952382</v>
      </c>
      <c r="S39" s="506">
        <f t="shared" si="45"/>
        <v>173809.52380952382</v>
      </c>
      <c r="T39" s="506">
        <f t="shared" si="45"/>
        <v>173809.52380952382</v>
      </c>
      <c r="U39" s="506">
        <f t="shared" si="45"/>
        <v>173809.52380952382</v>
      </c>
      <c r="V39" s="506">
        <f t="shared" si="45"/>
        <v>173809.52380952382</v>
      </c>
      <c r="W39" s="577">
        <f t="shared" si="45"/>
        <v>173809.52380952382</v>
      </c>
    </row>
    <row r="40" spans="1:24" s="244" customFormat="1">
      <c r="A40" s="18" t="s">
        <v>287</v>
      </c>
      <c r="B40" s="569">
        <v>23</v>
      </c>
      <c r="C40" s="53">
        <f t="shared" ca="1" si="44"/>
        <v>14.57631730357329</v>
      </c>
      <c r="D40" s="53">
        <f t="shared" ca="1" si="44"/>
        <v>24.013395525420954</v>
      </c>
      <c r="E40" s="53">
        <f t="shared" ca="1" si="44"/>
        <v>39.562276779561678</v>
      </c>
      <c r="F40" s="53">
        <f t="shared" ca="1" si="44"/>
        <v>65.1810154784133</v>
      </c>
      <c r="G40" s="53">
        <f t="shared" ca="1" si="44"/>
        <v>107.38831114652143</v>
      </c>
      <c r="H40" s="53">
        <f t="shared" ca="1" si="44"/>
        <v>176.91412124976776</v>
      </c>
      <c r="I40" s="53">
        <f t="shared" ca="1" si="44"/>
        <v>291.40307673758446</v>
      </c>
      <c r="J40" s="53">
        <f t="shared" ca="1" si="44"/>
        <v>479.8224497008913</v>
      </c>
      <c r="K40" s="53">
        <f t="shared" ca="1" si="44"/>
        <v>789.59567757347486</v>
      </c>
      <c r="L40" s="53">
        <f t="shared" ca="1" si="44"/>
        <v>1298.0014074896144</v>
      </c>
      <c r="M40" s="53">
        <f t="shared" ca="1" si="45"/>
        <v>2129.9985371874391</v>
      </c>
      <c r="N40" s="53">
        <f t="shared" ca="1" si="45"/>
        <v>29499.990485171129</v>
      </c>
      <c r="O40" s="53">
        <f t="shared" ca="1" si="45"/>
        <v>30628.319287669561</v>
      </c>
      <c r="P40" s="53">
        <f t="shared" ca="1" si="45"/>
        <v>32447.957931988316</v>
      </c>
      <c r="Q40" s="53">
        <f t="shared" ca="1" si="45"/>
        <v>35337.113113717598</v>
      </c>
      <c r="R40" s="53">
        <f t="shared" ca="1" si="45"/>
        <v>39811.727570034986</v>
      </c>
      <c r="S40" s="53">
        <f t="shared" ca="1" si="45"/>
        <v>46478.147245041546</v>
      </c>
      <c r="T40" s="53">
        <f t="shared" ca="1" si="45"/>
        <v>81866.281314354754</v>
      </c>
      <c r="U40" s="53">
        <f t="shared" ca="1" si="45"/>
        <v>81866.281314354754</v>
      </c>
      <c r="V40" s="53">
        <f t="shared" ca="1" si="45"/>
        <v>81866.281314354754</v>
      </c>
      <c r="W40" s="119">
        <f t="shared" ca="1" si="45"/>
        <v>81866.281314354754</v>
      </c>
    </row>
    <row r="41" spans="1:24" s="244" customFormat="1">
      <c r="A41" s="18" t="s">
        <v>301</v>
      </c>
      <c r="B41" s="569">
        <v>30</v>
      </c>
      <c r="C41" s="53">
        <f t="shared" ca="1" si="44"/>
        <v>173793.29400829202</v>
      </c>
      <c r="D41" s="53">
        <f t="shared" ca="1" si="44"/>
        <v>0</v>
      </c>
      <c r="E41" s="53">
        <f t="shared" ca="1" si="44"/>
        <v>0</v>
      </c>
      <c r="F41" s="53">
        <f t="shared" ca="1" si="44"/>
        <v>0</v>
      </c>
      <c r="G41" s="53">
        <f t="shared" ca="1" si="44"/>
        <v>0</v>
      </c>
      <c r="H41" s="53">
        <f t="shared" ca="1" si="44"/>
        <v>0</v>
      </c>
      <c r="I41" s="53">
        <f t="shared" ca="1" si="44"/>
        <v>0</v>
      </c>
      <c r="J41" s="53">
        <f t="shared" ca="1" si="44"/>
        <v>0</v>
      </c>
      <c r="K41" s="53">
        <f t="shared" ca="1" si="44"/>
        <v>0</v>
      </c>
      <c r="L41" s="53">
        <f t="shared" ca="1" si="44"/>
        <v>0</v>
      </c>
      <c r="M41" s="53">
        <f t="shared" ca="1" si="45"/>
        <v>0</v>
      </c>
      <c r="N41" s="53">
        <f t="shared" ca="1" si="45"/>
        <v>0</v>
      </c>
      <c r="O41" s="53">
        <f t="shared" ca="1" si="45"/>
        <v>0</v>
      </c>
      <c r="P41" s="53">
        <f t="shared" ca="1" si="45"/>
        <v>0</v>
      </c>
      <c r="Q41" s="53">
        <f t="shared" ca="1" si="45"/>
        <v>0</v>
      </c>
      <c r="R41" s="53">
        <f t="shared" ca="1" si="45"/>
        <v>0</v>
      </c>
      <c r="S41" s="53">
        <f t="shared" ca="1" si="45"/>
        <v>0</v>
      </c>
      <c r="T41" s="53">
        <f t="shared" ca="1" si="45"/>
        <v>0</v>
      </c>
      <c r="U41" s="53">
        <f t="shared" ca="1" si="45"/>
        <v>0</v>
      </c>
      <c r="V41" s="53">
        <f t="shared" ca="1" si="45"/>
        <v>0</v>
      </c>
      <c r="W41" s="119">
        <f t="shared" ca="1" si="45"/>
        <v>0</v>
      </c>
    </row>
    <row r="42" spans="1:24" s="244" customFormat="1">
      <c r="A42" s="18" t="s">
        <v>288</v>
      </c>
      <c r="B42" s="569">
        <v>24</v>
      </c>
      <c r="C42" s="53">
        <f t="shared" ca="1" si="44"/>
        <v>0</v>
      </c>
      <c r="D42" s="53">
        <f t="shared" ca="1" si="44"/>
        <v>0</v>
      </c>
      <c r="E42" s="53">
        <f t="shared" ca="1" si="44"/>
        <v>0</v>
      </c>
      <c r="F42" s="53">
        <f t="shared" ca="1" si="44"/>
        <v>0</v>
      </c>
      <c r="G42" s="53">
        <f t="shared" ca="1" si="44"/>
        <v>0</v>
      </c>
      <c r="H42" s="53">
        <f t="shared" ca="1" si="44"/>
        <v>0</v>
      </c>
      <c r="I42" s="53">
        <f t="shared" ca="1" si="44"/>
        <v>0</v>
      </c>
      <c r="J42" s="53">
        <f t="shared" ca="1" si="44"/>
        <v>0</v>
      </c>
      <c r="K42" s="53">
        <f t="shared" ca="1" si="44"/>
        <v>0</v>
      </c>
      <c r="L42" s="53">
        <f t="shared" ca="1" si="44"/>
        <v>0</v>
      </c>
      <c r="M42" s="53">
        <f t="shared" ca="1" si="45"/>
        <v>0</v>
      </c>
      <c r="N42" s="53">
        <f t="shared" ca="1" si="45"/>
        <v>27729.574634722507</v>
      </c>
      <c r="O42" s="53">
        <f t="shared" ca="1" si="45"/>
        <v>27729.574634722507</v>
      </c>
      <c r="P42" s="53">
        <f t="shared" ca="1" si="45"/>
        <v>27729.574634722507</v>
      </c>
      <c r="Q42" s="53">
        <f t="shared" ca="1" si="45"/>
        <v>27729.574634722507</v>
      </c>
      <c r="R42" s="53">
        <f t="shared" ca="1" si="45"/>
        <v>27729.574634722507</v>
      </c>
      <c r="S42" s="53">
        <f t="shared" ca="1" si="45"/>
        <v>27729.574634722507</v>
      </c>
      <c r="T42" s="53">
        <f t="shared" ca="1" si="45"/>
        <v>81865.546598374349</v>
      </c>
      <c r="U42" s="53">
        <f t="shared" ca="1" si="45"/>
        <v>81865.546598374349</v>
      </c>
      <c r="V42" s="53">
        <f t="shared" ca="1" si="45"/>
        <v>81865.546598374349</v>
      </c>
      <c r="W42" s="119">
        <f t="shared" ca="1" si="45"/>
        <v>81865.546598374349</v>
      </c>
    </row>
    <row r="43" spans="1:24" s="244" customFormat="1">
      <c r="A43" s="18" t="s">
        <v>289</v>
      </c>
      <c r="B43" s="569">
        <v>25</v>
      </c>
      <c r="C43" s="506">
        <f t="shared" ca="1" si="44"/>
        <v>173793.29400829202</v>
      </c>
      <c r="D43" s="506">
        <f t="shared" ca="1" si="44"/>
        <v>173782.78379672038</v>
      </c>
      <c r="E43" s="506">
        <f t="shared" ca="1" si="44"/>
        <v>173765.46507245969</v>
      </c>
      <c r="F43" s="506">
        <f t="shared" ca="1" si="44"/>
        <v>173736.92746148884</v>
      </c>
      <c r="G43" s="506">
        <f t="shared" ca="1" si="44"/>
        <v>173689.90655619203</v>
      </c>
      <c r="H43" s="506">
        <f t="shared" ca="1" si="44"/>
        <v>173612.44362841386</v>
      </c>
      <c r="I43" s="506">
        <f t="shared" ca="1" si="44"/>
        <v>173484.87110021841</v>
      </c>
      <c r="J43" s="506">
        <f t="shared" ca="1" si="44"/>
        <v>173274.89637234376</v>
      </c>
      <c r="K43" s="506">
        <f t="shared" ca="1" si="44"/>
        <v>172929.6438875451</v>
      </c>
      <c r="L43" s="506">
        <f t="shared" ca="1" si="44"/>
        <v>172362.9342895367</v>
      </c>
      <c r="M43" s="506">
        <f t="shared" ca="1" si="45"/>
        <v>171435.38209309179</v>
      </c>
      <c r="N43" s="506">
        <f t="shared" ca="1" si="45"/>
        <v>113850.72486913369</v>
      </c>
      <c r="O43" s="506">
        <f t="shared" ca="1" si="45"/>
        <v>112561.70831227166</v>
      </c>
      <c r="P43" s="506">
        <f t="shared" ca="1" si="45"/>
        <v>110483.03926272698</v>
      </c>
      <c r="Q43" s="506">
        <f t="shared" ca="1" si="45"/>
        <v>107182.92601241544</v>
      </c>
      <c r="R43" s="506">
        <f t="shared" ca="1" si="45"/>
        <v>102072.68583617081</v>
      </c>
      <c r="S43" s="506">
        <f t="shared" ca="1" si="45"/>
        <v>94461.323666217446</v>
      </c>
      <c r="T43" s="506">
        <f t="shared" ca="1" si="45"/>
        <v>0</v>
      </c>
      <c r="U43" s="506">
        <f t="shared" ca="1" si="45"/>
        <v>0</v>
      </c>
      <c r="V43" s="506">
        <f t="shared" ca="1" si="45"/>
        <v>0</v>
      </c>
      <c r="W43" s="577">
        <f t="shared" ca="1" si="45"/>
        <v>0</v>
      </c>
    </row>
    <row r="44" spans="1:24" s="244" customFormat="1">
      <c r="A44" s="18" t="s">
        <v>290</v>
      </c>
      <c r="B44" s="569">
        <v>26</v>
      </c>
      <c r="C44" s="53">
        <f t="shared" ca="1" si="44"/>
        <v>1.6534839281759239</v>
      </c>
      <c r="D44" s="53">
        <f t="shared" ca="1" si="44"/>
        <v>2.7266172779831743</v>
      </c>
      <c r="E44" s="53">
        <f t="shared" ca="1" si="44"/>
        <v>4.4964602845648987</v>
      </c>
      <c r="F44" s="53">
        <f t="shared" ca="1" si="44"/>
        <v>7.4153325565496804</v>
      </c>
      <c r="G44" s="53">
        <f t="shared" ca="1" si="44"/>
        <v>12.228942185243048</v>
      </c>
      <c r="H44" s="53">
        <f t="shared" ca="1" si="44"/>
        <v>20.166059860153947</v>
      </c>
      <c r="I44" s="53">
        <f t="shared" ca="1" si="44"/>
        <v>33.249632567842369</v>
      </c>
      <c r="J44" s="53">
        <f t="shared" ca="1" si="44"/>
        <v>54.804987479167018</v>
      </c>
      <c r="K44" s="53">
        <f t="shared" ca="1" si="44"/>
        <v>90.284244405238567</v>
      </c>
      <c r="L44" s="53">
        <f t="shared" ca="1" si="44"/>
        <v>148.58811249749797</v>
      </c>
      <c r="M44" s="53">
        <f t="shared" ca="1" si="45"/>
        <v>244.14317924459746</v>
      </c>
      <c r="N44" s="53">
        <f t="shared" ca="1" si="45"/>
        <v>2729.2338204965063</v>
      </c>
      <c r="O44" s="53">
        <f t="shared" ca="1" si="45"/>
        <v>2889.9215748600764</v>
      </c>
      <c r="P44" s="53">
        <f t="shared" ca="1" si="45"/>
        <v>3148.9519800860166</v>
      </c>
      <c r="Q44" s="53">
        <f t="shared" ca="1" si="45"/>
        <v>3559.9100486682673</v>
      </c>
      <c r="R44" s="53">
        <f t="shared" ca="1" si="45"/>
        <v>4195.5357685955005</v>
      </c>
      <c r="S44" s="53">
        <f t="shared" ca="1" si="45"/>
        <v>5140.4782635423162</v>
      </c>
      <c r="T44" s="53">
        <f t="shared" ca="1" si="45"/>
        <v>10077.695896794714</v>
      </c>
      <c r="U44" s="53">
        <f t="shared" ca="1" si="45"/>
        <v>10077.695896794714</v>
      </c>
      <c r="V44" s="53">
        <f t="shared" ca="1" si="45"/>
        <v>10077.695896794714</v>
      </c>
      <c r="W44" s="119">
        <f t="shared" ca="1" si="45"/>
        <v>10077.695896794714</v>
      </c>
    </row>
    <row r="45" spans="1:24" s="244" customFormat="1">
      <c r="A45" s="18" t="s">
        <v>291</v>
      </c>
      <c r="B45" s="569">
        <v>27</v>
      </c>
      <c r="C45" s="53">
        <f t="shared" ca="1" si="44"/>
        <v>0</v>
      </c>
      <c r="D45" s="53">
        <f t="shared" ca="1" si="44"/>
        <v>49.992307667549717</v>
      </c>
      <c r="E45" s="53">
        <f t="shared" ca="1" si="44"/>
        <v>99.974651137579571</v>
      </c>
      <c r="F45" s="53">
        <f t="shared" ca="1" si="44"/>
        <v>149.93734835717532</v>
      </c>
      <c r="G45" s="53">
        <f t="shared" ca="1" si="44"/>
        <v>199.86235822904294</v>
      </c>
      <c r="H45" s="53">
        <f t="shared" ca="1" si="44"/>
        <v>249.71652850662275</v>
      </c>
      <c r="I45" s="53">
        <f t="shared" ca="1" si="44"/>
        <v>299.43964052914413</v>
      </c>
      <c r="J45" s="53">
        <f t="shared" ca="1" si="44"/>
        <v>348.92342146211695</v>
      </c>
      <c r="K45" s="53">
        <f t="shared" ca="1" si="44"/>
        <v>397.97507086448741</v>
      </c>
      <c r="L45" s="53">
        <f t="shared" ca="1" si="44"/>
        <v>446.25472028386918</v>
      </c>
      <c r="M45" s="53">
        <f t="shared" ca="1" si="45"/>
        <v>493.17027725409974</v>
      </c>
      <c r="N45" s="53">
        <f t="shared" ca="1" si="45"/>
        <v>360.26736225712159</v>
      </c>
      <c r="O45" s="53">
        <f t="shared" ca="1" si="45"/>
        <v>388.56918485880095</v>
      </c>
      <c r="P45" s="53">
        <f t="shared" ca="1" si="45"/>
        <v>413.17629751677362</v>
      </c>
      <c r="Q45" s="53">
        <f t="shared" ca="1" si="45"/>
        <v>431.66822257054986</v>
      </c>
      <c r="R45" s="53">
        <f t="shared" ca="1" si="45"/>
        <v>440.45063066292903</v>
      </c>
      <c r="S45" s="53">
        <f t="shared" ca="1" si="45"/>
        <v>434.78088701163102</v>
      </c>
      <c r="T45" s="53">
        <f t="shared" ca="1" si="45"/>
        <v>0</v>
      </c>
      <c r="U45" s="53">
        <f t="shared" ca="1" si="45"/>
        <v>0</v>
      </c>
      <c r="V45" s="53">
        <f t="shared" ca="1" si="45"/>
        <v>0</v>
      </c>
      <c r="W45" s="119">
        <f t="shared" ca="1" si="45"/>
        <v>0</v>
      </c>
    </row>
    <row r="46" spans="1:24" s="244" customFormat="1">
      <c r="A46" s="18" t="s">
        <v>292</v>
      </c>
      <c r="B46" s="569">
        <v>28</v>
      </c>
      <c r="C46" s="55">
        <f t="shared" ca="1" si="44"/>
        <v>0</v>
      </c>
      <c r="D46" s="55">
        <f t="shared" ca="1" si="44"/>
        <v>0.61718898354999652</v>
      </c>
      <c r="E46" s="55">
        <f t="shared" ca="1" si="44"/>
        <v>1.2342549523157971</v>
      </c>
      <c r="F46" s="55">
        <f t="shared" ca="1" si="44"/>
        <v>1.8510783747799424</v>
      </c>
      <c r="G46" s="55">
        <f t="shared" ca="1" si="44"/>
        <v>2.4674365213462091</v>
      </c>
      <c r="H46" s="55">
        <f t="shared" ca="1" si="44"/>
        <v>3.0829201050200337</v>
      </c>
      <c r="I46" s="55">
        <f t="shared" ca="1" si="44"/>
        <v>3.6967856855449894</v>
      </c>
      <c r="J46" s="55">
        <f t="shared" ca="1" si="44"/>
        <v>4.3076965612607028</v>
      </c>
      <c r="K46" s="55">
        <f t="shared" ca="1" si="44"/>
        <v>4.9132724798084855</v>
      </c>
      <c r="L46" s="55">
        <f t="shared" ca="1" si="44"/>
        <v>5.509317534368753</v>
      </c>
      <c r="M46" s="55">
        <f t="shared" ca="1" si="45"/>
        <v>6.0885219414086382</v>
      </c>
      <c r="N46" s="55">
        <f t="shared" ca="1" si="45"/>
        <v>4.4477452130508848</v>
      </c>
      <c r="O46" s="55">
        <f t="shared" ca="1" si="45"/>
        <v>4.7971504303555665</v>
      </c>
      <c r="P46" s="55">
        <f t="shared" ca="1" si="45"/>
        <v>5.1009419446515256</v>
      </c>
      <c r="Q46" s="55">
        <f t="shared" ca="1" si="45"/>
        <v>5.3292373156858011</v>
      </c>
      <c r="R46" s="55">
        <f t="shared" ca="1" si="45"/>
        <v>5.4376621069497411</v>
      </c>
      <c r="S46" s="55">
        <f t="shared" ca="1" si="45"/>
        <v>5.3676652717485309</v>
      </c>
      <c r="T46" s="55">
        <f t="shared" ca="1" si="45"/>
        <v>0</v>
      </c>
      <c r="U46" s="55">
        <f t="shared" ca="1" si="45"/>
        <v>0</v>
      </c>
      <c r="V46" s="55">
        <f t="shared" ca="1" si="45"/>
        <v>0</v>
      </c>
      <c r="W46" s="56">
        <f t="shared" ca="1" si="45"/>
        <v>0</v>
      </c>
    </row>
    <row r="47" spans="1:24" s="244" customFormat="1">
      <c r="A47" s="18" t="s">
        <v>304</v>
      </c>
      <c r="B47" s="569">
        <v>34</v>
      </c>
      <c r="C47" s="53">
        <f t="shared" ca="1" si="44"/>
        <v>2372687.6622169469</v>
      </c>
      <c r="D47" s="53">
        <f t="shared" ca="1" si="44"/>
        <v>0</v>
      </c>
      <c r="E47" s="53">
        <f t="shared" ca="1" si="44"/>
        <v>0</v>
      </c>
      <c r="F47" s="53">
        <f t="shared" ca="1" si="44"/>
        <v>0</v>
      </c>
      <c r="G47" s="53">
        <f t="shared" ca="1" si="44"/>
        <v>0</v>
      </c>
      <c r="H47" s="53">
        <f t="shared" ca="1" si="44"/>
        <v>0</v>
      </c>
      <c r="I47" s="53">
        <f t="shared" ca="1" si="44"/>
        <v>0</v>
      </c>
      <c r="J47" s="53">
        <f t="shared" ca="1" si="44"/>
        <v>0</v>
      </c>
      <c r="K47" s="53">
        <f t="shared" ca="1" si="44"/>
        <v>0</v>
      </c>
      <c r="L47" s="53">
        <f t="shared" ca="1" si="44"/>
        <v>0</v>
      </c>
      <c r="M47" s="53">
        <f t="shared" ca="1" si="45"/>
        <v>0</v>
      </c>
      <c r="N47" s="53">
        <f t="shared" ca="1" si="45"/>
        <v>27729.574634722507</v>
      </c>
      <c r="O47" s="53">
        <f t="shared" ca="1" si="45"/>
        <v>27729.574634722507</v>
      </c>
      <c r="P47" s="53">
        <f t="shared" ca="1" si="45"/>
        <v>27729.574634722507</v>
      </c>
      <c r="Q47" s="53">
        <f t="shared" ca="1" si="45"/>
        <v>27729.574634722507</v>
      </c>
      <c r="R47" s="53">
        <f t="shared" ca="1" si="45"/>
        <v>27729.574634722507</v>
      </c>
      <c r="S47" s="53">
        <f t="shared" ca="1" si="45"/>
        <v>27729.574634722507</v>
      </c>
      <c r="T47" s="53">
        <f t="shared" ca="1" si="45"/>
        <v>81865.546598374349</v>
      </c>
      <c r="U47" s="53">
        <f t="shared" ca="1" si="45"/>
        <v>81865.546598374349</v>
      </c>
      <c r="V47" s="53">
        <f t="shared" ca="1" si="45"/>
        <v>81865.546598374349</v>
      </c>
      <c r="W47" s="119">
        <f t="shared" ca="1" si="45"/>
        <v>81865.546598374349</v>
      </c>
    </row>
    <row r="48" spans="1:24" s="244" customFormat="1" ht="15.75" thickBot="1">
      <c r="A48" s="19" t="s">
        <v>305</v>
      </c>
      <c r="B48" s="570">
        <v>37</v>
      </c>
      <c r="C48" s="517">
        <f t="shared" ca="1" si="44"/>
        <v>2546495.5325425416</v>
      </c>
      <c r="D48" s="517">
        <f t="shared" ca="1" si="44"/>
        <v>24.013395525420954</v>
      </c>
      <c r="E48" s="517">
        <f t="shared" ca="1" si="44"/>
        <v>39.562276779561678</v>
      </c>
      <c r="F48" s="517">
        <f t="shared" ca="1" si="44"/>
        <v>65.1810154784133</v>
      </c>
      <c r="G48" s="517">
        <f t="shared" ca="1" si="44"/>
        <v>107.38831114652143</v>
      </c>
      <c r="H48" s="517">
        <f t="shared" ca="1" si="44"/>
        <v>176.91412124976776</v>
      </c>
      <c r="I48" s="517">
        <f t="shared" ca="1" si="44"/>
        <v>291.40307673758446</v>
      </c>
      <c r="J48" s="517">
        <f t="shared" ca="1" si="44"/>
        <v>479.8224497008913</v>
      </c>
      <c r="K48" s="517">
        <f t="shared" ca="1" si="44"/>
        <v>789.59567757347486</v>
      </c>
      <c r="L48" s="517">
        <f t="shared" ca="1" si="44"/>
        <v>1298.0014074896144</v>
      </c>
      <c r="M48" s="517">
        <f t="shared" ca="1" si="45"/>
        <v>2129.9985371874391</v>
      </c>
      <c r="N48" s="517">
        <f t="shared" ca="1" si="45"/>
        <v>57229.565119893639</v>
      </c>
      <c r="O48" s="517">
        <f t="shared" ca="1" si="45"/>
        <v>58357.893922392068</v>
      </c>
      <c r="P48" s="517">
        <f t="shared" ca="1" si="45"/>
        <v>60177.532566710826</v>
      </c>
      <c r="Q48" s="517">
        <f t="shared" ca="1" si="45"/>
        <v>63066.687748440105</v>
      </c>
      <c r="R48" s="517">
        <f t="shared" ca="1" si="45"/>
        <v>67541.302204757492</v>
      </c>
      <c r="S48" s="517">
        <f t="shared" ca="1" si="45"/>
        <v>74207.721879764053</v>
      </c>
      <c r="T48" s="517">
        <f t="shared" ca="1" si="45"/>
        <v>163731.82791272909</v>
      </c>
      <c r="U48" s="517">
        <f t="shared" ca="1" si="45"/>
        <v>163731.82791272909</v>
      </c>
      <c r="V48" s="517">
        <f t="shared" ca="1" si="45"/>
        <v>163731.82791272909</v>
      </c>
      <c r="W48" s="578">
        <f t="shared" ca="1" si="45"/>
        <v>163731.82791272909</v>
      </c>
      <c r="X48" s="580" t="str">
        <f ca="1">IF(ABS(demand-SUM(C48:W48)-SUM(C44:W44))/demand&lt;0.0001,"OK","ERROR")</f>
        <v>OK</v>
      </c>
    </row>
    <row r="49" spans="1:24"/>
    <row r="50" spans="1:24" s="244" customFormat="1" ht="15.75" thickBot="1">
      <c r="A50" s="211">
        <v>3</v>
      </c>
    </row>
    <row r="51" spans="1:24" s="244" customFormat="1" ht="15.75" thickBot="1">
      <c r="A51" s="126"/>
      <c r="B51" s="127"/>
      <c r="C51" s="128">
        <v>1</v>
      </c>
      <c r="D51" s="129">
        <v>2</v>
      </c>
      <c r="E51" s="129">
        <v>3</v>
      </c>
      <c r="F51" s="129">
        <v>4</v>
      </c>
      <c r="G51" s="129">
        <v>5</v>
      </c>
      <c r="H51" s="129">
        <v>6</v>
      </c>
      <c r="I51" s="129">
        <v>7</v>
      </c>
      <c r="J51" s="129">
        <v>8</v>
      </c>
      <c r="K51" s="129">
        <v>9</v>
      </c>
      <c r="L51" s="129">
        <v>10</v>
      </c>
      <c r="M51" s="129">
        <v>11</v>
      </c>
      <c r="N51" s="129">
        <v>12</v>
      </c>
      <c r="O51" s="129">
        <v>13</v>
      </c>
      <c r="P51" s="129">
        <v>14</v>
      </c>
      <c r="Q51" s="129">
        <v>15</v>
      </c>
      <c r="R51" s="129">
        <v>16</v>
      </c>
      <c r="S51" s="129">
        <v>17</v>
      </c>
      <c r="T51" s="129">
        <v>18</v>
      </c>
      <c r="U51" s="129">
        <v>19</v>
      </c>
      <c r="V51" s="129">
        <v>20</v>
      </c>
      <c r="W51" s="129">
        <v>21</v>
      </c>
    </row>
    <row r="52" spans="1:24" s="244" customFormat="1">
      <c r="A52" s="18" t="s">
        <v>21</v>
      </c>
      <c r="B52" s="569">
        <v>1</v>
      </c>
      <c r="C52" s="53">
        <f t="shared" ref="C52:L64" ca="1" si="67">p_work1834*INDEX(output3_work1834,$B52,C$3)+p_work3564*INDEX(output3_work3564,$B52,C$3)+p_shop1834*INDEX(output3_shop1834,$B52,C$3)+p_shop3564*INDEX(output3_shop3564,$B52,C$3)+p_shop65*INDEX(output3_shop65,$B52,C$3)+p_lei1834*INDEX(output3_lei1834,$B52,C$3)+p_lei3564*INDEX(output3_lei3564,$B52,C$3)+p_lei65*INDEX(output2_lei65,$B52,C$3)</f>
        <v>32.942113333333339</v>
      </c>
      <c r="D52" s="53">
        <f t="shared" ca="1" si="67"/>
        <v>38.283905624665053</v>
      </c>
      <c r="E52" s="53">
        <f t="shared" ca="1" si="67"/>
        <v>43.625697915996781</v>
      </c>
      <c r="F52" s="53">
        <f t="shared" ca="1" si="67"/>
        <v>48.967490207328495</v>
      </c>
      <c r="G52" s="53">
        <f t="shared" ca="1" si="67"/>
        <v>54.30928249866021</v>
      </c>
      <c r="H52" s="53">
        <f t="shared" ca="1" si="67"/>
        <v>59.651074789991938</v>
      </c>
      <c r="I52" s="53">
        <f t="shared" ca="1" si="67"/>
        <v>64.992867081323652</v>
      </c>
      <c r="J52" s="53">
        <f t="shared" ca="1" si="67"/>
        <v>70.334659372655366</v>
      </c>
      <c r="K52" s="53">
        <f t="shared" ca="1" si="67"/>
        <v>75.676451663987095</v>
      </c>
      <c r="L52" s="53">
        <f t="shared" ca="1" si="67"/>
        <v>80.461911301671805</v>
      </c>
      <c r="M52" s="53">
        <f t="shared" ref="M52:W64" ca="1" si="68">p_work1834*INDEX(output3_work1834,$B52,M$3)+p_work3564*INDEX(output3_work3564,$B52,M$3)+p_shop1834*INDEX(output3_shop1834,$B52,M$3)+p_shop3564*INDEX(output3_shop3564,$B52,M$3)+p_shop65*INDEX(output3_shop65,$B52,M$3)+p_lei1834*INDEX(output3_lei1834,$B52,M$3)+p_lei3564*INDEX(output3_lei3564,$B52,M$3)+p_lei65*INDEX(output2_lei65,$B52,M$3)</f>
        <v>78.3075819184007</v>
      </c>
      <c r="N52" s="53">
        <f t="shared" ca="1" si="68"/>
        <v>71.906418502147176</v>
      </c>
      <c r="O52" s="53">
        <f t="shared" ca="1" si="68"/>
        <v>65.368506234406993</v>
      </c>
      <c r="P52" s="53">
        <f t="shared" ca="1" si="68"/>
        <v>58.830593966666804</v>
      </c>
      <c r="Q52" s="53">
        <f t="shared" ca="1" si="68"/>
        <v>52.292681698926636</v>
      </c>
      <c r="R52" s="53">
        <f t="shared" ca="1" si="68"/>
        <v>45.754769431186446</v>
      </c>
      <c r="S52" s="53">
        <f t="shared" ca="1" si="68"/>
        <v>39.216857163446278</v>
      </c>
      <c r="T52" s="53">
        <f t="shared" ca="1" si="68"/>
        <v>32.678944895706088</v>
      </c>
      <c r="U52" s="53">
        <f t="shared" ca="1" si="68"/>
        <v>26.141032627965913</v>
      </c>
      <c r="V52" s="53">
        <f t="shared" ca="1" si="68"/>
        <v>19.603120360225724</v>
      </c>
      <c r="W52" s="119">
        <f t="shared" ca="1" si="68"/>
        <v>13.06520809248555</v>
      </c>
    </row>
    <row r="53" spans="1:24" s="244" customFormat="1">
      <c r="A53" s="18" t="s">
        <v>391</v>
      </c>
      <c r="B53" s="569">
        <v>1</v>
      </c>
      <c r="C53" s="53">
        <f t="shared" ref="C53" ca="1" si="69">IF(C52&gt;100,100,C52)</f>
        <v>32.942113333333339</v>
      </c>
      <c r="D53" s="53">
        <f t="shared" ref="D53" ca="1" si="70">IF(D52&gt;100,100,D52)</f>
        <v>38.283905624665053</v>
      </c>
      <c r="E53" s="53">
        <f t="shared" ref="E53" ca="1" si="71">IF(E52&gt;100,100,E52)</f>
        <v>43.625697915996781</v>
      </c>
      <c r="F53" s="53">
        <f t="shared" ref="F53" ca="1" si="72">IF(F52&gt;100,100,F52)</f>
        <v>48.967490207328495</v>
      </c>
      <c r="G53" s="53">
        <f t="shared" ref="G53" ca="1" si="73">IF(G52&gt;100,100,G52)</f>
        <v>54.30928249866021</v>
      </c>
      <c r="H53" s="53">
        <f t="shared" ref="H53" ca="1" si="74">IF(H52&gt;100,100,H52)</f>
        <v>59.651074789991938</v>
      </c>
      <c r="I53" s="53">
        <f t="shared" ref="I53" ca="1" si="75">IF(I52&gt;100,100,I52)</f>
        <v>64.992867081323652</v>
      </c>
      <c r="J53" s="53">
        <f t="shared" ref="J53" ca="1" si="76">IF(J52&gt;100,100,J52)</f>
        <v>70.334659372655366</v>
      </c>
      <c r="K53" s="53">
        <f t="shared" ref="K53" ca="1" si="77">IF(K52&gt;100,100,K52)</f>
        <v>75.676451663987095</v>
      </c>
      <c r="L53" s="53">
        <f t="shared" ref="L53" ca="1" si="78">IF(L52&gt;100,100,L52)</f>
        <v>80.461911301671805</v>
      </c>
      <c r="M53" s="53">
        <f t="shared" ref="M53" ca="1" si="79">IF(M52&gt;100,100,M52)</f>
        <v>78.3075819184007</v>
      </c>
      <c r="N53" s="53">
        <f t="shared" ref="N53" ca="1" si="80">IF(N52&gt;100,100,N52)</f>
        <v>71.906418502147176</v>
      </c>
      <c r="O53" s="53">
        <f t="shared" ref="O53" ca="1" si="81">IF(O52&gt;100,100,O52)</f>
        <v>65.368506234406993</v>
      </c>
      <c r="P53" s="53">
        <f t="shared" ref="P53" ca="1" si="82">IF(P52&gt;100,100,P52)</f>
        <v>58.830593966666804</v>
      </c>
      <c r="Q53" s="53">
        <f t="shared" ref="Q53" ca="1" si="83">IF(Q52&gt;100,100,Q52)</f>
        <v>52.292681698926636</v>
      </c>
      <c r="R53" s="53">
        <f t="shared" ref="R53" ca="1" si="84">IF(R52&gt;100,100,R52)</f>
        <v>45.754769431186446</v>
      </c>
      <c r="S53" s="53">
        <f t="shared" ref="S53" ca="1" si="85">IF(S52&gt;100,100,S52)</f>
        <v>39.216857163446278</v>
      </c>
      <c r="T53" s="53">
        <f t="shared" ref="T53" ca="1" si="86">IF(T52&gt;100,100,T52)</f>
        <v>32.678944895706088</v>
      </c>
      <c r="U53" s="53">
        <f t="shared" ref="U53" ca="1" si="87">IF(U52&gt;100,100,U52)</f>
        <v>26.141032627965913</v>
      </c>
      <c r="V53" s="53">
        <f t="shared" ref="V53" ca="1" si="88">IF(V52&gt;100,100,V52)</f>
        <v>19.603120360225724</v>
      </c>
      <c r="W53" s="119">
        <f t="shared" ref="W53" ca="1" si="89">IF(W52&gt;100,100,W52)</f>
        <v>13.06520809248555</v>
      </c>
    </row>
    <row r="54" spans="1:24" s="244" customFormat="1">
      <c r="A54" s="18" t="s">
        <v>23</v>
      </c>
      <c r="B54" s="569">
        <v>3</v>
      </c>
      <c r="C54" s="575">
        <f t="shared" ca="1" si="67"/>
        <v>0.94588431736486556</v>
      </c>
      <c r="D54" s="575">
        <f t="shared" ca="1" si="67"/>
        <v>1.1188330607098536</v>
      </c>
      <c r="E54" s="575">
        <f t="shared" ca="1" si="67"/>
        <v>1.2917818040548417</v>
      </c>
      <c r="F54" s="575">
        <f t="shared" ca="1" si="67"/>
        <v>1.4647305473998293</v>
      </c>
      <c r="G54" s="575">
        <f t="shared" ca="1" si="67"/>
        <v>1.6376792907448177</v>
      </c>
      <c r="H54" s="575">
        <f t="shared" ca="1" si="67"/>
        <v>1.8106280340898051</v>
      </c>
      <c r="I54" s="575">
        <f t="shared" ca="1" si="67"/>
        <v>1.9835767774347932</v>
      </c>
      <c r="J54" s="575">
        <f t="shared" ca="1" si="67"/>
        <v>2.1565255207797809</v>
      </c>
      <c r="K54" s="575">
        <f t="shared" ca="1" si="67"/>
        <v>2.329474264124769</v>
      </c>
      <c r="L54" s="575">
        <f t="shared" ca="1" si="67"/>
        <v>2.4842781649421504</v>
      </c>
      <c r="M54" s="575">
        <f t="shared" ca="1" si="68"/>
        <v>2.4168327274500694</v>
      </c>
      <c r="N54" s="575">
        <f t="shared" ca="1" si="68"/>
        <v>2.2122626955419546</v>
      </c>
      <c r="O54" s="575">
        <f t="shared" ca="1" si="68"/>
        <v>2.0029424260578934</v>
      </c>
      <c r="P54" s="575">
        <f t="shared" ca="1" si="68"/>
        <v>1.7936221565738322</v>
      </c>
      <c r="Q54" s="575">
        <f t="shared" ca="1" si="68"/>
        <v>1.5843018870897709</v>
      </c>
      <c r="R54" s="575">
        <f t="shared" ca="1" si="68"/>
        <v>1.3749816176057092</v>
      </c>
      <c r="S54" s="575">
        <f t="shared" ca="1" si="68"/>
        <v>1.1656613481216482</v>
      </c>
      <c r="T54" s="575">
        <f t="shared" ca="1" si="68"/>
        <v>0.95634107863758644</v>
      </c>
      <c r="U54" s="575">
        <f t="shared" ca="1" si="68"/>
        <v>0.74702080915352531</v>
      </c>
      <c r="V54" s="575">
        <f t="shared" ca="1" si="68"/>
        <v>0.53770053966946352</v>
      </c>
      <c r="W54" s="576">
        <f t="shared" ca="1" si="68"/>
        <v>0.43293457681660197</v>
      </c>
    </row>
    <row r="55" spans="1:24" s="244" customFormat="1">
      <c r="A55" s="18" t="s">
        <v>294</v>
      </c>
      <c r="B55" s="569">
        <v>22</v>
      </c>
      <c r="C55" s="506">
        <f t="shared" si="67"/>
        <v>173809.52380952382</v>
      </c>
      <c r="D55" s="506">
        <f t="shared" si="67"/>
        <v>173809.52380952382</v>
      </c>
      <c r="E55" s="506">
        <f t="shared" si="67"/>
        <v>173809.52380952382</v>
      </c>
      <c r="F55" s="506">
        <f t="shared" si="67"/>
        <v>173809.52380952382</v>
      </c>
      <c r="G55" s="506">
        <f t="shared" si="67"/>
        <v>173809.52380952382</v>
      </c>
      <c r="H55" s="506">
        <f t="shared" si="67"/>
        <v>173809.52380952382</v>
      </c>
      <c r="I55" s="506">
        <f t="shared" si="67"/>
        <v>173809.52380952382</v>
      </c>
      <c r="J55" s="506">
        <f t="shared" si="67"/>
        <v>173809.52380952382</v>
      </c>
      <c r="K55" s="506">
        <f t="shared" si="67"/>
        <v>173809.52380952382</v>
      </c>
      <c r="L55" s="506">
        <f t="shared" si="67"/>
        <v>173809.52380952382</v>
      </c>
      <c r="M55" s="506">
        <f t="shared" si="68"/>
        <v>173809.52380952382</v>
      </c>
      <c r="N55" s="506">
        <f t="shared" si="68"/>
        <v>173809.52380952382</v>
      </c>
      <c r="O55" s="506">
        <f t="shared" si="68"/>
        <v>173809.52380952382</v>
      </c>
      <c r="P55" s="506">
        <f t="shared" si="68"/>
        <v>173809.52380952382</v>
      </c>
      <c r="Q55" s="506">
        <f t="shared" si="68"/>
        <v>173809.52380952382</v>
      </c>
      <c r="R55" s="506">
        <f t="shared" si="68"/>
        <v>173809.52380952382</v>
      </c>
      <c r="S55" s="506">
        <f t="shared" si="68"/>
        <v>173809.52380952382</v>
      </c>
      <c r="T55" s="506">
        <f t="shared" si="68"/>
        <v>173809.52380952382</v>
      </c>
      <c r="U55" s="506">
        <f t="shared" si="68"/>
        <v>173809.52380952382</v>
      </c>
      <c r="V55" s="506">
        <f t="shared" si="68"/>
        <v>173809.52380952382</v>
      </c>
      <c r="W55" s="577">
        <f t="shared" si="68"/>
        <v>173809.52380952382</v>
      </c>
    </row>
    <row r="56" spans="1:24" s="244" customFormat="1">
      <c r="A56" s="18" t="s">
        <v>287</v>
      </c>
      <c r="B56" s="569">
        <v>23</v>
      </c>
      <c r="C56" s="53">
        <f t="shared" ca="1" si="67"/>
        <v>5.178030250200675</v>
      </c>
      <c r="D56" s="53">
        <f t="shared" ca="1" si="67"/>
        <v>8.4909915010076045</v>
      </c>
      <c r="E56" s="53">
        <f t="shared" ca="1" si="67"/>
        <v>13.923965089716305</v>
      </c>
      <c r="F56" s="53">
        <f t="shared" ca="1" si="67"/>
        <v>22.833163720835572</v>
      </c>
      <c r="G56" s="53">
        <f t="shared" ca="1" si="67"/>
        <v>37.441048980248375</v>
      </c>
      <c r="H56" s="53">
        <f t="shared" ca="1" si="67"/>
        <v>61.386935407504865</v>
      </c>
      <c r="I56" s="53">
        <f t="shared" ca="1" si="67"/>
        <v>100.62276035246461</v>
      </c>
      <c r="J56" s="53">
        <f t="shared" ca="1" si="67"/>
        <v>164.86212767960205</v>
      </c>
      <c r="K56" s="53">
        <f t="shared" ca="1" si="67"/>
        <v>269.90214146199793</v>
      </c>
      <c r="L56" s="53">
        <f t="shared" ca="1" si="67"/>
        <v>514.49383991148329</v>
      </c>
      <c r="M56" s="53">
        <f t="shared" ca="1" si="68"/>
        <v>719.91085020929404</v>
      </c>
      <c r="N56" s="53">
        <f t="shared" ca="1" si="68"/>
        <v>14118.726683761806</v>
      </c>
      <c r="O56" s="53">
        <f t="shared" ca="1" si="68"/>
        <v>14089.093908702342</v>
      </c>
      <c r="P56" s="53">
        <f t="shared" ca="1" si="68"/>
        <v>14070.962745958854</v>
      </c>
      <c r="Q56" s="53">
        <f t="shared" ca="1" si="68"/>
        <v>14059.876999928201</v>
      </c>
      <c r="R56" s="53">
        <f t="shared" ca="1" si="68"/>
        <v>14053.101824040952</v>
      </c>
      <c r="S56" s="53">
        <f t="shared" ca="1" si="68"/>
        <v>14048.962088724897</v>
      </c>
      <c r="T56" s="53">
        <f t="shared" ca="1" si="68"/>
        <v>14046.432966235941</v>
      </c>
      <c r="U56" s="53">
        <f t="shared" ca="1" si="68"/>
        <v>14044.887916971516</v>
      </c>
      <c r="V56" s="53">
        <f t="shared" ca="1" si="68"/>
        <v>14043.944055649326</v>
      </c>
      <c r="W56" s="119">
        <f t="shared" ca="1" si="68"/>
        <v>14043.367450533535</v>
      </c>
    </row>
    <row r="57" spans="1:24" s="244" customFormat="1">
      <c r="A57" s="18" t="s">
        <v>301</v>
      </c>
      <c r="B57" s="569">
        <v>30</v>
      </c>
      <c r="C57" s="53">
        <f t="shared" ca="1" si="67"/>
        <v>173799.51536862948</v>
      </c>
      <c r="D57" s="53">
        <f t="shared" ca="1" si="67"/>
        <v>0</v>
      </c>
      <c r="E57" s="53">
        <f t="shared" ca="1" si="67"/>
        <v>0</v>
      </c>
      <c r="F57" s="53">
        <f t="shared" ca="1" si="67"/>
        <v>0</v>
      </c>
      <c r="G57" s="53">
        <f t="shared" ca="1" si="67"/>
        <v>0</v>
      </c>
      <c r="H57" s="53">
        <f t="shared" ca="1" si="67"/>
        <v>0</v>
      </c>
      <c r="I57" s="53">
        <f t="shared" ca="1" si="67"/>
        <v>0</v>
      </c>
      <c r="J57" s="53">
        <f t="shared" ca="1" si="67"/>
        <v>0</v>
      </c>
      <c r="K57" s="53">
        <f t="shared" ca="1" si="67"/>
        <v>0</v>
      </c>
      <c r="L57" s="53">
        <f t="shared" ca="1" si="67"/>
        <v>0</v>
      </c>
      <c r="M57" s="53">
        <f t="shared" ca="1" si="68"/>
        <v>0</v>
      </c>
      <c r="N57" s="53">
        <f t="shared" ca="1" si="68"/>
        <v>0</v>
      </c>
      <c r="O57" s="53">
        <f t="shared" ca="1" si="68"/>
        <v>0</v>
      </c>
      <c r="P57" s="53">
        <f t="shared" ca="1" si="68"/>
        <v>0</v>
      </c>
      <c r="Q57" s="53">
        <f t="shared" ca="1" si="68"/>
        <v>0</v>
      </c>
      <c r="R57" s="53">
        <f t="shared" ca="1" si="68"/>
        <v>0</v>
      </c>
      <c r="S57" s="53">
        <f t="shared" ca="1" si="68"/>
        <v>0</v>
      </c>
      <c r="T57" s="53">
        <f t="shared" ca="1" si="68"/>
        <v>0</v>
      </c>
      <c r="U57" s="53">
        <f t="shared" ca="1" si="68"/>
        <v>0</v>
      </c>
      <c r="V57" s="53">
        <f t="shared" ca="1" si="68"/>
        <v>0</v>
      </c>
      <c r="W57" s="119">
        <f t="shared" ca="1" si="68"/>
        <v>144835.80273564614</v>
      </c>
    </row>
    <row r="58" spans="1:24" s="244" customFormat="1">
      <c r="A58" s="18" t="s">
        <v>288</v>
      </c>
      <c r="B58" s="569">
        <v>24</v>
      </c>
      <c r="C58" s="53">
        <f t="shared" ca="1" si="67"/>
        <v>0</v>
      </c>
      <c r="D58" s="53">
        <f t="shared" ca="1" si="67"/>
        <v>0</v>
      </c>
      <c r="E58" s="53">
        <f t="shared" ca="1" si="67"/>
        <v>0</v>
      </c>
      <c r="F58" s="53">
        <f t="shared" ca="1" si="67"/>
        <v>0</v>
      </c>
      <c r="G58" s="53">
        <f t="shared" ca="1" si="67"/>
        <v>0</v>
      </c>
      <c r="H58" s="53">
        <f t="shared" ca="1" si="67"/>
        <v>0</v>
      </c>
      <c r="I58" s="53">
        <f t="shared" ca="1" si="67"/>
        <v>0</v>
      </c>
      <c r="J58" s="53">
        <f t="shared" ca="1" si="67"/>
        <v>0</v>
      </c>
      <c r="K58" s="53">
        <f t="shared" ca="1" si="67"/>
        <v>0</v>
      </c>
      <c r="L58" s="53">
        <f t="shared" ca="1" si="67"/>
        <v>0</v>
      </c>
      <c r="M58" s="53">
        <f t="shared" ca="1" si="68"/>
        <v>0</v>
      </c>
      <c r="N58" s="53">
        <f t="shared" ca="1" si="68"/>
        <v>14042.332734012187</v>
      </c>
      <c r="O58" s="53">
        <f t="shared" ca="1" si="68"/>
        <v>14042.332734012187</v>
      </c>
      <c r="P58" s="53">
        <f t="shared" ca="1" si="68"/>
        <v>14042.332734012187</v>
      </c>
      <c r="Q58" s="53">
        <f t="shared" ca="1" si="68"/>
        <v>14042.332734012187</v>
      </c>
      <c r="R58" s="53">
        <f t="shared" ca="1" si="68"/>
        <v>14042.332734012187</v>
      </c>
      <c r="S58" s="53">
        <f t="shared" ca="1" si="68"/>
        <v>14042.332734012187</v>
      </c>
      <c r="T58" s="53">
        <f t="shared" ca="1" si="68"/>
        <v>14042.332734012187</v>
      </c>
      <c r="U58" s="53">
        <f t="shared" ca="1" si="68"/>
        <v>14042.332734012187</v>
      </c>
      <c r="V58" s="53">
        <f t="shared" ca="1" si="68"/>
        <v>14042.332734012187</v>
      </c>
      <c r="W58" s="119">
        <f t="shared" ca="1" si="68"/>
        <v>14042.332734012187</v>
      </c>
    </row>
    <row r="59" spans="1:24" s="244" customFormat="1">
      <c r="A59" s="18" t="s">
        <v>289</v>
      </c>
      <c r="B59" s="569">
        <v>25</v>
      </c>
      <c r="C59" s="506">
        <f t="shared" ca="1" si="67"/>
        <v>173799.51536862948</v>
      </c>
      <c r="D59" s="506">
        <f t="shared" ca="1" si="67"/>
        <v>173793.12307410524</v>
      </c>
      <c r="E59" s="506">
        <f t="shared" ca="1" si="67"/>
        <v>173782.64724290132</v>
      </c>
      <c r="F59" s="506">
        <f t="shared" ca="1" si="67"/>
        <v>173765.47954417064</v>
      </c>
      <c r="G59" s="506">
        <f t="shared" ca="1" si="67"/>
        <v>173737.34726973559</v>
      </c>
      <c r="H59" s="506">
        <f t="shared" ca="1" si="67"/>
        <v>173691.25485594576</v>
      </c>
      <c r="I59" s="506">
        <f t="shared" ca="1" si="67"/>
        <v>173615.7587268762</v>
      </c>
      <c r="J59" s="506">
        <f t="shared" ca="1" si="67"/>
        <v>173492.16673258736</v>
      </c>
      <c r="K59" s="506">
        <f t="shared" ca="1" si="67"/>
        <v>173290.02183469388</v>
      </c>
      <c r="L59" s="506">
        <f t="shared" ca="1" si="67"/>
        <v>172550.68961510735</v>
      </c>
      <c r="M59" s="506">
        <f t="shared" ca="1" si="68"/>
        <v>172422.12797852489</v>
      </c>
      <c r="N59" s="506">
        <f t="shared" ca="1" si="68"/>
        <v>144379.62932479035</v>
      </c>
      <c r="O59" s="506">
        <f t="shared" ca="1" si="68"/>
        <v>144559.08474563618</v>
      </c>
      <c r="P59" s="506">
        <f t="shared" ca="1" si="68"/>
        <v>144668.85305961914</v>
      </c>
      <c r="Q59" s="506">
        <f t="shared" ca="1" si="68"/>
        <v>144735.94735661769</v>
      </c>
      <c r="R59" s="506">
        <f t="shared" ca="1" si="68"/>
        <v>144776.94062624747</v>
      </c>
      <c r="S59" s="506">
        <f t="shared" ca="1" si="68"/>
        <v>144801.98081626263</v>
      </c>
      <c r="T59" s="506">
        <f t="shared" ca="1" si="68"/>
        <v>144817.27441167636</v>
      </c>
      <c r="U59" s="506">
        <f t="shared" ca="1" si="68"/>
        <v>144826.61465723318</v>
      </c>
      <c r="V59" s="506">
        <f t="shared" ca="1" si="68"/>
        <v>144832.31895077421</v>
      </c>
      <c r="W59" s="577">
        <f t="shared" ca="1" si="68"/>
        <v>144835.80273564614</v>
      </c>
    </row>
    <row r="60" spans="1:24" s="244" customFormat="1">
      <c r="A60" s="18" t="s">
        <v>290</v>
      </c>
      <c r="B60" s="569">
        <v>26</v>
      </c>
      <c r="C60" s="53">
        <f t="shared" ca="1" si="67"/>
        <v>4.8304106441530861</v>
      </c>
      <c r="D60" s="53">
        <f t="shared" ca="1" si="67"/>
        <v>7.9097439175358728</v>
      </c>
      <c r="E60" s="53">
        <f t="shared" ca="1" si="67"/>
        <v>12.952601532780928</v>
      </c>
      <c r="F60" s="53">
        <f t="shared" ca="1" si="67"/>
        <v>21.211101632338849</v>
      </c>
      <c r="G60" s="53">
        <f t="shared" ca="1" si="67"/>
        <v>34.735490807994651</v>
      </c>
      <c r="H60" s="53">
        <f t="shared" ca="1" si="67"/>
        <v>56.882018170549706</v>
      </c>
      <c r="I60" s="53">
        <f t="shared" ca="1" si="67"/>
        <v>93.142322295149768</v>
      </c>
      <c r="J60" s="53">
        <f t="shared" ca="1" si="67"/>
        <v>152.49494925684078</v>
      </c>
      <c r="K60" s="53">
        <f t="shared" ca="1" si="67"/>
        <v>249.59983336795077</v>
      </c>
      <c r="L60" s="53">
        <f t="shared" ca="1" si="67"/>
        <v>744.34035450500289</v>
      </c>
      <c r="M60" s="53">
        <f t="shared" ca="1" si="68"/>
        <v>667.48498078963519</v>
      </c>
      <c r="N60" s="53">
        <f t="shared" ca="1" si="68"/>
        <v>1268.8350669594756</v>
      </c>
      <c r="O60" s="53">
        <f t="shared" ca="1" si="68"/>
        <v>1119.0124211731102</v>
      </c>
      <c r="P60" s="53">
        <f t="shared" ca="1" si="68"/>
        <v>1027.3752699336164</v>
      </c>
      <c r="Q60" s="53">
        <f t="shared" ca="1" si="68"/>
        <v>971.36671896572875</v>
      </c>
      <c r="R60" s="53">
        <f t="shared" ca="1" si="68"/>
        <v>937.14862522321494</v>
      </c>
      <c r="S60" s="53">
        <f t="shared" ca="1" si="68"/>
        <v>916.2481705241039</v>
      </c>
      <c r="T60" s="53">
        <f t="shared" ca="1" si="68"/>
        <v>903.48369759931336</v>
      </c>
      <c r="U60" s="53">
        <f t="shared" ca="1" si="68"/>
        <v>895.68850130693318</v>
      </c>
      <c r="V60" s="53">
        <f t="shared" ca="1" si="68"/>
        <v>890.92806908807302</v>
      </c>
      <c r="W60" s="119">
        <f t="shared" ca="1" si="68"/>
        <v>883.45927849711779</v>
      </c>
    </row>
    <row r="61" spans="1:24" s="244" customFormat="1">
      <c r="A61" s="18" t="s">
        <v>291</v>
      </c>
      <c r="B61" s="569">
        <v>27</v>
      </c>
      <c r="C61" s="53">
        <f t="shared" ca="1" si="67"/>
        <v>0</v>
      </c>
      <c r="D61" s="53">
        <f t="shared" ca="1" si="67"/>
        <v>49.995281980222074</v>
      </c>
      <c r="E61" s="53">
        <f t="shared" ca="1" si="67"/>
        <v>99.98453676988845</v>
      </c>
      <c r="F61" s="53">
        <f t="shared" ca="1" si="67"/>
        <v>149.96198919565416</v>
      </c>
      <c r="G61" s="53">
        <f t="shared" ca="1" si="67"/>
        <v>199.91694754325741</v>
      </c>
      <c r="H61" s="53">
        <f t="shared" ca="1" si="67"/>
        <v>249.82988712156583</v>
      </c>
      <c r="I61" s="53">
        <f t="shared" ca="1" si="67"/>
        <v>299.66555615871789</v>
      </c>
      <c r="J61" s="53">
        <f t="shared" ca="1" si="67"/>
        <v>349.36093848890886</v>
      </c>
      <c r="K61" s="53">
        <f t="shared" ca="1" si="67"/>
        <v>398.80443381135035</v>
      </c>
      <c r="L61" s="53">
        <f t="shared" ca="1" si="67"/>
        <v>490.80883935999248</v>
      </c>
      <c r="M61" s="53">
        <f t="shared" ca="1" si="68"/>
        <v>496.00886130808533</v>
      </c>
      <c r="N61" s="53">
        <f t="shared" ca="1" si="68"/>
        <v>373.80479373130657</v>
      </c>
      <c r="O61" s="53">
        <f t="shared" ca="1" si="68"/>
        <v>332.68392105845044</v>
      </c>
      <c r="P61" s="53">
        <f t="shared" ca="1" si="68"/>
        <v>291.31947122964408</v>
      </c>
      <c r="Q61" s="53">
        <f t="shared" ca="1" si="68"/>
        <v>249.81821050594291</v>
      </c>
      <c r="R61" s="53">
        <f t="shared" ca="1" si="68"/>
        <v>208.24080501035596</v>
      </c>
      <c r="S61" s="53">
        <f t="shared" ca="1" si="68"/>
        <v>166.6214573776173</v>
      </c>
      <c r="T61" s="53">
        <f t="shared" ca="1" si="68"/>
        <v>124.97929161555636</v>
      </c>
      <c r="U61" s="53">
        <f t="shared" ca="1" si="68"/>
        <v>83.324901583613624</v>
      </c>
      <c r="V61" s="53">
        <f t="shared" ca="1" si="68"/>
        <v>41.664091752962456</v>
      </c>
      <c r="W61" s="119">
        <f t="shared" ca="1" si="68"/>
        <v>0</v>
      </c>
    </row>
    <row r="62" spans="1:24" s="244" customFormat="1">
      <c r="A62" s="18" t="s">
        <v>292</v>
      </c>
      <c r="B62" s="569">
        <v>28</v>
      </c>
      <c r="C62" s="55">
        <f t="shared" ca="1" si="67"/>
        <v>0</v>
      </c>
      <c r="D62" s="55">
        <f t="shared" ca="1" si="67"/>
        <v>0.61722570345953176</v>
      </c>
      <c r="E62" s="55">
        <f t="shared" ca="1" si="67"/>
        <v>1.2343769971591165</v>
      </c>
      <c r="F62" s="55">
        <f t="shared" ca="1" si="67"/>
        <v>1.8513825826623969</v>
      </c>
      <c r="G62" s="55">
        <f t="shared" ca="1" si="67"/>
        <v>2.468110463497005</v>
      </c>
      <c r="H62" s="55">
        <f t="shared" ca="1" si="67"/>
        <v>3.0843195940934054</v>
      </c>
      <c r="I62" s="55">
        <f t="shared" ca="1" si="67"/>
        <v>3.6995747673915784</v>
      </c>
      <c r="J62" s="55">
        <f t="shared" ca="1" si="67"/>
        <v>4.3130980060359123</v>
      </c>
      <c r="K62" s="55">
        <f t="shared" ca="1" si="67"/>
        <v>4.9235115285351894</v>
      </c>
      <c r="L62" s="55">
        <f t="shared" ca="1" si="67"/>
        <v>6.0593683871604007</v>
      </c>
      <c r="M62" s="55">
        <f t="shared" ca="1" si="68"/>
        <v>6.1235661889887076</v>
      </c>
      <c r="N62" s="55">
        <f t="shared" ca="1" si="68"/>
        <v>4.614873996682797</v>
      </c>
      <c r="O62" s="55">
        <f t="shared" ca="1" si="68"/>
        <v>4.1072089019561782</v>
      </c>
      <c r="P62" s="55">
        <f t="shared" ca="1" si="68"/>
        <v>3.596536681847458</v>
      </c>
      <c r="Q62" s="55">
        <f t="shared" ca="1" si="68"/>
        <v>3.0841754383449738</v>
      </c>
      <c r="R62" s="55">
        <f t="shared" ca="1" si="68"/>
        <v>2.5708741359303202</v>
      </c>
      <c r="S62" s="55">
        <f t="shared" ca="1" si="68"/>
        <v>2.0570550293532999</v>
      </c>
      <c r="T62" s="55">
        <f t="shared" ca="1" si="68"/>
        <v>1.5429542174760043</v>
      </c>
      <c r="U62" s="55">
        <f t="shared" ca="1" si="68"/>
        <v>1.0287024886865879</v>
      </c>
      <c r="V62" s="55">
        <f t="shared" ca="1" si="68"/>
        <v>0.51437150312299329</v>
      </c>
      <c r="W62" s="56">
        <f t="shared" ca="1" si="68"/>
        <v>0</v>
      </c>
    </row>
    <row r="63" spans="1:24" s="244" customFormat="1">
      <c r="A63" s="18" t="s">
        <v>304</v>
      </c>
      <c r="B63" s="569">
        <v>34</v>
      </c>
      <c r="C63" s="53">
        <f t="shared" ca="1" si="67"/>
        <v>1513459.6146047036</v>
      </c>
      <c r="D63" s="53">
        <f t="shared" ca="1" si="67"/>
        <v>0</v>
      </c>
      <c r="E63" s="53">
        <f t="shared" ca="1" si="67"/>
        <v>0</v>
      </c>
      <c r="F63" s="53">
        <f t="shared" ca="1" si="67"/>
        <v>0</v>
      </c>
      <c r="G63" s="53">
        <f t="shared" ca="1" si="67"/>
        <v>0</v>
      </c>
      <c r="H63" s="53">
        <f t="shared" ca="1" si="67"/>
        <v>0</v>
      </c>
      <c r="I63" s="53">
        <f t="shared" ca="1" si="67"/>
        <v>0</v>
      </c>
      <c r="J63" s="53">
        <f t="shared" ca="1" si="67"/>
        <v>0</v>
      </c>
      <c r="K63" s="53">
        <f t="shared" ca="1" si="67"/>
        <v>0</v>
      </c>
      <c r="L63" s="53">
        <f t="shared" ca="1" si="67"/>
        <v>0</v>
      </c>
      <c r="M63" s="53">
        <f t="shared" ca="1" si="68"/>
        <v>0</v>
      </c>
      <c r="N63" s="53">
        <f t="shared" ca="1" si="68"/>
        <v>14042.332734012187</v>
      </c>
      <c r="O63" s="53">
        <f t="shared" ca="1" si="68"/>
        <v>14042.332734012187</v>
      </c>
      <c r="P63" s="53">
        <f t="shared" ca="1" si="68"/>
        <v>14042.332734012187</v>
      </c>
      <c r="Q63" s="53">
        <f t="shared" ca="1" si="68"/>
        <v>14042.332734012187</v>
      </c>
      <c r="R63" s="53">
        <f t="shared" ca="1" si="68"/>
        <v>14042.332734012187</v>
      </c>
      <c r="S63" s="53">
        <f t="shared" ca="1" si="68"/>
        <v>14042.332734012187</v>
      </c>
      <c r="T63" s="53">
        <f t="shared" ca="1" si="68"/>
        <v>14042.332734012187</v>
      </c>
      <c r="U63" s="53">
        <f t="shared" ca="1" si="68"/>
        <v>14042.332734012187</v>
      </c>
      <c r="V63" s="53">
        <f t="shared" ca="1" si="68"/>
        <v>14042.332734012187</v>
      </c>
      <c r="W63" s="119">
        <f t="shared" ca="1" si="68"/>
        <v>1537121.9789528141</v>
      </c>
    </row>
    <row r="64" spans="1:24" s="244" customFormat="1" ht="15.75" thickBot="1">
      <c r="A64" s="19" t="s">
        <v>305</v>
      </c>
      <c r="B64" s="570">
        <v>37</v>
      </c>
      <c r="C64" s="517">
        <f t="shared" ca="1" si="67"/>
        <v>1687264.308003583</v>
      </c>
      <c r="D64" s="517">
        <f t="shared" ca="1" si="67"/>
        <v>8.4909915010076045</v>
      </c>
      <c r="E64" s="517">
        <f t="shared" ca="1" si="67"/>
        <v>13.923965089716305</v>
      </c>
      <c r="F64" s="517">
        <f t="shared" ca="1" si="67"/>
        <v>22.833163720835572</v>
      </c>
      <c r="G64" s="517">
        <f t="shared" ca="1" si="67"/>
        <v>37.441048980248375</v>
      </c>
      <c r="H64" s="517">
        <f t="shared" ca="1" si="67"/>
        <v>61.386935407504865</v>
      </c>
      <c r="I64" s="517">
        <f t="shared" ca="1" si="67"/>
        <v>100.62276035246461</v>
      </c>
      <c r="J64" s="517">
        <f t="shared" ca="1" si="67"/>
        <v>164.86212767960205</v>
      </c>
      <c r="K64" s="517">
        <f t="shared" ca="1" si="67"/>
        <v>269.90214146199793</v>
      </c>
      <c r="L64" s="517">
        <f t="shared" ca="1" si="67"/>
        <v>514.49383991148329</v>
      </c>
      <c r="M64" s="517">
        <f t="shared" ca="1" si="68"/>
        <v>719.91085020929404</v>
      </c>
      <c r="N64" s="517">
        <f t="shared" ca="1" si="68"/>
        <v>28161.059417773995</v>
      </c>
      <c r="O64" s="517">
        <f t="shared" ca="1" si="68"/>
        <v>28131.42664271453</v>
      </c>
      <c r="P64" s="517">
        <f t="shared" ca="1" si="68"/>
        <v>28113.295479971046</v>
      </c>
      <c r="Q64" s="517">
        <f t="shared" ca="1" si="68"/>
        <v>28102.209733940392</v>
      </c>
      <c r="R64" s="517">
        <f t="shared" ca="1" si="68"/>
        <v>28095.434558053144</v>
      </c>
      <c r="S64" s="517">
        <f t="shared" ca="1" si="68"/>
        <v>28091.294822737087</v>
      </c>
      <c r="T64" s="517">
        <f t="shared" ca="1" si="68"/>
        <v>28088.765700248132</v>
      </c>
      <c r="U64" s="517">
        <f t="shared" ca="1" si="68"/>
        <v>28087.220650983709</v>
      </c>
      <c r="V64" s="517">
        <f t="shared" ca="1" si="68"/>
        <v>28086.276789661519</v>
      </c>
      <c r="W64" s="578">
        <f t="shared" ca="1" si="68"/>
        <v>1696001.1491389936</v>
      </c>
      <c r="X64" s="580" t="str">
        <f ca="1">IF(ABS(demand-SUM(C64:W64)-SUM(C60:W60))/demand&lt;0.0001,"OK","ERROR")</f>
        <v>OK</v>
      </c>
    </row>
    <row r="65"/>
    <row r="66"/>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sheetData>
  <mergeCells count="1">
    <mergeCell ref="A1:X1"/>
  </mergeCells>
  <pageMargins left="0.7" right="0.7" top="0.75" bottom="0.75" header="0.3" footer="0.3"/>
  <pageSetup paperSize="9" orientation="portrait" r:id="rId1"/>
  <ignoredErrors>
    <ignoredError sqref="C17:W53 C5:W5" formula="1"/>
  </ignoredErrors>
</worksheet>
</file>

<file path=xl/worksheets/sheet2.xml><?xml version="1.0" encoding="utf-8"?>
<worksheet xmlns="http://schemas.openxmlformats.org/spreadsheetml/2006/main" xmlns:r="http://schemas.openxmlformats.org/officeDocument/2006/relationships">
  <sheetPr codeName="Sheet2">
    <tabColor theme="8" tint="0.39997558519241921"/>
  </sheetPr>
  <dimension ref="A1:AI156"/>
  <sheetViews>
    <sheetView zoomScale="80" zoomScaleNormal="80" workbookViewId="0">
      <selection sqref="A1:Z1"/>
    </sheetView>
  </sheetViews>
  <sheetFormatPr defaultColWidth="0" defaultRowHeight="15" zeroHeight="1"/>
  <cols>
    <col min="1" max="1" width="4.7109375" style="1" customWidth="1"/>
    <col min="2" max="2" width="3.5703125" style="1" customWidth="1"/>
    <col min="3" max="5" width="9.140625" style="1" customWidth="1"/>
    <col min="6" max="7" width="9.140625" customWidth="1"/>
    <col min="8" max="8" width="9" customWidth="1"/>
    <col min="9" max="9" width="4.7109375" customWidth="1"/>
    <col min="10" max="11" width="9.140625" customWidth="1"/>
    <col min="12" max="12" width="10.28515625" customWidth="1"/>
    <col min="13" max="13" width="9.7109375" style="244" customWidth="1"/>
    <col min="14" max="14" width="3.7109375" customWidth="1"/>
    <col min="15" max="16" width="9.140625" customWidth="1"/>
    <col min="17" max="19" width="9.140625" style="244" customWidth="1"/>
    <col min="20" max="20" width="14.28515625" customWidth="1"/>
    <col min="21" max="23" width="9.140625" customWidth="1"/>
    <col min="24" max="24" width="9.140625" style="244" customWidth="1"/>
    <col min="25" max="25" width="10.140625" customWidth="1"/>
    <col min="26" max="26" width="5.28515625" customWidth="1"/>
    <col min="27" max="35" width="0" hidden="1" customWidth="1"/>
    <col min="36" max="16384" width="9.140625" hidden="1"/>
  </cols>
  <sheetData>
    <row r="1" spans="1:26" s="1" customFormat="1" ht="45" customHeight="1">
      <c r="A1" s="616" t="s">
        <v>82</v>
      </c>
      <c r="B1" s="616"/>
      <c r="C1" s="616"/>
      <c r="D1" s="616"/>
      <c r="E1" s="616"/>
      <c r="F1" s="616"/>
      <c r="G1" s="616"/>
      <c r="H1" s="616"/>
      <c r="I1" s="616"/>
      <c r="J1" s="616"/>
      <c r="K1" s="616"/>
      <c r="L1" s="616"/>
      <c r="M1" s="616"/>
      <c r="N1" s="616"/>
      <c r="O1" s="616"/>
      <c r="P1" s="616"/>
      <c r="Q1" s="616"/>
      <c r="R1" s="616"/>
      <c r="S1" s="616"/>
      <c r="T1" s="616"/>
      <c r="U1" s="616"/>
      <c r="V1" s="616"/>
      <c r="W1" s="616"/>
      <c r="X1" s="616"/>
      <c r="Y1" s="616"/>
      <c r="Z1" s="616"/>
    </row>
    <row r="2" spans="1:26" s="65" customFormat="1" ht="15.75" thickBot="1">
      <c r="A2" s="245"/>
      <c r="M2" s="245"/>
      <c r="Q2" s="245"/>
      <c r="R2" s="245"/>
      <c r="S2" s="245"/>
      <c r="X2" s="245"/>
      <c r="Z2" s="245"/>
    </row>
    <row r="3" spans="1:26" s="1" customFormat="1" ht="6.6" customHeight="1">
      <c r="A3" s="245"/>
      <c r="B3" s="249"/>
      <c r="C3" s="250"/>
      <c r="D3" s="250"/>
      <c r="E3" s="250"/>
      <c r="F3" s="250"/>
      <c r="G3" s="250"/>
      <c r="H3" s="250"/>
      <c r="I3" s="250"/>
      <c r="J3" s="250"/>
      <c r="K3" s="250"/>
      <c r="L3" s="250"/>
      <c r="M3" s="250"/>
      <c r="N3" s="250"/>
      <c r="O3" s="250"/>
      <c r="P3" s="250"/>
      <c r="Q3" s="250"/>
      <c r="R3" s="250"/>
      <c r="S3" s="250"/>
      <c r="T3" s="250"/>
      <c r="U3" s="250"/>
      <c r="V3" s="250"/>
      <c r="W3" s="250"/>
      <c r="X3" s="250"/>
      <c r="Y3" s="494"/>
      <c r="Z3" s="245"/>
    </row>
    <row r="4" spans="1:26" s="1" customFormat="1" ht="15.75">
      <c r="A4" s="245"/>
      <c r="B4" s="251"/>
      <c r="C4" s="252" t="s">
        <v>121</v>
      </c>
      <c r="D4" s="253"/>
      <c r="E4" s="253"/>
      <c r="F4" s="253"/>
      <c r="G4" s="253"/>
      <c r="H4" s="253"/>
      <c r="I4" s="253"/>
      <c r="J4" s="253"/>
      <c r="K4" s="253"/>
      <c r="L4" s="253"/>
      <c r="M4" s="253"/>
      <c r="N4" s="253"/>
      <c r="O4" s="253"/>
      <c r="P4" s="253"/>
      <c r="Q4" s="253"/>
      <c r="R4" s="253"/>
      <c r="S4" s="253"/>
      <c r="T4" s="253"/>
      <c r="U4" s="253"/>
      <c r="V4" s="253"/>
      <c r="W4" s="253"/>
      <c r="X4" s="253"/>
      <c r="Y4" s="495"/>
      <c r="Z4" s="245"/>
    </row>
    <row r="5" spans="1:26" s="1" customFormat="1" ht="15" customHeight="1">
      <c r="A5" s="245"/>
      <c r="B5" s="255" t="s">
        <v>126</v>
      </c>
      <c r="C5" s="253" t="s">
        <v>179</v>
      </c>
      <c r="D5" s="253"/>
      <c r="E5" s="253"/>
      <c r="F5" s="253"/>
      <c r="G5" s="253"/>
      <c r="H5" s="253"/>
      <c r="I5" s="253"/>
      <c r="J5" s="253"/>
      <c r="K5" s="253"/>
      <c r="L5" s="253"/>
      <c r="M5" s="253"/>
      <c r="N5" s="253"/>
      <c r="O5" s="253"/>
      <c r="P5" s="253"/>
      <c r="Q5" s="253"/>
      <c r="R5" s="253"/>
      <c r="S5" s="253"/>
      <c r="T5" s="253"/>
      <c r="U5" s="253"/>
      <c r="V5" s="253"/>
      <c r="W5" s="253"/>
      <c r="X5" s="253"/>
      <c r="Y5" s="495"/>
      <c r="Z5" s="245"/>
    </row>
    <row r="6" spans="1:26" s="1" customFormat="1" ht="15.75">
      <c r="A6" s="245"/>
      <c r="B6" s="251"/>
      <c r="C6" s="253"/>
      <c r="D6" s="253"/>
      <c r="E6" s="253"/>
      <c r="F6" s="253"/>
      <c r="G6" s="253"/>
      <c r="H6" s="253"/>
      <c r="I6" s="253"/>
      <c r="J6" s="253"/>
      <c r="K6" s="253"/>
      <c r="L6" s="253"/>
      <c r="M6" s="253"/>
      <c r="N6" s="253"/>
      <c r="O6" s="253"/>
      <c r="P6" s="253"/>
      <c r="Q6" s="253"/>
      <c r="R6" s="253"/>
      <c r="S6" s="253"/>
      <c r="T6" s="253"/>
      <c r="U6" s="253"/>
      <c r="V6" s="253"/>
      <c r="W6" s="253"/>
      <c r="X6" s="253"/>
      <c r="Y6" s="495"/>
      <c r="Z6" s="245"/>
    </row>
    <row r="7" spans="1:26" s="1" customFormat="1" ht="15.75">
      <c r="A7" s="245"/>
      <c r="B7" s="251"/>
      <c r="C7" s="252" t="s">
        <v>316</v>
      </c>
      <c r="D7" s="253"/>
      <c r="E7" s="253"/>
      <c r="F7" s="253"/>
      <c r="G7" s="253"/>
      <c r="H7" s="253"/>
      <c r="I7" s="253"/>
      <c r="J7" s="253"/>
      <c r="K7" s="253"/>
      <c r="L7" s="253"/>
      <c r="M7" s="253"/>
      <c r="N7" s="253"/>
      <c r="O7" s="253"/>
      <c r="P7" s="253"/>
      <c r="Q7" s="253"/>
      <c r="R7" s="253"/>
      <c r="S7" s="253"/>
      <c r="T7" s="253"/>
      <c r="U7" s="253"/>
      <c r="V7" s="253"/>
      <c r="W7" s="253"/>
      <c r="X7" s="253"/>
      <c r="Y7" s="495"/>
      <c r="Z7" s="245"/>
    </row>
    <row r="8" spans="1:26" s="1" customFormat="1" ht="15" customHeight="1">
      <c r="A8" s="245"/>
      <c r="B8" s="255" t="s">
        <v>126</v>
      </c>
      <c r="C8" s="254" t="s">
        <v>125</v>
      </c>
      <c r="D8" s="490"/>
      <c r="E8" s="490"/>
      <c r="F8" s="490"/>
      <c r="G8" s="490"/>
      <c r="H8" s="490"/>
      <c r="I8" s="490"/>
      <c r="J8" s="490"/>
      <c r="K8" s="490"/>
      <c r="L8" s="490"/>
      <c r="M8" s="490"/>
      <c r="N8" s="490"/>
      <c r="O8" s="490"/>
      <c r="P8" s="490"/>
      <c r="Q8" s="490"/>
      <c r="R8" s="490"/>
      <c r="S8" s="490"/>
      <c r="T8" s="490"/>
      <c r="U8" s="490"/>
      <c r="V8" s="490"/>
      <c r="W8" s="490"/>
      <c r="X8" s="490"/>
      <c r="Y8" s="496"/>
      <c r="Z8" s="245"/>
    </row>
    <row r="9" spans="1:26" s="244" customFormat="1" ht="30" customHeight="1">
      <c r="A9" s="245"/>
      <c r="B9" s="255" t="s">
        <v>126</v>
      </c>
      <c r="C9" s="624" t="s">
        <v>317</v>
      </c>
      <c r="D9" s="624"/>
      <c r="E9" s="624"/>
      <c r="F9" s="624"/>
      <c r="G9" s="624"/>
      <c r="H9" s="624"/>
      <c r="I9" s="624"/>
      <c r="J9" s="624"/>
      <c r="K9" s="624"/>
      <c r="L9" s="624"/>
      <c r="M9" s="624"/>
      <c r="N9" s="624"/>
      <c r="O9" s="624"/>
      <c r="P9" s="624"/>
      <c r="Q9" s="624"/>
      <c r="R9" s="624"/>
      <c r="S9" s="624"/>
      <c r="T9" s="624"/>
      <c r="U9" s="624"/>
      <c r="V9" s="624"/>
      <c r="W9" s="624"/>
      <c r="X9" s="624"/>
      <c r="Y9" s="625"/>
      <c r="Z9" s="245"/>
    </row>
    <row r="10" spans="1:26" s="1" customFormat="1" ht="15" customHeight="1">
      <c r="A10" s="245"/>
      <c r="B10" s="255" t="s">
        <v>126</v>
      </c>
      <c r="C10" s="254" t="s">
        <v>361</v>
      </c>
      <c r="D10" s="490"/>
      <c r="E10" s="490"/>
      <c r="F10" s="490"/>
      <c r="G10" s="490"/>
      <c r="H10" s="490"/>
      <c r="I10" s="490"/>
      <c r="J10" s="490"/>
      <c r="K10" s="490"/>
      <c r="L10" s="490"/>
      <c r="M10" s="490"/>
      <c r="N10" s="490"/>
      <c r="O10" s="490"/>
      <c r="P10" s="490"/>
      <c r="Q10" s="490"/>
      <c r="R10" s="490"/>
      <c r="S10" s="490"/>
      <c r="T10" s="490"/>
      <c r="U10" s="490"/>
      <c r="V10" s="490"/>
      <c r="W10" s="490"/>
      <c r="X10" s="490"/>
      <c r="Y10" s="496"/>
      <c r="Z10" s="245"/>
    </row>
    <row r="11" spans="1:26" s="1" customFormat="1" ht="15.75">
      <c r="A11" s="245"/>
      <c r="B11" s="251"/>
      <c r="C11" s="253"/>
      <c r="D11" s="253"/>
      <c r="E11" s="253"/>
      <c r="F11" s="253"/>
      <c r="G11" s="253"/>
      <c r="H11" s="253"/>
      <c r="I11" s="253"/>
      <c r="J11" s="253"/>
      <c r="K11" s="253"/>
      <c r="L11" s="253"/>
      <c r="M11" s="253"/>
      <c r="N11" s="253"/>
      <c r="O11" s="253"/>
      <c r="P11" s="253"/>
      <c r="Q11" s="253"/>
      <c r="R11" s="253"/>
      <c r="S11" s="253"/>
      <c r="T11" s="253"/>
      <c r="U11" s="253"/>
      <c r="V11" s="253"/>
      <c r="W11" s="253"/>
      <c r="X11" s="253"/>
      <c r="Y11" s="495"/>
      <c r="Z11" s="245"/>
    </row>
    <row r="12" spans="1:26" s="1" customFormat="1" ht="15.75">
      <c r="A12" s="245"/>
      <c r="B12" s="251"/>
      <c r="C12" s="252" t="s">
        <v>124</v>
      </c>
      <c r="D12" s="253"/>
      <c r="E12" s="253"/>
      <c r="F12" s="253"/>
      <c r="G12" s="253"/>
      <c r="H12" s="253"/>
      <c r="I12" s="253"/>
      <c r="J12" s="253"/>
      <c r="K12" s="253"/>
      <c r="L12" s="253"/>
      <c r="M12" s="253"/>
      <c r="N12" s="253"/>
      <c r="O12" s="253"/>
      <c r="P12" s="253"/>
      <c r="Q12" s="253"/>
      <c r="R12" s="253"/>
      <c r="S12" s="253"/>
      <c r="T12" s="253"/>
      <c r="U12" s="253"/>
      <c r="V12" s="253"/>
      <c r="W12" s="253"/>
      <c r="X12" s="253"/>
      <c r="Y12" s="495"/>
      <c r="Z12" s="245"/>
    </row>
    <row r="13" spans="1:26" s="1" customFormat="1" ht="15" customHeight="1">
      <c r="A13" s="245"/>
      <c r="B13" s="255" t="s">
        <v>126</v>
      </c>
      <c r="C13" s="253" t="s">
        <v>376</v>
      </c>
      <c r="D13" s="253"/>
      <c r="E13" s="253"/>
      <c r="F13" s="253"/>
      <c r="G13" s="253"/>
      <c r="H13" s="253"/>
      <c r="I13" s="253"/>
      <c r="J13" s="253"/>
      <c r="K13" s="253"/>
      <c r="L13" s="253"/>
      <c r="M13" s="253"/>
      <c r="N13" s="253"/>
      <c r="O13" s="253"/>
      <c r="P13" s="253"/>
      <c r="Q13" s="253"/>
      <c r="R13" s="253"/>
      <c r="S13" s="253"/>
      <c r="T13" s="253"/>
      <c r="U13" s="253"/>
      <c r="V13" s="253"/>
      <c r="W13" s="253"/>
      <c r="X13" s="253"/>
      <c r="Y13" s="495"/>
      <c r="Z13" s="245"/>
    </row>
    <row r="14" spans="1:26" s="1" customFormat="1" ht="15.75">
      <c r="A14" s="245"/>
      <c r="B14" s="251"/>
      <c r="C14" s="253"/>
      <c r="D14" s="253"/>
      <c r="E14" s="253"/>
      <c r="F14" s="253"/>
      <c r="G14" s="253"/>
      <c r="H14" s="253"/>
      <c r="I14" s="253"/>
      <c r="J14" s="253"/>
      <c r="K14" s="253"/>
      <c r="L14" s="253"/>
      <c r="M14" s="253"/>
      <c r="N14" s="253"/>
      <c r="O14" s="253"/>
      <c r="P14" s="253"/>
      <c r="Q14" s="253"/>
      <c r="R14" s="253"/>
      <c r="S14" s="253"/>
      <c r="T14" s="253"/>
      <c r="U14" s="253"/>
      <c r="V14" s="253"/>
      <c r="W14" s="253"/>
      <c r="X14" s="253"/>
      <c r="Y14" s="495"/>
      <c r="Z14" s="245"/>
    </row>
    <row r="15" spans="1:26" s="244" customFormat="1" ht="15.75">
      <c r="A15" s="245"/>
      <c r="B15" s="251"/>
      <c r="C15" s="252" t="s">
        <v>158</v>
      </c>
      <c r="D15" s="253"/>
      <c r="E15" s="253"/>
      <c r="F15" s="253"/>
      <c r="G15" s="253"/>
      <c r="H15" s="253"/>
      <c r="I15" s="253"/>
      <c r="J15" s="253"/>
      <c r="K15" s="253"/>
      <c r="L15" s="253"/>
      <c r="M15" s="253"/>
      <c r="N15" s="253"/>
      <c r="O15" s="253"/>
      <c r="P15" s="253"/>
      <c r="Q15" s="253"/>
      <c r="R15" s="253"/>
      <c r="S15" s="253"/>
      <c r="T15" s="253"/>
      <c r="U15" s="253"/>
      <c r="V15" s="253"/>
      <c r="W15" s="253"/>
      <c r="X15" s="253"/>
      <c r="Y15" s="495"/>
      <c r="Z15" s="245"/>
    </row>
    <row r="16" spans="1:26" s="244" customFormat="1" ht="15" customHeight="1">
      <c r="A16" s="245"/>
      <c r="B16" s="255" t="s">
        <v>126</v>
      </c>
      <c r="C16" s="253" t="s">
        <v>318</v>
      </c>
      <c r="D16" s="253"/>
      <c r="E16" s="253"/>
      <c r="F16" s="253"/>
      <c r="G16" s="253"/>
      <c r="H16" s="253"/>
      <c r="I16" s="253"/>
      <c r="J16" s="253"/>
      <c r="K16" s="253"/>
      <c r="L16" s="253"/>
      <c r="M16" s="253"/>
      <c r="N16" s="253"/>
      <c r="O16" s="253"/>
      <c r="P16" s="253"/>
      <c r="Q16" s="253"/>
      <c r="R16" s="253"/>
      <c r="S16" s="253"/>
      <c r="T16" s="253"/>
      <c r="U16" s="253"/>
      <c r="V16" s="253"/>
      <c r="W16" s="253"/>
      <c r="X16" s="253"/>
      <c r="Y16" s="495"/>
      <c r="Z16" s="245"/>
    </row>
    <row r="17" spans="1:26" s="244" customFormat="1" ht="15" customHeight="1">
      <c r="A17" s="245"/>
      <c r="B17" s="255" t="s">
        <v>126</v>
      </c>
      <c r="C17" s="253" t="s">
        <v>377</v>
      </c>
      <c r="D17" s="253"/>
      <c r="E17" s="253"/>
      <c r="F17" s="253"/>
      <c r="G17" s="253"/>
      <c r="H17" s="253"/>
      <c r="I17" s="253"/>
      <c r="J17" s="253"/>
      <c r="K17" s="253"/>
      <c r="L17" s="253"/>
      <c r="M17" s="253"/>
      <c r="N17" s="253"/>
      <c r="O17" s="253"/>
      <c r="P17" s="253"/>
      <c r="Q17" s="253"/>
      <c r="R17" s="253"/>
      <c r="S17" s="253"/>
      <c r="T17" s="253"/>
      <c r="U17" s="253"/>
      <c r="V17" s="253"/>
      <c r="W17" s="253"/>
      <c r="X17" s="253"/>
      <c r="Y17" s="495"/>
      <c r="Z17" s="245"/>
    </row>
    <row r="18" spans="1:26" s="244" customFormat="1" ht="15" customHeight="1">
      <c r="A18" s="245"/>
      <c r="B18" s="255" t="s">
        <v>126</v>
      </c>
      <c r="C18" s="253" t="s">
        <v>170</v>
      </c>
      <c r="D18" s="253"/>
      <c r="E18" s="253"/>
      <c r="F18" s="253"/>
      <c r="G18" s="253"/>
      <c r="H18" s="253"/>
      <c r="I18" s="383"/>
      <c r="J18" s="253"/>
      <c r="K18" s="387"/>
      <c r="L18" s="253"/>
      <c r="M18" s="253"/>
      <c r="N18" s="253"/>
      <c r="O18" s="253"/>
      <c r="P18" s="253"/>
      <c r="Q18" s="253"/>
      <c r="R18" s="253"/>
      <c r="S18" s="253"/>
      <c r="T18" s="253"/>
      <c r="U18" s="253"/>
      <c r="V18" s="253"/>
      <c r="W18" s="253"/>
      <c r="X18" s="253"/>
      <c r="Y18" s="495"/>
      <c r="Z18" s="245"/>
    </row>
    <row r="19" spans="1:26" s="244" customFormat="1" ht="15.75">
      <c r="A19" s="245"/>
      <c r="B19" s="255"/>
      <c r="C19" s="253"/>
      <c r="D19" s="253"/>
      <c r="E19" s="253"/>
      <c r="F19" s="253"/>
      <c r="G19" s="253"/>
      <c r="H19" s="253"/>
      <c r="I19" s="253"/>
      <c r="J19" s="253"/>
      <c r="K19" s="253"/>
      <c r="L19" s="253"/>
      <c r="M19" s="253"/>
      <c r="N19" s="253"/>
      <c r="O19" s="253"/>
      <c r="P19" s="253"/>
      <c r="Q19" s="253"/>
      <c r="R19" s="253"/>
      <c r="S19" s="253"/>
      <c r="T19" s="253"/>
      <c r="U19" s="253"/>
      <c r="V19" s="253"/>
      <c r="W19" s="253"/>
      <c r="X19" s="253"/>
      <c r="Y19" s="495"/>
      <c r="Z19" s="245"/>
    </row>
    <row r="20" spans="1:26" s="1" customFormat="1" ht="15.75">
      <c r="A20" s="245"/>
      <c r="B20" s="251"/>
      <c r="C20" s="252" t="s">
        <v>122</v>
      </c>
      <c r="D20" s="253"/>
      <c r="E20" s="253"/>
      <c r="F20" s="253"/>
      <c r="G20" s="253"/>
      <c r="H20" s="253"/>
      <c r="I20" s="253"/>
      <c r="J20" s="253"/>
      <c r="K20" s="253"/>
      <c r="L20" s="253"/>
      <c r="M20" s="253"/>
      <c r="N20" s="253"/>
      <c r="O20" s="253"/>
      <c r="P20" s="253"/>
      <c r="Q20" s="253"/>
      <c r="R20" s="253"/>
      <c r="S20" s="253"/>
      <c r="T20" s="253"/>
      <c r="U20" s="253"/>
      <c r="V20" s="253"/>
      <c r="W20" s="253"/>
      <c r="X20" s="253"/>
      <c r="Y20" s="495"/>
      <c r="Z20" s="245"/>
    </row>
    <row r="21" spans="1:26" s="1" customFormat="1" ht="15" customHeight="1">
      <c r="A21" s="245"/>
      <c r="B21" s="255" t="s">
        <v>126</v>
      </c>
      <c r="C21" s="253" t="s">
        <v>319</v>
      </c>
      <c r="D21" s="253"/>
      <c r="E21" s="253"/>
      <c r="F21" s="253"/>
      <c r="G21" s="253"/>
      <c r="H21" s="253"/>
      <c r="I21" s="253"/>
      <c r="J21" s="253"/>
      <c r="K21" s="253"/>
      <c r="L21" s="253"/>
      <c r="M21" s="253"/>
      <c r="N21" s="253"/>
      <c r="O21" s="253"/>
      <c r="P21" s="253"/>
      <c r="Q21" s="253"/>
      <c r="R21" s="253"/>
      <c r="S21" s="253"/>
      <c r="T21" s="253"/>
      <c r="U21" s="253"/>
      <c r="V21" s="253"/>
      <c r="W21" s="253"/>
      <c r="X21" s="253"/>
      <c r="Y21" s="495"/>
      <c r="Z21" s="245"/>
    </row>
    <row r="22" spans="1:26" s="1" customFormat="1" ht="15" customHeight="1">
      <c r="A22" s="245"/>
      <c r="B22" s="255" t="s">
        <v>126</v>
      </c>
      <c r="C22" s="253" t="s">
        <v>119</v>
      </c>
      <c r="D22" s="253"/>
      <c r="E22" s="253"/>
      <c r="F22" s="253"/>
      <c r="G22" s="253"/>
      <c r="H22" s="253"/>
      <c r="I22" s="253"/>
      <c r="J22" s="253"/>
      <c r="K22" s="253"/>
      <c r="L22" s="253"/>
      <c r="M22" s="253"/>
      <c r="N22" s="253"/>
      <c r="O22" s="253"/>
      <c r="P22" s="253"/>
      <c r="Q22" s="253"/>
      <c r="R22" s="253"/>
      <c r="S22" s="253"/>
      <c r="T22" s="253"/>
      <c r="U22" s="253"/>
      <c r="V22" s="253"/>
      <c r="W22" s="253"/>
      <c r="X22" s="253"/>
      <c r="Y22" s="495"/>
      <c r="Z22" s="245"/>
    </row>
    <row r="23" spans="1:26" s="1" customFormat="1" ht="15" customHeight="1">
      <c r="A23" s="245"/>
      <c r="B23" s="255" t="s">
        <v>126</v>
      </c>
      <c r="C23" s="253" t="s">
        <v>120</v>
      </c>
      <c r="D23" s="253"/>
      <c r="E23" s="253"/>
      <c r="F23" s="253"/>
      <c r="G23" s="253"/>
      <c r="H23" s="253"/>
      <c r="I23" s="253"/>
      <c r="J23" s="253"/>
      <c r="K23" s="253"/>
      <c r="L23" s="253"/>
      <c r="M23" s="253"/>
      <c r="N23" s="253"/>
      <c r="O23" s="253"/>
      <c r="P23" s="253"/>
      <c r="Q23" s="253"/>
      <c r="R23" s="253"/>
      <c r="S23" s="253"/>
      <c r="T23" s="253"/>
      <c r="U23" s="253"/>
      <c r="V23" s="253"/>
      <c r="W23" s="253"/>
      <c r="X23" s="253"/>
      <c r="Y23" s="495"/>
      <c r="Z23" s="245"/>
    </row>
    <row r="24" spans="1:26" s="1" customFormat="1" ht="15.75">
      <c r="A24" s="245"/>
      <c r="B24" s="251"/>
      <c r="C24" s="253"/>
      <c r="D24" s="253"/>
      <c r="E24" s="253"/>
      <c r="F24" s="253"/>
      <c r="G24" s="253"/>
      <c r="H24" s="253"/>
      <c r="I24" s="253"/>
      <c r="J24" s="253"/>
      <c r="K24" s="253"/>
      <c r="L24" s="253"/>
      <c r="M24" s="253"/>
      <c r="N24" s="253"/>
      <c r="O24" s="253"/>
      <c r="P24" s="253"/>
      <c r="Q24" s="253"/>
      <c r="R24" s="253"/>
      <c r="S24" s="253"/>
      <c r="T24" s="253"/>
      <c r="U24" s="253"/>
      <c r="V24" s="253"/>
      <c r="W24" s="253"/>
      <c r="X24" s="253"/>
      <c r="Y24" s="495"/>
      <c r="Z24" s="245"/>
    </row>
    <row r="25" spans="1:26" s="1" customFormat="1" ht="15.75">
      <c r="A25" s="245"/>
      <c r="B25" s="251"/>
      <c r="C25" s="252" t="s">
        <v>123</v>
      </c>
      <c r="D25" s="253"/>
      <c r="E25" s="253"/>
      <c r="F25" s="253"/>
      <c r="G25" s="253"/>
      <c r="H25" s="253"/>
      <c r="I25" s="253"/>
      <c r="J25" s="253"/>
      <c r="K25" s="253"/>
      <c r="L25" s="253"/>
      <c r="M25" s="253"/>
      <c r="N25" s="253"/>
      <c r="O25" s="253"/>
      <c r="P25" s="253"/>
      <c r="Q25" s="253"/>
      <c r="R25" s="253"/>
      <c r="S25" s="253"/>
      <c r="T25" s="253"/>
      <c r="U25" s="253"/>
      <c r="V25" s="253"/>
      <c r="W25" s="253"/>
      <c r="X25" s="253"/>
      <c r="Y25" s="495"/>
      <c r="Z25" s="245"/>
    </row>
    <row r="26" spans="1:26" s="244" customFormat="1" ht="15" customHeight="1">
      <c r="A26" s="245"/>
      <c r="B26" s="255" t="s">
        <v>126</v>
      </c>
      <c r="C26" s="253" t="s">
        <v>320</v>
      </c>
      <c r="D26" s="253"/>
      <c r="E26" s="253"/>
      <c r="F26" s="253"/>
      <c r="G26" s="253"/>
      <c r="H26" s="253"/>
      <c r="I26" s="253"/>
      <c r="J26" s="253"/>
      <c r="K26" s="253"/>
      <c r="L26" s="253"/>
      <c r="M26" s="253"/>
      <c r="N26" s="253"/>
      <c r="O26" s="253"/>
      <c r="P26" s="253"/>
      <c r="Q26" s="253"/>
      <c r="R26" s="253"/>
      <c r="S26" s="253"/>
      <c r="T26" s="253"/>
      <c r="U26" s="253"/>
      <c r="V26" s="253"/>
      <c r="W26" s="253"/>
      <c r="X26" s="253"/>
      <c r="Y26" s="495"/>
      <c r="Z26" s="245"/>
    </row>
    <row r="27" spans="1:26" s="1" customFormat="1" ht="15" customHeight="1">
      <c r="A27" s="245"/>
      <c r="B27" s="255" t="s">
        <v>126</v>
      </c>
      <c r="C27" s="253" t="s">
        <v>378</v>
      </c>
      <c r="D27" s="253"/>
      <c r="E27" s="253"/>
      <c r="F27" s="253"/>
      <c r="G27" s="253"/>
      <c r="H27" s="253"/>
      <c r="I27" s="253"/>
      <c r="J27" s="253"/>
      <c r="K27" s="253"/>
      <c r="L27" s="253"/>
      <c r="M27" s="253"/>
      <c r="N27" s="253"/>
      <c r="O27" s="253"/>
      <c r="P27" s="253"/>
      <c r="Q27" s="253"/>
      <c r="R27" s="253"/>
      <c r="S27" s="253"/>
      <c r="T27" s="253"/>
      <c r="U27" s="253"/>
      <c r="V27" s="253"/>
      <c r="W27" s="253"/>
      <c r="X27" s="253"/>
      <c r="Y27" s="495"/>
      <c r="Z27" s="245"/>
    </row>
    <row r="28" spans="1:26" s="244" customFormat="1" ht="15.75" thickBot="1">
      <c r="A28" s="245"/>
      <c r="B28" s="144"/>
      <c r="C28" s="256"/>
      <c r="D28" s="102"/>
      <c r="E28" s="102"/>
      <c r="F28" s="102"/>
      <c r="G28" s="102"/>
      <c r="H28" s="102"/>
      <c r="I28" s="102"/>
      <c r="J28" s="102"/>
      <c r="K28" s="102"/>
      <c r="L28" s="102"/>
      <c r="M28" s="102"/>
      <c r="N28" s="102"/>
      <c r="O28" s="102"/>
      <c r="P28" s="102"/>
      <c r="Q28" s="102"/>
      <c r="R28" s="102"/>
      <c r="S28" s="102"/>
      <c r="T28" s="102"/>
      <c r="U28" s="102"/>
      <c r="V28" s="102"/>
      <c r="W28" s="102"/>
      <c r="X28" s="102"/>
      <c r="Y28" s="105"/>
      <c r="Z28" s="245"/>
    </row>
    <row r="29" spans="1:26" s="244" customFormat="1">
      <c r="A29" s="245"/>
      <c r="B29" s="246"/>
      <c r="C29" s="72"/>
      <c r="D29" s="246"/>
      <c r="E29" s="246"/>
      <c r="F29" s="246"/>
      <c r="G29" s="246"/>
      <c r="H29" s="246"/>
      <c r="I29" s="246"/>
      <c r="J29" s="246"/>
      <c r="K29" s="246"/>
      <c r="L29" s="246"/>
      <c r="M29" s="246"/>
      <c r="N29" s="246"/>
      <c r="O29" s="246"/>
      <c r="P29" s="246"/>
      <c r="Q29" s="246"/>
      <c r="R29" s="246"/>
      <c r="S29" s="246"/>
      <c r="T29" s="246"/>
      <c r="U29" s="246"/>
      <c r="V29" s="246"/>
      <c r="W29" s="246"/>
      <c r="X29" s="246"/>
      <c r="Y29" s="246"/>
      <c r="Z29" s="245"/>
    </row>
    <row r="30" spans="1:26" s="245" customFormat="1">
      <c r="B30" s="246"/>
      <c r="C30" s="72"/>
      <c r="D30" s="246"/>
      <c r="E30" s="246"/>
      <c r="F30" s="246"/>
      <c r="G30" s="246"/>
      <c r="H30" s="246"/>
      <c r="I30" s="246"/>
      <c r="J30" s="246"/>
      <c r="K30" s="246"/>
      <c r="L30" s="246"/>
      <c r="M30" s="246"/>
      <c r="N30" s="246"/>
      <c r="O30" s="246"/>
      <c r="P30" s="246"/>
      <c r="Q30" s="246"/>
      <c r="R30" s="246"/>
      <c r="S30" s="246"/>
      <c r="T30" s="246"/>
      <c r="U30" s="246"/>
      <c r="V30" s="246"/>
      <c r="W30" s="246"/>
      <c r="X30" s="246"/>
      <c r="Y30" s="246"/>
    </row>
    <row r="31" spans="1:26" s="248" customFormat="1" ht="15.75" thickBot="1">
      <c r="B31" s="246"/>
      <c r="C31" s="72"/>
      <c r="D31" s="246"/>
      <c r="E31" s="246"/>
      <c r="F31" s="246"/>
      <c r="G31" s="246"/>
      <c r="H31" s="246"/>
      <c r="I31" s="246"/>
      <c r="J31" s="246"/>
      <c r="K31" s="246"/>
      <c r="L31" s="246"/>
      <c r="M31" s="246"/>
      <c r="N31" s="246"/>
      <c r="O31" s="246"/>
      <c r="P31" s="246"/>
      <c r="Q31" s="246"/>
      <c r="R31" s="246"/>
      <c r="S31" s="246"/>
      <c r="T31" s="246"/>
      <c r="U31" s="246"/>
      <c r="V31" s="246"/>
      <c r="W31" s="246"/>
      <c r="X31" s="246"/>
      <c r="Y31" s="246"/>
    </row>
    <row r="32" spans="1:26" ht="21.75" thickBot="1">
      <c r="A32" s="245"/>
      <c r="B32" s="613" t="s">
        <v>168</v>
      </c>
      <c r="C32" s="614"/>
      <c r="D32" s="614"/>
      <c r="E32" s="614"/>
      <c r="F32" s="614"/>
      <c r="G32" s="614"/>
      <c r="H32" s="614"/>
      <c r="I32" s="614"/>
      <c r="J32" s="614"/>
      <c r="K32" s="614"/>
      <c r="L32" s="615"/>
      <c r="M32" s="386"/>
      <c r="N32" s="619" t="s">
        <v>102</v>
      </c>
      <c r="O32" s="620"/>
      <c r="P32" s="620"/>
      <c r="Q32" s="620"/>
      <c r="R32" s="620"/>
      <c r="S32" s="620"/>
      <c r="T32" s="620"/>
      <c r="U32" s="620"/>
      <c r="V32" s="620"/>
      <c r="W32" s="620"/>
      <c r="X32" s="620"/>
      <c r="Y32" s="621"/>
      <c r="Z32" s="245"/>
    </row>
    <row r="33" spans="1:26" s="244" customFormat="1">
      <c r="A33" s="245"/>
      <c r="B33" s="93"/>
      <c r="C33" s="82"/>
      <c r="D33" s="82"/>
      <c r="E33" s="82"/>
      <c r="F33" s="82"/>
      <c r="G33" s="82"/>
      <c r="H33" s="82"/>
      <c r="I33" s="82"/>
      <c r="J33" s="82"/>
      <c r="K33" s="82"/>
      <c r="L33" s="94"/>
      <c r="M33" s="246"/>
      <c r="N33" s="93"/>
      <c r="O33" s="82"/>
      <c r="P33" s="82"/>
      <c r="Q33" s="82"/>
      <c r="R33" s="82"/>
      <c r="S33" s="82"/>
      <c r="T33" s="82"/>
      <c r="U33" s="82"/>
      <c r="V33" s="82"/>
      <c r="W33" s="82"/>
      <c r="X33" s="82"/>
      <c r="Y33" s="94"/>
      <c r="Z33" s="245"/>
    </row>
    <row r="34" spans="1:26" s="244" customFormat="1">
      <c r="A34" s="245"/>
      <c r="B34" s="93"/>
      <c r="C34" s="97" t="s">
        <v>159</v>
      </c>
      <c r="D34" s="82"/>
      <c r="E34" s="82"/>
      <c r="F34" s="82"/>
      <c r="G34" s="82"/>
      <c r="H34" s="82"/>
      <c r="I34" s="82"/>
      <c r="J34" s="82"/>
      <c r="K34" s="82"/>
      <c r="L34" s="94"/>
      <c r="M34" s="246"/>
      <c r="N34" s="93"/>
      <c r="O34" s="97" t="s">
        <v>169</v>
      </c>
      <c r="P34" s="82"/>
      <c r="Q34" s="82"/>
      <c r="R34" s="82"/>
      <c r="S34" s="82"/>
      <c r="T34" s="82"/>
      <c r="U34" s="82"/>
      <c r="V34" s="82"/>
      <c r="W34" s="82"/>
      <c r="X34" s="82"/>
      <c r="Y34" s="94"/>
      <c r="Z34" s="245"/>
    </row>
    <row r="35" spans="1:26" s="244" customFormat="1">
      <c r="A35" s="245"/>
      <c r="B35" s="93"/>
      <c r="C35" s="97"/>
      <c r="D35" s="82"/>
      <c r="E35" s="82"/>
      <c r="F35" s="82"/>
      <c r="G35" s="82"/>
      <c r="H35" s="82"/>
      <c r="I35" s="82"/>
      <c r="J35" s="82"/>
      <c r="K35" s="82"/>
      <c r="L35" s="94"/>
      <c r="M35" s="246"/>
      <c r="N35" s="93"/>
      <c r="O35" s="97"/>
      <c r="P35" s="82"/>
      <c r="Q35" s="82"/>
      <c r="R35" s="82"/>
      <c r="S35" s="82"/>
      <c r="T35" s="82"/>
      <c r="U35" s="82"/>
      <c r="V35" s="82"/>
      <c r="W35" s="82"/>
      <c r="X35" s="82"/>
      <c r="Y35" s="94"/>
      <c r="Z35" s="245"/>
    </row>
    <row r="36" spans="1:26" s="244" customFormat="1" ht="15" customHeight="1">
      <c r="A36" s="245"/>
      <c r="B36" s="255" t="s">
        <v>126</v>
      </c>
      <c r="C36" s="82" t="s">
        <v>156</v>
      </c>
      <c r="D36" s="82"/>
      <c r="E36" s="82"/>
      <c r="F36" s="82"/>
      <c r="G36" s="82"/>
      <c r="H36" s="82"/>
      <c r="I36" s="82"/>
      <c r="J36" s="82"/>
      <c r="K36" s="82"/>
      <c r="L36" s="94"/>
      <c r="M36" s="246"/>
      <c r="N36" s="255" t="s">
        <v>126</v>
      </c>
      <c r="O36" s="617" t="s">
        <v>171</v>
      </c>
      <c r="P36" s="617"/>
      <c r="Q36" s="617"/>
      <c r="R36" s="617"/>
      <c r="S36" s="617"/>
      <c r="T36" s="617"/>
      <c r="U36" s="617"/>
      <c r="V36" s="617"/>
      <c r="W36" s="617"/>
      <c r="X36" s="617"/>
      <c r="Y36" s="388"/>
      <c r="Z36" s="245"/>
    </row>
    <row r="37" spans="1:26" s="244" customFormat="1" ht="15" customHeight="1">
      <c r="A37" s="245"/>
      <c r="B37" s="255" t="s">
        <v>126</v>
      </c>
      <c r="C37" s="617" t="s">
        <v>180</v>
      </c>
      <c r="D37" s="617"/>
      <c r="E37" s="617"/>
      <c r="F37" s="617"/>
      <c r="G37" s="617"/>
      <c r="H37" s="617"/>
      <c r="I37" s="617"/>
      <c r="J37" s="617"/>
      <c r="K37" s="617"/>
      <c r="L37" s="618"/>
      <c r="M37" s="246"/>
      <c r="N37" s="255"/>
      <c r="O37" s="617"/>
      <c r="P37" s="617"/>
      <c r="Q37" s="617"/>
      <c r="R37" s="617"/>
      <c r="S37" s="617"/>
      <c r="T37" s="617"/>
      <c r="U37" s="617"/>
      <c r="V37" s="617"/>
      <c r="W37" s="617"/>
      <c r="X37" s="617"/>
      <c r="Y37" s="388"/>
      <c r="Z37" s="245"/>
    </row>
    <row r="38" spans="1:26" s="244" customFormat="1">
      <c r="A38" s="245"/>
      <c r="B38" s="255"/>
      <c r="C38" s="617"/>
      <c r="D38" s="617"/>
      <c r="E38" s="617"/>
      <c r="F38" s="617"/>
      <c r="G38" s="617"/>
      <c r="H38" s="617"/>
      <c r="I38" s="617"/>
      <c r="J38" s="617"/>
      <c r="K38" s="617"/>
      <c r="L38" s="618"/>
      <c r="M38" s="246"/>
      <c r="N38" s="255"/>
      <c r="O38" s="530" t="s">
        <v>126</v>
      </c>
      <c r="P38" s="285" t="s">
        <v>324</v>
      </c>
      <c r="Q38" s="391"/>
      <c r="R38" s="391"/>
      <c r="S38" s="391"/>
      <c r="T38" s="391"/>
      <c r="U38" s="391"/>
      <c r="V38" s="391"/>
      <c r="W38" s="391"/>
      <c r="X38" s="391"/>
      <c r="Y38" s="388"/>
      <c r="Z38" s="245"/>
    </row>
    <row r="39" spans="1:26" s="244" customFormat="1">
      <c r="A39" s="245"/>
      <c r="B39" s="255" t="s">
        <v>126</v>
      </c>
      <c r="C39" s="622" t="s">
        <v>181</v>
      </c>
      <c r="D39" s="622"/>
      <c r="E39" s="622"/>
      <c r="F39" s="622"/>
      <c r="G39" s="622"/>
      <c r="H39" s="622"/>
      <c r="I39" s="622"/>
      <c r="J39" s="622"/>
      <c r="K39" s="622"/>
      <c r="L39" s="623"/>
      <c r="M39" s="246"/>
      <c r="N39" s="255"/>
      <c r="O39" s="530" t="s">
        <v>126</v>
      </c>
      <c r="P39" s="82" t="s">
        <v>184</v>
      </c>
      <c r="Q39" s="82"/>
      <c r="R39" s="82"/>
      <c r="S39" s="82"/>
      <c r="T39" s="82"/>
      <c r="U39" s="82"/>
      <c r="V39" s="82"/>
      <c r="W39" s="82"/>
      <c r="X39" s="82"/>
      <c r="Y39" s="94"/>
      <c r="Z39" s="245"/>
    </row>
    <row r="40" spans="1:26" s="244" customFormat="1">
      <c r="A40" s="245"/>
      <c r="B40" s="255"/>
      <c r="C40" s="622"/>
      <c r="D40" s="622"/>
      <c r="E40" s="622"/>
      <c r="F40" s="622"/>
      <c r="G40" s="622"/>
      <c r="H40" s="622"/>
      <c r="I40" s="622"/>
      <c r="J40" s="622"/>
      <c r="K40" s="622"/>
      <c r="L40" s="623"/>
      <c r="M40" s="246"/>
      <c r="N40" s="255"/>
      <c r="O40" s="530" t="s">
        <v>126</v>
      </c>
      <c r="P40" s="82" t="s">
        <v>325</v>
      </c>
      <c r="Q40" s="82"/>
      <c r="R40" s="82"/>
      <c r="S40" s="82"/>
      <c r="T40" s="82"/>
      <c r="U40" s="82"/>
      <c r="V40" s="82"/>
      <c r="W40" s="82"/>
      <c r="X40" s="82"/>
      <c r="Y40" s="94"/>
      <c r="Z40" s="245"/>
    </row>
    <row r="41" spans="1:26" s="244" customFormat="1">
      <c r="A41" s="245"/>
      <c r="B41" s="255"/>
      <c r="C41" s="82"/>
      <c r="D41" s="82"/>
      <c r="E41" s="82"/>
      <c r="F41" s="82"/>
      <c r="G41" s="82"/>
      <c r="H41" s="82"/>
      <c r="I41" s="82"/>
      <c r="J41" s="82"/>
      <c r="K41" s="82"/>
      <c r="L41" s="94"/>
      <c r="M41" s="246"/>
      <c r="N41" s="93"/>
      <c r="O41" s="530" t="s">
        <v>126</v>
      </c>
      <c r="P41" s="82" t="s">
        <v>326</v>
      </c>
      <c r="Q41" s="82"/>
      <c r="R41" s="82"/>
      <c r="S41" s="82"/>
      <c r="T41" s="82"/>
      <c r="U41" s="82"/>
      <c r="V41" s="82"/>
      <c r="W41" s="82"/>
      <c r="X41" s="82"/>
      <c r="Y41" s="94"/>
      <c r="Z41" s="245"/>
    </row>
    <row r="42" spans="1:26" s="244" customFormat="1" ht="15" customHeight="1">
      <c r="A42" s="245"/>
      <c r="B42" s="255"/>
      <c r="C42" s="617" t="s">
        <v>157</v>
      </c>
      <c r="D42" s="617"/>
      <c r="E42" s="617"/>
      <c r="F42" s="617"/>
      <c r="G42" s="617"/>
      <c r="H42" s="617"/>
      <c r="I42" s="617"/>
      <c r="J42" s="617"/>
      <c r="K42" s="617"/>
      <c r="L42" s="618"/>
      <c r="M42" s="246"/>
      <c r="N42" s="255"/>
      <c r="O42" s="530" t="s">
        <v>126</v>
      </c>
      <c r="P42" s="82" t="s">
        <v>327</v>
      </c>
      <c r="Q42" s="82"/>
      <c r="R42" s="82"/>
      <c r="S42" s="82"/>
      <c r="T42" s="82"/>
      <c r="U42" s="82"/>
      <c r="V42" s="82"/>
      <c r="W42" s="82"/>
      <c r="X42" s="82"/>
      <c r="Y42" s="94"/>
      <c r="Z42" s="245"/>
    </row>
    <row r="43" spans="1:26" s="244" customFormat="1">
      <c r="A43" s="245"/>
      <c r="B43" s="255"/>
      <c r="C43" s="617"/>
      <c r="D43" s="617"/>
      <c r="E43" s="617"/>
      <c r="F43" s="617"/>
      <c r="G43" s="617"/>
      <c r="H43" s="617"/>
      <c r="I43" s="617"/>
      <c r="J43" s="617"/>
      <c r="K43" s="617"/>
      <c r="L43" s="618"/>
      <c r="M43" s="246"/>
      <c r="N43" s="255"/>
      <c r="O43" s="530" t="s">
        <v>126</v>
      </c>
      <c r="P43" s="82" t="s">
        <v>328</v>
      </c>
      <c r="Q43" s="82"/>
      <c r="R43" s="82"/>
      <c r="S43" s="82"/>
      <c r="T43" s="82"/>
      <c r="U43" s="82"/>
      <c r="V43" s="82"/>
      <c r="W43" s="82"/>
      <c r="X43" s="82"/>
      <c r="Y43" s="94"/>
      <c r="Z43" s="245"/>
    </row>
    <row r="44" spans="1:26" s="244" customFormat="1">
      <c r="A44" s="245"/>
      <c r="B44" s="255"/>
      <c r="C44" s="491"/>
      <c r="D44" s="491"/>
      <c r="E44" s="491"/>
      <c r="F44" s="491"/>
      <c r="G44" s="491"/>
      <c r="H44" s="491"/>
      <c r="I44" s="491"/>
      <c r="J44" s="491"/>
      <c r="K44" s="491"/>
      <c r="L44" s="492"/>
      <c r="M44" s="246"/>
      <c r="N44" s="255"/>
      <c r="O44" s="82"/>
      <c r="P44" s="82"/>
      <c r="Q44" s="82"/>
      <c r="R44" s="82"/>
      <c r="S44" s="82"/>
      <c r="T44" s="82"/>
      <c r="U44" s="82"/>
      <c r="V44" s="82"/>
      <c r="W44" s="82"/>
      <c r="X44" s="82"/>
      <c r="Y44" s="94"/>
      <c r="Z44" s="245"/>
    </row>
    <row r="45" spans="1:26" s="244" customFormat="1">
      <c r="A45" s="245"/>
      <c r="B45" s="255"/>
      <c r="C45" s="491"/>
      <c r="D45" s="491"/>
      <c r="E45" s="491"/>
      <c r="F45" s="491"/>
      <c r="G45" s="491"/>
      <c r="H45" s="491"/>
      <c r="I45" s="491"/>
      <c r="J45" s="491"/>
      <c r="K45" s="491"/>
      <c r="L45" s="492"/>
      <c r="M45" s="246"/>
      <c r="N45" s="255" t="s">
        <v>126</v>
      </c>
      <c r="O45" s="82" t="s">
        <v>172</v>
      </c>
      <c r="P45" s="82"/>
      <c r="Q45" s="82"/>
      <c r="R45" s="82"/>
      <c r="S45" s="82"/>
      <c r="T45" s="82"/>
      <c r="U45" s="82"/>
      <c r="V45" s="82"/>
      <c r="W45" s="82"/>
      <c r="X45" s="82"/>
      <c r="Y45" s="94"/>
      <c r="Z45" s="245"/>
    </row>
    <row r="46" spans="1:26" s="244" customFormat="1" ht="15.75" thickBot="1">
      <c r="A46" s="245"/>
      <c r="B46" s="144"/>
      <c r="C46" s="256"/>
      <c r="D46" s="102"/>
      <c r="E46" s="102"/>
      <c r="F46" s="102"/>
      <c r="G46" s="102"/>
      <c r="H46" s="102"/>
      <c r="I46" s="102"/>
      <c r="J46" s="102"/>
      <c r="K46" s="102"/>
      <c r="L46" s="105"/>
      <c r="M46" s="246"/>
      <c r="N46" s="144"/>
      <c r="O46" s="102"/>
      <c r="P46" s="102"/>
      <c r="Q46" s="102"/>
      <c r="R46" s="102"/>
      <c r="S46" s="102"/>
      <c r="T46" s="102"/>
      <c r="U46" s="102"/>
      <c r="V46" s="102"/>
      <c r="W46" s="102"/>
      <c r="X46" s="102"/>
      <c r="Y46" s="105"/>
      <c r="Z46" s="245"/>
    </row>
    <row r="47" spans="1:26" s="245" customFormat="1" ht="15.75" thickBot="1">
      <c r="B47" s="246"/>
      <c r="C47" s="72"/>
      <c r="D47" s="246"/>
      <c r="E47" s="246"/>
      <c r="F47" s="246"/>
      <c r="G47" s="246"/>
      <c r="H47" s="246"/>
      <c r="I47" s="246"/>
      <c r="J47" s="246"/>
      <c r="K47" s="246"/>
      <c r="L47" s="246"/>
      <c r="M47" s="246"/>
      <c r="N47" s="246"/>
      <c r="O47" s="246"/>
      <c r="P47" s="246"/>
      <c r="Q47" s="246"/>
      <c r="R47" s="246"/>
      <c r="S47" s="246"/>
      <c r="T47" s="246"/>
      <c r="U47" s="246"/>
      <c r="V47" s="246"/>
      <c r="W47" s="246"/>
      <c r="X47" s="246"/>
      <c r="Y47" s="246"/>
    </row>
    <row r="48" spans="1:26" s="244" customFormat="1" ht="21.75" thickBot="1">
      <c r="A48" s="245"/>
      <c r="B48" s="245"/>
      <c r="C48" s="245"/>
      <c r="D48" s="245"/>
      <c r="E48" s="245"/>
      <c r="F48" s="245"/>
      <c r="G48" s="245"/>
      <c r="H48" s="245"/>
      <c r="I48" s="613" t="s">
        <v>115</v>
      </c>
      <c r="J48" s="614"/>
      <c r="K48" s="614"/>
      <c r="L48" s="614"/>
      <c r="M48" s="614"/>
      <c r="N48" s="614"/>
      <c r="O48" s="614"/>
      <c r="P48" s="614"/>
      <c r="Q48" s="614"/>
      <c r="R48" s="614"/>
      <c r="S48" s="614"/>
      <c r="T48" s="615"/>
      <c r="U48" s="245"/>
      <c r="V48" s="245"/>
      <c r="W48" s="245"/>
      <c r="X48" s="245"/>
      <c r="Y48" s="245"/>
      <c r="Z48" s="245"/>
    </row>
    <row r="49" spans="1:26" s="244" customFormat="1">
      <c r="A49" s="245"/>
      <c r="B49" s="245"/>
      <c r="C49" s="245"/>
      <c r="D49" s="245"/>
      <c r="E49" s="245"/>
      <c r="F49" s="245"/>
      <c r="G49" s="245"/>
      <c r="H49" s="245"/>
      <c r="I49" s="241"/>
      <c r="J49" s="242"/>
      <c r="K49" s="242"/>
      <c r="L49" s="242"/>
      <c r="M49" s="242"/>
      <c r="N49" s="242"/>
      <c r="O49" s="242"/>
      <c r="P49" s="242"/>
      <c r="Q49" s="242"/>
      <c r="R49" s="242"/>
      <c r="S49" s="242"/>
      <c r="T49" s="243"/>
      <c r="U49" s="245"/>
      <c r="V49" s="245"/>
      <c r="W49" s="245"/>
      <c r="X49" s="245"/>
      <c r="Y49" s="245"/>
      <c r="Z49" s="245"/>
    </row>
    <row r="50" spans="1:26" s="244" customFormat="1">
      <c r="A50" s="245"/>
      <c r="B50" s="245"/>
      <c r="C50" s="245"/>
      <c r="D50" s="245"/>
      <c r="E50" s="245"/>
      <c r="F50" s="245"/>
      <c r="G50" s="245"/>
      <c r="H50" s="245"/>
      <c r="I50" s="93"/>
      <c r="J50" s="97" t="s">
        <v>163</v>
      </c>
      <c r="K50" s="82"/>
      <c r="L50" s="82"/>
      <c r="M50" s="82"/>
      <c r="N50" s="82"/>
      <c r="O50" s="82"/>
      <c r="P50" s="82"/>
      <c r="Q50" s="82"/>
      <c r="R50" s="82"/>
      <c r="S50" s="82"/>
      <c r="T50" s="94"/>
      <c r="U50" s="245"/>
      <c r="V50" s="245"/>
      <c r="W50" s="245"/>
      <c r="X50" s="245"/>
      <c r="Y50" s="245"/>
      <c r="Z50" s="245"/>
    </row>
    <row r="51" spans="1:26" s="244" customFormat="1">
      <c r="A51" s="245"/>
      <c r="B51" s="245"/>
      <c r="C51" s="245"/>
      <c r="D51" s="245"/>
      <c r="E51" s="245"/>
      <c r="F51" s="245"/>
      <c r="G51" s="245"/>
      <c r="H51" s="245"/>
      <c r="I51" s="93"/>
      <c r="J51" s="617" t="s">
        <v>321</v>
      </c>
      <c r="K51" s="626"/>
      <c r="L51" s="626"/>
      <c r="M51" s="626"/>
      <c r="N51" s="626"/>
      <c r="O51" s="626"/>
      <c r="P51" s="626"/>
      <c r="Q51" s="626"/>
      <c r="R51" s="626"/>
      <c r="S51" s="626"/>
      <c r="T51" s="627"/>
      <c r="U51" s="245"/>
      <c r="V51" s="245"/>
      <c r="W51" s="245"/>
      <c r="X51" s="245"/>
      <c r="Y51" s="245"/>
      <c r="Z51" s="245"/>
    </row>
    <row r="52" spans="1:26" s="244" customFormat="1">
      <c r="A52" s="245"/>
      <c r="B52" s="245"/>
      <c r="C52" s="245"/>
      <c r="D52" s="245"/>
      <c r="E52" s="245"/>
      <c r="F52" s="245"/>
      <c r="G52" s="245"/>
      <c r="H52" s="245"/>
      <c r="I52" s="93"/>
      <c r="J52" s="626"/>
      <c r="K52" s="626"/>
      <c r="L52" s="626"/>
      <c r="M52" s="626"/>
      <c r="N52" s="626"/>
      <c r="O52" s="626"/>
      <c r="P52" s="626"/>
      <c r="Q52" s="626"/>
      <c r="R52" s="626"/>
      <c r="S52" s="626"/>
      <c r="T52" s="627"/>
      <c r="U52" s="245"/>
      <c r="V52" s="245"/>
      <c r="W52" s="245"/>
      <c r="X52" s="245"/>
      <c r="Y52" s="245"/>
      <c r="Z52" s="245"/>
    </row>
    <row r="53" spans="1:26" s="244" customFormat="1">
      <c r="A53" s="245"/>
      <c r="B53" s="245"/>
      <c r="C53" s="245"/>
      <c r="D53" s="245"/>
      <c r="E53" s="245"/>
      <c r="F53" s="245"/>
      <c r="G53" s="245"/>
      <c r="H53" s="245"/>
      <c r="I53" s="93"/>
      <c r="J53" s="97"/>
      <c r="K53" s="82"/>
      <c r="L53" s="82"/>
      <c r="M53" s="82"/>
      <c r="N53" s="82"/>
      <c r="O53" s="82"/>
      <c r="P53" s="82"/>
      <c r="Q53" s="82"/>
      <c r="R53" s="82"/>
      <c r="S53" s="82"/>
      <c r="T53" s="94"/>
      <c r="U53" s="245"/>
      <c r="V53" s="245"/>
      <c r="W53" s="245"/>
      <c r="X53" s="245"/>
      <c r="Y53" s="245"/>
      <c r="Z53" s="245"/>
    </row>
    <row r="54" spans="1:26" s="244" customFormat="1">
      <c r="A54" s="245"/>
      <c r="B54" s="245"/>
      <c r="C54" s="245"/>
      <c r="D54" s="245"/>
      <c r="E54" s="245"/>
      <c r="F54" s="245"/>
      <c r="G54" s="245"/>
      <c r="H54" s="245"/>
      <c r="I54" s="255" t="s">
        <v>126</v>
      </c>
      <c r="J54" s="82" t="s">
        <v>268</v>
      </c>
      <c r="K54" s="82"/>
      <c r="L54" s="82"/>
      <c r="M54" s="82"/>
      <c r="N54" s="82"/>
      <c r="O54" s="82"/>
      <c r="P54" s="82"/>
      <c r="Q54" s="82"/>
      <c r="R54" s="82"/>
      <c r="S54" s="82"/>
      <c r="T54" s="94"/>
      <c r="U54" s="245"/>
      <c r="V54" s="245"/>
      <c r="W54" s="245"/>
      <c r="X54" s="245"/>
      <c r="Y54" s="245"/>
      <c r="Z54" s="245"/>
    </row>
    <row r="55" spans="1:26" s="244" customFormat="1">
      <c r="A55" s="245"/>
      <c r="B55" s="245"/>
      <c r="C55" s="245"/>
      <c r="D55" s="245"/>
      <c r="E55" s="245"/>
      <c r="F55" s="245"/>
      <c r="G55" s="245"/>
      <c r="H55" s="245"/>
      <c r="I55" s="255" t="s">
        <v>126</v>
      </c>
      <c r="J55" s="82" t="s">
        <v>269</v>
      </c>
      <c r="K55" s="82"/>
      <c r="L55" s="82"/>
      <c r="M55" s="82"/>
      <c r="N55" s="82"/>
      <c r="O55" s="82"/>
      <c r="P55" s="82"/>
      <c r="Q55" s="82"/>
      <c r="R55" s="82"/>
      <c r="S55" s="82"/>
      <c r="T55" s="94"/>
      <c r="U55" s="245"/>
      <c r="V55" s="245"/>
      <c r="W55" s="245"/>
      <c r="X55" s="245"/>
      <c r="Y55" s="245"/>
      <c r="Z55" s="245"/>
    </row>
    <row r="56" spans="1:26" s="244" customFormat="1">
      <c r="A56" s="245"/>
      <c r="B56" s="245"/>
      <c r="C56" s="245"/>
      <c r="D56" s="245"/>
      <c r="E56" s="245"/>
      <c r="F56" s="245"/>
      <c r="G56" s="245"/>
      <c r="H56" s="245"/>
      <c r="I56" s="255" t="s">
        <v>126</v>
      </c>
      <c r="J56" s="82" t="s">
        <v>267</v>
      </c>
      <c r="K56" s="82"/>
      <c r="L56" s="82"/>
      <c r="M56" s="82"/>
      <c r="N56" s="82"/>
      <c r="O56" s="82"/>
      <c r="P56" s="82"/>
      <c r="Q56" s="82"/>
      <c r="R56" s="82"/>
      <c r="S56" s="82"/>
      <c r="T56" s="94"/>
      <c r="U56" s="245"/>
      <c r="V56" s="245"/>
      <c r="W56" s="245"/>
      <c r="X56" s="245"/>
      <c r="Y56" s="245"/>
      <c r="Z56" s="245"/>
    </row>
    <row r="57" spans="1:26" s="244" customFormat="1">
      <c r="A57" s="245"/>
      <c r="B57" s="245"/>
      <c r="C57" s="245"/>
      <c r="D57" s="245"/>
      <c r="E57" s="245"/>
      <c r="F57" s="245"/>
      <c r="G57" s="245"/>
      <c r="H57" s="245"/>
      <c r="I57" s="255" t="s">
        <v>126</v>
      </c>
      <c r="J57" s="82" t="s">
        <v>270</v>
      </c>
      <c r="K57" s="82"/>
      <c r="L57" s="82"/>
      <c r="M57" s="82"/>
      <c r="N57" s="82"/>
      <c r="O57" s="82"/>
      <c r="P57" s="82"/>
      <c r="Q57" s="82"/>
      <c r="R57" s="82"/>
      <c r="S57" s="82"/>
      <c r="T57" s="94"/>
      <c r="U57" s="245"/>
      <c r="V57" s="245"/>
      <c r="W57" s="245"/>
      <c r="X57" s="245"/>
      <c r="Y57" s="245"/>
      <c r="Z57" s="245"/>
    </row>
    <row r="58" spans="1:26" s="244" customFormat="1">
      <c r="A58" s="245"/>
      <c r="B58" s="245"/>
      <c r="C58" s="245"/>
      <c r="D58" s="245"/>
      <c r="E58" s="245"/>
      <c r="F58" s="245"/>
      <c r="G58" s="245"/>
      <c r="H58" s="245"/>
      <c r="I58" s="255"/>
      <c r="J58" s="82"/>
      <c r="K58" s="82"/>
      <c r="L58" s="82"/>
      <c r="M58" s="82"/>
      <c r="N58" s="82"/>
      <c r="O58" s="82"/>
      <c r="P58" s="82"/>
      <c r="Q58" s="82"/>
      <c r="R58" s="82"/>
      <c r="S58" s="82"/>
      <c r="T58" s="94"/>
      <c r="U58" s="245"/>
      <c r="V58" s="245"/>
      <c r="W58" s="245"/>
      <c r="X58" s="245"/>
      <c r="Y58" s="245"/>
      <c r="Z58" s="245"/>
    </row>
    <row r="59" spans="1:26" s="244" customFormat="1">
      <c r="A59" s="245"/>
      <c r="B59" s="245"/>
      <c r="C59" s="245"/>
      <c r="D59" s="245"/>
      <c r="E59" s="245"/>
      <c r="F59" s="245"/>
      <c r="G59" s="245"/>
      <c r="H59" s="245"/>
      <c r="I59" s="255"/>
      <c r="J59" s="82" t="s">
        <v>322</v>
      </c>
      <c r="K59" s="82"/>
      <c r="L59" s="82"/>
      <c r="M59" s="82"/>
      <c r="N59" s="82"/>
      <c r="O59" s="82"/>
      <c r="P59" s="82"/>
      <c r="Q59" s="82"/>
      <c r="R59" s="82"/>
      <c r="S59" s="82"/>
      <c r="T59" s="94"/>
      <c r="U59" s="245"/>
      <c r="V59" s="245"/>
      <c r="W59" s="245"/>
      <c r="X59" s="245"/>
      <c r="Y59" s="245"/>
      <c r="Z59" s="245"/>
    </row>
    <row r="60" spans="1:26" s="244" customFormat="1" ht="15.75" thickBot="1">
      <c r="A60" s="245"/>
      <c r="B60" s="245"/>
      <c r="C60" s="245"/>
      <c r="D60" s="245"/>
      <c r="E60" s="245"/>
      <c r="F60" s="245"/>
      <c r="G60" s="245"/>
      <c r="H60" s="245"/>
      <c r="I60" s="385"/>
      <c r="J60" s="102"/>
      <c r="K60" s="102"/>
      <c r="L60" s="102"/>
      <c r="M60" s="102"/>
      <c r="N60" s="102"/>
      <c r="O60" s="102"/>
      <c r="P60" s="102"/>
      <c r="Q60" s="102"/>
      <c r="R60" s="102"/>
      <c r="S60" s="102"/>
      <c r="T60" s="105"/>
      <c r="U60" s="245"/>
      <c r="V60" s="245"/>
      <c r="W60" s="245"/>
      <c r="X60" s="245"/>
      <c r="Y60" s="245"/>
      <c r="Z60" s="245"/>
    </row>
    <row r="61" spans="1:26" s="244" customFormat="1" ht="21.6" customHeight="1" thickBot="1">
      <c r="A61" s="245"/>
      <c r="B61" s="245"/>
      <c r="C61" s="245"/>
      <c r="D61" s="245"/>
      <c r="E61" s="245"/>
      <c r="F61" s="245"/>
      <c r="G61" s="245"/>
      <c r="H61" s="245"/>
      <c r="I61" s="247"/>
      <c r="J61" s="245"/>
      <c r="K61" s="245"/>
      <c r="L61" s="245"/>
      <c r="M61" s="245"/>
      <c r="N61" s="245"/>
      <c r="O61" s="245"/>
      <c r="P61" s="245"/>
      <c r="Q61" s="245"/>
      <c r="R61" s="245"/>
      <c r="S61" s="245"/>
      <c r="T61" s="245"/>
      <c r="U61" s="245"/>
      <c r="V61" s="245"/>
      <c r="W61" s="245"/>
      <c r="X61" s="245"/>
      <c r="Y61" s="245"/>
      <c r="Z61" s="245"/>
    </row>
    <row r="62" spans="1:26" ht="21.75" thickBot="1">
      <c r="A62" s="245"/>
      <c r="B62" s="245"/>
      <c r="C62" s="245"/>
      <c r="D62" s="245"/>
      <c r="E62" s="245"/>
      <c r="F62" s="245"/>
      <c r="G62" s="245"/>
      <c r="H62" s="245"/>
      <c r="I62" s="613" t="s">
        <v>116</v>
      </c>
      <c r="J62" s="614"/>
      <c r="K62" s="614"/>
      <c r="L62" s="614"/>
      <c r="M62" s="614"/>
      <c r="N62" s="614"/>
      <c r="O62" s="614"/>
      <c r="P62" s="614"/>
      <c r="Q62" s="614"/>
      <c r="R62" s="614"/>
      <c r="S62" s="614"/>
      <c r="T62" s="615"/>
      <c r="U62" s="245"/>
      <c r="V62" s="245"/>
      <c r="W62" s="245"/>
      <c r="X62" s="245"/>
      <c r="Y62" s="245"/>
      <c r="Z62" s="245"/>
    </row>
    <row r="63" spans="1:26" s="244" customFormat="1">
      <c r="A63" s="245"/>
      <c r="B63" s="245"/>
      <c r="C63" s="245"/>
      <c r="D63" s="245"/>
      <c r="E63" s="245"/>
      <c r="F63" s="245"/>
      <c r="G63" s="245"/>
      <c r="H63" s="245"/>
      <c r="I63" s="93"/>
      <c r="J63" s="82"/>
      <c r="K63" s="242"/>
      <c r="L63" s="242"/>
      <c r="M63" s="242"/>
      <c r="N63" s="242"/>
      <c r="O63" s="242"/>
      <c r="P63" s="242"/>
      <c r="Q63" s="242"/>
      <c r="R63" s="242"/>
      <c r="S63" s="242"/>
      <c r="T63" s="243"/>
      <c r="U63" s="245"/>
      <c r="V63" s="245"/>
      <c r="W63" s="245"/>
      <c r="X63" s="245"/>
      <c r="Y63" s="245"/>
      <c r="Z63" s="245"/>
    </row>
    <row r="64" spans="1:26" s="244" customFormat="1">
      <c r="A64" s="245"/>
      <c r="B64" s="245"/>
      <c r="C64" s="245"/>
      <c r="D64" s="245"/>
      <c r="E64" s="245"/>
      <c r="F64" s="245"/>
      <c r="G64" s="245"/>
      <c r="H64" s="245"/>
      <c r="I64" s="93"/>
      <c r="J64" s="97" t="s">
        <v>167</v>
      </c>
      <c r="K64" s="82"/>
      <c r="L64" s="82"/>
      <c r="M64" s="82"/>
      <c r="N64" s="82"/>
      <c r="O64" s="82"/>
      <c r="P64" s="82"/>
      <c r="Q64" s="82"/>
      <c r="R64" s="82"/>
      <c r="S64" s="82"/>
      <c r="T64" s="94"/>
      <c r="U64" s="245"/>
      <c r="V64" s="245"/>
      <c r="W64" s="245"/>
      <c r="X64" s="245"/>
      <c r="Y64" s="245"/>
      <c r="Z64" s="245"/>
    </row>
    <row r="65" spans="1:26" s="244" customFormat="1">
      <c r="A65" s="245"/>
      <c r="B65" s="245"/>
      <c r="C65" s="245"/>
      <c r="D65" s="245"/>
      <c r="E65" s="245"/>
      <c r="F65" s="245"/>
      <c r="G65" s="245"/>
      <c r="H65" s="245"/>
      <c r="I65" s="93"/>
      <c r="J65" s="97"/>
      <c r="K65" s="82"/>
      <c r="L65" s="82"/>
      <c r="M65" s="82"/>
      <c r="N65" s="82"/>
      <c r="O65" s="82"/>
      <c r="P65" s="82"/>
      <c r="Q65" s="82"/>
      <c r="R65" s="82"/>
      <c r="S65" s="82"/>
      <c r="T65" s="94"/>
      <c r="U65" s="245"/>
      <c r="V65" s="245"/>
      <c r="W65" s="245"/>
      <c r="X65" s="245"/>
      <c r="Y65" s="245"/>
      <c r="Z65" s="245"/>
    </row>
    <row r="66" spans="1:26" s="244" customFormat="1">
      <c r="A66" s="245"/>
      <c r="B66" s="245"/>
      <c r="C66" s="245"/>
      <c r="D66" s="245"/>
      <c r="E66" s="245"/>
      <c r="F66" s="245"/>
      <c r="G66" s="245"/>
      <c r="H66" s="245"/>
      <c r="I66" s="255" t="s">
        <v>126</v>
      </c>
      <c r="J66" s="82" t="s">
        <v>164</v>
      </c>
      <c r="K66" s="82"/>
      <c r="L66" s="82"/>
      <c r="M66" s="82"/>
      <c r="N66" s="82"/>
      <c r="O66" s="82"/>
      <c r="P66" s="82"/>
      <c r="Q66" s="82"/>
      <c r="R66" s="82"/>
      <c r="S66" s="82"/>
      <c r="T66" s="94"/>
      <c r="U66" s="245"/>
      <c r="V66" s="245"/>
      <c r="W66" s="245"/>
      <c r="X66" s="245"/>
      <c r="Y66" s="245"/>
      <c r="Z66" s="245"/>
    </row>
    <row r="67" spans="1:26" s="244" customFormat="1">
      <c r="A67" s="245"/>
      <c r="B67" s="245"/>
      <c r="C67" s="245"/>
      <c r="D67" s="245"/>
      <c r="E67" s="245"/>
      <c r="F67" s="245"/>
      <c r="G67" s="245"/>
      <c r="H67" s="245"/>
      <c r="I67" s="255" t="s">
        <v>126</v>
      </c>
      <c r="J67" s="82" t="s">
        <v>323</v>
      </c>
      <c r="K67" s="82"/>
      <c r="L67" s="82"/>
      <c r="M67" s="82"/>
      <c r="N67" s="82"/>
      <c r="O67" s="82"/>
      <c r="P67" s="82"/>
      <c r="Q67" s="82"/>
      <c r="R67" s="82"/>
      <c r="S67" s="82"/>
      <c r="T67" s="94"/>
      <c r="U67" s="245"/>
      <c r="V67" s="245"/>
      <c r="W67" s="245"/>
      <c r="X67" s="245"/>
      <c r="Y67" s="245"/>
      <c r="Z67" s="245"/>
    </row>
    <row r="68" spans="1:26" s="244" customFormat="1">
      <c r="A68" s="245"/>
      <c r="B68" s="245"/>
      <c r="C68" s="245"/>
      <c r="D68" s="245"/>
      <c r="E68" s="245"/>
      <c r="F68" s="245"/>
      <c r="G68" s="245"/>
      <c r="H68" s="245"/>
      <c r="I68" s="255" t="s">
        <v>126</v>
      </c>
      <c r="J68" s="82" t="s">
        <v>165</v>
      </c>
      <c r="K68" s="82"/>
      <c r="L68" s="82"/>
      <c r="M68" s="82"/>
      <c r="N68" s="82"/>
      <c r="O68" s="82"/>
      <c r="P68" s="82"/>
      <c r="Q68" s="82"/>
      <c r="R68" s="82"/>
      <c r="S68" s="82"/>
      <c r="T68" s="94"/>
      <c r="U68" s="245"/>
      <c r="V68" s="245"/>
      <c r="W68" s="245"/>
      <c r="X68" s="245"/>
      <c r="Y68" s="245"/>
      <c r="Z68" s="245"/>
    </row>
    <row r="69" spans="1:26" s="244" customFormat="1">
      <c r="A69" s="245"/>
      <c r="B69" s="245"/>
      <c r="C69" s="245"/>
      <c r="D69" s="245"/>
      <c r="E69" s="245"/>
      <c r="F69" s="245"/>
      <c r="G69" s="245"/>
      <c r="H69" s="245"/>
      <c r="I69" s="255" t="s">
        <v>126</v>
      </c>
      <c r="J69" s="82" t="s">
        <v>166</v>
      </c>
      <c r="K69" s="82"/>
      <c r="L69" s="82"/>
      <c r="M69" s="82"/>
      <c r="N69" s="82"/>
      <c r="O69" s="82"/>
      <c r="P69" s="82"/>
      <c r="Q69" s="82"/>
      <c r="R69" s="82"/>
      <c r="S69" s="82"/>
      <c r="T69" s="94"/>
      <c r="U69" s="245"/>
      <c r="V69" s="245"/>
      <c r="W69" s="245"/>
      <c r="X69" s="245"/>
      <c r="Y69" s="245"/>
      <c r="Z69" s="245"/>
    </row>
    <row r="70" spans="1:26" s="244" customFormat="1">
      <c r="A70" s="245"/>
      <c r="B70" s="245"/>
      <c r="C70" s="245"/>
      <c r="D70" s="245"/>
      <c r="E70" s="245"/>
      <c r="F70" s="245"/>
      <c r="G70" s="245"/>
      <c r="H70" s="245"/>
      <c r="I70" s="255"/>
      <c r="J70" s="82"/>
      <c r="K70" s="82"/>
      <c r="L70" s="82"/>
      <c r="M70" s="82"/>
      <c r="N70" s="82"/>
      <c r="O70" s="82"/>
      <c r="P70" s="82"/>
      <c r="Q70" s="82"/>
      <c r="R70" s="82"/>
      <c r="S70" s="82"/>
      <c r="T70" s="94"/>
      <c r="U70" s="245"/>
      <c r="V70" s="245"/>
      <c r="W70" s="245"/>
      <c r="X70" s="245"/>
      <c r="Y70" s="245"/>
      <c r="Z70" s="245"/>
    </row>
    <row r="71" spans="1:26" s="244" customFormat="1">
      <c r="A71" s="245"/>
      <c r="B71" s="245"/>
      <c r="C71" s="245"/>
      <c r="D71" s="245"/>
      <c r="E71" s="245"/>
      <c r="F71" s="245"/>
      <c r="G71" s="245"/>
      <c r="H71" s="245"/>
      <c r="I71" s="255"/>
      <c r="J71" s="82" t="s">
        <v>322</v>
      </c>
      <c r="K71" s="82"/>
      <c r="L71" s="82"/>
      <c r="M71" s="82"/>
      <c r="N71" s="82"/>
      <c r="O71" s="82"/>
      <c r="P71" s="82"/>
      <c r="Q71" s="82"/>
      <c r="R71" s="82"/>
      <c r="S71" s="82"/>
      <c r="T71" s="94"/>
      <c r="U71" s="245"/>
      <c r="V71" s="245"/>
      <c r="W71" s="245"/>
      <c r="X71" s="245"/>
      <c r="Y71" s="245"/>
      <c r="Z71" s="245"/>
    </row>
    <row r="72" spans="1:26" s="244" customFormat="1" ht="15.75" thickBot="1">
      <c r="A72" s="245"/>
      <c r="B72" s="245"/>
      <c r="C72" s="245"/>
      <c r="D72" s="245"/>
      <c r="E72" s="245"/>
      <c r="F72" s="245"/>
      <c r="G72" s="245"/>
      <c r="H72" s="245"/>
      <c r="I72" s="385"/>
      <c r="J72" s="102"/>
      <c r="K72" s="102"/>
      <c r="L72" s="102"/>
      <c r="M72" s="102"/>
      <c r="N72" s="102"/>
      <c r="O72" s="102"/>
      <c r="P72" s="102"/>
      <c r="Q72" s="102"/>
      <c r="R72" s="102"/>
      <c r="S72" s="102"/>
      <c r="T72" s="105"/>
      <c r="U72" s="245"/>
      <c r="V72" s="245"/>
      <c r="W72" s="245"/>
      <c r="X72" s="245"/>
      <c r="Y72" s="245"/>
      <c r="Z72" s="245"/>
    </row>
    <row r="73" spans="1:26" s="244" customFormat="1">
      <c r="A73" s="245"/>
      <c r="B73" s="24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row>
    <row r="74" spans="1:26">
      <c r="A74" s="245"/>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row>
    <row r="75" spans="1:26" hidden="1">
      <c r="A75" s="245"/>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row>
    <row r="76" spans="1:26" hidden="1">
      <c r="A76" s="245"/>
      <c r="B76" s="24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row>
    <row r="77" spans="1:26" hidden="1">
      <c r="A77" s="245"/>
      <c r="B77" s="24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row>
    <row r="78" spans="1:26" hidden="1">
      <c r="A78" s="245"/>
      <c r="B78" s="245"/>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row>
    <row r="79" spans="1:26" hidden="1">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row>
    <row r="80" spans="1:26" hidden="1">
      <c r="A80" s="245"/>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row>
    <row r="81" spans="1:26" hidden="1">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row>
    <row r="82" spans="1:26" hidden="1">
      <c r="A82" s="245"/>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row>
    <row r="83" spans="1:26" hidden="1">
      <c r="A83" s="245"/>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row>
    <row r="84" spans="1:26" hidden="1">
      <c r="A84" s="245"/>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row>
    <row r="85" spans="1:26" hidden="1">
      <c r="A85" s="245"/>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row>
    <row r="86" spans="1:26" hidden="1">
      <c r="A86" s="245"/>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row>
    <row r="87" spans="1:26" hidden="1">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row>
    <row r="88" spans="1:26" hidden="1"/>
    <row r="89" spans="1:26" hidden="1"/>
    <row r="90" spans="1:26" hidden="1"/>
    <row r="91" spans="1:26" hidden="1"/>
    <row r="92" spans="1:26" hidden="1"/>
    <row r="93" spans="1:26" hidden="1"/>
    <row r="94" spans="1:26" hidden="1"/>
    <row r="95" spans="1:26" hidden="1"/>
    <row r="96" spans="1: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sheetData>
  <mergeCells count="11">
    <mergeCell ref="I62:T62"/>
    <mergeCell ref="A1:Z1"/>
    <mergeCell ref="B32:L32"/>
    <mergeCell ref="C42:L43"/>
    <mergeCell ref="N32:Y32"/>
    <mergeCell ref="I48:T48"/>
    <mergeCell ref="O36:X37"/>
    <mergeCell ref="C37:L38"/>
    <mergeCell ref="C39:L40"/>
    <mergeCell ref="C9:Y9"/>
    <mergeCell ref="J51:T5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codeName="Sheet7">
    <tabColor theme="8" tint="0.59999389629810485"/>
  </sheetPr>
  <dimension ref="A1:AE108"/>
  <sheetViews>
    <sheetView zoomScale="80" zoomScaleNormal="80" workbookViewId="0">
      <selection sqref="A1:AA2"/>
    </sheetView>
  </sheetViews>
  <sheetFormatPr defaultColWidth="0" defaultRowHeight="15" zeroHeight="1"/>
  <cols>
    <col min="1" max="1" width="4.140625" style="244" customWidth="1"/>
    <col min="2" max="2" width="4.140625" customWidth="1"/>
    <col min="3" max="5" width="8.85546875" customWidth="1"/>
    <col min="6" max="6" width="2.140625" customWidth="1"/>
    <col min="7" max="9" width="8.85546875" customWidth="1"/>
    <col min="10" max="10" width="2.140625" customWidth="1"/>
    <col min="11" max="13" width="8.85546875" customWidth="1"/>
    <col min="14" max="14" width="2.140625" customWidth="1"/>
    <col min="15" max="17" width="8.85546875" customWidth="1"/>
    <col min="18" max="18" width="2.140625" customWidth="1"/>
    <col min="19" max="21" width="8.85546875" customWidth="1"/>
    <col min="22" max="22" width="2.140625" customWidth="1"/>
    <col min="23" max="25" width="8.85546875" customWidth="1"/>
    <col min="26" max="26" width="4.140625" customWidth="1"/>
    <col min="27" max="27" width="8.85546875" customWidth="1"/>
    <col min="28" max="31" width="0" hidden="1" customWidth="1"/>
    <col min="32" max="16384" width="8.85546875" hidden="1"/>
  </cols>
  <sheetData>
    <row r="1" spans="1:27" s="244" customFormat="1" ht="26.25">
      <c r="A1" s="659" t="s">
        <v>379</v>
      </c>
      <c r="B1" s="659"/>
      <c r="C1" s="659"/>
      <c r="D1" s="659"/>
      <c r="E1" s="659"/>
      <c r="F1" s="659"/>
      <c r="G1" s="659"/>
      <c r="H1" s="659"/>
      <c r="I1" s="659"/>
      <c r="J1" s="659"/>
      <c r="K1" s="659"/>
      <c r="L1" s="659"/>
      <c r="M1" s="659"/>
      <c r="N1" s="659"/>
      <c r="O1" s="659"/>
      <c r="P1" s="659"/>
      <c r="Q1" s="659"/>
      <c r="R1" s="659"/>
      <c r="S1" s="659"/>
      <c r="T1" s="659"/>
      <c r="U1" s="659"/>
      <c r="V1" s="659"/>
      <c r="W1" s="659"/>
      <c r="X1" s="659"/>
      <c r="Y1" s="659"/>
      <c r="Z1" s="659"/>
      <c r="AA1" s="659"/>
    </row>
    <row r="2" spans="1:27" s="244" customFormat="1" ht="20.100000000000001" customHeight="1">
      <c r="A2" s="660" t="s">
        <v>353</v>
      </c>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row>
    <row r="3" spans="1:27" s="245" customFormat="1" ht="15.75" thickBot="1"/>
    <row r="4" spans="1:27" ht="21.75" thickBot="1">
      <c r="A4" s="245"/>
      <c r="B4" s="637" t="s">
        <v>348</v>
      </c>
      <c r="C4" s="638"/>
      <c r="D4" s="638"/>
      <c r="E4" s="638"/>
      <c r="F4" s="638"/>
      <c r="G4" s="638"/>
      <c r="H4" s="638"/>
      <c r="I4" s="638"/>
      <c r="J4" s="638"/>
      <c r="K4" s="638"/>
      <c r="L4" s="638"/>
      <c r="M4" s="638"/>
      <c r="N4" s="638"/>
      <c r="O4" s="638"/>
      <c r="P4" s="638"/>
      <c r="Q4" s="638"/>
      <c r="R4" s="638"/>
      <c r="S4" s="638"/>
      <c r="T4" s="638"/>
      <c r="U4" s="638"/>
      <c r="V4" s="638"/>
      <c r="W4" s="638"/>
      <c r="X4" s="638"/>
      <c r="Y4" s="638"/>
      <c r="Z4" s="639"/>
      <c r="AA4" s="245"/>
    </row>
    <row r="5" spans="1:27">
      <c r="A5" s="245"/>
      <c r="B5" s="241"/>
      <c r="C5" s="242"/>
      <c r="D5" s="242"/>
      <c r="E5" s="242"/>
      <c r="F5" s="242"/>
      <c r="G5" s="242"/>
      <c r="H5" s="242"/>
      <c r="I5" s="242"/>
      <c r="J5" s="242"/>
      <c r="K5" s="242"/>
      <c r="L5" s="242"/>
      <c r="M5" s="242"/>
      <c r="N5" s="242"/>
      <c r="O5" s="242"/>
      <c r="P5" s="242"/>
      <c r="Q5" s="242"/>
      <c r="R5" s="242"/>
      <c r="S5" s="242"/>
      <c r="T5" s="242"/>
      <c r="U5" s="242"/>
      <c r="V5" s="242"/>
      <c r="W5" s="242"/>
      <c r="X5" s="242"/>
      <c r="Y5" s="242"/>
      <c r="Z5" s="243"/>
      <c r="AA5" s="245"/>
    </row>
    <row r="6" spans="1:27" s="244" customFormat="1">
      <c r="A6" s="245"/>
      <c r="B6" s="93"/>
      <c r="C6" s="82"/>
      <c r="D6" s="82"/>
      <c r="E6" s="82"/>
      <c r="F6" s="82"/>
      <c r="G6" s="82"/>
      <c r="H6" s="82"/>
      <c r="I6" s="82"/>
      <c r="J6" s="82"/>
      <c r="K6" s="82"/>
      <c r="L6" s="82"/>
      <c r="M6" s="82"/>
      <c r="N6" s="82"/>
      <c r="O6" s="82"/>
      <c r="P6" s="82"/>
      <c r="Q6" s="82"/>
      <c r="R6" s="82"/>
      <c r="S6" s="82"/>
      <c r="T6" s="82"/>
      <c r="U6" s="82"/>
      <c r="V6" s="82"/>
      <c r="W6" s="82"/>
      <c r="X6" s="82"/>
      <c r="Y6" s="82"/>
      <c r="Z6" s="94"/>
      <c r="AA6" s="245"/>
    </row>
    <row r="7" spans="1:27">
      <c r="A7" s="245"/>
      <c r="B7" s="93"/>
      <c r="C7" s="97" t="s">
        <v>348</v>
      </c>
      <c r="D7" s="82"/>
      <c r="E7" s="82"/>
      <c r="F7" s="82"/>
      <c r="G7" s="82"/>
      <c r="H7" s="82"/>
      <c r="I7" s="82"/>
      <c r="J7" s="82"/>
      <c r="K7" s="82"/>
      <c r="L7" s="82"/>
      <c r="M7" s="82"/>
      <c r="N7" s="82"/>
      <c r="O7" s="79"/>
      <c r="P7" s="82"/>
      <c r="Q7" s="82"/>
      <c r="R7" s="82"/>
      <c r="S7" s="82"/>
      <c r="T7" s="82"/>
      <c r="U7" s="82"/>
      <c r="V7" s="82"/>
      <c r="W7" s="82"/>
      <c r="X7" s="82"/>
      <c r="Y7" s="82"/>
      <c r="Z7" s="94"/>
      <c r="AA7" s="245"/>
    </row>
    <row r="8" spans="1:27" ht="15.75" thickBot="1">
      <c r="A8" s="245"/>
      <c r="B8" s="93"/>
      <c r="C8" s="82"/>
      <c r="D8" s="82"/>
      <c r="E8" s="82"/>
      <c r="F8" s="82"/>
      <c r="G8" s="82"/>
      <c r="H8" s="82"/>
      <c r="I8" s="82"/>
      <c r="J8" s="82"/>
      <c r="K8" s="82"/>
      <c r="L8" s="82"/>
      <c r="M8" s="82"/>
      <c r="N8" s="82"/>
      <c r="O8" s="79"/>
      <c r="P8" s="82"/>
      <c r="Q8" s="82"/>
      <c r="R8" s="82"/>
      <c r="S8" s="82"/>
      <c r="T8" s="82"/>
      <c r="U8" s="82"/>
      <c r="V8" s="82"/>
      <c r="W8" s="82"/>
      <c r="X8" s="82"/>
      <c r="Y8" s="82"/>
      <c r="Z8" s="94"/>
      <c r="AA8" s="245"/>
    </row>
    <row r="9" spans="1:27">
      <c r="A9" s="245"/>
      <c r="B9" s="93"/>
      <c r="C9" s="628"/>
      <c r="D9" s="629"/>
      <c r="E9" s="630"/>
      <c r="F9" s="82"/>
      <c r="G9" s="141"/>
      <c r="H9" s="141"/>
      <c r="I9" s="141"/>
      <c r="J9" s="141"/>
      <c r="K9" s="141"/>
      <c r="L9" s="628"/>
      <c r="M9" s="629"/>
      <c r="N9" s="629"/>
      <c r="O9" s="630"/>
      <c r="P9" s="141"/>
      <c r="Q9" s="141"/>
      <c r="R9" s="141"/>
      <c r="S9" s="141"/>
      <c r="T9" s="643"/>
      <c r="U9" s="644"/>
      <c r="V9" s="644"/>
      <c r="W9" s="645"/>
      <c r="X9" s="546"/>
      <c r="Y9" s="546"/>
      <c r="Z9" s="257"/>
      <c r="AA9" s="245"/>
    </row>
    <row r="10" spans="1:27">
      <c r="A10" s="245"/>
      <c r="B10" s="93"/>
      <c r="C10" s="631"/>
      <c r="D10" s="632"/>
      <c r="E10" s="633"/>
      <c r="F10" s="82"/>
      <c r="G10" s="140"/>
      <c r="H10" s="140"/>
      <c r="I10" s="141"/>
      <c r="J10" s="141"/>
      <c r="K10" s="141"/>
      <c r="L10" s="631"/>
      <c r="M10" s="632"/>
      <c r="N10" s="632"/>
      <c r="O10" s="633"/>
      <c r="P10" s="141"/>
      <c r="Q10" s="141"/>
      <c r="R10" s="141"/>
      <c r="S10" s="141"/>
      <c r="T10" s="646"/>
      <c r="U10" s="647"/>
      <c r="V10" s="647"/>
      <c r="W10" s="648"/>
      <c r="X10" s="140"/>
      <c r="Y10" s="140"/>
      <c r="Z10" s="507"/>
      <c r="AA10" s="245"/>
    </row>
    <row r="11" spans="1:27">
      <c r="A11" s="245"/>
      <c r="B11" s="93"/>
      <c r="C11" s="631"/>
      <c r="D11" s="632"/>
      <c r="E11" s="633"/>
      <c r="F11" s="82"/>
      <c r="G11" s="140"/>
      <c r="H11" s="140"/>
      <c r="I11" s="141"/>
      <c r="J11" s="141"/>
      <c r="K11" s="141"/>
      <c r="L11" s="631"/>
      <c r="M11" s="632"/>
      <c r="N11" s="632"/>
      <c r="O11" s="633"/>
      <c r="P11" s="141"/>
      <c r="Q11" s="141"/>
      <c r="R11" s="141"/>
      <c r="S11" s="141"/>
      <c r="T11" s="646"/>
      <c r="U11" s="647"/>
      <c r="V11" s="647"/>
      <c r="W11" s="648"/>
      <c r="X11" s="140"/>
      <c r="Y11" s="140"/>
      <c r="Z11" s="507"/>
      <c r="AA11" s="245"/>
    </row>
    <row r="12" spans="1:27">
      <c r="A12" s="245"/>
      <c r="B12" s="93"/>
      <c r="C12" s="631"/>
      <c r="D12" s="632"/>
      <c r="E12" s="633"/>
      <c r="F12" s="82"/>
      <c r="G12" s="140"/>
      <c r="H12" s="140"/>
      <c r="I12" s="141"/>
      <c r="J12" s="141"/>
      <c r="K12" s="141"/>
      <c r="L12" s="631"/>
      <c r="M12" s="632"/>
      <c r="N12" s="632"/>
      <c r="O12" s="633"/>
      <c r="P12" s="141"/>
      <c r="Q12" s="141"/>
      <c r="R12" s="141"/>
      <c r="S12" s="141"/>
      <c r="T12" s="646"/>
      <c r="U12" s="647"/>
      <c r="V12" s="647"/>
      <c r="W12" s="648"/>
      <c r="X12" s="140"/>
      <c r="Y12" s="140"/>
      <c r="Z12" s="507"/>
      <c r="AA12" s="245"/>
    </row>
    <row r="13" spans="1:27">
      <c r="A13" s="245"/>
      <c r="B13" s="93"/>
      <c r="C13" s="631"/>
      <c r="D13" s="632"/>
      <c r="E13" s="633"/>
      <c r="F13" s="82"/>
      <c r="G13" s="140"/>
      <c r="H13" s="140"/>
      <c r="I13" s="141"/>
      <c r="J13" s="141"/>
      <c r="K13" s="141"/>
      <c r="L13" s="631"/>
      <c r="M13" s="632"/>
      <c r="N13" s="632"/>
      <c r="O13" s="633"/>
      <c r="P13" s="141"/>
      <c r="Q13" s="141"/>
      <c r="R13" s="141"/>
      <c r="S13" s="141"/>
      <c r="T13" s="646"/>
      <c r="U13" s="647"/>
      <c r="V13" s="647"/>
      <c r="W13" s="648"/>
      <c r="X13" s="140"/>
      <c r="Y13" s="140"/>
      <c r="Z13" s="507"/>
      <c r="AA13" s="245"/>
    </row>
    <row r="14" spans="1:27">
      <c r="A14" s="245"/>
      <c r="B14" s="93"/>
      <c r="C14" s="631"/>
      <c r="D14" s="632"/>
      <c r="E14" s="633"/>
      <c r="F14" s="82"/>
      <c r="G14" s="140"/>
      <c r="H14" s="140"/>
      <c r="I14" s="141"/>
      <c r="J14" s="141"/>
      <c r="K14" s="141"/>
      <c r="L14" s="631"/>
      <c r="M14" s="632"/>
      <c r="N14" s="632"/>
      <c r="O14" s="633"/>
      <c r="P14" s="141"/>
      <c r="Q14" s="141"/>
      <c r="R14" s="141"/>
      <c r="S14" s="141"/>
      <c r="T14" s="646"/>
      <c r="U14" s="647"/>
      <c r="V14" s="647"/>
      <c r="W14" s="648"/>
      <c r="X14" s="140"/>
      <c r="Y14" s="140"/>
      <c r="Z14" s="507"/>
      <c r="AA14" s="245"/>
    </row>
    <row r="15" spans="1:27">
      <c r="A15" s="245"/>
      <c r="B15" s="93"/>
      <c r="C15" s="631"/>
      <c r="D15" s="632"/>
      <c r="E15" s="633"/>
      <c r="F15" s="82"/>
      <c r="G15" s="140"/>
      <c r="H15" s="140"/>
      <c r="I15" s="141"/>
      <c r="J15" s="141"/>
      <c r="K15" s="141"/>
      <c r="L15" s="631"/>
      <c r="M15" s="632"/>
      <c r="N15" s="632"/>
      <c r="O15" s="633"/>
      <c r="P15" s="141"/>
      <c r="Q15" s="141"/>
      <c r="R15" s="141"/>
      <c r="S15" s="141"/>
      <c r="T15" s="646"/>
      <c r="U15" s="647"/>
      <c r="V15" s="647"/>
      <c r="W15" s="648"/>
      <c r="X15" s="140"/>
      <c r="Y15" s="140"/>
      <c r="Z15" s="507"/>
      <c r="AA15" s="245"/>
    </row>
    <row r="16" spans="1:27" ht="15.75" thickBot="1">
      <c r="A16" s="245"/>
      <c r="B16" s="93"/>
      <c r="C16" s="634"/>
      <c r="D16" s="635"/>
      <c r="E16" s="636"/>
      <c r="F16" s="82"/>
      <c r="G16" s="140"/>
      <c r="H16" s="140"/>
      <c r="I16" s="141"/>
      <c r="J16" s="141"/>
      <c r="K16" s="141"/>
      <c r="L16" s="634"/>
      <c r="M16" s="635"/>
      <c r="N16" s="635"/>
      <c r="O16" s="636"/>
      <c r="P16" s="141"/>
      <c r="Q16" s="141"/>
      <c r="R16" s="141"/>
      <c r="S16" s="141"/>
      <c r="T16" s="649"/>
      <c r="U16" s="650"/>
      <c r="V16" s="650"/>
      <c r="W16" s="651"/>
      <c r="X16" s="140"/>
      <c r="Y16" s="140"/>
      <c r="Z16" s="507"/>
      <c r="AA16" s="245"/>
    </row>
    <row r="17" spans="1:27">
      <c r="A17" s="245"/>
      <c r="B17" s="93"/>
      <c r="C17" s="140"/>
      <c r="D17" s="140"/>
      <c r="E17" s="140"/>
      <c r="F17" s="82"/>
      <c r="G17" s="140"/>
      <c r="H17" s="140"/>
      <c r="I17" s="140"/>
      <c r="J17" s="562"/>
      <c r="K17" s="563"/>
      <c r="L17" s="657" t="s">
        <v>355</v>
      </c>
      <c r="M17" s="657"/>
      <c r="N17" s="657"/>
      <c r="O17" s="657"/>
      <c r="P17" s="563"/>
      <c r="Q17" s="543"/>
      <c r="R17" s="82"/>
      <c r="S17" s="140"/>
      <c r="T17" s="657" t="s">
        <v>356</v>
      </c>
      <c r="U17" s="657"/>
      <c r="V17" s="657"/>
      <c r="W17" s="657"/>
      <c r="X17" s="140"/>
      <c r="Y17" s="140"/>
      <c r="Z17" s="507"/>
      <c r="AA17" s="245"/>
    </row>
    <row r="18" spans="1:27" s="244" customFormat="1" ht="15.75" thickBot="1">
      <c r="A18" s="245"/>
      <c r="B18" s="93"/>
      <c r="C18" s="140"/>
      <c r="D18" s="140"/>
      <c r="E18" s="140"/>
      <c r="F18" s="82"/>
      <c r="G18" s="140"/>
      <c r="H18" s="140"/>
      <c r="I18" s="140"/>
      <c r="J18" s="562"/>
      <c r="K18" s="563"/>
      <c r="L18" s="563"/>
      <c r="M18" s="563"/>
      <c r="N18" s="562"/>
      <c r="O18" s="563"/>
      <c r="P18" s="563"/>
      <c r="Q18" s="543"/>
      <c r="R18" s="82"/>
      <c r="S18" s="140"/>
      <c r="T18" s="140"/>
      <c r="U18" s="140"/>
      <c r="V18" s="82"/>
      <c r="W18" s="140"/>
      <c r="X18" s="140"/>
      <c r="Y18" s="140"/>
      <c r="Z18" s="507"/>
      <c r="AA18" s="245"/>
    </row>
    <row r="19" spans="1:27" s="244" customFormat="1" ht="15" customHeight="1">
      <c r="A19" s="245"/>
      <c r="B19" s="93"/>
      <c r="C19" s="285"/>
      <c r="D19" s="140"/>
      <c r="E19" s="140"/>
      <c r="F19" s="82"/>
      <c r="G19" s="140"/>
      <c r="H19" s="140"/>
      <c r="I19" s="141"/>
      <c r="J19" s="141"/>
      <c r="K19" s="141"/>
      <c r="L19" s="628"/>
      <c r="M19" s="629"/>
      <c r="N19" s="629"/>
      <c r="O19" s="630"/>
      <c r="P19" s="141"/>
      <c r="Q19" s="141"/>
      <c r="R19" s="141"/>
      <c r="S19" s="141"/>
      <c r="T19" s="643"/>
      <c r="U19" s="644"/>
      <c r="V19" s="644"/>
      <c r="W19" s="645"/>
      <c r="X19" s="140"/>
      <c r="Y19" s="140"/>
      <c r="Z19" s="507"/>
      <c r="AA19" s="245"/>
    </row>
    <row r="20" spans="1:27" s="244" customFormat="1">
      <c r="A20" s="245"/>
      <c r="B20" s="93"/>
      <c r="C20" s="140"/>
      <c r="D20" s="140"/>
      <c r="E20" s="140"/>
      <c r="F20" s="82"/>
      <c r="G20" s="140"/>
      <c r="H20" s="140"/>
      <c r="I20" s="141"/>
      <c r="J20" s="141"/>
      <c r="K20" s="141"/>
      <c r="L20" s="631"/>
      <c r="M20" s="632"/>
      <c r="N20" s="632"/>
      <c r="O20" s="633"/>
      <c r="P20" s="141"/>
      <c r="Q20" s="141"/>
      <c r="R20" s="141"/>
      <c r="S20" s="141"/>
      <c r="T20" s="646"/>
      <c r="U20" s="647"/>
      <c r="V20" s="647"/>
      <c r="W20" s="648"/>
      <c r="X20" s="140"/>
      <c r="Y20" s="140"/>
      <c r="Z20" s="507"/>
      <c r="AA20" s="245"/>
    </row>
    <row r="21" spans="1:27" s="244" customFormat="1">
      <c r="A21" s="245"/>
      <c r="B21" s="93"/>
      <c r="C21" s="140"/>
      <c r="D21" s="140"/>
      <c r="E21" s="140"/>
      <c r="F21" s="82"/>
      <c r="G21" s="140"/>
      <c r="H21" s="140"/>
      <c r="I21" s="141"/>
      <c r="J21" s="141"/>
      <c r="K21" s="141"/>
      <c r="L21" s="631"/>
      <c r="M21" s="632"/>
      <c r="N21" s="632"/>
      <c r="O21" s="633"/>
      <c r="P21" s="141"/>
      <c r="Q21" s="141"/>
      <c r="R21" s="141"/>
      <c r="S21" s="141"/>
      <c r="T21" s="646"/>
      <c r="U21" s="647"/>
      <c r="V21" s="647"/>
      <c r="W21" s="648"/>
      <c r="X21" s="140"/>
      <c r="Y21" s="140"/>
      <c r="Z21" s="507"/>
      <c r="AA21" s="245"/>
    </row>
    <row r="22" spans="1:27" s="244" customFormat="1">
      <c r="A22" s="245"/>
      <c r="B22" s="93"/>
      <c r="C22" s="140"/>
      <c r="D22" s="140"/>
      <c r="E22" s="140"/>
      <c r="F22" s="82"/>
      <c r="G22" s="140"/>
      <c r="H22" s="140"/>
      <c r="I22" s="141"/>
      <c r="J22" s="141"/>
      <c r="K22" s="141"/>
      <c r="L22" s="631"/>
      <c r="M22" s="632"/>
      <c r="N22" s="632"/>
      <c r="O22" s="633"/>
      <c r="P22" s="141"/>
      <c r="Q22" s="141"/>
      <c r="R22" s="141"/>
      <c r="S22" s="141"/>
      <c r="T22" s="646"/>
      <c r="U22" s="647"/>
      <c r="V22" s="647"/>
      <c r="W22" s="648"/>
      <c r="X22" s="140"/>
      <c r="Y22" s="140"/>
      <c r="Z22" s="507"/>
      <c r="AA22" s="245"/>
    </row>
    <row r="23" spans="1:27" s="244" customFormat="1">
      <c r="A23" s="245"/>
      <c r="B23" s="93"/>
      <c r="C23" s="140"/>
      <c r="D23" s="140"/>
      <c r="E23" s="140"/>
      <c r="F23" s="82"/>
      <c r="G23" s="140"/>
      <c r="H23" s="140"/>
      <c r="I23" s="141"/>
      <c r="J23" s="141"/>
      <c r="K23" s="141"/>
      <c r="L23" s="631"/>
      <c r="M23" s="632"/>
      <c r="N23" s="632"/>
      <c r="O23" s="633"/>
      <c r="P23" s="141"/>
      <c r="Q23" s="141"/>
      <c r="R23" s="141"/>
      <c r="S23" s="141"/>
      <c r="T23" s="646"/>
      <c r="U23" s="647"/>
      <c r="V23" s="647"/>
      <c r="W23" s="648"/>
      <c r="X23" s="140"/>
      <c r="Y23" s="140"/>
      <c r="Z23" s="507"/>
      <c r="AA23" s="245"/>
    </row>
    <row r="24" spans="1:27" s="244" customFormat="1">
      <c r="A24" s="245"/>
      <c r="B24" s="93"/>
      <c r="C24" s="140"/>
      <c r="D24" s="140"/>
      <c r="E24" s="140"/>
      <c r="F24" s="82"/>
      <c r="G24" s="140"/>
      <c r="H24" s="140"/>
      <c r="I24" s="141"/>
      <c r="J24" s="141"/>
      <c r="K24" s="141"/>
      <c r="L24" s="631"/>
      <c r="M24" s="632"/>
      <c r="N24" s="632"/>
      <c r="O24" s="633"/>
      <c r="P24" s="141"/>
      <c r="Q24" s="141"/>
      <c r="R24" s="141"/>
      <c r="S24" s="141"/>
      <c r="T24" s="646"/>
      <c r="U24" s="647"/>
      <c r="V24" s="647"/>
      <c r="W24" s="648"/>
      <c r="X24" s="140"/>
      <c r="Y24" s="140"/>
      <c r="Z24" s="507"/>
      <c r="AA24" s="245"/>
    </row>
    <row r="25" spans="1:27" s="244" customFormat="1">
      <c r="A25" s="245"/>
      <c r="B25" s="93"/>
      <c r="C25" s="140"/>
      <c r="D25" s="140"/>
      <c r="E25" s="140"/>
      <c r="F25" s="82"/>
      <c r="G25" s="140"/>
      <c r="H25" s="140"/>
      <c r="I25" s="141"/>
      <c r="J25" s="141"/>
      <c r="K25" s="141"/>
      <c r="L25" s="631"/>
      <c r="M25" s="632"/>
      <c r="N25" s="632"/>
      <c r="O25" s="633"/>
      <c r="P25" s="141"/>
      <c r="Q25" s="141"/>
      <c r="R25" s="141"/>
      <c r="S25" s="141"/>
      <c r="T25" s="646"/>
      <c r="U25" s="647"/>
      <c r="V25" s="647"/>
      <c r="W25" s="648"/>
      <c r="X25" s="140"/>
      <c r="Y25" s="140"/>
      <c r="Z25" s="507"/>
      <c r="AA25" s="245"/>
    </row>
    <row r="26" spans="1:27" s="244" customFormat="1" ht="15.75" thickBot="1">
      <c r="A26" s="245"/>
      <c r="B26" s="93"/>
      <c r="C26" s="140"/>
      <c r="D26" s="140"/>
      <c r="E26" s="140"/>
      <c r="F26" s="82"/>
      <c r="G26" s="140"/>
      <c r="H26" s="140"/>
      <c r="I26" s="141"/>
      <c r="J26" s="141"/>
      <c r="K26" s="141"/>
      <c r="L26" s="634"/>
      <c r="M26" s="635"/>
      <c r="N26" s="635"/>
      <c r="O26" s="636"/>
      <c r="P26" s="141"/>
      <c r="Q26" s="141"/>
      <c r="R26" s="141"/>
      <c r="S26" s="141"/>
      <c r="T26" s="649"/>
      <c r="U26" s="650"/>
      <c r="V26" s="650"/>
      <c r="W26" s="651"/>
      <c r="X26" s="140"/>
      <c r="Y26" s="140"/>
      <c r="Z26" s="507"/>
      <c r="AA26" s="245"/>
    </row>
    <row r="27" spans="1:27" s="244" customFormat="1">
      <c r="A27" s="245"/>
      <c r="B27" s="93"/>
      <c r="C27" s="140"/>
      <c r="D27" s="140"/>
      <c r="E27" s="140"/>
      <c r="F27" s="82"/>
      <c r="G27" s="140"/>
      <c r="H27" s="140"/>
      <c r="I27" s="140"/>
      <c r="J27" s="82"/>
      <c r="K27" s="140"/>
      <c r="L27" s="652" t="s">
        <v>357</v>
      </c>
      <c r="M27" s="652"/>
      <c r="N27" s="652"/>
      <c r="O27" s="652"/>
      <c r="P27" s="544"/>
      <c r="Q27" s="543"/>
      <c r="R27" s="82"/>
      <c r="S27" s="140"/>
      <c r="T27" s="658" t="s">
        <v>358</v>
      </c>
      <c r="U27" s="658"/>
      <c r="V27" s="658"/>
      <c r="W27" s="658"/>
      <c r="X27" s="140"/>
      <c r="Y27" s="140"/>
      <c r="Z27" s="507"/>
      <c r="AA27" s="245"/>
    </row>
    <row r="28" spans="1:27" s="244" customFormat="1" ht="15.75" thickBot="1">
      <c r="A28" s="245"/>
      <c r="B28" s="93"/>
      <c r="C28" s="140"/>
      <c r="D28" s="140"/>
      <c r="E28" s="140"/>
      <c r="F28" s="82"/>
      <c r="G28" s="140"/>
      <c r="H28" s="140"/>
      <c r="I28" s="140"/>
      <c r="J28" s="82"/>
      <c r="K28" s="140"/>
      <c r="L28" s="140"/>
      <c r="M28" s="140"/>
      <c r="N28" s="82"/>
      <c r="O28" s="543"/>
      <c r="P28" s="544"/>
      <c r="Q28" s="543"/>
      <c r="R28" s="82"/>
      <c r="S28" s="140"/>
      <c r="T28" s="140"/>
      <c r="U28" s="140"/>
      <c r="V28" s="82"/>
      <c r="W28" s="140"/>
      <c r="X28" s="140"/>
      <c r="Y28" s="140"/>
      <c r="Z28" s="507"/>
      <c r="AA28" s="245"/>
    </row>
    <row r="29" spans="1:27" s="244" customFormat="1">
      <c r="A29" s="245"/>
      <c r="B29" s="93"/>
      <c r="C29" s="140"/>
      <c r="D29" s="140"/>
      <c r="E29" s="140"/>
      <c r="F29" s="82"/>
      <c r="G29" s="140"/>
      <c r="H29" s="140"/>
      <c r="I29" s="141"/>
      <c r="J29" s="141"/>
      <c r="K29" s="141"/>
      <c r="L29" s="628"/>
      <c r="M29" s="629"/>
      <c r="N29" s="629"/>
      <c r="O29" s="630"/>
      <c r="P29" s="141"/>
      <c r="Q29" s="141"/>
      <c r="R29" s="141"/>
      <c r="S29" s="141"/>
      <c r="T29" s="643"/>
      <c r="U29" s="644"/>
      <c r="V29" s="644"/>
      <c r="W29" s="645"/>
      <c r="X29" s="140"/>
      <c r="Y29" s="140"/>
      <c r="Z29" s="507"/>
      <c r="AA29" s="245"/>
    </row>
    <row r="30" spans="1:27" s="244" customFormat="1">
      <c r="A30" s="245"/>
      <c r="B30" s="93"/>
      <c r="C30" s="140"/>
      <c r="D30" s="140"/>
      <c r="E30" s="140"/>
      <c r="F30" s="82"/>
      <c r="G30" s="140"/>
      <c r="H30" s="140"/>
      <c r="I30" s="141"/>
      <c r="J30" s="141"/>
      <c r="K30" s="141"/>
      <c r="L30" s="631"/>
      <c r="M30" s="632"/>
      <c r="N30" s="632"/>
      <c r="O30" s="633"/>
      <c r="P30" s="141"/>
      <c r="Q30" s="141"/>
      <c r="R30" s="141"/>
      <c r="S30" s="141"/>
      <c r="T30" s="646"/>
      <c r="U30" s="647"/>
      <c r="V30" s="647"/>
      <c r="W30" s="648"/>
      <c r="X30" s="140"/>
      <c r="Y30" s="140"/>
      <c r="Z30" s="507"/>
      <c r="AA30" s="245"/>
    </row>
    <row r="31" spans="1:27" s="244" customFormat="1">
      <c r="A31" s="245"/>
      <c r="B31" s="93"/>
      <c r="C31" s="140"/>
      <c r="D31" s="140"/>
      <c r="E31" s="140"/>
      <c r="F31" s="82"/>
      <c r="G31" s="140"/>
      <c r="H31" s="140"/>
      <c r="I31" s="141"/>
      <c r="J31" s="141"/>
      <c r="K31" s="141"/>
      <c r="L31" s="631"/>
      <c r="M31" s="632"/>
      <c r="N31" s="632"/>
      <c r="O31" s="633"/>
      <c r="P31" s="141"/>
      <c r="Q31" s="141"/>
      <c r="R31" s="141"/>
      <c r="S31" s="141"/>
      <c r="T31" s="646"/>
      <c r="U31" s="647"/>
      <c r="V31" s="647"/>
      <c r="W31" s="648"/>
      <c r="X31" s="140"/>
      <c r="Y31" s="140"/>
      <c r="Z31" s="507"/>
      <c r="AA31" s="245"/>
    </row>
    <row r="32" spans="1:27" s="244" customFormat="1">
      <c r="A32" s="245"/>
      <c r="B32" s="93"/>
      <c r="C32" s="140"/>
      <c r="D32" s="140"/>
      <c r="E32" s="140"/>
      <c r="F32" s="82"/>
      <c r="G32" s="140"/>
      <c r="H32" s="140"/>
      <c r="I32" s="141"/>
      <c r="J32" s="141"/>
      <c r="K32" s="141"/>
      <c r="L32" s="631"/>
      <c r="M32" s="632"/>
      <c r="N32" s="632"/>
      <c r="O32" s="633"/>
      <c r="P32" s="141"/>
      <c r="Q32" s="141"/>
      <c r="R32" s="141"/>
      <c r="S32" s="141"/>
      <c r="T32" s="646"/>
      <c r="U32" s="647"/>
      <c r="V32" s="647"/>
      <c r="W32" s="648"/>
      <c r="X32" s="140"/>
      <c r="Y32" s="140"/>
      <c r="Z32" s="507"/>
      <c r="AA32" s="245"/>
    </row>
    <row r="33" spans="1:27" s="244" customFormat="1">
      <c r="A33" s="245"/>
      <c r="B33" s="93"/>
      <c r="C33" s="140"/>
      <c r="D33" s="140"/>
      <c r="E33" s="140"/>
      <c r="F33" s="82"/>
      <c r="G33" s="140"/>
      <c r="H33" s="140"/>
      <c r="I33" s="141"/>
      <c r="J33" s="141"/>
      <c r="K33" s="141"/>
      <c r="L33" s="631"/>
      <c r="M33" s="632"/>
      <c r="N33" s="632"/>
      <c r="O33" s="633"/>
      <c r="P33" s="141"/>
      <c r="Q33" s="141"/>
      <c r="R33" s="141"/>
      <c r="S33" s="141"/>
      <c r="T33" s="646"/>
      <c r="U33" s="647"/>
      <c r="V33" s="647"/>
      <c r="W33" s="648"/>
      <c r="X33" s="140"/>
      <c r="Y33" s="140"/>
      <c r="Z33" s="507"/>
      <c r="AA33" s="245"/>
    </row>
    <row r="34" spans="1:27" s="244" customFormat="1">
      <c r="A34" s="245"/>
      <c r="B34" s="93"/>
      <c r="C34" s="140"/>
      <c r="D34" s="140"/>
      <c r="E34" s="140"/>
      <c r="F34" s="82"/>
      <c r="G34" s="140"/>
      <c r="H34" s="140"/>
      <c r="I34" s="141"/>
      <c r="J34" s="141"/>
      <c r="K34" s="141"/>
      <c r="L34" s="631"/>
      <c r="M34" s="632"/>
      <c r="N34" s="632"/>
      <c r="O34" s="633"/>
      <c r="P34" s="141"/>
      <c r="Q34" s="141"/>
      <c r="R34" s="141"/>
      <c r="S34" s="141"/>
      <c r="T34" s="646"/>
      <c r="U34" s="647"/>
      <c r="V34" s="647"/>
      <c r="W34" s="648"/>
      <c r="X34" s="140"/>
      <c r="Y34" s="140"/>
      <c r="Z34" s="507"/>
      <c r="AA34" s="245"/>
    </row>
    <row r="35" spans="1:27" s="244" customFormat="1">
      <c r="A35" s="245"/>
      <c r="B35" s="93"/>
      <c r="C35" s="140"/>
      <c r="D35" s="140"/>
      <c r="E35" s="140"/>
      <c r="F35" s="82"/>
      <c r="G35" s="140"/>
      <c r="H35" s="140"/>
      <c r="I35" s="141"/>
      <c r="J35" s="141"/>
      <c r="K35" s="141"/>
      <c r="L35" s="631"/>
      <c r="M35" s="632"/>
      <c r="N35" s="632"/>
      <c r="O35" s="633"/>
      <c r="P35" s="141"/>
      <c r="Q35" s="141"/>
      <c r="R35" s="141"/>
      <c r="S35" s="141"/>
      <c r="T35" s="646"/>
      <c r="U35" s="647"/>
      <c r="V35" s="647"/>
      <c r="W35" s="648"/>
      <c r="X35" s="140"/>
      <c r="Y35" s="140"/>
      <c r="Z35" s="507"/>
      <c r="AA35" s="245"/>
    </row>
    <row r="36" spans="1:27" s="244" customFormat="1" ht="15.75" thickBot="1">
      <c r="A36" s="245"/>
      <c r="B36" s="93"/>
      <c r="C36" s="140"/>
      <c r="D36" s="140"/>
      <c r="E36" s="140"/>
      <c r="F36" s="82"/>
      <c r="G36" s="140"/>
      <c r="H36" s="140"/>
      <c r="I36" s="141"/>
      <c r="J36" s="141"/>
      <c r="K36" s="141"/>
      <c r="L36" s="634"/>
      <c r="M36" s="635"/>
      <c r="N36" s="635"/>
      <c r="O36" s="636"/>
      <c r="P36" s="141"/>
      <c r="Q36" s="141"/>
      <c r="R36" s="141"/>
      <c r="S36" s="141"/>
      <c r="T36" s="649"/>
      <c r="U36" s="650"/>
      <c r="V36" s="650"/>
      <c r="W36" s="651"/>
      <c r="X36" s="140"/>
      <c r="Y36" s="140"/>
      <c r="Z36" s="507"/>
      <c r="AA36" s="245"/>
    </row>
    <row r="37" spans="1:27">
      <c r="A37" s="245"/>
      <c r="B37" s="93"/>
      <c r="C37" s="82"/>
      <c r="D37" s="82"/>
      <c r="E37" s="82"/>
      <c r="F37" s="82"/>
      <c r="G37" s="82"/>
      <c r="H37" s="82"/>
      <c r="I37" s="82"/>
      <c r="J37" s="82"/>
      <c r="K37" s="82"/>
      <c r="L37" s="652" t="s">
        <v>359</v>
      </c>
      <c r="M37" s="652"/>
      <c r="N37" s="652"/>
      <c r="O37" s="652"/>
      <c r="P37" s="82"/>
      <c r="Q37" s="82"/>
      <c r="R37" s="82"/>
      <c r="S37" s="82"/>
      <c r="T37" s="652" t="s">
        <v>360</v>
      </c>
      <c r="U37" s="652"/>
      <c r="V37" s="652"/>
      <c r="W37" s="652"/>
      <c r="X37" s="82"/>
      <c r="Y37" s="82"/>
      <c r="Z37" s="94"/>
      <c r="AA37" s="245"/>
    </row>
    <row r="38" spans="1:27" ht="15.75" thickBot="1">
      <c r="A38" s="245"/>
      <c r="B38" s="144"/>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5"/>
      <c r="AA38" s="245"/>
    </row>
    <row r="39" spans="1:27" s="244" customFormat="1" ht="15.75" thickBot="1">
      <c r="A39" s="245"/>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5"/>
    </row>
    <row r="40" spans="1:27" s="244" customFormat="1" ht="21.75" thickBot="1">
      <c r="A40" s="245"/>
      <c r="B40" s="637" t="s">
        <v>161</v>
      </c>
      <c r="C40" s="638"/>
      <c r="D40" s="638"/>
      <c r="E40" s="638"/>
      <c r="F40" s="638"/>
      <c r="G40" s="638"/>
      <c r="H40" s="638"/>
      <c r="I40" s="638"/>
      <c r="J40" s="638"/>
      <c r="K40" s="638"/>
      <c r="L40" s="638"/>
      <c r="M40" s="638"/>
      <c r="N40" s="638"/>
      <c r="O40" s="638"/>
      <c r="P40" s="638"/>
      <c r="Q40" s="638"/>
      <c r="R40" s="638"/>
      <c r="S40" s="638"/>
      <c r="T40" s="638"/>
      <c r="U40" s="638"/>
      <c r="V40" s="638"/>
      <c r="W40" s="638"/>
      <c r="X40" s="638"/>
      <c r="Y40" s="638"/>
      <c r="Z40" s="639"/>
      <c r="AA40" s="245"/>
    </row>
    <row r="41" spans="1:27" s="244" customFormat="1">
      <c r="A41" s="245"/>
      <c r="B41" s="93"/>
      <c r="C41" s="82"/>
      <c r="D41" s="97"/>
      <c r="E41" s="82"/>
      <c r="F41" s="82"/>
      <c r="G41" s="82"/>
      <c r="H41" s="82"/>
      <c r="I41" s="82"/>
      <c r="J41" s="82"/>
      <c r="K41" s="82"/>
      <c r="L41" s="82"/>
      <c r="M41" s="82"/>
      <c r="N41" s="82"/>
      <c r="O41" s="82"/>
      <c r="P41" s="82"/>
      <c r="Q41" s="82"/>
      <c r="R41" s="82"/>
      <c r="S41" s="82"/>
      <c r="T41" s="82"/>
      <c r="U41" s="82"/>
      <c r="V41" s="82"/>
      <c r="W41" s="82"/>
      <c r="X41" s="82"/>
      <c r="Y41" s="82"/>
      <c r="Z41" s="94"/>
      <c r="AA41" s="245"/>
    </row>
    <row r="42" spans="1:27" s="244" customFormat="1">
      <c r="A42" s="245"/>
      <c r="B42" s="93"/>
      <c r="C42" s="82"/>
      <c r="D42" s="82"/>
      <c r="E42" s="82"/>
      <c r="F42" s="82"/>
      <c r="G42" s="82"/>
      <c r="H42" s="82"/>
      <c r="I42" s="82"/>
      <c r="J42" s="82"/>
      <c r="K42" s="82"/>
      <c r="L42" s="82" t="s">
        <v>350</v>
      </c>
      <c r="M42" s="82"/>
      <c r="N42" s="82"/>
      <c r="O42" s="82"/>
      <c r="P42" s="82"/>
      <c r="Q42" s="82"/>
      <c r="R42" s="82"/>
      <c r="S42" s="82"/>
      <c r="T42" s="82"/>
      <c r="U42" s="82"/>
      <c r="V42" s="82"/>
      <c r="W42" s="82"/>
      <c r="X42" s="82"/>
      <c r="Y42" s="82"/>
      <c r="Z42" s="94"/>
      <c r="AA42" s="245"/>
    </row>
    <row r="43" spans="1:27" s="244" customFormat="1">
      <c r="A43" s="245"/>
      <c r="B43" s="93"/>
      <c r="C43" s="82"/>
      <c r="D43" s="82"/>
      <c r="E43" s="82"/>
      <c r="F43" s="82"/>
      <c r="G43" s="82"/>
      <c r="H43" s="82"/>
      <c r="I43" s="461"/>
      <c r="J43" s="82"/>
      <c r="K43" s="82"/>
      <c r="L43" s="547" t="s">
        <v>351</v>
      </c>
      <c r="M43" s="545"/>
      <c r="N43" s="461"/>
      <c r="O43" s="461"/>
      <c r="P43" s="461"/>
      <c r="Q43" s="82"/>
      <c r="R43" s="82"/>
      <c r="S43" s="82"/>
      <c r="T43" s="82"/>
      <c r="U43" s="82"/>
      <c r="V43" s="82"/>
      <c r="W43" s="82"/>
      <c r="X43" s="82"/>
      <c r="Y43" s="82"/>
      <c r="Z43" s="94"/>
      <c r="AA43" s="245"/>
    </row>
    <row r="44" spans="1:27" s="244" customFormat="1">
      <c r="A44" s="245"/>
      <c r="B44" s="93"/>
      <c r="C44" s="82"/>
      <c r="D44" s="82"/>
      <c r="E44" s="82"/>
      <c r="F44" s="82"/>
      <c r="G44" s="82"/>
      <c r="H44" s="82"/>
      <c r="I44" s="461"/>
      <c r="J44" s="82"/>
      <c r="K44" s="82"/>
      <c r="L44" s="82" t="s">
        <v>352</v>
      </c>
      <c r="M44" s="82"/>
      <c r="N44" s="82"/>
      <c r="O44" s="82"/>
      <c r="P44" s="461"/>
      <c r="Q44" s="82"/>
      <c r="R44" s="82"/>
      <c r="S44" s="82"/>
      <c r="T44" s="82"/>
      <c r="U44" s="82"/>
      <c r="V44" s="82"/>
      <c r="W44" s="82"/>
      <c r="X44" s="82"/>
      <c r="Y44" s="82"/>
      <c r="Z44" s="94"/>
      <c r="AA44" s="245"/>
    </row>
    <row r="45" spans="1:27" s="244" customFormat="1" ht="15.75" thickBot="1">
      <c r="A45" s="245"/>
      <c r="B45" s="93"/>
      <c r="C45" s="82"/>
      <c r="D45" s="82"/>
      <c r="E45" s="82"/>
      <c r="F45" s="82"/>
      <c r="G45" s="82"/>
      <c r="H45" s="82"/>
      <c r="I45" s="461"/>
      <c r="J45" s="82"/>
      <c r="K45" s="82"/>
      <c r="L45" s="82"/>
      <c r="M45" s="82"/>
      <c r="N45" s="82"/>
      <c r="O45" s="82"/>
      <c r="P45" s="461"/>
      <c r="Q45" s="82"/>
      <c r="R45" s="82"/>
      <c r="S45" s="82"/>
      <c r="T45" s="82"/>
      <c r="U45" s="82"/>
      <c r="V45" s="82"/>
      <c r="W45" s="82"/>
      <c r="X45" s="82"/>
      <c r="Y45" s="82"/>
      <c r="Z45" s="94"/>
      <c r="AA45" s="245"/>
    </row>
    <row r="46" spans="1:27" s="244" customFormat="1">
      <c r="A46" s="245"/>
      <c r="B46" s="93"/>
      <c r="C46" s="82"/>
      <c r="D46" s="82"/>
      <c r="E46" s="82"/>
      <c r="F46" s="82"/>
      <c r="G46" s="82"/>
      <c r="H46" s="82"/>
      <c r="I46" s="461"/>
      <c r="J46" s="82"/>
      <c r="K46" s="82"/>
      <c r="L46" s="548">
        <v>10</v>
      </c>
      <c r="M46" s="549" t="s">
        <v>349</v>
      </c>
      <c r="N46" s="77"/>
      <c r="O46" s="550">
        <f>1.60934*L46</f>
        <v>16.093399999999999</v>
      </c>
      <c r="P46" s="551" t="s">
        <v>256</v>
      </c>
      <c r="Q46" s="82"/>
      <c r="R46" s="82"/>
      <c r="S46" s="82"/>
      <c r="T46" s="82"/>
      <c r="U46" s="82"/>
      <c r="V46" s="82"/>
      <c r="W46" s="82"/>
      <c r="X46" s="82"/>
      <c r="Y46" s="82"/>
      <c r="Z46" s="94"/>
      <c r="AA46" s="245"/>
    </row>
    <row r="47" spans="1:27" s="244" customFormat="1">
      <c r="A47" s="245"/>
      <c r="B47" s="93"/>
      <c r="C47" s="82"/>
      <c r="D47" s="82"/>
      <c r="E47" s="82"/>
      <c r="F47" s="82"/>
      <c r="G47" s="82"/>
      <c r="H47" s="82"/>
      <c r="I47" s="140"/>
      <c r="J47" s="82"/>
      <c r="K47" s="82"/>
      <c r="L47" s="552">
        <v>20</v>
      </c>
      <c r="M47" s="277" t="s">
        <v>349</v>
      </c>
      <c r="N47" s="246"/>
      <c r="O47" s="553">
        <f>1.60934*L47</f>
        <v>32.186799999999998</v>
      </c>
      <c r="P47" s="554" t="s">
        <v>256</v>
      </c>
      <c r="Q47" s="82"/>
      <c r="R47" s="82"/>
      <c r="S47" s="82"/>
      <c r="T47" s="82"/>
      <c r="U47" s="82"/>
      <c r="V47" s="82"/>
      <c r="W47" s="82"/>
      <c r="X47" s="82"/>
      <c r="Y47" s="82"/>
      <c r="Z47" s="94"/>
      <c r="AA47" s="245"/>
    </row>
    <row r="48" spans="1:27" s="244" customFormat="1">
      <c r="A48" s="245"/>
      <c r="B48" s="93"/>
      <c r="C48" s="82"/>
      <c r="D48" s="82"/>
      <c r="E48" s="82"/>
      <c r="F48" s="82"/>
      <c r="G48" s="82"/>
      <c r="H48" s="82"/>
      <c r="I48" s="140"/>
      <c r="J48" s="82"/>
      <c r="K48" s="82"/>
      <c r="L48" s="552">
        <v>30</v>
      </c>
      <c r="M48" s="277" t="s">
        <v>349</v>
      </c>
      <c r="N48" s="246"/>
      <c r="O48" s="553">
        <f>1.60934*L48</f>
        <v>48.280200000000001</v>
      </c>
      <c r="P48" s="554" t="s">
        <v>256</v>
      </c>
      <c r="Q48" s="82"/>
      <c r="R48" s="82"/>
      <c r="S48" s="82"/>
      <c r="T48" s="82"/>
      <c r="U48" s="82"/>
      <c r="V48" s="82"/>
      <c r="W48" s="82"/>
      <c r="X48" s="82"/>
      <c r="Y48" s="82"/>
      <c r="Z48" s="94"/>
      <c r="AA48" s="245"/>
    </row>
    <row r="49" spans="1:27" s="244" customFormat="1" ht="15.75" thickBot="1">
      <c r="A49" s="245"/>
      <c r="B49" s="93"/>
      <c r="C49" s="82"/>
      <c r="D49" s="82"/>
      <c r="E49" s="82"/>
      <c r="F49" s="82"/>
      <c r="G49" s="82"/>
      <c r="H49" s="82"/>
      <c r="I49" s="140"/>
      <c r="J49" s="82"/>
      <c r="K49" s="82"/>
      <c r="L49" s="555">
        <v>40</v>
      </c>
      <c r="M49" s="556" t="s">
        <v>349</v>
      </c>
      <c r="N49" s="68"/>
      <c r="O49" s="557">
        <f>1.60934*L49</f>
        <v>64.373599999999996</v>
      </c>
      <c r="P49" s="558" t="s">
        <v>256</v>
      </c>
      <c r="Q49" s="82"/>
      <c r="R49" s="82"/>
      <c r="S49" s="82"/>
      <c r="T49" s="82"/>
      <c r="U49" s="82"/>
      <c r="V49" s="82"/>
      <c r="W49" s="82"/>
      <c r="X49" s="82"/>
      <c r="Y49" s="82"/>
      <c r="Z49" s="94"/>
      <c r="AA49" s="245"/>
    </row>
    <row r="50" spans="1:27" s="244" customFormat="1">
      <c r="A50" s="245"/>
      <c r="B50" s="93"/>
      <c r="C50" s="82"/>
      <c r="D50" s="543"/>
      <c r="E50" s="543"/>
      <c r="F50" s="82"/>
      <c r="G50" s="140"/>
      <c r="H50" s="140"/>
      <c r="I50" s="140"/>
      <c r="J50" s="82"/>
      <c r="K50" s="82"/>
      <c r="L50" s="82"/>
      <c r="M50" s="82"/>
      <c r="N50" s="82"/>
      <c r="O50" s="82"/>
      <c r="P50" s="82"/>
      <c r="Q50" s="82"/>
      <c r="R50" s="82"/>
      <c r="S50" s="82"/>
      <c r="T50" s="82"/>
      <c r="U50" s="82"/>
      <c r="V50" s="82"/>
      <c r="W50" s="82"/>
      <c r="X50" s="82"/>
      <c r="Y50" s="82"/>
      <c r="Z50" s="94"/>
      <c r="AA50" s="245"/>
    </row>
    <row r="51" spans="1:27" s="244" customFormat="1" ht="15.75" thickBot="1">
      <c r="A51" s="245"/>
      <c r="B51" s="144"/>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5"/>
      <c r="AA51" s="245"/>
    </row>
    <row r="52" spans="1:27" ht="15.75" thickBot="1">
      <c r="A52" s="245"/>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row>
    <row r="53" spans="1:27" ht="21.75" thickBot="1">
      <c r="A53" s="245"/>
      <c r="B53" s="637" t="s">
        <v>160</v>
      </c>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9"/>
      <c r="AA53" s="245"/>
    </row>
    <row r="54" spans="1:27">
      <c r="A54" s="245"/>
      <c r="B54" s="241"/>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3"/>
      <c r="AA54" s="245"/>
    </row>
    <row r="55" spans="1:27" s="561" customFormat="1">
      <c r="A55" s="197"/>
      <c r="B55" s="559"/>
      <c r="C55" s="542" t="s">
        <v>340</v>
      </c>
      <c r="D55" s="542"/>
      <c r="E55" s="542"/>
      <c r="F55" s="542"/>
      <c r="G55" s="542"/>
      <c r="H55" s="542"/>
      <c r="I55" s="542"/>
      <c r="J55" s="542"/>
      <c r="K55" s="542"/>
      <c r="L55" s="542"/>
      <c r="M55" s="542"/>
      <c r="N55" s="542"/>
      <c r="O55" s="542"/>
      <c r="P55" s="542"/>
      <c r="Q55" s="542"/>
      <c r="R55" s="542"/>
      <c r="S55" s="542"/>
      <c r="T55" s="542"/>
      <c r="U55" s="542"/>
      <c r="V55" s="542"/>
      <c r="W55" s="542"/>
      <c r="X55" s="542"/>
      <c r="Y55" s="542"/>
      <c r="Z55" s="560"/>
      <c r="AA55" s="197"/>
    </row>
    <row r="56" spans="1:27" s="561" customFormat="1">
      <c r="A56" s="197"/>
      <c r="B56" s="559"/>
      <c r="C56" s="542" t="s">
        <v>341</v>
      </c>
      <c r="D56" s="542"/>
      <c r="E56" s="542"/>
      <c r="F56" s="542"/>
      <c r="G56" s="542"/>
      <c r="H56" s="542"/>
      <c r="I56" s="542"/>
      <c r="J56" s="542"/>
      <c r="K56" s="542"/>
      <c r="L56" s="542"/>
      <c r="M56" s="542"/>
      <c r="N56" s="542"/>
      <c r="O56" s="542"/>
      <c r="P56" s="542"/>
      <c r="Q56" s="542"/>
      <c r="R56" s="542"/>
      <c r="S56" s="542"/>
      <c r="T56" s="542"/>
      <c r="U56" s="542"/>
      <c r="V56" s="542"/>
      <c r="W56" s="542"/>
      <c r="X56" s="542"/>
      <c r="Y56" s="542"/>
      <c r="Z56" s="560"/>
      <c r="AA56" s="197"/>
    </row>
    <row r="57" spans="1:27" ht="15.75" thickBot="1">
      <c r="A57" s="245"/>
      <c r="B57" s="93"/>
      <c r="C57" s="82"/>
      <c r="D57" s="82"/>
      <c r="E57" s="82"/>
      <c r="F57" s="82"/>
      <c r="G57" s="82"/>
      <c r="H57" s="82"/>
      <c r="I57" s="82"/>
      <c r="J57" s="82"/>
      <c r="K57" s="82"/>
      <c r="L57" s="82"/>
      <c r="M57" s="82"/>
      <c r="N57" s="82"/>
      <c r="O57" s="82"/>
      <c r="P57" s="82"/>
      <c r="Q57" s="82"/>
      <c r="R57" s="82"/>
      <c r="S57" s="82"/>
      <c r="T57" s="82"/>
      <c r="U57" s="82"/>
      <c r="V57" s="82"/>
      <c r="W57" s="82"/>
      <c r="X57" s="82"/>
      <c r="Y57" s="82"/>
      <c r="Z57" s="94"/>
      <c r="AA57" s="245"/>
    </row>
    <row r="58" spans="1:27" ht="15.75" thickBot="1">
      <c r="A58" s="245"/>
      <c r="B58" s="93"/>
      <c r="C58" s="640" t="s">
        <v>109</v>
      </c>
      <c r="D58" s="641"/>
      <c r="E58" s="642"/>
      <c r="F58" s="82"/>
      <c r="G58" s="640" t="s">
        <v>110</v>
      </c>
      <c r="H58" s="641"/>
      <c r="I58" s="642"/>
      <c r="J58" s="82"/>
      <c r="K58" s="640" t="s">
        <v>111</v>
      </c>
      <c r="L58" s="641"/>
      <c r="M58" s="642"/>
      <c r="N58" s="82"/>
      <c r="O58" s="640" t="s">
        <v>112</v>
      </c>
      <c r="P58" s="641"/>
      <c r="Q58" s="642"/>
      <c r="R58" s="82"/>
      <c r="S58" s="640" t="s">
        <v>113</v>
      </c>
      <c r="T58" s="641"/>
      <c r="U58" s="642"/>
      <c r="V58" s="82"/>
      <c r="W58" s="640" t="s">
        <v>114</v>
      </c>
      <c r="X58" s="641"/>
      <c r="Y58" s="642"/>
      <c r="Z58" s="257"/>
      <c r="AA58" s="245"/>
    </row>
    <row r="59" spans="1:27">
      <c r="A59" s="245"/>
      <c r="B59" s="93"/>
      <c r="C59" s="643"/>
      <c r="D59" s="644"/>
      <c r="E59" s="645"/>
      <c r="F59" s="82"/>
      <c r="G59" s="643"/>
      <c r="H59" s="644"/>
      <c r="I59" s="645"/>
      <c r="J59" s="82"/>
      <c r="K59" s="643"/>
      <c r="L59" s="644"/>
      <c r="M59" s="645"/>
      <c r="N59" s="82"/>
      <c r="O59" s="643"/>
      <c r="P59" s="644"/>
      <c r="Q59" s="645"/>
      <c r="R59" s="82"/>
      <c r="S59" s="643"/>
      <c r="T59" s="644"/>
      <c r="U59" s="645"/>
      <c r="V59" s="82"/>
      <c r="W59" s="643"/>
      <c r="X59" s="644"/>
      <c r="Y59" s="645"/>
      <c r="Z59" s="258"/>
      <c r="AA59" s="245"/>
    </row>
    <row r="60" spans="1:27">
      <c r="A60" s="245"/>
      <c r="B60" s="93"/>
      <c r="C60" s="646"/>
      <c r="D60" s="647"/>
      <c r="E60" s="648"/>
      <c r="F60" s="82"/>
      <c r="G60" s="646"/>
      <c r="H60" s="647"/>
      <c r="I60" s="648"/>
      <c r="J60" s="82"/>
      <c r="K60" s="646"/>
      <c r="L60" s="647"/>
      <c r="M60" s="648"/>
      <c r="N60" s="82"/>
      <c r="O60" s="646"/>
      <c r="P60" s="647"/>
      <c r="Q60" s="648"/>
      <c r="R60" s="82"/>
      <c r="S60" s="646"/>
      <c r="T60" s="647"/>
      <c r="U60" s="648"/>
      <c r="V60" s="82"/>
      <c r="W60" s="646"/>
      <c r="X60" s="647"/>
      <c r="Y60" s="648"/>
      <c r="Z60" s="258"/>
      <c r="AA60" s="245"/>
    </row>
    <row r="61" spans="1:27">
      <c r="A61" s="245"/>
      <c r="B61" s="93"/>
      <c r="C61" s="646"/>
      <c r="D61" s="647"/>
      <c r="E61" s="648"/>
      <c r="F61" s="82"/>
      <c r="G61" s="646"/>
      <c r="H61" s="647"/>
      <c r="I61" s="648"/>
      <c r="J61" s="82"/>
      <c r="K61" s="646"/>
      <c r="L61" s="647"/>
      <c r="M61" s="648"/>
      <c r="N61" s="82"/>
      <c r="O61" s="646"/>
      <c r="P61" s="647"/>
      <c r="Q61" s="648"/>
      <c r="R61" s="82"/>
      <c r="S61" s="646"/>
      <c r="T61" s="647"/>
      <c r="U61" s="648"/>
      <c r="V61" s="82"/>
      <c r="W61" s="646"/>
      <c r="X61" s="647"/>
      <c r="Y61" s="648"/>
      <c r="Z61" s="258"/>
      <c r="AA61" s="245"/>
    </row>
    <row r="62" spans="1:27">
      <c r="A62" s="245"/>
      <c r="B62" s="93"/>
      <c r="C62" s="646"/>
      <c r="D62" s="647"/>
      <c r="E62" s="648"/>
      <c r="F62" s="82"/>
      <c r="G62" s="646"/>
      <c r="H62" s="647"/>
      <c r="I62" s="648"/>
      <c r="J62" s="82"/>
      <c r="K62" s="646"/>
      <c r="L62" s="647"/>
      <c r="M62" s="648"/>
      <c r="N62" s="82"/>
      <c r="O62" s="646"/>
      <c r="P62" s="647"/>
      <c r="Q62" s="648"/>
      <c r="R62" s="82"/>
      <c r="S62" s="646"/>
      <c r="T62" s="647"/>
      <c r="U62" s="648"/>
      <c r="V62" s="82"/>
      <c r="W62" s="646"/>
      <c r="X62" s="647"/>
      <c r="Y62" s="648"/>
      <c r="Z62" s="258"/>
      <c r="AA62" s="245"/>
    </row>
    <row r="63" spans="1:27">
      <c r="A63" s="245"/>
      <c r="B63" s="93"/>
      <c r="C63" s="646"/>
      <c r="D63" s="647"/>
      <c r="E63" s="648"/>
      <c r="F63" s="82"/>
      <c r="G63" s="646"/>
      <c r="H63" s="647"/>
      <c r="I63" s="648"/>
      <c r="J63" s="82"/>
      <c r="K63" s="646"/>
      <c r="L63" s="647"/>
      <c r="M63" s="648"/>
      <c r="N63" s="82"/>
      <c r="O63" s="646"/>
      <c r="P63" s="647"/>
      <c r="Q63" s="648"/>
      <c r="R63" s="82"/>
      <c r="S63" s="646"/>
      <c r="T63" s="647"/>
      <c r="U63" s="648"/>
      <c r="V63" s="82"/>
      <c r="W63" s="646"/>
      <c r="X63" s="647"/>
      <c r="Y63" s="648"/>
      <c r="Z63" s="258"/>
      <c r="AA63" s="245"/>
    </row>
    <row r="64" spans="1:27">
      <c r="A64" s="245"/>
      <c r="B64" s="93"/>
      <c r="C64" s="646"/>
      <c r="D64" s="647"/>
      <c r="E64" s="648"/>
      <c r="F64" s="82"/>
      <c r="G64" s="646"/>
      <c r="H64" s="647"/>
      <c r="I64" s="648"/>
      <c r="J64" s="82"/>
      <c r="K64" s="646"/>
      <c r="L64" s="647"/>
      <c r="M64" s="648"/>
      <c r="N64" s="82"/>
      <c r="O64" s="646"/>
      <c r="P64" s="647"/>
      <c r="Q64" s="648"/>
      <c r="R64" s="82"/>
      <c r="S64" s="646"/>
      <c r="T64" s="647"/>
      <c r="U64" s="648"/>
      <c r="V64" s="82"/>
      <c r="W64" s="646"/>
      <c r="X64" s="647"/>
      <c r="Y64" s="648"/>
      <c r="Z64" s="258"/>
      <c r="AA64" s="245"/>
    </row>
    <row r="65" spans="1:27">
      <c r="A65" s="245"/>
      <c r="B65" s="93"/>
      <c r="C65" s="646"/>
      <c r="D65" s="647"/>
      <c r="E65" s="648"/>
      <c r="F65" s="82"/>
      <c r="G65" s="646"/>
      <c r="H65" s="647"/>
      <c r="I65" s="648"/>
      <c r="J65" s="82"/>
      <c r="K65" s="646"/>
      <c r="L65" s="647"/>
      <c r="M65" s="648"/>
      <c r="N65" s="82"/>
      <c r="O65" s="646"/>
      <c r="P65" s="647"/>
      <c r="Q65" s="648"/>
      <c r="R65" s="82"/>
      <c r="S65" s="646"/>
      <c r="T65" s="647"/>
      <c r="U65" s="648"/>
      <c r="V65" s="82"/>
      <c r="W65" s="646"/>
      <c r="X65" s="647"/>
      <c r="Y65" s="648"/>
      <c r="Z65" s="258"/>
      <c r="AA65" s="245"/>
    </row>
    <row r="66" spans="1:27" ht="15.75" thickBot="1">
      <c r="A66" s="245"/>
      <c r="B66" s="93"/>
      <c r="C66" s="649"/>
      <c r="D66" s="650"/>
      <c r="E66" s="651"/>
      <c r="F66" s="82"/>
      <c r="G66" s="649"/>
      <c r="H66" s="650"/>
      <c r="I66" s="651"/>
      <c r="J66" s="82"/>
      <c r="K66" s="649"/>
      <c r="L66" s="650"/>
      <c r="M66" s="651"/>
      <c r="N66" s="82"/>
      <c r="O66" s="649"/>
      <c r="P66" s="650"/>
      <c r="Q66" s="651"/>
      <c r="R66" s="82"/>
      <c r="S66" s="649"/>
      <c r="T66" s="650"/>
      <c r="U66" s="651"/>
      <c r="V66" s="82"/>
      <c r="W66" s="649"/>
      <c r="X66" s="650"/>
      <c r="Y66" s="651"/>
      <c r="Z66" s="258"/>
      <c r="AA66" s="245"/>
    </row>
    <row r="67" spans="1:27" ht="15" customHeight="1">
      <c r="A67" s="245"/>
      <c r="B67" s="93"/>
      <c r="C67" s="655" t="s">
        <v>342</v>
      </c>
      <c r="D67" s="655"/>
      <c r="E67" s="655"/>
      <c r="F67" s="82"/>
      <c r="G67" s="655" t="s">
        <v>343</v>
      </c>
      <c r="H67" s="655"/>
      <c r="I67" s="655"/>
      <c r="J67" s="82"/>
      <c r="K67" s="653" t="s">
        <v>344</v>
      </c>
      <c r="L67" s="653"/>
      <c r="M67" s="653"/>
      <c r="N67" s="82"/>
      <c r="O67" s="653" t="s">
        <v>345</v>
      </c>
      <c r="P67" s="653"/>
      <c r="Q67" s="653"/>
      <c r="R67" s="82"/>
      <c r="S67" s="653" t="s">
        <v>346</v>
      </c>
      <c r="T67" s="653"/>
      <c r="U67" s="653"/>
      <c r="V67" s="82"/>
      <c r="W67" s="653" t="s">
        <v>347</v>
      </c>
      <c r="X67" s="653"/>
      <c r="Y67" s="653"/>
      <c r="Z67" s="94"/>
      <c r="AA67" s="245"/>
    </row>
    <row r="68" spans="1:27" s="244" customFormat="1" ht="15" customHeight="1">
      <c r="A68" s="245"/>
      <c r="B68" s="93"/>
      <c r="C68" s="656"/>
      <c r="D68" s="656"/>
      <c r="E68" s="656"/>
      <c r="F68" s="82"/>
      <c r="G68" s="656"/>
      <c r="H68" s="656"/>
      <c r="I68" s="656"/>
      <c r="J68" s="82"/>
      <c r="K68" s="654"/>
      <c r="L68" s="654"/>
      <c r="M68" s="654"/>
      <c r="N68" s="82"/>
      <c r="O68" s="654"/>
      <c r="P68" s="654"/>
      <c r="Q68" s="654"/>
      <c r="R68" s="82"/>
      <c r="S68" s="654"/>
      <c r="T68" s="654"/>
      <c r="U68" s="654"/>
      <c r="V68" s="82"/>
      <c r="W68" s="654"/>
      <c r="X68" s="654"/>
      <c r="Y68" s="654"/>
      <c r="Z68" s="94"/>
      <c r="AA68" s="245"/>
    </row>
    <row r="69" spans="1:27" s="244" customFormat="1" ht="15" customHeight="1">
      <c r="A69" s="245"/>
      <c r="B69" s="93"/>
      <c r="C69" s="656"/>
      <c r="D69" s="656"/>
      <c r="E69" s="656"/>
      <c r="F69" s="82"/>
      <c r="G69" s="656"/>
      <c r="H69" s="656"/>
      <c r="I69" s="656"/>
      <c r="J69" s="82"/>
      <c r="K69" s="654"/>
      <c r="L69" s="654"/>
      <c r="M69" s="654"/>
      <c r="N69" s="82"/>
      <c r="O69" s="654"/>
      <c r="P69" s="654"/>
      <c r="Q69" s="654"/>
      <c r="R69" s="82"/>
      <c r="S69" s="654"/>
      <c r="T69" s="654"/>
      <c r="U69" s="654"/>
      <c r="V69" s="82"/>
      <c r="W69" s="654"/>
      <c r="X69" s="654"/>
      <c r="Y69" s="654"/>
      <c r="Z69" s="94"/>
      <c r="AA69" s="245"/>
    </row>
    <row r="70" spans="1:27" s="244" customFormat="1" ht="15" customHeight="1">
      <c r="A70" s="245"/>
      <c r="B70" s="93"/>
      <c r="C70" s="656"/>
      <c r="D70" s="656"/>
      <c r="E70" s="656"/>
      <c r="F70" s="82"/>
      <c r="G70" s="656"/>
      <c r="H70" s="656"/>
      <c r="I70" s="656"/>
      <c r="J70" s="461"/>
      <c r="K70" s="654"/>
      <c r="L70" s="654"/>
      <c r="M70" s="654"/>
      <c r="N70" s="82"/>
      <c r="O70" s="654"/>
      <c r="P70" s="654"/>
      <c r="Q70" s="654"/>
      <c r="R70" s="82"/>
      <c r="S70" s="654"/>
      <c r="T70" s="654"/>
      <c r="U70" s="654"/>
      <c r="V70" s="82"/>
      <c r="W70" s="654"/>
      <c r="X70" s="654"/>
      <c r="Y70" s="654"/>
      <c r="Z70" s="94"/>
      <c r="AA70" s="245"/>
    </row>
    <row r="71" spans="1:27" ht="15.75" thickBot="1">
      <c r="A71" s="245"/>
      <c r="B71" s="144"/>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5"/>
      <c r="AA71" s="245"/>
    </row>
    <row r="72" spans="1:27">
      <c r="A72" s="245"/>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row>
    <row r="73" spans="1:27" hidden="1">
      <c r="A73" s="245"/>
      <c r="B73" s="24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row>
    <row r="74" spans="1:27" hidden="1">
      <c r="AA74" s="245"/>
    </row>
    <row r="75" spans="1:27" hidden="1"/>
    <row r="76" spans="1:27" hidden="1"/>
    <row r="77" spans="1:27" hidden="1"/>
    <row r="78" spans="1:27" hidden="1"/>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mergeCells count="36">
    <mergeCell ref="L17:O17"/>
    <mergeCell ref="T17:W17"/>
    <mergeCell ref="L27:O27"/>
    <mergeCell ref="T27:W27"/>
    <mergeCell ref="A1:AA1"/>
    <mergeCell ref="C9:E16"/>
    <mergeCell ref="A2:AA2"/>
    <mergeCell ref="L19:O26"/>
    <mergeCell ref="W67:Y70"/>
    <mergeCell ref="C59:E66"/>
    <mergeCell ref="G59:I66"/>
    <mergeCell ref="K59:M66"/>
    <mergeCell ref="O59:Q66"/>
    <mergeCell ref="S59:U66"/>
    <mergeCell ref="W59:Y66"/>
    <mergeCell ref="C67:E70"/>
    <mergeCell ref="G67:I70"/>
    <mergeCell ref="K67:M70"/>
    <mergeCell ref="O67:Q70"/>
    <mergeCell ref="S67:U70"/>
    <mergeCell ref="L29:O36"/>
    <mergeCell ref="B53:Z53"/>
    <mergeCell ref="W58:Y58"/>
    <mergeCell ref="B4:Z4"/>
    <mergeCell ref="C58:E58"/>
    <mergeCell ref="G58:I58"/>
    <mergeCell ref="K58:M58"/>
    <mergeCell ref="O58:Q58"/>
    <mergeCell ref="S58:U58"/>
    <mergeCell ref="B40:Z40"/>
    <mergeCell ref="T9:W16"/>
    <mergeCell ref="T19:W26"/>
    <mergeCell ref="T29:W36"/>
    <mergeCell ref="L9:O16"/>
    <mergeCell ref="L37:O37"/>
    <mergeCell ref="T37:W3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codeName="Sheet3">
    <tabColor theme="9" tint="0.59999389629810485"/>
  </sheetPr>
  <dimension ref="A1:O65"/>
  <sheetViews>
    <sheetView zoomScale="90" zoomScaleNormal="90" workbookViewId="0">
      <selection sqref="A1:L1"/>
    </sheetView>
  </sheetViews>
  <sheetFormatPr defaultColWidth="0" defaultRowHeight="15" zeroHeight="1"/>
  <cols>
    <col min="1" max="1" width="9.140625" customWidth="1"/>
    <col min="2" max="2" width="4.5703125" style="1" customWidth="1"/>
    <col min="3" max="3" width="9.140625" customWidth="1"/>
    <col min="4" max="4" width="14.28515625" customWidth="1"/>
    <col min="5" max="5" width="19.7109375" customWidth="1"/>
    <col min="6" max="8" width="18.7109375" customWidth="1"/>
    <col min="9" max="9" width="10.85546875" customWidth="1"/>
    <col min="10" max="10" width="10.85546875" style="244" customWidth="1"/>
    <col min="11" max="11" width="5.28515625" customWidth="1"/>
    <col min="12" max="12" width="9.140625" customWidth="1"/>
    <col min="13" max="15" width="0" style="2" hidden="1" customWidth="1"/>
    <col min="16" max="16384" width="9.140625" style="2" hidden="1"/>
  </cols>
  <sheetData>
    <row r="1" spans="1:12" s="1" customFormat="1" ht="45" customHeight="1">
      <c r="A1" s="664" t="s">
        <v>168</v>
      </c>
      <c r="B1" s="664"/>
      <c r="C1" s="664"/>
      <c r="D1" s="664"/>
      <c r="E1" s="664"/>
      <c r="F1" s="664"/>
      <c r="G1" s="664"/>
      <c r="H1" s="664"/>
      <c r="I1" s="664"/>
      <c r="J1" s="664"/>
      <c r="K1" s="664"/>
      <c r="L1" s="664"/>
    </row>
    <row r="2" spans="1:12" s="65" customFormat="1" ht="15.75" thickBot="1">
      <c r="J2" s="245"/>
    </row>
    <row r="3" spans="1:12" ht="21.75" customHeight="1">
      <c r="A3" s="65"/>
      <c r="B3" s="661" t="s">
        <v>95</v>
      </c>
      <c r="C3" s="662"/>
      <c r="D3" s="662"/>
      <c r="E3" s="662"/>
      <c r="F3" s="662"/>
      <c r="G3" s="662"/>
      <c r="H3" s="662"/>
      <c r="I3" s="662"/>
      <c r="J3" s="662"/>
      <c r="K3" s="663"/>
      <c r="L3" s="65"/>
    </row>
    <row r="4" spans="1:12" s="464" customFormat="1" ht="20.100000000000001" customHeight="1">
      <c r="A4" s="459"/>
      <c r="B4" s="460"/>
      <c r="C4" s="461"/>
      <c r="D4" s="461"/>
      <c r="E4" s="462" t="s">
        <v>329</v>
      </c>
      <c r="F4" s="461"/>
      <c r="G4" s="461"/>
      <c r="H4" s="461"/>
      <c r="I4" s="461"/>
      <c r="J4" s="461"/>
      <c r="K4" s="463"/>
      <c r="L4" s="459"/>
    </row>
    <row r="5" spans="1:12" s="464" customFormat="1" ht="20.100000000000001" customHeight="1">
      <c r="A5" s="459"/>
      <c r="B5" s="460"/>
      <c r="C5" s="465" t="s">
        <v>126</v>
      </c>
      <c r="D5" s="477" t="s">
        <v>330</v>
      </c>
      <c r="E5" s="477"/>
      <c r="F5" s="461"/>
      <c r="G5" s="461"/>
      <c r="H5" s="461"/>
      <c r="I5" s="461"/>
      <c r="J5" s="461"/>
      <c r="K5" s="463"/>
      <c r="L5" s="459"/>
    </row>
    <row r="6" spans="1:12" s="248" customFormat="1" ht="15.75" customHeight="1">
      <c r="A6" s="245"/>
      <c r="B6" s="93"/>
      <c r="C6" s="465" t="s">
        <v>126</v>
      </c>
      <c r="D6" s="477" t="s">
        <v>331</v>
      </c>
      <c r="E6" s="477"/>
      <c r="F6" s="478"/>
      <c r="G6" s="82"/>
      <c r="H6" s="82"/>
      <c r="I6" s="82"/>
      <c r="J6" s="82"/>
      <c r="K6" s="94"/>
      <c r="L6" s="245"/>
    </row>
    <row r="7" spans="1:12" s="248" customFormat="1" ht="15.75" customHeight="1" thickBot="1">
      <c r="A7" s="245"/>
      <c r="B7" s="93"/>
      <c r="C7" s="82"/>
      <c r="D7" s="82"/>
      <c r="E7" s="82"/>
      <c r="F7" s="82"/>
      <c r="G7" s="82"/>
      <c r="H7" s="82"/>
      <c r="I7" s="82"/>
      <c r="J7" s="82"/>
      <c r="K7" s="94"/>
      <c r="L7" s="245"/>
    </row>
    <row r="8" spans="1:12" s="248" customFormat="1" ht="15.6" customHeight="1" thickBot="1">
      <c r="A8" s="245"/>
      <c r="B8" s="93"/>
      <c r="C8" s="82"/>
      <c r="D8" s="384" t="s">
        <v>155</v>
      </c>
      <c r="E8" s="82"/>
      <c r="F8" s="527" t="s">
        <v>311</v>
      </c>
      <c r="G8" s="82"/>
      <c r="H8" s="82"/>
      <c r="I8" s="82"/>
      <c r="J8" s="82"/>
      <c r="K8" s="94"/>
      <c r="L8" s="245"/>
    </row>
    <row r="9" spans="1:12" ht="15.6" customHeight="1" thickBot="1">
      <c r="A9" s="65"/>
      <c r="B9" s="93"/>
      <c r="C9" s="82"/>
      <c r="D9" s="384" t="s">
        <v>263</v>
      </c>
      <c r="E9" s="82"/>
      <c r="F9" s="529">
        <v>800</v>
      </c>
      <c r="G9" s="82" t="s">
        <v>94</v>
      </c>
      <c r="H9" s="479" t="s">
        <v>264</v>
      </c>
      <c r="I9" s="82"/>
      <c r="J9" s="82"/>
      <c r="K9" s="480"/>
      <c r="L9" s="65"/>
    </row>
    <row r="10" spans="1:12" ht="15.6" customHeight="1" thickBot="1">
      <c r="A10" s="65"/>
      <c r="B10" s="93"/>
      <c r="C10" s="82"/>
      <c r="D10" s="384" t="s">
        <v>104</v>
      </c>
      <c r="E10" s="82"/>
      <c r="F10" s="529">
        <v>10000</v>
      </c>
      <c r="G10" s="82" t="s">
        <v>273</v>
      </c>
      <c r="H10" s="479" t="s">
        <v>153</v>
      </c>
      <c r="I10" s="82"/>
      <c r="J10" s="82"/>
      <c r="K10" s="480"/>
      <c r="L10" s="65"/>
    </row>
    <row r="11" spans="1:12" s="248" customFormat="1" ht="15.6" customHeight="1" thickBot="1">
      <c r="A11" s="245"/>
      <c r="B11" s="93"/>
      <c r="C11" s="143"/>
      <c r="D11" s="458"/>
      <c r="E11" s="82"/>
      <c r="F11" s="528">
        <v>5</v>
      </c>
      <c r="G11" s="82"/>
      <c r="H11" s="481"/>
      <c r="I11" s="82"/>
      <c r="J11" s="82"/>
      <c r="K11" s="480"/>
      <c r="L11" s="245"/>
    </row>
    <row r="12" spans="1:12" s="248" customFormat="1" ht="15.6" customHeight="1" thickBot="1">
      <c r="A12" s="245"/>
      <c r="B12" s="93"/>
      <c r="C12" s="143"/>
      <c r="D12" s="458" t="s">
        <v>313</v>
      </c>
      <c r="E12" s="82"/>
      <c r="F12" s="466">
        <v>5</v>
      </c>
      <c r="G12" s="82" t="s">
        <v>312</v>
      </c>
      <c r="H12" s="481" t="s">
        <v>274</v>
      </c>
      <c r="I12" s="82"/>
      <c r="J12" s="82"/>
      <c r="K12" s="480"/>
      <c r="L12" s="245"/>
    </row>
    <row r="13" spans="1:12" s="248" customFormat="1" ht="15.6" customHeight="1" thickBot="1">
      <c r="A13" s="245"/>
      <c r="B13" s="93"/>
      <c r="C13" s="143"/>
      <c r="D13" s="458" t="s">
        <v>261</v>
      </c>
      <c r="E13" s="82"/>
      <c r="F13" s="526">
        <v>5</v>
      </c>
      <c r="G13" s="82" t="s">
        <v>142</v>
      </c>
      <c r="H13" s="479" t="s">
        <v>262</v>
      </c>
      <c r="I13" s="82"/>
      <c r="J13" s="82"/>
      <c r="K13" s="482"/>
      <c r="L13" s="245"/>
    </row>
    <row r="14" spans="1:12" s="248" customFormat="1" ht="15.6" customHeight="1" thickBot="1">
      <c r="A14" s="245"/>
      <c r="B14" s="93"/>
      <c r="C14" s="143"/>
      <c r="D14" s="458" t="s">
        <v>381</v>
      </c>
      <c r="E14" s="82"/>
      <c r="F14" s="526" t="s">
        <v>384</v>
      </c>
      <c r="G14" s="82"/>
      <c r="H14" s="479" t="s">
        <v>382</v>
      </c>
      <c r="I14" s="82"/>
      <c r="J14" s="82"/>
      <c r="K14" s="482"/>
      <c r="L14" s="245"/>
    </row>
    <row r="15" spans="1:12" ht="18" thickBot="1">
      <c r="A15" s="65"/>
      <c r="B15" s="144"/>
      <c r="C15" s="145"/>
      <c r="D15" s="102"/>
      <c r="E15" s="102"/>
      <c r="F15" s="102"/>
      <c r="G15" s="377"/>
      <c r="H15" s="377"/>
      <c r="I15" s="102"/>
      <c r="J15" s="102"/>
      <c r="K15" s="105"/>
      <c r="L15" s="65"/>
    </row>
    <row r="16" spans="1:12" s="65" customFormat="1" ht="15.75" thickBot="1">
      <c r="J16" s="245"/>
    </row>
    <row r="17" spans="1:12" ht="21.75" customHeight="1">
      <c r="A17" s="65"/>
      <c r="B17" s="661" t="s">
        <v>96</v>
      </c>
      <c r="C17" s="662"/>
      <c r="D17" s="662"/>
      <c r="E17" s="662"/>
      <c r="F17" s="662"/>
      <c r="G17" s="662"/>
      <c r="H17" s="662"/>
      <c r="I17" s="662"/>
      <c r="J17" s="662"/>
      <c r="K17" s="663"/>
      <c r="L17" s="65"/>
    </row>
    <row r="18" spans="1:12" ht="20.100000000000001" customHeight="1">
      <c r="A18" s="65"/>
      <c r="B18" s="93"/>
      <c r="C18" s="79"/>
      <c r="D18" s="82"/>
      <c r="E18" s="143" t="s">
        <v>315</v>
      </c>
      <c r="F18" s="82"/>
      <c r="G18" s="82"/>
      <c r="H18" s="82"/>
      <c r="I18" s="82"/>
      <c r="J18" s="82"/>
      <c r="K18" s="94"/>
      <c r="L18" s="65"/>
    </row>
    <row r="19" spans="1:12">
      <c r="A19" s="65"/>
      <c r="B19" s="93"/>
      <c r="C19" s="82"/>
      <c r="D19" s="82"/>
      <c r="E19" s="237"/>
      <c r="F19" s="237" t="s">
        <v>154</v>
      </c>
      <c r="G19" s="82"/>
      <c r="H19" s="82"/>
      <c r="I19" s="82"/>
      <c r="J19" s="82"/>
      <c r="K19" s="94"/>
      <c r="L19" s="65"/>
    </row>
    <row r="20" spans="1:12">
      <c r="A20" s="65"/>
      <c r="B20" s="93"/>
      <c r="C20" s="82"/>
      <c r="D20" s="82"/>
      <c r="E20" s="236"/>
      <c r="F20" s="82"/>
      <c r="G20" s="82"/>
      <c r="H20" s="82"/>
      <c r="I20" s="82"/>
      <c r="J20" s="82"/>
      <c r="K20" s="94"/>
      <c r="L20" s="65"/>
    </row>
    <row r="21" spans="1:12" ht="15.75">
      <c r="A21" s="65"/>
      <c r="B21" s="93"/>
      <c r="C21" s="82"/>
      <c r="D21" s="82"/>
      <c r="E21" s="146" t="s">
        <v>13</v>
      </c>
      <c r="F21" s="146" t="s">
        <v>14</v>
      </c>
      <c r="G21" s="146" t="s">
        <v>15</v>
      </c>
      <c r="H21" s="146" t="s">
        <v>16</v>
      </c>
      <c r="I21" s="82"/>
      <c r="J21" s="82"/>
      <c r="K21" s="94"/>
      <c r="L21" s="114"/>
    </row>
    <row r="22" spans="1:12" ht="15.75">
      <c r="A22" s="65"/>
      <c r="B22" s="93"/>
      <c r="C22" s="82"/>
      <c r="D22" s="238" t="s">
        <v>127</v>
      </c>
      <c r="E22" s="226" t="s">
        <v>354</v>
      </c>
      <c r="F22" s="226" t="s">
        <v>285</v>
      </c>
      <c r="G22" s="226" t="s">
        <v>76</v>
      </c>
      <c r="H22" s="226" t="s">
        <v>77</v>
      </c>
      <c r="I22" s="82"/>
      <c r="J22" s="82"/>
      <c r="K22" s="94"/>
      <c r="L22" s="114"/>
    </row>
    <row r="23" spans="1:12" ht="4.5" customHeight="1" thickBot="1">
      <c r="A23" s="65"/>
      <c r="B23" s="93"/>
      <c r="C23" s="82"/>
      <c r="D23" s="82"/>
      <c r="E23" s="225"/>
      <c r="F23" s="82"/>
      <c r="G23" s="82"/>
      <c r="H23" s="82"/>
      <c r="I23" s="82"/>
      <c r="J23" s="82"/>
      <c r="K23" s="94"/>
      <c r="L23" s="114"/>
    </row>
    <row r="24" spans="1:12" ht="15.75">
      <c r="A24" s="65"/>
      <c r="B24" s="93"/>
      <c r="C24" s="82"/>
      <c r="D24" s="80" t="s">
        <v>89</v>
      </c>
      <c r="E24" s="467">
        <v>3</v>
      </c>
      <c r="F24" s="468" t="s">
        <v>41</v>
      </c>
      <c r="G24" s="468" t="s">
        <v>43</v>
      </c>
      <c r="H24" s="469">
        <v>40</v>
      </c>
      <c r="I24" s="82"/>
      <c r="J24" s="82"/>
      <c r="K24" s="94"/>
      <c r="L24" s="114"/>
    </row>
    <row r="25" spans="1:12" ht="15.75">
      <c r="A25" s="65"/>
      <c r="B25" s="93"/>
      <c r="C25" s="82"/>
      <c r="D25" s="80" t="s">
        <v>90</v>
      </c>
      <c r="E25" s="470">
        <v>1</v>
      </c>
      <c r="F25" s="471" t="s">
        <v>41</v>
      </c>
      <c r="G25" s="471" t="s">
        <v>43</v>
      </c>
      <c r="H25" s="472">
        <v>40</v>
      </c>
      <c r="I25" s="82"/>
      <c r="J25" s="82"/>
      <c r="K25" s="94"/>
      <c r="L25" s="114"/>
    </row>
    <row r="26" spans="1:12" ht="15.75">
      <c r="A26" s="65"/>
      <c r="B26" s="93"/>
      <c r="C26" s="82"/>
      <c r="D26" s="80" t="s">
        <v>91</v>
      </c>
      <c r="E26" s="470">
        <v>3</v>
      </c>
      <c r="F26" s="471" t="s">
        <v>41</v>
      </c>
      <c r="G26" s="471" t="s">
        <v>42</v>
      </c>
      <c r="H26" s="472">
        <v>40</v>
      </c>
      <c r="I26" s="82"/>
      <c r="J26" s="82"/>
      <c r="K26" s="94"/>
      <c r="L26" s="114"/>
    </row>
    <row r="27" spans="1:12" ht="16.5" thickBot="1">
      <c r="A27" s="65"/>
      <c r="B27" s="93"/>
      <c r="C27" s="82"/>
      <c r="D27" s="80" t="s">
        <v>92</v>
      </c>
      <c r="E27" s="474">
        <v>3</v>
      </c>
      <c r="F27" s="475" t="s">
        <v>41</v>
      </c>
      <c r="G27" s="475" t="s">
        <v>43</v>
      </c>
      <c r="H27" s="476">
        <v>40</v>
      </c>
      <c r="I27" s="82"/>
      <c r="J27" s="82"/>
      <c r="K27" s="94"/>
      <c r="L27" s="114"/>
    </row>
    <row r="28" spans="1:12" ht="15.75" thickBot="1">
      <c r="A28" s="65"/>
      <c r="B28" s="144"/>
      <c r="C28" s="102"/>
      <c r="D28" s="102"/>
      <c r="E28" s="102"/>
      <c r="F28" s="102"/>
      <c r="G28" s="102"/>
      <c r="H28" s="102"/>
      <c r="I28" s="102"/>
      <c r="J28" s="102"/>
      <c r="K28" s="105"/>
      <c r="L28" s="65"/>
    </row>
    <row r="29" spans="1:12" ht="15.75" thickBot="1">
      <c r="A29" s="65"/>
      <c r="B29" s="65"/>
      <c r="C29" s="65"/>
      <c r="D29" s="65"/>
      <c r="E29" s="65"/>
      <c r="F29" s="65"/>
      <c r="G29" s="65"/>
      <c r="H29" s="65"/>
      <c r="I29" s="65"/>
      <c r="J29" s="245"/>
      <c r="K29" s="65"/>
      <c r="L29" s="65"/>
    </row>
    <row r="30" spans="1:12" ht="21.75" customHeight="1">
      <c r="A30" s="65"/>
      <c r="B30" s="661" t="s">
        <v>97</v>
      </c>
      <c r="C30" s="662"/>
      <c r="D30" s="662"/>
      <c r="E30" s="662"/>
      <c r="F30" s="662"/>
      <c r="G30" s="662"/>
      <c r="H30" s="662"/>
      <c r="I30" s="662"/>
      <c r="J30" s="662"/>
      <c r="K30" s="663"/>
      <c r="L30" s="65"/>
    </row>
    <row r="31" spans="1:12" ht="39.950000000000003" customHeight="1">
      <c r="A31" s="65"/>
      <c r="B31" s="93"/>
      <c r="C31" s="143"/>
      <c r="D31" s="143"/>
      <c r="E31" s="665" t="s">
        <v>314</v>
      </c>
      <c r="F31" s="665"/>
      <c r="G31" s="665"/>
      <c r="H31" s="665"/>
      <c r="I31" s="665"/>
      <c r="J31" s="82"/>
      <c r="K31" s="94"/>
      <c r="L31" s="65"/>
    </row>
    <row r="32" spans="1:12" ht="20.100000000000001" customHeight="1">
      <c r="A32" s="65"/>
      <c r="B32" s="93"/>
      <c r="C32" s="143"/>
      <c r="D32" s="143"/>
      <c r="E32" s="235"/>
      <c r="F32" s="235" t="s">
        <v>107</v>
      </c>
      <c r="G32" s="82"/>
      <c r="H32" s="82"/>
      <c r="I32" s="82"/>
      <c r="J32" s="82"/>
      <c r="K32" s="94"/>
      <c r="L32" s="65"/>
    </row>
    <row r="33" spans="1:12" ht="15.75" customHeight="1">
      <c r="A33" s="65"/>
      <c r="B33" s="93"/>
      <c r="C33" s="143"/>
      <c r="D33" s="143"/>
      <c r="E33" s="237"/>
      <c r="F33" s="237" t="s">
        <v>154</v>
      </c>
      <c r="G33" s="82"/>
      <c r="H33" s="82"/>
      <c r="I33" s="82"/>
      <c r="J33" s="82"/>
      <c r="K33" s="94"/>
      <c r="L33" s="65"/>
    </row>
    <row r="34" spans="1:12" ht="15.75" customHeight="1">
      <c r="A34" s="65"/>
      <c r="B34" s="93"/>
      <c r="C34" s="143"/>
      <c r="D34" s="82"/>
      <c r="E34" s="82"/>
      <c r="F34" s="82"/>
      <c r="G34" s="82"/>
      <c r="H34" s="82"/>
      <c r="I34" s="82"/>
      <c r="J34" s="82"/>
      <c r="K34" s="94"/>
      <c r="L34" s="65"/>
    </row>
    <row r="35" spans="1:12" ht="15.75" customHeight="1">
      <c r="A35" s="65"/>
      <c r="B35" s="93"/>
      <c r="C35" s="82"/>
      <c r="D35" s="82"/>
      <c r="E35" s="146" t="s">
        <v>105</v>
      </c>
      <c r="F35" s="146" t="s">
        <v>106</v>
      </c>
      <c r="G35" s="146" t="s">
        <v>105</v>
      </c>
      <c r="H35" s="146"/>
      <c r="I35" s="146" t="s">
        <v>108</v>
      </c>
      <c r="J35" s="146"/>
      <c r="K35" s="94"/>
      <c r="L35" s="65"/>
    </row>
    <row r="36" spans="1:12" ht="15.75">
      <c r="A36" s="65"/>
      <c r="B36" s="93"/>
      <c r="C36" s="82"/>
      <c r="D36" s="80" t="s">
        <v>89</v>
      </c>
      <c r="E36" s="471" t="s">
        <v>2</v>
      </c>
      <c r="F36" s="471"/>
      <c r="G36" s="471"/>
      <c r="H36" s="139"/>
      <c r="I36" s="238" t="s">
        <v>7</v>
      </c>
      <c r="J36" s="238"/>
      <c r="K36" s="94"/>
      <c r="L36" s="65"/>
    </row>
    <row r="37" spans="1:12" ht="15.75">
      <c r="A37" s="65"/>
      <c r="B37" s="93"/>
      <c r="C37" s="82"/>
      <c r="D37" s="80" t="s">
        <v>90</v>
      </c>
      <c r="E37" s="471" t="s">
        <v>2</v>
      </c>
      <c r="F37" s="473"/>
      <c r="G37" s="471"/>
      <c r="H37" s="139"/>
      <c r="I37" s="238" t="s">
        <v>5</v>
      </c>
      <c r="J37" s="238"/>
      <c r="K37" s="94"/>
      <c r="L37" s="65"/>
    </row>
    <row r="38" spans="1:12" ht="15.75">
      <c r="A38" s="65"/>
      <c r="B38" s="93"/>
      <c r="C38" s="82"/>
      <c r="D38" s="80" t="s">
        <v>91</v>
      </c>
      <c r="E38" s="471" t="s">
        <v>2</v>
      </c>
      <c r="F38" s="471"/>
      <c r="G38" s="471"/>
      <c r="H38" s="139"/>
      <c r="I38" s="238" t="s">
        <v>4</v>
      </c>
      <c r="J38" s="238"/>
      <c r="K38" s="94"/>
      <c r="L38" s="65"/>
    </row>
    <row r="39" spans="1:12">
      <c r="A39" s="65"/>
      <c r="B39" s="93"/>
      <c r="C39" s="82"/>
      <c r="D39" s="80" t="s">
        <v>92</v>
      </c>
      <c r="E39" s="471" t="s">
        <v>2</v>
      </c>
      <c r="F39" s="471"/>
      <c r="G39" s="471" t="s">
        <v>5</v>
      </c>
      <c r="H39" s="82"/>
      <c r="I39" s="238" t="s">
        <v>3</v>
      </c>
      <c r="J39" s="238"/>
      <c r="K39" s="94"/>
      <c r="L39" s="65"/>
    </row>
    <row r="40" spans="1:12" s="248" customFormat="1">
      <c r="A40" s="245"/>
      <c r="B40" s="93"/>
      <c r="C40" s="82"/>
      <c r="D40" s="80"/>
      <c r="E40" s="259"/>
      <c r="F40" s="259"/>
      <c r="G40" s="259"/>
      <c r="H40" s="82"/>
      <c r="I40" s="238" t="s">
        <v>2</v>
      </c>
      <c r="J40" s="238"/>
      <c r="K40" s="94"/>
      <c r="L40" s="245"/>
    </row>
    <row r="41" spans="1:12" ht="19.5" thickBot="1">
      <c r="A41" s="65"/>
      <c r="B41" s="144"/>
      <c r="C41" s="102"/>
      <c r="D41" s="102"/>
      <c r="E41" s="147"/>
      <c r="F41" s="102"/>
      <c r="G41" s="102"/>
      <c r="H41" s="102"/>
      <c r="I41" s="102"/>
      <c r="J41" s="102"/>
      <c r="K41" s="105"/>
      <c r="L41" s="65"/>
    </row>
    <row r="42" spans="1:12">
      <c r="A42" s="65"/>
      <c r="B42" s="65"/>
      <c r="C42" s="65"/>
      <c r="D42" s="65"/>
      <c r="E42" s="65"/>
      <c r="F42" s="65"/>
      <c r="G42" s="65"/>
      <c r="H42" s="65"/>
      <c r="I42" s="65"/>
      <c r="J42" s="245"/>
      <c r="K42" s="65"/>
      <c r="L42" s="65"/>
    </row>
    <row r="43" spans="1:12" hidden="1">
      <c r="A43" s="65"/>
      <c r="B43" s="65"/>
      <c r="C43" s="65"/>
      <c r="D43" s="65"/>
      <c r="E43" s="65"/>
      <c r="F43" s="65"/>
      <c r="G43" s="65"/>
      <c r="H43" s="65"/>
      <c r="I43" s="65"/>
      <c r="J43" s="245"/>
      <c r="K43" s="65"/>
      <c r="L43" s="65"/>
    </row>
    <row r="44" spans="1:12" hidden="1">
      <c r="A44" s="2"/>
      <c r="B44" s="2"/>
      <c r="C44" s="2"/>
      <c r="D44" s="2"/>
      <c r="E44" s="2"/>
      <c r="F44" s="2"/>
      <c r="G44" s="2"/>
      <c r="H44" s="2"/>
      <c r="I44" s="2"/>
      <c r="J44" s="248"/>
      <c r="K44" s="2"/>
      <c r="L44" s="2"/>
    </row>
    <row r="45" spans="1:12" hidden="1"/>
    <row r="46" spans="1:12" hidden="1"/>
    <row r="47" spans="1:12" hidden="1"/>
    <row r="48" spans="1:12" hidden="1"/>
    <row r="49" spans="5:5" hidden="1"/>
    <row r="50" spans="5:5" hidden="1"/>
    <row r="51" spans="5:5" hidden="1"/>
    <row r="52" spans="5:5" hidden="1"/>
    <row r="53" spans="5:5" hidden="1"/>
    <row r="54" spans="5:5" hidden="1">
      <c r="E54" s="2"/>
    </row>
    <row r="55" spans="5:5" hidden="1">
      <c r="E55" s="2"/>
    </row>
    <row r="56" spans="5:5" hidden="1">
      <c r="E56" s="2"/>
    </row>
    <row r="57" spans="5:5" hidden="1">
      <c r="E57" s="2"/>
    </row>
    <row r="58" spans="5:5" hidden="1">
      <c r="E58" s="2"/>
    </row>
    <row r="59" spans="5:5" hidden="1"/>
    <row r="60" spans="5:5" hidden="1"/>
    <row r="61" spans="5:5" hidden="1"/>
    <row r="62" spans="5:5" hidden="1"/>
    <row r="63" spans="5:5" hidden="1"/>
    <row r="64" spans="5:5" hidden="1"/>
    <row r="65" hidden="1"/>
  </sheetData>
  <mergeCells count="5">
    <mergeCell ref="B3:K3"/>
    <mergeCell ref="B17:K17"/>
    <mergeCell ref="B30:K30"/>
    <mergeCell ref="A1:L1"/>
    <mergeCell ref="E31:I31"/>
  </mergeCells>
  <conditionalFormatting sqref="G38:H38 L21:L27 E23 E35:G35 H36:H37 D24:H27 E21:H21 D36:G40">
    <cfRule type="cellIs" dxfId="49" priority="37" operator="equal">
      <formula>"S"</formula>
    </cfRule>
    <cfRule type="cellIs" dxfId="48" priority="38" operator="equal">
      <formula>"P"</formula>
    </cfRule>
    <cfRule type="cellIs" dxfId="47" priority="39" operator="equal">
      <formula>"R"</formula>
    </cfRule>
    <cfRule type="cellIs" dxfId="46" priority="40" operator="equal">
      <formula>"U"</formula>
    </cfRule>
    <cfRule type="cellIs" dxfId="45" priority="41" operator="equal">
      <formula>"H"</formula>
    </cfRule>
    <cfRule type="cellIs" dxfId="44" priority="42" operator="equal">
      <formula>"F"</formula>
    </cfRule>
  </conditionalFormatting>
  <conditionalFormatting sqref="F12">
    <cfRule type="cellIs" dxfId="43" priority="1" operator="equal">
      <formula>"S"</formula>
    </cfRule>
    <cfRule type="cellIs" dxfId="42" priority="2" operator="equal">
      <formula>"P"</formula>
    </cfRule>
    <cfRule type="cellIs" dxfId="41" priority="3" operator="equal">
      <formula>"R"</formula>
    </cfRule>
    <cfRule type="cellIs" dxfId="40" priority="4" operator="equal">
      <formula>"U"</formula>
    </cfRule>
    <cfRule type="cellIs" dxfId="39" priority="5" operator="equal">
      <formula>"H"</formula>
    </cfRule>
    <cfRule type="cellIs" dxfId="38" priority="6" operator="equal">
      <formula>"F"</formula>
    </cfRule>
  </conditionalFormatting>
  <dataValidations count="10">
    <dataValidation type="list" allowBlank="1" showInputMessage="1" showErrorMessage="1" error="Choose from pedestrian refige, straight pelican, staggered pelican, footbridge, or underpass" sqref="E36:G39">
      <formula1>fac_names</formula1>
    </dataValidation>
    <dataValidation type="list" allowBlank="1" showInputMessage="1" showErrorMessage="1" error="choose from 10, 20, 30,or 40mph" sqref="H24:H27">
      <formula1>atts_speed</formula1>
    </dataValidation>
    <dataValidation type="list" allowBlank="1" showInputMessage="1" showErrorMessage="1" error="choose from low, medium, or high" sqref="G24:G27">
      <formula1>atts_density</formula1>
    </dataValidation>
    <dataValidation type="list" allowBlank="1" showInputMessage="1" showErrorMessage="1" error="choose from wide, narrow, or no" sqref="F24:F27">
      <formula1>atts_cr</formula1>
    </dataValidation>
    <dataValidation type="list" allowBlank="1" showInputMessage="1" showErrorMessage="1" error="choose from 1, 2, or 3" sqref="E24:E27">
      <formula1>atts_lanes</formula1>
    </dataValidation>
    <dataValidation type="whole" allowBlank="1" showInputMessage="1" showErrorMessage="1" error="Choose a whole number from 100 to 2000" sqref="F9">
      <formula1>100</formula1>
      <formula2>5000</formula2>
    </dataValidation>
    <dataValidation type="decimal" operator="greaterThan" allowBlank="1" showInputMessage="1" showErrorMessage="1" error="Choose a number above 1000" sqref="F10">
      <formula1>999.999</formula1>
    </dataValidation>
    <dataValidation type="whole" allowBlank="1" showInputMessage="1" showErrorMessage="1" error="Please insert a whole number from 1 to 20" sqref="F12">
      <formula1>1</formula1>
      <formula2>20</formula2>
    </dataValidation>
    <dataValidation type="decimal" allowBlank="1" showInputMessage="1" showErrorMessage="1" error="Choose a value between 0 and 10" sqref="F13">
      <formula1>0</formula1>
      <formula2>10</formula2>
    </dataValidation>
    <dataValidation type="list" allowBlank="1" showInputMessage="1" showErrorMessage="1" error="Choose a value between 0 and 10" sqref="F14">
      <formula1>countries</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4">
    <tabColor theme="9" tint="0.59999389629810485"/>
  </sheetPr>
  <dimension ref="A1:AE165"/>
  <sheetViews>
    <sheetView zoomScale="80" zoomScaleNormal="80" workbookViewId="0">
      <selection sqref="A1:Z1"/>
    </sheetView>
  </sheetViews>
  <sheetFormatPr defaultColWidth="0" defaultRowHeight="15" zeroHeight="1"/>
  <cols>
    <col min="1" max="1" width="4.28515625" style="245" customWidth="1"/>
    <col min="2" max="2" width="3.7109375" style="245" bestFit="1" customWidth="1"/>
    <col min="3" max="3" width="31.42578125" style="245" customWidth="1"/>
    <col min="4" max="4" width="13.85546875" style="245" customWidth="1"/>
    <col min="5" max="5" width="10.7109375" style="245" customWidth="1"/>
    <col min="6" max="14" width="9.7109375" style="245" customWidth="1"/>
    <col min="15" max="15" width="11.28515625" style="245" customWidth="1"/>
    <col min="16" max="16" width="11.42578125" style="245" customWidth="1"/>
    <col min="17" max="17" width="12.28515625" style="245" customWidth="1"/>
    <col min="18" max="24" width="9.7109375" style="245" customWidth="1"/>
    <col min="25" max="26" width="9.140625" style="245" customWidth="1"/>
    <col min="27" max="16384" width="9.140625" style="244" hidden="1"/>
  </cols>
  <sheetData>
    <row r="1" spans="1:31" ht="45" customHeight="1" thickBot="1">
      <c r="A1" s="667" t="s">
        <v>115</v>
      </c>
      <c r="B1" s="668"/>
      <c r="C1" s="668"/>
      <c r="D1" s="668"/>
      <c r="E1" s="668"/>
      <c r="F1" s="668"/>
      <c r="G1" s="668"/>
      <c r="H1" s="668"/>
      <c r="I1" s="668"/>
      <c r="J1" s="668"/>
      <c r="K1" s="668"/>
      <c r="L1" s="668"/>
      <c r="M1" s="668"/>
      <c r="N1" s="668"/>
      <c r="O1" s="668"/>
      <c r="P1" s="668"/>
      <c r="Q1" s="668"/>
      <c r="R1" s="668"/>
      <c r="S1" s="668"/>
      <c r="T1" s="668"/>
      <c r="U1" s="668"/>
      <c r="V1" s="668"/>
      <c r="W1" s="668"/>
      <c r="X1" s="668"/>
      <c r="Y1" s="668"/>
      <c r="Z1" s="669"/>
    </row>
    <row r="2" spans="1:31"/>
    <row r="3" spans="1:31" ht="18.75">
      <c r="D3" s="270" t="str">
        <f>"In the Direct page, you said that the demand was " &amp; Direct!F10 &amp; " walking trips per day"</f>
        <v>In the Direct page, you said that the demand was 10000 walking trips per day</v>
      </c>
      <c r="H3" s="114"/>
      <c r="I3" s="114"/>
      <c r="N3" s="114"/>
      <c r="O3" s="114"/>
      <c r="P3" s="114"/>
      <c r="T3" s="114"/>
      <c r="U3" s="114"/>
      <c r="X3" s="114"/>
      <c r="Y3" s="246"/>
    </row>
    <row r="4" spans="1:31" ht="18.75">
      <c r="C4" s="270"/>
      <c r="H4" s="114"/>
      <c r="I4" s="114"/>
      <c r="N4" s="114"/>
      <c r="O4" s="114"/>
      <c r="P4" s="114"/>
      <c r="T4" s="114"/>
      <c r="U4" s="114"/>
      <c r="X4" s="114"/>
      <c r="Y4" s="246"/>
    </row>
    <row r="5" spans="1:31" ht="18.75">
      <c r="D5" s="270" t="str">
        <f>"If you have information on who wants to make those " &amp; Direct!F10 &amp; " trips (age group), how (walking speed) and why (trip purpose), please fill it below"</f>
        <v>If you have information on who wants to make those 10000 trips (age group), how (walking speed) and why (trip purpose), please fill it below</v>
      </c>
    </row>
    <row r="6" spans="1:31" ht="18.75">
      <c r="C6" s="349" t="s">
        <v>126</v>
      </c>
      <c r="D6" s="271" t="s">
        <v>141</v>
      </c>
    </row>
    <row r="7" spans="1:31" ht="19.5" thickBot="1">
      <c r="B7" s="274"/>
      <c r="C7" s="342"/>
      <c r="Y7" s="246"/>
      <c r="Z7" s="246"/>
    </row>
    <row r="8" spans="1:31" ht="21.75" thickBot="1">
      <c r="B8" s="246"/>
      <c r="C8" s="320"/>
      <c r="D8" s="670" t="s">
        <v>257</v>
      </c>
      <c r="E8" s="670"/>
      <c r="F8" s="670"/>
      <c r="G8" s="670"/>
      <c r="H8" s="670"/>
      <c r="I8" s="670"/>
      <c r="J8" s="670"/>
      <c r="K8" s="671"/>
      <c r="L8" s="320"/>
      <c r="M8" s="637" t="s">
        <v>259</v>
      </c>
      <c r="N8" s="638"/>
      <c r="O8" s="638"/>
      <c r="P8" s="638"/>
      <c r="Q8" s="638"/>
      <c r="R8" s="638"/>
      <c r="S8" s="638"/>
      <c r="T8" s="638"/>
      <c r="U8" s="638"/>
      <c r="V8" s="638"/>
      <c r="W8" s="638"/>
      <c r="X8" s="639"/>
      <c r="Y8" s="320"/>
      <c r="Z8" s="246"/>
    </row>
    <row r="9" spans="1:31" s="245" customFormat="1">
      <c r="B9" s="246"/>
      <c r="C9" s="246"/>
      <c r="D9" s="241"/>
      <c r="E9" s="242"/>
      <c r="F9" s="242"/>
      <c r="G9" s="242"/>
      <c r="H9" s="242"/>
      <c r="I9" s="242"/>
      <c r="J9" s="242"/>
      <c r="K9" s="243"/>
      <c r="L9" s="246"/>
      <c r="M9" s="241"/>
      <c r="N9" s="242"/>
      <c r="O9" s="242"/>
      <c r="P9" s="242"/>
      <c r="Q9" s="242"/>
      <c r="R9" s="242"/>
      <c r="S9" s="242"/>
      <c r="T9" s="242"/>
      <c r="U9" s="242"/>
      <c r="V9" s="242"/>
      <c r="W9" s="242"/>
      <c r="X9" s="243"/>
      <c r="Y9" s="246"/>
      <c r="Z9" s="246"/>
      <c r="AA9" s="244"/>
      <c r="AB9" s="244"/>
      <c r="AC9" s="244"/>
      <c r="AD9" s="244"/>
      <c r="AE9" s="244"/>
    </row>
    <row r="10" spans="1:31" s="245" customFormat="1" ht="17.25">
      <c r="B10" s="246"/>
      <c r="C10" s="246"/>
      <c r="D10" s="93"/>
      <c r="E10" s="97" t="s">
        <v>152</v>
      </c>
      <c r="F10" s="283"/>
      <c r="G10" s="140"/>
      <c r="H10" s="140"/>
      <c r="I10" s="140"/>
      <c r="J10" s="140"/>
      <c r="K10" s="258"/>
      <c r="L10" s="273"/>
      <c r="M10" s="324"/>
      <c r="N10" s="261"/>
      <c r="O10" s="235" t="s">
        <v>146</v>
      </c>
      <c r="P10" s="235"/>
      <c r="Q10" s="140"/>
      <c r="R10" s="140"/>
      <c r="S10" s="140"/>
      <c r="T10" s="140"/>
      <c r="U10" s="140"/>
      <c r="V10" s="82"/>
      <c r="W10" s="142"/>
      <c r="X10" s="94"/>
      <c r="Y10" s="246"/>
      <c r="Z10" s="246"/>
      <c r="AA10" s="244"/>
      <c r="AB10" s="244"/>
      <c r="AC10" s="244"/>
      <c r="AD10" s="244"/>
      <c r="AE10" s="244"/>
    </row>
    <row r="11" spans="1:31" s="245" customFormat="1" ht="9.9499999999999993" customHeight="1">
      <c r="B11" s="246"/>
      <c r="C11" s="72"/>
      <c r="D11" s="93"/>
      <c r="E11" s="284"/>
      <c r="F11" s="283"/>
      <c r="G11" s="140"/>
      <c r="H11" s="140"/>
      <c r="I11" s="140"/>
      <c r="J11" s="140"/>
      <c r="K11" s="258"/>
      <c r="L11" s="273"/>
      <c r="M11" s="324"/>
      <c r="N11" s="261"/>
      <c r="O11" s="235"/>
      <c r="P11" s="235"/>
      <c r="Q11" s="140"/>
      <c r="R11" s="140"/>
      <c r="S11" s="140"/>
      <c r="T11" s="140"/>
      <c r="U11" s="140"/>
      <c r="V11" s="82"/>
      <c r="W11" s="142"/>
      <c r="X11" s="94"/>
      <c r="Y11" s="246"/>
      <c r="Z11" s="246"/>
      <c r="AA11" s="244"/>
      <c r="AB11" s="244"/>
      <c r="AC11" s="244"/>
      <c r="AD11" s="244"/>
      <c r="AE11" s="244"/>
    </row>
    <row r="12" spans="1:31" s="245" customFormat="1" ht="18.75" customHeight="1">
      <c r="B12" s="246"/>
      <c r="C12" s="72"/>
      <c r="D12" s="93"/>
      <c r="E12" s="284"/>
      <c r="F12" s="283"/>
      <c r="G12" s="666" t="str">
        <f>IF($E$18=0,"!! You did not specify any value. The tool will allocate the values as follows",IF($E$18&lt;100,"!! Total adds to " &amp; $E$18 &amp; "%. Please reassign the remaining " &amp; 100-$E$18 &amp;"%. Otherwise, the tool will allocate the values:",IF($E$18&gt;100,"!! Total adds to " &amp; $E$18 &amp; "%. Please remove " &amp; $E$18-100 &amp;"%. Otherwise, the tool will allocate the values:","")))</f>
        <v>!! You did not specify any value. The tool will allocate the values as follows</v>
      </c>
      <c r="H12" s="666"/>
      <c r="I12" s="140"/>
      <c r="J12" s="140"/>
      <c r="K12" s="258"/>
      <c r="L12" s="273"/>
      <c r="M12" s="325"/>
      <c r="N12" s="676" t="s">
        <v>143</v>
      </c>
      <c r="O12" s="677"/>
      <c r="P12" s="677"/>
      <c r="Q12" s="677"/>
      <c r="R12" s="677"/>
      <c r="S12" s="677"/>
      <c r="T12" s="677"/>
      <c r="U12" s="677"/>
      <c r="V12" s="677"/>
      <c r="W12" s="678"/>
      <c r="X12" s="94"/>
      <c r="Y12" s="246"/>
      <c r="Z12" s="246"/>
      <c r="AA12" s="244"/>
      <c r="AB12" s="244"/>
      <c r="AC12" s="244"/>
      <c r="AD12" s="244"/>
      <c r="AE12" s="244"/>
    </row>
    <row r="13" spans="1:31" s="245" customFormat="1" ht="5.45" customHeight="1">
      <c r="B13" s="246"/>
      <c r="C13" s="72"/>
      <c r="D13" s="93"/>
      <c r="E13" s="284"/>
      <c r="F13" s="283"/>
      <c r="G13" s="666"/>
      <c r="H13" s="666"/>
      <c r="I13" s="140"/>
      <c r="J13" s="140"/>
      <c r="K13" s="258"/>
      <c r="L13" s="273"/>
      <c r="M13" s="325"/>
      <c r="N13" s="350"/>
      <c r="O13" s="351"/>
      <c r="P13" s="351"/>
      <c r="Q13" s="351"/>
      <c r="R13" s="351"/>
      <c r="S13" s="351"/>
      <c r="T13" s="351"/>
      <c r="U13" s="351"/>
      <c r="V13" s="351"/>
      <c r="W13" s="352"/>
      <c r="X13" s="94"/>
      <c r="Y13" s="246"/>
      <c r="Z13" s="246"/>
      <c r="AA13" s="244"/>
      <c r="AB13" s="244"/>
      <c r="AC13" s="244"/>
      <c r="AD13" s="244"/>
      <c r="AE13" s="244"/>
    </row>
    <row r="14" spans="1:31" s="245" customFormat="1" ht="20.100000000000001" customHeight="1">
      <c r="B14" s="246"/>
      <c r="C14" s="246"/>
      <c r="D14" s="444" t="s">
        <v>143</v>
      </c>
      <c r="E14" s="715"/>
      <c r="F14" s="290"/>
      <c r="G14" s="666"/>
      <c r="H14" s="666"/>
      <c r="I14" s="295"/>
      <c r="J14" s="298">
        <f>IF($G$12="","",IF($E$18=0,100/3,100*E14/$E$18))</f>
        <v>33.333333333333336</v>
      </c>
      <c r="K14" s="299" t="str">
        <f>IF($G$12="","","%")</f>
        <v>%</v>
      </c>
      <c r="L14" s="318"/>
      <c r="M14" s="326"/>
      <c r="N14" s="353"/>
      <c r="O14" s="354" t="s">
        <v>138</v>
      </c>
      <c r="P14" s="716"/>
      <c r="Q14" s="355" t="s">
        <v>142</v>
      </c>
      <c r="R14" s="672" t="str">
        <f>IF($P$17=0,"!! You did not specify any value. The tool will allocate the values as follows",IF($P$17&lt;100,"!! Total adds to " &amp; $P$17 &amp; "%. Please reassign the remaining " &amp; 100-$P$17 &amp;"%. Otherwise, the tool will allocate the values as follows",IF($P$17&gt;100,"!! Total adds to " &amp; $P$17 &amp; "%. Please remove " &amp; $P$17-100 &amp;"%. Otherwise, the tool will allocate the values:","")))</f>
        <v>!! You did not specify any value. The tool will allocate the values as follows</v>
      </c>
      <c r="S14" s="672"/>
      <c r="T14" s="672"/>
      <c r="U14" s="356"/>
      <c r="V14" s="357">
        <f>IF($R$14="","",IF($P$17=0,100/3,100*P14/$P$17))</f>
        <v>33.333333333333336</v>
      </c>
      <c r="W14" s="358" t="str">
        <f>IF($R$14="","","%")</f>
        <v>%</v>
      </c>
      <c r="X14" s="94"/>
      <c r="Y14" s="246"/>
      <c r="Z14" s="246"/>
      <c r="AA14" s="244"/>
      <c r="AB14" s="244"/>
      <c r="AC14" s="244"/>
      <c r="AD14" s="244"/>
      <c r="AE14" s="244"/>
    </row>
    <row r="15" spans="1:31" s="245" customFormat="1" ht="20.100000000000001" customHeight="1">
      <c r="B15" s="246"/>
      <c r="D15" s="445" t="s">
        <v>144</v>
      </c>
      <c r="E15" s="715"/>
      <c r="F15" s="291" t="s">
        <v>142</v>
      </c>
      <c r="G15" s="666"/>
      <c r="H15" s="666"/>
      <c r="I15" s="295"/>
      <c r="J15" s="298">
        <f>IF($G$12="","",IF($E$18=0,100/3,100*E15/$E$18))</f>
        <v>33.333333333333336</v>
      </c>
      <c r="K15" s="334" t="str">
        <f>IF($G$12="","","%")</f>
        <v>%</v>
      </c>
      <c r="L15" s="313"/>
      <c r="M15" s="327"/>
      <c r="N15" s="359"/>
      <c r="O15" s="354" t="s">
        <v>140</v>
      </c>
      <c r="P15" s="716"/>
      <c r="Q15" s="355" t="s">
        <v>142</v>
      </c>
      <c r="R15" s="672"/>
      <c r="S15" s="672"/>
      <c r="T15" s="672"/>
      <c r="U15" s="356"/>
      <c r="V15" s="357">
        <f>IF($R$14="","",IF($P$17=0,100/3,100*P15/$P$17))</f>
        <v>33.333333333333336</v>
      </c>
      <c r="W15" s="358" t="str">
        <f>IF($R$14="","","%")</f>
        <v>%</v>
      </c>
      <c r="X15" s="94"/>
      <c r="Y15" s="246"/>
      <c r="Z15" s="246"/>
      <c r="AA15" s="244"/>
      <c r="AB15" s="244"/>
      <c r="AC15" s="244"/>
      <c r="AD15" s="244"/>
      <c r="AE15" s="244"/>
    </row>
    <row r="16" spans="1:31" s="245" customFormat="1" ht="20.100000000000001" customHeight="1">
      <c r="B16" s="246"/>
      <c r="D16" s="446" t="s">
        <v>151</v>
      </c>
      <c r="E16" s="715"/>
      <c r="F16" s="292" t="s">
        <v>142</v>
      </c>
      <c r="G16" s="666"/>
      <c r="H16" s="666"/>
      <c r="I16" s="295"/>
      <c r="J16" s="298">
        <f>IF($G$12="","",IF($E$18=0,100/3,100*E16/$E$18))</f>
        <v>33.333333333333336</v>
      </c>
      <c r="K16" s="300" t="str">
        <f>IF($G$12="","","%")</f>
        <v>%</v>
      </c>
      <c r="L16" s="313"/>
      <c r="M16" s="327"/>
      <c r="N16" s="359"/>
      <c r="O16" s="354" t="s">
        <v>139</v>
      </c>
      <c r="P16" s="716"/>
      <c r="Q16" s="355" t="s">
        <v>142</v>
      </c>
      <c r="R16" s="672"/>
      <c r="S16" s="672"/>
      <c r="T16" s="672"/>
      <c r="U16" s="356"/>
      <c r="V16" s="357">
        <f>IF($R$14="","",IF($P$17=0,100/3,100*P16/$P$17))</f>
        <v>33.333333333333336</v>
      </c>
      <c r="W16" s="358" t="str">
        <f>IF($R$14="","","%")</f>
        <v>%</v>
      </c>
      <c r="X16" s="94"/>
      <c r="Y16" s="246"/>
      <c r="Z16" s="246"/>
      <c r="AA16" s="244"/>
      <c r="AB16" s="244"/>
      <c r="AC16" s="244"/>
      <c r="AD16" s="244"/>
      <c r="AE16" s="244"/>
    </row>
    <row r="17" spans="2:31" s="245" customFormat="1" ht="14.65" customHeight="1">
      <c r="B17" s="246"/>
      <c r="D17" s="343"/>
      <c r="E17" s="268"/>
      <c r="F17" s="292"/>
      <c r="G17" s="666"/>
      <c r="H17" s="666"/>
      <c r="I17" s="312" t="str">
        <f>IF($G$12="","","Total")</f>
        <v>Total</v>
      </c>
      <c r="J17" s="268">
        <f>IF($G$12="","",J14+J15+J16)</f>
        <v>100</v>
      </c>
      <c r="K17" s="300" t="str">
        <f>IF($G$12="","","%")</f>
        <v>%</v>
      </c>
      <c r="L17" s="314"/>
      <c r="M17" s="328"/>
      <c r="N17" s="360"/>
      <c r="O17" s="361" t="s">
        <v>131</v>
      </c>
      <c r="P17" s="362">
        <f>P14+P15+P16</f>
        <v>0</v>
      </c>
      <c r="Q17" s="363" t="s">
        <v>142</v>
      </c>
      <c r="R17" s="364"/>
      <c r="S17" s="364"/>
      <c r="T17" s="364"/>
      <c r="U17" s="365" t="str">
        <f>IF($R$14="","","Total")</f>
        <v>Total</v>
      </c>
      <c r="V17" s="366">
        <f>IF($R$14="","",V14+V15+V16)</f>
        <v>100</v>
      </c>
      <c r="W17" s="367" t="str">
        <f>IF($R$14="","","%")</f>
        <v>%</v>
      </c>
      <c r="X17" s="94"/>
      <c r="Y17" s="321"/>
      <c r="Z17" s="246"/>
      <c r="AA17" s="244"/>
      <c r="AB17" s="244"/>
      <c r="AC17" s="244"/>
      <c r="AD17" s="244"/>
      <c r="AE17" s="244"/>
    </row>
    <row r="18" spans="2:31" s="245" customFormat="1" ht="14.65" customHeight="1">
      <c r="B18" s="246"/>
      <c r="D18" s="343" t="s">
        <v>131</v>
      </c>
      <c r="E18" s="268">
        <f>E14+E15+E16</f>
        <v>0</v>
      </c>
      <c r="F18" s="292" t="s">
        <v>142</v>
      </c>
      <c r="G18" s="666"/>
      <c r="H18" s="666"/>
      <c r="I18" s="295"/>
      <c r="J18" s="82"/>
      <c r="K18" s="94"/>
      <c r="L18" s="314"/>
      <c r="M18" s="328"/>
      <c r="N18" s="282"/>
      <c r="O18" s="285"/>
      <c r="P18" s="82"/>
      <c r="Q18" s="281"/>
      <c r="R18" s="296"/>
      <c r="S18" s="296"/>
      <c r="T18" s="296"/>
      <c r="U18" s="285"/>
      <c r="V18" s="268"/>
      <c r="W18" s="292"/>
      <c r="X18" s="94"/>
      <c r="Y18" s="246"/>
      <c r="Z18" s="246"/>
      <c r="AA18" s="244"/>
      <c r="AB18" s="244"/>
      <c r="AC18" s="244"/>
      <c r="AD18" s="244"/>
      <c r="AE18" s="244"/>
    </row>
    <row r="19" spans="2:31" s="245" customFormat="1" ht="18.75" customHeight="1">
      <c r="B19" s="246"/>
      <c r="D19" s="93"/>
      <c r="E19" s="295"/>
      <c r="F19" s="295"/>
      <c r="G19" s="666"/>
      <c r="H19" s="666"/>
      <c r="I19" s="295"/>
      <c r="J19" s="295"/>
      <c r="K19" s="335"/>
      <c r="L19" s="319"/>
      <c r="M19" s="329"/>
      <c r="N19" s="673" t="s">
        <v>144</v>
      </c>
      <c r="O19" s="674"/>
      <c r="P19" s="674"/>
      <c r="Q19" s="674"/>
      <c r="R19" s="674"/>
      <c r="S19" s="674"/>
      <c r="T19" s="674"/>
      <c r="U19" s="674"/>
      <c r="V19" s="674"/>
      <c r="W19" s="675"/>
      <c r="X19" s="94"/>
      <c r="Y19" s="246"/>
      <c r="Z19" s="246"/>
      <c r="AA19" s="244"/>
      <c r="AB19" s="244"/>
      <c r="AC19" s="244"/>
      <c r="AD19" s="244"/>
      <c r="AE19" s="244"/>
    </row>
    <row r="20" spans="2:31" s="245" customFormat="1" ht="5.45" customHeight="1" thickBot="1">
      <c r="B20" s="246"/>
      <c r="D20" s="344"/>
      <c r="E20" s="345"/>
      <c r="F20" s="346"/>
      <c r="G20" s="348"/>
      <c r="H20" s="348"/>
      <c r="I20" s="336"/>
      <c r="J20" s="336"/>
      <c r="K20" s="269"/>
      <c r="L20" s="273"/>
      <c r="M20" s="325"/>
      <c r="N20" s="350"/>
      <c r="O20" s="351"/>
      <c r="P20" s="351"/>
      <c r="Q20" s="351"/>
      <c r="R20" s="351"/>
      <c r="S20" s="351"/>
      <c r="T20" s="351"/>
      <c r="U20" s="351"/>
      <c r="V20" s="351"/>
      <c r="W20" s="352"/>
      <c r="X20" s="94"/>
      <c r="Y20" s="246"/>
      <c r="Z20" s="246"/>
      <c r="AA20" s="244"/>
      <c r="AB20" s="244"/>
      <c r="AC20" s="244"/>
      <c r="AD20" s="244"/>
      <c r="AE20" s="244"/>
    </row>
    <row r="21" spans="2:31" s="245" customFormat="1" ht="18" customHeight="1" thickBot="1">
      <c r="B21" s="246"/>
      <c r="C21" s="319"/>
      <c r="D21" s="246"/>
      <c r="E21" s="246"/>
      <c r="F21" s="347"/>
      <c r="G21" s="347"/>
      <c r="H21" s="339"/>
      <c r="I21" s="246"/>
      <c r="J21" s="246"/>
      <c r="L21" s="315"/>
      <c r="M21" s="329"/>
      <c r="N21" s="368"/>
      <c r="O21" s="354" t="s">
        <v>138</v>
      </c>
      <c r="P21" s="716"/>
      <c r="Q21" s="355" t="s">
        <v>142</v>
      </c>
      <c r="R21" s="672" t="str">
        <f>IF($P$24=0,"!! You did not specify any value. The tool will allocate the values as follows",IF($P$24&lt;100,"!! Total adds to " &amp; $P$24 &amp; "%. Please reassign the remaining " &amp; 100-$P$24 &amp;"%. Otherwise, the tool will allocate the values as follows",IF($P$24&gt;100,"!! Total adds to " &amp; $P$24 &amp; "%. Please remove " &amp; $P$24-100 &amp;"%. Otherwise, the tool will allocate the values:","")))</f>
        <v>!! You did not specify any value. The tool will allocate the values as follows</v>
      </c>
      <c r="S21" s="672"/>
      <c r="T21" s="672"/>
      <c r="U21" s="356"/>
      <c r="V21" s="357">
        <f>IF($R$21="","",IF($P$24=0,100/3,100*P21/$P$24))</f>
        <v>33.333333333333336</v>
      </c>
      <c r="W21" s="358" t="str">
        <f>IF($R$21="","","%")</f>
        <v>%</v>
      </c>
      <c r="X21" s="94"/>
      <c r="Y21" s="246"/>
      <c r="Z21" s="246"/>
      <c r="AA21" s="244"/>
      <c r="AB21" s="244"/>
      <c r="AC21" s="244"/>
      <c r="AD21" s="244"/>
      <c r="AE21" s="244"/>
    </row>
    <row r="22" spans="2:31" s="245" customFormat="1" ht="18" customHeight="1" thickBot="1">
      <c r="B22" s="246"/>
      <c r="C22" s="319"/>
      <c r="D22" s="637" t="s">
        <v>258</v>
      </c>
      <c r="E22" s="638"/>
      <c r="F22" s="638"/>
      <c r="G22" s="638"/>
      <c r="H22" s="638"/>
      <c r="I22" s="638"/>
      <c r="J22" s="638"/>
      <c r="K22" s="639"/>
      <c r="L22" s="315"/>
      <c r="M22" s="329"/>
      <c r="N22" s="368"/>
      <c r="O22" s="354" t="s">
        <v>140</v>
      </c>
      <c r="P22" s="716"/>
      <c r="Q22" s="355" t="s">
        <v>142</v>
      </c>
      <c r="R22" s="672"/>
      <c r="S22" s="672"/>
      <c r="T22" s="672"/>
      <c r="U22" s="356"/>
      <c r="V22" s="357">
        <f>IF($R$21="","",IF($P$24=0,100/3,100*P22/$P$24))</f>
        <v>33.333333333333336</v>
      </c>
      <c r="W22" s="358" t="str">
        <f>IF($R$21="","","%")</f>
        <v>%</v>
      </c>
      <c r="X22" s="94"/>
      <c r="Y22" s="246"/>
      <c r="Z22" s="246"/>
      <c r="AA22" s="244"/>
      <c r="AB22" s="244"/>
      <c r="AC22" s="244"/>
      <c r="AD22" s="244"/>
      <c r="AE22" s="244"/>
    </row>
    <row r="23" spans="2:31" s="245" customFormat="1" ht="20.100000000000001" customHeight="1">
      <c r="B23" s="246"/>
      <c r="C23" s="319"/>
      <c r="D23" s="241"/>
      <c r="E23" s="242"/>
      <c r="F23" s="242"/>
      <c r="G23" s="242"/>
      <c r="H23" s="242"/>
      <c r="I23" s="242"/>
      <c r="J23" s="242"/>
      <c r="K23" s="243"/>
      <c r="L23" s="316"/>
      <c r="M23" s="330"/>
      <c r="N23" s="369"/>
      <c r="O23" s="354" t="s">
        <v>139</v>
      </c>
      <c r="P23" s="716"/>
      <c r="Q23" s="355" t="s">
        <v>142</v>
      </c>
      <c r="R23" s="672"/>
      <c r="S23" s="672"/>
      <c r="T23" s="672"/>
      <c r="U23" s="356"/>
      <c r="V23" s="357">
        <f>IF($R$21="","",IF($P$24=0,100/3,100*P23/$P$24))</f>
        <v>33.333333333333336</v>
      </c>
      <c r="W23" s="358" t="str">
        <f>IF($R$21="","","%")</f>
        <v>%</v>
      </c>
      <c r="X23" s="94"/>
      <c r="Y23" s="246"/>
      <c r="Z23" s="246"/>
      <c r="AA23" s="244"/>
      <c r="AB23" s="244"/>
      <c r="AC23" s="244"/>
      <c r="AD23" s="244"/>
      <c r="AE23" s="244"/>
    </row>
    <row r="24" spans="2:31" s="245" customFormat="1" ht="14.65" customHeight="1">
      <c r="B24" s="246"/>
      <c r="C24" s="246"/>
      <c r="D24" s="93"/>
      <c r="E24" s="679" t="s">
        <v>255</v>
      </c>
      <c r="F24" s="679"/>
      <c r="G24" s="679"/>
      <c r="H24" s="679"/>
      <c r="I24" s="679"/>
      <c r="J24" s="679"/>
      <c r="K24" s="258"/>
      <c r="L24" s="316"/>
      <c r="M24" s="330"/>
      <c r="N24" s="370"/>
      <c r="O24" s="361" t="s">
        <v>131</v>
      </c>
      <c r="P24" s="362">
        <f>P21+P22+P23</f>
        <v>0</v>
      </c>
      <c r="Q24" s="363" t="s">
        <v>142</v>
      </c>
      <c r="R24" s="373"/>
      <c r="S24" s="373"/>
      <c r="T24" s="373"/>
      <c r="U24" s="365" t="str">
        <f>IF($R$21="","","Total")</f>
        <v>Total</v>
      </c>
      <c r="V24" s="366">
        <f>IF($R$21="","",V21+V22+V23)</f>
        <v>100</v>
      </c>
      <c r="W24" s="374" t="str">
        <f>IF($R$21="","","%")</f>
        <v>%</v>
      </c>
      <c r="X24" s="94"/>
      <c r="Y24" s="246"/>
      <c r="Z24" s="246"/>
      <c r="AA24" s="244"/>
      <c r="AB24" s="244"/>
      <c r="AC24" s="244"/>
      <c r="AD24" s="244"/>
      <c r="AE24" s="244"/>
    </row>
    <row r="25" spans="2:31" s="245" customFormat="1" ht="14.65" customHeight="1">
      <c r="B25" s="246"/>
      <c r="C25" s="338"/>
      <c r="D25" s="93"/>
      <c r="E25" s="679"/>
      <c r="F25" s="679"/>
      <c r="G25" s="679"/>
      <c r="H25" s="679"/>
      <c r="I25" s="679"/>
      <c r="J25" s="679"/>
      <c r="K25" s="258"/>
      <c r="L25" s="316"/>
      <c r="M25" s="330"/>
      <c r="N25" s="266"/>
      <c r="O25" s="285"/>
      <c r="P25" s="140"/>
      <c r="Q25" s="265"/>
      <c r="R25" s="297"/>
      <c r="S25" s="297"/>
      <c r="T25" s="297"/>
      <c r="U25" s="285"/>
      <c r="V25" s="268"/>
      <c r="W25" s="292"/>
      <c r="X25" s="94"/>
      <c r="Y25" s="246"/>
      <c r="Z25" s="246"/>
      <c r="AA25" s="244"/>
      <c r="AB25" s="244"/>
      <c r="AC25" s="244"/>
      <c r="AD25" s="244"/>
      <c r="AE25" s="244"/>
    </row>
    <row r="26" spans="2:31" s="245" customFormat="1" ht="18.75" customHeight="1">
      <c r="B26" s="246"/>
      <c r="C26" s="338"/>
      <c r="D26" s="93"/>
      <c r="E26" s="284"/>
      <c r="F26" s="283"/>
      <c r="G26" s="140"/>
      <c r="H26" s="140"/>
      <c r="I26" s="140"/>
      <c r="J26" s="140"/>
      <c r="K26" s="258"/>
      <c r="L26" s="317"/>
      <c r="M26" s="331"/>
      <c r="N26" s="673" t="s">
        <v>145</v>
      </c>
      <c r="O26" s="674"/>
      <c r="P26" s="674"/>
      <c r="Q26" s="674"/>
      <c r="R26" s="674"/>
      <c r="S26" s="674"/>
      <c r="T26" s="674"/>
      <c r="U26" s="674"/>
      <c r="V26" s="674"/>
      <c r="W26" s="675"/>
      <c r="X26" s="94"/>
      <c r="Y26" s="246"/>
      <c r="Z26" s="246"/>
      <c r="AA26" s="244"/>
      <c r="AB26" s="244"/>
      <c r="AC26" s="244"/>
      <c r="AD26" s="244"/>
      <c r="AE26" s="244"/>
    </row>
    <row r="27" spans="2:31" s="245" customFormat="1" ht="5.45" customHeight="1">
      <c r="C27" s="72"/>
      <c r="D27" s="93"/>
      <c r="E27" s="284"/>
      <c r="F27" s="283"/>
      <c r="G27" s="140"/>
      <c r="H27" s="140"/>
      <c r="I27" s="140"/>
      <c r="J27" s="140"/>
      <c r="K27" s="258"/>
      <c r="L27" s="273"/>
      <c r="M27" s="325"/>
      <c r="N27" s="350"/>
      <c r="O27" s="351"/>
      <c r="P27" s="351"/>
      <c r="Q27" s="351"/>
      <c r="R27" s="351"/>
      <c r="S27" s="351"/>
      <c r="T27" s="351"/>
      <c r="U27" s="351"/>
      <c r="V27" s="351"/>
      <c r="W27" s="352"/>
      <c r="X27" s="94"/>
      <c r="Y27" s="246"/>
      <c r="Z27" s="246"/>
      <c r="AA27" s="244"/>
      <c r="AB27" s="244"/>
      <c r="AC27" s="244"/>
      <c r="AD27" s="244"/>
      <c r="AE27" s="244"/>
    </row>
    <row r="28" spans="2:31" s="245" customFormat="1" ht="20.100000000000001" customHeight="1">
      <c r="C28" s="246"/>
      <c r="D28" s="444" t="s">
        <v>143</v>
      </c>
      <c r="E28" s="715"/>
      <c r="F28" s="290" t="s">
        <v>256</v>
      </c>
      <c r="G28" s="666" t="str">
        <f>IF(OR(E28="",E29="",E30=""),"!! You did not specify at least one of the values. The tool will allocate the values as follows","")</f>
        <v>!! You did not specify at least one of the values. The tool will allocate the values as follows</v>
      </c>
      <c r="H28" s="666"/>
      <c r="I28" s="666"/>
      <c r="J28" s="453">
        <f>IF($E28="",4.86,"")</f>
        <v>4.8600000000000003</v>
      </c>
      <c r="K28" s="299" t="str">
        <f t="shared" ref="K28:K30" si="0">IF($E28="","km/h","")</f>
        <v>km/h</v>
      </c>
      <c r="L28" s="317"/>
      <c r="M28" s="331"/>
      <c r="N28" s="375"/>
      <c r="O28" s="354" t="s">
        <v>140</v>
      </c>
      <c r="P28" s="716"/>
      <c r="Q28" s="355" t="s">
        <v>142</v>
      </c>
      <c r="R28" s="672" t="str">
        <f>IF($P$30=0,"!! You did not specify any value. The tool will allocate the values as follows",IF($P$30&lt;100,"!! Total adds to " &amp; $P$30 &amp; "%. Please reassign the remaining " &amp; 100-$P$30 &amp;"%. Otherwise, the tool will allocate the values as follows",IF($P$30&gt;100,"!! Total adds to " &amp; $P$30 &amp; "%. Please remove " &amp; $P$30-100 &amp;"%. Otherwise, the tool will allocate the values:","")))</f>
        <v>!! You did not specify any value. The tool will allocate the values as follows</v>
      </c>
      <c r="S28" s="672"/>
      <c r="T28" s="672"/>
      <c r="U28" s="356"/>
      <c r="V28" s="357">
        <f>IF($R$28="","",IF($Q$31=0,100/2,100*P28/$Q$31))</f>
        <v>50</v>
      </c>
      <c r="W28" s="358" t="str">
        <f>IF($R$28="","","%")</f>
        <v>%</v>
      </c>
      <c r="X28" s="94"/>
      <c r="Y28" s="246"/>
      <c r="Z28" s="246"/>
      <c r="AA28" s="244"/>
      <c r="AB28" s="244"/>
      <c r="AC28" s="244"/>
      <c r="AD28" s="244"/>
      <c r="AE28" s="244"/>
    </row>
    <row r="29" spans="2:31" s="245" customFormat="1" ht="20.100000000000001" customHeight="1">
      <c r="C29" s="246"/>
      <c r="D29" s="445" t="s">
        <v>144</v>
      </c>
      <c r="E29" s="715"/>
      <c r="F29" s="291" t="s">
        <v>256</v>
      </c>
      <c r="G29" s="666"/>
      <c r="H29" s="666"/>
      <c r="I29" s="666"/>
      <c r="J29" s="453">
        <f t="shared" ref="J29" si="1">IF($E29="",4.86,"")</f>
        <v>4.8600000000000003</v>
      </c>
      <c r="K29" s="334" t="str">
        <f t="shared" si="0"/>
        <v>km/h</v>
      </c>
      <c r="L29" s="317"/>
      <c r="M29" s="331"/>
      <c r="N29" s="375"/>
      <c r="O29" s="354" t="s">
        <v>139</v>
      </c>
      <c r="P29" s="716"/>
      <c r="Q29" s="355" t="s">
        <v>142</v>
      </c>
      <c r="R29" s="672"/>
      <c r="S29" s="672"/>
      <c r="T29" s="672"/>
      <c r="U29" s="356"/>
      <c r="V29" s="357">
        <f>IF($R$28="","",IF($Q$31=0,100/2,100*P29/$Q$31))</f>
        <v>50</v>
      </c>
      <c r="W29" s="358" t="str">
        <f>IF($R$28="","","%")</f>
        <v>%</v>
      </c>
      <c r="X29" s="94"/>
      <c r="Y29" s="246"/>
      <c r="Z29" s="246"/>
      <c r="AA29" s="244"/>
      <c r="AB29" s="244"/>
      <c r="AC29" s="244"/>
      <c r="AD29" s="244"/>
      <c r="AE29" s="244"/>
    </row>
    <row r="30" spans="2:31" s="245" customFormat="1" ht="20.100000000000001" customHeight="1">
      <c r="C30" s="246"/>
      <c r="D30" s="446" t="s">
        <v>151</v>
      </c>
      <c r="E30" s="715"/>
      <c r="F30" s="292" t="s">
        <v>256</v>
      </c>
      <c r="G30" s="666"/>
      <c r="H30" s="666"/>
      <c r="I30" s="666"/>
      <c r="J30" s="453">
        <f>IF($E30="",3.06,"")</f>
        <v>3.06</v>
      </c>
      <c r="K30" s="300" t="str">
        <f t="shared" si="0"/>
        <v>km/h</v>
      </c>
      <c r="L30" s="317"/>
      <c r="M30" s="331"/>
      <c r="N30" s="376"/>
      <c r="O30" s="371" t="s">
        <v>131</v>
      </c>
      <c r="P30" s="372">
        <f>P28+P29</f>
        <v>0</v>
      </c>
      <c r="Q30" s="363" t="s">
        <v>142</v>
      </c>
      <c r="R30" s="366"/>
      <c r="S30" s="366"/>
      <c r="T30" s="366"/>
      <c r="U30" s="365" t="str">
        <f>IF($R$28="","","Total")</f>
        <v>Total</v>
      </c>
      <c r="V30" s="366">
        <f>IF($R$28="","",V28+V29)</f>
        <v>100</v>
      </c>
      <c r="W30" s="374" t="str">
        <f>IF($R$28="","","%")</f>
        <v>%</v>
      </c>
      <c r="X30" s="94"/>
      <c r="Y30" s="322"/>
      <c r="Z30" s="246"/>
      <c r="AA30" s="244"/>
      <c r="AB30" s="244"/>
      <c r="AC30" s="244"/>
      <c r="AD30" s="244"/>
      <c r="AE30" s="244"/>
    </row>
    <row r="31" spans="2:31" s="245" customFormat="1" ht="14.65" customHeight="1">
      <c r="C31" s="246"/>
      <c r="D31" s="343"/>
      <c r="E31" s="268"/>
      <c r="F31" s="292"/>
      <c r="G31" s="666"/>
      <c r="H31" s="666"/>
      <c r="I31" s="666"/>
      <c r="J31" s="268"/>
      <c r="K31" s="300"/>
      <c r="L31" s="317"/>
      <c r="M31" s="331"/>
      <c r="N31" s="267"/>
      <c r="O31" s="268"/>
      <c r="P31" s="285"/>
      <c r="Q31" s="140"/>
      <c r="R31" s="268"/>
      <c r="S31" s="268"/>
      <c r="T31" s="268"/>
      <c r="U31" s="268"/>
      <c r="V31" s="285"/>
      <c r="W31" s="268"/>
      <c r="X31" s="94"/>
      <c r="Y31" s="323"/>
      <c r="Z31" s="246"/>
      <c r="AA31" s="244"/>
      <c r="AB31" s="244"/>
      <c r="AC31" s="244"/>
      <c r="AD31" s="244"/>
      <c r="AE31" s="244"/>
    </row>
    <row r="32" spans="2:31" s="245" customFormat="1" ht="14.65" customHeight="1" thickBot="1">
      <c r="C32" s="109"/>
      <c r="D32" s="454"/>
      <c r="E32" s="455"/>
      <c r="F32" s="456"/>
      <c r="G32" s="348"/>
      <c r="H32" s="348"/>
      <c r="I32" s="457"/>
      <c r="J32" s="102"/>
      <c r="K32" s="105"/>
      <c r="L32" s="333"/>
      <c r="M32" s="332"/>
      <c r="N32" s="104"/>
      <c r="O32" s="104"/>
      <c r="P32" s="104"/>
      <c r="Q32" s="104"/>
      <c r="R32" s="104"/>
      <c r="S32" s="102"/>
      <c r="T32" s="102"/>
      <c r="U32" s="102"/>
      <c r="V32" s="102"/>
      <c r="W32" s="102"/>
      <c r="X32" s="105"/>
      <c r="Y32" s="273"/>
      <c r="Z32" s="246"/>
      <c r="AA32" s="244"/>
      <c r="AB32" s="244"/>
      <c r="AC32" s="244"/>
      <c r="AD32" s="244"/>
      <c r="AE32" s="244"/>
    </row>
    <row r="33" spans="2:31" s="245" customFormat="1" ht="14.65" customHeight="1">
      <c r="C33" s="109"/>
      <c r="D33" s="246"/>
      <c r="E33" s="319"/>
      <c r="F33" s="319"/>
      <c r="G33" s="347"/>
      <c r="H33" s="347"/>
      <c r="I33" s="319"/>
      <c r="J33" s="319"/>
      <c r="K33" s="319"/>
      <c r="L33" s="333"/>
      <c r="M33" s="333"/>
      <c r="N33" s="333"/>
      <c r="O33" s="333"/>
      <c r="P33" s="333"/>
      <c r="Q33" s="333"/>
      <c r="R33" s="333"/>
      <c r="S33" s="246"/>
      <c r="T33" s="246"/>
      <c r="U33" s="246"/>
      <c r="V33" s="246"/>
      <c r="W33" s="246"/>
      <c r="X33" s="246"/>
      <c r="Y33" s="411"/>
      <c r="Z33" s="246"/>
      <c r="AA33" s="244"/>
      <c r="AB33" s="244"/>
      <c r="AC33" s="244"/>
      <c r="AD33" s="244"/>
      <c r="AE33" s="244"/>
    </row>
    <row r="34" spans="2:31" s="245" customFormat="1" ht="14.65" customHeight="1">
      <c r="C34" s="246"/>
      <c r="D34" s="72"/>
      <c r="E34" s="340"/>
      <c r="F34" s="341"/>
      <c r="G34" s="347"/>
      <c r="H34" s="347"/>
      <c r="I34" s="411"/>
      <c r="J34" s="411"/>
      <c r="K34" s="411"/>
      <c r="L34" s="246"/>
      <c r="AA34" s="244"/>
      <c r="AB34" s="244"/>
      <c r="AC34" s="244"/>
      <c r="AD34" s="244"/>
      <c r="AE34" s="244"/>
    </row>
    <row r="35" spans="2:31" s="245" customFormat="1" ht="14.65" customHeight="1">
      <c r="D35" s="72"/>
      <c r="E35" s="340"/>
      <c r="F35" s="341"/>
      <c r="G35" s="347"/>
      <c r="H35" s="347"/>
      <c r="I35" s="411"/>
      <c r="J35" s="411"/>
      <c r="K35" s="411"/>
      <c r="L35" s="246"/>
    </row>
    <row r="36" spans="2:31" ht="18.75">
      <c r="C36" s="270" t="str">
        <f>"If you have information on the location where those " &amp; Direct!F10 &amp; " trips would ideally cross the road, please fill it below"</f>
        <v>If you have information on the location where those 10000 trips would ideally cross the road, please fill it below</v>
      </c>
      <c r="X36" s="114"/>
      <c r="Y36" s="246"/>
    </row>
    <row r="37" spans="2:31" ht="18.75">
      <c r="B37" s="274" t="s">
        <v>126</v>
      </c>
      <c r="C37" s="271" t="s">
        <v>132</v>
      </c>
      <c r="D37" s="114"/>
      <c r="E37" s="114"/>
      <c r="F37" s="114"/>
      <c r="G37" s="114"/>
      <c r="H37" s="114"/>
      <c r="I37" s="114"/>
      <c r="J37" s="114"/>
      <c r="K37" s="114"/>
      <c r="L37" s="114"/>
      <c r="M37" s="114"/>
      <c r="N37" s="114"/>
      <c r="O37" s="114"/>
      <c r="P37" s="114"/>
      <c r="Q37" s="114"/>
      <c r="R37" s="114"/>
      <c r="S37" s="114"/>
      <c r="T37" s="114"/>
      <c r="U37" s="114"/>
      <c r="V37" s="114"/>
      <c r="W37" s="114"/>
      <c r="X37" s="114"/>
      <c r="Y37" s="246"/>
    </row>
    <row r="38" spans="2:31" ht="15.75" thickBot="1"/>
    <row r="39" spans="2:31" s="245" customFormat="1" ht="21.75" thickBot="1">
      <c r="C39" s="637" t="s">
        <v>281</v>
      </c>
      <c r="D39" s="638"/>
      <c r="E39" s="638"/>
      <c r="F39" s="638"/>
      <c r="G39" s="638"/>
      <c r="H39" s="638"/>
      <c r="I39" s="638"/>
      <c r="J39" s="638"/>
      <c r="K39" s="638"/>
      <c r="L39" s="638"/>
      <c r="M39" s="638"/>
      <c r="N39" s="638"/>
      <c r="O39" s="638"/>
      <c r="P39" s="638"/>
      <c r="Q39" s="638"/>
      <c r="R39" s="638"/>
      <c r="S39" s="638"/>
      <c r="T39" s="638"/>
      <c r="U39" s="638"/>
      <c r="V39" s="638"/>
      <c r="W39" s="638"/>
      <c r="X39" s="638"/>
      <c r="Y39" s="639"/>
      <c r="AA39" s="244"/>
      <c r="AB39" s="244"/>
      <c r="AC39" s="244"/>
      <c r="AD39" s="244"/>
      <c r="AE39" s="244"/>
    </row>
    <row r="40" spans="2:31" s="245" customFormat="1">
      <c r="C40" s="93"/>
      <c r="D40" s="82"/>
      <c r="E40" s="82"/>
      <c r="F40" s="82"/>
      <c r="G40" s="82"/>
      <c r="H40" s="82"/>
      <c r="I40" s="82"/>
      <c r="J40" s="82"/>
      <c r="K40" s="82"/>
      <c r="L40" s="82"/>
      <c r="M40" s="82"/>
      <c r="N40" s="82"/>
      <c r="O40" s="82"/>
      <c r="P40" s="82"/>
      <c r="Q40" s="82"/>
      <c r="R40" s="82"/>
      <c r="S40" s="82"/>
      <c r="T40" s="82"/>
      <c r="U40" s="82"/>
      <c r="V40" s="82"/>
      <c r="W40" s="82"/>
      <c r="X40" s="82"/>
      <c r="Y40" s="94"/>
      <c r="AA40" s="244"/>
      <c r="AB40" s="244"/>
      <c r="AC40" s="244"/>
      <c r="AD40" s="244"/>
      <c r="AE40" s="244"/>
    </row>
    <row r="41" spans="2:31" ht="18">
      <c r="C41" s="98"/>
      <c r="D41" s="142" t="s">
        <v>93</v>
      </c>
      <c r="E41" s="140"/>
      <c r="F41" s="140"/>
      <c r="G41" s="140"/>
      <c r="H41" s="140"/>
      <c r="I41" s="140"/>
      <c r="J41" s="140"/>
      <c r="K41" s="140"/>
      <c r="L41" s="140"/>
      <c r="M41" s="140"/>
      <c r="N41" s="142" t="s">
        <v>31</v>
      </c>
      <c r="O41" s="140"/>
      <c r="P41" s="140"/>
      <c r="Q41" s="140"/>
      <c r="R41" s="140"/>
      <c r="S41" s="140"/>
      <c r="T41" s="140"/>
      <c r="U41" s="140"/>
      <c r="V41" s="140"/>
      <c r="W41" s="140"/>
      <c r="X41" s="142" t="s">
        <v>93</v>
      </c>
      <c r="Y41" s="94"/>
    </row>
    <row r="42" spans="2:31" ht="10.15" customHeight="1" thickBot="1">
      <c r="C42" s="263" t="s">
        <v>130</v>
      </c>
      <c r="D42" s="262">
        <v>0</v>
      </c>
      <c r="E42" s="264">
        <f t="shared" ref="E42:X42" si="2">D42+length/20</f>
        <v>50</v>
      </c>
      <c r="F42" s="264">
        <f t="shared" si="2"/>
        <v>100</v>
      </c>
      <c r="G42" s="264">
        <f t="shared" si="2"/>
        <v>150</v>
      </c>
      <c r="H42" s="264">
        <f t="shared" si="2"/>
        <v>200</v>
      </c>
      <c r="I42" s="264">
        <f t="shared" si="2"/>
        <v>250</v>
      </c>
      <c r="J42" s="264">
        <f t="shared" si="2"/>
        <v>300</v>
      </c>
      <c r="K42" s="264">
        <f t="shared" si="2"/>
        <v>350</v>
      </c>
      <c r="L42" s="264">
        <f t="shared" si="2"/>
        <v>400</v>
      </c>
      <c r="M42" s="264">
        <f t="shared" si="2"/>
        <v>450</v>
      </c>
      <c r="N42" s="261">
        <f t="shared" si="2"/>
        <v>500</v>
      </c>
      <c r="O42" s="264">
        <f t="shared" si="2"/>
        <v>550</v>
      </c>
      <c r="P42" s="264">
        <f t="shared" si="2"/>
        <v>600</v>
      </c>
      <c r="Q42" s="264">
        <f t="shared" si="2"/>
        <v>650</v>
      </c>
      <c r="R42" s="264">
        <f t="shared" si="2"/>
        <v>700</v>
      </c>
      <c r="S42" s="264">
        <f t="shared" si="2"/>
        <v>750</v>
      </c>
      <c r="T42" s="264">
        <f t="shared" si="2"/>
        <v>800</v>
      </c>
      <c r="U42" s="264">
        <f t="shared" si="2"/>
        <v>850</v>
      </c>
      <c r="V42" s="264">
        <f t="shared" si="2"/>
        <v>900</v>
      </c>
      <c r="W42" s="264">
        <f t="shared" si="2"/>
        <v>950</v>
      </c>
      <c r="X42" s="261">
        <f t="shared" si="2"/>
        <v>1000</v>
      </c>
      <c r="Y42" s="94"/>
    </row>
    <row r="43" spans="2:31" ht="18" customHeight="1" thickBot="1">
      <c r="C43" s="98" t="s">
        <v>128</v>
      </c>
      <c r="D43" s="449"/>
      <c r="E43" s="450"/>
      <c r="F43" s="450"/>
      <c r="G43" s="450"/>
      <c r="H43" s="450"/>
      <c r="I43" s="450"/>
      <c r="J43" s="450"/>
      <c r="K43" s="450"/>
      <c r="L43" s="450"/>
      <c r="M43" s="450"/>
      <c r="N43" s="450"/>
      <c r="O43" s="450"/>
      <c r="P43" s="450"/>
      <c r="Q43" s="450"/>
      <c r="R43" s="450"/>
      <c r="S43" s="450"/>
      <c r="T43" s="450"/>
      <c r="U43" s="450"/>
      <c r="V43" s="450"/>
      <c r="W43" s="450"/>
      <c r="X43" s="451"/>
      <c r="Y43" s="94"/>
    </row>
    <row r="44" spans="2:31" ht="28.5" customHeight="1">
      <c r="C44" s="260" t="s">
        <v>129</v>
      </c>
      <c r="D44" s="447"/>
      <c r="E44" s="448"/>
      <c r="F44" s="448"/>
      <c r="G44" s="448"/>
      <c r="H44" s="448"/>
      <c r="I44" s="448"/>
      <c r="J44" s="448"/>
      <c r="K44" s="448"/>
      <c r="L44" s="448"/>
      <c r="M44" s="448"/>
      <c r="N44" s="447"/>
      <c r="O44" s="448"/>
      <c r="P44" s="448"/>
      <c r="Q44" s="448"/>
      <c r="R44" s="448"/>
      <c r="S44" s="448"/>
      <c r="T44" s="448"/>
      <c r="U44" s="448"/>
      <c r="V44" s="448"/>
      <c r="W44" s="448"/>
      <c r="X44" s="447"/>
      <c r="Y44" s="294">
        <f>SUM(D44:X44)</f>
        <v>0</v>
      </c>
    </row>
    <row r="45" spans="2:31" ht="14.65" customHeight="1">
      <c r="C45" s="260"/>
      <c r="D45" s="286" t="s">
        <v>142</v>
      </c>
      <c r="E45" s="287" t="s">
        <v>142</v>
      </c>
      <c r="F45" s="287" t="s">
        <v>142</v>
      </c>
      <c r="G45" s="287" t="s">
        <v>142</v>
      </c>
      <c r="H45" s="287" t="s">
        <v>142</v>
      </c>
      <c r="I45" s="287" t="s">
        <v>142</v>
      </c>
      <c r="J45" s="287" t="s">
        <v>142</v>
      </c>
      <c r="K45" s="287" t="s">
        <v>142</v>
      </c>
      <c r="L45" s="287" t="s">
        <v>142</v>
      </c>
      <c r="M45" s="287" t="s">
        <v>142</v>
      </c>
      <c r="N45" s="286" t="s">
        <v>142</v>
      </c>
      <c r="O45" s="287" t="s">
        <v>142</v>
      </c>
      <c r="P45" s="287" t="s">
        <v>142</v>
      </c>
      <c r="Q45" s="287" t="s">
        <v>142</v>
      </c>
      <c r="R45" s="287" t="s">
        <v>142</v>
      </c>
      <c r="S45" s="287" t="s">
        <v>142</v>
      </c>
      <c r="T45" s="287" t="s">
        <v>142</v>
      </c>
      <c r="U45" s="287" t="s">
        <v>142</v>
      </c>
      <c r="V45" s="287" t="s">
        <v>142</v>
      </c>
      <c r="W45" s="287" t="s">
        <v>142</v>
      </c>
      <c r="X45" s="286" t="s">
        <v>142</v>
      </c>
      <c r="Y45" s="258" t="s">
        <v>142</v>
      </c>
    </row>
    <row r="46" spans="2:31" ht="14.65" customHeight="1">
      <c r="C46" s="260"/>
      <c r="D46" s="286"/>
      <c r="E46" s="287"/>
      <c r="F46" s="287"/>
      <c r="G46" s="287"/>
      <c r="H46" s="287"/>
      <c r="I46" s="287"/>
      <c r="J46" s="287"/>
      <c r="K46" s="287"/>
      <c r="L46" s="287"/>
      <c r="M46" s="287"/>
      <c r="N46" s="286"/>
      <c r="O46" s="287"/>
      <c r="P46" s="287"/>
      <c r="Q46" s="287"/>
      <c r="R46" s="287"/>
      <c r="S46" s="287"/>
      <c r="T46" s="287"/>
      <c r="U46" s="287"/>
      <c r="V46" s="287"/>
      <c r="W46" s="287"/>
      <c r="X46" s="286"/>
      <c r="Y46" s="258" t="s">
        <v>131</v>
      </c>
    </row>
    <row r="47" spans="2:31" ht="19.899999999999999" customHeight="1">
      <c r="C47" s="260"/>
      <c r="D47" s="337" t="str">
        <f>IF($Y$44=0,"!! You did not specify any value",IF($Y$44&lt;100,"!! Total adds to " &amp; $Y$44 &amp; "%. Please reassign the remaining " &amp; 100-$Y$44 &amp;"%",IF($Y$44&gt;100,"!! Total adds to " &amp; $Y$44 &amp; "%. Please remove " &amp; $Y$44-100 &amp;"%","")))</f>
        <v>!! You did not specify any value</v>
      </c>
      <c r="E47" s="265"/>
      <c r="F47" s="265"/>
      <c r="G47" s="265"/>
      <c r="H47" s="265"/>
      <c r="I47" s="265"/>
      <c r="J47" s="265"/>
      <c r="K47" s="265"/>
      <c r="L47" s="265"/>
      <c r="M47" s="265"/>
      <c r="N47" s="266"/>
      <c r="O47" s="265"/>
      <c r="P47" s="265"/>
      <c r="Q47" s="265"/>
      <c r="R47" s="265"/>
      <c r="S47" s="265"/>
      <c r="T47" s="265"/>
      <c r="U47" s="265"/>
      <c r="V47" s="265"/>
      <c r="W47" s="265"/>
      <c r="X47" s="266"/>
      <c r="Y47" s="94"/>
    </row>
    <row r="48" spans="2:31" ht="19.899999999999999" customHeight="1">
      <c r="C48" s="260"/>
      <c r="D48" s="337" t="str">
        <f>IF($Y$44=0,"The tool will allocate the values as follows",IF($Y$44&lt;&gt;100,"Otherwise, the tool will allocate the values as follows:",""))</f>
        <v>The tool will allocate the values as follows</v>
      </c>
      <c r="E48" s="265"/>
      <c r="F48" s="265"/>
      <c r="G48" s="265"/>
      <c r="H48" s="265"/>
      <c r="I48" s="265"/>
      <c r="J48" s="265"/>
      <c r="K48" s="265"/>
      <c r="L48" s="265"/>
      <c r="M48" s="265"/>
      <c r="N48" s="266"/>
      <c r="O48" s="265"/>
      <c r="P48" s="265"/>
      <c r="Q48" s="265"/>
      <c r="R48" s="265"/>
      <c r="S48" s="265"/>
      <c r="T48" s="265"/>
      <c r="U48" s="265"/>
      <c r="V48" s="265"/>
      <c r="W48" s="265"/>
      <c r="X48" s="266"/>
      <c r="Y48" s="258" t="str">
        <f>IF($D$47="","","Total")</f>
        <v>Total</v>
      </c>
    </row>
    <row r="49" spans="3:31" ht="19.899999999999999" customHeight="1">
      <c r="C49" s="260"/>
      <c r="D49" s="713">
        <f>IF($D$47="","",IF($Y$44=0,100/21,100*D44/$Y$44))</f>
        <v>4.7619047619047619</v>
      </c>
      <c r="E49" s="714">
        <f t="shared" ref="E49:X49" si="3">IF($D$47="","",IF($Y$44=0,100/21,100*E44/$Y$44))</f>
        <v>4.7619047619047619</v>
      </c>
      <c r="F49" s="714">
        <f t="shared" si="3"/>
        <v>4.7619047619047619</v>
      </c>
      <c r="G49" s="714">
        <f t="shared" si="3"/>
        <v>4.7619047619047619</v>
      </c>
      <c r="H49" s="714">
        <f t="shared" si="3"/>
        <v>4.7619047619047619</v>
      </c>
      <c r="I49" s="714">
        <f t="shared" si="3"/>
        <v>4.7619047619047619</v>
      </c>
      <c r="J49" s="714">
        <f>IF($D$47="","",IF($Y$44=0,100/21,100*J44/$Y$44))</f>
        <v>4.7619047619047619</v>
      </c>
      <c r="K49" s="714">
        <f t="shared" si="3"/>
        <v>4.7619047619047619</v>
      </c>
      <c r="L49" s="714">
        <f t="shared" si="3"/>
        <v>4.7619047619047619</v>
      </c>
      <c r="M49" s="714">
        <f t="shared" si="3"/>
        <v>4.7619047619047619</v>
      </c>
      <c r="N49" s="713">
        <f t="shared" si="3"/>
        <v>4.7619047619047619</v>
      </c>
      <c r="O49" s="714">
        <f t="shared" si="3"/>
        <v>4.7619047619047619</v>
      </c>
      <c r="P49" s="714">
        <f t="shared" si="3"/>
        <v>4.7619047619047619</v>
      </c>
      <c r="Q49" s="714">
        <f t="shared" si="3"/>
        <v>4.7619047619047619</v>
      </c>
      <c r="R49" s="714">
        <f t="shared" si="3"/>
        <v>4.7619047619047619</v>
      </c>
      <c r="S49" s="714">
        <f t="shared" si="3"/>
        <v>4.7619047619047619</v>
      </c>
      <c r="T49" s="714">
        <f t="shared" si="3"/>
        <v>4.7619047619047619</v>
      </c>
      <c r="U49" s="714">
        <f t="shared" si="3"/>
        <v>4.7619047619047619</v>
      </c>
      <c r="V49" s="714">
        <f t="shared" si="3"/>
        <v>4.7619047619047619</v>
      </c>
      <c r="W49" s="714">
        <f t="shared" si="3"/>
        <v>4.7619047619047619</v>
      </c>
      <c r="X49" s="713">
        <f t="shared" si="3"/>
        <v>4.7619047619047619</v>
      </c>
      <c r="Y49" s="293">
        <f>IF($D$47="","",SUM(D49:X49))</f>
        <v>99.999999999999972</v>
      </c>
    </row>
    <row r="50" spans="3:31" ht="15.75" thickBot="1">
      <c r="C50" s="100"/>
      <c r="D50" s="288" t="str">
        <f>IF($D$47="","","%")</f>
        <v>%</v>
      </c>
      <c r="E50" s="289" t="str">
        <f t="shared" ref="E50:Y50" si="4">IF($D$47="","","%")</f>
        <v>%</v>
      </c>
      <c r="F50" s="289" t="str">
        <f t="shared" si="4"/>
        <v>%</v>
      </c>
      <c r="G50" s="289" t="str">
        <f t="shared" si="4"/>
        <v>%</v>
      </c>
      <c r="H50" s="289" t="str">
        <f t="shared" si="4"/>
        <v>%</v>
      </c>
      <c r="I50" s="289" t="str">
        <f t="shared" si="4"/>
        <v>%</v>
      </c>
      <c r="J50" s="289" t="str">
        <f t="shared" si="4"/>
        <v>%</v>
      </c>
      <c r="K50" s="289" t="str">
        <f t="shared" si="4"/>
        <v>%</v>
      </c>
      <c r="L50" s="289" t="str">
        <f t="shared" si="4"/>
        <v>%</v>
      </c>
      <c r="M50" s="289" t="str">
        <f t="shared" si="4"/>
        <v>%</v>
      </c>
      <c r="N50" s="288" t="str">
        <f t="shared" si="4"/>
        <v>%</v>
      </c>
      <c r="O50" s="289" t="str">
        <f t="shared" si="4"/>
        <v>%</v>
      </c>
      <c r="P50" s="289" t="str">
        <f t="shared" si="4"/>
        <v>%</v>
      </c>
      <c r="Q50" s="289" t="str">
        <f t="shared" si="4"/>
        <v>%</v>
      </c>
      <c r="R50" s="289" t="str">
        <f t="shared" si="4"/>
        <v>%</v>
      </c>
      <c r="S50" s="289" t="str">
        <f t="shared" si="4"/>
        <v>%</v>
      </c>
      <c r="T50" s="289" t="str">
        <f t="shared" si="4"/>
        <v>%</v>
      </c>
      <c r="U50" s="289" t="str">
        <f t="shared" si="4"/>
        <v>%</v>
      </c>
      <c r="V50" s="289" t="str">
        <f t="shared" si="4"/>
        <v>%</v>
      </c>
      <c r="W50" s="289" t="str">
        <f t="shared" si="4"/>
        <v>%</v>
      </c>
      <c r="X50" s="288" t="str">
        <f t="shared" si="4"/>
        <v>%</v>
      </c>
      <c r="Y50" s="269" t="str">
        <f t="shared" si="4"/>
        <v>%</v>
      </c>
    </row>
    <row r="51" spans="3:31">
      <c r="C51" s="109"/>
      <c r="D51" s="378"/>
      <c r="E51" s="379"/>
      <c r="F51" s="379"/>
      <c r="G51" s="379"/>
      <c r="H51" s="379"/>
      <c r="I51" s="379"/>
      <c r="J51" s="379"/>
      <c r="K51" s="379"/>
      <c r="L51" s="379"/>
      <c r="M51" s="379"/>
      <c r="N51" s="378"/>
      <c r="O51" s="379"/>
      <c r="P51" s="379"/>
      <c r="Q51" s="379"/>
      <c r="R51" s="379"/>
      <c r="S51" s="379"/>
      <c r="T51" s="379"/>
      <c r="U51" s="379"/>
      <c r="V51" s="379"/>
      <c r="W51" s="379"/>
      <c r="X51" s="378"/>
      <c r="Y51" s="273"/>
    </row>
    <row r="52" spans="3:31"/>
    <row r="53" spans="3:31" s="245" customFormat="1" hidden="1"/>
    <row r="54" spans="3:31" s="245" customFormat="1" ht="14.65" hidden="1" customHeight="1">
      <c r="AA54" s="244"/>
      <c r="AB54" s="244"/>
      <c r="AC54" s="244"/>
      <c r="AD54" s="244"/>
      <c r="AE54" s="244"/>
    </row>
    <row r="55" spans="3:31" s="245" customFormat="1" ht="14.65" hidden="1" customHeight="1">
      <c r="AA55" s="244"/>
      <c r="AB55" s="244"/>
      <c r="AC55" s="244"/>
      <c r="AD55" s="244"/>
      <c r="AE55" s="244"/>
    </row>
    <row r="56" spans="3:31" s="245" customFormat="1" hidden="1">
      <c r="AA56" s="244"/>
      <c r="AB56" s="244"/>
      <c r="AC56" s="244"/>
      <c r="AD56" s="244"/>
      <c r="AE56" s="244"/>
    </row>
    <row r="57" spans="3:31" s="245" customFormat="1" hidden="1">
      <c r="AA57" s="244"/>
      <c r="AB57" s="244"/>
      <c r="AC57" s="244"/>
      <c r="AD57" s="244"/>
      <c r="AE57" s="244"/>
    </row>
    <row r="58" spans="3:31" s="245" customFormat="1" hidden="1">
      <c r="AA58" s="244"/>
      <c r="AB58" s="244"/>
      <c r="AC58" s="244"/>
      <c r="AD58" s="244"/>
      <c r="AE58" s="244"/>
    </row>
    <row r="59" spans="3:31" s="245" customFormat="1" hidden="1">
      <c r="AA59" s="244"/>
      <c r="AB59" s="244"/>
      <c r="AC59" s="244"/>
      <c r="AD59" s="244"/>
      <c r="AE59" s="244"/>
    </row>
    <row r="60" spans="3:31" s="245" customFormat="1" hidden="1">
      <c r="AA60" s="244"/>
      <c r="AB60" s="244"/>
      <c r="AC60" s="244"/>
      <c r="AD60" s="244"/>
      <c r="AE60" s="244"/>
    </row>
    <row r="61" spans="3:31" s="245" customFormat="1" hidden="1">
      <c r="AA61" s="244"/>
      <c r="AB61" s="244"/>
      <c r="AC61" s="244"/>
      <c r="AD61" s="244"/>
      <c r="AE61" s="244"/>
    </row>
    <row r="62" spans="3:31" s="245" customFormat="1" hidden="1">
      <c r="AA62" s="244"/>
      <c r="AB62" s="244"/>
      <c r="AC62" s="244"/>
      <c r="AD62" s="244"/>
      <c r="AE62" s="244"/>
    </row>
    <row r="63" spans="3:31" s="245" customFormat="1" hidden="1">
      <c r="AA63" s="244"/>
      <c r="AB63" s="244"/>
      <c r="AC63" s="244"/>
      <c r="AD63" s="244"/>
      <c r="AE63" s="244"/>
    </row>
    <row r="64" spans="3:31" s="245" customFormat="1" hidden="1">
      <c r="AA64" s="244"/>
      <c r="AB64" s="244"/>
      <c r="AC64" s="244"/>
      <c r="AD64" s="244"/>
      <c r="AE64" s="244"/>
    </row>
    <row r="65" spans="27:31" s="245" customFormat="1" hidden="1">
      <c r="AA65" s="244"/>
      <c r="AB65" s="244"/>
      <c r="AC65" s="244"/>
      <c r="AD65" s="244"/>
      <c r="AE65" s="244"/>
    </row>
    <row r="66" spans="27:31" s="245" customFormat="1" hidden="1">
      <c r="AA66" s="244"/>
      <c r="AB66" s="244"/>
      <c r="AC66" s="244"/>
      <c r="AD66" s="244"/>
      <c r="AE66" s="244"/>
    </row>
    <row r="67" spans="27:31" s="245" customFormat="1" hidden="1">
      <c r="AA67" s="244"/>
      <c r="AB67" s="244"/>
      <c r="AC67" s="244"/>
      <c r="AD67" s="244"/>
      <c r="AE67" s="244"/>
    </row>
    <row r="68" spans="27:31" hidden="1"/>
    <row r="69" spans="27:31" hidden="1"/>
    <row r="70" spans="27:31" hidden="1"/>
    <row r="71" spans="27:31" hidden="1"/>
    <row r="72" spans="27:31" hidden="1"/>
    <row r="73" spans="27:31" hidden="1"/>
    <row r="74" spans="27:31" hidden="1"/>
    <row r="75" spans="27:31" hidden="1"/>
    <row r="76" spans="27:31" hidden="1"/>
    <row r="77" spans="27:31" hidden="1"/>
    <row r="78" spans="27:31" hidden="1"/>
    <row r="79" spans="27:31" hidden="1"/>
    <row r="80" spans="27:3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sheetData>
  <sheetProtection selectLockedCells="1"/>
  <mergeCells count="14">
    <mergeCell ref="G28:I31"/>
    <mergeCell ref="A1:Z1"/>
    <mergeCell ref="C39:Y39"/>
    <mergeCell ref="D8:K8"/>
    <mergeCell ref="M8:X8"/>
    <mergeCell ref="R28:T29"/>
    <mergeCell ref="N19:W19"/>
    <mergeCell ref="N26:W26"/>
    <mergeCell ref="R21:T23"/>
    <mergeCell ref="R14:T16"/>
    <mergeCell ref="N12:W12"/>
    <mergeCell ref="D22:K22"/>
    <mergeCell ref="E24:J25"/>
    <mergeCell ref="G12:H19"/>
  </mergeCells>
  <conditionalFormatting sqref="D43:X43 D37:X37 H3:I4 T3:U4 N3:P4 X3:X4 X36 L15:N16">
    <cfRule type="cellIs" dxfId="37" priority="19" operator="equal">
      <formula>"S"</formula>
    </cfRule>
    <cfRule type="cellIs" dxfId="36" priority="20" operator="equal">
      <formula>"P"</formula>
    </cfRule>
    <cfRule type="cellIs" dxfId="35" priority="21" operator="equal">
      <formula>"R"</formula>
    </cfRule>
    <cfRule type="cellIs" dxfId="34" priority="22" operator="equal">
      <formula>"U"</formula>
    </cfRule>
    <cfRule type="cellIs" dxfId="33" priority="23" operator="equal">
      <formula>"H"</formula>
    </cfRule>
    <cfRule type="cellIs" dxfId="32" priority="24" operator="equal">
      <formula>"F"</formula>
    </cfRule>
  </conditionalFormatting>
  <dataValidations count="1">
    <dataValidation type="decimal" allowBlank="1" showInputMessage="1" showErrorMessage="1" error="Value should be between 0 and 100" sqref="D44:X44 E28:E30 P28:P29 P21:P23 P14:P16 E14:E16">
      <formula1>0</formula1>
      <formula2>100</formula2>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codeName="Sheet5">
    <tabColor theme="9" tint="0.59999389629810485"/>
  </sheetPr>
  <dimension ref="A1:AE147"/>
  <sheetViews>
    <sheetView zoomScale="70" zoomScaleNormal="70" workbookViewId="0">
      <selection activeCell="E29" sqref="E29"/>
    </sheetView>
  </sheetViews>
  <sheetFormatPr defaultColWidth="0" defaultRowHeight="15" zeroHeight="1"/>
  <cols>
    <col min="1" max="1" width="9.140625" style="65" customWidth="1"/>
    <col min="2" max="2" width="3.28515625" style="245" customWidth="1"/>
    <col min="3" max="3" width="26.5703125" style="65" customWidth="1"/>
    <col min="4" max="24" width="10.85546875" style="65" customWidth="1"/>
    <col min="25" max="26" width="9.140625" style="65" customWidth="1"/>
    <col min="27" max="16384" width="9.140625" hidden="1"/>
  </cols>
  <sheetData>
    <row r="1" spans="1:26" s="1" customFormat="1" ht="45" customHeight="1" thickBot="1">
      <c r="A1" s="667" t="s">
        <v>116</v>
      </c>
      <c r="B1" s="668"/>
      <c r="C1" s="668"/>
      <c r="D1" s="668"/>
      <c r="E1" s="668"/>
      <c r="F1" s="668"/>
      <c r="G1" s="668"/>
      <c r="H1" s="668"/>
      <c r="I1" s="668"/>
      <c r="J1" s="668"/>
      <c r="K1" s="668"/>
      <c r="L1" s="668"/>
      <c r="M1" s="668"/>
      <c r="N1" s="668"/>
      <c r="O1" s="668"/>
      <c r="P1" s="668"/>
      <c r="Q1" s="668"/>
      <c r="R1" s="668"/>
      <c r="S1" s="668"/>
      <c r="T1" s="668"/>
      <c r="U1" s="668"/>
      <c r="V1" s="668"/>
      <c r="W1" s="668"/>
      <c r="X1" s="668"/>
      <c r="Y1" s="668"/>
      <c r="Z1" s="669"/>
    </row>
    <row r="2" spans="1:26" s="1" customFormat="1">
      <c r="A2" s="65"/>
      <c r="B2" s="245"/>
      <c r="C2" s="65"/>
      <c r="D2" s="65"/>
      <c r="E2" s="65"/>
      <c r="F2" s="65"/>
      <c r="G2" s="65"/>
      <c r="H2" s="65"/>
      <c r="I2" s="65"/>
      <c r="J2" s="65"/>
      <c r="K2" s="65"/>
      <c r="L2" s="65"/>
      <c r="M2" s="65"/>
      <c r="N2" s="65"/>
      <c r="O2" s="65"/>
      <c r="P2" s="65"/>
      <c r="Q2" s="65"/>
      <c r="R2" s="65"/>
      <c r="S2" s="65"/>
      <c r="T2" s="65"/>
      <c r="U2" s="65"/>
      <c r="V2" s="65"/>
      <c r="W2" s="65"/>
      <c r="X2" s="65"/>
      <c r="Y2" s="65"/>
      <c r="Z2" s="65"/>
    </row>
    <row r="3" spans="1:26" s="1" customFormat="1" ht="18.75">
      <c r="A3" s="65"/>
      <c r="B3" s="245"/>
      <c r="C3" s="270" t="s">
        <v>332</v>
      </c>
      <c r="D3" s="66"/>
      <c r="E3" s="66"/>
      <c r="F3" s="66"/>
      <c r="G3" s="66"/>
      <c r="H3" s="66"/>
      <c r="I3" s="66"/>
      <c r="J3" s="66"/>
      <c r="K3" s="66"/>
      <c r="L3" s="66"/>
      <c r="M3" s="66"/>
      <c r="N3" s="66"/>
      <c r="O3" s="66"/>
      <c r="P3" s="66"/>
      <c r="Q3" s="66"/>
      <c r="R3" s="66"/>
      <c r="S3" s="66"/>
      <c r="T3" s="66"/>
      <c r="U3" s="66"/>
      <c r="V3" s="66"/>
      <c r="W3" s="66"/>
      <c r="X3" s="66"/>
      <c r="Y3" s="66"/>
      <c r="Z3" s="65"/>
    </row>
    <row r="4" spans="1:26" s="244" customFormat="1" ht="18.75">
      <c r="A4" s="245"/>
      <c r="B4" s="245"/>
      <c r="C4" s="270" t="s">
        <v>135</v>
      </c>
      <c r="D4" s="246"/>
      <c r="E4" s="246"/>
      <c r="F4" s="246"/>
      <c r="G4" s="246"/>
      <c r="H4" s="246"/>
      <c r="I4" s="246"/>
      <c r="J4" s="246"/>
      <c r="K4" s="246"/>
      <c r="L4" s="246"/>
      <c r="M4" s="246"/>
      <c r="N4" s="246"/>
      <c r="O4" s="246"/>
      <c r="P4" s="246"/>
      <c r="Q4" s="246"/>
      <c r="R4" s="246"/>
      <c r="S4" s="246"/>
      <c r="T4" s="246"/>
      <c r="U4" s="246"/>
      <c r="V4" s="246"/>
      <c r="W4" s="246"/>
      <c r="X4" s="246"/>
      <c r="Y4" s="246"/>
      <c r="Z4" s="245"/>
    </row>
    <row r="5" spans="1:26" s="244" customFormat="1" ht="18.75">
      <c r="A5" s="245"/>
      <c r="B5" s="245"/>
      <c r="C5" s="270" t="s">
        <v>147</v>
      </c>
      <c r="D5" s="246"/>
      <c r="E5" s="246"/>
      <c r="F5" s="246"/>
      <c r="G5" s="246"/>
      <c r="H5" s="246"/>
      <c r="I5" s="246"/>
      <c r="J5" s="246"/>
      <c r="K5" s="246"/>
      <c r="L5" s="246"/>
      <c r="M5" s="246"/>
      <c r="N5" s="246"/>
      <c r="O5" s="246"/>
      <c r="P5" s="246"/>
      <c r="Q5" s="246"/>
      <c r="R5" s="246"/>
      <c r="S5" s="246"/>
      <c r="T5" s="246"/>
      <c r="U5" s="246"/>
      <c r="V5" s="246"/>
      <c r="W5" s="246"/>
      <c r="X5" s="246"/>
      <c r="Y5" s="246"/>
      <c r="Z5" s="245"/>
    </row>
    <row r="6" spans="1:26" s="244" customFormat="1" ht="18.75">
      <c r="A6" s="245"/>
      <c r="B6" s="274" t="s">
        <v>126</v>
      </c>
      <c r="C6" s="271" t="s">
        <v>133</v>
      </c>
      <c r="D6" s="246"/>
      <c r="E6" s="246"/>
      <c r="F6" s="246"/>
      <c r="G6" s="246"/>
      <c r="H6" s="246"/>
      <c r="I6" s="246"/>
      <c r="J6" s="246"/>
      <c r="K6" s="246"/>
      <c r="L6" s="246"/>
      <c r="M6" s="246"/>
      <c r="N6" s="246"/>
      <c r="O6" s="246"/>
      <c r="P6" s="246"/>
      <c r="Q6" s="246"/>
      <c r="R6" s="246"/>
      <c r="S6" s="246"/>
      <c r="T6" s="246"/>
      <c r="U6" s="246"/>
      <c r="V6" s="246"/>
      <c r="W6" s="246"/>
      <c r="X6" s="246"/>
      <c r="Y6" s="246"/>
      <c r="Z6" s="245"/>
    </row>
    <row r="7" spans="1:26" s="244" customFormat="1" ht="18.75">
      <c r="A7" s="245"/>
      <c r="B7" s="274" t="s">
        <v>126</v>
      </c>
      <c r="C7" s="271" t="s">
        <v>333</v>
      </c>
      <c r="D7" s="246"/>
      <c r="E7" s="246"/>
      <c r="F7" s="246"/>
      <c r="G7" s="246"/>
      <c r="H7" s="246"/>
      <c r="I7" s="246"/>
      <c r="J7" s="246"/>
      <c r="K7" s="246"/>
      <c r="L7" s="246"/>
      <c r="M7" s="246"/>
      <c r="N7" s="246"/>
      <c r="O7" s="246"/>
      <c r="P7" s="246"/>
      <c r="Q7" s="246"/>
      <c r="R7" s="246"/>
      <c r="S7" s="246"/>
      <c r="T7" s="246"/>
      <c r="U7" s="246"/>
      <c r="V7" s="246"/>
      <c r="W7" s="246"/>
      <c r="X7" s="246"/>
      <c r="Y7" s="246"/>
      <c r="Z7" s="245"/>
    </row>
    <row r="8" spans="1:26" s="244" customFormat="1" ht="18.75">
      <c r="A8" s="245"/>
      <c r="B8" s="274" t="s">
        <v>126</v>
      </c>
      <c r="C8" s="271" t="s">
        <v>279</v>
      </c>
      <c r="D8" s="246"/>
      <c r="E8" s="246"/>
      <c r="F8" s="246"/>
      <c r="G8" s="246"/>
      <c r="H8" s="246"/>
      <c r="I8" s="246"/>
      <c r="J8" s="246"/>
      <c r="K8" s="246"/>
      <c r="L8" s="246"/>
      <c r="M8" s="246"/>
      <c r="N8" s="246"/>
      <c r="O8" s="246"/>
      <c r="P8" s="246"/>
      <c r="Q8" s="246"/>
      <c r="R8" s="246"/>
      <c r="S8" s="246"/>
      <c r="T8" s="246"/>
      <c r="U8" s="246"/>
      <c r="V8" s="246"/>
      <c r="W8" s="246"/>
      <c r="X8" s="246"/>
      <c r="Y8" s="246"/>
      <c r="Z8" s="245"/>
    </row>
    <row r="9" spans="1:26" s="244" customFormat="1" ht="18.75">
      <c r="A9" s="245"/>
      <c r="B9" s="245"/>
      <c r="C9" s="270"/>
      <c r="D9" s="246"/>
      <c r="E9" s="246"/>
      <c r="F9" s="246"/>
      <c r="G9" s="246"/>
      <c r="H9" s="246"/>
      <c r="I9" s="246"/>
      <c r="J9" s="246"/>
      <c r="K9" s="246"/>
      <c r="L9" s="246"/>
      <c r="M9" s="246"/>
      <c r="N9" s="246"/>
      <c r="O9" s="246"/>
      <c r="P9" s="246"/>
      <c r="Q9" s="246"/>
      <c r="R9" s="246"/>
      <c r="S9" s="246"/>
      <c r="T9" s="246"/>
      <c r="U9" s="246"/>
      <c r="V9" s="246"/>
      <c r="W9" s="246"/>
      <c r="X9" s="246"/>
      <c r="Y9" s="246"/>
      <c r="Z9" s="245"/>
    </row>
    <row r="10" spans="1:26" s="1" customFormat="1" ht="18" customHeight="1">
      <c r="A10" s="65"/>
      <c r="B10" s="245"/>
      <c r="C10" s="275" t="s">
        <v>136</v>
      </c>
      <c r="D10" s="272"/>
      <c r="E10" s="272"/>
      <c r="F10" s="272"/>
      <c r="G10" s="272"/>
      <c r="H10" s="272"/>
      <c r="I10" s="272"/>
      <c r="J10" s="272"/>
      <c r="K10" s="272"/>
      <c r="L10" s="272"/>
      <c r="M10" s="272"/>
      <c r="N10" s="272"/>
      <c r="O10" s="272"/>
      <c r="P10" s="272"/>
      <c r="Q10" s="272"/>
      <c r="R10" s="272"/>
      <c r="S10" s="272"/>
      <c r="T10" s="272"/>
      <c r="U10" s="272"/>
      <c r="V10" s="272"/>
      <c r="W10" s="272"/>
      <c r="X10" s="272"/>
      <c r="Y10" s="272"/>
      <c r="Z10" s="65"/>
    </row>
    <row r="11" spans="1:26" s="244" customFormat="1" ht="18" customHeight="1">
      <c r="A11" s="245"/>
      <c r="B11" s="245"/>
      <c r="C11" s="275" t="s">
        <v>137</v>
      </c>
      <c r="D11" s="272"/>
      <c r="E11" s="272"/>
      <c r="F11" s="272"/>
      <c r="G11" s="272"/>
      <c r="H11" s="272"/>
      <c r="I11" s="272"/>
      <c r="J11" s="272"/>
      <c r="K11" s="272"/>
      <c r="L11" s="272"/>
      <c r="M11" s="272"/>
      <c r="N11" s="272"/>
      <c r="O11" s="272"/>
      <c r="P11" s="272"/>
      <c r="Q11" s="272"/>
      <c r="R11" s="272"/>
      <c r="S11" s="272"/>
      <c r="T11" s="272"/>
      <c r="U11" s="272"/>
      <c r="V11" s="272"/>
      <c r="W11" s="272"/>
      <c r="X11" s="272"/>
      <c r="Y11" s="272"/>
      <c r="Z11" s="245"/>
    </row>
    <row r="12" spans="1:26" s="1" customFormat="1" ht="18" customHeight="1">
      <c r="A12" s="65"/>
      <c r="B12" s="245"/>
      <c r="C12" s="275" t="s">
        <v>334</v>
      </c>
      <c r="D12" s="272"/>
      <c r="E12" s="272"/>
      <c r="F12" s="272"/>
      <c r="G12" s="272"/>
      <c r="H12" s="272"/>
      <c r="I12" s="272"/>
      <c r="J12" s="272"/>
      <c r="K12" s="272"/>
      <c r="L12" s="272"/>
      <c r="M12" s="272"/>
      <c r="N12" s="272"/>
      <c r="O12" s="272"/>
      <c r="P12" s="272"/>
      <c r="Q12" s="272"/>
      <c r="R12" s="272"/>
      <c r="S12" s="272"/>
      <c r="T12" s="272"/>
      <c r="U12" s="272"/>
      <c r="V12" s="272"/>
      <c r="W12" s="272"/>
      <c r="X12" s="272"/>
      <c r="Y12" s="272"/>
      <c r="Z12" s="65"/>
    </row>
    <row r="13" spans="1:26" s="1" customFormat="1" ht="15.75">
      <c r="A13" s="65"/>
      <c r="B13" s="245"/>
      <c r="C13" s="65"/>
      <c r="D13" s="65"/>
      <c r="E13" s="65"/>
      <c r="F13" s="65"/>
      <c r="G13" s="65"/>
      <c r="H13" s="245"/>
      <c r="I13" s="245"/>
      <c r="J13" s="65"/>
      <c r="K13" s="65"/>
      <c r="L13" s="65"/>
      <c r="M13" s="65"/>
      <c r="N13" s="65"/>
      <c r="O13" s="65"/>
      <c r="P13" s="65"/>
      <c r="Q13" s="65"/>
      <c r="R13" s="65"/>
      <c r="S13" s="245"/>
      <c r="T13" s="245"/>
      <c r="U13" s="245"/>
      <c r="V13" s="65"/>
      <c r="W13" s="65"/>
      <c r="X13" s="114"/>
      <c r="Y13" s="66"/>
      <c r="Z13" s="65"/>
    </row>
    <row r="14" spans="1:26" s="1" customFormat="1" ht="14.45" customHeight="1">
      <c r="A14" s="65"/>
      <c r="B14" s="245"/>
      <c r="C14" s="270" t="s">
        <v>134</v>
      </c>
      <c r="D14" s="141" t="s">
        <v>24</v>
      </c>
      <c r="E14" s="65" t="s">
        <v>7</v>
      </c>
      <c r="F14" s="65"/>
      <c r="G14" s="65"/>
      <c r="H14" s="245"/>
      <c r="I14" s="245"/>
      <c r="J14" s="65"/>
      <c r="K14" s="65"/>
      <c r="L14" s="65"/>
      <c r="M14" s="65"/>
      <c r="N14" s="65"/>
      <c r="O14" s="65"/>
      <c r="P14" s="65"/>
      <c r="Q14" s="65"/>
      <c r="R14" s="65"/>
      <c r="S14" s="245"/>
      <c r="T14" s="245"/>
      <c r="U14" s="245"/>
      <c r="V14" s="65"/>
      <c r="W14" s="65"/>
      <c r="X14" s="114"/>
      <c r="Y14" s="66"/>
      <c r="Z14" s="65"/>
    </row>
    <row r="15" spans="1:26" s="1" customFormat="1" ht="14.45" customHeight="1">
      <c r="A15" s="65"/>
      <c r="B15" s="245"/>
      <c r="C15" s="65"/>
      <c r="D15" s="141" t="s">
        <v>25</v>
      </c>
      <c r="E15" s="65" t="s">
        <v>5</v>
      </c>
      <c r="F15" s="65"/>
      <c r="G15" s="65"/>
      <c r="H15" s="245"/>
      <c r="I15" s="245"/>
      <c r="J15" s="65"/>
      <c r="K15" s="65"/>
      <c r="L15" s="65"/>
      <c r="M15" s="65"/>
      <c r="N15" s="65"/>
      <c r="O15" s="65"/>
      <c r="P15" s="65"/>
      <c r="Q15" s="65"/>
      <c r="R15" s="65"/>
      <c r="S15" s="245"/>
      <c r="T15" s="245"/>
      <c r="U15" s="245"/>
      <c r="V15" s="65"/>
      <c r="W15" s="65"/>
      <c r="X15" s="114"/>
      <c r="Y15" s="66"/>
      <c r="Z15" s="65"/>
    </row>
    <row r="16" spans="1:26" s="1" customFormat="1" ht="15.75">
      <c r="A16" s="65"/>
      <c r="B16" s="245"/>
      <c r="C16" s="66"/>
      <c r="D16" s="141" t="s">
        <v>26</v>
      </c>
      <c r="E16" s="65" t="s">
        <v>4</v>
      </c>
      <c r="F16" s="65"/>
      <c r="G16" s="65"/>
      <c r="H16" s="245"/>
      <c r="I16" s="245"/>
      <c r="J16" s="65"/>
      <c r="K16" s="65"/>
      <c r="L16" s="65"/>
      <c r="M16" s="65"/>
      <c r="N16" s="65"/>
      <c r="O16" s="65"/>
      <c r="P16" s="65"/>
      <c r="Q16" s="65"/>
      <c r="R16" s="65"/>
      <c r="S16" s="245"/>
      <c r="T16" s="245"/>
      <c r="U16" s="245"/>
      <c r="V16" s="65"/>
      <c r="W16" s="65"/>
      <c r="X16" s="114"/>
      <c r="Y16" s="66"/>
      <c r="Z16" s="65"/>
    </row>
    <row r="17" spans="1:26" s="1" customFormat="1" ht="15.75">
      <c r="A17" s="65"/>
      <c r="B17" s="245"/>
      <c r="C17" s="66"/>
      <c r="D17" s="141" t="s">
        <v>27</v>
      </c>
      <c r="E17" s="65" t="s">
        <v>3</v>
      </c>
      <c r="F17" s="65"/>
      <c r="G17" s="65"/>
      <c r="H17" s="245"/>
      <c r="I17" s="245"/>
      <c r="J17" s="65"/>
      <c r="K17" s="65"/>
      <c r="L17" s="65"/>
      <c r="M17" s="65"/>
      <c r="N17" s="65"/>
      <c r="O17" s="65"/>
      <c r="P17" s="65"/>
      <c r="Q17" s="65"/>
      <c r="R17" s="65"/>
      <c r="S17" s="245"/>
      <c r="T17" s="245"/>
      <c r="U17" s="245"/>
      <c r="V17" s="114"/>
      <c r="W17" s="114"/>
      <c r="X17" s="114"/>
      <c r="Y17" s="66"/>
      <c r="Z17" s="65"/>
    </row>
    <row r="18" spans="1:26" s="1" customFormat="1" ht="15.75">
      <c r="A18" s="65"/>
      <c r="B18" s="245"/>
      <c r="C18" s="66"/>
      <c r="D18" s="141" t="s">
        <v>28</v>
      </c>
      <c r="E18" s="65" t="s">
        <v>2</v>
      </c>
      <c r="F18" s="114"/>
      <c r="G18" s="114"/>
      <c r="H18" s="114"/>
      <c r="I18" s="114"/>
      <c r="J18" s="114"/>
      <c r="K18" s="114"/>
      <c r="L18" s="114"/>
      <c r="M18" s="114"/>
      <c r="N18" s="114"/>
      <c r="O18" s="114"/>
      <c r="P18" s="114"/>
      <c r="Q18" s="114"/>
      <c r="R18" s="114"/>
      <c r="S18" s="114"/>
      <c r="T18" s="114"/>
      <c r="U18" s="114"/>
      <c r="V18" s="114"/>
      <c r="W18" s="114"/>
      <c r="X18" s="114"/>
      <c r="Y18" s="66"/>
      <c r="Z18" s="65"/>
    </row>
    <row r="19" spans="1:26" s="244" customFormat="1" ht="15.75">
      <c r="A19" s="245"/>
      <c r="B19" s="245"/>
      <c r="C19" s="246"/>
      <c r="D19" s="165"/>
      <c r="E19" s="245"/>
      <c r="F19" s="114"/>
      <c r="G19" s="114"/>
      <c r="H19" s="114"/>
      <c r="I19" s="114"/>
      <c r="J19" s="114"/>
      <c r="K19" s="114"/>
      <c r="L19" s="114"/>
      <c r="M19" s="114"/>
      <c r="N19" s="114"/>
      <c r="O19" s="114"/>
      <c r="P19" s="114"/>
      <c r="Q19" s="114"/>
      <c r="R19" s="114"/>
      <c r="S19" s="114"/>
      <c r="T19" s="114"/>
      <c r="U19" s="114"/>
      <c r="V19" s="114"/>
      <c r="W19" s="114"/>
      <c r="X19" s="114"/>
      <c r="Y19" s="246"/>
      <c r="Z19" s="245"/>
    </row>
    <row r="20" spans="1:26" s="244" customFormat="1" ht="15.75">
      <c r="A20" s="245"/>
      <c r="B20" s="245"/>
      <c r="C20" s="246"/>
      <c r="D20" s="165"/>
      <c r="E20" s="245"/>
      <c r="F20" s="114"/>
      <c r="G20" s="114"/>
      <c r="H20" s="114"/>
      <c r="I20" s="114"/>
      <c r="J20" s="114"/>
      <c r="K20" s="114"/>
      <c r="L20" s="114"/>
      <c r="M20" s="114"/>
      <c r="N20" s="114"/>
      <c r="O20" s="114"/>
      <c r="P20" s="114"/>
      <c r="Q20" s="114"/>
      <c r="R20" s="114"/>
      <c r="S20" s="114"/>
      <c r="T20" s="114"/>
      <c r="U20" s="114"/>
      <c r="V20" s="114"/>
      <c r="W20" s="114"/>
      <c r="X20" s="114"/>
      <c r="Y20" s="246"/>
      <c r="Z20" s="245"/>
    </row>
    <row r="21" spans="1:26" s="244" customFormat="1" ht="18.75">
      <c r="A21" s="245"/>
      <c r="B21" s="245"/>
      <c r="C21" s="246"/>
      <c r="D21" s="165"/>
      <c r="E21" s="270" t="s">
        <v>336</v>
      </c>
      <c r="F21" s="114"/>
      <c r="G21" s="114"/>
      <c r="H21" s="114"/>
      <c r="I21" s="114"/>
      <c r="J21" s="114"/>
      <c r="K21" s="114"/>
      <c r="L21" s="114"/>
      <c r="M21" s="114"/>
      <c r="N21" s="114"/>
      <c r="O21" s="114"/>
      <c r="P21" s="114"/>
      <c r="Q21" s="114"/>
      <c r="R21" s="114"/>
      <c r="S21" s="114"/>
      <c r="T21" s="114"/>
      <c r="U21" s="114"/>
      <c r="V21" s="114"/>
      <c r="W21" s="114"/>
      <c r="X21" s="114"/>
      <c r="Y21" s="246"/>
      <c r="Z21" s="245"/>
    </row>
    <row r="22" spans="1:26" s="244" customFormat="1" ht="18.75">
      <c r="A22" s="245"/>
      <c r="B22" s="245"/>
      <c r="C22" s="246"/>
      <c r="D22" s="165"/>
      <c r="E22" s="270" t="s">
        <v>335</v>
      </c>
      <c r="F22" s="114"/>
      <c r="G22" s="114"/>
      <c r="H22" s="114"/>
      <c r="I22" s="114"/>
      <c r="J22" s="114"/>
      <c r="K22" s="114"/>
      <c r="L22" s="114"/>
      <c r="M22" s="114"/>
      <c r="N22" s="114"/>
      <c r="O22" s="114"/>
      <c r="P22" s="114"/>
      <c r="Q22" s="114"/>
      <c r="R22" s="114"/>
      <c r="S22" s="114"/>
      <c r="T22" s="114"/>
      <c r="U22" s="114"/>
      <c r="V22" s="114"/>
      <c r="W22" s="114"/>
      <c r="X22" s="114"/>
      <c r="Y22" s="246"/>
      <c r="Z22" s="245"/>
    </row>
    <row r="23" spans="1:26" s="244" customFormat="1" ht="18.75">
      <c r="A23" s="245"/>
      <c r="B23" s="245"/>
      <c r="C23" s="246"/>
      <c r="D23" s="349" t="s">
        <v>126</v>
      </c>
      <c r="E23" s="271" t="s">
        <v>338</v>
      </c>
      <c r="F23" s="114"/>
      <c r="G23" s="114"/>
      <c r="H23" s="114"/>
      <c r="I23" s="114"/>
      <c r="J23" s="114"/>
      <c r="K23" s="114"/>
      <c r="L23" s="114"/>
      <c r="M23" s="114"/>
      <c r="N23" s="114"/>
      <c r="O23" s="114"/>
      <c r="P23" s="114"/>
      <c r="Q23" s="114"/>
      <c r="R23" s="114"/>
      <c r="S23" s="114"/>
      <c r="T23" s="114"/>
      <c r="U23" s="114"/>
      <c r="V23" s="114"/>
      <c r="W23" s="114"/>
      <c r="X23" s="114"/>
      <c r="Y23" s="246"/>
      <c r="Z23" s="245"/>
    </row>
    <row r="24" spans="1:26" s="1" customFormat="1" ht="15.75" thickBot="1">
      <c r="A24" s="65"/>
      <c r="B24" s="245"/>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s="1" customFormat="1" ht="21.75" thickBot="1">
      <c r="A25" s="65"/>
      <c r="B25" s="245"/>
      <c r="C25" s="637" t="s">
        <v>337</v>
      </c>
      <c r="D25" s="638"/>
      <c r="E25" s="638"/>
      <c r="F25" s="638"/>
      <c r="G25" s="638"/>
      <c r="H25" s="638"/>
      <c r="I25" s="638"/>
      <c r="J25" s="638"/>
      <c r="K25" s="638"/>
      <c r="L25" s="638"/>
      <c r="M25" s="638"/>
      <c r="N25" s="638"/>
      <c r="O25" s="638"/>
      <c r="P25" s="638"/>
      <c r="Q25" s="638"/>
      <c r="R25" s="638"/>
      <c r="S25" s="638"/>
      <c r="T25" s="638"/>
      <c r="U25" s="638"/>
      <c r="V25" s="638"/>
      <c r="W25" s="638"/>
      <c r="X25" s="638"/>
      <c r="Y25" s="639"/>
      <c r="Z25" s="65"/>
    </row>
    <row r="26" spans="1:26" s="1" customFormat="1">
      <c r="A26" s="65"/>
      <c r="B26" s="245"/>
      <c r="C26" s="93"/>
      <c r="D26" s="82"/>
      <c r="E26" s="82"/>
      <c r="F26" s="82"/>
      <c r="G26" s="82"/>
      <c r="H26" s="82"/>
      <c r="I26" s="82"/>
      <c r="J26" s="82"/>
      <c r="K26" s="82"/>
      <c r="L26" s="82"/>
      <c r="M26" s="82"/>
      <c r="N26" s="82"/>
      <c r="O26" s="82"/>
      <c r="P26" s="82"/>
      <c r="Q26" s="82"/>
      <c r="R26" s="82"/>
      <c r="S26" s="82"/>
      <c r="T26" s="82"/>
      <c r="U26" s="82"/>
      <c r="V26" s="82"/>
      <c r="W26" s="82"/>
      <c r="X26" s="82"/>
      <c r="Y26" s="94"/>
      <c r="Z26" s="65"/>
    </row>
    <row r="27" spans="1:26" s="1" customFormat="1" ht="21" customHeight="1">
      <c r="A27" s="65"/>
      <c r="B27" s="245"/>
      <c r="C27" s="93"/>
      <c r="D27" s="142" t="s">
        <v>93</v>
      </c>
      <c r="E27" s="82"/>
      <c r="F27" s="82"/>
      <c r="G27" s="82"/>
      <c r="H27" s="82"/>
      <c r="I27" s="82"/>
      <c r="J27" s="82"/>
      <c r="K27" s="82"/>
      <c r="L27" s="82"/>
      <c r="M27" s="82"/>
      <c r="N27" s="142" t="s">
        <v>31</v>
      </c>
      <c r="O27" s="82"/>
      <c r="P27" s="82"/>
      <c r="Q27" s="82"/>
      <c r="R27" s="82"/>
      <c r="S27" s="82"/>
      <c r="T27" s="82"/>
      <c r="U27" s="82"/>
      <c r="V27" s="82"/>
      <c r="W27" s="82"/>
      <c r="X27" s="142" t="s">
        <v>93</v>
      </c>
      <c r="Y27" s="94"/>
      <c r="Z27" s="65"/>
    </row>
    <row r="28" spans="1:26" s="244" customFormat="1" ht="10.15" customHeight="1" thickBot="1">
      <c r="A28" s="245"/>
      <c r="B28" s="245"/>
      <c r="C28" s="263" t="s">
        <v>130</v>
      </c>
      <c r="D28" s="262">
        <v>0</v>
      </c>
      <c r="E28" s="264">
        <f t="shared" ref="E28:X28" si="0">D28+length/20</f>
        <v>50</v>
      </c>
      <c r="F28" s="264">
        <f t="shared" si="0"/>
        <v>100</v>
      </c>
      <c r="G28" s="264">
        <f t="shared" si="0"/>
        <v>150</v>
      </c>
      <c r="H28" s="264">
        <f t="shared" si="0"/>
        <v>200</v>
      </c>
      <c r="I28" s="264">
        <f t="shared" si="0"/>
        <v>250</v>
      </c>
      <c r="J28" s="264">
        <f t="shared" si="0"/>
        <v>300</v>
      </c>
      <c r="K28" s="264">
        <f t="shared" si="0"/>
        <v>350</v>
      </c>
      <c r="L28" s="264">
        <f t="shared" si="0"/>
        <v>400</v>
      </c>
      <c r="M28" s="264">
        <f t="shared" si="0"/>
        <v>450</v>
      </c>
      <c r="N28" s="261">
        <f t="shared" si="0"/>
        <v>500</v>
      </c>
      <c r="O28" s="264">
        <f t="shared" si="0"/>
        <v>550</v>
      </c>
      <c r="P28" s="264">
        <f t="shared" si="0"/>
        <v>600</v>
      </c>
      <c r="Q28" s="264">
        <f t="shared" si="0"/>
        <v>650</v>
      </c>
      <c r="R28" s="264">
        <f t="shared" si="0"/>
        <v>700</v>
      </c>
      <c r="S28" s="264">
        <f t="shared" si="0"/>
        <v>750</v>
      </c>
      <c r="T28" s="264">
        <f t="shared" si="0"/>
        <v>800</v>
      </c>
      <c r="U28" s="264">
        <f t="shared" si="0"/>
        <v>850</v>
      </c>
      <c r="V28" s="264">
        <f t="shared" si="0"/>
        <v>900</v>
      </c>
      <c r="W28" s="264">
        <f t="shared" si="0"/>
        <v>950</v>
      </c>
      <c r="X28" s="261">
        <f t="shared" si="0"/>
        <v>1000</v>
      </c>
      <c r="Y28" s="94"/>
      <c r="Z28" s="245"/>
    </row>
    <row r="29" spans="1:26" s="1" customFormat="1" ht="15.75" customHeight="1">
      <c r="A29" s="65"/>
      <c r="B29" s="245"/>
      <c r="C29" s="96" t="s">
        <v>13</v>
      </c>
      <c r="D29" s="84">
        <f>Direct!$E$24</f>
        <v>3</v>
      </c>
      <c r="E29" s="85">
        <v>3</v>
      </c>
      <c r="F29" s="85">
        <f>Direct!$E$24</f>
        <v>3</v>
      </c>
      <c r="G29" s="85">
        <f>Direct!$E$24</f>
        <v>3</v>
      </c>
      <c r="H29" s="85">
        <f>Direct!$E$24</f>
        <v>3</v>
      </c>
      <c r="I29" s="85">
        <f>Direct!$E$24</f>
        <v>3</v>
      </c>
      <c r="J29" s="85">
        <f>Direct!$E$24</f>
        <v>3</v>
      </c>
      <c r="K29" s="85">
        <f>Direct!$E$24</f>
        <v>3</v>
      </c>
      <c r="L29" s="85">
        <f>Direct!$E$24</f>
        <v>3</v>
      </c>
      <c r="M29" s="85">
        <f>Direct!$E$24</f>
        <v>3</v>
      </c>
      <c r="N29" s="85">
        <f>Direct!$E$24</f>
        <v>3</v>
      </c>
      <c r="O29" s="85">
        <f>Direct!$E$24</f>
        <v>3</v>
      </c>
      <c r="P29" s="85">
        <f>Direct!$E$24</f>
        <v>3</v>
      </c>
      <c r="Q29" s="85">
        <f>Direct!$E$24</f>
        <v>3</v>
      </c>
      <c r="R29" s="85">
        <f>Direct!$E$24</f>
        <v>3</v>
      </c>
      <c r="S29" s="85">
        <f>Direct!$E$24</f>
        <v>3</v>
      </c>
      <c r="T29" s="85">
        <f>Direct!$E$24</f>
        <v>3</v>
      </c>
      <c r="U29" s="85">
        <f>Direct!$E$24</f>
        <v>3</v>
      </c>
      <c r="V29" s="85">
        <f>Direct!$E$24</f>
        <v>3</v>
      </c>
      <c r="W29" s="85">
        <f>Direct!$E$24</f>
        <v>3</v>
      </c>
      <c r="X29" s="106">
        <f>Direct!$E$24</f>
        <v>3</v>
      </c>
      <c r="Y29" s="94"/>
      <c r="Z29" s="65"/>
    </row>
    <row r="30" spans="1:26" s="1" customFormat="1" ht="15.75">
      <c r="A30" s="65"/>
      <c r="B30" s="245"/>
      <c r="C30" s="96" t="s">
        <v>14</v>
      </c>
      <c r="D30" s="86" t="str">
        <f>Direct!$F$24</f>
        <v>no</v>
      </c>
      <c r="E30" s="87" t="str">
        <f>Direct!$F$24</f>
        <v>no</v>
      </c>
      <c r="F30" s="87" t="str">
        <f>Direct!$F$24</f>
        <v>no</v>
      </c>
      <c r="G30" s="87" t="str">
        <f>Direct!$F$24</f>
        <v>no</v>
      </c>
      <c r="H30" s="87" t="str">
        <f>Direct!$F$24</f>
        <v>no</v>
      </c>
      <c r="I30" s="87" t="str">
        <f>Direct!$F$24</f>
        <v>no</v>
      </c>
      <c r="J30" s="87" t="str">
        <f>Direct!$F$24</f>
        <v>no</v>
      </c>
      <c r="K30" s="87" t="str">
        <f>Direct!$F$24</f>
        <v>no</v>
      </c>
      <c r="L30" s="87" t="str">
        <f>Direct!$F$24</f>
        <v>no</v>
      </c>
      <c r="M30" s="87" t="str">
        <f>Direct!$F$24</f>
        <v>no</v>
      </c>
      <c r="N30" s="87" t="str">
        <f>Direct!$F$24</f>
        <v>no</v>
      </c>
      <c r="O30" s="87" t="str">
        <f>Direct!$F$24</f>
        <v>no</v>
      </c>
      <c r="P30" s="87" t="str">
        <f>Direct!$F$24</f>
        <v>no</v>
      </c>
      <c r="Q30" s="87" t="str">
        <f>Direct!$F$24</f>
        <v>no</v>
      </c>
      <c r="R30" s="87" t="str">
        <f>Direct!$F$24</f>
        <v>no</v>
      </c>
      <c r="S30" s="87" t="str">
        <f>Direct!$F$24</f>
        <v>no</v>
      </c>
      <c r="T30" s="87" t="str">
        <f>Direct!$F$24</f>
        <v>no</v>
      </c>
      <c r="U30" s="87" t="str">
        <f>Direct!$F$24</f>
        <v>no</v>
      </c>
      <c r="V30" s="87" t="str">
        <f>Direct!$F$24</f>
        <v>no</v>
      </c>
      <c r="W30" s="87" t="str">
        <f>Direct!$F$24</f>
        <v>no</v>
      </c>
      <c r="X30" s="107" t="str">
        <f>Direct!$F$24</f>
        <v>no</v>
      </c>
      <c r="Y30" s="94"/>
      <c r="Z30" s="65"/>
    </row>
    <row r="31" spans="1:26" s="1" customFormat="1" ht="15.75">
      <c r="A31" s="65"/>
      <c r="B31" s="245"/>
      <c r="C31" s="96" t="s">
        <v>15</v>
      </c>
      <c r="D31" s="86" t="str">
        <f>Direct!$G$24</f>
        <v>high</v>
      </c>
      <c r="E31" s="87" t="str">
        <f>Direct!$G$24</f>
        <v>high</v>
      </c>
      <c r="F31" s="87" t="str">
        <f>Direct!$G$24</f>
        <v>high</v>
      </c>
      <c r="G31" s="87" t="str">
        <f>Direct!$G$24</f>
        <v>high</v>
      </c>
      <c r="H31" s="87" t="str">
        <f>Direct!$G$24</f>
        <v>high</v>
      </c>
      <c r="I31" s="87" t="str">
        <f>Direct!$G$24</f>
        <v>high</v>
      </c>
      <c r="J31" s="87" t="str">
        <f>Direct!$G$24</f>
        <v>high</v>
      </c>
      <c r="K31" s="87" t="str">
        <f>Direct!$G$24</f>
        <v>high</v>
      </c>
      <c r="L31" s="87" t="str">
        <f>Direct!$G$24</f>
        <v>high</v>
      </c>
      <c r="M31" s="87" t="str">
        <f>Direct!$G$24</f>
        <v>high</v>
      </c>
      <c r="N31" s="87" t="str">
        <f>Direct!$G$24</f>
        <v>high</v>
      </c>
      <c r="O31" s="87" t="str">
        <f>Direct!$G$24</f>
        <v>high</v>
      </c>
      <c r="P31" s="87" t="str">
        <f>Direct!$G$24</f>
        <v>high</v>
      </c>
      <c r="Q31" s="87" t="str">
        <f>Direct!$G$24</f>
        <v>high</v>
      </c>
      <c r="R31" s="87" t="str">
        <f>Direct!$G$24</f>
        <v>high</v>
      </c>
      <c r="S31" s="87" t="str">
        <f>Direct!$G$24</f>
        <v>high</v>
      </c>
      <c r="T31" s="87" t="str">
        <f>Direct!$G$24</f>
        <v>high</v>
      </c>
      <c r="U31" s="87" t="str">
        <f>Direct!$G$24</f>
        <v>high</v>
      </c>
      <c r="V31" s="87" t="str">
        <f>Direct!$G$24</f>
        <v>high</v>
      </c>
      <c r="W31" s="87" t="str">
        <f>Direct!$G$24</f>
        <v>high</v>
      </c>
      <c r="X31" s="107" t="str">
        <f>Direct!$G$24</f>
        <v>high</v>
      </c>
      <c r="Y31" s="94"/>
      <c r="Z31" s="65"/>
    </row>
    <row r="32" spans="1:26" s="1" customFormat="1" ht="16.5" thickBot="1">
      <c r="A32" s="65"/>
      <c r="B32" s="245"/>
      <c r="C32" s="96" t="s">
        <v>118</v>
      </c>
      <c r="D32" s="88">
        <f>Direct!$H$24</f>
        <v>40</v>
      </c>
      <c r="E32" s="89">
        <f>Direct!$H$24</f>
        <v>40</v>
      </c>
      <c r="F32" s="89">
        <f>Direct!$H$24</f>
        <v>40</v>
      </c>
      <c r="G32" s="89">
        <f>Direct!$H$24</f>
        <v>40</v>
      </c>
      <c r="H32" s="89">
        <f>Direct!$H$24</f>
        <v>40</v>
      </c>
      <c r="I32" s="89">
        <f>Direct!$H$24</f>
        <v>40</v>
      </c>
      <c r="J32" s="89">
        <f>Direct!$H$24</f>
        <v>40</v>
      </c>
      <c r="K32" s="89">
        <f>Direct!$H$24</f>
        <v>40</v>
      </c>
      <c r="L32" s="89">
        <f>Direct!$H$24</f>
        <v>40</v>
      </c>
      <c r="M32" s="89">
        <f>Direct!$H$24</f>
        <v>40</v>
      </c>
      <c r="N32" s="89">
        <f>Direct!$H$24</f>
        <v>40</v>
      </c>
      <c r="O32" s="89">
        <f>Direct!$H$24</f>
        <v>40</v>
      </c>
      <c r="P32" s="89">
        <f>Direct!$H$24</f>
        <v>40</v>
      </c>
      <c r="Q32" s="89">
        <f>Direct!$H$24</f>
        <v>40</v>
      </c>
      <c r="R32" s="89">
        <f>Direct!$H$24</f>
        <v>40</v>
      </c>
      <c r="S32" s="89">
        <f>Direct!$H$24</f>
        <v>40</v>
      </c>
      <c r="T32" s="89">
        <f>Direct!$H$24</f>
        <v>40</v>
      </c>
      <c r="U32" s="89">
        <f>Direct!$H$24</f>
        <v>40</v>
      </c>
      <c r="V32" s="89">
        <f>Direct!$H$24</f>
        <v>40</v>
      </c>
      <c r="W32" s="89">
        <f>Direct!$H$24</f>
        <v>40</v>
      </c>
      <c r="X32" s="108">
        <f>Direct!$H$24</f>
        <v>40</v>
      </c>
      <c r="Y32" s="94"/>
      <c r="Z32" s="65"/>
    </row>
    <row r="33" spans="1:31" ht="15.75" thickBot="1">
      <c r="C33" s="98"/>
      <c r="D33" s="80"/>
      <c r="E33" s="80"/>
      <c r="F33" s="80"/>
      <c r="G33" s="81"/>
      <c r="H33" s="81"/>
      <c r="I33" s="99"/>
      <c r="J33" s="99"/>
      <c r="K33" s="99"/>
      <c r="L33" s="99"/>
      <c r="M33" s="99"/>
      <c r="N33" s="99"/>
      <c r="O33" s="99"/>
      <c r="P33" s="99"/>
      <c r="Q33" s="99"/>
      <c r="R33" s="99"/>
      <c r="S33" s="82"/>
      <c r="T33" s="82"/>
      <c r="U33" s="82"/>
      <c r="V33" s="82"/>
      <c r="W33" s="82"/>
      <c r="X33" s="82"/>
      <c r="Y33" s="94"/>
    </row>
    <row r="34" spans="1:31" s="1" customFormat="1" ht="15.75" thickBot="1">
      <c r="A34" s="65"/>
      <c r="B34" s="245"/>
      <c r="C34" s="98" t="s">
        <v>148</v>
      </c>
      <c r="D34" s="302"/>
      <c r="E34" s="303"/>
      <c r="F34" s="303"/>
      <c r="G34" s="303"/>
      <c r="H34" s="303"/>
      <c r="I34" s="304"/>
      <c r="J34" s="304"/>
      <c r="K34" s="304"/>
      <c r="L34" s="304"/>
      <c r="M34" s="304"/>
      <c r="N34" s="304"/>
      <c r="O34" s="304"/>
      <c r="P34" s="304"/>
      <c r="Q34" s="304"/>
      <c r="R34" s="304"/>
      <c r="S34" s="304"/>
      <c r="T34" s="304"/>
      <c r="U34" s="304"/>
      <c r="V34" s="304"/>
      <c r="W34" s="304"/>
      <c r="X34" s="305"/>
      <c r="Y34" s="94"/>
      <c r="Z34" s="65"/>
    </row>
    <row r="35" spans="1:31" s="244" customFormat="1" ht="31.9" customHeight="1" thickBot="1">
      <c r="A35" s="245"/>
      <c r="B35" s="245"/>
      <c r="C35" s="98"/>
      <c r="D35" s="306"/>
      <c r="E35" s="307"/>
      <c r="F35" s="307"/>
      <c r="G35" s="308"/>
      <c r="H35" s="308"/>
      <c r="I35" s="309"/>
      <c r="J35" s="309"/>
      <c r="K35" s="309"/>
      <c r="L35" s="309"/>
      <c r="M35" s="309"/>
      <c r="N35" s="309"/>
      <c r="O35" s="309"/>
      <c r="P35" s="309"/>
      <c r="Q35" s="309"/>
      <c r="R35" s="309"/>
      <c r="S35" s="310"/>
      <c r="T35" s="310"/>
      <c r="U35" s="310"/>
      <c r="V35" s="310"/>
      <c r="W35" s="310"/>
      <c r="X35" s="310"/>
      <c r="Y35" s="94"/>
      <c r="Z35" s="245"/>
    </row>
    <row r="36" spans="1:31" ht="28.5" customHeight="1" thickBot="1">
      <c r="C36" s="98" t="s">
        <v>30</v>
      </c>
      <c r="D36" s="90" t="str">
        <f>IFERROR(VLOOKUP(Direct!$E$36,fac_inv,2,0),"")</f>
        <v>U</v>
      </c>
      <c r="E36" s="91"/>
      <c r="F36" s="91"/>
      <c r="G36" s="91"/>
      <c r="H36" s="91"/>
      <c r="I36" s="91"/>
      <c r="J36" s="91"/>
      <c r="K36" s="91"/>
      <c r="L36" s="91"/>
      <c r="M36" s="91"/>
      <c r="N36" s="91" t="str">
        <f>IFERROR(VLOOKUP(Direct!$F$36,fac_inv,2,0),"")</f>
        <v/>
      </c>
      <c r="O36" s="91"/>
      <c r="P36" s="91"/>
      <c r="Q36" s="91"/>
      <c r="R36" s="91"/>
      <c r="S36" s="91"/>
      <c r="T36" s="91"/>
      <c r="U36" s="91"/>
      <c r="V36" s="91"/>
      <c r="W36" s="91"/>
      <c r="X36" s="92" t="str">
        <f>IFERROR(VLOOKUP(Direct!$G$36,fac_inv,2,0),"")</f>
        <v/>
      </c>
      <c r="Y36" s="94"/>
      <c r="AB36" s="5"/>
      <c r="AC36" s="5"/>
      <c r="AD36" s="5"/>
      <c r="AE36" s="5"/>
    </row>
    <row r="37" spans="1:31" s="1" customFormat="1" ht="28.15" customHeight="1" thickBot="1">
      <c r="A37" s="65"/>
      <c r="B37" s="245"/>
      <c r="C37" s="98"/>
      <c r="D37" s="311"/>
      <c r="E37" s="83"/>
      <c r="F37" s="83"/>
      <c r="G37" s="83"/>
      <c r="H37" s="83"/>
      <c r="I37" s="83"/>
      <c r="J37" s="83"/>
      <c r="K37" s="83"/>
      <c r="L37" s="83"/>
      <c r="M37" s="83"/>
      <c r="N37" s="83"/>
      <c r="O37" s="83"/>
      <c r="P37" s="83"/>
      <c r="Q37" s="83"/>
      <c r="R37" s="83"/>
      <c r="S37" s="83"/>
      <c r="T37" s="83"/>
      <c r="U37" s="83"/>
      <c r="V37" s="83"/>
      <c r="W37" s="83"/>
      <c r="X37" s="83"/>
      <c r="Y37" s="94"/>
      <c r="Z37" s="65"/>
      <c r="AB37" s="7"/>
      <c r="AC37" s="7"/>
      <c r="AD37" s="7"/>
      <c r="AE37" s="7"/>
    </row>
    <row r="38" spans="1:31" ht="15.75" thickBot="1">
      <c r="C38" s="98" t="s">
        <v>117</v>
      </c>
      <c r="D38" s="532"/>
      <c r="E38" s="304"/>
      <c r="F38" s="303"/>
      <c r="G38" s="533"/>
      <c r="H38" s="304"/>
      <c r="I38" s="304"/>
      <c r="J38" s="531"/>
      <c r="K38" s="531"/>
      <c r="L38" s="531"/>
      <c r="M38" s="531"/>
      <c r="N38" s="531"/>
      <c r="O38" s="531"/>
      <c r="P38" s="531"/>
      <c r="Q38" s="531"/>
      <c r="R38" s="531"/>
      <c r="S38" s="304"/>
      <c r="T38" s="304"/>
      <c r="U38" s="304"/>
      <c r="V38" s="304"/>
      <c r="W38" s="304"/>
      <c r="X38" s="305"/>
      <c r="Y38" s="94"/>
    </row>
    <row r="39" spans="1:31" s="244" customFormat="1">
      <c r="A39" s="245"/>
      <c r="B39" s="245"/>
      <c r="C39" s="98"/>
      <c r="D39" s="82"/>
      <c r="E39" s="82"/>
      <c r="F39" s="80"/>
      <c r="G39" s="81"/>
      <c r="H39" s="82"/>
      <c r="I39" s="82"/>
      <c r="J39" s="99"/>
      <c r="K39" s="99"/>
      <c r="L39" s="99"/>
      <c r="M39" s="99"/>
      <c r="N39" s="99"/>
      <c r="O39" s="99"/>
      <c r="P39" s="99"/>
      <c r="Q39" s="99"/>
      <c r="R39" s="99"/>
      <c r="S39" s="82"/>
      <c r="T39" s="82"/>
      <c r="U39" s="82"/>
      <c r="V39" s="82"/>
      <c r="W39" s="82"/>
      <c r="X39" s="82"/>
      <c r="Y39" s="94"/>
      <c r="Z39" s="245"/>
    </row>
    <row r="40" spans="1:31" s="244" customFormat="1">
      <c r="A40" s="245"/>
      <c r="B40" s="245"/>
      <c r="C40" s="98"/>
      <c r="D40" s="82"/>
      <c r="E40" s="82"/>
      <c r="F40" s="80"/>
      <c r="G40" s="81"/>
      <c r="H40" s="82"/>
      <c r="I40" s="82"/>
      <c r="J40" s="99"/>
      <c r="K40" s="99"/>
      <c r="L40" s="99"/>
      <c r="M40" s="99"/>
      <c r="N40" s="99"/>
      <c r="O40" s="99"/>
      <c r="P40" s="99"/>
      <c r="Q40" s="99"/>
      <c r="R40" s="99"/>
      <c r="S40" s="82"/>
      <c r="T40" s="82"/>
      <c r="U40" s="82"/>
      <c r="V40" s="82"/>
      <c r="W40" s="82"/>
      <c r="X40" s="82"/>
      <c r="Y40" s="94"/>
      <c r="Z40" s="245"/>
    </row>
    <row r="41" spans="1:31" s="244" customFormat="1">
      <c r="A41" s="245"/>
      <c r="B41" s="245"/>
      <c r="C41" s="98" t="s">
        <v>278</v>
      </c>
      <c r="D41" s="82"/>
      <c r="E41" s="82"/>
      <c r="F41" s="80"/>
      <c r="G41" s="81"/>
      <c r="H41" s="82"/>
      <c r="I41" s="82"/>
      <c r="J41" s="99"/>
      <c r="K41" s="99"/>
      <c r="L41" s="99"/>
      <c r="M41" s="99"/>
      <c r="N41" s="99"/>
      <c r="O41" s="99"/>
      <c r="P41" s="99"/>
      <c r="Q41" s="99"/>
      <c r="R41" s="99"/>
      <c r="S41" s="82"/>
      <c r="T41" s="82"/>
      <c r="U41" s="82"/>
      <c r="V41" s="82"/>
      <c r="W41" s="82"/>
      <c r="X41" s="82"/>
      <c r="Y41" s="94"/>
      <c r="Z41" s="245"/>
    </row>
    <row r="42" spans="1:31" ht="15.75" thickBot="1">
      <c r="C42" s="100"/>
      <c r="D42" s="102"/>
      <c r="E42" s="102"/>
      <c r="F42" s="101"/>
      <c r="G42" s="103"/>
      <c r="H42" s="102"/>
      <c r="I42" s="102"/>
      <c r="J42" s="104"/>
      <c r="K42" s="104"/>
      <c r="L42" s="104"/>
      <c r="M42" s="104"/>
      <c r="N42" s="104"/>
      <c r="O42" s="104"/>
      <c r="P42" s="104"/>
      <c r="Q42" s="104"/>
      <c r="R42" s="104"/>
      <c r="S42" s="102"/>
      <c r="T42" s="102"/>
      <c r="U42" s="102"/>
      <c r="V42" s="102"/>
      <c r="W42" s="102"/>
      <c r="X42" s="102"/>
      <c r="Y42" s="105"/>
    </row>
    <row r="43" spans="1:31">
      <c r="C43" s="109"/>
    </row>
    <row r="44" spans="1:31" ht="15.75" thickBot="1">
      <c r="C44" s="109"/>
    </row>
    <row r="45" spans="1:31" ht="21.75" thickBot="1">
      <c r="C45" s="637" t="s">
        <v>79</v>
      </c>
      <c r="D45" s="638"/>
      <c r="E45" s="638"/>
      <c r="F45" s="638"/>
      <c r="G45" s="638"/>
      <c r="H45" s="638"/>
      <c r="I45" s="638"/>
      <c r="J45" s="638"/>
      <c r="K45" s="638"/>
      <c r="L45" s="638"/>
      <c r="M45" s="638"/>
      <c r="N45" s="638"/>
      <c r="O45" s="638"/>
      <c r="P45" s="638"/>
      <c r="Q45" s="638"/>
      <c r="R45" s="638"/>
      <c r="S45" s="638"/>
      <c r="T45" s="638"/>
      <c r="U45" s="638"/>
      <c r="V45" s="638"/>
      <c r="W45" s="638"/>
      <c r="X45" s="638"/>
      <c r="Y45" s="639"/>
    </row>
    <row r="46" spans="1:31">
      <c r="C46" s="93"/>
      <c r="D46" s="82"/>
      <c r="E46" s="82"/>
      <c r="F46" s="82"/>
      <c r="G46" s="82"/>
      <c r="H46" s="82"/>
      <c r="I46" s="82"/>
      <c r="J46" s="82"/>
      <c r="K46" s="82"/>
      <c r="L46" s="82"/>
      <c r="M46" s="82"/>
      <c r="N46" s="82"/>
      <c r="O46" s="82"/>
      <c r="P46" s="82"/>
      <c r="Q46" s="82"/>
      <c r="R46" s="82"/>
      <c r="S46" s="82"/>
      <c r="T46" s="82"/>
      <c r="U46" s="82"/>
      <c r="V46" s="82"/>
      <c r="W46" s="82"/>
      <c r="X46" s="82"/>
      <c r="Y46" s="94"/>
    </row>
    <row r="47" spans="1:31" ht="18">
      <c r="C47" s="93"/>
      <c r="D47" s="142" t="s">
        <v>93</v>
      </c>
      <c r="E47" s="82"/>
      <c r="F47" s="82"/>
      <c r="G47" s="82"/>
      <c r="H47" s="82"/>
      <c r="I47" s="82"/>
      <c r="J47" s="82"/>
      <c r="K47" s="82"/>
      <c r="L47" s="82"/>
      <c r="M47" s="82"/>
      <c r="N47" s="142" t="s">
        <v>31</v>
      </c>
      <c r="O47" s="82"/>
      <c r="P47" s="82"/>
      <c r="Q47" s="82"/>
      <c r="R47" s="82"/>
      <c r="S47" s="82"/>
      <c r="T47" s="82"/>
      <c r="U47" s="82"/>
      <c r="V47" s="82"/>
      <c r="W47" s="82"/>
      <c r="X47" s="142" t="s">
        <v>93</v>
      </c>
      <c r="Y47" s="94"/>
    </row>
    <row r="48" spans="1:31" s="244" customFormat="1" ht="10.15" customHeight="1" thickBot="1">
      <c r="A48" s="245"/>
      <c r="B48" s="245"/>
      <c r="C48" s="263" t="s">
        <v>130</v>
      </c>
      <c r="D48" s="262">
        <v>0</v>
      </c>
      <c r="E48" s="264">
        <f t="shared" ref="E48" si="1">D48+length/20</f>
        <v>50</v>
      </c>
      <c r="F48" s="264">
        <f t="shared" ref="F48" si="2">E48+length/20</f>
        <v>100</v>
      </c>
      <c r="G48" s="264">
        <f t="shared" ref="G48" si="3">F48+length/20</f>
        <v>150</v>
      </c>
      <c r="H48" s="264">
        <f t="shared" ref="H48" si="4">G48+length/20</f>
        <v>200</v>
      </c>
      <c r="I48" s="264">
        <f t="shared" ref="I48" si="5">H48+length/20</f>
        <v>250</v>
      </c>
      <c r="J48" s="264">
        <f t="shared" ref="J48" si="6">I48+length/20</f>
        <v>300</v>
      </c>
      <c r="K48" s="264">
        <f t="shared" ref="K48" si="7">J48+length/20</f>
        <v>350</v>
      </c>
      <c r="L48" s="264">
        <f t="shared" ref="L48" si="8">K48+length/20</f>
        <v>400</v>
      </c>
      <c r="M48" s="264">
        <f t="shared" ref="M48" si="9">L48+length/20</f>
        <v>450</v>
      </c>
      <c r="N48" s="261">
        <f t="shared" ref="N48" si="10">M48+length/20</f>
        <v>500</v>
      </c>
      <c r="O48" s="264">
        <f t="shared" ref="O48" si="11">N48+length/20</f>
        <v>550</v>
      </c>
      <c r="P48" s="264">
        <f t="shared" ref="P48" si="12">O48+length/20</f>
        <v>600</v>
      </c>
      <c r="Q48" s="264">
        <f t="shared" ref="Q48" si="13">P48+length/20</f>
        <v>650</v>
      </c>
      <c r="R48" s="264">
        <f t="shared" ref="R48" si="14">Q48+length/20</f>
        <v>700</v>
      </c>
      <c r="S48" s="264">
        <f t="shared" ref="S48" si="15">R48+length/20</f>
        <v>750</v>
      </c>
      <c r="T48" s="264">
        <f t="shared" ref="T48" si="16">S48+length/20</f>
        <v>800</v>
      </c>
      <c r="U48" s="264">
        <f t="shared" ref="U48" si="17">T48+length/20</f>
        <v>850</v>
      </c>
      <c r="V48" s="264">
        <f t="shared" ref="V48" si="18">U48+length/20</f>
        <v>900</v>
      </c>
      <c r="W48" s="264">
        <f t="shared" ref="W48" si="19">V48+length/20</f>
        <v>950</v>
      </c>
      <c r="X48" s="261">
        <f t="shared" ref="X48" si="20">W48+length/20</f>
        <v>1000</v>
      </c>
      <c r="Y48" s="94"/>
      <c r="Z48" s="245"/>
    </row>
    <row r="49" spans="1:26" ht="15.75">
      <c r="C49" s="96" t="s">
        <v>13</v>
      </c>
      <c r="D49" s="84">
        <f>Direct!$E$25</f>
        <v>1</v>
      </c>
      <c r="E49" s="85">
        <f>Direct!$E$25</f>
        <v>1</v>
      </c>
      <c r="F49" s="85">
        <f>Direct!$E$25</f>
        <v>1</v>
      </c>
      <c r="G49" s="85">
        <f>Direct!$E$25</f>
        <v>1</v>
      </c>
      <c r="H49" s="85">
        <f>Direct!$E$25</f>
        <v>1</v>
      </c>
      <c r="I49" s="85">
        <f>Direct!$E$25</f>
        <v>1</v>
      </c>
      <c r="J49" s="85">
        <f>Direct!$E$25</f>
        <v>1</v>
      </c>
      <c r="K49" s="85">
        <f>Direct!$E$25</f>
        <v>1</v>
      </c>
      <c r="L49" s="85">
        <f>Direct!$E$25</f>
        <v>1</v>
      </c>
      <c r="M49" s="85">
        <f>Direct!$E$25</f>
        <v>1</v>
      </c>
      <c r="N49" s="85">
        <f>Direct!$E$25</f>
        <v>1</v>
      </c>
      <c r="O49" s="85">
        <f>Direct!$E$25</f>
        <v>1</v>
      </c>
      <c r="P49" s="85">
        <f>Direct!$E$25</f>
        <v>1</v>
      </c>
      <c r="Q49" s="85">
        <f>Direct!$E$25</f>
        <v>1</v>
      </c>
      <c r="R49" s="85">
        <f>Direct!$E$25</f>
        <v>1</v>
      </c>
      <c r="S49" s="85">
        <f>Direct!$E$25</f>
        <v>1</v>
      </c>
      <c r="T49" s="85">
        <f>Direct!$E$25</f>
        <v>1</v>
      </c>
      <c r="U49" s="85">
        <f>Direct!$E$25</f>
        <v>1</v>
      </c>
      <c r="V49" s="85">
        <f>Direct!$E$25</f>
        <v>1</v>
      </c>
      <c r="W49" s="85">
        <f>Direct!$E$25</f>
        <v>1</v>
      </c>
      <c r="X49" s="106">
        <f>Direct!$E$25</f>
        <v>1</v>
      </c>
      <c r="Y49" s="94"/>
    </row>
    <row r="50" spans="1:26" ht="15.75">
      <c r="C50" s="96" t="s">
        <v>14</v>
      </c>
      <c r="D50" s="86" t="str">
        <f>Direct!$F$25</f>
        <v>no</v>
      </c>
      <c r="E50" s="87" t="str">
        <f>Direct!$F$25</f>
        <v>no</v>
      </c>
      <c r="F50" s="87" t="str">
        <f>Direct!$F$25</f>
        <v>no</v>
      </c>
      <c r="G50" s="87" t="str">
        <f>Direct!$F$25</f>
        <v>no</v>
      </c>
      <c r="H50" s="87" t="str">
        <f>Direct!$F$25</f>
        <v>no</v>
      </c>
      <c r="I50" s="87" t="str">
        <f>Direct!$F$25</f>
        <v>no</v>
      </c>
      <c r="J50" s="87" t="str">
        <f>Direct!$F$25</f>
        <v>no</v>
      </c>
      <c r="K50" s="87" t="str">
        <f>Direct!$F$25</f>
        <v>no</v>
      </c>
      <c r="L50" s="87" t="str">
        <f>Direct!$F$25</f>
        <v>no</v>
      </c>
      <c r="M50" s="87" t="str">
        <f>Direct!$F$25</f>
        <v>no</v>
      </c>
      <c r="N50" s="87" t="str">
        <f>Direct!$F$25</f>
        <v>no</v>
      </c>
      <c r="O50" s="87" t="str">
        <f>Direct!$F$25</f>
        <v>no</v>
      </c>
      <c r="P50" s="87" t="str">
        <f>Direct!$F$25</f>
        <v>no</v>
      </c>
      <c r="Q50" s="87" t="str">
        <f>Direct!$F$25</f>
        <v>no</v>
      </c>
      <c r="R50" s="87" t="str">
        <f>Direct!$F$25</f>
        <v>no</v>
      </c>
      <c r="S50" s="87" t="str">
        <f>Direct!$F$25</f>
        <v>no</v>
      </c>
      <c r="T50" s="87" t="str">
        <f>Direct!$F$25</f>
        <v>no</v>
      </c>
      <c r="U50" s="87" t="str">
        <f>Direct!$F$25</f>
        <v>no</v>
      </c>
      <c r="V50" s="87" t="str">
        <f>Direct!$F$25</f>
        <v>no</v>
      </c>
      <c r="W50" s="87" t="str">
        <f>Direct!$F$25</f>
        <v>no</v>
      </c>
      <c r="X50" s="107" t="str">
        <f>Direct!$F$25</f>
        <v>no</v>
      </c>
      <c r="Y50" s="94"/>
    </row>
    <row r="51" spans="1:26" ht="15.75">
      <c r="C51" s="96" t="s">
        <v>15</v>
      </c>
      <c r="D51" s="86" t="str">
        <f>Direct!$G$25</f>
        <v>high</v>
      </c>
      <c r="E51" s="87" t="str">
        <f>Direct!$G$25</f>
        <v>high</v>
      </c>
      <c r="F51" s="87" t="str">
        <f>Direct!$G$25</f>
        <v>high</v>
      </c>
      <c r="G51" s="87" t="str">
        <f>Direct!$G$25</f>
        <v>high</v>
      </c>
      <c r="H51" s="87" t="str">
        <f>Direct!$G$25</f>
        <v>high</v>
      </c>
      <c r="I51" s="87" t="str">
        <f>Direct!$G$25</f>
        <v>high</v>
      </c>
      <c r="J51" s="87" t="str">
        <f>Direct!$G$25</f>
        <v>high</v>
      </c>
      <c r="K51" s="87" t="str">
        <f>Direct!$G$25</f>
        <v>high</v>
      </c>
      <c r="L51" s="87" t="str">
        <f>Direct!$G$25</f>
        <v>high</v>
      </c>
      <c r="M51" s="87" t="str">
        <f>Direct!$G$25</f>
        <v>high</v>
      </c>
      <c r="N51" s="87" t="str">
        <f>Direct!$G$25</f>
        <v>high</v>
      </c>
      <c r="O51" s="87" t="str">
        <f>Direct!$G$25</f>
        <v>high</v>
      </c>
      <c r="P51" s="87" t="str">
        <f>Direct!$G$25</f>
        <v>high</v>
      </c>
      <c r="Q51" s="87" t="str">
        <f>Direct!$G$25</f>
        <v>high</v>
      </c>
      <c r="R51" s="87" t="str">
        <f>Direct!$G$25</f>
        <v>high</v>
      </c>
      <c r="S51" s="87" t="str">
        <f>Direct!$G$25</f>
        <v>high</v>
      </c>
      <c r="T51" s="87" t="str">
        <f>Direct!$G$25</f>
        <v>high</v>
      </c>
      <c r="U51" s="87" t="str">
        <f>Direct!$G$25</f>
        <v>high</v>
      </c>
      <c r="V51" s="87" t="str">
        <f>Direct!$G$25</f>
        <v>high</v>
      </c>
      <c r="W51" s="87" t="str">
        <f>Direct!$G$25</f>
        <v>high</v>
      </c>
      <c r="X51" s="107" t="str">
        <f>Direct!$G$25</f>
        <v>high</v>
      </c>
      <c r="Y51" s="94"/>
    </row>
    <row r="52" spans="1:26" ht="16.5" thickBot="1">
      <c r="C52" s="96" t="s">
        <v>118</v>
      </c>
      <c r="D52" s="88">
        <f>Direct!$H$25</f>
        <v>40</v>
      </c>
      <c r="E52" s="89">
        <f>Direct!$H$25</f>
        <v>40</v>
      </c>
      <c r="F52" s="89">
        <f>Direct!$H$25</f>
        <v>40</v>
      </c>
      <c r="G52" s="89">
        <f>Direct!$H$25</f>
        <v>40</v>
      </c>
      <c r="H52" s="89">
        <f>Direct!$H$25</f>
        <v>40</v>
      </c>
      <c r="I52" s="89">
        <f>Direct!$H$25</f>
        <v>40</v>
      </c>
      <c r="J52" s="89">
        <f>Direct!$H$25</f>
        <v>40</v>
      </c>
      <c r="K52" s="89">
        <f>Direct!$H$25</f>
        <v>40</v>
      </c>
      <c r="L52" s="89">
        <f>Direct!$H$25</f>
        <v>40</v>
      </c>
      <c r="M52" s="89">
        <f>Direct!$H$25</f>
        <v>40</v>
      </c>
      <c r="N52" s="89">
        <f>Direct!$H$25</f>
        <v>40</v>
      </c>
      <c r="O52" s="89">
        <f>Direct!$H$25</f>
        <v>40</v>
      </c>
      <c r="P52" s="89">
        <f>Direct!$H$25</f>
        <v>40</v>
      </c>
      <c r="Q52" s="89">
        <f>Direct!$H$25</f>
        <v>40</v>
      </c>
      <c r="R52" s="89">
        <f>Direct!$H$25</f>
        <v>40</v>
      </c>
      <c r="S52" s="89">
        <f>Direct!$H$25</f>
        <v>40</v>
      </c>
      <c r="T52" s="89">
        <f>Direct!$H$25</f>
        <v>40</v>
      </c>
      <c r="U52" s="89">
        <f>Direct!$H$25</f>
        <v>40</v>
      </c>
      <c r="V52" s="89">
        <f>Direct!$H$25</f>
        <v>40</v>
      </c>
      <c r="W52" s="89">
        <f>Direct!$H$25</f>
        <v>40</v>
      </c>
      <c r="X52" s="108">
        <f>Direct!$H$25</f>
        <v>40</v>
      </c>
      <c r="Y52" s="94"/>
    </row>
    <row r="53" spans="1:26" ht="15.75" thickBot="1">
      <c r="C53" s="98"/>
      <c r="D53" s="80"/>
      <c r="E53" s="80"/>
      <c r="F53" s="80"/>
      <c r="G53" s="81"/>
      <c r="H53" s="81"/>
      <c r="I53" s="99"/>
      <c r="J53" s="99"/>
      <c r="K53" s="99"/>
      <c r="L53" s="99"/>
      <c r="M53" s="99"/>
      <c r="N53" s="99"/>
      <c r="O53" s="99"/>
      <c r="P53" s="99"/>
      <c r="Q53" s="99"/>
      <c r="R53" s="99"/>
      <c r="S53" s="82"/>
      <c r="T53" s="82"/>
      <c r="U53" s="82"/>
      <c r="V53" s="82"/>
      <c r="W53" s="82"/>
      <c r="X53" s="82"/>
      <c r="Y53" s="94"/>
    </row>
    <row r="54" spans="1:26" s="244" customFormat="1" ht="15.75" thickBot="1">
      <c r="A54" s="245"/>
      <c r="B54" s="245"/>
      <c r="C54" s="98" t="s">
        <v>148</v>
      </c>
      <c r="D54" s="302"/>
      <c r="E54" s="303"/>
      <c r="F54" s="303"/>
      <c r="G54" s="303"/>
      <c r="H54" s="303"/>
      <c r="I54" s="304"/>
      <c r="J54" s="304"/>
      <c r="K54" s="304"/>
      <c r="L54" s="304"/>
      <c r="M54" s="304"/>
      <c r="N54" s="304"/>
      <c r="O54" s="304"/>
      <c r="P54" s="304"/>
      <c r="Q54" s="304"/>
      <c r="R54" s="304"/>
      <c r="S54" s="304"/>
      <c r="T54" s="304"/>
      <c r="U54" s="304"/>
      <c r="V54" s="304"/>
      <c r="W54" s="304"/>
      <c r="X54" s="305"/>
      <c r="Y54" s="94"/>
      <c r="Z54" s="245"/>
    </row>
    <row r="55" spans="1:26" s="244" customFormat="1" ht="31.9" customHeight="1" thickBot="1">
      <c r="A55" s="245"/>
      <c r="B55" s="245"/>
      <c r="C55" s="98"/>
      <c r="D55" s="306" t="str">
        <f t="shared" ref="D55:X55" si="21">IF(AND(D54="yes",D56&lt;&gt;""),"!! No guard railings and crossings in same point","")</f>
        <v/>
      </c>
      <c r="E55" s="307" t="str">
        <f t="shared" si="21"/>
        <v/>
      </c>
      <c r="F55" s="307" t="str">
        <f t="shared" si="21"/>
        <v/>
      </c>
      <c r="G55" s="308" t="str">
        <f t="shared" si="21"/>
        <v/>
      </c>
      <c r="H55" s="308" t="str">
        <f t="shared" si="21"/>
        <v/>
      </c>
      <c r="I55" s="309" t="str">
        <f t="shared" si="21"/>
        <v/>
      </c>
      <c r="J55" s="309" t="str">
        <f t="shared" si="21"/>
        <v/>
      </c>
      <c r="K55" s="309" t="str">
        <f t="shared" si="21"/>
        <v/>
      </c>
      <c r="L55" s="309" t="str">
        <f t="shared" si="21"/>
        <v/>
      </c>
      <c r="M55" s="309" t="str">
        <f t="shared" si="21"/>
        <v/>
      </c>
      <c r="N55" s="309" t="str">
        <f t="shared" si="21"/>
        <v/>
      </c>
      <c r="O55" s="309" t="str">
        <f t="shared" si="21"/>
        <v/>
      </c>
      <c r="P55" s="309" t="str">
        <f t="shared" si="21"/>
        <v/>
      </c>
      <c r="Q55" s="309" t="str">
        <f t="shared" si="21"/>
        <v/>
      </c>
      <c r="R55" s="309" t="str">
        <f t="shared" si="21"/>
        <v/>
      </c>
      <c r="S55" s="310" t="str">
        <f t="shared" si="21"/>
        <v/>
      </c>
      <c r="T55" s="310" t="str">
        <f t="shared" si="21"/>
        <v/>
      </c>
      <c r="U55" s="310" t="str">
        <f t="shared" si="21"/>
        <v/>
      </c>
      <c r="V55" s="310" t="str">
        <f t="shared" si="21"/>
        <v/>
      </c>
      <c r="W55" s="310" t="str">
        <f t="shared" si="21"/>
        <v/>
      </c>
      <c r="X55" s="310" t="str">
        <f t="shared" si="21"/>
        <v/>
      </c>
      <c r="Y55" s="94"/>
      <c r="Z55" s="245"/>
    </row>
    <row r="56" spans="1:26" ht="28.5" customHeight="1" thickBot="1">
      <c r="C56" s="98" t="s">
        <v>30</v>
      </c>
      <c r="D56" s="90" t="str">
        <f>IFERROR(VLOOKUP(Direct!$E37,fac_inv,2,0),"")</f>
        <v>U</v>
      </c>
      <c r="E56" s="91"/>
      <c r="F56" s="91"/>
      <c r="G56" s="91"/>
      <c r="H56" s="91"/>
      <c r="I56" s="91"/>
      <c r="J56" s="91"/>
      <c r="K56" s="91"/>
      <c r="L56" s="91"/>
      <c r="M56" s="91"/>
      <c r="N56" s="91" t="str">
        <f>IFERROR(VLOOKUP(Direct!$F37,fac_inv,2,0),"")</f>
        <v/>
      </c>
      <c r="O56" s="91"/>
      <c r="P56" s="91"/>
      <c r="Q56" s="91"/>
      <c r="R56" s="91"/>
      <c r="S56" s="91"/>
      <c r="T56" s="91"/>
      <c r="U56" s="91"/>
      <c r="V56" s="91"/>
      <c r="W56" s="91"/>
      <c r="X56" s="92" t="str">
        <f>IFERROR(VLOOKUP(Direct!$G37,fac_inv,2,0),"")</f>
        <v/>
      </c>
      <c r="Y56" s="94"/>
    </row>
    <row r="57" spans="1:26" ht="28.5" customHeight="1" thickBot="1">
      <c r="C57" s="98"/>
      <c r="D57" s="311" t="str">
        <f>IFERROR(VLOOKUP(D56,fac,2,0),"")</f>
        <v>Underpass</v>
      </c>
      <c r="E57" s="83" t="str">
        <f>IFERROR(VLOOKUP(E56,fac,2,0),"")</f>
        <v/>
      </c>
      <c r="F57" s="83" t="str">
        <f t="shared" ref="F57:X57" si="22">IFERROR(VLOOKUP(F56,fac,2,0),"")</f>
        <v/>
      </c>
      <c r="G57" s="83" t="str">
        <f t="shared" si="22"/>
        <v/>
      </c>
      <c r="H57" s="83" t="str">
        <f t="shared" si="22"/>
        <v/>
      </c>
      <c r="I57" s="83" t="str">
        <f t="shared" si="22"/>
        <v/>
      </c>
      <c r="J57" s="83" t="str">
        <f t="shared" si="22"/>
        <v/>
      </c>
      <c r="K57" s="83" t="str">
        <f t="shared" si="22"/>
        <v/>
      </c>
      <c r="L57" s="83" t="str">
        <f t="shared" si="22"/>
        <v/>
      </c>
      <c r="M57" s="83" t="str">
        <f t="shared" si="22"/>
        <v/>
      </c>
      <c r="N57" s="83" t="str">
        <f t="shared" si="22"/>
        <v/>
      </c>
      <c r="O57" s="83" t="str">
        <f t="shared" si="22"/>
        <v/>
      </c>
      <c r="P57" s="83" t="str">
        <f t="shared" si="22"/>
        <v/>
      </c>
      <c r="Q57" s="83" t="str">
        <f t="shared" si="22"/>
        <v/>
      </c>
      <c r="R57" s="83" t="str">
        <f t="shared" si="22"/>
        <v/>
      </c>
      <c r="S57" s="83" t="str">
        <f t="shared" si="22"/>
        <v/>
      </c>
      <c r="T57" s="83" t="str">
        <f t="shared" si="22"/>
        <v/>
      </c>
      <c r="U57" s="83" t="str">
        <f t="shared" si="22"/>
        <v/>
      </c>
      <c r="V57" s="83" t="str">
        <f t="shared" si="22"/>
        <v/>
      </c>
      <c r="W57" s="83" t="str">
        <f t="shared" si="22"/>
        <v/>
      </c>
      <c r="X57" s="83" t="str">
        <f t="shared" si="22"/>
        <v/>
      </c>
      <c r="Y57" s="94"/>
    </row>
    <row r="58" spans="1:26" ht="15.75" thickBot="1">
      <c r="C58" s="98" t="s">
        <v>117</v>
      </c>
      <c r="D58" s="532"/>
      <c r="E58" s="304"/>
      <c r="F58" s="303"/>
      <c r="G58" s="533"/>
      <c r="H58" s="304"/>
      <c r="I58" s="304"/>
      <c r="J58" s="531"/>
      <c r="K58" s="531"/>
      <c r="L58" s="531"/>
      <c r="M58" s="531"/>
      <c r="N58" s="531"/>
      <c r="O58" s="531"/>
      <c r="P58" s="531"/>
      <c r="Q58" s="531"/>
      <c r="R58" s="531"/>
      <c r="S58" s="304"/>
      <c r="T58" s="304"/>
      <c r="U58" s="304"/>
      <c r="V58" s="304"/>
      <c r="W58" s="304"/>
      <c r="X58" s="305"/>
      <c r="Y58" s="94"/>
    </row>
    <row r="59" spans="1:26" s="244" customFormat="1">
      <c r="A59" s="245"/>
      <c r="B59" s="245"/>
      <c r="C59" s="98"/>
      <c r="D59" s="82"/>
      <c r="E59" s="82"/>
      <c r="F59" s="80"/>
      <c r="G59" s="81"/>
      <c r="H59" s="82"/>
      <c r="I59" s="82"/>
      <c r="J59" s="99"/>
      <c r="K59" s="99"/>
      <c r="L59" s="99"/>
      <c r="M59" s="99"/>
      <c r="N59" s="99"/>
      <c r="O59" s="99"/>
      <c r="P59" s="99"/>
      <c r="Q59" s="99"/>
      <c r="R59" s="99"/>
      <c r="S59" s="82"/>
      <c r="T59" s="82"/>
      <c r="U59" s="82"/>
      <c r="V59" s="82"/>
      <c r="W59" s="82"/>
      <c r="X59" s="82"/>
      <c r="Y59" s="94"/>
      <c r="Z59" s="245"/>
    </row>
    <row r="60" spans="1:26" s="244" customFormat="1">
      <c r="A60" s="245"/>
      <c r="B60" s="245"/>
      <c r="C60" s="98"/>
      <c r="D60" s="82"/>
      <c r="E60" s="82"/>
      <c r="F60" s="80"/>
      <c r="G60" s="81"/>
      <c r="H60" s="82"/>
      <c r="I60" s="82"/>
      <c r="J60" s="99"/>
      <c r="K60" s="99"/>
      <c r="L60" s="99"/>
      <c r="M60" s="99"/>
      <c r="N60" s="99"/>
      <c r="O60" s="99"/>
      <c r="P60" s="99"/>
      <c r="Q60" s="99"/>
      <c r="R60" s="99"/>
      <c r="S60" s="82"/>
      <c r="T60" s="82"/>
      <c r="U60" s="82"/>
      <c r="V60" s="82"/>
      <c r="W60" s="82"/>
      <c r="X60" s="82"/>
      <c r="Y60" s="94"/>
      <c r="Z60" s="245"/>
    </row>
    <row r="61" spans="1:26" s="244" customFormat="1">
      <c r="A61" s="245"/>
      <c r="B61" s="245"/>
      <c r="C61" s="98" t="s">
        <v>278</v>
      </c>
      <c r="D61" s="82"/>
      <c r="E61" s="82"/>
      <c r="F61" s="80"/>
      <c r="G61" s="81"/>
      <c r="H61" s="82"/>
      <c r="I61" s="82"/>
      <c r="J61" s="99"/>
      <c r="K61" s="99"/>
      <c r="L61" s="99"/>
      <c r="M61" s="99"/>
      <c r="N61" s="99"/>
      <c r="O61" s="99"/>
      <c r="P61" s="99"/>
      <c r="Q61" s="99"/>
      <c r="R61" s="99"/>
      <c r="S61" s="82"/>
      <c r="T61" s="82"/>
      <c r="U61" s="82"/>
      <c r="V61" s="82"/>
      <c r="W61" s="82"/>
      <c r="X61" s="82"/>
      <c r="Y61" s="94"/>
      <c r="Z61" s="245"/>
    </row>
    <row r="62" spans="1:26" s="244" customFormat="1" ht="15.75" thickBot="1">
      <c r="A62" s="245"/>
      <c r="B62" s="245"/>
      <c r="C62" s="100"/>
      <c r="D62" s="102"/>
      <c r="E62" s="102"/>
      <c r="F62" s="101"/>
      <c r="G62" s="103"/>
      <c r="H62" s="102"/>
      <c r="I62" s="102"/>
      <c r="J62" s="104"/>
      <c r="K62" s="104"/>
      <c r="L62" s="104"/>
      <c r="M62" s="104"/>
      <c r="N62" s="104"/>
      <c r="O62" s="104"/>
      <c r="P62" s="104"/>
      <c r="Q62" s="104"/>
      <c r="R62" s="104"/>
      <c r="S62" s="102"/>
      <c r="T62" s="102"/>
      <c r="U62" s="102"/>
      <c r="V62" s="102"/>
      <c r="W62" s="102"/>
      <c r="X62" s="102"/>
      <c r="Y62" s="105"/>
      <c r="Z62" s="245"/>
    </row>
    <row r="63" spans="1:26"/>
    <row r="64" spans="1:26" ht="15.75" thickBot="1"/>
    <row r="65" spans="1:26" ht="21.75" thickBot="1">
      <c r="C65" s="637" t="s">
        <v>80</v>
      </c>
      <c r="D65" s="638"/>
      <c r="E65" s="638"/>
      <c r="F65" s="638"/>
      <c r="G65" s="638"/>
      <c r="H65" s="638"/>
      <c r="I65" s="638"/>
      <c r="J65" s="638"/>
      <c r="K65" s="638"/>
      <c r="L65" s="638"/>
      <c r="M65" s="638"/>
      <c r="N65" s="638"/>
      <c r="O65" s="638"/>
      <c r="P65" s="638"/>
      <c r="Q65" s="638"/>
      <c r="R65" s="638"/>
      <c r="S65" s="638"/>
      <c r="T65" s="638"/>
      <c r="U65" s="638"/>
      <c r="V65" s="638"/>
      <c r="W65" s="638"/>
      <c r="X65" s="638"/>
      <c r="Y65" s="639"/>
    </row>
    <row r="66" spans="1:26">
      <c r="C66" s="93"/>
      <c r="D66" s="82"/>
      <c r="E66" s="82"/>
      <c r="F66" s="82"/>
      <c r="G66" s="82"/>
      <c r="H66" s="82"/>
      <c r="I66" s="82"/>
      <c r="J66" s="82"/>
      <c r="K66" s="82"/>
      <c r="L66" s="82"/>
      <c r="M66" s="82"/>
      <c r="N66" s="82"/>
      <c r="O66" s="82"/>
      <c r="P66" s="82"/>
      <c r="Q66" s="82"/>
      <c r="R66" s="82"/>
      <c r="S66" s="82"/>
      <c r="T66" s="82"/>
      <c r="U66" s="82"/>
      <c r="V66" s="82"/>
      <c r="W66" s="82"/>
      <c r="X66" s="82"/>
      <c r="Y66" s="94"/>
    </row>
    <row r="67" spans="1:26" ht="18">
      <c r="C67" s="93"/>
      <c r="D67" s="142" t="s">
        <v>93</v>
      </c>
      <c r="E67" s="82"/>
      <c r="F67" s="82"/>
      <c r="G67" s="82"/>
      <c r="H67" s="82"/>
      <c r="I67" s="82"/>
      <c r="J67" s="82"/>
      <c r="K67" s="82"/>
      <c r="L67" s="82"/>
      <c r="M67" s="82"/>
      <c r="N67" s="142" t="s">
        <v>31</v>
      </c>
      <c r="O67" s="82"/>
      <c r="P67" s="82"/>
      <c r="Q67" s="82"/>
      <c r="R67" s="82"/>
      <c r="S67" s="82"/>
      <c r="T67" s="82"/>
      <c r="U67" s="82"/>
      <c r="V67" s="82"/>
      <c r="W67" s="82"/>
      <c r="X67" s="142" t="s">
        <v>93</v>
      </c>
      <c r="Y67" s="94"/>
    </row>
    <row r="68" spans="1:26" s="244" customFormat="1" ht="10.15" customHeight="1" thickBot="1">
      <c r="A68" s="245"/>
      <c r="B68" s="245"/>
      <c r="C68" s="263" t="s">
        <v>130</v>
      </c>
      <c r="D68" s="262">
        <v>0</v>
      </c>
      <c r="E68" s="264">
        <f t="shared" ref="E68" si="23">D68+length/20</f>
        <v>50</v>
      </c>
      <c r="F68" s="264">
        <f t="shared" ref="F68" si="24">E68+length/20</f>
        <v>100</v>
      </c>
      <c r="G68" s="264">
        <f t="shared" ref="G68" si="25">F68+length/20</f>
        <v>150</v>
      </c>
      <c r="H68" s="264">
        <f t="shared" ref="H68" si="26">G68+length/20</f>
        <v>200</v>
      </c>
      <c r="I68" s="264">
        <f t="shared" ref="I68" si="27">H68+length/20</f>
        <v>250</v>
      </c>
      <c r="J68" s="264">
        <f t="shared" ref="J68" si="28">I68+length/20</f>
        <v>300</v>
      </c>
      <c r="K68" s="264">
        <f t="shared" ref="K68" si="29">J68+length/20</f>
        <v>350</v>
      </c>
      <c r="L68" s="264">
        <f t="shared" ref="L68" si="30">K68+length/20</f>
        <v>400</v>
      </c>
      <c r="M68" s="264">
        <f t="shared" ref="M68" si="31">L68+length/20</f>
        <v>450</v>
      </c>
      <c r="N68" s="261">
        <f t="shared" ref="N68" si="32">M68+length/20</f>
        <v>500</v>
      </c>
      <c r="O68" s="264">
        <f t="shared" ref="O68" si="33">N68+length/20</f>
        <v>550</v>
      </c>
      <c r="P68" s="264">
        <f t="shared" ref="P68" si="34">O68+length/20</f>
        <v>600</v>
      </c>
      <c r="Q68" s="264">
        <f t="shared" ref="Q68" si="35">P68+length/20</f>
        <v>650</v>
      </c>
      <c r="R68" s="264">
        <f t="shared" ref="R68" si="36">Q68+length/20</f>
        <v>700</v>
      </c>
      <c r="S68" s="264">
        <f t="shared" ref="S68" si="37">R68+length/20</f>
        <v>750</v>
      </c>
      <c r="T68" s="264">
        <f t="shared" ref="T68" si="38">S68+length/20</f>
        <v>800</v>
      </c>
      <c r="U68" s="264">
        <f t="shared" ref="U68" si="39">T68+length/20</f>
        <v>850</v>
      </c>
      <c r="V68" s="264">
        <f t="shared" ref="V68" si="40">U68+length/20</f>
        <v>900</v>
      </c>
      <c r="W68" s="264">
        <f t="shared" ref="W68" si="41">V68+length/20</f>
        <v>950</v>
      </c>
      <c r="X68" s="261">
        <f t="shared" ref="X68" si="42">W68+length/20</f>
        <v>1000</v>
      </c>
      <c r="Y68" s="94"/>
      <c r="Z68" s="245"/>
    </row>
    <row r="69" spans="1:26" ht="15.75">
      <c r="C69" s="96" t="s">
        <v>13</v>
      </c>
      <c r="D69" s="84">
        <f>Direct!$E$26</f>
        <v>3</v>
      </c>
      <c r="E69" s="85">
        <f>Direct!$E$26</f>
        <v>3</v>
      </c>
      <c r="F69" s="85">
        <f>Direct!$E$26</f>
        <v>3</v>
      </c>
      <c r="G69" s="85">
        <f>Direct!$E$26</f>
        <v>3</v>
      </c>
      <c r="H69" s="85">
        <f>Direct!$E$26</f>
        <v>3</v>
      </c>
      <c r="I69" s="85">
        <f>Direct!$E$26</f>
        <v>3</v>
      </c>
      <c r="J69" s="85">
        <f>Direct!$E$26</f>
        <v>3</v>
      </c>
      <c r="K69" s="85">
        <f>Direct!$E$26</f>
        <v>3</v>
      </c>
      <c r="L69" s="85">
        <f>Direct!$E$26</f>
        <v>3</v>
      </c>
      <c r="M69" s="85">
        <f>Direct!$E$26</f>
        <v>3</v>
      </c>
      <c r="N69" s="85">
        <f>Direct!$E$26</f>
        <v>3</v>
      </c>
      <c r="O69" s="85">
        <f>Direct!$E$26</f>
        <v>3</v>
      </c>
      <c r="P69" s="85">
        <f>Direct!$E$26</f>
        <v>3</v>
      </c>
      <c r="Q69" s="85">
        <f>Direct!$E$26</f>
        <v>3</v>
      </c>
      <c r="R69" s="85">
        <f>Direct!$E$26</f>
        <v>3</v>
      </c>
      <c r="S69" s="85">
        <f>Direct!$E$26</f>
        <v>3</v>
      </c>
      <c r="T69" s="85">
        <f>Direct!$E$26</f>
        <v>3</v>
      </c>
      <c r="U69" s="85">
        <f>Direct!$E$26</f>
        <v>3</v>
      </c>
      <c r="V69" s="85">
        <f>Direct!$E$26</f>
        <v>3</v>
      </c>
      <c r="W69" s="85">
        <f>Direct!$E$26</f>
        <v>3</v>
      </c>
      <c r="X69" s="106">
        <f>Direct!$E$26</f>
        <v>3</v>
      </c>
      <c r="Y69" s="94"/>
    </row>
    <row r="70" spans="1:26" ht="15.75">
      <c r="C70" s="96" t="s">
        <v>14</v>
      </c>
      <c r="D70" s="86" t="str">
        <f>Direct!$F$26</f>
        <v>no</v>
      </c>
      <c r="E70" s="87" t="str">
        <f>Direct!$F$26</f>
        <v>no</v>
      </c>
      <c r="F70" s="87" t="str">
        <f>Direct!$F$26</f>
        <v>no</v>
      </c>
      <c r="G70" s="87" t="str">
        <f>Direct!$F$26</f>
        <v>no</v>
      </c>
      <c r="H70" s="87" t="str">
        <f>Direct!$F$26</f>
        <v>no</v>
      </c>
      <c r="I70" s="87" t="str">
        <f>Direct!$F$26</f>
        <v>no</v>
      </c>
      <c r="J70" s="87" t="str">
        <f>Direct!$F$26</f>
        <v>no</v>
      </c>
      <c r="K70" s="87" t="str">
        <f>Direct!$F$26</f>
        <v>no</v>
      </c>
      <c r="L70" s="87" t="str">
        <f>Direct!$F$26</f>
        <v>no</v>
      </c>
      <c r="M70" s="87" t="str">
        <f>Direct!$F$26</f>
        <v>no</v>
      </c>
      <c r="N70" s="87" t="str">
        <f>Direct!$F$26</f>
        <v>no</v>
      </c>
      <c r="O70" s="87" t="str">
        <f>Direct!$F$26</f>
        <v>no</v>
      </c>
      <c r="P70" s="87" t="str">
        <f>Direct!$F$26</f>
        <v>no</v>
      </c>
      <c r="Q70" s="87" t="str">
        <f>Direct!$F$26</f>
        <v>no</v>
      </c>
      <c r="R70" s="87" t="str">
        <f>Direct!$F$26</f>
        <v>no</v>
      </c>
      <c r="S70" s="87" t="str">
        <f>Direct!$F$26</f>
        <v>no</v>
      </c>
      <c r="T70" s="87" t="str">
        <f>Direct!$F$26</f>
        <v>no</v>
      </c>
      <c r="U70" s="87" t="str">
        <f>Direct!$F$26</f>
        <v>no</v>
      </c>
      <c r="V70" s="87" t="str">
        <f>Direct!$F$26</f>
        <v>no</v>
      </c>
      <c r="W70" s="87" t="str">
        <f>Direct!$F$26</f>
        <v>no</v>
      </c>
      <c r="X70" s="107" t="str">
        <f>Direct!$F$26</f>
        <v>no</v>
      </c>
      <c r="Y70" s="94"/>
    </row>
    <row r="71" spans="1:26" ht="15.75">
      <c r="C71" s="96" t="s">
        <v>15</v>
      </c>
      <c r="D71" s="86" t="str">
        <f>Direct!$G$26</f>
        <v>low</v>
      </c>
      <c r="E71" s="87" t="str">
        <f>Direct!$G$26</f>
        <v>low</v>
      </c>
      <c r="F71" s="87" t="str">
        <f>Direct!$G$26</f>
        <v>low</v>
      </c>
      <c r="G71" s="87" t="str">
        <f>Direct!$G$26</f>
        <v>low</v>
      </c>
      <c r="H71" s="87" t="str">
        <f>Direct!$G$26</f>
        <v>low</v>
      </c>
      <c r="I71" s="87" t="str">
        <f>Direct!$G$26</f>
        <v>low</v>
      </c>
      <c r="J71" s="87" t="str">
        <f>Direct!$G$26</f>
        <v>low</v>
      </c>
      <c r="K71" s="87" t="str">
        <f>Direct!$G$26</f>
        <v>low</v>
      </c>
      <c r="L71" s="87" t="str">
        <f>Direct!$G$26</f>
        <v>low</v>
      </c>
      <c r="M71" s="87" t="str">
        <f>Direct!$G$26</f>
        <v>low</v>
      </c>
      <c r="N71" s="87" t="str">
        <f>Direct!$G$26</f>
        <v>low</v>
      </c>
      <c r="O71" s="87" t="str">
        <f>Direct!$G$26</f>
        <v>low</v>
      </c>
      <c r="P71" s="87" t="str">
        <f>Direct!$G$26</f>
        <v>low</v>
      </c>
      <c r="Q71" s="87" t="str">
        <f>Direct!$G$26</f>
        <v>low</v>
      </c>
      <c r="R71" s="87" t="str">
        <f>Direct!$G$26</f>
        <v>low</v>
      </c>
      <c r="S71" s="87" t="str">
        <f>Direct!$G$26</f>
        <v>low</v>
      </c>
      <c r="T71" s="87" t="str">
        <f>Direct!$G$26</f>
        <v>low</v>
      </c>
      <c r="U71" s="87" t="str">
        <f>Direct!$G$26</f>
        <v>low</v>
      </c>
      <c r="V71" s="87" t="str">
        <f>Direct!$G$26</f>
        <v>low</v>
      </c>
      <c r="W71" s="87" t="str">
        <f>Direct!$G$26</f>
        <v>low</v>
      </c>
      <c r="X71" s="107" t="str">
        <f>Direct!$G$26</f>
        <v>low</v>
      </c>
      <c r="Y71" s="94"/>
    </row>
    <row r="72" spans="1:26" ht="16.5" thickBot="1">
      <c r="C72" s="96" t="s">
        <v>118</v>
      </c>
      <c r="D72" s="88">
        <f>Direct!$H$26</f>
        <v>40</v>
      </c>
      <c r="E72" s="89">
        <f>Direct!$H$26</f>
        <v>40</v>
      </c>
      <c r="F72" s="89">
        <f>Direct!$H$26</f>
        <v>40</v>
      </c>
      <c r="G72" s="89">
        <f>Direct!$H$26</f>
        <v>40</v>
      </c>
      <c r="H72" s="89">
        <f>Direct!$H$26</f>
        <v>40</v>
      </c>
      <c r="I72" s="89">
        <f>Direct!$H$26</f>
        <v>40</v>
      </c>
      <c r="J72" s="89">
        <f>Direct!$H$26</f>
        <v>40</v>
      </c>
      <c r="K72" s="89">
        <f>Direct!$H$26</f>
        <v>40</v>
      </c>
      <c r="L72" s="89">
        <f>Direct!$H$26</f>
        <v>40</v>
      </c>
      <c r="M72" s="89">
        <f>Direct!$H$26</f>
        <v>40</v>
      </c>
      <c r="N72" s="89">
        <f>Direct!$H$26</f>
        <v>40</v>
      </c>
      <c r="O72" s="89">
        <f>Direct!$H$26</f>
        <v>40</v>
      </c>
      <c r="P72" s="89">
        <f>Direct!$H$26</f>
        <v>40</v>
      </c>
      <c r="Q72" s="89">
        <f>Direct!$H$26</f>
        <v>40</v>
      </c>
      <c r="R72" s="89">
        <f>Direct!$H$26</f>
        <v>40</v>
      </c>
      <c r="S72" s="89">
        <f>Direct!$H$26</f>
        <v>40</v>
      </c>
      <c r="T72" s="89">
        <f>Direct!$H$26</f>
        <v>40</v>
      </c>
      <c r="U72" s="89">
        <f>Direct!$H$26</f>
        <v>40</v>
      </c>
      <c r="V72" s="89">
        <f>Direct!$H$26</f>
        <v>40</v>
      </c>
      <c r="W72" s="89">
        <f>Direct!$H$26</f>
        <v>40</v>
      </c>
      <c r="X72" s="108">
        <f>Direct!$H$26</f>
        <v>40</v>
      </c>
      <c r="Y72" s="94"/>
    </row>
    <row r="73" spans="1:26" ht="15.75" thickBot="1">
      <c r="C73" s="98"/>
      <c r="D73" s="80"/>
      <c r="E73" s="80"/>
      <c r="F73" s="80"/>
      <c r="G73" s="81"/>
      <c r="H73" s="81"/>
      <c r="I73" s="99"/>
      <c r="J73" s="99"/>
      <c r="K73" s="99"/>
      <c r="L73" s="99"/>
      <c r="M73" s="99"/>
      <c r="N73" s="99"/>
      <c r="O73" s="99"/>
      <c r="P73" s="99"/>
      <c r="Q73" s="99"/>
      <c r="R73" s="99"/>
      <c r="S73" s="82"/>
      <c r="T73" s="82"/>
      <c r="U73" s="82"/>
      <c r="V73" s="82"/>
      <c r="W73" s="82"/>
      <c r="X73" s="82"/>
      <c r="Y73" s="94"/>
    </row>
    <row r="74" spans="1:26" s="244" customFormat="1" ht="15.75" thickBot="1">
      <c r="A74" s="245"/>
      <c r="B74" s="245"/>
      <c r="C74" s="98" t="s">
        <v>148</v>
      </c>
      <c r="D74" s="302"/>
      <c r="E74" s="303"/>
      <c r="F74" s="303"/>
      <c r="G74" s="303"/>
      <c r="H74" s="303"/>
      <c r="I74" s="304"/>
      <c r="J74" s="304"/>
      <c r="K74" s="304"/>
      <c r="L74" s="304"/>
      <c r="M74" s="304"/>
      <c r="N74" s="304"/>
      <c r="O74" s="304"/>
      <c r="P74" s="304"/>
      <c r="Q74" s="304"/>
      <c r="R74" s="304"/>
      <c r="S74" s="304"/>
      <c r="T74" s="304"/>
      <c r="U74" s="304"/>
      <c r="V74" s="304"/>
      <c r="W74" s="304"/>
      <c r="X74" s="305"/>
      <c r="Y74" s="94"/>
      <c r="Z74" s="245"/>
    </row>
    <row r="75" spans="1:26" s="244" customFormat="1" ht="30" customHeight="1" thickBot="1">
      <c r="A75" s="245"/>
      <c r="B75" s="245"/>
      <c r="C75" s="98"/>
      <c r="D75" s="306" t="str">
        <f t="shared" ref="D75:X75" si="43">IF(AND(D74="yes",D76&lt;&gt;""),"!! No guard railings and crossings in same point","")</f>
        <v/>
      </c>
      <c r="E75" s="307" t="str">
        <f t="shared" si="43"/>
        <v/>
      </c>
      <c r="F75" s="307" t="str">
        <f t="shared" si="43"/>
        <v/>
      </c>
      <c r="G75" s="308" t="str">
        <f t="shared" si="43"/>
        <v/>
      </c>
      <c r="H75" s="308" t="str">
        <f t="shared" si="43"/>
        <v/>
      </c>
      <c r="I75" s="309" t="str">
        <f t="shared" si="43"/>
        <v/>
      </c>
      <c r="J75" s="309" t="str">
        <f t="shared" si="43"/>
        <v/>
      </c>
      <c r="K75" s="309" t="str">
        <f t="shared" si="43"/>
        <v/>
      </c>
      <c r="L75" s="309" t="str">
        <f t="shared" si="43"/>
        <v/>
      </c>
      <c r="M75" s="309" t="str">
        <f t="shared" si="43"/>
        <v/>
      </c>
      <c r="N75" s="309" t="str">
        <f t="shared" si="43"/>
        <v/>
      </c>
      <c r="O75" s="309" t="str">
        <f t="shared" si="43"/>
        <v/>
      </c>
      <c r="P75" s="309" t="str">
        <f t="shared" si="43"/>
        <v/>
      </c>
      <c r="Q75" s="309" t="str">
        <f t="shared" si="43"/>
        <v/>
      </c>
      <c r="R75" s="309" t="str">
        <f t="shared" si="43"/>
        <v/>
      </c>
      <c r="S75" s="310" t="str">
        <f t="shared" si="43"/>
        <v/>
      </c>
      <c r="T75" s="310" t="str">
        <f t="shared" si="43"/>
        <v/>
      </c>
      <c r="U75" s="310" t="str">
        <f t="shared" si="43"/>
        <v/>
      </c>
      <c r="V75" s="310" t="str">
        <f t="shared" si="43"/>
        <v/>
      </c>
      <c r="W75" s="310" t="str">
        <f t="shared" si="43"/>
        <v/>
      </c>
      <c r="X75" s="310" t="str">
        <f t="shared" si="43"/>
        <v/>
      </c>
      <c r="Y75" s="94"/>
      <c r="Z75" s="245"/>
    </row>
    <row r="76" spans="1:26" ht="28.5" customHeight="1" thickBot="1">
      <c r="C76" s="98" t="s">
        <v>30</v>
      </c>
      <c r="D76" s="90" t="str">
        <f>IFERROR(VLOOKUP(Direct!$E38,fac_inv,2,0),"")</f>
        <v>U</v>
      </c>
      <c r="E76" s="91"/>
      <c r="F76" s="91"/>
      <c r="G76" s="91"/>
      <c r="H76" s="91"/>
      <c r="I76" s="91"/>
      <c r="J76" s="91"/>
      <c r="K76" s="91"/>
      <c r="L76" s="91"/>
      <c r="M76" s="91"/>
      <c r="N76" s="91" t="str">
        <f>IFERROR(VLOOKUP(Direct!$F38,fac_inv,2,0),"")</f>
        <v/>
      </c>
      <c r="O76" s="91"/>
      <c r="P76" s="91"/>
      <c r="Q76" s="91"/>
      <c r="R76" s="91"/>
      <c r="S76" s="91"/>
      <c r="T76" s="91"/>
      <c r="U76" s="91"/>
      <c r="V76" s="91"/>
      <c r="W76" s="91"/>
      <c r="X76" s="92" t="str">
        <f>IFERROR(VLOOKUP(Direct!$G38,fac_inv,2,0),"")</f>
        <v/>
      </c>
      <c r="Y76" s="94"/>
    </row>
    <row r="77" spans="1:26" ht="28.5" customHeight="1" thickBot="1">
      <c r="C77" s="98"/>
      <c r="D77" s="311" t="str">
        <f>IFERROR(VLOOKUP(D76,fac,2,0),"")</f>
        <v>Underpass</v>
      </c>
      <c r="E77" s="83" t="str">
        <f>IFERROR(VLOOKUP(E76,fac,2,0),"")</f>
        <v/>
      </c>
      <c r="F77" s="83" t="str">
        <f t="shared" ref="F77:X77" si="44">IFERROR(VLOOKUP(F76,fac,2,0),"")</f>
        <v/>
      </c>
      <c r="G77" s="83" t="str">
        <f t="shared" si="44"/>
        <v/>
      </c>
      <c r="H77" s="83" t="str">
        <f t="shared" si="44"/>
        <v/>
      </c>
      <c r="I77" s="83" t="str">
        <f t="shared" si="44"/>
        <v/>
      </c>
      <c r="J77" s="83" t="str">
        <f t="shared" si="44"/>
        <v/>
      </c>
      <c r="K77" s="83" t="str">
        <f t="shared" si="44"/>
        <v/>
      </c>
      <c r="L77" s="83" t="str">
        <f t="shared" si="44"/>
        <v/>
      </c>
      <c r="M77" s="83" t="str">
        <f t="shared" si="44"/>
        <v/>
      </c>
      <c r="N77" s="83" t="str">
        <f t="shared" si="44"/>
        <v/>
      </c>
      <c r="O77" s="83" t="str">
        <f t="shared" si="44"/>
        <v/>
      </c>
      <c r="P77" s="83" t="str">
        <f t="shared" si="44"/>
        <v/>
      </c>
      <c r="Q77" s="83" t="str">
        <f t="shared" si="44"/>
        <v/>
      </c>
      <c r="R77" s="83" t="str">
        <f t="shared" si="44"/>
        <v/>
      </c>
      <c r="S77" s="83" t="str">
        <f t="shared" si="44"/>
        <v/>
      </c>
      <c r="T77" s="83" t="str">
        <f t="shared" si="44"/>
        <v/>
      </c>
      <c r="U77" s="83" t="str">
        <f t="shared" si="44"/>
        <v/>
      </c>
      <c r="V77" s="83" t="str">
        <f t="shared" si="44"/>
        <v/>
      </c>
      <c r="W77" s="83" t="str">
        <f t="shared" si="44"/>
        <v/>
      </c>
      <c r="X77" s="83" t="str">
        <f t="shared" si="44"/>
        <v/>
      </c>
      <c r="Y77" s="94"/>
    </row>
    <row r="78" spans="1:26" ht="15.75" thickBot="1">
      <c r="C78" s="98" t="s">
        <v>117</v>
      </c>
      <c r="D78" s="532"/>
      <c r="E78" s="304"/>
      <c r="F78" s="303"/>
      <c r="G78" s="533"/>
      <c r="H78" s="304"/>
      <c r="I78" s="304"/>
      <c r="J78" s="531"/>
      <c r="K78" s="531"/>
      <c r="L78" s="531"/>
      <c r="M78" s="531"/>
      <c r="N78" s="531"/>
      <c r="O78" s="531"/>
      <c r="P78" s="531"/>
      <c r="Q78" s="531"/>
      <c r="R78" s="531"/>
      <c r="S78" s="304"/>
      <c r="T78" s="304"/>
      <c r="U78" s="304"/>
      <c r="V78" s="304"/>
      <c r="W78" s="304"/>
      <c r="X78" s="305"/>
      <c r="Y78" s="94"/>
    </row>
    <row r="79" spans="1:26" s="244" customFormat="1">
      <c r="A79" s="245"/>
      <c r="B79" s="245"/>
      <c r="C79" s="98"/>
      <c r="D79" s="82"/>
      <c r="E79" s="82"/>
      <c r="F79" s="80"/>
      <c r="G79" s="81"/>
      <c r="H79" s="82"/>
      <c r="I79" s="82"/>
      <c r="J79" s="99"/>
      <c r="K79" s="99"/>
      <c r="L79" s="99"/>
      <c r="M79" s="99"/>
      <c r="N79" s="99"/>
      <c r="O79" s="99"/>
      <c r="P79" s="99"/>
      <c r="Q79" s="99"/>
      <c r="R79" s="99"/>
      <c r="S79" s="82"/>
      <c r="T79" s="82"/>
      <c r="U79" s="82"/>
      <c r="V79" s="82"/>
      <c r="W79" s="82"/>
      <c r="X79" s="82"/>
      <c r="Y79" s="94"/>
      <c r="Z79" s="245"/>
    </row>
    <row r="80" spans="1:26" s="244" customFormat="1">
      <c r="A80" s="245"/>
      <c r="B80" s="245"/>
      <c r="C80" s="98"/>
      <c r="D80" s="82"/>
      <c r="E80" s="82"/>
      <c r="F80" s="80"/>
      <c r="G80" s="81"/>
      <c r="H80" s="82"/>
      <c r="I80" s="82"/>
      <c r="J80" s="99"/>
      <c r="K80" s="99"/>
      <c r="L80" s="99"/>
      <c r="M80" s="99"/>
      <c r="N80" s="99"/>
      <c r="O80" s="99"/>
      <c r="P80" s="99"/>
      <c r="Q80" s="99"/>
      <c r="R80" s="99"/>
      <c r="S80" s="82"/>
      <c r="T80" s="82"/>
      <c r="U80" s="82"/>
      <c r="V80" s="82"/>
      <c r="W80" s="82"/>
      <c r="X80" s="82"/>
      <c r="Y80" s="94"/>
      <c r="Z80" s="245"/>
    </row>
    <row r="81" spans="1:26" s="244" customFormat="1">
      <c r="A81" s="245"/>
      <c r="B81" s="245"/>
      <c r="C81" s="98" t="s">
        <v>278</v>
      </c>
      <c r="D81" s="82"/>
      <c r="E81" s="82"/>
      <c r="F81" s="80"/>
      <c r="G81" s="81"/>
      <c r="H81" s="82"/>
      <c r="I81" s="82"/>
      <c r="J81" s="99"/>
      <c r="K81" s="99"/>
      <c r="L81" s="99"/>
      <c r="M81" s="99"/>
      <c r="N81" s="99"/>
      <c r="O81" s="99"/>
      <c r="P81" s="99"/>
      <c r="Q81" s="99"/>
      <c r="R81" s="99"/>
      <c r="S81" s="82"/>
      <c r="T81" s="82"/>
      <c r="U81" s="82"/>
      <c r="V81" s="82"/>
      <c r="W81" s="82"/>
      <c r="X81" s="82"/>
      <c r="Y81" s="94"/>
      <c r="Z81" s="245"/>
    </row>
    <row r="82" spans="1:26" s="244" customFormat="1" ht="15.75" thickBot="1">
      <c r="A82" s="245"/>
      <c r="B82" s="245"/>
      <c r="C82" s="100"/>
      <c r="D82" s="102"/>
      <c r="E82" s="102"/>
      <c r="F82" s="101"/>
      <c r="G82" s="103"/>
      <c r="H82" s="102"/>
      <c r="I82" s="102"/>
      <c r="J82" s="104"/>
      <c r="K82" s="104"/>
      <c r="L82" s="104"/>
      <c r="M82" s="104"/>
      <c r="N82" s="104"/>
      <c r="O82" s="104"/>
      <c r="P82" s="104"/>
      <c r="Q82" s="104"/>
      <c r="R82" s="104"/>
      <c r="S82" s="102"/>
      <c r="T82" s="102"/>
      <c r="U82" s="102"/>
      <c r="V82" s="102"/>
      <c r="W82" s="102"/>
      <c r="X82" s="102"/>
      <c r="Y82" s="105"/>
      <c r="Z82" s="245"/>
    </row>
    <row r="83" spans="1:26"/>
    <row r="84" spans="1:26" ht="15.75" thickBot="1"/>
    <row r="85" spans="1:26" ht="21.75" thickBot="1">
      <c r="C85" s="637" t="s">
        <v>81</v>
      </c>
      <c r="D85" s="638"/>
      <c r="E85" s="638"/>
      <c r="F85" s="638"/>
      <c r="G85" s="638"/>
      <c r="H85" s="638"/>
      <c r="I85" s="638"/>
      <c r="J85" s="638"/>
      <c r="K85" s="638"/>
      <c r="L85" s="638"/>
      <c r="M85" s="638"/>
      <c r="N85" s="638"/>
      <c r="O85" s="638"/>
      <c r="P85" s="638"/>
      <c r="Q85" s="638"/>
      <c r="R85" s="638"/>
      <c r="S85" s="638"/>
      <c r="T85" s="638"/>
      <c r="U85" s="638"/>
      <c r="V85" s="638"/>
      <c r="W85" s="638"/>
      <c r="X85" s="638"/>
      <c r="Y85" s="639"/>
    </row>
    <row r="86" spans="1:26">
      <c r="C86" s="93"/>
      <c r="D86" s="82"/>
      <c r="E86" s="82"/>
      <c r="F86" s="82"/>
      <c r="G86" s="82"/>
      <c r="H86" s="82"/>
      <c r="I86" s="82"/>
      <c r="J86" s="82"/>
      <c r="K86" s="82"/>
      <c r="L86" s="82"/>
      <c r="M86" s="82"/>
      <c r="N86" s="82"/>
      <c r="O86" s="82"/>
      <c r="P86" s="82"/>
      <c r="Q86" s="82"/>
      <c r="R86" s="82"/>
      <c r="S86" s="82"/>
      <c r="T86" s="82"/>
      <c r="U86" s="82"/>
      <c r="V86" s="82"/>
      <c r="W86" s="82"/>
      <c r="X86" s="82"/>
      <c r="Y86" s="94"/>
    </row>
    <row r="87" spans="1:26" ht="18">
      <c r="C87" s="93"/>
      <c r="D87" s="142" t="s">
        <v>93</v>
      </c>
      <c r="E87" s="82"/>
      <c r="F87" s="82"/>
      <c r="G87" s="82"/>
      <c r="H87" s="82"/>
      <c r="I87" s="82"/>
      <c r="J87" s="82"/>
      <c r="K87" s="82"/>
      <c r="L87" s="82"/>
      <c r="M87" s="82"/>
      <c r="N87" s="142" t="s">
        <v>31</v>
      </c>
      <c r="O87" s="82"/>
      <c r="P87" s="82"/>
      <c r="Q87" s="82"/>
      <c r="R87" s="82"/>
      <c r="S87" s="82"/>
      <c r="T87" s="82"/>
      <c r="U87" s="82"/>
      <c r="V87" s="82"/>
      <c r="W87" s="82"/>
      <c r="X87" s="142" t="s">
        <v>93</v>
      </c>
      <c r="Y87" s="94"/>
    </row>
    <row r="88" spans="1:26" s="244" customFormat="1" ht="10.15" customHeight="1" thickBot="1">
      <c r="A88" s="245"/>
      <c r="B88" s="245"/>
      <c r="C88" s="263" t="s">
        <v>130</v>
      </c>
      <c r="D88" s="262">
        <v>0</v>
      </c>
      <c r="E88" s="264">
        <f t="shared" ref="E88" si="45">D88+length/20</f>
        <v>50</v>
      </c>
      <c r="F88" s="264">
        <f t="shared" ref="F88" si="46">E88+length/20</f>
        <v>100</v>
      </c>
      <c r="G88" s="264">
        <f t="shared" ref="G88" si="47">F88+length/20</f>
        <v>150</v>
      </c>
      <c r="H88" s="264">
        <f t="shared" ref="H88" si="48">G88+length/20</f>
        <v>200</v>
      </c>
      <c r="I88" s="264">
        <f t="shared" ref="I88" si="49">H88+length/20</f>
        <v>250</v>
      </c>
      <c r="J88" s="264">
        <f t="shared" ref="J88" si="50">I88+length/20</f>
        <v>300</v>
      </c>
      <c r="K88" s="264">
        <f t="shared" ref="K88" si="51">J88+length/20</f>
        <v>350</v>
      </c>
      <c r="L88" s="264">
        <f t="shared" ref="L88" si="52">K88+length/20</f>
        <v>400</v>
      </c>
      <c r="M88" s="264">
        <f t="shared" ref="M88" si="53">L88+length/20</f>
        <v>450</v>
      </c>
      <c r="N88" s="261">
        <f t="shared" ref="N88" si="54">M88+length/20</f>
        <v>500</v>
      </c>
      <c r="O88" s="264">
        <f t="shared" ref="O88" si="55">N88+length/20</f>
        <v>550</v>
      </c>
      <c r="P88" s="264">
        <f t="shared" ref="P88" si="56">O88+length/20</f>
        <v>600</v>
      </c>
      <c r="Q88" s="264">
        <f t="shared" ref="Q88" si="57">P88+length/20</f>
        <v>650</v>
      </c>
      <c r="R88" s="264">
        <f t="shared" ref="R88" si="58">Q88+length/20</f>
        <v>700</v>
      </c>
      <c r="S88" s="264">
        <f t="shared" ref="S88" si="59">R88+length/20</f>
        <v>750</v>
      </c>
      <c r="T88" s="264">
        <f t="shared" ref="T88" si="60">S88+length/20</f>
        <v>800</v>
      </c>
      <c r="U88" s="264">
        <f t="shared" ref="U88" si="61">T88+length/20</f>
        <v>850</v>
      </c>
      <c r="V88" s="264">
        <f t="shared" ref="V88" si="62">U88+length/20</f>
        <v>900</v>
      </c>
      <c r="W88" s="264">
        <f t="shared" ref="W88" si="63">V88+length/20</f>
        <v>950</v>
      </c>
      <c r="X88" s="261">
        <f t="shared" ref="X88" si="64">W88+length/20</f>
        <v>1000</v>
      </c>
      <c r="Y88" s="94"/>
      <c r="Z88" s="245"/>
    </row>
    <row r="89" spans="1:26" ht="15.75">
      <c r="C89" s="96" t="s">
        <v>13</v>
      </c>
      <c r="D89" s="84">
        <f>Direct!$E$27</f>
        <v>3</v>
      </c>
      <c r="E89" s="85">
        <f>Direct!$E$27</f>
        <v>3</v>
      </c>
      <c r="F89" s="85">
        <f>Direct!$E$27</f>
        <v>3</v>
      </c>
      <c r="G89" s="85">
        <f>Direct!$E$27</f>
        <v>3</v>
      </c>
      <c r="H89" s="85">
        <f>Direct!$E$27</f>
        <v>3</v>
      </c>
      <c r="I89" s="85">
        <f>Direct!$E$27</f>
        <v>3</v>
      </c>
      <c r="J89" s="85">
        <f>Direct!$E$27</f>
        <v>3</v>
      </c>
      <c r="K89" s="85">
        <f>Direct!$E$27</f>
        <v>3</v>
      </c>
      <c r="L89" s="85">
        <f>Direct!$E$27</f>
        <v>3</v>
      </c>
      <c r="M89" s="85">
        <f>Direct!$E$27</f>
        <v>3</v>
      </c>
      <c r="N89" s="85">
        <f>Direct!$E$27</f>
        <v>3</v>
      </c>
      <c r="O89" s="85">
        <f>Direct!$E$27</f>
        <v>3</v>
      </c>
      <c r="P89" s="85">
        <f>Direct!$E$27</f>
        <v>3</v>
      </c>
      <c r="Q89" s="85">
        <f>Direct!$E$27</f>
        <v>3</v>
      </c>
      <c r="R89" s="85">
        <f>Direct!$E$27</f>
        <v>3</v>
      </c>
      <c r="S89" s="85">
        <f>Direct!$E$27</f>
        <v>3</v>
      </c>
      <c r="T89" s="85">
        <f>Direct!$E$27</f>
        <v>3</v>
      </c>
      <c r="U89" s="85">
        <f>Direct!$E$27</f>
        <v>3</v>
      </c>
      <c r="V89" s="85">
        <f>Direct!$E$27</f>
        <v>3</v>
      </c>
      <c r="W89" s="85">
        <f>Direct!$E$27</f>
        <v>3</v>
      </c>
      <c r="X89" s="106">
        <f>Direct!$E$27</f>
        <v>3</v>
      </c>
      <c r="Y89" s="94"/>
    </row>
    <row r="90" spans="1:26" ht="15.75">
      <c r="C90" s="96" t="s">
        <v>14</v>
      </c>
      <c r="D90" s="86" t="str">
        <f>Direct!$F$27</f>
        <v>no</v>
      </c>
      <c r="E90" s="87" t="str">
        <f>Direct!$F$27</f>
        <v>no</v>
      </c>
      <c r="F90" s="87" t="str">
        <f>Direct!$F$27</f>
        <v>no</v>
      </c>
      <c r="G90" s="87" t="str">
        <f>Direct!$F$27</f>
        <v>no</v>
      </c>
      <c r="H90" s="87" t="str">
        <f>Direct!$F$27</f>
        <v>no</v>
      </c>
      <c r="I90" s="87" t="str">
        <f>Direct!$F$27</f>
        <v>no</v>
      </c>
      <c r="J90" s="87" t="str">
        <f>Direct!$F$27</f>
        <v>no</v>
      </c>
      <c r="K90" s="87" t="str">
        <f>Direct!$F$27</f>
        <v>no</v>
      </c>
      <c r="L90" s="87" t="str">
        <f>Direct!$F$27</f>
        <v>no</v>
      </c>
      <c r="M90" s="87" t="str">
        <f>Direct!$F$27</f>
        <v>no</v>
      </c>
      <c r="N90" s="87" t="str">
        <f>Direct!$F$27</f>
        <v>no</v>
      </c>
      <c r="O90" s="87" t="str">
        <f>Direct!$F$27</f>
        <v>no</v>
      </c>
      <c r="P90" s="87" t="str">
        <f>Direct!$F$27</f>
        <v>no</v>
      </c>
      <c r="Q90" s="87" t="str">
        <f>Direct!$F$27</f>
        <v>no</v>
      </c>
      <c r="R90" s="87" t="str">
        <f>Direct!$F$27</f>
        <v>no</v>
      </c>
      <c r="S90" s="87" t="str">
        <f>Direct!$F$27</f>
        <v>no</v>
      </c>
      <c r="T90" s="87" t="str">
        <f>Direct!$F$27</f>
        <v>no</v>
      </c>
      <c r="U90" s="87" t="str">
        <f>Direct!$F$27</f>
        <v>no</v>
      </c>
      <c r="V90" s="87" t="str">
        <f>Direct!$F$27</f>
        <v>no</v>
      </c>
      <c r="W90" s="87" t="str">
        <f>Direct!$F$27</f>
        <v>no</v>
      </c>
      <c r="X90" s="107" t="str">
        <f>Direct!$F$27</f>
        <v>no</v>
      </c>
      <c r="Y90" s="94"/>
    </row>
    <row r="91" spans="1:26" ht="15.75">
      <c r="C91" s="96" t="s">
        <v>15</v>
      </c>
      <c r="D91" s="86" t="str">
        <f>Direct!$G$27</f>
        <v>high</v>
      </c>
      <c r="E91" s="87" t="str">
        <f>Direct!$G$27</f>
        <v>high</v>
      </c>
      <c r="F91" s="87" t="str">
        <f>Direct!$G$27</f>
        <v>high</v>
      </c>
      <c r="G91" s="87" t="str">
        <f>Direct!$G$27</f>
        <v>high</v>
      </c>
      <c r="H91" s="87" t="str">
        <f>Direct!$G$27</f>
        <v>high</v>
      </c>
      <c r="I91" s="87" t="str">
        <f>Direct!$G$27</f>
        <v>high</v>
      </c>
      <c r="J91" s="87" t="str">
        <f>Direct!$G$27</f>
        <v>high</v>
      </c>
      <c r="K91" s="87" t="str">
        <f>Direct!$G$27</f>
        <v>high</v>
      </c>
      <c r="L91" s="87" t="str">
        <f>Direct!$G$27</f>
        <v>high</v>
      </c>
      <c r="M91" s="87" t="str">
        <f>Direct!$G$27</f>
        <v>high</v>
      </c>
      <c r="N91" s="87" t="str">
        <f>Direct!$G$27</f>
        <v>high</v>
      </c>
      <c r="O91" s="87" t="str">
        <f>Direct!$G$27</f>
        <v>high</v>
      </c>
      <c r="P91" s="87" t="str">
        <f>Direct!$G$27</f>
        <v>high</v>
      </c>
      <c r="Q91" s="87" t="str">
        <f>Direct!$G$27</f>
        <v>high</v>
      </c>
      <c r="R91" s="87" t="str">
        <f>Direct!$G$27</f>
        <v>high</v>
      </c>
      <c r="S91" s="87" t="str">
        <f>Direct!$G$27</f>
        <v>high</v>
      </c>
      <c r="T91" s="87" t="str">
        <f>Direct!$G$27</f>
        <v>high</v>
      </c>
      <c r="U91" s="87" t="str">
        <f>Direct!$G$27</f>
        <v>high</v>
      </c>
      <c r="V91" s="87" t="str">
        <f>Direct!$G$27</f>
        <v>high</v>
      </c>
      <c r="W91" s="87" t="str">
        <f>Direct!$G$27</f>
        <v>high</v>
      </c>
      <c r="X91" s="107" t="str">
        <f>Direct!$G$27</f>
        <v>high</v>
      </c>
      <c r="Y91" s="94"/>
    </row>
    <row r="92" spans="1:26" ht="16.5" thickBot="1">
      <c r="C92" s="96" t="s">
        <v>118</v>
      </c>
      <c r="D92" s="88">
        <f>Direct!$H$27</f>
        <v>40</v>
      </c>
      <c r="E92" s="89">
        <f>Direct!$H$27</f>
        <v>40</v>
      </c>
      <c r="F92" s="89">
        <f>Direct!$H$27</f>
        <v>40</v>
      </c>
      <c r="G92" s="89">
        <f>Direct!$H$27</f>
        <v>40</v>
      </c>
      <c r="H92" s="89">
        <f>Direct!$H$27</f>
        <v>40</v>
      </c>
      <c r="I92" s="89">
        <f>Direct!$H$27</f>
        <v>40</v>
      </c>
      <c r="J92" s="89">
        <f>Direct!$H$27</f>
        <v>40</v>
      </c>
      <c r="K92" s="89">
        <f>Direct!$H$27</f>
        <v>40</v>
      </c>
      <c r="L92" s="89">
        <f>Direct!$H$27</f>
        <v>40</v>
      </c>
      <c r="M92" s="89">
        <f>Direct!$H$27</f>
        <v>40</v>
      </c>
      <c r="N92" s="89">
        <f>Direct!$H$27</f>
        <v>40</v>
      </c>
      <c r="O92" s="89">
        <f>Direct!$H$27</f>
        <v>40</v>
      </c>
      <c r="P92" s="89">
        <f>Direct!$H$27</f>
        <v>40</v>
      </c>
      <c r="Q92" s="89">
        <f>Direct!$H$27</f>
        <v>40</v>
      </c>
      <c r="R92" s="89">
        <f>Direct!$H$27</f>
        <v>40</v>
      </c>
      <c r="S92" s="89">
        <f>Direct!$H$27</f>
        <v>40</v>
      </c>
      <c r="T92" s="89">
        <f>Direct!$H$27</f>
        <v>40</v>
      </c>
      <c r="U92" s="89">
        <f>Direct!$H$27</f>
        <v>40</v>
      </c>
      <c r="V92" s="89">
        <f>Direct!$H$27</f>
        <v>40</v>
      </c>
      <c r="W92" s="89">
        <f>Direct!$H$27</f>
        <v>40</v>
      </c>
      <c r="X92" s="108">
        <f>Direct!$H$27</f>
        <v>40</v>
      </c>
      <c r="Y92" s="94"/>
    </row>
    <row r="93" spans="1:26" s="1" customFormat="1" ht="16.5" thickBot="1">
      <c r="A93" s="65"/>
      <c r="B93" s="245"/>
      <c r="C93" s="98"/>
      <c r="D93" s="139"/>
      <c r="E93" s="139"/>
      <c r="F93" s="139"/>
      <c r="G93" s="139"/>
      <c r="H93" s="139"/>
      <c r="I93" s="139"/>
      <c r="J93" s="139"/>
      <c r="K93" s="139"/>
      <c r="L93" s="139"/>
      <c r="M93" s="139"/>
      <c r="N93" s="139"/>
      <c r="O93" s="139"/>
      <c r="P93" s="139"/>
      <c r="Q93" s="139"/>
      <c r="R93" s="139"/>
      <c r="S93" s="139"/>
      <c r="T93" s="139"/>
      <c r="U93" s="139"/>
      <c r="V93" s="139"/>
      <c r="W93" s="139"/>
      <c r="X93" s="139"/>
      <c r="Y93" s="94"/>
      <c r="Z93" s="65"/>
    </row>
    <row r="94" spans="1:26" s="244" customFormat="1" ht="15.75" thickBot="1">
      <c r="A94" s="245"/>
      <c r="B94" s="245"/>
      <c r="C94" s="98" t="s">
        <v>148</v>
      </c>
      <c r="D94" s="302"/>
      <c r="E94" s="303"/>
      <c r="F94" s="303"/>
      <c r="G94" s="303"/>
      <c r="H94" s="303"/>
      <c r="I94" s="304"/>
      <c r="J94" s="304"/>
      <c r="K94" s="304"/>
      <c r="L94" s="304"/>
      <c r="M94" s="304"/>
      <c r="N94" s="304"/>
      <c r="O94" s="304"/>
      <c r="P94" s="304"/>
      <c r="Q94" s="304"/>
      <c r="R94" s="304"/>
      <c r="S94" s="304"/>
      <c r="T94" s="304"/>
      <c r="U94" s="304"/>
      <c r="V94" s="304"/>
      <c r="W94" s="304"/>
      <c r="X94" s="305"/>
      <c r="Y94" s="94"/>
      <c r="Z94" s="245"/>
    </row>
    <row r="95" spans="1:26" s="244" customFormat="1" ht="30" customHeight="1" thickBot="1">
      <c r="A95" s="245"/>
      <c r="B95" s="245"/>
      <c r="C95" s="98"/>
      <c r="D95" s="306"/>
      <c r="E95" s="307"/>
      <c r="F95" s="307"/>
      <c r="G95" s="308"/>
      <c r="H95" s="308"/>
      <c r="I95" s="309"/>
      <c r="J95" s="309"/>
      <c r="K95" s="309"/>
      <c r="L95" s="309"/>
      <c r="M95" s="309"/>
      <c r="N95" s="309"/>
      <c r="O95" s="309"/>
      <c r="P95" s="309"/>
      <c r="Q95" s="309"/>
      <c r="R95" s="309"/>
      <c r="S95" s="310"/>
      <c r="T95" s="310"/>
      <c r="U95" s="310"/>
      <c r="V95" s="310"/>
      <c r="W95" s="310"/>
      <c r="X95" s="310"/>
      <c r="Y95" s="94"/>
      <c r="Z95" s="245"/>
    </row>
    <row r="96" spans="1:26" ht="28.5" customHeight="1" thickBot="1">
      <c r="C96" s="98" t="s">
        <v>30</v>
      </c>
      <c r="D96" s="90" t="str">
        <f>IFERROR(VLOOKUP(Direct!$E39,fac_inv,2,0),"")</f>
        <v>U</v>
      </c>
      <c r="E96" s="91"/>
      <c r="F96" s="91"/>
      <c r="G96" s="91"/>
      <c r="H96" s="91"/>
      <c r="I96" s="91"/>
      <c r="J96" s="91"/>
      <c r="K96" s="91"/>
      <c r="L96" s="91"/>
      <c r="M96" s="91"/>
      <c r="N96" s="91" t="str">
        <f>IFERROR(VLOOKUP(Direct!$F39,fac_inv,2,0),"")</f>
        <v/>
      </c>
      <c r="O96" s="91"/>
      <c r="P96" s="91"/>
      <c r="Q96" s="91"/>
      <c r="R96" s="91"/>
      <c r="S96" s="91"/>
      <c r="T96" s="91"/>
      <c r="U96" s="91"/>
      <c r="V96" s="91"/>
      <c r="W96" s="91"/>
      <c r="X96" s="92" t="str">
        <f>IFERROR(VLOOKUP(Direct!$G39,fac_inv,2,0),"")</f>
        <v>P</v>
      </c>
      <c r="Y96" s="94"/>
    </row>
    <row r="97" spans="1:26" ht="28.5" customHeight="1" thickBot="1">
      <c r="C97" s="98"/>
      <c r="D97" s="311"/>
      <c r="E97" s="83"/>
      <c r="F97" s="83"/>
      <c r="G97" s="83"/>
      <c r="H97" s="83"/>
      <c r="I97" s="83"/>
      <c r="J97" s="83"/>
      <c r="K97" s="83"/>
      <c r="L97" s="83"/>
      <c r="M97" s="83"/>
      <c r="N97" s="83"/>
      <c r="O97" s="83"/>
      <c r="P97" s="83"/>
      <c r="Q97" s="83"/>
      <c r="R97" s="83"/>
      <c r="S97" s="83"/>
      <c r="T97" s="83"/>
      <c r="U97" s="83"/>
      <c r="V97" s="83"/>
      <c r="W97" s="83"/>
      <c r="X97" s="83"/>
      <c r="Y97" s="94"/>
    </row>
    <row r="98" spans="1:26" ht="15.75" thickBot="1">
      <c r="C98" s="98" t="s">
        <v>117</v>
      </c>
      <c r="D98" s="532"/>
      <c r="E98" s="304"/>
      <c r="F98" s="303"/>
      <c r="G98" s="533"/>
      <c r="H98" s="304"/>
      <c r="I98" s="304"/>
      <c r="J98" s="531"/>
      <c r="K98" s="531"/>
      <c r="L98" s="531"/>
      <c r="M98" s="531"/>
      <c r="N98" s="531"/>
      <c r="O98" s="531"/>
      <c r="P98" s="531"/>
      <c r="Q98" s="531"/>
      <c r="R98" s="531"/>
      <c r="S98" s="304"/>
      <c r="T98" s="304"/>
      <c r="U98" s="304"/>
      <c r="V98" s="304"/>
      <c r="W98" s="304"/>
      <c r="X98" s="305"/>
      <c r="Y98" s="94"/>
    </row>
    <row r="99" spans="1:26" s="244" customFormat="1">
      <c r="A99" s="245"/>
      <c r="B99" s="245"/>
      <c r="C99" s="98"/>
      <c r="D99" s="82"/>
      <c r="E99" s="82"/>
      <c r="F99" s="80"/>
      <c r="G99" s="81"/>
      <c r="H99" s="82"/>
      <c r="I99" s="82"/>
      <c r="J99" s="99"/>
      <c r="K99" s="99"/>
      <c r="L99" s="99"/>
      <c r="M99" s="99"/>
      <c r="N99" s="99"/>
      <c r="O99" s="99"/>
      <c r="P99" s="99"/>
      <c r="Q99" s="99"/>
      <c r="R99" s="99"/>
      <c r="S99" s="82"/>
      <c r="T99" s="82"/>
      <c r="U99" s="82"/>
      <c r="V99" s="82"/>
      <c r="W99" s="82"/>
      <c r="X99" s="82"/>
      <c r="Y99" s="94"/>
      <c r="Z99" s="245"/>
    </row>
    <row r="100" spans="1:26" s="244" customFormat="1">
      <c r="A100" s="245"/>
      <c r="B100" s="245"/>
      <c r="C100" s="98"/>
      <c r="D100" s="82"/>
      <c r="E100" s="82"/>
      <c r="F100" s="80"/>
      <c r="G100" s="81"/>
      <c r="H100" s="82"/>
      <c r="I100" s="82"/>
      <c r="J100" s="99"/>
      <c r="K100" s="99"/>
      <c r="L100" s="99"/>
      <c r="M100" s="99"/>
      <c r="N100" s="99"/>
      <c r="O100" s="99"/>
      <c r="P100" s="99"/>
      <c r="Q100" s="99"/>
      <c r="R100" s="99"/>
      <c r="S100" s="82"/>
      <c r="T100" s="82"/>
      <c r="U100" s="82"/>
      <c r="V100" s="82"/>
      <c r="W100" s="82"/>
      <c r="X100" s="82"/>
      <c r="Y100" s="94"/>
      <c r="Z100" s="245"/>
    </row>
    <row r="101" spans="1:26" s="244" customFormat="1">
      <c r="A101" s="245"/>
      <c r="B101" s="245"/>
      <c r="C101" s="98" t="s">
        <v>278</v>
      </c>
      <c r="D101" s="82"/>
      <c r="E101" s="82"/>
      <c r="F101" s="80"/>
      <c r="G101" s="81"/>
      <c r="H101" s="82"/>
      <c r="I101" s="82"/>
      <c r="J101" s="99"/>
      <c r="K101" s="99"/>
      <c r="L101" s="99"/>
      <c r="M101" s="99"/>
      <c r="N101" s="99"/>
      <c r="O101" s="99"/>
      <c r="P101" s="99"/>
      <c r="Q101" s="99"/>
      <c r="R101" s="99"/>
      <c r="S101" s="82"/>
      <c r="T101" s="82"/>
      <c r="U101" s="82"/>
      <c r="V101" s="82"/>
      <c r="W101" s="82"/>
      <c r="X101" s="82"/>
      <c r="Y101" s="94"/>
      <c r="Z101" s="245"/>
    </row>
    <row r="102" spans="1:26" s="244" customFormat="1" ht="15.75" thickBot="1">
      <c r="A102" s="245"/>
      <c r="B102" s="245"/>
      <c r="C102" s="100"/>
      <c r="D102" s="102"/>
      <c r="E102" s="102"/>
      <c r="F102" s="101"/>
      <c r="G102" s="103"/>
      <c r="H102" s="102"/>
      <c r="I102" s="102"/>
      <c r="J102" s="104"/>
      <c r="K102" s="104"/>
      <c r="L102" s="104"/>
      <c r="M102" s="104"/>
      <c r="N102" s="104"/>
      <c r="O102" s="104"/>
      <c r="P102" s="104"/>
      <c r="Q102" s="104"/>
      <c r="R102" s="104"/>
      <c r="S102" s="102"/>
      <c r="T102" s="102"/>
      <c r="U102" s="102"/>
      <c r="V102" s="102"/>
      <c r="W102" s="102"/>
      <c r="X102" s="102"/>
      <c r="Y102" s="105"/>
      <c r="Z102" s="245"/>
    </row>
    <row r="103" spans="1:26"/>
    <row r="104" spans="1:26" s="65" customFormat="1">
      <c r="B104" s="245"/>
    </row>
    <row r="105" spans="1:26" hidden="1"/>
    <row r="106" spans="1:26" hidden="1"/>
    <row r="107" spans="1:26" hidden="1"/>
    <row r="108" spans="1:26" hidden="1"/>
    <row r="109" spans="1:26" hidden="1"/>
    <row r="110" spans="1:26" hidden="1"/>
    <row r="111" spans="1:26" hidden="1"/>
    <row r="112" spans="1:2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row r="146"/>
    <row r="147"/>
  </sheetData>
  <mergeCells count="5">
    <mergeCell ref="C25:Y25"/>
    <mergeCell ref="C45:Y45"/>
    <mergeCell ref="C65:Y65"/>
    <mergeCell ref="C85:Y85"/>
    <mergeCell ref="A1:Z1"/>
  </mergeCells>
  <conditionalFormatting sqref="D29:X32 X13:X16 V17:X17 D76:X77 D96:X97 D49:X52 D69:X72 D89:X93 D56:X57 F18:X23 D14:D22 D36:X37">
    <cfRule type="cellIs" dxfId="31" priority="79" operator="equal">
      <formula>"S"</formula>
    </cfRule>
    <cfRule type="cellIs" dxfId="30" priority="80" operator="equal">
      <formula>"P"</formula>
    </cfRule>
    <cfRule type="cellIs" dxfId="29" priority="81" operator="equal">
      <formula>"R"</formula>
    </cfRule>
    <cfRule type="cellIs" dxfId="28" priority="82" operator="equal">
      <formula>"U"</formula>
    </cfRule>
    <cfRule type="cellIs" dxfId="27" priority="83" operator="equal">
      <formula>"H"</formula>
    </cfRule>
    <cfRule type="cellIs" dxfId="26" priority="84" operator="equal">
      <formula>"F"</formula>
    </cfRule>
  </conditionalFormatting>
  <dataValidations count="7">
    <dataValidation type="list" allowBlank="1" showInputMessage="1" showErrorMessage="1" sqref="D49:X49 D69:X69 D29:X29 D89:X89">
      <formula1>atts_lanes</formula1>
    </dataValidation>
    <dataValidation type="list" allowBlank="1" showInputMessage="1" showErrorMessage="1" sqref="D50:X50 D70:X70 D30:X30 D90:X90">
      <formula1>atts_cr</formula1>
    </dataValidation>
    <dataValidation type="list" allowBlank="1" showInputMessage="1" showErrorMessage="1" sqref="D51:X51 D71:X71 D31:X31 D91:X91">
      <formula1>atts_density</formula1>
    </dataValidation>
    <dataValidation type="list" allowBlank="1" showInputMessage="1" showErrorMessage="1" sqref="D52:X52 D72:X72 D32:X32 D92:X93">
      <formula1>atts_speed</formula1>
    </dataValidation>
    <dataValidation type="decimal" allowBlank="1" showInputMessage="1" showErrorMessage="1" error="Value should be between 0 and 5 minutes" sqref="D38:X41 D78:X81 D58:X61 D98:X101">
      <formula1>0</formula1>
      <formula2>5</formula2>
    </dataValidation>
    <dataValidation type="list" allowBlank="1" showInputMessage="1" showErrorMessage="1" error="choose yes or no" sqref="D34:X34 D54:X54 D74:X74 D94:X94">
      <formula1>yesno</formula1>
    </dataValidation>
    <dataValidation type="list" allowBlank="1" showInputMessage="1" showErrorMessage="1" error="Choose from R (pedestrian refuge), P (straight pelican), S (staggered pelican), F (footbridge), or U (underpass)" sqref="D96:X96 D56:X56 D76:X76 D36:X36">
      <formula1>fac_letters</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codeName="Sheet6">
    <tabColor theme="7" tint="0.39997558519241921"/>
  </sheetPr>
  <dimension ref="A1:AA154"/>
  <sheetViews>
    <sheetView zoomScale="80" zoomScaleNormal="80" workbookViewId="0">
      <selection sqref="A1:AA1"/>
    </sheetView>
  </sheetViews>
  <sheetFormatPr defaultColWidth="0" defaultRowHeight="15" zeroHeight="1"/>
  <cols>
    <col min="1" max="1" width="7.42578125" style="572" customWidth="1"/>
    <col min="2" max="2" width="4" customWidth="1"/>
    <col min="3" max="3" width="67.7109375" bestFit="1" customWidth="1"/>
    <col min="4" max="24" width="11.42578125" customWidth="1"/>
    <col min="25" max="26" width="9.140625" customWidth="1"/>
    <col min="27" max="16384" width="9.140625" hidden="1"/>
  </cols>
  <sheetData>
    <row r="1" spans="1:27" s="1" customFormat="1" ht="45" customHeight="1">
      <c r="A1" s="704" t="s">
        <v>102</v>
      </c>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row>
    <row r="2" spans="1:27" s="245" customFormat="1" ht="14.45" customHeight="1">
      <c r="A2" s="423"/>
      <c r="B2" s="423"/>
      <c r="C2" s="423"/>
      <c r="D2" s="423"/>
      <c r="E2" s="423"/>
      <c r="F2" s="423"/>
      <c r="G2" s="423"/>
      <c r="H2" s="423"/>
      <c r="I2" s="423"/>
      <c r="J2" s="423"/>
      <c r="K2" s="423"/>
      <c r="L2" s="423"/>
      <c r="M2" s="423"/>
      <c r="N2" s="423"/>
      <c r="O2" s="423"/>
      <c r="P2" s="423"/>
      <c r="Q2" s="423"/>
      <c r="R2" s="423"/>
      <c r="S2" s="423"/>
      <c r="T2" s="423"/>
      <c r="U2" s="423"/>
      <c r="V2" s="423"/>
      <c r="W2" s="423"/>
      <c r="X2" s="423"/>
      <c r="Y2" s="423"/>
      <c r="Z2" s="423"/>
      <c r="AA2" s="423"/>
    </row>
    <row r="3" spans="1:27" s="245" customFormat="1" ht="14.45" customHeight="1">
      <c r="A3" s="423"/>
      <c r="B3" s="423"/>
      <c r="C3" s="423"/>
      <c r="D3" s="423"/>
      <c r="E3" s="423"/>
      <c r="F3" s="423"/>
      <c r="G3" s="423"/>
      <c r="H3" s="423"/>
      <c r="I3" s="423"/>
      <c r="J3" s="423"/>
      <c r="K3" s="423"/>
      <c r="L3" s="423"/>
      <c r="M3" s="423"/>
      <c r="N3" s="423"/>
      <c r="O3" s="423"/>
      <c r="P3" s="423"/>
      <c r="Q3" s="423"/>
      <c r="R3" s="423"/>
      <c r="S3" s="423"/>
      <c r="T3" s="423"/>
      <c r="U3" s="423"/>
      <c r="V3" s="423"/>
      <c r="W3" s="423"/>
      <c r="X3" s="423"/>
      <c r="Y3" s="423"/>
      <c r="Z3" s="423"/>
      <c r="AA3" s="423"/>
    </row>
    <row r="4" spans="1:27" s="245" customFormat="1" ht="20.100000000000001" customHeight="1">
      <c r="A4" s="423"/>
      <c r="B4" s="423"/>
      <c r="D4" s="423"/>
      <c r="E4" s="423"/>
      <c r="I4" s="424" t="s">
        <v>243</v>
      </c>
      <c r="J4" s="423"/>
      <c r="K4" s="423"/>
      <c r="L4" s="423"/>
      <c r="M4" s="423"/>
      <c r="Y4" s="423"/>
      <c r="Z4" s="423"/>
      <c r="AA4" s="423"/>
    </row>
    <row r="5" spans="1:27" s="1" customFormat="1" ht="14.45" customHeight="1">
      <c r="A5" s="571"/>
      <c r="B5" s="245"/>
      <c r="C5" s="245"/>
      <c r="D5" s="245"/>
      <c r="E5" s="245"/>
      <c r="F5" s="245"/>
      <c r="G5" s="245"/>
      <c r="H5" s="245"/>
      <c r="I5" s="245"/>
      <c r="J5" s="245"/>
      <c r="K5" s="245"/>
      <c r="L5" s="245"/>
      <c r="M5" s="245"/>
      <c r="N5" s="245"/>
      <c r="O5" s="245"/>
      <c r="P5" s="245"/>
      <c r="Q5" s="245"/>
      <c r="R5" s="245"/>
      <c r="S5" s="245"/>
      <c r="T5" s="245"/>
      <c r="U5" s="245"/>
      <c r="V5" s="245"/>
      <c r="W5" s="245"/>
      <c r="X5" s="245"/>
      <c r="Y5" s="245"/>
      <c r="Z5" s="245"/>
    </row>
    <row r="6" spans="1:27" s="244" customFormat="1" ht="14.45" customHeight="1">
      <c r="A6" s="571"/>
      <c r="B6" s="245"/>
      <c r="C6" s="245"/>
      <c r="D6" s="245"/>
      <c r="E6" s="245"/>
      <c r="F6" s="245"/>
      <c r="G6" s="245"/>
      <c r="I6" s="500"/>
      <c r="J6" s="247" t="s">
        <v>310</v>
      </c>
      <c r="K6" s="245"/>
      <c r="L6" s="245"/>
      <c r="N6" s="245"/>
      <c r="P6" s="245"/>
      <c r="Q6" s="245"/>
      <c r="R6" s="245"/>
      <c r="S6" s="245"/>
      <c r="T6" s="245"/>
      <c r="U6" s="245"/>
      <c r="V6" s="245"/>
      <c r="W6" s="245"/>
      <c r="X6" s="245"/>
      <c r="Y6" s="245"/>
      <c r="Z6" s="245"/>
    </row>
    <row r="7" spans="1:27" s="244" customFormat="1" ht="14.45" customHeight="1" thickBot="1">
      <c r="A7" s="571"/>
      <c r="B7" s="245"/>
      <c r="C7" s="245"/>
      <c r="D7" s="245"/>
      <c r="E7" s="245"/>
      <c r="F7" s="245"/>
      <c r="G7" s="245"/>
      <c r="H7" s="245"/>
      <c r="I7" s="245"/>
      <c r="J7" s="245"/>
      <c r="K7" s="245"/>
      <c r="L7" s="245"/>
      <c r="M7" s="245"/>
      <c r="N7" s="245"/>
      <c r="O7" s="245"/>
      <c r="P7" s="245"/>
      <c r="Q7" s="245"/>
      <c r="R7" s="245"/>
      <c r="S7" s="245"/>
      <c r="T7" s="245"/>
      <c r="U7" s="245"/>
      <c r="V7" s="245"/>
      <c r="W7" s="245"/>
      <c r="X7" s="245"/>
      <c r="Y7" s="245"/>
      <c r="Z7" s="245"/>
    </row>
    <row r="8" spans="1:27" s="1" customFormat="1" ht="30" customHeight="1" thickBot="1">
      <c r="A8" s="571"/>
      <c r="B8" s="245"/>
      <c r="C8" s="245"/>
      <c r="D8" s="241"/>
      <c r="E8" s="442"/>
      <c r="F8" s="442"/>
      <c r="G8" s="442"/>
      <c r="H8" s="442"/>
      <c r="I8" s="443"/>
      <c r="J8" s="706" t="s">
        <v>89</v>
      </c>
      <c r="K8" s="707"/>
      <c r="L8" s="708" t="s">
        <v>90</v>
      </c>
      <c r="M8" s="709"/>
      <c r="N8" s="708" t="s">
        <v>91</v>
      </c>
      <c r="O8" s="709"/>
      <c r="P8" s="708" t="s">
        <v>92</v>
      </c>
      <c r="Q8" s="709"/>
      <c r="R8" s="245"/>
      <c r="S8" s="245"/>
      <c r="T8" s="245"/>
      <c r="U8" s="245"/>
      <c r="V8" s="245"/>
      <c r="W8" s="245"/>
      <c r="X8" s="245"/>
      <c r="Y8" s="65"/>
      <c r="Z8" s="65"/>
    </row>
    <row r="9" spans="1:27" s="1" customFormat="1" ht="18" customHeight="1">
      <c r="A9" s="571"/>
      <c r="B9" s="245"/>
      <c r="C9" s="245"/>
      <c r="D9" s="441" t="s">
        <v>250</v>
      </c>
      <c r="E9" s="515"/>
      <c r="F9" s="242"/>
      <c r="G9" s="242"/>
      <c r="H9" s="242"/>
      <c r="I9" s="243"/>
      <c r="J9" s="688">
        <f ca="1">IFERROR(AVERAGEIF($D32:$X32,"&gt;=0"),"")</f>
        <v>77.943178673727218</v>
      </c>
      <c r="K9" s="689"/>
      <c r="L9" s="688">
        <f ca="1">IFERROR(AVERAGEIF($D54:$X54,"&gt;=0"),"")</f>
        <v>54.393528302797577</v>
      </c>
      <c r="M9" s="689"/>
      <c r="N9" s="688">
        <f ca="1">IFERROR(AVERAGEIF($D76:$X76,"&gt;=0"),"")</f>
        <v>64.120601487630239</v>
      </c>
      <c r="O9" s="689"/>
      <c r="P9" s="688">
        <f ca="1">IFERROR(AVERAGEIF($D98:$X98,"&gt;=0"),"")</f>
        <v>51.067198508627534</v>
      </c>
      <c r="Q9" s="689"/>
      <c r="R9" s="503">
        <f ca="1">IF(OR(J9&lt;&gt;"",L9&lt;&gt;"",N9&lt;&gt;"",P9&lt;&gt;""),MIN(J9, L9, N9, P9),"no data")</f>
        <v>51.067198508627534</v>
      </c>
      <c r="S9" s="245"/>
      <c r="T9" s="245"/>
      <c r="U9" s="245"/>
      <c r="V9" s="245"/>
      <c r="W9" s="245"/>
      <c r="X9" s="245"/>
      <c r="Y9" s="65"/>
      <c r="Z9" s="65"/>
    </row>
    <row r="10" spans="1:27" s="1" customFormat="1" ht="18" customHeight="1" thickBot="1">
      <c r="A10" s="571"/>
      <c r="B10" s="245"/>
      <c r="C10" s="245"/>
      <c r="D10" s="98" t="s">
        <v>184</v>
      </c>
      <c r="E10" s="80"/>
      <c r="F10" s="82"/>
      <c r="G10" s="82"/>
      <c r="H10" s="82"/>
      <c r="I10" s="94"/>
      <c r="J10" s="690">
        <f ca="1">IFERROR(SUMPRODUCT(--($D33:$X33&gt;=0),$D33:$X33,$D$35:$X$35)/SUMIF($D33:$X33,"&gt;=0",$D$35:$X$35),"")</f>
        <v>2.4668721599011696</v>
      </c>
      <c r="K10" s="691"/>
      <c r="L10" s="690">
        <f t="shared" ref="L10" ca="1" si="0">IFERROR(SUMPRODUCT(--($D55:$X55&gt;=0),$D55:$X55,$D$57:$X$57)/SUMIF($D55:$X55,"&gt;=0",$D$57:$X$57),"")</f>
        <v>1.6164920848410309</v>
      </c>
      <c r="M10" s="691"/>
      <c r="N10" s="690">
        <f t="shared" ref="N10" ca="1" si="1">IFERROR(SUMPRODUCT(--($D77:$X77&gt;=0),$D77:$X77,$D$79:$X$79)/SUMIF($D77:$X77,"&gt;=0",$D$79:$X$79),"")</f>
        <v>1.9749478528229589</v>
      </c>
      <c r="O10" s="691"/>
      <c r="P10" s="690">
        <f t="shared" ref="P10" ca="1" si="2">IFERROR(SUMPRODUCT(--($D99:$X99&gt;=0),$D99:$X99,$D$101:$X$101)/SUMIF($D99:$X99,"&gt;=0",$D$101:$X$101),"")</f>
        <v>1.5451425544935031</v>
      </c>
      <c r="Q10" s="691"/>
      <c r="R10" s="504">
        <f ca="1">IF(OR(J10&lt;&gt;"",L10&lt;&gt;"",N10&lt;&gt;"",P10&lt;&gt;""),MIN(J10, L10, N10, P10),"no data")</f>
        <v>1.5451425544935031</v>
      </c>
      <c r="S10" s="245"/>
      <c r="T10" s="245"/>
      <c r="U10" s="245"/>
      <c r="V10" s="245"/>
      <c r="W10" s="245"/>
      <c r="X10" s="245"/>
      <c r="Y10" s="65"/>
      <c r="Z10" s="65"/>
    </row>
    <row r="11" spans="1:27" s="244" customFormat="1" ht="18" customHeight="1">
      <c r="A11" s="571"/>
      <c r="B11" s="245"/>
      <c r="C11" s="245"/>
      <c r="D11" s="441" t="s">
        <v>183</v>
      </c>
      <c r="E11" s="515"/>
      <c r="F11" s="242"/>
      <c r="G11" s="242"/>
      <c r="H11" s="242"/>
      <c r="I11" s="243"/>
      <c r="J11" s="702">
        <f ca="1">IFERROR(SUMPRODUCT(--($D42:$X42&gt;=0),$D42:$X42,$D$35:$X$35)/SUMIF($D42:$X42,"&gt;=0",$D$35:$X$35),"")</f>
        <v>254.52596401983249</v>
      </c>
      <c r="K11" s="693"/>
      <c r="L11" s="692">
        <f ca="1">IFERROR(SUMPRODUCT(--($D64:$X64&gt;=0),$D64:$X64,$D$57:$X$57)/SUMIF($D64:$X64,"&gt;=0",$D$57:$X$57),"")</f>
        <v>210.30899698221245</v>
      </c>
      <c r="M11" s="693"/>
      <c r="N11" s="692">
        <f ca="1">IFERROR(SUMPRODUCT(--($D86:$X86&gt;=0),$D86:$X86,$D$79:$X$79)/SUMIF($D86:$X86,"&gt;=0",$D$79:$X$79),"")</f>
        <v>247.81709091283301</v>
      </c>
      <c r="O11" s="693"/>
      <c r="P11" s="692">
        <f ca="1">IFERROR(SUMPRODUCT(--($D108:$X108&gt;=0),$D108:$X108,$D$101:$X$101)/SUMIF($D108:$X108,"&gt;=0",$D$101:$X$101),"")</f>
        <v>221.7521055049092</v>
      </c>
      <c r="Q11" s="693"/>
      <c r="R11" s="504">
        <f ca="1">IF(OR(J11&lt;&gt;"",L11&lt;&gt;"",N11&lt;&gt;"",P11&lt;&gt;""),MIN(J11, L11, N11, P11),"no data")</f>
        <v>210.30899698221245</v>
      </c>
      <c r="S11" s="245"/>
      <c r="T11" s="245"/>
      <c r="U11" s="245"/>
      <c r="V11" s="245"/>
      <c r="W11" s="245"/>
      <c r="X11" s="245"/>
      <c r="Y11" s="245"/>
      <c r="Z11" s="245"/>
    </row>
    <row r="12" spans="1:27" s="244" customFormat="1" ht="18" customHeight="1" thickBot="1">
      <c r="A12" s="571"/>
      <c r="B12" s="245"/>
      <c r="C12" s="245"/>
      <c r="D12" s="100" t="s">
        <v>182</v>
      </c>
      <c r="E12" s="101"/>
      <c r="F12" s="102"/>
      <c r="G12" s="102"/>
      <c r="H12" s="102"/>
      <c r="I12" s="105"/>
      <c r="J12" s="703">
        <f ca="1">IFERROR(SUMPRODUCT(--($D43:$X43&gt;=0),$D43:$X43,$D$35:$X$35)/SUMIF($D43:$X43,"&gt;=0",$D$35:$X$35),"")</f>
        <v>3.1422958520966966</v>
      </c>
      <c r="K12" s="697"/>
      <c r="L12" s="696">
        <f ca="1">IFERROR(SUMPRODUCT(--($D65:$X65&gt;=0),$D65:$X65,$D$57:$X$57)/SUMIF($D65:$X65,"&gt;=0",$D$57:$X$57),"")</f>
        <v>2.5964073701507711</v>
      </c>
      <c r="M12" s="697"/>
      <c r="N12" s="696">
        <f ca="1">IFERROR(SUMPRODUCT(--($D87:$X87&gt;=0),$D87:$X87,$D$79:$X$79)/SUMIF($D87:$X87,"&gt;=0",$D$79:$X$79),"")</f>
        <v>3.0594702581831235</v>
      </c>
      <c r="O12" s="697"/>
      <c r="P12" s="696">
        <f ca="1">IFERROR(SUMPRODUCT(--($D109:$X109&gt;=0),$D109:$X109,$D$101:$X$101)/SUMIF($D109:$X109,"&gt;=0",$D$101:$X$101),"")</f>
        <v>2.7376803148754223</v>
      </c>
      <c r="Q12" s="697"/>
      <c r="R12" s="504">
        <f ca="1">IF(OR(J12&lt;&gt;"",L12&lt;&gt;"",N12&lt;&gt;"",P12&lt;&gt;""),MIN(J12, L12, N12, P12),"no data")</f>
        <v>2.5964073701507711</v>
      </c>
      <c r="S12" s="245"/>
      <c r="T12" s="245"/>
      <c r="U12" s="245"/>
      <c r="V12" s="245"/>
      <c r="W12" s="245"/>
      <c r="X12" s="245"/>
      <c r="Y12" s="245"/>
      <c r="Z12" s="245"/>
    </row>
    <row r="13" spans="1:27" s="244" customFormat="1" ht="18" customHeight="1">
      <c r="A13" s="571"/>
      <c r="B13" s="245"/>
      <c r="C13" s="245"/>
      <c r="D13" s="98" t="s">
        <v>253</v>
      </c>
      <c r="E13" s="80"/>
      <c r="F13" s="82"/>
      <c r="G13" s="82"/>
      <c r="H13" s="82"/>
      <c r="I13" s="94"/>
      <c r="J13" s="698">
        <f t="shared" ref="J13" ca="1" si="3">SUM($D36:$X36,$D38:$X38)</f>
        <v>497922.40424273402</v>
      </c>
      <c r="K13" s="699"/>
      <c r="L13" s="698">
        <f t="shared" ref="L13:L14" ca="1" si="4">SUM($D58:$X58,$D60:$X60)</f>
        <v>1286618.2011624854</v>
      </c>
      <c r="M13" s="699"/>
      <c r="N13" s="698">
        <f t="shared" ref="N13:N14" ca="1" si="5">SUM($D80:$X80,$D82:$X82)</f>
        <v>1040924.4716790472</v>
      </c>
      <c r="O13" s="699"/>
      <c r="P13" s="698">
        <f ca="1">SUM($D102:$X102,$D104:$X104)</f>
        <v>282961.7298351936</v>
      </c>
      <c r="Q13" s="699"/>
      <c r="R13" s="503">
        <f ca="1">IF(OR(J13&lt;&gt;"",L13&lt;&gt;"",N13&lt;&gt;"",P13&lt;&gt;""),MIN(J13, L13, N13, P13),"no data")</f>
        <v>282961.7298351936</v>
      </c>
      <c r="S13" s="245"/>
      <c r="T13" s="245"/>
      <c r="U13" s="245"/>
      <c r="V13" s="245"/>
      <c r="W13" s="245"/>
      <c r="X13" s="245"/>
      <c r="Y13" s="245"/>
      <c r="Z13" s="245"/>
    </row>
    <row r="14" spans="1:27" s="244" customFormat="1" ht="18" customHeight="1">
      <c r="A14" s="571"/>
      <c r="B14" s="245"/>
      <c r="C14" s="245"/>
      <c r="D14" s="98" t="s">
        <v>252</v>
      </c>
      <c r="E14" s="80"/>
      <c r="F14" s="82"/>
      <c r="G14" s="82"/>
      <c r="H14" s="82"/>
      <c r="I14" s="94"/>
      <c r="J14" s="700">
        <f t="shared" ref="J14" ca="1" si="6">SUM($D37:$X37,$D39:$X39)</f>
        <v>2580864.6509204311</v>
      </c>
      <c r="K14" s="701"/>
      <c r="L14" s="700">
        <f t="shared" ca="1" si="4"/>
        <v>2345965.0554213747</v>
      </c>
      <c r="M14" s="701"/>
      <c r="N14" s="700">
        <f t="shared" ca="1" si="5"/>
        <v>2546480.9562252383</v>
      </c>
      <c r="O14" s="701"/>
      <c r="P14" s="700">
        <f ca="1">SUM($D103:$X103,$D105:$X105)</f>
        <v>3355174.578927781</v>
      </c>
      <c r="Q14" s="701"/>
      <c r="R14" s="503">
        <f ca="1">IF(OR(J14&lt;&gt;"",L14&lt;&gt;"",N14&lt;&gt;"",P14&lt;&gt;""),MAX(J14, L14, N14, P14),"no data")</f>
        <v>3355174.578927781</v>
      </c>
      <c r="S14" s="245"/>
      <c r="T14" s="245"/>
      <c r="U14" s="245"/>
      <c r="V14" s="245"/>
      <c r="W14" s="245"/>
      <c r="X14" s="245"/>
      <c r="Y14" s="245"/>
      <c r="Z14" s="245"/>
    </row>
    <row r="15" spans="1:27" s="1" customFormat="1" ht="18" customHeight="1" thickBot="1">
      <c r="A15" s="571"/>
      <c r="B15" s="245"/>
      <c r="C15" s="245"/>
      <c r="D15" s="100" t="s">
        <v>251</v>
      </c>
      <c r="E15" s="101"/>
      <c r="F15" s="102"/>
      <c r="G15" s="102"/>
      <c r="H15" s="102"/>
      <c r="I15" s="105"/>
      <c r="J15" s="680">
        <f ca="1">IF(J9="","",SUM($D40:$X40))</f>
        <v>571212.94483683479</v>
      </c>
      <c r="K15" s="681"/>
      <c r="L15" s="680">
        <f ca="1">IF(L9="","",SUM($D62:$X62))</f>
        <v>17416.743416139772</v>
      </c>
      <c r="M15" s="681"/>
      <c r="N15" s="680">
        <f ca="1">IF(N9="","",SUM($D84:$X84))</f>
        <v>62594.572095714553</v>
      </c>
      <c r="O15" s="681"/>
      <c r="P15" s="680">
        <f ca="1">IF(P9="","",SUM($D106:$X106))</f>
        <v>11859.129626190619</v>
      </c>
      <c r="Q15" s="681"/>
      <c r="R15" s="503">
        <f ca="1">IF(OR(J15&lt;&gt;"",L15&lt;&gt;"",N15&lt;&gt;"",P15&lt;&gt;""),MIN(J15, L15, N15, P15),"no data")</f>
        <v>11859.129626190619</v>
      </c>
      <c r="S15" s="245"/>
      <c r="T15" s="245"/>
      <c r="U15" s="245"/>
      <c r="V15" s="245"/>
      <c r="W15" s="245"/>
      <c r="X15" s="245"/>
      <c r="Y15" s="65"/>
      <c r="Z15" s="65"/>
    </row>
    <row r="16" spans="1:27" s="246" customFormat="1" ht="18" customHeight="1">
      <c r="A16" s="233"/>
      <c r="D16" s="441" t="s">
        <v>242</v>
      </c>
      <c r="E16" s="515"/>
      <c r="F16" s="242"/>
      <c r="G16" s="242"/>
      <c r="H16" s="242"/>
      <c r="I16" s="243"/>
      <c r="J16" s="694">
        <f t="shared" ref="J16:P16" ca="1" si="7">IFERROR(J10*(J13+J14+0.5*J15),"")</f>
        <v>8299528.7281426927</v>
      </c>
      <c r="K16" s="695"/>
      <c r="L16" s="694">
        <f t="shared" ca="1" si="7"/>
        <v>5886119.0957318144</v>
      </c>
      <c r="M16" s="695"/>
      <c r="N16" s="694">
        <f t="shared" ca="1" si="7"/>
        <v>7146749.1549243983</v>
      </c>
      <c r="O16" s="695"/>
      <c r="P16" s="694">
        <f t="shared" ca="1" si="7"/>
        <v>5630601.252639927</v>
      </c>
      <c r="Q16" s="695"/>
      <c r="R16" s="503">
        <f ca="1">IF(OR(J16&lt;&gt;"",L16&lt;&gt;"",N16&lt;&gt;"",P16&lt;&gt;""),MIN(J16, L16, N16, P16),"no data")</f>
        <v>5630601.252639927</v>
      </c>
      <c r="U16" s="245"/>
      <c r="V16" s="245"/>
      <c r="W16" s="245"/>
      <c r="X16" s="245"/>
    </row>
    <row r="17" spans="1:26" s="246" customFormat="1" ht="18" customHeight="1">
      <c r="A17" s="233"/>
      <c r="D17" s="98" t="s">
        <v>249</v>
      </c>
      <c r="E17" s="80"/>
      <c r="F17" s="82"/>
      <c r="G17" s="82"/>
      <c r="H17" s="82"/>
      <c r="I17" s="94"/>
      <c r="J17" s="680" t="s">
        <v>286</v>
      </c>
      <c r="K17" s="681"/>
      <c r="L17" s="682">
        <f t="shared" ref="L17:P17" ca="1" si="8">IFERROR($J16-L16,"")</f>
        <v>2413409.6324108783</v>
      </c>
      <c r="M17" s="683"/>
      <c r="N17" s="682">
        <f t="shared" ca="1" si="8"/>
        <v>1152779.5732182944</v>
      </c>
      <c r="O17" s="683"/>
      <c r="P17" s="682">
        <f t="shared" ca="1" si="8"/>
        <v>2668927.4755027657</v>
      </c>
      <c r="Q17" s="683"/>
      <c r="R17" s="505">
        <f ca="1">IF(OR(J17&lt;&gt;"",L17&lt;&gt;"",N17&lt;&gt;"",P17&lt;&gt;""),MAX(J17, L17, N17, P17),"no data")</f>
        <v>2668927.4755027657</v>
      </c>
      <c r="U17" s="245"/>
      <c r="V17" s="245"/>
      <c r="W17" s="245"/>
      <c r="X17" s="245"/>
    </row>
    <row r="18" spans="1:26" s="246" customFormat="1" ht="18" customHeight="1" thickBot="1">
      <c r="A18" s="233"/>
      <c r="C18" s="390"/>
      <c r="D18" s="100" t="s">
        <v>276</v>
      </c>
      <c r="E18" s="101"/>
      <c r="F18" s="101"/>
      <c r="G18" s="101"/>
      <c r="H18" s="101"/>
      <c r="I18" s="516"/>
      <c r="J18" s="684" t="s">
        <v>286</v>
      </c>
      <c r="K18" s="685"/>
      <c r="L18" s="686">
        <f ca="1">IFERROR(L17*VLOOKUP(lifetime,stream,2,0),"")</f>
        <v>10971240.735208528</v>
      </c>
      <c r="M18" s="687"/>
      <c r="N18" s="686">
        <f ca="1">IFERROR(N17*VLOOKUP(lifetime,stream,2,0),"")</f>
        <v>5240478.8820597762</v>
      </c>
      <c r="O18" s="687"/>
      <c r="P18" s="686">
        <f ca="1">IFERROR(P17*VLOOKUP(lifetime,stream,2,0),"")</f>
        <v>12132812.202834573</v>
      </c>
      <c r="Q18" s="687"/>
      <c r="R18" s="505">
        <f ca="1">IF(OR(J18&lt;&gt;"",L18&lt;&gt;"",N18&lt;&gt;"",P18&lt;&gt;""),MAX(J18, L18, N18, P18),"no data")</f>
        <v>12132812.202834573</v>
      </c>
      <c r="S18" s="245"/>
      <c r="T18" s="245"/>
      <c r="U18" s="245"/>
      <c r="V18" s="245"/>
      <c r="W18" s="245"/>
      <c r="X18" s="245"/>
    </row>
    <row r="19" spans="1:26" s="246" customFormat="1" ht="14.45" customHeight="1">
      <c r="A19" s="233"/>
      <c r="C19" s="390"/>
      <c r="D19" s="390"/>
      <c r="E19" s="109"/>
      <c r="F19" s="390"/>
      <c r="G19" s="109"/>
      <c r="I19" s="404"/>
      <c r="J19" s="404"/>
      <c r="K19" s="405"/>
      <c r="L19" s="405"/>
      <c r="O19" s="405"/>
      <c r="P19" s="109"/>
      <c r="W19" s="180"/>
    </row>
    <row r="20" spans="1:26" s="246" customFormat="1" ht="14.45" customHeight="1">
      <c r="A20" s="233"/>
      <c r="C20" s="390"/>
      <c r="D20" s="390"/>
      <c r="E20" s="109"/>
      <c r="F20" s="390"/>
      <c r="G20" s="109"/>
      <c r="I20" s="404"/>
      <c r="J20" s="404"/>
      <c r="K20" s="405"/>
      <c r="L20" s="405"/>
      <c r="O20" s="405"/>
      <c r="P20" s="109"/>
      <c r="W20" s="180"/>
    </row>
    <row r="21" spans="1:26" s="244" customFormat="1" ht="23.25">
      <c r="A21" s="571"/>
      <c r="B21" s="705" t="s">
        <v>244</v>
      </c>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245"/>
    </row>
    <row r="22" spans="1:26" s="244" customFormat="1" ht="14.45" customHeight="1">
      <c r="A22" s="571"/>
      <c r="B22" s="452"/>
      <c r="C22" s="452"/>
      <c r="D22" s="452"/>
      <c r="E22" s="452"/>
      <c r="F22" s="452"/>
      <c r="G22" s="452"/>
      <c r="H22" s="452"/>
      <c r="I22" s="452"/>
      <c r="J22" s="452"/>
      <c r="K22" s="452"/>
      <c r="L22" s="452"/>
      <c r="M22" s="452"/>
      <c r="N22" s="452"/>
      <c r="O22" s="493"/>
      <c r="P22" s="493"/>
      <c r="Q22" s="493"/>
      <c r="R22" s="493"/>
      <c r="S22" s="452"/>
      <c r="T22" s="452"/>
      <c r="U22" s="452"/>
      <c r="V22" s="452"/>
      <c r="W22" s="452"/>
      <c r="X22" s="452"/>
      <c r="Y22" s="452"/>
      <c r="Z22" s="245"/>
    </row>
    <row r="23" spans="1:26" s="244" customFormat="1" ht="14.45" customHeight="1">
      <c r="A23" s="571"/>
      <c r="B23" s="452"/>
      <c r="C23" s="452"/>
      <c r="D23" s="452"/>
      <c r="E23" s="452"/>
      <c r="F23" s="452"/>
      <c r="G23" s="493"/>
      <c r="H23" s="245"/>
      <c r="I23" s="501"/>
      <c r="J23" s="247" t="s">
        <v>283</v>
      </c>
      <c r="K23" s="245"/>
      <c r="L23" s="245"/>
      <c r="M23" s="245"/>
      <c r="N23" s="245"/>
      <c r="O23" s="245"/>
      <c r="P23" s="246"/>
      <c r="Q23" s="493"/>
      <c r="R23" s="493"/>
      <c r="S23" s="452"/>
      <c r="T23" s="452"/>
      <c r="U23" s="452"/>
      <c r="V23" s="452"/>
      <c r="W23" s="452"/>
      <c r="X23" s="452"/>
      <c r="Y23" s="452"/>
      <c r="Z23" s="245"/>
    </row>
    <row r="24" spans="1:26" s="244" customFormat="1" ht="14.45" customHeight="1">
      <c r="A24" s="571"/>
      <c r="B24" s="452"/>
      <c r="C24" s="452"/>
      <c r="D24" s="452"/>
      <c r="E24" s="452"/>
      <c r="F24" s="452"/>
      <c r="G24" s="493"/>
      <c r="H24" s="245"/>
      <c r="I24" s="502"/>
      <c r="J24" s="247" t="s">
        <v>284</v>
      </c>
      <c r="K24" s="245"/>
      <c r="L24" s="245"/>
      <c r="M24" s="245"/>
      <c r="N24" s="245"/>
      <c r="O24" s="245"/>
      <c r="P24" s="246"/>
      <c r="Q24" s="493"/>
      <c r="R24" s="493"/>
      <c r="S24" s="452"/>
      <c r="T24" s="452"/>
      <c r="U24" s="452"/>
      <c r="V24" s="452"/>
      <c r="W24" s="452"/>
      <c r="X24" s="452"/>
      <c r="Y24" s="452"/>
      <c r="Z24" s="245"/>
    </row>
    <row r="25" spans="1:26" s="244" customFormat="1" ht="14.45" customHeight="1">
      <c r="A25" s="571"/>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245"/>
    </row>
    <row r="26" spans="1:26" s="244" customFormat="1" ht="15.75" thickBot="1">
      <c r="A26" s="571"/>
      <c r="B26" s="525"/>
      <c r="C26" s="525"/>
      <c r="D26" s="525">
        <v>1</v>
      </c>
      <c r="E26" s="525">
        <v>2</v>
      </c>
      <c r="F26" s="525">
        <v>3</v>
      </c>
      <c r="G26" s="525">
        <v>4</v>
      </c>
      <c r="H26" s="525">
        <v>5</v>
      </c>
      <c r="I26" s="525">
        <v>6</v>
      </c>
      <c r="J26" s="525">
        <v>7</v>
      </c>
      <c r="K26" s="525">
        <v>8</v>
      </c>
      <c r="L26" s="525">
        <v>9</v>
      </c>
      <c r="M26" s="525">
        <v>10</v>
      </c>
      <c r="N26" s="525">
        <v>11</v>
      </c>
      <c r="O26" s="525">
        <v>12</v>
      </c>
      <c r="P26" s="525">
        <v>13</v>
      </c>
      <c r="Q26" s="525">
        <v>14</v>
      </c>
      <c r="R26" s="525">
        <v>15</v>
      </c>
      <c r="S26" s="525">
        <v>16</v>
      </c>
      <c r="T26" s="525">
        <v>17</v>
      </c>
      <c r="U26" s="525">
        <v>18</v>
      </c>
      <c r="V26" s="525">
        <v>19</v>
      </c>
      <c r="W26" s="525">
        <v>20</v>
      </c>
      <c r="X26" s="525">
        <v>21</v>
      </c>
      <c r="Y26" s="524"/>
      <c r="Z26" s="245"/>
    </row>
    <row r="27" spans="1:26" ht="21.75" thickBot="1">
      <c r="A27" s="571">
        <v>0</v>
      </c>
      <c r="B27" s="637" t="s">
        <v>78</v>
      </c>
      <c r="C27" s="638"/>
      <c r="D27" s="638"/>
      <c r="E27" s="638"/>
      <c r="F27" s="638"/>
      <c r="G27" s="638"/>
      <c r="H27" s="638"/>
      <c r="I27" s="638"/>
      <c r="J27" s="638"/>
      <c r="K27" s="638"/>
      <c r="L27" s="638"/>
      <c r="M27" s="638"/>
      <c r="N27" s="638"/>
      <c r="O27" s="638"/>
      <c r="P27" s="638"/>
      <c r="Q27" s="638"/>
      <c r="R27" s="638"/>
      <c r="S27" s="638"/>
      <c r="T27" s="638"/>
      <c r="U27" s="638"/>
      <c r="V27" s="638"/>
      <c r="W27" s="638"/>
      <c r="X27" s="638"/>
      <c r="Y27" s="639"/>
      <c r="Z27" s="65"/>
    </row>
    <row r="28" spans="1:26">
      <c r="A28" s="571"/>
      <c r="B28" s="93"/>
      <c r="C28" s="82"/>
      <c r="D28" s="82"/>
      <c r="E28" s="82"/>
      <c r="F28" s="82"/>
      <c r="G28" s="82"/>
      <c r="H28" s="82"/>
      <c r="I28" s="82"/>
      <c r="J28" s="82"/>
      <c r="K28" s="82"/>
      <c r="L28" s="82"/>
      <c r="M28" s="82"/>
      <c r="N28" s="82"/>
      <c r="O28" s="82"/>
      <c r="P28" s="82"/>
      <c r="Q28" s="82"/>
      <c r="R28" s="82"/>
      <c r="S28" s="82"/>
      <c r="T28" s="82"/>
      <c r="U28" s="82"/>
      <c r="V28" s="82"/>
      <c r="W28" s="82"/>
      <c r="X28" s="82"/>
      <c r="Y28" s="94"/>
      <c r="Z28" s="65"/>
    </row>
    <row r="29" spans="1:26" ht="18">
      <c r="A29" s="571"/>
      <c r="B29" s="93"/>
      <c r="C29" s="82"/>
      <c r="D29" s="142" t="s">
        <v>93</v>
      </c>
      <c r="E29" s="82"/>
      <c r="F29" s="82"/>
      <c r="G29" s="82"/>
      <c r="H29" s="82"/>
      <c r="I29" s="82"/>
      <c r="J29" s="82"/>
      <c r="K29" s="82"/>
      <c r="L29" s="82"/>
      <c r="M29" s="82"/>
      <c r="N29" s="142" t="s">
        <v>31</v>
      </c>
      <c r="O29" s="82"/>
      <c r="P29" s="82"/>
      <c r="Q29" s="82"/>
      <c r="R29" s="82"/>
      <c r="S29" s="82"/>
      <c r="T29" s="82"/>
      <c r="U29" s="82"/>
      <c r="V29" s="82"/>
      <c r="W29" s="82"/>
      <c r="X29" s="142" t="s">
        <v>93</v>
      </c>
      <c r="Y29" s="94"/>
      <c r="Z29" s="65"/>
    </row>
    <row r="30" spans="1:26" s="244" customFormat="1" ht="10.15" customHeight="1">
      <c r="A30" s="571"/>
      <c r="B30" s="93"/>
      <c r="C30" s="380" t="s">
        <v>130</v>
      </c>
      <c r="D30" s="262">
        <v>0</v>
      </c>
      <c r="E30" s="264">
        <f t="shared" ref="E30:X30" si="9">D30+length/20</f>
        <v>50</v>
      </c>
      <c r="F30" s="264">
        <f t="shared" si="9"/>
        <v>100</v>
      </c>
      <c r="G30" s="264">
        <f t="shared" si="9"/>
        <v>150</v>
      </c>
      <c r="H30" s="264">
        <f t="shared" si="9"/>
        <v>200</v>
      </c>
      <c r="I30" s="264">
        <f t="shared" si="9"/>
        <v>250</v>
      </c>
      <c r="J30" s="264">
        <f t="shared" si="9"/>
        <v>300</v>
      </c>
      <c r="K30" s="264">
        <f t="shared" si="9"/>
        <v>350</v>
      </c>
      <c r="L30" s="264">
        <f t="shared" si="9"/>
        <v>400</v>
      </c>
      <c r="M30" s="264">
        <f t="shared" si="9"/>
        <v>450</v>
      </c>
      <c r="N30" s="261">
        <f t="shared" si="9"/>
        <v>500</v>
      </c>
      <c r="O30" s="264">
        <f t="shared" si="9"/>
        <v>550</v>
      </c>
      <c r="P30" s="264">
        <f t="shared" si="9"/>
        <v>600</v>
      </c>
      <c r="Q30" s="264">
        <f t="shared" si="9"/>
        <v>650</v>
      </c>
      <c r="R30" s="264">
        <f t="shared" si="9"/>
        <v>700</v>
      </c>
      <c r="S30" s="264">
        <f t="shared" si="9"/>
        <v>750</v>
      </c>
      <c r="T30" s="264">
        <f t="shared" si="9"/>
        <v>800</v>
      </c>
      <c r="U30" s="264">
        <f t="shared" si="9"/>
        <v>850</v>
      </c>
      <c r="V30" s="264">
        <f t="shared" si="9"/>
        <v>900</v>
      </c>
      <c r="W30" s="264">
        <f t="shared" si="9"/>
        <v>950</v>
      </c>
      <c r="X30" s="261">
        <f t="shared" si="9"/>
        <v>1000</v>
      </c>
      <c r="Y30" s="94"/>
      <c r="Z30" s="245"/>
    </row>
    <row r="31" spans="1:26" s="244" customFormat="1" ht="24" customHeight="1" thickBot="1">
      <c r="A31" s="571"/>
      <c r="B31" s="93"/>
      <c r="C31" s="97" t="s">
        <v>245</v>
      </c>
      <c r="D31" s="522">
        <f>Design!D37</f>
        <v>0</v>
      </c>
      <c r="E31" s="523">
        <f>Design!E37</f>
        <v>0</v>
      </c>
      <c r="F31" s="523">
        <f>Design!F37</f>
        <v>0</v>
      </c>
      <c r="G31" s="523">
        <f>Design!G37</f>
        <v>0</v>
      </c>
      <c r="H31" s="523">
        <f>Design!H37</f>
        <v>0</v>
      </c>
      <c r="I31" s="523">
        <f>Design!I37</f>
        <v>0</v>
      </c>
      <c r="J31" s="523">
        <f>Design!J37</f>
        <v>0</v>
      </c>
      <c r="K31" s="523">
        <f>Design!K37</f>
        <v>0</v>
      </c>
      <c r="L31" s="523">
        <f>Design!L37</f>
        <v>0</v>
      </c>
      <c r="M31" s="523">
        <f>Design!M37</f>
        <v>0</v>
      </c>
      <c r="N31" s="522">
        <f>Design!N37</f>
        <v>0</v>
      </c>
      <c r="O31" s="523">
        <f>Design!O37</f>
        <v>0</v>
      </c>
      <c r="P31" s="523">
        <f>Design!P37</f>
        <v>0</v>
      </c>
      <c r="Q31" s="523">
        <f>Design!Q37</f>
        <v>0</v>
      </c>
      <c r="R31" s="523">
        <f>Design!R37</f>
        <v>0</v>
      </c>
      <c r="S31" s="523">
        <f>Design!S37</f>
        <v>0</v>
      </c>
      <c r="T31" s="523">
        <f>Design!T37</f>
        <v>0</v>
      </c>
      <c r="U31" s="523">
        <f>Design!U37</f>
        <v>0</v>
      </c>
      <c r="V31" s="523">
        <f>Design!V37</f>
        <v>0</v>
      </c>
      <c r="W31" s="523">
        <f>Design!W37</f>
        <v>0</v>
      </c>
      <c r="X31" s="522">
        <f>Design!X37</f>
        <v>0</v>
      </c>
      <c r="Y31" s="94"/>
      <c r="Z31" s="245"/>
    </row>
    <row r="32" spans="1:26" ht="15.75">
      <c r="A32" s="571">
        <v>2</v>
      </c>
      <c r="B32" s="96"/>
      <c r="C32" s="97" t="s">
        <v>83</v>
      </c>
      <c r="D32" s="110">
        <f t="shared" ref="D32:E32" ca="1" si="10">IFERROR(INDEX(INDIRECT("output"&amp;$A27),$A32,D$26),"")</f>
        <v>32.942113333333339</v>
      </c>
      <c r="E32" s="111">
        <f t="shared" ca="1" si="10"/>
        <v>38.283905624665053</v>
      </c>
      <c r="F32" s="111">
        <f t="shared" ref="F32:X32" ca="1" si="11">IFERROR(INDEX(INDIRECT("output"&amp;$A27),$A32,F$26),"")</f>
        <v>43.625697915996781</v>
      </c>
      <c r="G32" s="111">
        <f t="shared" ca="1" si="11"/>
        <v>48.967490207328495</v>
      </c>
      <c r="H32" s="111">
        <f t="shared" ca="1" si="11"/>
        <v>54.30928249866021</v>
      </c>
      <c r="I32" s="111">
        <f t="shared" ca="1" si="11"/>
        <v>59.651074789991938</v>
      </c>
      <c r="J32" s="111">
        <f t="shared" ca="1" si="11"/>
        <v>64.992867081323652</v>
      </c>
      <c r="K32" s="111">
        <f t="shared" ca="1" si="11"/>
        <v>70.334659372655366</v>
      </c>
      <c r="L32" s="111">
        <f t="shared" ca="1" si="11"/>
        <v>75.676451663987095</v>
      </c>
      <c r="M32" s="111">
        <f t="shared" ca="1" si="11"/>
        <v>81.018243955318809</v>
      </c>
      <c r="N32" s="111">
        <f t="shared" ca="1" si="11"/>
        <v>86.360036246650523</v>
      </c>
      <c r="O32" s="111">
        <f t="shared" ca="1" si="11"/>
        <v>90.148356978044205</v>
      </c>
      <c r="P32" s="111">
        <f t="shared" ca="1" si="11"/>
        <v>93.54830981945338</v>
      </c>
      <c r="Q32" s="111">
        <f t="shared" ca="1" si="11"/>
        <v>96.948262660862554</v>
      </c>
      <c r="R32" s="111">
        <f t="shared" ca="1" si="11"/>
        <v>100</v>
      </c>
      <c r="S32" s="111">
        <f t="shared" ca="1" si="11"/>
        <v>100</v>
      </c>
      <c r="T32" s="111">
        <f t="shared" ca="1" si="11"/>
        <v>100</v>
      </c>
      <c r="U32" s="111">
        <f t="shared" ca="1" si="11"/>
        <v>100</v>
      </c>
      <c r="V32" s="111">
        <f t="shared" ca="1" si="11"/>
        <v>100</v>
      </c>
      <c r="W32" s="111">
        <f t="shared" ca="1" si="11"/>
        <v>100</v>
      </c>
      <c r="X32" s="381">
        <f t="shared" ca="1" si="11"/>
        <v>100</v>
      </c>
      <c r="Y32" s="94"/>
      <c r="Z32" s="65"/>
    </row>
    <row r="33" spans="1:26" ht="15.75">
      <c r="A33" s="571">
        <v>3</v>
      </c>
      <c r="B33" s="96"/>
      <c r="C33" s="97" t="s">
        <v>246</v>
      </c>
      <c r="D33" s="112">
        <f ca="1">IFERROR(INDEX(INDIRECT("output"&amp;$A27),$A33,D$26),"")</f>
        <v>0.94588431736486556</v>
      </c>
      <c r="E33" s="113">
        <f t="shared" ref="D33:X33" ca="1" si="12">IFERROR(INDEX(INDIRECT("output"&amp;$A27),$A33,E$26),"")</f>
        <v>1.1188330607098536</v>
      </c>
      <c r="F33" s="113">
        <f t="shared" ca="1" si="12"/>
        <v>1.2917818040548417</v>
      </c>
      <c r="G33" s="113">
        <f t="shared" ca="1" si="12"/>
        <v>1.4647305473998293</v>
      </c>
      <c r="H33" s="113">
        <f t="shared" ca="1" si="12"/>
        <v>1.6376792907448177</v>
      </c>
      <c r="I33" s="113">
        <f t="shared" ca="1" si="12"/>
        <v>1.8106280340898051</v>
      </c>
      <c r="J33" s="113">
        <f t="shared" ca="1" si="12"/>
        <v>1.9835767774347932</v>
      </c>
      <c r="K33" s="113">
        <f t="shared" ca="1" si="12"/>
        <v>2.1565255207797809</v>
      </c>
      <c r="L33" s="113">
        <f t="shared" ca="1" si="12"/>
        <v>2.329474264124769</v>
      </c>
      <c r="M33" s="113">
        <f t="shared" ca="1" si="12"/>
        <v>2.5024230074697567</v>
      </c>
      <c r="N33" s="113">
        <f t="shared" ca="1" si="12"/>
        <v>2.6753717508147452</v>
      </c>
      <c r="O33" s="113">
        <f t="shared" ca="1" si="12"/>
        <v>2.7974097549741397</v>
      </c>
      <c r="P33" s="113">
        <f t="shared" ca="1" si="12"/>
        <v>2.9067200743371369</v>
      </c>
      <c r="Q33" s="113">
        <f t="shared" ca="1" si="12"/>
        <v>3.0160303937001345</v>
      </c>
      <c r="R33" s="113">
        <f t="shared" ca="1" si="12"/>
        <v>3.1253407130631317</v>
      </c>
      <c r="S33" s="113">
        <f t="shared" ca="1" si="12"/>
        <v>3.2346510324261288</v>
      </c>
      <c r="T33" s="113">
        <f t="shared" ca="1" si="12"/>
        <v>3.3439613517891256</v>
      </c>
      <c r="U33" s="113">
        <f t="shared" ca="1" si="12"/>
        <v>3.3658234156617248</v>
      </c>
      <c r="V33" s="113">
        <f t="shared" ca="1" si="12"/>
        <v>3.3658234156617248</v>
      </c>
      <c r="W33" s="113">
        <f t="shared" ca="1" si="12"/>
        <v>3.3658234156617248</v>
      </c>
      <c r="X33" s="382">
        <f t="shared" ca="1" si="12"/>
        <v>3.3658234156617248</v>
      </c>
      <c r="Y33" s="94"/>
      <c r="Z33" s="65"/>
    </row>
    <row r="34" spans="1:26" s="244" customFormat="1" ht="16.5" thickBot="1">
      <c r="A34" s="571"/>
      <c r="B34" s="96"/>
      <c r="C34" s="97"/>
      <c r="D34" s="425"/>
      <c r="E34" s="425"/>
      <c r="F34" s="425"/>
      <c r="G34" s="425"/>
      <c r="H34" s="425"/>
      <c r="I34" s="425"/>
      <c r="J34" s="425"/>
      <c r="K34" s="425"/>
      <c r="L34" s="425"/>
      <c r="M34" s="425"/>
      <c r="N34" s="425"/>
      <c r="O34" s="425"/>
      <c r="P34" s="425"/>
      <c r="Q34" s="425"/>
      <c r="R34" s="425"/>
      <c r="S34" s="425"/>
      <c r="T34" s="425"/>
      <c r="U34" s="425"/>
      <c r="V34" s="425"/>
      <c r="W34" s="425"/>
      <c r="X34" s="425"/>
      <c r="Y34" s="94"/>
      <c r="Z34" s="245"/>
    </row>
    <row r="35" spans="1:26" s="244" customFormat="1" ht="15.75">
      <c r="A35" s="571">
        <v>4</v>
      </c>
      <c r="B35" s="96"/>
      <c r="C35" s="97" t="s">
        <v>254</v>
      </c>
      <c r="D35" s="432">
        <f t="shared" ref="D35:X35" ca="1" si="13">IF(D32="","",INDEX(INDIRECT("output"&amp;$A27),$A35,D$26))</f>
        <v>173809.52380952382</v>
      </c>
      <c r="E35" s="433">
        <f t="shared" ca="1" si="13"/>
        <v>173809.52380952382</v>
      </c>
      <c r="F35" s="433">
        <f t="shared" ca="1" si="13"/>
        <v>173809.52380952382</v>
      </c>
      <c r="G35" s="433">
        <f t="shared" ca="1" si="13"/>
        <v>173809.52380952382</v>
      </c>
      <c r="H35" s="433">
        <f t="shared" ca="1" si="13"/>
        <v>173809.52380952382</v>
      </c>
      <c r="I35" s="433">
        <f t="shared" ca="1" si="13"/>
        <v>173809.52380952382</v>
      </c>
      <c r="J35" s="433">
        <f t="shared" ca="1" si="13"/>
        <v>173809.52380952382</v>
      </c>
      <c r="K35" s="433">
        <f t="shared" ca="1" si="13"/>
        <v>173809.52380952382</v>
      </c>
      <c r="L35" s="433">
        <f t="shared" ca="1" si="13"/>
        <v>173809.52380952382</v>
      </c>
      <c r="M35" s="433">
        <f t="shared" ca="1" si="13"/>
        <v>173809.52380952382</v>
      </c>
      <c r="N35" s="433">
        <f t="shared" ca="1" si="13"/>
        <v>173809.52380952382</v>
      </c>
      <c r="O35" s="433">
        <f t="shared" ca="1" si="13"/>
        <v>173809.52380952382</v>
      </c>
      <c r="P35" s="433">
        <f t="shared" ca="1" si="13"/>
        <v>173809.52380952382</v>
      </c>
      <c r="Q35" s="433">
        <f t="shared" ca="1" si="13"/>
        <v>173809.52380952382</v>
      </c>
      <c r="R35" s="433">
        <f t="shared" ca="1" si="13"/>
        <v>173809.52380952382</v>
      </c>
      <c r="S35" s="433">
        <f t="shared" ca="1" si="13"/>
        <v>173809.52380952382</v>
      </c>
      <c r="T35" s="433">
        <f t="shared" ca="1" si="13"/>
        <v>173809.52380952382</v>
      </c>
      <c r="U35" s="433">
        <f t="shared" ca="1" si="13"/>
        <v>173809.52380952382</v>
      </c>
      <c r="V35" s="433">
        <f t="shared" ca="1" si="13"/>
        <v>173809.52380952382</v>
      </c>
      <c r="W35" s="433">
        <f t="shared" ca="1" si="13"/>
        <v>173809.52380952382</v>
      </c>
      <c r="X35" s="434">
        <f t="shared" ca="1" si="13"/>
        <v>173809.52380952382</v>
      </c>
      <c r="Y35" s="94"/>
      <c r="Z35" s="245"/>
    </row>
    <row r="36" spans="1:26" s="244" customFormat="1" ht="15.75">
      <c r="A36" s="571">
        <v>5</v>
      </c>
      <c r="B36" s="96"/>
      <c r="C36" s="97" t="s">
        <v>307</v>
      </c>
      <c r="D36" s="435">
        <f t="shared" ref="D36" ca="1" si="14">IFERROR(INDEX(INDIRECT("output"&amp;$A27),$A36,D$26),"")</f>
        <v>5.178030250200675</v>
      </c>
      <c r="E36" s="436">
        <f t="shared" ref="E36:X36" ca="1" si="15">IFERROR(INDEX(INDIRECT("output"&amp;$A27),$A36,E$26),"")</f>
        <v>8.4909915010076045</v>
      </c>
      <c r="F36" s="436">
        <f t="shared" ca="1" si="15"/>
        <v>13.923965089716305</v>
      </c>
      <c r="G36" s="436">
        <f t="shared" ca="1" si="15"/>
        <v>22.833163720835572</v>
      </c>
      <c r="H36" s="436">
        <f t="shared" ca="1" si="15"/>
        <v>37.441048980248375</v>
      </c>
      <c r="I36" s="436">
        <f t="shared" ca="1" si="15"/>
        <v>61.386935407504865</v>
      </c>
      <c r="J36" s="436">
        <f t="shared" ca="1" si="15"/>
        <v>100.62276035246461</v>
      </c>
      <c r="K36" s="436">
        <f t="shared" ca="1" si="15"/>
        <v>164.86212767960205</v>
      </c>
      <c r="L36" s="436">
        <f t="shared" ca="1" si="15"/>
        <v>269.90214146199793</v>
      </c>
      <c r="M36" s="436">
        <f t="shared" ca="1" si="15"/>
        <v>441.28443865900857</v>
      </c>
      <c r="N36" s="436">
        <f t="shared" ca="1" si="15"/>
        <v>719.91085020929404</v>
      </c>
      <c r="O36" s="436">
        <f t="shared" ca="1" si="15"/>
        <v>18239.761940635162</v>
      </c>
      <c r="P36" s="436">
        <f t="shared" ca="1" si="15"/>
        <v>18326.142876877322</v>
      </c>
      <c r="Q36" s="436">
        <f t="shared" ca="1" si="15"/>
        <v>18466.14340269236</v>
      </c>
      <c r="R36" s="436">
        <f t="shared" ca="1" si="15"/>
        <v>18691.49613531433</v>
      </c>
      <c r="S36" s="436">
        <f t="shared" ca="1" si="15"/>
        <v>19050.254841237183</v>
      </c>
      <c r="T36" s="436">
        <f t="shared" ca="1" si="15"/>
        <v>19611.46609116027</v>
      </c>
      <c r="U36" s="436">
        <f t="shared" ca="1" si="15"/>
        <v>34384.391662954789</v>
      </c>
      <c r="V36" s="436">
        <f t="shared" ca="1" si="15"/>
        <v>34384.391662954789</v>
      </c>
      <c r="W36" s="436">
        <f t="shared" ca="1" si="15"/>
        <v>34384.391662954789</v>
      </c>
      <c r="X36" s="437">
        <f t="shared" ca="1" si="15"/>
        <v>34384.391662954789</v>
      </c>
      <c r="Y36" s="94"/>
      <c r="Z36" s="245"/>
    </row>
    <row r="37" spans="1:26" s="244" customFormat="1" ht="15.75">
      <c r="A37" s="571">
        <v>6</v>
      </c>
      <c r="B37" s="96"/>
      <c r="C37" s="97" t="s">
        <v>308</v>
      </c>
      <c r="D37" s="435">
        <f t="shared" ref="D37:X37" ca="1" si="16">IFERROR(INDEX(INDIRECT("output"&amp;$A27),$A37,D$26),"")</f>
        <v>173799.51536862948</v>
      </c>
      <c r="E37" s="436">
        <f t="shared" ca="1" si="16"/>
        <v>0</v>
      </c>
      <c r="F37" s="436">
        <f t="shared" ca="1" si="16"/>
        <v>0</v>
      </c>
      <c r="G37" s="436">
        <f t="shared" ca="1" si="16"/>
        <v>0</v>
      </c>
      <c r="H37" s="436">
        <f t="shared" ca="1" si="16"/>
        <v>0</v>
      </c>
      <c r="I37" s="436">
        <f t="shared" ca="1" si="16"/>
        <v>0</v>
      </c>
      <c r="J37" s="436">
        <f t="shared" ca="1" si="16"/>
        <v>0</v>
      </c>
      <c r="K37" s="436">
        <f t="shared" ca="1" si="16"/>
        <v>0</v>
      </c>
      <c r="L37" s="436">
        <f t="shared" ca="1" si="16"/>
        <v>0</v>
      </c>
      <c r="M37" s="436">
        <f t="shared" ca="1" si="16"/>
        <v>0</v>
      </c>
      <c r="N37" s="436">
        <f t="shared" ca="1" si="16"/>
        <v>0</v>
      </c>
      <c r="O37" s="436">
        <f t="shared" ca="1" si="16"/>
        <v>0</v>
      </c>
      <c r="P37" s="436">
        <f t="shared" ca="1" si="16"/>
        <v>0</v>
      </c>
      <c r="Q37" s="436">
        <f t="shared" ca="1" si="16"/>
        <v>0</v>
      </c>
      <c r="R37" s="436">
        <f t="shared" ca="1" si="16"/>
        <v>0</v>
      </c>
      <c r="S37" s="436">
        <f t="shared" ca="1" si="16"/>
        <v>0</v>
      </c>
      <c r="T37" s="436">
        <f t="shared" ca="1" si="16"/>
        <v>0</v>
      </c>
      <c r="U37" s="436">
        <f t="shared" ca="1" si="16"/>
        <v>0</v>
      </c>
      <c r="V37" s="436">
        <f t="shared" ca="1" si="16"/>
        <v>0</v>
      </c>
      <c r="W37" s="436">
        <f t="shared" ca="1" si="16"/>
        <v>0</v>
      </c>
      <c r="X37" s="437">
        <f t="shared" ca="1" si="16"/>
        <v>0</v>
      </c>
      <c r="Y37" s="94"/>
      <c r="Z37" s="245"/>
    </row>
    <row r="38" spans="1:26" ht="15.75">
      <c r="A38" s="571">
        <v>7</v>
      </c>
      <c r="B38" s="98"/>
      <c r="C38" s="80" t="s">
        <v>247</v>
      </c>
      <c r="D38" s="435">
        <f t="shared" ref="D38:X38" ca="1" si="17">IFERROR(INDEX(INDIRECT("output"&amp;$A27),$A38,D$26),"")</f>
        <v>0</v>
      </c>
      <c r="E38" s="436">
        <f t="shared" ca="1" si="17"/>
        <v>0</v>
      </c>
      <c r="F38" s="436">
        <f t="shared" ca="1" si="17"/>
        <v>0</v>
      </c>
      <c r="G38" s="436">
        <f t="shared" ca="1" si="17"/>
        <v>0</v>
      </c>
      <c r="H38" s="436">
        <f t="shared" ca="1" si="17"/>
        <v>0</v>
      </c>
      <c r="I38" s="436">
        <f t="shared" ca="1" si="17"/>
        <v>0</v>
      </c>
      <c r="J38" s="436">
        <f t="shared" ca="1" si="17"/>
        <v>0</v>
      </c>
      <c r="K38" s="436">
        <f t="shared" ca="1" si="17"/>
        <v>0</v>
      </c>
      <c r="L38" s="436">
        <f t="shared" ca="1" si="17"/>
        <v>0</v>
      </c>
      <c r="M38" s="436">
        <f t="shared" ca="1" si="17"/>
        <v>0</v>
      </c>
      <c r="N38" s="436">
        <f t="shared" ca="1" si="17"/>
        <v>0</v>
      </c>
      <c r="O38" s="436">
        <f t="shared" ca="1" si="17"/>
        <v>18102.856364153176</v>
      </c>
      <c r="P38" s="436">
        <f t="shared" ca="1" si="17"/>
        <v>18102.856364153176</v>
      </c>
      <c r="Q38" s="436">
        <f t="shared" ca="1" si="17"/>
        <v>18102.856364153176</v>
      </c>
      <c r="R38" s="436">
        <f t="shared" ca="1" si="17"/>
        <v>18102.856364153176</v>
      </c>
      <c r="S38" s="436">
        <f t="shared" ca="1" si="17"/>
        <v>18102.856364153176</v>
      </c>
      <c r="T38" s="436">
        <f t="shared" ca="1" si="17"/>
        <v>18102.856364153176</v>
      </c>
      <c r="U38" s="436">
        <f t="shared" ca="1" si="17"/>
        <v>34384.149416191853</v>
      </c>
      <c r="V38" s="436">
        <f t="shared" ca="1" si="17"/>
        <v>34384.149416191853</v>
      </c>
      <c r="W38" s="436">
        <f t="shared" ca="1" si="17"/>
        <v>34384.149416191853</v>
      </c>
      <c r="X38" s="437">
        <f t="shared" ca="1" si="17"/>
        <v>34384.149416191853</v>
      </c>
      <c r="Y38" s="94"/>
      <c r="Z38" s="65"/>
    </row>
    <row r="39" spans="1:26" s="244" customFormat="1" ht="15.75">
      <c r="A39" s="571">
        <v>8</v>
      </c>
      <c r="B39" s="98"/>
      <c r="C39" s="80" t="s">
        <v>309</v>
      </c>
      <c r="D39" s="435">
        <f t="shared" ref="D39:X39" ca="1" si="18">IFERROR(INDEX(INDIRECT("output"&amp;$A27),$A39,D$26)-D37,"")</f>
        <v>0</v>
      </c>
      <c r="E39" s="436">
        <f t="shared" ca="1" si="18"/>
        <v>173793.12307410524</v>
      </c>
      <c r="F39" s="436">
        <f t="shared" ca="1" si="18"/>
        <v>173782.64724290132</v>
      </c>
      <c r="G39" s="436">
        <f t="shared" ca="1" si="18"/>
        <v>173765.47954417064</v>
      </c>
      <c r="H39" s="436">
        <f t="shared" ca="1" si="18"/>
        <v>173737.34726973559</v>
      </c>
      <c r="I39" s="436">
        <f t="shared" ca="1" si="18"/>
        <v>173691.25485594576</v>
      </c>
      <c r="J39" s="436">
        <f t="shared" ca="1" si="18"/>
        <v>173615.7587268762</v>
      </c>
      <c r="K39" s="436">
        <f t="shared" ca="1" si="18"/>
        <v>173492.16673258736</v>
      </c>
      <c r="L39" s="436">
        <f t="shared" ca="1" si="18"/>
        <v>173290.02183469388</v>
      </c>
      <c r="M39" s="436">
        <f t="shared" ca="1" si="18"/>
        <v>172959.89894477572</v>
      </c>
      <c r="N39" s="436">
        <f t="shared" ca="1" si="18"/>
        <v>172422.12797852489</v>
      </c>
      <c r="O39" s="436">
        <f t="shared" ca="1" si="18"/>
        <v>115049.86898799504</v>
      </c>
      <c r="P39" s="436">
        <f t="shared" ca="1" si="18"/>
        <v>114529.24871564419</v>
      </c>
      <c r="Q39" s="436">
        <f t="shared" ca="1" si="18"/>
        <v>113684.97847275859</v>
      </c>
      <c r="R39" s="436">
        <f t="shared" ca="1" si="18"/>
        <v>112325.14417569306</v>
      </c>
      <c r="S39" s="436">
        <f t="shared" ca="1" si="18"/>
        <v>110158.79654602328</v>
      </c>
      <c r="T39" s="436">
        <f t="shared" ca="1" si="18"/>
        <v>106767.27244937097</v>
      </c>
      <c r="U39" s="436">
        <f t="shared" ca="1" si="18"/>
        <v>0</v>
      </c>
      <c r="V39" s="436">
        <f t="shared" ca="1" si="18"/>
        <v>0</v>
      </c>
      <c r="W39" s="436">
        <f t="shared" ca="1" si="18"/>
        <v>0</v>
      </c>
      <c r="X39" s="437">
        <f t="shared" ca="1" si="18"/>
        <v>0</v>
      </c>
      <c r="Y39" s="94"/>
      <c r="Z39" s="245"/>
    </row>
    <row r="40" spans="1:26" s="244" customFormat="1" ht="16.5" thickBot="1">
      <c r="A40" s="571">
        <v>9</v>
      </c>
      <c r="B40" s="98"/>
      <c r="C40" s="80" t="s">
        <v>374</v>
      </c>
      <c r="D40" s="438">
        <f t="shared" ref="D40:X40" ca="1" si="19">IFERROR(INDEX(INDIRECT("output"&amp;$A27),$A40,D$26),"")</f>
        <v>4.8304106441530861</v>
      </c>
      <c r="E40" s="439">
        <f t="shared" ca="1" si="19"/>
        <v>7.9097439175358728</v>
      </c>
      <c r="F40" s="439">
        <f t="shared" ca="1" si="19"/>
        <v>12.952601532780928</v>
      </c>
      <c r="G40" s="439">
        <f t="shared" ca="1" si="19"/>
        <v>21.211101632338849</v>
      </c>
      <c r="H40" s="439">
        <f t="shared" ca="1" si="19"/>
        <v>34.735490807994651</v>
      </c>
      <c r="I40" s="439">
        <f t="shared" ca="1" si="19"/>
        <v>56.882018170549706</v>
      </c>
      <c r="J40" s="439">
        <f t="shared" ca="1" si="19"/>
        <v>93.142322295149768</v>
      </c>
      <c r="K40" s="439">
        <f t="shared" ca="1" si="19"/>
        <v>152.49494925684078</v>
      </c>
      <c r="L40" s="439">
        <f t="shared" ca="1" si="19"/>
        <v>249.59983336795077</v>
      </c>
      <c r="M40" s="439">
        <f t="shared" ca="1" si="19"/>
        <v>408.34042608909266</v>
      </c>
      <c r="N40" s="439">
        <f t="shared" ca="1" si="19"/>
        <v>667.48498078963519</v>
      </c>
      <c r="O40" s="439">
        <f t="shared" ca="1" si="19"/>
        <v>22417.036516740423</v>
      </c>
      <c r="P40" s="439">
        <f t="shared" ca="1" si="19"/>
        <v>22851.27585284911</v>
      </c>
      <c r="Q40" s="439">
        <f t="shared" ca="1" si="19"/>
        <v>23555.54556991969</v>
      </c>
      <c r="R40" s="439">
        <f t="shared" ca="1" si="19"/>
        <v>24690.027134363263</v>
      </c>
      <c r="S40" s="439">
        <f t="shared" ca="1" si="19"/>
        <v>26497.616058110172</v>
      </c>
      <c r="T40" s="439">
        <f t="shared" ca="1" si="19"/>
        <v>29327.928904839402</v>
      </c>
      <c r="U40" s="439">
        <f t="shared" ca="1" si="19"/>
        <v>105040.98273037717</v>
      </c>
      <c r="V40" s="439">
        <f t="shared" ca="1" si="19"/>
        <v>105040.98273037717</v>
      </c>
      <c r="W40" s="439">
        <f t="shared" ca="1" si="19"/>
        <v>105040.98273037717</v>
      </c>
      <c r="X40" s="440">
        <f t="shared" ca="1" si="19"/>
        <v>105040.98273037717</v>
      </c>
      <c r="Y40" s="94"/>
      <c r="Z40" s="245"/>
    </row>
    <row r="41" spans="1:26" s="244" customFormat="1" ht="16.5" thickBot="1">
      <c r="A41" s="571"/>
      <c r="B41" s="98"/>
      <c r="C41" s="80"/>
      <c r="D41" s="427"/>
      <c r="E41" s="427"/>
      <c r="F41" s="427"/>
      <c r="G41" s="427"/>
      <c r="H41" s="427"/>
      <c r="I41" s="427"/>
      <c r="J41" s="427"/>
      <c r="K41" s="427"/>
      <c r="L41" s="427"/>
      <c r="M41" s="427"/>
      <c r="N41" s="427"/>
      <c r="O41" s="427"/>
      <c r="P41" s="427"/>
      <c r="Q41" s="427"/>
      <c r="R41" s="427"/>
      <c r="S41" s="427"/>
      <c r="T41" s="427"/>
      <c r="U41" s="427"/>
      <c r="V41" s="427"/>
      <c r="W41" s="427"/>
      <c r="X41" s="427"/>
      <c r="Y41" s="94"/>
      <c r="Z41" s="245"/>
    </row>
    <row r="42" spans="1:26" s="9" customFormat="1">
      <c r="A42" s="571">
        <v>10</v>
      </c>
      <c r="B42" s="98"/>
      <c r="C42" s="80" t="s">
        <v>295</v>
      </c>
      <c r="D42" s="508">
        <f t="shared" ref="D42:X42" ca="1" si="20">IFERROR(INDEX(INDIRECT("output"&amp;$A27),$A42,D$26),"")</f>
        <v>0</v>
      </c>
      <c r="E42" s="509">
        <f t="shared" ca="1" si="20"/>
        <v>49.995281980222074</v>
      </c>
      <c r="F42" s="509">
        <f t="shared" ca="1" si="20"/>
        <v>99.98453676988845</v>
      </c>
      <c r="G42" s="431">
        <f t="shared" ca="1" si="20"/>
        <v>149.96198919565416</v>
      </c>
      <c r="H42" s="431">
        <f t="shared" ca="1" si="20"/>
        <v>199.91694754325741</v>
      </c>
      <c r="I42" s="431">
        <f t="shared" ca="1" si="20"/>
        <v>249.82988712156583</v>
      </c>
      <c r="J42" s="431">
        <f t="shared" ca="1" si="20"/>
        <v>299.66555615871789</v>
      </c>
      <c r="K42" s="431">
        <f t="shared" ca="1" si="20"/>
        <v>349.36093848890886</v>
      </c>
      <c r="L42" s="431">
        <f t="shared" ca="1" si="20"/>
        <v>398.80443381135035</v>
      </c>
      <c r="M42" s="431">
        <f t="shared" ca="1" si="20"/>
        <v>447.80028630907691</v>
      </c>
      <c r="N42" s="431">
        <f t="shared" ca="1" si="20"/>
        <v>496.00886130808533</v>
      </c>
      <c r="O42" s="431">
        <f t="shared" ca="1" si="20"/>
        <v>364.06191419488846</v>
      </c>
      <c r="P42" s="431">
        <f t="shared" ca="1" si="20"/>
        <v>395.36124214167597</v>
      </c>
      <c r="Q42" s="431">
        <f t="shared" ca="1" si="20"/>
        <v>425.15067291867263</v>
      </c>
      <c r="R42" s="431">
        <f t="shared" ca="1" si="20"/>
        <v>452.37797791306519</v>
      </c>
      <c r="S42" s="509">
        <f t="shared" ca="1" si="20"/>
        <v>475.34275221914174</v>
      </c>
      <c r="T42" s="509">
        <f t="shared" ca="1" si="20"/>
        <v>491.42196634231016</v>
      </c>
      <c r="U42" s="509">
        <f t="shared" ca="1" si="20"/>
        <v>0</v>
      </c>
      <c r="V42" s="509">
        <f t="shared" ca="1" si="20"/>
        <v>0</v>
      </c>
      <c r="W42" s="509">
        <f t="shared" ca="1" si="20"/>
        <v>0</v>
      </c>
      <c r="X42" s="510">
        <f t="shared" ca="1" si="20"/>
        <v>0</v>
      </c>
      <c r="Y42" s="426"/>
      <c r="Z42" s="247"/>
    </row>
    <row r="43" spans="1:26" s="244" customFormat="1" ht="15.75" thickBot="1">
      <c r="A43" s="571">
        <v>11</v>
      </c>
      <c r="B43" s="98"/>
      <c r="C43" s="80" t="s">
        <v>296</v>
      </c>
      <c r="D43" s="511">
        <f t="shared" ref="D43:X43" ca="1" si="21">IFERROR(INDEX(INDIRECT("output"&amp;$A27),$A43,D$26),"")</f>
        <v>0</v>
      </c>
      <c r="E43" s="512">
        <f t="shared" ca="1" si="21"/>
        <v>0.61722570345953176</v>
      </c>
      <c r="F43" s="512">
        <f t="shared" ca="1" si="21"/>
        <v>1.2343769971591165</v>
      </c>
      <c r="G43" s="513">
        <f t="shared" ca="1" si="21"/>
        <v>1.8513825826623969</v>
      </c>
      <c r="H43" s="513">
        <f t="shared" ca="1" si="21"/>
        <v>2.468110463497005</v>
      </c>
      <c r="I43" s="513">
        <f t="shared" ca="1" si="21"/>
        <v>3.0843195940934054</v>
      </c>
      <c r="J43" s="513">
        <f t="shared" ca="1" si="21"/>
        <v>3.6995747673915784</v>
      </c>
      <c r="K43" s="513">
        <f t="shared" ca="1" si="21"/>
        <v>4.3130980060359123</v>
      </c>
      <c r="L43" s="513">
        <f t="shared" ca="1" si="21"/>
        <v>4.9235115285351894</v>
      </c>
      <c r="M43" s="513">
        <f t="shared" ca="1" si="21"/>
        <v>5.5283985964083566</v>
      </c>
      <c r="N43" s="513">
        <f t="shared" ca="1" si="21"/>
        <v>6.1235661889887076</v>
      </c>
      <c r="O43" s="513">
        <f t="shared" ca="1" si="21"/>
        <v>4.4945915332702278</v>
      </c>
      <c r="P43" s="513">
        <f t="shared" ca="1" si="21"/>
        <v>4.8810029894034059</v>
      </c>
      <c r="Q43" s="513">
        <f t="shared" ca="1" si="21"/>
        <v>5.2487737397366994</v>
      </c>
      <c r="R43" s="513">
        <f t="shared" ca="1" si="21"/>
        <v>5.584913307568705</v>
      </c>
      <c r="S43" s="512">
        <f t="shared" ca="1" si="21"/>
        <v>5.8684290397424892</v>
      </c>
      <c r="T43" s="512">
        <f t="shared" ca="1" si="21"/>
        <v>6.066937856077903</v>
      </c>
      <c r="U43" s="512">
        <f t="shared" ca="1" si="21"/>
        <v>0</v>
      </c>
      <c r="V43" s="512">
        <f t="shared" ca="1" si="21"/>
        <v>0</v>
      </c>
      <c r="W43" s="512">
        <f t="shared" ca="1" si="21"/>
        <v>0</v>
      </c>
      <c r="X43" s="514">
        <f t="shared" ca="1" si="21"/>
        <v>0</v>
      </c>
      <c r="Y43" s="94"/>
      <c r="Z43" s="245"/>
    </row>
    <row r="44" spans="1:26" s="244" customFormat="1" ht="15.75" thickBot="1">
      <c r="A44" s="571"/>
      <c r="B44" s="98"/>
      <c r="C44" s="80"/>
      <c r="D44" s="428"/>
      <c r="E44" s="428"/>
      <c r="F44" s="428"/>
      <c r="G44" s="429"/>
      <c r="H44" s="429"/>
      <c r="I44" s="430"/>
      <c r="J44" s="430"/>
      <c r="K44" s="430"/>
      <c r="L44" s="430"/>
      <c r="M44" s="430"/>
      <c r="N44" s="430"/>
      <c r="O44" s="430"/>
      <c r="P44" s="430"/>
      <c r="Q44" s="430"/>
      <c r="R44" s="430"/>
      <c r="S44" s="406"/>
      <c r="T44" s="406"/>
      <c r="U44" s="406"/>
      <c r="V44" s="406"/>
      <c r="W44" s="406"/>
      <c r="X44" s="406"/>
      <c r="Y44" s="94"/>
      <c r="Z44" s="245"/>
    </row>
    <row r="45" spans="1:26" s="244" customFormat="1">
      <c r="A45" s="571">
        <v>12</v>
      </c>
      <c r="B45" s="98"/>
      <c r="C45" s="80" t="s">
        <v>248</v>
      </c>
      <c r="D45" s="534">
        <f t="shared" ref="D45:X45" ca="1" si="22">IFERROR(INDEX(INDIRECT("output"&amp;$A27),$A45,D$26),"")</f>
        <v>2407065.1355518019</v>
      </c>
      <c r="E45" s="535">
        <f t="shared" ca="1" si="22"/>
        <v>0</v>
      </c>
      <c r="F45" s="535">
        <f t="shared" ca="1" si="22"/>
        <v>0</v>
      </c>
      <c r="G45" s="536">
        <f t="shared" ca="1" si="22"/>
        <v>0</v>
      </c>
      <c r="H45" s="536">
        <f t="shared" ca="1" si="22"/>
        <v>0</v>
      </c>
      <c r="I45" s="536">
        <f t="shared" ca="1" si="22"/>
        <v>0</v>
      </c>
      <c r="J45" s="536">
        <f t="shared" ca="1" si="22"/>
        <v>0</v>
      </c>
      <c r="K45" s="536">
        <f t="shared" ca="1" si="22"/>
        <v>0</v>
      </c>
      <c r="L45" s="536">
        <f t="shared" ca="1" si="22"/>
        <v>0</v>
      </c>
      <c r="M45" s="536">
        <f t="shared" ca="1" si="22"/>
        <v>0</v>
      </c>
      <c r="N45" s="536">
        <f t="shared" ca="1" si="22"/>
        <v>0</v>
      </c>
      <c r="O45" s="536">
        <f t="shared" ca="1" si="22"/>
        <v>18102.856364153176</v>
      </c>
      <c r="P45" s="536">
        <f t="shared" ca="1" si="22"/>
        <v>18102.856364153176</v>
      </c>
      <c r="Q45" s="536">
        <f t="shared" ca="1" si="22"/>
        <v>18102.856364153176</v>
      </c>
      <c r="R45" s="536">
        <f t="shared" ca="1" si="22"/>
        <v>18102.856364153176</v>
      </c>
      <c r="S45" s="535">
        <f t="shared" ca="1" si="22"/>
        <v>18102.856364153176</v>
      </c>
      <c r="T45" s="535">
        <f t="shared" ca="1" si="22"/>
        <v>18102.856364153176</v>
      </c>
      <c r="U45" s="535">
        <f t="shared" ca="1" si="22"/>
        <v>34384.149416191853</v>
      </c>
      <c r="V45" s="535">
        <f t="shared" ca="1" si="22"/>
        <v>34384.149416191853</v>
      </c>
      <c r="W45" s="535">
        <f t="shared" ca="1" si="22"/>
        <v>34384.149416191853</v>
      </c>
      <c r="X45" s="537">
        <f t="shared" ca="1" si="22"/>
        <v>34384.149416191853</v>
      </c>
      <c r="Y45" s="94"/>
      <c r="Z45" s="245"/>
    </row>
    <row r="46" spans="1:26" s="244" customFormat="1" ht="15.75" thickBot="1">
      <c r="A46" s="571">
        <v>13</v>
      </c>
      <c r="B46" s="98"/>
      <c r="C46" s="80" t="s">
        <v>293</v>
      </c>
      <c r="D46" s="538">
        <f t="shared" ref="D46:X46" ca="1" si="23">IFERROR(INDEX(INDIRECT("output"&amp;$A27),$A46,D$26),"")</f>
        <v>2580869.8289506813</v>
      </c>
      <c r="E46" s="539">
        <f t="shared" ca="1" si="23"/>
        <v>8.4909915010076045</v>
      </c>
      <c r="F46" s="539">
        <f t="shared" ca="1" si="23"/>
        <v>13.923965089716305</v>
      </c>
      <c r="G46" s="540">
        <f t="shared" ca="1" si="23"/>
        <v>22.833163720835572</v>
      </c>
      <c r="H46" s="540">
        <f t="shared" ca="1" si="23"/>
        <v>37.441048980248375</v>
      </c>
      <c r="I46" s="540">
        <f t="shared" ca="1" si="23"/>
        <v>61.386935407504865</v>
      </c>
      <c r="J46" s="540">
        <f t="shared" ca="1" si="23"/>
        <v>100.62276035246461</v>
      </c>
      <c r="K46" s="540">
        <f t="shared" ca="1" si="23"/>
        <v>164.86212767960205</v>
      </c>
      <c r="L46" s="540">
        <f t="shared" ca="1" si="23"/>
        <v>269.90214146199793</v>
      </c>
      <c r="M46" s="540">
        <f t="shared" ca="1" si="23"/>
        <v>441.28443865900857</v>
      </c>
      <c r="N46" s="540">
        <f t="shared" ca="1" si="23"/>
        <v>719.91085020929404</v>
      </c>
      <c r="O46" s="540">
        <f t="shared" ca="1" si="23"/>
        <v>36342.618304788339</v>
      </c>
      <c r="P46" s="540">
        <f t="shared" ca="1" si="23"/>
        <v>36428.999241030506</v>
      </c>
      <c r="Q46" s="540">
        <f t="shared" ca="1" si="23"/>
        <v>36568.99976684554</v>
      </c>
      <c r="R46" s="540">
        <f t="shared" ca="1" si="23"/>
        <v>36794.35249946751</v>
      </c>
      <c r="S46" s="539">
        <f t="shared" ca="1" si="23"/>
        <v>37153.111205390363</v>
      </c>
      <c r="T46" s="539">
        <f t="shared" ca="1" si="23"/>
        <v>37714.32245531345</v>
      </c>
      <c r="U46" s="539">
        <f t="shared" ca="1" si="23"/>
        <v>68768.541079146642</v>
      </c>
      <c r="V46" s="539">
        <f t="shared" ca="1" si="23"/>
        <v>68768.541079146642</v>
      </c>
      <c r="W46" s="539">
        <f t="shared" ca="1" si="23"/>
        <v>68768.541079146642</v>
      </c>
      <c r="X46" s="541">
        <f t="shared" ca="1" si="23"/>
        <v>68768.541079146642</v>
      </c>
      <c r="Y46" s="94"/>
      <c r="Z46" s="245"/>
    </row>
    <row r="47" spans="1:26" ht="15.75" thickBot="1">
      <c r="A47" s="571"/>
      <c r="B47" s="100"/>
      <c r="C47" s="101"/>
      <c r="D47" s="102"/>
      <c r="E47" s="102"/>
      <c r="F47" s="101"/>
      <c r="G47" s="103"/>
      <c r="H47" s="102"/>
      <c r="I47" s="102"/>
      <c r="J47" s="104"/>
      <c r="K47" s="104"/>
      <c r="L47" s="104"/>
      <c r="M47" s="104"/>
      <c r="N47" s="104"/>
      <c r="O47" s="104"/>
      <c r="P47" s="104"/>
      <c r="Q47" s="104"/>
      <c r="R47" s="104"/>
      <c r="S47" s="102"/>
      <c r="T47" s="102"/>
      <c r="U47" s="102"/>
      <c r="V47" s="102"/>
      <c r="W47" s="102"/>
      <c r="X47" s="102"/>
      <c r="Y47" s="105"/>
      <c r="Z47" s="65"/>
    </row>
    <row r="48" spans="1:26" ht="15.75" thickBot="1">
      <c r="A48" s="571"/>
      <c r="B48" s="109"/>
      <c r="C48" s="109"/>
      <c r="D48" s="65"/>
      <c r="E48" s="65"/>
      <c r="F48" s="65"/>
      <c r="G48" s="65"/>
      <c r="H48" s="65"/>
      <c r="I48" s="65"/>
      <c r="J48" s="65"/>
      <c r="K48" s="65"/>
      <c r="L48" s="65"/>
      <c r="M48" s="65"/>
      <c r="N48" s="65"/>
      <c r="O48" s="65"/>
      <c r="P48" s="65"/>
      <c r="Q48" s="65"/>
      <c r="R48" s="65"/>
      <c r="S48" s="65"/>
      <c r="T48" s="65"/>
      <c r="U48" s="65"/>
      <c r="V48" s="65"/>
      <c r="W48" s="65"/>
      <c r="X48" s="65"/>
      <c r="Y48" s="65"/>
      <c r="Z48" s="65"/>
    </row>
    <row r="49" spans="1:26" s="1" customFormat="1" ht="21.75" thickBot="1">
      <c r="A49" s="571">
        <v>1</v>
      </c>
      <c r="B49" s="637" t="s">
        <v>79</v>
      </c>
      <c r="C49" s="638"/>
      <c r="D49" s="638"/>
      <c r="E49" s="638"/>
      <c r="F49" s="638"/>
      <c r="G49" s="638"/>
      <c r="H49" s="638"/>
      <c r="I49" s="638"/>
      <c r="J49" s="638"/>
      <c r="K49" s="638"/>
      <c r="L49" s="638"/>
      <c r="M49" s="638"/>
      <c r="N49" s="638"/>
      <c r="O49" s="638"/>
      <c r="P49" s="638"/>
      <c r="Q49" s="638"/>
      <c r="R49" s="638"/>
      <c r="S49" s="638"/>
      <c r="T49" s="638"/>
      <c r="U49" s="638"/>
      <c r="V49" s="638"/>
      <c r="W49" s="638"/>
      <c r="X49" s="638"/>
      <c r="Y49" s="639"/>
      <c r="Z49" s="65"/>
    </row>
    <row r="50" spans="1:26" s="244" customFormat="1">
      <c r="A50" s="571"/>
      <c r="B50" s="93"/>
      <c r="C50" s="82"/>
      <c r="D50" s="82"/>
      <c r="E50" s="82"/>
      <c r="F50" s="82"/>
      <c r="G50" s="82"/>
      <c r="H50" s="82"/>
      <c r="I50" s="82"/>
      <c r="J50" s="82"/>
      <c r="K50" s="82"/>
      <c r="L50" s="82"/>
      <c r="M50" s="82"/>
      <c r="N50" s="82"/>
      <c r="O50" s="82"/>
      <c r="P50" s="82"/>
      <c r="Q50" s="82"/>
      <c r="R50" s="82"/>
      <c r="S50" s="82"/>
      <c r="T50" s="82"/>
      <c r="U50" s="82"/>
      <c r="V50" s="82"/>
      <c r="W50" s="82"/>
      <c r="X50" s="82"/>
      <c r="Y50" s="94"/>
      <c r="Z50" s="245"/>
    </row>
    <row r="51" spans="1:26" s="244" customFormat="1" ht="18">
      <c r="A51" s="571"/>
      <c r="B51" s="93"/>
      <c r="C51" s="82"/>
      <c r="D51" s="142" t="s">
        <v>93</v>
      </c>
      <c r="E51" s="82"/>
      <c r="F51" s="82"/>
      <c r="G51" s="82"/>
      <c r="H51" s="82"/>
      <c r="I51" s="82"/>
      <c r="J51" s="82"/>
      <c r="K51" s="82"/>
      <c r="L51" s="82"/>
      <c r="M51" s="82"/>
      <c r="N51" s="142" t="s">
        <v>31</v>
      </c>
      <c r="O51" s="82"/>
      <c r="P51" s="82"/>
      <c r="Q51" s="82"/>
      <c r="R51" s="82"/>
      <c r="S51" s="82"/>
      <c r="T51" s="82"/>
      <c r="U51" s="82"/>
      <c r="V51" s="82"/>
      <c r="W51" s="82"/>
      <c r="X51" s="142" t="s">
        <v>93</v>
      </c>
      <c r="Y51" s="94"/>
      <c r="Z51" s="245"/>
    </row>
    <row r="52" spans="1:26" s="244" customFormat="1" ht="10.15" customHeight="1">
      <c r="A52" s="571"/>
      <c r="B52" s="93"/>
      <c r="C52" s="380" t="s">
        <v>130</v>
      </c>
      <c r="D52" s="262">
        <v>0</v>
      </c>
      <c r="E52" s="264">
        <f t="shared" ref="E52" si="24">D52+length/20</f>
        <v>50</v>
      </c>
      <c r="F52" s="264">
        <f t="shared" ref="F52" si="25">E52+length/20</f>
        <v>100</v>
      </c>
      <c r="G52" s="264">
        <f t="shared" ref="G52" si="26">F52+length/20</f>
        <v>150</v>
      </c>
      <c r="H52" s="264">
        <f t="shared" ref="H52" si="27">G52+length/20</f>
        <v>200</v>
      </c>
      <c r="I52" s="264">
        <f t="shared" ref="I52" si="28">H52+length/20</f>
        <v>250</v>
      </c>
      <c r="J52" s="264">
        <f t="shared" ref="J52" si="29">I52+length/20</f>
        <v>300</v>
      </c>
      <c r="K52" s="264">
        <f t="shared" ref="K52" si="30">J52+length/20</f>
        <v>350</v>
      </c>
      <c r="L52" s="264">
        <f t="shared" ref="L52" si="31">K52+length/20</f>
        <v>400</v>
      </c>
      <c r="M52" s="264">
        <f t="shared" ref="M52" si="32">L52+length/20</f>
        <v>450</v>
      </c>
      <c r="N52" s="261">
        <f t="shared" ref="N52" si="33">M52+length/20</f>
        <v>500</v>
      </c>
      <c r="O52" s="264">
        <f t="shared" ref="O52" si="34">N52+length/20</f>
        <v>550</v>
      </c>
      <c r="P52" s="264">
        <f t="shared" ref="P52" si="35">O52+length/20</f>
        <v>600</v>
      </c>
      <c r="Q52" s="264">
        <f t="shared" ref="Q52" si="36">P52+length/20</f>
        <v>650</v>
      </c>
      <c r="R52" s="264">
        <f t="shared" ref="R52" si="37">Q52+length/20</f>
        <v>700</v>
      </c>
      <c r="S52" s="264">
        <f t="shared" ref="S52" si="38">R52+length/20</f>
        <v>750</v>
      </c>
      <c r="T52" s="264">
        <f t="shared" ref="T52" si="39">S52+length/20</f>
        <v>800</v>
      </c>
      <c r="U52" s="264">
        <f t="shared" ref="U52" si="40">T52+length/20</f>
        <v>850</v>
      </c>
      <c r="V52" s="264">
        <f t="shared" ref="V52" si="41">U52+length/20</f>
        <v>900</v>
      </c>
      <c r="W52" s="264">
        <f t="shared" ref="W52" si="42">V52+length/20</f>
        <v>950</v>
      </c>
      <c r="X52" s="261">
        <f t="shared" ref="X52" si="43">W52+length/20</f>
        <v>1000</v>
      </c>
      <c r="Y52" s="94"/>
      <c r="Z52" s="245"/>
    </row>
    <row r="53" spans="1:26" s="244" customFormat="1" ht="24" customHeight="1" thickBot="1">
      <c r="A53" s="571"/>
      <c r="B53" s="93"/>
      <c r="C53" s="97" t="s">
        <v>245</v>
      </c>
      <c r="D53" s="522" t="str">
        <f>Design!D57</f>
        <v>Underpass</v>
      </c>
      <c r="E53" s="523" t="str">
        <f>Design!E57</f>
        <v/>
      </c>
      <c r="F53" s="523" t="str">
        <f>Design!F57</f>
        <v/>
      </c>
      <c r="G53" s="523" t="str">
        <f>Design!G57</f>
        <v/>
      </c>
      <c r="H53" s="523" t="str">
        <f>Design!H57</f>
        <v/>
      </c>
      <c r="I53" s="523" t="str">
        <f>Design!I57</f>
        <v/>
      </c>
      <c r="J53" s="523" t="str">
        <f>Design!J57</f>
        <v/>
      </c>
      <c r="K53" s="523" t="str">
        <f>Design!K57</f>
        <v/>
      </c>
      <c r="L53" s="523" t="str">
        <f>Design!L57</f>
        <v/>
      </c>
      <c r="M53" s="523" t="str">
        <f>Design!M57</f>
        <v/>
      </c>
      <c r="N53" s="522" t="str">
        <f>Design!N57</f>
        <v/>
      </c>
      <c r="O53" s="523" t="str">
        <f>Design!O57</f>
        <v/>
      </c>
      <c r="P53" s="523" t="str">
        <f>Design!P57</f>
        <v/>
      </c>
      <c r="Q53" s="523" t="str">
        <f>Design!Q57</f>
        <v/>
      </c>
      <c r="R53" s="523" t="str">
        <f>Design!R57</f>
        <v/>
      </c>
      <c r="S53" s="523" t="str">
        <f>Design!S57</f>
        <v/>
      </c>
      <c r="T53" s="523" t="str">
        <f>Design!T57</f>
        <v/>
      </c>
      <c r="U53" s="523" t="str">
        <f>Design!U57</f>
        <v/>
      </c>
      <c r="V53" s="523" t="str">
        <f>Design!V57</f>
        <v/>
      </c>
      <c r="W53" s="523" t="str">
        <f>Design!W57</f>
        <v/>
      </c>
      <c r="X53" s="522" t="str">
        <f>Design!X57</f>
        <v/>
      </c>
      <c r="Y53" s="94"/>
      <c r="Z53" s="245"/>
    </row>
    <row r="54" spans="1:26" s="244" customFormat="1" ht="15.75">
      <c r="A54" s="571">
        <v>2</v>
      </c>
      <c r="B54" s="96"/>
      <c r="C54" s="97" t="s">
        <v>83</v>
      </c>
      <c r="D54" s="110">
        <f t="shared" ref="D54:X54" ca="1" si="44">IFERROR(INDEX(INDIRECT("output"&amp;$A49),$A54,D$26),"")</f>
        <v>32.942113333333339</v>
      </c>
      <c r="E54" s="111">
        <f t="shared" ca="1" si="44"/>
        <v>35.436306167531654</v>
      </c>
      <c r="F54" s="111">
        <f t="shared" ca="1" si="44"/>
        <v>37.930499001729956</v>
      </c>
      <c r="G54" s="111">
        <f t="shared" ca="1" si="44"/>
        <v>40.424691835928265</v>
      </c>
      <c r="H54" s="111">
        <f t="shared" ca="1" si="44"/>
        <v>42.91888467012658</v>
      </c>
      <c r="I54" s="111">
        <f t="shared" ca="1" si="44"/>
        <v>45.413077504324889</v>
      </c>
      <c r="J54" s="111">
        <f t="shared" ca="1" si="44"/>
        <v>47.907270338523197</v>
      </c>
      <c r="K54" s="111">
        <f t="shared" ca="1" si="44"/>
        <v>50.401463172721513</v>
      </c>
      <c r="L54" s="111">
        <f t="shared" ca="1" si="44"/>
        <v>52.895656006919822</v>
      </c>
      <c r="M54" s="111">
        <f t="shared" ca="1" si="44"/>
        <v>55.389848841118138</v>
      </c>
      <c r="N54" s="111">
        <f t="shared" ca="1" si="44"/>
        <v>57.884041675316446</v>
      </c>
      <c r="O54" s="111">
        <f t="shared" ca="1" si="44"/>
        <v>59.458522970733526</v>
      </c>
      <c r="P54" s="111">
        <f t="shared" ca="1" si="44"/>
        <v>60.80307638145532</v>
      </c>
      <c r="Q54" s="111">
        <f t="shared" ca="1" si="44"/>
        <v>62.147629792177113</v>
      </c>
      <c r="R54" s="111">
        <f t="shared" ca="1" si="44"/>
        <v>63.4921832028989</v>
      </c>
      <c r="S54" s="111">
        <f t="shared" ca="1" si="44"/>
        <v>64.836736613620687</v>
      </c>
      <c r="T54" s="111">
        <f t="shared" ca="1" si="44"/>
        <v>66.181290024342488</v>
      </c>
      <c r="U54" s="111">
        <f t="shared" ca="1" si="44"/>
        <v>66.450200706486839</v>
      </c>
      <c r="V54" s="111">
        <f t="shared" ca="1" si="44"/>
        <v>66.450200706486839</v>
      </c>
      <c r="W54" s="111">
        <f t="shared" ca="1" si="44"/>
        <v>66.450200706486839</v>
      </c>
      <c r="X54" s="381">
        <f t="shared" ca="1" si="44"/>
        <v>66.450200706486839</v>
      </c>
      <c r="Y54" s="94"/>
      <c r="Z54" s="245"/>
    </row>
    <row r="55" spans="1:26" s="244" customFormat="1" ht="15.75">
      <c r="A55" s="571">
        <v>3</v>
      </c>
      <c r="B55" s="96"/>
      <c r="C55" s="97" t="s">
        <v>246</v>
      </c>
      <c r="D55" s="112">
        <f t="shared" ref="D55:X55" ca="1" si="45">IFERROR(INDEX(INDIRECT("output"&amp;$A49),$A55,D$26),"")</f>
        <v>0.92633597730352724</v>
      </c>
      <c r="E55" s="113">
        <f t="shared" ca="1" si="45"/>
        <v>1.006796957876738</v>
      </c>
      <c r="F55" s="113">
        <f t="shared" ca="1" si="45"/>
        <v>1.0872579384499488</v>
      </c>
      <c r="G55" s="113">
        <f t="shared" ca="1" si="45"/>
        <v>1.1677189190231594</v>
      </c>
      <c r="H55" s="113">
        <f t="shared" ca="1" si="45"/>
        <v>1.2481798995963702</v>
      </c>
      <c r="I55" s="113">
        <f t="shared" ca="1" si="45"/>
        <v>1.3286408801695808</v>
      </c>
      <c r="J55" s="113">
        <f t="shared" ca="1" si="45"/>
        <v>1.4091018607427916</v>
      </c>
      <c r="K55" s="113">
        <f t="shared" ca="1" si="45"/>
        <v>1.489562841316002</v>
      </c>
      <c r="L55" s="113">
        <f t="shared" ca="1" si="45"/>
        <v>1.5700238218892131</v>
      </c>
      <c r="M55" s="113">
        <f t="shared" ca="1" si="45"/>
        <v>1.6504848024624239</v>
      </c>
      <c r="N55" s="113">
        <f t="shared" ca="1" si="45"/>
        <v>1.7309457830356343</v>
      </c>
      <c r="O55" s="113">
        <f t="shared" ca="1" si="45"/>
        <v>1.7810270989364592</v>
      </c>
      <c r="P55" s="113">
        <f t="shared" ca="1" si="45"/>
        <v>1.8235134986691874</v>
      </c>
      <c r="Q55" s="113">
        <f t="shared" ca="1" si="45"/>
        <v>1.8659998984019159</v>
      </c>
      <c r="R55" s="113">
        <f t="shared" ca="1" si="45"/>
        <v>1.908486298134644</v>
      </c>
      <c r="S55" s="113">
        <f t="shared" ca="1" si="45"/>
        <v>1.950972697867372</v>
      </c>
      <c r="T55" s="113">
        <f t="shared" ca="1" si="45"/>
        <v>1.9934590976001003</v>
      </c>
      <c r="U55" s="113">
        <f t="shared" ca="1" si="45"/>
        <v>2.0019563775466462</v>
      </c>
      <c r="V55" s="113">
        <f t="shared" ca="1" si="45"/>
        <v>2.0019563775466462</v>
      </c>
      <c r="W55" s="113">
        <f t="shared" ca="1" si="45"/>
        <v>2.0019563775466462</v>
      </c>
      <c r="X55" s="382">
        <f t="shared" ca="1" si="45"/>
        <v>2.0019563775466462</v>
      </c>
      <c r="Y55" s="94"/>
      <c r="Z55" s="245"/>
    </row>
    <row r="56" spans="1:26" s="244" customFormat="1" ht="16.5" thickBot="1">
      <c r="A56" s="571"/>
      <c r="B56" s="96"/>
      <c r="C56" s="97"/>
      <c r="D56" s="425"/>
      <c r="E56" s="425"/>
      <c r="F56" s="425"/>
      <c r="G56" s="425"/>
      <c r="H56" s="425"/>
      <c r="I56" s="425"/>
      <c r="J56" s="425"/>
      <c r="K56" s="425"/>
      <c r="L56" s="425"/>
      <c r="M56" s="425"/>
      <c r="N56" s="425"/>
      <c r="O56" s="425"/>
      <c r="P56" s="425"/>
      <c r="Q56" s="425"/>
      <c r="R56" s="425"/>
      <c r="S56" s="425"/>
      <c r="T56" s="425"/>
      <c r="U56" s="425"/>
      <c r="V56" s="425"/>
      <c r="W56" s="425"/>
      <c r="X56" s="425"/>
      <c r="Y56" s="94"/>
      <c r="Z56" s="245"/>
    </row>
    <row r="57" spans="1:26" s="244" customFormat="1" ht="15" customHeight="1">
      <c r="A57" s="571">
        <v>4</v>
      </c>
      <c r="B57" s="96"/>
      <c r="C57" s="97" t="s">
        <v>254</v>
      </c>
      <c r="D57" s="432">
        <f t="shared" ref="D57:X57" ca="1" si="46">IF(D54="","",INDEX(INDIRECT("output"&amp;$A49),$A57,D$26))</f>
        <v>173809.52380952382</v>
      </c>
      <c r="E57" s="433">
        <f t="shared" ca="1" si="46"/>
        <v>173809.52380952382</v>
      </c>
      <c r="F57" s="433">
        <f t="shared" ca="1" si="46"/>
        <v>173809.52380952382</v>
      </c>
      <c r="G57" s="433">
        <f t="shared" ca="1" si="46"/>
        <v>173809.52380952382</v>
      </c>
      <c r="H57" s="433">
        <f t="shared" ca="1" si="46"/>
        <v>173809.52380952382</v>
      </c>
      <c r="I57" s="433">
        <f t="shared" ca="1" si="46"/>
        <v>173809.52380952382</v>
      </c>
      <c r="J57" s="433">
        <f t="shared" ca="1" si="46"/>
        <v>173809.52380952382</v>
      </c>
      <c r="K57" s="433">
        <f t="shared" ca="1" si="46"/>
        <v>173809.52380952382</v>
      </c>
      <c r="L57" s="433">
        <f t="shared" ca="1" si="46"/>
        <v>173809.52380952382</v>
      </c>
      <c r="M57" s="433">
        <f t="shared" ca="1" si="46"/>
        <v>173809.52380952382</v>
      </c>
      <c r="N57" s="433">
        <f t="shared" ca="1" si="46"/>
        <v>173809.52380952382</v>
      </c>
      <c r="O57" s="433">
        <f t="shared" ca="1" si="46"/>
        <v>173809.52380952382</v>
      </c>
      <c r="P57" s="433">
        <f t="shared" ca="1" si="46"/>
        <v>173809.52380952382</v>
      </c>
      <c r="Q57" s="433">
        <f t="shared" ca="1" si="46"/>
        <v>173809.52380952382</v>
      </c>
      <c r="R57" s="433">
        <f t="shared" ca="1" si="46"/>
        <v>173809.52380952382</v>
      </c>
      <c r="S57" s="433">
        <f t="shared" ca="1" si="46"/>
        <v>173809.52380952382</v>
      </c>
      <c r="T57" s="433">
        <f t="shared" ca="1" si="46"/>
        <v>173809.52380952382</v>
      </c>
      <c r="U57" s="433">
        <f t="shared" ca="1" si="46"/>
        <v>173809.52380952382</v>
      </c>
      <c r="V57" s="433">
        <f t="shared" ca="1" si="46"/>
        <v>173809.52380952382</v>
      </c>
      <c r="W57" s="433">
        <f t="shared" ca="1" si="46"/>
        <v>173809.52380952382</v>
      </c>
      <c r="X57" s="434">
        <f t="shared" ca="1" si="46"/>
        <v>173809.52380952382</v>
      </c>
      <c r="Y57" s="94"/>
      <c r="Z57" s="245"/>
    </row>
    <row r="58" spans="1:26" s="244" customFormat="1" ht="15.75">
      <c r="A58" s="571">
        <v>5</v>
      </c>
      <c r="B58" s="96"/>
      <c r="C58" s="97" t="s">
        <v>307</v>
      </c>
      <c r="D58" s="435">
        <f t="shared" ref="D58:X58" ca="1" si="47">IFERROR(INDEX(INDIRECT("output"&amp;$A49),$A58,D$26),"")</f>
        <v>72.671149820188916</v>
      </c>
      <c r="E58" s="436">
        <f t="shared" ca="1" si="47"/>
        <v>120.51817100477049</v>
      </c>
      <c r="F58" s="436">
        <f t="shared" ca="1" si="47"/>
        <v>199.83410048012601</v>
      </c>
      <c r="G58" s="436">
        <f t="shared" ca="1" si="47"/>
        <v>331.24987999704695</v>
      </c>
      <c r="H58" s="436">
        <f t="shared" ca="1" si="47"/>
        <v>548.80211687535234</v>
      </c>
      <c r="I58" s="436">
        <f t="shared" ca="1" si="47"/>
        <v>908.43233636943432</v>
      </c>
      <c r="J58" s="436">
        <f t="shared" ca="1" si="47"/>
        <v>1501.5071407726414</v>
      </c>
      <c r="K58" s="436">
        <f t="shared" ca="1" si="47"/>
        <v>2475.6924013688104</v>
      </c>
      <c r="L58" s="436">
        <f t="shared" ca="1" si="47"/>
        <v>4065.4990000313564</v>
      </c>
      <c r="M58" s="436">
        <f t="shared" ca="1" si="47"/>
        <v>6632.5995376638984</v>
      </c>
      <c r="N58" s="436">
        <f t="shared" ca="1" si="47"/>
        <v>10707.913427291134</v>
      </c>
      <c r="O58" s="436">
        <f t="shared" ca="1" si="47"/>
        <v>41208.673379173022</v>
      </c>
      <c r="P58" s="436">
        <f t="shared" ca="1" si="47"/>
        <v>48178.324065777182</v>
      </c>
      <c r="Q58" s="436">
        <f t="shared" ca="1" si="47"/>
        <v>57844.942927900876</v>
      </c>
      <c r="R58" s="436">
        <f t="shared" ca="1" si="47"/>
        <v>70180.496373324771</v>
      </c>
      <c r="S58" s="436">
        <f t="shared" ca="1" si="47"/>
        <v>84374.25252127547</v>
      </c>
      <c r="T58" s="436">
        <f t="shared" ca="1" si="47"/>
        <v>98900.103640034125</v>
      </c>
      <c r="U58" s="436">
        <f t="shared" ca="1" si="47"/>
        <v>85987.654726392837</v>
      </c>
      <c r="V58" s="436">
        <f t="shared" ca="1" si="47"/>
        <v>85987.654726392837</v>
      </c>
      <c r="W58" s="436">
        <f t="shared" ca="1" si="47"/>
        <v>85987.654726392837</v>
      </c>
      <c r="X58" s="437">
        <f t="shared" ca="1" si="47"/>
        <v>85987.654726392837</v>
      </c>
      <c r="Y58" s="94"/>
      <c r="Z58" s="245"/>
    </row>
    <row r="59" spans="1:26" s="244" customFormat="1" ht="15.75">
      <c r="A59" s="571">
        <v>6</v>
      </c>
      <c r="B59" s="96"/>
      <c r="C59" s="97" t="s">
        <v>308</v>
      </c>
      <c r="D59" s="435">
        <f t="shared" ref="D59:X59" ca="1" si="48">IFERROR(INDEX(INDIRECT("output"&amp;$A49),$A59,D$26),"")</f>
        <v>173735.65148410603</v>
      </c>
      <c r="E59" s="436">
        <f t="shared" ca="1" si="48"/>
        <v>0</v>
      </c>
      <c r="F59" s="436">
        <f t="shared" ca="1" si="48"/>
        <v>0</v>
      </c>
      <c r="G59" s="436">
        <f t="shared" ca="1" si="48"/>
        <v>0</v>
      </c>
      <c r="H59" s="436">
        <f t="shared" ca="1" si="48"/>
        <v>0</v>
      </c>
      <c r="I59" s="436">
        <f t="shared" ca="1" si="48"/>
        <v>0</v>
      </c>
      <c r="J59" s="436">
        <f t="shared" ca="1" si="48"/>
        <v>0</v>
      </c>
      <c r="K59" s="436">
        <f t="shared" ca="1" si="48"/>
        <v>0</v>
      </c>
      <c r="L59" s="436">
        <f t="shared" ca="1" si="48"/>
        <v>0</v>
      </c>
      <c r="M59" s="436">
        <f t="shared" ca="1" si="48"/>
        <v>0</v>
      </c>
      <c r="N59" s="436">
        <f t="shared" ca="1" si="48"/>
        <v>0</v>
      </c>
      <c r="O59" s="436">
        <f t="shared" ca="1" si="48"/>
        <v>0</v>
      </c>
      <c r="P59" s="436">
        <f t="shared" ca="1" si="48"/>
        <v>0</v>
      </c>
      <c r="Q59" s="436">
        <f t="shared" ca="1" si="48"/>
        <v>0</v>
      </c>
      <c r="R59" s="436">
        <f t="shared" ca="1" si="48"/>
        <v>0</v>
      </c>
      <c r="S59" s="436">
        <f t="shared" ca="1" si="48"/>
        <v>0</v>
      </c>
      <c r="T59" s="436">
        <f t="shared" ca="1" si="48"/>
        <v>0</v>
      </c>
      <c r="U59" s="436">
        <f t="shared" ca="1" si="48"/>
        <v>0</v>
      </c>
      <c r="V59" s="436">
        <f t="shared" ca="1" si="48"/>
        <v>0</v>
      </c>
      <c r="W59" s="436">
        <f t="shared" ca="1" si="48"/>
        <v>0</v>
      </c>
      <c r="X59" s="437">
        <f t="shared" ca="1" si="48"/>
        <v>0</v>
      </c>
      <c r="Y59" s="94"/>
      <c r="Z59" s="245"/>
    </row>
    <row r="60" spans="1:26" s="244" customFormat="1" ht="15.75">
      <c r="A60" s="571">
        <v>7</v>
      </c>
      <c r="B60" s="98"/>
      <c r="C60" s="80" t="s">
        <v>247</v>
      </c>
      <c r="D60" s="435">
        <f t="shared" ref="D60:X60" ca="1" si="49">IFERROR(INDEX(INDIRECT("output"&amp;$A49),$A60,D$26),"")</f>
        <v>0</v>
      </c>
      <c r="E60" s="436">
        <f t="shared" ca="1" si="49"/>
        <v>0</v>
      </c>
      <c r="F60" s="436">
        <f t="shared" ca="1" si="49"/>
        <v>0</v>
      </c>
      <c r="G60" s="436">
        <f t="shared" ca="1" si="49"/>
        <v>0</v>
      </c>
      <c r="H60" s="436">
        <f t="shared" ca="1" si="49"/>
        <v>0</v>
      </c>
      <c r="I60" s="436">
        <f t="shared" ca="1" si="49"/>
        <v>0</v>
      </c>
      <c r="J60" s="436">
        <f t="shared" ca="1" si="49"/>
        <v>0</v>
      </c>
      <c r="K60" s="436">
        <f t="shared" ca="1" si="49"/>
        <v>0</v>
      </c>
      <c r="L60" s="436">
        <f t="shared" ca="1" si="49"/>
        <v>0</v>
      </c>
      <c r="M60" s="436">
        <f t="shared" ca="1" si="49"/>
        <v>0</v>
      </c>
      <c r="N60" s="436">
        <f t="shared" ca="1" si="49"/>
        <v>0</v>
      </c>
      <c r="O60" s="436">
        <f t="shared" ca="1" si="49"/>
        <v>28411.446520175821</v>
      </c>
      <c r="P60" s="436">
        <f t="shared" ca="1" si="49"/>
        <v>28411.446520175821</v>
      </c>
      <c r="Q60" s="436">
        <f t="shared" ca="1" si="49"/>
        <v>28411.446520175821</v>
      </c>
      <c r="R60" s="436">
        <f t="shared" ca="1" si="49"/>
        <v>28411.446520175821</v>
      </c>
      <c r="S60" s="436">
        <f t="shared" ca="1" si="49"/>
        <v>28411.446520175821</v>
      </c>
      <c r="T60" s="436">
        <f t="shared" ca="1" si="49"/>
        <v>28411.446520175821</v>
      </c>
      <c r="U60" s="436">
        <f t="shared" ca="1" si="49"/>
        <v>85986.847741674763</v>
      </c>
      <c r="V60" s="436">
        <f t="shared" ca="1" si="49"/>
        <v>85986.847741674763</v>
      </c>
      <c r="W60" s="436">
        <f t="shared" ca="1" si="49"/>
        <v>85986.847741674763</v>
      </c>
      <c r="X60" s="437">
        <f t="shared" ca="1" si="49"/>
        <v>85986.847741674763</v>
      </c>
      <c r="Y60" s="94"/>
      <c r="Z60" s="245"/>
    </row>
    <row r="61" spans="1:26" s="244" customFormat="1" ht="15.75">
      <c r="A61" s="571">
        <v>8</v>
      </c>
      <c r="B61" s="98"/>
      <c r="C61" s="80" t="s">
        <v>309</v>
      </c>
      <c r="D61" s="435">
        <f t="shared" ref="D61:X61" ca="1" si="50">IFERROR(INDEX(INDIRECT("output"&amp;$A49),$A61,D$26)-D59,"")</f>
        <v>0</v>
      </c>
      <c r="E61" s="436">
        <f t="shared" ca="1" si="50"/>
        <v>173687.01738550692</v>
      </c>
      <c r="F61" s="436">
        <f t="shared" ca="1" si="50"/>
        <v>173606.39905080557</v>
      </c>
      <c r="G61" s="436">
        <f t="shared" ca="1" si="50"/>
        <v>173472.82905385148</v>
      </c>
      <c r="H61" s="436">
        <f t="shared" ca="1" si="50"/>
        <v>173251.7163276358</v>
      </c>
      <c r="I61" s="436">
        <f t="shared" ca="1" si="50"/>
        <v>172886.20879908855</v>
      </c>
      <c r="J61" s="436">
        <f t="shared" ca="1" si="50"/>
        <v>172283.45299102849</v>
      </c>
      <c r="K61" s="436">
        <f t="shared" ca="1" si="50"/>
        <v>171293.37786921245</v>
      </c>
      <c r="L61" s="436">
        <f t="shared" ca="1" si="50"/>
        <v>169677.64259016636</v>
      </c>
      <c r="M61" s="436">
        <f t="shared" ca="1" si="50"/>
        <v>167068.63268294086</v>
      </c>
      <c r="N61" s="436">
        <f t="shared" ca="1" si="50"/>
        <v>162926.60056200984</v>
      </c>
      <c r="O61" s="436">
        <f t="shared" ca="1" si="50"/>
        <v>102910.0332169418</v>
      </c>
      <c r="P61" s="436">
        <f t="shared" ca="1" si="50"/>
        <v>95850.659009238778</v>
      </c>
      <c r="Q61" s="436">
        <f t="shared" ca="1" si="50"/>
        <v>86060.398441535217</v>
      </c>
      <c r="R61" s="436">
        <f t="shared" ca="1" si="50"/>
        <v>73568.376949826707</v>
      </c>
      <c r="S61" s="436">
        <f t="shared" ca="1" si="50"/>
        <v>59196.310426139717</v>
      </c>
      <c r="T61" s="436">
        <f t="shared" ca="1" si="50"/>
        <v>44489.748581340136</v>
      </c>
      <c r="U61" s="436">
        <f t="shared" ca="1" si="50"/>
        <v>0</v>
      </c>
      <c r="V61" s="436">
        <f t="shared" ca="1" si="50"/>
        <v>0</v>
      </c>
      <c r="W61" s="436">
        <f t="shared" ca="1" si="50"/>
        <v>0</v>
      </c>
      <c r="X61" s="437">
        <f t="shared" ca="1" si="50"/>
        <v>0</v>
      </c>
      <c r="Y61" s="94"/>
      <c r="Z61" s="245"/>
    </row>
    <row r="62" spans="1:26" s="244" customFormat="1" ht="16.5" thickBot="1">
      <c r="A62" s="571">
        <v>9</v>
      </c>
      <c r="B62" s="98"/>
      <c r="C62" s="80" t="s">
        <v>374</v>
      </c>
      <c r="D62" s="438">
        <f t="shared" ref="D62:X62" ca="1" si="51">IFERROR(INDEX(INDIRECT("output"&amp;$A49),$A62,D$26),"")</f>
        <v>1.2011755976178806</v>
      </c>
      <c r="E62" s="439">
        <f t="shared" ca="1" si="51"/>
        <v>1.9882530121356443</v>
      </c>
      <c r="F62" s="439">
        <f t="shared" ca="1" si="51"/>
        <v>3.290658238095606</v>
      </c>
      <c r="G62" s="439">
        <f t="shared" ca="1" si="51"/>
        <v>5.4448756752795111</v>
      </c>
      <c r="H62" s="439">
        <f t="shared" ca="1" si="51"/>
        <v>9.0053650126339821</v>
      </c>
      <c r="I62" s="439">
        <f t="shared" ca="1" si="51"/>
        <v>14.882674065823901</v>
      </c>
      <c r="J62" s="439">
        <f t="shared" ca="1" si="51"/>
        <v>24.563677722688666</v>
      </c>
      <c r="K62" s="439">
        <f t="shared" ca="1" si="51"/>
        <v>40.453538942543432</v>
      </c>
      <c r="L62" s="439">
        <f t="shared" ca="1" si="51"/>
        <v>66.382219326094472</v>
      </c>
      <c r="M62" s="439">
        <f t="shared" ca="1" si="51"/>
        <v>108.29158891903526</v>
      </c>
      <c r="N62" s="439">
        <f t="shared" ca="1" si="51"/>
        <v>175.00982022284524</v>
      </c>
      <c r="O62" s="439">
        <f t="shared" ca="1" si="51"/>
        <v>1279.3706932331825</v>
      </c>
      <c r="P62" s="439">
        <f t="shared" ca="1" si="51"/>
        <v>1369.0942143320256</v>
      </c>
      <c r="Q62" s="439">
        <f t="shared" ca="1" si="51"/>
        <v>1492.7359199118978</v>
      </c>
      <c r="R62" s="439">
        <f t="shared" ca="1" si="51"/>
        <v>1649.2039661965096</v>
      </c>
      <c r="S62" s="439">
        <f t="shared" ca="1" si="51"/>
        <v>1827.5143419327915</v>
      </c>
      <c r="T62" s="439">
        <f t="shared" ca="1" si="51"/>
        <v>2008.225067973719</v>
      </c>
      <c r="U62" s="439">
        <f t="shared" ca="1" si="51"/>
        <v>1835.0213414562129</v>
      </c>
      <c r="V62" s="439">
        <f t="shared" ca="1" si="51"/>
        <v>1835.0213414562129</v>
      </c>
      <c r="W62" s="439">
        <f t="shared" ca="1" si="51"/>
        <v>1835.0213414562129</v>
      </c>
      <c r="X62" s="440">
        <f t="shared" ca="1" si="51"/>
        <v>1835.0213414562129</v>
      </c>
      <c r="Y62" s="94"/>
      <c r="Z62" s="245"/>
    </row>
    <row r="63" spans="1:26" s="244" customFormat="1" ht="16.5" thickBot="1">
      <c r="A63" s="571"/>
      <c r="B63" s="98"/>
      <c r="C63" s="80"/>
      <c r="D63" s="427"/>
      <c r="E63" s="427"/>
      <c r="F63" s="427"/>
      <c r="G63" s="427"/>
      <c r="H63" s="427"/>
      <c r="I63" s="427"/>
      <c r="J63" s="427"/>
      <c r="K63" s="427"/>
      <c r="L63" s="427"/>
      <c r="M63" s="427"/>
      <c r="N63" s="427"/>
      <c r="O63" s="427"/>
      <c r="P63" s="427"/>
      <c r="Q63" s="427"/>
      <c r="R63" s="427"/>
      <c r="S63" s="427"/>
      <c r="T63" s="427"/>
      <c r="U63" s="427"/>
      <c r="V63" s="427"/>
      <c r="W63" s="427"/>
      <c r="X63" s="427"/>
      <c r="Y63" s="94"/>
      <c r="Z63" s="245"/>
    </row>
    <row r="64" spans="1:26" s="9" customFormat="1">
      <c r="A64" s="571">
        <v>10</v>
      </c>
      <c r="B64" s="98"/>
      <c r="C64" s="80" t="s">
        <v>295</v>
      </c>
      <c r="D64" s="508">
        <f t="shared" ref="D64:X64" ca="1" si="52">IFERROR(INDEX(INDIRECT("output"&amp;$A49),$A64,D$26),"")</f>
        <v>0</v>
      </c>
      <c r="E64" s="509">
        <f t="shared" ca="1" si="52"/>
        <v>49.964758425967744</v>
      </c>
      <c r="F64" s="509">
        <f t="shared" ca="1" si="52"/>
        <v>99.883133700463503</v>
      </c>
      <c r="G64" s="431">
        <f t="shared" ca="1" si="52"/>
        <v>149.7094278135979</v>
      </c>
      <c r="H64" s="431">
        <f t="shared" ca="1" si="52"/>
        <v>199.35813933590975</v>
      </c>
      <c r="I64" s="431">
        <f t="shared" ca="1" si="52"/>
        <v>248.67194416307268</v>
      </c>
      <c r="J64" s="431">
        <f t="shared" ca="1" si="52"/>
        <v>297.3659599571177</v>
      </c>
      <c r="K64" s="431">
        <f t="shared" ca="1" si="52"/>
        <v>344.93324036677029</v>
      </c>
      <c r="L64" s="431">
        <f t="shared" ca="1" si="52"/>
        <v>390.49101308421854</v>
      </c>
      <c r="M64" s="431">
        <f t="shared" ca="1" si="52"/>
        <v>432.54755585035377</v>
      </c>
      <c r="N64" s="431">
        <f t="shared" ca="1" si="52"/>
        <v>468.69296052085031</v>
      </c>
      <c r="O64" s="431">
        <f t="shared" ca="1" si="52"/>
        <v>325.64681743991167</v>
      </c>
      <c r="P64" s="431">
        <f t="shared" ca="1" si="52"/>
        <v>330.88172699079695</v>
      </c>
      <c r="Q64" s="431">
        <f t="shared" ca="1" si="52"/>
        <v>321.84231197998793</v>
      </c>
      <c r="R64" s="431">
        <f t="shared" ca="1" si="52"/>
        <v>296.28907977053501</v>
      </c>
      <c r="S64" s="509">
        <f t="shared" ca="1" si="52"/>
        <v>255.436134030603</v>
      </c>
      <c r="T64" s="509">
        <f t="shared" ca="1" si="52"/>
        <v>204.77473319630531</v>
      </c>
      <c r="U64" s="509">
        <f t="shared" ca="1" si="52"/>
        <v>0</v>
      </c>
      <c r="V64" s="509">
        <f t="shared" ca="1" si="52"/>
        <v>0</v>
      </c>
      <c r="W64" s="509">
        <f t="shared" ca="1" si="52"/>
        <v>0</v>
      </c>
      <c r="X64" s="510">
        <f t="shared" ca="1" si="52"/>
        <v>0</v>
      </c>
      <c r="Y64" s="426"/>
      <c r="Z64" s="247"/>
    </row>
    <row r="65" spans="1:26" s="244" customFormat="1" ht="15.75" thickBot="1">
      <c r="A65" s="571">
        <v>11</v>
      </c>
      <c r="B65" s="98"/>
      <c r="C65" s="80" t="s">
        <v>296</v>
      </c>
      <c r="D65" s="511">
        <f t="shared" ref="D65:X65" ca="1" si="53">IFERROR(INDEX(INDIRECT("output"&amp;$A49),$A65,D$26),"")</f>
        <v>0</v>
      </c>
      <c r="E65" s="512">
        <f t="shared" ca="1" si="53"/>
        <v>0.61684886945639184</v>
      </c>
      <c r="F65" s="512">
        <f t="shared" ca="1" si="53"/>
        <v>1.2331251074131298</v>
      </c>
      <c r="G65" s="513">
        <f t="shared" ca="1" si="53"/>
        <v>1.8482645409086156</v>
      </c>
      <c r="H65" s="513">
        <f t="shared" ca="1" si="53"/>
        <v>2.4612115967396262</v>
      </c>
      <c r="I65" s="513">
        <f t="shared" ca="1" si="53"/>
        <v>3.0700240020132425</v>
      </c>
      <c r="J65" s="513">
        <f t="shared" ca="1" si="53"/>
        <v>3.6711846908286137</v>
      </c>
      <c r="K65" s="513">
        <f t="shared" ca="1" si="53"/>
        <v>4.2584350662564239</v>
      </c>
      <c r="L65" s="513">
        <f t="shared" ca="1" si="53"/>
        <v>4.8208767047434389</v>
      </c>
      <c r="M65" s="513">
        <f t="shared" ca="1" si="53"/>
        <v>5.3400932821031333</v>
      </c>
      <c r="N65" s="513">
        <f t="shared" ca="1" si="53"/>
        <v>5.7863328459364238</v>
      </c>
      <c r="O65" s="513">
        <f t="shared" ca="1" si="53"/>
        <v>4.0203310795050822</v>
      </c>
      <c r="P65" s="513">
        <f t="shared" ca="1" si="53"/>
        <v>4.0849595924789757</v>
      </c>
      <c r="Q65" s="513">
        <f t="shared" ca="1" si="53"/>
        <v>3.9733618762961465</v>
      </c>
      <c r="R65" s="513">
        <f t="shared" ca="1" si="53"/>
        <v>3.6578898737103085</v>
      </c>
      <c r="S65" s="512">
        <f t="shared" ca="1" si="53"/>
        <v>3.1535325188963323</v>
      </c>
      <c r="T65" s="512">
        <f t="shared" ca="1" si="53"/>
        <v>2.5280831258803125</v>
      </c>
      <c r="U65" s="512">
        <f t="shared" ca="1" si="53"/>
        <v>0</v>
      </c>
      <c r="V65" s="512">
        <f t="shared" ca="1" si="53"/>
        <v>0</v>
      </c>
      <c r="W65" s="512">
        <f t="shared" ca="1" si="53"/>
        <v>0</v>
      </c>
      <c r="X65" s="514">
        <f t="shared" ca="1" si="53"/>
        <v>0</v>
      </c>
      <c r="Y65" s="94"/>
      <c r="Z65" s="245"/>
    </row>
    <row r="66" spans="1:26" s="244" customFormat="1" ht="15.75" thickBot="1">
      <c r="A66" s="571"/>
      <c r="B66" s="98"/>
      <c r="C66" s="80"/>
      <c r="D66" s="428"/>
      <c r="E66" s="428"/>
      <c r="F66" s="428"/>
      <c r="G66" s="429"/>
      <c r="H66" s="429"/>
      <c r="I66" s="430"/>
      <c r="J66" s="430"/>
      <c r="K66" s="430"/>
      <c r="L66" s="430"/>
      <c r="M66" s="430"/>
      <c r="N66" s="430"/>
      <c r="O66" s="430"/>
      <c r="P66" s="430"/>
      <c r="Q66" s="430"/>
      <c r="R66" s="430"/>
      <c r="S66" s="406"/>
      <c r="T66" s="406"/>
      <c r="U66" s="406"/>
      <c r="V66" s="406"/>
      <c r="W66" s="406"/>
      <c r="X66" s="406"/>
      <c r="Y66" s="94"/>
      <c r="Z66" s="245"/>
    </row>
    <row r="67" spans="1:26" s="244" customFormat="1">
      <c r="A67" s="571">
        <v>12</v>
      </c>
      <c r="B67" s="98"/>
      <c r="C67" s="80" t="s">
        <v>248</v>
      </c>
      <c r="D67" s="534">
        <f t="shared" ref="D67:X67" ca="1" si="54">IFERROR(INDEX(INDIRECT("output"&amp;$A49),$A67,D$26),"")</f>
        <v>2172229.4039372685</v>
      </c>
      <c r="E67" s="535">
        <f t="shared" ca="1" si="54"/>
        <v>0</v>
      </c>
      <c r="F67" s="535">
        <f t="shared" ca="1" si="54"/>
        <v>0</v>
      </c>
      <c r="G67" s="536">
        <f t="shared" ca="1" si="54"/>
        <v>0</v>
      </c>
      <c r="H67" s="536">
        <f t="shared" ca="1" si="54"/>
        <v>0</v>
      </c>
      <c r="I67" s="536">
        <f t="shared" ca="1" si="54"/>
        <v>0</v>
      </c>
      <c r="J67" s="536">
        <f t="shared" ca="1" si="54"/>
        <v>0</v>
      </c>
      <c r="K67" s="536">
        <f t="shared" ca="1" si="54"/>
        <v>0</v>
      </c>
      <c r="L67" s="536">
        <f t="shared" ca="1" si="54"/>
        <v>0</v>
      </c>
      <c r="M67" s="536">
        <f t="shared" ca="1" si="54"/>
        <v>0</v>
      </c>
      <c r="N67" s="536">
        <f t="shared" ca="1" si="54"/>
        <v>0</v>
      </c>
      <c r="O67" s="536">
        <f t="shared" ca="1" si="54"/>
        <v>28411.446520175821</v>
      </c>
      <c r="P67" s="536">
        <f t="shared" ca="1" si="54"/>
        <v>28411.446520175821</v>
      </c>
      <c r="Q67" s="536">
        <f t="shared" ca="1" si="54"/>
        <v>28411.446520175821</v>
      </c>
      <c r="R67" s="536">
        <f t="shared" ca="1" si="54"/>
        <v>28411.446520175821</v>
      </c>
      <c r="S67" s="535">
        <f t="shared" ca="1" si="54"/>
        <v>28411.446520175821</v>
      </c>
      <c r="T67" s="535">
        <f t="shared" ca="1" si="54"/>
        <v>28411.446520175821</v>
      </c>
      <c r="U67" s="535">
        <f t="shared" ca="1" si="54"/>
        <v>85986.847741674763</v>
      </c>
      <c r="V67" s="535">
        <f t="shared" ca="1" si="54"/>
        <v>85986.847741674763</v>
      </c>
      <c r="W67" s="535">
        <f t="shared" ca="1" si="54"/>
        <v>85986.847741674763</v>
      </c>
      <c r="X67" s="537">
        <f t="shared" ca="1" si="54"/>
        <v>85986.847741674763</v>
      </c>
      <c r="Y67" s="94"/>
      <c r="Z67" s="245"/>
    </row>
    <row r="68" spans="1:26" s="244" customFormat="1" ht="15.75" thickBot="1">
      <c r="A68" s="571">
        <v>13</v>
      </c>
      <c r="B68" s="98"/>
      <c r="C68" s="80" t="s">
        <v>293</v>
      </c>
      <c r="D68" s="538">
        <f t="shared" ref="D68:X68" ca="1" si="55">IFERROR(INDEX(INDIRECT("output"&amp;$A49),$A68,D$26),"")</f>
        <v>2346037.7265711944</v>
      </c>
      <c r="E68" s="539">
        <f t="shared" ca="1" si="55"/>
        <v>120.51817100477049</v>
      </c>
      <c r="F68" s="539">
        <f t="shared" ca="1" si="55"/>
        <v>199.83410048012601</v>
      </c>
      <c r="G68" s="540">
        <f t="shared" ca="1" si="55"/>
        <v>331.24987999704695</v>
      </c>
      <c r="H68" s="540">
        <f t="shared" ca="1" si="55"/>
        <v>548.80211687535234</v>
      </c>
      <c r="I68" s="540">
        <f t="shared" ca="1" si="55"/>
        <v>908.43233636943432</v>
      </c>
      <c r="J68" s="540">
        <f t="shared" ca="1" si="55"/>
        <v>1501.5071407726414</v>
      </c>
      <c r="K68" s="540">
        <f t="shared" ca="1" si="55"/>
        <v>2475.6924013688104</v>
      </c>
      <c r="L68" s="540">
        <f t="shared" ca="1" si="55"/>
        <v>4065.4990000313564</v>
      </c>
      <c r="M68" s="540">
        <f t="shared" ca="1" si="55"/>
        <v>6632.5995376638984</v>
      </c>
      <c r="N68" s="540">
        <f t="shared" ca="1" si="55"/>
        <v>10707.913427291134</v>
      </c>
      <c r="O68" s="540">
        <f t="shared" ca="1" si="55"/>
        <v>69620.119899348836</v>
      </c>
      <c r="P68" s="540">
        <f t="shared" ca="1" si="55"/>
        <v>76589.770585953011</v>
      </c>
      <c r="Q68" s="540">
        <f t="shared" ca="1" si="55"/>
        <v>86256.389448076705</v>
      </c>
      <c r="R68" s="540">
        <f t="shared" ca="1" si="55"/>
        <v>98591.942893500585</v>
      </c>
      <c r="S68" s="539">
        <f t="shared" ca="1" si="55"/>
        <v>112785.6990414513</v>
      </c>
      <c r="T68" s="539">
        <f t="shared" ca="1" si="55"/>
        <v>127311.55016020994</v>
      </c>
      <c r="U68" s="539">
        <f t="shared" ca="1" si="55"/>
        <v>171974.5024680676</v>
      </c>
      <c r="V68" s="539">
        <f t="shared" ca="1" si="55"/>
        <v>171974.5024680676</v>
      </c>
      <c r="W68" s="539">
        <f t="shared" ca="1" si="55"/>
        <v>171974.5024680676</v>
      </c>
      <c r="X68" s="541">
        <f t="shared" ca="1" si="55"/>
        <v>171974.5024680676</v>
      </c>
      <c r="Y68" s="94"/>
      <c r="Z68" s="245"/>
    </row>
    <row r="69" spans="1:26" s="244" customFormat="1" ht="15.75" thickBot="1">
      <c r="A69" s="571"/>
      <c r="B69" s="100"/>
      <c r="C69" s="101"/>
      <c r="D69" s="102"/>
      <c r="E69" s="102"/>
      <c r="F69" s="101"/>
      <c r="G69" s="103"/>
      <c r="H69" s="102"/>
      <c r="I69" s="102"/>
      <c r="J69" s="104"/>
      <c r="K69" s="104"/>
      <c r="L69" s="104"/>
      <c r="M69" s="104"/>
      <c r="N69" s="104"/>
      <c r="O69" s="104"/>
      <c r="P69" s="104"/>
      <c r="Q69" s="104"/>
      <c r="R69" s="104"/>
      <c r="S69" s="102"/>
      <c r="T69" s="102"/>
      <c r="U69" s="102"/>
      <c r="V69" s="102"/>
      <c r="W69" s="102"/>
      <c r="X69" s="102"/>
      <c r="Y69" s="105"/>
      <c r="Z69" s="245"/>
    </row>
    <row r="70" spans="1:26" s="65" customFormat="1" ht="15.75" thickBot="1">
      <c r="A70" s="571"/>
    </row>
    <row r="71" spans="1:26" s="1" customFormat="1" ht="21.75" thickBot="1">
      <c r="A71" s="571">
        <v>2</v>
      </c>
      <c r="B71" s="637" t="s">
        <v>80</v>
      </c>
      <c r="C71" s="638"/>
      <c r="D71" s="638"/>
      <c r="E71" s="638"/>
      <c r="F71" s="638"/>
      <c r="G71" s="638"/>
      <c r="H71" s="638"/>
      <c r="I71" s="638"/>
      <c r="J71" s="638"/>
      <c r="K71" s="638"/>
      <c r="L71" s="638"/>
      <c r="M71" s="638"/>
      <c r="N71" s="638"/>
      <c r="O71" s="638"/>
      <c r="P71" s="638"/>
      <c r="Q71" s="638"/>
      <c r="R71" s="638"/>
      <c r="S71" s="638"/>
      <c r="T71" s="638"/>
      <c r="U71" s="638"/>
      <c r="V71" s="638"/>
      <c r="W71" s="638"/>
      <c r="X71" s="638"/>
      <c r="Y71" s="639"/>
      <c r="Z71" s="65"/>
    </row>
    <row r="72" spans="1:26" s="244" customFormat="1">
      <c r="A72" s="571"/>
      <c r="B72" s="93"/>
      <c r="C72" s="82"/>
      <c r="D72" s="82"/>
      <c r="E72" s="82"/>
      <c r="F72" s="82"/>
      <c r="G72" s="82"/>
      <c r="H72" s="82"/>
      <c r="I72" s="82"/>
      <c r="J72" s="82"/>
      <c r="K72" s="82"/>
      <c r="L72" s="82"/>
      <c r="M72" s="82"/>
      <c r="N72" s="82"/>
      <c r="O72" s="82"/>
      <c r="P72" s="82"/>
      <c r="Q72" s="82"/>
      <c r="R72" s="82"/>
      <c r="S72" s="82"/>
      <c r="T72" s="82"/>
      <c r="U72" s="82"/>
      <c r="V72" s="82"/>
      <c r="W72" s="82"/>
      <c r="X72" s="82"/>
      <c r="Y72" s="94"/>
      <c r="Z72" s="245"/>
    </row>
    <row r="73" spans="1:26" s="244" customFormat="1" ht="18">
      <c r="A73" s="571"/>
      <c r="B73" s="93"/>
      <c r="C73" s="82"/>
      <c r="D73" s="142" t="s">
        <v>93</v>
      </c>
      <c r="E73" s="82"/>
      <c r="F73" s="82"/>
      <c r="G73" s="82"/>
      <c r="H73" s="82"/>
      <c r="I73" s="82"/>
      <c r="J73" s="82"/>
      <c r="K73" s="82"/>
      <c r="L73" s="82"/>
      <c r="M73" s="82"/>
      <c r="N73" s="142" t="s">
        <v>31</v>
      </c>
      <c r="O73" s="82"/>
      <c r="P73" s="82"/>
      <c r="Q73" s="82"/>
      <c r="R73" s="82"/>
      <c r="S73" s="82"/>
      <c r="T73" s="82"/>
      <c r="U73" s="82"/>
      <c r="V73" s="82"/>
      <c r="W73" s="82"/>
      <c r="X73" s="142" t="s">
        <v>93</v>
      </c>
      <c r="Y73" s="94"/>
      <c r="Z73" s="245"/>
    </row>
    <row r="74" spans="1:26" s="244" customFormat="1" ht="10.15" customHeight="1">
      <c r="A74" s="571"/>
      <c r="B74" s="93"/>
      <c r="C74" s="380" t="s">
        <v>130</v>
      </c>
      <c r="D74" s="262">
        <v>0</v>
      </c>
      <c r="E74" s="264">
        <f t="shared" ref="E74" si="56">D74+length/20</f>
        <v>50</v>
      </c>
      <c r="F74" s="264">
        <f t="shared" ref="F74" si="57">E74+length/20</f>
        <v>100</v>
      </c>
      <c r="G74" s="264">
        <f t="shared" ref="G74" si="58">F74+length/20</f>
        <v>150</v>
      </c>
      <c r="H74" s="264">
        <f t="shared" ref="H74" si="59">G74+length/20</f>
        <v>200</v>
      </c>
      <c r="I74" s="264">
        <f t="shared" ref="I74" si="60">H74+length/20</f>
        <v>250</v>
      </c>
      <c r="J74" s="264">
        <f t="shared" ref="J74" si="61">I74+length/20</f>
        <v>300</v>
      </c>
      <c r="K74" s="264">
        <f t="shared" ref="K74" si="62">J74+length/20</f>
        <v>350</v>
      </c>
      <c r="L74" s="264">
        <f t="shared" ref="L74" si="63">K74+length/20</f>
        <v>400</v>
      </c>
      <c r="M74" s="264">
        <f t="shared" ref="M74" si="64">L74+length/20</f>
        <v>450</v>
      </c>
      <c r="N74" s="261">
        <f t="shared" ref="N74" si="65">M74+length/20</f>
        <v>500</v>
      </c>
      <c r="O74" s="264">
        <f t="shared" ref="O74" si="66">N74+length/20</f>
        <v>550</v>
      </c>
      <c r="P74" s="264">
        <f t="shared" ref="P74" si="67">O74+length/20</f>
        <v>600</v>
      </c>
      <c r="Q74" s="264">
        <f t="shared" ref="Q74" si="68">P74+length/20</f>
        <v>650</v>
      </c>
      <c r="R74" s="264">
        <f t="shared" ref="R74" si="69">Q74+length/20</f>
        <v>700</v>
      </c>
      <c r="S74" s="264">
        <f t="shared" ref="S74" si="70">R74+length/20</f>
        <v>750</v>
      </c>
      <c r="T74" s="264">
        <f t="shared" ref="T74" si="71">S74+length/20</f>
        <v>800</v>
      </c>
      <c r="U74" s="264">
        <f t="shared" ref="U74" si="72">T74+length/20</f>
        <v>850</v>
      </c>
      <c r="V74" s="264">
        <f t="shared" ref="V74" si="73">U74+length/20</f>
        <v>900</v>
      </c>
      <c r="W74" s="264">
        <f t="shared" ref="W74" si="74">V74+length/20</f>
        <v>950</v>
      </c>
      <c r="X74" s="261">
        <f t="shared" ref="X74" si="75">W74+length/20</f>
        <v>1000</v>
      </c>
      <c r="Y74" s="94"/>
      <c r="Z74" s="245"/>
    </row>
    <row r="75" spans="1:26" s="244" customFormat="1" ht="24" customHeight="1" thickBot="1">
      <c r="A75" s="571"/>
      <c r="B75" s="93"/>
      <c r="C75" s="97" t="s">
        <v>245</v>
      </c>
      <c r="D75" s="522" t="str">
        <f>Design!D77</f>
        <v>Underpass</v>
      </c>
      <c r="E75" s="523" t="str">
        <f>Design!E77</f>
        <v/>
      </c>
      <c r="F75" s="523" t="str">
        <f>Design!F77</f>
        <v/>
      </c>
      <c r="G75" s="523" t="str">
        <f>Design!G77</f>
        <v/>
      </c>
      <c r="H75" s="523" t="str">
        <f>Design!H77</f>
        <v/>
      </c>
      <c r="I75" s="523" t="str">
        <f>Design!I77</f>
        <v/>
      </c>
      <c r="J75" s="523" t="str">
        <f>Design!J77</f>
        <v/>
      </c>
      <c r="K75" s="523" t="str">
        <f>Design!K77</f>
        <v/>
      </c>
      <c r="L75" s="523" t="str">
        <f>Design!L77</f>
        <v/>
      </c>
      <c r="M75" s="523" t="str">
        <f>Design!M77</f>
        <v/>
      </c>
      <c r="N75" s="522" t="str">
        <f>Design!N77</f>
        <v/>
      </c>
      <c r="O75" s="523" t="str">
        <f>Design!O77</f>
        <v/>
      </c>
      <c r="P75" s="523" t="str">
        <f>Design!P77</f>
        <v/>
      </c>
      <c r="Q75" s="523" t="str">
        <f>Design!Q77</f>
        <v/>
      </c>
      <c r="R75" s="523" t="str">
        <f>Design!R77</f>
        <v/>
      </c>
      <c r="S75" s="523" t="str">
        <f>Design!S77</f>
        <v/>
      </c>
      <c r="T75" s="523" t="str">
        <f>Design!T77</f>
        <v/>
      </c>
      <c r="U75" s="523" t="str">
        <f>Design!U77</f>
        <v/>
      </c>
      <c r="V75" s="523" t="str">
        <f>Design!V77</f>
        <v/>
      </c>
      <c r="W75" s="523" t="str">
        <f>Design!W77</f>
        <v/>
      </c>
      <c r="X75" s="522" t="str">
        <f>Design!X77</f>
        <v/>
      </c>
      <c r="Y75" s="94"/>
      <c r="Z75" s="245"/>
    </row>
    <row r="76" spans="1:26" s="244" customFormat="1" ht="15.75">
      <c r="A76" s="571">
        <v>2</v>
      </c>
      <c r="B76" s="96"/>
      <c r="C76" s="97" t="s">
        <v>83</v>
      </c>
      <c r="D76" s="110">
        <f t="shared" ref="D76:X76" ca="1" si="76">IFERROR(INDEX(INDIRECT("output"&amp;$A71),$A76,D$26),"")</f>
        <v>32.942113333333339</v>
      </c>
      <c r="E76" s="111">
        <f t="shared" ca="1" si="76"/>
        <v>36.513008764886393</v>
      </c>
      <c r="F76" s="111">
        <f t="shared" ca="1" si="76"/>
        <v>40.083904196439448</v>
      </c>
      <c r="G76" s="111">
        <f t="shared" ca="1" si="76"/>
        <v>43.654799627992496</v>
      </c>
      <c r="H76" s="111">
        <f t="shared" ca="1" si="76"/>
        <v>47.225695059545558</v>
      </c>
      <c r="I76" s="111">
        <f t="shared" ca="1" si="76"/>
        <v>50.796590491098613</v>
      </c>
      <c r="J76" s="111">
        <f t="shared" ca="1" si="76"/>
        <v>54.36748592265166</v>
      </c>
      <c r="K76" s="111">
        <f t="shared" ca="1" si="76"/>
        <v>57.938381354204708</v>
      </c>
      <c r="L76" s="111">
        <f t="shared" ca="1" si="76"/>
        <v>61.509276785757777</v>
      </c>
      <c r="M76" s="111">
        <f t="shared" ca="1" si="76"/>
        <v>65.080172217310832</v>
      </c>
      <c r="N76" s="111">
        <f t="shared" ca="1" si="76"/>
        <v>68.651067648863886</v>
      </c>
      <c r="O76" s="111">
        <f t="shared" ca="1" si="76"/>
        <v>71.084290908442156</v>
      </c>
      <c r="P76" s="111">
        <f t="shared" ca="1" si="76"/>
        <v>73.233096125026776</v>
      </c>
      <c r="Q76" s="111">
        <f t="shared" ca="1" si="76"/>
        <v>75.381901341611368</v>
      </c>
      <c r="R76" s="111">
        <f t="shared" ca="1" si="76"/>
        <v>77.530706558195973</v>
      </c>
      <c r="S76" s="111">
        <f t="shared" ca="1" si="76"/>
        <v>79.679511774780579</v>
      </c>
      <c r="T76" s="111">
        <f t="shared" ca="1" si="76"/>
        <v>81.82831699136517</v>
      </c>
      <c r="U76" s="111">
        <f t="shared" ca="1" si="76"/>
        <v>82.258078034682086</v>
      </c>
      <c r="V76" s="111">
        <f t="shared" ca="1" si="76"/>
        <v>82.258078034682086</v>
      </c>
      <c r="W76" s="111">
        <f t="shared" ca="1" si="76"/>
        <v>82.258078034682086</v>
      </c>
      <c r="X76" s="381">
        <f t="shared" ca="1" si="76"/>
        <v>82.258078034682086</v>
      </c>
      <c r="Y76" s="94"/>
      <c r="Z76" s="245"/>
    </row>
    <row r="77" spans="1:26" s="244" customFormat="1" ht="15.75">
      <c r="A77" s="571">
        <v>3</v>
      </c>
      <c r="B77" s="96"/>
      <c r="C77" s="97" t="s">
        <v>246</v>
      </c>
      <c r="D77" s="112">
        <f ca="1">IFERROR(INDEX(INDIRECT("output"&amp;$A71),$A77,D$26),"")</f>
        <v>0.9534603043362907</v>
      </c>
      <c r="E77" s="113">
        <f t="shared" ref="E77:X77" ca="1" si="77">IFERROR(INDEX(INDIRECT("output"&amp;$A71),$A77,E$26),"")</f>
        <v>1.0706318465850926</v>
      </c>
      <c r="F77" s="113">
        <f t="shared" ca="1" si="77"/>
        <v>1.187803388833895</v>
      </c>
      <c r="G77" s="113">
        <f t="shared" ca="1" si="77"/>
        <v>1.3049749310826968</v>
      </c>
      <c r="H77" s="113">
        <f t="shared" ca="1" si="77"/>
        <v>1.4221464733314988</v>
      </c>
      <c r="I77" s="113">
        <f t="shared" ca="1" si="77"/>
        <v>1.5393180155803003</v>
      </c>
      <c r="J77" s="113">
        <f t="shared" ca="1" si="77"/>
        <v>1.6564895578291026</v>
      </c>
      <c r="K77" s="113">
        <f t="shared" ca="1" si="77"/>
        <v>1.7736611000779043</v>
      </c>
      <c r="L77" s="113">
        <f t="shared" ca="1" si="77"/>
        <v>1.8908326423267066</v>
      </c>
      <c r="M77" s="113">
        <f t="shared" ca="1" si="77"/>
        <v>2.0080041845755079</v>
      </c>
      <c r="N77" s="113">
        <f t="shared" ca="1" si="77"/>
        <v>2.1251757268243106</v>
      </c>
      <c r="O77" s="113">
        <f t="shared" ca="1" si="77"/>
        <v>2.2044147181080085</v>
      </c>
      <c r="P77" s="113">
        <f t="shared" ca="1" si="77"/>
        <v>2.2741705716504317</v>
      </c>
      <c r="Q77" s="113">
        <f t="shared" ca="1" si="77"/>
        <v>2.343926425192854</v>
      </c>
      <c r="R77" s="113">
        <f t="shared" ca="1" si="77"/>
        <v>2.4136822787352763</v>
      </c>
      <c r="S77" s="113">
        <f t="shared" ca="1" si="77"/>
        <v>2.4834381322776995</v>
      </c>
      <c r="T77" s="113">
        <f t="shared" ca="1" si="77"/>
        <v>2.5531939858201218</v>
      </c>
      <c r="U77" s="113">
        <f t="shared" ca="1" si="77"/>
        <v>2.5671451565286061</v>
      </c>
      <c r="V77" s="113">
        <f t="shared" ca="1" si="77"/>
        <v>2.5671451565286061</v>
      </c>
      <c r="W77" s="113">
        <f t="shared" ca="1" si="77"/>
        <v>2.5671451565286061</v>
      </c>
      <c r="X77" s="382">
        <f t="shared" ca="1" si="77"/>
        <v>2.5671451565286061</v>
      </c>
      <c r="Y77" s="94"/>
      <c r="Z77" s="245"/>
    </row>
    <row r="78" spans="1:26" s="244" customFormat="1" ht="16.5" thickBot="1">
      <c r="A78" s="571"/>
      <c r="B78" s="96"/>
      <c r="C78" s="97"/>
      <c r="D78" s="425"/>
      <c r="E78" s="425"/>
      <c r="F78" s="425"/>
      <c r="G78" s="425"/>
      <c r="H78" s="425"/>
      <c r="I78" s="425"/>
      <c r="J78" s="425"/>
      <c r="K78" s="425"/>
      <c r="L78" s="425"/>
      <c r="M78" s="425"/>
      <c r="N78" s="425"/>
      <c r="O78" s="425"/>
      <c r="P78" s="425"/>
      <c r="Q78" s="425"/>
      <c r="R78" s="425"/>
      <c r="S78" s="425"/>
      <c r="T78" s="425"/>
      <c r="U78" s="425"/>
      <c r="V78" s="425"/>
      <c r="W78" s="425"/>
      <c r="X78" s="425"/>
      <c r="Y78" s="94"/>
      <c r="Z78" s="245"/>
    </row>
    <row r="79" spans="1:26" s="244" customFormat="1" ht="15.75">
      <c r="A79" s="571">
        <v>4</v>
      </c>
      <c r="B79" s="96"/>
      <c r="C79" s="97" t="s">
        <v>254</v>
      </c>
      <c r="D79" s="432">
        <f t="shared" ref="D79:X79" ca="1" si="78">IF(D76="","",INDEX(INDIRECT("output"&amp;$A71),$A79,D$26))</f>
        <v>173809.52380952382</v>
      </c>
      <c r="E79" s="433">
        <f t="shared" ca="1" si="78"/>
        <v>173809.52380952382</v>
      </c>
      <c r="F79" s="433">
        <f t="shared" ca="1" si="78"/>
        <v>173809.52380952382</v>
      </c>
      <c r="G79" s="433">
        <f t="shared" ca="1" si="78"/>
        <v>173809.52380952382</v>
      </c>
      <c r="H79" s="433">
        <f t="shared" ca="1" si="78"/>
        <v>173809.52380952382</v>
      </c>
      <c r="I79" s="433">
        <f t="shared" ca="1" si="78"/>
        <v>173809.52380952382</v>
      </c>
      <c r="J79" s="433">
        <f t="shared" ca="1" si="78"/>
        <v>173809.52380952382</v>
      </c>
      <c r="K79" s="433">
        <f t="shared" ca="1" si="78"/>
        <v>173809.52380952382</v>
      </c>
      <c r="L79" s="433">
        <f t="shared" ca="1" si="78"/>
        <v>173809.52380952382</v>
      </c>
      <c r="M79" s="433">
        <f t="shared" ca="1" si="78"/>
        <v>173809.52380952382</v>
      </c>
      <c r="N79" s="433">
        <f t="shared" ca="1" si="78"/>
        <v>173809.52380952382</v>
      </c>
      <c r="O79" s="433">
        <f t="shared" ca="1" si="78"/>
        <v>173809.52380952382</v>
      </c>
      <c r="P79" s="433">
        <f t="shared" ca="1" si="78"/>
        <v>173809.52380952382</v>
      </c>
      <c r="Q79" s="433">
        <f t="shared" ca="1" si="78"/>
        <v>173809.52380952382</v>
      </c>
      <c r="R79" s="433">
        <f t="shared" ca="1" si="78"/>
        <v>173809.52380952382</v>
      </c>
      <c r="S79" s="433">
        <f t="shared" ca="1" si="78"/>
        <v>173809.52380952382</v>
      </c>
      <c r="T79" s="433">
        <f t="shared" ca="1" si="78"/>
        <v>173809.52380952382</v>
      </c>
      <c r="U79" s="433">
        <f t="shared" ca="1" si="78"/>
        <v>173809.52380952382</v>
      </c>
      <c r="V79" s="433">
        <f t="shared" ca="1" si="78"/>
        <v>173809.52380952382</v>
      </c>
      <c r="W79" s="433">
        <f t="shared" ca="1" si="78"/>
        <v>173809.52380952382</v>
      </c>
      <c r="X79" s="434">
        <f t="shared" ca="1" si="78"/>
        <v>173809.52380952382</v>
      </c>
      <c r="Y79" s="94"/>
      <c r="Z79" s="245"/>
    </row>
    <row r="80" spans="1:26" s="244" customFormat="1" ht="15.75">
      <c r="A80" s="571">
        <v>5</v>
      </c>
      <c r="B80" s="96"/>
      <c r="C80" s="97" t="s">
        <v>307</v>
      </c>
      <c r="D80" s="435">
        <f t="shared" ref="D80:X80" ca="1" si="79">IFERROR(INDEX(INDIRECT("output"&amp;$A71),$A80,D$26),"")</f>
        <v>14.57631730357329</v>
      </c>
      <c r="E80" s="436">
        <f t="shared" ca="1" si="79"/>
        <v>24.013395525420954</v>
      </c>
      <c r="F80" s="436">
        <f t="shared" ca="1" si="79"/>
        <v>39.562276779561678</v>
      </c>
      <c r="G80" s="436">
        <f t="shared" ca="1" si="79"/>
        <v>65.1810154784133</v>
      </c>
      <c r="H80" s="436">
        <f t="shared" ca="1" si="79"/>
        <v>107.38831114652143</v>
      </c>
      <c r="I80" s="436">
        <f t="shared" ca="1" si="79"/>
        <v>176.91412124976776</v>
      </c>
      <c r="J80" s="436">
        <f t="shared" ca="1" si="79"/>
        <v>291.40307673758446</v>
      </c>
      <c r="K80" s="436">
        <f t="shared" ca="1" si="79"/>
        <v>479.8224497008913</v>
      </c>
      <c r="L80" s="436">
        <f t="shared" ca="1" si="79"/>
        <v>789.59567757347486</v>
      </c>
      <c r="M80" s="436">
        <f t="shared" ca="1" si="79"/>
        <v>1298.0014074896144</v>
      </c>
      <c r="N80" s="436">
        <f t="shared" ca="1" si="79"/>
        <v>2129.9985371874391</v>
      </c>
      <c r="O80" s="436">
        <f t="shared" ca="1" si="79"/>
        <v>29499.990485171129</v>
      </c>
      <c r="P80" s="436">
        <f t="shared" ca="1" si="79"/>
        <v>30628.319287669561</v>
      </c>
      <c r="Q80" s="436">
        <f t="shared" ca="1" si="79"/>
        <v>32447.957931988316</v>
      </c>
      <c r="R80" s="436">
        <f t="shared" ca="1" si="79"/>
        <v>35337.113113717598</v>
      </c>
      <c r="S80" s="436">
        <f t="shared" ca="1" si="79"/>
        <v>39811.727570034986</v>
      </c>
      <c r="T80" s="436">
        <f t="shared" ca="1" si="79"/>
        <v>46478.147245041546</v>
      </c>
      <c r="U80" s="436">
        <f t="shared" ca="1" si="79"/>
        <v>81866.281314354754</v>
      </c>
      <c r="V80" s="436">
        <f t="shared" ca="1" si="79"/>
        <v>81866.281314354754</v>
      </c>
      <c r="W80" s="436">
        <f t="shared" ca="1" si="79"/>
        <v>81866.281314354754</v>
      </c>
      <c r="X80" s="437">
        <f t="shared" ca="1" si="79"/>
        <v>81866.281314354754</v>
      </c>
      <c r="Y80" s="94"/>
      <c r="Z80" s="245"/>
    </row>
    <row r="81" spans="1:26" s="244" customFormat="1" ht="15.75">
      <c r="A81" s="571">
        <v>6</v>
      </c>
      <c r="B81" s="96"/>
      <c r="C81" s="97" t="s">
        <v>308</v>
      </c>
      <c r="D81" s="435">
        <f t="shared" ref="D81:X81" ca="1" si="80">IFERROR(INDEX(INDIRECT("output"&amp;$A71),$A81,D$26),"")</f>
        <v>173793.29400829202</v>
      </c>
      <c r="E81" s="436">
        <f t="shared" ca="1" si="80"/>
        <v>0</v>
      </c>
      <c r="F81" s="436">
        <f t="shared" ca="1" si="80"/>
        <v>0</v>
      </c>
      <c r="G81" s="436">
        <f t="shared" ca="1" si="80"/>
        <v>0</v>
      </c>
      <c r="H81" s="436">
        <f t="shared" ca="1" si="80"/>
        <v>0</v>
      </c>
      <c r="I81" s="436">
        <f t="shared" ca="1" si="80"/>
        <v>0</v>
      </c>
      <c r="J81" s="436">
        <f t="shared" ca="1" si="80"/>
        <v>0</v>
      </c>
      <c r="K81" s="436">
        <f t="shared" ca="1" si="80"/>
        <v>0</v>
      </c>
      <c r="L81" s="436">
        <f t="shared" ca="1" si="80"/>
        <v>0</v>
      </c>
      <c r="M81" s="436">
        <f t="shared" ca="1" si="80"/>
        <v>0</v>
      </c>
      <c r="N81" s="436">
        <f t="shared" ca="1" si="80"/>
        <v>0</v>
      </c>
      <c r="O81" s="436">
        <f t="shared" ca="1" si="80"/>
        <v>0</v>
      </c>
      <c r="P81" s="436">
        <f t="shared" ca="1" si="80"/>
        <v>0</v>
      </c>
      <c r="Q81" s="436">
        <f t="shared" ca="1" si="80"/>
        <v>0</v>
      </c>
      <c r="R81" s="436">
        <f t="shared" ca="1" si="80"/>
        <v>0</v>
      </c>
      <c r="S81" s="436">
        <f t="shared" ca="1" si="80"/>
        <v>0</v>
      </c>
      <c r="T81" s="436">
        <f t="shared" ca="1" si="80"/>
        <v>0</v>
      </c>
      <c r="U81" s="436">
        <f t="shared" ca="1" si="80"/>
        <v>0</v>
      </c>
      <c r="V81" s="436">
        <f t="shared" ca="1" si="80"/>
        <v>0</v>
      </c>
      <c r="W81" s="436">
        <f t="shared" ca="1" si="80"/>
        <v>0</v>
      </c>
      <c r="X81" s="437">
        <f t="shared" ca="1" si="80"/>
        <v>0</v>
      </c>
      <c r="Y81" s="94"/>
      <c r="Z81" s="245"/>
    </row>
    <row r="82" spans="1:26" s="244" customFormat="1" ht="15.75">
      <c r="A82" s="571">
        <v>7</v>
      </c>
      <c r="B82" s="98"/>
      <c r="C82" s="80" t="s">
        <v>247</v>
      </c>
      <c r="D82" s="435">
        <f t="shared" ref="D82:X82" ca="1" si="81">IFERROR(INDEX(INDIRECT("output"&amp;$A71),$A82,D$26),"")</f>
        <v>0</v>
      </c>
      <c r="E82" s="436">
        <f t="shared" ca="1" si="81"/>
        <v>0</v>
      </c>
      <c r="F82" s="436">
        <f t="shared" ca="1" si="81"/>
        <v>0</v>
      </c>
      <c r="G82" s="436">
        <f t="shared" ca="1" si="81"/>
        <v>0</v>
      </c>
      <c r="H82" s="436">
        <f t="shared" ca="1" si="81"/>
        <v>0</v>
      </c>
      <c r="I82" s="436">
        <f t="shared" ca="1" si="81"/>
        <v>0</v>
      </c>
      <c r="J82" s="436">
        <f t="shared" ca="1" si="81"/>
        <v>0</v>
      </c>
      <c r="K82" s="436">
        <f t="shared" ca="1" si="81"/>
        <v>0</v>
      </c>
      <c r="L82" s="436">
        <f t="shared" ca="1" si="81"/>
        <v>0</v>
      </c>
      <c r="M82" s="436">
        <f t="shared" ca="1" si="81"/>
        <v>0</v>
      </c>
      <c r="N82" s="436">
        <f t="shared" ca="1" si="81"/>
        <v>0</v>
      </c>
      <c r="O82" s="436">
        <f t="shared" ca="1" si="81"/>
        <v>27729.574634722507</v>
      </c>
      <c r="P82" s="436">
        <f t="shared" ca="1" si="81"/>
        <v>27729.574634722507</v>
      </c>
      <c r="Q82" s="436">
        <f t="shared" ca="1" si="81"/>
        <v>27729.574634722507</v>
      </c>
      <c r="R82" s="436">
        <f t="shared" ca="1" si="81"/>
        <v>27729.574634722507</v>
      </c>
      <c r="S82" s="436">
        <f t="shared" ca="1" si="81"/>
        <v>27729.574634722507</v>
      </c>
      <c r="T82" s="436">
        <f t="shared" ca="1" si="81"/>
        <v>27729.574634722507</v>
      </c>
      <c r="U82" s="436">
        <f t="shared" ca="1" si="81"/>
        <v>81865.546598374349</v>
      </c>
      <c r="V82" s="436">
        <f t="shared" ca="1" si="81"/>
        <v>81865.546598374349</v>
      </c>
      <c r="W82" s="436">
        <f t="shared" ca="1" si="81"/>
        <v>81865.546598374349</v>
      </c>
      <c r="X82" s="437">
        <f t="shared" ca="1" si="81"/>
        <v>81865.546598374349</v>
      </c>
      <c r="Y82" s="94"/>
      <c r="Z82" s="245"/>
    </row>
    <row r="83" spans="1:26" s="244" customFormat="1" ht="15.75">
      <c r="A83" s="571">
        <v>8</v>
      </c>
      <c r="B83" s="98"/>
      <c r="C83" s="80" t="s">
        <v>309</v>
      </c>
      <c r="D83" s="435">
        <f t="shared" ref="D83:X83" ca="1" si="82">IFERROR(INDEX(INDIRECT("output"&amp;$A71),$A83,D$26)-D81,"")</f>
        <v>0</v>
      </c>
      <c r="E83" s="436">
        <f t="shared" ca="1" si="82"/>
        <v>173782.78379672038</v>
      </c>
      <c r="F83" s="436">
        <f t="shared" ca="1" si="82"/>
        <v>173765.46507245969</v>
      </c>
      <c r="G83" s="436">
        <f t="shared" ca="1" si="82"/>
        <v>173736.92746148884</v>
      </c>
      <c r="H83" s="436">
        <f t="shared" ca="1" si="82"/>
        <v>173689.90655619203</v>
      </c>
      <c r="I83" s="436">
        <f t="shared" ca="1" si="82"/>
        <v>173612.44362841386</v>
      </c>
      <c r="J83" s="436">
        <f t="shared" ca="1" si="82"/>
        <v>173484.87110021841</v>
      </c>
      <c r="K83" s="436">
        <f t="shared" ca="1" si="82"/>
        <v>173274.89637234376</v>
      </c>
      <c r="L83" s="436">
        <f t="shared" ca="1" si="82"/>
        <v>172929.6438875451</v>
      </c>
      <c r="M83" s="436">
        <f t="shared" ca="1" si="82"/>
        <v>172362.9342895367</v>
      </c>
      <c r="N83" s="436">
        <f t="shared" ca="1" si="82"/>
        <v>171435.38209309179</v>
      </c>
      <c r="O83" s="436">
        <f t="shared" ca="1" si="82"/>
        <v>113850.72486913369</v>
      </c>
      <c r="P83" s="436">
        <f t="shared" ca="1" si="82"/>
        <v>112561.70831227166</v>
      </c>
      <c r="Q83" s="436">
        <f t="shared" ca="1" si="82"/>
        <v>110483.03926272698</v>
      </c>
      <c r="R83" s="436">
        <f t="shared" ca="1" si="82"/>
        <v>107182.92601241544</v>
      </c>
      <c r="S83" s="436">
        <f t="shared" ca="1" si="82"/>
        <v>102072.68583617081</v>
      </c>
      <c r="T83" s="436">
        <f t="shared" ca="1" si="82"/>
        <v>94461.323666217446</v>
      </c>
      <c r="U83" s="436">
        <f t="shared" ca="1" si="82"/>
        <v>0</v>
      </c>
      <c r="V83" s="436">
        <f t="shared" ca="1" si="82"/>
        <v>0</v>
      </c>
      <c r="W83" s="436">
        <f t="shared" ca="1" si="82"/>
        <v>0</v>
      </c>
      <c r="X83" s="437">
        <f t="shared" ca="1" si="82"/>
        <v>0</v>
      </c>
      <c r="Y83" s="94"/>
      <c r="Z83" s="245"/>
    </row>
    <row r="84" spans="1:26" s="244" customFormat="1" ht="16.5" thickBot="1">
      <c r="A84" s="571">
        <v>9</v>
      </c>
      <c r="B84" s="98"/>
      <c r="C84" s="80" t="s">
        <v>374</v>
      </c>
      <c r="D84" s="438">
        <f t="shared" ref="D84:X84" ca="1" si="83">IFERROR(INDEX(INDIRECT("output"&amp;$A71),$A84,D$26),"")</f>
        <v>1.6534839281759239</v>
      </c>
      <c r="E84" s="439">
        <f t="shared" ca="1" si="83"/>
        <v>2.7266172779831743</v>
      </c>
      <c r="F84" s="439">
        <f t="shared" ca="1" si="83"/>
        <v>4.4964602845648987</v>
      </c>
      <c r="G84" s="439">
        <f t="shared" ca="1" si="83"/>
        <v>7.4153325565496804</v>
      </c>
      <c r="H84" s="439">
        <f t="shared" ca="1" si="83"/>
        <v>12.228942185243048</v>
      </c>
      <c r="I84" s="439">
        <f t="shared" ca="1" si="83"/>
        <v>20.166059860153947</v>
      </c>
      <c r="J84" s="439">
        <f t="shared" ca="1" si="83"/>
        <v>33.249632567842369</v>
      </c>
      <c r="K84" s="439">
        <f t="shared" ca="1" si="83"/>
        <v>54.804987479167018</v>
      </c>
      <c r="L84" s="439">
        <f t="shared" ca="1" si="83"/>
        <v>90.284244405238567</v>
      </c>
      <c r="M84" s="439">
        <f t="shared" ca="1" si="83"/>
        <v>148.58811249749797</v>
      </c>
      <c r="N84" s="439">
        <f t="shared" ca="1" si="83"/>
        <v>244.14317924459746</v>
      </c>
      <c r="O84" s="439">
        <f t="shared" ca="1" si="83"/>
        <v>2729.2338204965063</v>
      </c>
      <c r="P84" s="439">
        <f t="shared" ca="1" si="83"/>
        <v>2889.9215748600764</v>
      </c>
      <c r="Q84" s="439">
        <f t="shared" ca="1" si="83"/>
        <v>3148.9519800860166</v>
      </c>
      <c r="R84" s="439">
        <f t="shared" ca="1" si="83"/>
        <v>3559.9100486682673</v>
      </c>
      <c r="S84" s="439">
        <f t="shared" ca="1" si="83"/>
        <v>4195.5357685955005</v>
      </c>
      <c r="T84" s="439">
        <f t="shared" ca="1" si="83"/>
        <v>5140.4782635423162</v>
      </c>
      <c r="U84" s="439">
        <f t="shared" ca="1" si="83"/>
        <v>10077.695896794714</v>
      </c>
      <c r="V84" s="439">
        <f t="shared" ca="1" si="83"/>
        <v>10077.695896794714</v>
      </c>
      <c r="W84" s="439">
        <f t="shared" ca="1" si="83"/>
        <v>10077.695896794714</v>
      </c>
      <c r="X84" s="440">
        <f t="shared" ca="1" si="83"/>
        <v>10077.695896794714</v>
      </c>
      <c r="Y84" s="94"/>
      <c r="Z84" s="245"/>
    </row>
    <row r="85" spans="1:26" s="244" customFormat="1" ht="16.5" thickBot="1">
      <c r="A85" s="571"/>
      <c r="B85" s="98"/>
      <c r="C85" s="80"/>
      <c r="D85" s="427"/>
      <c r="E85" s="427"/>
      <c r="F85" s="427"/>
      <c r="G85" s="427"/>
      <c r="H85" s="427"/>
      <c r="I85" s="427"/>
      <c r="J85" s="427"/>
      <c r="K85" s="427"/>
      <c r="L85" s="427"/>
      <c r="M85" s="427"/>
      <c r="N85" s="427"/>
      <c r="O85" s="427"/>
      <c r="P85" s="427"/>
      <c r="Q85" s="427"/>
      <c r="R85" s="427"/>
      <c r="S85" s="427"/>
      <c r="T85" s="427"/>
      <c r="U85" s="427"/>
      <c r="V85" s="427"/>
      <c r="W85" s="427"/>
      <c r="X85" s="427"/>
      <c r="Y85" s="94"/>
      <c r="Z85" s="245"/>
    </row>
    <row r="86" spans="1:26" s="9" customFormat="1">
      <c r="A86" s="571">
        <v>10</v>
      </c>
      <c r="B86" s="98"/>
      <c r="C86" s="80" t="s">
        <v>295</v>
      </c>
      <c r="D86" s="508">
        <f t="shared" ref="D86:X86" ca="1" si="84">IFERROR(INDEX(INDIRECT("output"&amp;$A71),$A86,D$26),"")</f>
        <v>0</v>
      </c>
      <c r="E86" s="509">
        <f t="shared" ca="1" si="84"/>
        <v>49.992307667549717</v>
      </c>
      <c r="F86" s="509">
        <f t="shared" ca="1" si="84"/>
        <v>99.974651137579571</v>
      </c>
      <c r="G86" s="431">
        <f t="shared" ca="1" si="84"/>
        <v>149.93734835717532</v>
      </c>
      <c r="H86" s="431">
        <f t="shared" ca="1" si="84"/>
        <v>199.86235822904294</v>
      </c>
      <c r="I86" s="431">
        <f t="shared" ca="1" si="84"/>
        <v>249.71652850662275</v>
      </c>
      <c r="J86" s="431">
        <f t="shared" ca="1" si="84"/>
        <v>299.43964052914413</v>
      </c>
      <c r="K86" s="431">
        <f t="shared" ca="1" si="84"/>
        <v>348.92342146211695</v>
      </c>
      <c r="L86" s="431">
        <f t="shared" ca="1" si="84"/>
        <v>397.97507086448741</v>
      </c>
      <c r="M86" s="431">
        <f t="shared" ca="1" si="84"/>
        <v>446.25472028386918</v>
      </c>
      <c r="N86" s="431">
        <f t="shared" ca="1" si="84"/>
        <v>493.17027725409974</v>
      </c>
      <c r="O86" s="431">
        <f t="shared" ca="1" si="84"/>
        <v>360.26736225712159</v>
      </c>
      <c r="P86" s="431">
        <f t="shared" ca="1" si="84"/>
        <v>388.56918485880095</v>
      </c>
      <c r="Q86" s="431">
        <f t="shared" ca="1" si="84"/>
        <v>413.17629751677362</v>
      </c>
      <c r="R86" s="431">
        <f t="shared" ca="1" si="84"/>
        <v>431.66822257054986</v>
      </c>
      <c r="S86" s="509">
        <f t="shared" ca="1" si="84"/>
        <v>440.45063066292903</v>
      </c>
      <c r="T86" s="509">
        <f t="shared" ca="1" si="84"/>
        <v>434.78088701163102</v>
      </c>
      <c r="U86" s="509">
        <f t="shared" ca="1" si="84"/>
        <v>0</v>
      </c>
      <c r="V86" s="509">
        <f t="shared" ca="1" si="84"/>
        <v>0</v>
      </c>
      <c r="W86" s="509">
        <f t="shared" ca="1" si="84"/>
        <v>0</v>
      </c>
      <c r="X86" s="510">
        <f t="shared" ca="1" si="84"/>
        <v>0</v>
      </c>
      <c r="Y86" s="426"/>
      <c r="Z86" s="247"/>
    </row>
    <row r="87" spans="1:26" s="244" customFormat="1" ht="15.75" thickBot="1">
      <c r="A87" s="571">
        <v>11</v>
      </c>
      <c r="B87" s="98"/>
      <c r="C87" s="80" t="s">
        <v>296</v>
      </c>
      <c r="D87" s="511">
        <f t="shared" ref="D87:X87" ca="1" si="85">IFERROR(INDEX(INDIRECT("output"&amp;$A71),$A87,D$26),"")</f>
        <v>0</v>
      </c>
      <c r="E87" s="512">
        <f t="shared" ca="1" si="85"/>
        <v>0.61718898354999652</v>
      </c>
      <c r="F87" s="512">
        <f t="shared" ca="1" si="85"/>
        <v>1.2342549523157971</v>
      </c>
      <c r="G87" s="513">
        <f t="shared" ca="1" si="85"/>
        <v>1.8510783747799424</v>
      </c>
      <c r="H87" s="513">
        <f t="shared" ca="1" si="85"/>
        <v>2.4674365213462091</v>
      </c>
      <c r="I87" s="513">
        <f t="shared" ca="1" si="85"/>
        <v>3.0829201050200337</v>
      </c>
      <c r="J87" s="513">
        <f t="shared" ca="1" si="85"/>
        <v>3.6967856855449894</v>
      </c>
      <c r="K87" s="513">
        <f t="shared" ca="1" si="85"/>
        <v>4.3076965612607028</v>
      </c>
      <c r="L87" s="513">
        <f t="shared" ca="1" si="85"/>
        <v>4.9132724798084855</v>
      </c>
      <c r="M87" s="513">
        <f t="shared" ca="1" si="85"/>
        <v>5.509317534368753</v>
      </c>
      <c r="N87" s="513">
        <f t="shared" ca="1" si="85"/>
        <v>6.0885219414086382</v>
      </c>
      <c r="O87" s="513">
        <f t="shared" ca="1" si="85"/>
        <v>4.4477452130508848</v>
      </c>
      <c r="P87" s="513">
        <f t="shared" ca="1" si="85"/>
        <v>4.7971504303555665</v>
      </c>
      <c r="Q87" s="513">
        <f t="shared" ca="1" si="85"/>
        <v>5.1009419446515256</v>
      </c>
      <c r="R87" s="513">
        <f t="shared" ca="1" si="85"/>
        <v>5.3292373156858011</v>
      </c>
      <c r="S87" s="512">
        <f t="shared" ca="1" si="85"/>
        <v>5.4376621069497411</v>
      </c>
      <c r="T87" s="512">
        <f t="shared" ca="1" si="85"/>
        <v>5.3676652717485309</v>
      </c>
      <c r="U87" s="512">
        <f t="shared" ca="1" si="85"/>
        <v>0</v>
      </c>
      <c r="V87" s="512">
        <f t="shared" ca="1" si="85"/>
        <v>0</v>
      </c>
      <c r="W87" s="512">
        <f t="shared" ca="1" si="85"/>
        <v>0</v>
      </c>
      <c r="X87" s="514">
        <f t="shared" ca="1" si="85"/>
        <v>0</v>
      </c>
      <c r="Y87" s="94"/>
      <c r="Z87" s="245"/>
    </row>
    <row r="88" spans="1:26" s="244" customFormat="1" ht="15.75" thickBot="1">
      <c r="A88" s="571"/>
      <c r="B88" s="98"/>
      <c r="C88" s="80"/>
      <c r="D88" s="428"/>
      <c r="E88" s="428"/>
      <c r="F88" s="428"/>
      <c r="G88" s="429"/>
      <c r="H88" s="429"/>
      <c r="I88" s="430"/>
      <c r="J88" s="430"/>
      <c r="K88" s="430"/>
      <c r="L88" s="430"/>
      <c r="M88" s="430"/>
      <c r="N88" s="430"/>
      <c r="O88" s="430"/>
      <c r="P88" s="430"/>
      <c r="Q88" s="430"/>
      <c r="R88" s="430"/>
      <c r="S88" s="406"/>
      <c r="T88" s="406"/>
      <c r="U88" s="406"/>
      <c r="V88" s="406"/>
      <c r="W88" s="406"/>
      <c r="X88" s="406"/>
      <c r="Y88" s="94"/>
      <c r="Z88" s="245"/>
    </row>
    <row r="89" spans="1:26" s="244" customFormat="1">
      <c r="A89" s="571">
        <v>12</v>
      </c>
      <c r="B89" s="98"/>
      <c r="C89" s="80" t="s">
        <v>248</v>
      </c>
      <c r="D89" s="534">
        <f t="shared" ref="D89:X89" ca="1" si="86">IFERROR(INDEX(INDIRECT("output"&amp;$A71),$A89,D$26),"")</f>
        <v>2372687.6622169469</v>
      </c>
      <c r="E89" s="535">
        <f t="shared" ca="1" si="86"/>
        <v>0</v>
      </c>
      <c r="F89" s="535">
        <f t="shared" ca="1" si="86"/>
        <v>0</v>
      </c>
      <c r="G89" s="536">
        <f t="shared" ca="1" si="86"/>
        <v>0</v>
      </c>
      <c r="H89" s="536">
        <f t="shared" ca="1" si="86"/>
        <v>0</v>
      </c>
      <c r="I89" s="536">
        <f t="shared" ca="1" si="86"/>
        <v>0</v>
      </c>
      <c r="J89" s="536">
        <f t="shared" ca="1" si="86"/>
        <v>0</v>
      </c>
      <c r="K89" s="536">
        <f t="shared" ca="1" si="86"/>
        <v>0</v>
      </c>
      <c r="L89" s="536">
        <f t="shared" ca="1" si="86"/>
        <v>0</v>
      </c>
      <c r="M89" s="536">
        <f t="shared" ca="1" si="86"/>
        <v>0</v>
      </c>
      <c r="N89" s="536">
        <f t="shared" ca="1" si="86"/>
        <v>0</v>
      </c>
      <c r="O89" s="536">
        <f t="shared" ca="1" si="86"/>
        <v>27729.574634722507</v>
      </c>
      <c r="P89" s="536">
        <f t="shared" ca="1" si="86"/>
        <v>27729.574634722507</v>
      </c>
      <c r="Q89" s="536">
        <f t="shared" ca="1" si="86"/>
        <v>27729.574634722507</v>
      </c>
      <c r="R89" s="536">
        <f t="shared" ca="1" si="86"/>
        <v>27729.574634722507</v>
      </c>
      <c r="S89" s="535">
        <f t="shared" ca="1" si="86"/>
        <v>27729.574634722507</v>
      </c>
      <c r="T89" s="535">
        <f t="shared" ca="1" si="86"/>
        <v>27729.574634722507</v>
      </c>
      <c r="U89" s="535">
        <f t="shared" ca="1" si="86"/>
        <v>81865.546598374349</v>
      </c>
      <c r="V89" s="535">
        <f t="shared" ca="1" si="86"/>
        <v>81865.546598374349</v>
      </c>
      <c r="W89" s="535">
        <f t="shared" ca="1" si="86"/>
        <v>81865.546598374349</v>
      </c>
      <c r="X89" s="537">
        <f t="shared" ca="1" si="86"/>
        <v>81865.546598374349</v>
      </c>
      <c r="Y89" s="94"/>
      <c r="Z89" s="245"/>
    </row>
    <row r="90" spans="1:26" s="244" customFormat="1" ht="15.75" thickBot="1">
      <c r="A90" s="571">
        <v>13</v>
      </c>
      <c r="B90" s="98"/>
      <c r="C90" s="80" t="s">
        <v>293</v>
      </c>
      <c r="D90" s="538">
        <f t="shared" ref="D90:X90" ca="1" si="87">IFERROR(INDEX(INDIRECT("output"&amp;$A71),$A90,D$26),"")</f>
        <v>2546495.5325425416</v>
      </c>
      <c r="E90" s="539">
        <f t="shared" ca="1" si="87"/>
        <v>24.013395525420954</v>
      </c>
      <c r="F90" s="539">
        <f t="shared" ca="1" si="87"/>
        <v>39.562276779561678</v>
      </c>
      <c r="G90" s="540">
        <f t="shared" ca="1" si="87"/>
        <v>65.1810154784133</v>
      </c>
      <c r="H90" s="540">
        <f t="shared" ca="1" si="87"/>
        <v>107.38831114652143</v>
      </c>
      <c r="I90" s="540">
        <f t="shared" ca="1" si="87"/>
        <v>176.91412124976776</v>
      </c>
      <c r="J90" s="540">
        <f t="shared" ca="1" si="87"/>
        <v>291.40307673758446</v>
      </c>
      <c r="K90" s="540">
        <f t="shared" ca="1" si="87"/>
        <v>479.8224497008913</v>
      </c>
      <c r="L90" s="540">
        <f t="shared" ca="1" si="87"/>
        <v>789.59567757347486</v>
      </c>
      <c r="M90" s="540">
        <f t="shared" ca="1" si="87"/>
        <v>1298.0014074896144</v>
      </c>
      <c r="N90" s="540">
        <f t="shared" ca="1" si="87"/>
        <v>2129.9985371874391</v>
      </c>
      <c r="O90" s="540">
        <f t="shared" ca="1" si="87"/>
        <v>57229.565119893639</v>
      </c>
      <c r="P90" s="540">
        <f t="shared" ca="1" si="87"/>
        <v>58357.893922392068</v>
      </c>
      <c r="Q90" s="540">
        <f t="shared" ca="1" si="87"/>
        <v>60177.532566710826</v>
      </c>
      <c r="R90" s="540">
        <f t="shared" ca="1" si="87"/>
        <v>63066.687748440105</v>
      </c>
      <c r="S90" s="539">
        <f t="shared" ca="1" si="87"/>
        <v>67541.302204757492</v>
      </c>
      <c r="T90" s="539">
        <f t="shared" ca="1" si="87"/>
        <v>74207.721879764053</v>
      </c>
      <c r="U90" s="539">
        <f t="shared" ca="1" si="87"/>
        <v>163731.82791272909</v>
      </c>
      <c r="V90" s="539">
        <f t="shared" ca="1" si="87"/>
        <v>163731.82791272909</v>
      </c>
      <c r="W90" s="539">
        <f t="shared" ca="1" si="87"/>
        <v>163731.82791272909</v>
      </c>
      <c r="X90" s="541">
        <f t="shared" ca="1" si="87"/>
        <v>163731.82791272909</v>
      </c>
      <c r="Y90" s="94"/>
      <c r="Z90" s="245"/>
    </row>
    <row r="91" spans="1:26" s="244" customFormat="1" ht="15.75" thickBot="1">
      <c r="A91" s="571"/>
      <c r="B91" s="100"/>
      <c r="C91" s="101"/>
      <c r="D91" s="102"/>
      <c r="E91" s="102"/>
      <c r="F91" s="101"/>
      <c r="G91" s="103"/>
      <c r="H91" s="102"/>
      <c r="I91" s="102"/>
      <c r="J91" s="104"/>
      <c r="K91" s="104"/>
      <c r="L91" s="104"/>
      <c r="M91" s="104"/>
      <c r="N91" s="104"/>
      <c r="O91" s="104"/>
      <c r="P91" s="104"/>
      <c r="Q91" s="104"/>
      <c r="R91" s="104"/>
      <c r="S91" s="102"/>
      <c r="T91" s="102"/>
      <c r="U91" s="102"/>
      <c r="V91" s="102"/>
      <c r="W91" s="102"/>
      <c r="X91" s="102"/>
      <c r="Y91" s="105"/>
      <c r="Z91" s="245"/>
    </row>
    <row r="92" spans="1:26" s="65" customFormat="1" ht="15.75" thickBot="1">
      <c r="A92" s="571"/>
    </row>
    <row r="93" spans="1:26" s="1" customFormat="1" ht="21.75" thickBot="1">
      <c r="A93" s="571">
        <v>3</v>
      </c>
      <c r="B93" s="637" t="s">
        <v>81</v>
      </c>
      <c r="C93" s="638"/>
      <c r="D93" s="638"/>
      <c r="E93" s="638"/>
      <c r="F93" s="638"/>
      <c r="G93" s="638"/>
      <c r="H93" s="638"/>
      <c r="I93" s="638"/>
      <c r="J93" s="638"/>
      <c r="K93" s="638"/>
      <c r="L93" s="638"/>
      <c r="M93" s="638"/>
      <c r="N93" s="638"/>
      <c r="O93" s="638"/>
      <c r="P93" s="638"/>
      <c r="Q93" s="638"/>
      <c r="R93" s="638"/>
      <c r="S93" s="638"/>
      <c r="T93" s="638"/>
      <c r="U93" s="638"/>
      <c r="V93" s="638"/>
      <c r="W93" s="638"/>
      <c r="X93" s="638"/>
      <c r="Y93" s="639"/>
      <c r="Z93" s="65"/>
    </row>
    <row r="94" spans="1:26" s="244" customFormat="1">
      <c r="A94" s="571"/>
      <c r="B94" s="93"/>
      <c r="C94" s="82"/>
      <c r="D94" s="82"/>
      <c r="E94" s="82"/>
      <c r="F94" s="82"/>
      <c r="G94" s="82"/>
      <c r="H94" s="82"/>
      <c r="I94" s="82"/>
      <c r="J94" s="82"/>
      <c r="K94" s="82"/>
      <c r="L94" s="82"/>
      <c r="M94" s="82"/>
      <c r="N94" s="82"/>
      <c r="O94" s="82"/>
      <c r="P94" s="82"/>
      <c r="Q94" s="82"/>
      <c r="R94" s="82"/>
      <c r="S94" s="82"/>
      <c r="T94" s="82"/>
      <c r="U94" s="82"/>
      <c r="V94" s="82"/>
      <c r="W94" s="82"/>
      <c r="X94" s="82"/>
      <c r="Y94" s="94"/>
      <c r="Z94" s="245"/>
    </row>
    <row r="95" spans="1:26" s="244" customFormat="1" ht="18">
      <c r="A95" s="571"/>
      <c r="B95" s="93"/>
      <c r="C95" s="82"/>
      <c r="D95" s="142" t="s">
        <v>93</v>
      </c>
      <c r="E95" s="82"/>
      <c r="F95" s="82"/>
      <c r="G95" s="82"/>
      <c r="H95" s="82"/>
      <c r="I95" s="82"/>
      <c r="J95" s="82"/>
      <c r="K95" s="82"/>
      <c r="L95" s="82"/>
      <c r="M95" s="82"/>
      <c r="N95" s="95" t="s">
        <v>31</v>
      </c>
      <c r="O95" s="82"/>
      <c r="P95" s="82"/>
      <c r="Q95" s="82"/>
      <c r="R95" s="82"/>
      <c r="S95" s="82"/>
      <c r="T95" s="82"/>
      <c r="U95" s="82"/>
      <c r="V95" s="82"/>
      <c r="W95" s="82"/>
      <c r="X95" s="142" t="s">
        <v>93</v>
      </c>
      <c r="Y95" s="94"/>
      <c r="Z95" s="245"/>
    </row>
    <row r="96" spans="1:26" s="244" customFormat="1" ht="10.15" customHeight="1">
      <c r="A96" s="571"/>
      <c r="B96" s="93"/>
      <c r="C96" s="380" t="s">
        <v>130</v>
      </c>
      <c r="D96" s="262">
        <v>0</v>
      </c>
      <c r="E96" s="264">
        <f t="shared" ref="E96" si="88">D96+length/20</f>
        <v>50</v>
      </c>
      <c r="F96" s="264">
        <f t="shared" ref="F96" si="89">E96+length/20</f>
        <v>100</v>
      </c>
      <c r="G96" s="264">
        <f t="shared" ref="G96" si="90">F96+length/20</f>
        <v>150</v>
      </c>
      <c r="H96" s="264">
        <f t="shared" ref="H96" si="91">G96+length/20</f>
        <v>200</v>
      </c>
      <c r="I96" s="264">
        <f t="shared" ref="I96" si="92">H96+length/20</f>
        <v>250</v>
      </c>
      <c r="J96" s="264">
        <f t="shared" ref="J96" si="93">I96+length/20</f>
        <v>300</v>
      </c>
      <c r="K96" s="264">
        <f t="shared" ref="K96" si="94">J96+length/20</f>
        <v>350</v>
      </c>
      <c r="L96" s="264">
        <f t="shared" ref="L96" si="95">K96+length/20</f>
        <v>400</v>
      </c>
      <c r="M96" s="264">
        <f t="shared" ref="M96" si="96">L96+length/20</f>
        <v>450</v>
      </c>
      <c r="N96" s="261">
        <f t="shared" ref="N96" si="97">M96+length/20</f>
        <v>500</v>
      </c>
      <c r="O96" s="264">
        <f t="shared" ref="O96" si="98">N96+length/20</f>
        <v>550</v>
      </c>
      <c r="P96" s="264">
        <f t="shared" ref="P96" si="99">O96+length/20</f>
        <v>600</v>
      </c>
      <c r="Q96" s="264">
        <f t="shared" ref="Q96" si="100">P96+length/20</f>
        <v>650</v>
      </c>
      <c r="R96" s="264">
        <f t="shared" ref="R96" si="101">Q96+length/20</f>
        <v>700</v>
      </c>
      <c r="S96" s="264">
        <f t="shared" ref="S96" si="102">R96+length/20</f>
        <v>750</v>
      </c>
      <c r="T96" s="264">
        <f t="shared" ref="T96" si="103">S96+length/20</f>
        <v>800</v>
      </c>
      <c r="U96" s="264">
        <f t="shared" ref="U96" si="104">T96+length/20</f>
        <v>850</v>
      </c>
      <c r="V96" s="264">
        <f t="shared" ref="V96" si="105">U96+length/20</f>
        <v>900</v>
      </c>
      <c r="W96" s="264">
        <f t="shared" ref="W96" si="106">V96+length/20</f>
        <v>950</v>
      </c>
      <c r="X96" s="261">
        <f t="shared" ref="X96" si="107">W96+length/20</f>
        <v>1000</v>
      </c>
      <c r="Y96" s="94"/>
      <c r="Z96" s="245"/>
    </row>
    <row r="97" spans="1:26" s="244" customFormat="1" ht="24" customHeight="1" thickBot="1">
      <c r="A97" s="571"/>
      <c r="B97" s="93"/>
      <c r="C97" s="97" t="s">
        <v>245</v>
      </c>
      <c r="D97" s="522">
        <f>Design!D97</f>
        <v>0</v>
      </c>
      <c r="E97" s="523">
        <f>Design!E97</f>
        <v>0</v>
      </c>
      <c r="F97" s="523">
        <f>Design!F97</f>
        <v>0</v>
      </c>
      <c r="G97" s="523">
        <f>Design!G97</f>
        <v>0</v>
      </c>
      <c r="H97" s="523">
        <f>Design!H97</f>
        <v>0</v>
      </c>
      <c r="I97" s="523">
        <f>Design!I97</f>
        <v>0</v>
      </c>
      <c r="J97" s="523">
        <f>Design!J97</f>
        <v>0</v>
      </c>
      <c r="K97" s="523">
        <f>Design!K97</f>
        <v>0</v>
      </c>
      <c r="L97" s="523">
        <f>Design!L97</f>
        <v>0</v>
      </c>
      <c r="M97" s="523">
        <f>Design!M97</f>
        <v>0</v>
      </c>
      <c r="N97" s="522">
        <f>Design!N97</f>
        <v>0</v>
      </c>
      <c r="O97" s="523">
        <f>Design!O97</f>
        <v>0</v>
      </c>
      <c r="P97" s="523">
        <f>Design!P97</f>
        <v>0</v>
      </c>
      <c r="Q97" s="523">
        <f>Design!Q97</f>
        <v>0</v>
      </c>
      <c r="R97" s="523">
        <f>Design!R97</f>
        <v>0</v>
      </c>
      <c r="S97" s="523">
        <f>Design!S97</f>
        <v>0</v>
      </c>
      <c r="T97" s="523">
        <f>Design!T97</f>
        <v>0</v>
      </c>
      <c r="U97" s="523">
        <f>Design!U97</f>
        <v>0</v>
      </c>
      <c r="V97" s="523">
        <f>Design!V97</f>
        <v>0</v>
      </c>
      <c r="W97" s="523">
        <f>Design!W97</f>
        <v>0</v>
      </c>
      <c r="X97" s="522">
        <f>Design!X97</f>
        <v>0</v>
      </c>
      <c r="Y97" s="94"/>
      <c r="Z97" s="245"/>
    </row>
    <row r="98" spans="1:26" s="244" customFormat="1" ht="15.75">
      <c r="A98" s="571">
        <v>2</v>
      </c>
      <c r="B98" s="96"/>
      <c r="C98" s="97" t="s">
        <v>83</v>
      </c>
      <c r="D98" s="110">
        <f t="shared" ref="D98:X98" ca="1" si="108">IFERROR(INDEX(INDIRECT("output"&amp;$A93),$A98,D$26),"")</f>
        <v>32.942113333333339</v>
      </c>
      <c r="E98" s="111">
        <f t="shared" ca="1" si="108"/>
        <v>38.283905624665053</v>
      </c>
      <c r="F98" s="111">
        <f t="shared" ca="1" si="108"/>
        <v>43.625697915996781</v>
      </c>
      <c r="G98" s="111">
        <f t="shared" ca="1" si="108"/>
        <v>48.967490207328495</v>
      </c>
      <c r="H98" s="111">
        <f t="shared" ca="1" si="108"/>
        <v>54.30928249866021</v>
      </c>
      <c r="I98" s="111">
        <f t="shared" ca="1" si="108"/>
        <v>59.651074789991938</v>
      </c>
      <c r="J98" s="111">
        <f t="shared" ca="1" si="108"/>
        <v>64.992867081323652</v>
      </c>
      <c r="K98" s="111">
        <f t="shared" ca="1" si="108"/>
        <v>70.334659372655366</v>
      </c>
      <c r="L98" s="111">
        <f t="shared" ca="1" si="108"/>
        <v>75.676451663987095</v>
      </c>
      <c r="M98" s="111">
        <f t="shared" ca="1" si="108"/>
        <v>80.461911301671805</v>
      </c>
      <c r="N98" s="111">
        <f t="shared" ca="1" si="108"/>
        <v>78.3075819184007</v>
      </c>
      <c r="O98" s="111">
        <f t="shared" ca="1" si="108"/>
        <v>71.906418502147176</v>
      </c>
      <c r="P98" s="111">
        <f t="shared" ca="1" si="108"/>
        <v>65.368506234406993</v>
      </c>
      <c r="Q98" s="111">
        <f t="shared" ca="1" si="108"/>
        <v>58.830593966666804</v>
      </c>
      <c r="R98" s="111">
        <f t="shared" ca="1" si="108"/>
        <v>52.292681698926636</v>
      </c>
      <c r="S98" s="111">
        <f t="shared" ca="1" si="108"/>
        <v>45.754769431186446</v>
      </c>
      <c r="T98" s="111">
        <f t="shared" ca="1" si="108"/>
        <v>39.216857163446278</v>
      </c>
      <c r="U98" s="111">
        <f t="shared" ca="1" si="108"/>
        <v>32.678944895706088</v>
      </c>
      <c r="V98" s="111">
        <f t="shared" ca="1" si="108"/>
        <v>26.141032627965913</v>
      </c>
      <c r="W98" s="111">
        <f t="shared" ca="1" si="108"/>
        <v>19.603120360225724</v>
      </c>
      <c r="X98" s="381">
        <f t="shared" ca="1" si="108"/>
        <v>13.06520809248555</v>
      </c>
      <c r="Y98" s="94"/>
      <c r="Z98" s="245"/>
    </row>
    <row r="99" spans="1:26" s="244" customFormat="1" ht="15.75">
      <c r="A99" s="571">
        <v>3</v>
      </c>
      <c r="B99" s="96"/>
      <c r="C99" s="97" t="s">
        <v>246</v>
      </c>
      <c r="D99" s="112">
        <f t="shared" ref="D99:X99" ca="1" si="109">IFERROR(INDEX(INDIRECT("output"&amp;$A93),$A99,D$26),"")</f>
        <v>0.94588431736486556</v>
      </c>
      <c r="E99" s="113">
        <f t="shared" ca="1" si="109"/>
        <v>1.1188330607098536</v>
      </c>
      <c r="F99" s="113">
        <f t="shared" ca="1" si="109"/>
        <v>1.2917818040548417</v>
      </c>
      <c r="G99" s="113">
        <f t="shared" ca="1" si="109"/>
        <v>1.4647305473998293</v>
      </c>
      <c r="H99" s="113">
        <f t="shared" ca="1" si="109"/>
        <v>1.6376792907448177</v>
      </c>
      <c r="I99" s="113">
        <f t="shared" ca="1" si="109"/>
        <v>1.8106280340898051</v>
      </c>
      <c r="J99" s="113">
        <f t="shared" ca="1" si="109"/>
        <v>1.9835767774347932</v>
      </c>
      <c r="K99" s="113">
        <f t="shared" ca="1" si="109"/>
        <v>2.1565255207797809</v>
      </c>
      <c r="L99" s="113">
        <f t="shared" ca="1" si="109"/>
        <v>2.329474264124769</v>
      </c>
      <c r="M99" s="113">
        <f t="shared" ca="1" si="109"/>
        <v>2.4842781649421504</v>
      </c>
      <c r="N99" s="113">
        <f t="shared" ca="1" si="109"/>
        <v>2.4168327274500694</v>
      </c>
      <c r="O99" s="113">
        <f t="shared" ca="1" si="109"/>
        <v>2.2122626955419546</v>
      </c>
      <c r="P99" s="113">
        <f t="shared" ca="1" si="109"/>
        <v>2.0029424260578934</v>
      </c>
      <c r="Q99" s="113">
        <f t="shared" ca="1" si="109"/>
        <v>1.7936221565738322</v>
      </c>
      <c r="R99" s="113">
        <f t="shared" ca="1" si="109"/>
        <v>1.5843018870897709</v>
      </c>
      <c r="S99" s="113">
        <f t="shared" ca="1" si="109"/>
        <v>1.3749816176057092</v>
      </c>
      <c r="T99" s="113">
        <f t="shared" ca="1" si="109"/>
        <v>1.1656613481216482</v>
      </c>
      <c r="U99" s="113">
        <f t="shared" ca="1" si="109"/>
        <v>0.95634107863758644</v>
      </c>
      <c r="V99" s="113">
        <f t="shared" ca="1" si="109"/>
        <v>0.74702080915352531</v>
      </c>
      <c r="W99" s="113">
        <f t="shared" ca="1" si="109"/>
        <v>0.53770053966946352</v>
      </c>
      <c r="X99" s="382">
        <f t="shared" ca="1" si="109"/>
        <v>0.43293457681660197</v>
      </c>
      <c r="Y99" s="94"/>
      <c r="Z99" s="245"/>
    </row>
    <row r="100" spans="1:26" s="244" customFormat="1" ht="16.5" thickBot="1">
      <c r="A100" s="571"/>
      <c r="B100" s="96"/>
      <c r="C100" s="97"/>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94"/>
      <c r="Z100" s="245"/>
    </row>
    <row r="101" spans="1:26" s="244" customFormat="1" ht="15.75">
      <c r="A101" s="571">
        <v>4</v>
      </c>
      <c r="B101" s="96"/>
      <c r="C101" s="97" t="s">
        <v>254</v>
      </c>
      <c r="D101" s="432">
        <f t="shared" ref="D101:X101" ca="1" si="110">IF(D98="","",INDEX(INDIRECT("output"&amp;$A93),$A101,D$26))</f>
        <v>173809.52380952382</v>
      </c>
      <c r="E101" s="433">
        <f t="shared" ca="1" si="110"/>
        <v>173809.52380952382</v>
      </c>
      <c r="F101" s="433">
        <f t="shared" ca="1" si="110"/>
        <v>173809.52380952382</v>
      </c>
      <c r="G101" s="433">
        <f t="shared" ca="1" si="110"/>
        <v>173809.52380952382</v>
      </c>
      <c r="H101" s="433">
        <f t="shared" ca="1" si="110"/>
        <v>173809.52380952382</v>
      </c>
      <c r="I101" s="433">
        <f t="shared" ca="1" si="110"/>
        <v>173809.52380952382</v>
      </c>
      <c r="J101" s="433">
        <f t="shared" ca="1" si="110"/>
        <v>173809.52380952382</v>
      </c>
      <c r="K101" s="433">
        <f t="shared" ca="1" si="110"/>
        <v>173809.52380952382</v>
      </c>
      <c r="L101" s="433">
        <f t="shared" ca="1" si="110"/>
        <v>173809.52380952382</v>
      </c>
      <c r="M101" s="433">
        <f t="shared" ca="1" si="110"/>
        <v>173809.52380952382</v>
      </c>
      <c r="N101" s="433">
        <f t="shared" ca="1" si="110"/>
        <v>173809.52380952382</v>
      </c>
      <c r="O101" s="433">
        <f t="shared" ca="1" si="110"/>
        <v>173809.52380952382</v>
      </c>
      <c r="P101" s="433">
        <f t="shared" ca="1" si="110"/>
        <v>173809.52380952382</v>
      </c>
      <c r="Q101" s="433">
        <f t="shared" ca="1" si="110"/>
        <v>173809.52380952382</v>
      </c>
      <c r="R101" s="433">
        <f t="shared" ca="1" si="110"/>
        <v>173809.52380952382</v>
      </c>
      <c r="S101" s="433">
        <f t="shared" ca="1" si="110"/>
        <v>173809.52380952382</v>
      </c>
      <c r="T101" s="433">
        <f t="shared" ca="1" si="110"/>
        <v>173809.52380952382</v>
      </c>
      <c r="U101" s="433">
        <f t="shared" ca="1" si="110"/>
        <v>173809.52380952382</v>
      </c>
      <c r="V101" s="433">
        <f t="shared" ca="1" si="110"/>
        <v>173809.52380952382</v>
      </c>
      <c r="W101" s="433">
        <f t="shared" ca="1" si="110"/>
        <v>173809.52380952382</v>
      </c>
      <c r="X101" s="434">
        <f t="shared" ca="1" si="110"/>
        <v>173809.52380952382</v>
      </c>
      <c r="Y101" s="94"/>
      <c r="Z101" s="245"/>
    </row>
    <row r="102" spans="1:26" s="244" customFormat="1" ht="15.75">
      <c r="A102" s="571">
        <v>5</v>
      </c>
      <c r="B102" s="96"/>
      <c r="C102" s="97" t="s">
        <v>307</v>
      </c>
      <c r="D102" s="435">
        <f t="shared" ref="D102:X102" ca="1" si="111">IFERROR(INDEX(INDIRECT("output"&amp;$A93),$A102,D$26),"")</f>
        <v>5.178030250200675</v>
      </c>
      <c r="E102" s="436">
        <f t="shared" ca="1" si="111"/>
        <v>8.4909915010076045</v>
      </c>
      <c r="F102" s="436">
        <f t="shared" ca="1" si="111"/>
        <v>13.923965089716305</v>
      </c>
      <c r="G102" s="436">
        <f t="shared" ca="1" si="111"/>
        <v>22.833163720835572</v>
      </c>
      <c r="H102" s="436">
        <f t="shared" ca="1" si="111"/>
        <v>37.441048980248375</v>
      </c>
      <c r="I102" s="436">
        <f t="shared" ca="1" si="111"/>
        <v>61.386935407504865</v>
      </c>
      <c r="J102" s="436">
        <f t="shared" ca="1" si="111"/>
        <v>100.62276035246461</v>
      </c>
      <c r="K102" s="436">
        <f t="shared" ca="1" si="111"/>
        <v>164.86212767960205</v>
      </c>
      <c r="L102" s="436">
        <f t="shared" ca="1" si="111"/>
        <v>269.90214146199793</v>
      </c>
      <c r="M102" s="436">
        <f t="shared" ca="1" si="111"/>
        <v>514.49383991148329</v>
      </c>
      <c r="N102" s="436">
        <f t="shared" ca="1" si="111"/>
        <v>719.91085020929404</v>
      </c>
      <c r="O102" s="436">
        <f t="shared" ca="1" si="111"/>
        <v>14118.726683761806</v>
      </c>
      <c r="P102" s="436">
        <f t="shared" ca="1" si="111"/>
        <v>14089.093908702342</v>
      </c>
      <c r="Q102" s="436">
        <f t="shared" ca="1" si="111"/>
        <v>14070.962745958854</v>
      </c>
      <c r="R102" s="436">
        <f t="shared" ca="1" si="111"/>
        <v>14059.876999928201</v>
      </c>
      <c r="S102" s="436">
        <f t="shared" ca="1" si="111"/>
        <v>14053.101824040952</v>
      </c>
      <c r="T102" s="436">
        <f t="shared" ca="1" si="111"/>
        <v>14048.962088724897</v>
      </c>
      <c r="U102" s="436">
        <f t="shared" ca="1" si="111"/>
        <v>14046.432966235941</v>
      </c>
      <c r="V102" s="436">
        <f t="shared" ca="1" si="111"/>
        <v>14044.887916971516</v>
      </c>
      <c r="W102" s="436">
        <f t="shared" ca="1" si="111"/>
        <v>14043.944055649326</v>
      </c>
      <c r="X102" s="437">
        <f t="shared" ca="1" si="111"/>
        <v>14043.367450533535</v>
      </c>
      <c r="Y102" s="94"/>
      <c r="Z102" s="245"/>
    </row>
    <row r="103" spans="1:26" s="244" customFormat="1" ht="15.75">
      <c r="A103" s="571">
        <v>6</v>
      </c>
      <c r="B103" s="96"/>
      <c r="C103" s="97" t="s">
        <v>308</v>
      </c>
      <c r="D103" s="435">
        <f t="shared" ref="D103:X103" ca="1" si="112">IFERROR(INDEX(INDIRECT("output"&amp;$A93),$A103,D$26),"")</f>
        <v>173799.51536862948</v>
      </c>
      <c r="E103" s="436">
        <f t="shared" ca="1" si="112"/>
        <v>0</v>
      </c>
      <c r="F103" s="436">
        <f t="shared" ca="1" si="112"/>
        <v>0</v>
      </c>
      <c r="G103" s="436">
        <f t="shared" ca="1" si="112"/>
        <v>0</v>
      </c>
      <c r="H103" s="436">
        <f t="shared" ca="1" si="112"/>
        <v>0</v>
      </c>
      <c r="I103" s="436">
        <f t="shared" ca="1" si="112"/>
        <v>0</v>
      </c>
      <c r="J103" s="436">
        <f t="shared" ca="1" si="112"/>
        <v>0</v>
      </c>
      <c r="K103" s="436">
        <f t="shared" ca="1" si="112"/>
        <v>0</v>
      </c>
      <c r="L103" s="436">
        <f t="shared" ca="1" si="112"/>
        <v>0</v>
      </c>
      <c r="M103" s="436">
        <f t="shared" ca="1" si="112"/>
        <v>0</v>
      </c>
      <c r="N103" s="436">
        <f t="shared" ca="1" si="112"/>
        <v>0</v>
      </c>
      <c r="O103" s="436">
        <f t="shared" ca="1" si="112"/>
        <v>0</v>
      </c>
      <c r="P103" s="436">
        <f t="shared" ca="1" si="112"/>
        <v>0</v>
      </c>
      <c r="Q103" s="436">
        <f t="shared" ca="1" si="112"/>
        <v>0</v>
      </c>
      <c r="R103" s="436">
        <f t="shared" ca="1" si="112"/>
        <v>0</v>
      </c>
      <c r="S103" s="436">
        <f t="shared" ca="1" si="112"/>
        <v>0</v>
      </c>
      <c r="T103" s="436">
        <f t="shared" ca="1" si="112"/>
        <v>0</v>
      </c>
      <c r="U103" s="436">
        <f t="shared" ca="1" si="112"/>
        <v>0</v>
      </c>
      <c r="V103" s="436">
        <f t="shared" ca="1" si="112"/>
        <v>0</v>
      </c>
      <c r="W103" s="436">
        <f t="shared" ca="1" si="112"/>
        <v>0</v>
      </c>
      <c r="X103" s="437">
        <f t="shared" ca="1" si="112"/>
        <v>144835.80273564614</v>
      </c>
      <c r="Y103" s="94"/>
      <c r="Z103" s="245"/>
    </row>
    <row r="104" spans="1:26" s="244" customFormat="1" ht="15.75">
      <c r="A104" s="571">
        <v>7</v>
      </c>
      <c r="B104" s="98"/>
      <c r="C104" s="80" t="s">
        <v>247</v>
      </c>
      <c r="D104" s="435">
        <f t="shared" ref="D104:X104" ca="1" si="113">IFERROR(INDEX(INDIRECT("output"&amp;$A93),$A104,D$26),"")</f>
        <v>0</v>
      </c>
      <c r="E104" s="436">
        <f t="shared" ca="1" si="113"/>
        <v>0</v>
      </c>
      <c r="F104" s="436">
        <f t="shared" ca="1" si="113"/>
        <v>0</v>
      </c>
      <c r="G104" s="436">
        <f t="shared" ca="1" si="113"/>
        <v>0</v>
      </c>
      <c r="H104" s="436">
        <f t="shared" ca="1" si="113"/>
        <v>0</v>
      </c>
      <c r="I104" s="436">
        <f t="shared" ca="1" si="113"/>
        <v>0</v>
      </c>
      <c r="J104" s="436">
        <f t="shared" ca="1" si="113"/>
        <v>0</v>
      </c>
      <c r="K104" s="436">
        <f t="shared" ca="1" si="113"/>
        <v>0</v>
      </c>
      <c r="L104" s="436">
        <f t="shared" ca="1" si="113"/>
        <v>0</v>
      </c>
      <c r="M104" s="436">
        <f t="shared" ca="1" si="113"/>
        <v>0</v>
      </c>
      <c r="N104" s="436">
        <f t="shared" ca="1" si="113"/>
        <v>0</v>
      </c>
      <c r="O104" s="436">
        <f t="shared" ca="1" si="113"/>
        <v>14042.332734012187</v>
      </c>
      <c r="P104" s="436">
        <f t="shared" ca="1" si="113"/>
        <v>14042.332734012187</v>
      </c>
      <c r="Q104" s="436">
        <f t="shared" ca="1" si="113"/>
        <v>14042.332734012187</v>
      </c>
      <c r="R104" s="436">
        <f t="shared" ca="1" si="113"/>
        <v>14042.332734012187</v>
      </c>
      <c r="S104" s="436">
        <f t="shared" ca="1" si="113"/>
        <v>14042.332734012187</v>
      </c>
      <c r="T104" s="436">
        <f t="shared" ca="1" si="113"/>
        <v>14042.332734012187</v>
      </c>
      <c r="U104" s="436">
        <f t="shared" ca="1" si="113"/>
        <v>14042.332734012187</v>
      </c>
      <c r="V104" s="436">
        <f t="shared" ca="1" si="113"/>
        <v>14042.332734012187</v>
      </c>
      <c r="W104" s="436">
        <f t="shared" ca="1" si="113"/>
        <v>14042.332734012187</v>
      </c>
      <c r="X104" s="437">
        <f t="shared" ca="1" si="113"/>
        <v>14042.332734012187</v>
      </c>
      <c r="Y104" s="94"/>
      <c r="Z104" s="245"/>
    </row>
    <row r="105" spans="1:26" s="244" customFormat="1" ht="15.75">
      <c r="A105" s="571">
        <v>8</v>
      </c>
      <c r="B105" s="98"/>
      <c r="C105" s="80" t="s">
        <v>309</v>
      </c>
      <c r="D105" s="435">
        <f t="shared" ref="D105:X105" ca="1" si="114">IFERROR(INDEX(INDIRECT("output"&amp;$A93),$A105,D$26)-D103,"")</f>
        <v>0</v>
      </c>
      <c r="E105" s="436">
        <f t="shared" ca="1" si="114"/>
        <v>173793.12307410524</v>
      </c>
      <c r="F105" s="436">
        <f t="shared" ca="1" si="114"/>
        <v>173782.64724290132</v>
      </c>
      <c r="G105" s="436">
        <f t="shared" ca="1" si="114"/>
        <v>173765.47954417064</v>
      </c>
      <c r="H105" s="436">
        <f t="shared" ca="1" si="114"/>
        <v>173737.34726973559</v>
      </c>
      <c r="I105" s="436">
        <f t="shared" ca="1" si="114"/>
        <v>173691.25485594576</v>
      </c>
      <c r="J105" s="436">
        <f t="shared" ca="1" si="114"/>
        <v>173615.7587268762</v>
      </c>
      <c r="K105" s="436">
        <f t="shared" ca="1" si="114"/>
        <v>173492.16673258736</v>
      </c>
      <c r="L105" s="436">
        <f t="shared" ca="1" si="114"/>
        <v>173290.02183469388</v>
      </c>
      <c r="M105" s="436">
        <f t="shared" ca="1" si="114"/>
        <v>172550.68961510735</v>
      </c>
      <c r="N105" s="436">
        <f t="shared" ca="1" si="114"/>
        <v>172422.12797852489</v>
      </c>
      <c r="O105" s="436">
        <f t="shared" ca="1" si="114"/>
        <v>144379.62932479035</v>
      </c>
      <c r="P105" s="436">
        <f t="shared" ca="1" si="114"/>
        <v>144559.08474563618</v>
      </c>
      <c r="Q105" s="436">
        <f t="shared" ca="1" si="114"/>
        <v>144668.85305961914</v>
      </c>
      <c r="R105" s="436">
        <f t="shared" ca="1" si="114"/>
        <v>144735.94735661769</v>
      </c>
      <c r="S105" s="436">
        <f t="shared" ca="1" si="114"/>
        <v>144776.94062624747</v>
      </c>
      <c r="T105" s="436">
        <f t="shared" ca="1" si="114"/>
        <v>144801.98081626263</v>
      </c>
      <c r="U105" s="436">
        <f t="shared" ca="1" si="114"/>
        <v>144817.27441167636</v>
      </c>
      <c r="V105" s="436">
        <f t="shared" ca="1" si="114"/>
        <v>144826.61465723318</v>
      </c>
      <c r="W105" s="436">
        <f t="shared" ca="1" si="114"/>
        <v>144832.31895077421</v>
      </c>
      <c r="X105" s="437">
        <f t="shared" ca="1" si="114"/>
        <v>0</v>
      </c>
      <c r="Y105" s="94"/>
      <c r="Z105" s="245"/>
    </row>
    <row r="106" spans="1:26" s="244" customFormat="1" ht="16.5" thickBot="1">
      <c r="A106" s="571">
        <v>9</v>
      </c>
      <c r="B106" s="98"/>
      <c r="C106" s="80" t="s">
        <v>374</v>
      </c>
      <c r="D106" s="438">
        <f t="shared" ref="D106:X106" ca="1" si="115">IFERROR(INDEX(INDIRECT("output"&amp;$A93),$A106,D$26),"")</f>
        <v>4.8304106441530861</v>
      </c>
      <c r="E106" s="439">
        <f t="shared" ca="1" si="115"/>
        <v>7.9097439175358728</v>
      </c>
      <c r="F106" s="439">
        <f t="shared" ca="1" si="115"/>
        <v>12.952601532780928</v>
      </c>
      <c r="G106" s="439">
        <f t="shared" ca="1" si="115"/>
        <v>21.211101632338849</v>
      </c>
      <c r="H106" s="439">
        <f t="shared" ca="1" si="115"/>
        <v>34.735490807994651</v>
      </c>
      <c r="I106" s="439">
        <f t="shared" ca="1" si="115"/>
        <v>56.882018170549706</v>
      </c>
      <c r="J106" s="439">
        <f t="shared" ca="1" si="115"/>
        <v>93.142322295149768</v>
      </c>
      <c r="K106" s="439">
        <f t="shared" ca="1" si="115"/>
        <v>152.49494925684078</v>
      </c>
      <c r="L106" s="439">
        <f t="shared" ca="1" si="115"/>
        <v>249.59983336795077</v>
      </c>
      <c r="M106" s="439">
        <f t="shared" ca="1" si="115"/>
        <v>744.34035450500289</v>
      </c>
      <c r="N106" s="439">
        <f t="shared" ca="1" si="115"/>
        <v>667.48498078963519</v>
      </c>
      <c r="O106" s="439">
        <f t="shared" ca="1" si="115"/>
        <v>1268.8350669594756</v>
      </c>
      <c r="P106" s="439">
        <f t="shared" ca="1" si="115"/>
        <v>1119.0124211731102</v>
      </c>
      <c r="Q106" s="439">
        <f t="shared" ca="1" si="115"/>
        <v>1027.3752699336164</v>
      </c>
      <c r="R106" s="439">
        <f t="shared" ca="1" si="115"/>
        <v>971.36671896572875</v>
      </c>
      <c r="S106" s="439">
        <f t="shared" ca="1" si="115"/>
        <v>937.14862522321494</v>
      </c>
      <c r="T106" s="439">
        <f t="shared" ca="1" si="115"/>
        <v>916.2481705241039</v>
      </c>
      <c r="U106" s="439">
        <f t="shared" ca="1" si="115"/>
        <v>903.48369759931336</v>
      </c>
      <c r="V106" s="439">
        <f t="shared" ca="1" si="115"/>
        <v>895.68850130693318</v>
      </c>
      <c r="W106" s="439">
        <f t="shared" ca="1" si="115"/>
        <v>890.92806908807302</v>
      </c>
      <c r="X106" s="440">
        <f t="shared" ca="1" si="115"/>
        <v>883.45927849711779</v>
      </c>
      <c r="Y106" s="94"/>
      <c r="Z106" s="245"/>
    </row>
    <row r="107" spans="1:26" s="244" customFormat="1" ht="16.5" thickBot="1">
      <c r="A107" s="571"/>
      <c r="B107" s="98"/>
      <c r="C107" s="80"/>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94"/>
      <c r="Z107" s="245"/>
    </row>
    <row r="108" spans="1:26" s="9" customFormat="1">
      <c r="A108" s="571">
        <v>10</v>
      </c>
      <c r="B108" s="98"/>
      <c r="C108" s="80" t="s">
        <v>295</v>
      </c>
      <c r="D108" s="508">
        <f t="shared" ref="D108:X108" ca="1" si="116">IFERROR(INDEX(INDIRECT("output"&amp;$A93),$A108,D$26),"")</f>
        <v>0</v>
      </c>
      <c r="E108" s="509">
        <f t="shared" ca="1" si="116"/>
        <v>49.995281980222074</v>
      </c>
      <c r="F108" s="509">
        <f t="shared" ca="1" si="116"/>
        <v>99.98453676988845</v>
      </c>
      <c r="G108" s="431">
        <f t="shared" ca="1" si="116"/>
        <v>149.96198919565416</v>
      </c>
      <c r="H108" s="431">
        <f t="shared" ca="1" si="116"/>
        <v>199.91694754325741</v>
      </c>
      <c r="I108" s="431">
        <f t="shared" ca="1" si="116"/>
        <v>249.82988712156583</v>
      </c>
      <c r="J108" s="431">
        <f t="shared" ca="1" si="116"/>
        <v>299.66555615871789</v>
      </c>
      <c r="K108" s="431">
        <f t="shared" ca="1" si="116"/>
        <v>349.36093848890886</v>
      </c>
      <c r="L108" s="431">
        <f t="shared" ca="1" si="116"/>
        <v>398.80443381135035</v>
      </c>
      <c r="M108" s="431">
        <f t="shared" ca="1" si="116"/>
        <v>490.80883935999248</v>
      </c>
      <c r="N108" s="431">
        <f t="shared" ca="1" si="116"/>
        <v>496.00886130808533</v>
      </c>
      <c r="O108" s="431">
        <f t="shared" ca="1" si="116"/>
        <v>373.80479373130657</v>
      </c>
      <c r="P108" s="431">
        <f t="shared" ca="1" si="116"/>
        <v>332.68392105845044</v>
      </c>
      <c r="Q108" s="431">
        <f t="shared" ca="1" si="116"/>
        <v>291.31947122964408</v>
      </c>
      <c r="R108" s="431">
        <f t="shared" ca="1" si="116"/>
        <v>249.81821050594291</v>
      </c>
      <c r="S108" s="509">
        <f t="shared" ca="1" si="116"/>
        <v>208.24080501035596</v>
      </c>
      <c r="T108" s="509">
        <f t="shared" ca="1" si="116"/>
        <v>166.6214573776173</v>
      </c>
      <c r="U108" s="509">
        <f t="shared" ca="1" si="116"/>
        <v>124.97929161555636</v>
      </c>
      <c r="V108" s="509">
        <f t="shared" ca="1" si="116"/>
        <v>83.324901583613624</v>
      </c>
      <c r="W108" s="509">
        <f t="shared" ca="1" si="116"/>
        <v>41.664091752962456</v>
      </c>
      <c r="X108" s="510">
        <f t="shared" ca="1" si="116"/>
        <v>0</v>
      </c>
      <c r="Y108" s="426"/>
      <c r="Z108" s="247"/>
    </row>
    <row r="109" spans="1:26" s="244" customFormat="1" ht="15.75" thickBot="1">
      <c r="A109" s="571">
        <v>11</v>
      </c>
      <c r="B109" s="98"/>
      <c r="C109" s="80" t="s">
        <v>296</v>
      </c>
      <c r="D109" s="511">
        <f t="shared" ref="D109:X109" ca="1" si="117">IFERROR(INDEX(INDIRECT("output"&amp;$A93),$A109,D$26),"")</f>
        <v>0</v>
      </c>
      <c r="E109" s="512">
        <f t="shared" ca="1" si="117"/>
        <v>0.61722570345953176</v>
      </c>
      <c r="F109" s="512">
        <f t="shared" ca="1" si="117"/>
        <v>1.2343769971591165</v>
      </c>
      <c r="G109" s="513">
        <f t="shared" ca="1" si="117"/>
        <v>1.8513825826623969</v>
      </c>
      <c r="H109" s="513">
        <f t="shared" ca="1" si="117"/>
        <v>2.468110463497005</v>
      </c>
      <c r="I109" s="513">
        <f t="shared" ca="1" si="117"/>
        <v>3.0843195940934054</v>
      </c>
      <c r="J109" s="513">
        <f t="shared" ca="1" si="117"/>
        <v>3.6995747673915784</v>
      </c>
      <c r="K109" s="513">
        <f t="shared" ca="1" si="117"/>
        <v>4.3130980060359123</v>
      </c>
      <c r="L109" s="513">
        <f t="shared" ca="1" si="117"/>
        <v>4.9235115285351894</v>
      </c>
      <c r="M109" s="513">
        <f t="shared" ca="1" si="117"/>
        <v>6.0593683871604007</v>
      </c>
      <c r="N109" s="513">
        <f t="shared" ca="1" si="117"/>
        <v>6.1235661889887076</v>
      </c>
      <c r="O109" s="513">
        <f t="shared" ca="1" si="117"/>
        <v>4.614873996682797</v>
      </c>
      <c r="P109" s="513">
        <f t="shared" ca="1" si="117"/>
        <v>4.1072089019561782</v>
      </c>
      <c r="Q109" s="513">
        <f t="shared" ca="1" si="117"/>
        <v>3.596536681847458</v>
      </c>
      <c r="R109" s="513">
        <f t="shared" ca="1" si="117"/>
        <v>3.0841754383449738</v>
      </c>
      <c r="S109" s="512">
        <f t="shared" ca="1" si="117"/>
        <v>2.5708741359303202</v>
      </c>
      <c r="T109" s="512">
        <f t="shared" ca="1" si="117"/>
        <v>2.0570550293532999</v>
      </c>
      <c r="U109" s="512">
        <f t="shared" ca="1" si="117"/>
        <v>1.5429542174760043</v>
      </c>
      <c r="V109" s="512">
        <f t="shared" ca="1" si="117"/>
        <v>1.0287024886865879</v>
      </c>
      <c r="W109" s="512">
        <f t="shared" ca="1" si="117"/>
        <v>0.51437150312299329</v>
      </c>
      <c r="X109" s="514">
        <f t="shared" ca="1" si="117"/>
        <v>0</v>
      </c>
      <c r="Y109" s="94"/>
      <c r="Z109" s="245"/>
    </row>
    <row r="110" spans="1:26" s="244" customFormat="1" ht="15.75" thickBot="1">
      <c r="A110" s="571"/>
      <c r="B110" s="98"/>
      <c r="C110" s="80"/>
      <c r="D110" s="428"/>
      <c r="E110" s="428"/>
      <c r="F110" s="428"/>
      <c r="G110" s="429"/>
      <c r="H110" s="429"/>
      <c r="I110" s="430"/>
      <c r="J110" s="430"/>
      <c r="K110" s="430"/>
      <c r="L110" s="430"/>
      <c r="M110" s="430"/>
      <c r="N110" s="430"/>
      <c r="O110" s="430"/>
      <c r="P110" s="430"/>
      <c r="Q110" s="430"/>
      <c r="R110" s="430"/>
      <c r="S110" s="406"/>
      <c r="T110" s="406"/>
      <c r="U110" s="406"/>
      <c r="V110" s="406"/>
      <c r="W110" s="406"/>
      <c r="X110" s="406"/>
      <c r="Y110" s="94"/>
      <c r="Z110" s="245"/>
    </row>
    <row r="111" spans="1:26" s="244" customFormat="1">
      <c r="A111" s="571">
        <v>12</v>
      </c>
      <c r="B111" s="98"/>
      <c r="C111" s="80" t="s">
        <v>248</v>
      </c>
      <c r="D111" s="534">
        <f t="shared" ref="D111:X111" ca="1" si="118">IFERROR(INDEX(INDIRECT("output"&amp;$A93),$A111,D$26),"")</f>
        <v>1513459.6146047036</v>
      </c>
      <c r="E111" s="535">
        <f t="shared" ca="1" si="118"/>
        <v>0</v>
      </c>
      <c r="F111" s="535">
        <f t="shared" ca="1" si="118"/>
        <v>0</v>
      </c>
      <c r="G111" s="536">
        <f t="shared" ca="1" si="118"/>
        <v>0</v>
      </c>
      <c r="H111" s="536">
        <f t="shared" ca="1" si="118"/>
        <v>0</v>
      </c>
      <c r="I111" s="536">
        <f t="shared" ca="1" si="118"/>
        <v>0</v>
      </c>
      <c r="J111" s="536">
        <f t="shared" ca="1" si="118"/>
        <v>0</v>
      </c>
      <c r="K111" s="536">
        <f t="shared" ca="1" si="118"/>
        <v>0</v>
      </c>
      <c r="L111" s="536">
        <f t="shared" ca="1" si="118"/>
        <v>0</v>
      </c>
      <c r="M111" s="536">
        <f t="shared" ca="1" si="118"/>
        <v>0</v>
      </c>
      <c r="N111" s="536">
        <f t="shared" ca="1" si="118"/>
        <v>0</v>
      </c>
      <c r="O111" s="536">
        <f t="shared" ca="1" si="118"/>
        <v>14042.332734012187</v>
      </c>
      <c r="P111" s="536">
        <f t="shared" ca="1" si="118"/>
        <v>14042.332734012187</v>
      </c>
      <c r="Q111" s="536">
        <f t="shared" ca="1" si="118"/>
        <v>14042.332734012187</v>
      </c>
      <c r="R111" s="536">
        <f t="shared" ca="1" si="118"/>
        <v>14042.332734012187</v>
      </c>
      <c r="S111" s="535">
        <f t="shared" ca="1" si="118"/>
        <v>14042.332734012187</v>
      </c>
      <c r="T111" s="535">
        <f t="shared" ca="1" si="118"/>
        <v>14042.332734012187</v>
      </c>
      <c r="U111" s="535">
        <f t="shared" ca="1" si="118"/>
        <v>14042.332734012187</v>
      </c>
      <c r="V111" s="535">
        <f t="shared" ca="1" si="118"/>
        <v>14042.332734012187</v>
      </c>
      <c r="W111" s="535">
        <f t="shared" ca="1" si="118"/>
        <v>14042.332734012187</v>
      </c>
      <c r="X111" s="537">
        <f t="shared" ca="1" si="118"/>
        <v>1537121.9789528141</v>
      </c>
      <c r="Y111" s="94"/>
      <c r="Z111" s="245"/>
    </row>
    <row r="112" spans="1:26" s="244" customFormat="1" ht="15.75" thickBot="1">
      <c r="A112" s="571">
        <v>13</v>
      </c>
      <c r="B112" s="98"/>
      <c r="C112" s="80" t="s">
        <v>293</v>
      </c>
      <c r="D112" s="538">
        <f t="shared" ref="D112:X112" ca="1" si="119">IFERROR(INDEX(INDIRECT("output"&amp;$A93),$A112,D$26),"")</f>
        <v>1687264.308003583</v>
      </c>
      <c r="E112" s="539">
        <f t="shared" ca="1" si="119"/>
        <v>8.4909915010076045</v>
      </c>
      <c r="F112" s="539">
        <f t="shared" ca="1" si="119"/>
        <v>13.923965089716305</v>
      </c>
      <c r="G112" s="540">
        <f t="shared" ca="1" si="119"/>
        <v>22.833163720835572</v>
      </c>
      <c r="H112" s="540">
        <f t="shared" ca="1" si="119"/>
        <v>37.441048980248375</v>
      </c>
      <c r="I112" s="540">
        <f t="shared" ca="1" si="119"/>
        <v>61.386935407504865</v>
      </c>
      <c r="J112" s="540">
        <f t="shared" ca="1" si="119"/>
        <v>100.62276035246461</v>
      </c>
      <c r="K112" s="540">
        <f t="shared" ca="1" si="119"/>
        <v>164.86212767960205</v>
      </c>
      <c r="L112" s="540">
        <f t="shared" ca="1" si="119"/>
        <v>269.90214146199793</v>
      </c>
      <c r="M112" s="540">
        <f t="shared" ca="1" si="119"/>
        <v>514.49383991148329</v>
      </c>
      <c r="N112" s="540">
        <f t="shared" ca="1" si="119"/>
        <v>719.91085020929404</v>
      </c>
      <c r="O112" s="540">
        <f t="shared" ca="1" si="119"/>
        <v>28161.059417773995</v>
      </c>
      <c r="P112" s="540">
        <f t="shared" ca="1" si="119"/>
        <v>28131.42664271453</v>
      </c>
      <c r="Q112" s="540">
        <f t="shared" ca="1" si="119"/>
        <v>28113.295479971046</v>
      </c>
      <c r="R112" s="540">
        <f t="shared" ca="1" si="119"/>
        <v>28102.209733940392</v>
      </c>
      <c r="S112" s="539">
        <f t="shared" ca="1" si="119"/>
        <v>28095.434558053144</v>
      </c>
      <c r="T112" s="539">
        <f t="shared" ca="1" si="119"/>
        <v>28091.294822737087</v>
      </c>
      <c r="U112" s="539">
        <f t="shared" ca="1" si="119"/>
        <v>28088.765700248132</v>
      </c>
      <c r="V112" s="539">
        <f t="shared" ca="1" si="119"/>
        <v>28087.220650983709</v>
      </c>
      <c r="W112" s="539">
        <f t="shared" ca="1" si="119"/>
        <v>28086.276789661519</v>
      </c>
      <c r="X112" s="541">
        <f t="shared" ca="1" si="119"/>
        <v>1696001.1491389936</v>
      </c>
      <c r="Y112" s="94"/>
      <c r="Z112" s="245"/>
    </row>
    <row r="113" spans="1:26" s="244" customFormat="1" ht="15.75" thickBot="1">
      <c r="A113" s="571"/>
      <c r="B113" s="100"/>
      <c r="C113" s="101"/>
      <c r="D113" s="102"/>
      <c r="E113" s="102"/>
      <c r="F113" s="101"/>
      <c r="G113" s="103"/>
      <c r="H113" s="102"/>
      <c r="I113" s="102"/>
      <c r="J113" s="104"/>
      <c r="K113" s="104"/>
      <c r="L113" s="104"/>
      <c r="M113" s="104"/>
      <c r="N113" s="104"/>
      <c r="O113" s="104"/>
      <c r="P113" s="104"/>
      <c r="Q113" s="104"/>
      <c r="R113" s="104"/>
      <c r="S113" s="102"/>
      <c r="T113" s="102"/>
      <c r="U113" s="102"/>
      <c r="V113" s="102"/>
      <c r="W113" s="102"/>
      <c r="X113" s="102"/>
      <c r="Y113" s="105"/>
      <c r="Z113" s="245"/>
    </row>
    <row r="114" spans="1:26">
      <c r="A114" s="571"/>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row>
    <row r="115" spans="1:26">
      <c r="A115" s="571"/>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row>
    <row r="116" spans="1:26" hidden="1"/>
    <row r="117" spans="1:26" hidden="1"/>
    <row r="118" spans="1:26" hidden="1"/>
    <row r="119" spans="1:26" hidden="1"/>
    <row r="120" spans="1:26" hidden="1"/>
    <row r="121" spans="1:26" hidden="1"/>
    <row r="122" spans="1:26" hidden="1"/>
    <row r="123" spans="1:26" hidden="1"/>
    <row r="124" spans="1:26" hidden="1"/>
    <row r="125" spans="1:26" hidden="1"/>
    <row r="126" spans="1:26" hidden="1"/>
    <row r="127" spans="1:26" hidden="1"/>
    <row r="128" spans="1:2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mergeCells count="50">
    <mergeCell ref="B27:Y27"/>
    <mergeCell ref="A1:AA1"/>
    <mergeCell ref="B49:Y49"/>
    <mergeCell ref="B71:Y71"/>
    <mergeCell ref="B93:Y93"/>
    <mergeCell ref="B21:Y21"/>
    <mergeCell ref="J8:K8"/>
    <mergeCell ref="J9:K9"/>
    <mergeCell ref="J10:K10"/>
    <mergeCell ref="N8:O8"/>
    <mergeCell ref="P8:Q8"/>
    <mergeCell ref="N11:O11"/>
    <mergeCell ref="N12:O12"/>
    <mergeCell ref="L8:M8"/>
    <mergeCell ref="L9:M9"/>
    <mergeCell ref="L10:M10"/>
    <mergeCell ref="L11:M11"/>
    <mergeCell ref="L12:M12"/>
    <mergeCell ref="J11:K11"/>
    <mergeCell ref="J12:K12"/>
    <mergeCell ref="J15:K15"/>
    <mergeCell ref="L15:M15"/>
    <mergeCell ref="L16:M16"/>
    <mergeCell ref="P12:Q12"/>
    <mergeCell ref="P15:Q15"/>
    <mergeCell ref="P16:Q16"/>
    <mergeCell ref="J16:K16"/>
    <mergeCell ref="N15:O15"/>
    <mergeCell ref="N16:O16"/>
    <mergeCell ref="J13:K13"/>
    <mergeCell ref="J14:K14"/>
    <mergeCell ref="L13:M13"/>
    <mergeCell ref="L14:M14"/>
    <mergeCell ref="N13:O13"/>
    <mergeCell ref="N14:O14"/>
    <mergeCell ref="P13:Q13"/>
    <mergeCell ref="P14:Q14"/>
    <mergeCell ref="N9:O9"/>
    <mergeCell ref="N10:O10"/>
    <mergeCell ref="P9:Q9"/>
    <mergeCell ref="P10:Q10"/>
    <mergeCell ref="P11:Q11"/>
    <mergeCell ref="J17:K17"/>
    <mergeCell ref="L17:M17"/>
    <mergeCell ref="N17:O17"/>
    <mergeCell ref="P17:Q17"/>
    <mergeCell ref="J18:K18"/>
    <mergeCell ref="L18:M18"/>
    <mergeCell ref="N18:O18"/>
    <mergeCell ref="P18:Q18"/>
  </mergeCells>
  <conditionalFormatting sqref="D32:X32">
    <cfRule type="cellIs" dxfId="25" priority="78" operator="between">
      <formula>50</formula>
      <formula>75</formula>
    </cfRule>
    <cfRule type="cellIs" dxfId="24" priority="79" operator="between">
      <formula>75</formula>
      <formula>100</formula>
    </cfRule>
  </conditionalFormatting>
  <conditionalFormatting sqref="J9:Q9">
    <cfRule type="cellIs" dxfId="23" priority="37" operator="equal">
      <formula>$R$9</formula>
    </cfRule>
  </conditionalFormatting>
  <conditionalFormatting sqref="J10:Q10">
    <cfRule type="cellIs" dxfId="22" priority="36" operator="equal">
      <formula>$R$10</formula>
    </cfRule>
  </conditionalFormatting>
  <conditionalFormatting sqref="L11:Q11">
    <cfRule type="cellIs" dxfId="21" priority="34" operator="equal">
      <formula>$R$11</formula>
    </cfRule>
  </conditionalFormatting>
  <conditionalFormatting sqref="L12:Q12">
    <cfRule type="cellIs" dxfId="20" priority="33" operator="equal">
      <formula>$R$12</formula>
    </cfRule>
  </conditionalFormatting>
  <conditionalFormatting sqref="J11:K11">
    <cfRule type="cellIs" dxfId="19" priority="32" operator="equal">
      <formula>$R$11</formula>
    </cfRule>
  </conditionalFormatting>
  <conditionalFormatting sqref="J12:K12">
    <cfRule type="cellIs" dxfId="18" priority="31" operator="equal">
      <formula>$R$12</formula>
    </cfRule>
  </conditionalFormatting>
  <conditionalFormatting sqref="J13 L13 N13 P13">
    <cfRule type="cellIs" dxfId="17" priority="30" operator="equal">
      <formula>$R$13</formula>
    </cfRule>
  </conditionalFormatting>
  <conditionalFormatting sqref="J14 L14 N14 P14">
    <cfRule type="cellIs" dxfId="16" priority="29" operator="equal">
      <formula>$R$14</formula>
    </cfRule>
  </conditionalFormatting>
  <conditionalFormatting sqref="J15:Q15">
    <cfRule type="cellIs" dxfId="15" priority="28" operator="equal">
      <formula>$R$15</formula>
    </cfRule>
  </conditionalFormatting>
  <conditionalFormatting sqref="J16:Q16">
    <cfRule type="cellIs" dxfId="14" priority="27" operator="equal">
      <formula>$R$16</formula>
    </cfRule>
  </conditionalFormatting>
  <conditionalFormatting sqref="L17:Q17">
    <cfRule type="cellIs" dxfId="13" priority="26" operator="equal">
      <formula>$R$17</formula>
    </cfRule>
  </conditionalFormatting>
  <conditionalFormatting sqref="L18:Q18">
    <cfRule type="cellIs" dxfId="12" priority="25" operator="equal">
      <formula>$R$18</formula>
    </cfRule>
  </conditionalFormatting>
  <conditionalFormatting sqref="L11:M11">
    <cfRule type="cellIs" dxfId="11" priority="24" operator="equal">
      <formula>$R$11</formula>
    </cfRule>
  </conditionalFormatting>
  <conditionalFormatting sqref="L12:M12">
    <cfRule type="cellIs" dxfId="10" priority="23" operator="equal">
      <formula>$R$12</formula>
    </cfRule>
  </conditionalFormatting>
  <conditionalFormatting sqref="N11:O11">
    <cfRule type="cellIs" dxfId="9" priority="22" operator="equal">
      <formula>$R$11</formula>
    </cfRule>
  </conditionalFormatting>
  <conditionalFormatting sqref="N12:O12">
    <cfRule type="cellIs" dxfId="8" priority="21" operator="equal">
      <formula>$R$12</formula>
    </cfRule>
  </conditionalFormatting>
  <conditionalFormatting sqref="P11:Q11">
    <cfRule type="cellIs" dxfId="7" priority="20" operator="equal">
      <formula>$R$11</formula>
    </cfRule>
  </conditionalFormatting>
  <conditionalFormatting sqref="P12:Q12">
    <cfRule type="cellIs" dxfId="6" priority="19" operator="equal">
      <formula>$R$12</formula>
    </cfRule>
  </conditionalFormatting>
  <conditionalFormatting sqref="D54:X54">
    <cfRule type="cellIs" dxfId="5" priority="5" operator="between">
      <formula>50</formula>
      <formula>75</formula>
    </cfRule>
    <cfRule type="cellIs" dxfId="4" priority="6" operator="between">
      <formula>75</formula>
      <formula>100</formula>
    </cfRule>
  </conditionalFormatting>
  <conditionalFormatting sqref="D76:X76">
    <cfRule type="cellIs" dxfId="3" priority="3" operator="between">
      <formula>50</formula>
      <formula>75</formula>
    </cfRule>
    <cfRule type="cellIs" dxfId="2" priority="4" operator="between">
      <formula>75</formula>
      <formula>100</formula>
    </cfRule>
  </conditionalFormatting>
  <conditionalFormatting sqref="D98:X98">
    <cfRule type="cellIs" dxfId="1" priority="1" operator="between">
      <formula>50</formula>
      <formula>75</formula>
    </cfRule>
    <cfRule type="cellIs" dxfId="0" priority="2" operator="between">
      <formula>75</formula>
      <formula>100</formula>
    </cfRule>
  </conditionalFormatting>
  <pageMargins left="0.7" right="0.7" top="0.75" bottom="0.75" header="0.3" footer="0.3"/>
  <pageSetup paperSize="9" orientation="landscape" r:id="rId1"/>
  <ignoredErrors>
    <ignoredError sqref="R14" formula="1"/>
  </ignoredErrors>
</worksheet>
</file>

<file path=xl/worksheets/sheet8.xml><?xml version="1.0" encoding="utf-8"?>
<worksheet xmlns="http://schemas.openxmlformats.org/spreadsheetml/2006/main" xmlns:r="http://schemas.openxmlformats.org/officeDocument/2006/relationships">
  <sheetPr codeName="Sheet8">
    <tabColor theme="0" tint="-0.249977111117893"/>
  </sheetPr>
  <dimension ref="A1:BO92"/>
  <sheetViews>
    <sheetView zoomScale="70" zoomScaleNormal="70" workbookViewId="0">
      <selection sqref="A1:AD1"/>
    </sheetView>
  </sheetViews>
  <sheetFormatPr defaultColWidth="0" defaultRowHeight="15" zeroHeight="1"/>
  <cols>
    <col min="1" max="1" width="7.42578125" style="66" customWidth="1"/>
    <col min="2" max="2" width="14.7109375" style="66" customWidth="1"/>
    <col min="3" max="3" width="18.85546875" style="66" bestFit="1" customWidth="1"/>
    <col min="4" max="4" width="7.7109375" style="66" customWidth="1"/>
    <col min="5" max="5" width="12.140625" style="66" bestFit="1" customWidth="1"/>
    <col min="6" max="7" width="12.5703125" style="66" bestFit="1" customWidth="1"/>
    <col min="8" max="8" width="13" style="66" bestFit="1" customWidth="1"/>
    <col min="9" max="9" width="10.140625" style="66" bestFit="1" customWidth="1"/>
    <col min="10" max="10" width="9.7109375" style="66" bestFit="1" customWidth="1"/>
    <col min="11" max="11" width="10.140625" style="66" bestFit="1" customWidth="1"/>
    <col min="12" max="12" width="7.42578125" style="66" bestFit="1" customWidth="1"/>
    <col min="13" max="13" width="3.42578125" style="66" customWidth="1"/>
    <col min="14" max="14" width="12.140625" style="66" bestFit="1" customWidth="1"/>
    <col min="15" max="16" width="12.5703125" style="66" bestFit="1" customWidth="1"/>
    <col min="17" max="17" width="13" style="66" bestFit="1" customWidth="1"/>
    <col min="18" max="18" width="10.140625" style="66" bestFit="1" customWidth="1"/>
    <col min="19" max="19" width="9.7109375" style="66" bestFit="1" customWidth="1"/>
    <col min="20" max="20" width="10.140625" style="66" bestFit="1" customWidth="1"/>
    <col min="21" max="21" width="7.28515625" style="66" bestFit="1" customWidth="1"/>
    <col min="22" max="22" width="3.42578125" style="66" customWidth="1"/>
    <col min="23" max="23" width="12.140625" style="66" bestFit="1" customWidth="1"/>
    <col min="24" max="25" width="12.5703125" style="66" bestFit="1" customWidth="1"/>
    <col min="26" max="26" width="13" style="66" bestFit="1" customWidth="1"/>
    <col min="27" max="27" width="10.140625" style="66" bestFit="1" customWidth="1"/>
    <col min="28" max="28" width="9.7109375" style="66" bestFit="1" customWidth="1"/>
    <col min="29" max="29" width="10.140625" style="66" bestFit="1" customWidth="1"/>
    <col min="30" max="30" width="7.28515625" style="66" bestFit="1" customWidth="1"/>
    <col min="31" max="31" width="9.140625" style="66" customWidth="1"/>
    <col min="32" max="33" width="9.140625" style="66" hidden="1" customWidth="1"/>
    <col min="34" max="34" width="10.5703125" style="66" hidden="1" customWidth="1"/>
    <col min="35" max="41" width="9.140625" style="66" hidden="1" customWidth="1"/>
    <col min="42" max="50" width="0" style="66" hidden="1" customWidth="1"/>
    <col min="51" max="52" width="9.140625" style="66" hidden="1" customWidth="1"/>
    <col min="53" max="67" width="0" style="66" hidden="1" customWidth="1"/>
    <col min="68" max="16384" width="9.140625" style="66" hidden="1"/>
  </cols>
  <sheetData>
    <row r="1" spans="1:41" s="1" customFormat="1" ht="45" customHeight="1">
      <c r="A1" s="616" t="s">
        <v>100</v>
      </c>
      <c r="B1" s="616"/>
      <c r="C1" s="616"/>
      <c r="D1" s="616"/>
      <c r="E1" s="616"/>
      <c r="F1" s="616"/>
      <c r="G1" s="616"/>
      <c r="H1" s="616"/>
      <c r="I1" s="616"/>
      <c r="J1" s="616"/>
      <c r="K1" s="616"/>
      <c r="L1" s="616"/>
      <c r="M1" s="616"/>
      <c r="N1" s="616"/>
      <c r="O1" s="616"/>
      <c r="P1" s="616"/>
      <c r="Q1" s="616"/>
      <c r="R1" s="616"/>
      <c r="S1" s="616"/>
      <c r="T1" s="616"/>
      <c r="U1" s="616"/>
      <c r="V1" s="616"/>
      <c r="W1" s="616"/>
      <c r="X1" s="616"/>
      <c r="Y1" s="616"/>
      <c r="Z1" s="616"/>
      <c r="AA1" s="616"/>
      <c r="AB1" s="616"/>
      <c r="AC1" s="616"/>
      <c r="AD1" s="616"/>
      <c r="AE1" s="65"/>
    </row>
    <row r="2" spans="1:41"/>
    <row r="3" spans="1:41"/>
    <row r="4" spans="1:41" ht="15.75" thickBot="1"/>
    <row r="5" spans="1:41" s="148" customFormat="1" ht="30" customHeight="1" thickBot="1">
      <c r="A5" s="150"/>
      <c r="B5" s="151"/>
      <c r="C5" s="227"/>
      <c r="D5" s="227"/>
      <c r="E5" s="710" t="s">
        <v>98</v>
      </c>
      <c r="F5" s="711"/>
      <c r="G5" s="711"/>
      <c r="H5" s="711"/>
      <c r="I5" s="711"/>
      <c r="J5" s="711"/>
      <c r="K5" s="711"/>
      <c r="L5" s="712"/>
      <c r="N5" s="710" t="s">
        <v>0</v>
      </c>
      <c r="O5" s="711"/>
      <c r="P5" s="711"/>
      <c r="Q5" s="711"/>
      <c r="R5" s="711"/>
      <c r="S5" s="711"/>
      <c r="T5" s="711"/>
      <c r="U5" s="712"/>
      <c r="W5" s="710" t="s">
        <v>339</v>
      </c>
      <c r="X5" s="711"/>
      <c r="Y5" s="711"/>
      <c r="Z5" s="711"/>
      <c r="AA5" s="711"/>
      <c r="AB5" s="711"/>
      <c r="AC5" s="711"/>
      <c r="AD5" s="712"/>
      <c r="AE5" s="149"/>
    </row>
    <row r="6" spans="1:41" s="3" customFormat="1" ht="15.75" thickBot="1">
      <c r="A6" s="152"/>
      <c r="B6" s="153"/>
      <c r="C6" s="228"/>
      <c r="D6" s="228"/>
      <c r="E6" s="564" t="s">
        <v>33</v>
      </c>
      <c r="F6" s="565" t="s">
        <v>32</v>
      </c>
      <c r="G6" s="565" t="s">
        <v>362</v>
      </c>
      <c r="H6" s="565" t="s">
        <v>34</v>
      </c>
      <c r="I6" s="565" t="s">
        <v>35</v>
      </c>
      <c r="J6" s="565" t="s">
        <v>365</v>
      </c>
      <c r="K6" s="565" t="s">
        <v>363</v>
      </c>
      <c r="L6" s="566" t="s">
        <v>364</v>
      </c>
      <c r="M6" s="165"/>
      <c r="N6" s="564" t="s">
        <v>33</v>
      </c>
      <c r="O6" s="565" t="s">
        <v>32</v>
      </c>
      <c r="P6" s="565" t="s">
        <v>362</v>
      </c>
      <c r="Q6" s="565" t="s">
        <v>34</v>
      </c>
      <c r="R6" s="565" t="s">
        <v>35</v>
      </c>
      <c r="S6" s="565" t="s">
        <v>365</v>
      </c>
      <c r="T6" s="565" t="s">
        <v>363</v>
      </c>
      <c r="U6" s="566" t="s">
        <v>364</v>
      </c>
      <c r="V6" s="165"/>
      <c r="W6" s="564" t="s">
        <v>33</v>
      </c>
      <c r="X6" s="565" t="s">
        <v>32</v>
      </c>
      <c r="Y6" s="565" t="s">
        <v>362</v>
      </c>
      <c r="Z6" s="565" t="s">
        <v>34</v>
      </c>
      <c r="AA6" s="565" t="s">
        <v>35</v>
      </c>
      <c r="AB6" s="565" t="s">
        <v>365</v>
      </c>
      <c r="AC6" s="565" t="s">
        <v>363</v>
      </c>
      <c r="AD6" s="566" t="s">
        <v>364</v>
      </c>
      <c r="AE6" s="66"/>
    </row>
    <row r="7" spans="1:41" s="3" customFormat="1">
      <c r="A7" s="154" t="s">
        <v>1</v>
      </c>
      <c r="B7" s="155" t="s">
        <v>45</v>
      </c>
      <c r="C7" s="229"/>
      <c r="D7" s="229"/>
      <c r="E7" s="582">
        <v>-0.41149740000000001</v>
      </c>
      <c r="F7" s="166">
        <v>-0.41149740000000001</v>
      </c>
      <c r="G7" s="166">
        <v>-0.41149740000000001</v>
      </c>
      <c r="H7" s="166">
        <v>-0.41149740000000001</v>
      </c>
      <c r="I7" s="166">
        <v>-0.41149740000000001</v>
      </c>
      <c r="J7" s="166">
        <v>-0.41149740000000001</v>
      </c>
      <c r="K7" s="166">
        <v>-0.41149740000000001</v>
      </c>
      <c r="L7" s="167">
        <v>-0.41149740000000001</v>
      </c>
      <c r="M7" s="168"/>
      <c r="N7" s="585"/>
      <c r="O7" s="171"/>
      <c r="P7" s="171"/>
      <c r="Q7" s="171"/>
      <c r="R7" s="171"/>
      <c r="S7" s="171"/>
      <c r="T7" s="171"/>
      <c r="U7" s="172"/>
      <c r="V7" s="168"/>
      <c r="W7" s="588"/>
      <c r="X7" s="175"/>
      <c r="Y7" s="175"/>
      <c r="Z7" s="175"/>
      <c r="AA7" s="175"/>
      <c r="AB7" s="175"/>
      <c r="AC7" s="175"/>
      <c r="AD7" s="176"/>
      <c r="AE7" s="66"/>
    </row>
    <row r="8" spans="1:41" s="3" customFormat="1">
      <c r="A8" s="594"/>
      <c r="B8" s="595">
        <v>1</v>
      </c>
      <c r="C8" s="596"/>
      <c r="D8" s="596"/>
      <c r="E8" s="583"/>
      <c r="F8" s="177"/>
      <c r="G8" s="177"/>
      <c r="H8" s="177"/>
      <c r="I8" s="177"/>
      <c r="J8" s="177"/>
      <c r="K8" s="177"/>
      <c r="L8" s="178"/>
      <c r="M8" s="168"/>
      <c r="N8" s="597"/>
      <c r="O8" s="598"/>
      <c r="P8" s="598"/>
      <c r="Q8" s="598"/>
      <c r="R8" s="598"/>
      <c r="S8" s="598"/>
      <c r="T8" s="598"/>
      <c r="U8" s="599"/>
      <c r="V8" s="168"/>
      <c r="W8" s="600"/>
      <c r="X8" s="601"/>
      <c r="Y8" s="601"/>
      <c r="Z8" s="601"/>
      <c r="AA8" s="601"/>
      <c r="AB8" s="601"/>
      <c r="AC8" s="601"/>
      <c r="AD8" s="602"/>
      <c r="AE8" s="246"/>
    </row>
    <row r="9" spans="1:41" s="3" customFormat="1">
      <c r="A9" s="156"/>
      <c r="B9" s="157">
        <v>2</v>
      </c>
      <c r="C9" s="230"/>
      <c r="D9" s="230"/>
      <c r="E9" s="583">
        <v>-4.851629</v>
      </c>
      <c r="F9" s="177">
        <v>-4.4892659999999998</v>
      </c>
      <c r="G9" s="177">
        <v>-4.8573789999999999</v>
      </c>
      <c r="H9" s="177">
        <v>-4.7942460000000002</v>
      </c>
      <c r="I9" s="177">
        <v>-4.8812040000000003</v>
      </c>
      <c r="J9" s="177">
        <v>-3.808942</v>
      </c>
      <c r="K9" s="177">
        <v>-4.9128670000000003</v>
      </c>
      <c r="L9" s="178">
        <v>-4.7934859999999997</v>
      </c>
      <c r="M9" s="179"/>
      <c r="N9" s="586">
        <v>42.071289999999998</v>
      </c>
      <c r="O9" s="180">
        <v>39.435780000000001</v>
      </c>
      <c r="P9" s="180">
        <v>43.567369999999997</v>
      </c>
      <c r="Q9" s="180">
        <v>38.724899999999998</v>
      </c>
      <c r="R9" s="180">
        <v>40.872929999999997</v>
      </c>
      <c r="S9" s="180">
        <v>34.851039999999998</v>
      </c>
      <c r="T9" s="180">
        <v>41.178049999999999</v>
      </c>
      <c r="U9" s="181">
        <v>42.797539999999998</v>
      </c>
      <c r="V9" s="179"/>
      <c r="W9" s="589">
        <v>11.790179999999999</v>
      </c>
      <c r="X9" s="182">
        <v>10.90959</v>
      </c>
      <c r="Y9" s="182">
        <v>11.80416</v>
      </c>
      <c r="Z9" s="182">
        <v>11.650729999999999</v>
      </c>
      <c r="AA9" s="182">
        <v>11.86205</v>
      </c>
      <c r="AB9" s="182">
        <v>9.2562979999999992</v>
      </c>
      <c r="AC9" s="182">
        <v>11.939</v>
      </c>
      <c r="AD9" s="183">
        <v>11.64889</v>
      </c>
      <c r="AE9" s="66"/>
      <c r="AO9" s="2"/>
    </row>
    <row r="10" spans="1:41" s="3" customFormat="1">
      <c r="A10" s="156"/>
      <c r="B10" s="157">
        <v>3</v>
      </c>
      <c r="C10" s="230"/>
      <c r="D10" s="230"/>
      <c r="E10" s="583">
        <v>-10.375019999999999</v>
      </c>
      <c r="F10" s="177">
        <v>-10.69111</v>
      </c>
      <c r="G10" s="177">
        <v>-10.378640000000001</v>
      </c>
      <c r="H10" s="177">
        <v>-10.32724</v>
      </c>
      <c r="I10" s="177">
        <v>-10.27481</v>
      </c>
      <c r="J10" s="177">
        <v>-10.450010000000001</v>
      </c>
      <c r="K10" s="177">
        <v>-10.44699</v>
      </c>
      <c r="L10" s="178">
        <v>-10.61111</v>
      </c>
      <c r="M10" s="179"/>
      <c r="N10" s="586">
        <v>84.253860000000003</v>
      </c>
      <c r="O10" s="180">
        <v>92.470209999999994</v>
      </c>
      <c r="P10" s="180">
        <v>83.146929999999998</v>
      </c>
      <c r="Q10" s="180">
        <v>82.303929999999994</v>
      </c>
      <c r="R10" s="180">
        <v>83.874970000000005</v>
      </c>
      <c r="S10" s="180">
        <v>92.418450000000007</v>
      </c>
      <c r="T10" s="180">
        <v>83.848240000000004</v>
      </c>
      <c r="U10" s="181">
        <v>81.675700000000006</v>
      </c>
      <c r="V10" s="179"/>
      <c r="W10" s="589">
        <v>25.21285</v>
      </c>
      <c r="X10" s="182">
        <v>25.980979999999999</v>
      </c>
      <c r="Y10" s="182">
        <v>25.221630000000001</v>
      </c>
      <c r="Z10" s="182">
        <v>25.096730000000001</v>
      </c>
      <c r="AA10" s="182">
        <v>24.96932</v>
      </c>
      <c r="AB10" s="182">
        <v>25.39509</v>
      </c>
      <c r="AC10" s="182">
        <v>25.38775</v>
      </c>
      <c r="AD10" s="183">
        <v>25.786570000000001</v>
      </c>
      <c r="AE10" s="66"/>
      <c r="AO10" s="2"/>
    </row>
    <row r="11" spans="1:41" s="3" customFormat="1">
      <c r="A11" s="156"/>
      <c r="B11" s="157" t="s">
        <v>39</v>
      </c>
      <c r="C11" s="230"/>
      <c r="D11" s="230"/>
      <c r="E11" s="583"/>
      <c r="F11" s="177"/>
      <c r="G11" s="177"/>
      <c r="H11" s="177"/>
      <c r="I11" s="177"/>
      <c r="J11" s="177"/>
      <c r="K11" s="177"/>
      <c r="L11" s="178"/>
      <c r="M11" s="179"/>
      <c r="N11" s="586"/>
      <c r="O11" s="180"/>
      <c r="P11" s="180"/>
      <c r="Q11" s="180"/>
      <c r="R11" s="180"/>
      <c r="S11" s="180"/>
      <c r="T11" s="180"/>
      <c r="U11" s="181"/>
      <c r="V11" s="179"/>
      <c r="W11" s="589"/>
      <c r="X11" s="182"/>
      <c r="Y11" s="182"/>
      <c r="Z11" s="182"/>
      <c r="AA11" s="182"/>
      <c r="AB11" s="182"/>
      <c r="AC11" s="182"/>
      <c r="AD11" s="183"/>
      <c r="AE11" s="246"/>
      <c r="AO11" s="248"/>
    </row>
    <row r="12" spans="1:41" s="3" customFormat="1">
      <c r="A12" s="156"/>
      <c r="B12" s="157" t="s">
        <v>40</v>
      </c>
      <c r="C12" s="230"/>
      <c r="D12" s="230"/>
      <c r="E12" s="583"/>
      <c r="F12" s="177"/>
      <c r="G12" s="177"/>
      <c r="H12" s="177"/>
      <c r="I12" s="177"/>
      <c r="J12" s="177"/>
      <c r="K12" s="177"/>
      <c r="L12" s="178"/>
      <c r="M12" s="179"/>
      <c r="N12" s="586"/>
      <c r="O12" s="180"/>
      <c r="P12" s="180"/>
      <c r="Q12" s="180"/>
      <c r="R12" s="180"/>
      <c r="S12" s="180"/>
      <c r="T12" s="180"/>
      <c r="U12" s="181"/>
      <c r="V12" s="179"/>
      <c r="W12" s="589"/>
      <c r="X12" s="182"/>
      <c r="Y12" s="182"/>
      <c r="Z12" s="182"/>
      <c r="AA12" s="182"/>
      <c r="AB12" s="182"/>
      <c r="AC12" s="182"/>
      <c r="AD12" s="183"/>
      <c r="AE12" s="246"/>
      <c r="AO12" s="248"/>
    </row>
    <row r="13" spans="1:41" s="3" customFormat="1">
      <c r="A13" s="156"/>
      <c r="B13" s="157" t="s">
        <v>41</v>
      </c>
      <c r="C13" s="230"/>
      <c r="D13" s="230"/>
      <c r="E13" s="583">
        <v>-2.7701280000000001</v>
      </c>
      <c r="F13" s="177">
        <v>-2.5836899999999998</v>
      </c>
      <c r="G13" s="177">
        <v>-2.761342</v>
      </c>
      <c r="H13" s="177">
        <v>-2.3614160000000002</v>
      </c>
      <c r="I13" s="177">
        <v>-2.1719460000000002</v>
      </c>
      <c r="J13" s="177">
        <v>-2.0600480000000001</v>
      </c>
      <c r="K13" s="177">
        <v>-2.5453320000000001</v>
      </c>
      <c r="L13" s="178">
        <v>-2.6642190000000001</v>
      </c>
      <c r="M13" s="179"/>
      <c r="N13" s="586">
        <v>22.756720000000001</v>
      </c>
      <c r="O13" s="180">
        <v>23.749410000000001</v>
      </c>
      <c r="P13" s="180">
        <v>22.110949999999999</v>
      </c>
      <c r="Q13" s="180">
        <v>20.340979999999998</v>
      </c>
      <c r="R13" s="180">
        <v>19.849810000000002</v>
      </c>
      <c r="S13" s="180">
        <v>20.738869999999999</v>
      </c>
      <c r="T13" s="180">
        <v>22.03706</v>
      </c>
      <c r="U13" s="181">
        <v>21.34036</v>
      </c>
      <c r="V13" s="179"/>
      <c r="W13" s="589">
        <v>6.7318230000000003</v>
      </c>
      <c r="X13" s="182">
        <v>6.2787519999999999</v>
      </c>
      <c r="Y13" s="182">
        <v>6.7104720000000002</v>
      </c>
      <c r="Z13" s="182">
        <v>5.7385929999999998</v>
      </c>
      <c r="AA13" s="182">
        <v>5.2781520000000004</v>
      </c>
      <c r="AB13" s="182">
        <v>5.0062239999999996</v>
      </c>
      <c r="AC13" s="182">
        <v>6.1855349999999998</v>
      </c>
      <c r="AD13" s="183">
        <v>6.47445</v>
      </c>
      <c r="AE13" s="66"/>
    </row>
    <row r="14" spans="1:41" s="3" customFormat="1">
      <c r="A14" s="156"/>
      <c r="B14" s="157" t="s">
        <v>42</v>
      </c>
      <c r="C14" s="230"/>
      <c r="D14" s="230"/>
      <c r="E14" s="583"/>
      <c r="F14" s="177"/>
      <c r="G14" s="177"/>
      <c r="H14" s="177"/>
      <c r="I14" s="177"/>
      <c r="J14" s="177"/>
      <c r="K14" s="177"/>
      <c r="L14" s="178"/>
      <c r="M14" s="179"/>
      <c r="N14" s="586"/>
      <c r="O14" s="180"/>
      <c r="P14" s="180"/>
      <c r="Q14" s="180"/>
      <c r="R14" s="180"/>
      <c r="S14" s="180"/>
      <c r="T14" s="180"/>
      <c r="U14" s="181"/>
      <c r="V14" s="179"/>
      <c r="W14" s="589"/>
      <c r="X14" s="182"/>
      <c r="Y14" s="182"/>
      <c r="Z14" s="182"/>
      <c r="AA14" s="182"/>
      <c r="AB14" s="182"/>
      <c r="AC14" s="182"/>
      <c r="AD14" s="183"/>
      <c r="AE14" s="246"/>
    </row>
    <row r="15" spans="1:41" s="3" customFormat="1">
      <c r="A15" s="156"/>
      <c r="B15" s="157" t="s">
        <v>280</v>
      </c>
      <c r="C15" s="230"/>
      <c r="D15" s="230"/>
      <c r="E15" s="583">
        <v>-4.462669</v>
      </c>
      <c r="F15" s="177">
        <v>-4.0832170000000003</v>
      </c>
      <c r="G15" s="177">
        <v>-4.4441309999999996</v>
      </c>
      <c r="H15" s="177">
        <v>-4.4848499999999998</v>
      </c>
      <c r="I15" s="177">
        <v>-4.3744129999999997</v>
      </c>
      <c r="J15" s="177">
        <v>-4.3205819999999999</v>
      </c>
      <c r="K15" s="177">
        <v>-4.4096609999999998</v>
      </c>
      <c r="L15" s="178">
        <v>-4.6764150000000004</v>
      </c>
      <c r="M15" s="179"/>
      <c r="N15" s="586">
        <v>40.113639999999997</v>
      </c>
      <c r="O15" s="180">
        <v>39.961300000000001</v>
      </c>
      <c r="P15" s="180">
        <v>39.151809999999998</v>
      </c>
      <c r="Q15" s="180">
        <v>37.219909999999999</v>
      </c>
      <c r="R15" s="180">
        <v>36.804549999999999</v>
      </c>
      <c r="S15" s="180">
        <v>38.72974</v>
      </c>
      <c r="T15" s="180">
        <v>37.782350000000001</v>
      </c>
      <c r="U15" s="181">
        <v>36.423940000000002</v>
      </c>
      <c r="V15" s="179"/>
      <c r="W15" s="589">
        <v>10.844950000000001</v>
      </c>
      <c r="X15" s="182">
        <v>9.9228269999999998</v>
      </c>
      <c r="Y15" s="182">
        <v>10.799899999999999</v>
      </c>
      <c r="Z15" s="182">
        <v>10.898849999999999</v>
      </c>
      <c r="AA15" s="182">
        <v>10.63048</v>
      </c>
      <c r="AB15" s="182">
        <v>10.49966</v>
      </c>
      <c r="AC15" s="182">
        <v>10.71613</v>
      </c>
      <c r="AD15" s="183">
        <v>11.36439</v>
      </c>
      <c r="AE15" s="66"/>
      <c r="AF15" s="2"/>
      <c r="AG15" s="2"/>
      <c r="AH15" s="2"/>
      <c r="AI15" s="2"/>
      <c r="AJ15" s="2"/>
      <c r="AK15" s="2"/>
      <c r="AL15" s="2"/>
      <c r="AM15" s="2"/>
      <c r="AN15" s="2"/>
    </row>
    <row r="16" spans="1:41" s="3" customFormat="1">
      <c r="A16" s="156"/>
      <c r="B16" s="157" t="s">
        <v>43</v>
      </c>
      <c r="C16" s="230"/>
      <c r="D16" s="230"/>
      <c r="E16" s="583">
        <v>-5.8501339999999997</v>
      </c>
      <c r="F16" s="177">
        <v>-5.840738</v>
      </c>
      <c r="G16" s="177">
        <v>-6.2946150000000003</v>
      </c>
      <c r="H16" s="177">
        <v>-6.0965569999999998</v>
      </c>
      <c r="I16" s="177">
        <v>-6.1948369999999997</v>
      </c>
      <c r="J16" s="177">
        <v>-6.0983660000000004</v>
      </c>
      <c r="K16" s="177">
        <v>-6.0206400000000002</v>
      </c>
      <c r="L16" s="178">
        <v>-6.5573519999999998</v>
      </c>
      <c r="M16" s="179"/>
      <c r="N16" s="586">
        <v>52.310299999999998</v>
      </c>
      <c r="O16" s="180">
        <v>51.924619999999997</v>
      </c>
      <c r="P16" s="180">
        <v>55.769939999999998</v>
      </c>
      <c r="Q16" s="180">
        <v>51.320790000000002</v>
      </c>
      <c r="R16" s="180">
        <v>55.028970000000001</v>
      </c>
      <c r="S16" s="180">
        <v>53.956829999999997</v>
      </c>
      <c r="T16" s="180">
        <v>50.299489999999999</v>
      </c>
      <c r="U16" s="181">
        <v>54.029409999999999</v>
      </c>
      <c r="V16" s="179"/>
      <c r="W16" s="589">
        <v>14.216699999999999</v>
      </c>
      <c r="X16" s="182">
        <v>14.19387</v>
      </c>
      <c r="Y16" s="182">
        <v>15.296849999999999</v>
      </c>
      <c r="Z16" s="182">
        <v>14.81554</v>
      </c>
      <c r="AA16" s="182">
        <v>15.05438</v>
      </c>
      <c r="AB16" s="182">
        <v>14.819940000000001</v>
      </c>
      <c r="AC16" s="182">
        <v>14.63105</v>
      </c>
      <c r="AD16" s="183">
        <v>15.93534</v>
      </c>
      <c r="AE16" s="66"/>
      <c r="AF16" s="2"/>
      <c r="AG16" s="2"/>
      <c r="AH16" s="2"/>
      <c r="AI16" s="2"/>
      <c r="AJ16" s="2"/>
      <c r="AK16" s="2"/>
      <c r="AL16" s="2"/>
      <c r="AM16" s="2"/>
      <c r="AN16" s="2"/>
    </row>
    <row r="17" spans="1:40" s="3" customFormat="1">
      <c r="A17" s="156"/>
      <c r="B17" s="157">
        <v>10</v>
      </c>
      <c r="C17" s="230"/>
      <c r="D17" s="230"/>
      <c r="E17" s="583"/>
      <c r="F17" s="177"/>
      <c r="G17" s="177"/>
      <c r="H17" s="177"/>
      <c r="I17" s="177"/>
      <c r="J17" s="177"/>
      <c r="K17" s="177"/>
      <c r="L17" s="178"/>
      <c r="M17" s="179"/>
      <c r="N17" s="586"/>
      <c r="O17" s="180"/>
      <c r="P17" s="180"/>
      <c r="Q17" s="180"/>
      <c r="R17" s="180"/>
      <c r="S17" s="180"/>
      <c r="T17" s="180"/>
      <c r="U17" s="181"/>
      <c r="V17" s="179"/>
      <c r="W17" s="589"/>
      <c r="X17" s="182"/>
      <c r="Y17" s="182"/>
      <c r="Z17" s="182"/>
      <c r="AA17" s="182"/>
      <c r="AB17" s="182"/>
      <c r="AC17" s="182"/>
      <c r="AD17" s="183"/>
      <c r="AE17" s="246"/>
      <c r="AF17" s="248"/>
      <c r="AG17" s="248"/>
      <c r="AH17" s="248"/>
      <c r="AI17" s="248"/>
      <c r="AJ17" s="248"/>
      <c r="AK17" s="248"/>
      <c r="AL17" s="248"/>
      <c r="AM17" s="248"/>
      <c r="AN17" s="248"/>
    </row>
    <row r="18" spans="1:40" s="3" customFormat="1">
      <c r="A18" s="156"/>
      <c r="B18" s="157">
        <v>20</v>
      </c>
      <c r="C18" s="230"/>
      <c r="D18" s="230"/>
      <c r="E18" s="583"/>
      <c r="F18" s="177"/>
      <c r="G18" s="177"/>
      <c r="H18" s="177"/>
      <c r="I18" s="177"/>
      <c r="J18" s="177"/>
      <c r="K18" s="177"/>
      <c r="L18" s="178"/>
      <c r="M18" s="179"/>
      <c r="N18" s="586"/>
      <c r="O18" s="180"/>
      <c r="P18" s="180"/>
      <c r="Q18" s="180"/>
      <c r="R18" s="180"/>
      <c r="S18" s="180"/>
      <c r="T18" s="180"/>
      <c r="U18" s="181"/>
      <c r="V18" s="179"/>
      <c r="W18" s="589"/>
      <c r="X18" s="182"/>
      <c r="Y18" s="182"/>
      <c r="Z18" s="182"/>
      <c r="AA18" s="182"/>
      <c r="AB18" s="182"/>
      <c r="AC18" s="182"/>
      <c r="AD18" s="183"/>
      <c r="AE18" s="246"/>
      <c r="AF18" s="248"/>
      <c r="AG18" s="248"/>
      <c r="AH18" s="248"/>
      <c r="AI18" s="248"/>
      <c r="AJ18" s="248"/>
      <c r="AK18" s="248"/>
      <c r="AL18" s="248"/>
      <c r="AM18" s="248"/>
      <c r="AN18" s="248"/>
    </row>
    <row r="19" spans="1:40" s="3" customFormat="1">
      <c r="A19" s="156"/>
      <c r="B19" s="157">
        <v>30</v>
      </c>
      <c r="C19" s="230"/>
      <c r="D19" s="230"/>
      <c r="E19" s="583">
        <v>-1.6998450000000001</v>
      </c>
      <c r="F19" s="177">
        <v>-1.5368550000000001</v>
      </c>
      <c r="G19" s="177">
        <v>-2.122366</v>
      </c>
      <c r="H19" s="177">
        <v>-1.3241000000000001</v>
      </c>
      <c r="I19" s="177">
        <v>-1.040721</v>
      </c>
      <c r="J19" s="177">
        <v>-0.99521859999999995</v>
      </c>
      <c r="K19" s="177">
        <v>-1.539884</v>
      </c>
      <c r="L19" s="178">
        <v>-2.5424009999999999</v>
      </c>
      <c r="M19" s="179"/>
      <c r="N19" s="586">
        <v>16.29316</v>
      </c>
      <c r="O19" s="180">
        <v>12.12679</v>
      </c>
      <c r="P19" s="180">
        <v>20.328620000000001</v>
      </c>
      <c r="Q19" s="180">
        <v>11.413270000000001</v>
      </c>
      <c r="R19" s="180">
        <v>11.09552</v>
      </c>
      <c r="S19" s="180">
        <v>11.89226</v>
      </c>
      <c r="T19" s="180">
        <v>12.2555</v>
      </c>
      <c r="U19" s="181">
        <v>21.273820000000001</v>
      </c>
      <c r="V19" s="179"/>
      <c r="W19" s="589">
        <v>4.130878</v>
      </c>
      <c r="X19" s="182">
        <v>3.7347860000000002</v>
      </c>
      <c r="Y19" s="182">
        <v>5.157667</v>
      </c>
      <c r="Z19" s="182">
        <v>3.2177600000000002</v>
      </c>
      <c r="AA19" s="182">
        <v>2.5291079999999999</v>
      </c>
      <c r="AB19" s="182">
        <v>2.4185300000000001</v>
      </c>
      <c r="AC19" s="182">
        <v>3.7421470000000001</v>
      </c>
      <c r="AD19" s="183">
        <v>6.1784129999999999</v>
      </c>
      <c r="AE19" s="66"/>
    </row>
    <row r="20" spans="1:40" s="3" customFormat="1">
      <c r="A20" s="156"/>
      <c r="B20" s="157">
        <v>40</v>
      </c>
      <c r="C20" s="230"/>
      <c r="D20" s="230"/>
      <c r="E20" s="583">
        <v>-4.1274579999999998</v>
      </c>
      <c r="F20" s="177">
        <v>-4.012867</v>
      </c>
      <c r="G20" s="177">
        <v>-4.3402409999999998</v>
      </c>
      <c r="H20" s="177">
        <v>-4.4080630000000003</v>
      </c>
      <c r="I20" s="177">
        <v>-4.2144589999999997</v>
      </c>
      <c r="J20" s="177">
        <v>-4.122045</v>
      </c>
      <c r="K20" s="177">
        <v>-4.1962729999999997</v>
      </c>
      <c r="L20" s="178">
        <v>-4.1273179999999998</v>
      </c>
      <c r="M20" s="179"/>
      <c r="N20" s="586">
        <v>34.59863</v>
      </c>
      <c r="O20" s="180">
        <v>36.71152</v>
      </c>
      <c r="P20" s="180">
        <v>35.201590000000003</v>
      </c>
      <c r="Q20" s="180">
        <v>36.799990000000001</v>
      </c>
      <c r="R20" s="180">
        <v>38.021650000000001</v>
      </c>
      <c r="S20" s="180">
        <v>35.753720000000001</v>
      </c>
      <c r="T20" s="180">
        <v>35.472279999999998</v>
      </c>
      <c r="U20" s="181">
        <v>32.6008</v>
      </c>
      <c r="V20" s="179"/>
      <c r="W20" s="589">
        <v>10.030340000000001</v>
      </c>
      <c r="X20" s="182">
        <v>9.7518650000000004</v>
      </c>
      <c r="Y20" s="182">
        <v>10.54743</v>
      </c>
      <c r="Z20" s="182">
        <v>10.712249999999999</v>
      </c>
      <c r="AA20" s="182">
        <v>10.241759999999999</v>
      </c>
      <c r="AB20" s="182">
        <v>10.01718</v>
      </c>
      <c r="AC20" s="182">
        <v>10.197570000000001</v>
      </c>
      <c r="AD20" s="183">
        <v>10.029999999999999</v>
      </c>
      <c r="AE20" s="66"/>
    </row>
    <row r="21" spans="1:40" s="3" customFormat="1" ht="15.75" thickBot="1">
      <c r="A21" s="158"/>
      <c r="B21" s="159" t="s">
        <v>67</v>
      </c>
      <c r="C21" s="231"/>
      <c r="D21" s="231"/>
      <c r="E21" s="584">
        <v>-12.25916</v>
      </c>
      <c r="F21" s="184">
        <v>-11.492710000000001</v>
      </c>
      <c r="G21" s="184">
        <v>-12.68242</v>
      </c>
      <c r="H21" s="184">
        <v>-12.550660000000001</v>
      </c>
      <c r="I21" s="184">
        <v>-11.90352</v>
      </c>
      <c r="J21" s="184">
        <v>-11.56819</v>
      </c>
      <c r="K21" s="184">
        <v>-12.42177</v>
      </c>
      <c r="L21" s="185">
        <v>-12.80035</v>
      </c>
      <c r="M21" s="179"/>
      <c r="N21" s="186"/>
      <c r="O21" s="187"/>
      <c r="P21" s="187"/>
      <c r="Q21" s="187"/>
      <c r="R21" s="187"/>
      <c r="S21" s="187"/>
      <c r="T21" s="187"/>
      <c r="U21" s="188"/>
      <c r="V21" s="179"/>
      <c r="W21" s="590">
        <v>29.79158</v>
      </c>
      <c r="X21" s="189">
        <v>27.929010000000002</v>
      </c>
      <c r="Y21" s="189">
        <v>30.820170000000001</v>
      </c>
      <c r="Z21" s="189">
        <v>30.499970000000001</v>
      </c>
      <c r="AA21" s="189">
        <v>28.927320000000002</v>
      </c>
      <c r="AB21" s="189">
        <v>28.11243</v>
      </c>
      <c r="AC21" s="189">
        <v>30.18676</v>
      </c>
      <c r="AD21" s="190">
        <v>31.106760000000001</v>
      </c>
      <c r="AE21" s="66"/>
    </row>
    <row r="22" spans="1:40" s="3" customFormat="1">
      <c r="A22" s="160" t="s">
        <v>6</v>
      </c>
      <c r="B22" s="161" t="s">
        <v>46</v>
      </c>
      <c r="C22" s="232"/>
      <c r="D22" s="232"/>
      <c r="E22" s="582">
        <v>-0.39650340000000001</v>
      </c>
      <c r="F22" s="166">
        <v>-0.39650340000000001</v>
      </c>
      <c r="G22" s="166">
        <v>-0.39650340000000001</v>
      </c>
      <c r="H22" s="166">
        <v>-0.39650340000000001</v>
      </c>
      <c r="I22" s="166">
        <v>-0.39650340000000001</v>
      </c>
      <c r="J22" s="166">
        <v>-0.39650340000000001</v>
      </c>
      <c r="K22" s="166">
        <v>-0.39650340000000001</v>
      </c>
      <c r="L22" s="167">
        <v>-0.39650340000000001</v>
      </c>
      <c r="M22" s="179"/>
      <c r="N22" s="169"/>
      <c r="O22" s="170"/>
      <c r="P22" s="170"/>
      <c r="Q22" s="170"/>
      <c r="R22" s="170"/>
      <c r="S22" s="170"/>
      <c r="T22" s="170"/>
      <c r="U22" s="191"/>
      <c r="V22" s="179"/>
      <c r="W22" s="173"/>
      <c r="X22" s="174"/>
      <c r="Y22" s="174"/>
      <c r="Z22" s="174"/>
      <c r="AA22" s="174"/>
      <c r="AB22" s="174"/>
      <c r="AC22" s="174"/>
      <c r="AD22" s="192"/>
      <c r="AE22" s="66"/>
    </row>
    <row r="23" spans="1:40" s="3" customFormat="1">
      <c r="A23" s="156"/>
      <c r="B23" s="162" t="s">
        <v>234</v>
      </c>
      <c r="C23" s="233"/>
      <c r="D23" s="233"/>
      <c r="E23" s="583">
        <v>-0.43655840000000001</v>
      </c>
      <c r="F23" s="177">
        <v>-0.1468247</v>
      </c>
      <c r="G23" s="177">
        <v>-0.45696310000000001</v>
      </c>
      <c r="H23" s="177">
        <v>-0.13306570000000001</v>
      </c>
      <c r="I23" s="177">
        <v>-0.39334419999999998</v>
      </c>
      <c r="J23" s="177">
        <v>-0.1050456</v>
      </c>
      <c r="K23" s="177">
        <v>-0.32242179999999998</v>
      </c>
      <c r="L23" s="178">
        <v>-6.1162500000000002E-2</v>
      </c>
      <c r="M23" s="179"/>
      <c r="N23" s="586">
        <v>2.7569330000000001</v>
      </c>
      <c r="O23" s="180">
        <v>0.98271039999999998</v>
      </c>
      <c r="P23" s="180">
        <v>3.1899510000000002</v>
      </c>
      <c r="Q23" s="180">
        <v>0.89666210000000002</v>
      </c>
      <c r="R23" s="180">
        <v>2.431813</v>
      </c>
      <c r="S23" s="180">
        <v>0.52850569999999997</v>
      </c>
      <c r="T23" s="180">
        <v>1.955913</v>
      </c>
      <c r="U23" s="181">
        <v>0.65741660000000002</v>
      </c>
      <c r="V23" s="179"/>
      <c r="W23" s="589">
        <v>1.1010200000000001</v>
      </c>
      <c r="X23" s="182">
        <v>0.37029869999999998</v>
      </c>
      <c r="Y23" s="182">
        <v>1.152482</v>
      </c>
      <c r="Z23" s="182">
        <v>0.33559800000000001</v>
      </c>
      <c r="AA23" s="182">
        <v>0.99203229999999998</v>
      </c>
      <c r="AB23" s="182">
        <v>0.2649299</v>
      </c>
      <c r="AC23" s="182">
        <v>0.81316279999999996</v>
      </c>
      <c r="AD23" s="183">
        <v>0.15425459999999999</v>
      </c>
      <c r="AE23" s="66"/>
    </row>
    <row r="24" spans="1:40" s="3" customFormat="1">
      <c r="A24" s="156"/>
      <c r="B24" s="162" t="s">
        <v>24</v>
      </c>
      <c r="C24" s="233" t="s">
        <v>7</v>
      </c>
      <c r="D24" s="233" t="s">
        <v>24</v>
      </c>
      <c r="E24" s="583">
        <v>-2.3007629999999999</v>
      </c>
      <c r="F24" s="177">
        <v>-2.819191</v>
      </c>
      <c r="G24" s="177">
        <v>-2.7484410000000001</v>
      </c>
      <c r="H24" s="177">
        <v>-2.216221</v>
      </c>
      <c r="I24" s="177">
        <v>-2.4475370000000001</v>
      </c>
      <c r="J24" s="177">
        <v>-1.812886</v>
      </c>
      <c r="K24" s="177">
        <v>-2.5774620000000001</v>
      </c>
      <c r="L24" s="178">
        <v>-2.4188939999999999</v>
      </c>
      <c r="M24" s="179"/>
      <c r="N24" s="586">
        <v>14.59629</v>
      </c>
      <c r="O24" s="180">
        <v>18.35576</v>
      </c>
      <c r="P24" s="180">
        <v>18.27375</v>
      </c>
      <c r="Q24" s="180">
        <v>14.275690000000001</v>
      </c>
      <c r="R24" s="180">
        <v>17.013310000000001</v>
      </c>
      <c r="S24" s="180">
        <v>13.691129999999999</v>
      </c>
      <c r="T24" s="180">
        <v>16.132359999999998</v>
      </c>
      <c r="U24" s="181">
        <v>16.31007</v>
      </c>
      <c r="V24" s="179"/>
      <c r="W24" s="589">
        <v>5.802632</v>
      </c>
      <c r="X24" s="182">
        <v>7.110131</v>
      </c>
      <c r="Y24" s="182">
        <v>6.9316959999999996</v>
      </c>
      <c r="Z24" s="182">
        <v>5.5894110000000001</v>
      </c>
      <c r="AA24" s="182">
        <v>6.1728009999999998</v>
      </c>
      <c r="AB24" s="182">
        <v>4.5721819999999997</v>
      </c>
      <c r="AC24" s="182">
        <v>6.5004780000000002</v>
      </c>
      <c r="AD24" s="183">
        <v>6.100562</v>
      </c>
      <c r="AE24" s="66"/>
    </row>
    <row r="25" spans="1:40" s="3" customFormat="1">
      <c r="A25" s="156"/>
      <c r="B25" s="162" t="s">
        <v>25</v>
      </c>
      <c r="C25" s="233" t="s">
        <v>5</v>
      </c>
      <c r="D25" s="233" t="s">
        <v>25</v>
      </c>
      <c r="E25" s="583">
        <v>0.84483529999999996</v>
      </c>
      <c r="F25" s="177">
        <v>0.87123450000000002</v>
      </c>
      <c r="G25" s="177">
        <v>0.73587610000000003</v>
      </c>
      <c r="H25" s="177">
        <v>0.84604089999999998</v>
      </c>
      <c r="I25" s="177">
        <v>0.75468769999999996</v>
      </c>
      <c r="J25" s="177">
        <v>0.93165330000000002</v>
      </c>
      <c r="K25" s="177">
        <v>0.84827730000000001</v>
      </c>
      <c r="L25" s="178">
        <v>0.81883269999999997</v>
      </c>
      <c r="M25" s="179"/>
      <c r="N25" s="586">
        <v>-5.5192119999999996</v>
      </c>
      <c r="O25" s="180">
        <v>-5.5751840000000001</v>
      </c>
      <c r="P25" s="180">
        <v>-4.7335589999999996</v>
      </c>
      <c r="Q25" s="180">
        <v>-5.4877719999999997</v>
      </c>
      <c r="R25" s="180">
        <v>-4.9902009999999999</v>
      </c>
      <c r="S25" s="180">
        <v>-6.1712069999999999</v>
      </c>
      <c r="T25" s="180">
        <v>-5.564927</v>
      </c>
      <c r="U25" s="181">
        <v>-5.2600889999999998</v>
      </c>
      <c r="V25" s="179"/>
      <c r="W25" s="589">
        <v>-2.1307140000000002</v>
      </c>
      <c r="X25" s="182">
        <v>-2.1972939999999999</v>
      </c>
      <c r="Y25" s="182">
        <v>-1.8559129999999999</v>
      </c>
      <c r="Z25" s="182">
        <v>-2.1337540000000002</v>
      </c>
      <c r="AA25" s="182">
        <v>-1.903357</v>
      </c>
      <c r="AB25" s="182">
        <v>-2.3496730000000001</v>
      </c>
      <c r="AC25" s="182">
        <v>-2.1393949999999999</v>
      </c>
      <c r="AD25" s="183">
        <v>-2.065134</v>
      </c>
      <c r="AE25" s="66"/>
    </row>
    <row r="26" spans="1:40" s="3" customFormat="1">
      <c r="A26" s="156"/>
      <c r="B26" s="162" t="s">
        <v>26</v>
      </c>
      <c r="C26" s="233" t="s">
        <v>4</v>
      </c>
      <c r="D26" s="233" t="s">
        <v>26</v>
      </c>
      <c r="E26" s="583">
        <v>1.1398239999999999</v>
      </c>
      <c r="F26" s="177">
        <v>1.2503249999999999</v>
      </c>
      <c r="G26" s="177">
        <v>1.294144</v>
      </c>
      <c r="H26" s="177">
        <v>1.2258389999999999</v>
      </c>
      <c r="I26" s="177">
        <v>1.2966420000000001</v>
      </c>
      <c r="J26" s="177">
        <v>1.1672210000000001</v>
      </c>
      <c r="K26" s="177">
        <v>1.255646</v>
      </c>
      <c r="L26" s="178">
        <v>1.2551410000000001</v>
      </c>
      <c r="M26" s="179"/>
      <c r="N26" s="586">
        <v>-7.6744209999999997</v>
      </c>
      <c r="O26" s="180">
        <v>-7.9645390000000003</v>
      </c>
      <c r="P26" s="180">
        <v>-8.2128390000000007</v>
      </c>
      <c r="Q26" s="180">
        <v>-7.8628010000000002</v>
      </c>
      <c r="R26" s="180">
        <v>-8.5039929999999995</v>
      </c>
      <c r="S26" s="180">
        <v>-7.7402829999999998</v>
      </c>
      <c r="T26" s="180">
        <v>-8.0054759999999998</v>
      </c>
      <c r="U26" s="181">
        <v>-8.1602840000000008</v>
      </c>
      <c r="V26" s="179"/>
      <c r="W26" s="589">
        <v>-2.874689</v>
      </c>
      <c r="X26" s="182">
        <v>-3.1533769999999999</v>
      </c>
      <c r="Y26" s="182">
        <v>-3.26389</v>
      </c>
      <c r="Z26" s="182">
        <v>-3.0916229999999998</v>
      </c>
      <c r="AA26" s="182">
        <v>-3.2701920000000002</v>
      </c>
      <c r="AB26" s="182">
        <v>-2.9437859999999998</v>
      </c>
      <c r="AC26" s="182">
        <v>-3.166798</v>
      </c>
      <c r="AD26" s="183">
        <v>-3.165524</v>
      </c>
      <c r="AE26" s="66"/>
    </row>
    <row r="27" spans="1:40" s="3" customFormat="1">
      <c r="A27" s="156"/>
      <c r="B27" s="162" t="s">
        <v>27</v>
      </c>
      <c r="C27" s="233" t="s">
        <v>3</v>
      </c>
      <c r="D27" s="233" t="s">
        <v>27</v>
      </c>
      <c r="E27" s="583">
        <v>-8.1861600000000007E-2</v>
      </c>
      <c r="F27" s="177">
        <v>-0.72172820000000004</v>
      </c>
      <c r="G27" s="177">
        <v>-0.19614290000000001</v>
      </c>
      <c r="H27" s="177">
        <v>-0.54903210000000002</v>
      </c>
      <c r="I27" s="177">
        <v>-3.2373769999999999</v>
      </c>
      <c r="J27" s="177">
        <v>7.2883000000000002E-3</v>
      </c>
      <c r="K27" s="177">
        <v>-0.53504209999999996</v>
      </c>
      <c r="L27" s="178">
        <v>-2.7058800000000001</v>
      </c>
      <c r="M27" s="179"/>
      <c r="N27" s="586">
        <v>0.49611929999999999</v>
      </c>
      <c r="O27" s="180">
        <v>4.6929749999999997</v>
      </c>
      <c r="P27" s="180">
        <v>1.3222020000000001</v>
      </c>
      <c r="Q27" s="180">
        <v>3.363667</v>
      </c>
      <c r="R27" s="180">
        <v>20.901779999999999</v>
      </c>
      <c r="S27" s="180">
        <v>-0.24920829999999999</v>
      </c>
      <c r="T27" s="180">
        <v>3.6526100000000001</v>
      </c>
      <c r="U27" s="181">
        <v>17.370570000000001</v>
      </c>
      <c r="V27" s="179"/>
      <c r="W27" s="589">
        <v>0.2064588</v>
      </c>
      <c r="X27" s="182">
        <v>1.8202320000000001</v>
      </c>
      <c r="Y27" s="182">
        <v>0.4946816</v>
      </c>
      <c r="Z27" s="182">
        <v>1.384684</v>
      </c>
      <c r="AA27" s="182">
        <v>8.1648139999999998</v>
      </c>
      <c r="AB27" s="182">
        <v>-1.8381499999999999E-2</v>
      </c>
      <c r="AC27" s="182">
        <v>1.3494010000000001</v>
      </c>
      <c r="AD27" s="183">
        <v>6.8243539999999996</v>
      </c>
      <c r="AE27" s="66"/>
    </row>
    <row r="28" spans="1:40" s="3" customFormat="1">
      <c r="A28" s="156"/>
      <c r="B28" s="162" t="s">
        <v>28</v>
      </c>
      <c r="C28" s="233" t="s">
        <v>2</v>
      </c>
      <c r="D28" s="233" t="s">
        <v>28</v>
      </c>
      <c r="E28" s="583">
        <v>-5.2448579999999998</v>
      </c>
      <c r="F28" s="177">
        <v>-4.598293</v>
      </c>
      <c r="G28" s="177">
        <v>-2.8634719999999998</v>
      </c>
      <c r="H28" s="177">
        <v>-5.2890180000000004</v>
      </c>
      <c r="I28" s="177">
        <v>-5.6830059999999998</v>
      </c>
      <c r="J28" s="177">
        <v>-5.2127160000000003</v>
      </c>
      <c r="K28" s="177">
        <v>-5.11578</v>
      </c>
      <c r="L28" s="178">
        <v>-5.7218939999999998</v>
      </c>
      <c r="M28" s="179"/>
      <c r="N28" s="586">
        <v>34.189360000000001</v>
      </c>
      <c r="O28" s="180">
        <v>32.351660000000003</v>
      </c>
      <c r="P28" s="180">
        <v>17.807079999999999</v>
      </c>
      <c r="Q28" s="180">
        <v>34.467089999999999</v>
      </c>
      <c r="R28" s="180">
        <v>36.747579999999999</v>
      </c>
      <c r="S28" s="180">
        <v>33.75705</v>
      </c>
      <c r="T28" s="180">
        <v>33.966259999999998</v>
      </c>
      <c r="U28" s="181">
        <v>36.546100000000003</v>
      </c>
      <c r="V28" s="179"/>
      <c r="W28" s="589">
        <v>13.22777</v>
      </c>
      <c r="X28" s="182">
        <v>11.597110000000001</v>
      </c>
      <c r="Y28" s="182">
        <v>7.2218090000000004</v>
      </c>
      <c r="Z28" s="182">
        <v>13.33915</v>
      </c>
      <c r="AA28" s="182">
        <v>14.332800000000001</v>
      </c>
      <c r="AB28" s="182">
        <v>13.146710000000001</v>
      </c>
      <c r="AC28" s="182">
        <v>12.902229999999999</v>
      </c>
      <c r="AD28" s="183">
        <v>14.43088</v>
      </c>
      <c r="AE28" s="66"/>
    </row>
    <row r="29" spans="1:40" s="3" customFormat="1" ht="15.75" thickBot="1">
      <c r="A29" s="163"/>
      <c r="B29" s="164" t="s">
        <v>68</v>
      </c>
      <c r="C29" s="234"/>
      <c r="D29" s="234"/>
      <c r="E29" s="584">
        <v>-15.56659</v>
      </c>
      <c r="F29" s="184">
        <v>-15.49356</v>
      </c>
      <c r="G29" s="184">
        <v>-15.506779999999999</v>
      </c>
      <c r="H29" s="184">
        <v>-15.62135</v>
      </c>
      <c r="I29" s="184">
        <v>-15.479189999999999</v>
      </c>
      <c r="J29" s="184">
        <v>-15.58961</v>
      </c>
      <c r="K29" s="184">
        <v>-15.605729999999999</v>
      </c>
      <c r="L29" s="185">
        <v>-14.83545</v>
      </c>
      <c r="M29" s="168"/>
      <c r="N29" s="587"/>
      <c r="O29" s="193"/>
      <c r="P29" s="193"/>
      <c r="Q29" s="193"/>
      <c r="R29" s="193"/>
      <c r="S29" s="193"/>
      <c r="T29" s="193"/>
      <c r="U29" s="194"/>
      <c r="V29" s="168"/>
      <c r="W29" s="590">
        <v>39.25967</v>
      </c>
      <c r="X29" s="189">
        <v>39.075470000000003</v>
      </c>
      <c r="Y29" s="189">
        <v>39.108820000000001</v>
      </c>
      <c r="Z29" s="189">
        <v>39.397759999999998</v>
      </c>
      <c r="AA29" s="189">
        <v>39.039239999999999</v>
      </c>
      <c r="AB29" s="189">
        <v>39.317709999999998</v>
      </c>
      <c r="AC29" s="189">
        <v>39.358370000000001</v>
      </c>
      <c r="AD29" s="190">
        <v>39.573050000000002</v>
      </c>
      <c r="AE29" s="66"/>
    </row>
    <row r="30" spans="1:40"/>
    <row r="31" spans="1:40" s="246" customFormat="1" ht="15.75" thickBot="1">
      <c r="D31" s="246" t="s">
        <v>390</v>
      </c>
    </row>
    <row r="32" spans="1:40">
      <c r="A32" s="72" t="s">
        <v>383</v>
      </c>
      <c r="C32" s="78" t="s">
        <v>384</v>
      </c>
      <c r="D32" s="76">
        <v>1</v>
      </c>
    </row>
    <row r="33" spans="1:30" s="246" customFormat="1" ht="15.75" thickBot="1">
      <c r="C33" s="69" t="s">
        <v>385</v>
      </c>
      <c r="D33" s="205">
        <v>1.929</v>
      </c>
    </row>
    <row r="34" spans="1:30" s="246" customFormat="1" ht="15.75" thickBot="1"/>
    <row r="35" spans="1:30">
      <c r="A35" s="72" t="s">
        <v>148</v>
      </c>
      <c r="C35" s="483" t="s">
        <v>149</v>
      </c>
    </row>
    <row r="36" spans="1:30" ht="15.75" thickBot="1">
      <c r="C36" s="484" t="s">
        <v>150</v>
      </c>
    </row>
    <row r="37" spans="1:30" s="246" customFormat="1">
      <c r="C37" s="489"/>
    </row>
    <row r="38" spans="1:30" ht="15" customHeight="1">
      <c r="A38" s="195" t="s">
        <v>272</v>
      </c>
      <c r="B38" s="196"/>
      <c r="C38" s="196"/>
      <c r="E38" s="196"/>
      <c r="F38" s="196"/>
      <c r="G38" s="196"/>
      <c r="H38" s="196"/>
      <c r="I38" s="196"/>
      <c r="J38" s="196"/>
      <c r="N38" s="196"/>
      <c r="O38" s="196"/>
      <c r="P38" s="196"/>
      <c r="Q38" s="196"/>
      <c r="R38" s="196"/>
      <c r="S38" s="196"/>
      <c r="W38" s="196"/>
      <c r="X38" s="196"/>
      <c r="Y38" s="196"/>
      <c r="Z38" s="196"/>
      <c r="AA38" s="196"/>
      <c r="AB38" s="196"/>
      <c r="AC38" s="196"/>
    </row>
    <row r="39" spans="1:30" s="246" customFormat="1" ht="15" customHeight="1" thickBot="1">
      <c r="A39" s="195"/>
      <c r="B39" s="196"/>
      <c r="C39" s="196" t="s">
        <v>380</v>
      </c>
      <c r="D39" s="72" t="s">
        <v>386</v>
      </c>
      <c r="E39" s="196"/>
      <c r="F39" s="196"/>
      <c r="G39" s="196"/>
      <c r="H39" s="196"/>
      <c r="I39" s="196"/>
      <c r="J39" s="196"/>
      <c r="N39" s="196"/>
      <c r="O39" s="196"/>
      <c r="P39" s="196"/>
      <c r="Q39" s="196"/>
      <c r="R39" s="196"/>
      <c r="S39" s="196"/>
      <c r="W39" s="196"/>
      <c r="X39" s="196"/>
      <c r="Y39" s="196"/>
      <c r="Z39" s="196"/>
      <c r="AA39" s="196"/>
      <c r="AB39" s="196"/>
      <c r="AC39" s="196"/>
    </row>
    <row r="40" spans="1:30">
      <c r="B40" s="197" t="s">
        <v>10</v>
      </c>
      <c r="C40" s="603">
        <v>0.14112694145980176</v>
      </c>
      <c r="D40" s="605">
        <f>C40*VLOOKUP(in_country,$C$32:$D$33,2,0)</f>
        <v>0.14112694145980176</v>
      </c>
      <c r="E40" s="65"/>
      <c r="F40" s="65"/>
      <c r="G40" s="65"/>
      <c r="H40" s="65"/>
      <c r="I40" s="65"/>
      <c r="J40" s="65"/>
      <c r="N40" s="65"/>
      <c r="O40" s="65"/>
      <c r="P40" s="65"/>
      <c r="Q40" s="65"/>
      <c r="R40" s="65"/>
      <c r="S40" s="65"/>
      <c r="W40" s="65"/>
      <c r="X40" s="65"/>
      <c r="Y40" s="65"/>
      <c r="Z40" s="65"/>
      <c r="AA40" s="65"/>
      <c r="AB40" s="65"/>
      <c r="AC40" s="65"/>
    </row>
    <row r="41" spans="1:30" ht="15.75" thickBot="1">
      <c r="B41" s="197" t="s">
        <v>11</v>
      </c>
      <c r="C41" s="604">
        <v>-0.176190870271415</v>
      </c>
      <c r="D41" s="605">
        <f>C41*VLOOKUP(in_country,$C$32:$D$33,2,0)</f>
        <v>-0.176190870271415</v>
      </c>
      <c r="E41" s="65"/>
      <c r="F41" s="65"/>
      <c r="G41" s="65"/>
      <c r="H41" s="65"/>
      <c r="I41" s="65"/>
      <c r="J41" s="65"/>
      <c r="N41" s="65"/>
      <c r="O41" s="65"/>
      <c r="P41" s="65"/>
      <c r="Q41" s="65"/>
      <c r="R41" s="65"/>
      <c r="S41" s="65"/>
      <c r="W41" s="65"/>
      <c r="X41" s="65"/>
      <c r="Y41" s="65"/>
      <c r="Z41" s="65"/>
      <c r="AA41" s="65"/>
      <c r="AB41" s="65"/>
      <c r="AC41" s="65"/>
    </row>
    <row r="42" spans="1:30" s="246" customFormat="1">
      <c r="B42" s="197"/>
      <c r="C42" s="198"/>
      <c r="E42" s="245"/>
      <c r="F42" s="245"/>
      <c r="G42" s="245"/>
      <c r="H42" s="245"/>
      <c r="I42" s="245"/>
      <c r="J42" s="245"/>
      <c r="N42" s="245"/>
      <c r="O42" s="245"/>
      <c r="P42" s="245"/>
      <c r="Q42" s="245"/>
      <c r="R42" s="245"/>
      <c r="S42" s="245"/>
      <c r="W42" s="245"/>
      <c r="X42" s="245"/>
      <c r="Y42" s="245"/>
      <c r="Z42" s="245"/>
      <c r="AA42" s="245"/>
      <c r="AB42" s="245"/>
      <c r="AC42" s="245"/>
    </row>
    <row r="43" spans="1:30" ht="15.75" thickBot="1">
      <c r="A43" s="195" t="s">
        <v>99</v>
      </c>
      <c r="B43" s="65"/>
      <c r="C43" s="65"/>
      <c r="E43" s="65"/>
      <c r="F43" s="65"/>
      <c r="G43" s="65"/>
      <c r="H43" s="65"/>
      <c r="I43" s="65"/>
      <c r="J43" s="65"/>
      <c r="N43" s="65"/>
      <c r="O43" s="65"/>
      <c r="P43" s="65"/>
      <c r="Q43" s="65"/>
      <c r="R43" s="65"/>
      <c r="S43" s="65"/>
      <c r="W43" s="65"/>
      <c r="X43" s="65"/>
      <c r="Y43" s="65"/>
      <c r="Z43" s="65"/>
      <c r="AA43" s="65"/>
      <c r="AB43" s="65"/>
      <c r="AC43" s="65"/>
    </row>
    <row r="44" spans="1:30">
      <c r="B44" s="65" t="s">
        <v>9</v>
      </c>
      <c r="C44" s="485">
        <v>0.42</v>
      </c>
      <c r="E44" s="65"/>
      <c r="F44" s="65"/>
      <c r="G44" s="65"/>
      <c r="H44" s="65"/>
      <c r="I44" s="65"/>
      <c r="J44" s="65"/>
      <c r="N44" s="65"/>
      <c r="O44" s="65"/>
      <c r="P44" s="65"/>
      <c r="Q44" s="65"/>
      <c r="R44" s="65"/>
      <c r="S44" s="65"/>
      <c r="W44" s="65"/>
      <c r="X44" s="65"/>
      <c r="Y44" s="65"/>
      <c r="Z44" s="65"/>
      <c r="AA44" s="65"/>
      <c r="AB44" s="65"/>
      <c r="AC44" s="65"/>
    </row>
    <row r="45" spans="1:30">
      <c r="B45" s="65" t="s">
        <v>18</v>
      </c>
      <c r="C45" s="486">
        <v>0.28790199081163859</v>
      </c>
      <c r="E45" s="65"/>
      <c r="F45" s="65"/>
      <c r="G45" s="65"/>
      <c r="H45" s="65"/>
      <c r="I45" s="65"/>
      <c r="J45" s="65"/>
      <c r="N45" s="65"/>
      <c r="O45" s="65"/>
      <c r="P45" s="65"/>
      <c r="Q45" s="65"/>
      <c r="R45" s="65"/>
      <c r="S45" s="65"/>
      <c r="W45" s="65"/>
      <c r="X45" s="65"/>
      <c r="Y45" s="65"/>
      <c r="Z45" s="65"/>
      <c r="AA45" s="65"/>
      <c r="AB45" s="65"/>
      <c r="AC45" s="65"/>
    </row>
    <row r="46" spans="1:30">
      <c r="B46" s="65" t="s">
        <v>17</v>
      </c>
      <c r="C46" s="488">
        <v>9.5858786212180188E-3</v>
      </c>
      <c r="E46" s="65"/>
      <c r="F46" s="65"/>
      <c r="G46" s="65"/>
      <c r="H46" s="65"/>
      <c r="I46" s="65"/>
      <c r="J46" s="65"/>
      <c r="K46" s="199"/>
      <c r="L46" s="199"/>
      <c r="M46" s="199"/>
      <c r="N46" s="65"/>
      <c r="O46" s="65"/>
      <c r="P46" s="65"/>
      <c r="Q46" s="65"/>
      <c r="R46" s="65"/>
      <c r="S46" s="65"/>
      <c r="T46" s="199"/>
      <c r="U46" s="199"/>
      <c r="V46" s="199"/>
      <c r="W46" s="65"/>
      <c r="X46" s="65"/>
      <c r="Y46" s="65"/>
      <c r="Z46" s="65"/>
      <c r="AA46" s="65"/>
      <c r="AB46" s="65"/>
      <c r="AC46" s="65"/>
      <c r="AD46" s="199"/>
    </row>
    <row r="47" spans="1:30" ht="15.75" thickBot="1">
      <c r="B47" s="66" t="s">
        <v>88</v>
      </c>
      <c r="C47" s="487">
        <v>173</v>
      </c>
    </row>
    <row r="48" spans="1:30"/>
    <row r="49" spans="1:3" s="246" customFormat="1" ht="15.75" thickBot="1">
      <c r="A49" s="72" t="s">
        <v>271</v>
      </c>
    </row>
    <row r="50" spans="1:3">
      <c r="B50" s="66" t="s">
        <v>265</v>
      </c>
      <c r="C50" s="301">
        <v>1000</v>
      </c>
    </row>
    <row r="51" spans="1:3">
      <c r="B51" s="66" t="s">
        <v>275</v>
      </c>
      <c r="C51" s="606">
        <f>365*IF(in_demand="",1000,in_demand)</f>
        <v>3650000</v>
      </c>
    </row>
    <row r="52" spans="1:3">
      <c r="B52" s="66" t="s">
        <v>266</v>
      </c>
      <c r="C52" s="606">
        <f>IF(in_lifetime="",10,in_lifetime)</f>
        <v>5</v>
      </c>
    </row>
    <row r="53" spans="1:3" ht="15.75" thickBot="1">
      <c r="B53" s="66" t="s">
        <v>260</v>
      </c>
      <c r="C53" s="593">
        <f>IF(in_discount="",0.05,in_discount)/100</f>
        <v>0.05</v>
      </c>
    </row>
    <row r="54" spans="1:3"/>
    <row r="55" spans="1:3" ht="15.75" thickBot="1">
      <c r="A55" s="72" t="s">
        <v>277</v>
      </c>
    </row>
    <row r="56" spans="1:3" s="246" customFormat="1">
      <c r="B56" s="246">
        <v>1</v>
      </c>
      <c r="C56" s="301">
        <v>1</v>
      </c>
    </row>
    <row r="57" spans="1:3">
      <c r="B57" s="246">
        <v>2</v>
      </c>
      <c r="C57" s="607">
        <f>C56+1/(1+discount)^(B57-1)</f>
        <v>1.9523809523809523</v>
      </c>
    </row>
    <row r="58" spans="1:3">
      <c r="B58" s="246">
        <v>3</v>
      </c>
      <c r="C58" s="607">
        <f t="shared" ref="C58:C65" si="0">C57+1/(1+discount)^(B58-1)</f>
        <v>2.8594104308390023</v>
      </c>
    </row>
    <row r="59" spans="1:3">
      <c r="B59" s="246">
        <v>4</v>
      </c>
      <c r="C59" s="607">
        <f t="shared" si="0"/>
        <v>3.7232480293704784</v>
      </c>
    </row>
    <row r="60" spans="1:3">
      <c r="B60" s="246">
        <v>5</v>
      </c>
      <c r="C60" s="607">
        <f t="shared" si="0"/>
        <v>4.5459505041623602</v>
      </c>
    </row>
    <row r="61" spans="1:3">
      <c r="B61" s="246">
        <v>6</v>
      </c>
      <c r="C61" s="607">
        <f t="shared" si="0"/>
        <v>5.329476670630819</v>
      </c>
    </row>
    <row r="62" spans="1:3">
      <c r="B62" s="246">
        <v>7</v>
      </c>
      <c r="C62" s="607">
        <f t="shared" si="0"/>
        <v>6.0756920672674468</v>
      </c>
    </row>
    <row r="63" spans="1:3">
      <c r="B63" s="246">
        <v>8</v>
      </c>
      <c r="C63" s="607">
        <f t="shared" si="0"/>
        <v>6.7863733973975684</v>
      </c>
    </row>
    <row r="64" spans="1:3">
      <c r="B64" s="246">
        <v>9</v>
      </c>
      <c r="C64" s="607">
        <f t="shared" si="0"/>
        <v>7.4632127594262556</v>
      </c>
    </row>
    <row r="65" spans="1:3" ht="15.75" thickBot="1">
      <c r="B65" s="246">
        <v>10</v>
      </c>
      <c r="C65" s="608">
        <f t="shared" si="0"/>
        <v>8.1078216756440522</v>
      </c>
    </row>
    <row r="66" spans="1:3"/>
    <row r="67" spans="1:3" ht="15.75" thickBot="1">
      <c r="A67" s="72" t="s">
        <v>162</v>
      </c>
    </row>
    <row r="68" spans="1:3">
      <c r="B68" s="245" t="s">
        <v>387</v>
      </c>
      <c r="C68" s="609">
        <f>IF(in_speed1834="",as_speed1834,in_speed1834)</f>
        <v>4.8600000000000003</v>
      </c>
    </row>
    <row r="69" spans="1:3">
      <c r="B69" s="245" t="s">
        <v>388</v>
      </c>
      <c r="C69" s="606">
        <f>IF(in_speed3564="",as_speed3564,in_speed3564)</f>
        <v>4.8600000000000003</v>
      </c>
    </row>
    <row r="70" spans="1:3" ht="15.75" thickBot="1">
      <c r="B70" s="245" t="s">
        <v>389</v>
      </c>
      <c r="C70" s="610">
        <f>IF(in_speed65="",as_speed65,in_speed65)</f>
        <v>3.06</v>
      </c>
    </row>
    <row r="71" spans="1:3"/>
    <row r="72" spans="1:3" ht="15.75" thickBot="1">
      <c r="A72" s="72" t="s">
        <v>375</v>
      </c>
    </row>
    <row r="73" spans="1:3">
      <c r="B73" s="246" t="s">
        <v>368</v>
      </c>
      <c r="C73" s="591">
        <f>0.0001*IF(in_p1834="",as_p1834,in_p1834)*IF(in_pwork1834="",as_pwork1834,in_pwork1834)</f>
        <v>0.11111111111111113</v>
      </c>
    </row>
    <row r="74" spans="1:3">
      <c r="B74" s="246" t="s">
        <v>369</v>
      </c>
      <c r="C74" s="592">
        <f>0.0001*IF(in_p3564="",as_p3564,in_p3564)*IF(in_pwork3564="",as_pwork3564,in_pwork3564)</f>
        <v>0.11111111111111113</v>
      </c>
    </row>
    <row r="75" spans="1:3">
      <c r="B75" s="246" t="s">
        <v>370</v>
      </c>
      <c r="C75" s="592">
        <f>0.0001*IF(in_p1834="",as_p1834,in_p1834)*IF(in_pshop1834="",as_pshop1834,in_pshop1834)</f>
        <v>0.11111111111111113</v>
      </c>
    </row>
    <row r="76" spans="1:3">
      <c r="B76" s="246" t="s">
        <v>371</v>
      </c>
      <c r="C76" s="592">
        <f>0.0001*IF(in_p3564="",as_p3564,in_p3564)*IF(in_pshop3564="",as_pshop3564,in_pshop3564)</f>
        <v>0.11111111111111113</v>
      </c>
    </row>
    <row r="77" spans="1:3">
      <c r="B77" s="246" t="s">
        <v>372</v>
      </c>
      <c r="C77" s="592">
        <f>0.0001*IF(in_p65="",as_p65,in_p65)*IF(in_pshop65="",as_pshop65,in_pshop65)</f>
        <v>0.16666666666666669</v>
      </c>
    </row>
    <row r="78" spans="1:3">
      <c r="B78" s="246" t="s">
        <v>373</v>
      </c>
      <c r="C78" s="592">
        <f>0.0001*IF(in_p1834="",as_p1834,in_p1834)*IF(in_plei1834="",as_plei1834,in_plei1834)</f>
        <v>0.11111111111111113</v>
      </c>
    </row>
    <row r="79" spans="1:3">
      <c r="B79" s="246" t="s">
        <v>367</v>
      </c>
      <c r="C79" s="592">
        <f>0.0001*IF(in_p3564="",as_p3564,in_p3564)*IF(in_plei3564="",as_plei3564,in_plei3564)</f>
        <v>0.11111111111111113</v>
      </c>
    </row>
    <row r="80" spans="1:3" ht="15.75" thickBot="1">
      <c r="B80" s="246" t="s">
        <v>366</v>
      </c>
      <c r="C80" s="593">
        <f>0.0001*IF(in_p65="",as_p65,in_p65)*IF(in_plei65="",as_plei65,in_plei65)</f>
        <v>0.16666666666666669</v>
      </c>
    </row>
    <row r="81" spans="3:3">
      <c r="C81" s="567">
        <f>SUM(C73:C80)</f>
        <v>1.0000000000000002</v>
      </c>
    </row>
    <row r="82" spans="3:3"/>
    <row r="83" spans="3:3"/>
    <row r="84" spans="3:3"/>
    <row r="85" spans="3:3"/>
    <row r="86" spans="3:3"/>
    <row r="87" spans="3:3"/>
    <row r="88" spans="3:3"/>
    <row r="89" spans="3:3"/>
    <row r="90" spans="3:3"/>
    <row r="91" spans="3:3"/>
    <row r="92" spans="3:3"/>
  </sheetData>
  <mergeCells count="4">
    <mergeCell ref="A1:AD1"/>
    <mergeCell ref="E5:L5"/>
    <mergeCell ref="N5:U5"/>
    <mergeCell ref="W5:A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10">
    <tabColor theme="0" tint="-0.249977111117893"/>
  </sheetPr>
  <dimension ref="A1:HW448"/>
  <sheetViews>
    <sheetView zoomScale="70" zoomScaleNormal="70" workbookViewId="0">
      <selection sqref="A1:AB1"/>
    </sheetView>
  </sheetViews>
  <sheetFormatPr defaultColWidth="0" defaultRowHeight="0" customHeight="1" zeroHeight="1"/>
  <cols>
    <col min="1" max="1" width="40" style="244" bestFit="1" customWidth="1"/>
    <col min="2" max="2" width="6" style="244" customWidth="1"/>
    <col min="3" max="3" width="11.28515625" style="244" customWidth="1"/>
    <col min="4" max="4" width="15.85546875" style="216" bestFit="1" customWidth="1"/>
    <col min="5" max="5" width="6" style="244" customWidth="1"/>
    <col min="6" max="6" width="8.5703125" style="244" customWidth="1"/>
    <col min="7" max="27" width="9.7109375" style="244" customWidth="1"/>
    <col min="28" max="29" width="8.85546875" style="244" customWidth="1"/>
    <col min="30" max="30" width="40" style="244" bestFit="1" customWidth="1"/>
    <col min="31" max="31" width="6" style="244" customWidth="1"/>
    <col min="32" max="32" width="10.5703125" style="244" bestFit="1" customWidth="1"/>
    <col min="33" max="33" width="23.42578125" style="216" bestFit="1" customWidth="1"/>
    <col min="34" max="34" width="6" style="244" customWidth="1"/>
    <col min="35" max="35" width="8.5703125" style="244" customWidth="1"/>
    <col min="36" max="56" width="9.7109375" style="244" customWidth="1"/>
    <col min="57" max="58" width="8.85546875" style="244" customWidth="1"/>
    <col min="59" max="59" width="40" style="244" bestFit="1" customWidth="1"/>
    <col min="60" max="61" width="6" style="244" customWidth="1"/>
    <col min="62" max="62" width="15.85546875" style="216" bestFit="1" customWidth="1"/>
    <col min="63" max="63" width="6" style="244" customWidth="1"/>
    <col min="64" max="64" width="8.5703125" style="244" customWidth="1"/>
    <col min="65" max="85" width="9.7109375" style="244" customWidth="1"/>
    <col min="86" max="87" width="8.85546875" style="244" customWidth="1"/>
    <col min="88" max="88" width="40" style="244" bestFit="1" customWidth="1"/>
    <col min="89" max="89" width="6" style="244" customWidth="1"/>
    <col min="90" max="90" width="10.5703125" style="244" bestFit="1" customWidth="1"/>
    <col min="91" max="91" width="15.85546875" style="216" bestFit="1" customWidth="1"/>
    <col min="92" max="92" width="6" style="244" customWidth="1"/>
    <col min="93" max="93" width="8.5703125" style="244" customWidth="1"/>
    <col min="94" max="114" width="9.7109375" style="244" customWidth="1"/>
    <col min="115" max="116" width="8.85546875" style="244" customWidth="1"/>
    <col min="117" max="117" width="40" style="244" bestFit="1" customWidth="1"/>
    <col min="118" max="118" width="6" style="244" customWidth="1"/>
    <col min="119" max="119" width="11" style="244" bestFit="1" customWidth="1"/>
    <col min="120" max="120" width="23.85546875" style="216" bestFit="1" customWidth="1"/>
    <col min="121" max="121" width="6" style="244" customWidth="1"/>
    <col min="122" max="122" width="8.5703125" style="244" customWidth="1"/>
    <col min="123" max="143" width="9.7109375" style="244" customWidth="1"/>
    <col min="144" max="145" width="8.85546875" style="244" customWidth="1"/>
    <col min="146" max="146" width="40" style="244" bestFit="1" customWidth="1"/>
    <col min="147" max="148" width="6" style="244" customWidth="1"/>
    <col min="149" max="149" width="15.85546875" style="216" bestFit="1" customWidth="1"/>
    <col min="150" max="150" width="6" style="244" customWidth="1"/>
    <col min="151" max="151" width="8.5703125" style="244" customWidth="1"/>
    <col min="152" max="172" width="9.7109375" style="244" customWidth="1"/>
    <col min="173" max="174" width="8.85546875" style="244" customWidth="1"/>
    <col min="175" max="175" width="40" style="244" bestFit="1" customWidth="1"/>
    <col min="176" max="177" width="6" style="244" customWidth="1"/>
    <col min="178" max="178" width="15.85546875" style="216" bestFit="1" customWidth="1"/>
    <col min="179" max="179" width="6" style="244" customWidth="1"/>
    <col min="180" max="180" width="8.5703125" style="244" customWidth="1"/>
    <col min="181" max="201" width="9.7109375" style="244" customWidth="1"/>
    <col min="202" max="203" width="8.85546875" style="244" customWidth="1"/>
    <col min="204" max="204" width="40" style="244" bestFit="1" customWidth="1"/>
    <col min="205" max="206" width="6" style="244" customWidth="1"/>
    <col min="207" max="207" width="15.85546875" style="216" bestFit="1" customWidth="1"/>
    <col min="208" max="208" width="6" style="244" customWidth="1"/>
    <col min="209" max="209" width="8.5703125" style="244" customWidth="1"/>
    <col min="210" max="230" width="9.7109375" style="244" customWidth="1"/>
    <col min="231" max="232" width="8.85546875" style="244" customWidth="1"/>
    <col min="233" max="16384" width="8.85546875" style="244" hidden="1"/>
  </cols>
  <sheetData>
    <row r="1" spans="1:231" ht="45" customHeight="1">
      <c r="A1" s="616" t="s">
        <v>33</v>
      </c>
      <c r="B1" s="616"/>
      <c r="C1" s="616"/>
      <c r="D1" s="616"/>
      <c r="E1" s="616"/>
      <c r="F1" s="616"/>
      <c r="G1" s="616"/>
      <c r="H1" s="616"/>
      <c r="I1" s="616"/>
      <c r="J1" s="616"/>
      <c r="K1" s="616"/>
      <c r="L1" s="616"/>
      <c r="M1" s="616"/>
      <c r="N1" s="616"/>
      <c r="O1" s="616"/>
      <c r="P1" s="616"/>
      <c r="Q1" s="616"/>
      <c r="R1" s="616"/>
      <c r="S1" s="616"/>
      <c r="T1" s="616"/>
      <c r="U1" s="616"/>
      <c r="V1" s="616"/>
      <c r="W1" s="616"/>
      <c r="X1" s="616"/>
      <c r="Y1" s="616"/>
      <c r="Z1" s="616"/>
      <c r="AA1" s="616"/>
      <c r="AB1" s="616"/>
      <c r="AC1"/>
      <c r="AD1" s="616" t="s">
        <v>362</v>
      </c>
      <c r="AE1" s="616"/>
      <c r="AF1" s="616"/>
      <c r="AG1" s="616"/>
      <c r="AH1" s="616"/>
      <c r="AI1" s="616"/>
      <c r="AJ1" s="616"/>
      <c r="AK1" s="616"/>
      <c r="AL1" s="616"/>
      <c r="AM1" s="616"/>
      <c r="AN1" s="616"/>
      <c r="AO1" s="616"/>
      <c r="AP1" s="616"/>
      <c r="AQ1" s="616"/>
      <c r="AR1" s="616"/>
      <c r="AS1" s="616"/>
      <c r="AT1" s="616"/>
      <c r="AU1" s="616"/>
      <c r="AV1" s="616"/>
      <c r="AW1" s="616"/>
      <c r="AX1" s="616"/>
      <c r="AY1" s="616"/>
      <c r="AZ1" s="616"/>
      <c r="BA1" s="616"/>
      <c r="BB1" s="616"/>
      <c r="BC1" s="616"/>
      <c r="BD1" s="616"/>
      <c r="BE1" s="616"/>
      <c r="BG1" s="616" t="s">
        <v>365</v>
      </c>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c r="CJ1" s="616" t="s">
        <v>32</v>
      </c>
      <c r="CK1" s="616"/>
      <c r="CL1" s="616"/>
      <c r="CM1" s="616"/>
      <c r="CN1" s="616"/>
      <c r="CO1" s="616"/>
      <c r="CP1" s="616"/>
      <c r="CQ1" s="616"/>
      <c r="CR1" s="616"/>
      <c r="CS1" s="616"/>
      <c r="CT1" s="616"/>
      <c r="CU1" s="616"/>
      <c r="CV1" s="616"/>
      <c r="CW1" s="616"/>
      <c r="CX1" s="616"/>
      <c r="CY1" s="616"/>
      <c r="CZ1" s="616"/>
      <c r="DA1" s="616"/>
      <c r="DB1" s="616"/>
      <c r="DC1" s="616"/>
      <c r="DD1" s="616"/>
      <c r="DE1" s="616"/>
      <c r="DF1" s="616"/>
      <c r="DG1" s="616"/>
      <c r="DH1" s="616"/>
      <c r="DI1" s="616"/>
      <c r="DJ1" s="616"/>
      <c r="DK1" s="616"/>
      <c r="DL1"/>
      <c r="DM1" s="616" t="s">
        <v>34</v>
      </c>
      <c r="DN1" s="616"/>
      <c r="DO1" s="616"/>
      <c r="DP1" s="616"/>
      <c r="DQ1" s="616"/>
      <c r="DR1" s="616"/>
      <c r="DS1" s="616"/>
      <c r="DT1" s="616"/>
      <c r="DU1" s="616"/>
      <c r="DV1" s="616"/>
      <c r="DW1" s="616"/>
      <c r="DX1" s="616"/>
      <c r="DY1" s="616"/>
      <c r="DZ1" s="616"/>
      <c r="EA1" s="616"/>
      <c r="EB1" s="616"/>
      <c r="EC1" s="616"/>
      <c r="ED1" s="616"/>
      <c r="EE1" s="616"/>
      <c r="EF1" s="616"/>
      <c r="EG1" s="616"/>
      <c r="EH1" s="616"/>
      <c r="EI1" s="616"/>
      <c r="EJ1" s="616"/>
      <c r="EK1" s="616"/>
      <c r="EL1" s="616"/>
      <c r="EM1" s="616"/>
      <c r="EN1" s="616"/>
      <c r="EP1" s="616" t="s">
        <v>363</v>
      </c>
      <c r="EQ1" s="616"/>
      <c r="ER1" s="616"/>
      <c r="ES1" s="616"/>
      <c r="ET1" s="616"/>
      <c r="EU1" s="616"/>
      <c r="EV1" s="616"/>
      <c r="EW1" s="616"/>
      <c r="EX1" s="616"/>
      <c r="EY1" s="616"/>
      <c r="EZ1" s="616"/>
      <c r="FA1" s="616"/>
      <c r="FB1" s="616"/>
      <c r="FC1" s="616"/>
      <c r="FD1" s="616"/>
      <c r="FE1" s="616"/>
      <c r="FF1" s="616"/>
      <c r="FG1" s="616"/>
      <c r="FH1" s="616"/>
      <c r="FI1" s="616"/>
      <c r="FJ1" s="616"/>
      <c r="FK1" s="616"/>
      <c r="FL1" s="616"/>
      <c r="FM1" s="616"/>
      <c r="FN1" s="616"/>
      <c r="FO1" s="616"/>
      <c r="FP1" s="616"/>
      <c r="FQ1" s="616"/>
      <c r="FS1" s="616" t="s">
        <v>35</v>
      </c>
      <c r="FT1" s="616"/>
      <c r="FU1" s="616"/>
      <c r="FV1" s="616"/>
      <c r="FW1" s="616"/>
      <c r="FX1" s="616"/>
      <c r="FY1" s="616"/>
      <c r="FZ1" s="616"/>
      <c r="GA1" s="616"/>
      <c r="GB1" s="616"/>
      <c r="GC1" s="616"/>
      <c r="GD1" s="616"/>
      <c r="GE1" s="616"/>
      <c r="GF1" s="616"/>
      <c r="GG1" s="616"/>
      <c r="GH1" s="616"/>
      <c r="GI1" s="616"/>
      <c r="GJ1" s="616"/>
      <c r="GK1" s="616"/>
      <c r="GL1" s="616"/>
      <c r="GM1" s="616"/>
      <c r="GN1" s="616"/>
      <c r="GO1" s="616"/>
      <c r="GP1" s="616"/>
      <c r="GQ1" s="616"/>
      <c r="GR1" s="616"/>
      <c r="GS1" s="616"/>
      <c r="GT1" s="616"/>
      <c r="GU1"/>
      <c r="GV1" s="616" t="s">
        <v>364</v>
      </c>
      <c r="GW1" s="616"/>
      <c r="GX1" s="616"/>
      <c r="GY1" s="616"/>
      <c r="GZ1" s="616"/>
      <c r="HA1" s="616"/>
      <c r="HB1" s="616"/>
      <c r="HC1" s="616"/>
      <c r="HD1" s="616"/>
      <c r="HE1" s="616"/>
      <c r="HF1" s="616"/>
      <c r="HG1" s="616"/>
      <c r="HH1" s="616"/>
      <c r="HI1" s="616"/>
      <c r="HJ1" s="616"/>
      <c r="HK1" s="616"/>
      <c r="HL1" s="616"/>
      <c r="HM1" s="616"/>
      <c r="HN1" s="616"/>
      <c r="HO1" s="616"/>
      <c r="HP1" s="616"/>
      <c r="HQ1" s="616"/>
      <c r="HR1" s="616"/>
      <c r="HS1" s="616"/>
      <c r="HT1" s="616"/>
      <c r="HU1" s="616"/>
      <c r="HV1" s="616"/>
      <c r="HW1" s="616"/>
    </row>
    <row r="2" spans="1:231" ht="15">
      <c r="A2" s="79" t="s">
        <v>33</v>
      </c>
      <c r="B2" s="79">
        <v>1834</v>
      </c>
      <c r="AD2" s="79" t="s">
        <v>362</v>
      </c>
      <c r="AE2" s="79">
        <v>1834</v>
      </c>
      <c r="BG2" s="79" t="s">
        <v>365</v>
      </c>
      <c r="BH2" s="79">
        <v>1834</v>
      </c>
      <c r="CJ2" s="79" t="s">
        <v>32</v>
      </c>
      <c r="CK2" s="79">
        <v>3564</v>
      </c>
      <c r="DM2" s="79" t="s">
        <v>34</v>
      </c>
      <c r="DN2" s="79">
        <v>3564</v>
      </c>
      <c r="EP2" s="79" t="s">
        <v>363</v>
      </c>
      <c r="EQ2" s="79">
        <v>3564</v>
      </c>
      <c r="FS2" s="79" t="s">
        <v>35</v>
      </c>
      <c r="FT2" s="79">
        <v>65</v>
      </c>
      <c r="GV2" s="79" t="s">
        <v>364</v>
      </c>
      <c r="GW2" s="79">
        <v>65</v>
      </c>
    </row>
    <row r="3" spans="1:231" ht="15.75" thickBot="1">
      <c r="A3" s="9" t="s">
        <v>75</v>
      </c>
      <c r="G3" s="35">
        <v>1</v>
      </c>
      <c r="H3" s="35">
        <v>2</v>
      </c>
      <c r="I3" s="35">
        <v>3</v>
      </c>
      <c r="J3" s="35">
        <v>4</v>
      </c>
      <c r="K3" s="35">
        <v>5</v>
      </c>
      <c r="L3" s="35">
        <v>6</v>
      </c>
      <c r="M3" s="35">
        <v>7</v>
      </c>
      <c r="N3" s="35">
        <v>8</v>
      </c>
      <c r="O3" s="35">
        <v>9</v>
      </c>
      <c r="P3" s="35">
        <v>10</v>
      </c>
      <c r="Q3" s="35">
        <v>11</v>
      </c>
      <c r="R3" s="35">
        <v>12</v>
      </c>
      <c r="S3" s="35">
        <v>13</v>
      </c>
      <c r="T3" s="35">
        <v>14</v>
      </c>
      <c r="U3" s="35">
        <v>15</v>
      </c>
      <c r="V3" s="35">
        <v>16</v>
      </c>
      <c r="W3" s="35">
        <v>17</v>
      </c>
      <c r="X3" s="35">
        <v>18</v>
      </c>
      <c r="Y3" s="35">
        <v>19</v>
      </c>
      <c r="Z3" s="35">
        <v>20</v>
      </c>
      <c r="AA3" s="35">
        <v>21</v>
      </c>
      <c r="AD3"/>
      <c r="AE3"/>
      <c r="AF3"/>
      <c r="AH3"/>
      <c r="AI3"/>
      <c r="AJ3"/>
      <c r="AK3"/>
      <c r="AL3"/>
      <c r="AM3"/>
      <c r="AN3"/>
      <c r="AO3"/>
      <c r="AP3"/>
      <c r="AQ3"/>
      <c r="AR3"/>
      <c r="AS3"/>
      <c r="AT3"/>
      <c r="AU3"/>
      <c r="AV3"/>
      <c r="AW3"/>
      <c r="AX3"/>
      <c r="AY3"/>
      <c r="AZ3"/>
      <c r="BA3"/>
      <c r="BB3"/>
      <c r="BC3"/>
      <c r="BD3"/>
      <c r="BE3"/>
      <c r="BG3"/>
      <c r="BH3"/>
      <c r="BI3"/>
      <c r="BK3"/>
      <c r="BL3"/>
      <c r="BM3"/>
      <c r="BN3"/>
      <c r="BO3"/>
      <c r="BP3"/>
      <c r="BQ3"/>
      <c r="BR3"/>
      <c r="BS3"/>
      <c r="BT3"/>
      <c r="BU3"/>
      <c r="BV3"/>
      <c r="BW3"/>
      <c r="BX3"/>
      <c r="BY3"/>
      <c r="BZ3"/>
      <c r="CA3"/>
      <c r="CB3"/>
      <c r="CC3"/>
      <c r="CD3"/>
      <c r="CE3"/>
      <c r="CF3"/>
      <c r="CG3"/>
      <c r="CH3"/>
      <c r="CJ3" s="9" t="s">
        <v>75</v>
      </c>
      <c r="CP3" s="35">
        <v>1</v>
      </c>
      <c r="CQ3" s="35">
        <v>2</v>
      </c>
      <c r="CR3" s="35">
        <v>3</v>
      </c>
      <c r="CS3" s="35">
        <v>4</v>
      </c>
      <c r="CT3" s="35">
        <v>5</v>
      </c>
      <c r="CU3" s="35">
        <v>6</v>
      </c>
      <c r="CV3" s="35">
        <v>7</v>
      </c>
      <c r="CW3" s="35">
        <v>8</v>
      </c>
      <c r="CX3" s="35">
        <v>9</v>
      </c>
      <c r="CY3" s="35">
        <v>10</v>
      </c>
      <c r="CZ3" s="35">
        <v>11</v>
      </c>
      <c r="DA3" s="35">
        <v>12</v>
      </c>
      <c r="DB3" s="35">
        <v>13</v>
      </c>
      <c r="DC3" s="35">
        <v>14</v>
      </c>
      <c r="DD3" s="35">
        <v>15</v>
      </c>
      <c r="DE3" s="35">
        <v>16</v>
      </c>
      <c r="DF3" s="35">
        <v>17</v>
      </c>
      <c r="DG3" s="35">
        <v>18</v>
      </c>
      <c r="DH3" s="35">
        <v>19</v>
      </c>
      <c r="DI3" s="35">
        <v>20</v>
      </c>
      <c r="DJ3" s="35">
        <v>21</v>
      </c>
      <c r="DM3"/>
      <c r="DN3"/>
      <c r="DO3"/>
      <c r="DP3" s="717"/>
      <c r="DQ3"/>
      <c r="DR3"/>
      <c r="DS3"/>
      <c r="DT3"/>
      <c r="DU3"/>
      <c r="DV3"/>
      <c r="DW3"/>
      <c r="DX3"/>
      <c r="DY3"/>
      <c r="DZ3"/>
      <c r="EA3"/>
      <c r="EB3"/>
      <c r="EC3"/>
      <c r="ED3"/>
      <c r="EE3"/>
      <c r="EF3"/>
      <c r="EG3"/>
      <c r="EH3"/>
      <c r="EI3"/>
      <c r="EJ3"/>
      <c r="EK3"/>
      <c r="EL3"/>
      <c r="EM3"/>
      <c r="EN3"/>
      <c r="EP3"/>
      <c r="EQ3"/>
      <c r="ER3"/>
      <c r="ET3"/>
      <c r="EU3"/>
      <c r="EV3"/>
      <c r="EW3"/>
      <c r="EX3"/>
      <c r="EY3"/>
      <c r="EZ3"/>
      <c r="FA3"/>
      <c r="FB3"/>
      <c r="FC3"/>
      <c r="FD3"/>
      <c r="FE3"/>
      <c r="FF3"/>
      <c r="FG3"/>
      <c r="FH3"/>
      <c r="FI3"/>
      <c r="FJ3"/>
      <c r="FK3"/>
      <c r="FL3"/>
      <c r="FM3"/>
      <c r="FN3"/>
      <c r="FO3"/>
      <c r="FP3"/>
      <c r="FQ3"/>
      <c r="FS3" s="9" t="s">
        <v>75</v>
      </c>
      <c r="FY3" s="35">
        <v>1</v>
      </c>
      <c r="FZ3" s="35">
        <v>2</v>
      </c>
      <c r="GA3" s="35">
        <v>3</v>
      </c>
      <c r="GB3" s="35">
        <v>4</v>
      </c>
      <c r="GC3" s="35">
        <v>5</v>
      </c>
      <c r="GD3" s="35">
        <v>6</v>
      </c>
      <c r="GE3" s="35">
        <v>7</v>
      </c>
      <c r="GF3" s="35">
        <v>8</v>
      </c>
      <c r="GG3" s="35">
        <v>9</v>
      </c>
      <c r="GH3" s="35">
        <v>10</v>
      </c>
      <c r="GI3" s="35">
        <v>11</v>
      </c>
      <c r="GJ3" s="35">
        <v>12</v>
      </c>
      <c r="GK3" s="35">
        <v>13</v>
      </c>
      <c r="GL3" s="35">
        <v>14</v>
      </c>
      <c r="GM3" s="35">
        <v>15</v>
      </c>
      <c r="GN3" s="35">
        <v>16</v>
      </c>
      <c r="GO3" s="35">
        <v>17</v>
      </c>
      <c r="GP3" s="35">
        <v>18</v>
      </c>
      <c r="GQ3" s="35">
        <v>19</v>
      </c>
      <c r="GR3" s="35">
        <v>20</v>
      </c>
      <c r="GS3" s="35">
        <v>21</v>
      </c>
      <c r="GV3"/>
      <c r="GW3"/>
      <c r="GX3"/>
      <c r="GZ3"/>
      <c r="HA3"/>
      <c r="HB3"/>
      <c r="HC3"/>
      <c r="HD3"/>
      <c r="HE3"/>
      <c r="HF3"/>
      <c r="HG3"/>
      <c r="HH3"/>
      <c r="HI3"/>
      <c r="HJ3"/>
      <c r="HK3"/>
      <c r="HL3"/>
      <c r="HM3"/>
      <c r="HN3"/>
      <c r="HO3"/>
      <c r="HP3"/>
      <c r="HQ3"/>
      <c r="HR3"/>
      <c r="HS3"/>
      <c r="HT3"/>
      <c r="HU3"/>
      <c r="HV3"/>
      <c r="HW3"/>
    </row>
    <row r="4" spans="1:231" ht="15">
      <c r="A4" s="17" t="s">
        <v>47</v>
      </c>
      <c r="B4" s="21"/>
      <c r="C4" s="21"/>
      <c r="D4" s="217"/>
      <c r="E4" s="21"/>
      <c r="F4" s="32">
        <v>1</v>
      </c>
      <c r="G4" s="392">
        <f ca="1">(60/INDIRECT("speed"&amp;B$2))*(length/1000)*ABS(G$3-$F4)/20</f>
        <v>0</v>
      </c>
      <c r="H4" s="393">
        <f ca="1">(60/INDIRECT("speed"&amp;B$2))*(length/1000)*ABS(H$3-$F4)/20</f>
        <v>0.61728395061728392</v>
      </c>
      <c r="I4" s="393">
        <f ca="1">(60/INDIRECT("speed"&amp;B$2))*(length/1000)*ABS(I$3-$F4)/20</f>
        <v>1.2345679012345678</v>
      </c>
      <c r="J4" s="393">
        <f ca="1">(60/INDIRECT("speed"&amp;B$2))*(length/1000)*ABS(J$3-$F4)/20</f>
        <v>1.8518518518518519</v>
      </c>
      <c r="K4" s="393">
        <f ca="1">(60/INDIRECT("speed"&amp;B$2))*(length/1000)*ABS(K$3-$F4)/20</f>
        <v>2.4691358024691357</v>
      </c>
      <c r="L4" s="393">
        <f ca="1">(60/INDIRECT("speed"&amp;B$2))*(length/1000)*ABS(L$3-$F4)/20</f>
        <v>3.0864197530864197</v>
      </c>
      <c r="M4" s="393">
        <f ca="1">(60/INDIRECT("speed"&amp;B$2))*(length/1000)*ABS(M$3-$F4)/20</f>
        <v>3.7037037037037037</v>
      </c>
      <c r="N4" s="393">
        <f ca="1">(60/INDIRECT("speed"&amp;B$2))*(length/1000)*ABS(N$3-$F4)/20</f>
        <v>4.3209876543209873</v>
      </c>
      <c r="O4" s="393">
        <f ca="1">(60/INDIRECT("speed"&amp;B$2))*(length/1000)*ABS(O$3-$F4)/20</f>
        <v>4.9382716049382713</v>
      </c>
      <c r="P4" s="393">
        <f ca="1">(60/INDIRECT("speed"&amp;B$2))*(length/1000)*ABS(P$3-$F4)/20</f>
        <v>5.5555555555555554</v>
      </c>
      <c r="Q4" s="393">
        <f ca="1">(60/INDIRECT("speed"&amp;B$2))*(length/1000)*ABS(Q$3-$F4)/20</f>
        <v>6.1728395061728394</v>
      </c>
      <c r="R4" s="393">
        <f ca="1">(60/INDIRECT("speed"&amp;B$2))*(length/1000)*ABS(R$3-$F4)/20</f>
        <v>6.7901234567901225</v>
      </c>
      <c r="S4" s="393">
        <f ca="1">(60/INDIRECT("speed"&amp;B$2))*(length/1000)*ABS(S$3-$F4)/20</f>
        <v>7.4074074074074074</v>
      </c>
      <c r="T4" s="393">
        <f ca="1">(60/INDIRECT("speed"&amp;B$2))*(length/1000)*ABS(T$3-$F4)/20</f>
        <v>8.0246913580246915</v>
      </c>
      <c r="U4" s="393">
        <f ca="1">(60/INDIRECT("speed"&amp;B$2))*(length/1000)*ABS(U$3-$F4)/20</f>
        <v>8.6419753086419746</v>
      </c>
      <c r="V4" s="393">
        <f ca="1">(60/INDIRECT("speed"&amp;B$2))*(length/1000)*ABS(V$3-$F4)/20</f>
        <v>9.2592592592592595</v>
      </c>
      <c r="W4" s="393">
        <f ca="1">(60/INDIRECT("speed"&amp;B$2))*(length/1000)*ABS(W$3-$F4)/20</f>
        <v>9.8765432098765427</v>
      </c>
      <c r="X4" s="393">
        <f ca="1">(60/INDIRECT("speed"&amp;B$2))*(length/1000)*ABS(X$3-$F4)/20</f>
        <v>10.493827160493826</v>
      </c>
      <c r="Y4" s="393">
        <f ca="1">(60/INDIRECT("speed"&amp;B$2))*(length/1000)*ABS(Y$3-$F4)/20</f>
        <v>11.111111111111111</v>
      </c>
      <c r="Z4" s="393">
        <f ca="1">(60/INDIRECT("speed"&amp;B$2))*(length/1000)*ABS(Z$3-$F4)/20</f>
        <v>11.728395061728396</v>
      </c>
      <c r="AA4" s="394">
        <f ca="1">(60/INDIRECT("speed"&amp;B$2))*(length/1000)*ABS(AA$3-$F4)/20</f>
        <v>12.345679012345679</v>
      </c>
      <c r="AB4" s="212"/>
      <c r="AD4"/>
      <c r="AE4"/>
      <c r="AF4"/>
      <c r="AG4" s="209"/>
      <c r="AH4"/>
      <c r="AI4"/>
      <c r="AJ4"/>
      <c r="AK4"/>
      <c r="AL4"/>
      <c r="AM4"/>
      <c r="AN4"/>
      <c r="AO4"/>
      <c r="AP4"/>
      <c r="AQ4"/>
      <c r="AR4"/>
      <c r="AS4"/>
      <c r="AT4"/>
      <c r="AU4"/>
      <c r="AV4"/>
      <c r="AW4"/>
      <c r="AX4"/>
      <c r="AY4"/>
      <c r="AZ4"/>
      <c r="BA4"/>
      <c r="BB4"/>
      <c r="BC4"/>
      <c r="BD4"/>
      <c r="BE4"/>
      <c r="BG4"/>
      <c r="BH4"/>
      <c r="BI4"/>
      <c r="BJ4" s="209"/>
      <c r="BK4"/>
      <c r="BL4"/>
      <c r="BM4"/>
      <c r="BN4"/>
      <c r="BO4"/>
      <c r="BP4"/>
      <c r="BQ4"/>
      <c r="BR4"/>
      <c r="BS4"/>
      <c r="BT4"/>
      <c r="BU4"/>
      <c r="BV4"/>
      <c r="BW4"/>
      <c r="BX4"/>
      <c r="BY4"/>
      <c r="BZ4"/>
      <c r="CA4"/>
      <c r="CB4"/>
      <c r="CC4"/>
      <c r="CD4"/>
      <c r="CE4"/>
      <c r="CF4"/>
      <c r="CG4"/>
      <c r="CH4"/>
      <c r="CJ4" s="17" t="s">
        <v>47</v>
      </c>
      <c r="CK4" s="21"/>
      <c r="CL4" s="21"/>
      <c r="CM4" s="217"/>
      <c r="CN4" s="21"/>
      <c r="CO4" s="32">
        <v>1</v>
      </c>
      <c r="CP4" s="392">
        <f ca="1">(60/INDIRECT("speed"&amp;$CK$2))*(length/1000)*ABS(CP$3-$CO4)/20</f>
        <v>0</v>
      </c>
      <c r="CQ4" s="393">
        <f ca="1">(60/INDIRECT("speed"&amp;$CK$2))*(length/1000)*ABS(CQ$3-$CO4)/20</f>
        <v>0.61728395061728392</v>
      </c>
      <c r="CR4" s="393">
        <f ca="1">(60/INDIRECT("speed"&amp;$CK$2))*(length/1000)*ABS(CR$3-$CO4)/20</f>
        <v>1.2345679012345678</v>
      </c>
      <c r="CS4" s="393">
        <f ca="1">(60/INDIRECT("speed"&amp;$CK$2))*(length/1000)*ABS(CS$3-$CO4)/20</f>
        <v>1.8518518518518519</v>
      </c>
      <c r="CT4" s="393">
        <f ca="1">(60/INDIRECT("speed"&amp;$CK$2))*(length/1000)*ABS(CT$3-$CO4)/20</f>
        <v>2.4691358024691357</v>
      </c>
      <c r="CU4" s="393">
        <f ca="1">(60/INDIRECT("speed"&amp;$CK$2))*(length/1000)*ABS(CU$3-$CO4)/20</f>
        <v>3.0864197530864197</v>
      </c>
      <c r="CV4" s="393">
        <f ca="1">(60/INDIRECT("speed"&amp;$CK$2))*(length/1000)*ABS(CV$3-$CO4)/20</f>
        <v>3.7037037037037037</v>
      </c>
      <c r="CW4" s="393">
        <f ca="1">(60/INDIRECT("speed"&amp;$CK$2))*(length/1000)*ABS(CW$3-$CO4)/20</f>
        <v>4.3209876543209873</v>
      </c>
      <c r="CX4" s="393">
        <f ca="1">(60/INDIRECT("speed"&amp;$CK$2))*(length/1000)*ABS(CX$3-$CO4)/20</f>
        <v>4.9382716049382713</v>
      </c>
      <c r="CY4" s="393">
        <f ca="1">(60/INDIRECT("speed"&amp;$CK$2))*(length/1000)*ABS(CY$3-$CO4)/20</f>
        <v>5.5555555555555554</v>
      </c>
      <c r="CZ4" s="393">
        <f ca="1">(60/INDIRECT("speed"&amp;$CK$2))*(length/1000)*ABS(CZ$3-$CO4)/20</f>
        <v>6.1728395061728394</v>
      </c>
      <c r="DA4" s="393">
        <f ca="1">(60/INDIRECT("speed"&amp;$CK$2))*(length/1000)*ABS(DA$3-$CO4)/20</f>
        <v>6.7901234567901225</v>
      </c>
      <c r="DB4" s="393">
        <f ca="1">(60/INDIRECT("speed"&amp;$CK$2))*(length/1000)*ABS(DB$3-$CO4)/20</f>
        <v>7.4074074074074074</v>
      </c>
      <c r="DC4" s="393">
        <f ca="1">(60/INDIRECT("speed"&amp;$CK$2))*(length/1000)*ABS(DC$3-$CO4)/20</f>
        <v>8.0246913580246915</v>
      </c>
      <c r="DD4" s="393">
        <f ca="1">(60/INDIRECT("speed"&amp;$CK$2))*(length/1000)*ABS(DD$3-$CO4)/20</f>
        <v>8.6419753086419746</v>
      </c>
      <c r="DE4" s="393">
        <f ca="1">(60/INDIRECT("speed"&amp;$CK$2))*(length/1000)*ABS(DE$3-$CO4)/20</f>
        <v>9.2592592592592595</v>
      </c>
      <c r="DF4" s="393">
        <f ca="1">(60/INDIRECT("speed"&amp;$CK$2))*(length/1000)*ABS(DF$3-$CO4)/20</f>
        <v>9.8765432098765427</v>
      </c>
      <c r="DG4" s="393">
        <f ca="1">(60/INDIRECT("speed"&amp;$CK$2))*(length/1000)*ABS(DG$3-$CO4)/20</f>
        <v>10.493827160493826</v>
      </c>
      <c r="DH4" s="393">
        <f ca="1">(60/INDIRECT("speed"&amp;$CK$2))*(length/1000)*ABS(DH$3-$CO4)/20</f>
        <v>11.111111111111111</v>
      </c>
      <c r="DI4" s="393">
        <f ca="1">(60/INDIRECT("speed"&amp;$CK$2))*(length/1000)*ABS(DI$3-$CO4)/20</f>
        <v>11.728395061728396</v>
      </c>
      <c r="DJ4" s="394">
        <f ca="1">(60/INDIRECT("speed"&amp;$CK$2))*(length/1000)*ABS(DJ$3-$CO4)/20</f>
        <v>12.345679012345679</v>
      </c>
      <c r="DK4" s="212"/>
      <c r="DM4"/>
      <c r="DN4"/>
      <c r="DO4"/>
      <c r="DP4" s="209"/>
      <c r="DQ4"/>
      <c r="DR4"/>
      <c r="DS4"/>
      <c r="DT4"/>
      <c r="DU4"/>
      <c r="DV4"/>
      <c r="DW4"/>
      <c r="DX4"/>
      <c r="DY4"/>
      <c r="DZ4"/>
      <c r="EA4"/>
      <c r="EB4"/>
      <c r="EC4"/>
      <c r="ED4"/>
      <c r="EE4"/>
      <c r="EF4"/>
      <c r="EG4"/>
      <c r="EH4"/>
      <c r="EI4"/>
      <c r="EJ4"/>
      <c r="EK4"/>
      <c r="EL4"/>
      <c r="EM4"/>
      <c r="EN4"/>
      <c r="EP4"/>
      <c r="EQ4"/>
      <c r="ER4"/>
      <c r="ES4" s="209"/>
      <c r="ET4" s="13"/>
      <c r="EU4" s="13"/>
      <c r="EV4" s="13"/>
      <c r="EW4" s="13"/>
      <c r="EX4"/>
      <c r="EY4"/>
      <c r="EZ4"/>
      <c r="FA4"/>
      <c r="FB4"/>
      <c r="FC4"/>
      <c r="FD4"/>
      <c r="FE4"/>
      <c r="FF4"/>
      <c r="FG4"/>
      <c r="FH4"/>
      <c r="FI4"/>
      <c r="FJ4"/>
      <c r="FK4"/>
      <c r="FL4"/>
      <c r="FM4"/>
      <c r="FN4"/>
      <c r="FO4"/>
      <c r="FP4"/>
      <c r="FQ4"/>
      <c r="FS4" s="17" t="s">
        <v>47</v>
      </c>
      <c r="FT4" s="21"/>
      <c r="FU4" s="21"/>
      <c r="FV4" s="217"/>
      <c r="FW4" s="21"/>
      <c r="FX4" s="32">
        <v>1</v>
      </c>
      <c r="FY4" s="392">
        <f ca="1">(60/INDIRECT("speed"&amp;$FT$2))*(length/1000)*ABS(FY$3-$FX4)/20</f>
        <v>0</v>
      </c>
      <c r="FZ4" s="393">
        <f ca="1">(60/INDIRECT("speed"&amp;$FT$2))*(length/1000)*ABS(FZ$3-$FX4)/20</f>
        <v>0.98039215686274517</v>
      </c>
      <c r="GA4" s="393">
        <f ca="1">(60/INDIRECT("speed"&amp;$FT$2))*(length/1000)*ABS(GA$3-$FX4)/20</f>
        <v>1.9607843137254903</v>
      </c>
      <c r="GB4" s="393">
        <f ca="1">(60/INDIRECT("speed"&amp;$FT$2))*(length/1000)*ABS(GB$3-$FX4)/20</f>
        <v>2.9411764705882355</v>
      </c>
      <c r="GC4" s="393">
        <f ca="1">(60/INDIRECT("speed"&amp;$FT$2))*(length/1000)*ABS(GC$3-$FX4)/20</f>
        <v>3.9215686274509807</v>
      </c>
      <c r="GD4" s="393">
        <f ca="1">(60/INDIRECT("speed"&amp;$FT$2))*(length/1000)*ABS(GD$3-$FX4)/20</f>
        <v>4.9019607843137258</v>
      </c>
      <c r="GE4" s="393">
        <f ca="1">(60/INDIRECT("speed"&amp;$FT$2))*(length/1000)*ABS(GE$3-$FX4)/20</f>
        <v>5.882352941176471</v>
      </c>
      <c r="GF4" s="393">
        <f ca="1">(60/INDIRECT("speed"&amp;$FT$2))*(length/1000)*ABS(GF$3-$FX4)/20</f>
        <v>6.8627450980392153</v>
      </c>
      <c r="GG4" s="393">
        <f ca="1">(60/INDIRECT("speed"&amp;$FT$2))*(length/1000)*ABS(GG$3-$FX4)/20</f>
        <v>7.8431372549019613</v>
      </c>
      <c r="GH4" s="393">
        <f ca="1">(60/INDIRECT("speed"&amp;$FT$2))*(length/1000)*ABS(GH$3-$FX4)/20</f>
        <v>8.8235294117647065</v>
      </c>
      <c r="GI4" s="393">
        <f ca="1">(60/INDIRECT("speed"&amp;$FT$2))*(length/1000)*ABS(GI$3-$FX4)/20</f>
        <v>9.8039215686274517</v>
      </c>
      <c r="GJ4" s="393">
        <f ca="1">(60/INDIRECT("speed"&amp;$FT$2))*(length/1000)*ABS(GJ$3-$FX4)/20</f>
        <v>10.784313725490197</v>
      </c>
      <c r="GK4" s="393">
        <f ca="1">(60/INDIRECT("speed"&amp;$FT$2))*(length/1000)*ABS(GK$3-$FX4)/20</f>
        <v>11.764705882352942</v>
      </c>
      <c r="GL4" s="393">
        <f ca="1">(60/INDIRECT("speed"&amp;$FT$2))*(length/1000)*ABS(GL$3-$FX4)/20</f>
        <v>12.745098039215687</v>
      </c>
      <c r="GM4" s="393">
        <f ca="1">(60/INDIRECT("speed"&amp;$FT$2))*(length/1000)*ABS(GM$3-$FX4)/20</f>
        <v>13.725490196078431</v>
      </c>
      <c r="GN4" s="393">
        <f ca="1">(60/INDIRECT("speed"&amp;$FT$2))*(length/1000)*ABS(GN$3-$FX4)/20</f>
        <v>14.705882352941178</v>
      </c>
      <c r="GO4" s="393">
        <f ca="1">(60/INDIRECT("speed"&amp;$FT$2))*(length/1000)*ABS(GO$3-$FX4)/20</f>
        <v>15.686274509803923</v>
      </c>
      <c r="GP4" s="393">
        <f ca="1">(60/INDIRECT("speed"&amp;$FT$2))*(length/1000)*ABS(GP$3-$FX4)/20</f>
        <v>16.666666666666668</v>
      </c>
      <c r="GQ4" s="393">
        <f ca="1">(60/INDIRECT("speed"&amp;$FT$2))*(length/1000)*ABS(GQ$3-$FX4)/20</f>
        <v>17.647058823529413</v>
      </c>
      <c r="GR4" s="393">
        <f ca="1">(60/INDIRECT("speed"&amp;$FT$2))*(length/1000)*ABS(GR$3-$FX4)/20</f>
        <v>18.627450980392158</v>
      </c>
      <c r="GS4" s="394">
        <f ca="1">(60/INDIRECT("speed"&amp;$FT$2))*(length/1000)*ABS(GS$3-$FX4)/20</f>
        <v>19.607843137254903</v>
      </c>
      <c r="GT4" s="212"/>
      <c r="GV4"/>
      <c r="GW4"/>
      <c r="GX4"/>
      <c r="GY4" s="209"/>
      <c r="GZ4"/>
      <c r="HA4"/>
      <c r="HB4"/>
      <c r="HC4"/>
      <c r="HD4"/>
      <c r="HE4"/>
      <c r="HF4"/>
      <c r="HG4"/>
      <c r="HH4"/>
      <c r="HI4"/>
      <c r="HJ4"/>
      <c r="HK4"/>
      <c r="HL4"/>
      <c r="HM4"/>
      <c r="HN4"/>
      <c r="HO4"/>
      <c r="HP4"/>
      <c r="HQ4"/>
      <c r="HR4"/>
      <c r="HS4"/>
      <c r="HT4"/>
      <c r="HU4"/>
      <c r="HV4"/>
      <c r="HW4"/>
    </row>
    <row r="5" spans="1:231" ht="15">
      <c r="A5" s="18" t="s">
        <v>48</v>
      </c>
      <c r="B5" s="8"/>
      <c r="C5" s="8"/>
      <c r="D5" s="209"/>
      <c r="E5" s="8"/>
      <c r="F5" s="33">
        <v>2</v>
      </c>
      <c r="G5" s="395">
        <f ca="1">(60/INDIRECT("speed"&amp;B$2))*(length/1000)*ABS(G$3-$F5)/20</f>
        <v>0.61728395061728392</v>
      </c>
      <c r="H5" s="396">
        <f ca="1">(60/INDIRECT("speed"&amp;B$2))*(length/1000)*ABS(H$3-$F5)/20</f>
        <v>0</v>
      </c>
      <c r="I5" s="396">
        <f ca="1">(60/INDIRECT("speed"&amp;B$2))*(length/1000)*ABS(I$3-$F5)/20</f>
        <v>0.61728395061728392</v>
      </c>
      <c r="J5" s="396">
        <f ca="1">(60/INDIRECT("speed"&amp;B$2))*(length/1000)*ABS(J$3-$F5)/20</f>
        <v>1.2345679012345678</v>
      </c>
      <c r="K5" s="396">
        <f ca="1">(60/INDIRECT("speed"&amp;B$2))*(length/1000)*ABS(K$3-$F5)/20</f>
        <v>1.8518518518518519</v>
      </c>
      <c r="L5" s="396">
        <f ca="1">(60/INDIRECT("speed"&amp;B$2))*(length/1000)*ABS(L$3-$F5)/20</f>
        <v>2.4691358024691357</v>
      </c>
      <c r="M5" s="396">
        <f ca="1">(60/INDIRECT("speed"&amp;B$2))*(length/1000)*ABS(M$3-$F5)/20</f>
        <v>3.0864197530864197</v>
      </c>
      <c r="N5" s="396">
        <f ca="1">(60/INDIRECT("speed"&amp;B$2))*(length/1000)*ABS(N$3-$F5)/20</f>
        <v>3.7037037037037037</v>
      </c>
      <c r="O5" s="396">
        <f ca="1">(60/INDIRECT("speed"&amp;B$2))*(length/1000)*ABS(O$3-$F5)/20</f>
        <v>4.3209876543209873</v>
      </c>
      <c r="P5" s="396">
        <f ca="1">(60/INDIRECT("speed"&amp;B$2))*(length/1000)*ABS(P$3-$F5)/20</f>
        <v>4.9382716049382713</v>
      </c>
      <c r="Q5" s="396">
        <f ca="1">(60/INDIRECT("speed"&amp;B$2))*(length/1000)*ABS(Q$3-$F5)/20</f>
        <v>5.5555555555555554</v>
      </c>
      <c r="R5" s="396">
        <f ca="1">(60/INDIRECT("speed"&amp;B$2))*(length/1000)*ABS(R$3-$F5)/20</f>
        <v>6.1728395061728394</v>
      </c>
      <c r="S5" s="396">
        <f ca="1">(60/INDIRECT("speed"&amp;B$2))*(length/1000)*ABS(S$3-$F5)/20</f>
        <v>6.7901234567901225</v>
      </c>
      <c r="T5" s="396">
        <f ca="1">(60/INDIRECT("speed"&amp;B$2))*(length/1000)*ABS(T$3-$F5)/20</f>
        <v>7.4074074074074074</v>
      </c>
      <c r="U5" s="396">
        <f ca="1">(60/INDIRECT("speed"&amp;B$2))*(length/1000)*ABS(U$3-$F5)/20</f>
        <v>8.0246913580246915</v>
      </c>
      <c r="V5" s="396">
        <f ca="1">(60/INDIRECT("speed"&amp;B$2))*(length/1000)*ABS(V$3-$F5)/20</f>
        <v>8.6419753086419746</v>
      </c>
      <c r="W5" s="396">
        <f ca="1">(60/INDIRECT("speed"&amp;B$2))*(length/1000)*ABS(W$3-$F5)/20</f>
        <v>9.2592592592592595</v>
      </c>
      <c r="X5" s="396">
        <f ca="1">(60/INDIRECT("speed"&amp;B$2))*(length/1000)*ABS(X$3-$F5)/20</f>
        <v>9.8765432098765427</v>
      </c>
      <c r="Y5" s="396">
        <f ca="1">(60/INDIRECT("speed"&amp;B$2))*(length/1000)*ABS(Y$3-$F5)/20</f>
        <v>10.493827160493826</v>
      </c>
      <c r="Z5" s="396">
        <f ca="1">(60/INDIRECT("speed"&amp;B$2))*(length/1000)*ABS(Z$3-$F5)/20</f>
        <v>11.111111111111111</v>
      </c>
      <c r="AA5" s="397">
        <f ca="1">(60/INDIRECT("speed"&amp;B$2))*(length/1000)*ABS(AA$3-$F5)/20</f>
        <v>11.728395061728396</v>
      </c>
      <c r="AB5" s="213"/>
      <c r="AD5"/>
      <c r="AE5"/>
      <c r="AF5"/>
      <c r="AG5" s="209"/>
      <c r="AH5"/>
      <c r="AI5"/>
      <c r="AJ5"/>
      <c r="AK5"/>
      <c r="AL5"/>
      <c r="AM5"/>
      <c r="AN5"/>
      <c r="AO5"/>
      <c r="AP5"/>
      <c r="AQ5"/>
      <c r="AR5"/>
      <c r="AS5"/>
      <c r="AT5"/>
      <c r="AU5"/>
      <c r="AV5"/>
      <c r="AW5"/>
      <c r="AX5"/>
      <c r="AY5"/>
      <c r="AZ5"/>
      <c r="BA5"/>
      <c r="BB5"/>
      <c r="BC5"/>
      <c r="BD5"/>
      <c r="BE5"/>
      <c r="BG5"/>
      <c r="BH5"/>
      <c r="BI5"/>
      <c r="BJ5" s="209"/>
      <c r="BK5"/>
      <c r="BL5"/>
      <c r="BM5"/>
      <c r="BN5"/>
      <c r="BO5"/>
      <c r="BP5"/>
      <c r="BQ5"/>
      <c r="BR5"/>
      <c r="BS5"/>
      <c r="BT5"/>
      <c r="BU5"/>
      <c r="BV5"/>
      <c r="BW5"/>
      <c r="BX5"/>
      <c r="BY5"/>
      <c r="BZ5"/>
      <c r="CA5"/>
      <c r="CB5"/>
      <c r="CC5"/>
      <c r="CD5"/>
      <c r="CE5"/>
      <c r="CF5"/>
      <c r="CG5"/>
      <c r="CH5"/>
      <c r="CJ5" s="18" t="s">
        <v>48</v>
      </c>
      <c r="CK5" s="8"/>
      <c r="CL5" s="8"/>
      <c r="CM5" s="209"/>
      <c r="CN5" s="8"/>
      <c r="CO5" s="33">
        <v>2</v>
      </c>
      <c r="CP5" s="395">
        <f ca="1">(60/INDIRECT("speed"&amp;$CK$2))*(length/1000)*ABS(CP$3-$CO5)/20</f>
        <v>0.61728395061728392</v>
      </c>
      <c r="CQ5" s="396">
        <f ca="1">(60/INDIRECT("speed"&amp;$CK$2))*(length/1000)*ABS(CQ$3-$CO5)/20</f>
        <v>0</v>
      </c>
      <c r="CR5" s="396">
        <f ca="1">(60/INDIRECT("speed"&amp;$CK$2))*(length/1000)*ABS(CR$3-$CO5)/20</f>
        <v>0.61728395061728392</v>
      </c>
      <c r="CS5" s="396">
        <f ca="1">(60/INDIRECT("speed"&amp;$CK$2))*(length/1000)*ABS(CS$3-$CO5)/20</f>
        <v>1.2345679012345678</v>
      </c>
      <c r="CT5" s="396">
        <f ca="1">(60/INDIRECT("speed"&amp;$CK$2))*(length/1000)*ABS(CT$3-$CO5)/20</f>
        <v>1.8518518518518519</v>
      </c>
      <c r="CU5" s="396">
        <f ca="1">(60/INDIRECT("speed"&amp;$CK$2))*(length/1000)*ABS(CU$3-$CO5)/20</f>
        <v>2.4691358024691357</v>
      </c>
      <c r="CV5" s="396">
        <f ca="1">(60/INDIRECT("speed"&amp;$CK$2))*(length/1000)*ABS(CV$3-$CO5)/20</f>
        <v>3.0864197530864197</v>
      </c>
      <c r="CW5" s="396">
        <f ca="1">(60/INDIRECT("speed"&amp;$CK$2))*(length/1000)*ABS(CW$3-$CO5)/20</f>
        <v>3.7037037037037037</v>
      </c>
      <c r="CX5" s="396">
        <f ca="1">(60/INDIRECT("speed"&amp;$CK$2))*(length/1000)*ABS(CX$3-$CO5)/20</f>
        <v>4.3209876543209873</v>
      </c>
      <c r="CY5" s="396">
        <f ca="1">(60/INDIRECT("speed"&amp;$CK$2))*(length/1000)*ABS(CY$3-$CO5)/20</f>
        <v>4.9382716049382713</v>
      </c>
      <c r="CZ5" s="396">
        <f ca="1">(60/INDIRECT("speed"&amp;$CK$2))*(length/1000)*ABS(CZ$3-$CO5)/20</f>
        <v>5.5555555555555554</v>
      </c>
      <c r="DA5" s="396">
        <f ca="1">(60/INDIRECT("speed"&amp;$CK$2))*(length/1000)*ABS(DA$3-$CO5)/20</f>
        <v>6.1728395061728394</v>
      </c>
      <c r="DB5" s="396">
        <f ca="1">(60/INDIRECT("speed"&amp;$CK$2))*(length/1000)*ABS(DB$3-$CO5)/20</f>
        <v>6.7901234567901225</v>
      </c>
      <c r="DC5" s="396">
        <f ca="1">(60/INDIRECT("speed"&amp;$CK$2))*(length/1000)*ABS(DC$3-$CO5)/20</f>
        <v>7.4074074074074074</v>
      </c>
      <c r="DD5" s="396">
        <f ca="1">(60/INDIRECT("speed"&amp;$CK$2))*(length/1000)*ABS(DD$3-$CO5)/20</f>
        <v>8.0246913580246915</v>
      </c>
      <c r="DE5" s="396">
        <f ca="1">(60/INDIRECT("speed"&amp;$CK$2))*(length/1000)*ABS(DE$3-$CO5)/20</f>
        <v>8.6419753086419746</v>
      </c>
      <c r="DF5" s="396">
        <f ca="1">(60/INDIRECT("speed"&amp;$CK$2))*(length/1000)*ABS(DF$3-$CO5)/20</f>
        <v>9.2592592592592595</v>
      </c>
      <c r="DG5" s="396">
        <f ca="1">(60/INDIRECT("speed"&amp;$CK$2))*(length/1000)*ABS(DG$3-$CO5)/20</f>
        <v>9.8765432098765427</v>
      </c>
      <c r="DH5" s="396">
        <f ca="1">(60/INDIRECT("speed"&amp;$CK$2))*(length/1000)*ABS(DH$3-$CO5)/20</f>
        <v>10.493827160493826</v>
      </c>
      <c r="DI5" s="396">
        <f ca="1">(60/INDIRECT("speed"&amp;$CK$2))*(length/1000)*ABS(DI$3-$CO5)/20</f>
        <v>11.111111111111111</v>
      </c>
      <c r="DJ5" s="397">
        <f ca="1">(60/INDIRECT("speed"&amp;$CK$2))*(length/1000)*ABS(DJ$3-$CO5)/20</f>
        <v>11.728395061728396</v>
      </c>
      <c r="DK5" s="213"/>
      <c r="DM5"/>
      <c r="DN5"/>
      <c r="DO5"/>
      <c r="DP5" s="209"/>
      <c r="DQ5"/>
      <c r="DR5"/>
      <c r="DS5"/>
      <c r="DT5"/>
      <c r="DU5"/>
      <c r="DV5"/>
      <c r="DW5"/>
      <c r="DX5"/>
      <c r="DY5"/>
      <c r="DZ5"/>
      <c r="EA5"/>
      <c r="EB5"/>
      <c r="EC5"/>
      <c r="ED5"/>
      <c r="EE5"/>
      <c r="EF5"/>
      <c r="EG5"/>
      <c r="EH5"/>
      <c r="EI5"/>
      <c r="EJ5"/>
      <c r="EK5"/>
      <c r="EL5"/>
      <c r="EM5"/>
      <c r="EN5"/>
      <c r="EP5"/>
      <c r="EQ5"/>
      <c r="ER5"/>
      <c r="ES5" s="209"/>
      <c r="ET5" s="13"/>
      <c r="EU5" s="13"/>
      <c r="EV5" s="13"/>
      <c r="EW5" s="13"/>
      <c r="EX5"/>
      <c r="EY5"/>
      <c r="EZ5"/>
      <c r="FA5"/>
      <c r="FB5"/>
      <c r="FC5"/>
      <c r="FD5"/>
      <c r="FE5"/>
      <c r="FF5"/>
      <c r="FG5"/>
      <c r="FH5"/>
      <c r="FI5"/>
      <c r="FJ5"/>
      <c r="FK5"/>
      <c r="FL5"/>
      <c r="FM5"/>
      <c r="FN5"/>
      <c r="FO5"/>
      <c r="FP5"/>
      <c r="FQ5"/>
      <c r="FS5" s="18" t="s">
        <v>48</v>
      </c>
      <c r="FT5" s="8"/>
      <c r="FU5" s="8"/>
      <c r="FV5" s="209"/>
      <c r="FW5" s="8"/>
      <c r="FX5" s="33">
        <v>2</v>
      </c>
      <c r="FY5" s="395">
        <f ca="1">(60/INDIRECT("speed"&amp;$FT$2))*(length/1000)*ABS(FY$3-$FX5)/20</f>
        <v>0.98039215686274517</v>
      </c>
      <c r="FZ5" s="396">
        <f ca="1">(60/INDIRECT("speed"&amp;$FT$2))*(length/1000)*ABS(FZ$3-$FX5)/20</f>
        <v>0</v>
      </c>
      <c r="GA5" s="396">
        <f ca="1">(60/INDIRECT("speed"&amp;$FT$2))*(length/1000)*ABS(GA$3-$FX5)/20</f>
        <v>0.98039215686274517</v>
      </c>
      <c r="GB5" s="396">
        <f ca="1">(60/INDIRECT("speed"&amp;$FT$2))*(length/1000)*ABS(GB$3-$FX5)/20</f>
        <v>1.9607843137254903</v>
      </c>
      <c r="GC5" s="396">
        <f ca="1">(60/INDIRECT("speed"&amp;$FT$2))*(length/1000)*ABS(GC$3-$FX5)/20</f>
        <v>2.9411764705882355</v>
      </c>
      <c r="GD5" s="396">
        <f ca="1">(60/INDIRECT("speed"&amp;$FT$2))*(length/1000)*ABS(GD$3-$FX5)/20</f>
        <v>3.9215686274509807</v>
      </c>
      <c r="GE5" s="396">
        <f ca="1">(60/INDIRECT("speed"&amp;$FT$2))*(length/1000)*ABS(GE$3-$FX5)/20</f>
        <v>4.9019607843137258</v>
      </c>
      <c r="GF5" s="396">
        <f ca="1">(60/INDIRECT("speed"&amp;$FT$2))*(length/1000)*ABS(GF$3-$FX5)/20</f>
        <v>5.882352941176471</v>
      </c>
      <c r="GG5" s="396">
        <f ca="1">(60/INDIRECT("speed"&amp;$FT$2))*(length/1000)*ABS(GG$3-$FX5)/20</f>
        <v>6.8627450980392153</v>
      </c>
      <c r="GH5" s="396">
        <f ca="1">(60/INDIRECT("speed"&amp;$FT$2))*(length/1000)*ABS(GH$3-$FX5)/20</f>
        <v>7.8431372549019613</v>
      </c>
      <c r="GI5" s="396">
        <f ca="1">(60/INDIRECT("speed"&amp;$FT$2))*(length/1000)*ABS(GI$3-$FX5)/20</f>
        <v>8.8235294117647065</v>
      </c>
      <c r="GJ5" s="396">
        <f ca="1">(60/INDIRECT("speed"&amp;$FT$2))*(length/1000)*ABS(GJ$3-$FX5)/20</f>
        <v>9.8039215686274517</v>
      </c>
      <c r="GK5" s="396">
        <f ca="1">(60/INDIRECT("speed"&amp;$FT$2))*(length/1000)*ABS(GK$3-$FX5)/20</f>
        <v>10.784313725490197</v>
      </c>
      <c r="GL5" s="396">
        <f ca="1">(60/INDIRECT("speed"&amp;$FT$2))*(length/1000)*ABS(GL$3-$FX5)/20</f>
        <v>11.764705882352942</v>
      </c>
      <c r="GM5" s="396">
        <f ca="1">(60/INDIRECT("speed"&amp;$FT$2))*(length/1000)*ABS(GM$3-$FX5)/20</f>
        <v>12.745098039215687</v>
      </c>
      <c r="GN5" s="396">
        <f ca="1">(60/INDIRECT("speed"&amp;$FT$2))*(length/1000)*ABS(GN$3-$FX5)/20</f>
        <v>13.725490196078431</v>
      </c>
      <c r="GO5" s="396">
        <f ca="1">(60/INDIRECT("speed"&amp;$FT$2))*(length/1000)*ABS(GO$3-$FX5)/20</f>
        <v>14.705882352941178</v>
      </c>
      <c r="GP5" s="396">
        <f ca="1">(60/INDIRECT("speed"&amp;$FT$2))*(length/1000)*ABS(GP$3-$FX5)/20</f>
        <v>15.686274509803923</v>
      </c>
      <c r="GQ5" s="396">
        <f ca="1">(60/INDIRECT("speed"&amp;$FT$2))*(length/1000)*ABS(GQ$3-$FX5)/20</f>
        <v>16.666666666666668</v>
      </c>
      <c r="GR5" s="396">
        <f ca="1">(60/INDIRECT("speed"&amp;$FT$2))*(length/1000)*ABS(GR$3-$FX5)/20</f>
        <v>17.647058823529413</v>
      </c>
      <c r="GS5" s="397">
        <f ca="1">(60/INDIRECT("speed"&amp;$FT$2))*(length/1000)*ABS(GS$3-$FX5)/20</f>
        <v>18.627450980392158</v>
      </c>
      <c r="GT5" s="213"/>
      <c r="GV5"/>
      <c r="GW5"/>
      <c r="GX5"/>
      <c r="GY5" s="209"/>
      <c r="GZ5"/>
      <c r="HA5"/>
      <c r="HB5"/>
      <c r="HC5"/>
      <c r="HD5"/>
      <c r="HE5"/>
      <c r="HF5"/>
      <c r="HG5"/>
      <c r="HH5"/>
      <c r="HI5"/>
      <c r="HJ5"/>
      <c r="HK5"/>
      <c r="HL5"/>
      <c r="HM5"/>
      <c r="HN5"/>
      <c r="HO5"/>
      <c r="HP5"/>
      <c r="HQ5"/>
      <c r="HR5"/>
      <c r="HS5"/>
      <c r="HT5"/>
      <c r="HU5"/>
      <c r="HV5"/>
      <c r="HW5"/>
    </row>
    <row r="6" spans="1:231" ht="15">
      <c r="A6" s="18" t="s">
        <v>49</v>
      </c>
      <c r="B6" s="8"/>
      <c r="C6" s="8"/>
      <c r="D6" s="209"/>
      <c r="E6" s="8"/>
      <c r="F6" s="33">
        <v>3</v>
      </c>
      <c r="G6" s="395">
        <f ca="1">(60/INDIRECT("speed"&amp;B$2))*(length/1000)*ABS(G$3-$F6)/20</f>
        <v>1.2345679012345678</v>
      </c>
      <c r="H6" s="396">
        <f ca="1">(60/INDIRECT("speed"&amp;B$2))*(length/1000)*ABS(H$3-$F6)/20</f>
        <v>0.61728395061728392</v>
      </c>
      <c r="I6" s="396">
        <f ca="1">(60/INDIRECT("speed"&amp;B$2))*(length/1000)*ABS(I$3-$F6)/20</f>
        <v>0</v>
      </c>
      <c r="J6" s="396">
        <f ca="1">(60/INDIRECT("speed"&amp;B$2))*(length/1000)*ABS(J$3-$F6)/20</f>
        <v>0.61728395061728392</v>
      </c>
      <c r="K6" s="396">
        <f ca="1">(60/INDIRECT("speed"&amp;B$2))*(length/1000)*ABS(K$3-$F6)/20</f>
        <v>1.2345679012345678</v>
      </c>
      <c r="L6" s="396">
        <f ca="1">(60/INDIRECT("speed"&amp;B$2))*(length/1000)*ABS(L$3-$F6)/20</f>
        <v>1.8518518518518519</v>
      </c>
      <c r="M6" s="396">
        <f ca="1">(60/INDIRECT("speed"&amp;B$2))*(length/1000)*ABS(M$3-$F6)/20</f>
        <v>2.4691358024691357</v>
      </c>
      <c r="N6" s="396">
        <f ca="1">(60/INDIRECT("speed"&amp;B$2))*(length/1000)*ABS(N$3-$F6)/20</f>
        <v>3.0864197530864197</v>
      </c>
      <c r="O6" s="396">
        <f ca="1">(60/INDIRECT("speed"&amp;B$2))*(length/1000)*ABS(O$3-$F6)/20</f>
        <v>3.7037037037037037</v>
      </c>
      <c r="P6" s="396">
        <f ca="1">(60/INDIRECT("speed"&amp;B$2))*(length/1000)*ABS(P$3-$F6)/20</f>
        <v>4.3209876543209873</v>
      </c>
      <c r="Q6" s="396">
        <f ca="1">(60/INDIRECT("speed"&amp;B$2))*(length/1000)*ABS(Q$3-$F6)/20</f>
        <v>4.9382716049382713</v>
      </c>
      <c r="R6" s="396">
        <f ca="1">(60/INDIRECT("speed"&amp;B$2))*(length/1000)*ABS(R$3-$F6)/20</f>
        <v>5.5555555555555554</v>
      </c>
      <c r="S6" s="396">
        <f ca="1">(60/INDIRECT("speed"&amp;B$2))*(length/1000)*ABS(S$3-$F6)/20</f>
        <v>6.1728395061728394</v>
      </c>
      <c r="T6" s="396">
        <f ca="1">(60/INDIRECT("speed"&amp;B$2))*(length/1000)*ABS(T$3-$F6)/20</f>
        <v>6.7901234567901225</v>
      </c>
      <c r="U6" s="396">
        <f ca="1">(60/INDIRECT("speed"&amp;B$2))*(length/1000)*ABS(U$3-$F6)/20</f>
        <v>7.4074074074074074</v>
      </c>
      <c r="V6" s="396">
        <f ca="1">(60/INDIRECT("speed"&amp;B$2))*(length/1000)*ABS(V$3-$F6)/20</f>
        <v>8.0246913580246915</v>
      </c>
      <c r="W6" s="396">
        <f ca="1">(60/INDIRECT("speed"&amp;B$2))*(length/1000)*ABS(W$3-$F6)/20</f>
        <v>8.6419753086419746</v>
      </c>
      <c r="X6" s="396">
        <f ca="1">(60/INDIRECT("speed"&amp;B$2))*(length/1000)*ABS(X$3-$F6)/20</f>
        <v>9.2592592592592595</v>
      </c>
      <c r="Y6" s="396">
        <f ca="1">(60/INDIRECT("speed"&amp;B$2))*(length/1000)*ABS(Y$3-$F6)/20</f>
        <v>9.8765432098765427</v>
      </c>
      <c r="Z6" s="396">
        <f ca="1">(60/INDIRECT("speed"&amp;B$2))*(length/1000)*ABS(Z$3-$F6)/20</f>
        <v>10.493827160493826</v>
      </c>
      <c r="AA6" s="397">
        <f ca="1">(60/INDIRECT("speed"&amp;B$2))*(length/1000)*ABS(AA$3-$F6)/20</f>
        <v>11.111111111111111</v>
      </c>
      <c r="AB6" s="213"/>
      <c r="AD6"/>
      <c r="AE6"/>
      <c r="AF6"/>
      <c r="AG6" s="209"/>
      <c r="AH6"/>
      <c r="AI6"/>
      <c r="AJ6"/>
      <c r="AK6"/>
      <c r="AL6"/>
      <c r="AM6"/>
      <c r="AN6"/>
      <c r="AO6"/>
      <c r="AP6"/>
      <c r="AQ6"/>
      <c r="AR6"/>
      <c r="AS6"/>
      <c r="AT6"/>
      <c r="AU6"/>
      <c r="AV6"/>
      <c r="AW6"/>
      <c r="AX6"/>
      <c r="AY6"/>
      <c r="AZ6"/>
      <c r="BA6"/>
      <c r="BB6"/>
      <c r="BC6"/>
      <c r="BD6"/>
      <c r="BE6"/>
      <c r="BG6"/>
      <c r="BH6"/>
      <c r="BI6"/>
      <c r="BJ6" s="209"/>
      <c r="BK6"/>
      <c r="BL6"/>
      <c r="BM6"/>
      <c r="BN6"/>
      <c r="BO6"/>
      <c r="BP6"/>
      <c r="BQ6"/>
      <c r="BR6"/>
      <c r="BS6"/>
      <c r="BT6"/>
      <c r="BU6"/>
      <c r="BV6"/>
      <c r="BW6"/>
      <c r="BX6"/>
      <c r="BY6"/>
      <c r="BZ6"/>
      <c r="CA6"/>
      <c r="CB6"/>
      <c r="CC6"/>
      <c r="CD6"/>
      <c r="CE6"/>
      <c r="CF6"/>
      <c r="CG6"/>
      <c r="CH6"/>
      <c r="CJ6" s="18" t="s">
        <v>49</v>
      </c>
      <c r="CK6" s="8"/>
      <c r="CL6" s="8"/>
      <c r="CM6" s="209"/>
      <c r="CN6" s="8"/>
      <c r="CO6" s="33">
        <v>3</v>
      </c>
      <c r="CP6" s="395">
        <f ca="1">(60/INDIRECT("speed"&amp;$CK$2))*(length/1000)*ABS(CP$3-$CO6)/20</f>
        <v>1.2345679012345678</v>
      </c>
      <c r="CQ6" s="396">
        <f ca="1">(60/INDIRECT("speed"&amp;$CK$2))*(length/1000)*ABS(CQ$3-$CO6)/20</f>
        <v>0.61728395061728392</v>
      </c>
      <c r="CR6" s="396">
        <f ca="1">(60/INDIRECT("speed"&amp;$CK$2))*(length/1000)*ABS(CR$3-$CO6)/20</f>
        <v>0</v>
      </c>
      <c r="CS6" s="396">
        <f ca="1">(60/INDIRECT("speed"&amp;$CK$2))*(length/1000)*ABS(CS$3-$CO6)/20</f>
        <v>0.61728395061728392</v>
      </c>
      <c r="CT6" s="396">
        <f ca="1">(60/INDIRECT("speed"&amp;$CK$2))*(length/1000)*ABS(CT$3-$CO6)/20</f>
        <v>1.2345679012345678</v>
      </c>
      <c r="CU6" s="396">
        <f ca="1">(60/INDIRECT("speed"&amp;$CK$2))*(length/1000)*ABS(CU$3-$CO6)/20</f>
        <v>1.8518518518518519</v>
      </c>
      <c r="CV6" s="396">
        <f ca="1">(60/INDIRECT("speed"&amp;$CK$2))*(length/1000)*ABS(CV$3-$CO6)/20</f>
        <v>2.4691358024691357</v>
      </c>
      <c r="CW6" s="396">
        <f ca="1">(60/INDIRECT("speed"&amp;$CK$2))*(length/1000)*ABS(CW$3-$CO6)/20</f>
        <v>3.0864197530864197</v>
      </c>
      <c r="CX6" s="396">
        <f ca="1">(60/INDIRECT("speed"&amp;$CK$2))*(length/1000)*ABS(CX$3-$CO6)/20</f>
        <v>3.7037037037037037</v>
      </c>
      <c r="CY6" s="396">
        <f ca="1">(60/INDIRECT("speed"&amp;$CK$2))*(length/1000)*ABS(CY$3-$CO6)/20</f>
        <v>4.3209876543209873</v>
      </c>
      <c r="CZ6" s="396">
        <f ca="1">(60/INDIRECT("speed"&amp;$CK$2))*(length/1000)*ABS(CZ$3-$CO6)/20</f>
        <v>4.9382716049382713</v>
      </c>
      <c r="DA6" s="396">
        <f ca="1">(60/INDIRECT("speed"&amp;$CK$2))*(length/1000)*ABS(DA$3-$CO6)/20</f>
        <v>5.5555555555555554</v>
      </c>
      <c r="DB6" s="396">
        <f ca="1">(60/INDIRECT("speed"&amp;$CK$2))*(length/1000)*ABS(DB$3-$CO6)/20</f>
        <v>6.1728395061728394</v>
      </c>
      <c r="DC6" s="396">
        <f ca="1">(60/INDIRECT("speed"&amp;$CK$2))*(length/1000)*ABS(DC$3-$CO6)/20</f>
        <v>6.7901234567901225</v>
      </c>
      <c r="DD6" s="396">
        <f ca="1">(60/INDIRECT("speed"&amp;$CK$2))*(length/1000)*ABS(DD$3-$CO6)/20</f>
        <v>7.4074074074074074</v>
      </c>
      <c r="DE6" s="396">
        <f ca="1">(60/INDIRECT("speed"&amp;$CK$2))*(length/1000)*ABS(DE$3-$CO6)/20</f>
        <v>8.0246913580246915</v>
      </c>
      <c r="DF6" s="396">
        <f ca="1">(60/INDIRECT("speed"&amp;$CK$2))*(length/1000)*ABS(DF$3-$CO6)/20</f>
        <v>8.6419753086419746</v>
      </c>
      <c r="DG6" s="396">
        <f ca="1">(60/INDIRECT("speed"&amp;$CK$2))*(length/1000)*ABS(DG$3-$CO6)/20</f>
        <v>9.2592592592592595</v>
      </c>
      <c r="DH6" s="396">
        <f ca="1">(60/INDIRECT("speed"&amp;$CK$2))*(length/1000)*ABS(DH$3-$CO6)/20</f>
        <v>9.8765432098765427</v>
      </c>
      <c r="DI6" s="396">
        <f ca="1">(60/INDIRECT("speed"&amp;$CK$2))*(length/1000)*ABS(DI$3-$CO6)/20</f>
        <v>10.493827160493826</v>
      </c>
      <c r="DJ6" s="397">
        <f ca="1">(60/INDIRECT("speed"&amp;$CK$2))*(length/1000)*ABS(DJ$3-$CO6)/20</f>
        <v>11.111111111111111</v>
      </c>
      <c r="DK6" s="213"/>
      <c r="DM6"/>
      <c r="DN6"/>
      <c r="DO6"/>
      <c r="DP6" s="209"/>
      <c r="DQ6"/>
      <c r="DR6"/>
      <c r="DS6"/>
      <c r="DT6"/>
      <c r="DU6"/>
      <c r="DV6"/>
      <c r="DW6"/>
      <c r="DX6"/>
      <c r="DY6"/>
      <c r="DZ6"/>
      <c r="EA6"/>
      <c r="EB6"/>
      <c r="EC6"/>
      <c r="ED6"/>
      <c r="EE6"/>
      <c r="EF6"/>
      <c r="EG6"/>
      <c r="EH6"/>
      <c r="EI6"/>
      <c r="EJ6"/>
      <c r="EK6"/>
      <c r="EL6"/>
      <c r="EM6"/>
      <c r="EN6"/>
      <c r="EP6"/>
      <c r="EQ6"/>
      <c r="ER6"/>
      <c r="ES6" s="209"/>
      <c r="ET6" s="13"/>
      <c r="EU6" s="13"/>
      <c r="EV6" s="13"/>
      <c r="EW6" s="13"/>
      <c r="EX6"/>
      <c r="EY6"/>
      <c r="EZ6"/>
      <c r="FA6"/>
      <c r="FB6"/>
      <c r="FC6"/>
      <c r="FD6"/>
      <c r="FE6"/>
      <c r="FF6"/>
      <c r="FG6"/>
      <c r="FH6"/>
      <c r="FI6"/>
      <c r="FJ6"/>
      <c r="FK6"/>
      <c r="FL6"/>
      <c r="FM6"/>
      <c r="FN6"/>
      <c r="FO6"/>
      <c r="FP6"/>
      <c r="FQ6"/>
      <c r="FS6" s="18" t="s">
        <v>49</v>
      </c>
      <c r="FT6" s="8"/>
      <c r="FU6" s="8"/>
      <c r="FV6" s="209"/>
      <c r="FW6" s="8"/>
      <c r="FX6" s="33">
        <v>3</v>
      </c>
      <c r="FY6" s="395">
        <f ca="1">(60/INDIRECT("speed"&amp;$FT$2))*(length/1000)*ABS(FY$3-$FX6)/20</f>
        <v>1.9607843137254903</v>
      </c>
      <c r="FZ6" s="396">
        <f ca="1">(60/INDIRECT("speed"&amp;$FT$2))*(length/1000)*ABS(FZ$3-$FX6)/20</f>
        <v>0.98039215686274517</v>
      </c>
      <c r="GA6" s="396">
        <f ca="1">(60/INDIRECT("speed"&amp;$FT$2))*(length/1000)*ABS(GA$3-$FX6)/20</f>
        <v>0</v>
      </c>
      <c r="GB6" s="396">
        <f ca="1">(60/INDIRECT("speed"&amp;$FT$2))*(length/1000)*ABS(GB$3-$FX6)/20</f>
        <v>0.98039215686274517</v>
      </c>
      <c r="GC6" s="396">
        <f ca="1">(60/INDIRECT("speed"&amp;$FT$2))*(length/1000)*ABS(GC$3-$FX6)/20</f>
        <v>1.9607843137254903</v>
      </c>
      <c r="GD6" s="396">
        <f ca="1">(60/INDIRECT("speed"&amp;$FT$2))*(length/1000)*ABS(GD$3-$FX6)/20</f>
        <v>2.9411764705882355</v>
      </c>
      <c r="GE6" s="396">
        <f ca="1">(60/INDIRECT("speed"&amp;$FT$2))*(length/1000)*ABS(GE$3-$FX6)/20</f>
        <v>3.9215686274509807</v>
      </c>
      <c r="GF6" s="396">
        <f ca="1">(60/INDIRECT("speed"&amp;$FT$2))*(length/1000)*ABS(GF$3-$FX6)/20</f>
        <v>4.9019607843137258</v>
      </c>
      <c r="GG6" s="396">
        <f ca="1">(60/INDIRECT("speed"&amp;$FT$2))*(length/1000)*ABS(GG$3-$FX6)/20</f>
        <v>5.882352941176471</v>
      </c>
      <c r="GH6" s="396">
        <f ca="1">(60/INDIRECT("speed"&amp;$FT$2))*(length/1000)*ABS(GH$3-$FX6)/20</f>
        <v>6.8627450980392153</v>
      </c>
      <c r="GI6" s="396">
        <f ca="1">(60/INDIRECT("speed"&amp;$FT$2))*(length/1000)*ABS(GI$3-$FX6)/20</f>
        <v>7.8431372549019613</v>
      </c>
      <c r="GJ6" s="396">
        <f ca="1">(60/INDIRECT("speed"&amp;$FT$2))*(length/1000)*ABS(GJ$3-$FX6)/20</f>
        <v>8.8235294117647065</v>
      </c>
      <c r="GK6" s="396">
        <f ca="1">(60/INDIRECT("speed"&amp;$FT$2))*(length/1000)*ABS(GK$3-$FX6)/20</f>
        <v>9.8039215686274517</v>
      </c>
      <c r="GL6" s="396">
        <f ca="1">(60/INDIRECT("speed"&amp;$FT$2))*(length/1000)*ABS(GL$3-$FX6)/20</f>
        <v>10.784313725490197</v>
      </c>
      <c r="GM6" s="396">
        <f ca="1">(60/INDIRECT("speed"&amp;$FT$2))*(length/1000)*ABS(GM$3-$FX6)/20</f>
        <v>11.764705882352942</v>
      </c>
      <c r="GN6" s="396">
        <f ca="1">(60/INDIRECT("speed"&amp;$FT$2))*(length/1000)*ABS(GN$3-$FX6)/20</f>
        <v>12.745098039215687</v>
      </c>
      <c r="GO6" s="396">
        <f ca="1">(60/INDIRECT("speed"&amp;$FT$2))*(length/1000)*ABS(GO$3-$FX6)/20</f>
        <v>13.725490196078431</v>
      </c>
      <c r="GP6" s="396">
        <f ca="1">(60/INDIRECT("speed"&amp;$FT$2))*(length/1000)*ABS(GP$3-$FX6)/20</f>
        <v>14.705882352941178</v>
      </c>
      <c r="GQ6" s="396">
        <f ca="1">(60/INDIRECT("speed"&amp;$FT$2))*(length/1000)*ABS(GQ$3-$FX6)/20</f>
        <v>15.686274509803923</v>
      </c>
      <c r="GR6" s="396">
        <f ca="1">(60/INDIRECT("speed"&amp;$FT$2))*(length/1000)*ABS(GR$3-$FX6)/20</f>
        <v>16.666666666666668</v>
      </c>
      <c r="GS6" s="397">
        <f ca="1">(60/INDIRECT("speed"&amp;$FT$2))*(length/1000)*ABS(GS$3-$FX6)/20</f>
        <v>17.647058823529413</v>
      </c>
      <c r="GT6" s="213"/>
      <c r="GV6"/>
      <c r="GW6"/>
      <c r="GX6"/>
      <c r="GY6" s="209"/>
      <c r="GZ6"/>
      <c r="HA6"/>
      <c r="HB6"/>
      <c r="HC6"/>
      <c r="HD6"/>
      <c r="HE6"/>
      <c r="HF6"/>
      <c r="HG6"/>
      <c r="HH6"/>
      <c r="HI6"/>
      <c r="HJ6"/>
      <c r="HK6"/>
      <c r="HL6"/>
      <c r="HM6"/>
      <c r="HN6"/>
      <c r="HO6"/>
      <c r="HP6"/>
      <c r="HQ6"/>
      <c r="HR6"/>
      <c r="HS6"/>
      <c r="HT6"/>
      <c r="HU6"/>
      <c r="HV6"/>
      <c r="HW6"/>
    </row>
    <row r="7" spans="1:231" ht="15">
      <c r="A7" s="18" t="s">
        <v>50</v>
      </c>
      <c r="B7" s="8"/>
      <c r="C7" s="8"/>
      <c r="D7" s="209"/>
      <c r="E7" s="8"/>
      <c r="F7" s="33">
        <v>4</v>
      </c>
      <c r="G7" s="395">
        <f ca="1">(60/INDIRECT("speed"&amp;B$2))*(length/1000)*ABS(G$3-$F7)/20</f>
        <v>1.8518518518518519</v>
      </c>
      <c r="H7" s="396">
        <f ca="1">(60/INDIRECT("speed"&amp;B$2))*(length/1000)*ABS(H$3-$F7)/20</f>
        <v>1.2345679012345678</v>
      </c>
      <c r="I7" s="396">
        <f ca="1">(60/INDIRECT("speed"&amp;B$2))*(length/1000)*ABS(I$3-$F7)/20</f>
        <v>0.61728395061728392</v>
      </c>
      <c r="J7" s="396">
        <f ca="1">(60/INDIRECT("speed"&amp;B$2))*(length/1000)*ABS(J$3-$F7)/20</f>
        <v>0</v>
      </c>
      <c r="K7" s="396">
        <f ca="1">(60/INDIRECT("speed"&amp;B$2))*(length/1000)*ABS(K$3-$F7)/20</f>
        <v>0.61728395061728392</v>
      </c>
      <c r="L7" s="396">
        <f ca="1">(60/INDIRECT("speed"&amp;B$2))*(length/1000)*ABS(L$3-$F7)/20</f>
        <v>1.2345679012345678</v>
      </c>
      <c r="M7" s="396">
        <f ca="1">(60/INDIRECT("speed"&amp;B$2))*(length/1000)*ABS(M$3-$F7)/20</f>
        <v>1.8518518518518519</v>
      </c>
      <c r="N7" s="396">
        <f ca="1">(60/INDIRECT("speed"&amp;B$2))*(length/1000)*ABS(N$3-$F7)/20</f>
        <v>2.4691358024691357</v>
      </c>
      <c r="O7" s="396">
        <f ca="1">(60/INDIRECT("speed"&amp;B$2))*(length/1000)*ABS(O$3-$F7)/20</f>
        <v>3.0864197530864197</v>
      </c>
      <c r="P7" s="396">
        <f ca="1">(60/INDIRECT("speed"&amp;B$2))*(length/1000)*ABS(P$3-$F7)/20</f>
        <v>3.7037037037037037</v>
      </c>
      <c r="Q7" s="396">
        <f ca="1">(60/INDIRECT("speed"&amp;B$2))*(length/1000)*ABS(Q$3-$F7)/20</f>
        <v>4.3209876543209873</v>
      </c>
      <c r="R7" s="396">
        <f ca="1">(60/INDIRECT("speed"&amp;B$2))*(length/1000)*ABS(R$3-$F7)/20</f>
        <v>4.9382716049382713</v>
      </c>
      <c r="S7" s="396">
        <f ca="1">(60/INDIRECT("speed"&amp;B$2))*(length/1000)*ABS(S$3-$F7)/20</f>
        <v>5.5555555555555554</v>
      </c>
      <c r="T7" s="396">
        <f ca="1">(60/INDIRECT("speed"&amp;B$2))*(length/1000)*ABS(T$3-$F7)/20</f>
        <v>6.1728395061728394</v>
      </c>
      <c r="U7" s="396">
        <f ca="1">(60/INDIRECT("speed"&amp;B$2))*(length/1000)*ABS(U$3-$F7)/20</f>
        <v>6.7901234567901225</v>
      </c>
      <c r="V7" s="396">
        <f ca="1">(60/INDIRECT("speed"&amp;B$2))*(length/1000)*ABS(V$3-$F7)/20</f>
        <v>7.4074074074074074</v>
      </c>
      <c r="W7" s="396">
        <f ca="1">(60/INDIRECT("speed"&amp;B$2))*(length/1000)*ABS(W$3-$F7)/20</f>
        <v>8.0246913580246915</v>
      </c>
      <c r="X7" s="396">
        <f ca="1">(60/INDIRECT("speed"&amp;B$2))*(length/1000)*ABS(X$3-$F7)/20</f>
        <v>8.6419753086419746</v>
      </c>
      <c r="Y7" s="396">
        <f ca="1">(60/INDIRECT("speed"&amp;B$2))*(length/1000)*ABS(Y$3-$F7)/20</f>
        <v>9.2592592592592595</v>
      </c>
      <c r="Z7" s="396">
        <f ca="1">(60/INDIRECT("speed"&amp;B$2))*(length/1000)*ABS(Z$3-$F7)/20</f>
        <v>9.8765432098765427</v>
      </c>
      <c r="AA7" s="397">
        <f ca="1">(60/INDIRECT("speed"&amp;B$2))*(length/1000)*ABS(AA$3-$F7)/20</f>
        <v>10.493827160493826</v>
      </c>
      <c r="AB7" s="213"/>
      <c r="AD7"/>
      <c r="AE7"/>
      <c r="AF7"/>
      <c r="AG7" s="209"/>
      <c r="AH7"/>
      <c r="AI7"/>
      <c r="AJ7"/>
      <c r="AK7"/>
      <c r="AL7"/>
      <c r="AM7"/>
      <c r="AN7"/>
      <c r="AO7"/>
      <c r="AP7"/>
      <c r="AQ7"/>
      <c r="AR7"/>
      <c r="AS7"/>
      <c r="AT7"/>
      <c r="AU7"/>
      <c r="AV7"/>
      <c r="AW7"/>
      <c r="AX7"/>
      <c r="AY7"/>
      <c r="AZ7"/>
      <c r="BA7"/>
      <c r="BB7"/>
      <c r="BC7"/>
      <c r="BD7"/>
      <c r="BE7"/>
      <c r="BG7"/>
      <c r="BH7"/>
      <c r="BI7"/>
      <c r="BJ7" s="209"/>
      <c r="BK7"/>
      <c r="BL7"/>
      <c r="BM7"/>
      <c r="BN7"/>
      <c r="BO7"/>
      <c r="BP7"/>
      <c r="BQ7"/>
      <c r="BR7"/>
      <c r="BS7"/>
      <c r="BT7"/>
      <c r="BU7"/>
      <c r="BV7"/>
      <c r="BW7"/>
      <c r="BX7"/>
      <c r="BY7"/>
      <c r="BZ7"/>
      <c r="CA7"/>
      <c r="CB7"/>
      <c r="CC7"/>
      <c r="CD7"/>
      <c r="CE7"/>
      <c r="CF7"/>
      <c r="CG7"/>
      <c r="CH7"/>
      <c r="CJ7" s="18" t="s">
        <v>50</v>
      </c>
      <c r="CK7" s="8"/>
      <c r="CL7" s="8"/>
      <c r="CM7" s="209"/>
      <c r="CN7" s="8"/>
      <c r="CO7" s="33">
        <v>4</v>
      </c>
      <c r="CP7" s="395">
        <f ca="1">(60/INDIRECT("speed"&amp;$CK$2))*(length/1000)*ABS(CP$3-$CO7)/20</f>
        <v>1.8518518518518519</v>
      </c>
      <c r="CQ7" s="396">
        <f ca="1">(60/INDIRECT("speed"&amp;$CK$2))*(length/1000)*ABS(CQ$3-$CO7)/20</f>
        <v>1.2345679012345678</v>
      </c>
      <c r="CR7" s="396">
        <f ca="1">(60/INDIRECT("speed"&amp;$CK$2))*(length/1000)*ABS(CR$3-$CO7)/20</f>
        <v>0.61728395061728392</v>
      </c>
      <c r="CS7" s="396">
        <f ca="1">(60/INDIRECT("speed"&amp;$CK$2))*(length/1000)*ABS(CS$3-$CO7)/20</f>
        <v>0</v>
      </c>
      <c r="CT7" s="396">
        <f ca="1">(60/INDIRECT("speed"&amp;$CK$2))*(length/1000)*ABS(CT$3-$CO7)/20</f>
        <v>0.61728395061728392</v>
      </c>
      <c r="CU7" s="396">
        <f ca="1">(60/INDIRECT("speed"&amp;$CK$2))*(length/1000)*ABS(CU$3-$CO7)/20</f>
        <v>1.2345679012345678</v>
      </c>
      <c r="CV7" s="396">
        <f ca="1">(60/INDIRECT("speed"&amp;$CK$2))*(length/1000)*ABS(CV$3-$CO7)/20</f>
        <v>1.8518518518518519</v>
      </c>
      <c r="CW7" s="396">
        <f ca="1">(60/INDIRECT("speed"&amp;$CK$2))*(length/1000)*ABS(CW$3-$CO7)/20</f>
        <v>2.4691358024691357</v>
      </c>
      <c r="CX7" s="396">
        <f ca="1">(60/INDIRECT("speed"&amp;$CK$2))*(length/1000)*ABS(CX$3-$CO7)/20</f>
        <v>3.0864197530864197</v>
      </c>
      <c r="CY7" s="396">
        <f ca="1">(60/INDIRECT("speed"&amp;$CK$2))*(length/1000)*ABS(CY$3-$CO7)/20</f>
        <v>3.7037037037037037</v>
      </c>
      <c r="CZ7" s="396">
        <f ca="1">(60/INDIRECT("speed"&amp;$CK$2))*(length/1000)*ABS(CZ$3-$CO7)/20</f>
        <v>4.3209876543209873</v>
      </c>
      <c r="DA7" s="396">
        <f ca="1">(60/INDIRECT("speed"&amp;$CK$2))*(length/1000)*ABS(DA$3-$CO7)/20</f>
        <v>4.9382716049382713</v>
      </c>
      <c r="DB7" s="396">
        <f ca="1">(60/INDIRECT("speed"&amp;$CK$2))*(length/1000)*ABS(DB$3-$CO7)/20</f>
        <v>5.5555555555555554</v>
      </c>
      <c r="DC7" s="396">
        <f ca="1">(60/INDIRECT("speed"&amp;$CK$2))*(length/1000)*ABS(DC$3-$CO7)/20</f>
        <v>6.1728395061728394</v>
      </c>
      <c r="DD7" s="396">
        <f ca="1">(60/INDIRECT("speed"&amp;$CK$2))*(length/1000)*ABS(DD$3-$CO7)/20</f>
        <v>6.7901234567901225</v>
      </c>
      <c r="DE7" s="396">
        <f ca="1">(60/INDIRECT("speed"&amp;$CK$2))*(length/1000)*ABS(DE$3-$CO7)/20</f>
        <v>7.4074074074074074</v>
      </c>
      <c r="DF7" s="396">
        <f ca="1">(60/INDIRECT("speed"&amp;$CK$2))*(length/1000)*ABS(DF$3-$CO7)/20</f>
        <v>8.0246913580246915</v>
      </c>
      <c r="DG7" s="396">
        <f ca="1">(60/INDIRECT("speed"&amp;$CK$2))*(length/1000)*ABS(DG$3-$CO7)/20</f>
        <v>8.6419753086419746</v>
      </c>
      <c r="DH7" s="396">
        <f ca="1">(60/INDIRECT("speed"&amp;$CK$2))*(length/1000)*ABS(DH$3-$CO7)/20</f>
        <v>9.2592592592592595</v>
      </c>
      <c r="DI7" s="396">
        <f ca="1">(60/INDIRECT("speed"&amp;$CK$2))*(length/1000)*ABS(DI$3-$CO7)/20</f>
        <v>9.8765432098765427</v>
      </c>
      <c r="DJ7" s="397">
        <f ca="1">(60/INDIRECT("speed"&amp;$CK$2))*(length/1000)*ABS(DJ$3-$CO7)/20</f>
        <v>10.493827160493826</v>
      </c>
      <c r="DK7" s="213"/>
      <c r="DM7"/>
      <c r="DN7"/>
      <c r="DO7"/>
      <c r="DP7" s="209"/>
      <c r="DQ7"/>
      <c r="DR7"/>
      <c r="DS7"/>
      <c r="DT7"/>
      <c r="DU7"/>
      <c r="DV7"/>
      <c r="DW7"/>
      <c r="DX7"/>
      <c r="DY7"/>
      <c r="DZ7"/>
      <c r="EA7"/>
      <c r="EB7"/>
      <c r="EC7"/>
      <c r="ED7"/>
      <c r="EE7"/>
      <c r="EF7"/>
      <c r="EG7"/>
      <c r="EH7"/>
      <c r="EI7"/>
      <c r="EJ7"/>
      <c r="EK7"/>
      <c r="EL7"/>
      <c r="EM7"/>
      <c r="EN7"/>
      <c r="EP7"/>
      <c r="EQ7"/>
      <c r="ER7"/>
      <c r="ES7" s="209"/>
      <c r="ET7" s="13"/>
      <c r="EU7" s="13"/>
      <c r="EV7" s="13"/>
      <c r="EW7" s="13"/>
      <c r="EX7"/>
      <c r="EY7"/>
      <c r="EZ7"/>
      <c r="FA7"/>
      <c r="FB7"/>
      <c r="FC7"/>
      <c r="FD7"/>
      <c r="FE7"/>
      <c r="FF7"/>
      <c r="FG7"/>
      <c r="FH7"/>
      <c r="FI7"/>
      <c r="FJ7"/>
      <c r="FK7"/>
      <c r="FL7"/>
      <c r="FM7"/>
      <c r="FN7"/>
      <c r="FO7"/>
      <c r="FP7"/>
      <c r="FQ7"/>
      <c r="FS7" s="18" t="s">
        <v>50</v>
      </c>
      <c r="FT7" s="8"/>
      <c r="FU7" s="8"/>
      <c r="FV7" s="209"/>
      <c r="FW7" s="8"/>
      <c r="FX7" s="33">
        <v>4</v>
      </c>
      <c r="FY7" s="395">
        <f ca="1">(60/INDIRECT("speed"&amp;$FT$2))*(length/1000)*ABS(FY$3-$FX7)/20</f>
        <v>2.9411764705882355</v>
      </c>
      <c r="FZ7" s="396">
        <f ca="1">(60/INDIRECT("speed"&amp;$FT$2))*(length/1000)*ABS(FZ$3-$FX7)/20</f>
        <v>1.9607843137254903</v>
      </c>
      <c r="GA7" s="396">
        <f ca="1">(60/INDIRECT("speed"&amp;$FT$2))*(length/1000)*ABS(GA$3-$FX7)/20</f>
        <v>0.98039215686274517</v>
      </c>
      <c r="GB7" s="396">
        <f ca="1">(60/INDIRECT("speed"&amp;$FT$2))*(length/1000)*ABS(GB$3-$FX7)/20</f>
        <v>0</v>
      </c>
      <c r="GC7" s="396">
        <f ca="1">(60/INDIRECT("speed"&amp;$FT$2))*(length/1000)*ABS(GC$3-$FX7)/20</f>
        <v>0.98039215686274517</v>
      </c>
      <c r="GD7" s="396">
        <f ca="1">(60/INDIRECT("speed"&amp;$FT$2))*(length/1000)*ABS(GD$3-$FX7)/20</f>
        <v>1.9607843137254903</v>
      </c>
      <c r="GE7" s="396">
        <f ca="1">(60/INDIRECT("speed"&amp;$FT$2))*(length/1000)*ABS(GE$3-$FX7)/20</f>
        <v>2.9411764705882355</v>
      </c>
      <c r="GF7" s="396">
        <f ca="1">(60/INDIRECT("speed"&amp;$FT$2))*(length/1000)*ABS(GF$3-$FX7)/20</f>
        <v>3.9215686274509807</v>
      </c>
      <c r="GG7" s="396">
        <f ca="1">(60/INDIRECT("speed"&amp;$FT$2))*(length/1000)*ABS(GG$3-$FX7)/20</f>
        <v>4.9019607843137258</v>
      </c>
      <c r="GH7" s="396">
        <f ca="1">(60/INDIRECT("speed"&amp;$FT$2))*(length/1000)*ABS(GH$3-$FX7)/20</f>
        <v>5.882352941176471</v>
      </c>
      <c r="GI7" s="396">
        <f ca="1">(60/INDIRECT("speed"&amp;$FT$2))*(length/1000)*ABS(GI$3-$FX7)/20</f>
        <v>6.8627450980392153</v>
      </c>
      <c r="GJ7" s="396">
        <f ca="1">(60/INDIRECT("speed"&amp;$FT$2))*(length/1000)*ABS(GJ$3-$FX7)/20</f>
        <v>7.8431372549019613</v>
      </c>
      <c r="GK7" s="396">
        <f ca="1">(60/INDIRECT("speed"&amp;$FT$2))*(length/1000)*ABS(GK$3-$FX7)/20</f>
        <v>8.8235294117647065</v>
      </c>
      <c r="GL7" s="396">
        <f ca="1">(60/INDIRECT("speed"&amp;$FT$2))*(length/1000)*ABS(GL$3-$FX7)/20</f>
        <v>9.8039215686274517</v>
      </c>
      <c r="GM7" s="396">
        <f ca="1">(60/INDIRECT("speed"&amp;$FT$2))*(length/1000)*ABS(GM$3-$FX7)/20</f>
        <v>10.784313725490197</v>
      </c>
      <c r="GN7" s="396">
        <f ca="1">(60/INDIRECT("speed"&amp;$FT$2))*(length/1000)*ABS(GN$3-$FX7)/20</f>
        <v>11.764705882352942</v>
      </c>
      <c r="GO7" s="396">
        <f ca="1">(60/INDIRECT("speed"&amp;$FT$2))*(length/1000)*ABS(GO$3-$FX7)/20</f>
        <v>12.745098039215687</v>
      </c>
      <c r="GP7" s="396">
        <f ca="1">(60/INDIRECT("speed"&amp;$FT$2))*(length/1000)*ABS(GP$3-$FX7)/20</f>
        <v>13.725490196078431</v>
      </c>
      <c r="GQ7" s="396">
        <f ca="1">(60/INDIRECT("speed"&amp;$FT$2))*(length/1000)*ABS(GQ$3-$FX7)/20</f>
        <v>14.705882352941178</v>
      </c>
      <c r="GR7" s="396">
        <f ca="1">(60/INDIRECT("speed"&amp;$FT$2))*(length/1000)*ABS(GR$3-$FX7)/20</f>
        <v>15.686274509803923</v>
      </c>
      <c r="GS7" s="397">
        <f ca="1">(60/INDIRECT("speed"&amp;$FT$2))*(length/1000)*ABS(GS$3-$FX7)/20</f>
        <v>16.666666666666668</v>
      </c>
      <c r="GT7" s="213"/>
      <c r="GV7"/>
      <c r="GW7"/>
      <c r="GX7"/>
      <c r="GY7" s="209"/>
      <c r="GZ7"/>
      <c r="HA7"/>
      <c r="HB7"/>
      <c r="HC7"/>
      <c r="HD7"/>
      <c r="HE7"/>
      <c r="HF7"/>
      <c r="HG7"/>
      <c r="HH7"/>
      <c r="HI7"/>
      <c r="HJ7"/>
      <c r="HK7"/>
      <c r="HL7"/>
      <c r="HM7"/>
      <c r="HN7"/>
      <c r="HO7"/>
      <c r="HP7"/>
      <c r="HQ7"/>
      <c r="HR7"/>
      <c r="HS7"/>
      <c r="HT7"/>
      <c r="HU7"/>
      <c r="HV7"/>
      <c r="HW7"/>
    </row>
    <row r="8" spans="1:231" ht="15">
      <c r="A8" s="18" t="s">
        <v>51</v>
      </c>
      <c r="B8" s="8"/>
      <c r="C8" s="8"/>
      <c r="D8" s="209"/>
      <c r="E8" s="8"/>
      <c r="F8" s="33">
        <v>5</v>
      </c>
      <c r="G8" s="395">
        <f ca="1">(60/INDIRECT("speed"&amp;B$2))*(length/1000)*ABS(G$3-$F8)/20</f>
        <v>2.4691358024691357</v>
      </c>
      <c r="H8" s="396">
        <f ca="1">(60/INDIRECT("speed"&amp;B$2))*(length/1000)*ABS(H$3-$F8)/20</f>
        <v>1.8518518518518519</v>
      </c>
      <c r="I8" s="396">
        <f ca="1">(60/INDIRECT("speed"&amp;B$2))*(length/1000)*ABS(I$3-$F8)/20</f>
        <v>1.2345679012345678</v>
      </c>
      <c r="J8" s="396">
        <f ca="1">(60/INDIRECT("speed"&amp;B$2))*(length/1000)*ABS(J$3-$F8)/20</f>
        <v>0.61728395061728392</v>
      </c>
      <c r="K8" s="396">
        <f ca="1">(60/INDIRECT("speed"&amp;B$2))*(length/1000)*ABS(K$3-$F8)/20</f>
        <v>0</v>
      </c>
      <c r="L8" s="396">
        <f ca="1">(60/INDIRECT("speed"&amp;B$2))*(length/1000)*ABS(L$3-$F8)/20</f>
        <v>0.61728395061728392</v>
      </c>
      <c r="M8" s="396">
        <f ca="1">(60/INDIRECT("speed"&amp;B$2))*(length/1000)*ABS(M$3-$F8)/20</f>
        <v>1.2345679012345678</v>
      </c>
      <c r="N8" s="396">
        <f ca="1">(60/INDIRECT("speed"&amp;B$2))*(length/1000)*ABS(N$3-$F8)/20</f>
        <v>1.8518518518518519</v>
      </c>
      <c r="O8" s="396">
        <f ca="1">(60/INDIRECT("speed"&amp;B$2))*(length/1000)*ABS(O$3-$F8)/20</f>
        <v>2.4691358024691357</v>
      </c>
      <c r="P8" s="396">
        <f ca="1">(60/INDIRECT("speed"&amp;B$2))*(length/1000)*ABS(P$3-$F8)/20</f>
        <v>3.0864197530864197</v>
      </c>
      <c r="Q8" s="396">
        <f ca="1">(60/INDIRECT("speed"&amp;B$2))*(length/1000)*ABS(Q$3-$F8)/20</f>
        <v>3.7037037037037037</v>
      </c>
      <c r="R8" s="396">
        <f ca="1">(60/INDIRECT("speed"&amp;B$2))*(length/1000)*ABS(R$3-$F8)/20</f>
        <v>4.3209876543209873</v>
      </c>
      <c r="S8" s="396">
        <f ca="1">(60/INDIRECT("speed"&amp;B$2))*(length/1000)*ABS(S$3-$F8)/20</f>
        <v>4.9382716049382713</v>
      </c>
      <c r="T8" s="396">
        <f ca="1">(60/INDIRECT("speed"&amp;B$2))*(length/1000)*ABS(T$3-$F8)/20</f>
        <v>5.5555555555555554</v>
      </c>
      <c r="U8" s="396">
        <f ca="1">(60/INDIRECT("speed"&amp;B$2))*(length/1000)*ABS(U$3-$F8)/20</f>
        <v>6.1728395061728394</v>
      </c>
      <c r="V8" s="396">
        <f ca="1">(60/INDIRECT("speed"&amp;B$2))*(length/1000)*ABS(V$3-$F8)/20</f>
        <v>6.7901234567901225</v>
      </c>
      <c r="W8" s="396">
        <f ca="1">(60/INDIRECT("speed"&amp;B$2))*(length/1000)*ABS(W$3-$F8)/20</f>
        <v>7.4074074074074074</v>
      </c>
      <c r="X8" s="396">
        <f ca="1">(60/INDIRECT("speed"&amp;B$2))*(length/1000)*ABS(X$3-$F8)/20</f>
        <v>8.0246913580246915</v>
      </c>
      <c r="Y8" s="396">
        <f ca="1">(60/INDIRECT("speed"&amp;B$2))*(length/1000)*ABS(Y$3-$F8)/20</f>
        <v>8.6419753086419746</v>
      </c>
      <c r="Z8" s="396">
        <f ca="1">(60/INDIRECT("speed"&amp;B$2))*(length/1000)*ABS(Z$3-$F8)/20</f>
        <v>9.2592592592592595</v>
      </c>
      <c r="AA8" s="397">
        <f ca="1">(60/INDIRECT("speed"&amp;B$2))*(length/1000)*ABS(AA$3-$F8)/20</f>
        <v>9.8765432098765427</v>
      </c>
      <c r="AB8" s="213"/>
      <c r="AD8"/>
      <c r="AE8"/>
      <c r="AF8"/>
      <c r="AG8" s="209"/>
      <c r="AH8"/>
      <c r="AI8"/>
      <c r="AJ8"/>
      <c r="AK8"/>
      <c r="AL8"/>
      <c r="AM8"/>
      <c r="AN8"/>
      <c r="AO8"/>
      <c r="AP8"/>
      <c r="AQ8"/>
      <c r="AR8"/>
      <c r="AS8"/>
      <c r="AT8"/>
      <c r="AU8"/>
      <c r="AV8"/>
      <c r="AW8"/>
      <c r="AX8"/>
      <c r="AY8"/>
      <c r="AZ8"/>
      <c r="BA8"/>
      <c r="BB8"/>
      <c r="BC8"/>
      <c r="BD8"/>
      <c r="BE8"/>
      <c r="BG8"/>
      <c r="BH8"/>
      <c r="BI8"/>
      <c r="BJ8" s="209"/>
      <c r="BK8"/>
      <c r="BL8"/>
      <c r="BM8"/>
      <c r="BN8"/>
      <c r="BO8"/>
      <c r="BP8"/>
      <c r="BQ8"/>
      <c r="BR8"/>
      <c r="BS8"/>
      <c r="BT8"/>
      <c r="BU8"/>
      <c r="BV8"/>
      <c r="BW8"/>
      <c r="BX8"/>
      <c r="BY8"/>
      <c r="BZ8"/>
      <c r="CA8"/>
      <c r="CB8"/>
      <c r="CC8"/>
      <c r="CD8"/>
      <c r="CE8"/>
      <c r="CF8"/>
      <c r="CG8"/>
      <c r="CH8"/>
      <c r="CJ8" s="18" t="s">
        <v>51</v>
      </c>
      <c r="CK8" s="8"/>
      <c r="CL8" s="8"/>
      <c r="CM8" s="209"/>
      <c r="CN8" s="8"/>
      <c r="CO8" s="33">
        <v>5</v>
      </c>
      <c r="CP8" s="395">
        <f ca="1">(60/INDIRECT("speed"&amp;$CK$2))*(length/1000)*ABS(CP$3-$CO8)/20</f>
        <v>2.4691358024691357</v>
      </c>
      <c r="CQ8" s="396">
        <f ca="1">(60/INDIRECT("speed"&amp;$CK$2))*(length/1000)*ABS(CQ$3-$CO8)/20</f>
        <v>1.8518518518518519</v>
      </c>
      <c r="CR8" s="396">
        <f ca="1">(60/INDIRECT("speed"&amp;$CK$2))*(length/1000)*ABS(CR$3-$CO8)/20</f>
        <v>1.2345679012345678</v>
      </c>
      <c r="CS8" s="396">
        <f ca="1">(60/INDIRECT("speed"&amp;$CK$2))*(length/1000)*ABS(CS$3-$CO8)/20</f>
        <v>0.61728395061728392</v>
      </c>
      <c r="CT8" s="396">
        <f ca="1">(60/INDIRECT("speed"&amp;$CK$2))*(length/1000)*ABS(CT$3-$CO8)/20</f>
        <v>0</v>
      </c>
      <c r="CU8" s="396">
        <f ca="1">(60/INDIRECT("speed"&amp;$CK$2))*(length/1000)*ABS(CU$3-$CO8)/20</f>
        <v>0.61728395061728392</v>
      </c>
      <c r="CV8" s="396">
        <f ca="1">(60/INDIRECT("speed"&amp;$CK$2))*(length/1000)*ABS(CV$3-$CO8)/20</f>
        <v>1.2345679012345678</v>
      </c>
      <c r="CW8" s="396">
        <f ca="1">(60/INDIRECT("speed"&amp;$CK$2))*(length/1000)*ABS(CW$3-$CO8)/20</f>
        <v>1.8518518518518519</v>
      </c>
      <c r="CX8" s="396">
        <f ca="1">(60/INDIRECT("speed"&amp;$CK$2))*(length/1000)*ABS(CX$3-$CO8)/20</f>
        <v>2.4691358024691357</v>
      </c>
      <c r="CY8" s="396">
        <f ca="1">(60/INDIRECT("speed"&amp;$CK$2))*(length/1000)*ABS(CY$3-$CO8)/20</f>
        <v>3.0864197530864197</v>
      </c>
      <c r="CZ8" s="396">
        <f ca="1">(60/INDIRECT("speed"&amp;$CK$2))*(length/1000)*ABS(CZ$3-$CO8)/20</f>
        <v>3.7037037037037037</v>
      </c>
      <c r="DA8" s="396">
        <f ca="1">(60/INDIRECT("speed"&amp;$CK$2))*(length/1000)*ABS(DA$3-$CO8)/20</f>
        <v>4.3209876543209873</v>
      </c>
      <c r="DB8" s="396">
        <f ca="1">(60/INDIRECT("speed"&amp;$CK$2))*(length/1000)*ABS(DB$3-$CO8)/20</f>
        <v>4.9382716049382713</v>
      </c>
      <c r="DC8" s="396">
        <f ca="1">(60/INDIRECT("speed"&amp;$CK$2))*(length/1000)*ABS(DC$3-$CO8)/20</f>
        <v>5.5555555555555554</v>
      </c>
      <c r="DD8" s="396">
        <f ca="1">(60/INDIRECT("speed"&amp;$CK$2))*(length/1000)*ABS(DD$3-$CO8)/20</f>
        <v>6.1728395061728394</v>
      </c>
      <c r="DE8" s="396">
        <f ca="1">(60/INDIRECT("speed"&amp;$CK$2))*(length/1000)*ABS(DE$3-$CO8)/20</f>
        <v>6.7901234567901225</v>
      </c>
      <c r="DF8" s="396">
        <f ca="1">(60/INDIRECT("speed"&amp;$CK$2))*(length/1000)*ABS(DF$3-$CO8)/20</f>
        <v>7.4074074074074074</v>
      </c>
      <c r="DG8" s="396">
        <f ca="1">(60/INDIRECT("speed"&amp;$CK$2))*(length/1000)*ABS(DG$3-$CO8)/20</f>
        <v>8.0246913580246915</v>
      </c>
      <c r="DH8" s="396">
        <f ca="1">(60/INDIRECT("speed"&amp;$CK$2))*(length/1000)*ABS(DH$3-$CO8)/20</f>
        <v>8.6419753086419746</v>
      </c>
      <c r="DI8" s="396">
        <f ca="1">(60/INDIRECT("speed"&amp;$CK$2))*(length/1000)*ABS(DI$3-$CO8)/20</f>
        <v>9.2592592592592595</v>
      </c>
      <c r="DJ8" s="397">
        <f ca="1">(60/INDIRECT("speed"&amp;$CK$2))*(length/1000)*ABS(DJ$3-$CO8)/20</f>
        <v>9.8765432098765427</v>
      </c>
      <c r="DK8" s="213"/>
      <c r="DM8"/>
      <c r="DN8"/>
      <c r="DO8"/>
      <c r="DP8" s="209"/>
      <c r="DQ8"/>
      <c r="DR8"/>
      <c r="DS8"/>
      <c r="DT8"/>
      <c r="DU8"/>
      <c r="DV8"/>
      <c r="DW8"/>
      <c r="DX8"/>
      <c r="DY8"/>
      <c r="DZ8"/>
      <c r="EA8"/>
      <c r="EB8"/>
      <c r="EC8"/>
      <c r="ED8"/>
      <c r="EE8"/>
      <c r="EF8"/>
      <c r="EG8"/>
      <c r="EH8"/>
      <c r="EI8"/>
      <c r="EJ8"/>
      <c r="EK8"/>
      <c r="EL8"/>
      <c r="EM8"/>
      <c r="EN8"/>
      <c r="EP8"/>
      <c r="EQ8"/>
      <c r="ER8"/>
      <c r="ES8" s="209"/>
      <c r="ET8" s="13"/>
      <c r="EU8" s="13"/>
      <c r="EV8" s="13"/>
      <c r="EW8" s="13"/>
      <c r="EX8"/>
      <c r="EY8"/>
      <c r="EZ8"/>
      <c r="FA8"/>
      <c r="FB8"/>
      <c r="FC8"/>
      <c r="FD8"/>
      <c r="FE8"/>
      <c r="FF8"/>
      <c r="FG8"/>
      <c r="FH8"/>
      <c r="FI8"/>
      <c r="FJ8"/>
      <c r="FK8"/>
      <c r="FL8"/>
      <c r="FM8"/>
      <c r="FN8"/>
      <c r="FO8"/>
      <c r="FP8"/>
      <c r="FQ8"/>
      <c r="FS8" s="18" t="s">
        <v>51</v>
      </c>
      <c r="FT8" s="8"/>
      <c r="FU8" s="8"/>
      <c r="FV8" s="209"/>
      <c r="FW8" s="8"/>
      <c r="FX8" s="33">
        <v>5</v>
      </c>
      <c r="FY8" s="395">
        <f ca="1">(60/INDIRECT("speed"&amp;$FT$2))*(length/1000)*ABS(FY$3-$FX8)/20</f>
        <v>3.9215686274509807</v>
      </c>
      <c r="FZ8" s="396">
        <f ca="1">(60/INDIRECT("speed"&amp;$FT$2))*(length/1000)*ABS(FZ$3-$FX8)/20</f>
        <v>2.9411764705882355</v>
      </c>
      <c r="GA8" s="396">
        <f ca="1">(60/INDIRECT("speed"&amp;$FT$2))*(length/1000)*ABS(GA$3-$FX8)/20</f>
        <v>1.9607843137254903</v>
      </c>
      <c r="GB8" s="396">
        <f ca="1">(60/INDIRECT("speed"&amp;$FT$2))*(length/1000)*ABS(GB$3-$FX8)/20</f>
        <v>0.98039215686274517</v>
      </c>
      <c r="GC8" s="396">
        <f ca="1">(60/INDIRECT("speed"&amp;$FT$2))*(length/1000)*ABS(GC$3-$FX8)/20</f>
        <v>0</v>
      </c>
      <c r="GD8" s="396">
        <f ca="1">(60/INDIRECT("speed"&amp;$FT$2))*(length/1000)*ABS(GD$3-$FX8)/20</f>
        <v>0.98039215686274517</v>
      </c>
      <c r="GE8" s="396">
        <f ca="1">(60/INDIRECT("speed"&amp;$FT$2))*(length/1000)*ABS(GE$3-$FX8)/20</f>
        <v>1.9607843137254903</v>
      </c>
      <c r="GF8" s="396">
        <f ca="1">(60/INDIRECT("speed"&amp;$FT$2))*(length/1000)*ABS(GF$3-$FX8)/20</f>
        <v>2.9411764705882355</v>
      </c>
      <c r="GG8" s="396">
        <f ca="1">(60/INDIRECT("speed"&amp;$FT$2))*(length/1000)*ABS(GG$3-$FX8)/20</f>
        <v>3.9215686274509807</v>
      </c>
      <c r="GH8" s="396">
        <f ca="1">(60/INDIRECT("speed"&amp;$FT$2))*(length/1000)*ABS(GH$3-$FX8)/20</f>
        <v>4.9019607843137258</v>
      </c>
      <c r="GI8" s="396">
        <f ca="1">(60/INDIRECT("speed"&amp;$FT$2))*(length/1000)*ABS(GI$3-$FX8)/20</f>
        <v>5.882352941176471</v>
      </c>
      <c r="GJ8" s="396">
        <f ca="1">(60/INDIRECT("speed"&amp;$FT$2))*(length/1000)*ABS(GJ$3-$FX8)/20</f>
        <v>6.8627450980392153</v>
      </c>
      <c r="GK8" s="396">
        <f ca="1">(60/INDIRECT("speed"&amp;$FT$2))*(length/1000)*ABS(GK$3-$FX8)/20</f>
        <v>7.8431372549019613</v>
      </c>
      <c r="GL8" s="396">
        <f ca="1">(60/INDIRECT("speed"&amp;$FT$2))*(length/1000)*ABS(GL$3-$FX8)/20</f>
        <v>8.8235294117647065</v>
      </c>
      <c r="GM8" s="396">
        <f ca="1">(60/INDIRECT("speed"&amp;$FT$2))*(length/1000)*ABS(GM$3-$FX8)/20</f>
        <v>9.8039215686274517</v>
      </c>
      <c r="GN8" s="396">
        <f ca="1">(60/INDIRECT("speed"&amp;$FT$2))*(length/1000)*ABS(GN$3-$FX8)/20</f>
        <v>10.784313725490197</v>
      </c>
      <c r="GO8" s="396">
        <f ca="1">(60/INDIRECT("speed"&amp;$FT$2))*(length/1000)*ABS(GO$3-$FX8)/20</f>
        <v>11.764705882352942</v>
      </c>
      <c r="GP8" s="396">
        <f ca="1">(60/INDIRECT("speed"&amp;$FT$2))*(length/1000)*ABS(GP$3-$FX8)/20</f>
        <v>12.745098039215687</v>
      </c>
      <c r="GQ8" s="396">
        <f ca="1">(60/INDIRECT("speed"&amp;$FT$2))*(length/1000)*ABS(GQ$3-$FX8)/20</f>
        <v>13.725490196078431</v>
      </c>
      <c r="GR8" s="396">
        <f ca="1">(60/INDIRECT("speed"&amp;$FT$2))*(length/1000)*ABS(GR$3-$FX8)/20</f>
        <v>14.705882352941178</v>
      </c>
      <c r="GS8" s="397">
        <f ca="1">(60/INDIRECT("speed"&amp;$FT$2))*(length/1000)*ABS(GS$3-$FX8)/20</f>
        <v>15.686274509803923</v>
      </c>
      <c r="GT8" s="213"/>
      <c r="GV8"/>
      <c r="GW8"/>
      <c r="GX8"/>
      <c r="GY8" s="209"/>
      <c r="GZ8"/>
      <c r="HA8"/>
      <c r="HB8"/>
      <c r="HC8"/>
      <c r="HD8"/>
      <c r="HE8"/>
      <c r="HF8"/>
      <c r="HG8"/>
      <c r="HH8"/>
      <c r="HI8"/>
      <c r="HJ8"/>
      <c r="HK8"/>
      <c r="HL8"/>
      <c r="HM8"/>
      <c r="HN8"/>
      <c r="HO8"/>
      <c r="HP8"/>
      <c r="HQ8"/>
      <c r="HR8"/>
      <c r="HS8"/>
      <c r="HT8"/>
      <c r="HU8"/>
      <c r="HV8"/>
      <c r="HW8"/>
    </row>
    <row r="9" spans="1:231" ht="15">
      <c r="A9" s="18" t="s">
        <v>52</v>
      </c>
      <c r="B9" s="8"/>
      <c r="C9" s="8"/>
      <c r="D9" s="209"/>
      <c r="E9" s="8"/>
      <c r="F9" s="33">
        <v>6</v>
      </c>
      <c r="G9" s="395">
        <f ca="1">(60/INDIRECT("speed"&amp;B$2))*(length/1000)*ABS(G$3-$F9)/20</f>
        <v>3.0864197530864197</v>
      </c>
      <c r="H9" s="396">
        <f ca="1">(60/INDIRECT("speed"&amp;B$2))*(length/1000)*ABS(H$3-$F9)/20</f>
        <v>2.4691358024691357</v>
      </c>
      <c r="I9" s="396">
        <f ca="1">(60/INDIRECT("speed"&amp;B$2))*(length/1000)*ABS(I$3-$F9)/20</f>
        <v>1.8518518518518519</v>
      </c>
      <c r="J9" s="396">
        <f ca="1">(60/INDIRECT("speed"&amp;B$2))*(length/1000)*ABS(J$3-$F9)/20</f>
        <v>1.2345679012345678</v>
      </c>
      <c r="K9" s="396">
        <f ca="1">(60/INDIRECT("speed"&amp;B$2))*(length/1000)*ABS(K$3-$F9)/20</f>
        <v>0.61728395061728392</v>
      </c>
      <c r="L9" s="396">
        <f ca="1">(60/INDIRECT("speed"&amp;B$2))*(length/1000)*ABS(L$3-$F9)/20</f>
        <v>0</v>
      </c>
      <c r="M9" s="396">
        <f ca="1">(60/INDIRECT("speed"&amp;B$2))*(length/1000)*ABS(M$3-$F9)/20</f>
        <v>0.61728395061728392</v>
      </c>
      <c r="N9" s="396">
        <f ca="1">(60/INDIRECT("speed"&amp;B$2))*(length/1000)*ABS(N$3-$F9)/20</f>
        <v>1.2345679012345678</v>
      </c>
      <c r="O9" s="396">
        <f ca="1">(60/INDIRECT("speed"&amp;B$2))*(length/1000)*ABS(O$3-$F9)/20</f>
        <v>1.8518518518518519</v>
      </c>
      <c r="P9" s="396">
        <f ca="1">(60/INDIRECT("speed"&amp;B$2))*(length/1000)*ABS(P$3-$F9)/20</f>
        <v>2.4691358024691357</v>
      </c>
      <c r="Q9" s="396">
        <f ca="1">(60/INDIRECT("speed"&amp;B$2))*(length/1000)*ABS(Q$3-$F9)/20</f>
        <v>3.0864197530864197</v>
      </c>
      <c r="R9" s="396">
        <f ca="1">(60/INDIRECT("speed"&amp;B$2))*(length/1000)*ABS(R$3-$F9)/20</f>
        <v>3.7037037037037037</v>
      </c>
      <c r="S9" s="396">
        <f ca="1">(60/INDIRECT("speed"&amp;B$2))*(length/1000)*ABS(S$3-$F9)/20</f>
        <v>4.3209876543209873</v>
      </c>
      <c r="T9" s="396">
        <f ca="1">(60/INDIRECT("speed"&amp;B$2))*(length/1000)*ABS(T$3-$F9)/20</f>
        <v>4.9382716049382713</v>
      </c>
      <c r="U9" s="396">
        <f ca="1">(60/INDIRECT("speed"&amp;B$2))*(length/1000)*ABS(U$3-$F9)/20</f>
        <v>5.5555555555555554</v>
      </c>
      <c r="V9" s="396">
        <f ca="1">(60/INDIRECT("speed"&amp;B$2))*(length/1000)*ABS(V$3-$F9)/20</f>
        <v>6.1728395061728394</v>
      </c>
      <c r="W9" s="396">
        <f ca="1">(60/INDIRECT("speed"&amp;B$2))*(length/1000)*ABS(W$3-$F9)/20</f>
        <v>6.7901234567901225</v>
      </c>
      <c r="X9" s="396">
        <f ca="1">(60/INDIRECT("speed"&amp;B$2))*(length/1000)*ABS(X$3-$F9)/20</f>
        <v>7.4074074074074074</v>
      </c>
      <c r="Y9" s="396">
        <f ca="1">(60/INDIRECT("speed"&amp;B$2))*(length/1000)*ABS(Y$3-$F9)/20</f>
        <v>8.0246913580246915</v>
      </c>
      <c r="Z9" s="396">
        <f ca="1">(60/INDIRECT("speed"&amp;B$2))*(length/1000)*ABS(Z$3-$F9)/20</f>
        <v>8.6419753086419746</v>
      </c>
      <c r="AA9" s="397">
        <f ca="1">(60/INDIRECT("speed"&amp;B$2))*(length/1000)*ABS(AA$3-$F9)/20</f>
        <v>9.2592592592592595</v>
      </c>
      <c r="AB9" s="213"/>
      <c r="AD9"/>
      <c r="AE9"/>
      <c r="AF9"/>
      <c r="AG9" s="209"/>
      <c r="AH9"/>
      <c r="AI9"/>
      <c r="AJ9"/>
      <c r="AK9"/>
      <c r="AL9"/>
      <c r="AM9"/>
      <c r="AN9"/>
      <c r="AO9"/>
      <c r="AP9"/>
      <c r="AQ9"/>
      <c r="AR9"/>
      <c r="AS9"/>
      <c r="AT9"/>
      <c r="AU9"/>
      <c r="AV9"/>
      <c r="AW9"/>
      <c r="AX9"/>
      <c r="AY9"/>
      <c r="AZ9"/>
      <c r="BA9"/>
      <c r="BB9"/>
      <c r="BC9"/>
      <c r="BD9"/>
      <c r="BE9"/>
      <c r="BG9"/>
      <c r="BH9"/>
      <c r="BI9"/>
      <c r="BJ9" s="209"/>
      <c r="BK9"/>
      <c r="BL9"/>
      <c r="BM9"/>
      <c r="BN9"/>
      <c r="BO9"/>
      <c r="BP9"/>
      <c r="BQ9"/>
      <c r="BR9"/>
      <c r="BS9"/>
      <c r="BT9"/>
      <c r="BU9"/>
      <c r="BV9"/>
      <c r="BW9"/>
      <c r="BX9"/>
      <c r="BY9"/>
      <c r="BZ9"/>
      <c r="CA9"/>
      <c r="CB9"/>
      <c r="CC9"/>
      <c r="CD9"/>
      <c r="CE9"/>
      <c r="CF9"/>
      <c r="CG9"/>
      <c r="CH9"/>
      <c r="CJ9" s="18" t="s">
        <v>52</v>
      </c>
      <c r="CK9" s="8"/>
      <c r="CL9" s="8"/>
      <c r="CM9" s="209"/>
      <c r="CN9" s="8"/>
      <c r="CO9" s="33">
        <v>6</v>
      </c>
      <c r="CP9" s="395">
        <f ca="1">(60/INDIRECT("speed"&amp;$CK$2))*(length/1000)*ABS(CP$3-$CO9)/20</f>
        <v>3.0864197530864197</v>
      </c>
      <c r="CQ9" s="396">
        <f ca="1">(60/INDIRECT("speed"&amp;$CK$2))*(length/1000)*ABS(CQ$3-$CO9)/20</f>
        <v>2.4691358024691357</v>
      </c>
      <c r="CR9" s="396">
        <f ca="1">(60/INDIRECT("speed"&amp;$CK$2))*(length/1000)*ABS(CR$3-$CO9)/20</f>
        <v>1.8518518518518519</v>
      </c>
      <c r="CS9" s="396">
        <f ca="1">(60/INDIRECT("speed"&amp;$CK$2))*(length/1000)*ABS(CS$3-$CO9)/20</f>
        <v>1.2345679012345678</v>
      </c>
      <c r="CT9" s="396">
        <f ca="1">(60/INDIRECT("speed"&amp;$CK$2))*(length/1000)*ABS(CT$3-$CO9)/20</f>
        <v>0.61728395061728392</v>
      </c>
      <c r="CU9" s="396">
        <f ca="1">(60/INDIRECT("speed"&amp;$CK$2))*(length/1000)*ABS(CU$3-$CO9)/20</f>
        <v>0</v>
      </c>
      <c r="CV9" s="396">
        <f ca="1">(60/INDIRECT("speed"&amp;$CK$2))*(length/1000)*ABS(CV$3-$CO9)/20</f>
        <v>0.61728395061728392</v>
      </c>
      <c r="CW9" s="396">
        <f ca="1">(60/INDIRECT("speed"&amp;$CK$2))*(length/1000)*ABS(CW$3-$CO9)/20</f>
        <v>1.2345679012345678</v>
      </c>
      <c r="CX9" s="396">
        <f ca="1">(60/INDIRECT("speed"&amp;$CK$2))*(length/1000)*ABS(CX$3-$CO9)/20</f>
        <v>1.8518518518518519</v>
      </c>
      <c r="CY9" s="396">
        <f ca="1">(60/INDIRECT("speed"&amp;$CK$2))*(length/1000)*ABS(CY$3-$CO9)/20</f>
        <v>2.4691358024691357</v>
      </c>
      <c r="CZ9" s="396">
        <f ca="1">(60/INDIRECT("speed"&amp;$CK$2))*(length/1000)*ABS(CZ$3-$CO9)/20</f>
        <v>3.0864197530864197</v>
      </c>
      <c r="DA9" s="396">
        <f ca="1">(60/INDIRECT("speed"&amp;$CK$2))*(length/1000)*ABS(DA$3-$CO9)/20</f>
        <v>3.7037037037037037</v>
      </c>
      <c r="DB9" s="396">
        <f ca="1">(60/INDIRECT("speed"&amp;$CK$2))*(length/1000)*ABS(DB$3-$CO9)/20</f>
        <v>4.3209876543209873</v>
      </c>
      <c r="DC9" s="396">
        <f ca="1">(60/INDIRECT("speed"&amp;$CK$2))*(length/1000)*ABS(DC$3-$CO9)/20</f>
        <v>4.9382716049382713</v>
      </c>
      <c r="DD9" s="396">
        <f ca="1">(60/INDIRECT("speed"&amp;$CK$2))*(length/1000)*ABS(DD$3-$CO9)/20</f>
        <v>5.5555555555555554</v>
      </c>
      <c r="DE9" s="396">
        <f ca="1">(60/INDIRECT("speed"&amp;$CK$2))*(length/1000)*ABS(DE$3-$CO9)/20</f>
        <v>6.1728395061728394</v>
      </c>
      <c r="DF9" s="396">
        <f ca="1">(60/INDIRECT("speed"&amp;$CK$2))*(length/1000)*ABS(DF$3-$CO9)/20</f>
        <v>6.7901234567901225</v>
      </c>
      <c r="DG9" s="396">
        <f ca="1">(60/INDIRECT("speed"&amp;$CK$2))*(length/1000)*ABS(DG$3-$CO9)/20</f>
        <v>7.4074074074074074</v>
      </c>
      <c r="DH9" s="396">
        <f ca="1">(60/INDIRECT("speed"&amp;$CK$2))*(length/1000)*ABS(DH$3-$CO9)/20</f>
        <v>8.0246913580246915</v>
      </c>
      <c r="DI9" s="396">
        <f ca="1">(60/INDIRECT("speed"&amp;$CK$2))*(length/1000)*ABS(DI$3-$CO9)/20</f>
        <v>8.6419753086419746</v>
      </c>
      <c r="DJ9" s="397">
        <f ca="1">(60/INDIRECT("speed"&amp;$CK$2))*(length/1000)*ABS(DJ$3-$CO9)/20</f>
        <v>9.2592592592592595</v>
      </c>
      <c r="DK9" s="213"/>
      <c r="DM9"/>
      <c r="DN9"/>
      <c r="DO9"/>
      <c r="DP9" s="209"/>
      <c r="DQ9"/>
      <c r="DR9"/>
      <c r="DS9"/>
      <c r="DT9"/>
      <c r="DU9"/>
      <c r="DV9"/>
      <c r="DW9"/>
      <c r="DX9"/>
      <c r="DY9"/>
      <c r="DZ9"/>
      <c r="EA9"/>
      <c r="EB9"/>
      <c r="EC9"/>
      <c r="ED9"/>
      <c r="EE9"/>
      <c r="EF9"/>
      <c r="EG9"/>
      <c r="EH9"/>
      <c r="EI9"/>
      <c r="EJ9"/>
      <c r="EK9"/>
      <c r="EL9"/>
      <c r="EM9"/>
      <c r="EN9"/>
      <c r="EP9"/>
      <c r="EQ9"/>
      <c r="ER9"/>
      <c r="ES9" s="209"/>
      <c r="ET9" s="13"/>
      <c r="EU9" s="13"/>
      <c r="EV9" s="13"/>
      <c r="EW9" s="13"/>
      <c r="EX9"/>
      <c r="EY9"/>
      <c r="EZ9"/>
      <c r="FA9"/>
      <c r="FB9"/>
      <c r="FC9"/>
      <c r="FD9"/>
      <c r="FE9"/>
      <c r="FF9"/>
      <c r="FG9"/>
      <c r="FH9"/>
      <c r="FI9"/>
      <c r="FJ9"/>
      <c r="FK9"/>
      <c r="FL9"/>
      <c r="FM9"/>
      <c r="FN9"/>
      <c r="FO9"/>
      <c r="FP9"/>
      <c r="FQ9"/>
      <c r="FS9" s="18" t="s">
        <v>52</v>
      </c>
      <c r="FT9" s="8"/>
      <c r="FU9" s="8"/>
      <c r="FV9" s="209"/>
      <c r="FW9" s="8"/>
      <c r="FX9" s="33">
        <v>6</v>
      </c>
      <c r="FY9" s="395">
        <f ca="1">(60/INDIRECT("speed"&amp;$FT$2))*(length/1000)*ABS(FY$3-$FX9)/20</f>
        <v>4.9019607843137258</v>
      </c>
      <c r="FZ9" s="396">
        <f ca="1">(60/INDIRECT("speed"&amp;$FT$2))*(length/1000)*ABS(FZ$3-$FX9)/20</f>
        <v>3.9215686274509807</v>
      </c>
      <c r="GA9" s="396">
        <f ca="1">(60/INDIRECT("speed"&amp;$FT$2))*(length/1000)*ABS(GA$3-$FX9)/20</f>
        <v>2.9411764705882355</v>
      </c>
      <c r="GB9" s="396">
        <f ca="1">(60/INDIRECT("speed"&amp;$FT$2))*(length/1000)*ABS(GB$3-$FX9)/20</f>
        <v>1.9607843137254903</v>
      </c>
      <c r="GC9" s="396">
        <f ca="1">(60/INDIRECT("speed"&amp;$FT$2))*(length/1000)*ABS(GC$3-$FX9)/20</f>
        <v>0.98039215686274517</v>
      </c>
      <c r="GD9" s="396">
        <f ca="1">(60/INDIRECT("speed"&amp;$FT$2))*(length/1000)*ABS(GD$3-$FX9)/20</f>
        <v>0</v>
      </c>
      <c r="GE9" s="396">
        <f ca="1">(60/INDIRECT("speed"&amp;$FT$2))*(length/1000)*ABS(GE$3-$FX9)/20</f>
        <v>0.98039215686274517</v>
      </c>
      <c r="GF9" s="396">
        <f ca="1">(60/INDIRECT("speed"&amp;$FT$2))*(length/1000)*ABS(GF$3-$FX9)/20</f>
        <v>1.9607843137254903</v>
      </c>
      <c r="GG9" s="396">
        <f ca="1">(60/INDIRECT("speed"&amp;$FT$2))*(length/1000)*ABS(GG$3-$FX9)/20</f>
        <v>2.9411764705882355</v>
      </c>
      <c r="GH9" s="396">
        <f ca="1">(60/INDIRECT("speed"&amp;$FT$2))*(length/1000)*ABS(GH$3-$FX9)/20</f>
        <v>3.9215686274509807</v>
      </c>
      <c r="GI9" s="396">
        <f ca="1">(60/INDIRECT("speed"&amp;$FT$2))*(length/1000)*ABS(GI$3-$FX9)/20</f>
        <v>4.9019607843137258</v>
      </c>
      <c r="GJ9" s="396">
        <f ca="1">(60/INDIRECT("speed"&amp;$FT$2))*(length/1000)*ABS(GJ$3-$FX9)/20</f>
        <v>5.882352941176471</v>
      </c>
      <c r="GK9" s="396">
        <f ca="1">(60/INDIRECT("speed"&amp;$FT$2))*(length/1000)*ABS(GK$3-$FX9)/20</f>
        <v>6.8627450980392153</v>
      </c>
      <c r="GL9" s="396">
        <f ca="1">(60/INDIRECT("speed"&amp;$FT$2))*(length/1000)*ABS(GL$3-$FX9)/20</f>
        <v>7.8431372549019613</v>
      </c>
      <c r="GM9" s="396">
        <f ca="1">(60/INDIRECT("speed"&amp;$FT$2))*(length/1000)*ABS(GM$3-$FX9)/20</f>
        <v>8.8235294117647065</v>
      </c>
      <c r="GN9" s="396">
        <f ca="1">(60/INDIRECT("speed"&amp;$FT$2))*(length/1000)*ABS(GN$3-$FX9)/20</f>
        <v>9.8039215686274517</v>
      </c>
      <c r="GO9" s="396">
        <f ca="1">(60/INDIRECT("speed"&amp;$FT$2))*(length/1000)*ABS(GO$3-$FX9)/20</f>
        <v>10.784313725490197</v>
      </c>
      <c r="GP9" s="396">
        <f ca="1">(60/INDIRECT("speed"&amp;$FT$2))*(length/1000)*ABS(GP$3-$FX9)/20</f>
        <v>11.764705882352942</v>
      </c>
      <c r="GQ9" s="396">
        <f ca="1">(60/INDIRECT("speed"&amp;$FT$2))*(length/1000)*ABS(GQ$3-$FX9)/20</f>
        <v>12.745098039215687</v>
      </c>
      <c r="GR9" s="396">
        <f ca="1">(60/INDIRECT("speed"&amp;$FT$2))*(length/1000)*ABS(GR$3-$FX9)/20</f>
        <v>13.725490196078431</v>
      </c>
      <c r="GS9" s="397">
        <f ca="1">(60/INDIRECT("speed"&amp;$FT$2))*(length/1000)*ABS(GS$3-$FX9)/20</f>
        <v>14.705882352941178</v>
      </c>
      <c r="GT9" s="213"/>
      <c r="GV9"/>
      <c r="GW9"/>
      <c r="GX9"/>
      <c r="GY9" s="209"/>
      <c r="GZ9"/>
      <c r="HA9"/>
      <c r="HB9"/>
      <c r="HC9"/>
      <c r="HD9"/>
      <c r="HE9"/>
      <c r="HF9"/>
      <c r="HG9"/>
      <c r="HH9"/>
      <c r="HI9"/>
      <c r="HJ9"/>
      <c r="HK9"/>
      <c r="HL9"/>
      <c r="HM9"/>
      <c r="HN9"/>
      <c r="HO9"/>
      <c r="HP9"/>
      <c r="HQ9"/>
      <c r="HR9"/>
      <c r="HS9"/>
      <c r="HT9"/>
      <c r="HU9"/>
      <c r="HV9"/>
      <c r="HW9"/>
    </row>
    <row r="10" spans="1:231" ht="15">
      <c r="A10" s="18" t="s">
        <v>53</v>
      </c>
      <c r="B10" s="8"/>
      <c r="C10" s="8"/>
      <c r="D10" s="209"/>
      <c r="E10" s="8"/>
      <c r="F10" s="33">
        <v>7</v>
      </c>
      <c r="G10" s="395">
        <f ca="1">(60/INDIRECT("speed"&amp;B$2))*(length/1000)*ABS(G$3-$F10)/20</f>
        <v>3.7037037037037037</v>
      </c>
      <c r="H10" s="396">
        <f ca="1">(60/INDIRECT("speed"&amp;B$2))*(length/1000)*ABS(H$3-$F10)/20</f>
        <v>3.0864197530864197</v>
      </c>
      <c r="I10" s="396">
        <f ca="1">(60/INDIRECT("speed"&amp;B$2))*(length/1000)*ABS(I$3-$F10)/20</f>
        <v>2.4691358024691357</v>
      </c>
      <c r="J10" s="396">
        <f ca="1">(60/INDIRECT("speed"&amp;B$2))*(length/1000)*ABS(J$3-$F10)/20</f>
        <v>1.8518518518518519</v>
      </c>
      <c r="K10" s="396">
        <f ca="1">(60/INDIRECT("speed"&amp;B$2))*(length/1000)*ABS(K$3-$F10)/20</f>
        <v>1.2345679012345678</v>
      </c>
      <c r="L10" s="396">
        <f ca="1">(60/INDIRECT("speed"&amp;B$2))*(length/1000)*ABS(L$3-$F10)/20</f>
        <v>0.61728395061728392</v>
      </c>
      <c r="M10" s="396">
        <f ca="1">(60/INDIRECT("speed"&amp;B$2))*(length/1000)*ABS(M$3-$F10)/20</f>
        <v>0</v>
      </c>
      <c r="N10" s="396">
        <f ca="1">(60/INDIRECT("speed"&amp;B$2))*(length/1000)*ABS(N$3-$F10)/20</f>
        <v>0.61728395061728392</v>
      </c>
      <c r="O10" s="396">
        <f ca="1">(60/INDIRECT("speed"&amp;B$2))*(length/1000)*ABS(O$3-$F10)/20</f>
        <v>1.2345679012345678</v>
      </c>
      <c r="P10" s="396">
        <f ca="1">(60/INDIRECT("speed"&amp;B$2))*(length/1000)*ABS(P$3-$F10)/20</f>
        <v>1.8518518518518519</v>
      </c>
      <c r="Q10" s="396">
        <f ca="1">(60/INDIRECT("speed"&amp;B$2))*(length/1000)*ABS(Q$3-$F10)/20</f>
        <v>2.4691358024691357</v>
      </c>
      <c r="R10" s="396">
        <f ca="1">(60/INDIRECT("speed"&amp;B$2))*(length/1000)*ABS(R$3-$F10)/20</f>
        <v>3.0864197530864197</v>
      </c>
      <c r="S10" s="396">
        <f ca="1">(60/INDIRECT("speed"&amp;B$2))*(length/1000)*ABS(S$3-$F10)/20</f>
        <v>3.7037037037037037</v>
      </c>
      <c r="T10" s="396">
        <f ca="1">(60/INDIRECT("speed"&amp;B$2))*(length/1000)*ABS(T$3-$F10)/20</f>
        <v>4.3209876543209873</v>
      </c>
      <c r="U10" s="396">
        <f ca="1">(60/INDIRECT("speed"&amp;B$2))*(length/1000)*ABS(U$3-$F10)/20</f>
        <v>4.9382716049382713</v>
      </c>
      <c r="V10" s="396">
        <f ca="1">(60/INDIRECT("speed"&amp;B$2))*(length/1000)*ABS(V$3-$F10)/20</f>
        <v>5.5555555555555554</v>
      </c>
      <c r="W10" s="396">
        <f ca="1">(60/INDIRECT("speed"&amp;B$2))*(length/1000)*ABS(W$3-$F10)/20</f>
        <v>6.1728395061728394</v>
      </c>
      <c r="X10" s="396">
        <f ca="1">(60/INDIRECT("speed"&amp;B$2))*(length/1000)*ABS(X$3-$F10)/20</f>
        <v>6.7901234567901225</v>
      </c>
      <c r="Y10" s="396">
        <f ca="1">(60/INDIRECT("speed"&amp;B$2))*(length/1000)*ABS(Y$3-$F10)/20</f>
        <v>7.4074074074074074</v>
      </c>
      <c r="Z10" s="396">
        <f ca="1">(60/INDIRECT("speed"&amp;B$2))*(length/1000)*ABS(Z$3-$F10)/20</f>
        <v>8.0246913580246915</v>
      </c>
      <c r="AA10" s="397">
        <f ca="1">(60/INDIRECT("speed"&amp;B$2))*(length/1000)*ABS(AA$3-$F10)/20</f>
        <v>8.6419753086419746</v>
      </c>
      <c r="AB10" s="213"/>
      <c r="AD10"/>
      <c r="AE10"/>
      <c r="AF10"/>
      <c r="AG10" s="209"/>
      <c r="AH10"/>
      <c r="AI10"/>
      <c r="AJ10"/>
      <c r="AK10"/>
      <c r="AL10"/>
      <c r="AM10"/>
      <c r="AN10"/>
      <c r="AO10"/>
      <c r="AP10"/>
      <c r="AQ10"/>
      <c r="AR10"/>
      <c r="AS10"/>
      <c r="AT10"/>
      <c r="AU10"/>
      <c r="AV10"/>
      <c r="AW10"/>
      <c r="AX10"/>
      <c r="AY10"/>
      <c r="AZ10"/>
      <c r="BA10"/>
      <c r="BB10"/>
      <c r="BC10"/>
      <c r="BD10"/>
      <c r="BE10"/>
      <c r="BG10"/>
      <c r="BH10"/>
      <c r="BI10"/>
      <c r="BJ10" s="209"/>
      <c r="BK10"/>
      <c r="BL10"/>
      <c r="BM10"/>
      <c r="BN10"/>
      <c r="BO10"/>
      <c r="BP10"/>
      <c r="BQ10"/>
      <c r="BR10"/>
      <c r="BS10"/>
      <c r="BT10"/>
      <c r="BU10"/>
      <c r="BV10"/>
      <c r="BW10"/>
      <c r="BX10"/>
      <c r="BY10"/>
      <c r="BZ10"/>
      <c r="CA10"/>
      <c r="CB10"/>
      <c r="CC10"/>
      <c r="CD10"/>
      <c r="CE10"/>
      <c r="CF10"/>
      <c r="CG10"/>
      <c r="CH10"/>
      <c r="CJ10" s="18" t="s">
        <v>53</v>
      </c>
      <c r="CK10" s="8"/>
      <c r="CL10" s="8"/>
      <c r="CM10" s="209"/>
      <c r="CN10" s="8"/>
      <c r="CO10" s="33">
        <v>7</v>
      </c>
      <c r="CP10" s="395">
        <f ca="1">(60/INDIRECT("speed"&amp;$CK$2))*(length/1000)*ABS(CP$3-$CO10)/20</f>
        <v>3.7037037037037037</v>
      </c>
      <c r="CQ10" s="396">
        <f ca="1">(60/INDIRECT("speed"&amp;$CK$2))*(length/1000)*ABS(CQ$3-$CO10)/20</f>
        <v>3.0864197530864197</v>
      </c>
      <c r="CR10" s="396">
        <f ca="1">(60/INDIRECT("speed"&amp;$CK$2))*(length/1000)*ABS(CR$3-$CO10)/20</f>
        <v>2.4691358024691357</v>
      </c>
      <c r="CS10" s="396">
        <f ca="1">(60/INDIRECT("speed"&amp;$CK$2))*(length/1000)*ABS(CS$3-$CO10)/20</f>
        <v>1.8518518518518519</v>
      </c>
      <c r="CT10" s="396">
        <f ca="1">(60/INDIRECT("speed"&amp;$CK$2))*(length/1000)*ABS(CT$3-$CO10)/20</f>
        <v>1.2345679012345678</v>
      </c>
      <c r="CU10" s="396">
        <f ca="1">(60/INDIRECT("speed"&amp;$CK$2))*(length/1000)*ABS(CU$3-$CO10)/20</f>
        <v>0.61728395061728392</v>
      </c>
      <c r="CV10" s="396">
        <f ca="1">(60/INDIRECT("speed"&amp;$CK$2))*(length/1000)*ABS(CV$3-$CO10)/20</f>
        <v>0</v>
      </c>
      <c r="CW10" s="396">
        <f ca="1">(60/INDIRECT("speed"&amp;$CK$2))*(length/1000)*ABS(CW$3-$CO10)/20</f>
        <v>0.61728395061728392</v>
      </c>
      <c r="CX10" s="396">
        <f ca="1">(60/INDIRECT("speed"&amp;$CK$2))*(length/1000)*ABS(CX$3-$CO10)/20</f>
        <v>1.2345679012345678</v>
      </c>
      <c r="CY10" s="396">
        <f ca="1">(60/INDIRECT("speed"&amp;$CK$2))*(length/1000)*ABS(CY$3-$CO10)/20</f>
        <v>1.8518518518518519</v>
      </c>
      <c r="CZ10" s="396">
        <f ca="1">(60/INDIRECT("speed"&amp;$CK$2))*(length/1000)*ABS(CZ$3-$CO10)/20</f>
        <v>2.4691358024691357</v>
      </c>
      <c r="DA10" s="396">
        <f ca="1">(60/INDIRECT("speed"&amp;$CK$2))*(length/1000)*ABS(DA$3-$CO10)/20</f>
        <v>3.0864197530864197</v>
      </c>
      <c r="DB10" s="396">
        <f ca="1">(60/INDIRECT("speed"&amp;$CK$2))*(length/1000)*ABS(DB$3-$CO10)/20</f>
        <v>3.7037037037037037</v>
      </c>
      <c r="DC10" s="396">
        <f ca="1">(60/INDIRECT("speed"&amp;$CK$2))*(length/1000)*ABS(DC$3-$CO10)/20</f>
        <v>4.3209876543209873</v>
      </c>
      <c r="DD10" s="396">
        <f ca="1">(60/INDIRECT("speed"&amp;$CK$2))*(length/1000)*ABS(DD$3-$CO10)/20</f>
        <v>4.9382716049382713</v>
      </c>
      <c r="DE10" s="396">
        <f ca="1">(60/INDIRECT("speed"&amp;$CK$2))*(length/1000)*ABS(DE$3-$CO10)/20</f>
        <v>5.5555555555555554</v>
      </c>
      <c r="DF10" s="396">
        <f ca="1">(60/INDIRECT("speed"&amp;$CK$2))*(length/1000)*ABS(DF$3-$CO10)/20</f>
        <v>6.1728395061728394</v>
      </c>
      <c r="DG10" s="396">
        <f ca="1">(60/INDIRECT("speed"&amp;$CK$2))*(length/1000)*ABS(DG$3-$CO10)/20</f>
        <v>6.7901234567901225</v>
      </c>
      <c r="DH10" s="396">
        <f ca="1">(60/INDIRECT("speed"&amp;$CK$2))*(length/1000)*ABS(DH$3-$CO10)/20</f>
        <v>7.4074074074074074</v>
      </c>
      <c r="DI10" s="396">
        <f ca="1">(60/INDIRECT("speed"&amp;$CK$2))*(length/1000)*ABS(DI$3-$CO10)/20</f>
        <v>8.0246913580246915</v>
      </c>
      <c r="DJ10" s="397">
        <f ca="1">(60/INDIRECT("speed"&amp;$CK$2))*(length/1000)*ABS(DJ$3-$CO10)/20</f>
        <v>8.6419753086419746</v>
      </c>
      <c r="DK10" s="213"/>
      <c r="DM10"/>
      <c r="DN10"/>
      <c r="DO10"/>
      <c r="DP10" s="209"/>
      <c r="DQ10"/>
      <c r="DR10"/>
      <c r="DS10"/>
      <c r="DT10"/>
      <c r="DU10"/>
      <c r="DV10"/>
      <c r="DW10"/>
      <c r="DX10"/>
      <c r="DY10"/>
      <c r="DZ10"/>
      <c r="EA10"/>
      <c r="EB10"/>
      <c r="EC10"/>
      <c r="ED10"/>
      <c r="EE10"/>
      <c r="EF10"/>
      <c r="EG10"/>
      <c r="EH10"/>
      <c r="EI10"/>
      <c r="EJ10"/>
      <c r="EK10"/>
      <c r="EL10"/>
      <c r="EM10"/>
      <c r="EN10"/>
      <c r="EP10"/>
      <c r="EQ10"/>
      <c r="ER10"/>
      <c r="ES10" s="209"/>
      <c r="ET10" s="13"/>
      <c r="EU10" s="13"/>
      <c r="EV10" s="13"/>
      <c r="EW10" s="13"/>
      <c r="EX10"/>
      <c r="EY10"/>
      <c r="EZ10"/>
      <c r="FA10"/>
      <c r="FB10"/>
      <c r="FC10"/>
      <c r="FD10"/>
      <c r="FE10"/>
      <c r="FF10"/>
      <c r="FG10"/>
      <c r="FH10"/>
      <c r="FI10"/>
      <c r="FJ10"/>
      <c r="FK10"/>
      <c r="FL10"/>
      <c r="FM10"/>
      <c r="FN10"/>
      <c r="FO10"/>
      <c r="FP10"/>
      <c r="FQ10"/>
      <c r="FS10" s="18" t="s">
        <v>53</v>
      </c>
      <c r="FT10" s="8"/>
      <c r="FU10" s="8"/>
      <c r="FV10" s="209"/>
      <c r="FW10" s="8"/>
      <c r="FX10" s="33">
        <v>7</v>
      </c>
      <c r="FY10" s="395">
        <f ca="1">(60/INDIRECT("speed"&amp;$FT$2))*(length/1000)*ABS(FY$3-$FX10)/20</f>
        <v>5.882352941176471</v>
      </c>
      <c r="FZ10" s="396">
        <f ca="1">(60/INDIRECT("speed"&amp;$FT$2))*(length/1000)*ABS(FZ$3-$FX10)/20</f>
        <v>4.9019607843137258</v>
      </c>
      <c r="GA10" s="396">
        <f ca="1">(60/INDIRECT("speed"&amp;$FT$2))*(length/1000)*ABS(GA$3-$FX10)/20</f>
        <v>3.9215686274509807</v>
      </c>
      <c r="GB10" s="396">
        <f ca="1">(60/INDIRECT("speed"&amp;$FT$2))*(length/1000)*ABS(GB$3-$FX10)/20</f>
        <v>2.9411764705882355</v>
      </c>
      <c r="GC10" s="396">
        <f ca="1">(60/INDIRECT("speed"&amp;$FT$2))*(length/1000)*ABS(GC$3-$FX10)/20</f>
        <v>1.9607843137254903</v>
      </c>
      <c r="GD10" s="396">
        <f ca="1">(60/INDIRECT("speed"&amp;$FT$2))*(length/1000)*ABS(GD$3-$FX10)/20</f>
        <v>0.98039215686274517</v>
      </c>
      <c r="GE10" s="396">
        <f ca="1">(60/INDIRECT("speed"&amp;$FT$2))*(length/1000)*ABS(GE$3-$FX10)/20</f>
        <v>0</v>
      </c>
      <c r="GF10" s="396">
        <f ca="1">(60/INDIRECT("speed"&amp;$FT$2))*(length/1000)*ABS(GF$3-$FX10)/20</f>
        <v>0.98039215686274517</v>
      </c>
      <c r="GG10" s="396">
        <f ca="1">(60/INDIRECT("speed"&amp;$FT$2))*(length/1000)*ABS(GG$3-$FX10)/20</f>
        <v>1.9607843137254903</v>
      </c>
      <c r="GH10" s="396">
        <f ca="1">(60/INDIRECT("speed"&amp;$FT$2))*(length/1000)*ABS(GH$3-$FX10)/20</f>
        <v>2.9411764705882355</v>
      </c>
      <c r="GI10" s="396">
        <f ca="1">(60/INDIRECT("speed"&amp;$FT$2))*(length/1000)*ABS(GI$3-$FX10)/20</f>
        <v>3.9215686274509807</v>
      </c>
      <c r="GJ10" s="396">
        <f ca="1">(60/INDIRECT("speed"&amp;$FT$2))*(length/1000)*ABS(GJ$3-$FX10)/20</f>
        <v>4.9019607843137258</v>
      </c>
      <c r="GK10" s="396">
        <f ca="1">(60/INDIRECT("speed"&amp;$FT$2))*(length/1000)*ABS(GK$3-$FX10)/20</f>
        <v>5.882352941176471</v>
      </c>
      <c r="GL10" s="396">
        <f ca="1">(60/INDIRECT("speed"&amp;$FT$2))*(length/1000)*ABS(GL$3-$FX10)/20</f>
        <v>6.8627450980392153</v>
      </c>
      <c r="GM10" s="396">
        <f ca="1">(60/INDIRECT("speed"&amp;$FT$2))*(length/1000)*ABS(GM$3-$FX10)/20</f>
        <v>7.8431372549019613</v>
      </c>
      <c r="GN10" s="396">
        <f ca="1">(60/INDIRECT("speed"&amp;$FT$2))*(length/1000)*ABS(GN$3-$FX10)/20</f>
        <v>8.8235294117647065</v>
      </c>
      <c r="GO10" s="396">
        <f ca="1">(60/INDIRECT("speed"&amp;$FT$2))*(length/1000)*ABS(GO$3-$FX10)/20</f>
        <v>9.8039215686274517</v>
      </c>
      <c r="GP10" s="396">
        <f ca="1">(60/INDIRECT("speed"&amp;$FT$2))*(length/1000)*ABS(GP$3-$FX10)/20</f>
        <v>10.784313725490197</v>
      </c>
      <c r="GQ10" s="396">
        <f ca="1">(60/INDIRECT("speed"&amp;$FT$2))*(length/1000)*ABS(GQ$3-$FX10)/20</f>
        <v>11.764705882352942</v>
      </c>
      <c r="GR10" s="396">
        <f ca="1">(60/INDIRECT("speed"&amp;$FT$2))*(length/1000)*ABS(GR$3-$FX10)/20</f>
        <v>12.745098039215687</v>
      </c>
      <c r="GS10" s="397">
        <f ca="1">(60/INDIRECT("speed"&amp;$FT$2))*(length/1000)*ABS(GS$3-$FX10)/20</f>
        <v>13.725490196078431</v>
      </c>
      <c r="GT10" s="213"/>
      <c r="GV10"/>
      <c r="GW10"/>
      <c r="GX10"/>
      <c r="GY10" s="209"/>
      <c r="GZ10"/>
      <c r="HA10"/>
      <c r="HB10"/>
      <c r="HC10"/>
      <c r="HD10"/>
      <c r="HE10"/>
      <c r="HF10"/>
      <c r="HG10"/>
      <c r="HH10"/>
      <c r="HI10"/>
      <c r="HJ10"/>
      <c r="HK10"/>
      <c r="HL10"/>
      <c r="HM10"/>
      <c r="HN10"/>
      <c r="HO10"/>
      <c r="HP10"/>
      <c r="HQ10"/>
      <c r="HR10"/>
      <c r="HS10"/>
      <c r="HT10"/>
      <c r="HU10"/>
      <c r="HV10"/>
      <c r="HW10"/>
    </row>
    <row r="11" spans="1:231" ht="15">
      <c r="A11" s="18" t="s">
        <v>54</v>
      </c>
      <c r="B11" s="8"/>
      <c r="C11" s="8"/>
      <c r="D11" s="209"/>
      <c r="E11" s="8"/>
      <c r="F11" s="33">
        <v>8</v>
      </c>
      <c r="G11" s="395">
        <f ca="1">(60/INDIRECT("speed"&amp;B$2))*(length/1000)*ABS(G$3-$F11)/20</f>
        <v>4.3209876543209873</v>
      </c>
      <c r="H11" s="396">
        <f ca="1">(60/INDIRECT("speed"&amp;B$2))*(length/1000)*ABS(H$3-$F11)/20</f>
        <v>3.7037037037037037</v>
      </c>
      <c r="I11" s="396">
        <f ca="1">(60/INDIRECT("speed"&amp;B$2))*(length/1000)*ABS(I$3-$F11)/20</f>
        <v>3.0864197530864197</v>
      </c>
      <c r="J11" s="396">
        <f ca="1">(60/INDIRECT("speed"&amp;B$2))*(length/1000)*ABS(J$3-$F11)/20</f>
        <v>2.4691358024691357</v>
      </c>
      <c r="K11" s="396">
        <f ca="1">(60/INDIRECT("speed"&amp;B$2))*(length/1000)*ABS(K$3-$F11)/20</f>
        <v>1.8518518518518519</v>
      </c>
      <c r="L11" s="396">
        <f ca="1">(60/INDIRECT("speed"&amp;B$2))*(length/1000)*ABS(L$3-$F11)/20</f>
        <v>1.2345679012345678</v>
      </c>
      <c r="M11" s="396">
        <f ca="1">(60/INDIRECT("speed"&amp;B$2))*(length/1000)*ABS(M$3-$F11)/20</f>
        <v>0.61728395061728392</v>
      </c>
      <c r="N11" s="396">
        <f ca="1">(60/INDIRECT("speed"&amp;B$2))*(length/1000)*ABS(N$3-$F11)/20</f>
        <v>0</v>
      </c>
      <c r="O11" s="396">
        <f ca="1">(60/INDIRECT("speed"&amp;B$2))*(length/1000)*ABS(O$3-$F11)/20</f>
        <v>0.61728395061728392</v>
      </c>
      <c r="P11" s="396">
        <f ca="1">(60/INDIRECT("speed"&amp;B$2))*(length/1000)*ABS(P$3-$F11)/20</f>
        <v>1.2345679012345678</v>
      </c>
      <c r="Q11" s="396">
        <f ca="1">(60/INDIRECT("speed"&amp;B$2))*(length/1000)*ABS(Q$3-$F11)/20</f>
        <v>1.8518518518518519</v>
      </c>
      <c r="R11" s="396">
        <f ca="1">(60/INDIRECT("speed"&amp;B$2))*(length/1000)*ABS(R$3-$F11)/20</f>
        <v>2.4691358024691357</v>
      </c>
      <c r="S11" s="396">
        <f ca="1">(60/INDIRECT("speed"&amp;B$2))*(length/1000)*ABS(S$3-$F11)/20</f>
        <v>3.0864197530864197</v>
      </c>
      <c r="T11" s="396">
        <f ca="1">(60/INDIRECT("speed"&amp;B$2))*(length/1000)*ABS(T$3-$F11)/20</f>
        <v>3.7037037037037037</v>
      </c>
      <c r="U11" s="396">
        <f ca="1">(60/INDIRECT("speed"&amp;B$2))*(length/1000)*ABS(U$3-$F11)/20</f>
        <v>4.3209876543209873</v>
      </c>
      <c r="V11" s="396">
        <f ca="1">(60/INDIRECT("speed"&amp;B$2))*(length/1000)*ABS(V$3-$F11)/20</f>
        <v>4.9382716049382713</v>
      </c>
      <c r="W11" s="396">
        <f ca="1">(60/INDIRECT("speed"&amp;B$2))*(length/1000)*ABS(W$3-$F11)/20</f>
        <v>5.5555555555555554</v>
      </c>
      <c r="X11" s="396">
        <f ca="1">(60/INDIRECT("speed"&amp;B$2))*(length/1000)*ABS(X$3-$F11)/20</f>
        <v>6.1728395061728394</v>
      </c>
      <c r="Y11" s="396">
        <f ca="1">(60/INDIRECT("speed"&amp;B$2))*(length/1000)*ABS(Y$3-$F11)/20</f>
        <v>6.7901234567901225</v>
      </c>
      <c r="Z11" s="396">
        <f ca="1">(60/INDIRECT("speed"&amp;B$2))*(length/1000)*ABS(Z$3-$F11)/20</f>
        <v>7.4074074074074074</v>
      </c>
      <c r="AA11" s="397">
        <f ca="1">(60/INDIRECT("speed"&amp;B$2))*(length/1000)*ABS(AA$3-$F11)/20</f>
        <v>8.0246913580246915</v>
      </c>
      <c r="AB11" s="213"/>
      <c r="AD11"/>
      <c r="AE11"/>
      <c r="AF11"/>
      <c r="AG11" s="209"/>
      <c r="AH11"/>
      <c r="AI11"/>
      <c r="AJ11"/>
      <c r="AK11"/>
      <c r="AL11"/>
      <c r="AM11"/>
      <c r="AN11"/>
      <c r="AO11"/>
      <c r="AP11"/>
      <c r="AQ11"/>
      <c r="AR11"/>
      <c r="AS11"/>
      <c r="AT11"/>
      <c r="AU11"/>
      <c r="AV11"/>
      <c r="AW11"/>
      <c r="AX11"/>
      <c r="AY11"/>
      <c r="AZ11"/>
      <c r="BA11"/>
      <c r="BB11"/>
      <c r="BC11"/>
      <c r="BD11"/>
      <c r="BE11"/>
      <c r="BG11"/>
      <c r="BH11"/>
      <c r="BI11"/>
      <c r="BJ11" s="209"/>
      <c r="BK11"/>
      <c r="BL11"/>
      <c r="BM11"/>
      <c r="BN11"/>
      <c r="BO11"/>
      <c r="BP11"/>
      <c r="BQ11"/>
      <c r="BR11"/>
      <c r="BS11"/>
      <c r="BT11"/>
      <c r="BU11"/>
      <c r="BV11"/>
      <c r="BW11"/>
      <c r="BX11"/>
      <c r="BY11"/>
      <c r="BZ11"/>
      <c r="CA11"/>
      <c r="CB11"/>
      <c r="CC11"/>
      <c r="CD11"/>
      <c r="CE11"/>
      <c r="CF11"/>
      <c r="CG11"/>
      <c r="CH11"/>
      <c r="CJ11" s="18" t="s">
        <v>54</v>
      </c>
      <c r="CK11" s="8"/>
      <c r="CL11" s="8"/>
      <c r="CM11" s="209"/>
      <c r="CN11" s="8"/>
      <c r="CO11" s="33">
        <v>8</v>
      </c>
      <c r="CP11" s="395">
        <f ca="1">(60/INDIRECT("speed"&amp;$CK$2))*(length/1000)*ABS(CP$3-$CO11)/20</f>
        <v>4.3209876543209873</v>
      </c>
      <c r="CQ11" s="396">
        <f ca="1">(60/INDIRECT("speed"&amp;$CK$2))*(length/1000)*ABS(CQ$3-$CO11)/20</f>
        <v>3.7037037037037037</v>
      </c>
      <c r="CR11" s="396">
        <f ca="1">(60/INDIRECT("speed"&amp;$CK$2))*(length/1000)*ABS(CR$3-$CO11)/20</f>
        <v>3.0864197530864197</v>
      </c>
      <c r="CS11" s="396">
        <f ca="1">(60/INDIRECT("speed"&amp;$CK$2))*(length/1000)*ABS(CS$3-$CO11)/20</f>
        <v>2.4691358024691357</v>
      </c>
      <c r="CT11" s="396">
        <f ca="1">(60/INDIRECT("speed"&amp;$CK$2))*(length/1000)*ABS(CT$3-$CO11)/20</f>
        <v>1.8518518518518519</v>
      </c>
      <c r="CU11" s="396">
        <f ca="1">(60/INDIRECT("speed"&amp;$CK$2))*(length/1000)*ABS(CU$3-$CO11)/20</f>
        <v>1.2345679012345678</v>
      </c>
      <c r="CV11" s="396">
        <f ca="1">(60/INDIRECT("speed"&amp;$CK$2))*(length/1000)*ABS(CV$3-$CO11)/20</f>
        <v>0.61728395061728392</v>
      </c>
      <c r="CW11" s="396">
        <f ca="1">(60/INDIRECT("speed"&amp;$CK$2))*(length/1000)*ABS(CW$3-$CO11)/20</f>
        <v>0</v>
      </c>
      <c r="CX11" s="396">
        <f ca="1">(60/INDIRECT("speed"&amp;$CK$2))*(length/1000)*ABS(CX$3-$CO11)/20</f>
        <v>0.61728395061728392</v>
      </c>
      <c r="CY11" s="396">
        <f ca="1">(60/INDIRECT("speed"&amp;$CK$2))*(length/1000)*ABS(CY$3-$CO11)/20</f>
        <v>1.2345679012345678</v>
      </c>
      <c r="CZ11" s="396">
        <f ca="1">(60/INDIRECT("speed"&amp;$CK$2))*(length/1000)*ABS(CZ$3-$CO11)/20</f>
        <v>1.8518518518518519</v>
      </c>
      <c r="DA11" s="396">
        <f ca="1">(60/INDIRECT("speed"&amp;$CK$2))*(length/1000)*ABS(DA$3-$CO11)/20</f>
        <v>2.4691358024691357</v>
      </c>
      <c r="DB11" s="396">
        <f ca="1">(60/INDIRECT("speed"&amp;$CK$2))*(length/1000)*ABS(DB$3-$CO11)/20</f>
        <v>3.0864197530864197</v>
      </c>
      <c r="DC11" s="396">
        <f ca="1">(60/INDIRECT("speed"&amp;$CK$2))*(length/1000)*ABS(DC$3-$CO11)/20</f>
        <v>3.7037037037037037</v>
      </c>
      <c r="DD11" s="396">
        <f ca="1">(60/INDIRECT("speed"&amp;$CK$2))*(length/1000)*ABS(DD$3-$CO11)/20</f>
        <v>4.3209876543209873</v>
      </c>
      <c r="DE11" s="396">
        <f ca="1">(60/INDIRECT("speed"&amp;$CK$2))*(length/1000)*ABS(DE$3-$CO11)/20</f>
        <v>4.9382716049382713</v>
      </c>
      <c r="DF11" s="396">
        <f ca="1">(60/INDIRECT("speed"&amp;$CK$2))*(length/1000)*ABS(DF$3-$CO11)/20</f>
        <v>5.5555555555555554</v>
      </c>
      <c r="DG11" s="396">
        <f ca="1">(60/INDIRECT("speed"&amp;$CK$2))*(length/1000)*ABS(DG$3-$CO11)/20</f>
        <v>6.1728395061728394</v>
      </c>
      <c r="DH11" s="396">
        <f ca="1">(60/INDIRECT("speed"&amp;$CK$2))*(length/1000)*ABS(DH$3-$CO11)/20</f>
        <v>6.7901234567901225</v>
      </c>
      <c r="DI11" s="396">
        <f ca="1">(60/INDIRECT("speed"&amp;$CK$2))*(length/1000)*ABS(DI$3-$CO11)/20</f>
        <v>7.4074074074074074</v>
      </c>
      <c r="DJ11" s="397">
        <f ca="1">(60/INDIRECT("speed"&amp;$CK$2))*(length/1000)*ABS(DJ$3-$CO11)/20</f>
        <v>8.0246913580246915</v>
      </c>
      <c r="DK11" s="213"/>
      <c r="DM11"/>
      <c r="DN11"/>
      <c r="DO11"/>
      <c r="DP11" s="209"/>
      <c r="DQ11"/>
      <c r="DR11"/>
      <c r="DS11"/>
      <c r="DT11"/>
      <c r="DU11"/>
      <c r="DV11"/>
      <c r="DW11"/>
      <c r="DX11"/>
      <c r="DY11"/>
      <c r="DZ11"/>
      <c r="EA11"/>
      <c r="EB11"/>
      <c r="EC11"/>
      <c r="ED11"/>
      <c r="EE11"/>
      <c r="EF11"/>
      <c r="EG11"/>
      <c r="EH11"/>
      <c r="EI11"/>
      <c r="EJ11"/>
      <c r="EK11"/>
      <c r="EL11"/>
      <c r="EM11"/>
      <c r="EN11"/>
      <c r="EP11"/>
      <c r="EQ11"/>
      <c r="ER11"/>
      <c r="ES11" s="209"/>
      <c r="ET11" s="13"/>
      <c r="EU11" s="13"/>
      <c r="EV11" s="13"/>
      <c r="EW11" s="13"/>
      <c r="EX11"/>
      <c r="EY11"/>
      <c r="EZ11"/>
      <c r="FA11"/>
      <c r="FB11"/>
      <c r="FC11"/>
      <c r="FD11"/>
      <c r="FE11"/>
      <c r="FF11"/>
      <c r="FG11"/>
      <c r="FH11"/>
      <c r="FI11"/>
      <c r="FJ11"/>
      <c r="FK11"/>
      <c r="FL11"/>
      <c r="FM11"/>
      <c r="FN11"/>
      <c r="FO11"/>
      <c r="FP11"/>
      <c r="FQ11"/>
      <c r="FS11" s="18" t="s">
        <v>54</v>
      </c>
      <c r="FT11" s="8"/>
      <c r="FU11" s="8"/>
      <c r="FV11" s="209"/>
      <c r="FW11" s="8"/>
      <c r="FX11" s="33">
        <v>8</v>
      </c>
      <c r="FY11" s="395">
        <f ca="1">(60/INDIRECT("speed"&amp;$FT$2))*(length/1000)*ABS(FY$3-$FX11)/20</f>
        <v>6.8627450980392153</v>
      </c>
      <c r="FZ11" s="396">
        <f ca="1">(60/INDIRECT("speed"&amp;$FT$2))*(length/1000)*ABS(FZ$3-$FX11)/20</f>
        <v>5.882352941176471</v>
      </c>
      <c r="GA11" s="396">
        <f ca="1">(60/INDIRECT("speed"&amp;$FT$2))*(length/1000)*ABS(GA$3-$FX11)/20</f>
        <v>4.9019607843137258</v>
      </c>
      <c r="GB11" s="396">
        <f ca="1">(60/INDIRECT("speed"&amp;$FT$2))*(length/1000)*ABS(GB$3-$FX11)/20</f>
        <v>3.9215686274509807</v>
      </c>
      <c r="GC11" s="396">
        <f ca="1">(60/INDIRECT("speed"&amp;$FT$2))*(length/1000)*ABS(GC$3-$FX11)/20</f>
        <v>2.9411764705882355</v>
      </c>
      <c r="GD11" s="396">
        <f ca="1">(60/INDIRECT("speed"&amp;$FT$2))*(length/1000)*ABS(GD$3-$FX11)/20</f>
        <v>1.9607843137254903</v>
      </c>
      <c r="GE11" s="396">
        <f ca="1">(60/INDIRECT("speed"&amp;$FT$2))*(length/1000)*ABS(GE$3-$FX11)/20</f>
        <v>0.98039215686274517</v>
      </c>
      <c r="GF11" s="396">
        <f ca="1">(60/INDIRECT("speed"&amp;$FT$2))*(length/1000)*ABS(GF$3-$FX11)/20</f>
        <v>0</v>
      </c>
      <c r="GG11" s="396">
        <f ca="1">(60/INDIRECT("speed"&amp;$FT$2))*(length/1000)*ABS(GG$3-$FX11)/20</f>
        <v>0.98039215686274517</v>
      </c>
      <c r="GH11" s="396">
        <f ca="1">(60/INDIRECT("speed"&amp;$FT$2))*(length/1000)*ABS(GH$3-$FX11)/20</f>
        <v>1.9607843137254903</v>
      </c>
      <c r="GI11" s="396">
        <f ca="1">(60/INDIRECT("speed"&amp;$FT$2))*(length/1000)*ABS(GI$3-$FX11)/20</f>
        <v>2.9411764705882355</v>
      </c>
      <c r="GJ11" s="396">
        <f ca="1">(60/INDIRECT("speed"&amp;$FT$2))*(length/1000)*ABS(GJ$3-$FX11)/20</f>
        <v>3.9215686274509807</v>
      </c>
      <c r="GK11" s="396">
        <f ca="1">(60/INDIRECT("speed"&amp;$FT$2))*(length/1000)*ABS(GK$3-$FX11)/20</f>
        <v>4.9019607843137258</v>
      </c>
      <c r="GL11" s="396">
        <f ca="1">(60/INDIRECT("speed"&amp;$FT$2))*(length/1000)*ABS(GL$3-$FX11)/20</f>
        <v>5.882352941176471</v>
      </c>
      <c r="GM11" s="396">
        <f ca="1">(60/INDIRECT("speed"&amp;$FT$2))*(length/1000)*ABS(GM$3-$FX11)/20</f>
        <v>6.8627450980392153</v>
      </c>
      <c r="GN11" s="396">
        <f ca="1">(60/INDIRECT("speed"&amp;$FT$2))*(length/1000)*ABS(GN$3-$FX11)/20</f>
        <v>7.8431372549019613</v>
      </c>
      <c r="GO11" s="396">
        <f ca="1">(60/INDIRECT("speed"&amp;$FT$2))*(length/1000)*ABS(GO$3-$FX11)/20</f>
        <v>8.8235294117647065</v>
      </c>
      <c r="GP11" s="396">
        <f ca="1">(60/INDIRECT("speed"&amp;$FT$2))*(length/1000)*ABS(GP$3-$FX11)/20</f>
        <v>9.8039215686274517</v>
      </c>
      <c r="GQ11" s="396">
        <f ca="1">(60/INDIRECT("speed"&amp;$FT$2))*(length/1000)*ABS(GQ$3-$FX11)/20</f>
        <v>10.784313725490197</v>
      </c>
      <c r="GR11" s="396">
        <f ca="1">(60/INDIRECT("speed"&amp;$FT$2))*(length/1000)*ABS(GR$3-$FX11)/20</f>
        <v>11.764705882352942</v>
      </c>
      <c r="GS11" s="397">
        <f ca="1">(60/INDIRECT("speed"&amp;$FT$2))*(length/1000)*ABS(GS$3-$FX11)/20</f>
        <v>12.745098039215687</v>
      </c>
      <c r="GT11" s="213"/>
      <c r="GV11"/>
      <c r="GW11"/>
      <c r="GX11"/>
      <c r="GY11" s="209"/>
      <c r="GZ11"/>
      <c r="HA11"/>
      <c r="HB11"/>
      <c r="HC11"/>
      <c r="HD11"/>
      <c r="HE11"/>
      <c r="HF11"/>
      <c r="HG11"/>
      <c r="HH11"/>
      <c r="HI11"/>
      <c r="HJ11"/>
      <c r="HK11"/>
      <c r="HL11"/>
      <c r="HM11"/>
      <c r="HN11"/>
      <c r="HO11"/>
      <c r="HP11"/>
      <c r="HQ11"/>
      <c r="HR11"/>
      <c r="HS11"/>
      <c r="HT11"/>
      <c r="HU11"/>
      <c r="HV11"/>
      <c r="HW11"/>
    </row>
    <row r="12" spans="1:231" ht="15">
      <c r="A12" s="18" t="s">
        <v>55</v>
      </c>
      <c r="B12" s="8"/>
      <c r="C12" s="8"/>
      <c r="D12" s="209"/>
      <c r="E12" s="8"/>
      <c r="F12" s="33">
        <v>9</v>
      </c>
      <c r="G12" s="395">
        <f ca="1">(60/INDIRECT("speed"&amp;B$2))*(length/1000)*ABS(G$3-$F12)/20</f>
        <v>4.9382716049382713</v>
      </c>
      <c r="H12" s="396">
        <f ca="1">(60/INDIRECT("speed"&amp;B$2))*(length/1000)*ABS(H$3-$F12)/20</f>
        <v>4.3209876543209873</v>
      </c>
      <c r="I12" s="396">
        <f ca="1">(60/INDIRECT("speed"&amp;B$2))*(length/1000)*ABS(I$3-$F12)/20</f>
        <v>3.7037037037037037</v>
      </c>
      <c r="J12" s="396">
        <f ca="1">(60/INDIRECT("speed"&amp;B$2))*(length/1000)*ABS(J$3-$F12)/20</f>
        <v>3.0864197530864197</v>
      </c>
      <c r="K12" s="396">
        <f ca="1">(60/INDIRECT("speed"&amp;B$2))*(length/1000)*ABS(K$3-$F12)/20</f>
        <v>2.4691358024691357</v>
      </c>
      <c r="L12" s="396">
        <f ca="1">(60/INDIRECT("speed"&amp;B$2))*(length/1000)*ABS(L$3-$F12)/20</f>
        <v>1.8518518518518519</v>
      </c>
      <c r="M12" s="396">
        <f ca="1">(60/INDIRECT("speed"&amp;B$2))*(length/1000)*ABS(M$3-$F12)/20</f>
        <v>1.2345679012345678</v>
      </c>
      <c r="N12" s="396">
        <f ca="1">(60/INDIRECT("speed"&amp;B$2))*(length/1000)*ABS(N$3-$F12)/20</f>
        <v>0.61728395061728392</v>
      </c>
      <c r="O12" s="396">
        <f ca="1">(60/INDIRECT("speed"&amp;B$2))*(length/1000)*ABS(O$3-$F12)/20</f>
        <v>0</v>
      </c>
      <c r="P12" s="396">
        <f ca="1">(60/INDIRECT("speed"&amp;B$2))*(length/1000)*ABS(P$3-$F12)/20</f>
        <v>0.61728395061728392</v>
      </c>
      <c r="Q12" s="396">
        <f ca="1">(60/INDIRECT("speed"&amp;B$2))*(length/1000)*ABS(Q$3-$F12)/20</f>
        <v>1.2345679012345678</v>
      </c>
      <c r="R12" s="396">
        <f ca="1">(60/INDIRECT("speed"&amp;B$2))*(length/1000)*ABS(R$3-$F12)/20</f>
        <v>1.8518518518518519</v>
      </c>
      <c r="S12" s="396">
        <f ca="1">(60/INDIRECT("speed"&amp;B$2))*(length/1000)*ABS(S$3-$F12)/20</f>
        <v>2.4691358024691357</v>
      </c>
      <c r="T12" s="396">
        <f ca="1">(60/INDIRECT("speed"&amp;B$2))*(length/1000)*ABS(T$3-$F12)/20</f>
        <v>3.0864197530864197</v>
      </c>
      <c r="U12" s="396">
        <f ca="1">(60/INDIRECT("speed"&amp;B$2))*(length/1000)*ABS(U$3-$F12)/20</f>
        <v>3.7037037037037037</v>
      </c>
      <c r="V12" s="396">
        <f ca="1">(60/INDIRECT("speed"&amp;B$2))*(length/1000)*ABS(V$3-$F12)/20</f>
        <v>4.3209876543209873</v>
      </c>
      <c r="W12" s="396">
        <f ca="1">(60/INDIRECT("speed"&amp;B$2))*(length/1000)*ABS(W$3-$F12)/20</f>
        <v>4.9382716049382713</v>
      </c>
      <c r="X12" s="396">
        <f ca="1">(60/INDIRECT("speed"&amp;B$2))*(length/1000)*ABS(X$3-$F12)/20</f>
        <v>5.5555555555555554</v>
      </c>
      <c r="Y12" s="396">
        <f ca="1">(60/INDIRECT("speed"&amp;B$2))*(length/1000)*ABS(Y$3-$F12)/20</f>
        <v>6.1728395061728394</v>
      </c>
      <c r="Z12" s="396">
        <f ca="1">(60/INDIRECT("speed"&amp;B$2))*(length/1000)*ABS(Z$3-$F12)/20</f>
        <v>6.7901234567901225</v>
      </c>
      <c r="AA12" s="397">
        <f ca="1">(60/INDIRECT("speed"&amp;B$2))*(length/1000)*ABS(AA$3-$F12)/20</f>
        <v>7.4074074074074074</v>
      </c>
      <c r="AB12" s="213"/>
      <c r="AD12"/>
      <c r="AE12"/>
      <c r="AF12"/>
      <c r="AG12" s="209"/>
      <c r="AH12"/>
      <c r="AI12"/>
      <c r="AJ12"/>
      <c r="AK12"/>
      <c r="AL12"/>
      <c r="AM12"/>
      <c r="AN12"/>
      <c r="AO12"/>
      <c r="AP12"/>
      <c r="AQ12"/>
      <c r="AR12"/>
      <c r="AS12"/>
      <c r="AT12"/>
      <c r="AU12"/>
      <c r="AV12"/>
      <c r="AW12"/>
      <c r="AX12"/>
      <c r="AY12"/>
      <c r="AZ12"/>
      <c r="BA12"/>
      <c r="BB12"/>
      <c r="BC12"/>
      <c r="BD12"/>
      <c r="BE12"/>
      <c r="BG12"/>
      <c r="BH12"/>
      <c r="BI12"/>
      <c r="BJ12" s="209"/>
      <c r="BK12"/>
      <c r="BL12"/>
      <c r="BM12"/>
      <c r="BN12"/>
      <c r="BO12"/>
      <c r="BP12"/>
      <c r="BQ12"/>
      <c r="BR12"/>
      <c r="BS12"/>
      <c r="BT12"/>
      <c r="BU12"/>
      <c r="BV12"/>
      <c r="BW12"/>
      <c r="BX12"/>
      <c r="BY12"/>
      <c r="BZ12"/>
      <c r="CA12"/>
      <c r="CB12"/>
      <c r="CC12"/>
      <c r="CD12"/>
      <c r="CE12"/>
      <c r="CF12"/>
      <c r="CG12"/>
      <c r="CH12"/>
      <c r="CJ12" s="18" t="s">
        <v>55</v>
      </c>
      <c r="CK12" s="8"/>
      <c r="CL12" s="8"/>
      <c r="CM12" s="209"/>
      <c r="CN12" s="8"/>
      <c r="CO12" s="33">
        <v>9</v>
      </c>
      <c r="CP12" s="395">
        <f ca="1">(60/INDIRECT("speed"&amp;$CK$2))*(length/1000)*ABS(CP$3-$CO12)/20</f>
        <v>4.9382716049382713</v>
      </c>
      <c r="CQ12" s="396">
        <f ca="1">(60/INDIRECT("speed"&amp;$CK$2))*(length/1000)*ABS(CQ$3-$CO12)/20</f>
        <v>4.3209876543209873</v>
      </c>
      <c r="CR12" s="396">
        <f ca="1">(60/INDIRECT("speed"&amp;$CK$2))*(length/1000)*ABS(CR$3-$CO12)/20</f>
        <v>3.7037037037037037</v>
      </c>
      <c r="CS12" s="396">
        <f ca="1">(60/INDIRECT("speed"&amp;$CK$2))*(length/1000)*ABS(CS$3-$CO12)/20</f>
        <v>3.0864197530864197</v>
      </c>
      <c r="CT12" s="396">
        <f ca="1">(60/INDIRECT("speed"&amp;$CK$2))*(length/1000)*ABS(CT$3-$CO12)/20</f>
        <v>2.4691358024691357</v>
      </c>
      <c r="CU12" s="396">
        <f ca="1">(60/INDIRECT("speed"&amp;$CK$2))*(length/1000)*ABS(CU$3-$CO12)/20</f>
        <v>1.8518518518518519</v>
      </c>
      <c r="CV12" s="396">
        <f ca="1">(60/INDIRECT("speed"&amp;$CK$2))*(length/1000)*ABS(CV$3-$CO12)/20</f>
        <v>1.2345679012345678</v>
      </c>
      <c r="CW12" s="396">
        <f ca="1">(60/INDIRECT("speed"&amp;$CK$2))*(length/1000)*ABS(CW$3-$CO12)/20</f>
        <v>0.61728395061728392</v>
      </c>
      <c r="CX12" s="396">
        <f ca="1">(60/INDIRECT("speed"&amp;$CK$2))*(length/1000)*ABS(CX$3-$CO12)/20</f>
        <v>0</v>
      </c>
      <c r="CY12" s="396">
        <f ca="1">(60/INDIRECT("speed"&amp;$CK$2))*(length/1000)*ABS(CY$3-$CO12)/20</f>
        <v>0.61728395061728392</v>
      </c>
      <c r="CZ12" s="396">
        <f ca="1">(60/INDIRECT("speed"&amp;$CK$2))*(length/1000)*ABS(CZ$3-$CO12)/20</f>
        <v>1.2345679012345678</v>
      </c>
      <c r="DA12" s="396">
        <f ca="1">(60/INDIRECT("speed"&amp;$CK$2))*(length/1000)*ABS(DA$3-$CO12)/20</f>
        <v>1.8518518518518519</v>
      </c>
      <c r="DB12" s="396">
        <f ca="1">(60/INDIRECT("speed"&amp;$CK$2))*(length/1000)*ABS(DB$3-$CO12)/20</f>
        <v>2.4691358024691357</v>
      </c>
      <c r="DC12" s="396">
        <f ca="1">(60/INDIRECT("speed"&amp;$CK$2))*(length/1000)*ABS(DC$3-$CO12)/20</f>
        <v>3.0864197530864197</v>
      </c>
      <c r="DD12" s="396">
        <f ca="1">(60/INDIRECT("speed"&amp;$CK$2))*(length/1000)*ABS(DD$3-$CO12)/20</f>
        <v>3.7037037037037037</v>
      </c>
      <c r="DE12" s="396">
        <f ca="1">(60/INDIRECT("speed"&amp;$CK$2))*(length/1000)*ABS(DE$3-$CO12)/20</f>
        <v>4.3209876543209873</v>
      </c>
      <c r="DF12" s="396">
        <f ca="1">(60/INDIRECT("speed"&amp;$CK$2))*(length/1000)*ABS(DF$3-$CO12)/20</f>
        <v>4.9382716049382713</v>
      </c>
      <c r="DG12" s="396">
        <f ca="1">(60/INDIRECT("speed"&amp;$CK$2))*(length/1000)*ABS(DG$3-$CO12)/20</f>
        <v>5.5555555555555554</v>
      </c>
      <c r="DH12" s="396">
        <f ca="1">(60/INDIRECT("speed"&amp;$CK$2))*(length/1000)*ABS(DH$3-$CO12)/20</f>
        <v>6.1728395061728394</v>
      </c>
      <c r="DI12" s="396">
        <f ca="1">(60/INDIRECT("speed"&amp;$CK$2))*(length/1000)*ABS(DI$3-$CO12)/20</f>
        <v>6.7901234567901225</v>
      </c>
      <c r="DJ12" s="397">
        <f ca="1">(60/INDIRECT("speed"&amp;$CK$2))*(length/1000)*ABS(DJ$3-$CO12)/20</f>
        <v>7.4074074074074074</v>
      </c>
      <c r="DK12" s="213"/>
      <c r="DM12"/>
      <c r="DN12"/>
      <c r="DO12"/>
      <c r="DP12" s="209"/>
      <c r="DQ12"/>
      <c r="DR12"/>
      <c r="DS12"/>
      <c r="DT12"/>
      <c r="DU12"/>
      <c r="DV12"/>
      <c r="DW12"/>
      <c r="DX12"/>
      <c r="DY12"/>
      <c r="DZ12"/>
      <c r="EA12"/>
      <c r="EB12"/>
      <c r="EC12"/>
      <c r="ED12"/>
      <c r="EE12"/>
      <c r="EF12"/>
      <c r="EG12"/>
      <c r="EH12"/>
      <c r="EI12"/>
      <c r="EJ12"/>
      <c r="EK12"/>
      <c r="EL12"/>
      <c r="EM12"/>
      <c r="EN12"/>
      <c r="EP12"/>
      <c r="EQ12"/>
      <c r="ER12"/>
      <c r="ES12" s="209"/>
      <c r="ET12" s="13"/>
      <c r="EU12" s="13"/>
      <c r="EV12" s="13"/>
      <c r="EW12" s="13"/>
      <c r="EX12"/>
      <c r="EY12"/>
      <c r="EZ12"/>
      <c r="FA12"/>
      <c r="FB12"/>
      <c r="FC12"/>
      <c r="FD12"/>
      <c r="FE12"/>
      <c r="FF12"/>
      <c r="FG12"/>
      <c r="FH12"/>
      <c r="FI12"/>
      <c r="FJ12"/>
      <c r="FK12"/>
      <c r="FL12"/>
      <c r="FM12"/>
      <c r="FN12"/>
      <c r="FO12"/>
      <c r="FP12"/>
      <c r="FQ12"/>
      <c r="FS12" s="18" t="s">
        <v>55</v>
      </c>
      <c r="FT12" s="8"/>
      <c r="FU12" s="8"/>
      <c r="FV12" s="209"/>
      <c r="FW12" s="8"/>
      <c r="FX12" s="33">
        <v>9</v>
      </c>
      <c r="FY12" s="395">
        <f ca="1">(60/INDIRECT("speed"&amp;$FT$2))*(length/1000)*ABS(FY$3-$FX12)/20</f>
        <v>7.8431372549019613</v>
      </c>
      <c r="FZ12" s="396">
        <f ca="1">(60/INDIRECT("speed"&amp;$FT$2))*(length/1000)*ABS(FZ$3-$FX12)/20</f>
        <v>6.8627450980392153</v>
      </c>
      <c r="GA12" s="396">
        <f ca="1">(60/INDIRECT("speed"&amp;$FT$2))*(length/1000)*ABS(GA$3-$FX12)/20</f>
        <v>5.882352941176471</v>
      </c>
      <c r="GB12" s="396">
        <f ca="1">(60/INDIRECT("speed"&amp;$FT$2))*(length/1000)*ABS(GB$3-$FX12)/20</f>
        <v>4.9019607843137258</v>
      </c>
      <c r="GC12" s="396">
        <f ca="1">(60/INDIRECT("speed"&amp;$FT$2))*(length/1000)*ABS(GC$3-$FX12)/20</f>
        <v>3.9215686274509807</v>
      </c>
      <c r="GD12" s="396">
        <f ca="1">(60/INDIRECT("speed"&amp;$FT$2))*(length/1000)*ABS(GD$3-$FX12)/20</f>
        <v>2.9411764705882355</v>
      </c>
      <c r="GE12" s="396">
        <f ca="1">(60/INDIRECT("speed"&amp;$FT$2))*(length/1000)*ABS(GE$3-$FX12)/20</f>
        <v>1.9607843137254903</v>
      </c>
      <c r="GF12" s="396">
        <f ca="1">(60/INDIRECT("speed"&amp;$FT$2))*(length/1000)*ABS(GF$3-$FX12)/20</f>
        <v>0.98039215686274517</v>
      </c>
      <c r="GG12" s="396">
        <f ca="1">(60/INDIRECT("speed"&amp;$FT$2))*(length/1000)*ABS(GG$3-$FX12)/20</f>
        <v>0</v>
      </c>
      <c r="GH12" s="396">
        <f ca="1">(60/INDIRECT("speed"&amp;$FT$2))*(length/1000)*ABS(GH$3-$FX12)/20</f>
        <v>0.98039215686274517</v>
      </c>
      <c r="GI12" s="396">
        <f ca="1">(60/INDIRECT("speed"&amp;$FT$2))*(length/1000)*ABS(GI$3-$FX12)/20</f>
        <v>1.9607843137254903</v>
      </c>
      <c r="GJ12" s="396">
        <f ca="1">(60/INDIRECT("speed"&amp;$FT$2))*(length/1000)*ABS(GJ$3-$FX12)/20</f>
        <v>2.9411764705882355</v>
      </c>
      <c r="GK12" s="396">
        <f ca="1">(60/INDIRECT("speed"&amp;$FT$2))*(length/1000)*ABS(GK$3-$FX12)/20</f>
        <v>3.9215686274509807</v>
      </c>
      <c r="GL12" s="396">
        <f ca="1">(60/INDIRECT("speed"&amp;$FT$2))*(length/1000)*ABS(GL$3-$FX12)/20</f>
        <v>4.9019607843137258</v>
      </c>
      <c r="GM12" s="396">
        <f ca="1">(60/INDIRECT("speed"&amp;$FT$2))*(length/1000)*ABS(GM$3-$FX12)/20</f>
        <v>5.882352941176471</v>
      </c>
      <c r="GN12" s="396">
        <f ca="1">(60/INDIRECT("speed"&amp;$FT$2))*(length/1000)*ABS(GN$3-$FX12)/20</f>
        <v>6.8627450980392153</v>
      </c>
      <c r="GO12" s="396">
        <f ca="1">(60/INDIRECT("speed"&amp;$FT$2))*(length/1000)*ABS(GO$3-$FX12)/20</f>
        <v>7.8431372549019613</v>
      </c>
      <c r="GP12" s="396">
        <f ca="1">(60/INDIRECT("speed"&amp;$FT$2))*(length/1000)*ABS(GP$3-$FX12)/20</f>
        <v>8.8235294117647065</v>
      </c>
      <c r="GQ12" s="396">
        <f ca="1">(60/INDIRECT("speed"&amp;$FT$2))*(length/1000)*ABS(GQ$3-$FX12)/20</f>
        <v>9.8039215686274517</v>
      </c>
      <c r="GR12" s="396">
        <f ca="1">(60/INDIRECT("speed"&amp;$FT$2))*(length/1000)*ABS(GR$3-$FX12)/20</f>
        <v>10.784313725490197</v>
      </c>
      <c r="GS12" s="397">
        <f ca="1">(60/INDIRECT("speed"&amp;$FT$2))*(length/1000)*ABS(GS$3-$FX12)/20</f>
        <v>11.764705882352942</v>
      </c>
      <c r="GT12" s="213"/>
      <c r="GV12"/>
      <c r="GW12"/>
      <c r="GX12"/>
      <c r="GY12" s="209"/>
      <c r="GZ12"/>
      <c r="HA12"/>
      <c r="HB12"/>
      <c r="HC12"/>
      <c r="HD12"/>
      <c r="HE12"/>
      <c r="HF12"/>
      <c r="HG12"/>
      <c r="HH12"/>
      <c r="HI12"/>
      <c r="HJ12"/>
      <c r="HK12"/>
      <c r="HL12"/>
      <c r="HM12"/>
      <c r="HN12"/>
      <c r="HO12"/>
      <c r="HP12"/>
      <c r="HQ12"/>
      <c r="HR12"/>
      <c r="HS12"/>
      <c r="HT12"/>
      <c r="HU12"/>
      <c r="HV12"/>
      <c r="HW12"/>
    </row>
    <row r="13" spans="1:231" ht="15">
      <c r="A13" s="18" t="s">
        <v>56</v>
      </c>
      <c r="B13" s="8"/>
      <c r="C13" s="8"/>
      <c r="D13" s="209"/>
      <c r="E13" s="8"/>
      <c r="F13" s="33">
        <v>10</v>
      </c>
      <c r="G13" s="395">
        <f ca="1">(60/INDIRECT("speed"&amp;B$2))*(length/1000)*ABS(G$3-$F13)/20</f>
        <v>5.5555555555555554</v>
      </c>
      <c r="H13" s="396">
        <f ca="1">(60/INDIRECT("speed"&amp;B$2))*(length/1000)*ABS(H$3-$F13)/20</f>
        <v>4.9382716049382713</v>
      </c>
      <c r="I13" s="396">
        <f ca="1">(60/INDIRECT("speed"&amp;B$2))*(length/1000)*ABS(I$3-$F13)/20</f>
        <v>4.3209876543209873</v>
      </c>
      <c r="J13" s="396">
        <f ca="1">(60/INDIRECT("speed"&amp;B$2))*(length/1000)*ABS(J$3-$F13)/20</f>
        <v>3.7037037037037037</v>
      </c>
      <c r="K13" s="396">
        <f ca="1">(60/INDIRECT("speed"&amp;B$2))*(length/1000)*ABS(K$3-$F13)/20</f>
        <v>3.0864197530864197</v>
      </c>
      <c r="L13" s="396">
        <f ca="1">(60/INDIRECT("speed"&amp;B$2))*(length/1000)*ABS(L$3-$F13)/20</f>
        <v>2.4691358024691357</v>
      </c>
      <c r="M13" s="396">
        <f ca="1">(60/INDIRECT("speed"&amp;B$2))*(length/1000)*ABS(M$3-$F13)/20</f>
        <v>1.8518518518518519</v>
      </c>
      <c r="N13" s="396">
        <f ca="1">(60/INDIRECT("speed"&amp;B$2))*(length/1000)*ABS(N$3-$F13)/20</f>
        <v>1.2345679012345678</v>
      </c>
      <c r="O13" s="396">
        <f ca="1">(60/INDIRECT("speed"&amp;B$2))*(length/1000)*ABS(O$3-$F13)/20</f>
        <v>0.61728395061728392</v>
      </c>
      <c r="P13" s="396">
        <f ca="1">(60/INDIRECT("speed"&amp;B$2))*(length/1000)*ABS(P$3-$F13)/20</f>
        <v>0</v>
      </c>
      <c r="Q13" s="396">
        <f ca="1">(60/INDIRECT("speed"&amp;B$2))*(length/1000)*ABS(Q$3-$F13)/20</f>
        <v>0.61728395061728392</v>
      </c>
      <c r="R13" s="396">
        <f ca="1">(60/INDIRECT("speed"&amp;B$2))*(length/1000)*ABS(R$3-$F13)/20</f>
        <v>1.2345679012345678</v>
      </c>
      <c r="S13" s="396">
        <f ca="1">(60/INDIRECT("speed"&amp;B$2))*(length/1000)*ABS(S$3-$F13)/20</f>
        <v>1.8518518518518519</v>
      </c>
      <c r="T13" s="396">
        <f ca="1">(60/INDIRECT("speed"&amp;B$2))*(length/1000)*ABS(T$3-$F13)/20</f>
        <v>2.4691358024691357</v>
      </c>
      <c r="U13" s="396">
        <f ca="1">(60/INDIRECT("speed"&amp;B$2))*(length/1000)*ABS(U$3-$F13)/20</f>
        <v>3.0864197530864197</v>
      </c>
      <c r="V13" s="396">
        <f ca="1">(60/INDIRECT("speed"&amp;B$2))*(length/1000)*ABS(V$3-$F13)/20</f>
        <v>3.7037037037037037</v>
      </c>
      <c r="W13" s="396">
        <f ca="1">(60/INDIRECT("speed"&amp;B$2))*(length/1000)*ABS(W$3-$F13)/20</f>
        <v>4.3209876543209873</v>
      </c>
      <c r="X13" s="396">
        <f ca="1">(60/INDIRECT("speed"&amp;B$2))*(length/1000)*ABS(X$3-$F13)/20</f>
        <v>4.9382716049382713</v>
      </c>
      <c r="Y13" s="396">
        <f ca="1">(60/INDIRECT("speed"&amp;B$2))*(length/1000)*ABS(Y$3-$F13)/20</f>
        <v>5.5555555555555554</v>
      </c>
      <c r="Z13" s="396">
        <f ca="1">(60/INDIRECT("speed"&amp;B$2))*(length/1000)*ABS(Z$3-$F13)/20</f>
        <v>6.1728395061728394</v>
      </c>
      <c r="AA13" s="397">
        <f ca="1">(60/INDIRECT("speed"&amp;B$2))*(length/1000)*ABS(AA$3-$F13)/20</f>
        <v>6.7901234567901225</v>
      </c>
      <c r="AB13" s="213"/>
      <c r="AD13"/>
      <c r="AE13"/>
      <c r="AF13"/>
      <c r="AG13" s="209"/>
      <c r="AH13"/>
      <c r="AI13"/>
      <c r="AJ13"/>
      <c r="AK13"/>
      <c r="AL13"/>
      <c r="AM13"/>
      <c r="AN13"/>
      <c r="AO13"/>
      <c r="AP13"/>
      <c r="AQ13"/>
      <c r="AR13"/>
      <c r="AS13"/>
      <c r="AT13"/>
      <c r="AU13"/>
      <c r="AV13"/>
      <c r="AW13"/>
      <c r="AX13"/>
      <c r="AY13"/>
      <c r="AZ13"/>
      <c r="BA13"/>
      <c r="BB13"/>
      <c r="BC13"/>
      <c r="BD13"/>
      <c r="BE13"/>
      <c r="BG13"/>
      <c r="BH13"/>
      <c r="BI13"/>
      <c r="BJ13" s="209"/>
      <c r="BK13"/>
      <c r="BL13"/>
      <c r="BM13"/>
      <c r="BN13"/>
      <c r="BO13"/>
      <c r="BP13"/>
      <c r="BQ13"/>
      <c r="BR13"/>
      <c r="BS13"/>
      <c r="BT13"/>
      <c r="BU13"/>
      <c r="BV13"/>
      <c r="BW13"/>
      <c r="BX13"/>
      <c r="BY13"/>
      <c r="BZ13"/>
      <c r="CA13"/>
      <c r="CB13"/>
      <c r="CC13"/>
      <c r="CD13"/>
      <c r="CE13"/>
      <c r="CF13"/>
      <c r="CG13"/>
      <c r="CH13"/>
      <c r="CJ13" s="18" t="s">
        <v>56</v>
      </c>
      <c r="CK13" s="8"/>
      <c r="CL13" s="8"/>
      <c r="CM13" s="209"/>
      <c r="CN13" s="8"/>
      <c r="CO13" s="33">
        <v>10</v>
      </c>
      <c r="CP13" s="395">
        <f ca="1">(60/INDIRECT("speed"&amp;$CK$2))*(length/1000)*ABS(CP$3-$CO13)/20</f>
        <v>5.5555555555555554</v>
      </c>
      <c r="CQ13" s="396">
        <f ca="1">(60/INDIRECT("speed"&amp;$CK$2))*(length/1000)*ABS(CQ$3-$CO13)/20</f>
        <v>4.9382716049382713</v>
      </c>
      <c r="CR13" s="396">
        <f ca="1">(60/INDIRECT("speed"&amp;$CK$2))*(length/1000)*ABS(CR$3-$CO13)/20</f>
        <v>4.3209876543209873</v>
      </c>
      <c r="CS13" s="396">
        <f ca="1">(60/INDIRECT("speed"&amp;$CK$2))*(length/1000)*ABS(CS$3-$CO13)/20</f>
        <v>3.7037037037037037</v>
      </c>
      <c r="CT13" s="396">
        <f ca="1">(60/INDIRECT("speed"&amp;$CK$2))*(length/1000)*ABS(CT$3-$CO13)/20</f>
        <v>3.0864197530864197</v>
      </c>
      <c r="CU13" s="396">
        <f ca="1">(60/INDIRECT("speed"&amp;$CK$2))*(length/1000)*ABS(CU$3-$CO13)/20</f>
        <v>2.4691358024691357</v>
      </c>
      <c r="CV13" s="396">
        <f ca="1">(60/INDIRECT("speed"&amp;$CK$2))*(length/1000)*ABS(CV$3-$CO13)/20</f>
        <v>1.8518518518518519</v>
      </c>
      <c r="CW13" s="396">
        <f ca="1">(60/INDIRECT("speed"&amp;$CK$2))*(length/1000)*ABS(CW$3-$CO13)/20</f>
        <v>1.2345679012345678</v>
      </c>
      <c r="CX13" s="396">
        <f ca="1">(60/INDIRECT("speed"&amp;$CK$2))*(length/1000)*ABS(CX$3-$CO13)/20</f>
        <v>0.61728395061728392</v>
      </c>
      <c r="CY13" s="396">
        <f ca="1">(60/INDIRECT("speed"&amp;$CK$2))*(length/1000)*ABS(CY$3-$CO13)/20</f>
        <v>0</v>
      </c>
      <c r="CZ13" s="396">
        <f ca="1">(60/INDIRECT("speed"&amp;$CK$2))*(length/1000)*ABS(CZ$3-$CO13)/20</f>
        <v>0.61728395061728392</v>
      </c>
      <c r="DA13" s="396">
        <f ca="1">(60/INDIRECT("speed"&amp;$CK$2))*(length/1000)*ABS(DA$3-$CO13)/20</f>
        <v>1.2345679012345678</v>
      </c>
      <c r="DB13" s="396">
        <f ca="1">(60/INDIRECT("speed"&amp;$CK$2))*(length/1000)*ABS(DB$3-$CO13)/20</f>
        <v>1.8518518518518519</v>
      </c>
      <c r="DC13" s="396">
        <f ca="1">(60/INDIRECT("speed"&amp;$CK$2))*(length/1000)*ABS(DC$3-$CO13)/20</f>
        <v>2.4691358024691357</v>
      </c>
      <c r="DD13" s="396">
        <f ca="1">(60/INDIRECT("speed"&amp;$CK$2))*(length/1000)*ABS(DD$3-$CO13)/20</f>
        <v>3.0864197530864197</v>
      </c>
      <c r="DE13" s="396">
        <f ca="1">(60/INDIRECT("speed"&amp;$CK$2))*(length/1000)*ABS(DE$3-$CO13)/20</f>
        <v>3.7037037037037037</v>
      </c>
      <c r="DF13" s="396">
        <f ca="1">(60/INDIRECT("speed"&amp;$CK$2))*(length/1000)*ABS(DF$3-$CO13)/20</f>
        <v>4.3209876543209873</v>
      </c>
      <c r="DG13" s="396">
        <f ca="1">(60/INDIRECT("speed"&amp;$CK$2))*(length/1000)*ABS(DG$3-$CO13)/20</f>
        <v>4.9382716049382713</v>
      </c>
      <c r="DH13" s="396">
        <f ca="1">(60/INDIRECT("speed"&amp;$CK$2))*(length/1000)*ABS(DH$3-$CO13)/20</f>
        <v>5.5555555555555554</v>
      </c>
      <c r="DI13" s="396">
        <f ca="1">(60/INDIRECT("speed"&amp;$CK$2))*(length/1000)*ABS(DI$3-$CO13)/20</f>
        <v>6.1728395061728394</v>
      </c>
      <c r="DJ13" s="397">
        <f ca="1">(60/INDIRECT("speed"&amp;$CK$2))*(length/1000)*ABS(DJ$3-$CO13)/20</f>
        <v>6.7901234567901225</v>
      </c>
      <c r="DK13" s="213"/>
      <c r="DM13"/>
      <c r="DN13"/>
      <c r="DO13"/>
      <c r="DP13" s="209"/>
      <c r="DQ13"/>
      <c r="DR13"/>
      <c r="DS13"/>
      <c r="DT13"/>
      <c r="DU13"/>
      <c r="DV13"/>
      <c r="DW13"/>
      <c r="DX13"/>
      <c r="DY13"/>
      <c r="DZ13"/>
      <c r="EA13"/>
      <c r="EB13"/>
      <c r="EC13"/>
      <c r="ED13"/>
      <c r="EE13"/>
      <c r="EF13"/>
      <c r="EG13"/>
      <c r="EH13"/>
      <c r="EI13"/>
      <c r="EJ13"/>
      <c r="EK13"/>
      <c r="EL13"/>
      <c r="EM13"/>
      <c r="EN13"/>
      <c r="EP13"/>
      <c r="EQ13"/>
      <c r="ER13"/>
      <c r="ES13" s="209"/>
      <c r="ET13" s="13"/>
      <c r="EU13" s="13"/>
      <c r="EV13" s="13"/>
      <c r="EW13" s="13"/>
      <c r="EX13"/>
      <c r="EY13"/>
      <c r="EZ13"/>
      <c r="FA13"/>
      <c r="FB13"/>
      <c r="FC13"/>
      <c r="FD13"/>
      <c r="FE13"/>
      <c r="FF13"/>
      <c r="FG13"/>
      <c r="FH13"/>
      <c r="FI13"/>
      <c r="FJ13"/>
      <c r="FK13"/>
      <c r="FL13"/>
      <c r="FM13"/>
      <c r="FN13"/>
      <c r="FO13"/>
      <c r="FP13"/>
      <c r="FQ13"/>
      <c r="FS13" s="18" t="s">
        <v>56</v>
      </c>
      <c r="FT13" s="8"/>
      <c r="FU13" s="8"/>
      <c r="FV13" s="209"/>
      <c r="FW13" s="8"/>
      <c r="FX13" s="33">
        <v>10</v>
      </c>
      <c r="FY13" s="395">
        <f ca="1">(60/INDIRECT("speed"&amp;$FT$2))*(length/1000)*ABS(FY$3-$FX13)/20</f>
        <v>8.8235294117647065</v>
      </c>
      <c r="FZ13" s="396">
        <f ca="1">(60/INDIRECT("speed"&amp;$FT$2))*(length/1000)*ABS(FZ$3-$FX13)/20</f>
        <v>7.8431372549019613</v>
      </c>
      <c r="GA13" s="396">
        <f ca="1">(60/INDIRECT("speed"&amp;$FT$2))*(length/1000)*ABS(GA$3-$FX13)/20</f>
        <v>6.8627450980392153</v>
      </c>
      <c r="GB13" s="396">
        <f ca="1">(60/INDIRECT("speed"&amp;$FT$2))*(length/1000)*ABS(GB$3-$FX13)/20</f>
        <v>5.882352941176471</v>
      </c>
      <c r="GC13" s="396">
        <f ca="1">(60/INDIRECT("speed"&amp;$FT$2))*(length/1000)*ABS(GC$3-$FX13)/20</f>
        <v>4.9019607843137258</v>
      </c>
      <c r="GD13" s="396">
        <f ca="1">(60/INDIRECT("speed"&amp;$FT$2))*(length/1000)*ABS(GD$3-$FX13)/20</f>
        <v>3.9215686274509807</v>
      </c>
      <c r="GE13" s="396">
        <f ca="1">(60/INDIRECT("speed"&amp;$FT$2))*(length/1000)*ABS(GE$3-$FX13)/20</f>
        <v>2.9411764705882355</v>
      </c>
      <c r="GF13" s="396">
        <f ca="1">(60/INDIRECT("speed"&amp;$FT$2))*(length/1000)*ABS(GF$3-$FX13)/20</f>
        <v>1.9607843137254903</v>
      </c>
      <c r="GG13" s="396">
        <f ca="1">(60/INDIRECT("speed"&amp;$FT$2))*(length/1000)*ABS(GG$3-$FX13)/20</f>
        <v>0.98039215686274517</v>
      </c>
      <c r="GH13" s="396">
        <f ca="1">(60/INDIRECT("speed"&amp;$FT$2))*(length/1000)*ABS(GH$3-$FX13)/20</f>
        <v>0</v>
      </c>
      <c r="GI13" s="396">
        <f ca="1">(60/INDIRECT("speed"&amp;$FT$2))*(length/1000)*ABS(GI$3-$FX13)/20</f>
        <v>0.98039215686274517</v>
      </c>
      <c r="GJ13" s="396">
        <f ca="1">(60/INDIRECT("speed"&amp;$FT$2))*(length/1000)*ABS(GJ$3-$FX13)/20</f>
        <v>1.9607843137254903</v>
      </c>
      <c r="GK13" s="396">
        <f ca="1">(60/INDIRECT("speed"&amp;$FT$2))*(length/1000)*ABS(GK$3-$FX13)/20</f>
        <v>2.9411764705882355</v>
      </c>
      <c r="GL13" s="396">
        <f ca="1">(60/INDIRECT("speed"&amp;$FT$2))*(length/1000)*ABS(GL$3-$FX13)/20</f>
        <v>3.9215686274509807</v>
      </c>
      <c r="GM13" s="396">
        <f ca="1">(60/INDIRECT("speed"&amp;$FT$2))*(length/1000)*ABS(GM$3-$FX13)/20</f>
        <v>4.9019607843137258</v>
      </c>
      <c r="GN13" s="396">
        <f ca="1">(60/INDIRECT("speed"&amp;$FT$2))*(length/1000)*ABS(GN$3-$FX13)/20</f>
        <v>5.882352941176471</v>
      </c>
      <c r="GO13" s="396">
        <f ca="1">(60/INDIRECT("speed"&amp;$FT$2))*(length/1000)*ABS(GO$3-$FX13)/20</f>
        <v>6.8627450980392153</v>
      </c>
      <c r="GP13" s="396">
        <f ca="1">(60/INDIRECT("speed"&amp;$FT$2))*(length/1000)*ABS(GP$3-$FX13)/20</f>
        <v>7.8431372549019613</v>
      </c>
      <c r="GQ13" s="396">
        <f ca="1">(60/INDIRECT("speed"&amp;$FT$2))*(length/1000)*ABS(GQ$3-$FX13)/20</f>
        <v>8.8235294117647065</v>
      </c>
      <c r="GR13" s="396">
        <f ca="1">(60/INDIRECT("speed"&amp;$FT$2))*(length/1000)*ABS(GR$3-$FX13)/20</f>
        <v>9.8039215686274517</v>
      </c>
      <c r="GS13" s="397">
        <f ca="1">(60/INDIRECT("speed"&amp;$FT$2))*(length/1000)*ABS(GS$3-$FX13)/20</f>
        <v>10.784313725490197</v>
      </c>
      <c r="GT13" s="213"/>
      <c r="GV13"/>
      <c r="GW13"/>
      <c r="GX13"/>
      <c r="GY13" s="209"/>
      <c r="GZ13"/>
      <c r="HA13"/>
      <c r="HB13"/>
      <c r="HC13"/>
      <c r="HD13"/>
      <c r="HE13"/>
      <c r="HF13"/>
      <c r="HG13"/>
      <c r="HH13"/>
      <c r="HI13"/>
      <c r="HJ13"/>
      <c r="HK13"/>
      <c r="HL13"/>
      <c r="HM13"/>
      <c r="HN13"/>
      <c r="HO13"/>
      <c r="HP13"/>
      <c r="HQ13"/>
      <c r="HR13"/>
      <c r="HS13"/>
      <c r="HT13"/>
      <c r="HU13"/>
      <c r="HV13"/>
      <c r="HW13"/>
    </row>
    <row r="14" spans="1:231" ht="15">
      <c r="A14" s="18" t="s">
        <v>57</v>
      </c>
      <c r="B14" s="8"/>
      <c r="C14" s="8"/>
      <c r="D14" s="209"/>
      <c r="E14" s="8"/>
      <c r="F14" s="33">
        <v>11</v>
      </c>
      <c r="G14" s="395">
        <f ca="1">(60/INDIRECT("speed"&amp;B$2))*(length/1000)*ABS(G$3-$F14)/20</f>
        <v>6.1728395061728394</v>
      </c>
      <c r="H14" s="396">
        <f ca="1">(60/INDIRECT("speed"&amp;B$2))*(length/1000)*ABS(H$3-$F14)/20</f>
        <v>5.5555555555555554</v>
      </c>
      <c r="I14" s="396">
        <f ca="1">(60/INDIRECT("speed"&amp;B$2))*(length/1000)*ABS(I$3-$F14)/20</f>
        <v>4.9382716049382713</v>
      </c>
      <c r="J14" s="396">
        <f ca="1">(60/INDIRECT("speed"&amp;B$2))*(length/1000)*ABS(J$3-$F14)/20</f>
        <v>4.3209876543209873</v>
      </c>
      <c r="K14" s="396">
        <f ca="1">(60/INDIRECT("speed"&amp;B$2))*(length/1000)*ABS(K$3-$F14)/20</f>
        <v>3.7037037037037037</v>
      </c>
      <c r="L14" s="396">
        <f ca="1">(60/INDIRECT("speed"&amp;B$2))*(length/1000)*ABS(L$3-$F14)/20</f>
        <v>3.0864197530864197</v>
      </c>
      <c r="M14" s="396">
        <f ca="1">(60/INDIRECT("speed"&amp;B$2))*(length/1000)*ABS(M$3-$F14)/20</f>
        <v>2.4691358024691357</v>
      </c>
      <c r="N14" s="396">
        <f ca="1">(60/INDIRECT("speed"&amp;B$2))*(length/1000)*ABS(N$3-$F14)/20</f>
        <v>1.8518518518518519</v>
      </c>
      <c r="O14" s="396">
        <f ca="1">(60/INDIRECT("speed"&amp;B$2))*(length/1000)*ABS(O$3-$F14)/20</f>
        <v>1.2345679012345678</v>
      </c>
      <c r="P14" s="396">
        <f ca="1">(60/INDIRECT("speed"&amp;B$2))*(length/1000)*ABS(P$3-$F14)/20</f>
        <v>0.61728395061728392</v>
      </c>
      <c r="Q14" s="396">
        <f ca="1">(60/INDIRECT("speed"&amp;B$2))*(length/1000)*ABS(Q$3-$F14)/20</f>
        <v>0</v>
      </c>
      <c r="R14" s="396">
        <f ca="1">(60/INDIRECT("speed"&amp;B$2))*(length/1000)*ABS(R$3-$F14)/20</f>
        <v>0.61728395061728392</v>
      </c>
      <c r="S14" s="396">
        <f ca="1">(60/INDIRECT("speed"&amp;B$2))*(length/1000)*ABS(S$3-$F14)/20</f>
        <v>1.2345679012345678</v>
      </c>
      <c r="T14" s="396">
        <f ca="1">(60/INDIRECT("speed"&amp;B$2))*(length/1000)*ABS(T$3-$F14)/20</f>
        <v>1.8518518518518519</v>
      </c>
      <c r="U14" s="396">
        <f ca="1">(60/INDIRECT("speed"&amp;B$2))*(length/1000)*ABS(U$3-$F14)/20</f>
        <v>2.4691358024691357</v>
      </c>
      <c r="V14" s="396">
        <f ca="1">(60/INDIRECT("speed"&amp;B$2))*(length/1000)*ABS(V$3-$F14)/20</f>
        <v>3.0864197530864197</v>
      </c>
      <c r="W14" s="396">
        <f ca="1">(60/INDIRECT("speed"&amp;B$2))*(length/1000)*ABS(W$3-$F14)/20</f>
        <v>3.7037037037037037</v>
      </c>
      <c r="X14" s="396">
        <f ca="1">(60/INDIRECT("speed"&amp;B$2))*(length/1000)*ABS(X$3-$F14)/20</f>
        <v>4.3209876543209873</v>
      </c>
      <c r="Y14" s="396">
        <f ca="1">(60/INDIRECT("speed"&amp;B$2))*(length/1000)*ABS(Y$3-$F14)/20</f>
        <v>4.9382716049382713</v>
      </c>
      <c r="Z14" s="396">
        <f ca="1">(60/INDIRECT("speed"&amp;B$2))*(length/1000)*ABS(Z$3-$F14)/20</f>
        <v>5.5555555555555554</v>
      </c>
      <c r="AA14" s="397">
        <f ca="1">(60/INDIRECT("speed"&amp;B$2))*(length/1000)*ABS(AA$3-$F14)/20</f>
        <v>6.1728395061728394</v>
      </c>
      <c r="AB14" s="213"/>
      <c r="AD14"/>
      <c r="AE14"/>
      <c r="AF14"/>
      <c r="AG14" s="209"/>
      <c r="AH14"/>
      <c r="AI14"/>
      <c r="AJ14"/>
      <c r="AK14"/>
      <c r="AL14"/>
      <c r="AM14"/>
      <c r="AN14"/>
      <c r="AO14"/>
      <c r="AP14"/>
      <c r="AQ14"/>
      <c r="AR14"/>
      <c r="AS14"/>
      <c r="AT14"/>
      <c r="AU14"/>
      <c r="AV14"/>
      <c r="AW14"/>
      <c r="AX14"/>
      <c r="AY14"/>
      <c r="AZ14"/>
      <c r="BA14"/>
      <c r="BB14"/>
      <c r="BC14"/>
      <c r="BD14"/>
      <c r="BE14"/>
      <c r="BG14"/>
      <c r="BH14"/>
      <c r="BI14"/>
      <c r="BJ14" s="209"/>
      <c r="BK14"/>
      <c r="BL14"/>
      <c r="BM14"/>
      <c r="BN14"/>
      <c r="BO14"/>
      <c r="BP14"/>
      <c r="BQ14"/>
      <c r="BR14"/>
      <c r="BS14"/>
      <c r="BT14"/>
      <c r="BU14"/>
      <c r="BV14"/>
      <c r="BW14"/>
      <c r="BX14"/>
      <c r="BY14"/>
      <c r="BZ14"/>
      <c r="CA14"/>
      <c r="CB14"/>
      <c r="CC14"/>
      <c r="CD14"/>
      <c r="CE14"/>
      <c r="CF14"/>
      <c r="CG14"/>
      <c r="CH14"/>
      <c r="CJ14" s="18" t="s">
        <v>57</v>
      </c>
      <c r="CK14" s="8"/>
      <c r="CL14" s="8"/>
      <c r="CM14" s="209"/>
      <c r="CN14" s="8"/>
      <c r="CO14" s="33">
        <v>11</v>
      </c>
      <c r="CP14" s="395">
        <f ca="1">(60/INDIRECT("speed"&amp;$CK$2))*(length/1000)*ABS(CP$3-$CO14)/20</f>
        <v>6.1728395061728394</v>
      </c>
      <c r="CQ14" s="396">
        <f ca="1">(60/INDIRECT("speed"&amp;$CK$2))*(length/1000)*ABS(CQ$3-$CO14)/20</f>
        <v>5.5555555555555554</v>
      </c>
      <c r="CR14" s="396">
        <f ca="1">(60/INDIRECT("speed"&amp;$CK$2))*(length/1000)*ABS(CR$3-$CO14)/20</f>
        <v>4.9382716049382713</v>
      </c>
      <c r="CS14" s="396">
        <f ca="1">(60/INDIRECT("speed"&amp;$CK$2))*(length/1000)*ABS(CS$3-$CO14)/20</f>
        <v>4.3209876543209873</v>
      </c>
      <c r="CT14" s="396">
        <f ca="1">(60/INDIRECT("speed"&amp;$CK$2))*(length/1000)*ABS(CT$3-$CO14)/20</f>
        <v>3.7037037037037037</v>
      </c>
      <c r="CU14" s="396">
        <f ca="1">(60/INDIRECT("speed"&amp;$CK$2))*(length/1000)*ABS(CU$3-$CO14)/20</f>
        <v>3.0864197530864197</v>
      </c>
      <c r="CV14" s="396">
        <f ca="1">(60/INDIRECT("speed"&amp;$CK$2))*(length/1000)*ABS(CV$3-$CO14)/20</f>
        <v>2.4691358024691357</v>
      </c>
      <c r="CW14" s="396">
        <f ca="1">(60/INDIRECT("speed"&amp;$CK$2))*(length/1000)*ABS(CW$3-$CO14)/20</f>
        <v>1.8518518518518519</v>
      </c>
      <c r="CX14" s="396">
        <f ca="1">(60/INDIRECT("speed"&amp;$CK$2))*(length/1000)*ABS(CX$3-$CO14)/20</f>
        <v>1.2345679012345678</v>
      </c>
      <c r="CY14" s="396">
        <f ca="1">(60/INDIRECT("speed"&amp;$CK$2))*(length/1000)*ABS(CY$3-$CO14)/20</f>
        <v>0.61728395061728392</v>
      </c>
      <c r="CZ14" s="396">
        <f ca="1">(60/INDIRECT("speed"&amp;$CK$2))*(length/1000)*ABS(CZ$3-$CO14)/20</f>
        <v>0</v>
      </c>
      <c r="DA14" s="396">
        <f ca="1">(60/INDIRECT("speed"&amp;$CK$2))*(length/1000)*ABS(DA$3-$CO14)/20</f>
        <v>0.61728395061728392</v>
      </c>
      <c r="DB14" s="396">
        <f ca="1">(60/INDIRECT("speed"&amp;$CK$2))*(length/1000)*ABS(DB$3-$CO14)/20</f>
        <v>1.2345679012345678</v>
      </c>
      <c r="DC14" s="396">
        <f ca="1">(60/INDIRECT("speed"&amp;$CK$2))*(length/1000)*ABS(DC$3-$CO14)/20</f>
        <v>1.8518518518518519</v>
      </c>
      <c r="DD14" s="396">
        <f ca="1">(60/INDIRECT("speed"&amp;$CK$2))*(length/1000)*ABS(DD$3-$CO14)/20</f>
        <v>2.4691358024691357</v>
      </c>
      <c r="DE14" s="396">
        <f ca="1">(60/INDIRECT("speed"&amp;$CK$2))*(length/1000)*ABS(DE$3-$CO14)/20</f>
        <v>3.0864197530864197</v>
      </c>
      <c r="DF14" s="396">
        <f ca="1">(60/INDIRECT("speed"&amp;$CK$2))*(length/1000)*ABS(DF$3-$CO14)/20</f>
        <v>3.7037037037037037</v>
      </c>
      <c r="DG14" s="396">
        <f ca="1">(60/INDIRECT("speed"&amp;$CK$2))*(length/1000)*ABS(DG$3-$CO14)/20</f>
        <v>4.3209876543209873</v>
      </c>
      <c r="DH14" s="396">
        <f ca="1">(60/INDIRECT("speed"&amp;$CK$2))*(length/1000)*ABS(DH$3-$CO14)/20</f>
        <v>4.9382716049382713</v>
      </c>
      <c r="DI14" s="396">
        <f ca="1">(60/INDIRECT("speed"&amp;$CK$2))*(length/1000)*ABS(DI$3-$CO14)/20</f>
        <v>5.5555555555555554</v>
      </c>
      <c r="DJ14" s="397">
        <f ca="1">(60/INDIRECT("speed"&amp;$CK$2))*(length/1000)*ABS(DJ$3-$CO14)/20</f>
        <v>6.1728395061728394</v>
      </c>
      <c r="DK14" s="213"/>
      <c r="DM14"/>
      <c r="DN14"/>
      <c r="DO14"/>
      <c r="DP14" s="209"/>
      <c r="DQ14"/>
      <c r="DR14"/>
      <c r="DS14"/>
      <c r="DT14"/>
      <c r="DU14"/>
      <c r="DV14"/>
      <c r="DW14"/>
      <c r="DX14"/>
      <c r="DY14"/>
      <c r="DZ14"/>
      <c r="EA14"/>
      <c r="EB14"/>
      <c r="EC14"/>
      <c r="ED14"/>
      <c r="EE14"/>
      <c r="EF14"/>
      <c r="EG14"/>
      <c r="EH14"/>
      <c r="EI14"/>
      <c r="EJ14"/>
      <c r="EK14"/>
      <c r="EL14"/>
      <c r="EM14"/>
      <c r="EN14"/>
      <c r="EP14"/>
      <c r="EQ14"/>
      <c r="ER14"/>
      <c r="ES14" s="209"/>
      <c r="ET14" s="13"/>
      <c r="EU14" s="13"/>
      <c r="EV14" s="13"/>
      <c r="EW14" s="13"/>
      <c r="EX14"/>
      <c r="EY14"/>
      <c r="EZ14"/>
      <c r="FA14"/>
      <c r="FB14"/>
      <c r="FC14"/>
      <c r="FD14"/>
      <c r="FE14"/>
      <c r="FF14"/>
      <c r="FG14"/>
      <c r="FH14"/>
      <c r="FI14"/>
      <c r="FJ14"/>
      <c r="FK14"/>
      <c r="FL14"/>
      <c r="FM14"/>
      <c r="FN14"/>
      <c r="FO14"/>
      <c r="FP14"/>
      <c r="FQ14"/>
      <c r="FS14" s="18" t="s">
        <v>57</v>
      </c>
      <c r="FT14" s="8"/>
      <c r="FU14" s="8"/>
      <c r="FV14" s="209"/>
      <c r="FW14" s="8"/>
      <c r="FX14" s="33">
        <v>11</v>
      </c>
      <c r="FY14" s="395">
        <f ca="1">(60/INDIRECT("speed"&amp;$FT$2))*(length/1000)*ABS(FY$3-$FX14)/20</f>
        <v>9.8039215686274517</v>
      </c>
      <c r="FZ14" s="396">
        <f ca="1">(60/INDIRECT("speed"&amp;$FT$2))*(length/1000)*ABS(FZ$3-$FX14)/20</f>
        <v>8.8235294117647065</v>
      </c>
      <c r="GA14" s="396">
        <f ca="1">(60/INDIRECT("speed"&amp;$FT$2))*(length/1000)*ABS(GA$3-$FX14)/20</f>
        <v>7.8431372549019613</v>
      </c>
      <c r="GB14" s="396">
        <f ca="1">(60/INDIRECT("speed"&amp;$FT$2))*(length/1000)*ABS(GB$3-$FX14)/20</f>
        <v>6.8627450980392153</v>
      </c>
      <c r="GC14" s="396">
        <f ca="1">(60/INDIRECT("speed"&amp;$FT$2))*(length/1000)*ABS(GC$3-$FX14)/20</f>
        <v>5.882352941176471</v>
      </c>
      <c r="GD14" s="396">
        <f ca="1">(60/INDIRECT("speed"&amp;$FT$2))*(length/1000)*ABS(GD$3-$FX14)/20</f>
        <v>4.9019607843137258</v>
      </c>
      <c r="GE14" s="396">
        <f ca="1">(60/INDIRECT("speed"&amp;$FT$2))*(length/1000)*ABS(GE$3-$FX14)/20</f>
        <v>3.9215686274509807</v>
      </c>
      <c r="GF14" s="396">
        <f ca="1">(60/INDIRECT("speed"&amp;$FT$2))*(length/1000)*ABS(GF$3-$FX14)/20</f>
        <v>2.9411764705882355</v>
      </c>
      <c r="GG14" s="396">
        <f ca="1">(60/INDIRECT("speed"&amp;$FT$2))*(length/1000)*ABS(GG$3-$FX14)/20</f>
        <v>1.9607843137254903</v>
      </c>
      <c r="GH14" s="396">
        <f ca="1">(60/INDIRECT("speed"&amp;$FT$2))*(length/1000)*ABS(GH$3-$FX14)/20</f>
        <v>0.98039215686274517</v>
      </c>
      <c r="GI14" s="396">
        <f ca="1">(60/INDIRECT("speed"&amp;$FT$2))*(length/1000)*ABS(GI$3-$FX14)/20</f>
        <v>0</v>
      </c>
      <c r="GJ14" s="396">
        <f ca="1">(60/INDIRECT("speed"&amp;$FT$2))*(length/1000)*ABS(GJ$3-$FX14)/20</f>
        <v>0.98039215686274517</v>
      </c>
      <c r="GK14" s="396">
        <f ca="1">(60/INDIRECT("speed"&amp;$FT$2))*(length/1000)*ABS(GK$3-$FX14)/20</f>
        <v>1.9607843137254903</v>
      </c>
      <c r="GL14" s="396">
        <f ca="1">(60/INDIRECT("speed"&amp;$FT$2))*(length/1000)*ABS(GL$3-$FX14)/20</f>
        <v>2.9411764705882355</v>
      </c>
      <c r="GM14" s="396">
        <f ca="1">(60/INDIRECT("speed"&amp;$FT$2))*(length/1000)*ABS(GM$3-$FX14)/20</f>
        <v>3.9215686274509807</v>
      </c>
      <c r="GN14" s="396">
        <f ca="1">(60/INDIRECT("speed"&amp;$FT$2))*(length/1000)*ABS(GN$3-$FX14)/20</f>
        <v>4.9019607843137258</v>
      </c>
      <c r="GO14" s="396">
        <f ca="1">(60/INDIRECT("speed"&amp;$FT$2))*(length/1000)*ABS(GO$3-$FX14)/20</f>
        <v>5.882352941176471</v>
      </c>
      <c r="GP14" s="396">
        <f ca="1">(60/INDIRECT("speed"&amp;$FT$2))*(length/1000)*ABS(GP$3-$FX14)/20</f>
        <v>6.8627450980392153</v>
      </c>
      <c r="GQ14" s="396">
        <f ca="1">(60/INDIRECT("speed"&amp;$FT$2))*(length/1000)*ABS(GQ$3-$FX14)/20</f>
        <v>7.8431372549019613</v>
      </c>
      <c r="GR14" s="396">
        <f ca="1">(60/INDIRECT("speed"&amp;$FT$2))*(length/1000)*ABS(GR$3-$FX14)/20</f>
        <v>8.8235294117647065</v>
      </c>
      <c r="GS14" s="397">
        <f ca="1">(60/INDIRECT("speed"&amp;$FT$2))*(length/1000)*ABS(GS$3-$FX14)/20</f>
        <v>9.8039215686274517</v>
      </c>
      <c r="GT14" s="213"/>
      <c r="GV14"/>
      <c r="GW14"/>
      <c r="GX14"/>
      <c r="GY14" s="209"/>
      <c r="GZ14"/>
      <c r="HA14"/>
      <c r="HB14"/>
      <c r="HC14"/>
      <c r="HD14"/>
      <c r="HE14"/>
      <c r="HF14"/>
      <c r="HG14"/>
      <c r="HH14"/>
      <c r="HI14"/>
      <c r="HJ14"/>
      <c r="HK14"/>
      <c r="HL14"/>
      <c r="HM14"/>
      <c r="HN14"/>
      <c r="HO14"/>
      <c r="HP14"/>
      <c r="HQ14"/>
      <c r="HR14"/>
      <c r="HS14"/>
      <c r="HT14"/>
      <c r="HU14"/>
      <c r="HV14"/>
      <c r="HW14"/>
    </row>
    <row r="15" spans="1:231" ht="15">
      <c r="A15" s="18" t="s">
        <v>58</v>
      </c>
      <c r="B15" s="8"/>
      <c r="C15" s="8"/>
      <c r="D15" s="209"/>
      <c r="E15" s="8"/>
      <c r="F15" s="33">
        <v>12</v>
      </c>
      <c r="G15" s="395">
        <f ca="1">(60/INDIRECT("speed"&amp;B$2))*(length/1000)*ABS(G$3-$F15)/20</f>
        <v>6.7901234567901225</v>
      </c>
      <c r="H15" s="396">
        <f ca="1">(60/INDIRECT("speed"&amp;B$2))*(length/1000)*ABS(H$3-$F15)/20</f>
        <v>6.1728395061728394</v>
      </c>
      <c r="I15" s="396">
        <f ca="1">(60/INDIRECT("speed"&amp;B$2))*(length/1000)*ABS(I$3-$F15)/20</f>
        <v>5.5555555555555554</v>
      </c>
      <c r="J15" s="396">
        <f ca="1">(60/INDIRECT("speed"&amp;B$2))*(length/1000)*ABS(J$3-$F15)/20</f>
        <v>4.9382716049382713</v>
      </c>
      <c r="K15" s="396">
        <f ca="1">(60/INDIRECT("speed"&amp;B$2))*(length/1000)*ABS(K$3-$F15)/20</f>
        <v>4.3209876543209873</v>
      </c>
      <c r="L15" s="396">
        <f ca="1">(60/INDIRECT("speed"&amp;B$2))*(length/1000)*ABS(L$3-$F15)/20</f>
        <v>3.7037037037037037</v>
      </c>
      <c r="M15" s="396">
        <f ca="1">(60/INDIRECT("speed"&amp;B$2))*(length/1000)*ABS(M$3-$F15)/20</f>
        <v>3.0864197530864197</v>
      </c>
      <c r="N15" s="396">
        <f ca="1">(60/INDIRECT("speed"&amp;B$2))*(length/1000)*ABS(N$3-$F15)/20</f>
        <v>2.4691358024691357</v>
      </c>
      <c r="O15" s="396">
        <f ca="1">(60/INDIRECT("speed"&amp;B$2))*(length/1000)*ABS(O$3-$F15)/20</f>
        <v>1.8518518518518519</v>
      </c>
      <c r="P15" s="396">
        <f ca="1">(60/INDIRECT("speed"&amp;B$2))*(length/1000)*ABS(P$3-$F15)/20</f>
        <v>1.2345679012345678</v>
      </c>
      <c r="Q15" s="396">
        <f ca="1">(60/INDIRECT("speed"&amp;B$2))*(length/1000)*ABS(Q$3-$F15)/20</f>
        <v>0.61728395061728392</v>
      </c>
      <c r="R15" s="396">
        <f ca="1">(60/INDIRECT("speed"&amp;B$2))*(length/1000)*ABS(R$3-$F15)/20</f>
        <v>0</v>
      </c>
      <c r="S15" s="396">
        <f ca="1">(60/INDIRECT("speed"&amp;B$2))*(length/1000)*ABS(S$3-$F15)/20</f>
        <v>0.61728395061728392</v>
      </c>
      <c r="T15" s="396">
        <f ca="1">(60/INDIRECT("speed"&amp;B$2))*(length/1000)*ABS(T$3-$F15)/20</f>
        <v>1.2345679012345678</v>
      </c>
      <c r="U15" s="396">
        <f ca="1">(60/INDIRECT("speed"&amp;B$2))*(length/1000)*ABS(U$3-$F15)/20</f>
        <v>1.8518518518518519</v>
      </c>
      <c r="V15" s="396">
        <f ca="1">(60/INDIRECT("speed"&amp;B$2))*(length/1000)*ABS(V$3-$F15)/20</f>
        <v>2.4691358024691357</v>
      </c>
      <c r="W15" s="396">
        <f ca="1">(60/INDIRECT("speed"&amp;B$2))*(length/1000)*ABS(W$3-$F15)/20</f>
        <v>3.0864197530864197</v>
      </c>
      <c r="X15" s="396">
        <f ca="1">(60/INDIRECT("speed"&amp;B$2))*(length/1000)*ABS(X$3-$F15)/20</f>
        <v>3.7037037037037037</v>
      </c>
      <c r="Y15" s="396">
        <f ca="1">(60/INDIRECT("speed"&amp;B$2))*(length/1000)*ABS(Y$3-$F15)/20</f>
        <v>4.3209876543209873</v>
      </c>
      <c r="Z15" s="396">
        <f ca="1">(60/INDIRECT("speed"&amp;B$2))*(length/1000)*ABS(Z$3-$F15)/20</f>
        <v>4.9382716049382713</v>
      </c>
      <c r="AA15" s="397">
        <f ca="1">(60/INDIRECT("speed"&amp;B$2))*(length/1000)*ABS(AA$3-$F15)/20</f>
        <v>5.5555555555555554</v>
      </c>
      <c r="AB15" s="213"/>
      <c r="AD15"/>
      <c r="AE15"/>
      <c r="AF15"/>
      <c r="AG15" s="209"/>
      <c r="AH15"/>
      <c r="AI15"/>
      <c r="AJ15"/>
      <c r="AK15"/>
      <c r="AL15"/>
      <c r="AM15"/>
      <c r="AN15"/>
      <c r="AO15"/>
      <c r="AP15"/>
      <c r="AQ15"/>
      <c r="AR15"/>
      <c r="AS15"/>
      <c r="AT15"/>
      <c r="AU15"/>
      <c r="AV15"/>
      <c r="AW15"/>
      <c r="AX15"/>
      <c r="AY15"/>
      <c r="AZ15"/>
      <c r="BA15"/>
      <c r="BB15"/>
      <c r="BC15"/>
      <c r="BD15"/>
      <c r="BE15"/>
      <c r="BG15"/>
      <c r="BH15"/>
      <c r="BI15"/>
      <c r="BJ15" s="209"/>
      <c r="BK15"/>
      <c r="BL15"/>
      <c r="BM15"/>
      <c r="BN15"/>
      <c r="BO15"/>
      <c r="BP15"/>
      <c r="BQ15"/>
      <c r="BR15"/>
      <c r="BS15"/>
      <c r="BT15"/>
      <c r="BU15"/>
      <c r="BV15"/>
      <c r="BW15"/>
      <c r="BX15"/>
      <c r="BY15"/>
      <c r="BZ15"/>
      <c r="CA15"/>
      <c r="CB15"/>
      <c r="CC15"/>
      <c r="CD15"/>
      <c r="CE15"/>
      <c r="CF15"/>
      <c r="CG15"/>
      <c r="CH15"/>
      <c r="CJ15" s="18" t="s">
        <v>58</v>
      </c>
      <c r="CK15" s="8"/>
      <c r="CL15" s="8"/>
      <c r="CM15" s="209"/>
      <c r="CN15" s="8"/>
      <c r="CO15" s="33">
        <v>12</v>
      </c>
      <c r="CP15" s="395">
        <f ca="1">(60/INDIRECT("speed"&amp;$CK$2))*(length/1000)*ABS(CP$3-$CO15)/20</f>
        <v>6.7901234567901225</v>
      </c>
      <c r="CQ15" s="396">
        <f ca="1">(60/INDIRECT("speed"&amp;$CK$2))*(length/1000)*ABS(CQ$3-$CO15)/20</f>
        <v>6.1728395061728394</v>
      </c>
      <c r="CR15" s="396">
        <f ca="1">(60/INDIRECT("speed"&amp;$CK$2))*(length/1000)*ABS(CR$3-$CO15)/20</f>
        <v>5.5555555555555554</v>
      </c>
      <c r="CS15" s="396">
        <f ca="1">(60/INDIRECT("speed"&amp;$CK$2))*(length/1000)*ABS(CS$3-$CO15)/20</f>
        <v>4.9382716049382713</v>
      </c>
      <c r="CT15" s="396">
        <f ca="1">(60/INDIRECT("speed"&amp;$CK$2))*(length/1000)*ABS(CT$3-$CO15)/20</f>
        <v>4.3209876543209873</v>
      </c>
      <c r="CU15" s="396">
        <f ca="1">(60/INDIRECT("speed"&amp;$CK$2))*(length/1000)*ABS(CU$3-$CO15)/20</f>
        <v>3.7037037037037037</v>
      </c>
      <c r="CV15" s="396">
        <f ca="1">(60/INDIRECT("speed"&amp;$CK$2))*(length/1000)*ABS(CV$3-$CO15)/20</f>
        <v>3.0864197530864197</v>
      </c>
      <c r="CW15" s="396">
        <f ca="1">(60/INDIRECT("speed"&amp;$CK$2))*(length/1000)*ABS(CW$3-$CO15)/20</f>
        <v>2.4691358024691357</v>
      </c>
      <c r="CX15" s="396">
        <f ca="1">(60/INDIRECT("speed"&amp;$CK$2))*(length/1000)*ABS(CX$3-$CO15)/20</f>
        <v>1.8518518518518519</v>
      </c>
      <c r="CY15" s="396">
        <f ca="1">(60/INDIRECT("speed"&amp;$CK$2))*(length/1000)*ABS(CY$3-$CO15)/20</f>
        <v>1.2345679012345678</v>
      </c>
      <c r="CZ15" s="396">
        <f ca="1">(60/INDIRECT("speed"&amp;$CK$2))*(length/1000)*ABS(CZ$3-$CO15)/20</f>
        <v>0.61728395061728392</v>
      </c>
      <c r="DA15" s="396">
        <f ca="1">(60/INDIRECT("speed"&amp;$CK$2))*(length/1000)*ABS(DA$3-$CO15)/20</f>
        <v>0</v>
      </c>
      <c r="DB15" s="396">
        <f ca="1">(60/INDIRECT("speed"&amp;$CK$2))*(length/1000)*ABS(DB$3-$CO15)/20</f>
        <v>0.61728395061728392</v>
      </c>
      <c r="DC15" s="396">
        <f ca="1">(60/INDIRECT("speed"&amp;$CK$2))*(length/1000)*ABS(DC$3-$CO15)/20</f>
        <v>1.2345679012345678</v>
      </c>
      <c r="DD15" s="396">
        <f ca="1">(60/INDIRECT("speed"&amp;$CK$2))*(length/1000)*ABS(DD$3-$CO15)/20</f>
        <v>1.8518518518518519</v>
      </c>
      <c r="DE15" s="396">
        <f ca="1">(60/INDIRECT("speed"&amp;$CK$2))*(length/1000)*ABS(DE$3-$CO15)/20</f>
        <v>2.4691358024691357</v>
      </c>
      <c r="DF15" s="396">
        <f ca="1">(60/INDIRECT("speed"&amp;$CK$2))*(length/1000)*ABS(DF$3-$CO15)/20</f>
        <v>3.0864197530864197</v>
      </c>
      <c r="DG15" s="396">
        <f ca="1">(60/INDIRECT("speed"&amp;$CK$2))*(length/1000)*ABS(DG$3-$CO15)/20</f>
        <v>3.7037037037037037</v>
      </c>
      <c r="DH15" s="396">
        <f ca="1">(60/INDIRECT("speed"&amp;$CK$2))*(length/1000)*ABS(DH$3-$CO15)/20</f>
        <v>4.3209876543209873</v>
      </c>
      <c r="DI15" s="396">
        <f ca="1">(60/INDIRECT("speed"&amp;$CK$2))*(length/1000)*ABS(DI$3-$CO15)/20</f>
        <v>4.9382716049382713</v>
      </c>
      <c r="DJ15" s="397">
        <f ca="1">(60/INDIRECT("speed"&amp;$CK$2))*(length/1000)*ABS(DJ$3-$CO15)/20</f>
        <v>5.5555555555555554</v>
      </c>
      <c r="DK15" s="213"/>
      <c r="DM15"/>
      <c r="DN15"/>
      <c r="DO15"/>
      <c r="DP15" s="209"/>
      <c r="DQ15"/>
      <c r="DR15"/>
      <c r="DS15"/>
      <c r="DT15"/>
      <c r="DU15"/>
      <c r="DV15"/>
      <c r="DW15"/>
      <c r="DX15"/>
      <c r="DY15"/>
      <c r="DZ15"/>
      <c r="EA15"/>
      <c r="EB15"/>
      <c r="EC15"/>
      <c r="ED15"/>
      <c r="EE15"/>
      <c r="EF15"/>
      <c r="EG15"/>
      <c r="EH15"/>
      <c r="EI15"/>
      <c r="EJ15"/>
      <c r="EK15"/>
      <c r="EL15"/>
      <c r="EM15"/>
      <c r="EN15"/>
      <c r="EP15"/>
      <c r="EQ15"/>
      <c r="ER15"/>
      <c r="ES15" s="209"/>
      <c r="ET15" s="13"/>
      <c r="EU15" s="13"/>
      <c r="EV15" s="13"/>
      <c r="EW15" s="13"/>
      <c r="EX15"/>
      <c r="EY15"/>
      <c r="EZ15"/>
      <c r="FA15"/>
      <c r="FB15"/>
      <c r="FC15"/>
      <c r="FD15"/>
      <c r="FE15"/>
      <c r="FF15"/>
      <c r="FG15"/>
      <c r="FH15"/>
      <c r="FI15"/>
      <c r="FJ15"/>
      <c r="FK15"/>
      <c r="FL15"/>
      <c r="FM15"/>
      <c r="FN15"/>
      <c r="FO15"/>
      <c r="FP15"/>
      <c r="FQ15"/>
      <c r="FS15" s="18" t="s">
        <v>58</v>
      </c>
      <c r="FT15" s="8"/>
      <c r="FU15" s="8"/>
      <c r="FV15" s="209"/>
      <c r="FW15" s="8"/>
      <c r="FX15" s="33">
        <v>12</v>
      </c>
      <c r="FY15" s="395">
        <f ca="1">(60/INDIRECT("speed"&amp;$FT$2))*(length/1000)*ABS(FY$3-$FX15)/20</f>
        <v>10.784313725490197</v>
      </c>
      <c r="FZ15" s="396">
        <f ca="1">(60/INDIRECT("speed"&amp;$FT$2))*(length/1000)*ABS(FZ$3-$FX15)/20</f>
        <v>9.8039215686274517</v>
      </c>
      <c r="GA15" s="396">
        <f ca="1">(60/INDIRECT("speed"&amp;$FT$2))*(length/1000)*ABS(GA$3-$FX15)/20</f>
        <v>8.8235294117647065</v>
      </c>
      <c r="GB15" s="396">
        <f ca="1">(60/INDIRECT("speed"&amp;$FT$2))*(length/1000)*ABS(GB$3-$FX15)/20</f>
        <v>7.8431372549019613</v>
      </c>
      <c r="GC15" s="396">
        <f ca="1">(60/INDIRECT("speed"&amp;$FT$2))*(length/1000)*ABS(GC$3-$FX15)/20</f>
        <v>6.8627450980392153</v>
      </c>
      <c r="GD15" s="396">
        <f ca="1">(60/INDIRECT("speed"&amp;$FT$2))*(length/1000)*ABS(GD$3-$FX15)/20</f>
        <v>5.882352941176471</v>
      </c>
      <c r="GE15" s="396">
        <f ca="1">(60/INDIRECT("speed"&amp;$FT$2))*(length/1000)*ABS(GE$3-$FX15)/20</f>
        <v>4.9019607843137258</v>
      </c>
      <c r="GF15" s="396">
        <f ca="1">(60/INDIRECT("speed"&amp;$FT$2))*(length/1000)*ABS(GF$3-$FX15)/20</f>
        <v>3.9215686274509807</v>
      </c>
      <c r="GG15" s="396">
        <f ca="1">(60/INDIRECT("speed"&amp;$FT$2))*(length/1000)*ABS(GG$3-$FX15)/20</f>
        <v>2.9411764705882355</v>
      </c>
      <c r="GH15" s="396">
        <f ca="1">(60/INDIRECT("speed"&amp;$FT$2))*(length/1000)*ABS(GH$3-$FX15)/20</f>
        <v>1.9607843137254903</v>
      </c>
      <c r="GI15" s="396">
        <f ca="1">(60/INDIRECT("speed"&amp;$FT$2))*(length/1000)*ABS(GI$3-$FX15)/20</f>
        <v>0.98039215686274517</v>
      </c>
      <c r="GJ15" s="396">
        <f ca="1">(60/INDIRECT("speed"&amp;$FT$2))*(length/1000)*ABS(GJ$3-$FX15)/20</f>
        <v>0</v>
      </c>
      <c r="GK15" s="396">
        <f ca="1">(60/INDIRECT("speed"&amp;$FT$2))*(length/1000)*ABS(GK$3-$FX15)/20</f>
        <v>0.98039215686274517</v>
      </c>
      <c r="GL15" s="396">
        <f ca="1">(60/INDIRECT("speed"&amp;$FT$2))*(length/1000)*ABS(GL$3-$FX15)/20</f>
        <v>1.9607843137254903</v>
      </c>
      <c r="GM15" s="396">
        <f ca="1">(60/INDIRECT("speed"&amp;$FT$2))*(length/1000)*ABS(GM$3-$FX15)/20</f>
        <v>2.9411764705882355</v>
      </c>
      <c r="GN15" s="396">
        <f ca="1">(60/INDIRECT("speed"&amp;$FT$2))*(length/1000)*ABS(GN$3-$FX15)/20</f>
        <v>3.9215686274509807</v>
      </c>
      <c r="GO15" s="396">
        <f ca="1">(60/INDIRECT("speed"&amp;$FT$2))*(length/1000)*ABS(GO$3-$FX15)/20</f>
        <v>4.9019607843137258</v>
      </c>
      <c r="GP15" s="396">
        <f ca="1">(60/INDIRECT("speed"&amp;$FT$2))*(length/1000)*ABS(GP$3-$FX15)/20</f>
        <v>5.882352941176471</v>
      </c>
      <c r="GQ15" s="396">
        <f ca="1">(60/INDIRECT("speed"&amp;$FT$2))*(length/1000)*ABS(GQ$3-$FX15)/20</f>
        <v>6.8627450980392153</v>
      </c>
      <c r="GR15" s="396">
        <f ca="1">(60/INDIRECT("speed"&amp;$FT$2))*(length/1000)*ABS(GR$3-$FX15)/20</f>
        <v>7.8431372549019613</v>
      </c>
      <c r="GS15" s="397">
        <f ca="1">(60/INDIRECT("speed"&amp;$FT$2))*(length/1000)*ABS(GS$3-$FX15)/20</f>
        <v>8.8235294117647065</v>
      </c>
      <c r="GT15" s="213"/>
      <c r="GV15"/>
      <c r="GW15"/>
      <c r="GX15"/>
      <c r="GY15" s="209"/>
      <c r="GZ15"/>
      <c r="HA15"/>
      <c r="HB15"/>
      <c r="HC15"/>
      <c r="HD15"/>
      <c r="HE15"/>
      <c r="HF15"/>
      <c r="HG15"/>
      <c r="HH15"/>
      <c r="HI15"/>
      <c r="HJ15"/>
      <c r="HK15"/>
      <c r="HL15"/>
      <c r="HM15"/>
      <c r="HN15"/>
      <c r="HO15"/>
      <c r="HP15"/>
      <c r="HQ15"/>
      <c r="HR15"/>
      <c r="HS15"/>
      <c r="HT15"/>
      <c r="HU15"/>
      <c r="HV15"/>
      <c r="HW15"/>
    </row>
    <row r="16" spans="1:231" ht="15">
      <c r="A16" s="18" t="s">
        <v>59</v>
      </c>
      <c r="B16" s="8"/>
      <c r="C16" s="8"/>
      <c r="D16" s="209"/>
      <c r="E16" s="8"/>
      <c r="F16" s="33">
        <v>13</v>
      </c>
      <c r="G16" s="395">
        <f ca="1">(60/INDIRECT("speed"&amp;B$2))*(length/1000)*ABS(G$3-$F16)/20</f>
        <v>7.4074074074074074</v>
      </c>
      <c r="H16" s="396">
        <f ca="1">(60/INDIRECT("speed"&amp;B$2))*(length/1000)*ABS(H$3-$F16)/20</f>
        <v>6.7901234567901225</v>
      </c>
      <c r="I16" s="396">
        <f ca="1">(60/INDIRECT("speed"&amp;B$2))*(length/1000)*ABS(I$3-$F16)/20</f>
        <v>6.1728395061728394</v>
      </c>
      <c r="J16" s="396">
        <f ca="1">(60/INDIRECT("speed"&amp;B$2))*(length/1000)*ABS(J$3-$F16)/20</f>
        <v>5.5555555555555554</v>
      </c>
      <c r="K16" s="396">
        <f ca="1">(60/INDIRECT("speed"&amp;B$2))*(length/1000)*ABS(K$3-$F16)/20</f>
        <v>4.9382716049382713</v>
      </c>
      <c r="L16" s="396">
        <f ca="1">(60/INDIRECT("speed"&amp;B$2))*(length/1000)*ABS(L$3-$F16)/20</f>
        <v>4.3209876543209873</v>
      </c>
      <c r="M16" s="396">
        <f ca="1">(60/INDIRECT("speed"&amp;B$2))*(length/1000)*ABS(M$3-$F16)/20</f>
        <v>3.7037037037037037</v>
      </c>
      <c r="N16" s="396">
        <f ca="1">(60/INDIRECT("speed"&amp;B$2))*(length/1000)*ABS(N$3-$F16)/20</f>
        <v>3.0864197530864197</v>
      </c>
      <c r="O16" s="396">
        <f ca="1">(60/INDIRECT("speed"&amp;B$2))*(length/1000)*ABS(O$3-$F16)/20</f>
        <v>2.4691358024691357</v>
      </c>
      <c r="P16" s="396">
        <f ca="1">(60/INDIRECT("speed"&amp;B$2))*(length/1000)*ABS(P$3-$F16)/20</f>
        <v>1.8518518518518519</v>
      </c>
      <c r="Q16" s="396">
        <f ca="1">(60/INDIRECT("speed"&amp;B$2))*(length/1000)*ABS(Q$3-$F16)/20</f>
        <v>1.2345679012345678</v>
      </c>
      <c r="R16" s="396">
        <f ca="1">(60/INDIRECT("speed"&amp;B$2))*(length/1000)*ABS(R$3-$F16)/20</f>
        <v>0.61728395061728392</v>
      </c>
      <c r="S16" s="396">
        <f ca="1">(60/INDIRECT("speed"&amp;B$2))*(length/1000)*ABS(S$3-$F16)/20</f>
        <v>0</v>
      </c>
      <c r="T16" s="396">
        <f ca="1">(60/INDIRECT("speed"&amp;B$2))*(length/1000)*ABS(T$3-$F16)/20</f>
        <v>0.61728395061728392</v>
      </c>
      <c r="U16" s="396">
        <f ca="1">(60/INDIRECT("speed"&amp;B$2))*(length/1000)*ABS(U$3-$F16)/20</f>
        <v>1.2345679012345678</v>
      </c>
      <c r="V16" s="396">
        <f ca="1">(60/INDIRECT("speed"&amp;B$2))*(length/1000)*ABS(V$3-$F16)/20</f>
        <v>1.8518518518518519</v>
      </c>
      <c r="W16" s="396">
        <f ca="1">(60/INDIRECT("speed"&amp;B$2))*(length/1000)*ABS(W$3-$F16)/20</f>
        <v>2.4691358024691357</v>
      </c>
      <c r="X16" s="396">
        <f ca="1">(60/INDIRECT("speed"&amp;B$2))*(length/1000)*ABS(X$3-$F16)/20</f>
        <v>3.0864197530864197</v>
      </c>
      <c r="Y16" s="396">
        <f ca="1">(60/INDIRECT("speed"&amp;B$2))*(length/1000)*ABS(Y$3-$F16)/20</f>
        <v>3.7037037037037037</v>
      </c>
      <c r="Z16" s="396">
        <f ca="1">(60/INDIRECT("speed"&amp;B$2))*(length/1000)*ABS(Z$3-$F16)/20</f>
        <v>4.3209876543209873</v>
      </c>
      <c r="AA16" s="397">
        <f ca="1">(60/INDIRECT("speed"&amp;B$2))*(length/1000)*ABS(AA$3-$F16)/20</f>
        <v>4.9382716049382713</v>
      </c>
      <c r="AB16" s="213"/>
      <c r="AD16"/>
      <c r="AE16"/>
      <c r="AF16"/>
      <c r="AG16" s="209"/>
      <c r="AH16"/>
      <c r="AI16"/>
      <c r="AJ16"/>
      <c r="AK16"/>
      <c r="AL16"/>
      <c r="AM16"/>
      <c r="AN16"/>
      <c r="AO16"/>
      <c r="AP16"/>
      <c r="AQ16"/>
      <c r="AR16"/>
      <c r="AS16"/>
      <c r="AT16"/>
      <c r="AU16"/>
      <c r="AV16"/>
      <c r="AW16"/>
      <c r="AX16"/>
      <c r="AY16"/>
      <c r="AZ16"/>
      <c r="BA16"/>
      <c r="BB16"/>
      <c r="BC16"/>
      <c r="BD16"/>
      <c r="BE16"/>
      <c r="BG16"/>
      <c r="BH16"/>
      <c r="BI16"/>
      <c r="BJ16" s="209"/>
      <c r="BK16"/>
      <c r="BL16"/>
      <c r="BM16"/>
      <c r="BN16"/>
      <c r="BO16"/>
      <c r="BP16"/>
      <c r="BQ16"/>
      <c r="BR16"/>
      <c r="BS16"/>
      <c r="BT16"/>
      <c r="BU16"/>
      <c r="BV16"/>
      <c r="BW16"/>
      <c r="BX16"/>
      <c r="BY16"/>
      <c r="BZ16"/>
      <c r="CA16"/>
      <c r="CB16"/>
      <c r="CC16"/>
      <c r="CD16"/>
      <c r="CE16"/>
      <c r="CF16"/>
      <c r="CG16"/>
      <c r="CH16"/>
      <c r="CJ16" s="18" t="s">
        <v>59</v>
      </c>
      <c r="CK16" s="8"/>
      <c r="CL16" s="8"/>
      <c r="CM16" s="209"/>
      <c r="CN16" s="8"/>
      <c r="CO16" s="33">
        <v>13</v>
      </c>
      <c r="CP16" s="395">
        <f ca="1">(60/INDIRECT("speed"&amp;$CK$2))*(length/1000)*ABS(CP$3-$CO16)/20</f>
        <v>7.4074074074074074</v>
      </c>
      <c r="CQ16" s="396">
        <f ca="1">(60/INDIRECT("speed"&amp;$CK$2))*(length/1000)*ABS(CQ$3-$CO16)/20</f>
        <v>6.7901234567901225</v>
      </c>
      <c r="CR16" s="396">
        <f ca="1">(60/INDIRECT("speed"&amp;$CK$2))*(length/1000)*ABS(CR$3-$CO16)/20</f>
        <v>6.1728395061728394</v>
      </c>
      <c r="CS16" s="396">
        <f ca="1">(60/INDIRECT("speed"&amp;$CK$2))*(length/1000)*ABS(CS$3-$CO16)/20</f>
        <v>5.5555555555555554</v>
      </c>
      <c r="CT16" s="396">
        <f ca="1">(60/INDIRECT("speed"&amp;$CK$2))*(length/1000)*ABS(CT$3-$CO16)/20</f>
        <v>4.9382716049382713</v>
      </c>
      <c r="CU16" s="396">
        <f ca="1">(60/INDIRECT("speed"&amp;$CK$2))*(length/1000)*ABS(CU$3-$CO16)/20</f>
        <v>4.3209876543209873</v>
      </c>
      <c r="CV16" s="396">
        <f ca="1">(60/INDIRECT("speed"&amp;$CK$2))*(length/1000)*ABS(CV$3-$CO16)/20</f>
        <v>3.7037037037037037</v>
      </c>
      <c r="CW16" s="396">
        <f ca="1">(60/INDIRECT("speed"&amp;$CK$2))*(length/1000)*ABS(CW$3-$CO16)/20</f>
        <v>3.0864197530864197</v>
      </c>
      <c r="CX16" s="396">
        <f ca="1">(60/INDIRECT("speed"&amp;$CK$2))*(length/1000)*ABS(CX$3-$CO16)/20</f>
        <v>2.4691358024691357</v>
      </c>
      <c r="CY16" s="396">
        <f ca="1">(60/INDIRECT("speed"&amp;$CK$2))*(length/1000)*ABS(CY$3-$CO16)/20</f>
        <v>1.8518518518518519</v>
      </c>
      <c r="CZ16" s="396">
        <f ca="1">(60/INDIRECT("speed"&amp;$CK$2))*(length/1000)*ABS(CZ$3-$CO16)/20</f>
        <v>1.2345679012345678</v>
      </c>
      <c r="DA16" s="396">
        <f ca="1">(60/INDIRECT("speed"&amp;$CK$2))*(length/1000)*ABS(DA$3-$CO16)/20</f>
        <v>0.61728395061728392</v>
      </c>
      <c r="DB16" s="396">
        <f ca="1">(60/INDIRECT("speed"&amp;$CK$2))*(length/1000)*ABS(DB$3-$CO16)/20</f>
        <v>0</v>
      </c>
      <c r="DC16" s="396">
        <f ca="1">(60/INDIRECT("speed"&amp;$CK$2))*(length/1000)*ABS(DC$3-$CO16)/20</f>
        <v>0.61728395061728392</v>
      </c>
      <c r="DD16" s="396">
        <f ca="1">(60/INDIRECT("speed"&amp;$CK$2))*(length/1000)*ABS(DD$3-$CO16)/20</f>
        <v>1.2345679012345678</v>
      </c>
      <c r="DE16" s="396">
        <f ca="1">(60/INDIRECT("speed"&amp;$CK$2))*(length/1000)*ABS(DE$3-$CO16)/20</f>
        <v>1.8518518518518519</v>
      </c>
      <c r="DF16" s="396">
        <f ca="1">(60/INDIRECT("speed"&amp;$CK$2))*(length/1000)*ABS(DF$3-$CO16)/20</f>
        <v>2.4691358024691357</v>
      </c>
      <c r="DG16" s="396">
        <f ca="1">(60/INDIRECT("speed"&amp;$CK$2))*(length/1000)*ABS(DG$3-$CO16)/20</f>
        <v>3.0864197530864197</v>
      </c>
      <c r="DH16" s="396">
        <f ca="1">(60/INDIRECT("speed"&amp;$CK$2))*(length/1000)*ABS(DH$3-$CO16)/20</f>
        <v>3.7037037037037037</v>
      </c>
      <c r="DI16" s="396">
        <f ca="1">(60/INDIRECT("speed"&amp;$CK$2))*(length/1000)*ABS(DI$3-$CO16)/20</f>
        <v>4.3209876543209873</v>
      </c>
      <c r="DJ16" s="397">
        <f ca="1">(60/INDIRECT("speed"&amp;$CK$2))*(length/1000)*ABS(DJ$3-$CO16)/20</f>
        <v>4.9382716049382713</v>
      </c>
      <c r="DK16" s="213"/>
      <c r="DM16"/>
      <c r="DN16"/>
      <c r="DO16"/>
      <c r="DP16" s="209"/>
      <c r="DQ16"/>
      <c r="DR16"/>
      <c r="DS16"/>
      <c r="DT16"/>
      <c r="DU16"/>
      <c r="DV16"/>
      <c r="DW16"/>
      <c r="DX16"/>
      <c r="DY16"/>
      <c r="DZ16"/>
      <c r="EA16"/>
      <c r="EB16"/>
      <c r="EC16"/>
      <c r="ED16"/>
      <c r="EE16"/>
      <c r="EF16"/>
      <c r="EG16"/>
      <c r="EH16"/>
      <c r="EI16"/>
      <c r="EJ16"/>
      <c r="EK16"/>
      <c r="EL16"/>
      <c r="EM16"/>
      <c r="EN16"/>
      <c r="EP16"/>
      <c r="EQ16"/>
      <c r="ER16"/>
      <c r="ES16" s="209"/>
      <c r="ET16" s="13"/>
      <c r="EU16" s="13"/>
      <c r="EV16" s="13"/>
      <c r="EW16" s="13"/>
      <c r="EX16"/>
      <c r="EY16"/>
      <c r="EZ16"/>
      <c r="FA16"/>
      <c r="FB16"/>
      <c r="FC16"/>
      <c r="FD16"/>
      <c r="FE16"/>
      <c r="FF16"/>
      <c r="FG16"/>
      <c r="FH16"/>
      <c r="FI16"/>
      <c r="FJ16"/>
      <c r="FK16"/>
      <c r="FL16"/>
      <c r="FM16"/>
      <c r="FN16"/>
      <c r="FO16"/>
      <c r="FP16"/>
      <c r="FQ16"/>
      <c r="FS16" s="18" t="s">
        <v>59</v>
      </c>
      <c r="FT16" s="8"/>
      <c r="FU16" s="8"/>
      <c r="FV16" s="209"/>
      <c r="FW16" s="8"/>
      <c r="FX16" s="33">
        <v>13</v>
      </c>
      <c r="FY16" s="395">
        <f ca="1">(60/INDIRECT("speed"&amp;$FT$2))*(length/1000)*ABS(FY$3-$FX16)/20</f>
        <v>11.764705882352942</v>
      </c>
      <c r="FZ16" s="396">
        <f ca="1">(60/INDIRECT("speed"&amp;$FT$2))*(length/1000)*ABS(FZ$3-$FX16)/20</f>
        <v>10.784313725490197</v>
      </c>
      <c r="GA16" s="396">
        <f ca="1">(60/INDIRECT("speed"&amp;$FT$2))*(length/1000)*ABS(GA$3-$FX16)/20</f>
        <v>9.8039215686274517</v>
      </c>
      <c r="GB16" s="396">
        <f ca="1">(60/INDIRECT("speed"&amp;$FT$2))*(length/1000)*ABS(GB$3-$FX16)/20</f>
        <v>8.8235294117647065</v>
      </c>
      <c r="GC16" s="396">
        <f ca="1">(60/INDIRECT("speed"&amp;$FT$2))*(length/1000)*ABS(GC$3-$FX16)/20</f>
        <v>7.8431372549019613</v>
      </c>
      <c r="GD16" s="396">
        <f ca="1">(60/INDIRECT("speed"&amp;$FT$2))*(length/1000)*ABS(GD$3-$FX16)/20</f>
        <v>6.8627450980392153</v>
      </c>
      <c r="GE16" s="396">
        <f ca="1">(60/INDIRECT("speed"&amp;$FT$2))*(length/1000)*ABS(GE$3-$FX16)/20</f>
        <v>5.882352941176471</v>
      </c>
      <c r="GF16" s="396">
        <f ca="1">(60/INDIRECT("speed"&amp;$FT$2))*(length/1000)*ABS(GF$3-$FX16)/20</f>
        <v>4.9019607843137258</v>
      </c>
      <c r="GG16" s="396">
        <f ca="1">(60/INDIRECT("speed"&amp;$FT$2))*(length/1000)*ABS(GG$3-$FX16)/20</f>
        <v>3.9215686274509807</v>
      </c>
      <c r="GH16" s="396">
        <f ca="1">(60/INDIRECT("speed"&amp;$FT$2))*(length/1000)*ABS(GH$3-$FX16)/20</f>
        <v>2.9411764705882355</v>
      </c>
      <c r="GI16" s="396">
        <f ca="1">(60/INDIRECT("speed"&amp;$FT$2))*(length/1000)*ABS(GI$3-$FX16)/20</f>
        <v>1.9607843137254903</v>
      </c>
      <c r="GJ16" s="396">
        <f ca="1">(60/INDIRECT("speed"&amp;$FT$2))*(length/1000)*ABS(GJ$3-$FX16)/20</f>
        <v>0.98039215686274517</v>
      </c>
      <c r="GK16" s="396">
        <f ca="1">(60/INDIRECT("speed"&amp;$FT$2))*(length/1000)*ABS(GK$3-$FX16)/20</f>
        <v>0</v>
      </c>
      <c r="GL16" s="396">
        <f ca="1">(60/INDIRECT("speed"&amp;$FT$2))*(length/1000)*ABS(GL$3-$FX16)/20</f>
        <v>0.98039215686274517</v>
      </c>
      <c r="GM16" s="396">
        <f ca="1">(60/INDIRECT("speed"&amp;$FT$2))*(length/1000)*ABS(GM$3-$FX16)/20</f>
        <v>1.9607843137254903</v>
      </c>
      <c r="GN16" s="396">
        <f ca="1">(60/INDIRECT("speed"&amp;$FT$2))*(length/1000)*ABS(GN$3-$FX16)/20</f>
        <v>2.9411764705882355</v>
      </c>
      <c r="GO16" s="396">
        <f ca="1">(60/INDIRECT("speed"&amp;$FT$2))*(length/1000)*ABS(GO$3-$FX16)/20</f>
        <v>3.9215686274509807</v>
      </c>
      <c r="GP16" s="396">
        <f ca="1">(60/INDIRECT("speed"&amp;$FT$2))*(length/1000)*ABS(GP$3-$FX16)/20</f>
        <v>4.9019607843137258</v>
      </c>
      <c r="GQ16" s="396">
        <f ca="1">(60/INDIRECT("speed"&amp;$FT$2))*(length/1000)*ABS(GQ$3-$FX16)/20</f>
        <v>5.882352941176471</v>
      </c>
      <c r="GR16" s="396">
        <f ca="1">(60/INDIRECT("speed"&amp;$FT$2))*(length/1000)*ABS(GR$3-$FX16)/20</f>
        <v>6.8627450980392153</v>
      </c>
      <c r="GS16" s="397">
        <f ca="1">(60/INDIRECT("speed"&amp;$FT$2))*(length/1000)*ABS(GS$3-$FX16)/20</f>
        <v>7.8431372549019613</v>
      </c>
      <c r="GT16" s="213"/>
      <c r="GV16"/>
      <c r="GW16"/>
      <c r="GX16"/>
      <c r="GY16" s="209"/>
      <c r="GZ16"/>
      <c r="HA16"/>
      <c r="HB16"/>
      <c r="HC16"/>
      <c r="HD16"/>
      <c r="HE16"/>
      <c r="HF16"/>
      <c r="HG16"/>
      <c r="HH16"/>
      <c r="HI16"/>
      <c r="HJ16"/>
      <c r="HK16"/>
      <c r="HL16"/>
      <c r="HM16"/>
      <c r="HN16"/>
      <c r="HO16"/>
      <c r="HP16"/>
      <c r="HQ16"/>
      <c r="HR16"/>
      <c r="HS16"/>
      <c r="HT16"/>
      <c r="HU16"/>
      <c r="HV16"/>
      <c r="HW16"/>
    </row>
    <row r="17" spans="1:231" ht="15">
      <c r="A17" s="18" t="s">
        <v>60</v>
      </c>
      <c r="B17" s="8"/>
      <c r="C17" s="8"/>
      <c r="D17" s="209"/>
      <c r="E17" s="8"/>
      <c r="F17" s="33">
        <v>14</v>
      </c>
      <c r="G17" s="395">
        <f ca="1">(60/INDIRECT("speed"&amp;B$2))*(length/1000)*ABS(G$3-$F17)/20</f>
        <v>8.0246913580246915</v>
      </c>
      <c r="H17" s="396">
        <f ca="1">(60/INDIRECT("speed"&amp;B$2))*(length/1000)*ABS(H$3-$F17)/20</f>
        <v>7.4074074074074074</v>
      </c>
      <c r="I17" s="396">
        <f ca="1">(60/INDIRECT("speed"&amp;B$2))*(length/1000)*ABS(I$3-$F17)/20</f>
        <v>6.7901234567901225</v>
      </c>
      <c r="J17" s="396">
        <f ca="1">(60/INDIRECT("speed"&amp;B$2))*(length/1000)*ABS(J$3-$F17)/20</f>
        <v>6.1728395061728394</v>
      </c>
      <c r="K17" s="396">
        <f ca="1">(60/INDIRECT("speed"&amp;B$2))*(length/1000)*ABS(K$3-$F17)/20</f>
        <v>5.5555555555555554</v>
      </c>
      <c r="L17" s="396">
        <f ca="1">(60/INDIRECT("speed"&amp;B$2))*(length/1000)*ABS(L$3-$F17)/20</f>
        <v>4.9382716049382713</v>
      </c>
      <c r="M17" s="396">
        <f ca="1">(60/INDIRECT("speed"&amp;B$2))*(length/1000)*ABS(M$3-$F17)/20</f>
        <v>4.3209876543209873</v>
      </c>
      <c r="N17" s="396">
        <f ca="1">(60/INDIRECT("speed"&amp;B$2))*(length/1000)*ABS(N$3-$F17)/20</f>
        <v>3.7037037037037037</v>
      </c>
      <c r="O17" s="396">
        <f ca="1">(60/INDIRECT("speed"&amp;B$2))*(length/1000)*ABS(O$3-$F17)/20</f>
        <v>3.0864197530864197</v>
      </c>
      <c r="P17" s="396">
        <f ca="1">(60/INDIRECT("speed"&amp;B$2))*(length/1000)*ABS(P$3-$F17)/20</f>
        <v>2.4691358024691357</v>
      </c>
      <c r="Q17" s="396">
        <f ca="1">(60/INDIRECT("speed"&amp;B$2))*(length/1000)*ABS(Q$3-$F17)/20</f>
        <v>1.8518518518518519</v>
      </c>
      <c r="R17" s="396">
        <f ca="1">(60/INDIRECT("speed"&amp;B$2))*(length/1000)*ABS(R$3-$F17)/20</f>
        <v>1.2345679012345678</v>
      </c>
      <c r="S17" s="396">
        <f ca="1">(60/INDIRECT("speed"&amp;B$2))*(length/1000)*ABS(S$3-$F17)/20</f>
        <v>0.61728395061728392</v>
      </c>
      <c r="T17" s="396">
        <f ca="1">(60/INDIRECT("speed"&amp;B$2))*(length/1000)*ABS(T$3-$F17)/20</f>
        <v>0</v>
      </c>
      <c r="U17" s="396">
        <f ca="1">(60/INDIRECT("speed"&amp;B$2))*(length/1000)*ABS(U$3-$F17)/20</f>
        <v>0.61728395061728392</v>
      </c>
      <c r="V17" s="396">
        <f ca="1">(60/INDIRECT("speed"&amp;B$2))*(length/1000)*ABS(V$3-$F17)/20</f>
        <v>1.2345679012345678</v>
      </c>
      <c r="W17" s="396">
        <f ca="1">(60/INDIRECT("speed"&amp;B$2))*(length/1000)*ABS(W$3-$F17)/20</f>
        <v>1.8518518518518519</v>
      </c>
      <c r="X17" s="396">
        <f ca="1">(60/INDIRECT("speed"&amp;B$2))*(length/1000)*ABS(X$3-$F17)/20</f>
        <v>2.4691358024691357</v>
      </c>
      <c r="Y17" s="396">
        <f ca="1">(60/INDIRECT("speed"&amp;B$2))*(length/1000)*ABS(Y$3-$F17)/20</f>
        <v>3.0864197530864197</v>
      </c>
      <c r="Z17" s="396">
        <f ca="1">(60/INDIRECT("speed"&amp;B$2))*(length/1000)*ABS(Z$3-$F17)/20</f>
        <v>3.7037037037037037</v>
      </c>
      <c r="AA17" s="397">
        <f ca="1">(60/INDIRECT("speed"&amp;B$2))*(length/1000)*ABS(AA$3-$F17)/20</f>
        <v>4.3209876543209873</v>
      </c>
      <c r="AB17" s="213"/>
      <c r="AD17"/>
      <c r="AE17"/>
      <c r="AF17"/>
      <c r="AG17" s="209"/>
      <c r="AH17"/>
      <c r="AI17"/>
      <c r="AJ17"/>
      <c r="AK17"/>
      <c r="AL17"/>
      <c r="AM17"/>
      <c r="AN17"/>
      <c r="AO17"/>
      <c r="AP17"/>
      <c r="AQ17"/>
      <c r="AR17"/>
      <c r="AS17"/>
      <c r="AT17"/>
      <c r="AU17"/>
      <c r="AV17"/>
      <c r="AW17"/>
      <c r="AX17"/>
      <c r="AY17"/>
      <c r="AZ17"/>
      <c r="BA17"/>
      <c r="BB17"/>
      <c r="BC17"/>
      <c r="BD17"/>
      <c r="BE17"/>
      <c r="BG17"/>
      <c r="BH17"/>
      <c r="BI17"/>
      <c r="BJ17" s="209"/>
      <c r="BK17"/>
      <c r="BL17"/>
      <c r="BM17"/>
      <c r="BN17"/>
      <c r="BO17"/>
      <c r="BP17"/>
      <c r="BQ17"/>
      <c r="BR17"/>
      <c r="BS17"/>
      <c r="BT17"/>
      <c r="BU17"/>
      <c r="BV17"/>
      <c r="BW17"/>
      <c r="BX17"/>
      <c r="BY17"/>
      <c r="BZ17"/>
      <c r="CA17"/>
      <c r="CB17"/>
      <c r="CC17"/>
      <c r="CD17"/>
      <c r="CE17"/>
      <c r="CF17"/>
      <c r="CG17"/>
      <c r="CH17"/>
      <c r="CJ17" s="18" t="s">
        <v>60</v>
      </c>
      <c r="CK17" s="8"/>
      <c r="CL17" s="8"/>
      <c r="CM17" s="209"/>
      <c r="CN17" s="8"/>
      <c r="CO17" s="33">
        <v>14</v>
      </c>
      <c r="CP17" s="395">
        <f ca="1">(60/INDIRECT("speed"&amp;$CK$2))*(length/1000)*ABS(CP$3-$CO17)/20</f>
        <v>8.0246913580246915</v>
      </c>
      <c r="CQ17" s="396">
        <f ca="1">(60/INDIRECT("speed"&amp;$CK$2))*(length/1000)*ABS(CQ$3-$CO17)/20</f>
        <v>7.4074074074074074</v>
      </c>
      <c r="CR17" s="396">
        <f ca="1">(60/INDIRECT("speed"&amp;$CK$2))*(length/1000)*ABS(CR$3-$CO17)/20</f>
        <v>6.7901234567901225</v>
      </c>
      <c r="CS17" s="396">
        <f ca="1">(60/INDIRECT("speed"&amp;$CK$2))*(length/1000)*ABS(CS$3-$CO17)/20</f>
        <v>6.1728395061728394</v>
      </c>
      <c r="CT17" s="396">
        <f ca="1">(60/INDIRECT("speed"&amp;$CK$2))*(length/1000)*ABS(CT$3-$CO17)/20</f>
        <v>5.5555555555555554</v>
      </c>
      <c r="CU17" s="396">
        <f ca="1">(60/INDIRECT("speed"&amp;$CK$2))*(length/1000)*ABS(CU$3-$CO17)/20</f>
        <v>4.9382716049382713</v>
      </c>
      <c r="CV17" s="396">
        <f ca="1">(60/INDIRECT("speed"&amp;$CK$2))*(length/1000)*ABS(CV$3-$CO17)/20</f>
        <v>4.3209876543209873</v>
      </c>
      <c r="CW17" s="396">
        <f ca="1">(60/INDIRECT("speed"&amp;$CK$2))*(length/1000)*ABS(CW$3-$CO17)/20</f>
        <v>3.7037037037037037</v>
      </c>
      <c r="CX17" s="396">
        <f ca="1">(60/INDIRECT("speed"&amp;$CK$2))*(length/1000)*ABS(CX$3-$CO17)/20</f>
        <v>3.0864197530864197</v>
      </c>
      <c r="CY17" s="396">
        <f ca="1">(60/INDIRECT("speed"&amp;$CK$2))*(length/1000)*ABS(CY$3-$CO17)/20</f>
        <v>2.4691358024691357</v>
      </c>
      <c r="CZ17" s="396">
        <f ca="1">(60/INDIRECT("speed"&amp;$CK$2))*(length/1000)*ABS(CZ$3-$CO17)/20</f>
        <v>1.8518518518518519</v>
      </c>
      <c r="DA17" s="396">
        <f ca="1">(60/INDIRECT("speed"&amp;$CK$2))*(length/1000)*ABS(DA$3-$CO17)/20</f>
        <v>1.2345679012345678</v>
      </c>
      <c r="DB17" s="396">
        <f ca="1">(60/INDIRECT("speed"&amp;$CK$2))*(length/1000)*ABS(DB$3-$CO17)/20</f>
        <v>0.61728395061728392</v>
      </c>
      <c r="DC17" s="396">
        <f ca="1">(60/INDIRECT("speed"&amp;$CK$2))*(length/1000)*ABS(DC$3-$CO17)/20</f>
        <v>0</v>
      </c>
      <c r="DD17" s="396">
        <f ca="1">(60/INDIRECT("speed"&amp;$CK$2))*(length/1000)*ABS(DD$3-$CO17)/20</f>
        <v>0.61728395061728392</v>
      </c>
      <c r="DE17" s="396">
        <f ca="1">(60/INDIRECT("speed"&amp;$CK$2))*(length/1000)*ABS(DE$3-$CO17)/20</f>
        <v>1.2345679012345678</v>
      </c>
      <c r="DF17" s="396">
        <f ca="1">(60/INDIRECT("speed"&amp;$CK$2))*(length/1000)*ABS(DF$3-$CO17)/20</f>
        <v>1.8518518518518519</v>
      </c>
      <c r="DG17" s="396">
        <f ca="1">(60/INDIRECT("speed"&amp;$CK$2))*(length/1000)*ABS(DG$3-$CO17)/20</f>
        <v>2.4691358024691357</v>
      </c>
      <c r="DH17" s="396">
        <f ca="1">(60/INDIRECT("speed"&amp;$CK$2))*(length/1000)*ABS(DH$3-$CO17)/20</f>
        <v>3.0864197530864197</v>
      </c>
      <c r="DI17" s="396">
        <f ca="1">(60/INDIRECT("speed"&amp;$CK$2))*(length/1000)*ABS(DI$3-$CO17)/20</f>
        <v>3.7037037037037037</v>
      </c>
      <c r="DJ17" s="397">
        <f ca="1">(60/INDIRECT("speed"&amp;$CK$2))*(length/1000)*ABS(DJ$3-$CO17)/20</f>
        <v>4.3209876543209873</v>
      </c>
      <c r="DK17" s="213"/>
      <c r="DM17"/>
      <c r="DN17"/>
      <c r="DO17"/>
      <c r="DP17" s="209"/>
      <c r="DQ17"/>
      <c r="DR17"/>
      <c r="DS17"/>
      <c r="DT17"/>
      <c r="DU17"/>
      <c r="DV17"/>
      <c r="DW17"/>
      <c r="DX17"/>
      <c r="DY17"/>
      <c r="DZ17"/>
      <c r="EA17"/>
      <c r="EB17"/>
      <c r="EC17"/>
      <c r="ED17"/>
      <c r="EE17"/>
      <c r="EF17"/>
      <c r="EG17"/>
      <c r="EH17"/>
      <c r="EI17"/>
      <c r="EJ17"/>
      <c r="EK17"/>
      <c r="EL17"/>
      <c r="EM17"/>
      <c r="EN17"/>
      <c r="EP17"/>
      <c r="EQ17"/>
      <c r="ER17"/>
      <c r="ES17" s="209"/>
      <c r="ET17" s="13"/>
      <c r="EU17" s="13"/>
      <c r="EV17" s="13"/>
      <c r="EW17" s="13"/>
      <c r="EX17"/>
      <c r="EY17"/>
      <c r="EZ17"/>
      <c r="FA17"/>
      <c r="FB17"/>
      <c r="FC17"/>
      <c r="FD17"/>
      <c r="FE17"/>
      <c r="FF17"/>
      <c r="FG17"/>
      <c r="FH17"/>
      <c r="FI17"/>
      <c r="FJ17"/>
      <c r="FK17"/>
      <c r="FL17"/>
      <c r="FM17"/>
      <c r="FN17"/>
      <c r="FO17"/>
      <c r="FP17"/>
      <c r="FQ17"/>
      <c r="FS17" s="18" t="s">
        <v>60</v>
      </c>
      <c r="FT17" s="8"/>
      <c r="FU17" s="8"/>
      <c r="FV17" s="209"/>
      <c r="FW17" s="8"/>
      <c r="FX17" s="33">
        <v>14</v>
      </c>
      <c r="FY17" s="395">
        <f ca="1">(60/INDIRECT("speed"&amp;$FT$2))*(length/1000)*ABS(FY$3-$FX17)/20</f>
        <v>12.745098039215687</v>
      </c>
      <c r="FZ17" s="396">
        <f ca="1">(60/INDIRECT("speed"&amp;$FT$2))*(length/1000)*ABS(FZ$3-$FX17)/20</f>
        <v>11.764705882352942</v>
      </c>
      <c r="GA17" s="396">
        <f ca="1">(60/INDIRECT("speed"&amp;$FT$2))*(length/1000)*ABS(GA$3-$FX17)/20</f>
        <v>10.784313725490197</v>
      </c>
      <c r="GB17" s="396">
        <f ca="1">(60/INDIRECT("speed"&amp;$FT$2))*(length/1000)*ABS(GB$3-$FX17)/20</f>
        <v>9.8039215686274517</v>
      </c>
      <c r="GC17" s="396">
        <f ca="1">(60/INDIRECT("speed"&amp;$FT$2))*(length/1000)*ABS(GC$3-$FX17)/20</f>
        <v>8.8235294117647065</v>
      </c>
      <c r="GD17" s="396">
        <f ca="1">(60/INDIRECT("speed"&amp;$FT$2))*(length/1000)*ABS(GD$3-$FX17)/20</f>
        <v>7.8431372549019613</v>
      </c>
      <c r="GE17" s="396">
        <f ca="1">(60/INDIRECT("speed"&amp;$FT$2))*(length/1000)*ABS(GE$3-$FX17)/20</f>
        <v>6.8627450980392153</v>
      </c>
      <c r="GF17" s="396">
        <f ca="1">(60/INDIRECT("speed"&amp;$FT$2))*(length/1000)*ABS(GF$3-$FX17)/20</f>
        <v>5.882352941176471</v>
      </c>
      <c r="GG17" s="396">
        <f ca="1">(60/INDIRECT("speed"&amp;$FT$2))*(length/1000)*ABS(GG$3-$FX17)/20</f>
        <v>4.9019607843137258</v>
      </c>
      <c r="GH17" s="396">
        <f ca="1">(60/INDIRECT("speed"&amp;$FT$2))*(length/1000)*ABS(GH$3-$FX17)/20</f>
        <v>3.9215686274509807</v>
      </c>
      <c r="GI17" s="396">
        <f ca="1">(60/INDIRECT("speed"&amp;$FT$2))*(length/1000)*ABS(GI$3-$FX17)/20</f>
        <v>2.9411764705882355</v>
      </c>
      <c r="GJ17" s="396">
        <f ca="1">(60/INDIRECT("speed"&amp;$FT$2))*(length/1000)*ABS(GJ$3-$FX17)/20</f>
        <v>1.9607843137254903</v>
      </c>
      <c r="GK17" s="396">
        <f ca="1">(60/INDIRECT("speed"&amp;$FT$2))*(length/1000)*ABS(GK$3-$FX17)/20</f>
        <v>0.98039215686274517</v>
      </c>
      <c r="GL17" s="396">
        <f ca="1">(60/INDIRECT("speed"&amp;$FT$2))*(length/1000)*ABS(GL$3-$FX17)/20</f>
        <v>0</v>
      </c>
      <c r="GM17" s="396">
        <f ca="1">(60/INDIRECT("speed"&amp;$FT$2))*(length/1000)*ABS(GM$3-$FX17)/20</f>
        <v>0.98039215686274517</v>
      </c>
      <c r="GN17" s="396">
        <f ca="1">(60/INDIRECT("speed"&amp;$FT$2))*(length/1000)*ABS(GN$3-$FX17)/20</f>
        <v>1.9607843137254903</v>
      </c>
      <c r="GO17" s="396">
        <f ca="1">(60/INDIRECT("speed"&amp;$FT$2))*(length/1000)*ABS(GO$3-$FX17)/20</f>
        <v>2.9411764705882355</v>
      </c>
      <c r="GP17" s="396">
        <f ca="1">(60/INDIRECT("speed"&amp;$FT$2))*(length/1000)*ABS(GP$3-$FX17)/20</f>
        <v>3.9215686274509807</v>
      </c>
      <c r="GQ17" s="396">
        <f ca="1">(60/INDIRECT("speed"&amp;$FT$2))*(length/1000)*ABS(GQ$3-$FX17)/20</f>
        <v>4.9019607843137258</v>
      </c>
      <c r="GR17" s="396">
        <f ca="1">(60/INDIRECT("speed"&amp;$FT$2))*(length/1000)*ABS(GR$3-$FX17)/20</f>
        <v>5.882352941176471</v>
      </c>
      <c r="GS17" s="397">
        <f ca="1">(60/INDIRECT("speed"&amp;$FT$2))*(length/1000)*ABS(GS$3-$FX17)/20</f>
        <v>6.8627450980392153</v>
      </c>
      <c r="GT17" s="213"/>
      <c r="GV17"/>
      <c r="GW17"/>
      <c r="GX17"/>
      <c r="GY17" s="209"/>
      <c r="GZ17"/>
      <c r="HA17"/>
      <c r="HB17"/>
      <c r="HC17"/>
      <c r="HD17"/>
      <c r="HE17"/>
      <c r="HF17"/>
      <c r="HG17"/>
      <c r="HH17"/>
      <c r="HI17"/>
      <c r="HJ17"/>
      <c r="HK17"/>
      <c r="HL17"/>
      <c r="HM17"/>
      <c r="HN17"/>
      <c r="HO17"/>
      <c r="HP17"/>
      <c r="HQ17"/>
      <c r="HR17"/>
      <c r="HS17"/>
      <c r="HT17"/>
      <c r="HU17"/>
      <c r="HV17"/>
      <c r="HW17"/>
    </row>
    <row r="18" spans="1:231" ht="15">
      <c r="A18" s="18" t="s">
        <v>61</v>
      </c>
      <c r="B18" s="8"/>
      <c r="C18" s="8"/>
      <c r="D18" s="209"/>
      <c r="E18" s="8"/>
      <c r="F18" s="33">
        <v>15</v>
      </c>
      <c r="G18" s="395">
        <f ca="1">(60/INDIRECT("speed"&amp;B$2))*(length/1000)*ABS(G$3-$F18)/20</f>
        <v>8.6419753086419746</v>
      </c>
      <c r="H18" s="396">
        <f ca="1">(60/INDIRECT("speed"&amp;B$2))*(length/1000)*ABS(H$3-$F18)/20</f>
        <v>8.0246913580246915</v>
      </c>
      <c r="I18" s="396">
        <f ca="1">(60/INDIRECT("speed"&amp;B$2))*(length/1000)*ABS(I$3-$F18)/20</f>
        <v>7.4074074074074074</v>
      </c>
      <c r="J18" s="396">
        <f ca="1">(60/INDIRECT("speed"&amp;B$2))*(length/1000)*ABS(J$3-$F18)/20</f>
        <v>6.7901234567901225</v>
      </c>
      <c r="K18" s="396">
        <f ca="1">(60/INDIRECT("speed"&amp;B$2))*(length/1000)*ABS(K$3-$F18)/20</f>
        <v>6.1728395061728394</v>
      </c>
      <c r="L18" s="396">
        <f ca="1">(60/INDIRECT("speed"&amp;B$2))*(length/1000)*ABS(L$3-$F18)/20</f>
        <v>5.5555555555555554</v>
      </c>
      <c r="M18" s="396">
        <f ca="1">(60/INDIRECT("speed"&amp;B$2))*(length/1000)*ABS(M$3-$F18)/20</f>
        <v>4.9382716049382713</v>
      </c>
      <c r="N18" s="396">
        <f ca="1">(60/INDIRECT("speed"&amp;B$2))*(length/1000)*ABS(N$3-$F18)/20</f>
        <v>4.3209876543209873</v>
      </c>
      <c r="O18" s="396">
        <f ca="1">(60/INDIRECT("speed"&amp;B$2))*(length/1000)*ABS(O$3-$F18)/20</f>
        <v>3.7037037037037037</v>
      </c>
      <c r="P18" s="396">
        <f ca="1">(60/INDIRECT("speed"&amp;B$2))*(length/1000)*ABS(P$3-$F18)/20</f>
        <v>3.0864197530864197</v>
      </c>
      <c r="Q18" s="396">
        <f ca="1">(60/INDIRECT("speed"&amp;B$2))*(length/1000)*ABS(Q$3-$F18)/20</f>
        <v>2.4691358024691357</v>
      </c>
      <c r="R18" s="396">
        <f ca="1">(60/INDIRECT("speed"&amp;B$2))*(length/1000)*ABS(R$3-$F18)/20</f>
        <v>1.8518518518518519</v>
      </c>
      <c r="S18" s="396">
        <f ca="1">(60/INDIRECT("speed"&amp;B$2))*(length/1000)*ABS(S$3-$F18)/20</f>
        <v>1.2345679012345678</v>
      </c>
      <c r="T18" s="396">
        <f ca="1">(60/INDIRECT("speed"&amp;B$2))*(length/1000)*ABS(T$3-$F18)/20</f>
        <v>0.61728395061728392</v>
      </c>
      <c r="U18" s="396">
        <f ca="1">(60/INDIRECT("speed"&amp;B$2))*(length/1000)*ABS(U$3-$F18)/20</f>
        <v>0</v>
      </c>
      <c r="V18" s="396">
        <f ca="1">(60/INDIRECT("speed"&amp;B$2))*(length/1000)*ABS(V$3-$F18)/20</f>
        <v>0.61728395061728392</v>
      </c>
      <c r="W18" s="396">
        <f ca="1">(60/INDIRECT("speed"&amp;B$2))*(length/1000)*ABS(W$3-$F18)/20</f>
        <v>1.2345679012345678</v>
      </c>
      <c r="X18" s="396">
        <f ca="1">(60/INDIRECT("speed"&amp;B$2))*(length/1000)*ABS(X$3-$F18)/20</f>
        <v>1.8518518518518519</v>
      </c>
      <c r="Y18" s="396">
        <f ca="1">(60/INDIRECT("speed"&amp;B$2))*(length/1000)*ABS(Y$3-$F18)/20</f>
        <v>2.4691358024691357</v>
      </c>
      <c r="Z18" s="396">
        <f ca="1">(60/INDIRECT("speed"&amp;B$2))*(length/1000)*ABS(Z$3-$F18)/20</f>
        <v>3.0864197530864197</v>
      </c>
      <c r="AA18" s="397">
        <f ca="1">(60/INDIRECT("speed"&amp;B$2))*(length/1000)*ABS(AA$3-$F18)/20</f>
        <v>3.7037037037037037</v>
      </c>
      <c r="AB18" s="213"/>
      <c r="AD18"/>
      <c r="AE18"/>
      <c r="AF18"/>
      <c r="AG18" s="209"/>
      <c r="AH18"/>
      <c r="AI18"/>
      <c r="AJ18"/>
      <c r="AK18"/>
      <c r="AL18"/>
      <c r="AM18"/>
      <c r="AN18"/>
      <c r="AO18"/>
      <c r="AP18"/>
      <c r="AQ18"/>
      <c r="AR18"/>
      <c r="AS18"/>
      <c r="AT18"/>
      <c r="AU18"/>
      <c r="AV18"/>
      <c r="AW18"/>
      <c r="AX18"/>
      <c r="AY18"/>
      <c r="AZ18"/>
      <c r="BA18"/>
      <c r="BB18"/>
      <c r="BC18"/>
      <c r="BD18"/>
      <c r="BE18"/>
      <c r="BG18"/>
      <c r="BH18"/>
      <c r="BI18"/>
      <c r="BJ18" s="209"/>
      <c r="BK18"/>
      <c r="BL18"/>
      <c r="BM18"/>
      <c r="BN18"/>
      <c r="BO18"/>
      <c r="BP18"/>
      <c r="BQ18"/>
      <c r="BR18"/>
      <c r="BS18"/>
      <c r="BT18"/>
      <c r="BU18"/>
      <c r="BV18"/>
      <c r="BW18"/>
      <c r="BX18"/>
      <c r="BY18"/>
      <c r="BZ18"/>
      <c r="CA18"/>
      <c r="CB18"/>
      <c r="CC18"/>
      <c r="CD18"/>
      <c r="CE18"/>
      <c r="CF18"/>
      <c r="CG18"/>
      <c r="CH18"/>
      <c r="CJ18" s="18" t="s">
        <v>61</v>
      </c>
      <c r="CK18" s="8"/>
      <c r="CL18" s="8"/>
      <c r="CM18" s="209"/>
      <c r="CN18" s="8"/>
      <c r="CO18" s="33">
        <v>15</v>
      </c>
      <c r="CP18" s="395">
        <f ca="1">(60/INDIRECT("speed"&amp;$CK$2))*(length/1000)*ABS(CP$3-$CO18)/20</f>
        <v>8.6419753086419746</v>
      </c>
      <c r="CQ18" s="396">
        <f ca="1">(60/INDIRECT("speed"&amp;$CK$2))*(length/1000)*ABS(CQ$3-$CO18)/20</f>
        <v>8.0246913580246915</v>
      </c>
      <c r="CR18" s="396">
        <f ca="1">(60/INDIRECT("speed"&amp;$CK$2))*(length/1000)*ABS(CR$3-$CO18)/20</f>
        <v>7.4074074074074074</v>
      </c>
      <c r="CS18" s="396">
        <f ca="1">(60/INDIRECT("speed"&amp;$CK$2))*(length/1000)*ABS(CS$3-$CO18)/20</f>
        <v>6.7901234567901225</v>
      </c>
      <c r="CT18" s="396">
        <f ca="1">(60/INDIRECT("speed"&amp;$CK$2))*(length/1000)*ABS(CT$3-$CO18)/20</f>
        <v>6.1728395061728394</v>
      </c>
      <c r="CU18" s="396">
        <f ca="1">(60/INDIRECT("speed"&amp;$CK$2))*(length/1000)*ABS(CU$3-$CO18)/20</f>
        <v>5.5555555555555554</v>
      </c>
      <c r="CV18" s="396">
        <f ca="1">(60/INDIRECT("speed"&amp;$CK$2))*(length/1000)*ABS(CV$3-$CO18)/20</f>
        <v>4.9382716049382713</v>
      </c>
      <c r="CW18" s="396">
        <f ca="1">(60/INDIRECT("speed"&amp;$CK$2))*(length/1000)*ABS(CW$3-$CO18)/20</f>
        <v>4.3209876543209873</v>
      </c>
      <c r="CX18" s="396">
        <f ca="1">(60/INDIRECT("speed"&amp;$CK$2))*(length/1000)*ABS(CX$3-$CO18)/20</f>
        <v>3.7037037037037037</v>
      </c>
      <c r="CY18" s="396">
        <f ca="1">(60/INDIRECT("speed"&amp;$CK$2))*(length/1000)*ABS(CY$3-$CO18)/20</f>
        <v>3.0864197530864197</v>
      </c>
      <c r="CZ18" s="396">
        <f ca="1">(60/INDIRECT("speed"&amp;$CK$2))*(length/1000)*ABS(CZ$3-$CO18)/20</f>
        <v>2.4691358024691357</v>
      </c>
      <c r="DA18" s="396">
        <f ca="1">(60/INDIRECT("speed"&amp;$CK$2))*(length/1000)*ABS(DA$3-$CO18)/20</f>
        <v>1.8518518518518519</v>
      </c>
      <c r="DB18" s="396">
        <f ca="1">(60/INDIRECT("speed"&amp;$CK$2))*(length/1000)*ABS(DB$3-$CO18)/20</f>
        <v>1.2345679012345678</v>
      </c>
      <c r="DC18" s="396">
        <f ca="1">(60/INDIRECT("speed"&amp;$CK$2))*(length/1000)*ABS(DC$3-$CO18)/20</f>
        <v>0.61728395061728392</v>
      </c>
      <c r="DD18" s="396">
        <f ca="1">(60/INDIRECT("speed"&amp;$CK$2))*(length/1000)*ABS(DD$3-$CO18)/20</f>
        <v>0</v>
      </c>
      <c r="DE18" s="396">
        <f ca="1">(60/INDIRECT("speed"&amp;$CK$2))*(length/1000)*ABS(DE$3-$CO18)/20</f>
        <v>0.61728395061728392</v>
      </c>
      <c r="DF18" s="396">
        <f ca="1">(60/INDIRECT("speed"&amp;$CK$2))*(length/1000)*ABS(DF$3-$CO18)/20</f>
        <v>1.2345679012345678</v>
      </c>
      <c r="DG18" s="396">
        <f ca="1">(60/INDIRECT("speed"&amp;$CK$2))*(length/1000)*ABS(DG$3-$CO18)/20</f>
        <v>1.8518518518518519</v>
      </c>
      <c r="DH18" s="396">
        <f ca="1">(60/INDIRECT("speed"&amp;$CK$2))*(length/1000)*ABS(DH$3-$CO18)/20</f>
        <v>2.4691358024691357</v>
      </c>
      <c r="DI18" s="396">
        <f ca="1">(60/INDIRECT("speed"&amp;$CK$2))*(length/1000)*ABS(DI$3-$CO18)/20</f>
        <v>3.0864197530864197</v>
      </c>
      <c r="DJ18" s="397">
        <f ca="1">(60/INDIRECT("speed"&amp;$CK$2))*(length/1000)*ABS(DJ$3-$CO18)/20</f>
        <v>3.7037037037037037</v>
      </c>
      <c r="DK18" s="213"/>
      <c r="DM18"/>
      <c r="DN18"/>
      <c r="DO18"/>
      <c r="DP18" s="209"/>
      <c r="DQ18"/>
      <c r="DR18"/>
      <c r="DS18"/>
      <c r="DT18"/>
      <c r="DU18"/>
      <c r="DV18"/>
      <c r="DW18"/>
      <c r="DX18"/>
      <c r="DY18"/>
      <c r="DZ18"/>
      <c r="EA18"/>
      <c r="EB18"/>
      <c r="EC18"/>
      <c r="ED18"/>
      <c r="EE18"/>
      <c r="EF18"/>
      <c r="EG18"/>
      <c r="EH18"/>
      <c r="EI18"/>
      <c r="EJ18"/>
      <c r="EK18"/>
      <c r="EL18"/>
      <c r="EM18"/>
      <c r="EN18"/>
      <c r="EP18"/>
      <c r="EQ18"/>
      <c r="ER18"/>
      <c r="ES18" s="209"/>
      <c r="ET18" s="13"/>
      <c r="EU18" s="13"/>
      <c r="EV18" s="13"/>
      <c r="EW18" s="13"/>
      <c r="EX18"/>
      <c r="EY18"/>
      <c r="EZ18"/>
      <c r="FA18"/>
      <c r="FB18"/>
      <c r="FC18"/>
      <c r="FD18"/>
      <c r="FE18"/>
      <c r="FF18"/>
      <c r="FG18"/>
      <c r="FH18"/>
      <c r="FI18"/>
      <c r="FJ18"/>
      <c r="FK18"/>
      <c r="FL18"/>
      <c r="FM18"/>
      <c r="FN18"/>
      <c r="FO18"/>
      <c r="FP18"/>
      <c r="FQ18"/>
      <c r="FS18" s="18" t="s">
        <v>61</v>
      </c>
      <c r="FT18" s="8"/>
      <c r="FU18" s="8"/>
      <c r="FV18" s="209"/>
      <c r="FW18" s="8"/>
      <c r="FX18" s="33">
        <v>15</v>
      </c>
      <c r="FY18" s="395">
        <f ca="1">(60/INDIRECT("speed"&amp;$FT$2))*(length/1000)*ABS(FY$3-$FX18)/20</f>
        <v>13.725490196078431</v>
      </c>
      <c r="FZ18" s="396">
        <f ca="1">(60/INDIRECT("speed"&amp;$FT$2))*(length/1000)*ABS(FZ$3-$FX18)/20</f>
        <v>12.745098039215687</v>
      </c>
      <c r="GA18" s="396">
        <f ca="1">(60/INDIRECT("speed"&amp;$FT$2))*(length/1000)*ABS(GA$3-$FX18)/20</f>
        <v>11.764705882352942</v>
      </c>
      <c r="GB18" s="396">
        <f ca="1">(60/INDIRECT("speed"&amp;$FT$2))*(length/1000)*ABS(GB$3-$FX18)/20</f>
        <v>10.784313725490197</v>
      </c>
      <c r="GC18" s="396">
        <f ca="1">(60/INDIRECT("speed"&amp;$FT$2))*(length/1000)*ABS(GC$3-$FX18)/20</f>
        <v>9.8039215686274517</v>
      </c>
      <c r="GD18" s="396">
        <f ca="1">(60/INDIRECT("speed"&amp;$FT$2))*(length/1000)*ABS(GD$3-$FX18)/20</f>
        <v>8.8235294117647065</v>
      </c>
      <c r="GE18" s="396">
        <f ca="1">(60/INDIRECT("speed"&amp;$FT$2))*(length/1000)*ABS(GE$3-$FX18)/20</f>
        <v>7.8431372549019613</v>
      </c>
      <c r="GF18" s="396">
        <f ca="1">(60/INDIRECT("speed"&amp;$FT$2))*(length/1000)*ABS(GF$3-$FX18)/20</f>
        <v>6.8627450980392153</v>
      </c>
      <c r="GG18" s="396">
        <f ca="1">(60/INDIRECT("speed"&amp;$FT$2))*(length/1000)*ABS(GG$3-$FX18)/20</f>
        <v>5.882352941176471</v>
      </c>
      <c r="GH18" s="396">
        <f ca="1">(60/INDIRECT("speed"&amp;$FT$2))*(length/1000)*ABS(GH$3-$FX18)/20</f>
        <v>4.9019607843137258</v>
      </c>
      <c r="GI18" s="396">
        <f ca="1">(60/INDIRECT("speed"&amp;$FT$2))*(length/1000)*ABS(GI$3-$FX18)/20</f>
        <v>3.9215686274509807</v>
      </c>
      <c r="GJ18" s="396">
        <f ca="1">(60/INDIRECT("speed"&amp;$FT$2))*(length/1000)*ABS(GJ$3-$FX18)/20</f>
        <v>2.9411764705882355</v>
      </c>
      <c r="GK18" s="396">
        <f ca="1">(60/INDIRECT("speed"&amp;$FT$2))*(length/1000)*ABS(GK$3-$FX18)/20</f>
        <v>1.9607843137254903</v>
      </c>
      <c r="GL18" s="396">
        <f ca="1">(60/INDIRECT("speed"&amp;$FT$2))*(length/1000)*ABS(GL$3-$FX18)/20</f>
        <v>0.98039215686274517</v>
      </c>
      <c r="GM18" s="396">
        <f ca="1">(60/INDIRECT("speed"&amp;$FT$2))*(length/1000)*ABS(GM$3-$FX18)/20</f>
        <v>0</v>
      </c>
      <c r="GN18" s="396">
        <f ca="1">(60/INDIRECT("speed"&amp;$FT$2))*(length/1000)*ABS(GN$3-$FX18)/20</f>
        <v>0.98039215686274517</v>
      </c>
      <c r="GO18" s="396">
        <f ca="1">(60/INDIRECT("speed"&amp;$FT$2))*(length/1000)*ABS(GO$3-$FX18)/20</f>
        <v>1.9607843137254903</v>
      </c>
      <c r="GP18" s="396">
        <f ca="1">(60/INDIRECT("speed"&amp;$FT$2))*(length/1000)*ABS(GP$3-$FX18)/20</f>
        <v>2.9411764705882355</v>
      </c>
      <c r="GQ18" s="396">
        <f ca="1">(60/INDIRECT("speed"&amp;$FT$2))*(length/1000)*ABS(GQ$3-$FX18)/20</f>
        <v>3.9215686274509807</v>
      </c>
      <c r="GR18" s="396">
        <f ca="1">(60/INDIRECT("speed"&amp;$FT$2))*(length/1000)*ABS(GR$3-$FX18)/20</f>
        <v>4.9019607843137258</v>
      </c>
      <c r="GS18" s="397">
        <f ca="1">(60/INDIRECT("speed"&amp;$FT$2))*(length/1000)*ABS(GS$3-$FX18)/20</f>
        <v>5.882352941176471</v>
      </c>
      <c r="GT18" s="213"/>
      <c r="GV18"/>
      <c r="GW18"/>
      <c r="GX18"/>
      <c r="GY18" s="209"/>
      <c r="GZ18"/>
      <c r="HA18"/>
      <c r="HB18"/>
      <c r="HC18"/>
      <c r="HD18"/>
      <c r="HE18"/>
      <c r="HF18"/>
      <c r="HG18"/>
      <c r="HH18"/>
      <c r="HI18"/>
      <c r="HJ18"/>
      <c r="HK18"/>
      <c r="HL18"/>
      <c r="HM18"/>
      <c r="HN18"/>
      <c r="HO18"/>
      <c r="HP18"/>
      <c r="HQ18"/>
      <c r="HR18"/>
      <c r="HS18"/>
      <c r="HT18"/>
      <c r="HU18"/>
      <c r="HV18"/>
      <c r="HW18"/>
    </row>
    <row r="19" spans="1:231" ht="15">
      <c r="A19" s="18" t="s">
        <v>62</v>
      </c>
      <c r="B19" s="8"/>
      <c r="C19" s="8"/>
      <c r="D19" s="209"/>
      <c r="E19" s="8"/>
      <c r="F19" s="33">
        <v>16</v>
      </c>
      <c r="G19" s="395">
        <f ca="1">(60/INDIRECT("speed"&amp;B$2))*(length/1000)*ABS(G$3-$F19)/20</f>
        <v>9.2592592592592595</v>
      </c>
      <c r="H19" s="396">
        <f ca="1">(60/INDIRECT("speed"&amp;B$2))*(length/1000)*ABS(H$3-$F19)/20</f>
        <v>8.6419753086419746</v>
      </c>
      <c r="I19" s="396">
        <f ca="1">(60/INDIRECT("speed"&amp;B$2))*(length/1000)*ABS(I$3-$F19)/20</f>
        <v>8.0246913580246915</v>
      </c>
      <c r="J19" s="396">
        <f ca="1">(60/INDIRECT("speed"&amp;B$2))*(length/1000)*ABS(J$3-$F19)/20</f>
        <v>7.4074074074074074</v>
      </c>
      <c r="K19" s="396">
        <f ca="1">(60/INDIRECT("speed"&amp;B$2))*(length/1000)*ABS(K$3-$F19)/20</f>
        <v>6.7901234567901225</v>
      </c>
      <c r="L19" s="396">
        <f ca="1">(60/INDIRECT("speed"&amp;B$2))*(length/1000)*ABS(L$3-$F19)/20</f>
        <v>6.1728395061728394</v>
      </c>
      <c r="M19" s="396">
        <f ca="1">(60/INDIRECT("speed"&amp;B$2))*(length/1000)*ABS(M$3-$F19)/20</f>
        <v>5.5555555555555554</v>
      </c>
      <c r="N19" s="396">
        <f ca="1">(60/INDIRECT("speed"&amp;B$2))*(length/1000)*ABS(N$3-$F19)/20</f>
        <v>4.9382716049382713</v>
      </c>
      <c r="O19" s="396">
        <f ca="1">(60/INDIRECT("speed"&amp;B$2))*(length/1000)*ABS(O$3-$F19)/20</f>
        <v>4.3209876543209873</v>
      </c>
      <c r="P19" s="396">
        <f ca="1">(60/INDIRECT("speed"&amp;B$2))*(length/1000)*ABS(P$3-$F19)/20</f>
        <v>3.7037037037037037</v>
      </c>
      <c r="Q19" s="396">
        <f ca="1">(60/INDIRECT("speed"&amp;B$2))*(length/1000)*ABS(Q$3-$F19)/20</f>
        <v>3.0864197530864197</v>
      </c>
      <c r="R19" s="396">
        <f ca="1">(60/INDIRECT("speed"&amp;B$2))*(length/1000)*ABS(R$3-$F19)/20</f>
        <v>2.4691358024691357</v>
      </c>
      <c r="S19" s="396">
        <f ca="1">(60/INDIRECT("speed"&amp;B$2))*(length/1000)*ABS(S$3-$F19)/20</f>
        <v>1.8518518518518519</v>
      </c>
      <c r="T19" s="396">
        <f ca="1">(60/INDIRECT("speed"&amp;B$2))*(length/1000)*ABS(T$3-$F19)/20</f>
        <v>1.2345679012345678</v>
      </c>
      <c r="U19" s="396">
        <f ca="1">(60/INDIRECT("speed"&amp;B$2))*(length/1000)*ABS(U$3-$F19)/20</f>
        <v>0.61728395061728392</v>
      </c>
      <c r="V19" s="396">
        <f ca="1">(60/INDIRECT("speed"&amp;B$2))*(length/1000)*ABS(V$3-$F19)/20</f>
        <v>0</v>
      </c>
      <c r="W19" s="396">
        <f ca="1">(60/INDIRECT("speed"&amp;B$2))*(length/1000)*ABS(W$3-$F19)/20</f>
        <v>0.61728395061728392</v>
      </c>
      <c r="X19" s="396">
        <f ca="1">(60/INDIRECT("speed"&amp;B$2))*(length/1000)*ABS(X$3-$F19)/20</f>
        <v>1.2345679012345678</v>
      </c>
      <c r="Y19" s="396">
        <f ca="1">(60/INDIRECT("speed"&amp;B$2))*(length/1000)*ABS(Y$3-$F19)/20</f>
        <v>1.8518518518518519</v>
      </c>
      <c r="Z19" s="396">
        <f ca="1">(60/INDIRECT("speed"&amp;B$2))*(length/1000)*ABS(Z$3-$F19)/20</f>
        <v>2.4691358024691357</v>
      </c>
      <c r="AA19" s="397">
        <f ca="1">(60/INDIRECT("speed"&amp;B$2))*(length/1000)*ABS(AA$3-$F19)/20</f>
        <v>3.0864197530864197</v>
      </c>
      <c r="AB19" s="213"/>
      <c r="AD19"/>
      <c r="AE19"/>
      <c r="AF19"/>
      <c r="AG19" s="209"/>
      <c r="AH19"/>
      <c r="AI19"/>
      <c r="AJ19"/>
      <c r="AK19"/>
      <c r="AL19"/>
      <c r="AM19"/>
      <c r="AN19"/>
      <c r="AO19"/>
      <c r="AP19"/>
      <c r="AQ19"/>
      <c r="AR19"/>
      <c r="AS19"/>
      <c r="AT19"/>
      <c r="AU19"/>
      <c r="AV19"/>
      <c r="AW19"/>
      <c r="AX19"/>
      <c r="AY19"/>
      <c r="AZ19"/>
      <c r="BA19"/>
      <c r="BB19"/>
      <c r="BC19"/>
      <c r="BD19"/>
      <c r="BE19"/>
      <c r="BG19"/>
      <c r="BH19"/>
      <c r="BI19"/>
      <c r="BJ19" s="209"/>
      <c r="BK19"/>
      <c r="BL19"/>
      <c r="BM19"/>
      <c r="BN19"/>
      <c r="BO19"/>
      <c r="BP19"/>
      <c r="BQ19"/>
      <c r="BR19"/>
      <c r="BS19"/>
      <c r="BT19"/>
      <c r="BU19"/>
      <c r="BV19"/>
      <c r="BW19"/>
      <c r="BX19"/>
      <c r="BY19"/>
      <c r="BZ19"/>
      <c r="CA19"/>
      <c r="CB19"/>
      <c r="CC19"/>
      <c r="CD19"/>
      <c r="CE19"/>
      <c r="CF19"/>
      <c r="CG19"/>
      <c r="CH19"/>
      <c r="CJ19" s="18" t="s">
        <v>62</v>
      </c>
      <c r="CK19" s="8"/>
      <c r="CL19" s="8"/>
      <c r="CM19" s="209"/>
      <c r="CN19" s="8"/>
      <c r="CO19" s="33">
        <v>16</v>
      </c>
      <c r="CP19" s="395">
        <f ca="1">(60/INDIRECT("speed"&amp;$CK$2))*(length/1000)*ABS(CP$3-$CO19)/20</f>
        <v>9.2592592592592595</v>
      </c>
      <c r="CQ19" s="396">
        <f ca="1">(60/INDIRECT("speed"&amp;$CK$2))*(length/1000)*ABS(CQ$3-$CO19)/20</f>
        <v>8.6419753086419746</v>
      </c>
      <c r="CR19" s="396">
        <f ca="1">(60/INDIRECT("speed"&amp;$CK$2))*(length/1000)*ABS(CR$3-$CO19)/20</f>
        <v>8.0246913580246915</v>
      </c>
      <c r="CS19" s="396">
        <f ca="1">(60/INDIRECT("speed"&amp;$CK$2))*(length/1000)*ABS(CS$3-$CO19)/20</f>
        <v>7.4074074074074074</v>
      </c>
      <c r="CT19" s="396">
        <f ca="1">(60/INDIRECT("speed"&amp;$CK$2))*(length/1000)*ABS(CT$3-$CO19)/20</f>
        <v>6.7901234567901225</v>
      </c>
      <c r="CU19" s="396">
        <f ca="1">(60/INDIRECT("speed"&amp;$CK$2))*(length/1000)*ABS(CU$3-$CO19)/20</f>
        <v>6.1728395061728394</v>
      </c>
      <c r="CV19" s="396">
        <f ca="1">(60/INDIRECT("speed"&amp;$CK$2))*(length/1000)*ABS(CV$3-$CO19)/20</f>
        <v>5.5555555555555554</v>
      </c>
      <c r="CW19" s="396">
        <f ca="1">(60/INDIRECT("speed"&amp;$CK$2))*(length/1000)*ABS(CW$3-$CO19)/20</f>
        <v>4.9382716049382713</v>
      </c>
      <c r="CX19" s="396">
        <f ca="1">(60/INDIRECT("speed"&amp;$CK$2))*(length/1000)*ABS(CX$3-$CO19)/20</f>
        <v>4.3209876543209873</v>
      </c>
      <c r="CY19" s="396">
        <f ca="1">(60/INDIRECT("speed"&amp;$CK$2))*(length/1000)*ABS(CY$3-$CO19)/20</f>
        <v>3.7037037037037037</v>
      </c>
      <c r="CZ19" s="396">
        <f ca="1">(60/INDIRECT("speed"&amp;$CK$2))*(length/1000)*ABS(CZ$3-$CO19)/20</f>
        <v>3.0864197530864197</v>
      </c>
      <c r="DA19" s="396">
        <f ca="1">(60/INDIRECT("speed"&amp;$CK$2))*(length/1000)*ABS(DA$3-$CO19)/20</f>
        <v>2.4691358024691357</v>
      </c>
      <c r="DB19" s="396">
        <f ca="1">(60/INDIRECT("speed"&amp;$CK$2))*(length/1000)*ABS(DB$3-$CO19)/20</f>
        <v>1.8518518518518519</v>
      </c>
      <c r="DC19" s="396">
        <f ca="1">(60/INDIRECT("speed"&amp;$CK$2))*(length/1000)*ABS(DC$3-$CO19)/20</f>
        <v>1.2345679012345678</v>
      </c>
      <c r="DD19" s="396">
        <f ca="1">(60/INDIRECT("speed"&amp;$CK$2))*(length/1000)*ABS(DD$3-$CO19)/20</f>
        <v>0.61728395061728392</v>
      </c>
      <c r="DE19" s="396">
        <f ca="1">(60/INDIRECT("speed"&amp;$CK$2))*(length/1000)*ABS(DE$3-$CO19)/20</f>
        <v>0</v>
      </c>
      <c r="DF19" s="396">
        <f ca="1">(60/INDIRECT("speed"&amp;$CK$2))*(length/1000)*ABS(DF$3-$CO19)/20</f>
        <v>0.61728395061728392</v>
      </c>
      <c r="DG19" s="396">
        <f ca="1">(60/INDIRECT("speed"&amp;$CK$2))*(length/1000)*ABS(DG$3-$CO19)/20</f>
        <v>1.2345679012345678</v>
      </c>
      <c r="DH19" s="396">
        <f ca="1">(60/INDIRECT("speed"&amp;$CK$2))*(length/1000)*ABS(DH$3-$CO19)/20</f>
        <v>1.8518518518518519</v>
      </c>
      <c r="DI19" s="396">
        <f ca="1">(60/INDIRECT("speed"&amp;$CK$2))*(length/1000)*ABS(DI$3-$CO19)/20</f>
        <v>2.4691358024691357</v>
      </c>
      <c r="DJ19" s="397">
        <f ca="1">(60/INDIRECT("speed"&amp;$CK$2))*(length/1000)*ABS(DJ$3-$CO19)/20</f>
        <v>3.0864197530864197</v>
      </c>
      <c r="DK19" s="213"/>
      <c r="DM19"/>
      <c r="DN19"/>
      <c r="DO19"/>
      <c r="DP19" s="209"/>
      <c r="DQ19"/>
      <c r="DR19"/>
      <c r="DS19"/>
      <c r="DT19"/>
      <c r="DU19"/>
      <c r="DV19"/>
      <c r="DW19"/>
      <c r="DX19"/>
      <c r="DY19"/>
      <c r="DZ19"/>
      <c r="EA19"/>
      <c r="EB19"/>
      <c r="EC19"/>
      <c r="ED19"/>
      <c r="EE19"/>
      <c r="EF19"/>
      <c r="EG19"/>
      <c r="EH19"/>
      <c r="EI19"/>
      <c r="EJ19"/>
      <c r="EK19"/>
      <c r="EL19"/>
      <c r="EM19"/>
      <c r="EN19"/>
      <c r="EP19"/>
      <c r="EQ19"/>
      <c r="ER19"/>
      <c r="ES19" s="209"/>
      <c r="ET19" s="13"/>
      <c r="EU19" s="13"/>
      <c r="EV19" s="13"/>
      <c r="EW19" s="13"/>
      <c r="EX19"/>
      <c r="EY19"/>
      <c r="EZ19"/>
      <c r="FA19"/>
      <c r="FB19"/>
      <c r="FC19"/>
      <c r="FD19"/>
      <c r="FE19"/>
      <c r="FF19"/>
      <c r="FG19"/>
      <c r="FH19"/>
      <c r="FI19"/>
      <c r="FJ19"/>
      <c r="FK19"/>
      <c r="FL19"/>
      <c r="FM19"/>
      <c r="FN19"/>
      <c r="FO19"/>
      <c r="FP19"/>
      <c r="FQ19"/>
      <c r="FS19" s="18" t="s">
        <v>62</v>
      </c>
      <c r="FT19" s="8"/>
      <c r="FU19" s="8"/>
      <c r="FV19" s="209"/>
      <c r="FW19" s="8"/>
      <c r="FX19" s="33">
        <v>16</v>
      </c>
      <c r="FY19" s="395">
        <f ca="1">(60/INDIRECT("speed"&amp;$FT$2))*(length/1000)*ABS(FY$3-$FX19)/20</f>
        <v>14.705882352941178</v>
      </c>
      <c r="FZ19" s="396">
        <f ca="1">(60/INDIRECT("speed"&amp;$FT$2))*(length/1000)*ABS(FZ$3-$FX19)/20</f>
        <v>13.725490196078431</v>
      </c>
      <c r="GA19" s="396">
        <f ca="1">(60/INDIRECT("speed"&amp;$FT$2))*(length/1000)*ABS(GA$3-$FX19)/20</f>
        <v>12.745098039215687</v>
      </c>
      <c r="GB19" s="396">
        <f ca="1">(60/INDIRECT("speed"&amp;$FT$2))*(length/1000)*ABS(GB$3-$FX19)/20</f>
        <v>11.764705882352942</v>
      </c>
      <c r="GC19" s="396">
        <f ca="1">(60/INDIRECT("speed"&amp;$FT$2))*(length/1000)*ABS(GC$3-$FX19)/20</f>
        <v>10.784313725490197</v>
      </c>
      <c r="GD19" s="396">
        <f ca="1">(60/INDIRECT("speed"&amp;$FT$2))*(length/1000)*ABS(GD$3-$FX19)/20</f>
        <v>9.8039215686274517</v>
      </c>
      <c r="GE19" s="396">
        <f ca="1">(60/INDIRECT("speed"&amp;$FT$2))*(length/1000)*ABS(GE$3-$FX19)/20</f>
        <v>8.8235294117647065</v>
      </c>
      <c r="GF19" s="396">
        <f ca="1">(60/INDIRECT("speed"&amp;$FT$2))*(length/1000)*ABS(GF$3-$FX19)/20</f>
        <v>7.8431372549019613</v>
      </c>
      <c r="GG19" s="396">
        <f ca="1">(60/INDIRECT("speed"&amp;$FT$2))*(length/1000)*ABS(GG$3-$FX19)/20</f>
        <v>6.8627450980392153</v>
      </c>
      <c r="GH19" s="396">
        <f ca="1">(60/INDIRECT("speed"&amp;$FT$2))*(length/1000)*ABS(GH$3-$FX19)/20</f>
        <v>5.882352941176471</v>
      </c>
      <c r="GI19" s="396">
        <f ca="1">(60/INDIRECT("speed"&amp;$FT$2))*(length/1000)*ABS(GI$3-$FX19)/20</f>
        <v>4.9019607843137258</v>
      </c>
      <c r="GJ19" s="396">
        <f ca="1">(60/INDIRECT("speed"&amp;$FT$2))*(length/1000)*ABS(GJ$3-$FX19)/20</f>
        <v>3.9215686274509807</v>
      </c>
      <c r="GK19" s="396">
        <f ca="1">(60/INDIRECT("speed"&amp;$FT$2))*(length/1000)*ABS(GK$3-$FX19)/20</f>
        <v>2.9411764705882355</v>
      </c>
      <c r="GL19" s="396">
        <f ca="1">(60/INDIRECT("speed"&amp;$FT$2))*(length/1000)*ABS(GL$3-$FX19)/20</f>
        <v>1.9607843137254903</v>
      </c>
      <c r="GM19" s="396">
        <f ca="1">(60/INDIRECT("speed"&amp;$FT$2))*(length/1000)*ABS(GM$3-$FX19)/20</f>
        <v>0.98039215686274517</v>
      </c>
      <c r="GN19" s="396">
        <f ca="1">(60/INDIRECT("speed"&amp;$FT$2))*(length/1000)*ABS(GN$3-$FX19)/20</f>
        <v>0</v>
      </c>
      <c r="GO19" s="396">
        <f ca="1">(60/INDIRECT("speed"&amp;$FT$2))*(length/1000)*ABS(GO$3-$FX19)/20</f>
        <v>0.98039215686274517</v>
      </c>
      <c r="GP19" s="396">
        <f ca="1">(60/INDIRECT("speed"&amp;$FT$2))*(length/1000)*ABS(GP$3-$FX19)/20</f>
        <v>1.9607843137254903</v>
      </c>
      <c r="GQ19" s="396">
        <f ca="1">(60/INDIRECT("speed"&amp;$FT$2))*(length/1000)*ABS(GQ$3-$FX19)/20</f>
        <v>2.9411764705882355</v>
      </c>
      <c r="GR19" s="396">
        <f ca="1">(60/INDIRECT("speed"&amp;$FT$2))*(length/1000)*ABS(GR$3-$FX19)/20</f>
        <v>3.9215686274509807</v>
      </c>
      <c r="GS19" s="397">
        <f ca="1">(60/INDIRECT("speed"&amp;$FT$2))*(length/1000)*ABS(GS$3-$FX19)/20</f>
        <v>4.9019607843137258</v>
      </c>
      <c r="GT19" s="213"/>
      <c r="GV19"/>
      <c r="GW19"/>
      <c r="GX19"/>
      <c r="GY19" s="209"/>
      <c r="GZ19"/>
      <c r="HA19"/>
      <c r="HB19"/>
      <c r="HC19"/>
      <c r="HD19"/>
      <c r="HE19"/>
      <c r="HF19"/>
      <c r="HG19"/>
      <c r="HH19"/>
      <c r="HI19"/>
      <c r="HJ19"/>
      <c r="HK19"/>
      <c r="HL19"/>
      <c r="HM19"/>
      <c r="HN19"/>
      <c r="HO19"/>
      <c r="HP19"/>
      <c r="HQ19"/>
      <c r="HR19"/>
      <c r="HS19"/>
      <c r="HT19"/>
      <c r="HU19"/>
      <c r="HV19"/>
      <c r="HW19"/>
    </row>
    <row r="20" spans="1:231" ht="15">
      <c r="A20" s="18" t="s">
        <v>63</v>
      </c>
      <c r="B20" s="8"/>
      <c r="C20" s="8"/>
      <c r="D20" s="209"/>
      <c r="E20" s="8"/>
      <c r="F20" s="33">
        <v>17</v>
      </c>
      <c r="G20" s="395">
        <f ca="1">(60/INDIRECT("speed"&amp;B$2))*(length/1000)*ABS(G$3-$F20)/20</f>
        <v>9.8765432098765427</v>
      </c>
      <c r="H20" s="396">
        <f ca="1">(60/INDIRECT("speed"&amp;B$2))*(length/1000)*ABS(H$3-$F20)/20</f>
        <v>9.2592592592592595</v>
      </c>
      <c r="I20" s="396">
        <f ca="1">(60/INDIRECT("speed"&amp;B$2))*(length/1000)*ABS(I$3-$F20)/20</f>
        <v>8.6419753086419746</v>
      </c>
      <c r="J20" s="396">
        <f ca="1">(60/INDIRECT("speed"&amp;B$2))*(length/1000)*ABS(J$3-$F20)/20</f>
        <v>8.0246913580246915</v>
      </c>
      <c r="K20" s="396">
        <f ca="1">(60/INDIRECT("speed"&amp;B$2))*(length/1000)*ABS(K$3-$F20)/20</f>
        <v>7.4074074074074074</v>
      </c>
      <c r="L20" s="396">
        <f ca="1">(60/INDIRECT("speed"&amp;B$2))*(length/1000)*ABS(L$3-$F20)/20</f>
        <v>6.7901234567901225</v>
      </c>
      <c r="M20" s="396">
        <f ca="1">(60/INDIRECT("speed"&amp;B$2))*(length/1000)*ABS(M$3-$F20)/20</f>
        <v>6.1728395061728394</v>
      </c>
      <c r="N20" s="396">
        <f ca="1">(60/INDIRECT("speed"&amp;B$2))*(length/1000)*ABS(N$3-$F20)/20</f>
        <v>5.5555555555555554</v>
      </c>
      <c r="O20" s="396">
        <f ca="1">(60/INDIRECT("speed"&amp;B$2))*(length/1000)*ABS(O$3-$F20)/20</f>
        <v>4.9382716049382713</v>
      </c>
      <c r="P20" s="396">
        <f ca="1">(60/INDIRECT("speed"&amp;B$2))*(length/1000)*ABS(P$3-$F20)/20</f>
        <v>4.3209876543209873</v>
      </c>
      <c r="Q20" s="396">
        <f ca="1">(60/INDIRECT("speed"&amp;B$2))*(length/1000)*ABS(Q$3-$F20)/20</f>
        <v>3.7037037037037037</v>
      </c>
      <c r="R20" s="396">
        <f ca="1">(60/INDIRECT("speed"&amp;B$2))*(length/1000)*ABS(R$3-$F20)/20</f>
        <v>3.0864197530864197</v>
      </c>
      <c r="S20" s="396">
        <f ca="1">(60/INDIRECT("speed"&amp;B$2))*(length/1000)*ABS(S$3-$F20)/20</f>
        <v>2.4691358024691357</v>
      </c>
      <c r="T20" s="396">
        <f ca="1">(60/INDIRECT("speed"&amp;B$2))*(length/1000)*ABS(T$3-$F20)/20</f>
        <v>1.8518518518518519</v>
      </c>
      <c r="U20" s="396">
        <f ca="1">(60/INDIRECT("speed"&amp;B$2))*(length/1000)*ABS(U$3-$F20)/20</f>
        <v>1.2345679012345678</v>
      </c>
      <c r="V20" s="396">
        <f ca="1">(60/INDIRECT("speed"&amp;B$2))*(length/1000)*ABS(V$3-$F20)/20</f>
        <v>0.61728395061728392</v>
      </c>
      <c r="W20" s="396">
        <f ca="1">(60/INDIRECT("speed"&amp;B$2))*(length/1000)*ABS(W$3-$F20)/20</f>
        <v>0</v>
      </c>
      <c r="X20" s="396">
        <f ca="1">(60/INDIRECT("speed"&amp;B$2))*(length/1000)*ABS(X$3-$F20)/20</f>
        <v>0.61728395061728392</v>
      </c>
      <c r="Y20" s="396">
        <f ca="1">(60/INDIRECT("speed"&amp;B$2))*(length/1000)*ABS(Y$3-$F20)/20</f>
        <v>1.2345679012345678</v>
      </c>
      <c r="Z20" s="396">
        <f ca="1">(60/INDIRECT("speed"&amp;B$2))*(length/1000)*ABS(Z$3-$F20)/20</f>
        <v>1.8518518518518519</v>
      </c>
      <c r="AA20" s="397">
        <f ca="1">(60/INDIRECT("speed"&amp;B$2))*(length/1000)*ABS(AA$3-$F20)/20</f>
        <v>2.4691358024691357</v>
      </c>
      <c r="AB20" s="213"/>
      <c r="AD20"/>
      <c r="AE20"/>
      <c r="AF20"/>
      <c r="AG20" s="209"/>
      <c r="AH20"/>
      <c r="AI20"/>
      <c r="AJ20"/>
      <c r="AK20"/>
      <c r="AL20"/>
      <c r="AM20"/>
      <c r="AN20"/>
      <c r="AO20"/>
      <c r="AP20"/>
      <c r="AQ20"/>
      <c r="AR20"/>
      <c r="AS20"/>
      <c r="AT20"/>
      <c r="AU20"/>
      <c r="AV20"/>
      <c r="AW20"/>
      <c r="AX20"/>
      <c r="AY20"/>
      <c r="AZ20"/>
      <c r="BA20"/>
      <c r="BB20"/>
      <c r="BC20"/>
      <c r="BD20"/>
      <c r="BE20"/>
      <c r="BG20"/>
      <c r="BH20"/>
      <c r="BI20"/>
      <c r="BJ20" s="209"/>
      <c r="BK20"/>
      <c r="BL20"/>
      <c r="BM20"/>
      <c r="BN20"/>
      <c r="BO20"/>
      <c r="BP20"/>
      <c r="BQ20"/>
      <c r="BR20"/>
      <c r="BS20"/>
      <c r="BT20"/>
      <c r="BU20"/>
      <c r="BV20"/>
      <c r="BW20"/>
      <c r="BX20"/>
      <c r="BY20"/>
      <c r="BZ20"/>
      <c r="CA20"/>
      <c r="CB20"/>
      <c r="CC20"/>
      <c r="CD20"/>
      <c r="CE20"/>
      <c r="CF20"/>
      <c r="CG20"/>
      <c r="CH20"/>
      <c r="CJ20" s="18" t="s">
        <v>63</v>
      </c>
      <c r="CK20" s="8"/>
      <c r="CL20" s="8"/>
      <c r="CM20" s="209"/>
      <c r="CN20" s="8"/>
      <c r="CO20" s="33">
        <v>17</v>
      </c>
      <c r="CP20" s="395">
        <f ca="1">(60/INDIRECT("speed"&amp;$CK$2))*(length/1000)*ABS(CP$3-$CO20)/20</f>
        <v>9.8765432098765427</v>
      </c>
      <c r="CQ20" s="396">
        <f ca="1">(60/INDIRECT("speed"&amp;$CK$2))*(length/1000)*ABS(CQ$3-$CO20)/20</f>
        <v>9.2592592592592595</v>
      </c>
      <c r="CR20" s="396">
        <f ca="1">(60/INDIRECT("speed"&amp;$CK$2))*(length/1000)*ABS(CR$3-$CO20)/20</f>
        <v>8.6419753086419746</v>
      </c>
      <c r="CS20" s="396">
        <f ca="1">(60/INDIRECT("speed"&amp;$CK$2))*(length/1000)*ABS(CS$3-$CO20)/20</f>
        <v>8.0246913580246915</v>
      </c>
      <c r="CT20" s="396">
        <f ca="1">(60/INDIRECT("speed"&amp;$CK$2))*(length/1000)*ABS(CT$3-$CO20)/20</f>
        <v>7.4074074074074074</v>
      </c>
      <c r="CU20" s="396">
        <f ca="1">(60/INDIRECT("speed"&amp;$CK$2))*(length/1000)*ABS(CU$3-$CO20)/20</f>
        <v>6.7901234567901225</v>
      </c>
      <c r="CV20" s="396">
        <f ca="1">(60/INDIRECT("speed"&amp;$CK$2))*(length/1000)*ABS(CV$3-$CO20)/20</f>
        <v>6.1728395061728394</v>
      </c>
      <c r="CW20" s="396">
        <f ca="1">(60/INDIRECT("speed"&amp;$CK$2))*(length/1000)*ABS(CW$3-$CO20)/20</f>
        <v>5.5555555555555554</v>
      </c>
      <c r="CX20" s="396">
        <f ca="1">(60/INDIRECT("speed"&amp;$CK$2))*(length/1000)*ABS(CX$3-$CO20)/20</f>
        <v>4.9382716049382713</v>
      </c>
      <c r="CY20" s="396">
        <f ca="1">(60/INDIRECT("speed"&amp;$CK$2))*(length/1000)*ABS(CY$3-$CO20)/20</f>
        <v>4.3209876543209873</v>
      </c>
      <c r="CZ20" s="396">
        <f ca="1">(60/INDIRECT("speed"&amp;$CK$2))*(length/1000)*ABS(CZ$3-$CO20)/20</f>
        <v>3.7037037037037037</v>
      </c>
      <c r="DA20" s="396">
        <f ca="1">(60/INDIRECT("speed"&amp;$CK$2))*(length/1000)*ABS(DA$3-$CO20)/20</f>
        <v>3.0864197530864197</v>
      </c>
      <c r="DB20" s="396">
        <f ca="1">(60/INDIRECT("speed"&amp;$CK$2))*(length/1000)*ABS(DB$3-$CO20)/20</f>
        <v>2.4691358024691357</v>
      </c>
      <c r="DC20" s="396">
        <f ca="1">(60/INDIRECT("speed"&amp;$CK$2))*(length/1000)*ABS(DC$3-$CO20)/20</f>
        <v>1.8518518518518519</v>
      </c>
      <c r="DD20" s="396">
        <f ca="1">(60/INDIRECT("speed"&amp;$CK$2))*(length/1000)*ABS(DD$3-$CO20)/20</f>
        <v>1.2345679012345678</v>
      </c>
      <c r="DE20" s="396">
        <f ca="1">(60/INDIRECT("speed"&amp;$CK$2))*(length/1000)*ABS(DE$3-$CO20)/20</f>
        <v>0.61728395061728392</v>
      </c>
      <c r="DF20" s="396">
        <f ca="1">(60/INDIRECT("speed"&amp;$CK$2))*(length/1000)*ABS(DF$3-$CO20)/20</f>
        <v>0</v>
      </c>
      <c r="DG20" s="396">
        <f ca="1">(60/INDIRECT("speed"&amp;$CK$2))*(length/1000)*ABS(DG$3-$CO20)/20</f>
        <v>0.61728395061728392</v>
      </c>
      <c r="DH20" s="396">
        <f ca="1">(60/INDIRECT("speed"&amp;$CK$2))*(length/1000)*ABS(DH$3-$CO20)/20</f>
        <v>1.2345679012345678</v>
      </c>
      <c r="DI20" s="396">
        <f ca="1">(60/INDIRECT("speed"&amp;$CK$2))*(length/1000)*ABS(DI$3-$CO20)/20</f>
        <v>1.8518518518518519</v>
      </c>
      <c r="DJ20" s="397">
        <f ca="1">(60/INDIRECT("speed"&amp;$CK$2))*(length/1000)*ABS(DJ$3-$CO20)/20</f>
        <v>2.4691358024691357</v>
      </c>
      <c r="DK20" s="213"/>
      <c r="DM20"/>
      <c r="DN20"/>
      <c r="DO20"/>
      <c r="DP20" s="209"/>
      <c r="DQ20"/>
      <c r="DR20"/>
      <c r="DS20"/>
      <c r="DT20"/>
      <c r="DU20"/>
      <c r="DV20"/>
      <c r="DW20"/>
      <c r="DX20"/>
      <c r="DY20"/>
      <c r="DZ20"/>
      <c r="EA20"/>
      <c r="EB20"/>
      <c r="EC20"/>
      <c r="ED20"/>
      <c r="EE20"/>
      <c r="EF20"/>
      <c r="EG20"/>
      <c r="EH20"/>
      <c r="EI20"/>
      <c r="EJ20"/>
      <c r="EK20"/>
      <c r="EL20"/>
      <c r="EM20"/>
      <c r="EN20"/>
      <c r="EP20"/>
      <c r="EQ20"/>
      <c r="ER20"/>
      <c r="ES20" s="209"/>
      <c r="ET20" s="13"/>
      <c r="EU20" s="13"/>
      <c r="EV20" s="13"/>
      <c r="EW20" s="13"/>
      <c r="EX20"/>
      <c r="EY20"/>
      <c r="EZ20"/>
      <c r="FA20"/>
      <c r="FB20"/>
      <c r="FC20"/>
      <c r="FD20"/>
      <c r="FE20"/>
      <c r="FF20"/>
      <c r="FG20"/>
      <c r="FH20"/>
      <c r="FI20"/>
      <c r="FJ20"/>
      <c r="FK20"/>
      <c r="FL20"/>
      <c r="FM20"/>
      <c r="FN20"/>
      <c r="FO20"/>
      <c r="FP20"/>
      <c r="FQ20"/>
      <c r="FS20" s="18" t="s">
        <v>63</v>
      </c>
      <c r="FT20" s="8"/>
      <c r="FU20" s="8"/>
      <c r="FV20" s="209"/>
      <c r="FW20" s="8"/>
      <c r="FX20" s="33">
        <v>17</v>
      </c>
      <c r="FY20" s="395">
        <f ca="1">(60/INDIRECT("speed"&amp;$FT$2))*(length/1000)*ABS(FY$3-$FX20)/20</f>
        <v>15.686274509803923</v>
      </c>
      <c r="FZ20" s="396">
        <f ca="1">(60/INDIRECT("speed"&amp;$FT$2))*(length/1000)*ABS(FZ$3-$FX20)/20</f>
        <v>14.705882352941178</v>
      </c>
      <c r="GA20" s="396">
        <f ca="1">(60/INDIRECT("speed"&amp;$FT$2))*(length/1000)*ABS(GA$3-$FX20)/20</f>
        <v>13.725490196078431</v>
      </c>
      <c r="GB20" s="396">
        <f ca="1">(60/INDIRECT("speed"&amp;$FT$2))*(length/1000)*ABS(GB$3-$FX20)/20</f>
        <v>12.745098039215687</v>
      </c>
      <c r="GC20" s="396">
        <f ca="1">(60/INDIRECT("speed"&amp;$FT$2))*(length/1000)*ABS(GC$3-$FX20)/20</f>
        <v>11.764705882352942</v>
      </c>
      <c r="GD20" s="396">
        <f ca="1">(60/INDIRECT("speed"&amp;$FT$2))*(length/1000)*ABS(GD$3-$FX20)/20</f>
        <v>10.784313725490197</v>
      </c>
      <c r="GE20" s="396">
        <f ca="1">(60/INDIRECT("speed"&amp;$FT$2))*(length/1000)*ABS(GE$3-$FX20)/20</f>
        <v>9.8039215686274517</v>
      </c>
      <c r="GF20" s="396">
        <f ca="1">(60/INDIRECT("speed"&amp;$FT$2))*(length/1000)*ABS(GF$3-$FX20)/20</f>
        <v>8.8235294117647065</v>
      </c>
      <c r="GG20" s="396">
        <f ca="1">(60/INDIRECT("speed"&amp;$FT$2))*(length/1000)*ABS(GG$3-$FX20)/20</f>
        <v>7.8431372549019613</v>
      </c>
      <c r="GH20" s="396">
        <f ca="1">(60/INDIRECT("speed"&amp;$FT$2))*(length/1000)*ABS(GH$3-$FX20)/20</f>
        <v>6.8627450980392153</v>
      </c>
      <c r="GI20" s="396">
        <f ca="1">(60/INDIRECT("speed"&amp;$FT$2))*(length/1000)*ABS(GI$3-$FX20)/20</f>
        <v>5.882352941176471</v>
      </c>
      <c r="GJ20" s="396">
        <f ca="1">(60/INDIRECT("speed"&amp;$FT$2))*(length/1000)*ABS(GJ$3-$FX20)/20</f>
        <v>4.9019607843137258</v>
      </c>
      <c r="GK20" s="396">
        <f ca="1">(60/INDIRECT("speed"&amp;$FT$2))*(length/1000)*ABS(GK$3-$FX20)/20</f>
        <v>3.9215686274509807</v>
      </c>
      <c r="GL20" s="396">
        <f ca="1">(60/INDIRECT("speed"&amp;$FT$2))*(length/1000)*ABS(GL$3-$FX20)/20</f>
        <v>2.9411764705882355</v>
      </c>
      <c r="GM20" s="396">
        <f ca="1">(60/INDIRECT("speed"&amp;$FT$2))*(length/1000)*ABS(GM$3-$FX20)/20</f>
        <v>1.9607843137254903</v>
      </c>
      <c r="GN20" s="396">
        <f ca="1">(60/INDIRECT("speed"&amp;$FT$2))*(length/1000)*ABS(GN$3-$FX20)/20</f>
        <v>0.98039215686274517</v>
      </c>
      <c r="GO20" s="396">
        <f ca="1">(60/INDIRECT("speed"&amp;$FT$2))*(length/1000)*ABS(GO$3-$FX20)/20</f>
        <v>0</v>
      </c>
      <c r="GP20" s="396">
        <f ca="1">(60/INDIRECT("speed"&amp;$FT$2))*(length/1000)*ABS(GP$3-$FX20)/20</f>
        <v>0.98039215686274517</v>
      </c>
      <c r="GQ20" s="396">
        <f ca="1">(60/INDIRECT("speed"&amp;$FT$2))*(length/1000)*ABS(GQ$3-$FX20)/20</f>
        <v>1.9607843137254903</v>
      </c>
      <c r="GR20" s="396">
        <f ca="1">(60/INDIRECT("speed"&amp;$FT$2))*(length/1000)*ABS(GR$3-$FX20)/20</f>
        <v>2.9411764705882355</v>
      </c>
      <c r="GS20" s="397">
        <f ca="1">(60/INDIRECT("speed"&amp;$FT$2))*(length/1000)*ABS(GS$3-$FX20)/20</f>
        <v>3.9215686274509807</v>
      </c>
      <c r="GT20" s="213"/>
      <c r="GV20"/>
      <c r="GW20"/>
      <c r="GX20"/>
      <c r="GY20" s="209"/>
      <c r="GZ20"/>
      <c r="HA20"/>
      <c r="HB20"/>
      <c r="HC20"/>
      <c r="HD20"/>
      <c r="HE20"/>
      <c r="HF20"/>
      <c r="HG20"/>
      <c r="HH20"/>
      <c r="HI20"/>
      <c r="HJ20"/>
      <c r="HK20"/>
      <c r="HL20"/>
      <c r="HM20"/>
      <c r="HN20"/>
      <c r="HO20"/>
      <c r="HP20"/>
      <c r="HQ20"/>
      <c r="HR20"/>
      <c r="HS20"/>
      <c r="HT20"/>
      <c r="HU20"/>
      <c r="HV20"/>
      <c r="HW20"/>
    </row>
    <row r="21" spans="1:231" ht="15">
      <c r="A21" s="18" t="s">
        <v>64</v>
      </c>
      <c r="B21" s="8"/>
      <c r="C21" s="8"/>
      <c r="D21" s="209"/>
      <c r="E21" s="8"/>
      <c r="F21" s="33">
        <v>18</v>
      </c>
      <c r="G21" s="395">
        <f ca="1">(60/INDIRECT("speed"&amp;B$2))*(length/1000)*ABS(G$3-$F21)/20</f>
        <v>10.493827160493826</v>
      </c>
      <c r="H21" s="396">
        <f ca="1">(60/INDIRECT("speed"&amp;B$2))*(length/1000)*ABS(H$3-$F21)/20</f>
        <v>9.8765432098765427</v>
      </c>
      <c r="I21" s="396">
        <f ca="1">(60/INDIRECT("speed"&amp;B$2))*(length/1000)*ABS(I$3-$F21)/20</f>
        <v>9.2592592592592595</v>
      </c>
      <c r="J21" s="396">
        <f ca="1">(60/INDIRECT("speed"&amp;B$2))*(length/1000)*ABS(J$3-$F21)/20</f>
        <v>8.6419753086419746</v>
      </c>
      <c r="K21" s="396">
        <f ca="1">(60/INDIRECT("speed"&amp;B$2))*(length/1000)*ABS(K$3-$F21)/20</f>
        <v>8.0246913580246915</v>
      </c>
      <c r="L21" s="396">
        <f ca="1">(60/INDIRECT("speed"&amp;B$2))*(length/1000)*ABS(L$3-$F21)/20</f>
        <v>7.4074074074074074</v>
      </c>
      <c r="M21" s="396">
        <f ca="1">(60/INDIRECT("speed"&amp;B$2))*(length/1000)*ABS(M$3-$F21)/20</f>
        <v>6.7901234567901225</v>
      </c>
      <c r="N21" s="396">
        <f ca="1">(60/INDIRECT("speed"&amp;B$2))*(length/1000)*ABS(N$3-$F21)/20</f>
        <v>6.1728395061728394</v>
      </c>
      <c r="O21" s="396">
        <f ca="1">(60/INDIRECT("speed"&amp;B$2))*(length/1000)*ABS(O$3-$F21)/20</f>
        <v>5.5555555555555554</v>
      </c>
      <c r="P21" s="396">
        <f ca="1">(60/INDIRECT("speed"&amp;B$2))*(length/1000)*ABS(P$3-$F21)/20</f>
        <v>4.9382716049382713</v>
      </c>
      <c r="Q21" s="396">
        <f ca="1">(60/INDIRECT("speed"&amp;B$2))*(length/1000)*ABS(Q$3-$F21)/20</f>
        <v>4.3209876543209873</v>
      </c>
      <c r="R21" s="396">
        <f ca="1">(60/INDIRECT("speed"&amp;B$2))*(length/1000)*ABS(R$3-$F21)/20</f>
        <v>3.7037037037037037</v>
      </c>
      <c r="S21" s="396">
        <f ca="1">(60/INDIRECT("speed"&amp;B$2))*(length/1000)*ABS(S$3-$F21)/20</f>
        <v>3.0864197530864197</v>
      </c>
      <c r="T21" s="396">
        <f ca="1">(60/INDIRECT("speed"&amp;B$2))*(length/1000)*ABS(T$3-$F21)/20</f>
        <v>2.4691358024691357</v>
      </c>
      <c r="U21" s="396">
        <f ca="1">(60/INDIRECT("speed"&amp;B$2))*(length/1000)*ABS(U$3-$F21)/20</f>
        <v>1.8518518518518519</v>
      </c>
      <c r="V21" s="396">
        <f ca="1">(60/INDIRECT("speed"&amp;B$2))*(length/1000)*ABS(V$3-$F21)/20</f>
        <v>1.2345679012345678</v>
      </c>
      <c r="W21" s="396">
        <f ca="1">(60/INDIRECT("speed"&amp;B$2))*(length/1000)*ABS(W$3-$F21)/20</f>
        <v>0.61728395061728392</v>
      </c>
      <c r="X21" s="396">
        <f ca="1">(60/INDIRECT("speed"&amp;B$2))*(length/1000)*ABS(X$3-$F21)/20</f>
        <v>0</v>
      </c>
      <c r="Y21" s="396">
        <f ca="1">(60/INDIRECT("speed"&amp;B$2))*(length/1000)*ABS(Y$3-$F21)/20</f>
        <v>0.61728395061728392</v>
      </c>
      <c r="Z21" s="396">
        <f ca="1">(60/INDIRECT("speed"&amp;B$2))*(length/1000)*ABS(Z$3-$F21)/20</f>
        <v>1.2345679012345678</v>
      </c>
      <c r="AA21" s="397">
        <f ca="1">(60/INDIRECT("speed"&amp;B$2))*(length/1000)*ABS(AA$3-$F21)/20</f>
        <v>1.8518518518518519</v>
      </c>
      <c r="AB21" s="213"/>
      <c r="AD21"/>
      <c r="AE21"/>
      <c r="AF21"/>
      <c r="AG21" s="209"/>
      <c r="AH21"/>
      <c r="AI21"/>
      <c r="AJ21"/>
      <c r="AK21"/>
      <c r="AL21"/>
      <c r="AM21"/>
      <c r="AN21"/>
      <c r="AO21"/>
      <c r="AP21"/>
      <c r="AQ21"/>
      <c r="AR21"/>
      <c r="AS21"/>
      <c r="AT21"/>
      <c r="AU21"/>
      <c r="AV21"/>
      <c r="AW21"/>
      <c r="AX21"/>
      <c r="AY21"/>
      <c r="AZ21"/>
      <c r="BA21"/>
      <c r="BB21"/>
      <c r="BC21"/>
      <c r="BD21"/>
      <c r="BE21"/>
      <c r="BG21"/>
      <c r="BH21"/>
      <c r="BI21"/>
      <c r="BJ21" s="209"/>
      <c r="BK21"/>
      <c r="BL21"/>
      <c r="BM21"/>
      <c r="BN21"/>
      <c r="BO21"/>
      <c r="BP21"/>
      <c r="BQ21"/>
      <c r="BR21"/>
      <c r="BS21"/>
      <c r="BT21"/>
      <c r="BU21"/>
      <c r="BV21"/>
      <c r="BW21"/>
      <c r="BX21"/>
      <c r="BY21"/>
      <c r="BZ21"/>
      <c r="CA21"/>
      <c r="CB21"/>
      <c r="CC21"/>
      <c r="CD21"/>
      <c r="CE21"/>
      <c r="CF21"/>
      <c r="CG21"/>
      <c r="CH21"/>
      <c r="CJ21" s="18" t="s">
        <v>64</v>
      </c>
      <c r="CK21" s="8"/>
      <c r="CL21" s="8"/>
      <c r="CM21" s="209"/>
      <c r="CN21" s="8"/>
      <c r="CO21" s="33">
        <v>18</v>
      </c>
      <c r="CP21" s="395">
        <f ca="1">(60/INDIRECT("speed"&amp;$CK$2))*(length/1000)*ABS(CP$3-$CO21)/20</f>
        <v>10.493827160493826</v>
      </c>
      <c r="CQ21" s="396">
        <f ca="1">(60/INDIRECT("speed"&amp;$CK$2))*(length/1000)*ABS(CQ$3-$CO21)/20</f>
        <v>9.8765432098765427</v>
      </c>
      <c r="CR21" s="396">
        <f ca="1">(60/INDIRECT("speed"&amp;$CK$2))*(length/1000)*ABS(CR$3-$CO21)/20</f>
        <v>9.2592592592592595</v>
      </c>
      <c r="CS21" s="396">
        <f ca="1">(60/INDIRECT("speed"&amp;$CK$2))*(length/1000)*ABS(CS$3-$CO21)/20</f>
        <v>8.6419753086419746</v>
      </c>
      <c r="CT21" s="396">
        <f ca="1">(60/INDIRECT("speed"&amp;$CK$2))*(length/1000)*ABS(CT$3-$CO21)/20</f>
        <v>8.0246913580246915</v>
      </c>
      <c r="CU21" s="396">
        <f ca="1">(60/INDIRECT("speed"&amp;$CK$2))*(length/1000)*ABS(CU$3-$CO21)/20</f>
        <v>7.4074074074074074</v>
      </c>
      <c r="CV21" s="396">
        <f ca="1">(60/INDIRECT("speed"&amp;$CK$2))*(length/1000)*ABS(CV$3-$CO21)/20</f>
        <v>6.7901234567901225</v>
      </c>
      <c r="CW21" s="396">
        <f ca="1">(60/INDIRECT("speed"&amp;$CK$2))*(length/1000)*ABS(CW$3-$CO21)/20</f>
        <v>6.1728395061728394</v>
      </c>
      <c r="CX21" s="396">
        <f ca="1">(60/INDIRECT("speed"&amp;$CK$2))*(length/1000)*ABS(CX$3-$CO21)/20</f>
        <v>5.5555555555555554</v>
      </c>
      <c r="CY21" s="396">
        <f ca="1">(60/INDIRECT("speed"&amp;$CK$2))*(length/1000)*ABS(CY$3-$CO21)/20</f>
        <v>4.9382716049382713</v>
      </c>
      <c r="CZ21" s="396">
        <f ca="1">(60/INDIRECT("speed"&amp;$CK$2))*(length/1000)*ABS(CZ$3-$CO21)/20</f>
        <v>4.3209876543209873</v>
      </c>
      <c r="DA21" s="396">
        <f ca="1">(60/INDIRECT("speed"&amp;$CK$2))*(length/1000)*ABS(DA$3-$CO21)/20</f>
        <v>3.7037037037037037</v>
      </c>
      <c r="DB21" s="396">
        <f ca="1">(60/INDIRECT("speed"&amp;$CK$2))*(length/1000)*ABS(DB$3-$CO21)/20</f>
        <v>3.0864197530864197</v>
      </c>
      <c r="DC21" s="396">
        <f ca="1">(60/INDIRECT("speed"&amp;$CK$2))*(length/1000)*ABS(DC$3-$CO21)/20</f>
        <v>2.4691358024691357</v>
      </c>
      <c r="DD21" s="396">
        <f ca="1">(60/INDIRECT("speed"&amp;$CK$2))*(length/1000)*ABS(DD$3-$CO21)/20</f>
        <v>1.8518518518518519</v>
      </c>
      <c r="DE21" s="396">
        <f ca="1">(60/INDIRECT("speed"&amp;$CK$2))*(length/1000)*ABS(DE$3-$CO21)/20</f>
        <v>1.2345679012345678</v>
      </c>
      <c r="DF21" s="396">
        <f ca="1">(60/INDIRECT("speed"&amp;$CK$2))*(length/1000)*ABS(DF$3-$CO21)/20</f>
        <v>0.61728395061728392</v>
      </c>
      <c r="DG21" s="396">
        <f ca="1">(60/INDIRECT("speed"&amp;$CK$2))*(length/1000)*ABS(DG$3-$CO21)/20</f>
        <v>0</v>
      </c>
      <c r="DH21" s="396">
        <f ca="1">(60/INDIRECT("speed"&amp;$CK$2))*(length/1000)*ABS(DH$3-$CO21)/20</f>
        <v>0.61728395061728392</v>
      </c>
      <c r="DI21" s="396">
        <f ca="1">(60/INDIRECT("speed"&amp;$CK$2))*(length/1000)*ABS(DI$3-$CO21)/20</f>
        <v>1.2345679012345678</v>
      </c>
      <c r="DJ21" s="397">
        <f ca="1">(60/INDIRECT("speed"&amp;$CK$2))*(length/1000)*ABS(DJ$3-$CO21)/20</f>
        <v>1.8518518518518519</v>
      </c>
      <c r="DK21" s="213"/>
      <c r="DM21"/>
      <c r="DN21"/>
      <c r="DO21"/>
      <c r="DP21" s="209"/>
      <c r="DQ21"/>
      <c r="DR21"/>
      <c r="DS21"/>
      <c r="DT21"/>
      <c r="DU21"/>
      <c r="DV21"/>
      <c r="DW21"/>
      <c r="DX21"/>
      <c r="DY21"/>
      <c r="DZ21"/>
      <c r="EA21"/>
      <c r="EB21"/>
      <c r="EC21"/>
      <c r="ED21"/>
      <c r="EE21"/>
      <c r="EF21"/>
      <c r="EG21"/>
      <c r="EH21"/>
      <c r="EI21"/>
      <c r="EJ21"/>
      <c r="EK21"/>
      <c r="EL21"/>
      <c r="EM21"/>
      <c r="EN21"/>
      <c r="EP21"/>
      <c r="EQ21"/>
      <c r="ER21"/>
      <c r="ES21" s="209"/>
      <c r="ET21" s="13"/>
      <c r="EU21" s="13"/>
      <c r="EV21" s="13"/>
      <c r="EW21" s="13"/>
      <c r="EX21"/>
      <c r="EY21"/>
      <c r="EZ21"/>
      <c r="FA21"/>
      <c r="FB21"/>
      <c r="FC21"/>
      <c r="FD21"/>
      <c r="FE21"/>
      <c r="FF21"/>
      <c r="FG21"/>
      <c r="FH21"/>
      <c r="FI21"/>
      <c r="FJ21"/>
      <c r="FK21"/>
      <c r="FL21"/>
      <c r="FM21"/>
      <c r="FN21"/>
      <c r="FO21"/>
      <c r="FP21"/>
      <c r="FQ21"/>
      <c r="FS21" s="18" t="s">
        <v>64</v>
      </c>
      <c r="FT21" s="8"/>
      <c r="FU21" s="8"/>
      <c r="FV21" s="209"/>
      <c r="FW21" s="8"/>
      <c r="FX21" s="33">
        <v>18</v>
      </c>
      <c r="FY21" s="395">
        <f ca="1">(60/INDIRECT("speed"&amp;$FT$2))*(length/1000)*ABS(FY$3-$FX21)/20</f>
        <v>16.666666666666668</v>
      </c>
      <c r="FZ21" s="396">
        <f ca="1">(60/INDIRECT("speed"&amp;$FT$2))*(length/1000)*ABS(FZ$3-$FX21)/20</f>
        <v>15.686274509803923</v>
      </c>
      <c r="GA21" s="396">
        <f ca="1">(60/INDIRECT("speed"&amp;$FT$2))*(length/1000)*ABS(GA$3-$FX21)/20</f>
        <v>14.705882352941178</v>
      </c>
      <c r="GB21" s="396">
        <f ca="1">(60/INDIRECT("speed"&amp;$FT$2))*(length/1000)*ABS(GB$3-$FX21)/20</f>
        <v>13.725490196078431</v>
      </c>
      <c r="GC21" s="396">
        <f ca="1">(60/INDIRECT("speed"&amp;$FT$2))*(length/1000)*ABS(GC$3-$FX21)/20</f>
        <v>12.745098039215687</v>
      </c>
      <c r="GD21" s="396">
        <f ca="1">(60/INDIRECT("speed"&amp;$FT$2))*(length/1000)*ABS(GD$3-$FX21)/20</f>
        <v>11.764705882352942</v>
      </c>
      <c r="GE21" s="396">
        <f ca="1">(60/INDIRECT("speed"&amp;$FT$2))*(length/1000)*ABS(GE$3-$FX21)/20</f>
        <v>10.784313725490197</v>
      </c>
      <c r="GF21" s="396">
        <f ca="1">(60/INDIRECT("speed"&amp;$FT$2))*(length/1000)*ABS(GF$3-$FX21)/20</f>
        <v>9.8039215686274517</v>
      </c>
      <c r="GG21" s="396">
        <f ca="1">(60/INDIRECT("speed"&amp;$FT$2))*(length/1000)*ABS(GG$3-$FX21)/20</f>
        <v>8.8235294117647065</v>
      </c>
      <c r="GH21" s="396">
        <f ca="1">(60/INDIRECT("speed"&amp;$FT$2))*(length/1000)*ABS(GH$3-$FX21)/20</f>
        <v>7.8431372549019613</v>
      </c>
      <c r="GI21" s="396">
        <f ca="1">(60/INDIRECT("speed"&amp;$FT$2))*(length/1000)*ABS(GI$3-$FX21)/20</f>
        <v>6.8627450980392153</v>
      </c>
      <c r="GJ21" s="396">
        <f ca="1">(60/INDIRECT("speed"&amp;$FT$2))*(length/1000)*ABS(GJ$3-$FX21)/20</f>
        <v>5.882352941176471</v>
      </c>
      <c r="GK21" s="396">
        <f ca="1">(60/INDIRECT("speed"&amp;$FT$2))*(length/1000)*ABS(GK$3-$FX21)/20</f>
        <v>4.9019607843137258</v>
      </c>
      <c r="GL21" s="396">
        <f ca="1">(60/INDIRECT("speed"&amp;$FT$2))*(length/1000)*ABS(GL$3-$FX21)/20</f>
        <v>3.9215686274509807</v>
      </c>
      <c r="GM21" s="396">
        <f ca="1">(60/INDIRECT("speed"&amp;$FT$2))*(length/1000)*ABS(GM$3-$FX21)/20</f>
        <v>2.9411764705882355</v>
      </c>
      <c r="GN21" s="396">
        <f ca="1">(60/INDIRECT("speed"&amp;$FT$2))*(length/1000)*ABS(GN$3-$FX21)/20</f>
        <v>1.9607843137254903</v>
      </c>
      <c r="GO21" s="396">
        <f ca="1">(60/INDIRECT("speed"&amp;$FT$2))*(length/1000)*ABS(GO$3-$FX21)/20</f>
        <v>0.98039215686274517</v>
      </c>
      <c r="GP21" s="396">
        <f ca="1">(60/INDIRECT("speed"&amp;$FT$2))*(length/1000)*ABS(GP$3-$FX21)/20</f>
        <v>0</v>
      </c>
      <c r="GQ21" s="396">
        <f ca="1">(60/INDIRECT("speed"&amp;$FT$2))*(length/1000)*ABS(GQ$3-$FX21)/20</f>
        <v>0.98039215686274517</v>
      </c>
      <c r="GR21" s="396">
        <f ca="1">(60/INDIRECT("speed"&amp;$FT$2))*(length/1000)*ABS(GR$3-$FX21)/20</f>
        <v>1.9607843137254903</v>
      </c>
      <c r="GS21" s="397">
        <f ca="1">(60/INDIRECT("speed"&amp;$FT$2))*(length/1000)*ABS(GS$3-$FX21)/20</f>
        <v>2.9411764705882355</v>
      </c>
      <c r="GT21" s="213"/>
      <c r="GV21"/>
      <c r="GW21"/>
      <c r="GX21"/>
      <c r="GY21" s="209"/>
      <c r="GZ21"/>
      <c r="HA21"/>
      <c r="HB21"/>
      <c r="HC21"/>
      <c r="HD21"/>
      <c r="HE21"/>
      <c r="HF21"/>
      <c r="HG21"/>
      <c r="HH21"/>
      <c r="HI21"/>
      <c r="HJ21"/>
      <c r="HK21"/>
      <c r="HL21"/>
      <c r="HM21"/>
      <c r="HN21"/>
      <c r="HO21"/>
      <c r="HP21"/>
      <c r="HQ21"/>
      <c r="HR21"/>
      <c r="HS21"/>
      <c r="HT21"/>
      <c r="HU21"/>
      <c r="HV21"/>
      <c r="HW21"/>
    </row>
    <row r="22" spans="1:231" ht="15">
      <c r="A22" s="18" t="s">
        <v>306</v>
      </c>
      <c r="B22" s="8"/>
      <c r="C22" s="8"/>
      <c r="D22" s="209"/>
      <c r="E22" s="8"/>
      <c r="F22" s="33">
        <v>19</v>
      </c>
      <c r="G22" s="395">
        <f ca="1">(60/INDIRECT("speed"&amp;B$2))*(length/1000)*ABS(G$3-$F22)/20</f>
        <v>11.111111111111111</v>
      </c>
      <c r="H22" s="396">
        <f ca="1">(60/INDIRECT("speed"&amp;B$2))*(length/1000)*ABS(H$3-$F22)/20</f>
        <v>10.493827160493826</v>
      </c>
      <c r="I22" s="396">
        <f ca="1">(60/INDIRECT("speed"&amp;B$2))*(length/1000)*ABS(I$3-$F22)/20</f>
        <v>9.8765432098765427</v>
      </c>
      <c r="J22" s="396">
        <f ca="1">(60/INDIRECT("speed"&amp;B$2))*(length/1000)*ABS(J$3-$F22)/20</f>
        <v>9.2592592592592595</v>
      </c>
      <c r="K22" s="396">
        <f ca="1">(60/INDIRECT("speed"&amp;B$2))*(length/1000)*ABS(K$3-$F22)/20</f>
        <v>8.6419753086419746</v>
      </c>
      <c r="L22" s="396">
        <f ca="1">(60/INDIRECT("speed"&amp;B$2))*(length/1000)*ABS(L$3-$F22)/20</f>
        <v>8.0246913580246915</v>
      </c>
      <c r="M22" s="396">
        <f ca="1">(60/INDIRECT("speed"&amp;B$2))*(length/1000)*ABS(M$3-$F22)/20</f>
        <v>7.4074074074074074</v>
      </c>
      <c r="N22" s="396">
        <f ca="1">(60/INDIRECT("speed"&amp;B$2))*(length/1000)*ABS(N$3-$F22)/20</f>
        <v>6.7901234567901225</v>
      </c>
      <c r="O22" s="396">
        <f ca="1">(60/INDIRECT("speed"&amp;B$2))*(length/1000)*ABS(O$3-$F22)/20</f>
        <v>6.1728395061728394</v>
      </c>
      <c r="P22" s="396">
        <f ca="1">(60/INDIRECT("speed"&amp;B$2))*(length/1000)*ABS(P$3-$F22)/20</f>
        <v>5.5555555555555554</v>
      </c>
      <c r="Q22" s="396">
        <f ca="1">(60/INDIRECT("speed"&amp;B$2))*(length/1000)*ABS(Q$3-$F22)/20</f>
        <v>4.9382716049382713</v>
      </c>
      <c r="R22" s="396">
        <f ca="1">(60/INDIRECT("speed"&amp;B$2))*(length/1000)*ABS(R$3-$F22)/20</f>
        <v>4.3209876543209873</v>
      </c>
      <c r="S22" s="396">
        <f ca="1">(60/INDIRECT("speed"&amp;B$2))*(length/1000)*ABS(S$3-$F22)/20</f>
        <v>3.7037037037037037</v>
      </c>
      <c r="T22" s="396">
        <f ca="1">(60/INDIRECT("speed"&amp;B$2))*(length/1000)*ABS(T$3-$F22)/20</f>
        <v>3.0864197530864197</v>
      </c>
      <c r="U22" s="396">
        <f ca="1">(60/INDIRECT("speed"&amp;B$2))*(length/1000)*ABS(U$3-$F22)/20</f>
        <v>2.4691358024691357</v>
      </c>
      <c r="V22" s="396">
        <f ca="1">(60/INDIRECT("speed"&amp;B$2))*(length/1000)*ABS(V$3-$F22)/20</f>
        <v>1.8518518518518519</v>
      </c>
      <c r="W22" s="396">
        <f ca="1">(60/INDIRECT("speed"&amp;B$2))*(length/1000)*ABS(W$3-$F22)/20</f>
        <v>1.2345679012345678</v>
      </c>
      <c r="X22" s="396">
        <f ca="1">(60/INDIRECT("speed"&amp;B$2))*(length/1000)*ABS(X$3-$F22)/20</f>
        <v>0.61728395061728392</v>
      </c>
      <c r="Y22" s="396">
        <f ca="1">(60/INDIRECT("speed"&amp;B$2))*(length/1000)*ABS(Y$3-$F22)/20</f>
        <v>0</v>
      </c>
      <c r="Z22" s="396">
        <f ca="1">(60/INDIRECT("speed"&amp;B$2))*(length/1000)*ABS(Z$3-$F22)/20</f>
        <v>0.61728395061728392</v>
      </c>
      <c r="AA22" s="397">
        <f ca="1">(60/INDIRECT("speed"&amp;B$2))*(length/1000)*ABS(AA$3-$F22)/20</f>
        <v>1.2345679012345678</v>
      </c>
      <c r="AB22" s="213"/>
      <c r="AD22"/>
      <c r="AE22"/>
      <c r="AF22"/>
      <c r="AG22" s="209"/>
      <c r="AH22"/>
      <c r="AI22"/>
      <c r="AJ22"/>
      <c r="AK22"/>
      <c r="AL22"/>
      <c r="AM22"/>
      <c r="AN22"/>
      <c r="AO22"/>
      <c r="AP22"/>
      <c r="AQ22"/>
      <c r="AR22"/>
      <c r="AS22"/>
      <c r="AT22"/>
      <c r="AU22"/>
      <c r="AV22"/>
      <c r="AW22"/>
      <c r="AX22"/>
      <c r="AY22"/>
      <c r="AZ22"/>
      <c r="BA22"/>
      <c r="BB22"/>
      <c r="BC22"/>
      <c r="BD22"/>
      <c r="BE22"/>
      <c r="BG22"/>
      <c r="BH22"/>
      <c r="BI22"/>
      <c r="BJ22" s="209"/>
      <c r="BK22"/>
      <c r="BL22"/>
      <c r="BM22"/>
      <c r="BN22"/>
      <c r="BO22"/>
      <c r="BP22"/>
      <c r="BQ22"/>
      <c r="BR22"/>
      <c r="BS22"/>
      <c r="BT22"/>
      <c r="BU22"/>
      <c r="BV22"/>
      <c r="BW22"/>
      <c r="BX22"/>
      <c r="BY22"/>
      <c r="BZ22"/>
      <c r="CA22"/>
      <c r="CB22"/>
      <c r="CC22"/>
      <c r="CD22"/>
      <c r="CE22"/>
      <c r="CF22"/>
      <c r="CG22"/>
      <c r="CH22"/>
      <c r="CJ22" s="18" t="s">
        <v>306</v>
      </c>
      <c r="CK22" s="8"/>
      <c r="CL22" s="8"/>
      <c r="CM22" s="209"/>
      <c r="CN22" s="8"/>
      <c r="CO22" s="33">
        <v>19</v>
      </c>
      <c r="CP22" s="395">
        <f ca="1">(60/INDIRECT("speed"&amp;$CK$2))*(length/1000)*ABS(CP$3-$CO22)/20</f>
        <v>11.111111111111111</v>
      </c>
      <c r="CQ22" s="396">
        <f ca="1">(60/INDIRECT("speed"&amp;$CK$2))*(length/1000)*ABS(CQ$3-$CO22)/20</f>
        <v>10.493827160493826</v>
      </c>
      <c r="CR22" s="396">
        <f ca="1">(60/INDIRECT("speed"&amp;$CK$2))*(length/1000)*ABS(CR$3-$CO22)/20</f>
        <v>9.8765432098765427</v>
      </c>
      <c r="CS22" s="396">
        <f ca="1">(60/INDIRECT("speed"&amp;$CK$2))*(length/1000)*ABS(CS$3-$CO22)/20</f>
        <v>9.2592592592592595</v>
      </c>
      <c r="CT22" s="396">
        <f ca="1">(60/INDIRECT("speed"&amp;$CK$2))*(length/1000)*ABS(CT$3-$CO22)/20</f>
        <v>8.6419753086419746</v>
      </c>
      <c r="CU22" s="396">
        <f ca="1">(60/INDIRECT("speed"&amp;$CK$2))*(length/1000)*ABS(CU$3-$CO22)/20</f>
        <v>8.0246913580246915</v>
      </c>
      <c r="CV22" s="396">
        <f ca="1">(60/INDIRECT("speed"&amp;$CK$2))*(length/1000)*ABS(CV$3-$CO22)/20</f>
        <v>7.4074074074074074</v>
      </c>
      <c r="CW22" s="396">
        <f ca="1">(60/INDIRECT("speed"&amp;$CK$2))*(length/1000)*ABS(CW$3-$CO22)/20</f>
        <v>6.7901234567901225</v>
      </c>
      <c r="CX22" s="396">
        <f ca="1">(60/INDIRECT("speed"&amp;$CK$2))*(length/1000)*ABS(CX$3-$CO22)/20</f>
        <v>6.1728395061728394</v>
      </c>
      <c r="CY22" s="396">
        <f ca="1">(60/INDIRECT("speed"&amp;$CK$2))*(length/1000)*ABS(CY$3-$CO22)/20</f>
        <v>5.5555555555555554</v>
      </c>
      <c r="CZ22" s="396">
        <f ca="1">(60/INDIRECT("speed"&amp;$CK$2))*(length/1000)*ABS(CZ$3-$CO22)/20</f>
        <v>4.9382716049382713</v>
      </c>
      <c r="DA22" s="396">
        <f ca="1">(60/INDIRECT("speed"&amp;$CK$2))*(length/1000)*ABS(DA$3-$CO22)/20</f>
        <v>4.3209876543209873</v>
      </c>
      <c r="DB22" s="396">
        <f ca="1">(60/INDIRECT("speed"&amp;$CK$2))*(length/1000)*ABS(DB$3-$CO22)/20</f>
        <v>3.7037037037037037</v>
      </c>
      <c r="DC22" s="396">
        <f ca="1">(60/INDIRECT("speed"&amp;$CK$2))*(length/1000)*ABS(DC$3-$CO22)/20</f>
        <v>3.0864197530864197</v>
      </c>
      <c r="DD22" s="396">
        <f ca="1">(60/INDIRECT("speed"&amp;$CK$2))*(length/1000)*ABS(DD$3-$CO22)/20</f>
        <v>2.4691358024691357</v>
      </c>
      <c r="DE22" s="396">
        <f ca="1">(60/INDIRECT("speed"&amp;$CK$2))*(length/1000)*ABS(DE$3-$CO22)/20</f>
        <v>1.8518518518518519</v>
      </c>
      <c r="DF22" s="396">
        <f ca="1">(60/INDIRECT("speed"&amp;$CK$2))*(length/1000)*ABS(DF$3-$CO22)/20</f>
        <v>1.2345679012345678</v>
      </c>
      <c r="DG22" s="396">
        <f ca="1">(60/INDIRECT("speed"&amp;$CK$2))*(length/1000)*ABS(DG$3-$CO22)/20</f>
        <v>0.61728395061728392</v>
      </c>
      <c r="DH22" s="396">
        <f ca="1">(60/INDIRECT("speed"&amp;$CK$2))*(length/1000)*ABS(DH$3-$CO22)/20</f>
        <v>0</v>
      </c>
      <c r="DI22" s="396">
        <f ca="1">(60/INDIRECT("speed"&amp;$CK$2))*(length/1000)*ABS(DI$3-$CO22)/20</f>
        <v>0.61728395061728392</v>
      </c>
      <c r="DJ22" s="397">
        <f ca="1">(60/INDIRECT("speed"&amp;$CK$2))*(length/1000)*ABS(DJ$3-$CO22)/20</f>
        <v>1.2345679012345678</v>
      </c>
      <c r="DK22" s="213"/>
      <c r="DM22"/>
      <c r="DN22"/>
      <c r="DO22"/>
      <c r="DP22" s="209"/>
      <c r="DQ22"/>
      <c r="DR22"/>
      <c r="DS22"/>
      <c r="DT22"/>
      <c r="DU22"/>
      <c r="DV22"/>
      <c r="DW22"/>
      <c r="DX22"/>
      <c r="DY22"/>
      <c r="DZ22"/>
      <c r="EA22"/>
      <c r="EB22"/>
      <c r="EC22"/>
      <c r="ED22"/>
      <c r="EE22"/>
      <c r="EF22"/>
      <c r="EG22"/>
      <c r="EH22"/>
      <c r="EI22"/>
      <c r="EJ22"/>
      <c r="EK22"/>
      <c r="EL22"/>
      <c r="EM22"/>
      <c r="EN22"/>
      <c r="EP22"/>
      <c r="EQ22"/>
      <c r="ER22"/>
      <c r="ES22" s="209"/>
      <c r="ET22" s="13"/>
      <c r="EU22" s="13"/>
      <c r="EV22" s="13"/>
      <c r="EW22" s="13"/>
      <c r="EX22"/>
      <c r="EY22"/>
      <c r="EZ22"/>
      <c r="FA22"/>
      <c r="FB22"/>
      <c r="FC22"/>
      <c r="FD22"/>
      <c r="FE22"/>
      <c r="FF22"/>
      <c r="FG22"/>
      <c r="FH22"/>
      <c r="FI22"/>
      <c r="FJ22"/>
      <c r="FK22"/>
      <c r="FL22"/>
      <c r="FM22"/>
      <c r="FN22"/>
      <c r="FO22"/>
      <c r="FP22"/>
      <c r="FQ22"/>
      <c r="FS22" s="18" t="s">
        <v>306</v>
      </c>
      <c r="FT22" s="8"/>
      <c r="FU22" s="8"/>
      <c r="FV22" s="209"/>
      <c r="FW22" s="8"/>
      <c r="FX22" s="33">
        <v>19</v>
      </c>
      <c r="FY22" s="395">
        <f ca="1">(60/INDIRECT("speed"&amp;$FT$2))*(length/1000)*ABS(FY$3-$FX22)/20</f>
        <v>17.647058823529413</v>
      </c>
      <c r="FZ22" s="396">
        <f ca="1">(60/INDIRECT("speed"&amp;$FT$2))*(length/1000)*ABS(FZ$3-$FX22)/20</f>
        <v>16.666666666666668</v>
      </c>
      <c r="GA22" s="396">
        <f ca="1">(60/INDIRECT("speed"&amp;$FT$2))*(length/1000)*ABS(GA$3-$FX22)/20</f>
        <v>15.686274509803923</v>
      </c>
      <c r="GB22" s="396">
        <f ca="1">(60/INDIRECT("speed"&amp;$FT$2))*(length/1000)*ABS(GB$3-$FX22)/20</f>
        <v>14.705882352941178</v>
      </c>
      <c r="GC22" s="396">
        <f ca="1">(60/INDIRECT("speed"&amp;$FT$2))*(length/1000)*ABS(GC$3-$FX22)/20</f>
        <v>13.725490196078431</v>
      </c>
      <c r="GD22" s="396">
        <f ca="1">(60/INDIRECT("speed"&amp;$FT$2))*(length/1000)*ABS(GD$3-$FX22)/20</f>
        <v>12.745098039215687</v>
      </c>
      <c r="GE22" s="396">
        <f ca="1">(60/INDIRECT("speed"&amp;$FT$2))*(length/1000)*ABS(GE$3-$FX22)/20</f>
        <v>11.764705882352942</v>
      </c>
      <c r="GF22" s="396">
        <f ca="1">(60/INDIRECT("speed"&amp;$FT$2))*(length/1000)*ABS(GF$3-$FX22)/20</f>
        <v>10.784313725490197</v>
      </c>
      <c r="GG22" s="396">
        <f ca="1">(60/INDIRECT("speed"&amp;$FT$2))*(length/1000)*ABS(GG$3-$FX22)/20</f>
        <v>9.8039215686274517</v>
      </c>
      <c r="GH22" s="396">
        <f ca="1">(60/INDIRECT("speed"&amp;$FT$2))*(length/1000)*ABS(GH$3-$FX22)/20</f>
        <v>8.8235294117647065</v>
      </c>
      <c r="GI22" s="396">
        <f ca="1">(60/INDIRECT("speed"&amp;$FT$2))*(length/1000)*ABS(GI$3-$FX22)/20</f>
        <v>7.8431372549019613</v>
      </c>
      <c r="GJ22" s="396">
        <f ca="1">(60/INDIRECT("speed"&amp;$FT$2))*(length/1000)*ABS(GJ$3-$FX22)/20</f>
        <v>6.8627450980392153</v>
      </c>
      <c r="GK22" s="396">
        <f ca="1">(60/INDIRECT("speed"&amp;$FT$2))*(length/1000)*ABS(GK$3-$FX22)/20</f>
        <v>5.882352941176471</v>
      </c>
      <c r="GL22" s="396">
        <f ca="1">(60/INDIRECT("speed"&amp;$FT$2))*(length/1000)*ABS(GL$3-$FX22)/20</f>
        <v>4.9019607843137258</v>
      </c>
      <c r="GM22" s="396">
        <f ca="1">(60/INDIRECT("speed"&amp;$FT$2))*(length/1000)*ABS(GM$3-$FX22)/20</f>
        <v>3.9215686274509807</v>
      </c>
      <c r="GN22" s="396">
        <f ca="1">(60/INDIRECT("speed"&amp;$FT$2))*(length/1000)*ABS(GN$3-$FX22)/20</f>
        <v>2.9411764705882355</v>
      </c>
      <c r="GO22" s="396">
        <f ca="1">(60/INDIRECT("speed"&amp;$FT$2))*(length/1000)*ABS(GO$3-$FX22)/20</f>
        <v>1.9607843137254903</v>
      </c>
      <c r="GP22" s="396">
        <f ca="1">(60/INDIRECT("speed"&amp;$FT$2))*(length/1000)*ABS(GP$3-$FX22)/20</f>
        <v>0.98039215686274517</v>
      </c>
      <c r="GQ22" s="396">
        <f ca="1">(60/INDIRECT("speed"&amp;$FT$2))*(length/1000)*ABS(GQ$3-$FX22)/20</f>
        <v>0</v>
      </c>
      <c r="GR22" s="396">
        <f ca="1">(60/INDIRECT("speed"&amp;$FT$2))*(length/1000)*ABS(GR$3-$FX22)/20</f>
        <v>0.98039215686274517</v>
      </c>
      <c r="GS22" s="397">
        <f ca="1">(60/INDIRECT("speed"&amp;$FT$2))*(length/1000)*ABS(GS$3-$FX22)/20</f>
        <v>1.9607843137254903</v>
      </c>
      <c r="GT22" s="213"/>
      <c r="GV22"/>
      <c r="GW22"/>
      <c r="GX22"/>
      <c r="GY22" s="209"/>
      <c r="GZ22"/>
      <c r="HA22"/>
      <c r="HB22"/>
      <c r="HC22"/>
      <c r="HD22"/>
      <c r="HE22"/>
      <c r="HF22"/>
      <c r="HG22"/>
      <c r="HH22"/>
      <c r="HI22"/>
      <c r="HJ22"/>
      <c r="HK22"/>
      <c r="HL22"/>
      <c r="HM22"/>
      <c r="HN22"/>
      <c r="HO22"/>
      <c r="HP22"/>
      <c r="HQ22"/>
      <c r="HR22"/>
      <c r="HS22"/>
      <c r="HT22"/>
      <c r="HU22"/>
      <c r="HV22"/>
      <c r="HW22"/>
    </row>
    <row r="23" spans="1:231" ht="15">
      <c r="A23" s="18" t="s">
        <v>65</v>
      </c>
      <c r="B23" s="8"/>
      <c r="C23" s="8"/>
      <c r="D23" s="209"/>
      <c r="E23" s="8"/>
      <c r="F23" s="33">
        <v>20</v>
      </c>
      <c r="G23" s="395">
        <f ca="1">(60/INDIRECT("speed"&amp;B$2))*(length/1000)*ABS(G$3-$F23)/20</f>
        <v>11.728395061728396</v>
      </c>
      <c r="H23" s="396">
        <f ca="1">(60/INDIRECT("speed"&amp;B$2))*(length/1000)*ABS(H$3-$F23)/20</f>
        <v>11.111111111111111</v>
      </c>
      <c r="I23" s="396">
        <f ca="1">(60/INDIRECT("speed"&amp;B$2))*(length/1000)*ABS(I$3-$F23)/20</f>
        <v>10.493827160493826</v>
      </c>
      <c r="J23" s="396">
        <f ca="1">(60/INDIRECT("speed"&amp;B$2))*(length/1000)*ABS(J$3-$F23)/20</f>
        <v>9.8765432098765427</v>
      </c>
      <c r="K23" s="396">
        <f ca="1">(60/INDIRECT("speed"&amp;B$2))*(length/1000)*ABS(K$3-$F23)/20</f>
        <v>9.2592592592592595</v>
      </c>
      <c r="L23" s="396">
        <f ca="1">(60/INDIRECT("speed"&amp;B$2))*(length/1000)*ABS(L$3-$F23)/20</f>
        <v>8.6419753086419746</v>
      </c>
      <c r="M23" s="396">
        <f ca="1">(60/INDIRECT("speed"&amp;B$2))*(length/1000)*ABS(M$3-$F23)/20</f>
        <v>8.0246913580246915</v>
      </c>
      <c r="N23" s="396">
        <f ca="1">(60/INDIRECT("speed"&amp;B$2))*(length/1000)*ABS(N$3-$F23)/20</f>
        <v>7.4074074074074074</v>
      </c>
      <c r="O23" s="396">
        <f ca="1">(60/INDIRECT("speed"&amp;B$2))*(length/1000)*ABS(O$3-$F23)/20</f>
        <v>6.7901234567901225</v>
      </c>
      <c r="P23" s="396">
        <f ca="1">(60/INDIRECT("speed"&amp;B$2))*(length/1000)*ABS(P$3-$F23)/20</f>
        <v>6.1728395061728394</v>
      </c>
      <c r="Q23" s="396">
        <f ca="1">(60/INDIRECT("speed"&amp;B$2))*(length/1000)*ABS(Q$3-$F23)/20</f>
        <v>5.5555555555555554</v>
      </c>
      <c r="R23" s="396">
        <f ca="1">(60/INDIRECT("speed"&amp;B$2))*(length/1000)*ABS(R$3-$F23)/20</f>
        <v>4.9382716049382713</v>
      </c>
      <c r="S23" s="396">
        <f ca="1">(60/INDIRECT("speed"&amp;B$2))*(length/1000)*ABS(S$3-$F23)/20</f>
        <v>4.3209876543209873</v>
      </c>
      <c r="T23" s="396">
        <f ca="1">(60/INDIRECT("speed"&amp;B$2))*(length/1000)*ABS(T$3-$F23)/20</f>
        <v>3.7037037037037037</v>
      </c>
      <c r="U23" s="396">
        <f ca="1">(60/INDIRECT("speed"&amp;B$2))*(length/1000)*ABS(U$3-$F23)/20</f>
        <v>3.0864197530864197</v>
      </c>
      <c r="V23" s="396">
        <f ca="1">(60/INDIRECT("speed"&amp;B$2))*(length/1000)*ABS(V$3-$F23)/20</f>
        <v>2.4691358024691357</v>
      </c>
      <c r="W23" s="396">
        <f ca="1">(60/INDIRECT("speed"&amp;B$2))*(length/1000)*ABS(W$3-$F23)/20</f>
        <v>1.8518518518518519</v>
      </c>
      <c r="X23" s="396">
        <f ca="1">(60/INDIRECT("speed"&amp;B$2))*(length/1000)*ABS(X$3-$F23)/20</f>
        <v>1.2345679012345678</v>
      </c>
      <c r="Y23" s="396">
        <f ca="1">(60/INDIRECT("speed"&amp;B$2))*(length/1000)*ABS(Y$3-$F23)/20</f>
        <v>0.61728395061728392</v>
      </c>
      <c r="Z23" s="396">
        <f ca="1">(60/INDIRECT("speed"&amp;B$2))*(length/1000)*ABS(Z$3-$F23)/20</f>
        <v>0</v>
      </c>
      <c r="AA23" s="397">
        <f ca="1">(60/INDIRECT("speed"&amp;B$2))*(length/1000)*ABS(AA$3-$F23)/20</f>
        <v>0.61728395061728392</v>
      </c>
      <c r="AB23" s="213"/>
      <c r="AD23"/>
      <c r="AE23"/>
      <c r="AF23"/>
      <c r="AG23" s="209"/>
      <c r="AH23"/>
      <c r="AI23"/>
      <c r="AJ23"/>
      <c r="AK23"/>
      <c r="AL23"/>
      <c r="AM23"/>
      <c r="AN23"/>
      <c r="AO23"/>
      <c r="AP23"/>
      <c r="AQ23"/>
      <c r="AR23"/>
      <c r="AS23"/>
      <c r="AT23"/>
      <c r="AU23"/>
      <c r="AV23"/>
      <c r="AW23"/>
      <c r="AX23"/>
      <c r="AY23"/>
      <c r="AZ23"/>
      <c r="BA23"/>
      <c r="BB23"/>
      <c r="BC23"/>
      <c r="BD23"/>
      <c r="BE23"/>
      <c r="BG23"/>
      <c r="BH23"/>
      <c r="BI23"/>
      <c r="BJ23" s="209"/>
      <c r="BK23"/>
      <c r="BL23"/>
      <c r="BM23"/>
      <c r="BN23"/>
      <c r="BO23"/>
      <c r="BP23"/>
      <c r="BQ23"/>
      <c r="BR23"/>
      <c r="BS23"/>
      <c r="BT23"/>
      <c r="BU23"/>
      <c r="BV23"/>
      <c r="BW23"/>
      <c r="BX23"/>
      <c r="BY23"/>
      <c r="BZ23"/>
      <c r="CA23"/>
      <c r="CB23"/>
      <c r="CC23"/>
      <c r="CD23"/>
      <c r="CE23"/>
      <c r="CF23"/>
      <c r="CG23"/>
      <c r="CH23"/>
      <c r="CJ23" s="18" t="s">
        <v>65</v>
      </c>
      <c r="CK23" s="8"/>
      <c r="CL23" s="8"/>
      <c r="CM23" s="209"/>
      <c r="CN23" s="8"/>
      <c r="CO23" s="33">
        <v>20</v>
      </c>
      <c r="CP23" s="395">
        <f ca="1">(60/INDIRECT("speed"&amp;$CK$2))*(length/1000)*ABS(CP$3-$CO23)/20</f>
        <v>11.728395061728396</v>
      </c>
      <c r="CQ23" s="396">
        <f ca="1">(60/INDIRECT("speed"&amp;$CK$2))*(length/1000)*ABS(CQ$3-$CO23)/20</f>
        <v>11.111111111111111</v>
      </c>
      <c r="CR23" s="396">
        <f ca="1">(60/INDIRECT("speed"&amp;$CK$2))*(length/1000)*ABS(CR$3-$CO23)/20</f>
        <v>10.493827160493826</v>
      </c>
      <c r="CS23" s="396">
        <f ca="1">(60/INDIRECT("speed"&amp;$CK$2))*(length/1000)*ABS(CS$3-$CO23)/20</f>
        <v>9.8765432098765427</v>
      </c>
      <c r="CT23" s="396">
        <f ca="1">(60/INDIRECT("speed"&amp;$CK$2))*(length/1000)*ABS(CT$3-$CO23)/20</f>
        <v>9.2592592592592595</v>
      </c>
      <c r="CU23" s="396">
        <f ca="1">(60/INDIRECT("speed"&amp;$CK$2))*(length/1000)*ABS(CU$3-$CO23)/20</f>
        <v>8.6419753086419746</v>
      </c>
      <c r="CV23" s="396">
        <f ca="1">(60/INDIRECT("speed"&amp;$CK$2))*(length/1000)*ABS(CV$3-$CO23)/20</f>
        <v>8.0246913580246915</v>
      </c>
      <c r="CW23" s="396">
        <f ca="1">(60/INDIRECT("speed"&amp;$CK$2))*(length/1000)*ABS(CW$3-$CO23)/20</f>
        <v>7.4074074074074074</v>
      </c>
      <c r="CX23" s="396">
        <f ca="1">(60/INDIRECT("speed"&amp;$CK$2))*(length/1000)*ABS(CX$3-$CO23)/20</f>
        <v>6.7901234567901225</v>
      </c>
      <c r="CY23" s="396">
        <f ca="1">(60/INDIRECT("speed"&amp;$CK$2))*(length/1000)*ABS(CY$3-$CO23)/20</f>
        <v>6.1728395061728394</v>
      </c>
      <c r="CZ23" s="396">
        <f ca="1">(60/INDIRECT("speed"&amp;$CK$2))*(length/1000)*ABS(CZ$3-$CO23)/20</f>
        <v>5.5555555555555554</v>
      </c>
      <c r="DA23" s="396">
        <f ca="1">(60/INDIRECT("speed"&amp;$CK$2))*(length/1000)*ABS(DA$3-$CO23)/20</f>
        <v>4.9382716049382713</v>
      </c>
      <c r="DB23" s="396">
        <f ca="1">(60/INDIRECT("speed"&amp;$CK$2))*(length/1000)*ABS(DB$3-$CO23)/20</f>
        <v>4.3209876543209873</v>
      </c>
      <c r="DC23" s="396">
        <f ca="1">(60/INDIRECT("speed"&amp;$CK$2))*(length/1000)*ABS(DC$3-$CO23)/20</f>
        <v>3.7037037037037037</v>
      </c>
      <c r="DD23" s="396">
        <f ca="1">(60/INDIRECT("speed"&amp;$CK$2))*(length/1000)*ABS(DD$3-$CO23)/20</f>
        <v>3.0864197530864197</v>
      </c>
      <c r="DE23" s="396">
        <f ca="1">(60/INDIRECT("speed"&amp;$CK$2))*(length/1000)*ABS(DE$3-$CO23)/20</f>
        <v>2.4691358024691357</v>
      </c>
      <c r="DF23" s="396">
        <f ca="1">(60/INDIRECT("speed"&amp;$CK$2))*(length/1000)*ABS(DF$3-$CO23)/20</f>
        <v>1.8518518518518519</v>
      </c>
      <c r="DG23" s="396">
        <f ca="1">(60/INDIRECT("speed"&amp;$CK$2))*(length/1000)*ABS(DG$3-$CO23)/20</f>
        <v>1.2345679012345678</v>
      </c>
      <c r="DH23" s="396">
        <f ca="1">(60/INDIRECT("speed"&amp;$CK$2))*(length/1000)*ABS(DH$3-$CO23)/20</f>
        <v>0.61728395061728392</v>
      </c>
      <c r="DI23" s="396">
        <f ca="1">(60/INDIRECT("speed"&amp;$CK$2))*(length/1000)*ABS(DI$3-$CO23)/20</f>
        <v>0</v>
      </c>
      <c r="DJ23" s="397">
        <f ca="1">(60/INDIRECT("speed"&amp;$CK$2))*(length/1000)*ABS(DJ$3-$CO23)/20</f>
        <v>0.61728395061728392</v>
      </c>
      <c r="DK23" s="213"/>
      <c r="DM23"/>
      <c r="DN23"/>
      <c r="DO23"/>
      <c r="DP23" s="209"/>
      <c r="DQ23"/>
      <c r="DR23"/>
      <c r="DS23"/>
      <c r="DT23"/>
      <c r="DU23"/>
      <c r="DV23"/>
      <c r="DW23"/>
      <c r="DX23"/>
      <c r="DY23"/>
      <c r="DZ23"/>
      <c r="EA23"/>
      <c r="EB23"/>
      <c r="EC23"/>
      <c r="ED23"/>
      <c r="EE23"/>
      <c r="EF23"/>
      <c r="EG23"/>
      <c r="EH23"/>
      <c r="EI23"/>
      <c r="EJ23"/>
      <c r="EK23"/>
      <c r="EL23"/>
      <c r="EM23"/>
      <c r="EN23"/>
      <c r="EP23"/>
      <c r="EQ23"/>
      <c r="ER23"/>
      <c r="ES23" s="209"/>
      <c r="ET23" s="13"/>
      <c r="EU23" s="13"/>
      <c r="EV23" s="13"/>
      <c r="EW23" s="13"/>
      <c r="EX23"/>
      <c r="EY23"/>
      <c r="EZ23"/>
      <c r="FA23"/>
      <c r="FB23"/>
      <c r="FC23"/>
      <c r="FD23"/>
      <c r="FE23"/>
      <c r="FF23"/>
      <c r="FG23"/>
      <c r="FH23"/>
      <c r="FI23"/>
      <c r="FJ23"/>
      <c r="FK23"/>
      <c r="FL23"/>
      <c r="FM23"/>
      <c r="FN23"/>
      <c r="FO23"/>
      <c r="FP23"/>
      <c r="FQ23"/>
      <c r="FS23" s="18" t="s">
        <v>65</v>
      </c>
      <c r="FT23" s="8"/>
      <c r="FU23" s="8"/>
      <c r="FV23" s="209"/>
      <c r="FW23" s="8"/>
      <c r="FX23" s="33">
        <v>20</v>
      </c>
      <c r="FY23" s="395">
        <f ca="1">(60/INDIRECT("speed"&amp;$FT$2))*(length/1000)*ABS(FY$3-$FX23)/20</f>
        <v>18.627450980392158</v>
      </c>
      <c r="FZ23" s="396">
        <f ca="1">(60/INDIRECT("speed"&amp;$FT$2))*(length/1000)*ABS(FZ$3-$FX23)/20</f>
        <v>17.647058823529413</v>
      </c>
      <c r="GA23" s="396">
        <f ca="1">(60/INDIRECT("speed"&amp;$FT$2))*(length/1000)*ABS(GA$3-$FX23)/20</f>
        <v>16.666666666666668</v>
      </c>
      <c r="GB23" s="396">
        <f ca="1">(60/INDIRECT("speed"&amp;$FT$2))*(length/1000)*ABS(GB$3-$FX23)/20</f>
        <v>15.686274509803923</v>
      </c>
      <c r="GC23" s="396">
        <f ca="1">(60/INDIRECT("speed"&amp;$FT$2))*(length/1000)*ABS(GC$3-$FX23)/20</f>
        <v>14.705882352941178</v>
      </c>
      <c r="GD23" s="396">
        <f ca="1">(60/INDIRECT("speed"&amp;$FT$2))*(length/1000)*ABS(GD$3-$FX23)/20</f>
        <v>13.725490196078431</v>
      </c>
      <c r="GE23" s="396">
        <f ca="1">(60/INDIRECT("speed"&amp;$FT$2))*(length/1000)*ABS(GE$3-$FX23)/20</f>
        <v>12.745098039215687</v>
      </c>
      <c r="GF23" s="396">
        <f ca="1">(60/INDIRECT("speed"&amp;$FT$2))*(length/1000)*ABS(GF$3-$FX23)/20</f>
        <v>11.764705882352942</v>
      </c>
      <c r="GG23" s="396">
        <f ca="1">(60/INDIRECT("speed"&amp;$FT$2))*(length/1000)*ABS(GG$3-$FX23)/20</f>
        <v>10.784313725490197</v>
      </c>
      <c r="GH23" s="396">
        <f ca="1">(60/INDIRECT("speed"&amp;$FT$2))*(length/1000)*ABS(GH$3-$FX23)/20</f>
        <v>9.8039215686274517</v>
      </c>
      <c r="GI23" s="396">
        <f ca="1">(60/INDIRECT("speed"&amp;$FT$2))*(length/1000)*ABS(GI$3-$FX23)/20</f>
        <v>8.8235294117647065</v>
      </c>
      <c r="GJ23" s="396">
        <f ca="1">(60/INDIRECT("speed"&amp;$FT$2))*(length/1000)*ABS(GJ$3-$FX23)/20</f>
        <v>7.8431372549019613</v>
      </c>
      <c r="GK23" s="396">
        <f ca="1">(60/INDIRECT("speed"&amp;$FT$2))*(length/1000)*ABS(GK$3-$FX23)/20</f>
        <v>6.8627450980392153</v>
      </c>
      <c r="GL23" s="396">
        <f ca="1">(60/INDIRECT("speed"&amp;$FT$2))*(length/1000)*ABS(GL$3-$FX23)/20</f>
        <v>5.882352941176471</v>
      </c>
      <c r="GM23" s="396">
        <f ca="1">(60/INDIRECT("speed"&amp;$FT$2))*(length/1000)*ABS(GM$3-$FX23)/20</f>
        <v>4.9019607843137258</v>
      </c>
      <c r="GN23" s="396">
        <f ca="1">(60/INDIRECT("speed"&amp;$FT$2))*(length/1000)*ABS(GN$3-$FX23)/20</f>
        <v>3.9215686274509807</v>
      </c>
      <c r="GO23" s="396">
        <f ca="1">(60/INDIRECT("speed"&amp;$FT$2))*(length/1000)*ABS(GO$3-$FX23)/20</f>
        <v>2.9411764705882355</v>
      </c>
      <c r="GP23" s="396">
        <f ca="1">(60/INDIRECT("speed"&amp;$FT$2))*(length/1000)*ABS(GP$3-$FX23)/20</f>
        <v>1.9607843137254903</v>
      </c>
      <c r="GQ23" s="396">
        <f ca="1">(60/INDIRECT("speed"&amp;$FT$2))*(length/1000)*ABS(GQ$3-$FX23)/20</f>
        <v>0.98039215686274517</v>
      </c>
      <c r="GR23" s="396">
        <f ca="1">(60/INDIRECT("speed"&amp;$FT$2))*(length/1000)*ABS(GR$3-$FX23)/20</f>
        <v>0</v>
      </c>
      <c r="GS23" s="397">
        <f ca="1">(60/INDIRECT("speed"&amp;$FT$2))*(length/1000)*ABS(GS$3-$FX23)/20</f>
        <v>0.98039215686274517</v>
      </c>
      <c r="GT23" s="213"/>
      <c r="GV23"/>
      <c r="GW23"/>
      <c r="GX23"/>
      <c r="GY23" s="209"/>
      <c r="GZ23"/>
      <c r="HA23"/>
      <c r="HB23"/>
      <c r="HC23"/>
      <c r="HD23"/>
      <c r="HE23"/>
      <c r="HF23"/>
      <c r="HG23"/>
      <c r="HH23"/>
      <c r="HI23"/>
      <c r="HJ23"/>
      <c r="HK23"/>
      <c r="HL23"/>
      <c r="HM23"/>
      <c r="HN23"/>
      <c r="HO23"/>
      <c r="HP23"/>
      <c r="HQ23"/>
      <c r="HR23"/>
      <c r="HS23"/>
      <c r="HT23"/>
      <c r="HU23"/>
      <c r="HV23"/>
      <c r="HW23"/>
    </row>
    <row r="24" spans="1:231" ht="15.75" thickBot="1">
      <c r="A24" s="19" t="s">
        <v>66</v>
      </c>
      <c r="B24" s="20"/>
      <c r="C24" s="20"/>
      <c r="D24" s="218"/>
      <c r="E24" s="20"/>
      <c r="F24" s="34">
        <v>21</v>
      </c>
      <c r="G24" s="398">
        <f ca="1">(60/INDIRECT("speed"&amp;B$2))*(length/1000)*ABS(G$3-$F24)/20</f>
        <v>12.345679012345679</v>
      </c>
      <c r="H24" s="399">
        <f ca="1">(60/INDIRECT("speed"&amp;B$2))*(length/1000)*ABS(H$3-$F24)/20</f>
        <v>11.728395061728396</v>
      </c>
      <c r="I24" s="399">
        <f ca="1">(60/INDIRECT("speed"&amp;B$2))*(length/1000)*ABS(I$3-$F24)/20</f>
        <v>11.111111111111111</v>
      </c>
      <c r="J24" s="399">
        <f ca="1">(60/INDIRECT("speed"&amp;B$2))*(length/1000)*ABS(J$3-$F24)/20</f>
        <v>10.493827160493826</v>
      </c>
      <c r="K24" s="399">
        <f ca="1">(60/INDIRECT("speed"&amp;B$2))*(length/1000)*ABS(K$3-$F24)/20</f>
        <v>9.8765432098765427</v>
      </c>
      <c r="L24" s="399">
        <f ca="1">(60/INDIRECT("speed"&amp;B$2))*(length/1000)*ABS(L$3-$F24)/20</f>
        <v>9.2592592592592595</v>
      </c>
      <c r="M24" s="399">
        <f ca="1">(60/INDIRECT("speed"&amp;B$2))*(length/1000)*ABS(M$3-$F24)/20</f>
        <v>8.6419753086419746</v>
      </c>
      <c r="N24" s="399">
        <f ca="1">(60/INDIRECT("speed"&amp;B$2))*(length/1000)*ABS(N$3-$F24)/20</f>
        <v>8.0246913580246915</v>
      </c>
      <c r="O24" s="399">
        <f ca="1">(60/INDIRECT("speed"&amp;B$2))*(length/1000)*ABS(O$3-$F24)/20</f>
        <v>7.4074074074074074</v>
      </c>
      <c r="P24" s="399">
        <f ca="1">(60/INDIRECT("speed"&amp;B$2))*(length/1000)*ABS(P$3-$F24)/20</f>
        <v>6.7901234567901225</v>
      </c>
      <c r="Q24" s="399">
        <f ca="1">(60/INDIRECT("speed"&amp;B$2))*(length/1000)*ABS(Q$3-$F24)/20</f>
        <v>6.1728395061728394</v>
      </c>
      <c r="R24" s="399">
        <f ca="1">(60/INDIRECT("speed"&amp;B$2))*(length/1000)*ABS(R$3-$F24)/20</f>
        <v>5.5555555555555554</v>
      </c>
      <c r="S24" s="399">
        <f ca="1">(60/INDIRECT("speed"&amp;B$2))*(length/1000)*ABS(S$3-$F24)/20</f>
        <v>4.9382716049382713</v>
      </c>
      <c r="T24" s="399">
        <f ca="1">(60/INDIRECT("speed"&amp;B$2))*(length/1000)*ABS(T$3-$F24)/20</f>
        <v>4.3209876543209873</v>
      </c>
      <c r="U24" s="399">
        <f ca="1">(60/INDIRECT("speed"&amp;B$2))*(length/1000)*ABS(U$3-$F24)/20</f>
        <v>3.7037037037037037</v>
      </c>
      <c r="V24" s="399">
        <f ca="1">(60/INDIRECT("speed"&amp;B$2))*(length/1000)*ABS(V$3-$F24)/20</f>
        <v>3.0864197530864197</v>
      </c>
      <c r="W24" s="399">
        <f ca="1">(60/INDIRECT("speed"&amp;B$2))*(length/1000)*ABS(W$3-$F24)/20</f>
        <v>2.4691358024691357</v>
      </c>
      <c r="X24" s="399">
        <f ca="1">(60/INDIRECT("speed"&amp;B$2))*(length/1000)*ABS(X$3-$F24)/20</f>
        <v>1.8518518518518519</v>
      </c>
      <c r="Y24" s="399">
        <f ca="1">(60/INDIRECT("speed"&amp;B$2))*(length/1000)*ABS(Y$3-$F24)/20</f>
        <v>1.2345679012345678</v>
      </c>
      <c r="Z24" s="399">
        <f ca="1">(60/INDIRECT("speed"&amp;B$2))*(length/1000)*ABS(Z$3-$F24)/20</f>
        <v>0.61728395061728392</v>
      </c>
      <c r="AA24" s="400">
        <f ca="1">(60/INDIRECT("speed"&amp;B$2))*(length/1000)*ABS(AA$3-$F24)/20</f>
        <v>0</v>
      </c>
      <c r="AB24" s="214"/>
      <c r="AD24"/>
      <c r="AE24"/>
      <c r="AF24"/>
      <c r="AG24" s="209"/>
      <c r="AH24"/>
      <c r="AI24"/>
      <c r="AJ24"/>
      <c r="AK24"/>
      <c r="AL24"/>
      <c r="AM24"/>
      <c r="AN24"/>
      <c r="AO24"/>
      <c r="AP24"/>
      <c r="AQ24"/>
      <c r="AR24"/>
      <c r="AS24"/>
      <c r="AT24"/>
      <c r="AU24"/>
      <c r="AV24"/>
      <c r="AW24"/>
      <c r="AX24"/>
      <c r="AY24"/>
      <c r="AZ24"/>
      <c r="BA24"/>
      <c r="BB24"/>
      <c r="BC24"/>
      <c r="BD24"/>
      <c r="BE24"/>
      <c r="BG24"/>
      <c r="BH24"/>
      <c r="BI24"/>
      <c r="BJ24" s="209"/>
      <c r="BK24"/>
      <c r="BL24"/>
      <c r="BM24"/>
      <c r="BN24"/>
      <c r="BO24"/>
      <c r="BP24"/>
      <c r="BQ24"/>
      <c r="BR24"/>
      <c r="BS24"/>
      <c r="BT24"/>
      <c r="BU24"/>
      <c r="BV24"/>
      <c r="BW24"/>
      <c r="BX24"/>
      <c r="BY24"/>
      <c r="BZ24"/>
      <c r="CA24"/>
      <c r="CB24"/>
      <c r="CC24"/>
      <c r="CD24"/>
      <c r="CE24"/>
      <c r="CF24"/>
      <c r="CG24"/>
      <c r="CH24"/>
      <c r="CJ24" s="19" t="s">
        <v>66</v>
      </c>
      <c r="CK24" s="20"/>
      <c r="CL24" s="20"/>
      <c r="CM24" s="218"/>
      <c r="CN24" s="20"/>
      <c r="CO24" s="34">
        <v>21</v>
      </c>
      <c r="CP24" s="398">
        <f ca="1">(60/INDIRECT("speed"&amp;$CK$2))*(length/1000)*ABS(CP$3-$CO24)/20</f>
        <v>12.345679012345679</v>
      </c>
      <c r="CQ24" s="399">
        <f ca="1">(60/INDIRECT("speed"&amp;$CK$2))*(length/1000)*ABS(CQ$3-$CO24)/20</f>
        <v>11.728395061728396</v>
      </c>
      <c r="CR24" s="399">
        <f ca="1">(60/INDIRECT("speed"&amp;$CK$2))*(length/1000)*ABS(CR$3-$CO24)/20</f>
        <v>11.111111111111111</v>
      </c>
      <c r="CS24" s="399">
        <f ca="1">(60/INDIRECT("speed"&amp;$CK$2))*(length/1000)*ABS(CS$3-$CO24)/20</f>
        <v>10.493827160493826</v>
      </c>
      <c r="CT24" s="399">
        <f ca="1">(60/INDIRECT("speed"&amp;$CK$2))*(length/1000)*ABS(CT$3-$CO24)/20</f>
        <v>9.8765432098765427</v>
      </c>
      <c r="CU24" s="399">
        <f ca="1">(60/INDIRECT("speed"&amp;$CK$2))*(length/1000)*ABS(CU$3-$CO24)/20</f>
        <v>9.2592592592592595</v>
      </c>
      <c r="CV24" s="399">
        <f ca="1">(60/INDIRECT("speed"&amp;$CK$2))*(length/1000)*ABS(CV$3-$CO24)/20</f>
        <v>8.6419753086419746</v>
      </c>
      <c r="CW24" s="399">
        <f ca="1">(60/INDIRECT("speed"&amp;$CK$2))*(length/1000)*ABS(CW$3-$CO24)/20</f>
        <v>8.0246913580246915</v>
      </c>
      <c r="CX24" s="399">
        <f ca="1">(60/INDIRECT("speed"&amp;$CK$2))*(length/1000)*ABS(CX$3-$CO24)/20</f>
        <v>7.4074074074074074</v>
      </c>
      <c r="CY24" s="399">
        <f ca="1">(60/INDIRECT("speed"&amp;$CK$2))*(length/1000)*ABS(CY$3-$CO24)/20</f>
        <v>6.7901234567901225</v>
      </c>
      <c r="CZ24" s="399">
        <f ca="1">(60/INDIRECT("speed"&amp;$CK$2))*(length/1000)*ABS(CZ$3-$CO24)/20</f>
        <v>6.1728395061728394</v>
      </c>
      <c r="DA24" s="399">
        <f ca="1">(60/INDIRECT("speed"&amp;$CK$2))*(length/1000)*ABS(DA$3-$CO24)/20</f>
        <v>5.5555555555555554</v>
      </c>
      <c r="DB24" s="399">
        <f ca="1">(60/INDIRECT("speed"&amp;$CK$2))*(length/1000)*ABS(DB$3-$CO24)/20</f>
        <v>4.9382716049382713</v>
      </c>
      <c r="DC24" s="399">
        <f ca="1">(60/INDIRECT("speed"&amp;$CK$2))*(length/1000)*ABS(DC$3-$CO24)/20</f>
        <v>4.3209876543209873</v>
      </c>
      <c r="DD24" s="399">
        <f ca="1">(60/INDIRECT("speed"&amp;$CK$2))*(length/1000)*ABS(DD$3-$CO24)/20</f>
        <v>3.7037037037037037</v>
      </c>
      <c r="DE24" s="399">
        <f ca="1">(60/INDIRECT("speed"&amp;$CK$2))*(length/1000)*ABS(DE$3-$CO24)/20</f>
        <v>3.0864197530864197</v>
      </c>
      <c r="DF24" s="399">
        <f ca="1">(60/INDIRECT("speed"&amp;$CK$2))*(length/1000)*ABS(DF$3-$CO24)/20</f>
        <v>2.4691358024691357</v>
      </c>
      <c r="DG24" s="399">
        <f ca="1">(60/INDIRECT("speed"&amp;$CK$2))*(length/1000)*ABS(DG$3-$CO24)/20</f>
        <v>1.8518518518518519</v>
      </c>
      <c r="DH24" s="399">
        <f ca="1">(60/INDIRECT("speed"&amp;$CK$2))*(length/1000)*ABS(DH$3-$CO24)/20</f>
        <v>1.2345679012345678</v>
      </c>
      <c r="DI24" s="399">
        <f ca="1">(60/INDIRECT("speed"&amp;$CK$2))*(length/1000)*ABS(DI$3-$CO24)/20</f>
        <v>0.61728395061728392</v>
      </c>
      <c r="DJ24" s="400">
        <f ca="1">(60/INDIRECT("speed"&amp;$CK$2))*(length/1000)*ABS(DJ$3-$CO24)/20</f>
        <v>0</v>
      </c>
      <c r="DK24" s="214"/>
      <c r="DM24"/>
      <c r="DN24"/>
      <c r="DO24"/>
      <c r="DP24" s="209"/>
      <c r="DQ24"/>
      <c r="DR24"/>
      <c r="DS24"/>
      <c r="DT24"/>
      <c r="DU24"/>
      <c r="DV24"/>
      <c r="DW24"/>
      <c r="DX24"/>
      <c r="DY24"/>
      <c r="DZ24"/>
      <c r="EA24"/>
      <c r="EB24"/>
      <c r="EC24"/>
      <c r="ED24"/>
      <c r="EE24"/>
      <c r="EF24"/>
      <c r="EG24"/>
      <c r="EH24"/>
      <c r="EI24"/>
      <c r="EJ24"/>
      <c r="EK24"/>
      <c r="EL24"/>
      <c r="EM24"/>
      <c r="EN24"/>
      <c r="EP24"/>
      <c r="EQ24"/>
      <c r="ER24"/>
      <c r="ES24" s="209"/>
      <c r="ET24" s="13"/>
      <c r="EU24" s="13"/>
      <c r="EV24" s="13"/>
      <c r="EW24" s="13"/>
      <c r="EX24"/>
      <c r="EY24"/>
      <c r="EZ24"/>
      <c r="FA24"/>
      <c r="FB24"/>
      <c r="FC24"/>
      <c r="FD24"/>
      <c r="FE24"/>
      <c r="FF24"/>
      <c r="FG24"/>
      <c r="FH24"/>
      <c r="FI24"/>
      <c r="FJ24"/>
      <c r="FK24"/>
      <c r="FL24"/>
      <c r="FM24"/>
      <c r="FN24"/>
      <c r="FO24"/>
      <c r="FP24"/>
      <c r="FQ24"/>
      <c r="FS24" s="19" t="s">
        <v>66</v>
      </c>
      <c r="FT24" s="20"/>
      <c r="FU24" s="20"/>
      <c r="FV24" s="218"/>
      <c r="FW24" s="20"/>
      <c r="FX24" s="34">
        <v>21</v>
      </c>
      <c r="FY24" s="398">
        <f ca="1">(60/INDIRECT("speed"&amp;$FT$2))*(length/1000)*ABS(FY$3-$FX24)/20</f>
        <v>19.607843137254903</v>
      </c>
      <c r="FZ24" s="399">
        <f ca="1">(60/INDIRECT("speed"&amp;$FT$2))*(length/1000)*ABS(FZ$3-$FX24)/20</f>
        <v>18.627450980392158</v>
      </c>
      <c r="GA24" s="399">
        <f ca="1">(60/INDIRECT("speed"&amp;$FT$2))*(length/1000)*ABS(GA$3-$FX24)/20</f>
        <v>17.647058823529413</v>
      </c>
      <c r="GB24" s="399">
        <f ca="1">(60/INDIRECT("speed"&amp;$FT$2))*(length/1000)*ABS(GB$3-$FX24)/20</f>
        <v>16.666666666666668</v>
      </c>
      <c r="GC24" s="399">
        <f ca="1">(60/INDIRECT("speed"&amp;$FT$2))*(length/1000)*ABS(GC$3-$FX24)/20</f>
        <v>15.686274509803923</v>
      </c>
      <c r="GD24" s="399">
        <f ca="1">(60/INDIRECT("speed"&amp;$FT$2))*(length/1000)*ABS(GD$3-$FX24)/20</f>
        <v>14.705882352941178</v>
      </c>
      <c r="GE24" s="399">
        <f ca="1">(60/INDIRECT("speed"&amp;$FT$2))*(length/1000)*ABS(GE$3-$FX24)/20</f>
        <v>13.725490196078431</v>
      </c>
      <c r="GF24" s="399">
        <f ca="1">(60/INDIRECT("speed"&amp;$FT$2))*(length/1000)*ABS(GF$3-$FX24)/20</f>
        <v>12.745098039215687</v>
      </c>
      <c r="GG24" s="399">
        <f ca="1">(60/INDIRECT("speed"&amp;$FT$2))*(length/1000)*ABS(GG$3-$FX24)/20</f>
        <v>11.764705882352942</v>
      </c>
      <c r="GH24" s="399">
        <f ca="1">(60/INDIRECT("speed"&amp;$FT$2))*(length/1000)*ABS(GH$3-$FX24)/20</f>
        <v>10.784313725490197</v>
      </c>
      <c r="GI24" s="399">
        <f ca="1">(60/INDIRECT("speed"&amp;$FT$2))*(length/1000)*ABS(GI$3-$FX24)/20</f>
        <v>9.8039215686274517</v>
      </c>
      <c r="GJ24" s="399">
        <f ca="1">(60/INDIRECT("speed"&amp;$FT$2))*(length/1000)*ABS(GJ$3-$FX24)/20</f>
        <v>8.8235294117647065</v>
      </c>
      <c r="GK24" s="399">
        <f ca="1">(60/INDIRECT("speed"&amp;$FT$2))*(length/1000)*ABS(GK$3-$FX24)/20</f>
        <v>7.8431372549019613</v>
      </c>
      <c r="GL24" s="399">
        <f ca="1">(60/INDIRECT("speed"&amp;$FT$2))*(length/1000)*ABS(GL$3-$FX24)/20</f>
        <v>6.8627450980392153</v>
      </c>
      <c r="GM24" s="399">
        <f ca="1">(60/INDIRECT("speed"&amp;$FT$2))*(length/1000)*ABS(GM$3-$FX24)/20</f>
        <v>5.882352941176471</v>
      </c>
      <c r="GN24" s="399">
        <f ca="1">(60/INDIRECT("speed"&amp;$FT$2))*(length/1000)*ABS(GN$3-$FX24)/20</f>
        <v>4.9019607843137258</v>
      </c>
      <c r="GO24" s="399">
        <f ca="1">(60/INDIRECT("speed"&amp;$FT$2))*(length/1000)*ABS(GO$3-$FX24)/20</f>
        <v>3.9215686274509807</v>
      </c>
      <c r="GP24" s="399">
        <f ca="1">(60/INDIRECT("speed"&amp;$FT$2))*(length/1000)*ABS(GP$3-$FX24)/20</f>
        <v>2.9411764705882355</v>
      </c>
      <c r="GQ24" s="399">
        <f ca="1">(60/INDIRECT("speed"&amp;$FT$2))*(length/1000)*ABS(GQ$3-$FX24)/20</f>
        <v>1.9607843137254903</v>
      </c>
      <c r="GR24" s="399">
        <f ca="1">(60/INDIRECT("speed"&amp;$FT$2))*(length/1000)*ABS(GR$3-$FX24)/20</f>
        <v>0.98039215686274517</v>
      </c>
      <c r="GS24" s="400">
        <f ca="1">(60/INDIRECT("speed"&amp;$FT$2))*(length/1000)*ABS(GS$3-$FX24)/20</f>
        <v>0</v>
      </c>
      <c r="GT24" s="214"/>
      <c r="GV24"/>
      <c r="GW24"/>
      <c r="GX24"/>
      <c r="GY24"/>
      <c r="GZ24"/>
      <c r="HA24"/>
      <c r="HB24"/>
      <c r="HC24"/>
      <c r="HD24"/>
      <c r="HE24"/>
      <c r="HF24"/>
      <c r="HG24"/>
      <c r="HH24"/>
      <c r="HI24"/>
      <c r="HJ24"/>
      <c r="HK24"/>
      <c r="HL24"/>
      <c r="HM24"/>
      <c r="HN24"/>
      <c r="HO24"/>
      <c r="HP24"/>
      <c r="HQ24"/>
      <c r="HR24"/>
      <c r="HS24"/>
      <c r="HT24"/>
      <c r="HU24"/>
      <c r="HV24"/>
      <c r="HW24"/>
    </row>
    <row r="25" spans="1:231" ht="15">
      <c r="A25" s="8"/>
      <c r="B25" s="8"/>
      <c r="C25" s="8"/>
      <c r="D25" s="209"/>
      <c r="E25" s="8"/>
      <c r="F25" s="33"/>
      <c r="G25" s="47"/>
      <c r="H25" s="47"/>
      <c r="I25" s="47"/>
      <c r="J25" s="47"/>
      <c r="K25" s="47"/>
      <c r="L25" s="47"/>
      <c r="M25" s="47"/>
      <c r="N25" s="47"/>
      <c r="O25" s="47"/>
      <c r="P25" s="47"/>
      <c r="Q25" s="47"/>
      <c r="R25" s="47"/>
      <c r="S25" s="47"/>
      <c r="T25" s="47"/>
      <c r="U25" s="47"/>
      <c r="V25" s="47"/>
      <c r="W25" s="47"/>
      <c r="X25" s="47"/>
      <c r="Y25" s="47"/>
      <c r="Z25" s="47"/>
      <c r="AA25" s="47"/>
      <c r="AB25" s="6"/>
      <c r="AD25" s="8"/>
      <c r="AE25" s="8"/>
      <c r="AF25" s="8"/>
      <c r="AG25" s="209"/>
      <c r="AH25" s="8"/>
      <c r="AI25" s="33"/>
      <c r="AJ25" s="47"/>
      <c r="AK25" s="47"/>
      <c r="AL25" s="47"/>
      <c r="AM25" s="47"/>
      <c r="AN25" s="47"/>
      <c r="AO25" s="47"/>
      <c r="AP25" s="47"/>
      <c r="AQ25" s="47"/>
      <c r="AR25" s="47"/>
      <c r="AS25" s="47"/>
      <c r="AT25" s="47"/>
      <c r="AU25" s="47"/>
      <c r="AV25" s="47"/>
      <c r="AW25" s="47"/>
      <c r="AX25" s="47"/>
      <c r="AY25" s="47"/>
      <c r="AZ25" s="47"/>
      <c r="BA25" s="47"/>
      <c r="BB25" s="47"/>
      <c r="BC25" s="47"/>
      <c r="BD25" s="47"/>
      <c r="BE25" s="6"/>
      <c r="BG25" s="8"/>
      <c r="BH25" s="8"/>
      <c r="BI25" s="8"/>
      <c r="BJ25" s="209"/>
      <c r="BK25" s="8"/>
      <c r="BL25" s="33"/>
      <c r="BM25" s="47"/>
      <c r="BN25" s="47"/>
      <c r="BO25" s="47"/>
      <c r="BP25" s="47"/>
      <c r="BQ25" s="47"/>
      <c r="BR25" s="47"/>
      <c r="BS25" s="47"/>
      <c r="BT25" s="47"/>
      <c r="BU25" s="47"/>
      <c r="BV25" s="47"/>
      <c r="BW25" s="47"/>
      <c r="BX25" s="47"/>
      <c r="BY25" s="47"/>
      <c r="BZ25" s="47"/>
      <c r="CA25" s="47"/>
      <c r="CB25" s="47"/>
      <c r="CC25" s="47"/>
      <c r="CD25" s="47"/>
      <c r="CE25" s="47"/>
      <c r="CF25" s="47"/>
      <c r="CG25" s="47"/>
      <c r="CH25" s="6"/>
      <c r="CJ25" s="8"/>
      <c r="CK25" s="8"/>
      <c r="CL25" s="8"/>
      <c r="CM25" s="209"/>
      <c r="CN25" s="8"/>
      <c r="CO25" s="33"/>
      <c r="CP25" s="47"/>
      <c r="CQ25" s="47"/>
      <c r="CR25" s="47"/>
      <c r="CS25" s="47"/>
      <c r="CT25" s="47"/>
      <c r="CU25" s="47"/>
      <c r="CV25" s="47"/>
      <c r="CW25" s="47"/>
      <c r="CX25" s="47"/>
      <c r="CY25" s="47"/>
      <c r="CZ25" s="47"/>
      <c r="DA25" s="47"/>
      <c r="DB25" s="47"/>
      <c r="DC25" s="47"/>
      <c r="DD25" s="47"/>
      <c r="DE25" s="47"/>
      <c r="DF25" s="47"/>
      <c r="DG25" s="47"/>
      <c r="DH25" s="47"/>
      <c r="DI25" s="47"/>
      <c r="DJ25" s="47"/>
      <c r="DK25" s="6"/>
      <c r="DM25" s="8"/>
      <c r="DN25" s="8"/>
      <c r="DO25" s="8"/>
      <c r="DP25" s="209"/>
      <c r="DQ25" s="8"/>
      <c r="DR25" s="33"/>
      <c r="DS25" s="47"/>
      <c r="DT25" s="47"/>
      <c r="DU25" s="47"/>
      <c r="DV25" s="47"/>
      <c r="DW25" s="47"/>
      <c r="DX25" s="47"/>
      <c r="DY25" s="47"/>
      <c r="DZ25" s="47"/>
      <c r="EA25" s="47"/>
      <c r="EB25" s="47"/>
      <c r="EC25" s="47"/>
      <c r="ED25" s="47"/>
      <c r="EE25" s="47"/>
      <c r="EF25" s="47"/>
      <c r="EG25" s="47"/>
      <c r="EH25" s="47"/>
      <c r="EI25" s="47"/>
      <c r="EJ25" s="47"/>
      <c r="EK25" s="47"/>
      <c r="EL25" s="47"/>
      <c r="EM25" s="47"/>
      <c r="EN25" s="6"/>
      <c r="EP25" s="8"/>
      <c r="EQ25" s="8"/>
      <c r="ER25" s="8"/>
      <c r="ES25" s="209"/>
      <c r="ET25" s="8"/>
      <c r="EU25" s="33"/>
      <c r="EV25" s="47"/>
      <c r="EW25" s="47"/>
      <c r="EX25" s="47"/>
      <c r="EY25" s="47"/>
      <c r="EZ25" s="47"/>
      <c r="FA25" s="47"/>
      <c r="FB25" s="47"/>
      <c r="FC25" s="47"/>
      <c r="FD25" s="47"/>
      <c r="FE25" s="47"/>
      <c r="FF25" s="47"/>
      <c r="FG25" s="47"/>
      <c r="FH25" s="47"/>
      <c r="FI25" s="47"/>
      <c r="FJ25" s="47"/>
      <c r="FK25" s="47"/>
      <c r="FL25" s="47"/>
      <c r="FM25" s="47"/>
      <c r="FN25" s="47"/>
      <c r="FO25" s="47"/>
      <c r="FP25" s="47"/>
      <c r="FQ25" s="6"/>
      <c r="FS25" s="8"/>
      <c r="FT25" s="8"/>
      <c r="FU25" s="8"/>
      <c r="FV25" s="209"/>
      <c r="FW25" s="8"/>
      <c r="FX25" s="33"/>
      <c r="FY25" s="47"/>
      <c r="FZ25" s="47"/>
      <c r="GA25" s="47"/>
      <c r="GB25" s="47"/>
      <c r="GC25" s="47"/>
      <c r="GD25" s="47"/>
      <c r="GE25" s="47"/>
      <c r="GF25" s="47"/>
      <c r="GG25" s="47"/>
      <c r="GH25" s="47"/>
      <c r="GI25" s="47"/>
      <c r="GJ25" s="47"/>
      <c r="GK25" s="47"/>
      <c r="GL25" s="47"/>
      <c r="GM25" s="47"/>
      <c r="GN25" s="47"/>
      <c r="GO25" s="47"/>
      <c r="GP25" s="47"/>
      <c r="GQ25" s="47"/>
      <c r="GR25" s="47"/>
      <c r="GS25" s="47"/>
      <c r="GT25" s="6"/>
      <c r="GV25" s="8"/>
      <c r="GW25" s="8"/>
      <c r="GX25" s="8"/>
      <c r="GY25" s="209"/>
      <c r="GZ25" s="8"/>
      <c r="HA25" s="33"/>
      <c r="HB25" s="47"/>
      <c r="HC25" s="47"/>
      <c r="HD25" s="47"/>
      <c r="HE25" s="47"/>
      <c r="HF25" s="47"/>
      <c r="HG25" s="47"/>
      <c r="HH25" s="47"/>
      <c r="HI25" s="47"/>
      <c r="HJ25" s="47"/>
      <c r="HK25" s="47"/>
      <c r="HL25" s="47"/>
      <c r="HM25" s="47"/>
      <c r="HN25" s="47"/>
      <c r="HO25" s="47"/>
      <c r="HP25" s="47"/>
      <c r="HQ25" s="47"/>
      <c r="HR25" s="47"/>
      <c r="HS25" s="47"/>
      <c r="HT25" s="47"/>
      <c r="HU25" s="47"/>
      <c r="HV25" s="47"/>
      <c r="HW25" s="6"/>
    </row>
    <row r="26" spans="1:231" ht="15">
      <c r="A26" s="211">
        <v>0</v>
      </c>
      <c r="B26" s="8"/>
      <c r="C26" s="8"/>
      <c r="D26" s="209"/>
      <c r="E26" s="8"/>
      <c r="F26" s="33"/>
      <c r="G26" s="115"/>
      <c r="H26" s="115"/>
      <c r="I26" s="115"/>
      <c r="J26" s="115"/>
      <c r="K26" s="115"/>
      <c r="L26" s="115"/>
      <c r="M26" s="115"/>
      <c r="N26" s="115"/>
      <c r="O26" s="115"/>
      <c r="P26" s="115"/>
      <c r="Q26" s="115"/>
      <c r="R26" s="115"/>
      <c r="S26" s="115"/>
      <c r="T26" s="115"/>
      <c r="U26" s="115"/>
      <c r="V26" s="115"/>
      <c r="W26" s="115"/>
      <c r="X26" s="115"/>
      <c r="Y26" s="115"/>
      <c r="Z26" s="115"/>
      <c r="AA26" s="115"/>
      <c r="AB26" s="8"/>
      <c r="AD26" s="211">
        <v>0</v>
      </c>
      <c r="AE26" s="8"/>
      <c r="AF26" s="8"/>
      <c r="AG26" s="209"/>
      <c r="AH26" s="8"/>
      <c r="AI26" s="33"/>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8"/>
      <c r="BG26" s="211">
        <v>0</v>
      </c>
      <c r="BH26" s="8"/>
      <c r="BI26" s="8"/>
      <c r="BJ26" s="209"/>
      <c r="BK26" s="8"/>
      <c r="BL26" s="33"/>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8"/>
      <c r="CJ26" s="211">
        <v>0</v>
      </c>
      <c r="CK26" s="8"/>
      <c r="CL26" s="8"/>
      <c r="CM26" s="209"/>
      <c r="CN26" s="8"/>
      <c r="CO26" s="33"/>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8"/>
      <c r="DM26" s="211">
        <v>0</v>
      </c>
      <c r="DN26" s="8"/>
      <c r="DO26" s="8"/>
      <c r="DP26" s="209"/>
      <c r="DQ26" s="8"/>
      <c r="DR26" s="33"/>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8"/>
      <c r="EP26" s="211">
        <v>0</v>
      </c>
      <c r="EQ26" s="8"/>
      <c r="ER26" s="8"/>
      <c r="ES26" s="209"/>
      <c r="ET26" s="8"/>
      <c r="EU26" s="33"/>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8"/>
      <c r="FS26" s="211">
        <v>0</v>
      </c>
      <c r="FT26" s="8"/>
      <c r="FU26" s="8"/>
      <c r="FV26" s="209"/>
      <c r="FW26" s="8"/>
      <c r="FX26" s="33"/>
      <c r="FY26" s="115"/>
      <c r="FZ26" s="115"/>
      <c r="GA26" s="115"/>
      <c r="GB26" s="115"/>
      <c r="GC26" s="115"/>
      <c r="GD26" s="115"/>
      <c r="GE26" s="115"/>
      <c r="GF26" s="115"/>
      <c r="GG26" s="115"/>
      <c r="GH26" s="115"/>
      <c r="GI26" s="115"/>
      <c r="GJ26" s="115"/>
      <c r="GK26" s="115"/>
      <c r="GL26" s="115"/>
      <c r="GM26" s="115"/>
      <c r="GN26" s="115"/>
      <c r="GO26" s="115"/>
      <c r="GP26" s="115"/>
      <c r="GQ26" s="115"/>
      <c r="GR26" s="115"/>
      <c r="GS26" s="115"/>
      <c r="GT26" s="8"/>
      <c r="GV26" s="211">
        <v>0</v>
      </c>
      <c r="GW26" s="8"/>
      <c r="GX26" s="8"/>
      <c r="GY26" s="209"/>
      <c r="GZ26" s="8"/>
      <c r="HA26" s="33"/>
      <c r="HB26" s="115"/>
      <c r="HC26" s="115"/>
      <c r="HD26" s="115"/>
      <c r="HE26" s="115"/>
      <c r="HF26" s="115"/>
      <c r="HG26" s="115"/>
      <c r="HH26" s="115"/>
      <c r="HI26" s="115"/>
      <c r="HJ26" s="115"/>
      <c r="HK26" s="115"/>
      <c r="HL26" s="115"/>
      <c r="HM26" s="115"/>
      <c r="HN26" s="115"/>
      <c r="HO26" s="115"/>
      <c r="HP26" s="115"/>
      <c r="HQ26" s="115"/>
      <c r="HR26" s="115"/>
      <c r="HS26" s="115"/>
      <c r="HT26" s="115"/>
      <c r="HU26" s="115"/>
      <c r="HV26" s="115"/>
      <c r="HW26" s="8"/>
    </row>
    <row r="27" spans="1:231" ht="15.75" thickBot="1">
      <c r="A27" s="211" t="str">
        <f>A$2</f>
        <v>work1834</v>
      </c>
      <c r="B27" s="8"/>
      <c r="C27" s="8"/>
      <c r="D27" s="209"/>
      <c r="E27" s="8"/>
      <c r="F27" s="33"/>
      <c r="G27" s="115"/>
      <c r="H27" s="115"/>
      <c r="I27" s="115"/>
      <c r="J27" s="115"/>
      <c r="K27" s="115"/>
      <c r="L27" s="115"/>
      <c r="M27" s="115"/>
      <c r="N27" s="115"/>
      <c r="O27" s="115"/>
      <c r="P27" s="115"/>
      <c r="Q27" s="115"/>
      <c r="R27" s="115"/>
      <c r="S27" s="115"/>
      <c r="T27" s="115"/>
      <c r="U27" s="115"/>
      <c r="V27" s="115"/>
      <c r="W27" s="115"/>
      <c r="X27" s="115"/>
      <c r="Y27" s="115"/>
      <c r="Z27" s="115"/>
      <c r="AA27" s="115"/>
      <c r="AB27" s="8"/>
      <c r="AD27" s="211" t="str">
        <f>AD$2</f>
        <v>shop1834</v>
      </c>
      <c r="AE27" s="8"/>
      <c r="AF27" s="8"/>
      <c r="AG27" s="209"/>
      <c r="AH27" s="8"/>
      <c r="AI27" s="33"/>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8"/>
      <c r="BG27" s="211" t="str">
        <f>BG$2</f>
        <v>lei1834</v>
      </c>
      <c r="BH27" s="8"/>
      <c r="BI27" s="8"/>
      <c r="BJ27" s="209"/>
      <c r="BK27" s="8"/>
      <c r="BL27" s="33"/>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8"/>
      <c r="CJ27" s="211" t="str">
        <f>CJ$2</f>
        <v>work3564</v>
      </c>
      <c r="CK27" s="8"/>
      <c r="CL27" s="8"/>
      <c r="CM27" s="209"/>
      <c r="CN27" s="8"/>
      <c r="CO27" s="33"/>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8"/>
      <c r="DM27" s="211" t="str">
        <f>DM$2</f>
        <v>shop3564</v>
      </c>
      <c r="DN27" s="8"/>
      <c r="DO27" s="8"/>
      <c r="DP27" s="209"/>
      <c r="DQ27" s="8"/>
      <c r="DR27" s="33"/>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8"/>
      <c r="EP27" s="211" t="str">
        <f>EP$2</f>
        <v>lei3564</v>
      </c>
      <c r="EQ27" s="8"/>
      <c r="ER27" s="8"/>
      <c r="ES27" s="209"/>
      <c r="ET27" s="8"/>
      <c r="EU27" s="33"/>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8"/>
      <c r="FS27" s="211" t="str">
        <f>FS$2</f>
        <v>shop65</v>
      </c>
      <c r="FT27" s="8"/>
      <c r="FU27" s="8"/>
      <c r="FV27" s="209"/>
      <c r="FW27" s="8"/>
      <c r="FX27" s="33"/>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8"/>
      <c r="GV27" s="211" t="str">
        <f>GV$2</f>
        <v>lei65</v>
      </c>
      <c r="GW27" s="8"/>
      <c r="GX27" s="8"/>
      <c r="GY27" s="209"/>
      <c r="GZ27" s="8"/>
      <c r="HA27" s="33"/>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8"/>
    </row>
    <row r="28" spans="1:231" ht="15.75" thickBot="1">
      <c r="A28" s="126"/>
      <c r="B28" s="127" t="s">
        <v>84</v>
      </c>
      <c r="C28" s="127" t="s">
        <v>85</v>
      </c>
      <c r="D28" s="219" t="s">
        <v>103</v>
      </c>
      <c r="E28" s="127" t="s">
        <v>87</v>
      </c>
      <c r="F28" s="127" t="s">
        <v>86</v>
      </c>
      <c r="G28" s="128">
        <v>1</v>
      </c>
      <c r="H28" s="129">
        <v>2</v>
      </c>
      <c r="I28" s="129">
        <v>3</v>
      </c>
      <c r="J28" s="129">
        <v>4</v>
      </c>
      <c r="K28" s="129">
        <v>5</v>
      </c>
      <c r="L28" s="129">
        <v>6</v>
      </c>
      <c r="M28" s="129">
        <v>7</v>
      </c>
      <c r="N28" s="129">
        <v>8</v>
      </c>
      <c r="O28" s="129">
        <v>9</v>
      </c>
      <c r="P28" s="129">
        <v>10</v>
      </c>
      <c r="Q28" s="129">
        <v>11</v>
      </c>
      <c r="R28" s="129">
        <v>12</v>
      </c>
      <c r="S28" s="129">
        <v>13</v>
      </c>
      <c r="T28" s="129">
        <v>14</v>
      </c>
      <c r="U28" s="129">
        <v>15</v>
      </c>
      <c r="V28" s="129">
        <v>16</v>
      </c>
      <c r="W28" s="129">
        <v>17</v>
      </c>
      <c r="X28" s="129">
        <v>18</v>
      </c>
      <c r="Y28" s="129">
        <v>19</v>
      </c>
      <c r="Z28" s="129">
        <v>20</v>
      </c>
      <c r="AA28" s="130">
        <v>21</v>
      </c>
      <c r="AB28" s="215"/>
      <c r="AD28" s="126"/>
      <c r="AE28" s="127" t="s">
        <v>84</v>
      </c>
      <c r="AF28" s="127" t="s">
        <v>85</v>
      </c>
      <c r="AG28" s="219" t="s">
        <v>103</v>
      </c>
      <c r="AH28" s="127" t="s">
        <v>87</v>
      </c>
      <c r="AI28" s="127" t="s">
        <v>86</v>
      </c>
      <c r="AJ28" s="128">
        <v>1</v>
      </c>
      <c r="AK28" s="129">
        <v>2</v>
      </c>
      <c r="AL28" s="129">
        <v>3</v>
      </c>
      <c r="AM28" s="129">
        <v>4</v>
      </c>
      <c r="AN28" s="129">
        <v>5</v>
      </c>
      <c r="AO28" s="129">
        <v>6</v>
      </c>
      <c r="AP28" s="129">
        <v>7</v>
      </c>
      <c r="AQ28" s="129">
        <v>8</v>
      </c>
      <c r="AR28" s="129">
        <v>9</v>
      </c>
      <c r="AS28" s="129">
        <v>10</v>
      </c>
      <c r="AT28" s="129">
        <v>11</v>
      </c>
      <c r="AU28" s="129">
        <v>12</v>
      </c>
      <c r="AV28" s="129">
        <v>13</v>
      </c>
      <c r="AW28" s="129">
        <v>14</v>
      </c>
      <c r="AX28" s="129">
        <v>15</v>
      </c>
      <c r="AY28" s="129">
        <v>16</v>
      </c>
      <c r="AZ28" s="129">
        <v>17</v>
      </c>
      <c r="BA28" s="129">
        <v>18</v>
      </c>
      <c r="BB28" s="129">
        <v>19</v>
      </c>
      <c r="BC28" s="129">
        <v>20</v>
      </c>
      <c r="BD28" s="130">
        <v>21</v>
      </c>
      <c r="BE28" s="215"/>
      <c r="BG28" s="126"/>
      <c r="BH28" s="127" t="s">
        <v>84</v>
      </c>
      <c r="BI28" s="127" t="s">
        <v>85</v>
      </c>
      <c r="BJ28" s="219" t="s">
        <v>103</v>
      </c>
      <c r="BK28" s="127" t="s">
        <v>87</v>
      </c>
      <c r="BL28" s="127" t="s">
        <v>86</v>
      </c>
      <c r="BM28" s="128">
        <v>1</v>
      </c>
      <c r="BN28" s="129">
        <v>2</v>
      </c>
      <c r="BO28" s="129">
        <v>3</v>
      </c>
      <c r="BP28" s="129">
        <v>4</v>
      </c>
      <c r="BQ28" s="129">
        <v>5</v>
      </c>
      <c r="BR28" s="129">
        <v>6</v>
      </c>
      <c r="BS28" s="129">
        <v>7</v>
      </c>
      <c r="BT28" s="129">
        <v>8</v>
      </c>
      <c r="BU28" s="129">
        <v>9</v>
      </c>
      <c r="BV28" s="129">
        <v>10</v>
      </c>
      <c r="BW28" s="129">
        <v>11</v>
      </c>
      <c r="BX28" s="129">
        <v>12</v>
      </c>
      <c r="BY28" s="129">
        <v>13</v>
      </c>
      <c r="BZ28" s="129">
        <v>14</v>
      </c>
      <c r="CA28" s="129">
        <v>15</v>
      </c>
      <c r="CB28" s="129">
        <v>16</v>
      </c>
      <c r="CC28" s="129">
        <v>17</v>
      </c>
      <c r="CD28" s="129">
        <v>18</v>
      </c>
      <c r="CE28" s="129">
        <v>19</v>
      </c>
      <c r="CF28" s="129">
        <v>20</v>
      </c>
      <c r="CG28" s="130">
        <v>21</v>
      </c>
      <c r="CH28" s="215"/>
      <c r="CJ28" s="126"/>
      <c r="CK28" s="127" t="s">
        <v>84</v>
      </c>
      <c r="CL28" s="127" t="s">
        <v>85</v>
      </c>
      <c r="CM28" s="219" t="s">
        <v>103</v>
      </c>
      <c r="CN28" s="127" t="s">
        <v>87</v>
      </c>
      <c r="CO28" s="127" t="s">
        <v>86</v>
      </c>
      <c r="CP28" s="128">
        <v>1</v>
      </c>
      <c r="CQ28" s="129">
        <v>2</v>
      </c>
      <c r="CR28" s="129">
        <v>3</v>
      </c>
      <c r="CS28" s="129">
        <v>4</v>
      </c>
      <c r="CT28" s="129">
        <v>5</v>
      </c>
      <c r="CU28" s="129">
        <v>6</v>
      </c>
      <c r="CV28" s="129">
        <v>7</v>
      </c>
      <c r="CW28" s="129">
        <v>8</v>
      </c>
      <c r="CX28" s="129">
        <v>9</v>
      </c>
      <c r="CY28" s="129">
        <v>10</v>
      </c>
      <c r="CZ28" s="129">
        <v>11</v>
      </c>
      <c r="DA28" s="129">
        <v>12</v>
      </c>
      <c r="DB28" s="129">
        <v>13</v>
      </c>
      <c r="DC28" s="129">
        <v>14</v>
      </c>
      <c r="DD28" s="129">
        <v>15</v>
      </c>
      <c r="DE28" s="129">
        <v>16</v>
      </c>
      <c r="DF28" s="129">
        <v>17</v>
      </c>
      <c r="DG28" s="129">
        <v>18</v>
      </c>
      <c r="DH28" s="129">
        <v>19</v>
      </c>
      <c r="DI28" s="129">
        <v>20</v>
      </c>
      <c r="DJ28" s="130">
        <v>21</v>
      </c>
      <c r="DK28" s="215"/>
      <c r="DM28" s="126"/>
      <c r="DN28" s="127" t="s">
        <v>84</v>
      </c>
      <c r="DO28" s="127" t="s">
        <v>85</v>
      </c>
      <c r="DP28" s="219" t="s">
        <v>103</v>
      </c>
      <c r="DQ28" s="127" t="s">
        <v>87</v>
      </c>
      <c r="DR28" s="127" t="s">
        <v>86</v>
      </c>
      <c r="DS28" s="128">
        <v>1</v>
      </c>
      <c r="DT28" s="129">
        <v>2</v>
      </c>
      <c r="DU28" s="129">
        <v>3</v>
      </c>
      <c r="DV28" s="129">
        <v>4</v>
      </c>
      <c r="DW28" s="129">
        <v>5</v>
      </c>
      <c r="DX28" s="129">
        <v>6</v>
      </c>
      <c r="DY28" s="129">
        <v>7</v>
      </c>
      <c r="DZ28" s="129">
        <v>8</v>
      </c>
      <c r="EA28" s="129">
        <v>9</v>
      </c>
      <c r="EB28" s="129">
        <v>10</v>
      </c>
      <c r="EC28" s="129">
        <v>11</v>
      </c>
      <c r="ED28" s="129">
        <v>12</v>
      </c>
      <c r="EE28" s="129">
        <v>13</v>
      </c>
      <c r="EF28" s="129">
        <v>14</v>
      </c>
      <c r="EG28" s="129">
        <v>15</v>
      </c>
      <c r="EH28" s="129">
        <v>16</v>
      </c>
      <c r="EI28" s="129">
        <v>17</v>
      </c>
      <c r="EJ28" s="129">
        <v>18</v>
      </c>
      <c r="EK28" s="129">
        <v>19</v>
      </c>
      <c r="EL28" s="129">
        <v>20</v>
      </c>
      <c r="EM28" s="130">
        <v>21</v>
      </c>
      <c r="EN28" s="215"/>
      <c r="EP28" s="126"/>
      <c r="EQ28" s="127" t="s">
        <v>84</v>
      </c>
      <c r="ER28" s="127" t="s">
        <v>85</v>
      </c>
      <c r="ES28" s="219" t="s">
        <v>103</v>
      </c>
      <c r="ET28" s="127" t="s">
        <v>87</v>
      </c>
      <c r="EU28" s="127" t="s">
        <v>86</v>
      </c>
      <c r="EV28" s="128">
        <v>1</v>
      </c>
      <c r="EW28" s="129">
        <v>2</v>
      </c>
      <c r="EX28" s="129">
        <v>3</v>
      </c>
      <c r="EY28" s="129">
        <v>4</v>
      </c>
      <c r="EZ28" s="129">
        <v>5</v>
      </c>
      <c r="FA28" s="129">
        <v>6</v>
      </c>
      <c r="FB28" s="129">
        <v>7</v>
      </c>
      <c r="FC28" s="129">
        <v>8</v>
      </c>
      <c r="FD28" s="129">
        <v>9</v>
      </c>
      <c r="FE28" s="129">
        <v>10</v>
      </c>
      <c r="FF28" s="129">
        <v>11</v>
      </c>
      <c r="FG28" s="129">
        <v>12</v>
      </c>
      <c r="FH28" s="129">
        <v>13</v>
      </c>
      <c r="FI28" s="129">
        <v>14</v>
      </c>
      <c r="FJ28" s="129">
        <v>15</v>
      </c>
      <c r="FK28" s="129">
        <v>16</v>
      </c>
      <c r="FL28" s="129">
        <v>17</v>
      </c>
      <c r="FM28" s="129">
        <v>18</v>
      </c>
      <c r="FN28" s="129">
        <v>19</v>
      </c>
      <c r="FO28" s="129">
        <v>20</v>
      </c>
      <c r="FP28" s="130">
        <v>21</v>
      </c>
      <c r="FQ28" s="215"/>
      <c r="FS28" s="126"/>
      <c r="FT28" s="127" t="s">
        <v>84</v>
      </c>
      <c r="FU28" s="127" t="s">
        <v>85</v>
      </c>
      <c r="FV28" s="219" t="s">
        <v>103</v>
      </c>
      <c r="FW28" s="127" t="s">
        <v>87</v>
      </c>
      <c r="FX28" s="127" t="s">
        <v>86</v>
      </c>
      <c r="FY28" s="128">
        <v>1</v>
      </c>
      <c r="FZ28" s="129">
        <v>2</v>
      </c>
      <c r="GA28" s="129">
        <v>3</v>
      </c>
      <c r="GB28" s="129">
        <v>4</v>
      </c>
      <c r="GC28" s="129">
        <v>5</v>
      </c>
      <c r="GD28" s="129">
        <v>6</v>
      </c>
      <c r="GE28" s="129">
        <v>7</v>
      </c>
      <c r="GF28" s="129">
        <v>8</v>
      </c>
      <c r="GG28" s="129">
        <v>9</v>
      </c>
      <c r="GH28" s="129">
        <v>10</v>
      </c>
      <c r="GI28" s="129">
        <v>11</v>
      </c>
      <c r="GJ28" s="129">
        <v>12</v>
      </c>
      <c r="GK28" s="129">
        <v>13</v>
      </c>
      <c r="GL28" s="129">
        <v>14</v>
      </c>
      <c r="GM28" s="129">
        <v>15</v>
      </c>
      <c r="GN28" s="129">
        <v>16</v>
      </c>
      <c r="GO28" s="129">
        <v>17</v>
      </c>
      <c r="GP28" s="129">
        <v>18</v>
      </c>
      <c r="GQ28" s="129">
        <v>19</v>
      </c>
      <c r="GR28" s="129">
        <v>20</v>
      </c>
      <c r="GS28" s="130">
        <v>21</v>
      </c>
      <c r="GT28" s="215"/>
      <c r="GV28" s="126"/>
      <c r="GW28" s="127" t="s">
        <v>84</v>
      </c>
      <c r="GX28" s="127" t="s">
        <v>85</v>
      </c>
      <c r="GY28" s="219" t="s">
        <v>103</v>
      </c>
      <c r="GZ28" s="127" t="s">
        <v>87</v>
      </c>
      <c r="HA28" s="127" t="s">
        <v>86</v>
      </c>
      <c r="HB28" s="128">
        <v>1</v>
      </c>
      <c r="HC28" s="129">
        <v>2</v>
      </c>
      <c r="HD28" s="129">
        <v>3</v>
      </c>
      <c r="HE28" s="129">
        <v>4</v>
      </c>
      <c r="HF28" s="129">
        <v>5</v>
      </c>
      <c r="HG28" s="129">
        <v>6</v>
      </c>
      <c r="HH28" s="129">
        <v>7</v>
      </c>
      <c r="HI28" s="129">
        <v>8</v>
      </c>
      <c r="HJ28" s="129">
        <v>9</v>
      </c>
      <c r="HK28" s="129">
        <v>10</v>
      </c>
      <c r="HL28" s="129">
        <v>11</v>
      </c>
      <c r="HM28" s="129">
        <v>12</v>
      </c>
      <c r="HN28" s="129">
        <v>13</v>
      </c>
      <c r="HO28" s="129">
        <v>14</v>
      </c>
      <c r="HP28" s="129">
        <v>15</v>
      </c>
      <c r="HQ28" s="129">
        <v>16</v>
      </c>
      <c r="HR28" s="129">
        <v>17</v>
      </c>
      <c r="HS28" s="129">
        <v>18</v>
      </c>
      <c r="HT28" s="129">
        <v>19</v>
      </c>
      <c r="HU28" s="129">
        <v>20</v>
      </c>
      <c r="HV28" s="130">
        <v>21</v>
      </c>
      <c r="HW28" s="215"/>
    </row>
    <row r="29" spans="1:231" ht="15">
      <c r="A29" s="10" t="s">
        <v>13</v>
      </c>
      <c r="B29" s="120">
        <f>A26</f>
        <v>0</v>
      </c>
      <c r="C29" s="120" t="str">
        <f>A27</f>
        <v>work1834</v>
      </c>
      <c r="D29" s="220"/>
      <c r="E29" s="120">
        <v>1</v>
      </c>
      <c r="F29" s="11"/>
      <c r="G29" s="36">
        <f ca="1">INDEX(INDIRECT("in_input"&amp;$B29),$E29,G$28)</f>
        <v>3</v>
      </c>
      <c r="H29" s="22">
        <f ca="1">INDEX(INDIRECT("in_input"&amp;$B29),$E29,H$28)</f>
        <v>3</v>
      </c>
      <c r="I29" s="22">
        <f ca="1">INDEX(INDIRECT("in_input"&amp;$B29),$E29,I$28)</f>
        <v>3</v>
      </c>
      <c r="J29" s="22">
        <f ca="1">INDEX(INDIRECT("in_input"&amp;$B29),$E29,J$28)</f>
        <v>3</v>
      </c>
      <c r="K29" s="22">
        <f ca="1">INDEX(INDIRECT("in_input"&amp;$B29),$E29,K$28)</f>
        <v>3</v>
      </c>
      <c r="L29" s="22">
        <f ca="1">INDEX(INDIRECT("in_input"&amp;$B29),$E29,L$28)</f>
        <v>3</v>
      </c>
      <c r="M29" s="22">
        <f ca="1">INDEX(INDIRECT("in_input"&amp;$B29),$E29,M$28)</f>
        <v>3</v>
      </c>
      <c r="N29" s="22">
        <f ca="1">INDEX(INDIRECT("in_input"&amp;$B29),$E29,N$28)</f>
        <v>3</v>
      </c>
      <c r="O29" s="22">
        <f ca="1">INDEX(INDIRECT("in_input"&amp;$B29),$E29,O$28)</f>
        <v>3</v>
      </c>
      <c r="P29" s="22">
        <f ca="1">INDEX(INDIRECT("in_input"&amp;$B29),$E29,P$28)</f>
        <v>3</v>
      </c>
      <c r="Q29" s="22">
        <f ca="1">INDEX(INDIRECT("in_input"&amp;$B29),$E29,Q$28)</f>
        <v>3</v>
      </c>
      <c r="R29" s="22">
        <f ca="1">INDEX(INDIRECT("in_input"&amp;$B29),$E29,R$28)</f>
        <v>3</v>
      </c>
      <c r="S29" s="22">
        <f ca="1">INDEX(INDIRECT("in_input"&amp;$B29),$E29,S$28)</f>
        <v>3</v>
      </c>
      <c r="T29" s="22">
        <f ca="1">INDEX(INDIRECT("in_input"&amp;$B29),$E29,T$28)</f>
        <v>3</v>
      </c>
      <c r="U29" s="22">
        <f ca="1">INDEX(INDIRECT("in_input"&amp;$B29),$E29,U$28)</f>
        <v>3</v>
      </c>
      <c r="V29" s="22">
        <f ca="1">INDEX(INDIRECT("in_input"&amp;$B29),$E29,V$28)</f>
        <v>3</v>
      </c>
      <c r="W29" s="22">
        <f ca="1">INDEX(INDIRECT("in_input"&amp;$B29),$E29,W$28)</f>
        <v>3</v>
      </c>
      <c r="X29" s="22">
        <f ca="1">INDEX(INDIRECT("in_input"&amp;$B29),$E29,X$28)</f>
        <v>3</v>
      </c>
      <c r="Y29" s="22">
        <f ca="1">INDEX(INDIRECT("in_input"&amp;$B29),$E29,Y$28)</f>
        <v>3</v>
      </c>
      <c r="Z29" s="22">
        <f ca="1">INDEX(INDIRECT("in_input"&amp;$B29),$E29,Z$28)</f>
        <v>3</v>
      </c>
      <c r="AA29" s="23">
        <f ca="1">INDEX(INDIRECT("in_input"&amp;$B29),$E29,AA$28)</f>
        <v>3</v>
      </c>
      <c r="AB29" s="203"/>
      <c r="AD29" s="10" t="s">
        <v>13</v>
      </c>
      <c r="AE29" s="120">
        <f>AD26</f>
        <v>0</v>
      </c>
      <c r="AF29" s="120" t="str">
        <f>AD27</f>
        <v>shop1834</v>
      </c>
      <c r="AG29" s="220"/>
      <c r="AH29" s="120">
        <v>1</v>
      </c>
      <c r="AI29" s="11"/>
      <c r="AJ29" s="36">
        <f ca="1">INDEX(INDIRECT("in_input"&amp;$B29),$E29,AJ$28)</f>
        <v>3</v>
      </c>
      <c r="AK29" s="22">
        <f ca="1">INDEX(INDIRECT("in_input"&amp;$B29),$E29,AK$28)</f>
        <v>3</v>
      </c>
      <c r="AL29" s="22">
        <f ca="1">INDEX(INDIRECT("in_input"&amp;$B29),$E29,AL$28)</f>
        <v>3</v>
      </c>
      <c r="AM29" s="22">
        <f ca="1">INDEX(INDIRECT("in_input"&amp;$B29),$E29,AM$28)</f>
        <v>3</v>
      </c>
      <c r="AN29" s="22">
        <f ca="1">INDEX(INDIRECT("in_input"&amp;$B29),$E29,AN$28)</f>
        <v>3</v>
      </c>
      <c r="AO29" s="22">
        <f ca="1">INDEX(INDIRECT("in_input"&amp;$B29),$E29,AO$28)</f>
        <v>3</v>
      </c>
      <c r="AP29" s="22">
        <f ca="1">INDEX(INDIRECT("in_input"&amp;$B29),$E29,AP$28)</f>
        <v>3</v>
      </c>
      <c r="AQ29" s="22">
        <f ca="1">INDEX(INDIRECT("in_input"&amp;$B29),$E29,AQ$28)</f>
        <v>3</v>
      </c>
      <c r="AR29" s="22">
        <f ca="1">INDEX(INDIRECT("in_input"&amp;$B29),$E29,AR$28)</f>
        <v>3</v>
      </c>
      <c r="AS29" s="22">
        <f ca="1">INDEX(INDIRECT("in_input"&amp;$B29),$E29,AS$28)</f>
        <v>3</v>
      </c>
      <c r="AT29" s="22">
        <f ca="1">INDEX(INDIRECT("in_input"&amp;$B29),$E29,AT$28)</f>
        <v>3</v>
      </c>
      <c r="AU29" s="22">
        <f ca="1">INDEX(INDIRECT("in_input"&amp;$B29),$E29,AU$28)</f>
        <v>3</v>
      </c>
      <c r="AV29" s="22">
        <f ca="1">INDEX(INDIRECT("in_input"&amp;$B29),$E29,AV$28)</f>
        <v>3</v>
      </c>
      <c r="AW29" s="22">
        <f ca="1">INDEX(INDIRECT("in_input"&amp;$B29),$E29,AW$28)</f>
        <v>3</v>
      </c>
      <c r="AX29" s="22">
        <f ca="1">INDEX(INDIRECT("in_input"&amp;$B29),$E29,AX$28)</f>
        <v>3</v>
      </c>
      <c r="AY29" s="22">
        <f ca="1">INDEX(INDIRECT("in_input"&amp;$B29),$E29,AY$28)</f>
        <v>3</v>
      </c>
      <c r="AZ29" s="22">
        <f ca="1">INDEX(INDIRECT("in_input"&amp;$B29),$E29,AZ$28)</f>
        <v>3</v>
      </c>
      <c r="BA29" s="22">
        <f ca="1">INDEX(INDIRECT("in_input"&amp;$B29),$E29,BA$28)</f>
        <v>3</v>
      </c>
      <c r="BB29" s="22">
        <f ca="1">INDEX(INDIRECT("in_input"&amp;$B29),$E29,BB$28)</f>
        <v>3</v>
      </c>
      <c r="BC29" s="22">
        <f ca="1">INDEX(INDIRECT("in_input"&amp;$B29),$E29,BC$28)</f>
        <v>3</v>
      </c>
      <c r="BD29" s="23">
        <f ca="1">INDEX(INDIRECT("in_input"&amp;$B29),$E29,BD$28)</f>
        <v>3</v>
      </c>
      <c r="BE29" s="203"/>
      <c r="BG29" s="10" t="s">
        <v>13</v>
      </c>
      <c r="BH29" s="120">
        <f>BG26</f>
        <v>0</v>
      </c>
      <c r="BI29" s="120" t="str">
        <f>BG27</f>
        <v>lei1834</v>
      </c>
      <c r="BJ29" s="220"/>
      <c r="BK29" s="120">
        <v>1</v>
      </c>
      <c r="BL29" s="11"/>
      <c r="BM29" s="36">
        <f ca="1">INDEX(INDIRECT("in_input"&amp;$B29),$E29,BM$28)</f>
        <v>3</v>
      </c>
      <c r="BN29" s="22">
        <f ca="1">INDEX(INDIRECT("in_input"&amp;$B29),$E29,BN$28)</f>
        <v>3</v>
      </c>
      <c r="BO29" s="22">
        <f ca="1">INDEX(INDIRECT("in_input"&amp;$B29),$E29,BO$28)</f>
        <v>3</v>
      </c>
      <c r="BP29" s="22">
        <f ca="1">INDEX(INDIRECT("in_input"&amp;$B29),$E29,BP$28)</f>
        <v>3</v>
      </c>
      <c r="BQ29" s="22">
        <f ca="1">INDEX(INDIRECT("in_input"&amp;$B29),$E29,BQ$28)</f>
        <v>3</v>
      </c>
      <c r="BR29" s="22">
        <f ca="1">INDEX(INDIRECT("in_input"&amp;$B29),$E29,BR$28)</f>
        <v>3</v>
      </c>
      <c r="BS29" s="22">
        <f ca="1">INDEX(INDIRECT("in_input"&amp;$B29),$E29,BS$28)</f>
        <v>3</v>
      </c>
      <c r="BT29" s="22">
        <f ca="1">INDEX(INDIRECT("in_input"&amp;$B29),$E29,BT$28)</f>
        <v>3</v>
      </c>
      <c r="BU29" s="22">
        <f ca="1">INDEX(INDIRECT("in_input"&amp;$B29),$E29,BU$28)</f>
        <v>3</v>
      </c>
      <c r="BV29" s="22">
        <f ca="1">INDEX(INDIRECT("in_input"&amp;$B29),$E29,BV$28)</f>
        <v>3</v>
      </c>
      <c r="BW29" s="22">
        <f ca="1">INDEX(INDIRECT("in_input"&amp;$B29),$E29,BW$28)</f>
        <v>3</v>
      </c>
      <c r="BX29" s="22">
        <f ca="1">INDEX(INDIRECT("in_input"&amp;$B29),$E29,BX$28)</f>
        <v>3</v>
      </c>
      <c r="BY29" s="22">
        <f ca="1">INDEX(INDIRECT("in_input"&amp;$B29),$E29,BY$28)</f>
        <v>3</v>
      </c>
      <c r="BZ29" s="22">
        <f ca="1">INDEX(INDIRECT("in_input"&amp;$B29),$E29,BZ$28)</f>
        <v>3</v>
      </c>
      <c r="CA29" s="22">
        <f ca="1">INDEX(INDIRECT("in_input"&amp;$B29),$E29,CA$28)</f>
        <v>3</v>
      </c>
      <c r="CB29" s="22">
        <f ca="1">INDEX(INDIRECT("in_input"&amp;$B29),$E29,CB$28)</f>
        <v>3</v>
      </c>
      <c r="CC29" s="22">
        <f ca="1">INDEX(INDIRECT("in_input"&amp;$B29),$E29,CC$28)</f>
        <v>3</v>
      </c>
      <c r="CD29" s="22">
        <f ca="1">INDEX(INDIRECT("in_input"&amp;$B29),$E29,CD$28)</f>
        <v>3</v>
      </c>
      <c r="CE29" s="22">
        <f ca="1">INDEX(INDIRECT("in_input"&amp;$B29),$E29,CE$28)</f>
        <v>3</v>
      </c>
      <c r="CF29" s="22">
        <f ca="1">INDEX(INDIRECT("in_input"&amp;$B29),$E29,CF$28)</f>
        <v>3</v>
      </c>
      <c r="CG29" s="23">
        <f ca="1">INDEX(INDIRECT("in_input"&amp;$B29),$E29,CG$28)</f>
        <v>3</v>
      </c>
      <c r="CH29" s="203"/>
      <c r="CJ29" s="10" t="s">
        <v>13</v>
      </c>
      <c r="CK29" s="120">
        <f>CJ26</f>
        <v>0</v>
      </c>
      <c r="CL29" s="120" t="str">
        <f>CJ27</f>
        <v>work3564</v>
      </c>
      <c r="CM29" s="220"/>
      <c r="CN29" s="120">
        <v>1</v>
      </c>
      <c r="CO29" s="11"/>
      <c r="CP29" s="36">
        <f ca="1">INDEX(INDIRECT("in_input"&amp;$B29),$E29,CP$28)</f>
        <v>3</v>
      </c>
      <c r="CQ29" s="22">
        <f ca="1">INDEX(INDIRECT("in_input"&amp;$B29),$E29,CQ$28)</f>
        <v>3</v>
      </c>
      <c r="CR29" s="22">
        <f ca="1">INDEX(INDIRECT("in_input"&amp;$B29),$E29,CR$28)</f>
        <v>3</v>
      </c>
      <c r="CS29" s="22">
        <f ca="1">INDEX(INDIRECT("in_input"&amp;$B29),$E29,CS$28)</f>
        <v>3</v>
      </c>
      <c r="CT29" s="22">
        <f ca="1">INDEX(INDIRECT("in_input"&amp;$B29),$E29,CT$28)</f>
        <v>3</v>
      </c>
      <c r="CU29" s="22">
        <f ca="1">INDEX(INDIRECT("in_input"&amp;$B29),$E29,CU$28)</f>
        <v>3</v>
      </c>
      <c r="CV29" s="22">
        <f ca="1">INDEX(INDIRECT("in_input"&amp;$B29),$E29,CV$28)</f>
        <v>3</v>
      </c>
      <c r="CW29" s="22">
        <f ca="1">INDEX(INDIRECT("in_input"&amp;$B29),$E29,CW$28)</f>
        <v>3</v>
      </c>
      <c r="CX29" s="22">
        <f ca="1">INDEX(INDIRECT("in_input"&amp;$B29),$E29,CX$28)</f>
        <v>3</v>
      </c>
      <c r="CY29" s="22">
        <f ca="1">INDEX(INDIRECT("in_input"&amp;$B29),$E29,CY$28)</f>
        <v>3</v>
      </c>
      <c r="CZ29" s="22">
        <f ca="1">INDEX(INDIRECT("in_input"&amp;$B29),$E29,CZ$28)</f>
        <v>3</v>
      </c>
      <c r="DA29" s="22">
        <f ca="1">INDEX(INDIRECT("in_input"&amp;$B29),$E29,DA$28)</f>
        <v>3</v>
      </c>
      <c r="DB29" s="22">
        <f ca="1">INDEX(INDIRECT("in_input"&amp;$B29),$E29,DB$28)</f>
        <v>3</v>
      </c>
      <c r="DC29" s="22">
        <f ca="1">INDEX(INDIRECT("in_input"&amp;$B29),$E29,DC$28)</f>
        <v>3</v>
      </c>
      <c r="DD29" s="22">
        <f ca="1">INDEX(INDIRECT("in_input"&amp;$B29),$E29,DD$28)</f>
        <v>3</v>
      </c>
      <c r="DE29" s="22">
        <f ca="1">INDEX(INDIRECT("in_input"&amp;$B29),$E29,DE$28)</f>
        <v>3</v>
      </c>
      <c r="DF29" s="22">
        <f ca="1">INDEX(INDIRECT("in_input"&amp;$B29),$E29,DF$28)</f>
        <v>3</v>
      </c>
      <c r="DG29" s="22">
        <f ca="1">INDEX(INDIRECT("in_input"&amp;$B29),$E29,DG$28)</f>
        <v>3</v>
      </c>
      <c r="DH29" s="22">
        <f ca="1">INDEX(INDIRECT("in_input"&amp;$B29),$E29,DH$28)</f>
        <v>3</v>
      </c>
      <c r="DI29" s="22">
        <f ca="1">INDEX(INDIRECT("in_input"&amp;$B29),$E29,DI$28)</f>
        <v>3</v>
      </c>
      <c r="DJ29" s="23">
        <f ca="1">INDEX(INDIRECT("in_input"&amp;$B29),$E29,DJ$28)</f>
        <v>3</v>
      </c>
      <c r="DK29" s="203"/>
      <c r="DM29" s="10" t="s">
        <v>13</v>
      </c>
      <c r="DN29" s="120">
        <f>DM26</f>
        <v>0</v>
      </c>
      <c r="DO29" s="120" t="str">
        <f>DM27</f>
        <v>shop3564</v>
      </c>
      <c r="DP29" s="220"/>
      <c r="DQ29" s="120">
        <v>1</v>
      </c>
      <c r="DR29" s="11"/>
      <c r="DS29" s="36">
        <f ca="1">INDEX(INDIRECT("in_input"&amp;$B29),$E29,DS$28)</f>
        <v>3</v>
      </c>
      <c r="DT29" s="22">
        <f ca="1">INDEX(INDIRECT("in_input"&amp;$B29),$E29,DT$28)</f>
        <v>3</v>
      </c>
      <c r="DU29" s="22">
        <f ca="1">INDEX(INDIRECT("in_input"&amp;$B29),$E29,DU$28)</f>
        <v>3</v>
      </c>
      <c r="DV29" s="22">
        <f ca="1">INDEX(INDIRECT("in_input"&amp;$B29),$E29,DV$28)</f>
        <v>3</v>
      </c>
      <c r="DW29" s="22">
        <f ca="1">INDEX(INDIRECT("in_input"&amp;$B29),$E29,DW$28)</f>
        <v>3</v>
      </c>
      <c r="DX29" s="22">
        <f ca="1">INDEX(INDIRECT("in_input"&amp;$B29),$E29,DX$28)</f>
        <v>3</v>
      </c>
      <c r="DY29" s="22">
        <f ca="1">INDEX(INDIRECT("in_input"&amp;$B29),$E29,DY$28)</f>
        <v>3</v>
      </c>
      <c r="DZ29" s="22">
        <f ca="1">INDEX(INDIRECT("in_input"&amp;$B29),$E29,DZ$28)</f>
        <v>3</v>
      </c>
      <c r="EA29" s="22">
        <f ca="1">INDEX(INDIRECT("in_input"&amp;$B29),$E29,EA$28)</f>
        <v>3</v>
      </c>
      <c r="EB29" s="22">
        <f ca="1">INDEX(INDIRECT("in_input"&amp;$B29),$E29,EB$28)</f>
        <v>3</v>
      </c>
      <c r="EC29" s="22">
        <f ca="1">INDEX(INDIRECT("in_input"&amp;$B29),$E29,EC$28)</f>
        <v>3</v>
      </c>
      <c r="ED29" s="22">
        <f ca="1">INDEX(INDIRECT("in_input"&amp;$B29),$E29,ED$28)</f>
        <v>3</v>
      </c>
      <c r="EE29" s="22">
        <f ca="1">INDEX(INDIRECT("in_input"&amp;$B29),$E29,EE$28)</f>
        <v>3</v>
      </c>
      <c r="EF29" s="22">
        <f ca="1">INDEX(INDIRECT("in_input"&amp;$B29),$E29,EF$28)</f>
        <v>3</v>
      </c>
      <c r="EG29" s="22">
        <f ca="1">INDEX(INDIRECT("in_input"&amp;$B29),$E29,EG$28)</f>
        <v>3</v>
      </c>
      <c r="EH29" s="22">
        <f ca="1">INDEX(INDIRECT("in_input"&amp;$B29),$E29,EH$28)</f>
        <v>3</v>
      </c>
      <c r="EI29" s="22">
        <f ca="1">INDEX(INDIRECT("in_input"&amp;$B29),$E29,EI$28)</f>
        <v>3</v>
      </c>
      <c r="EJ29" s="22">
        <f ca="1">INDEX(INDIRECT("in_input"&amp;$B29),$E29,EJ$28)</f>
        <v>3</v>
      </c>
      <c r="EK29" s="22">
        <f ca="1">INDEX(INDIRECT("in_input"&amp;$B29),$E29,EK$28)</f>
        <v>3</v>
      </c>
      <c r="EL29" s="22">
        <f ca="1">INDEX(INDIRECT("in_input"&amp;$B29),$E29,EL$28)</f>
        <v>3</v>
      </c>
      <c r="EM29" s="23">
        <f ca="1">INDEX(INDIRECT("in_input"&amp;$B29),$E29,EM$28)</f>
        <v>3</v>
      </c>
      <c r="EN29" s="203"/>
      <c r="EP29" s="10" t="s">
        <v>13</v>
      </c>
      <c r="EQ29" s="120">
        <f>EP26</f>
        <v>0</v>
      </c>
      <c r="ER29" s="120" t="str">
        <f>EP27</f>
        <v>lei3564</v>
      </c>
      <c r="ES29" s="220"/>
      <c r="ET29" s="120">
        <v>1</v>
      </c>
      <c r="EU29" s="11"/>
      <c r="EV29" s="36">
        <f ca="1">INDEX(INDIRECT("in_input"&amp;$B29),$E29,EV$28)</f>
        <v>3</v>
      </c>
      <c r="EW29" s="22">
        <f ca="1">INDEX(INDIRECT("in_input"&amp;$B29),$E29,EW$28)</f>
        <v>3</v>
      </c>
      <c r="EX29" s="22">
        <f ca="1">INDEX(INDIRECT("in_input"&amp;$B29),$E29,EX$28)</f>
        <v>3</v>
      </c>
      <c r="EY29" s="22">
        <f ca="1">INDEX(INDIRECT("in_input"&amp;$B29),$E29,EY$28)</f>
        <v>3</v>
      </c>
      <c r="EZ29" s="22">
        <f ca="1">INDEX(INDIRECT("in_input"&amp;$B29),$E29,EZ$28)</f>
        <v>3</v>
      </c>
      <c r="FA29" s="22">
        <f ca="1">INDEX(INDIRECT("in_input"&amp;$B29),$E29,FA$28)</f>
        <v>3</v>
      </c>
      <c r="FB29" s="22">
        <f ca="1">INDEX(INDIRECT("in_input"&amp;$B29),$E29,FB$28)</f>
        <v>3</v>
      </c>
      <c r="FC29" s="22">
        <f ca="1">INDEX(INDIRECT("in_input"&amp;$B29),$E29,FC$28)</f>
        <v>3</v>
      </c>
      <c r="FD29" s="22">
        <f ca="1">INDEX(INDIRECT("in_input"&amp;$B29),$E29,FD$28)</f>
        <v>3</v>
      </c>
      <c r="FE29" s="22">
        <f ca="1">INDEX(INDIRECT("in_input"&amp;$B29),$E29,FE$28)</f>
        <v>3</v>
      </c>
      <c r="FF29" s="22">
        <f ca="1">INDEX(INDIRECT("in_input"&amp;$B29),$E29,FF$28)</f>
        <v>3</v>
      </c>
      <c r="FG29" s="22">
        <f ca="1">INDEX(INDIRECT("in_input"&amp;$B29),$E29,FG$28)</f>
        <v>3</v>
      </c>
      <c r="FH29" s="22">
        <f ca="1">INDEX(INDIRECT("in_input"&amp;$B29),$E29,FH$28)</f>
        <v>3</v>
      </c>
      <c r="FI29" s="22">
        <f ca="1">INDEX(INDIRECT("in_input"&amp;$B29),$E29,FI$28)</f>
        <v>3</v>
      </c>
      <c r="FJ29" s="22">
        <f ca="1">INDEX(INDIRECT("in_input"&amp;$B29),$E29,FJ$28)</f>
        <v>3</v>
      </c>
      <c r="FK29" s="22">
        <f ca="1">INDEX(INDIRECT("in_input"&amp;$B29),$E29,FK$28)</f>
        <v>3</v>
      </c>
      <c r="FL29" s="22">
        <f ca="1">INDEX(INDIRECT("in_input"&amp;$B29),$E29,FL$28)</f>
        <v>3</v>
      </c>
      <c r="FM29" s="22">
        <f ca="1">INDEX(INDIRECT("in_input"&amp;$B29),$E29,FM$28)</f>
        <v>3</v>
      </c>
      <c r="FN29" s="22">
        <f ca="1">INDEX(INDIRECT("in_input"&amp;$B29),$E29,FN$28)</f>
        <v>3</v>
      </c>
      <c r="FO29" s="22">
        <f ca="1">INDEX(INDIRECT("in_input"&amp;$B29),$E29,FO$28)</f>
        <v>3</v>
      </c>
      <c r="FP29" s="23">
        <f ca="1">INDEX(INDIRECT("in_input"&amp;$B29),$E29,FP$28)</f>
        <v>3</v>
      </c>
      <c r="FQ29" s="203"/>
      <c r="FS29" s="10" t="s">
        <v>13</v>
      </c>
      <c r="FT29" s="120">
        <f>FS26</f>
        <v>0</v>
      </c>
      <c r="FU29" s="120" t="str">
        <f>FS27</f>
        <v>shop65</v>
      </c>
      <c r="FV29" s="220"/>
      <c r="FW29" s="120">
        <v>1</v>
      </c>
      <c r="FX29" s="11"/>
      <c r="FY29" s="36">
        <f ca="1">INDEX(INDIRECT("in_input"&amp;$B29),$E29,FY$28)</f>
        <v>3</v>
      </c>
      <c r="FZ29" s="22">
        <f ca="1">INDEX(INDIRECT("in_input"&amp;$B29),$E29,FZ$28)</f>
        <v>3</v>
      </c>
      <c r="GA29" s="22">
        <f ca="1">INDEX(INDIRECT("in_input"&amp;$B29),$E29,GA$28)</f>
        <v>3</v>
      </c>
      <c r="GB29" s="22">
        <f ca="1">INDEX(INDIRECT("in_input"&amp;$B29),$E29,GB$28)</f>
        <v>3</v>
      </c>
      <c r="GC29" s="22">
        <f ca="1">INDEX(INDIRECT("in_input"&amp;$B29),$E29,GC$28)</f>
        <v>3</v>
      </c>
      <c r="GD29" s="22">
        <f ca="1">INDEX(INDIRECT("in_input"&amp;$B29),$E29,GD$28)</f>
        <v>3</v>
      </c>
      <c r="GE29" s="22">
        <f ca="1">INDEX(INDIRECT("in_input"&amp;$B29),$E29,GE$28)</f>
        <v>3</v>
      </c>
      <c r="GF29" s="22">
        <f ca="1">INDEX(INDIRECT("in_input"&amp;$B29),$E29,GF$28)</f>
        <v>3</v>
      </c>
      <c r="GG29" s="22">
        <f ca="1">INDEX(INDIRECT("in_input"&amp;$B29),$E29,GG$28)</f>
        <v>3</v>
      </c>
      <c r="GH29" s="22">
        <f ca="1">INDEX(INDIRECT("in_input"&amp;$B29),$E29,GH$28)</f>
        <v>3</v>
      </c>
      <c r="GI29" s="22">
        <f ca="1">INDEX(INDIRECT("in_input"&amp;$B29),$E29,GI$28)</f>
        <v>3</v>
      </c>
      <c r="GJ29" s="22">
        <f ca="1">INDEX(INDIRECT("in_input"&amp;$B29),$E29,GJ$28)</f>
        <v>3</v>
      </c>
      <c r="GK29" s="22">
        <f ca="1">INDEX(INDIRECT("in_input"&amp;$B29),$E29,GK$28)</f>
        <v>3</v>
      </c>
      <c r="GL29" s="22">
        <f ca="1">INDEX(INDIRECT("in_input"&amp;$B29),$E29,GL$28)</f>
        <v>3</v>
      </c>
      <c r="GM29" s="22">
        <f ca="1">INDEX(INDIRECT("in_input"&amp;$B29),$E29,GM$28)</f>
        <v>3</v>
      </c>
      <c r="GN29" s="22">
        <f ca="1">INDEX(INDIRECT("in_input"&amp;$B29),$E29,GN$28)</f>
        <v>3</v>
      </c>
      <c r="GO29" s="22">
        <f ca="1">INDEX(INDIRECT("in_input"&amp;$B29),$E29,GO$28)</f>
        <v>3</v>
      </c>
      <c r="GP29" s="22">
        <f ca="1">INDEX(INDIRECT("in_input"&amp;$B29),$E29,GP$28)</f>
        <v>3</v>
      </c>
      <c r="GQ29" s="22">
        <f ca="1">INDEX(INDIRECT("in_input"&amp;$B29),$E29,GQ$28)</f>
        <v>3</v>
      </c>
      <c r="GR29" s="22">
        <f ca="1">INDEX(INDIRECT("in_input"&amp;$B29),$E29,GR$28)</f>
        <v>3</v>
      </c>
      <c r="GS29" s="23">
        <f ca="1">INDEX(INDIRECT("in_input"&amp;$B29),$E29,GS$28)</f>
        <v>3</v>
      </c>
      <c r="GT29" s="203"/>
      <c r="GV29" s="10" t="s">
        <v>13</v>
      </c>
      <c r="GW29" s="120">
        <f>GV26</f>
        <v>0</v>
      </c>
      <c r="GX29" s="120" t="str">
        <f>GV27</f>
        <v>lei65</v>
      </c>
      <c r="GY29" s="220"/>
      <c r="GZ29" s="120">
        <v>1</v>
      </c>
      <c r="HA29" s="11"/>
      <c r="HB29" s="36">
        <f ca="1">INDEX(INDIRECT("in_input"&amp;$B29),$E29,HB$28)</f>
        <v>3</v>
      </c>
      <c r="HC29" s="22">
        <f ca="1">INDEX(INDIRECT("in_input"&amp;$B29),$E29,HC$28)</f>
        <v>3</v>
      </c>
      <c r="HD29" s="22">
        <f ca="1">INDEX(INDIRECT("in_input"&amp;$B29),$E29,HD$28)</f>
        <v>3</v>
      </c>
      <c r="HE29" s="22">
        <f ca="1">INDEX(INDIRECT("in_input"&amp;$B29),$E29,HE$28)</f>
        <v>3</v>
      </c>
      <c r="HF29" s="22">
        <f ca="1">INDEX(INDIRECT("in_input"&amp;$B29),$E29,HF$28)</f>
        <v>3</v>
      </c>
      <c r="HG29" s="22">
        <f ca="1">INDEX(INDIRECT("in_input"&amp;$B29),$E29,HG$28)</f>
        <v>3</v>
      </c>
      <c r="HH29" s="22">
        <f ca="1">INDEX(INDIRECT("in_input"&amp;$B29),$E29,HH$28)</f>
        <v>3</v>
      </c>
      <c r="HI29" s="22">
        <f ca="1">INDEX(INDIRECT("in_input"&amp;$B29),$E29,HI$28)</f>
        <v>3</v>
      </c>
      <c r="HJ29" s="22">
        <f ca="1">INDEX(INDIRECT("in_input"&amp;$B29),$E29,HJ$28)</f>
        <v>3</v>
      </c>
      <c r="HK29" s="22">
        <f ca="1">INDEX(INDIRECT("in_input"&amp;$B29),$E29,HK$28)</f>
        <v>3</v>
      </c>
      <c r="HL29" s="22">
        <f ca="1">INDEX(INDIRECT("in_input"&amp;$B29),$E29,HL$28)</f>
        <v>3</v>
      </c>
      <c r="HM29" s="22">
        <f ca="1">INDEX(INDIRECT("in_input"&amp;$B29),$E29,HM$28)</f>
        <v>3</v>
      </c>
      <c r="HN29" s="22">
        <f ca="1">INDEX(INDIRECT("in_input"&amp;$B29),$E29,HN$28)</f>
        <v>3</v>
      </c>
      <c r="HO29" s="22">
        <f ca="1">INDEX(INDIRECT("in_input"&amp;$B29),$E29,HO$28)</f>
        <v>3</v>
      </c>
      <c r="HP29" s="22">
        <f ca="1">INDEX(INDIRECT("in_input"&amp;$B29),$E29,HP$28)</f>
        <v>3</v>
      </c>
      <c r="HQ29" s="22">
        <f ca="1">INDEX(INDIRECT("in_input"&amp;$B29),$E29,HQ$28)</f>
        <v>3</v>
      </c>
      <c r="HR29" s="22">
        <f ca="1">INDEX(INDIRECT("in_input"&amp;$B29),$E29,HR$28)</f>
        <v>3</v>
      </c>
      <c r="HS29" s="22">
        <f ca="1">INDEX(INDIRECT("in_input"&amp;$B29),$E29,HS$28)</f>
        <v>3</v>
      </c>
      <c r="HT29" s="22">
        <f ca="1">INDEX(INDIRECT("in_input"&amp;$B29),$E29,HT$28)</f>
        <v>3</v>
      </c>
      <c r="HU29" s="22">
        <f ca="1">INDEX(INDIRECT("in_input"&amp;$B29),$E29,HU$28)</f>
        <v>3</v>
      </c>
      <c r="HV29" s="23">
        <f ca="1">INDEX(INDIRECT("in_input"&amp;$B29),$E29,HV$28)</f>
        <v>3</v>
      </c>
      <c r="HW29" s="203"/>
    </row>
    <row r="30" spans="1:231" ht="15">
      <c r="A30" s="12" t="s">
        <v>14</v>
      </c>
      <c r="B30" s="121">
        <f>A26</f>
        <v>0</v>
      </c>
      <c r="C30" s="121" t="str">
        <f>A27</f>
        <v>work1834</v>
      </c>
      <c r="D30" s="221"/>
      <c r="E30" s="121">
        <v>2</v>
      </c>
      <c r="F30" s="13"/>
      <c r="G30" s="37" t="str">
        <f ca="1">INDEX(INDIRECT("in_input"&amp;$B30),$E30,G$28)</f>
        <v>no</v>
      </c>
      <c r="H30" s="24" t="str">
        <f ca="1">INDEX(INDIRECT("in_input"&amp;$B30),$E30,H$28)</f>
        <v>no</v>
      </c>
      <c r="I30" s="24" t="str">
        <f ca="1">INDEX(INDIRECT("in_input"&amp;$B30),$E30,I$28)</f>
        <v>no</v>
      </c>
      <c r="J30" s="24" t="str">
        <f ca="1">INDEX(INDIRECT("in_input"&amp;$B30),$E30,J$28)</f>
        <v>no</v>
      </c>
      <c r="K30" s="24" t="str">
        <f ca="1">INDEX(INDIRECT("in_input"&amp;$B30),$E30,K$28)</f>
        <v>no</v>
      </c>
      <c r="L30" s="24" t="str">
        <f ca="1">INDEX(INDIRECT("in_input"&amp;$B30),$E30,L$28)</f>
        <v>no</v>
      </c>
      <c r="M30" s="24" t="str">
        <f ca="1">INDEX(INDIRECT("in_input"&amp;$B30),$E30,M$28)</f>
        <v>no</v>
      </c>
      <c r="N30" s="24" t="str">
        <f ca="1">INDEX(INDIRECT("in_input"&amp;$B30),$E30,N$28)</f>
        <v>no</v>
      </c>
      <c r="O30" s="24" t="str">
        <f ca="1">INDEX(INDIRECT("in_input"&amp;$B30),$E30,O$28)</f>
        <v>no</v>
      </c>
      <c r="P30" s="24" t="str">
        <f ca="1">INDEX(INDIRECT("in_input"&amp;$B30),$E30,P$28)</f>
        <v>no</v>
      </c>
      <c r="Q30" s="24" t="str">
        <f ca="1">INDEX(INDIRECT("in_input"&amp;$B30),$E30,Q$28)</f>
        <v>no</v>
      </c>
      <c r="R30" s="24" t="str">
        <f ca="1">INDEX(INDIRECT("in_input"&amp;$B30),$E30,R$28)</f>
        <v>no</v>
      </c>
      <c r="S30" s="24" t="str">
        <f ca="1">INDEX(INDIRECT("in_input"&amp;$B30),$E30,S$28)</f>
        <v>no</v>
      </c>
      <c r="T30" s="24" t="str">
        <f ca="1">INDEX(INDIRECT("in_input"&amp;$B30),$E30,T$28)</f>
        <v>no</v>
      </c>
      <c r="U30" s="24" t="str">
        <f ca="1">INDEX(INDIRECT("in_input"&amp;$B30),$E30,U$28)</f>
        <v>no</v>
      </c>
      <c r="V30" s="24" t="str">
        <f ca="1">INDEX(INDIRECT("in_input"&amp;$B30),$E30,V$28)</f>
        <v>no</v>
      </c>
      <c r="W30" s="24" t="str">
        <f ca="1">INDEX(INDIRECT("in_input"&amp;$B30),$E30,W$28)</f>
        <v>no</v>
      </c>
      <c r="X30" s="24" t="str">
        <f ca="1">INDEX(INDIRECT("in_input"&amp;$B30),$E30,X$28)</f>
        <v>no</v>
      </c>
      <c r="Y30" s="24" t="str">
        <f ca="1">INDEX(INDIRECT("in_input"&amp;$B30),$E30,Y$28)</f>
        <v>no</v>
      </c>
      <c r="Z30" s="24" t="str">
        <f ca="1">INDEX(INDIRECT("in_input"&amp;$B30),$E30,Z$28)</f>
        <v>no</v>
      </c>
      <c r="AA30" s="25" t="str">
        <f ca="1">INDEX(INDIRECT("in_input"&amp;$B30),$E30,AA$28)</f>
        <v>no</v>
      </c>
      <c r="AB30" s="204"/>
      <c r="AD30" s="12" t="s">
        <v>14</v>
      </c>
      <c r="AE30" s="121">
        <f>AD26</f>
        <v>0</v>
      </c>
      <c r="AF30" s="121" t="str">
        <f>AD27</f>
        <v>shop1834</v>
      </c>
      <c r="AG30" s="221"/>
      <c r="AH30" s="121">
        <v>2</v>
      </c>
      <c r="AI30" s="13"/>
      <c r="AJ30" s="37" t="str">
        <f ca="1">INDEX(INDIRECT("in_input"&amp;$B30),$E30,AJ$28)</f>
        <v>no</v>
      </c>
      <c r="AK30" s="24" t="str">
        <f ca="1">INDEX(INDIRECT("in_input"&amp;$B30),$E30,AK$28)</f>
        <v>no</v>
      </c>
      <c r="AL30" s="24" t="str">
        <f ca="1">INDEX(INDIRECT("in_input"&amp;$B30),$E30,AL$28)</f>
        <v>no</v>
      </c>
      <c r="AM30" s="24" t="str">
        <f ca="1">INDEX(INDIRECT("in_input"&amp;$B30),$E30,AM$28)</f>
        <v>no</v>
      </c>
      <c r="AN30" s="24" t="str">
        <f ca="1">INDEX(INDIRECT("in_input"&amp;$B30),$E30,AN$28)</f>
        <v>no</v>
      </c>
      <c r="AO30" s="24" t="str">
        <f ca="1">INDEX(INDIRECT("in_input"&amp;$B30),$E30,AO$28)</f>
        <v>no</v>
      </c>
      <c r="AP30" s="24" t="str">
        <f ca="1">INDEX(INDIRECT("in_input"&amp;$B30),$E30,AP$28)</f>
        <v>no</v>
      </c>
      <c r="AQ30" s="24" t="str">
        <f ca="1">INDEX(INDIRECT("in_input"&amp;$B30),$E30,AQ$28)</f>
        <v>no</v>
      </c>
      <c r="AR30" s="24" t="str">
        <f ca="1">INDEX(INDIRECT("in_input"&amp;$B30),$E30,AR$28)</f>
        <v>no</v>
      </c>
      <c r="AS30" s="24" t="str">
        <f ca="1">INDEX(INDIRECT("in_input"&amp;$B30),$E30,AS$28)</f>
        <v>no</v>
      </c>
      <c r="AT30" s="24" t="str">
        <f ca="1">INDEX(INDIRECT("in_input"&amp;$B30),$E30,AT$28)</f>
        <v>no</v>
      </c>
      <c r="AU30" s="24" t="str">
        <f ca="1">INDEX(INDIRECT("in_input"&amp;$B30),$E30,AU$28)</f>
        <v>no</v>
      </c>
      <c r="AV30" s="24" t="str">
        <f ca="1">INDEX(INDIRECT("in_input"&amp;$B30),$E30,AV$28)</f>
        <v>no</v>
      </c>
      <c r="AW30" s="24" t="str">
        <f ca="1">INDEX(INDIRECT("in_input"&amp;$B30),$E30,AW$28)</f>
        <v>no</v>
      </c>
      <c r="AX30" s="24" t="str">
        <f ca="1">INDEX(INDIRECT("in_input"&amp;$B30),$E30,AX$28)</f>
        <v>no</v>
      </c>
      <c r="AY30" s="24" t="str">
        <f ca="1">INDEX(INDIRECT("in_input"&amp;$B30),$E30,AY$28)</f>
        <v>no</v>
      </c>
      <c r="AZ30" s="24" t="str">
        <f ca="1">INDEX(INDIRECT("in_input"&amp;$B30),$E30,AZ$28)</f>
        <v>no</v>
      </c>
      <c r="BA30" s="24" t="str">
        <f ca="1">INDEX(INDIRECT("in_input"&amp;$B30),$E30,BA$28)</f>
        <v>no</v>
      </c>
      <c r="BB30" s="24" t="str">
        <f ca="1">INDEX(INDIRECT("in_input"&amp;$B30),$E30,BB$28)</f>
        <v>no</v>
      </c>
      <c r="BC30" s="24" t="str">
        <f ca="1">INDEX(INDIRECT("in_input"&amp;$B30),$E30,BC$28)</f>
        <v>no</v>
      </c>
      <c r="BD30" s="25" t="str">
        <f ca="1">INDEX(INDIRECT("in_input"&amp;$B30),$E30,BD$28)</f>
        <v>no</v>
      </c>
      <c r="BE30" s="204"/>
      <c r="BG30" s="12" t="s">
        <v>14</v>
      </c>
      <c r="BH30" s="121">
        <f>BG26</f>
        <v>0</v>
      </c>
      <c r="BI30" s="121" t="str">
        <f>BG27</f>
        <v>lei1834</v>
      </c>
      <c r="BJ30" s="221"/>
      <c r="BK30" s="121">
        <v>2</v>
      </c>
      <c r="BL30" s="13"/>
      <c r="BM30" s="37" t="str">
        <f ca="1">INDEX(INDIRECT("in_input"&amp;$B30),$E30,BM$28)</f>
        <v>no</v>
      </c>
      <c r="BN30" s="24" t="str">
        <f ca="1">INDEX(INDIRECT("in_input"&amp;$B30),$E30,BN$28)</f>
        <v>no</v>
      </c>
      <c r="BO30" s="24" t="str">
        <f ca="1">INDEX(INDIRECT("in_input"&amp;$B30),$E30,BO$28)</f>
        <v>no</v>
      </c>
      <c r="BP30" s="24" t="str">
        <f ca="1">INDEX(INDIRECT("in_input"&amp;$B30),$E30,BP$28)</f>
        <v>no</v>
      </c>
      <c r="BQ30" s="24" t="str">
        <f ca="1">INDEX(INDIRECT("in_input"&amp;$B30),$E30,BQ$28)</f>
        <v>no</v>
      </c>
      <c r="BR30" s="24" t="str">
        <f ca="1">INDEX(INDIRECT("in_input"&amp;$B30),$E30,BR$28)</f>
        <v>no</v>
      </c>
      <c r="BS30" s="24" t="str">
        <f ca="1">INDEX(INDIRECT("in_input"&amp;$B30),$E30,BS$28)</f>
        <v>no</v>
      </c>
      <c r="BT30" s="24" t="str">
        <f ca="1">INDEX(INDIRECT("in_input"&amp;$B30),$E30,BT$28)</f>
        <v>no</v>
      </c>
      <c r="BU30" s="24" t="str">
        <f ca="1">INDEX(INDIRECT("in_input"&amp;$B30),$E30,BU$28)</f>
        <v>no</v>
      </c>
      <c r="BV30" s="24" t="str">
        <f ca="1">INDEX(INDIRECT("in_input"&amp;$B30),$E30,BV$28)</f>
        <v>no</v>
      </c>
      <c r="BW30" s="24" t="str">
        <f ca="1">INDEX(INDIRECT("in_input"&amp;$B30),$E30,BW$28)</f>
        <v>no</v>
      </c>
      <c r="BX30" s="24" t="str">
        <f ca="1">INDEX(INDIRECT("in_input"&amp;$B30),$E30,BX$28)</f>
        <v>no</v>
      </c>
      <c r="BY30" s="24" t="str">
        <f ca="1">INDEX(INDIRECT("in_input"&amp;$B30),$E30,BY$28)</f>
        <v>no</v>
      </c>
      <c r="BZ30" s="24" t="str">
        <f ca="1">INDEX(INDIRECT("in_input"&amp;$B30),$E30,BZ$28)</f>
        <v>no</v>
      </c>
      <c r="CA30" s="24" t="str">
        <f ca="1">INDEX(INDIRECT("in_input"&amp;$B30),$E30,CA$28)</f>
        <v>no</v>
      </c>
      <c r="CB30" s="24" t="str">
        <f ca="1">INDEX(INDIRECT("in_input"&amp;$B30),$E30,CB$28)</f>
        <v>no</v>
      </c>
      <c r="CC30" s="24" t="str">
        <f ca="1">INDEX(INDIRECT("in_input"&amp;$B30),$E30,CC$28)</f>
        <v>no</v>
      </c>
      <c r="CD30" s="24" t="str">
        <f ca="1">INDEX(INDIRECT("in_input"&amp;$B30),$E30,CD$28)</f>
        <v>no</v>
      </c>
      <c r="CE30" s="24" t="str">
        <f ca="1">INDEX(INDIRECT("in_input"&amp;$B30),$E30,CE$28)</f>
        <v>no</v>
      </c>
      <c r="CF30" s="24" t="str">
        <f ca="1">INDEX(INDIRECT("in_input"&amp;$B30),$E30,CF$28)</f>
        <v>no</v>
      </c>
      <c r="CG30" s="25" t="str">
        <f ca="1">INDEX(INDIRECT("in_input"&amp;$B30),$E30,CG$28)</f>
        <v>no</v>
      </c>
      <c r="CH30" s="204"/>
      <c r="CJ30" s="12" t="s">
        <v>14</v>
      </c>
      <c r="CK30" s="121">
        <f>CJ26</f>
        <v>0</v>
      </c>
      <c r="CL30" s="121" t="str">
        <f>CJ27</f>
        <v>work3564</v>
      </c>
      <c r="CM30" s="221"/>
      <c r="CN30" s="121">
        <v>2</v>
      </c>
      <c r="CO30" s="13"/>
      <c r="CP30" s="37" t="str">
        <f ca="1">INDEX(INDIRECT("in_input"&amp;$B30),$E30,CP$28)</f>
        <v>no</v>
      </c>
      <c r="CQ30" s="24" t="str">
        <f ca="1">INDEX(INDIRECT("in_input"&amp;$B30),$E30,CQ$28)</f>
        <v>no</v>
      </c>
      <c r="CR30" s="24" t="str">
        <f ca="1">INDEX(INDIRECT("in_input"&amp;$B30),$E30,CR$28)</f>
        <v>no</v>
      </c>
      <c r="CS30" s="24" t="str">
        <f ca="1">INDEX(INDIRECT("in_input"&amp;$B30),$E30,CS$28)</f>
        <v>no</v>
      </c>
      <c r="CT30" s="24" t="str">
        <f ca="1">INDEX(INDIRECT("in_input"&amp;$B30),$E30,CT$28)</f>
        <v>no</v>
      </c>
      <c r="CU30" s="24" t="str">
        <f ca="1">INDEX(INDIRECT("in_input"&amp;$B30),$E30,CU$28)</f>
        <v>no</v>
      </c>
      <c r="CV30" s="24" t="str">
        <f ca="1">INDEX(INDIRECT("in_input"&amp;$B30),$E30,CV$28)</f>
        <v>no</v>
      </c>
      <c r="CW30" s="24" t="str">
        <f ca="1">INDEX(INDIRECT("in_input"&amp;$B30),$E30,CW$28)</f>
        <v>no</v>
      </c>
      <c r="CX30" s="24" t="str">
        <f ca="1">INDEX(INDIRECT("in_input"&amp;$B30),$E30,CX$28)</f>
        <v>no</v>
      </c>
      <c r="CY30" s="24" t="str">
        <f ca="1">INDEX(INDIRECT("in_input"&amp;$B30),$E30,CY$28)</f>
        <v>no</v>
      </c>
      <c r="CZ30" s="24" t="str">
        <f ca="1">INDEX(INDIRECT("in_input"&amp;$B30),$E30,CZ$28)</f>
        <v>no</v>
      </c>
      <c r="DA30" s="24" t="str">
        <f ca="1">INDEX(INDIRECT("in_input"&amp;$B30),$E30,DA$28)</f>
        <v>no</v>
      </c>
      <c r="DB30" s="24" t="str">
        <f ca="1">INDEX(INDIRECT("in_input"&amp;$B30),$E30,DB$28)</f>
        <v>no</v>
      </c>
      <c r="DC30" s="24" t="str">
        <f ca="1">INDEX(INDIRECT("in_input"&amp;$B30),$E30,DC$28)</f>
        <v>no</v>
      </c>
      <c r="DD30" s="24" t="str">
        <f ca="1">INDEX(INDIRECT("in_input"&amp;$B30),$E30,DD$28)</f>
        <v>no</v>
      </c>
      <c r="DE30" s="24" t="str">
        <f ca="1">INDEX(INDIRECT("in_input"&amp;$B30),$E30,DE$28)</f>
        <v>no</v>
      </c>
      <c r="DF30" s="24" t="str">
        <f ca="1">INDEX(INDIRECT("in_input"&amp;$B30),$E30,DF$28)</f>
        <v>no</v>
      </c>
      <c r="DG30" s="24" t="str">
        <f ca="1">INDEX(INDIRECT("in_input"&amp;$B30),$E30,DG$28)</f>
        <v>no</v>
      </c>
      <c r="DH30" s="24" t="str">
        <f ca="1">INDEX(INDIRECT("in_input"&amp;$B30),$E30,DH$28)</f>
        <v>no</v>
      </c>
      <c r="DI30" s="24" t="str">
        <f ca="1">INDEX(INDIRECT("in_input"&amp;$B30),$E30,DI$28)</f>
        <v>no</v>
      </c>
      <c r="DJ30" s="25" t="str">
        <f ca="1">INDEX(INDIRECT("in_input"&amp;$B30),$E30,DJ$28)</f>
        <v>no</v>
      </c>
      <c r="DK30" s="204"/>
      <c r="DM30" s="12" t="s">
        <v>14</v>
      </c>
      <c r="DN30" s="121">
        <f>DM26</f>
        <v>0</v>
      </c>
      <c r="DO30" s="121" t="str">
        <f>DM27</f>
        <v>shop3564</v>
      </c>
      <c r="DP30" s="221"/>
      <c r="DQ30" s="121">
        <v>2</v>
      </c>
      <c r="DR30" s="13"/>
      <c r="DS30" s="37" t="str">
        <f ca="1">INDEX(INDIRECT("in_input"&amp;$B30),$E30,DS$28)</f>
        <v>no</v>
      </c>
      <c r="DT30" s="24" t="str">
        <f ca="1">INDEX(INDIRECT("in_input"&amp;$B30),$E30,DT$28)</f>
        <v>no</v>
      </c>
      <c r="DU30" s="24" t="str">
        <f ca="1">INDEX(INDIRECT("in_input"&amp;$B30),$E30,DU$28)</f>
        <v>no</v>
      </c>
      <c r="DV30" s="24" t="str">
        <f ca="1">INDEX(INDIRECT("in_input"&amp;$B30),$E30,DV$28)</f>
        <v>no</v>
      </c>
      <c r="DW30" s="24" t="str">
        <f ca="1">INDEX(INDIRECT("in_input"&amp;$B30),$E30,DW$28)</f>
        <v>no</v>
      </c>
      <c r="DX30" s="24" t="str">
        <f ca="1">INDEX(INDIRECT("in_input"&amp;$B30),$E30,DX$28)</f>
        <v>no</v>
      </c>
      <c r="DY30" s="24" t="str">
        <f ca="1">INDEX(INDIRECT("in_input"&amp;$B30),$E30,DY$28)</f>
        <v>no</v>
      </c>
      <c r="DZ30" s="24" t="str">
        <f ca="1">INDEX(INDIRECT("in_input"&amp;$B30),$E30,DZ$28)</f>
        <v>no</v>
      </c>
      <c r="EA30" s="24" t="str">
        <f ca="1">INDEX(INDIRECT("in_input"&amp;$B30),$E30,EA$28)</f>
        <v>no</v>
      </c>
      <c r="EB30" s="24" t="str">
        <f ca="1">INDEX(INDIRECT("in_input"&amp;$B30),$E30,EB$28)</f>
        <v>no</v>
      </c>
      <c r="EC30" s="24" t="str">
        <f ca="1">INDEX(INDIRECT("in_input"&amp;$B30),$E30,EC$28)</f>
        <v>no</v>
      </c>
      <c r="ED30" s="24" t="str">
        <f ca="1">INDEX(INDIRECT("in_input"&amp;$B30),$E30,ED$28)</f>
        <v>no</v>
      </c>
      <c r="EE30" s="24" t="str">
        <f ca="1">INDEX(INDIRECT("in_input"&amp;$B30),$E30,EE$28)</f>
        <v>no</v>
      </c>
      <c r="EF30" s="24" t="str">
        <f ca="1">INDEX(INDIRECT("in_input"&amp;$B30),$E30,EF$28)</f>
        <v>no</v>
      </c>
      <c r="EG30" s="24" t="str">
        <f ca="1">INDEX(INDIRECT("in_input"&amp;$B30),$E30,EG$28)</f>
        <v>no</v>
      </c>
      <c r="EH30" s="24" t="str">
        <f ca="1">INDEX(INDIRECT("in_input"&amp;$B30),$E30,EH$28)</f>
        <v>no</v>
      </c>
      <c r="EI30" s="24" t="str">
        <f ca="1">INDEX(INDIRECT("in_input"&amp;$B30),$E30,EI$28)</f>
        <v>no</v>
      </c>
      <c r="EJ30" s="24" t="str">
        <f ca="1">INDEX(INDIRECT("in_input"&amp;$B30),$E30,EJ$28)</f>
        <v>no</v>
      </c>
      <c r="EK30" s="24" t="str">
        <f ca="1">INDEX(INDIRECT("in_input"&amp;$B30),$E30,EK$28)</f>
        <v>no</v>
      </c>
      <c r="EL30" s="24" t="str">
        <f ca="1">INDEX(INDIRECT("in_input"&amp;$B30),$E30,EL$28)</f>
        <v>no</v>
      </c>
      <c r="EM30" s="25" t="str">
        <f ca="1">INDEX(INDIRECT("in_input"&amp;$B30),$E30,EM$28)</f>
        <v>no</v>
      </c>
      <c r="EN30" s="204"/>
      <c r="EP30" s="12" t="s">
        <v>14</v>
      </c>
      <c r="EQ30" s="121">
        <f>EP26</f>
        <v>0</v>
      </c>
      <c r="ER30" s="121" t="str">
        <f>EP27</f>
        <v>lei3564</v>
      </c>
      <c r="ES30" s="221"/>
      <c r="ET30" s="121">
        <v>2</v>
      </c>
      <c r="EU30" s="13"/>
      <c r="EV30" s="37" t="str">
        <f ca="1">INDEX(INDIRECT("in_input"&amp;$B30),$E30,EV$28)</f>
        <v>no</v>
      </c>
      <c r="EW30" s="24" t="str">
        <f ca="1">INDEX(INDIRECT("in_input"&amp;$B30),$E30,EW$28)</f>
        <v>no</v>
      </c>
      <c r="EX30" s="24" t="str">
        <f ca="1">INDEX(INDIRECT("in_input"&amp;$B30),$E30,EX$28)</f>
        <v>no</v>
      </c>
      <c r="EY30" s="24" t="str">
        <f ca="1">INDEX(INDIRECT("in_input"&amp;$B30),$E30,EY$28)</f>
        <v>no</v>
      </c>
      <c r="EZ30" s="24" t="str">
        <f ca="1">INDEX(INDIRECT("in_input"&amp;$B30),$E30,EZ$28)</f>
        <v>no</v>
      </c>
      <c r="FA30" s="24" t="str">
        <f ca="1">INDEX(INDIRECT("in_input"&amp;$B30),$E30,FA$28)</f>
        <v>no</v>
      </c>
      <c r="FB30" s="24" t="str">
        <f ca="1">INDEX(INDIRECT("in_input"&amp;$B30),$E30,FB$28)</f>
        <v>no</v>
      </c>
      <c r="FC30" s="24" t="str">
        <f ca="1">INDEX(INDIRECT("in_input"&amp;$B30),$E30,FC$28)</f>
        <v>no</v>
      </c>
      <c r="FD30" s="24" t="str">
        <f ca="1">INDEX(INDIRECT("in_input"&amp;$B30),$E30,FD$28)</f>
        <v>no</v>
      </c>
      <c r="FE30" s="24" t="str">
        <f ca="1">INDEX(INDIRECT("in_input"&amp;$B30),$E30,FE$28)</f>
        <v>no</v>
      </c>
      <c r="FF30" s="24" t="str">
        <f ca="1">INDEX(INDIRECT("in_input"&amp;$B30),$E30,FF$28)</f>
        <v>no</v>
      </c>
      <c r="FG30" s="24" t="str">
        <f ca="1">INDEX(INDIRECT("in_input"&amp;$B30),$E30,FG$28)</f>
        <v>no</v>
      </c>
      <c r="FH30" s="24" t="str">
        <f ca="1">INDEX(INDIRECT("in_input"&amp;$B30),$E30,FH$28)</f>
        <v>no</v>
      </c>
      <c r="FI30" s="24" t="str">
        <f ca="1">INDEX(INDIRECT("in_input"&amp;$B30),$E30,FI$28)</f>
        <v>no</v>
      </c>
      <c r="FJ30" s="24" t="str">
        <f ca="1">INDEX(INDIRECT("in_input"&amp;$B30),$E30,FJ$28)</f>
        <v>no</v>
      </c>
      <c r="FK30" s="24" t="str">
        <f ca="1">INDEX(INDIRECT("in_input"&amp;$B30),$E30,FK$28)</f>
        <v>no</v>
      </c>
      <c r="FL30" s="24" t="str">
        <f ca="1">INDEX(INDIRECT("in_input"&amp;$B30),$E30,FL$28)</f>
        <v>no</v>
      </c>
      <c r="FM30" s="24" t="str">
        <f ca="1">INDEX(INDIRECT("in_input"&amp;$B30),$E30,FM$28)</f>
        <v>no</v>
      </c>
      <c r="FN30" s="24" t="str">
        <f ca="1">INDEX(INDIRECT("in_input"&amp;$B30),$E30,FN$28)</f>
        <v>no</v>
      </c>
      <c r="FO30" s="24" t="str">
        <f ca="1">INDEX(INDIRECT("in_input"&amp;$B30),$E30,FO$28)</f>
        <v>no</v>
      </c>
      <c r="FP30" s="25" t="str">
        <f ca="1">INDEX(INDIRECT("in_input"&amp;$B30),$E30,FP$28)</f>
        <v>no</v>
      </c>
      <c r="FQ30" s="204"/>
      <c r="FS30" s="12" t="s">
        <v>14</v>
      </c>
      <c r="FT30" s="121">
        <f>FS26</f>
        <v>0</v>
      </c>
      <c r="FU30" s="121" t="str">
        <f>FS27</f>
        <v>shop65</v>
      </c>
      <c r="FV30" s="221"/>
      <c r="FW30" s="121">
        <v>2</v>
      </c>
      <c r="FX30" s="13"/>
      <c r="FY30" s="37" t="str">
        <f ca="1">INDEX(INDIRECT("in_input"&amp;$B30),$E30,FY$28)</f>
        <v>no</v>
      </c>
      <c r="FZ30" s="24" t="str">
        <f ca="1">INDEX(INDIRECT("in_input"&amp;$B30),$E30,FZ$28)</f>
        <v>no</v>
      </c>
      <c r="GA30" s="24" t="str">
        <f ca="1">INDEX(INDIRECT("in_input"&amp;$B30),$E30,GA$28)</f>
        <v>no</v>
      </c>
      <c r="GB30" s="24" t="str">
        <f ca="1">INDEX(INDIRECT("in_input"&amp;$B30),$E30,GB$28)</f>
        <v>no</v>
      </c>
      <c r="GC30" s="24" t="str">
        <f ca="1">INDEX(INDIRECT("in_input"&amp;$B30),$E30,GC$28)</f>
        <v>no</v>
      </c>
      <c r="GD30" s="24" t="str">
        <f ca="1">INDEX(INDIRECT("in_input"&amp;$B30),$E30,GD$28)</f>
        <v>no</v>
      </c>
      <c r="GE30" s="24" t="str">
        <f ca="1">INDEX(INDIRECT("in_input"&amp;$B30),$E30,GE$28)</f>
        <v>no</v>
      </c>
      <c r="GF30" s="24" t="str">
        <f ca="1">INDEX(INDIRECT("in_input"&amp;$B30),$E30,GF$28)</f>
        <v>no</v>
      </c>
      <c r="GG30" s="24" t="str">
        <f ca="1">INDEX(INDIRECT("in_input"&amp;$B30),$E30,GG$28)</f>
        <v>no</v>
      </c>
      <c r="GH30" s="24" t="str">
        <f ca="1">INDEX(INDIRECT("in_input"&amp;$B30),$E30,GH$28)</f>
        <v>no</v>
      </c>
      <c r="GI30" s="24" t="str">
        <f ca="1">INDEX(INDIRECT("in_input"&amp;$B30),$E30,GI$28)</f>
        <v>no</v>
      </c>
      <c r="GJ30" s="24" t="str">
        <f ca="1">INDEX(INDIRECT("in_input"&amp;$B30),$E30,GJ$28)</f>
        <v>no</v>
      </c>
      <c r="GK30" s="24" t="str">
        <f ca="1">INDEX(INDIRECT("in_input"&amp;$B30),$E30,GK$28)</f>
        <v>no</v>
      </c>
      <c r="GL30" s="24" t="str">
        <f ca="1">INDEX(INDIRECT("in_input"&amp;$B30),$E30,GL$28)</f>
        <v>no</v>
      </c>
      <c r="GM30" s="24" t="str">
        <f ca="1">INDEX(INDIRECT("in_input"&amp;$B30),$E30,GM$28)</f>
        <v>no</v>
      </c>
      <c r="GN30" s="24" t="str">
        <f ca="1">INDEX(INDIRECT("in_input"&amp;$B30),$E30,GN$28)</f>
        <v>no</v>
      </c>
      <c r="GO30" s="24" t="str">
        <f ca="1">INDEX(INDIRECT("in_input"&amp;$B30),$E30,GO$28)</f>
        <v>no</v>
      </c>
      <c r="GP30" s="24" t="str">
        <f ca="1">INDEX(INDIRECT("in_input"&amp;$B30),$E30,GP$28)</f>
        <v>no</v>
      </c>
      <c r="GQ30" s="24" t="str">
        <f ca="1">INDEX(INDIRECT("in_input"&amp;$B30),$E30,GQ$28)</f>
        <v>no</v>
      </c>
      <c r="GR30" s="24" t="str">
        <f ca="1">INDEX(INDIRECT("in_input"&amp;$B30),$E30,GR$28)</f>
        <v>no</v>
      </c>
      <c r="GS30" s="25" t="str">
        <f ca="1">INDEX(INDIRECT("in_input"&amp;$B30),$E30,GS$28)</f>
        <v>no</v>
      </c>
      <c r="GT30" s="204"/>
      <c r="GV30" s="12" t="s">
        <v>14</v>
      </c>
      <c r="GW30" s="121">
        <f>GV26</f>
        <v>0</v>
      </c>
      <c r="GX30" s="121" t="str">
        <f>GV27</f>
        <v>lei65</v>
      </c>
      <c r="GY30" s="221"/>
      <c r="GZ30" s="121">
        <v>2</v>
      </c>
      <c r="HA30" s="13"/>
      <c r="HB30" s="37" t="str">
        <f ca="1">INDEX(INDIRECT("in_input"&amp;$B30),$E30,HB$28)</f>
        <v>no</v>
      </c>
      <c r="HC30" s="24" t="str">
        <f ca="1">INDEX(INDIRECT("in_input"&amp;$B30),$E30,HC$28)</f>
        <v>no</v>
      </c>
      <c r="HD30" s="24" t="str">
        <f ca="1">INDEX(INDIRECT("in_input"&amp;$B30),$E30,HD$28)</f>
        <v>no</v>
      </c>
      <c r="HE30" s="24" t="str">
        <f ca="1">INDEX(INDIRECT("in_input"&amp;$B30),$E30,HE$28)</f>
        <v>no</v>
      </c>
      <c r="HF30" s="24" t="str">
        <f ca="1">INDEX(INDIRECT("in_input"&amp;$B30),$E30,HF$28)</f>
        <v>no</v>
      </c>
      <c r="HG30" s="24" t="str">
        <f ca="1">INDEX(INDIRECT("in_input"&amp;$B30),$E30,HG$28)</f>
        <v>no</v>
      </c>
      <c r="HH30" s="24" t="str">
        <f ca="1">INDEX(INDIRECT("in_input"&amp;$B30),$E30,HH$28)</f>
        <v>no</v>
      </c>
      <c r="HI30" s="24" t="str">
        <f ca="1">INDEX(INDIRECT("in_input"&amp;$B30),$E30,HI$28)</f>
        <v>no</v>
      </c>
      <c r="HJ30" s="24" t="str">
        <f ca="1">INDEX(INDIRECT("in_input"&amp;$B30),$E30,HJ$28)</f>
        <v>no</v>
      </c>
      <c r="HK30" s="24" t="str">
        <f ca="1">INDEX(INDIRECT("in_input"&amp;$B30),$E30,HK$28)</f>
        <v>no</v>
      </c>
      <c r="HL30" s="24" t="str">
        <f ca="1">INDEX(INDIRECT("in_input"&amp;$B30),$E30,HL$28)</f>
        <v>no</v>
      </c>
      <c r="HM30" s="24" t="str">
        <f ca="1">INDEX(INDIRECT("in_input"&amp;$B30),$E30,HM$28)</f>
        <v>no</v>
      </c>
      <c r="HN30" s="24" t="str">
        <f ca="1">INDEX(INDIRECT("in_input"&amp;$B30),$E30,HN$28)</f>
        <v>no</v>
      </c>
      <c r="HO30" s="24" t="str">
        <f ca="1">INDEX(INDIRECT("in_input"&amp;$B30),$E30,HO$28)</f>
        <v>no</v>
      </c>
      <c r="HP30" s="24" t="str">
        <f ca="1">INDEX(INDIRECT("in_input"&amp;$B30),$E30,HP$28)</f>
        <v>no</v>
      </c>
      <c r="HQ30" s="24" t="str">
        <f ca="1">INDEX(INDIRECT("in_input"&amp;$B30),$E30,HQ$28)</f>
        <v>no</v>
      </c>
      <c r="HR30" s="24" t="str">
        <f ca="1">INDEX(INDIRECT("in_input"&amp;$B30),$E30,HR$28)</f>
        <v>no</v>
      </c>
      <c r="HS30" s="24" t="str">
        <f ca="1">INDEX(INDIRECT("in_input"&amp;$B30),$E30,HS$28)</f>
        <v>no</v>
      </c>
      <c r="HT30" s="24" t="str">
        <f ca="1">INDEX(INDIRECT("in_input"&amp;$B30),$E30,HT$28)</f>
        <v>no</v>
      </c>
      <c r="HU30" s="24" t="str">
        <f ca="1">INDEX(INDIRECT("in_input"&amp;$B30),$E30,HU$28)</f>
        <v>no</v>
      </c>
      <c r="HV30" s="25" t="str">
        <f ca="1">INDEX(INDIRECT("in_input"&amp;$B30),$E30,HV$28)</f>
        <v>no</v>
      </c>
      <c r="HW30" s="204"/>
    </row>
    <row r="31" spans="1:231" ht="15">
      <c r="A31" s="12" t="s">
        <v>15</v>
      </c>
      <c r="B31" s="121">
        <f>A26</f>
        <v>0</v>
      </c>
      <c r="C31" s="121" t="str">
        <f>A27</f>
        <v>work1834</v>
      </c>
      <c r="D31" s="221"/>
      <c r="E31" s="121">
        <v>3</v>
      </c>
      <c r="F31" s="13"/>
      <c r="G31" s="37" t="str">
        <f ca="1">INDEX(INDIRECT("in_input"&amp;$B31),$E31,G$28)</f>
        <v>high</v>
      </c>
      <c r="H31" s="24" t="str">
        <f ca="1">INDEX(INDIRECT("in_input"&amp;$B31),$E31,H$28)</f>
        <v>high</v>
      </c>
      <c r="I31" s="24" t="str">
        <f ca="1">INDEX(INDIRECT("in_input"&amp;$B31),$E31,I$28)</f>
        <v>high</v>
      </c>
      <c r="J31" s="24" t="str">
        <f ca="1">INDEX(INDIRECT("in_input"&amp;$B31),$E31,J$28)</f>
        <v>high</v>
      </c>
      <c r="K31" s="24" t="str">
        <f ca="1">INDEX(INDIRECT("in_input"&amp;$B31),$E31,K$28)</f>
        <v>high</v>
      </c>
      <c r="L31" s="24" t="str">
        <f ca="1">INDEX(INDIRECT("in_input"&amp;$B31),$E31,L$28)</f>
        <v>high</v>
      </c>
      <c r="M31" s="24" t="str">
        <f ca="1">INDEX(INDIRECT("in_input"&amp;$B31),$E31,M$28)</f>
        <v>high</v>
      </c>
      <c r="N31" s="24" t="str">
        <f ca="1">INDEX(INDIRECT("in_input"&amp;$B31),$E31,N$28)</f>
        <v>high</v>
      </c>
      <c r="O31" s="24" t="str">
        <f ca="1">INDEX(INDIRECT("in_input"&amp;$B31),$E31,O$28)</f>
        <v>high</v>
      </c>
      <c r="P31" s="24" t="str">
        <f ca="1">INDEX(INDIRECT("in_input"&amp;$B31),$E31,P$28)</f>
        <v>high</v>
      </c>
      <c r="Q31" s="24" t="str">
        <f ca="1">INDEX(INDIRECT("in_input"&amp;$B31),$E31,Q$28)</f>
        <v>high</v>
      </c>
      <c r="R31" s="24" t="str">
        <f ca="1">INDEX(INDIRECT("in_input"&amp;$B31),$E31,R$28)</f>
        <v>high</v>
      </c>
      <c r="S31" s="24" t="str">
        <f ca="1">INDEX(INDIRECT("in_input"&amp;$B31),$E31,S$28)</f>
        <v>high</v>
      </c>
      <c r="T31" s="24" t="str">
        <f ca="1">INDEX(INDIRECT("in_input"&amp;$B31),$E31,T$28)</f>
        <v>high</v>
      </c>
      <c r="U31" s="24" t="str">
        <f ca="1">INDEX(INDIRECT("in_input"&amp;$B31),$E31,U$28)</f>
        <v>high</v>
      </c>
      <c r="V31" s="24" t="str">
        <f ca="1">INDEX(INDIRECT("in_input"&amp;$B31),$E31,V$28)</f>
        <v>high</v>
      </c>
      <c r="W31" s="24" t="str">
        <f ca="1">INDEX(INDIRECT("in_input"&amp;$B31),$E31,W$28)</f>
        <v>high</v>
      </c>
      <c r="X31" s="24" t="str">
        <f ca="1">INDEX(INDIRECT("in_input"&amp;$B31),$E31,X$28)</f>
        <v>high</v>
      </c>
      <c r="Y31" s="24" t="str">
        <f ca="1">INDEX(INDIRECT("in_input"&amp;$B31),$E31,Y$28)</f>
        <v>high</v>
      </c>
      <c r="Z31" s="24" t="str">
        <f ca="1">INDEX(INDIRECT("in_input"&amp;$B31),$E31,Z$28)</f>
        <v>high</v>
      </c>
      <c r="AA31" s="25" t="str">
        <f ca="1">INDEX(INDIRECT("in_input"&amp;$B31),$E31,AA$28)</f>
        <v>high</v>
      </c>
      <c r="AB31" s="204"/>
      <c r="AD31" s="12" t="s">
        <v>15</v>
      </c>
      <c r="AE31" s="121">
        <f>AD26</f>
        <v>0</v>
      </c>
      <c r="AF31" s="121" t="str">
        <f>AD27</f>
        <v>shop1834</v>
      </c>
      <c r="AG31" s="221"/>
      <c r="AH31" s="121">
        <v>3</v>
      </c>
      <c r="AI31" s="13"/>
      <c r="AJ31" s="37" t="str">
        <f ca="1">INDEX(INDIRECT("in_input"&amp;$B31),$E31,AJ$28)</f>
        <v>high</v>
      </c>
      <c r="AK31" s="24" t="str">
        <f ca="1">INDEX(INDIRECT("in_input"&amp;$B31),$E31,AK$28)</f>
        <v>high</v>
      </c>
      <c r="AL31" s="24" t="str">
        <f ca="1">INDEX(INDIRECT("in_input"&amp;$B31),$E31,AL$28)</f>
        <v>high</v>
      </c>
      <c r="AM31" s="24" t="str">
        <f ca="1">INDEX(INDIRECT("in_input"&amp;$B31),$E31,AM$28)</f>
        <v>high</v>
      </c>
      <c r="AN31" s="24" t="str">
        <f ca="1">INDEX(INDIRECT("in_input"&amp;$B31),$E31,AN$28)</f>
        <v>high</v>
      </c>
      <c r="AO31" s="24" t="str">
        <f ca="1">INDEX(INDIRECT("in_input"&amp;$B31),$E31,AO$28)</f>
        <v>high</v>
      </c>
      <c r="AP31" s="24" t="str">
        <f ca="1">INDEX(INDIRECT("in_input"&amp;$B31),$E31,AP$28)</f>
        <v>high</v>
      </c>
      <c r="AQ31" s="24" t="str">
        <f ca="1">INDEX(INDIRECT("in_input"&amp;$B31),$E31,AQ$28)</f>
        <v>high</v>
      </c>
      <c r="AR31" s="24" t="str">
        <f ca="1">INDEX(INDIRECT("in_input"&amp;$B31),$E31,AR$28)</f>
        <v>high</v>
      </c>
      <c r="AS31" s="24" t="str">
        <f ca="1">INDEX(INDIRECT("in_input"&amp;$B31),$E31,AS$28)</f>
        <v>high</v>
      </c>
      <c r="AT31" s="24" t="str">
        <f ca="1">INDEX(INDIRECT("in_input"&amp;$B31),$E31,AT$28)</f>
        <v>high</v>
      </c>
      <c r="AU31" s="24" t="str">
        <f ca="1">INDEX(INDIRECT("in_input"&amp;$B31),$E31,AU$28)</f>
        <v>high</v>
      </c>
      <c r="AV31" s="24" t="str">
        <f ca="1">INDEX(INDIRECT("in_input"&amp;$B31),$E31,AV$28)</f>
        <v>high</v>
      </c>
      <c r="AW31" s="24" t="str">
        <f ca="1">INDEX(INDIRECT("in_input"&amp;$B31),$E31,AW$28)</f>
        <v>high</v>
      </c>
      <c r="AX31" s="24" t="str">
        <f ca="1">INDEX(INDIRECT("in_input"&amp;$B31),$E31,AX$28)</f>
        <v>high</v>
      </c>
      <c r="AY31" s="24" t="str">
        <f ca="1">INDEX(INDIRECT("in_input"&amp;$B31),$E31,AY$28)</f>
        <v>high</v>
      </c>
      <c r="AZ31" s="24" t="str">
        <f ca="1">INDEX(INDIRECT("in_input"&amp;$B31),$E31,AZ$28)</f>
        <v>high</v>
      </c>
      <c r="BA31" s="24" t="str">
        <f ca="1">INDEX(INDIRECT("in_input"&amp;$B31),$E31,BA$28)</f>
        <v>high</v>
      </c>
      <c r="BB31" s="24" t="str">
        <f ca="1">INDEX(INDIRECT("in_input"&amp;$B31),$E31,BB$28)</f>
        <v>high</v>
      </c>
      <c r="BC31" s="24" t="str">
        <f ca="1">INDEX(INDIRECT("in_input"&amp;$B31),$E31,BC$28)</f>
        <v>high</v>
      </c>
      <c r="BD31" s="25" t="str">
        <f ca="1">INDEX(INDIRECT("in_input"&amp;$B31),$E31,BD$28)</f>
        <v>high</v>
      </c>
      <c r="BE31" s="204"/>
      <c r="BG31" s="12" t="s">
        <v>15</v>
      </c>
      <c r="BH31" s="121">
        <f>BG26</f>
        <v>0</v>
      </c>
      <c r="BI31" s="121" t="str">
        <f>BG27</f>
        <v>lei1834</v>
      </c>
      <c r="BJ31" s="221"/>
      <c r="BK31" s="121">
        <v>3</v>
      </c>
      <c r="BL31" s="13"/>
      <c r="BM31" s="37" t="str">
        <f ca="1">INDEX(INDIRECT("in_input"&amp;$B31),$E31,BM$28)</f>
        <v>high</v>
      </c>
      <c r="BN31" s="24" t="str">
        <f ca="1">INDEX(INDIRECT("in_input"&amp;$B31),$E31,BN$28)</f>
        <v>high</v>
      </c>
      <c r="BO31" s="24" t="str">
        <f ca="1">INDEX(INDIRECT("in_input"&amp;$B31),$E31,BO$28)</f>
        <v>high</v>
      </c>
      <c r="BP31" s="24" t="str">
        <f ca="1">INDEX(INDIRECT("in_input"&amp;$B31),$E31,BP$28)</f>
        <v>high</v>
      </c>
      <c r="BQ31" s="24" t="str">
        <f ca="1">INDEX(INDIRECT("in_input"&amp;$B31),$E31,BQ$28)</f>
        <v>high</v>
      </c>
      <c r="BR31" s="24" t="str">
        <f ca="1">INDEX(INDIRECT("in_input"&amp;$B31),$E31,BR$28)</f>
        <v>high</v>
      </c>
      <c r="BS31" s="24" t="str">
        <f ca="1">INDEX(INDIRECT("in_input"&amp;$B31),$E31,BS$28)</f>
        <v>high</v>
      </c>
      <c r="BT31" s="24" t="str">
        <f ca="1">INDEX(INDIRECT("in_input"&amp;$B31),$E31,BT$28)</f>
        <v>high</v>
      </c>
      <c r="BU31" s="24" t="str">
        <f ca="1">INDEX(INDIRECT("in_input"&amp;$B31),$E31,BU$28)</f>
        <v>high</v>
      </c>
      <c r="BV31" s="24" t="str">
        <f ca="1">INDEX(INDIRECT("in_input"&amp;$B31),$E31,BV$28)</f>
        <v>high</v>
      </c>
      <c r="BW31" s="24" t="str">
        <f ca="1">INDEX(INDIRECT("in_input"&amp;$B31),$E31,BW$28)</f>
        <v>high</v>
      </c>
      <c r="BX31" s="24" t="str">
        <f ca="1">INDEX(INDIRECT("in_input"&amp;$B31),$E31,BX$28)</f>
        <v>high</v>
      </c>
      <c r="BY31" s="24" t="str">
        <f ca="1">INDEX(INDIRECT("in_input"&amp;$B31),$E31,BY$28)</f>
        <v>high</v>
      </c>
      <c r="BZ31" s="24" t="str">
        <f ca="1">INDEX(INDIRECT("in_input"&amp;$B31),$E31,BZ$28)</f>
        <v>high</v>
      </c>
      <c r="CA31" s="24" t="str">
        <f ca="1">INDEX(INDIRECT("in_input"&amp;$B31),$E31,CA$28)</f>
        <v>high</v>
      </c>
      <c r="CB31" s="24" t="str">
        <f ca="1">INDEX(INDIRECT("in_input"&amp;$B31),$E31,CB$28)</f>
        <v>high</v>
      </c>
      <c r="CC31" s="24" t="str">
        <f ca="1">INDEX(INDIRECT("in_input"&amp;$B31),$E31,CC$28)</f>
        <v>high</v>
      </c>
      <c r="CD31" s="24" t="str">
        <f ca="1">INDEX(INDIRECT("in_input"&amp;$B31),$E31,CD$28)</f>
        <v>high</v>
      </c>
      <c r="CE31" s="24" t="str">
        <f ca="1">INDEX(INDIRECT("in_input"&amp;$B31),$E31,CE$28)</f>
        <v>high</v>
      </c>
      <c r="CF31" s="24" t="str">
        <f ca="1">INDEX(INDIRECT("in_input"&amp;$B31),$E31,CF$28)</f>
        <v>high</v>
      </c>
      <c r="CG31" s="25" t="str">
        <f ca="1">INDEX(INDIRECT("in_input"&amp;$B31),$E31,CG$28)</f>
        <v>high</v>
      </c>
      <c r="CH31" s="204"/>
      <c r="CJ31" s="12" t="s">
        <v>15</v>
      </c>
      <c r="CK31" s="121">
        <f>CJ26</f>
        <v>0</v>
      </c>
      <c r="CL31" s="121" t="str">
        <f>CJ27</f>
        <v>work3564</v>
      </c>
      <c r="CM31" s="221"/>
      <c r="CN31" s="121">
        <v>3</v>
      </c>
      <c r="CO31" s="13"/>
      <c r="CP31" s="37" t="str">
        <f ca="1">INDEX(INDIRECT("in_input"&amp;$B31),$E31,CP$28)</f>
        <v>high</v>
      </c>
      <c r="CQ31" s="24" t="str">
        <f ca="1">INDEX(INDIRECT("in_input"&amp;$B31),$E31,CQ$28)</f>
        <v>high</v>
      </c>
      <c r="CR31" s="24" t="str">
        <f ca="1">INDEX(INDIRECT("in_input"&amp;$B31),$E31,CR$28)</f>
        <v>high</v>
      </c>
      <c r="CS31" s="24" t="str">
        <f ca="1">INDEX(INDIRECT("in_input"&amp;$B31),$E31,CS$28)</f>
        <v>high</v>
      </c>
      <c r="CT31" s="24" t="str">
        <f ca="1">INDEX(INDIRECT("in_input"&amp;$B31),$E31,CT$28)</f>
        <v>high</v>
      </c>
      <c r="CU31" s="24" t="str">
        <f ca="1">INDEX(INDIRECT("in_input"&amp;$B31),$E31,CU$28)</f>
        <v>high</v>
      </c>
      <c r="CV31" s="24" t="str">
        <f ca="1">INDEX(INDIRECT("in_input"&amp;$B31),$E31,CV$28)</f>
        <v>high</v>
      </c>
      <c r="CW31" s="24" t="str">
        <f ca="1">INDEX(INDIRECT("in_input"&amp;$B31),$E31,CW$28)</f>
        <v>high</v>
      </c>
      <c r="CX31" s="24" t="str">
        <f ca="1">INDEX(INDIRECT("in_input"&amp;$B31),$E31,CX$28)</f>
        <v>high</v>
      </c>
      <c r="CY31" s="24" t="str">
        <f ca="1">INDEX(INDIRECT("in_input"&amp;$B31),$E31,CY$28)</f>
        <v>high</v>
      </c>
      <c r="CZ31" s="24" t="str">
        <f ca="1">INDEX(INDIRECT("in_input"&amp;$B31),$E31,CZ$28)</f>
        <v>high</v>
      </c>
      <c r="DA31" s="24" t="str">
        <f ca="1">INDEX(INDIRECT("in_input"&amp;$B31),$E31,DA$28)</f>
        <v>high</v>
      </c>
      <c r="DB31" s="24" t="str">
        <f ca="1">INDEX(INDIRECT("in_input"&amp;$B31),$E31,DB$28)</f>
        <v>high</v>
      </c>
      <c r="DC31" s="24" t="str">
        <f ca="1">INDEX(INDIRECT("in_input"&amp;$B31),$E31,DC$28)</f>
        <v>high</v>
      </c>
      <c r="DD31" s="24" t="str">
        <f ca="1">INDEX(INDIRECT("in_input"&amp;$B31),$E31,DD$28)</f>
        <v>high</v>
      </c>
      <c r="DE31" s="24" t="str">
        <f ca="1">INDEX(INDIRECT("in_input"&amp;$B31),$E31,DE$28)</f>
        <v>high</v>
      </c>
      <c r="DF31" s="24" t="str">
        <f ca="1">INDEX(INDIRECT("in_input"&amp;$B31),$E31,DF$28)</f>
        <v>high</v>
      </c>
      <c r="DG31" s="24" t="str">
        <f ca="1">INDEX(INDIRECT("in_input"&amp;$B31),$E31,DG$28)</f>
        <v>high</v>
      </c>
      <c r="DH31" s="24" t="str">
        <f ca="1">INDEX(INDIRECT("in_input"&amp;$B31),$E31,DH$28)</f>
        <v>high</v>
      </c>
      <c r="DI31" s="24" t="str">
        <f ca="1">INDEX(INDIRECT("in_input"&amp;$B31),$E31,DI$28)</f>
        <v>high</v>
      </c>
      <c r="DJ31" s="25" t="str">
        <f ca="1">INDEX(INDIRECT("in_input"&amp;$B31),$E31,DJ$28)</f>
        <v>high</v>
      </c>
      <c r="DK31" s="204"/>
      <c r="DM31" s="12" t="s">
        <v>15</v>
      </c>
      <c r="DN31" s="121">
        <f>DM26</f>
        <v>0</v>
      </c>
      <c r="DO31" s="121" t="str">
        <f>DM27</f>
        <v>shop3564</v>
      </c>
      <c r="DP31" s="221"/>
      <c r="DQ31" s="121">
        <v>3</v>
      </c>
      <c r="DR31" s="13"/>
      <c r="DS31" s="37" t="str">
        <f ca="1">INDEX(INDIRECT("in_input"&amp;$B31),$E31,DS$28)</f>
        <v>high</v>
      </c>
      <c r="DT31" s="24" t="str">
        <f ca="1">INDEX(INDIRECT("in_input"&amp;$B31),$E31,DT$28)</f>
        <v>high</v>
      </c>
      <c r="DU31" s="24" t="str">
        <f ca="1">INDEX(INDIRECT("in_input"&amp;$B31),$E31,DU$28)</f>
        <v>high</v>
      </c>
      <c r="DV31" s="24" t="str">
        <f ca="1">INDEX(INDIRECT("in_input"&amp;$B31),$E31,DV$28)</f>
        <v>high</v>
      </c>
      <c r="DW31" s="24" t="str">
        <f ca="1">INDEX(INDIRECT("in_input"&amp;$B31),$E31,DW$28)</f>
        <v>high</v>
      </c>
      <c r="DX31" s="24" t="str">
        <f ca="1">INDEX(INDIRECT("in_input"&amp;$B31),$E31,DX$28)</f>
        <v>high</v>
      </c>
      <c r="DY31" s="24" t="str">
        <f ca="1">INDEX(INDIRECT("in_input"&amp;$B31),$E31,DY$28)</f>
        <v>high</v>
      </c>
      <c r="DZ31" s="24" t="str">
        <f ca="1">INDEX(INDIRECT("in_input"&amp;$B31),$E31,DZ$28)</f>
        <v>high</v>
      </c>
      <c r="EA31" s="24" t="str">
        <f ca="1">INDEX(INDIRECT("in_input"&amp;$B31),$E31,EA$28)</f>
        <v>high</v>
      </c>
      <c r="EB31" s="24" t="str">
        <f ca="1">INDEX(INDIRECT("in_input"&amp;$B31),$E31,EB$28)</f>
        <v>high</v>
      </c>
      <c r="EC31" s="24" t="str">
        <f ca="1">INDEX(INDIRECT("in_input"&amp;$B31),$E31,EC$28)</f>
        <v>high</v>
      </c>
      <c r="ED31" s="24" t="str">
        <f ca="1">INDEX(INDIRECT("in_input"&amp;$B31),$E31,ED$28)</f>
        <v>high</v>
      </c>
      <c r="EE31" s="24" t="str">
        <f ca="1">INDEX(INDIRECT("in_input"&amp;$B31),$E31,EE$28)</f>
        <v>high</v>
      </c>
      <c r="EF31" s="24" t="str">
        <f ca="1">INDEX(INDIRECT("in_input"&amp;$B31),$E31,EF$28)</f>
        <v>high</v>
      </c>
      <c r="EG31" s="24" t="str">
        <f ca="1">INDEX(INDIRECT("in_input"&amp;$B31),$E31,EG$28)</f>
        <v>high</v>
      </c>
      <c r="EH31" s="24" t="str">
        <f ca="1">INDEX(INDIRECT("in_input"&amp;$B31),$E31,EH$28)</f>
        <v>high</v>
      </c>
      <c r="EI31" s="24" t="str">
        <f ca="1">INDEX(INDIRECT("in_input"&amp;$B31),$E31,EI$28)</f>
        <v>high</v>
      </c>
      <c r="EJ31" s="24" t="str">
        <f ca="1">INDEX(INDIRECT("in_input"&amp;$B31),$E31,EJ$28)</f>
        <v>high</v>
      </c>
      <c r="EK31" s="24" t="str">
        <f ca="1">INDEX(INDIRECT("in_input"&amp;$B31),$E31,EK$28)</f>
        <v>high</v>
      </c>
      <c r="EL31" s="24" t="str">
        <f ca="1">INDEX(INDIRECT("in_input"&amp;$B31),$E31,EL$28)</f>
        <v>high</v>
      </c>
      <c r="EM31" s="25" t="str">
        <f ca="1">INDEX(INDIRECT("in_input"&amp;$B31),$E31,EM$28)</f>
        <v>high</v>
      </c>
      <c r="EN31" s="204"/>
      <c r="EP31" s="12" t="s">
        <v>15</v>
      </c>
      <c r="EQ31" s="121">
        <f>EP26</f>
        <v>0</v>
      </c>
      <c r="ER31" s="121" t="str">
        <f>EP27</f>
        <v>lei3564</v>
      </c>
      <c r="ES31" s="221"/>
      <c r="ET31" s="121">
        <v>3</v>
      </c>
      <c r="EU31" s="13"/>
      <c r="EV31" s="37" t="str">
        <f ca="1">INDEX(INDIRECT("in_input"&amp;$B31),$E31,EV$28)</f>
        <v>high</v>
      </c>
      <c r="EW31" s="24" t="str">
        <f ca="1">INDEX(INDIRECT("in_input"&amp;$B31),$E31,EW$28)</f>
        <v>high</v>
      </c>
      <c r="EX31" s="24" t="str">
        <f ca="1">INDEX(INDIRECT("in_input"&amp;$B31),$E31,EX$28)</f>
        <v>high</v>
      </c>
      <c r="EY31" s="24" t="str">
        <f ca="1">INDEX(INDIRECT("in_input"&amp;$B31),$E31,EY$28)</f>
        <v>high</v>
      </c>
      <c r="EZ31" s="24" t="str">
        <f ca="1">INDEX(INDIRECT("in_input"&amp;$B31),$E31,EZ$28)</f>
        <v>high</v>
      </c>
      <c r="FA31" s="24" t="str">
        <f ca="1">INDEX(INDIRECT("in_input"&amp;$B31),$E31,FA$28)</f>
        <v>high</v>
      </c>
      <c r="FB31" s="24" t="str">
        <f ca="1">INDEX(INDIRECT("in_input"&amp;$B31),$E31,FB$28)</f>
        <v>high</v>
      </c>
      <c r="FC31" s="24" t="str">
        <f ca="1">INDEX(INDIRECT("in_input"&amp;$B31),$E31,FC$28)</f>
        <v>high</v>
      </c>
      <c r="FD31" s="24" t="str">
        <f ca="1">INDEX(INDIRECT("in_input"&amp;$B31),$E31,FD$28)</f>
        <v>high</v>
      </c>
      <c r="FE31" s="24" t="str">
        <f ca="1">INDEX(INDIRECT("in_input"&amp;$B31),$E31,FE$28)</f>
        <v>high</v>
      </c>
      <c r="FF31" s="24" t="str">
        <f ca="1">INDEX(INDIRECT("in_input"&amp;$B31),$E31,FF$28)</f>
        <v>high</v>
      </c>
      <c r="FG31" s="24" t="str">
        <f ca="1">INDEX(INDIRECT("in_input"&amp;$B31),$E31,FG$28)</f>
        <v>high</v>
      </c>
      <c r="FH31" s="24" t="str">
        <f ca="1">INDEX(INDIRECT("in_input"&amp;$B31),$E31,FH$28)</f>
        <v>high</v>
      </c>
      <c r="FI31" s="24" t="str">
        <f ca="1">INDEX(INDIRECT("in_input"&amp;$B31),$E31,FI$28)</f>
        <v>high</v>
      </c>
      <c r="FJ31" s="24" t="str">
        <f ca="1">INDEX(INDIRECT("in_input"&amp;$B31),$E31,FJ$28)</f>
        <v>high</v>
      </c>
      <c r="FK31" s="24" t="str">
        <f ca="1">INDEX(INDIRECT("in_input"&amp;$B31),$E31,FK$28)</f>
        <v>high</v>
      </c>
      <c r="FL31" s="24" t="str">
        <f ca="1">INDEX(INDIRECT("in_input"&amp;$B31),$E31,FL$28)</f>
        <v>high</v>
      </c>
      <c r="FM31" s="24" t="str">
        <f ca="1">INDEX(INDIRECT("in_input"&amp;$B31),$E31,FM$28)</f>
        <v>high</v>
      </c>
      <c r="FN31" s="24" t="str">
        <f ca="1">INDEX(INDIRECT("in_input"&amp;$B31),$E31,FN$28)</f>
        <v>high</v>
      </c>
      <c r="FO31" s="24" t="str">
        <f ca="1">INDEX(INDIRECT("in_input"&amp;$B31),$E31,FO$28)</f>
        <v>high</v>
      </c>
      <c r="FP31" s="25" t="str">
        <f ca="1">INDEX(INDIRECT("in_input"&amp;$B31),$E31,FP$28)</f>
        <v>high</v>
      </c>
      <c r="FQ31" s="204"/>
      <c r="FS31" s="12" t="s">
        <v>15</v>
      </c>
      <c r="FT31" s="121">
        <f>FS26</f>
        <v>0</v>
      </c>
      <c r="FU31" s="121" t="str">
        <f>FS27</f>
        <v>shop65</v>
      </c>
      <c r="FV31" s="221"/>
      <c r="FW31" s="121">
        <v>3</v>
      </c>
      <c r="FX31" s="13"/>
      <c r="FY31" s="37" t="str">
        <f ca="1">INDEX(INDIRECT("in_input"&amp;$B31),$E31,FY$28)</f>
        <v>high</v>
      </c>
      <c r="FZ31" s="24" t="str">
        <f ca="1">INDEX(INDIRECT("in_input"&amp;$B31),$E31,FZ$28)</f>
        <v>high</v>
      </c>
      <c r="GA31" s="24" t="str">
        <f ca="1">INDEX(INDIRECT("in_input"&amp;$B31),$E31,GA$28)</f>
        <v>high</v>
      </c>
      <c r="GB31" s="24" t="str">
        <f ca="1">INDEX(INDIRECT("in_input"&amp;$B31),$E31,GB$28)</f>
        <v>high</v>
      </c>
      <c r="GC31" s="24" t="str">
        <f ca="1">INDEX(INDIRECT("in_input"&amp;$B31),$E31,GC$28)</f>
        <v>high</v>
      </c>
      <c r="GD31" s="24" t="str">
        <f ca="1">INDEX(INDIRECT("in_input"&amp;$B31),$E31,GD$28)</f>
        <v>high</v>
      </c>
      <c r="GE31" s="24" t="str">
        <f ca="1">INDEX(INDIRECT("in_input"&amp;$B31),$E31,GE$28)</f>
        <v>high</v>
      </c>
      <c r="GF31" s="24" t="str">
        <f ca="1">INDEX(INDIRECT("in_input"&amp;$B31),$E31,GF$28)</f>
        <v>high</v>
      </c>
      <c r="GG31" s="24" t="str">
        <f ca="1">INDEX(INDIRECT("in_input"&amp;$B31),$E31,GG$28)</f>
        <v>high</v>
      </c>
      <c r="GH31" s="24" t="str">
        <f ca="1">INDEX(INDIRECT("in_input"&amp;$B31),$E31,GH$28)</f>
        <v>high</v>
      </c>
      <c r="GI31" s="24" t="str">
        <f ca="1">INDEX(INDIRECT("in_input"&amp;$B31),$E31,GI$28)</f>
        <v>high</v>
      </c>
      <c r="GJ31" s="24" t="str">
        <f ca="1">INDEX(INDIRECT("in_input"&amp;$B31),$E31,GJ$28)</f>
        <v>high</v>
      </c>
      <c r="GK31" s="24" t="str">
        <f ca="1">INDEX(INDIRECT("in_input"&amp;$B31),$E31,GK$28)</f>
        <v>high</v>
      </c>
      <c r="GL31" s="24" t="str">
        <f ca="1">INDEX(INDIRECT("in_input"&amp;$B31),$E31,GL$28)</f>
        <v>high</v>
      </c>
      <c r="GM31" s="24" t="str">
        <f ca="1">INDEX(INDIRECT("in_input"&amp;$B31),$E31,GM$28)</f>
        <v>high</v>
      </c>
      <c r="GN31" s="24" t="str">
        <f ca="1">INDEX(INDIRECT("in_input"&amp;$B31),$E31,GN$28)</f>
        <v>high</v>
      </c>
      <c r="GO31" s="24" t="str">
        <f ca="1">INDEX(INDIRECT("in_input"&amp;$B31),$E31,GO$28)</f>
        <v>high</v>
      </c>
      <c r="GP31" s="24" t="str">
        <f ca="1">INDEX(INDIRECT("in_input"&amp;$B31),$E31,GP$28)</f>
        <v>high</v>
      </c>
      <c r="GQ31" s="24" t="str">
        <f ca="1">INDEX(INDIRECT("in_input"&amp;$B31),$E31,GQ$28)</f>
        <v>high</v>
      </c>
      <c r="GR31" s="24" t="str">
        <f ca="1">INDEX(INDIRECT("in_input"&amp;$B31),$E31,GR$28)</f>
        <v>high</v>
      </c>
      <c r="GS31" s="25" t="str">
        <f ca="1">INDEX(INDIRECT("in_input"&amp;$B31),$E31,GS$28)</f>
        <v>high</v>
      </c>
      <c r="GT31" s="204"/>
      <c r="GV31" s="12" t="s">
        <v>15</v>
      </c>
      <c r="GW31" s="121">
        <f>GV26</f>
        <v>0</v>
      </c>
      <c r="GX31" s="121" t="str">
        <f>GV27</f>
        <v>lei65</v>
      </c>
      <c r="GY31" s="221"/>
      <c r="GZ31" s="121">
        <v>3</v>
      </c>
      <c r="HA31" s="13"/>
      <c r="HB31" s="37" t="str">
        <f ca="1">INDEX(INDIRECT("in_input"&amp;$B31),$E31,HB$28)</f>
        <v>high</v>
      </c>
      <c r="HC31" s="24" t="str">
        <f ca="1">INDEX(INDIRECT("in_input"&amp;$B31),$E31,HC$28)</f>
        <v>high</v>
      </c>
      <c r="HD31" s="24" t="str">
        <f ca="1">INDEX(INDIRECT("in_input"&amp;$B31),$E31,HD$28)</f>
        <v>high</v>
      </c>
      <c r="HE31" s="24" t="str">
        <f ca="1">INDEX(INDIRECT("in_input"&amp;$B31),$E31,HE$28)</f>
        <v>high</v>
      </c>
      <c r="HF31" s="24" t="str">
        <f ca="1">INDEX(INDIRECT("in_input"&amp;$B31),$E31,HF$28)</f>
        <v>high</v>
      </c>
      <c r="HG31" s="24" t="str">
        <f ca="1">INDEX(INDIRECT("in_input"&amp;$B31),$E31,HG$28)</f>
        <v>high</v>
      </c>
      <c r="HH31" s="24" t="str">
        <f ca="1">INDEX(INDIRECT("in_input"&amp;$B31),$E31,HH$28)</f>
        <v>high</v>
      </c>
      <c r="HI31" s="24" t="str">
        <f ca="1">INDEX(INDIRECT("in_input"&amp;$B31),$E31,HI$28)</f>
        <v>high</v>
      </c>
      <c r="HJ31" s="24" t="str">
        <f ca="1">INDEX(INDIRECT("in_input"&amp;$B31),$E31,HJ$28)</f>
        <v>high</v>
      </c>
      <c r="HK31" s="24" t="str">
        <f ca="1">INDEX(INDIRECT("in_input"&amp;$B31),$E31,HK$28)</f>
        <v>high</v>
      </c>
      <c r="HL31" s="24" t="str">
        <f ca="1">INDEX(INDIRECT("in_input"&amp;$B31),$E31,HL$28)</f>
        <v>high</v>
      </c>
      <c r="HM31" s="24" t="str">
        <f ca="1">INDEX(INDIRECT("in_input"&amp;$B31),$E31,HM$28)</f>
        <v>high</v>
      </c>
      <c r="HN31" s="24" t="str">
        <f ca="1">INDEX(INDIRECT("in_input"&amp;$B31),$E31,HN$28)</f>
        <v>high</v>
      </c>
      <c r="HO31" s="24" t="str">
        <f ca="1">INDEX(INDIRECT("in_input"&amp;$B31),$E31,HO$28)</f>
        <v>high</v>
      </c>
      <c r="HP31" s="24" t="str">
        <f ca="1">INDEX(INDIRECT("in_input"&amp;$B31),$E31,HP$28)</f>
        <v>high</v>
      </c>
      <c r="HQ31" s="24" t="str">
        <f ca="1">INDEX(INDIRECT("in_input"&amp;$B31),$E31,HQ$28)</f>
        <v>high</v>
      </c>
      <c r="HR31" s="24" t="str">
        <f ca="1">INDEX(INDIRECT("in_input"&amp;$B31),$E31,HR$28)</f>
        <v>high</v>
      </c>
      <c r="HS31" s="24" t="str">
        <f ca="1">INDEX(INDIRECT("in_input"&amp;$B31),$E31,HS$28)</f>
        <v>high</v>
      </c>
      <c r="HT31" s="24" t="str">
        <f ca="1">INDEX(INDIRECT("in_input"&amp;$B31),$E31,HT$28)</f>
        <v>high</v>
      </c>
      <c r="HU31" s="24" t="str">
        <f ca="1">INDEX(INDIRECT("in_input"&amp;$B31),$E31,HU$28)</f>
        <v>high</v>
      </c>
      <c r="HV31" s="25" t="str">
        <f ca="1">INDEX(INDIRECT("in_input"&amp;$B31),$E31,HV$28)</f>
        <v>high</v>
      </c>
      <c r="HW31" s="204"/>
    </row>
    <row r="32" spans="1:231" ht="15">
      <c r="A32" s="12" t="s">
        <v>29</v>
      </c>
      <c r="B32" s="121">
        <f>A26</f>
        <v>0</v>
      </c>
      <c r="C32" s="121" t="str">
        <f>A27</f>
        <v>work1834</v>
      </c>
      <c r="D32" s="221"/>
      <c r="E32" s="121">
        <v>4</v>
      </c>
      <c r="F32" s="13"/>
      <c r="G32" s="37">
        <f ca="1">INDEX(INDIRECT("in_input"&amp;$B32),$E32,G$28)</f>
        <v>40</v>
      </c>
      <c r="H32" s="24">
        <f ca="1">INDEX(INDIRECT("in_input"&amp;$B32),$E32,H$28)</f>
        <v>40</v>
      </c>
      <c r="I32" s="24">
        <f ca="1">INDEX(INDIRECT("in_input"&amp;$B32),$E32,I$28)</f>
        <v>40</v>
      </c>
      <c r="J32" s="24">
        <f ca="1">INDEX(INDIRECT("in_input"&amp;$B32),$E32,J$28)</f>
        <v>40</v>
      </c>
      <c r="K32" s="24">
        <f ca="1">INDEX(INDIRECT("in_input"&amp;$B32),$E32,K$28)</f>
        <v>40</v>
      </c>
      <c r="L32" s="24">
        <f ca="1">INDEX(INDIRECT("in_input"&amp;$B32),$E32,L$28)</f>
        <v>40</v>
      </c>
      <c r="M32" s="24">
        <f ca="1">INDEX(INDIRECT("in_input"&amp;$B32),$E32,M$28)</f>
        <v>40</v>
      </c>
      <c r="N32" s="24">
        <f ca="1">INDEX(INDIRECT("in_input"&amp;$B32),$E32,N$28)</f>
        <v>40</v>
      </c>
      <c r="O32" s="24">
        <f ca="1">INDEX(INDIRECT("in_input"&amp;$B32),$E32,O$28)</f>
        <v>40</v>
      </c>
      <c r="P32" s="24">
        <f ca="1">INDEX(INDIRECT("in_input"&amp;$B32),$E32,P$28)</f>
        <v>40</v>
      </c>
      <c r="Q32" s="24">
        <f ca="1">INDEX(INDIRECT("in_input"&amp;$B32),$E32,Q$28)</f>
        <v>40</v>
      </c>
      <c r="R32" s="24">
        <f ca="1">INDEX(INDIRECT("in_input"&amp;$B32),$E32,R$28)</f>
        <v>40</v>
      </c>
      <c r="S32" s="24">
        <f ca="1">INDEX(INDIRECT("in_input"&amp;$B32),$E32,S$28)</f>
        <v>40</v>
      </c>
      <c r="T32" s="24">
        <f ca="1">INDEX(INDIRECT("in_input"&amp;$B32),$E32,T$28)</f>
        <v>40</v>
      </c>
      <c r="U32" s="24">
        <f ca="1">INDEX(INDIRECT("in_input"&amp;$B32),$E32,U$28)</f>
        <v>40</v>
      </c>
      <c r="V32" s="24">
        <f ca="1">INDEX(INDIRECT("in_input"&amp;$B32),$E32,V$28)</f>
        <v>40</v>
      </c>
      <c r="W32" s="24">
        <f ca="1">INDEX(INDIRECT("in_input"&amp;$B32),$E32,W$28)</f>
        <v>40</v>
      </c>
      <c r="X32" s="24">
        <f ca="1">INDEX(INDIRECT("in_input"&amp;$B32),$E32,X$28)</f>
        <v>40</v>
      </c>
      <c r="Y32" s="24">
        <f ca="1">INDEX(INDIRECT("in_input"&amp;$B32),$E32,Y$28)</f>
        <v>40</v>
      </c>
      <c r="Z32" s="24">
        <f ca="1">INDEX(INDIRECT("in_input"&amp;$B32),$E32,Z$28)</f>
        <v>40</v>
      </c>
      <c r="AA32" s="25">
        <f ca="1">INDEX(INDIRECT("in_input"&amp;$B32),$E32,AA$28)</f>
        <v>40</v>
      </c>
      <c r="AB32" s="204"/>
      <c r="AD32" s="12" t="s">
        <v>29</v>
      </c>
      <c r="AE32" s="121">
        <f>AD26</f>
        <v>0</v>
      </c>
      <c r="AF32" s="121" t="str">
        <f>AD27</f>
        <v>shop1834</v>
      </c>
      <c r="AG32" s="221"/>
      <c r="AH32" s="121">
        <v>4</v>
      </c>
      <c r="AI32" s="13"/>
      <c r="AJ32" s="37">
        <f ca="1">INDEX(INDIRECT("in_input"&amp;$B32),$E32,AJ$28)</f>
        <v>40</v>
      </c>
      <c r="AK32" s="24">
        <f ca="1">INDEX(INDIRECT("in_input"&amp;$B32),$E32,AK$28)</f>
        <v>40</v>
      </c>
      <c r="AL32" s="24">
        <f ca="1">INDEX(INDIRECT("in_input"&amp;$B32),$E32,AL$28)</f>
        <v>40</v>
      </c>
      <c r="AM32" s="24">
        <f ca="1">INDEX(INDIRECT("in_input"&amp;$B32),$E32,AM$28)</f>
        <v>40</v>
      </c>
      <c r="AN32" s="24">
        <f ca="1">INDEX(INDIRECT("in_input"&amp;$B32),$E32,AN$28)</f>
        <v>40</v>
      </c>
      <c r="AO32" s="24">
        <f ca="1">INDEX(INDIRECT("in_input"&amp;$B32),$E32,AO$28)</f>
        <v>40</v>
      </c>
      <c r="AP32" s="24">
        <f ca="1">INDEX(INDIRECT("in_input"&amp;$B32),$E32,AP$28)</f>
        <v>40</v>
      </c>
      <c r="AQ32" s="24">
        <f ca="1">INDEX(INDIRECT("in_input"&amp;$B32),$E32,AQ$28)</f>
        <v>40</v>
      </c>
      <c r="AR32" s="24">
        <f ca="1">INDEX(INDIRECT("in_input"&amp;$B32),$E32,AR$28)</f>
        <v>40</v>
      </c>
      <c r="AS32" s="24">
        <f ca="1">INDEX(INDIRECT("in_input"&amp;$B32),$E32,AS$28)</f>
        <v>40</v>
      </c>
      <c r="AT32" s="24">
        <f ca="1">INDEX(INDIRECT("in_input"&amp;$B32),$E32,AT$28)</f>
        <v>40</v>
      </c>
      <c r="AU32" s="24">
        <f ca="1">INDEX(INDIRECT("in_input"&amp;$B32),$E32,AU$28)</f>
        <v>40</v>
      </c>
      <c r="AV32" s="24">
        <f ca="1">INDEX(INDIRECT("in_input"&amp;$B32),$E32,AV$28)</f>
        <v>40</v>
      </c>
      <c r="AW32" s="24">
        <f ca="1">INDEX(INDIRECT("in_input"&amp;$B32),$E32,AW$28)</f>
        <v>40</v>
      </c>
      <c r="AX32" s="24">
        <f ca="1">INDEX(INDIRECT("in_input"&amp;$B32),$E32,AX$28)</f>
        <v>40</v>
      </c>
      <c r="AY32" s="24">
        <f ca="1">INDEX(INDIRECT("in_input"&amp;$B32),$E32,AY$28)</f>
        <v>40</v>
      </c>
      <c r="AZ32" s="24">
        <f ca="1">INDEX(INDIRECT("in_input"&amp;$B32),$E32,AZ$28)</f>
        <v>40</v>
      </c>
      <c r="BA32" s="24">
        <f ca="1">INDEX(INDIRECT("in_input"&amp;$B32),$E32,BA$28)</f>
        <v>40</v>
      </c>
      <c r="BB32" s="24">
        <f ca="1">INDEX(INDIRECT("in_input"&amp;$B32),$E32,BB$28)</f>
        <v>40</v>
      </c>
      <c r="BC32" s="24">
        <f ca="1">INDEX(INDIRECT("in_input"&amp;$B32),$E32,BC$28)</f>
        <v>40</v>
      </c>
      <c r="BD32" s="25">
        <f ca="1">INDEX(INDIRECT("in_input"&amp;$B32),$E32,BD$28)</f>
        <v>40</v>
      </c>
      <c r="BE32" s="204"/>
      <c r="BG32" s="12" t="s">
        <v>29</v>
      </c>
      <c r="BH32" s="121">
        <f>BG26</f>
        <v>0</v>
      </c>
      <c r="BI32" s="121" t="str">
        <f>BG27</f>
        <v>lei1834</v>
      </c>
      <c r="BJ32" s="221"/>
      <c r="BK32" s="121">
        <v>4</v>
      </c>
      <c r="BL32" s="13"/>
      <c r="BM32" s="37">
        <f ca="1">INDEX(INDIRECT("in_input"&amp;$B32),$E32,BM$28)</f>
        <v>40</v>
      </c>
      <c r="BN32" s="24">
        <f ca="1">INDEX(INDIRECT("in_input"&amp;$B32),$E32,BN$28)</f>
        <v>40</v>
      </c>
      <c r="BO32" s="24">
        <f ca="1">INDEX(INDIRECT("in_input"&amp;$B32),$E32,BO$28)</f>
        <v>40</v>
      </c>
      <c r="BP32" s="24">
        <f ca="1">INDEX(INDIRECT("in_input"&amp;$B32),$E32,BP$28)</f>
        <v>40</v>
      </c>
      <c r="BQ32" s="24">
        <f ca="1">INDEX(INDIRECT("in_input"&amp;$B32),$E32,BQ$28)</f>
        <v>40</v>
      </c>
      <c r="BR32" s="24">
        <f ca="1">INDEX(INDIRECT("in_input"&amp;$B32),$E32,BR$28)</f>
        <v>40</v>
      </c>
      <c r="BS32" s="24">
        <f ca="1">INDEX(INDIRECT("in_input"&amp;$B32),$E32,BS$28)</f>
        <v>40</v>
      </c>
      <c r="BT32" s="24">
        <f ca="1">INDEX(INDIRECT("in_input"&amp;$B32),$E32,BT$28)</f>
        <v>40</v>
      </c>
      <c r="BU32" s="24">
        <f ca="1">INDEX(INDIRECT("in_input"&amp;$B32),$E32,BU$28)</f>
        <v>40</v>
      </c>
      <c r="BV32" s="24">
        <f ca="1">INDEX(INDIRECT("in_input"&amp;$B32),$E32,BV$28)</f>
        <v>40</v>
      </c>
      <c r="BW32" s="24">
        <f ca="1">INDEX(INDIRECT("in_input"&amp;$B32),$E32,BW$28)</f>
        <v>40</v>
      </c>
      <c r="BX32" s="24">
        <f ca="1">INDEX(INDIRECT("in_input"&amp;$B32),$E32,BX$28)</f>
        <v>40</v>
      </c>
      <c r="BY32" s="24">
        <f ca="1">INDEX(INDIRECT("in_input"&amp;$B32),$E32,BY$28)</f>
        <v>40</v>
      </c>
      <c r="BZ32" s="24">
        <f ca="1">INDEX(INDIRECT("in_input"&amp;$B32),$E32,BZ$28)</f>
        <v>40</v>
      </c>
      <c r="CA32" s="24">
        <f ca="1">INDEX(INDIRECT("in_input"&amp;$B32),$E32,CA$28)</f>
        <v>40</v>
      </c>
      <c r="CB32" s="24">
        <f ca="1">INDEX(INDIRECT("in_input"&amp;$B32),$E32,CB$28)</f>
        <v>40</v>
      </c>
      <c r="CC32" s="24">
        <f ca="1">INDEX(INDIRECT("in_input"&amp;$B32),$E32,CC$28)</f>
        <v>40</v>
      </c>
      <c r="CD32" s="24">
        <f ca="1">INDEX(INDIRECT("in_input"&amp;$B32),$E32,CD$28)</f>
        <v>40</v>
      </c>
      <c r="CE32" s="24">
        <f ca="1">INDEX(INDIRECT("in_input"&amp;$B32),$E32,CE$28)</f>
        <v>40</v>
      </c>
      <c r="CF32" s="24">
        <f ca="1">INDEX(INDIRECT("in_input"&amp;$B32),$E32,CF$28)</f>
        <v>40</v>
      </c>
      <c r="CG32" s="25">
        <f ca="1">INDEX(INDIRECT("in_input"&amp;$B32),$E32,CG$28)</f>
        <v>40</v>
      </c>
      <c r="CH32" s="204"/>
      <c r="CJ32" s="12" t="s">
        <v>29</v>
      </c>
      <c r="CK32" s="121">
        <f>CJ26</f>
        <v>0</v>
      </c>
      <c r="CL32" s="121" t="str">
        <f>CJ27</f>
        <v>work3564</v>
      </c>
      <c r="CM32" s="221"/>
      <c r="CN32" s="121">
        <v>4</v>
      </c>
      <c r="CO32" s="13"/>
      <c r="CP32" s="37">
        <f ca="1">INDEX(INDIRECT("in_input"&amp;$B32),$E32,CP$28)</f>
        <v>40</v>
      </c>
      <c r="CQ32" s="24">
        <f ca="1">INDEX(INDIRECT("in_input"&amp;$B32),$E32,CQ$28)</f>
        <v>40</v>
      </c>
      <c r="CR32" s="24">
        <f ca="1">INDEX(INDIRECT("in_input"&amp;$B32),$E32,CR$28)</f>
        <v>40</v>
      </c>
      <c r="CS32" s="24">
        <f ca="1">INDEX(INDIRECT("in_input"&amp;$B32),$E32,CS$28)</f>
        <v>40</v>
      </c>
      <c r="CT32" s="24">
        <f ca="1">INDEX(INDIRECT("in_input"&amp;$B32),$E32,CT$28)</f>
        <v>40</v>
      </c>
      <c r="CU32" s="24">
        <f ca="1">INDEX(INDIRECT("in_input"&amp;$B32),$E32,CU$28)</f>
        <v>40</v>
      </c>
      <c r="CV32" s="24">
        <f ca="1">INDEX(INDIRECT("in_input"&amp;$B32),$E32,CV$28)</f>
        <v>40</v>
      </c>
      <c r="CW32" s="24">
        <f ca="1">INDEX(INDIRECT("in_input"&amp;$B32),$E32,CW$28)</f>
        <v>40</v>
      </c>
      <c r="CX32" s="24">
        <f ca="1">INDEX(INDIRECT("in_input"&amp;$B32),$E32,CX$28)</f>
        <v>40</v>
      </c>
      <c r="CY32" s="24">
        <f ca="1">INDEX(INDIRECT("in_input"&amp;$B32),$E32,CY$28)</f>
        <v>40</v>
      </c>
      <c r="CZ32" s="24">
        <f ca="1">INDEX(INDIRECT("in_input"&amp;$B32),$E32,CZ$28)</f>
        <v>40</v>
      </c>
      <c r="DA32" s="24">
        <f ca="1">INDEX(INDIRECT("in_input"&amp;$B32),$E32,DA$28)</f>
        <v>40</v>
      </c>
      <c r="DB32" s="24">
        <f ca="1">INDEX(INDIRECT("in_input"&amp;$B32),$E32,DB$28)</f>
        <v>40</v>
      </c>
      <c r="DC32" s="24">
        <f ca="1">INDEX(INDIRECT("in_input"&amp;$B32),$E32,DC$28)</f>
        <v>40</v>
      </c>
      <c r="DD32" s="24">
        <f ca="1">INDEX(INDIRECT("in_input"&amp;$B32),$E32,DD$28)</f>
        <v>40</v>
      </c>
      <c r="DE32" s="24">
        <f ca="1">INDEX(INDIRECT("in_input"&amp;$B32),$E32,DE$28)</f>
        <v>40</v>
      </c>
      <c r="DF32" s="24">
        <f ca="1">INDEX(INDIRECT("in_input"&amp;$B32),$E32,DF$28)</f>
        <v>40</v>
      </c>
      <c r="DG32" s="24">
        <f ca="1">INDEX(INDIRECT("in_input"&amp;$B32),$E32,DG$28)</f>
        <v>40</v>
      </c>
      <c r="DH32" s="24">
        <f ca="1">INDEX(INDIRECT("in_input"&amp;$B32),$E32,DH$28)</f>
        <v>40</v>
      </c>
      <c r="DI32" s="24">
        <f ca="1">INDEX(INDIRECT("in_input"&amp;$B32),$E32,DI$28)</f>
        <v>40</v>
      </c>
      <c r="DJ32" s="25">
        <f ca="1">INDEX(INDIRECT("in_input"&amp;$B32),$E32,DJ$28)</f>
        <v>40</v>
      </c>
      <c r="DK32" s="204"/>
      <c r="DM32" s="12" t="s">
        <v>29</v>
      </c>
      <c r="DN32" s="121">
        <f>DM26</f>
        <v>0</v>
      </c>
      <c r="DO32" s="121" t="str">
        <f>DM27</f>
        <v>shop3564</v>
      </c>
      <c r="DP32" s="221"/>
      <c r="DQ32" s="121">
        <v>4</v>
      </c>
      <c r="DR32" s="13"/>
      <c r="DS32" s="37">
        <f ca="1">INDEX(INDIRECT("in_input"&amp;$B32),$E32,DS$28)</f>
        <v>40</v>
      </c>
      <c r="DT32" s="24">
        <f ca="1">INDEX(INDIRECT("in_input"&amp;$B32),$E32,DT$28)</f>
        <v>40</v>
      </c>
      <c r="DU32" s="24">
        <f ca="1">INDEX(INDIRECT("in_input"&amp;$B32),$E32,DU$28)</f>
        <v>40</v>
      </c>
      <c r="DV32" s="24">
        <f ca="1">INDEX(INDIRECT("in_input"&amp;$B32),$E32,DV$28)</f>
        <v>40</v>
      </c>
      <c r="DW32" s="24">
        <f ca="1">INDEX(INDIRECT("in_input"&amp;$B32),$E32,DW$28)</f>
        <v>40</v>
      </c>
      <c r="DX32" s="24">
        <f ca="1">INDEX(INDIRECT("in_input"&amp;$B32),$E32,DX$28)</f>
        <v>40</v>
      </c>
      <c r="DY32" s="24">
        <f ca="1">INDEX(INDIRECT("in_input"&amp;$B32),$E32,DY$28)</f>
        <v>40</v>
      </c>
      <c r="DZ32" s="24">
        <f ca="1">INDEX(INDIRECT("in_input"&amp;$B32),$E32,DZ$28)</f>
        <v>40</v>
      </c>
      <c r="EA32" s="24">
        <f ca="1">INDEX(INDIRECT("in_input"&amp;$B32),$E32,EA$28)</f>
        <v>40</v>
      </c>
      <c r="EB32" s="24">
        <f ca="1">INDEX(INDIRECT("in_input"&amp;$B32),$E32,EB$28)</f>
        <v>40</v>
      </c>
      <c r="EC32" s="24">
        <f ca="1">INDEX(INDIRECT("in_input"&amp;$B32),$E32,EC$28)</f>
        <v>40</v>
      </c>
      <c r="ED32" s="24">
        <f ca="1">INDEX(INDIRECT("in_input"&amp;$B32),$E32,ED$28)</f>
        <v>40</v>
      </c>
      <c r="EE32" s="24">
        <f ca="1">INDEX(INDIRECT("in_input"&amp;$B32),$E32,EE$28)</f>
        <v>40</v>
      </c>
      <c r="EF32" s="24">
        <f ca="1">INDEX(INDIRECT("in_input"&amp;$B32),$E32,EF$28)</f>
        <v>40</v>
      </c>
      <c r="EG32" s="24">
        <f ca="1">INDEX(INDIRECT("in_input"&amp;$B32),$E32,EG$28)</f>
        <v>40</v>
      </c>
      <c r="EH32" s="24">
        <f ca="1">INDEX(INDIRECT("in_input"&amp;$B32),$E32,EH$28)</f>
        <v>40</v>
      </c>
      <c r="EI32" s="24">
        <f ca="1">INDEX(INDIRECT("in_input"&amp;$B32),$E32,EI$28)</f>
        <v>40</v>
      </c>
      <c r="EJ32" s="24">
        <f ca="1">INDEX(INDIRECT("in_input"&amp;$B32),$E32,EJ$28)</f>
        <v>40</v>
      </c>
      <c r="EK32" s="24">
        <f ca="1">INDEX(INDIRECT("in_input"&amp;$B32),$E32,EK$28)</f>
        <v>40</v>
      </c>
      <c r="EL32" s="24">
        <f ca="1">INDEX(INDIRECT("in_input"&amp;$B32),$E32,EL$28)</f>
        <v>40</v>
      </c>
      <c r="EM32" s="25">
        <f ca="1">INDEX(INDIRECT("in_input"&amp;$B32),$E32,EM$28)</f>
        <v>40</v>
      </c>
      <c r="EN32" s="204"/>
      <c r="EP32" s="12" t="s">
        <v>29</v>
      </c>
      <c r="EQ32" s="121">
        <f>EP26</f>
        <v>0</v>
      </c>
      <c r="ER32" s="121" t="str">
        <f>EP27</f>
        <v>lei3564</v>
      </c>
      <c r="ES32" s="221"/>
      <c r="ET32" s="121">
        <v>4</v>
      </c>
      <c r="EU32" s="13"/>
      <c r="EV32" s="37">
        <f ca="1">INDEX(INDIRECT("in_input"&amp;$B32),$E32,EV$28)</f>
        <v>40</v>
      </c>
      <c r="EW32" s="24">
        <f ca="1">INDEX(INDIRECT("in_input"&amp;$B32),$E32,EW$28)</f>
        <v>40</v>
      </c>
      <c r="EX32" s="24">
        <f ca="1">INDEX(INDIRECT("in_input"&amp;$B32),$E32,EX$28)</f>
        <v>40</v>
      </c>
      <c r="EY32" s="24">
        <f ca="1">INDEX(INDIRECT("in_input"&amp;$B32),$E32,EY$28)</f>
        <v>40</v>
      </c>
      <c r="EZ32" s="24">
        <f ca="1">INDEX(INDIRECT("in_input"&amp;$B32),$E32,EZ$28)</f>
        <v>40</v>
      </c>
      <c r="FA32" s="24">
        <f ca="1">INDEX(INDIRECT("in_input"&amp;$B32),$E32,FA$28)</f>
        <v>40</v>
      </c>
      <c r="FB32" s="24">
        <f ca="1">INDEX(INDIRECT("in_input"&amp;$B32),$E32,FB$28)</f>
        <v>40</v>
      </c>
      <c r="FC32" s="24">
        <f ca="1">INDEX(INDIRECT("in_input"&amp;$B32),$E32,FC$28)</f>
        <v>40</v>
      </c>
      <c r="FD32" s="24">
        <f ca="1">INDEX(INDIRECT("in_input"&amp;$B32),$E32,FD$28)</f>
        <v>40</v>
      </c>
      <c r="FE32" s="24">
        <f ca="1">INDEX(INDIRECT("in_input"&amp;$B32),$E32,FE$28)</f>
        <v>40</v>
      </c>
      <c r="FF32" s="24">
        <f ca="1">INDEX(INDIRECT("in_input"&amp;$B32),$E32,FF$28)</f>
        <v>40</v>
      </c>
      <c r="FG32" s="24">
        <f ca="1">INDEX(INDIRECT("in_input"&amp;$B32),$E32,FG$28)</f>
        <v>40</v>
      </c>
      <c r="FH32" s="24">
        <f ca="1">INDEX(INDIRECT("in_input"&amp;$B32),$E32,FH$28)</f>
        <v>40</v>
      </c>
      <c r="FI32" s="24">
        <f ca="1">INDEX(INDIRECT("in_input"&amp;$B32),$E32,FI$28)</f>
        <v>40</v>
      </c>
      <c r="FJ32" s="24">
        <f ca="1">INDEX(INDIRECT("in_input"&amp;$B32),$E32,FJ$28)</f>
        <v>40</v>
      </c>
      <c r="FK32" s="24">
        <f ca="1">INDEX(INDIRECT("in_input"&amp;$B32),$E32,FK$28)</f>
        <v>40</v>
      </c>
      <c r="FL32" s="24">
        <f ca="1">INDEX(INDIRECT("in_input"&amp;$B32),$E32,FL$28)</f>
        <v>40</v>
      </c>
      <c r="FM32" s="24">
        <f ca="1">INDEX(INDIRECT("in_input"&amp;$B32),$E32,FM$28)</f>
        <v>40</v>
      </c>
      <c r="FN32" s="24">
        <f ca="1">INDEX(INDIRECT("in_input"&amp;$B32),$E32,FN$28)</f>
        <v>40</v>
      </c>
      <c r="FO32" s="24">
        <f ca="1">INDEX(INDIRECT("in_input"&amp;$B32),$E32,FO$28)</f>
        <v>40</v>
      </c>
      <c r="FP32" s="25">
        <f ca="1">INDEX(INDIRECT("in_input"&amp;$B32),$E32,FP$28)</f>
        <v>40</v>
      </c>
      <c r="FQ32" s="204"/>
      <c r="FS32" s="12" t="s">
        <v>29</v>
      </c>
      <c r="FT32" s="121">
        <f>FS26</f>
        <v>0</v>
      </c>
      <c r="FU32" s="121" t="str">
        <f>FS27</f>
        <v>shop65</v>
      </c>
      <c r="FV32" s="221"/>
      <c r="FW32" s="121">
        <v>4</v>
      </c>
      <c r="FX32" s="13"/>
      <c r="FY32" s="37">
        <f ca="1">INDEX(INDIRECT("in_input"&amp;$B32),$E32,FY$28)</f>
        <v>40</v>
      </c>
      <c r="FZ32" s="24">
        <f ca="1">INDEX(INDIRECT("in_input"&amp;$B32),$E32,FZ$28)</f>
        <v>40</v>
      </c>
      <c r="GA32" s="24">
        <f ca="1">INDEX(INDIRECT("in_input"&amp;$B32),$E32,GA$28)</f>
        <v>40</v>
      </c>
      <c r="GB32" s="24">
        <f ca="1">INDEX(INDIRECT("in_input"&amp;$B32),$E32,GB$28)</f>
        <v>40</v>
      </c>
      <c r="GC32" s="24">
        <f ca="1">INDEX(INDIRECT("in_input"&amp;$B32),$E32,GC$28)</f>
        <v>40</v>
      </c>
      <c r="GD32" s="24">
        <f ca="1">INDEX(INDIRECT("in_input"&amp;$B32),$E32,GD$28)</f>
        <v>40</v>
      </c>
      <c r="GE32" s="24">
        <f ca="1">INDEX(INDIRECT("in_input"&amp;$B32),$E32,GE$28)</f>
        <v>40</v>
      </c>
      <c r="GF32" s="24">
        <f ca="1">INDEX(INDIRECT("in_input"&amp;$B32),$E32,GF$28)</f>
        <v>40</v>
      </c>
      <c r="GG32" s="24">
        <f ca="1">INDEX(INDIRECT("in_input"&amp;$B32),$E32,GG$28)</f>
        <v>40</v>
      </c>
      <c r="GH32" s="24">
        <f ca="1">INDEX(INDIRECT("in_input"&amp;$B32),$E32,GH$28)</f>
        <v>40</v>
      </c>
      <c r="GI32" s="24">
        <f ca="1">INDEX(INDIRECT("in_input"&amp;$B32),$E32,GI$28)</f>
        <v>40</v>
      </c>
      <c r="GJ32" s="24">
        <f ca="1">INDEX(INDIRECT("in_input"&amp;$B32),$E32,GJ$28)</f>
        <v>40</v>
      </c>
      <c r="GK32" s="24">
        <f ca="1">INDEX(INDIRECT("in_input"&amp;$B32),$E32,GK$28)</f>
        <v>40</v>
      </c>
      <c r="GL32" s="24">
        <f ca="1">INDEX(INDIRECT("in_input"&amp;$B32),$E32,GL$28)</f>
        <v>40</v>
      </c>
      <c r="GM32" s="24">
        <f ca="1">INDEX(INDIRECT("in_input"&amp;$B32),$E32,GM$28)</f>
        <v>40</v>
      </c>
      <c r="GN32" s="24">
        <f ca="1">INDEX(INDIRECT("in_input"&amp;$B32),$E32,GN$28)</f>
        <v>40</v>
      </c>
      <c r="GO32" s="24">
        <f ca="1">INDEX(INDIRECT("in_input"&amp;$B32),$E32,GO$28)</f>
        <v>40</v>
      </c>
      <c r="GP32" s="24">
        <f ca="1">INDEX(INDIRECT("in_input"&amp;$B32),$E32,GP$28)</f>
        <v>40</v>
      </c>
      <c r="GQ32" s="24">
        <f ca="1">INDEX(INDIRECT("in_input"&amp;$B32),$E32,GQ$28)</f>
        <v>40</v>
      </c>
      <c r="GR32" s="24">
        <f ca="1">INDEX(INDIRECT("in_input"&amp;$B32),$E32,GR$28)</f>
        <v>40</v>
      </c>
      <c r="GS32" s="25">
        <f ca="1">INDEX(INDIRECT("in_input"&amp;$B32),$E32,GS$28)</f>
        <v>40</v>
      </c>
      <c r="GT32" s="204"/>
      <c r="GV32" s="12" t="s">
        <v>29</v>
      </c>
      <c r="GW32" s="121">
        <f>GV26</f>
        <v>0</v>
      </c>
      <c r="GX32" s="121" t="str">
        <f>GV27</f>
        <v>lei65</v>
      </c>
      <c r="GY32" s="221"/>
      <c r="GZ32" s="121">
        <v>4</v>
      </c>
      <c r="HA32" s="13"/>
      <c r="HB32" s="37">
        <f ca="1">INDEX(INDIRECT("in_input"&amp;$B32),$E32,HB$28)</f>
        <v>40</v>
      </c>
      <c r="HC32" s="24">
        <f ca="1">INDEX(INDIRECT("in_input"&amp;$B32),$E32,HC$28)</f>
        <v>40</v>
      </c>
      <c r="HD32" s="24">
        <f ca="1">INDEX(INDIRECT("in_input"&amp;$B32),$E32,HD$28)</f>
        <v>40</v>
      </c>
      <c r="HE32" s="24">
        <f ca="1">INDEX(INDIRECT("in_input"&amp;$B32),$E32,HE$28)</f>
        <v>40</v>
      </c>
      <c r="HF32" s="24">
        <f ca="1">INDEX(INDIRECT("in_input"&amp;$B32),$E32,HF$28)</f>
        <v>40</v>
      </c>
      <c r="HG32" s="24">
        <f ca="1">INDEX(INDIRECT("in_input"&amp;$B32),$E32,HG$28)</f>
        <v>40</v>
      </c>
      <c r="HH32" s="24">
        <f ca="1">INDEX(INDIRECT("in_input"&amp;$B32),$E32,HH$28)</f>
        <v>40</v>
      </c>
      <c r="HI32" s="24">
        <f ca="1">INDEX(INDIRECT("in_input"&amp;$B32),$E32,HI$28)</f>
        <v>40</v>
      </c>
      <c r="HJ32" s="24">
        <f ca="1">INDEX(INDIRECT("in_input"&amp;$B32),$E32,HJ$28)</f>
        <v>40</v>
      </c>
      <c r="HK32" s="24">
        <f ca="1">INDEX(INDIRECT("in_input"&amp;$B32),$E32,HK$28)</f>
        <v>40</v>
      </c>
      <c r="HL32" s="24">
        <f ca="1">INDEX(INDIRECT("in_input"&amp;$B32),$E32,HL$28)</f>
        <v>40</v>
      </c>
      <c r="HM32" s="24">
        <f ca="1">INDEX(INDIRECT("in_input"&amp;$B32),$E32,HM$28)</f>
        <v>40</v>
      </c>
      <c r="HN32" s="24">
        <f ca="1">INDEX(INDIRECT("in_input"&amp;$B32),$E32,HN$28)</f>
        <v>40</v>
      </c>
      <c r="HO32" s="24">
        <f ca="1">INDEX(INDIRECT("in_input"&amp;$B32),$E32,HO$28)</f>
        <v>40</v>
      </c>
      <c r="HP32" s="24">
        <f ca="1">INDEX(INDIRECT("in_input"&amp;$B32),$E32,HP$28)</f>
        <v>40</v>
      </c>
      <c r="HQ32" s="24">
        <f ca="1">INDEX(INDIRECT("in_input"&amp;$B32),$E32,HQ$28)</f>
        <v>40</v>
      </c>
      <c r="HR32" s="24">
        <f ca="1">INDEX(INDIRECT("in_input"&amp;$B32),$E32,HR$28)</f>
        <v>40</v>
      </c>
      <c r="HS32" s="24">
        <f ca="1">INDEX(INDIRECT("in_input"&amp;$B32),$E32,HS$28)</f>
        <v>40</v>
      </c>
      <c r="HT32" s="24">
        <f ca="1">INDEX(INDIRECT("in_input"&amp;$B32),$E32,HT$28)</f>
        <v>40</v>
      </c>
      <c r="HU32" s="24">
        <f ca="1">INDEX(INDIRECT("in_input"&amp;$B32),$E32,HU$28)</f>
        <v>40</v>
      </c>
      <c r="HV32" s="25">
        <f ca="1">INDEX(INDIRECT("in_input"&amp;$B32),$E32,HV$28)</f>
        <v>40</v>
      </c>
      <c r="HW32" s="204"/>
    </row>
    <row r="33" spans="1:231" ht="15">
      <c r="A33" s="12" t="s">
        <v>173</v>
      </c>
      <c r="B33" s="121">
        <f>A26</f>
        <v>0</v>
      </c>
      <c r="C33" s="121" t="str">
        <f>A27</f>
        <v>work1834</v>
      </c>
      <c r="D33" s="221"/>
      <c r="E33" s="121">
        <v>6</v>
      </c>
      <c r="F33" s="13"/>
      <c r="G33" s="37">
        <f ca="1">INDEX(INDIRECT("in_input"&amp;$B33),$E33,G$28)</f>
        <v>0</v>
      </c>
      <c r="H33" s="24">
        <f ca="1">INDEX(INDIRECT("in_input"&amp;$B33),$E33,H$28)</f>
        <v>0</v>
      </c>
      <c r="I33" s="24">
        <f ca="1">INDEX(INDIRECT("in_input"&amp;$B33),$E33,I$28)</f>
        <v>0</v>
      </c>
      <c r="J33" s="24">
        <f ca="1">INDEX(INDIRECT("in_input"&amp;$B33),$E33,J$28)</f>
        <v>0</v>
      </c>
      <c r="K33" s="24">
        <f ca="1">INDEX(INDIRECT("in_input"&amp;$B33),$E33,K$28)</f>
        <v>0</v>
      </c>
      <c r="L33" s="24">
        <f ca="1">INDEX(INDIRECT("in_input"&amp;$B33),$E33,L$28)</f>
        <v>0</v>
      </c>
      <c r="M33" s="24">
        <f ca="1">INDEX(INDIRECT("in_input"&amp;$B33),$E33,M$28)</f>
        <v>0</v>
      </c>
      <c r="N33" s="24">
        <f ca="1">INDEX(INDIRECT("in_input"&amp;$B33),$E33,N$28)</f>
        <v>0</v>
      </c>
      <c r="O33" s="24">
        <f ca="1">INDEX(INDIRECT("in_input"&amp;$B33),$E33,O$28)</f>
        <v>0</v>
      </c>
      <c r="P33" s="24">
        <f ca="1">INDEX(INDIRECT("in_input"&amp;$B33),$E33,P$28)</f>
        <v>0</v>
      </c>
      <c r="Q33" s="24">
        <f ca="1">INDEX(INDIRECT("in_input"&amp;$B33),$E33,Q$28)</f>
        <v>0</v>
      </c>
      <c r="R33" s="24">
        <f ca="1">INDEX(INDIRECT("in_input"&amp;$B33),$E33,R$28)</f>
        <v>0</v>
      </c>
      <c r="S33" s="24">
        <f ca="1">INDEX(INDIRECT("in_input"&amp;$B33),$E33,S$28)</f>
        <v>0</v>
      </c>
      <c r="T33" s="24">
        <f ca="1">INDEX(INDIRECT("in_input"&amp;$B33),$E33,T$28)</f>
        <v>0</v>
      </c>
      <c r="U33" s="24">
        <f ca="1">INDEX(INDIRECT("in_input"&amp;$B33),$E33,U$28)</f>
        <v>0</v>
      </c>
      <c r="V33" s="24">
        <f ca="1">INDEX(INDIRECT("in_input"&amp;$B33),$E33,V$28)</f>
        <v>0</v>
      </c>
      <c r="W33" s="24">
        <f ca="1">INDEX(INDIRECT("in_input"&amp;$B33),$E33,W$28)</f>
        <v>0</v>
      </c>
      <c r="X33" s="24">
        <f ca="1">INDEX(INDIRECT("in_input"&amp;$B33),$E33,X$28)</f>
        <v>0</v>
      </c>
      <c r="Y33" s="24">
        <f ca="1">INDEX(INDIRECT("in_input"&amp;$B33),$E33,Y$28)</f>
        <v>0</v>
      </c>
      <c r="Z33" s="24">
        <f ca="1">INDEX(INDIRECT("in_input"&amp;$B33),$E33,Z$28)</f>
        <v>0</v>
      </c>
      <c r="AA33" s="25">
        <f ca="1">INDEX(INDIRECT("in_input"&amp;$B33),$E33,AA$28)</f>
        <v>0</v>
      </c>
      <c r="AB33" s="204"/>
      <c r="AD33" s="12" t="s">
        <v>173</v>
      </c>
      <c r="AE33" s="121">
        <f>AD26</f>
        <v>0</v>
      </c>
      <c r="AF33" s="121" t="str">
        <f>AD27</f>
        <v>shop1834</v>
      </c>
      <c r="AG33" s="221"/>
      <c r="AH33" s="121">
        <v>6</v>
      </c>
      <c r="AI33" s="13"/>
      <c r="AJ33" s="37">
        <f ca="1">INDEX(INDIRECT("in_input"&amp;$B33),$E33,AJ$28)</f>
        <v>0</v>
      </c>
      <c r="AK33" s="24">
        <f ca="1">INDEX(INDIRECT("in_input"&amp;$B33),$E33,AK$28)</f>
        <v>0</v>
      </c>
      <c r="AL33" s="24">
        <f ca="1">INDEX(INDIRECT("in_input"&amp;$B33),$E33,AL$28)</f>
        <v>0</v>
      </c>
      <c r="AM33" s="24">
        <f ca="1">INDEX(INDIRECT("in_input"&amp;$B33),$E33,AM$28)</f>
        <v>0</v>
      </c>
      <c r="AN33" s="24">
        <f ca="1">INDEX(INDIRECT("in_input"&amp;$B33),$E33,AN$28)</f>
        <v>0</v>
      </c>
      <c r="AO33" s="24">
        <f ca="1">INDEX(INDIRECT("in_input"&amp;$B33),$E33,AO$28)</f>
        <v>0</v>
      </c>
      <c r="AP33" s="24">
        <f ca="1">INDEX(INDIRECT("in_input"&amp;$B33),$E33,AP$28)</f>
        <v>0</v>
      </c>
      <c r="AQ33" s="24">
        <f ca="1">INDEX(INDIRECT("in_input"&amp;$B33),$E33,AQ$28)</f>
        <v>0</v>
      </c>
      <c r="AR33" s="24">
        <f ca="1">INDEX(INDIRECT("in_input"&amp;$B33),$E33,AR$28)</f>
        <v>0</v>
      </c>
      <c r="AS33" s="24">
        <f ca="1">INDEX(INDIRECT("in_input"&amp;$B33),$E33,AS$28)</f>
        <v>0</v>
      </c>
      <c r="AT33" s="24">
        <f ca="1">INDEX(INDIRECT("in_input"&amp;$B33),$E33,AT$28)</f>
        <v>0</v>
      </c>
      <c r="AU33" s="24">
        <f ca="1">INDEX(INDIRECT("in_input"&amp;$B33),$E33,AU$28)</f>
        <v>0</v>
      </c>
      <c r="AV33" s="24">
        <f ca="1">INDEX(INDIRECT("in_input"&amp;$B33),$E33,AV$28)</f>
        <v>0</v>
      </c>
      <c r="AW33" s="24">
        <f ca="1">INDEX(INDIRECT("in_input"&amp;$B33),$E33,AW$28)</f>
        <v>0</v>
      </c>
      <c r="AX33" s="24">
        <f ca="1">INDEX(INDIRECT("in_input"&amp;$B33),$E33,AX$28)</f>
        <v>0</v>
      </c>
      <c r="AY33" s="24">
        <f ca="1">INDEX(INDIRECT("in_input"&amp;$B33),$E33,AY$28)</f>
        <v>0</v>
      </c>
      <c r="AZ33" s="24">
        <f ca="1">INDEX(INDIRECT("in_input"&amp;$B33),$E33,AZ$28)</f>
        <v>0</v>
      </c>
      <c r="BA33" s="24">
        <f ca="1">INDEX(INDIRECT("in_input"&amp;$B33),$E33,BA$28)</f>
        <v>0</v>
      </c>
      <c r="BB33" s="24">
        <f ca="1">INDEX(INDIRECT("in_input"&amp;$B33),$E33,BB$28)</f>
        <v>0</v>
      </c>
      <c r="BC33" s="24">
        <f ca="1">INDEX(INDIRECT("in_input"&amp;$B33),$E33,BC$28)</f>
        <v>0</v>
      </c>
      <c r="BD33" s="25">
        <f ca="1">INDEX(INDIRECT("in_input"&amp;$B33),$E33,BD$28)</f>
        <v>0</v>
      </c>
      <c r="BE33" s="204"/>
      <c r="BG33" s="12" t="s">
        <v>173</v>
      </c>
      <c r="BH33" s="121">
        <f>BG26</f>
        <v>0</v>
      </c>
      <c r="BI33" s="121" t="str">
        <f>BG27</f>
        <v>lei1834</v>
      </c>
      <c r="BJ33" s="221"/>
      <c r="BK33" s="121">
        <v>6</v>
      </c>
      <c r="BL33" s="13"/>
      <c r="BM33" s="37">
        <f ca="1">INDEX(INDIRECT("in_input"&amp;$B33),$E33,BM$28)</f>
        <v>0</v>
      </c>
      <c r="BN33" s="24">
        <f ca="1">INDEX(INDIRECT("in_input"&amp;$B33),$E33,BN$28)</f>
        <v>0</v>
      </c>
      <c r="BO33" s="24">
        <f ca="1">INDEX(INDIRECT("in_input"&amp;$B33),$E33,BO$28)</f>
        <v>0</v>
      </c>
      <c r="BP33" s="24">
        <f ca="1">INDEX(INDIRECT("in_input"&amp;$B33),$E33,BP$28)</f>
        <v>0</v>
      </c>
      <c r="BQ33" s="24">
        <f ca="1">INDEX(INDIRECT("in_input"&amp;$B33),$E33,BQ$28)</f>
        <v>0</v>
      </c>
      <c r="BR33" s="24">
        <f ca="1">INDEX(INDIRECT("in_input"&amp;$B33),$E33,BR$28)</f>
        <v>0</v>
      </c>
      <c r="BS33" s="24">
        <f ca="1">INDEX(INDIRECT("in_input"&amp;$B33),$E33,BS$28)</f>
        <v>0</v>
      </c>
      <c r="BT33" s="24">
        <f ca="1">INDEX(INDIRECT("in_input"&amp;$B33),$E33,BT$28)</f>
        <v>0</v>
      </c>
      <c r="BU33" s="24">
        <f ca="1">INDEX(INDIRECT("in_input"&amp;$B33),$E33,BU$28)</f>
        <v>0</v>
      </c>
      <c r="BV33" s="24">
        <f ca="1">INDEX(INDIRECT("in_input"&amp;$B33),$E33,BV$28)</f>
        <v>0</v>
      </c>
      <c r="BW33" s="24">
        <f ca="1">INDEX(INDIRECT("in_input"&amp;$B33),$E33,BW$28)</f>
        <v>0</v>
      </c>
      <c r="BX33" s="24">
        <f ca="1">INDEX(INDIRECT("in_input"&amp;$B33),$E33,BX$28)</f>
        <v>0</v>
      </c>
      <c r="BY33" s="24">
        <f ca="1">INDEX(INDIRECT("in_input"&amp;$B33),$E33,BY$28)</f>
        <v>0</v>
      </c>
      <c r="BZ33" s="24">
        <f ca="1">INDEX(INDIRECT("in_input"&amp;$B33),$E33,BZ$28)</f>
        <v>0</v>
      </c>
      <c r="CA33" s="24">
        <f ca="1">INDEX(INDIRECT("in_input"&amp;$B33),$E33,CA$28)</f>
        <v>0</v>
      </c>
      <c r="CB33" s="24">
        <f ca="1">INDEX(INDIRECT("in_input"&amp;$B33),$E33,CB$28)</f>
        <v>0</v>
      </c>
      <c r="CC33" s="24">
        <f ca="1">INDEX(INDIRECT("in_input"&amp;$B33),$E33,CC$28)</f>
        <v>0</v>
      </c>
      <c r="CD33" s="24">
        <f ca="1">INDEX(INDIRECT("in_input"&amp;$B33),$E33,CD$28)</f>
        <v>0</v>
      </c>
      <c r="CE33" s="24">
        <f ca="1">INDEX(INDIRECT("in_input"&amp;$B33),$E33,CE$28)</f>
        <v>0</v>
      </c>
      <c r="CF33" s="24">
        <f ca="1">INDEX(INDIRECT("in_input"&amp;$B33),$E33,CF$28)</f>
        <v>0</v>
      </c>
      <c r="CG33" s="25">
        <f ca="1">INDEX(INDIRECT("in_input"&amp;$B33),$E33,CG$28)</f>
        <v>0</v>
      </c>
      <c r="CH33" s="204"/>
      <c r="CJ33" s="12" t="s">
        <v>173</v>
      </c>
      <c r="CK33" s="121">
        <f>CJ26</f>
        <v>0</v>
      </c>
      <c r="CL33" s="121" t="str">
        <f>CJ27</f>
        <v>work3564</v>
      </c>
      <c r="CM33" s="221"/>
      <c r="CN33" s="121">
        <v>6</v>
      </c>
      <c r="CO33" s="13"/>
      <c r="CP33" s="37">
        <f ca="1">INDEX(INDIRECT("in_input"&amp;$B33),$E33,CP$28)</f>
        <v>0</v>
      </c>
      <c r="CQ33" s="24">
        <f ca="1">INDEX(INDIRECT("in_input"&amp;$B33),$E33,CQ$28)</f>
        <v>0</v>
      </c>
      <c r="CR33" s="24">
        <f ca="1">INDEX(INDIRECT("in_input"&amp;$B33),$E33,CR$28)</f>
        <v>0</v>
      </c>
      <c r="CS33" s="24">
        <f ca="1">INDEX(INDIRECT("in_input"&amp;$B33),$E33,CS$28)</f>
        <v>0</v>
      </c>
      <c r="CT33" s="24">
        <f ca="1">INDEX(INDIRECT("in_input"&amp;$B33),$E33,CT$28)</f>
        <v>0</v>
      </c>
      <c r="CU33" s="24">
        <f ca="1">INDEX(INDIRECT("in_input"&amp;$B33),$E33,CU$28)</f>
        <v>0</v>
      </c>
      <c r="CV33" s="24">
        <f ca="1">INDEX(INDIRECT("in_input"&amp;$B33),$E33,CV$28)</f>
        <v>0</v>
      </c>
      <c r="CW33" s="24">
        <f ca="1">INDEX(INDIRECT("in_input"&amp;$B33),$E33,CW$28)</f>
        <v>0</v>
      </c>
      <c r="CX33" s="24">
        <f ca="1">INDEX(INDIRECT("in_input"&amp;$B33),$E33,CX$28)</f>
        <v>0</v>
      </c>
      <c r="CY33" s="24">
        <f ca="1">INDEX(INDIRECT("in_input"&amp;$B33),$E33,CY$28)</f>
        <v>0</v>
      </c>
      <c r="CZ33" s="24">
        <f ca="1">INDEX(INDIRECT("in_input"&amp;$B33),$E33,CZ$28)</f>
        <v>0</v>
      </c>
      <c r="DA33" s="24">
        <f ca="1">INDEX(INDIRECT("in_input"&amp;$B33),$E33,DA$28)</f>
        <v>0</v>
      </c>
      <c r="DB33" s="24">
        <f ca="1">INDEX(INDIRECT("in_input"&amp;$B33),$E33,DB$28)</f>
        <v>0</v>
      </c>
      <c r="DC33" s="24">
        <f ca="1">INDEX(INDIRECT("in_input"&amp;$B33),$E33,DC$28)</f>
        <v>0</v>
      </c>
      <c r="DD33" s="24">
        <f ca="1">INDEX(INDIRECT("in_input"&amp;$B33),$E33,DD$28)</f>
        <v>0</v>
      </c>
      <c r="DE33" s="24">
        <f ca="1">INDEX(INDIRECT("in_input"&amp;$B33),$E33,DE$28)</f>
        <v>0</v>
      </c>
      <c r="DF33" s="24">
        <f ca="1">INDEX(INDIRECT("in_input"&amp;$B33),$E33,DF$28)</f>
        <v>0</v>
      </c>
      <c r="DG33" s="24">
        <f ca="1">INDEX(INDIRECT("in_input"&amp;$B33),$E33,DG$28)</f>
        <v>0</v>
      </c>
      <c r="DH33" s="24">
        <f ca="1">INDEX(INDIRECT("in_input"&amp;$B33),$E33,DH$28)</f>
        <v>0</v>
      </c>
      <c r="DI33" s="24">
        <f ca="1">INDEX(INDIRECT("in_input"&amp;$B33),$E33,DI$28)</f>
        <v>0</v>
      </c>
      <c r="DJ33" s="25">
        <f ca="1">INDEX(INDIRECT("in_input"&amp;$B33),$E33,DJ$28)</f>
        <v>0</v>
      </c>
      <c r="DK33" s="204"/>
      <c r="DM33" s="12" t="s">
        <v>173</v>
      </c>
      <c r="DN33" s="121">
        <f>DM26</f>
        <v>0</v>
      </c>
      <c r="DO33" s="121" t="str">
        <f>DM27</f>
        <v>shop3564</v>
      </c>
      <c r="DP33" s="221"/>
      <c r="DQ33" s="121">
        <v>6</v>
      </c>
      <c r="DR33" s="13"/>
      <c r="DS33" s="37">
        <f ca="1">INDEX(INDIRECT("in_input"&amp;$B33),$E33,DS$28)</f>
        <v>0</v>
      </c>
      <c r="DT33" s="24">
        <f ca="1">INDEX(INDIRECT("in_input"&amp;$B33),$E33,DT$28)</f>
        <v>0</v>
      </c>
      <c r="DU33" s="24">
        <f ca="1">INDEX(INDIRECT("in_input"&amp;$B33),$E33,DU$28)</f>
        <v>0</v>
      </c>
      <c r="DV33" s="24">
        <f ca="1">INDEX(INDIRECT("in_input"&amp;$B33),$E33,DV$28)</f>
        <v>0</v>
      </c>
      <c r="DW33" s="24">
        <f ca="1">INDEX(INDIRECT("in_input"&amp;$B33),$E33,DW$28)</f>
        <v>0</v>
      </c>
      <c r="DX33" s="24">
        <f ca="1">INDEX(INDIRECT("in_input"&amp;$B33),$E33,DX$28)</f>
        <v>0</v>
      </c>
      <c r="DY33" s="24">
        <f ca="1">INDEX(INDIRECT("in_input"&amp;$B33),$E33,DY$28)</f>
        <v>0</v>
      </c>
      <c r="DZ33" s="24">
        <f ca="1">INDEX(INDIRECT("in_input"&amp;$B33),$E33,DZ$28)</f>
        <v>0</v>
      </c>
      <c r="EA33" s="24">
        <f ca="1">INDEX(INDIRECT("in_input"&amp;$B33),$E33,EA$28)</f>
        <v>0</v>
      </c>
      <c r="EB33" s="24">
        <f ca="1">INDEX(INDIRECT("in_input"&amp;$B33),$E33,EB$28)</f>
        <v>0</v>
      </c>
      <c r="EC33" s="24">
        <f ca="1">INDEX(INDIRECT("in_input"&amp;$B33),$E33,EC$28)</f>
        <v>0</v>
      </c>
      <c r="ED33" s="24">
        <f ca="1">INDEX(INDIRECT("in_input"&amp;$B33),$E33,ED$28)</f>
        <v>0</v>
      </c>
      <c r="EE33" s="24">
        <f ca="1">INDEX(INDIRECT("in_input"&amp;$B33),$E33,EE$28)</f>
        <v>0</v>
      </c>
      <c r="EF33" s="24">
        <f ca="1">INDEX(INDIRECT("in_input"&amp;$B33),$E33,EF$28)</f>
        <v>0</v>
      </c>
      <c r="EG33" s="24">
        <f ca="1">INDEX(INDIRECT("in_input"&amp;$B33),$E33,EG$28)</f>
        <v>0</v>
      </c>
      <c r="EH33" s="24">
        <f ca="1">INDEX(INDIRECT("in_input"&amp;$B33),$E33,EH$28)</f>
        <v>0</v>
      </c>
      <c r="EI33" s="24">
        <f ca="1">INDEX(INDIRECT("in_input"&amp;$B33),$E33,EI$28)</f>
        <v>0</v>
      </c>
      <c r="EJ33" s="24">
        <f ca="1">INDEX(INDIRECT("in_input"&amp;$B33),$E33,EJ$28)</f>
        <v>0</v>
      </c>
      <c r="EK33" s="24">
        <f ca="1">INDEX(INDIRECT("in_input"&amp;$B33),$E33,EK$28)</f>
        <v>0</v>
      </c>
      <c r="EL33" s="24">
        <f ca="1">INDEX(INDIRECT("in_input"&amp;$B33),$E33,EL$28)</f>
        <v>0</v>
      </c>
      <c r="EM33" s="25">
        <f ca="1">INDEX(INDIRECT("in_input"&amp;$B33),$E33,EM$28)</f>
        <v>0</v>
      </c>
      <c r="EN33" s="204"/>
      <c r="EP33" s="12" t="s">
        <v>173</v>
      </c>
      <c r="EQ33" s="121">
        <f>EP26</f>
        <v>0</v>
      </c>
      <c r="ER33" s="121" t="str">
        <f>EP27</f>
        <v>lei3564</v>
      </c>
      <c r="ES33" s="221"/>
      <c r="ET33" s="121">
        <v>6</v>
      </c>
      <c r="EU33" s="13"/>
      <c r="EV33" s="37">
        <f ca="1">INDEX(INDIRECT("in_input"&amp;$B33),$E33,EV$28)</f>
        <v>0</v>
      </c>
      <c r="EW33" s="24">
        <f ca="1">INDEX(INDIRECT("in_input"&amp;$B33),$E33,EW$28)</f>
        <v>0</v>
      </c>
      <c r="EX33" s="24">
        <f ca="1">INDEX(INDIRECT("in_input"&amp;$B33),$E33,EX$28)</f>
        <v>0</v>
      </c>
      <c r="EY33" s="24">
        <f ca="1">INDEX(INDIRECT("in_input"&amp;$B33),$E33,EY$28)</f>
        <v>0</v>
      </c>
      <c r="EZ33" s="24">
        <f ca="1">INDEX(INDIRECT("in_input"&amp;$B33),$E33,EZ$28)</f>
        <v>0</v>
      </c>
      <c r="FA33" s="24">
        <f ca="1">INDEX(INDIRECT("in_input"&amp;$B33),$E33,FA$28)</f>
        <v>0</v>
      </c>
      <c r="FB33" s="24">
        <f ca="1">INDEX(INDIRECT("in_input"&amp;$B33),$E33,FB$28)</f>
        <v>0</v>
      </c>
      <c r="FC33" s="24">
        <f ca="1">INDEX(INDIRECT("in_input"&amp;$B33),$E33,FC$28)</f>
        <v>0</v>
      </c>
      <c r="FD33" s="24">
        <f ca="1">INDEX(INDIRECT("in_input"&amp;$B33),$E33,FD$28)</f>
        <v>0</v>
      </c>
      <c r="FE33" s="24">
        <f ca="1">INDEX(INDIRECT("in_input"&amp;$B33),$E33,FE$28)</f>
        <v>0</v>
      </c>
      <c r="FF33" s="24">
        <f ca="1">INDEX(INDIRECT("in_input"&amp;$B33),$E33,FF$28)</f>
        <v>0</v>
      </c>
      <c r="FG33" s="24">
        <f ca="1">INDEX(INDIRECT("in_input"&amp;$B33),$E33,FG$28)</f>
        <v>0</v>
      </c>
      <c r="FH33" s="24">
        <f ca="1">INDEX(INDIRECT("in_input"&amp;$B33),$E33,FH$28)</f>
        <v>0</v>
      </c>
      <c r="FI33" s="24">
        <f ca="1">INDEX(INDIRECT("in_input"&amp;$B33),$E33,FI$28)</f>
        <v>0</v>
      </c>
      <c r="FJ33" s="24">
        <f ca="1">INDEX(INDIRECT("in_input"&amp;$B33),$E33,FJ$28)</f>
        <v>0</v>
      </c>
      <c r="FK33" s="24">
        <f ca="1">INDEX(INDIRECT("in_input"&amp;$B33),$E33,FK$28)</f>
        <v>0</v>
      </c>
      <c r="FL33" s="24">
        <f ca="1">INDEX(INDIRECT("in_input"&amp;$B33),$E33,FL$28)</f>
        <v>0</v>
      </c>
      <c r="FM33" s="24">
        <f ca="1">INDEX(INDIRECT("in_input"&amp;$B33),$E33,FM$28)</f>
        <v>0</v>
      </c>
      <c r="FN33" s="24">
        <f ca="1">INDEX(INDIRECT("in_input"&amp;$B33),$E33,FN$28)</f>
        <v>0</v>
      </c>
      <c r="FO33" s="24">
        <f ca="1">INDEX(INDIRECT("in_input"&amp;$B33),$E33,FO$28)</f>
        <v>0</v>
      </c>
      <c r="FP33" s="25">
        <f ca="1">INDEX(INDIRECT("in_input"&amp;$B33),$E33,FP$28)</f>
        <v>0</v>
      </c>
      <c r="FQ33" s="204"/>
      <c r="FS33" s="12" t="s">
        <v>173</v>
      </c>
      <c r="FT33" s="121">
        <f>FS26</f>
        <v>0</v>
      </c>
      <c r="FU33" s="121" t="str">
        <f>FS27</f>
        <v>shop65</v>
      </c>
      <c r="FV33" s="221"/>
      <c r="FW33" s="121">
        <v>6</v>
      </c>
      <c r="FX33" s="13"/>
      <c r="FY33" s="37">
        <f ca="1">INDEX(INDIRECT("in_input"&amp;$B33),$E33,FY$28)</f>
        <v>0</v>
      </c>
      <c r="FZ33" s="24">
        <f ca="1">INDEX(INDIRECT("in_input"&amp;$B33),$E33,FZ$28)</f>
        <v>0</v>
      </c>
      <c r="GA33" s="24">
        <f ca="1">INDEX(INDIRECT("in_input"&amp;$B33),$E33,GA$28)</f>
        <v>0</v>
      </c>
      <c r="GB33" s="24">
        <f ca="1">INDEX(INDIRECT("in_input"&amp;$B33),$E33,GB$28)</f>
        <v>0</v>
      </c>
      <c r="GC33" s="24">
        <f ca="1">INDEX(INDIRECT("in_input"&amp;$B33),$E33,GC$28)</f>
        <v>0</v>
      </c>
      <c r="GD33" s="24">
        <f ca="1">INDEX(INDIRECT("in_input"&amp;$B33),$E33,GD$28)</f>
        <v>0</v>
      </c>
      <c r="GE33" s="24">
        <f ca="1">INDEX(INDIRECT("in_input"&amp;$B33),$E33,GE$28)</f>
        <v>0</v>
      </c>
      <c r="GF33" s="24">
        <f ca="1">INDEX(INDIRECT("in_input"&amp;$B33),$E33,GF$28)</f>
        <v>0</v>
      </c>
      <c r="GG33" s="24">
        <f ca="1">INDEX(INDIRECT("in_input"&amp;$B33),$E33,GG$28)</f>
        <v>0</v>
      </c>
      <c r="GH33" s="24">
        <f ca="1">INDEX(INDIRECT("in_input"&amp;$B33),$E33,GH$28)</f>
        <v>0</v>
      </c>
      <c r="GI33" s="24">
        <f ca="1">INDEX(INDIRECT("in_input"&amp;$B33),$E33,GI$28)</f>
        <v>0</v>
      </c>
      <c r="GJ33" s="24">
        <f ca="1">INDEX(INDIRECT("in_input"&amp;$B33),$E33,GJ$28)</f>
        <v>0</v>
      </c>
      <c r="GK33" s="24">
        <f ca="1">INDEX(INDIRECT("in_input"&amp;$B33),$E33,GK$28)</f>
        <v>0</v>
      </c>
      <c r="GL33" s="24">
        <f ca="1">INDEX(INDIRECT("in_input"&amp;$B33),$E33,GL$28)</f>
        <v>0</v>
      </c>
      <c r="GM33" s="24">
        <f ca="1">INDEX(INDIRECT("in_input"&amp;$B33),$E33,GM$28)</f>
        <v>0</v>
      </c>
      <c r="GN33" s="24">
        <f ca="1">INDEX(INDIRECT("in_input"&amp;$B33),$E33,GN$28)</f>
        <v>0</v>
      </c>
      <c r="GO33" s="24">
        <f ca="1">INDEX(INDIRECT("in_input"&amp;$B33),$E33,GO$28)</f>
        <v>0</v>
      </c>
      <c r="GP33" s="24">
        <f ca="1">INDEX(INDIRECT("in_input"&amp;$B33),$E33,GP$28)</f>
        <v>0</v>
      </c>
      <c r="GQ33" s="24">
        <f ca="1">INDEX(INDIRECT("in_input"&amp;$B33),$E33,GQ$28)</f>
        <v>0</v>
      </c>
      <c r="GR33" s="24">
        <f ca="1">INDEX(INDIRECT("in_input"&amp;$B33),$E33,GR$28)</f>
        <v>0</v>
      </c>
      <c r="GS33" s="25">
        <f ca="1">INDEX(INDIRECT("in_input"&amp;$B33),$E33,GS$28)</f>
        <v>0</v>
      </c>
      <c r="GT33" s="204"/>
      <c r="GV33" s="12" t="s">
        <v>173</v>
      </c>
      <c r="GW33" s="121">
        <f>GV26</f>
        <v>0</v>
      </c>
      <c r="GX33" s="121" t="str">
        <f>GV27</f>
        <v>lei65</v>
      </c>
      <c r="GY33" s="221"/>
      <c r="GZ33" s="121">
        <v>6</v>
      </c>
      <c r="HA33" s="13"/>
      <c r="HB33" s="37">
        <f ca="1">INDEX(INDIRECT("in_input"&amp;$B33),$E33,HB$28)</f>
        <v>0</v>
      </c>
      <c r="HC33" s="24">
        <f ca="1">INDEX(INDIRECT("in_input"&amp;$B33),$E33,HC$28)</f>
        <v>0</v>
      </c>
      <c r="HD33" s="24">
        <f ca="1">INDEX(INDIRECT("in_input"&amp;$B33),$E33,HD$28)</f>
        <v>0</v>
      </c>
      <c r="HE33" s="24">
        <f ca="1">INDEX(INDIRECT("in_input"&amp;$B33),$E33,HE$28)</f>
        <v>0</v>
      </c>
      <c r="HF33" s="24">
        <f ca="1">INDEX(INDIRECT("in_input"&amp;$B33),$E33,HF$28)</f>
        <v>0</v>
      </c>
      <c r="HG33" s="24">
        <f ca="1">INDEX(INDIRECT("in_input"&amp;$B33),$E33,HG$28)</f>
        <v>0</v>
      </c>
      <c r="HH33" s="24">
        <f ca="1">INDEX(INDIRECT("in_input"&amp;$B33),$E33,HH$28)</f>
        <v>0</v>
      </c>
      <c r="HI33" s="24">
        <f ca="1">INDEX(INDIRECT("in_input"&amp;$B33),$E33,HI$28)</f>
        <v>0</v>
      </c>
      <c r="HJ33" s="24">
        <f ca="1">INDEX(INDIRECT("in_input"&amp;$B33),$E33,HJ$28)</f>
        <v>0</v>
      </c>
      <c r="HK33" s="24">
        <f ca="1">INDEX(INDIRECT("in_input"&amp;$B33),$E33,HK$28)</f>
        <v>0</v>
      </c>
      <c r="HL33" s="24">
        <f ca="1">INDEX(INDIRECT("in_input"&amp;$B33),$E33,HL$28)</f>
        <v>0</v>
      </c>
      <c r="HM33" s="24">
        <f ca="1">INDEX(INDIRECT("in_input"&amp;$B33),$E33,HM$28)</f>
        <v>0</v>
      </c>
      <c r="HN33" s="24">
        <f ca="1">INDEX(INDIRECT("in_input"&amp;$B33),$E33,HN$28)</f>
        <v>0</v>
      </c>
      <c r="HO33" s="24">
        <f ca="1">INDEX(INDIRECT("in_input"&amp;$B33),$E33,HO$28)</f>
        <v>0</v>
      </c>
      <c r="HP33" s="24">
        <f ca="1">INDEX(INDIRECT("in_input"&amp;$B33),$E33,HP$28)</f>
        <v>0</v>
      </c>
      <c r="HQ33" s="24">
        <f ca="1">INDEX(INDIRECT("in_input"&amp;$B33),$E33,HQ$28)</f>
        <v>0</v>
      </c>
      <c r="HR33" s="24">
        <f ca="1">INDEX(INDIRECT("in_input"&amp;$B33),$E33,HR$28)</f>
        <v>0</v>
      </c>
      <c r="HS33" s="24">
        <f ca="1">INDEX(INDIRECT("in_input"&amp;$B33),$E33,HS$28)</f>
        <v>0</v>
      </c>
      <c r="HT33" s="24">
        <f ca="1">INDEX(INDIRECT("in_input"&amp;$B33),$E33,HT$28)</f>
        <v>0</v>
      </c>
      <c r="HU33" s="24">
        <f ca="1">INDEX(INDIRECT("in_input"&amp;$B33),$E33,HU$28)</f>
        <v>0</v>
      </c>
      <c r="HV33" s="25">
        <f ca="1">INDEX(INDIRECT("in_input"&amp;$B33),$E33,HV$28)</f>
        <v>0</v>
      </c>
      <c r="HW33" s="204"/>
    </row>
    <row r="34" spans="1:231" ht="15">
      <c r="A34" s="14" t="s">
        <v>30</v>
      </c>
      <c r="B34" s="122">
        <f>A26</f>
        <v>0</v>
      </c>
      <c r="C34" s="122" t="str">
        <f>A27</f>
        <v>work1834</v>
      </c>
      <c r="D34" s="210"/>
      <c r="E34" s="122">
        <v>8</v>
      </c>
      <c r="F34" s="13"/>
      <c r="G34" s="37" t="str">
        <f ca="1">IF(INDEX(INDIRECT("in_input"&amp;$B34),$E34,G$28)="","",INDEX(INDIRECT("in_input"&amp;$B34),$E34,G$28))</f>
        <v>U</v>
      </c>
      <c r="H34" s="24" t="str">
        <f ca="1">IF(INDEX(INDIRECT("in_input"&amp;$B34),$E34,H$28)="","",INDEX(INDIRECT("in_input"&amp;$B34),$E34,H$28))</f>
        <v/>
      </c>
      <c r="I34" s="24" t="str">
        <f ca="1">IF(INDEX(INDIRECT("in_input"&amp;$B34),$E34,I$28)="","",INDEX(INDIRECT("in_input"&amp;$B34),$E34,I$28))</f>
        <v/>
      </c>
      <c r="J34" s="24" t="str">
        <f ca="1">IF(INDEX(INDIRECT("in_input"&amp;$B34),$E34,J$28)="","",INDEX(INDIRECT("in_input"&amp;$B34),$E34,J$28))</f>
        <v/>
      </c>
      <c r="K34" s="24" t="str">
        <f ca="1">IF(INDEX(INDIRECT("in_input"&amp;$B34),$E34,K$28)="","",INDEX(INDIRECT("in_input"&amp;$B34),$E34,K$28))</f>
        <v/>
      </c>
      <c r="L34" s="24" t="str">
        <f ca="1">IF(INDEX(INDIRECT("in_input"&amp;$B34),$E34,L$28)="","",INDEX(INDIRECT("in_input"&amp;$B34),$E34,L$28))</f>
        <v/>
      </c>
      <c r="M34" s="24" t="str">
        <f ca="1">IF(INDEX(INDIRECT("in_input"&amp;$B34),$E34,M$28)="","",INDEX(INDIRECT("in_input"&amp;$B34),$E34,M$28))</f>
        <v/>
      </c>
      <c r="N34" s="24" t="str">
        <f ca="1">IF(INDEX(INDIRECT("in_input"&amp;$B34),$E34,N$28)="","",INDEX(INDIRECT("in_input"&amp;$B34),$E34,N$28))</f>
        <v/>
      </c>
      <c r="O34" s="24" t="str">
        <f ca="1">IF(INDEX(INDIRECT("in_input"&amp;$B34),$E34,O$28)="","",INDEX(INDIRECT("in_input"&amp;$B34),$E34,O$28))</f>
        <v/>
      </c>
      <c r="P34" s="24" t="str">
        <f ca="1">IF(INDEX(INDIRECT("in_input"&amp;$B34),$E34,P$28)="","",INDEX(INDIRECT("in_input"&amp;$B34),$E34,P$28))</f>
        <v/>
      </c>
      <c r="Q34" s="24" t="str">
        <f ca="1">IF(INDEX(INDIRECT("in_input"&amp;$B34),$E34,Q$28)="","",INDEX(INDIRECT("in_input"&amp;$B34),$E34,Q$28))</f>
        <v/>
      </c>
      <c r="R34" s="24" t="str">
        <f ca="1">IF(INDEX(INDIRECT("in_input"&amp;$B34),$E34,R$28)="","",INDEX(INDIRECT("in_input"&amp;$B34),$E34,R$28))</f>
        <v/>
      </c>
      <c r="S34" s="24" t="str">
        <f ca="1">IF(INDEX(INDIRECT("in_input"&amp;$B34),$E34,S$28)="","",INDEX(INDIRECT("in_input"&amp;$B34),$E34,S$28))</f>
        <v/>
      </c>
      <c r="T34" s="24" t="str">
        <f ca="1">IF(INDEX(INDIRECT("in_input"&amp;$B34),$E34,T$28)="","",INDEX(INDIRECT("in_input"&amp;$B34),$E34,T$28))</f>
        <v/>
      </c>
      <c r="U34" s="24" t="str">
        <f ca="1">IF(INDEX(INDIRECT("in_input"&amp;$B34),$E34,U$28)="","",INDEX(INDIRECT("in_input"&amp;$B34),$E34,U$28))</f>
        <v/>
      </c>
      <c r="V34" s="24" t="str">
        <f ca="1">IF(INDEX(INDIRECT("in_input"&amp;$B34),$E34,V$28)="","",INDEX(INDIRECT("in_input"&amp;$B34),$E34,V$28))</f>
        <v/>
      </c>
      <c r="W34" s="24" t="str">
        <f ca="1">IF(INDEX(INDIRECT("in_input"&amp;$B34),$E34,W$28)="","",INDEX(INDIRECT("in_input"&amp;$B34),$E34,W$28))</f>
        <v/>
      </c>
      <c r="X34" s="24" t="str">
        <f ca="1">IF(INDEX(INDIRECT("in_input"&amp;$B34),$E34,X$28)="","",INDEX(INDIRECT("in_input"&amp;$B34),$E34,X$28))</f>
        <v/>
      </c>
      <c r="Y34" s="24" t="str">
        <f ca="1">IF(INDEX(INDIRECT("in_input"&amp;$B34),$E34,Y$28)="","",INDEX(INDIRECT("in_input"&amp;$B34),$E34,Y$28))</f>
        <v/>
      </c>
      <c r="Z34" s="24" t="str">
        <f ca="1">IF(INDEX(INDIRECT("in_input"&amp;$B34),$E34,Z$28)="","",INDEX(INDIRECT("in_input"&amp;$B34),$E34,Z$28))</f>
        <v/>
      </c>
      <c r="AA34" s="25" t="str">
        <f ca="1">IF(INDEX(INDIRECT("in_input"&amp;$B34),$E34,AA$28)="","",INDEX(INDIRECT("in_input"&amp;$B34),$E34,AA$28))</f>
        <v/>
      </c>
      <c r="AB34" s="204"/>
      <c r="AD34" s="14" t="s">
        <v>30</v>
      </c>
      <c r="AE34" s="122">
        <f>AD26</f>
        <v>0</v>
      </c>
      <c r="AF34" s="122" t="str">
        <f>AD27</f>
        <v>shop1834</v>
      </c>
      <c r="AG34" s="210"/>
      <c r="AH34" s="122">
        <v>8</v>
      </c>
      <c r="AI34" s="13"/>
      <c r="AJ34" s="37" t="str">
        <f ca="1">IF(INDEX(INDIRECT("in_input"&amp;$B34),$E34,AJ$28)="","",INDEX(INDIRECT("in_input"&amp;$B34),$E34,AJ$28))</f>
        <v>U</v>
      </c>
      <c r="AK34" s="24" t="str">
        <f ca="1">IF(INDEX(INDIRECT("in_input"&amp;$B34),$E34,AK$28)="","",INDEX(INDIRECT("in_input"&amp;$B34),$E34,AK$28))</f>
        <v/>
      </c>
      <c r="AL34" s="24" t="str">
        <f ca="1">IF(INDEX(INDIRECT("in_input"&amp;$B34),$E34,AL$28)="","",INDEX(INDIRECT("in_input"&amp;$B34),$E34,AL$28))</f>
        <v/>
      </c>
      <c r="AM34" s="24" t="str">
        <f ca="1">IF(INDEX(INDIRECT("in_input"&amp;$B34),$E34,AM$28)="","",INDEX(INDIRECT("in_input"&amp;$B34),$E34,AM$28))</f>
        <v/>
      </c>
      <c r="AN34" s="24" t="str">
        <f ca="1">IF(INDEX(INDIRECT("in_input"&amp;$B34),$E34,AN$28)="","",INDEX(INDIRECT("in_input"&amp;$B34),$E34,AN$28))</f>
        <v/>
      </c>
      <c r="AO34" s="24" t="str">
        <f ca="1">IF(INDEX(INDIRECT("in_input"&amp;$B34),$E34,AO$28)="","",INDEX(INDIRECT("in_input"&amp;$B34),$E34,AO$28))</f>
        <v/>
      </c>
      <c r="AP34" s="24" t="str">
        <f ca="1">IF(INDEX(INDIRECT("in_input"&amp;$B34),$E34,AP$28)="","",INDEX(INDIRECT("in_input"&amp;$B34),$E34,AP$28))</f>
        <v/>
      </c>
      <c r="AQ34" s="24" t="str">
        <f ca="1">IF(INDEX(INDIRECT("in_input"&amp;$B34),$E34,AQ$28)="","",INDEX(INDIRECT("in_input"&amp;$B34),$E34,AQ$28))</f>
        <v/>
      </c>
      <c r="AR34" s="24" t="str">
        <f ca="1">IF(INDEX(INDIRECT("in_input"&amp;$B34),$E34,AR$28)="","",INDEX(INDIRECT("in_input"&amp;$B34),$E34,AR$28))</f>
        <v/>
      </c>
      <c r="AS34" s="24" t="str">
        <f ca="1">IF(INDEX(INDIRECT("in_input"&amp;$B34),$E34,AS$28)="","",INDEX(INDIRECT("in_input"&amp;$B34),$E34,AS$28))</f>
        <v/>
      </c>
      <c r="AT34" s="24" t="str">
        <f ca="1">IF(INDEX(INDIRECT("in_input"&amp;$B34),$E34,AT$28)="","",INDEX(INDIRECT("in_input"&amp;$B34),$E34,AT$28))</f>
        <v/>
      </c>
      <c r="AU34" s="24" t="str">
        <f ca="1">IF(INDEX(INDIRECT("in_input"&amp;$B34),$E34,AU$28)="","",INDEX(INDIRECT("in_input"&amp;$B34),$E34,AU$28))</f>
        <v/>
      </c>
      <c r="AV34" s="24" t="str">
        <f ca="1">IF(INDEX(INDIRECT("in_input"&amp;$B34),$E34,AV$28)="","",INDEX(INDIRECT("in_input"&amp;$B34),$E34,AV$28))</f>
        <v/>
      </c>
      <c r="AW34" s="24" t="str">
        <f ca="1">IF(INDEX(INDIRECT("in_input"&amp;$B34),$E34,AW$28)="","",INDEX(INDIRECT("in_input"&amp;$B34),$E34,AW$28))</f>
        <v/>
      </c>
      <c r="AX34" s="24" t="str">
        <f ca="1">IF(INDEX(INDIRECT("in_input"&amp;$B34),$E34,AX$28)="","",INDEX(INDIRECT("in_input"&amp;$B34),$E34,AX$28))</f>
        <v/>
      </c>
      <c r="AY34" s="24" t="str">
        <f ca="1">IF(INDEX(INDIRECT("in_input"&amp;$B34),$E34,AY$28)="","",INDEX(INDIRECT("in_input"&amp;$B34),$E34,AY$28))</f>
        <v/>
      </c>
      <c r="AZ34" s="24" t="str">
        <f ca="1">IF(INDEX(INDIRECT("in_input"&amp;$B34),$E34,AZ$28)="","",INDEX(INDIRECT("in_input"&amp;$B34),$E34,AZ$28))</f>
        <v/>
      </c>
      <c r="BA34" s="24" t="str">
        <f ca="1">IF(INDEX(INDIRECT("in_input"&amp;$B34),$E34,BA$28)="","",INDEX(INDIRECT("in_input"&amp;$B34),$E34,BA$28))</f>
        <v/>
      </c>
      <c r="BB34" s="24" t="str">
        <f ca="1">IF(INDEX(INDIRECT("in_input"&amp;$B34),$E34,BB$28)="","",INDEX(INDIRECT("in_input"&amp;$B34),$E34,BB$28))</f>
        <v/>
      </c>
      <c r="BC34" s="24" t="str">
        <f ca="1">IF(INDEX(INDIRECT("in_input"&amp;$B34),$E34,BC$28)="","",INDEX(INDIRECT("in_input"&amp;$B34),$E34,BC$28))</f>
        <v/>
      </c>
      <c r="BD34" s="25" t="str">
        <f ca="1">IF(INDEX(INDIRECT("in_input"&amp;$B34),$E34,BD$28)="","",INDEX(INDIRECT("in_input"&amp;$B34),$E34,BD$28))</f>
        <v/>
      </c>
      <c r="BE34" s="204"/>
      <c r="BG34" s="14" t="s">
        <v>30</v>
      </c>
      <c r="BH34" s="122">
        <f>BG26</f>
        <v>0</v>
      </c>
      <c r="BI34" s="122" t="str">
        <f>BG27</f>
        <v>lei1834</v>
      </c>
      <c r="BJ34" s="210"/>
      <c r="BK34" s="122">
        <v>8</v>
      </c>
      <c r="BL34" s="13"/>
      <c r="BM34" s="37" t="str">
        <f ca="1">IF(INDEX(INDIRECT("in_input"&amp;$B34),$E34,BM$28)="","",INDEX(INDIRECT("in_input"&amp;$B34),$E34,BM$28))</f>
        <v>U</v>
      </c>
      <c r="BN34" s="24" t="str">
        <f ca="1">IF(INDEX(INDIRECT("in_input"&amp;$B34),$E34,BN$28)="","",INDEX(INDIRECT("in_input"&amp;$B34),$E34,BN$28))</f>
        <v/>
      </c>
      <c r="BO34" s="24" t="str">
        <f ca="1">IF(INDEX(INDIRECT("in_input"&amp;$B34),$E34,BO$28)="","",INDEX(INDIRECT("in_input"&amp;$B34),$E34,BO$28))</f>
        <v/>
      </c>
      <c r="BP34" s="24" t="str">
        <f ca="1">IF(INDEX(INDIRECT("in_input"&amp;$B34),$E34,BP$28)="","",INDEX(INDIRECT("in_input"&amp;$B34),$E34,BP$28))</f>
        <v/>
      </c>
      <c r="BQ34" s="24" t="str">
        <f ca="1">IF(INDEX(INDIRECT("in_input"&amp;$B34),$E34,BQ$28)="","",INDEX(INDIRECT("in_input"&amp;$B34),$E34,BQ$28))</f>
        <v/>
      </c>
      <c r="BR34" s="24" t="str">
        <f ca="1">IF(INDEX(INDIRECT("in_input"&amp;$B34),$E34,BR$28)="","",INDEX(INDIRECT("in_input"&amp;$B34),$E34,BR$28))</f>
        <v/>
      </c>
      <c r="BS34" s="24" t="str">
        <f ca="1">IF(INDEX(INDIRECT("in_input"&amp;$B34),$E34,BS$28)="","",INDEX(INDIRECT("in_input"&amp;$B34),$E34,BS$28))</f>
        <v/>
      </c>
      <c r="BT34" s="24" t="str">
        <f ca="1">IF(INDEX(INDIRECT("in_input"&amp;$B34),$E34,BT$28)="","",INDEX(INDIRECT("in_input"&amp;$B34),$E34,BT$28))</f>
        <v/>
      </c>
      <c r="BU34" s="24" t="str">
        <f ca="1">IF(INDEX(INDIRECT("in_input"&amp;$B34),$E34,BU$28)="","",INDEX(INDIRECT("in_input"&amp;$B34),$E34,BU$28))</f>
        <v/>
      </c>
      <c r="BV34" s="24" t="str">
        <f ca="1">IF(INDEX(INDIRECT("in_input"&amp;$B34),$E34,BV$28)="","",INDEX(INDIRECT("in_input"&amp;$B34),$E34,BV$28))</f>
        <v/>
      </c>
      <c r="BW34" s="24" t="str">
        <f ca="1">IF(INDEX(INDIRECT("in_input"&amp;$B34),$E34,BW$28)="","",INDEX(INDIRECT("in_input"&amp;$B34),$E34,BW$28))</f>
        <v/>
      </c>
      <c r="BX34" s="24" t="str">
        <f ca="1">IF(INDEX(INDIRECT("in_input"&amp;$B34),$E34,BX$28)="","",INDEX(INDIRECT("in_input"&amp;$B34),$E34,BX$28))</f>
        <v/>
      </c>
      <c r="BY34" s="24" t="str">
        <f ca="1">IF(INDEX(INDIRECT("in_input"&amp;$B34),$E34,BY$28)="","",INDEX(INDIRECT("in_input"&amp;$B34),$E34,BY$28))</f>
        <v/>
      </c>
      <c r="BZ34" s="24" t="str">
        <f ca="1">IF(INDEX(INDIRECT("in_input"&amp;$B34),$E34,BZ$28)="","",INDEX(INDIRECT("in_input"&amp;$B34),$E34,BZ$28))</f>
        <v/>
      </c>
      <c r="CA34" s="24" t="str">
        <f ca="1">IF(INDEX(INDIRECT("in_input"&amp;$B34),$E34,CA$28)="","",INDEX(INDIRECT("in_input"&amp;$B34),$E34,CA$28))</f>
        <v/>
      </c>
      <c r="CB34" s="24" t="str">
        <f ca="1">IF(INDEX(INDIRECT("in_input"&amp;$B34),$E34,CB$28)="","",INDEX(INDIRECT("in_input"&amp;$B34),$E34,CB$28))</f>
        <v/>
      </c>
      <c r="CC34" s="24" t="str">
        <f ca="1">IF(INDEX(INDIRECT("in_input"&amp;$B34),$E34,CC$28)="","",INDEX(INDIRECT("in_input"&amp;$B34),$E34,CC$28))</f>
        <v/>
      </c>
      <c r="CD34" s="24" t="str">
        <f ca="1">IF(INDEX(INDIRECT("in_input"&amp;$B34),$E34,CD$28)="","",INDEX(INDIRECT("in_input"&amp;$B34),$E34,CD$28))</f>
        <v/>
      </c>
      <c r="CE34" s="24" t="str">
        <f ca="1">IF(INDEX(INDIRECT("in_input"&amp;$B34),$E34,CE$28)="","",INDEX(INDIRECT("in_input"&amp;$B34),$E34,CE$28))</f>
        <v/>
      </c>
      <c r="CF34" s="24" t="str">
        <f ca="1">IF(INDEX(INDIRECT("in_input"&amp;$B34),$E34,CF$28)="","",INDEX(INDIRECT("in_input"&amp;$B34),$E34,CF$28))</f>
        <v/>
      </c>
      <c r="CG34" s="25" t="str">
        <f ca="1">IF(INDEX(INDIRECT("in_input"&amp;$B34),$E34,CG$28)="","",INDEX(INDIRECT("in_input"&amp;$B34),$E34,CG$28))</f>
        <v/>
      </c>
      <c r="CH34" s="204"/>
      <c r="CJ34" s="14" t="s">
        <v>30</v>
      </c>
      <c r="CK34" s="122">
        <f>CJ26</f>
        <v>0</v>
      </c>
      <c r="CL34" s="122" t="str">
        <f>CJ27</f>
        <v>work3564</v>
      </c>
      <c r="CM34" s="210"/>
      <c r="CN34" s="122">
        <v>8</v>
      </c>
      <c r="CO34" s="13"/>
      <c r="CP34" s="37" t="str">
        <f ca="1">IF(INDEX(INDIRECT("in_input"&amp;$B34),$E34,CP$28)="","",INDEX(INDIRECT("in_input"&amp;$B34),$E34,CP$28))</f>
        <v>U</v>
      </c>
      <c r="CQ34" s="24" t="str">
        <f ca="1">IF(INDEX(INDIRECT("in_input"&amp;$B34),$E34,CQ$28)="","",INDEX(INDIRECT("in_input"&amp;$B34),$E34,CQ$28))</f>
        <v/>
      </c>
      <c r="CR34" s="24" t="str">
        <f ca="1">IF(INDEX(INDIRECT("in_input"&amp;$B34),$E34,CR$28)="","",INDEX(INDIRECT("in_input"&amp;$B34),$E34,CR$28))</f>
        <v/>
      </c>
      <c r="CS34" s="24" t="str">
        <f ca="1">IF(INDEX(INDIRECT("in_input"&amp;$B34),$E34,CS$28)="","",INDEX(INDIRECT("in_input"&amp;$B34),$E34,CS$28))</f>
        <v/>
      </c>
      <c r="CT34" s="24" t="str">
        <f ca="1">IF(INDEX(INDIRECT("in_input"&amp;$B34),$E34,CT$28)="","",INDEX(INDIRECT("in_input"&amp;$B34),$E34,CT$28))</f>
        <v/>
      </c>
      <c r="CU34" s="24" t="str">
        <f ca="1">IF(INDEX(INDIRECT("in_input"&amp;$B34),$E34,CU$28)="","",INDEX(INDIRECT("in_input"&amp;$B34),$E34,CU$28))</f>
        <v/>
      </c>
      <c r="CV34" s="24" t="str">
        <f ca="1">IF(INDEX(INDIRECT("in_input"&amp;$B34),$E34,CV$28)="","",INDEX(INDIRECT("in_input"&amp;$B34),$E34,CV$28))</f>
        <v/>
      </c>
      <c r="CW34" s="24" t="str">
        <f ca="1">IF(INDEX(INDIRECT("in_input"&amp;$B34),$E34,CW$28)="","",INDEX(INDIRECT("in_input"&amp;$B34),$E34,CW$28))</f>
        <v/>
      </c>
      <c r="CX34" s="24" t="str">
        <f ca="1">IF(INDEX(INDIRECT("in_input"&amp;$B34),$E34,CX$28)="","",INDEX(INDIRECT("in_input"&amp;$B34),$E34,CX$28))</f>
        <v/>
      </c>
      <c r="CY34" s="24" t="str">
        <f ca="1">IF(INDEX(INDIRECT("in_input"&amp;$B34),$E34,CY$28)="","",INDEX(INDIRECT("in_input"&amp;$B34),$E34,CY$28))</f>
        <v/>
      </c>
      <c r="CZ34" s="24" t="str">
        <f ca="1">IF(INDEX(INDIRECT("in_input"&amp;$B34),$E34,CZ$28)="","",INDEX(INDIRECT("in_input"&amp;$B34),$E34,CZ$28))</f>
        <v/>
      </c>
      <c r="DA34" s="24" t="str">
        <f ca="1">IF(INDEX(INDIRECT("in_input"&amp;$B34),$E34,DA$28)="","",INDEX(INDIRECT("in_input"&amp;$B34),$E34,DA$28))</f>
        <v/>
      </c>
      <c r="DB34" s="24" t="str">
        <f ca="1">IF(INDEX(INDIRECT("in_input"&amp;$B34),$E34,DB$28)="","",INDEX(INDIRECT("in_input"&amp;$B34),$E34,DB$28))</f>
        <v/>
      </c>
      <c r="DC34" s="24" t="str">
        <f ca="1">IF(INDEX(INDIRECT("in_input"&amp;$B34),$E34,DC$28)="","",INDEX(INDIRECT("in_input"&amp;$B34),$E34,DC$28))</f>
        <v/>
      </c>
      <c r="DD34" s="24" t="str">
        <f ca="1">IF(INDEX(INDIRECT("in_input"&amp;$B34),$E34,DD$28)="","",INDEX(INDIRECT("in_input"&amp;$B34),$E34,DD$28))</f>
        <v/>
      </c>
      <c r="DE34" s="24" t="str">
        <f ca="1">IF(INDEX(INDIRECT("in_input"&amp;$B34),$E34,DE$28)="","",INDEX(INDIRECT("in_input"&amp;$B34),$E34,DE$28))</f>
        <v/>
      </c>
      <c r="DF34" s="24" t="str">
        <f ca="1">IF(INDEX(INDIRECT("in_input"&amp;$B34),$E34,DF$28)="","",INDEX(INDIRECT("in_input"&amp;$B34),$E34,DF$28))</f>
        <v/>
      </c>
      <c r="DG34" s="24" t="str">
        <f ca="1">IF(INDEX(INDIRECT("in_input"&amp;$B34),$E34,DG$28)="","",INDEX(INDIRECT("in_input"&amp;$B34),$E34,DG$28))</f>
        <v/>
      </c>
      <c r="DH34" s="24" t="str">
        <f ca="1">IF(INDEX(INDIRECT("in_input"&amp;$B34),$E34,DH$28)="","",INDEX(INDIRECT("in_input"&amp;$B34),$E34,DH$28))</f>
        <v/>
      </c>
      <c r="DI34" s="24" t="str">
        <f ca="1">IF(INDEX(INDIRECT("in_input"&amp;$B34),$E34,DI$28)="","",INDEX(INDIRECT("in_input"&amp;$B34),$E34,DI$28))</f>
        <v/>
      </c>
      <c r="DJ34" s="25" t="str">
        <f ca="1">IF(INDEX(INDIRECT("in_input"&amp;$B34),$E34,DJ$28)="","",INDEX(INDIRECT("in_input"&amp;$B34),$E34,DJ$28))</f>
        <v/>
      </c>
      <c r="DK34" s="204"/>
      <c r="DM34" s="14" t="s">
        <v>30</v>
      </c>
      <c r="DN34" s="122">
        <f>DM26</f>
        <v>0</v>
      </c>
      <c r="DO34" s="122" t="str">
        <f>DM27</f>
        <v>shop3564</v>
      </c>
      <c r="DP34" s="210"/>
      <c r="DQ34" s="122">
        <v>8</v>
      </c>
      <c r="DR34" s="13"/>
      <c r="DS34" s="37" t="str">
        <f ca="1">IF(INDEX(INDIRECT("in_input"&amp;$B34),$E34,DS$28)="","",INDEX(INDIRECT("in_input"&amp;$B34),$E34,DS$28))</f>
        <v>U</v>
      </c>
      <c r="DT34" s="24" t="str">
        <f ca="1">IF(INDEX(INDIRECT("in_input"&amp;$B34),$E34,DT$28)="","",INDEX(INDIRECT("in_input"&amp;$B34),$E34,DT$28))</f>
        <v/>
      </c>
      <c r="DU34" s="24" t="str">
        <f ca="1">IF(INDEX(INDIRECT("in_input"&amp;$B34),$E34,DU$28)="","",INDEX(INDIRECT("in_input"&amp;$B34),$E34,DU$28))</f>
        <v/>
      </c>
      <c r="DV34" s="24" t="str">
        <f ca="1">IF(INDEX(INDIRECT("in_input"&amp;$B34),$E34,DV$28)="","",INDEX(INDIRECT("in_input"&amp;$B34),$E34,DV$28))</f>
        <v/>
      </c>
      <c r="DW34" s="24" t="str">
        <f ca="1">IF(INDEX(INDIRECT("in_input"&amp;$B34),$E34,DW$28)="","",INDEX(INDIRECT("in_input"&amp;$B34),$E34,DW$28))</f>
        <v/>
      </c>
      <c r="DX34" s="24" t="str">
        <f ca="1">IF(INDEX(INDIRECT("in_input"&amp;$B34),$E34,DX$28)="","",INDEX(INDIRECT("in_input"&amp;$B34),$E34,DX$28))</f>
        <v/>
      </c>
      <c r="DY34" s="24" t="str">
        <f ca="1">IF(INDEX(INDIRECT("in_input"&amp;$B34),$E34,DY$28)="","",INDEX(INDIRECT("in_input"&amp;$B34),$E34,DY$28))</f>
        <v/>
      </c>
      <c r="DZ34" s="24" t="str">
        <f ca="1">IF(INDEX(INDIRECT("in_input"&amp;$B34),$E34,DZ$28)="","",INDEX(INDIRECT("in_input"&amp;$B34),$E34,DZ$28))</f>
        <v/>
      </c>
      <c r="EA34" s="24" t="str">
        <f ca="1">IF(INDEX(INDIRECT("in_input"&amp;$B34),$E34,EA$28)="","",INDEX(INDIRECT("in_input"&amp;$B34),$E34,EA$28))</f>
        <v/>
      </c>
      <c r="EB34" s="24" t="str">
        <f ca="1">IF(INDEX(INDIRECT("in_input"&amp;$B34),$E34,EB$28)="","",INDEX(INDIRECT("in_input"&amp;$B34),$E34,EB$28))</f>
        <v/>
      </c>
      <c r="EC34" s="24" t="str">
        <f ca="1">IF(INDEX(INDIRECT("in_input"&amp;$B34),$E34,EC$28)="","",INDEX(INDIRECT("in_input"&amp;$B34),$E34,EC$28))</f>
        <v/>
      </c>
      <c r="ED34" s="24" t="str">
        <f ca="1">IF(INDEX(INDIRECT("in_input"&amp;$B34),$E34,ED$28)="","",INDEX(INDIRECT("in_input"&amp;$B34),$E34,ED$28))</f>
        <v/>
      </c>
      <c r="EE34" s="24" t="str">
        <f ca="1">IF(INDEX(INDIRECT("in_input"&amp;$B34),$E34,EE$28)="","",INDEX(INDIRECT("in_input"&amp;$B34),$E34,EE$28))</f>
        <v/>
      </c>
      <c r="EF34" s="24" t="str">
        <f ca="1">IF(INDEX(INDIRECT("in_input"&amp;$B34),$E34,EF$28)="","",INDEX(INDIRECT("in_input"&amp;$B34),$E34,EF$28))</f>
        <v/>
      </c>
      <c r="EG34" s="24" t="str">
        <f ca="1">IF(INDEX(INDIRECT("in_input"&amp;$B34),$E34,EG$28)="","",INDEX(INDIRECT("in_input"&amp;$B34),$E34,EG$28))</f>
        <v/>
      </c>
      <c r="EH34" s="24" t="str">
        <f ca="1">IF(INDEX(INDIRECT("in_input"&amp;$B34),$E34,EH$28)="","",INDEX(INDIRECT("in_input"&amp;$B34),$E34,EH$28))</f>
        <v/>
      </c>
      <c r="EI34" s="24" t="str">
        <f ca="1">IF(INDEX(INDIRECT("in_input"&amp;$B34),$E34,EI$28)="","",INDEX(INDIRECT("in_input"&amp;$B34),$E34,EI$28))</f>
        <v/>
      </c>
      <c r="EJ34" s="24" t="str">
        <f ca="1">IF(INDEX(INDIRECT("in_input"&amp;$B34),$E34,EJ$28)="","",INDEX(INDIRECT("in_input"&amp;$B34),$E34,EJ$28))</f>
        <v/>
      </c>
      <c r="EK34" s="24" t="str">
        <f ca="1">IF(INDEX(INDIRECT("in_input"&amp;$B34),$E34,EK$28)="","",INDEX(INDIRECT("in_input"&amp;$B34),$E34,EK$28))</f>
        <v/>
      </c>
      <c r="EL34" s="24" t="str">
        <f ca="1">IF(INDEX(INDIRECT("in_input"&amp;$B34),$E34,EL$28)="","",INDEX(INDIRECT("in_input"&amp;$B34),$E34,EL$28))</f>
        <v/>
      </c>
      <c r="EM34" s="25" t="str">
        <f ca="1">IF(INDEX(INDIRECT("in_input"&amp;$B34),$E34,EM$28)="","",INDEX(INDIRECT("in_input"&amp;$B34),$E34,EM$28))</f>
        <v/>
      </c>
      <c r="EN34" s="204"/>
      <c r="EP34" s="14" t="s">
        <v>30</v>
      </c>
      <c r="EQ34" s="122">
        <f>EP26</f>
        <v>0</v>
      </c>
      <c r="ER34" s="122" t="str">
        <f>EP27</f>
        <v>lei3564</v>
      </c>
      <c r="ES34" s="210"/>
      <c r="ET34" s="122">
        <v>8</v>
      </c>
      <c r="EU34" s="13"/>
      <c r="EV34" s="37" t="str">
        <f ca="1">IF(INDEX(INDIRECT("in_input"&amp;$B34),$E34,EV$28)="","",INDEX(INDIRECT("in_input"&amp;$B34),$E34,EV$28))</f>
        <v>U</v>
      </c>
      <c r="EW34" s="24" t="str">
        <f ca="1">IF(INDEX(INDIRECT("in_input"&amp;$B34),$E34,EW$28)="","",INDEX(INDIRECT("in_input"&amp;$B34),$E34,EW$28))</f>
        <v/>
      </c>
      <c r="EX34" s="24" t="str">
        <f ca="1">IF(INDEX(INDIRECT("in_input"&amp;$B34),$E34,EX$28)="","",INDEX(INDIRECT("in_input"&amp;$B34),$E34,EX$28))</f>
        <v/>
      </c>
      <c r="EY34" s="24" t="str">
        <f ca="1">IF(INDEX(INDIRECT("in_input"&amp;$B34),$E34,EY$28)="","",INDEX(INDIRECT("in_input"&amp;$B34),$E34,EY$28))</f>
        <v/>
      </c>
      <c r="EZ34" s="24" t="str">
        <f ca="1">IF(INDEX(INDIRECT("in_input"&amp;$B34),$E34,EZ$28)="","",INDEX(INDIRECT("in_input"&amp;$B34),$E34,EZ$28))</f>
        <v/>
      </c>
      <c r="FA34" s="24" t="str">
        <f ca="1">IF(INDEX(INDIRECT("in_input"&amp;$B34),$E34,FA$28)="","",INDEX(INDIRECT("in_input"&amp;$B34),$E34,FA$28))</f>
        <v/>
      </c>
      <c r="FB34" s="24" t="str">
        <f ca="1">IF(INDEX(INDIRECT("in_input"&amp;$B34),$E34,FB$28)="","",INDEX(INDIRECT("in_input"&amp;$B34),$E34,FB$28))</f>
        <v/>
      </c>
      <c r="FC34" s="24" t="str">
        <f ca="1">IF(INDEX(INDIRECT("in_input"&amp;$B34),$E34,FC$28)="","",INDEX(INDIRECT("in_input"&amp;$B34),$E34,FC$28))</f>
        <v/>
      </c>
      <c r="FD34" s="24" t="str">
        <f ca="1">IF(INDEX(INDIRECT("in_input"&amp;$B34),$E34,FD$28)="","",INDEX(INDIRECT("in_input"&amp;$B34),$E34,FD$28))</f>
        <v/>
      </c>
      <c r="FE34" s="24" t="str">
        <f ca="1">IF(INDEX(INDIRECT("in_input"&amp;$B34),$E34,FE$28)="","",INDEX(INDIRECT("in_input"&amp;$B34),$E34,FE$28))</f>
        <v/>
      </c>
      <c r="FF34" s="24" t="str">
        <f ca="1">IF(INDEX(INDIRECT("in_input"&amp;$B34),$E34,FF$28)="","",INDEX(INDIRECT("in_input"&amp;$B34),$E34,FF$28))</f>
        <v/>
      </c>
      <c r="FG34" s="24" t="str">
        <f ca="1">IF(INDEX(INDIRECT("in_input"&amp;$B34),$E34,FG$28)="","",INDEX(INDIRECT("in_input"&amp;$B34),$E34,FG$28))</f>
        <v/>
      </c>
      <c r="FH34" s="24" t="str">
        <f ca="1">IF(INDEX(INDIRECT("in_input"&amp;$B34),$E34,FH$28)="","",INDEX(INDIRECT("in_input"&amp;$B34),$E34,FH$28))</f>
        <v/>
      </c>
      <c r="FI34" s="24" t="str">
        <f ca="1">IF(INDEX(INDIRECT("in_input"&amp;$B34),$E34,FI$28)="","",INDEX(INDIRECT("in_input"&amp;$B34),$E34,FI$28))</f>
        <v/>
      </c>
      <c r="FJ34" s="24" t="str">
        <f ca="1">IF(INDEX(INDIRECT("in_input"&amp;$B34),$E34,FJ$28)="","",INDEX(INDIRECT("in_input"&amp;$B34),$E34,FJ$28))</f>
        <v/>
      </c>
      <c r="FK34" s="24" t="str">
        <f ca="1">IF(INDEX(INDIRECT("in_input"&amp;$B34),$E34,FK$28)="","",INDEX(INDIRECT("in_input"&amp;$B34),$E34,FK$28))</f>
        <v/>
      </c>
      <c r="FL34" s="24" t="str">
        <f ca="1">IF(INDEX(INDIRECT("in_input"&amp;$B34),$E34,FL$28)="","",INDEX(INDIRECT("in_input"&amp;$B34),$E34,FL$28))</f>
        <v/>
      </c>
      <c r="FM34" s="24" t="str">
        <f ca="1">IF(INDEX(INDIRECT("in_input"&amp;$B34),$E34,FM$28)="","",INDEX(INDIRECT("in_input"&amp;$B34),$E34,FM$28))</f>
        <v/>
      </c>
      <c r="FN34" s="24" t="str">
        <f ca="1">IF(INDEX(INDIRECT("in_input"&amp;$B34),$E34,FN$28)="","",INDEX(INDIRECT("in_input"&amp;$B34),$E34,FN$28))</f>
        <v/>
      </c>
      <c r="FO34" s="24" t="str">
        <f ca="1">IF(INDEX(INDIRECT("in_input"&amp;$B34),$E34,FO$28)="","",INDEX(INDIRECT("in_input"&amp;$B34),$E34,FO$28))</f>
        <v/>
      </c>
      <c r="FP34" s="25" t="str">
        <f ca="1">IF(INDEX(INDIRECT("in_input"&amp;$B34),$E34,FP$28)="","",INDEX(INDIRECT("in_input"&amp;$B34),$E34,FP$28))</f>
        <v/>
      </c>
      <c r="FQ34" s="204"/>
      <c r="FS34" s="14" t="s">
        <v>30</v>
      </c>
      <c r="FT34" s="122">
        <f>FS26</f>
        <v>0</v>
      </c>
      <c r="FU34" s="122" t="str">
        <f>FS27</f>
        <v>shop65</v>
      </c>
      <c r="FV34" s="210"/>
      <c r="FW34" s="122">
        <v>8</v>
      </c>
      <c r="FX34" s="13"/>
      <c r="FY34" s="37" t="str">
        <f ca="1">IF(INDEX(INDIRECT("in_input"&amp;$B34),$E34,FY$28)="","",INDEX(INDIRECT("in_input"&amp;$B34),$E34,FY$28))</f>
        <v>U</v>
      </c>
      <c r="FZ34" s="24" t="str">
        <f ca="1">IF(INDEX(INDIRECT("in_input"&amp;$B34),$E34,FZ$28)="","",INDEX(INDIRECT("in_input"&amp;$B34),$E34,FZ$28))</f>
        <v/>
      </c>
      <c r="GA34" s="24" t="str">
        <f ca="1">IF(INDEX(INDIRECT("in_input"&amp;$B34),$E34,GA$28)="","",INDEX(INDIRECT("in_input"&amp;$B34),$E34,GA$28))</f>
        <v/>
      </c>
      <c r="GB34" s="24" t="str">
        <f ca="1">IF(INDEX(INDIRECT("in_input"&amp;$B34),$E34,GB$28)="","",INDEX(INDIRECT("in_input"&amp;$B34),$E34,GB$28))</f>
        <v/>
      </c>
      <c r="GC34" s="24" t="str">
        <f ca="1">IF(INDEX(INDIRECT("in_input"&amp;$B34),$E34,GC$28)="","",INDEX(INDIRECT("in_input"&amp;$B34),$E34,GC$28))</f>
        <v/>
      </c>
      <c r="GD34" s="24" t="str">
        <f ca="1">IF(INDEX(INDIRECT("in_input"&amp;$B34),$E34,GD$28)="","",INDEX(INDIRECT("in_input"&amp;$B34),$E34,GD$28))</f>
        <v/>
      </c>
      <c r="GE34" s="24" t="str">
        <f ca="1">IF(INDEX(INDIRECT("in_input"&amp;$B34),$E34,GE$28)="","",INDEX(INDIRECT("in_input"&amp;$B34),$E34,GE$28))</f>
        <v/>
      </c>
      <c r="GF34" s="24" t="str">
        <f ca="1">IF(INDEX(INDIRECT("in_input"&amp;$B34),$E34,GF$28)="","",INDEX(INDIRECT("in_input"&amp;$B34),$E34,GF$28))</f>
        <v/>
      </c>
      <c r="GG34" s="24" t="str">
        <f ca="1">IF(INDEX(INDIRECT("in_input"&amp;$B34),$E34,GG$28)="","",INDEX(INDIRECT("in_input"&amp;$B34),$E34,GG$28))</f>
        <v/>
      </c>
      <c r="GH34" s="24" t="str">
        <f ca="1">IF(INDEX(INDIRECT("in_input"&amp;$B34),$E34,GH$28)="","",INDEX(INDIRECT("in_input"&amp;$B34),$E34,GH$28))</f>
        <v/>
      </c>
      <c r="GI34" s="24" t="str">
        <f ca="1">IF(INDEX(INDIRECT("in_input"&amp;$B34),$E34,GI$28)="","",INDEX(INDIRECT("in_input"&amp;$B34),$E34,GI$28))</f>
        <v/>
      </c>
      <c r="GJ34" s="24" t="str">
        <f ca="1">IF(INDEX(INDIRECT("in_input"&amp;$B34),$E34,GJ$28)="","",INDEX(INDIRECT("in_input"&amp;$B34),$E34,GJ$28))</f>
        <v/>
      </c>
      <c r="GK34" s="24" t="str">
        <f ca="1">IF(INDEX(INDIRECT("in_input"&amp;$B34),$E34,GK$28)="","",INDEX(INDIRECT("in_input"&amp;$B34),$E34,GK$28))</f>
        <v/>
      </c>
      <c r="GL34" s="24" t="str">
        <f ca="1">IF(INDEX(INDIRECT("in_input"&amp;$B34),$E34,GL$28)="","",INDEX(INDIRECT("in_input"&amp;$B34),$E34,GL$28))</f>
        <v/>
      </c>
      <c r="GM34" s="24" t="str">
        <f ca="1">IF(INDEX(INDIRECT("in_input"&amp;$B34),$E34,GM$28)="","",INDEX(INDIRECT("in_input"&amp;$B34),$E34,GM$28))</f>
        <v/>
      </c>
      <c r="GN34" s="24" t="str">
        <f ca="1">IF(INDEX(INDIRECT("in_input"&amp;$B34),$E34,GN$28)="","",INDEX(INDIRECT("in_input"&amp;$B34),$E34,GN$28))</f>
        <v/>
      </c>
      <c r="GO34" s="24" t="str">
        <f ca="1">IF(INDEX(INDIRECT("in_input"&amp;$B34),$E34,GO$28)="","",INDEX(INDIRECT("in_input"&amp;$B34),$E34,GO$28))</f>
        <v/>
      </c>
      <c r="GP34" s="24" t="str">
        <f ca="1">IF(INDEX(INDIRECT("in_input"&amp;$B34),$E34,GP$28)="","",INDEX(INDIRECT("in_input"&amp;$B34),$E34,GP$28))</f>
        <v/>
      </c>
      <c r="GQ34" s="24" t="str">
        <f ca="1">IF(INDEX(INDIRECT("in_input"&amp;$B34),$E34,GQ$28)="","",INDEX(INDIRECT("in_input"&amp;$B34),$E34,GQ$28))</f>
        <v/>
      </c>
      <c r="GR34" s="24" t="str">
        <f ca="1">IF(INDEX(INDIRECT("in_input"&amp;$B34),$E34,GR$28)="","",INDEX(INDIRECT("in_input"&amp;$B34),$E34,GR$28))</f>
        <v/>
      </c>
      <c r="GS34" s="25" t="str">
        <f ca="1">IF(INDEX(INDIRECT("in_input"&amp;$B34),$E34,GS$28)="","",INDEX(INDIRECT("in_input"&amp;$B34),$E34,GS$28))</f>
        <v/>
      </c>
      <c r="GT34" s="204"/>
      <c r="GV34" s="14" t="s">
        <v>30</v>
      </c>
      <c r="GW34" s="122">
        <f>GV26</f>
        <v>0</v>
      </c>
      <c r="GX34" s="122" t="str">
        <f>GV27</f>
        <v>lei65</v>
      </c>
      <c r="GY34" s="210"/>
      <c r="GZ34" s="122">
        <v>8</v>
      </c>
      <c r="HA34" s="13"/>
      <c r="HB34" s="37" t="str">
        <f ca="1">IF(INDEX(INDIRECT("in_input"&amp;$B34),$E34,HB$28)="","",INDEX(INDIRECT("in_input"&amp;$B34),$E34,HB$28))</f>
        <v>U</v>
      </c>
      <c r="HC34" s="24" t="str">
        <f ca="1">IF(INDEX(INDIRECT("in_input"&amp;$B34),$E34,HC$28)="","",INDEX(INDIRECT("in_input"&amp;$B34),$E34,HC$28))</f>
        <v/>
      </c>
      <c r="HD34" s="24" t="str">
        <f ca="1">IF(INDEX(INDIRECT("in_input"&amp;$B34),$E34,HD$28)="","",INDEX(INDIRECT("in_input"&amp;$B34),$E34,HD$28))</f>
        <v/>
      </c>
      <c r="HE34" s="24" t="str">
        <f ca="1">IF(INDEX(INDIRECT("in_input"&amp;$B34),$E34,HE$28)="","",INDEX(INDIRECT("in_input"&amp;$B34),$E34,HE$28))</f>
        <v/>
      </c>
      <c r="HF34" s="24" t="str">
        <f ca="1">IF(INDEX(INDIRECT("in_input"&amp;$B34),$E34,HF$28)="","",INDEX(INDIRECT("in_input"&amp;$B34),$E34,HF$28))</f>
        <v/>
      </c>
      <c r="HG34" s="24" t="str">
        <f ca="1">IF(INDEX(INDIRECT("in_input"&amp;$B34),$E34,HG$28)="","",INDEX(INDIRECT("in_input"&amp;$B34),$E34,HG$28))</f>
        <v/>
      </c>
      <c r="HH34" s="24" t="str">
        <f ca="1">IF(INDEX(INDIRECT("in_input"&amp;$B34),$E34,HH$28)="","",INDEX(INDIRECT("in_input"&amp;$B34),$E34,HH$28))</f>
        <v/>
      </c>
      <c r="HI34" s="24" t="str">
        <f ca="1">IF(INDEX(INDIRECT("in_input"&amp;$B34),$E34,HI$28)="","",INDEX(INDIRECT("in_input"&amp;$B34),$E34,HI$28))</f>
        <v/>
      </c>
      <c r="HJ34" s="24" t="str">
        <f ca="1">IF(INDEX(INDIRECT("in_input"&amp;$B34),$E34,HJ$28)="","",INDEX(INDIRECT("in_input"&amp;$B34),$E34,HJ$28))</f>
        <v/>
      </c>
      <c r="HK34" s="24" t="str">
        <f ca="1">IF(INDEX(INDIRECT("in_input"&amp;$B34),$E34,HK$28)="","",INDEX(INDIRECT("in_input"&amp;$B34),$E34,HK$28))</f>
        <v/>
      </c>
      <c r="HL34" s="24" t="str">
        <f ca="1">IF(INDEX(INDIRECT("in_input"&amp;$B34),$E34,HL$28)="","",INDEX(INDIRECT("in_input"&amp;$B34),$E34,HL$28))</f>
        <v/>
      </c>
      <c r="HM34" s="24" t="str">
        <f ca="1">IF(INDEX(INDIRECT("in_input"&amp;$B34),$E34,HM$28)="","",INDEX(INDIRECT("in_input"&amp;$B34),$E34,HM$28))</f>
        <v/>
      </c>
      <c r="HN34" s="24" t="str">
        <f ca="1">IF(INDEX(INDIRECT("in_input"&amp;$B34),$E34,HN$28)="","",INDEX(INDIRECT("in_input"&amp;$B34),$E34,HN$28))</f>
        <v/>
      </c>
      <c r="HO34" s="24" t="str">
        <f ca="1">IF(INDEX(INDIRECT("in_input"&amp;$B34),$E34,HO$28)="","",INDEX(INDIRECT("in_input"&amp;$B34),$E34,HO$28))</f>
        <v/>
      </c>
      <c r="HP34" s="24" t="str">
        <f ca="1">IF(INDEX(INDIRECT("in_input"&amp;$B34),$E34,HP$28)="","",INDEX(INDIRECT("in_input"&amp;$B34),$E34,HP$28))</f>
        <v/>
      </c>
      <c r="HQ34" s="24" t="str">
        <f ca="1">IF(INDEX(INDIRECT("in_input"&amp;$B34),$E34,HQ$28)="","",INDEX(INDIRECT("in_input"&amp;$B34),$E34,HQ$28))</f>
        <v/>
      </c>
      <c r="HR34" s="24" t="str">
        <f ca="1">IF(INDEX(INDIRECT("in_input"&amp;$B34),$E34,HR$28)="","",INDEX(INDIRECT("in_input"&amp;$B34),$E34,HR$28))</f>
        <v/>
      </c>
      <c r="HS34" s="24" t="str">
        <f ca="1">IF(INDEX(INDIRECT("in_input"&amp;$B34),$E34,HS$28)="","",INDEX(INDIRECT("in_input"&amp;$B34),$E34,HS$28))</f>
        <v/>
      </c>
      <c r="HT34" s="24" t="str">
        <f ca="1">IF(INDEX(INDIRECT("in_input"&amp;$B34),$E34,HT$28)="","",INDEX(INDIRECT("in_input"&amp;$B34),$E34,HT$28))</f>
        <v/>
      </c>
      <c r="HU34" s="24" t="str">
        <f ca="1">IF(INDEX(INDIRECT("in_input"&amp;$B34),$E34,HU$28)="","",INDEX(INDIRECT("in_input"&amp;$B34),$E34,HU$28))</f>
        <v/>
      </c>
      <c r="HV34" s="25" t="str">
        <f ca="1">IF(INDEX(INDIRECT("in_input"&amp;$B34),$E34,HV$28)="","",INDEX(INDIRECT("in_input"&amp;$B34),$E34,HV$28))</f>
        <v/>
      </c>
      <c r="HW34" s="204"/>
    </row>
    <row r="35" spans="1:231" ht="15.75" thickBot="1">
      <c r="A35" s="15" t="s">
        <v>8</v>
      </c>
      <c r="B35" s="123">
        <f>A26</f>
        <v>0</v>
      </c>
      <c r="C35" s="123" t="str">
        <f>A27</f>
        <v>work1834</v>
      </c>
      <c r="D35" s="222"/>
      <c r="E35" s="123">
        <v>10</v>
      </c>
      <c r="F35" s="16"/>
      <c r="G35" s="38">
        <f ca="1">IF(G34="","",IF(INDEX(INDIRECT("in_input"&amp;$B35),$E35,G$28)="",0,INDEX(INDIRECT("in_input"&amp;$B35),$E35,G$28)))</f>
        <v>0</v>
      </c>
      <c r="H35" s="26" t="str">
        <f ca="1">IF(H34="","",IF(INDEX(INDIRECT("in_input"&amp;$B35),$E35,H$28)="",0,INDEX(INDIRECT("in_input"&amp;$B35),$E35,H$28)))</f>
        <v/>
      </c>
      <c r="I35" s="26" t="str">
        <f ca="1">IF(I34="","",IF(INDEX(INDIRECT("in_input"&amp;$B35),$E35,I$28)="",0,INDEX(INDIRECT("in_input"&amp;$B35),$E35,I$28)))</f>
        <v/>
      </c>
      <c r="J35" s="26" t="str">
        <f ca="1">IF(J34="","",IF(INDEX(INDIRECT("in_input"&amp;$B35),$E35,J$28)="",0,INDEX(INDIRECT("in_input"&amp;$B35),$E35,J$28)))</f>
        <v/>
      </c>
      <c r="K35" s="26" t="str">
        <f ca="1">IF(K34="","",IF(INDEX(INDIRECT("in_input"&amp;$B35),$E35,K$28)="",0,INDEX(INDIRECT("in_input"&amp;$B35),$E35,K$28)))</f>
        <v/>
      </c>
      <c r="L35" s="26" t="str">
        <f ca="1">IF(L34="","",IF(INDEX(INDIRECT("in_input"&amp;$B35),$E35,L$28)="",0,INDEX(INDIRECT("in_input"&amp;$B35),$E35,L$28)))</f>
        <v/>
      </c>
      <c r="M35" s="26" t="str">
        <f ca="1">IF(M34="","",IF(INDEX(INDIRECT("in_input"&amp;$B35),$E35,M$28)="",0,INDEX(INDIRECT("in_input"&amp;$B35),$E35,M$28)))</f>
        <v/>
      </c>
      <c r="N35" s="26" t="str">
        <f ca="1">IF(N34="","",IF(INDEX(INDIRECT("in_input"&amp;$B35),$E35,N$28)="",0,INDEX(INDIRECT("in_input"&amp;$B35),$E35,N$28)))</f>
        <v/>
      </c>
      <c r="O35" s="26" t="str">
        <f ca="1">IF(O34="","",IF(INDEX(INDIRECT("in_input"&amp;$B35),$E35,O$28)="",0,INDEX(INDIRECT("in_input"&amp;$B35),$E35,O$28)))</f>
        <v/>
      </c>
      <c r="P35" s="26" t="str">
        <f ca="1">IF(P34="","",IF(INDEX(INDIRECT("in_input"&amp;$B35),$E35,P$28)="",0,INDEX(INDIRECT("in_input"&amp;$B35),$E35,P$28)))</f>
        <v/>
      </c>
      <c r="Q35" s="26" t="str">
        <f ca="1">IF(Q34="","",IF(INDEX(INDIRECT("in_input"&amp;$B35),$E35,Q$28)="",0,INDEX(INDIRECT("in_input"&amp;$B35),$E35,Q$28)))</f>
        <v/>
      </c>
      <c r="R35" s="26" t="str">
        <f ca="1">IF(R34="","",IF(INDEX(INDIRECT("in_input"&amp;$B35),$E35,R$28)="",0,INDEX(INDIRECT("in_input"&amp;$B35),$E35,R$28)))</f>
        <v/>
      </c>
      <c r="S35" s="26" t="str">
        <f ca="1">IF(S34="","",IF(INDEX(INDIRECT("in_input"&amp;$B35),$E35,S$28)="",0,INDEX(INDIRECT("in_input"&amp;$B35),$E35,S$28)))</f>
        <v/>
      </c>
      <c r="T35" s="26" t="str">
        <f ca="1">IF(T34="","",IF(INDEX(INDIRECT("in_input"&amp;$B35),$E35,T$28)="",0,INDEX(INDIRECT("in_input"&amp;$B35),$E35,T$28)))</f>
        <v/>
      </c>
      <c r="U35" s="26" t="str">
        <f ca="1">IF(U34="","",IF(INDEX(INDIRECT("in_input"&amp;$B35),$E35,U$28)="",0,INDEX(INDIRECT("in_input"&amp;$B35),$E35,U$28)))</f>
        <v/>
      </c>
      <c r="V35" s="26" t="str">
        <f ca="1">IF(V34="","",IF(INDEX(INDIRECT("in_input"&amp;$B35),$E35,V$28)="",0,INDEX(INDIRECT("in_input"&amp;$B35),$E35,V$28)))</f>
        <v/>
      </c>
      <c r="W35" s="26" t="str">
        <f ca="1">IF(W34="","",IF(INDEX(INDIRECT("in_input"&amp;$B35),$E35,W$28)="",0,INDEX(INDIRECT("in_input"&amp;$B35),$E35,W$28)))</f>
        <v/>
      </c>
      <c r="X35" s="26" t="str">
        <f ca="1">IF(X34="","",IF(INDEX(INDIRECT("in_input"&amp;$B35),$E35,X$28)="",0,INDEX(INDIRECT("in_input"&amp;$B35),$E35,X$28)))</f>
        <v/>
      </c>
      <c r="Y35" s="26" t="str">
        <f ca="1">IF(Y34="","",IF(INDEX(INDIRECT("in_input"&amp;$B35),$E35,Y$28)="",0,INDEX(INDIRECT("in_input"&amp;$B35),$E35,Y$28)))</f>
        <v/>
      </c>
      <c r="Z35" s="26" t="str">
        <f ca="1">IF(Z34="","",IF(INDEX(INDIRECT("in_input"&amp;$B35),$E35,Z$28)="",0,INDEX(INDIRECT("in_input"&amp;$B35),$E35,Z$28)))</f>
        <v/>
      </c>
      <c r="AA35" s="27" t="str">
        <f ca="1">IF(AA34="","",IF(INDEX(INDIRECT("in_input"&amp;$B35),$E35,AA$28)="",0,INDEX(INDIRECT("in_input"&amp;$B35),$E35,AA$28)))</f>
        <v/>
      </c>
      <c r="AB35" s="205"/>
      <c r="AD35" s="15" t="s">
        <v>8</v>
      </c>
      <c r="AE35" s="123">
        <f>AD26</f>
        <v>0</v>
      </c>
      <c r="AF35" s="123" t="str">
        <f>AD27</f>
        <v>shop1834</v>
      </c>
      <c r="AG35" s="222"/>
      <c r="AH35" s="123">
        <v>10</v>
      </c>
      <c r="AI35" s="16"/>
      <c r="AJ35" s="38">
        <f ca="1">IF(AJ34="","",IF(INDEX(INDIRECT("in_input"&amp;$B35),$E35,AJ$28)="",0,INDEX(INDIRECT("in_input"&amp;$B35),$E35,AJ$28)))</f>
        <v>0</v>
      </c>
      <c r="AK35" s="26" t="str">
        <f ca="1">IF(AK34="","",IF(INDEX(INDIRECT("in_input"&amp;$B35),$E35,AK$28)="",0,INDEX(INDIRECT("in_input"&amp;$B35),$E35,AK$28)))</f>
        <v/>
      </c>
      <c r="AL35" s="26" t="str">
        <f ca="1">IF(AL34="","",IF(INDEX(INDIRECT("in_input"&amp;$B35),$E35,AL$28)="",0,INDEX(INDIRECT("in_input"&amp;$B35),$E35,AL$28)))</f>
        <v/>
      </c>
      <c r="AM35" s="26" t="str">
        <f ca="1">IF(AM34="","",IF(INDEX(INDIRECT("in_input"&amp;$B35),$E35,AM$28)="",0,INDEX(INDIRECT("in_input"&amp;$B35),$E35,AM$28)))</f>
        <v/>
      </c>
      <c r="AN35" s="26" t="str">
        <f ca="1">IF(AN34="","",IF(INDEX(INDIRECT("in_input"&amp;$B35),$E35,AN$28)="",0,INDEX(INDIRECT("in_input"&amp;$B35),$E35,AN$28)))</f>
        <v/>
      </c>
      <c r="AO35" s="26" t="str">
        <f ca="1">IF(AO34="","",IF(INDEX(INDIRECT("in_input"&amp;$B35),$E35,AO$28)="",0,INDEX(INDIRECT("in_input"&amp;$B35),$E35,AO$28)))</f>
        <v/>
      </c>
      <c r="AP35" s="26" t="str">
        <f ca="1">IF(AP34="","",IF(INDEX(INDIRECT("in_input"&amp;$B35),$E35,AP$28)="",0,INDEX(INDIRECT("in_input"&amp;$B35),$E35,AP$28)))</f>
        <v/>
      </c>
      <c r="AQ35" s="26" t="str">
        <f ca="1">IF(AQ34="","",IF(INDEX(INDIRECT("in_input"&amp;$B35),$E35,AQ$28)="",0,INDEX(INDIRECT("in_input"&amp;$B35),$E35,AQ$28)))</f>
        <v/>
      </c>
      <c r="AR35" s="26" t="str">
        <f ca="1">IF(AR34="","",IF(INDEX(INDIRECT("in_input"&amp;$B35),$E35,AR$28)="",0,INDEX(INDIRECT("in_input"&amp;$B35),$E35,AR$28)))</f>
        <v/>
      </c>
      <c r="AS35" s="26" t="str">
        <f ca="1">IF(AS34="","",IF(INDEX(INDIRECT("in_input"&amp;$B35),$E35,AS$28)="",0,INDEX(INDIRECT("in_input"&amp;$B35),$E35,AS$28)))</f>
        <v/>
      </c>
      <c r="AT35" s="26" t="str">
        <f ca="1">IF(AT34="","",IF(INDEX(INDIRECT("in_input"&amp;$B35),$E35,AT$28)="",0,INDEX(INDIRECT("in_input"&amp;$B35),$E35,AT$28)))</f>
        <v/>
      </c>
      <c r="AU35" s="26" t="str">
        <f ca="1">IF(AU34="","",IF(INDEX(INDIRECT("in_input"&amp;$B35),$E35,AU$28)="",0,INDEX(INDIRECT("in_input"&amp;$B35),$E35,AU$28)))</f>
        <v/>
      </c>
      <c r="AV35" s="26" t="str">
        <f ca="1">IF(AV34="","",IF(INDEX(INDIRECT("in_input"&amp;$B35),$E35,AV$28)="",0,INDEX(INDIRECT("in_input"&amp;$B35),$E35,AV$28)))</f>
        <v/>
      </c>
      <c r="AW35" s="26" t="str">
        <f ca="1">IF(AW34="","",IF(INDEX(INDIRECT("in_input"&amp;$B35),$E35,AW$28)="",0,INDEX(INDIRECT("in_input"&amp;$B35),$E35,AW$28)))</f>
        <v/>
      </c>
      <c r="AX35" s="26" t="str">
        <f ca="1">IF(AX34="","",IF(INDEX(INDIRECT("in_input"&amp;$B35),$E35,AX$28)="",0,INDEX(INDIRECT("in_input"&amp;$B35),$E35,AX$28)))</f>
        <v/>
      </c>
      <c r="AY35" s="26" t="str">
        <f ca="1">IF(AY34="","",IF(INDEX(INDIRECT("in_input"&amp;$B35),$E35,AY$28)="",0,INDEX(INDIRECT("in_input"&amp;$B35),$E35,AY$28)))</f>
        <v/>
      </c>
      <c r="AZ35" s="26" t="str">
        <f ca="1">IF(AZ34="","",IF(INDEX(INDIRECT("in_input"&amp;$B35),$E35,AZ$28)="",0,INDEX(INDIRECT("in_input"&amp;$B35),$E35,AZ$28)))</f>
        <v/>
      </c>
      <c r="BA35" s="26" t="str">
        <f ca="1">IF(BA34="","",IF(INDEX(INDIRECT("in_input"&amp;$B35),$E35,BA$28)="",0,INDEX(INDIRECT("in_input"&amp;$B35),$E35,BA$28)))</f>
        <v/>
      </c>
      <c r="BB35" s="26" t="str">
        <f ca="1">IF(BB34="","",IF(INDEX(INDIRECT("in_input"&amp;$B35),$E35,BB$28)="",0,INDEX(INDIRECT("in_input"&amp;$B35),$E35,BB$28)))</f>
        <v/>
      </c>
      <c r="BC35" s="26" t="str">
        <f ca="1">IF(BC34="","",IF(INDEX(INDIRECT("in_input"&amp;$B35),$E35,BC$28)="",0,INDEX(INDIRECT("in_input"&amp;$B35),$E35,BC$28)))</f>
        <v/>
      </c>
      <c r="BD35" s="27" t="str">
        <f ca="1">IF(BD34="","",IF(INDEX(INDIRECT("in_input"&amp;$B35),$E35,BD$28)="",0,INDEX(INDIRECT("in_input"&amp;$B35),$E35,BD$28)))</f>
        <v/>
      </c>
      <c r="BE35" s="205"/>
      <c r="BG35" s="15" t="s">
        <v>8</v>
      </c>
      <c r="BH35" s="123">
        <f>BG26</f>
        <v>0</v>
      </c>
      <c r="BI35" s="123" t="str">
        <f>BG27</f>
        <v>lei1834</v>
      </c>
      <c r="BJ35" s="222"/>
      <c r="BK35" s="123">
        <v>10</v>
      </c>
      <c r="BL35" s="16"/>
      <c r="BM35" s="38">
        <f ca="1">IF(BM34="","",IF(INDEX(INDIRECT("in_input"&amp;$B35),$E35,BM$28)="",0,INDEX(INDIRECT("in_input"&amp;$B35),$E35,BM$28)))</f>
        <v>0</v>
      </c>
      <c r="BN35" s="26" t="str">
        <f ca="1">IF(BN34="","",IF(INDEX(INDIRECT("in_input"&amp;$B35),$E35,BN$28)="",0,INDEX(INDIRECT("in_input"&amp;$B35),$E35,BN$28)))</f>
        <v/>
      </c>
      <c r="BO35" s="26" t="str">
        <f ca="1">IF(BO34="","",IF(INDEX(INDIRECT("in_input"&amp;$B35),$E35,BO$28)="",0,INDEX(INDIRECT("in_input"&amp;$B35),$E35,BO$28)))</f>
        <v/>
      </c>
      <c r="BP35" s="26" t="str">
        <f ca="1">IF(BP34="","",IF(INDEX(INDIRECT("in_input"&amp;$B35),$E35,BP$28)="",0,INDEX(INDIRECT("in_input"&amp;$B35),$E35,BP$28)))</f>
        <v/>
      </c>
      <c r="BQ35" s="26" t="str">
        <f ca="1">IF(BQ34="","",IF(INDEX(INDIRECT("in_input"&amp;$B35),$E35,BQ$28)="",0,INDEX(INDIRECT("in_input"&amp;$B35),$E35,BQ$28)))</f>
        <v/>
      </c>
      <c r="BR35" s="26" t="str">
        <f ca="1">IF(BR34="","",IF(INDEX(INDIRECT("in_input"&amp;$B35),$E35,BR$28)="",0,INDEX(INDIRECT("in_input"&amp;$B35),$E35,BR$28)))</f>
        <v/>
      </c>
      <c r="BS35" s="26" t="str">
        <f ca="1">IF(BS34="","",IF(INDEX(INDIRECT("in_input"&amp;$B35),$E35,BS$28)="",0,INDEX(INDIRECT("in_input"&amp;$B35),$E35,BS$28)))</f>
        <v/>
      </c>
      <c r="BT35" s="26" t="str">
        <f ca="1">IF(BT34="","",IF(INDEX(INDIRECT("in_input"&amp;$B35),$E35,BT$28)="",0,INDEX(INDIRECT("in_input"&amp;$B35),$E35,BT$28)))</f>
        <v/>
      </c>
      <c r="BU35" s="26" t="str">
        <f ca="1">IF(BU34="","",IF(INDEX(INDIRECT("in_input"&amp;$B35),$E35,BU$28)="",0,INDEX(INDIRECT("in_input"&amp;$B35),$E35,BU$28)))</f>
        <v/>
      </c>
      <c r="BV35" s="26" t="str">
        <f ca="1">IF(BV34="","",IF(INDEX(INDIRECT("in_input"&amp;$B35),$E35,BV$28)="",0,INDEX(INDIRECT("in_input"&amp;$B35),$E35,BV$28)))</f>
        <v/>
      </c>
      <c r="BW35" s="26" t="str">
        <f ca="1">IF(BW34="","",IF(INDEX(INDIRECT("in_input"&amp;$B35),$E35,BW$28)="",0,INDEX(INDIRECT("in_input"&amp;$B35),$E35,BW$28)))</f>
        <v/>
      </c>
      <c r="BX35" s="26" t="str">
        <f ca="1">IF(BX34="","",IF(INDEX(INDIRECT("in_input"&amp;$B35),$E35,BX$28)="",0,INDEX(INDIRECT("in_input"&amp;$B35),$E35,BX$28)))</f>
        <v/>
      </c>
      <c r="BY35" s="26" t="str">
        <f ca="1">IF(BY34="","",IF(INDEX(INDIRECT("in_input"&amp;$B35),$E35,BY$28)="",0,INDEX(INDIRECT("in_input"&amp;$B35),$E35,BY$28)))</f>
        <v/>
      </c>
      <c r="BZ35" s="26" t="str">
        <f ca="1">IF(BZ34="","",IF(INDEX(INDIRECT("in_input"&amp;$B35),$E35,BZ$28)="",0,INDEX(INDIRECT("in_input"&amp;$B35),$E35,BZ$28)))</f>
        <v/>
      </c>
      <c r="CA35" s="26" t="str">
        <f ca="1">IF(CA34="","",IF(INDEX(INDIRECT("in_input"&amp;$B35),$E35,CA$28)="",0,INDEX(INDIRECT("in_input"&amp;$B35),$E35,CA$28)))</f>
        <v/>
      </c>
      <c r="CB35" s="26" t="str">
        <f ca="1">IF(CB34="","",IF(INDEX(INDIRECT("in_input"&amp;$B35),$E35,CB$28)="",0,INDEX(INDIRECT("in_input"&amp;$B35),$E35,CB$28)))</f>
        <v/>
      </c>
      <c r="CC35" s="26" t="str">
        <f ca="1">IF(CC34="","",IF(INDEX(INDIRECT("in_input"&amp;$B35),$E35,CC$28)="",0,INDEX(INDIRECT("in_input"&amp;$B35),$E35,CC$28)))</f>
        <v/>
      </c>
      <c r="CD35" s="26" t="str">
        <f ca="1">IF(CD34="","",IF(INDEX(INDIRECT("in_input"&amp;$B35),$E35,CD$28)="",0,INDEX(INDIRECT("in_input"&amp;$B35),$E35,CD$28)))</f>
        <v/>
      </c>
      <c r="CE35" s="26" t="str">
        <f ca="1">IF(CE34="","",IF(INDEX(INDIRECT("in_input"&amp;$B35),$E35,CE$28)="",0,INDEX(INDIRECT("in_input"&amp;$B35),$E35,CE$28)))</f>
        <v/>
      </c>
      <c r="CF35" s="26" t="str">
        <f ca="1">IF(CF34="","",IF(INDEX(INDIRECT("in_input"&amp;$B35),$E35,CF$28)="",0,INDEX(INDIRECT("in_input"&amp;$B35),$E35,CF$28)))</f>
        <v/>
      </c>
      <c r="CG35" s="27" t="str">
        <f ca="1">IF(CG34="","",IF(INDEX(INDIRECT("in_input"&amp;$B35),$E35,CG$28)="",0,INDEX(INDIRECT("in_input"&amp;$B35),$E35,CG$28)))</f>
        <v/>
      </c>
      <c r="CH35" s="205"/>
      <c r="CJ35" s="15" t="s">
        <v>8</v>
      </c>
      <c r="CK35" s="123">
        <f>CJ26</f>
        <v>0</v>
      </c>
      <c r="CL35" s="123" t="str">
        <f>CJ27</f>
        <v>work3564</v>
      </c>
      <c r="CM35" s="222"/>
      <c r="CN35" s="123">
        <v>10</v>
      </c>
      <c r="CO35" s="16"/>
      <c r="CP35" s="38">
        <f ca="1">IF(CP34="","",IF(INDEX(INDIRECT("in_input"&amp;$B35),$E35,CP$28)="",0,INDEX(INDIRECT("in_input"&amp;$B35),$E35,CP$28)))</f>
        <v>0</v>
      </c>
      <c r="CQ35" s="26" t="str">
        <f ca="1">IF(CQ34="","",IF(INDEX(INDIRECT("in_input"&amp;$B35),$E35,CQ$28)="",0,INDEX(INDIRECT("in_input"&amp;$B35),$E35,CQ$28)))</f>
        <v/>
      </c>
      <c r="CR35" s="26" t="str">
        <f ca="1">IF(CR34="","",IF(INDEX(INDIRECT("in_input"&amp;$B35),$E35,CR$28)="",0,INDEX(INDIRECT("in_input"&amp;$B35),$E35,CR$28)))</f>
        <v/>
      </c>
      <c r="CS35" s="26" t="str">
        <f ca="1">IF(CS34="","",IF(INDEX(INDIRECT("in_input"&amp;$B35),$E35,CS$28)="",0,INDEX(INDIRECT("in_input"&amp;$B35),$E35,CS$28)))</f>
        <v/>
      </c>
      <c r="CT35" s="26" t="str">
        <f ca="1">IF(CT34="","",IF(INDEX(INDIRECT("in_input"&amp;$B35),$E35,CT$28)="",0,INDEX(INDIRECT("in_input"&amp;$B35),$E35,CT$28)))</f>
        <v/>
      </c>
      <c r="CU35" s="26" t="str">
        <f ca="1">IF(CU34="","",IF(INDEX(INDIRECT("in_input"&amp;$B35),$E35,CU$28)="",0,INDEX(INDIRECT("in_input"&amp;$B35),$E35,CU$28)))</f>
        <v/>
      </c>
      <c r="CV35" s="26" t="str">
        <f ca="1">IF(CV34="","",IF(INDEX(INDIRECT("in_input"&amp;$B35),$E35,CV$28)="",0,INDEX(INDIRECT("in_input"&amp;$B35),$E35,CV$28)))</f>
        <v/>
      </c>
      <c r="CW35" s="26" t="str">
        <f ca="1">IF(CW34="","",IF(INDEX(INDIRECT("in_input"&amp;$B35),$E35,CW$28)="",0,INDEX(INDIRECT("in_input"&amp;$B35),$E35,CW$28)))</f>
        <v/>
      </c>
      <c r="CX35" s="26" t="str">
        <f ca="1">IF(CX34="","",IF(INDEX(INDIRECT("in_input"&amp;$B35),$E35,CX$28)="",0,INDEX(INDIRECT("in_input"&amp;$B35),$E35,CX$28)))</f>
        <v/>
      </c>
      <c r="CY35" s="26" t="str">
        <f ca="1">IF(CY34="","",IF(INDEX(INDIRECT("in_input"&amp;$B35),$E35,CY$28)="",0,INDEX(INDIRECT("in_input"&amp;$B35),$E35,CY$28)))</f>
        <v/>
      </c>
      <c r="CZ35" s="26" t="str">
        <f ca="1">IF(CZ34="","",IF(INDEX(INDIRECT("in_input"&amp;$B35),$E35,CZ$28)="",0,INDEX(INDIRECT("in_input"&amp;$B35),$E35,CZ$28)))</f>
        <v/>
      </c>
      <c r="DA35" s="26" t="str">
        <f ca="1">IF(DA34="","",IF(INDEX(INDIRECT("in_input"&amp;$B35),$E35,DA$28)="",0,INDEX(INDIRECT("in_input"&amp;$B35),$E35,DA$28)))</f>
        <v/>
      </c>
      <c r="DB35" s="26" t="str">
        <f ca="1">IF(DB34="","",IF(INDEX(INDIRECT("in_input"&amp;$B35),$E35,DB$28)="",0,INDEX(INDIRECT("in_input"&amp;$B35),$E35,DB$28)))</f>
        <v/>
      </c>
      <c r="DC35" s="26" t="str">
        <f ca="1">IF(DC34="","",IF(INDEX(INDIRECT("in_input"&amp;$B35),$E35,DC$28)="",0,INDEX(INDIRECT("in_input"&amp;$B35),$E35,DC$28)))</f>
        <v/>
      </c>
      <c r="DD35" s="26" t="str">
        <f ca="1">IF(DD34="","",IF(INDEX(INDIRECT("in_input"&amp;$B35),$E35,DD$28)="",0,INDEX(INDIRECT("in_input"&amp;$B35),$E35,DD$28)))</f>
        <v/>
      </c>
      <c r="DE35" s="26" t="str">
        <f ca="1">IF(DE34="","",IF(INDEX(INDIRECT("in_input"&amp;$B35),$E35,DE$28)="",0,INDEX(INDIRECT("in_input"&amp;$B35),$E35,DE$28)))</f>
        <v/>
      </c>
      <c r="DF35" s="26" t="str">
        <f ca="1">IF(DF34="","",IF(INDEX(INDIRECT("in_input"&amp;$B35),$E35,DF$28)="",0,INDEX(INDIRECT("in_input"&amp;$B35),$E35,DF$28)))</f>
        <v/>
      </c>
      <c r="DG35" s="26" t="str">
        <f ca="1">IF(DG34="","",IF(INDEX(INDIRECT("in_input"&amp;$B35),$E35,DG$28)="",0,INDEX(INDIRECT("in_input"&amp;$B35),$E35,DG$28)))</f>
        <v/>
      </c>
      <c r="DH35" s="26" t="str">
        <f ca="1">IF(DH34="","",IF(INDEX(INDIRECT("in_input"&amp;$B35),$E35,DH$28)="",0,INDEX(INDIRECT("in_input"&amp;$B35),$E35,DH$28)))</f>
        <v/>
      </c>
      <c r="DI35" s="26" t="str">
        <f ca="1">IF(DI34="","",IF(INDEX(INDIRECT("in_input"&amp;$B35),$E35,DI$28)="",0,INDEX(INDIRECT("in_input"&amp;$B35),$E35,DI$28)))</f>
        <v/>
      </c>
      <c r="DJ35" s="27" t="str">
        <f ca="1">IF(DJ34="","",IF(INDEX(INDIRECT("in_input"&amp;$B35),$E35,DJ$28)="",0,INDEX(INDIRECT("in_input"&amp;$B35),$E35,DJ$28)))</f>
        <v/>
      </c>
      <c r="DK35" s="205"/>
      <c r="DM35" s="15" t="s">
        <v>8</v>
      </c>
      <c r="DN35" s="123">
        <f>DM26</f>
        <v>0</v>
      </c>
      <c r="DO35" s="123" t="str">
        <f>DM27</f>
        <v>shop3564</v>
      </c>
      <c r="DP35" s="222"/>
      <c r="DQ35" s="123">
        <v>10</v>
      </c>
      <c r="DR35" s="16"/>
      <c r="DS35" s="38">
        <f ca="1">IF(DS34="","",IF(INDEX(INDIRECT("in_input"&amp;$B35),$E35,DS$28)="",0,INDEX(INDIRECT("in_input"&amp;$B35),$E35,DS$28)))</f>
        <v>0</v>
      </c>
      <c r="DT35" s="26" t="str">
        <f ca="1">IF(DT34="","",IF(INDEX(INDIRECT("in_input"&amp;$B35),$E35,DT$28)="",0,INDEX(INDIRECT("in_input"&amp;$B35),$E35,DT$28)))</f>
        <v/>
      </c>
      <c r="DU35" s="26" t="str">
        <f ca="1">IF(DU34="","",IF(INDEX(INDIRECT("in_input"&amp;$B35),$E35,DU$28)="",0,INDEX(INDIRECT("in_input"&amp;$B35),$E35,DU$28)))</f>
        <v/>
      </c>
      <c r="DV35" s="26" t="str">
        <f ca="1">IF(DV34="","",IF(INDEX(INDIRECT("in_input"&amp;$B35),$E35,DV$28)="",0,INDEX(INDIRECT("in_input"&amp;$B35),$E35,DV$28)))</f>
        <v/>
      </c>
      <c r="DW35" s="26" t="str">
        <f ca="1">IF(DW34="","",IF(INDEX(INDIRECT("in_input"&amp;$B35),$E35,DW$28)="",0,INDEX(INDIRECT("in_input"&amp;$B35),$E35,DW$28)))</f>
        <v/>
      </c>
      <c r="DX35" s="26" t="str">
        <f ca="1">IF(DX34="","",IF(INDEX(INDIRECT("in_input"&amp;$B35),$E35,DX$28)="",0,INDEX(INDIRECT("in_input"&amp;$B35),$E35,DX$28)))</f>
        <v/>
      </c>
      <c r="DY35" s="26" t="str">
        <f ca="1">IF(DY34="","",IF(INDEX(INDIRECT("in_input"&amp;$B35),$E35,DY$28)="",0,INDEX(INDIRECT("in_input"&amp;$B35),$E35,DY$28)))</f>
        <v/>
      </c>
      <c r="DZ35" s="26" t="str">
        <f ca="1">IF(DZ34="","",IF(INDEX(INDIRECT("in_input"&amp;$B35),$E35,DZ$28)="",0,INDEX(INDIRECT("in_input"&amp;$B35),$E35,DZ$28)))</f>
        <v/>
      </c>
      <c r="EA35" s="26" t="str">
        <f ca="1">IF(EA34="","",IF(INDEX(INDIRECT("in_input"&amp;$B35),$E35,EA$28)="",0,INDEX(INDIRECT("in_input"&amp;$B35),$E35,EA$28)))</f>
        <v/>
      </c>
      <c r="EB35" s="26" t="str">
        <f ca="1">IF(EB34="","",IF(INDEX(INDIRECT("in_input"&amp;$B35),$E35,EB$28)="",0,INDEX(INDIRECT("in_input"&amp;$B35),$E35,EB$28)))</f>
        <v/>
      </c>
      <c r="EC35" s="26" t="str">
        <f ca="1">IF(EC34="","",IF(INDEX(INDIRECT("in_input"&amp;$B35),$E35,EC$28)="",0,INDEX(INDIRECT("in_input"&amp;$B35),$E35,EC$28)))</f>
        <v/>
      </c>
      <c r="ED35" s="26" t="str">
        <f ca="1">IF(ED34="","",IF(INDEX(INDIRECT("in_input"&amp;$B35),$E35,ED$28)="",0,INDEX(INDIRECT("in_input"&amp;$B35),$E35,ED$28)))</f>
        <v/>
      </c>
      <c r="EE35" s="26" t="str">
        <f ca="1">IF(EE34="","",IF(INDEX(INDIRECT("in_input"&amp;$B35),$E35,EE$28)="",0,INDEX(INDIRECT("in_input"&amp;$B35),$E35,EE$28)))</f>
        <v/>
      </c>
      <c r="EF35" s="26" t="str">
        <f ca="1">IF(EF34="","",IF(INDEX(INDIRECT("in_input"&amp;$B35),$E35,EF$28)="",0,INDEX(INDIRECT("in_input"&amp;$B35),$E35,EF$28)))</f>
        <v/>
      </c>
      <c r="EG35" s="26" t="str">
        <f ca="1">IF(EG34="","",IF(INDEX(INDIRECT("in_input"&amp;$B35),$E35,EG$28)="",0,INDEX(INDIRECT("in_input"&amp;$B35),$E35,EG$28)))</f>
        <v/>
      </c>
      <c r="EH35" s="26" t="str">
        <f ca="1">IF(EH34="","",IF(INDEX(INDIRECT("in_input"&amp;$B35),$E35,EH$28)="",0,INDEX(INDIRECT("in_input"&amp;$B35),$E35,EH$28)))</f>
        <v/>
      </c>
      <c r="EI35" s="26" t="str">
        <f ca="1">IF(EI34="","",IF(INDEX(INDIRECT("in_input"&amp;$B35),$E35,EI$28)="",0,INDEX(INDIRECT("in_input"&amp;$B35),$E35,EI$28)))</f>
        <v/>
      </c>
      <c r="EJ35" s="26" t="str">
        <f ca="1">IF(EJ34="","",IF(INDEX(INDIRECT("in_input"&amp;$B35),$E35,EJ$28)="",0,INDEX(INDIRECT("in_input"&amp;$B35),$E35,EJ$28)))</f>
        <v/>
      </c>
      <c r="EK35" s="26" t="str">
        <f ca="1">IF(EK34="","",IF(INDEX(INDIRECT("in_input"&amp;$B35),$E35,EK$28)="",0,INDEX(INDIRECT("in_input"&amp;$B35),$E35,EK$28)))</f>
        <v/>
      </c>
      <c r="EL35" s="26" t="str">
        <f ca="1">IF(EL34="","",IF(INDEX(INDIRECT("in_input"&amp;$B35),$E35,EL$28)="",0,INDEX(INDIRECT("in_input"&amp;$B35),$E35,EL$28)))</f>
        <v/>
      </c>
      <c r="EM35" s="27" t="str">
        <f ca="1">IF(EM34="","",IF(INDEX(INDIRECT("in_input"&amp;$B35),$E35,EM$28)="",0,INDEX(INDIRECT("in_input"&amp;$B35),$E35,EM$28)))</f>
        <v/>
      </c>
      <c r="EN35" s="205"/>
      <c r="EP35" s="15" t="s">
        <v>8</v>
      </c>
      <c r="EQ35" s="123">
        <f>EP26</f>
        <v>0</v>
      </c>
      <c r="ER35" s="123" t="str">
        <f>EP27</f>
        <v>lei3564</v>
      </c>
      <c r="ES35" s="222"/>
      <c r="ET35" s="123">
        <v>10</v>
      </c>
      <c r="EU35" s="16"/>
      <c r="EV35" s="38">
        <f ca="1">IF(EV34="","",IF(INDEX(INDIRECT("in_input"&amp;$B35),$E35,EV$28)="",0,INDEX(INDIRECT("in_input"&amp;$B35),$E35,EV$28)))</f>
        <v>0</v>
      </c>
      <c r="EW35" s="26" t="str">
        <f ca="1">IF(EW34="","",IF(INDEX(INDIRECT("in_input"&amp;$B35),$E35,EW$28)="",0,INDEX(INDIRECT("in_input"&amp;$B35),$E35,EW$28)))</f>
        <v/>
      </c>
      <c r="EX35" s="26" t="str">
        <f ca="1">IF(EX34="","",IF(INDEX(INDIRECT("in_input"&amp;$B35),$E35,EX$28)="",0,INDEX(INDIRECT("in_input"&amp;$B35),$E35,EX$28)))</f>
        <v/>
      </c>
      <c r="EY35" s="26" t="str">
        <f ca="1">IF(EY34="","",IF(INDEX(INDIRECT("in_input"&amp;$B35),$E35,EY$28)="",0,INDEX(INDIRECT("in_input"&amp;$B35),$E35,EY$28)))</f>
        <v/>
      </c>
      <c r="EZ35" s="26" t="str">
        <f ca="1">IF(EZ34="","",IF(INDEX(INDIRECT("in_input"&amp;$B35),$E35,EZ$28)="",0,INDEX(INDIRECT("in_input"&amp;$B35),$E35,EZ$28)))</f>
        <v/>
      </c>
      <c r="FA35" s="26" t="str">
        <f ca="1">IF(FA34="","",IF(INDEX(INDIRECT("in_input"&amp;$B35),$E35,FA$28)="",0,INDEX(INDIRECT("in_input"&amp;$B35),$E35,FA$28)))</f>
        <v/>
      </c>
      <c r="FB35" s="26" t="str">
        <f ca="1">IF(FB34="","",IF(INDEX(INDIRECT("in_input"&amp;$B35),$E35,FB$28)="",0,INDEX(INDIRECT("in_input"&amp;$B35),$E35,FB$28)))</f>
        <v/>
      </c>
      <c r="FC35" s="26" t="str">
        <f ca="1">IF(FC34="","",IF(INDEX(INDIRECT("in_input"&amp;$B35),$E35,FC$28)="",0,INDEX(INDIRECT("in_input"&amp;$B35),$E35,FC$28)))</f>
        <v/>
      </c>
      <c r="FD35" s="26" t="str">
        <f ca="1">IF(FD34="","",IF(INDEX(INDIRECT("in_input"&amp;$B35),$E35,FD$28)="",0,INDEX(INDIRECT("in_input"&amp;$B35),$E35,FD$28)))</f>
        <v/>
      </c>
      <c r="FE35" s="26" t="str">
        <f ca="1">IF(FE34="","",IF(INDEX(INDIRECT("in_input"&amp;$B35),$E35,FE$28)="",0,INDEX(INDIRECT("in_input"&amp;$B35),$E35,FE$28)))</f>
        <v/>
      </c>
      <c r="FF35" s="26" t="str">
        <f ca="1">IF(FF34="","",IF(INDEX(INDIRECT("in_input"&amp;$B35),$E35,FF$28)="",0,INDEX(INDIRECT("in_input"&amp;$B35),$E35,FF$28)))</f>
        <v/>
      </c>
      <c r="FG35" s="26" t="str">
        <f ca="1">IF(FG34="","",IF(INDEX(INDIRECT("in_input"&amp;$B35),$E35,FG$28)="",0,INDEX(INDIRECT("in_input"&amp;$B35),$E35,FG$28)))</f>
        <v/>
      </c>
      <c r="FH35" s="26" t="str">
        <f ca="1">IF(FH34="","",IF(INDEX(INDIRECT("in_input"&amp;$B35),$E35,FH$28)="",0,INDEX(INDIRECT("in_input"&amp;$B35),$E35,FH$28)))</f>
        <v/>
      </c>
      <c r="FI35" s="26" t="str">
        <f ca="1">IF(FI34="","",IF(INDEX(INDIRECT("in_input"&amp;$B35),$E35,FI$28)="",0,INDEX(INDIRECT("in_input"&amp;$B35),$E35,FI$28)))</f>
        <v/>
      </c>
      <c r="FJ35" s="26" t="str">
        <f ca="1">IF(FJ34="","",IF(INDEX(INDIRECT("in_input"&amp;$B35),$E35,FJ$28)="",0,INDEX(INDIRECT("in_input"&amp;$B35),$E35,FJ$28)))</f>
        <v/>
      </c>
      <c r="FK35" s="26" t="str">
        <f ca="1">IF(FK34="","",IF(INDEX(INDIRECT("in_input"&amp;$B35),$E35,FK$28)="",0,INDEX(INDIRECT("in_input"&amp;$B35),$E35,FK$28)))</f>
        <v/>
      </c>
      <c r="FL35" s="26" t="str">
        <f ca="1">IF(FL34="","",IF(INDEX(INDIRECT("in_input"&amp;$B35),$E35,FL$28)="",0,INDEX(INDIRECT("in_input"&amp;$B35),$E35,FL$28)))</f>
        <v/>
      </c>
      <c r="FM35" s="26" t="str">
        <f ca="1">IF(FM34="","",IF(INDEX(INDIRECT("in_input"&amp;$B35),$E35,FM$28)="",0,INDEX(INDIRECT("in_input"&amp;$B35),$E35,FM$28)))</f>
        <v/>
      </c>
      <c r="FN35" s="26" t="str">
        <f ca="1">IF(FN34="","",IF(INDEX(INDIRECT("in_input"&amp;$B35),$E35,FN$28)="",0,INDEX(INDIRECT("in_input"&amp;$B35),$E35,FN$28)))</f>
        <v/>
      </c>
      <c r="FO35" s="26" t="str">
        <f ca="1">IF(FO34="","",IF(INDEX(INDIRECT("in_input"&amp;$B35),$E35,FO$28)="",0,INDEX(INDIRECT("in_input"&amp;$B35),$E35,FO$28)))</f>
        <v/>
      </c>
      <c r="FP35" s="27" t="str">
        <f ca="1">IF(FP34="","",IF(INDEX(INDIRECT("in_input"&amp;$B35),$E35,FP$28)="",0,INDEX(INDIRECT("in_input"&amp;$B35),$E35,FP$28)))</f>
        <v/>
      </c>
      <c r="FQ35" s="205"/>
      <c r="FS35" s="15" t="s">
        <v>8</v>
      </c>
      <c r="FT35" s="123">
        <f>FS26</f>
        <v>0</v>
      </c>
      <c r="FU35" s="123" t="str">
        <f>FS27</f>
        <v>shop65</v>
      </c>
      <c r="FV35" s="222"/>
      <c r="FW35" s="123">
        <v>10</v>
      </c>
      <c r="FX35" s="16"/>
      <c r="FY35" s="38">
        <f ca="1">IF(FY34="","",IF(INDEX(INDIRECT("in_input"&amp;$B35),$E35,FY$28)="",0,INDEX(INDIRECT("in_input"&amp;$B35),$E35,FY$28)))</f>
        <v>0</v>
      </c>
      <c r="FZ35" s="26" t="str">
        <f ca="1">IF(FZ34="","",IF(INDEX(INDIRECT("in_input"&amp;$B35),$E35,FZ$28)="",0,INDEX(INDIRECT("in_input"&amp;$B35),$E35,FZ$28)))</f>
        <v/>
      </c>
      <c r="GA35" s="26" t="str">
        <f ca="1">IF(GA34="","",IF(INDEX(INDIRECT("in_input"&amp;$B35),$E35,GA$28)="",0,INDEX(INDIRECT("in_input"&amp;$B35),$E35,GA$28)))</f>
        <v/>
      </c>
      <c r="GB35" s="26" t="str">
        <f ca="1">IF(GB34="","",IF(INDEX(INDIRECT("in_input"&amp;$B35),$E35,GB$28)="",0,INDEX(INDIRECT("in_input"&amp;$B35),$E35,GB$28)))</f>
        <v/>
      </c>
      <c r="GC35" s="26" t="str">
        <f ca="1">IF(GC34="","",IF(INDEX(INDIRECT("in_input"&amp;$B35),$E35,GC$28)="",0,INDEX(INDIRECT("in_input"&amp;$B35),$E35,GC$28)))</f>
        <v/>
      </c>
      <c r="GD35" s="26" t="str">
        <f ca="1">IF(GD34="","",IF(INDEX(INDIRECT("in_input"&amp;$B35),$E35,GD$28)="",0,INDEX(INDIRECT("in_input"&amp;$B35),$E35,GD$28)))</f>
        <v/>
      </c>
      <c r="GE35" s="26" t="str">
        <f ca="1">IF(GE34="","",IF(INDEX(INDIRECT("in_input"&amp;$B35),$E35,GE$28)="",0,INDEX(INDIRECT("in_input"&amp;$B35),$E35,GE$28)))</f>
        <v/>
      </c>
      <c r="GF35" s="26" t="str">
        <f ca="1">IF(GF34="","",IF(INDEX(INDIRECT("in_input"&amp;$B35),$E35,GF$28)="",0,INDEX(INDIRECT("in_input"&amp;$B35),$E35,GF$28)))</f>
        <v/>
      </c>
      <c r="GG35" s="26" t="str">
        <f ca="1">IF(GG34="","",IF(INDEX(INDIRECT("in_input"&amp;$B35),$E35,GG$28)="",0,INDEX(INDIRECT("in_input"&amp;$B35),$E35,GG$28)))</f>
        <v/>
      </c>
      <c r="GH35" s="26" t="str">
        <f ca="1">IF(GH34="","",IF(INDEX(INDIRECT("in_input"&amp;$B35),$E35,GH$28)="",0,INDEX(INDIRECT("in_input"&amp;$B35),$E35,GH$28)))</f>
        <v/>
      </c>
      <c r="GI35" s="26" t="str">
        <f ca="1">IF(GI34="","",IF(INDEX(INDIRECT("in_input"&amp;$B35),$E35,GI$28)="",0,INDEX(INDIRECT("in_input"&amp;$B35),$E35,GI$28)))</f>
        <v/>
      </c>
      <c r="GJ35" s="26" t="str">
        <f ca="1">IF(GJ34="","",IF(INDEX(INDIRECT("in_input"&amp;$B35),$E35,GJ$28)="",0,INDEX(INDIRECT("in_input"&amp;$B35),$E35,GJ$28)))</f>
        <v/>
      </c>
      <c r="GK35" s="26" t="str">
        <f ca="1">IF(GK34="","",IF(INDEX(INDIRECT("in_input"&amp;$B35),$E35,GK$28)="",0,INDEX(INDIRECT("in_input"&amp;$B35),$E35,GK$28)))</f>
        <v/>
      </c>
      <c r="GL35" s="26" t="str">
        <f ca="1">IF(GL34="","",IF(INDEX(INDIRECT("in_input"&amp;$B35),$E35,GL$28)="",0,INDEX(INDIRECT("in_input"&amp;$B35),$E35,GL$28)))</f>
        <v/>
      </c>
      <c r="GM35" s="26" t="str">
        <f ca="1">IF(GM34="","",IF(INDEX(INDIRECT("in_input"&amp;$B35),$E35,GM$28)="",0,INDEX(INDIRECT("in_input"&amp;$B35),$E35,GM$28)))</f>
        <v/>
      </c>
      <c r="GN35" s="26" t="str">
        <f ca="1">IF(GN34="","",IF(INDEX(INDIRECT("in_input"&amp;$B35),$E35,GN$28)="",0,INDEX(INDIRECT("in_input"&amp;$B35),$E35,GN$28)))</f>
        <v/>
      </c>
      <c r="GO35" s="26" t="str">
        <f ca="1">IF(GO34="","",IF(INDEX(INDIRECT("in_input"&amp;$B35),$E35,GO$28)="",0,INDEX(INDIRECT("in_input"&amp;$B35),$E35,GO$28)))</f>
        <v/>
      </c>
      <c r="GP35" s="26" t="str">
        <f ca="1">IF(GP34="","",IF(INDEX(INDIRECT("in_input"&amp;$B35),$E35,GP$28)="",0,INDEX(INDIRECT("in_input"&amp;$B35),$E35,GP$28)))</f>
        <v/>
      </c>
      <c r="GQ35" s="26" t="str">
        <f ca="1">IF(GQ34="","",IF(INDEX(INDIRECT("in_input"&amp;$B35),$E35,GQ$28)="",0,INDEX(INDIRECT("in_input"&amp;$B35),$E35,GQ$28)))</f>
        <v/>
      </c>
      <c r="GR35" s="26" t="str">
        <f ca="1">IF(GR34="","",IF(INDEX(INDIRECT("in_input"&amp;$B35),$E35,GR$28)="",0,INDEX(INDIRECT("in_input"&amp;$B35),$E35,GR$28)))</f>
        <v/>
      </c>
      <c r="GS35" s="27" t="str">
        <f ca="1">IF(GS34="","",IF(INDEX(INDIRECT("in_input"&amp;$B35),$E35,GS$28)="",0,INDEX(INDIRECT("in_input"&amp;$B35),$E35,GS$28)))</f>
        <v/>
      </c>
      <c r="GT35" s="205"/>
      <c r="GV35" s="15" t="s">
        <v>8</v>
      </c>
      <c r="GW35" s="123">
        <f>GV26</f>
        <v>0</v>
      </c>
      <c r="GX35" s="123" t="str">
        <f>GV27</f>
        <v>lei65</v>
      </c>
      <c r="GY35" s="222"/>
      <c r="GZ35" s="123">
        <v>10</v>
      </c>
      <c r="HA35" s="16"/>
      <c r="HB35" s="38">
        <f ca="1">IF(HB34="","",IF(INDEX(INDIRECT("in_input"&amp;$B35),$E35,HB$28)="",0,INDEX(INDIRECT("in_input"&amp;$B35),$E35,HB$28)))</f>
        <v>0</v>
      </c>
      <c r="HC35" s="26" t="str">
        <f ca="1">IF(HC34="","",IF(INDEX(INDIRECT("in_input"&amp;$B35),$E35,HC$28)="",0,INDEX(INDIRECT("in_input"&amp;$B35),$E35,HC$28)))</f>
        <v/>
      </c>
      <c r="HD35" s="26" t="str">
        <f ca="1">IF(HD34="","",IF(INDEX(INDIRECT("in_input"&amp;$B35),$E35,HD$28)="",0,INDEX(INDIRECT("in_input"&amp;$B35),$E35,HD$28)))</f>
        <v/>
      </c>
      <c r="HE35" s="26" t="str">
        <f ca="1">IF(HE34="","",IF(INDEX(INDIRECT("in_input"&amp;$B35),$E35,HE$28)="",0,INDEX(INDIRECT("in_input"&amp;$B35),$E35,HE$28)))</f>
        <v/>
      </c>
      <c r="HF35" s="26" t="str">
        <f ca="1">IF(HF34="","",IF(INDEX(INDIRECT("in_input"&amp;$B35),$E35,HF$28)="",0,INDEX(INDIRECT("in_input"&amp;$B35),$E35,HF$28)))</f>
        <v/>
      </c>
      <c r="HG35" s="26" t="str">
        <f ca="1">IF(HG34="","",IF(INDEX(INDIRECT("in_input"&amp;$B35),$E35,HG$28)="",0,INDEX(INDIRECT("in_input"&amp;$B35),$E35,HG$28)))</f>
        <v/>
      </c>
      <c r="HH35" s="26" t="str">
        <f ca="1">IF(HH34="","",IF(INDEX(INDIRECT("in_input"&amp;$B35),$E35,HH$28)="",0,INDEX(INDIRECT("in_input"&amp;$B35),$E35,HH$28)))</f>
        <v/>
      </c>
      <c r="HI35" s="26" t="str">
        <f ca="1">IF(HI34="","",IF(INDEX(INDIRECT("in_input"&amp;$B35),$E35,HI$28)="",0,INDEX(INDIRECT("in_input"&amp;$B35),$E35,HI$28)))</f>
        <v/>
      </c>
      <c r="HJ35" s="26" t="str">
        <f ca="1">IF(HJ34="","",IF(INDEX(INDIRECT("in_input"&amp;$B35),$E35,HJ$28)="",0,INDEX(INDIRECT("in_input"&amp;$B35),$E35,HJ$28)))</f>
        <v/>
      </c>
      <c r="HK35" s="26" t="str">
        <f ca="1">IF(HK34="","",IF(INDEX(INDIRECT("in_input"&amp;$B35),$E35,HK$28)="",0,INDEX(INDIRECT("in_input"&amp;$B35),$E35,HK$28)))</f>
        <v/>
      </c>
      <c r="HL35" s="26" t="str">
        <f ca="1">IF(HL34="","",IF(INDEX(INDIRECT("in_input"&amp;$B35),$E35,HL$28)="",0,INDEX(INDIRECT("in_input"&amp;$B35),$E35,HL$28)))</f>
        <v/>
      </c>
      <c r="HM35" s="26" t="str">
        <f ca="1">IF(HM34="","",IF(INDEX(INDIRECT("in_input"&amp;$B35),$E35,HM$28)="",0,INDEX(INDIRECT("in_input"&amp;$B35),$E35,HM$28)))</f>
        <v/>
      </c>
      <c r="HN35" s="26" t="str">
        <f ca="1">IF(HN34="","",IF(INDEX(INDIRECT("in_input"&amp;$B35),$E35,HN$28)="",0,INDEX(INDIRECT("in_input"&amp;$B35),$E35,HN$28)))</f>
        <v/>
      </c>
      <c r="HO35" s="26" t="str">
        <f ca="1">IF(HO34="","",IF(INDEX(INDIRECT("in_input"&amp;$B35),$E35,HO$28)="",0,INDEX(INDIRECT("in_input"&amp;$B35),$E35,HO$28)))</f>
        <v/>
      </c>
      <c r="HP35" s="26" t="str">
        <f ca="1">IF(HP34="","",IF(INDEX(INDIRECT("in_input"&amp;$B35),$E35,HP$28)="",0,INDEX(INDIRECT("in_input"&amp;$B35),$E35,HP$28)))</f>
        <v/>
      </c>
      <c r="HQ35" s="26" t="str">
        <f ca="1">IF(HQ34="","",IF(INDEX(INDIRECT("in_input"&amp;$B35),$E35,HQ$28)="",0,INDEX(INDIRECT("in_input"&amp;$B35),$E35,HQ$28)))</f>
        <v/>
      </c>
      <c r="HR35" s="26" t="str">
        <f ca="1">IF(HR34="","",IF(INDEX(INDIRECT("in_input"&amp;$B35),$E35,HR$28)="",0,INDEX(INDIRECT("in_input"&amp;$B35),$E35,HR$28)))</f>
        <v/>
      </c>
      <c r="HS35" s="26" t="str">
        <f ca="1">IF(HS34="","",IF(INDEX(INDIRECT("in_input"&amp;$B35),$E35,HS$28)="",0,INDEX(INDIRECT("in_input"&amp;$B35),$E35,HS$28)))</f>
        <v/>
      </c>
      <c r="HT35" s="26" t="str">
        <f ca="1">IF(HT34="","",IF(INDEX(INDIRECT("in_input"&amp;$B35),$E35,HT$28)="",0,INDEX(INDIRECT("in_input"&amp;$B35),$E35,HT$28)))</f>
        <v/>
      </c>
      <c r="HU35" s="26" t="str">
        <f ca="1">IF(HU34="","",IF(INDEX(INDIRECT("in_input"&amp;$B35),$E35,HU$28)="",0,INDEX(INDIRECT("in_input"&amp;$B35),$E35,HU$28)))</f>
        <v/>
      </c>
      <c r="HV35" s="27" t="str">
        <f ca="1">IF(HV34="","",IF(INDEX(INDIRECT("in_input"&amp;$B35),$E35,HV$28)="",0,INDEX(INDIRECT("in_input"&amp;$B35),$E35,HV$28)))</f>
        <v/>
      </c>
      <c r="HW35" s="205"/>
    </row>
    <row r="36" spans="1:231" ht="15">
      <c r="A36" s="17" t="s">
        <v>36</v>
      </c>
      <c r="B36" s="124">
        <f>A26</f>
        <v>0</v>
      </c>
      <c r="C36" s="124" t="str">
        <f>A27</f>
        <v>work1834</v>
      </c>
      <c r="D36" s="223"/>
      <c r="E36" s="124"/>
      <c r="F36" s="11"/>
      <c r="G36" s="39">
        <f ca="1">IF(G33="yes",100,100*(INDEX(i_in,MATCH(G29,atts,0),MATCH(C36,segs,0))+INDEX(i_in,MATCH(G30,atts,0),MATCH(C36,segs,0))+INDEX(i_in,MATCH(G31,atts,0),MATCH(C36,segs,0))+INDEX(i_in,MATCH(G32,atts,0),MATCH(C36,segs,0)))/maxI)</f>
        <v>112.09220231213874</v>
      </c>
      <c r="H36" s="28">
        <f ca="1">IF(H33="yes",100,100*(INDEX(i_in,MATCH(H29,atts,0),MATCH(C36,segs,0))+INDEX(i_in,MATCH(H30,atts,0),MATCH(C36,segs,0))+INDEX(i_in,MATCH(H31,atts,0),MATCH(C36,segs,0))+INDEX(i_in,MATCH(H32,atts,0),MATCH(C36,segs,0)))/maxI)</f>
        <v>112.09220231213874</v>
      </c>
      <c r="I36" s="28">
        <f ca="1">IF(I33="yes",100,100*(INDEX(i_in,MATCH(I29,atts,0),MATCH(C36,segs,0))+INDEX(i_in,MATCH(I30,atts,0),MATCH(C36,segs,0))+INDEX(i_in,MATCH(I31,atts,0),MATCH(C36,segs,0))+INDEX(i_in,MATCH(I32,atts,0),MATCH(C36,segs,0)))/maxI)</f>
        <v>112.09220231213874</v>
      </c>
      <c r="J36" s="28">
        <f ca="1">IF(J33="yes",100,100*(INDEX(i_in,MATCH(J29,atts,0),MATCH(C36,segs,0))+INDEX(i_in,MATCH(J30,atts,0),MATCH(C36,segs,0))+INDEX(i_in,MATCH(J31,atts,0),MATCH(C36,segs,0))+INDEX(i_in,MATCH(J32,atts,0),MATCH(C36,segs,0)))/maxI)</f>
        <v>112.09220231213874</v>
      </c>
      <c r="K36" s="28">
        <f ca="1">IF(K33="yes",100,100*(INDEX(i_in,MATCH(K29,atts,0),MATCH(C36,segs,0))+INDEX(i_in,MATCH(K30,atts,0),MATCH(C36,segs,0))+INDEX(i_in,MATCH(K31,atts,0),MATCH(C36,segs,0))+INDEX(i_in,MATCH(K32,atts,0),MATCH(C36,segs,0)))/maxI)</f>
        <v>112.09220231213874</v>
      </c>
      <c r="L36" s="28">
        <f ca="1">IF(L33="yes",100,100*(INDEX(i_in,MATCH(L29,atts,0),MATCH(C36,segs,0))+INDEX(i_in,MATCH(L30,atts,0),MATCH(C36,segs,0))+INDEX(i_in,MATCH(L31,atts,0),MATCH(C36,segs,0))+INDEX(i_in,MATCH(L32,atts,0),MATCH(C36,segs,0)))/maxI)</f>
        <v>112.09220231213874</v>
      </c>
      <c r="M36" s="28">
        <f ca="1">IF(M33="yes",100,100*(INDEX(i_in,MATCH(M29,atts,0),MATCH(C36,segs,0))+INDEX(i_in,MATCH(M30,atts,0),MATCH(C36,segs,0))+INDEX(i_in,MATCH(M31,atts,0),MATCH(C36,segs,0))+INDEX(i_in,MATCH(M32,atts,0),MATCH(C36,segs,0)))/maxI)</f>
        <v>112.09220231213874</v>
      </c>
      <c r="N36" s="28">
        <f ca="1">IF(N33="yes",100,100*(INDEX(i_in,MATCH(N29,atts,0),MATCH(C36,segs,0))+INDEX(i_in,MATCH(N30,atts,0),MATCH(C36,segs,0))+INDEX(i_in,MATCH(N31,atts,0),MATCH(C36,segs,0))+INDEX(i_in,MATCH(N32,atts,0),MATCH(C36,segs,0)))/maxI)</f>
        <v>112.09220231213874</v>
      </c>
      <c r="O36" s="28">
        <f ca="1">IF(O33="yes",100,100*(INDEX(i_in,MATCH(O29,atts,0),MATCH(C36,segs,0))+INDEX(i_in,MATCH(O30,atts,0),MATCH(C36,segs,0))+INDEX(i_in,MATCH(O31,atts,0),MATCH(C36,segs,0))+INDEX(i_in,MATCH(O32,atts,0),MATCH(C36,segs,0)))/maxI)</f>
        <v>112.09220231213874</v>
      </c>
      <c r="P36" s="28">
        <f ca="1">IF(P33="yes",100,100*(INDEX(i_in,MATCH(P29,atts,0),MATCH(C36,segs,0))+INDEX(i_in,MATCH(P30,atts,0),MATCH(C36,segs,0))+INDEX(i_in,MATCH(P31,atts,0),MATCH(C36,segs,0))+INDEX(i_in,MATCH(P32,atts,0),MATCH(C36,segs,0)))/maxI)</f>
        <v>112.09220231213874</v>
      </c>
      <c r="Q36" s="28">
        <f ca="1">IF(Q33="yes",100,100*(INDEX(i_in,MATCH(Q29,atts,0),MATCH(C36,segs,0))+INDEX(i_in,MATCH(Q30,atts,0),MATCH(C36,segs,0))+INDEX(i_in,MATCH(Q31,atts,0),MATCH(C36,segs,0))+INDEX(i_in,MATCH(Q32,atts,0),MATCH(C36,segs,0)))/maxI)</f>
        <v>112.09220231213874</v>
      </c>
      <c r="R36" s="28">
        <f ca="1">IF(R33="yes",100,100*(INDEX(i_in,MATCH(R29,atts,0),MATCH(C36,segs,0))+INDEX(i_in,MATCH(R30,atts,0),MATCH(C36,segs,0))+INDEX(i_in,MATCH(R31,atts,0),MATCH(C36,segs,0))+INDEX(i_in,MATCH(R32,atts,0),MATCH(C36,segs,0)))/maxI)</f>
        <v>112.09220231213874</v>
      </c>
      <c r="S36" s="28">
        <f ca="1">IF(S33="yes",100,100*(INDEX(i_in,MATCH(S29,atts,0),MATCH(C36,segs,0))+INDEX(i_in,MATCH(S30,atts,0),MATCH(C36,segs,0))+INDEX(i_in,MATCH(S31,atts,0),MATCH(C36,segs,0))+INDEX(i_in,MATCH(S32,atts,0),MATCH(C36,segs,0)))/maxI)</f>
        <v>112.09220231213874</v>
      </c>
      <c r="T36" s="28">
        <f ca="1">IF(T33="yes",100,100*(INDEX(i_in,MATCH(T29,atts,0),MATCH(C36,segs,0))+INDEX(i_in,MATCH(T30,atts,0),MATCH(C36,segs,0))+INDEX(i_in,MATCH(T31,atts,0),MATCH(C36,segs,0))+INDEX(i_in,MATCH(T32,atts,0),MATCH(C36,segs,0)))/maxI)</f>
        <v>112.09220231213874</v>
      </c>
      <c r="U36" s="28">
        <f ca="1">IF(U33="yes",100,100*(INDEX(i_in,MATCH(U29,atts,0),MATCH(C36,segs,0))+INDEX(i_in,MATCH(U30,atts,0),MATCH(C36,segs,0))+INDEX(i_in,MATCH(U31,atts,0),MATCH(C36,segs,0))+INDEX(i_in,MATCH(U32,atts,0),MATCH(C36,segs,0)))/maxI)</f>
        <v>112.09220231213874</v>
      </c>
      <c r="V36" s="28">
        <f ca="1">IF(V33="yes",100,100*(INDEX(i_in,MATCH(V29,atts,0),MATCH(C36,segs,0))+INDEX(i_in,MATCH(V30,atts,0),MATCH(C36,segs,0))+INDEX(i_in,MATCH(V31,atts,0),MATCH(C36,segs,0))+INDEX(i_in,MATCH(V32,atts,0),MATCH(C36,segs,0)))/maxI)</f>
        <v>112.09220231213874</v>
      </c>
      <c r="W36" s="28">
        <f ca="1">IF(W33="yes",100,100*(INDEX(i_in,MATCH(W29,atts,0),MATCH(C36,segs,0))+INDEX(i_in,MATCH(W30,atts,0),MATCH(C36,segs,0))+INDEX(i_in,MATCH(W31,atts,0),MATCH(C36,segs,0))+INDEX(i_in,MATCH(W32,atts,0),MATCH(C36,segs,0)))/maxI)</f>
        <v>112.09220231213874</v>
      </c>
      <c r="X36" s="28">
        <f ca="1">IF(X33="yes",100,100*(INDEX(i_in,MATCH(X29,atts,0),MATCH(C36,segs,0))+INDEX(i_in,MATCH(X30,atts,0),MATCH(C36,segs,0))+INDEX(i_in,MATCH(X31,atts,0),MATCH(C36,segs,0))+INDEX(i_in,MATCH(X32,atts,0),MATCH(C36,segs,0)))/maxI)</f>
        <v>112.09220231213874</v>
      </c>
      <c r="Y36" s="28">
        <f ca="1">IF(Y33="yes",100,100*(INDEX(i_in,MATCH(Y29,atts,0),MATCH(C36,segs,0))+INDEX(i_in,MATCH(Y30,atts,0),MATCH(C36,segs,0))+INDEX(i_in,MATCH(Y31,atts,0),MATCH(C36,segs,0))+INDEX(i_in,MATCH(Y32,atts,0),MATCH(C36,segs,0)))/maxI)</f>
        <v>112.09220231213874</v>
      </c>
      <c r="Z36" s="28">
        <f ca="1">IF(Z33="yes",100,100*(INDEX(i_in,MATCH(Z29,atts,0),MATCH(C36,segs,0))+INDEX(i_in,MATCH(Z30,atts,0),MATCH(C36,segs,0))+INDEX(i_in,MATCH(Z31,atts,0),MATCH(C36,segs,0))+INDEX(i_in,MATCH(Z32,atts,0),MATCH(C36,segs,0)))/maxI)</f>
        <v>112.09220231213874</v>
      </c>
      <c r="AA36" s="29">
        <f ca="1">IF(AA33="yes",100,100*(INDEX(i_in,MATCH(AA29,atts,0),MATCH(C36,segs,0))+INDEX(i_in,MATCH(AA30,atts,0),MATCH(C36,segs,0))+INDEX(i_in,MATCH(AA31,atts,0),MATCH(C36,segs,0))+INDEX(i_in,MATCH(AA32,atts,0),MATCH(C36,segs,0)))/maxI)</f>
        <v>112.09220231213874</v>
      </c>
      <c r="AB36" s="203"/>
      <c r="AD36" s="17" t="s">
        <v>36</v>
      </c>
      <c r="AE36" s="124">
        <f>AD26</f>
        <v>0</v>
      </c>
      <c r="AF36" s="124" t="str">
        <f>AD27</f>
        <v>shop1834</v>
      </c>
      <c r="AG36" s="223"/>
      <c r="AH36" s="124"/>
      <c r="AI36" s="11"/>
      <c r="AJ36" s="39">
        <f ca="1">IF(AJ33="yes",100,100*(INDEX(i_in,MATCH(AJ29,atts,0),MATCH(AF36,segs,0))+INDEX(i_in,MATCH(AJ30,atts,0),MATCH(AF36,segs,0))+INDEX(i_in,MATCH(AJ31,atts,0),MATCH(AF36,segs,0))+INDEX(i_in,MATCH(AJ32,atts,0),MATCH(AF36,segs,0)))/maxI)</f>
        <v>113.42740462427744</v>
      </c>
      <c r="AK36" s="28">
        <f ca="1">IF(AK33="yes",100,100*(INDEX(i_in,MATCH(AK29,atts,0),MATCH(AF36,segs,0))+INDEX(i_in,MATCH(AK30,atts,0),MATCH(AF36,segs,0))+INDEX(i_in,MATCH(AK31,atts,0),MATCH(AF36,segs,0))+INDEX(i_in,MATCH(AK32,atts,0),MATCH(AF36,segs,0)))/maxI)</f>
        <v>113.42740462427744</v>
      </c>
      <c r="AL36" s="28">
        <f ca="1">IF(AL33="yes",100,100*(INDEX(i_in,MATCH(AL29,atts,0),MATCH(AF36,segs,0))+INDEX(i_in,MATCH(AL30,atts,0),MATCH(AF36,segs,0))+INDEX(i_in,MATCH(AL31,atts,0),MATCH(AF36,segs,0))+INDEX(i_in,MATCH(AL32,atts,0),MATCH(AF36,segs,0)))/maxI)</f>
        <v>113.42740462427744</v>
      </c>
      <c r="AM36" s="28">
        <f ca="1">IF(AM33="yes",100,100*(INDEX(i_in,MATCH(AM29,atts,0),MATCH(AF36,segs,0))+INDEX(i_in,MATCH(AM30,atts,0),MATCH(AF36,segs,0))+INDEX(i_in,MATCH(AM31,atts,0),MATCH(AF36,segs,0))+INDEX(i_in,MATCH(AM32,atts,0),MATCH(AF36,segs,0)))/maxI)</f>
        <v>113.42740462427744</v>
      </c>
      <c r="AN36" s="28">
        <f ca="1">IF(AN33="yes",100,100*(INDEX(i_in,MATCH(AN29,atts,0),MATCH(AF36,segs,0))+INDEX(i_in,MATCH(AN30,atts,0),MATCH(AF36,segs,0))+INDEX(i_in,MATCH(AN31,atts,0),MATCH(AF36,segs,0))+INDEX(i_in,MATCH(AN32,atts,0),MATCH(AF36,segs,0)))/maxI)</f>
        <v>113.42740462427744</v>
      </c>
      <c r="AO36" s="28">
        <f ca="1">IF(AO33="yes",100,100*(INDEX(i_in,MATCH(AO29,atts,0),MATCH(AF36,segs,0))+INDEX(i_in,MATCH(AO30,atts,0),MATCH(AF36,segs,0))+INDEX(i_in,MATCH(AO31,atts,0),MATCH(AF36,segs,0))+INDEX(i_in,MATCH(AO32,atts,0),MATCH(AF36,segs,0)))/maxI)</f>
        <v>113.42740462427744</v>
      </c>
      <c r="AP36" s="28">
        <f ca="1">IF(AP33="yes",100,100*(INDEX(i_in,MATCH(AP29,atts,0),MATCH(AF36,segs,0))+INDEX(i_in,MATCH(AP30,atts,0),MATCH(AF36,segs,0))+INDEX(i_in,MATCH(AP31,atts,0),MATCH(AF36,segs,0))+INDEX(i_in,MATCH(AP32,atts,0),MATCH(AF36,segs,0)))/maxI)</f>
        <v>113.42740462427744</v>
      </c>
      <c r="AQ36" s="28">
        <f ca="1">IF(AQ33="yes",100,100*(INDEX(i_in,MATCH(AQ29,atts,0),MATCH(AF36,segs,0))+INDEX(i_in,MATCH(AQ30,atts,0),MATCH(AF36,segs,0))+INDEX(i_in,MATCH(AQ31,atts,0),MATCH(AF36,segs,0))+INDEX(i_in,MATCH(AQ32,atts,0),MATCH(AF36,segs,0)))/maxI)</f>
        <v>113.42740462427744</v>
      </c>
      <c r="AR36" s="28">
        <f ca="1">IF(AR33="yes",100,100*(INDEX(i_in,MATCH(AR29,atts,0),MATCH(AF36,segs,0))+INDEX(i_in,MATCH(AR30,atts,0),MATCH(AF36,segs,0))+INDEX(i_in,MATCH(AR31,atts,0),MATCH(AF36,segs,0))+INDEX(i_in,MATCH(AR32,atts,0),MATCH(AF36,segs,0)))/maxI)</f>
        <v>113.42740462427744</v>
      </c>
      <c r="AS36" s="28">
        <f ca="1">IF(AS33="yes",100,100*(INDEX(i_in,MATCH(AS29,atts,0),MATCH(AF36,segs,0))+INDEX(i_in,MATCH(AS30,atts,0),MATCH(AF36,segs,0))+INDEX(i_in,MATCH(AS31,atts,0),MATCH(AF36,segs,0))+INDEX(i_in,MATCH(AS32,atts,0),MATCH(AF36,segs,0)))/maxI)</f>
        <v>113.42740462427744</v>
      </c>
      <c r="AT36" s="28">
        <f ca="1">IF(AT33="yes",100,100*(INDEX(i_in,MATCH(AT29,atts,0),MATCH(AF36,segs,0))+INDEX(i_in,MATCH(AT30,atts,0),MATCH(AF36,segs,0))+INDEX(i_in,MATCH(AT31,atts,0),MATCH(AF36,segs,0))+INDEX(i_in,MATCH(AT32,atts,0),MATCH(AF36,segs,0)))/maxI)</f>
        <v>113.42740462427744</v>
      </c>
      <c r="AU36" s="28">
        <f ca="1">IF(AU33="yes",100,100*(INDEX(i_in,MATCH(AU29,atts,0),MATCH(AF36,segs,0))+INDEX(i_in,MATCH(AU30,atts,0),MATCH(AF36,segs,0))+INDEX(i_in,MATCH(AU31,atts,0),MATCH(AF36,segs,0))+INDEX(i_in,MATCH(AU32,atts,0),MATCH(AF36,segs,0)))/maxI)</f>
        <v>113.42740462427744</v>
      </c>
      <c r="AV36" s="28">
        <f ca="1">IF(AV33="yes",100,100*(INDEX(i_in,MATCH(AV29,atts,0),MATCH(AF36,segs,0))+INDEX(i_in,MATCH(AV30,atts,0),MATCH(AF36,segs,0))+INDEX(i_in,MATCH(AV31,atts,0),MATCH(AF36,segs,0))+INDEX(i_in,MATCH(AV32,atts,0),MATCH(AF36,segs,0)))/maxI)</f>
        <v>113.42740462427744</v>
      </c>
      <c r="AW36" s="28">
        <f ca="1">IF(AW33="yes",100,100*(INDEX(i_in,MATCH(AW29,atts,0),MATCH(AF36,segs,0))+INDEX(i_in,MATCH(AW30,atts,0),MATCH(AF36,segs,0))+INDEX(i_in,MATCH(AW31,atts,0),MATCH(AF36,segs,0))+INDEX(i_in,MATCH(AW32,atts,0),MATCH(AF36,segs,0)))/maxI)</f>
        <v>113.42740462427744</v>
      </c>
      <c r="AX36" s="28">
        <f ca="1">IF(AX33="yes",100,100*(INDEX(i_in,MATCH(AX29,atts,0),MATCH(AF36,segs,0))+INDEX(i_in,MATCH(AX30,atts,0),MATCH(AF36,segs,0))+INDEX(i_in,MATCH(AX31,atts,0),MATCH(AF36,segs,0))+INDEX(i_in,MATCH(AX32,atts,0),MATCH(AF36,segs,0)))/maxI)</f>
        <v>113.42740462427744</v>
      </c>
      <c r="AY36" s="28">
        <f ca="1">IF(AY33="yes",100,100*(INDEX(i_in,MATCH(AY29,atts,0),MATCH(AF36,segs,0))+INDEX(i_in,MATCH(AY30,atts,0),MATCH(AF36,segs,0))+INDEX(i_in,MATCH(AY31,atts,0),MATCH(AF36,segs,0))+INDEX(i_in,MATCH(AY32,atts,0),MATCH(AF36,segs,0)))/maxI)</f>
        <v>113.42740462427744</v>
      </c>
      <c r="AZ36" s="28">
        <f ca="1">IF(AZ33="yes",100,100*(INDEX(i_in,MATCH(AZ29,atts,0),MATCH(AF36,segs,0))+INDEX(i_in,MATCH(AZ30,atts,0),MATCH(AF36,segs,0))+INDEX(i_in,MATCH(AZ31,atts,0),MATCH(AF36,segs,0))+INDEX(i_in,MATCH(AZ32,atts,0),MATCH(AF36,segs,0)))/maxI)</f>
        <v>113.42740462427744</v>
      </c>
      <c r="BA36" s="28">
        <f ca="1">IF(BA33="yes",100,100*(INDEX(i_in,MATCH(BA29,atts,0),MATCH(AF36,segs,0))+INDEX(i_in,MATCH(BA30,atts,0),MATCH(AF36,segs,0))+INDEX(i_in,MATCH(BA31,atts,0),MATCH(AF36,segs,0))+INDEX(i_in,MATCH(BA32,atts,0),MATCH(AF36,segs,0)))/maxI)</f>
        <v>113.42740462427744</v>
      </c>
      <c r="BB36" s="28">
        <f ca="1">IF(BB33="yes",100,100*(INDEX(i_in,MATCH(BB29,atts,0),MATCH(AF36,segs,0))+INDEX(i_in,MATCH(BB30,atts,0),MATCH(AF36,segs,0))+INDEX(i_in,MATCH(BB31,atts,0),MATCH(AF36,segs,0))+INDEX(i_in,MATCH(BB32,atts,0),MATCH(AF36,segs,0)))/maxI)</f>
        <v>113.42740462427744</v>
      </c>
      <c r="BC36" s="28">
        <f ca="1">IF(BC33="yes",100,100*(INDEX(i_in,MATCH(BC29,atts,0),MATCH(AF36,segs,0))+INDEX(i_in,MATCH(BC30,atts,0),MATCH(AF36,segs,0))+INDEX(i_in,MATCH(BC31,atts,0),MATCH(AF36,segs,0))+INDEX(i_in,MATCH(BC32,atts,0),MATCH(AF36,segs,0)))/maxI)</f>
        <v>113.42740462427744</v>
      </c>
      <c r="BD36" s="29">
        <f ca="1">IF(BD33="yes",100,100*(INDEX(i_in,MATCH(BD29,atts,0),MATCH(AF36,segs,0))+INDEX(i_in,MATCH(BD30,atts,0),MATCH(AF36,segs,0))+INDEX(i_in,MATCH(BD31,atts,0),MATCH(AF36,segs,0))+INDEX(i_in,MATCH(BD32,atts,0),MATCH(AF36,segs,0)))/maxI)</f>
        <v>113.42740462427744</v>
      </c>
      <c r="BE36" s="203"/>
      <c r="BG36" s="17" t="s">
        <v>36</v>
      </c>
      <c r="BH36" s="124">
        <f>BG26</f>
        <v>0</v>
      </c>
      <c r="BI36" s="124" t="str">
        <f>BG27</f>
        <v>lei1834</v>
      </c>
      <c r="BJ36" s="223"/>
      <c r="BK36" s="124"/>
      <c r="BL36" s="11"/>
      <c r="BM36" s="39">
        <f ca="1">IF(BM33="yes",100,100*(INDEX(i_in,MATCH(BM29,atts,0),MATCH(BI36,segs,0))+INDEX(i_in,MATCH(BM30,atts,0),MATCH(BI36,segs,0))+INDEX(i_in,MATCH(BM31,atts,0),MATCH(BI36,segs,0))+INDEX(i_in,MATCH(BM32,atts,0),MATCH(BI36,segs,0)))/maxI)</f>
        <v>117.26466473988437</v>
      </c>
      <c r="BN36" s="28">
        <f ca="1">IF(BN33="yes",100,100*(INDEX(i_in,MATCH(BN29,atts,0),MATCH(BI36,segs,0))+INDEX(i_in,MATCH(BN30,atts,0),MATCH(BI36,segs,0))+INDEX(i_in,MATCH(BN31,atts,0),MATCH(BI36,segs,0))+INDEX(i_in,MATCH(BN32,atts,0),MATCH(BI36,segs,0)))/maxI)</f>
        <v>117.26466473988437</v>
      </c>
      <c r="BO36" s="28">
        <f ca="1">IF(BO33="yes",100,100*(INDEX(i_in,MATCH(BO29,atts,0),MATCH(BI36,segs,0))+INDEX(i_in,MATCH(BO30,atts,0),MATCH(BI36,segs,0))+INDEX(i_in,MATCH(BO31,atts,0),MATCH(BI36,segs,0))+INDEX(i_in,MATCH(BO32,atts,0),MATCH(BI36,segs,0)))/maxI)</f>
        <v>117.26466473988437</v>
      </c>
      <c r="BP36" s="28">
        <f ca="1">IF(BP33="yes",100,100*(INDEX(i_in,MATCH(BP29,atts,0),MATCH(BI36,segs,0))+INDEX(i_in,MATCH(BP30,atts,0),MATCH(BI36,segs,0))+INDEX(i_in,MATCH(BP31,atts,0),MATCH(BI36,segs,0))+INDEX(i_in,MATCH(BP32,atts,0),MATCH(BI36,segs,0)))/maxI)</f>
        <v>117.26466473988437</v>
      </c>
      <c r="BQ36" s="28">
        <f ca="1">IF(BQ33="yes",100,100*(INDEX(i_in,MATCH(BQ29,atts,0),MATCH(BI36,segs,0))+INDEX(i_in,MATCH(BQ30,atts,0),MATCH(BI36,segs,0))+INDEX(i_in,MATCH(BQ31,atts,0),MATCH(BI36,segs,0))+INDEX(i_in,MATCH(BQ32,atts,0),MATCH(BI36,segs,0)))/maxI)</f>
        <v>117.26466473988437</v>
      </c>
      <c r="BR36" s="28">
        <f ca="1">IF(BR33="yes",100,100*(INDEX(i_in,MATCH(BR29,atts,0),MATCH(BI36,segs,0))+INDEX(i_in,MATCH(BR30,atts,0),MATCH(BI36,segs,0))+INDEX(i_in,MATCH(BR31,atts,0),MATCH(BI36,segs,0))+INDEX(i_in,MATCH(BR32,atts,0),MATCH(BI36,segs,0)))/maxI)</f>
        <v>117.26466473988437</v>
      </c>
      <c r="BS36" s="28">
        <f ca="1">IF(BS33="yes",100,100*(INDEX(i_in,MATCH(BS29,atts,0),MATCH(BI36,segs,0))+INDEX(i_in,MATCH(BS30,atts,0),MATCH(BI36,segs,0))+INDEX(i_in,MATCH(BS31,atts,0),MATCH(BI36,segs,0))+INDEX(i_in,MATCH(BS32,atts,0),MATCH(BI36,segs,0)))/maxI)</f>
        <v>117.26466473988437</v>
      </c>
      <c r="BT36" s="28">
        <f ca="1">IF(BT33="yes",100,100*(INDEX(i_in,MATCH(BT29,atts,0),MATCH(BI36,segs,0))+INDEX(i_in,MATCH(BT30,atts,0),MATCH(BI36,segs,0))+INDEX(i_in,MATCH(BT31,atts,0),MATCH(BI36,segs,0))+INDEX(i_in,MATCH(BT32,atts,0),MATCH(BI36,segs,0)))/maxI)</f>
        <v>117.26466473988437</v>
      </c>
      <c r="BU36" s="28">
        <f ca="1">IF(BU33="yes",100,100*(INDEX(i_in,MATCH(BU29,atts,0),MATCH(BI36,segs,0))+INDEX(i_in,MATCH(BU30,atts,0),MATCH(BI36,segs,0))+INDEX(i_in,MATCH(BU31,atts,0),MATCH(BI36,segs,0))+INDEX(i_in,MATCH(BU32,atts,0),MATCH(BI36,segs,0)))/maxI)</f>
        <v>117.26466473988437</v>
      </c>
      <c r="BV36" s="28">
        <f ca="1">IF(BV33="yes",100,100*(INDEX(i_in,MATCH(BV29,atts,0),MATCH(BI36,segs,0))+INDEX(i_in,MATCH(BV30,atts,0),MATCH(BI36,segs,0))+INDEX(i_in,MATCH(BV31,atts,0),MATCH(BI36,segs,0))+INDEX(i_in,MATCH(BV32,atts,0),MATCH(BI36,segs,0)))/maxI)</f>
        <v>117.26466473988437</v>
      </c>
      <c r="BW36" s="28">
        <f ca="1">IF(BW33="yes",100,100*(INDEX(i_in,MATCH(BW29,atts,0),MATCH(BI36,segs,0))+INDEX(i_in,MATCH(BW30,atts,0),MATCH(BI36,segs,0))+INDEX(i_in,MATCH(BW31,atts,0),MATCH(BI36,segs,0))+INDEX(i_in,MATCH(BW32,atts,0),MATCH(BI36,segs,0)))/maxI)</f>
        <v>117.26466473988437</v>
      </c>
      <c r="BX36" s="28">
        <f ca="1">IF(BX33="yes",100,100*(INDEX(i_in,MATCH(BX29,atts,0),MATCH(BI36,segs,0))+INDEX(i_in,MATCH(BX30,atts,0),MATCH(BI36,segs,0))+INDEX(i_in,MATCH(BX31,atts,0),MATCH(BI36,segs,0))+INDEX(i_in,MATCH(BX32,atts,0),MATCH(BI36,segs,0)))/maxI)</f>
        <v>117.26466473988437</v>
      </c>
      <c r="BY36" s="28">
        <f ca="1">IF(BY33="yes",100,100*(INDEX(i_in,MATCH(BY29,atts,0),MATCH(BI36,segs,0))+INDEX(i_in,MATCH(BY30,atts,0),MATCH(BI36,segs,0))+INDEX(i_in,MATCH(BY31,atts,0),MATCH(BI36,segs,0))+INDEX(i_in,MATCH(BY32,atts,0),MATCH(BI36,segs,0)))/maxI)</f>
        <v>117.26466473988437</v>
      </c>
      <c r="BZ36" s="28">
        <f ca="1">IF(BZ33="yes",100,100*(INDEX(i_in,MATCH(BZ29,atts,0),MATCH(BI36,segs,0))+INDEX(i_in,MATCH(BZ30,atts,0),MATCH(BI36,segs,0))+INDEX(i_in,MATCH(BZ31,atts,0),MATCH(BI36,segs,0))+INDEX(i_in,MATCH(BZ32,atts,0),MATCH(BI36,segs,0)))/maxI)</f>
        <v>117.26466473988437</v>
      </c>
      <c r="CA36" s="28">
        <f ca="1">IF(CA33="yes",100,100*(INDEX(i_in,MATCH(CA29,atts,0),MATCH(BI36,segs,0))+INDEX(i_in,MATCH(CA30,atts,0),MATCH(BI36,segs,0))+INDEX(i_in,MATCH(CA31,atts,0),MATCH(BI36,segs,0))+INDEX(i_in,MATCH(CA32,atts,0),MATCH(BI36,segs,0)))/maxI)</f>
        <v>117.26466473988437</v>
      </c>
      <c r="CB36" s="28">
        <f ca="1">IF(CB33="yes",100,100*(INDEX(i_in,MATCH(CB29,atts,0),MATCH(BI36,segs,0))+INDEX(i_in,MATCH(CB30,atts,0),MATCH(BI36,segs,0))+INDEX(i_in,MATCH(CB31,atts,0),MATCH(BI36,segs,0))+INDEX(i_in,MATCH(CB32,atts,0),MATCH(BI36,segs,0)))/maxI)</f>
        <v>117.26466473988437</v>
      </c>
      <c r="CC36" s="28">
        <f ca="1">IF(CC33="yes",100,100*(INDEX(i_in,MATCH(CC29,atts,0),MATCH(BI36,segs,0))+INDEX(i_in,MATCH(CC30,atts,0),MATCH(BI36,segs,0))+INDEX(i_in,MATCH(CC31,atts,0),MATCH(BI36,segs,0))+INDEX(i_in,MATCH(CC32,atts,0),MATCH(BI36,segs,0)))/maxI)</f>
        <v>117.26466473988437</v>
      </c>
      <c r="CD36" s="28">
        <f ca="1">IF(CD33="yes",100,100*(INDEX(i_in,MATCH(CD29,atts,0),MATCH(BI36,segs,0))+INDEX(i_in,MATCH(CD30,atts,0),MATCH(BI36,segs,0))+INDEX(i_in,MATCH(CD31,atts,0),MATCH(BI36,segs,0))+INDEX(i_in,MATCH(CD32,atts,0),MATCH(BI36,segs,0)))/maxI)</f>
        <v>117.26466473988437</v>
      </c>
      <c r="CE36" s="28">
        <f ca="1">IF(CE33="yes",100,100*(INDEX(i_in,MATCH(CE29,atts,0),MATCH(BI36,segs,0))+INDEX(i_in,MATCH(CE30,atts,0),MATCH(BI36,segs,0))+INDEX(i_in,MATCH(CE31,atts,0),MATCH(BI36,segs,0))+INDEX(i_in,MATCH(CE32,atts,0),MATCH(BI36,segs,0)))/maxI)</f>
        <v>117.26466473988437</v>
      </c>
      <c r="CF36" s="28">
        <f ca="1">IF(CF33="yes",100,100*(INDEX(i_in,MATCH(CF29,atts,0),MATCH(BI36,segs,0))+INDEX(i_in,MATCH(CF30,atts,0),MATCH(BI36,segs,0))+INDEX(i_in,MATCH(CF31,atts,0),MATCH(BI36,segs,0))+INDEX(i_in,MATCH(CF32,atts,0),MATCH(BI36,segs,0)))/maxI)</f>
        <v>117.26466473988437</v>
      </c>
      <c r="CG36" s="29">
        <f ca="1">IF(CG33="yes",100,100*(INDEX(i_in,MATCH(CG29,atts,0),MATCH(BI36,segs,0))+INDEX(i_in,MATCH(CG30,atts,0),MATCH(BI36,segs,0))+INDEX(i_in,MATCH(CG31,atts,0),MATCH(BI36,segs,0))+INDEX(i_in,MATCH(CG32,atts,0),MATCH(BI36,segs,0)))/maxI)</f>
        <v>117.26466473988437</v>
      </c>
      <c r="CH36" s="203"/>
      <c r="CJ36" s="17" t="s">
        <v>36</v>
      </c>
      <c r="CK36" s="124">
        <f>CJ26</f>
        <v>0</v>
      </c>
      <c r="CL36" s="124" t="str">
        <f>CJ27</f>
        <v>work3564</v>
      </c>
      <c r="CM36" s="223"/>
      <c r="CN36" s="124"/>
      <c r="CO36" s="11"/>
      <c r="CP36" s="39">
        <f ca="1">IF(CP33="yes",100,100*(INDEX(i_in,MATCH(CP29,atts,0),MATCH(CL36,segs,0))+INDEX(i_in,MATCH(CP30,atts,0),MATCH(CL36,segs,0))+INDEX(i_in,MATCH(CP31,atts,0),MATCH(CL36,segs,0))+INDEX(i_in,MATCH(CP32,atts,0),MATCH(CL36,segs,0)))/maxI)</f>
        <v>118.41373410404624</v>
      </c>
      <c r="CQ36" s="28">
        <f ca="1">IF(CQ33="yes",100,100*(INDEX(i_in,MATCH(CQ29,atts,0),MATCH(CL36,segs,0))+INDEX(i_in,MATCH(CQ30,atts,0),MATCH(CL36,segs,0))+INDEX(i_in,MATCH(CQ31,atts,0),MATCH(CL36,segs,0))+INDEX(i_in,MATCH(CQ32,atts,0),MATCH(CL36,segs,0)))/maxI)</f>
        <v>118.41373410404624</v>
      </c>
      <c r="CR36" s="28">
        <f ca="1">IF(CR33="yes",100,100*(INDEX(i_in,MATCH(CR29,atts,0),MATCH(CL36,segs,0))+INDEX(i_in,MATCH(CR30,atts,0),MATCH(CL36,segs,0))+INDEX(i_in,MATCH(CR31,atts,0),MATCH(CL36,segs,0))+INDEX(i_in,MATCH(CR32,atts,0),MATCH(CL36,segs,0)))/maxI)</f>
        <v>118.41373410404624</v>
      </c>
      <c r="CS36" s="28">
        <f ca="1">IF(CS33="yes",100,100*(INDEX(i_in,MATCH(CS29,atts,0),MATCH(CL36,segs,0))+INDEX(i_in,MATCH(CS30,atts,0),MATCH(CL36,segs,0))+INDEX(i_in,MATCH(CS31,atts,0),MATCH(CL36,segs,0))+INDEX(i_in,MATCH(CS32,atts,0),MATCH(CL36,segs,0)))/maxI)</f>
        <v>118.41373410404624</v>
      </c>
      <c r="CT36" s="28">
        <f ca="1">IF(CT33="yes",100,100*(INDEX(i_in,MATCH(CT29,atts,0),MATCH(CL36,segs,0))+INDEX(i_in,MATCH(CT30,atts,0),MATCH(CL36,segs,0))+INDEX(i_in,MATCH(CT31,atts,0),MATCH(CL36,segs,0))+INDEX(i_in,MATCH(CT32,atts,0),MATCH(CL36,segs,0)))/maxI)</f>
        <v>118.41373410404624</v>
      </c>
      <c r="CU36" s="28">
        <f ca="1">IF(CU33="yes",100,100*(INDEX(i_in,MATCH(CU29,atts,0),MATCH(CL36,segs,0))+INDEX(i_in,MATCH(CU30,atts,0),MATCH(CL36,segs,0))+INDEX(i_in,MATCH(CU31,atts,0),MATCH(CL36,segs,0))+INDEX(i_in,MATCH(CU32,atts,0),MATCH(CL36,segs,0)))/maxI)</f>
        <v>118.41373410404624</v>
      </c>
      <c r="CV36" s="28">
        <f ca="1">IF(CV33="yes",100,100*(INDEX(i_in,MATCH(CV29,atts,0),MATCH(CL36,segs,0))+INDEX(i_in,MATCH(CV30,atts,0),MATCH(CL36,segs,0))+INDEX(i_in,MATCH(CV31,atts,0),MATCH(CL36,segs,0))+INDEX(i_in,MATCH(CV32,atts,0),MATCH(CL36,segs,0)))/maxI)</f>
        <v>118.41373410404624</v>
      </c>
      <c r="CW36" s="28">
        <f ca="1">IF(CW33="yes",100,100*(INDEX(i_in,MATCH(CW29,atts,0),MATCH(CL36,segs,0))+INDEX(i_in,MATCH(CW30,atts,0),MATCH(CL36,segs,0))+INDEX(i_in,MATCH(CW31,atts,0),MATCH(CL36,segs,0))+INDEX(i_in,MATCH(CW32,atts,0),MATCH(CL36,segs,0)))/maxI)</f>
        <v>118.41373410404624</v>
      </c>
      <c r="CX36" s="28">
        <f ca="1">IF(CX33="yes",100,100*(INDEX(i_in,MATCH(CX29,atts,0),MATCH(CL36,segs,0))+INDEX(i_in,MATCH(CX30,atts,0),MATCH(CL36,segs,0))+INDEX(i_in,MATCH(CX31,atts,0),MATCH(CL36,segs,0))+INDEX(i_in,MATCH(CX32,atts,0),MATCH(CL36,segs,0)))/maxI)</f>
        <v>118.41373410404624</v>
      </c>
      <c r="CY36" s="28">
        <f ca="1">IF(CY33="yes",100,100*(INDEX(i_in,MATCH(CY29,atts,0),MATCH(CL36,segs,0))+INDEX(i_in,MATCH(CY30,atts,0),MATCH(CL36,segs,0))+INDEX(i_in,MATCH(CY31,atts,0),MATCH(CL36,segs,0))+INDEX(i_in,MATCH(CY32,atts,0),MATCH(CL36,segs,0)))/maxI)</f>
        <v>118.41373410404624</v>
      </c>
      <c r="CZ36" s="28">
        <f ca="1">IF(CZ33="yes",100,100*(INDEX(i_in,MATCH(CZ29,atts,0),MATCH(CL36,segs,0))+INDEX(i_in,MATCH(CZ30,atts,0),MATCH(CL36,segs,0))+INDEX(i_in,MATCH(CZ31,atts,0),MATCH(CL36,segs,0))+INDEX(i_in,MATCH(CZ32,atts,0),MATCH(CL36,segs,0)))/maxI)</f>
        <v>118.41373410404624</v>
      </c>
      <c r="DA36" s="28">
        <f ca="1">IF(DA33="yes",100,100*(INDEX(i_in,MATCH(DA29,atts,0),MATCH(CL36,segs,0))+INDEX(i_in,MATCH(DA30,atts,0),MATCH(CL36,segs,0))+INDEX(i_in,MATCH(DA31,atts,0),MATCH(CL36,segs,0))+INDEX(i_in,MATCH(DA32,atts,0),MATCH(CL36,segs,0)))/maxI)</f>
        <v>118.41373410404624</v>
      </c>
      <c r="DB36" s="28">
        <f ca="1">IF(DB33="yes",100,100*(INDEX(i_in,MATCH(DB29,atts,0),MATCH(CL36,segs,0))+INDEX(i_in,MATCH(DB30,atts,0),MATCH(CL36,segs,0))+INDEX(i_in,MATCH(DB31,atts,0),MATCH(CL36,segs,0))+INDEX(i_in,MATCH(DB32,atts,0),MATCH(CL36,segs,0)))/maxI)</f>
        <v>118.41373410404624</v>
      </c>
      <c r="DC36" s="28">
        <f ca="1">IF(DC33="yes",100,100*(INDEX(i_in,MATCH(DC29,atts,0),MATCH(CL36,segs,0))+INDEX(i_in,MATCH(DC30,atts,0),MATCH(CL36,segs,0))+INDEX(i_in,MATCH(DC31,atts,0),MATCH(CL36,segs,0))+INDEX(i_in,MATCH(DC32,atts,0),MATCH(CL36,segs,0)))/maxI)</f>
        <v>118.41373410404624</v>
      </c>
      <c r="DD36" s="28">
        <f ca="1">IF(DD33="yes",100,100*(INDEX(i_in,MATCH(DD29,atts,0),MATCH(CL36,segs,0))+INDEX(i_in,MATCH(DD30,atts,0),MATCH(CL36,segs,0))+INDEX(i_in,MATCH(DD31,atts,0),MATCH(CL36,segs,0))+INDEX(i_in,MATCH(DD32,atts,0),MATCH(CL36,segs,0)))/maxI)</f>
        <v>118.41373410404624</v>
      </c>
      <c r="DE36" s="28">
        <f ca="1">IF(DE33="yes",100,100*(INDEX(i_in,MATCH(DE29,atts,0),MATCH(CL36,segs,0))+INDEX(i_in,MATCH(DE30,atts,0),MATCH(CL36,segs,0))+INDEX(i_in,MATCH(DE31,atts,0),MATCH(CL36,segs,0))+INDEX(i_in,MATCH(DE32,atts,0),MATCH(CL36,segs,0)))/maxI)</f>
        <v>118.41373410404624</v>
      </c>
      <c r="DF36" s="28">
        <f ca="1">IF(DF33="yes",100,100*(INDEX(i_in,MATCH(DF29,atts,0),MATCH(CL36,segs,0))+INDEX(i_in,MATCH(DF30,atts,0),MATCH(CL36,segs,0))+INDEX(i_in,MATCH(DF31,atts,0),MATCH(CL36,segs,0))+INDEX(i_in,MATCH(DF32,atts,0),MATCH(CL36,segs,0)))/maxI)</f>
        <v>118.41373410404624</v>
      </c>
      <c r="DG36" s="28">
        <f ca="1">IF(DG33="yes",100,100*(INDEX(i_in,MATCH(DG29,atts,0),MATCH(CL36,segs,0))+INDEX(i_in,MATCH(DG30,atts,0),MATCH(CL36,segs,0))+INDEX(i_in,MATCH(DG31,atts,0),MATCH(CL36,segs,0))+INDEX(i_in,MATCH(DG32,atts,0),MATCH(CL36,segs,0)))/maxI)</f>
        <v>118.41373410404624</v>
      </c>
      <c r="DH36" s="28">
        <f ca="1">IF(DH33="yes",100,100*(INDEX(i_in,MATCH(DH29,atts,0),MATCH(CL36,segs,0))+INDEX(i_in,MATCH(DH30,atts,0),MATCH(CL36,segs,0))+INDEX(i_in,MATCH(DH31,atts,0),MATCH(CL36,segs,0))+INDEX(i_in,MATCH(DH32,atts,0),MATCH(CL36,segs,0)))/maxI)</f>
        <v>118.41373410404624</v>
      </c>
      <c r="DI36" s="28">
        <f ca="1">IF(DI33="yes",100,100*(INDEX(i_in,MATCH(DI29,atts,0),MATCH(CL36,segs,0))+INDEX(i_in,MATCH(DI30,atts,0),MATCH(CL36,segs,0))+INDEX(i_in,MATCH(DI31,atts,0),MATCH(CL36,segs,0))+INDEX(i_in,MATCH(DI32,atts,0),MATCH(CL36,segs,0)))/maxI)</f>
        <v>118.41373410404624</v>
      </c>
      <c r="DJ36" s="29">
        <f ca="1">IF(DJ33="yes",100,100*(INDEX(i_in,MATCH(DJ29,atts,0),MATCH(CL36,segs,0))+INDEX(i_in,MATCH(DJ30,atts,0),MATCH(CL36,segs,0))+INDEX(i_in,MATCH(DJ31,atts,0),MATCH(CL36,segs,0))+INDEX(i_in,MATCH(DJ32,atts,0),MATCH(CL36,segs,0)))/maxI)</f>
        <v>118.41373410404624</v>
      </c>
      <c r="DK36" s="203"/>
      <c r="DM36" s="17" t="s">
        <v>36</v>
      </c>
      <c r="DN36" s="124">
        <f>DM26</f>
        <v>0</v>
      </c>
      <c r="DO36" s="124" t="str">
        <f>DM27</f>
        <v>shop3564</v>
      </c>
      <c r="DP36" s="223"/>
      <c r="DQ36" s="124"/>
      <c r="DR36" s="11"/>
      <c r="DS36" s="39">
        <f ca="1">IF(DS33="yes",100,100*(INDEX(i_in,MATCH(DS29,atts,0),MATCH(DO36,segs,0))+INDEX(i_in,MATCH(DS30,atts,0),MATCH(DO36,segs,0))+INDEX(i_in,MATCH(DS31,atts,0),MATCH(DO36,segs,0))+INDEX(i_in,MATCH(DS32,atts,0),MATCH(DO36,segs,0)))/maxI)</f>
        <v>110.26918497109827</v>
      </c>
      <c r="DT36" s="28">
        <f ca="1">IF(DT33="yes",100,100*(INDEX(i_in,MATCH(DT29,atts,0),MATCH(DO36,segs,0))+INDEX(i_in,MATCH(DT30,atts,0),MATCH(DO36,segs,0))+INDEX(i_in,MATCH(DT31,atts,0),MATCH(DO36,segs,0))+INDEX(i_in,MATCH(DT32,atts,0),MATCH(DO36,segs,0)))/maxI)</f>
        <v>110.26918497109827</v>
      </c>
      <c r="DU36" s="28">
        <f ca="1">IF(DU33="yes",100,100*(INDEX(i_in,MATCH(DU29,atts,0),MATCH(DO36,segs,0))+INDEX(i_in,MATCH(DU30,atts,0),MATCH(DO36,segs,0))+INDEX(i_in,MATCH(DU31,atts,0),MATCH(DO36,segs,0))+INDEX(i_in,MATCH(DU32,atts,0),MATCH(DO36,segs,0)))/maxI)</f>
        <v>110.26918497109827</v>
      </c>
      <c r="DV36" s="28">
        <f ca="1">IF(DV33="yes",100,100*(INDEX(i_in,MATCH(DV29,atts,0),MATCH(DO36,segs,0))+INDEX(i_in,MATCH(DV30,atts,0),MATCH(DO36,segs,0))+INDEX(i_in,MATCH(DV31,atts,0),MATCH(DO36,segs,0))+INDEX(i_in,MATCH(DV32,atts,0),MATCH(DO36,segs,0)))/maxI)</f>
        <v>110.26918497109827</v>
      </c>
      <c r="DW36" s="28">
        <f ca="1">IF(DW33="yes",100,100*(INDEX(i_in,MATCH(DW29,atts,0),MATCH(DO36,segs,0))+INDEX(i_in,MATCH(DW30,atts,0),MATCH(DO36,segs,0))+INDEX(i_in,MATCH(DW31,atts,0),MATCH(DO36,segs,0))+INDEX(i_in,MATCH(DW32,atts,0),MATCH(DO36,segs,0)))/maxI)</f>
        <v>110.26918497109827</v>
      </c>
      <c r="DX36" s="28">
        <f ca="1">IF(DX33="yes",100,100*(INDEX(i_in,MATCH(DX29,atts,0),MATCH(DO36,segs,0))+INDEX(i_in,MATCH(DX30,atts,0),MATCH(DO36,segs,0))+INDEX(i_in,MATCH(DX31,atts,0),MATCH(DO36,segs,0))+INDEX(i_in,MATCH(DX32,atts,0),MATCH(DO36,segs,0)))/maxI)</f>
        <v>110.26918497109827</v>
      </c>
      <c r="DY36" s="28">
        <f ca="1">IF(DY33="yes",100,100*(INDEX(i_in,MATCH(DY29,atts,0),MATCH(DO36,segs,0))+INDEX(i_in,MATCH(DY30,atts,0),MATCH(DO36,segs,0))+INDEX(i_in,MATCH(DY31,atts,0),MATCH(DO36,segs,0))+INDEX(i_in,MATCH(DY32,atts,0),MATCH(DO36,segs,0)))/maxI)</f>
        <v>110.26918497109827</v>
      </c>
      <c r="DZ36" s="28">
        <f ca="1">IF(DZ33="yes",100,100*(INDEX(i_in,MATCH(DZ29,atts,0),MATCH(DO36,segs,0))+INDEX(i_in,MATCH(DZ30,atts,0),MATCH(DO36,segs,0))+INDEX(i_in,MATCH(DZ31,atts,0),MATCH(DO36,segs,0))+INDEX(i_in,MATCH(DZ32,atts,0),MATCH(DO36,segs,0)))/maxI)</f>
        <v>110.26918497109827</v>
      </c>
      <c r="EA36" s="28">
        <f ca="1">IF(EA33="yes",100,100*(INDEX(i_in,MATCH(EA29,atts,0),MATCH(DO36,segs,0))+INDEX(i_in,MATCH(EA30,atts,0),MATCH(DO36,segs,0))+INDEX(i_in,MATCH(EA31,atts,0),MATCH(DO36,segs,0))+INDEX(i_in,MATCH(EA32,atts,0),MATCH(DO36,segs,0)))/maxI)</f>
        <v>110.26918497109827</v>
      </c>
      <c r="EB36" s="28">
        <f ca="1">IF(EB33="yes",100,100*(INDEX(i_in,MATCH(EB29,atts,0),MATCH(DO36,segs,0))+INDEX(i_in,MATCH(EB30,atts,0),MATCH(DO36,segs,0))+INDEX(i_in,MATCH(EB31,atts,0),MATCH(DO36,segs,0))+INDEX(i_in,MATCH(EB32,atts,0),MATCH(DO36,segs,0)))/maxI)</f>
        <v>110.26918497109827</v>
      </c>
      <c r="EC36" s="28">
        <f ca="1">IF(EC33="yes",100,100*(INDEX(i_in,MATCH(EC29,atts,0),MATCH(DO36,segs,0))+INDEX(i_in,MATCH(EC30,atts,0),MATCH(DO36,segs,0))+INDEX(i_in,MATCH(EC31,atts,0),MATCH(DO36,segs,0))+INDEX(i_in,MATCH(EC32,atts,0),MATCH(DO36,segs,0)))/maxI)</f>
        <v>110.26918497109827</v>
      </c>
      <c r="ED36" s="28">
        <f ca="1">IF(ED33="yes",100,100*(INDEX(i_in,MATCH(ED29,atts,0),MATCH(DO36,segs,0))+INDEX(i_in,MATCH(ED30,atts,0),MATCH(DO36,segs,0))+INDEX(i_in,MATCH(ED31,atts,0),MATCH(DO36,segs,0))+INDEX(i_in,MATCH(ED32,atts,0),MATCH(DO36,segs,0)))/maxI)</f>
        <v>110.26918497109827</v>
      </c>
      <c r="EE36" s="28">
        <f ca="1">IF(EE33="yes",100,100*(INDEX(i_in,MATCH(EE29,atts,0),MATCH(DO36,segs,0))+INDEX(i_in,MATCH(EE30,atts,0),MATCH(DO36,segs,0))+INDEX(i_in,MATCH(EE31,atts,0),MATCH(DO36,segs,0))+INDEX(i_in,MATCH(EE32,atts,0),MATCH(DO36,segs,0)))/maxI)</f>
        <v>110.26918497109827</v>
      </c>
      <c r="EF36" s="28">
        <f ca="1">IF(EF33="yes",100,100*(INDEX(i_in,MATCH(EF29,atts,0),MATCH(DO36,segs,0))+INDEX(i_in,MATCH(EF30,atts,0),MATCH(DO36,segs,0))+INDEX(i_in,MATCH(EF31,atts,0),MATCH(DO36,segs,0))+INDEX(i_in,MATCH(EF32,atts,0),MATCH(DO36,segs,0)))/maxI)</f>
        <v>110.26918497109827</v>
      </c>
      <c r="EG36" s="28">
        <f ca="1">IF(EG33="yes",100,100*(INDEX(i_in,MATCH(EG29,atts,0),MATCH(DO36,segs,0))+INDEX(i_in,MATCH(EG30,atts,0),MATCH(DO36,segs,0))+INDEX(i_in,MATCH(EG31,atts,0),MATCH(DO36,segs,0))+INDEX(i_in,MATCH(EG32,atts,0),MATCH(DO36,segs,0)))/maxI)</f>
        <v>110.26918497109827</v>
      </c>
      <c r="EH36" s="28">
        <f ca="1">IF(EH33="yes",100,100*(INDEX(i_in,MATCH(EH29,atts,0),MATCH(DO36,segs,0))+INDEX(i_in,MATCH(EH30,atts,0),MATCH(DO36,segs,0))+INDEX(i_in,MATCH(EH31,atts,0),MATCH(DO36,segs,0))+INDEX(i_in,MATCH(EH32,atts,0),MATCH(DO36,segs,0)))/maxI)</f>
        <v>110.26918497109827</v>
      </c>
      <c r="EI36" s="28">
        <f ca="1">IF(EI33="yes",100,100*(INDEX(i_in,MATCH(EI29,atts,0),MATCH(DO36,segs,0))+INDEX(i_in,MATCH(EI30,atts,0),MATCH(DO36,segs,0))+INDEX(i_in,MATCH(EI31,atts,0),MATCH(DO36,segs,0))+INDEX(i_in,MATCH(EI32,atts,0),MATCH(DO36,segs,0)))/maxI)</f>
        <v>110.26918497109827</v>
      </c>
      <c r="EJ36" s="28">
        <f ca="1">IF(EJ33="yes",100,100*(INDEX(i_in,MATCH(EJ29,atts,0),MATCH(DO36,segs,0))+INDEX(i_in,MATCH(EJ30,atts,0),MATCH(DO36,segs,0))+INDEX(i_in,MATCH(EJ31,atts,0),MATCH(DO36,segs,0))+INDEX(i_in,MATCH(EJ32,atts,0),MATCH(DO36,segs,0)))/maxI)</f>
        <v>110.26918497109827</v>
      </c>
      <c r="EK36" s="28">
        <f ca="1">IF(EK33="yes",100,100*(INDEX(i_in,MATCH(EK29,atts,0),MATCH(DO36,segs,0))+INDEX(i_in,MATCH(EK30,atts,0),MATCH(DO36,segs,0))+INDEX(i_in,MATCH(EK31,atts,0),MATCH(DO36,segs,0))+INDEX(i_in,MATCH(EK32,atts,0),MATCH(DO36,segs,0)))/maxI)</f>
        <v>110.26918497109827</v>
      </c>
      <c r="EL36" s="28">
        <f ca="1">IF(EL33="yes",100,100*(INDEX(i_in,MATCH(EL29,atts,0),MATCH(DO36,segs,0))+INDEX(i_in,MATCH(EL30,atts,0),MATCH(DO36,segs,0))+INDEX(i_in,MATCH(EL31,atts,0),MATCH(DO36,segs,0))+INDEX(i_in,MATCH(EL32,atts,0),MATCH(DO36,segs,0)))/maxI)</f>
        <v>110.26918497109827</v>
      </c>
      <c r="EM36" s="29">
        <f ca="1">IF(EM33="yes",100,100*(INDEX(i_in,MATCH(EM29,atts,0),MATCH(DO36,segs,0))+INDEX(i_in,MATCH(EM30,atts,0),MATCH(DO36,segs,0))+INDEX(i_in,MATCH(EM31,atts,0),MATCH(DO36,segs,0))+INDEX(i_in,MATCH(EM32,atts,0),MATCH(DO36,segs,0)))/maxI)</f>
        <v>110.26918497109827</v>
      </c>
      <c r="EN36" s="203"/>
      <c r="EP36" s="17" t="s">
        <v>36</v>
      </c>
      <c r="EQ36" s="124">
        <f>EP26</f>
        <v>0</v>
      </c>
      <c r="ER36" s="124" t="str">
        <f>EP27</f>
        <v>lei3564</v>
      </c>
      <c r="ES36" s="223"/>
      <c r="ET36" s="124"/>
      <c r="EU36" s="11"/>
      <c r="EV36" s="39">
        <f ca="1">IF(EV33="yes",100,100*(INDEX(i_in,MATCH(EV29,atts,0),MATCH(ER36,segs,0))+INDEX(i_in,MATCH(EV30,atts,0),MATCH(ER36,segs,0))+INDEX(i_in,MATCH(EV31,atts,0),MATCH(ER36,segs,0))+INDEX(i_in,MATCH(EV32,atts,0),MATCH(ER36,segs,0)))/maxI)</f>
        <v>110.78443352601155</v>
      </c>
      <c r="EW36" s="28">
        <f ca="1">IF(EW33="yes",100,100*(INDEX(i_in,MATCH(EW29,atts,0),MATCH(ER36,segs,0))+INDEX(i_in,MATCH(EW30,atts,0),MATCH(ER36,segs,0))+INDEX(i_in,MATCH(EW31,atts,0),MATCH(ER36,segs,0))+INDEX(i_in,MATCH(EW32,atts,0),MATCH(ER36,segs,0)))/maxI)</f>
        <v>110.78443352601155</v>
      </c>
      <c r="EX36" s="28">
        <f ca="1">IF(EX33="yes",100,100*(INDEX(i_in,MATCH(EX29,atts,0),MATCH(ER36,segs,0))+INDEX(i_in,MATCH(EX30,atts,0),MATCH(ER36,segs,0))+INDEX(i_in,MATCH(EX31,atts,0),MATCH(ER36,segs,0))+INDEX(i_in,MATCH(EX32,atts,0),MATCH(ER36,segs,0)))/maxI)</f>
        <v>110.78443352601155</v>
      </c>
      <c r="EY36" s="28">
        <f ca="1">IF(EY33="yes",100,100*(INDEX(i_in,MATCH(EY29,atts,0),MATCH(ER36,segs,0))+INDEX(i_in,MATCH(EY30,atts,0),MATCH(ER36,segs,0))+INDEX(i_in,MATCH(EY31,atts,0),MATCH(ER36,segs,0))+INDEX(i_in,MATCH(EY32,atts,0),MATCH(ER36,segs,0)))/maxI)</f>
        <v>110.78443352601155</v>
      </c>
      <c r="EZ36" s="28">
        <f ca="1">IF(EZ33="yes",100,100*(INDEX(i_in,MATCH(EZ29,atts,0),MATCH(ER36,segs,0))+INDEX(i_in,MATCH(EZ30,atts,0),MATCH(ER36,segs,0))+INDEX(i_in,MATCH(EZ31,atts,0),MATCH(ER36,segs,0))+INDEX(i_in,MATCH(EZ32,atts,0),MATCH(ER36,segs,0)))/maxI)</f>
        <v>110.78443352601155</v>
      </c>
      <c r="FA36" s="28">
        <f ca="1">IF(FA33="yes",100,100*(INDEX(i_in,MATCH(FA29,atts,0),MATCH(ER36,segs,0))+INDEX(i_in,MATCH(FA30,atts,0),MATCH(ER36,segs,0))+INDEX(i_in,MATCH(FA31,atts,0),MATCH(ER36,segs,0))+INDEX(i_in,MATCH(FA32,atts,0),MATCH(ER36,segs,0)))/maxI)</f>
        <v>110.78443352601155</v>
      </c>
      <c r="FB36" s="28">
        <f ca="1">IF(FB33="yes",100,100*(INDEX(i_in,MATCH(FB29,atts,0),MATCH(ER36,segs,0))+INDEX(i_in,MATCH(FB30,atts,0),MATCH(ER36,segs,0))+INDEX(i_in,MATCH(FB31,atts,0),MATCH(ER36,segs,0))+INDEX(i_in,MATCH(FB32,atts,0),MATCH(ER36,segs,0)))/maxI)</f>
        <v>110.78443352601155</v>
      </c>
      <c r="FC36" s="28">
        <f ca="1">IF(FC33="yes",100,100*(INDEX(i_in,MATCH(FC29,atts,0),MATCH(ER36,segs,0))+INDEX(i_in,MATCH(FC30,atts,0),MATCH(ER36,segs,0))+INDEX(i_in,MATCH(FC31,atts,0),MATCH(ER36,segs,0))+INDEX(i_in,MATCH(FC32,atts,0),MATCH(ER36,segs,0)))/maxI)</f>
        <v>110.78443352601155</v>
      </c>
      <c r="FD36" s="28">
        <f ca="1">IF(FD33="yes",100,100*(INDEX(i_in,MATCH(FD29,atts,0),MATCH(ER36,segs,0))+INDEX(i_in,MATCH(FD30,atts,0),MATCH(ER36,segs,0))+INDEX(i_in,MATCH(FD31,atts,0),MATCH(ER36,segs,0))+INDEX(i_in,MATCH(FD32,atts,0),MATCH(ER36,segs,0)))/maxI)</f>
        <v>110.78443352601155</v>
      </c>
      <c r="FE36" s="28">
        <f ca="1">IF(FE33="yes",100,100*(INDEX(i_in,MATCH(FE29,atts,0),MATCH(ER36,segs,0))+INDEX(i_in,MATCH(FE30,atts,0),MATCH(ER36,segs,0))+INDEX(i_in,MATCH(FE31,atts,0),MATCH(ER36,segs,0))+INDEX(i_in,MATCH(FE32,atts,0),MATCH(ER36,segs,0)))/maxI)</f>
        <v>110.78443352601155</v>
      </c>
      <c r="FF36" s="28">
        <f ca="1">IF(FF33="yes",100,100*(INDEX(i_in,MATCH(FF29,atts,0),MATCH(ER36,segs,0))+INDEX(i_in,MATCH(FF30,atts,0),MATCH(ER36,segs,0))+INDEX(i_in,MATCH(FF31,atts,0),MATCH(ER36,segs,0))+INDEX(i_in,MATCH(FF32,atts,0),MATCH(ER36,segs,0)))/maxI)</f>
        <v>110.78443352601155</v>
      </c>
      <c r="FG36" s="28">
        <f ca="1">IF(FG33="yes",100,100*(INDEX(i_in,MATCH(FG29,atts,0),MATCH(ER36,segs,0))+INDEX(i_in,MATCH(FG30,atts,0),MATCH(ER36,segs,0))+INDEX(i_in,MATCH(FG31,atts,0),MATCH(ER36,segs,0))+INDEX(i_in,MATCH(FG32,atts,0),MATCH(ER36,segs,0)))/maxI)</f>
        <v>110.78443352601155</v>
      </c>
      <c r="FH36" s="28">
        <f ca="1">IF(FH33="yes",100,100*(INDEX(i_in,MATCH(FH29,atts,0),MATCH(ER36,segs,0))+INDEX(i_in,MATCH(FH30,atts,0),MATCH(ER36,segs,0))+INDEX(i_in,MATCH(FH31,atts,0),MATCH(ER36,segs,0))+INDEX(i_in,MATCH(FH32,atts,0),MATCH(ER36,segs,0)))/maxI)</f>
        <v>110.78443352601155</v>
      </c>
      <c r="FI36" s="28">
        <f ca="1">IF(FI33="yes",100,100*(INDEX(i_in,MATCH(FI29,atts,0),MATCH(ER36,segs,0))+INDEX(i_in,MATCH(FI30,atts,0),MATCH(ER36,segs,0))+INDEX(i_in,MATCH(FI31,atts,0),MATCH(ER36,segs,0))+INDEX(i_in,MATCH(FI32,atts,0),MATCH(ER36,segs,0)))/maxI)</f>
        <v>110.78443352601155</v>
      </c>
      <c r="FJ36" s="28">
        <f ca="1">IF(FJ33="yes",100,100*(INDEX(i_in,MATCH(FJ29,atts,0),MATCH(ER36,segs,0))+INDEX(i_in,MATCH(FJ30,atts,0),MATCH(ER36,segs,0))+INDEX(i_in,MATCH(FJ31,atts,0),MATCH(ER36,segs,0))+INDEX(i_in,MATCH(FJ32,atts,0),MATCH(ER36,segs,0)))/maxI)</f>
        <v>110.78443352601155</v>
      </c>
      <c r="FK36" s="28">
        <f ca="1">IF(FK33="yes",100,100*(INDEX(i_in,MATCH(FK29,atts,0),MATCH(ER36,segs,0))+INDEX(i_in,MATCH(FK30,atts,0),MATCH(ER36,segs,0))+INDEX(i_in,MATCH(FK31,atts,0),MATCH(ER36,segs,0))+INDEX(i_in,MATCH(FK32,atts,0),MATCH(ER36,segs,0)))/maxI)</f>
        <v>110.78443352601155</v>
      </c>
      <c r="FL36" s="28">
        <f ca="1">IF(FL33="yes",100,100*(INDEX(i_in,MATCH(FL29,atts,0),MATCH(ER36,segs,0))+INDEX(i_in,MATCH(FL30,atts,0),MATCH(ER36,segs,0))+INDEX(i_in,MATCH(FL31,atts,0),MATCH(ER36,segs,0))+INDEX(i_in,MATCH(FL32,atts,0),MATCH(ER36,segs,0)))/maxI)</f>
        <v>110.78443352601155</v>
      </c>
      <c r="FM36" s="28">
        <f ca="1">IF(FM33="yes",100,100*(INDEX(i_in,MATCH(FM29,atts,0),MATCH(ER36,segs,0))+INDEX(i_in,MATCH(FM30,atts,0),MATCH(ER36,segs,0))+INDEX(i_in,MATCH(FM31,atts,0),MATCH(ER36,segs,0))+INDEX(i_in,MATCH(FM32,atts,0),MATCH(ER36,segs,0)))/maxI)</f>
        <v>110.78443352601155</v>
      </c>
      <c r="FN36" s="28">
        <f ca="1">IF(FN33="yes",100,100*(INDEX(i_in,MATCH(FN29,atts,0),MATCH(ER36,segs,0))+INDEX(i_in,MATCH(FN30,atts,0),MATCH(ER36,segs,0))+INDEX(i_in,MATCH(FN31,atts,0),MATCH(ER36,segs,0))+INDEX(i_in,MATCH(FN32,atts,0),MATCH(ER36,segs,0)))/maxI)</f>
        <v>110.78443352601155</v>
      </c>
      <c r="FO36" s="28">
        <f ca="1">IF(FO33="yes",100,100*(INDEX(i_in,MATCH(FO29,atts,0),MATCH(ER36,segs,0))+INDEX(i_in,MATCH(FO30,atts,0),MATCH(ER36,segs,0))+INDEX(i_in,MATCH(FO31,atts,0),MATCH(ER36,segs,0))+INDEX(i_in,MATCH(FO32,atts,0),MATCH(ER36,segs,0)))/maxI)</f>
        <v>110.78443352601155</v>
      </c>
      <c r="FP36" s="29">
        <f ca="1">IF(FP33="yes",100,100*(INDEX(i_in,MATCH(FP29,atts,0),MATCH(ER36,segs,0))+INDEX(i_in,MATCH(FP30,atts,0),MATCH(ER36,segs,0))+INDEX(i_in,MATCH(FP31,atts,0),MATCH(ER36,segs,0))+INDEX(i_in,MATCH(FP32,atts,0),MATCH(ER36,segs,0)))/maxI)</f>
        <v>110.78443352601155</v>
      </c>
      <c r="FQ36" s="203"/>
      <c r="FS36" s="17" t="s">
        <v>36</v>
      </c>
      <c r="FT36" s="124">
        <f>FS26</f>
        <v>0</v>
      </c>
      <c r="FU36" s="124" t="str">
        <f>FS27</f>
        <v>shop65</v>
      </c>
      <c r="FV36" s="223"/>
      <c r="FW36" s="124"/>
      <c r="FX36" s="11"/>
      <c r="FY36" s="39">
        <f ca="1">IF(FY33="yes",100,100*(INDEX(i_in,MATCH(FY29,atts,0),MATCH(FU36,segs,0))+INDEX(i_in,MATCH(FY30,atts,0),MATCH(FU36,segs,0))+INDEX(i_in,MATCH(FY31,atts,0),MATCH(FU36,segs,0))+INDEX(i_in,MATCH(FY32,atts,0),MATCH(FU36,segs,0)))/maxI)</f>
        <v>113.74300578034682</v>
      </c>
      <c r="FZ36" s="28">
        <f ca="1">IF(FZ33="yes",100,100*(INDEX(i_in,MATCH(FZ29,atts,0),MATCH(FU36,segs,0))+INDEX(i_in,MATCH(FZ30,atts,0),MATCH(FU36,segs,0))+INDEX(i_in,MATCH(FZ31,atts,0),MATCH(FU36,segs,0))+INDEX(i_in,MATCH(FZ32,atts,0),MATCH(FU36,segs,0)))/maxI)</f>
        <v>113.74300578034682</v>
      </c>
      <c r="GA36" s="28">
        <f ca="1">IF(GA33="yes",100,100*(INDEX(i_in,MATCH(GA29,atts,0),MATCH(FU36,segs,0))+INDEX(i_in,MATCH(GA30,atts,0),MATCH(FU36,segs,0))+INDEX(i_in,MATCH(GA31,atts,0),MATCH(FU36,segs,0))+INDEX(i_in,MATCH(GA32,atts,0),MATCH(FU36,segs,0)))/maxI)</f>
        <v>113.74300578034682</v>
      </c>
      <c r="GB36" s="28">
        <f ca="1">IF(GB33="yes",100,100*(INDEX(i_in,MATCH(GB29,atts,0),MATCH(FU36,segs,0))+INDEX(i_in,MATCH(GB30,atts,0),MATCH(FU36,segs,0))+INDEX(i_in,MATCH(GB31,atts,0),MATCH(FU36,segs,0))+INDEX(i_in,MATCH(GB32,atts,0),MATCH(FU36,segs,0)))/maxI)</f>
        <v>113.74300578034682</v>
      </c>
      <c r="GC36" s="28">
        <f ca="1">IF(GC33="yes",100,100*(INDEX(i_in,MATCH(GC29,atts,0),MATCH(FU36,segs,0))+INDEX(i_in,MATCH(GC30,atts,0),MATCH(FU36,segs,0))+INDEX(i_in,MATCH(GC31,atts,0),MATCH(FU36,segs,0))+INDEX(i_in,MATCH(GC32,atts,0),MATCH(FU36,segs,0)))/maxI)</f>
        <v>113.74300578034682</v>
      </c>
      <c r="GD36" s="28">
        <f ca="1">IF(GD33="yes",100,100*(INDEX(i_in,MATCH(GD29,atts,0),MATCH(FU36,segs,0))+INDEX(i_in,MATCH(GD30,atts,0),MATCH(FU36,segs,0))+INDEX(i_in,MATCH(GD31,atts,0),MATCH(FU36,segs,0))+INDEX(i_in,MATCH(GD32,atts,0),MATCH(FU36,segs,0)))/maxI)</f>
        <v>113.74300578034682</v>
      </c>
      <c r="GE36" s="28">
        <f ca="1">IF(GE33="yes",100,100*(INDEX(i_in,MATCH(GE29,atts,0),MATCH(FU36,segs,0))+INDEX(i_in,MATCH(GE30,atts,0),MATCH(FU36,segs,0))+INDEX(i_in,MATCH(GE31,atts,0),MATCH(FU36,segs,0))+INDEX(i_in,MATCH(GE32,atts,0),MATCH(FU36,segs,0)))/maxI)</f>
        <v>113.74300578034682</v>
      </c>
      <c r="GF36" s="28">
        <f ca="1">IF(GF33="yes",100,100*(INDEX(i_in,MATCH(GF29,atts,0),MATCH(FU36,segs,0))+INDEX(i_in,MATCH(GF30,atts,0),MATCH(FU36,segs,0))+INDEX(i_in,MATCH(GF31,atts,0),MATCH(FU36,segs,0))+INDEX(i_in,MATCH(GF32,atts,0),MATCH(FU36,segs,0)))/maxI)</f>
        <v>113.74300578034682</v>
      </c>
      <c r="GG36" s="28">
        <f ca="1">IF(GG33="yes",100,100*(INDEX(i_in,MATCH(GG29,atts,0),MATCH(FU36,segs,0))+INDEX(i_in,MATCH(GG30,atts,0),MATCH(FU36,segs,0))+INDEX(i_in,MATCH(GG31,atts,0),MATCH(FU36,segs,0))+INDEX(i_in,MATCH(GG32,atts,0),MATCH(FU36,segs,0)))/maxI)</f>
        <v>113.74300578034682</v>
      </c>
      <c r="GH36" s="28">
        <f ca="1">IF(GH33="yes",100,100*(INDEX(i_in,MATCH(GH29,atts,0),MATCH(FU36,segs,0))+INDEX(i_in,MATCH(GH30,atts,0),MATCH(FU36,segs,0))+INDEX(i_in,MATCH(GH31,atts,0),MATCH(FU36,segs,0))+INDEX(i_in,MATCH(GH32,atts,0),MATCH(FU36,segs,0)))/maxI)</f>
        <v>113.74300578034682</v>
      </c>
      <c r="GI36" s="28">
        <f ca="1">IF(GI33="yes",100,100*(INDEX(i_in,MATCH(GI29,atts,0),MATCH(FU36,segs,0))+INDEX(i_in,MATCH(GI30,atts,0),MATCH(FU36,segs,0))+INDEX(i_in,MATCH(GI31,atts,0),MATCH(FU36,segs,0))+INDEX(i_in,MATCH(GI32,atts,0),MATCH(FU36,segs,0)))/maxI)</f>
        <v>113.74300578034682</v>
      </c>
      <c r="GJ36" s="28">
        <f ca="1">IF(GJ33="yes",100,100*(INDEX(i_in,MATCH(GJ29,atts,0),MATCH(FU36,segs,0))+INDEX(i_in,MATCH(GJ30,atts,0),MATCH(FU36,segs,0))+INDEX(i_in,MATCH(GJ31,atts,0),MATCH(FU36,segs,0))+INDEX(i_in,MATCH(GJ32,atts,0),MATCH(FU36,segs,0)))/maxI)</f>
        <v>113.74300578034682</v>
      </c>
      <c r="GK36" s="28">
        <f ca="1">IF(GK33="yes",100,100*(INDEX(i_in,MATCH(GK29,atts,0),MATCH(FU36,segs,0))+INDEX(i_in,MATCH(GK30,atts,0),MATCH(FU36,segs,0))+INDEX(i_in,MATCH(GK31,atts,0),MATCH(FU36,segs,0))+INDEX(i_in,MATCH(GK32,atts,0),MATCH(FU36,segs,0)))/maxI)</f>
        <v>113.74300578034682</v>
      </c>
      <c r="GL36" s="28">
        <f ca="1">IF(GL33="yes",100,100*(INDEX(i_in,MATCH(GL29,atts,0),MATCH(FU36,segs,0))+INDEX(i_in,MATCH(GL30,atts,0),MATCH(FU36,segs,0))+INDEX(i_in,MATCH(GL31,atts,0),MATCH(FU36,segs,0))+INDEX(i_in,MATCH(GL32,atts,0),MATCH(FU36,segs,0)))/maxI)</f>
        <v>113.74300578034682</v>
      </c>
      <c r="GM36" s="28">
        <f ca="1">IF(GM33="yes",100,100*(INDEX(i_in,MATCH(GM29,atts,0),MATCH(FU36,segs,0))+INDEX(i_in,MATCH(GM30,atts,0),MATCH(FU36,segs,0))+INDEX(i_in,MATCH(GM31,atts,0),MATCH(FU36,segs,0))+INDEX(i_in,MATCH(GM32,atts,0),MATCH(FU36,segs,0)))/maxI)</f>
        <v>113.74300578034682</v>
      </c>
      <c r="GN36" s="28">
        <f ca="1">IF(GN33="yes",100,100*(INDEX(i_in,MATCH(GN29,atts,0),MATCH(FU36,segs,0))+INDEX(i_in,MATCH(GN30,atts,0),MATCH(FU36,segs,0))+INDEX(i_in,MATCH(GN31,atts,0),MATCH(FU36,segs,0))+INDEX(i_in,MATCH(GN32,atts,0),MATCH(FU36,segs,0)))/maxI)</f>
        <v>113.74300578034682</v>
      </c>
      <c r="GO36" s="28">
        <f ca="1">IF(GO33="yes",100,100*(INDEX(i_in,MATCH(GO29,atts,0),MATCH(FU36,segs,0))+INDEX(i_in,MATCH(GO30,atts,0),MATCH(FU36,segs,0))+INDEX(i_in,MATCH(GO31,atts,0),MATCH(FU36,segs,0))+INDEX(i_in,MATCH(GO32,atts,0),MATCH(FU36,segs,0)))/maxI)</f>
        <v>113.74300578034682</v>
      </c>
      <c r="GP36" s="28">
        <f ca="1">IF(GP33="yes",100,100*(INDEX(i_in,MATCH(GP29,atts,0),MATCH(FU36,segs,0))+INDEX(i_in,MATCH(GP30,atts,0),MATCH(FU36,segs,0))+INDEX(i_in,MATCH(GP31,atts,0),MATCH(FU36,segs,0))+INDEX(i_in,MATCH(GP32,atts,0),MATCH(FU36,segs,0)))/maxI)</f>
        <v>113.74300578034682</v>
      </c>
      <c r="GQ36" s="28">
        <f ca="1">IF(GQ33="yes",100,100*(INDEX(i_in,MATCH(GQ29,atts,0),MATCH(FU36,segs,0))+INDEX(i_in,MATCH(GQ30,atts,0),MATCH(FU36,segs,0))+INDEX(i_in,MATCH(GQ31,atts,0),MATCH(FU36,segs,0))+INDEX(i_in,MATCH(GQ32,atts,0),MATCH(FU36,segs,0)))/maxI)</f>
        <v>113.74300578034682</v>
      </c>
      <c r="GR36" s="28">
        <f ca="1">IF(GR33="yes",100,100*(INDEX(i_in,MATCH(GR29,atts,0),MATCH(FU36,segs,0))+INDEX(i_in,MATCH(GR30,atts,0),MATCH(FU36,segs,0))+INDEX(i_in,MATCH(GR31,atts,0),MATCH(FU36,segs,0))+INDEX(i_in,MATCH(GR32,atts,0),MATCH(FU36,segs,0)))/maxI)</f>
        <v>113.74300578034682</v>
      </c>
      <c r="GS36" s="29">
        <f ca="1">IF(GS33="yes",100,100*(INDEX(i_in,MATCH(GS29,atts,0),MATCH(FU36,segs,0))+INDEX(i_in,MATCH(GS30,atts,0),MATCH(FU36,segs,0))+INDEX(i_in,MATCH(GS31,atts,0),MATCH(FU36,segs,0))+INDEX(i_in,MATCH(GS32,atts,0),MATCH(FU36,segs,0)))/maxI)</f>
        <v>113.74300578034682</v>
      </c>
      <c r="GT36" s="203"/>
      <c r="GV36" s="17" t="s">
        <v>36</v>
      </c>
      <c r="GW36" s="124">
        <f>GV26</f>
        <v>0</v>
      </c>
      <c r="GX36" s="124" t="str">
        <f>GV27</f>
        <v>lei65</v>
      </c>
      <c r="GY36" s="223"/>
      <c r="GZ36" s="124"/>
      <c r="HA36" s="11"/>
      <c r="HB36" s="39">
        <f ca="1">IF(HB33="yes",100,100*(INDEX(i_in,MATCH(HB29,atts,0),MATCH(GX36,segs,0))+INDEX(i_in,MATCH(HB30,atts,0),MATCH(GX36,segs,0))+INDEX(i_in,MATCH(HB31,atts,0),MATCH(GX36,segs,0))+INDEX(i_in,MATCH(HB32,atts,0),MATCH(GX36,segs,0)))/maxI)</f>
        <v>109.62212138728324</v>
      </c>
      <c r="HC36" s="28">
        <f ca="1">IF(HC33="yes",100,100*(INDEX(i_in,MATCH(HC29,atts,0),MATCH(GX36,segs,0))+INDEX(i_in,MATCH(HC30,atts,0),MATCH(GX36,segs,0))+INDEX(i_in,MATCH(HC31,atts,0),MATCH(GX36,segs,0))+INDEX(i_in,MATCH(HC32,atts,0),MATCH(GX36,segs,0)))/maxI)</f>
        <v>109.62212138728324</v>
      </c>
      <c r="HD36" s="28">
        <f ca="1">IF(HD33="yes",100,100*(INDEX(i_in,MATCH(HD29,atts,0),MATCH(GX36,segs,0))+INDEX(i_in,MATCH(HD30,atts,0),MATCH(GX36,segs,0))+INDEX(i_in,MATCH(HD31,atts,0),MATCH(GX36,segs,0))+INDEX(i_in,MATCH(HD32,atts,0),MATCH(GX36,segs,0)))/maxI)</f>
        <v>109.62212138728324</v>
      </c>
      <c r="HE36" s="28">
        <f ca="1">IF(HE33="yes",100,100*(INDEX(i_in,MATCH(HE29,atts,0),MATCH(GX36,segs,0))+INDEX(i_in,MATCH(HE30,atts,0),MATCH(GX36,segs,0))+INDEX(i_in,MATCH(HE31,atts,0),MATCH(GX36,segs,0))+INDEX(i_in,MATCH(HE32,atts,0),MATCH(GX36,segs,0)))/maxI)</f>
        <v>109.62212138728324</v>
      </c>
      <c r="HF36" s="28">
        <f ca="1">IF(HF33="yes",100,100*(INDEX(i_in,MATCH(HF29,atts,0),MATCH(GX36,segs,0))+INDEX(i_in,MATCH(HF30,atts,0),MATCH(GX36,segs,0))+INDEX(i_in,MATCH(HF31,atts,0),MATCH(GX36,segs,0))+INDEX(i_in,MATCH(HF32,atts,0),MATCH(GX36,segs,0)))/maxI)</f>
        <v>109.62212138728324</v>
      </c>
      <c r="HG36" s="28">
        <f ca="1">IF(HG33="yes",100,100*(INDEX(i_in,MATCH(HG29,atts,0),MATCH(GX36,segs,0))+INDEX(i_in,MATCH(HG30,atts,0),MATCH(GX36,segs,0))+INDEX(i_in,MATCH(HG31,atts,0),MATCH(GX36,segs,0))+INDEX(i_in,MATCH(HG32,atts,0),MATCH(GX36,segs,0)))/maxI)</f>
        <v>109.62212138728324</v>
      </c>
      <c r="HH36" s="28">
        <f ca="1">IF(HH33="yes",100,100*(INDEX(i_in,MATCH(HH29,atts,0),MATCH(GX36,segs,0))+INDEX(i_in,MATCH(HH30,atts,0),MATCH(GX36,segs,0))+INDEX(i_in,MATCH(HH31,atts,0),MATCH(GX36,segs,0))+INDEX(i_in,MATCH(HH32,atts,0),MATCH(GX36,segs,0)))/maxI)</f>
        <v>109.62212138728324</v>
      </c>
      <c r="HI36" s="28">
        <f ca="1">IF(HI33="yes",100,100*(INDEX(i_in,MATCH(HI29,atts,0),MATCH(GX36,segs,0))+INDEX(i_in,MATCH(HI30,atts,0),MATCH(GX36,segs,0))+INDEX(i_in,MATCH(HI31,atts,0),MATCH(GX36,segs,0))+INDEX(i_in,MATCH(HI32,atts,0),MATCH(GX36,segs,0)))/maxI)</f>
        <v>109.62212138728324</v>
      </c>
      <c r="HJ36" s="28">
        <f ca="1">IF(HJ33="yes",100,100*(INDEX(i_in,MATCH(HJ29,atts,0),MATCH(GX36,segs,0))+INDEX(i_in,MATCH(HJ30,atts,0),MATCH(GX36,segs,0))+INDEX(i_in,MATCH(HJ31,atts,0),MATCH(GX36,segs,0))+INDEX(i_in,MATCH(HJ32,atts,0),MATCH(GX36,segs,0)))/maxI)</f>
        <v>109.62212138728324</v>
      </c>
      <c r="HK36" s="28">
        <f ca="1">IF(HK33="yes",100,100*(INDEX(i_in,MATCH(HK29,atts,0),MATCH(GX36,segs,0))+INDEX(i_in,MATCH(HK30,atts,0),MATCH(GX36,segs,0))+INDEX(i_in,MATCH(HK31,atts,0),MATCH(GX36,segs,0))+INDEX(i_in,MATCH(HK32,atts,0),MATCH(GX36,segs,0)))/maxI)</f>
        <v>109.62212138728324</v>
      </c>
      <c r="HL36" s="28">
        <f ca="1">IF(HL33="yes",100,100*(INDEX(i_in,MATCH(HL29,atts,0),MATCH(GX36,segs,0))+INDEX(i_in,MATCH(HL30,atts,0),MATCH(GX36,segs,0))+INDEX(i_in,MATCH(HL31,atts,0),MATCH(GX36,segs,0))+INDEX(i_in,MATCH(HL32,atts,0),MATCH(GX36,segs,0)))/maxI)</f>
        <v>109.62212138728324</v>
      </c>
      <c r="HM36" s="28">
        <f ca="1">IF(HM33="yes",100,100*(INDEX(i_in,MATCH(HM29,atts,0),MATCH(GX36,segs,0))+INDEX(i_in,MATCH(HM30,atts,0),MATCH(GX36,segs,0))+INDEX(i_in,MATCH(HM31,atts,0),MATCH(GX36,segs,0))+INDEX(i_in,MATCH(HM32,atts,0),MATCH(GX36,segs,0)))/maxI)</f>
        <v>109.62212138728324</v>
      </c>
      <c r="HN36" s="28">
        <f ca="1">IF(HN33="yes",100,100*(INDEX(i_in,MATCH(HN29,atts,0),MATCH(GX36,segs,0))+INDEX(i_in,MATCH(HN30,atts,0),MATCH(GX36,segs,0))+INDEX(i_in,MATCH(HN31,atts,0),MATCH(GX36,segs,0))+INDEX(i_in,MATCH(HN32,atts,0),MATCH(GX36,segs,0)))/maxI)</f>
        <v>109.62212138728324</v>
      </c>
      <c r="HO36" s="28">
        <f ca="1">IF(HO33="yes",100,100*(INDEX(i_in,MATCH(HO29,atts,0),MATCH(GX36,segs,0))+INDEX(i_in,MATCH(HO30,atts,0),MATCH(GX36,segs,0))+INDEX(i_in,MATCH(HO31,atts,0),MATCH(GX36,segs,0))+INDEX(i_in,MATCH(HO32,atts,0),MATCH(GX36,segs,0)))/maxI)</f>
        <v>109.62212138728324</v>
      </c>
      <c r="HP36" s="28">
        <f ca="1">IF(HP33="yes",100,100*(INDEX(i_in,MATCH(HP29,atts,0),MATCH(GX36,segs,0))+INDEX(i_in,MATCH(HP30,atts,0),MATCH(GX36,segs,0))+INDEX(i_in,MATCH(HP31,atts,0),MATCH(GX36,segs,0))+INDEX(i_in,MATCH(HP32,atts,0),MATCH(GX36,segs,0)))/maxI)</f>
        <v>109.62212138728324</v>
      </c>
      <c r="HQ36" s="28">
        <f ca="1">IF(HQ33="yes",100,100*(INDEX(i_in,MATCH(HQ29,atts,0),MATCH(GX36,segs,0))+INDEX(i_in,MATCH(HQ30,atts,0),MATCH(GX36,segs,0))+INDEX(i_in,MATCH(HQ31,atts,0),MATCH(GX36,segs,0))+INDEX(i_in,MATCH(HQ32,atts,0),MATCH(GX36,segs,0)))/maxI)</f>
        <v>109.62212138728324</v>
      </c>
      <c r="HR36" s="28">
        <f ca="1">IF(HR33="yes",100,100*(INDEX(i_in,MATCH(HR29,atts,0),MATCH(GX36,segs,0))+INDEX(i_in,MATCH(HR30,atts,0),MATCH(GX36,segs,0))+INDEX(i_in,MATCH(HR31,atts,0),MATCH(GX36,segs,0))+INDEX(i_in,MATCH(HR32,atts,0),MATCH(GX36,segs,0)))/maxI)</f>
        <v>109.62212138728324</v>
      </c>
      <c r="HS36" s="28">
        <f ca="1">IF(HS33="yes",100,100*(INDEX(i_in,MATCH(HS29,atts,0),MATCH(GX36,segs,0))+INDEX(i_in,MATCH(HS30,atts,0),MATCH(GX36,segs,0))+INDEX(i_in,MATCH(HS31,atts,0),MATCH(GX36,segs,0))+INDEX(i_in,MATCH(HS32,atts,0),MATCH(GX36,segs,0)))/maxI)</f>
        <v>109.62212138728324</v>
      </c>
      <c r="HT36" s="28">
        <f ca="1">IF(HT33="yes",100,100*(INDEX(i_in,MATCH(HT29,atts,0),MATCH(GX36,segs,0))+INDEX(i_in,MATCH(HT30,atts,0),MATCH(GX36,segs,0))+INDEX(i_in,MATCH(HT31,atts,0),MATCH(GX36,segs,0))+INDEX(i_in,MATCH(HT32,atts,0),MATCH(GX36,segs,0)))/maxI)</f>
        <v>109.62212138728324</v>
      </c>
      <c r="HU36" s="28">
        <f ca="1">IF(HU33="yes",100,100*(INDEX(i_in,MATCH(HU29,atts,0),MATCH(GX36,segs,0))+INDEX(i_in,MATCH(HU30,atts,0),MATCH(GX36,segs,0))+INDEX(i_in,MATCH(HU31,atts,0),MATCH(GX36,segs,0))+INDEX(i_in,MATCH(HU32,atts,0),MATCH(GX36,segs,0)))/maxI)</f>
        <v>109.62212138728324</v>
      </c>
      <c r="HV36" s="29">
        <f ca="1">IF(HV33="yes",100,100*(INDEX(i_in,MATCH(HV29,atts,0),MATCH(GX36,segs,0))+INDEX(i_in,MATCH(HV30,atts,0),MATCH(GX36,segs,0))+INDEX(i_in,MATCH(HV31,atts,0),MATCH(GX36,segs,0))+INDEX(i_in,MATCH(HV32,atts,0),MATCH(GX36,segs,0)))/maxI)</f>
        <v>109.62212138728324</v>
      </c>
      <c r="HW36" s="203"/>
    </row>
    <row r="37" spans="1:231" ht="15">
      <c r="A37" s="18" t="s">
        <v>37</v>
      </c>
      <c r="B37" s="122">
        <f>A26</f>
        <v>0</v>
      </c>
      <c r="C37" s="122" t="str">
        <f>A27</f>
        <v>work1834</v>
      </c>
      <c r="D37" s="210"/>
      <c r="E37" s="122"/>
      <c r="F37" s="13"/>
      <c r="G37" s="40">
        <f ca="1">IF(G33="yes",INDEX(wtw_in,MATCH("no1",atts,0),MATCH(C37,segs,0)),INDEX(wtw_in,MATCH(G29,atts,0),MATCH(C37,segs,0))+INDEX(wtw_in,MATCH(G30,atts,0),MATCH(C37,segs,0))+INDEX(wtw_in,MATCH(G31,atts,0),MATCH(C37,segs,0))++INDEX(wtw_in,MATCH(G32,atts,0),MATCH(C37,segs,0)))</f>
        <v>56.191713</v>
      </c>
      <c r="H37" s="4">
        <f ca="1">IF(H33="yes",INDEX(wtw_in,MATCH("no1",atts,0),MATCH(C37,segs,0)),INDEX(wtw_in,MATCH(H29,atts,0),MATCH(C37,segs,0))+INDEX(wtw_in,MATCH(H30,atts,0),MATCH(C37,segs,0))+INDEX(wtw_in,MATCH(H31,atts,0),MATCH(C37,segs,0))++INDEX(wtw_in,MATCH(H32,atts,0),MATCH(C37,segs,0)))</f>
        <v>56.191713</v>
      </c>
      <c r="I37" s="4">
        <f ca="1">IF(I33="yes",INDEX(wtw_in,MATCH("no1",atts,0),MATCH(C37,segs,0)),INDEX(wtw_in,MATCH(I29,atts,0),MATCH(C37,segs,0))+INDEX(wtw_in,MATCH(I30,atts,0),MATCH(C37,segs,0))+INDEX(wtw_in,MATCH(I31,atts,0),MATCH(C37,segs,0))++INDEX(wtw_in,MATCH(I32,atts,0),MATCH(C37,segs,0)))</f>
        <v>56.191713</v>
      </c>
      <c r="J37" s="4">
        <f ca="1">IF(J33="yes",INDEX(wtw_in,MATCH("no1",atts,0),MATCH(C37,segs,0)),INDEX(wtw_in,MATCH(J29,atts,0),MATCH(C37,segs,0))+INDEX(wtw_in,MATCH(J30,atts,0),MATCH(C37,segs,0))+INDEX(wtw_in,MATCH(J31,atts,0),MATCH(C37,segs,0))++INDEX(wtw_in,MATCH(J32,atts,0),MATCH(C37,segs,0)))</f>
        <v>56.191713</v>
      </c>
      <c r="K37" s="4">
        <f ca="1">IF(K33="yes",INDEX(wtw_in,MATCH("no1",atts,0),MATCH(C37,segs,0)),INDEX(wtw_in,MATCH(K29,atts,0),MATCH(C37,segs,0))+INDEX(wtw_in,MATCH(K30,atts,0),MATCH(C37,segs,0))+INDEX(wtw_in,MATCH(K31,atts,0),MATCH(C37,segs,0))++INDEX(wtw_in,MATCH(K32,atts,0),MATCH(C37,segs,0)))</f>
        <v>56.191713</v>
      </c>
      <c r="L37" s="4">
        <f ca="1">IF(L33="yes",INDEX(wtw_in,MATCH("no1",atts,0),MATCH(C37,segs,0)),INDEX(wtw_in,MATCH(L29,atts,0),MATCH(C37,segs,0))+INDEX(wtw_in,MATCH(L30,atts,0),MATCH(C37,segs,0))+INDEX(wtw_in,MATCH(L31,atts,0),MATCH(C37,segs,0))++INDEX(wtw_in,MATCH(L32,atts,0),MATCH(C37,segs,0)))</f>
        <v>56.191713</v>
      </c>
      <c r="M37" s="4">
        <f ca="1">IF(M33="yes",INDEX(wtw_in,MATCH("no1",atts,0),MATCH(C37,segs,0)),INDEX(wtw_in,MATCH(M29,atts,0),MATCH(C37,segs,0))+INDEX(wtw_in,MATCH(M30,atts,0),MATCH(C37,segs,0))+INDEX(wtw_in,MATCH(M31,atts,0),MATCH(C37,segs,0))++INDEX(wtw_in,MATCH(M32,atts,0),MATCH(C37,segs,0)))</f>
        <v>56.191713</v>
      </c>
      <c r="N37" s="4">
        <f ca="1">IF(N33="yes",INDEX(wtw_in,MATCH("no1",atts,0),MATCH(C37,segs,0)),INDEX(wtw_in,MATCH(N29,atts,0),MATCH(C37,segs,0))+INDEX(wtw_in,MATCH(N30,atts,0),MATCH(C37,segs,0))+INDEX(wtw_in,MATCH(N31,atts,0),MATCH(C37,segs,0))++INDEX(wtw_in,MATCH(N32,atts,0),MATCH(C37,segs,0)))</f>
        <v>56.191713</v>
      </c>
      <c r="O37" s="4">
        <f ca="1">IF(O33="yes",INDEX(wtw_in,MATCH("no1",atts,0),MATCH(C37,segs,0)),INDEX(wtw_in,MATCH(O29,atts,0),MATCH(C37,segs,0))+INDEX(wtw_in,MATCH(O30,atts,0),MATCH(C37,segs,0))+INDEX(wtw_in,MATCH(O31,atts,0),MATCH(C37,segs,0))++INDEX(wtw_in,MATCH(O32,atts,0),MATCH(C37,segs,0)))</f>
        <v>56.191713</v>
      </c>
      <c r="P37" s="4">
        <f ca="1">IF(P33="yes",INDEX(wtw_in,MATCH("no1",atts,0),MATCH(C37,segs,0)),INDEX(wtw_in,MATCH(P29,atts,0),MATCH(C37,segs,0))+INDEX(wtw_in,MATCH(P30,atts,0),MATCH(C37,segs,0))+INDEX(wtw_in,MATCH(P31,atts,0),MATCH(C37,segs,0))++INDEX(wtw_in,MATCH(P32,atts,0),MATCH(C37,segs,0)))</f>
        <v>56.191713</v>
      </c>
      <c r="Q37" s="4">
        <f ca="1">IF(Q33="yes",INDEX(wtw_in,MATCH("no1",atts,0),MATCH(C37,segs,0)),INDEX(wtw_in,MATCH(Q29,atts,0),MATCH(C37,segs,0))+INDEX(wtw_in,MATCH(Q30,atts,0),MATCH(C37,segs,0))+INDEX(wtw_in,MATCH(Q31,atts,0),MATCH(C37,segs,0))++INDEX(wtw_in,MATCH(Q32,atts,0),MATCH(C37,segs,0)))</f>
        <v>56.191713</v>
      </c>
      <c r="R37" s="4">
        <f ca="1">IF(R33="yes",INDEX(wtw_in,MATCH("no1",atts,0),MATCH(C37,segs,0)),INDEX(wtw_in,MATCH(R29,atts,0),MATCH(C37,segs,0))+INDEX(wtw_in,MATCH(R30,atts,0),MATCH(C37,segs,0))+INDEX(wtw_in,MATCH(R31,atts,0),MATCH(C37,segs,0))++INDEX(wtw_in,MATCH(R32,atts,0),MATCH(C37,segs,0)))</f>
        <v>56.191713</v>
      </c>
      <c r="S37" s="4">
        <f ca="1">IF(S33="yes",INDEX(wtw_in,MATCH("no1",atts,0),MATCH(C37,segs,0)),INDEX(wtw_in,MATCH(S29,atts,0),MATCH(C37,segs,0))+INDEX(wtw_in,MATCH(S30,atts,0),MATCH(C37,segs,0))+INDEX(wtw_in,MATCH(S31,atts,0),MATCH(C37,segs,0))++INDEX(wtw_in,MATCH(S32,atts,0),MATCH(C37,segs,0)))</f>
        <v>56.191713</v>
      </c>
      <c r="T37" s="4">
        <f ca="1">IF(T33="yes",INDEX(wtw_in,MATCH("no1",atts,0),MATCH(C37,segs,0)),INDEX(wtw_in,MATCH(T29,atts,0),MATCH(C37,segs,0))+INDEX(wtw_in,MATCH(T30,atts,0),MATCH(C37,segs,0))+INDEX(wtw_in,MATCH(T31,atts,0),MATCH(C37,segs,0))++INDEX(wtw_in,MATCH(T32,atts,0),MATCH(C37,segs,0)))</f>
        <v>56.191713</v>
      </c>
      <c r="U37" s="4">
        <f ca="1">IF(U33="yes",INDEX(wtw_in,MATCH("no1",atts,0),MATCH(C37,segs,0)),INDEX(wtw_in,MATCH(U29,atts,0),MATCH(C37,segs,0))+INDEX(wtw_in,MATCH(U30,atts,0),MATCH(C37,segs,0))+INDEX(wtw_in,MATCH(U31,atts,0),MATCH(C37,segs,0))++INDEX(wtw_in,MATCH(U32,atts,0),MATCH(C37,segs,0)))</f>
        <v>56.191713</v>
      </c>
      <c r="V37" s="4">
        <f ca="1">IF(V33="yes",INDEX(wtw_in,MATCH("no1",atts,0),MATCH(C37,segs,0)),INDEX(wtw_in,MATCH(V29,atts,0),MATCH(C37,segs,0))+INDEX(wtw_in,MATCH(V30,atts,0),MATCH(C37,segs,0))+INDEX(wtw_in,MATCH(V31,atts,0),MATCH(C37,segs,0))++INDEX(wtw_in,MATCH(V32,atts,0),MATCH(C37,segs,0)))</f>
        <v>56.191713</v>
      </c>
      <c r="W37" s="4">
        <f ca="1">IF(W33="yes",INDEX(wtw_in,MATCH("no1",atts,0),MATCH(C37,segs,0)),INDEX(wtw_in,MATCH(W29,atts,0),MATCH(C37,segs,0))+INDEX(wtw_in,MATCH(W30,atts,0),MATCH(C37,segs,0))+INDEX(wtw_in,MATCH(W31,atts,0),MATCH(C37,segs,0))++INDEX(wtw_in,MATCH(W32,atts,0),MATCH(C37,segs,0)))</f>
        <v>56.191713</v>
      </c>
      <c r="X37" s="4">
        <f ca="1">IF(X33="yes",INDEX(wtw_in,MATCH("no1",atts,0),MATCH(C37,segs,0)),INDEX(wtw_in,MATCH(X29,atts,0),MATCH(C37,segs,0))+INDEX(wtw_in,MATCH(X30,atts,0),MATCH(C37,segs,0))+INDEX(wtw_in,MATCH(X31,atts,0),MATCH(C37,segs,0))++INDEX(wtw_in,MATCH(X32,atts,0),MATCH(C37,segs,0)))</f>
        <v>56.191713</v>
      </c>
      <c r="Y37" s="4">
        <f ca="1">IF(Y33="yes",INDEX(wtw_in,MATCH("no1",atts,0),MATCH(C37,segs,0)),INDEX(wtw_in,MATCH(Y29,atts,0),MATCH(C37,segs,0))+INDEX(wtw_in,MATCH(Y30,atts,0),MATCH(C37,segs,0))+INDEX(wtw_in,MATCH(Y31,atts,0),MATCH(C37,segs,0))++INDEX(wtw_in,MATCH(Y32,atts,0),MATCH(C37,segs,0)))</f>
        <v>56.191713</v>
      </c>
      <c r="Z37" s="4">
        <f ca="1">IF(Z33="yes",INDEX(wtw_in,MATCH("no1",atts,0),MATCH(C37,segs,0)),INDEX(wtw_in,MATCH(Z29,atts,0),MATCH(C37,segs,0))+INDEX(wtw_in,MATCH(Z30,atts,0),MATCH(C37,segs,0))+INDEX(wtw_in,MATCH(Z31,atts,0),MATCH(C37,segs,0))++INDEX(wtw_in,MATCH(Z32,atts,0),MATCH(C37,segs,0)))</f>
        <v>56.191713</v>
      </c>
      <c r="AA37" s="30">
        <f ca="1">IF(AA33="yes",INDEX(wtw_in,MATCH("no1",atts,0),MATCH(C37,segs,0)),INDEX(wtw_in,MATCH(AA29,atts,0),MATCH(C37,segs,0))+INDEX(wtw_in,MATCH(AA30,atts,0),MATCH(C37,segs,0))+INDEX(wtw_in,MATCH(AA31,atts,0),MATCH(C37,segs,0))++INDEX(wtw_in,MATCH(AA32,atts,0),MATCH(C37,segs,0)))</f>
        <v>56.191713</v>
      </c>
      <c r="AB37" s="204"/>
      <c r="AD37" s="18" t="s">
        <v>37</v>
      </c>
      <c r="AE37" s="122">
        <f>AD26</f>
        <v>0</v>
      </c>
      <c r="AF37" s="122" t="str">
        <f>AD27</f>
        <v>shop1834</v>
      </c>
      <c r="AG37" s="210"/>
      <c r="AH37" s="122"/>
      <c r="AI37" s="13"/>
      <c r="AJ37" s="40">
        <f ca="1">IF(AJ33="yes",INDEX(wtw_in,MATCH("no1",atts,0),MATCH(AF37,segs,0)),INDEX(wtw_in,MATCH(AJ29,atts,0),MATCH(AF37,segs,0))+INDEX(wtw_in,MATCH(AJ30,atts,0),MATCH(AF37,segs,0))+INDEX(wtw_in,MATCH(AJ31,atts,0),MATCH(AF37,segs,0))++INDEX(wtw_in,MATCH(AJ32,atts,0),MATCH(AF37,segs,0)))</f>
        <v>57.776381999999998</v>
      </c>
      <c r="AK37" s="4">
        <f ca="1">IF(AK33="yes",INDEX(wtw_in,MATCH("no1",atts,0),MATCH(AF37,segs,0)),INDEX(wtw_in,MATCH(AK29,atts,0),MATCH(AF37,segs,0))+INDEX(wtw_in,MATCH(AK30,atts,0),MATCH(AF37,segs,0))+INDEX(wtw_in,MATCH(AK31,atts,0),MATCH(AF37,segs,0))++INDEX(wtw_in,MATCH(AK32,atts,0),MATCH(AF37,segs,0)))</f>
        <v>57.776381999999998</v>
      </c>
      <c r="AL37" s="4">
        <f ca="1">IF(AL33="yes",INDEX(wtw_in,MATCH("no1",atts,0),MATCH(AF37,segs,0)),INDEX(wtw_in,MATCH(AL29,atts,0),MATCH(AF37,segs,0))+INDEX(wtw_in,MATCH(AL30,atts,0),MATCH(AF37,segs,0))+INDEX(wtw_in,MATCH(AL31,atts,0),MATCH(AF37,segs,0))++INDEX(wtw_in,MATCH(AL32,atts,0),MATCH(AF37,segs,0)))</f>
        <v>57.776381999999998</v>
      </c>
      <c r="AM37" s="4">
        <f ca="1">IF(AM33="yes",INDEX(wtw_in,MATCH("no1",atts,0),MATCH(AF37,segs,0)),INDEX(wtw_in,MATCH(AM29,atts,0),MATCH(AF37,segs,0))+INDEX(wtw_in,MATCH(AM30,atts,0),MATCH(AF37,segs,0))+INDEX(wtw_in,MATCH(AM31,atts,0),MATCH(AF37,segs,0))++INDEX(wtw_in,MATCH(AM32,atts,0),MATCH(AF37,segs,0)))</f>
        <v>57.776381999999998</v>
      </c>
      <c r="AN37" s="4">
        <f ca="1">IF(AN33="yes",INDEX(wtw_in,MATCH("no1",atts,0),MATCH(AF37,segs,0)),INDEX(wtw_in,MATCH(AN29,atts,0),MATCH(AF37,segs,0))+INDEX(wtw_in,MATCH(AN30,atts,0),MATCH(AF37,segs,0))+INDEX(wtw_in,MATCH(AN31,atts,0),MATCH(AF37,segs,0))++INDEX(wtw_in,MATCH(AN32,atts,0),MATCH(AF37,segs,0)))</f>
        <v>57.776381999999998</v>
      </c>
      <c r="AO37" s="4">
        <f ca="1">IF(AO33="yes",INDEX(wtw_in,MATCH("no1",atts,0),MATCH(AF37,segs,0)),INDEX(wtw_in,MATCH(AO29,atts,0),MATCH(AF37,segs,0))+INDEX(wtw_in,MATCH(AO30,atts,0),MATCH(AF37,segs,0))+INDEX(wtw_in,MATCH(AO31,atts,0),MATCH(AF37,segs,0))++INDEX(wtw_in,MATCH(AO32,atts,0),MATCH(AF37,segs,0)))</f>
        <v>57.776381999999998</v>
      </c>
      <c r="AP37" s="4">
        <f ca="1">IF(AP33="yes",INDEX(wtw_in,MATCH("no1",atts,0),MATCH(AF37,segs,0)),INDEX(wtw_in,MATCH(AP29,atts,0),MATCH(AF37,segs,0))+INDEX(wtw_in,MATCH(AP30,atts,0),MATCH(AF37,segs,0))+INDEX(wtw_in,MATCH(AP31,atts,0),MATCH(AF37,segs,0))++INDEX(wtw_in,MATCH(AP32,atts,0),MATCH(AF37,segs,0)))</f>
        <v>57.776381999999998</v>
      </c>
      <c r="AQ37" s="4">
        <f ca="1">IF(AQ33="yes",INDEX(wtw_in,MATCH("no1",atts,0),MATCH(AF37,segs,0)),INDEX(wtw_in,MATCH(AQ29,atts,0),MATCH(AF37,segs,0))+INDEX(wtw_in,MATCH(AQ30,atts,0),MATCH(AF37,segs,0))+INDEX(wtw_in,MATCH(AQ31,atts,0),MATCH(AF37,segs,0))++INDEX(wtw_in,MATCH(AQ32,atts,0),MATCH(AF37,segs,0)))</f>
        <v>57.776381999999998</v>
      </c>
      <c r="AR37" s="4">
        <f ca="1">IF(AR33="yes",INDEX(wtw_in,MATCH("no1",atts,0),MATCH(AF37,segs,0)),INDEX(wtw_in,MATCH(AR29,atts,0),MATCH(AF37,segs,0))+INDEX(wtw_in,MATCH(AR30,atts,0),MATCH(AF37,segs,0))+INDEX(wtw_in,MATCH(AR31,atts,0),MATCH(AF37,segs,0))++INDEX(wtw_in,MATCH(AR32,atts,0),MATCH(AF37,segs,0)))</f>
        <v>57.776381999999998</v>
      </c>
      <c r="AS37" s="4">
        <f ca="1">IF(AS33="yes",INDEX(wtw_in,MATCH("no1",atts,0),MATCH(AF37,segs,0)),INDEX(wtw_in,MATCH(AS29,atts,0),MATCH(AF37,segs,0))+INDEX(wtw_in,MATCH(AS30,atts,0),MATCH(AF37,segs,0))+INDEX(wtw_in,MATCH(AS31,atts,0),MATCH(AF37,segs,0))++INDEX(wtw_in,MATCH(AS32,atts,0),MATCH(AF37,segs,0)))</f>
        <v>57.776381999999998</v>
      </c>
      <c r="AT37" s="4">
        <f ca="1">IF(AT33="yes",INDEX(wtw_in,MATCH("no1",atts,0),MATCH(AF37,segs,0)),INDEX(wtw_in,MATCH(AT29,atts,0),MATCH(AF37,segs,0))+INDEX(wtw_in,MATCH(AT30,atts,0),MATCH(AF37,segs,0))+INDEX(wtw_in,MATCH(AT31,atts,0),MATCH(AF37,segs,0))++INDEX(wtw_in,MATCH(AT32,atts,0),MATCH(AF37,segs,0)))</f>
        <v>57.776381999999998</v>
      </c>
      <c r="AU37" s="4">
        <f ca="1">IF(AU33="yes",INDEX(wtw_in,MATCH("no1",atts,0),MATCH(AF37,segs,0)),INDEX(wtw_in,MATCH(AU29,atts,0),MATCH(AF37,segs,0))+INDEX(wtw_in,MATCH(AU30,atts,0),MATCH(AF37,segs,0))+INDEX(wtw_in,MATCH(AU31,atts,0),MATCH(AF37,segs,0))++INDEX(wtw_in,MATCH(AU32,atts,0),MATCH(AF37,segs,0)))</f>
        <v>57.776381999999998</v>
      </c>
      <c r="AV37" s="4">
        <f ca="1">IF(AV33="yes",INDEX(wtw_in,MATCH("no1",atts,0),MATCH(AF37,segs,0)),INDEX(wtw_in,MATCH(AV29,atts,0),MATCH(AF37,segs,0))+INDEX(wtw_in,MATCH(AV30,atts,0),MATCH(AF37,segs,0))+INDEX(wtw_in,MATCH(AV31,atts,0),MATCH(AF37,segs,0))++INDEX(wtw_in,MATCH(AV32,atts,0),MATCH(AF37,segs,0)))</f>
        <v>57.776381999999998</v>
      </c>
      <c r="AW37" s="4">
        <f ca="1">IF(AW33="yes",INDEX(wtw_in,MATCH("no1",atts,0),MATCH(AF37,segs,0)),INDEX(wtw_in,MATCH(AW29,atts,0),MATCH(AF37,segs,0))+INDEX(wtw_in,MATCH(AW30,atts,0),MATCH(AF37,segs,0))+INDEX(wtw_in,MATCH(AW31,atts,0),MATCH(AF37,segs,0))++INDEX(wtw_in,MATCH(AW32,atts,0),MATCH(AF37,segs,0)))</f>
        <v>57.776381999999998</v>
      </c>
      <c r="AX37" s="4">
        <f ca="1">IF(AX33="yes",INDEX(wtw_in,MATCH("no1",atts,0),MATCH(AF37,segs,0)),INDEX(wtw_in,MATCH(AX29,atts,0),MATCH(AF37,segs,0))+INDEX(wtw_in,MATCH(AX30,atts,0),MATCH(AF37,segs,0))+INDEX(wtw_in,MATCH(AX31,atts,0),MATCH(AF37,segs,0))++INDEX(wtw_in,MATCH(AX32,atts,0),MATCH(AF37,segs,0)))</f>
        <v>57.776381999999998</v>
      </c>
      <c r="AY37" s="4">
        <f ca="1">IF(AY33="yes",INDEX(wtw_in,MATCH("no1",atts,0),MATCH(AF37,segs,0)),INDEX(wtw_in,MATCH(AY29,atts,0),MATCH(AF37,segs,0))+INDEX(wtw_in,MATCH(AY30,atts,0),MATCH(AF37,segs,0))+INDEX(wtw_in,MATCH(AY31,atts,0),MATCH(AF37,segs,0))++INDEX(wtw_in,MATCH(AY32,atts,0),MATCH(AF37,segs,0)))</f>
        <v>57.776381999999998</v>
      </c>
      <c r="AZ37" s="4">
        <f ca="1">IF(AZ33="yes",INDEX(wtw_in,MATCH("no1",atts,0),MATCH(AF37,segs,0)),INDEX(wtw_in,MATCH(AZ29,atts,0),MATCH(AF37,segs,0))+INDEX(wtw_in,MATCH(AZ30,atts,0),MATCH(AF37,segs,0))+INDEX(wtw_in,MATCH(AZ31,atts,0),MATCH(AF37,segs,0))++INDEX(wtw_in,MATCH(AZ32,atts,0),MATCH(AF37,segs,0)))</f>
        <v>57.776381999999998</v>
      </c>
      <c r="BA37" s="4">
        <f ca="1">IF(BA33="yes",INDEX(wtw_in,MATCH("no1",atts,0),MATCH(AF37,segs,0)),INDEX(wtw_in,MATCH(BA29,atts,0),MATCH(AF37,segs,0))+INDEX(wtw_in,MATCH(BA30,atts,0),MATCH(AF37,segs,0))+INDEX(wtw_in,MATCH(BA31,atts,0),MATCH(AF37,segs,0))++INDEX(wtw_in,MATCH(BA32,atts,0),MATCH(AF37,segs,0)))</f>
        <v>57.776381999999998</v>
      </c>
      <c r="BB37" s="4">
        <f ca="1">IF(BB33="yes",INDEX(wtw_in,MATCH("no1",atts,0),MATCH(AF37,segs,0)),INDEX(wtw_in,MATCH(BB29,atts,0),MATCH(AF37,segs,0))+INDEX(wtw_in,MATCH(BB30,atts,0),MATCH(AF37,segs,0))+INDEX(wtw_in,MATCH(BB31,atts,0),MATCH(AF37,segs,0))++INDEX(wtw_in,MATCH(BB32,atts,0),MATCH(AF37,segs,0)))</f>
        <v>57.776381999999998</v>
      </c>
      <c r="BC37" s="4">
        <f ca="1">IF(BC33="yes",INDEX(wtw_in,MATCH("no1",atts,0),MATCH(AF37,segs,0)),INDEX(wtw_in,MATCH(BC29,atts,0),MATCH(AF37,segs,0))+INDEX(wtw_in,MATCH(BC30,atts,0),MATCH(AF37,segs,0))+INDEX(wtw_in,MATCH(BC31,atts,0),MATCH(AF37,segs,0))++INDEX(wtw_in,MATCH(BC32,atts,0),MATCH(AF37,segs,0)))</f>
        <v>57.776381999999998</v>
      </c>
      <c r="BD37" s="30">
        <f ca="1">IF(BD33="yes",INDEX(wtw_in,MATCH("no1",atts,0),MATCH(AF37,segs,0)),INDEX(wtw_in,MATCH(BD29,atts,0),MATCH(AF37,segs,0))+INDEX(wtw_in,MATCH(BD30,atts,0),MATCH(AF37,segs,0))+INDEX(wtw_in,MATCH(BD31,atts,0),MATCH(AF37,segs,0))++INDEX(wtw_in,MATCH(BD32,atts,0),MATCH(AF37,segs,0)))</f>
        <v>57.776381999999998</v>
      </c>
      <c r="BE37" s="204"/>
      <c r="BG37" s="18" t="s">
        <v>37</v>
      </c>
      <c r="BH37" s="122">
        <f>BG26</f>
        <v>0</v>
      </c>
      <c r="BI37" s="122" t="str">
        <f>BG27</f>
        <v>lei1834</v>
      </c>
      <c r="BJ37" s="210"/>
      <c r="BK37" s="122"/>
      <c r="BL37" s="13"/>
      <c r="BM37" s="40">
        <f ca="1">IF(BM33="yes",INDEX(wtw_in,MATCH("no1",atts,0),MATCH(BI37,segs,0)),INDEX(wtw_in,MATCH(BM29,atts,0),MATCH(BI37,segs,0))+INDEX(wtw_in,MATCH(BM30,atts,0),MATCH(BI37,segs,0))+INDEX(wtw_in,MATCH(BM31,atts,0),MATCH(BI37,segs,0))++INDEX(wtw_in,MATCH(BM32,atts,0),MATCH(BI37,segs,0)))</f>
        <v>55.238433999999998</v>
      </c>
      <c r="BN37" s="4">
        <f ca="1">IF(BN33="yes",INDEX(wtw_in,MATCH("no1",atts,0),MATCH(BI37,segs,0)),INDEX(wtw_in,MATCH(BN29,atts,0),MATCH(BI37,segs,0))+INDEX(wtw_in,MATCH(BN30,atts,0),MATCH(BI37,segs,0))+INDEX(wtw_in,MATCH(BN31,atts,0),MATCH(BI37,segs,0))++INDEX(wtw_in,MATCH(BN32,atts,0),MATCH(BI37,segs,0)))</f>
        <v>55.238433999999998</v>
      </c>
      <c r="BO37" s="4">
        <f ca="1">IF(BO33="yes",INDEX(wtw_in,MATCH("no1",atts,0),MATCH(BI37,segs,0)),INDEX(wtw_in,MATCH(BO29,atts,0),MATCH(BI37,segs,0))+INDEX(wtw_in,MATCH(BO30,atts,0),MATCH(BI37,segs,0))+INDEX(wtw_in,MATCH(BO31,atts,0),MATCH(BI37,segs,0))++INDEX(wtw_in,MATCH(BO32,atts,0),MATCH(BI37,segs,0)))</f>
        <v>55.238433999999998</v>
      </c>
      <c r="BP37" s="4">
        <f ca="1">IF(BP33="yes",INDEX(wtw_in,MATCH("no1",atts,0),MATCH(BI37,segs,0)),INDEX(wtw_in,MATCH(BP29,atts,0),MATCH(BI37,segs,0))+INDEX(wtw_in,MATCH(BP30,atts,0),MATCH(BI37,segs,0))+INDEX(wtw_in,MATCH(BP31,atts,0),MATCH(BI37,segs,0))++INDEX(wtw_in,MATCH(BP32,atts,0),MATCH(BI37,segs,0)))</f>
        <v>55.238433999999998</v>
      </c>
      <c r="BQ37" s="4">
        <f ca="1">IF(BQ33="yes",INDEX(wtw_in,MATCH("no1",atts,0),MATCH(BI37,segs,0)),INDEX(wtw_in,MATCH(BQ29,atts,0),MATCH(BI37,segs,0))+INDEX(wtw_in,MATCH(BQ30,atts,0),MATCH(BI37,segs,0))+INDEX(wtw_in,MATCH(BQ31,atts,0),MATCH(BI37,segs,0))++INDEX(wtw_in,MATCH(BQ32,atts,0),MATCH(BI37,segs,0)))</f>
        <v>55.238433999999998</v>
      </c>
      <c r="BR37" s="4">
        <f ca="1">IF(BR33="yes",INDEX(wtw_in,MATCH("no1",atts,0),MATCH(BI37,segs,0)),INDEX(wtw_in,MATCH(BR29,atts,0),MATCH(BI37,segs,0))+INDEX(wtw_in,MATCH(BR30,atts,0),MATCH(BI37,segs,0))+INDEX(wtw_in,MATCH(BR31,atts,0),MATCH(BI37,segs,0))++INDEX(wtw_in,MATCH(BR32,atts,0),MATCH(BI37,segs,0)))</f>
        <v>55.238433999999998</v>
      </c>
      <c r="BS37" s="4">
        <f ca="1">IF(BS33="yes",INDEX(wtw_in,MATCH("no1",atts,0),MATCH(BI37,segs,0)),INDEX(wtw_in,MATCH(BS29,atts,0),MATCH(BI37,segs,0))+INDEX(wtw_in,MATCH(BS30,atts,0),MATCH(BI37,segs,0))+INDEX(wtw_in,MATCH(BS31,atts,0),MATCH(BI37,segs,0))++INDEX(wtw_in,MATCH(BS32,atts,0),MATCH(BI37,segs,0)))</f>
        <v>55.238433999999998</v>
      </c>
      <c r="BT37" s="4">
        <f ca="1">IF(BT33="yes",INDEX(wtw_in,MATCH("no1",atts,0),MATCH(BI37,segs,0)),INDEX(wtw_in,MATCH(BT29,atts,0),MATCH(BI37,segs,0))+INDEX(wtw_in,MATCH(BT30,atts,0),MATCH(BI37,segs,0))+INDEX(wtw_in,MATCH(BT31,atts,0),MATCH(BI37,segs,0))++INDEX(wtw_in,MATCH(BT32,atts,0),MATCH(BI37,segs,0)))</f>
        <v>55.238433999999998</v>
      </c>
      <c r="BU37" s="4">
        <f ca="1">IF(BU33="yes",INDEX(wtw_in,MATCH("no1",atts,0),MATCH(BI37,segs,0)),INDEX(wtw_in,MATCH(BU29,atts,0),MATCH(BI37,segs,0))+INDEX(wtw_in,MATCH(BU30,atts,0),MATCH(BI37,segs,0))+INDEX(wtw_in,MATCH(BU31,atts,0),MATCH(BI37,segs,0))++INDEX(wtw_in,MATCH(BU32,atts,0),MATCH(BI37,segs,0)))</f>
        <v>55.238433999999998</v>
      </c>
      <c r="BV37" s="4">
        <f ca="1">IF(BV33="yes",INDEX(wtw_in,MATCH("no1",atts,0),MATCH(BI37,segs,0)),INDEX(wtw_in,MATCH(BV29,atts,0),MATCH(BI37,segs,0))+INDEX(wtw_in,MATCH(BV30,atts,0),MATCH(BI37,segs,0))+INDEX(wtw_in,MATCH(BV31,atts,0),MATCH(BI37,segs,0))++INDEX(wtw_in,MATCH(BV32,atts,0),MATCH(BI37,segs,0)))</f>
        <v>55.238433999999998</v>
      </c>
      <c r="BW37" s="4">
        <f ca="1">IF(BW33="yes",INDEX(wtw_in,MATCH("no1",atts,0),MATCH(BI37,segs,0)),INDEX(wtw_in,MATCH(BW29,atts,0),MATCH(BI37,segs,0))+INDEX(wtw_in,MATCH(BW30,atts,0),MATCH(BI37,segs,0))+INDEX(wtw_in,MATCH(BW31,atts,0),MATCH(BI37,segs,0))++INDEX(wtw_in,MATCH(BW32,atts,0),MATCH(BI37,segs,0)))</f>
        <v>55.238433999999998</v>
      </c>
      <c r="BX37" s="4">
        <f ca="1">IF(BX33="yes",INDEX(wtw_in,MATCH("no1",atts,0),MATCH(BI37,segs,0)),INDEX(wtw_in,MATCH(BX29,atts,0),MATCH(BI37,segs,0))+INDEX(wtw_in,MATCH(BX30,atts,0),MATCH(BI37,segs,0))+INDEX(wtw_in,MATCH(BX31,atts,0),MATCH(BI37,segs,0))++INDEX(wtw_in,MATCH(BX32,atts,0),MATCH(BI37,segs,0)))</f>
        <v>55.238433999999998</v>
      </c>
      <c r="BY37" s="4">
        <f ca="1">IF(BY33="yes",INDEX(wtw_in,MATCH("no1",atts,0),MATCH(BI37,segs,0)),INDEX(wtw_in,MATCH(BY29,atts,0),MATCH(BI37,segs,0))+INDEX(wtw_in,MATCH(BY30,atts,0),MATCH(BI37,segs,0))+INDEX(wtw_in,MATCH(BY31,atts,0),MATCH(BI37,segs,0))++INDEX(wtw_in,MATCH(BY32,atts,0),MATCH(BI37,segs,0)))</f>
        <v>55.238433999999998</v>
      </c>
      <c r="BZ37" s="4">
        <f ca="1">IF(BZ33="yes",INDEX(wtw_in,MATCH("no1",atts,0),MATCH(BI37,segs,0)),INDEX(wtw_in,MATCH(BZ29,atts,0),MATCH(BI37,segs,0))+INDEX(wtw_in,MATCH(BZ30,atts,0),MATCH(BI37,segs,0))+INDEX(wtw_in,MATCH(BZ31,atts,0),MATCH(BI37,segs,0))++INDEX(wtw_in,MATCH(BZ32,atts,0),MATCH(BI37,segs,0)))</f>
        <v>55.238433999999998</v>
      </c>
      <c r="CA37" s="4">
        <f ca="1">IF(CA33="yes",INDEX(wtw_in,MATCH("no1",atts,0),MATCH(BI37,segs,0)),INDEX(wtw_in,MATCH(CA29,atts,0),MATCH(BI37,segs,0))+INDEX(wtw_in,MATCH(CA30,atts,0),MATCH(BI37,segs,0))+INDEX(wtw_in,MATCH(CA31,atts,0),MATCH(BI37,segs,0))++INDEX(wtw_in,MATCH(CA32,atts,0),MATCH(BI37,segs,0)))</f>
        <v>55.238433999999998</v>
      </c>
      <c r="CB37" s="4">
        <f ca="1">IF(CB33="yes",INDEX(wtw_in,MATCH("no1",atts,0),MATCH(BI37,segs,0)),INDEX(wtw_in,MATCH(CB29,atts,0),MATCH(BI37,segs,0))+INDEX(wtw_in,MATCH(CB30,atts,0),MATCH(BI37,segs,0))+INDEX(wtw_in,MATCH(CB31,atts,0),MATCH(BI37,segs,0))++INDEX(wtw_in,MATCH(CB32,atts,0),MATCH(BI37,segs,0)))</f>
        <v>55.238433999999998</v>
      </c>
      <c r="CC37" s="4">
        <f ca="1">IF(CC33="yes",INDEX(wtw_in,MATCH("no1",atts,0),MATCH(BI37,segs,0)),INDEX(wtw_in,MATCH(CC29,atts,0),MATCH(BI37,segs,0))+INDEX(wtw_in,MATCH(CC30,atts,0),MATCH(BI37,segs,0))+INDEX(wtw_in,MATCH(CC31,atts,0),MATCH(BI37,segs,0))++INDEX(wtw_in,MATCH(CC32,atts,0),MATCH(BI37,segs,0)))</f>
        <v>55.238433999999998</v>
      </c>
      <c r="CD37" s="4">
        <f ca="1">IF(CD33="yes",INDEX(wtw_in,MATCH("no1",atts,0),MATCH(BI37,segs,0)),INDEX(wtw_in,MATCH(CD29,atts,0),MATCH(BI37,segs,0))+INDEX(wtw_in,MATCH(CD30,atts,0),MATCH(BI37,segs,0))+INDEX(wtw_in,MATCH(CD31,atts,0),MATCH(BI37,segs,0))++INDEX(wtw_in,MATCH(CD32,atts,0),MATCH(BI37,segs,0)))</f>
        <v>55.238433999999998</v>
      </c>
      <c r="CE37" s="4">
        <f ca="1">IF(CE33="yes",INDEX(wtw_in,MATCH("no1",atts,0),MATCH(BI37,segs,0)),INDEX(wtw_in,MATCH(CE29,atts,0),MATCH(BI37,segs,0))+INDEX(wtw_in,MATCH(CE30,atts,0),MATCH(BI37,segs,0))+INDEX(wtw_in,MATCH(CE31,atts,0),MATCH(BI37,segs,0))++INDEX(wtw_in,MATCH(CE32,atts,0),MATCH(BI37,segs,0)))</f>
        <v>55.238433999999998</v>
      </c>
      <c r="CF37" s="4">
        <f ca="1">IF(CF33="yes",INDEX(wtw_in,MATCH("no1",atts,0),MATCH(BI37,segs,0)),INDEX(wtw_in,MATCH(CF29,atts,0),MATCH(BI37,segs,0))+INDEX(wtw_in,MATCH(CF30,atts,0),MATCH(BI37,segs,0))+INDEX(wtw_in,MATCH(CF31,atts,0),MATCH(BI37,segs,0))++INDEX(wtw_in,MATCH(CF32,atts,0),MATCH(BI37,segs,0)))</f>
        <v>55.238433999999998</v>
      </c>
      <c r="CG37" s="30">
        <f ca="1">IF(CG33="yes",INDEX(wtw_in,MATCH("no1",atts,0),MATCH(BI37,segs,0)),INDEX(wtw_in,MATCH(CG29,atts,0),MATCH(BI37,segs,0))+INDEX(wtw_in,MATCH(CG30,atts,0),MATCH(BI37,segs,0))+INDEX(wtw_in,MATCH(CG31,atts,0),MATCH(BI37,segs,0))++INDEX(wtw_in,MATCH(CG32,atts,0),MATCH(BI37,segs,0)))</f>
        <v>55.238433999999998</v>
      </c>
      <c r="CH37" s="204"/>
      <c r="CJ37" s="18" t="s">
        <v>37</v>
      </c>
      <c r="CK37" s="122">
        <f>CJ26</f>
        <v>0</v>
      </c>
      <c r="CL37" s="122" t="str">
        <f>CJ27</f>
        <v>work3564</v>
      </c>
      <c r="CM37" s="210"/>
      <c r="CN37" s="122"/>
      <c r="CO37" s="13"/>
      <c r="CP37" s="40">
        <f ca="1">IF(CP33="yes",INDEX(wtw_in,MATCH("no1",atts,0),MATCH(CL37,segs,0)),INDEX(wtw_in,MATCH(CP29,atts,0),MATCH(CL37,segs,0))+INDEX(wtw_in,MATCH(CP30,atts,0),MATCH(CL37,segs,0))+INDEX(wtw_in,MATCH(CP31,atts,0),MATCH(CL37,segs,0))++INDEX(wtw_in,MATCH(CP32,atts,0),MATCH(CL37,segs,0)))</f>
        <v>56.205467000000006</v>
      </c>
      <c r="CQ37" s="4">
        <f ca="1">IF(CQ33="yes",INDEX(wtw_in,MATCH("no1",atts,0),MATCH(CL37,segs,0)),INDEX(wtw_in,MATCH(CQ29,atts,0),MATCH(CL37,segs,0))+INDEX(wtw_in,MATCH(CQ30,atts,0),MATCH(CL37,segs,0))+INDEX(wtw_in,MATCH(CQ31,atts,0),MATCH(CL37,segs,0))++INDEX(wtw_in,MATCH(CQ32,atts,0),MATCH(CL37,segs,0)))</f>
        <v>56.205467000000006</v>
      </c>
      <c r="CR37" s="4">
        <f ca="1">IF(CR33="yes",INDEX(wtw_in,MATCH("no1",atts,0),MATCH(CL37,segs,0)),INDEX(wtw_in,MATCH(CR29,atts,0),MATCH(CL37,segs,0))+INDEX(wtw_in,MATCH(CR30,atts,0),MATCH(CL37,segs,0))+INDEX(wtw_in,MATCH(CR31,atts,0),MATCH(CL37,segs,0))++INDEX(wtw_in,MATCH(CR32,atts,0),MATCH(CL37,segs,0)))</f>
        <v>56.205467000000006</v>
      </c>
      <c r="CS37" s="4">
        <f ca="1">IF(CS33="yes",INDEX(wtw_in,MATCH("no1",atts,0),MATCH(CL37,segs,0)),INDEX(wtw_in,MATCH(CS29,atts,0),MATCH(CL37,segs,0))+INDEX(wtw_in,MATCH(CS30,atts,0),MATCH(CL37,segs,0))+INDEX(wtw_in,MATCH(CS31,atts,0),MATCH(CL37,segs,0))++INDEX(wtw_in,MATCH(CS32,atts,0),MATCH(CL37,segs,0)))</f>
        <v>56.205467000000006</v>
      </c>
      <c r="CT37" s="4">
        <f ca="1">IF(CT33="yes",INDEX(wtw_in,MATCH("no1",atts,0),MATCH(CL37,segs,0)),INDEX(wtw_in,MATCH(CT29,atts,0),MATCH(CL37,segs,0))+INDEX(wtw_in,MATCH(CT30,atts,0),MATCH(CL37,segs,0))+INDEX(wtw_in,MATCH(CT31,atts,0),MATCH(CL37,segs,0))++INDEX(wtw_in,MATCH(CT32,atts,0),MATCH(CL37,segs,0)))</f>
        <v>56.205467000000006</v>
      </c>
      <c r="CU37" s="4">
        <f ca="1">IF(CU33="yes",INDEX(wtw_in,MATCH("no1",atts,0),MATCH(CL37,segs,0)),INDEX(wtw_in,MATCH(CU29,atts,0),MATCH(CL37,segs,0))+INDEX(wtw_in,MATCH(CU30,atts,0),MATCH(CL37,segs,0))+INDEX(wtw_in,MATCH(CU31,atts,0),MATCH(CL37,segs,0))++INDEX(wtw_in,MATCH(CU32,atts,0),MATCH(CL37,segs,0)))</f>
        <v>56.205467000000006</v>
      </c>
      <c r="CV37" s="4">
        <f ca="1">IF(CV33="yes",INDEX(wtw_in,MATCH("no1",atts,0),MATCH(CL37,segs,0)),INDEX(wtw_in,MATCH(CV29,atts,0),MATCH(CL37,segs,0))+INDEX(wtw_in,MATCH(CV30,atts,0),MATCH(CL37,segs,0))+INDEX(wtw_in,MATCH(CV31,atts,0),MATCH(CL37,segs,0))++INDEX(wtw_in,MATCH(CV32,atts,0),MATCH(CL37,segs,0)))</f>
        <v>56.205467000000006</v>
      </c>
      <c r="CW37" s="4">
        <f ca="1">IF(CW33="yes",INDEX(wtw_in,MATCH("no1",atts,0),MATCH(CL37,segs,0)),INDEX(wtw_in,MATCH(CW29,atts,0),MATCH(CL37,segs,0))+INDEX(wtw_in,MATCH(CW30,atts,0),MATCH(CL37,segs,0))+INDEX(wtw_in,MATCH(CW31,atts,0),MATCH(CL37,segs,0))++INDEX(wtw_in,MATCH(CW32,atts,0),MATCH(CL37,segs,0)))</f>
        <v>56.205467000000006</v>
      </c>
      <c r="CX37" s="4">
        <f ca="1">IF(CX33="yes",INDEX(wtw_in,MATCH("no1",atts,0),MATCH(CL37,segs,0)),INDEX(wtw_in,MATCH(CX29,atts,0),MATCH(CL37,segs,0))+INDEX(wtw_in,MATCH(CX30,atts,0),MATCH(CL37,segs,0))+INDEX(wtw_in,MATCH(CX31,atts,0),MATCH(CL37,segs,0))++INDEX(wtw_in,MATCH(CX32,atts,0),MATCH(CL37,segs,0)))</f>
        <v>56.205467000000006</v>
      </c>
      <c r="CY37" s="4">
        <f ca="1">IF(CY33="yes",INDEX(wtw_in,MATCH("no1",atts,0),MATCH(CL37,segs,0)),INDEX(wtw_in,MATCH(CY29,atts,0),MATCH(CL37,segs,0))+INDEX(wtw_in,MATCH(CY30,atts,0),MATCH(CL37,segs,0))+INDEX(wtw_in,MATCH(CY31,atts,0),MATCH(CL37,segs,0))++INDEX(wtw_in,MATCH(CY32,atts,0),MATCH(CL37,segs,0)))</f>
        <v>56.205467000000006</v>
      </c>
      <c r="CZ37" s="4">
        <f ca="1">IF(CZ33="yes",INDEX(wtw_in,MATCH("no1",atts,0),MATCH(CL37,segs,0)),INDEX(wtw_in,MATCH(CZ29,atts,0),MATCH(CL37,segs,0))+INDEX(wtw_in,MATCH(CZ30,atts,0),MATCH(CL37,segs,0))+INDEX(wtw_in,MATCH(CZ31,atts,0),MATCH(CL37,segs,0))++INDEX(wtw_in,MATCH(CZ32,atts,0),MATCH(CL37,segs,0)))</f>
        <v>56.205467000000006</v>
      </c>
      <c r="DA37" s="4">
        <f ca="1">IF(DA33="yes",INDEX(wtw_in,MATCH("no1",atts,0),MATCH(CL37,segs,0)),INDEX(wtw_in,MATCH(DA29,atts,0),MATCH(CL37,segs,0))+INDEX(wtw_in,MATCH(DA30,atts,0),MATCH(CL37,segs,0))+INDEX(wtw_in,MATCH(DA31,atts,0),MATCH(CL37,segs,0))++INDEX(wtw_in,MATCH(DA32,atts,0),MATCH(CL37,segs,0)))</f>
        <v>56.205467000000006</v>
      </c>
      <c r="DB37" s="4">
        <f ca="1">IF(DB33="yes",INDEX(wtw_in,MATCH("no1",atts,0),MATCH(CL37,segs,0)),INDEX(wtw_in,MATCH(DB29,atts,0),MATCH(CL37,segs,0))+INDEX(wtw_in,MATCH(DB30,atts,0),MATCH(CL37,segs,0))+INDEX(wtw_in,MATCH(DB31,atts,0),MATCH(CL37,segs,0))++INDEX(wtw_in,MATCH(DB32,atts,0),MATCH(CL37,segs,0)))</f>
        <v>56.205467000000006</v>
      </c>
      <c r="DC37" s="4">
        <f ca="1">IF(DC33="yes",INDEX(wtw_in,MATCH("no1",atts,0),MATCH(CL37,segs,0)),INDEX(wtw_in,MATCH(DC29,atts,0),MATCH(CL37,segs,0))+INDEX(wtw_in,MATCH(DC30,atts,0),MATCH(CL37,segs,0))+INDEX(wtw_in,MATCH(DC31,atts,0),MATCH(CL37,segs,0))++INDEX(wtw_in,MATCH(DC32,atts,0),MATCH(CL37,segs,0)))</f>
        <v>56.205467000000006</v>
      </c>
      <c r="DD37" s="4">
        <f ca="1">IF(DD33="yes",INDEX(wtw_in,MATCH("no1",atts,0),MATCH(CL37,segs,0)),INDEX(wtw_in,MATCH(DD29,atts,0),MATCH(CL37,segs,0))+INDEX(wtw_in,MATCH(DD30,atts,0),MATCH(CL37,segs,0))+INDEX(wtw_in,MATCH(DD31,atts,0),MATCH(CL37,segs,0))++INDEX(wtw_in,MATCH(DD32,atts,0),MATCH(CL37,segs,0)))</f>
        <v>56.205467000000006</v>
      </c>
      <c r="DE37" s="4">
        <f ca="1">IF(DE33="yes",INDEX(wtw_in,MATCH("no1",atts,0),MATCH(CL37,segs,0)),INDEX(wtw_in,MATCH(DE29,atts,0),MATCH(CL37,segs,0))+INDEX(wtw_in,MATCH(DE30,atts,0),MATCH(CL37,segs,0))+INDEX(wtw_in,MATCH(DE31,atts,0),MATCH(CL37,segs,0))++INDEX(wtw_in,MATCH(DE32,atts,0),MATCH(CL37,segs,0)))</f>
        <v>56.205467000000006</v>
      </c>
      <c r="DF37" s="4">
        <f ca="1">IF(DF33="yes",INDEX(wtw_in,MATCH("no1",atts,0),MATCH(CL37,segs,0)),INDEX(wtw_in,MATCH(DF29,atts,0),MATCH(CL37,segs,0))+INDEX(wtw_in,MATCH(DF30,atts,0),MATCH(CL37,segs,0))+INDEX(wtw_in,MATCH(DF31,atts,0),MATCH(CL37,segs,0))++INDEX(wtw_in,MATCH(DF32,atts,0),MATCH(CL37,segs,0)))</f>
        <v>56.205467000000006</v>
      </c>
      <c r="DG37" s="4">
        <f ca="1">IF(DG33="yes",INDEX(wtw_in,MATCH("no1",atts,0),MATCH(CL37,segs,0)),INDEX(wtw_in,MATCH(DG29,atts,0),MATCH(CL37,segs,0))+INDEX(wtw_in,MATCH(DG30,atts,0),MATCH(CL37,segs,0))+INDEX(wtw_in,MATCH(DG31,atts,0),MATCH(CL37,segs,0))++INDEX(wtw_in,MATCH(DG32,atts,0),MATCH(CL37,segs,0)))</f>
        <v>56.205467000000006</v>
      </c>
      <c r="DH37" s="4">
        <f ca="1">IF(DH33="yes",INDEX(wtw_in,MATCH("no1",atts,0),MATCH(CL37,segs,0)),INDEX(wtw_in,MATCH(DH29,atts,0),MATCH(CL37,segs,0))+INDEX(wtw_in,MATCH(DH30,atts,0),MATCH(CL37,segs,0))+INDEX(wtw_in,MATCH(DH31,atts,0),MATCH(CL37,segs,0))++INDEX(wtw_in,MATCH(DH32,atts,0),MATCH(CL37,segs,0)))</f>
        <v>56.205467000000006</v>
      </c>
      <c r="DI37" s="4">
        <f ca="1">IF(DI33="yes",INDEX(wtw_in,MATCH("no1",atts,0),MATCH(CL37,segs,0)),INDEX(wtw_in,MATCH(DI29,atts,0),MATCH(CL37,segs,0))+INDEX(wtw_in,MATCH(DI30,atts,0),MATCH(CL37,segs,0))+INDEX(wtw_in,MATCH(DI31,atts,0),MATCH(CL37,segs,0))++INDEX(wtw_in,MATCH(DI32,atts,0),MATCH(CL37,segs,0)))</f>
        <v>56.205467000000006</v>
      </c>
      <c r="DJ37" s="30">
        <f ca="1">IF(DJ33="yes",INDEX(wtw_in,MATCH("no1",atts,0),MATCH(CL37,segs,0)),INDEX(wtw_in,MATCH(DJ29,atts,0),MATCH(CL37,segs,0))+INDEX(wtw_in,MATCH(DJ30,atts,0),MATCH(CL37,segs,0))+INDEX(wtw_in,MATCH(DJ31,atts,0),MATCH(CL37,segs,0))++INDEX(wtw_in,MATCH(DJ32,atts,0),MATCH(CL37,segs,0)))</f>
        <v>56.205467000000006</v>
      </c>
      <c r="DK37" s="204"/>
      <c r="DM37" s="18" t="s">
        <v>37</v>
      </c>
      <c r="DN37" s="122">
        <f>DM26</f>
        <v>0</v>
      </c>
      <c r="DO37" s="122" t="str">
        <f>DM27</f>
        <v>shop3564</v>
      </c>
      <c r="DP37" s="210"/>
      <c r="DQ37" s="122"/>
      <c r="DR37" s="13"/>
      <c r="DS37" s="40">
        <f ca="1">IF(DS33="yes",INDEX(wtw_in,MATCH("no1",atts,0),MATCH(DO37,segs,0)),INDEX(wtw_in,MATCH(DS29,atts,0),MATCH(DO37,segs,0))+INDEX(wtw_in,MATCH(DS30,atts,0),MATCH(DO37,segs,0))+INDEX(wtw_in,MATCH(DS31,atts,0),MATCH(DO37,segs,0))++INDEX(wtw_in,MATCH(DS32,atts,0),MATCH(DO37,segs,0)))</f>
        <v>56.363112999999998</v>
      </c>
      <c r="DT37" s="4">
        <f ca="1">IF(DT33="yes",INDEX(wtw_in,MATCH("no1",atts,0),MATCH(DO37,segs,0)),INDEX(wtw_in,MATCH(DT29,atts,0),MATCH(DO37,segs,0))+INDEX(wtw_in,MATCH(DT30,atts,0),MATCH(DO37,segs,0))+INDEX(wtw_in,MATCH(DT31,atts,0),MATCH(DO37,segs,0))++INDEX(wtw_in,MATCH(DT32,atts,0),MATCH(DO37,segs,0)))</f>
        <v>56.363112999999998</v>
      </c>
      <c r="DU37" s="4">
        <f ca="1">IF(DU33="yes",INDEX(wtw_in,MATCH("no1",atts,0),MATCH(DO37,segs,0)),INDEX(wtw_in,MATCH(DU29,atts,0),MATCH(DO37,segs,0))+INDEX(wtw_in,MATCH(DU30,atts,0),MATCH(DO37,segs,0))+INDEX(wtw_in,MATCH(DU31,atts,0),MATCH(DO37,segs,0))++INDEX(wtw_in,MATCH(DU32,atts,0),MATCH(DO37,segs,0)))</f>
        <v>56.363112999999998</v>
      </c>
      <c r="DV37" s="4">
        <f ca="1">IF(DV33="yes",INDEX(wtw_in,MATCH("no1",atts,0),MATCH(DO37,segs,0)),INDEX(wtw_in,MATCH(DV29,atts,0),MATCH(DO37,segs,0))+INDEX(wtw_in,MATCH(DV30,atts,0),MATCH(DO37,segs,0))+INDEX(wtw_in,MATCH(DV31,atts,0),MATCH(DO37,segs,0))++INDEX(wtw_in,MATCH(DV32,atts,0),MATCH(DO37,segs,0)))</f>
        <v>56.363112999999998</v>
      </c>
      <c r="DW37" s="4">
        <f ca="1">IF(DW33="yes",INDEX(wtw_in,MATCH("no1",atts,0),MATCH(DO37,segs,0)),INDEX(wtw_in,MATCH(DW29,atts,0),MATCH(DO37,segs,0))+INDEX(wtw_in,MATCH(DW30,atts,0),MATCH(DO37,segs,0))+INDEX(wtw_in,MATCH(DW31,atts,0),MATCH(DO37,segs,0))++INDEX(wtw_in,MATCH(DW32,atts,0),MATCH(DO37,segs,0)))</f>
        <v>56.363112999999998</v>
      </c>
      <c r="DX37" s="4">
        <f ca="1">IF(DX33="yes",INDEX(wtw_in,MATCH("no1",atts,0),MATCH(DO37,segs,0)),INDEX(wtw_in,MATCH(DX29,atts,0),MATCH(DO37,segs,0))+INDEX(wtw_in,MATCH(DX30,atts,0),MATCH(DO37,segs,0))+INDEX(wtw_in,MATCH(DX31,atts,0),MATCH(DO37,segs,0))++INDEX(wtw_in,MATCH(DX32,atts,0),MATCH(DO37,segs,0)))</f>
        <v>56.363112999999998</v>
      </c>
      <c r="DY37" s="4">
        <f ca="1">IF(DY33="yes",INDEX(wtw_in,MATCH("no1",atts,0),MATCH(DO37,segs,0)),INDEX(wtw_in,MATCH(DY29,atts,0),MATCH(DO37,segs,0))+INDEX(wtw_in,MATCH(DY30,atts,0),MATCH(DO37,segs,0))+INDEX(wtw_in,MATCH(DY31,atts,0),MATCH(DO37,segs,0))++INDEX(wtw_in,MATCH(DY32,atts,0),MATCH(DO37,segs,0)))</f>
        <v>56.363112999999998</v>
      </c>
      <c r="DZ37" s="4">
        <f ca="1">IF(DZ33="yes",INDEX(wtw_in,MATCH("no1",atts,0),MATCH(DO37,segs,0)),INDEX(wtw_in,MATCH(DZ29,atts,0),MATCH(DO37,segs,0))+INDEX(wtw_in,MATCH(DZ30,atts,0),MATCH(DO37,segs,0))+INDEX(wtw_in,MATCH(DZ31,atts,0),MATCH(DO37,segs,0))++INDEX(wtw_in,MATCH(DZ32,atts,0),MATCH(DO37,segs,0)))</f>
        <v>56.363112999999998</v>
      </c>
      <c r="EA37" s="4">
        <f ca="1">IF(EA33="yes",INDEX(wtw_in,MATCH("no1",atts,0),MATCH(DO37,segs,0)),INDEX(wtw_in,MATCH(EA29,atts,0),MATCH(DO37,segs,0))+INDEX(wtw_in,MATCH(EA30,atts,0),MATCH(DO37,segs,0))+INDEX(wtw_in,MATCH(EA31,atts,0),MATCH(DO37,segs,0))++INDEX(wtw_in,MATCH(EA32,atts,0),MATCH(DO37,segs,0)))</f>
        <v>56.363112999999998</v>
      </c>
      <c r="EB37" s="4">
        <f ca="1">IF(EB33="yes",INDEX(wtw_in,MATCH("no1",atts,0),MATCH(DO37,segs,0)),INDEX(wtw_in,MATCH(EB29,atts,0),MATCH(DO37,segs,0))+INDEX(wtw_in,MATCH(EB30,atts,0),MATCH(DO37,segs,0))+INDEX(wtw_in,MATCH(EB31,atts,0),MATCH(DO37,segs,0))++INDEX(wtw_in,MATCH(EB32,atts,0),MATCH(DO37,segs,0)))</f>
        <v>56.363112999999998</v>
      </c>
      <c r="EC37" s="4">
        <f ca="1">IF(EC33="yes",INDEX(wtw_in,MATCH("no1",atts,0),MATCH(DO37,segs,0)),INDEX(wtw_in,MATCH(EC29,atts,0),MATCH(DO37,segs,0))+INDEX(wtw_in,MATCH(EC30,atts,0),MATCH(DO37,segs,0))+INDEX(wtw_in,MATCH(EC31,atts,0),MATCH(DO37,segs,0))++INDEX(wtw_in,MATCH(EC32,atts,0),MATCH(DO37,segs,0)))</f>
        <v>56.363112999999998</v>
      </c>
      <c r="ED37" s="4">
        <f ca="1">IF(ED33="yes",INDEX(wtw_in,MATCH("no1",atts,0),MATCH(DO37,segs,0)),INDEX(wtw_in,MATCH(ED29,atts,0),MATCH(DO37,segs,0))+INDEX(wtw_in,MATCH(ED30,atts,0),MATCH(DO37,segs,0))+INDEX(wtw_in,MATCH(ED31,atts,0),MATCH(DO37,segs,0))++INDEX(wtw_in,MATCH(ED32,atts,0),MATCH(DO37,segs,0)))</f>
        <v>56.363112999999998</v>
      </c>
      <c r="EE37" s="4">
        <f ca="1">IF(EE33="yes",INDEX(wtw_in,MATCH("no1",atts,0),MATCH(DO37,segs,0)),INDEX(wtw_in,MATCH(EE29,atts,0),MATCH(DO37,segs,0))+INDEX(wtw_in,MATCH(EE30,atts,0),MATCH(DO37,segs,0))+INDEX(wtw_in,MATCH(EE31,atts,0),MATCH(DO37,segs,0))++INDEX(wtw_in,MATCH(EE32,atts,0),MATCH(DO37,segs,0)))</f>
        <v>56.363112999999998</v>
      </c>
      <c r="EF37" s="4">
        <f ca="1">IF(EF33="yes",INDEX(wtw_in,MATCH("no1",atts,0),MATCH(DO37,segs,0)),INDEX(wtw_in,MATCH(EF29,atts,0),MATCH(DO37,segs,0))+INDEX(wtw_in,MATCH(EF30,atts,0),MATCH(DO37,segs,0))+INDEX(wtw_in,MATCH(EF31,atts,0),MATCH(DO37,segs,0))++INDEX(wtw_in,MATCH(EF32,atts,0),MATCH(DO37,segs,0)))</f>
        <v>56.363112999999998</v>
      </c>
      <c r="EG37" s="4">
        <f ca="1">IF(EG33="yes",INDEX(wtw_in,MATCH("no1",atts,0),MATCH(DO37,segs,0)),INDEX(wtw_in,MATCH(EG29,atts,0),MATCH(DO37,segs,0))+INDEX(wtw_in,MATCH(EG30,atts,0),MATCH(DO37,segs,0))+INDEX(wtw_in,MATCH(EG31,atts,0),MATCH(DO37,segs,0))++INDEX(wtw_in,MATCH(EG32,atts,0),MATCH(DO37,segs,0)))</f>
        <v>56.363112999999998</v>
      </c>
      <c r="EH37" s="4">
        <f ca="1">IF(EH33="yes",INDEX(wtw_in,MATCH("no1",atts,0),MATCH(DO37,segs,0)),INDEX(wtw_in,MATCH(EH29,atts,0),MATCH(DO37,segs,0))+INDEX(wtw_in,MATCH(EH30,atts,0),MATCH(DO37,segs,0))+INDEX(wtw_in,MATCH(EH31,atts,0),MATCH(DO37,segs,0))++INDEX(wtw_in,MATCH(EH32,atts,0),MATCH(DO37,segs,0)))</f>
        <v>56.363112999999998</v>
      </c>
      <c r="EI37" s="4">
        <f ca="1">IF(EI33="yes",INDEX(wtw_in,MATCH("no1",atts,0),MATCH(DO37,segs,0)),INDEX(wtw_in,MATCH(EI29,atts,0),MATCH(DO37,segs,0))+INDEX(wtw_in,MATCH(EI30,atts,0),MATCH(DO37,segs,0))+INDEX(wtw_in,MATCH(EI31,atts,0),MATCH(DO37,segs,0))++INDEX(wtw_in,MATCH(EI32,atts,0),MATCH(DO37,segs,0)))</f>
        <v>56.363112999999998</v>
      </c>
      <c r="EJ37" s="4">
        <f ca="1">IF(EJ33="yes",INDEX(wtw_in,MATCH("no1",atts,0),MATCH(DO37,segs,0)),INDEX(wtw_in,MATCH(EJ29,atts,0),MATCH(DO37,segs,0))+INDEX(wtw_in,MATCH(EJ30,atts,0),MATCH(DO37,segs,0))+INDEX(wtw_in,MATCH(EJ31,atts,0),MATCH(DO37,segs,0))++INDEX(wtw_in,MATCH(EJ32,atts,0),MATCH(DO37,segs,0)))</f>
        <v>56.363112999999998</v>
      </c>
      <c r="EK37" s="4">
        <f ca="1">IF(EK33="yes",INDEX(wtw_in,MATCH("no1",atts,0),MATCH(DO37,segs,0)),INDEX(wtw_in,MATCH(EK29,atts,0),MATCH(DO37,segs,0))+INDEX(wtw_in,MATCH(EK30,atts,0),MATCH(DO37,segs,0))+INDEX(wtw_in,MATCH(EK31,atts,0),MATCH(DO37,segs,0))++INDEX(wtw_in,MATCH(EK32,atts,0),MATCH(DO37,segs,0)))</f>
        <v>56.363112999999998</v>
      </c>
      <c r="EL37" s="4">
        <f ca="1">IF(EL33="yes",INDEX(wtw_in,MATCH("no1",atts,0),MATCH(DO37,segs,0)),INDEX(wtw_in,MATCH(EL29,atts,0),MATCH(DO37,segs,0))+INDEX(wtw_in,MATCH(EL30,atts,0),MATCH(DO37,segs,0))+INDEX(wtw_in,MATCH(EL31,atts,0),MATCH(DO37,segs,0))++INDEX(wtw_in,MATCH(EL32,atts,0),MATCH(DO37,segs,0)))</f>
        <v>56.363112999999998</v>
      </c>
      <c r="EM37" s="30">
        <f ca="1">IF(EM33="yes",INDEX(wtw_in,MATCH("no1",atts,0),MATCH(DO37,segs,0)),INDEX(wtw_in,MATCH(EM29,atts,0),MATCH(DO37,segs,0))+INDEX(wtw_in,MATCH(EM30,atts,0),MATCH(DO37,segs,0))+INDEX(wtw_in,MATCH(EM31,atts,0),MATCH(DO37,segs,0))++INDEX(wtw_in,MATCH(EM32,atts,0),MATCH(DO37,segs,0)))</f>
        <v>56.363112999999998</v>
      </c>
      <c r="EN37" s="204"/>
      <c r="EP37" s="18" t="s">
        <v>37</v>
      </c>
      <c r="EQ37" s="122">
        <f>EP26</f>
        <v>0</v>
      </c>
      <c r="ER37" s="122" t="str">
        <f>EP27</f>
        <v>lei3564</v>
      </c>
      <c r="ES37" s="210"/>
      <c r="ET37" s="122"/>
      <c r="EU37" s="13"/>
      <c r="EV37" s="40">
        <f ca="1">IF(EV33="yes",INDEX(wtw_in,MATCH("no1",atts,0),MATCH(ER37,segs,0)),INDEX(wtw_in,MATCH(EV29,atts,0),MATCH(ER37,segs,0))+INDEX(wtw_in,MATCH(EV30,atts,0),MATCH(ER37,segs,0))+INDEX(wtw_in,MATCH(EV31,atts,0),MATCH(ER37,segs,0))++INDEX(wtw_in,MATCH(EV32,atts,0),MATCH(ER37,segs,0)))</f>
        <v>56.401904999999999</v>
      </c>
      <c r="EW37" s="4">
        <f ca="1">IF(EW33="yes",INDEX(wtw_in,MATCH("no1",atts,0),MATCH(ER37,segs,0)),INDEX(wtw_in,MATCH(EW29,atts,0),MATCH(ER37,segs,0))+INDEX(wtw_in,MATCH(EW30,atts,0),MATCH(ER37,segs,0))+INDEX(wtw_in,MATCH(EW31,atts,0),MATCH(ER37,segs,0))++INDEX(wtw_in,MATCH(EW32,atts,0),MATCH(ER37,segs,0)))</f>
        <v>56.401904999999999</v>
      </c>
      <c r="EX37" s="4">
        <f ca="1">IF(EX33="yes",INDEX(wtw_in,MATCH("no1",atts,0),MATCH(ER37,segs,0)),INDEX(wtw_in,MATCH(EX29,atts,0),MATCH(ER37,segs,0))+INDEX(wtw_in,MATCH(EX30,atts,0),MATCH(ER37,segs,0))+INDEX(wtw_in,MATCH(EX31,atts,0),MATCH(ER37,segs,0))++INDEX(wtw_in,MATCH(EX32,atts,0),MATCH(ER37,segs,0)))</f>
        <v>56.401904999999999</v>
      </c>
      <c r="EY37" s="4">
        <f ca="1">IF(EY33="yes",INDEX(wtw_in,MATCH("no1",atts,0),MATCH(ER37,segs,0)),INDEX(wtw_in,MATCH(EY29,atts,0),MATCH(ER37,segs,0))+INDEX(wtw_in,MATCH(EY30,atts,0),MATCH(ER37,segs,0))+INDEX(wtw_in,MATCH(EY31,atts,0),MATCH(ER37,segs,0))++INDEX(wtw_in,MATCH(EY32,atts,0),MATCH(ER37,segs,0)))</f>
        <v>56.401904999999999</v>
      </c>
      <c r="EZ37" s="4">
        <f ca="1">IF(EZ33="yes",INDEX(wtw_in,MATCH("no1",atts,0),MATCH(ER37,segs,0)),INDEX(wtw_in,MATCH(EZ29,atts,0),MATCH(ER37,segs,0))+INDEX(wtw_in,MATCH(EZ30,atts,0),MATCH(ER37,segs,0))+INDEX(wtw_in,MATCH(EZ31,atts,0),MATCH(ER37,segs,0))++INDEX(wtw_in,MATCH(EZ32,atts,0),MATCH(ER37,segs,0)))</f>
        <v>56.401904999999999</v>
      </c>
      <c r="FA37" s="4">
        <f ca="1">IF(FA33="yes",INDEX(wtw_in,MATCH("no1",atts,0),MATCH(ER37,segs,0)),INDEX(wtw_in,MATCH(FA29,atts,0),MATCH(ER37,segs,0))+INDEX(wtw_in,MATCH(FA30,atts,0),MATCH(ER37,segs,0))+INDEX(wtw_in,MATCH(FA31,atts,0),MATCH(ER37,segs,0))++INDEX(wtw_in,MATCH(FA32,atts,0),MATCH(ER37,segs,0)))</f>
        <v>56.401904999999999</v>
      </c>
      <c r="FB37" s="4">
        <f ca="1">IF(FB33="yes",INDEX(wtw_in,MATCH("no1",atts,0),MATCH(ER37,segs,0)),INDEX(wtw_in,MATCH(FB29,atts,0),MATCH(ER37,segs,0))+INDEX(wtw_in,MATCH(FB30,atts,0),MATCH(ER37,segs,0))+INDEX(wtw_in,MATCH(FB31,atts,0),MATCH(ER37,segs,0))++INDEX(wtw_in,MATCH(FB32,atts,0),MATCH(ER37,segs,0)))</f>
        <v>56.401904999999999</v>
      </c>
      <c r="FC37" s="4">
        <f ca="1">IF(FC33="yes",INDEX(wtw_in,MATCH("no1",atts,0),MATCH(ER37,segs,0)),INDEX(wtw_in,MATCH(FC29,atts,0),MATCH(ER37,segs,0))+INDEX(wtw_in,MATCH(FC30,atts,0),MATCH(ER37,segs,0))+INDEX(wtw_in,MATCH(FC31,atts,0),MATCH(ER37,segs,0))++INDEX(wtw_in,MATCH(FC32,atts,0),MATCH(ER37,segs,0)))</f>
        <v>56.401904999999999</v>
      </c>
      <c r="FD37" s="4">
        <f ca="1">IF(FD33="yes",INDEX(wtw_in,MATCH("no1",atts,0),MATCH(ER37,segs,0)),INDEX(wtw_in,MATCH(FD29,atts,0),MATCH(ER37,segs,0))+INDEX(wtw_in,MATCH(FD30,atts,0),MATCH(ER37,segs,0))+INDEX(wtw_in,MATCH(FD31,atts,0),MATCH(ER37,segs,0))++INDEX(wtw_in,MATCH(FD32,atts,0),MATCH(ER37,segs,0)))</f>
        <v>56.401904999999999</v>
      </c>
      <c r="FE37" s="4">
        <f ca="1">IF(FE33="yes",INDEX(wtw_in,MATCH("no1",atts,0),MATCH(ER37,segs,0)),INDEX(wtw_in,MATCH(FE29,atts,0),MATCH(ER37,segs,0))+INDEX(wtw_in,MATCH(FE30,atts,0),MATCH(ER37,segs,0))+INDEX(wtw_in,MATCH(FE31,atts,0),MATCH(ER37,segs,0))++INDEX(wtw_in,MATCH(FE32,atts,0),MATCH(ER37,segs,0)))</f>
        <v>56.401904999999999</v>
      </c>
      <c r="FF37" s="4">
        <f ca="1">IF(FF33="yes",INDEX(wtw_in,MATCH("no1",atts,0),MATCH(ER37,segs,0)),INDEX(wtw_in,MATCH(FF29,atts,0),MATCH(ER37,segs,0))+INDEX(wtw_in,MATCH(FF30,atts,0),MATCH(ER37,segs,0))+INDEX(wtw_in,MATCH(FF31,atts,0),MATCH(ER37,segs,0))++INDEX(wtw_in,MATCH(FF32,atts,0),MATCH(ER37,segs,0)))</f>
        <v>56.401904999999999</v>
      </c>
      <c r="FG37" s="4">
        <f ca="1">IF(FG33="yes",INDEX(wtw_in,MATCH("no1",atts,0),MATCH(ER37,segs,0)),INDEX(wtw_in,MATCH(FG29,atts,0),MATCH(ER37,segs,0))+INDEX(wtw_in,MATCH(FG30,atts,0),MATCH(ER37,segs,0))+INDEX(wtw_in,MATCH(FG31,atts,0),MATCH(ER37,segs,0))++INDEX(wtw_in,MATCH(FG32,atts,0),MATCH(ER37,segs,0)))</f>
        <v>56.401904999999999</v>
      </c>
      <c r="FH37" s="4">
        <f ca="1">IF(FH33="yes",INDEX(wtw_in,MATCH("no1",atts,0),MATCH(ER37,segs,0)),INDEX(wtw_in,MATCH(FH29,atts,0),MATCH(ER37,segs,0))+INDEX(wtw_in,MATCH(FH30,atts,0),MATCH(ER37,segs,0))+INDEX(wtw_in,MATCH(FH31,atts,0),MATCH(ER37,segs,0))++INDEX(wtw_in,MATCH(FH32,atts,0),MATCH(ER37,segs,0)))</f>
        <v>56.401904999999999</v>
      </c>
      <c r="FI37" s="4">
        <f ca="1">IF(FI33="yes",INDEX(wtw_in,MATCH("no1",atts,0),MATCH(ER37,segs,0)),INDEX(wtw_in,MATCH(FI29,atts,0),MATCH(ER37,segs,0))+INDEX(wtw_in,MATCH(FI30,atts,0),MATCH(ER37,segs,0))+INDEX(wtw_in,MATCH(FI31,atts,0),MATCH(ER37,segs,0))++INDEX(wtw_in,MATCH(FI32,atts,0),MATCH(ER37,segs,0)))</f>
        <v>56.401904999999999</v>
      </c>
      <c r="FJ37" s="4">
        <f ca="1">IF(FJ33="yes",INDEX(wtw_in,MATCH("no1",atts,0),MATCH(ER37,segs,0)),INDEX(wtw_in,MATCH(FJ29,atts,0),MATCH(ER37,segs,0))+INDEX(wtw_in,MATCH(FJ30,atts,0),MATCH(ER37,segs,0))+INDEX(wtw_in,MATCH(FJ31,atts,0),MATCH(ER37,segs,0))++INDEX(wtw_in,MATCH(FJ32,atts,0),MATCH(ER37,segs,0)))</f>
        <v>56.401904999999999</v>
      </c>
      <c r="FK37" s="4">
        <f ca="1">IF(FK33="yes",INDEX(wtw_in,MATCH("no1",atts,0),MATCH(ER37,segs,0)),INDEX(wtw_in,MATCH(FK29,atts,0),MATCH(ER37,segs,0))+INDEX(wtw_in,MATCH(FK30,atts,0),MATCH(ER37,segs,0))+INDEX(wtw_in,MATCH(FK31,atts,0),MATCH(ER37,segs,0))++INDEX(wtw_in,MATCH(FK32,atts,0),MATCH(ER37,segs,0)))</f>
        <v>56.401904999999999</v>
      </c>
      <c r="FL37" s="4">
        <f ca="1">IF(FL33="yes",INDEX(wtw_in,MATCH("no1",atts,0),MATCH(ER37,segs,0)),INDEX(wtw_in,MATCH(FL29,atts,0),MATCH(ER37,segs,0))+INDEX(wtw_in,MATCH(FL30,atts,0),MATCH(ER37,segs,0))+INDEX(wtw_in,MATCH(FL31,atts,0),MATCH(ER37,segs,0))++INDEX(wtw_in,MATCH(FL32,atts,0),MATCH(ER37,segs,0)))</f>
        <v>56.401904999999999</v>
      </c>
      <c r="FM37" s="4">
        <f ca="1">IF(FM33="yes",INDEX(wtw_in,MATCH("no1",atts,0),MATCH(ER37,segs,0)),INDEX(wtw_in,MATCH(FM29,atts,0),MATCH(ER37,segs,0))+INDEX(wtw_in,MATCH(FM30,atts,0),MATCH(ER37,segs,0))+INDEX(wtw_in,MATCH(FM31,atts,0),MATCH(ER37,segs,0))++INDEX(wtw_in,MATCH(FM32,atts,0),MATCH(ER37,segs,0)))</f>
        <v>56.401904999999999</v>
      </c>
      <c r="FN37" s="4">
        <f ca="1">IF(FN33="yes",INDEX(wtw_in,MATCH("no1",atts,0),MATCH(ER37,segs,0)),INDEX(wtw_in,MATCH(FN29,atts,0),MATCH(ER37,segs,0))+INDEX(wtw_in,MATCH(FN30,atts,0),MATCH(ER37,segs,0))+INDEX(wtw_in,MATCH(FN31,atts,0),MATCH(ER37,segs,0))++INDEX(wtw_in,MATCH(FN32,atts,0),MATCH(ER37,segs,0)))</f>
        <v>56.401904999999999</v>
      </c>
      <c r="FO37" s="4">
        <f ca="1">IF(FO33="yes",INDEX(wtw_in,MATCH("no1",atts,0),MATCH(ER37,segs,0)),INDEX(wtw_in,MATCH(FO29,atts,0),MATCH(ER37,segs,0))+INDEX(wtw_in,MATCH(FO30,atts,0),MATCH(ER37,segs,0))+INDEX(wtw_in,MATCH(FO31,atts,0),MATCH(ER37,segs,0))++INDEX(wtw_in,MATCH(FO32,atts,0),MATCH(ER37,segs,0)))</f>
        <v>56.401904999999999</v>
      </c>
      <c r="FP37" s="30">
        <f ca="1">IF(FP33="yes",INDEX(wtw_in,MATCH("no1",atts,0),MATCH(ER37,segs,0)),INDEX(wtw_in,MATCH(FP29,atts,0),MATCH(ER37,segs,0))+INDEX(wtw_in,MATCH(FP30,atts,0),MATCH(ER37,segs,0))+INDEX(wtw_in,MATCH(FP31,atts,0),MATCH(ER37,segs,0))++INDEX(wtw_in,MATCH(FP32,atts,0),MATCH(ER37,segs,0)))</f>
        <v>56.401904999999999</v>
      </c>
      <c r="FQ37" s="204"/>
      <c r="FS37" s="18" t="s">
        <v>37</v>
      </c>
      <c r="FT37" s="122">
        <f>FS26</f>
        <v>0</v>
      </c>
      <c r="FU37" s="122" t="str">
        <f>FS27</f>
        <v>shop65</v>
      </c>
      <c r="FV37" s="210"/>
      <c r="FW37" s="122"/>
      <c r="FX37" s="13"/>
      <c r="FY37" s="40">
        <f ca="1">IF(FY33="yes",INDEX(wtw_in,MATCH("no1",atts,0),MATCH(FU37,segs,0)),INDEX(wtw_in,MATCH(FY29,atts,0),MATCH(FU37,segs,0))+INDEX(wtw_in,MATCH(FY30,atts,0),MATCH(FU37,segs,0))+INDEX(wtw_in,MATCH(FY31,atts,0),MATCH(FU37,segs,0))++INDEX(wtw_in,MATCH(FY32,atts,0),MATCH(FU37,segs,0)))</f>
        <v>55.543612000000003</v>
      </c>
      <c r="FZ37" s="4">
        <f ca="1">IF(FZ33="yes",INDEX(wtw_in,MATCH("no1",atts,0),MATCH(FU37,segs,0)),INDEX(wtw_in,MATCH(FZ29,atts,0),MATCH(FU37,segs,0))+INDEX(wtw_in,MATCH(FZ30,atts,0),MATCH(FU37,segs,0))+INDEX(wtw_in,MATCH(FZ31,atts,0),MATCH(FU37,segs,0))++INDEX(wtw_in,MATCH(FZ32,atts,0),MATCH(FU37,segs,0)))</f>
        <v>55.543612000000003</v>
      </c>
      <c r="GA37" s="4">
        <f ca="1">IF(GA33="yes",INDEX(wtw_in,MATCH("no1",atts,0),MATCH(FU37,segs,0)),INDEX(wtw_in,MATCH(GA29,atts,0),MATCH(FU37,segs,0))+INDEX(wtw_in,MATCH(GA30,atts,0),MATCH(FU37,segs,0))+INDEX(wtw_in,MATCH(GA31,atts,0),MATCH(FU37,segs,0))++INDEX(wtw_in,MATCH(GA32,atts,0),MATCH(FU37,segs,0)))</f>
        <v>55.543612000000003</v>
      </c>
      <c r="GB37" s="4">
        <f ca="1">IF(GB33="yes",INDEX(wtw_in,MATCH("no1",atts,0),MATCH(FU37,segs,0)),INDEX(wtw_in,MATCH(GB29,atts,0),MATCH(FU37,segs,0))+INDEX(wtw_in,MATCH(GB30,atts,0),MATCH(FU37,segs,0))+INDEX(wtw_in,MATCH(GB31,atts,0),MATCH(FU37,segs,0))++INDEX(wtw_in,MATCH(GB32,atts,0),MATCH(FU37,segs,0)))</f>
        <v>55.543612000000003</v>
      </c>
      <c r="GC37" s="4">
        <f ca="1">IF(GC33="yes",INDEX(wtw_in,MATCH("no1",atts,0),MATCH(FU37,segs,0)),INDEX(wtw_in,MATCH(GC29,atts,0),MATCH(FU37,segs,0))+INDEX(wtw_in,MATCH(GC30,atts,0),MATCH(FU37,segs,0))+INDEX(wtw_in,MATCH(GC31,atts,0),MATCH(FU37,segs,0))++INDEX(wtw_in,MATCH(GC32,atts,0),MATCH(FU37,segs,0)))</f>
        <v>55.543612000000003</v>
      </c>
      <c r="GD37" s="4">
        <f ca="1">IF(GD33="yes",INDEX(wtw_in,MATCH("no1",atts,0),MATCH(FU37,segs,0)),INDEX(wtw_in,MATCH(GD29,atts,0),MATCH(FU37,segs,0))+INDEX(wtw_in,MATCH(GD30,atts,0),MATCH(FU37,segs,0))+INDEX(wtw_in,MATCH(GD31,atts,0),MATCH(FU37,segs,0))++INDEX(wtw_in,MATCH(GD32,atts,0),MATCH(FU37,segs,0)))</f>
        <v>55.543612000000003</v>
      </c>
      <c r="GE37" s="4">
        <f ca="1">IF(GE33="yes",INDEX(wtw_in,MATCH("no1",atts,0),MATCH(FU37,segs,0)),INDEX(wtw_in,MATCH(GE29,atts,0),MATCH(FU37,segs,0))+INDEX(wtw_in,MATCH(GE30,atts,0),MATCH(FU37,segs,0))+INDEX(wtw_in,MATCH(GE31,atts,0),MATCH(FU37,segs,0))++INDEX(wtw_in,MATCH(GE32,atts,0),MATCH(FU37,segs,0)))</f>
        <v>55.543612000000003</v>
      </c>
      <c r="GF37" s="4">
        <f ca="1">IF(GF33="yes",INDEX(wtw_in,MATCH("no1",atts,0),MATCH(FU37,segs,0)),INDEX(wtw_in,MATCH(GF29,atts,0),MATCH(FU37,segs,0))+INDEX(wtw_in,MATCH(GF30,atts,0),MATCH(FU37,segs,0))+INDEX(wtw_in,MATCH(GF31,atts,0),MATCH(FU37,segs,0))++INDEX(wtw_in,MATCH(GF32,atts,0),MATCH(FU37,segs,0)))</f>
        <v>55.543612000000003</v>
      </c>
      <c r="GG37" s="4">
        <f ca="1">IF(GG33="yes",INDEX(wtw_in,MATCH("no1",atts,0),MATCH(FU37,segs,0)),INDEX(wtw_in,MATCH(GG29,atts,0),MATCH(FU37,segs,0))+INDEX(wtw_in,MATCH(GG30,atts,0),MATCH(FU37,segs,0))+INDEX(wtw_in,MATCH(GG31,atts,0),MATCH(FU37,segs,0))++INDEX(wtw_in,MATCH(GG32,atts,0),MATCH(FU37,segs,0)))</f>
        <v>55.543612000000003</v>
      </c>
      <c r="GH37" s="4">
        <f ca="1">IF(GH33="yes",INDEX(wtw_in,MATCH("no1",atts,0),MATCH(FU37,segs,0)),INDEX(wtw_in,MATCH(GH29,atts,0),MATCH(FU37,segs,0))+INDEX(wtw_in,MATCH(GH30,atts,0),MATCH(FU37,segs,0))+INDEX(wtw_in,MATCH(GH31,atts,0),MATCH(FU37,segs,0))++INDEX(wtw_in,MATCH(GH32,atts,0),MATCH(FU37,segs,0)))</f>
        <v>55.543612000000003</v>
      </c>
      <c r="GI37" s="4">
        <f ca="1">IF(GI33="yes",INDEX(wtw_in,MATCH("no1",atts,0),MATCH(FU37,segs,0)),INDEX(wtw_in,MATCH(GI29,atts,0),MATCH(FU37,segs,0))+INDEX(wtw_in,MATCH(GI30,atts,0),MATCH(FU37,segs,0))+INDEX(wtw_in,MATCH(GI31,atts,0),MATCH(FU37,segs,0))++INDEX(wtw_in,MATCH(GI32,atts,0),MATCH(FU37,segs,0)))</f>
        <v>55.543612000000003</v>
      </c>
      <c r="GJ37" s="4">
        <f ca="1">IF(GJ33="yes",INDEX(wtw_in,MATCH("no1",atts,0),MATCH(FU37,segs,0)),INDEX(wtw_in,MATCH(GJ29,atts,0),MATCH(FU37,segs,0))+INDEX(wtw_in,MATCH(GJ30,atts,0),MATCH(FU37,segs,0))+INDEX(wtw_in,MATCH(GJ31,atts,0),MATCH(FU37,segs,0))++INDEX(wtw_in,MATCH(GJ32,atts,0),MATCH(FU37,segs,0)))</f>
        <v>55.543612000000003</v>
      </c>
      <c r="GK37" s="4">
        <f ca="1">IF(GK33="yes",INDEX(wtw_in,MATCH("no1",atts,0),MATCH(FU37,segs,0)),INDEX(wtw_in,MATCH(GK29,atts,0),MATCH(FU37,segs,0))+INDEX(wtw_in,MATCH(GK30,atts,0),MATCH(FU37,segs,0))+INDEX(wtw_in,MATCH(GK31,atts,0),MATCH(FU37,segs,0))++INDEX(wtw_in,MATCH(GK32,atts,0),MATCH(FU37,segs,0)))</f>
        <v>55.543612000000003</v>
      </c>
      <c r="GL37" s="4">
        <f ca="1">IF(GL33="yes",INDEX(wtw_in,MATCH("no1",atts,0),MATCH(FU37,segs,0)),INDEX(wtw_in,MATCH(GL29,atts,0),MATCH(FU37,segs,0))+INDEX(wtw_in,MATCH(GL30,atts,0),MATCH(FU37,segs,0))+INDEX(wtw_in,MATCH(GL31,atts,0),MATCH(FU37,segs,0))++INDEX(wtw_in,MATCH(GL32,atts,0),MATCH(FU37,segs,0)))</f>
        <v>55.543612000000003</v>
      </c>
      <c r="GM37" s="4">
        <f ca="1">IF(GM33="yes",INDEX(wtw_in,MATCH("no1",atts,0),MATCH(FU37,segs,0)),INDEX(wtw_in,MATCH(GM29,atts,0),MATCH(FU37,segs,0))+INDEX(wtw_in,MATCH(GM30,atts,0),MATCH(FU37,segs,0))+INDEX(wtw_in,MATCH(GM31,atts,0),MATCH(FU37,segs,0))++INDEX(wtw_in,MATCH(GM32,atts,0),MATCH(FU37,segs,0)))</f>
        <v>55.543612000000003</v>
      </c>
      <c r="GN37" s="4">
        <f ca="1">IF(GN33="yes",INDEX(wtw_in,MATCH("no1",atts,0),MATCH(FU37,segs,0)),INDEX(wtw_in,MATCH(GN29,atts,0),MATCH(FU37,segs,0))+INDEX(wtw_in,MATCH(GN30,atts,0),MATCH(FU37,segs,0))+INDEX(wtw_in,MATCH(GN31,atts,0),MATCH(FU37,segs,0))++INDEX(wtw_in,MATCH(GN32,atts,0),MATCH(FU37,segs,0)))</f>
        <v>55.543612000000003</v>
      </c>
      <c r="GO37" s="4">
        <f ca="1">IF(GO33="yes",INDEX(wtw_in,MATCH("no1",atts,0),MATCH(FU37,segs,0)),INDEX(wtw_in,MATCH(GO29,atts,0),MATCH(FU37,segs,0))+INDEX(wtw_in,MATCH(GO30,atts,0),MATCH(FU37,segs,0))+INDEX(wtw_in,MATCH(GO31,atts,0),MATCH(FU37,segs,0))++INDEX(wtw_in,MATCH(GO32,atts,0),MATCH(FU37,segs,0)))</f>
        <v>55.543612000000003</v>
      </c>
      <c r="GP37" s="4">
        <f ca="1">IF(GP33="yes",INDEX(wtw_in,MATCH("no1",atts,0),MATCH(FU37,segs,0)),INDEX(wtw_in,MATCH(GP29,atts,0),MATCH(FU37,segs,0))+INDEX(wtw_in,MATCH(GP30,atts,0),MATCH(FU37,segs,0))+INDEX(wtw_in,MATCH(GP31,atts,0),MATCH(FU37,segs,0))++INDEX(wtw_in,MATCH(GP32,atts,0),MATCH(FU37,segs,0)))</f>
        <v>55.543612000000003</v>
      </c>
      <c r="GQ37" s="4">
        <f ca="1">IF(GQ33="yes",INDEX(wtw_in,MATCH("no1",atts,0),MATCH(FU37,segs,0)),INDEX(wtw_in,MATCH(GQ29,atts,0),MATCH(FU37,segs,0))+INDEX(wtw_in,MATCH(GQ30,atts,0),MATCH(FU37,segs,0))+INDEX(wtw_in,MATCH(GQ31,atts,0),MATCH(FU37,segs,0))++INDEX(wtw_in,MATCH(GQ32,atts,0),MATCH(FU37,segs,0)))</f>
        <v>55.543612000000003</v>
      </c>
      <c r="GR37" s="4">
        <f ca="1">IF(GR33="yes",INDEX(wtw_in,MATCH("no1",atts,0),MATCH(FU37,segs,0)),INDEX(wtw_in,MATCH(GR29,atts,0),MATCH(FU37,segs,0))+INDEX(wtw_in,MATCH(GR30,atts,0),MATCH(FU37,segs,0))+INDEX(wtw_in,MATCH(GR31,atts,0),MATCH(FU37,segs,0))++INDEX(wtw_in,MATCH(GR32,atts,0),MATCH(FU37,segs,0)))</f>
        <v>55.543612000000003</v>
      </c>
      <c r="GS37" s="30">
        <f ca="1">IF(GS33="yes",INDEX(wtw_in,MATCH("no1",atts,0),MATCH(FU37,segs,0)),INDEX(wtw_in,MATCH(GS29,atts,0),MATCH(FU37,segs,0))+INDEX(wtw_in,MATCH(GS30,atts,0),MATCH(FU37,segs,0))+INDEX(wtw_in,MATCH(GS31,atts,0),MATCH(FU37,segs,0))++INDEX(wtw_in,MATCH(GS32,atts,0),MATCH(FU37,segs,0)))</f>
        <v>55.543612000000003</v>
      </c>
      <c r="GT37" s="204"/>
      <c r="GV37" s="18" t="s">
        <v>37</v>
      </c>
      <c r="GW37" s="122">
        <f>GV26</f>
        <v>0</v>
      </c>
      <c r="GX37" s="122" t="str">
        <f>GV27</f>
        <v>lei65</v>
      </c>
      <c r="GY37" s="210"/>
      <c r="GZ37" s="122"/>
      <c r="HA37" s="13"/>
      <c r="HB37" s="40">
        <f ca="1">IF(HB33="yes",INDEX(wtw_in,MATCH("no1",atts,0),MATCH(GX37,segs,0)),INDEX(wtw_in,MATCH(HB29,atts,0),MATCH(GX37,segs,0))+INDEX(wtw_in,MATCH(HB30,atts,0),MATCH(GX37,segs,0))+INDEX(wtw_in,MATCH(HB31,atts,0),MATCH(GX37,segs,0))++INDEX(wtw_in,MATCH(HB32,atts,0),MATCH(GX37,segs,0)))</f>
        <v>58.22636</v>
      </c>
      <c r="HC37" s="4">
        <f ca="1">IF(HC33="yes",INDEX(wtw_in,MATCH("no1",atts,0),MATCH(GX37,segs,0)),INDEX(wtw_in,MATCH(HC29,atts,0),MATCH(GX37,segs,0))+INDEX(wtw_in,MATCH(HC30,atts,0),MATCH(GX37,segs,0))+INDEX(wtw_in,MATCH(HC31,atts,0),MATCH(GX37,segs,0))++INDEX(wtw_in,MATCH(HC32,atts,0),MATCH(GX37,segs,0)))</f>
        <v>58.22636</v>
      </c>
      <c r="HD37" s="4">
        <f ca="1">IF(HD33="yes",INDEX(wtw_in,MATCH("no1",atts,0),MATCH(GX37,segs,0)),INDEX(wtw_in,MATCH(HD29,atts,0),MATCH(GX37,segs,0))+INDEX(wtw_in,MATCH(HD30,atts,0),MATCH(GX37,segs,0))+INDEX(wtw_in,MATCH(HD31,atts,0),MATCH(GX37,segs,0))++INDEX(wtw_in,MATCH(HD32,atts,0),MATCH(GX37,segs,0)))</f>
        <v>58.22636</v>
      </c>
      <c r="HE37" s="4">
        <f ca="1">IF(HE33="yes",INDEX(wtw_in,MATCH("no1",atts,0),MATCH(GX37,segs,0)),INDEX(wtw_in,MATCH(HE29,atts,0),MATCH(GX37,segs,0))+INDEX(wtw_in,MATCH(HE30,atts,0),MATCH(GX37,segs,0))+INDEX(wtw_in,MATCH(HE31,atts,0),MATCH(GX37,segs,0))++INDEX(wtw_in,MATCH(HE32,atts,0),MATCH(GX37,segs,0)))</f>
        <v>58.22636</v>
      </c>
      <c r="HF37" s="4">
        <f ca="1">IF(HF33="yes",INDEX(wtw_in,MATCH("no1",atts,0),MATCH(GX37,segs,0)),INDEX(wtw_in,MATCH(HF29,atts,0),MATCH(GX37,segs,0))+INDEX(wtw_in,MATCH(HF30,atts,0),MATCH(GX37,segs,0))+INDEX(wtw_in,MATCH(HF31,atts,0),MATCH(GX37,segs,0))++INDEX(wtw_in,MATCH(HF32,atts,0),MATCH(GX37,segs,0)))</f>
        <v>58.22636</v>
      </c>
      <c r="HG37" s="4">
        <f ca="1">IF(HG33="yes",INDEX(wtw_in,MATCH("no1",atts,0),MATCH(GX37,segs,0)),INDEX(wtw_in,MATCH(HG29,atts,0),MATCH(GX37,segs,0))+INDEX(wtw_in,MATCH(HG30,atts,0),MATCH(GX37,segs,0))+INDEX(wtw_in,MATCH(HG31,atts,0),MATCH(GX37,segs,0))++INDEX(wtw_in,MATCH(HG32,atts,0),MATCH(GX37,segs,0)))</f>
        <v>58.22636</v>
      </c>
      <c r="HH37" s="4">
        <f ca="1">IF(HH33="yes",INDEX(wtw_in,MATCH("no1",atts,0),MATCH(GX37,segs,0)),INDEX(wtw_in,MATCH(HH29,atts,0),MATCH(GX37,segs,0))+INDEX(wtw_in,MATCH(HH30,atts,0),MATCH(GX37,segs,0))+INDEX(wtw_in,MATCH(HH31,atts,0),MATCH(GX37,segs,0))++INDEX(wtw_in,MATCH(HH32,atts,0),MATCH(GX37,segs,0)))</f>
        <v>58.22636</v>
      </c>
      <c r="HI37" s="4">
        <f ca="1">IF(HI33="yes",INDEX(wtw_in,MATCH("no1",atts,0),MATCH(GX37,segs,0)),INDEX(wtw_in,MATCH(HI29,atts,0),MATCH(GX37,segs,0))+INDEX(wtw_in,MATCH(HI30,atts,0),MATCH(GX37,segs,0))+INDEX(wtw_in,MATCH(HI31,atts,0),MATCH(GX37,segs,0))++INDEX(wtw_in,MATCH(HI32,atts,0),MATCH(GX37,segs,0)))</f>
        <v>58.22636</v>
      </c>
      <c r="HJ37" s="4">
        <f ca="1">IF(HJ33="yes",INDEX(wtw_in,MATCH("no1",atts,0),MATCH(GX37,segs,0)),INDEX(wtw_in,MATCH(HJ29,atts,0),MATCH(GX37,segs,0))+INDEX(wtw_in,MATCH(HJ30,atts,0),MATCH(GX37,segs,0))+INDEX(wtw_in,MATCH(HJ31,atts,0),MATCH(GX37,segs,0))++INDEX(wtw_in,MATCH(HJ32,atts,0),MATCH(GX37,segs,0)))</f>
        <v>58.22636</v>
      </c>
      <c r="HK37" s="4">
        <f ca="1">IF(HK33="yes",INDEX(wtw_in,MATCH("no1",atts,0),MATCH(GX37,segs,0)),INDEX(wtw_in,MATCH(HK29,atts,0),MATCH(GX37,segs,0))+INDEX(wtw_in,MATCH(HK30,atts,0),MATCH(GX37,segs,0))+INDEX(wtw_in,MATCH(HK31,atts,0),MATCH(GX37,segs,0))++INDEX(wtw_in,MATCH(HK32,atts,0),MATCH(GX37,segs,0)))</f>
        <v>58.22636</v>
      </c>
      <c r="HL37" s="4">
        <f ca="1">IF(HL33="yes",INDEX(wtw_in,MATCH("no1",atts,0),MATCH(GX37,segs,0)),INDEX(wtw_in,MATCH(HL29,atts,0),MATCH(GX37,segs,0))+INDEX(wtw_in,MATCH(HL30,atts,0),MATCH(GX37,segs,0))+INDEX(wtw_in,MATCH(HL31,atts,0),MATCH(GX37,segs,0))++INDEX(wtw_in,MATCH(HL32,atts,0),MATCH(GX37,segs,0)))</f>
        <v>58.22636</v>
      </c>
      <c r="HM37" s="4">
        <f ca="1">IF(HM33="yes",INDEX(wtw_in,MATCH("no1",atts,0),MATCH(GX37,segs,0)),INDEX(wtw_in,MATCH(HM29,atts,0),MATCH(GX37,segs,0))+INDEX(wtw_in,MATCH(HM30,atts,0),MATCH(GX37,segs,0))+INDEX(wtw_in,MATCH(HM31,atts,0),MATCH(GX37,segs,0))++INDEX(wtw_in,MATCH(HM32,atts,0),MATCH(GX37,segs,0)))</f>
        <v>58.22636</v>
      </c>
      <c r="HN37" s="4">
        <f ca="1">IF(HN33="yes",INDEX(wtw_in,MATCH("no1",atts,0),MATCH(GX37,segs,0)),INDEX(wtw_in,MATCH(HN29,atts,0),MATCH(GX37,segs,0))+INDEX(wtw_in,MATCH(HN30,atts,0),MATCH(GX37,segs,0))+INDEX(wtw_in,MATCH(HN31,atts,0),MATCH(GX37,segs,0))++INDEX(wtw_in,MATCH(HN32,atts,0),MATCH(GX37,segs,0)))</f>
        <v>58.22636</v>
      </c>
      <c r="HO37" s="4">
        <f ca="1">IF(HO33="yes",INDEX(wtw_in,MATCH("no1",atts,0),MATCH(GX37,segs,0)),INDEX(wtw_in,MATCH(HO29,atts,0),MATCH(GX37,segs,0))+INDEX(wtw_in,MATCH(HO30,atts,0),MATCH(GX37,segs,0))+INDEX(wtw_in,MATCH(HO31,atts,0),MATCH(GX37,segs,0))++INDEX(wtw_in,MATCH(HO32,atts,0),MATCH(GX37,segs,0)))</f>
        <v>58.22636</v>
      </c>
      <c r="HP37" s="4">
        <f ca="1">IF(HP33="yes",INDEX(wtw_in,MATCH("no1",atts,0),MATCH(GX37,segs,0)),INDEX(wtw_in,MATCH(HP29,atts,0),MATCH(GX37,segs,0))+INDEX(wtw_in,MATCH(HP30,atts,0),MATCH(GX37,segs,0))+INDEX(wtw_in,MATCH(HP31,atts,0),MATCH(GX37,segs,0))++INDEX(wtw_in,MATCH(HP32,atts,0),MATCH(GX37,segs,0)))</f>
        <v>58.22636</v>
      </c>
      <c r="HQ37" s="4">
        <f ca="1">IF(HQ33="yes",INDEX(wtw_in,MATCH("no1",atts,0),MATCH(GX37,segs,0)),INDEX(wtw_in,MATCH(HQ29,atts,0),MATCH(GX37,segs,0))+INDEX(wtw_in,MATCH(HQ30,atts,0),MATCH(GX37,segs,0))+INDEX(wtw_in,MATCH(HQ31,atts,0),MATCH(GX37,segs,0))++INDEX(wtw_in,MATCH(HQ32,atts,0),MATCH(GX37,segs,0)))</f>
        <v>58.22636</v>
      </c>
      <c r="HR37" s="4">
        <f ca="1">IF(HR33="yes",INDEX(wtw_in,MATCH("no1",atts,0),MATCH(GX37,segs,0)),INDEX(wtw_in,MATCH(HR29,atts,0),MATCH(GX37,segs,0))+INDEX(wtw_in,MATCH(HR30,atts,0),MATCH(GX37,segs,0))+INDEX(wtw_in,MATCH(HR31,atts,0),MATCH(GX37,segs,0))++INDEX(wtw_in,MATCH(HR32,atts,0),MATCH(GX37,segs,0)))</f>
        <v>58.22636</v>
      </c>
      <c r="HS37" s="4">
        <f ca="1">IF(HS33="yes",INDEX(wtw_in,MATCH("no1",atts,0),MATCH(GX37,segs,0)),INDEX(wtw_in,MATCH(HS29,atts,0),MATCH(GX37,segs,0))+INDEX(wtw_in,MATCH(HS30,atts,0),MATCH(GX37,segs,0))+INDEX(wtw_in,MATCH(HS31,atts,0),MATCH(GX37,segs,0))++INDEX(wtw_in,MATCH(HS32,atts,0),MATCH(GX37,segs,0)))</f>
        <v>58.22636</v>
      </c>
      <c r="HT37" s="4">
        <f ca="1">IF(HT33="yes",INDEX(wtw_in,MATCH("no1",atts,0),MATCH(GX37,segs,0)),INDEX(wtw_in,MATCH(HT29,atts,0),MATCH(GX37,segs,0))+INDEX(wtw_in,MATCH(HT30,atts,0),MATCH(GX37,segs,0))+INDEX(wtw_in,MATCH(HT31,atts,0),MATCH(GX37,segs,0))++INDEX(wtw_in,MATCH(HT32,atts,0),MATCH(GX37,segs,0)))</f>
        <v>58.22636</v>
      </c>
      <c r="HU37" s="4">
        <f ca="1">IF(HU33="yes",INDEX(wtw_in,MATCH("no1",atts,0),MATCH(GX37,segs,0)),INDEX(wtw_in,MATCH(HU29,atts,0),MATCH(GX37,segs,0))+INDEX(wtw_in,MATCH(HU30,atts,0),MATCH(GX37,segs,0))+INDEX(wtw_in,MATCH(HU31,atts,0),MATCH(GX37,segs,0))++INDEX(wtw_in,MATCH(HU32,atts,0),MATCH(GX37,segs,0)))</f>
        <v>58.22636</v>
      </c>
      <c r="HV37" s="30">
        <f ca="1">IF(HV33="yes",INDEX(wtw_in,MATCH("no1",atts,0),MATCH(GX37,segs,0)),INDEX(wtw_in,MATCH(HV29,atts,0),MATCH(GX37,segs,0))+INDEX(wtw_in,MATCH(HV30,atts,0),MATCH(GX37,segs,0))+INDEX(wtw_in,MATCH(HV31,atts,0),MATCH(GX37,segs,0))++INDEX(wtw_in,MATCH(HV32,atts,0),MATCH(GX37,segs,0)))</f>
        <v>58.22636</v>
      </c>
      <c r="HW37" s="204"/>
    </row>
    <row r="38" spans="1:231" ht="15">
      <c r="A38" s="18" t="s">
        <v>38</v>
      </c>
      <c r="B38" s="122">
        <f>A26</f>
        <v>0</v>
      </c>
      <c r="C38" s="122" t="str">
        <f>A27</f>
        <v>work1834</v>
      </c>
      <c r="D38" s="210"/>
      <c r="E38" s="122"/>
      <c r="F38" s="13"/>
      <c r="G38" s="136">
        <f t="shared" ref="G38:AA38" ca="1" si="0">G37*b_wtwwtp+a_wtwwtp</f>
        <v>7.7539737208055666</v>
      </c>
      <c r="H38" s="137">
        <f t="shared" ca="1" si="0"/>
        <v>7.7539737208055666</v>
      </c>
      <c r="I38" s="137">
        <f t="shared" ca="1" si="0"/>
        <v>7.7539737208055666</v>
      </c>
      <c r="J38" s="137">
        <f t="shared" ca="1" si="0"/>
        <v>7.7539737208055666</v>
      </c>
      <c r="K38" s="137">
        <f t="shared" ca="1" si="0"/>
        <v>7.7539737208055666</v>
      </c>
      <c r="L38" s="137">
        <f t="shared" ca="1" si="0"/>
        <v>7.7539737208055666</v>
      </c>
      <c r="M38" s="137">
        <f t="shared" ca="1" si="0"/>
        <v>7.7539737208055666</v>
      </c>
      <c r="N38" s="137">
        <f t="shared" ca="1" si="0"/>
        <v>7.7539737208055666</v>
      </c>
      <c r="O38" s="137">
        <f t="shared" ca="1" si="0"/>
        <v>7.7539737208055666</v>
      </c>
      <c r="P38" s="137">
        <f t="shared" ca="1" si="0"/>
        <v>7.7539737208055666</v>
      </c>
      <c r="Q38" s="137">
        <f t="shared" ca="1" si="0"/>
        <v>7.7539737208055666</v>
      </c>
      <c r="R38" s="137">
        <f t="shared" ca="1" si="0"/>
        <v>7.7539737208055666</v>
      </c>
      <c r="S38" s="137">
        <f t="shared" ca="1" si="0"/>
        <v>7.7539737208055666</v>
      </c>
      <c r="T38" s="137">
        <f t="shared" ca="1" si="0"/>
        <v>7.7539737208055666</v>
      </c>
      <c r="U38" s="137">
        <f t="shared" ca="1" si="0"/>
        <v>7.7539737208055666</v>
      </c>
      <c r="V38" s="137">
        <f t="shared" ca="1" si="0"/>
        <v>7.7539737208055666</v>
      </c>
      <c r="W38" s="137">
        <f t="shared" ca="1" si="0"/>
        <v>7.7539737208055666</v>
      </c>
      <c r="X38" s="137">
        <f t="shared" ca="1" si="0"/>
        <v>7.7539737208055666</v>
      </c>
      <c r="Y38" s="137">
        <f t="shared" ca="1" si="0"/>
        <v>7.7539737208055666</v>
      </c>
      <c r="Z38" s="137">
        <f t="shared" ca="1" si="0"/>
        <v>7.7539737208055666</v>
      </c>
      <c r="AA38" s="138">
        <f t="shared" ca="1" si="0"/>
        <v>7.7539737208055666</v>
      </c>
      <c r="AB38" s="204"/>
      <c r="AD38" s="18" t="s">
        <v>38</v>
      </c>
      <c r="AE38" s="122">
        <f>AD26</f>
        <v>0</v>
      </c>
      <c r="AF38" s="122" t="str">
        <f>AD27</f>
        <v>shop1834</v>
      </c>
      <c r="AG38" s="210"/>
      <c r="AH38" s="122"/>
      <c r="AI38" s="13"/>
      <c r="AJ38" s="136">
        <f t="shared" ref="AJ38:BD38" ca="1" si="1">AJ37*b_wtwwtp+a_wtwwtp</f>
        <v>7.9776132100017287</v>
      </c>
      <c r="AK38" s="137">
        <f t="shared" ca="1" si="1"/>
        <v>7.9776132100017287</v>
      </c>
      <c r="AL38" s="137">
        <f t="shared" ca="1" si="1"/>
        <v>7.9776132100017287</v>
      </c>
      <c r="AM38" s="137">
        <f t="shared" ca="1" si="1"/>
        <v>7.9776132100017287</v>
      </c>
      <c r="AN38" s="137">
        <f t="shared" ca="1" si="1"/>
        <v>7.9776132100017287</v>
      </c>
      <c r="AO38" s="137">
        <f t="shared" ca="1" si="1"/>
        <v>7.9776132100017287</v>
      </c>
      <c r="AP38" s="137">
        <f t="shared" ca="1" si="1"/>
        <v>7.9776132100017287</v>
      </c>
      <c r="AQ38" s="137">
        <f t="shared" ca="1" si="1"/>
        <v>7.9776132100017287</v>
      </c>
      <c r="AR38" s="137">
        <f t="shared" ca="1" si="1"/>
        <v>7.9776132100017287</v>
      </c>
      <c r="AS38" s="137">
        <f t="shared" ca="1" si="1"/>
        <v>7.9776132100017287</v>
      </c>
      <c r="AT38" s="137">
        <f t="shared" ca="1" si="1"/>
        <v>7.9776132100017287</v>
      </c>
      <c r="AU38" s="137">
        <f t="shared" ca="1" si="1"/>
        <v>7.9776132100017287</v>
      </c>
      <c r="AV38" s="137">
        <f t="shared" ca="1" si="1"/>
        <v>7.9776132100017287</v>
      </c>
      <c r="AW38" s="137">
        <f t="shared" ca="1" si="1"/>
        <v>7.9776132100017287</v>
      </c>
      <c r="AX38" s="137">
        <f t="shared" ca="1" si="1"/>
        <v>7.9776132100017287</v>
      </c>
      <c r="AY38" s="137">
        <f t="shared" ca="1" si="1"/>
        <v>7.9776132100017287</v>
      </c>
      <c r="AZ38" s="137">
        <f t="shared" ca="1" si="1"/>
        <v>7.9776132100017287</v>
      </c>
      <c r="BA38" s="137">
        <f t="shared" ca="1" si="1"/>
        <v>7.9776132100017287</v>
      </c>
      <c r="BB38" s="137">
        <f t="shared" ca="1" si="1"/>
        <v>7.9776132100017287</v>
      </c>
      <c r="BC38" s="137">
        <f t="shared" ca="1" si="1"/>
        <v>7.9776132100017287</v>
      </c>
      <c r="BD38" s="138">
        <f t="shared" ca="1" si="1"/>
        <v>7.9776132100017287</v>
      </c>
      <c r="BE38" s="204"/>
      <c r="BG38" s="18" t="s">
        <v>38</v>
      </c>
      <c r="BH38" s="122">
        <f>BG26</f>
        <v>0</v>
      </c>
      <c r="BI38" s="122" t="str">
        <f>BG27</f>
        <v>lei1834</v>
      </c>
      <c r="BJ38" s="210"/>
      <c r="BK38" s="122"/>
      <c r="BL38" s="13"/>
      <c r="BM38" s="136">
        <f t="shared" ref="BM38:CG38" ca="1" si="2">BM37*b_wtwwtp+a_wtwwtp</f>
        <v>7.6194403711777081</v>
      </c>
      <c r="BN38" s="137">
        <f t="shared" ca="1" si="2"/>
        <v>7.6194403711777081</v>
      </c>
      <c r="BO38" s="137">
        <f t="shared" ca="1" si="2"/>
        <v>7.6194403711777081</v>
      </c>
      <c r="BP38" s="137">
        <f t="shared" ca="1" si="2"/>
        <v>7.6194403711777081</v>
      </c>
      <c r="BQ38" s="137">
        <f t="shared" ca="1" si="2"/>
        <v>7.6194403711777081</v>
      </c>
      <c r="BR38" s="137">
        <f t="shared" ca="1" si="2"/>
        <v>7.6194403711777081</v>
      </c>
      <c r="BS38" s="137">
        <f t="shared" ca="1" si="2"/>
        <v>7.6194403711777081</v>
      </c>
      <c r="BT38" s="137">
        <f t="shared" ca="1" si="2"/>
        <v>7.6194403711777081</v>
      </c>
      <c r="BU38" s="137">
        <f t="shared" ca="1" si="2"/>
        <v>7.6194403711777081</v>
      </c>
      <c r="BV38" s="137">
        <f t="shared" ca="1" si="2"/>
        <v>7.6194403711777081</v>
      </c>
      <c r="BW38" s="137">
        <f t="shared" ca="1" si="2"/>
        <v>7.6194403711777081</v>
      </c>
      <c r="BX38" s="137">
        <f t="shared" ca="1" si="2"/>
        <v>7.6194403711777081</v>
      </c>
      <c r="BY38" s="137">
        <f t="shared" ca="1" si="2"/>
        <v>7.6194403711777081</v>
      </c>
      <c r="BZ38" s="137">
        <f t="shared" ca="1" si="2"/>
        <v>7.6194403711777081</v>
      </c>
      <c r="CA38" s="137">
        <f t="shared" ca="1" si="2"/>
        <v>7.6194403711777081</v>
      </c>
      <c r="CB38" s="137">
        <f t="shared" ca="1" si="2"/>
        <v>7.6194403711777081</v>
      </c>
      <c r="CC38" s="137">
        <f t="shared" ca="1" si="2"/>
        <v>7.6194403711777081</v>
      </c>
      <c r="CD38" s="137">
        <f t="shared" ca="1" si="2"/>
        <v>7.6194403711777081</v>
      </c>
      <c r="CE38" s="137">
        <f t="shared" ca="1" si="2"/>
        <v>7.6194403711777081</v>
      </c>
      <c r="CF38" s="137">
        <f t="shared" ca="1" si="2"/>
        <v>7.6194403711777081</v>
      </c>
      <c r="CG38" s="138">
        <f t="shared" ca="1" si="2"/>
        <v>7.6194403711777081</v>
      </c>
      <c r="CH38" s="204"/>
      <c r="CJ38" s="18" t="s">
        <v>38</v>
      </c>
      <c r="CK38" s="122">
        <f>CJ26</f>
        <v>0</v>
      </c>
      <c r="CL38" s="122" t="str">
        <f>CJ27</f>
        <v>work3564</v>
      </c>
      <c r="CM38" s="210"/>
      <c r="CN38" s="122"/>
      <c r="CO38" s="13"/>
      <c r="CP38" s="136">
        <f t="shared" ref="CP38:DJ38" ca="1" si="3">CP37*b_wtwwtp+a_wtwwtp</f>
        <v>7.7559147807584052</v>
      </c>
      <c r="CQ38" s="137">
        <f t="shared" ca="1" si="3"/>
        <v>7.7559147807584052</v>
      </c>
      <c r="CR38" s="137">
        <f t="shared" ca="1" si="3"/>
        <v>7.7559147807584052</v>
      </c>
      <c r="CS38" s="137">
        <f t="shared" ca="1" si="3"/>
        <v>7.7559147807584052</v>
      </c>
      <c r="CT38" s="137">
        <f t="shared" ca="1" si="3"/>
        <v>7.7559147807584052</v>
      </c>
      <c r="CU38" s="137">
        <f t="shared" ca="1" si="3"/>
        <v>7.7559147807584052</v>
      </c>
      <c r="CV38" s="137">
        <f t="shared" ca="1" si="3"/>
        <v>7.7559147807584052</v>
      </c>
      <c r="CW38" s="137">
        <f t="shared" ca="1" si="3"/>
        <v>7.7559147807584052</v>
      </c>
      <c r="CX38" s="137">
        <f t="shared" ca="1" si="3"/>
        <v>7.7559147807584052</v>
      </c>
      <c r="CY38" s="137">
        <f t="shared" ca="1" si="3"/>
        <v>7.7559147807584052</v>
      </c>
      <c r="CZ38" s="137">
        <f t="shared" ca="1" si="3"/>
        <v>7.7559147807584052</v>
      </c>
      <c r="DA38" s="137">
        <f t="shared" ca="1" si="3"/>
        <v>7.7559147807584052</v>
      </c>
      <c r="DB38" s="137">
        <f t="shared" ca="1" si="3"/>
        <v>7.7559147807584052</v>
      </c>
      <c r="DC38" s="137">
        <f t="shared" ca="1" si="3"/>
        <v>7.7559147807584052</v>
      </c>
      <c r="DD38" s="137">
        <f t="shared" ca="1" si="3"/>
        <v>7.7559147807584052</v>
      </c>
      <c r="DE38" s="137">
        <f t="shared" ca="1" si="3"/>
        <v>7.7559147807584052</v>
      </c>
      <c r="DF38" s="137">
        <f t="shared" ca="1" si="3"/>
        <v>7.7559147807584052</v>
      </c>
      <c r="DG38" s="137">
        <f t="shared" ca="1" si="3"/>
        <v>7.7559147807584052</v>
      </c>
      <c r="DH38" s="137">
        <f t="shared" ca="1" si="3"/>
        <v>7.7559147807584052</v>
      </c>
      <c r="DI38" s="137">
        <f t="shared" ca="1" si="3"/>
        <v>7.7559147807584052</v>
      </c>
      <c r="DJ38" s="138">
        <f t="shared" ca="1" si="3"/>
        <v>7.7559147807584052</v>
      </c>
      <c r="DK38" s="204"/>
      <c r="DM38" s="18" t="s">
        <v>38</v>
      </c>
      <c r="DN38" s="122">
        <f>DM26</f>
        <v>0</v>
      </c>
      <c r="DO38" s="122" t="str">
        <f>DM27</f>
        <v>shop3564</v>
      </c>
      <c r="DP38" s="210"/>
      <c r="DQ38" s="122"/>
      <c r="DR38" s="13"/>
      <c r="DS38" s="136">
        <f t="shared" ref="DS38:EM38" ca="1" si="4">DS37*b_wtwwtp+a_wtwwtp</f>
        <v>7.7781628785717762</v>
      </c>
      <c r="DT38" s="137">
        <f t="shared" ca="1" si="4"/>
        <v>7.7781628785717762</v>
      </c>
      <c r="DU38" s="137">
        <f t="shared" ca="1" si="4"/>
        <v>7.7781628785717762</v>
      </c>
      <c r="DV38" s="137">
        <f t="shared" ca="1" si="4"/>
        <v>7.7781628785717762</v>
      </c>
      <c r="DW38" s="137">
        <f t="shared" ca="1" si="4"/>
        <v>7.7781628785717762</v>
      </c>
      <c r="DX38" s="137">
        <f t="shared" ca="1" si="4"/>
        <v>7.7781628785717762</v>
      </c>
      <c r="DY38" s="137">
        <f t="shared" ca="1" si="4"/>
        <v>7.7781628785717762</v>
      </c>
      <c r="DZ38" s="137">
        <f t="shared" ca="1" si="4"/>
        <v>7.7781628785717762</v>
      </c>
      <c r="EA38" s="137">
        <f t="shared" ca="1" si="4"/>
        <v>7.7781628785717762</v>
      </c>
      <c r="EB38" s="137">
        <f t="shared" ca="1" si="4"/>
        <v>7.7781628785717762</v>
      </c>
      <c r="EC38" s="137">
        <f t="shared" ca="1" si="4"/>
        <v>7.7781628785717762</v>
      </c>
      <c r="ED38" s="137">
        <f t="shared" ca="1" si="4"/>
        <v>7.7781628785717762</v>
      </c>
      <c r="EE38" s="137">
        <f t="shared" ca="1" si="4"/>
        <v>7.7781628785717762</v>
      </c>
      <c r="EF38" s="137">
        <f t="shared" ca="1" si="4"/>
        <v>7.7781628785717762</v>
      </c>
      <c r="EG38" s="137">
        <f t="shared" ca="1" si="4"/>
        <v>7.7781628785717762</v>
      </c>
      <c r="EH38" s="137">
        <f t="shared" ca="1" si="4"/>
        <v>7.7781628785717762</v>
      </c>
      <c r="EI38" s="137">
        <f t="shared" ca="1" si="4"/>
        <v>7.7781628785717762</v>
      </c>
      <c r="EJ38" s="137">
        <f t="shared" ca="1" si="4"/>
        <v>7.7781628785717762</v>
      </c>
      <c r="EK38" s="137">
        <f t="shared" ca="1" si="4"/>
        <v>7.7781628785717762</v>
      </c>
      <c r="EL38" s="137">
        <f t="shared" ca="1" si="4"/>
        <v>7.7781628785717762</v>
      </c>
      <c r="EM38" s="138">
        <f t="shared" ca="1" si="4"/>
        <v>7.7781628785717762</v>
      </c>
      <c r="EN38" s="204"/>
      <c r="EP38" s="18" t="s">
        <v>38</v>
      </c>
      <c r="EQ38" s="122">
        <f>EP26</f>
        <v>0</v>
      </c>
      <c r="ER38" s="122" t="str">
        <f>EP27</f>
        <v>lei3564</v>
      </c>
      <c r="ES38" s="210"/>
      <c r="ET38" s="122"/>
      <c r="EU38" s="13"/>
      <c r="EV38" s="136">
        <f t="shared" ref="EV38:FP38" ca="1" si="5">EV37*b_wtwwtp+a_wtwwtp</f>
        <v>7.7836374748848849</v>
      </c>
      <c r="EW38" s="137">
        <f t="shared" ca="1" si="5"/>
        <v>7.7836374748848849</v>
      </c>
      <c r="EX38" s="137">
        <f t="shared" ca="1" si="5"/>
        <v>7.7836374748848849</v>
      </c>
      <c r="EY38" s="137">
        <f t="shared" ca="1" si="5"/>
        <v>7.7836374748848849</v>
      </c>
      <c r="EZ38" s="137">
        <f t="shared" ca="1" si="5"/>
        <v>7.7836374748848849</v>
      </c>
      <c r="FA38" s="137">
        <f t="shared" ca="1" si="5"/>
        <v>7.7836374748848849</v>
      </c>
      <c r="FB38" s="137">
        <f t="shared" ca="1" si="5"/>
        <v>7.7836374748848849</v>
      </c>
      <c r="FC38" s="137">
        <f t="shared" ca="1" si="5"/>
        <v>7.7836374748848849</v>
      </c>
      <c r="FD38" s="137">
        <f t="shared" ca="1" si="5"/>
        <v>7.7836374748848849</v>
      </c>
      <c r="FE38" s="137">
        <f t="shared" ca="1" si="5"/>
        <v>7.7836374748848849</v>
      </c>
      <c r="FF38" s="137">
        <f t="shared" ca="1" si="5"/>
        <v>7.7836374748848849</v>
      </c>
      <c r="FG38" s="137">
        <f t="shared" ca="1" si="5"/>
        <v>7.7836374748848849</v>
      </c>
      <c r="FH38" s="137">
        <f t="shared" ca="1" si="5"/>
        <v>7.7836374748848849</v>
      </c>
      <c r="FI38" s="137">
        <f t="shared" ca="1" si="5"/>
        <v>7.7836374748848849</v>
      </c>
      <c r="FJ38" s="137">
        <f t="shared" ca="1" si="5"/>
        <v>7.7836374748848849</v>
      </c>
      <c r="FK38" s="137">
        <f t="shared" ca="1" si="5"/>
        <v>7.7836374748848849</v>
      </c>
      <c r="FL38" s="137">
        <f t="shared" ca="1" si="5"/>
        <v>7.7836374748848849</v>
      </c>
      <c r="FM38" s="137">
        <f t="shared" ca="1" si="5"/>
        <v>7.7836374748848849</v>
      </c>
      <c r="FN38" s="137">
        <f t="shared" ca="1" si="5"/>
        <v>7.7836374748848849</v>
      </c>
      <c r="FO38" s="137">
        <f t="shared" ca="1" si="5"/>
        <v>7.7836374748848849</v>
      </c>
      <c r="FP38" s="138">
        <f t="shared" ca="1" si="5"/>
        <v>7.7836374748848849</v>
      </c>
      <c r="FQ38" s="204"/>
      <c r="FS38" s="18" t="s">
        <v>38</v>
      </c>
      <c r="FT38" s="122">
        <f>FS26</f>
        <v>0</v>
      </c>
      <c r="FU38" s="122" t="str">
        <f>FS27</f>
        <v>shop65</v>
      </c>
      <c r="FV38" s="210"/>
      <c r="FW38" s="122"/>
      <c r="FX38" s="13"/>
      <c r="FY38" s="136">
        <f t="shared" ref="FY38:GS38" ca="1" si="6">FY37*b_wtwwtp+a_wtwwtp</f>
        <v>7.6625092089185278</v>
      </c>
      <c r="FZ38" s="137">
        <f t="shared" ca="1" si="6"/>
        <v>7.6625092089185278</v>
      </c>
      <c r="GA38" s="137">
        <f t="shared" ca="1" si="6"/>
        <v>7.6625092089185278</v>
      </c>
      <c r="GB38" s="137">
        <f t="shared" ca="1" si="6"/>
        <v>7.6625092089185278</v>
      </c>
      <c r="GC38" s="137">
        <f t="shared" ca="1" si="6"/>
        <v>7.6625092089185278</v>
      </c>
      <c r="GD38" s="137">
        <f t="shared" ca="1" si="6"/>
        <v>7.6625092089185278</v>
      </c>
      <c r="GE38" s="137">
        <f t="shared" ca="1" si="6"/>
        <v>7.6625092089185278</v>
      </c>
      <c r="GF38" s="137">
        <f t="shared" ca="1" si="6"/>
        <v>7.6625092089185278</v>
      </c>
      <c r="GG38" s="137">
        <f t="shared" ca="1" si="6"/>
        <v>7.6625092089185278</v>
      </c>
      <c r="GH38" s="137">
        <f t="shared" ca="1" si="6"/>
        <v>7.6625092089185278</v>
      </c>
      <c r="GI38" s="137">
        <f t="shared" ca="1" si="6"/>
        <v>7.6625092089185278</v>
      </c>
      <c r="GJ38" s="137">
        <f t="shared" ca="1" si="6"/>
        <v>7.6625092089185278</v>
      </c>
      <c r="GK38" s="137">
        <f t="shared" ca="1" si="6"/>
        <v>7.6625092089185278</v>
      </c>
      <c r="GL38" s="137">
        <f t="shared" ca="1" si="6"/>
        <v>7.6625092089185278</v>
      </c>
      <c r="GM38" s="137">
        <f t="shared" ca="1" si="6"/>
        <v>7.6625092089185278</v>
      </c>
      <c r="GN38" s="137">
        <f t="shared" ca="1" si="6"/>
        <v>7.6625092089185278</v>
      </c>
      <c r="GO38" s="137">
        <f t="shared" ca="1" si="6"/>
        <v>7.6625092089185278</v>
      </c>
      <c r="GP38" s="137">
        <f t="shared" ca="1" si="6"/>
        <v>7.6625092089185278</v>
      </c>
      <c r="GQ38" s="137">
        <f t="shared" ca="1" si="6"/>
        <v>7.6625092089185278</v>
      </c>
      <c r="GR38" s="137">
        <f t="shared" ca="1" si="6"/>
        <v>7.6625092089185278</v>
      </c>
      <c r="GS38" s="138">
        <f t="shared" ca="1" si="6"/>
        <v>7.6625092089185278</v>
      </c>
      <c r="GT38" s="204"/>
      <c r="GV38" s="18" t="s">
        <v>38</v>
      </c>
      <c r="GW38" s="122">
        <f>GV26</f>
        <v>0</v>
      </c>
      <c r="GX38" s="122" t="str">
        <f>GV27</f>
        <v>lei65</v>
      </c>
      <c r="GY38" s="210"/>
      <c r="GZ38" s="122"/>
      <c r="HA38" s="13"/>
      <c r="HB38" s="136">
        <f t="shared" ref="HB38:HV38" ca="1" si="7">HB37*b_wtwwtp+a_wtwwtp</f>
        <v>8.0411172288659287</v>
      </c>
      <c r="HC38" s="137">
        <f t="shared" ca="1" si="7"/>
        <v>8.0411172288659287</v>
      </c>
      <c r="HD38" s="137">
        <f t="shared" ca="1" si="7"/>
        <v>8.0411172288659287</v>
      </c>
      <c r="HE38" s="137">
        <f t="shared" ca="1" si="7"/>
        <v>8.0411172288659287</v>
      </c>
      <c r="HF38" s="137">
        <f t="shared" ca="1" si="7"/>
        <v>8.0411172288659287</v>
      </c>
      <c r="HG38" s="137">
        <f t="shared" ca="1" si="7"/>
        <v>8.0411172288659287</v>
      </c>
      <c r="HH38" s="137">
        <f t="shared" ca="1" si="7"/>
        <v>8.0411172288659287</v>
      </c>
      <c r="HI38" s="137">
        <f t="shared" ca="1" si="7"/>
        <v>8.0411172288659287</v>
      </c>
      <c r="HJ38" s="137">
        <f t="shared" ca="1" si="7"/>
        <v>8.0411172288659287</v>
      </c>
      <c r="HK38" s="137">
        <f t="shared" ca="1" si="7"/>
        <v>8.0411172288659287</v>
      </c>
      <c r="HL38" s="137">
        <f t="shared" ca="1" si="7"/>
        <v>8.0411172288659287</v>
      </c>
      <c r="HM38" s="137">
        <f t="shared" ca="1" si="7"/>
        <v>8.0411172288659287</v>
      </c>
      <c r="HN38" s="137">
        <f t="shared" ca="1" si="7"/>
        <v>8.0411172288659287</v>
      </c>
      <c r="HO38" s="137">
        <f t="shared" ca="1" si="7"/>
        <v>8.0411172288659287</v>
      </c>
      <c r="HP38" s="137">
        <f t="shared" ca="1" si="7"/>
        <v>8.0411172288659287</v>
      </c>
      <c r="HQ38" s="137">
        <f t="shared" ca="1" si="7"/>
        <v>8.0411172288659287</v>
      </c>
      <c r="HR38" s="137">
        <f t="shared" ca="1" si="7"/>
        <v>8.0411172288659287</v>
      </c>
      <c r="HS38" s="137">
        <f t="shared" ca="1" si="7"/>
        <v>8.0411172288659287</v>
      </c>
      <c r="HT38" s="137">
        <f t="shared" ca="1" si="7"/>
        <v>8.0411172288659287</v>
      </c>
      <c r="HU38" s="137">
        <f t="shared" ca="1" si="7"/>
        <v>8.0411172288659287</v>
      </c>
      <c r="HV38" s="138">
        <f t="shared" ca="1" si="7"/>
        <v>8.0411172288659287</v>
      </c>
      <c r="HW38" s="204"/>
    </row>
    <row r="39" spans="1:231" ht="15">
      <c r="A39" s="18" t="s">
        <v>282</v>
      </c>
      <c r="B39" s="122">
        <f>A26</f>
        <v>0</v>
      </c>
      <c r="C39" s="122" t="str">
        <f>A27</f>
        <v>work1834</v>
      </c>
      <c r="D39" s="210"/>
      <c r="E39" s="122"/>
      <c r="F39" s="13"/>
      <c r="G39" s="497">
        <f ca="1">IFERROR(INDEX(i_in,MATCH(G34,atts,0),MATCH(C36,segs,0))+IF(OR(G34="F",G34="U",G34="H"),0,G35*INDEX(i_in,MATCH("wait",atts,0),MATCH($C36,segs,0))),"")</f>
        <v>34.189360000000001</v>
      </c>
      <c r="H39" s="498" t="str">
        <f t="shared" ref="H39:Z39" ca="1" si="8">IFERROR(INDEX(i_in,MATCH(H34,atts,0),MATCH($C36,segs,0))+IF(OR(H34="F",H34="U",H34="H"),0,H35*INDEX(i_in,MATCH("wait",atts,0),MATCH($C36,segs,0))),"")</f>
        <v/>
      </c>
      <c r="I39" s="498" t="str">
        <f t="shared" ca="1" si="8"/>
        <v/>
      </c>
      <c r="J39" s="498" t="str">
        <f t="shared" ca="1" si="8"/>
        <v/>
      </c>
      <c r="K39" s="498" t="str">
        <f t="shared" ca="1" si="8"/>
        <v/>
      </c>
      <c r="L39" s="498" t="str">
        <f t="shared" ca="1" si="8"/>
        <v/>
      </c>
      <c r="M39" s="498" t="str">
        <f t="shared" ca="1" si="8"/>
        <v/>
      </c>
      <c r="N39" s="498" t="str">
        <f t="shared" ca="1" si="8"/>
        <v/>
      </c>
      <c r="O39" s="498" t="str">
        <f t="shared" ca="1" si="8"/>
        <v/>
      </c>
      <c r="P39" s="498" t="str">
        <f t="shared" ca="1" si="8"/>
        <v/>
      </c>
      <c r="Q39" s="498" t="str">
        <f t="shared" ca="1" si="8"/>
        <v/>
      </c>
      <c r="R39" s="498" t="str">
        <f t="shared" ca="1" si="8"/>
        <v/>
      </c>
      <c r="S39" s="498" t="str">
        <f t="shared" ca="1" si="8"/>
        <v/>
      </c>
      <c r="T39" s="498" t="str">
        <f t="shared" ca="1" si="8"/>
        <v/>
      </c>
      <c r="U39" s="498" t="str">
        <f t="shared" ca="1" si="8"/>
        <v/>
      </c>
      <c r="V39" s="498" t="str">
        <f t="shared" ca="1" si="8"/>
        <v/>
      </c>
      <c r="W39" s="498" t="str">
        <f t="shared" ca="1" si="8"/>
        <v/>
      </c>
      <c r="X39" s="498" t="str">
        <f t="shared" ca="1" si="8"/>
        <v/>
      </c>
      <c r="Y39" s="498" t="str">
        <f t="shared" ca="1" si="8"/>
        <v/>
      </c>
      <c r="Z39" s="498" t="str">
        <f t="shared" ca="1" si="8"/>
        <v/>
      </c>
      <c r="AA39" s="499" t="str">
        <f ca="1">IFERROR(INDEX(i_in,MATCH(AA34,atts,0),MATCH(C36,segs,0))+IF(OR(AA34="F",AA34="U",AA34="H"),0,AA35*INDEX(i_in,MATCH("wait",atts,0),MATCH(C36,segs,0))),"")</f>
        <v/>
      </c>
      <c r="AB39" s="204"/>
      <c r="AD39" s="18" t="s">
        <v>282</v>
      </c>
      <c r="AE39" s="122">
        <f>AD26</f>
        <v>0</v>
      </c>
      <c r="AF39" s="122" t="str">
        <f>AD27</f>
        <v>shop1834</v>
      </c>
      <c r="AG39" s="210"/>
      <c r="AH39" s="122"/>
      <c r="AI39" s="13"/>
      <c r="AJ39" s="497">
        <f ca="1">IFERROR(INDEX(i_in,MATCH(AJ34,atts,0),MATCH(AF36,segs,0))+IF(OR(AJ34="F",AJ34="U",AJ34="H"),0,AJ35*INDEX(i_in,MATCH("wait",atts,0),MATCH($C36,segs,0))),"")</f>
        <v>17.807079999999999</v>
      </c>
      <c r="AK39" s="498" t="str">
        <f t="shared" ref="AK39:BC39" ca="1" si="9">IFERROR(INDEX(i_in,MATCH(AK34,atts,0),MATCH($C36,segs,0))+IF(OR(AK34="F",AK34="U",AK34="H"),0,AK35*INDEX(i_in,MATCH("wait",atts,0),MATCH($C36,segs,0))),"")</f>
        <v/>
      </c>
      <c r="AL39" s="498" t="str">
        <f t="shared" ca="1" si="9"/>
        <v/>
      </c>
      <c r="AM39" s="498" t="str">
        <f t="shared" ca="1" si="9"/>
        <v/>
      </c>
      <c r="AN39" s="498" t="str">
        <f t="shared" ca="1" si="9"/>
        <v/>
      </c>
      <c r="AO39" s="498" t="str">
        <f t="shared" ca="1" si="9"/>
        <v/>
      </c>
      <c r="AP39" s="498" t="str">
        <f t="shared" ca="1" si="9"/>
        <v/>
      </c>
      <c r="AQ39" s="498" t="str">
        <f t="shared" ca="1" si="9"/>
        <v/>
      </c>
      <c r="AR39" s="498" t="str">
        <f t="shared" ca="1" si="9"/>
        <v/>
      </c>
      <c r="AS39" s="498" t="str">
        <f t="shared" ca="1" si="9"/>
        <v/>
      </c>
      <c r="AT39" s="498" t="str">
        <f t="shared" ca="1" si="9"/>
        <v/>
      </c>
      <c r="AU39" s="498" t="str">
        <f t="shared" ca="1" si="9"/>
        <v/>
      </c>
      <c r="AV39" s="498" t="str">
        <f t="shared" ca="1" si="9"/>
        <v/>
      </c>
      <c r="AW39" s="498" t="str">
        <f t="shared" ca="1" si="9"/>
        <v/>
      </c>
      <c r="AX39" s="498" t="str">
        <f t="shared" ca="1" si="9"/>
        <v/>
      </c>
      <c r="AY39" s="498" t="str">
        <f t="shared" ca="1" si="9"/>
        <v/>
      </c>
      <c r="AZ39" s="498" t="str">
        <f t="shared" ca="1" si="9"/>
        <v/>
      </c>
      <c r="BA39" s="498" t="str">
        <f t="shared" ca="1" si="9"/>
        <v/>
      </c>
      <c r="BB39" s="498" t="str">
        <f t="shared" ca="1" si="9"/>
        <v/>
      </c>
      <c r="BC39" s="498" t="str">
        <f t="shared" ca="1" si="9"/>
        <v/>
      </c>
      <c r="BD39" s="499" t="str">
        <f ca="1">IFERROR(INDEX(i_in,MATCH(BD34,atts,0),MATCH(AF36,segs,0))+IF(OR(BD34="F",BD34="U",BD34="H"),0,BD35*INDEX(i_in,MATCH("wait",atts,0),MATCH(AF36,segs,0))),"")</f>
        <v/>
      </c>
      <c r="BE39" s="204"/>
      <c r="BG39" s="18" t="s">
        <v>282</v>
      </c>
      <c r="BH39" s="122">
        <f>BG26</f>
        <v>0</v>
      </c>
      <c r="BI39" s="122" t="str">
        <f>BG27</f>
        <v>lei1834</v>
      </c>
      <c r="BJ39" s="210"/>
      <c r="BK39" s="122"/>
      <c r="BL39" s="13"/>
      <c r="BM39" s="497">
        <f ca="1">IFERROR(INDEX(i_in,MATCH(BM34,atts,0),MATCH(BI36,segs,0))+IF(OR(BM34="F",BM34="U",BM34="H"),0,BM35*INDEX(i_in,MATCH("wait",atts,0),MATCH($C36,segs,0))),"")</f>
        <v>33.75705</v>
      </c>
      <c r="BN39" s="498" t="str">
        <f t="shared" ref="BN39:CF39" ca="1" si="10">IFERROR(INDEX(i_in,MATCH(BN34,atts,0),MATCH($C36,segs,0))+IF(OR(BN34="F",BN34="U",BN34="H"),0,BN35*INDEX(i_in,MATCH("wait",atts,0),MATCH($C36,segs,0))),"")</f>
        <v/>
      </c>
      <c r="BO39" s="498" t="str">
        <f t="shared" ca="1" si="10"/>
        <v/>
      </c>
      <c r="BP39" s="498" t="str">
        <f t="shared" ca="1" si="10"/>
        <v/>
      </c>
      <c r="BQ39" s="498" t="str">
        <f t="shared" ca="1" si="10"/>
        <v/>
      </c>
      <c r="BR39" s="498" t="str">
        <f t="shared" ca="1" si="10"/>
        <v/>
      </c>
      <c r="BS39" s="498" t="str">
        <f t="shared" ca="1" si="10"/>
        <v/>
      </c>
      <c r="BT39" s="498" t="str">
        <f t="shared" ca="1" si="10"/>
        <v/>
      </c>
      <c r="BU39" s="498" t="str">
        <f t="shared" ca="1" si="10"/>
        <v/>
      </c>
      <c r="BV39" s="498" t="str">
        <f t="shared" ca="1" si="10"/>
        <v/>
      </c>
      <c r="BW39" s="498" t="str">
        <f t="shared" ca="1" si="10"/>
        <v/>
      </c>
      <c r="BX39" s="498" t="str">
        <f t="shared" ca="1" si="10"/>
        <v/>
      </c>
      <c r="BY39" s="498" t="str">
        <f t="shared" ca="1" si="10"/>
        <v/>
      </c>
      <c r="BZ39" s="498" t="str">
        <f t="shared" ca="1" si="10"/>
        <v/>
      </c>
      <c r="CA39" s="498" t="str">
        <f t="shared" ca="1" si="10"/>
        <v/>
      </c>
      <c r="CB39" s="498" t="str">
        <f t="shared" ca="1" si="10"/>
        <v/>
      </c>
      <c r="CC39" s="498" t="str">
        <f t="shared" ca="1" si="10"/>
        <v/>
      </c>
      <c r="CD39" s="498" t="str">
        <f t="shared" ca="1" si="10"/>
        <v/>
      </c>
      <c r="CE39" s="498" t="str">
        <f t="shared" ca="1" si="10"/>
        <v/>
      </c>
      <c r="CF39" s="498" t="str">
        <f t="shared" ca="1" si="10"/>
        <v/>
      </c>
      <c r="CG39" s="499" t="str">
        <f ca="1">IFERROR(INDEX(i_in,MATCH(CG34,atts,0),MATCH(BI36,segs,0))+IF(OR(CG34="F",CG34="U",CG34="H"),0,CG35*INDEX(i_in,MATCH("wait",atts,0),MATCH(BI36,segs,0))),"")</f>
        <v/>
      </c>
      <c r="CH39" s="204"/>
      <c r="CJ39" s="18" t="s">
        <v>282</v>
      </c>
      <c r="CK39" s="122">
        <f>CJ26</f>
        <v>0</v>
      </c>
      <c r="CL39" s="122" t="str">
        <f>CJ27</f>
        <v>work3564</v>
      </c>
      <c r="CM39" s="210"/>
      <c r="CN39" s="122"/>
      <c r="CO39" s="13"/>
      <c r="CP39" s="497">
        <f ca="1">IFERROR(INDEX(i_in,MATCH(CP34,atts,0),MATCH(CL36,segs,0))+IF(OR(CP34="F",CP34="U",CP34="H"),0,CP35*INDEX(i_in,MATCH("wait",atts,0),MATCH($C36,segs,0))),"")</f>
        <v>32.351660000000003</v>
      </c>
      <c r="CQ39" s="498" t="str">
        <f t="shared" ref="CQ39:DI39" ca="1" si="11">IFERROR(INDEX(i_in,MATCH(CQ34,atts,0),MATCH($C36,segs,0))+IF(OR(CQ34="F",CQ34="U",CQ34="H"),0,CQ35*INDEX(i_in,MATCH("wait",atts,0),MATCH($C36,segs,0))),"")</f>
        <v/>
      </c>
      <c r="CR39" s="498" t="str">
        <f t="shared" ca="1" si="11"/>
        <v/>
      </c>
      <c r="CS39" s="498" t="str">
        <f t="shared" ca="1" si="11"/>
        <v/>
      </c>
      <c r="CT39" s="498" t="str">
        <f t="shared" ca="1" si="11"/>
        <v/>
      </c>
      <c r="CU39" s="498" t="str">
        <f t="shared" ca="1" si="11"/>
        <v/>
      </c>
      <c r="CV39" s="498" t="str">
        <f t="shared" ca="1" si="11"/>
        <v/>
      </c>
      <c r="CW39" s="498" t="str">
        <f t="shared" ca="1" si="11"/>
        <v/>
      </c>
      <c r="CX39" s="498" t="str">
        <f t="shared" ca="1" si="11"/>
        <v/>
      </c>
      <c r="CY39" s="498" t="str">
        <f t="shared" ca="1" si="11"/>
        <v/>
      </c>
      <c r="CZ39" s="498" t="str">
        <f t="shared" ca="1" si="11"/>
        <v/>
      </c>
      <c r="DA39" s="498" t="str">
        <f t="shared" ca="1" si="11"/>
        <v/>
      </c>
      <c r="DB39" s="498" t="str">
        <f t="shared" ca="1" si="11"/>
        <v/>
      </c>
      <c r="DC39" s="498" t="str">
        <f t="shared" ca="1" si="11"/>
        <v/>
      </c>
      <c r="DD39" s="498" t="str">
        <f t="shared" ca="1" si="11"/>
        <v/>
      </c>
      <c r="DE39" s="498" t="str">
        <f t="shared" ca="1" si="11"/>
        <v/>
      </c>
      <c r="DF39" s="498" t="str">
        <f t="shared" ca="1" si="11"/>
        <v/>
      </c>
      <c r="DG39" s="498" t="str">
        <f t="shared" ca="1" si="11"/>
        <v/>
      </c>
      <c r="DH39" s="498" t="str">
        <f t="shared" ca="1" si="11"/>
        <v/>
      </c>
      <c r="DI39" s="498" t="str">
        <f t="shared" ca="1" si="11"/>
        <v/>
      </c>
      <c r="DJ39" s="499" t="str">
        <f ca="1">IFERROR(INDEX(i_in,MATCH(DJ34,atts,0),MATCH(CL36,segs,0))+IF(OR(DJ34="F",DJ34="U",DJ34="H"),0,DJ35*INDEX(i_in,MATCH("wait",atts,0),MATCH(CL36,segs,0))),"")</f>
        <v/>
      </c>
      <c r="DK39" s="204"/>
      <c r="DM39" s="18" t="s">
        <v>282</v>
      </c>
      <c r="DN39" s="122">
        <f>DM26</f>
        <v>0</v>
      </c>
      <c r="DO39" s="122" t="str">
        <f>DM27</f>
        <v>shop3564</v>
      </c>
      <c r="DP39" s="210"/>
      <c r="DQ39" s="122"/>
      <c r="DR39" s="13"/>
      <c r="DS39" s="497">
        <f ca="1">IFERROR(INDEX(i_in,MATCH(DS34,atts,0),MATCH(DO36,segs,0))+IF(OR(DS34="F",DS34="U",DS34="H"),0,DS35*INDEX(i_in,MATCH("wait",atts,0),MATCH($C36,segs,0))),"")</f>
        <v>34.467089999999999</v>
      </c>
      <c r="DT39" s="498" t="str">
        <f t="shared" ref="DT39:EL39" ca="1" si="12">IFERROR(INDEX(i_in,MATCH(DT34,atts,0),MATCH($C36,segs,0))+IF(OR(DT34="F",DT34="U",DT34="H"),0,DT35*INDEX(i_in,MATCH("wait",atts,0),MATCH($C36,segs,0))),"")</f>
        <v/>
      </c>
      <c r="DU39" s="498" t="str">
        <f t="shared" ca="1" si="12"/>
        <v/>
      </c>
      <c r="DV39" s="498" t="str">
        <f t="shared" ca="1" si="12"/>
        <v/>
      </c>
      <c r="DW39" s="498" t="str">
        <f t="shared" ca="1" si="12"/>
        <v/>
      </c>
      <c r="DX39" s="498" t="str">
        <f t="shared" ca="1" si="12"/>
        <v/>
      </c>
      <c r="DY39" s="498" t="str">
        <f t="shared" ca="1" si="12"/>
        <v/>
      </c>
      <c r="DZ39" s="498" t="str">
        <f t="shared" ca="1" si="12"/>
        <v/>
      </c>
      <c r="EA39" s="498" t="str">
        <f t="shared" ca="1" si="12"/>
        <v/>
      </c>
      <c r="EB39" s="498" t="str">
        <f t="shared" ca="1" si="12"/>
        <v/>
      </c>
      <c r="EC39" s="498" t="str">
        <f t="shared" ca="1" si="12"/>
        <v/>
      </c>
      <c r="ED39" s="498" t="str">
        <f t="shared" ca="1" si="12"/>
        <v/>
      </c>
      <c r="EE39" s="498" t="str">
        <f t="shared" ca="1" si="12"/>
        <v/>
      </c>
      <c r="EF39" s="498" t="str">
        <f t="shared" ca="1" si="12"/>
        <v/>
      </c>
      <c r="EG39" s="498" t="str">
        <f t="shared" ca="1" si="12"/>
        <v/>
      </c>
      <c r="EH39" s="498" t="str">
        <f t="shared" ca="1" si="12"/>
        <v/>
      </c>
      <c r="EI39" s="498" t="str">
        <f t="shared" ca="1" si="12"/>
        <v/>
      </c>
      <c r="EJ39" s="498" t="str">
        <f t="shared" ca="1" si="12"/>
        <v/>
      </c>
      <c r="EK39" s="498" t="str">
        <f t="shared" ca="1" si="12"/>
        <v/>
      </c>
      <c r="EL39" s="498" t="str">
        <f t="shared" ca="1" si="12"/>
        <v/>
      </c>
      <c r="EM39" s="499" t="str">
        <f ca="1">IFERROR(INDEX(i_in,MATCH(EM34,atts,0),MATCH(DO36,segs,0))+IF(OR(EM34="F",EM34="U",EM34="H"),0,EM35*INDEX(i_in,MATCH("wait",atts,0),MATCH(DO36,segs,0))),"")</f>
        <v/>
      </c>
      <c r="EN39" s="204"/>
      <c r="EP39" s="18" t="s">
        <v>282</v>
      </c>
      <c r="EQ39" s="122">
        <f>EP26</f>
        <v>0</v>
      </c>
      <c r="ER39" s="122" t="str">
        <f>EP27</f>
        <v>lei3564</v>
      </c>
      <c r="ES39" s="210"/>
      <c r="ET39" s="122"/>
      <c r="EU39" s="13"/>
      <c r="EV39" s="497">
        <f ca="1">IFERROR(INDEX(i_in,MATCH(EV34,atts,0),MATCH(ER36,segs,0))+IF(OR(EV34="F",EV34="U",EV34="H"),0,EV35*INDEX(i_in,MATCH("wait",atts,0),MATCH($C36,segs,0))),"")</f>
        <v>33.966259999999998</v>
      </c>
      <c r="EW39" s="498" t="str">
        <f t="shared" ref="EW39:FO39" ca="1" si="13">IFERROR(INDEX(i_in,MATCH(EW34,atts,0),MATCH($C36,segs,0))+IF(OR(EW34="F",EW34="U",EW34="H"),0,EW35*INDEX(i_in,MATCH("wait",atts,0),MATCH($C36,segs,0))),"")</f>
        <v/>
      </c>
      <c r="EX39" s="498" t="str">
        <f t="shared" ca="1" si="13"/>
        <v/>
      </c>
      <c r="EY39" s="498" t="str">
        <f t="shared" ca="1" si="13"/>
        <v/>
      </c>
      <c r="EZ39" s="498" t="str">
        <f t="shared" ca="1" si="13"/>
        <v/>
      </c>
      <c r="FA39" s="498" t="str">
        <f t="shared" ca="1" si="13"/>
        <v/>
      </c>
      <c r="FB39" s="498" t="str">
        <f t="shared" ca="1" si="13"/>
        <v/>
      </c>
      <c r="FC39" s="498" t="str">
        <f t="shared" ca="1" si="13"/>
        <v/>
      </c>
      <c r="FD39" s="498" t="str">
        <f t="shared" ca="1" si="13"/>
        <v/>
      </c>
      <c r="FE39" s="498" t="str">
        <f t="shared" ca="1" si="13"/>
        <v/>
      </c>
      <c r="FF39" s="498" t="str">
        <f t="shared" ca="1" si="13"/>
        <v/>
      </c>
      <c r="FG39" s="498" t="str">
        <f t="shared" ca="1" si="13"/>
        <v/>
      </c>
      <c r="FH39" s="498" t="str">
        <f t="shared" ca="1" si="13"/>
        <v/>
      </c>
      <c r="FI39" s="498" t="str">
        <f t="shared" ca="1" si="13"/>
        <v/>
      </c>
      <c r="FJ39" s="498" t="str">
        <f t="shared" ca="1" si="13"/>
        <v/>
      </c>
      <c r="FK39" s="498" t="str">
        <f t="shared" ca="1" si="13"/>
        <v/>
      </c>
      <c r="FL39" s="498" t="str">
        <f t="shared" ca="1" si="13"/>
        <v/>
      </c>
      <c r="FM39" s="498" t="str">
        <f t="shared" ca="1" si="13"/>
        <v/>
      </c>
      <c r="FN39" s="498" t="str">
        <f t="shared" ca="1" si="13"/>
        <v/>
      </c>
      <c r="FO39" s="498" t="str">
        <f t="shared" ca="1" si="13"/>
        <v/>
      </c>
      <c r="FP39" s="499" t="str">
        <f ca="1">IFERROR(INDEX(i_in,MATCH(FP34,atts,0),MATCH(ER36,segs,0))+IF(OR(FP34="F",FP34="U",FP34="H"),0,FP35*INDEX(i_in,MATCH("wait",atts,0),MATCH(ER36,segs,0))),"")</f>
        <v/>
      </c>
      <c r="FQ39" s="204"/>
      <c r="FS39" s="18" t="s">
        <v>282</v>
      </c>
      <c r="FT39" s="122">
        <f>FS26</f>
        <v>0</v>
      </c>
      <c r="FU39" s="122" t="str">
        <f>FS27</f>
        <v>shop65</v>
      </c>
      <c r="FV39" s="210"/>
      <c r="FW39" s="122"/>
      <c r="FX39" s="13"/>
      <c r="FY39" s="497">
        <f ca="1">IFERROR(INDEX(i_in,MATCH(FY34,atts,0),MATCH(FU36,segs,0))+IF(OR(FY34="F",FY34="U",FY34="H"),0,FY35*INDEX(i_in,MATCH("wait",atts,0),MATCH($C36,segs,0))),"")</f>
        <v>36.747579999999999</v>
      </c>
      <c r="FZ39" s="498" t="str">
        <f t="shared" ref="FZ39:GR39" ca="1" si="14">IFERROR(INDEX(i_in,MATCH(FZ34,atts,0),MATCH($C36,segs,0))+IF(OR(FZ34="F",FZ34="U",FZ34="H"),0,FZ35*INDEX(i_in,MATCH("wait",atts,0),MATCH($C36,segs,0))),"")</f>
        <v/>
      </c>
      <c r="GA39" s="498" t="str">
        <f t="shared" ca="1" si="14"/>
        <v/>
      </c>
      <c r="GB39" s="498" t="str">
        <f t="shared" ca="1" si="14"/>
        <v/>
      </c>
      <c r="GC39" s="498" t="str">
        <f t="shared" ca="1" si="14"/>
        <v/>
      </c>
      <c r="GD39" s="498" t="str">
        <f t="shared" ca="1" si="14"/>
        <v/>
      </c>
      <c r="GE39" s="498" t="str">
        <f t="shared" ca="1" si="14"/>
        <v/>
      </c>
      <c r="GF39" s="498" t="str">
        <f t="shared" ca="1" si="14"/>
        <v/>
      </c>
      <c r="GG39" s="498" t="str">
        <f t="shared" ca="1" si="14"/>
        <v/>
      </c>
      <c r="GH39" s="498" t="str">
        <f t="shared" ca="1" si="14"/>
        <v/>
      </c>
      <c r="GI39" s="498" t="str">
        <f t="shared" ca="1" si="14"/>
        <v/>
      </c>
      <c r="GJ39" s="498" t="str">
        <f t="shared" ca="1" si="14"/>
        <v/>
      </c>
      <c r="GK39" s="498" t="str">
        <f t="shared" ca="1" si="14"/>
        <v/>
      </c>
      <c r="GL39" s="498" t="str">
        <f t="shared" ca="1" si="14"/>
        <v/>
      </c>
      <c r="GM39" s="498" t="str">
        <f t="shared" ca="1" si="14"/>
        <v/>
      </c>
      <c r="GN39" s="498" t="str">
        <f t="shared" ca="1" si="14"/>
        <v/>
      </c>
      <c r="GO39" s="498" t="str">
        <f t="shared" ca="1" si="14"/>
        <v/>
      </c>
      <c r="GP39" s="498" t="str">
        <f t="shared" ca="1" si="14"/>
        <v/>
      </c>
      <c r="GQ39" s="498" t="str">
        <f t="shared" ca="1" si="14"/>
        <v/>
      </c>
      <c r="GR39" s="498" t="str">
        <f t="shared" ca="1" si="14"/>
        <v/>
      </c>
      <c r="GS39" s="499" t="str">
        <f ca="1">IFERROR(INDEX(i_in,MATCH(GS34,atts,0),MATCH(FU36,segs,0))+IF(OR(GS34="F",GS34="U",GS34="H"),0,GS35*INDEX(i_in,MATCH("wait",atts,0),MATCH(FU36,segs,0))),"")</f>
        <v/>
      </c>
      <c r="GT39" s="204"/>
      <c r="GV39" s="18" t="s">
        <v>282</v>
      </c>
      <c r="GW39" s="122">
        <f>GV26</f>
        <v>0</v>
      </c>
      <c r="GX39" s="122" t="str">
        <f>GV27</f>
        <v>lei65</v>
      </c>
      <c r="GY39" s="210"/>
      <c r="GZ39" s="122"/>
      <c r="HA39" s="13"/>
      <c r="HB39" s="497">
        <f ca="1">IFERROR(INDEX(i_in,MATCH(HB34,atts,0),MATCH(GX36,segs,0))+IF(OR(HB34="F",HB34="U",HB34="H"),0,HB35*INDEX(i_in,MATCH("wait",atts,0),MATCH($C36,segs,0))),"")</f>
        <v>36.546100000000003</v>
      </c>
      <c r="HC39" s="498" t="str">
        <f t="shared" ref="HC39:HU39" ca="1" si="15">IFERROR(INDEX(i_in,MATCH(HC34,atts,0),MATCH($C36,segs,0))+IF(OR(HC34="F",HC34="U",HC34="H"),0,HC35*INDEX(i_in,MATCH("wait",atts,0),MATCH($C36,segs,0))),"")</f>
        <v/>
      </c>
      <c r="HD39" s="498" t="str">
        <f t="shared" ca="1" si="15"/>
        <v/>
      </c>
      <c r="HE39" s="498" t="str">
        <f t="shared" ca="1" si="15"/>
        <v/>
      </c>
      <c r="HF39" s="498" t="str">
        <f t="shared" ca="1" si="15"/>
        <v/>
      </c>
      <c r="HG39" s="498" t="str">
        <f t="shared" ca="1" si="15"/>
        <v/>
      </c>
      <c r="HH39" s="498" t="str">
        <f t="shared" ca="1" si="15"/>
        <v/>
      </c>
      <c r="HI39" s="498" t="str">
        <f t="shared" ca="1" si="15"/>
        <v/>
      </c>
      <c r="HJ39" s="498" t="str">
        <f t="shared" ca="1" si="15"/>
        <v/>
      </c>
      <c r="HK39" s="498" t="str">
        <f t="shared" ca="1" si="15"/>
        <v/>
      </c>
      <c r="HL39" s="498" t="str">
        <f t="shared" ca="1" si="15"/>
        <v/>
      </c>
      <c r="HM39" s="498" t="str">
        <f t="shared" ca="1" si="15"/>
        <v/>
      </c>
      <c r="HN39" s="498" t="str">
        <f t="shared" ca="1" si="15"/>
        <v/>
      </c>
      <c r="HO39" s="498" t="str">
        <f t="shared" ca="1" si="15"/>
        <v/>
      </c>
      <c r="HP39" s="498" t="str">
        <f t="shared" ca="1" si="15"/>
        <v/>
      </c>
      <c r="HQ39" s="498" t="str">
        <f t="shared" ca="1" si="15"/>
        <v/>
      </c>
      <c r="HR39" s="498" t="str">
        <f t="shared" ca="1" si="15"/>
        <v/>
      </c>
      <c r="HS39" s="498" t="str">
        <f t="shared" ca="1" si="15"/>
        <v/>
      </c>
      <c r="HT39" s="498" t="str">
        <f t="shared" ca="1" si="15"/>
        <v/>
      </c>
      <c r="HU39" s="498" t="str">
        <f t="shared" ca="1" si="15"/>
        <v/>
      </c>
      <c r="HV39" s="499" t="str">
        <f ca="1">IFERROR(INDEX(i_in,MATCH(HV34,atts,0),MATCH(GX36,segs,0))+IF(OR(HV34="F",HV34="U",HV34="H"),0,HV35*INDEX(i_in,MATCH("wait",atts,0),MATCH(GX36,segs,0))),"")</f>
        <v/>
      </c>
      <c r="HW39" s="204"/>
    </row>
    <row r="40" spans="1:231" ht="15">
      <c r="A40" s="18" t="s">
        <v>19</v>
      </c>
      <c r="B40" s="122">
        <f>A26</f>
        <v>0</v>
      </c>
      <c r="C40" s="122" t="str">
        <f>A27</f>
        <v>work1834</v>
      </c>
      <c r="D40" s="210"/>
      <c r="E40" s="122"/>
      <c r="F40" s="8"/>
      <c r="G40" s="52">
        <f t="shared" ref="G40:AA40" ca="1" si="16">IF(G39="","",IF(G39&lt;0,0,G39))</f>
        <v>34.189360000000001</v>
      </c>
      <c r="H40" s="53" t="str">
        <f t="shared" ca="1" si="16"/>
        <v/>
      </c>
      <c r="I40" s="47" t="str">
        <f t="shared" ca="1" si="16"/>
        <v/>
      </c>
      <c r="J40" s="47" t="str">
        <f t="shared" ca="1" si="16"/>
        <v/>
      </c>
      <c r="K40" s="47" t="str">
        <f t="shared" ca="1" si="16"/>
        <v/>
      </c>
      <c r="L40" s="47" t="str">
        <f t="shared" ca="1" si="16"/>
        <v/>
      </c>
      <c r="M40" s="47" t="str">
        <f t="shared" ca="1" si="16"/>
        <v/>
      </c>
      <c r="N40" s="47" t="str">
        <f t="shared" ca="1" si="16"/>
        <v/>
      </c>
      <c r="O40" s="47" t="str">
        <f t="shared" ca="1" si="16"/>
        <v/>
      </c>
      <c r="P40" s="47" t="str">
        <f t="shared" ca="1" si="16"/>
        <v/>
      </c>
      <c r="Q40" s="47" t="str">
        <f t="shared" ca="1" si="16"/>
        <v/>
      </c>
      <c r="R40" s="47" t="str">
        <f t="shared" ca="1" si="16"/>
        <v/>
      </c>
      <c r="S40" s="47" t="str">
        <f t="shared" ca="1" si="16"/>
        <v/>
      </c>
      <c r="T40" s="47" t="str">
        <f t="shared" ca="1" si="16"/>
        <v/>
      </c>
      <c r="U40" s="47" t="str">
        <f t="shared" ca="1" si="16"/>
        <v/>
      </c>
      <c r="V40" s="47" t="str">
        <f t="shared" ca="1" si="16"/>
        <v/>
      </c>
      <c r="W40" s="47" t="str">
        <f t="shared" ca="1" si="16"/>
        <v/>
      </c>
      <c r="X40" s="47" t="str">
        <f t="shared" ca="1" si="16"/>
        <v/>
      </c>
      <c r="Y40" s="47" t="str">
        <f t="shared" ca="1" si="16"/>
        <v/>
      </c>
      <c r="Z40" s="47" t="str">
        <f t="shared" ca="1" si="16"/>
        <v/>
      </c>
      <c r="AA40" s="48" t="str">
        <f t="shared" ca="1" si="16"/>
        <v/>
      </c>
      <c r="AB40" s="204"/>
      <c r="AD40" s="18" t="s">
        <v>19</v>
      </c>
      <c r="AE40" s="122">
        <f>AD26</f>
        <v>0</v>
      </c>
      <c r="AF40" s="122" t="str">
        <f>AD27</f>
        <v>shop1834</v>
      </c>
      <c r="AG40" s="210"/>
      <c r="AH40" s="122"/>
      <c r="AI40" s="8"/>
      <c r="AJ40" s="52">
        <f t="shared" ref="AJ40:BD40" ca="1" si="17">IF(AJ39="","",IF(AJ39&lt;0,0,AJ39))</f>
        <v>17.807079999999999</v>
      </c>
      <c r="AK40" s="53" t="str">
        <f t="shared" ca="1" si="17"/>
        <v/>
      </c>
      <c r="AL40" s="47" t="str">
        <f t="shared" ca="1" si="17"/>
        <v/>
      </c>
      <c r="AM40" s="47" t="str">
        <f t="shared" ca="1" si="17"/>
        <v/>
      </c>
      <c r="AN40" s="47" t="str">
        <f t="shared" ca="1" si="17"/>
        <v/>
      </c>
      <c r="AO40" s="47" t="str">
        <f t="shared" ca="1" si="17"/>
        <v/>
      </c>
      <c r="AP40" s="47" t="str">
        <f t="shared" ca="1" si="17"/>
        <v/>
      </c>
      <c r="AQ40" s="47" t="str">
        <f t="shared" ca="1" si="17"/>
        <v/>
      </c>
      <c r="AR40" s="47" t="str">
        <f t="shared" ca="1" si="17"/>
        <v/>
      </c>
      <c r="AS40" s="47" t="str">
        <f t="shared" ca="1" si="17"/>
        <v/>
      </c>
      <c r="AT40" s="47" t="str">
        <f t="shared" ca="1" si="17"/>
        <v/>
      </c>
      <c r="AU40" s="47" t="str">
        <f t="shared" ca="1" si="17"/>
        <v/>
      </c>
      <c r="AV40" s="47" t="str">
        <f t="shared" ca="1" si="17"/>
        <v/>
      </c>
      <c r="AW40" s="47" t="str">
        <f t="shared" ca="1" si="17"/>
        <v/>
      </c>
      <c r="AX40" s="47" t="str">
        <f t="shared" ca="1" si="17"/>
        <v/>
      </c>
      <c r="AY40" s="47" t="str">
        <f t="shared" ca="1" si="17"/>
        <v/>
      </c>
      <c r="AZ40" s="47" t="str">
        <f t="shared" ca="1" si="17"/>
        <v/>
      </c>
      <c r="BA40" s="47" t="str">
        <f t="shared" ca="1" si="17"/>
        <v/>
      </c>
      <c r="BB40" s="47" t="str">
        <f t="shared" ca="1" si="17"/>
        <v/>
      </c>
      <c r="BC40" s="47" t="str">
        <f t="shared" ca="1" si="17"/>
        <v/>
      </c>
      <c r="BD40" s="48" t="str">
        <f t="shared" ca="1" si="17"/>
        <v/>
      </c>
      <c r="BE40" s="204"/>
      <c r="BG40" s="18" t="s">
        <v>19</v>
      </c>
      <c r="BH40" s="122">
        <f>BG26</f>
        <v>0</v>
      </c>
      <c r="BI40" s="122" t="str">
        <f>BG27</f>
        <v>lei1834</v>
      </c>
      <c r="BJ40" s="210"/>
      <c r="BK40" s="122"/>
      <c r="BL40" s="8"/>
      <c r="BM40" s="52">
        <f t="shared" ref="BM40:CG40" ca="1" si="18">IF(BM39="","",IF(BM39&lt;0,0,BM39))</f>
        <v>33.75705</v>
      </c>
      <c r="BN40" s="53" t="str">
        <f t="shared" ca="1" si="18"/>
        <v/>
      </c>
      <c r="BO40" s="47" t="str">
        <f t="shared" ca="1" si="18"/>
        <v/>
      </c>
      <c r="BP40" s="47" t="str">
        <f t="shared" ca="1" si="18"/>
        <v/>
      </c>
      <c r="BQ40" s="47" t="str">
        <f t="shared" ca="1" si="18"/>
        <v/>
      </c>
      <c r="BR40" s="47" t="str">
        <f t="shared" ca="1" si="18"/>
        <v/>
      </c>
      <c r="BS40" s="47" t="str">
        <f t="shared" ca="1" si="18"/>
        <v/>
      </c>
      <c r="BT40" s="47" t="str">
        <f t="shared" ca="1" si="18"/>
        <v/>
      </c>
      <c r="BU40" s="47" t="str">
        <f t="shared" ca="1" si="18"/>
        <v/>
      </c>
      <c r="BV40" s="47" t="str">
        <f t="shared" ca="1" si="18"/>
        <v/>
      </c>
      <c r="BW40" s="47" t="str">
        <f t="shared" ca="1" si="18"/>
        <v/>
      </c>
      <c r="BX40" s="47" t="str">
        <f t="shared" ca="1" si="18"/>
        <v/>
      </c>
      <c r="BY40" s="47" t="str">
        <f t="shared" ca="1" si="18"/>
        <v/>
      </c>
      <c r="BZ40" s="47" t="str">
        <f t="shared" ca="1" si="18"/>
        <v/>
      </c>
      <c r="CA40" s="47" t="str">
        <f t="shared" ca="1" si="18"/>
        <v/>
      </c>
      <c r="CB40" s="47" t="str">
        <f t="shared" ca="1" si="18"/>
        <v/>
      </c>
      <c r="CC40" s="47" t="str">
        <f t="shared" ca="1" si="18"/>
        <v/>
      </c>
      <c r="CD40" s="47" t="str">
        <f t="shared" ca="1" si="18"/>
        <v/>
      </c>
      <c r="CE40" s="47" t="str">
        <f t="shared" ca="1" si="18"/>
        <v/>
      </c>
      <c r="CF40" s="47" t="str">
        <f t="shared" ca="1" si="18"/>
        <v/>
      </c>
      <c r="CG40" s="48" t="str">
        <f t="shared" ca="1" si="18"/>
        <v/>
      </c>
      <c r="CH40" s="204"/>
      <c r="CJ40" s="18" t="s">
        <v>19</v>
      </c>
      <c r="CK40" s="122">
        <f>CJ26</f>
        <v>0</v>
      </c>
      <c r="CL40" s="122" t="str">
        <f>CJ27</f>
        <v>work3564</v>
      </c>
      <c r="CM40" s="210"/>
      <c r="CN40" s="122"/>
      <c r="CO40" s="8"/>
      <c r="CP40" s="52">
        <f t="shared" ref="CP40:DJ40" ca="1" si="19">IF(CP39="","",IF(CP39&lt;0,0,CP39))</f>
        <v>32.351660000000003</v>
      </c>
      <c r="CQ40" s="53" t="str">
        <f t="shared" ca="1" si="19"/>
        <v/>
      </c>
      <c r="CR40" s="47" t="str">
        <f t="shared" ca="1" si="19"/>
        <v/>
      </c>
      <c r="CS40" s="47" t="str">
        <f t="shared" ca="1" si="19"/>
        <v/>
      </c>
      <c r="CT40" s="47" t="str">
        <f t="shared" ca="1" si="19"/>
        <v/>
      </c>
      <c r="CU40" s="47" t="str">
        <f t="shared" ca="1" si="19"/>
        <v/>
      </c>
      <c r="CV40" s="47" t="str">
        <f t="shared" ca="1" si="19"/>
        <v/>
      </c>
      <c r="CW40" s="47" t="str">
        <f t="shared" ca="1" si="19"/>
        <v/>
      </c>
      <c r="CX40" s="47" t="str">
        <f t="shared" ca="1" si="19"/>
        <v/>
      </c>
      <c r="CY40" s="47" t="str">
        <f t="shared" ca="1" si="19"/>
        <v/>
      </c>
      <c r="CZ40" s="47" t="str">
        <f t="shared" ca="1" si="19"/>
        <v/>
      </c>
      <c r="DA40" s="47" t="str">
        <f t="shared" ca="1" si="19"/>
        <v/>
      </c>
      <c r="DB40" s="47" t="str">
        <f t="shared" ca="1" si="19"/>
        <v/>
      </c>
      <c r="DC40" s="47" t="str">
        <f t="shared" ca="1" si="19"/>
        <v/>
      </c>
      <c r="DD40" s="47" t="str">
        <f t="shared" ca="1" si="19"/>
        <v/>
      </c>
      <c r="DE40" s="47" t="str">
        <f t="shared" ca="1" si="19"/>
        <v/>
      </c>
      <c r="DF40" s="47" t="str">
        <f t="shared" ca="1" si="19"/>
        <v/>
      </c>
      <c r="DG40" s="47" t="str">
        <f t="shared" ca="1" si="19"/>
        <v/>
      </c>
      <c r="DH40" s="47" t="str">
        <f t="shared" ca="1" si="19"/>
        <v/>
      </c>
      <c r="DI40" s="47" t="str">
        <f t="shared" ca="1" si="19"/>
        <v/>
      </c>
      <c r="DJ40" s="48" t="str">
        <f t="shared" ca="1" si="19"/>
        <v/>
      </c>
      <c r="DK40" s="204"/>
      <c r="DM40" s="18" t="s">
        <v>19</v>
      </c>
      <c r="DN40" s="122">
        <f>DM26</f>
        <v>0</v>
      </c>
      <c r="DO40" s="122" t="str">
        <f>DM27</f>
        <v>shop3564</v>
      </c>
      <c r="DP40" s="210"/>
      <c r="DQ40" s="122"/>
      <c r="DR40" s="8"/>
      <c r="DS40" s="52">
        <f t="shared" ref="DS40:EM40" ca="1" si="20">IF(DS39="","",IF(DS39&lt;0,0,DS39))</f>
        <v>34.467089999999999</v>
      </c>
      <c r="DT40" s="53" t="str">
        <f t="shared" ca="1" si="20"/>
        <v/>
      </c>
      <c r="DU40" s="47" t="str">
        <f t="shared" ca="1" si="20"/>
        <v/>
      </c>
      <c r="DV40" s="47" t="str">
        <f t="shared" ca="1" si="20"/>
        <v/>
      </c>
      <c r="DW40" s="47" t="str">
        <f t="shared" ca="1" si="20"/>
        <v/>
      </c>
      <c r="DX40" s="47" t="str">
        <f t="shared" ca="1" si="20"/>
        <v/>
      </c>
      <c r="DY40" s="47" t="str">
        <f t="shared" ca="1" si="20"/>
        <v/>
      </c>
      <c r="DZ40" s="47" t="str">
        <f t="shared" ca="1" si="20"/>
        <v/>
      </c>
      <c r="EA40" s="47" t="str">
        <f t="shared" ca="1" si="20"/>
        <v/>
      </c>
      <c r="EB40" s="47" t="str">
        <f t="shared" ca="1" si="20"/>
        <v/>
      </c>
      <c r="EC40" s="47" t="str">
        <f t="shared" ca="1" si="20"/>
        <v/>
      </c>
      <c r="ED40" s="47" t="str">
        <f t="shared" ca="1" si="20"/>
        <v/>
      </c>
      <c r="EE40" s="47" t="str">
        <f t="shared" ca="1" si="20"/>
        <v/>
      </c>
      <c r="EF40" s="47" t="str">
        <f t="shared" ca="1" si="20"/>
        <v/>
      </c>
      <c r="EG40" s="47" t="str">
        <f t="shared" ca="1" si="20"/>
        <v/>
      </c>
      <c r="EH40" s="47" t="str">
        <f t="shared" ca="1" si="20"/>
        <v/>
      </c>
      <c r="EI40" s="47" t="str">
        <f t="shared" ca="1" si="20"/>
        <v/>
      </c>
      <c r="EJ40" s="47" t="str">
        <f t="shared" ca="1" si="20"/>
        <v/>
      </c>
      <c r="EK40" s="47" t="str">
        <f t="shared" ca="1" si="20"/>
        <v/>
      </c>
      <c r="EL40" s="47" t="str">
        <f t="shared" ca="1" si="20"/>
        <v/>
      </c>
      <c r="EM40" s="48" t="str">
        <f t="shared" ca="1" si="20"/>
        <v/>
      </c>
      <c r="EN40" s="204"/>
      <c r="EP40" s="18" t="s">
        <v>19</v>
      </c>
      <c r="EQ40" s="122">
        <f>EP26</f>
        <v>0</v>
      </c>
      <c r="ER40" s="122" t="str">
        <f>EP27</f>
        <v>lei3564</v>
      </c>
      <c r="ES40" s="210"/>
      <c r="ET40" s="122"/>
      <c r="EU40" s="8"/>
      <c r="EV40" s="52">
        <f t="shared" ref="EV40:FP40" ca="1" si="21">IF(EV39="","",IF(EV39&lt;0,0,EV39))</f>
        <v>33.966259999999998</v>
      </c>
      <c r="EW40" s="53" t="str">
        <f t="shared" ca="1" si="21"/>
        <v/>
      </c>
      <c r="EX40" s="47" t="str">
        <f t="shared" ca="1" si="21"/>
        <v/>
      </c>
      <c r="EY40" s="47" t="str">
        <f t="shared" ca="1" si="21"/>
        <v/>
      </c>
      <c r="EZ40" s="47" t="str">
        <f t="shared" ca="1" si="21"/>
        <v/>
      </c>
      <c r="FA40" s="47" t="str">
        <f t="shared" ca="1" si="21"/>
        <v/>
      </c>
      <c r="FB40" s="47" t="str">
        <f t="shared" ca="1" si="21"/>
        <v/>
      </c>
      <c r="FC40" s="47" t="str">
        <f t="shared" ca="1" si="21"/>
        <v/>
      </c>
      <c r="FD40" s="47" t="str">
        <f t="shared" ca="1" si="21"/>
        <v/>
      </c>
      <c r="FE40" s="47" t="str">
        <f t="shared" ca="1" si="21"/>
        <v/>
      </c>
      <c r="FF40" s="47" t="str">
        <f t="shared" ca="1" si="21"/>
        <v/>
      </c>
      <c r="FG40" s="47" t="str">
        <f t="shared" ca="1" si="21"/>
        <v/>
      </c>
      <c r="FH40" s="47" t="str">
        <f t="shared" ca="1" si="21"/>
        <v/>
      </c>
      <c r="FI40" s="47" t="str">
        <f t="shared" ca="1" si="21"/>
        <v/>
      </c>
      <c r="FJ40" s="47" t="str">
        <f t="shared" ca="1" si="21"/>
        <v/>
      </c>
      <c r="FK40" s="47" t="str">
        <f t="shared" ca="1" si="21"/>
        <v/>
      </c>
      <c r="FL40" s="47" t="str">
        <f t="shared" ca="1" si="21"/>
        <v/>
      </c>
      <c r="FM40" s="47" t="str">
        <f t="shared" ca="1" si="21"/>
        <v/>
      </c>
      <c r="FN40" s="47" t="str">
        <f t="shared" ca="1" si="21"/>
        <v/>
      </c>
      <c r="FO40" s="47" t="str">
        <f t="shared" ca="1" si="21"/>
        <v/>
      </c>
      <c r="FP40" s="48" t="str">
        <f t="shared" ca="1" si="21"/>
        <v/>
      </c>
      <c r="FQ40" s="204"/>
      <c r="FS40" s="18" t="s">
        <v>19</v>
      </c>
      <c r="FT40" s="122">
        <f>FS26</f>
        <v>0</v>
      </c>
      <c r="FU40" s="122" t="str">
        <f>FS27</f>
        <v>shop65</v>
      </c>
      <c r="FV40" s="210"/>
      <c r="FW40" s="122"/>
      <c r="FX40" s="8"/>
      <c r="FY40" s="52">
        <f t="shared" ref="FY40:GS40" ca="1" si="22">IF(FY39="","",IF(FY39&lt;0,0,FY39))</f>
        <v>36.747579999999999</v>
      </c>
      <c r="FZ40" s="53" t="str">
        <f t="shared" ca="1" si="22"/>
        <v/>
      </c>
      <c r="GA40" s="47" t="str">
        <f t="shared" ca="1" si="22"/>
        <v/>
      </c>
      <c r="GB40" s="47" t="str">
        <f t="shared" ca="1" si="22"/>
        <v/>
      </c>
      <c r="GC40" s="47" t="str">
        <f t="shared" ca="1" si="22"/>
        <v/>
      </c>
      <c r="GD40" s="47" t="str">
        <f t="shared" ca="1" si="22"/>
        <v/>
      </c>
      <c r="GE40" s="47" t="str">
        <f t="shared" ca="1" si="22"/>
        <v/>
      </c>
      <c r="GF40" s="47" t="str">
        <f t="shared" ca="1" si="22"/>
        <v/>
      </c>
      <c r="GG40" s="47" t="str">
        <f t="shared" ca="1" si="22"/>
        <v/>
      </c>
      <c r="GH40" s="47" t="str">
        <f t="shared" ca="1" si="22"/>
        <v/>
      </c>
      <c r="GI40" s="47" t="str">
        <f t="shared" ca="1" si="22"/>
        <v/>
      </c>
      <c r="GJ40" s="47" t="str">
        <f t="shared" ca="1" si="22"/>
        <v/>
      </c>
      <c r="GK40" s="47" t="str">
        <f t="shared" ca="1" si="22"/>
        <v/>
      </c>
      <c r="GL40" s="47" t="str">
        <f t="shared" ca="1" si="22"/>
        <v/>
      </c>
      <c r="GM40" s="47" t="str">
        <f t="shared" ca="1" si="22"/>
        <v/>
      </c>
      <c r="GN40" s="47" t="str">
        <f t="shared" ca="1" si="22"/>
        <v/>
      </c>
      <c r="GO40" s="47" t="str">
        <f t="shared" ca="1" si="22"/>
        <v/>
      </c>
      <c r="GP40" s="47" t="str">
        <f t="shared" ca="1" si="22"/>
        <v/>
      </c>
      <c r="GQ40" s="47" t="str">
        <f t="shared" ca="1" si="22"/>
        <v/>
      </c>
      <c r="GR40" s="47" t="str">
        <f t="shared" ca="1" si="22"/>
        <v/>
      </c>
      <c r="GS40" s="48" t="str">
        <f t="shared" ca="1" si="22"/>
        <v/>
      </c>
      <c r="GT40" s="204"/>
      <c r="GV40" s="18" t="s">
        <v>19</v>
      </c>
      <c r="GW40" s="122">
        <f>GV26</f>
        <v>0</v>
      </c>
      <c r="GX40" s="122" t="str">
        <f>GV27</f>
        <v>lei65</v>
      </c>
      <c r="GY40" s="210"/>
      <c r="GZ40" s="122"/>
      <c r="HA40" s="8"/>
      <c r="HB40" s="52">
        <f t="shared" ref="HB40:HV40" ca="1" si="23">IF(HB39="","",IF(HB39&lt;0,0,HB39))</f>
        <v>36.546100000000003</v>
      </c>
      <c r="HC40" s="53" t="str">
        <f t="shared" ca="1" si="23"/>
        <v/>
      </c>
      <c r="HD40" s="47" t="str">
        <f t="shared" ca="1" si="23"/>
        <v/>
      </c>
      <c r="HE40" s="47" t="str">
        <f t="shared" ca="1" si="23"/>
        <v/>
      </c>
      <c r="HF40" s="47" t="str">
        <f t="shared" ca="1" si="23"/>
        <v/>
      </c>
      <c r="HG40" s="47" t="str">
        <f t="shared" ca="1" si="23"/>
        <v/>
      </c>
      <c r="HH40" s="47" t="str">
        <f t="shared" ca="1" si="23"/>
        <v/>
      </c>
      <c r="HI40" s="47" t="str">
        <f t="shared" ca="1" si="23"/>
        <v/>
      </c>
      <c r="HJ40" s="47" t="str">
        <f t="shared" ca="1" si="23"/>
        <v/>
      </c>
      <c r="HK40" s="47" t="str">
        <f t="shared" ca="1" si="23"/>
        <v/>
      </c>
      <c r="HL40" s="47" t="str">
        <f t="shared" ca="1" si="23"/>
        <v/>
      </c>
      <c r="HM40" s="47" t="str">
        <f t="shared" ca="1" si="23"/>
        <v/>
      </c>
      <c r="HN40" s="47" t="str">
        <f t="shared" ca="1" si="23"/>
        <v/>
      </c>
      <c r="HO40" s="47" t="str">
        <f t="shared" ca="1" si="23"/>
        <v/>
      </c>
      <c r="HP40" s="47" t="str">
        <f t="shared" ca="1" si="23"/>
        <v/>
      </c>
      <c r="HQ40" s="47" t="str">
        <f t="shared" ca="1" si="23"/>
        <v/>
      </c>
      <c r="HR40" s="47" t="str">
        <f t="shared" ca="1" si="23"/>
        <v/>
      </c>
      <c r="HS40" s="47" t="str">
        <f t="shared" ca="1" si="23"/>
        <v/>
      </c>
      <c r="HT40" s="47" t="str">
        <f t="shared" ca="1" si="23"/>
        <v/>
      </c>
      <c r="HU40" s="47" t="str">
        <f t="shared" ca="1" si="23"/>
        <v/>
      </c>
      <c r="HV40" s="48" t="str">
        <f t="shared" ca="1" si="23"/>
        <v/>
      </c>
      <c r="HW40" s="204"/>
    </row>
    <row r="41" spans="1:231" ht="15">
      <c r="A41" s="18" t="s">
        <v>20</v>
      </c>
      <c r="B41" s="122">
        <f>A26</f>
        <v>0</v>
      </c>
      <c r="C41" s="122" t="str">
        <f>A27</f>
        <v>work1834</v>
      </c>
      <c r="D41" s="210"/>
      <c r="E41" s="122"/>
      <c r="F41" s="8"/>
      <c r="G41" s="54">
        <f ca="1">IF(G39&lt;0,0,IFERROR(INDEX(wtw_in,MATCH(G34,atts,0),MATCH(C36,segs,0))+IF(OR(G34="F",G34="U",G34="H"),0,G35*INDEX(wtw_in,MATCH("wait",atts,0),MATCH(C36,segs,0))),""))</f>
        <v>13.22777</v>
      </c>
      <c r="H41" s="55" t="str">
        <f t="shared" ref="H41:Z41" ca="1" si="24">IF(H39&lt;0,0,IFERROR(INDEX(wtw_in,MATCH(H34,atts,0),MATCH($C36,segs,0))+IF(OR(H34="F",H34="U",H34="H"),0,H35*INDEX(wtw_in,MATCH("wait",atts,0),MATCH($C36,segs,0))),""))</f>
        <v/>
      </c>
      <c r="I41" s="55" t="str">
        <f t="shared" ca="1" si="24"/>
        <v/>
      </c>
      <c r="J41" s="55" t="str">
        <f t="shared" ca="1" si="24"/>
        <v/>
      </c>
      <c r="K41" s="55" t="str">
        <f t="shared" ca="1" si="24"/>
        <v/>
      </c>
      <c r="L41" s="55" t="str">
        <f t="shared" ca="1" si="24"/>
        <v/>
      </c>
      <c r="M41" s="55" t="str">
        <f t="shared" ca="1" si="24"/>
        <v/>
      </c>
      <c r="N41" s="55" t="str">
        <f t="shared" ca="1" si="24"/>
        <v/>
      </c>
      <c r="O41" s="55" t="str">
        <f t="shared" ca="1" si="24"/>
        <v/>
      </c>
      <c r="P41" s="55" t="str">
        <f t="shared" ca="1" si="24"/>
        <v/>
      </c>
      <c r="Q41" s="55" t="str">
        <f t="shared" ca="1" si="24"/>
        <v/>
      </c>
      <c r="R41" s="55" t="str">
        <f t="shared" ca="1" si="24"/>
        <v/>
      </c>
      <c r="S41" s="55" t="str">
        <f t="shared" ca="1" si="24"/>
        <v/>
      </c>
      <c r="T41" s="55" t="str">
        <f t="shared" ca="1" si="24"/>
        <v/>
      </c>
      <c r="U41" s="55" t="str">
        <f t="shared" ca="1" si="24"/>
        <v/>
      </c>
      <c r="V41" s="55" t="str">
        <f t="shared" ca="1" si="24"/>
        <v/>
      </c>
      <c r="W41" s="55" t="str">
        <f t="shared" ca="1" si="24"/>
        <v/>
      </c>
      <c r="X41" s="55" t="str">
        <f t="shared" ca="1" si="24"/>
        <v/>
      </c>
      <c r="Y41" s="55" t="str">
        <f t="shared" ca="1" si="24"/>
        <v/>
      </c>
      <c r="Z41" s="55" t="str">
        <f t="shared" ca="1" si="24"/>
        <v/>
      </c>
      <c r="AA41" s="56" t="str">
        <f ca="1">IF(AA39&lt;0,0,IFERROR(INDEX(wtw_in,MATCH(AA34,atts,0),MATCH(C36,segs,0))+IF(OR(AA34="F",AA34="U",AA34="H"),0,AA35*INDEX(wtw_in,MATCH("wait",atts,0),MATCH(C36,segs,0))),""))</f>
        <v/>
      </c>
      <c r="AB41" s="204"/>
      <c r="AD41" s="18" t="s">
        <v>20</v>
      </c>
      <c r="AE41" s="122">
        <f>AD26</f>
        <v>0</v>
      </c>
      <c r="AF41" s="122" t="str">
        <f>AD27</f>
        <v>shop1834</v>
      </c>
      <c r="AG41" s="210"/>
      <c r="AH41" s="122"/>
      <c r="AI41" s="8"/>
      <c r="AJ41" s="54">
        <f ca="1">IF(AJ39&lt;0,0,IFERROR(INDEX(wtw_in,MATCH(AJ34,atts,0),MATCH(AF36,segs,0))+IF(OR(AJ34="F",AJ34="U",AJ34="H"),0,AJ35*INDEX(wtw_in,MATCH("wait",atts,0),MATCH(AF36,segs,0))),""))</f>
        <v>7.2218090000000004</v>
      </c>
      <c r="AK41" s="55" t="str">
        <f t="shared" ref="AK41:BC41" ca="1" si="25">IF(AK39&lt;0,0,IFERROR(INDEX(wtw_in,MATCH(AK34,atts,0),MATCH($C36,segs,0))+IF(OR(AK34="F",AK34="U",AK34="H"),0,AK35*INDEX(wtw_in,MATCH("wait",atts,0),MATCH($C36,segs,0))),""))</f>
        <v/>
      </c>
      <c r="AL41" s="55" t="str">
        <f t="shared" ca="1" si="25"/>
        <v/>
      </c>
      <c r="AM41" s="55" t="str">
        <f t="shared" ca="1" si="25"/>
        <v/>
      </c>
      <c r="AN41" s="55" t="str">
        <f t="shared" ca="1" si="25"/>
        <v/>
      </c>
      <c r="AO41" s="55" t="str">
        <f t="shared" ca="1" si="25"/>
        <v/>
      </c>
      <c r="AP41" s="55" t="str">
        <f t="shared" ca="1" si="25"/>
        <v/>
      </c>
      <c r="AQ41" s="55" t="str">
        <f t="shared" ca="1" si="25"/>
        <v/>
      </c>
      <c r="AR41" s="55" t="str">
        <f t="shared" ca="1" si="25"/>
        <v/>
      </c>
      <c r="AS41" s="55" t="str">
        <f t="shared" ca="1" si="25"/>
        <v/>
      </c>
      <c r="AT41" s="55" t="str">
        <f t="shared" ca="1" si="25"/>
        <v/>
      </c>
      <c r="AU41" s="55" t="str">
        <f t="shared" ca="1" si="25"/>
        <v/>
      </c>
      <c r="AV41" s="55" t="str">
        <f t="shared" ca="1" si="25"/>
        <v/>
      </c>
      <c r="AW41" s="55" t="str">
        <f t="shared" ca="1" si="25"/>
        <v/>
      </c>
      <c r="AX41" s="55" t="str">
        <f t="shared" ca="1" si="25"/>
        <v/>
      </c>
      <c r="AY41" s="55" t="str">
        <f t="shared" ca="1" si="25"/>
        <v/>
      </c>
      <c r="AZ41" s="55" t="str">
        <f t="shared" ca="1" si="25"/>
        <v/>
      </c>
      <c r="BA41" s="55" t="str">
        <f t="shared" ca="1" si="25"/>
        <v/>
      </c>
      <c r="BB41" s="55" t="str">
        <f t="shared" ca="1" si="25"/>
        <v/>
      </c>
      <c r="BC41" s="55" t="str">
        <f t="shared" ca="1" si="25"/>
        <v/>
      </c>
      <c r="BD41" s="56" t="str">
        <f ca="1">IF(BD39&lt;0,0,IFERROR(INDEX(wtw_in,MATCH(BD34,atts,0),MATCH(AF36,segs,0))+IF(OR(BD34="F",BD34="U",BD34="H"),0,BD35*INDEX(wtw_in,MATCH("wait",atts,0),MATCH(AF36,segs,0))),""))</f>
        <v/>
      </c>
      <c r="BE41" s="204"/>
      <c r="BG41" s="18" t="s">
        <v>20</v>
      </c>
      <c r="BH41" s="122">
        <f>BG26</f>
        <v>0</v>
      </c>
      <c r="BI41" s="122" t="str">
        <f>BG27</f>
        <v>lei1834</v>
      </c>
      <c r="BJ41" s="210"/>
      <c r="BK41" s="122"/>
      <c r="BL41" s="8"/>
      <c r="BM41" s="54">
        <f ca="1">IF(BM39&lt;0,0,IFERROR(INDEX(wtw_in,MATCH(BM34,atts,0),MATCH(BI36,segs,0))+IF(OR(BM34="F",BM34="U",BM34="H"),0,BM35*INDEX(wtw_in,MATCH("wait",atts,0),MATCH(BI36,segs,0))),""))</f>
        <v>13.146710000000001</v>
      </c>
      <c r="BN41" s="55" t="str">
        <f t="shared" ref="BN41:CF41" ca="1" si="26">IF(BN39&lt;0,0,IFERROR(INDEX(wtw_in,MATCH(BN34,atts,0),MATCH($C36,segs,0))+IF(OR(BN34="F",BN34="U",BN34="H"),0,BN35*INDEX(wtw_in,MATCH("wait",atts,0),MATCH($C36,segs,0))),""))</f>
        <v/>
      </c>
      <c r="BO41" s="55" t="str">
        <f t="shared" ca="1" si="26"/>
        <v/>
      </c>
      <c r="BP41" s="55" t="str">
        <f t="shared" ca="1" si="26"/>
        <v/>
      </c>
      <c r="BQ41" s="55" t="str">
        <f t="shared" ca="1" si="26"/>
        <v/>
      </c>
      <c r="BR41" s="55" t="str">
        <f t="shared" ca="1" si="26"/>
        <v/>
      </c>
      <c r="BS41" s="55" t="str">
        <f t="shared" ca="1" si="26"/>
        <v/>
      </c>
      <c r="BT41" s="55" t="str">
        <f t="shared" ca="1" si="26"/>
        <v/>
      </c>
      <c r="BU41" s="55" t="str">
        <f t="shared" ca="1" si="26"/>
        <v/>
      </c>
      <c r="BV41" s="55" t="str">
        <f t="shared" ca="1" si="26"/>
        <v/>
      </c>
      <c r="BW41" s="55" t="str">
        <f t="shared" ca="1" si="26"/>
        <v/>
      </c>
      <c r="BX41" s="55" t="str">
        <f t="shared" ca="1" si="26"/>
        <v/>
      </c>
      <c r="BY41" s="55" t="str">
        <f t="shared" ca="1" si="26"/>
        <v/>
      </c>
      <c r="BZ41" s="55" t="str">
        <f t="shared" ca="1" si="26"/>
        <v/>
      </c>
      <c r="CA41" s="55" t="str">
        <f t="shared" ca="1" si="26"/>
        <v/>
      </c>
      <c r="CB41" s="55" t="str">
        <f t="shared" ca="1" si="26"/>
        <v/>
      </c>
      <c r="CC41" s="55" t="str">
        <f t="shared" ca="1" si="26"/>
        <v/>
      </c>
      <c r="CD41" s="55" t="str">
        <f t="shared" ca="1" si="26"/>
        <v/>
      </c>
      <c r="CE41" s="55" t="str">
        <f t="shared" ca="1" si="26"/>
        <v/>
      </c>
      <c r="CF41" s="55" t="str">
        <f t="shared" ca="1" si="26"/>
        <v/>
      </c>
      <c r="CG41" s="56" t="str">
        <f ca="1">IF(CG39&lt;0,0,IFERROR(INDEX(wtw_in,MATCH(CG34,atts,0),MATCH(BI36,segs,0))+IF(OR(CG34="F",CG34="U",CG34="H"),0,CG35*INDEX(wtw_in,MATCH("wait",atts,0),MATCH(BI36,segs,0))),""))</f>
        <v/>
      </c>
      <c r="CH41" s="204"/>
      <c r="CJ41" s="18" t="s">
        <v>20</v>
      </c>
      <c r="CK41" s="122">
        <f>CJ26</f>
        <v>0</v>
      </c>
      <c r="CL41" s="122" t="str">
        <f>CJ27</f>
        <v>work3564</v>
      </c>
      <c r="CM41" s="210"/>
      <c r="CN41" s="122"/>
      <c r="CO41" s="8"/>
      <c r="CP41" s="54">
        <f ca="1">IF(CP39&lt;0,0,IFERROR(INDEX(wtw_in,MATCH(CP34,atts,0),MATCH(CL36,segs,0))+IF(OR(CP34="F",CP34="U",CP34="H"),0,CP35*INDEX(wtw_in,MATCH("wait",atts,0),MATCH(CL36,segs,0))),""))</f>
        <v>11.597110000000001</v>
      </c>
      <c r="CQ41" s="55" t="str">
        <f t="shared" ref="CQ41:DI41" ca="1" si="27">IF(CQ39&lt;0,0,IFERROR(INDEX(wtw_in,MATCH(CQ34,atts,0),MATCH($C36,segs,0))+IF(OR(CQ34="F",CQ34="U",CQ34="H"),0,CQ35*INDEX(wtw_in,MATCH("wait",atts,0),MATCH($C36,segs,0))),""))</f>
        <v/>
      </c>
      <c r="CR41" s="55" t="str">
        <f t="shared" ca="1" si="27"/>
        <v/>
      </c>
      <c r="CS41" s="55" t="str">
        <f t="shared" ca="1" si="27"/>
        <v/>
      </c>
      <c r="CT41" s="55" t="str">
        <f t="shared" ca="1" si="27"/>
        <v/>
      </c>
      <c r="CU41" s="55" t="str">
        <f t="shared" ca="1" si="27"/>
        <v/>
      </c>
      <c r="CV41" s="55" t="str">
        <f t="shared" ca="1" si="27"/>
        <v/>
      </c>
      <c r="CW41" s="55" t="str">
        <f t="shared" ca="1" si="27"/>
        <v/>
      </c>
      <c r="CX41" s="55" t="str">
        <f t="shared" ca="1" si="27"/>
        <v/>
      </c>
      <c r="CY41" s="55" t="str">
        <f t="shared" ca="1" si="27"/>
        <v/>
      </c>
      <c r="CZ41" s="55" t="str">
        <f t="shared" ca="1" si="27"/>
        <v/>
      </c>
      <c r="DA41" s="55" t="str">
        <f t="shared" ca="1" si="27"/>
        <v/>
      </c>
      <c r="DB41" s="55" t="str">
        <f t="shared" ca="1" si="27"/>
        <v/>
      </c>
      <c r="DC41" s="55" t="str">
        <f t="shared" ca="1" si="27"/>
        <v/>
      </c>
      <c r="DD41" s="55" t="str">
        <f t="shared" ca="1" si="27"/>
        <v/>
      </c>
      <c r="DE41" s="55" t="str">
        <f t="shared" ca="1" si="27"/>
        <v/>
      </c>
      <c r="DF41" s="55" t="str">
        <f t="shared" ca="1" si="27"/>
        <v/>
      </c>
      <c r="DG41" s="55" t="str">
        <f t="shared" ca="1" si="27"/>
        <v/>
      </c>
      <c r="DH41" s="55" t="str">
        <f t="shared" ca="1" si="27"/>
        <v/>
      </c>
      <c r="DI41" s="55" t="str">
        <f t="shared" ca="1" si="27"/>
        <v/>
      </c>
      <c r="DJ41" s="56" t="str">
        <f ca="1">IF(DJ39&lt;0,0,IFERROR(INDEX(wtw_in,MATCH(DJ34,atts,0),MATCH(CL36,segs,0))+IF(OR(DJ34="F",DJ34="U",DJ34="H"),0,DJ35*INDEX(wtw_in,MATCH("wait",atts,0),MATCH(CL36,segs,0))),""))</f>
        <v/>
      </c>
      <c r="DK41" s="204"/>
      <c r="DM41" s="18" t="s">
        <v>20</v>
      </c>
      <c r="DN41" s="122">
        <f>DM26</f>
        <v>0</v>
      </c>
      <c r="DO41" s="122" t="str">
        <f>DM27</f>
        <v>shop3564</v>
      </c>
      <c r="DP41" s="210"/>
      <c r="DQ41" s="122"/>
      <c r="DR41" s="8"/>
      <c r="DS41" s="54">
        <f ca="1">IF(DS39&lt;0,0,IFERROR(INDEX(wtw_in,MATCH(DS34,atts,0),MATCH(DO36,segs,0))+IF(OR(DS34="F",DS34="U",DS34="H"),0,DS35*INDEX(wtw_in,MATCH("wait",atts,0),MATCH(DO36,segs,0))),""))</f>
        <v>13.33915</v>
      </c>
      <c r="DT41" s="55" t="str">
        <f t="shared" ref="DT41:EL41" ca="1" si="28">IF(DT39&lt;0,0,IFERROR(INDEX(wtw_in,MATCH(DT34,atts,0),MATCH($C36,segs,0))+IF(OR(DT34="F",DT34="U",DT34="H"),0,DT35*INDEX(wtw_in,MATCH("wait",atts,0),MATCH($C36,segs,0))),""))</f>
        <v/>
      </c>
      <c r="DU41" s="55" t="str">
        <f t="shared" ca="1" si="28"/>
        <v/>
      </c>
      <c r="DV41" s="55" t="str">
        <f t="shared" ca="1" si="28"/>
        <v/>
      </c>
      <c r="DW41" s="55" t="str">
        <f t="shared" ca="1" si="28"/>
        <v/>
      </c>
      <c r="DX41" s="55" t="str">
        <f t="shared" ca="1" si="28"/>
        <v/>
      </c>
      <c r="DY41" s="55" t="str">
        <f t="shared" ca="1" si="28"/>
        <v/>
      </c>
      <c r="DZ41" s="55" t="str">
        <f t="shared" ca="1" si="28"/>
        <v/>
      </c>
      <c r="EA41" s="55" t="str">
        <f t="shared" ca="1" si="28"/>
        <v/>
      </c>
      <c r="EB41" s="55" t="str">
        <f t="shared" ca="1" si="28"/>
        <v/>
      </c>
      <c r="EC41" s="55" t="str">
        <f t="shared" ca="1" si="28"/>
        <v/>
      </c>
      <c r="ED41" s="55" t="str">
        <f t="shared" ca="1" si="28"/>
        <v/>
      </c>
      <c r="EE41" s="55" t="str">
        <f t="shared" ca="1" si="28"/>
        <v/>
      </c>
      <c r="EF41" s="55" t="str">
        <f t="shared" ca="1" si="28"/>
        <v/>
      </c>
      <c r="EG41" s="55" t="str">
        <f t="shared" ca="1" si="28"/>
        <v/>
      </c>
      <c r="EH41" s="55" t="str">
        <f t="shared" ca="1" si="28"/>
        <v/>
      </c>
      <c r="EI41" s="55" t="str">
        <f t="shared" ca="1" si="28"/>
        <v/>
      </c>
      <c r="EJ41" s="55" t="str">
        <f t="shared" ca="1" si="28"/>
        <v/>
      </c>
      <c r="EK41" s="55" t="str">
        <f t="shared" ca="1" si="28"/>
        <v/>
      </c>
      <c r="EL41" s="55" t="str">
        <f t="shared" ca="1" si="28"/>
        <v/>
      </c>
      <c r="EM41" s="56" t="str">
        <f ca="1">IF(EM39&lt;0,0,IFERROR(INDEX(wtw_in,MATCH(EM34,atts,0),MATCH(DO36,segs,0))+IF(OR(EM34="F",EM34="U",EM34="H"),0,EM35*INDEX(wtw_in,MATCH("wait",atts,0),MATCH(DO36,segs,0))),""))</f>
        <v/>
      </c>
      <c r="EN41" s="204"/>
      <c r="EP41" s="18" t="s">
        <v>20</v>
      </c>
      <c r="EQ41" s="122">
        <f>EP26</f>
        <v>0</v>
      </c>
      <c r="ER41" s="122" t="str">
        <f>EP27</f>
        <v>lei3564</v>
      </c>
      <c r="ES41" s="210"/>
      <c r="ET41" s="122"/>
      <c r="EU41" s="8"/>
      <c r="EV41" s="54">
        <f ca="1">IF(EV39&lt;0,0,IFERROR(INDEX(wtw_in,MATCH(EV34,atts,0),MATCH(ER36,segs,0))+IF(OR(EV34="F",EV34="U",EV34="H"),0,EV35*INDEX(wtw_in,MATCH("wait",atts,0),MATCH(ER36,segs,0))),""))</f>
        <v>12.902229999999999</v>
      </c>
      <c r="EW41" s="55" t="str">
        <f t="shared" ref="EW41:FO41" ca="1" si="29">IF(EW39&lt;0,0,IFERROR(INDEX(wtw_in,MATCH(EW34,atts,0),MATCH($C36,segs,0))+IF(OR(EW34="F",EW34="U",EW34="H"),0,EW35*INDEX(wtw_in,MATCH("wait",atts,0),MATCH($C36,segs,0))),""))</f>
        <v/>
      </c>
      <c r="EX41" s="55" t="str">
        <f t="shared" ca="1" si="29"/>
        <v/>
      </c>
      <c r="EY41" s="55" t="str">
        <f t="shared" ca="1" si="29"/>
        <v/>
      </c>
      <c r="EZ41" s="55" t="str">
        <f t="shared" ca="1" si="29"/>
        <v/>
      </c>
      <c r="FA41" s="55" t="str">
        <f t="shared" ca="1" si="29"/>
        <v/>
      </c>
      <c r="FB41" s="55" t="str">
        <f t="shared" ca="1" si="29"/>
        <v/>
      </c>
      <c r="FC41" s="55" t="str">
        <f t="shared" ca="1" si="29"/>
        <v/>
      </c>
      <c r="FD41" s="55" t="str">
        <f t="shared" ca="1" si="29"/>
        <v/>
      </c>
      <c r="FE41" s="55" t="str">
        <f t="shared" ca="1" si="29"/>
        <v/>
      </c>
      <c r="FF41" s="55" t="str">
        <f t="shared" ca="1" si="29"/>
        <v/>
      </c>
      <c r="FG41" s="55" t="str">
        <f t="shared" ca="1" si="29"/>
        <v/>
      </c>
      <c r="FH41" s="55" t="str">
        <f t="shared" ca="1" si="29"/>
        <v/>
      </c>
      <c r="FI41" s="55" t="str">
        <f t="shared" ca="1" si="29"/>
        <v/>
      </c>
      <c r="FJ41" s="55" t="str">
        <f t="shared" ca="1" si="29"/>
        <v/>
      </c>
      <c r="FK41" s="55" t="str">
        <f t="shared" ca="1" si="29"/>
        <v/>
      </c>
      <c r="FL41" s="55" t="str">
        <f t="shared" ca="1" si="29"/>
        <v/>
      </c>
      <c r="FM41" s="55" t="str">
        <f t="shared" ca="1" si="29"/>
        <v/>
      </c>
      <c r="FN41" s="55" t="str">
        <f t="shared" ca="1" si="29"/>
        <v/>
      </c>
      <c r="FO41" s="55" t="str">
        <f t="shared" ca="1" si="29"/>
        <v/>
      </c>
      <c r="FP41" s="56" t="str">
        <f ca="1">IF(FP39&lt;0,0,IFERROR(INDEX(wtw_in,MATCH(FP34,atts,0),MATCH(ER36,segs,0))+IF(OR(FP34="F",FP34="U",FP34="H"),0,FP35*INDEX(wtw_in,MATCH("wait",atts,0),MATCH(ER36,segs,0))),""))</f>
        <v/>
      </c>
      <c r="FQ41" s="204"/>
      <c r="FS41" s="18" t="s">
        <v>20</v>
      </c>
      <c r="FT41" s="122">
        <f>FS26</f>
        <v>0</v>
      </c>
      <c r="FU41" s="122" t="str">
        <f>FS27</f>
        <v>shop65</v>
      </c>
      <c r="FV41" s="210"/>
      <c r="FW41" s="122"/>
      <c r="FX41" s="8"/>
      <c r="FY41" s="54">
        <f ca="1">IF(FY39&lt;0,0,IFERROR(INDEX(wtw_in,MATCH(FY34,atts,0),MATCH(FU36,segs,0))+IF(OR(FY34="F",FY34="U",FY34="H"),0,FY35*INDEX(wtw_in,MATCH("wait",atts,0),MATCH(FU36,segs,0))),""))</f>
        <v>14.332800000000001</v>
      </c>
      <c r="FZ41" s="55" t="str">
        <f t="shared" ref="FZ41:GR41" ca="1" si="30">IF(FZ39&lt;0,0,IFERROR(INDEX(wtw_in,MATCH(FZ34,atts,0),MATCH($C36,segs,0))+IF(OR(FZ34="F",FZ34="U",FZ34="H"),0,FZ35*INDEX(wtw_in,MATCH("wait",atts,0),MATCH($C36,segs,0))),""))</f>
        <v/>
      </c>
      <c r="GA41" s="55" t="str">
        <f t="shared" ca="1" si="30"/>
        <v/>
      </c>
      <c r="GB41" s="55" t="str">
        <f t="shared" ca="1" si="30"/>
        <v/>
      </c>
      <c r="GC41" s="55" t="str">
        <f t="shared" ca="1" si="30"/>
        <v/>
      </c>
      <c r="GD41" s="55" t="str">
        <f t="shared" ca="1" si="30"/>
        <v/>
      </c>
      <c r="GE41" s="55" t="str">
        <f t="shared" ca="1" si="30"/>
        <v/>
      </c>
      <c r="GF41" s="55" t="str">
        <f t="shared" ca="1" si="30"/>
        <v/>
      </c>
      <c r="GG41" s="55" t="str">
        <f t="shared" ca="1" si="30"/>
        <v/>
      </c>
      <c r="GH41" s="55" t="str">
        <f t="shared" ca="1" si="30"/>
        <v/>
      </c>
      <c r="GI41" s="55" t="str">
        <f t="shared" ca="1" si="30"/>
        <v/>
      </c>
      <c r="GJ41" s="55" t="str">
        <f t="shared" ca="1" si="30"/>
        <v/>
      </c>
      <c r="GK41" s="55" t="str">
        <f t="shared" ca="1" si="30"/>
        <v/>
      </c>
      <c r="GL41" s="55" t="str">
        <f t="shared" ca="1" si="30"/>
        <v/>
      </c>
      <c r="GM41" s="55" t="str">
        <f t="shared" ca="1" si="30"/>
        <v/>
      </c>
      <c r="GN41" s="55" t="str">
        <f t="shared" ca="1" si="30"/>
        <v/>
      </c>
      <c r="GO41" s="55" t="str">
        <f t="shared" ca="1" si="30"/>
        <v/>
      </c>
      <c r="GP41" s="55" t="str">
        <f t="shared" ca="1" si="30"/>
        <v/>
      </c>
      <c r="GQ41" s="55" t="str">
        <f t="shared" ca="1" si="30"/>
        <v/>
      </c>
      <c r="GR41" s="55" t="str">
        <f t="shared" ca="1" si="30"/>
        <v/>
      </c>
      <c r="GS41" s="56" t="str">
        <f ca="1">IF(GS39&lt;0,0,IFERROR(INDEX(wtw_in,MATCH(GS34,atts,0),MATCH(FU36,segs,0))+IF(OR(GS34="F",GS34="U",GS34="H"),0,GS35*INDEX(wtw_in,MATCH("wait",atts,0),MATCH(FU36,segs,0))),""))</f>
        <v/>
      </c>
      <c r="GT41" s="204"/>
      <c r="GV41" s="18" t="s">
        <v>20</v>
      </c>
      <c r="GW41" s="122">
        <f>GV26</f>
        <v>0</v>
      </c>
      <c r="GX41" s="122" t="str">
        <f>GV27</f>
        <v>lei65</v>
      </c>
      <c r="GY41" s="210"/>
      <c r="GZ41" s="122"/>
      <c r="HA41" s="8"/>
      <c r="HB41" s="54">
        <f ca="1">IF(HB39&lt;0,0,IFERROR(INDEX(wtw_in,MATCH(HB34,atts,0),MATCH(GX36,segs,0))+IF(OR(HB34="F",HB34="U",HB34="H"),0,HB35*INDEX(wtw_in,MATCH("wait",atts,0),MATCH(GX36,segs,0))),""))</f>
        <v>14.43088</v>
      </c>
      <c r="HC41" s="55" t="str">
        <f t="shared" ref="HC41:HU41" ca="1" si="31">IF(HC39&lt;0,0,IFERROR(INDEX(wtw_in,MATCH(HC34,atts,0),MATCH($C36,segs,0))+IF(OR(HC34="F",HC34="U",HC34="H"),0,HC35*INDEX(wtw_in,MATCH("wait",atts,0),MATCH($C36,segs,0))),""))</f>
        <v/>
      </c>
      <c r="HD41" s="55" t="str">
        <f t="shared" ca="1" si="31"/>
        <v/>
      </c>
      <c r="HE41" s="55" t="str">
        <f t="shared" ca="1" si="31"/>
        <v/>
      </c>
      <c r="HF41" s="55" t="str">
        <f t="shared" ca="1" si="31"/>
        <v/>
      </c>
      <c r="HG41" s="55" t="str">
        <f t="shared" ca="1" si="31"/>
        <v/>
      </c>
      <c r="HH41" s="55" t="str">
        <f t="shared" ca="1" si="31"/>
        <v/>
      </c>
      <c r="HI41" s="55" t="str">
        <f t="shared" ca="1" si="31"/>
        <v/>
      </c>
      <c r="HJ41" s="55" t="str">
        <f t="shared" ca="1" si="31"/>
        <v/>
      </c>
      <c r="HK41" s="55" t="str">
        <f t="shared" ca="1" si="31"/>
        <v/>
      </c>
      <c r="HL41" s="55" t="str">
        <f t="shared" ca="1" si="31"/>
        <v/>
      </c>
      <c r="HM41" s="55" t="str">
        <f t="shared" ca="1" si="31"/>
        <v/>
      </c>
      <c r="HN41" s="55" t="str">
        <f t="shared" ca="1" si="31"/>
        <v/>
      </c>
      <c r="HO41" s="55" t="str">
        <f t="shared" ca="1" si="31"/>
        <v/>
      </c>
      <c r="HP41" s="55" t="str">
        <f t="shared" ca="1" si="31"/>
        <v/>
      </c>
      <c r="HQ41" s="55" t="str">
        <f t="shared" ca="1" si="31"/>
        <v/>
      </c>
      <c r="HR41" s="55" t="str">
        <f t="shared" ca="1" si="31"/>
        <v/>
      </c>
      <c r="HS41" s="55" t="str">
        <f t="shared" ca="1" si="31"/>
        <v/>
      </c>
      <c r="HT41" s="55" t="str">
        <f t="shared" ca="1" si="31"/>
        <v/>
      </c>
      <c r="HU41" s="55" t="str">
        <f t="shared" ca="1" si="31"/>
        <v/>
      </c>
      <c r="HV41" s="56" t="str">
        <f ca="1">IF(HV39&lt;0,0,IFERROR(INDEX(wtw_in,MATCH(HV34,atts,0),MATCH(GX36,segs,0))+IF(OR(HV34="F",HV34="U",HV34="H"),0,HV35*INDEX(wtw_in,MATCH("wait",atts,0),MATCH(GX36,segs,0))),""))</f>
        <v/>
      </c>
      <c r="HW41" s="204"/>
    </row>
    <row r="42" spans="1:231" ht="15.75" thickBot="1">
      <c r="A42" s="19" t="s">
        <v>12</v>
      </c>
      <c r="B42" s="125">
        <f>A26</f>
        <v>0</v>
      </c>
      <c r="C42" s="125" t="str">
        <f>A27</f>
        <v>work1834</v>
      </c>
      <c r="D42" s="224"/>
      <c r="E42" s="125"/>
      <c r="F42" s="20"/>
      <c r="G42" s="57">
        <f ca="1">IF(G39&lt;0,0,IFERROR(INDEX(wtw_in,MATCH(G34,atts,0),MATCH(C36,segs,0))+IF(OR(G34="F",G34="U",G34="H"),0,G35*INDEX(wtw_in,MATCH("wait",atts,0),MATCH(C36,segs,0))),""))</f>
        <v>13.22777</v>
      </c>
      <c r="H42" s="58" t="str">
        <f t="shared" ref="H42:Z42" ca="1" si="32">IF(H39&lt;0,0,IFERROR(INDEX(wtw_in,MATCH(H34,atts,0),MATCH($C36,segs,0))+IF(OR(H34="F",H34="U",H34="H"),0,H35*INDEX(wtw_in,MATCH("wait",atts,0),MATCH($C36,segs,0))),""))</f>
        <v/>
      </c>
      <c r="I42" s="58" t="str">
        <f t="shared" ca="1" si="32"/>
        <v/>
      </c>
      <c r="J42" s="58" t="str">
        <f t="shared" ca="1" si="32"/>
        <v/>
      </c>
      <c r="K42" s="58" t="str">
        <f t="shared" ca="1" si="32"/>
        <v/>
      </c>
      <c r="L42" s="58" t="str">
        <f t="shared" ca="1" si="32"/>
        <v/>
      </c>
      <c r="M42" s="58" t="str">
        <f t="shared" ca="1" si="32"/>
        <v/>
      </c>
      <c r="N42" s="58" t="str">
        <f t="shared" ca="1" si="32"/>
        <v/>
      </c>
      <c r="O42" s="58" t="str">
        <f t="shared" ca="1" si="32"/>
        <v/>
      </c>
      <c r="P42" s="58" t="str">
        <f t="shared" ca="1" si="32"/>
        <v/>
      </c>
      <c r="Q42" s="58" t="str">
        <f t="shared" ca="1" si="32"/>
        <v/>
      </c>
      <c r="R42" s="58" t="str">
        <f t="shared" ca="1" si="32"/>
        <v/>
      </c>
      <c r="S42" s="58" t="str">
        <f t="shared" ca="1" si="32"/>
        <v/>
      </c>
      <c r="T42" s="58" t="str">
        <f t="shared" ca="1" si="32"/>
        <v/>
      </c>
      <c r="U42" s="58" t="str">
        <f t="shared" ca="1" si="32"/>
        <v/>
      </c>
      <c r="V42" s="58" t="str">
        <f t="shared" ca="1" si="32"/>
        <v/>
      </c>
      <c r="W42" s="58" t="str">
        <f t="shared" ca="1" si="32"/>
        <v/>
      </c>
      <c r="X42" s="58" t="str">
        <f t="shared" ca="1" si="32"/>
        <v/>
      </c>
      <c r="Y42" s="58" t="str">
        <f t="shared" ca="1" si="32"/>
        <v/>
      </c>
      <c r="Z42" s="58" t="str">
        <f t="shared" ca="1" si="32"/>
        <v/>
      </c>
      <c r="AA42" s="59" t="str">
        <f ca="1">IF(AA39&lt;0,0,IFERROR(INDEX(wtw_in,MATCH(AA34,atts,0),MATCH(C36,segs,0))+IF(OR(AA34="F",AA34="U",AA34="H"),0,AA35*INDEX(wtw_in,MATCH("wait",atts,0),MATCH(C36,segs,0))),""))</f>
        <v/>
      </c>
      <c r="AB42" s="205"/>
      <c r="AD42" s="19" t="s">
        <v>12</v>
      </c>
      <c r="AE42" s="125">
        <f>AD26</f>
        <v>0</v>
      </c>
      <c r="AF42" s="125" t="str">
        <f>AD27</f>
        <v>shop1834</v>
      </c>
      <c r="AG42" s="224"/>
      <c r="AH42" s="125"/>
      <c r="AI42" s="20"/>
      <c r="AJ42" s="57">
        <f ca="1">IF(AJ39&lt;0,0,IFERROR(INDEX(wtw_in,MATCH(AJ34,atts,0),MATCH(AF36,segs,0))+IF(OR(AJ34="F",AJ34="U",AJ34="H"),0,AJ35*INDEX(wtw_in,MATCH("wait",atts,0),MATCH(AF36,segs,0))),""))</f>
        <v>7.2218090000000004</v>
      </c>
      <c r="AK42" s="58" t="str">
        <f t="shared" ref="AK42:BC42" ca="1" si="33">IF(AK39&lt;0,0,IFERROR(INDEX(wtw_in,MATCH(AK34,atts,0),MATCH($C36,segs,0))+IF(OR(AK34="F",AK34="U",AK34="H"),0,AK35*INDEX(wtw_in,MATCH("wait",atts,0),MATCH($C36,segs,0))),""))</f>
        <v/>
      </c>
      <c r="AL42" s="58" t="str">
        <f t="shared" ca="1" si="33"/>
        <v/>
      </c>
      <c r="AM42" s="58" t="str">
        <f t="shared" ca="1" si="33"/>
        <v/>
      </c>
      <c r="AN42" s="58" t="str">
        <f t="shared" ca="1" si="33"/>
        <v/>
      </c>
      <c r="AO42" s="58" t="str">
        <f t="shared" ca="1" si="33"/>
        <v/>
      </c>
      <c r="AP42" s="58" t="str">
        <f t="shared" ca="1" si="33"/>
        <v/>
      </c>
      <c r="AQ42" s="58" t="str">
        <f t="shared" ca="1" si="33"/>
        <v/>
      </c>
      <c r="AR42" s="58" t="str">
        <f t="shared" ca="1" si="33"/>
        <v/>
      </c>
      <c r="AS42" s="58" t="str">
        <f t="shared" ca="1" si="33"/>
        <v/>
      </c>
      <c r="AT42" s="58" t="str">
        <f t="shared" ca="1" si="33"/>
        <v/>
      </c>
      <c r="AU42" s="58" t="str">
        <f t="shared" ca="1" si="33"/>
        <v/>
      </c>
      <c r="AV42" s="58" t="str">
        <f t="shared" ca="1" si="33"/>
        <v/>
      </c>
      <c r="AW42" s="58" t="str">
        <f t="shared" ca="1" si="33"/>
        <v/>
      </c>
      <c r="AX42" s="58" t="str">
        <f t="shared" ca="1" si="33"/>
        <v/>
      </c>
      <c r="AY42" s="58" t="str">
        <f t="shared" ca="1" si="33"/>
        <v/>
      </c>
      <c r="AZ42" s="58" t="str">
        <f t="shared" ca="1" si="33"/>
        <v/>
      </c>
      <c r="BA42" s="58" t="str">
        <f t="shared" ca="1" si="33"/>
        <v/>
      </c>
      <c r="BB42" s="58" t="str">
        <f t="shared" ca="1" si="33"/>
        <v/>
      </c>
      <c r="BC42" s="58" t="str">
        <f t="shared" ca="1" si="33"/>
        <v/>
      </c>
      <c r="BD42" s="59" t="str">
        <f ca="1">IF(BD39&lt;0,0,IFERROR(INDEX(wtw_in,MATCH(BD34,atts,0),MATCH(AF36,segs,0))+IF(OR(BD34="F",BD34="U",BD34="H"),0,BD35*INDEX(wtw_in,MATCH("wait",atts,0),MATCH(AF36,segs,0))),""))</f>
        <v/>
      </c>
      <c r="BE42" s="205"/>
      <c r="BG42" s="19" t="s">
        <v>12</v>
      </c>
      <c r="BH42" s="125">
        <f>BG26</f>
        <v>0</v>
      </c>
      <c r="BI42" s="125" t="str">
        <f>BG27</f>
        <v>lei1834</v>
      </c>
      <c r="BJ42" s="224"/>
      <c r="BK42" s="125"/>
      <c r="BL42" s="20"/>
      <c r="BM42" s="57">
        <f ca="1">IF(BM39&lt;0,0,IFERROR(INDEX(wtw_in,MATCH(BM34,atts,0),MATCH(BI36,segs,0))+IF(OR(BM34="F",BM34="U",BM34="H"),0,BM35*INDEX(wtw_in,MATCH("wait",atts,0),MATCH(BI36,segs,0))),""))</f>
        <v>13.146710000000001</v>
      </c>
      <c r="BN42" s="58" t="str">
        <f t="shared" ref="BN42:CF42" ca="1" si="34">IF(BN39&lt;0,0,IFERROR(INDEX(wtw_in,MATCH(BN34,atts,0),MATCH($C36,segs,0))+IF(OR(BN34="F",BN34="U",BN34="H"),0,BN35*INDEX(wtw_in,MATCH("wait",atts,0),MATCH($C36,segs,0))),""))</f>
        <v/>
      </c>
      <c r="BO42" s="58" t="str">
        <f t="shared" ca="1" si="34"/>
        <v/>
      </c>
      <c r="BP42" s="58" t="str">
        <f t="shared" ca="1" si="34"/>
        <v/>
      </c>
      <c r="BQ42" s="58" t="str">
        <f t="shared" ca="1" si="34"/>
        <v/>
      </c>
      <c r="BR42" s="58" t="str">
        <f t="shared" ca="1" si="34"/>
        <v/>
      </c>
      <c r="BS42" s="58" t="str">
        <f t="shared" ca="1" si="34"/>
        <v/>
      </c>
      <c r="BT42" s="58" t="str">
        <f t="shared" ca="1" si="34"/>
        <v/>
      </c>
      <c r="BU42" s="58" t="str">
        <f t="shared" ca="1" si="34"/>
        <v/>
      </c>
      <c r="BV42" s="58" t="str">
        <f t="shared" ca="1" si="34"/>
        <v/>
      </c>
      <c r="BW42" s="58" t="str">
        <f t="shared" ca="1" si="34"/>
        <v/>
      </c>
      <c r="BX42" s="58" t="str">
        <f t="shared" ca="1" si="34"/>
        <v/>
      </c>
      <c r="BY42" s="58" t="str">
        <f t="shared" ca="1" si="34"/>
        <v/>
      </c>
      <c r="BZ42" s="58" t="str">
        <f t="shared" ca="1" si="34"/>
        <v/>
      </c>
      <c r="CA42" s="58" t="str">
        <f t="shared" ca="1" si="34"/>
        <v/>
      </c>
      <c r="CB42" s="58" t="str">
        <f t="shared" ca="1" si="34"/>
        <v/>
      </c>
      <c r="CC42" s="58" t="str">
        <f t="shared" ca="1" si="34"/>
        <v/>
      </c>
      <c r="CD42" s="58" t="str">
        <f t="shared" ca="1" si="34"/>
        <v/>
      </c>
      <c r="CE42" s="58" t="str">
        <f t="shared" ca="1" si="34"/>
        <v/>
      </c>
      <c r="CF42" s="58" t="str">
        <f t="shared" ca="1" si="34"/>
        <v/>
      </c>
      <c r="CG42" s="59" t="str">
        <f ca="1">IF(CG39&lt;0,0,IFERROR(INDEX(wtw_in,MATCH(CG34,atts,0),MATCH(BI36,segs,0))+IF(OR(CG34="F",CG34="U",CG34="H"),0,CG35*INDEX(wtw_in,MATCH("wait",atts,0),MATCH(BI36,segs,0))),""))</f>
        <v/>
      </c>
      <c r="CH42" s="205"/>
      <c r="CJ42" s="19" t="s">
        <v>12</v>
      </c>
      <c r="CK42" s="125">
        <f>CJ26</f>
        <v>0</v>
      </c>
      <c r="CL42" s="125" t="str">
        <f>CJ27</f>
        <v>work3564</v>
      </c>
      <c r="CM42" s="224"/>
      <c r="CN42" s="125"/>
      <c r="CO42" s="20"/>
      <c r="CP42" s="57">
        <f ca="1">IF(CP39&lt;0,0,IFERROR(INDEX(wtw_in,MATCH(CP34,atts,0),MATCH(CL36,segs,0))+IF(OR(CP34="F",CP34="U",CP34="H"),0,CP35*INDEX(wtw_in,MATCH("wait",atts,0),MATCH(CL36,segs,0))),""))</f>
        <v>11.597110000000001</v>
      </c>
      <c r="CQ42" s="58" t="str">
        <f t="shared" ref="CQ42:DI42" ca="1" si="35">IF(CQ39&lt;0,0,IFERROR(INDEX(wtw_in,MATCH(CQ34,atts,0),MATCH($C36,segs,0))+IF(OR(CQ34="F",CQ34="U",CQ34="H"),0,CQ35*INDEX(wtw_in,MATCH("wait",atts,0),MATCH($C36,segs,0))),""))</f>
        <v/>
      </c>
      <c r="CR42" s="58" t="str">
        <f t="shared" ca="1" si="35"/>
        <v/>
      </c>
      <c r="CS42" s="58" t="str">
        <f t="shared" ca="1" si="35"/>
        <v/>
      </c>
      <c r="CT42" s="58" t="str">
        <f t="shared" ca="1" si="35"/>
        <v/>
      </c>
      <c r="CU42" s="58" t="str">
        <f t="shared" ca="1" si="35"/>
        <v/>
      </c>
      <c r="CV42" s="58" t="str">
        <f t="shared" ca="1" si="35"/>
        <v/>
      </c>
      <c r="CW42" s="58" t="str">
        <f t="shared" ca="1" si="35"/>
        <v/>
      </c>
      <c r="CX42" s="58" t="str">
        <f t="shared" ca="1" si="35"/>
        <v/>
      </c>
      <c r="CY42" s="58" t="str">
        <f t="shared" ca="1" si="35"/>
        <v/>
      </c>
      <c r="CZ42" s="58" t="str">
        <f t="shared" ca="1" si="35"/>
        <v/>
      </c>
      <c r="DA42" s="58" t="str">
        <f t="shared" ca="1" si="35"/>
        <v/>
      </c>
      <c r="DB42" s="58" t="str">
        <f t="shared" ca="1" si="35"/>
        <v/>
      </c>
      <c r="DC42" s="58" t="str">
        <f t="shared" ca="1" si="35"/>
        <v/>
      </c>
      <c r="DD42" s="58" t="str">
        <f t="shared" ca="1" si="35"/>
        <v/>
      </c>
      <c r="DE42" s="58" t="str">
        <f t="shared" ca="1" si="35"/>
        <v/>
      </c>
      <c r="DF42" s="58" t="str">
        <f t="shared" ca="1" si="35"/>
        <v/>
      </c>
      <c r="DG42" s="58" t="str">
        <f t="shared" ca="1" si="35"/>
        <v/>
      </c>
      <c r="DH42" s="58" t="str">
        <f t="shared" ca="1" si="35"/>
        <v/>
      </c>
      <c r="DI42" s="58" t="str">
        <f t="shared" ca="1" si="35"/>
        <v/>
      </c>
      <c r="DJ42" s="59" t="str">
        <f ca="1">IF(DJ39&lt;0,0,IFERROR(INDEX(wtw_in,MATCH(DJ34,atts,0),MATCH(CL36,segs,0))+IF(OR(DJ34="F",DJ34="U",DJ34="H"),0,DJ35*INDEX(wtw_in,MATCH("wait",atts,0),MATCH(CL36,segs,0))),""))</f>
        <v/>
      </c>
      <c r="DK42" s="205"/>
      <c r="DM42" s="19" t="s">
        <v>12</v>
      </c>
      <c r="DN42" s="125">
        <f>DM26</f>
        <v>0</v>
      </c>
      <c r="DO42" s="125" t="str">
        <f>DM27</f>
        <v>shop3564</v>
      </c>
      <c r="DP42" s="224"/>
      <c r="DQ42" s="125"/>
      <c r="DR42" s="20"/>
      <c r="DS42" s="57">
        <f ca="1">IF(DS39&lt;0,0,IFERROR(INDEX(wtw_in,MATCH(DS34,atts,0),MATCH(DO36,segs,0))+IF(OR(DS34="F",DS34="U",DS34="H"),0,DS35*INDEX(wtw_in,MATCH("wait",atts,0),MATCH(DO36,segs,0))),""))</f>
        <v>13.33915</v>
      </c>
      <c r="DT42" s="58" t="str">
        <f t="shared" ref="DT42:EL42" ca="1" si="36">IF(DT39&lt;0,0,IFERROR(INDEX(wtw_in,MATCH(DT34,atts,0),MATCH($C36,segs,0))+IF(OR(DT34="F",DT34="U",DT34="H"),0,DT35*INDEX(wtw_in,MATCH("wait",atts,0),MATCH($C36,segs,0))),""))</f>
        <v/>
      </c>
      <c r="DU42" s="58" t="str">
        <f t="shared" ca="1" si="36"/>
        <v/>
      </c>
      <c r="DV42" s="58" t="str">
        <f t="shared" ca="1" si="36"/>
        <v/>
      </c>
      <c r="DW42" s="58" t="str">
        <f t="shared" ca="1" si="36"/>
        <v/>
      </c>
      <c r="DX42" s="58" t="str">
        <f t="shared" ca="1" si="36"/>
        <v/>
      </c>
      <c r="DY42" s="58" t="str">
        <f t="shared" ca="1" si="36"/>
        <v/>
      </c>
      <c r="DZ42" s="58" t="str">
        <f t="shared" ca="1" si="36"/>
        <v/>
      </c>
      <c r="EA42" s="58" t="str">
        <f t="shared" ca="1" si="36"/>
        <v/>
      </c>
      <c r="EB42" s="58" t="str">
        <f t="shared" ca="1" si="36"/>
        <v/>
      </c>
      <c r="EC42" s="58" t="str">
        <f t="shared" ca="1" si="36"/>
        <v/>
      </c>
      <c r="ED42" s="58" t="str">
        <f t="shared" ca="1" si="36"/>
        <v/>
      </c>
      <c r="EE42" s="58" t="str">
        <f t="shared" ca="1" si="36"/>
        <v/>
      </c>
      <c r="EF42" s="58" t="str">
        <f t="shared" ca="1" si="36"/>
        <v/>
      </c>
      <c r="EG42" s="58" t="str">
        <f t="shared" ca="1" si="36"/>
        <v/>
      </c>
      <c r="EH42" s="58" t="str">
        <f t="shared" ca="1" si="36"/>
        <v/>
      </c>
      <c r="EI42" s="58" t="str">
        <f t="shared" ca="1" si="36"/>
        <v/>
      </c>
      <c r="EJ42" s="58" t="str">
        <f t="shared" ca="1" si="36"/>
        <v/>
      </c>
      <c r="EK42" s="58" t="str">
        <f t="shared" ca="1" si="36"/>
        <v/>
      </c>
      <c r="EL42" s="58" t="str">
        <f t="shared" ca="1" si="36"/>
        <v/>
      </c>
      <c r="EM42" s="59" t="str">
        <f ca="1">IF(EM39&lt;0,0,IFERROR(INDEX(wtw_in,MATCH(EM34,atts,0),MATCH(DO36,segs,0))+IF(OR(EM34="F",EM34="U",EM34="H"),0,EM35*INDEX(wtw_in,MATCH("wait",atts,0),MATCH(DO36,segs,0))),""))</f>
        <v/>
      </c>
      <c r="EN42" s="205"/>
      <c r="EP42" s="19" t="s">
        <v>12</v>
      </c>
      <c r="EQ42" s="125">
        <f>EP26</f>
        <v>0</v>
      </c>
      <c r="ER42" s="125" t="str">
        <f>EP27</f>
        <v>lei3564</v>
      </c>
      <c r="ES42" s="224"/>
      <c r="ET42" s="125"/>
      <c r="EU42" s="20"/>
      <c r="EV42" s="57">
        <f ca="1">IF(EV39&lt;0,0,IFERROR(INDEX(wtw_in,MATCH(EV34,atts,0),MATCH(ER36,segs,0))+IF(OR(EV34="F",EV34="U",EV34="H"),0,EV35*INDEX(wtw_in,MATCH("wait",atts,0),MATCH(ER36,segs,0))),""))</f>
        <v>12.902229999999999</v>
      </c>
      <c r="EW42" s="58" t="str">
        <f t="shared" ref="EW42:FO42" ca="1" si="37">IF(EW39&lt;0,0,IFERROR(INDEX(wtw_in,MATCH(EW34,atts,0),MATCH($C36,segs,0))+IF(OR(EW34="F",EW34="U",EW34="H"),0,EW35*INDEX(wtw_in,MATCH("wait",atts,0),MATCH($C36,segs,0))),""))</f>
        <v/>
      </c>
      <c r="EX42" s="58" t="str">
        <f t="shared" ca="1" si="37"/>
        <v/>
      </c>
      <c r="EY42" s="58" t="str">
        <f t="shared" ca="1" si="37"/>
        <v/>
      </c>
      <c r="EZ42" s="58" t="str">
        <f t="shared" ca="1" si="37"/>
        <v/>
      </c>
      <c r="FA42" s="58" t="str">
        <f t="shared" ca="1" si="37"/>
        <v/>
      </c>
      <c r="FB42" s="58" t="str">
        <f t="shared" ca="1" si="37"/>
        <v/>
      </c>
      <c r="FC42" s="58" t="str">
        <f t="shared" ca="1" si="37"/>
        <v/>
      </c>
      <c r="FD42" s="58" t="str">
        <f t="shared" ca="1" si="37"/>
        <v/>
      </c>
      <c r="FE42" s="58" t="str">
        <f t="shared" ca="1" si="37"/>
        <v/>
      </c>
      <c r="FF42" s="58" t="str">
        <f t="shared" ca="1" si="37"/>
        <v/>
      </c>
      <c r="FG42" s="58" t="str">
        <f t="shared" ca="1" si="37"/>
        <v/>
      </c>
      <c r="FH42" s="58" t="str">
        <f t="shared" ca="1" si="37"/>
        <v/>
      </c>
      <c r="FI42" s="58" t="str">
        <f t="shared" ca="1" si="37"/>
        <v/>
      </c>
      <c r="FJ42" s="58" t="str">
        <f t="shared" ca="1" si="37"/>
        <v/>
      </c>
      <c r="FK42" s="58" t="str">
        <f t="shared" ca="1" si="37"/>
        <v/>
      </c>
      <c r="FL42" s="58" t="str">
        <f t="shared" ca="1" si="37"/>
        <v/>
      </c>
      <c r="FM42" s="58" t="str">
        <f t="shared" ca="1" si="37"/>
        <v/>
      </c>
      <c r="FN42" s="58" t="str">
        <f t="shared" ca="1" si="37"/>
        <v/>
      </c>
      <c r="FO42" s="58" t="str">
        <f t="shared" ca="1" si="37"/>
        <v/>
      </c>
      <c r="FP42" s="59" t="str">
        <f ca="1">IF(FP39&lt;0,0,IFERROR(INDEX(wtw_in,MATCH(FP34,atts,0),MATCH(ER36,segs,0))+IF(OR(FP34="F",FP34="U",FP34="H"),0,FP35*INDEX(wtw_in,MATCH("wait",atts,0),MATCH(ER36,segs,0))),""))</f>
        <v/>
      </c>
      <c r="FQ42" s="205"/>
      <c r="FS42" s="19" t="s">
        <v>12</v>
      </c>
      <c r="FT42" s="125">
        <f>FS26</f>
        <v>0</v>
      </c>
      <c r="FU42" s="125" t="str">
        <f>FS27</f>
        <v>shop65</v>
      </c>
      <c r="FV42" s="224"/>
      <c r="FW42" s="125"/>
      <c r="FX42" s="20"/>
      <c r="FY42" s="57">
        <f ca="1">IF(FY39&lt;0,0,IFERROR(INDEX(wtw_in,MATCH(FY34,atts,0),MATCH(FU36,segs,0))+IF(OR(FY34="F",FY34="U",FY34="H"),0,FY35*INDEX(wtw_in,MATCH("wait",atts,0),MATCH(FU36,segs,0))),""))</f>
        <v>14.332800000000001</v>
      </c>
      <c r="FZ42" s="58" t="str">
        <f t="shared" ref="FZ42:GR42" ca="1" si="38">IF(FZ39&lt;0,0,IFERROR(INDEX(wtw_in,MATCH(FZ34,atts,0),MATCH($C36,segs,0))+IF(OR(FZ34="F",FZ34="U",FZ34="H"),0,FZ35*INDEX(wtw_in,MATCH("wait",atts,0),MATCH($C36,segs,0))),""))</f>
        <v/>
      </c>
      <c r="GA42" s="58" t="str">
        <f t="shared" ca="1" si="38"/>
        <v/>
      </c>
      <c r="GB42" s="58" t="str">
        <f t="shared" ca="1" si="38"/>
        <v/>
      </c>
      <c r="GC42" s="58" t="str">
        <f t="shared" ca="1" si="38"/>
        <v/>
      </c>
      <c r="GD42" s="58" t="str">
        <f t="shared" ca="1" si="38"/>
        <v/>
      </c>
      <c r="GE42" s="58" t="str">
        <f t="shared" ca="1" si="38"/>
        <v/>
      </c>
      <c r="GF42" s="58" t="str">
        <f t="shared" ca="1" si="38"/>
        <v/>
      </c>
      <c r="GG42" s="58" t="str">
        <f t="shared" ca="1" si="38"/>
        <v/>
      </c>
      <c r="GH42" s="58" t="str">
        <f t="shared" ca="1" si="38"/>
        <v/>
      </c>
      <c r="GI42" s="58" t="str">
        <f t="shared" ca="1" si="38"/>
        <v/>
      </c>
      <c r="GJ42" s="58" t="str">
        <f t="shared" ca="1" si="38"/>
        <v/>
      </c>
      <c r="GK42" s="58" t="str">
        <f t="shared" ca="1" si="38"/>
        <v/>
      </c>
      <c r="GL42" s="58" t="str">
        <f t="shared" ca="1" si="38"/>
        <v/>
      </c>
      <c r="GM42" s="58" t="str">
        <f t="shared" ca="1" si="38"/>
        <v/>
      </c>
      <c r="GN42" s="58" t="str">
        <f t="shared" ca="1" si="38"/>
        <v/>
      </c>
      <c r="GO42" s="58" t="str">
        <f t="shared" ca="1" si="38"/>
        <v/>
      </c>
      <c r="GP42" s="58" t="str">
        <f t="shared" ca="1" si="38"/>
        <v/>
      </c>
      <c r="GQ42" s="58" t="str">
        <f t="shared" ca="1" si="38"/>
        <v/>
      </c>
      <c r="GR42" s="58" t="str">
        <f t="shared" ca="1" si="38"/>
        <v/>
      </c>
      <c r="GS42" s="59" t="str">
        <f ca="1">IF(GS39&lt;0,0,IFERROR(INDEX(wtw_in,MATCH(GS34,atts,0),MATCH(FU36,segs,0))+IF(OR(GS34="F",GS34="U",GS34="H"),0,GS35*INDEX(wtw_in,MATCH("wait",atts,0),MATCH(FU36,segs,0))),""))</f>
        <v/>
      </c>
      <c r="GT42" s="205"/>
      <c r="GV42" s="19" t="s">
        <v>12</v>
      </c>
      <c r="GW42" s="125">
        <f>GV26</f>
        <v>0</v>
      </c>
      <c r="GX42" s="125" t="str">
        <f>GV27</f>
        <v>lei65</v>
      </c>
      <c r="GY42" s="224"/>
      <c r="GZ42" s="125"/>
      <c r="HA42" s="20"/>
      <c r="HB42" s="57">
        <f ca="1">IF(HB39&lt;0,0,IFERROR(INDEX(wtw_in,MATCH(HB34,atts,0),MATCH(GX36,segs,0))+IF(OR(HB34="F",HB34="U",HB34="H"),0,HB35*INDEX(wtw_in,MATCH("wait",atts,0),MATCH(GX36,segs,0))),""))</f>
        <v>14.43088</v>
      </c>
      <c r="HC42" s="58" t="str">
        <f t="shared" ref="HC42:HU42" ca="1" si="39">IF(HC39&lt;0,0,IFERROR(INDEX(wtw_in,MATCH(HC34,atts,0),MATCH($C36,segs,0))+IF(OR(HC34="F",HC34="U",HC34="H"),0,HC35*INDEX(wtw_in,MATCH("wait",atts,0),MATCH($C36,segs,0))),""))</f>
        <v/>
      </c>
      <c r="HD42" s="58" t="str">
        <f t="shared" ca="1" si="39"/>
        <v/>
      </c>
      <c r="HE42" s="58" t="str">
        <f t="shared" ca="1" si="39"/>
        <v/>
      </c>
      <c r="HF42" s="58" t="str">
        <f t="shared" ca="1" si="39"/>
        <v/>
      </c>
      <c r="HG42" s="58" t="str">
        <f t="shared" ca="1" si="39"/>
        <v/>
      </c>
      <c r="HH42" s="58" t="str">
        <f t="shared" ca="1" si="39"/>
        <v/>
      </c>
      <c r="HI42" s="58" t="str">
        <f t="shared" ca="1" si="39"/>
        <v/>
      </c>
      <c r="HJ42" s="58" t="str">
        <f t="shared" ca="1" si="39"/>
        <v/>
      </c>
      <c r="HK42" s="58" t="str">
        <f t="shared" ca="1" si="39"/>
        <v/>
      </c>
      <c r="HL42" s="58" t="str">
        <f t="shared" ca="1" si="39"/>
        <v/>
      </c>
      <c r="HM42" s="58" t="str">
        <f t="shared" ca="1" si="39"/>
        <v/>
      </c>
      <c r="HN42" s="58" t="str">
        <f t="shared" ca="1" si="39"/>
        <v/>
      </c>
      <c r="HO42" s="58" t="str">
        <f t="shared" ca="1" si="39"/>
        <v/>
      </c>
      <c r="HP42" s="58" t="str">
        <f t="shared" ca="1" si="39"/>
        <v/>
      </c>
      <c r="HQ42" s="58" t="str">
        <f t="shared" ca="1" si="39"/>
        <v/>
      </c>
      <c r="HR42" s="58" t="str">
        <f t="shared" ca="1" si="39"/>
        <v/>
      </c>
      <c r="HS42" s="58" t="str">
        <f t="shared" ca="1" si="39"/>
        <v/>
      </c>
      <c r="HT42" s="58" t="str">
        <f t="shared" ca="1" si="39"/>
        <v/>
      </c>
      <c r="HU42" s="58" t="str">
        <f t="shared" ca="1" si="39"/>
        <v/>
      </c>
      <c r="HV42" s="59" t="str">
        <f ca="1">IF(HV39&lt;0,0,IFERROR(INDEX(wtw_in,MATCH(HV34,atts,0),MATCH(GX36,segs,0))+IF(OR(HV34="F",HV34="U",HV34="H"),0,HV35*INDEX(wtw_in,MATCH("wait",atts,0),MATCH(GX36,segs,0))),""))</f>
        <v/>
      </c>
      <c r="HW42" s="205"/>
    </row>
    <row r="43" spans="1:231" ht="15">
      <c r="A43" s="17" t="s">
        <v>185</v>
      </c>
      <c r="B43" s="124">
        <f>A26</f>
        <v>0</v>
      </c>
      <c r="C43" s="124" t="str">
        <f>A27</f>
        <v>work1834</v>
      </c>
      <c r="D43" s="223" t="str">
        <f t="shared" ref="D43:D84" si="40">"core"&amp;B43&amp;"_"&amp;C43</f>
        <v>core0_work1834</v>
      </c>
      <c r="E43" s="124">
        <v>1</v>
      </c>
      <c r="F43" s="32">
        <v>1</v>
      </c>
      <c r="G43" s="43">
        <f ca="1">IF(OR(INDEX(INDIRECT("times"&amp;B$2),$F43,G$28)&gt;10,INDEX(INDIRECT(D43),$E43,G$28)&lt;=INDEX(INDIRECT(D43),$E43,$F43)),0,(INDEX(INDIRECT(D43),$E43,$F43)-INDEX(INDIRECT(D43),$E43,G$28))*(10-INDEX(INDIRECT("times"&amp;B$2),$F43,G$28))/10)</f>
        <v>0</v>
      </c>
      <c r="H43" s="44">
        <f ca="1">IF(OR(INDEX(INDIRECT("times"&amp;B$2),$F43,H$28)&gt;10,INDEX(INDIRECT(D43),$E43,H$28)&lt;=INDEX(INDIRECT(D43),$E43,$F43)),0,(INDEX(INDIRECT(D43),$E43,$F43)-INDEX(INDIRECT(D43),$E43,H$28))*(10-INDEX(INDIRECT("times"&amp;B$2),$F43,H$28))/10)</f>
        <v>0</v>
      </c>
      <c r="I43" s="44">
        <f ca="1">IF(OR(INDEX(INDIRECT("times"&amp;B$2),$F43,I$28)&gt;10,INDEX(INDIRECT(D43),$E43,I$28)&lt;=INDEX(INDIRECT(D43),$E43,$F43)),0,(INDEX(INDIRECT(D43),$E43,$F43)-INDEX(INDIRECT(D43),$E43,I$28))*(10-INDEX(INDIRECT("times"&amp;B$2),$F43,I$28))/10)</f>
        <v>0</v>
      </c>
      <c r="J43" s="44">
        <f ca="1">IF(OR(INDEX(INDIRECT("times"&amp;B$2),$F43,J$28)&gt;10,INDEX(INDIRECT(D43),$E43,J$28)&lt;=INDEX(INDIRECT(D43),$E43,$F43)),0,(INDEX(INDIRECT(D43),$E43,$F43)-INDEX(INDIRECT(D43),$E43,J$28))*(10-INDEX(INDIRECT("times"&amp;B$2),$F43,J$28))/10)</f>
        <v>0</v>
      </c>
      <c r="K43" s="44">
        <f ca="1">IF(OR(INDEX(INDIRECT("times"&amp;B$2),$F43,K$28)&gt;10,INDEX(INDIRECT(D43),$E43,K$28)&lt;=INDEX(INDIRECT(D43),$E43,$F43)),0,(INDEX(INDIRECT(D43),$E43,$F43)-INDEX(INDIRECT(D43),$E43,K$28))*(10-INDEX(INDIRECT("times"&amp;B$2),$F43,K$28))/10)</f>
        <v>0</v>
      </c>
      <c r="L43" s="44">
        <f ca="1">IF(OR(INDEX(INDIRECT("times"&amp;B$2),$F43,L$28)&gt;10,INDEX(INDIRECT(D43),$E43,L$28)&lt;=INDEX(INDIRECT(D43),$E43,$F43)),0,(INDEX(INDIRECT(D43),$E43,$F43)-INDEX(INDIRECT(D43),$E43,L$28))*(10-INDEX(INDIRECT("times"&amp;B$2),$F43,L$28))/10)</f>
        <v>0</v>
      </c>
      <c r="M43" s="44">
        <f ca="1">IF(OR(INDEX(INDIRECT("times"&amp;B$2),$F43,M$28)&gt;10,INDEX(INDIRECT(D43),$E43,M$28)&lt;=INDEX(INDIRECT(D43),$E43,$F43)),0,(INDEX(INDIRECT(D43),$E43,$F43)-INDEX(INDIRECT(D43),$E43,M$28))*(10-INDEX(INDIRECT("times"&amp;B$2),$F43,M$28))/10)</f>
        <v>0</v>
      </c>
      <c r="N43" s="44">
        <f ca="1">IF(OR(INDEX(INDIRECT("times"&amp;B$2),$F43,N$28)&gt;10,INDEX(INDIRECT(D43),$E43,N$28)&lt;=INDEX(INDIRECT(D43),$E43,$F43)),0,(INDEX(INDIRECT(D43),$E43,$F43)-INDEX(INDIRECT(D43),$E43,N$28))*(10-INDEX(INDIRECT("times"&amp;B$2),$F43,N$28))/10)</f>
        <v>0</v>
      </c>
      <c r="O43" s="44">
        <f ca="1">IF(OR(INDEX(INDIRECT("times"&amp;B$2),$F43,O$28)&gt;10,INDEX(INDIRECT(D43),$E43,O$28)&lt;=INDEX(INDIRECT(D43),$E43,$F43)),0,(INDEX(INDIRECT(D43),$E43,$F43)-INDEX(INDIRECT(D43),$E43,O$28))*(10-INDEX(INDIRECT("times"&amp;B$2),$F43,O$28))/10)</f>
        <v>0</v>
      </c>
      <c r="P43" s="44">
        <f ca="1">IF(OR(INDEX(INDIRECT("times"&amp;B$2),$F43,P$28)&gt;10,INDEX(INDIRECT(D43),$E43,P$28)&lt;=INDEX(INDIRECT(D43),$E43,$F43)),0,(INDEX(INDIRECT(D43),$E43,$F43)-INDEX(INDIRECT(D43),$E43,P$28))*(10-INDEX(INDIRECT("times"&amp;B$2),$F43,P$28))/10)</f>
        <v>0</v>
      </c>
      <c r="Q43" s="44">
        <f ca="1">IF(OR(INDEX(INDIRECT("times"&amp;B$2),$F43,Q$28)&gt;10,INDEX(INDIRECT(D43),$E43,Q$28)&lt;=INDEX(INDIRECT(D43),$E43,$F43)),0,(INDEX(INDIRECT(D43),$E43,$F43)-INDEX(INDIRECT(D43),$E43,Q$28))*(10-INDEX(INDIRECT("times"&amp;B$2),$F43,Q$28))/10)</f>
        <v>0</v>
      </c>
      <c r="R43" s="44">
        <f ca="1">IF(OR(INDEX(INDIRECT("times"&amp;B$2),$F43,R$28)&gt;10,INDEX(INDIRECT(D43),$E43,R$28)&lt;=INDEX(INDIRECT(D43),$E43,$F43)),0,(INDEX(INDIRECT(D43),$E43,$F43)-INDEX(INDIRECT(D43),$E43,R$28))*(10-INDEX(INDIRECT("times"&amp;B$2),$F43,R$28))/10)</f>
        <v>0</v>
      </c>
      <c r="S43" s="44">
        <f ca="1">IF(OR(INDEX(INDIRECT("times"&amp;B$2),$F43,S$28)&gt;10,INDEX(INDIRECT(D43),$E43,S$28)&lt;=INDEX(INDIRECT(D43),$E43,$F43)),0,(INDEX(INDIRECT(D43),$E43,$F43)-INDEX(INDIRECT(D43),$E43,S$28))*(10-INDEX(INDIRECT("times"&amp;B$2),$F43,S$28))/10)</f>
        <v>0</v>
      </c>
      <c r="T43" s="44">
        <f ca="1">IF(OR(INDEX(INDIRECT("times"&amp;B$2),$F43,T$28)&gt;10,INDEX(INDIRECT(D43),$E43,T$28)&lt;=INDEX(INDIRECT(D43),$E43,$F43)),0,(INDEX(INDIRECT(D43),$E43,$F43)-INDEX(INDIRECT(D43),$E43,T$28))*(10-INDEX(INDIRECT("times"&amp;B$2),$F43,T$28))/10)</f>
        <v>0</v>
      </c>
      <c r="U43" s="44">
        <f ca="1">IF(OR(INDEX(INDIRECT("times"&amp;B$2),$F43,U$28)&gt;10,INDEX(INDIRECT(D43),$E43,U$28)&lt;=INDEX(INDIRECT(D43),$E43,$F43)),0,(INDEX(INDIRECT(D43),$E43,$F43)-INDEX(INDIRECT(D43),$E43,U$28))*(10-INDEX(INDIRECT("times"&amp;B$2),$F43,U$28))/10)</f>
        <v>0</v>
      </c>
      <c r="V43" s="44">
        <f ca="1">IF(OR(INDEX(INDIRECT("times"&amp;B$2),$F43,V$28)&gt;10,INDEX(INDIRECT(D43),$E43,V$28)&lt;=INDEX(INDIRECT(D43),$E43,$F43)),0,(INDEX(INDIRECT(D43),$E43,$F43)-INDEX(INDIRECT(D43),$E43,V$28))*(10-INDEX(INDIRECT("times"&amp;B$2),$F43,V$28))/10)</f>
        <v>0</v>
      </c>
      <c r="W43" s="44">
        <f ca="1">IF(OR(INDEX(INDIRECT("times"&amp;B$2),$F43,W$28)&gt;10,INDEX(INDIRECT(D43),$E43,W$28)&lt;=INDEX(INDIRECT(D43),$E43,$F43)),0,(INDEX(INDIRECT(D43),$E43,$F43)-INDEX(INDIRECT(D43),$E43,W$28))*(10-INDEX(INDIRECT("times"&amp;B$2),$F43,W$28))/10)</f>
        <v>0</v>
      </c>
      <c r="X43" s="44">
        <f ca="1">IF(OR(INDEX(INDIRECT("times"&amp;B$2),$F43,X$28)&gt;10,INDEX(INDIRECT(D43),$E43,X$28)&lt;=INDEX(INDIRECT(D43),$E43,$F43)),0,(INDEX(INDIRECT(D43),$E43,$F43)-INDEX(INDIRECT(D43),$E43,X$28))*(10-INDEX(INDIRECT("times"&amp;B$2),$F43,X$28))/10)</f>
        <v>0</v>
      </c>
      <c r="Y43" s="44">
        <f ca="1">IF(OR(INDEX(INDIRECT("times"&amp;B$2),$F43,Y$28)&gt;10,INDEX(INDIRECT(D43),$E43,Y$28)&lt;=INDEX(INDIRECT(D43),$E43,$F43)),0,(INDEX(INDIRECT(D43),$E43,$F43)-INDEX(INDIRECT(D43),$E43,Y$28))*(10-INDEX(INDIRECT("times"&amp;B$2),$F43,Y$28))/10)</f>
        <v>0</v>
      </c>
      <c r="Z43" s="44">
        <f ca="1">IF(OR(INDEX(INDIRECT("times"&amp;B$2),$F43,Z$28)&gt;10,INDEX(INDIRECT(D43),$E43,Z$28)&lt;=INDEX(INDIRECT(D43),$E43,$F43)),0,(INDEX(INDIRECT(D43),$E43,$F43)-INDEX(INDIRECT(D43),$E43,Z$28))*(10-INDEX(INDIRECT("times"&amp;B$2),$F43,Z$28))/10)</f>
        <v>0</v>
      </c>
      <c r="AA43" s="45">
        <f ca="1">IF(OR(INDEX(INDIRECT("times"&amp;B$2),$F43,AA$28)&gt;10,INDEX(INDIRECT(D43),$E43,AA$28)&lt;=INDEX(INDIRECT(D43),$E43,$F43)),0,(INDEX(INDIRECT(D43),$E43,$F43)-INDEX(INDIRECT(D43),$E43,AA$28))*(10-INDEX(INDIRECT("times"&amp;B$2),$F43,AA$28))/10)</f>
        <v>0</v>
      </c>
      <c r="AB43" s="200">
        <v>1</v>
      </c>
      <c r="AD43" s="17" t="s">
        <v>185</v>
      </c>
      <c r="AE43" s="124">
        <f>AD26</f>
        <v>0</v>
      </c>
      <c r="AF43" s="124" t="str">
        <f>AD27</f>
        <v>shop1834</v>
      </c>
      <c r="AG43" s="223" t="str">
        <f t="shared" ref="AG43:AG84" si="41">"core"&amp;AE43&amp;"_"&amp;AF43</f>
        <v>core0_shop1834</v>
      </c>
      <c r="AH43" s="124">
        <v>1</v>
      </c>
      <c r="AI43" s="32">
        <v>1</v>
      </c>
      <c r="AJ43" s="43">
        <f ca="1">IF(OR(INDEX(INDIRECT("times"&amp;AE$2),$F43,AJ$28)&gt;10,INDEX(INDIRECT(AG43),$E43,AJ$28)&lt;=INDEX(INDIRECT(AG43),$E43,$F43)),0,(INDEX(INDIRECT(AG43),$E43,$F43)-INDEX(INDIRECT(AG43),$E43,AJ$28))*(10-INDEX(INDIRECT("times"&amp;AE$2),$F43,AJ$28))/10)</f>
        <v>0</v>
      </c>
      <c r="AK43" s="44">
        <f ca="1">IF(OR(INDEX(INDIRECT("times"&amp;AE$2),$F43,AK$28)&gt;10,INDEX(INDIRECT(AG43),$E43,AK$28)&lt;=INDEX(INDIRECT(AG43),$E43,$F43)),0,(INDEX(INDIRECT(AG43),$E43,$F43)-INDEX(INDIRECT(AG43),$E43,AK$28))*(10-INDEX(INDIRECT("times"&amp;AE$2),$F43,AK$28))/10)</f>
        <v>0</v>
      </c>
      <c r="AL43" s="44">
        <f ca="1">IF(OR(INDEX(INDIRECT("times"&amp;AE$2),$F43,AL$28)&gt;10,INDEX(INDIRECT(AG43),$E43,AL$28)&lt;=INDEX(INDIRECT(AG43),$E43,$F43)),0,(INDEX(INDIRECT(AG43),$E43,$F43)-INDEX(INDIRECT(AG43),$E43,AL$28))*(10-INDEX(INDIRECT("times"&amp;AE$2),$F43,AL$28))/10)</f>
        <v>0</v>
      </c>
      <c r="AM43" s="44">
        <f ca="1">IF(OR(INDEX(INDIRECT("times"&amp;AE$2),$F43,AM$28)&gt;10,INDEX(INDIRECT(AG43),$E43,AM$28)&lt;=INDEX(INDIRECT(AG43),$E43,$F43)),0,(INDEX(INDIRECT(AG43),$E43,$F43)-INDEX(INDIRECT(AG43),$E43,AM$28))*(10-INDEX(INDIRECT("times"&amp;AE$2),$F43,AM$28))/10)</f>
        <v>0</v>
      </c>
      <c r="AN43" s="44">
        <f ca="1">IF(OR(INDEX(INDIRECT("times"&amp;AE$2),$F43,AN$28)&gt;10,INDEX(INDIRECT(AG43),$E43,AN$28)&lt;=INDEX(INDIRECT(AG43),$E43,$F43)),0,(INDEX(INDIRECT(AG43),$E43,$F43)-INDEX(INDIRECT(AG43),$E43,AN$28))*(10-INDEX(INDIRECT("times"&amp;AE$2),$F43,AN$28))/10)</f>
        <v>0</v>
      </c>
      <c r="AO43" s="44">
        <f ca="1">IF(OR(INDEX(INDIRECT("times"&amp;AE$2),$F43,AO$28)&gt;10,INDEX(INDIRECT(AG43),$E43,AO$28)&lt;=INDEX(INDIRECT(AG43),$E43,$F43)),0,(INDEX(INDIRECT(AG43),$E43,$F43)-INDEX(INDIRECT(AG43),$E43,AO$28))*(10-INDEX(INDIRECT("times"&amp;AE$2),$F43,AO$28))/10)</f>
        <v>0</v>
      </c>
      <c r="AP43" s="44">
        <f ca="1">IF(OR(INDEX(INDIRECT("times"&amp;AE$2),$F43,AP$28)&gt;10,INDEX(INDIRECT(AG43),$E43,AP$28)&lt;=INDEX(INDIRECT(AG43),$E43,$F43)),0,(INDEX(INDIRECT(AG43),$E43,$F43)-INDEX(INDIRECT(AG43),$E43,AP$28))*(10-INDEX(INDIRECT("times"&amp;AE$2),$F43,AP$28))/10)</f>
        <v>0</v>
      </c>
      <c r="AQ43" s="44">
        <f ca="1">IF(OR(INDEX(INDIRECT("times"&amp;AE$2),$F43,AQ$28)&gt;10,INDEX(INDIRECT(AG43),$E43,AQ$28)&lt;=INDEX(INDIRECT(AG43),$E43,$F43)),0,(INDEX(INDIRECT(AG43),$E43,$F43)-INDEX(INDIRECT(AG43),$E43,AQ$28))*(10-INDEX(INDIRECT("times"&amp;AE$2),$F43,AQ$28))/10)</f>
        <v>0</v>
      </c>
      <c r="AR43" s="44">
        <f ca="1">IF(OR(INDEX(INDIRECT("times"&amp;AE$2),$F43,AR$28)&gt;10,INDEX(INDIRECT(AG43),$E43,AR$28)&lt;=INDEX(INDIRECT(AG43),$E43,$F43)),0,(INDEX(INDIRECT(AG43),$E43,$F43)-INDEX(INDIRECT(AG43),$E43,AR$28))*(10-INDEX(INDIRECT("times"&amp;AE$2),$F43,AR$28))/10)</f>
        <v>0</v>
      </c>
      <c r="AS43" s="44">
        <f ca="1">IF(OR(INDEX(INDIRECT("times"&amp;AE$2),$F43,AS$28)&gt;10,INDEX(INDIRECT(AG43),$E43,AS$28)&lt;=INDEX(INDIRECT(AG43),$E43,$F43)),0,(INDEX(INDIRECT(AG43),$E43,$F43)-INDEX(INDIRECT(AG43),$E43,AS$28))*(10-INDEX(INDIRECT("times"&amp;AE$2),$F43,AS$28))/10)</f>
        <v>0</v>
      </c>
      <c r="AT43" s="44">
        <f ca="1">IF(OR(INDEX(INDIRECT("times"&amp;AE$2),$F43,AT$28)&gt;10,INDEX(INDIRECT(AG43),$E43,AT$28)&lt;=INDEX(INDIRECT(AG43),$E43,$F43)),0,(INDEX(INDIRECT(AG43),$E43,$F43)-INDEX(INDIRECT(AG43),$E43,AT$28))*(10-INDEX(INDIRECT("times"&amp;AE$2),$F43,AT$28))/10)</f>
        <v>0</v>
      </c>
      <c r="AU43" s="44">
        <f ca="1">IF(OR(INDEX(INDIRECT("times"&amp;AE$2),$F43,AU$28)&gt;10,INDEX(INDIRECT(AG43),$E43,AU$28)&lt;=INDEX(INDIRECT(AG43),$E43,$F43)),0,(INDEX(INDIRECT(AG43),$E43,$F43)-INDEX(INDIRECT(AG43),$E43,AU$28))*(10-INDEX(INDIRECT("times"&amp;AE$2),$F43,AU$28))/10)</f>
        <v>0</v>
      </c>
      <c r="AV43" s="44">
        <f ca="1">IF(OR(INDEX(INDIRECT("times"&amp;AE$2),$F43,AV$28)&gt;10,INDEX(INDIRECT(AG43),$E43,AV$28)&lt;=INDEX(INDIRECT(AG43),$E43,$F43)),0,(INDEX(INDIRECT(AG43),$E43,$F43)-INDEX(INDIRECT(AG43),$E43,AV$28))*(10-INDEX(INDIRECT("times"&amp;AE$2),$F43,AV$28))/10)</f>
        <v>0</v>
      </c>
      <c r="AW43" s="44">
        <f ca="1">IF(OR(INDEX(INDIRECT("times"&amp;AE$2),$F43,AW$28)&gt;10,INDEX(INDIRECT(AG43),$E43,AW$28)&lt;=INDEX(INDIRECT(AG43),$E43,$F43)),0,(INDEX(INDIRECT(AG43),$E43,$F43)-INDEX(INDIRECT(AG43),$E43,AW$28))*(10-INDEX(INDIRECT("times"&amp;AE$2),$F43,AW$28))/10)</f>
        <v>0</v>
      </c>
      <c r="AX43" s="44">
        <f ca="1">IF(OR(INDEX(INDIRECT("times"&amp;AE$2),$F43,AX$28)&gt;10,INDEX(INDIRECT(AG43),$E43,AX$28)&lt;=INDEX(INDIRECT(AG43),$E43,$F43)),0,(INDEX(INDIRECT(AG43),$E43,$F43)-INDEX(INDIRECT(AG43),$E43,AX$28))*(10-INDEX(INDIRECT("times"&amp;AE$2),$F43,AX$28))/10)</f>
        <v>0</v>
      </c>
      <c r="AY43" s="44">
        <f ca="1">IF(OR(INDEX(INDIRECT("times"&amp;AE$2),$F43,AY$28)&gt;10,INDEX(INDIRECT(AG43),$E43,AY$28)&lt;=INDEX(INDIRECT(AG43),$E43,$F43)),0,(INDEX(INDIRECT(AG43),$E43,$F43)-INDEX(INDIRECT(AG43),$E43,AY$28))*(10-INDEX(INDIRECT("times"&amp;AE$2),$F43,AY$28))/10)</f>
        <v>0</v>
      </c>
      <c r="AZ43" s="44">
        <f ca="1">IF(OR(INDEX(INDIRECT("times"&amp;AE$2),$F43,AZ$28)&gt;10,INDEX(INDIRECT(AG43),$E43,AZ$28)&lt;=INDEX(INDIRECT(AG43),$E43,$F43)),0,(INDEX(INDIRECT(AG43),$E43,$F43)-INDEX(INDIRECT(AG43),$E43,AZ$28))*(10-INDEX(INDIRECT("times"&amp;AE$2),$F43,AZ$28))/10)</f>
        <v>0</v>
      </c>
      <c r="BA43" s="44">
        <f ca="1">IF(OR(INDEX(INDIRECT("times"&amp;AE$2),$F43,BA$28)&gt;10,INDEX(INDIRECT(AG43),$E43,BA$28)&lt;=INDEX(INDIRECT(AG43),$E43,$F43)),0,(INDEX(INDIRECT(AG43),$E43,$F43)-INDEX(INDIRECT(AG43),$E43,BA$28))*(10-INDEX(INDIRECT("times"&amp;AE$2),$F43,BA$28))/10)</f>
        <v>0</v>
      </c>
      <c r="BB43" s="44">
        <f ca="1">IF(OR(INDEX(INDIRECT("times"&amp;AE$2),$F43,BB$28)&gt;10,INDEX(INDIRECT(AG43),$E43,BB$28)&lt;=INDEX(INDIRECT(AG43),$E43,$F43)),0,(INDEX(INDIRECT(AG43),$E43,$F43)-INDEX(INDIRECT(AG43),$E43,BB$28))*(10-INDEX(INDIRECT("times"&amp;AE$2),$F43,BB$28))/10)</f>
        <v>0</v>
      </c>
      <c r="BC43" s="44">
        <f ca="1">IF(OR(INDEX(INDIRECT("times"&amp;AE$2),$F43,BC$28)&gt;10,INDEX(INDIRECT(AG43),$E43,BC$28)&lt;=INDEX(INDIRECT(AG43),$E43,$F43)),0,(INDEX(INDIRECT(AG43),$E43,$F43)-INDEX(INDIRECT(AG43),$E43,BC$28))*(10-INDEX(INDIRECT("times"&amp;AE$2),$F43,BC$28))/10)</f>
        <v>0</v>
      </c>
      <c r="BD43" s="45">
        <f ca="1">IF(OR(INDEX(INDIRECT("times"&amp;AE$2),$F43,BD$28)&gt;10,INDEX(INDIRECT(AG43),$E43,BD$28)&lt;=INDEX(INDIRECT(AG43),$E43,$F43)),0,(INDEX(INDIRECT(AG43),$E43,$F43)-INDEX(INDIRECT(AG43),$E43,BD$28))*(10-INDEX(INDIRECT("times"&amp;AE$2),$F43,BD$28))/10)</f>
        <v>0</v>
      </c>
      <c r="BE43" s="200">
        <v>1</v>
      </c>
      <c r="BG43" s="17" t="s">
        <v>185</v>
      </c>
      <c r="BH43" s="124">
        <f>BG26</f>
        <v>0</v>
      </c>
      <c r="BI43" s="124" t="str">
        <f>BG27</f>
        <v>lei1834</v>
      </c>
      <c r="BJ43" s="223" t="str">
        <f t="shared" ref="BJ43:BJ84" si="42">"core"&amp;BH43&amp;"_"&amp;BI43</f>
        <v>core0_lei1834</v>
      </c>
      <c r="BK43" s="124">
        <v>1</v>
      </c>
      <c r="BL43" s="32">
        <v>1</v>
      </c>
      <c r="BM43" s="43">
        <f ca="1">IF(OR(INDEX(INDIRECT("times"&amp;BH$2),$F43,BM$28)&gt;10,INDEX(INDIRECT(BJ43),$E43,BM$28)&lt;=INDEX(INDIRECT(BJ43),$E43,$F43)),0,(INDEX(INDIRECT(BJ43),$E43,$F43)-INDEX(INDIRECT(BJ43),$E43,BM$28))*(10-INDEX(INDIRECT("times"&amp;BH$2),$F43,BM$28))/10)</f>
        <v>0</v>
      </c>
      <c r="BN43" s="44">
        <f ca="1">IF(OR(INDEX(INDIRECT("times"&amp;BH$2),$F43,BN$28)&gt;10,INDEX(INDIRECT(BJ43),$E43,BN$28)&lt;=INDEX(INDIRECT(BJ43),$E43,$F43)),0,(INDEX(INDIRECT(BJ43),$E43,$F43)-INDEX(INDIRECT(BJ43),$E43,BN$28))*(10-INDEX(INDIRECT("times"&amp;BH$2),$F43,BN$28))/10)</f>
        <v>0</v>
      </c>
      <c r="BO43" s="44">
        <f ca="1">IF(OR(INDEX(INDIRECT("times"&amp;BH$2),$F43,BO$28)&gt;10,INDEX(INDIRECT(BJ43),$E43,BO$28)&lt;=INDEX(INDIRECT(BJ43),$E43,$F43)),0,(INDEX(INDIRECT(BJ43),$E43,$F43)-INDEX(INDIRECT(BJ43),$E43,BO$28))*(10-INDEX(INDIRECT("times"&amp;BH$2),$F43,BO$28))/10)</f>
        <v>0</v>
      </c>
      <c r="BP43" s="44">
        <f ca="1">IF(OR(INDEX(INDIRECT("times"&amp;BH$2),$F43,BP$28)&gt;10,INDEX(INDIRECT(BJ43),$E43,BP$28)&lt;=INDEX(INDIRECT(BJ43),$E43,$F43)),0,(INDEX(INDIRECT(BJ43),$E43,$F43)-INDEX(INDIRECT(BJ43),$E43,BP$28))*(10-INDEX(INDIRECT("times"&amp;BH$2),$F43,BP$28))/10)</f>
        <v>0</v>
      </c>
      <c r="BQ43" s="44">
        <f ca="1">IF(OR(INDEX(INDIRECT("times"&amp;BH$2),$F43,BQ$28)&gt;10,INDEX(INDIRECT(BJ43),$E43,BQ$28)&lt;=INDEX(INDIRECT(BJ43),$E43,$F43)),0,(INDEX(INDIRECT(BJ43),$E43,$F43)-INDEX(INDIRECT(BJ43),$E43,BQ$28))*(10-INDEX(INDIRECT("times"&amp;BH$2),$F43,BQ$28))/10)</f>
        <v>0</v>
      </c>
      <c r="BR43" s="44">
        <f ca="1">IF(OR(INDEX(INDIRECT("times"&amp;BH$2),$F43,BR$28)&gt;10,INDEX(INDIRECT(BJ43),$E43,BR$28)&lt;=INDEX(INDIRECT(BJ43),$E43,$F43)),0,(INDEX(INDIRECT(BJ43),$E43,$F43)-INDEX(INDIRECT(BJ43),$E43,BR$28))*(10-INDEX(INDIRECT("times"&amp;BH$2),$F43,BR$28))/10)</f>
        <v>0</v>
      </c>
      <c r="BS43" s="44">
        <f ca="1">IF(OR(INDEX(INDIRECT("times"&amp;BH$2),$F43,BS$28)&gt;10,INDEX(INDIRECT(BJ43),$E43,BS$28)&lt;=INDEX(INDIRECT(BJ43),$E43,$F43)),0,(INDEX(INDIRECT(BJ43),$E43,$F43)-INDEX(INDIRECT(BJ43),$E43,BS$28))*(10-INDEX(INDIRECT("times"&amp;BH$2),$F43,BS$28))/10)</f>
        <v>0</v>
      </c>
      <c r="BT43" s="44">
        <f ca="1">IF(OR(INDEX(INDIRECT("times"&amp;BH$2),$F43,BT$28)&gt;10,INDEX(INDIRECT(BJ43),$E43,BT$28)&lt;=INDEX(INDIRECT(BJ43),$E43,$F43)),0,(INDEX(INDIRECT(BJ43),$E43,$F43)-INDEX(INDIRECT(BJ43),$E43,BT$28))*(10-INDEX(INDIRECT("times"&amp;BH$2),$F43,BT$28))/10)</f>
        <v>0</v>
      </c>
      <c r="BU43" s="44">
        <f ca="1">IF(OR(INDEX(INDIRECT("times"&amp;BH$2),$F43,BU$28)&gt;10,INDEX(INDIRECT(BJ43),$E43,BU$28)&lt;=INDEX(INDIRECT(BJ43),$E43,$F43)),0,(INDEX(INDIRECT(BJ43),$E43,$F43)-INDEX(INDIRECT(BJ43),$E43,BU$28))*(10-INDEX(INDIRECT("times"&amp;BH$2),$F43,BU$28))/10)</f>
        <v>0</v>
      </c>
      <c r="BV43" s="44">
        <f ca="1">IF(OR(INDEX(INDIRECT("times"&amp;BH$2),$F43,BV$28)&gt;10,INDEX(INDIRECT(BJ43),$E43,BV$28)&lt;=INDEX(INDIRECT(BJ43),$E43,$F43)),0,(INDEX(INDIRECT(BJ43),$E43,$F43)-INDEX(INDIRECT(BJ43),$E43,BV$28))*(10-INDEX(INDIRECT("times"&amp;BH$2),$F43,BV$28))/10)</f>
        <v>0</v>
      </c>
      <c r="BW43" s="44">
        <f ca="1">IF(OR(INDEX(INDIRECT("times"&amp;BH$2),$F43,BW$28)&gt;10,INDEX(INDIRECT(BJ43),$E43,BW$28)&lt;=INDEX(INDIRECT(BJ43),$E43,$F43)),0,(INDEX(INDIRECT(BJ43),$E43,$F43)-INDEX(INDIRECT(BJ43),$E43,BW$28))*(10-INDEX(INDIRECT("times"&amp;BH$2),$F43,BW$28))/10)</f>
        <v>0</v>
      </c>
      <c r="BX43" s="44">
        <f ca="1">IF(OR(INDEX(INDIRECT("times"&amp;BH$2),$F43,BX$28)&gt;10,INDEX(INDIRECT(BJ43),$E43,BX$28)&lt;=INDEX(INDIRECT(BJ43),$E43,$F43)),0,(INDEX(INDIRECT(BJ43),$E43,$F43)-INDEX(INDIRECT(BJ43),$E43,BX$28))*(10-INDEX(INDIRECT("times"&amp;BH$2),$F43,BX$28))/10)</f>
        <v>0</v>
      </c>
      <c r="BY43" s="44">
        <f ca="1">IF(OR(INDEX(INDIRECT("times"&amp;BH$2),$F43,BY$28)&gt;10,INDEX(INDIRECT(BJ43),$E43,BY$28)&lt;=INDEX(INDIRECT(BJ43),$E43,$F43)),0,(INDEX(INDIRECT(BJ43),$E43,$F43)-INDEX(INDIRECT(BJ43),$E43,BY$28))*(10-INDEX(INDIRECT("times"&amp;BH$2),$F43,BY$28))/10)</f>
        <v>0</v>
      </c>
      <c r="BZ43" s="44">
        <f ca="1">IF(OR(INDEX(INDIRECT("times"&amp;BH$2),$F43,BZ$28)&gt;10,INDEX(INDIRECT(BJ43),$E43,BZ$28)&lt;=INDEX(INDIRECT(BJ43),$E43,$F43)),0,(INDEX(INDIRECT(BJ43),$E43,$F43)-INDEX(INDIRECT(BJ43),$E43,BZ$28))*(10-INDEX(INDIRECT("times"&amp;BH$2),$F43,BZ$28))/10)</f>
        <v>0</v>
      </c>
      <c r="CA43" s="44">
        <f ca="1">IF(OR(INDEX(INDIRECT("times"&amp;BH$2),$F43,CA$28)&gt;10,INDEX(INDIRECT(BJ43),$E43,CA$28)&lt;=INDEX(INDIRECT(BJ43),$E43,$F43)),0,(INDEX(INDIRECT(BJ43),$E43,$F43)-INDEX(INDIRECT(BJ43),$E43,CA$28))*(10-INDEX(INDIRECT("times"&amp;BH$2),$F43,CA$28))/10)</f>
        <v>0</v>
      </c>
      <c r="CB43" s="44">
        <f ca="1">IF(OR(INDEX(INDIRECT("times"&amp;BH$2),$F43,CB$28)&gt;10,INDEX(INDIRECT(BJ43),$E43,CB$28)&lt;=INDEX(INDIRECT(BJ43),$E43,$F43)),0,(INDEX(INDIRECT(BJ43),$E43,$F43)-INDEX(INDIRECT(BJ43),$E43,CB$28))*(10-INDEX(INDIRECT("times"&amp;BH$2),$F43,CB$28))/10)</f>
        <v>0</v>
      </c>
      <c r="CC43" s="44">
        <f ca="1">IF(OR(INDEX(INDIRECT("times"&amp;BH$2),$F43,CC$28)&gt;10,INDEX(INDIRECT(BJ43),$E43,CC$28)&lt;=INDEX(INDIRECT(BJ43),$E43,$F43)),0,(INDEX(INDIRECT(BJ43),$E43,$F43)-INDEX(INDIRECT(BJ43),$E43,CC$28))*(10-INDEX(INDIRECT("times"&amp;BH$2),$F43,CC$28))/10)</f>
        <v>0</v>
      </c>
      <c r="CD43" s="44">
        <f ca="1">IF(OR(INDEX(INDIRECT("times"&amp;BH$2),$F43,CD$28)&gt;10,INDEX(INDIRECT(BJ43),$E43,CD$28)&lt;=INDEX(INDIRECT(BJ43),$E43,$F43)),0,(INDEX(INDIRECT(BJ43),$E43,$F43)-INDEX(INDIRECT(BJ43),$E43,CD$28))*(10-INDEX(INDIRECT("times"&amp;BH$2),$F43,CD$28))/10)</f>
        <v>0</v>
      </c>
      <c r="CE43" s="44">
        <f ca="1">IF(OR(INDEX(INDIRECT("times"&amp;BH$2),$F43,CE$28)&gt;10,INDEX(INDIRECT(BJ43),$E43,CE$28)&lt;=INDEX(INDIRECT(BJ43),$E43,$F43)),0,(INDEX(INDIRECT(BJ43),$E43,$F43)-INDEX(INDIRECT(BJ43),$E43,CE$28))*(10-INDEX(INDIRECT("times"&amp;BH$2),$F43,CE$28))/10)</f>
        <v>0</v>
      </c>
      <c r="CF43" s="44">
        <f ca="1">IF(OR(INDEX(INDIRECT("times"&amp;BH$2),$F43,CF$28)&gt;10,INDEX(INDIRECT(BJ43),$E43,CF$28)&lt;=INDEX(INDIRECT(BJ43),$E43,$F43)),0,(INDEX(INDIRECT(BJ43),$E43,$F43)-INDEX(INDIRECT(BJ43),$E43,CF$28))*(10-INDEX(INDIRECT("times"&amp;BH$2),$F43,CF$28))/10)</f>
        <v>0</v>
      </c>
      <c r="CG43" s="45">
        <f ca="1">IF(OR(INDEX(INDIRECT("times"&amp;BH$2),$F43,CG$28)&gt;10,INDEX(INDIRECT(BJ43),$E43,CG$28)&lt;=INDEX(INDIRECT(BJ43),$E43,$F43)),0,(INDEX(INDIRECT(BJ43),$E43,$F43)-INDEX(INDIRECT(BJ43),$E43,CG$28))*(10-INDEX(INDIRECT("times"&amp;BH$2),$F43,CG$28))/10)</f>
        <v>0</v>
      </c>
      <c r="CH43" s="200">
        <v>1</v>
      </c>
      <c r="CJ43" s="17" t="s">
        <v>185</v>
      </c>
      <c r="CK43" s="124">
        <f>CJ26</f>
        <v>0</v>
      </c>
      <c r="CL43" s="124" t="str">
        <f>CJ27</f>
        <v>work3564</v>
      </c>
      <c r="CM43" s="223" t="str">
        <f t="shared" ref="CM43:CM84" si="43">"core"&amp;CK43&amp;"_"&amp;CL43</f>
        <v>core0_work3564</v>
      </c>
      <c r="CN43" s="124">
        <v>1</v>
      </c>
      <c r="CO43" s="32">
        <v>1</v>
      </c>
      <c r="CP43" s="43">
        <f ca="1">IF(OR(INDEX(INDIRECT("times"&amp;CK$2),$F43,CP$28)&gt;10,INDEX(INDIRECT(CM43),$E43,CP$28)&lt;=INDEX(INDIRECT(CM43),$E43,$F43)),0,(INDEX(INDIRECT(CM43),$E43,$F43)-INDEX(INDIRECT(CM43),$E43,CP$28))*(10-INDEX(INDIRECT("times"&amp;CK$2),$F43,CP$28))/10)</f>
        <v>0</v>
      </c>
      <c r="CQ43" s="44">
        <f ca="1">IF(OR(INDEX(INDIRECT("times"&amp;CK$2),$F43,CQ$28)&gt;10,INDEX(INDIRECT(CM43),$E43,CQ$28)&lt;=INDEX(INDIRECT(CM43),$E43,$F43)),0,(INDEX(INDIRECT(CM43),$E43,$F43)-INDEX(INDIRECT(CM43),$E43,CQ$28))*(10-INDEX(INDIRECT("times"&amp;CK$2),$F43,CQ$28))/10)</f>
        <v>0</v>
      </c>
      <c r="CR43" s="44">
        <f ca="1">IF(OR(INDEX(INDIRECT("times"&amp;CK$2),$F43,CR$28)&gt;10,INDEX(INDIRECT(CM43),$E43,CR$28)&lt;=INDEX(INDIRECT(CM43),$E43,$F43)),0,(INDEX(INDIRECT(CM43),$E43,$F43)-INDEX(INDIRECT(CM43),$E43,CR$28))*(10-INDEX(INDIRECT("times"&amp;CK$2),$F43,CR$28))/10)</f>
        <v>0</v>
      </c>
      <c r="CS43" s="44">
        <f ca="1">IF(OR(INDEX(INDIRECT("times"&amp;CK$2),$F43,CS$28)&gt;10,INDEX(INDIRECT(CM43),$E43,CS$28)&lt;=INDEX(INDIRECT(CM43),$E43,$F43)),0,(INDEX(INDIRECT(CM43),$E43,$F43)-INDEX(INDIRECT(CM43),$E43,CS$28))*(10-INDEX(INDIRECT("times"&amp;CK$2),$F43,CS$28))/10)</f>
        <v>0</v>
      </c>
      <c r="CT43" s="44">
        <f ca="1">IF(OR(INDEX(INDIRECT("times"&amp;CK$2),$F43,CT$28)&gt;10,INDEX(INDIRECT(CM43),$E43,CT$28)&lt;=INDEX(INDIRECT(CM43),$E43,$F43)),0,(INDEX(INDIRECT(CM43),$E43,$F43)-INDEX(INDIRECT(CM43),$E43,CT$28))*(10-INDEX(INDIRECT("times"&amp;CK$2),$F43,CT$28))/10)</f>
        <v>0</v>
      </c>
      <c r="CU43" s="44">
        <f ca="1">IF(OR(INDEX(INDIRECT("times"&amp;CK$2),$F43,CU$28)&gt;10,INDEX(INDIRECT(CM43),$E43,CU$28)&lt;=INDEX(INDIRECT(CM43),$E43,$F43)),0,(INDEX(INDIRECT(CM43),$E43,$F43)-INDEX(INDIRECT(CM43),$E43,CU$28))*(10-INDEX(INDIRECT("times"&amp;CK$2),$F43,CU$28))/10)</f>
        <v>0</v>
      </c>
      <c r="CV43" s="44">
        <f ca="1">IF(OR(INDEX(INDIRECT("times"&amp;CK$2),$F43,CV$28)&gt;10,INDEX(INDIRECT(CM43),$E43,CV$28)&lt;=INDEX(INDIRECT(CM43),$E43,$F43)),0,(INDEX(INDIRECT(CM43),$E43,$F43)-INDEX(INDIRECT(CM43),$E43,CV$28))*(10-INDEX(INDIRECT("times"&amp;CK$2),$F43,CV$28))/10)</f>
        <v>0</v>
      </c>
      <c r="CW43" s="44">
        <f ca="1">IF(OR(INDEX(INDIRECT("times"&amp;CK$2),$F43,CW$28)&gt;10,INDEX(INDIRECT(CM43),$E43,CW$28)&lt;=INDEX(INDIRECT(CM43),$E43,$F43)),0,(INDEX(INDIRECT(CM43),$E43,$F43)-INDEX(INDIRECT(CM43),$E43,CW$28))*(10-INDEX(INDIRECT("times"&amp;CK$2),$F43,CW$28))/10)</f>
        <v>0</v>
      </c>
      <c r="CX43" s="44">
        <f ca="1">IF(OR(INDEX(INDIRECT("times"&amp;CK$2),$F43,CX$28)&gt;10,INDEX(INDIRECT(CM43),$E43,CX$28)&lt;=INDEX(INDIRECT(CM43),$E43,$F43)),0,(INDEX(INDIRECT(CM43),$E43,$F43)-INDEX(INDIRECT(CM43),$E43,CX$28))*(10-INDEX(INDIRECT("times"&amp;CK$2),$F43,CX$28))/10)</f>
        <v>0</v>
      </c>
      <c r="CY43" s="44">
        <f ca="1">IF(OR(INDEX(INDIRECT("times"&amp;CK$2),$F43,CY$28)&gt;10,INDEX(INDIRECT(CM43),$E43,CY$28)&lt;=INDEX(INDIRECT(CM43),$E43,$F43)),0,(INDEX(INDIRECT(CM43),$E43,$F43)-INDEX(INDIRECT(CM43),$E43,CY$28))*(10-INDEX(INDIRECT("times"&amp;CK$2),$F43,CY$28))/10)</f>
        <v>0</v>
      </c>
      <c r="CZ43" s="44">
        <f ca="1">IF(OR(INDEX(INDIRECT("times"&amp;CK$2),$F43,CZ$28)&gt;10,INDEX(INDIRECT(CM43),$E43,CZ$28)&lt;=INDEX(INDIRECT(CM43),$E43,$F43)),0,(INDEX(INDIRECT(CM43),$E43,$F43)-INDEX(INDIRECT(CM43),$E43,CZ$28))*(10-INDEX(INDIRECT("times"&amp;CK$2),$F43,CZ$28))/10)</f>
        <v>0</v>
      </c>
      <c r="DA43" s="44">
        <f ca="1">IF(OR(INDEX(INDIRECT("times"&amp;CK$2),$F43,DA$28)&gt;10,INDEX(INDIRECT(CM43),$E43,DA$28)&lt;=INDEX(INDIRECT(CM43),$E43,$F43)),0,(INDEX(INDIRECT(CM43),$E43,$F43)-INDEX(INDIRECT(CM43),$E43,DA$28))*(10-INDEX(INDIRECT("times"&amp;CK$2),$F43,DA$28))/10)</f>
        <v>0</v>
      </c>
      <c r="DB43" s="44">
        <f ca="1">IF(OR(INDEX(INDIRECT("times"&amp;CK$2),$F43,DB$28)&gt;10,INDEX(INDIRECT(CM43),$E43,DB$28)&lt;=INDEX(INDIRECT(CM43),$E43,$F43)),0,(INDEX(INDIRECT(CM43),$E43,$F43)-INDEX(INDIRECT(CM43),$E43,DB$28))*(10-INDEX(INDIRECT("times"&amp;CK$2),$F43,DB$28))/10)</f>
        <v>0</v>
      </c>
      <c r="DC43" s="44">
        <f ca="1">IF(OR(INDEX(INDIRECT("times"&amp;CK$2),$F43,DC$28)&gt;10,INDEX(INDIRECT(CM43),$E43,DC$28)&lt;=INDEX(INDIRECT(CM43),$E43,$F43)),0,(INDEX(INDIRECT(CM43),$E43,$F43)-INDEX(INDIRECT(CM43),$E43,DC$28))*(10-INDEX(INDIRECT("times"&amp;CK$2),$F43,DC$28))/10)</f>
        <v>0</v>
      </c>
      <c r="DD43" s="44">
        <f ca="1">IF(OR(INDEX(INDIRECT("times"&amp;CK$2),$F43,DD$28)&gt;10,INDEX(INDIRECT(CM43),$E43,DD$28)&lt;=INDEX(INDIRECT(CM43),$E43,$F43)),0,(INDEX(INDIRECT(CM43),$E43,$F43)-INDEX(INDIRECT(CM43),$E43,DD$28))*(10-INDEX(INDIRECT("times"&amp;CK$2),$F43,DD$28))/10)</f>
        <v>0</v>
      </c>
      <c r="DE43" s="44">
        <f ca="1">IF(OR(INDEX(INDIRECT("times"&amp;CK$2),$F43,DE$28)&gt;10,INDEX(INDIRECT(CM43),$E43,DE$28)&lt;=INDEX(INDIRECT(CM43),$E43,$F43)),0,(INDEX(INDIRECT(CM43),$E43,$F43)-INDEX(INDIRECT(CM43),$E43,DE$28))*(10-INDEX(INDIRECT("times"&amp;CK$2),$F43,DE$28))/10)</f>
        <v>0</v>
      </c>
      <c r="DF43" s="44">
        <f ca="1">IF(OR(INDEX(INDIRECT("times"&amp;CK$2),$F43,DF$28)&gt;10,INDEX(INDIRECT(CM43),$E43,DF$28)&lt;=INDEX(INDIRECT(CM43),$E43,$F43)),0,(INDEX(INDIRECT(CM43),$E43,$F43)-INDEX(INDIRECT(CM43),$E43,DF$28))*(10-INDEX(INDIRECT("times"&amp;CK$2),$F43,DF$28))/10)</f>
        <v>0</v>
      </c>
      <c r="DG43" s="44">
        <f ca="1">IF(OR(INDEX(INDIRECT("times"&amp;CK$2),$F43,DG$28)&gt;10,INDEX(INDIRECT(CM43),$E43,DG$28)&lt;=INDEX(INDIRECT(CM43),$E43,$F43)),0,(INDEX(INDIRECT(CM43),$E43,$F43)-INDEX(INDIRECT(CM43),$E43,DG$28))*(10-INDEX(INDIRECT("times"&amp;CK$2),$F43,DG$28))/10)</f>
        <v>0</v>
      </c>
      <c r="DH43" s="44">
        <f ca="1">IF(OR(INDEX(INDIRECT("times"&amp;CK$2),$F43,DH$28)&gt;10,INDEX(INDIRECT(CM43),$E43,DH$28)&lt;=INDEX(INDIRECT(CM43),$E43,$F43)),0,(INDEX(INDIRECT(CM43),$E43,$F43)-INDEX(INDIRECT(CM43),$E43,DH$28))*(10-INDEX(INDIRECT("times"&amp;CK$2),$F43,DH$28))/10)</f>
        <v>0</v>
      </c>
      <c r="DI43" s="44">
        <f ca="1">IF(OR(INDEX(INDIRECT("times"&amp;CK$2),$F43,DI$28)&gt;10,INDEX(INDIRECT(CM43),$E43,DI$28)&lt;=INDEX(INDIRECT(CM43),$E43,$F43)),0,(INDEX(INDIRECT(CM43),$E43,$F43)-INDEX(INDIRECT(CM43),$E43,DI$28))*(10-INDEX(INDIRECT("times"&amp;CK$2),$F43,DI$28))/10)</f>
        <v>0</v>
      </c>
      <c r="DJ43" s="45">
        <f ca="1">IF(OR(INDEX(INDIRECT("times"&amp;CK$2),$F43,DJ$28)&gt;10,INDEX(INDIRECT(CM43),$E43,DJ$28)&lt;=INDEX(INDIRECT(CM43),$E43,$F43)),0,(INDEX(INDIRECT(CM43),$E43,$F43)-INDEX(INDIRECT(CM43),$E43,DJ$28))*(10-INDEX(INDIRECT("times"&amp;CK$2),$F43,DJ$28))/10)</f>
        <v>0</v>
      </c>
      <c r="DK43" s="200">
        <v>1</v>
      </c>
      <c r="DM43" s="17" t="s">
        <v>185</v>
      </c>
      <c r="DN43" s="124">
        <f>DM26</f>
        <v>0</v>
      </c>
      <c r="DO43" s="124" t="str">
        <f>DM27</f>
        <v>shop3564</v>
      </c>
      <c r="DP43" s="223" t="str">
        <f t="shared" ref="DP43:DP84" si="44">"core"&amp;DN43&amp;"_"&amp;DO43</f>
        <v>core0_shop3564</v>
      </c>
      <c r="DQ43" s="124">
        <v>1</v>
      </c>
      <c r="DR43" s="32">
        <v>1</v>
      </c>
      <c r="DS43" s="43">
        <f ca="1">IF(OR(INDEX(INDIRECT("times"&amp;DN$2),$F43,DS$28)&gt;10,INDEX(INDIRECT(DP43),$E43,DS$28)&lt;=INDEX(INDIRECT(DP43),$E43,$F43)),0,(INDEX(INDIRECT(DP43),$E43,$F43)-INDEX(INDIRECT(DP43),$E43,DS$28))*(10-INDEX(INDIRECT("times"&amp;DN$2),$F43,DS$28))/10)</f>
        <v>0</v>
      </c>
      <c r="DT43" s="44">
        <f ca="1">IF(OR(INDEX(INDIRECT("times"&amp;DN$2),$F43,DT$28)&gt;10,INDEX(INDIRECT(DP43),$E43,DT$28)&lt;=INDEX(INDIRECT(DP43),$E43,$F43)),0,(INDEX(INDIRECT(DP43),$E43,$F43)-INDEX(INDIRECT(DP43),$E43,DT$28))*(10-INDEX(INDIRECT("times"&amp;DN$2),$F43,DT$28))/10)</f>
        <v>0</v>
      </c>
      <c r="DU43" s="44">
        <f ca="1">IF(OR(INDEX(INDIRECT("times"&amp;DN$2),$F43,DU$28)&gt;10,INDEX(INDIRECT(DP43),$E43,DU$28)&lt;=INDEX(INDIRECT(DP43),$E43,$F43)),0,(INDEX(INDIRECT(DP43),$E43,$F43)-INDEX(INDIRECT(DP43),$E43,DU$28))*(10-INDEX(INDIRECT("times"&amp;DN$2),$F43,DU$28))/10)</f>
        <v>0</v>
      </c>
      <c r="DV43" s="44">
        <f ca="1">IF(OR(INDEX(INDIRECT("times"&amp;DN$2),$F43,DV$28)&gt;10,INDEX(INDIRECT(DP43),$E43,DV$28)&lt;=INDEX(INDIRECT(DP43),$E43,$F43)),0,(INDEX(INDIRECT(DP43),$E43,$F43)-INDEX(INDIRECT(DP43),$E43,DV$28))*(10-INDEX(INDIRECT("times"&amp;DN$2),$F43,DV$28))/10)</f>
        <v>0</v>
      </c>
      <c r="DW43" s="44">
        <f ca="1">IF(OR(INDEX(INDIRECT("times"&amp;DN$2),$F43,DW$28)&gt;10,INDEX(INDIRECT(DP43),$E43,DW$28)&lt;=INDEX(INDIRECT(DP43),$E43,$F43)),0,(INDEX(INDIRECT(DP43),$E43,$F43)-INDEX(INDIRECT(DP43),$E43,DW$28))*(10-INDEX(INDIRECT("times"&amp;DN$2),$F43,DW$28))/10)</f>
        <v>0</v>
      </c>
      <c r="DX43" s="44">
        <f ca="1">IF(OR(INDEX(INDIRECT("times"&amp;DN$2),$F43,DX$28)&gt;10,INDEX(INDIRECT(DP43),$E43,DX$28)&lt;=INDEX(INDIRECT(DP43),$E43,$F43)),0,(INDEX(INDIRECT(DP43),$E43,$F43)-INDEX(INDIRECT(DP43),$E43,DX$28))*(10-INDEX(INDIRECT("times"&amp;DN$2),$F43,DX$28))/10)</f>
        <v>0</v>
      </c>
      <c r="DY43" s="44">
        <f ca="1">IF(OR(INDEX(INDIRECT("times"&amp;DN$2),$F43,DY$28)&gt;10,INDEX(INDIRECT(DP43),$E43,DY$28)&lt;=INDEX(INDIRECT(DP43),$E43,$F43)),0,(INDEX(INDIRECT(DP43),$E43,$F43)-INDEX(INDIRECT(DP43),$E43,DY$28))*(10-INDEX(INDIRECT("times"&amp;DN$2),$F43,DY$28))/10)</f>
        <v>0</v>
      </c>
      <c r="DZ43" s="44">
        <f ca="1">IF(OR(INDEX(INDIRECT("times"&amp;DN$2),$F43,DZ$28)&gt;10,INDEX(INDIRECT(DP43),$E43,DZ$28)&lt;=INDEX(INDIRECT(DP43),$E43,$F43)),0,(INDEX(INDIRECT(DP43),$E43,$F43)-INDEX(INDIRECT(DP43),$E43,DZ$28))*(10-INDEX(INDIRECT("times"&amp;DN$2),$F43,DZ$28))/10)</f>
        <v>0</v>
      </c>
      <c r="EA43" s="44">
        <f ca="1">IF(OR(INDEX(INDIRECT("times"&amp;DN$2),$F43,EA$28)&gt;10,INDEX(INDIRECT(DP43),$E43,EA$28)&lt;=INDEX(INDIRECT(DP43),$E43,$F43)),0,(INDEX(INDIRECT(DP43),$E43,$F43)-INDEX(INDIRECT(DP43),$E43,EA$28))*(10-INDEX(INDIRECT("times"&amp;DN$2),$F43,EA$28))/10)</f>
        <v>0</v>
      </c>
      <c r="EB43" s="44">
        <f ca="1">IF(OR(INDEX(INDIRECT("times"&amp;DN$2),$F43,EB$28)&gt;10,INDEX(INDIRECT(DP43),$E43,EB$28)&lt;=INDEX(INDIRECT(DP43),$E43,$F43)),0,(INDEX(INDIRECT(DP43),$E43,$F43)-INDEX(INDIRECT(DP43),$E43,EB$28))*(10-INDEX(INDIRECT("times"&amp;DN$2),$F43,EB$28))/10)</f>
        <v>0</v>
      </c>
      <c r="EC43" s="44">
        <f ca="1">IF(OR(INDEX(INDIRECT("times"&amp;DN$2),$F43,EC$28)&gt;10,INDEX(INDIRECT(DP43),$E43,EC$28)&lt;=INDEX(INDIRECT(DP43),$E43,$F43)),0,(INDEX(INDIRECT(DP43),$E43,$F43)-INDEX(INDIRECT(DP43),$E43,EC$28))*(10-INDEX(INDIRECT("times"&amp;DN$2),$F43,EC$28))/10)</f>
        <v>0</v>
      </c>
      <c r="ED43" s="44">
        <f ca="1">IF(OR(INDEX(INDIRECT("times"&amp;DN$2),$F43,ED$28)&gt;10,INDEX(INDIRECT(DP43),$E43,ED$28)&lt;=INDEX(INDIRECT(DP43),$E43,$F43)),0,(INDEX(INDIRECT(DP43),$E43,$F43)-INDEX(INDIRECT(DP43),$E43,ED$28))*(10-INDEX(INDIRECT("times"&amp;DN$2),$F43,ED$28))/10)</f>
        <v>0</v>
      </c>
      <c r="EE43" s="44">
        <f ca="1">IF(OR(INDEX(INDIRECT("times"&amp;DN$2),$F43,EE$28)&gt;10,INDEX(INDIRECT(DP43),$E43,EE$28)&lt;=INDEX(INDIRECT(DP43),$E43,$F43)),0,(INDEX(INDIRECT(DP43),$E43,$F43)-INDEX(INDIRECT(DP43),$E43,EE$28))*(10-INDEX(INDIRECT("times"&amp;DN$2),$F43,EE$28))/10)</f>
        <v>0</v>
      </c>
      <c r="EF43" s="44">
        <f ca="1">IF(OR(INDEX(INDIRECT("times"&amp;DN$2),$F43,EF$28)&gt;10,INDEX(INDIRECT(DP43),$E43,EF$28)&lt;=INDEX(INDIRECT(DP43),$E43,$F43)),0,(INDEX(INDIRECT(DP43),$E43,$F43)-INDEX(INDIRECT(DP43),$E43,EF$28))*(10-INDEX(INDIRECT("times"&amp;DN$2),$F43,EF$28))/10)</f>
        <v>0</v>
      </c>
      <c r="EG43" s="44">
        <f ca="1">IF(OR(INDEX(INDIRECT("times"&amp;DN$2),$F43,EG$28)&gt;10,INDEX(INDIRECT(DP43),$E43,EG$28)&lt;=INDEX(INDIRECT(DP43),$E43,$F43)),0,(INDEX(INDIRECT(DP43),$E43,$F43)-INDEX(INDIRECT(DP43),$E43,EG$28))*(10-INDEX(INDIRECT("times"&amp;DN$2),$F43,EG$28))/10)</f>
        <v>0</v>
      </c>
      <c r="EH43" s="44">
        <f ca="1">IF(OR(INDEX(INDIRECT("times"&amp;DN$2),$F43,EH$28)&gt;10,INDEX(INDIRECT(DP43),$E43,EH$28)&lt;=INDEX(INDIRECT(DP43),$E43,$F43)),0,(INDEX(INDIRECT(DP43),$E43,$F43)-INDEX(INDIRECT(DP43),$E43,EH$28))*(10-INDEX(INDIRECT("times"&amp;DN$2),$F43,EH$28))/10)</f>
        <v>0</v>
      </c>
      <c r="EI43" s="44">
        <f ca="1">IF(OR(INDEX(INDIRECT("times"&amp;DN$2),$F43,EI$28)&gt;10,INDEX(INDIRECT(DP43),$E43,EI$28)&lt;=INDEX(INDIRECT(DP43),$E43,$F43)),0,(INDEX(INDIRECT(DP43),$E43,$F43)-INDEX(INDIRECT(DP43),$E43,EI$28))*(10-INDEX(INDIRECT("times"&amp;DN$2),$F43,EI$28))/10)</f>
        <v>0</v>
      </c>
      <c r="EJ43" s="44">
        <f ca="1">IF(OR(INDEX(INDIRECT("times"&amp;DN$2),$F43,EJ$28)&gt;10,INDEX(INDIRECT(DP43),$E43,EJ$28)&lt;=INDEX(INDIRECT(DP43),$E43,$F43)),0,(INDEX(INDIRECT(DP43),$E43,$F43)-INDEX(INDIRECT(DP43),$E43,EJ$28))*(10-INDEX(INDIRECT("times"&amp;DN$2),$F43,EJ$28))/10)</f>
        <v>0</v>
      </c>
      <c r="EK43" s="44">
        <f ca="1">IF(OR(INDEX(INDIRECT("times"&amp;DN$2),$F43,EK$28)&gt;10,INDEX(INDIRECT(DP43),$E43,EK$28)&lt;=INDEX(INDIRECT(DP43),$E43,$F43)),0,(INDEX(INDIRECT(DP43),$E43,$F43)-INDEX(INDIRECT(DP43),$E43,EK$28))*(10-INDEX(INDIRECT("times"&amp;DN$2),$F43,EK$28))/10)</f>
        <v>0</v>
      </c>
      <c r="EL43" s="44">
        <f ca="1">IF(OR(INDEX(INDIRECT("times"&amp;DN$2),$F43,EL$28)&gt;10,INDEX(INDIRECT(DP43),$E43,EL$28)&lt;=INDEX(INDIRECT(DP43),$E43,$F43)),0,(INDEX(INDIRECT(DP43),$E43,$F43)-INDEX(INDIRECT(DP43),$E43,EL$28))*(10-INDEX(INDIRECT("times"&amp;DN$2),$F43,EL$28))/10)</f>
        <v>0</v>
      </c>
      <c r="EM43" s="45">
        <f ca="1">IF(OR(INDEX(INDIRECT("times"&amp;DN$2),$F43,EM$28)&gt;10,INDEX(INDIRECT(DP43),$E43,EM$28)&lt;=INDEX(INDIRECT(DP43),$E43,$F43)),0,(INDEX(INDIRECT(DP43),$E43,$F43)-INDEX(INDIRECT(DP43),$E43,EM$28))*(10-INDEX(INDIRECT("times"&amp;DN$2),$F43,EM$28))/10)</f>
        <v>0</v>
      </c>
      <c r="EN43" s="200">
        <v>1</v>
      </c>
      <c r="EP43" s="17" t="s">
        <v>185</v>
      </c>
      <c r="EQ43" s="124">
        <f>EP26</f>
        <v>0</v>
      </c>
      <c r="ER43" s="124" t="str">
        <f>EP27</f>
        <v>lei3564</v>
      </c>
      <c r="ES43" s="223" t="str">
        <f t="shared" ref="ES43:ES84" si="45">"core"&amp;EQ43&amp;"_"&amp;ER43</f>
        <v>core0_lei3564</v>
      </c>
      <c r="ET43" s="124">
        <v>1</v>
      </c>
      <c r="EU43" s="32">
        <v>1</v>
      </c>
      <c r="EV43" s="43">
        <f ca="1">IF(OR(INDEX(INDIRECT("times"&amp;EQ$2),$F43,EV$28)&gt;10,INDEX(INDIRECT(ES43),$E43,EV$28)&lt;=INDEX(INDIRECT(ES43),$E43,$F43)),0,(INDEX(INDIRECT(ES43),$E43,$F43)-INDEX(INDIRECT(ES43),$E43,EV$28))*(10-INDEX(INDIRECT("times"&amp;EQ$2),$F43,EV$28))/10)</f>
        <v>0</v>
      </c>
      <c r="EW43" s="44">
        <f ca="1">IF(OR(INDEX(INDIRECT("times"&amp;EQ$2),$F43,EW$28)&gt;10,INDEX(INDIRECT(ES43),$E43,EW$28)&lt;=INDEX(INDIRECT(ES43),$E43,$F43)),0,(INDEX(INDIRECT(ES43),$E43,$F43)-INDEX(INDIRECT(ES43),$E43,EW$28))*(10-INDEX(INDIRECT("times"&amp;EQ$2),$F43,EW$28))/10)</f>
        <v>0</v>
      </c>
      <c r="EX43" s="44">
        <f ca="1">IF(OR(INDEX(INDIRECT("times"&amp;EQ$2),$F43,EX$28)&gt;10,INDEX(INDIRECT(ES43),$E43,EX$28)&lt;=INDEX(INDIRECT(ES43),$E43,$F43)),0,(INDEX(INDIRECT(ES43),$E43,$F43)-INDEX(INDIRECT(ES43),$E43,EX$28))*(10-INDEX(INDIRECT("times"&amp;EQ$2),$F43,EX$28))/10)</f>
        <v>0</v>
      </c>
      <c r="EY43" s="44">
        <f ca="1">IF(OR(INDEX(INDIRECT("times"&amp;EQ$2),$F43,EY$28)&gt;10,INDEX(INDIRECT(ES43),$E43,EY$28)&lt;=INDEX(INDIRECT(ES43),$E43,$F43)),0,(INDEX(INDIRECT(ES43),$E43,$F43)-INDEX(INDIRECT(ES43),$E43,EY$28))*(10-INDEX(INDIRECT("times"&amp;EQ$2),$F43,EY$28))/10)</f>
        <v>0</v>
      </c>
      <c r="EZ43" s="44">
        <f ca="1">IF(OR(INDEX(INDIRECT("times"&amp;EQ$2),$F43,EZ$28)&gt;10,INDEX(INDIRECT(ES43),$E43,EZ$28)&lt;=INDEX(INDIRECT(ES43),$E43,$F43)),0,(INDEX(INDIRECT(ES43),$E43,$F43)-INDEX(INDIRECT(ES43),$E43,EZ$28))*(10-INDEX(INDIRECT("times"&amp;EQ$2),$F43,EZ$28))/10)</f>
        <v>0</v>
      </c>
      <c r="FA43" s="44">
        <f ca="1">IF(OR(INDEX(INDIRECT("times"&amp;EQ$2),$F43,FA$28)&gt;10,INDEX(INDIRECT(ES43),$E43,FA$28)&lt;=INDEX(INDIRECT(ES43),$E43,$F43)),0,(INDEX(INDIRECT(ES43),$E43,$F43)-INDEX(INDIRECT(ES43),$E43,FA$28))*(10-INDEX(INDIRECT("times"&amp;EQ$2),$F43,FA$28))/10)</f>
        <v>0</v>
      </c>
      <c r="FB43" s="44">
        <f ca="1">IF(OR(INDEX(INDIRECT("times"&amp;EQ$2),$F43,FB$28)&gt;10,INDEX(INDIRECT(ES43),$E43,FB$28)&lt;=INDEX(INDIRECT(ES43),$E43,$F43)),0,(INDEX(INDIRECT(ES43),$E43,$F43)-INDEX(INDIRECT(ES43),$E43,FB$28))*(10-INDEX(INDIRECT("times"&amp;EQ$2),$F43,FB$28))/10)</f>
        <v>0</v>
      </c>
      <c r="FC43" s="44">
        <f ca="1">IF(OR(INDEX(INDIRECT("times"&amp;EQ$2),$F43,FC$28)&gt;10,INDEX(INDIRECT(ES43),$E43,FC$28)&lt;=INDEX(INDIRECT(ES43),$E43,$F43)),0,(INDEX(INDIRECT(ES43),$E43,$F43)-INDEX(INDIRECT(ES43),$E43,FC$28))*(10-INDEX(INDIRECT("times"&amp;EQ$2),$F43,FC$28))/10)</f>
        <v>0</v>
      </c>
      <c r="FD43" s="44">
        <f ca="1">IF(OR(INDEX(INDIRECT("times"&amp;EQ$2),$F43,FD$28)&gt;10,INDEX(INDIRECT(ES43),$E43,FD$28)&lt;=INDEX(INDIRECT(ES43),$E43,$F43)),0,(INDEX(INDIRECT(ES43),$E43,$F43)-INDEX(INDIRECT(ES43),$E43,FD$28))*(10-INDEX(INDIRECT("times"&amp;EQ$2),$F43,FD$28))/10)</f>
        <v>0</v>
      </c>
      <c r="FE43" s="44">
        <f ca="1">IF(OR(INDEX(INDIRECT("times"&amp;EQ$2),$F43,FE$28)&gt;10,INDEX(INDIRECT(ES43),$E43,FE$28)&lt;=INDEX(INDIRECT(ES43),$E43,$F43)),0,(INDEX(INDIRECT(ES43),$E43,$F43)-INDEX(INDIRECT(ES43),$E43,FE$28))*(10-INDEX(INDIRECT("times"&amp;EQ$2),$F43,FE$28))/10)</f>
        <v>0</v>
      </c>
      <c r="FF43" s="44">
        <f ca="1">IF(OR(INDEX(INDIRECT("times"&amp;EQ$2),$F43,FF$28)&gt;10,INDEX(INDIRECT(ES43),$E43,FF$28)&lt;=INDEX(INDIRECT(ES43),$E43,$F43)),0,(INDEX(INDIRECT(ES43),$E43,$F43)-INDEX(INDIRECT(ES43),$E43,FF$28))*(10-INDEX(INDIRECT("times"&amp;EQ$2),$F43,FF$28))/10)</f>
        <v>0</v>
      </c>
      <c r="FG43" s="44">
        <f ca="1">IF(OR(INDEX(INDIRECT("times"&amp;EQ$2),$F43,FG$28)&gt;10,INDEX(INDIRECT(ES43),$E43,FG$28)&lt;=INDEX(INDIRECT(ES43),$E43,$F43)),0,(INDEX(INDIRECT(ES43),$E43,$F43)-INDEX(INDIRECT(ES43),$E43,FG$28))*(10-INDEX(INDIRECT("times"&amp;EQ$2),$F43,FG$28))/10)</f>
        <v>0</v>
      </c>
      <c r="FH43" s="44">
        <f ca="1">IF(OR(INDEX(INDIRECT("times"&amp;EQ$2),$F43,FH$28)&gt;10,INDEX(INDIRECT(ES43),$E43,FH$28)&lt;=INDEX(INDIRECT(ES43),$E43,$F43)),0,(INDEX(INDIRECT(ES43),$E43,$F43)-INDEX(INDIRECT(ES43),$E43,FH$28))*(10-INDEX(INDIRECT("times"&amp;EQ$2),$F43,FH$28))/10)</f>
        <v>0</v>
      </c>
      <c r="FI43" s="44">
        <f ca="1">IF(OR(INDEX(INDIRECT("times"&amp;EQ$2),$F43,FI$28)&gt;10,INDEX(INDIRECT(ES43),$E43,FI$28)&lt;=INDEX(INDIRECT(ES43),$E43,$F43)),0,(INDEX(INDIRECT(ES43),$E43,$F43)-INDEX(INDIRECT(ES43),$E43,FI$28))*(10-INDEX(INDIRECT("times"&amp;EQ$2),$F43,FI$28))/10)</f>
        <v>0</v>
      </c>
      <c r="FJ43" s="44">
        <f ca="1">IF(OR(INDEX(INDIRECT("times"&amp;EQ$2),$F43,FJ$28)&gt;10,INDEX(INDIRECT(ES43),$E43,FJ$28)&lt;=INDEX(INDIRECT(ES43),$E43,$F43)),0,(INDEX(INDIRECT(ES43),$E43,$F43)-INDEX(INDIRECT(ES43),$E43,FJ$28))*(10-INDEX(INDIRECT("times"&amp;EQ$2),$F43,FJ$28))/10)</f>
        <v>0</v>
      </c>
      <c r="FK43" s="44">
        <f ca="1">IF(OR(INDEX(INDIRECT("times"&amp;EQ$2),$F43,FK$28)&gt;10,INDEX(INDIRECT(ES43),$E43,FK$28)&lt;=INDEX(INDIRECT(ES43),$E43,$F43)),0,(INDEX(INDIRECT(ES43),$E43,$F43)-INDEX(INDIRECT(ES43),$E43,FK$28))*(10-INDEX(INDIRECT("times"&amp;EQ$2),$F43,FK$28))/10)</f>
        <v>0</v>
      </c>
      <c r="FL43" s="44">
        <f ca="1">IF(OR(INDEX(INDIRECT("times"&amp;EQ$2),$F43,FL$28)&gt;10,INDEX(INDIRECT(ES43),$E43,FL$28)&lt;=INDEX(INDIRECT(ES43),$E43,$F43)),0,(INDEX(INDIRECT(ES43),$E43,$F43)-INDEX(INDIRECT(ES43),$E43,FL$28))*(10-INDEX(INDIRECT("times"&amp;EQ$2),$F43,FL$28))/10)</f>
        <v>0</v>
      </c>
      <c r="FM43" s="44">
        <f ca="1">IF(OR(INDEX(INDIRECT("times"&amp;EQ$2),$F43,FM$28)&gt;10,INDEX(INDIRECT(ES43),$E43,FM$28)&lt;=INDEX(INDIRECT(ES43),$E43,$F43)),0,(INDEX(INDIRECT(ES43),$E43,$F43)-INDEX(INDIRECT(ES43),$E43,FM$28))*(10-INDEX(INDIRECT("times"&amp;EQ$2),$F43,FM$28))/10)</f>
        <v>0</v>
      </c>
      <c r="FN43" s="44">
        <f ca="1">IF(OR(INDEX(INDIRECT("times"&amp;EQ$2),$F43,FN$28)&gt;10,INDEX(INDIRECT(ES43),$E43,FN$28)&lt;=INDEX(INDIRECT(ES43),$E43,$F43)),0,(INDEX(INDIRECT(ES43),$E43,$F43)-INDEX(INDIRECT(ES43),$E43,FN$28))*(10-INDEX(INDIRECT("times"&amp;EQ$2),$F43,FN$28))/10)</f>
        <v>0</v>
      </c>
      <c r="FO43" s="44">
        <f ca="1">IF(OR(INDEX(INDIRECT("times"&amp;EQ$2),$F43,FO$28)&gt;10,INDEX(INDIRECT(ES43),$E43,FO$28)&lt;=INDEX(INDIRECT(ES43),$E43,$F43)),0,(INDEX(INDIRECT(ES43),$E43,$F43)-INDEX(INDIRECT(ES43),$E43,FO$28))*(10-INDEX(INDIRECT("times"&amp;EQ$2),$F43,FO$28))/10)</f>
        <v>0</v>
      </c>
      <c r="FP43" s="45">
        <f ca="1">IF(OR(INDEX(INDIRECT("times"&amp;EQ$2),$F43,FP$28)&gt;10,INDEX(INDIRECT(ES43),$E43,FP$28)&lt;=INDEX(INDIRECT(ES43),$E43,$F43)),0,(INDEX(INDIRECT(ES43),$E43,$F43)-INDEX(INDIRECT(ES43),$E43,FP$28))*(10-INDEX(INDIRECT("times"&amp;EQ$2),$F43,FP$28))/10)</f>
        <v>0</v>
      </c>
      <c r="FQ43" s="200">
        <v>1</v>
      </c>
      <c r="FS43" s="17" t="s">
        <v>185</v>
      </c>
      <c r="FT43" s="124">
        <f>FS26</f>
        <v>0</v>
      </c>
      <c r="FU43" s="124" t="str">
        <f>FS27</f>
        <v>shop65</v>
      </c>
      <c r="FV43" s="223" t="str">
        <f t="shared" ref="FV43:FV84" si="46">"core"&amp;FT43&amp;"_"&amp;FU43</f>
        <v>core0_shop65</v>
      </c>
      <c r="FW43" s="124">
        <v>1</v>
      </c>
      <c r="FX43" s="32">
        <v>1</v>
      </c>
      <c r="FY43" s="43">
        <f ca="1">IF(OR(INDEX(INDIRECT("times"&amp;FT$2),$F43,FY$28)&gt;10,INDEX(INDIRECT(FV43),$E43,FY$28)&lt;=INDEX(INDIRECT(FV43),$E43,$F43)),0,(INDEX(INDIRECT(FV43),$E43,$F43)-INDEX(INDIRECT(FV43),$E43,FY$28))*(10-INDEX(INDIRECT("times"&amp;FT$2),$F43,FY$28))/10)</f>
        <v>0</v>
      </c>
      <c r="FZ43" s="44">
        <f ca="1">IF(OR(INDEX(INDIRECT("times"&amp;FT$2),$F43,FZ$28)&gt;10,INDEX(INDIRECT(FV43),$E43,FZ$28)&lt;=INDEX(INDIRECT(FV43),$E43,$F43)),0,(INDEX(INDIRECT(FV43),$E43,$F43)-INDEX(INDIRECT(FV43),$E43,FZ$28))*(10-INDEX(INDIRECT("times"&amp;FT$2),$F43,FZ$28))/10)</f>
        <v>0</v>
      </c>
      <c r="GA43" s="44">
        <f ca="1">IF(OR(INDEX(INDIRECT("times"&amp;FT$2),$F43,GA$28)&gt;10,INDEX(INDIRECT(FV43),$E43,GA$28)&lt;=INDEX(INDIRECT(FV43),$E43,$F43)),0,(INDEX(INDIRECT(FV43),$E43,$F43)-INDEX(INDIRECT(FV43),$E43,GA$28))*(10-INDEX(INDIRECT("times"&amp;FT$2),$F43,GA$28))/10)</f>
        <v>0</v>
      </c>
      <c r="GB43" s="44">
        <f ca="1">IF(OR(INDEX(INDIRECT("times"&amp;FT$2),$F43,GB$28)&gt;10,INDEX(INDIRECT(FV43),$E43,GB$28)&lt;=INDEX(INDIRECT(FV43),$E43,$F43)),0,(INDEX(INDIRECT(FV43),$E43,$F43)-INDEX(INDIRECT(FV43),$E43,GB$28))*(10-INDEX(INDIRECT("times"&amp;FT$2),$F43,GB$28))/10)</f>
        <v>0</v>
      </c>
      <c r="GC43" s="44">
        <f ca="1">IF(OR(INDEX(INDIRECT("times"&amp;FT$2),$F43,GC$28)&gt;10,INDEX(INDIRECT(FV43),$E43,GC$28)&lt;=INDEX(INDIRECT(FV43),$E43,$F43)),0,(INDEX(INDIRECT(FV43),$E43,$F43)-INDEX(INDIRECT(FV43),$E43,GC$28))*(10-INDEX(INDIRECT("times"&amp;FT$2),$F43,GC$28))/10)</f>
        <v>0</v>
      </c>
      <c r="GD43" s="44">
        <f ca="1">IF(OR(INDEX(INDIRECT("times"&amp;FT$2),$F43,GD$28)&gt;10,INDEX(INDIRECT(FV43),$E43,GD$28)&lt;=INDEX(INDIRECT(FV43),$E43,$F43)),0,(INDEX(INDIRECT(FV43),$E43,$F43)-INDEX(INDIRECT(FV43),$E43,GD$28))*(10-INDEX(INDIRECT("times"&amp;FT$2),$F43,GD$28))/10)</f>
        <v>0</v>
      </c>
      <c r="GE43" s="44">
        <f ca="1">IF(OR(INDEX(INDIRECT("times"&amp;FT$2),$F43,GE$28)&gt;10,INDEX(INDIRECT(FV43),$E43,GE$28)&lt;=INDEX(INDIRECT(FV43),$E43,$F43)),0,(INDEX(INDIRECT(FV43),$E43,$F43)-INDEX(INDIRECT(FV43),$E43,GE$28))*(10-INDEX(INDIRECT("times"&amp;FT$2),$F43,GE$28))/10)</f>
        <v>0</v>
      </c>
      <c r="GF43" s="44">
        <f ca="1">IF(OR(INDEX(INDIRECT("times"&amp;FT$2),$F43,GF$28)&gt;10,INDEX(INDIRECT(FV43),$E43,GF$28)&lt;=INDEX(INDIRECT(FV43),$E43,$F43)),0,(INDEX(INDIRECT(FV43),$E43,$F43)-INDEX(INDIRECT(FV43),$E43,GF$28))*(10-INDEX(INDIRECT("times"&amp;FT$2),$F43,GF$28))/10)</f>
        <v>0</v>
      </c>
      <c r="GG43" s="44">
        <f ca="1">IF(OR(INDEX(INDIRECT("times"&amp;FT$2),$F43,GG$28)&gt;10,INDEX(INDIRECT(FV43),$E43,GG$28)&lt;=INDEX(INDIRECT(FV43),$E43,$F43)),0,(INDEX(INDIRECT(FV43),$E43,$F43)-INDEX(INDIRECT(FV43),$E43,GG$28))*(10-INDEX(INDIRECT("times"&amp;FT$2),$F43,GG$28))/10)</f>
        <v>0</v>
      </c>
      <c r="GH43" s="44">
        <f ca="1">IF(OR(INDEX(INDIRECT("times"&amp;FT$2),$F43,GH$28)&gt;10,INDEX(INDIRECT(FV43),$E43,GH$28)&lt;=INDEX(INDIRECT(FV43),$E43,$F43)),0,(INDEX(INDIRECT(FV43),$E43,$F43)-INDEX(INDIRECT(FV43),$E43,GH$28))*(10-INDEX(INDIRECT("times"&amp;FT$2),$F43,GH$28))/10)</f>
        <v>0</v>
      </c>
      <c r="GI43" s="44">
        <f ca="1">IF(OR(INDEX(INDIRECT("times"&amp;FT$2),$F43,GI$28)&gt;10,INDEX(INDIRECT(FV43),$E43,GI$28)&lt;=INDEX(INDIRECT(FV43),$E43,$F43)),0,(INDEX(INDIRECT(FV43),$E43,$F43)-INDEX(INDIRECT(FV43),$E43,GI$28))*(10-INDEX(INDIRECT("times"&amp;FT$2),$F43,GI$28))/10)</f>
        <v>0</v>
      </c>
      <c r="GJ43" s="44">
        <f ca="1">IF(OR(INDEX(INDIRECT("times"&amp;FT$2),$F43,GJ$28)&gt;10,INDEX(INDIRECT(FV43),$E43,GJ$28)&lt;=INDEX(INDIRECT(FV43),$E43,$F43)),0,(INDEX(INDIRECT(FV43),$E43,$F43)-INDEX(INDIRECT(FV43),$E43,GJ$28))*(10-INDEX(INDIRECT("times"&amp;FT$2),$F43,GJ$28))/10)</f>
        <v>0</v>
      </c>
      <c r="GK43" s="44">
        <f ca="1">IF(OR(INDEX(INDIRECT("times"&amp;FT$2),$F43,GK$28)&gt;10,INDEX(INDIRECT(FV43),$E43,GK$28)&lt;=INDEX(INDIRECT(FV43),$E43,$F43)),0,(INDEX(INDIRECT(FV43),$E43,$F43)-INDEX(INDIRECT(FV43),$E43,GK$28))*(10-INDEX(INDIRECT("times"&amp;FT$2),$F43,GK$28))/10)</f>
        <v>0</v>
      </c>
      <c r="GL43" s="44">
        <f ca="1">IF(OR(INDEX(INDIRECT("times"&amp;FT$2),$F43,GL$28)&gt;10,INDEX(INDIRECT(FV43),$E43,GL$28)&lt;=INDEX(INDIRECT(FV43),$E43,$F43)),0,(INDEX(INDIRECT(FV43),$E43,$F43)-INDEX(INDIRECT(FV43),$E43,GL$28))*(10-INDEX(INDIRECT("times"&amp;FT$2),$F43,GL$28))/10)</f>
        <v>0</v>
      </c>
      <c r="GM43" s="44">
        <f ca="1">IF(OR(INDEX(INDIRECT("times"&amp;FT$2),$F43,GM$28)&gt;10,INDEX(INDIRECT(FV43),$E43,GM$28)&lt;=INDEX(INDIRECT(FV43),$E43,$F43)),0,(INDEX(INDIRECT(FV43),$E43,$F43)-INDEX(INDIRECT(FV43),$E43,GM$28))*(10-INDEX(INDIRECT("times"&amp;FT$2),$F43,GM$28))/10)</f>
        <v>0</v>
      </c>
      <c r="GN43" s="44">
        <f ca="1">IF(OR(INDEX(INDIRECT("times"&amp;FT$2),$F43,GN$28)&gt;10,INDEX(INDIRECT(FV43),$E43,GN$28)&lt;=INDEX(INDIRECT(FV43),$E43,$F43)),0,(INDEX(INDIRECT(FV43),$E43,$F43)-INDEX(INDIRECT(FV43),$E43,GN$28))*(10-INDEX(INDIRECT("times"&amp;FT$2),$F43,GN$28))/10)</f>
        <v>0</v>
      </c>
      <c r="GO43" s="44">
        <f ca="1">IF(OR(INDEX(INDIRECT("times"&amp;FT$2),$F43,GO$28)&gt;10,INDEX(INDIRECT(FV43),$E43,GO$28)&lt;=INDEX(INDIRECT(FV43),$E43,$F43)),0,(INDEX(INDIRECT(FV43),$E43,$F43)-INDEX(INDIRECT(FV43),$E43,GO$28))*(10-INDEX(INDIRECT("times"&amp;FT$2),$F43,GO$28))/10)</f>
        <v>0</v>
      </c>
      <c r="GP43" s="44">
        <f ca="1">IF(OR(INDEX(INDIRECT("times"&amp;FT$2),$F43,GP$28)&gt;10,INDEX(INDIRECT(FV43),$E43,GP$28)&lt;=INDEX(INDIRECT(FV43),$E43,$F43)),0,(INDEX(INDIRECT(FV43),$E43,$F43)-INDEX(INDIRECT(FV43),$E43,GP$28))*(10-INDEX(INDIRECT("times"&amp;FT$2),$F43,GP$28))/10)</f>
        <v>0</v>
      </c>
      <c r="GQ43" s="44">
        <f ca="1">IF(OR(INDEX(INDIRECT("times"&amp;FT$2),$F43,GQ$28)&gt;10,INDEX(INDIRECT(FV43),$E43,GQ$28)&lt;=INDEX(INDIRECT(FV43),$E43,$F43)),0,(INDEX(INDIRECT(FV43),$E43,$F43)-INDEX(INDIRECT(FV43),$E43,GQ$28))*(10-INDEX(INDIRECT("times"&amp;FT$2),$F43,GQ$28))/10)</f>
        <v>0</v>
      </c>
      <c r="GR43" s="44">
        <f ca="1">IF(OR(INDEX(INDIRECT("times"&amp;FT$2),$F43,GR$28)&gt;10,INDEX(INDIRECT(FV43),$E43,GR$28)&lt;=INDEX(INDIRECT(FV43),$E43,$F43)),0,(INDEX(INDIRECT(FV43),$E43,$F43)-INDEX(INDIRECT(FV43),$E43,GR$28))*(10-INDEX(INDIRECT("times"&amp;FT$2),$F43,GR$28))/10)</f>
        <v>0</v>
      </c>
      <c r="GS43" s="45">
        <f ca="1">IF(OR(INDEX(INDIRECT("times"&amp;FT$2),$F43,GS$28)&gt;10,INDEX(INDIRECT(FV43),$E43,GS$28)&lt;=INDEX(INDIRECT(FV43),$E43,$F43)),0,(INDEX(INDIRECT(FV43),$E43,$F43)-INDEX(INDIRECT(FV43),$E43,GS$28))*(10-INDEX(INDIRECT("times"&amp;FT$2),$F43,GS$28))/10)</f>
        <v>0</v>
      </c>
      <c r="GT43" s="200">
        <v>1</v>
      </c>
      <c r="GV43" s="17" t="s">
        <v>185</v>
      </c>
      <c r="GW43" s="124">
        <f>GV26</f>
        <v>0</v>
      </c>
      <c r="GX43" s="124" t="str">
        <f>GV27</f>
        <v>lei65</v>
      </c>
      <c r="GY43" s="223" t="str">
        <f t="shared" ref="GY43:GY84" si="47">"core"&amp;GW43&amp;"_"&amp;GX43</f>
        <v>core0_lei65</v>
      </c>
      <c r="GZ43" s="124">
        <v>1</v>
      </c>
      <c r="HA43" s="32">
        <v>1</v>
      </c>
      <c r="HB43" s="43">
        <f ca="1">IF(OR(INDEX(INDIRECT("times"&amp;GW$2),$F43,HB$28)&gt;10,INDEX(INDIRECT(GY43),$E43,HB$28)&lt;=INDEX(INDIRECT(GY43),$E43,$F43)),0,(INDEX(INDIRECT(GY43),$E43,$F43)-INDEX(INDIRECT(GY43),$E43,HB$28))*(10-INDEX(INDIRECT("times"&amp;GW$2),$F43,HB$28))/10)</f>
        <v>0</v>
      </c>
      <c r="HC43" s="44">
        <f ca="1">IF(OR(INDEX(INDIRECT("times"&amp;GW$2),$F43,HC$28)&gt;10,INDEX(INDIRECT(GY43),$E43,HC$28)&lt;=INDEX(INDIRECT(GY43),$E43,$F43)),0,(INDEX(INDIRECT(GY43),$E43,$F43)-INDEX(INDIRECT(GY43),$E43,HC$28))*(10-INDEX(INDIRECT("times"&amp;GW$2),$F43,HC$28))/10)</f>
        <v>0</v>
      </c>
      <c r="HD43" s="44">
        <f ca="1">IF(OR(INDEX(INDIRECT("times"&amp;GW$2),$F43,HD$28)&gt;10,INDEX(INDIRECT(GY43),$E43,HD$28)&lt;=INDEX(INDIRECT(GY43),$E43,$F43)),0,(INDEX(INDIRECT(GY43),$E43,$F43)-INDEX(INDIRECT(GY43),$E43,HD$28))*(10-INDEX(INDIRECT("times"&amp;GW$2),$F43,HD$28))/10)</f>
        <v>0</v>
      </c>
      <c r="HE43" s="44">
        <f ca="1">IF(OR(INDEX(INDIRECT("times"&amp;GW$2),$F43,HE$28)&gt;10,INDEX(INDIRECT(GY43),$E43,HE$28)&lt;=INDEX(INDIRECT(GY43),$E43,$F43)),0,(INDEX(INDIRECT(GY43),$E43,$F43)-INDEX(INDIRECT(GY43),$E43,HE$28))*(10-INDEX(INDIRECT("times"&amp;GW$2),$F43,HE$28))/10)</f>
        <v>0</v>
      </c>
      <c r="HF43" s="44">
        <f ca="1">IF(OR(INDEX(INDIRECT("times"&amp;GW$2),$F43,HF$28)&gt;10,INDEX(INDIRECT(GY43),$E43,HF$28)&lt;=INDEX(INDIRECT(GY43),$E43,$F43)),0,(INDEX(INDIRECT(GY43),$E43,$F43)-INDEX(INDIRECT(GY43),$E43,HF$28))*(10-INDEX(INDIRECT("times"&amp;GW$2),$F43,HF$28))/10)</f>
        <v>0</v>
      </c>
      <c r="HG43" s="44">
        <f ca="1">IF(OR(INDEX(INDIRECT("times"&amp;GW$2),$F43,HG$28)&gt;10,INDEX(INDIRECT(GY43),$E43,HG$28)&lt;=INDEX(INDIRECT(GY43),$E43,$F43)),0,(INDEX(INDIRECT(GY43),$E43,$F43)-INDEX(INDIRECT(GY43),$E43,HG$28))*(10-INDEX(INDIRECT("times"&amp;GW$2),$F43,HG$28))/10)</f>
        <v>0</v>
      </c>
      <c r="HH43" s="44">
        <f ca="1">IF(OR(INDEX(INDIRECT("times"&amp;GW$2),$F43,HH$28)&gt;10,INDEX(INDIRECT(GY43),$E43,HH$28)&lt;=INDEX(INDIRECT(GY43),$E43,$F43)),0,(INDEX(INDIRECT(GY43),$E43,$F43)-INDEX(INDIRECT(GY43),$E43,HH$28))*(10-INDEX(INDIRECT("times"&amp;GW$2),$F43,HH$28))/10)</f>
        <v>0</v>
      </c>
      <c r="HI43" s="44">
        <f ca="1">IF(OR(INDEX(INDIRECT("times"&amp;GW$2),$F43,HI$28)&gt;10,INDEX(INDIRECT(GY43),$E43,HI$28)&lt;=INDEX(INDIRECT(GY43),$E43,$F43)),0,(INDEX(INDIRECT(GY43),$E43,$F43)-INDEX(INDIRECT(GY43),$E43,HI$28))*(10-INDEX(INDIRECT("times"&amp;GW$2),$F43,HI$28))/10)</f>
        <v>0</v>
      </c>
      <c r="HJ43" s="44">
        <f ca="1">IF(OR(INDEX(INDIRECT("times"&amp;GW$2),$F43,HJ$28)&gt;10,INDEX(INDIRECT(GY43),$E43,HJ$28)&lt;=INDEX(INDIRECT(GY43),$E43,$F43)),0,(INDEX(INDIRECT(GY43),$E43,$F43)-INDEX(INDIRECT(GY43),$E43,HJ$28))*(10-INDEX(INDIRECT("times"&amp;GW$2),$F43,HJ$28))/10)</f>
        <v>0</v>
      </c>
      <c r="HK43" s="44">
        <f ca="1">IF(OR(INDEX(INDIRECT("times"&amp;GW$2),$F43,HK$28)&gt;10,INDEX(INDIRECT(GY43),$E43,HK$28)&lt;=INDEX(INDIRECT(GY43),$E43,$F43)),0,(INDEX(INDIRECT(GY43),$E43,$F43)-INDEX(INDIRECT(GY43),$E43,HK$28))*(10-INDEX(INDIRECT("times"&amp;GW$2),$F43,HK$28))/10)</f>
        <v>0</v>
      </c>
      <c r="HL43" s="44">
        <f ca="1">IF(OR(INDEX(INDIRECT("times"&amp;GW$2),$F43,HL$28)&gt;10,INDEX(INDIRECT(GY43),$E43,HL$28)&lt;=INDEX(INDIRECT(GY43),$E43,$F43)),0,(INDEX(INDIRECT(GY43),$E43,$F43)-INDEX(INDIRECT(GY43),$E43,HL$28))*(10-INDEX(INDIRECT("times"&amp;GW$2),$F43,HL$28))/10)</f>
        <v>0</v>
      </c>
      <c r="HM43" s="44">
        <f ca="1">IF(OR(INDEX(INDIRECT("times"&amp;GW$2),$F43,HM$28)&gt;10,INDEX(INDIRECT(GY43),$E43,HM$28)&lt;=INDEX(INDIRECT(GY43),$E43,$F43)),0,(INDEX(INDIRECT(GY43),$E43,$F43)-INDEX(INDIRECT(GY43),$E43,HM$28))*(10-INDEX(INDIRECT("times"&amp;GW$2),$F43,HM$28))/10)</f>
        <v>0</v>
      </c>
      <c r="HN43" s="44">
        <f ca="1">IF(OR(INDEX(INDIRECT("times"&amp;GW$2),$F43,HN$28)&gt;10,INDEX(INDIRECT(GY43),$E43,HN$28)&lt;=INDEX(INDIRECT(GY43),$E43,$F43)),0,(INDEX(INDIRECT(GY43),$E43,$F43)-INDEX(INDIRECT(GY43),$E43,HN$28))*(10-INDEX(INDIRECT("times"&amp;GW$2),$F43,HN$28))/10)</f>
        <v>0</v>
      </c>
      <c r="HO43" s="44">
        <f ca="1">IF(OR(INDEX(INDIRECT("times"&amp;GW$2),$F43,HO$28)&gt;10,INDEX(INDIRECT(GY43),$E43,HO$28)&lt;=INDEX(INDIRECT(GY43),$E43,$F43)),0,(INDEX(INDIRECT(GY43),$E43,$F43)-INDEX(INDIRECT(GY43),$E43,HO$28))*(10-INDEX(INDIRECT("times"&amp;GW$2),$F43,HO$28))/10)</f>
        <v>0</v>
      </c>
      <c r="HP43" s="44">
        <f ca="1">IF(OR(INDEX(INDIRECT("times"&amp;GW$2),$F43,HP$28)&gt;10,INDEX(INDIRECT(GY43),$E43,HP$28)&lt;=INDEX(INDIRECT(GY43),$E43,$F43)),0,(INDEX(INDIRECT(GY43),$E43,$F43)-INDEX(INDIRECT(GY43),$E43,HP$28))*(10-INDEX(INDIRECT("times"&amp;GW$2),$F43,HP$28))/10)</f>
        <v>0</v>
      </c>
      <c r="HQ43" s="44">
        <f ca="1">IF(OR(INDEX(INDIRECT("times"&amp;GW$2),$F43,HQ$28)&gt;10,INDEX(INDIRECT(GY43),$E43,HQ$28)&lt;=INDEX(INDIRECT(GY43),$E43,$F43)),0,(INDEX(INDIRECT(GY43),$E43,$F43)-INDEX(INDIRECT(GY43),$E43,HQ$28))*(10-INDEX(INDIRECT("times"&amp;GW$2),$F43,HQ$28))/10)</f>
        <v>0</v>
      </c>
      <c r="HR43" s="44">
        <f ca="1">IF(OR(INDEX(INDIRECT("times"&amp;GW$2),$F43,HR$28)&gt;10,INDEX(INDIRECT(GY43),$E43,HR$28)&lt;=INDEX(INDIRECT(GY43),$E43,$F43)),0,(INDEX(INDIRECT(GY43),$E43,$F43)-INDEX(INDIRECT(GY43),$E43,HR$28))*(10-INDEX(INDIRECT("times"&amp;GW$2),$F43,HR$28))/10)</f>
        <v>0</v>
      </c>
      <c r="HS43" s="44">
        <f ca="1">IF(OR(INDEX(INDIRECT("times"&amp;GW$2),$F43,HS$28)&gt;10,INDEX(INDIRECT(GY43),$E43,HS$28)&lt;=INDEX(INDIRECT(GY43),$E43,$F43)),0,(INDEX(INDIRECT(GY43),$E43,$F43)-INDEX(INDIRECT(GY43),$E43,HS$28))*(10-INDEX(INDIRECT("times"&amp;GW$2),$F43,HS$28))/10)</f>
        <v>0</v>
      </c>
      <c r="HT43" s="44">
        <f ca="1">IF(OR(INDEX(INDIRECT("times"&amp;GW$2),$F43,HT$28)&gt;10,INDEX(INDIRECT(GY43),$E43,HT$28)&lt;=INDEX(INDIRECT(GY43),$E43,$F43)),0,(INDEX(INDIRECT(GY43),$E43,$F43)-INDEX(INDIRECT(GY43),$E43,HT$28))*(10-INDEX(INDIRECT("times"&amp;GW$2),$F43,HT$28))/10)</f>
        <v>0</v>
      </c>
      <c r="HU43" s="44">
        <f ca="1">IF(OR(INDEX(INDIRECT("times"&amp;GW$2),$F43,HU$28)&gt;10,INDEX(INDIRECT(GY43),$E43,HU$28)&lt;=INDEX(INDIRECT(GY43),$E43,$F43)),0,(INDEX(INDIRECT(GY43),$E43,$F43)-INDEX(INDIRECT(GY43),$E43,HU$28))*(10-INDEX(INDIRECT("times"&amp;GW$2),$F43,HU$28))/10)</f>
        <v>0</v>
      </c>
      <c r="HV43" s="45">
        <f ca="1">IF(OR(INDEX(INDIRECT("times"&amp;GW$2),$F43,HV$28)&gt;10,INDEX(INDIRECT(GY43),$E43,HV$28)&lt;=INDEX(INDIRECT(GY43),$E43,$F43)),0,(INDEX(INDIRECT(GY43),$E43,$F43)-INDEX(INDIRECT(GY43),$E43,HV$28))*(10-INDEX(INDIRECT("times"&amp;GW$2),$F43,HV$28))/10)</f>
        <v>0</v>
      </c>
      <c r="HW43" s="200">
        <v>1</v>
      </c>
    </row>
    <row r="44" spans="1:231" ht="15">
      <c r="A44" s="18" t="s">
        <v>190</v>
      </c>
      <c r="B44" s="122">
        <f>A26</f>
        <v>0</v>
      </c>
      <c r="C44" s="122" t="str">
        <f>A27</f>
        <v>work1834</v>
      </c>
      <c r="D44" s="210" t="str">
        <f t="shared" si="40"/>
        <v>core0_work1834</v>
      </c>
      <c r="E44" s="122">
        <v>1</v>
      </c>
      <c r="F44" s="33">
        <v>2</v>
      </c>
      <c r="G44" s="46">
        <f ca="1">IF(OR(INDEX(INDIRECT("times"&amp;B$2),$F44,G$28)&gt;10,INDEX(INDIRECT(D44),$E44,G$28)&lt;=INDEX(INDIRECT(D44),$E44,$F44)),0,(INDEX(INDIRECT(D44),$E44,$F44)-INDEX(INDIRECT(D44),$E44,G$28))*(10-INDEX(INDIRECT("times"&amp;B$2),$F44,G$28))/10)</f>
        <v>0</v>
      </c>
      <c r="H44" s="47">
        <f ca="1">IF(OR(INDEX(INDIRECT("times"&amp;B$2),$F44,H$28)&gt;10,INDEX(INDIRECT(D44),$E44,H$28)&lt;=INDEX(INDIRECT(D44),$E44,$F44)),0,(INDEX(INDIRECT(D44),$E44,$F44)-INDEX(INDIRECT(D44),$E44,H$28))*(10-INDEX(INDIRECT("times"&amp;B$2),$F44,H$28))/10)</f>
        <v>0</v>
      </c>
      <c r="I44" s="47">
        <f ca="1">IF(OR(INDEX(INDIRECT("times"&amp;B$2),$F44,I$28)&gt;10,INDEX(INDIRECT(D44),$E44,I$28)&lt;=INDEX(INDIRECT(D44),$E44,$F44)),0,(INDEX(INDIRECT(D44),$E44,$F44)-INDEX(INDIRECT(D44),$E44,I$28))*(10-INDEX(INDIRECT("times"&amp;B$2),$F44,I$28))/10)</f>
        <v>0</v>
      </c>
      <c r="J44" s="47">
        <f ca="1">IF(OR(INDEX(INDIRECT("times"&amp;B$2),$F44,J$28)&gt;10,INDEX(INDIRECT(D44),$E44,J$28)&lt;=INDEX(INDIRECT(D44),$E44,$F44)),0,(INDEX(INDIRECT(D44),$E44,$F44)-INDEX(INDIRECT(D44),$E44,J$28))*(10-INDEX(INDIRECT("times"&amp;B$2),$F44,J$28))/10)</f>
        <v>0</v>
      </c>
      <c r="K44" s="47">
        <f ca="1">IF(OR(INDEX(INDIRECT("times"&amp;B$2),$F44,K$28)&gt;10,INDEX(INDIRECT(D44),$E44,K$28)&lt;=INDEX(INDIRECT(D44),$E44,$F44)),0,(INDEX(INDIRECT(D44),$E44,$F44)-INDEX(INDIRECT(D44),$E44,K$28))*(10-INDEX(INDIRECT("times"&amp;B$2),$F44,K$28))/10)</f>
        <v>0</v>
      </c>
      <c r="L44" s="47">
        <f ca="1">IF(OR(INDEX(INDIRECT("times"&amp;B$2),$F44,L$28)&gt;10,INDEX(INDIRECT(D44),$E44,L$28)&lt;=INDEX(INDIRECT(D44),$E44,$F44)),0,(INDEX(INDIRECT(D44),$E44,$F44)-INDEX(INDIRECT(D44),$E44,L$28))*(10-INDEX(INDIRECT("times"&amp;B$2),$F44,L$28))/10)</f>
        <v>0</v>
      </c>
      <c r="M44" s="47">
        <f ca="1">IF(OR(INDEX(INDIRECT("times"&amp;B$2),$F44,M$28)&gt;10,INDEX(INDIRECT(D44),$E44,M$28)&lt;=INDEX(INDIRECT(D44),$E44,$F44)),0,(INDEX(INDIRECT(D44),$E44,$F44)-INDEX(INDIRECT(D44),$E44,M$28))*(10-INDEX(INDIRECT("times"&amp;B$2),$F44,M$28))/10)</f>
        <v>0</v>
      </c>
      <c r="N44" s="47">
        <f ca="1">IF(OR(INDEX(INDIRECT("times"&amp;B$2),$F44,N$28)&gt;10,INDEX(INDIRECT(D44),$E44,N$28)&lt;=INDEX(INDIRECT(D44),$E44,$F44)),0,(INDEX(INDIRECT(D44),$E44,$F44)-INDEX(INDIRECT(D44),$E44,N$28))*(10-INDEX(INDIRECT("times"&amp;B$2),$F44,N$28))/10)</f>
        <v>0</v>
      </c>
      <c r="O44" s="47">
        <f ca="1">IF(OR(INDEX(INDIRECT("times"&amp;B$2),$F44,O$28)&gt;10,INDEX(INDIRECT(D44),$E44,O$28)&lt;=INDEX(INDIRECT(D44),$E44,$F44)),0,(INDEX(INDIRECT(D44),$E44,$F44)-INDEX(INDIRECT(D44),$E44,O$28))*(10-INDEX(INDIRECT("times"&amp;B$2),$F44,O$28))/10)</f>
        <v>0</v>
      </c>
      <c r="P44" s="47">
        <f ca="1">IF(OR(INDEX(INDIRECT("times"&amp;B$2),$F44,P$28)&gt;10,INDEX(INDIRECT(D44),$E44,P$28)&lt;=INDEX(INDIRECT(D44),$E44,$F44)),0,(INDEX(INDIRECT(D44),$E44,$F44)-INDEX(INDIRECT(D44),$E44,P$28))*(10-INDEX(INDIRECT("times"&amp;B$2),$F44,P$28))/10)</f>
        <v>0</v>
      </c>
      <c r="Q44" s="47">
        <f ca="1">IF(OR(INDEX(INDIRECT("times"&amp;B$2),$F44,Q$28)&gt;10,INDEX(INDIRECT(D44),$E44,Q$28)&lt;=INDEX(INDIRECT(D44),$E44,$F44)),0,(INDEX(INDIRECT(D44),$E44,$F44)-INDEX(INDIRECT(D44),$E44,Q$28))*(10-INDEX(INDIRECT("times"&amp;B$2),$F44,Q$28))/10)</f>
        <v>0</v>
      </c>
      <c r="R44" s="47">
        <f ca="1">IF(OR(INDEX(INDIRECT("times"&amp;B$2),$F44,R$28)&gt;10,INDEX(INDIRECT(D44),$E44,R$28)&lt;=INDEX(INDIRECT(D44),$E44,$F44)),0,(INDEX(INDIRECT(D44),$E44,$F44)-INDEX(INDIRECT(D44),$E44,R$28))*(10-INDEX(INDIRECT("times"&amp;B$2),$F44,R$28))/10)</f>
        <v>0</v>
      </c>
      <c r="S44" s="47">
        <f ca="1">IF(OR(INDEX(INDIRECT("times"&amp;B$2),$F44,S$28)&gt;10,INDEX(INDIRECT(D44),$E44,S$28)&lt;=INDEX(INDIRECT(D44),$E44,$F44)),0,(INDEX(INDIRECT(D44),$E44,$F44)-INDEX(INDIRECT(D44),$E44,S$28))*(10-INDEX(INDIRECT("times"&amp;B$2),$F44,S$28))/10)</f>
        <v>0</v>
      </c>
      <c r="T44" s="47">
        <f ca="1">IF(OR(INDEX(INDIRECT("times"&amp;B$2),$F44,T$28)&gt;10,INDEX(INDIRECT(D44),$E44,T$28)&lt;=INDEX(INDIRECT(D44),$E44,$F44)),0,(INDEX(INDIRECT(D44),$E44,$F44)-INDEX(INDIRECT(D44),$E44,T$28))*(10-INDEX(INDIRECT("times"&amp;B$2),$F44,T$28))/10)</f>
        <v>0</v>
      </c>
      <c r="U44" s="47">
        <f ca="1">IF(OR(INDEX(INDIRECT("times"&amp;B$2),$F44,U$28)&gt;10,INDEX(INDIRECT(D44),$E44,U$28)&lt;=INDEX(INDIRECT(D44),$E44,$F44)),0,(INDEX(INDIRECT(D44),$E44,$F44)-INDEX(INDIRECT(D44),$E44,U$28))*(10-INDEX(INDIRECT("times"&amp;B$2),$F44,U$28))/10)</f>
        <v>0</v>
      </c>
      <c r="V44" s="47">
        <f ca="1">IF(OR(INDEX(INDIRECT("times"&amp;B$2),$F44,V$28)&gt;10,INDEX(INDIRECT(D44),$E44,V$28)&lt;=INDEX(INDIRECT(D44),$E44,$F44)),0,(INDEX(INDIRECT(D44),$E44,$F44)-INDEX(INDIRECT(D44),$E44,V$28))*(10-INDEX(INDIRECT("times"&amp;B$2),$F44,V$28))/10)</f>
        <v>0</v>
      </c>
      <c r="W44" s="47">
        <f ca="1">IF(OR(INDEX(INDIRECT("times"&amp;B$2),$F44,W$28)&gt;10,INDEX(INDIRECT(D44),$E44,W$28)&lt;=INDEX(INDIRECT(D44),$E44,$F44)),0,(INDEX(INDIRECT(D44),$E44,$F44)-INDEX(INDIRECT(D44),$E44,W$28))*(10-INDEX(INDIRECT("times"&amp;B$2),$F44,W$28))/10)</f>
        <v>0</v>
      </c>
      <c r="X44" s="47">
        <f ca="1">IF(OR(INDEX(INDIRECT("times"&amp;B$2),$F44,X$28)&gt;10,INDEX(INDIRECT(D44),$E44,X$28)&lt;=INDEX(INDIRECT(D44),$E44,$F44)),0,(INDEX(INDIRECT(D44),$E44,$F44)-INDEX(INDIRECT(D44),$E44,X$28))*(10-INDEX(INDIRECT("times"&amp;B$2),$F44,X$28))/10)</f>
        <v>0</v>
      </c>
      <c r="Y44" s="47">
        <f ca="1">IF(OR(INDEX(INDIRECT("times"&amp;B$2),$F44,Y$28)&gt;10,INDEX(INDIRECT(D44),$E44,Y$28)&lt;=INDEX(INDIRECT(D44),$E44,$F44)),0,(INDEX(INDIRECT(D44),$E44,$F44)-INDEX(INDIRECT(D44),$E44,Y$28))*(10-INDEX(INDIRECT("times"&amp;B$2),$F44,Y$28))/10)</f>
        <v>0</v>
      </c>
      <c r="Z44" s="47">
        <f ca="1">IF(OR(INDEX(INDIRECT("times"&amp;B$2),$F44,Z$28)&gt;10,INDEX(INDIRECT(D44),$E44,Z$28)&lt;=INDEX(INDIRECT(D44),$E44,$F44)),0,(INDEX(INDIRECT(D44),$E44,$F44)-INDEX(INDIRECT(D44),$E44,Z$28))*(10-INDEX(INDIRECT("times"&amp;B$2),$F44,Z$28))/10)</f>
        <v>0</v>
      </c>
      <c r="AA44" s="48">
        <f ca="1">IF(OR(INDEX(INDIRECT("times"&amp;B$2),$F44,AA$28)&gt;10,INDEX(INDIRECT(D44),$E44,AA$28)&lt;=INDEX(INDIRECT(D44),$E44,$F44)),0,(INDEX(INDIRECT(D44),$E44,$F44)-INDEX(INDIRECT(D44),$E44,AA$28))*(10-INDEX(INDIRECT("times"&amp;B$2),$F44,AA$28))/10)</f>
        <v>0</v>
      </c>
      <c r="AB44" s="201">
        <v>2</v>
      </c>
      <c r="AD44" s="18" t="s">
        <v>190</v>
      </c>
      <c r="AE44" s="122">
        <f>AD26</f>
        <v>0</v>
      </c>
      <c r="AF44" s="122" t="str">
        <f>AD27</f>
        <v>shop1834</v>
      </c>
      <c r="AG44" s="210" t="str">
        <f t="shared" si="41"/>
        <v>core0_shop1834</v>
      </c>
      <c r="AH44" s="122">
        <v>1</v>
      </c>
      <c r="AI44" s="33">
        <v>2</v>
      </c>
      <c r="AJ44" s="46">
        <f ca="1">IF(OR(INDEX(INDIRECT("times"&amp;AE$2),$F44,AJ$28)&gt;10,INDEX(INDIRECT(AG44),$E44,AJ$28)&lt;=INDEX(INDIRECT(AG44),$E44,$F44)),0,(INDEX(INDIRECT(AG44),$E44,$F44)-INDEX(INDIRECT(AG44),$E44,AJ$28))*(10-INDEX(INDIRECT("times"&amp;AE$2),$F44,AJ$28))/10)</f>
        <v>0</v>
      </c>
      <c r="AK44" s="47">
        <f ca="1">IF(OR(INDEX(INDIRECT("times"&amp;AE$2),$F44,AK$28)&gt;10,INDEX(INDIRECT(AG44),$E44,AK$28)&lt;=INDEX(INDIRECT(AG44),$E44,$F44)),0,(INDEX(INDIRECT(AG44),$E44,$F44)-INDEX(INDIRECT(AG44),$E44,AK$28))*(10-INDEX(INDIRECT("times"&amp;AE$2),$F44,AK$28))/10)</f>
        <v>0</v>
      </c>
      <c r="AL44" s="47">
        <f ca="1">IF(OR(INDEX(INDIRECT("times"&amp;AE$2),$F44,AL$28)&gt;10,INDEX(INDIRECT(AG44),$E44,AL$28)&lt;=INDEX(INDIRECT(AG44),$E44,$F44)),0,(INDEX(INDIRECT(AG44),$E44,$F44)-INDEX(INDIRECT(AG44),$E44,AL$28))*(10-INDEX(INDIRECT("times"&amp;AE$2),$F44,AL$28))/10)</f>
        <v>0</v>
      </c>
      <c r="AM44" s="47">
        <f ca="1">IF(OR(INDEX(INDIRECT("times"&amp;AE$2),$F44,AM$28)&gt;10,INDEX(INDIRECT(AG44),$E44,AM$28)&lt;=INDEX(INDIRECT(AG44),$E44,$F44)),0,(INDEX(INDIRECT(AG44),$E44,$F44)-INDEX(INDIRECT(AG44),$E44,AM$28))*(10-INDEX(INDIRECT("times"&amp;AE$2),$F44,AM$28))/10)</f>
        <v>0</v>
      </c>
      <c r="AN44" s="47">
        <f ca="1">IF(OR(INDEX(INDIRECT("times"&amp;AE$2),$F44,AN$28)&gt;10,INDEX(INDIRECT(AG44),$E44,AN$28)&lt;=INDEX(INDIRECT(AG44),$E44,$F44)),0,(INDEX(INDIRECT(AG44),$E44,$F44)-INDEX(INDIRECT(AG44),$E44,AN$28))*(10-INDEX(INDIRECT("times"&amp;AE$2),$F44,AN$28))/10)</f>
        <v>0</v>
      </c>
      <c r="AO44" s="47">
        <f ca="1">IF(OR(INDEX(INDIRECT("times"&amp;AE$2),$F44,AO$28)&gt;10,INDEX(INDIRECT(AG44),$E44,AO$28)&lt;=INDEX(INDIRECT(AG44),$E44,$F44)),0,(INDEX(INDIRECT(AG44),$E44,$F44)-INDEX(INDIRECT(AG44),$E44,AO$28))*(10-INDEX(INDIRECT("times"&amp;AE$2),$F44,AO$28))/10)</f>
        <v>0</v>
      </c>
      <c r="AP44" s="47">
        <f ca="1">IF(OR(INDEX(INDIRECT("times"&amp;AE$2),$F44,AP$28)&gt;10,INDEX(INDIRECT(AG44),$E44,AP$28)&lt;=INDEX(INDIRECT(AG44),$E44,$F44)),0,(INDEX(INDIRECT(AG44),$E44,$F44)-INDEX(INDIRECT(AG44),$E44,AP$28))*(10-INDEX(INDIRECT("times"&amp;AE$2),$F44,AP$28))/10)</f>
        <v>0</v>
      </c>
      <c r="AQ44" s="47">
        <f ca="1">IF(OR(INDEX(INDIRECT("times"&amp;AE$2),$F44,AQ$28)&gt;10,INDEX(INDIRECT(AG44),$E44,AQ$28)&lt;=INDEX(INDIRECT(AG44),$E44,$F44)),0,(INDEX(INDIRECT(AG44),$E44,$F44)-INDEX(INDIRECT(AG44),$E44,AQ$28))*(10-INDEX(INDIRECT("times"&amp;AE$2),$F44,AQ$28))/10)</f>
        <v>0</v>
      </c>
      <c r="AR44" s="47">
        <f ca="1">IF(OR(INDEX(INDIRECT("times"&amp;AE$2),$F44,AR$28)&gt;10,INDEX(INDIRECT(AG44),$E44,AR$28)&lt;=INDEX(INDIRECT(AG44),$E44,$F44)),0,(INDEX(INDIRECT(AG44),$E44,$F44)-INDEX(INDIRECT(AG44),$E44,AR$28))*(10-INDEX(INDIRECT("times"&amp;AE$2),$F44,AR$28))/10)</f>
        <v>0</v>
      </c>
      <c r="AS44" s="47">
        <f ca="1">IF(OR(INDEX(INDIRECT("times"&amp;AE$2),$F44,AS$28)&gt;10,INDEX(INDIRECT(AG44),$E44,AS$28)&lt;=INDEX(INDIRECT(AG44),$E44,$F44)),0,(INDEX(INDIRECT(AG44),$E44,$F44)-INDEX(INDIRECT(AG44),$E44,AS$28))*(10-INDEX(INDIRECT("times"&amp;AE$2),$F44,AS$28))/10)</f>
        <v>0</v>
      </c>
      <c r="AT44" s="47">
        <f ca="1">IF(OR(INDEX(INDIRECT("times"&amp;AE$2),$F44,AT$28)&gt;10,INDEX(INDIRECT(AG44),$E44,AT$28)&lt;=INDEX(INDIRECT(AG44),$E44,$F44)),0,(INDEX(INDIRECT(AG44),$E44,$F44)-INDEX(INDIRECT(AG44),$E44,AT$28))*(10-INDEX(INDIRECT("times"&amp;AE$2),$F44,AT$28))/10)</f>
        <v>0</v>
      </c>
      <c r="AU44" s="47">
        <f ca="1">IF(OR(INDEX(INDIRECT("times"&amp;AE$2),$F44,AU$28)&gt;10,INDEX(INDIRECT(AG44),$E44,AU$28)&lt;=INDEX(INDIRECT(AG44),$E44,$F44)),0,(INDEX(INDIRECT(AG44),$E44,$F44)-INDEX(INDIRECT(AG44),$E44,AU$28))*(10-INDEX(INDIRECT("times"&amp;AE$2),$F44,AU$28))/10)</f>
        <v>0</v>
      </c>
      <c r="AV44" s="47">
        <f ca="1">IF(OR(INDEX(INDIRECT("times"&amp;AE$2),$F44,AV$28)&gt;10,INDEX(INDIRECT(AG44),$E44,AV$28)&lt;=INDEX(INDIRECT(AG44),$E44,$F44)),0,(INDEX(INDIRECT(AG44),$E44,$F44)-INDEX(INDIRECT(AG44),$E44,AV$28))*(10-INDEX(INDIRECT("times"&amp;AE$2),$F44,AV$28))/10)</f>
        <v>0</v>
      </c>
      <c r="AW44" s="47">
        <f ca="1">IF(OR(INDEX(INDIRECT("times"&amp;AE$2),$F44,AW$28)&gt;10,INDEX(INDIRECT(AG44),$E44,AW$28)&lt;=INDEX(INDIRECT(AG44),$E44,$F44)),0,(INDEX(INDIRECT(AG44),$E44,$F44)-INDEX(INDIRECT(AG44),$E44,AW$28))*(10-INDEX(INDIRECT("times"&amp;AE$2),$F44,AW$28))/10)</f>
        <v>0</v>
      </c>
      <c r="AX44" s="47">
        <f ca="1">IF(OR(INDEX(INDIRECT("times"&amp;AE$2),$F44,AX$28)&gt;10,INDEX(INDIRECT(AG44),$E44,AX$28)&lt;=INDEX(INDIRECT(AG44),$E44,$F44)),0,(INDEX(INDIRECT(AG44),$E44,$F44)-INDEX(INDIRECT(AG44),$E44,AX$28))*(10-INDEX(INDIRECT("times"&amp;AE$2),$F44,AX$28))/10)</f>
        <v>0</v>
      </c>
      <c r="AY44" s="47">
        <f ca="1">IF(OR(INDEX(INDIRECT("times"&amp;AE$2),$F44,AY$28)&gt;10,INDEX(INDIRECT(AG44),$E44,AY$28)&lt;=INDEX(INDIRECT(AG44),$E44,$F44)),0,(INDEX(INDIRECT(AG44),$E44,$F44)-INDEX(INDIRECT(AG44),$E44,AY$28))*(10-INDEX(INDIRECT("times"&amp;AE$2),$F44,AY$28))/10)</f>
        <v>0</v>
      </c>
      <c r="AZ44" s="47">
        <f ca="1">IF(OR(INDEX(INDIRECT("times"&amp;AE$2),$F44,AZ$28)&gt;10,INDEX(INDIRECT(AG44),$E44,AZ$28)&lt;=INDEX(INDIRECT(AG44),$E44,$F44)),0,(INDEX(INDIRECT(AG44),$E44,$F44)-INDEX(INDIRECT(AG44),$E44,AZ$28))*(10-INDEX(INDIRECT("times"&amp;AE$2),$F44,AZ$28))/10)</f>
        <v>0</v>
      </c>
      <c r="BA44" s="47">
        <f ca="1">IF(OR(INDEX(INDIRECT("times"&amp;AE$2),$F44,BA$28)&gt;10,INDEX(INDIRECT(AG44),$E44,BA$28)&lt;=INDEX(INDIRECT(AG44),$E44,$F44)),0,(INDEX(INDIRECT(AG44),$E44,$F44)-INDEX(INDIRECT(AG44),$E44,BA$28))*(10-INDEX(INDIRECT("times"&amp;AE$2),$F44,BA$28))/10)</f>
        <v>0</v>
      </c>
      <c r="BB44" s="47">
        <f ca="1">IF(OR(INDEX(INDIRECT("times"&amp;AE$2),$F44,BB$28)&gt;10,INDEX(INDIRECT(AG44),$E44,BB$28)&lt;=INDEX(INDIRECT(AG44),$E44,$F44)),0,(INDEX(INDIRECT(AG44),$E44,$F44)-INDEX(INDIRECT(AG44),$E44,BB$28))*(10-INDEX(INDIRECT("times"&amp;AE$2),$F44,BB$28))/10)</f>
        <v>0</v>
      </c>
      <c r="BC44" s="47">
        <f ca="1">IF(OR(INDEX(INDIRECT("times"&amp;AE$2),$F44,BC$28)&gt;10,INDEX(INDIRECT(AG44),$E44,BC$28)&lt;=INDEX(INDIRECT(AG44),$E44,$F44)),0,(INDEX(INDIRECT(AG44),$E44,$F44)-INDEX(INDIRECT(AG44),$E44,BC$28))*(10-INDEX(INDIRECT("times"&amp;AE$2),$F44,BC$28))/10)</f>
        <v>0</v>
      </c>
      <c r="BD44" s="48">
        <f ca="1">IF(OR(INDEX(INDIRECT("times"&amp;AE$2),$F44,BD$28)&gt;10,INDEX(INDIRECT(AG44),$E44,BD$28)&lt;=INDEX(INDIRECT(AG44),$E44,$F44)),0,(INDEX(INDIRECT(AG44),$E44,$F44)-INDEX(INDIRECT(AG44),$E44,BD$28))*(10-INDEX(INDIRECT("times"&amp;AE$2),$F44,BD$28))/10)</f>
        <v>0</v>
      </c>
      <c r="BE44" s="201">
        <v>2</v>
      </c>
      <c r="BG44" s="18" t="s">
        <v>190</v>
      </c>
      <c r="BH44" s="122">
        <f>BG26</f>
        <v>0</v>
      </c>
      <c r="BI44" s="122" t="str">
        <f>BG27</f>
        <v>lei1834</v>
      </c>
      <c r="BJ44" s="210" t="str">
        <f t="shared" si="42"/>
        <v>core0_lei1834</v>
      </c>
      <c r="BK44" s="122">
        <v>1</v>
      </c>
      <c r="BL44" s="33">
        <v>2</v>
      </c>
      <c r="BM44" s="46">
        <f ca="1">IF(OR(INDEX(INDIRECT("times"&amp;BH$2),$F44,BM$28)&gt;10,INDEX(INDIRECT(BJ44),$E44,BM$28)&lt;=INDEX(INDIRECT(BJ44),$E44,$F44)),0,(INDEX(INDIRECT(BJ44),$E44,$F44)-INDEX(INDIRECT(BJ44),$E44,BM$28))*(10-INDEX(INDIRECT("times"&amp;BH$2),$F44,BM$28))/10)</f>
        <v>0</v>
      </c>
      <c r="BN44" s="47">
        <f ca="1">IF(OR(INDEX(INDIRECT("times"&amp;BH$2),$F44,BN$28)&gt;10,INDEX(INDIRECT(BJ44),$E44,BN$28)&lt;=INDEX(INDIRECT(BJ44),$E44,$F44)),0,(INDEX(INDIRECT(BJ44),$E44,$F44)-INDEX(INDIRECT(BJ44),$E44,BN$28))*(10-INDEX(INDIRECT("times"&amp;BH$2),$F44,BN$28))/10)</f>
        <v>0</v>
      </c>
      <c r="BO44" s="47">
        <f ca="1">IF(OR(INDEX(INDIRECT("times"&amp;BH$2),$F44,BO$28)&gt;10,INDEX(INDIRECT(BJ44),$E44,BO$28)&lt;=INDEX(INDIRECT(BJ44),$E44,$F44)),0,(INDEX(INDIRECT(BJ44),$E44,$F44)-INDEX(INDIRECT(BJ44),$E44,BO$28))*(10-INDEX(INDIRECT("times"&amp;BH$2),$F44,BO$28))/10)</f>
        <v>0</v>
      </c>
      <c r="BP44" s="47">
        <f ca="1">IF(OR(INDEX(INDIRECT("times"&amp;BH$2),$F44,BP$28)&gt;10,INDEX(INDIRECT(BJ44),$E44,BP$28)&lt;=INDEX(INDIRECT(BJ44),$E44,$F44)),0,(INDEX(INDIRECT(BJ44),$E44,$F44)-INDEX(INDIRECT(BJ44),$E44,BP$28))*(10-INDEX(INDIRECT("times"&amp;BH$2),$F44,BP$28))/10)</f>
        <v>0</v>
      </c>
      <c r="BQ44" s="47">
        <f ca="1">IF(OR(INDEX(INDIRECT("times"&amp;BH$2),$F44,BQ$28)&gt;10,INDEX(INDIRECT(BJ44),$E44,BQ$28)&lt;=INDEX(INDIRECT(BJ44),$E44,$F44)),0,(INDEX(INDIRECT(BJ44),$E44,$F44)-INDEX(INDIRECT(BJ44),$E44,BQ$28))*(10-INDEX(INDIRECT("times"&amp;BH$2),$F44,BQ$28))/10)</f>
        <v>0</v>
      </c>
      <c r="BR44" s="47">
        <f ca="1">IF(OR(INDEX(INDIRECT("times"&amp;BH$2),$F44,BR$28)&gt;10,INDEX(INDIRECT(BJ44),$E44,BR$28)&lt;=INDEX(INDIRECT(BJ44),$E44,$F44)),0,(INDEX(INDIRECT(BJ44),$E44,$F44)-INDEX(INDIRECT(BJ44),$E44,BR$28))*(10-INDEX(INDIRECT("times"&amp;BH$2),$F44,BR$28))/10)</f>
        <v>0</v>
      </c>
      <c r="BS44" s="47">
        <f ca="1">IF(OR(INDEX(INDIRECT("times"&amp;BH$2),$F44,BS$28)&gt;10,INDEX(INDIRECT(BJ44),$E44,BS$28)&lt;=INDEX(INDIRECT(BJ44),$E44,$F44)),0,(INDEX(INDIRECT(BJ44),$E44,$F44)-INDEX(INDIRECT(BJ44),$E44,BS$28))*(10-INDEX(INDIRECT("times"&amp;BH$2),$F44,BS$28))/10)</f>
        <v>0</v>
      </c>
      <c r="BT44" s="47">
        <f ca="1">IF(OR(INDEX(INDIRECT("times"&amp;BH$2),$F44,BT$28)&gt;10,INDEX(INDIRECT(BJ44),$E44,BT$28)&lt;=INDEX(INDIRECT(BJ44),$E44,$F44)),0,(INDEX(INDIRECT(BJ44),$E44,$F44)-INDEX(INDIRECT(BJ44),$E44,BT$28))*(10-INDEX(INDIRECT("times"&amp;BH$2),$F44,BT$28))/10)</f>
        <v>0</v>
      </c>
      <c r="BU44" s="47">
        <f ca="1">IF(OR(INDEX(INDIRECT("times"&amp;BH$2),$F44,BU$28)&gt;10,INDEX(INDIRECT(BJ44),$E44,BU$28)&lt;=INDEX(INDIRECT(BJ44),$E44,$F44)),0,(INDEX(INDIRECT(BJ44),$E44,$F44)-INDEX(INDIRECT(BJ44),$E44,BU$28))*(10-INDEX(INDIRECT("times"&amp;BH$2),$F44,BU$28))/10)</f>
        <v>0</v>
      </c>
      <c r="BV44" s="47">
        <f ca="1">IF(OR(INDEX(INDIRECT("times"&amp;BH$2),$F44,BV$28)&gt;10,INDEX(INDIRECT(BJ44),$E44,BV$28)&lt;=INDEX(INDIRECT(BJ44),$E44,$F44)),0,(INDEX(INDIRECT(BJ44),$E44,$F44)-INDEX(INDIRECT(BJ44),$E44,BV$28))*(10-INDEX(INDIRECT("times"&amp;BH$2),$F44,BV$28))/10)</f>
        <v>0</v>
      </c>
      <c r="BW44" s="47">
        <f ca="1">IF(OR(INDEX(INDIRECT("times"&amp;BH$2),$F44,BW$28)&gt;10,INDEX(INDIRECT(BJ44),$E44,BW$28)&lt;=INDEX(INDIRECT(BJ44),$E44,$F44)),0,(INDEX(INDIRECT(BJ44),$E44,$F44)-INDEX(INDIRECT(BJ44),$E44,BW$28))*(10-INDEX(INDIRECT("times"&amp;BH$2),$F44,BW$28))/10)</f>
        <v>0</v>
      </c>
      <c r="BX44" s="47">
        <f ca="1">IF(OR(INDEX(INDIRECT("times"&amp;BH$2),$F44,BX$28)&gt;10,INDEX(INDIRECT(BJ44),$E44,BX$28)&lt;=INDEX(INDIRECT(BJ44),$E44,$F44)),0,(INDEX(INDIRECT(BJ44),$E44,$F44)-INDEX(INDIRECT(BJ44),$E44,BX$28))*(10-INDEX(INDIRECT("times"&amp;BH$2),$F44,BX$28))/10)</f>
        <v>0</v>
      </c>
      <c r="BY44" s="47">
        <f ca="1">IF(OR(INDEX(INDIRECT("times"&amp;BH$2),$F44,BY$28)&gt;10,INDEX(INDIRECT(BJ44),$E44,BY$28)&lt;=INDEX(INDIRECT(BJ44),$E44,$F44)),0,(INDEX(INDIRECT(BJ44),$E44,$F44)-INDEX(INDIRECT(BJ44),$E44,BY$28))*(10-INDEX(INDIRECT("times"&amp;BH$2),$F44,BY$28))/10)</f>
        <v>0</v>
      </c>
      <c r="BZ44" s="47">
        <f ca="1">IF(OR(INDEX(INDIRECT("times"&amp;BH$2),$F44,BZ$28)&gt;10,INDEX(INDIRECT(BJ44),$E44,BZ$28)&lt;=INDEX(INDIRECT(BJ44),$E44,$F44)),0,(INDEX(INDIRECT(BJ44),$E44,$F44)-INDEX(INDIRECT(BJ44),$E44,BZ$28))*(10-INDEX(INDIRECT("times"&amp;BH$2),$F44,BZ$28))/10)</f>
        <v>0</v>
      </c>
      <c r="CA44" s="47">
        <f ca="1">IF(OR(INDEX(INDIRECT("times"&amp;BH$2),$F44,CA$28)&gt;10,INDEX(INDIRECT(BJ44),$E44,CA$28)&lt;=INDEX(INDIRECT(BJ44),$E44,$F44)),0,(INDEX(INDIRECT(BJ44),$E44,$F44)-INDEX(INDIRECT(BJ44),$E44,CA$28))*(10-INDEX(INDIRECT("times"&amp;BH$2),$F44,CA$28))/10)</f>
        <v>0</v>
      </c>
      <c r="CB44" s="47">
        <f ca="1">IF(OR(INDEX(INDIRECT("times"&amp;BH$2),$F44,CB$28)&gt;10,INDEX(INDIRECT(BJ44),$E44,CB$28)&lt;=INDEX(INDIRECT(BJ44),$E44,$F44)),0,(INDEX(INDIRECT(BJ44),$E44,$F44)-INDEX(INDIRECT(BJ44),$E44,CB$28))*(10-INDEX(INDIRECT("times"&amp;BH$2),$F44,CB$28))/10)</f>
        <v>0</v>
      </c>
      <c r="CC44" s="47">
        <f ca="1">IF(OR(INDEX(INDIRECT("times"&amp;BH$2),$F44,CC$28)&gt;10,INDEX(INDIRECT(BJ44),$E44,CC$28)&lt;=INDEX(INDIRECT(BJ44),$E44,$F44)),0,(INDEX(INDIRECT(BJ44),$E44,$F44)-INDEX(INDIRECT(BJ44),$E44,CC$28))*(10-INDEX(INDIRECT("times"&amp;BH$2),$F44,CC$28))/10)</f>
        <v>0</v>
      </c>
      <c r="CD44" s="47">
        <f ca="1">IF(OR(INDEX(INDIRECT("times"&amp;BH$2),$F44,CD$28)&gt;10,INDEX(INDIRECT(BJ44),$E44,CD$28)&lt;=INDEX(INDIRECT(BJ44),$E44,$F44)),0,(INDEX(INDIRECT(BJ44),$E44,$F44)-INDEX(INDIRECT(BJ44),$E44,CD$28))*(10-INDEX(INDIRECT("times"&amp;BH$2),$F44,CD$28))/10)</f>
        <v>0</v>
      </c>
      <c r="CE44" s="47">
        <f ca="1">IF(OR(INDEX(INDIRECT("times"&amp;BH$2),$F44,CE$28)&gt;10,INDEX(INDIRECT(BJ44),$E44,CE$28)&lt;=INDEX(INDIRECT(BJ44),$E44,$F44)),0,(INDEX(INDIRECT(BJ44),$E44,$F44)-INDEX(INDIRECT(BJ44),$E44,CE$28))*(10-INDEX(INDIRECT("times"&amp;BH$2),$F44,CE$28))/10)</f>
        <v>0</v>
      </c>
      <c r="CF44" s="47">
        <f ca="1">IF(OR(INDEX(INDIRECT("times"&amp;BH$2),$F44,CF$28)&gt;10,INDEX(INDIRECT(BJ44),$E44,CF$28)&lt;=INDEX(INDIRECT(BJ44),$E44,$F44)),0,(INDEX(INDIRECT(BJ44),$E44,$F44)-INDEX(INDIRECT(BJ44),$E44,CF$28))*(10-INDEX(INDIRECT("times"&amp;BH$2),$F44,CF$28))/10)</f>
        <v>0</v>
      </c>
      <c r="CG44" s="48">
        <f ca="1">IF(OR(INDEX(INDIRECT("times"&amp;BH$2),$F44,CG$28)&gt;10,INDEX(INDIRECT(BJ44),$E44,CG$28)&lt;=INDEX(INDIRECT(BJ44),$E44,$F44)),0,(INDEX(INDIRECT(BJ44),$E44,$F44)-INDEX(INDIRECT(BJ44),$E44,CG$28))*(10-INDEX(INDIRECT("times"&amp;BH$2),$F44,CG$28))/10)</f>
        <v>0</v>
      </c>
      <c r="CH44" s="201">
        <v>2</v>
      </c>
      <c r="CJ44" s="18" t="s">
        <v>190</v>
      </c>
      <c r="CK44" s="122">
        <f>CJ26</f>
        <v>0</v>
      </c>
      <c r="CL44" s="122" t="str">
        <f>CJ27</f>
        <v>work3564</v>
      </c>
      <c r="CM44" s="210" t="str">
        <f t="shared" si="43"/>
        <v>core0_work3564</v>
      </c>
      <c r="CN44" s="122">
        <v>1</v>
      </c>
      <c r="CO44" s="33">
        <v>2</v>
      </c>
      <c r="CP44" s="46">
        <f ca="1">IF(OR(INDEX(INDIRECT("times"&amp;CK$2),$F44,CP$28)&gt;10,INDEX(INDIRECT(CM44),$E44,CP$28)&lt;=INDEX(INDIRECT(CM44),$E44,$F44)),0,(INDEX(INDIRECT(CM44),$E44,$F44)-INDEX(INDIRECT(CM44),$E44,CP$28))*(10-INDEX(INDIRECT("times"&amp;CK$2),$F44,CP$28))/10)</f>
        <v>0</v>
      </c>
      <c r="CQ44" s="47">
        <f ca="1">IF(OR(INDEX(INDIRECT("times"&amp;CK$2),$F44,CQ$28)&gt;10,INDEX(INDIRECT(CM44),$E44,CQ$28)&lt;=INDEX(INDIRECT(CM44),$E44,$F44)),0,(INDEX(INDIRECT(CM44),$E44,$F44)-INDEX(INDIRECT(CM44),$E44,CQ$28))*(10-INDEX(INDIRECT("times"&amp;CK$2),$F44,CQ$28))/10)</f>
        <v>0</v>
      </c>
      <c r="CR44" s="47">
        <f ca="1">IF(OR(INDEX(INDIRECT("times"&amp;CK$2),$F44,CR$28)&gt;10,INDEX(INDIRECT(CM44),$E44,CR$28)&lt;=INDEX(INDIRECT(CM44),$E44,$F44)),0,(INDEX(INDIRECT(CM44),$E44,$F44)-INDEX(INDIRECT(CM44),$E44,CR$28))*(10-INDEX(INDIRECT("times"&amp;CK$2),$F44,CR$28))/10)</f>
        <v>0</v>
      </c>
      <c r="CS44" s="47">
        <f ca="1">IF(OR(INDEX(INDIRECT("times"&amp;CK$2),$F44,CS$28)&gt;10,INDEX(INDIRECT(CM44),$E44,CS$28)&lt;=INDEX(INDIRECT(CM44),$E44,$F44)),0,(INDEX(INDIRECT(CM44),$E44,$F44)-INDEX(INDIRECT(CM44),$E44,CS$28))*(10-INDEX(INDIRECT("times"&amp;CK$2),$F44,CS$28))/10)</f>
        <v>0</v>
      </c>
      <c r="CT44" s="47">
        <f ca="1">IF(OR(INDEX(INDIRECT("times"&amp;CK$2),$F44,CT$28)&gt;10,INDEX(INDIRECT(CM44),$E44,CT$28)&lt;=INDEX(INDIRECT(CM44),$E44,$F44)),0,(INDEX(INDIRECT(CM44),$E44,$F44)-INDEX(INDIRECT(CM44),$E44,CT$28))*(10-INDEX(INDIRECT("times"&amp;CK$2),$F44,CT$28))/10)</f>
        <v>0</v>
      </c>
      <c r="CU44" s="47">
        <f ca="1">IF(OR(INDEX(INDIRECT("times"&amp;CK$2),$F44,CU$28)&gt;10,INDEX(INDIRECT(CM44),$E44,CU$28)&lt;=INDEX(INDIRECT(CM44),$E44,$F44)),0,(INDEX(INDIRECT(CM44),$E44,$F44)-INDEX(INDIRECT(CM44),$E44,CU$28))*(10-INDEX(INDIRECT("times"&amp;CK$2),$F44,CU$28))/10)</f>
        <v>0</v>
      </c>
      <c r="CV44" s="47">
        <f ca="1">IF(OR(INDEX(INDIRECT("times"&amp;CK$2),$F44,CV$28)&gt;10,INDEX(INDIRECT(CM44),$E44,CV$28)&lt;=INDEX(INDIRECT(CM44),$E44,$F44)),0,(INDEX(INDIRECT(CM44),$E44,$F44)-INDEX(INDIRECT(CM44),$E44,CV$28))*(10-INDEX(INDIRECT("times"&amp;CK$2),$F44,CV$28))/10)</f>
        <v>0</v>
      </c>
      <c r="CW44" s="47">
        <f ca="1">IF(OR(INDEX(INDIRECT("times"&amp;CK$2),$F44,CW$28)&gt;10,INDEX(INDIRECT(CM44),$E44,CW$28)&lt;=INDEX(INDIRECT(CM44),$E44,$F44)),0,(INDEX(INDIRECT(CM44),$E44,$F44)-INDEX(INDIRECT(CM44),$E44,CW$28))*(10-INDEX(INDIRECT("times"&amp;CK$2),$F44,CW$28))/10)</f>
        <v>0</v>
      </c>
      <c r="CX44" s="47">
        <f ca="1">IF(OR(INDEX(INDIRECT("times"&amp;CK$2),$F44,CX$28)&gt;10,INDEX(INDIRECT(CM44),$E44,CX$28)&lt;=INDEX(INDIRECT(CM44),$E44,$F44)),0,(INDEX(INDIRECT(CM44),$E44,$F44)-INDEX(INDIRECT(CM44),$E44,CX$28))*(10-INDEX(INDIRECT("times"&amp;CK$2),$F44,CX$28))/10)</f>
        <v>0</v>
      </c>
      <c r="CY44" s="47">
        <f ca="1">IF(OR(INDEX(INDIRECT("times"&amp;CK$2),$F44,CY$28)&gt;10,INDEX(INDIRECT(CM44),$E44,CY$28)&lt;=INDEX(INDIRECT(CM44),$E44,$F44)),0,(INDEX(INDIRECT(CM44),$E44,$F44)-INDEX(INDIRECT(CM44),$E44,CY$28))*(10-INDEX(INDIRECT("times"&amp;CK$2),$F44,CY$28))/10)</f>
        <v>0</v>
      </c>
      <c r="CZ44" s="47">
        <f ca="1">IF(OR(INDEX(INDIRECT("times"&amp;CK$2),$F44,CZ$28)&gt;10,INDEX(INDIRECT(CM44),$E44,CZ$28)&lt;=INDEX(INDIRECT(CM44),$E44,$F44)),0,(INDEX(INDIRECT(CM44),$E44,$F44)-INDEX(INDIRECT(CM44),$E44,CZ$28))*(10-INDEX(INDIRECT("times"&amp;CK$2),$F44,CZ$28))/10)</f>
        <v>0</v>
      </c>
      <c r="DA44" s="47">
        <f ca="1">IF(OR(INDEX(INDIRECT("times"&amp;CK$2),$F44,DA$28)&gt;10,INDEX(INDIRECT(CM44),$E44,DA$28)&lt;=INDEX(INDIRECT(CM44),$E44,$F44)),0,(INDEX(INDIRECT(CM44),$E44,$F44)-INDEX(INDIRECT(CM44),$E44,DA$28))*(10-INDEX(INDIRECT("times"&amp;CK$2),$F44,DA$28))/10)</f>
        <v>0</v>
      </c>
      <c r="DB44" s="47">
        <f ca="1">IF(OR(INDEX(INDIRECT("times"&amp;CK$2),$F44,DB$28)&gt;10,INDEX(INDIRECT(CM44),$E44,DB$28)&lt;=INDEX(INDIRECT(CM44),$E44,$F44)),0,(INDEX(INDIRECT(CM44),$E44,$F44)-INDEX(INDIRECT(CM44),$E44,DB$28))*(10-INDEX(INDIRECT("times"&amp;CK$2),$F44,DB$28))/10)</f>
        <v>0</v>
      </c>
      <c r="DC44" s="47">
        <f ca="1">IF(OR(INDEX(INDIRECT("times"&amp;CK$2),$F44,DC$28)&gt;10,INDEX(INDIRECT(CM44),$E44,DC$28)&lt;=INDEX(INDIRECT(CM44),$E44,$F44)),0,(INDEX(INDIRECT(CM44),$E44,$F44)-INDEX(INDIRECT(CM44),$E44,DC$28))*(10-INDEX(INDIRECT("times"&amp;CK$2),$F44,DC$28))/10)</f>
        <v>0</v>
      </c>
      <c r="DD44" s="47">
        <f ca="1">IF(OR(INDEX(INDIRECT("times"&amp;CK$2),$F44,DD$28)&gt;10,INDEX(INDIRECT(CM44),$E44,DD$28)&lt;=INDEX(INDIRECT(CM44),$E44,$F44)),0,(INDEX(INDIRECT(CM44),$E44,$F44)-INDEX(INDIRECT(CM44),$E44,DD$28))*(10-INDEX(INDIRECT("times"&amp;CK$2),$F44,DD$28))/10)</f>
        <v>0</v>
      </c>
      <c r="DE44" s="47">
        <f ca="1">IF(OR(INDEX(INDIRECT("times"&amp;CK$2),$F44,DE$28)&gt;10,INDEX(INDIRECT(CM44),$E44,DE$28)&lt;=INDEX(INDIRECT(CM44),$E44,$F44)),0,(INDEX(INDIRECT(CM44),$E44,$F44)-INDEX(INDIRECT(CM44),$E44,DE$28))*(10-INDEX(INDIRECT("times"&amp;CK$2),$F44,DE$28))/10)</f>
        <v>0</v>
      </c>
      <c r="DF44" s="47">
        <f ca="1">IF(OR(INDEX(INDIRECT("times"&amp;CK$2),$F44,DF$28)&gt;10,INDEX(INDIRECT(CM44),$E44,DF$28)&lt;=INDEX(INDIRECT(CM44),$E44,$F44)),0,(INDEX(INDIRECT(CM44),$E44,$F44)-INDEX(INDIRECT(CM44),$E44,DF$28))*(10-INDEX(INDIRECT("times"&amp;CK$2),$F44,DF$28))/10)</f>
        <v>0</v>
      </c>
      <c r="DG44" s="47">
        <f ca="1">IF(OR(INDEX(INDIRECT("times"&amp;CK$2),$F44,DG$28)&gt;10,INDEX(INDIRECT(CM44),$E44,DG$28)&lt;=INDEX(INDIRECT(CM44),$E44,$F44)),0,(INDEX(INDIRECT(CM44),$E44,$F44)-INDEX(INDIRECT(CM44),$E44,DG$28))*(10-INDEX(INDIRECT("times"&amp;CK$2),$F44,DG$28))/10)</f>
        <v>0</v>
      </c>
      <c r="DH44" s="47">
        <f ca="1">IF(OR(INDEX(INDIRECT("times"&amp;CK$2),$F44,DH$28)&gt;10,INDEX(INDIRECT(CM44),$E44,DH$28)&lt;=INDEX(INDIRECT(CM44),$E44,$F44)),0,(INDEX(INDIRECT(CM44),$E44,$F44)-INDEX(INDIRECT(CM44),$E44,DH$28))*(10-INDEX(INDIRECT("times"&amp;CK$2),$F44,DH$28))/10)</f>
        <v>0</v>
      </c>
      <c r="DI44" s="47">
        <f ca="1">IF(OR(INDEX(INDIRECT("times"&amp;CK$2),$F44,DI$28)&gt;10,INDEX(INDIRECT(CM44),$E44,DI$28)&lt;=INDEX(INDIRECT(CM44),$E44,$F44)),0,(INDEX(INDIRECT(CM44),$E44,$F44)-INDEX(INDIRECT(CM44),$E44,DI$28))*(10-INDEX(INDIRECT("times"&amp;CK$2),$F44,DI$28))/10)</f>
        <v>0</v>
      </c>
      <c r="DJ44" s="48">
        <f ca="1">IF(OR(INDEX(INDIRECT("times"&amp;CK$2),$F44,DJ$28)&gt;10,INDEX(INDIRECT(CM44),$E44,DJ$28)&lt;=INDEX(INDIRECT(CM44),$E44,$F44)),0,(INDEX(INDIRECT(CM44),$E44,$F44)-INDEX(INDIRECT(CM44),$E44,DJ$28))*(10-INDEX(INDIRECT("times"&amp;CK$2),$F44,DJ$28))/10)</f>
        <v>0</v>
      </c>
      <c r="DK44" s="201">
        <v>2</v>
      </c>
      <c r="DM44" s="18" t="s">
        <v>190</v>
      </c>
      <c r="DN44" s="122">
        <f>DM26</f>
        <v>0</v>
      </c>
      <c r="DO44" s="122" t="str">
        <f>DM27</f>
        <v>shop3564</v>
      </c>
      <c r="DP44" s="210" t="str">
        <f t="shared" si="44"/>
        <v>core0_shop3564</v>
      </c>
      <c r="DQ44" s="122">
        <v>1</v>
      </c>
      <c r="DR44" s="33">
        <v>2</v>
      </c>
      <c r="DS44" s="46">
        <f ca="1">IF(OR(INDEX(INDIRECT("times"&amp;DN$2),$F44,DS$28)&gt;10,INDEX(INDIRECT(DP44),$E44,DS$28)&lt;=INDEX(INDIRECT(DP44),$E44,$F44)),0,(INDEX(INDIRECT(DP44),$E44,$F44)-INDEX(INDIRECT(DP44),$E44,DS$28))*(10-INDEX(INDIRECT("times"&amp;DN$2),$F44,DS$28))/10)</f>
        <v>0</v>
      </c>
      <c r="DT44" s="47">
        <f ca="1">IF(OR(INDEX(INDIRECT("times"&amp;DN$2),$F44,DT$28)&gt;10,INDEX(INDIRECT(DP44),$E44,DT$28)&lt;=INDEX(INDIRECT(DP44),$E44,$F44)),0,(INDEX(INDIRECT(DP44),$E44,$F44)-INDEX(INDIRECT(DP44),$E44,DT$28))*(10-INDEX(INDIRECT("times"&amp;DN$2),$F44,DT$28))/10)</f>
        <v>0</v>
      </c>
      <c r="DU44" s="47">
        <f ca="1">IF(OR(INDEX(INDIRECT("times"&amp;DN$2),$F44,DU$28)&gt;10,INDEX(INDIRECT(DP44),$E44,DU$28)&lt;=INDEX(INDIRECT(DP44),$E44,$F44)),0,(INDEX(INDIRECT(DP44),$E44,$F44)-INDEX(INDIRECT(DP44),$E44,DU$28))*(10-INDEX(INDIRECT("times"&amp;DN$2),$F44,DU$28))/10)</f>
        <v>0</v>
      </c>
      <c r="DV44" s="47">
        <f ca="1">IF(OR(INDEX(INDIRECT("times"&amp;DN$2),$F44,DV$28)&gt;10,INDEX(INDIRECT(DP44),$E44,DV$28)&lt;=INDEX(INDIRECT(DP44),$E44,$F44)),0,(INDEX(INDIRECT(DP44),$E44,$F44)-INDEX(INDIRECT(DP44),$E44,DV$28))*(10-INDEX(INDIRECT("times"&amp;DN$2),$F44,DV$28))/10)</f>
        <v>0</v>
      </c>
      <c r="DW44" s="47">
        <f ca="1">IF(OR(INDEX(INDIRECT("times"&amp;DN$2),$F44,DW$28)&gt;10,INDEX(INDIRECT(DP44),$E44,DW$28)&lt;=INDEX(INDIRECT(DP44),$E44,$F44)),0,(INDEX(INDIRECT(DP44),$E44,$F44)-INDEX(INDIRECT(DP44),$E44,DW$28))*(10-INDEX(INDIRECT("times"&amp;DN$2),$F44,DW$28))/10)</f>
        <v>0</v>
      </c>
      <c r="DX44" s="47">
        <f ca="1">IF(OR(INDEX(INDIRECT("times"&amp;DN$2),$F44,DX$28)&gt;10,INDEX(INDIRECT(DP44),$E44,DX$28)&lt;=INDEX(INDIRECT(DP44),$E44,$F44)),0,(INDEX(INDIRECT(DP44),$E44,$F44)-INDEX(INDIRECT(DP44),$E44,DX$28))*(10-INDEX(INDIRECT("times"&amp;DN$2),$F44,DX$28))/10)</f>
        <v>0</v>
      </c>
      <c r="DY44" s="47">
        <f ca="1">IF(OR(INDEX(INDIRECT("times"&amp;DN$2),$F44,DY$28)&gt;10,INDEX(INDIRECT(DP44),$E44,DY$28)&lt;=INDEX(INDIRECT(DP44),$E44,$F44)),0,(INDEX(INDIRECT(DP44),$E44,$F44)-INDEX(INDIRECT(DP44),$E44,DY$28))*(10-INDEX(INDIRECT("times"&amp;DN$2),$F44,DY$28))/10)</f>
        <v>0</v>
      </c>
      <c r="DZ44" s="47">
        <f ca="1">IF(OR(INDEX(INDIRECT("times"&amp;DN$2),$F44,DZ$28)&gt;10,INDEX(INDIRECT(DP44),$E44,DZ$28)&lt;=INDEX(INDIRECT(DP44),$E44,$F44)),0,(INDEX(INDIRECT(DP44),$E44,$F44)-INDEX(INDIRECT(DP44),$E44,DZ$28))*(10-INDEX(INDIRECT("times"&amp;DN$2),$F44,DZ$28))/10)</f>
        <v>0</v>
      </c>
      <c r="EA44" s="47">
        <f ca="1">IF(OR(INDEX(INDIRECT("times"&amp;DN$2),$F44,EA$28)&gt;10,INDEX(INDIRECT(DP44),$E44,EA$28)&lt;=INDEX(INDIRECT(DP44),$E44,$F44)),0,(INDEX(INDIRECT(DP44),$E44,$F44)-INDEX(INDIRECT(DP44),$E44,EA$28))*(10-INDEX(INDIRECT("times"&amp;DN$2),$F44,EA$28))/10)</f>
        <v>0</v>
      </c>
      <c r="EB44" s="47">
        <f ca="1">IF(OR(INDEX(INDIRECT("times"&amp;DN$2),$F44,EB$28)&gt;10,INDEX(INDIRECT(DP44),$E44,EB$28)&lt;=INDEX(INDIRECT(DP44),$E44,$F44)),0,(INDEX(INDIRECT(DP44),$E44,$F44)-INDEX(INDIRECT(DP44),$E44,EB$28))*(10-INDEX(INDIRECT("times"&amp;DN$2),$F44,EB$28))/10)</f>
        <v>0</v>
      </c>
      <c r="EC44" s="47">
        <f ca="1">IF(OR(INDEX(INDIRECT("times"&amp;DN$2),$F44,EC$28)&gt;10,INDEX(INDIRECT(DP44),$E44,EC$28)&lt;=INDEX(INDIRECT(DP44),$E44,$F44)),0,(INDEX(INDIRECT(DP44),$E44,$F44)-INDEX(INDIRECT(DP44),$E44,EC$28))*(10-INDEX(INDIRECT("times"&amp;DN$2),$F44,EC$28))/10)</f>
        <v>0</v>
      </c>
      <c r="ED44" s="47">
        <f ca="1">IF(OR(INDEX(INDIRECT("times"&amp;DN$2),$F44,ED$28)&gt;10,INDEX(INDIRECT(DP44),$E44,ED$28)&lt;=INDEX(INDIRECT(DP44),$E44,$F44)),0,(INDEX(INDIRECT(DP44),$E44,$F44)-INDEX(INDIRECT(DP44),$E44,ED$28))*(10-INDEX(INDIRECT("times"&amp;DN$2),$F44,ED$28))/10)</f>
        <v>0</v>
      </c>
      <c r="EE44" s="47">
        <f ca="1">IF(OR(INDEX(INDIRECT("times"&amp;DN$2),$F44,EE$28)&gt;10,INDEX(INDIRECT(DP44),$E44,EE$28)&lt;=INDEX(INDIRECT(DP44),$E44,$F44)),0,(INDEX(INDIRECT(DP44),$E44,$F44)-INDEX(INDIRECT(DP44),$E44,EE$28))*(10-INDEX(INDIRECT("times"&amp;DN$2),$F44,EE$28))/10)</f>
        <v>0</v>
      </c>
      <c r="EF44" s="47">
        <f ca="1">IF(OR(INDEX(INDIRECT("times"&amp;DN$2),$F44,EF$28)&gt;10,INDEX(INDIRECT(DP44),$E44,EF$28)&lt;=INDEX(INDIRECT(DP44),$E44,$F44)),0,(INDEX(INDIRECT(DP44),$E44,$F44)-INDEX(INDIRECT(DP44),$E44,EF$28))*(10-INDEX(INDIRECT("times"&amp;DN$2),$F44,EF$28))/10)</f>
        <v>0</v>
      </c>
      <c r="EG44" s="47">
        <f ca="1">IF(OR(INDEX(INDIRECT("times"&amp;DN$2),$F44,EG$28)&gt;10,INDEX(INDIRECT(DP44),$E44,EG$28)&lt;=INDEX(INDIRECT(DP44),$E44,$F44)),0,(INDEX(INDIRECT(DP44),$E44,$F44)-INDEX(INDIRECT(DP44),$E44,EG$28))*(10-INDEX(INDIRECT("times"&amp;DN$2),$F44,EG$28))/10)</f>
        <v>0</v>
      </c>
      <c r="EH44" s="47">
        <f ca="1">IF(OR(INDEX(INDIRECT("times"&amp;DN$2),$F44,EH$28)&gt;10,INDEX(INDIRECT(DP44),$E44,EH$28)&lt;=INDEX(INDIRECT(DP44),$E44,$F44)),0,(INDEX(INDIRECT(DP44),$E44,$F44)-INDEX(INDIRECT(DP44),$E44,EH$28))*(10-INDEX(INDIRECT("times"&amp;DN$2),$F44,EH$28))/10)</f>
        <v>0</v>
      </c>
      <c r="EI44" s="47">
        <f ca="1">IF(OR(INDEX(INDIRECT("times"&amp;DN$2),$F44,EI$28)&gt;10,INDEX(INDIRECT(DP44),$E44,EI$28)&lt;=INDEX(INDIRECT(DP44),$E44,$F44)),0,(INDEX(INDIRECT(DP44),$E44,$F44)-INDEX(INDIRECT(DP44),$E44,EI$28))*(10-INDEX(INDIRECT("times"&amp;DN$2),$F44,EI$28))/10)</f>
        <v>0</v>
      </c>
      <c r="EJ44" s="47">
        <f ca="1">IF(OR(INDEX(INDIRECT("times"&amp;DN$2),$F44,EJ$28)&gt;10,INDEX(INDIRECT(DP44),$E44,EJ$28)&lt;=INDEX(INDIRECT(DP44),$E44,$F44)),0,(INDEX(INDIRECT(DP44),$E44,$F44)-INDEX(INDIRECT(DP44),$E44,EJ$28))*(10-INDEX(INDIRECT("times"&amp;DN$2),$F44,EJ$28))/10)</f>
        <v>0</v>
      </c>
      <c r="EK44" s="47">
        <f ca="1">IF(OR(INDEX(INDIRECT("times"&amp;DN$2),$F44,EK$28)&gt;10,INDEX(INDIRECT(DP44),$E44,EK$28)&lt;=INDEX(INDIRECT(DP44),$E44,$F44)),0,(INDEX(INDIRECT(DP44),$E44,$F44)-INDEX(INDIRECT(DP44),$E44,EK$28))*(10-INDEX(INDIRECT("times"&amp;DN$2),$F44,EK$28))/10)</f>
        <v>0</v>
      </c>
      <c r="EL44" s="47">
        <f ca="1">IF(OR(INDEX(INDIRECT("times"&amp;DN$2),$F44,EL$28)&gt;10,INDEX(INDIRECT(DP44),$E44,EL$28)&lt;=INDEX(INDIRECT(DP44),$E44,$F44)),0,(INDEX(INDIRECT(DP44),$E44,$F44)-INDEX(INDIRECT(DP44),$E44,EL$28))*(10-INDEX(INDIRECT("times"&amp;DN$2),$F44,EL$28))/10)</f>
        <v>0</v>
      </c>
      <c r="EM44" s="48">
        <f ca="1">IF(OR(INDEX(INDIRECT("times"&amp;DN$2),$F44,EM$28)&gt;10,INDEX(INDIRECT(DP44),$E44,EM$28)&lt;=INDEX(INDIRECT(DP44),$E44,$F44)),0,(INDEX(INDIRECT(DP44),$E44,$F44)-INDEX(INDIRECT(DP44),$E44,EM$28))*(10-INDEX(INDIRECT("times"&amp;DN$2),$F44,EM$28))/10)</f>
        <v>0</v>
      </c>
      <c r="EN44" s="201">
        <v>2</v>
      </c>
      <c r="EP44" s="18" t="s">
        <v>190</v>
      </c>
      <c r="EQ44" s="122">
        <f>EP26</f>
        <v>0</v>
      </c>
      <c r="ER44" s="122" t="str">
        <f>EP27</f>
        <v>lei3564</v>
      </c>
      <c r="ES44" s="210" t="str">
        <f t="shared" si="45"/>
        <v>core0_lei3564</v>
      </c>
      <c r="ET44" s="122">
        <v>1</v>
      </c>
      <c r="EU44" s="33">
        <v>2</v>
      </c>
      <c r="EV44" s="46">
        <f ca="1">IF(OR(INDEX(INDIRECT("times"&amp;EQ$2),$F44,EV$28)&gt;10,INDEX(INDIRECT(ES44),$E44,EV$28)&lt;=INDEX(INDIRECT(ES44),$E44,$F44)),0,(INDEX(INDIRECT(ES44),$E44,$F44)-INDEX(INDIRECT(ES44),$E44,EV$28))*(10-INDEX(INDIRECT("times"&amp;EQ$2),$F44,EV$28))/10)</f>
        <v>0</v>
      </c>
      <c r="EW44" s="47">
        <f ca="1">IF(OR(INDEX(INDIRECT("times"&amp;EQ$2),$F44,EW$28)&gt;10,INDEX(INDIRECT(ES44),$E44,EW$28)&lt;=INDEX(INDIRECT(ES44),$E44,$F44)),0,(INDEX(INDIRECT(ES44),$E44,$F44)-INDEX(INDIRECT(ES44),$E44,EW$28))*(10-INDEX(INDIRECT("times"&amp;EQ$2),$F44,EW$28))/10)</f>
        <v>0</v>
      </c>
      <c r="EX44" s="47">
        <f ca="1">IF(OR(INDEX(INDIRECT("times"&amp;EQ$2),$F44,EX$28)&gt;10,INDEX(INDIRECT(ES44),$E44,EX$28)&lt;=INDEX(INDIRECT(ES44),$E44,$F44)),0,(INDEX(INDIRECT(ES44),$E44,$F44)-INDEX(INDIRECT(ES44),$E44,EX$28))*(10-INDEX(INDIRECT("times"&amp;EQ$2),$F44,EX$28))/10)</f>
        <v>0</v>
      </c>
      <c r="EY44" s="47">
        <f ca="1">IF(OR(INDEX(INDIRECT("times"&amp;EQ$2),$F44,EY$28)&gt;10,INDEX(INDIRECT(ES44),$E44,EY$28)&lt;=INDEX(INDIRECT(ES44),$E44,$F44)),0,(INDEX(INDIRECT(ES44),$E44,$F44)-INDEX(INDIRECT(ES44),$E44,EY$28))*(10-INDEX(INDIRECT("times"&amp;EQ$2),$F44,EY$28))/10)</f>
        <v>0</v>
      </c>
      <c r="EZ44" s="47">
        <f ca="1">IF(OR(INDEX(INDIRECT("times"&amp;EQ$2),$F44,EZ$28)&gt;10,INDEX(INDIRECT(ES44),$E44,EZ$28)&lt;=INDEX(INDIRECT(ES44),$E44,$F44)),0,(INDEX(INDIRECT(ES44),$E44,$F44)-INDEX(INDIRECT(ES44),$E44,EZ$28))*(10-INDEX(INDIRECT("times"&amp;EQ$2),$F44,EZ$28))/10)</f>
        <v>0</v>
      </c>
      <c r="FA44" s="47">
        <f ca="1">IF(OR(INDEX(INDIRECT("times"&amp;EQ$2),$F44,FA$28)&gt;10,INDEX(INDIRECT(ES44),$E44,FA$28)&lt;=INDEX(INDIRECT(ES44),$E44,$F44)),0,(INDEX(INDIRECT(ES44),$E44,$F44)-INDEX(INDIRECT(ES44),$E44,FA$28))*(10-INDEX(INDIRECT("times"&amp;EQ$2),$F44,FA$28))/10)</f>
        <v>0</v>
      </c>
      <c r="FB44" s="47">
        <f ca="1">IF(OR(INDEX(INDIRECT("times"&amp;EQ$2),$F44,FB$28)&gt;10,INDEX(INDIRECT(ES44),$E44,FB$28)&lt;=INDEX(INDIRECT(ES44),$E44,$F44)),0,(INDEX(INDIRECT(ES44),$E44,$F44)-INDEX(INDIRECT(ES44),$E44,FB$28))*(10-INDEX(INDIRECT("times"&amp;EQ$2),$F44,FB$28))/10)</f>
        <v>0</v>
      </c>
      <c r="FC44" s="47">
        <f ca="1">IF(OR(INDEX(INDIRECT("times"&amp;EQ$2),$F44,FC$28)&gt;10,INDEX(INDIRECT(ES44),$E44,FC$28)&lt;=INDEX(INDIRECT(ES44),$E44,$F44)),0,(INDEX(INDIRECT(ES44),$E44,$F44)-INDEX(INDIRECT(ES44),$E44,FC$28))*(10-INDEX(INDIRECT("times"&amp;EQ$2),$F44,FC$28))/10)</f>
        <v>0</v>
      </c>
      <c r="FD44" s="47">
        <f ca="1">IF(OR(INDEX(INDIRECT("times"&amp;EQ$2),$F44,FD$28)&gt;10,INDEX(INDIRECT(ES44),$E44,FD$28)&lt;=INDEX(INDIRECT(ES44),$E44,$F44)),0,(INDEX(INDIRECT(ES44),$E44,$F44)-INDEX(INDIRECT(ES44),$E44,FD$28))*(10-INDEX(INDIRECT("times"&amp;EQ$2),$F44,FD$28))/10)</f>
        <v>0</v>
      </c>
      <c r="FE44" s="47">
        <f ca="1">IF(OR(INDEX(INDIRECT("times"&amp;EQ$2),$F44,FE$28)&gt;10,INDEX(INDIRECT(ES44),$E44,FE$28)&lt;=INDEX(INDIRECT(ES44),$E44,$F44)),0,(INDEX(INDIRECT(ES44),$E44,$F44)-INDEX(INDIRECT(ES44),$E44,FE$28))*(10-INDEX(INDIRECT("times"&amp;EQ$2),$F44,FE$28))/10)</f>
        <v>0</v>
      </c>
      <c r="FF44" s="47">
        <f ca="1">IF(OR(INDEX(INDIRECT("times"&amp;EQ$2),$F44,FF$28)&gt;10,INDEX(INDIRECT(ES44),$E44,FF$28)&lt;=INDEX(INDIRECT(ES44),$E44,$F44)),0,(INDEX(INDIRECT(ES44),$E44,$F44)-INDEX(INDIRECT(ES44),$E44,FF$28))*(10-INDEX(INDIRECT("times"&amp;EQ$2),$F44,FF$28))/10)</f>
        <v>0</v>
      </c>
      <c r="FG44" s="47">
        <f ca="1">IF(OR(INDEX(INDIRECT("times"&amp;EQ$2),$F44,FG$28)&gt;10,INDEX(INDIRECT(ES44),$E44,FG$28)&lt;=INDEX(INDIRECT(ES44),$E44,$F44)),0,(INDEX(INDIRECT(ES44),$E44,$F44)-INDEX(INDIRECT(ES44),$E44,FG$28))*(10-INDEX(INDIRECT("times"&amp;EQ$2),$F44,FG$28))/10)</f>
        <v>0</v>
      </c>
      <c r="FH44" s="47">
        <f ca="1">IF(OR(INDEX(INDIRECT("times"&amp;EQ$2),$F44,FH$28)&gt;10,INDEX(INDIRECT(ES44),$E44,FH$28)&lt;=INDEX(INDIRECT(ES44),$E44,$F44)),0,(INDEX(INDIRECT(ES44),$E44,$F44)-INDEX(INDIRECT(ES44),$E44,FH$28))*(10-INDEX(INDIRECT("times"&amp;EQ$2),$F44,FH$28))/10)</f>
        <v>0</v>
      </c>
      <c r="FI44" s="47">
        <f ca="1">IF(OR(INDEX(INDIRECT("times"&amp;EQ$2),$F44,FI$28)&gt;10,INDEX(INDIRECT(ES44),$E44,FI$28)&lt;=INDEX(INDIRECT(ES44),$E44,$F44)),0,(INDEX(INDIRECT(ES44),$E44,$F44)-INDEX(INDIRECT(ES44),$E44,FI$28))*(10-INDEX(INDIRECT("times"&amp;EQ$2),$F44,FI$28))/10)</f>
        <v>0</v>
      </c>
      <c r="FJ44" s="47">
        <f ca="1">IF(OR(INDEX(INDIRECT("times"&amp;EQ$2),$F44,FJ$28)&gt;10,INDEX(INDIRECT(ES44),$E44,FJ$28)&lt;=INDEX(INDIRECT(ES44),$E44,$F44)),0,(INDEX(INDIRECT(ES44),$E44,$F44)-INDEX(INDIRECT(ES44),$E44,FJ$28))*(10-INDEX(INDIRECT("times"&amp;EQ$2),$F44,FJ$28))/10)</f>
        <v>0</v>
      </c>
      <c r="FK44" s="47">
        <f ca="1">IF(OR(INDEX(INDIRECT("times"&amp;EQ$2),$F44,FK$28)&gt;10,INDEX(INDIRECT(ES44),$E44,FK$28)&lt;=INDEX(INDIRECT(ES44),$E44,$F44)),0,(INDEX(INDIRECT(ES44),$E44,$F44)-INDEX(INDIRECT(ES44),$E44,FK$28))*(10-INDEX(INDIRECT("times"&amp;EQ$2),$F44,FK$28))/10)</f>
        <v>0</v>
      </c>
      <c r="FL44" s="47">
        <f ca="1">IF(OR(INDEX(INDIRECT("times"&amp;EQ$2),$F44,FL$28)&gt;10,INDEX(INDIRECT(ES44),$E44,FL$28)&lt;=INDEX(INDIRECT(ES44),$E44,$F44)),0,(INDEX(INDIRECT(ES44),$E44,$F44)-INDEX(INDIRECT(ES44),$E44,FL$28))*(10-INDEX(INDIRECT("times"&amp;EQ$2),$F44,FL$28))/10)</f>
        <v>0</v>
      </c>
      <c r="FM44" s="47">
        <f ca="1">IF(OR(INDEX(INDIRECT("times"&amp;EQ$2),$F44,FM$28)&gt;10,INDEX(INDIRECT(ES44),$E44,FM$28)&lt;=INDEX(INDIRECT(ES44),$E44,$F44)),0,(INDEX(INDIRECT(ES44),$E44,$F44)-INDEX(INDIRECT(ES44),$E44,FM$28))*(10-INDEX(INDIRECT("times"&amp;EQ$2),$F44,FM$28))/10)</f>
        <v>0</v>
      </c>
      <c r="FN44" s="47">
        <f ca="1">IF(OR(INDEX(INDIRECT("times"&amp;EQ$2),$F44,FN$28)&gt;10,INDEX(INDIRECT(ES44),$E44,FN$28)&lt;=INDEX(INDIRECT(ES44),$E44,$F44)),0,(INDEX(INDIRECT(ES44),$E44,$F44)-INDEX(INDIRECT(ES44),$E44,FN$28))*(10-INDEX(INDIRECT("times"&amp;EQ$2),$F44,FN$28))/10)</f>
        <v>0</v>
      </c>
      <c r="FO44" s="47">
        <f ca="1">IF(OR(INDEX(INDIRECT("times"&amp;EQ$2),$F44,FO$28)&gt;10,INDEX(INDIRECT(ES44),$E44,FO$28)&lt;=INDEX(INDIRECT(ES44),$E44,$F44)),0,(INDEX(INDIRECT(ES44),$E44,$F44)-INDEX(INDIRECT(ES44),$E44,FO$28))*(10-INDEX(INDIRECT("times"&amp;EQ$2),$F44,FO$28))/10)</f>
        <v>0</v>
      </c>
      <c r="FP44" s="48">
        <f ca="1">IF(OR(INDEX(INDIRECT("times"&amp;EQ$2),$F44,FP$28)&gt;10,INDEX(INDIRECT(ES44),$E44,FP$28)&lt;=INDEX(INDIRECT(ES44),$E44,$F44)),0,(INDEX(INDIRECT(ES44),$E44,$F44)-INDEX(INDIRECT(ES44),$E44,FP$28))*(10-INDEX(INDIRECT("times"&amp;EQ$2),$F44,FP$28))/10)</f>
        <v>0</v>
      </c>
      <c r="FQ44" s="201">
        <v>2</v>
      </c>
      <c r="FS44" s="18" t="s">
        <v>190</v>
      </c>
      <c r="FT44" s="122">
        <f>FS26</f>
        <v>0</v>
      </c>
      <c r="FU44" s="122" t="str">
        <f>FS27</f>
        <v>shop65</v>
      </c>
      <c r="FV44" s="210" t="str">
        <f t="shared" si="46"/>
        <v>core0_shop65</v>
      </c>
      <c r="FW44" s="122">
        <v>1</v>
      </c>
      <c r="FX44" s="33">
        <v>2</v>
      </c>
      <c r="FY44" s="46">
        <f ca="1">IF(OR(INDEX(INDIRECT("times"&amp;FT$2),$F44,FY$28)&gt;10,INDEX(INDIRECT(FV44),$E44,FY$28)&lt;=INDEX(INDIRECT(FV44),$E44,$F44)),0,(INDEX(INDIRECT(FV44),$E44,$F44)-INDEX(INDIRECT(FV44),$E44,FY$28))*(10-INDEX(INDIRECT("times"&amp;FT$2),$F44,FY$28))/10)</f>
        <v>0</v>
      </c>
      <c r="FZ44" s="47">
        <f ca="1">IF(OR(INDEX(INDIRECT("times"&amp;FT$2),$F44,FZ$28)&gt;10,INDEX(INDIRECT(FV44),$E44,FZ$28)&lt;=INDEX(INDIRECT(FV44),$E44,$F44)),0,(INDEX(INDIRECT(FV44),$E44,$F44)-INDEX(INDIRECT(FV44),$E44,FZ$28))*(10-INDEX(INDIRECT("times"&amp;FT$2),$F44,FZ$28))/10)</f>
        <v>0</v>
      </c>
      <c r="GA44" s="47">
        <f ca="1">IF(OR(INDEX(INDIRECT("times"&amp;FT$2),$F44,GA$28)&gt;10,INDEX(INDIRECT(FV44),$E44,GA$28)&lt;=INDEX(INDIRECT(FV44),$E44,$F44)),0,(INDEX(INDIRECT(FV44),$E44,$F44)-INDEX(INDIRECT(FV44),$E44,GA$28))*(10-INDEX(INDIRECT("times"&amp;FT$2),$F44,GA$28))/10)</f>
        <v>0</v>
      </c>
      <c r="GB44" s="47">
        <f ca="1">IF(OR(INDEX(INDIRECT("times"&amp;FT$2),$F44,GB$28)&gt;10,INDEX(INDIRECT(FV44),$E44,GB$28)&lt;=INDEX(INDIRECT(FV44),$E44,$F44)),0,(INDEX(INDIRECT(FV44),$E44,$F44)-INDEX(INDIRECT(FV44),$E44,GB$28))*(10-INDEX(INDIRECT("times"&amp;FT$2),$F44,GB$28))/10)</f>
        <v>0</v>
      </c>
      <c r="GC44" s="47">
        <f ca="1">IF(OR(INDEX(INDIRECT("times"&amp;FT$2),$F44,GC$28)&gt;10,INDEX(INDIRECT(FV44),$E44,GC$28)&lt;=INDEX(INDIRECT(FV44),$E44,$F44)),0,(INDEX(INDIRECT(FV44),$E44,$F44)-INDEX(INDIRECT(FV44),$E44,GC$28))*(10-INDEX(INDIRECT("times"&amp;FT$2),$F44,GC$28))/10)</f>
        <v>0</v>
      </c>
      <c r="GD44" s="47">
        <f ca="1">IF(OR(INDEX(INDIRECT("times"&amp;FT$2),$F44,GD$28)&gt;10,INDEX(INDIRECT(FV44),$E44,GD$28)&lt;=INDEX(INDIRECT(FV44),$E44,$F44)),0,(INDEX(INDIRECT(FV44),$E44,$F44)-INDEX(INDIRECT(FV44),$E44,GD$28))*(10-INDEX(INDIRECT("times"&amp;FT$2),$F44,GD$28))/10)</f>
        <v>0</v>
      </c>
      <c r="GE44" s="47">
        <f ca="1">IF(OR(INDEX(INDIRECT("times"&amp;FT$2),$F44,GE$28)&gt;10,INDEX(INDIRECT(FV44),$E44,GE$28)&lt;=INDEX(INDIRECT(FV44),$E44,$F44)),0,(INDEX(INDIRECT(FV44),$E44,$F44)-INDEX(INDIRECT(FV44),$E44,GE$28))*(10-INDEX(INDIRECT("times"&amp;FT$2),$F44,GE$28))/10)</f>
        <v>0</v>
      </c>
      <c r="GF44" s="47">
        <f ca="1">IF(OR(INDEX(INDIRECT("times"&amp;FT$2),$F44,GF$28)&gt;10,INDEX(INDIRECT(FV44),$E44,GF$28)&lt;=INDEX(INDIRECT(FV44),$E44,$F44)),0,(INDEX(INDIRECT(FV44),$E44,$F44)-INDEX(INDIRECT(FV44),$E44,GF$28))*(10-INDEX(INDIRECT("times"&amp;FT$2),$F44,GF$28))/10)</f>
        <v>0</v>
      </c>
      <c r="GG44" s="47">
        <f ca="1">IF(OR(INDEX(INDIRECT("times"&amp;FT$2),$F44,GG$28)&gt;10,INDEX(INDIRECT(FV44),$E44,GG$28)&lt;=INDEX(INDIRECT(FV44),$E44,$F44)),0,(INDEX(INDIRECT(FV44),$E44,$F44)-INDEX(INDIRECT(FV44),$E44,GG$28))*(10-INDEX(INDIRECT("times"&amp;FT$2),$F44,GG$28))/10)</f>
        <v>0</v>
      </c>
      <c r="GH44" s="47">
        <f ca="1">IF(OR(INDEX(INDIRECT("times"&amp;FT$2),$F44,GH$28)&gt;10,INDEX(INDIRECT(FV44),$E44,GH$28)&lt;=INDEX(INDIRECT(FV44),$E44,$F44)),0,(INDEX(INDIRECT(FV44),$E44,$F44)-INDEX(INDIRECT(FV44),$E44,GH$28))*(10-INDEX(INDIRECT("times"&amp;FT$2),$F44,GH$28))/10)</f>
        <v>0</v>
      </c>
      <c r="GI44" s="47">
        <f ca="1">IF(OR(INDEX(INDIRECT("times"&amp;FT$2),$F44,GI$28)&gt;10,INDEX(INDIRECT(FV44),$E44,GI$28)&lt;=INDEX(INDIRECT(FV44),$E44,$F44)),0,(INDEX(INDIRECT(FV44),$E44,$F44)-INDEX(INDIRECT(FV44),$E44,GI$28))*(10-INDEX(INDIRECT("times"&amp;FT$2),$F44,GI$28))/10)</f>
        <v>0</v>
      </c>
      <c r="GJ44" s="47">
        <f ca="1">IF(OR(INDEX(INDIRECT("times"&amp;FT$2),$F44,GJ$28)&gt;10,INDEX(INDIRECT(FV44),$E44,GJ$28)&lt;=INDEX(INDIRECT(FV44),$E44,$F44)),0,(INDEX(INDIRECT(FV44),$E44,$F44)-INDEX(INDIRECT(FV44),$E44,GJ$28))*(10-INDEX(INDIRECT("times"&amp;FT$2),$F44,GJ$28))/10)</f>
        <v>0</v>
      </c>
      <c r="GK44" s="47">
        <f ca="1">IF(OR(INDEX(INDIRECT("times"&amp;FT$2),$F44,GK$28)&gt;10,INDEX(INDIRECT(FV44),$E44,GK$28)&lt;=INDEX(INDIRECT(FV44),$E44,$F44)),0,(INDEX(INDIRECT(FV44),$E44,$F44)-INDEX(INDIRECT(FV44),$E44,GK$28))*(10-INDEX(INDIRECT("times"&amp;FT$2),$F44,GK$28))/10)</f>
        <v>0</v>
      </c>
      <c r="GL44" s="47">
        <f ca="1">IF(OR(INDEX(INDIRECT("times"&amp;FT$2),$F44,GL$28)&gt;10,INDEX(INDIRECT(FV44),$E44,GL$28)&lt;=INDEX(INDIRECT(FV44),$E44,$F44)),0,(INDEX(INDIRECT(FV44),$E44,$F44)-INDEX(INDIRECT(FV44),$E44,GL$28))*(10-INDEX(INDIRECT("times"&amp;FT$2),$F44,GL$28))/10)</f>
        <v>0</v>
      </c>
      <c r="GM44" s="47">
        <f ca="1">IF(OR(INDEX(INDIRECT("times"&amp;FT$2),$F44,GM$28)&gt;10,INDEX(INDIRECT(FV44),$E44,GM$28)&lt;=INDEX(INDIRECT(FV44),$E44,$F44)),0,(INDEX(INDIRECT(FV44),$E44,$F44)-INDEX(INDIRECT(FV44),$E44,GM$28))*(10-INDEX(INDIRECT("times"&amp;FT$2),$F44,GM$28))/10)</f>
        <v>0</v>
      </c>
      <c r="GN44" s="47">
        <f ca="1">IF(OR(INDEX(INDIRECT("times"&amp;FT$2),$F44,GN$28)&gt;10,INDEX(INDIRECT(FV44),$E44,GN$28)&lt;=INDEX(INDIRECT(FV44),$E44,$F44)),0,(INDEX(INDIRECT(FV44),$E44,$F44)-INDEX(INDIRECT(FV44),$E44,GN$28))*(10-INDEX(INDIRECT("times"&amp;FT$2),$F44,GN$28))/10)</f>
        <v>0</v>
      </c>
      <c r="GO44" s="47">
        <f ca="1">IF(OR(INDEX(INDIRECT("times"&amp;FT$2),$F44,GO$28)&gt;10,INDEX(INDIRECT(FV44),$E44,GO$28)&lt;=INDEX(INDIRECT(FV44),$E44,$F44)),0,(INDEX(INDIRECT(FV44),$E44,$F44)-INDEX(INDIRECT(FV44),$E44,GO$28))*(10-INDEX(INDIRECT("times"&amp;FT$2),$F44,GO$28))/10)</f>
        <v>0</v>
      </c>
      <c r="GP44" s="47">
        <f ca="1">IF(OR(INDEX(INDIRECT("times"&amp;FT$2),$F44,GP$28)&gt;10,INDEX(INDIRECT(FV44),$E44,GP$28)&lt;=INDEX(INDIRECT(FV44),$E44,$F44)),0,(INDEX(INDIRECT(FV44),$E44,$F44)-INDEX(INDIRECT(FV44),$E44,GP$28))*(10-INDEX(INDIRECT("times"&amp;FT$2),$F44,GP$28))/10)</f>
        <v>0</v>
      </c>
      <c r="GQ44" s="47">
        <f ca="1">IF(OR(INDEX(INDIRECT("times"&amp;FT$2),$F44,GQ$28)&gt;10,INDEX(INDIRECT(FV44),$E44,GQ$28)&lt;=INDEX(INDIRECT(FV44),$E44,$F44)),0,(INDEX(INDIRECT(FV44),$E44,$F44)-INDEX(INDIRECT(FV44),$E44,GQ$28))*(10-INDEX(INDIRECT("times"&amp;FT$2),$F44,GQ$28))/10)</f>
        <v>0</v>
      </c>
      <c r="GR44" s="47">
        <f ca="1">IF(OR(INDEX(INDIRECT("times"&amp;FT$2),$F44,GR$28)&gt;10,INDEX(INDIRECT(FV44),$E44,GR$28)&lt;=INDEX(INDIRECT(FV44),$E44,$F44)),0,(INDEX(INDIRECT(FV44),$E44,$F44)-INDEX(INDIRECT(FV44),$E44,GR$28))*(10-INDEX(INDIRECT("times"&amp;FT$2),$F44,GR$28))/10)</f>
        <v>0</v>
      </c>
      <c r="GS44" s="48">
        <f ca="1">IF(OR(INDEX(INDIRECT("times"&amp;FT$2),$F44,GS$28)&gt;10,INDEX(INDIRECT(FV44),$E44,GS$28)&lt;=INDEX(INDIRECT(FV44),$E44,$F44)),0,(INDEX(INDIRECT(FV44),$E44,$F44)-INDEX(INDIRECT(FV44),$E44,GS$28))*(10-INDEX(INDIRECT("times"&amp;FT$2),$F44,GS$28))/10)</f>
        <v>0</v>
      </c>
      <c r="GT44" s="201">
        <v>2</v>
      </c>
      <c r="GV44" s="18" t="s">
        <v>190</v>
      </c>
      <c r="GW44" s="122">
        <f>GV26</f>
        <v>0</v>
      </c>
      <c r="GX44" s="122" t="str">
        <f>GV27</f>
        <v>lei65</v>
      </c>
      <c r="GY44" s="210" t="str">
        <f t="shared" si="47"/>
        <v>core0_lei65</v>
      </c>
      <c r="GZ44" s="122">
        <v>1</v>
      </c>
      <c r="HA44" s="33">
        <v>2</v>
      </c>
      <c r="HB44" s="46">
        <f ca="1">IF(OR(INDEX(INDIRECT("times"&amp;GW$2),$F44,HB$28)&gt;10,INDEX(INDIRECT(GY44),$E44,HB$28)&lt;=INDEX(INDIRECT(GY44),$E44,$F44)),0,(INDEX(INDIRECT(GY44),$E44,$F44)-INDEX(INDIRECT(GY44),$E44,HB$28))*(10-INDEX(INDIRECT("times"&amp;GW$2),$F44,HB$28))/10)</f>
        <v>0</v>
      </c>
      <c r="HC44" s="47">
        <f ca="1">IF(OR(INDEX(INDIRECT("times"&amp;GW$2),$F44,HC$28)&gt;10,INDEX(INDIRECT(GY44),$E44,HC$28)&lt;=INDEX(INDIRECT(GY44),$E44,$F44)),0,(INDEX(INDIRECT(GY44),$E44,$F44)-INDEX(INDIRECT(GY44),$E44,HC$28))*(10-INDEX(INDIRECT("times"&amp;GW$2),$F44,HC$28))/10)</f>
        <v>0</v>
      </c>
      <c r="HD44" s="47">
        <f ca="1">IF(OR(INDEX(INDIRECT("times"&amp;GW$2),$F44,HD$28)&gt;10,INDEX(INDIRECT(GY44),$E44,HD$28)&lt;=INDEX(INDIRECT(GY44),$E44,$F44)),0,(INDEX(INDIRECT(GY44),$E44,$F44)-INDEX(INDIRECT(GY44),$E44,HD$28))*(10-INDEX(INDIRECT("times"&amp;GW$2),$F44,HD$28))/10)</f>
        <v>0</v>
      </c>
      <c r="HE44" s="47">
        <f ca="1">IF(OR(INDEX(INDIRECT("times"&amp;GW$2),$F44,HE$28)&gt;10,INDEX(INDIRECT(GY44),$E44,HE$28)&lt;=INDEX(INDIRECT(GY44),$E44,$F44)),0,(INDEX(INDIRECT(GY44),$E44,$F44)-INDEX(INDIRECT(GY44),$E44,HE$28))*(10-INDEX(INDIRECT("times"&amp;GW$2),$F44,HE$28))/10)</f>
        <v>0</v>
      </c>
      <c r="HF44" s="47">
        <f ca="1">IF(OR(INDEX(INDIRECT("times"&amp;GW$2),$F44,HF$28)&gt;10,INDEX(INDIRECT(GY44),$E44,HF$28)&lt;=INDEX(INDIRECT(GY44),$E44,$F44)),0,(INDEX(INDIRECT(GY44),$E44,$F44)-INDEX(INDIRECT(GY44),$E44,HF$28))*(10-INDEX(INDIRECT("times"&amp;GW$2),$F44,HF$28))/10)</f>
        <v>0</v>
      </c>
      <c r="HG44" s="47">
        <f ca="1">IF(OR(INDEX(INDIRECT("times"&amp;GW$2),$F44,HG$28)&gt;10,INDEX(INDIRECT(GY44),$E44,HG$28)&lt;=INDEX(INDIRECT(GY44),$E44,$F44)),0,(INDEX(INDIRECT(GY44),$E44,$F44)-INDEX(INDIRECT(GY44),$E44,HG$28))*(10-INDEX(INDIRECT("times"&amp;GW$2),$F44,HG$28))/10)</f>
        <v>0</v>
      </c>
      <c r="HH44" s="47">
        <f ca="1">IF(OR(INDEX(INDIRECT("times"&amp;GW$2),$F44,HH$28)&gt;10,INDEX(INDIRECT(GY44),$E44,HH$28)&lt;=INDEX(INDIRECT(GY44),$E44,$F44)),0,(INDEX(INDIRECT(GY44),$E44,$F44)-INDEX(INDIRECT(GY44),$E44,HH$28))*(10-INDEX(INDIRECT("times"&amp;GW$2),$F44,HH$28))/10)</f>
        <v>0</v>
      </c>
      <c r="HI44" s="47">
        <f ca="1">IF(OR(INDEX(INDIRECT("times"&amp;GW$2),$F44,HI$28)&gt;10,INDEX(INDIRECT(GY44),$E44,HI$28)&lt;=INDEX(INDIRECT(GY44),$E44,$F44)),0,(INDEX(INDIRECT(GY44),$E44,$F44)-INDEX(INDIRECT(GY44),$E44,HI$28))*(10-INDEX(INDIRECT("times"&amp;GW$2),$F44,HI$28))/10)</f>
        <v>0</v>
      </c>
      <c r="HJ44" s="47">
        <f ca="1">IF(OR(INDEX(INDIRECT("times"&amp;GW$2),$F44,HJ$28)&gt;10,INDEX(INDIRECT(GY44),$E44,HJ$28)&lt;=INDEX(INDIRECT(GY44),$E44,$F44)),0,(INDEX(INDIRECT(GY44),$E44,$F44)-INDEX(INDIRECT(GY44),$E44,HJ$28))*(10-INDEX(INDIRECT("times"&amp;GW$2),$F44,HJ$28))/10)</f>
        <v>0</v>
      </c>
      <c r="HK44" s="47">
        <f ca="1">IF(OR(INDEX(INDIRECT("times"&amp;GW$2),$F44,HK$28)&gt;10,INDEX(INDIRECT(GY44),$E44,HK$28)&lt;=INDEX(INDIRECT(GY44),$E44,$F44)),0,(INDEX(INDIRECT(GY44),$E44,$F44)-INDEX(INDIRECT(GY44),$E44,HK$28))*(10-INDEX(INDIRECT("times"&amp;GW$2),$F44,HK$28))/10)</f>
        <v>0</v>
      </c>
      <c r="HL44" s="47">
        <f ca="1">IF(OR(INDEX(INDIRECT("times"&amp;GW$2),$F44,HL$28)&gt;10,INDEX(INDIRECT(GY44),$E44,HL$28)&lt;=INDEX(INDIRECT(GY44),$E44,$F44)),0,(INDEX(INDIRECT(GY44),$E44,$F44)-INDEX(INDIRECT(GY44),$E44,HL$28))*(10-INDEX(INDIRECT("times"&amp;GW$2),$F44,HL$28))/10)</f>
        <v>0</v>
      </c>
      <c r="HM44" s="47">
        <f ca="1">IF(OR(INDEX(INDIRECT("times"&amp;GW$2),$F44,HM$28)&gt;10,INDEX(INDIRECT(GY44),$E44,HM$28)&lt;=INDEX(INDIRECT(GY44),$E44,$F44)),0,(INDEX(INDIRECT(GY44),$E44,$F44)-INDEX(INDIRECT(GY44),$E44,HM$28))*(10-INDEX(INDIRECT("times"&amp;GW$2),$F44,HM$28))/10)</f>
        <v>0</v>
      </c>
      <c r="HN44" s="47">
        <f ca="1">IF(OR(INDEX(INDIRECT("times"&amp;GW$2),$F44,HN$28)&gt;10,INDEX(INDIRECT(GY44),$E44,HN$28)&lt;=INDEX(INDIRECT(GY44),$E44,$F44)),0,(INDEX(INDIRECT(GY44),$E44,$F44)-INDEX(INDIRECT(GY44),$E44,HN$28))*(10-INDEX(INDIRECT("times"&amp;GW$2),$F44,HN$28))/10)</f>
        <v>0</v>
      </c>
      <c r="HO44" s="47">
        <f ca="1">IF(OR(INDEX(INDIRECT("times"&amp;GW$2),$F44,HO$28)&gt;10,INDEX(INDIRECT(GY44),$E44,HO$28)&lt;=INDEX(INDIRECT(GY44),$E44,$F44)),0,(INDEX(INDIRECT(GY44),$E44,$F44)-INDEX(INDIRECT(GY44),$E44,HO$28))*(10-INDEX(INDIRECT("times"&amp;GW$2),$F44,HO$28))/10)</f>
        <v>0</v>
      </c>
      <c r="HP44" s="47">
        <f ca="1">IF(OR(INDEX(INDIRECT("times"&amp;GW$2),$F44,HP$28)&gt;10,INDEX(INDIRECT(GY44),$E44,HP$28)&lt;=INDEX(INDIRECT(GY44),$E44,$F44)),0,(INDEX(INDIRECT(GY44),$E44,$F44)-INDEX(INDIRECT(GY44),$E44,HP$28))*(10-INDEX(INDIRECT("times"&amp;GW$2),$F44,HP$28))/10)</f>
        <v>0</v>
      </c>
      <c r="HQ44" s="47">
        <f ca="1">IF(OR(INDEX(INDIRECT("times"&amp;GW$2),$F44,HQ$28)&gt;10,INDEX(INDIRECT(GY44),$E44,HQ$28)&lt;=INDEX(INDIRECT(GY44),$E44,$F44)),0,(INDEX(INDIRECT(GY44),$E44,$F44)-INDEX(INDIRECT(GY44),$E44,HQ$28))*(10-INDEX(INDIRECT("times"&amp;GW$2),$F44,HQ$28))/10)</f>
        <v>0</v>
      </c>
      <c r="HR44" s="47">
        <f ca="1">IF(OR(INDEX(INDIRECT("times"&amp;GW$2),$F44,HR$28)&gt;10,INDEX(INDIRECT(GY44),$E44,HR$28)&lt;=INDEX(INDIRECT(GY44),$E44,$F44)),0,(INDEX(INDIRECT(GY44),$E44,$F44)-INDEX(INDIRECT(GY44),$E44,HR$28))*(10-INDEX(INDIRECT("times"&amp;GW$2),$F44,HR$28))/10)</f>
        <v>0</v>
      </c>
      <c r="HS44" s="47">
        <f ca="1">IF(OR(INDEX(INDIRECT("times"&amp;GW$2),$F44,HS$28)&gt;10,INDEX(INDIRECT(GY44),$E44,HS$28)&lt;=INDEX(INDIRECT(GY44),$E44,$F44)),0,(INDEX(INDIRECT(GY44),$E44,$F44)-INDEX(INDIRECT(GY44),$E44,HS$28))*(10-INDEX(INDIRECT("times"&amp;GW$2),$F44,HS$28))/10)</f>
        <v>0</v>
      </c>
      <c r="HT44" s="47">
        <f ca="1">IF(OR(INDEX(INDIRECT("times"&amp;GW$2),$F44,HT$28)&gt;10,INDEX(INDIRECT(GY44),$E44,HT$28)&lt;=INDEX(INDIRECT(GY44),$E44,$F44)),0,(INDEX(INDIRECT(GY44),$E44,$F44)-INDEX(INDIRECT(GY44),$E44,HT$28))*(10-INDEX(INDIRECT("times"&amp;GW$2),$F44,HT$28))/10)</f>
        <v>0</v>
      </c>
      <c r="HU44" s="47">
        <f ca="1">IF(OR(INDEX(INDIRECT("times"&amp;GW$2),$F44,HU$28)&gt;10,INDEX(INDIRECT(GY44),$E44,HU$28)&lt;=INDEX(INDIRECT(GY44),$E44,$F44)),0,(INDEX(INDIRECT(GY44),$E44,$F44)-INDEX(INDIRECT(GY44),$E44,HU$28))*(10-INDEX(INDIRECT("times"&amp;GW$2),$F44,HU$28))/10)</f>
        <v>0</v>
      </c>
      <c r="HV44" s="48">
        <f ca="1">IF(OR(INDEX(INDIRECT("times"&amp;GW$2),$F44,HV$28)&gt;10,INDEX(INDIRECT(GY44),$E44,HV$28)&lt;=INDEX(INDIRECT(GY44),$E44,$F44)),0,(INDEX(INDIRECT(GY44),$E44,$F44)-INDEX(INDIRECT(GY44),$E44,HV$28))*(10-INDEX(INDIRECT("times"&amp;GW$2),$F44,HV$28))/10)</f>
        <v>0</v>
      </c>
      <c r="HW44" s="201">
        <v>2</v>
      </c>
    </row>
    <row r="45" spans="1:231" ht="15">
      <c r="A45" s="18" t="s">
        <v>191</v>
      </c>
      <c r="B45" s="122">
        <f>A26</f>
        <v>0</v>
      </c>
      <c r="C45" s="122" t="str">
        <f>A27</f>
        <v>work1834</v>
      </c>
      <c r="D45" s="210" t="str">
        <f t="shared" si="40"/>
        <v>core0_work1834</v>
      </c>
      <c r="E45" s="122">
        <v>1</v>
      </c>
      <c r="F45" s="33">
        <v>3</v>
      </c>
      <c r="G45" s="46">
        <f ca="1">IF(OR(INDEX(INDIRECT("times"&amp;B$2),$F45,G$28)&gt;10,INDEX(INDIRECT(D45),$E45,G$28)&lt;=INDEX(INDIRECT(D45),$E45,$F45)),0,(INDEX(INDIRECT(D45),$E45,$F45)-INDEX(INDIRECT(D45),$E45,G$28))*(10-INDEX(INDIRECT("times"&amp;B$2),$F45,G$28))/10)</f>
        <v>0</v>
      </c>
      <c r="H45" s="47">
        <f ca="1">IF(OR(INDEX(INDIRECT("times"&amp;B$2),$F45,H$28)&gt;10,INDEX(INDIRECT(D45),$E45,H$28)&lt;=INDEX(INDIRECT(D45),$E45,$F45)),0,(INDEX(INDIRECT(D45),$E45,$F45)-INDEX(INDIRECT(D45),$E45,H$28))*(10-INDEX(INDIRECT("times"&amp;B$2),$F45,H$28))/10)</f>
        <v>0</v>
      </c>
      <c r="I45" s="47">
        <f ca="1">IF(OR(INDEX(INDIRECT("times"&amp;B$2),$F45,I$28)&gt;10,INDEX(INDIRECT(D45),$E45,I$28)&lt;=INDEX(INDIRECT(D45),$E45,$F45)),0,(INDEX(INDIRECT(D45),$E45,$F45)-INDEX(INDIRECT(D45),$E45,I$28))*(10-INDEX(INDIRECT("times"&amp;B$2),$F45,I$28))/10)</f>
        <v>0</v>
      </c>
      <c r="J45" s="47">
        <f ca="1">IF(OR(INDEX(INDIRECT("times"&amp;B$2),$F45,J$28)&gt;10,INDEX(INDIRECT(D45),$E45,J$28)&lt;=INDEX(INDIRECT(D45),$E45,$F45)),0,(INDEX(INDIRECT(D45),$E45,$F45)-INDEX(INDIRECT(D45),$E45,J$28))*(10-INDEX(INDIRECT("times"&amp;B$2),$F45,J$28))/10)</f>
        <v>0</v>
      </c>
      <c r="K45" s="47">
        <f ca="1">IF(OR(INDEX(INDIRECT("times"&amp;B$2),$F45,K$28)&gt;10,INDEX(INDIRECT(D45),$E45,K$28)&lt;=INDEX(INDIRECT(D45),$E45,$F45)),0,(INDEX(INDIRECT(D45),$E45,$F45)-INDEX(INDIRECT(D45),$E45,K$28))*(10-INDEX(INDIRECT("times"&amp;B$2),$F45,K$28))/10)</f>
        <v>0</v>
      </c>
      <c r="L45" s="47">
        <f ca="1">IF(OR(INDEX(INDIRECT("times"&amp;B$2),$F45,L$28)&gt;10,INDEX(INDIRECT(D45),$E45,L$28)&lt;=INDEX(INDIRECT(D45),$E45,$F45)),0,(INDEX(INDIRECT(D45),$E45,$F45)-INDEX(INDIRECT(D45),$E45,L$28))*(10-INDEX(INDIRECT("times"&amp;B$2),$F45,L$28))/10)</f>
        <v>0</v>
      </c>
      <c r="M45" s="47">
        <f ca="1">IF(OR(INDEX(INDIRECT("times"&amp;B$2),$F45,M$28)&gt;10,INDEX(INDIRECT(D45),$E45,M$28)&lt;=INDEX(INDIRECT(D45),$E45,$F45)),0,(INDEX(INDIRECT(D45),$E45,$F45)-INDEX(INDIRECT(D45),$E45,M$28))*(10-INDEX(INDIRECT("times"&amp;B$2),$F45,M$28))/10)</f>
        <v>0</v>
      </c>
      <c r="N45" s="47">
        <f ca="1">IF(OR(INDEX(INDIRECT("times"&amp;B$2),$F45,N$28)&gt;10,INDEX(INDIRECT(D45),$E45,N$28)&lt;=INDEX(INDIRECT(D45),$E45,$F45)),0,(INDEX(INDIRECT(D45),$E45,$F45)-INDEX(INDIRECT(D45),$E45,N$28))*(10-INDEX(INDIRECT("times"&amp;B$2),$F45,N$28))/10)</f>
        <v>0</v>
      </c>
      <c r="O45" s="47">
        <f ca="1">IF(OR(INDEX(INDIRECT("times"&amp;B$2),$F45,O$28)&gt;10,INDEX(INDIRECT(D45),$E45,O$28)&lt;=INDEX(INDIRECT(D45),$E45,$F45)),0,(INDEX(INDIRECT(D45),$E45,$F45)-INDEX(INDIRECT(D45),$E45,O$28))*(10-INDEX(INDIRECT("times"&amp;B$2),$F45,O$28))/10)</f>
        <v>0</v>
      </c>
      <c r="P45" s="47">
        <f ca="1">IF(OR(INDEX(INDIRECT("times"&amp;B$2),$F45,P$28)&gt;10,INDEX(INDIRECT(D45),$E45,P$28)&lt;=INDEX(INDIRECT(D45),$E45,$F45)),0,(INDEX(INDIRECT(D45),$E45,$F45)-INDEX(INDIRECT(D45),$E45,P$28))*(10-INDEX(INDIRECT("times"&amp;B$2),$F45,P$28))/10)</f>
        <v>0</v>
      </c>
      <c r="Q45" s="47">
        <f ca="1">IF(OR(INDEX(INDIRECT("times"&amp;B$2),$F45,Q$28)&gt;10,INDEX(INDIRECT(D45),$E45,Q$28)&lt;=INDEX(INDIRECT(D45),$E45,$F45)),0,(INDEX(INDIRECT(D45),$E45,$F45)-INDEX(INDIRECT(D45),$E45,Q$28))*(10-INDEX(INDIRECT("times"&amp;B$2),$F45,Q$28))/10)</f>
        <v>0</v>
      </c>
      <c r="R45" s="47">
        <f ca="1">IF(OR(INDEX(INDIRECT("times"&amp;B$2),$F45,R$28)&gt;10,INDEX(INDIRECT(D45),$E45,R$28)&lt;=INDEX(INDIRECT(D45),$E45,$F45)),0,(INDEX(INDIRECT(D45),$E45,$F45)-INDEX(INDIRECT(D45),$E45,R$28))*(10-INDEX(INDIRECT("times"&amp;B$2),$F45,R$28))/10)</f>
        <v>0</v>
      </c>
      <c r="S45" s="47">
        <f ca="1">IF(OR(INDEX(INDIRECT("times"&amp;B$2),$F45,S$28)&gt;10,INDEX(INDIRECT(D45),$E45,S$28)&lt;=INDEX(INDIRECT(D45),$E45,$F45)),0,(INDEX(INDIRECT(D45),$E45,$F45)-INDEX(INDIRECT(D45),$E45,S$28))*(10-INDEX(INDIRECT("times"&amp;B$2),$F45,S$28))/10)</f>
        <v>0</v>
      </c>
      <c r="T45" s="47">
        <f ca="1">IF(OR(INDEX(INDIRECT("times"&amp;B$2),$F45,T$28)&gt;10,INDEX(INDIRECT(D45),$E45,T$28)&lt;=INDEX(INDIRECT(D45),$E45,$F45)),0,(INDEX(INDIRECT(D45),$E45,$F45)-INDEX(INDIRECT(D45),$E45,T$28))*(10-INDEX(INDIRECT("times"&amp;B$2),$F45,T$28))/10)</f>
        <v>0</v>
      </c>
      <c r="U45" s="47">
        <f ca="1">IF(OR(INDEX(INDIRECT("times"&amp;B$2),$F45,U$28)&gt;10,INDEX(INDIRECT(D45),$E45,U$28)&lt;=INDEX(INDIRECT(D45),$E45,$F45)),0,(INDEX(INDIRECT(D45),$E45,$F45)-INDEX(INDIRECT(D45),$E45,U$28))*(10-INDEX(INDIRECT("times"&amp;B$2),$F45,U$28))/10)</f>
        <v>0</v>
      </c>
      <c r="V45" s="47">
        <f ca="1">IF(OR(INDEX(INDIRECT("times"&amp;B$2),$F45,V$28)&gt;10,INDEX(INDIRECT(D45),$E45,V$28)&lt;=INDEX(INDIRECT(D45),$E45,$F45)),0,(INDEX(INDIRECT(D45),$E45,$F45)-INDEX(INDIRECT(D45),$E45,V$28))*(10-INDEX(INDIRECT("times"&amp;B$2),$F45,V$28))/10)</f>
        <v>0</v>
      </c>
      <c r="W45" s="47">
        <f ca="1">IF(OR(INDEX(INDIRECT("times"&amp;B$2),$F45,W$28)&gt;10,INDEX(INDIRECT(D45),$E45,W$28)&lt;=INDEX(INDIRECT(D45),$E45,$F45)),0,(INDEX(INDIRECT(D45),$E45,$F45)-INDEX(INDIRECT(D45),$E45,W$28))*(10-INDEX(INDIRECT("times"&amp;B$2),$F45,W$28))/10)</f>
        <v>0</v>
      </c>
      <c r="X45" s="47">
        <f ca="1">IF(OR(INDEX(INDIRECT("times"&amp;B$2),$F45,X$28)&gt;10,INDEX(INDIRECT(D45),$E45,X$28)&lt;=INDEX(INDIRECT(D45),$E45,$F45)),0,(INDEX(INDIRECT(D45),$E45,$F45)-INDEX(INDIRECT(D45),$E45,X$28))*(10-INDEX(INDIRECT("times"&amp;B$2),$F45,X$28))/10)</f>
        <v>0</v>
      </c>
      <c r="Y45" s="47">
        <f ca="1">IF(OR(INDEX(INDIRECT("times"&amp;B$2),$F45,Y$28)&gt;10,INDEX(INDIRECT(D45),$E45,Y$28)&lt;=INDEX(INDIRECT(D45),$E45,$F45)),0,(INDEX(INDIRECT(D45),$E45,$F45)-INDEX(INDIRECT(D45),$E45,Y$28))*(10-INDEX(INDIRECT("times"&amp;B$2),$F45,Y$28))/10)</f>
        <v>0</v>
      </c>
      <c r="Z45" s="47">
        <f ca="1">IF(OR(INDEX(INDIRECT("times"&amp;B$2),$F45,Z$28)&gt;10,INDEX(INDIRECT(D45),$E45,Z$28)&lt;=INDEX(INDIRECT(D45),$E45,$F45)),0,(INDEX(INDIRECT(D45),$E45,$F45)-INDEX(INDIRECT(D45),$E45,Z$28))*(10-INDEX(INDIRECT("times"&amp;B$2),$F45,Z$28))/10)</f>
        <v>0</v>
      </c>
      <c r="AA45" s="48">
        <f ca="1">IF(OR(INDEX(INDIRECT("times"&amp;B$2),$F45,AA$28)&gt;10,INDEX(INDIRECT(D45),$E45,AA$28)&lt;=INDEX(INDIRECT(D45),$E45,$F45)),0,(INDEX(INDIRECT(D45),$E45,$F45)-INDEX(INDIRECT(D45),$E45,AA$28))*(10-INDEX(INDIRECT("times"&amp;B$2),$F45,AA$28))/10)</f>
        <v>0</v>
      </c>
      <c r="AB45" s="201">
        <v>3</v>
      </c>
      <c r="AD45" s="18" t="s">
        <v>191</v>
      </c>
      <c r="AE45" s="122">
        <f>AD26</f>
        <v>0</v>
      </c>
      <c r="AF45" s="122" t="str">
        <f>AD27</f>
        <v>shop1834</v>
      </c>
      <c r="AG45" s="210" t="str">
        <f t="shared" si="41"/>
        <v>core0_shop1834</v>
      </c>
      <c r="AH45" s="122">
        <v>1</v>
      </c>
      <c r="AI45" s="33">
        <v>3</v>
      </c>
      <c r="AJ45" s="46">
        <f ca="1">IF(OR(INDEX(INDIRECT("times"&amp;AE$2),$F45,AJ$28)&gt;10,INDEX(INDIRECT(AG45),$E45,AJ$28)&lt;=INDEX(INDIRECT(AG45),$E45,$F45)),0,(INDEX(INDIRECT(AG45),$E45,$F45)-INDEX(INDIRECT(AG45),$E45,AJ$28))*(10-INDEX(INDIRECT("times"&amp;AE$2),$F45,AJ$28))/10)</f>
        <v>0</v>
      </c>
      <c r="AK45" s="47">
        <f ca="1">IF(OR(INDEX(INDIRECT("times"&amp;AE$2),$F45,AK$28)&gt;10,INDEX(INDIRECT(AG45),$E45,AK$28)&lt;=INDEX(INDIRECT(AG45),$E45,$F45)),0,(INDEX(INDIRECT(AG45),$E45,$F45)-INDEX(INDIRECT(AG45),$E45,AK$28))*(10-INDEX(INDIRECT("times"&amp;AE$2),$F45,AK$28))/10)</f>
        <v>0</v>
      </c>
      <c r="AL45" s="47">
        <f ca="1">IF(OR(INDEX(INDIRECT("times"&amp;AE$2),$F45,AL$28)&gt;10,INDEX(INDIRECT(AG45),$E45,AL$28)&lt;=INDEX(INDIRECT(AG45),$E45,$F45)),0,(INDEX(INDIRECT(AG45),$E45,$F45)-INDEX(INDIRECT(AG45),$E45,AL$28))*(10-INDEX(INDIRECT("times"&amp;AE$2),$F45,AL$28))/10)</f>
        <v>0</v>
      </c>
      <c r="AM45" s="47">
        <f ca="1">IF(OR(INDEX(INDIRECT("times"&amp;AE$2),$F45,AM$28)&gt;10,INDEX(INDIRECT(AG45),$E45,AM$28)&lt;=INDEX(INDIRECT(AG45),$E45,$F45)),0,(INDEX(INDIRECT(AG45),$E45,$F45)-INDEX(INDIRECT(AG45),$E45,AM$28))*(10-INDEX(INDIRECT("times"&amp;AE$2),$F45,AM$28))/10)</f>
        <v>0</v>
      </c>
      <c r="AN45" s="47">
        <f ca="1">IF(OR(INDEX(INDIRECT("times"&amp;AE$2),$F45,AN$28)&gt;10,INDEX(INDIRECT(AG45),$E45,AN$28)&lt;=INDEX(INDIRECT(AG45),$E45,$F45)),0,(INDEX(INDIRECT(AG45),$E45,$F45)-INDEX(INDIRECT(AG45),$E45,AN$28))*(10-INDEX(INDIRECT("times"&amp;AE$2),$F45,AN$28))/10)</f>
        <v>0</v>
      </c>
      <c r="AO45" s="47">
        <f ca="1">IF(OR(INDEX(INDIRECT("times"&amp;AE$2),$F45,AO$28)&gt;10,INDEX(INDIRECT(AG45),$E45,AO$28)&lt;=INDEX(INDIRECT(AG45),$E45,$F45)),0,(INDEX(INDIRECT(AG45),$E45,$F45)-INDEX(INDIRECT(AG45),$E45,AO$28))*(10-INDEX(INDIRECT("times"&amp;AE$2),$F45,AO$28))/10)</f>
        <v>0</v>
      </c>
      <c r="AP45" s="47">
        <f ca="1">IF(OR(INDEX(INDIRECT("times"&amp;AE$2),$F45,AP$28)&gt;10,INDEX(INDIRECT(AG45),$E45,AP$28)&lt;=INDEX(INDIRECT(AG45),$E45,$F45)),0,(INDEX(INDIRECT(AG45),$E45,$F45)-INDEX(INDIRECT(AG45),$E45,AP$28))*(10-INDEX(INDIRECT("times"&amp;AE$2),$F45,AP$28))/10)</f>
        <v>0</v>
      </c>
      <c r="AQ45" s="47">
        <f ca="1">IF(OR(INDEX(INDIRECT("times"&amp;AE$2),$F45,AQ$28)&gt;10,INDEX(INDIRECT(AG45),$E45,AQ$28)&lt;=INDEX(INDIRECT(AG45),$E45,$F45)),0,(INDEX(INDIRECT(AG45),$E45,$F45)-INDEX(INDIRECT(AG45),$E45,AQ$28))*(10-INDEX(INDIRECT("times"&amp;AE$2),$F45,AQ$28))/10)</f>
        <v>0</v>
      </c>
      <c r="AR45" s="47">
        <f ca="1">IF(OR(INDEX(INDIRECT("times"&amp;AE$2),$F45,AR$28)&gt;10,INDEX(INDIRECT(AG45),$E45,AR$28)&lt;=INDEX(INDIRECT(AG45),$E45,$F45)),0,(INDEX(INDIRECT(AG45),$E45,$F45)-INDEX(INDIRECT(AG45),$E45,AR$28))*(10-INDEX(INDIRECT("times"&amp;AE$2),$F45,AR$28))/10)</f>
        <v>0</v>
      </c>
      <c r="AS45" s="47">
        <f ca="1">IF(OR(INDEX(INDIRECT("times"&amp;AE$2),$F45,AS$28)&gt;10,INDEX(INDIRECT(AG45),$E45,AS$28)&lt;=INDEX(INDIRECT(AG45),$E45,$F45)),0,(INDEX(INDIRECT(AG45),$E45,$F45)-INDEX(INDIRECT(AG45),$E45,AS$28))*(10-INDEX(INDIRECT("times"&amp;AE$2),$F45,AS$28))/10)</f>
        <v>0</v>
      </c>
      <c r="AT45" s="47">
        <f ca="1">IF(OR(INDEX(INDIRECT("times"&amp;AE$2),$F45,AT$28)&gt;10,INDEX(INDIRECT(AG45),$E45,AT$28)&lt;=INDEX(INDIRECT(AG45),$E45,$F45)),0,(INDEX(INDIRECT(AG45),$E45,$F45)-INDEX(INDIRECT(AG45),$E45,AT$28))*(10-INDEX(INDIRECT("times"&amp;AE$2),$F45,AT$28))/10)</f>
        <v>0</v>
      </c>
      <c r="AU45" s="47">
        <f ca="1">IF(OR(INDEX(INDIRECT("times"&amp;AE$2),$F45,AU$28)&gt;10,INDEX(INDIRECT(AG45),$E45,AU$28)&lt;=INDEX(INDIRECT(AG45),$E45,$F45)),0,(INDEX(INDIRECT(AG45),$E45,$F45)-INDEX(INDIRECT(AG45),$E45,AU$28))*(10-INDEX(INDIRECT("times"&amp;AE$2),$F45,AU$28))/10)</f>
        <v>0</v>
      </c>
      <c r="AV45" s="47">
        <f ca="1">IF(OR(INDEX(INDIRECT("times"&amp;AE$2),$F45,AV$28)&gt;10,INDEX(INDIRECT(AG45),$E45,AV$28)&lt;=INDEX(INDIRECT(AG45),$E45,$F45)),0,(INDEX(INDIRECT(AG45),$E45,$F45)-INDEX(INDIRECT(AG45),$E45,AV$28))*(10-INDEX(INDIRECT("times"&amp;AE$2),$F45,AV$28))/10)</f>
        <v>0</v>
      </c>
      <c r="AW45" s="47">
        <f ca="1">IF(OR(INDEX(INDIRECT("times"&amp;AE$2),$F45,AW$28)&gt;10,INDEX(INDIRECT(AG45),$E45,AW$28)&lt;=INDEX(INDIRECT(AG45),$E45,$F45)),0,(INDEX(INDIRECT(AG45),$E45,$F45)-INDEX(INDIRECT(AG45),$E45,AW$28))*(10-INDEX(INDIRECT("times"&amp;AE$2),$F45,AW$28))/10)</f>
        <v>0</v>
      </c>
      <c r="AX45" s="47">
        <f ca="1">IF(OR(INDEX(INDIRECT("times"&amp;AE$2),$F45,AX$28)&gt;10,INDEX(INDIRECT(AG45),$E45,AX$28)&lt;=INDEX(INDIRECT(AG45),$E45,$F45)),0,(INDEX(INDIRECT(AG45),$E45,$F45)-INDEX(INDIRECT(AG45),$E45,AX$28))*(10-INDEX(INDIRECT("times"&amp;AE$2),$F45,AX$28))/10)</f>
        <v>0</v>
      </c>
      <c r="AY45" s="47">
        <f ca="1">IF(OR(INDEX(INDIRECT("times"&amp;AE$2),$F45,AY$28)&gt;10,INDEX(INDIRECT(AG45),$E45,AY$28)&lt;=INDEX(INDIRECT(AG45),$E45,$F45)),0,(INDEX(INDIRECT(AG45),$E45,$F45)-INDEX(INDIRECT(AG45),$E45,AY$28))*(10-INDEX(INDIRECT("times"&amp;AE$2),$F45,AY$28))/10)</f>
        <v>0</v>
      </c>
      <c r="AZ45" s="47">
        <f ca="1">IF(OR(INDEX(INDIRECT("times"&amp;AE$2),$F45,AZ$28)&gt;10,INDEX(INDIRECT(AG45),$E45,AZ$28)&lt;=INDEX(INDIRECT(AG45),$E45,$F45)),0,(INDEX(INDIRECT(AG45),$E45,$F45)-INDEX(INDIRECT(AG45),$E45,AZ$28))*(10-INDEX(INDIRECT("times"&amp;AE$2),$F45,AZ$28))/10)</f>
        <v>0</v>
      </c>
      <c r="BA45" s="47">
        <f ca="1">IF(OR(INDEX(INDIRECT("times"&amp;AE$2),$F45,BA$28)&gt;10,INDEX(INDIRECT(AG45),$E45,BA$28)&lt;=INDEX(INDIRECT(AG45),$E45,$F45)),0,(INDEX(INDIRECT(AG45),$E45,$F45)-INDEX(INDIRECT(AG45),$E45,BA$28))*(10-INDEX(INDIRECT("times"&amp;AE$2),$F45,BA$28))/10)</f>
        <v>0</v>
      </c>
      <c r="BB45" s="47">
        <f ca="1">IF(OR(INDEX(INDIRECT("times"&amp;AE$2),$F45,BB$28)&gt;10,INDEX(INDIRECT(AG45),$E45,BB$28)&lt;=INDEX(INDIRECT(AG45),$E45,$F45)),0,(INDEX(INDIRECT(AG45),$E45,$F45)-INDEX(INDIRECT(AG45),$E45,BB$28))*(10-INDEX(INDIRECT("times"&amp;AE$2),$F45,BB$28))/10)</f>
        <v>0</v>
      </c>
      <c r="BC45" s="47">
        <f ca="1">IF(OR(INDEX(INDIRECT("times"&amp;AE$2),$F45,BC$28)&gt;10,INDEX(INDIRECT(AG45),$E45,BC$28)&lt;=INDEX(INDIRECT(AG45),$E45,$F45)),0,(INDEX(INDIRECT(AG45),$E45,$F45)-INDEX(INDIRECT(AG45),$E45,BC$28))*(10-INDEX(INDIRECT("times"&amp;AE$2),$F45,BC$28))/10)</f>
        <v>0</v>
      </c>
      <c r="BD45" s="48">
        <f ca="1">IF(OR(INDEX(INDIRECT("times"&amp;AE$2),$F45,BD$28)&gt;10,INDEX(INDIRECT(AG45),$E45,BD$28)&lt;=INDEX(INDIRECT(AG45),$E45,$F45)),0,(INDEX(INDIRECT(AG45),$E45,$F45)-INDEX(INDIRECT(AG45),$E45,BD$28))*(10-INDEX(INDIRECT("times"&amp;AE$2),$F45,BD$28))/10)</f>
        <v>0</v>
      </c>
      <c r="BE45" s="201">
        <v>3</v>
      </c>
      <c r="BG45" s="18" t="s">
        <v>191</v>
      </c>
      <c r="BH45" s="122">
        <f>BG26</f>
        <v>0</v>
      </c>
      <c r="BI45" s="122" t="str">
        <f>BG27</f>
        <v>lei1834</v>
      </c>
      <c r="BJ45" s="210" t="str">
        <f t="shared" si="42"/>
        <v>core0_lei1834</v>
      </c>
      <c r="BK45" s="122">
        <v>1</v>
      </c>
      <c r="BL45" s="33">
        <v>3</v>
      </c>
      <c r="BM45" s="46">
        <f ca="1">IF(OR(INDEX(INDIRECT("times"&amp;BH$2),$F45,BM$28)&gt;10,INDEX(INDIRECT(BJ45),$E45,BM$28)&lt;=INDEX(INDIRECT(BJ45),$E45,$F45)),0,(INDEX(INDIRECT(BJ45),$E45,$F45)-INDEX(INDIRECT(BJ45),$E45,BM$28))*(10-INDEX(INDIRECT("times"&amp;BH$2),$F45,BM$28))/10)</f>
        <v>0</v>
      </c>
      <c r="BN45" s="47">
        <f ca="1">IF(OR(INDEX(INDIRECT("times"&amp;BH$2),$F45,BN$28)&gt;10,INDEX(INDIRECT(BJ45),$E45,BN$28)&lt;=INDEX(INDIRECT(BJ45),$E45,$F45)),0,(INDEX(INDIRECT(BJ45),$E45,$F45)-INDEX(INDIRECT(BJ45),$E45,BN$28))*(10-INDEX(INDIRECT("times"&amp;BH$2),$F45,BN$28))/10)</f>
        <v>0</v>
      </c>
      <c r="BO45" s="47">
        <f ca="1">IF(OR(INDEX(INDIRECT("times"&amp;BH$2),$F45,BO$28)&gt;10,INDEX(INDIRECT(BJ45),$E45,BO$28)&lt;=INDEX(INDIRECT(BJ45),$E45,$F45)),0,(INDEX(INDIRECT(BJ45),$E45,$F45)-INDEX(INDIRECT(BJ45),$E45,BO$28))*(10-INDEX(INDIRECT("times"&amp;BH$2),$F45,BO$28))/10)</f>
        <v>0</v>
      </c>
      <c r="BP45" s="47">
        <f ca="1">IF(OR(INDEX(INDIRECT("times"&amp;BH$2),$F45,BP$28)&gt;10,INDEX(INDIRECT(BJ45),$E45,BP$28)&lt;=INDEX(INDIRECT(BJ45),$E45,$F45)),0,(INDEX(INDIRECT(BJ45),$E45,$F45)-INDEX(INDIRECT(BJ45),$E45,BP$28))*(10-INDEX(INDIRECT("times"&amp;BH$2),$F45,BP$28))/10)</f>
        <v>0</v>
      </c>
      <c r="BQ45" s="47">
        <f ca="1">IF(OR(INDEX(INDIRECT("times"&amp;BH$2),$F45,BQ$28)&gt;10,INDEX(INDIRECT(BJ45),$E45,BQ$28)&lt;=INDEX(INDIRECT(BJ45),$E45,$F45)),0,(INDEX(INDIRECT(BJ45),$E45,$F45)-INDEX(INDIRECT(BJ45),$E45,BQ$28))*(10-INDEX(INDIRECT("times"&amp;BH$2),$F45,BQ$28))/10)</f>
        <v>0</v>
      </c>
      <c r="BR45" s="47">
        <f ca="1">IF(OR(INDEX(INDIRECT("times"&amp;BH$2),$F45,BR$28)&gt;10,INDEX(INDIRECT(BJ45),$E45,BR$28)&lt;=INDEX(INDIRECT(BJ45),$E45,$F45)),0,(INDEX(INDIRECT(BJ45),$E45,$F45)-INDEX(INDIRECT(BJ45),$E45,BR$28))*(10-INDEX(INDIRECT("times"&amp;BH$2),$F45,BR$28))/10)</f>
        <v>0</v>
      </c>
      <c r="BS45" s="47">
        <f ca="1">IF(OR(INDEX(INDIRECT("times"&amp;BH$2),$F45,BS$28)&gt;10,INDEX(INDIRECT(BJ45),$E45,BS$28)&lt;=INDEX(INDIRECT(BJ45),$E45,$F45)),0,(INDEX(INDIRECT(BJ45),$E45,$F45)-INDEX(INDIRECT(BJ45),$E45,BS$28))*(10-INDEX(INDIRECT("times"&amp;BH$2),$F45,BS$28))/10)</f>
        <v>0</v>
      </c>
      <c r="BT45" s="47">
        <f ca="1">IF(OR(INDEX(INDIRECT("times"&amp;BH$2),$F45,BT$28)&gt;10,INDEX(INDIRECT(BJ45),$E45,BT$28)&lt;=INDEX(INDIRECT(BJ45),$E45,$F45)),0,(INDEX(INDIRECT(BJ45),$E45,$F45)-INDEX(INDIRECT(BJ45),$E45,BT$28))*(10-INDEX(INDIRECT("times"&amp;BH$2),$F45,BT$28))/10)</f>
        <v>0</v>
      </c>
      <c r="BU45" s="47">
        <f ca="1">IF(OR(INDEX(INDIRECT("times"&amp;BH$2),$F45,BU$28)&gt;10,INDEX(INDIRECT(BJ45),$E45,BU$28)&lt;=INDEX(INDIRECT(BJ45),$E45,$F45)),0,(INDEX(INDIRECT(BJ45),$E45,$F45)-INDEX(INDIRECT(BJ45),$E45,BU$28))*(10-INDEX(INDIRECT("times"&amp;BH$2),$F45,BU$28))/10)</f>
        <v>0</v>
      </c>
      <c r="BV45" s="47">
        <f ca="1">IF(OR(INDEX(INDIRECT("times"&amp;BH$2),$F45,BV$28)&gt;10,INDEX(INDIRECT(BJ45),$E45,BV$28)&lt;=INDEX(INDIRECT(BJ45),$E45,$F45)),0,(INDEX(INDIRECT(BJ45),$E45,$F45)-INDEX(INDIRECT(BJ45),$E45,BV$28))*(10-INDEX(INDIRECT("times"&amp;BH$2),$F45,BV$28))/10)</f>
        <v>0</v>
      </c>
      <c r="BW45" s="47">
        <f ca="1">IF(OR(INDEX(INDIRECT("times"&amp;BH$2),$F45,BW$28)&gt;10,INDEX(INDIRECT(BJ45),$E45,BW$28)&lt;=INDEX(INDIRECT(BJ45),$E45,$F45)),0,(INDEX(INDIRECT(BJ45),$E45,$F45)-INDEX(INDIRECT(BJ45),$E45,BW$28))*(10-INDEX(INDIRECT("times"&amp;BH$2),$F45,BW$28))/10)</f>
        <v>0</v>
      </c>
      <c r="BX45" s="47">
        <f ca="1">IF(OR(INDEX(INDIRECT("times"&amp;BH$2),$F45,BX$28)&gt;10,INDEX(INDIRECT(BJ45),$E45,BX$28)&lt;=INDEX(INDIRECT(BJ45),$E45,$F45)),0,(INDEX(INDIRECT(BJ45),$E45,$F45)-INDEX(INDIRECT(BJ45),$E45,BX$28))*(10-INDEX(INDIRECT("times"&amp;BH$2),$F45,BX$28))/10)</f>
        <v>0</v>
      </c>
      <c r="BY45" s="47">
        <f ca="1">IF(OR(INDEX(INDIRECT("times"&amp;BH$2),$F45,BY$28)&gt;10,INDEX(INDIRECT(BJ45),$E45,BY$28)&lt;=INDEX(INDIRECT(BJ45),$E45,$F45)),0,(INDEX(INDIRECT(BJ45),$E45,$F45)-INDEX(INDIRECT(BJ45),$E45,BY$28))*(10-INDEX(INDIRECT("times"&amp;BH$2),$F45,BY$28))/10)</f>
        <v>0</v>
      </c>
      <c r="BZ45" s="47">
        <f ca="1">IF(OR(INDEX(INDIRECT("times"&amp;BH$2),$F45,BZ$28)&gt;10,INDEX(INDIRECT(BJ45),$E45,BZ$28)&lt;=INDEX(INDIRECT(BJ45),$E45,$F45)),0,(INDEX(INDIRECT(BJ45),$E45,$F45)-INDEX(INDIRECT(BJ45),$E45,BZ$28))*(10-INDEX(INDIRECT("times"&amp;BH$2),$F45,BZ$28))/10)</f>
        <v>0</v>
      </c>
      <c r="CA45" s="47">
        <f ca="1">IF(OR(INDEX(INDIRECT("times"&amp;BH$2),$F45,CA$28)&gt;10,INDEX(INDIRECT(BJ45),$E45,CA$28)&lt;=INDEX(INDIRECT(BJ45),$E45,$F45)),0,(INDEX(INDIRECT(BJ45),$E45,$F45)-INDEX(INDIRECT(BJ45),$E45,CA$28))*(10-INDEX(INDIRECT("times"&amp;BH$2),$F45,CA$28))/10)</f>
        <v>0</v>
      </c>
      <c r="CB45" s="47">
        <f ca="1">IF(OR(INDEX(INDIRECT("times"&amp;BH$2),$F45,CB$28)&gt;10,INDEX(INDIRECT(BJ45),$E45,CB$28)&lt;=INDEX(INDIRECT(BJ45),$E45,$F45)),0,(INDEX(INDIRECT(BJ45),$E45,$F45)-INDEX(INDIRECT(BJ45),$E45,CB$28))*(10-INDEX(INDIRECT("times"&amp;BH$2),$F45,CB$28))/10)</f>
        <v>0</v>
      </c>
      <c r="CC45" s="47">
        <f ca="1">IF(OR(INDEX(INDIRECT("times"&amp;BH$2),$F45,CC$28)&gt;10,INDEX(INDIRECT(BJ45),$E45,CC$28)&lt;=INDEX(INDIRECT(BJ45),$E45,$F45)),0,(INDEX(INDIRECT(BJ45),$E45,$F45)-INDEX(INDIRECT(BJ45),$E45,CC$28))*(10-INDEX(INDIRECT("times"&amp;BH$2),$F45,CC$28))/10)</f>
        <v>0</v>
      </c>
      <c r="CD45" s="47">
        <f ca="1">IF(OR(INDEX(INDIRECT("times"&amp;BH$2),$F45,CD$28)&gt;10,INDEX(INDIRECT(BJ45),$E45,CD$28)&lt;=INDEX(INDIRECT(BJ45),$E45,$F45)),0,(INDEX(INDIRECT(BJ45),$E45,$F45)-INDEX(INDIRECT(BJ45),$E45,CD$28))*(10-INDEX(INDIRECT("times"&amp;BH$2),$F45,CD$28))/10)</f>
        <v>0</v>
      </c>
      <c r="CE45" s="47">
        <f ca="1">IF(OR(INDEX(INDIRECT("times"&amp;BH$2),$F45,CE$28)&gt;10,INDEX(INDIRECT(BJ45),$E45,CE$28)&lt;=INDEX(INDIRECT(BJ45),$E45,$F45)),0,(INDEX(INDIRECT(BJ45),$E45,$F45)-INDEX(INDIRECT(BJ45),$E45,CE$28))*(10-INDEX(INDIRECT("times"&amp;BH$2),$F45,CE$28))/10)</f>
        <v>0</v>
      </c>
      <c r="CF45" s="47">
        <f ca="1">IF(OR(INDEX(INDIRECT("times"&amp;BH$2),$F45,CF$28)&gt;10,INDEX(INDIRECT(BJ45),$E45,CF$28)&lt;=INDEX(INDIRECT(BJ45),$E45,$F45)),0,(INDEX(INDIRECT(BJ45),$E45,$F45)-INDEX(INDIRECT(BJ45),$E45,CF$28))*(10-INDEX(INDIRECT("times"&amp;BH$2),$F45,CF$28))/10)</f>
        <v>0</v>
      </c>
      <c r="CG45" s="48">
        <f ca="1">IF(OR(INDEX(INDIRECT("times"&amp;BH$2),$F45,CG$28)&gt;10,INDEX(INDIRECT(BJ45),$E45,CG$28)&lt;=INDEX(INDIRECT(BJ45),$E45,$F45)),0,(INDEX(INDIRECT(BJ45),$E45,$F45)-INDEX(INDIRECT(BJ45),$E45,CG$28))*(10-INDEX(INDIRECT("times"&amp;BH$2),$F45,CG$28))/10)</f>
        <v>0</v>
      </c>
      <c r="CH45" s="201">
        <v>3</v>
      </c>
      <c r="CJ45" s="18" t="s">
        <v>191</v>
      </c>
      <c r="CK45" s="122">
        <f>CJ26</f>
        <v>0</v>
      </c>
      <c r="CL45" s="122" t="str">
        <f>CJ27</f>
        <v>work3564</v>
      </c>
      <c r="CM45" s="210" t="str">
        <f t="shared" si="43"/>
        <v>core0_work3564</v>
      </c>
      <c r="CN45" s="122">
        <v>1</v>
      </c>
      <c r="CO45" s="33">
        <v>3</v>
      </c>
      <c r="CP45" s="46">
        <f ca="1">IF(OR(INDEX(INDIRECT("times"&amp;CK$2),$F45,CP$28)&gt;10,INDEX(INDIRECT(CM45),$E45,CP$28)&lt;=INDEX(INDIRECT(CM45),$E45,$F45)),0,(INDEX(INDIRECT(CM45),$E45,$F45)-INDEX(INDIRECT(CM45),$E45,CP$28))*(10-INDEX(INDIRECT("times"&amp;CK$2),$F45,CP$28))/10)</f>
        <v>0</v>
      </c>
      <c r="CQ45" s="47">
        <f ca="1">IF(OR(INDEX(INDIRECT("times"&amp;CK$2),$F45,CQ$28)&gt;10,INDEX(INDIRECT(CM45),$E45,CQ$28)&lt;=INDEX(INDIRECT(CM45),$E45,$F45)),0,(INDEX(INDIRECT(CM45),$E45,$F45)-INDEX(INDIRECT(CM45),$E45,CQ$28))*(10-INDEX(INDIRECT("times"&amp;CK$2),$F45,CQ$28))/10)</f>
        <v>0</v>
      </c>
      <c r="CR45" s="47">
        <f ca="1">IF(OR(INDEX(INDIRECT("times"&amp;CK$2),$F45,CR$28)&gt;10,INDEX(INDIRECT(CM45),$E45,CR$28)&lt;=INDEX(INDIRECT(CM45),$E45,$F45)),0,(INDEX(INDIRECT(CM45),$E45,$F45)-INDEX(INDIRECT(CM45),$E45,CR$28))*(10-INDEX(INDIRECT("times"&amp;CK$2),$F45,CR$28))/10)</f>
        <v>0</v>
      </c>
      <c r="CS45" s="47">
        <f ca="1">IF(OR(INDEX(INDIRECT("times"&amp;CK$2),$F45,CS$28)&gt;10,INDEX(INDIRECT(CM45),$E45,CS$28)&lt;=INDEX(INDIRECT(CM45),$E45,$F45)),0,(INDEX(INDIRECT(CM45),$E45,$F45)-INDEX(INDIRECT(CM45),$E45,CS$28))*(10-INDEX(INDIRECT("times"&amp;CK$2),$F45,CS$28))/10)</f>
        <v>0</v>
      </c>
      <c r="CT45" s="47">
        <f ca="1">IF(OR(INDEX(INDIRECT("times"&amp;CK$2),$F45,CT$28)&gt;10,INDEX(INDIRECT(CM45),$E45,CT$28)&lt;=INDEX(INDIRECT(CM45),$E45,$F45)),0,(INDEX(INDIRECT(CM45),$E45,$F45)-INDEX(INDIRECT(CM45),$E45,CT$28))*(10-INDEX(INDIRECT("times"&amp;CK$2),$F45,CT$28))/10)</f>
        <v>0</v>
      </c>
      <c r="CU45" s="47">
        <f ca="1">IF(OR(INDEX(INDIRECT("times"&amp;CK$2),$F45,CU$28)&gt;10,INDEX(INDIRECT(CM45),$E45,CU$28)&lt;=INDEX(INDIRECT(CM45),$E45,$F45)),0,(INDEX(INDIRECT(CM45),$E45,$F45)-INDEX(INDIRECT(CM45),$E45,CU$28))*(10-INDEX(INDIRECT("times"&amp;CK$2),$F45,CU$28))/10)</f>
        <v>0</v>
      </c>
      <c r="CV45" s="47">
        <f ca="1">IF(OR(INDEX(INDIRECT("times"&amp;CK$2),$F45,CV$28)&gt;10,INDEX(INDIRECT(CM45),$E45,CV$28)&lt;=INDEX(INDIRECT(CM45),$E45,$F45)),0,(INDEX(INDIRECT(CM45),$E45,$F45)-INDEX(INDIRECT(CM45),$E45,CV$28))*(10-INDEX(INDIRECT("times"&amp;CK$2),$F45,CV$28))/10)</f>
        <v>0</v>
      </c>
      <c r="CW45" s="47">
        <f ca="1">IF(OR(INDEX(INDIRECT("times"&amp;CK$2),$F45,CW$28)&gt;10,INDEX(INDIRECT(CM45),$E45,CW$28)&lt;=INDEX(INDIRECT(CM45),$E45,$F45)),0,(INDEX(INDIRECT(CM45),$E45,$F45)-INDEX(INDIRECT(CM45),$E45,CW$28))*(10-INDEX(INDIRECT("times"&amp;CK$2),$F45,CW$28))/10)</f>
        <v>0</v>
      </c>
      <c r="CX45" s="47">
        <f ca="1">IF(OR(INDEX(INDIRECT("times"&amp;CK$2),$F45,CX$28)&gt;10,INDEX(INDIRECT(CM45),$E45,CX$28)&lt;=INDEX(INDIRECT(CM45),$E45,$F45)),0,(INDEX(INDIRECT(CM45),$E45,$F45)-INDEX(INDIRECT(CM45),$E45,CX$28))*(10-INDEX(INDIRECT("times"&amp;CK$2),$F45,CX$28))/10)</f>
        <v>0</v>
      </c>
      <c r="CY45" s="47">
        <f ca="1">IF(OR(INDEX(INDIRECT("times"&amp;CK$2),$F45,CY$28)&gt;10,INDEX(INDIRECT(CM45),$E45,CY$28)&lt;=INDEX(INDIRECT(CM45),$E45,$F45)),0,(INDEX(INDIRECT(CM45),$E45,$F45)-INDEX(INDIRECT(CM45),$E45,CY$28))*(10-INDEX(INDIRECT("times"&amp;CK$2),$F45,CY$28))/10)</f>
        <v>0</v>
      </c>
      <c r="CZ45" s="47">
        <f ca="1">IF(OR(INDEX(INDIRECT("times"&amp;CK$2),$F45,CZ$28)&gt;10,INDEX(INDIRECT(CM45),$E45,CZ$28)&lt;=INDEX(INDIRECT(CM45),$E45,$F45)),0,(INDEX(INDIRECT(CM45),$E45,$F45)-INDEX(INDIRECT(CM45),$E45,CZ$28))*(10-INDEX(INDIRECT("times"&amp;CK$2),$F45,CZ$28))/10)</f>
        <v>0</v>
      </c>
      <c r="DA45" s="47">
        <f ca="1">IF(OR(INDEX(INDIRECT("times"&amp;CK$2),$F45,DA$28)&gt;10,INDEX(INDIRECT(CM45),$E45,DA$28)&lt;=INDEX(INDIRECT(CM45),$E45,$F45)),0,(INDEX(INDIRECT(CM45),$E45,$F45)-INDEX(INDIRECT(CM45),$E45,DA$28))*(10-INDEX(INDIRECT("times"&amp;CK$2),$F45,DA$28))/10)</f>
        <v>0</v>
      </c>
      <c r="DB45" s="47">
        <f ca="1">IF(OR(INDEX(INDIRECT("times"&amp;CK$2),$F45,DB$28)&gt;10,INDEX(INDIRECT(CM45),$E45,DB$28)&lt;=INDEX(INDIRECT(CM45),$E45,$F45)),0,(INDEX(INDIRECT(CM45),$E45,$F45)-INDEX(INDIRECT(CM45),$E45,DB$28))*(10-INDEX(INDIRECT("times"&amp;CK$2),$F45,DB$28))/10)</f>
        <v>0</v>
      </c>
      <c r="DC45" s="47">
        <f ca="1">IF(OR(INDEX(INDIRECT("times"&amp;CK$2),$F45,DC$28)&gt;10,INDEX(INDIRECT(CM45),$E45,DC$28)&lt;=INDEX(INDIRECT(CM45),$E45,$F45)),0,(INDEX(INDIRECT(CM45),$E45,$F45)-INDEX(INDIRECT(CM45),$E45,DC$28))*(10-INDEX(INDIRECT("times"&amp;CK$2),$F45,DC$28))/10)</f>
        <v>0</v>
      </c>
      <c r="DD45" s="47">
        <f ca="1">IF(OR(INDEX(INDIRECT("times"&amp;CK$2),$F45,DD$28)&gt;10,INDEX(INDIRECT(CM45),$E45,DD$28)&lt;=INDEX(INDIRECT(CM45),$E45,$F45)),0,(INDEX(INDIRECT(CM45),$E45,$F45)-INDEX(INDIRECT(CM45),$E45,DD$28))*(10-INDEX(INDIRECT("times"&amp;CK$2),$F45,DD$28))/10)</f>
        <v>0</v>
      </c>
      <c r="DE45" s="47">
        <f ca="1">IF(OR(INDEX(INDIRECT("times"&amp;CK$2),$F45,DE$28)&gt;10,INDEX(INDIRECT(CM45),$E45,DE$28)&lt;=INDEX(INDIRECT(CM45),$E45,$F45)),0,(INDEX(INDIRECT(CM45),$E45,$F45)-INDEX(INDIRECT(CM45),$E45,DE$28))*(10-INDEX(INDIRECT("times"&amp;CK$2),$F45,DE$28))/10)</f>
        <v>0</v>
      </c>
      <c r="DF45" s="47">
        <f ca="1">IF(OR(INDEX(INDIRECT("times"&amp;CK$2),$F45,DF$28)&gt;10,INDEX(INDIRECT(CM45),$E45,DF$28)&lt;=INDEX(INDIRECT(CM45),$E45,$F45)),0,(INDEX(INDIRECT(CM45),$E45,$F45)-INDEX(INDIRECT(CM45),$E45,DF$28))*(10-INDEX(INDIRECT("times"&amp;CK$2),$F45,DF$28))/10)</f>
        <v>0</v>
      </c>
      <c r="DG45" s="47">
        <f ca="1">IF(OR(INDEX(INDIRECT("times"&amp;CK$2),$F45,DG$28)&gt;10,INDEX(INDIRECT(CM45),$E45,DG$28)&lt;=INDEX(INDIRECT(CM45),$E45,$F45)),0,(INDEX(INDIRECT(CM45),$E45,$F45)-INDEX(INDIRECT(CM45),$E45,DG$28))*(10-INDEX(INDIRECT("times"&amp;CK$2),$F45,DG$28))/10)</f>
        <v>0</v>
      </c>
      <c r="DH45" s="47">
        <f ca="1">IF(OR(INDEX(INDIRECT("times"&amp;CK$2),$F45,DH$28)&gt;10,INDEX(INDIRECT(CM45),$E45,DH$28)&lt;=INDEX(INDIRECT(CM45),$E45,$F45)),0,(INDEX(INDIRECT(CM45),$E45,$F45)-INDEX(INDIRECT(CM45),$E45,DH$28))*(10-INDEX(INDIRECT("times"&amp;CK$2),$F45,DH$28))/10)</f>
        <v>0</v>
      </c>
      <c r="DI45" s="47">
        <f ca="1">IF(OR(INDEX(INDIRECT("times"&amp;CK$2),$F45,DI$28)&gt;10,INDEX(INDIRECT(CM45),$E45,DI$28)&lt;=INDEX(INDIRECT(CM45),$E45,$F45)),0,(INDEX(INDIRECT(CM45),$E45,$F45)-INDEX(INDIRECT(CM45),$E45,DI$28))*(10-INDEX(INDIRECT("times"&amp;CK$2),$F45,DI$28))/10)</f>
        <v>0</v>
      </c>
      <c r="DJ45" s="48">
        <f ca="1">IF(OR(INDEX(INDIRECT("times"&amp;CK$2),$F45,DJ$28)&gt;10,INDEX(INDIRECT(CM45),$E45,DJ$28)&lt;=INDEX(INDIRECT(CM45),$E45,$F45)),0,(INDEX(INDIRECT(CM45),$E45,$F45)-INDEX(INDIRECT(CM45),$E45,DJ$28))*(10-INDEX(INDIRECT("times"&amp;CK$2),$F45,DJ$28))/10)</f>
        <v>0</v>
      </c>
      <c r="DK45" s="201">
        <v>3</v>
      </c>
      <c r="DM45" s="18" t="s">
        <v>191</v>
      </c>
      <c r="DN45" s="122">
        <f>DM26</f>
        <v>0</v>
      </c>
      <c r="DO45" s="122" t="str">
        <f>DM27</f>
        <v>shop3564</v>
      </c>
      <c r="DP45" s="210" t="str">
        <f t="shared" si="44"/>
        <v>core0_shop3564</v>
      </c>
      <c r="DQ45" s="122">
        <v>1</v>
      </c>
      <c r="DR45" s="33">
        <v>3</v>
      </c>
      <c r="DS45" s="46">
        <f ca="1">IF(OR(INDEX(INDIRECT("times"&amp;DN$2),$F45,DS$28)&gt;10,INDEX(INDIRECT(DP45),$E45,DS$28)&lt;=INDEX(INDIRECT(DP45),$E45,$F45)),0,(INDEX(INDIRECT(DP45),$E45,$F45)-INDEX(INDIRECT(DP45),$E45,DS$28))*(10-INDEX(INDIRECT("times"&amp;DN$2),$F45,DS$28))/10)</f>
        <v>0</v>
      </c>
      <c r="DT45" s="47">
        <f ca="1">IF(OR(INDEX(INDIRECT("times"&amp;DN$2),$F45,DT$28)&gt;10,INDEX(INDIRECT(DP45),$E45,DT$28)&lt;=INDEX(INDIRECT(DP45),$E45,$F45)),0,(INDEX(INDIRECT(DP45),$E45,$F45)-INDEX(INDIRECT(DP45),$E45,DT$28))*(10-INDEX(INDIRECT("times"&amp;DN$2),$F45,DT$28))/10)</f>
        <v>0</v>
      </c>
      <c r="DU45" s="47">
        <f ca="1">IF(OR(INDEX(INDIRECT("times"&amp;DN$2),$F45,DU$28)&gt;10,INDEX(INDIRECT(DP45),$E45,DU$28)&lt;=INDEX(INDIRECT(DP45),$E45,$F45)),0,(INDEX(INDIRECT(DP45),$E45,$F45)-INDEX(INDIRECT(DP45),$E45,DU$28))*(10-INDEX(INDIRECT("times"&amp;DN$2),$F45,DU$28))/10)</f>
        <v>0</v>
      </c>
      <c r="DV45" s="47">
        <f ca="1">IF(OR(INDEX(INDIRECT("times"&amp;DN$2),$F45,DV$28)&gt;10,INDEX(INDIRECT(DP45),$E45,DV$28)&lt;=INDEX(INDIRECT(DP45),$E45,$F45)),0,(INDEX(INDIRECT(DP45),$E45,$F45)-INDEX(INDIRECT(DP45),$E45,DV$28))*(10-INDEX(INDIRECT("times"&amp;DN$2),$F45,DV$28))/10)</f>
        <v>0</v>
      </c>
      <c r="DW45" s="47">
        <f ca="1">IF(OR(INDEX(INDIRECT("times"&amp;DN$2),$F45,DW$28)&gt;10,INDEX(INDIRECT(DP45),$E45,DW$28)&lt;=INDEX(INDIRECT(DP45),$E45,$F45)),0,(INDEX(INDIRECT(DP45),$E45,$F45)-INDEX(INDIRECT(DP45),$E45,DW$28))*(10-INDEX(INDIRECT("times"&amp;DN$2),$F45,DW$28))/10)</f>
        <v>0</v>
      </c>
      <c r="DX45" s="47">
        <f ca="1">IF(OR(INDEX(INDIRECT("times"&amp;DN$2),$F45,DX$28)&gt;10,INDEX(INDIRECT(DP45),$E45,DX$28)&lt;=INDEX(INDIRECT(DP45),$E45,$F45)),0,(INDEX(INDIRECT(DP45),$E45,$F45)-INDEX(INDIRECT(DP45),$E45,DX$28))*(10-INDEX(INDIRECT("times"&amp;DN$2),$F45,DX$28))/10)</f>
        <v>0</v>
      </c>
      <c r="DY45" s="47">
        <f ca="1">IF(OR(INDEX(INDIRECT("times"&amp;DN$2),$F45,DY$28)&gt;10,INDEX(INDIRECT(DP45),$E45,DY$28)&lt;=INDEX(INDIRECT(DP45),$E45,$F45)),0,(INDEX(INDIRECT(DP45),$E45,$F45)-INDEX(INDIRECT(DP45),$E45,DY$28))*(10-INDEX(INDIRECT("times"&amp;DN$2),$F45,DY$28))/10)</f>
        <v>0</v>
      </c>
      <c r="DZ45" s="47">
        <f ca="1">IF(OR(INDEX(INDIRECT("times"&amp;DN$2),$F45,DZ$28)&gt;10,INDEX(INDIRECT(DP45),$E45,DZ$28)&lt;=INDEX(INDIRECT(DP45),$E45,$F45)),0,(INDEX(INDIRECT(DP45),$E45,$F45)-INDEX(INDIRECT(DP45),$E45,DZ$28))*(10-INDEX(INDIRECT("times"&amp;DN$2),$F45,DZ$28))/10)</f>
        <v>0</v>
      </c>
      <c r="EA45" s="47">
        <f ca="1">IF(OR(INDEX(INDIRECT("times"&amp;DN$2),$F45,EA$28)&gt;10,INDEX(INDIRECT(DP45),$E45,EA$28)&lt;=INDEX(INDIRECT(DP45),$E45,$F45)),0,(INDEX(INDIRECT(DP45),$E45,$F45)-INDEX(INDIRECT(DP45),$E45,EA$28))*(10-INDEX(INDIRECT("times"&amp;DN$2),$F45,EA$28))/10)</f>
        <v>0</v>
      </c>
      <c r="EB45" s="47">
        <f ca="1">IF(OR(INDEX(INDIRECT("times"&amp;DN$2),$F45,EB$28)&gt;10,INDEX(INDIRECT(DP45),$E45,EB$28)&lt;=INDEX(INDIRECT(DP45),$E45,$F45)),0,(INDEX(INDIRECT(DP45),$E45,$F45)-INDEX(INDIRECT(DP45),$E45,EB$28))*(10-INDEX(INDIRECT("times"&amp;DN$2),$F45,EB$28))/10)</f>
        <v>0</v>
      </c>
      <c r="EC45" s="47">
        <f ca="1">IF(OR(INDEX(INDIRECT("times"&amp;DN$2),$F45,EC$28)&gt;10,INDEX(INDIRECT(DP45),$E45,EC$28)&lt;=INDEX(INDIRECT(DP45),$E45,$F45)),0,(INDEX(INDIRECT(DP45),$E45,$F45)-INDEX(INDIRECT(DP45),$E45,EC$28))*(10-INDEX(INDIRECT("times"&amp;DN$2),$F45,EC$28))/10)</f>
        <v>0</v>
      </c>
      <c r="ED45" s="47">
        <f ca="1">IF(OR(INDEX(INDIRECT("times"&amp;DN$2),$F45,ED$28)&gt;10,INDEX(INDIRECT(DP45),$E45,ED$28)&lt;=INDEX(INDIRECT(DP45),$E45,$F45)),0,(INDEX(INDIRECT(DP45),$E45,$F45)-INDEX(INDIRECT(DP45),$E45,ED$28))*(10-INDEX(INDIRECT("times"&amp;DN$2),$F45,ED$28))/10)</f>
        <v>0</v>
      </c>
      <c r="EE45" s="47">
        <f ca="1">IF(OR(INDEX(INDIRECT("times"&amp;DN$2),$F45,EE$28)&gt;10,INDEX(INDIRECT(DP45),$E45,EE$28)&lt;=INDEX(INDIRECT(DP45),$E45,$F45)),0,(INDEX(INDIRECT(DP45),$E45,$F45)-INDEX(INDIRECT(DP45),$E45,EE$28))*(10-INDEX(INDIRECT("times"&amp;DN$2),$F45,EE$28))/10)</f>
        <v>0</v>
      </c>
      <c r="EF45" s="47">
        <f ca="1">IF(OR(INDEX(INDIRECT("times"&amp;DN$2),$F45,EF$28)&gt;10,INDEX(INDIRECT(DP45),$E45,EF$28)&lt;=INDEX(INDIRECT(DP45),$E45,$F45)),0,(INDEX(INDIRECT(DP45),$E45,$F45)-INDEX(INDIRECT(DP45),$E45,EF$28))*(10-INDEX(INDIRECT("times"&amp;DN$2),$F45,EF$28))/10)</f>
        <v>0</v>
      </c>
      <c r="EG45" s="47">
        <f ca="1">IF(OR(INDEX(INDIRECT("times"&amp;DN$2),$F45,EG$28)&gt;10,INDEX(INDIRECT(DP45),$E45,EG$28)&lt;=INDEX(INDIRECT(DP45),$E45,$F45)),0,(INDEX(INDIRECT(DP45),$E45,$F45)-INDEX(INDIRECT(DP45),$E45,EG$28))*(10-INDEX(INDIRECT("times"&amp;DN$2),$F45,EG$28))/10)</f>
        <v>0</v>
      </c>
      <c r="EH45" s="47">
        <f ca="1">IF(OR(INDEX(INDIRECT("times"&amp;DN$2),$F45,EH$28)&gt;10,INDEX(INDIRECT(DP45),$E45,EH$28)&lt;=INDEX(INDIRECT(DP45),$E45,$F45)),0,(INDEX(INDIRECT(DP45),$E45,$F45)-INDEX(INDIRECT(DP45),$E45,EH$28))*(10-INDEX(INDIRECT("times"&amp;DN$2),$F45,EH$28))/10)</f>
        <v>0</v>
      </c>
      <c r="EI45" s="47">
        <f ca="1">IF(OR(INDEX(INDIRECT("times"&amp;DN$2),$F45,EI$28)&gt;10,INDEX(INDIRECT(DP45),$E45,EI$28)&lt;=INDEX(INDIRECT(DP45),$E45,$F45)),0,(INDEX(INDIRECT(DP45),$E45,$F45)-INDEX(INDIRECT(DP45),$E45,EI$28))*(10-INDEX(INDIRECT("times"&amp;DN$2),$F45,EI$28))/10)</f>
        <v>0</v>
      </c>
      <c r="EJ45" s="47">
        <f ca="1">IF(OR(INDEX(INDIRECT("times"&amp;DN$2),$F45,EJ$28)&gt;10,INDEX(INDIRECT(DP45),$E45,EJ$28)&lt;=INDEX(INDIRECT(DP45),$E45,$F45)),0,(INDEX(INDIRECT(DP45),$E45,$F45)-INDEX(INDIRECT(DP45),$E45,EJ$28))*(10-INDEX(INDIRECT("times"&amp;DN$2),$F45,EJ$28))/10)</f>
        <v>0</v>
      </c>
      <c r="EK45" s="47">
        <f ca="1">IF(OR(INDEX(INDIRECT("times"&amp;DN$2),$F45,EK$28)&gt;10,INDEX(INDIRECT(DP45),$E45,EK$28)&lt;=INDEX(INDIRECT(DP45),$E45,$F45)),0,(INDEX(INDIRECT(DP45),$E45,$F45)-INDEX(INDIRECT(DP45),$E45,EK$28))*(10-INDEX(INDIRECT("times"&amp;DN$2),$F45,EK$28))/10)</f>
        <v>0</v>
      </c>
      <c r="EL45" s="47">
        <f ca="1">IF(OR(INDEX(INDIRECT("times"&amp;DN$2),$F45,EL$28)&gt;10,INDEX(INDIRECT(DP45),$E45,EL$28)&lt;=INDEX(INDIRECT(DP45),$E45,$F45)),0,(INDEX(INDIRECT(DP45),$E45,$F45)-INDEX(INDIRECT(DP45),$E45,EL$28))*(10-INDEX(INDIRECT("times"&amp;DN$2),$F45,EL$28))/10)</f>
        <v>0</v>
      </c>
      <c r="EM45" s="48">
        <f ca="1">IF(OR(INDEX(INDIRECT("times"&amp;DN$2),$F45,EM$28)&gt;10,INDEX(INDIRECT(DP45),$E45,EM$28)&lt;=INDEX(INDIRECT(DP45),$E45,$F45)),0,(INDEX(INDIRECT(DP45),$E45,$F45)-INDEX(INDIRECT(DP45),$E45,EM$28))*(10-INDEX(INDIRECT("times"&amp;DN$2),$F45,EM$28))/10)</f>
        <v>0</v>
      </c>
      <c r="EN45" s="201">
        <v>3</v>
      </c>
      <c r="EP45" s="18" t="s">
        <v>191</v>
      </c>
      <c r="EQ45" s="122">
        <f>EP26</f>
        <v>0</v>
      </c>
      <c r="ER45" s="122" t="str">
        <f>EP27</f>
        <v>lei3564</v>
      </c>
      <c r="ES45" s="210" t="str">
        <f t="shared" si="45"/>
        <v>core0_lei3564</v>
      </c>
      <c r="ET45" s="122">
        <v>1</v>
      </c>
      <c r="EU45" s="33">
        <v>3</v>
      </c>
      <c r="EV45" s="46">
        <f ca="1">IF(OR(INDEX(INDIRECT("times"&amp;EQ$2),$F45,EV$28)&gt;10,INDEX(INDIRECT(ES45),$E45,EV$28)&lt;=INDEX(INDIRECT(ES45),$E45,$F45)),0,(INDEX(INDIRECT(ES45),$E45,$F45)-INDEX(INDIRECT(ES45),$E45,EV$28))*(10-INDEX(INDIRECT("times"&amp;EQ$2),$F45,EV$28))/10)</f>
        <v>0</v>
      </c>
      <c r="EW45" s="47">
        <f ca="1">IF(OR(INDEX(INDIRECT("times"&amp;EQ$2),$F45,EW$28)&gt;10,INDEX(INDIRECT(ES45),$E45,EW$28)&lt;=INDEX(INDIRECT(ES45),$E45,$F45)),0,(INDEX(INDIRECT(ES45),$E45,$F45)-INDEX(INDIRECT(ES45),$E45,EW$28))*(10-INDEX(INDIRECT("times"&amp;EQ$2),$F45,EW$28))/10)</f>
        <v>0</v>
      </c>
      <c r="EX45" s="47">
        <f ca="1">IF(OR(INDEX(INDIRECT("times"&amp;EQ$2),$F45,EX$28)&gt;10,INDEX(INDIRECT(ES45),$E45,EX$28)&lt;=INDEX(INDIRECT(ES45),$E45,$F45)),0,(INDEX(INDIRECT(ES45),$E45,$F45)-INDEX(INDIRECT(ES45),$E45,EX$28))*(10-INDEX(INDIRECT("times"&amp;EQ$2),$F45,EX$28))/10)</f>
        <v>0</v>
      </c>
      <c r="EY45" s="47">
        <f ca="1">IF(OR(INDEX(INDIRECT("times"&amp;EQ$2),$F45,EY$28)&gt;10,INDEX(INDIRECT(ES45),$E45,EY$28)&lt;=INDEX(INDIRECT(ES45),$E45,$F45)),0,(INDEX(INDIRECT(ES45),$E45,$F45)-INDEX(INDIRECT(ES45),$E45,EY$28))*(10-INDEX(INDIRECT("times"&amp;EQ$2),$F45,EY$28))/10)</f>
        <v>0</v>
      </c>
      <c r="EZ45" s="47">
        <f ca="1">IF(OR(INDEX(INDIRECT("times"&amp;EQ$2),$F45,EZ$28)&gt;10,INDEX(INDIRECT(ES45),$E45,EZ$28)&lt;=INDEX(INDIRECT(ES45),$E45,$F45)),0,(INDEX(INDIRECT(ES45),$E45,$F45)-INDEX(INDIRECT(ES45),$E45,EZ$28))*(10-INDEX(INDIRECT("times"&amp;EQ$2),$F45,EZ$28))/10)</f>
        <v>0</v>
      </c>
      <c r="FA45" s="47">
        <f ca="1">IF(OR(INDEX(INDIRECT("times"&amp;EQ$2),$F45,FA$28)&gt;10,INDEX(INDIRECT(ES45),$E45,FA$28)&lt;=INDEX(INDIRECT(ES45),$E45,$F45)),0,(INDEX(INDIRECT(ES45),$E45,$F45)-INDEX(INDIRECT(ES45),$E45,FA$28))*(10-INDEX(INDIRECT("times"&amp;EQ$2),$F45,FA$28))/10)</f>
        <v>0</v>
      </c>
      <c r="FB45" s="47">
        <f ca="1">IF(OR(INDEX(INDIRECT("times"&amp;EQ$2),$F45,FB$28)&gt;10,INDEX(INDIRECT(ES45),$E45,FB$28)&lt;=INDEX(INDIRECT(ES45),$E45,$F45)),0,(INDEX(INDIRECT(ES45),$E45,$F45)-INDEX(INDIRECT(ES45),$E45,FB$28))*(10-INDEX(INDIRECT("times"&amp;EQ$2),$F45,FB$28))/10)</f>
        <v>0</v>
      </c>
      <c r="FC45" s="47">
        <f ca="1">IF(OR(INDEX(INDIRECT("times"&amp;EQ$2),$F45,FC$28)&gt;10,INDEX(INDIRECT(ES45),$E45,FC$28)&lt;=INDEX(INDIRECT(ES45),$E45,$F45)),0,(INDEX(INDIRECT(ES45),$E45,$F45)-INDEX(INDIRECT(ES45),$E45,FC$28))*(10-INDEX(INDIRECT("times"&amp;EQ$2),$F45,FC$28))/10)</f>
        <v>0</v>
      </c>
      <c r="FD45" s="47">
        <f ca="1">IF(OR(INDEX(INDIRECT("times"&amp;EQ$2),$F45,FD$28)&gt;10,INDEX(INDIRECT(ES45),$E45,FD$28)&lt;=INDEX(INDIRECT(ES45),$E45,$F45)),0,(INDEX(INDIRECT(ES45),$E45,$F45)-INDEX(INDIRECT(ES45),$E45,FD$28))*(10-INDEX(INDIRECT("times"&amp;EQ$2),$F45,FD$28))/10)</f>
        <v>0</v>
      </c>
      <c r="FE45" s="47">
        <f ca="1">IF(OR(INDEX(INDIRECT("times"&amp;EQ$2),$F45,FE$28)&gt;10,INDEX(INDIRECT(ES45),$E45,FE$28)&lt;=INDEX(INDIRECT(ES45),$E45,$F45)),0,(INDEX(INDIRECT(ES45),$E45,$F45)-INDEX(INDIRECT(ES45),$E45,FE$28))*(10-INDEX(INDIRECT("times"&amp;EQ$2),$F45,FE$28))/10)</f>
        <v>0</v>
      </c>
      <c r="FF45" s="47">
        <f ca="1">IF(OR(INDEX(INDIRECT("times"&amp;EQ$2),$F45,FF$28)&gt;10,INDEX(INDIRECT(ES45),$E45,FF$28)&lt;=INDEX(INDIRECT(ES45),$E45,$F45)),0,(INDEX(INDIRECT(ES45),$E45,$F45)-INDEX(INDIRECT(ES45),$E45,FF$28))*(10-INDEX(INDIRECT("times"&amp;EQ$2),$F45,FF$28))/10)</f>
        <v>0</v>
      </c>
      <c r="FG45" s="47">
        <f ca="1">IF(OR(INDEX(INDIRECT("times"&amp;EQ$2),$F45,FG$28)&gt;10,INDEX(INDIRECT(ES45),$E45,FG$28)&lt;=INDEX(INDIRECT(ES45),$E45,$F45)),0,(INDEX(INDIRECT(ES45),$E45,$F45)-INDEX(INDIRECT(ES45),$E45,FG$28))*(10-INDEX(INDIRECT("times"&amp;EQ$2),$F45,FG$28))/10)</f>
        <v>0</v>
      </c>
      <c r="FH45" s="47">
        <f ca="1">IF(OR(INDEX(INDIRECT("times"&amp;EQ$2),$F45,FH$28)&gt;10,INDEX(INDIRECT(ES45),$E45,FH$28)&lt;=INDEX(INDIRECT(ES45),$E45,$F45)),0,(INDEX(INDIRECT(ES45),$E45,$F45)-INDEX(INDIRECT(ES45),$E45,FH$28))*(10-INDEX(INDIRECT("times"&amp;EQ$2),$F45,FH$28))/10)</f>
        <v>0</v>
      </c>
      <c r="FI45" s="47">
        <f ca="1">IF(OR(INDEX(INDIRECT("times"&amp;EQ$2),$F45,FI$28)&gt;10,INDEX(INDIRECT(ES45),$E45,FI$28)&lt;=INDEX(INDIRECT(ES45),$E45,$F45)),0,(INDEX(INDIRECT(ES45),$E45,$F45)-INDEX(INDIRECT(ES45),$E45,FI$28))*(10-INDEX(INDIRECT("times"&amp;EQ$2),$F45,FI$28))/10)</f>
        <v>0</v>
      </c>
      <c r="FJ45" s="47">
        <f ca="1">IF(OR(INDEX(INDIRECT("times"&amp;EQ$2),$F45,FJ$28)&gt;10,INDEX(INDIRECT(ES45),$E45,FJ$28)&lt;=INDEX(INDIRECT(ES45),$E45,$F45)),0,(INDEX(INDIRECT(ES45),$E45,$F45)-INDEX(INDIRECT(ES45),$E45,FJ$28))*(10-INDEX(INDIRECT("times"&amp;EQ$2),$F45,FJ$28))/10)</f>
        <v>0</v>
      </c>
      <c r="FK45" s="47">
        <f ca="1">IF(OR(INDEX(INDIRECT("times"&amp;EQ$2),$F45,FK$28)&gt;10,INDEX(INDIRECT(ES45),$E45,FK$28)&lt;=INDEX(INDIRECT(ES45),$E45,$F45)),0,(INDEX(INDIRECT(ES45),$E45,$F45)-INDEX(INDIRECT(ES45),$E45,FK$28))*(10-INDEX(INDIRECT("times"&amp;EQ$2),$F45,FK$28))/10)</f>
        <v>0</v>
      </c>
      <c r="FL45" s="47">
        <f ca="1">IF(OR(INDEX(INDIRECT("times"&amp;EQ$2),$F45,FL$28)&gt;10,INDEX(INDIRECT(ES45),$E45,FL$28)&lt;=INDEX(INDIRECT(ES45),$E45,$F45)),0,(INDEX(INDIRECT(ES45),$E45,$F45)-INDEX(INDIRECT(ES45),$E45,FL$28))*(10-INDEX(INDIRECT("times"&amp;EQ$2),$F45,FL$28))/10)</f>
        <v>0</v>
      </c>
      <c r="FM45" s="47">
        <f ca="1">IF(OR(INDEX(INDIRECT("times"&amp;EQ$2),$F45,FM$28)&gt;10,INDEX(INDIRECT(ES45),$E45,FM$28)&lt;=INDEX(INDIRECT(ES45),$E45,$F45)),0,(INDEX(INDIRECT(ES45),$E45,$F45)-INDEX(INDIRECT(ES45),$E45,FM$28))*(10-INDEX(INDIRECT("times"&amp;EQ$2),$F45,FM$28))/10)</f>
        <v>0</v>
      </c>
      <c r="FN45" s="47">
        <f ca="1">IF(OR(INDEX(INDIRECT("times"&amp;EQ$2),$F45,FN$28)&gt;10,INDEX(INDIRECT(ES45),$E45,FN$28)&lt;=INDEX(INDIRECT(ES45),$E45,$F45)),0,(INDEX(INDIRECT(ES45),$E45,$F45)-INDEX(INDIRECT(ES45),$E45,FN$28))*(10-INDEX(INDIRECT("times"&amp;EQ$2),$F45,FN$28))/10)</f>
        <v>0</v>
      </c>
      <c r="FO45" s="47">
        <f ca="1">IF(OR(INDEX(INDIRECT("times"&amp;EQ$2),$F45,FO$28)&gt;10,INDEX(INDIRECT(ES45),$E45,FO$28)&lt;=INDEX(INDIRECT(ES45),$E45,$F45)),0,(INDEX(INDIRECT(ES45),$E45,$F45)-INDEX(INDIRECT(ES45),$E45,FO$28))*(10-INDEX(INDIRECT("times"&amp;EQ$2),$F45,FO$28))/10)</f>
        <v>0</v>
      </c>
      <c r="FP45" s="48">
        <f ca="1">IF(OR(INDEX(INDIRECT("times"&amp;EQ$2),$F45,FP$28)&gt;10,INDEX(INDIRECT(ES45),$E45,FP$28)&lt;=INDEX(INDIRECT(ES45),$E45,$F45)),0,(INDEX(INDIRECT(ES45),$E45,$F45)-INDEX(INDIRECT(ES45),$E45,FP$28))*(10-INDEX(INDIRECT("times"&amp;EQ$2),$F45,FP$28))/10)</f>
        <v>0</v>
      </c>
      <c r="FQ45" s="201">
        <v>3</v>
      </c>
      <c r="FS45" s="18" t="s">
        <v>191</v>
      </c>
      <c r="FT45" s="122">
        <f>FS26</f>
        <v>0</v>
      </c>
      <c r="FU45" s="122" t="str">
        <f>FS27</f>
        <v>shop65</v>
      </c>
      <c r="FV45" s="210" t="str">
        <f t="shared" si="46"/>
        <v>core0_shop65</v>
      </c>
      <c r="FW45" s="122">
        <v>1</v>
      </c>
      <c r="FX45" s="33">
        <v>3</v>
      </c>
      <c r="FY45" s="46">
        <f ca="1">IF(OR(INDEX(INDIRECT("times"&amp;FT$2),$F45,FY$28)&gt;10,INDEX(INDIRECT(FV45),$E45,FY$28)&lt;=INDEX(INDIRECT(FV45),$E45,$F45)),0,(INDEX(INDIRECT(FV45),$E45,$F45)-INDEX(INDIRECT(FV45),$E45,FY$28))*(10-INDEX(INDIRECT("times"&amp;FT$2),$F45,FY$28))/10)</f>
        <v>0</v>
      </c>
      <c r="FZ45" s="47">
        <f ca="1">IF(OR(INDEX(INDIRECT("times"&amp;FT$2),$F45,FZ$28)&gt;10,INDEX(INDIRECT(FV45),$E45,FZ$28)&lt;=INDEX(INDIRECT(FV45),$E45,$F45)),0,(INDEX(INDIRECT(FV45),$E45,$F45)-INDEX(INDIRECT(FV45),$E45,FZ$28))*(10-INDEX(INDIRECT("times"&amp;FT$2),$F45,FZ$28))/10)</f>
        <v>0</v>
      </c>
      <c r="GA45" s="47">
        <f ca="1">IF(OR(INDEX(INDIRECT("times"&amp;FT$2),$F45,GA$28)&gt;10,INDEX(INDIRECT(FV45),$E45,GA$28)&lt;=INDEX(INDIRECT(FV45),$E45,$F45)),0,(INDEX(INDIRECT(FV45),$E45,$F45)-INDEX(INDIRECT(FV45),$E45,GA$28))*(10-INDEX(INDIRECT("times"&amp;FT$2),$F45,GA$28))/10)</f>
        <v>0</v>
      </c>
      <c r="GB45" s="47">
        <f ca="1">IF(OR(INDEX(INDIRECT("times"&amp;FT$2),$F45,GB$28)&gt;10,INDEX(INDIRECT(FV45),$E45,GB$28)&lt;=INDEX(INDIRECT(FV45),$E45,$F45)),0,(INDEX(INDIRECT(FV45),$E45,$F45)-INDEX(INDIRECT(FV45),$E45,GB$28))*(10-INDEX(INDIRECT("times"&amp;FT$2),$F45,GB$28))/10)</f>
        <v>0</v>
      </c>
      <c r="GC45" s="47">
        <f ca="1">IF(OR(INDEX(INDIRECT("times"&amp;FT$2),$F45,GC$28)&gt;10,INDEX(INDIRECT(FV45),$E45,GC$28)&lt;=INDEX(INDIRECT(FV45),$E45,$F45)),0,(INDEX(INDIRECT(FV45),$E45,$F45)-INDEX(INDIRECT(FV45),$E45,GC$28))*(10-INDEX(INDIRECT("times"&amp;FT$2),$F45,GC$28))/10)</f>
        <v>0</v>
      </c>
      <c r="GD45" s="47">
        <f ca="1">IF(OR(INDEX(INDIRECT("times"&amp;FT$2),$F45,GD$28)&gt;10,INDEX(INDIRECT(FV45),$E45,GD$28)&lt;=INDEX(INDIRECT(FV45),$E45,$F45)),0,(INDEX(INDIRECT(FV45),$E45,$F45)-INDEX(INDIRECT(FV45),$E45,GD$28))*(10-INDEX(INDIRECT("times"&amp;FT$2),$F45,GD$28))/10)</f>
        <v>0</v>
      </c>
      <c r="GE45" s="47">
        <f ca="1">IF(OR(INDEX(INDIRECT("times"&amp;FT$2),$F45,GE$28)&gt;10,INDEX(INDIRECT(FV45),$E45,GE$28)&lt;=INDEX(INDIRECT(FV45),$E45,$F45)),0,(INDEX(INDIRECT(FV45),$E45,$F45)-INDEX(INDIRECT(FV45),$E45,GE$28))*(10-INDEX(INDIRECT("times"&amp;FT$2),$F45,GE$28))/10)</f>
        <v>0</v>
      </c>
      <c r="GF45" s="47">
        <f ca="1">IF(OR(INDEX(INDIRECT("times"&amp;FT$2),$F45,GF$28)&gt;10,INDEX(INDIRECT(FV45),$E45,GF$28)&lt;=INDEX(INDIRECT(FV45),$E45,$F45)),0,(INDEX(INDIRECT(FV45),$E45,$F45)-INDEX(INDIRECT(FV45),$E45,GF$28))*(10-INDEX(INDIRECT("times"&amp;FT$2),$F45,GF$28))/10)</f>
        <v>0</v>
      </c>
      <c r="GG45" s="47">
        <f ca="1">IF(OR(INDEX(INDIRECT("times"&amp;FT$2),$F45,GG$28)&gt;10,INDEX(INDIRECT(FV45),$E45,GG$28)&lt;=INDEX(INDIRECT(FV45),$E45,$F45)),0,(INDEX(INDIRECT(FV45),$E45,$F45)-INDEX(INDIRECT(FV45),$E45,GG$28))*(10-INDEX(INDIRECT("times"&amp;FT$2),$F45,GG$28))/10)</f>
        <v>0</v>
      </c>
      <c r="GH45" s="47">
        <f ca="1">IF(OR(INDEX(INDIRECT("times"&amp;FT$2),$F45,GH$28)&gt;10,INDEX(INDIRECT(FV45),$E45,GH$28)&lt;=INDEX(INDIRECT(FV45),$E45,$F45)),0,(INDEX(INDIRECT(FV45),$E45,$F45)-INDEX(INDIRECT(FV45),$E45,GH$28))*(10-INDEX(INDIRECT("times"&amp;FT$2),$F45,GH$28))/10)</f>
        <v>0</v>
      </c>
      <c r="GI45" s="47">
        <f ca="1">IF(OR(INDEX(INDIRECT("times"&amp;FT$2),$F45,GI$28)&gt;10,INDEX(INDIRECT(FV45),$E45,GI$28)&lt;=INDEX(INDIRECT(FV45),$E45,$F45)),0,(INDEX(INDIRECT(FV45),$E45,$F45)-INDEX(INDIRECT(FV45),$E45,GI$28))*(10-INDEX(INDIRECT("times"&amp;FT$2),$F45,GI$28))/10)</f>
        <v>0</v>
      </c>
      <c r="GJ45" s="47">
        <f ca="1">IF(OR(INDEX(INDIRECT("times"&amp;FT$2),$F45,GJ$28)&gt;10,INDEX(INDIRECT(FV45),$E45,GJ$28)&lt;=INDEX(INDIRECT(FV45),$E45,$F45)),0,(INDEX(INDIRECT(FV45),$E45,$F45)-INDEX(INDIRECT(FV45),$E45,GJ$28))*(10-INDEX(INDIRECT("times"&amp;FT$2),$F45,GJ$28))/10)</f>
        <v>0</v>
      </c>
      <c r="GK45" s="47">
        <f ca="1">IF(OR(INDEX(INDIRECT("times"&amp;FT$2),$F45,GK$28)&gt;10,INDEX(INDIRECT(FV45),$E45,GK$28)&lt;=INDEX(INDIRECT(FV45),$E45,$F45)),0,(INDEX(INDIRECT(FV45),$E45,$F45)-INDEX(INDIRECT(FV45),$E45,GK$28))*(10-INDEX(INDIRECT("times"&amp;FT$2),$F45,GK$28))/10)</f>
        <v>0</v>
      </c>
      <c r="GL45" s="47">
        <f ca="1">IF(OR(INDEX(INDIRECT("times"&amp;FT$2),$F45,GL$28)&gt;10,INDEX(INDIRECT(FV45),$E45,GL$28)&lt;=INDEX(INDIRECT(FV45),$E45,$F45)),0,(INDEX(INDIRECT(FV45),$E45,$F45)-INDEX(INDIRECT(FV45),$E45,GL$28))*(10-INDEX(INDIRECT("times"&amp;FT$2),$F45,GL$28))/10)</f>
        <v>0</v>
      </c>
      <c r="GM45" s="47">
        <f ca="1">IF(OR(INDEX(INDIRECT("times"&amp;FT$2),$F45,GM$28)&gt;10,INDEX(INDIRECT(FV45),$E45,GM$28)&lt;=INDEX(INDIRECT(FV45),$E45,$F45)),0,(INDEX(INDIRECT(FV45),$E45,$F45)-INDEX(INDIRECT(FV45),$E45,GM$28))*(10-INDEX(INDIRECT("times"&amp;FT$2),$F45,GM$28))/10)</f>
        <v>0</v>
      </c>
      <c r="GN45" s="47">
        <f ca="1">IF(OR(INDEX(INDIRECT("times"&amp;FT$2),$F45,GN$28)&gt;10,INDEX(INDIRECT(FV45),$E45,GN$28)&lt;=INDEX(INDIRECT(FV45),$E45,$F45)),0,(INDEX(INDIRECT(FV45),$E45,$F45)-INDEX(INDIRECT(FV45),$E45,GN$28))*(10-INDEX(INDIRECT("times"&amp;FT$2),$F45,GN$28))/10)</f>
        <v>0</v>
      </c>
      <c r="GO45" s="47">
        <f ca="1">IF(OR(INDEX(INDIRECT("times"&amp;FT$2),$F45,GO$28)&gt;10,INDEX(INDIRECT(FV45),$E45,GO$28)&lt;=INDEX(INDIRECT(FV45),$E45,$F45)),0,(INDEX(INDIRECT(FV45),$E45,$F45)-INDEX(INDIRECT(FV45),$E45,GO$28))*(10-INDEX(INDIRECT("times"&amp;FT$2),$F45,GO$28))/10)</f>
        <v>0</v>
      </c>
      <c r="GP45" s="47">
        <f ca="1">IF(OR(INDEX(INDIRECT("times"&amp;FT$2),$F45,GP$28)&gt;10,INDEX(INDIRECT(FV45),$E45,GP$28)&lt;=INDEX(INDIRECT(FV45),$E45,$F45)),0,(INDEX(INDIRECT(FV45),$E45,$F45)-INDEX(INDIRECT(FV45),$E45,GP$28))*(10-INDEX(INDIRECT("times"&amp;FT$2),$F45,GP$28))/10)</f>
        <v>0</v>
      </c>
      <c r="GQ45" s="47">
        <f ca="1">IF(OR(INDEX(INDIRECT("times"&amp;FT$2),$F45,GQ$28)&gt;10,INDEX(INDIRECT(FV45),$E45,GQ$28)&lt;=INDEX(INDIRECT(FV45),$E45,$F45)),0,(INDEX(INDIRECT(FV45),$E45,$F45)-INDEX(INDIRECT(FV45),$E45,GQ$28))*(10-INDEX(INDIRECT("times"&amp;FT$2),$F45,GQ$28))/10)</f>
        <v>0</v>
      </c>
      <c r="GR45" s="47">
        <f ca="1">IF(OR(INDEX(INDIRECT("times"&amp;FT$2),$F45,GR$28)&gt;10,INDEX(INDIRECT(FV45),$E45,GR$28)&lt;=INDEX(INDIRECT(FV45),$E45,$F45)),0,(INDEX(INDIRECT(FV45),$E45,$F45)-INDEX(INDIRECT(FV45),$E45,GR$28))*(10-INDEX(INDIRECT("times"&amp;FT$2),$F45,GR$28))/10)</f>
        <v>0</v>
      </c>
      <c r="GS45" s="48">
        <f ca="1">IF(OR(INDEX(INDIRECT("times"&amp;FT$2),$F45,GS$28)&gt;10,INDEX(INDIRECT(FV45),$E45,GS$28)&lt;=INDEX(INDIRECT(FV45),$E45,$F45)),0,(INDEX(INDIRECT(FV45),$E45,$F45)-INDEX(INDIRECT(FV45),$E45,GS$28))*(10-INDEX(INDIRECT("times"&amp;FT$2),$F45,GS$28))/10)</f>
        <v>0</v>
      </c>
      <c r="GT45" s="201">
        <v>3</v>
      </c>
      <c r="GV45" s="18" t="s">
        <v>191</v>
      </c>
      <c r="GW45" s="122">
        <f>GV26</f>
        <v>0</v>
      </c>
      <c r="GX45" s="122" t="str">
        <f>GV27</f>
        <v>lei65</v>
      </c>
      <c r="GY45" s="210" t="str">
        <f t="shared" si="47"/>
        <v>core0_lei65</v>
      </c>
      <c r="GZ45" s="122">
        <v>1</v>
      </c>
      <c r="HA45" s="33">
        <v>3</v>
      </c>
      <c r="HB45" s="46">
        <f ca="1">IF(OR(INDEX(INDIRECT("times"&amp;GW$2),$F45,HB$28)&gt;10,INDEX(INDIRECT(GY45),$E45,HB$28)&lt;=INDEX(INDIRECT(GY45),$E45,$F45)),0,(INDEX(INDIRECT(GY45),$E45,$F45)-INDEX(INDIRECT(GY45),$E45,HB$28))*(10-INDEX(INDIRECT("times"&amp;GW$2),$F45,HB$28))/10)</f>
        <v>0</v>
      </c>
      <c r="HC45" s="47">
        <f ca="1">IF(OR(INDEX(INDIRECT("times"&amp;GW$2),$F45,HC$28)&gt;10,INDEX(INDIRECT(GY45),$E45,HC$28)&lt;=INDEX(INDIRECT(GY45),$E45,$F45)),0,(INDEX(INDIRECT(GY45),$E45,$F45)-INDEX(INDIRECT(GY45),$E45,HC$28))*(10-INDEX(INDIRECT("times"&amp;GW$2),$F45,HC$28))/10)</f>
        <v>0</v>
      </c>
      <c r="HD45" s="47">
        <f ca="1">IF(OR(INDEX(INDIRECT("times"&amp;GW$2),$F45,HD$28)&gt;10,INDEX(INDIRECT(GY45),$E45,HD$28)&lt;=INDEX(INDIRECT(GY45),$E45,$F45)),0,(INDEX(INDIRECT(GY45),$E45,$F45)-INDEX(INDIRECT(GY45),$E45,HD$28))*(10-INDEX(INDIRECT("times"&amp;GW$2),$F45,HD$28))/10)</f>
        <v>0</v>
      </c>
      <c r="HE45" s="47">
        <f ca="1">IF(OR(INDEX(INDIRECT("times"&amp;GW$2),$F45,HE$28)&gt;10,INDEX(INDIRECT(GY45),$E45,HE$28)&lt;=INDEX(INDIRECT(GY45),$E45,$F45)),0,(INDEX(INDIRECT(GY45),$E45,$F45)-INDEX(INDIRECT(GY45),$E45,HE$28))*(10-INDEX(INDIRECT("times"&amp;GW$2),$F45,HE$28))/10)</f>
        <v>0</v>
      </c>
      <c r="HF45" s="47">
        <f ca="1">IF(OR(INDEX(INDIRECT("times"&amp;GW$2),$F45,HF$28)&gt;10,INDEX(INDIRECT(GY45),$E45,HF$28)&lt;=INDEX(INDIRECT(GY45),$E45,$F45)),0,(INDEX(INDIRECT(GY45),$E45,$F45)-INDEX(INDIRECT(GY45),$E45,HF$28))*(10-INDEX(INDIRECT("times"&amp;GW$2),$F45,HF$28))/10)</f>
        <v>0</v>
      </c>
      <c r="HG45" s="47">
        <f ca="1">IF(OR(INDEX(INDIRECT("times"&amp;GW$2),$F45,HG$28)&gt;10,INDEX(INDIRECT(GY45),$E45,HG$28)&lt;=INDEX(INDIRECT(GY45),$E45,$F45)),0,(INDEX(INDIRECT(GY45),$E45,$F45)-INDEX(INDIRECT(GY45),$E45,HG$28))*(10-INDEX(INDIRECT("times"&amp;GW$2),$F45,HG$28))/10)</f>
        <v>0</v>
      </c>
      <c r="HH45" s="47">
        <f ca="1">IF(OR(INDEX(INDIRECT("times"&amp;GW$2),$F45,HH$28)&gt;10,INDEX(INDIRECT(GY45),$E45,HH$28)&lt;=INDEX(INDIRECT(GY45),$E45,$F45)),0,(INDEX(INDIRECT(GY45),$E45,$F45)-INDEX(INDIRECT(GY45),$E45,HH$28))*(10-INDEX(INDIRECT("times"&amp;GW$2),$F45,HH$28))/10)</f>
        <v>0</v>
      </c>
      <c r="HI45" s="47">
        <f ca="1">IF(OR(INDEX(INDIRECT("times"&amp;GW$2),$F45,HI$28)&gt;10,INDEX(INDIRECT(GY45),$E45,HI$28)&lt;=INDEX(INDIRECT(GY45),$E45,$F45)),0,(INDEX(INDIRECT(GY45),$E45,$F45)-INDEX(INDIRECT(GY45),$E45,HI$28))*(10-INDEX(INDIRECT("times"&amp;GW$2),$F45,HI$28))/10)</f>
        <v>0</v>
      </c>
      <c r="HJ45" s="47">
        <f ca="1">IF(OR(INDEX(INDIRECT("times"&amp;GW$2),$F45,HJ$28)&gt;10,INDEX(INDIRECT(GY45),$E45,HJ$28)&lt;=INDEX(INDIRECT(GY45),$E45,$F45)),0,(INDEX(INDIRECT(GY45),$E45,$F45)-INDEX(INDIRECT(GY45),$E45,HJ$28))*(10-INDEX(INDIRECT("times"&amp;GW$2),$F45,HJ$28))/10)</f>
        <v>0</v>
      </c>
      <c r="HK45" s="47">
        <f ca="1">IF(OR(INDEX(INDIRECT("times"&amp;GW$2),$F45,HK$28)&gt;10,INDEX(INDIRECT(GY45),$E45,HK$28)&lt;=INDEX(INDIRECT(GY45),$E45,$F45)),0,(INDEX(INDIRECT(GY45),$E45,$F45)-INDEX(INDIRECT(GY45),$E45,HK$28))*(10-INDEX(INDIRECT("times"&amp;GW$2),$F45,HK$28))/10)</f>
        <v>0</v>
      </c>
      <c r="HL45" s="47">
        <f ca="1">IF(OR(INDEX(INDIRECT("times"&amp;GW$2),$F45,HL$28)&gt;10,INDEX(INDIRECT(GY45),$E45,HL$28)&lt;=INDEX(INDIRECT(GY45),$E45,$F45)),0,(INDEX(INDIRECT(GY45),$E45,$F45)-INDEX(INDIRECT(GY45),$E45,HL$28))*(10-INDEX(INDIRECT("times"&amp;GW$2),$F45,HL$28))/10)</f>
        <v>0</v>
      </c>
      <c r="HM45" s="47">
        <f ca="1">IF(OR(INDEX(INDIRECT("times"&amp;GW$2),$F45,HM$28)&gt;10,INDEX(INDIRECT(GY45),$E45,HM$28)&lt;=INDEX(INDIRECT(GY45),$E45,$F45)),0,(INDEX(INDIRECT(GY45),$E45,$F45)-INDEX(INDIRECT(GY45),$E45,HM$28))*(10-INDEX(INDIRECT("times"&amp;GW$2),$F45,HM$28))/10)</f>
        <v>0</v>
      </c>
      <c r="HN45" s="47">
        <f ca="1">IF(OR(INDEX(INDIRECT("times"&amp;GW$2),$F45,HN$28)&gt;10,INDEX(INDIRECT(GY45),$E45,HN$28)&lt;=INDEX(INDIRECT(GY45),$E45,$F45)),0,(INDEX(INDIRECT(GY45),$E45,$F45)-INDEX(INDIRECT(GY45),$E45,HN$28))*(10-INDEX(INDIRECT("times"&amp;GW$2),$F45,HN$28))/10)</f>
        <v>0</v>
      </c>
      <c r="HO45" s="47">
        <f ca="1">IF(OR(INDEX(INDIRECT("times"&amp;GW$2),$F45,HO$28)&gt;10,INDEX(INDIRECT(GY45),$E45,HO$28)&lt;=INDEX(INDIRECT(GY45),$E45,$F45)),0,(INDEX(INDIRECT(GY45),$E45,$F45)-INDEX(INDIRECT(GY45),$E45,HO$28))*(10-INDEX(INDIRECT("times"&amp;GW$2),$F45,HO$28))/10)</f>
        <v>0</v>
      </c>
      <c r="HP45" s="47">
        <f ca="1">IF(OR(INDEX(INDIRECT("times"&amp;GW$2),$F45,HP$28)&gt;10,INDEX(INDIRECT(GY45),$E45,HP$28)&lt;=INDEX(INDIRECT(GY45),$E45,$F45)),0,(INDEX(INDIRECT(GY45),$E45,$F45)-INDEX(INDIRECT(GY45),$E45,HP$28))*(10-INDEX(INDIRECT("times"&amp;GW$2),$F45,HP$28))/10)</f>
        <v>0</v>
      </c>
      <c r="HQ45" s="47">
        <f ca="1">IF(OR(INDEX(INDIRECT("times"&amp;GW$2),$F45,HQ$28)&gt;10,INDEX(INDIRECT(GY45),$E45,HQ$28)&lt;=INDEX(INDIRECT(GY45),$E45,$F45)),0,(INDEX(INDIRECT(GY45),$E45,$F45)-INDEX(INDIRECT(GY45),$E45,HQ$28))*(10-INDEX(INDIRECT("times"&amp;GW$2),$F45,HQ$28))/10)</f>
        <v>0</v>
      </c>
      <c r="HR45" s="47">
        <f ca="1">IF(OR(INDEX(INDIRECT("times"&amp;GW$2),$F45,HR$28)&gt;10,INDEX(INDIRECT(GY45),$E45,HR$28)&lt;=INDEX(INDIRECT(GY45),$E45,$F45)),0,(INDEX(INDIRECT(GY45),$E45,$F45)-INDEX(INDIRECT(GY45),$E45,HR$28))*(10-INDEX(INDIRECT("times"&amp;GW$2),$F45,HR$28))/10)</f>
        <v>0</v>
      </c>
      <c r="HS45" s="47">
        <f ca="1">IF(OR(INDEX(INDIRECT("times"&amp;GW$2),$F45,HS$28)&gt;10,INDEX(INDIRECT(GY45),$E45,HS$28)&lt;=INDEX(INDIRECT(GY45),$E45,$F45)),0,(INDEX(INDIRECT(GY45),$E45,$F45)-INDEX(INDIRECT(GY45),$E45,HS$28))*(10-INDEX(INDIRECT("times"&amp;GW$2),$F45,HS$28))/10)</f>
        <v>0</v>
      </c>
      <c r="HT45" s="47">
        <f ca="1">IF(OR(INDEX(INDIRECT("times"&amp;GW$2),$F45,HT$28)&gt;10,INDEX(INDIRECT(GY45),$E45,HT$28)&lt;=INDEX(INDIRECT(GY45),$E45,$F45)),0,(INDEX(INDIRECT(GY45),$E45,$F45)-INDEX(INDIRECT(GY45),$E45,HT$28))*(10-INDEX(INDIRECT("times"&amp;GW$2),$F45,HT$28))/10)</f>
        <v>0</v>
      </c>
      <c r="HU45" s="47">
        <f ca="1">IF(OR(INDEX(INDIRECT("times"&amp;GW$2),$F45,HU$28)&gt;10,INDEX(INDIRECT(GY45),$E45,HU$28)&lt;=INDEX(INDIRECT(GY45),$E45,$F45)),0,(INDEX(INDIRECT(GY45),$E45,$F45)-INDEX(INDIRECT(GY45),$E45,HU$28))*(10-INDEX(INDIRECT("times"&amp;GW$2),$F45,HU$28))/10)</f>
        <v>0</v>
      </c>
      <c r="HV45" s="48">
        <f ca="1">IF(OR(INDEX(INDIRECT("times"&amp;GW$2),$F45,HV$28)&gt;10,INDEX(INDIRECT(GY45),$E45,HV$28)&lt;=INDEX(INDIRECT(GY45),$E45,$F45)),0,(INDEX(INDIRECT(GY45),$E45,$F45)-INDEX(INDIRECT(GY45),$E45,HV$28))*(10-INDEX(INDIRECT("times"&amp;GW$2),$F45,HV$28))/10)</f>
        <v>0</v>
      </c>
      <c r="HW45" s="201">
        <v>3</v>
      </c>
    </row>
    <row r="46" spans="1:231" ht="15">
      <c r="A46" s="18" t="s">
        <v>192</v>
      </c>
      <c r="B46" s="122">
        <f>A26</f>
        <v>0</v>
      </c>
      <c r="C46" s="122" t="str">
        <f>A27</f>
        <v>work1834</v>
      </c>
      <c r="D46" s="210" t="str">
        <f t="shared" si="40"/>
        <v>core0_work1834</v>
      </c>
      <c r="E46" s="122">
        <v>1</v>
      </c>
      <c r="F46" s="33">
        <v>4</v>
      </c>
      <c r="G46" s="46">
        <f ca="1">IF(OR(INDEX(INDIRECT("times"&amp;B$2),$F46,G$28)&gt;10,INDEX(INDIRECT(D46),$E46,G$28)&lt;=INDEX(INDIRECT(D46),$E46,$F46)),0,(INDEX(INDIRECT(D46),$E46,$F46)-INDEX(INDIRECT(D46),$E46,G$28))*(10-INDEX(INDIRECT("times"&amp;B$2),$F46,G$28))/10)</f>
        <v>0</v>
      </c>
      <c r="H46" s="47">
        <f ca="1">IF(OR(INDEX(INDIRECT("times"&amp;B$2),$F46,H$28)&gt;10,INDEX(INDIRECT(D46),$E46,H$28)&lt;=INDEX(INDIRECT(D46),$E46,$F46)),0,(INDEX(INDIRECT(D46),$E46,$F46)-INDEX(INDIRECT(D46),$E46,H$28))*(10-INDEX(INDIRECT("times"&amp;B$2),$F46,H$28))/10)</f>
        <v>0</v>
      </c>
      <c r="I46" s="47">
        <f ca="1">IF(OR(INDEX(INDIRECT("times"&amp;B$2),$F46,I$28)&gt;10,INDEX(INDIRECT(D46),$E46,I$28)&lt;=INDEX(INDIRECT(D46),$E46,$F46)),0,(INDEX(INDIRECT(D46),$E46,$F46)-INDEX(INDIRECT(D46),$E46,I$28))*(10-INDEX(INDIRECT("times"&amp;B$2),$F46,I$28))/10)</f>
        <v>0</v>
      </c>
      <c r="J46" s="47">
        <f ca="1">IF(OR(INDEX(INDIRECT("times"&amp;B$2),$F46,J$28)&gt;10,INDEX(INDIRECT(D46),$E46,J$28)&lt;=INDEX(INDIRECT(D46),$E46,$F46)),0,(INDEX(INDIRECT(D46),$E46,$F46)-INDEX(INDIRECT(D46),$E46,J$28))*(10-INDEX(INDIRECT("times"&amp;B$2),$F46,J$28))/10)</f>
        <v>0</v>
      </c>
      <c r="K46" s="47">
        <f ca="1">IF(OR(INDEX(INDIRECT("times"&amp;B$2),$F46,K$28)&gt;10,INDEX(INDIRECT(D46),$E46,K$28)&lt;=INDEX(INDIRECT(D46),$E46,$F46)),0,(INDEX(INDIRECT(D46),$E46,$F46)-INDEX(INDIRECT(D46),$E46,K$28))*(10-INDEX(INDIRECT("times"&amp;B$2),$F46,K$28))/10)</f>
        <v>0</v>
      </c>
      <c r="L46" s="47">
        <f ca="1">IF(OR(INDEX(INDIRECT("times"&amp;B$2),$F46,L$28)&gt;10,INDEX(INDIRECT(D46),$E46,L$28)&lt;=INDEX(INDIRECT(D46),$E46,$F46)),0,(INDEX(INDIRECT(D46),$E46,$F46)-INDEX(INDIRECT(D46),$E46,L$28))*(10-INDEX(INDIRECT("times"&amp;B$2),$F46,L$28))/10)</f>
        <v>0</v>
      </c>
      <c r="M46" s="47">
        <f ca="1">IF(OR(INDEX(INDIRECT("times"&amp;B$2),$F46,M$28)&gt;10,INDEX(INDIRECT(D46),$E46,M$28)&lt;=INDEX(INDIRECT(D46),$E46,$F46)),0,(INDEX(INDIRECT(D46),$E46,$F46)-INDEX(INDIRECT(D46),$E46,M$28))*(10-INDEX(INDIRECT("times"&amp;B$2),$F46,M$28))/10)</f>
        <v>0</v>
      </c>
      <c r="N46" s="47">
        <f ca="1">IF(OR(INDEX(INDIRECT("times"&amp;B$2),$F46,N$28)&gt;10,INDEX(INDIRECT(D46),$E46,N$28)&lt;=INDEX(INDIRECT(D46),$E46,$F46)),0,(INDEX(INDIRECT(D46),$E46,$F46)-INDEX(INDIRECT(D46),$E46,N$28))*(10-INDEX(INDIRECT("times"&amp;B$2),$F46,N$28))/10)</f>
        <v>0</v>
      </c>
      <c r="O46" s="47">
        <f ca="1">IF(OR(INDEX(INDIRECT("times"&amp;B$2),$F46,O$28)&gt;10,INDEX(INDIRECT(D46),$E46,O$28)&lt;=INDEX(INDIRECT(D46),$E46,$F46)),0,(INDEX(INDIRECT(D46),$E46,$F46)-INDEX(INDIRECT(D46),$E46,O$28))*(10-INDEX(INDIRECT("times"&amp;B$2),$F46,O$28))/10)</f>
        <v>0</v>
      </c>
      <c r="P46" s="47">
        <f ca="1">IF(OR(INDEX(INDIRECT("times"&amp;B$2),$F46,P$28)&gt;10,INDEX(INDIRECT(D46),$E46,P$28)&lt;=INDEX(INDIRECT(D46),$E46,$F46)),0,(INDEX(INDIRECT(D46),$E46,$F46)-INDEX(INDIRECT(D46),$E46,P$28))*(10-INDEX(INDIRECT("times"&amp;B$2),$F46,P$28))/10)</f>
        <v>0</v>
      </c>
      <c r="Q46" s="47">
        <f ca="1">IF(OR(INDEX(INDIRECT("times"&amp;B$2),$F46,Q$28)&gt;10,INDEX(INDIRECT(D46),$E46,Q$28)&lt;=INDEX(INDIRECT(D46),$E46,$F46)),0,(INDEX(INDIRECT(D46),$E46,$F46)-INDEX(INDIRECT(D46),$E46,Q$28))*(10-INDEX(INDIRECT("times"&amp;B$2),$F46,Q$28))/10)</f>
        <v>0</v>
      </c>
      <c r="R46" s="47">
        <f ca="1">IF(OR(INDEX(INDIRECT("times"&amp;B$2),$F46,R$28)&gt;10,INDEX(INDIRECT(D46),$E46,R$28)&lt;=INDEX(INDIRECT(D46),$E46,$F46)),0,(INDEX(INDIRECT(D46),$E46,$F46)-INDEX(INDIRECT(D46),$E46,R$28))*(10-INDEX(INDIRECT("times"&amp;B$2),$F46,R$28))/10)</f>
        <v>0</v>
      </c>
      <c r="S46" s="47">
        <f ca="1">IF(OR(INDEX(INDIRECT("times"&amp;B$2),$F46,S$28)&gt;10,INDEX(INDIRECT(D46),$E46,S$28)&lt;=INDEX(INDIRECT(D46),$E46,$F46)),0,(INDEX(INDIRECT(D46),$E46,$F46)-INDEX(INDIRECT(D46),$E46,S$28))*(10-INDEX(INDIRECT("times"&amp;B$2),$F46,S$28))/10)</f>
        <v>0</v>
      </c>
      <c r="T46" s="47">
        <f ca="1">IF(OR(INDEX(INDIRECT("times"&amp;B$2),$F46,T$28)&gt;10,INDEX(INDIRECT(D46),$E46,T$28)&lt;=INDEX(INDIRECT(D46),$E46,$F46)),0,(INDEX(INDIRECT(D46),$E46,$F46)-INDEX(INDIRECT(D46),$E46,T$28))*(10-INDEX(INDIRECT("times"&amp;B$2),$F46,T$28))/10)</f>
        <v>0</v>
      </c>
      <c r="U46" s="47">
        <f ca="1">IF(OR(INDEX(INDIRECT("times"&amp;B$2),$F46,U$28)&gt;10,INDEX(INDIRECT(D46),$E46,U$28)&lt;=INDEX(INDIRECT(D46),$E46,$F46)),0,(INDEX(INDIRECT(D46),$E46,$F46)-INDEX(INDIRECT(D46),$E46,U$28))*(10-INDEX(INDIRECT("times"&amp;B$2),$F46,U$28))/10)</f>
        <v>0</v>
      </c>
      <c r="V46" s="47">
        <f ca="1">IF(OR(INDEX(INDIRECT("times"&amp;B$2),$F46,V$28)&gt;10,INDEX(INDIRECT(D46),$E46,V$28)&lt;=INDEX(INDIRECT(D46),$E46,$F46)),0,(INDEX(INDIRECT(D46),$E46,$F46)-INDEX(INDIRECT(D46),$E46,V$28))*(10-INDEX(INDIRECT("times"&amp;B$2),$F46,V$28))/10)</f>
        <v>0</v>
      </c>
      <c r="W46" s="47">
        <f ca="1">IF(OR(INDEX(INDIRECT("times"&amp;B$2),$F46,W$28)&gt;10,INDEX(INDIRECT(D46),$E46,W$28)&lt;=INDEX(INDIRECT(D46),$E46,$F46)),0,(INDEX(INDIRECT(D46),$E46,$F46)-INDEX(INDIRECT(D46),$E46,W$28))*(10-INDEX(INDIRECT("times"&amp;B$2),$F46,W$28))/10)</f>
        <v>0</v>
      </c>
      <c r="X46" s="47">
        <f ca="1">IF(OR(INDEX(INDIRECT("times"&amp;B$2),$F46,X$28)&gt;10,INDEX(INDIRECT(D46),$E46,X$28)&lt;=INDEX(INDIRECT(D46),$E46,$F46)),0,(INDEX(INDIRECT(D46),$E46,$F46)-INDEX(INDIRECT(D46),$E46,X$28))*(10-INDEX(INDIRECT("times"&amp;B$2),$F46,X$28))/10)</f>
        <v>0</v>
      </c>
      <c r="Y46" s="47">
        <f ca="1">IF(OR(INDEX(INDIRECT("times"&amp;B$2),$F46,Y$28)&gt;10,INDEX(INDIRECT(D46),$E46,Y$28)&lt;=INDEX(INDIRECT(D46),$E46,$F46)),0,(INDEX(INDIRECT(D46),$E46,$F46)-INDEX(INDIRECT(D46),$E46,Y$28))*(10-INDEX(INDIRECT("times"&amp;B$2),$F46,Y$28))/10)</f>
        <v>0</v>
      </c>
      <c r="Z46" s="47">
        <f ca="1">IF(OR(INDEX(INDIRECT("times"&amp;B$2),$F46,Z$28)&gt;10,INDEX(INDIRECT(D46),$E46,Z$28)&lt;=INDEX(INDIRECT(D46),$E46,$F46)),0,(INDEX(INDIRECT(D46),$E46,$F46)-INDEX(INDIRECT(D46),$E46,Z$28))*(10-INDEX(INDIRECT("times"&amp;B$2),$F46,Z$28))/10)</f>
        <v>0</v>
      </c>
      <c r="AA46" s="48">
        <f ca="1">IF(OR(INDEX(INDIRECT("times"&amp;B$2),$F46,AA$28)&gt;10,INDEX(INDIRECT(D46),$E46,AA$28)&lt;=INDEX(INDIRECT(D46),$E46,$F46)),0,(INDEX(INDIRECT(D46),$E46,$F46)-INDEX(INDIRECT(D46),$E46,AA$28))*(10-INDEX(INDIRECT("times"&amp;B$2),$F46,AA$28))/10)</f>
        <v>0</v>
      </c>
      <c r="AB46" s="201">
        <v>4</v>
      </c>
      <c r="AD46" s="18" t="s">
        <v>192</v>
      </c>
      <c r="AE46" s="122">
        <f>AD26</f>
        <v>0</v>
      </c>
      <c r="AF46" s="122" t="str">
        <f>AD27</f>
        <v>shop1834</v>
      </c>
      <c r="AG46" s="210" t="str">
        <f t="shared" si="41"/>
        <v>core0_shop1834</v>
      </c>
      <c r="AH46" s="122">
        <v>1</v>
      </c>
      <c r="AI46" s="33">
        <v>4</v>
      </c>
      <c r="AJ46" s="46">
        <f ca="1">IF(OR(INDEX(INDIRECT("times"&amp;AE$2),$F46,AJ$28)&gt;10,INDEX(INDIRECT(AG46),$E46,AJ$28)&lt;=INDEX(INDIRECT(AG46),$E46,$F46)),0,(INDEX(INDIRECT(AG46),$E46,$F46)-INDEX(INDIRECT(AG46),$E46,AJ$28))*(10-INDEX(INDIRECT("times"&amp;AE$2),$F46,AJ$28))/10)</f>
        <v>0</v>
      </c>
      <c r="AK46" s="47">
        <f ca="1">IF(OR(INDEX(INDIRECT("times"&amp;AE$2),$F46,AK$28)&gt;10,INDEX(INDIRECT(AG46),$E46,AK$28)&lt;=INDEX(INDIRECT(AG46),$E46,$F46)),0,(INDEX(INDIRECT(AG46),$E46,$F46)-INDEX(INDIRECT(AG46),$E46,AK$28))*(10-INDEX(INDIRECT("times"&amp;AE$2),$F46,AK$28))/10)</f>
        <v>0</v>
      </c>
      <c r="AL46" s="47">
        <f ca="1">IF(OR(INDEX(INDIRECT("times"&amp;AE$2),$F46,AL$28)&gt;10,INDEX(INDIRECT(AG46),$E46,AL$28)&lt;=INDEX(INDIRECT(AG46),$E46,$F46)),0,(INDEX(INDIRECT(AG46),$E46,$F46)-INDEX(INDIRECT(AG46),$E46,AL$28))*(10-INDEX(INDIRECT("times"&amp;AE$2),$F46,AL$28))/10)</f>
        <v>0</v>
      </c>
      <c r="AM46" s="47">
        <f ca="1">IF(OR(INDEX(INDIRECT("times"&amp;AE$2),$F46,AM$28)&gt;10,INDEX(INDIRECT(AG46),$E46,AM$28)&lt;=INDEX(INDIRECT(AG46),$E46,$F46)),0,(INDEX(INDIRECT(AG46),$E46,$F46)-INDEX(INDIRECT(AG46),$E46,AM$28))*(10-INDEX(INDIRECT("times"&amp;AE$2),$F46,AM$28))/10)</f>
        <v>0</v>
      </c>
      <c r="AN46" s="47">
        <f ca="1">IF(OR(INDEX(INDIRECT("times"&amp;AE$2),$F46,AN$28)&gt;10,INDEX(INDIRECT(AG46),$E46,AN$28)&lt;=INDEX(INDIRECT(AG46),$E46,$F46)),0,(INDEX(INDIRECT(AG46),$E46,$F46)-INDEX(INDIRECT(AG46),$E46,AN$28))*(10-INDEX(INDIRECT("times"&amp;AE$2),$F46,AN$28))/10)</f>
        <v>0</v>
      </c>
      <c r="AO46" s="47">
        <f ca="1">IF(OR(INDEX(INDIRECT("times"&amp;AE$2),$F46,AO$28)&gt;10,INDEX(INDIRECT(AG46),$E46,AO$28)&lt;=INDEX(INDIRECT(AG46),$E46,$F46)),0,(INDEX(INDIRECT(AG46),$E46,$F46)-INDEX(INDIRECT(AG46),$E46,AO$28))*(10-INDEX(INDIRECT("times"&amp;AE$2),$F46,AO$28))/10)</f>
        <v>0</v>
      </c>
      <c r="AP46" s="47">
        <f ca="1">IF(OR(INDEX(INDIRECT("times"&amp;AE$2),$F46,AP$28)&gt;10,INDEX(INDIRECT(AG46),$E46,AP$28)&lt;=INDEX(INDIRECT(AG46),$E46,$F46)),0,(INDEX(INDIRECT(AG46),$E46,$F46)-INDEX(INDIRECT(AG46),$E46,AP$28))*(10-INDEX(INDIRECT("times"&amp;AE$2),$F46,AP$28))/10)</f>
        <v>0</v>
      </c>
      <c r="AQ46" s="47">
        <f ca="1">IF(OR(INDEX(INDIRECT("times"&amp;AE$2),$F46,AQ$28)&gt;10,INDEX(INDIRECT(AG46),$E46,AQ$28)&lt;=INDEX(INDIRECT(AG46),$E46,$F46)),0,(INDEX(INDIRECT(AG46),$E46,$F46)-INDEX(INDIRECT(AG46),$E46,AQ$28))*(10-INDEX(INDIRECT("times"&amp;AE$2),$F46,AQ$28))/10)</f>
        <v>0</v>
      </c>
      <c r="AR46" s="47">
        <f ca="1">IF(OR(INDEX(INDIRECT("times"&amp;AE$2),$F46,AR$28)&gt;10,INDEX(INDIRECT(AG46),$E46,AR$28)&lt;=INDEX(INDIRECT(AG46),$E46,$F46)),0,(INDEX(INDIRECT(AG46),$E46,$F46)-INDEX(INDIRECT(AG46),$E46,AR$28))*(10-INDEX(INDIRECT("times"&amp;AE$2),$F46,AR$28))/10)</f>
        <v>0</v>
      </c>
      <c r="AS46" s="47">
        <f ca="1">IF(OR(INDEX(INDIRECT("times"&amp;AE$2),$F46,AS$28)&gt;10,INDEX(INDIRECT(AG46),$E46,AS$28)&lt;=INDEX(INDIRECT(AG46),$E46,$F46)),0,(INDEX(INDIRECT(AG46),$E46,$F46)-INDEX(INDIRECT(AG46),$E46,AS$28))*(10-INDEX(INDIRECT("times"&amp;AE$2),$F46,AS$28))/10)</f>
        <v>0</v>
      </c>
      <c r="AT46" s="47">
        <f ca="1">IF(OR(INDEX(INDIRECT("times"&amp;AE$2),$F46,AT$28)&gt;10,INDEX(INDIRECT(AG46),$E46,AT$28)&lt;=INDEX(INDIRECT(AG46),$E46,$F46)),0,(INDEX(INDIRECT(AG46),$E46,$F46)-INDEX(INDIRECT(AG46),$E46,AT$28))*(10-INDEX(INDIRECT("times"&amp;AE$2),$F46,AT$28))/10)</f>
        <v>0</v>
      </c>
      <c r="AU46" s="47">
        <f ca="1">IF(OR(INDEX(INDIRECT("times"&amp;AE$2),$F46,AU$28)&gt;10,INDEX(INDIRECT(AG46),$E46,AU$28)&lt;=INDEX(INDIRECT(AG46),$E46,$F46)),0,(INDEX(INDIRECT(AG46),$E46,$F46)-INDEX(INDIRECT(AG46),$E46,AU$28))*(10-INDEX(INDIRECT("times"&amp;AE$2),$F46,AU$28))/10)</f>
        <v>0</v>
      </c>
      <c r="AV46" s="47">
        <f ca="1">IF(OR(INDEX(INDIRECT("times"&amp;AE$2),$F46,AV$28)&gt;10,INDEX(INDIRECT(AG46),$E46,AV$28)&lt;=INDEX(INDIRECT(AG46),$E46,$F46)),0,(INDEX(INDIRECT(AG46),$E46,$F46)-INDEX(INDIRECT(AG46),$E46,AV$28))*(10-INDEX(INDIRECT("times"&amp;AE$2),$F46,AV$28))/10)</f>
        <v>0</v>
      </c>
      <c r="AW46" s="47">
        <f ca="1">IF(OR(INDEX(INDIRECT("times"&amp;AE$2),$F46,AW$28)&gt;10,INDEX(INDIRECT(AG46),$E46,AW$28)&lt;=INDEX(INDIRECT(AG46),$E46,$F46)),0,(INDEX(INDIRECT(AG46),$E46,$F46)-INDEX(INDIRECT(AG46),$E46,AW$28))*(10-INDEX(INDIRECT("times"&amp;AE$2),$F46,AW$28))/10)</f>
        <v>0</v>
      </c>
      <c r="AX46" s="47">
        <f ca="1">IF(OR(INDEX(INDIRECT("times"&amp;AE$2),$F46,AX$28)&gt;10,INDEX(INDIRECT(AG46),$E46,AX$28)&lt;=INDEX(INDIRECT(AG46),$E46,$F46)),0,(INDEX(INDIRECT(AG46),$E46,$F46)-INDEX(INDIRECT(AG46),$E46,AX$28))*(10-INDEX(INDIRECT("times"&amp;AE$2),$F46,AX$28))/10)</f>
        <v>0</v>
      </c>
      <c r="AY46" s="47">
        <f ca="1">IF(OR(INDEX(INDIRECT("times"&amp;AE$2),$F46,AY$28)&gt;10,INDEX(INDIRECT(AG46),$E46,AY$28)&lt;=INDEX(INDIRECT(AG46),$E46,$F46)),0,(INDEX(INDIRECT(AG46),$E46,$F46)-INDEX(INDIRECT(AG46),$E46,AY$28))*(10-INDEX(INDIRECT("times"&amp;AE$2),$F46,AY$28))/10)</f>
        <v>0</v>
      </c>
      <c r="AZ46" s="47">
        <f ca="1">IF(OR(INDEX(INDIRECT("times"&amp;AE$2),$F46,AZ$28)&gt;10,INDEX(INDIRECT(AG46),$E46,AZ$28)&lt;=INDEX(INDIRECT(AG46),$E46,$F46)),0,(INDEX(INDIRECT(AG46),$E46,$F46)-INDEX(INDIRECT(AG46),$E46,AZ$28))*(10-INDEX(INDIRECT("times"&amp;AE$2),$F46,AZ$28))/10)</f>
        <v>0</v>
      </c>
      <c r="BA46" s="47">
        <f ca="1">IF(OR(INDEX(INDIRECT("times"&amp;AE$2),$F46,BA$28)&gt;10,INDEX(INDIRECT(AG46),$E46,BA$28)&lt;=INDEX(INDIRECT(AG46),$E46,$F46)),0,(INDEX(INDIRECT(AG46),$E46,$F46)-INDEX(INDIRECT(AG46),$E46,BA$28))*(10-INDEX(INDIRECT("times"&amp;AE$2),$F46,BA$28))/10)</f>
        <v>0</v>
      </c>
      <c r="BB46" s="47">
        <f ca="1">IF(OR(INDEX(INDIRECT("times"&amp;AE$2),$F46,BB$28)&gt;10,INDEX(INDIRECT(AG46),$E46,BB$28)&lt;=INDEX(INDIRECT(AG46),$E46,$F46)),0,(INDEX(INDIRECT(AG46),$E46,$F46)-INDEX(INDIRECT(AG46),$E46,BB$28))*(10-INDEX(INDIRECT("times"&amp;AE$2),$F46,BB$28))/10)</f>
        <v>0</v>
      </c>
      <c r="BC46" s="47">
        <f ca="1">IF(OR(INDEX(INDIRECT("times"&amp;AE$2),$F46,BC$28)&gt;10,INDEX(INDIRECT(AG46),$E46,BC$28)&lt;=INDEX(INDIRECT(AG46),$E46,$F46)),0,(INDEX(INDIRECT(AG46),$E46,$F46)-INDEX(INDIRECT(AG46),$E46,BC$28))*(10-INDEX(INDIRECT("times"&amp;AE$2),$F46,BC$28))/10)</f>
        <v>0</v>
      </c>
      <c r="BD46" s="48">
        <f ca="1">IF(OR(INDEX(INDIRECT("times"&amp;AE$2),$F46,BD$28)&gt;10,INDEX(INDIRECT(AG46),$E46,BD$28)&lt;=INDEX(INDIRECT(AG46),$E46,$F46)),0,(INDEX(INDIRECT(AG46),$E46,$F46)-INDEX(INDIRECT(AG46),$E46,BD$28))*(10-INDEX(INDIRECT("times"&amp;AE$2),$F46,BD$28))/10)</f>
        <v>0</v>
      </c>
      <c r="BE46" s="201">
        <v>4</v>
      </c>
      <c r="BG46" s="18" t="s">
        <v>192</v>
      </c>
      <c r="BH46" s="122">
        <f>BG26</f>
        <v>0</v>
      </c>
      <c r="BI46" s="122" t="str">
        <f>BG27</f>
        <v>lei1834</v>
      </c>
      <c r="BJ46" s="210" t="str">
        <f t="shared" si="42"/>
        <v>core0_lei1834</v>
      </c>
      <c r="BK46" s="122">
        <v>1</v>
      </c>
      <c r="BL46" s="33">
        <v>4</v>
      </c>
      <c r="BM46" s="46">
        <f ca="1">IF(OR(INDEX(INDIRECT("times"&amp;BH$2),$F46,BM$28)&gt;10,INDEX(INDIRECT(BJ46),$E46,BM$28)&lt;=INDEX(INDIRECT(BJ46),$E46,$F46)),0,(INDEX(INDIRECT(BJ46),$E46,$F46)-INDEX(INDIRECT(BJ46),$E46,BM$28))*(10-INDEX(INDIRECT("times"&amp;BH$2),$F46,BM$28))/10)</f>
        <v>0</v>
      </c>
      <c r="BN46" s="47">
        <f ca="1">IF(OR(INDEX(INDIRECT("times"&amp;BH$2),$F46,BN$28)&gt;10,INDEX(INDIRECT(BJ46),$E46,BN$28)&lt;=INDEX(INDIRECT(BJ46),$E46,$F46)),0,(INDEX(INDIRECT(BJ46),$E46,$F46)-INDEX(INDIRECT(BJ46),$E46,BN$28))*(10-INDEX(INDIRECT("times"&amp;BH$2),$F46,BN$28))/10)</f>
        <v>0</v>
      </c>
      <c r="BO46" s="47">
        <f ca="1">IF(OR(INDEX(INDIRECT("times"&amp;BH$2),$F46,BO$28)&gt;10,INDEX(INDIRECT(BJ46),$E46,BO$28)&lt;=INDEX(INDIRECT(BJ46),$E46,$F46)),0,(INDEX(INDIRECT(BJ46),$E46,$F46)-INDEX(INDIRECT(BJ46),$E46,BO$28))*(10-INDEX(INDIRECT("times"&amp;BH$2),$F46,BO$28))/10)</f>
        <v>0</v>
      </c>
      <c r="BP46" s="47">
        <f ca="1">IF(OR(INDEX(INDIRECT("times"&amp;BH$2),$F46,BP$28)&gt;10,INDEX(INDIRECT(BJ46),$E46,BP$28)&lt;=INDEX(INDIRECT(BJ46),$E46,$F46)),0,(INDEX(INDIRECT(BJ46),$E46,$F46)-INDEX(INDIRECT(BJ46),$E46,BP$28))*(10-INDEX(INDIRECT("times"&amp;BH$2),$F46,BP$28))/10)</f>
        <v>0</v>
      </c>
      <c r="BQ46" s="47">
        <f ca="1">IF(OR(INDEX(INDIRECT("times"&amp;BH$2),$F46,BQ$28)&gt;10,INDEX(INDIRECT(BJ46),$E46,BQ$28)&lt;=INDEX(INDIRECT(BJ46),$E46,$F46)),0,(INDEX(INDIRECT(BJ46),$E46,$F46)-INDEX(INDIRECT(BJ46),$E46,BQ$28))*(10-INDEX(INDIRECT("times"&amp;BH$2),$F46,BQ$28))/10)</f>
        <v>0</v>
      </c>
      <c r="BR46" s="47">
        <f ca="1">IF(OR(INDEX(INDIRECT("times"&amp;BH$2),$F46,BR$28)&gt;10,INDEX(INDIRECT(BJ46),$E46,BR$28)&lt;=INDEX(INDIRECT(BJ46),$E46,$F46)),0,(INDEX(INDIRECT(BJ46),$E46,$F46)-INDEX(INDIRECT(BJ46),$E46,BR$28))*(10-INDEX(INDIRECT("times"&amp;BH$2),$F46,BR$28))/10)</f>
        <v>0</v>
      </c>
      <c r="BS46" s="47">
        <f ca="1">IF(OR(INDEX(INDIRECT("times"&amp;BH$2),$F46,BS$28)&gt;10,INDEX(INDIRECT(BJ46),$E46,BS$28)&lt;=INDEX(INDIRECT(BJ46),$E46,$F46)),0,(INDEX(INDIRECT(BJ46),$E46,$F46)-INDEX(INDIRECT(BJ46),$E46,BS$28))*(10-INDEX(INDIRECT("times"&amp;BH$2),$F46,BS$28))/10)</f>
        <v>0</v>
      </c>
      <c r="BT46" s="47">
        <f ca="1">IF(OR(INDEX(INDIRECT("times"&amp;BH$2),$F46,BT$28)&gt;10,INDEX(INDIRECT(BJ46),$E46,BT$28)&lt;=INDEX(INDIRECT(BJ46),$E46,$F46)),0,(INDEX(INDIRECT(BJ46),$E46,$F46)-INDEX(INDIRECT(BJ46),$E46,BT$28))*(10-INDEX(INDIRECT("times"&amp;BH$2),$F46,BT$28))/10)</f>
        <v>0</v>
      </c>
      <c r="BU46" s="47">
        <f ca="1">IF(OR(INDEX(INDIRECT("times"&amp;BH$2),$F46,BU$28)&gt;10,INDEX(INDIRECT(BJ46),$E46,BU$28)&lt;=INDEX(INDIRECT(BJ46),$E46,$F46)),0,(INDEX(INDIRECT(BJ46),$E46,$F46)-INDEX(INDIRECT(BJ46),$E46,BU$28))*(10-INDEX(INDIRECT("times"&amp;BH$2),$F46,BU$28))/10)</f>
        <v>0</v>
      </c>
      <c r="BV46" s="47">
        <f ca="1">IF(OR(INDEX(INDIRECT("times"&amp;BH$2),$F46,BV$28)&gt;10,INDEX(INDIRECT(BJ46),$E46,BV$28)&lt;=INDEX(INDIRECT(BJ46),$E46,$F46)),0,(INDEX(INDIRECT(BJ46),$E46,$F46)-INDEX(INDIRECT(BJ46),$E46,BV$28))*(10-INDEX(INDIRECT("times"&amp;BH$2),$F46,BV$28))/10)</f>
        <v>0</v>
      </c>
      <c r="BW46" s="47">
        <f ca="1">IF(OR(INDEX(INDIRECT("times"&amp;BH$2),$F46,BW$28)&gt;10,INDEX(INDIRECT(BJ46),$E46,BW$28)&lt;=INDEX(INDIRECT(BJ46),$E46,$F46)),0,(INDEX(INDIRECT(BJ46),$E46,$F46)-INDEX(INDIRECT(BJ46),$E46,BW$28))*(10-INDEX(INDIRECT("times"&amp;BH$2),$F46,BW$28))/10)</f>
        <v>0</v>
      </c>
      <c r="BX46" s="47">
        <f ca="1">IF(OR(INDEX(INDIRECT("times"&amp;BH$2),$F46,BX$28)&gt;10,INDEX(INDIRECT(BJ46),$E46,BX$28)&lt;=INDEX(INDIRECT(BJ46),$E46,$F46)),0,(INDEX(INDIRECT(BJ46),$E46,$F46)-INDEX(INDIRECT(BJ46),$E46,BX$28))*(10-INDEX(INDIRECT("times"&amp;BH$2),$F46,BX$28))/10)</f>
        <v>0</v>
      </c>
      <c r="BY46" s="47">
        <f ca="1">IF(OR(INDEX(INDIRECT("times"&amp;BH$2),$F46,BY$28)&gt;10,INDEX(INDIRECT(BJ46),$E46,BY$28)&lt;=INDEX(INDIRECT(BJ46),$E46,$F46)),0,(INDEX(INDIRECT(BJ46),$E46,$F46)-INDEX(INDIRECT(BJ46),$E46,BY$28))*(10-INDEX(INDIRECT("times"&amp;BH$2),$F46,BY$28))/10)</f>
        <v>0</v>
      </c>
      <c r="BZ46" s="47">
        <f ca="1">IF(OR(INDEX(INDIRECT("times"&amp;BH$2),$F46,BZ$28)&gt;10,INDEX(INDIRECT(BJ46),$E46,BZ$28)&lt;=INDEX(INDIRECT(BJ46),$E46,$F46)),0,(INDEX(INDIRECT(BJ46),$E46,$F46)-INDEX(INDIRECT(BJ46),$E46,BZ$28))*(10-INDEX(INDIRECT("times"&amp;BH$2),$F46,BZ$28))/10)</f>
        <v>0</v>
      </c>
      <c r="CA46" s="47">
        <f ca="1">IF(OR(INDEX(INDIRECT("times"&amp;BH$2),$F46,CA$28)&gt;10,INDEX(INDIRECT(BJ46),$E46,CA$28)&lt;=INDEX(INDIRECT(BJ46),$E46,$F46)),0,(INDEX(INDIRECT(BJ46),$E46,$F46)-INDEX(INDIRECT(BJ46),$E46,CA$28))*(10-INDEX(INDIRECT("times"&amp;BH$2),$F46,CA$28))/10)</f>
        <v>0</v>
      </c>
      <c r="CB46" s="47">
        <f ca="1">IF(OR(INDEX(INDIRECT("times"&amp;BH$2),$F46,CB$28)&gt;10,INDEX(INDIRECT(BJ46),$E46,CB$28)&lt;=INDEX(INDIRECT(BJ46),$E46,$F46)),0,(INDEX(INDIRECT(BJ46),$E46,$F46)-INDEX(INDIRECT(BJ46),$E46,CB$28))*(10-INDEX(INDIRECT("times"&amp;BH$2),$F46,CB$28))/10)</f>
        <v>0</v>
      </c>
      <c r="CC46" s="47">
        <f ca="1">IF(OR(INDEX(INDIRECT("times"&amp;BH$2),$F46,CC$28)&gt;10,INDEX(INDIRECT(BJ46),$E46,CC$28)&lt;=INDEX(INDIRECT(BJ46),$E46,$F46)),0,(INDEX(INDIRECT(BJ46),$E46,$F46)-INDEX(INDIRECT(BJ46),$E46,CC$28))*(10-INDEX(INDIRECT("times"&amp;BH$2),$F46,CC$28))/10)</f>
        <v>0</v>
      </c>
      <c r="CD46" s="47">
        <f ca="1">IF(OR(INDEX(INDIRECT("times"&amp;BH$2),$F46,CD$28)&gt;10,INDEX(INDIRECT(BJ46),$E46,CD$28)&lt;=INDEX(INDIRECT(BJ46),$E46,$F46)),0,(INDEX(INDIRECT(BJ46),$E46,$F46)-INDEX(INDIRECT(BJ46),$E46,CD$28))*(10-INDEX(INDIRECT("times"&amp;BH$2),$F46,CD$28))/10)</f>
        <v>0</v>
      </c>
      <c r="CE46" s="47">
        <f ca="1">IF(OR(INDEX(INDIRECT("times"&amp;BH$2),$F46,CE$28)&gt;10,INDEX(INDIRECT(BJ46),$E46,CE$28)&lt;=INDEX(INDIRECT(BJ46),$E46,$F46)),0,(INDEX(INDIRECT(BJ46),$E46,$F46)-INDEX(INDIRECT(BJ46),$E46,CE$28))*(10-INDEX(INDIRECT("times"&amp;BH$2),$F46,CE$28))/10)</f>
        <v>0</v>
      </c>
      <c r="CF46" s="47">
        <f ca="1">IF(OR(INDEX(INDIRECT("times"&amp;BH$2),$F46,CF$28)&gt;10,INDEX(INDIRECT(BJ46),$E46,CF$28)&lt;=INDEX(INDIRECT(BJ46),$E46,$F46)),0,(INDEX(INDIRECT(BJ46),$E46,$F46)-INDEX(INDIRECT(BJ46),$E46,CF$28))*(10-INDEX(INDIRECT("times"&amp;BH$2),$F46,CF$28))/10)</f>
        <v>0</v>
      </c>
      <c r="CG46" s="48">
        <f ca="1">IF(OR(INDEX(INDIRECT("times"&amp;BH$2),$F46,CG$28)&gt;10,INDEX(INDIRECT(BJ46),$E46,CG$28)&lt;=INDEX(INDIRECT(BJ46),$E46,$F46)),0,(INDEX(INDIRECT(BJ46),$E46,$F46)-INDEX(INDIRECT(BJ46),$E46,CG$28))*(10-INDEX(INDIRECT("times"&amp;BH$2),$F46,CG$28))/10)</f>
        <v>0</v>
      </c>
      <c r="CH46" s="201">
        <v>4</v>
      </c>
      <c r="CJ46" s="18" t="s">
        <v>192</v>
      </c>
      <c r="CK46" s="122">
        <f>CJ26</f>
        <v>0</v>
      </c>
      <c r="CL46" s="122" t="str">
        <f>CJ27</f>
        <v>work3564</v>
      </c>
      <c r="CM46" s="210" t="str">
        <f t="shared" si="43"/>
        <v>core0_work3564</v>
      </c>
      <c r="CN46" s="122">
        <v>1</v>
      </c>
      <c r="CO46" s="33">
        <v>4</v>
      </c>
      <c r="CP46" s="46">
        <f ca="1">IF(OR(INDEX(INDIRECT("times"&amp;CK$2),$F46,CP$28)&gt;10,INDEX(INDIRECT(CM46),$E46,CP$28)&lt;=INDEX(INDIRECT(CM46),$E46,$F46)),0,(INDEX(INDIRECT(CM46),$E46,$F46)-INDEX(INDIRECT(CM46),$E46,CP$28))*(10-INDEX(INDIRECT("times"&amp;CK$2),$F46,CP$28))/10)</f>
        <v>0</v>
      </c>
      <c r="CQ46" s="47">
        <f ca="1">IF(OR(INDEX(INDIRECT("times"&amp;CK$2),$F46,CQ$28)&gt;10,INDEX(INDIRECT(CM46),$E46,CQ$28)&lt;=INDEX(INDIRECT(CM46),$E46,$F46)),0,(INDEX(INDIRECT(CM46),$E46,$F46)-INDEX(INDIRECT(CM46),$E46,CQ$28))*(10-INDEX(INDIRECT("times"&amp;CK$2),$F46,CQ$28))/10)</f>
        <v>0</v>
      </c>
      <c r="CR46" s="47">
        <f ca="1">IF(OR(INDEX(INDIRECT("times"&amp;CK$2),$F46,CR$28)&gt;10,INDEX(INDIRECT(CM46),$E46,CR$28)&lt;=INDEX(INDIRECT(CM46),$E46,$F46)),0,(INDEX(INDIRECT(CM46),$E46,$F46)-INDEX(INDIRECT(CM46),$E46,CR$28))*(10-INDEX(INDIRECT("times"&amp;CK$2),$F46,CR$28))/10)</f>
        <v>0</v>
      </c>
      <c r="CS46" s="47">
        <f ca="1">IF(OR(INDEX(INDIRECT("times"&amp;CK$2),$F46,CS$28)&gt;10,INDEX(INDIRECT(CM46),$E46,CS$28)&lt;=INDEX(INDIRECT(CM46),$E46,$F46)),0,(INDEX(INDIRECT(CM46),$E46,$F46)-INDEX(INDIRECT(CM46),$E46,CS$28))*(10-INDEX(INDIRECT("times"&amp;CK$2),$F46,CS$28))/10)</f>
        <v>0</v>
      </c>
      <c r="CT46" s="47">
        <f ca="1">IF(OR(INDEX(INDIRECT("times"&amp;CK$2),$F46,CT$28)&gt;10,INDEX(INDIRECT(CM46),$E46,CT$28)&lt;=INDEX(INDIRECT(CM46),$E46,$F46)),0,(INDEX(INDIRECT(CM46),$E46,$F46)-INDEX(INDIRECT(CM46),$E46,CT$28))*(10-INDEX(INDIRECT("times"&amp;CK$2),$F46,CT$28))/10)</f>
        <v>0</v>
      </c>
      <c r="CU46" s="47">
        <f ca="1">IF(OR(INDEX(INDIRECT("times"&amp;CK$2),$F46,CU$28)&gt;10,INDEX(INDIRECT(CM46),$E46,CU$28)&lt;=INDEX(INDIRECT(CM46),$E46,$F46)),0,(INDEX(INDIRECT(CM46),$E46,$F46)-INDEX(INDIRECT(CM46),$E46,CU$28))*(10-INDEX(INDIRECT("times"&amp;CK$2),$F46,CU$28))/10)</f>
        <v>0</v>
      </c>
      <c r="CV46" s="47">
        <f ca="1">IF(OR(INDEX(INDIRECT("times"&amp;CK$2),$F46,CV$28)&gt;10,INDEX(INDIRECT(CM46),$E46,CV$28)&lt;=INDEX(INDIRECT(CM46),$E46,$F46)),0,(INDEX(INDIRECT(CM46),$E46,$F46)-INDEX(INDIRECT(CM46),$E46,CV$28))*(10-INDEX(INDIRECT("times"&amp;CK$2),$F46,CV$28))/10)</f>
        <v>0</v>
      </c>
      <c r="CW46" s="47">
        <f ca="1">IF(OR(INDEX(INDIRECT("times"&amp;CK$2),$F46,CW$28)&gt;10,INDEX(INDIRECT(CM46),$E46,CW$28)&lt;=INDEX(INDIRECT(CM46),$E46,$F46)),0,(INDEX(INDIRECT(CM46),$E46,$F46)-INDEX(INDIRECT(CM46),$E46,CW$28))*(10-INDEX(INDIRECT("times"&amp;CK$2),$F46,CW$28))/10)</f>
        <v>0</v>
      </c>
      <c r="CX46" s="47">
        <f ca="1">IF(OR(INDEX(INDIRECT("times"&amp;CK$2),$F46,CX$28)&gt;10,INDEX(INDIRECT(CM46),$E46,CX$28)&lt;=INDEX(INDIRECT(CM46),$E46,$F46)),0,(INDEX(INDIRECT(CM46),$E46,$F46)-INDEX(INDIRECT(CM46),$E46,CX$28))*(10-INDEX(INDIRECT("times"&amp;CK$2),$F46,CX$28))/10)</f>
        <v>0</v>
      </c>
      <c r="CY46" s="47">
        <f ca="1">IF(OR(INDEX(INDIRECT("times"&amp;CK$2),$F46,CY$28)&gt;10,INDEX(INDIRECT(CM46),$E46,CY$28)&lt;=INDEX(INDIRECT(CM46),$E46,$F46)),0,(INDEX(INDIRECT(CM46),$E46,$F46)-INDEX(INDIRECT(CM46),$E46,CY$28))*(10-INDEX(INDIRECT("times"&amp;CK$2),$F46,CY$28))/10)</f>
        <v>0</v>
      </c>
      <c r="CZ46" s="47">
        <f ca="1">IF(OR(INDEX(INDIRECT("times"&amp;CK$2),$F46,CZ$28)&gt;10,INDEX(INDIRECT(CM46),$E46,CZ$28)&lt;=INDEX(INDIRECT(CM46),$E46,$F46)),0,(INDEX(INDIRECT(CM46),$E46,$F46)-INDEX(INDIRECT(CM46),$E46,CZ$28))*(10-INDEX(INDIRECT("times"&amp;CK$2),$F46,CZ$28))/10)</f>
        <v>0</v>
      </c>
      <c r="DA46" s="47">
        <f ca="1">IF(OR(INDEX(INDIRECT("times"&amp;CK$2),$F46,DA$28)&gt;10,INDEX(INDIRECT(CM46),$E46,DA$28)&lt;=INDEX(INDIRECT(CM46),$E46,$F46)),0,(INDEX(INDIRECT(CM46),$E46,$F46)-INDEX(INDIRECT(CM46),$E46,DA$28))*(10-INDEX(INDIRECT("times"&amp;CK$2),$F46,DA$28))/10)</f>
        <v>0</v>
      </c>
      <c r="DB46" s="47">
        <f ca="1">IF(OR(INDEX(INDIRECT("times"&amp;CK$2),$F46,DB$28)&gt;10,INDEX(INDIRECT(CM46),$E46,DB$28)&lt;=INDEX(INDIRECT(CM46),$E46,$F46)),0,(INDEX(INDIRECT(CM46),$E46,$F46)-INDEX(INDIRECT(CM46),$E46,DB$28))*(10-INDEX(INDIRECT("times"&amp;CK$2),$F46,DB$28))/10)</f>
        <v>0</v>
      </c>
      <c r="DC46" s="47">
        <f ca="1">IF(OR(INDEX(INDIRECT("times"&amp;CK$2),$F46,DC$28)&gt;10,INDEX(INDIRECT(CM46),$E46,DC$28)&lt;=INDEX(INDIRECT(CM46),$E46,$F46)),0,(INDEX(INDIRECT(CM46),$E46,$F46)-INDEX(INDIRECT(CM46),$E46,DC$28))*(10-INDEX(INDIRECT("times"&amp;CK$2),$F46,DC$28))/10)</f>
        <v>0</v>
      </c>
      <c r="DD46" s="47">
        <f ca="1">IF(OR(INDEX(INDIRECT("times"&amp;CK$2),$F46,DD$28)&gt;10,INDEX(INDIRECT(CM46),$E46,DD$28)&lt;=INDEX(INDIRECT(CM46),$E46,$F46)),0,(INDEX(INDIRECT(CM46),$E46,$F46)-INDEX(INDIRECT(CM46),$E46,DD$28))*(10-INDEX(INDIRECT("times"&amp;CK$2),$F46,DD$28))/10)</f>
        <v>0</v>
      </c>
      <c r="DE46" s="47">
        <f ca="1">IF(OR(INDEX(INDIRECT("times"&amp;CK$2),$F46,DE$28)&gt;10,INDEX(INDIRECT(CM46),$E46,DE$28)&lt;=INDEX(INDIRECT(CM46),$E46,$F46)),0,(INDEX(INDIRECT(CM46),$E46,$F46)-INDEX(INDIRECT(CM46),$E46,DE$28))*(10-INDEX(INDIRECT("times"&amp;CK$2),$F46,DE$28))/10)</f>
        <v>0</v>
      </c>
      <c r="DF46" s="47">
        <f ca="1">IF(OR(INDEX(INDIRECT("times"&amp;CK$2),$F46,DF$28)&gt;10,INDEX(INDIRECT(CM46),$E46,DF$28)&lt;=INDEX(INDIRECT(CM46),$E46,$F46)),0,(INDEX(INDIRECT(CM46),$E46,$F46)-INDEX(INDIRECT(CM46),$E46,DF$28))*(10-INDEX(INDIRECT("times"&amp;CK$2),$F46,DF$28))/10)</f>
        <v>0</v>
      </c>
      <c r="DG46" s="47">
        <f ca="1">IF(OR(INDEX(INDIRECT("times"&amp;CK$2),$F46,DG$28)&gt;10,INDEX(INDIRECT(CM46),$E46,DG$28)&lt;=INDEX(INDIRECT(CM46),$E46,$F46)),0,(INDEX(INDIRECT(CM46),$E46,$F46)-INDEX(INDIRECT(CM46),$E46,DG$28))*(10-INDEX(INDIRECT("times"&amp;CK$2),$F46,DG$28))/10)</f>
        <v>0</v>
      </c>
      <c r="DH46" s="47">
        <f ca="1">IF(OR(INDEX(INDIRECT("times"&amp;CK$2),$F46,DH$28)&gt;10,INDEX(INDIRECT(CM46),$E46,DH$28)&lt;=INDEX(INDIRECT(CM46),$E46,$F46)),0,(INDEX(INDIRECT(CM46),$E46,$F46)-INDEX(INDIRECT(CM46),$E46,DH$28))*(10-INDEX(INDIRECT("times"&amp;CK$2),$F46,DH$28))/10)</f>
        <v>0</v>
      </c>
      <c r="DI46" s="47">
        <f ca="1">IF(OR(INDEX(INDIRECT("times"&amp;CK$2),$F46,DI$28)&gt;10,INDEX(INDIRECT(CM46),$E46,DI$28)&lt;=INDEX(INDIRECT(CM46),$E46,$F46)),0,(INDEX(INDIRECT(CM46),$E46,$F46)-INDEX(INDIRECT(CM46),$E46,DI$28))*(10-INDEX(INDIRECT("times"&amp;CK$2),$F46,DI$28))/10)</f>
        <v>0</v>
      </c>
      <c r="DJ46" s="48">
        <f ca="1">IF(OR(INDEX(INDIRECT("times"&amp;CK$2),$F46,DJ$28)&gt;10,INDEX(INDIRECT(CM46),$E46,DJ$28)&lt;=INDEX(INDIRECT(CM46),$E46,$F46)),0,(INDEX(INDIRECT(CM46),$E46,$F46)-INDEX(INDIRECT(CM46),$E46,DJ$28))*(10-INDEX(INDIRECT("times"&amp;CK$2),$F46,DJ$28))/10)</f>
        <v>0</v>
      </c>
      <c r="DK46" s="201">
        <v>4</v>
      </c>
      <c r="DM46" s="18" t="s">
        <v>192</v>
      </c>
      <c r="DN46" s="122">
        <f>DM26</f>
        <v>0</v>
      </c>
      <c r="DO46" s="122" t="str">
        <f>DM27</f>
        <v>shop3564</v>
      </c>
      <c r="DP46" s="210" t="str">
        <f t="shared" si="44"/>
        <v>core0_shop3564</v>
      </c>
      <c r="DQ46" s="122">
        <v>1</v>
      </c>
      <c r="DR46" s="33">
        <v>4</v>
      </c>
      <c r="DS46" s="46">
        <f ca="1">IF(OR(INDEX(INDIRECT("times"&amp;DN$2),$F46,DS$28)&gt;10,INDEX(INDIRECT(DP46),$E46,DS$28)&lt;=INDEX(INDIRECT(DP46),$E46,$F46)),0,(INDEX(INDIRECT(DP46),$E46,$F46)-INDEX(INDIRECT(DP46),$E46,DS$28))*(10-INDEX(INDIRECT("times"&amp;DN$2),$F46,DS$28))/10)</f>
        <v>0</v>
      </c>
      <c r="DT46" s="47">
        <f ca="1">IF(OR(INDEX(INDIRECT("times"&amp;DN$2),$F46,DT$28)&gt;10,INDEX(INDIRECT(DP46),$E46,DT$28)&lt;=INDEX(INDIRECT(DP46),$E46,$F46)),0,(INDEX(INDIRECT(DP46),$E46,$F46)-INDEX(INDIRECT(DP46),$E46,DT$28))*(10-INDEX(INDIRECT("times"&amp;DN$2),$F46,DT$28))/10)</f>
        <v>0</v>
      </c>
      <c r="DU46" s="47">
        <f ca="1">IF(OR(INDEX(INDIRECT("times"&amp;DN$2),$F46,DU$28)&gt;10,INDEX(INDIRECT(DP46),$E46,DU$28)&lt;=INDEX(INDIRECT(DP46),$E46,$F46)),0,(INDEX(INDIRECT(DP46),$E46,$F46)-INDEX(INDIRECT(DP46),$E46,DU$28))*(10-INDEX(INDIRECT("times"&amp;DN$2),$F46,DU$28))/10)</f>
        <v>0</v>
      </c>
      <c r="DV46" s="47">
        <f ca="1">IF(OR(INDEX(INDIRECT("times"&amp;DN$2),$F46,DV$28)&gt;10,INDEX(INDIRECT(DP46),$E46,DV$28)&lt;=INDEX(INDIRECT(DP46),$E46,$F46)),0,(INDEX(INDIRECT(DP46),$E46,$F46)-INDEX(INDIRECT(DP46),$E46,DV$28))*(10-INDEX(INDIRECT("times"&amp;DN$2),$F46,DV$28))/10)</f>
        <v>0</v>
      </c>
      <c r="DW46" s="47">
        <f ca="1">IF(OR(INDEX(INDIRECT("times"&amp;DN$2),$F46,DW$28)&gt;10,INDEX(INDIRECT(DP46),$E46,DW$28)&lt;=INDEX(INDIRECT(DP46),$E46,$F46)),0,(INDEX(INDIRECT(DP46),$E46,$F46)-INDEX(INDIRECT(DP46),$E46,DW$28))*(10-INDEX(INDIRECT("times"&amp;DN$2),$F46,DW$28))/10)</f>
        <v>0</v>
      </c>
      <c r="DX46" s="47">
        <f ca="1">IF(OR(INDEX(INDIRECT("times"&amp;DN$2),$F46,DX$28)&gt;10,INDEX(INDIRECT(DP46),$E46,DX$28)&lt;=INDEX(INDIRECT(DP46),$E46,$F46)),0,(INDEX(INDIRECT(DP46),$E46,$F46)-INDEX(INDIRECT(DP46),$E46,DX$28))*(10-INDEX(INDIRECT("times"&amp;DN$2),$F46,DX$28))/10)</f>
        <v>0</v>
      </c>
      <c r="DY46" s="47">
        <f ca="1">IF(OR(INDEX(INDIRECT("times"&amp;DN$2),$F46,DY$28)&gt;10,INDEX(INDIRECT(DP46),$E46,DY$28)&lt;=INDEX(INDIRECT(DP46),$E46,$F46)),0,(INDEX(INDIRECT(DP46),$E46,$F46)-INDEX(INDIRECT(DP46),$E46,DY$28))*(10-INDEX(INDIRECT("times"&amp;DN$2),$F46,DY$28))/10)</f>
        <v>0</v>
      </c>
      <c r="DZ46" s="47">
        <f ca="1">IF(OR(INDEX(INDIRECT("times"&amp;DN$2),$F46,DZ$28)&gt;10,INDEX(INDIRECT(DP46),$E46,DZ$28)&lt;=INDEX(INDIRECT(DP46),$E46,$F46)),0,(INDEX(INDIRECT(DP46),$E46,$F46)-INDEX(INDIRECT(DP46),$E46,DZ$28))*(10-INDEX(INDIRECT("times"&amp;DN$2),$F46,DZ$28))/10)</f>
        <v>0</v>
      </c>
      <c r="EA46" s="47">
        <f ca="1">IF(OR(INDEX(INDIRECT("times"&amp;DN$2),$F46,EA$28)&gt;10,INDEX(INDIRECT(DP46),$E46,EA$28)&lt;=INDEX(INDIRECT(DP46),$E46,$F46)),0,(INDEX(INDIRECT(DP46),$E46,$F46)-INDEX(INDIRECT(DP46),$E46,EA$28))*(10-INDEX(INDIRECT("times"&amp;DN$2),$F46,EA$28))/10)</f>
        <v>0</v>
      </c>
      <c r="EB46" s="47">
        <f ca="1">IF(OR(INDEX(INDIRECT("times"&amp;DN$2),$F46,EB$28)&gt;10,INDEX(INDIRECT(DP46),$E46,EB$28)&lt;=INDEX(INDIRECT(DP46),$E46,$F46)),0,(INDEX(INDIRECT(DP46),$E46,$F46)-INDEX(INDIRECT(DP46),$E46,EB$28))*(10-INDEX(INDIRECT("times"&amp;DN$2),$F46,EB$28))/10)</f>
        <v>0</v>
      </c>
      <c r="EC46" s="47">
        <f ca="1">IF(OR(INDEX(INDIRECT("times"&amp;DN$2),$F46,EC$28)&gt;10,INDEX(INDIRECT(DP46),$E46,EC$28)&lt;=INDEX(INDIRECT(DP46),$E46,$F46)),0,(INDEX(INDIRECT(DP46),$E46,$F46)-INDEX(INDIRECT(DP46),$E46,EC$28))*(10-INDEX(INDIRECT("times"&amp;DN$2),$F46,EC$28))/10)</f>
        <v>0</v>
      </c>
      <c r="ED46" s="47">
        <f ca="1">IF(OR(INDEX(INDIRECT("times"&amp;DN$2),$F46,ED$28)&gt;10,INDEX(INDIRECT(DP46),$E46,ED$28)&lt;=INDEX(INDIRECT(DP46),$E46,$F46)),0,(INDEX(INDIRECT(DP46),$E46,$F46)-INDEX(INDIRECT(DP46),$E46,ED$28))*(10-INDEX(INDIRECT("times"&amp;DN$2),$F46,ED$28))/10)</f>
        <v>0</v>
      </c>
      <c r="EE46" s="47">
        <f ca="1">IF(OR(INDEX(INDIRECT("times"&amp;DN$2),$F46,EE$28)&gt;10,INDEX(INDIRECT(DP46),$E46,EE$28)&lt;=INDEX(INDIRECT(DP46),$E46,$F46)),0,(INDEX(INDIRECT(DP46),$E46,$F46)-INDEX(INDIRECT(DP46),$E46,EE$28))*(10-INDEX(INDIRECT("times"&amp;DN$2),$F46,EE$28))/10)</f>
        <v>0</v>
      </c>
      <c r="EF46" s="47">
        <f ca="1">IF(OR(INDEX(INDIRECT("times"&amp;DN$2),$F46,EF$28)&gt;10,INDEX(INDIRECT(DP46),$E46,EF$28)&lt;=INDEX(INDIRECT(DP46),$E46,$F46)),0,(INDEX(INDIRECT(DP46),$E46,$F46)-INDEX(INDIRECT(DP46),$E46,EF$28))*(10-INDEX(INDIRECT("times"&amp;DN$2),$F46,EF$28))/10)</f>
        <v>0</v>
      </c>
      <c r="EG46" s="47">
        <f ca="1">IF(OR(INDEX(INDIRECT("times"&amp;DN$2),$F46,EG$28)&gt;10,INDEX(INDIRECT(DP46),$E46,EG$28)&lt;=INDEX(INDIRECT(DP46),$E46,$F46)),0,(INDEX(INDIRECT(DP46),$E46,$F46)-INDEX(INDIRECT(DP46),$E46,EG$28))*(10-INDEX(INDIRECT("times"&amp;DN$2),$F46,EG$28))/10)</f>
        <v>0</v>
      </c>
      <c r="EH46" s="47">
        <f ca="1">IF(OR(INDEX(INDIRECT("times"&amp;DN$2),$F46,EH$28)&gt;10,INDEX(INDIRECT(DP46),$E46,EH$28)&lt;=INDEX(INDIRECT(DP46),$E46,$F46)),0,(INDEX(INDIRECT(DP46),$E46,$F46)-INDEX(INDIRECT(DP46),$E46,EH$28))*(10-INDEX(INDIRECT("times"&amp;DN$2),$F46,EH$28))/10)</f>
        <v>0</v>
      </c>
      <c r="EI46" s="47">
        <f ca="1">IF(OR(INDEX(INDIRECT("times"&amp;DN$2),$F46,EI$28)&gt;10,INDEX(INDIRECT(DP46),$E46,EI$28)&lt;=INDEX(INDIRECT(DP46),$E46,$F46)),0,(INDEX(INDIRECT(DP46),$E46,$F46)-INDEX(INDIRECT(DP46),$E46,EI$28))*(10-INDEX(INDIRECT("times"&amp;DN$2),$F46,EI$28))/10)</f>
        <v>0</v>
      </c>
      <c r="EJ46" s="47">
        <f ca="1">IF(OR(INDEX(INDIRECT("times"&amp;DN$2),$F46,EJ$28)&gt;10,INDEX(INDIRECT(DP46),$E46,EJ$28)&lt;=INDEX(INDIRECT(DP46),$E46,$F46)),0,(INDEX(INDIRECT(DP46),$E46,$F46)-INDEX(INDIRECT(DP46),$E46,EJ$28))*(10-INDEX(INDIRECT("times"&amp;DN$2),$F46,EJ$28))/10)</f>
        <v>0</v>
      </c>
      <c r="EK46" s="47">
        <f ca="1">IF(OR(INDEX(INDIRECT("times"&amp;DN$2),$F46,EK$28)&gt;10,INDEX(INDIRECT(DP46),$E46,EK$28)&lt;=INDEX(INDIRECT(DP46),$E46,$F46)),0,(INDEX(INDIRECT(DP46),$E46,$F46)-INDEX(INDIRECT(DP46),$E46,EK$28))*(10-INDEX(INDIRECT("times"&amp;DN$2),$F46,EK$28))/10)</f>
        <v>0</v>
      </c>
      <c r="EL46" s="47">
        <f ca="1">IF(OR(INDEX(INDIRECT("times"&amp;DN$2),$F46,EL$28)&gt;10,INDEX(INDIRECT(DP46),$E46,EL$28)&lt;=INDEX(INDIRECT(DP46),$E46,$F46)),0,(INDEX(INDIRECT(DP46),$E46,$F46)-INDEX(INDIRECT(DP46),$E46,EL$28))*(10-INDEX(INDIRECT("times"&amp;DN$2),$F46,EL$28))/10)</f>
        <v>0</v>
      </c>
      <c r="EM46" s="48">
        <f ca="1">IF(OR(INDEX(INDIRECT("times"&amp;DN$2),$F46,EM$28)&gt;10,INDEX(INDIRECT(DP46),$E46,EM$28)&lt;=INDEX(INDIRECT(DP46),$E46,$F46)),0,(INDEX(INDIRECT(DP46),$E46,$F46)-INDEX(INDIRECT(DP46),$E46,EM$28))*(10-INDEX(INDIRECT("times"&amp;DN$2),$F46,EM$28))/10)</f>
        <v>0</v>
      </c>
      <c r="EN46" s="201">
        <v>4</v>
      </c>
      <c r="EP46" s="18" t="s">
        <v>192</v>
      </c>
      <c r="EQ46" s="122">
        <f>EP26</f>
        <v>0</v>
      </c>
      <c r="ER46" s="122" t="str">
        <f>EP27</f>
        <v>lei3564</v>
      </c>
      <c r="ES46" s="210" t="str">
        <f t="shared" si="45"/>
        <v>core0_lei3564</v>
      </c>
      <c r="ET46" s="122">
        <v>1</v>
      </c>
      <c r="EU46" s="33">
        <v>4</v>
      </c>
      <c r="EV46" s="46">
        <f ca="1">IF(OR(INDEX(INDIRECT("times"&amp;EQ$2),$F46,EV$28)&gt;10,INDEX(INDIRECT(ES46),$E46,EV$28)&lt;=INDEX(INDIRECT(ES46),$E46,$F46)),0,(INDEX(INDIRECT(ES46),$E46,$F46)-INDEX(INDIRECT(ES46),$E46,EV$28))*(10-INDEX(INDIRECT("times"&amp;EQ$2),$F46,EV$28))/10)</f>
        <v>0</v>
      </c>
      <c r="EW46" s="47">
        <f ca="1">IF(OR(INDEX(INDIRECT("times"&amp;EQ$2),$F46,EW$28)&gt;10,INDEX(INDIRECT(ES46),$E46,EW$28)&lt;=INDEX(INDIRECT(ES46),$E46,$F46)),0,(INDEX(INDIRECT(ES46),$E46,$F46)-INDEX(INDIRECT(ES46),$E46,EW$28))*(10-INDEX(INDIRECT("times"&amp;EQ$2),$F46,EW$28))/10)</f>
        <v>0</v>
      </c>
      <c r="EX46" s="47">
        <f ca="1">IF(OR(INDEX(INDIRECT("times"&amp;EQ$2),$F46,EX$28)&gt;10,INDEX(INDIRECT(ES46),$E46,EX$28)&lt;=INDEX(INDIRECT(ES46),$E46,$F46)),0,(INDEX(INDIRECT(ES46),$E46,$F46)-INDEX(INDIRECT(ES46),$E46,EX$28))*(10-INDEX(INDIRECT("times"&amp;EQ$2),$F46,EX$28))/10)</f>
        <v>0</v>
      </c>
      <c r="EY46" s="47">
        <f ca="1">IF(OR(INDEX(INDIRECT("times"&amp;EQ$2),$F46,EY$28)&gt;10,INDEX(INDIRECT(ES46),$E46,EY$28)&lt;=INDEX(INDIRECT(ES46),$E46,$F46)),0,(INDEX(INDIRECT(ES46),$E46,$F46)-INDEX(INDIRECT(ES46),$E46,EY$28))*(10-INDEX(INDIRECT("times"&amp;EQ$2),$F46,EY$28))/10)</f>
        <v>0</v>
      </c>
      <c r="EZ46" s="47">
        <f ca="1">IF(OR(INDEX(INDIRECT("times"&amp;EQ$2),$F46,EZ$28)&gt;10,INDEX(INDIRECT(ES46),$E46,EZ$28)&lt;=INDEX(INDIRECT(ES46),$E46,$F46)),0,(INDEX(INDIRECT(ES46),$E46,$F46)-INDEX(INDIRECT(ES46),$E46,EZ$28))*(10-INDEX(INDIRECT("times"&amp;EQ$2),$F46,EZ$28))/10)</f>
        <v>0</v>
      </c>
      <c r="FA46" s="47">
        <f ca="1">IF(OR(INDEX(INDIRECT("times"&amp;EQ$2),$F46,FA$28)&gt;10,INDEX(INDIRECT(ES46),$E46,FA$28)&lt;=INDEX(INDIRECT(ES46),$E46,$F46)),0,(INDEX(INDIRECT(ES46),$E46,$F46)-INDEX(INDIRECT(ES46),$E46,FA$28))*(10-INDEX(INDIRECT("times"&amp;EQ$2),$F46,FA$28))/10)</f>
        <v>0</v>
      </c>
      <c r="FB46" s="47">
        <f ca="1">IF(OR(INDEX(INDIRECT("times"&amp;EQ$2),$F46,FB$28)&gt;10,INDEX(INDIRECT(ES46),$E46,FB$28)&lt;=INDEX(INDIRECT(ES46),$E46,$F46)),0,(INDEX(INDIRECT(ES46),$E46,$F46)-INDEX(INDIRECT(ES46),$E46,FB$28))*(10-INDEX(INDIRECT("times"&amp;EQ$2),$F46,FB$28))/10)</f>
        <v>0</v>
      </c>
      <c r="FC46" s="47">
        <f ca="1">IF(OR(INDEX(INDIRECT("times"&amp;EQ$2),$F46,FC$28)&gt;10,INDEX(INDIRECT(ES46),$E46,FC$28)&lt;=INDEX(INDIRECT(ES46),$E46,$F46)),0,(INDEX(INDIRECT(ES46),$E46,$F46)-INDEX(INDIRECT(ES46),$E46,FC$28))*(10-INDEX(INDIRECT("times"&amp;EQ$2),$F46,FC$28))/10)</f>
        <v>0</v>
      </c>
      <c r="FD46" s="47">
        <f ca="1">IF(OR(INDEX(INDIRECT("times"&amp;EQ$2),$F46,FD$28)&gt;10,INDEX(INDIRECT(ES46),$E46,FD$28)&lt;=INDEX(INDIRECT(ES46),$E46,$F46)),0,(INDEX(INDIRECT(ES46),$E46,$F46)-INDEX(INDIRECT(ES46),$E46,FD$28))*(10-INDEX(INDIRECT("times"&amp;EQ$2),$F46,FD$28))/10)</f>
        <v>0</v>
      </c>
      <c r="FE46" s="47">
        <f ca="1">IF(OR(INDEX(INDIRECT("times"&amp;EQ$2),$F46,FE$28)&gt;10,INDEX(INDIRECT(ES46),$E46,FE$28)&lt;=INDEX(INDIRECT(ES46),$E46,$F46)),0,(INDEX(INDIRECT(ES46),$E46,$F46)-INDEX(INDIRECT(ES46),$E46,FE$28))*(10-INDEX(INDIRECT("times"&amp;EQ$2),$F46,FE$28))/10)</f>
        <v>0</v>
      </c>
      <c r="FF46" s="47">
        <f ca="1">IF(OR(INDEX(INDIRECT("times"&amp;EQ$2),$F46,FF$28)&gt;10,INDEX(INDIRECT(ES46),$E46,FF$28)&lt;=INDEX(INDIRECT(ES46),$E46,$F46)),0,(INDEX(INDIRECT(ES46),$E46,$F46)-INDEX(INDIRECT(ES46),$E46,FF$28))*(10-INDEX(INDIRECT("times"&amp;EQ$2),$F46,FF$28))/10)</f>
        <v>0</v>
      </c>
      <c r="FG46" s="47">
        <f ca="1">IF(OR(INDEX(INDIRECT("times"&amp;EQ$2),$F46,FG$28)&gt;10,INDEX(INDIRECT(ES46),$E46,FG$28)&lt;=INDEX(INDIRECT(ES46),$E46,$F46)),0,(INDEX(INDIRECT(ES46),$E46,$F46)-INDEX(INDIRECT(ES46),$E46,FG$28))*(10-INDEX(INDIRECT("times"&amp;EQ$2),$F46,FG$28))/10)</f>
        <v>0</v>
      </c>
      <c r="FH46" s="47">
        <f ca="1">IF(OR(INDEX(INDIRECT("times"&amp;EQ$2),$F46,FH$28)&gt;10,INDEX(INDIRECT(ES46),$E46,FH$28)&lt;=INDEX(INDIRECT(ES46),$E46,$F46)),0,(INDEX(INDIRECT(ES46),$E46,$F46)-INDEX(INDIRECT(ES46),$E46,FH$28))*(10-INDEX(INDIRECT("times"&amp;EQ$2),$F46,FH$28))/10)</f>
        <v>0</v>
      </c>
      <c r="FI46" s="47">
        <f ca="1">IF(OR(INDEX(INDIRECT("times"&amp;EQ$2),$F46,FI$28)&gt;10,INDEX(INDIRECT(ES46),$E46,FI$28)&lt;=INDEX(INDIRECT(ES46),$E46,$F46)),0,(INDEX(INDIRECT(ES46),$E46,$F46)-INDEX(INDIRECT(ES46),$E46,FI$28))*(10-INDEX(INDIRECT("times"&amp;EQ$2),$F46,FI$28))/10)</f>
        <v>0</v>
      </c>
      <c r="FJ46" s="47">
        <f ca="1">IF(OR(INDEX(INDIRECT("times"&amp;EQ$2),$F46,FJ$28)&gt;10,INDEX(INDIRECT(ES46),$E46,FJ$28)&lt;=INDEX(INDIRECT(ES46),$E46,$F46)),0,(INDEX(INDIRECT(ES46),$E46,$F46)-INDEX(INDIRECT(ES46),$E46,FJ$28))*(10-INDEX(INDIRECT("times"&amp;EQ$2),$F46,FJ$28))/10)</f>
        <v>0</v>
      </c>
      <c r="FK46" s="47">
        <f ca="1">IF(OR(INDEX(INDIRECT("times"&amp;EQ$2),$F46,FK$28)&gt;10,INDEX(INDIRECT(ES46),$E46,FK$28)&lt;=INDEX(INDIRECT(ES46),$E46,$F46)),0,(INDEX(INDIRECT(ES46),$E46,$F46)-INDEX(INDIRECT(ES46),$E46,FK$28))*(10-INDEX(INDIRECT("times"&amp;EQ$2),$F46,FK$28))/10)</f>
        <v>0</v>
      </c>
      <c r="FL46" s="47">
        <f ca="1">IF(OR(INDEX(INDIRECT("times"&amp;EQ$2),$F46,FL$28)&gt;10,INDEX(INDIRECT(ES46),$E46,FL$28)&lt;=INDEX(INDIRECT(ES46),$E46,$F46)),0,(INDEX(INDIRECT(ES46),$E46,$F46)-INDEX(INDIRECT(ES46),$E46,FL$28))*(10-INDEX(INDIRECT("times"&amp;EQ$2),$F46,FL$28))/10)</f>
        <v>0</v>
      </c>
      <c r="FM46" s="47">
        <f ca="1">IF(OR(INDEX(INDIRECT("times"&amp;EQ$2),$F46,FM$28)&gt;10,INDEX(INDIRECT(ES46),$E46,FM$28)&lt;=INDEX(INDIRECT(ES46),$E46,$F46)),0,(INDEX(INDIRECT(ES46),$E46,$F46)-INDEX(INDIRECT(ES46),$E46,FM$28))*(10-INDEX(INDIRECT("times"&amp;EQ$2),$F46,FM$28))/10)</f>
        <v>0</v>
      </c>
      <c r="FN46" s="47">
        <f ca="1">IF(OR(INDEX(INDIRECT("times"&amp;EQ$2),$F46,FN$28)&gt;10,INDEX(INDIRECT(ES46),$E46,FN$28)&lt;=INDEX(INDIRECT(ES46),$E46,$F46)),0,(INDEX(INDIRECT(ES46),$E46,$F46)-INDEX(INDIRECT(ES46),$E46,FN$28))*(10-INDEX(INDIRECT("times"&amp;EQ$2),$F46,FN$28))/10)</f>
        <v>0</v>
      </c>
      <c r="FO46" s="47">
        <f ca="1">IF(OR(INDEX(INDIRECT("times"&amp;EQ$2),$F46,FO$28)&gt;10,INDEX(INDIRECT(ES46),$E46,FO$28)&lt;=INDEX(INDIRECT(ES46),$E46,$F46)),0,(INDEX(INDIRECT(ES46),$E46,$F46)-INDEX(INDIRECT(ES46),$E46,FO$28))*(10-INDEX(INDIRECT("times"&amp;EQ$2),$F46,FO$28))/10)</f>
        <v>0</v>
      </c>
      <c r="FP46" s="48">
        <f ca="1">IF(OR(INDEX(INDIRECT("times"&amp;EQ$2),$F46,FP$28)&gt;10,INDEX(INDIRECT(ES46),$E46,FP$28)&lt;=INDEX(INDIRECT(ES46),$E46,$F46)),0,(INDEX(INDIRECT(ES46),$E46,$F46)-INDEX(INDIRECT(ES46),$E46,FP$28))*(10-INDEX(INDIRECT("times"&amp;EQ$2),$F46,FP$28))/10)</f>
        <v>0</v>
      </c>
      <c r="FQ46" s="201">
        <v>4</v>
      </c>
      <c r="FS46" s="18" t="s">
        <v>192</v>
      </c>
      <c r="FT46" s="122">
        <f>FS26</f>
        <v>0</v>
      </c>
      <c r="FU46" s="122" t="str">
        <f>FS27</f>
        <v>shop65</v>
      </c>
      <c r="FV46" s="210" t="str">
        <f t="shared" si="46"/>
        <v>core0_shop65</v>
      </c>
      <c r="FW46" s="122">
        <v>1</v>
      </c>
      <c r="FX46" s="33">
        <v>4</v>
      </c>
      <c r="FY46" s="46">
        <f ca="1">IF(OR(INDEX(INDIRECT("times"&amp;FT$2),$F46,FY$28)&gt;10,INDEX(INDIRECT(FV46),$E46,FY$28)&lt;=INDEX(INDIRECT(FV46),$E46,$F46)),0,(INDEX(INDIRECT(FV46),$E46,$F46)-INDEX(INDIRECT(FV46),$E46,FY$28))*(10-INDEX(INDIRECT("times"&amp;FT$2),$F46,FY$28))/10)</f>
        <v>0</v>
      </c>
      <c r="FZ46" s="47">
        <f ca="1">IF(OR(INDEX(INDIRECT("times"&amp;FT$2),$F46,FZ$28)&gt;10,INDEX(INDIRECT(FV46),$E46,FZ$28)&lt;=INDEX(INDIRECT(FV46),$E46,$F46)),0,(INDEX(INDIRECT(FV46),$E46,$F46)-INDEX(INDIRECT(FV46),$E46,FZ$28))*(10-INDEX(INDIRECT("times"&amp;FT$2),$F46,FZ$28))/10)</f>
        <v>0</v>
      </c>
      <c r="GA46" s="47">
        <f ca="1">IF(OR(INDEX(INDIRECT("times"&amp;FT$2),$F46,GA$28)&gt;10,INDEX(INDIRECT(FV46),$E46,GA$28)&lt;=INDEX(INDIRECT(FV46),$E46,$F46)),0,(INDEX(INDIRECT(FV46),$E46,$F46)-INDEX(INDIRECT(FV46),$E46,GA$28))*(10-INDEX(INDIRECT("times"&amp;FT$2),$F46,GA$28))/10)</f>
        <v>0</v>
      </c>
      <c r="GB46" s="47">
        <f ca="1">IF(OR(INDEX(INDIRECT("times"&amp;FT$2),$F46,GB$28)&gt;10,INDEX(INDIRECT(FV46),$E46,GB$28)&lt;=INDEX(INDIRECT(FV46),$E46,$F46)),0,(INDEX(INDIRECT(FV46),$E46,$F46)-INDEX(INDIRECT(FV46),$E46,GB$28))*(10-INDEX(INDIRECT("times"&amp;FT$2),$F46,GB$28))/10)</f>
        <v>0</v>
      </c>
      <c r="GC46" s="47">
        <f ca="1">IF(OR(INDEX(INDIRECT("times"&amp;FT$2),$F46,GC$28)&gt;10,INDEX(INDIRECT(FV46),$E46,GC$28)&lt;=INDEX(INDIRECT(FV46),$E46,$F46)),0,(INDEX(INDIRECT(FV46),$E46,$F46)-INDEX(INDIRECT(FV46),$E46,GC$28))*(10-INDEX(INDIRECT("times"&amp;FT$2),$F46,GC$28))/10)</f>
        <v>0</v>
      </c>
      <c r="GD46" s="47">
        <f ca="1">IF(OR(INDEX(INDIRECT("times"&amp;FT$2),$F46,GD$28)&gt;10,INDEX(INDIRECT(FV46),$E46,GD$28)&lt;=INDEX(INDIRECT(FV46),$E46,$F46)),0,(INDEX(INDIRECT(FV46),$E46,$F46)-INDEX(INDIRECT(FV46),$E46,GD$28))*(10-INDEX(INDIRECT("times"&amp;FT$2),$F46,GD$28))/10)</f>
        <v>0</v>
      </c>
      <c r="GE46" s="47">
        <f ca="1">IF(OR(INDEX(INDIRECT("times"&amp;FT$2),$F46,GE$28)&gt;10,INDEX(INDIRECT(FV46),$E46,GE$28)&lt;=INDEX(INDIRECT(FV46),$E46,$F46)),0,(INDEX(INDIRECT(FV46),$E46,$F46)-INDEX(INDIRECT(FV46),$E46,GE$28))*(10-INDEX(INDIRECT("times"&amp;FT$2),$F46,GE$28))/10)</f>
        <v>0</v>
      </c>
      <c r="GF46" s="47">
        <f ca="1">IF(OR(INDEX(INDIRECT("times"&amp;FT$2),$F46,GF$28)&gt;10,INDEX(INDIRECT(FV46),$E46,GF$28)&lt;=INDEX(INDIRECT(FV46),$E46,$F46)),0,(INDEX(INDIRECT(FV46),$E46,$F46)-INDEX(INDIRECT(FV46),$E46,GF$28))*(10-INDEX(INDIRECT("times"&amp;FT$2),$F46,GF$28))/10)</f>
        <v>0</v>
      </c>
      <c r="GG46" s="47">
        <f ca="1">IF(OR(INDEX(INDIRECT("times"&amp;FT$2),$F46,GG$28)&gt;10,INDEX(INDIRECT(FV46),$E46,GG$28)&lt;=INDEX(INDIRECT(FV46),$E46,$F46)),0,(INDEX(INDIRECT(FV46),$E46,$F46)-INDEX(INDIRECT(FV46),$E46,GG$28))*(10-INDEX(INDIRECT("times"&amp;FT$2),$F46,GG$28))/10)</f>
        <v>0</v>
      </c>
      <c r="GH46" s="47">
        <f ca="1">IF(OR(INDEX(INDIRECT("times"&amp;FT$2),$F46,GH$28)&gt;10,INDEX(INDIRECT(FV46),$E46,GH$28)&lt;=INDEX(INDIRECT(FV46),$E46,$F46)),0,(INDEX(INDIRECT(FV46),$E46,$F46)-INDEX(INDIRECT(FV46),$E46,GH$28))*(10-INDEX(INDIRECT("times"&amp;FT$2),$F46,GH$28))/10)</f>
        <v>0</v>
      </c>
      <c r="GI46" s="47">
        <f ca="1">IF(OR(INDEX(INDIRECT("times"&amp;FT$2),$F46,GI$28)&gt;10,INDEX(INDIRECT(FV46),$E46,GI$28)&lt;=INDEX(INDIRECT(FV46),$E46,$F46)),0,(INDEX(INDIRECT(FV46),$E46,$F46)-INDEX(INDIRECT(FV46),$E46,GI$28))*(10-INDEX(INDIRECT("times"&amp;FT$2),$F46,GI$28))/10)</f>
        <v>0</v>
      </c>
      <c r="GJ46" s="47">
        <f ca="1">IF(OR(INDEX(INDIRECT("times"&amp;FT$2),$F46,GJ$28)&gt;10,INDEX(INDIRECT(FV46),$E46,GJ$28)&lt;=INDEX(INDIRECT(FV46),$E46,$F46)),0,(INDEX(INDIRECT(FV46),$E46,$F46)-INDEX(INDIRECT(FV46),$E46,GJ$28))*(10-INDEX(INDIRECT("times"&amp;FT$2),$F46,GJ$28))/10)</f>
        <v>0</v>
      </c>
      <c r="GK46" s="47">
        <f ca="1">IF(OR(INDEX(INDIRECT("times"&amp;FT$2),$F46,GK$28)&gt;10,INDEX(INDIRECT(FV46),$E46,GK$28)&lt;=INDEX(INDIRECT(FV46),$E46,$F46)),0,(INDEX(INDIRECT(FV46),$E46,$F46)-INDEX(INDIRECT(FV46),$E46,GK$28))*(10-INDEX(INDIRECT("times"&amp;FT$2),$F46,GK$28))/10)</f>
        <v>0</v>
      </c>
      <c r="GL46" s="47">
        <f ca="1">IF(OR(INDEX(INDIRECT("times"&amp;FT$2),$F46,GL$28)&gt;10,INDEX(INDIRECT(FV46),$E46,GL$28)&lt;=INDEX(INDIRECT(FV46),$E46,$F46)),0,(INDEX(INDIRECT(FV46),$E46,$F46)-INDEX(INDIRECT(FV46),$E46,GL$28))*(10-INDEX(INDIRECT("times"&amp;FT$2),$F46,GL$28))/10)</f>
        <v>0</v>
      </c>
      <c r="GM46" s="47">
        <f ca="1">IF(OR(INDEX(INDIRECT("times"&amp;FT$2),$F46,GM$28)&gt;10,INDEX(INDIRECT(FV46),$E46,GM$28)&lt;=INDEX(INDIRECT(FV46),$E46,$F46)),0,(INDEX(INDIRECT(FV46),$E46,$F46)-INDEX(INDIRECT(FV46),$E46,GM$28))*(10-INDEX(INDIRECT("times"&amp;FT$2),$F46,GM$28))/10)</f>
        <v>0</v>
      </c>
      <c r="GN46" s="47">
        <f ca="1">IF(OR(INDEX(INDIRECT("times"&amp;FT$2),$F46,GN$28)&gt;10,INDEX(INDIRECT(FV46),$E46,GN$28)&lt;=INDEX(INDIRECT(FV46),$E46,$F46)),0,(INDEX(INDIRECT(FV46),$E46,$F46)-INDEX(INDIRECT(FV46),$E46,GN$28))*(10-INDEX(INDIRECT("times"&amp;FT$2),$F46,GN$28))/10)</f>
        <v>0</v>
      </c>
      <c r="GO46" s="47">
        <f ca="1">IF(OR(INDEX(INDIRECT("times"&amp;FT$2),$F46,GO$28)&gt;10,INDEX(INDIRECT(FV46),$E46,GO$28)&lt;=INDEX(INDIRECT(FV46),$E46,$F46)),0,(INDEX(INDIRECT(FV46),$E46,$F46)-INDEX(INDIRECT(FV46),$E46,GO$28))*(10-INDEX(INDIRECT("times"&amp;FT$2),$F46,GO$28))/10)</f>
        <v>0</v>
      </c>
      <c r="GP46" s="47">
        <f ca="1">IF(OR(INDEX(INDIRECT("times"&amp;FT$2),$F46,GP$28)&gt;10,INDEX(INDIRECT(FV46),$E46,GP$28)&lt;=INDEX(INDIRECT(FV46),$E46,$F46)),0,(INDEX(INDIRECT(FV46),$E46,$F46)-INDEX(INDIRECT(FV46),$E46,GP$28))*(10-INDEX(INDIRECT("times"&amp;FT$2),$F46,GP$28))/10)</f>
        <v>0</v>
      </c>
      <c r="GQ46" s="47">
        <f ca="1">IF(OR(INDEX(INDIRECT("times"&amp;FT$2),$F46,GQ$28)&gt;10,INDEX(INDIRECT(FV46),$E46,GQ$28)&lt;=INDEX(INDIRECT(FV46),$E46,$F46)),0,(INDEX(INDIRECT(FV46),$E46,$F46)-INDEX(INDIRECT(FV46),$E46,GQ$28))*(10-INDEX(INDIRECT("times"&amp;FT$2),$F46,GQ$28))/10)</f>
        <v>0</v>
      </c>
      <c r="GR46" s="47">
        <f ca="1">IF(OR(INDEX(INDIRECT("times"&amp;FT$2),$F46,GR$28)&gt;10,INDEX(INDIRECT(FV46),$E46,GR$28)&lt;=INDEX(INDIRECT(FV46),$E46,$F46)),0,(INDEX(INDIRECT(FV46),$E46,$F46)-INDEX(INDIRECT(FV46),$E46,GR$28))*(10-INDEX(INDIRECT("times"&amp;FT$2),$F46,GR$28))/10)</f>
        <v>0</v>
      </c>
      <c r="GS46" s="48">
        <f ca="1">IF(OR(INDEX(INDIRECT("times"&amp;FT$2),$F46,GS$28)&gt;10,INDEX(INDIRECT(FV46),$E46,GS$28)&lt;=INDEX(INDIRECT(FV46),$E46,$F46)),0,(INDEX(INDIRECT(FV46),$E46,$F46)-INDEX(INDIRECT(FV46),$E46,GS$28))*(10-INDEX(INDIRECT("times"&amp;FT$2),$F46,GS$28))/10)</f>
        <v>0</v>
      </c>
      <c r="GT46" s="201">
        <v>4</v>
      </c>
      <c r="GV46" s="18" t="s">
        <v>192</v>
      </c>
      <c r="GW46" s="122">
        <f>GV26</f>
        <v>0</v>
      </c>
      <c r="GX46" s="122" t="str">
        <f>GV27</f>
        <v>lei65</v>
      </c>
      <c r="GY46" s="210" t="str">
        <f t="shared" si="47"/>
        <v>core0_lei65</v>
      </c>
      <c r="GZ46" s="122">
        <v>1</v>
      </c>
      <c r="HA46" s="33">
        <v>4</v>
      </c>
      <c r="HB46" s="46">
        <f ca="1">IF(OR(INDEX(INDIRECT("times"&amp;GW$2),$F46,HB$28)&gt;10,INDEX(INDIRECT(GY46),$E46,HB$28)&lt;=INDEX(INDIRECT(GY46),$E46,$F46)),0,(INDEX(INDIRECT(GY46),$E46,$F46)-INDEX(INDIRECT(GY46),$E46,HB$28))*(10-INDEX(INDIRECT("times"&amp;GW$2),$F46,HB$28))/10)</f>
        <v>0</v>
      </c>
      <c r="HC46" s="47">
        <f ca="1">IF(OR(INDEX(INDIRECT("times"&amp;GW$2),$F46,HC$28)&gt;10,INDEX(INDIRECT(GY46),$E46,HC$28)&lt;=INDEX(INDIRECT(GY46),$E46,$F46)),0,(INDEX(INDIRECT(GY46),$E46,$F46)-INDEX(INDIRECT(GY46),$E46,HC$28))*(10-INDEX(INDIRECT("times"&amp;GW$2),$F46,HC$28))/10)</f>
        <v>0</v>
      </c>
      <c r="HD46" s="47">
        <f ca="1">IF(OR(INDEX(INDIRECT("times"&amp;GW$2),$F46,HD$28)&gt;10,INDEX(INDIRECT(GY46),$E46,HD$28)&lt;=INDEX(INDIRECT(GY46),$E46,$F46)),0,(INDEX(INDIRECT(GY46),$E46,$F46)-INDEX(INDIRECT(GY46),$E46,HD$28))*(10-INDEX(INDIRECT("times"&amp;GW$2),$F46,HD$28))/10)</f>
        <v>0</v>
      </c>
      <c r="HE46" s="47">
        <f ca="1">IF(OR(INDEX(INDIRECT("times"&amp;GW$2),$F46,HE$28)&gt;10,INDEX(INDIRECT(GY46),$E46,HE$28)&lt;=INDEX(INDIRECT(GY46),$E46,$F46)),0,(INDEX(INDIRECT(GY46),$E46,$F46)-INDEX(INDIRECT(GY46),$E46,HE$28))*(10-INDEX(INDIRECT("times"&amp;GW$2),$F46,HE$28))/10)</f>
        <v>0</v>
      </c>
      <c r="HF46" s="47">
        <f ca="1">IF(OR(INDEX(INDIRECT("times"&amp;GW$2),$F46,HF$28)&gt;10,INDEX(INDIRECT(GY46),$E46,HF$28)&lt;=INDEX(INDIRECT(GY46),$E46,$F46)),0,(INDEX(INDIRECT(GY46),$E46,$F46)-INDEX(INDIRECT(GY46),$E46,HF$28))*(10-INDEX(INDIRECT("times"&amp;GW$2),$F46,HF$28))/10)</f>
        <v>0</v>
      </c>
      <c r="HG46" s="47">
        <f ca="1">IF(OR(INDEX(INDIRECT("times"&amp;GW$2),$F46,HG$28)&gt;10,INDEX(INDIRECT(GY46),$E46,HG$28)&lt;=INDEX(INDIRECT(GY46),$E46,$F46)),0,(INDEX(INDIRECT(GY46),$E46,$F46)-INDEX(INDIRECT(GY46),$E46,HG$28))*(10-INDEX(INDIRECT("times"&amp;GW$2),$F46,HG$28))/10)</f>
        <v>0</v>
      </c>
      <c r="HH46" s="47">
        <f ca="1">IF(OR(INDEX(INDIRECT("times"&amp;GW$2),$F46,HH$28)&gt;10,INDEX(INDIRECT(GY46),$E46,HH$28)&lt;=INDEX(INDIRECT(GY46),$E46,$F46)),0,(INDEX(INDIRECT(GY46),$E46,$F46)-INDEX(INDIRECT(GY46),$E46,HH$28))*(10-INDEX(INDIRECT("times"&amp;GW$2),$F46,HH$28))/10)</f>
        <v>0</v>
      </c>
      <c r="HI46" s="47">
        <f ca="1">IF(OR(INDEX(INDIRECT("times"&amp;GW$2),$F46,HI$28)&gt;10,INDEX(INDIRECT(GY46),$E46,HI$28)&lt;=INDEX(INDIRECT(GY46),$E46,$F46)),0,(INDEX(INDIRECT(GY46),$E46,$F46)-INDEX(INDIRECT(GY46),$E46,HI$28))*(10-INDEX(INDIRECT("times"&amp;GW$2),$F46,HI$28))/10)</f>
        <v>0</v>
      </c>
      <c r="HJ46" s="47">
        <f ca="1">IF(OR(INDEX(INDIRECT("times"&amp;GW$2),$F46,HJ$28)&gt;10,INDEX(INDIRECT(GY46),$E46,HJ$28)&lt;=INDEX(INDIRECT(GY46),$E46,$F46)),0,(INDEX(INDIRECT(GY46),$E46,$F46)-INDEX(INDIRECT(GY46),$E46,HJ$28))*(10-INDEX(INDIRECT("times"&amp;GW$2),$F46,HJ$28))/10)</f>
        <v>0</v>
      </c>
      <c r="HK46" s="47">
        <f ca="1">IF(OR(INDEX(INDIRECT("times"&amp;GW$2),$F46,HK$28)&gt;10,INDEX(INDIRECT(GY46),$E46,HK$28)&lt;=INDEX(INDIRECT(GY46),$E46,$F46)),0,(INDEX(INDIRECT(GY46),$E46,$F46)-INDEX(INDIRECT(GY46),$E46,HK$28))*(10-INDEX(INDIRECT("times"&amp;GW$2),$F46,HK$28))/10)</f>
        <v>0</v>
      </c>
      <c r="HL46" s="47">
        <f ca="1">IF(OR(INDEX(INDIRECT("times"&amp;GW$2),$F46,HL$28)&gt;10,INDEX(INDIRECT(GY46),$E46,HL$28)&lt;=INDEX(INDIRECT(GY46),$E46,$F46)),0,(INDEX(INDIRECT(GY46),$E46,$F46)-INDEX(INDIRECT(GY46),$E46,HL$28))*(10-INDEX(INDIRECT("times"&amp;GW$2),$F46,HL$28))/10)</f>
        <v>0</v>
      </c>
      <c r="HM46" s="47">
        <f ca="1">IF(OR(INDEX(INDIRECT("times"&amp;GW$2),$F46,HM$28)&gt;10,INDEX(INDIRECT(GY46),$E46,HM$28)&lt;=INDEX(INDIRECT(GY46),$E46,$F46)),0,(INDEX(INDIRECT(GY46),$E46,$F46)-INDEX(INDIRECT(GY46),$E46,HM$28))*(10-INDEX(INDIRECT("times"&amp;GW$2),$F46,HM$28))/10)</f>
        <v>0</v>
      </c>
      <c r="HN46" s="47">
        <f ca="1">IF(OR(INDEX(INDIRECT("times"&amp;GW$2),$F46,HN$28)&gt;10,INDEX(INDIRECT(GY46),$E46,HN$28)&lt;=INDEX(INDIRECT(GY46),$E46,$F46)),0,(INDEX(INDIRECT(GY46),$E46,$F46)-INDEX(INDIRECT(GY46),$E46,HN$28))*(10-INDEX(INDIRECT("times"&amp;GW$2),$F46,HN$28))/10)</f>
        <v>0</v>
      </c>
      <c r="HO46" s="47">
        <f ca="1">IF(OR(INDEX(INDIRECT("times"&amp;GW$2),$F46,HO$28)&gt;10,INDEX(INDIRECT(GY46),$E46,HO$28)&lt;=INDEX(INDIRECT(GY46),$E46,$F46)),0,(INDEX(INDIRECT(GY46),$E46,$F46)-INDEX(INDIRECT(GY46),$E46,HO$28))*(10-INDEX(INDIRECT("times"&amp;GW$2),$F46,HO$28))/10)</f>
        <v>0</v>
      </c>
      <c r="HP46" s="47">
        <f ca="1">IF(OR(INDEX(INDIRECT("times"&amp;GW$2),$F46,HP$28)&gt;10,INDEX(INDIRECT(GY46),$E46,HP$28)&lt;=INDEX(INDIRECT(GY46),$E46,$F46)),0,(INDEX(INDIRECT(GY46),$E46,$F46)-INDEX(INDIRECT(GY46),$E46,HP$28))*(10-INDEX(INDIRECT("times"&amp;GW$2),$F46,HP$28))/10)</f>
        <v>0</v>
      </c>
      <c r="HQ46" s="47">
        <f ca="1">IF(OR(INDEX(INDIRECT("times"&amp;GW$2),$F46,HQ$28)&gt;10,INDEX(INDIRECT(GY46),$E46,HQ$28)&lt;=INDEX(INDIRECT(GY46),$E46,$F46)),0,(INDEX(INDIRECT(GY46),$E46,$F46)-INDEX(INDIRECT(GY46),$E46,HQ$28))*(10-INDEX(INDIRECT("times"&amp;GW$2),$F46,HQ$28))/10)</f>
        <v>0</v>
      </c>
      <c r="HR46" s="47">
        <f ca="1">IF(OR(INDEX(INDIRECT("times"&amp;GW$2),$F46,HR$28)&gt;10,INDEX(INDIRECT(GY46),$E46,HR$28)&lt;=INDEX(INDIRECT(GY46),$E46,$F46)),0,(INDEX(INDIRECT(GY46),$E46,$F46)-INDEX(INDIRECT(GY46),$E46,HR$28))*(10-INDEX(INDIRECT("times"&amp;GW$2),$F46,HR$28))/10)</f>
        <v>0</v>
      </c>
      <c r="HS46" s="47">
        <f ca="1">IF(OR(INDEX(INDIRECT("times"&amp;GW$2),$F46,HS$28)&gt;10,INDEX(INDIRECT(GY46),$E46,HS$28)&lt;=INDEX(INDIRECT(GY46),$E46,$F46)),0,(INDEX(INDIRECT(GY46),$E46,$F46)-INDEX(INDIRECT(GY46),$E46,HS$28))*(10-INDEX(INDIRECT("times"&amp;GW$2),$F46,HS$28))/10)</f>
        <v>0</v>
      </c>
      <c r="HT46" s="47">
        <f ca="1">IF(OR(INDEX(INDIRECT("times"&amp;GW$2),$F46,HT$28)&gt;10,INDEX(INDIRECT(GY46),$E46,HT$28)&lt;=INDEX(INDIRECT(GY46),$E46,$F46)),0,(INDEX(INDIRECT(GY46),$E46,$F46)-INDEX(INDIRECT(GY46),$E46,HT$28))*(10-INDEX(INDIRECT("times"&amp;GW$2),$F46,HT$28))/10)</f>
        <v>0</v>
      </c>
      <c r="HU46" s="47">
        <f ca="1">IF(OR(INDEX(INDIRECT("times"&amp;GW$2),$F46,HU$28)&gt;10,INDEX(INDIRECT(GY46),$E46,HU$28)&lt;=INDEX(INDIRECT(GY46),$E46,$F46)),0,(INDEX(INDIRECT(GY46),$E46,$F46)-INDEX(INDIRECT(GY46),$E46,HU$28))*(10-INDEX(INDIRECT("times"&amp;GW$2),$F46,HU$28))/10)</f>
        <v>0</v>
      </c>
      <c r="HV46" s="48">
        <f ca="1">IF(OR(INDEX(INDIRECT("times"&amp;GW$2),$F46,HV$28)&gt;10,INDEX(INDIRECT(GY46),$E46,HV$28)&lt;=INDEX(INDIRECT(GY46),$E46,$F46)),0,(INDEX(INDIRECT(GY46),$E46,$F46)-INDEX(INDIRECT(GY46),$E46,HV$28))*(10-INDEX(INDIRECT("times"&amp;GW$2),$F46,HV$28))/10)</f>
        <v>0</v>
      </c>
      <c r="HW46" s="201">
        <v>4</v>
      </c>
    </row>
    <row r="47" spans="1:231" ht="15">
      <c r="A47" s="18" t="s">
        <v>193</v>
      </c>
      <c r="B47" s="122">
        <f>A26</f>
        <v>0</v>
      </c>
      <c r="C47" s="122" t="str">
        <f>A27</f>
        <v>work1834</v>
      </c>
      <c r="D47" s="210" t="str">
        <f t="shared" si="40"/>
        <v>core0_work1834</v>
      </c>
      <c r="E47" s="122">
        <v>1</v>
      </c>
      <c r="F47" s="33">
        <v>5</v>
      </c>
      <c r="G47" s="46">
        <f ca="1">IF(OR(INDEX(INDIRECT("times"&amp;B$2),$F47,G$28)&gt;10,INDEX(INDIRECT(D47),$E47,G$28)&lt;=INDEX(INDIRECT(D47),$E47,$F47)),0,(INDEX(INDIRECT(D47),$E47,$F47)-INDEX(INDIRECT(D47),$E47,G$28))*(10-INDEX(INDIRECT("times"&amp;B$2),$F47,G$28))/10)</f>
        <v>0</v>
      </c>
      <c r="H47" s="47">
        <f ca="1">IF(OR(INDEX(INDIRECT("times"&amp;B$2),$F47,H$28)&gt;10,INDEX(INDIRECT(D47),$E47,H$28)&lt;=INDEX(INDIRECT(D47),$E47,$F47)),0,(INDEX(INDIRECT(D47),$E47,$F47)-INDEX(INDIRECT(D47),$E47,H$28))*(10-INDEX(INDIRECT("times"&amp;B$2),$F47,H$28))/10)</f>
        <v>0</v>
      </c>
      <c r="I47" s="47">
        <f ca="1">IF(OR(INDEX(INDIRECT("times"&amp;B$2),$F47,I$28)&gt;10,INDEX(INDIRECT(D47),$E47,I$28)&lt;=INDEX(INDIRECT(D47),$E47,$F47)),0,(INDEX(INDIRECT(D47),$E47,$F47)-INDEX(INDIRECT(D47),$E47,I$28))*(10-INDEX(INDIRECT("times"&amp;B$2),$F47,I$28))/10)</f>
        <v>0</v>
      </c>
      <c r="J47" s="47">
        <f ca="1">IF(OR(INDEX(INDIRECT("times"&amp;B$2),$F47,J$28)&gt;10,INDEX(INDIRECT(D47),$E47,J$28)&lt;=INDEX(INDIRECT(D47),$E47,$F47)),0,(INDEX(INDIRECT(D47),$E47,$F47)-INDEX(INDIRECT(D47),$E47,J$28))*(10-INDEX(INDIRECT("times"&amp;B$2),$F47,J$28))/10)</f>
        <v>0</v>
      </c>
      <c r="K47" s="47">
        <f ca="1">IF(OR(INDEX(INDIRECT("times"&amp;B$2),$F47,K$28)&gt;10,INDEX(INDIRECT(D47),$E47,K$28)&lt;=INDEX(INDIRECT(D47),$E47,$F47)),0,(INDEX(INDIRECT(D47),$E47,$F47)-INDEX(INDIRECT(D47),$E47,K$28))*(10-INDEX(INDIRECT("times"&amp;B$2),$F47,K$28))/10)</f>
        <v>0</v>
      </c>
      <c r="L47" s="47">
        <f ca="1">IF(OR(INDEX(INDIRECT("times"&amp;B$2),$F47,L$28)&gt;10,INDEX(INDIRECT(D47),$E47,L$28)&lt;=INDEX(INDIRECT(D47),$E47,$F47)),0,(INDEX(INDIRECT(D47),$E47,$F47)-INDEX(INDIRECT(D47),$E47,L$28))*(10-INDEX(INDIRECT("times"&amp;B$2),$F47,L$28))/10)</f>
        <v>0</v>
      </c>
      <c r="M47" s="47">
        <f ca="1">IF(OR(INDEX(INDIRECT("times"&amp;B$2),$F47,M$28)&gt;10,INDEX(INDIRECT(D47),$E47,M$28)&lt;=INDEX(INDIRECT(D47),$E47,$F47)),0,(INDEX(INDIRECT(D47),$E47,$F47)-INDEX(INDIRECT(D47),$E47,M$28))*(10-INDEX(INDIRECT("times"&amp;B$2),$F47,M$28))/10)</f>
        <v>0</v>
      </c>
      <c r="N47" s="47">
        <f ca="1">IF(OR(INDEX(INDIRECT("times"&amp;B$2),$F47,N$28)&gt;10,INDEX(INDIRECT(D47),$E47,N$28)&lt;=INDEX(INDIRECT(D47),$E47,$F47)),0,(INDEX(INDIRECT(D47),$E47,$F47)-INDEX(INDIRECT(D47),$E47,N$28))*(10-INDEX(INDIRECT("times"&amp;B$2),$F47,N$28))/10)</f>
        <v>0</v>
      </c>
      <c r="O47" s="47">
        <f ca="1">IF(OR(INDEX(INDIRECT("times"&amp;B$2),$F47,O$28)&gt;10,INDEX(INDIRECT(D47),$E47,O$28)&lt;=INDEX(INDIRECT(D47),$E47,$F47)),0,(INDEX(INDIRECT(D47),$E47,$F47)-INDEX(INDIRECT(D47),$E47,O$28))*(10-INDEX(INDIRECT("times"&amp;B$2),$F47,O$28))/10)</f>
        <v>0</v>
      </c>
      <c r="P47" s="47">
        <f ca="1">IF(OR(INDEX(INDIRECT("times"&amp;B$2),$F47,P$28)&gt;10,INDEX(INDIRECT(D47),$E47,P$28)&lt;=INDEX(INDIRECT(D47),$E47,$F47)),0,(INDEX(INDIRECT(D47),$E47,$F47)-INDEX(INDIRECT(D47),$E47,P$28))*(10-INDEX(INDIRECT("times"&amp;B$2),$F47,P$28))/10)</f>
        <v>0</v>
      </c>
      <c r="Q47" s="47">
        <f ca="1">IF(OR(INDEX(INDIRECT("times"&amp;B$2),$F47,Q$28)&gt;10,INDEX(INDIRECT(D47),$E47,Q$28)&lt;=INDEX(INDIRECT(D47),$E47,$F47)),0,(INDEX(INDIRECT(D47),$E47,$F47)-INDEX(INDIRECT(D47),$E47,Q$28))*(10-INDEX(INDIRECT("times"&amp;B$2),$F47,Q$28))/10)</f>
        <v>0</v>
      </c>
      <c r="R47" s="47">
        <f ca="1">IF(OR(INDEX(INDIRECT("times"&amp;B$2),$F47,R$28)&gt;10,INDEX(INDIRECT(D47),$E47,R$28)&lt;=INDEX(INDIRECT(D47),$E47,$F47)),0,(INDEX(INDIRECT(D47),$E47,$F47)-INDEX(INDIRECT(D47),$E47,R$28))*(10-INDEX(INDIRECT("times"&amp;B$2),$F47,R$28))/10)</f>
        <v>0</v>
      </c>
      <c r="S47" s="47">
        <f ca="1">IF(OR(INDEX(INDIRECT("times"&amp;B$2),$F47,S$28)&gt;10,INDEX(INDIRECT(D47),$E47,S$28)&lt;=INDEX(INDIRECT(D47),$E47,$F47)),0,(INDEX(INDIRECT(D47),$E47,$F47)-INDEX(INDIRECT(D47),$E47,S$28))*(10-INDEX(INDIRECT("times"&amp;B$2),$F47,S$28))/10)</f>
        <v>0</v>
      </c>
      <c r="T47" s="47">
        <f ca="1">IF(OR(INDEX(INDIRECT("times"&amp;B$2),$F47,T$28)&gt;10,INDEX(INDIRECT(D47),$E47,T$28)&lt;=INDEX(INDIRECT(D47),$E47,$F47)),0,(INDEX(INDIRECT(D47),$E47,$F47)-INDEX(INDIRECT(D47),$E47,T$28))*(10-INDEX(INDIRECT("times"&amp;B$2),$F47,T$28))/10)</f>
        <v>0</v>
      </c>
      <c r="U47" s="47">
        <f ca="1">IF(OR(INDEX(INDIRECT("times"&amp;B$2),$F47,U$28)&gt;10,INDEX(INDIRECT(D47),$E47,U$28)&lt;=INDEX(INDIRECT(D47),$E47,$F47)),0,(INDEX(INDIRECT(D47),$E47,$F47)-INDEX(INDIRECT(D47),$E47,U$28))*(10-INDEX(INDIRECT("times"&amp;B$2),$F47,U$28))/10)</f>
        <v>0</v>
      </c>
      <c r="V47" s="47">
        <f ca="1">IF(OR(INDEX(INDIRECT("times"&amp;B$2),$F47,V$28)&gt;10,INDEX(INDIRECT(D47),$E47,V$28)&lt;=INDEX(INDIRECT(D47),$E47,$F47)),0,(INDEX(INDIRECT(D47),$E47,$F47)-INDEX(INDIRECT(D47),$E47,V$28))*(10-INDEX(INDIRECT("times"&amp;B$2),$F47,V$28))/10)</f>
        <v>0</v>
      </c>
      <c r="W47" s="47">
        <f ca="1">IF(OR(INDEX(INDIRECT("times"&amp;B$2),$F47,W$28)&gt;10,INDEX(INDIRECT(D47),$E47,W$28)&lt;=INDEX(INDIRECT(D47),$E47,$F47)),0,(INDEX(INDIRECT(D47),$E47,$F47)-INDEX(INDIRECT(D47),$E47,W$28))*(10-INDEX(INDIRECT("times"&amp;B$2),$F47,W$28))/10)</f>
        <v>0</v>
      </c>
      <c r="X47" s="47">
        <f ca="1">IF(OR(INDEX(INDIRECT("times"&amp;B$2),$F47,X$28)&gt;10,INDEX(INDIRECT(D47),$E47,X$28)&lt;=INDEX(INDIRECT(D47),$E47,$F47)),0,(INDEX(INDIRECT(D47),$E47,$F47)-INDEX(INDIRECT(D47),$E47,X$28))*(10-INDEX(INDIRECT("times"&amp;B$2),$F47,X$28))/10)</f>
        <v>0</v>
      </c>
      <c r="Y47" s="47">
        <f ca="1">IF(OR(INDEX(INDIRECT("times"&amp;B$2),$F47,Y$28)&gt;10,INDEX(INDIRECT(D47),$E47,Y$28)&lt;=INDEX(INDIRECT(D47),$E47,$F47)),0,(INDEX(INDIRECT(D47),$E47,$F47)-INDEX(INDIRECT(D47),$E47,Y$28))*(10-INDEX(INDIRECT("times"&amp;B$2),$F47,Y$28))/10)</f>
        <v>0</v>
      </c>
      <c r="Z47" s="47">
        <f ca="1">IF(OR(INDEX(INDIRECT("times"&amp;B$2),$F47,Z$28)&gt;10,INDEX(INDIRECT(D47),$E47,Z$28)&lt;=INDEX(INDIRECT(D47),$E47,$F47)),0,(INDEX(INDIRECT(D47),$E47,$F47)-INDEX(INDIRECT(D47),$E47,Z$28))*(10-INDEX(INDIRECT("times"&amp;B$2),$F47,Z$28))/10)</f>
        <v>0</v>
      </c>
      <c r="AA47" s="48">
        <f ca="1">IF(OR(INDEX(INDIRECT("times"&amp;B$2),$F47,AA$28)&gt;10,INDEX(INDIRECT(D47),$E47,AA$28)&lt;=INDEX(INDIRECT(D47),$E47,$F47)),0,(INDEX(INDIRECT(D47),$E47,$F47)-INDEX(INDIRECT(D47),$E47,AA$28))*(10-INDEX(INDIRECT("times"&amp;B$2),$F47,AA$28))/10)</f>
        <v>0</v>
      </c>
      <c r="AB47" s="201">
        <v>5</v>
      </c>
      <c r="AD47" s="18" t="s">
        <v>193</v>
      </c>
      <c r="AE47" s="122">
        <f>AD26</f>
        <v>0</v>
      </c>
      <c r="AF47" s="122" t="str">
        <f>AD27</f>
        <v>shop1834</v>
      </c>
      <c r="AG47" s="210" t="str">
        <f t="shared" si="41"/>
        <v>core0_shop1834</v>
      </c>
      <c r="AH47" s="122">
        <v>1</v>
      </c>
      <c r="AI47" s="33">
        <v>5</v>
      </c>
      <c r="AJ47" s="46">
        <f ca="1">IF(OR(INDEX(INDIRECT("times"&amp;AE$2),$F47,AJ$28)&gt;10,INDEX(INDIRECT(AG47),$E47,AJ$28)&lt;=INDEX(INDIRECT(AG47),$E47,$F47)),0,(INDEX(INDIRECT(AG47),$E47,$F47)-INDEX(INDIRECT(AG47),$E47,AJ$28))*(10-INDEX(INDIRECT("times"&amp;AE$2),$F47,AJ$28))/10)</f>
        <v>0</v>
      </c>
      <c r="AK47" s="47">
        <f ca="1">IF(OR(INDEX(INDIRECT("times"&amp;AE$2),$F47,AK$28)&gt;10,INDEX(INDIRECT(AG47),$E47,AK$28)&lt;=INDEX(INDIRECT(AG47),$E47,$F47)),0,(INDEX(INDIRECT(AG47),$E47,$F47)-INDEX(INDIRECT(AG47),$E47,AK$28))*(10-INDEX(INDIRECT("times"&amp;AE$2),$F47,AK$28))/10)</f>
        <v>0</v>
      </c>
      <c r="AL47" s="47">
        <f ca="1">IF(OR(INDEX(INDIRECT("times"&amp;AE$2),$F47,AL$28)&gt;10,INDEX(INDIRECT(AG47),$E47,AL$28)&lt;=INDEX(INDIRECT(AG47),$E47,$F47)),0,(INDEX(INDIRECT(AG47),$E47,$F47)-INDEX(INDIRECT(AG47),$E47,AL$28))*(10-INDEX(INDIRECT("times"&amp;AE$2),$F47,AL$28))/10)</f>
        <v>0</v>
      </c>
      <c r="AM47" s="47">
        <f ca="1">IF(OR(INDEX(INDIRECT("times"&amp;AE$2),$F47,AM$28)&gt;10,INDEX(INDIRECT(AG47),$E47,AM$28)&lt;=INDEX(INDIRECT(AG47),$E47,$F47)),0,(INDEX(INDIRECT(AG47),$E47,$F47)-INDEX(INDIRECT(AG47),$E47,AM$28))*(10-INDEX(INDIRECT("times"&amp;AE$2),$F47,AM$28))/10)</f>
        <v>0</v>
      </c>
      <c r="AN47" s="47">
        <f ca="1">IF(OR(INDEX(INDIRECT("times"&amp;AE$2),$F47,AN$28)&gt;10,INDEX(INDIRECT(AG47),$E47,AN$28)&lt;=INDEX(INDIRECT(AG47),$E47,$F47)),0,(INDEX(INDIRECT(AG47),$E47,$F47)-INDEX(INDIRECT(AG47),$E47,AN$28))*(10-INDEX(INDIRECT("times"&amp;AE$2),$F47,AN$28))/10)</f>
        <v>0</v>
      </c>
      <c r="AO47" s="47">
        <f ca="1">IF(OR(INDEX(INDIRECT("times"&amp;AE$2),$F47,AO$28)&gt;10,INDEX(INDIRECT(AG47),$E47,AO$28)&lt;=INDEX(INDIRECT(AG47),$E47,$F47)),0,(INDEX(INDIRECT(AG47),$E47,$F47)-INDEX(INDIRECT(AG47),$E47,AO$28))*(10-INDEX(INDIRECT("times"&amp;AE$2),$F47,AO$28))/10)</f>
        <v>0</v>
      </c>
      <c r="AP47" s="47">
        <f ca="1">IF(OR(INDEX(INDIRECT("times"&amp;AE$2),$F47,AP$28)&gt;10,INDEX(INDIRECT(AG47),$E47,AP$28)&lt;=INDEX(INDIRECT(AG47),$E47,$F47)),0,(INDEX(INDIRECT(AG47),$E47,$F47)-INDEX(INDIRECT(AG47),$E47,AP$28))*(10-INDEX(INDIRECT("times"&amp;AE$2),$F47,AP$28))/10)</f>
        <v>0</v>
      </c>
      <c r="AQ47" s="47">
        <f ca="1">IF(OR(INDEX(INDIRECT("times"&amp;AE$2),$F47,AQ$28)&gt;10,INDEX(INDIRECT(AG47),$E47,AQ$28)&lt;=INDEX(INDIRECT(AG47),$E47,$F47)),0,(INDEX(INDIRECT(AG47),$E47,$F47)-INDEX(INDIRECT(AG47),$E47,AQ$28))*(10-INDEX(INDIRECT("times"&amp;AE$2),$F47,AQ$28))/10)</f>
        <v>0</v>
      </c>
      <c r="AR47" s="47">
        <f ca="1">IF(OR(INDEX(INDIRECT("times"&amp;AE$2),$F47,AR$28)&gt;10,INDEX(INDIRECT(AG47),$E47,AR$28)&lt;=INDEX(INDIRECT(AG47),$E47,$F47)),0,(INDEX(INDIRECT(AG47),$E47,$F47)-INDEX(INDIRECT(AG47),$E47,AR$28))*(10-INDEX(INDIRECT("times"&amp;AE$2),$F47,AR$28))/10)</f>
        <v>0</v>
      </c>
      <c r="AS47" s="47">
        <f ca="1">IF(OR(INDEX(INDIRECT("times"&amp;AE$2),$F47,AS$28)&gt;10,INDEX(INDIRECT(AG47),$E47,AS$28)&lt;=INDEX(INDIRECT(AG47),$E47,$F47)),0,(INDEX(INDIRECT(AG47),$E47,$F47)-INDEX(INDIRECT(AG47),$E47,AS$28))*(10-INDEX(INDIRECT("times"&amp;AE$2),$F47,AS$28))/10)</f>
        <v>0</v>
      </c>
      <c r="AT47" s="47">
        <f ca="1">IF(OR(INDEX(INDIRECT("times"&amp;AE$2),$F47,AT$28)&gt;10,INDEX(INDIRECT(AG47),$E47,AT$28)&lt;=INDEX(INDIRECT(AG47),$E47,$F47)),0,(INDEX(INDIRECT(AG47),$E47,$F47)-INDEX(INDIRECT(AG47),$E47,AT$28))*(10-INDEX(INDIRECT("times"&amp;AE$2),$F47,AT$28))/10)</f>
        <v>0</v>
      </c>
      <c r="AU47" s="47">
        <f ca="1">IF(OR(INDEX(INDIRECT("times"&amp;AE$2),$F47,AU$28)&gt;10,INDEX(INDIRECT(AG47),$E47,AU$28)&lt;=INDEX(INDIRECT(AG47),$E47,$F47)),0,(INDEX(INDIRECT(AG47),$E47,$F47)-INDEX(INDIRECT(AG47),$E47,AU$28))*(10-INDEX(INDIRECT("times"&amp;AE$2),$F47,AU$28))/10)</f>
        <v>0</v>
      </c>
      <c r="AV47" s="47">
        <f ca="1">IF(OR(INDEX(INDIRECT("times"&amp;AE$2),$F47,AV$28)&gt;10,INDEX(INDIRECT(AG47),$E47,AV$28)&lt;=INDEX(INDIRECT(AG47),$E47,$F47)),0,(INDEX(INDIRECT(AG47),$E47,$F47)-INDEX(INDIRECT(AG47),$E47,AV$28))*(10-INDEX(INDIRECT("times"&amp;AE$2),$F47,AV$28))/10)</f>
        <v>0</v>
      </c>
      <c r="AW47" s="47">
        <f ca="1">IF(OR(INDEX(INDIRECT("times"&amp;AE$2),$F47,AW$28)&gt;10,INDEX(INDIRECT(AG47),$E47,AW$28)&lt;=INDEX(INDIRECT(AG47),$E47,$F47)),0,(INDEX(INDIRECT(AG47),$E47,$F47)-INDEX(INDIRECT(AG47),$E47,AW$28))*(10-INDEX(INDIRECT("times"&amp;AE$2),$F47,AW$28))/10)</f>
        <v>0</v>
      </c>
      <c r="AX47" s="47">
        <f ca="1">IF(OR(INDEX(INDIRECT("times"&amp;AE$2),$F47,AX$28)&gt;10,INDEX(INDIRECT(AG47),$E47,AX$28)&lt;=INDEX(INDIRECT(AG47),$E47,$F47)),0,(INDEX(INDIRECT(AG47),$E47,$F47)-INDEX(INDIRECT(AG47),$E47,AX$28))*(10-INDEX(INDIRECT("times"&amp;AE$2),$F47,AX$28))/10)</f>
        <v>0</v>
      </c>
      <c r="AY47" s="47">
        <f ca="1">IF(OR(INDEX(INDIRECT("times"&amp;AE$2),$F47,AY$28)&gt;10,INDEX(INDIRECT(AG47),$E47,AY$28)&lt;=INDEX(INDIRECT(AG47),$E47,$F47)),0,(INDEX(INDIRECT(AG47),$E47,$F47)-INDEX(INDIRECT(AG47),$E47,AY$28))*(10-INDEX(INDIRECT("times"&amp;AE$2),$F47,AY$28))/10)</f>
        <v>0</v>
      </c>
      <c r="AZ47" s="47">
        <f ca="1">IF(OR(INDEX(INDIRECT("times"&amp;AE$2),$F47,AZ$28)&gt;10,INDEX(INDIRECT(AG47),$E47,AZ$28)&lt;=INDEX(INDIRECT(AG47),$E47,$F47)),0,(INDEX(INDIRECT(AG47),$E47,$F47)-INDEX(INDIRECT(AG47),$E47,AZ$28))*(10-INDEX(INDIRECT("times"&amp;AE$2),$F47,AZ$28))/10)</f>
        <v>0</v>
      </c>
      <c r="BA47" s="47">
        <f ca="1">IF(OR(INDEX(INDIRECT("times"&amp;AE$2),$F47,BA$28)&gt;10,INDEX(INDIRECT(AG47),$E47,BA$28)&lt;=INDEX(INDIRECT(AG47),$E47,$F47)),0,(INDEX(INDIRECT(AG47),$E47,$F47)-INDEX(INDIRECT(AG47),$E47,BA$28))*(10-INDEX(INDIRECT("times"&amp;AE$2),$F47,BA$28))/10)</f>
        <v>0</v>
      </c>
      <c r="BB47" s="47">
        <f ca="1">IF(OR(INDEX(INDIRECT("times"&amp;AE$2),$F47,BB$28)&gt;10,INDEX(INDIRECT(AG47),$E47,BB$28)&lt;=INDEX(INDIRECT(AG47),$E47,$F47)),0,(INDEX(INDIRECT(AG47),$E47,$F47)-INDEX(INDIRECT(AG47),$E47,BB$28))*(10-INDEX(INDIRECT("times"&amp;AE$2),$F47,BB$28))/10)</f>
        <v>0</v>
      </c>
      <c r="BC47" s="47">
        <f ca="1">IF(OR(INDEX(INDIRECT("times"&amp;AE$2),$F47,BC$28)&gt;10,INDEX(INDIRECT(AG47),$E47,BC$28)&lt;=INDEX(INDIRECT(AG47),$E47,$F47)),0,(INDEX(INDIRECT(AG47),$E47,$F47)-INDEX(INDIRECT(AG47),$E47,BC$28))*(10-INDEX(INDIRECT("times"&amp;AE$2),$F47,BC$28))/10)</f>
        <v>0</v>
      </c>
      <c r="BD47" s="48">
        <f ca="1">IF(OR(INDEX(INDIRECT("times"&amp;AE$2),$F47,BD$28)&gt;10,INDEX(INDIRECT(AG47),$E47,BD$28)&lt;=INDEX(INDIRECT(AG47),$E47,$F47)),0,(INDEX(INDIRECT(AG47),$E47,$F47)-INDEX(INDIRECT(AG47),$E47,BD$28))*(10-INDEX(INDIRECT("times"&amp;AE$2),$F47,BD$28))/10)</f>
        <v>0</v>
      </c>
      <c r="BE47" s="201">
        <v>5</v>
      </c>
      <c r="BG47" s="18" t="s">
        <v>193</v>
      </c>
      <c r="BH47" s="122">
        <f>BG26</f>
        <v>0</v>
      </c>
      <c r="BI47" s="122" t="str">
        <f>BG27</f>
        <v>lei1834</v>
      </c>
      <c r="BJ47" s="210" t="str">
        <f t="shared" si="42"/>
        <v>core0_lei1834</v>
      </c>
      <c r="BK47" s="122">
        <v>1</v>
      </c>
      <c r="BL47" s="33">
        <v>5</v>
      </c>
      <c r="BM47" s="46">
        <f ca="1">IF(OR(INDEX(INDIRECT("times"&amp;BH$2),$F47,BM$28)&gt;10,INDEX(INDIRECT(BJ47),$E47,BM$28)&lt;=INDEX(INDIRECT(BJ47),$E47,$F47)),0,(INDEX(INDIRECT(BJ47),$E47,$F47)-INDEX(INDIRECT(BJ47),$E47,BM$28))*(10-INDEX(INDIRECT("times"&amp;BH$2),$F47,BM$28))/10)</f>
        <v>0</v>
      </c>
      <c r="BN47" s="47">
        <f ca="1">IF(OR(INDEX(INDIRECT("times"&amp;BH$2),$F47,BN$28)&gt;10,INDEX(INDIRECT(BJ47),$E47,BN$28)&lt;=INDEX(INDIRECT(BJ47),$E47,$F47)),0,(INDEX(INDIRECT(BJ47),$E47,$F47)-INDEX(INDIRECT(BJ47),$E47,BN$28))*(10-INDEX(INDIRECT("times"&amp;BH$2),$F47,BN$28))/10)</f>
        <v>0</v>
      </c>
      <c r="BO47" s="47">
        <f ca="1">IF(OR(INDEX(INDIRECT("times"&amp;BH$2),$F47,BO$28)&gt;10,INDEX(INDIRECT(BJ47),$E47,BO$28)&lt;=INDEX(INDIRECT(BJ47),$E47,$F47)),0,(INDEX(INDIRECT(BJ47),$E47,$F47)-INDEX(INDIRECT(BJ47),$E47,BO$28))*(10-INDEX(INDIRECT("times"&amp;BH$2),$F47,BO$28))/10)</f>
        <v>0</v>
      </c>
      <c r="BP47" s="47">
        <f ca="1">IF(OR(INDEX(INDIRECT("times"&amp;BH$2),$F47,BP$28)&gt;10,INDEX(INDIRECT(BJ47),$E47,BP$28)&lt;=INDEX(INDIRECT(BJ47),$E47,$F47)),0,(INDEX(INDIRECT(BJ47),$E47,$F47)-INDEX(INDIRECT(BJ47),$E47,BP$28))*(10-INDEX(INDIRECT("times"&amp;BH$2),$F47,BP$28))/10)</f>
        <v>0</v>
      </c>
      <c r="BQ47" s="47">
        <f ca="1">IF(OR(INDEX(INDIRECT("times"&amp;BH$2),$F47,BQ$28)&gt;10,INDEX(INDIRECT(BJ47),$E47,BQ$28)&lt;=INDEX(INDIRECT(BJ47),$E47,$F47)),0,(INDEX(INDIRECT(BJ47),$E47,$F47)-INDEX(INDIRECT(BJ47),$E47,BQ$28))*(10-INDEX(INDIRECT("times"&amp;BH$2),$F47,BQ$28))/10)</f>
        <v>0</v>
      </c>
      <c r="BR47" s="47">
        <f ca="1">IF(OR(INDEX(INDIRECT("times"&amp;BH$2),$F47,BR$28)&gt;10,INDEX(INDIRECT(BJ47),$E47,BR$28)&lt;=INDEX(INDIRECT(BJ47),$E47,$F47)),0,(INDEX(INDIRECT(BJ47),$E47,$F47)-INDEX(INDIRECT(BJ47),$E47,BR$28))*(10-INDEX(INDIRECT("times"&amp;BH$2),$F47,BR$28))/10)</f>
        <v>0</v>
      </c>
      <c r="BS47" s="47">
        <f ca="1">IF(OR(INDEX(INDIRECT("times"&amp;BH$2),$F47,BS$28)&gt;10,INDEX(INDIRECT(BJ47),$E47,BS$28)&lt;=INDEX(INDIRECT(BJ47),$E47,$F47)),0,(INDEX(INDIRECT(BJ47),$E47,$F47)-INDEX(INDIRECT(BJ47),$E47,BS$28))*(10-INDEX(INDIRECT("times"&amp;BH$2),$F47,BS$28))/10)</f>
        <v>0</v>
      </c>
      <c r="BT47" s="47">
        <f ca="1">IF(OR(INDEX(INDIRECT("times"&amp;BH$2),$F47,BT$28)&gt;10,INDEX(INDIRECT(BJ47),$E47,BT$28)&lt;=INDEX(INDIRECT(BJ47),$E47,$F47)),0,(INDEX(INDIRECT(BJ47),$E47,$F47)-INDEX(INDIRECT(BJ47),$E47,BT$28))*(10-INDEX(INDIRECT("times"&amp;BH$2),$F47,BT$28))/10)</f>
        <v>0</v>
      </c>
      <c r="BU47" s="47">
        <f ca="1">IF(OR(INDEX(INDIRECT("times"&amp;BH$2),$F47,BU$28)&gt;10,INDEX(INDIRECT(BJ47),$E47,BU$28)&lt;=INDEX(INDIRECT(BJ47),$E47,$F47)),0,(INDEX(INDIRECT(BJ47),$E47,$F47)-INDEX(INDIRECT(BJ47),$E47,BU$28))*(10-INDEX(INDIRECT("times"&amp;BH$2),$F47,BU$28))/10)</f>
        <v>0</v>
      </c>
      <c r="BV47" s="47">
        <f ca="1">IF(OR(INDEX(INDIRECT("times"&amp;BH$2),$F47,BV$28)&gt;10,INDEX(INDIRECT(BJ47),$E47,BV$28)&lt;=INDEX(INDIRECT(BJ47),$E47,$F47)),0,(INDEX(INDIRECT(BJ47),$E47,$F47)-INDEX(INDIRECT(BJ47),$E47,BV$28))*(10-INDEX(INDIRECT("times"&amp;BH$2),$F47,BV$28))/10)</f>
        <v>0</v>
      </c>
      <c r="BW47" s="47">
        <f ca="1">IF(OR(INDEX(INDIRECT("times"&amp;BH$2),$F47,BW$28)&gt;10,INDEX(INDIRECT(BJ47),$E47,BW$28)&lt;=INDEX(INDIRECT(BJ47),$E47,$F47)),0,(INDEX(INDIRECT(BJ47),$E47,$F47)-INDEX(INDIRECT(BJ47),$E47,BW$28))*(10-INDEX(INDIRECT("times"&amp;BH$2),$F47,BW$28))/10)</f>
        <v>0</v>
      </c>
      <c r="BX47" s="47">
        <f ca="1">IF(OR(INDEX(INDIRECT("times"&amp;BH$2),$F47,BX$28)&gt;10,INDEX(INDIRECT(BJ47),$E47,BX$28)&lt;=INDEX(INDIRECT(BJ47),$E47,$F47)),0,(INDEX(INDIRECT(BJ47),$E47,$F47)-INDEX(INDIRECT(BJ47),$E47,BX$28))*(10-INDEX(INDIRECT("times"&amp;BH$2),$F47,BX$28))/10)</f>
        <v>0</v>
      </c>
      <c r="BY47" s="47">
        <f ca="1">IF(OR(INDEX(INDIRECT("times"&amp;BH$2),$F47,BY$28)&gt;10,INDEX(INDIRECT(BJ47),$E47,BY$28)&lt;=INDEX(INDIRECT(BJ47),$E47,$F47)),0,(INDEX(INDIRECT(BJ47),$E47,$F47)-INDEX(INDIRECT(BJ47),$E47,BY$28))*(10-INDEX(INDIRECT("times"&amp;BH$2),$F47,BY$28))/10)</f>
        <v>0</v>
      </c>
      <c r="BZ47" s="47">
        <f ca="1">IF(OR(INDEX(INDIRECT("times"&amp;BH$2),$F47,BZ$28)&gt;10,INDEX(INDIRECT(BJ47),$E47,BZ$28)&lt;=INDEX(INDIRECT(BJ47),$E47,$F47)),0,(INDEX(INDIRECT(BJ47),$E47,$F47)-INDEX(INDIRECT(BJ47),$E47,BZ$28))*(10-INDEX(INDIRECT("times"&amp;BH$2),$F47,BZ$28))/10)</f>
        <v>0</v>
      </c>
      <c r="CA47" s="47">
        <f ca="1">IF(OR(INDEX(INDIRECT("times"&amp;BH$2),$F47,CA$28)&gt;10,INDEX(INDIRECT(BJ47),$E47,CA$28)&lt;=INDEX(INDIRECT(BJ47),$E47,$F47)),0,(INDEX(INDIRECT(BJ47),$E47,$F47)-INDEX(INDIRECT(BJ47),$E47,CA$28))*(10-INDEX(INDIRECT("times"&amp;BH$2),$F47,CA$28))/10)</f>
        <v>0</v>
      </c>
      <c r="CB47" s="47">
        <f ca="1">IF(OR(INDEX(INDIRECT("times"&amp;BH$2),$F47,CB$28)&gt;10,INDEX(INDIRECT(BJ47),$E47,CB$28)&lt;=INDEX(INDIRECT(BJ47),$E47,$F47)),0,(INDEX(INDIRECT(BJ47),$E47,$F47)-INDEX(INDIRECT(BJ47),$E47,CB$28))*(10-INDEX(INDIRECT("times"&amp;BH$2),$F47,CB$28))/10)</f>
        <v>0</v>
      </c>
      <c r="CC47" s="47">
        <f ca="1">IF(OR(INDEX(INDIRECT("times"&amp;BH$2),$F47,CC$28)&gt;10,INDEX(INDIRECT(BJ47),$E47,CC$28)&lt;=INDEX(INDIRECT(BJ47),$E47,$F47)),0,(INDEX(INDIRECT(BJ47),$E47,$F47)-INDEX(INDIRECT(BJ47),$E47,CC$28))*(10-INDEX(INDIRECT("times"&amp;BH$2),$F47,CC$28))/10)</f>
        <v>0</v>
      </c>
      <c r="CD47" s="47">
        <f ca="1">IF(OR(INDEX(INDIRECT("times"&amp;BH$2),$F47,CD$28)&gt;10,INDEX(INDIRECT(BJ47),$E47,CD$28)&lt;=INDEX(INDIRECT(BJ47),$E47,$F47)),0,(INDEX(INDIRECT(BJ47),$E47,$F47)-INDEX(INDIRECT(BJ47),$E47,CD$28))*(10-INDEX(INDIRECT("times"&amp;BH$2),$F47,CD$28))/10)</f>
        <v>0</v>
      </c>
      <c r="CE47" s="47">
        <f ca="1">IF(OR(INDEX(INDIRECT("times"&amp;BH$2),$F47,CE$28)&gt;10,INDEX(INDIRECT(BJ47),$E47,CE$28)&lt;=INDEX(INDIRECT(BJ47),$E47,$F47)),0,(INDEX(INDIRECT(BJ47),$E47,$F47)-INDEX(INDIRECT(BJ47),$E47,CE$28))*(10-INDEX(INDIRECT("times"&amp;BH$2),$F47,CE$28))/10)</f>
        <v>0</v>
      </c>
      <c r="CF47" s="47">
        <f ca="1">IF(OR(INDEX(INDIRECT("times"&amp;BH$2),$F47,CF$28)&gt;10,INDEX(INDIRECT(BJ47),$E47,CF$28)&lt;=INDEX(INDIRECT(BJ47),$E47,$F47)),0,(INDEX(INDIRECT(BJ47),$E47,$F47)-INDEX(INDIRECT(BJ47),$E47,CF$28))*(10-INDEX(INDIRECT("times"&amp;BH$2),$F47,CF$28))/10)</f>
        <v>0</v>
      </c>
      <c r="CG47" s="48">
        <f ca="1">IF(OR(INDEX(INDIRECT("times"&amp;BH$2),$F47,CG$28)&gt;10,INDEX(INDIRECT(BJ47),$E47,CG$28)&lt;=INDEX(INDIRECT(BJ47),$E47,$F47)),0,(INDEX(INDIRECT(BJ47),$E47,$F47)-INDEX(INDIRECT(BJ47),$E47,CG$28))*(10-INDEX(INDIRECT("times"&amp;BH$2),$F47,CG$28))/10)</f>
        <v>0</v>
      </c>
      <c r="CH47" s="201">
        <v>5</v>
      </c>
      <c r="CJ47" s="18" t="s">
        <v>193</v>
      </c>
      <c r="CK47" s="122">
        <f>CJ26</f>
        <v>0</v>
      </c>
      <c r="CL47" s="122" t="str">
        <f>CJ27</f>
        <v>work3564</v>
      </c>
      <c r="CM47" s="210" t="str">
        <f t="shared" si="43"/>
        <v>core0_work3564</v>
      </c>
      <c r="CN47" s="122">
        <v>1</v>
      </c>
      <c r="CO47" s="33">
        <v>5</v>
      </c>
      <c r="CP47" s="46">
        <f ca="1">IF(OR(INDEX(INDIRECT("times"&amp;CK$2),$F47,CP$28)&gt;10,INDEX(INDIRECT(CM47),$E47,CP$28)&lt;=INDEX(INDIRECT(CM47),$E47,$F47)),0,(INDEX(INDIRECT(CM47),$E47,$F47)-INDEX(INDIRECT(CM47),$E47,CP$28))*(10-INDEX(INDIRECT("times"&amp;CK$2),$F47,CP$28))/10)</f>
        <v>0</v>
      </c>
      <c r="CQ47" s="47">
        <f ca="1">IF(OR(INDEX(INDIRECT("times"&amp;CK$2),$F47,CQ$28)&gt;10,INDEX(INDIRECT(CM47),$E47,CQ$28)&lt;=INDEX(INDIRECT(CM47),$E47,$F47)),0,(INDEX(INDIRECT(CM47),$E47,$F47)-INDEX(INDIRECT(CM47),$E47,CQ$28))*(10-INDEX(INDIRECT("times"&amp;CK$2),$F47,CQ$28))/10)</f>
        <v>0</v>
      </c>
      <c r="CR47" s="47">
        <f ca="1">IF(OR(INDEX(INDIRECT("times"&amp;CK$2),$F47,CR$28)&gt;10,INDEX(INDIRECT(CM47),$E47,CR$28)&lt;=INDEX(INDIRECT(CM47),$E47,$F47)),0,(INDEX(INDIRECT(CM47),$E47,$F47)-INDEX(INDIRECT(CM47),$E47,CR$28))*(10-INDEX(INDIRECT("times"&amp;CK$2),$F47,CR$28))/10)</f>
        <v>0</v>
      </c>
      <c r="CS47" s="47">
        <f ca="1">IF(OR(INDEX(INDIRECT("times"&amp;CK$2),$F47,CS$28)&gt;10,INDEX(INDIRECT(CM47),$E47,CS$28)&lt;=INDEX(INDIRECT(CM47),$E47,$F47)),0,(INDEX(INDIRECT(CM47),$E47,$F47)-INDEX(INDIRECT(CM47),$E47,CS$28))*(10-INDEX(INDIRECT("times"&amp;CK$2),$F47,CS$28))/10)</f>
        <v>0</v>
      </c>
      <c r="CT47" s="47">
        <f ca="1">IF(OR(INDEX(INDIRECT("times"&amp;CK$2),$F47,CT$28)&gt;10,INDEX(INDIRECT(CM47),$E47,CT$28)&lt;=INDEX(INDIRECT(CM47),$E47,$F47)),0,(INDEX(INDIRECT(CM47),$E47,$F47)-INDEX(INDIRECT(CM47),$E47,CT$28))*(10-INDEX(INDIRECT("times"&amp;CK$2),$F47,CT$28))/10)</f>
        <v>0</v>
      </c>
      <c r="CU47" s="47">
        <f ca="1">IF(OR(INDEX(INDIRECT("times"&amp;CK$2),$F47,CU$28)&gt;10,INDEX(INDIRECT(CM47),$E47,CU$28)&lt;=INDEX(INDIRECT(CM47),$E47,$F47)),0,(INDEX(INDIRECT(CM47),$E47,$F47)-INDEX(INDIRECT(CM47),$E47,CU$28))*(10-INDEX(INDIRECT("times"&amp;CK$2),$F47,CU$28))/10)</f>
        <v>0</v>
      </c>
      <c r="CV47" s="47">
        <f ca="1">IF(OR(INDEX(INDIRECT("times"&amp;CK$2),$F47,CV$28)&gt;10,INDEX(INDIRECT(CM47),$E47,CV$28)&lt;=INDEX(INDIRECT(CM47),$E47,$F47)),0,(INDEX(INDIRECT(CM47),$E47,$F47)-INDEX(INDIRECT(CM47),$E47,CV$28))*(10-INDEX(INDIRECT("times"&amp;CK$2),$F47,CV$28))/10)</f>
        <v>0</v>
      </c>
      <c r="CW47" s="47">
        <f ca="1">IF(OR(INDEX(INDIRECT("times"&amp;CK$2),$F47,CW$28)&gt;10,INDEX(INDIRECT(CM47),$E47,CW$28)&lt;=INDEX(INDIRECT(CM47),$E47,$F47)),0,(INDEX(INDIRECT(CM47),$E47,$F47)-INDEX(INDIRECT(CM47),$E47,CW$28))*(10-INDEX(INDIRECT("times"&amp;CK$2),$F47,CW$28))/10)</f>
        <v>0</v>
      </c>
      <c r="CX47" s="47">
        <f ca="1">IF(OR(INDEX(INDIRECT("times"&amp;CK$2),$F47,CX$28)&gt;10,INDEX(INDIRECT(CM47),$E47,CX$28)&lt;=INDEX(INDIRECT(CM47),$E47,$F47)),0,(INDEX(INDIRECT(CM47),$E47,$F47)-INDEX(INDIRECT(CM47),$E47,CX$28))*(10-INDEX(INDIRECT("times"&amp;CK$2),$F47,CX$28))/10)</f>
        <v>0</v>
      </c>
      <c r="CY47" s="47">
        <f ca="1">IF(OR(INDEX(INDIRECT("times"&amp;CK$2),$F47,CY$28)&gt;10,INDEX(INDIRECT(CM47),$E47,CY$28)&lt;=INDEX(INDIRECT(CM47),$E47,$F47)),0,(INDEX(INDIRECT(CM47),$E47,$F47)-INDEX(INDIRECT(CM47),$E47,CY$28))*(10-INDEX(INDIRECT("times"&amp;CK$2),$F47,CY$28))/10)</f>
        <v>0</v>
      </c>
      <c r="CZ47" s="47">
        <f ca="1">IF(OR(INDEX(INDIRECT("times"&amp;CK$2),$F47,CZ$28)&gt;10,INDEX(INDIRECT(CM47),$E47,CZ$28)&lt;=INDEX(INDIRECT(CM47),$E47,$F47)),0,(INDEX(INDIRECT(CM47),$E47,$F47)-INDEX(INDIRECT(CM47),$E47,CZ$28))*(10-INDEX(INDIRECT("times"&amp;CK$2),$F47,CZ$28))/10)</f>
        <v>0</v>
      </c>
      <c r="DA47" s="47">
        <f ca="1">IF(OR(INDEX(INDIRECT("times"&amp;CK$2),$F47,DA$28)&gt;10,INDEX(INDIRECT(CM47),$E47,DA$28)&lt;=INDEX(INDIRECT(CM47),$E47,$F47)),0,(INDEX(INDIRECT(CM47),$E47,$F47)-INDEX(INDIRECT(CM47),$E47,DA$28))*(10-INDEX(INDIRECT("times"&amp;CK$2),$F47,DA$28))/10)</f>
        <v>0</v>
      </c>
      <c r="DB47" s="47">
        <f ca="1">IF(OR(INDEX(INDIRECT("times"&amp;CK$2),$F47,DB$28)&gt;10,INDEX(INDIRECT(CM47),$E47,DB$28)&lt;=INDEX(INDIRECT(CM47),$E47,$F47)),0,(INDEX(INDIRECT(CM47),$E47,$F47)-INDEX(INDIRECT(CM47),$E47,DB$28))*(10-INDEX(INDIRECT("times"&amp;CK$2),$F47,DB$28))/10)</f>
        <v>0</v>
      </c>
      <c r="DC47" s="47">
        <f ca="1">IF(OR(INDEX(INDIRECT("times"&amp;CK$2),$F47,DC$28)&gt;10,INDEX(INDIRECT(CM47),$E47,DC$28)&lt;=INDEX(INDIRECT(CM47),$E47,$F47)),0,(INDEX(INDIRECT(CM47),$E47,$F47)-INDEX(INDIRECT(CM47),$E47,DC$28))*(10-INDEX(INDIRECT("times"&amp;CK$2),$F47,DC$28))/10)</f>
        <v>0</v>
      </c>
      <c r="DD47" s="47">
        <f ca="1">IF(OR(INDEX(INDIRECT("times"&amp;CK$2),$F47,DD$28)&gt;10,INDEX(INDIRECT(CM47),$E47,DD$28)&lt;=INDEX(INDIRECT(CM47),$E47,$F47)),0,(INDEX(INDIRECT(CM47),$E47,$F47)-INDEX(INDIRECT(CM47),$E47,DD$28))*(10-INDEX(INDIRECT("times"&amp;CK$2),$F47,DD$28))/10)</f>
        <v>0</v>
      </c>
      <c r="DE47" s="47">
        <f ca="1">IF(OR(INDEX(INDIRECT("times"&amp;CK$2),$F47,DE$28)&gt;10,INDEX(INDIRECT(CM47),$E47,DE$28)&lt;=INDEX(INDIRECT(CM47),$E47,$F47)),0,(INDEX(INDIRECT(CM47),$E47,$F47)-INDEX(INDIRECT(CM47),$E47,DE$28))*(10-INDEX(INDIRECT("times"&amp;CK$2),$F47,DE$28))/10)</f>
        <v>0</v>
      </c>
      <c r="DF47" s="47">
        <f ca="1">IF(OR(INDEX(INDIRECT("times"&amp;CK$2),$F47,DF$28)&gt;10,INDEX(INDIRECT(CM47),$E47,DF$28)&lt;=INDEX(INDIRECT(CM47),$E47,$F47)),0,(INDEX(INDIRECT(CM47),$E47,$F47)-INDEX(INDIRECT(CM47),$E47,DF$28))*(10-INDEX(INDIRECT("times"&amp;CK$2),$F47,DF$28))/10)</f>
        <v>0</v>
      </c>
      <c r="DG47" s="47">
        <f ca="1">IF(OR(INDEX(INDIRECT("times"&amp;CK$2),$F47,DG$28)&gt;10,INDEX(INDIRECT(CM47),$E47,DG$28)&lt;=INDEX(INDIRECT(CM47),$E47,$F47)),0,(INDEX(INDIRECT(CM47),$E47,$F47)-INDEX(INDIRECT(CM47),$E47,DG$28))*(10-INDEX(INDIRECT("times"&amp;CK$2),$F47,DG$28))/10)</f>
        <v>0</v>
      </c>
      <c r="DH47" s="47">
        <f ca="1">IF(OR(INDEX(INDIRECT("times"&amp;CK$2),$F47,DH$28)&gt;10,INDEX(INDIRECT(CM47),$E47,DH$28)&lt;=INDEX(INDIRECT(CM47),$E47,$F47)),0,(INDEX(INDIRECT(CM47),$E47,$F47)-INDEX(INDIRECT(CM47),$E47,DH$28))*(10-INDEX(INDIRECT("times"&amp;CK$2),$F47,DH$28))/10)</f>
        <v>0</v>
      </c>
      <c r="DI47" s="47">
        <f ca="1">IF(OR(INDEX(INDIRECT("times"&amp;CK$2),$F47,DI$28)&gt;10,INDEX(INDIRECT(CM47),$E47,DI$28)&lt;=INDEX(INDIRECT(CM47),$E47,$F47)),0,(INDEX(INDIRECT(CM47),$E47,$F47)-INDEX(INDIRECT(CM47),$E47,DI$28))*(10-INDEX(INDIRECT("times"&amp;CK$2),$F47,DI$28))/10)</f>
        <v>0</v>
      </c>
      <c r="DJ47" s="48">
        <f ca="1">IF(OR(INDEX(INDIRECT("times"&amp;CK$2),$F47,DJ$28)&gt;10,INDEX(INDIRECT(CM47),$E47,DJ$28)&lt;=INDEX(INDIRECT(CM47),$E47,$F47)),0,(INDEX(INDIRECT(CM47),$E47,$F47)-INDEX(INDIRECT(CM47),$E47,DJ$28))*(10-INDEX(INDIRECT("times"&amp;CK$2),$F47,DJ$28))/10)</f>
        <v>0</v>
      </c>
      <c r="DK47" s="201">
        <v>5</v>
      </c>
      <c r="DM47" s="18" t="s">
        <v>193</v>
      </c>
      <c r="DN47" s="122">
        <f>DM26</f>
        <v>0</v>
      </c>
      <c r="DO47" s="122" t="str">
        <f>DM27</f>
        <v>shop3564</v>
      </c>
      <c r="DP47" s="210" t="str">
        <f t="shared" si="44"/>
        <v>core0_shop3564</v>
      </c>
      <c r="DQ47" s="122">
        <v>1</v>
      </c>
      <c r="DR47" s="33">
        <v>5</v>
      </c>
      <c r="DS47" s="46">
        <f ca="1">IF(OR(INDEX(INDIRECT("times"&amp;DN$2),$F47,DS$28)&gt;10,INDEX(INDIRECT(DP47),$E47,DS$28)&lt;=INDEX(INDIRECT(DP47),$E47,$F47)),0,(INDEX(INDIRECT(DP47),$E47,$F47)-INDEX(INDIRECT(DP47),$E47,DS$28))*(10-INDEX(INDIRECT("times"&amp;DN$2),$F47,DS$28))/10)</f>
        <v>0</v>
      </c>
      <c r="DT47" s="47">
        <f ca="1">IF(OR(INDEX(INDIRECT("times"&amp;DN$2),$F47,DT$28)&gt;10,INDEX(INDIRECT(DP47),$E47,DT$28)&lt;=INDEX(INDIRECT(DP47),$E47,$F47)),0,(INDEX(INDIRECT(DP47),$E47,$F47)-INDEX(INDIRECT(DP47),$E47,DT$28))*(10-INDEX(INDIRECT("times"&amp;DN$2),$F47,DT$28))/10)</f>
        <v>0</v>
      </c>
      <c r="DU47" s="47">
        <f ca="1">IF(OR(INDEX(INDIRECT("times"&amp;DN$2),$F47,DU$28)&gt;10,INDEX(INDIRECT(DP47),$E47,DU$28)&lt;=INDEX(INDIRECT(DP47),$E47,$F47)),0,(INDEX(INDIRECT(DP47),$E47,$F47)-INDEX(INDIRECT(DP47),$E47,DU$28))*(10-INDEX(INDIRECT("times"&amp;DN$2),$F47,DU$28))/10)</f>
        <v>0</v>
      </c>
      <c r="DV47" s="47">
        <f ca="1">IF(OR(INDEX(INDIRECT("times"&amp;DN$2),$F47,DV$28)&gt;10,INDEX(INDIRECT(DP47),$E47,DV$28)&lt;=INDEX(INDIRECT(DP47),$E47,$F47)),0,(INDEX(INDIRECT(DP47),$E47,$F47)-INDEX(INDIRECT(DP47),$E47,DV$28))*(10-INDEX(INDIRECT("times"&amp;DN$2),$F47,DV$28))/10)</f>
        <v>0</v>
      </c>
      <c r="DW47" s="47">
        <f ca="1">IF(OR(INDEX(INDIRECT("times"&amp;DN$2),$F47,DW$28)&gt;10,INDEX(INDIRECT(DP47),$E47,DW$28)&lt;=INDEX(INDIRECT(DP47),$E47,$F47)),0,(INDEX(INDIRECT(DP47),$E47,$F47)-INDEX(INDIRECT(DP47),$E47,DW$28))*(10-INDEX(INDIRECT("times"&amp;DN$2),$F47,DW$28))/10)</f>
        <v>0</v>
      </c>
      <c r="DX47" s="47">
        <f ca="1">IF(OR(INDEX(INDIRECT("times"&amp;DN$2),$F47,DX$28)&gt;10,INDEX(INDIRECT(DP47),$E47,DX$28)&lt;=INDEX(INDIRECT(DP47),$E47,$F47)),0,(INDEX(INDIRECT(DP47),$E47,$F47)-INDEX(INDIRECT(DP47),$E47,DX$28))*(10-INDEX(INDIRECT("times"&amp;DN$2),$F47,DX$28))/10)</f>
        <v>0</v>
      </c>
      <c r="DY47" s="47">
        <f ca="1">IF(OR(INDEX(INDIRECT("times"&amp;DN$2),$F47,DY$28)&gt;10,INDEX(INDIRECT(DP47),$E47,DY$28)&lt;=INDEX(INDIRECT(DP47),$E47,$F47)),0,(INDEX(INDIRECT(DP47),$E47,$F47)-INDEX(INDIRECT(DP47),$E47,DY$28))*(10-INDEX(INDIRECT("times"&amp;DN$2),$F47,DY$28))/10)</f>
        <v>0</v>
      </c>
      <c r="DZ47" s="47">
        <f ca="1">IF(OR(INDEX(INDIRECT("times"&amp;DN$2),$F47,DZ$28)&gt;10,INDEX(INDIRECT(DP47),$E47,DZ$28)&lt;=INDEX(INDIRECT(DP47),$E47,$F47)),0,(INDEX(INDIRECT(DP47),$E47,$F47)-INDEX(INDIRECT(DP47),$E47,DZ$28))*(10-INDEX(INDIRECT("times"&amp;DN$2),$F47,DZ$28))/10)</f>
        <v>0</v>
      </c>
      <c r="EA47" s="47">
        <f ca="1">IF(OR(INDEX(INDIRECT("times"&amp;DN$2),$F47,EA$28)&gt;10,INDEX(INDIRECT(DP47),$E47,EA$28)&lt;=INDEX(INDIRECT(DP47),$E47,$F47)),0,(INDEX(INDIRECT(DP47),$E47,$F47)-INDEX(INDIRECT(DP47),$E47,EA$28))*(10-INDEX(INDIRECT("times"&amp;DN$2),$F47,EA$28))/10)</f>
        <v>0</v>
      </c>
      <c r="EB47" s="47">
        <f ca="1">IF(OR(INDEX(INDIRECT("times"&amp;DN$2),$F47,EB$28)&gt;10,INDEX(INDIRECT(DP47),$E47,EB$28)&lt;=INDEX(INDIRECT(DP47),$E47,$F47)),0,(INDEX(INDIRECT(DP47),$E47,$F47)-INDEX(INDIRECT(DP47),$E47,EB$28))*(10-INDEX(INDIRECT("times"&amp;DN$2),$F47,EB$28))/10)</f>
        <v>0</v>
      </c>
      <c r="EC47" s="47">
        <f ca="1">IF(OR(INDEX(INDIRECT("times"&amp;DN$2),$F47,EC$28)&gt;10,INDEX(INDIRECT(DP47),$E47,EC$28)&lt;=INDEX(INDIRECT(DP47),$E47,$F47)),0,(INDEX(INDIRECT(DP47),$E47,$F47)-INDEX(INDIRECT(DP47),$E47,EC$28))*(10-INDEX(INDIRECT("times"&amp;DN$2),$F47,EC$28))/10)</f>
        <v>0</v>
      </c>
      <c r="ED47" s="47">
        <f ca="1">IF(OR(INDEX(INDIRECT("times"&amp;DN$2),$F47,ED$28)&gt;10,INDEX(INDIRECT(DP47),$E47,ED$28)&lt;=INDEX(INDIRECT(DP47),$E47,$F47)),0,(INDEX(INDIRECT(DP47),$E47,$F47)-INDEX(INDIRECT(DP47),$E47,ED$28))*(10-INDEX(INDIRECT("times"&amp;DN$2),$F47,ED$28))/10)</f>
        <v>0</v>
      </c>
      <c r="EE47" s="47">
        <f ca="1">IF(OR(INDEX(INDIRECT("times"&amp;DN$2),$F47,EE$28)&gt;10,INDEX(INDIRECT(DP47),$E47,EE$28)&lt;=INDEX(INDIRECT(DP47),$E47,$F47)),0,(INDEX(INDIRECT(DP47),$E47,$F47)-INDEX(INDIRECT(DP47),$E47,EE$28))*(10-INDEX(INDIRECT("times"&amp;DN$2),$F47,EE$28))/10)</f>
        <v>0</v>
      </c>
      <c r="EF47" s="47">
        <f ca="1">IF(OR(INDEX(INDIRECT("times"&amp;DN$2),$F47,EF$28)&gt;10,INDEX(INDIRECT(DP47),$E47,EF$28)&lt;=INDEX(INDIRECT(DP47),$E47,$F47)),0,(INDEX(INDIRECT(DP47),$E47,$F47)-INDEX(INDIRECT(DP47),$E47,EF$28))*(10-INDEX(INDIRECT("times"&amp;DN$2),$F47,EF$28))/10)</f>
        <v>0</v>
      </c>
      <c r="EG47" s="47">
        <f ca="1">IF(OR(INDEX(INDIRECT("times"&amp;DN$2),$F47,EG$28)&gt;10,INDEX(INDIRECT(DP47),$E47,EG$28)&lt;=INDEX(INDIRECT(DP47),$E47,$F47)),0,(INDEX(INDIRECT(DP47),$E47,$F47)-INDEX(INDIRECT(DP47),$E47,EG$28))*(10-INDEX(INDIRECT("times"&amp;DN$2),$F47,EG$28))/10)</f>
        <v>0</v>
      </c>
      <c r="EH47" s="47">
        <f ca="1">IF(OR(INDEX(INDIRECT("times"&amp;DN$2),$F47,EH$28)&gt;10,INDEX(INDIRECT(DP47),$E47,EH$28)&lt;=INDEX(INDIRECT(DP47),$E47,$F47)),0,(INDEX(INDIRECT(DP47),$E47,$F47)-INDEX(INDIRECT(DP47),$E47,EH$28))*(10-INDEX(INDIRECT("times"&amp;DN$2),$F47,EH$28))/10)</f>
        <v>0</v>
      </c>
      <c r="EI47" s="47">
        <f ca="1">IF(OR(INDEX(INDIRECT("times"&amp;DN$2),$F47,EI$28)&gt;10,INDEX(INDIRECT(DP47),$E47,EI$28)&lt;=INDEX(INDIRECT(DP47),$E47,$F47)),0,(INDEX(INDIRECT(DP47),$E47,$F47)-INDEX(INDIRECT(DP47),$E47,EI$28))*(10-INDEX(INDIRECT("times"&amp;DN$2),$F47,EI$28))/10)</f>
        <v>0</v>
      </c>
      <c r="EJ47" s="47">
        <f ca="1">IF(OR(INDEX(INDIRECT("times"&amp;DN$2),$F47,EJ$28)&gt;10,INDEX(INDIRECT(DP47),$E47,EJ$28)&lt;=INDEX(INDIRECT(DP47),$E47,$F47)),0,(INDEX(INDIRECT(DP47),$E47,$F47)-INDEX(INDIRECT(DP47),$E47,EJ$28))*(10-INDEX(INDIRECT("times"&amp;DN$2),$F47,EJ$28))/10)</f>
        <v>0</v>
      </c>
      <c r="EK47" s="47">
        <f ca="1">IF(OR(INDEX(INDIRECT("times"&amp;DN$2),$F47,EK$28)&gt;10,INDEX(INDIRECT(DP47),$E47,EK$28)&lt;=INDEX(INDIRECT(DP47),$E47,$F47)),0,(INDEX(INDIRECT(DP47),$E47,$F47)-INDEX(INDIRECT(DP47),$E47,EK$28))*(10-INDEX(INDIRECT("times"&amp;DN$2),$F47,EK$28))/10)</f>
        <v>0</v>
      </c>
      <c r="EL47" s="47">
        <f ca="1">IF(OR(INDEX(INDIRECT("times"&amp;DN$2),$F47,EL$28)&gt;10,INDEX(INDIRECT(DP47),$E47,EL$28)&lt;=INDEX(INDIRECT(DP47),$E47,$F47)),0,(INDEX(INDIRECT(DP47),$E47,$F47)-INDEX(INDIRECT(DP47),$E47,EL$28))*(10-INDEX(INDIRECT("times"&amp;DN$2),$F47,EL$28))/10)</f>
        <v>0</v>
      </c>
      <c r="EM47" s="48">
        <f ca="1">IF(OR(INDEX(INDIRECT("times"&amp;DN$2),$F47,EM$28)&gt;10,INDEX(INDIRECT(DP47),$E47,EM$28)&lt;=INDEX(INDIRECT(DP47),$E47,$F47)),0,(INDEX(INDIRECT(DP47),$E47,$F47)-INDEX(INDIRECT(DP47),$E47,EM$28))*(10-INDEX(INDIRECT("times"&amp;DN$2),$F47,EM$28))/10)</f>
        <v>0</v>
      </c>
      <c r="EN47" s="201">
        <v>5</v>
      </c>
      <c r="EP47" s="18" t="s">
        <v>193</v>
      </c>
      <c r="EQ47" s="122">
        <f>EP26</f>
        <v>0</v>
      </c>
      <c r="ER47" s="122" t="str">
        <f>EP27</f>
        <v>lei3564</v>
      </c>
      <c r="ES47" s="210" t="str">
        <f t="shared" si="45"/>
        <v>core0_lei3564</v>
      </c>
      <c r="ET47" s="122">
        <v>1</v>
      </c>
      <c r="EU47" s="33">
        <v>5</v>
      </c>
      <c r="EV47" s="46">
        <f ca="1">IF(OR(INDEX(INDIRECT("times"&amp;EQ$2),$F47,EV$28)&gt;10,INDEX(INDIRECT(ES47),$E47,EV$28)&lt;=INDEX(INDIRECT(ES47),$E47,$F47)),0,(INDEX(INDIRECT(ES47),$E47,$F47)-INDEX(INDIRECT(ES47),$E47,EV$28))*(10-INDEX(INDIRECT("times"&amp;EQ$2),$F47,EV$28))/10)</f>
        <v>0</v>
      </c>
      <c r="EW47" s="47">
        <f ca="1">IF(OR(INDEX(INDIRECT("times"&amp;EQ$2),$F47,EW$28)&gt;10,INDEX(INDIRECT(ES47),$E47,EW$28)&lt;=INDEX(INDIRECT(ES47),$E47,$F47)),0,(INDEX(INDIRECT(ES47),$E47,$F47)-INDEX(INDIRECT(ES47),$E47,EW$28))*(10-INDEX(INDIRECT("times"&amp;EQ$2),$F47,EW$28))/10)</f>
        <v>0</v>
      </c>
      <c r="EX47" s="47">
        <f ca="1">IF(OR(INDEX(INDIRECT("times"&amp;EQ$2),$F47,EX$28)&gt;10,INDEX(INDIRECT(ES47),$E47,EX$28)&lt;=INDEX(INDIRECT(ES47),$E47,$F47)),0,(INDEX(INDIRECT(ES47),$E47,$F47)-INDEX(INDIRECT(ES47),$E47,EX$28))*(10-INDEX(INDIRECT("times"&amp;EQ$2),$F47,EX$28))/10)</f>
        <v>0</v>
      </c>
      <c r="EY47" s="47">
        <f ca="1">IF(OR(INDEX(INDIRECT("times"&amp;EQ$2),$F47,EY$28)&gt;10,INDEX(INDIRECT(ES47),$E47,EY$28)&lt;=INDEX(INDIRECT(ES47),$E47,$F47)),0,(INDEX(INDIRECT(ES47),$E47,$F47)-INDEX(INDIRECT(ES47),$E47,EY$28))*(10-INDEX(INDIRECT("times"&amp;EQ$2),$F47,EY$28))/10)</f>
        <v>0</v>
      </c>
      <c r="EZ47" s="47">
        <f ca="1">IF(OR(INDEX(INDIRECT("times"&amp;EQ$2),$F47,EZ$28)&gt;10,INDEX(INDIRECT(ES47),$E47,EZ$28)&lt;=INDEX(INDIRECT(ES47),$E47,$F47)),0,(INDEX(INDIRECT(ES47),$E47,$F47)-INDEX(INDIRECT(ES47),$E47,EZ$28))*(10-INDEX(INDIRECT("times"&amp;EQ$2),$F47,EZ$28))/10)</f>
        <v>0</v>
      </c>
      <c r="FA47" s="47">
        <f ca="1">IF(OR(INDEX(INDIRECT("times"&amp;EQ$2),$F47,FA$28)&gt;10,INDEX(INDIRECT(ES47),$E47,FA$28)&lt;=INDEX(INDIRECT(ES47),$E47,$F47)),0,(INDEX(INDIRECT(ES47),$E47,$F47)-INDEX(INDIRECT(ES47),$E47,FA$28))*(10-INDEX(INDIRECT("times"&amp;EQ$2),$F47,FA$28))/10)</f>
        <v>0</v>
      </c>
      <c r="FB47" s="47">
        <f ca="1">IF(OR(INDEX(INDIRECT("times"&amp;EQ$2),$F47,FB$28)&gt;10,INDEX(INDIRECT(ES47),$E47,FB$28)&lt;=INDEX(INDIRECT(ES47),$E47,$F47)),0,(INDEX(INDIRECT(ES47),$E47,$F47)-INDEX(INDIRECT(ES47),$E47,FB$28))*(10-INDEX(INDIRECT("times"&amp;EQ$2),$F47,FB$28))/10)</f>
        <v>0</v>
      </c>
      <c r="FC47" s="47">
        <f ca="1">IF(OR(INDEX(INDIRECT("times"&amp;EQ$2),$F47,FC$28)&gt;10,INDEX(INDIRECT(ES47),$E47,FC$28)&lt;=INDEX(INDIRECT(ES47),$E47,$F47)),0,(INDEX(INDIRECT(ES47),$E47,$F47)-INDEX(INDIRECT(ES47),$E47,FC$28))*(10-INDEX(INDIRECT("times"&amp;EQ$2),$F47,FC$28))/10)</f>
        <v>0</v>
      </c>
      <c r="FD47" s="47">
        <f ca="1">IF(OR(INDEX(INDIRECT("times"&amp;EQ$2),$F47,FD$28)&gt;10,INDEX(INDIRECT(ES47),$E47,FD$28)&lt;=INDEX(INDIRECT(ES47),$E47,$F47)),0,(INDEX(INDIRECT(ES47),$E47,$F47)-INDEX(INDIRECT(ES47),$E47,FD$28))*(10-INDEX(INDIRECT("times"&amp;EQ$2),$F47,FD$28))/10)</f>
        <v>0</v>
      </c>
      <c r="FE47" s="47">
        <f ca="1">IF(OR(INDEX(INDIRECT("times"&amp;EQ$2),$F47,FE$28)&gt;10,INDEX(INDIRECT(ES47),$E47,FE$28)&lt;=INDEX(INDIRECT(ES47),$E47,$F47)),0,(INDEX(INDIRECT(ES47),$E47,$F47)-INDEX(INDIRECT(ES47),$E47,FE$28))*(10-INDEX(INDIRECT("times"&amp;EQ$2),$F47,FE$28))/10)</f>
        <v>0</v>
      </c>
      <c r="FF47" s="47">
        <f ca="1">IF(OR(INDEX(INDIRECT("times"&amp;EQ$2),$F47,FF$28)&gt;10,INDEX(INDIRECT(ES47),$E47,FF$28)&lt;=INDEX(INDIRECT(ES47),$E47,$F47)),0,(INDEX(INDIRECT(ES47),$E47,$F47)-INDEX(INDIRECT(ES47),$E47,FF$28))*(10-INDEX(INDIRECT("times"&amp;EQ$2),$F47,FF$28))/10)</f>
        <v>0</v>
      </c>
      <c r="FG47" s="47">
        <f ca="1">IF(OR(INDEX(INDIRECT("times"&amp;EQ$2),$F47,FG$28)&gt;10,INDEX(INDIRECT(ES47),$E47,FG$28)&lt;=INDEX(INDIRECT(ES47),$E47,$F47)),0,(INDEX(INDIRECT(ES47),$E47,$F47)-INDEX(INDIRECT(ES47),$E47,FG$28))*(10-INDEX(INDIRECT("times"&amp;EQ$2),$F47,FG$28))/10)</f>
        <v>0</v>
      </c>
      <c r="FH47" s="47">
        <f ca="1">IF(OR(INDEX(INDIRECT("times"&amp;EQ$2),$F47,FH$28)&gt;10,INDEX(INDIRECT(ES47),$E47,FH$28)&lt;=INDEX(INDIRECT(ES47),$E47,$F47)),0,(INDEX(INDIRECT(ES47),$E47,$F47)-INDEX(INDIRECT(ES47),$E47,FH$28))*(10-INDEX(INDIRECT("times"&amp;EQ$2),$F47,FH$28))/10)</f>
        <v>0</v>
      </c>
      <c r="FI47" s="47">
        <f ca="1">IF(OR(INDEX(INDIRECT("times"&amp;EQ$2),$F47,FI$28)&gt;10,INDEX(INDIRECT(ES47),$E47,FI$28)&lt;=INDEX(INDIRECT(ES47),$E47,$F47)),0,(INDEX(INDIRECT(ES47),$E47,$F47)-INDEX(INDIRECT(ES47),$E47,FI$28))*(10-INDEX(INDIRECT("times"&amp;EQ$2),$F47,FI$28))/10)</f>
        <v>0</v>
      </c>
      <c r="FJ47" s="47">
        <f ca="1">IF(OR(INDEX(INDIRECT("times"&amp;EQ$2),$F47,FJ$28)&gt;10,INDEX(INDIRECT(ES47),$E47,FJ$28)&lt;=INDEX(INDIRECT(ES47),$E47,$F47)),0,(INDEX(INDIRECT(ES47),$E47,$F47)-INDEX(INDIRECT(ES47),$E47,FJ$28))*(10-INDEX(INDIRECT("times"&amp;EQ$2),$F47,FJ$28))/10)</f>
        <v>0</v>
      </c>
      <c r="FK47" s="47">
        <f ca="1">IF(OR(INDEX(INDIRECT("times"&amp;EQ$2),$F47,FK$28)&gt;10,INDEX(INDIRECT(ES47),$E47,FK$28)&lt;=INDEX(INDIRECT(ES47),$E47,$F47)),0,(INDEX(INDIRECT(ES47),$E47,$F47)-INDEX(INDIRECT(ES47),$E47,FK$28))*(10-INDEX(INDIRECT("times"&amp;EQ$2),$F47,FK$28))/10)</f>
        <v>0</v>
      </c>
      <c r="FL47" s="47">
        <f ca="1">IF(OR(INDEX(INDIRECT("times"&amp;EQ$2),$F47,FL$28)&gt;10,INDEX(INDIRECT(ES47),$E47,FL$28)&lt;=INDEX(INDIRECT(ES47),$E47,$F47)),0,(INDEX(INDIRECT(ES47),$E47,$F47)-INDEX(INDIRECT(ES47),$E47,FL$28))*(10-INDEX(INDIRECT("times"&amp;EQ$2),$F47,FL$28))/10)</f>
        <v>0</v>
      </c>
      <c r="FM47" s="47">
        <f ca="1">IF(OR(INDEX(INDIRECT("times"&amp;EQ$2),$F47,FM$28)&gt;10,INDEX(INDIRECT(ES47),$E47,FM$28)&lt;=INDEX(INDIRECT(ES47),$E47,$F47)),0,(INDEX(INDIRECT(ES47),$E47,$F47)-INDEX(INDIRECT(ES47),$E47,FM$28))*(10-INDEX(INDIRECT("times"&amp;EQ$2),$F47,FM$28))/10)</f>
        <v>0</v>
      </c>
      <c r="FN47" s="47">
        <f ca="1">IF(OR(INDEX(INDIRECT("times"&amp;EQ$2),$F47,FN$28)&gt;10,INDEX(INDIRECT(ES47),$E47,FN$28)&lt;=INDEX(INDIRECT(ES47),$E47,$F47)),0,(INDEX(INDIRECT(ES47),$E47,$F47)-INDEX(INDIRECT(ES47),$E47,FN$28))*(10-INDEX(INDIRECT("times"&amp;EQ$2),$F47,FN$28))/10)</f>
        <v>0</v>
      </c>
      <c r="FO47" s="47">
        <f ca="1">IF(OR(INDEX(INDIRECT("times"&amp;EQ$2),$F47,FO$28)&gt;10,INDEX(INDIRECT(ES47),$E47,FO$28)&lt;=INDEX(INDIRECT(ES47),$E47,$F47)),0,(INDEX(INDIRECT(ES47),$E47,$F47)-INDEX(INDIRECT(ES47),$E47,FO$28))*(10-INDEX(INDIRECT("times"&amp;EQ$2),$F47,FO$28))/10)</f>
        <v>0</v>
      </c>
      <c r="FP47" s="48">
        <f ca="1">IF(OR(INDEX(INDIRECT("times"&amp;EQ$2),$F47,FP$28)&gt;10,INDEX(INDIRECT(ES47),$E47,FP$28)&lt;=INDEX(INDIRECT(ES47),$E47,$F47)),0,(INDEX(INDIRECT(ES47),$E47,$F47)-INDEX(INDIRECT(ES47),$E47,FP$28))*(10-INDEX(INDIRECT("times"&amp;EQ$2),$F47,FP$28))/10)</f>
        <v>0</v>
      </c>
      <c r="FQ47" s="201">
        <v>5</v>
      </c>
      <c r="FS47" s="18" t="s">
        <v>193</v>
      </c>
      <c r="FT47" s="122">
        <f>FS26</f>
        <v>0</v>
      </c>
      <c r="FU47" s="122" t="str">
        <f>FS27</f>
        <v>shop65</v>
      </c>
      <c r="FV47" s="210" t="str">
        <f t="shared" si="46"/>
        <v>core0_shop65</v>
      </c>
      <c r="FW47" s="122">
        <v>1</v>
      </c>
      <c r="FX47" s="33">
        <v>5</v>
      </c>
      <c r="FY47" s="46">
        <f ca="1">IF(OR(INDEX(INDIRECT("times"&amp;FT$2),$F47,FY$28)&gt;10,INDEX(INDIRECT(FV47),$E47,FY$28)&lt;=INDEX(INDIRECT(FV47),$E47,$F47)),0,(INDEX(INDIRECT(FV47),$E47,$F47)-INDEX(INDIRECT(FV47),$E47,FY$28))*(10-INDEX(INDIRECT("times"&amp;FT$2),$F47,FY$28))/10)</f>
        <v>0</v>
      </c>
      <c r="FZ47" s="47">
        <f ca="1">IF(OR(INDEX(INDIRECT("times"&amp;FT$2),$F47,FZ$28)&gt;10,INDEX(INDIRECT(FV47),$E47,FZ$28)&lt;=INDEX(INDIRECT(FV47),$E47,$F47)),0,(INDEX(INDIRECT(FV47),$E47,$F47)-INDEX(INDIRECT(FV47),$E47,FZ$28))*(10-INDEX(INDIRECT("times"&amp;FT$2),$F47,FZ$28))/10)</f>
        <v>0</v>
      </c>
      <c r="GA47" s="47">
        <f ca="1">IF(OR(INDEX(INDIRECT("times"&amp;FT$2),$F47,GA$28)&gt;10,INDEX(INDIRECT(FV47),$E47,GA$28)&lt;=INDEX(INDIRECT(FV47),$E47,$F47)),0,(INDEX(INDIRECT(FV47),$E47,$F47)-INDEX(INDIRECT(FV47),$E47,GA$28))*(10-INDEX(INDIRECT("times"&amp;FT$2),$F47,GA$28))/10)</f>
        <v>0</v>
      </c>
      <c r="GB47" s="47">
        <f ca="1">IF(OR(INDEX(INDIRECT("times"&amp;FT$2),$F47,GB$28)&gt;10,INDEX(INDIRECT(FV47),$E47,GB$28)&lt;=INDEX(INDIRECT(FV47),$E47,$F47)),0,(INDEX(INDIRECT(FV47),$E47,$F47)-INDEX(INDIRECT(FV47),$E47,GB$28))*(10-INDEX(INDIRECT("times"&amp;FT$2),$F47,GB$28))/10)</f>
        <v>0</v>
      </c>
      <c r="GC47" s="47">
        <f ca="1">IF(OR(INDEX(INDIRECT("times"&amp;FT$2),$F47,GC$28)&gt;10,INDEX(INDIRECT(FV47),$E47,GC$28)&lt;=INDEX(INDIRECT(FV47),$E47,$F47)),0,(INDEX(INDIRECT(FV47),$E47,$F47)-INDEX(INDIRECT(FV47),$E47,GC$28))*(10-INDEX(INDIRECT("times"&amp;FT$2),$F47,GC$28))/10)</f>
        <v>0</v>
      </c>
      <c r="GD47" s="47">
        <f ca="1">IF(OR(INDEX(INDIRECT("times"&amp;FT$2),$F47,GD$28)&gt;10,INDEX(INDIRECT(FV47),$E47,GD$28)&lt;=INDEX(INDIRECT(FV47),$E47,$F47)),0,(INDEX(INDIRECT(FV47),$E47,$F47)-INDEX(INDIRECT(FV47),$E47,GD$28))*(10-INDEX(INDIRECT("times"&amp;FT$2),$F47,GD$28))/10)</f>
        <v>0</v>
      </c>
      <c r="GE47" s="47">
        <f ca="1">IF(OR(INDEX(INDIRECT("times"&amp;FT$2),$F47,GE$28)&gt;10,INDEX(INDIRECT(FV47),$E47,GE$28)&lt;=INDEX(INDIRECT(FV47),$E47,$F47)),0,(INDEX(INDIRECT(FV47),$E47,$F47)-INDEX(INDIRECT(FV47),$E47,GE$28))*(10-INDEX(INDIRECT("times"&amp;FT$2),$F47,GE$28))/10)</f>
        <v>0</v>
      </c>
      <c r="GF47" s="47">
        <f ca="1">IF(OR(INDEX(INDIRECT("times"&amp;FT$2),$F47,GF$28)&gt;10,INDEX(INDIRECT(FV47),$E47,GF$28)&lt;=INDEX(INDIRECT(FV47),$E47,$F47)),0,(INDEX(INDIRECT(FV47),$E47,$F47)-INDEX(INDIRECT(FV47),$E47,GF$28))*(10-INDEX(INDIRECT("times"&amp;FT$2),$F47,GF$28))/10)</f>
        <v>0</v>
      </c>
      <c r="GG47" s="47">
        <f ca="1">IF(OR(INDEX(INDIRECT("times"&amp;FT$2),$F47,GG$28)&gt;10,INDEX(INDIRECT(FV47),$E47,GG$28)&lt;=INDEX(INDIRECT(FV47),$E47,$F47)),0,(INDEX(INDIRECT(FV47),$E47,$F47)-INDEX(INDIRECT(FV47),$E47,GG$28))*(10-INDEX(INDIRECT("times"&amp;FT$2),$F47,GG$28))/10)</f>
        <v>0</v>
      </c>
      <c r="GH47" s="47">
        <f ca="1">IF(OR(INDEX(INDIRECT("times"&amp;FT$2),$F47,GH$28)&gt;10,INDEX(INDIRECT(FV47),$E47,GH$28)&lt;=INDEX(INDIRECT(FV47),$E47,$F47)),0,(INDEX(INDIRECT(FV47),$E47,$F47)-INDEX(INDIRECT(FV47),$E47,GH$28))*(10-INDEX(INDIRECT("times"&amp;FT$2),$F47,GH$28))/10)</f>
        <v>0</v>
      </c>
      <c r="GI47" s="47">
        <f ca="1">IF(OR(INDEX(INDIRECT("times"&amp;FT$2),$F47,GI$28)&gt;10,INDEX(INDIRECT(FV47),$E47,GI$28)&lt;=INDEX(INDIRECT(FV47),$E47,$F47)),0,(INDEX(INDIRECT(FV47),$E47,$F47)-INDEX(INDIRECT(FV47),$E47,GI$28))*(10-INDEX(INDIRECT("times"&amp;FT$2),$F47,GI$28))/10)</f>
        <v>0</v>
      </c>
      <c r="GJ47" s="47">
        <f ca="1">IF(OR(INDEX(INDIRECT("times"&amp;FT$2),$F47,GJ$28)&gt;10,INDEX(INDIRECT(FV47),$E47,GJ$28)&lt;=INDEX(INDIRECT(FV47),$E47,$F47)),0,(INDEX(INDIRECT(FV47),$E47,$F47)-INDEX(INDIRECT(FV47),$E47,GJ$28))*(10-INDEX(INDIRECT("times"&amp;FT$2),$F47,GJ$28))/10)</f>
        <v>0</v>
      </c>
      <c r="GK47" s="47">
        <f ca="1">IF(OR(INDEX(INDIRECT("times"&amp;FT$2),$F47,GK$28)&gt;10,INDEX(INDIRECT(FV47),$E47,GK$28)&lt;=INDEX(INDIRECT(FV47),$E47,$F47)),0,(INDEX(INDIRECT(FV47),$E47,$F47)-INDEX(INDIRECT(FV47),$E47,GK$28))*(10-INDEX(INDIRECT("times"&amp;FT$2),$F47,GK$28))/10)</f>
        <v>0</v>
      </c>
      <c r="GL47" s="47">
        <f ca="1">IF(OR(INDEX(INDIRECT("times"&amp;FT$2),$F47,GL$28)&gt;10,INDEX(INDIRECT(FV47),$E47,GL$28)&lt;=INDEX(INDIRECT(FV47),$E47,$F47)),0,(INDEX(INDIRECT(FV47),$E47,$F47)-INDEX(INDIRECT(FV47),$E47,GL$28))*(10-INDEX(INDIRECT("times"&amp;FT$2),$F47,GL$28))/10)</f>
        <v>0</v>
      </c>
      <c r="GM47" s="47">
        <f ca="1">IF(OR(INDEX(INDIRECT("times"&amp;FT$2),$F47,GM$28)&gt;10,INDEX(INDIRECT(FV47),$E47,GM$28)&lt;=INDEX(INDIRECT(FV47),$E47,$F47)),0,(INDEX(INDIRECT(FV47),$E47,$F47)-INDEX(INDIRECT(FV47),$E47,GM$28))*(10-INDEX(INDIRECT("times"&amp;FT$2),$F47,GM$28))/10)</f>
        <v>0</v>
      </c>
      <c r="GN47" s="47">
        <f ca="1">IF(OR(INDEX(INDIRECT("times"&amp;FT$2),$F47,GN$28)&gt;10,INDEX(INDIRECT(FV47),$E47,GN$28)&lt;=INDEX(INDIRECT(FV47),$E47,$F47)),0,(INDEX(INDIRECT(FV47),$E47,$F47)-INDEX(INDIRECT(FV47),$E47,GN$28))*(10-INDEX(INDIRECT("times"&amp;FT$2),$F47,GN$28))/10)</f>
        <v>0</v>
      </c>
      <c r="GO47" s="47">
        <f ca="1">IF(OR(INDEX(INDIRECT("times"&amp;FT$2),$F47,GO$28)&gt;10,INDEX(INDIRECT(FV47),$E47,GO$28)&lt;=INDEX(INDIRECT(FV47),$E47,$F47)),0,(INDEX(INDIRECT(FV47),$E47,$F47)-INDEX(INDIRECT(FV47),$E47,GO$28))*(10-INDEX(INDIRECT("times"&amp;FT$2),$F47,GO$28))/10)</f>
        <v>0</v>
      </c>
      <c r="GP47" s="47">
        <f ca="1">IF(OR(INDEX(INDIRECT("times"&amp;FT$2),$F47,GP$28)&gt;10,INDEX(INDIRECT(FV47),$E47,GP$28)&lt;=INDEX(INDIRECT(FV47),$E47,$F47)),0,(INDEX(INDIRECT(FV47),$E47,$F47)-INDEX(INDIRECT(FV47),$E47,GP$28))*(10-INDEX(INDIRECT("times"&amp;FT$2),$F47,GP$28))/10)</f>
        <v>0</v>
      </c>
      <c r="GQ47" s="47">
        <f ca="1">IF(OR(INDEX(INDIRECT("times"&amp;FT$2),$F47,GQ$28)&gt;10,INDEX(INDIRECT(FV47),$E47,GQ$28)&lt;=INDEX(INDIRECT(FV47),$E47,$F47)),0,(INDEX(INDIRECT(FV47),$E47,$F47)-INDEX(INDIRECT(FV47),$E47,GQ$28))*(10-INDEX(INDIRECT("times"&amp;FT$2),$F47,GQ$28))/10)</f>
        <v>0</v>
      </c>
      <c r="GR47" s="47">
        <f ca="1">IF(OR(INDEX(INDIRECT("times"&amp;FT$2),$F47,GR$28)&gt;10,INDEX(INDIRECT(FV47),$E47,GR$28)&lt;=INDEX(INDIRECT(FV47),$E47,$F47)),0,(INDEX(INDIRECT(FV47),$E47,$F47)-INDEX(INDIRECT(FV47),$E47,GR$28))*(10-INDEX(INDIRECT("times"&amp;FT$2),$F47,GR$28))/10)</f>
        <v>0</v>
      </c>
      <c r="GS47" s="48">
        <f ca="1">IF(OR(INDEX(INDIRECT("times"&amp;FT$2),$F47,GS$28)&gt;10,INDEX(INDIRECT(FV47),$E47,GS$28)&lt;=INDEX(INDIRECT(FV47),$E47,$F47)),0,(INDEX(INDIRECT(FV47),$E47,$F47)-INDEX(INDIRECT(FV47),$E47,GS$28))*(10-INDEX(INDIRECT("times"&amp;FT$2),$F47,GS$28))/10)</f>
        <v>0</v>
      </c>
      <c r="GT47" s="201">
        <v>5</v>
      </c>
      <c r="GV47" s="18" t="s">
        <v>193</v>
      </c>
      <c r="GW47" s="122">
        <f>GV26</f>
        <v>0</v>
      </c>
      <c r="GX47" s="122" t="str">
        <f>GV27</f>
        <v>lei65</v>
      </c>
      <c r="GY47" s="210" t="str">
        <f t="shared" si="47"/>
        <v>core0_lei65</v>
      </c>
      <c r="GZ47" s="122">
        <v>1</v>
      </c>
      <c r="HA47" s="33">
        <v>5</v>
      </c>
      <c r="HB47" s="46">
        <f ca="1">IF(OR(INDEX(INDIRECT("times"&amp;GW$2),$F47,HB$28)&gt;10,INDEX(INDIRECT(GY47),$E47,HB$28)&lt;=INDEX(INDIRECT(GY47),$E47,$F47)),0,(INDEX(INDIRECT(GY47),$E47,$F47)-INDEX(INDIRECT(GY47),$E47,HB$28))*(10-INDEX(INDIRECT("times"&amp;GW$2),$F47,HB$28))/10)</f>
        <v>0</v>
      </c>
      <c r="HC47" s="47">
        <f ca="1">IF(OR(INDEX(INDIRECT("times"&amp;GW$2),$F47,HC$28)&gt;10,INDEX(INDIRECT(GY47),$E47,HC$28)&lt;=INDEX(INDIRECT(GY47),$E47,$F47)),0,(INDEX(INDIRECT(GY47),$E47,$F47)-INDEX(INDIRECT(GY47),$E47,HC$28))*(10-INDEX(INDIRECT("times"&amp;GW$2),$F47,HC$28))/10)</f>
        <v>0</v>
      </c>
      <c r="HD47" s="47">
        <f ca="1">IF(OR(INDEX(INDIRECT("times"&amp;GW$2),$F47,HD$28)&gt;10,INDEX(INDIRECT(GY47),$E47,HD$28)&lt;=INDEX(INDIRECT(GY47),$E47,$F47)),0,(INDEX(INDIRECT(GY47),$E47,$F47)-INDEX(INDIRECT(GY47),$E47,HD$28))*(10-INDEX(INDIRECT("times"&amp;GW$2),$F47,HD$28))/10)</f>
        <v>0</v>
      </c>
      <c r="HE47" s="47">
        <f ca="1">IF(OR(INDEX(INDIRECT("times"&amp;GW$2),$F47,HE$28)&gt;10,INDEX(INDIRECT(GY47),$E47,HE$28)&lt;=INDEX(INDIRECT(GY47),$E47,$F47)),0,(INDEX(INDIRECT(GY47),$E47,$F47)-INDEX(INDIRECT(GY47),$E47,HE$28))*(10-INDEX(INDIRECT("times"&amp;GW$2),$F47,HE$28))/10)</f>
        <v>0</v>
      </c>
      <c r="HF47" s="47">
        <f ca="1">IF(OR(INDEX(INDIRECT("times"&amp;GW$2),$F47,HF$28)&gt;10,INDEX(INDIRECT(GY47),$E47,HF$28)&lt;=INDEX(INDIRECT(GY47),$E47,$F47)),0,(INDEX(INDIRECT(GY47),$E47,$F47)-INDEX(INDIRECT(GY47),$E47,HF$28))*(10-INDEX(INDIRECT("times"&amp;GW$2),$F47,HF$28))/10)</f>
        <v>0</v>
      </c>
      <c r="HG47" s="47">
        <f ca="1">IF(OR(INDEX(INDIRECT("times"&amp;GW$2),$F47,HG$28)&gt;10,INDEX(INDIRECT(GY47),$E47,HG$28)&lt;=INDEX(INDIRECT(GY47),$E47,$F47)),0,(INDEX(INDIRECT(GY47),$E47,$F47)-INDEX(INDIRECT(GY47),$E47,HG$28))*(10-INDEX(INDIRECT("times"&amp;GW$2),$F47,HG$28))/10)</f>
        <v>0</v>
      </c>
      <c r="HH47" s="47">
        <f ca="1">IF(OR(INDEX(INDIRECT("times"&amp;GW$2),$F47,HH$28)&gt;10,INDEX(INDIRECT(GY47),$E47,HH$28)&lt;=INDEX(INDIRECT(GY47),$E47,$F47)),0,(INDEX(INDIRECT(GY47),$E47,$F47)-INDEX(INDIRECT(GY47),$E47,HH$28))*(10-INDEX(INDIRECT("times"&amp;GW$2),$F47,HH$28))/10)</f>
        <v>0</v>
      </c>
      <c r="HI47" s="47">
        <f ca="1">IF(OR(INDEX(INDIRECT("times"&amp;GW$2),$F47,HI$28)&gt;10,INDEX(INDIRECT(GY47),$E47,HI$28)&lt;=INDEX(INDIRECT(GY47),$E47,$F47)),0,(INDEX(INDIRECT(GY47),$E47,$F47)-INDEX(INDIRECT(GY47),$E47,HI$28))*(10-INDEX(INDIRECT("times"&amp;GW$2),$F47,HI$28))/10)</f>
        <v>0</v>
      </c>
      <c r="HJ47" s="47">
        <f ca="1">IF(OR(INDEX(INDIRECT("times"&amp;GW$2),$F47,HJ$28)&gt;10,INDEX(INDIRECT(GY47),$E47,HJ$28)&lt;=INDEX(INDIRECT(GY47),$E47,$F47)),0,(INDEX(INDIRECT(GY47),$E47,$F47)-INDEX(INDIRECT(GY47),$E47,HJ$28))*(10-INDEX(INDIRECT("times"&amp;GW$2),$F47,HJ$28))/10)</f>
        <v>0</v>
      </c>
      <c r="HK47" s="47">
        <f ca="1">IF(OR(INDEX(INDIRECT("times"&amp;GW$2),$F47,HK$28)&gt;10,INDEX(INDIRECT(GY47),$E47,HK$28)&lt;=INDEX(INDIRECT(GY47),$E47,$F47)),0,(INDEX(INDIRECT(GY47),$E47,$F47)-INDEX(INDIRECT(GY47),$E47,HK$28))*(10-INDEX(INDIRECT("times"&amp;GW$2),$F47,HK$28))/10)</f>
        <v>0</v>
      </c>
      <c r="HL47" s="47">
        <f ca="1">IF(OR(INDEX(INDIRECT("times"&amp;GW$2),$F47,HL$28)&gt;10,INDEX(INDIRECT(GY47),$E47,HL$28)&lt;=INDEX(INDIRECT(GY47),$E47,$F47)),0,(INDEX(INDIRECT(GY47),$E47,$F47)-INDEX(INDIRECT(GY47),$E47,HL$28))*(10-INDEX(INDIRECT("times"&amp;GW$2),$F47,HL$28))/10)</f>
        <v>0</v>
      </c>
      <c r="HM47" s="47">
        <f ca="1">IF(OR(INDEX(INDIRECT("times"&amp;GW$2),$F47,HM$28)&gt;10,INDEX(INDIRECT(GY47),$E47,HM$28)&lt;=INDEX(INDIRECT(GY47),$E47,$F47)),0,(INDEX(INDIRECT(GY47),$E47,$F47)-INDEX(INDIRECT(GY47),$E47,HM$28))*(10-INDEX(INDIRECT("times"&amp;GW$2),$F47,HM$28))/10)</f>
        <v>0</v>
      </c>
      <c r="HN47" s="47">
        <f ca="1">IF(OR(INDEX(INDIRECT("times"&amp;GW$2),$F47,HN$28)&gt;10,INDEX(INDIRECT(GY47),$E47,HN$28)&lt;=INDEX(INDIRECT(GY47),$E47,$F47)),0,(INDEX(INDIRECT(GY47),$E47,$F47)-INDEX(INDIRECT(GY47),$E47,HN$28))*(10-INDEX(INDIRECT("times"&amp;GW$2),$F47,HN$28))/10)</f>
        <v>0</v>
      </c>
      <c r="HO47" s="47">
        <f ca="1">IF(OR(INDEX(INDIRECT("times"&amp;GW$2),$F47,HO$28)&gt;10,INDEX(INDIRECT(GY47),$E47,HO$28)&lt;=INDEX(INDIRECT(GY47),$E47,$F47)),0,(INDEX(INDIRECT(GY47),$E47,$F47)-INDEX(INDIRECT(GY47),$E47,HO$28))*(10-INDEX(INDIRECT("times"&amp;GW$2),$F47,HO$28))/10)</f>
        <v>0</v>
      </c>
      <c r="HP47" s="47">
        <f ca="1">IF(OR(INDEX(INDIRECT("times"&amp;GW$2),$F47,HP$28)&gt;10,INDEX(INDIRECT(GY47),$E47,HP$28)&lt;=INDEX(INDIRECT(GY47),$E47,$F47)),0,(INDEX(INDIRECT(GY47),$E47,$F47)-INDEX(INDIRECT(GY47),$E47,HP$28))*(10-INDEX(INDIRECT("times"&amp;GW$2),$F47,HP$28))/10)</f>
        <v>0</v>
      </c>
      <c r="HQ47" s="47">
        <f ca="1">IF(OR(INDEX(INDIRECT("times"&amp;GW$2),$F47,HQ$28)&gt;10,INDEX(INDIRECT(GY47),$E47,HQ$28)&lt;=INDEX(INDIRECT(GY47),$E47,$F47)),0,(INDEX(INDIRECT(GY47),$E47,$F47)-INDEX(INDIRECT(GY47),$E47,HQ$28))*(10-INDEX(INDIRECT("times"&amp;GW$2),$F47,HQ$28))/10)</f>
        <v>0</v>
      </c>
      <c r="HR47" s="47">
        <f ca="1">IF(OR(INDEX(INDIRECT("times"&amp;GW$2),$F47,HR$28)&gt;10,INDEX(INDIRECT(GY47),$E47,HR$28)&lt;=INDEX(INDIRECT(GY47),$E47,$F47)),0,(INDEX(INDIRECT(GY47),$E47,$F47)-INDEX(INDIRECT(GY47),$E47,HR$28))*(10-INDEX(INDIRECT("times"&amp;GW$2),$F47,HR$28))/10)</f>
        <v>0</v>
      </c>
      <c r="HS47" s="47">
        <f ca="1">IF(OR(INDEX(INDIRECT("times"&amp;GW$2),$F47,HS$28)&gt;10,INDEX(INDIRECT(GY47),$E47,HS$28)&lt;=INDEX(INDIRECT(GY47),$E47,$F47)),0,(INDEX(INDIRECT(GY47),$E47,$F47)-INDEX(INDIRECT(GY47),$E47,HS$28))*(10-INDEX(INDIRECT("times"&amp;GW$2),$F47,HS$28))/10)</f>
        <v>0</v>
      </c>
      <c r="HT47" s="47">
        <f ca="1">IF(OR(INDEX(INDIRECT("times"&amp;GW$2),$F47,HT$28)&gt;10,INDEX(INDIRECT(GY47),$E47,HT$28)&lt;=INDEX(INDIRECT(GY47),$E47,$F47)),0,(INDEX(INDIRECT(GY47),$E47,$F47)-INDEX(INDIRECT(GY47),$E47,HT$28))*(10-INDEX(INDIRECT("times"&amp;GW$2),$F47,HT$28))/10)</f>
        <v>0</v>
      </c>
      <c r="HU47" s="47">
        <f ca="1">IF(OR(INDEX(INDIRECT("times"&amp;GW$2),$F47,HU$28)&gt;10,INDEX(INDIRECT(GY47),$E47,HU$28)&lt;=INDEX(INDIRECT(GY47),$E47,$F47)),0,(INDEX(INDIRECT(GY47),$E47,$F47)-INDEX(INDIRECT(GY47),$E47,HU$28))*(10-INDEX(INDIRECT("times"&amp;GW$2),$F47,HU$28))/10)</f>
        <v>0</v>
      </c>
      <c r="HV47" s="48">
        <f ca="1">IF(OR(INDEX(INDIRECT("times"&amp;GW$2),$F47,HV$28)&gt;10,INDEX(INDIRECT(GY47),$E47,HV$28)&lt;=INDEX(INDIRECT(GY47),$E47,$F47)),0,(INDEX(INDIRECT(GY47),$E47,$F47)-INDEX(INDIRECT(GY47),$E47,HV$28))*(10-INDEX(INDIRECT("times"&amp;GW$2),$F47,HV$28))/10)</f>
        <v>0</v>
      </c>
      <c r="HW47" s="201">
        <v>5</v>
      </c>
    </row>
    <row r="48" spans="1:231" ht="15">
      <c r="A48" s="18" t="s">
        <v>194</v>
      </c>
      <c r="B48" s="122">
        <f>A26</f>
        <v>0</v>
      </c>
      <c r="C48" s="122" t="str">
        <f>A27</f>
        <v>work1834</v>
      </c>
      <c r="D48" s="210" t="str">
        <f t="shared" si="40"/>
        <v>core0_work1834</v>
      </c>
      <c r="E48" s="122">
        <v>1</v>
      </c>
      <c r="F48" s="33">
        <v>6</v>
      </c>
      <c r="G48" s="46">
        <f ca="1">IF(OR(INDEX(INDIRECT("times"&amp;B$2),$F48,G$28)&gt;10,INDEX(INDIRECT(D48),$E48,G$28)&lt;=INDEX(INDIRECT(D48),$E48,$F48)),0,(INDEX(INDIRECT(D48),$E48,$F48)-INDEX(INDIRECT(D48),$E48,G$28))*(10-INDEX(INDIRECT("times"&amp;B$2),$F48,G$28))/10)</f>
        <v>0</v>
      </c>
      <c r="H48" s="47">
        <f ca="1">IF(OR(INDEX(INDIRECT("times"&amp;B$2),$F48,H$28)&gt;10,INDEX(INDIRECT(D48),$E48,H$28)&lt;=INDEX(INDIRECT(D48),$E48,$F48)),0,(INDEX(INDIRECT(D48),$E48,$F48)-INDEX(INDIRECT(D48),$E48,H$28))*(10-INDEX(INDIRECT("times"&amp;B$2),$F48,H$28))/10)</f>
        <v>0</v>
      </c>
      <c r="I48" s="47">
        <f ca="1">IF(OR(INDEX(INDIRECT("times"&amp;B$2),$F48,I$28)&gt;10,INDEX(INDIRECT(D48),$E48,I$28)&lt;=INDEX(INDIRECT(D48),$E48,$F48)),0,(INDEX(INDIRECT(D48),$E48,$F48)-INDEX(INDIRECT(D48),$E48,I$28))*(10-INDEX(INDIRECT("times"&amp;B$2),$F48,I$28))/10)</f>
        <v>0</v>
      </c>
      <c r="J48" s="47">
        <f ca="1">IF(OR(INDEX(INDIRECT("times"&amp;B$2),$F48,J$28)&gt;10,INDEX(INDIRECT(D48),$E48,J$28)&lt;=INDEX(INDIRECT(D48),$E48,$F48)),0,(INDEX(INDIRECT(D48),$E48,$F48)-INDEX(INDIRECT(D48),$E48,J$28))*(10-INDEX(INDIRECT("times"&amp;B$2),$F48,J$28))/10)</f>
        <v>0</v>
      </c>
      <c r="K48" s="47">
        <f ca="1">IF(OR(INDEX(INDIRECT("times"&amp;B$2),$F48,K$28)&gt;10,INDEX(INDIRECT(D48),$E48,K$28)&lt;=INDEX(INDIRECT(D48),$E48,$F48)),0,(INDEX(INDIRECT(D48),$E48,$F48)-INDEX(INDIRECT(D48),$E48,K$28))*(10-INDEX(INDIRECT("times"&amp;B$2),$F48,K$28))/10)</f>
        <v>0</v>
      </c>
      <c r="L48" s="47">
        <f ca="1">IF(OR(INDEX(INDIRECT("times"&amp;B$2),$F48,L$28)&gt;10,INDEX(INDIRECT(D48),$E48,L$28)&lt;=INDEX(INDIRECT(D48),$E48,$F48)),0,(INDEX(INDIRECT(D48),$E48,$F48)-INDEX(INDIRECT(D48),$E48,L$28))*(10-INDEX(INDIRECT("times"&amp;B$2),$F48,L$28))/10)</f>
        <v>0</v>
      </c>
      <c r="M48" s="47">
        <f ca="1">IF(OR(INDEX(INDIRECT("times"&amp;B$2),$F48,M$28)&gt;10,INDEX(INDIRECT(D48),$E48,M$28)&lt;=INDEX(INDIRECT(D48),$E48,$F48)),0,(INDEX(INDIRECT(D48),$E48,$F48)-INDEX(INDIRECT(D48),$E48,M$28))*(10-INDEX(INDIRECT("times"&amp;B$2),$F48,M$28))/10)</f>
        <v>0</v>
      </c>
      <c r="N48" s="47">
        <f ca="1">IF(OR(INDEX(INDIRECT("times"&amp;B$2),$F48,N$28)&gt;10,INDEX(INDIRECT(D48),$E48,N$28)&lt;=INDEX(INDIRECT(D48),$E48,$F48)),0,(INDEX(INDIRECT(D48),$E48,$F48)-INDEX(INDIRECT(D48),$E48,N$28))*(10-INDEX(INDIRECT("times"&amp;B$2),$F48,N$28))/10)</f>
        <v>0</v>
      </c>
      <c r="O48" s="47">
        <f ca="1">IF(OR(INDEX(INDIRECT("times"&amp;B$2),$F48,O$28)&gt;10,INDEX(INDIRECT(D48),$E48,O$28)&lt;=INDEX(INDIRECT(D48),$E48,$F48)),0,(INDEX(INDIRECT(D48),$E48,$F48)-INDEX(INDIRECT(D48),$E48,O$28))*(10-INDEX(INDIRECT("times"&amp;B$2),$F48,O$28))/10)</f>
        <v>0</v>
      </c>
      <c r="P48" s="47">
        <f ca="1">IF(OR(INDEX(INDIRECT("times"&amp;B$2),$F48,P$28)&gt;10,INDEX(INDIRECT(D48),$E48,P$28)&lt;=INDEX(INDIRECT(D48),$E48,$F48)),0,(INDEX(INDIRECT(D48),$E48,$F48)-INDEX(INDIRECT(D48),$E48,P$28))*(10-INDEX(INDIRECT("times"&amp;B$2),$F48,P$28))/10)</f>
        <v>0</v>
      </c>
      <c r="Q48" s="47">
        <f ca="1">IF(OR(INDEX(INDIRECT("times"&amp;B$2),$F48,Q$28)&gt;10,INDEX(INDIRECT(D48),$E48,Q$28)&lt;=INDEX(INDIRECT(D48),$E48,$F48)),0,(INDEX(INDIRECT(D48),$E48,$F48)-INDEX(INDIRECT(D48),$E48,Q$28))*(10-INDEX(INDIRECT("times"&amp;B$2),$F48,Q$28))/10)</f>
        <v>0</v>
      </c>
      <c r="R48" s="47">
        <f ca="1">IF(OR(INDEX(INDIRECT("times"&amp;B$2),$F48,R$28)&gt;10,INDEX(INDIRECT(D48),$E48,R$28)&lt;=INDEX(INDIRECT(D48),$E48,$F48)),0,(INDEX(INDIRECT(D48),$E48,$F48)-INDEX(INDIRECT(D48),$E48,R$28))*(10-INDEX(INDIRECT("times"&amp;B$2),$F48,R$28))/10)</f>
        <v>0</v>
      </c>
      <c r="S48" s="47">
        <f ca="1">IF(OR(INDEX(INDIRECT("times"&amp;B$2),$F48,S$28)&gt;10,INDEX(INDIRECT(D48),$E48,S$28)&lt;=INDEX(INDIRECT(D48),$E48,$F48)),0,(INDEX(INDIRECT(D48),$E48,$F48)-INDEX(INDIRECT(D48),$E48,S$28))*(10-INDEX(INDIRECT("times"&amp;B$2),$F48,S$28))/10)</f>
        <v>0</v>
      </c>
      <c r="T48" s="47">
        <f ca="1">IF(OR(INDEX(INDIRECT("times"&amp;B$2),$F48,T$28)&gt;10,INDEX(INDIRECT(D48),$E48,T$28)&lt;=INDEX(INDIRECT(D48),$E48,$F48)),0,(INDEX(INDIRECT(D48),$E48,$F48)-INDEX(INDIRECT(D48),$E48,T$28))*(10-INDEX(INDIRECT("times"&amp;B$2),$F48,T$28))/10)</f>
        <v>0</v>
      </c>
      <c r="U48" s="47">
        <f ca="1">IF(OR(INDEX(INDIRECT("times"&amp;B$2),$F48,U$28)&gt;10,INDEX(INDIRECT(D48),$E48,U$28)&lt;=INDEX(INDIRECT(D48),$E48,$F48)),0,(INDEX(INDIRECT(D48),$E48,$F48)-INDEX(INDIRECT(D48),$E48,U$28))*(10-INDEX(INDIRECT("times"&amp;B$2),$F48,U$28))/10)</f>
        <v>0</v>
      </c>
      <c r="V48" s="47">
        <f ca="1">IF(OR(INDEX(INDIRECT("times"&amp;B$2),$F48,V$28)&gt;10,INDEX(INDIRECT(D48),$E48,V$28)&lt;=INDEX(INDIRECT(D48),$E48,$F48)),0,(INDEX(INDIRECT(D48),$E48,$F48)-INDEX(INDIRECT(D48),$E48,V$28))*(10-INDEX(INDIRECT("times"&amp;B$2),$F48,V$28))/10)</f>
        <v>0</v>
      </c>
      <c r="W48" s="47">
        <f ca="1">IF(OR(INDEX(INDIRECT("times"&amp;B$2),$F48,W$28)&gt;10,INDEX(INDIRECT(D48),$E48,W$28)&lt;=INDEX(INDIRECT(D48),$E48,$F48)),0,(INDEX(INDIRECT(D48),$E48,$F48)-INDEX(INDIRECT(D48),$E48,W$28))*(10-INDEX(INDIRECT("times"&amp;B$2),$F48,W$28))/10)</f>
        <v>0</v>
      </c>
      <c r="X48" s="47">
        <f ca="1">IF(OR(INDEX(INDIRECT("times"&amp;B$2),$F48,X$28)&gt;10,INDEX(INDIRECT(D48),$E48,X$28)&lt;=INDEX(INDIRECT(D48),$E48,$F48)),0,(INDEX(INDIRECT(D48),$E48,$F48)-INDEX(INDIRECT(D48),$E48,X$28))*(10-INDEX(INDIRECT("times"&amp;B$2),$F48,X$28))/10)</f>
        <v>0</v>
      </c>
      <c r="Y48" s="47">
        <f ca="1">IF(OR(INDEX(INDIRECT("times"&amp;B$2),$F48,Y$28)&gt;10,INDEX(INDIRECT(D48),$E48,Y$28)&lt;=INDEX(INDIRECT(D48),$E48,$F48)),0,(INDEX(INDIRECT(D48),$E48,$F48)-INDEX(INDIRECT(D48),$E48,Y$28))*(10-INDEX(INDIRECT("times"&amp;B$2),$F48,Y$28))/10)</f>
        <v>0</v>
      </c>
      <c r="Z48" s="47">
        <f ca="1">IF(OR(INDEX(INDIRECT("times"&amp;B$2),$F48,Z$28)&gt;10,INDEX(INDIRECT(D48),$E48,Z$28)&lt;=INDEX(INDIRECT(D48),$E48,$F48)),0,(INDEX(INDIRECT(D48),$E48,$F48)-INDEX(INDIRECT(D48),$E48,Z$28))*(10-INDEX(INDIRECT("times"&amp;B$2),$F48,Z$28))/10)</f>
        <v>0</v>
      </c>
      <c r="AA48" s="48">
        <f ca="1">IF(OR(INDEX(INDIRECT("times"&amp;B$2),$F48,AA$28)&gt;10,INDEX(INDIRECT(D48),$E48,AA$28)&lt;=INDEX(INDIRECT(D48),$E48,$F48)),0,(INDEX(INDIRECT(D48),$E48,$F48)-INDEX(INDIRECT(D48),$E48,AA$28))*(10-INDEX(INDIRECT("times"&amp;B$2),$F48,AA$28))/10)</f>
        <v>0</v>
      </c>
      <c r="AB48" s="201">
        <v>6</v>
      </c>
      <c r="AD48" s="18" t="s">
        <v>194</v>
      </c>
      <c r="AE48" s="122">
        <f>AD26</f>
        <v>0</v>
      </c>
      <c r="AF48" s="122" t="str">
        <f>AD27</f>
        <v>shop1834</v>
      </c>
      <c r="AG48" s="210" t="str">
        <f t="shared" si="41"/>
        <v>core0_shop1834</v>
      </c>
      <c r="AH48" s="122">
        <v>1</v>
      </c>
      <c r="AI48" s="33">
        <v>6</v>
      </c>
      <c r="AJ48" s="46">
        <f ca="1">IF(OR(INDEX(INDIRECT("times"&amp;AE$2),$F48,AJ$28)&gt;10,INDEX(INDIRECT(AG48),$E48,AJ$28)&lt;=INDEX(INDIRECT(AG48),$E48,$F48)),0,(INDEX(INDIRECT(AG48),$E48,$F48)-INDEX(INDIRECT(AG48),$E48,AJ$28))*(10-INDEX(INDIRECT("times"&amp;AE$2),$F48,AJ$28))/10)</f>
        <v>0</v>
      </c>
      <c r="AK48" s="47">
        <f ca="1">IF(OR(INDEX(INDIRECT("times"&amp;AE$2),$F48,AK$28)&gt;10,INDEX(INDIRECT(AG48),$E48,AK$28)&lt;=INDEX(INDIRECT(AG48),$E48,$F48)),0,(INDEX(INDIRECT(AG48),$E48,$F48)-INDEX(INDIRECT(AG48),$E48,AK$28))*(10-INDEX(INDIRECT("times"&amp;AE$2),$F48,AK$28))/10)</f>
        <v>0</v>
      </c>
      <c r="AL48" s="47">
        <f ca="1">IF(OR(INDEX(INDIRECT("times"&amp;AE$2),$F48,AL$28)&gt;10,INDEX(INDIRECT(AG48),$E48,AL$28)&lt;=INDEX(INDIRECT(AG48),$E48,$F48)),0,(INDEX(INDIRECT(AG48),$E48,$F48)-INDEX(INDIRECT(AG48),$E48,AL$28))*(10-INDEX(INDIRECT("times"&amp;AE$2),$F48,AL$28))/10)</f>
        <v>0</v>
      </c>
      <c r="AM48" s="47">
        <f ca="1">IF(OR(INDEX(INDIRECT("times"&amp;AE$2),$F48,AM$28)&gt;10,INDEX(INDIRECT(AG48),$E48,AM$28)&lt;=INDEX(INDIRECT(AG48),$E48,$F48)),0,(INDEX(INDIRECT(AG48),$E48,$F48)-INDEX(INDIRECT(AG48),$E48,AM$28))*(10-INDEX(INDIRECT("times"&amp;AE$2),$F48,AM$28))/10)</f>
        <v>0</v>
      </c>
      <c r="AN48" s="47">
        <f ca="1">IF(OR(INDEX(INDIRECT("times"&amp;AE$2),$F48,AN$28)&gt;10,INDEX(INDIRECT(AG48),$E48,AN$28)&lt;=INDEX(INDIRECT(AG48),$E48,$F48)),0,(INDEX(INDIRECT(AG48),$E48,$F48)-INDEX(INDIRECT(AG48),$E48,AN$28))*(10-INDEX(INDIRECT("times"&amp;AE$2),$F48,AN$28))/10)</f>
        <v>0</v>
      </c>
      <c r="AO48" s="47">
        <f ca="1">IF(OR(INDEX(INDIRECT("times"&amp;AE$2),$F48,AO$28)&gt;10,INDEX(INDIRECT(AG48),$E48,AO$28)&lt;=INDEX(INDIRECT(AG48),$E48,$F48)),0,(INDEX(INDIRECT(AG48),$E48,$F48)-INDEX(INDIRECT(AG48),$E48,AO$28))*(10-INDEX(INDIRECT("times"&amp;AE$2),$F48,AO$28))/10)</f>
        <v>0</v>
      </c>
      <c r="AP48" s="47">
        <f ca="1">IF(OR(INDEX(INDIRECT("times"&amp;AE$2),$F48,AP$28)&gt;10,INDEX(INDIRECT(AG48),$E48,AP$28)&lt;=INDEX(INDIRECT(AG48),$E48,$F48)),0,(INDEX(INDIRECT(AG48),$E48,$F48)-INDEX(INDIRECT(AG48),$E48,AP$28))*(10-INDEX(INDIRECT("times"&amp;AE$2),$F48,AP$28))/10)</f>
        <v>0</v>
      </c>
      <c r="AQ48" s="47">
        <f ca="1">IF(OR(INDEX(INDIRECT("times"&amp;AE$2),$F48,AQ$28)&gt;10,INDEX(INDIRECT(AG48),$E48,AQ$28)&lt;=INDEX(INDIRECT(AG48),$E48,$F48)),0,(INDEX(INDIRECT(AG48),$E48,$F48)-INDEX(INDIRECT(AG48),$E48,AQ$28))*(10-INDEX(INDIRECT("times"&amp;AE$2),$F48,AQ$28))/10)</f>
        <v>0</v>
      </c>
      <c r="AR48" s="47">
        <f ca="1">IF(OR(INDEX(INDIRECT("times"&amp;AE$2),$F48,AR$28)&gt;10,INDEX(INDIRECT(AG48),$E48,AR$28)&lt;=INDEX(INDIRECT(AG48),$E48,$F48)),0,(INDEX(INDIRECT(AG48),$E48,$F48)-INDEX(INDIRECT(AG48),$E48,AR$28))*(10-INDEX(INDIRECT("times"&amp;AE$2),$F48,AR$28))/10)</f>
        <v>0</v>
      </c>
      <c r="AS48" s="47">
        <f ca="1">IF(OR(INDEX(INDIRECT("times"&amp;AE$2),$F48,AS$28)&gt;10,INDEX(INDIRECT(AG48),$E48,AS$28)&lt;=INDEX(INDIRECT(AG48),$E48,$F48)),0,(INDEX(INDIRECT(AG48),$E48,$F48)-INDEX(INDIRECT(AG48),$E48,AS$28))*(10-INDEX(INDIRECT("times"&amp;AE$2),$F48,AS$28))/10)</f>
        <v>0</v>
      </c>
      <c r="AT48" s="47">
        <f ca="1">IF(OR(INDEX(INDIRECT("times"&amp;AE$2),$F48,AT$28)&gt;10,INDEX(INDIRECT(AG48),$E48,AT$28)&lt;=INDEX(INDIRECT(AG48),$E48,$F48)),0,(INDEX(INDIRECT(AG48),$E48,$F48)-INDEX(INDIRECT(AG48),$E48,AT$28))*(10-INDEX(INDIRECT("times"&amp;AE$2),$F48,AT$28))/10)</f>
        <v>0</v>
      </c>
      <c r="AU48" s="47">
        <f ca="1">IF(OR(INDEX(INDIRECT("times"&amp;AE$2),$F48,AU$28)&gt;10,INDEX(INDIRECT(AG48),$E48,AU$28)&lt;=INDEX(INDIRECT(AG48),$E48,$F48)),0,(INDEX(INDIRECT(AG48),$E48,$F48)-INDEX(INDIRECT(AG48),$E48,AU$28))*(10-INDEX(INDIRECT("times"&amp;AE$2),$F48,AU$28))/10)</f>
        <v>0</v>
      </c>
      <c r="AV48" s="47">
        <f ca="1">IF(OR(INDEX(INDIRECT("times"&amp;AE$2),$F48,AV$28)&gt;10,INDEX(INDIRECT(AG48),$E48,AV$28)&lt;=INDEX(INDIRECT(AG48),$E48,$F48)),0,(INDEX(INDIRECT(AG48),$E48,$F48)-INDEX(INDIRECT(AG48),$E48,AV$28))*(10-INDEX(INDIRECT("times"&amp;AE$2),$F48,AV$28))/10)</f>
        <v>0</v>
      </c>
      <c r="AW48" s="47">
        <f ca="1">IF(OR(INDEX(INDIRECT("times"&amp;AE$2),$F48,AW$28)&gt;10,INDEX(INDIRECT(AG48),$E48,AW$28)&lt;=INDEX(INDIRECT(AG48),$E48,$F48)),0,(INDEX(INDIRECT(AG48),$E48,$F48)-INDEX(INDIRECT(AG48),$E48,AW$28))*(10-INDEX(INDIRECT("times"&amp;AE$2),$F48,AW$28))/10)</f>
        <v>0</v>
      </c>
      <c r="AX48" s="47">
        <f ca="1">IF(OR(INDEX(INDIRECT("times"&amp;AE$2),$F48,AX$28)&gt;10,INDEX(INDIRECT(AG48),$E48,AX$28)&lt;=INDEX(INDIRECT(AG48),$E48,$F48)),0,(INDEX(INDIRECT(AG48),$E48,$F48)-INDEX(INDIRECT(AG48),$E48,AX$28))*(10-INDEX(INDIRECT("times"&amp;AE$2),$F48,AX$28))/10)</f>
        <v>0</v>
      </c>
      <c r="AY48" s="47">
        <f ca="1">IF(OR(INDEX(INDIRECT("times"&amp;AE$2),$F48,AY$28)&gt;10,INDEX(INDIRECT(AG48),$E48,AY$28)&lt;=INDEX(INDIRECT(AG48),$E48,$F48)),0,(INDEX(INDIRECT(AG48),$E48,$F48)-INDEX(INDIRECT(AG48),$E48,AY$28))*(10-INDEX(INDIRECT("times"&amp;AE$2),$F48,AY$28))/10)</f>
        <v>0</v>
      </c>
      <c r="AZ48" s="47">
        <f ca="1">IF(OR(INDEX(INDIRECT("times"&amp;AE$2),$F48,AZ$28)&gt;10,INDEX(INDIRECT(AG48),$E48,AZ$28)&lt;=INDEX(INDIRECT(AG48),$E48,$F48)),0,(INDEX(INDIRECT(AG48),$E48,$F48)-INDEX(INDIRECT(AG48),$E48,AZ$28))*(10-INDEX(INDIRECT("times"&amp;AE$2),$F48,AZ$28))/10)</f>
        <v>0</v>
      </c>
      <c r="BA48" s="47">
        <f ca="1">IF(OR(INDEX(INDIRECT("times"&amp;AE$2),$F48,BA$28)&gt;10,INDEX(INDIRECT(AG48),$E48,BA$28)&lt;=INDEX(INDIRECT(AG48),$E48,$F48)),0,(INDEX(INDIRECT(AG48),$E48,$F48)-INDEX(INDIRECT(AG48),$E48,BA$28))*(10-INDEX(INDIRECT("times"&amp;AE$2),$F48,BA$28))/10)</f>
        <v>0</v>
      </c>
      <c r="BB48" s="47">
        <f ca="1">IF(OR(INDEX(INDIRECT("times"&amp;AE$2),$F48,BB$28)&gt;10,INDEX(INDIRECT(AG48),$E48,BB$28)&lt;=INDEX(INDIRECT(AG48),$E48,$F48)),0,(INDEX(INDIRECT(AG48),$E48,$F48)-INDEX(INDIRECT(AG48),$E48,BB$28))*(10-INDEX(INDIRECT("times"&amp;AE$2),$F48,BB$28))/10)</f>
        <v>0</v>
      </c>
      <c r="BC48" s="47">
        <f ca="1">IF(OR(INDEX(INDIRECT("times"&amp;AE$2),$F48,BC$28)&gt;10,INDEX(INDIRECT(AG48),$E48,BC$28)&lt;=INDEX(INDIRECT(AG48),$E48,$F48)),0,(INDEX(INDIRECT(AG48),$E48,$F48)-INDEX(INDIRECT(AG48),$E48,BC$28))*(10-INDEX(INDIRECT("times"&amp;AE$2),$F48,BC$28))/10)</f>
        <v>0</v>
      </c>
      <c r="BD48" s="48">
        <f ca="1">IF(OR(INDEX(INDIRECT("times"&amp;AE$2),$F48,BD$28)&gt;10,INDEX(INDIRECT(AG48),$E48,BD$28)&lt;=INDEX(INDIRECT(AG48),$E48,$F48)),0,(INDEX(INDIRECT(AG48),$E48,$F48)-INDEX(INDIRECT(AG48),$E48,BD$28))*(10-INDEX(INDIRECT("times"&amp;AE$2),$F48,BD$28))/10)</f>
        <v>0</v>
      </c>
      <c r="BE48" s="201">
        <v>6</v>
      </c>
      <c r="BG48" s="18" t="s">
        <v>194</v>
      </c>
      <c r="BH48" s="122">
        <f>BG26</f>
        <v>0</v>
      </c>
      <c r="BI48" s="122" t="str">
        <f>BG27</f>
        <v>lei1834</v>
      </c>
      <c r="BJ48" s="210" t="str">
        <f t="shared" si="42"/>
        <v>core0_lei1834</v>
      </c>
      <c r="BK48" s="122">
        <v>1</v>
      </c>
      <c r="BL48" s="33">
        <v>6</v>
      </c>
      <c r="BM48" s="46">
        <f ca="1">IF(OR(INDEX(INDIRECT("times"&amp;BH$2),$F48,BM$28)&gt;10,INDEX(INDIRECT(BJ48),$E48,BM$28)&lt;=INDEX(INDIRECT(BJ48),$E48,$F48)),0,(INDEX(INDIRECT(BJ48),$E48,$F48)-INDEX(INDIRECT(BJ48),$E48,BM$28))*(10-INDEX(INDIRECT("times"&amp;BH$2),$F48,BM$28))/10)</f>
        <v>0</v>
      </c>
      <c r="BN48" s="47">
        <f ca="1">IF(OR(INDEX(INDIRECT("times"&amp;BH$2),$F48,BN$28)&gt;10,INDEX(INDIRECT(BJ48),$E48,BN$28)&lt;=INDEX(INDIRECT(BJ48),$E48,$F48)),0,(INDEX(INDIRECT(BJ48),$E48,$F48)-INDEX(INDIRECT(BJ48),$E48,BN$28))*(10-INDEX(INDIRECT("times"&amp;BH$2),$F48,BN$28))/10)</f>
        <v>0</v>
      </c>
      <c r="BO48" s="47">
        <f ca="1">IF(OR(INDEX(INDIRECT("times"&amp;BH$2),$F48,BO$28)&gt;10,INDEX(INDIRECT(BJ48),$E48,BO$28)&lt;=INDEX(INDIRECT(BJ48),$E48,$F48)),0,(INDEX(INDIRECT(BJ48),$E48,$F48)-INDEX(INDIRECT(BJ48),$E48,BO$28))*(10-INDEX(INDIRECT("times"&amp;BH$2),$F48,BO$28))/10)</f>
        <v>0</v>
      </c>
      <c r="BP48" s="47">
        <f ca="1">IF(OR(INDEX(INDIRECT("times"&amp;BH$2),$F48,BP$28)&gt;10,INDEX(INDIRECT(BJ48),$E48,BP$28)&lt;=INDEX(INDIRECT(BJ48),$E48,$F48)),0,(INDEX(INDIRECT(BJ48),$E48,$F48)-INDEX(INDIRECT(BJ48),$E48,BP$28))*(10-INDEX(INDIRECT("times"&amp;BH$2),$F48,BP$28))/10)</f>
        <v>0</v>
      </c>
      <c r="BQ48" s="47">
        <f ca="1">IF(OR(INDEX(INDIRECT("times"&amp;BH$2),$F48,BQ$28)&gt;10,INDEX(INDIRECT(BJ48),$E48,BQ$28)&lt;=INDEX(INDIRECT(BJ48),$E48,$F48)),0,(INDEX(INDIRECT(BJ48),$E48,$F48)-INDEX(INDIRECT(BJ48),$E48,BQ$28))*(10-INDEX(INDIRECT("times"&amp;BH$2),$F48,BQ$28))/10)</f>
        <v>0</v>
      </c>
      <c r="BR48" s="47">
        <f ca="1">IF(OR(INDEX(INDIRECT("times"&amp;BH$2),$F48,BR$28)&gt;10,INDEX(INDIRECT(BJ48),$E48,BR$28)&lt;=INDEX(INDIRECT(BJ48),$E48,$F48)),0,(INDEX(INDIRECT(BJ48),$E48,$F48)-INDEX(INDIRECT(BJ48),$E48,BR$28))*(10-INDEX(INDIRECT("times"&amp;BH$2),$F48,BR$28))/10)</f>
        <v>0</v>
      </c>
      <c r="BS48" s="47">
        <f ca="1">IF(OR(INDEX(INDIRECT("times"&amp;BH$2),$F48,BS$28)&gt;10,INDEX(INDIRECT(BJ48),$E48,BS$28)&lt;=INDEX(INDIRECT(BJ48),$E48,$F48)),0,(INDEX(INDIRECT(BJ48),$E48,$F48)-INDEX(INDIRECT(BJ48),$E48,BS$28))*(10-INDEX(INDIRECT("times"&amp;BH$2),$F48,BS$28))/10)</f>
        <v>0</v>
      </c>
      <c r="BT48" s="47">
        <f ca="1">IF(OR(INDEX(INDIRECT("times"&amp;BH$2),$F48,BT$28)&gt;10,INDEX(INDIRECT(BJ48),$E48,BT$28)&lt;=INDEX(INDIRECT(BJ48),$E48,$F48)),0,(INDEX(INDIRECT(BJ48),$E48,$F48)-INDEX(INDIRECT(BJ48),$E48,BT$28))*(10-INDEX(INDIRECT("times"&amp;BH$2),$F48,BT$28))/10)</f>
        <v>0</v>
      </c>
      <c r="BU48" s="47">
        <f ca="1">IF(OR(INDEX(INDIRECT("times"&amp;BH$2),$F48,BU$28)&gt;10,INDEX(INDIRECT(BJ48),$E48,BU$28)&lt;=INDEX(INDIRECT(BJ48),$E48,$F48)),0,(INDEX(INDIRECT(BJ48),$E48,$F48)-INDEX(INDIRECT(BJ48),$E48,BU$28))*(10-INDEX(INDIRECT("times"&amp;BH$2),$F48,BU$28))/10)</f>
        <v>0</v>
      </c>
      <c r="BV48" s="47">
        <f ca="1">IF(OR(INDEX(INDIRECT("times"&amp;BH$2),$F48,BV$28)&gt;10,INDEX(INDIRECT(BJ48),$E48,BV$28)&lt;=INDEX(INDIRECT(BJ48),$E48,$F48)),0,(INDEX(INDIRECT(BJ48),$E48,$F48)-INDEX(INDIRECT(BJ48),$E48,BV$28))*(10-INDEX(INDIRECT("times"&amp;BH$2),$F48,BV$28))/10)</f>
        <v>0</v>
      </c>
      <c r="BW48" s="47">
        <f ca="1">IF(OR(INDEX(INDIRECT("times"&amp;BH$2),$F48,BW$28)&gt;10,INDEX(INDIRECT(BJ48),$E48,BW$28)&lt;=INDEX(INDIRECT(BJ48),$E48,$F48)),0,(INDEX(INDIRECT(BJ48),$E48,$F48)-INDEX(INDIRECT(BJ48),$E48,BW$28))*(10-INDEX(INDIRECT("times"&amp;BH$2),$F48,BW$28))/10)</f>
        <v>0</v>
      </c>
      <c r="BX48" s="47">
        <f ca="1">IF(OR(INDEX(INDIRECT("times"&amp;BH$2),$F48,BX$28)&gt;10,INDEX(INDIRECT(BJ48),$E48,BX$28)&lt;=INDEX(INDIRECT(BJ48),$E48,$F48)),0,(INDEX(INDIRECT(BJ48),$E48,$F48)-INDEX(INDIRECT(BJ48),$E48,BX$28))*(10-INDEX(INDIRECT("times"&amp;BH$2),$F48,BX$28))/10)</f>
        <v>0</v>
      </c>
      <c r="BY48" s="47">
        <f ca="1">IF(OR(INDEX(INDIRECT("times"&amp;BH$2),$F48,BY$28)&gt;10,INDEX(INDIRECT(BJ48),$E48,BY$28)&lt;=INDEX(INDIRECT(BJ48),$E48,$F48)),0,(INDEX(INDIRECT(BJ48),$E48,$F48)-INDEX(INDIRECT(BJ48),$E48,BY$28))*(10-INDEX(INDIRECT("times"&amp;BH$2),$F48,BY$28))/10)</f>
        <v>0</v>
      </c>
      <c r="BZ48" s="47">
        <f ca="1">IF(OR(INDEX(INDIRECT("times"&amp;BH$2),$F48,BZ$28)&gt;10,INDEX(INDIRECT(BJ48),$E48,BZ$28)&lt;=INDEX(INDIRECT(BJ48),$E48,$F48)),0,(INDEX(INDIRECT(BJ48),$E48,$F48)-INDEX(INDIRECT(BJ48),$E48,BZ$28))*(10-INDEX(INDIRECT("times"&amp;BH$2),$F48,BZ$28))/10)</f>
        <v>0</v>
      </c>
      <c r="CA48" s="47">
        <f ca="1">IF(OR(INDEX(INDIRECT("times"&amp;BH$2),$F48,CA$28)&gt;10,INDEX(INDIRECT(BJ48),$E48,CA$28)&lt;=INDEX(INDIRECT(BJ48),$E48,$F48)),0,(INDEX(INDIRECT(BJ48),$E48,$F48)-INDEX(INDIRECT(BJ48),$E48,CA$28))*(10-INDEX(INDIRECT("times"&amp;BH$2),$F48,CA$28))/10)</f>
        <v>0</v>
      </c>
      <c r="CB48" s="47">
        <f ca="1">IF(OR(INDEX(INDIRECT("times"&amp;BH$2),$F48,CB$28)&gt;10,INDEX(INDIRECT(BJ48),$E48,CB$28)&lt;=INDEX(INDIRECT(BJ48),$E48,$F48)),0,(INDEX(INDIRECT(BJ48),$E48,$F48)-INDEX(INDIRECT(BJ48),$E48,CB$28))*(10-INDEX(INDIRECT("times"&amp;BH$2),$F48,CB$28))/10)</f>
        <v>0</v>
      </c>
      <c r="CC48" s="47">
        <f ca="1">IF(OR(INDEX(INDIRECT("times"&amp;BH$2),$F48,CC$28)&gt;10,INDEX(INDIRECT(BJ48),$E48,CC$28)&lt;=INDEX(INDIRECT(BJ48),$E48,$F48)),0,(INDEX(INDIRECT(BJ48),$E48,$F48)-INDEX(INDIRECT(BJ48),$E48,CC$28))*(10-INDEX(INDIRECT("times"&amp;BH$2),$F48,CC$28))/10)</f>
        <v>0</v>
      </c>
      <c r="CD48" s="47">
        <f ca="1">IF(OR(INDEX(INDIRECT("times"&amp;BH$2),$F48,CD$28)&gt;10,INDEX(INDIRECT(BJ48),$E48,CD$28)&lt;=INDEX(INDIRECT(BJ48),$E48,$F48)),0,(INDEX(INDIRECT(BJ48),$E48,$F48)-INDEX(INDIRECT(BJ48),$E48,CD$28))*(10-INDEX(INDIRECT("times"&amp;BH$2),$F48,CD$28))/10)</f>
        <v>0</v>
      </c>
      <c r="CE48" s="47">
        <f ca="1">IF(OR(INDEX(INDIRECT("times"&amp;BH$2),$F48,CE$28)&gt;10,INDEX(INDIRECT(BJ48),$E48,CE$28)&lt;=INDEX(INDIRECT(BJ48),$E48,$F48)),0,(INDEX(INDIRECT(BJ48),$E48,$F48)-INDEX(INDIRECT(BJ48),$E48,CE$28))*(10-INDEX(INDIRECT("times"&amp;BH$2),$F48,CE$28))/10)</f>
        <v>0</v>
      </c>
      <c r="CF48" s="47">
        <f ca="1">IF(OR(INDEX(INDIRECT("times"&amp;BH$2),$F48,CF$28)&gt;10,INDEX(INDIRECT(BJ48),$E48,CF$28)&lt;=INDEX(INDIRECT(BJ48),$E48,$F48)),0,(INDEX(INDIRECT(BJ48),$E48,$F48)-INDEX(INDIRECT(BJ48),$E48,CF$28))*(10-INDEX(INDIRECT("times"&amp;BH$2),$F48,CF$28))/10)</f>
        <v>0</v>
      </c>
      <c r="CG48" s="48">
        <f ca="1">IF(OR(INDEX(INDIRECT("times"&amp;BH$2),$F48,CG$28)&gt;10,INDEX(INDIRECT(BJ48),$E48,CG$28)&lt;=INDEX(INDIRECT(BJ48),$E48,$F48)),0,(INDEX(INDIRECT(BJ48),$E48,$F48)-INDEX(INDIRECT(BJ48),$E48,CG$28))*(10-INDEX(INDIRECT("times"&amp;BH$2),$F48,CG$28))/10)</f>
        <v>0</v>
      </c>
      <c r="CH48" s="201">
        <v>6</v>
      </c>
      <c r="CJ48" s="18" t="s">
        <v>194</v>
      </c>
      <c r="CK48" s="122">
        <f>CJ26</f>
        <v>0</v>
      </c>
      <c r="CL48" s="122" t="str">
        <f>CJ27</f>
        <v>work3564</v>
      </c>
      <c r="CM48" s="210" t="str">
        <f t="shared" si="43"/>
        <v>core0_work3564</v>
      </c>
      <c r="CN48" s="122">
        <v>1</v>
      </c>
      <c r="CO48" s="33">
        <v>6</v>
      </c>
      <c r="CP48" s="46">
        <f ca="1">IF(OR(INDEX(INDIRECT("times"&amp;CK$2),$F48,CP$28)&gt;10,INDEX(INDIRECT(CM48),$E48,CP$28)&lt;=INDEX(INDIRECT(CM48),$E48,$F48)),0,(INDEX(INDIRECT(CM48),$E48,$F48)-INDEX(INDIRECT(CM48),$E48,CP$28))*(10-INDEX(INDIRECT("times"&amp;CK$2),$F48,CP$28))/10)</f>
        <v>0</v>
      </c>
      <c r="CQ48" s="47">
        <f ca="1">IF(OR(INDEX(INDIRECT("times"&amp;CK$2),$F48,CQ$28)&gt;10,INDEX(INDIRECT(CM48),$E48,CQ$28)&lt;=INDEX(INDIRECT(CM48),$E48,$F48)),0,(INDEX(INDIRECT(CM48),$E48,$F48)-INDEX(INDIRECT(CM48),$E48,CQ$28))*(10-INDEX(INDIRECT("times"&amp;CK$2),$F48,CQ$28))/10)</f>
        <v>0</v>
      </c>
      <c r="CR48" s="47">
        <f ca="1">IF(OR(INDEX(INDIRECT("times"&amp;CK$2),$F48,CR$28)&gt;10,INDEX(INDIRECT(CM48),$E48,CR$28)&lt;=INDEX(INDIRECT(CM48),$E48,$F48)),0,(INDEX(INDIRECT(CM48),$E48,$F48)-INDEX(INDIRECT(CM48),$E48,CR$28))*(10-INDEX(INDIRECT("times"&amp;CK$2),$F48,CR$28))/10)</f>
        <v>0</v>
      </c>
      <c r="CS48" s="47">
        <f ca="1">IF(OR(INDEX(INDIRECT("times"&amp;CK$2),$F48,CS$28)&gt;10,INDEX(INDIRECT(CM48),$E48,CS$28)&lt;=INDEX(INDIRECT(CM48),$E48,$F48)),0,(INDEX(INDIRECT(CM48),$E48,$F48)-INDEX(INDIRECT(CM48),$E48,CS$28))*(10-INDEX(INDIRECT("times"&amp;CK$2),$F48,CS$28))/10)</f>
        <v>0</v>
      </c>
      <c r="CT48" s="47">
        <f ca="1">IF(OR(INDEX(INDIRECT("times"&amp;CK$2),$F48,CT$28)&gt;10,INDEX(INDIRECT(CM48),$E48,CT$28)&lt;=INDEX(INDIRECT(CM48),$E48,$F48)),0,(INDEX(INDIRECT(CM48),$E48,$F48)-INDEX(INDIRECT(CM48),$E48,CT$28))*(10-INDEX(INDIRECT("times"&amp;CK$2),$F48,CT$28))/10)</f>
        <v>0</v>
      </c>
      <c r="CU48" s="47">
        <f ca="1">IF(OR(INDEX(INDIRECT("times"&amp;CK$2),$F48,CU$28)&gt;10,INDEX(INDIRECT(CM48),$E48,CU$28)&lt;=INDEX(INDIRECT(CM48),$E48,$F48)),0,(INDEX(INDIRECT(CM48),$E48,$F48)-INDEX(INDIRECT(CM48),$E48,CU$28))*(10-INDEX(INDIRECT("times"&amp;CK$2),$F48,CU$28))/10)</f>
        <v>0</v>
      </c>
      <c r="CV48" s="47">
        <f ca="1">IF(OR(INDEX(INDIRECT("times"&amp;CK$2),$F48,CV$28)&gt;10,INDEX(INDIRECT(CM48),$E48,CV$28)&lt;=INDEX(INDIRECT(CM48),$E48,$F48)),0,(INDEX(INDIRECT(CM48),$E48,$F48)-INDEX(INDIRECT(CM48),$E48,CV$28))*(10-INDEX(INDIRECT("times"&amp;CK$2),$F48,CV$28))/10)</f>
        <v>0</v>
      </c>
      <c r="CW48" s="47">
        <f ca="1">IF(OR(INDEX(INDIRECT("times"&amp;CK$2),$F48,CW$28)&gt;10,INDEX(INDIRECT(CM48),$E48,CW$28)&lt;=INDEX(INDIRECT(CM48),$E48,$F48)),0,(INDEX(INDIRECT(CM48),$E48,$F48)-INDEX(INDIRECT(CM48),$E48,CW$28))*(10-INDEX(INDIRECT("times"&amp;CK$2),$F48,CW$28))/10)</f>
        <v>0</v>
      </c>
      <c r="CX48" s="47">
        <f ca="1">IF(OR(INDEX(INDIRECT("times"&amp;CK$2),$F48,CX$28)&gt;10,INDEX(INDIRECT(CM48),$E48,CX$28)&lt;=INDEX(INDIRECT(CM48),$E48,$F48)),0,(INDEX(INDIRECT(CM48),$E48,$F48)-INDEX(INDIRECT(CM48),$E48,CX$28))*(10-INDEX(INDIRECT("times"&amp;CK$2),$F48,CX$28))/10)</f>
        <v>0</v>
      </c>
      <c r="CY48" s="47">
        <f ca="1">IF(OR(INDEX(INDIRECT("times"&amp;CK$2),$F48,CY$28)&gt;10,INDEX(INDIRECT(CM48),$E48,CY$28)&lt;=INDEX(INDIRECT(CM48),$E48,$F48)),0,(INDEX(INDIRECT(CM48),$E48,$F48)-INDEX(INDIRECT(CM48),$E48,CY$28))*(10-INDEX(INDIRECT("times"&amp;CK$2),$F48,CY$28))/10)</f>
        <v>0</v>
      </c>
      <c r="CZ48" s="47">
        <f ca="1">IF(OR(INDEX(INDIRECT("times"&amp;CK$2),$F48,CZ$28)&gt;10,INDEX(INDIRECT(CM48),$E48,CZ$28)&lt;=INDEX(INDIRECT(CM48),$E48,$F48)),0,(INDEX(INDIRECT(CM48),$E48,$F48)-INDEX(INDIRECT(CM48),$E48,CZ$28))*(10-INDEX(INDIRECT("times"&amp;CK$2),$F48,CZ$28))/10)</f>
        <v>0</v>
      </c>
      <c r="DA48" s="47">
        <f ca="1">IF(OR(INDEX(INDIRECT("times"&amp;CK$2),$F48,DA$28)&gt;10,INDEX(INDIRECT(CM48),$E48,DA$28)&lt;=INDEX(INDIRECT(CM48),$E48,$F48)),0,(INDEX(INDIRECT(CM48),$E48,$F48)-INDEX(INDIRECT(CM48),$E48,DA$28))*(10-INDEX(INDIRECT("times"&amp;CK$2),$F48,DA$28))/10)</f>
        <v>0</v>
      </c>
      <c r="DB48" s="47">
        <f ca="1">IF(OR(INDEX(INDIRECT("times"&amp;CK$2),$F48,DB$28)&gt;10,INDEX(INDIRECT(CM48),$E48,DB$28)&lt;=INDEX(INDIRECT(CM48),$E48,$F48)),0,(INDEX(INDIRECT(CM48),$E48,$F48)-INDEX(INDIRECT(CM48),$E48,DB$28))*(10-INDEX(INDIRECT("times"&amp;CK$2),$F48,DB$28))/10)</f>
        <v>0</v>
      </c>
      <c r="DC48" s="47">
        <f ca="1">IF(OR(INDEX(INDIRECT("times"&amp;CK$2),$F48,DC$28)&gt;10,INDEX(INDIRECT(CM48),$E48,DC$28)&lt;=INDEX(INDIRECT(CM48),$E48,$F48)),0,(INDEX(INDIRECT(CM48),$E48,$F48)-INDEX(INDIRECT(CM48),$E48,DC$28))*(10-INDEX(INDIRECT("times"&amp;CK$2),$F48,DC$28))/10)</f>
        <v>0</v>
      </c>
      <c r="DD48" s="47">
        <f ca="1">IF(OR(INDEX(INDIRECT("times"&amp;CK$2),$F48,DD$28)&gt;10,INDEX(INDIRECT(CM48),$E48,DD$28)&lt;=INDEX(INDIRECT(CM48),$E48,$F48)),0,(INDEX(INDIRECT(CM48),$E48,$F48)-INDEX(INDIRECT(CM48),$E48,DD$28))*(10-INDEX(INDIRECT("times"&amp;CK$2),$F48,DD$28))/10)</f>
        <v>0</v>
      </c>
      <c r="DE48" s="47">
        <f ca="1">IF(OR(INDEX(INDIRECT("times"&amp;CK$2),$F48,DE$28)&gt;10,INDEX(INDIRECT(CM48),$E48,DE$28)&lt;=INDEX(INDIRECT(CM48),$E48,$F48)),0,(INDEX(INDIRECT(CM48),$E48,$F48)-INDEX(INDIRECT(CM48),$E48,DE$28))*(10-INDEX(INDIRECT("times"&amp;CK$2),$F48,DE$28))/10)</f>
        <v>0</v>
      </c>
      <c r="DF48" s="47">
        <f ca="1">IF(OR(INDEX(INDIRECT("times"&amp;CK$2),$F48,DF$28)&gt;10,INDEX(INDIRECT(CM48),$E48,DF$28)&lt;=INDEX(INDIRECT(CM48),$E48,$F48)),0,(INDEX(INDIRECT(CM48),$E48,$F48)-INDEX(INDIRECT(CM48),$E48,DF$28))*(10-INDEX(INDIRECT("times"&amp;CK$2),$F48,DF$28))/10)</f>
        <v>0</v>
      </c>
      <c r="DG48" s="47">
        <f ca="1">IF(OR(INDEX(INDIRECT("times"&amp;CK$2),$F48,DG$28)&gt;10,INDEX(INDIRECT(CM48),$E48,DG$28)&lt;=INDEX(INDIRECT(CM48),$E48,$F48)),0,(INDEX(INDIRECT(CM48),$E48,$F48)-INDEX(INDIRECT(CM48),$E48,DG$28))*(10-INDEX(INDIRECT("times"&amp;CK$2),$F48,DG$28))/10)</f>
        <v>0</v>
      </c>
      <c r="DH48" s="47">
        <f ca="1">IF(OR(INDEX(INDIRECT("times"&amp;CK$2),$F48,DH$28)&gt;10,INDEX(INDIRECT(CM48),$E48,DH$28)&lt;=INDEX(INDIRECT(CM48),$E48,$F48)),0,(INDEX(INDIRECT(CM48),$E48,$F48)-INDEX(INDIRECT(CM48),$E48,DH$28))*(10-INDEX(INDIRECT("times"&amp;CK$2),$F48,DH$28))/10)</f>
        <v>0</v>
      </c>
      <c r="DI48" s="47">
        <f ca="1">IF(OR(INDEX(INDIRECT("times"&amp;CK$2),$F48,DI$28)&gt;10,INDEX(INDIRECT(CM48),$E48,DI$28)&lt;=INDEX(INDIRECT(CM48),$E48,$F48)),0,(INDEX(INDIRECT(CM48),$E48,$F48)-INDEX(INDIRECT(CM48),$E48,DI$28))*(10-INDEX(INDIRECT("times"&amp;CK$2),$F48,DI$28))/10)</f>
        <v>0</v>
      </c>
      <c r="DJ48" s="48">
        <f ca="1">IF(OR(INDEX(INDIRECT("times"&amp;CK$2),$F48,DJ$28)&gt;10,INDEX(INDIRECT(CM48),$E48,DJ$28)&lt;=INDEX(INDIRECT(CM48),$E48,$F48)),0,(INDEX(INDIRECT(CM48),$E48,$F48)-INDEX(INDIRECT(CM48),$E48,DJ$28))*(10-INDEX(INDIRECT("times"&amp;CK$2),$F48,DJ$28))/10)</f>
        <v>0</v>
      </c>
      <c r="DK48" s="201">
        <v>6</v>
      </c>
      <c r="DM48" s="18" t="s">
        <v>194</v>
      </c>
      <c r="DN48" s="122">
        <f>DM26</f>
        <v>0</v>
      </c>
      <c r="DO48" s="122" t="str">
        <f>DM27</f>
        <v>shop3564</v>
      </c>
      <c r="DP48" s="210" t="str">
        <f t="shared" si="44"/>
        <v>core0_shop3564</v>
      </c>
      <c r="DQ48" s="122">
        <v>1</v>
      </c>
      <c r="DR48" s="33">
        <v>6</v>
      </c>
      <c r="DS48" s="46">
        <f ca="1">IF(OR(INDEX(INDIRECT("times"&amp;DN$2),$F48,DS$28)&gt;10,INDEX(INDIRECT(DP48),$E48,DS$28)&lt;=INDEX(INDIRECT(DP48),$E48,$F48)),0,(INDEX(INDIRECT(DP48),$E48,$F48)-INDEX(INDIRECT(DP48),$E48,DS$28))*(10-INDEX(INDIRECT("times"&amp;DN$2),$F48,DS$28))/10)</f>
        <v>0</v>
      </c>
      <c r="DT48" s="47">
        <f ca="1">IF(OR(INDEX(INDIRECT("times"&amp;DN$2),$F48,DT$28)&gt;10,INDEX(INDIRECT(DP48),$E48,DT$28)&lt;=INDEX(INDIRECT(DP48),$E48,$F48)),0,(INDEX(INDIRECT(DP48),$E48,$F48)-INDEX(INDIRECT(DP48),$E48,DT$28))*(10-INDEX(INDIRECT("times"&amp;DN$2),$F48,DT$28))/10)</f>
        <v>0</v>
      </c>
      <c r="DU48" s="47">
        <f ca="1">IF(OR(INDEX(INDIRECT("times"&amp;DN$2),$F48,DU$28)&gt;10,INDEX(INDIRECT(DP48),$E48,DU$28)&lt;=INDEX(INDIRECT(DP48),$E48,$F48)),0,(INDEX(INDIRECT(DP48),$E48,$F48)-INDEX(INDIRECT(DP48),$E48,DU$28))*(10-INDEX(INDIRECT("times"&amp;DN$2),$F48,DU$28))/10)</f>
        <v>0</v>
      </c>
      <c r="DV48" s="47">
        <f ca="1">IF(OR(INDEX(INDIRECT("times"&amp;DN$2),$F48,DV$28)&gt;10,INDEX(INDIRECT(DP48),$E48,DV$28)&lt;=INDEX(INDIRECT(DP48),$E48,$F48)),0,(INDEX(INDIRECT(DP48),$E48,$F48)-INDEX(INDIRECT(DP48),$E48,DV$28))*(10-INDEX(INDIRECT("times"&amp;DN$2),$F48,DV$28))/10)</f>
        <v>0</v>
      </c>
      <c r="DW48" s="47">
        <f ca="1">IF(OR(INDEX(INDIRECT("times"&amp;DN$2),$F48,DW$28)&gt;10,INDEX(INDIRECT(DP48),$E48,DW$28)&lt;=INDEX(INDIRECT(DP48),$E48,$F48)),0,(INDEX(INDIRECT(DP48),$E48,$F48)-INDEX(INDIRECT(DP48),$E48,DW$28))*(10-INDEX(INDIRECT("times"&amp;DN$2),$F48,DW$28))/10)</f>
        <v>0</v>
      </c>
      <c r="DX48" s="47">
        <f ca="1">IF(OR(INDEX(INDIRECT("times"&amp;DN$2),$F48,DX$28)&gt;10,INDEX(INDIRECT(DP48),$E48,DX$28)&lt;=INDEX(INDIRECT(DP48),$E48,$F48)),0,(INDEX(INDIRECT(DP48),$E48,$F48)-INDEX(INDIRECT(DP48),$E48,DX$28))*(10-INDEX(INDIRECT("times"&amp;DN$2),$F48,DX$28))/10)</f>
        <v>0</v>
      </c>
      <c r="DY48" s="47">
        <f ca="1">IF(OR(INDEX(INDIRECT("times"&amp;DN$2),$F48,DY$28)&gt;10,INDEX(INDIRECT(DP48),$E48,DY$28)&lt;=INDEX(INDIRECT(DP48),$E48,$F48)),0,(INDEX(INDIRECT(DP48),$E48,$F48)-INDEX(INDIRECT(DP48),$E48,DY$28))*(10-INDEX(INDIRECT("times"&amp;DN$2),$F48,DY$28))/10)</f>
        <v>0</v>
      </c>
      <c r="DZ48" s="47">
        <f ca="1">IF(OR(INDEX(INDIRECT("times"&amp;DN$2),$F48,DZ$28)&gt;10,INDEX(INDIRECT(DP48),$E48,DZ$28)&lt;=INDEX(INDIRECT(DP48),$E48,$F48)),0,(INDEX(INDIRECT(DP48),$E48,$F48)-INDEX(INDIRECT(DP48),$E48,DZ$28))*(10-INDEX(INDIRECT("times"&amp;DN$2),$F48,DZ$28))/10)</f>
        <v>0</v>
      </c>
      <c r="EA48" s="47">
        <f ca="1">IF(OR(INDEX(INDIRECT("times"&amp;DN$2),$F48,EA$28)&gt;10,INDEX(INDIRECT(DP48),$E48,EA$28)&lt;=INDEX(INDIRECT(DP48),$E48,$F48)),0,(INDEX(INDIRECT(DP48),$E48,$F48)-INDEX(INDIRECT(DP48),$E48,EA$28))*(10-INDEX(INDIRECT("times"&amp;DN$2),$F48,EA$28))/10)</f>
        <v>0</v>
      </c>
      <c r="EB48" s="47">
        <f ca="1">IF(OR(INDEX(INDIRECT("times"&amp;DN$2),$F48,EB$28)&gt;10,INDEX(INDIRECT(DP48),$E48,EB$28)&lt;=INDEX(INDIRECT(DP48),$E48,$F48)),0,(INDEX(INDIRECT(DP48),$E48,$F48)-INDEX(INDIRECT(DP48),$E48,EB$28))*(10-INDEX(INDIRECT("times"&amp;DN$2),$F48,EB$28))/10)</f>
        <v>0</v>
      </c>
      <c r="EC48" s="47">
        <f ca="1">IF(OR(INDEX(INDIRECT("times"&amp;DN$2),$F48,EC$28)&gt;10,INDEX(INDIRECT(DP48),$E48,EC$28)&lt;=INDEX(INDIRECT(DP48),$E48,$F48)),0,(INDEX(INDIRECT(DP48),$E48,$F48)-INDEX(INDIRECT(DP48),$E48,EC$28))*(10-INDEX(INDIRECT("times"&amp;DN$2),$F48,EC$28))/10)</f>
        <v>0</v>
      </c>
      <c r="ED48" s="47">
        <f ca="1">IF(OR(INDEX(INDIRECT("times"&amp;DN$2),$F48,ED$28)&gt;10,INDEX(INDIRECT(DP48),$E48,ED$28)&lt;=INDEX(INDIRECT(DP48),$E48,$F48)),0,(INDEX(INDIRECT(DP48),$E48,$F48)-INDEX(INDIRECT(DP48),$E48,ED$28))*(10-INDEX(INDIRECT("times"&amp;DN$2),$F48,ED$28))/10)</f>
        <v>0</v>
      </c>
      <c r="EE48" s="47">
        <f ca="1">IF(OR(INDEX(INDIRECT("times"&amp;DN$2),$F48,EE$28)&gt;10,INDEX(INDIRECT(DP48),$E48,EE$28)&lt;=INDEX(INDIRECT(DP48),$E48,$F48)),0,(INDEX(INDIRECT(DP48),$E48,$F48)-INDEX(INDIRECT(DP48),$E48,EE$28))*(10-INDEX(INDIRECT("times"&amp;DN$2),$F48,EE$28))/10)</f>
        <v>0</v>
      </c>
      <c r="EF48" s="47">
        <f ca="1">IF(OR(INDEX(INDIRECT("times"&amp;DN$2),$F48,EF$28)&gt;10,INDEX(INDIRECT(DP48),$E48,EF$28)&lt;=INDEX(INDIRECT(DP48),$E48,$F48)),0,(INDEX(INDIRECT(DP48),$E48,$F48)-INDEX(INDIRECT(DP48),$E48,EF$28))*(10-INDEX(INDIRECT("times"&amp;DN$2),$F48,EF$28))/10)</f>
        <v>0</v>
      </c>
      <c r="EG48" s="47">
        <f ca="1">IF(OR(INDEX(INDIRECT("times"&amp;DN$2),$F48,EG$28)&gt;10,INDEX(INDIRECT(DP48),$E48,EG$28)&lt;=INDEX(INDIRECT(DP48),$E48,$F48)),0,(INDEX(INDIRECT(DP48),$E48,$F48)-INDEX(INDIRECT(DP48),$E48,EG$28))*(10-INDEX(INDIRECT("times"&amp;DN$2),$F48,EG$28))/10)</f>
        <v>0</v>
      </c>
      <c r="EH48" s="47">
        <f ca="1">IF(OR(INDEX(INDIRECT("times"&amp;DN$2),$F48,EH$28)&gt;10,INDEX(INDIRECT(DP48),$E48,EH$28)&lt;=INDEX(INDIRECT(DP48),$E48,$F48)),0,(INDEX(INDIRECT(DP48),$E48,$F48)-INDEX(INDIRECT(DP48),$E48,EH$28))*(10-INDEX(INDIRECT("times"&amp;DN$2),$F48,EH$28))/10)</f>
        <v>0</v>
      </c>
      <c r="EI48" s="47">
        <f ca="1">IF(OR(INDEX(INDIRECT("times"&amp;DN$2),$F48,EI$28)&gt;10,INDEX(INDIRECT(DP48),$E48,EI$28)&lt;=INDEX(INDIRECT(DP48),$E48,$F48)),0,(INDEX(INDIRECT(DP48),$E48,$F48)-INDEX(INDIRECT(DP48),$E48,EI$28))*(10-INDEX(INDIRECT("times"&amp;DN$2),$F48,EI$28))/10)</f>
        <v>0</v>
      </c>
      <c r="EJ48" s="47">
        <f ca="1">IF(OR(INDEX(INDIRECT("times"&amp;DN$2),$F48,EJ$28)&gt;10,INDEX(INDIRECT(DP48),$E48,EJ$28)&lt;=INDEX(INDIRECT(DP48),$E48,$F48)),0,(INDEX(INDIRECT(DP48),$E48,$F48)-INDEX(INDIRECT(DP48),$E48,EJ$28))*(10-INDEX(INDIRECT("times"&amp;DN$2),$F48,EJ$28))/10)</f>
        <v>0</v>
      </c>
      <c r="EK48" s="47">
        <f ca="1">IF(OR(INDEX(INDIRECT("times"&amp;DN$2),$F48,EK$28)&gt;10,INDEX(INDIRECT(DP48),$E48,EK$28)&lt;=INDEX(INDIRECT(DP48),$E48,$F48)),0,(INDEX(INDIRECT(DP48),$E48,$F48)-INDEX(INDIRECT(DP48),$E48,EK$28))*(10-INDEX(INDIRECT("times"&amp;DN$2),$F48,EK$28))/10)</f>
        <v>0</v>
      </c>
      <c r="EL48" s="47">
        <f ca="1">IF(OR(INDEX(INDIRECT("times"&amp;DN$2),$F48,EL$28)&gt;10,INDEX(INDIRECT(DP48),$E48,EL$28)&lt;=INDEX(INDIRECT(DP48),$E48,$F48)),0,(INDEX(INDIRECT(DP48),$E48,$F48)-INDEX(INDIRECT(DP48),$E48,EL$28))*(10-INDEX(INDIRECT("times"&amp;DN$2),$F48,EL$28))/10)</f>
        <v>0</v>
      </c>
      <c r="EM48" s="48">
        <f ca="1">IF(OR(INDEX(INDIRECT("times"&amp;DN$2),$F48,EM$28)&gt;10,INDEX(INDIRECT(DP48),$E48,EM$28)&lt;=INDEX(INDIRECT(DP48),$E48,$F48)),0,(INDEX(INDIRECT(DP48),$E48,$F48)-INDEX(INDIRECT(DP48),$E48,EM$28))*(10-INDEX(INDIRECT("times"&amp;DN$2),$F48,EM$28))/10)</f>
        <v>0</v>
      </c>
      <c r="EN48" s="201">
        <v>6</v>
      </c>
      <c r="EP48" s="18" t="s">
        <v>194</v>
      </c>
      <c r="EQ48" s="122">
        <f>EP26</f>
        <v>0</v>
      </c>
      <c r="ER48" s="122" t="str">
        <f>EP27</f>
        <v>lei3564</v>
      </c>
      <c r="ES48" s="210" t="str">
        <f t="shared" si="45"/>
        <v>core0_lei3564</v>
      </c>
      <c r="ET48" s="122">
        <v>1</v>
      </c>
      <c r="EU48" s="33">
        <v>6</v>
      </c>
      <c r="EV48" s="46">
        <f ca="1">IF(OR(INDEX(INDIRECT("times"&amp;EQ$2),$F48,EV$28)&gt;10,INDEX(INDIRECT(ES48),$E48,EV$28)&lt;=INDEX(INDIRECT(ES48),$E48,$F48)),0,(INDEX(INDIRECT(ES48),$E48,$F48)-INDEX(INDIRECT(ES48),$E48,EV$28))*(10-INDEX(INDIRECT("times"&amp;EQ$2),$F48,EV$28))/10)</f>
        <v>0</v>
      </c>
      <c r="EW48" s="47">
        <f ca="1">IF(OR(INDEX(INDIRECT("times"&amp;EQ$2),$F48,EW$28)&gt;10,INDEX(INDIRECT(ES48),$E48,EW$28)&lt;=INDEX(INDIRECT(ES48),$E48,$F48)),0,(INDEX(INDIRECT(ES48),$E48,$F48)-INDEX(INDIRECT(ES48),$E48,EW$28))*(10-INDEX(INDIRECT("times"&amp;EQ$2),$F48,EW$28))/10)</f>
        <v>0</v>
      </c>
      <c r="EX48" s="47">
        <f ca="1">IF(OR(INDEX(INDIRECT("times"&amp;EQ$2),$F48,EX$28)&gt;10,INDEX(INDIRECT(ES48),$E48,EX$28)&lt;=INDEX(INDIRECT(ES48),$E48,$F48)),0,(INDEX(INDIRECT(ES48),$E48,$F48)-INDEX(INDIRECT(ES48),$E48,EX$28))*(10-INDEX(INDIRECT("times"&amp;EQ$2),$F48,EX$28))/10)</f>
        <v>0</v>
      </c>
      <c r="EY48" s="47">
        <f ca="1">IF(OR(INDEX(INDIRECT("times"&amp;EQ$2),$F48,EY$28)&gt;10,INDEX(INDIRECT(ES48),$E48,EY$28)&lt;=INDEX(INDIRECT(ES48),$E48,$F48)),0,(INDEX(INDIRECT(ES48),$E48,$F48)-INDEX(INDIRECT(ES48),$E48,EY$28))*(10-INDEX(INDIRECT("times"&amp;EQ$2),$F48,EY$28))/10)</f>
        <v>0</v>
      </c>
      <c r="EZ48" s="47">
        <f ca="1">IF(OR(INDEX(INDIRECT("times"&amp;EQ$2),$F48,EZ$28)&gt;10,INDEX(INDIRECT(ES48),$E48,EZ$28)&lt;=INDEX(INDIRECT(ES48),$E48,$F48)),0,(INDEX(INDIRECT(ES48),$E48,$F48)-INDEX(INDIRECT(ES48),$E48,EZ$28))*(10-INDEX(INDIRECT("times"&amp;EQ$2),$F48,EZ$28))/10)</f>
        <v>0</v>
      </c>
      <c r="FA48" s="47">
        <f ca="1">IF(OR(INDEX(INDIRECT("times"&amp;EQ$2),$F48,FA$28)&gt;10,INDEX(INDIRECT(ES48),$E48,FA$28)&lt;=INDEX(INDIRECT(ES48),$E48,$F48)),0,(INDEX(INDIRECT(ES48),$E48,$F48)-INDEX(INDIRECT(ES48),$E48,FA$28))*(10-INDEX(INDIRECT("times"&amp;EQ$2),$F48,FA$28))/10)</f>
        <v>0</v>
      </c>
      <c r="FB48" s="47">
        <f ca="1">IF(OR(INDEX(INDIRECT("times"&amp;EQ$2),$F48,FB$28)&gt;10,INDEX(INDIRECT(ES48),$E48,FB$28)&lt;=INDEX(INDIRECT(ES48),$E48,$F48)),0,(INDEX(INDIRECT(ES48),$E48,$F48)-INDEX(INDIRECT(ES48),$E48,FB$28))*(10-INDEX(INDIRECT("times"&amp;EQ$2),$F48,FB$28))/10)</f>
        <v>0</v>
      </c>
      <c r="FC48" s="47">
        <f ca="1">IF(OR(INDEX(INDIRECT("times"&amp;EQ$2),$F48,FC$28)&gt;10,INDEX(INDIRECT(ES48),$E48,FC$28)&lt;=INDEX(INDIRECT(ES48),$E48,$F48)),0,(INDEX(INDIRECT(ES48),$E48,$F48)-INDEX(INDIRECT(ES48),$E48,FC$28))*(10-INDEX(INDIRECT("times"&amp;EQ$2),$F48,FC$28))/10)</f>
        <v>0</v>
      </c>
      <c r="FD48" s="47">
        <f ca="1">IF(OR(INDEX(INDIRECT("times"&amp;EQ$2),$F48,FD$28)&gt;10,INDEX(INDIRECT(ES48),$E48,FD$28)&lt;=INDEX(INDIRECT(ES48),$E48,$F48)),0,(INDEX(INDIRECT(ES48),$E48,$F48)-INDEX(INDIRECT(ES48),$E48,FD$28))*(10-INDEX(INDIRECT("times"&amp;EQ$2),$F48,FD$28))/10)</f>
        <v>0</v>
      </c>
      <c r="FE48" s="47">
        <f ca="1">IF(OR(INDEX(INDIRECT("times"&amp;EQ$2),$F48,FE$28)&gt;10,INDEX(INDIRECT(ES48),$E48,FE$28)&lt;=INDEX(INDIRECT(ES48),$E48,$F48)),0,(INDEX(INDIRECT(ES48),$E48,$F48)-INDEX(INDIRECT(ES48),$E48,FE$28))*(10-INDEX(INDIRECT("times"&amp;EQ$2),$F48,FE$28))/10)</f>
        <v>0</v>
      </c>
      <c r="FF48" s="47">
        <f ca="1">IF(OR(INDEX(INDIRECT("times"&amp;EQ$2),$F48,FF$28)&gt;10,INDEX(INDIRECT(ES48),$E48,FF$28)&lt;=INDEX(INDIRECT(ES48),$E48,$F48)),0,(INDEX(INDIRECT(ES48),$E48,$F48)-INDEX(INDIRECT(ES48),$E48,FF$28))*(10-INDEX(INDIRECT("times"&amp;EQ$2),$F48,FF$28))/10)</f>
        <v>0</v>
      </c>
      <c r="FG48" s="47">
        <f ca="1">IF(OR(INDEX(INDIRECT("times"&amp;EQ$2),$F48,FG$28)&gt;10,INDEX(INDIRECT(ES48),$E48,FG$28)&lt;=INDEX(INDIRECT(ES48),$E48,$F48)),0,(INDEX(INDIRECT(ES48),$E48,$F48)-INDEX(INDIRECT(ES48),$E48,FG$28))*(10-INDEX(INDIRECT("times"&amp;EQ$2),$F48,FG$28))/10)</f>
        <v>0</v>
      </c>
      <c r="FH48" s="47">
        <f ca="1">IF(OR(INDEX(INDIRECT("times"&amp;EQ$2),$F48,FH$28)&gt;10,INDEX(INDIRECT(ES48),$E48,FH$28)&lt;=INDEX(INDIRECT(ES48),$E48,$F48)),0,(INDEX(INDIRECT(ES48),$E48,$F48)-INDEX(INDIRECT(ES48),$E48,FH$28))*(10-INDEX(INDIRECT("times"&amp;EQ$2),$F48,FH$28))/10)</f>
        <v>0</v>
      </c>
      <c r="FI48" s="47">
        <f ca="1">IF(OR(INDEX(INDIRECT("times"&amp;EQ$2),$F48,FI$28)&gt;10,INDEX(INDIRECT(ES48),$E48,FI$28)&lt;=INDEX(INDIRECT(ES48),$E48,$F48)),0,(INDEX(INDIRECT(ES48),$E48,$F48)-INDEX(INDIRECT(ES48),$E48,FI$28))*(10-INDEX(INDIRECT("times"&amp;EQ$2),$F48,FI$28))/10)</f>
        <v>0</v>
      </c>
      <c r="FJ48" s="47">
        <f ca="1">IF(OR(INDEX(INDIRECT("times"&amp;EQ$2),$F48,FJ$28)&gt;10,INDEX(INDIRECT(ES48),$E48,FJ$28)&lt;=INDEX(INDIRECT(ES48),$E48,$F48)),0,(INDEX(INDIRECT(ES48),$E48,$F48)-INDEX(INDIRECT(ES48),$E48,FJ$28))*(10-INDEX(INDIRECT("times"&amp;EQ$2),$F48,FJ$28))/10)</f>
        <v>0</v>
      </c>
      <c r="FK48" s="47">
        <f ca="1">IF(OR(INDEX(INDIRECT("times"&amp;EQ$2),$F48,FK$28)&gt;10,INDEX(INDIRECT(ES48),$E48,FK$28)&lt;=INDEX(INDIRECT(ES48),$E48,$F48)),0,(INDEX(INDIRECT(ES48),$E48,$F48)-INDEX(INDIRECT(ES48),$E48,FK$28))*(10-INDEX(INDIRECT("times"&amp;EQ$2),$F48,FK$28))/10)</f>
        <v>0</v>
      </c>
      <c r="FL48" s="47">
        <f ca="1">IF(OR(INDEX(INDIRECT("times"&amp;EQ$2),$F48,FL$28)&gt;10,INDEX(INDIRECT(ES48),$E48,FL$28)&lt;=INDEX(INDIRECT(ES48),$E48,$F48)),0,(INDEX(INDIRECT(ES48),$E48,$F48)-INDEX(INDIRECT(ES48),$E48,FL$28))*(10-INDEX(INDIRECT("times"&amp;EQ$2),$F48,FL$28))/10)</f>
        <v>0</v>
      </c>
      <c r="FM48" s="47">
        <f ca="1">IF(OR(INDEX(INDIRECT("times"&amp;EQ$2),$F48,FM$28)&gt;10,INDEX(INDIRECT(ES48),$E48,FM$28)&lt;=INDEX(INDIRECT(ES48),$E48,$F48)),0,(INDEX(INDIRECT(ES48),$E48,$F48)-INDEX(INDIRECT(ES48),$E48,FM$28))*(10-INDEX(INDIRECT("times"&amp;EQ$2),$F48,FM$28))/10)</f>
        <v>0</v>
      </c>
      <c r="FN48" s="47">
        <f ca="1">IF(OR(INDEX(INDIRECT("times"&amp;EQ$2),$F48,FN$28)&gt;10,INDEX(INDIRECT(ES48),$E48,FN$28)&lt;=INDEX(INDIRECT(ES48),$E48,$F48)),0,(INDEX(INDIRECT(ES48),$E48,$F48)-INDEX(INDIRECT(ES48),$E48,FN$28))*(10-INDEX(INDIRECT("times"&amp;EQ$2),$F48,FN$28))/10)</f>
        <v>0</v>
      </c>
      <c r="FO48" s="47">
        <f ca="1">IF(OR(INDEX(INDIRECT("times"&amp;EQ$2),$F48,FO$28)&gt;10,INDEX(INDIRECT(ES48),$E48,FO$28)&lt;=INDEX(INDIRECT(ES48),$E48,$F48)),0,(INDEX(INDIRECT(ES48),$E48,$F48)-INDEX(INDIRECT(ES48),$E48,FO$28))*(10-INDEX(INDIRECT("times"&amp;EQ$2),$F48,FO$28))/10)</f>
        <v>0</v>
      </c>
      <c r="FP48" s="48">
        <f ca="1">IF(OR(INDEX(INDIRECT("times"&amp;EQ$2),$F48,FP$28)&gt;10,INDEX(INDIRECT(ES48),$E48,FP$28)&lt;=INDEX(INDIRECT(ES48),$E48,$F48)),0,(INDEX(INDIRECT(ES48),$E48,$F48)-INDEX(INDIRECT(ES48),$E48,FP$28))*(10-INDEX(INDIRECT("times"&amp;EQ$2),$F48,FP$28))/10)</f>
        <v>0</v>
      </c>
      <c r="FQ48" s="201">
        <v>6</v>
      </c>
      <c r="FS48" s="18" t="s">
        <v>194</v>
      </c>
      <c r="FT48" s="122">
        <f>FS26</f>
        <v>0</v>
      </c>
      <c r="FU48" s="122" t="str">
        <f>FS27</f>
        <v>shop65</v>
      </c>
      <c r="FV48" s="210" t="str">
        <f t="shared" si="46"/>
        <v>core0_shop65</v>
      </c>
      <c r="FW48" s="122">
        <v>1</v>
      </c>
      <c r="FX48" s="33">
        <v>6</v>
      </c>
      <c r="FY48" s="46">
        <f ca="1">IF(OR(INDEX(INDIRECT("times"&amp;FT$2),$F48,FY$28)&gt;10,INDEX(INDIRECT(FV48),$E48,FY$28)&lt;=INDEX(INDIRECT(FV48),$E48,$F48)),0,(INDEX(INDIRECT(FV48),$E48,$F48)-INDEX(INDIRECT(FV48),$E48,FY$28))*(10-INDEX(INDIRECT("times"&amp;FT$2),$F48,FY$28))/10)</f>
        <v>0</v>
      </c>
      <c r="FZ48" s="47">
        <f ca="1">IF(OR(INDEX(INDIRECT("times"&amp;FT$2),$F48,FZ$28)&gt;10,INDEX(INDIRECT(FV48),$E48,FZ$28)&lt;=INDEX(INDIRECT(FV48),$E48,$F48)),0,(INDEX(INDIRECT(FV48),$E48,$F48)-INDEX(INDIRECT(FV48),$E48,FZ$28))*(10-INDEX(INDIRECT("times"&amp;FT$2),$F48,FZ$28))/10)</f>
        <v>0</v>
      </c>
      <c r="GA48" s="47">
        <f ca="1">IF(OR(INDEX(INDIRECT("times"&amp;FT$2),$F48,GA$28)&gt;10,INDEX(INDIRECT(FV48),$E48,GA$28)&lt;=INDEX(INDIRECT(FV48),$E48,$F48)),0,(INDEX(INDIRECT(FV48),$E48,$F48)-INDEX(INDIRECT(FV48),$E48,GA$28))*(10-INDEX(INDIRECT("times"&amp;FT$2),$F48,GA$28))/10)</f>
        <v>0</v>
      </c>
      <c r="GB48" s="47">
        <f ca="1">IF(OR(INDEX(INDIRECT("times"&amp;FT$2),$F48,GB$28)&gt;10,INDEX(INDIRECT(FV48),$E48,GB$28)&lt;=INDEX(INDIRECT(FV48),$E48,$F48)),0,(INDEX(INDIRECT(FV48),$E48,$F48)-INDEX(INDIRECT(FV48),$E48,GB$28))*(10-INDEX(INDIRECT("times"&amp;FT$2),$F48,GB$28))/10)</f>
        <v>0</v>
      </c>
      <c r="GC48" s="47">
        <f ca="1">IF(OR(INDEX(INDIRECT("times"&amp;FT$2),$F48,GC$28)&gt;10,INDEX(INDIRECT(FV48),$E48,GC$28)&lt;=INDEX(INDIRECT(FV48),$E48,$F48)),0,(INDEX(INDIRECT(FV48),$E48,$F48)-INDEX(INDIRECT(FV48),$E48,GC$28))*(10-INDEX(INDIRECT("times"&amp;FT$2),$F48,GC$28))/10)</f>
        <v>0</v>
      </c>
      <c r="GD48" s="47">
        <f ca="1">IF(OR(INDEX(INDIRECT("times"&amp;FT$2),$F48,GD$28)&gt;10,INDEX(INDIRECT(FV48),$E48,GD$28)&lt;=INDEX(INDIRECT(FV48),$E48,$F48)),0,(INDEX(INDIRECT(FV48),$E48,$F48)-INDEX(INDIRECT(FV48),$E48,GD$28))*(10-INDEX(INDIRECT("times"&amp;FT$2),$F48,GD$28))/10)</f>
        <v>0</v>
      </c>
      <c r="GE48" s="47">
        <f ca="1">IF(OR(INDEX(INDIRECT("times"&amp;FT$2),$F48,GE$28)&gt;10,INDEX(INDIRECT(FV48),$E48,GE$28)&lt;=INDEX(INDIRECT(FV48),$E48,$F48)),0,(INDEX(INDIRECT(FV48),$E48,$F48)-INDEX(INDIRECT(FV48),$E48,GE$28))*(10-INDEX(INDIRECT("times"&amp;FT$2),$F48,GE$28))/10)</f>
        <v>0</v>
      </c>
      <c r="GF48" s="47">
        <f ca="1">IF(OR(INDEX(INDIRECT("times"&amp;FT$2),$F48,GF$28)&gt;10,INDEX(INDIRECT(FV48),$E48,GF$28)&lt;=INDEX(INDIRECT(FV48),$E48,$F48)),0,(INDEX(INDIRECT(FV48),$E48,$F48)-INDEX(INDIRECT(FV48),$E48,GF$28))*(10-INDEX(INDIRECT("times"&amp;FT$2),$F48,GF$28))/10)</f>
        <v>0</v>
      </c>
      <c r="GG48" s="47">
        <f ca="1">IF(OR(INDEX(INDIRECT("times"&amp;FT$2),$F48,GG$28)&gt;10,INDEX(INDIRECT(FV48),$E48,GG$28)&lt;=INDEX(INDIRECT(FV48),$E48,$F48)),0,(INDEX(INDIRECT(FV48),$E48,$F48)-INDEX(INDIRECT(FV48),$E48,GG$28))*(10-INDEX(INDIRECT("times"&amp;FT$2),$F48,GG$28))/10)</f>
        <v>0</v>
      </c>
      <c r="GH48" s="47">
        <f ca="1">IF(OR(INDEX(INDIRECT("times"&amp;FT$2),$F48,GH$28)&gt;10,INDEX(INDIRECT(FV48),$E48,GH$28)&lt;=INDEX(INDIRECT(FV48),$E48,$F48)),0,(INDEX(INDIRECT(FV48),$E48,$F48)-INDEX(INDIRECT(FV48),$E48,GH$28))*(10-INDEX(INDIRECT("times"&amp;FT$2),$F48,GH$28))/10)</f>
        <v>0</v>
      </c>
      <c r="GI48" s="47">
        <f ca="1">IF(OR(INDEX(INDIRECT("times"&amp;FT$2),$F48,GI$28)&gt;10,INDEX(INDIRECT(FV48),$E48,GI$28)&lt;=INDEX(INDIRECT(FV48),$E48,$F48)),0,(INDEX(INDIRECT(FV48),$E48,$F48)-INDEX(INDIRECT(FV48),$E48,GI$28))*(10-INDEX(INDIRECT("times"&amp;FT$2),$F48,GI$28))/10)</f>
        <v>0</v>
      </c>
      <c r="GJ48" s="47">
        <f ca="1">IF(OR(INDEX(INDIRECT("times"&amp;FT$2),$F48,GJ$28)&gt;10,INDEX(INDIRECT(FV48),$E48,GJ$28)&lt;=INDEX(INDIRECT(FV48),$E48,$F48)),0,(INDEX(INDIRECT(FV48),$E48,$F48)-INDEX(INDIRECT(FV48),$E48,GJ$28))*(10-INDEX(INDIRECT("times"&amp;FT$2),$F48,GJ$28))/10)</f>
        <v>0</v>
      </c>
      <c r="GK48" s="47">
        <f ca="1">IF(OR(INDEX(INDIRECT("times"&amp;FT$2),$F48,GK$28)&gt;10,INDEX(INDIRECT(FV48),$E48,GK$28)&lt;=INDEX(INDIRECT(FV48),$E48,$F48)),0,(INDEX(INDIRECT(FV48),$E48,$F48)-INDEX(INDIRECT(FV48),$E48,GK$28))*(10-INDEX(INDIRECT("times"&amp;FT$2),$F48,GK$28))/10)</f>
        <v>0</v>
      </c>
      <c r="GL48" s="47">
        <f ca="1">IF(OR(INDEX(INDIRECT("times"&amp;FT$2),$F48,GL$28)&gt;10,INDEX(INDIRECT(FV48),$E48,GL$28)&lt;=INDEX(INDIRECT(FV48),$E48,$F48)),0,(INDEX(INDIRECT(FV48),$E48,$F48)-INDEX(INDIRECT(FV48),$E48,GL$28))*(10-INDEX(INDIRECT("times"&amp;FT$2),$F48,GL$28))/10)</f>
        <v>0</v>
      </c>
      <c r="GM48" s="47">
        <f ca="1">IF(OR(INDEX(INDIRECT("times"&amp;FT$2),$F48,GM$28)&gt;10,INDEX(INDIRECT(FV48),$E48,GM$28)&lt;=INDEX(INDIRECT(FV48),$E48,$F48)),0,(INDEX(INDIRECT(FV48),$E48,$F48)-INDEX(INDIRECT(FV48),$E48,GM$28))*(10-INDEX(INDIRECT("times"&amp;FT$2),$F48,GM$28))/10)</f>
        <v>0</v>
      </c>
      <c r="GN48" s="47">
        <f ca="1">IF(OR(INDEX(INDIRECT("times"&amp;FT$2),$F48,GN$28)&gt;10,INDEX(INDIRECT(FV48),$E48,GN$28)&lt;=INDEX(INDIRECT(FV48),$E48,$F48)),0,(INDEX(INDIRECT(FV48),$E48,$F48)-INDEX(INDIRECT(FV48),$E48,GN$28))*(10-INDEX(INDIRECT("times"&amp;FT$2),$F48,GN$28))/10)</f>
        <v>0</v>
      </c>
      <c r="GO48" s="47">
        <f ca="1">IF(OR(INDEX(INDIRECT("times"&amp;FT$2),$F48,GO$28)&gt;10,INDEX(INDIRECT(FV48),$E48,GO$28)&lt;=INDEX(INDIRECT(FV48),$E48,$F48)),0,(INDEX(INDIRECT(FV48),$E48,$F48)-INDEX(INDIRECT(FV48),$E48,GO$28))*(10-INDEX(INDIRECT("times"&amp;FT$2),$F48,GO$28))/10)</f>
        <v>0</v>
      </c>
      <c r="GP48" s="47">
        <f ca="1">IF(OR(INDEX(INDIRECT("times"&amp;FT$2),$F48,GP$28)&gt;10,INDEX(INDIRECT(FV48),$E48,GP$28)&lt;=INDEX(INDIRECT(FV48),$E48,$F48)),0,(INDEX(INDIRECT(FV48),$E48,$F48)-INDEX(INDIRECT(FV48),$E48,GP$28))*(10-INDEX(INDIRECT("times"&amp;FT$2),$F48,GP$28))/10)</f>
        <v>0</v>
      </c>
      <c r="GQ48" s="47">
        <f ca="1">IF(OR(INDEX(INDIRECT("times"&amp;FT$2),$F48,GQ$28)&gt;10,INDEX(INDIRECT(FV48),$E48,GQ$28)&lt;=INDEX(INDIRECT(FV48),$E48,$F48)),0,(INDEX(INDIRECT(FV48),$E48,$F48)-INDEX(INDIRECT(FV48),$E48,GQ$28))*(10-INDEX(INDIRECT("times"&amp;FT$2),$F48,GQ$28))/10)</f>
        <v>0</v>
      </c>
      <c r="GR48" s="47">
        <f ca="1">IF(OR(INDEX(INDIRECT("times"&amp;FT$2),$F48,GR$28)&gt;10,INDEX(INDIRECT(FV48),$E48,GR$28)&lt;=INDEX(INDIRECT(FV48),$E48,$F48)),0,(INDEX(INDIRECT(FV48),$E48,$F48)-INDEX(INDIRECT(FV48),$E48,GR$28))*(10-INDEX(INDIRECT("times"&amp;FT$2),$F48,GR$28))/10)</f>
        <v>0</v>
      </c>
      <c r="GS48" s="48">
        <f ca="1">IF(OR(INDEX(INDIRECT("times"&amp;FT$2),$F48,GS$28)&gt;10,INDEX(INDIRECT(FV48),$E48,GS$28)&lt;=INDEX(INDIRECT(FV48),$E48,$F48)),0,(INDEX(INDIRECT(FV48),$E48,$F48)-INDEX(INDIRECT(FV48),$E48,GS$28))*(10-INDEX(INDIRECT("times"&amp;FT$2),$F48,GS$28))/10)</f>
        <v>0</v>
      </c>
      <c r="GT48" s="201">
        <v>6</v>
      </c>
      <c r="GV48" s="18" t="s">
        <v>194</v>
      </c>
      <c r="GW48" s="122">
        <f>GV26</f>
        <v>0</v>
      </c>
      <c r="GX48" s="122" t="str">
        <f>GV27</f>
        <v>lei65</v>
      </c>
      <c r="GY48" s="210" t="str">
        <f t="shared" si="47"/>
        <v>core0_lei65</v>
      </c>
      <c r="GZ48" s="122">
        <v>1</v>
      </c>
      <c r="HA48" s="33">
        <v>6</v>
      </c>
      <c r="HB48" s="46">
        <f ca="1">IF(OR(INDEX(INDIRECT("times"&amp;GW$2),$F48,HB$28)&gt;10,INDEX(INDIRECT(GY48),$E48,HB$28)&lt;=INDEX(INDIRECT(GY48),$E48,$F48)),0,(INDEX(INDIRECT(GY48),$E48,$F48)-INDEX(INDIRECT(GY48),$E48,HB$28))*(10-INDEX(INDIRECT("times"&amp;GW$2),$F48,HB$28))/10)</f>
        <v>0</v>
      </c>
      <c r="HC48" s="47">
        <f ca="1">IF(OR(INDEX(INDIRECT("times"&amp;GW$2),$F48,HC$28)&gt;10,INDEX(INDIRECT(GY48),$E48,HC$28)&lt;=INDEX(INDIRECT(GY48),$E48,$F48)),0,(INDEX(INDIRECT(GY48),$E48,$F48)-INDEX(INDIRECT(GY48),$E48,HC$28))*(10-INDEX(INDIRECT("times"&amp;GW$2),$F48,HC$28))/10)</f>
        <v>0</v>
      </c>
      <c r="HD48" s="47">
        <f ca="1">IF(OR(INDEX(INDIRECT("times"&amp;GW$2),$F48,HD$28)&gt;10,INDEX(INDIRECT(GY48),$E48,HD$28)&lt;=INDEX(INDIRECT(GY48),$E48,$F48)),0,(INDEX(INDIRECT(GY48),$E48,$F48)-INDEX(INDIRECT(GY48),$E48,HD$28))*(10-INDEX(INDIRECT("times"&amp;GW$2),$F48,HD$28))/10)</f>
        <v>0</v>
      </c>
      <c r="HE48" s="47">
        <f ca="1">IF(OR(INDEX(INDIRECT("times"&amp;GW$2),$F48,HE$28)&gt;10,INDEX(INDIRECT(GY48),$E48,HE$28)&lt;=INDEX(INDIRECT(GY48),$E48,$F48)),0,(INDEX(INDIRECT(GY48),$E48,$F48)-INDEX(INDIRECT(GY48),$E48,HE$28))*(10-INDEX(INDIRECT("times"&amp;GW$2),$F48,HE$28))/10)</f>
        <v>0</v>
      </c>
      <c r="HF48" s="47">
        <f ca="1">IF(OR(INDEX(INDIRECT("times"&amp;GW$2),$F48,HF$28)&gt;10,INDEX(INDIRECT(GY48),$E48,HF$28)&lt;=INDEX(INDIRECT(GY48),$E48,$F48)),0,(INDEX(INDIRECT(GY48),$E48,$F48)-INDEX(INDIRECT(GY48),$E48,HF$28))*(10-INDEX(INDIRECT("times"&amp;GW$2),$F48,HF$28))/10)</f>
        <v>0</v>
      </c>
      <c r="HG48" s="47">
        <f ca="1">IF(OR(INDEX(INDIRECT("times"&amp;GW$2),$F48,HG$28)&gt;10,INDEX(INDIRECT(GY48),$E48,HG$28)&lt;=INDEX(INDIRECT(GY48),$E48,$F48)),0,(INDEX(INDIRECT(GY48),$E48,$F48)-INDEX(INDIRECT(GY48),$E48,HG$28))*(10-INDEX(INDIRECT("times"&amp;GW$2),$F48,HG$28))/10)</f>
        <v>0</v>
      </c>
      <c r="HH48" s="47">
        <f ca="1">IF(OR(INDEX(INDIRECT("times"&amp;GW$2),$F48,HH$28)&gt;10,INDEX(INDIRECT(GY48),$E48,HH$28)&lt;=INDEX(INDIRECT(GY48),$E48,$F48)),0,(INDEX(INDIRECT(GY48),$E48,$F48)-INDEX(INDIRECT(GY48),$E48,HH$28))*(10-INDEX(INDIRECT("times"&amp;GW$2),$F48,HH$28))/10)</f>
        <v>0</v>
      </c>
      <c r="HI48" s="47">
        <f ca="1">IF(OR(INDEX(INDIRECT("times"&amp;GW$2),$F48,HI$28)&gt;10,INDEX(INDIRECT(GY48),$E48,HI$28)&lt;=INDEX(INDIRECT(GY48),$E48,$F48)),0,(INDEX(INDIRECT(GY48),$E48,$F48)-INDEX(INDIRECT(GY48),$E48,HI$28))*(10-INDEX(INDIRECT("times"&amp;GW$2),$F48,HI$28))/10)</f>
        <v>0</v>
      </c>
      <c r="HJ48" s="47">
        <f ca="1">IF(OR(INDEX(INDIRECT("times"&amp;GW$2),$F48,HJ$28)&gt;10,INDEX(INDIRECT(GY48),$E48,HJ$28)&lt;=INDEX(INDIRECT(GY48),$E48,$F48)),0,(INDEX(INDIRECT(GY48),$E48,$F48)-INDEX(INDIRECT(GY48),$E48,HJ$28))*(10-INDEX(INDIRECT("times"&amp;GW$2),$F48,HJ$28))/10)</f>
        <v>0</v>
      </c>
      <c r="HK48" s="47">
        <f ca="1">IF(OR(INDEX(INDIRECT("times"&amp;GW$2),$F48,HK$28)&gt;10,INDEX(INDIRECT(GY48),$E48,HK$28)&lt;=INDEX(INDIRECT(GY48),$E48,$F48)),0,(INDEX(INDIRECT(GY48),$E48,$F48)-INDEX(INDIRECT(GY48),$E48,HK$28))*(10-INDEX(INDIRECT("times"&amp;GW$2),$F48,HK$28))/10)</f>
        <v>0</v>
      </c>
      <c r="HL48" s="47">
        <f ca="1">IF(OR(INDEX(INDIRECT("times"&amp;GW$2),$F48,HL$28)&gt;10,INDEX(INDIRECT(GY48),$E48,HL$28)&lt;=INDEX(INDIRECT(GY48),$E48,$F48)),0,(INDEX(INDIRECT(GY48),$E48,$F48)-INDEX(INDIRECT(GY48),$E48,HL$28))*(10-INDEX(INDIRECT("times"&amp;GW$2),$F48,HL$28))/10)</f>
        <v>0</v>
      </c>
      <c r="HM48" s="47">
        <f ca="1">IF(OR(INDEX(INDIRECT("times"&amp;GW$2),$F48,HM$28)&gt;10,INDEX(INDIRECT(GY48),$E48,HM$28)&lt;=INDEX(INDIRECT(GY48),$E48,$F48)),0,(INDEX(INDIRECT(GY48),$E48,$F48)-INDEX(INDIRECT(GY48),$E48,HM$28))*(10-INDEX(INDIRECT("times"&amp;GW$2),$F48,HM$28))/10)</f>
        <v>0</v>
      </c>
      <c r="HN48" s="47">
        <f ca="1">IF(OR(INDEX(INDIRECT("times"&amp;GW$2),$F48,HN$28)&gt;10,INDEX(INDIRECT(GY48),$E48,HN$28)&lt;=INDEX(INDIRECT(GY48),$E48,$F48)),0,(INDEX(INDIRECT(GY48),$E48,$F48)-INDEX(INDIRECT(GY48),$E48,HN$28))*(10-INDEX(INDIRECT("times"&amp;GW$2),$F48,HN$28))/10)</f>
        <v>0</v>
      </c>
      <c r="HO48" s="47">
        <f ca="1">IF(OR(INDEX(INDIRECT("times"&amp;GW$2),$F48,HO$28)&gt;10,INDEX(INDIRECT(GY48),$E48,HO$28)&lt;=INDEX(INDIRECT(GY48),$E48,$F48)),0,(INDEX(INDIRECT(GY48),$E48,$F48)-INDEX(INDIRECT(GY48),$E48,HO$28))*(10-INDEX(INDIRECT("times"&amp;GW$2),$F48,HO$28))/10)</f>
        <v>0</v>
      </c>
      <c r="HP48" s="47">
        <f ca="1">IF(OR(INDEX(INDIRECT("times"&amp;GW$2),$F48,HP$28)&gt;10,INDEX(INDIRECT(GY48),$E48,HP$28)&lt;=INDEX(INDIRECT(GY48),$E48,$F48)),0,(INDEX(INDIRECT(GY48),$E48,$F48)-INDEX(INDIRECT(GY48),$E48,HP$28))*(10-INDEX(INDIRECT("times"&amp;GW$2),$F48,HP$28))/10)</f>
        <v>0</v>
      </c>
      <c r="HQ48" s="47">
        <f ca="1">IF(OR(INDEX(INDIRECT("times"&amp;GW$2),$F48,HQ$28)&gt;10,INDEX(INDIRECT(GY48),$E48,HQ$28)&lt;=INDEX(INDIRECT(GY48),$E48,$F48)),0,(INDEX(INDIRECT(GY48),$E48,$F48)-INDEX(INDIRECT(GY48),$E48,HQ$28))*(10-INDEX(INDIRECT("times"&amp;GW$2),$F48,HQ$28))/10)</f>
        <v>0</v>
      </c>
      <c r="HR48" s="47">
        <f ca="1">IF(OR(INDEX(INDIRECT("times"&amp;GW$2),$F48,HR$28)&gt;10,INDEX(INDIRECT(GY48),$E48,HR$28)&lt;=INDEX(INDIRECT(GY48),$E48,$F48)),0,(INDEX(INDIRECT(GY48),$E48,$F48)-INDEX(INDIRECT(GY48),$E48,HR$28))*(10-INDEX(INDIRECT("times"&amp;GW$2),$F48,HR$28))/10)</f>
        <v>0</v>
      </c>
      <c r="HS48" s="47">
        <f ca="1">IF(OR(INDEX(INDIRECT("times"&amp;GW$2),$F48,HS$28)&gt;10,INDEX(INDIRECT(GY48),$E48,HS$28)&lt;=INDEX(INDIRECT(GY48),$E48,$F48)),0,(INDEX(INDIRECT(GY48),$E48,$F48)-INDEX(INDIRECT(GY48),$E48,HS$28))*(10-INDEX(INDIRECT("times"&amp;GW$2),$F48,HS$28))/10)</f>
        <v>0</v>
      </c>
      <c r="HT48" s="47">
        <f ca="1">IF(OR(INDEX(INDIRECT("times"&amp;GW$2),$F48,HT$28)&gt;10,INDEX(INDIRECT(GY48),$E48,HT$28)&lt;=INDEX(INDIRECT(GY48),$E48,$F48)),0,(INDEX(INDIRECT(GY48),$E48,$F48)-INDEX(INDIRECT(GY48),$E48,HT$28))*(10-INDEX(INDIRECT("times"&amp;GW$2),$F48,HT$28))/10)</f>
        <v>0</v>
      </c>
      <c r="HU48" s="47">
        <f ca="1">IF(OR(INDEX(INDIRECT("times"&amp;GW$2),$F48,HU$28)&gt;10,INDEX(INDIRECT(GY48),$E48,HU$28)&lt;=INDEX(INDIRECT(GY48),$E48,$F48)),0,(INDEX(INDIRECT(GY48),$E48,$F48)-INDEX(INDIRECT(GY48),$E48,HU$28))*(10-INDEX(INDIRECT("times"&amp;GW$2),$F48,HU$28))/10)</f>
        <v>0</v>
      </c>
      <c r="HV48" s="48">
        <f ca="1">IF(OR(INDEX(INDIRECT("times"&amp;GW$2),$F48,HV$28)&gt;10,INDEX(INDIRECT(GY48),$E48,HV$28)&lt;=INDEX(INDIRECT(GY48),$E48,$F48)),0,(INDEX(INDIRECT(GY48),$E48,$F48)-INDEX(INDIRECT(GY48),$E48,HV$28))*(10-INDEX(INDIRECT("times"&amp;GW$2),$F48,HV$28))/10)</f>
        <v>0</v>
      </c>
      <c r="HW48" s="201">
        <v>6</v>
      </c>
    </row>
    <row r="49" spans="1:231" ht="15">
      <c r="A49" s="18" t="s">
        <v>195</v>
      </c>
      <c r="B49" s="122">
        <f>A26</f>
        <v>0</v>
      </c>
      <c r="C49" s="122" t="str">
        <f>A27</f>
        <v>work1834</v>
      </c>
      <c r="D49" s="210" t="str">
        <f t="shared" si="40"/>
        <v>core0_work1834</v>
      </c>
      <c r="E49" s="122">
        <v>1</v>
      </c>
      <c r="F49" s="33">
        <v>7</v>
      </c>
      <c r="G49" s="46">
        <f ca="1">IF(OR(INDEX(INDIRECT("times"&amp;B$2),$F49,G$28)&gt;10,INDEX(INDIRECT(D49),$E49,G$28)&lt;=INDEX(INDIRECT(D49),$E49,$F49)),0,(INDEX(INDIRECT(D49),$E49,$F49)-INDEX(INDIRECT(D49),$E49,G$28))*(10-INDEX(INDIRECT("times"&amp;B$2),$F49,G$28))/10)</f>
        <v>0</v>
      </c>
      <c r="H49" s="47">
        <f ca="1">IF(OR(INDEX(INDIRECT("times"&amp;B$2),$F49,H$28)&gt;10,INDEX(INDIRECT(D49),$E49,H$28)&lt;=INDEX(INDIRECT(D49),$E49,$F49)),0,(INDEX(INDIRECT(D49),$E49,$F49)-INDEX(INDIRECT(D49),$E49,H$28))*(10-INDEX(INDIRECT("times"&amp;B$2),$F49,H$28))/10)</f>
        <v>0</v>
      </c>
      <c r="I49" s="47">
        <f ca="1">IF(OR(INDEX(INDIRECT("times"&amp;B$2),$F49,I$28)&gt;10,INDEX(INDIRECT(D49),$E49,I$28)&lt;=INDEX(INDIRECT(D49),$E49,$F49)),0,(INDEX(INDIRECT(D49),$E49,$F49)-INDEX(INDIRECT(D49),$E49,I$28))*(10-INDEX(INDIRECT("times"&amp;B$2),$F49,I$28))/10)</f>
        <v>0</v>
      </c>
      <c r="J49" s="47">
        <f ca="1">IF(OR(INDEX(INDIRECT("times"&amp;B$2),$F49,J$28)&gt;10,INDEX(INDIRECT(D49),$E49,J$28)&lt;=INDEX(INDIRECT(D49),$E49,$F49)),0,(INDEX(INDIRECT(D49),$E49,$F49)-INDEX(INDIRECT(D49),$E49,J$28))*(10-INDEX(INDIRECT("times"&amp;B$2),$F49,J$28))/10)</f>
        <v>0</v>
      </c>
      <c r="K49" s="47">
        <f ca="1">IF(OR(INDEX(INDIRECT("times"&amp;B$2),$F49,K$28)&gt;10,INDEX(INDIRECT(D49),$E49,K$28)&lt;=INDEX(INDIRECT(D49),$E49,$F49)),0,(INDEX(INDIRECT(D49),$E49,$F49)-INDEX(INDIRECT(D49),$E49,K$28))*(10-INDEX(INDIRECT("times"&amp;B$2),$F49,K$28))/10)</f>
        <v>0</v>
      </c>
      <c r="L49" s="47">
        <f ca="1">IF(OR(INDEX(INDIRECT("times"&amp;B$2),$F49,L$28)&gt;10,INDEX(INDIRECT(D49),$E49,L$28)&lt;=INDEX(INDIRECT(D49),$E49,$F49)),0,(INDEX(INDIRECT(D49),$E49,$F49)-INDEX(INDIRECT(D49),$E49,L$28))*(10-INDEX(INDIRECT("times"&amp;B$2),$F49,L$28))/10)</f>
        <v>0</v>
      </c>
      <c r="M49" s="47">
        <f ca="1">IF(OR(INDEX(INDIRECT("times"&amp;B$2),$F49,M$28)&gt;10,INDEX(INDIRECT(D49),$E49,M$28)&lt;=INDEX(INDIRECT(D49),$E49,$F49)),0,(INDEX(INDIRECT(D49),$E49,$F49)-INDEX(INDIRECT(D49),$E49,M$28))*(10-INDEX(INDIRECT("times"&amp;B$2),$F49,M$28))/10)</f>
        <v>0</v>
      </c>
      <c r="N49" s="47">
        <f ca="1">IF(OR(INDEX(INDIRECT("times"&amp;B$2),$F49,N$28)&gt;10,INDEX(INDIRECT(D49),$E49,N$28)&lt;=INDEX(INDIRECT(D49),$E49,$F49)),0,(INDEX(INDIRECT(D49),$E49,$F49)-INDEX(INDIRECT(D49),$E49,N$28))*(10-INDEX(INDIRECT("times"&amp;B$2),$F49,N$28))/10)</f>
        <v>0</v>
      </c>
      <c r="O49" s="47">
        <f ca="1">IF(OR(INDEX(INDIRECT("times"&amp;B$2),$F49,O$28)&gt;10,INDEX(INDIRECT(D49),$E49,O$28)&lt;=INDEX(INDIRECT(D49),$E49,$F49)),0,(INDEX(INDIRECT(D49),$E49,$F49)-INDEX(INDIRECT(D49),$E49,O$28))*(10-INDEX(INDIRECT("times"&amp;B$2),$F49,O$28))/10)</f>
        <v>0</v>
      </c>
      <c r="P49" s="47">
        <f ca="1">IF(OR(INDEX(INDIRECT("times"&amp;B$2),$F49,P$28)&gt;10,INDEX(INDIRECT(D49),$E49,P$28)&lt;=INDEX(INDIRECT(D49),$E49,$F49)),0,(INDEX(INDIRECT(D49),$E49,$F49)-INDEX(INDIRECT(D49),$E49,P$28))*(10-INDEX(INDIRECT("times"&amp;B$2),$F49,P$28))/10)</f>
        <v>0</v>
      </c>
      <c r="Q49" s="47">
        <f ca="1">IF(OR(INDEX(INDIRECT("times"&amp;B$2),$F49,Q$28)&gt;10,INDEX(INDIRECT(D49),$E49,Q$28)&lt;=INDEX(INDIRECT(D49),$E49,$F49)),0,(INDEX(INDIRECT(D49),$E49,$F49)-INDEX(INDIRECT(D49),$E49,Q$28))*(10-INDEX(INDIRECT("times"&amp;B$2),$F49,Q$28))/10)</f>
        <v>0</v>
      </c>
      <c r="R49" s="47">
        <f ca="1">IF(OR(INDEX(INDIRECT("times"&amp;B$2),$F49,R$28)&gt;10,INDEX(INDIRECT(D49),$E49,R$28)&lt;=INDEX(INDIRECT(D49),$E49,$F49)),0,(INDEX(INDIRECT(D49),$E49,$F49)-INDEX(INDIRECT(D49),$E49,R$28))*(10-INDEX(INDIRECT("times"&amp;B$2),$F49,R$28))/10)</f>
        <v>0</v>
      </c>
      <c r="S49" s="47">
        <f ca="1">IF(OR(INDEX(INDIRECT("times"&amp;B$2),$F49,S$28)&gt;10,INDEX(INDIRECT(D49),$E49,S$28)&lt;=INDEX(INDIRECT(D49),$E49,$F49)),0,(INDEX(INDIRECT(D49),$E49,$F49)-INDEX(INDIRECT(D49),$E49,S$28))*(10-INDEX(INDIRECT("times"&amp;B$2),$F49,S$28))/10)</f>
        <v>0</v>
      </c>
      <c r="T49" s="47">
        <f ca="1">IF(OR(INDEX(INDIRECT("times"&amp;B$2),$F49,T$28)&gt;10,INDEX(INDIRECT(D49),$E49,T$28)&lt;=INDEX(INDIRECT(D49),$E49,$F49)),0,(INDEX(INDIRECT(D49),$E49,$F49)-INDEX(INDIRECT(D49),$E49,T$28))*(10-INDEX(INDIRECT("times"&amp;B$2),$F49,T$28))/10)</f>
        <v>0</v>
      </c>
      <c r="U49" s="47">
        <f ca="1">IF(OR(INDEX(INDIRECT("times"&amp;B$2),$F49,U$28)&gt;10,INDEX(INDIRECT(D49),$E49,U$28)&lt;=INDEX(INDIRECT(D49),$E49,$F49)),0,(INDEX(INDIRECT(D49),$E49,$F49)-INDEX(INDIRECT(D49),$E49,U$28))*(10-INDEX(INDIRECT("times"&amp;B$2),$F49,U$28))/10)</f>
        <v>0</v>
      </c>
      <c r="V49" s="47">
        <f ca="1">IF(OR(INDEX(INDIRECT("times"&amp;B$2),$F49,V$28)&gt;10,INDEX(INDIRECT(D49),$E49,V$28)&lt;=INDEX(INDIRECT(D49),$E49,$F49)),0,(INDEX(INDIRECT(D49),$E49,$F49)-INDEX(INDIRECT(D49),$E49,V$28))*(10-INDEX(INDIRECT("times"&amp;B$2),$F49,V$28))/10)</f>
        <v>0</v>
      </c>
      <c r="W49" s="47">
        <f ca="1">IF(OR(INDEX(INDIRECT("times"&amp;B$2),$F49,W$28)&gt;10,INDEX(INDIRECT(D49),$E49,W$28)&lt;=INDEX(INDIRECT(D49),$E49,$F49)),0,(INDEX(INDIRECT(D49),$E49,$F49)-INDEX(INDIRECT(D49),$E49,W$28))*(10-INDEX(INDIRECT("times"&amp;B$2),$F49,W$28))/10)</f>
        <v>0</v>
      </c>
      <c r="X49" s="47">
        <f ca="1">IF(OR(INDEX(INDIRECT("times"&amp;B$2),$F49,X$28)&gt;10,INDEX(INDIRECT(D49),$E49,X$28)&lt;=INDEX(INDIRECT(D49),$E49,$F49)),0,(INDEX(INDIRECT(D49),$E49,$F49)-INDEX(INDIRECT(D49),$E49,X$28))*(10-INDEX(INDIRECT("times"&amp;B$2),$F49,X$28))/10)</f>
        <v>0</v>
      </c>
      <c r="Y49" s="47">
        <f ca="1">IF(OR(INDEX(INDIRECT("times"&amp;B$2),$F49,Y$28)&gt;10,INDEX(INDIRECT(D49),$E49,Y$28)&lt;=INDEX(INDIRECT(D49),$E49,$F49)),0,(INDEX(INDIRECT(D49),$E49,$F49)-INDEX(INDIRECT(D49),$E49,Y$28))*(10-INDEX(INDIRECT("times"&amp;B$2),$F49,Y$28))/10)</f>
        <v>0</v>
      </c>
      <c r="Z49" s="47">
        <f ca="1">IF(OR(INDEX(INDIRECT("times"&amp;B$2),$F49,Z$28)&gt;10,INDEX(INDIRECT(D49),$E49,Z$28)&lt;=INDEX(INDIRECT(D49),$E49,$F49)),0,(INDEX(INDIRECT(D49),$E49,$F49)-INDEX(INDIRECT(D49),$E49,Z$28))*(10-INDEX(INDIRECT("times"&amp;B$2),$F49,Z$28))/10)</f>
        <v>0</v>
      </c>
      <c r="AA49" s="48">
        <f ca="1">IF(OR(INDEX(INDIRECT("times"&amp;B$2),$F49,AA$28)&gt;10,INDEX(INDIRECT(D49),$E49,AA$28)&lt;=INDEX(INDIRECT(D49),$E49,$F49)),0,(INDEX(INDIRECT(D49),$E49,$F49)-INDEX(INDIRECT(D49),$E49,AA$28))*(10-INDEX(INDIRECT("times"&amp;B$2),$F49,AA$28))/10)</f>
        <v>0</v>
      </c>
      <c r="AB49" s="201">
        <v>7</v>
      </c>
      <c r="AD49" s="18" t="s">
        <v>195</v>
      </c>
      <c r="AE49" s="122">
        <f>AD26</f>
        <v>0</v>
      </c>
      <c r="AF49" s="122" t="str">
        <f>AD27</f>
        <v>shop1834</v>
      </c>
      <c r="AG49" s="210" t="str">
        <f t="shared" si="41"/>
        <v>core0_shop1834</v>
      </c>
      <c r="AH49" s="122">
        <v>1</v>
      </c>
      <c r="AI49" s="33">
        <v>7</v>
      </c>
      <c r="AJ49" s="46">
        <f ca="1">IF(OR(INDEX(INDIRECT("times"&amp;AE$2),$F49,AJ$28)&gt;10,INDEX(INDIRECT(AG49),$E49,AJ$28)&lt;=INDEX(INDIRECT(AG49),$E49,$F49)),0,(INDEX(INDIRECT(AG49),$E49,$F49)-INDEX(INDIRECT(AG49),$E49,AJ$28))*(10-INDEX(INDIRECT("times"&amp;AE$2),$F49,AJ$28))/10)</f>
        <v>0</v>
      </c>
      <c r="AK49" s="47">
        <f ca="1">IF(OR(INDEX(INDIRECT("times"&amp;AE$2),$F49,AK$28)&gt;10,INDEX(INDIRECT(AG49),$E49,AK$28)&lt;=INDEX(INDIRECT(AG49),$E49,$F49)),0,(INDEX(INDIRECT(AG49),$E49,$F49)-INDEX(INDIRECT(AG49),$E49,AK$28))*(10-INDEX(INDIRECT("times"&amp;AE$2),$F49,AK$28))/10)</f>
        <v>0</v>
      </c>
      <c r="AL49" s="47">
        <f ca="1">IF(OR(INDEX(INDIRECT("times"&amp;AE$2),$F49,AL$28)&gt;10,INDEX(INDIRECT(AG49),$E49,AL$28)&lt;=INDEX(INDIRECT(AG49),$E49,$F49)),0,(INDEX(INDIRECT(AG49),$E49,$F49)-INDEX(INDIRECT(AG49),$E49,AL$28))*(10-INDEX(INDIRECT("times"&amp;AE$2),$F49,AL$28))/10)</f>
        <v>0</v>
      </c>
      <c r="AM49" s="47">
        <f ca="1">IF(OR(INDEX(INDIRECT("times"&amp;AE$2),$F49,AM$28)&gt;10,INDEX(INDIRECT(AG49),$E49,AM$28)&lt;=INDEX(INDIRECT(AG49),$E49,$F49)),0,(INDEX(INDIRECT(AG49),$E49,$F49)-INDEX(INDIRECT(AG49),$E49,AM$28))*(10-INDEX(INDIRECT("times"&amp;AE$2),$F49,AM$28))/10)</f>
        <v>0</v>
      </c>
      <c r="AN49" s="47">
        <f ca="1">IF(OR(INDEX(INDIRECT("times"&amp;AE$2),$F49,AN$28)&gt;10,INDEX(INDIRECT(AG49),$E49,AN$28)&lt;=INDEX(INDIRECT(AG49),$E49,$F49)),0,(INDEX(INDIRECT(AG49),$E49,$F49)-INDEX(INDIRECT(AG49),$E49,AN$28))*(10-INDEX(INDIRECT("times"&amp;AE$2),$F49,AN$28))/10)</f>
        <v>0</v>
      </c>
      <c r="AO49" s="47">
        <f ca="1">IF(OR(INDEX(INDIRECT("times"&amp;AE$2),$F49,AO$28)&gt;10,INDEX(INDIRECT(AG49),$E49,AO$28)&lt;=INDEX(INDIRECT(AG49),$E49,$F49)),0,(INDEX(INDIRECT(AG49),$E49,$F49)-INDEX(INDIRECT(AG49),$E49,AO$28))*(10-INDEX(INDIRECT("times"&amp;AE$2),$F49,AO$28))/10)</f>
        <v>0</v>
      </c>
      <c r="AP49" s="47">
        <f ca="1">IF(OR(INDEX(INDIRECT("times"&amp;AE$2),$F49,AP$28)&gt;10,INDEX(INDIRECT(AG49),$E49,AP$28)&lt;=INDEX(INDIRECT(AG49),$E49,$F49)),0,(INDEX(INDIRECT(AG49),$E49,$F49)-INDEX(INDIRECT(AG49),$E49,AP$28))*(10-INDEX(INDIRECT("times"&amp;AE$2),$F49,AP$28))/10)</f>
        <v>0</v>
      </c>
      <c r="AQ49" s="47">
        <f ca="1">IF(OR(INDEX(INDIRECT("times"&amp;AE$2),$F49,AQ$28)&gt;10,INDEX(INDIRECT(AG49),$E49,AQ$28)&lt;=INDEX(INDIRECT(AG49),$E49,$F49)),0,(INDEX(INDIRECT(AG49),$E49,$F49)-INDEX(INDIRECT(AG49),$E49,AQ$28))*(10-INDEX(INDIRECT("times"&amp;AE$2),$F49,AQ$28))/10)</f>
        <v>0</v>
      </c>
      <c r="AR49" s="47">
        <f ca="1">IF(OR(INDEX(INDIRECT("times"&amp;AE$2),$F49,AR$28)&gt;10,INDEX(INDIRECT(AG49),$E49,AR$28)&lt;=INDEX(INDIRECT(AG49),$E49,$F49)),0,(INDEX(INDIRECT(AG49),$E49,$F49)-INDEX(INDIRECT(AG49),$E49,AR$28))*(10-INDEX(INDIRECT("times"&amp;AE$2),$F49,AR$28))/10)</f>
        <v>0</v>
      </c>
      <c r="AS49" s="47">
        <f ca="1">IF(OR(INDEX(INDIRECT("times"&amp;AE$2),$F49,AS$28)&gt;10,INDEX(INDIRECT(AG49),$E49,AS$28)&lt;=INDEX(INDIRECT(AG49),$E49,$F49)),0,(INDEX(INDIRECT(AG49),$E49,$F49)-INDEX(INDIRECT(AG49),$E49,AS$28))*(10-INDEX(INDIRECT("times"&amp;AE$2),$F49,AS$28))/10)</f>
        <v>0</v>
      </c>
      <c r="AT49" s="47">
        <f ca="1">IF(OR(INDEX(INDIRECT("times"&amp;AE$2),$F49,AT$28)&gt;10,INDEX(INDIRECT(AG49),$E49,AT$28)&lt;=INDEX(INDIRECT(AG49),$E49,$F49)),0,(INDEX(INDIRECT(AG49),$E49,$F49)-INDEX(INDIRECT(AG49),$E49,AT$28))*(10-INDEX(INDIRECT("times"&amp;AE$2),$F49,AT$28))/10)</f>
        <v>0</v>
      </c>
      <c r="AU49" s="47">
        <f ca="1">IF(OR(INDEX(INDIRECT("times"&amp;AE$2),$F49,AU$28)&gt;10,INDEX(INDIRECT(AG49),$E49,AU$28)&lt;=INDEX(INDIRECT(AG49),$E49,$F49)),0,(INDEX(INDIRECT(AG49),$E49,$F49)-INDEX(INDIRECT(AG49),$E49,AU$28))*(10-INDEX(INDIRECT("times"&amp;AE$2),$F49,AU$28))/10)</f>
        <v>0</v>
      </c>
      <c r="AV49" s="47">
        <f ca="1">IF(OR(INDEX(INDIRECT("times"&amp;AE$2),$F49,AV$28)&gt;10,INDEX(INDIRECT(AG49),$E49,AV$28)&lt;=INDEX(INDIRECT(AG49),$E49,$F49)),0,(INDEX(INDIRECT(AG49),$E49,$F49)-INDEX(INDIRECT(AG49),$E49,AV$28))*(10-INDEX(INDIRECT("times"&amp;AE$2),$F49,AV$28))/10)</f>
        <v>0</v>
      </c>
      <c r="AW49" s="47">
        <f ca="1">IF(OR(INDEX(INDIRECT("times"&amp;AE$2),$F49,AW$28)&gt;10,INDEX(INDIRECT(AG49),$E49,AW$28)&lt;=INDEX(INDIRECT(AG49),$E49,$F49)),0,(INDEX(INDIRECT(AG49),$E49,$F49)-INDEX(INDIRECT(AG49),$E49,AW$28))*(10-INDEX(INDIRECT("times"&amp;AE$2),$F49,AW$28))/10)</f>
        <v>0</v>
      </c>
      <c r="AX49" s="47">
        <f ca="1">IF(OR(INDEX(INDIRECT("times"&amp;AE$2),$F49,AX$28)&gt;10,INDEX(INDIRECT(AG49),$E49,AX$28)&lt;=INDEX(INDIRECT(AG49),$E49,$F49)),0,(INDEX(INDIRECT(AG49),$E49,$F49)-INDEX(INDIRECT(AG49),$E49,AX$28))*(10-INDEX(INDIRECT("times"&amp;AE$2),$F49,AX$28))/10)</f>
        <v>0</v>
      </c>
      <c r="AY49" s="47">
        <f ca="1">IF(OR(INDEX(INDIRECT("times"&amp;AE$2),$F49,AY$28)&gt;10,INDEX(INDIRECT(AG49),$E49,AY$28)&lt;=INDEX(INDIRECT(AG49),$E49,$F49)),0,(INDEX(INDIRECT(AG49),$E49,$F49)-INDEX(INDIRECT(AG49),$E49,AY$28))*(10-INDEX(INDIRECT("times"&amp;AE$2),$F49,AY$28))/10)</f>
        <v>0</v>
      </c>
      <c r="AZ49" s="47">
        <f ca="1">IF(OR(INDEX(INDIRECT("times"&amp;AE$2),$F49,AZ$28)&gt;10,INDEX(INDIRECT(AG49),$E49,AZ$28)&lt;=INDEX(INDIRECT(AG49),$E49,$F49)),0,(INDEX(INDIRECT(AG49),$E49,$F49)-INDEX(INDIRECT(AG49),$E49,AZ$28))*(10-INDEX(INDIRECT("times"&amp;AE$2),$F49,AZ$28))/10)</f>
        <v>0</v>
      </c>
      <c r="BA49" s="47">
        <f ca="1">IF(OR(INDEX(INDIRECT("times"&amp;AE$2),$F49,BA$28)&gt;10,INDEX(INDIRECT(AG49),$E49,BA$28)&lt;=INDEX(INDIRECT(AG49),$E49,$F49)),0,(INDEX(INDIRECT(AG49),$E49,$F49)-INDEX(INDIRECT(AG49),$E49,BA$28))*(10-INDEX(INDIRECT("times"&amp;AE$2),$F49,BA$28))/10)</f>
        <v>0</v>
      </c>
      <c r="BB49" s="47">
        <f ca="1">IF(OR(INDEX(INDIRECT("times"&amp;AE$2),$F49,BB$28)&gt;10,INDEX(INDIRECT(AG49),$E49,BB$28)&lt;=INDEX(INDIRECT(AG49),$E49,$F49)),0,(INDEX(INDIRECT(AG49),$E49,$F49)-INDEX(INDIRECT(AG49),$E49,BB$28))*(10-INDEX(INDIRECT("times"&amp;AE$2),$F49,BB$28))/10)</f>
        <v>0</v>
      </c>
      <c r="BC49" s="47">
        <f ca="1">IF(OR(INDEX(INDIRECT("times"&amp;AE$2),$F49,BC$28)&gt;10,INDEX(INDIRECT(AG49),$E49,BC$28)&lt;=INDEX(INDIRECT(AG49),$E49,$F49)),0,(INDEX(INDIRECT(AG49),$E49,$F49)-INDEX(INDIRECT(AG49),$E49,BC$28))*(10-INDEX(INDIRECT("times"&amp;AE$2),$F49,BC$28))/10)</f>
        <v>0</v>
      </c>
      <c r="BD49" s="48">
        <f ca="1">IF(OR(INDEX(INDIRECT("times"&amp;AE$2),$F49,BD$28)&gt;10,INDEX(INDIRECT(AG49),$E49,BD$28)&lt;=INDEX(INDIRECT(AG49),$E49,$F49)),0,(INDEX(INDIRECT(AG49),$E49,$F49)-INDEX(INDIRECT(AG49),$E49,BD$28))*(10-INDEX(INDIRECT("times"&amp;AE$2),$F49,BD$28))/10)</f>
        <v>0</v>
      </c>
      <c r="BE49" s="201">
        <v>7</v>
      </c>
      <c r="BG49" s="18" t="s">
        <v>195</v>
      </c>
      <c r="BH49" s="122">
        <f>BG26</f>
        <v>0</v>
      </c>
      <c r="BI49" s="122" t="str">
        <f>BG27</f>
        <v>lei1834</v>
      </c>
      <c r="BJ49" s="210" t="str">
        <f t="shared" si="42"/>
        <v>core0_lei1834</v>
      </c>
      <c r="BK49" s="122">
        <v>1</v>
      </c>
      <c r="BL49" s="33">
        <v>7</v>
      </c>
      <c r="BM49" s="46">
        <f ca="1">IF(OR(INDEX(INDIRECT("times"&amp;BH$2),$F49,BM$28)&gt;10,INDEX(INDIRECT(BJ49),$E49,BM$28)&lt;=INDEX(INDIRECT(BJ49),$E49,$F49)),0,(INDEX(INDIRECT(BJ49),$E49,$F49)-INDEX(INDIRECT(BJ49),$E49,BM$28))*(10-INDEX(INDIRECT("times"&amp;BH$2),$F49,BM$28))/10)</f>
        <v>0</v>
      </c>
      <c r="BN49" s="47">
        <f ca="1">IF(OR(INDEX(INDIRECT("times"&amp;BH$2),$F49,BN$28)&gt;10,INDEX(INDIRECT(BJ49),$E49,BN$28)&lt;=INDEX(INDIRECT(BJ49),$E49,$F49)),0,(INDEX(INDIRECT(BJ49),$E49,$F49)-INDEX(INDIRECT(BJ49),$E49,BN$28))*(10-INDEX(INDIRECT("times"&amp;BH$2),$F49,BN$28))/10)</f>
        <v>0</v>
      </c>
      <c r="BO49" s="47">
        <f ca="1">IF(OR(INDEX(INDIRECT("times"&amp;BH$2),$F49,BO$28)&gt;10,INDEX(INDIRECT(BJ49),$E49,BO$28)&lt;=INDEX(INDIRECT(BJ49),$E49,$F49)),0,(INDEX(INDIRECT(BJ49),$E49,$F49)-INDEX(INDIRECT(BJ49),$E49,BO$28))*(10-INDEX(INDIRECT("times"&amp;BH$2),$F49,BO$28))/10)</f>
        <v>0</v>
      </c>
      <c r="BP49" s="47">
        <f ca="1">IF(OR(INDEX(INDIRECT("times"&amp;BH$2),$F49,BP$28)&gt;10,INDEX(INDIRECT(BJ49),$E49,BP$28)&lt;=INDEX(INDIRECT(BJ49),$E49,$F49)),0,(INDEX(INDIRECT(BJ49),$E49,$F49)-INDEX(INDIRECT(BJ49),$E49,BP$28))*(10-INDEX(INDIRECT("times"&amp;BH$2),$F49,BP$28))/10)</f>
        <v>0</v>
      </c>
      <c r="BQ49" s="47">
        <f ca="1">IF(OR(INDEX(INDIRECT("times"&amp;BH$2),$F49,BQ$28)&gt;10,INDEX(INDIRECT(BJ49),$E49,BQ$28)&lt;=INDEX(INDIRECT(BJ49),$E49,$F49)),0,(INDEX(INDIRECT(BJ49),$E49,$F49)-INDEX(INDIRECT(BJ49),$E49,BQ$28))*(10-INDEX(INDIRECT("times"&amp;BH$2),$F49,BQ$28))/10)</f>
        <v>0</v>
      </c>
      <c r="BR49" s="47">
        <f ca="1">IF(OR(INDEX(INDIRECT("times"&amp;BH$2),$F49,BR$28)&gt;10,INDEX(INDIRECT(BJ49),$E49,BR$28)&lt;=INDEX(INDIRECT(BJ49),$E49,$F49)),0,(INDEX(INDIRECT(BJ49),$E49,$F49)-INDEX(INDIRECT(BJ49),$E49,BR$28))*(10-INDEX(INDIRECT("times"&amp;BH$2),$F49,BR$28))/10)</f>
        <v>0</v>
      </c>
      <c r="BS49" s="47">
        <f ca="1">IF(OR(INDEX(INDIRECT("times"&amp;BH$2),$F49,BS$28)&gt;10,INDEX(INDIRECT(BJ49),$E49,BS$28)&lt;=INDEX(INDIRECT(BJ49),$E49,$F49)),0,(INDEX(INDIRECT(BJ49),$E49,$F49)-INDEX(INDIRECT(BJ49),$E49,BS$28))*(10-INDEX(INDIRECT("times"&amp;BH$2),$F49,BS$28))/10)</f>
        <v>0</v>
      </c>
      <c r="BT49" s="47">
        <f ca="1">IF(OR(INDEX(INDIRECT("times"&amp;BH$2),$F49,BT$28)&gt;10,INDEX(INDIRECT(BJ49),$E49,BT$28)&lt;=INDEX(INDIRECT(BJ49),$E49,$F49)),0,(INDEX(INDIRECT(BJ49),$E49,$F49)-INDEX(INDIRECT(BJ49),$E49,BT$28))*(10-INDEX(INDIRECT("times"&amp;BH$2),$F49,BT$28))/10)</f>
        <v>0</v>
      </c>
      <c r="BU49" s="47">
        <f ca="1">IF(OR(INDEX(INDIRECT("times"&amp;BH$2),$F49,BU$28)&gt;10,INDEX(INDIRECT(BJ49),$E49,BU$28)&lt;=INDEX(INDIRECT(BJ49),$E49,$F49)),0,(INDEX(INDIRECT(BJ49),$E49,$F49)-INDEX(INDIRECT(BJ49),$E49,BU$28))*(10-INDEX(INDIRECT("times"&amp;BH$2),$F49,BU$28))/10)</f>
        <v>0</v>
      </c>
      <c r="BV49" s="47">
        <f ca="1">IF(OR(INDEX(INDIRECT("times"&amp;BH$2),$F49,BV$28)&gt;10,INDEX(INDIRECT(BJ49),$E49,BV$28)&lt;=INDEX(INDIRECT(BJ49),$E49,$F49)),0,(INDEX(INDIRECT(BJ49),$E49,$F49)-INDEX(INDIRECT(BJ49),$E49,BV$28))*(10-INDEX(INDIRECT("times"&amp;BH$2),$F49,BV$28))/10)</f>
        <v>0</v>
      </c>
      <c r="BW49" s="47">
        <f ca="1">IF(OR(INDEX(INDIRECT("times"&amp;BH$2),$F49,BW$28)&gt;10,INDEX(INDIRECT(BJ49),$E49,BW$28)&lt;=INDEX(INDIRECT(BJ49),$E49,$F49)),0,(INDEX(INDIRECT(BJ49),$E49,$F49)-INDEX(INDIRECT(BJ49),$E49,BW$28))*(10-INDEX(INDIRECT("times"&amp;BH$2),$F49,BW$28))/10)</f>
        <v>0</v>
      </c>
      <c r="BX49" s="47">
        <f ca="1">IF(OR(INDEX(INDIRECT("times"&amp;BH$2),$F49,BX$28)&gt;10,INDEX(INDIRECT(BJ49),$E49,BX$28)&lt;=INDEX(INDIRECT(BJ49),$E49,$F49)),0,(INDEX(INDIRECT(BJ49),$E49,$F49)-INDEX(INDIRECT(BJ49),$E49,BX$28))*(10-INDEX(INDIRECT("times"&amp;BH$2),$F49,BX$28))/10)</f>
        <v>0</v>
      </c>
      <c r="BY49" s="47">
        <f ca="1">IF(OR(INDEX(INDIRECT("times"&amp;BH$2),$F49,BY$28)&gt;10,INDEX(INDIRECT(BJ49),$E49,BY$28)&lt;=INDEX(INDIRECT(BJ49),$E49,$F49)),0,(INDEX(INDIRECT(BJ49),$E49,$F49)-INDEX(INDIRECT(BJ49),$E49,BY$28))*(10-INDEX(INDIRECT("times"&amp;BH$2),$F49,BY$28))/10)</f>
        <v>0</v>
      </c>
      <c r="BZ49" s="47">
        <f ca="1">IF(OR(INDEX(INDIRECT("times"&amp;BH$2),$F49,BZ$28)&gt;10,INDEX(INDIRECT(BJ49),$E49,BZ$28)&lt;=INDEX(INDIRECT(BJ49),$E49,$F49)),0,(INDEX(INDIRECT(BJ49),$E49,$F49)-INDEX(INDIRECT(BJ49),$E49,BZ$28))*(10-INDEX(INDIRECT("times"&amp;BH$2),$F49,BZ$28))/10)</f>
        <v>0</v>
      </c>
      <c r="CA49" s="47">
        <f ca="1">IF(OR(INDEX(INDIRECT("times"&amp;BH$2),$F49,CA$28)&gt;10,INDEX(INDIRECT(BJ49),$E49,CA$28)&lt;=INDEX(INDIRECT(BJ49),$E49,$F49)),0,(INDEX(INDIRECT(BJ49),$E49,$F49)-INDEX(INDIRECT(BJ49),$E49,CA$28))*(10-INDEX(INDIRECT("times"&amp;BH$2),$F49,CA$28))/10)</f>
        <v>0</v>
      </c>
      <c r="CB49" s="47">
        <f ca="1">IF(OR(INDEX(INDIRECT("times"&amp;BH$2),$F49,CB$28)&gt;10,INDEX(INDIRECT(BJ49),$E49,CB$28)&lt;=INDEX(INDIRECT(BJ49),$E49,$F49)),0,(INDEX(INDIRECT(BJ49),$E49,$F49)-INDEX(INDIRECT(BJ49),$E49,CB$28))*(10-INDEX(INDIRECT("times"&amp;BH$2),$F49,CB$28))/10)</f>
        <v>0</v>
      </c>
      <c r="CC49" s="47">
        <f ca="1">IF(OR(INDEX(INDIRECT("times"&amp;BH$2),$F49,CC$28)&gt;10,INDEX(INDIRECT(BJ49),$E49,CC$28)&lt;=INDEX(INDIRECT(BJ49),$E49,$F49)),0,(INDEX(INDIRECT(BJ49),$E49,$F49)-INDEX(INDIRECT(BJ49),$E49,CC$28))*(10-INDEX(INDIRECT("times"&amp;BH$2),$F49,CC$28))/10)</f>
        <v>0</v>
      </c>
      <c r="CD49" s="47">
        <f ca="1">IF(OR(INDEX(INDIRECT("times"&amp;BH$2),$F49,CD$28)&gt;10,INDEX(INDIRECT(BJ49),$E49,CD$28)&lt;=INDEX(INDIRECT(BJ49),$E49,$F49)),0,(INDEX(INDIRECT(BJ49),$E49,$F49)-INDEX(INDIRECT(BJ49),$E49,CD$28))*(10-INDEX(INDIRECT("times"&amp;BH$2),$F49,CD$28))/10)</f>
        <v>0</v>
      </c>
      <c r="CE49" s="47">
        <f ca="1">IF(OR(INDEX(INDIRECT("times"&amp;BH$2),$F49,CE$28)&gt;10,INDEX(INDIRECT(BJ49),$E49,CE$28)&lt;=INDEX(INDIRECT(BJ49),$E49,$F49)),0,(INDEX(INDIRECT(BJ49),$E49,$F49)-INDEX(INDIRECT(BJ49),$E49,CE$28))*(10-INDEX(INDIRECT("times"&amp;BH$2),$F49,CE$28))/10)</f>
        <v>0</v>
      </c>
      <c r="CF49" s="47">
        <f ca="1">IF(OR(INDEX(INDIRECT("times"&amp;BH$2),$F49,CF$28)&gt;10,INDEX(INDIRECT(BJ49),$E49,CF$28)&lt;=INDEX(INDIRECT(BJ49),$E49,$F49)),0,(INDEX(INDIRECT(BJ49),$E49,$F49)-INDEX(INDIRECT(BJ49),$E49,CF$28))*(10-INDEX(INDIRECT("times"&amp;BH$2),$F49,CF$28))/10)</f>
        <v>0</v>
      </c>
      <c r="CG49" s="48">
        <f ca="1">IF(OR(INDEX(INDIRECT("times"&amp;BH$2),$F49,CG$28)&gt;10,INDEX(INDIRECT(BJ49),$E49,CG$28)&lt;=INDEX(INDIRECT(BJ49),$E49,$F49)),0,(INDEX(INDIRECT(BJ49),$E49,$F49)-INDEX(INDIRECT(BJ49),$E49,CG$28))*(10-INDEX(INDIRECT("times"&amp;BH$2),$F49,CG$28))/10)</f>
        <v>0</v>
      </c>
      <c r="CH49" s="201">
        <v>7</v>
      </c>
      <c r="CJ49" s="18" t="s">
        <v>195</v>
      </c>
      <c r="CK49" s="122">
        <f>CJ26</f>
        <v>0</v>
      </c>
      <c r="CL49" s="122" t="str">
        <f>CJ27</f>
        <v>work3564</v>
      </c>
      <c r="CM49" s="210" t="str">
        <f t="shared" si="43"/>
        <v>core0_work3564</v>
      </c>
      <c r="CN49" s="122">
        <v>1</v>
      </c>
      <c r="CO49" s="33">
        <v>7</v>
      </c>
      <c r="CP49" s="46">
        <f ca="1">IF(OR(INDEX(INDIRECT("times"&amp;CK$2),$F49,CP$28)&gt;10,INDEX(INDIRECT(CM49),$E49,CP$28)&lt;=INDEX(INDIRECT(CM49),$E49,$F49)),0,(INDEX(INDIRECT(CM49),$E49,$F49)-INDEX(INDIRECT(CM49),$E49,CP$28))*(10-INDEX(INDIRECT("times"&amp;CK$2),$F49,CP$28))/10)</f>
        <v>0</v>
      </c>
      <c r="CQ49" s="47">
        <f ca="1">IF(OR(INDEX(INDIRECT("times"&amp;CK$2),$F49,CQ$28)&gt;10,INDEX(INDIRECT(CM49),$E49,CQ$28)&lt;=INDEX(INDIRECT(CM49),$E49,$F49)),0,(INDEX(INDIRECT(CM49),$E49,$F49)-INDEX(INDIRECT(CM49),$E49,CQ$28))*(10-INDEX(INDIRECT("times"&amp;CK$2),$F49,CQ$28))/10)</f>
        <v>0</v>
      </c>
      <c r="CR49" s="47">
        <f ca="1">IF(OR(INDEX(INDIRECT("times"&amp;CK$2),$F49,CR$28)&gt;10,INDEX(INDIRECT(CM49),$E49,CR$28)&lt;=INDEX(INDIRECT(CM49),$E49,$F49)),0,(INDEX(INDIRECT(CM49),$E49,$F49)-INDEX(INDIRECT(CM49),$E49,CR$28))*(10-INDEX(INDIRECT("times"&amp;CK$2),$F49,CR$28))/10)</f>
        <v>0</v>
      </c>
      <c r="CS49" s="47">
        <f ca="1">IF(OR(INDEX(INDIRECT("times"&amp;CK$2),$F49,CS$28)&gt;10,INDEX(INDIRECT(CM49),$E49,CS$28)&lt;=INDEX(INDIRECT(CM49),$E49,$F49)),0,(INDEX(INDIRECT(CM49),$E49,$F49)-INDEX(INDIRECT(CM49),$E49,CS$28))*(10-INDEX(INDIRECT("times"&amp;CK$2),$F49,CS$28))/10)</f>
        <v>0</v>
      </c>
      <c r="CT49" s="47">
        <f ca="1">IF(OR(INDEX(INDIRECT("times"&amp;CK$2),$F49,CT$28)&gt;10,INDEX(INDIRECT(CM49),$E49,CT$28)&lt;=INDEX(INDIRECT(CM49),$E49,$F49)),0,(INDEX(INDIRECT(CM49),$E49,$F49)-INDEX(INDIRECT(CM49),$E49,CT$28))*(10-INDEX(INDIRECT("times"&amp;CK$2),$F49,CT$28))/10)</f>
        <v>0</v>
      </c>
      <c r="CU49" s="47">
        <f ca="1">IF(OR(INDEX(INDIRECT("times"&amp;CK$2),$F49,CU$28)&gt;10,INDEX(INDIRECT(CM49),$E49,CU$28)&lt;=INDEX(INDIRECT(CM49),$E49,$F49)),0,(INDEX(INDIRECT(CM49),$E49,$F49)-INDEX(INDIRECT(CM49),$E49,CU$28))*(10-INDEX(INDIRECT("times"&amp;CK$2),$F49,CU$28))/10)</f>
        <v>0</v>
      </c>
      <c r="CV49" s="47">
        <f ca="1">IF(OR(INDEX(INDIRECT("times"&amp;CK$2),$F49,CV$28)&gt;10,INDEX(INDIRECT(CM49),$E49,CV$28)&lt;=INDEX(INDIRECT(CM49),$E49,$F49)),0,(INDEX(INDIRECT(CM49),$E49,$F49)-INDEX(INDIRECT(CM49),$E49,CV$28))*(10-INDEX(INDIRECT("times"&amp;CK$2),$F49,CV$28))/10)</f>
        <v>0</v>
      </c>
      <c r="CW49" s="47">
        <f ca="1">IF(OR(INDEX(INDIRECT("times"&amp;CK$2),$F49,CW$28)&gt;10,INDEX(INDIRECT(CM49),$E49,CW$28)&lt;=INDEX(INDIRECT(CM49),$E49,$F49)),0,(INDEX(INDIRECT(CM49),$E49,$F49)-INDEX(INDIRECT(CM49),$E49,CW$28))*(10-INDEX(INDIRECT("times"&amp;CK$2),$F49,CW$28))/10)</f>
        <v>0</v>
      </c>
      <c r="CX49" s="47">
        <f ca="1">IF(OR(INDEX(INDIRECT("times"&amp;CK$2),$F49,CX$28)&gt;10,INDEX(INDIRECT(CM49),$E49,CX$28)&lt;=INDEX(INDIRECT(CM49),$E49,$F49)),0,(INDEX(INDIRECT(CM49),$E49,$F49)-INDEX(INDIRECT(CM49),$E49,CX$28))*(10-INDEX(INDIRECT("times"&amp;CK$2),$F49,CX$28))/10)</f>
        <v>0</v>
      </c>
      <c r="CY49" s="47">
        <f ca="1">IF(OR(INDEX(INDIRECT("times"&amp;CK$2),$F49,CY$28)&gt;10,INDEX(INDIRECT(CM49),$E49,CY$28)&lt;=INDEX(INDIRECT(CM49),$E49,$F49)),0,(INDEX(INDIRECT(CM49),$E49,$F49)-INDEX(INDIRECT(CM49),$E49,CY$28))*(10-INDEX(INDIRECT("times"&amp;CK$2),$F49,CY$28))/10)</f>
        <v>0</v>
      </c>
      <c r="CZ49" s="47">
        <f ca="1">IF(OR(INDEX(INDIRECT("times"&amp;CK$2),$F49,CZ$28)&gt;10,INDEX(INDIRECT(CM49),$E49,CZ$28)&lt;=INDEX(INDIRECT(CM49),$E49,$F49)),0,(INDEX(INDIRECT(CM49),$E49,$F49)-INDEX(INDIRECT(CM49),$E49,CZ$28))*(10-INDEX(INDIRECT("times"&amp;CK$2),$F49,CZ$28))/10)</f>
        <v>0</v>
      </c>
      <c r="DA49" s="47">
        <f ca="1">IF(OR(INDEX(INDIRECT("times"&amp;CK$2),$F49,DA$28)&gt;10,INDEX(INDIRECT(CM49),$E49,DA$28)&lt;=INDEX(INDIRECT(CM49),$E49,$F49)),0,(INDEX(INDIRECT(CM49),$E49,$F49)-INDEX(INDIRECT(CM49),$E49,DA$28))*(10-INDEX(INDIRECT("times"&amp;CK$2),$F49,DA$28))/10)</f>
        <v>0</v>
      </c>
      <c r="DB49" s="47">
        <f ca="1">IF(OR(INDEX(INDIRECT("times"&amp;CK$2),$F49,DB$28)&gt;10,INDEX(INDIRECT(CM49),$E49,DB$28)&lt;=INDEX(INDIRECT(CM49),$E49,$F49)),0,(INDEX(INDIRECT(CM49),$E49,$F49)-INDEX(INDIRECT(CM49),$E49,DB$28))*(10-INDEX(INDIRECT("times"&amp;CK$2),$F49,DB$28))/10)</f>
        <v>0</v>
      </c>
      <c r="DC49" s="47">
        <f ca="1">IF(OR(INDEX(INDIRECT("times"&amp;CK$2),$F49,DC$28)&gt;10,INDEX(INDIRECT(CM49),$E49,DC$28)&lt;=INDEX(INDIRECT(CM49),$E49,$F49)),0,(INDEX(INDIRECT(CM49),$E49,$F49)-INDEX(INDIRECT(CM49),$E49,DC$28))*(10-INDEX(INDIRECT("times"&amp;CK$2),$F49,DC$28))/10)</f>
        <v>0</v>
      </c>
      <c r="DD49" s="47">
        <f ca="1">IF(OR(INDEX(INDIRECT("times"&amp;CK$2),$F49,DD$28)&gt;10,INDEX(INDIRECT(CM49),$E49,DD$28)&lt;=INDEX(INDIRECT(CM49),$E49,$F49)),0,(INDEX(INDIRECT(CM49),$E49,$F49)-INDEX(INDIRECT(CM49),$E49,DD$28))*(10-INDEX(INDIRECT("times"&amp;CK$2),$F49,DD$28))/10)</f>
        <v>0</v>
      </c>
      <c r="DE49" s="47">
        <f ca="1">IF(OR(INDEX(INDIRECT("times"&amp;CK$2),$F49,DE$28)&gt;10,INDEX(INDIRECT(CM49),$E49,DE$28)&lt;=INDEX(INDIRECT(CM49),$E49,$F49)),0,(INDEX(INDIRECT(CM49),$E49,$F49)-INDEX(INDIRECT(CM49),$E49,DE$28))*(10-INDEX(INDIRECT("times"&amp;CK$2),$F49,DE$28))/10)</f>
        <v>0</v>
      </c>
      <c r="DF49" s="47">
        <f ca="1">IF(OR(INDEX(INDIRECT("times"&amp;CK$2),$F49,DF$28)&gt;10,INDEX(INDIRECT(CM49),$E49,DF$28)&lt;=INDEX(INDIRECT(CM49),$E49,$F49)),0,(INDEX(INDIRECT(CM49),$E49,$F49)-INDEX(INDIRECT(CM49),$E49,DF$28))*(10-INDEX(INDIRECT("times"&amp;CK$2),$F49,DF$28))/10)</f>
        <v>0</v>
      </c>
      <c r="DG49" s="47">
        <f ca="1">IF(OR(INDEX(INDIRECT("times"&amp;CK$2),$F49,DG$28)&gt;10,INDEX(INDIRECT(CM49),$E49,DG$28)&lt;=INDEX(INDIRECT(CM49),$E49,$F49)),0,(INDEX(INDIRECT(CM49),$E49,$F49)-INDEX(INDIRECT(CM49),$E49,DG$28))*(10-INDEX(INDIRECT("times"&amp;CK$2),$F49,DG$28))/10)</f>
        <v>0</v>
      </c>
      <c r="DH49" s="47">
        <f ca="1">IF(OR(INDEX(INDIRECT("times"&amp;CK$2),$F49,DH$28)&gt;10,INDEX(INDIRECT(CM49),$E49,DH$28)&lt;=INDEX(INDIRECT(CM49),$E49,$F49)),0,(INDEX(INDIRECT(CM49),$E49,$F49)-INDEX(INDIRECT(CM49),$E49,DH$28))*(10-INDEX(INDIRECT("times"&amp;CK$2),$F49,DH$28))/10)</f>
        <v>0</v>
      </c>
      <c r="DI49" s="47">
        <f ca="1">IF(OR(INDEX(INDIRECT("times"&amp;CK$2),$F49,DI$28)&gt;10,INDEX(INDIRECT(CM49),$E49,DI$28)&lt;=INDEX(INDIRECT(CM49),$E49,$F49)),0,(INDEX(INDIRECT(CM49),$E49,$F49)-INDEX(INDIRECT(CM49),$E49,DI$28))*(10-INDEX(INDIRECT("times"&amp;CK$2),$F49,DI$28))/10)</f>
        <v>0</v>
      </c>
      <c r="DJ49" s="48">
        <f ca="1">IF(OR(INDEX(INDIRECT("times"&amp;CK$2),$F49,DJ$28)&gt;10,INDEX(INDIRECT(CM49),$E49,DJ$28)&lt;=INDEX(INDIRECT(CM49),$E49,$F49)),0,(INDEX(INDIRECT(CM49),$E49,$F49)-INDEX(INDIRECT(CM49),$E49,DJ$28))*(10-INDEX(INDIRECT("times"&amp;CK$2),$F49,DJ$28))/10)</f>
        <v>0</v>
      </c>
      <c r="DK49" s="201">
        <v>7</v>
      </c>
      <c r="DM49" s="18" t="s">
        <v>195</v>
      </c>
      <c r="DN49" s="122">
        <f>DM26</f>
        <v>0</v>
      </c>
      <c r="DO49" s="122" t="str">
        <f>DM27</f>
        <v>shop3564</v>
      </c>
      <c r="DP49" s="210" t="str">
        <f t="shared" si="44"/>
        <v>core0_shop3564</v>
      </c>
      <c r="DQ49" s="122">
        <v>1</v>
      </c>
      <c r="DR49" s="33">
        <v>7</v>
      </c>
      <c r="DS49" s="46">
        <f ca="1">IF(OR(INDEX(INDIRECT("times"&amp;DN$2),$F49,DS$28)&gt;10,INDEX(INDIRECT(DP49),$E49,DS$28)&lt;=INDEX(INDIRECT(DP49),$E49,$F49)),0,(INDEX(INDIRECT(DP49),$E49,$F49)-INDEX(INDIRECT(DP49),$E49,DS$28))*(10-INDEX(INDIRECT("times"&amp;DN$2),$F49,DS$28))/10)</f>
        <v>0</v>
      </c>
      <c r="DT49" s="47">
        <f ca="1">IF(OR(INDEX(INDIRECT("times"&amp;DN$2),$F49,DT$28)&gt;10,INDEX(INDIRECT(DP49),$E49,DT$28)&lt;=INDEX(INDIRECT(DP49),$E49,$F49)),0,(INDEX(INDIRECT(DP49),$E49,$F49)-INDEX(INDIRECT(DP49),$E49,DT$28))*(10-INDEX(INDIRECT("times"&amp;DN$2),$F49,DT$28))/10)</f>
        <v>0</v>
      </c>
      <c r="DU49" s="47">
        <f ca="1">IF(OR(INDEX(INDIRECT("times"&amp;DN$2),$F49,DU$28)&gt;10,INDEX(INDIRECT(DP49),$E49,DU$28)&lt;=INDEX(INDIRECT(DP49),$E49,$F49)),0,(INDEX(INDIRECT(DP49),$E49,$F49)-INDEX(INDIRECT(DP49),$E49,DU$28))*(10-INDEX(INDIRECT("times"&amp;DN$2),$F49,DU$28))/10)</f>
        <v>0</v>
      </c>
      <c r="DV49" s="47">
        <f ca="1">IF(OR(INDEX(INDIRECT("times"&amp;DN$2),$F49,DV$28)&gt;10,INDEX(INDIRECT(DP49),$E49,DV$28)&lt;=INDEX(INDIRECT(DP49),$E49,$F49)),0,(INDEX(INDIRECT(DP49),$E49,$F49)-INDEX(INDIRECT(DP49),$E49,DV$28))*(10-INDEX(INDIRECT("times"&amp;DN$2),$F49,DV$28))/10)</f>
        <v>0</v>
      </c>
      <c r="DW49" s="47">
        <f ca="1">IF(OR(INDEX(INDIRECT("times"&amp;DN$2),$F49,DW$28)&gt;10,INDEX(INDIRECT(DP49),$E49,DW$28)&lt;=INDEX(INDIRECT(DP49),$E49,$F49)),0,(INDEX(INDIRECT(DP49),$E49,$F49)-INDEX(INDIRECT(DP49),$E49,DW$28))*(10-INDEX(INDIRECT("times"&amp;DN$2),$F49,DW$28))/10)</f>
        <v>0</v>
      </c>
      <c r="DX49" s="47">
        <f ca="1">IF(OR(INDEX(INDIRECT("times"&amp;DN$2),$F49,DX$28)&gt;10,INDEX(INDIRECT(DP49),$E49,DX$28)&lt;=INDEX(INDIRECT(DP49),$E49,$F49)),0,(INDEX(INDIRECT(DP49),$E49,$F49)-INDEX(INDIRECT(DP49),$E49,DX$28))*(10-INDEX(INDIRECT("times"&amp;DN$2),$F49,DX$28))/10)</f>
        <v>0</v>
      </c>
      <c r="DY49" s="47">
        <f ca="1">IF(OR(INDEX(INDIRECT("times"&amp;DN$2),$F49,DY$28)&gt;10,INDEX(INDIRECT(DP49),$E49,DY$28)&lt;=INDEX(INDIRECT(DP49),$E49,$F49)),0,(INDEX(INDIRECT(DP49),$E49,$F49)-INDEX(INDIRECT(DP49),$E49,DY$28))*(10-INDEX(INDIRECT("times"&amp;DN$2),$F49,DY$28))/10)</f>
        <v>0</v>
      </c>
      <c r="DZ49" s="47">
        <f ca="1">IF(OR(INDEX(INDIRECT("times"&amp;DN$2),$F49,DZ$28)&gt;10,INDEX(INDIRECT(DP49),$E49,DZ$28)&lt;=INDEX(INDIRECT(DP49),$E49,$F49)),0,(INDEX(INDIRECT(DP49),$E49,$F49)-INDEX(INDIRECT(DP49),$E49,DZ$28))*(10-INDEX(INDIRECT("times"&amp;DN$2),$F49,DZ$28))/10)</f>
        <v>0</v>
      </c>
      <c r="EA49" s="47">
        <f ca="1">IF(OR(INDEX(INDIRECT("times"&amp;DN$2),$F49,EA$28)&gt;10,INDEX(INDIRECT(DP49),$E49,EA$28)&lt;=INDEX(INDIRECT(DP49),$E49,$F49)),0,(INDEX(INDIRECT(DP49),$E49,$F49)-INDEX(INDIRECT(DP49),$E49,EA$28))*(10-INDEX(INDIRECT("times"&amp;DN$2),$F49,EA$28))/10)</f>
        <v>0</v>
      </c>
      <c r="EB49" s="47">
        <f ca="1">IF(OR(INDEX(INDIRECT("times"&amp;DN$2),$F49,EB$28)&gt;10,INDEX(INDIRECT(DP49),$E49,EB$28)&lt;=INDEX(INDIRECT(DP49),$E49,$F49)),0,(INDEX(INDIRECT(DP49),$E49,$F49)-INDEX(INDIRECT(DP49),$E49,EB$28))*(10-INDEX(INDIRECT("times"&amp;DN$2),$F49,EB$28))/10)</f>
        <v>0</v>
      </c>
      <c r="EC49" s="47">
        <f ca="1">IF(OR(INDEX(INDIRECT("times"&amp;DN$2),$F49,EC$28)&gt;10,INDEX(INDIRECT(DP49),$E49,EC$28)&lt;=INDEX(INDIRECT(DP49),$E49,$F49)),0,(INDEX(INDIRECT(DP49),$E49,$F49)-INDEX(INDIRECT(DP49),$E49,EC$28))*(10-INDEX(INDIRECT("times"&amp;DN$2),$F49,EC$28))/10)</f>
        <v>0</v>
      </c>
      <c r="ED49" s="47">
        <f ca="1">IF(OR(INDEX(INDIRECT("times"&amp;DN$2),$F49,ED$28)&gt;10,INDEX(INDIRECT(DP49),$E49,ED$28)&lt;=INDEX(INDIRECT(DP49),$E49,$F49)),0,(INDEX(INDIRECT(DP49),$E49,$F49)-INDEX(INDIRECT(DP49),$E49,ED$28))*(10-INDEX(INDIRECT("times"&amp;DN$2),$F49,ED$28))/10)</f>
        <v>0</v>
      </c>
      <c r="EE49" s="47">
        <f ca="1">IF(OR(INDEX(INDIRECT("times"&amp;DN$2),$F49,EE$28)&gt;10,INDEX(INDIRECT(DP49),$E49,EE$28)&lt;=INDEX(INDIRECT(DP49),$E49,$F49)),0,(INDEX(INDIRECT(DP49),$E49,$F49)-INDEX(INDIRECT(DP49),$E49,EE$28))*(10-INDEX(INDIRECT("times"&amp;DN$2),$F49,EE$28))/10)</f>
        <v>0</v>
      </c>
      <c r="EF49" s="47">
        <f ca="1">IF(OR(INDEX(INDIRECT("times"&amp;DN$2),$F49,EF$28)&gt;10,INDEX(INDIRECT(DP49),$E49,EF$28)&lt;=INDEX(INDIRECT(DP49),$E49,$F49)),0,(INDEX(INDIRECT(DP49),$E49,$F49)-INDEX(INDIRECT(DP49),$E49,EF$28))*(10-INDEX(INDIRECT("times"&amp;DN$2),$F49,EF$28))/10)</f>
        <v>0</v>
      </c>
      <c r="EG49" s="47">
        <f ca="1">IF(OR(INDEX(INDIRECT("times"&amp;DN$2),$F49,EG$28)&gt;10,INDEX(INDIRECT(DP49),$E49,EG$28)&lt;=INDEX(INDIRECT(DP49),$E49,$F49)),0,(INDEX(INDIRECT(DP49),$E49,$F49)-INDEX(INDIRECT(DP49),$E49,EG$28))*(10-INDEX(INDIRECT("times"&amp;DN$2),$F49,EG$28))/10)</f>
        <v>0</v>
      </c>
      <c r="EH49" s="47">
        <f ca="1">IF(OR(INDEX(INDIRECT("times"&amp;DN$2),$F49,EH$28)&gt;10,INDEX(INDIRECT(DP49),$E49,EH$28)&lt;=INDEX(INDIRECT(DP49),$E49,$F49)),0,(INDEX(INDIRECT(DP49),$E49,$F49)-INDEX(INDIRECT(DP49),$E49,EH$28))*(10-INDEX(INDIRECT("times"&amp;DN$2),$F49,EH$28))/10)</f>
        <v>0</v>
      </c>
      <c r="EI49" s="47">
        <f ca="1">IF(OR(INDEX(INDIRECT("times"&amp;DN$2),$F49,EI$28)&gt;10,INDEX(INDIRECT(DP49),$E49,EI$28)&lt;=INDEX(INDIRECT(DP49),$E49,$F49)),0,(INDEX(INDIRECT(DP49),$E49,$F49)-INDEX(INDIRECT(DP49),$E49,EI$28))*(10-INDEX(INDIRECT("times"&amp;DN$2),$F49,EI$28))/10)</f>
        <v>0</v>
      </c>
      <c r="EJ49" s="47">
        <f ca="1">IF(OR(INDEX(INDIRECT("times"&amp;DN$2),$F49,EJ$28)&gt;10,INDEX(INDIRECT(DP49),$E49,EJ$28)&lt;=INDEX(INDIRECT(DP49),$E49,$F49)),0,(INDEX(INDIRECT(DP49),$E49,$F49)-INDEX(INDIRECT(DP49),$E49,EJ$28))*(10-INDEX(INDIRECT("times"&amp;DN$2),$F49,EJ$28))/10)</f>
        <v>0</v>
      </c>
      <c r="EK49" s="47">
        <f ca="1">IF(OR(INDEX(INDIRECT("times"&amp;DN$2),$F49,EK$28)&gt;10,INDEX(INDIRECT(DP49),$E49,EK$28)&lt;=INDEX(INDIRECT(DP49),$E49,$F49)),0,(INDEX(INDIRECT(DP49),$E49,$F49)-INDEX(INDIRECT(DP49),$E49,EK$28))*(10-INDEX(INDIRECT("times"&amp;DN$2),$F49,EK$28))/10)</f>
        <v>0</v>
      </c>
      <c r="EL49" s="47">
        <f ca="1">IF(OR(INDEX(INDIRECT("times"&amp;DN$2),$F49,EL$28)&gt;10,INDEX(INDIRECT(DP49),$E49,EL$28)&lt;=INDEX(INDIRECT(DP49),$E49,$F49)),0,(INDEX(INDIRECT(DP49),$E49,$F49)-INDEX(INDIRECT(DP49),$E49,EL$28))*(10-INDEX(INDIRECT("times"&amp;DN$2),$F49,EL$28))/10)</f>
        <v>0</v>
      </c>
      <c r="EM49" s="48">
        <f ca="1">IF(OR(INDEX(INDIRECT("times"&amp;DN$2),$F49,EM$28)&gt;10,INDEX(INDIRECT(DP49),$E49,EM$28)&lt;=INDEX(INDIRECT(DP49),$E49,$F49)),0,(INDEX(INDIRECT(DP49),$E49,$F49)-INDEX(INDIRECT(DP49),$E49,EM$28))*(10-INDEX(INDIRECT("times"&amp;DN$2),$F49,EM$28))/10)</f>
        <v>0</v>
      </c>
      <c r="EN49" s="201">
        <v>7</v>
      </c>
      <c r="EP49" s="18" t="s">
        <v>195</v>
      </c>
      <c r="EQ49" s="122">
        <f>EP26</f>
        <v>0</v>
      </c>
      <c r="ER49" s="122" t="str">
        <f>EP27</f>
        <v>lei3564</v>
      </c>
      <c r="ES49" s="210" t="str">
        <f t="shared" si="45"/>
        <v>core0_lei3564</v>
      </c>
      <c r="ET49" s="122">
        <v>1</v>
      </c>
      <c r="EU49" s="33">
        <v>7</v>
      </c>
      <c r="EV49" s="46">
        <f ca="1">IF(OR(INDEX(INDIRECT("times"&amp;EQ$2),$F49,EV$28)&gt;10,INDEX(INDIRECT(ES49),$E49,EV$28)&lt;=INDEX(INDIRECT(ES49),$E49,$F49)),0,(INDEX(INDIRECT(ES49),$E49,$F49)-INDEX(INDIRECT(ES49),$E49,EV$28))*(10-INDEX(INDIRECT("times"&amp;EQ$2),$F49,EV$28))/10)</f>
        <v>0</v>
      </c>
      <c r="EW49" s="47">
        <f ca="1">IF(OR(INDEX(INDIRECT("times"&amp;EQ$2),$F49,EW$28)&gt;10,INDEX(INDIRECT(ES49),$E49,EW$28)&lt;=INDEX(INDIRECT(ES49),$E49,$F49)),0,(INDEX(INDIRECT(ES49),$E49,$F49)-INDEX(INDIRECT(ES49),$E49,EW$28))*(10-INDEX(INDIRECT("times"&amp;EQ$2),$F49,EW$28))/10)</f>
        <v>0</v>
      </c>
      <c r="EX49" s="47">
        <f ca="1">IF(OR(INDEX(INDIRECT("times"&amp;EQ$2),$F49,EX$28)&gt;10,INDEX(INDIRECT(ES49),$E49,EX$28)&lt;=INDEX(INDIRECT(ES49),$E49,$F49)),0,(INDEX(INDIRECT(ES49),$E49,$F49)-INDEX(INDIRECT(ES49),$E49,EX$28))*(10-INDEX(INDIRECT("times"&amp;EQ$2),$F49,EX$28))/10)</f>
        <v>0</v>
      </c>
      <c r="EY49" s="47">
        <f ca="1">IF(OR(INDEX(INDIRECT("times"&amp;EQ$2),$F49,EY$28)&gt;10,INDEX(INDIRECT(ES49),$E49,EY$28)&lt;=INDEX(INDIRECT(ES49),$E49,$F49)),0,(INDEX(INDIRECT(ES49),$E49,$F49)-INDEX(INDIRECT(ES49),$E49,EY$28))*(10-INDEX(INDIRECT("times"&amp;EQ$2),$F49,EY$28))/10)</f>
        <v>0</v>
      </c>
      <c r="EZ49" s="47">
        <f ca="1">IF(OR(INDEX(INDIRECT("times"&amp;EQ$2),$F49,EZ$28)&gt;10,INDEX(INDIRECT(ES49),$E49,EZ$28)&lt;=INDEX(INDIRECT(ES49),$E49,$F49)),0,(INDEX(INDIRECT(ES49),$E49,$F49)-INDEX(INDIRECT(ES49),$E49,EZ$28))*(10-INDEX(INDIRECT("times"&amp;EQ$2),$F49,EZ$28))/10)</f>
        <v>0</v>
      </c>
      <c r="FA49" s="47">
        <f ca="1">IF(OR(INDEX(INDIRECT("times"&amp;EQ$2),$F49,FA$28)&gt;10,INDEX(INDIRECT(ES49),$E49,FA$28)&lt;=INDEX(INDIRECT(ES49),$E49,$F49)),0,(INDEX(INDIRECT(ES49),$E49,$F49)-INDEX(INDIRECT(ES49),$E49,FA$28))*(10-INDEX(INDIRECT("times"&amp;EQ$2),$F49,FA$28))/10)</f>
        <v>0</v>
      </c>
      <c r="FB49" s="47">
        <f ca="1">IF(OR(INDEX(INDIRECT("times"&amp;EQ$2),$F49,FB$28)&gt;10,INDEX(INDIRECT(ES49),$E49,FB$28)&lt;=INDEX(INDIRECT(ES49),$E49,$F49)),0,(INDEX(INDIRECT(ES49),$E49,$F49)-INDEX(INDIRECT(ES49),$E49,FB$28))*(10-INDEX(INDIRECT("times"&amp;EQ$2),$F49,FB$28))/10)</f>
        <v>0</v>
      </c>
      <c r="FC49" s="47">
        <f ca="1">IF(OR(INDEX(INDIRECT("times"&amp;EQ$2),$F49,FC$28)&gt;10,INDEX(INDIRECT(ES49),$E49,FC$28)&lt;=INDEX(INDIRECT(ES49),$E49,$F49)),0,(INDEX(INDIRECT(ES49),$E49,$F49)-INDEX(INDIRECT(ES49),$E49,FC$28))*(10-INDEX(INDIRECT("times"&amp;EQ$2),$F49,FC$28))/10)</f>
        <v>0</v>
      </c>
      <c r="FD49" s="47">
        <f ca="1">IF(OR(INDEX(INDIRECT("times"&amp;EQ$2),$F49,FD$28)&gt;10,INDEX(INDIRECT(ES49),$E49,FD$28)&lt;=INDEX(INDIRECT(ES49),$E49,$F49)),0,(INDEX(INDIRECT(ES49),$E49,$F49)-INDEX(INDIRECT(ES49),$E49,FD$28))*(10-INDEX(INDIRECT("times"&amp;EQ$2),$F49,FD$28))/10)</f>
        <v>0</v>
      </c>
      <c r="FE49" s="47">
        <f ca="1">IF(OR(INDEX(INDIRECT("times"&amp;EQ$2),$F49,FE$28)&gt;10,INDEX(INDIRECT(ES49),$E49,FE$28)&lt;=INDEX(INDIRECT(ES49),$E49,$F49)),0,(INDEX(INDIRECT(ES49),$E49,$F49)-INDEX(INDIRECT(ES49),$E49,FE$28))*(10-INDEX(INDIRECT("times"&amp;EQ$2),$F49,FE$28))/10)</f>
        <v>0</v>
      </c>
      <c r="FF49" s="47">
        <f ca="1">IF(OR(INDEX(INDIRECT("times"&amp;EQ$2),$F49,FF$28)&gt;10,INDEX(INDIRECT(ES49),$E49,FF$28)&lt;=INDEX(INDIRECT(ES49),$E49,$F49)),0,(INDEX(INDIRECT(ES49),$E49,$F49)-INDEX(INDIRECT(ES49),$E49,FF$28))*(10-INDEX(INDIRECT("times"&amp;EQ$2),$F49,FF$28))/10)</f>
        <v>0</v>
      </c>
      <c r="FG49" s="47">
        <f ca="1">IF(OR(INDEX(INDIRECT("times"&amp;EQ$2),$F49,FG$28)&gt;10,INDEX(INDIRECT(ES49),$E49,FG$28)&lt;=INDEX(INDIRECT(ES49),$E49,$F49)),0,(INDEX(INDIRECT(ES49),$E49,$F49)-INDEX(INDIRECT(ES49),$E49,FG$28))*(10-INDEX(INDIRECT("times"&amp;EQ$2),$F49,FG$28))/10)</f>
        <v>0</v>
      </c>
      <c r="FH49" s="47">
        <f ca="1">IF(OR(INDEX(INDIRECT("times"&amp;EQ$2),$F49,FH$28)&gt;10,INDEX(INDIRECT(ES49),$E49,FH$28)&lt;=INDEX(INDIRECT(ES49),$E49,$F49)),0,(INDEX(INDIRECT(ES49),$E49,$F49)-INDEX(INDIRECT(ES49),$E49,FH$28))*(10-INDEX(INDIRECT("times"&amp;EQ$2),$F49,FH$28))/10)</f>
        <v>0</v>
      </c>
      <c r="FI49" s="47">
        <f ca="1">IF(OR(INDEX(INDIRECT("times"&amp;EQ$2),$F49,FI$28)&gt;10,INDEX(INDIRECT(ES49),$E49,FI$28)&lt;=INDEX(INDIRECT(ES49),$E49,$F49)),0,(INDEX(INDIRECT(ES49),$E49,$F49)-INDEX(INDIRECT(ES49),$E49,FI$28))*(10-INDEX(INDIRECT("times"&amp;EQ$2),$F49,FI$28))/10)</f>
        <v>0</v>
      </c>
      <c r="FJ49" s="47">
        <f ca="1">IF(OR(INDEX(INDIRECT("times"&amp;EQ$2),$F49,FJ$28)&gt;10,INDEX(INDIRECT(ES49),$E49,FJ$28)&lt;=INDEX(INDIRECT(ES49),$E49,$F49)),0,(INDEX(INDIRECT(ES49),$E49,$F49)-INDEX(INDIRECT(ES49),$E49,FJ$28))*(10-INDEX(INDIRECT("times"&amp;EQ$2),$F49,FJ$28))/10)</f>
        <v>0</v>
      </c>
      <c r="FK49" s="47">
        <f ca="1">IF(OR(INDEX(INDIRECT("times"&amp;EQ$2),$F49,FK$28)&gt;10,INDEX(INDIRECT(ES49),$E49,FK$28)&lt;=INDEX(INDIRECT(ES49),$E49,$F49)),0,(INDEX(INDIRECT(ES49),$E49,$F49)-INDEX(INDIRECT(ES49),$E49,FK$28))*(10-INDEX(INDIRECT("times"&amp;EQ$2),$F49,FK$28))/10)</f>
        <v>0</v>
      </c>
      <c r="FL49" s="47">
        <f ca="1">IF(OR(INDEX(INDIRECT("times"&amp;EQ$2),$F49,FL$28)&gt;10,INDEX(INDIRECT(ES49),$E49,FL$28)&lt;=INDEX(INDIRECT(ES49),$E49,$F49)),0,(INDEX(INDIRECT(ES49),$E49,$F49)-INDEX(INDIRECT(ES49),$E49,FL$28))*(10-INDEX(INDIRECT("times"&amp;EQ$2),$F49,FL$28))/10)</f>
        <v>0</v>
      </c>
      <c r="FM49" s="47">
        <f ca="1">IF(OR(INDEX(INDIRECT("times"&amp;EQ$2),$F49,FM$28)&gt;10,INDEX(INDIRECT(ES49),$E49,FM$28)&lt;=INDEX(INDIRECT(ES49),$E49,$F49)),0,(INDEX(INDIRECT(ES49),$E49,$F49)-INDEX(INDIRECT(ES49),$E49,FM$28))*(10-INDEX(INDIRECT("times"&amp;EQ$2),$F49,FM$28))/10)</f>
        <v>0</v>
      </c>
      <c r="FN49" s="47">
        <f ca="1">IF(OR(INDEX(INDIRECT("times"&amp;EQ$2),$F49,FN$28)&gt;10,INDEX(INDIRECT(ES49),$E49,FN$28)&lt;=INDEX(INDIRECT(ES49),$E49,$F49)),0,(INDEX(INDIRECT(ES49),$E49,$F49)-INDEX(INDIRECT(ES49),$E49,FN$28))*(10-INDEX(INDIRECT("times"&amp;EQ$2),$F49,FN$28))/10)</f>
        <v>0</v>
      </c>
      <c r="FO49" s="47">
        <f ca="1">IF(OR(INDEX(INDIRECT("times"&amp;EQ$2),$F49,FO$28)&gt;10,INDEX(INDIRECT(ES49),$E49,FO$28)&lt;=INDEX(INDIRECT(ES49),$E49,$F49)),0,(INDEX(INDIRECT(ES49),$E49,$F49)-INDEX(INDIRECT(ES49),$E49,FO$28))*(10-INDEX(INDIRECT("times"&amp;EQ$2),$F49,FO$28))/10)</f>
        <v>0</v>
      </c>
      <c r="FP49" s="48">
        <f ca="1">IF(OR(INDEX(INDIRECT("times"&amp;EQ$2),$F49,FP$28)&gt;10,INDEX(INDIRECT(ES49),$E49,FP$28)&lt;=INDEX(INDIRECT(ES49),$E49,$F49)),0,(INDEX(INDIRECT(ES49),$E49,$F49)-INDEX(INDIRECT(ES49),$E49,FP$28))*(10-INDEX(INDIRECT("times"&amp;EQ$2),$F49,FP$28))/10)</f>
        <v>0</v>
      </c>
      <c r="FQ49" s="201">
        <v>7</v>
      </c>
      <c r="FS49" s="18" t="s">
        <v>195</v>
      </c>
      <c r="FT49" s="122">
        <f>FS26</f>
        <v>0</v>
      </c>
      <c r="FU49" s="122" t="str">
        <f>FS27</f>
        <v>shop65</v>
      </c>
      <c r="FV49" s="210" t="str">
        <f t="shared" si="46"/>
        <v>core0_shop65</v>
      </c>
      <c r="FW49" s="122">
        <v>1</v>
      </c>
      <c r="FX49" s="33">
        <v>7</v>
      </c>
      <c r="FY49" s="46">
        <f ca="1">IF(OR(INDEX(INDIRECT("times"&amp;FT$2),$F49,FY$28)&gt;10,INDEX(INDIRECT(FV49),$E49,FY$28)&lt;=INDEX(INDIRECT(FV49),$E49,$F49)),0,(INDEX(INDIRECT(FV49),$E49,$F49)-INDEX(INDIRECT(FV49),$E49,FY$28))*(10-INDEX(INDIRECT("times"&amp;FT$2),$F49,FY$28))/10)</f>
        <v>0</v>
      </c>
      <c r="FZ49" s="47">
        <f ca="1">IF(OR(INDEX(INDIRECT("times"&amp;FT$2),$F49,FZ$28)&gt;10,INDEX(INDIRECT(FV49),$E49,FZ$28)&lt;=INDEX(INDIRECT(FV49),$E49,$F49)),0,(INDEX(INDIRECT(FV49),$E49,$F49)-INDEX(INDIRECT(FV49),$E49,FZ$28))*(10-INDEX(INDIRECT("times"&amp;FT$2),$F49,FZ$28))/10)</f>
        <v>0</v>
      </c>
      <c r="GA49" s="47">
        <f ca="1">IF(OR(INDEX(INDIRECT("times"&amp;FT$2),$F49,GA$28)&gt;10,INDEX(INDIRECT(FV49),$E49,GA$28)&lt;=INDEX(INDIRECT(FV49),$E49,$F49)),0,(INDEX(INDIRECT(FV49),$E49,$F49)-INDEX(INDIRECT(FV49),$E49,GA$28))*(10-INDEX(INDIRECT("times"&amp;FT$2),$F49,GA$28))/10)</f>
        <v>0</v>
      </c>
      <c r="GB49" s="47">
        <f ca="1">IF(OR(INDEX(INDIRECT("times"&amp;FT$2),$F49,GB$28)&gt;10,INDEX(INDIRECT(FV49),$E49,GB$28)&lt;=INDEX(INDIRECT(FV49),$E49,$F49)),0,(INDEX(INDIRECT(FV49),$E49,$F49)-INDEX(INDIRECT(FV49),$E49,GB$28))*(10-INDEX(INDIRECT("times"&amp;FT$2),$F49,GB$28))/10)</f>
        <v>0</v>
      </c>
      <c r="GC49" s="47">
        <f ca="1">IF(OR(INDEX(INDIRECT("times"&amp;FT$2),$F49,GC$28)&gt;10,INDEX(INDIRECT(FV49),$E49,GC$28)&lt;=INDEX(INDIRECT(FV49),$E49,$F49)),0,(INDEX(INDIRECT(FV49),$E49,$F49)-INDEX(INDIRECT(FV49),$E49,GC$28))*(10-INDEX(INDIRECT("times"&amp;FT$2),$F49,GC$28))/10)</f>
        <v>0</v>
      </c>
      <c r="GD49" s="47">
        <f ca="1">IF(OR(INDEX(INDIRECT("times"&amp;FT$2),$F49,GD$28)&gt;10,INDEX(INDIRECT(FV49),$E49,GD$28)&lt;=INDEX(INDIRECT(FV49),$E49,$F49)),0,(INDEX(INDIRECT(FV49),$E49,$F49)-INDEX(INDIRECT(FV49),$E49,GD$28))*(10-INDEX(INDIRECT("times"&amp;FT$2),$F49,GD$28))/10)</f>
        <v>0</v>
      </c>
      <c r="GE49" s="47">
        <f ca="1">IF(OR(INDEX(INDIRECT("times"&amp;FT$2),$F49,GE$28)&gt;10,INDEX(INDIRECT(FV49),$E49,GE$28)&lt;=INDEX(INDIRECT(FV49),$E49,$F49)),0,(INDEX(INDIRECT(FV49),$E49,$F49)-INDEX(INDIRECT(FV49),$E49,GE$28))*(10-INDEX(INDIRECT("times"&amp;FT$2),$F49,GE$28))/10)</f>
        <v>0</v>
      </c>
      <c r="GF49" s="47">
        <f ca="1">IF(OR(INDEX(INDIRECT("times"&amp;FT$2),$F49,GF$28)&gt;10,INDEX(INDIRECT(FV49),$E49,GF$28)&lt;=INDEX(INDIRECT(FV49),$E49,$F49)),0,(INDEX(INDIRECT(FV49),$E49,$F49)-INDEX(INDIRECT(FV49),$E49,GF$28))*(10-INDEX(INDIRECT("times"&amp;FT$2),$F49,GF$28))/10)</f>
        <v>0</v>
      </c>
      <c r="GG49" s="47">
        <f ca="1">IF(OR(INDEX(INDIRECT("times"&amp;FT$2),$F49,GG$28)&gt;10,INDEX(INDIRECT(FV49),$E49,GG$28)&lt;=INDEX(INDIRECT(FV49),$E49,$F49)),0,(INDEX(INDIRECT(FV49),$E49,$F49)-INDEX(INDIRECT(FV49),$E49,GG$28))*(10-INDEX(INDIRECT("times"&amp;FT$2),$F49,GG$28))/10)</f>
        <v>0</v>
      </c>
      <c r="GH49" s="47">
        <f ca="1">IF(OR(INDEX(INDIRECT("times"&amp;FT$2),$F49,GH$28)&gt;10,INDEX(INDIRECT(FV49),$E49,GH$28)&lt;=INDEX(INDIRECT(FV49),$E49,$F49)),0,(INDEX(INDIRECT(FV49),$E49,$F49)-INDEX(INDIRECT(FV49),$E49,GH$28))*(10-INDEX(INDIRECT("times"&amp;FT$2),$F49,GH$28))/10)</f>
        <v>0</v>
      </c>
      <c r="GI49" s="47">
        <f ca="1">IF(OR(INDEX(INDIRECT("times"&amp;FT$2),$F49,GI$28)&gt;10,INDEX(INDIRECT(FV49),$E49,GI$28)&lt;=INDEX(INDIRECT(FV49),$E49,$F49)),0,(INDEX(INDIRECT(FV49),$E49,$F49)-INDEX(INDIRECT(FV49),$E49,GI$28))*(10-INDEX(INDIRECT("times"&amp;FT$2),$F49,GI$28))/10)</f>
        <v>0</v>
      </c>
      <c r="GJ49" s="47">
        <f ca="1">IF(OR(INDEX(INDIRECT("times"&amp;FT$2),$F49,GJ$28)&gt;10,INDEX(INDIRECT(FV49),$E49,GJ$28)&lt;=INDEX(INDIRECT(FV49),$E49,$F49)),0,(INDEX(INDIRECT(FV49),$E49,$F49)-INDEX(INDIRECT(FV49),$E49,GJ$28))*(10-INDEX(INDIRECT("times"&amp;FT$2),$F49,GJ$28))/10)</f>
        <v>0</v>
      </c>
      <c r="GK49" s="47">
        <f ca="1">IF(OR(INDEX(INDIRECT("times"&amp;FT$2),$F49,GK$28)&gt;10,INDEX(INDIRECT(FV49),$E49,GK$28)&lt;=INDEX(INDIRECT(FV49),$E49,$F49)),0,(INDEX(INDIRECT(FV49),$E49,$F49)-INDEX(INDIRECT(FV49),$E49,GK$28))*(10-INDEX(INDIRECT("times"&amp;FT$2),$F49,GK$28))/10)</f>
        <v>0</v>
      </c>
      <c r="GL49" s="47">
        <f ca="1">IF(OR(INDEX(INDIRECT("times"&amp;FT$2),$F49,GL$28)&gt;10,INDEX(INDIRECT(FV49),$E49,GL$28)&lt;=INDEX(INDIRECT(FV49),$E49,$F49)),0,(INDEX(INDIRECT(FV49),$E49,$F49)-INDEX(INDIRECT(FV49),$E49,GL$28))*(10-INDEX(INDIRECT("times"&amp;FT$2),$F49,GL$28))/10)</f>
        <v>0</v>
      </c>
      <c r="GM49" s="47">
        <f ca="1">IF(OR(INDEX(INDIRECT("times"&amp;FT$2),$F49,GM$28)&gt;10,INDEX(INDIRECT(FV49),$E49,GM$28)&lt;=INDEX(INDIRECT(FV49),$E49,$F49)),0,(INDEX(INDIRECT(FV49),$E49,$F49)-INDEX(INDIRECT(FV49),$E49,GM$28))*(10-INDEX(INDIRECT("times"&amp;FT$2),$F49,GM$28))/10)</f>
        <v>0</v>
      </c>
      <c r="GN49" s="47">
        <f ca="1">IF(OR(INDEX(INDIRECT("times"&amp;FT$2),$F49,GN$28)&gt;10,INDEX(INDIRECT(FV49),$E49,GN$28)&lt;=INDEX(INDIRECT(FV49),$E49,$F49)),0,(INDEX(INDIRECT(FV49),$E49,$F49)-INDEX(INDIRECT(FV49),$E49,GN$28))*(10-INDEX(INDIRECT("times"&amp;FT$2),$F49,GN$28))/10)</f>
        <v>0</v>
      </c>
      <c r="GO49" s="47">
        <f ca="1">IF(OR(INDEX(INDIRECT("times"&amp;FT$2),$F49,GO$28)&gt;10,INDEX(INDIRECT(FV49),$E49,GO$28)&lt;=INDEX(INDIRECT(FV49),$E49,$F49)),0,(INDEX(INDIRECT(FV49),$E49,$F49)-INDEX(INDIRECT(FV49),$E49,GO$28))*(10-INDEX(INDIRECT("times"&amp;FT$2),$F49,GO$28))/10)</f>
        <v>0</v>
      </c>
      <c r="GP49" s="47">
        <f ca="1">IF(OR(INDEX(INDIRECT("times"&amp;FT$2),$F49,GP$28)&gt;10,INDEX(INDIRECT(FV49),$E49,GP$28)&lt;=INDEX(INDIRECT(FV49),$E49,$F49)),0,(INDEX(INDIRECT(FV49),$E49,$F49)-INDEX(INDIRECT(FV49),$E49,GP$28))*(10-INDEX(INDIRECT("times"&amp;FT$2),$F49,GP$28))/10)</f>
        <v>0</v>
      </c>
      <c r="GQ49" s="47">
        <f ca="1">IF(OR(INDEX(INDIRECT("times"&amp;FT$2),$F49,GQ$28)&gt;10,INDEX(INDIRECT(FV49),$E49,GQ$28)&lt;=INDEX(INDIRECT(FV49),$E49,$F49)),0,(INDEX(INDIRECT(FV49),$E49,$F49)-INDEX(INDIRECT(FV49),$E49,GQ$28))*(10-INDEX(INDIRECT("times"&amp;FT$2),$F49,GQ$28))/10)</f>
        <v>0</v>
      </c>
      <c r="GR49" s="47">
        <f ca="1">IF(OR(INDEX(INDIRECT("times"&amp;FT$2),$F49,GR$28)&gt;10,INDEX(INDIRECT(FV49),$E49,GR$28)&lt;=INDEX(INDIRECT(FV49),$E49,$F49)),0,(INDEX(INDIRECT(FV49),$E49,$F49)-INDEX(INDIRECT(FV49),$E49,GR$28))*(10-INDEX(INDIRECT("times"&amp;FT$2),$F49,GR$28))/10)</f>
        <v>0</v>
      </c>
      <c r="GS49" s="48">
        <f ca="1">IF(OR(INDEX(INDIRECT("times"&amp;FT$2),$F49,GS$28)&gt;10,INDEX(INDIRECT(FV49),$E49,GS$28)&lt;=INDEX(INDIRECT(FV49),$E49,$F49)),0,(INDEX(INDIRECT(FV49),$E49,$F49)-INDEX(INDIRECT(FV49),$E49,GS$28))*(10-INDEX(INDIRECT("times"&amp;FT$2),$F49,GS$28))/10)</f>
        <v>0</v>
      </c>
      <c r="GT49" s="201">
        <v>7</v>
      </c>
      <c r="GV49" s="18" t="s">
        <v>195</v>
      </c>
      <c r="GW49" s="122">
        <f>GV26</f>
        <v>0</v>
      </c>
      <c r="GX49" s="122" t="str">
        <f>GV27</f>
        <v>lei65</v>
      </c>
      <c r="GY49" s="210" t="str">
        <f t="shared" si="47"/>
        <v>core0_lei65</v>
      </c>
      <c r="GZ49" s="122">
        <v>1</v>
      </c>
      <c r="HA49" s="33">
        <v>7</v>
      </c>
      <c r="HB49" s="46">
        <f ca="1">IF(OR(INDEX(INDIRECT("times"&amp;GW$2),$F49,HB$28)&gt;10,INDEX(INDIRECT(GY49),$E49,HB$28)&lt;=INDEX(INDIRECT(GY49),$E49,$F49)),0,(INDEX(INDIRECT(GY49),$E49,$F49)-INDEX(INDIRECT(GY49),$E49,HB$28))*(10-INDEX(INDIRECT("times"&amp;GW$2),$F49,HB$28))/10)</f>
        <v>0</v>
      </c>
      <c r="HC49" s="47">
        <f ca="1">IF(OR(INDEX(INDIRECT("times"&amp;GW$2),$F49,HC$28)&gt;10,INDEX(INDIRECT(GY49),$E49,HC$28)&lt;=INDEX(INDIRECT(GY49),$E49,$F49)),0,(INDEX(INDIRECT(GY49),$E49,$F49)-INDEX(INDIRECT(GY49),$E49,HC$28))*(10-INDEX(INDIRECT("times"&amp;GW$2),$F49,HC$28))/10)</f>
        <v>0</v>
      </c>
      <c r="HD49" s="47">
        <f ca="1">IF(OR(INDEX(INDIRECT("times"&amp;GW$2),$F49,HD$28)&gt;10,INDEX(INDIRECT(GY49),$E49,HD$28)&lt;=INDEX(INDIRECT(GY49),$E49,$F49)),0,(INDEX(INDIRECT(GY49),$E49,$F49)-INDEX(INDIRECT(GY49),$E49,HD$28))*(10-INDEX(INDIRECT("times"&amp;GW$2),$F49,HD$28))/10)</f>
        <v>0</v>
      </c>
      <c r="HE49" s="47">
        <f ca="1">IF(OR(INDEX(INDIRECT("times"&amp;GW$2),$F49,HE$28)&gt;10,INDEX(INDIRECT(GY49),$E49,HE$28)&lt;=INDEX(INDIRECT(GY49),$E49,$F49)),0,(INDEX(INDIRECT(GY49),$E49,$F49)-INDEX(INDIRECT(GY49),$E49,HE$28))*(10-INDEX(INDIRECT("times"&amp;GW$2),$F49,HE$28))/10)</f>
        <v>0</v>
      </c>
      <c r="HF49" s="47">
        <f ca="1">IF(OR(INDEX(INDIRECT("times"&amp;GW$2),$F49,HF$28)&gt;10,INDEX(INDIRECT(GY49),$E49,HF$28)&lt;=INDEX(INDIRECT(GY49),$E49,$F49)),0,(INDEX(INDIRECT(GY49),$E49,$F49)-INDEX(INDIRECT(GY49),$E49,HF$28))*(10-INDEX(INDIRECT("times"&amp;GW$2),$F49,HF$28))/10)</f>
        <v>0</v>
      </c>
      <c r="HG49" s="47">
        <f ca="1">IF(OR(INDEX(INDIRECT("times"&amp;GW$2),$F49,HG$28)&gt;10,INDEX(INDIRECT(GY49),$E49,HG$28)&lt;=INDEX(INDIRECT(GY49),$E49,$F49)),0,(INDEX(INDIRECT(GY49),$E49,$F49)-INDEX(INDIRECT(GY49),$E49,HG$28))*(10-INDEX(INDIRECT("times"&amp;GW$2),$F49,HG$28))/10)</f>
        <v>0</v>
      </c>
      <c r="HH49" s="47">
        <f ca="1">IF(OR(INDEX(INDIRECT("times"&amp;GW$2),$F49,HH$28)&gt;10,INDEX(INDIRECT(GY49),$E49,HH$28)&lt;=INDEX(INDIRECT(GY49),$E49,$F49)),0,(INDEX(INDIRECT(GY49),$E49,$F49)-INDEX(INDIRECT(GY49),$E49,HH$28))*(10-INDEX(INDIRECT("times"&amp;GW$2),$F49,HH$28))/10)</f>
        <v>0</v>
      </c>
      <c r="HI49" s="47">
        <f ca="1">IF(OR(INDEX(INDIRECT("times"&amp;GW$2),$F49,HI$28)&gt;10,INDEX(INDIRECT(GY49),$E49,HI$28)&lt;=INDEX(INDIRECT(GY49),$E49,$F49)),0,(INDEX(INDIRECT(GY49),$E49,$F49)-INDEX(INDIRECT(GY49),$E49,HI$28))*(10-INDEX(INDIRECT("times"&amp;GW$2),$F49,HI$28))/10)</f>
        <v>0</v>
      </c>
      <c r="HJ49" s="47">
        <f ca="1">IF(OR(INDEX(INDIRECT("times"&amp;GW$2),$F49,HJ$28)&gt;10,INDEX(INDIRECT(GY49),$E49,HJ$28)&lt;=INDEX(INDIRECT(GY49),$E49,$F49)),0,(INDEX(INDIRECT(GY49),$E49,$F49)-INDEX(INDIRECT(GY49),$E49,HJ$28))*(10-INDEX(INDIRECT("times"&amp;GW$2),$F49,HJ$28))/10)</f>
        <v>0</v>
      </c>
      <c r="HK49" s="47">
        <f ca="1">IF(OR(INDEX(INDIRECT("times"&amp;GW$2),$F49,HK$28)&gt;10,INDEX(INDIRECT(GY49),$E49,HK$28)&lt;=INDEX(INDIRECT(GY49),$E49,$F49)),0,(INDEX(INDIRECT(GY49),$E49,$F49)-INDEX(INDIRECT(GY49),$E49,HK$28))*(10-INDEX(INDIRECT("times"&amp;GW$2),$F49,HK$28))/10)</f>
        <v>0</v>
      </c>
      <c r="HL49" s="47">
        <f ca="1">IF(OR(INDEX(INDIRECT("times"&amp;GW$2),$F49,HL$28)&gt;10,INDEX(INDIRECT(GY49),$E49,HL$28)&lt;=INDEX(INDIRECT(GY49),$E49,$F49)),0,(INDEX(INDIRECT(GY49),$E49,$F49)-INDEX(INDIRECT(GY49),$E49,HL$28))*(10-INDEX(INDIRECT("times"&amp;GW$2),$F49,HL$28))/10)</f>
        <v>0</v>
      </c>
      <c r="HM49" s="47">
        <f ca="1">IF(OR(INDEX(INDIRECT("times"&amp;GW$2),$F49,HM$28)&gt;10,INDEX(INDIRECT(GY49),$E49,HM$28)&lt;=INDEX(INDIRECT(GY49),$E49,$F49)),0,(INDEX(INDIRECT(GY49),$E49,$F49)-INDEX(INDIRECT(GY49),$E49,HM$28))*(10-INDEX(INDIRECT("times"&amp;GW$2),$F49,HM$28))/10)</f>
        <v>0</v>
      </c>
      <c r="HN49" s="47">
        <f ca="1">IF(OR(INDEX(INDIRECT("times"&amp;GW$2),$F49,HN$28)&gt;10,INDEX(INDIRECT(GY49),$E49,HN$28)&lt;=INDEX(INDIRECT(GY49),$E49,$F49)),0,(INDEX(INDIRECT(GY49),$E49,$F49)-INDEX(INDIRECT(GY49),$E49,HN$28))*(10-INDEX(INDIRECT("times"&amp;GW$2),$F49,HN$28))/10)</f>
        <v>0</v>
      </c>
      <c r="HO49" s="47">
        <f ca="1">IF(OR(INDEX(INDIRECT("times"&amp;GW$2),$F49,HO$28)&gt;10,INDEX(INDIRECT(GY49),$E49,HO$28)&lt;=INDEX(INDIRECT(GY49),$E49,$F49)),0,(INDEX(INDIRECT(GY49),$E49,$F49)-INDEX(INDIRECT(GY49),$E49,HO$28))*(10-INDEX(INDIRECT("times"&amp;GW$2),$F49,HO$28))/10)</f>
        <v>0</v>
      </c>
      <c r="HP49" s="47">
        <f ca="1">IF(OR(INDEX(INDIRECT("times"&amp;GW$2),$F49,HP$28)&gt;10,INDEX(INDIRECT(GY49),$E49,HP$28)&lt;=INDEX(INDIRECT(GY49),$E49,$F49)),0,(INDEX(INDIRECT(GY49),$E49,$F49)-INDEX(INDIRECT(GY49),$E49,HP$28))*(10-INDEX(INDIRECT("times"&amp;GW$2),$F49,HP$28))/10)</f>
        <v>0</v>
      </c>
      <c r="HQ49" s="47">
        <f ca="1">IF(OR(INDEX(INDIRECT("times"&amp;GW$2),$F49,HQ$28)&gt;10,INDEX(INDIRECT(GY49),$E49,HQ$28)&lt;=INDEX(INDIRECT(GY49),$E49,$F49)),0,(INDEX(INDIRECT(GY49),$E49,$F49)-INDEX(INDIRECT(GY49),$E49,HQ$28))*(10-INDEX(INDIRECT("times"&amp;GW$2),$F49,HQ$28))/10)</f>
        <v>0</v>
      </c>
      <c r="HR49" s="47">
        <f ca="1">IF(OR(INDEX(INDIRECT("times"&amp;GW$2),$F49,HR$28)&gt;10,INDEX(INDIRECT(GY49),$E49,HR$28)&lt;=INDEX(INDIRECT(GY49),$E49,$F49)),0,(INDEX(INDIRECT(GY49),$E49,$F49)-INDEX(INDIRECT(GY49),$E49,HR$28))*(10-INDEX(INDIRECT("times"&amp;GW$2),$F49,HR$28))/10)</f>
        <v>0</v>
      </c>
      <c r="HS49" s="47">
        <f ca="1">IF(OR(INDEX(INDIRECT("times"&amp;GW$2),$F49,HS$28)&gt;10,INDEX(INDIRECT(GY49),$E49,HS$28)&lt;=INDEX(INDIRECT(GY49),$E49,$F49)),0,(INDEX(INDIRECT(GY49),$E49,$F49)-INDEX(INDIRECT(GY49),$E49,HS$28))*(10-INDEX(INDIRECT("times"&amp;GW$2),$F49,HS$28))/10)</f>
        <v>0</v>
      </c>
      <c r="HT49" s="47">
        <f ca="1">IF(OR(INDEX(INDIRECT("times"&amp;GW$2),$F49,HT$28)&gt;10,INDEX(INDIRECT(GY49),$E49,HT$28)&lt;=INDEX(INDIRECT(GY49),$E49,$F49)),0,(INDEX(INDIRECT(GY49),$E49,$F49)-INDEX(INDIRECT(GY49),$E49,HT$28))*(10-INDEX(INDIRECT("times"&amp;GW$2),$F49,HT$28))/10)</f>
        <v>0</v>
      </c>
      <c r="HU49" s="47">
        <f ca="1">IF(OR(INDEX(INDIRECT("times"&amp;GW$2),$F49,HU$28)&gt;10,INDEX(INDIRECT(GY49),$E49,HU$28)&lt;=INDEX(INDIRECT(GY49),$E49,$F49)),0,(INDEX(INDIRECT(GY49),$E49,$F49)-INDEX(INDIRECT(GY49),$E49,HU$28))*(10-INDEX(INDIRECT("times"&amp;GW$2),$F49,HU$28))/10)</f>
        <v>0</v>
      </c>
      <c r="HV49" s="48">
        <f ca="1">IF(OR(INDEX(INDIRECT("times"&amp;GW$2),$F49,HV$28)&gt;10,INDEX(INDIRECT(GY49),$E49,HV$28)&lt;=INDEX(INDIRECT(GY49),$E49,$F49)),0,(INDEX(INDIRECT(GY49),$E49,$F49)-INDEX(INDIRECT(GY49),$E49,HV$28))*(10-INDEX(INDIRECT("times"&amp;GW$2),$F49,HV$28))/10)</f>
        <v>0</v>
      </c>
      <c r="HW49" s="201">
        <v>7</v>
      </c>
    </row>
    <row r="50" spans="1:231" ht="15">
      <c r="A50" s="18" t="s">
        <v>196</v>
      </c>
      <c r="B50" s="122">
        <f>A26</f>
        <v>0</v>
      </c>
      <c r="C50" s="122" t="str">
        <f>A27</f>
        <v>work1834</v>
      </c>
      <c r="D50" s="210" t="str">
        <f t="shared" si="40"/>
        <v>core0_work1834</v>
      </c>
      <c r="E50" s="122">
        <v>1</v>
      </c>
      <c r="F50" s="33">
        <v>8</v>
      </c>
      <c r="G50" s="46">
        <f ca="1">IF(OR(INDEX(INDIRECT("times"&amp;B$2),$F50,G$28)&gt;10,INDEX(INDIRECT(D50),$E50,G$28)&lt;=INDEX(INDIRECT(D50),$E50,$F50)),0,(INDEX(INDIRECT(D50),$E50,$F50)-INDEX(INDIRECT(D50),$E50,G$28))*(10-INDEX(INDIRECT("times"&amp;B$2),$F50,G$28))/10)</f>
        <v>0</v>
      </c>
      <c r="H50" s="47">
        <f ca="1">IF(OR(INDEX(INDIRECT("times"&amp;B$2),$F50,H$28)&gt;10,INDEX(INDIRECT(D50),$E50,H$28)&lt;=INDEX(INDIRECT(D50),$E50,$F50)),0,(INDEX(INDIRECT(D50),$E50,$F50)-INDEX(INDIRECT(D50),$E50,H$28))*(10-INDEX(INDIRECT("times"&amp;B$2),$F50,H$28))/10)</f>
        <v>0</v>
      </c>
      <c r="I50" s="47">
        <f ca="1">IF(OR(INDEX(INDIRECT("times"&amp;B$2),$F50,I$28)&gt;10,INDEX(INDIRECT(D50),$E50,I$28)&lt;=INDEX(INDIRECT(D50),$E50,$F50)),0,(INDEX(INDIRECT(D50),$E50,$F50)-INDEX(INDIRECT(D50),$E50,I$28))*(10-INDEX(INDIRECT("times"&amp;B$2),$F50,I$28))/10)</f>
        <v>0</v>
      </c>
      <c r="J50" s="47">
        <f ca="1">IF(OR(INDEX(INDIRECT("times"&amp;B$2),$F50,J$28)&gt;10,INDEX(INDIRECT(D50),$E50,J$28)&lt;=INDEX(INDIRECT(D50),$E50,$F50)),0,(INDEX(INDIRECT(D50),$E50,$F50)-INDEX(INDIRECT(D50),$E50,J$28))*(10-INDEX(INDIRECT("times"&amp;B$2),$F50,J$28))/10)</f>
        <v>0</v>
      </c>
      <c r="K50" s="47">
        <f ca="1">IF(OR(INDEX(INDIRECT("times"&amp;B$2),$F50,K$28)&gt;10,INDEX(INDIRECT(D50),$E50,K$28)&lt;=INDEX(INDIRECT(D50),$E50,$F50)),0,(INDEX(INDIRECT(D50),$E50,$F50)-INDEX(INDIRECT(D50),$E50,K$28))*(10-INDEX(INDIRECT("times"&amp;B$2),$F50,K$28))/10)</f>
        <v>0</v>
      </c>
      <c r="L50" s="47">
        <f ca="1">IF(OR(INDEX(INDIRECT("times"&amp;B$2),$F50,L$28)&gt;10,INDEX(INDIRECT(D50),$E50,L$28)&lt;=INDEX(INDIRECT(D50),$E50,$F50)),0,(INDEX(INDIRECT(D50),$E50,$F50)-INDEX(INDIRECT(D50),$E50,L$28))*(10-INDEX(INDIRECT("times"&amp;B$2),$F50,L$28))/10)</f>
        <v>0</v>
      </c>
      <c r="M50" s="47">
        <f ca="1">IF(OR(INDEX(INDIRECT("times"&amp;B$2),$F50,M$28)&gt;10,INDEX(INDIRECT(D50),$E50,M$28)&lt;=INDEX(INDIRECT(D50),$E50,$F50)),0,(INDEX(INDIRECT(D50),$E50,$F50)-INDEX(INDIRECT(D50),$E50,M$28))*(10-INDEX(INDIRECT("times"&amp;B$2),$F50,M$28))/10)</f>
        <v>0</v>
      </c>
      <c r="N50" s="47">
        <f ca="1">IF(OR(INDEX(INDIRECT("times"&amp;B$2),$F50,N$28)&gt;10,INDEX(INDIRECT(D50),$E50,N$28)&lt;=INDEX(INDIRECT(D50),$E50,$F50)),0,(INDEX(INDIRECT(D50),$E50,$F50)-INDEX(INDIRECT(D50),$E50,N$28))*(10-INDEX(INDIRECT("times"&amp;B$2),$F50,N$28))/10)</f>
        <v>0</v>
      </c>
      <c r="O50" s="47">
        <f ca="1">IF(OR(INDEX(INDIRECT("times"&amp;B$2),$F50,O$28)&gt;10,INDEX(INDIRECT(D50),$E50,O$28)&lt;=INDEX(INDIRECT(D50),$E50,$F50)),0,(INDEX(INDIRECT(D50),$E50,$F50)-INDEX(INDIRECT(D50),$E50,O$28))*(10-INDEX(INDIRECT("times"&amp;B$2),$F50,O$28))/10)</f>
        <v>0</v>
      </c>
      <c r="P50" s="47">
        <f ca="1">IF(OR(INDEX(INDIRECT("times"&amp;B$2),$F50,P$28)&gt;10,INDEX(INDIRECT(D50),$E50,P$28)&lt;=INDEX(INDIRECT(D50),$E50,$F50)),0,(INDEX(INDIRECT(D50),$E50,$F50)-INDEX(INDIRECT(D50),$E50,P$28))*(10-INDEX(INDIRECT("times"&amp;B$2),$F50,P$28))/10)</f>
        <v>0</v>
      </c>
      <c r="Q50" s="47">
        <f ca="1">IF(OR(INDEX(INDIRECT("times"&amp;B$2),$F50,Q$28)&gt;10,INDEX(INDIRECT(D50),$E50,Q$28)&lt;=INDEX(INDIRECT(D50),$E50,$F50)),0,(INDEX(INDIRECT(D50),$E50,$F50)-INDEX(INDIRECT(D50),$E50,Q$28))*(10-INDEX(INDIRECT("times"&amp;B$2),$F50,Q$28))/10)</f>
        <v>0</v>
      </c>
      <c r="R50" s="47">
        <f ca="1">IF(OR(INDEX(INDIRECT("times"&amp;B$2),$F50,R$28)&gt;10,INDEX(INDIRECT(D50),$E50,R$28)&lt;=INDEX(INDIRECT(D50),$E50,$F50)),0,(INDEX(INDIRECT(D50),$E50,$F50)-INDEX(INDIRECT(D50),$E50,R$28))*(10-INDEX(INDIRECT("times"&amp;B$2),$F50,R$28))/10)</f>
        <v>0</v>
      </c>
      <c r="S50" s="47">
        <f ca="1">IF(OR(INDEX(INDIRECT("times"&amp;B$2),$F50,S$28)&gt;10,INDEX(INDIRECT(D50),$E50,S$28)&lt;=INDEX(INDIRECT(D50),$E50,$F50)),0,(INDEX(INDIRECT(D50),$E50,$F50)-INDEX(INDIRECT(D50),$E50,S$28))*(10-INDEX(INDIRECT("times"&amp;B$2),$F50,S$28))/10)</f>
        <v>0</v>
      </c>
      <c r="T50" s="47">
        <f ca="1">IF(OR(INDEX(INDIRECT("times"&amp;B$2),$F50,T$28)&gt;10,INDEX(INDIRECT(D50),$E50,T$28)&lt;=INDEX(INDIRECT(D50),$E50,$F50)),0,(INDEX(INDIRECT(D50),$E50,$F50)-INDEX(INDIRECT(D50),$E50,T$28))*(10-INDEX(INDIRECT("times"&amp;B$2),$F50,T$28))/10)</f>
        <v>0</v>
      </c>
      <c r="U50" s="47">
        <f ca="1">IF(OR(INDEX(INDIRECT("times"&amp;B$2),$F50,U$28)&gt;10,INDEX(INDIRECT(D50),$E50,U$28)&lt;=INDEX(INDIRECT(D50),$E50,$F50)),0,(INDEX(INDIRECT(D50),$E50,$F50)-INDEX(INDIRECT(D50),$E50,U$28))*(10-INDEX(INDIRECT("times"&amp;B$2),$F50,U$28))/10)</f>
        <v>0</v>
      </c>
      <c r="V50" s="47">
        <f ca="1">IF(OR(INDEX(INDIRECT("times"&amp;B$2),$F50,V$28)&gt;10,INDEX(INDIRECT(D50),$E50,V$28)&lt;=INDEX(INDIRECT(D50),$E50,$F50)),0,(INDEX(INDIRECT(D50),$E50,$F50)-INDEX(INDIRECT(D50),$E50,V$28))*(10-INDEX(INDIRECT("times"&amp;B$2),$F50,V$28))/10)</f>
        <v>0</v>
      </c>
      <c r="W50" s="47">
        <f ca="1">IF(OR(INDEX(INDIRECT("times"&amp;B$2),$F50,W$28)&gt;10,INDEX(INDIRECT(D50),$E50,W$28)&lt;=INDEX(INDIRECT(D50),$E50,$F50)),0,(INDEX(INDIRECT(D50),$E50,$F50)-INDEX(INDIRECT(D50),$E50,W$28))*(10-INDEX(INDIRECT("times"&amp;B$2),$F50,W$28))/10)</f>
        <v>0</v>
      </c>
      <c r="X50" s="47">
        <f ca="1">IF(OR(INDEX(INDIRECT("times"&amp;B$2),$F50,X$28)&gt;10,INDEX(INDIRECT(D50),$E50,X$28)&lt;=INDEX(INDIRECT(D50),$E50,$F50)),0,(INDEX(INDIRECT(D50),$E50,$F50)-INDEX(INDIRECT(D50),$E50,X$28))*(10-INDEX(INDIRECT("times"&amp;B$2),$F50,X$28))/10)</f>
        <v>0</v>
      </c>
      <c r="Y50" s="47">
        <f ca="1">IF(OR(INDEX(INDIRECT("times"&amp;B$2),$F50,Y$28)&gt;10,INDEX(INDIRECT(D50),$E50,Y$28)&lt;=INDEX(INDIRECT(D50),$E50,$F50)),0,(INDEX(INDIRECT(D50),$E50,$F50)-INDEX(INDIRECT(D50),$E50,Y$28))*(10-INDEX(INDIRECT("times"&amp;B$2),$F50,Y$28))/10)</f>
        <v>0</v>
      </c>
      <c r="Z50" s="47">
        <f ca="1">IF(OR(INDEX(INDIRECT("times"&amp;B$2),$F50,Z$28)&gt;10,INDEX(INDIRECT(D50),$E50,Z$28)&lt;=INDEX(INDIRECT(D50),$E50,$F50)),0,(INDEX(INDIRECT(D50),$E50,$F50)-INDEX(INDIRECT(D50),$E50,Z$28))*(10-INDEX(INDIRECT("times"&amp;B$2),$F50,Z$28))/10)</f>
        <v>0</v>
      </c>
      <c r="AA50" s="48">
        <f ca="1">IF(OR(INDEX(INDIRECT("times"&amp;B$2),$F50,AA$28)&gt;10,INDEX(INDIRECT(D50),$E50,AA$28)&lt;=INDEX(INDIRECT(D50),$E50,$F50)),0,(INDEX(INDIRECT(D50),$E50,$F50)-INDEX(INDIRECT(D50),$E50,AA$28))*(10-INDEX(INDIRECT("times"&amp;B$2),$F50,AA$28))/10)</f>
        <v>0</v>
      </c>
      <c r="AB50" s="201">
        <v>8</v>
      </c>
      <c r="AD50" s="18" t="s">
        <v>196</v>
      </c>
      <c r="AE50" s="122">
        <f>AD26</f>
        <v>0</v>
      </c>
      <c r="AF50" s="122" t="str">
        <f>AD27</f>
        <v>shop1834</v>
      </c>
      <c r="AG50" s="210" t="str">
        <f t="shared" si="41"/>
        <v>core0_shop1834</v>
      </c>
      <c r="AH50" s="122">
        <v>1</v>
      </c>
      <c r="AI50" s="33">
        <v>8</v>
      </c>
      <c r="AJ50" s="46">
        <f ca="1">IF(OR(INDEX(INDIRECT("times"&amp;AE$2),$F50,AJ$28)&gt;10,INDEX(INDIRECT(AG50),$E50,AJ$28)&lt;=INDEX(INDIRECT(AG50),$E50,$F50)),0,(INDEX(INDIRECT(AG50),$E50,$F50)-INDEX(INDIRECT(AG50),$E50,AJ$28))*(10-INDEX(INDIRECT("times"&amp;AE$2),$F50,AJ$28))/10)</f>
        <v>0</v>
      </c>
      <c r="AK50" s="47">
        <f ca="1">IF(OR(INDEX(INDIRECT("times"&amp;AE$2),$F50,AK$28)&gt;10,INDEX(INDIRECT(AG50),$E50,AK$28)&lt;=INDEX(INDIRECT(AG50),$E50,$F50)),0,(INDEX(INDIRECT(AG50),$E50,$F50)-INDEX(INDIRECT(AG50),$E50,AK$28))*(10-INDEX(INDIRECT("times"&amp;AE$2),$F50,AK$28))/10)</f>
        <v>0</v>
      </c>
      <c r="AL50" s="47">
        <f ca="1">IF(OR(INDEX(INDIRECT("times"&amp;AE$2),$F50,AL$28)&gt;10,INDEX(INDIRECT(AG50),$E50,AL$28)&lt;=INDEX(INDIRECT(AG50),$E50,$F50)),0,(INDEX(INDIRECT(AG50),$E50,$F50)-INDEX(INDIRECT(AG50),$E50,AL$28))*(10-INDEX(INDIRECT("times"&amp;AE$2),$F50,AL$28))/10)</f>
        <v>0</v>
      </c>
      <c r="AM50" s="47">
        <f ca="1">IF(OR(INDEX(INDIRECT("times"&amp;AE$2),$F50,AM$28)&gt;10,INDEX(INDIRECT(AG50),$E50,AM$28)&lt;=INDEX(INDIRECT(AG50),$E50,$F50)),0,(INDEX(INDIRECT(AG50),$E50,$F50)-INDEX(INDIRECT(AG50),$E50,AM$28))*(10-INDEX(INDIRECT("times"&amp;AE$2),$F50,AM$28))/10)</f>
        <v>0</v>
      </c>
      <c r="AN50" s="47">
        <f ca="1">IF(OR(INDEX(INDIRECT("times"&amp;AE$2),$F50,AN$28)&gt;10,INDEX(INDIRECT(AG50),$E50,AN$28)&lt;=INDEX(INDIRECT(AG50),$E50,$F50)),0,(INDEX(INDIRECT(AG50),$E50,$F50)-INDEX(INDIRECT(AG50),$E50,AN$28))*(10-INDEX(INDIRECT("times"&amp;AE$2),$F50,AN$28))/10)</f>
        <v>0</v>
      </c>
      <c r="AO50" s="47">
        <f ca="1">IF(OR(INDEX(INDIRECT("times"&amp;AE$2),$F50,AO$28)&gt;10,INDEX(INDIRECT(AG50),$E50,AO$28)&lt;=INDEX(INDIRECT(AG50),$E50,$F50)),0,(INDEX(INDIRECT(AG50),$E50,$F50)-INDEX(INDIRECT(AG50),$E50,AO$28))*(10-INDEX(INDIRECT("times"&amp;AE$2),$F50,AO$28))/10)</f>
        <v>0</v>
      </c>
      <c r="AP50" s="47">
        <f ca="1">IF(OR(INDEX(INDIRECT("times"&amp;AE$2),$F50,AP$28)&gt;10,INDEX(INDIRECT(AG50),$E50,AP$28)&lt;=INDEX(INDIRECT(AG50),$E50,$F50)),0,(INDEX(INDIRECT(AG50),$E50,$F50)-INDEX(INDIRECT(AG50),$E50,AP$28))*(10-INDEX(INDIRECT("times"&amp;AE$2),$F50,AP$28))/10)</f>
        <v>0</v>
      </c>
      <c r="AQ50" s="47">
        <f ca="1">IF(OR(INDEX(INDIRECT("times"&amp;AE$2),$F50,AQ$28)&gt;10,INDEX(INDIRECT(AG50),$E50,AQ$28)&lt;=INDEX(INDIRECT(AG50),$E50,$F50)),0,(INDEX(INDIRECT(AG50),$E50,$F50)-INDEX(INDIRECT(AG50),$E50,AQ$28))*(10-INDEX(INDIRECT("times"&amp;AE$2),$F50,AQ$28))/10)</f>
        <v>0</v>
      </c>
      <c r="AR50" s="47">
        <f ca="1">IF(OR(INDEX(INDIRECT("times"&amp;AE$2),$F50,AR$28)&gt;10,INDEX(INDIRECT(AG50),$E50,AR$28)&lt;=INDEX(INDIRECT(AG50),$E50,$F50)),0,(INDEX(INDIRECT(AG50),$E50,$F50)-INDEX(INDIRECT(AG50),$E50,AR$28))*(10-INDEX(INDIRECT("times"&amp;AE$2),$F50,AR$28))/10)</f>
        <v>0</v>
      </c>
      <c r="AS50" s="47">
        <f ca="1">IF(OR(INDEX(INDIRECT("times"&amp;AE$2),$F50,AS$28)&gt;10,INDEX(INDIRECT(AG50),$E50,AS$28)&lt;=INDEX(INDIRECT(AG50),$E50,$F50)),0,(INDEX(INDIRECT(AG50),$E50,$F50)-INDEX(INDIRECT(AG50),$E50,AS$28))*(10-INDEX(INDIRECT("times"&amp;AE$2),$F50,AS$28))/10)</f>
        <v>0</v>
      </c>
      <c r="AT50" s="47">
        <f ca="1">IF(OR(INDEX(INDIRECT("times"&amp;AE$2),$F50,AT$28)&gt;10,INDEX(INDIRECT(AG50),$E50,AT$28)&lt;=INDEX(INDIRECT(AG50),$E50,$F50)),0,(INDEX(INDIRECT(AG50),$E50,$F50)-INDEX(INDIRECT(AG50),$E50,AT$28))*(10-INDEX(INDIRECT("times"&amp;AE$2),$F50,AT$28))/10)</f>
        <v>0</v>
      </c>
      <c r="AU50" s="47">
        <f ca="1">IF(OR(INDEX(INDIRECT("times"&amp;AE$2),$F50,AU$28)&gt;10,INDEX(INDIRECT(AG50),$E50,AU$28)&lt;=INDEX(INDIRECT(AG50),$E50,$F50)),0,(INDEX(INDIRECT(AG50),$E50,$F50)-INDEX(INDIRECT(AG50),$E50,AU$28))*(10-INDEX(INDIRECT("times"&amp;AE$2),$F50,AU$28))/10)</f>
        <v>0</v>
      </c>
      <c r="AV50" s="47">
        <f ca="1">IF(OR(INDEX(INDIRECT("times"&amp;AE$2),$F50,AV$28)&gt;10,INDEX(INDIRECT(AG50),$E50,AV$28)&lt;=INDEX(INDIRECT(AG50),$E50,$F50)),0,(INDEX(INDIRECT(AG50),$E50,$F50)-INDEX(INDIRECT(AG50),$E50,AV$28))*(10-INDEX(INDIRECT("times"&amp;AE$2),$F50,AV$28))/10)</f>
        <v>0</v>
      </c>
      <c r="AW50" s="47">
        <f ca="1">IF(OR(INDEX(INDIRECT("times"&amp;AE$2),$F50,AW$28)&gt;10,INDEX(INDIRECT(AG50),$E50,AW$28)&lt;=INDEX(INDIRECT(AG50),$E50,$F50)),0,(INDEX(INDIRECT(AG50),$E50,$F50)-INDEX(INDIRECT(AG50),$E50,AW$28))*(10-INDEX(INDIRECT("times"&amp;AE$2),$F50,AW$28))/10)</f>
        <v>0</v>
      </c>
      <c r="AX50" s="47">
        <f ca="1">IF(OR(INDEX(INDIRECT("times"&amp;AE$2),$F50,AX$28)&gt;10,INDEX(INDIRECT(AG50),$E50,AX$28)&lt;=INDEX(INDIRECT(AG50),$E50,$F50)),0,(INDEX(INDIRECT(AG50),$E50,$F50)-INDEX(INDIRECT(AG50),$E50,AX$28))*(10-INDEX(INDIRECT("times"&amp;AE$2),$F50,AX$28))/10)</f>
        <v>0</v>
      </c>
      <c r="AY50" s="47">
        <f ca="1">IF(OR(INDEX(INDIRECT("times"&amp;AE$2),$F50,AY$28)&gt;10,INDEX(INDIRECT(AG50),$E50,AY$28)&lt;=INDEX(INDIRECT(AG50),$E50,$F50)),0,(INDEX(INDIRECT(AG50),$E50,$F50)-INDEX(INDIRECT(AG50),$E50,AY$28))*(10-INDEX(INDIRECT("times"&amp;AE$2),$F50,AY$28))/10)</f>
        <v>0</v>
      </c>
      <c r="AZ50" s="47">
        <f ca="1">IF(OR(INDEX(INDIRECT("times"&amp;AE$2),$F50,AZ$28)&gt;10,INDEX(INDIRECT(AG50),$E50,AZ$28)&lt;=INDEX(INDIRECT(AG50),$E50,$F50)),0,(INDEX(INDIRECT(AG50),$E50,$F50)-INDEX(INDIRECT(AG50),$E50,AZ$28))*(10-INDEX(INDIRECT("times"&amp;AE$2),$F50,AZ$28))/10)</f>
        <v>0</v>
      </c>
      <c r="BA50" s="47">
        <f ca="1">IF(OR(INDEX(INDIRECT("times"&amp;AE$2),$F50,BA$28)&gt;10,INDEX(INDIRECT(AG50),$E50,BA$28)&lt;=INDEX(INDIRECT(AG50),$E50,$F50)),0,(INDEX(INDIRECT(AG50),$E50,$F50)-INDEX(INDIRECT(AG50),$E50,BA$28))*(10-INDEX(INDIRECT("times"&amp;AE$2),$F50,BA$28))/10)</f>
        <v>0</v>
      </c>
      <c r="BB50" s="47">
        <f ca="1">IF(OR(INDEX(INDIRECT("times"&amp;AE$2),$F50,BB$28)&gt;10,INDEX(INDIRECT(AG50),$E50,BB$28)&lt;=INDEX(INDIRECT(AG50),$E50,$F50)),0,(INDEX(INDIRECT(AG50),$E50,$F50)-INDEX(INDIRECT(AG50),$E50,BB$28))*(10-INDEX(INDIRECT("times"&amp;AE$2),$F50,BB$28))/10)</f>
        <v>0</v>
      </c>
      <c r="BC50" s="47">
        <f ca="1">IF(OR(INDEX(INDIRECT("times"&amp;AE$2),$F50,BC$28)&gt;10,INDEX(INDIRECT(AG50),$E50,BC$28)&lt;=INDEX(INDIRECT(AG50),$E50,$F50)),0,(INDEX(INDIRECT(AG50),$E50,$F50)-INDEX(INDIRECT(AG50),$E50,BC$28))*(10-INDEX(INDIRECT("times"&amp;AE$2),$F50,BC$28))/10)</f>
        <v>0</v>
      </c>
      <c r="BD50" s="48">
        <f ca="1">IF(OR(INDEX(INDIRECT("times"&amp;AE$2),$F50,BD$28)&gt;10,INDEX(INDIRECT(AG50),$E50,BD$28)&lt;=INDEX(INDIRECT(AG50),$E50,$F50)),0,(INDEX(INDIRECT(AG50),$E50,$F50)-INDEX(INDIRECT(AG50),$E50,BD$28))*(10-INDEX(INDIRECT("times"&amp;AE$2),$F50,BD$28))/10)</f>
        <v>0</v>
      </c>
      <c r="BE50" s="201">
        <v>8</v>
      </c>
      <c r="BG50" s="18" t="s">
        <v>196</v>
      </c>
      <c r="BH50" s="122">
        <f>BG26</f>
        <v>0</v>
      </c>
      <c r="BI50" s="122" t="str">
        <f>BG27</f>
        <v>lei1834</v>
      </c>
      <c r="BJ50" s="210" t="str">
        <f t="shared" si="42"/>
        <v>core0_lei1834</v>
      </c>
      <c r="BK50" s="122">
        <v>1</v>
      </c>
      <c r="BL50" s="33">
        <v>8</v>
      </c>
      <c r="BM50" s="46">
        <f ca="1">IF(OR(INDEX(INDIRECT("times"&amp;BH$2),$F50,BM$28)&gt;10,INDEX(INDIRECT(BJ50),$E50,BM$28)&lt;=INDEX(INDIRECT(BJ50),$E50,$F50)),0,(INDEX(INDIRECT(BJ50),$E50,$F50)-INDEX(INDIRECT(BJ50),$E50,BM$28))*(10-INDEX(INDIRECT("times"&amp;BH$2),$F50,BM$28))/10)</f>
        <v>0</v>
      </c>
      <c r="BN50" s="47">
        <f ca="1">IF(OR(INDEX(INDIRECT("times"&amp;BH$2),$F50,BN$28)&gt;10,INDEX(INDIRECT(BJ50),$E50,BN$28)&lt;=INDEX(INDIRECT(BJ50),$E50,$F50)),0,(INDEX(INDIRECT(BJ50),$E50,$F50)-INDEX(INDIRECT(BJ50),$E50,BN$28))*(10-INDEX(INDIRECT("times"&amp;BH$2),$F50,BN$28))/10)</f>
        <v>0</v>
      </c>
      <c r="BO50" s="47">
        <f ca="1">IF(OR(INDEX(INDIRECT("times"&amp;BH$2),$F50,BO$28)&gt;10,INDEX(INDIRECT(BJ50),$E50,BO$28)&lt;=INDEX(INDIRECT(BJ50),$E50,$F50)),0,(INDEX(INDIRECT(BJ50),$E50,$F50)-INDEX(INDIRECT(BJ50),$E50,BO$28))*(10-INDEX(INDIRECT("times"&amp;BH$2),$F50,BO$28))/10)</f>
        <v>0</v>
      </c>
      <c r="BP50" s="47">
        <f ca="1">IF(OR(INDEX(INDIRECT("times"&amp;BH$2),$F50,BP$28)&gt;10,INDEX(INDIRECT(BJ50),$E50,BP$28)&lt;=INDEX(INDIRECT(BJ50),$E50,$F50)),0,(INDEX(INDIRECT(BJ50),$E50,$F50)-INDEX(INDIRECT(BJ50),$E50,BP$28))*(10-INDEX(INDIRECT("times"&amp;BH$2),$F50,BP$28))/10)</f>
        <v>0</v>
      </c>
      <c r="BQ50" s="47">
        <f ca="1">IF(OR(INDEX(INDIRECT("times"&amp;BH$2),$F50,BQ$28)&gt;10,INDEX(INDIRECT(BJ50),$E50,BQ$28)&lt;=INDEX(INDIRECT(BJ50),$E50,$F50)),0,(INDEX(INDIRECT(BJ50),$E50,$F50)-INDEX(INDIRECT(BJ50),$E50,BQ$28))*(10-INDEX(INDIRECT("times"&amp;BH$2),$F50,BQ$28))/10)</f>
        <v>0</v>
      </c>
      <c r="BR50" s="47">
        <f ca="1">IF(OR(INDEX(INDIRECT("times"&amp;BH$2),$F50,BR$28)&gt;10,INDEX(INDIRECT(BJ50),$E50,BR$28)&lt;=INDEX(INDIRECT(BJ50),$E50,$F50)),0,(INDEX(INDIRECT(BJ50),$E50,$F50)-INDEX(INDIRECT(BJ50),$E50,BR$28))*(10-INDEX(INDIRECT("times"&amp;BH$2),$F50,BR$28))/10)</f>
        <v>0</v>
      </c>
      <c r="BS50" s="47">
        <f ca="1">IF(OR(INDEX(INDIRECT("times"&amp;BH$2),$F50,BS$28)&gt;10,INDEX(INDIRECT(BJ50),$E50,BS$28)&lt;=INDEX(INDIRECT(BJ50),$E50,$F50)),0,(INDEX(INDIRECT(BJ50),$E50,$F50)-INDEX(INDIRECT(BJ50),$E50,BS$28))*(10-INDEX(INDIRECT("times"&amp;BH$2),$F50,BS$28))/10)</f>
        <v>0</v>
      </c>
      <c r="BT50" s="47">
        <f ca="1">IF(OR(INDEX(INDIRECT("times"&amp;BH$2),$F50,BT$28)&gt;10,INDEX(INDIRECT(BJ50),$E50,BT$28)&lt;=INDEX(INDIRECT(BJ50),$E50,$F50)),0,(INDEX(INDIRECT(BJ50),$E50,$F50)-INDEX(INDIRECT(BJ50),$E50,BT$28))*(10-INDEX(INDIRECT("times"&amp;BH$2),$F50,BT$28))/10)</f>
        <v>0</v>
      </c>
      <c r="BU50" s="47">
        <f ca="1">IF(OR(INDEX(INDIRECT("times"&amp;BH$2),$F50,BU$28)&gt;10,INDEX(INDIRECT(BJ50),$E50,BU$28)&lt;=INDEX(INDIRECT(BJ50),$E50,$F50)),0,(INDEX(INDIRECT(BJ50),$E50,$F50)-INDEX(INDIRECT(BJ50),$E50,BU$28))*(10-INDEX(INDIRECT("times"&amp;BH$2),$F50,BU$28))/10)</f>
        <v>0</v>
      </c>
      <c r="BV50" s="47">
        <f ca="1">IF(OR(INDEX(INDIRECT("times"&amp;BH$2),$F50,BV$28)&gt;10,INDEX(INDIRECT(BJ50),$E50,BV$28)&lt;=INDEX(INDIRECT(BJ50),$E50,$F50)),0,(INDEX(INDIRECT(BJ50),$E50,$F50)-INDEX(INDIRECT(BJ50),$E50,BV$28))*(10-INDEX(INDIRECT("times"&amp;BH$2),$F50,BV$28))/10)</f>
        <v>0</v>
      </c>
      <c r="BW50" s="47">
        <f ca="1">IF(OR(INDEX(INDIRECT("times"&amp;BH$2),$F50,BW$28)&gt;10,INDEX(INDIRECT(BJ50),$E50,BW$28)&lt;=INDEX(INDIRECT(BJ50),$E50,$F50)),0,(INDEX(INDIRECT(BJ50),$E50,$F50)-INDEX(INDIRECT(BJ50),$E50,BW$28))*(10-INDEX(INDIRECT("times"&amp;BH$2),$F50,BW$28))/10)</f>
        <v>0</v>
      </c>
      <c r="BX50" s="47">
        <f ca="1">IF(OR(INDEX(INDIRECT("times"&amp;BH$2),$F50,BX$28)&gt;10,INDEX(INDIRECT(BJ50),$E50,BX$28)&lt;=INDEX(INDIRECT(BJ50),$E50,$F50)),0,(INDEX(INDIRECT(BJ50),$E50,$F50)-INDEX(INDIRECT(BJ50),$E50,BX$28))*(10-INDEX(INDIRECT("times"&amp;BH$2),$F50,BX$28))/10)</f>
        <v>0</v>
      </c>
      <c r="BY50" s="47">
        <f ca="1">IF(OR(INDEX(INDIRECT("times"&amp;BH$2),$F50,BY$28)&gt;10,INDEX(INDIRECT(BJ50),$E50,BY$28)&lt;=INDEX(INDIRECT(BJ50),$E50,$F50)),0,(INDEX(INDIRECT(BJ50),$E50,$F50)-INDEX(INDIRECT(BJ50),$E50,BY$28))*(10-INDEX(INDIRECT("times"&amp;BH$2),$F50,BY$28))/10)</f>
        <v>0</v>
      </c>
      <c r="BZ50" s="47">
        <f ca="1">IF(OR(INDEX(INDIRECT("times"&amp;BH$2),$F50,BZ$28)&gt;10,INDEX(INDIRECT(BJ50),$E50,BZ$28)&lt;=INDEX(INDIRECT(BJ50),$E50,$F50)),0,(INDEX(INDIRECT(BJ50),$E50,$F50)-INDEX(INDIRECT(BJ50),$E50,BZ$28))*(10-INDEX(INDIRECT("times"&amp;BH$2),$F50,BZ$28))/10)</f>
        <v>0</v>
      </c>
      <c r="CA50" s="47">
        <f ca="1">IF(OR(INDEX(INDIRECT("times"&amp;BH$2),$F50,CA$28)&gt;10,INDEX(INDIRECT(BJ50),$E50,CA$28)&lt;=INDEX(INDIRECT(BJ50),$E50,$F50)),0,(INDEX(INDIRECT(BJ50),$E50,$F50)-INDEX(INDIRECT(BJ50),$E50,CA$28))*(10-INDEX(INDIRECT("times"&amp;BH$2),$F50,CA$28))/10)</f>
        <v>0</v>
      </c>
      <c r="CB50" s="47">
        <f ca="1">IF(OR(INDEX(INDIRECT("times"&amp;BH$2),$F50,CB$28)&gt;10,INDEX(INDIRECT(BJ50),$E50,CB$28)&lt;=INDEX(INDIRECT(BJ50),$E50,$F50)),0,(INDEX(INDIRECT(BJ50),$E50,$F50)-INDEX(INDIRECT(BJ50),$E50,CB$28))*(10-INDEX(INDIRECT("times"&amp;BH$2),$F50,CB$28))/10)</f>
        <v>0</v>
      </c>
      <c r="CC50" s="47">
        <f ca="1">IF(OR(INDEX(INDIRECT("times"&amp;BH$2),$F50,CC$28)&gt;10,INDEX(INDIRECT(BJ50),$E50,CC$28)&lt;=INDEX(INDIRECT(BJ50),$E50,$F50)),0,(INDEX(INDIRECT(BJ50),$E50,$F50)-INDEX(INDIRECT(BJ50),$E50,CC$28))*(10-INDEX(INDIRECT("times"&amp;BH$2),$F50,CC$28))/10)</f>
        <v>0</v>
      </c>
      <c r="CD50" s="47">
        <f ca="1">IF(OR(INDEX(INDIRECT("times"&amp;BH$2),$F50,CD$28)&gt;10,INDEX(INDIRECT(BJ50),$E50,CD$28)&lt;=INDEX(INDIRECT(BJ50),$E50,$F50)),0,(INDEX(INDIRECT(BJ50),$E50,$F50)-INDEX(INDIRECT(BJ50),$E50,CD$28))*(10-INDEX(INDIRECT("times"&amp;BH$2),$F50,CD$28))/10)</f>
        <v>0</v>
      </c>
      <c r="CE50" s="47">
        <f ca="1">IF(OR(INDEX(INDIRECT("times"&amp;BH$2),$F50,CE$28)&gt;10,INDEX(INDIRECT(BJ50),$E50,CE$28)&lt;=INDEX(INDIRECT(BJ50),$E50,$F50)),0,(INDEX(INDIRECT(BJ50),$E50,$F50)-INDEX(INDIRECT(BJ50),$E50,CE$28))*(10-INDEX(INDIRECT("times"&amp;BH$2),$F50,CE$28))/10)</f>
        <v>0</v>
      </c>
      <c r="CF50" s="47">
        <f ca="1">IF(OR(INDEX(INDIRECT("times"&amp;BH$2),$F50,CF$28)&gt;10,INDEX(INDIRECT(BJ50),$E50,CF$28)&lt;=INDEX(INDIRECT(BJ50),$E50,$F50)),0,(INDEX(INDIRECT(BJ50),$E50,$F50)-INDEX(INDIRECT(BJ50),$E50,CF$28))*(10-INDEX(INDIRECT("times"&amp;BH$2),$F50,CF$28))/10)</f>
        <v>0</v>
      </c>
      <c r="CG50" s="48">
        <f ca="1">IF(OR(INDEX(INDIRECT("times"&amp;BH$2),$F50,CG$28)&gt;10,INDEX(INDIRECT(BJ50),$E50,CG$28)&lt;=INDEX(INDIRECT(BJ50),$E50,$F50)),0,(INDEX(INDIRECT(BJ50),$E50,$F50)-INDEX(INDIRECT(BJ50),$E50,CG$28))*(10-INDEX(INDIRECT("times"&amp;BH$2),$F50,CG$28))/10)</f>
        <v>0</v>
      </c>
      <c r="CH50" s="201">
        <v>8</v>
      </c>
      <c r="CJ50" s="18" t="s">
        <v>196</v>
      </c>
      <c r="CK50" s="122">
        <f>CJ26</f>
        <v>0</v>
      </c>
      <c r="CL50" s="122" t="str">
        <f>CJ27</f>
        <v>work3564</v>
      </c>
      <c r="CM50" s="210" t="str">
        <f t="shared" si="43"/>
        <v>core0_work3564</v>
      </c>
      <c r="CN50" s="122">
        <v>1</v>
      </c>
      <c r="CO50" s="33">
        <v>8</v>
      </c>
      <c r="CP50" s="46">
        <f ca="1">IF(OR(INDEX(INDIRECT("times"&amp;CK$2),$F50,CP$28)&gt;10,INDEX(INDIRECT(CM50),$E50,CP$28)&lt;=INDEX(INDIRECT(CM50),$E50,$F50)),0,(INDEX(INDIRECT(CM50),$E50,$F50)-INDEX(INDIRECT(CM50),$E50,CP$28))*(10-INDEX(INDIRECT("times"&amp;CK$2),$F50,CP$28))/10)</f>
        <v>0</v>
      </c>
      <c r="CQ50" s="47">
        <f ca="1">IF(OR(INDEX(INDIRECT("times"&amp;CK$2),$F50,CQ$28)&gt;10,INDEX(INDIRECT(CM50),$E50,CQ$28)&lt;=INDEX(INDIRECT(CM50),$E50,$F50)),0,(INDEX(INDIRECT(CM50),$E50,$F50)-INDEX(INDIRECT(CM50),$E50,CQ$28))*(10-INDEX(INDIRECT("times"&amp;CK$2),$F50,CQ$28))/10)</f>
        <v>0</v>
      </c>
      <c r="CR50" s="47">
        <f ca="1">IF(OR(INDEX(INDIRECT("times"&amp;CK$2),$F50,CR$28)&gt;10,INDEX(INDIRECT(CM50),$E50,CR$28)&lt;=INDEX(INDIRECT(CM50),$E50,$F50)),0,(INDEX(INDIRECT(CM50),$E50,$F50)-INDEX(INDIRECT(CM50),$E50,CR$28))*(10-INDEX(INDIRECT("times"&amp;CK$2),$F50,CR$28))/10)</f>
        <v>0</v>
      </c>
      <c r="CS50" s="47">
        <f ca="1">IF(OR(INDEX(INDIRECT("times"&amp;CK$2),$F50,CS$28)&gt;10,INDEX(INDIRECT(CM50),$E50,CS$28)&lt;=INDEX(INDIRECT(CM50),$E50,$F50)),0,(INDEX(INDIRECT(CM50),$E50,$F50)-INDEX(INDIRECT(CM50),$E50,CS$28))*(10-INDEX(INDIRECT("times"&amp;CK$2),$F50,CS$28))/10)</f>
        <v>0</v>
      </c>
      <c r="CT50" s="47">
        <f ca="1">IF(OR(INDEX(INDIRECT("times"&amp;CK$2),$F50,CT$28)&gt;10,INDEX(INDIRECT(CM50),$E50,CT$28)&lt;=INDEX(INDIRECT(CM50),$E50,$F50)),0,(INDEX(INDIRECT(CM50),$E50,$F50)-INDEX(INDIRECT(CM50),$E50,CT$28))*(10-INDEX(INDIRECT("times"&amp;CK$2),$F50,CT$28))/10)</f>
        <v>0</v>
      </c>
      <c r="CU50" s="47">
        <f ca="1">IF(OR(INDEX(INDIRECT("times"&amp;CK$2),$F50,CU$28)&gt;10,INDEX(INDIRECT(CM50),$E50,CU$28)&lt;=INDEX(INDIRECT(CM50),$E50,$F50)),0,(INDEX(INDIRECT(CM50),$E50,$F50)-INDEX(INDIRECT(CM50),$E50,CU$28))*(10-INDEX(INDIRECT("times"&amp;CK$2),$F50,CU$28))/10)</f>
        <v>0</v>
      </c>
      <c r="CV50" s="47">
        <f ca="1">IF(OR(INDEX(INDIRECT("times"&amp;CK$2),$F50,CV$28)&gt;10,INDEX(INDIRECT(CM50),$E50,CV$28)&lt;=INDEX(INDIRECT(CM50),$E50,$F50)),0,(INDEX(INDIRECT(CM50),$E50,$F50)-INDEX(INDIRECT(CM50),$E50,CV$28))*(10-INDEX(INDIRECT("times"&amp;CK$2),$F50,CV$28))/10)</f>
        <v>0</v>
      </c>
      <c r="CW50" s="47">
        <f ca="1">IF(OR(INDEX(INDIRECT("times"&amp;CK$2),$F50,CW$28)&gt;10,INDEX(INDIRECT(CM50),$E50,CW$28)&lt;=INDEX(INDIRECT(CM50),$E50,$F50)),0,(INDEX(INDIRECT(CM50),$E50,$F50)-INDEX(INDIRECT(CM50),$E50,CW$28))*(10-INDEX(INDIRECT("times"&amp;CK$2),$F50,CW$28))/10)</f>
        <v>0</v>
      </c>
      <c r="CX50" s="47">
        <f ca="1">IF(OR(INDEX(INDIRECT("times"&amp;CK$2),$F50,CX$28)&gt;10,INDEX(INDIRECT(CM50),$E50,CX$28)&lt;=INDEX(INDIRECT(CM50),$E50,$F50)),0,(INDEX(INDIRECT(CM50),$E50,$F50)-INDEX(INDIRECT(CM50),$E50,CX$28))*(10-INDEX(INDIRECT("times"&amp;CK$2),$F50,CX$28))/10)</f>
        <v>0</v>
      </c>
      <c r="CY50" s="47">
        <f ca="1">IF(OR(INDEX(INDIRECT("times"&amp;CK$2),$F50,CY$28)&gt;10,INDEX(INDIRECT(CM50),$E50,CY$28)&lt;=INDEX(INDIRECT(CM50),$E50,$F50)),0,(INDEX(INDIRECT(CM50),$E50,$F50)-INDEX(INDIRECT(CM50),$E50,CY$28))*(10-INDEX(INDIRECT("times"&amp;CK$2),$F50,CY$28))/10)</f>
        <v>0</v>
      </c>
      <c r="CZ50" s="47">
        <f ca="1">IF(OR(INDEX(INDIRECT("times"&amp;CK$2),$F50,CZ$28)&gt;10,INDEX(INDIRECT(CM50),$E50,CZ$28)&lt;=INDEX(INDIRECT(CM50),$E50,$F50)),0,(INDEX(INDIRECT(CM50),$E50,$F50)-INDEX(INDIRECT(CM50),$E50,CZ$28))*(10-INDEX(INDIRECT("times"&amp;CK$2),$F50,CZ$28))/10)</f>
        <v>0</v>
      </c>
      <c r="DA50" s="47">
        <f ca="1">IF(OR(INDEX(INDIRECT("times"&amp;CK$2),$F50,DA$28)&gt;10,INDEX(INDIRECT(CM50),$E50,DA$28)&lt;=INDEX(INDIRECT(CM50),$E50,$F50)),0,(INDEX(INDIRECT(CM50),$E50,$F50)-INDEX(INDIRECT(CM50),$E50,DA$28))*(10-INDEX(INDIRECT("times"&amp;CK$2),$F50,DA$28))/10)</f>
        <v>0</v>
      </c>
      <c r="DB50" s="47">
        <f ca="1">IF(OR(INDEX(INDIRECT("times"&amp;CK$2),$F50,DB$28)&gt;10,INDEX(INDIRECT(CM50),$E50,DB$28)&lt;=INDEX(INDIRECT(CM50),$E50,$F50)),0,(INDEX(INDIRECT(CM50),$E50,$F50)-INDEX(INDIRECT(CM50),$E50,DB$28))*(10-INDEX(INDIRECT("times"&amp;CK$2),$F50,DB$28))/10)</f>
        <v>0</v>
      </c>
      <c r="DC50" s="47">
        <f ca="1">IF(OR(INDEX(INDIRECT("times"&amp;CK$2),$F50,DC$28)&gt;10,INDEX(INDIRECT(CM50),$E50,DC$28)&lt;=INDEX(INDIRECT(CM50),$E50,$F50)),0,(INDEX(INDIRECT(CM50),$E50,$F50)-INDEX(INDIRECT(CM50),$E50,DC$28))*(10-INDEX(INDIRECT("times"&amp;CK$2),$F50,DC$28))/10)</f>
        <v>0</v>
      </c>
      <c r="DD50" s="47">
        <f ca="1">IF(OR(INDEX(INDIRECT("times"&amp;CK$2),$F50,DD$28)&gt;10,INDEX(INDIRECT(CM50),$E50,DD$28)&lt;=INDEX(INDIRECT(CM50),$E50,$F50)),0,(INDEX(INDIRECT(CM50),$E50,$F50)-INDEX(INDIRECT(CM50),$E50,DD$28))*(10-INDEX(INDIRECT("times"&amp;CK$2),$F50,DD$28))/10)</f>
        <v>0</v>
      </c>
      <c r="DE50" s="47">
        <f ca="1">IF(OR(INDEX(INDIRECT("times"&amp;CK$2),$F50,DE$28)&gt;10,INDEX(INDIRECT(CM50),$E50,DE$28)&lt;=INDEX(INDIRECT(CM50),$E50,$F50)),0,(INDEX(INDIRECT(CM50),$E50,$F50)-INDEX(INDIRECT(CM50),$E50,DE$28))*(10-INDEX(INDIRECT("times"&amp;CK$2),$F50,DE$28))/10)</f>
        <v>0</v>
      </c>
      <c r="DF50" s="47">
        <f ca="1">IF(OR(INDEX(INDIRECT("times"&amp;CK$2),$F50,DF$28)&gt;10,INDEX(INDIRECT(CM50),$E50,DF$28)&lt;=INDEX(INDIRECT(CM50),$E50,$F50)),0,(INDEX(INDIRECT(CM50),$E50,$F50)-INDEX(INDIRECT(CM50),$E50,DF$28))*(10-INDEX(INDIRECT("times"&amp;CK$2),$F50,DF$28))/10)</f>
        <v>0</v>
      </c>
      <c r="DG50" s="47">
        <f ca="1">IF(OR(INDEX(INDIRECT("times"&amp;CK$2),$F50,DG$28)&gt;10,INDEX(INDIRECT(CM50),$E50,DG$28)&lt;=INDEX(INDIRECT(CM50),$E50,$F50)),0,(INDEX(INDIRECT(CM50),$E50,$F50)-INDEX(INDIRECT(CM50),$E50,DG$28))*(10-INDEX(INDIRECT("times"&amp;CK$2),$F50,DG$28))/10)</f>
        <v>0</v>
      </c>
      <c r="DH50" s="47">
        <f ca="1">IF(OR(INDEX(INDIRECT("times"&amp;CK$2),$F50,DH$28)&gt;10,INDEX(INDIRECT(CM50),$E50,DH$28)&lt;=INDEX(INDIRECT(CM50),$E50,$F50)),0,(INDEX(INDIRECT(CM50),$E50,$F50)-INDEX(INDIRECT(CM50),$E50,DH$28))*(10-INDEX(INDIRECT("times"&amp;CK$2),$F50,DH$28))/10)</f>
        <v>0</v>
      </c>
      <c r="DI50" s="47">
        <f ca="1">IF(OR(INDEX(INDIRECT("times"&amp;CK$2),$F50,DI$28)&gt;10,INDEX(INDIRECT(CM50),$E50,DI$28)&lt;=INDEX(INDIRECT(CM50),$E50,$F50)),0,(INDEX(INDIRECT(CM50),$E50,$F50)-INDEX(INDIRECT(CM50),$E50,DI$28))*(10-INDEX(INDIRECT("times"&amp;CK$2),$F50,DI$28))/10)</f>
        <v>0</v>
      </c>
      <c r="DJ50" s="48">
        <f ca="1">IF(OR(INDEX(INDIRECT("times"&amp;CK$2),$F50,DJ$28)&gt;10,INDEX(INDIRECT(CM50),$E50,DJ$28)&lt;=INDEX(INDIRECT(CM50),$E50,$F50)),0,(INDEX(INDIRECT(CM50),$E50,$F50)-INDEX(INDIRECT(CM50),$E50,DJ$28))*(10-INDEX(INDIRECT("times"&amp;CK$2),$F50,DJ$28))/10)</f>
        <v>0</v>
      </c>
      <c r="DK50" s="201">
        <v>8</v>
      </c>
      <c r="DM50" s="18" t="s">
        <v>196</v>
      </c>
      <c r="DN50" s="122">
        <f>DM26</f>
        <v>0</v>
      </c>
      <c r="DO50" s="122" t="str">
        <f>DM27</f>
        <v>shop3564</v>
      </c>
      <c r="DP50" s="210" t="str">
        <f t="shared" si="44"/>
        <v>core0_shop3564</v>
      </c>
      <c r="DQ50" s="122">
        <v>1</v>
      </c>
      <c r="DR50" s="33">
        <v>8</v>
      </c>
      <c r="DS50" s="46">
        <f ca="1">IF(OR(INDEX(INDIRECT("times"&amp;DN$2),$F50,DS$28)&gt;10,INDEX(INDIRECT(DP50),$E50,DS$28)&lt;=INDEX(INDIRECT(DP50),$E50,$F50)),0,(INDEX(INDIRECT(DP50),$E50,$F50)-INDEX(INDIRECT(DP50),$E50,DS$28))*(10-INDEX(INDIRECT("times"&amp;DN$2),$F50,DS$28))/10)</f>
        <v>0</v>
      </c>
      <c r="DT50" s="47">
        <f ca="1">IF(OR(INDEX(INDIRECT("times"&amp;DN$2),$F50,DT$28)&gt;10,INDEX(INDIRECT(DP50),$E50,DT$28)&lt;=INDEX(INDIRECT(DP50),$E50,$F50)),0,(INDEX(INDIRECT(DP50),$E50,$F50)-INDEX(INDIRECT(DP50),$E50,DT$28))*(10-INDEX(INDIRECT("times"&amp;DN$2),$F50,DT$28))/10)</f>
        <v>0</v>
      </c>
      <c r="DU50" s="47">
        <f ca="1">IF(OR(INDEX(INDIRECT("times"&amp;DN$2),$F50,DU$28)&gt;10,INDEX(INDIRECT(DP50),$E50,DU$28)&lt;=INDEX(INDIRECT(DP50),$E50,$F50)),0,(INDEX(INDIRECT(DP50),$E50,$F50)-INDEX(INDIRECT(DP50),$E50,DU$28))*(10-INDEX(INDIRECT("times"&amp;DN$2),$F50,DU$28))/10)</f>
        <v>0</v>
      </c>
      <c r="DV50" s="47">
        <f ca="1">IF(OR(INDEX(INDIRECT("times"&amp;DN$2),$F50,DV$28)&gt;10,INDEX(INDIRECT(DP50),$E50,DV$28)&lt;=INDEX(INDIRECT(DP50),$E50,$F50)),0,(INDEX(INDIRECT(DP50),$E50,$F50)-INDEX(INDIRECT(DP50),$E50,DV$28))*(10-INDEX(INDIRECT("times"&amp;DN$2),$F50,DV$28))/10)</f>
        <v>0</v>
      </c>
      <c r="DW50" s="47">
        <f ca="1">IF(OR(INDEX(INDIRECT("times"&amp;DN$2),$F50,DW$28)&gt;10,INDEX(INDIRECT(DP50),$E50,DW$28)&lt;=INDEX(INDIRECT(DP50),$E50,$F50)),0,(INDEX(INDIRECT(DP50),$E50,$F50)-INDEX(INDIRECT(DP50),$E50,DW$28))*(10-INDEX(INDIRECT("times"&amp;DN$2),$F50,DW$28))/10)</f>
        <v>0</v>
      </c>
      <c r="DX50" s="47">
        <f ca="1">IF(OR(INDEX(INDIRECT("times"&amp;DN$2),$F50,DX$28)&gt;10,INDEX(INDIRECT(DP50),$E50,DX$28)&lt;=INDEX(INDIRECT(DP50),$E50,$F50)),0,(INDEX(INDIRECT(DP50),$E50,$F50)-INDEX(INDIRECT(DP50),$E50,DX$28))*(10-INDEX(INDIRECT("times"&amp;DN$2),$F50,DX$28))/10)</f>
        <v>0</v>
      </c>
      <c r="DY50" s="47">
        <f ca="1">IF(OR(INDEX(INDIRECT("times"&amp;DN$2),$F50,DY$28)&gt;10,INDEX(INDIRECT(DP50),$E50,DY$28)&lt;=INDEX(INDIRECT(DP50),$E50,$F50)),0,(INDEX(INDIRECT(DP50),$E50,$F50)-INDEX(INDIRECT(DP50),$E50,DY$28))*(10-INDEX(INDIRECT("times"&amp;DN$2),$F50,DY$28))/10)</f>
        <v>0</v>
      </c>
      <c r="DZ50" s="47">
        <f ca="1">IF(OR(INDEX(INDIRECT("times"&amp;DN$2),$F50,DZ$28)&gt;10,INDEX(INDIRECT(DP50),$E50,DZ$28)&lt;=INDEX(INDIRECT(DP50),$E50,$F50)),0,(INDEX(INDIRECT(DP50),$E50,$F50)-INDEX(INDIRECT(DP50),$E50,DZ$28))*(10-INDEX(INDIRECT("times"&amp;DN$2),$F50,DZ$28))/10)</f>
        <v>0</v>
      </c>
      <c r="EA50" s="47">
        <f ca="1">IF(OR(INDEX(INDIRECT("times"&amp;DN$2),$F50,EA$28)&gt;10,INDEX(INDIRECT(DP50),$E50,EA$28)&lt;=INDEX(INDIRECT(DP50),$E50,$F50)),0,(INDEX(INDIRECT(DP50),$E50,$F50)-INDEX(INDIRECT(DP50),$E50,EA$28))*(10-INDEX(INDIRECT("times"&amp;DN$2),$F50,EA$28))/10)</f>
        <v>0</v>
      </c>
      <c r="EB50" s="47">
        <f ca="1">IF(OR(INDEX(INDIRECT("times"&amp;DN$2),$F50,EB$28)&gt;10,INDEX(INDIRECT(DP50),$E50,EB$28)&lt;=INDEX(INDIRECT(DP50),$E50,$F50)),0,(INDEX(INDIRECT(DP50),$E50,$F50)-INDEX(INDIRECT(DP50),$E50,EB$28))*(10-INDEX(INDIRECT("times"&amp;DN$2),$F50,EB$28))/10)</f>
        <v>0</v>
      </c>
      <c r="EC50" s="47">
        <f ca="1">IF(OR(INDEX(INDIRECT("times"&amp;DN$2),$F50,EC$28)&gt;10,INDEX(INDIRECT(DP50),$E50,EC$28)&lt;=INDEX(INDIRECT(DP50),$E50,$F50)),0,(INDEX(INDIRECT(DP50),$E50,$F50)-INDEX(INDIRECT(DP50),$E50,EC$28))*(10-INDEX(INDIRECT("times"&amp;DN$2),$F50,EC$28))/10)</f>
        <v>0</v>
      </c>
      <c r="ED50" s="47">
        <f ca="1">IF(OR(INDEX(INDIRECT("times"&amp;DN$2),$F50,ED$28)&gt;10,INDEX(INDIRECT(DP50),$E50,ED$28)&lt;=INDEX(INDIRECT(DP50),$E50,$F50)),0,(INDEX(INDIRECT(DP50),$E50,$F50)-INDEX(INDIRECT(DP50),$E50,ED$28))*(10-INDEX(INDIRECT("times"&amp;DN$2),$F50,ED$28))/10)</f>
        <v>0</v>
      </c>
      <c r="EE50" s="47">
        <f ca="1">IF(OR(INDEX(INDIRECT("times"&amp;DN$2),$F50,EE$28)&gt;10,INDEX(INDIRECT(DP50),$E50,EE$28)&lt;=INDEX(INDIRECT(DP50),$E50,$F50)),0,(INDEX(INDIRECT(DP50),$E50,$F50)-INDEX(INDIRECT(DP50),$E50,EE$28))*(10-INDEX(INDIRECT("times"&amp;DN$2),$F50,EE$28))/10)</f>
        <v>0</v>
      </c>
      <c r="EF50" s="47">
        <f ca="1">IF(OR(INDEX(INDIRECT("times"&amp;DN$2),$F50,EF$28)&gt;10,INDEX(INDIRECT(DP50),$E50,EF$28)&lt;=INDEX(INDIRECT(DP50),$E50,$F50)),0,(INDEX(INDIRECT(DP50),$E50,$F50)-INDEX(INDIRECT(DP50),$E50,EF$28))*(10-INDEX(INDIRECT("times"&amp;DN$2),$F50,EF$28))/10)</f>
        <v>0</v>
      </c>
      <c r="EG50" s="47">
        <f ca="1">IF(OR(INDEX(INDIRECT("times"&amp;DN$2),$F50,EG$28)&gt;10,INDEX(INDIRECT(DP50),$E50,EG$28)&lt;=INDEX(INDIRECT(DP50),$E50,$F50)),0,(INDEX(INDIRECT(DP50),$E50,$F50)-INDEX(INDIRECT(DP50),$E50,EG$28))*(10-INDEX(INDIRECT("times"&amp;DN$2),$F50,EG$28))/10)</f>
        <v>0</v>
      </c>
      <c r="EH50" s="47">
        <f ca="1">IF(OR(INDEX(INDIRECT("times"&amp;DN$2),$F50,EH$28)&gt;10,INDEX(INDIRECT(DP50),$E50,EH$28)&lt;=INDEX(INDIRECT(DP50),$E50,$F50)),0,(INDEX(INDIRECT(DP50),$E50,$F50)-INDEX(INDIRECT(DP50),$E50,EH$28))*(10-INDEX(INDIRECT("times"&amp;DN$2),$F50,EH$28))/10)</f>
        <v>0</v>
      </c>
      <c r="EI50" s="47">
        <f ca="1">IF(OR(INDEX(INDIRECT("times"&amp;DN$2),$F50,EI$28)&gt;10,INDEX(INDIRECT(DP50),$E50,EI$28)&lt;=INDEX(INDIRECT(DP50),$E50,$F50)),0,(INDEX(INDIRECT(DP50),$E50,$F50)-INDEX(INDIRECT(DP50),$E50,EI$28))*(10-INDEX(INDIRECT("times"&amp;DN$2),$F50,EI$28))/10)</f>
        <v>0</v>
      </c>
      <c r="EJ50" s="47">
        <f ca="1">IF(OR(INDEX(INDIRECT("times"&amp;DN$2),$F50,EJ$28)&gt;10,INDEX(INDIRECT(DP50),$E50,EJ$28)&lt;=INDEX(INDIRECT(DP50),$E50,$F50)),0,(INDEX(INDIRECT(DP50),$E50,$F50)-INDEX(INDIRECT(DP50),$E50,EJ$28))*(10-INDEX(INDIRECT("times"&amp;DN$2),$F50,EJ$28))/10)</f>
        <v>0</v>
      </c>
      <c r="EK50" s="47">
        <f ca="1">IF(OR(INDEX(INDIRECT("times"&amp;DN$2),$F50,EK$28)&gt;10,INDEX(INDIRECT(DP50),$E50,EK$28)&lt;=INDEX(INDIRECT(DP50),$E50,$F50)),0,(INDEX(INDIRECT(DP50),$E50,$F50)-INDEX(INDIRECT(DP50),$E50,EK$28))*(10-INDEX(INDIRECT("times"&amp;DN$2),$F50,EK$28))/10)</f>
        <v>0</v>
      </c>
      <c r="EL50" s="47">
        <f ca="1">IF(OR(INDEX(INDIRECT("times"&amp;DN$2),$F50,EL$28)&gt;10,INDEX(INDIRECT(DP50),$E50,EL$28)&lt;=INDEX(INDIRECT(DP50),$E50,$F50)),0,(INDEX(INDIRECT(DP50),$E50,$F50)-INDEX(INDIRECT(DP50),$E50,EL$28))*(10-INDEX(INDIRECT("times"&amp;DN$2),$F50,EL$28))/10)</f>
        <v>0</v>
      </c>
      <c r="EM50" s="48">
        <f ca="1">IF(OR(INDEX(INDIRECT("times"&amp;DN$2),$F50,EM$28)&gt;10,INDEX(INDIRECT(DP50),$E50,EM$28)&lt;=INDEX(INDIRECT(DP50),$E50,$F50)),0,(INDEX(INDIRECT(DP50),$E50,$F50)-INDEX(INDIRECT(DP50),$E50,EM$28))*(10-INDEX(INDIRECT("times"&amp;DN$2),$F50,EM$28))/10)</f>
        <v>0</v>
      </c>
      <c r="EN50" s="201">
        <v>8</v>
      </c>
      <c r="EP50" s="18" t="s">
        <v>196</v>
      </c>
      <c r="EQ50" s="122">
        <f>EP26</f>
        <v>0</v>
      </c>
      <c r="ER50" s="122" t="str">
        <f>EP27</f>
        <v>lei3564</v>
      </c>
      <c r="ES50" s="210" t="str">
        <f t="shared" si="45"/>
        <v>core0_lei3564</v>
      </c>
      <c r="ET50" s="122">
        <v>1</v>
      </c>
      <c r="EU50" s="33">
        <v>8</v>
      </c>
      <c r="EV50" s="46">
        <f ca="1">IF(OR(INDEX(INDIRECT("times"&amp;EQ$2),$F50,EV$28)&gt;10,INDEX(INDIRECT(ES50),$E50,EV$28)&lt;=INDEX(INDIRECT(ES50),$E50,$F50)),0,(INDEX(INDIRECT(ES50),$E50,$F50)-INDEX(INDIRECT(ES50),$E50,EV$28))*(10-INDEX(INDIRECT("times"&amp;EQ$2),$F50,EV$28))/10)</f>
        <v>0</v>
      </c>
      <c r="EW50" s="47">
        <f ca="1">IF(OR(INDEX(INDIRECT("times"&amp;EQ$2),$F50,EW$28)&gt;10,INDEX(INDIRECT(ES50),$E50,EW$28)&lt;=INDEX(INDIRECT(ES50),$E50,$F50)),0,(INDEX(INDIRECT(ES50),$E50,$F50)-INDEX(INDIRECT(ES50),$E50,EW$28))*(10-INDEX(INDIRECT("times"&amp;EQ$2),$F50,EW$28))/10)</f>
        <v>0</v>
      </c>
      <c r="EX50" s="47">
        <f ca="1">IF(OR(INDEX(INDIRECT("times"&amp;EQ$2),$F50,EX$28)&gt;10,INDEX(INDIRECT(ES50),$E50,EX$28)&lt;=INDEX(INDIRECT(ES50),$E50,$F50)),0,(INDEX(INDIRECT(ES50),$E50,$F50)-INDEX(INDIRECT(ES50),$E50,EX$28))*(10-INDEX(INDIRECT("times"&amp;EQ$2),$F50,EX$28))/10)</f>
        <v>0</v>
      </c>
      <c r="EY50" s="47">
        <f ca="1">IF(OR(INDEX(INDIRECT("times"&amp;EQ$2),$F50,EY$28)&gt;10,INDEX(INDIRECT(ES50),$E50,EY$28)&lt;=INDEX(INDIRECT(ES50),$E50,$F50)),0,(INDEX(INDIRECT(ES50),$E50,$F50)-INDEX(INDIRECT(ES50),$E50,EY$28))*(10-INDEX(INDIRECT("times"&amp;EQ$2),$F50,EY$28))/10)</f>
        <v>0</v>
      </c>
      <c r="EZ50" s="47">
        <f ca="1">IF(OR(INDEX(INDIRECT("times"&amp;EQ$2),$F50,EZ$28)&gt;10,INDEX(INDIRECT(ES50),$E50,EZ$28)&lt;=INDEX(INDIRECT(ES50),$E50,$F50)),0,(INDEX(INDIRECT(ES50),$E50,$F50)-INDEX(INDIRECT(ES50),$E50,EZ$28))*(10-INDEX(INDIRECT("times"&amp;EQ$2),$F50,EZ$28))/10)</f>
        <v>0</v>
      </c>
      <c r="FA50" s="47">
        <f ca="1">IF(OR(INDEX(INDIRECT("times"&amp;EQ$2),$F50,FA$28)&gt;10,INDEX(INDIRECT(ES50),$E50,FA$28)&lt;=INDEX(INDIRECT(ES50),$E50,$F50)),0,(INDEX(INDIRECT(ES50),$E50,$F50)-INDEX(INDIRECT(ES50),$E50,FA$28))*(10-INDEX(INDIRECT("times"&amp;EQ$2),$F50,FA$28))/10)</f>
        <v>0</v>
      </c>
      <c r="FB50" s="47">
        <f ca="1">IF(OR(INDEX(INDIRECT("times"&amp;EQ$2),$F50,FB$28)&gt;10,INDEX(INDIRECT(ES50),$E50,FB$28)&lt;=INDEX(INDIRECT(ES50),$E50,$F50)),0,(INDEX(INDIRECT(ES50),$E50,$F50)-INDEX(INDIRECT(ES50),$E50,FB$28))*(10-INDEX(INDIRECT("times"&amp;EQ$2),$F50,FB$28))/10)</f>
        <v>0</v>
      </c>
      <c r="FC50" s="47">
        <f ca="1">IF(OR(INDEX(INDIRECT("times"&amp;EQ$2),$F50,FC$28)&gt;10,INDEX(INDIRECT(ES50),$E50,FC$28)&lt;=INDEX(INDIRECT(ES50),$E50,$F50)),0,(INDEX(INDIRECT(ES50),$E50,$F50)-INDEX(INDIRECT(ES50),$E50,FC$28))*(10-INDEX(INDIRECT("times"&amp;EQ$2),$F50,FC$28))/10)</f>
        <v>0</v>
      </c>
      <c r="FD50" s="47">
        <f ca="1">IF(OR(INDEX(INDIRECT("times"&amp;EQ$2),$F50,FD$28)&gt;10,INDEX(INDIRECT(ES50),$E50,FD$28)&lt;=INDEX(INDIRECT(ES50),$E50,$F50)),0,(INDEX(INDIRECT(ES50),$E50,$F50)-INDEX(INDIRECT(ES50),$E50,FD$28))*(10-INDEX(INDIRECT("times"&amp;EQ$2),$F50,FD$28))/10)</f>
        <v>0</v>
      </c>
      <c r="FE50" s="47">
        <f ca="1">IF(OR(INDEX(INDIRECT("times"&amp;EQ$2),$F50,FE$28)&gt;10,INDEX(INDIRECT(ES50),$E50,FE$28)&lt;=INDEX(INDIRECT(ES50),$E50,$F50)),0,(INDEX(INDIRECT(ES50),$E50,$F50)-INDEX(INDIRECT(ES50),$E50,FE$28))*(10-INDEX(INDIRECT("times"&amp;EQ$2),$F50,FE$28))/10)</f>
        <v>0</v>
      </c>
      <c r="FF50" s="47">
        <f ca="1">IF(OR(INDEX(INDIRECT("times"&amp;EQ$2),$F50,FF$28)&gt;10,INDEX(INDIRECT(ES50),$E50,FF$28)&lt;=INDEX(INDIRECT(ES50),$E50,$F50)),0,(INDEX(INDIRECT(ES50),$E50,$F50)-INDEX(INDIRECT(ES50),$E50,FF$28))*(10-INDEX(INDIRECT("times"&amp;EQ$2),$F50,FF$28))/10)</f>
        <v>0</v>
      </c>
      <c r="FG50" s="47">
        <f ca="1">IF(OR(INDEX(INDIRECT("times"&amp;EQ$2),$F50,FG$28)&gt;10,INDEX(INDIRECT(ES50),$E50,FG$28)&lt;=INDEX(INDIRECT(ES50),$E50,$F50)),0,(INDEX(INDIRECT(ES50),$E50,$F50)-INDEX(INDIRECT(ES50),$E50,FG$28))*(10-INDEX(INDIRECT("times"&amp;EQ$2),$F50,FG$28))/10)</f>
        <v>0</v>
      </c>
      <c r="FH50" s="47">
        <f ca="1">IF(OR(INDEX(INDIRECT("times"&amp;EQ$2),$F50,FH$28)&gt;10,INDEX(INDIRECT(ES50),$E50,FH$28)&lt;=INDEX(INDIRECT(ES50),$E50,$F50)),0,(INDEX(INDIRECT(ES50),$E50,$F50)-INDEX(INDIRECT(ES50),$E50,FH$28))*(10-INDEX(INDIRECT("times"&amp;EQ$2),$F50,FH$28))/10)</f>
        <v>0</v>
      </c>
      <c r="FI50" s="47">
        <f ca="1">IF(OR(INDEX(INDIRECT("times"&amp;EQ$2),$F50,FI$28)&gt;10,INDEX(INDIRECT(ES50),$E50,FI$28)&lt;=INDEX(INDIRECT(ES50),$E50,$F50)),0,(INDEX(INDIRECT(ES50),$E50,$F50)-INDEX(INDIRECT(ES50),$E50,FI$28))*(10-INDEX(INDIRECT("times"&amp;EQ$2),$F50,FI$28))/10)</f>
        <v>0</v>
      </c>
      <c r="FJ50" s="47">
        <f ca="1">IF(OR(INDEX(INDIRECT("times"&amp;EQ$2),$F50,FJ$28)&gt;10,INDEX(INDIRECT(ES50),$E50,FJ$28)&lt;=INDEX(INDIRECT(ES50),$E50,$F50)),0,(INDEX(INDIRECT(ES50),$E50,$F50)-INDEX(INDIRECT(ES50),$E50,FJ$28))*(10-INDEX(INDIRECT("times"&amp;EQ$2),$F50,FJ$28))/10)</f>
        <v>0</v>
      </c>
      <c r="FK50" s="47">
        <f ca="1">IF(OR(INDEX(INDIRECT("times"&amp;EQ$2),$F50,FK$28)&gt;10,INDEX(INDIRECT(ES50),$E50,FK$28)&lt;=INDEX(INDIRECT(ES50),$E50,$F50)),0,(INDEX(INDIRECT(ES50),$E50,$F50)-INDEX(INDIRECT(ES50),$E50,FK$28))*(10-INDEX(INDIRECT("times"&amp;EQ$2),$F50,FK$28))/10)</f>
        <v>0</v>
      </c>
      <c r="FL50" s="47">
        <f ca="1">IF(OR(INDEX(INDIRECT("times"&amp;EQ$2),$F50,FL$28)&gt;10,INDEX(INDIRECT(ES50),$E50,FL$28)&lt;=INDEX(INDIRECT(ES50),$E50,$F50)),0,(INDEX(INDIRECT(ES50),$E50,$F50)-INDEX(INDIRECT(ES50),$E50,FL$28))*(10-INDEX(INDIRECT("times"&amp;EQ$2),$F50,FL$28))/10)</f>
        <v>0</v>
      </c>
      <c r="FM50" s="47">
        <f ca="1">IF(OR(INDEX(INDIRECT("times"&amp;EQ$2),$F50,FM$28)&gt;10,INDEX(INDIRECT(ES50),$E50,FM$28)&lt;=INDEX(INDIRECT(ES50),$E50,$F50)),0,(INDEX(INDIRECT(ES50),$E50,$F50)-INDEX(INDIRECT(ES50),$E50,FM$28))*(10-INDEX(INDIRECT("times"&amp;EQ$2),$F50,FM$28))/10)</f>
        <v>0</v>
      </c>
      <c r="FN50" s="47">
        <f ca="1">IF(OR(INDEX(INDIRECT("times"&amp;EQ$2),$F50,FN$28)&gt;10,INDEX(INDIRECT(ES50),$E50,FN$28)&lt;=INDEX(INDIRECT(ES50),$E50,$F50)),0,(INDEX(INDIRECT(ES50),$E50,$F50)-INDEX(INDIRECT(ES50),$E50,FN$28))*(10-INDEX(INDIRECT("times"&amp;EQ$2),$F50,FN$28))/10)</f>
        <v>0</v>
      </c>
      <c r="FO50" s="47">
        <f ca="1">IF(OR(INDEX(INDIRECT("times"&amp;EQ$2),$F50,FO$28)&gt;10,INDEX(INDIRECT(ES50),$E50,FO$28)&lt;=INDEX(INDIRECT(ES50),$E50,$F50)),0,(INDEX(INDIRECT(ES50),$E50,$F50)-INDEX(INDIRECT(ES50),$E50,FO$28))*(10-INDEX(INDIRECT("times"&amp;EQ$2),$F50,FO$28))/10)</f>
        <v>0</v>
      </c>
      <c r="FP50" s="48">
        <f ca="1">IF(OR(INDEX(INDIRECT("times"&amp;EQ$2),$F50,FP$28)&gt;10,INDEX(INDIRECT(ES50),$E50,FP$28)&lt;=INDEX(INDIRECT(ES50),$E50,$F50)),0,(INDEX(INDIRECT(ES50),$E50,$F50)-INDEX(INDIRECT(ES50),$E50,FP$28))*(10-INDEX(INDIRECT("times"&amp;EQ$2),$F50,FP$28))/10)</f>
        <v>0</v>
      </c>
      <c r="FQ50" s="201">
        <v>8</v>
      </c>
      <c r="FS50" s="18" t="s">
        <v>196</v>
      </c>
      <c r="FT50" s="122">
        <f>FS26</f>
        <v>0</v>
      </c>
      <c r="FU50" s="122" t="str">
        <f>FS27</f>
        <v>shop65</v>
      </c>
      <c r="FV50" s="210" t="str">
        <f t="shared" si="46"/>
        <v>core0_shop65</v>
      </c>
      <c r="FW50" s="122">
        <v>1</v>
      </c>
      <c r="FX50" s="33">
        <v>8</v>
      </c>
      <c r="FY50" s="46">
        <f ca="1">IF(OR(INDEX(INDIRECT("times"&amp;FT$2),$F50,FY$28)&gt;10,INDEX(INDIRECT(FV50),$E50,FY$28)&lt;=INDEX(INDIRECT(FV50),$E50,$F50)),0,(INDEX(INDIRECT(FV50),$E50,$F50)-INDEX(INDIRECT(FV50),$E50,FY$28))*(10-INDEX(INDIRECT("times"&amp;FT$2),$F50,FY$28))/10)</f>
        <v>0</v>
      </c>
      <c r="FZ50" s="47">
        <f ca="1">IF(OR(INDEX(INDIRECT("times"&amp;FT$2),$F50,FZ$28)&gt;10,INDEX(INDIRECT(FV50),$E50,FZ$28)&lt;=INDEX(INDIRECT(FV50),$E50,$F50)),0,(INDEX(INDIRECT(FV50),$E50,$F50)-INDEX(INDIRECT(FV50),$E50,FZ$28))*(10-INDEX(INDIRECT("times"&amp;FT$2),$F50,FZ$28))/10)</f>
        <v>0</v>
      </c>
      <c r="GA50" s="47">
        <f ca="1">IF(OR(INDEX(INDIRECT("times"&amp;FT$2),$F50,GA$28)&gt;10,INDEX(INDIRECT(FV50),$E50,GA$28)&lt;=INDEX(INDIRECT(FV50),$E50,$F50)),0,(INDEX(INDIRECT(FV50),$E50,$F50)-INDEX(INDIRECT(FV50),$E50,GA$28))*(10-INDEX(INDIRECT("times"&amp;FT$2),$F50,GA$28))/10)</f>
        <v>0</v>
      </c>
      <c r="GB50" s="47">
        <f ca="1">IF(OR(INDEX(INDIRECT("times"&amp;FT$2),$F50,GB$28)&gt;10,INDEX(INDIRECT(FV50),$E50,GB$28)&lt;=INDEX(INDIRECT(FV50),$E50,$F50)),0,(INDEX(INDIRECT(FV50),$E50,$F50)-INDEX(INDIRECT(FV50),$E50,GB$28))*(10-INDEX(INDIRECT("times"&amp;FT$2),$F50,GB$28))/10)</f>
        <v>0</v>
      </c>
      <c r="GC50" s="47">
        <f ca="1">IF(OR(INDEX(INDIRECT("times"&amp;FT$2),$F50,GC$28)&gt;10,INDEX(INDIRECT(FV50),$E50,GC$28)&lt;=INDEX(INDIRECT(FV50),$E50,$F50)),0,(INDEX(INDIRECT(FV50),$E50,$F50)-INDEX(INDIRECT(FV50),$E50,GC$28))*(10-INDEX(INDIRECT("times"&amp;FT$2),$F50,GC$28))/10)</f>
        <v>0</v>
      </c>
      <c r="GD50" s="47">
        <f ca="1">IF(OR(INDEX(INDIRECT("times"&amp;FT$2),$F50,GD$28)&gt;10,INDEX(INDIRECT(FV50),$E50,GD$28)&lt;=INDEX(INDIRECT(FV50),$E50,$F50)),0,(INDEX(INDIRECT(FV50),$E50,$F50)-INDEX(INDIRECT(FV50),$E50,GD$28))*(10-INDEX(INDIRECT("times"&amp;FT$2),$F50,GD$28))/10)</f>
        <v>0</v>
      </c>
      <c r="GE50" s="47">
        <f ca="1">IF(OR(INDEX(INDIRECT("times"&amp;FT$2),$F50,GE$28)&gt;10,INDEX(INDIRECT(FV50),$E50,GE$28)&lt;=INDEX(INDIRECT(FV50),$E50,$F50)),0,(INDEX(INDIRECT(FV50),$E50,$F50)-INDEX(INDIRECT(FV50),$E50,GE$28))*(10-INDEX(INDIRECT("times"&amp;FT$2),$F50,GE$28))/10)</f>
        <v>0</v>
      </c>
      <c r="GF50" s="47">
        <f ca="1">IF(OR(INDEX(INDIRECT("times"&amp;FT$2),$F50,GF$28)&gt;10,INDEX(INDIRECT(FV50),$E50,GF$28)&lt;=INDEX(INDIRECT(FV50),$E50,$F50)),0,(INDEX(INDIRECT(FV50),$E50,$F50)-INDEX(INDIRECT(FV50),$E50,GF$28))*(10-INDEX(INDIRECT("times"&amp;FT$2),$F50,GF$28))/10)</f>
        <v>0</v>
      </c>
      <c r="GG50" s="47">
        <f ca="1">IF(OR(INDEX(INDIRECT("times"&amp;FT$2),$F50,GG$28)&gt;10,INDEX(INDIRECT(FV50),$E50,GG$28)&lt;=INDEX(INDIRECT(FV50),$E50,$F50)),0,(INDEX(INDIRECT(FV50),$E50,$F50)-INDEX(INDIRECT(FV50),$E50,GG$28))*(10-INDEX(INDIRECT("times"&amp;FT$2),$F50,GG$28))/10)</f>
        <v>0</v>
      </c>
      <c r="GH50" s="47">
        <f ca="1">IF(OR(INDEX(INDIRECT("times"&amp;FT$2),$F50,GH$28)&gt;10,INDEX(INDIRECT(FV50),$E50,GH$28)&lt;=INDEX(INDIRECT(FV50),$E50,$F50)),0,(INDEX(INDIRECT(FV50),$E50,$F50)-INDEX(INDIRECT(FV50),$E50,GH$28))*(10-INDEX(INDIRECT("times"&amp;FT$2),$F50,GH$28))/10)</f>
        <v>0</v>
      </c>
      <c r="GI50" s="47">
        <f ca="1">IF(OR(INDEX(INDIRECT("times"&amp;FT$2),$F50,GI$28)&gt;10,INDEX(INDIRECT(FV50),$E50,GI$28)&lt;=INDEX(INDIRECT(FV50),$E50,$F50)),0,(INDEX(INDIRECT(FV50),$E50,$F50)-INDEX(INDIRECT(FV50),$E50,GI$28))*(10-INDEX(INDIRECT("times"&amp;FT$2),$F50,GI$28))/10)</f>
        <v>0</v>
      </c>
      <c r="GJ50" s="47">
        <f ca="1">IF(OR(INDEX(INDIRECT("times"&amp;FT$2),$F50,GJ$28)&gt;10,INDEX(INDIRECT(FV50),$E50,GJ$28)&lt;=INDEX(INDIRECT(FV50),$E50,$F50)),0,(INDEX(INDIRECT(FV50),$E50,$F50)-INDEX(INDIRECT(FV50),$E50,GJ$28))*(10-INDEX(INDIRECT("times"&amp;FT$2),$F50,GJ$28))/10)</f>
        <v>0</v>
      </c>
      <c r="GK50" s="47">
        <f ca="1">IF(OR(INDEX(INDIRECT("times"&amp;FT$2),$F50,GK$28)&gt;10,INDEX(INDIRECT(FV50),$E50,GK$28)&lt;=INDEX(INDIRECT(FV50),$E50,$F50)),0,(INDEX(INDIRECT(FV50),$E50,$F50)-INDEX(INDIRECT(FV50),$E50,GK$28))*(10-INDEX(INDIRECT("times"&amp;FT$2),$F50,GK$28))/10)</f>
        <v>0</v>
      </c>
      <c r="GL50" s="47">
        <f ca="1">IF(OR(INDEX(INDIRECT("times"&amp;FT$2),$F50,GL$28)&gt;10,INDEX(INDIRECT(FV50),$E50,GL$28)&lt;=INDEX(INDIRECT(FV50),$E50,$F50)),0,(INDEX(INDIRECT(FV50),$E50,$F50)-INDEX(INDIRECT(FV50),$E50,GL$28))*(10-INDEX(INDIRECT("times"&amp;FT$2),$F50,GL$28))/10)</f>
        <v>0</v>
      </c>
      <c r="GM50" s="47">
        <f ca="1">IF(OR(INDEX(INDIRECT("times"&amp;FT$2),$F50,GM$28)&gt;10,INDEX(INDIRECT(FV50),$E50,GM$28)&lt;=INDEX(INDIRECT(FV50),$E50,$F50)),0,(INDEX(INDIRECT(FV50),$E50,$F50)-INDEX(INDIRECT(FV50),$E50,GM$28))*(10-INDEX(INDIRECT("times"&amp;FT$2),$F50,GM$28))/10)</f>
        <v>0</v>
      </c>
      <c r="GN50" s="47">
        <f ca="1">IF(OR(INDEX(INDIRECT("times"&amp;FT$2),$F50,GN$28)&gt;10,INDEX(INDIRECT(FV50),$E50,GN$28)&lt;=INDEX(INDIRECT(FV50),$E50,$F50)),0,(INDEX(INDIRECT(FV50),$E50,$F50)-INDEX(INDIRECT(FV50),$E50,GN$28))*(10-INDEX(INDIRECT("times"&amp;FT$2),$F50,GN$28))/10)</f>
        <v>0</v>
      </c>
      <c r="GO50" s="47">
        <f ca="1">IF(OR(INDEX(INDIRECT("times"&amp;FT$2),$F50,GO$28)&gt;10,INDEX(INDIRECT(FV50),$E50,GO$28)&lt;=INDEX(INDIRECT(FV50),$E50,$F50)),0,(INDEX(INDIRECT(FV50),$E50,$F50)-INDEX(INDIRECT(FV50),$E50,GO$28))*(10-INDEX(INDIRECT("times"&amp;FT$2),$F50,GO$28))/10)</f>
        <v>0</v>
      </c>
      <c r="GP50" s="47">
        <f ca="1">IF(OR(INDEX(INDIRECT("times"&amp;FT$2),$F50,GP$28)&gt;10,INDEX(INDIRECT(FV50),$E50,GP$28)&lt;=INDEX(INDIRECT(FV50),$E50,$F50)),0,(INDEX(INDIRECT(FV50),$E50,$F50)-INDEX(INDIRECT(FV50),$E50,GP$28))*(10-INDEX(INDIRECT("times"&amp;FT$2),$F50,GP$28))/10)</f>
        <v>0</v>
      </c>
      <c r="GQ50" s="47">
        <f ca="1">IF(OR(INDEX(INDIRECT("times"&amp;FT$2),$F50,GQ$28)&gt;10,INDEX(INDIRECT(FV50),$E50,GQ$28)&lt;=INDEX(INDIRECT(FV50),$E50,$F50)),0,(INDEX(INDIRECT(FV50),$E50,$F50)-INDEX(INDIRECT(FV50),$E50,GQ$28))*(10-INDEX(INDIRECT("times"&amp;FT$2),$F50,GQ$28))/10)</f>
        <v>0</v>
      </c>
      <c r="GR50" s="47">
        <f ca="1">IF(OR(INDEX(INDIRECT("times"&amp;FT$2),$F50,GR$28)&gt;10,INDEX(INDIRECT(FV50),$E50,GR$28)&lt;=INDEX(INDIRECT(FV50),$E50,$F50)),0,(INDEX(INDIRECT(FV50),$E50,$F50)-INDEX(INDIRECT(FV50),$E50,GR$28))*(10-INDEX(INDIRECT("times"&amp;FT$2),$F50,GR$28))/10)</f>
        <v>0</v>
      </c>
      <c r="GS50" s="48">
        <f ca="1">IF(OR(INDEX(INDIRECT("times"&amp;FT$2),$F50,GS$28)&gt;10,INDEX(INDIRECT(FV50),$E50,GS$28)&lt;=INDEX(INDIRECT(FV50),$E50,$F50)),0,(INDEX(INDIRECT(FV50),$E50,$F50)-INDEX(INDIRECT(FV50),$E50,GS$28))*(10-INDEX(INDIRECT("times"&amp;FT$2),$F50,GS$28))/10)</f>
        <v>0</v>
      </c>
      <c r="GT50" s="201">
        <v>8</v>
      </c>
      <c r="GV50" s="18" t="s">
        <v>196</v>
      </c>
      <c r="GW50" s="122">
        <f>GV26</f>
        <v>0</v>
      </c>
      <c r="GX50" s="122" t="str">
        <f>GV27</f>
        <v>lei65</v>
      </c>
      <c r="GY50" s="210" t="str">
        <f t="shared" si="47"/>
        <v>core0_lei65</v>
      </c>
      <c r="GZ50" s="122">
        <v>1</v>
      </c>
      <c r="HA50" s="33">
        <v>8</v>
      </c>
      <c r="HB50" s="46">
        <f ca="1">IF(OR(INDEX(INDIRECT("times"&amp;GW$2),$F50,HB$28)&gt;10,INDEX(INDIRECT(GY50),$E50,HB$28)&lt;=INDEX(INDIRECT(GY50),$E50,$F50)),0,(INDEX(INDIRECT(GY50),$E50,$F50)-INDEX(INDIRECT(GY50),$E50,HB$28))*(10-INDEX(INDIRECT("times"&amp;GW$2),$F50,HB$28))/10)</f>
        <v>0</v>
      </c>
      <c r="HC50" s="47">
        <f ca="1">IF(OR(INDEX(INDIRECT("times"&amp;GW$2),$F50,HC$28)&gt;10,INDEX(INDIRECT(GY50),$E50,HC$28)&lt;=INDEX(INDIRECT(GY50),$E50,$F50)),0,(INDEX(INDIRECT(GY50),$E50,$F50)-INDEX(INDIRECT(GY50),$E50,HC$28))*(10-INDEX(INDIRECT("times"&amp;GW$2),$F50,HC$28))/10)</f>
        <v>0</v>
      </c>
      <c r="HD50" s="47">
        <f ca="1">IF(OR(INDEX(INDIRECT("times"&amp;GW$2),$F50,HD$28)&gt;10,INDEX(INDIRECT(GY50),$E50,HD$28)&lt;=INDEX(INDIRECT(GY50),$E50,$F50)),0,(INDEX(INDIRECT(GY50),$E50,$F50)-INDEX(INDIRECT(GY50),$E50,HD$28))*(10-INDEX(INDIRECT("times"&amp;GW$2),$F50,HD$28))/10)</f>
        <v>0</v>
      </c>
      <c r="HE50" s="47">
        <f ca="1">IF(OR(INDEX(INDIRECT("times"&amp;GW$2),$F50,HE$28)&gt;10,INDEX(INDIRECT(GY50),$E50,HE$28)&lt;=INDEX(INDIRECT(GY50),$E50,$F50)),0,(INDEX(INDIRECT(GY50),$E50,$F50)-INDEX(INDIRECT(GY50),$E50,HE$28))*(10-INDEX(INDIRECT("times"&amp;GW$2),$F50,HE$28))/10)</f>
        <v>0</v>
      </c>
      <c r="HF50" s="47">
        <f ca="1">IF(OR(INDEX(INDIRECT("times"&amp;GW$2),$F50,HF$28)&gt;10,INDEX(INDIRECT(GY50),$E50,HF$28)&lt;=INDEX(INDIRECT(GY50),$E50,$F50)),0,(INDEX(INDIRECT(GY50),$E50,$F50)-INDEX(INDIRECT(GY50),$E50,HF$28))*(10-INDEX(INDIRECT("times"&amp;GW$2),$F50,HF$28))/10)</f>
        <v>0</v>
      </c>
      <c r="HG50" s="47">
        <f ca="1">IF(OR(INDEX(INDIRECT("times"&amp;GW$2),$F50,HG$28)&gt;10,INDEX(INDIRECT(GY50),$E50,HG$28)&lt;=INDEX(INDIRECT(GY50),$E50,$F50)),0,(INDEX(INDIRECT(GY50),$E50,$F50)-INDEX(INDIRECT(GY50),$E50,HG$28))*(10-INDEX(INDIRECT("times"&amp;GW$2),$F50,HG$28))/10)</f>
        <v>0</v>
      </c>
      <c r="HH50" s="47">
        <f ca="1">IF(OR(INDEX(INDIRECT("times"&amp;GW$2),$F50,HH$28)&gt;10,INDEX(INDIRECT(GY50),$E50,HH$28)&lt;=INDEX(INDIRECT(GY50),$E50,$F50)),0,(INDEX(INDIRECT(GY50),$E50,$F50)-INDEX(INDIRECT(GY50),$E50,HH$28))*(10-INDEX(INDIRECT("times"&amp;GW$2),$F50,HH$28))/10)</f>
        <v>0</v>
      </c>
      <c r="HI50" s="47">
        <f ca="1">IF(OR(INDEX(INDIRECT("times"&amp;GW$2),$F50,HI$28)&gt;10,INDEX(INDIRECT(GY50),$E50,HI$28)&lt;=INDEX(INDIRECT(GY50),$E50,$F50)),0,(INDEX(INDIRECT(GY50),$E50,$F50)-INDEX(INDIRECT(GY50),$E50,HI$28))*(10-INDEX(INDIRECT("times"&amp;GW$2),$F50,HI$28))/10)</f>
        <v>0</v>
      </c>
      <c r="HJ50" s="47">
        <f ca="1">IF(OR(INDEX(INDIRECT("times"&amp;GW$2),$F50,HJ$28)&gt;10,INDEX(INDIRECT(GY50),$E50,HJ$28)&lt;=INDEX(INDIRECT(GY50),$E50,$F50)),0,(INDEX(INDIRECT(GY50),$E50,$F50)-INDEX(INDIRECT(GY50),$E50,HJ$28))*(10-INDEX(INDIRECT("times"&amp;GW$2),$F50,HJ$28))/10)</f>
        <v>0</v>
      </c>
      <c r="HK50" s="47">
        <f ca="1">IF(OR(INDEX(INDIRECT("times"&amp;GW$2),$F50,HK$28)&gt;10,INDEX(INDIRECT(GY50),$E50,HK$28)&lt;=INDEX(INDIRECT(GY50),$E50,$F50)),0,(INDEX(INDIRECT(GY50),$E50,$F50)-INDEX(INDIRECT(GY50),$E50,HK$28))*(10-INDEX(INDIRECT("times"&amp;GW$2),$F50,HK$28))/10)</f>
        <v>0</v>
      </c>
      <c r="HL50" s="47">
        <f ca="1">IF(OR(INDEX(INDIRECT("times"&amp;GW$2),$F50,HL$28)&gt;10,INDEX(INDIRECT(GY50),$E50,HL$28)&lt;=INDEX(INDIRECT(GY50),$E50,$F50)),0,(INDEX(INDIRECT(GY50),$E50,$F50)-INDEX(INDIRECT(GY50),$E50,HL$28))*(10-INDEX(INDIRECT("times"&amp;GW$2),$F50,HL$28))/10)</f>
        <v>0</v>
      </c>
      <c r="HM50" s="47">
        <f ca="1">IF(OR(INDEX(INDIRECT("times"&amp;GW$2),$F50,HM$28)&gt;10,INDEX(INDIRECT(GY50),$E50,HM$28)&lt;=INDEX(INDIRECT(GY50),$E50,$F50)),0,(INDEX(INDIRECT(GY50),$E50,$F50)-INDEX(INDIRECT(GY50),$E50,HM$28))*(10-INDEX(INDIRECT("times"&amp;GW$2),$F50,HM$28))/10)</f>
        <v>0</v>
      </c>
      <c r="HN50" s="47">
        <f ca="1">IF(OR(INDEX(INDIRECT("times"&amp;GW$2),$F50,HN$28)&gt;10,INDEX(INDIRECT(GY50),$E50,HN$28)&lt;=INDEX(INDIRECT(GY50),$E50,$F50)),0,(INDEX(INDIRECT(GY50),$E50,$F50)-INDEX(INDIRECT(GY50),$E50,HN$28))*(10-INDEX(INDIRECT("times"&amp;GW$2),$F50,HN$28))/10)</f>
        <v>0</v>
      </c>
      <c r="HO50" s="47">
        <f ca="1">IF(OR(INDEX(INDIRECT("times"&amp;GW$2),$F50,HO$28)&gt;10,INDEX(INDIRECT(GY50),$E50,HO$28)&lt;=INDEX(INDIRECT(GY50),$E50,$F50)),0,(INDEX(INDIRECT(GY50),$E50,$F50)-INDEX(INDIRECT(GY50),$E50,HO$28))*(10-INDEX(INDIRECT("times"&amp;GW$2),$F50,HO$28))/10)</f>
        <v>0</v>
      </c>
      <c r="HP50" s="47">
        <f ca="1">IF(OR(INDEX(INDIRECT("times"&amp;GW$2),$F50,HP$28)&gt;10,INDEX(INDIRECT(GY50),$E50,HP$28)&lt;=INDEX(INDIRECT(GY50),$E50,$F50)),0,(INDEX(INDIRECT(GY50),$E50,$F50)-INDEX(INDIRECT(GY50),$E50,HP$28))*(10-INDEX(INDIRECT("times"&amp;GW$2),$F50,HP$28))/10)</f>
        <v>0</v>
      </c>
      <c r="HQ50" s="47">
        <f ca="1">IF(OR(INDEX(INDIRECT("times"&amp;GW$2),$F50,HQ$28)&gt;10,INDEX(INDIRECT(GY50),$E50,HQ$28)&lt;=INDEX(INDIRECT(GY50),$E50,$F50)),0,(INDEX(INDIRECT(GY50),$E50,$F50)-INDEX(INDIRECT(GY50),$E50,HQ$28))*(10-INDEX(INDIRECT("times"&amp;GW$2),$F50,HQ$28))/10)</f>
        <v>0</v>
      </c>
      <c r="HR50" s="47">
        <f ca="1">IF(OR(INDEX(INDIRECT("times"&amp;GW$2),$F50,HR$28)&gt;10,INDEX(INDIRECT(GY50),$E50,HR$28)&lt;=INDEX(INDIRECT(GY50),$E50,$F50)),0,(INDEX(INDIRECT(GY50),$E50,$F50)-INDEX(INDIRECT(GY50),$E50,HR$28))*(10-INDEX(INDIRECT("times"&amp;GW$2),$F50,HR$28))/10)</f>
        <v>0</v>
      </c>
      <c r="HS50" s="47">
        <f ca="1">IF(OR(INDEX(INDIRECT("times"&amp;GW$2),$F50,HS$28)&gt;10,INDEX(INDIRECT(GY50),$E50,HS$28)&lt;=INDEX(INDIRECT(GY50),$E50,$F50)),0,(INDEX(INDIRECT(GY50),$E50,$F50)-INDEX(INDIRECT(GY50),$E50,HS$28))*(10-INDEX(INDIRECT("times"&amp;GW$2),$F50,HS$28))/10)</f>
        <v>0</v>
      </c>
      <c r="HT50" s="47">
        <f ca="1">IF(OR(INDEX(INDIRECT("times"&amp;GW$2),$F50,HT$28)&gt;10,INDEX(INDIRECT(GY50),$E50,HT$28)&lt;=INDEX(INDIRECT(GY50),$E50,$F50)),0,(INDEX(INDIRECT(GY50),$E50,$F50)-INDEX(INDIRECT(GY50),$E50,HT$28))*(10-INDEX(INDIRECT("times"&amp;GW$2),$F50,HT$28))/10)</f>
        <v>0</v>
      </c>
      <c r="HU50" s="47">
        <f ca="1">IF(OR(INDEX(INDIRECT("times"&amp;GW$2),$F50,HU$28)&gt;10,INDEX(INDIRECT(GY50),$E50,HU$28)&lt;=INDEX(INDIRECT(GY50),$E50,$F50)),0,(INDEX(INDIRECT(GY50),$E50,$F50)-INDEX(INDIRECT(GY50),$E50,HU$28))*(10-INDEX(INDIRECT("times"&amp;GW$2),$F50,HU$28))/10)</f>
        <v>0</v>
      </c>
      <c r="HV50" s="48">
        <f ca="1">IF(OR(INDEX(INDIRECT("times"&amp;GW$2),$F50,HV$28)&gt;10,INDEX(INDIRECT(GY50),$E50,HV$28)&lt;=INDEX(INDIRECT(GY50),$E50,$F50)),0,(INDEX(INDIRECT(GY50),$E50,$F50)-INDEX(INDIRECT(GY50),$E50,HV$28))*(10-INDEX(INDIRECT("times"&amp;GW$2),$F50,HV$28))/10)</f>
        <v>0</v>
      </c>
      <c r="HW50" s="201">
        <v>8</v>
      </c>
    </row>
    <row r="51" spans="1:231" ht="15">
      <c r="A51" s="18" t="s">
        <v>197</v>
      </c>
      <c r="B51" s="122">
        <f>A26</f>
        <v>0</v>
      </c>
      <c r="C51" s="122" t="str">
        <f>A27</f>
        <v>work1834</v>
      </c>
      <c r="D51" s="210" t="str">
        <f t="shared" si="40"/>
        <v>core0_work1834</v>
      </c>
      <c r="E51" s="122">
        <v>1</v>
      </c>
      <c r="F51" s="33">
        <v>9</v>
      </c>
      <c r="G51" s="46">
        <f ca="1">IF(OR(INDEX(INDIRECT("times"&amp;B$2),$F51,G$28)&gt;10,INDEX(INDIRECT(D51),$E51,G$28)&lt;=INDEX(INDIRECT(D51),$E51,$F51)),0,(INDEX(INDIRECT(D51),$E51,$F51)-INDEX(INDIRECT(D51),$E51,G$28))*(10-INDEX(INDIRECT("times"&amp;B$2),$F51,G$28))/10)</f>
        <v>0</v>
      </c>
      <c r="H51" s="47">
        <f ca="1">IF(OR(INDEX(INDIRECT("times"&amp;B$2),$F51,H$28)&gt;10,INDEX(INDIRECT(D51),$E51,H$28)&lt;=INDEX(INDIRECT(D51),$E51,$F51)),0,(INDEX(INDIRECT(D51),$E51,$F51)-INDEX(INDIRECT(D51),$E51,H$28))*(10-INDEX(INDIRECT("times"&amp;B$2),$F51,H$28))/10)</f>
        <v>0</v>
      </c>
      <c r="I51" s="47">
        <f ca="1">IF(OR(INDEX(INDIRECT("times"&amp;B$2),$F51,I$28)&gt;10,INDEX(INDIRECT(D51),$E51,I$28)&lt;=INDEX(INDIRECT(D51),$E51,$F51)),0,(INDEX(INDIRECT(D51),$E51,$F51)-INDEX(INDIRECT(D51),$E51,I$28))*(10-INDEX(INDIRECT("times"&amp;B$2),$F51,I$28))/10)</f>
        <v>0</v>
      </c>
      <c r="J51" s="47">
        <f ca="1">IF(OR(INDEX(INDIRECT("times"&amp;B$2),$F51,J$28)&gt;10,INDEX(INDIRECT(D51),$E51,J$28)&lt;=INDEX(INDIRECT(D51),$E51,$F51)),0,(INDEX(INDIRECT(D51),$E51,$F51)-INDEX(INDIRECT(D51),$E51,J$28))*(10-INDEX(INDIRECT("times"&amp;B$2),$F51,J$28))/10)</f>
        <v>0</v>
      </c>
      <c r="K51" s="47">
        <f ca="1">IF(OR(INDEX(INDIRECT("times"&amp;B$2),$F51,K$28)&gt;10,INDEX(INDIRECT(D51),$E51,K$28)&lt;=INDEX(INDIRECT(D51),$E51,$F51)),0,(INDEX(INDIRECT(D51),$E51,$F51)-INDEX(INDIRECT(D51),$E51,K$28))*(10-INDEX(INDIRECT("times"&amp;B$2),$F51,K$28))/10)</f>
        <v>0</v>
      </c>
      <c r="L51" s="47">
        <f ca="1">IF(OR(INDEX(INDIRECT("times"&amp;B$2),$F51,L$28)&gt;10,INDEX(INDIRECT(D51),$E51,L$28)&lt;=INDEX(INDIRECT(D51),$E51,$F51)),0,(INDEX(INDIRECT(D51),$E51,$F51)-INDEX(INDIRECT(D51),$E51,L$28))*(10-INDEX(INDIRECT("times"&amp;B$2),$F51,L$28))/10)</f>
        <v>0</v>
      </c>
      <c r="M51" s="47">
        <f ca="1">IF(OR(INDEX(INDIRECT("times"&amp;B$2),$F51,M$28)&gt;10,INDEX(INDIRECT(D51),$E51,M$28)&lt;=INDEX(INDIRECT(D51),$E51,$F51)),0,(INDEX(INDIRECT(D51),$E51,$F51)-INDEX(INDIRECT(D51),$E51,M$28))*(10-INDEX(INDIRECT("times"&amp;B$2),$F51,M$28))/10)</f>
        <v>0</v>
      </c>
      <c r="N51" s="47">
        <f ca="1">IF(OR(INDEX(INDIRECT("times"&amp;B$2),$F51,N$28)&gt;10,INDEX(INDIRECT(D51),$E51,N$28)&lt;=INDEX(INDIRECT(D51),$E51,$F51)),0,(INDEX(INDIRECT(D51),$E51,$F51)-INDEX(INDIRECT(D51),$E51,N$28))*(10-INDEX(INDIRECT("times"&amp;B$2),$F51,N$28))/10)</f>
        <v>0</v>
      </c>
      <c r="O51" s="47">
        <f ca="1">IF(OR(INDEX(INDIRECT("times"&amp;B$2),$F51,O$28)&gt;10,INDEX(INDIRECT(D51),$E51,O$28)&lt;=INDEX(INDIRECT(D51),$E51,$F51)),0,(INDEX(INDIRECT(D51),$E51,$F51)-INDEX(INDIRECT(D51),$E51,O$28))*(10-INDEX(INDIRECT("times"&amp;B$2),$F51,O$28))/10)</f>
        <v>0</v>
      </c>
      <c r="P51" s="47">
        <f ca="1">IF(OR(INDEX(INDIRECT("times"&amp;B$2),$F51,P$28)&gt;10,INDEX(INDIRECT(D51),$E51,P$28)&lt;=INDEX(INDIRECT(D51),$E51,$F51)),0,(INDEX(INDIRECT(D51),$E51,$F51)-INDEX(INDIRECT(D51),$E51,P$28))*(10-INDEX(INDIRECT("times"&amp;B$2),$F51,P$28))/10)</f>
        <v>0</v>
      </c>
      <c r="Q51" s="47">
        <f ca="1">IF(OR(INDEX(INDIRECT("times"&amp;B$2),$F51,Q$28)&gt;10,INDEX(INDIRECT(D51),$E51,Q$28)&lt;=INDEX(INDIRECT(D51),$E51,$F51)),0,(INDEX(INDIRECT(D51),$E51,$F51)-INDEX(INDIRECT(D51),$E51,Q$28))*(10-INDEX(INDIRECT("times"&amp;B$2),$F51,Q$28))/10)</f>
        <v>0</v>
      </c>
      <c r="R51" s="47">
        <f ca="1">IF(OR(INDEX(INDIRECT("times"&amp;B$2),$F51,R$28)&gt;10,INDEX(INDIRECT(D51),$E51,R$28)&lt;=INDEX(INDIRECT(D51),$E51,$F51)),0,(INDEX(INDIRECT(D51),$E51,$F51)-INDEX(INDIRECT(D51),$E51,R$28))*(10-INDEX(INDIRECT("times"&amp;B$2),$F51,R$28))/10)</f>
        <v>0</v>
      </c>
      <c r="S51" s="47">
        <f ca="1">IF(OR(INDEX(INDIRECT("times"&amp;B$2),$F51,S$28)&gt;10,INDEX(INDIRECT(D51),$E51,S$28)&lt;=INDEX(INDIRECT(D51),$E51,$F51)),0,(INDEX(INDIRECT(D51),$E51,$F51)-INDEX(INDIRECT(D51),$E51,S$28))*(10-INDEX(INDIRECT("times"&amp;B$2),$F51,S$28))/10)</f>
        <v>0</v>
      </c>
      <c r="T51" s="47">
        <f ca="1">IF(OR(INDEX(INDIRECT("times"&amp;B$2),$F51,T$28)&gt;10,INDEX(INDIRECT(D51),$E51,T$28)&lt;=INDEX(INDIRECT(D51),$E51,$F51)),0,(INDEX(INDIRECT(D51),$E51,$F51)-INDEX(INDIRECT(D51),$E51,T$28))*(10-INDEX(INDIRECT("times"&amp;B$2),$F51,T$28))/10)</f>
        <v>0</v>
      </c>
      <c r="U51" s="47">
        <f ca="1">IF(OR(INDEX(INDIRECT("times"&amp;B$2),$F51,U$28)&gt;10,INDEX(INDIRECT(D51),$E51,U$28)&lt;=INDEX(INDIRECT(D51),$E51,$F51)),0,(INDEX(INDIRECT(D51),$E51,$F51)-INDEX(INDIRECT(D51),$E51,U$28))*(10-INDEX(INDIRECT("times"&amp;B$2),$F51,U$28))/10)</f>
        <v>0</v>
      </c>
      <c r="V51" s="47">
        <f ca="1">IF(OR(INDEX(INDIRECT("times"&amp;B$2),$F51,V$28)&gt;10,INDEX(INDIRECT(D51),$E51,V$28)&lt;=INDEX(INDIRECT(D51),$E51,$F51)),0,(INDEX(INDIRECT(D51),$E51,$F51)-INDEX(INDIRECT(D51),$E51,V$28))*(10-INDEX(INDIRECT("times"&amp;B$2),$F51,V$28))/10)</f>
        <v>0</v>
      </c>
      <c r="W51" s="47">
        <f ca="1">IF(OR(INDEX(INDIRECT("times"&amp;B$2),$F51,W$28)&gt;10,INDEX(INDIRECT(D51),$E51,W$28)&lt;=INDEX(INDIRECT(D51),$E51,$F51)),0,(INDEX(INDIRECT(D51),$E51,$F51)-INDEX(INDIRECT(D51),$E51,W$28))*(10-INDEX(INDIRECT("times"&amp;B$2),$F51,W$28))/10)</f>
        <v>0</v>
      </c>
      <c r="X51" s="47">
        <f ca="1">IF(OR(INDEX(INDIRECT("times"&amp;B$2),$F51,X$28)&gt;10,INDEX(INDIRECT(D51),$E51,X$28)&lt;=INDEX(INDIRECT(D51),$E51,$F51)),0,(INDEX(INDIRECT(D51),$E51,$F51)-INDEX(INDIRECT(D51),$E51,X$28))*(10-INDEX(INDIRECT("times"&amp;B$2),$F51,X$28))/10)</f>
        <v>0</v>
      </c>
      <c r="Y51" s="47">
        <f ca="1">IF(OR(INDEX(INDIRECT("times"&amp;B$2),$F51,Y$28)&gt;10,INDEX(INDIRECT(D51),$E51,Y$28)&lt;=INDEX(INDIRECT(D51),$E51,$F51)),0,(INDEX(INDIRECT(D51),$E51,$F51)-INDEX(INDIRECT(D51),$E51,Y$28))*(10-INDEX(INDIRECT("times"&amp;B$2),$F51,Y$28))/10)</f>
        <v>0</v>
      </c>
      <c r="Z51" s="47">
        <f ca="1">IF(OR(INDEX(INDIRECT("times"&amp;B$2),$F51,Z$28)&gt;10,INDEX(INDIRECT(D51),$E51,Z$28)&lt;=INDEX(INDIRECT(D51),$E51,$F51)),0,(INDEX(INDIRECT(D51),$E51,$F51)-INDEX(INDIRECT(D51),$E51,Z$28))*(10-INDEX(INDIRECT("times"&amp;B$2),$F51,Z$28))/10)</f>
        <v>0</v>
      </c>
      <c r="AA51" s="48">
        <f ca="1">IF(OR(INDEX(INDIRECT("times"&amp;B$2),$F51,AA$28)&gt;10,INDEX(INDIRECT(D51),$E51,AA$28)&lt;=INDEX(INDIRECT(D51),$E51,$F51)),0,(INDEX(INDIRECT(D51),$E51,$F51)-INDEX(INDIRECT(D51),$E51,AA$28))*(10-INDEX(INDIRECT("times"&amp;B$2),$F51,AA$28))/10)</f>
        <v>0</v>
      </c>
      <c r="AB51" s="201">
        <v>9</v>
      </c>
      <c r="AD51" s="18" t="s">
        <v>197</v>
      </c>
      <c r="AE51" s="122">
        <f>AD26</f>
        <v>0</v>
      </c>
      <c r="AF51" s="122" t="str">
        <f>AD27</f>
        <v>shop1834</v>
      </c>
      <c r="AG51" s="210" t="str">
        <f t="shared" si="41"/>
        <v>core0_shop1834</v>
      </c>
      <c r="AH51" s="122">
        <v>1</v>
      </c>
      <c r="AI51" s="33">
        <v>9</v>
      </c>
      <c r="AJ51" s="46">
        <f ca="1">IF(OR(INDEX(INDIRECT("times"&amp;AE$2),$F51,AJ$28)&gt;10,INDEX(INDIRECT(AG51),$E51,AJ$28)&lt;=INDEX(INDIRECT(AG51),$E51,$F51)),0,(INDEX(INDIRECT(AG51),$E51,$F51)-INDEX(INDIRECT(AG51),$E51,AJ$28))*(10-INDEX(INDIRECT("times"&amp;AE$2),$F51,AJ$28))/10)</f>
        <v>0</v>
      </c>
      <c r="AK51" s="47">
        <f ca="1">IF(OR(INDEX(INDIRECT("times"&amp;AE$2),$F51,AK$28)&gt;10,INDEX(INDIRECT(AG51),$E51,AK$28)&lt;=INDEX(INDIRECT(AG51),$E51,$F51)),0,(INDEX(INDIRECT(AG51),$E51,$F51)-INDEX(INDIRECT(AG51),$E51,AK$28))*(10-INDEX(INDIRECT("times"&amp;AE$2),$F51,AK$28))/10)</f>
        <v>0</v>
      </c>
      <c r="AL51" s="47">
        <f ca="1">IF(OR(INDEX(INDIRECT("times"&amp;AE$2),$F51,AL$28)&gt;10,INDEX(INDIRECT(AG51),$E51,AL$28)&lt;=INDEX(INDIRECT(AG51),$E51,$F51)),0,(INDEX(INDIRECT(AG51),$E51,$F51)-INDEX(INDIRECT(AG51),$E51,AL$28))*(10-INDEX(INDIRECT("times"&amp;AE$2),$F51,AL$28))/10)</f>
        <v>0</v>
      </c>
      <c r="AM51" s="47">
        <f ca="1">IF(OR(INDEX(INDIRECT("times"&amp;AE$2),$F51,AM$28)&gt;10,INDEX(INDIRECT(AG51),$E51,AM$28)&lt;=INDEX(INDIRECT(AG51),$E51,$F51)),0,(INDEX(INDIRECT(AG51),$E51,$F51)-INDEX(INDIRECT(AG51),$E51,AM$28))*(10-INDEX(INDIRECT("times"&amp;AE$2),$F51,AM$28))/10)</f>
        <v>0</v>
      </c>
      <c r="AN51" s="47">
        <f ca="1">IF(OR(INDEX(INDIRECT("times"&amp;AE$2),$F51,AN$28)&gt;10,INDEX(INDIRECT(AG51),$E51,AN$28)&lt;=INDEX(INDIRECT(AG51),$E51,$F51)),0,(INDEX(INDIRECT(AG51),$E51,$F51)-INDEX(INDIRECT(AG51),$E51,AN$28))*(10-INDEX(INDIRECT("times"&amp;AE$2),$F51,AN$28))/10)</f>
        <v>0</v>
      </c>
      <c r="AO51" s="47">
        <f ca="1">IF(OR(INDEX(INDIRECT("times"&amp;AE$2),$F51,AO$28)&gt;10,INDEX(INDIRECT(AG51),$E51,AO$28)&lt;=INDEX(INDIRECT(AG51),$E51,$F51)),0,(INDEX(INDIRECT(AG51),$E51,$F51)-INDEX(INDIRECT(AG51),$E51,AO$28))*(10-INDEX(INDIRECT("times"&amp;AE$2),$F51,AO$28))/10)</f>
        <v>0</v>
      </c>
      <c r="AP51" s="47">
        <f ca="1">IF(OR(INDEX(INDIRECT("times"&amp;AE$2),$F51,AP$28)&gt;10,INDEX(INDIRECT(AG51),$E51,AP$28)&lt;=INDEX(INDIRECT(AG51),$E51,$F51)),0,(INDEX(INDIRECT(AG51),$E51,$F51)-INDEX(INDIRECT(AG51),$E51,AP$28))*(10-INDEX(INDIRECT("times"&amp;AE$2),$F51,AP$28))/10)</f>
        <v>0</v>
      </c>
      <c r="AQ51" s="47">
        <f ca="1">IF(OR(INDEX(INDIRECT("times"&amp;AE$2),$F51,AQ$28)&gt;10,INDEX(INDIRECT(AG51),$E51,AQ$28)&lt;=INDEX(INDIRECT(AG51),$E51,$F51)),0,(INDEX(INDIRECT(AG51),$E51,$F51)-INDEX(INDIRECT(AG51),$E51,AQ$28))*(10-INDEX(INDIRECT("times"&amp;AE$2),$F51,AQ$28))/10)</f>
        <v>0</v>
      </c>
      <c r="AR51" s="47">
        <f ca="1">IF(OR(INDEX(INDIRECT("times"&amp;AE$2),$F51,AR$28)&gt;10,INDEX(INDIRECT(AG51),$E51,AR$28)&lt;=INDEX(INDIRECT(AG51),$E51,$F51)),0,(INDEX(INDIRECT(AG51),$E51,$F51)-INDEX(INDIRECT(AG51),$E51,AR$28))*(10-INDEX(INDIRECT("times"&amp;AE$2),$F51,AR$28))/10)</f>
        <v>0</v>
      </c>
      <c r="AS51" s="47">
        <f ca="1">IF(OR(INDEX(INDIRECT("times"&amp;AE$2),$F51,AS$28)&gt;10,INDEX(INDIRECT(AG51),$E51,AS$28)&lt;=INDEX(INDIRECT(AG51),$E51,$F51)),0,(INDEX(INDIRECT(AG51),$E51,$F51)-INDEX(INDIRECT(AG51),$E51,AS$28))*(10-INDEX(INDIRECT("times"&amp;AE$2),$F51,AS$28))/10)</f>
        <v>0</v>
      </c>
      <c r="AT51" s="47">
        <f ca="1">IF(OR(INDEX(INDIRECT("times"&amp;AE$2),$F51,AT$28)&gt;10,INDEX(INDIRECT(AG51),$E51,AT$28)&lt;=INDEX(INDIRECT(AG51),$E51,$F51)),0,(INDEX(INDIRECT(AG51),$E51,$F51)-INDEX(INDIRECT(AG51),$E51,AT$28))*(10-INDEX(INDIRECT("times"&amp;AE$2),$F51,AT$28))/10)</f>
        <v>0</v>
      </c>
      <c r="AU51" s="47">
        <f ca="1">IF(OR(INDEX(INDIRECT("times"&amp;AE$2),$F51,AU$28)&gt;10,INDEX(INDIRECT(AG51),$E51,AU$28)&lt;=INDEX(INDIRECT(AG51),$E51,$F51)),0,(INDEX(INDIRECT(AG51),$E51,$F51)-INDEX(INDIRECT(AG51),$E51,AU$28))*(10-INDEX(INDIRECT("times"&amp;AE$2),$F51,AU$28))/10)</f>
        <v>0</v>
      </c>
      <c r="AV51" s="47">
        <f ca="1">IF(OR(INDEX(INDIRECT("times"&amp;AE$2),$F51,AV$28)&gt;10,INDEX(INDIRECT(AG51),$E51,AV$28)&lt;=INDEX(INDIRECT(AG51),$E51,$F51)),0,(INDEX(INDIRECT(AG51),$E51,$F51)-INDEX(INDIRECT(AG51),$E51,AV$28))*(10-INDEX(INDIRECT("times"&amp;AE$2),$F51,AV$28))/10)</f>
        <v>0</v>
      </c>
      <c r="AW51" s="47">
        <f ca="1">IF(OR(INDEX(INDIRECT("times"&amp;AE$2),$F51,AW$28)&gt;10,INDEX(INDIRECT(AG51),$E51,AW$28)&lt;=INDEX(INDIRECT(AG51),$E51,$F51)),0,(INDEX(INDIRECT(AG51),$E51,$F51)-INDEX(INDIRECT(AG51),$E51,AW$28))*(10-INDEX(INDIRECT("times"&amp;AE$2),$F51,AW$28))/10)</f>
        <v>0</v>
      </c>
      <c r="AX51" s="47">
        <f ca="1">IF(OR(INDEX(INDIRECT("times"&amp;AE$2),$F51,AX$28)&gt;10,INDEX(INDIRECT(AG51),$E51,AX$28)&lt;=INDEX(INDIRECT(AG51),$E51,$F51)),0,(INDEX(INDIRECT(AG51),$E51,$F51)-INDEX(INDIRECT(AG51),$E51,AX$28))*(10-INDEX(INDIRECT("times"&amp;AE$2),$F51,AX$28))/10)</f>
        <v>0</v>
      </c>
      <c r="AY51" s="47">
        <f ca="1">IF(OR(INDEX(INDIRECT("times"&amp;AE$2),$F51,AY$28)&gt;10,INDEX(INDIRECT(AG51),$E51,AY$28)&lt;=INDEX(INDIRECT(AG51),$E51,$F51)),0,(INDEX(INDIRECT(AG51),$E51,$F51)-INDEX(INDIRECT(AG51),$E51,AY$28))*(10-INDEX(INDIRECT("times"&amp;AE$2),$F51,AY$28))/10)</f>
        <v>0</v>
      </c>
      <c r="AZ51" s="47">
        <f ca="1">IF(OR(INDEX(INDIRECT("times"&amp;AE$2),$F51,AZ$28)&gt;10,INDEX(INDIRECT(AG51),$E51,AZ$28)&lt;=INDEX(INDIRECT(AG51),$E51,$F51)),0,(INDEX(INDIRECT(AG51),$E51,$F51)-INDEX(INDIRECT(AG51),$E51,AZ$28))*(10-INDEX(INDIRECT("times"&amp;AE$2),$F51,AZ$28))/10)</f>
        <v>0</v>
      </c>
      <c r="BA51" s="47">
        <f ca="1">IF(OR(INDEX(INDIRECT("times"&amp;AE$2),$F51,BA$28)&gt;10,INDEX(INDIRECT(AG51),$E51,BA$28)&lt;=INDEX(INDIRECT(AG51),$E51,$F51)),0,(INDEX(INDIRECT(AG51),$E51,$F51)-INDEX(INDIRECT(AG51),$E51,BA$28))*(10-INDEX(INDIRECT("times"&amp;AE$2),$F51,BA$28))/10)</f>
        <v>0</v>
      </c>
      <c r="BB51" s="47">
        <f ca="1">IF(OR(INDEX(INDIRECT("times"&amp;AE$2),$F51,BB$28)&gt;10,INDEX(INDIRECT(AG51),$E51,BB$28)&lt;=INDEX(INDIRECT(AG51),$E51,$F51)),0,(INDEX(INDIRECT(AG51),$E51,$F51)-INDEX(INDIRECT(AG51),$E51,BB$28))*(10-INDEX(INDIRECT("times"&amp;AE$2),$F51,BB$28))/10)</f>
        <v>0</v>
      </c>
      <c r="BC51" s="47">
        <f ca="1">IF(OR(INDEX(INDIRECT("times"&amp;AE$2),$F51,BC$28)&gt;10,INDEX(INDIRECT(AG51),$E51,BC$28)&lt;=INDEX(INDIRECT(AG51),$E51,$F51)),0,(INDEX(INDIRECT(AG51),$E51,$F51)-INDEX(INDIRECT(AG51),$E51,BC$28))*(10-INDEX(INDIRECT("times"&amp;AE$2),$F51,BC$28))/10)</f>
        <v>0</v>
      </c>
      <c r="BD51" s="48">
        <f ca="1">IF(OR(INDEX(INDIRECT("times"&amp;AE$2),$F51,BD$28)&gt;10,INDEX(INDIRECT(AG51),$E51,BD$28)&lt;=INDEX(INDIRECT(AG51),$E51,$F51)),0,(INDEX(INDIRECT(AG51),$E51,$F51)-INDEX(INDIRECT(AG51),$E51,BD$28))*(10-INDEX(INDIRECT("times"&amp;AE$2),$F51,BD$28))/10)</f>
        <v>0</v>
      </c>
      <c r="BE51" s="201">
        <v>9</v>
      </c>
      <c r="BG51" s="18" t="s">
        <v>197</v>
      </c>
      <c r="BH51" s="122">
        <f>BG26</f>
        <v>0</v>
      </c>
      <c r="BI51" s="122" t="str">
        <f>BG27</f>
        <v>lei1834</v>
      </c>
      <c r="BJ51" s="210" t="str">
        <f t="shared" si="42"/>
        <v>core0_lei1834</v>
      </c>
      <c r="BK51" s="122">
        <v>1</v>
      </c>
      <c r="BL51" s="33">
        <v>9</v>
      </c>
      <c r="BM51" s="46">
        <f ca="1">IF(OR(INDEX(INDIRECT("times"&amp;BH$2),$F51,BM$28)&gt;10,INDEX(INDIRECT(BJ51),$E51,BM$28)&lt;=INDEX(INDIRECT(BJ51),$E51,$F51)),0,(INDEX(INDIRECT(BJ51),$E51,$F51)-INDEX(INDIRECT(BJ51),$E51,BM$28))*(10-INDEX(INDIRECT("times"&amp;BH$2),$F51,BM$28))/10)</f>
        <v>0</v>
      </c>
      <c r="BN51" s="47">
        <f ca="1">IF(OR(INDEX(INDIRECT("times"&amp;BH$2),$F51,BN$28)&gt;10,INDEX(INDIRECT(BJ51),$E51,BN$28)&lt;=INDEX(INDIRECT(BJ51),$E51,$F51)),0,(INDEX(INDIRECT(BJ51),$E51,$F51)-INDEX(INDIRECT(BJ51),$E51,BN$28))*(10-INDEX(INDIRECT("times"&amp;BH$2),$F51,BN$28))/10)</f>
        <v>0</v>
      </c>
      <c r="BO51" s="47">
        <f ca="1">IF(OR(INDEX(INDIRECT("times"&amp;BH$2),$F51,BO$28)&gt;10,INDEX(INDIRECT(BJ51),$E51,BO$28)&lt;=INDEX(INDIRECT(BJ51),$E51,$F51)),0,(INDEX(INDIRECT(BJ51),$E51,$F51)-INDEX(INDIRECT(BJ51),$E51,BO$28))*(10-INDEX(INDIRECT("times"&amp;BH$2),$F51,BO$28))/10)</f>
        <v>0</v>
      </c>
      <c r="BP51" s="47">
        <f ca="1">IF(OR(INDEX(INDIRECT("times"&amp;BH$2),$F51,BP$28)&gt;10,INDEX(INDIRECT(BJ51),$E51,BP$28)&lt;=INDEX(INDIRECT(BJ51),$E51,$F51)),0,(INDEX(INDIRECT(BJ51),$E51,$F51)-INDEX(INDIRECT(BJ51),$E51,BP$28))*(10-INDEX(INDIRECT("times"&amp;BH$2),$F51,BP$28))/10)</f>
        <v>0</v>
      </c>
      <c r="BQ51" s="47">
        <f ca="1">IF(OR(INDEX(INDIRECT("times"&amp;BH$2),$F51,BQ$28)&gt;10,INDEX(INDIRECT(BJ51),$E51,BQ$28)&lt;=INDEX(INDIRECT(BJ51),$E51,$F51)),0,(INDEX(INDIRECT(BJ51),$E51,$F51)-INDEX(INDIRECT(BJ51),$E51,BQ$28))*(10-INDEX(INDIRECT("times"&amp;BH$2),$F51,BQ$28))/10)</f>
        <v>0</v>
      </c>
      <c r="BR51" s="47">
        <f ca="1">IF(OR(INDEX(INDIRECT("times"&amp;BH$2),$F51,BR$28)&gt;10,INDEX(INDIRECT(BJ51),$E51,BR$28)&lt;=INDEX(INDIRECT(BJ51),$E51,$F51)),0,(INDEX(INDIRECT(BJ51),$E51,$F51)-INDEX(INDIRECT(BJ51),$E51,BR$28))*(10-INDEX(INDIRECT("times"&amp;BH$2),$F51,BR$28))/10)</f>
        <v>0</v>
      </c>
      <c r="BS51" s="47">
        <f ca="1">IF(OR(INDEX(INDIRECT("times"&amp;BH$2),$F51,BS$28)&gt;10,INDEX(INDIRECT(BJ51),$E51,BS$28)&lt;=INDEX(INDIRECT(BJ51),$E51,$F51)),0,(INDEX(INDIRECT(BJ51),$E51,$F51)-INDEX(INDIRECT(BJ51),$E51,BS$28))*(10-INDEX(INDIRECT("times"&amp;BH$2),$F51,BS$28))/10)</f>
        <v>0</v>
      </c>
      <c r="BT51" s="47">
        <f ca="1">IF(OR(INDEX(INDIRECT("times"&amp;BH$2),$F51,BT$28)&gt;10,INDEX(INDIRECT(BJ51),$E51,BT$28)&lt;=INDEX(INDIRECT(BJ51),$E51,$F51)),0,(INDEX(INDIRECT(BJ51),$E51,$F51)-INDEX(INDIRECT(BJ51),$E51,BT$28))*(10-INDEX(INDIRECT("times"&amp;BH$2),$F51,BT$28))/10)</f>
        <v>0</v>
      </c>
      <c r="BU51" s="47">
        <f ca="1">IF(OR(INDEX(INDIRECT("times"&amp;BH$2),$F51,BU$28)&gt;10,INDEX(INDIRECT(BJ51),$E51,BU$28)&lt;=INDEX(INDIRECT(BJ51),$E51,$F51)),0,(INDEX(INDIRECT(BJ51),$E51,$F51)-INDEX(INDIRECT(BJ51),$E51,BU$28))*(10-INDEX(INDIRECT("times"&amp;BH$2),$F51,BU$28))/10)</f>
        <v>0</v>
      </c>
      <c r="BV51" s="47">
        <f ca="1">IF(OR(INDEX(INDIRECT("times"&amp;BH$2),$F51,BV$28)&gt;10,INDEX(INDIRECT(BJ51),$E51,BV$28)&lt;=INDEX(INDIRECT(BJ51),$E51,$F51)),0,(INDEX(INDIRECT(BJ51),$E51,$F51)-INDEX(INDIRECT(BJ51),$E51,BV$28))*(10-INDEX(INDIRECT("times"&amp;BH$2),$F51,BV$28))/10)</f>
        <v>0</v>
      </c>
      <c r="BW51" s="47">
        <f ca="1">IF(OR(INDEX(INDIRECT("times"&amp;BH$2),$F51,BW$28)&gt;10,INDEX(INDIRECT(BJ51),$E51,BW$28)&lt;=INDEX(INDIRECT(BJ51),$E51,$F51)),0,(INDEX(INDIRECT(BJ51),$E51,$F51)-INDEX(INDIRECT(BJ51),$E51,BW$28))*(10-INDEX(INDIRECT("times"&amp;BH$2),$F51,BW$28))/10)</f>
        <v>0</v>
      </c>
      <c r="BX51" s="47">
        <f ca="1">IF(OR(INDEX(INDIRECT("times"&amp;BH$2),$F51,BX$28)&gt;10,INDEX(INDIRECT(BJ51),$E51,BX$28)&lt;=INDEX(INDIRECT(BJ51),$E51,$F51)),0,(INDEX(INDIRECT(BJ51),$E51,$F51)-INDEX(INDIRECT(BJ51),$E51,BX$28))*(10-INDEX(INDIRECT("times"&amp;BH$2),$F51,BX$28))/10)</f>
        <v>0</v>
      </c>
      <c r="BY51" s="47">
        <f ca="1">IF(OR(INDEX(INDIRECT("times"&amp;BH$2),$F51,BY$28)&gt;10,INDEX(INDIRECT(BJ51),$E51,BY$28)&lt;=INDEX(INDIRECT(BJ51),$E51,$F51)),0,(INDEX(INDIRECT(BJ51),$E51,$F51)-INDEX(INDIRECT(BJ51),$E51,BY$28))*(10-INDEX(INDIRECT("times"&amp;BH$2),$F51,BY$28))/10)</f>
        <v>0</v>
      </c>
      <c r="BZ51" s="47">
        <f ca="1">IF(OR(INDEX(INDIRECT("times"&amp;BH$2),$F51,BZ$28)&gt;10,INDEX(INDIRECT(BJ51),$E51,BZ$28)&lt;=INDEX(INDIRECT(BJ51),$E51,$F51)),0,(INDEX(INDIRECT(BJ51),$E51,$F51)-INDEX(INDIRECT(BJ51),$E51,BZ$28))*(10-INDEX(INDIRECT("times"&amp;BH$2),$F51,BZ$28))/10)</f>
        <v>0</v>
      </c>
      <c r="CA51" s="47">
        <f ca="1">IF(OR(INDEX(INDIRECT("times"&amp;BH$2),$F51,CA$28)&gt;10,INDEX(INDIRECT(BJ51),$E51,CA$28)&lt;=INDEX(INDIRECT(BJ51),$E51,$F51)),0,(INDEX(INDIRECT(BJ51),$E51,$F51)-INDEX(INDIRECT(BJ51),$E51,CA$28))*(10-INDEX(INDIRECT("times"&amp;BH$2),$F51,CA$28))/10)</f>
        <v>0</v>
      </c>
      <c r="CB51" s="47">
        <f ca="1">IF(OR(INDEX(INDIRECT("times"&amp;BH$2),$F51,CB$28)&gt;10,INDEX(INDIRECT(BJ51),$E51,CB$28)&lt;=INDEX(INDIRECT(BJ51),$E51,$F51)),0,(INDEX(INDIRECT(BJ51),$E51,$F51)-INDEX(INDIRECT(BJ51),$E51,CB$28))*(10-INDEX(INDIRECT("times"&amp;BH$2),$F51,CB$28))/10)</f>
        <v>0</v>
      </c>
      <c r="CC51" s="47">
        <f ca="1">IF(OR(INDEX(INDIRECT("times"&amp;BH$2),$F51,CC$28)&gt;10,INDEX(INDIRECT(BJ51),$E51,CC$28)&lt;=INDEX(INDIRECT(BJ51),$E51,$F51)),0,(INDEX(INDIRECT(BJ51),$E51,$F51)-INDEX(INDIRECT(BJ51),$E51,CC$28))*(10-INDEX(INDIRECT("times"&amp;BH$2),$F51,CC$28))/10)</f>
        <v>0</v>
      </c>
      <c r="CD51" s="47">
        <f ca="1">IF(OR(INDEX(INDIRECT("times"&amp;BH$2),$F51,CD$28)&gt;10,INDEX(INDIRECT(BJ51),$E51,CD$28)&lt;=INDEX(INDIRECT(BJ51),$E51,$F51)),0,(INDEX(INDIRECT(BJ51),$E51,$F51)-INDEX(INDIRECT(BJ51),$E51,CD$28))*(10-INDEX(INDIRECT("times"&amp;BH$2),$F51,CD$28))/10)</f>
        <v>0</v>
      </c>
      <c r="CE51" s="47">
        <f ca="1">IF(OR(INDEX(INDIRECT("times"&amp;BH$2),$F51,CE$28)&gt;10,INDEX(INDIRECT(BJ51),$E51,CE$28)&lt;=INDEX(INDIRECT(BJ51),$E51,$F51)),0,(INDEX(INDIRECT(BJ51),$E51,$F51)-INDEX(INDIRECT(BJ51),$E51,CE$28))*(10-INDEX(INDIRECT("times"&amp;BH$2),$F51,CE$28))/10)</f>
        <v>0</v>
      </c>
      <c r="CF51" s="47">
        <f ca="1">IF(OR(INDEX(INDIRECT("times"&amp;BH$2),$F51,CF$28)&gt;10,INDEX(INDIRECT(BJ51),$E51,CF$28)&lt;=INDEX(INDIRECT(BJ51),$E51,$F51)),0,(INDEX(INDIRECT(BJ51),$E51,$F51)-INDEX(INDIRECT(BJ51),$E51,CF$28))*(10-INDEX(INDIRECT("times"&amp;BH$2),$F51,CF$28))/10)</f>
        <v>0</v>
      </c>
      <c r="CG51" s="48">
        <f ca="1">IF(OR(INDEX(INDIRECT("times"&amp;BH$2),$F51,CG$28)&gt;10,INDEX(INDIRECT(BJ51),$E51,CG$28)&lt;=INDEX(INDIRECT(BJ51),$E51,$F51)),0,(INDEX(INDIRECT(BJ51),$E51,$F51)-INDEX(INDIRECT(BJ51),$E51,CG$28))*(10-INDEX(INDIRECT("times"&amp;BH$2),$F51,CG$28))/10)</f>
        <v>0</v>
      </c>
      <c r="CH51" s="201">
        <v>9</v>
      </c>
      <c r="CJ51" s="18" t="s">
        <v>197</v>
      </c>
      <c r="CK51" s="122">
        <f>CJ26</f>
        <v>0</v>
      </c>
      <c r="CL51" s="122" t="str">
        <f>CJ27</f>
        <v>work3564</v>
      </c>
      <c r="CM51" s="210" t="str">
        <f t="shared" si="43"/>
        <v>core0_work3564</v>
      </c>
      <c r="CN51" s="122">
        <v>1</v>
      </c>
      <c r="CO51" s="33">
        <v>9</v>
      </c>
      <c r="CP51" s="46">
        <f ca="1">IF(OR(INDEX(INDIRECT("times"&amp;CK$2),$F51,CP$28)&gt;10,INDEX(INDIRECT(CM51),$E51,CP$28)&lt;=INDEX(INDIRECT(CM51),$E51,$F51)),0,(INDEX(INDIRECT(CM51),$E51,$F51)-INDEX(INDIRECT(CM51),$E51,CP$28))*(10-INDEX(INDIRECT("times"&amp;CK$2),$F51,CP$28))/10)</f>
        <v>0</v>
      </c>
      <c r="CQ51" s="47">
        <f ca="1">IF(OR(INDEX(INDIRECT("times"&amp;CK$2),$F51,CQ$28)&gt;10,INDEX(INDIRECT(CM51),$E51,CQ$28)&lt;=INDEX(INDIRECT(CM51),$E51,$F51)),0,(INDEX(INDIRECT(CM51),$E51,$F51)-INDEX(INDIRECT(CM51),$E51,CQ$28))*(10-INDEX(INDIRECT("times"&amp;CK$2),$F51,CQ$28))/10)</f>
        <v>0</v>
      </c>
      <c r="CR51" s="47">
        <f ca="1">IF(OR(INDEX(INDIRECT("times"&amp;CK$2),$F51,CR$28)&gt;10,INDEX(INDIRECT(CM51),$E51,CR$28)&lt;=INDEX(INDIRECT(CM51),$E51,$F51)),0,(INDEX(INDIRECT(CM51),$E51,$F51)-INDEX(INDIRECT(CM51),$E51,CR$28))*(10-INDEX(INDIRECT("times"&amp;CK$2),$F51,CR$28))/10)</f>
        <v>0</v>
      </c>
      <c r="CS51" s="47">
        <f ca="1">IF(OR(INDEX(INDIRECT("times"&amp;CK$2),$F51,CS$28)&gt;10,INDEX(INDIRECT(CM51),$E51,CS$28)&lt;=INDEX(INDIRECT(CM51),$E51,$F51)),0,(INDEX(INDIRECT(CM51),$E51,$F51)-INDEX(INDIRECT(CM51),$E51,CS$28))*(10-INDEX(INDIRECT("times"&amp;CK$2),$F51,CS$28))/10)</f>
        <v>0</v>
      </c>
      <c r="CT51" s="47">
        <f ca="1">IF(OR(INDEX(INDIRECT("times"&amp;CK$2),$F51,CT$28)&gt;10,INDEX(INDIRECT(CM51),$E51,CT$28)&lt;=INDEX(INDIRECT(CM51),$E51,$F51)),0,(INDEX(INDIRECT(CM51),$E51,$F51)-INDEX(INDIRECT(CM51),$E51,CT$28))*(10-INDEX(INDIRECT("times"&amp;CK$2),$F51,CT$28))/10)</f>
        <v>0</v>
      </c>
      <c r="CU51" s="47">
        <f ca="1">IF(OR(INDEX(INDIRECT("times"&amp;CK$2),$F51,CU$28)&gt;10,INDEX(INDIRECT(CM51),$E51,CU$28)&lt;=INDEX(INDIRECT(CM51),$E51,$F51)),0,(INDEX(INDIRECT(CM51),$E51,$F51)-INDEX(INDIRECT(CM51),$E51,CU$28))*(10-INDEX(INDIRECT("times"&amp;CK$2),$F51,CU$28))/10)</f>
        <v>0</v>
      </c>
      <c r="CV51" s="47">
        <f ca="1">IF(OR(INDEX(INDIRECT("times"&amp;CK$2),$F51,CV$28)&gt;10,INDEX(INDIRECT(CM51),$E51,CV$28)&lt;=INDEX(INDIRECT(CM51),$E51,$F51)),0,(INDEX(INDIRECT(CM51),$E51,$F51)-INDEX(INDIRECT(CM51),$E51,CV$28))*(10-INDEX(INDIRECT("times"&amp;CK$2),$F51,CV$28))/10)</f>
        <v>0</v>
      </c>
      <c r="CW51" s="47">
        <f ca="1">IF(OR(INDEX(INDIRECT("times"&amp;CK$2),$F51,CW$28)&gt;10,INDEX(INDIRECT(CM51),$E51,CW$28)&lt;=INDEX(INDIRECT(CM51),$E51,$F51)),0,(INDEX(INDIRECT(CM51),$E51,$F51)-INDEX(INDIRECT(CM51),$E51,CW$28))*(10-INDEX(INDIRECT("times"&amp;CK$2),$F51,CW$28))/10)</f>
        <v>0</v>
      </c>
      <c r="CX51" s="47">
        <f ca="1">IF(OR(INDEX(INDIRECT("times"&amp;CK$2),$F51,CX$28)&gt;10,INDEX(INDIRECT(CM51),$E51,CX$28)&lt;=INDEX(INDIRECT(CM51),$E51,$F51)),0,(INDEX(INDIRECT(CM51),$E51,$F51)-INDEX(INDIRECT(CM51),$E51,CX$28))*(10-INDEX(INDIRECT("times"&amp;CK$2),$F51,CX$28))/10)</f>
        <v>0</v>
      </c>
      <c r="CY51" s="47">
        <f ca="1">IF(OR(INDEX(INDIRECT("times"&amp;CK$2),$F51,CY$28)&gt;10,INDEX(INDIRECT(CM51),$E51,CY$28)&lt;=INDEX(INDIRECT(CM51),$E51,$F51)),0,(INDEX(INDIRECT(CM51),$E51,$F51)-INDEX(INDIRECT(CM51),$E51,CY$28))*(10-INDEX(INDIRECT("times"&amp;CK$2),$F51,CY$28))/10)</f>
        <v>0</v>
      </c>
      <c r="CZ51" s="47">
        <f ca="1">IF(OR(INDEX(INDIRECT("times"&amp;CK$2),$F51,CZ$28)&gt;10,INDEX(INDIRECT(CM51),$E51,CZ$28)&lt;=INDEX(INDIRECT(CM51),$E51,$F51)),0,(INDEX(INDIRECT(CM51),$E51,$F51)-INDEX(INDIRECT(CM51),$E51,CZ$28))*(10-INDEX(INDIRECT("times"&amp;CK$2),$F51,CZ$28))/10)</f>
        <v>0</v>
      </c>
      <c r="DA51" s="47">
        <f ca="1">IF(OR(INDEX(INDIRECT("times"&amp;CK$2),$F51,DA$28)&gt;10,INDEX(INDIRECT(CM51),$E51,DA$28)&lt;=INDEX(INDIRECT(CM51),$E51,$F51)),0,(INDEX(INDIRECT(CM51),$E51,$F51)-INDEX(INDIRECT(CM51),$E51,DA$28))*(10-INDEX(INDIRECT("times"&amp;CK$2),$F51,DA$28))/10)</f>
        <v>0</v>
      </c>
      <c r="DB51" s="47">
        <f ca="1">IF(OR(INDEX(INDIRECT("times"&amp;CK$2),$F51,DB$28)&gt;10,INDEX(INDIRECT(CM51),$E51,DB$28)&lt;=INDEX(INDIRECT(CM51),$E51,$F51)),0,(INDEX(INDIRECT(CM51),$E51,$F51)-INDEX(INDIRECT(CM51),$E51,DB$28))*(10-INDEX(INDIRECT("times"&amp;CK$2),$F51,DB$28))/10)</f>
        <v>0</v>
      </c>
      <c r="DC51" s="47">
        <f ca="1">IF(OR(INDEX(INDIRECT("times"&amp;CK$2),$F51,DC$28)&gt;10,INDEX(INDIRECT(CM51),$E51,DC$28)&lt;=INDEX(INDIRECT(CM51),$E51,$F51)),0,(INDEX(INDIRECT(CM51),$E51,$F51)-INDEX(INDIRECT(CM51),$E51,DC$28))*(10-INDEX(INDIRECT("times"&amp;CK$2),$F51,DC$28))/10)</f>
        <v>0</v>
      </c>
      <c r="DD51" s="47">
        <f ca="1">IF(OR(INDEX(INDIRECT("times"&amp;CK$2),$F51,DD$28)&gt;10,INDEX(INDIRECT(CM51),$E51,DD$28)&lt;=INDEX(INDIRECT(CM51),$E51,$F51)),0,(INDEX(INDIRECT(CM51),$E51,$F51)-INDEX(INDIRECT(CM51),$E51,DD$28))*(10-INDEX(INDIRECT("times"&amp;CK$2),$F51,DD$28))/10)</f>
        <v>0</v>
      </c>
      <c r="DE51" s="47">
        <f ca="1">IF(OR(INDEX(INDIRECT("times"&amp;CK$2),$F51,DE$28)&gt;10,INDEX(INDIRECT(CM51),$E51,DE$28)&lt;=INDEX(INDIRECT(CM51),$E51,$F51)),0,(INDEX(INDIRECT(CM51),$E51,$F51)-INDEX(INDIRECT(CM51),$E51,DE$28))*(10-INDEX(INDIRECT("times"&amp;CK$2),$F51,DE$28))/10)</f>
        <v>0</v>
      </c>
      <c r="DF51" s="47">
        <f ca="1">IF(OR(INDEX(INDIRECT("times"&amp;CK$2),$F51,DF$28)&gt;10,INDEX(INDIRECT(CM51),$E51,DF$28)&lt;=INDEX(INDIRECT(CM51),$E51,$F51)),0,(INDEX(INDIRECT(CM51),$E51,$F51)-INDEX(INDIRECT(CM51),$E51,DF$28))*(10-INDEX(INDIRECT("times"&amp;CK$2),$F51,DF$28))/10)</f>
        <v>0</v>
      </c>
      <c r="DG51" s="47">
        <f ca="1">IF(OR(INDEX(INDIRECT("times"&amp;CK$2),$F51,DG$28)&gt;10,INDEX(INDIRECT(CM51),$E51,DG$28)&lt;=INDEX(INDIRECT(CM51),$E51,$F51)),0,(INDEX(INDIRECT(CM51),$E51,$F51)-INDEX(INDIRECT(CM51),$E51,DG$28))*(10-INDEX(INDIRECT("times"&amp;CK$2),$F51,DG$28))/10)</f>
        <v>0</v>
      </c>
      <c r="DH51" s="47">
        <f ca="1">IF(OR(INDEX(INDIRECT("times"&amp;CK$2),$F51,DH$28)&gt;10,INDEX(INDIRECT(CM51),$E51,DH$28)&lt;=INDEX(INDIRECT(CM51),$E51,$F51)),0,(INDEX(INDIRECT(CM51),$E51,$F51)-INDEX(INDIRECT(CM51),$E51,DH$28))*(10-INDEX(INDIRECT("times"&amp;CK$2),$F51,DH$28))/10)</f>
        <v>0</v>
      </c>
      <c r="DI51" s="47">
        <f ca="1">IF(OR(INDEX(INDIRECT("times"&amp;CK$2),$F51,DI$28)&gt;10,INDEX(INDIRECT(CM51),$E51,DI$28)&lt;=INDEX(INDIRECT(CM51),$E51,$F51)),0,(INDEX(INDIRECT(CM51),$E51,$F51)-INDEX(INDIRECT(CM51),$E51,DI$28))*(10-INDEX(INDIRECT("times"&amp;CK$2),$F51,DI$28))/10)</f>
        <v>0</v>
      </c>
      <c r="DJ51" s="48">
        <f ca="1">IF(OR(INDEX(INDIRECT("times"&amp;CK$2),$F51,DJ$28)&gt;10,INDEX(INDIRECT(CM51),$E51,DJ$28)&lt;=INDEX(INDIRECT(CM51),$E51,$F51)),0,(INDEX(INDIRECT(CM51),$E51,$F51)-INDEX(INDIRECT(CM51),$E51,DJ$28))*(10-INDEX(INDIRECT("times"&amp;CK$2),$F51,DJ$28))/10)</f>
        <v>0</v>
      </c>
      <c r="DK51" s="201">
        <v>9</v>
      </c>
      <c r="DM51" s="18" t="s">
        <v>197</v>
      </c>
      <c r="DN51" s="122">
        <f>DM26</f>
        <v>0</v>
      </c>
      <c r="DO51" s="122" t="str">
        <f>DM27</f>
        <v>shop3564</v>
      </c>
      <c r="DP51" s="210" t="str">
        <f t="shared" si="44"/>
        <v>core0_shop3564</v>
      </c>
      <c r="DQ51" s="122">
        <v>1</v>
      </c>
      <c r="DR51" s="33">
        <v>9</v>
      </c>
      <c r="DS51" s="46">
        <f ca="1">IF(OR(INDEX(INDIRECT("times"&amp;DN$2),$F51,DS$28)&gt;10,INDEX(INDIRECT(DP51),$E51,DS$28)&lt;=INDEX(INDIRECT(DP51),$E51,$F51)),0,(INDEX(INDIRECT(DP51),$E51,$F51)-INDEX(INDIRECT(DP51),$E51,DS$28))*(10-INDEX(INDIRECT("times"&amp;DN$2),$F51,DS$28))/10)</f>
        <v>0</v>
      </c>
      <c r="DT51" s="47">
        <f ca="1">IF(OR(INDEX(INDIRECT("times"&amp;DN$2),$F51,DT$28)&gt;10,INDEX(INDIRECT(DP51),$E51,DT$28)&lt;=INDEX(INDIRECT(DP51),$E51,$F51)),0,(INDEX(INDIRECT(DP51),$E51,$F51)-INDEX(INDIRECT(DP51),$E51,DT$28))*(10-INDEX(INDIRECT("times"&amp;DN$2),$F51,DT$28))/10)</f>
        <v>0</v>
      </c>
      <c r="DU51" s="47">
        <f ca="1">IF(OR(INDEX(INDIRECT("times"&amp;DN$2),$F51,DU$28)&gt;10,INDEX(INDIRECT(DP51),$E51,DU$28)&lt;=INDEX(INDIRECT(DP51),$E51,$F51)),0,(INDEX(INDIRECT(DP51),$E51,$F51)-INDEX(INDIRECT(DP51),$E51,DU$28))*(10-INDEX(INDIRECT("times"&amp;DN$2),$F51,DU$28))/10)</f>
        <v>0</v>
      </c>
      <c r="DV51" s="47">
        <f ca="1">IF(OR(INDEX(INDIRECT("times"&amp;DN$2),$F51,DV$28)&gt;10,INDEX(INDIRECT(DP51),$E51,DV$28)&lt;=INDEX(INDIRECT(DP51),$E51,$F51)),0,(INDEX(INDIRECT(DP51),$E51,$F51)-INDEX(INDIRECT(DP51),$E51,DV$28))*(10-INDEX(INDIRECT("times"&amp;DN$2),$F51,DV$28))/10)</f>
        <v>0</v>
      </c>
      <c r="DW51" s="47">
        <f ca="1">IF(OR(INDEX(INDIRECT("times"&amp;DN$2),$F51,DW$28)&gt;10,INDEX(INDIRECT(DP51),$E51,DW$28)&lt;=INDEX(INDIRECT(DP51),$E51,$F51)),0,(INDEX(INDIRECT(DP51),$E51,$F51)-INDEX(INDIRECT(DP51),$E51,DW$28))*(10-INDEX(INDIRECT("times"&amp;DN$2),$F51,DW$28))/10)</f>
        <v>0</v>
      </c>
      <c r="DX51" s="47">
        <f ca="1">IF(OR(INDEX(INDIRECT("times"&amp;DN$2),$F51,DX$28)&gt;10,INDEX(INDIRECT(DP51),$E51,DX$28)&lt;=INDEX(INDIRECT(DP51),$E51,$F51)),0,(INDEX(INDIRECT(DP51),$E51,$F51)-INDEX(INDIRECT(DP51),$E51,DX$28))*(10-INDEX(INDIRECT("times"&amp;DN$2),$F51,DX$28))/10)</f>
        <v>0</v>
      </c>
      <c r="DY51" s="47">
        <f ca="1">IF(OR(INDEX(INDIRECT("times"&amp;DN$2),$F51,DY$28)&gt;10,INDEX(INDIRECT(DP51),$E51,DY$28)&lt;=INDEX(INDIRECT(DP51),$E51,$F51)),0,(INDEX(INDIRECT(DP51),$E51,$F51)-INDEX(INDIRECT(DP51),$E51,DY$28))*(10-INDEX(INDIRECT("times"&amp;DN$2),$F51,DY$28))/10)</f>
        <v>0</v>
      </c>
      <c r="DZ51" s="47">
        <f ca="1">IF(OR(INDEX(INDIRECT("times"&amp;DN$2),$F51,DZ$28)&gt;10,INDEX(INDIRECT(DP51),$E51,DZ$28)&lt;=INDEX(INDIRECT(DP51),$E51,$F51)),0,(INDEX(INDIRECT(DP51),$E51,$F51)-INDEX(INDIRECT(DP51),$E51,DZ$28))*(10-INDEX(INDIRECT("times"&amp;DN$2),$F51,DZ$28))/10)</f>
        <v>0</v>
      </c>
      <c r="EA51" s="47">
        <f ca="1">IF(OR(INDEX(INDIRECT("times"&amp;DN$2),$F51,EA$28)&gt;10,INDEX(INDIRECT(DP51),$E51,EA$28)&lt;=INDEX(INDIRECT(DP51),$E51,$F51)),0,(INDEX(INDIRECT(DP51),$E51,$F51)-INDEX(INDIRECT(DP51),$E51,EA$28))*(10-INDEX(INDIRECT("times"&amp;DN$2),$F51,EA$28))/10)</f>
        <v>0</v>
      </c>
      <c r="EB51" s="47">
        <f ca="1">IF(OR(INDEX(INDIRECT("times"&amp;DN$2),$F51,EB$28)&gt;10,INDEX(INDIRECT(DP51),$E51,EB$28)&lt;=INDEX(INDIRECT(DP51),$E51,$F51)),0,(INDEX(INDIRECT(DP51),$E51,$F51)-INDEX(INDIRECT(DP51),$E51,EB$28))*(10-INDEX(INDIRECT("times"&amp;DN$2),$F51,EB$28))/10)</f>
        <v>0</v>
      </c>
      <c r="EC51" s="47">
        <f ca="1">IF(OR(INDEX(INDIRECT("times"&amp;DN$2),$F51,EC$28)&gt;10,INDEX(INDIRECT(DP51),$E51,EC$28)&lt;=INDEX(INDIRECT(DP51),$E51,$F51)),0,(INDEX(INDIRECT(DP51),$E51,$F51)-INDEX(INDIRECT(DP51),$E51,EC$28))*(10-INDEX(INDIRECT("times"&amp;DN$2),$F51,EC$28))/10)</f>
        <v>0</v>
      </c>
      <c r="ED51" s="47">
        <f ca="1">IF(OR(INDEX(INDIRECT("times"&amp;DN$2),$F51,ED$28)&gt;10,INDEX(INDIRECT(DP51),$E51,ED$28)&lt;=INDEX(INDIRECT(DP51),$E51,$F51)),0,(INDEX(INDIRECT(DP51),$E51,$F51)-INDEX(INDIRECT(DP51),$E51,ED$28))*(10-INDEX(INDIRECT("times"&amp;DN$2),$F51,ED$28))/10)</f>
        <v>0</v>
      </c>
      <c r="EE51" s="47">
        <f ca="1">IF(OR(INDEX(INDIRECT("times"&amp;DN$2),$F51,EE$28)&gt;10,INDEX(INDIRECT(DP51),$E51,EE$28)&lt;=INDEX(INDIRECT(DP51),$E51,$F51)),0,(INDEX(INDIRECT(DP51),$E51,$F51)-INDEX(INDIRECT(DP51),$E51,EE$28))*(10-INDEX(INDIRECT("times"&amp;DN$2),$F51,EE$28))/10)</f>
        <v>0</v>
      </c>
      <c r="EF51" s="47">
        <f ca="1">IF(OR(INDEX(INDIRECT("times"&amp;DN$2),$F51,EF$28)&gt;10,INDEX(INDIRECT(DP51),$E51,EF$28)&lt;=INDEX(INDIRECT(DP51),$E51,$F51)),0,(INDEX(INDIRECT(DP51),$E51,$F51)-INDEX(INDIRECT(DP51),$E51,EF$28))*(10-INDEX(INDIRECT("times"&amp;DN$2),$F51,EF$28))/10)</f>
        <v>0</v>
      </c>
      <c r="EG51" s="47">
        <f ca="1">IF(OR(INDEX(INDIRECT("times"&amp;DN$2),$F51,EG$28)&gt;10,INDEX(INDIRECT(DP51),$E51,EG$28)&lt;=INDEX(INDIRECT(DP51),$E51,$F51)),0,(INDEX(INDIRECT(DP51),$E51,$F51)-INDEX(INDIRECT(DP51),$E51,EG$28))*(10-INDEX(INDIRECT("times"&amp;DN$2),$F51,EG$28))/10)</f>
        <v>0</v>
      </c>
      <c r="EH51" s="47">
        <f ca="1">IF(OR(INDEX(INDIRECT("times"&amp;DN$2),$F51,EH$28)&gt;10,INDEX(INDIRECT(DP51),$E51,EH$28)&lt;=INDEX(INDIRECT(DP51),$E51,$F51)),0,(INDEX(INDIRECT(DP51),$E51,$F51)-INDEX(INDIRECT(DP51),$E51,EH$28))*(10-INDEX(INDIRECT("times"&amp;DN$2),$F51,EH$28))/10)</f>
        <v>0</v>
      </c>
      <c r="EI51" s="47">
        <f ca="1">IF(OR(INDEX(INDIRECT("times"&amp;DN$2),$F51,EI$28)&gt;10,INDEX(INDIRECT(DP51),$E51,EI$28)&lt;=INDEX(INDIRECT(DP51),$E51,$F51)),0,(INDEX(INDIRECT(DP51),$E51,$F51)-INDEX(INDIRECT(DP51),$E51,EI$28))*(10-INDEX(INDIRECT("times"&amp;DN$2),$F51,EI$28))/10)</f>
        <v>0</v>
      </c>
      <c r="EJ51" s="47">
        <f ca="1">IF(OR(INDEX(INDIRECT("times"&amp;DN$2),$F51,EJ$28)&gt;10,INDEX(INDIRECT(DP51),$E51,EJ$28)&lt;=INDEX(INDIRECT(DP51),$E51,$F51)),0,(INDEX(INDIRECT(DP51),$E51,$F51)-INDEX(INDIRECT(DP51),$E51,EJ$28))*(10-INDEX(INDIRECT("times"&amp;DN$2),$F51,EJ$28))/10)</f>
        <v>0</v>
      </c>
      <c r="EK51" s="47">
        <f ca="1">IF(OR(INDEX(INDIRECT("times"&amp;DN$2),$F51,EK$28)&gt;10,INDEX(INDIRECT(DP51),$E51,EK$28)&lt;=INDEX(INDIRECT(DP51),$E51,$F51)),0,(INDEX(INDIRECT(DP51),$E51,$F51)-INDEX(INDIRECT(DP51),$E51,EK$28))*(10-INDEX(INDIRECT("times"&amp;DN$2),$F51,EK$28))/10)</f>
        <v>0</v>
      </c>
      <c r="EL51" s="47">
        <f ca="1">IF(OR(INDEX(INDIRECT("times"&amp;DN$2),$F51,EL$28)&gt;10,INDEX(INDIRECT(DP51),$E51,EL$28)&lt;=INDEX(INDIRECT(DP51),$E51,$F51)),0,(INDEX(INDIRECT(DP51),$E51,$F51)-INDEX(INDIRECT(DP51),$E51,EL$28))*(10-INDEX(INDIRECT("times"&amp;DN$2),$F51,EL$28))/10)</f>
        <v>0</v>
      </c>
      <c r="EM51" s="48">
        <f ca="1">IF(OR(INDEX(INDIRECT("times"&amp;DN$2),$F51,EM$28)&gt;10,INDEX(INDIRECT(DP51),$E51,EM$28)&lt;=INDEX(INDIRECT(DP51),$E51,$F51)),0,(INDEX(INDIRECT(DP51),$E51,$F51)-INDEX(INDIRECT(DP51),$E51,EM$28))*(10-INDEX(INDIRECT("times"&amp;DN$2),$F51,EM$28))/10)</f>
        <v>0</v>
      </c>
      <c r="EN51" s="201">
        <v>9</v>
      </c>
      <c r="EP51" s="18" t="s">
        <v>197</v>
      </c>
      <c r="EQ51" s="122">
        <f>EP26</f>
        <v>0</v>
      </c>
      <c r="ER51" s="122" t="str">
        <f>EP27</f>
        <v>lei3564</v>
      </c>
      <c r="ES51" s="210" t="str">
        <f t="shared" si="45"/>
        <v>core0_lei3564</v>
      </c>
      <c r="ET51" s="122">
        <v>1</v>
      </c>
      <c r="EU51" s="33">
        <v>9</v>
      </c>
      <c r="EV51" s="46">
        <f ca="1">IF(OR(INDEX(INDIRECT("times"&amp;EQ$2),$F51,EV$28)&gt;10,INDEX(INDIRECT(ES51),$E51,EV$28)&lt;=INDEX(INDIRECT(ES51),$E51,$F51)),0,(INDEX(INDIRECT(ES51),$E51,$F51)-INDEX(INDIRECT(ES51),$E51,EV$28))*(10-INDEX(INDIRECT("times"&amp;EQ$2),$F51,EV$28))/10)</f>
        <v>0</v>
      </c>
      <c r="EW51" s="47">
        <f ca="1">IF(OR(INDEX(INDIRECT("times"&amp;EQ$2),$F51,EW$28)&gt;10,INDEX(INDIRECT(ES51),$E51,EW$28)&lt;=INDEX(INDIRECT(ES51),$E51,$F51)),0,(INDEX(INDIRECT(ES51),$E51,$F51)-INDEX(INDIRECT(ES51),$E51,EW$28))*(10-INDEX(INDIRECT("times"&amp;EQ$2),$F51,EW$28))/10)</f>
        <v>0</v>
      </c>
      <c r="EX51" s="47">
        <f ca="1">IF(OR(INDEX(INDIRECT("times"&amp;EQ$2),$F51,EX$28)&gt;10,INDEX(INDIRECT(ES51),$E51,EX$28)&lt;=INDEX(INDIRECT(ES51),$E51,$F51)),0,(INDEX(INDIRECT(ES51),$E51,$F51)-INDEX(INDIRECT(ES51),$E51,EX$28))*(10-INDEX(INDIRECT("times"&amp;EQ$2),$F51,EX$28))/10)</f>
        <v>0</v>
      </c>
      <c r="EY51" s="47">
        <f ca="1">IF(OR(INDEX(INDIRECT("times"&amp;EQ$2),$F51,EY$28)&gt;10,INDEX(INDIRECT(ES51),$E51,EY$28)&lt;=INDEX(INDIRECT(ES51),$E51,$F51)),0,(INDEX(INDIRECT(ES51),$E51,$F51)-INDEX(INDIRECT(ES51),$E51,EY$28))*(10-INDEX(INDIRECT("times"&amp;EQ$2),$F51,EY$28))/10)</f>
        <v>0</v>
      </c>
      <c r="EZ51" s="47">
        <f ca="1">IF(OR(INDEX(INDIRECT("times"&amp;EQ$2),$F51,EZ$28)&gt;10,INDEX(INDIRECT(ES51),$E51,EZ$28)&lt;=INDEX(INDIRECT(ES51),$E51,$F51)),0,(INDEX(INDIRECT(ES51),$E51,$F51)-INDEX(INDIRECT(ES51),$E51,EZ$28))*(10-INDEX(INDIRECT("times"&amp;EQ$2),$F51,EZ$28))/10)</f>
        <v>0</v>
      </c>
      <c r="FA51" s="47">
        <f ca="1">IF(OR(INDEX(INDIRECT("times"&amp;EQ$2),$F51,FA$28)&gt;10,INDEX(INDIRECT(ES51),$E51,FA$28)&lt;=INDEX(INDIRECT(ES51),$E51,$F51)),0,(INDEX(INDIRECT(ES51),$E51,$F51)-INDEX(INDIRECT(ES51),$E51,FA$28))*(10-INDEX(INDIRECT("times"&amp;EQ$2),$F51,FA$28))/10)</f>
        <v>0</v>
      </c>
      <c r="FB51" s="47">
        <f ca="1">IF(OR(INDEX(INDIRECT("times"&amp;EQ$2),$F51,FB$28)&gt;10,INDEX(INDIRECT(ES51),$E51,FB$28)&lt;=INDEX(INDIRECT(ES51),$E51,$F51)),0,(INDEX(INDIRECT(ES51),$E51,$F51)-INDEX(INDIRECT(ES51),$E51,FB$28))*(10-INDEX(INDIRECT("times"&amp;EQ$2),$F51,FB$28))/10)</f>
        <v>0</v>
      </c>
      <c r="FC51" s="47">
        <f ca="1">IF(OR(INDEX(INDIRECT("times"&amp;EQ$2),$F51,FC$28)&gt;10,INDEX(INDIRECT(ES51),$E51,FC$28)&lt;=INDEX(INDIRECT(ES51),$E51,$F51)),0,(INDEX(INDIRECT(ES51),$E51,$F51)-INDEX(INDIRECT(ES51),$E51,FC$28))*(10-INDEX(INDIRECT("times"&amp;EQ$2),$F51,FC$28))/10)</f>
        <v>0</v>
      </c>
      <c r="FD51" s="47">
        <f ca="1">IF(OR(INDEX(INDIRECT("times"&amp;EQ$2),$F51,FD$28)&gt;10,INDEX(INDIRECT(ES51),$E51,FD$28)&lt;=INDEX(INDIRECT(ES51),$E51,$F51)),0,(INDEX(INDIRECT(ES51),$E51,$F51)-INDEX(INDIRECT(ES51),$E51,FD$28))*(10-INDEX(INDIRECT("times"&amp;EQ$2),$F51,FD$28))/10)</f>
        <v>0</v>
      </c>
      <c r="FE51" s="47">
        <f ca="1">IF(OR(INDEX(INDIRECT("times"&amp;EQ$2),$F51,FE$28)&gt;10,INDEX(INDIRECT(ES51),$E51,FE$28)&lt;=INDEX(INDIRECT(ES51),$E51,$F51)),0,(INDEX(INDIRECT(ES51),$E51,$F51)-INDEX(INDIRECT(ES51),$E51,FE$28))*(10-INDEX(INDIRECT("times"&amp;EQ$2),$F51,FE$28))/10)</f>
        <v>0</v>
      </c>
      <c r="FF51" s="47">
        <f ca="1">IF(OR(INDEX(INDIRECT("times"&amp;EQ$2),$F51,FF$28)&gt;10,INDEX(INDIRECT(ES51),$E51,FF$28)&lt;=INDEX(INDIRECT(ES51),$E51,$F51)),0,(INDEX(INDIRECT(ES51),$E51,$F51)-INDEX(INDIRECT(ES51),$E51,FF$28))*(10-INDEX(INDIRECT("times"&amp;EQ$2),$F51,FF$28))/10)</f>
        <v>0</v>
      </c>
      <c r="FG51" s="47">
        <f ca="1">IF(OR(INDEX(INDIRECT("times"&amp;EQ$2),$F51,FG$28)&gt;10,INDEX(INDIRECT(ES51),$E51,FG$28)&lt;=INDEX(INDIRECT(ES51),$E51,$F51)),0,(INDEX(INDIRECT(ES51),$E51,$F51)-INDEX(INDIRECT(ES51),$E51,FG$28))*(10-INDEX(INDIRECT("times"&amp;EQ$2),$F51,FG$28))/10)</f>
        <v>0</v>
      </c>
      <c r="FH51" s="47">
        <f ca="1">IF(OR(INDEX(INDIRECT("times"&amp;EQ$2),$F51,FH$28)&gt;10,INDEX(INDIRECT(ES51),$E51,FH$28)&lt;=INDEX(INDIRECT(ES51),$E51,$F51)),0,(INDEX(INDIRECT(ES51),$E51,$F51)-INDEX(INDIRECT(ES51),$E51,FH$28))*(10-INDEX(INDIRECT("times"&amp;EQ$2),$F51,FH$28))/10)</f>
        <v>0</v>
      </c>
      <c r="FI51" s="47">
        <f ca="1">IF(OR(INDEX(INDIRECT("times"&amp;EQ$2),$F51,FI$28)&gt;10,INDEX(INDIRECT(ES51),$E51,FI$28)&lt;=INDEX(INDIRECT(ES51),$E51,$F51)),0,(INDEX(INDIRECT(ES51),$E51,$F51)-INDEX(INDIRECT(ES51),$E51,FI$28))*(10-INDEX(INDIRECT("times"&amp;EQ$2),$F51,FI$28))/10)</f>
        <v>0</v>
      </c>
      <c r="FJ51" s="47">
        <f ca="1">IF(OR(INDEX(INDIRECT("times"&amp;EQ$2),$F51,FJ$28)&gt;10,INDEX(INDIRECT(ES51),$E51,FJ$28)&lt;=INDEX(INDIRECT(ES51),$E51,$F51)),0,(INDEX(INDIRECT(ES51),$E51,$F51)-INDEX(INDIRECT(ES51),$E51,FJ$28))*(10-INDEX(INDIRECT("times"&amp;EQ$2),$F51,FJ$28))/10)</f>
        <v>0</v>
      </c>
      <c r="FK51" s="47">
        <f ca="1">IF(OR(INDEX(INDIRECT("times"&amp;EQ$2),$F51,FK$28)&gt;10,INDEX(INDIRECT(ES51),$E51,FK$28)&lt;=INDEX(INDIRECT(ES51),$E51,$F51)),0,(INDEX(INDIRECT(ES51),$E51,$F51)-INDEX(INDIRECT(ES51),$E51,FK$28))*(10-INDEX(INDIRECT("times"&amp;EQ$2),$F51,FK$28))/10)</f>
        <v>0</v>
      </c>
      <c r="FL51" s="47">
        <f ca="1">IF(OR(INDEX(INDIRECT("times"&amp;EQ$2),$F51,FL$28)&gt;10,INDEX(INDIRECT(ES51),$E51,FL$28)&lt;=INDEX(INDIRECT(ES51),$E51,$F51)),0,(INDEX(INDIRECT(ES51),$E51,$F51)-INDEX(INDIRECT(ES51),$E51,FL$28))*(10-INDEX(INDIRECT("times"&amp;EQ$2),$F51,FL$28))/10)</f>
        <v>0</v>
      </c>
      <c r="FM51" s="47">
        <f ca="1">IF(OR(INDEX(INDIRECT("times"&amp;EQ$2),$F51,FM$28)&gt;10,INDEX(INDIRECT(ES51),$E51,FM$28)&lt;=INDEX(INDIRECT(ES51),$E51,$F51)),0,(INDEX(INDIRECT(ES51),$E51,$F51)-INDEX(INDIRECT(ES51),$E51,FM$28))*(10-INDEX(INDIRECT("times"&amp;EQ$2),$F51,FM$28))/10)</f>
        <v>0</v>
      </c>
      <c r="FN51" s="47">
        <f ca="1">IF(OR(INDEX(INDIRECT("times"&amp;EQ$2),$F51,FN$28)&gt;10,INDEX(INDIRECT(ES51),$E51,FN$28)&lt;=INDEX(INDIRECT(ES51),$E51,$F51)),0,(INDEX(INDIRECT(ES51),$E51,$F51)-INDEX(INDIRECT(ES51),$E51,FN$28))*(10-INDEX(INDIRECT("times"&amp;EQ$2),$F51,FN$28))/10)</f>
        <v>0</v>
      </c>
      <c r="FO51" s="47">
        <f ca="1">IF(OR(INDEX(INDIRECT("times"&amp;EQ$2),$F51,FO$28)&gt;10,INDEX(INDIRECT(ES51),$E51,FO$28)&lt;=INDEX(INDIRECT(ES51),$E51,$F51)),0,(INDEX(INDIRECT(ES51),$E51,$F51)-INDEX(INDIRECT(ES51),$E51,FO$28))*(10-INDEX(INDIRECT("times"&amp;EQ$2),$F51,FO$28))/10)</f>
        <v>0</v>
      </c>
      <c r="FP51" s="48">
        <f ca="1">IF(OR(INDEX(INDIRECT("times"&amp;EQ$2),$F51,FP$28)&gt;10,INDEX(INDIRECT(ES51),$E51,FP$28)&lt;=INDEX(INDIRECT(ES51),$E51,$F51)),0,(INDEX(INDIRECT(ES51),$E51,$F51)-INDEX(INDIRECT(ES51),$E51,FP$28))*(10-INDEX(INDIRECT("times"&amp;EQ$2),$F51,FP$28))/10)</f>
        <v>0</v>
      </c>
      <c r="FQ51" s="201">
        <v>9</v>
      </c>
      <c r="FS51" s="18" t="s">
        <v>197</v>
      </c>
      <c r="FT51" s="122">
        <f>FS26</f>
        <v>0</v>
      </c>
      <c r="FU51" s="122" t="str">
        <f>FS27</f>
        <v>shop65</v>
      </c>
      <c r="FV51" s="210" t="str">
        <f t="shared" si="46"/>
        <v>core0_shop65</v>
      </c>
      <c r="FW51" s="122">
        <v>1</v>
      </c>
      <c r="FX51" s="33">
        <v>9</v>
      </c>
      <c r="FY51" s="46">
        <f ca="1">IF(OR(INDEX(INDIRECT("times"&amp;FT$2),$F51,FY$28)&gt;10,INDEX(INDIRECT(FV51),$E51,FY$28)&lt;=INDEX(INDIRECT(FV51),$E51,$F51)),0,(INDEX(INDIRECT(FV51),$E51,$F51)-INDEX(INDIRECT(FV51),$E51,FY$28))*(10-INDEX(INDIRECT("times"&amp;FT$2),$F51,FY$28))/10)</f>
        <v>0</v>
      </c>
      <c r="FZ51" s="47">
        <f ca="1">IF(OR(INDEX(INDIRECT("times"&amp;FT$2),$F51,FZ$28)&gt;10,INDEX(INDIRECT(FV51),$E51,FZ$28)&lt;=INDEX(INDIRECT(FV51),$E51,$F51)),0,(INDEX(INDIRECT(FV51),$E51,$F51)-INDEX(INDIRECT(FV51),$E51,FZ$28))*(10-INDEX(INDIRECT("times"&amp;FT$2),$F51,FZ$28))/10)</f>
        <v>0</v>
      </c>
      <c r="GA51" s="47">
        <f ca="1">IF(OR(INDEX(INDIRECT("times"&amp;FT$2),$F51,GA$28)&gt;10,INDEX(INDIRECT(FV51),$E51,GA$28)&lt;=INDEX(INDIRECT(FV51),$E51,$F51)),0,(INDEX(INDIRECT(FV51),$E51,$F51)-INDEX(INDIRECT(FV51),$E51,GA$28))*(10-INDEX(INDIRECT("times"&amp;FT$2),$F51,GA$28))/10)</f>
        <v>0</v>
      </c>
      <c r="GB51" s="47">
        <f ca="1">IF(OR(INDEX(INDIRECT("times"&amp;FT$2),$F51,GB$28)&gt;10,INDEX(INDIRECT(FV51),$E51,GB$28)&lt;=INDEX(INDIRECT(FV51),$E51,$F51)),0,(INDEX(INDIRECT(FV51),$E51,$F51)-INDEX(INDIRECT(FV51),$E51,GB$28))*(10-INDEX(INDIRECT("times"&amp;FT$2),$F51,GB$28))/10)</f>
        <v>0</v>
      </c>
      <c r="GC51" s="47">
        <f ca="1">IF(OR(INDEX(INDIRECT("times"&amp;FT$2),$F51,GC$28)&gt;10,INDEX(INDIRECT(FV51),$E51,GC$28)&lt;=INDEX(INDIRECT(FV51),$E51,$F51)),0,(INDEX(INDIRECT(FV51),$E51,$F51)-INDEX(INDIRECT(FV51),$E51,GC$28))*(10-INDEX(INDIRECT("times"&amp;FT$2),$F51,GC$28))/10)</f>
        <v>0</v>
      </c>
      <c r="GD51" s="47">
        <f ca="1">IF(OR(INDEX(INDIRECT("times"&amp;FT$2),$F51,GD$28)&gt;10,INDEX(INDIRECT(FV51),$E51,GD$28)&lt;=INDEX(INDIRECT(FV51),$E51,$F51)),0,(INDEX(INDIRECT(FV51),$E51,$F51)-INDEX(INDIRECT(FV51),$E51,GD$28))*(10-INDEX(INDIRECT("times"&amp;FT$2),$F51,GD$28))/10)</f>
        <v>0</v>
      </c>
      <c r="GE51" s="47">
        <f ca="1">IF(OR(INDEX(INDIRECT("times"&amp;FT$2),$F51,GE$28)&gt;10,INDEX(INDIRECT(FV51),$E51,GE$28)&lt;=INDEX(INDIRECT(FV51),$E51,$F51)),0,(INDEX(INDIRECT(FV51),$E51,$F51)-INDEX(INDIRECT(FV51),$E51,GE$28))*(10-INDEX(INDIRECT("times"&amp;FT$2),$F51,GE$28))/10)</f>
        <v>0</v>
      </c>
      <c r="GF51" s="47">
        <f ca="1">IF(OR(INDEX(INDIRECT("times"&amp;FT$2),$F51,GF$28)&gt;10,INDEX(INDIRECT(FV51),$E51,GF$28)&lt;=INDEX(INDIRECT(FV51),$E51,$F51)),0,(INDEX(INDIRECT(FV51),$E51,$F51)-INDEX(INDIRECT(FV51),$E51,GF$28))*(10-INDEX(INDIRECT("times"&amp;FT$2),$F51,GF$28))/10)</f>
        <v>0</v>
      </c>
      <c r="GG51" s="47">
        <f ca="1">IF(OR(INDEX(INDIRECT("times"&amp;FT$2),$F51,GG$28)&gt;10,INDEX(INDIRECT(FV51),$E51,GG$28)&lt;=INDEX(INDIRECT(FV51),$E51,$F51)),0,(INDEX(INDIRECT(FV51),$E51,$F51)-INDEX(INDIRECT(FV51),$E51,GG$28))*(10-INDEX(INDIRECT("times"&amp;FT$2),$F51,GG$28))/10)</f>
        <v>0</v>
      </c>
      <c r="GH51" s="47">
        <f ca="1">IF(OR(INDEX(INDIRECT("times"&amp;FT$2),$F51,GH$28)&gt;10,INDEX(INDIRECT(FV51),$E51,GH$28)&lt;=INDEX(INDIRECT(FV51),$E51,$F51)),0,(INDEX(INDIRECT(FV51),$E51,$F51)-INDEX(INDIRECT(FV51),$E51,GH$28))*(10-INDEX(INDIRECT("times"&amp;FT$2),$F51,GH$28))/10)</f>
        <v>0</v>
      </c>
      <c r="GI51" s="47">
        <f ca="1">IF(OR(INDEX(INDIRECT("times"&amp;FT$2),$F51,GI$28)&gt;10,INDEX(INDIRECT(FV51),$E51,GI$28)&lt;=INDEX(INDIRECT(FV51),$E51,$F51)),0,(INDEX(INDIRECT(FV51),$E51,$F51)-INDEX(INDIRECT(FV51),$E51,GI$28))*(10-INDEX(INDIRECT("times"&amp;FT$2),$F51,GI$28))/10)</f>
        <v>0</v>
      </c>
      <c r="GJ51" s="47">
        <f ca="1">IF(OR(INDEX(INDIRECT("times"&amp;FT$2),$F51,GJ$28)&gt;10,INDEX(INDIRECT(FV51),$E51,GJ$28)&lt;=INDEX(INDIRECT(FV51),$E51,$F51)),0,(INDEX(INDIRECT(FV51),$E51,$F51)-INDEX(INDIRECT(FV51),$E51,GJ$28))*(10-INDEX(INDIRECT("times"&amp;FT$2),$F51,GJ$28))/10)</f>
        <v>0</v>
      </c>
      <c r="GK51" s="47">
        <f ca="1">IF(OR(INDEX(INDIRECT("times"&amp;FT$2),$F51,GK$28)&gt;10,INDEX(INDIRECT(FV51),$E51,GK$28)&lt;=INDEX(INDIRECT(FV51),$E51,$F51)),0,(INDEX(INDIRECT(FV51),$E51,$F51)-INDEX(INDIRECT(FV51),$E51,GK$28))*(10-INDEX(INDIRECT("times"&amp;FT$2),$F51,GK$28))/10)</f>
        <v>0</v>
      </c>
      <c r="GL51" s="47">
        <f ca="1">IF(OR(INDEX(INDIRECT("times"&amp;FT$2),$F51,GL$28)&gt;10,INDEX(INDIRECT(FV51),$E51,GL$28)&lt;=INDEX(INDIRECT(FV51),$E51,$F51)),0,(INDEX(INDIRECT(FV51),$E51,$F51)-INDEX(INDIRECT(FV51),$E51,GL$28))*(10-INDEX(INDIRECT("times"&amp;FT$2),$F51,GL$28))/10)</f>
        <v>0</v>
      </c>
      <c r="GM51" s="47">
        <f ca="1">IF(OR(INDEX(INDIRECT("times"&amp;FT$2),$F51,GM$28)&gt;10,INDEX(INDIRECT(FV51),$E51,GM$28)&lt;=INDEX(INDIRECT(FV51),$E51,$F51)),0,(INDEX(INDIRECT(FV51),$E51,$F51)-INDEX(INDIRECT(FV51),$E51,GM$28))*(10-INDEX(INDIRECT("times"&amp;FT$2),$F51,GM$28))/10)</f>
        <v>0</v>
      </c>
      <c r="GN51" s="47">
        <f ca="1">IF(OR(INDEX(INDIRECT("times"&amp;FT$2),$F51,GN$28)&gt;10,INDEX(INDIRECT(FV51),$E51,GN$28)&lt;=INDEX(INDIRECT(FV51),$E51,$F51)),0,(INDEX(INDIRECT(FV51),$E51,$F51)-INDEX(INDIRECT(FV51),$E51,GN$28))*(10-INDEX(INDIRECT("times"&amp;FT$2),$F51,GN$28))/10)</f>
        <v>0</v>
      </c>
      <c r="GO51" s="47">
        <f ca="1">IF(OR(INDEX(INDIRECT("times"&amp;FT$2),$F51,GO$28)&gt;10,INDEX(INDIRECT(FV51),$E51,GO$28)&lt;=INDEX(INDIRECT(FV51),$E51,$F51)),0,(INDEX(INDIRECT(FV51),$E51,$F51)-INDEX(INDIRECT(FV51),$E51,GO$28))*(10-INDEX(INDIRECT("times"&amp;FT$2),$F51,GO$28))/10)</f>
        <v>0</v>
      </c>
      <c r="GP51" s="47">
        <f ca="1">IF(OR(INDEX(INDIRECT("times"&amp;FT$2),$F51,GP$28)&gt;10,INDEX(INDIRECT(FV51),$E51,GP$28)&lt;=INDEX(INDIRECT(FV51),$E51,$F51)),0,(INDEX(INDIRECT(FV51),$E51,$F51)-INDEX(INDIRECT(FV51),$E51,GP$28))*(10-INDEX(INDIRECT("times"&amp;FT$2),$F51,GP$28))/10)</f>
        <v>0</v>
      </c>
      <c r="GQ51" s="47">
        <f ca="1">IF(OR(INDEX(INDIRECT("times"&amp;FT$2),$F51,GQ$28)&gt;10,INDEX(INDIRECT(FV51),$E51,GQ$28)&lt;=INDEX(INDIRECT(FV51),$E51,$F51)),0,(INDEX(INDIRECT(FV51),$E51,$F51)-INDEX(INDIRECT(FV51),$E51,GQ$28))*(10-INDEX(INDIRECT("times"&amp;FT$2),$F51,GQ$28))/10)</f>
        <v>0</v>
      </c>
      <c r="GR51" s="47">
        <f ca="1">IF(OR(INDEX(INDIRECT("times"&amp;FT$2),$F51,GR$28)&gt;10,INDEX(INDIRECT(FV51),$E51,GR$28)&lt;=INDEX(INDIRECT(FV51),$E51,$F51)),0,(INDEX(INDIRECT(FV51),$E51,$F51)-INDEX(INDIRECT(FV51),$E51,GR$28))*(10-INDEX(INDIRECT("times"&amp;FT$2),$F51,GR$28))/10)</f>
        <v>0</v>
      </c>
      <c r="GS51" s="48">
        <f ca="1">IF(OR(INDEX(INDIRECT("times"&amp;FT$2),$F51,GS$28)&gt;10,INDEX(INDIRECT(FV51),$E51,GS$28)&lt;=INDEX(INDIRECT(FV51),$E51,$F51)),0,(INDEX(INDIRECT(FV51),$E51,$F51)-INDEX(INDIRECT(FV51),$E51,GS$28))*(10-INDEX(INDIRECT("times"&amp;FT$2),$F51,GS$28))/10)</f>
        <v>0</v>
      </c>
      <c r="GT51" s="201">
        <v>9</v>
      </c>
      <c r="GV51" s="18" t="s">
        <v>197</v>
      </c>
      <c r="GW51" s="122">
        <f>GV26</f>
        <v>0</v>
      </c>
      <c r="GX51" s="122" t="str">
        <f>GV27</f>
        <v>lei65</v>
      </c>
      <c r="GY51" s="210" t="str">
        <f t="shared" si="47"/>
        <v>core0_lei65</v>
      </c>
      <c r="GZ51" s="122">
        <v>1</v>
      </c>
      <c r="HA51" s="33">
        <v>9</v>
      </c>
      <c r="HB51" s="46">
        <f ca="1">IF(OR(INDEX(INDIRECT("times"&amp;GW$2),$F51,HB$28)&gt;10,INDEX(INDIRECT(GY51),$E51,HB$28)&lt;=INDEX(INDIRECT(GY51),$E51,$F51)),0,(INDEX(INDIRECT(GY51),$E51,$F51)-INDEX(INDIRECT(GY51),$E51,HB$28))*(10-INDEX(INDIRECT("times"&amp;GW$2),$F51,HB$28))/10)</f>
        <v>0</v>
      </c>
      <c r="HC51" s="47">
        <f ca="1">IF(OR(INDEX(INDIRECT("times"&amp;GW$2),$F51,HC$28)&gt;10,INDEX(INDIRECT(GY51),$E51,HC$28)&lt;=INDEX(INDIRECT(GY51),$E51,$F51)),0,(INDEX(INDIRECT(GY51),$E51,$F51)-INDEX(INDIRECT(GY51),$E51,HC$28))*(10-INDEX(INDIRECT("times"&amp;GW$2),$F51,HC$28))/10)</f>
        <v>0</v>
      </c>
      <c r="HD51" s="47">
        <f ca="1">IF(OR(INDEX(INDIRECT("times"&amp;GW$2),$F51,HD$28)&gt;10,INDEX(INDIRECT(GY51),$E51,HD$28)&lt;=INDEX(INDIRECT(GY51),$E51,$F51)),0,(INDEX(INDIRECT(GY51),$E51,$F51)-INDEX(INDIRECT(GY51),$E51,HD$28))*(10-INDEX(INDIRECT("times"&amp;GW$2),$F51,HD$28))/10)</f>
        <v>0</v>
      </c>
      <c r="HE51" s="47">
        <f ca="1">IF(OR(INDEX(INDIRECT("times"&amp;GW$2),$F51,HE$28)&gt;10,INDEX(INDIRECT(GY51),$E51,HE$28)&lt;=INDEX(INDIRECT(GY51),$E51,$F51)),0,(INDEX(INDIRECT(GY51),$E51,$F51)-INDEX(INDIRECT(GY51),$E51,HE$28))*(10-INDEX(INDIRECT("times"&amp;GW$2),$F51,HE$28))/10)</f>
        <v>0</v>
      </c>
      <c r="HF51" s="47">
        <f ca="1">IF(OR(INDEX(INDIRECT("times"&amp;GW$2),$F51,HF$28)&gt;10,INDEX(INDIRECT(GY51),$E51,HF$28)&lt;=INDEX(INDIRECT(GY51),$E51,$F51)),0,(INDEX(INDIRECT(GY51),$E51,$F51)-INDEX(INDIRECT(GY51),$E51,HF$28))*(10-INDEX(INDIRECT("times"&amp;GW$2),$F51,HF$28))/10)</f>
        <v>0</v>
      </c>
      <c r="HG51" s="47">
        <f ca="1">IF(OR(INDEX(INDIRECT("times"&amp;GW$2),$F51,HG$28)&gt;10,INDEX(INDIRECT(GY51),$E51,HG$28)&lt;=INDEX(INDIRECT(GY51),$E51,$F51)),0,(INDEX(INDIRECT(GY51),$E51,$F51)-INDEX(INDIRECT(GY51),$E51,HG$28))*(10-INDEX(INDIRECT("times"&amp;GW$2),$F51,HG$28))/10)</f>
        <v>0</v>
      </c>
      <c r="HH51" s="47">
        <f ca="1">IF(OR(INDEX(INDIRECT("times"&amp;GW$2),$F51,HH$28)&gt;10,INDEX(INDIRECT(GY51),$E51,HH$28)&lt;=INDEX(INDIRECT(GY51),$E51,$F51)),0,(INDEX(INDIRECT(GY51),$E51,$F51)-INDEX(INDIRECT(GY51),$E51,HH$28))*(10-INDEX(INDIRECT("times"&amp;GW$2),$F51,HH$28))/10)</f>
        <v>0</v>
      </c>
      <c r="HI51" s="47">
        <f ca="1">IF(OR(INDEX(INDIRECT("times"&amp;GW$2),$F51,HI$28)&gt;10,INDEX(INDIRECT(GY51),$E51,HI$28)&lt;=INDEX(INDIRECT(GY51),$E51,$F51)),0,(INDEX(INDIRECT(GY51),$E51,$F51)-INDEX(INDIRECT(GY51),$E51,HI$28))*(10-INDEX(INDIRECT("times"&amp;GW$2),$F51,HI$28))/10)</f>
        <v>0</v>
      </c>
      <c r="HJ51" s="47">
        <f ca="1">IF(OR(INDEX(INDIRECT("times"&amp;GW$2),$F51,HJ$28)&gt;10,INDEX(INDIRECT(GY51),$E51,HJ$28)&lt;=INDEX(INDIRECT(GY51),$E51,$F51)),0,(INDEX(INDIRECT(GY51),$E51,$F51)-INDEX(INDIRECT(GY51),$E51,HJ$28))*(10-INDEX(INDIRECT("times"&amp;GW$2),$F51,HJ$28))/10)</f>
        <v>0</v>
      </c>
      <c r="HK51" s="47">
        <f ca="1">IF(OR(INDEX(INDIRECT("times"&amp;GW$2),$F51,HK$28)&gt;10,INDEX(INDIRECT(GY51),$E51,HK$28)&lt;=INDEX(INDIRECT(GY51),$E51,$F51)),0,(INDEX(INDIRECT(GY51),$E51,$F51)-INDEX(INDIRECT(GY51),$E51,HK$28))*(10-INDEX(INDIRECT("times"&amp;GW$2),$F51,HK$28))/10)</f>
        <v>0</v>
      </c>
      <c r="HL51" s="47">
        <f ca="1">IF(OR(INDEX(INDIRECT("times"&amp;GW$2),$F51,HL$28)&gt;10,INDEX(INDIRECT(GY51),$E51,HL$28)&lt;=INDEX(INDIRECT(GY51),$E51,$F51)),0,(INDEX(INDIRECT(GY51),$E51,$F51)-INDEX(INDIRECT(GY51),$E51,HL$28))*(10-INDEX(INDIRECT("times"&amp;GW$2),$F51,HL$28))/10)</f>
        <v>0</v>
      </c>
      <c r="HM51" s="47">
        <f ca="1">IF(OR(INDEX(INDIRECT("times"&amp;GW$2),$F51,HM$28)&gt;10,INDEX(INDIRECT(GY51),$E51,HM$28)&lt;=INDEX(INDIRECT(GY51),$E51,$F51)),0,(INDEX(INDIRECT(GY51),$E51,$F51)-INDEX(INDIRECT(GY51),$E51,HM$28))*(10-INDEX(INDIRECT("times"&amp;GW$2),$F51,HM$28))/10)</f>
        <v>0</v>
      </c>
      <c r="HN51" s="47">
        <f ca="1">IF(OR(INDEX(INDIRECT("times"&amp;GW$2),$F51,HN$28)&gt;10,INDEX(INDIRECT(GY51),$E51,HN$28)&lt;=INDEX(INDIRECT(GY51),$E51,$F51)),0,(INDEX(INDIRECT(GY51),$E51,$F51)-INDEX(INDIRECT(GY51),$E51,HN$28))*(10-INDEX(INDIRECT("times"&amp;GW$2),$F51,HN$28))/10)</f>
        <v>0</v>
      </c>
      <c r="HO51" s="47">
        <f ca="1">IF(OR(INDEX(INDIRECT("times"&amp;GW$2),$F51,HO$28)&gt;10,INDEX(INDIRECT(GY51),$E51,HO$28)&lt;=INDEX(INDIRECT(GY51),$E51,$F51)),0,(INDEX(INDIRECT(GY51),$E51,$F51)-INDEX(INDIRECT(GY51),$E51,HO$28))*(10-INDEX(INDIRECT("times"&amp;GW$2),$F51,HO$28))/10)</f>
        <v>0</v>
      </c>
      <c r="HP51" s="47">
        <f ca="1">IF(OR(INDEX(INDIRECT("times"&amp;GW$2),$F51,HP$28)&gt;10,INDEX(INDIRECT(GY51),$E51,HP$28)&lt;=INDEX(INDIRECT(GY51),$E51,$F51)),0,(INDEX(INDIRECT(GY51),$E51,$F51)-INDEX(INDIRECT(GY51),$E51,HP$28))*(10-INDEX(INDIRECT("times"&amp;GW$2),$F51,HP$28))/10)</f>
        <v>0</v>
      </c>
      <c r="HQ51" s="47">
        <f ca="1">IF(OR(INDEX(INDIRECT("times"&amp;GW$2),$F51,HQ$28)&gt;10,INDEX(INDIRECT(GY51),$E51,HQ$28)&lt;=INDEX(INDIRECT(GY51),$E51,$F51)),0,(INDEX(INDIRECT(GY51),$E51,$F51)-INDEX(INDIRECT(GY51),$E51,HQ$28))*(10-INDEX(INDIRECT("times"&amp;GW$2),$F51,HQ$28))/10)</f>
        <v>0</v>
      </c>
      <c r="HR51" s="47">
        <f ca="1">IF(OR(INDEX(INDIRECT("times"&amp;GW$2),$F51,HR$28)&gt;10,INDEX(INDIRECT(GY51),$E51,HR$28)&lt;=INDEX(INDIRECT(GY51),$E51,$F51)),0,(INDEX(INDIRECT(GY51),$E51,$F51)-INDEX(INDIRECT(GY51),$E51,HR$28))*(10-INDEX(INDIRECT("times"&amp;GW$2),$F51,HR$28))/10)</f>
        <v>0</v>
      </c>
      <c r="HS51" s="47">
        <f ca="1">IF(OR(INDEX(INDIRECT("times"&amp;GW$2),$F51,HS$28)&gt;10,INDEX(INDIRECT(GY51),$E51,HS$28)&lt;=INDEX(INDIRECT(GY51),$E51,$F51)),0,(INDEX(INDIRECT(GY51),$E51,$F51)-INDEX(INDIRECT(GY51),$E51,HS$28))*(10-INDEX(INDIRECT("times"&amp;GW$2),$F51,HS$28))/10)</f>
        <v>0</v>
      </c>
      <c r="HT51" s="47">
        <f ca="1">IF(OR(INDEX(INDIRECT("times"&amp;GW$2),$F51,HT$28)&gt;10,INDEX(INDIRECT(GY51),$E51,HT$28)&lt;=INDEX(INDIRECT(GY51),$E51,$F51)),0,(INDEX(INDIRECT(GY51),$E51,$F51)-INDEX(INDIRECT(GY51),$E51,HT$28))*(10-INDEX(INDIRECT("times"&amp;GW$2),$F51,HT$28))/10)</f>
        <v>0</v>
      </c>
      <c r="HU51" s="47">
        <f ca="1">IF(OR(INDEX(INDIRECT("times"&amp;GW$2),$F51,HU$28)&gt;10,INDEX(INDIRECT(GY51),$E51,HU$28)&lt;=INDEX(INDIRECT(GY51),$E51,$F51)),0,(INDEX(INDIRECT(GY51),$E51,$F51)-INDEX(INDIRECT(GY51),$E51,HU$28))*(10-INDEX(INDIRECT("times"&amp;GW$2),$F51,HU$28))/10)</f>
        <v>0</v>
      </c>
      <c r="HV51" s="48">
        <f ca="1">IF(OR(INDEX(INDIRECT("times"&amp;GW$2),$F51,HV$28)&gt;10,INDEX(INDIRECT(GY51),$E51,HV$28)&lt;=INDEX(INDIRECT(GY51),$E51,$F51)),0,(INDEX(INDIRECT(GY51),$E51,$F51)-INDEX(INDIRECT(GY51),$E51,HV$28))*(10-INDEX(INDIRECT("times"&amp;GW$2),$F51,HV$28))/10)</f>
        <v>0</v>
      </c>
      <c r="HW51" s="201">
        <v>9</v>
      </c>
    </row>
    <row r="52" spans="1:231" ht="15">
      <c r="A52" s="18" t="s">
        <v>198</v>
      </c>
      <c r="B52" s="122">
        <f>A26</f>
        <v>0</v>
      </c>
      <c r="C52" s="122" t="str">
        <f>A27</f>
        <v>work1834</v>
      </c>
      <c r="D52" s="210" t="str">
        <f t="shared" si="40"/>
        <v>core0_work1834</v>
      </c>
      <c r="E52" s="122">
        <v>1</v>
      </c>
      <c r="F52" s="33">
        <v>10</v>
      </c>
      <c r="G52" s="46">
        <f ca="1">IF(OR(INDEX(INDIRECT("times"&amp;B$2),$F52,G$28)&gt;10,INDEX(INDIRECT(D52),$E52,G$28)&lt;=INDEX(INDIRECT(D52),$E52,$F52)),0,(INDEX(INDIRECT(D52),$E52,$F52)-INDEX(INDIRECT(D52),$E52,G$28))*(10-INDEX(INDIRECT("times"&amp;B$2),$F52,G$28))/10)</f>
        <v>0</v>
      </c>
      <c r="H52" s="47">
        <f ca="1">IF(OR(INDEX(INDIRECT("times"&amp;B$2),$F52,H$28)&gt;10,INDEX(INDIRECT(D52),$E52,H$28)&lt;=INDEX(INDIRECT(D52),$E52,$F52)),0,(INDEX(INDIRECT(D52),$E52,$F52)-INDEX(INDIRECT(D52),$E52,H$28))*(10-INDEX(INDIRECT("times"&amp;B$2),$F52,H$28))/10)</f>
        <v>0</v>
      </c>
      <c r="I52" s="47">
        <f ca="1">IF(OR(INDEX(INDIRECT("times"&amp;B$2),$F52,I$28)&gt;10,INDEX(INDIRECT(D52),$E52,I$28)&lt;=INDEX(INDIRECT(D52),$E52,$F52)),0,(INDEX(INDIRECT(D52),$E52,$F52)-INDEX(INDIRECT(D52),$E52,I$28))*(10-INDEX(INDIRECT("times"&amp;B$2),$F52,I$28))/10)</f>
        <v>0</v>
      </c>
      <c r="J52" s="47">
        <f ca="1">IF(OR(INDEX(INDIRECT("times"&amp;B$2),$F52,J$28)&gt;10,INDEX(INDIRECT(D52),$E52,J$28)&lt;=INDEX(INDIRECT(D52),$E52,$F52)),0,(INDEX(INDIRECT(D52),$E52,$F52)-INDEX(INDIRECT(D52),$E52,J$28))*(10-INDEX(INDIRECT("times"&amp;B$2),$F52,J$28))/10)</f>
        <v>0</v>
      </c>
      <c r="K52" s="47">
        <f ca="1">IF(OR(INDEX(INDIRECT("times"&amp;B$2),$F52,K$28)&gt;10,INDEX(INDIRECT(D52),$E52,K$28)&lt;=INDEX(INDIRECT(D52),$E52,$F52)),0,(INDEX(INDIRECT(D52),$E52,$F52)-INDEX(INDIRECT(D52),$E52,K$28))*(10-INDEX(INDIRECT("times"&amp;B$2),$F52,K$28))/10)</f>
        <v>0</v>
      </c>
      <c r="L52" s="47">
        <f ca="1">IF(OR(INDEX(INDIRECT("times"&amp;B$2),$F52,L$28)&gt;10,INDEX(INDIRECT(D52),$E52,L$28)&lt;=INDEX(INDIRECT(D52),$E52,$F52)),0,(INDEX(INDIRECT(D52),$E52,$F52)-INDEX(INDIRECT(D52),$E52,L$28))*(10-INDEX(INDIRECT("times"&amp;B$2),$F52,L$28))/10)</f>
        <v>0</v>
      </c>
      <c r="M52" s="47">
        <f ca="1">IF(OR(INDEX(INDIRECT("times"&amp;B$2),$F52,M$28)&gt;10,INDEX(INDIRECT(D52),$E52,M$28)&lt;=INDEX(INDIRECT(D52),$E52,$F52)),0,(INDEX(INDIRECT(D52),$E52,$F52)-INDEX(INDIRECT(D52),$E52,M$28))*(10-INDEX(INDIRECT("times"&amp;B$2),$F52,M$28))/10)</f>
        <v>0</v>
      </c>
      <c r="N52" s="47">
        <f ca="1">IF(OR(INDEX(INDIRECT("times"&amp;B$2),$F52,N$28)&gt;10,INDEX(INDIRECT(D52),$E52,N$28)&lt;=INDEX(INDIRECT(D52),$E52,$F52)),0,(INDEX(INDIRECT(D52),$E52,$F52)-INDEX(INDIRECT(D52),$E52,N$28))*(10-INDEX(INDIRECT("times"&amp;B$2),$F52,N$28))/10)</f>
        <v>0</v>
      </c>
      <c r="O52" s="47">
        <f ca="1">IF(OR(INDEX(INDIRECT("times"&amp;B$2),$F52,O$28)&gt;10,INDEX(INDIRECT(D52),$E52,O$28)&lt;=INDEX(INDIRECT(D52),$E52,$F52)),0,(INDEX(INDIRECT(D52),$E52,$F52)-INDEX(INDIRECT(D52),$E52,O$28))*(10-INDEX(INDIRECT("times"&amp;B$2),$F52,O$28))/10)</f>
        <v>0</v>
      </c>
      <c r="P52" s="47">
        <f ca="1">IF(OR(INDEX(INDIRECT("times"&amp;B$2),$F52,P$28)&gt;10,INDEX(INDIRECT(D52),$E52,P$28)&lt;=INDEX(INDIRECT(D52),$E52,$F52)),0,(INDEX(INDIRECT(D52),$E52,$F52)-INDEX(INDIRECT(D52),$E52,P$28))*(10-INDEX(INDIRECT("times"&amp;B$2),$F52,P$28))/10)</f>
        <v>0</v>
      </c>
      <c r="Q52" s="47">
        <f ca="1">IF(OR(INDEX(INDIRECT("times"&amp;B$2),$F52,Q$28)&gt;10,INDEX(INDIRECT(D52),$E52,Q$28)&lt;=INDEX(INDIRECT(D52),$E52,$F52)),0,(INDEX(INDIRECT(D52),$E52,$F52)-INDEX(INDIRECT(D52),$E52,Q$28))*(10-INDEX(INDIRECT("times"&amp;B$2),$F52,Q$28))/10)</f>
        <v>0</v>
      </c>
      <c r="R52" s="47">
        <f ca="1">IF(OR(INDEX(INDIRECT("times"&amp;B$2),$F52,R$28)&gt;10,INDEX(INDIRECT(D52),$E52,R$28)&lt;=INDEX(INDIRECT(D52),$E52,$F52)),0,(INDEX(INDIRECT(D52),$E52,$F52)-INDEX(INDIRECT(D52),$E52,R$28))*(10-INDEX(INDIRECT("times"&amp;B$2),$F52,R$28))/10)</f>
        <v>0</v>
      </c>
      <c r="S52" s="47">
        <f ca="1">IF(OR(INDEX(INDIRECT("times"&amp;B$2),$F52,S$28)&gt;10,INDEX(INDIRECT(D52),$E52,S$28)&lt;=INDEX(INDIRECT(D52),$E52,$F52)),0,(INDEX(INDIRECT(D52),$E52,$F52)-INDEX(INDIRECT(D52),$E52,S$28))*(10-INDEX(INDIRECT("times"&amp;B$2),$F52,S$28))/10)</f>
        <v>0</v>
      </c>
      <c r="T52" s="47">
        <f ca="1">IF(OR(INDEX(INDIRECT("times"&amp;B$2),$F52,T$28)&gt;10,INDEX(INDIRECT(D52),$E52,T$28)&lt;=INDEX(INDIRECT(D52),$E52,$F52)),0,(INDEX(INDIRECT(D52),$E52,$F52)-INDEX(INDIRECT(D52),$E52,T$28))*(10-INDEX(INDIRECT("times"&amp;B$2),$F52,T$28))/10)</f>
        <v>0</v>
      </c>
      <c r="U52" s="47">
        <f ca="1">IF(OR(INDEX(INDIRECT("times"&amp;B$2),$F52,U$28)&gt;10,INDEX(INDIRECT(D52),$E52,U$28)&lt;=INDEX(INDIRECT(D52),$E52,$F52)),0,(INDEX(INDIRECT(D52),$E52,$F52)-INDEX(INDIRECT(D52),$E52,U$28))*(10-INDEX(INDIRECT("times"&amp;B$2),$F52,U$28))/10)</f>
        <v>0</v>
      </c>
      <c r="V52" s="47">
        <f ca="1">IF(OR(INDEX(INDIRECT("times"&amp;B$2),$F52,V$28)&gt;10,INDEX(INDIRECT(D52),$E52,V$28)&lt;=INDEX(INDIRECT(D52),$E52,$F52)),0,(INDEX(INDIRECT(D52),$E52,$F52)-INDEX(INDIRECT(D52),$E52,V$28))*(10-INDEX(INDIRECT("times"&amp;B$2),$F52,V$28))/10)</f>
        <v>0</v>
      </c>
      <c r="W52" s="47">
        <f ca="1">IF(OR(INDEX(INDIRECT("times"&amp;B$2),$F52,W$28)&gt;10,INDEX(INDIRECT(D52),$E52,W$28)&lt;=INDEX(INDIRECT(D52),$E52,$F52)),0,(INDEX(INDIRECT(D52),$E52,$F52)-INDEX(INDIRECT(D52),$E52,W$28))*(10-INDEX(INDIRECT("times"&amp;B$2),$F52,W$28))/10)</f>
        <v>0</v>
      </c>
      <c r="X52" s="47">
        <f ca="1">IF(OR(INDEX(INDIRECT("times"&amp;B$2),$F52,X$28)&gt;10,INDEX(INDIRECT(D52),$E52,X$28)&lt;=INDEX(INDIRECT(D52),$E52,$F52)),0,(INDEX(INDIRECT(D52),$E52,$F52)-INDEX(INDIRECT(D52),$E52,X$28))*(10-INDEX(INDIRECT("times"&amp;B$2),$F52,X$28))/10)</f>
        <v>0</v>
      </c>
      <c r="Y52" s="47">
        <f ca="1">IF(OR(INDEX(INDIRECT("times"&amp;B$2),$F52,Y$28)&gt;10,INDEX(INDIRECT(D52),$E52,Y$28)&lt;=INDEX(INDIRECT(D52),$E52,$F52)),0,(INDEX(INDIRECT(D52),$E52,$F52)-INDEX(INDIRECT(D52),$E52,Y$28))*(10-INDEX(INDIRECT("times"&amp;B$2),$F52,Y$28))/10)</f>
        <v>0</v>
      </c>
      <c r="Z52" s="47">
        <f ca="1">IF(OR(INDEX(INDIRECT("times"&amp;B$2),$F52,Z$28)&gt;10,INDEX(INDIRECT(D52),$E52,Z$28)&lt;=INDEX(INDIRECT(D52),$E52,$F52)),0,(INDEX(INDIRECT(D52),$E52,$F52)-INDEX(INDIRECT(D52),$E52,Z$28))*(10-INDEX(INDIRECT("times"&amp;B$2),$F52,Z$28))/10)</f>
        <v>0</v>
      </c>
      <c r="AA52" s="48">
        <f ca="1">IF(OR(INDEX(INDIRECT("times"&amp;B$2),$F52,AA$28)&gt;10,INDEX(INDIRECT(D52),$E52,AA$28)&lt;=INDEX(INDIRECT(D52),$E52,$F52)),0,(INDEX(INDIRECT(D52),$E52,$F52)-INDEX(INDIRECT(D52),$E52,AA$28))*(10-INDEX(INDIRECT("times"&amp;B$2),$F52,AA$28))/10)</f>
        <v>0</v>
      </c>
      <c r="AB52" s="201">
        <v>10</v>
      </c>
      <c r="AD52" s="18" t="s">
        <v>198</v>
      </c>
      <c r="AE52" s="122">
        <f>AD26</f>
        <v>0</v>
      </c>
      <c r="AF52" s="122" t="str">
        <f>AD27</f>
        <v>shop1834</v>
      </c>
      <c r="AG52" s="210" t="str">
        <f t="shared" si="41"/>
        <v>core0_shop1834</v>
      </c>
      <c r="AH52" s="122">
        <v>1</v>
      </c>
      <c r="AI52" s="33">
        <v>10</v>
      </c>
      <c r="AJ52" s="46">
        <f ca="1">IF(OR(INDEX(INDIRECT("times"&amp;AE$2),$F52,AJ$28)&gt;10,INDEX(INDIRECT(AG52),$E52,AJ$28)&lt;=INDEX(INDIRECT(AG52),$E52,$F52)),0,(INDEX(INDIRECT(AG52),$E52,$F52)-INDEX(INDIRECT(AG52),$E52,AJ$28))*(10-INDEX(INDIRECT("times"&amp;AE$2),$F52,AJ$28))/10)</f>
        <v>0</v>
      </c>
      <c r="AK52" s="47">
        <f ca="1">IF(OR(INDEX(INDIRECT("times"&amp;AE$2),$F52,AK$28)&gt;10,INDEX(INDIRECT(AG52),$E52,AK$28)&lt;=INDEX(INDIRECT(AG52),$E52,$F52)),0,(INDEX(INDIRECT(AG52),$E52,$F52)-INDEX(INDIRECT(AG52),$E52,AK$28))*(10-INDEX(INDIRECT("times"&amp;AE$2),$F52,AK$28))/10)</f>
        <v>0</v>
      </c>
      <c r="AL52" s="47">
        <f ca="1">IF(OR(INDEX(INDIRECT("times"&amp;AE$2),$F52,AL$28)&gt;10,INDEX(INDIRECT(AG52),$E52,AL$28)&lt;=INDEX(INDIRECT(AG52),$E52,$F52)),0,(INDEX(INDIRECT(AG52),$E52,$F52)-INDEX(INDIRECT(AG52),$E52,AL$28))*(10-INDEX(INDIRECT("times"&amp;AE$2),$F52,AL$28))/10)</f>
        <v>0</v>
      </c>
      <c r="AM52" s="47">
        <f ca="1">IF(OR(INDEX(INDIRECT("times"&amp;AE$2),$F52,AM$28)&gt;10,INDEX(INDIRECT(AG52),$E52,AM$28)&lt;=INDEX(INDIRECT(AG52),$E52,$F52)),0,(INDEX(INDIRECT(AG52),$E52,$F52)-INDEX(INDIRECT(AG52),$E52,AM$28))*(10-INDEX(INDIRECT("times"&amp;AE$2),$F52,AM$28))/10)</f>
        <v>0</v>
      </c>
      <c r="AN52" s="47">
        <f ca="1">IF(OR(INDEX(INDIRECT("times"&amp;AE$2),$F52,AN$28)&gt;10,INDEX(INDIRECT(AG52),$E52,AN$28)&lt;=INDEX(INDIRECT(AG52),$E52,$F52)),0,(INDEX(INDIRECT(AG52),$E52,$F52)-INDEX(INDIRECT(AG52),$E52,AN$28))*(10-INDEX(INDIRECT("times"&amp;AE$2),$F52,AN$28))/10)</f>
        <v>0</v>
      </c>
      <c r="AO52" s="47">
        <f ca="1">IF(OR(INDEX(INDIRECT("times"&amp;AE$2),$F52,AO$28)&gt;10,INDEX(INDIRECT(AG52),$E52,AO$28)&lt;=INDEX(INDIRECT(AG52),$E52,$F52)),0,(INDEX(INDIRECT(AG52),$E52,$F52)-INDEX(INDIRECT(AG52),$E52,AO$28))*(10-INDEX(INDIRECT("times"&amp;AE$2),$F52,AO$28))/10)</f>
        <v>0</v>
      </c>
      <c r="AP52" s="47">
        <f ca="1">IF(OR(INDEX(INDIRECT("times"&amp;AE$2),$F52,AP$28)&gt;10,INDEX(INDIRECT(AG52),$E52,AP$28)&lt;=INDEX(INDIRECT(AG52),$E52,$F52)),0,(INDEX(INDIRECT(AG52),$E52,$F52)-INDEX(INDIRECT(AG52),$E52,AP$28))*(10-INDEX(INDIRECT("times"&amp;AE$2),$F52,AP$28))/10)</f>
        <v>0</v>
      </c>
      <c r="AQ52" s="47">
        <f ca="1">IF(OR(INDEX(INDIRECT("times"&amp;AE$2),$F52,AQ$28)&gt;10,INDEX(INDIRECT(AG52),$E52,AQ$28)&lt;=INDEX(INDIRECT(AG52),$E52,$F52)),0,(INDEX(INDIRECT(AG52),$E52,$F52)-INDEX(INDIRECT(AG52),$E52,AQ$28))*(10-INDEX(INDIRECT("times"&amp;AE$2),$F52,AQ$28))/10)</f>
        <v>0</v>
      </c>
      <c r="AR52" s="47">
        <f ca="1">IF(OR(INDEX(INDIRECT("times"&amp;AE$2),$F52,AR$28)&gt;10,INDEX(INDIRECT(AG52),$E52,AR$28)&lt;=INDEX(INDIRECT(AG52),$E52,$F52)),0,(INDEX(INDIRECT(AG52),$E52,$F52)-INDEX(INDIRECT(AG52),$E52,AR$28))*(10-INDEX(INDIRECT("times"&amp;AE$2),$F52,AR$28))/10)</f>
        <v>0</v>
      </c>
      <c r="AS52" s="47">
        <f ca="1">IF(OR(INDEX(INDIRECT("times"&amp;AE$2),$F52,AS$28)&gt;10,INDEX(INDIRECT(AG52),$E52,AS$28)&lt;=INDEX(INDIRECT(AG52),$E52,$F52)),0,(INDEX(INDIRECT(AG52),$E52,$F52)-INDEX(INDIRECT(AG52),$E52,AS$28))*(10-INDEX(INDIRECT("times"&amp;AE$2),$F52,AS$28))/10)</f>
        <v>0</v>
      </c>
      <c r="AT52" s="47">
        <f ca="1">IF(OR(INDEX(INDIRECT("times"&amp;AE$2),$F52,AT$28)&gt;10,INDEX(INDIRECT(AG52),$E52,AT$28)&lt;=INDEX(INDIRECT(AG52),$E52,$F52)),0,(INDEX(INDIRECT(AG52),$E52,$F52)-INDEX(INDIRECT(AG52),$E52,AT$28))*(10-INDEX(INDIRECT("times"&amp;AE$2),$F52,AT$28))/10)</f>
        <v>0</v>
      </c>
      <c r="AU52" s="47">
        <f ca="1">IF(OR(INDEX(INDIRECT("times"&amp;AE$2),$F52,AU$28)&gt;10,INDEX(INDIRECT(AG52),$E52,AU$28)&lt;=INDEX(INDIRECT(AG52),$E52,$F52)),0,(INDEX(INDIRECT(AG52),$E52,$F52)-INDEX(INDIRECT(AG52),$E52,AU$28))*(10-INDEX(INDIRECT("times"&amp;AE$2),$F52,AU$28))/10)</f>
        <v>0</v>
      </c>
      <c r="AV52" s="47">
        <f ca="1">IF(OR(INDEX(INDIRECT("times"&amp;AE$2),$F52,AV$28)&gt;10,INDEX(INDIRECT(AG52),$E52,AV$28)&lt;=INDEX(INDIRECT(AG52),$E52,$F52)),0,(INDEX(INDIRECT(AG52),$E52,$F52)-INDEX(INDIRECT(AG52),$E52,AV$28))*(10-INDEX(INDIRECT("times"&amp;AE$2),$F52,AV$28))/10)</f>
        <v>0</v>
      </c>
      <c r="AW52" s="47">
        <f ca="1">IF(OR(INDEX(INDIRECT("times"&amp;AE$2),$F52,AW$28)&gt;10,INDEX(INDIRECT(AG52),$E52,AW$28)&lt;=INDEX(INDIRECT(AG52),$E52,$F52)),0,(INDEX(INDIRECT(AG52),$E52,$F52)-INDEX(INDIRECT(AG52),$E52,AW$28))*(10-INDEX(INDIRECT("times"&amp;AE$2),$F52,AW$28))/10)</f>
        <v>0</v>
      </c>
      <c r="AX52" s="47">
        <f ca="1">IF(OR(INDEX(INDIRECT("times"&amp;AE$2),$F52,AX$28)&gt;10,INDEX(INDIRECT(AG52),$E52,AX$28)&lt;=INDEX(INDIRECT(AG52),$E52,$F52)),0,(INDEX(INDIRECT(AG52),$E52,$F52)-INDEX(INDIRECT(AG52),$E52,AX$28))*(10-INDEX(INDIRECT("times"&amp;AE$2),$F52,AX$28))/10)</f>
        <v>0</v>
      </c>
      <c r="AY52" s="47">
        <f ca="1">IF(OR(INDEX(INDIRECT("times"&amp;AE$2),$F52,AY$28)&gt;10,INDEX(INDIRECT(AG52),$E52,AY$28)&lt;=INDEX(INDIRECT(AG52),$E52,$F52)),0,(INDEX(INDIRECT(AG52),$E52,$F52)-INDEX(INDIRECT(AG52),$E52,AY$28))*(10-INDEX(INDIRECT("times"&amp;AE$2),$F52,AY$28))/10)</f>
        <v>0</v>
      </c>
      <c r="AZ52" s="47">
        <f ca="1">IF(OR(INDEX(INDIRECT("times"&amp;AE$2),$F52,AZ$28)&gt;10,INDEX(INDIRECT(AG52),$E52,AZ$28)&lt;=INDEX(INDIRECT(AG52),$E52,$F52)),0,(INDEX(INDIRECT(AG52),$E52,$F52)-INDEX(INDIRECT(AG52),$E52,AZ$28))*(10-INDEX(INDIRECT("times"&amp;AE$2),$F52,AZ$28))/10)</f>
        <v>0</v>
      </c>
      <c r="BA52" s="47">
        <f ca="1">IF(OR(INDEX(INDIRECT("times"&amp;AE$2),$F52,BA$28)&gt;10,INDEX(INDIRECT(AG52),$E52,BA$28)&lt;=INDEX(INDIRECT(AG52),$E52,$F52)),0,(INDEX(INDIRECT(AG52),$E52,$F52)-INDEX(INDIRECT(AG52),$E52,BA$28))*(10-INDEX(INDIRECT("times"&amp;AE$2),$F52,BA$28))/10)</f>
        <v>0</v>
      </c>
      <c r="BB52" s="47">
        <f ca="1">IF(OR(INDEX(INDIRECT("times"&amp;AE$2),$F52,BB$28)&gt;10,INDEX(INDIRECT(AG52),$E52,BB$28)&lt;=INDEX(INDIRECT(AG52),$E52,$F52)),0,(INDEX(INDIRECT(AG52),$E52,$F52)-INDEX(INDIRECT(AG52),$E52,BB$28))*(10-INDEX(INDIRECT("times"&amp;AE$2),$F52,BB$28))/10)</f>
        <v>0</v>
      </c>
      <c r="BC52" s="47">
        <f ca="1">IF(OR(INDEX(INDIRECT("times"&amp;AE$2),$F52,BC$28)&gt;10,INDEX(INDIRECT(AG52),$E52,BC$28)&lt;=INDEX(INDIRECT(AG52),$E52,$F52)),0,(INDEX(INDIRECT(AG52),$E52,$F52)-INDEX(INDIRECT(AG52),$E52,BC$28))*(10-INDEX(INDIRECT("times"&amp;AE$2),$F52,BC$28))/10)</f>
        <v>0</v>
      </c>
      <c r="BD52" s="48">
        <f ca="1">IF(OR(INDEX(INDIRECT("times"&amp;AE$2),$F52,BD$28)&gt;10,INDEX(INDIRECT(AG52),$E52,BD$28)&lt;=INDEX(INDIRECT(AG52),$E52,$F52)),0,(INDEX(INDIRECT(AG52),$E52,$F52)-INDEX(INDIRECT(AG52),$E52,BD$28))*(10-INDEX(INDIRECT("times"&amp;AE$2),$F52,BD$28))/10)</f>
        <v>0</v>
      </c>
      <c r="BE52" s="201">
        <v>10</v>
      </c>
      <c r="BG52" s="18" t="s">
        <v>198</v>
      </c>
      <c r="BH52" s="122">
        <f>BG26</f>
        <v>0</v>
      </c>
      <c r="BI52" s="122" t="str">
        <f>BG27</f>
        <v>lei1834</v>
      </c>
      <c r="BJ52" s="210" t="str">
        <f t="shared" si="42"/>
        <v>core0_lei1834</v>
      </c>
      <c r="BK52" s="122">
        <v>1</v>
      </c>
      <c r="BL52" s="33">
        <v>10</v>
      </c>
      <c r="BM52" s="46">
        <f ca="1">IF(OR(INDEX(INDIRECT("times"&amp;BH$2),$F52,BM$28)&gt;10,INDEX(INDIRECT(BJ52),$E52,BM$28)&lt;=INDEX(INDIRECT(BJ52),$E52,$F52)),0,(INDEX(INDIRECT(BJ52),$E52,$F52)-INDEX(INDIRECT(BJ52),$E52,BM$28))*(10-INDEX(INDIRECT("times"&amp;BH$2),$F52,BM$28))/10)</f>
        <v>0</v>
      </c>
      <c r="BN52" s="47">
        <f ca="1">IF(OR(INDEX(INDIRECT("times"&amp;BH$2),$F52,BN$28)&gt;10,INDEX(INDIRECT(BJ52),$E52,BN$28)&lt;=INDEX(INDIRECT(BJ52),$E52,$F52)),0,(INDEX(INDIRECT(BJ52),$E52,$F52)-INDEX(INDIRECT(BJ52),$E52,BN$28))*(10-INDEX(INDIRECT("times"&amp;BH$2),$F52,BN$28))/10)</f>
        <v>0</v>
      </c>
      <c r="BO52" s="47">
        <f ca="1">IF(OR(INDEX(INDIRECT("times"&amp;BH$2),$F52,BO$28)&gt;10,INDEX(INDIRECT(BJ52),$E52,BO$28)&lt;=INDEX(INDIRECT(BJ52),$E52,$F52)),0,(INDEX(INDIRECT(BJ52),$E52,$F52)-INDEX(INDIRECT(BJ52),$E52,BO$28))*(10-INDEX(INDIRECT("times"&amp;BH$2),$F52,BO$28))/10)</f>
        <v>0</v>
      </c>
      <c r="BP52" s="47">
        <f ca="1">IF(OR(INDEX(INDIRECT("times"&amp;BH$2),$F52,BP$28)&gt;10,INDEX(INDIRECT(BJ52),$E52,BP$28)&lt;=INDEX(INDIRECT(BJ52),$E52,$F52)),0,(INDEX(INDIRECT(BJ52),$E52,$F52)-INDEX(INDIRECT(BJ52),$E52,BP$28))*(10-INDEX(INDIRECT("times"&amp;BH$2),$F52,BP$28))/10)</f>
        <v>0</v>
      </c>
      <c r="BQ52" s="47">
        <f ca="1">IF(OR(INDEX(INDIRECT("times"&amp;BH$2),$F52,BQ$28)&gt;10,INDEX(INDIRECT(BJ52),$E52,BQ$28)&lt;=INDEX(INDIRECT(BJ52),$E52,$F52)),0,(INDEX(INDIRECT(BJ52),$E52,$F52)-INDEX(INDIRECT(BJ52),$E52,BQ$28))*(10-INDEX(INDIRECT("times"&amp;BH$2),$F52,BQ$28))/10)</f>
        <v>0</v>
      </c>
      <c r="BR52" s="47">
        <f ca="1">IF(OR(INDEX(INDIRECT("times"&amp;BH$2),$F52,BR$28)&gt;10,INDEX(INDIRECT(BJ52),$E52,BR$28)&lt;=INDEX(INDIRECT(BJ52),$E52,$F52)),0,(INDEX(INDIRECT(BJ52),$E52,$F52)-INDEX(INDIRECT(BJ52),$E52,BR$28))*(10-INDEX(INDIRECT("times"&amp;BH$2),$F52,BR$28))/10)</f>
        <v>0</v>
      </c>
      <c r="BS52" s="47">
        <f ca="1">IF(OR(INDEX(INDIRECT("times"&amp;BH$2),$F52,BS$28)&gt;10,INDEX(INDIRECT(BJ52),$E52,BS$28)&lt;=INDEX(INDIRECT(BJ52),$E52,$F52)),0,(INDEX(INDIRECT(BJ52),$E52,$F52)-INDEX(INDIRECT(BJ52),$E52,BS$28))*(10-INDEX(INDIRECT("times"&amp;BH$2),$F52,BS$28))/10)</f>
        <v>0</v>
      </c>
      <c r="BT52" s="47">
        <f ca="1">IF(OR(INDEX(INDIRECT("times"&amp;BH$2),$F52,BT$28)&gt;10,INDEX(INDIRECT(BJ52),$E52,BT$28)&lt;=INDEX(INDIRECT(BJ52),$E52,$F52)),0,(INDEX(INDIRECT(BJ52),$E52,$F52)-INDEX(INDIRECT(BJ52),$E52,BT$28))*(10-INDEX(INDIRECT("times"&amp;BH$2),$F52,BT$28))/10)</f>
        <v>0</v>
      </c>
      <c r="BU52" s="47">
        <f ca="1">IF(OR(INDEX(INDIRECT("times"&amp;BH$2),$F52,BU$28)&gt;10,INDEX(INDIRECT(BJ52),$E52,BU$28)&lt;=INDEX(INDIRECT(BJ52),$E52,$F52)),0,(INDEX(INDIRECT(BJ52),$E52,$F52)-INDEX(INDIRECT(BJ52),$E52,BU$28))*(10-INDEX(INDIRECT("times"&amp;BH$2),$F52,BU$28))/10)</f>
        <v>0</v>
      </c>
      <c r="BV52" s="47">
        <f ca="1">IF(OR(INDEX(INDIRECT("times"&amp;BH$2),$F52,BV$28)&gt;10,INDEX(INDIRECT(BJ52),$E52,BV$28)&lt;=INDEX(INDIRECT(BJ52),$E52,$F52)),0,(INDEX(INDIRECT(BJ52),$E52,$F52)-INDEX(INDIRECT(BJ52),$E52,BV$28))*(10-INDEX(INDIRECT("times"&amp;BH$2),$F52,BV$28))/10)</f>
        <v>0</v>
      </c>
      <c r="BW52" s="47">
        <f ca="1">IF(OR(INDEX(INDIRECT("times"&amp;BH$2),$F52,BW$28)&gt;10,INDEX(INDIRECT(BJ52),$E52,BW$28)&lt;=INDEX(INDIRECT(BJ52),$E52,$F52)),0,(INDEX(INDIRECT(BJ52),$E52,$F52)-INDEX(INDIRECT(BJ52),$E52,BW$28))*(10-INDEX(INDIRECT("times"&amp;BH$2),$F52,BW$28))/10)</f>
        <v>0</v>
      </c>
      <c r="BX52" s="47">
        <f ca="1">IF(OR(INDEX(INDIRECT("times"&amp;BH$2),$F52,BX$28)&gt;10,INDEX(INDIRECT(BJ52),$E52,BX$28)&lt;=INDEX(INDIRECT(BJ52),$E52,$F52)),0,(INDEX(INDIRECT(BJ52),$E52,$F52)-INDEX(INDIRECT(BJ52),$E52,BX$28))*(10-INDEX(INDIRECT("times"&amp;BH$2),$F52,BX$28))/10)</f>
        <v>0</v>
      </c>
      <c r="BY52" s="47">
        <f ca="1">IF(OR(INDEX(INDIRECT("times"&amp;BH$2),$F52,BY$28)&gt;10,INDEX(INDIRECT(BJ52),$E52,BY$28)&lt;=INDEX(INDIRECT(BJ52),$E52,$F52)),0,(INDEX(INDIRECT(BJ52),$E52,$F52)-INDEX(INDIRECT(BJ52),$E52,BY$28))*(10-INDEX(INDIRECT("times"&amp;BH$2),$F52,BY$28))/10)</f>
        <v>0</v>
      </c>
      <c r="BZ52" s="47">
        <f ca="1">IF(OR(INDEX(INDIRECT("times"&amp;BH$2),$F52,BZ$28)&gt;10,INDEX(INDIRECT(BJ52),$E52,BZ$28)&lt;=INDEX(INDIRECT(BJ52),$E52,$F52)),0,(INDEX(INDIRECT(BJ52),$E52,$F52)-INDEX(INDIRECT(BJ52),$E52,BZ$28))*(10-INDEX(INDIRECT("times"&amp;BH$2),$F52,BZ$28))/10)</f>
        <v>0</v>
      </c>
      <c r="CA52" s="47">
        <f ca="1">IF(OR(INDEX(INDIRECT("times"&amp;BH$2),$F52,CA$28)&gt;10,INDEX(INDIRECT(BJ52),$E52,CA$28)&lt;=INDEX(INDIRECT(BJ52),$E52,$F52)),0,(INDEX(INDIRECT(BJ52),$E52,$F52)-INDEX(INDIRECT(BJ52),$E52,CA$28))*(10-INDEX(INDIRECT("times"&amp;BH$2),$F52,CA$28))/10)</f>
        <v>0</v>
      </c>
      <c r="CB52" s="47">
        <f ca="1">IF(OR(INDEX(INDIRECT("times"&amp;BH$2),$F52,CB$28)&gt;10,INDEX(INDIRECT(BJ52),$E52,CB$28)&lt;=INDEX(INDIRECT(BJ52),$E52,$F52)),0,(INDEX(INDIRECT(BJ52),$E52,$F52)-INDEX(INDIRECT(BJ52),$E52,CB$28))*(10-INDEX(INDIRECT("times"&amp;BH$2),$F52,CB$28))/10)</f>
        <v>0</v>
      </c>
      <c r="CC52" s="47">
        <f ca="1">IF(OR(INDEX(INDIRECT("times"&amp;BH$2),$F52,CC$28)&gt;10,INDEX(INDIRECT(BJ52),$E52,CC$28)&lt;=INDEX(INDIRECT(BJ52),$E52,$F52)),0,(INDEX(INDIRECT(BJ52),$E52,$F52)-INDEX(INDIRECT(BJ52),$E52,CC$28))*(10-INDEX(INDIRECT("times"&amp;BH$2),$F52,CC$28))/10)</f>
        <v>0</v>
      </c>
      <c r="CD52" s="47">
        <f ca="1">IF(OR(INDEX(INDIRECT("times"&amp;BH$2),$F52,CD$28)&gt;10,INDEX(INDIRECT(BJ52),$E52,CD$28)&lt;=INDEX(INDIRECT(BJ52),$E52,$F52)),0,(INDEX(INDIRECT(BJ52),$E52,$F52)-INDEX(INDIRECT(BJ52),$E52,CD$28))*(10-INDEX(INDIRECT("times"&amp;BH$2),$F52,CD$28))/10)</f>
        <v>0</v>
      </c>
      <c r="CE52" s="47">
        <f ca="1">IF(OR(INDEX(INDIRECT("times"&amp;BH$2),$F52,CE$28)&gt;10,INDEX(INDIRECT(BJ52),$E52,CE$28)&lt;=INDEX(INDIRECT(BJ52),$E52,$F52)),0,(INDEX(INDIRECT(BJ52),$E52,$F52)-INDEX(INDIRECT(BJ52),$E52,CE$28))*(10-INDEX(INDIRECT("times"&amp;BH$2),$F52,CE$28))/10)</f>
        <v>0</v>
      </c>
      <c r="CF52" s="47">
        <f ca="1">IF(OR(INDEX(INDIRECT("times"&amp;BH$2),$F52,CF$28)&gt;10,INDEX(INDIRECT(BJ52),$E52,CF$28)&lt;=INDEX(INDIRECT(BJ52),$E52,$F52)),0,(INDEX(INDIRECT(BJ52),$E52,$F52)-INDEX(INDIRECT(BJ52),$E52,CF$28))*(10-INDEX(INDIRECT("times"&amp;BH$2),$F52,CF$28))/10)</f>
        <v>0</v>
      </c>
      <c r="CG52" s="48">
        <f ca="1">IF(OR(INDEX(INDIRECT("times"&amp;BH$2),$F52,CG$28)&gt;10,INDEX(INDIRECT(BJ52),$E52,CG$28)&lt;=INDEX(INDIRECT(BJ52),$E52,$F52)),0,(INDEX(INDIRECT(BJ52),$E52,$F52)-INDEX(INDIRECT(BJ52),$E52,CG$28))*(10-INDEX(INDIRECT("times"&amp;BH$2),$F52,CG$28))/10)</f>
        <v>0</v>
      </c>
      <c r="CH52" s="201">
        <v>10</v>
      </c>
      <c r="CJ52" s="18" t="s">
        <v>198</v>
      </c>
      <c r="CK52" s="122">
        <f>CJ26</f>
        <v>0</v>
      </c>
      <c r="CL52" s="122" t="str">
        <f>CJ27</f>
        <v>work3564</v>
      </c>
      <c r="CM52" s="210" t="str">
        <f t="shared" si="43"/>
        <v>core0_work3564</v>
      </c>
      <c r="CN52" s="122">
        <v>1</v>
      </c>
      <c r="CO52" s="33">
        <v>10</v>
      </c>
      <c r="CP52" s="46">
        <f ca="1">IF(OR(INDEX(INDIRECT("times"&amp;CK$2),$F52,CP$28)&gt;10,INDEX(INDIRECT(CM52),$E52,CP$28)&lt;=INDEX(INDIRECT(CM52),$E52,$F52)),0,(INDEX(INDIRECT(CM52),$E52,$F52)-INDEX(INDIRECT(CM52),$E52,CP$28))*(10-INDEX(INDIRECT("times"&amp;CK$2),$F52,CP$28))/10)</f>
        <v>0</v>
      </c>
      <c r="CQ52" s="47">
        <f ca="1">IF(OR(INDEX(INDIRECT("times"&amp;CK$2),$F52,CQ$28)&gt;10,INDEX(INDIRECT(CM52),$E52,CQ$28)&lt;=INDEX(INDIRECT(CM52),$E52,$F52)),0,(INDEX(INDIRECT(CM52),$E52,$F52)-INDEX(INDIRECT(CM52),$E52,CQ$28))*(10-INDEX(INDIRECT("times"&amp;CK$2),$F52,CQ$28))/10)</f>
        <v>0</v>
      </c>
      <c r="CR52" s="47">
        <f ca="1">IF(OR(INDEX(INDIRECT("times"&amp;CK$2),$F52,CR$28)&gt;10,INDEX(INDIRECT(CM52),$E52,CR$28)&lt;=INDEX(INDIRECT(CM52),$E52,$F52)),0,(INDEX(INDIRECT(CM52),$E52,$F52)-INDEX(INDIRECT(CM52),$E52,CR$28))*(10-INDEX(INDIRECT("times"&amp;CK$2),$F52,CR$28))/10)</f>
        <v>0</v>
      </c>
      <c r="CS52" s="47">
        <f ca="1">IF(OR(INDEX(INDIRECT("times"&amp;CK$2),$F52,CS$28)&gt;10,INDEX(INDIRECT(CM52),$E52,CS$28)&lt;=INDEX(INDIRECT(CM52),$E52,$F52)),0,(INDEX(INDIRECT(CM52),$E52,$F52)-INDEX(INDIRECT(CM52),$E52,CS$28))*(10-INDEX(INDIRECT("times"&amp;CK$2),$F52,CS$28))/10)</f>
        <v>0</v>
      </c>
      <c r="CT52" s="47">
        <f ca="1">IF(OR(INDEX(INDIRECT("times"&amp;CK$2),$F52,CT$28)&gt;10,INDEX(INDIRECT(CM52),$E52,CT$28)&lt;=INDEX(INDIRECT(CM52),$E52,$F52)),0,(INDEX(INDIRECT(CM52),$E52,$F52)-INDEX(INDIRECT(CM52),$E52,CT$28))*(10-INDEX(INDIRECT("times"&amp;CK$2),$F52,CT$28))/10)</f>
        <v>0</v>
      </c>
      <c r="CU52" s="47">
        <f ca="1">IF(OR(INDEX(INDIRECT("times"&amp;CK$2),$F52,CU$28)&gt;10,INDEX(INDIRECT(CM52),$E52,CU$28)&lt;=INDEX(INDIRECT(CM52),$E52,$F52)),0,(INDEX(INDIRECT(CM52),$E52,$F52)-INDEX(INDIRECT(CM52),$E52,CU$28))*(10-INDEX(INDIRECT("times"&amp;CK$2),$F52,CU$28))/10)</f>
        <v>0</v>
      </c>
      <c r="CV52" s="47">
        <f ca="1">IF(OR(INDEX(INDIRECT("times"&amp;CK$2),$F52,CV$28)&gt;10,INDEX(INDIRECT(CM52),$E52,CV$28)&lt;=INDEX(INDIRECT(CM52),$E52,$F52)),0,(INDEX(INDIRECT(CM52),$E52,$F52)-INDEX(INDIRECT(CM52),$E52,CV$28))*(10-INDEX(INDIRECT("times"&amp;CK$2),$F52,CV$28))/10)</f>
        <v>0</v>
      </c>
      <c r="CW52" s="47">
        <f ca="1">IF(OR(INDEX(INDIRECT("times"&amp;CK$2),$F52,CW$28)&gt;10,INDEX(INDIRECT(CM52),$E52,CW$28)&lt;=INDEX(INDIRECT(CM52),$E52,$F52)),0,(INDEX(INDIRECT(CM52),$E52,$F52)-INDEX(INDIRECT(CM52),$E52,CW$28))*(10-INDEX(INDIRECT("times"&amp;CK$2),$F52,CW$28))/10)</f>
        <v>0</v>
      </c>
      <c r="CX52" s="47">
        <f ca="1">IF(OR(INDEX(INDIRECT("times"&amp;CK$2),$F52,CX$28)&gt;10,INDEX(INDIRECT(CM52),$E52,CX$28)&lt;=INDEX(INDIRECT(CM52),$E52,$F52)),0,(INDEX(INDIRECT(CM52),$E52,$F52)-INDEX(INDIRECT(CM52),$E52,CX$28))*(10-INDEX(INDIRECT("times"&amp;CK$2),$F52,CX$28))/10)</f>
        <v>0</v>
      </c>
      <c r="CY52" s="47">
        <f ca="1">IF(OR(INDEX(INDIRECT("times"&amp;CK$2),$F52,CY$28)&gt;10,INDEX(INDIRECT(CM52),$E52,CY$28)&lt;=INDEX(INDIRECT(CM52),$E52,$F52)),0,(INDEX(INDIRECT(CM52),$E52,$F52)-INDEX(INDIRECT(CM52),$E52,CY$28))*(10-INDEX(INDIRECT("times"&amp;CK$2),$F52,CY$28))/10)</f>
        <v>0</v>
      </c>
      <c r="CZ52" s="47">
        <f ca="1">IF(OR(INDEX(INDIRECT("times"&amp;CK$2),$F52,CZ$28)&gt;10,INDEX(INDIRECT(CM52),$E52,CZ$28)&lt;=INDEX(INDIRECT(CM52),$E52,$F52)),0,(INDEX(INDIRECT(CM52),$E52,$F52)-INDEX(INDIRECT(CM52),$E52,CZ$28))*(10-INDEX(INDIRECT("times"&amp;CK$2),$F52,CZ$28))/10)</f>
        <v>0</v>
      </c>
      <c r="DA52" s="47">
        <f ca="1">IF(OR(INDEX(INDIRECT("times"&amp;CK$2),$F52,DA$28)&gt;10,INDEX(INDIRECT(CM52),$E52,DA$28)&lt;=INDEX(INDIRECT(CM52),$E52,$F52)),0,(INDEX(INDIRECT(CM52),$E52,$F52)-INDEX(INDIRECT(CM52),$E52,DA$28))*(10-INDEX(INDIRECT("times"&amp;CK$2),$F52,DA$28))/10)</f>
        <v>0</v>
      </c>
      <c r="DB52" s="47">
        <f ca="1">IF(OR(INDEX(INDIRECT("times"&amp;CK$2),$F52,DB$28)&gt;10,INDEX(INDIRECT(CM52),$E52,DB$28)&lt;=INDEX(INDIRECT(CM52),$E52,$F52)),0,(INDEX(INDIRECT(CM52),$E52,$F52)-INDEX(INDIRECT(CM52),$E52,DB$28))*(10-INDEX(INDIRECT("times"&amp;CK$2),$F52,DB$28))/10)</f>
        <v>0</v>
      </c>
      <c r="DC52" s="47">
        <f ca="1">IF(OR(INDEX(INDIRECT("times"&amp;CK$2),$F52,DC$28)&gt;10,INDEX(INDIRECT(CM52),$E52,DC$28)&lt;=INDEX(INDIRECT(CM52),$E52,$F52)),0,(INDEX(INDIRECT(CM52),$E52,$F52)-INDEX(INDIRECT(CM52),$E52,DC$28))*(10-INDEX(INDIRECT("times"&amp;CK$2),$F52,DC$28))/10)</f>
        <v>0</v>
      </c>
      <c r="DD52" s="47">
        <f ca="1">IF(OR(INDEX(INDIRECT("times"&amp;CK$2),$F52,DD$28)&gt;10,INDEX(INDIRECT(CM52),$E52,DD$28)&lt;=INDEX(INDIRECT(CM52),$E52,$F52)),0,(INDEX(INDIRECT(CM52),$E52,$F52)-INDEX(INDIRECT(CM52),$E52,DD$28))*(10-INDEX(INDIRECT("times"&amp;CK$2),$F52,DD$28))/10)</f>
        <v>0</v>
      </c>
      <c r="DE52" s="47">
        <f ca="1">IF(OR(INDEX(INDIRECT("times"&amp;CK$2),$F52,DE$28)&gt;10,INDEX(INDIRECT(CM52),$E52,DE$28)&lt;=INDEX(INDIRECT(CM52),$E52,$F52)),0,(INDEX(INDIRECT(CM52),$E52,$F52)-INDEX(INDIRECT(CM52),$E52,DE$28))*(10-INDEX(INDIRECT("times"&amp;CK$2),$F52,DE$28))/10)</f>
        <v>0</v>
      </c>
      <c r="DF52" s="47">
        <f ca="1">IF(OR(INDEX(INDIRECT("times"&amp;CK$2),$F52,DF$28)&gt;10,INDEX(INDIRECT(CM52),$E52,DF$28)&lt;=INDEX(INDIRECT(CM52),$E52,$F52)),0,(INDEX(INDIRECT(CM52),$E52,$F52)-INDEX(INDIRECT(CM52),$E52,DF$28))*(10-INDEX(INDIRECT("times"&amp;CK$2),$F52,DF$28))/10)</f>
        <v>0</v>
      </c>
      <c r="DG52" s="47">
        <f ca="1">IF(OR(INDEX(INDIRECT("times"&amp;CK$2),$F52,DG$28)&gt;10,INDEX(INDIRECT(CM52),$E52,DG$28)&lt;=INDEX(INDIRECT(CM52),$E52,$F52)),0,(INDEX(INDIRECT(CM52),$E52,$F52)-INDEX(INDIRECT(CM52),$E52,DG$28))*(10-INDEX(INDIRECT("times"&amp;CK$2),$F52,DG$28))/10)</f>
        <v>0</v>
      </c>
      <c r="DH52" s="47">
        <f ca="1">IF(OR(INDEX(INDIRECT("times"&amp;CK$2),$F52,DH$28)&gt;10,INDEX(INDIRECT(CM52),$E52,DH$28)&lt;=INDEX(INDIRECT(CM52),$E52,$F52)),0,(INDEX(INDIRECT(CM52),$E52,$F52)-INDEX(INDIRECT(CM52),$E52,DH$28))*(10-INDEX(INDIRECT("times"&amp;CK$2),$F52,DH$28))/10)</f>
        <v>0</v>
      </c>
      <c r="DI52" s="47">
        <f ca="1">IF(OR(INDEX(INDIRECT("times"&amp;CK$2),$F52,DI$28)&gt;10,INDEX(INDIRECT(CM52),$E52,DI$28)&lt;=INDEX(INDIRECT(CM52),$E52,$F52)),0,(INDEX(INDIRECT(CM52),$E52,$F52)-INDEX(INDIRECT(CM52),$E52,DI$28))*(10-INDEX(INDIRECT("times"&amp;CK$2),$F52,DI$28))/10)</f>
        <v>0</v>
      </c>
      <c r="DJ52" s="48">
        <f ca="1">IF(OR(INDEX(INDIRECT("times"&amp;CK$2),$F52,DJ$28)&gt;10,INDEX(INDIRECT(CM52),$E52,DJ$28)&lt;=INDEX(INDIRECT(CM52),$E52,$F52)),0,(INDEX(INDIRECT(CM52),$E52,$F52)-INDEX(INDIRECT(CM52),$E52,DJ$28))*(10-INDEX(INDIRECT("times"&amp;CK$2),$F52,DJ$28))/10)</f>
        <v>0</v>
      </c>
      <c r="DK52" s="201">
        <v>10</v>
      </c>
      <c r="DM52" s="18" t="s">
        <v>198</v>
      </c>
      <c r="DN52" s="122">
        <f>DM26</f>
        <v>0</v>
      </c>
      <c r="DO52" s="122" t="str">
        <f>DM27</f>
        <v>shop3564</v>
      </c>
      <c r="DP52" s="210" t="str">
        <f t="shared" si="44"/>
        <v>core0_shop3564</v>
      </c>
      <c r="DQ52" s="122">
        <v>1</v>
      </c>
      <c r="DR52" s="33">
        <v>10</v>
      </c>
      <c r="DS52" s="46">
        <f ca="1">IF(OR(INDEX(INDIRECT("times"&amp;DN$2),$F52,DS$28)&gt;10,INDEX(INDIRECT(DP52),$E52,DS$28)&lt;=INDEX(INDIRECT(DP52),$E52,$F52)),0,(INDEX(INDIRECT(DP52),$E52,$F52)-INDEX(INDIRECT(DP52),$E52,DS$28))*(10-INDEX(INDIRECT("times"&amp;DN$2),$F52,DS$28))/10)</f>
        <v>0</v>
      </c>
      <c r="DT52" s="47">
        <f ca="1">IF(OR(INDEX(INDIRECT("times"&amp;DN$2),$F52,DT$28)&gt;10,INDEX(INDIRECT(DP52),$E52,DT$28)&lt;=INDEX(INDIRECT(DP52),$E52,$F52)),0,(INDEX(INDIRECT(DP52),$E52,$F52)-INDEX(INDIRECT(DP52),$E52,DT$28))*(10-INDEX(INDIRECT("times"&amp;DN$2),$F52,DT$28))/10)</f>
        <v>0</v>
      </c>
      <c r="DU52" s="47">
        <f ca="1">IF(OR(INDEX(INDIRECT("times"&amp;DN$2),$F52,DU$28)&gt;10,INDEX(INDIRECT(DP52),$E52,DU$28)&lt;=INDEX(INDIRECT(DP52),$E52,$F52)),0,(INDEX(INDIRECT(DP52),$E52,$F52)-INDEX(INDIRECT(DP52),$E52,DU$28))*(10-INDEX(INDIRECT("times"&amp;DN$2),$F52,DU$28))/10)</f>
        <v>0</v>
      </c>
      <c r="DV52" s="47">
        <f ca="1">IF(OR(INDEX(INDIRECT("times"&amp;DN$2),$F52,DV$28)&gt;10,INDEX(INDIRECT(DP52),$E52,DV$28)&lt;=INDEX(INDIRECT(DP52),$E52,$F52)),0,(INDEX(INDIRECT(DP52),$E52,$F52)-INDEX(INDIRECT(DP52),$E52,DV$28))*(10-INDEX(INDIRECT("times"&amp;DN$2),$F52,DV$28))/10)</f>
        <v>0</v>
      </c>
      <c r="DW52" s="47">
        <f ca="1">IF(OR(INDEX(INDIRECT("times"&amp;DN$2),$F52,DW$28)&gt;10,INDEX(INDIRECT(DP52),$E52,DW$28)&lt;=INDEX(INDIRECT(DP52),$E52,$F52)),0,(INDEX(INDIRECT(DP52),$E52,$F52)-INDEX(INDIRECT(DP52),$E52,DW$28))*(10-INDEX(INDIRECT("times"&amp;DN$2),$F52,DW$28))/10)</f>
        <v>0</v>
      </c>
      <c r="DX52" s="47">
        <f ca="1">IF(OR(INDEX(INDIRECT("times"&amp;DN$2),$F52,DX$28)&gt;10,INDEX(INDIRECT(DP52),$E52,DX$28)&lt;=INDEX(INDIRECT(DP52),$E52,$F52)),0,(INDEX(INDIRECT(DP52),$E52,$F52)-INDEX(INDIRECT(DP52),$E52,DX$28))*(10-INDEX(INDIRECT("times"&amp;DN$2),$F52,DX$28))/10)</f>
        <v>0</v>
      </c>
      <c r="DY52" s="47">
        <f ca="1">IF(OR(INDEX(INDIRECT("times"&amp;DN$2),$F52,DY$28)&gt;10,INDEX(INDIRECT(DP52),$E52,DY$28)&lt;=INDEX(INDIRECT(DP52),$E52,$F52)),0,(INDEX(INDIRECT(DP52),$E52,$F52)-INDEX(INDIRECT(DP52),$E52,DY$28))*(10-INDEX(INDIRECT("times"&amp;DN$2),$F52,DY$28))/10)</f>
        <v>0</v>
      </c>
      <c r="DZ52" s="47">
        <f ca="1">IF(OR(INDEX(INDIRECT("times"&amp;DN$2),$F52,DZ$28)&gt;10,INDEX(INDIRECT(DP52),$E52,DZ$28)&lt;=INDEX(INDIRECT(DP52),$E52,$F52)),0,(INDEX(INDIRECT(DP52),$E52,$F52)-INDEX(INDIRECT(DP52),$E52,DZ$28))*(10-INDEX(INDIRECT("times"&amp;DN$2),$F52,DZ$28))/10)</f>
        <v>0</v>
      </c>
      <c r="EA52" s="47">
        <f ca="1">IF(OR(INDEX(INDIRECT("times"&amp;DN$2),$F52,EA$28)&gt;10,INDEX(INDIRECT(DP52),$E52,EA$28)&lt;=INDEX(INDIRECT(DP52),$E52,$F52)),0,(INDEX(INDIRECT(DP52),$E52,$F52)-INDEX(INDIRECT(DP52),$E52,EA$28))*(10-INDEX(INDIRECT("times"&amp;DN$2),$F52,EA$28))/10)</f>
        <v>0</v>
      </c>
      <c r="EB52" s="47">
        <f ca="1">IF(OR(INDEX(INDIRECT("times"&amp;DN$2),$F52,EB$28)&gt;10,INDEX(INDIRECT(DP52),$E52,EB$28)&lt;=INDEX(INDIRECT(DP52),$E52,$F52)),0,(INDEX(INDIRECT(DP52),$E52,$F52)-INDEX(INDIRECT(DP52),$E52,EB$28))*(10-INDEX(INDIRECT("times"&amp;DN$2),$F52,EB$28))/10)</f>
        <v>0</v>
      </c>
      <c r="EC52" s="47">
        <f ca="1">IF(OR(INDEX(INDIRECT("times"&amp;DN$2),$F52,EC$28)&gt;10,INDEX(INDIRECT(DP52),$E52,EC$28)&lt;=INDEX(INDIRECT(DP52),$E52,$F52)),0,(INDEX(INDIRECT(DP52),$E52,$F52)-INDEX(INDIRECT(DP52),$E52,EC$28))*(10-INDEX(INDIRECT("times"&amp;DN$2),$F52,EC$28))/10)</f>
        <v>0</v>
      </c>
      <c r="ED52" s="47">
        <f ca="1">IF(OR(INDEX(INDIRECT("times"&amp;DN$2),$F52,ED$28)&gt;10,INDEX(INDIRECT(DP52),$E52,ED$28)&lt;=INDEX(INDIRECT(DP52),$E52,$F52)),0,(INDEX(INDIRECT(DP52),$E52,$F52)-INDEX(INDIRECT(DP52),$E52,ED$28))*(10-INDEX(INDIRECT("times"&amp;DN$2),$F52,ED$28))/10)</f>
        <v>0</v>
      </c>
      <c r="EE52" s="47">
        <f ca="1">IF(OR(INDEX(INDIRECT("times"&amp;DN$2),$F52,EE$28)&gt;10,INDEX(INDIRECT(DP52),$E52,EE$28)&lt;=INDEX(INDIRECT(DP52),$E52,$F52)),0,(INDEX(INDIRECT(DP52),$E52,$F52)-INDEX(INDIRECT(DP52),$E52,EE$28))*(10-INDEX(INDIRECT("times"&amp;DN$2),$F52,EE$28))/10)</f>
        <v>0</v>
      </c>
      <c r="EF52" s="47">
        <f ca="1">IF(OR(INDEX(INDIRECT("times"&amp;DN$2),$F52,EF$28)&gt;10,INDEX(INDIRECT(DP52),$E52,EF$28)&lt;=INDEX(INDIRECT(DP52),$E52,$F52)),0,(INDEX(INDIRECT(DP52),$E52,$F52)-INDEX(INDIRECT(DP52),$E52,EF$28))*(10-INDEX(INDIRECT("times"&amp;DN$2),$F52,EF$28))/10)</f>
        <v>0</v>
      </c>
      <c r="EG52" s="47">
        <f ca="1">IF(OR(INDEX(INDIRECT("times"&amp;DN$2),$F52,EG$28)&gt;10,INDEX(INDIRECT(DP52),$E52,EG$28)&lt;=INDEX(INDIRECT(DP52),$E52,$F52)),0,(INDEX(INDIRECT(DP52),$E52,$F52)-INDEX(INDIRECT(DP52),$E52,EG$28))*(10-INDEX(INDIRECT("times"&amp;DN$2),$F52,EG$28))/10)</f>
        <v>0</v>
      </c>
      <c r="EH52" s="47">
        <f ca="1">IF(OR(INDEX(INDIRECT("times"&amp;DN$2),$F52,EH$28)&gt;10,INDEX(INDIRECT(DP52),$E52,EH$28)&lt;=INDEX(INDIRECT(DP52),$E52,$F52)),0,(INDEX(INDIRECT(DP52),$E52,$F52)-INDEX(INDIRECT(DP52),$E52,EH$28))*(10-INDEX(INDIRECT("times"&amp;DN$2),$F52,EH$28))/10)</f>
        <v>0</v>
      </c>
      <c r="EI52" s="47">
        <f ca="1">IF(OR(INDEX(INDIRECT("times"&amp;DN$2),$F52,EI$28)&gt;10,INDEX(INDIRECT(DP52),$E52,EI$28)&lt;=INDEX(INDIRECT(DP52),$E52,$F52)),0,(INDEX(INDIRECT(DP52),$E52,$F52)-INDEX(INDIRECT(DP52),$E52,EI$28))*(10-INDEX(INDIRECT("times"&amp;DN$2),$F52,EI$28))/10)</f>
        <v>0</v>
      </c>
      <c r="EJ52" s="47">
        <f ca="1">IF(OR(INDEX(INDIRECT("times"&amp;DN$2),$F52,EJ$28)&gt;10,INDEX(INDIRECT(DP52),$E52,EJ$28)&lt;=INDEX(INDIRECT(DP52),$E52,$F52)),0,(INDEX(INDIRECT(DP52),$E52,$F52)-INDEX(INDIRECT(DP52),$E52,EJ$28))*(10-INDEX(INDIRECT("times"&amp;DN$2),$F52,EJ$28))/10)</f>
        <v>0</v>
      </c>
      <c r="EK52" s="47">
        <f ca="1">IF(OR(INDEX(INDIRECT("times"&amp;DN$2),$F52,EK$28)&gt;10,INDEX(INDIRECT(DP52),$E52,EK$28)&lt;=INDEX(INDIRECT(DP52),$E52,$F52)),0,(INDEX(INDIRECT(DP52),$E52,$F52)-INDEX(INDIRECT(DP52),$E52,EK$28))*(10-INDEX(INDIRECT("times"&amp;DN$2),$F52,EK$28))/10)</f>
        <v>0</v>
      </c>
      <c r="EL52" s="47">
        <f ca="1">IF(OR(INDEX(INDIRECT("times"&amp;DN$2),$F52,EL$28)&gt;10,INDEX(INDIRECT(DP52),$E52,EL$28)&lt;=INDEX(INDIRECT(DP52),$E52,$F52)),0,(INDEX(INDIRECT(DP52),$E52,$F52)-INDEX(INDIRECT(DP52),$E52,EL$28))*(10-INDEX(INDIRECT("times"&amp;DN$2),$F52,EL$28))/10)</f>
        <v>0</v>
      </c>
      <c r="EM52" s="48">
        <f ca="1">IF(OR(INDEX(INDIRECT("times"&amp;DN$2),$F52,EM$28)&gt;10,INDEX(INDIRECT(DP52),$E52,EM$28)&lt;=INDEX(INDIRECT(DP52),$E52,$F52)),0,(INDEX(INDIRECT(DP52),$E52,$F52)-INDEX(INDIRECT(DP52),$E52,EM$28))*(10-INDEX(INDIRECT("times"&amp;DN$2),$F52,EM$28))/10)</f>
        <v>0</v>
      </c>
      <c r="EN52" s="201">
        <v>10</v>
      </c>
      <c r="EP52" s="18" t="s">
        <v>198</v>
      </c>
      <c r="EQ52" s="122">
        <f>EP26</f>
        <v>0</v>
      </c>
      <c r="ER52" s="122" t="str">
        <f>EP27</f>
        <v>lei3564</v>
      </c>
      <c r="ES52" s="210" t="str">
        <f t="shared" si="45"/>
        <v>core0_lei3564</v>
      </c>
      <c r="ET52" s="122">
        <v>1</v>
      </c>
      <c r="EU52" s="33">
        <v>10</v>
      </c>
      <c r="EV52" s="46">
        <f ca="1">IF(OR(INDEX(INDIRECT("times"&amp;EQ$2),$F52,EV$28)&gt;10,INDEX(INDIRECT(ES52),$E52,EV$28)&lt;=INDEX(INDIRECT(ES52),$E52,$F52)),0,(INDEX(INDIRECT(ES52),$E52,$F52)-INDEX(INDIRECT(ES52),$E52,EV$28))*(10-INDEX(INDIRECT("times"&amp;EQ$2),$F52,EV$28))/10)</f>
        <v>0</v>
      </c>
      <c r="EW52" s="47">
        <f ca="1">IF(OR(INDEX(INDIRECT("times"&amp;EQ$2),$F52,EW$28)&gt;10,INDEX(INDIRECT(ES52),$E52,EW$28)&lt;=INDEX(INDIRECT(ES52),$E52,$F52)),0,(INDEX(INDIRECT(ES52),$E52,$F52)-INDEX(INDIRECT(ES52),$E52,EW$28))*(10-INDEX(INDIRECT("times"&amp;EQ$2),$F52,EW$28))/10)</f>
        <v>0</v>
      </c>
      <c r="EX52" s="47">
        <f ca="1">IF(OR(INDEX(INDIRECT("times"&amp;EQ$2),$F52,EX$28)&gt;10,INDEX(INDIRECT(ES52),$E52,EX$28)&lt;=INDEX(INDIRECT(ES52),$E52,$F52)),0,(INDEX(INDIRECT(ES52),$E52,$F52)-INDEX(INDIRECT(ES52),$E52,EX$28))*(10-INDEX(INDIRECT("times"&amp;EQ$2),$F52,EX$28))/10)</f>
        <v>0</v>
      </c>
      <c r="EY52" s="47">
        <f ca="1">IF(OR(INDEX(INDIRECT("times"&amp;EQ$2),$F52,EY$28)&gt;10,INDEX(INDIRECT(ES52),$E52,EY$28)&lt;=INDEX(INDIRECT(ES52),$E52,$F52)),0,(INDEX(INDIRECT(ES52),$E52,$F52)-INDEX(INDIRECT(ES52),$E52,EY$28))*(10-INDEX(INDIRECT("times"&amp;EQ$2),$F52,EY$28))/10)</f>
        <v>0</v>
      </c>
      <c r="EZ52" s="47">
        <f ca="1">IF(OR(INDEX(INDIRECT("times"&amp;EQ$2),$F52,EZ$28)&gt;10,INDEX(INDIRECT(ES52),$E52,EZ$28)&lt;=INDEX(INDIRECT(ES52),$E52,$F52)),0,(INDEX(INDIRECT(ES52),$E52,$F52)-INDEX(INDIRECT(ES52),$E52,EZ$28))*(10-INDEX(INDIRECT("times"&amp;EQ$2),$F52,EZ$28))/10)</f>
        <v>0</v>
      </c>
      <c r="FA52" s="47">
        <f ca="1">IF(OR(INDEX(INDIRECT("times"&amp;EQ$2),$F52,FA$28)&gt;10,INDEX(INDIRECT(ES52),$E52,FA$28)&lt;=INDEX(INDIRECT(ES52),$E52,$F52)),0,(INDEX(INDIRECT(ES52),$E52,$F52)-INDEX(INDIRECT(ES52),$E52,FA$28))*(10-INDEX(INDIRECT("times"&amp;EQ$2),$F52,FA$28))/10)</f>
        <v>0</v>
      </c>
      <c r="FB52" s="47">
        <f ca="1">IF(OR(INDEX(INDIRECT("times"&amp;EQ$2),$F52,FB$28)&gt;10,INDEX(INDIRECT(ES52),$E52,FB$28)&lt;=INDEX(INDIRECT(ES52),$E52,$F52)),0,(INDEX(INDIRECT(ES52),$E52,$F52)-INDEX(INDIRECT(ES52),$E52,FB$28))*(10-INDEX(INDIRECT("times"&amp;EQ$2),$F52,FB$28))/10)</f>
        <v>0</v>
      </c>
      <c r="FC52" s="47">
        <f ca="1">IF(OR(INDEX(INDIRECT("times"&amp;EQ$2),$F52,FC$28)&gt;10,INDEX(INDIRECT(ES52),$E52,FC$28)&lt;=INDEX(INDIRECT(ES52),$E52,$F52)),0,(INDEX(INDIRECT(ES52),$E52,$F52)-INDEX(INDIRECT(ES52),$E52,FC$28))*(10-INDEX(INDIRECT("times"&amp;EQ$2),$F52,FC$28))/10)</f>
        <v>0</v>
      </c>
      <c r="FD52" s="47">
        <f ca="1">IF(OR(INDEX(INDIRECT("times"&amp;EQ$2),$F52,FD$28)&gt;10,INDEX(INDIRECT(ES52),$E52,FD$28)&lt;=INDEX(INDIRECT(ES52),$E52,$F52)),0,(INDEX(INDIRECT(ES52),$E52,$F52)-INDEX(INDIRECT(ES52),$E52,FD$28))*(10-INDEX(INDIRECT("times"&amp;EQ$2),$F52,FD$28))/10)</f>
        <v>0</v>
      </c>
      <c r="FE52" s="47">
        <f ca="1">IF(OR(INDEX(INDIRECT("times"&amp;EQ$2),$F52,FE$28)&gt;10,INDEX(INDIRECT(ES52),$E52,FE$28)&lt;=INDEX(INDIRECT(ES52),$E52,$F52)),0,(INDEX(INDIRECT(ES52),$E52,$F52)-INDEX(INDIRECT(ES52),$E52,FE$28))*(10-INDEX(INDIRECT("times"&amp;EQ$2),$F52,FE$28))/10)</f>
        <v>0</v>
      </c>
      <c r="FF52" s="47">
        <f ca="1">IF(OR(INDEX(INDIRECT("times"&amp;EQ$2),$F52,FF$28)&gt;10,INDEX(INDIRECT(ES52),$E52,FF$28)&lt;=INDEX(INDIRECT(ES52),$E52,$F52)),0,(INDEX(INDIRECT(ES52),$E52,$F52)-INDEX(INDIRECT(ES52),$E52,FF$28))*(10-INDEX(INDIRECT("times"&amp;EQ$2),$F52,FF$28))/10)</f>
        <v>0</v>
      </c>
      <c r="FG52" s="47">
        <f ca="1">IF(OR(INDEX(INDIRECT("times"&amp;EQ$2),$F52,FG$28)&gt;10,INDEX(INDIRECT(ES52),$E52,FG$28)&lt;=INDEX(INDIRECT(ES52),$E52,$F52)),0,(INDEX(INDIRECT(ES52),$E52,$F52)-INDEX(INDIRECT(ES52),$E52,FG$28))*(10-INDEX(INDIRECT("times"&amp;EQ$2),$F52,FG$28))/10)</f>
        <v>0</v>
      </c>
      <c r="FH52" s="47">
        <f ca="1">IF(OR(INDEX(INDIRECT("times"&amp;EQ$2),$F52,FH$28)&gt;10,INDEX(INDIRECT(ES52),$E52,FH$28)&lt;=INDEX(INDIRECT(ES52),$E52,$F52)),0,(INDEX(INDIRECT(ES52),$E52,$F52)-INDEX(INDIRECT(ES52),$E52,FH$28))*(10-INDEX(INDIRECT("times"&amp;EQ$2),$F52,FH$28))/10)</f>
        <v>0</v>
      </c>
      <c r="FI52" s="47">
        <f ca="1">IF(OR(INDEX(INDIRECT("times"&amp;EQ$2),$F52,FI$28)&gt;10,INDEX(INDIRECT(ES52),$E52,FI$28)&lt;=INDEX(INDIRECT(ES52),$E52,$F52)),0,(INDEX(INDIRECT(ES52),$E52,$F52)-INDEX(INDIRECT(ES52),$E52,FI$28))*(10-INDEX(INDIRECT("times"&amp;EQ$2),$F52,FI$28))/10)</f>
        <v>0</v>
      </c>
      <c r="FJ52" s="47">
        <f ca="1">IF(OR(INDEX(INDIRECT("times"&amp;EQ$2),$F52,FJ$28)&gt;10,INDEX(INDIRECT(ES52),$E52,FJ$28)&lt;=INDEX(INDIRECT(ES52),$E52,$F52)),0,(INDEX(INDIRECT(ES52),$E52,$F52)-INDEX(INDIRECT(ES52),$E52,FJ$28))*(10-INDEX(INDIRECT("times"&amp;EQ$2),$F52,FJ$28))/10)</f>
        <v>0</v>
      </c>
      <c r="FK52" s="47">
        <f ca="1">IF(OR(INDEX(INDIRECT("times"&amp;EQ$2),$F52,FK$28)&gt;10,INDEX(INDIRECT(ES52),$E52,FK$28)&lt;=INDEX(INDIRECT(ES52),$E52,$F52)),0,(INDEX(INDIRECT(ES52),$E52,$F52)-INDEX(INDIRECT(ES52),$E52,FK$28))*(10-INDEX(INDIRECT("times"&amp;EQ$2),$F52,FK$28))/10)</f>
        <v>0</v>
      </c>
      <c r="FL52" s="47">
        <f ca="1">IF(OR(INDEX(INDIRECT("times"&amp;EQ$2),$F52,FL$28)&gt;10,INDEX(INDIRECT(ES52),$E52,FL$28)&lt;=INDEX(INDIRECT(ES52),$E52,$F52)),0,(INDEX(INDIRECT(ES52),$E52,$F52)-INDEX(INDIRECT(ES52),$E52,FL$28))*(10-INDEX(INDIRECT("times"&amp;EQ$2),$F52,FL$28))/10)</f>
        <v>0</v>
      </c>
      <c r="FM52" s="47">
        <f ca="1">IF(OR(INDEX(INDIRECT("times"&amp;EQ$2),$F52,FM$28)&gt;10,INDEX(INDIRECT(ES52),$E52,FM$28)&lt;=INDEX(INDIRECT(ES52),$E52,$F52)),0,(INDEX(INDIRECT(ES52),$E52,$F52)-INDEX(INDIRECT(ES52),$E52,FM$28))*(10-INDEX(INDIRECT("times"&amp;EQ$2),$F52,FM$28))/10)</f>
        <v>0</v>
      </c>
      <c r="FN52" s="47">
        <f ca="1">IF(OR(INDEX(INDIRECT("times"&amp;EQ$2),$F52,FN$28)&gt;10,INDEX(INDIRECT(ES52),$E52,FN$28)&lt;=INDEX(INDIRECT(ES52),$E52,$F52)),0,(INDEX(INDIRECT(ES52),$E52,$F52)-INDEX(INDIRECT(ES52),$E52,FN$28))*(10-INDEX(INDIRECT("times"&amp;EQ$2),$F52,FN$28))/10)</f>
        <v>0</v>
      </c>
      <c r="FO52" s="47">
        <f ca="1">IF(OR(INDEX(INDIRECT("times"&amp;EQ$2),$F52,FO$28)&gt;10,INDEX(INDIRECT(ES52),$E52,FO$28)&lt;=INDEX(INDIRECT(ES52),$E52,$F52)),0,(INDEX(INDIRECT(ES52),$E52,$F52)-INDEX(INDIRECT(ES52),$E52,FO$28))*(10-INDEX(INDIRECT("times"&amp;EQ$2),$F52,FO$28))/10)</f>
        <v>0</v>
      </c>
      <c r="FP52" s="48">
        <f ca="1">IF(OR(INDEX(INDIRECT("times"&amp;EQ$2),$F52,FP$28)&gt;10,INDEX(INDIRECT(ES52),$E52,FP$28)&lt;=INDEX(INDIRECT(ES52),$E52,$F52)),0,(INDEX(INDIRECT(ES52),$E52,$F52)-INDEX(INDIRECT(ES52),$E52,FP$28))*(10-INDEX(INDIRECT("times"&amp;EQ$2),$F52,FP$28))/10)</f>
        <v>0</v>
      </c>
      <c r="FQ52" s="201">
        <v>10</v>
      </c>
      <c r="FS52" s="18" t="s">
        <v>198</v>
      </c>
      <c r="FT52" s="122">
        <f>FS26</f>
        <v>0</v>
      </c>
      <c r="FU52" s="122" t="str">
        <f>FS27</f>
        <v>shop65</v>
      </c>
      <c r="FV52" s="210" t="str">
        <f t="shared" si="46"/>
        <v>core0_shop65</v>
      </c>
      <c r="FW52" s="122">
        <v>1</v>
      </c>
      <c r="FX52" s="33">
        <v>10</v>
      </c>
      <c r="FY52" s="46">
        <f ca="1">IF(OR(INDEX(INDIRECT("times"&amp;FT$2),$F52,FY$28)&gt;10,INDEX(INDIRECT(FV52),$E52,FY$28)&lt;=INDEX(INDIRECT(FV52),$E52,$F52)),0,(INDEX(INDIRECT(FV52),$E52,$F52)-INDEX(INDIRECT(FV52),$E52,FY$28))*(10-INDEX(INDIRECT("times"&amp;FT$2),$F52,FY$28))/10)</f>
        <v>0</v>
      </c>
      <c r="FZ52" s="47">
        <f ca="1">IF(OR(INDEX(INDIRECT("times"&amp;FT$2),$F52,FZ$28)&gt;10,INDEX(INDIRECT(FV52),$E52,FZ$28)&lt;=INDEX(INDIRECT(FV52),$E52,$F52)),0,(INDEX(INDIRECT(FV52),$E52,$F52)-INDEX(INDIRECT(FV52),$E52,FZ$28))*(10-INDEX(INDIRECT("times"&amp;FT$2),$F52,FZ$28))/10)</f>
        <v>0</v>
      </c>
      <c r="GA52" s="47">
        <f ca="1">IF(OR(INDEX(INDIRECT("times"&amp;FT$2),$F52,GA$28)&gt;10,INDEX(INDIRECT(FV52),$E52,GA$28)&lt;=INDEX(INDIRECT(FV52),$E52,$F52)),0,(INDEX(INDIRECT(FV52),$E52,$F52)-INDEX(INDIRECT(FV52),$E52,GA$28))*(10-INDEX(INDIRECT("times"&amp;FT$2),$F52,GA$28))/10)</f>
        <v>0</v>
      </c>
      <c r="GB52" s="47">
        <f ca="1">IF(OR(INDEX(INDIRECT("times"&amp;FT$2),$F52,GB$28)&gt;10,INDEX(INDIRECT(FV52),$E52,GB$28)&lt;=INDEX(INDIRECT(FV52),$E52,$F52)),0,(INDEX(INDIRECT(FV52),$E52,$F52)-INDEX(INDIRECT(FV52),$E52,GB$28))*(10-INDEX(INDIRECT("times"&amp;FT$2),$F52,GB$28))/10)</f>
        <v>0</v>
      </c>
      <c r="GC52" s="47">
        <f ca="1">IF(OR(INDEX(INDIRECT("times"&amp;FT$2),$F52,GC$28)&gt;10,INDEX(INDIRECT(FV52),$E52,GC$28)&lt;=INDEX(INDIRECT(FV52),$E52,$F52)),0,(INDEX(INDIRECT(FV52),$E52,$F52)-INDEX(INDIRECT(FV52),$E52,GC$28))*(10-INDEX(INDIRECT("times"&amp;FT$2),$F52,GC$28))/10)</f>
        <v>0</v>
      </c>
      <c r="GD52" s="47">
        <f ca="1">IF(OR(INDEX(INDIRECT("times"&amp;FT$2),$F52,GD$28)&gt;10,INDEX(INDIRECT(FV52),$E52,GD$28)&lt;=INDEX(INDIRECT(FV52),$E52,$F52)),0,(INDEX(INDIRECT(FV52),$E52,$F52)-INDEX(INDIRECT(FV52),$E52,GD$28))*(10-INDEX(INDIRECT("times"&amp;FT$2),$F52,GD$28))/10)</f>
        <v>0</v>
      </c>
      <c r="GE52" s="47">
        <f ca="1">IF(OR(INDEX(INDIRECT("times"&amp;FT$2),$F52,GE$28)&gt;10,INDEX(INDIRECT(FV52),$E52,GE$28)&lt;=INDEX(INDIRECT(FV52),$E52,$F52)),0,(INDEX(INDIRECT(FV52),$E52,$F52)-INDEX(INDIRECT(FV52),$E52,GE$28))*(10-INDEX(INDIRECT("times"&amp;FT$2),$F52,GE$28))/10)</f>
        <v>0</v>
      </c>
      <c r="GF52" s="47">
        <f ca="1">IF(OR(INDEX(INDIRECT("times"&amp;FT$2),$F52,GF$28)&gt;10,INDEX(INDIRECT(FV52),$E52,GF$28)&lt;=INDEX(INDIRECT(FV52),$E52,$F52)),0,(INDEX(INDIRECT(FV52),$E52,$F52)-INDEX(INDIRECT(FV52),$E52,GF$28))*(10-INDEX(INDIRECT("times"&amp;FT$2),$F52,GF$28))/10)</f>
        <v>0</v>
      </c>
      <c r="GG52" s="47">
        <f ca="1">IF(OR(INDEX(INDIRECT("times"&amp;FT$2),$F52,GG$28)&gt;10,INDEX(INDIRECT(FV52),$E52,GG$28)&lt;=INDEX(INDIRECT(FV52),$E52,$F52)),0,(INDEX(INDIRECT(FV52),$E52,$F52)-INDEX(INDIRECT(FV52),$E52,GG$28))*(10-INDEX(INDIRECT("times"&amp;FT$2),$F52,GG$28))/10)</f>
        <v>0</v>
      </c>
      <c r="GH52" s="47">
        <f ca="1">IF(OR(INDEX(INDIRECT("times"&amp;FT$2),$F52,GH$28)&gt;10,INDEX(INDIRECT(FV52),$E52,GH$28)&lt;=INDEX(INDIRECT(FV52),$E52,$F52)),0,(INDEX(INDIRECT(FV52),$E52,$F52)-INDEX(INDIRECT(FV52),$E52,GH$28))*(10-INDEX(INDIRECT("times"&amp;FT$2),$F52,GH$28))/10)</f>
        <v>0</v>
      </c>
      <c r="GI52" s="47">
        <f ca="1">IF(OR(INDEX(INDIRECT("times"&amp;FT$2),$F52,GI$28)&gt;10,INDEX(INDIRECT(FV52),$E52,GI$28)&lt;=INDEX(INDIRECT(FV52),$E52,$F52)),0,(INDEX(INDIRECT(FV52),$E52,$F52)-INDEX(INDIRECT(FV52),$E52,GI$28))*(10-INDEX(INDIRECT("times"&amp;FT$2),$F52,GI$28))/10)</f>
        <v>0</v>
      </c>
      <c r="GJ52" s="47">
        <f ca="1">IF(OR(INDEX(INDIRECT("times"&amp;FT$2),$F52,GJ$28)&gt;10,INDEX(INDIRECT(FV52),$E52,GJ$28)&lt;=INDEX(INDIRECT(FV52),$E52,$F52)),0,(INDEX(INDIRECT(FV52),$E52,$F52)-INDEX(INDIRECT(FV52),$E52,GJ$28))*(10-INDEX(INDIRECT("times"&amp;FT$2),$F52,GJ$28))/10)</f>
        <v>0</v>
      </c>
      <c r="GK52" s="47">
        <f ca="1">IF(OR(INDEX(INDIRECT("times"&amp;FT$2),$F52,GK$28)&gt;10,INDEX(INDIRECT(FV52),$E52,GK$28)&lt;=INDEX(INDIRECT(FV52),$E52,$F52)),0,(INDEX(INDIRECT(FV52),$E52,$F52)-INDEX(INDIRECT(FV52),$E52,GK$28))*(10-INDEX(INDIRECT("times"&amp;FT$2),$F52,GK$28))/10)</f>
        <v>0</v>
      </c>
      <c r="GL52" s="47">
        <f ca="1">IF(OR(INDEX(INDIRECT("times"&amp;FT$2),$F52,GL$28)&gt;10,INDEX(INDIRECT(FV52),$E52,GL$28)&lt;=INDEX(INDIRECT(FV52),$E52,$F52)),0,(INDEX(INDIRECT(FV52),$E52,$F52)-INDEX(INDIRECT(FV52),$E52,GL$28))*(10-INDEX(INDIRECT("times"&amp;FT$2),$F52,GL$28))/10)</f>
        <v>0</v>
      </c>
      <c r="GM52" s="47">
        <f ca="1">IF(OR(INDEX(INDIRECT("times"&amp;FT$2),$F52,GM$28)&gt;10,INDEX(INDIRECT(FV52),$E52,GM$28)&lt;=INDEX(INDIRECT(FV52),$E52,$F52)),0,(INDEX(INDIRECT(FV52),$E52,$F52)-INDEX(INDIRECT(FV52),$E52,GM$28))*(10-INDEX(INDIRECT("times"&amp;FT$2),$F52,GM$28))/10)</f>
        <v>0</v>
      </c>
      <c r="GN52" s="47">
        <f ca="1">IF(OR(INDEX(INDIRECT("times"&amp;FT$2),$F52,GN$28)&gt;10,INDEX(INDIRECT(FV52),$E52,GN$28)&lt;=INDEX(INDIRECT(FV52),$E52,$F52)),0,(INDEX(INDIRECT(FV52),$E52,$F52)-INDEX(INDIRECT(FV52),$E52,GN$28))*(10-INDEX(INDIRECT("times"&amp;FT$2),$F52,GN$28))/10)</f>
        <v>0</v>
      </c>
      <c r="GO52" s="47">
        <f ca="1">IF(OR(INDEX(INDIRECT("times"&amp;FT$2),$F52,GO$28)&gt;10,INDEX(INDIRECT(FV52),$E52,GO$28)&lt;=INDEX(INDIRECT(FV52),$E52,$F52)),0,(INDEX(INDIRECT(FV52),$E52,$F52)-INDEX(INDIRECT(FV52),$E52,GO$28))*(10-INDEX(INDIRECT("times"&amp;FT$2),$F52,GO$28))/10)</f>
        <v>0</v>
      </c>
      <c r="GP52" s="47">
        <f ca="1">IF(OR(INDEX(INDIRECT("times"&amp;FT$2),$F52,GP$28)&gt;10,INDEX(INDIRECT(FV52),$E52,GP$28)&lt;=INDEX(INDIRECT(FV52),$E52,$F52)),0,(INDEX(INDIRECT(FV52),$E52,$F52)-INDEX(INDIRECT(FV52),$E52,GP$28))*(10-INDEX(INDIRECT("times"&amp;FT$2),$F52,GP$28))/10)</f>
        <v>0</v>
      </c>
      <c r="GQ52" s="47">
        <f ca="1">IF(OR(INDEX(INDIRECT("times"&amp;FT$2),$F52,GQ$28)&gt;10,INDEX(INDIRECT(FV52),$E52,GQ$28)&lt;=INDEX(INDIRECT(FV52),$E52,$F52)),0,(INDEX(INDIRECT(FV52),$E52,$F52)-INDEX(INDIRECT(FV52),$E52,GQ$28))*(10-INDEX(INDIRECT("times"&amp;FT$2),$F52,GQ$28))/10)</f>
        <v>0</v>
      </c>
      <c r="GR52" s="47">
        <f ca="1">IF(OR(INDEX(INDIRECT("times"&amp;FT$2),$F52,GR$28)&gt;10,INDEX(INDIRECT(FV52),$E52,GR$28)&lt;=INDEX(INDIRECT(FV52),$E52,$F52)),0,(INDEX(INDIRECT(FV52),$E52,$F52)-INDEX(INDIRECT(FV52),$E52,GR$28))*(10-INDEX(INDIRECT("times"&amp;FT$2),$F52,GR$28))/10)</f>
        <v>0</v>
      </c>
      <c r="GS52" s="48">
        <f ca="1">IF(OR(INDEX(INDIRECT("times"&amp;FT$2),$F52,GS$28)&gt;10,INDEX(INDIRECT(FV52),$E52,GS$28)&lt;=INDEX(INDIRECT(FV52),$E52,$F52)),0,(INDEX(INDIRECT(FV52),$E52,$F52)-INDEX(INDIRECT(FV52),$E52,GS$28))*(10-INDEX(INDIRECT("times"&amp;FT$2),$F52,GS$28))/10)</f>
        <v>0</v>
      </c>
      <c r="GT52" s="201">
        <v>10</v>
      </c>
      <c r="GV52" s="18" t="s">
        <v>198</v>
      </c>
      <c r="GW52" s="122">
        <f>GV26</f>
        <v>0</v>
      </c>
      <c r="GX52" s="122" t="str">
        <f>GV27</f>
        <v>lei65</v>
      </c>
      <c r="GY52" s="210" t="str">
        <f t="shared" si="47"/>
        <v>core0_lei65</v>
      </c>
      <c r="GZ52" s="122">
        <v>1</v>
      </c>
      <c r="HA52" s="33">
        <v>10</v>
      </c>
      <c r="HB52" s="46">
        <f ca="1">IF(OR(INDEX(INDIRECT("times"&amp;GW$2),$F52,HB$28)&gt;10,INDEX(INDIRECT(GY52),$E52,HB$28)&lt;=INDEX(INDIRECT(GY52),$E52,$F52)),0,(INDEX(INDIRECT(GY52),$E52,$F52)-INDEX(INDIRECT(GY52),$E52,HB$28))*(10-INDEX(INDIRECT("times"&amp;GW$2),$F52,HB$28))/10)</f>
        <v>0</v>
      </c>
      <c r="HC52" s="47">
        <f ca="1">IF(OR(INDEX(INDIRECT("times"&amp;GW$2),$F52,HC$28)&gt;10,INDEX(INDIRECT(GY52),$E52,HC$28)&lt;=INDEX(INDIRECT(GY52),$E52,$F52)),0,(INDEX(INDIRECT(GY52),$E52,$F52)-INDEX(INDIRECT(GY52),$E52,HC$28))*(10-INDEX(INDIRECT("times"&amp;GW$2),$F52,HC$28))/10)</f>
        <v>0</v>
      </c>
      <c r="HD52" s="47">
        <f ca="1">IF(OR(INDEX(INDIRECT("times"&amp;GW$2),$F52,HD$28)&gt;10,INDEX(INDIRECT(GY52),$E52,HD$28)&lt;=INDEX(INDIRECT(GY52),$E52,$F52)),0,(INDEX(INDIRECT(GY52),$E52,$F52)-INDEX(INDIRECT(GY52),$E52,HD$28))*(10-INDEX(INDIRECT("times"&amp;GW$2),$F52,HD$28))/10)</f>
        <v>0</v>
      </c>
      <c r="HE52" s="47">
        <f ca="1">IF(OR(INDEX(INDIRECT("times"&amp;GW$2),$F52,HE$28)&gt;10,INDEX(INDIRECT(GY52),$E52,HE$28)&lt;=INDEX(INDIRECT(GY52),$E52,$F52)),0,(INDEX(INDIRECT(GY52),$E52,$F52)-INDEX(INDIRECT(GY52),$E52,HE$28))*(10-INDEX(INDIRECT("times"&amp;GW$2),$F52,HE$28))/10)</f>
        <v>0</v>
      </c>
      <c r="HF52" s="47">
        <f ca="1">IF(OR(INDEX(INDIRECT("times"&amp;GW$2),$F52,HF$28)&gt;10,INDEX(INDIRECT(GY52),$E52,HF$28)&lt;=INDEX(INDIRECT(GY52),$E52,$F52)),0,(INDEX(INDIRECT(GY52),$E52,$F52)-INDEX(INDIRECT(GY52),$E52,HF$28))*(10-INDEX(INDIRECT("times"&amp;GW$2),$F52,HF$28))/10)</f>
        <v>0</v>
      </c>
      <c r="HG52" s="47">
        <f ca="1">IF(OR(INDEX(INDIRECT("times"&amp;GW$2),$F52,HG$28)&gt;10,INDEX(INDIRECT(GY52),$E52,HG$28)&lt;=INDEX(INDIRECT(GY52),$E52,$F52)),0,(INDEX(INDIRECT(GY52),$E52,$F52)-INDEX(INDIRECT(GY52),$E52,HG$28))*(10-INDEX(INDIRECT("times"&amp;GW$2),$F52,HG$28))/10)</f>
        <v>0</v>
      </c>
      <c r="HH52" s="47">
        <f ca="1">IF(OR(INDEX(INDIRECT("times"&amp;GW$2),$F52,HH$28)&gt;10,INDEX(INDIRECT(GY52),$E52,HH$28)&lt;=INDEX(INDIRECT(GY52),$E52,$F52)),0,(INDEX(INDIRECT(GY52),$E52,$F52)-INDEX(INDIRECT(GY52),$E52,HH$28))*(10-INDEX(INDIRECT("times"&amp;GW$2),$F52,HH$28))/10)</f>
        <v>0</v>
      </c>
      <c r="HI52" s="47">
        <f ca="1">IF(OR(INDEX(INDIRECT("times"&amp;GW$2),$F52,HI$28)&gt;10,INDEX(INDIRECT(GY52),$E52,HI$28)&lt;=INDEX(INDIRECT(GY52),$E52,$F52)),0,(INDEX(INDIRECT(GY52),$E52,$F52)-INDEX(INDIRECT(GY52),$E52,HI$28))*(10-INDEX(INDIRECT("times"&amp;GW$2),$F52,HI$28))/10)</f>
        <v>0</v>
      </c>
      <c r="HJ52" s="47">
        <f ca="1">IF(OR(INDEX(INDIRECT("times"&amp;GW$2),$F52,HJ$28)&gt;10,INDEX(INDIRECT(GY52),$E52,HJ$28)&lt;=INDEX(INDIRECT(GY52),$E52,$F52)),0,(INDEX(INDIRECT(GY52),$E52,$F52)-INDEX(INDIRECT(GY52),$E52,HJ$28))*(10-INDEX(INDIRECT("times"&amp;GW$2),$F52,HJ$28))/10)</f>
        <v>0</v>
      </c>
      <c r="HK52" s="47">
        <f ca="1">IF(OR(INDEX(INDIRECT("times"&amp;GW$2),$F52,HK$28)&gt;10,INDEX(INDIRECT(GY52),$E52,HK$28)&lt;=INDEX(INDIRECT(GY52),$E52,$F52)),0,(INDEX(INDIRECT(GY52),$E52,$F52)-INDEX(INDIRECT(GY52),$E52,HK$28))*(10-INDEX(INDIRECT("times"&amp;GW$2),$F52,HK$28))/10)</f>
        <v>0</v>
      </c>
      <c r="HL52" s="47">
        <f ca="1">IF(OR(INDEX(INDIRECT("times"&amp;GW$2),$F52,HL$28)&gt;10,INDEX(INDIRECT(GY52),$E52,HL$28)&lt;=INDEX(INDIRECT(GY52),$E52,$F52)),0,(INDEX(INDIRECT(GY52),$E52,$F52)-INDEX(INDIRECT(GY52),$E52,HL$28))*(10-INDEX(INDIRECT("times"&amp;GW$2),$F52,HL$28))/10)</f>
        <v>0</v>
      </c>
      <c r="HM52" s="47">
        <f ca="1">IF(OR(INDEX(INDIRECT("times"&amp;GW$2),$F52,HM$28)&gt;10,INDEX(INDIRECT(GY52),$E52,HM$28)&lt;=INDEX(INDIRECT(GY52),$E52,$F52)),0,(INDEX(INDIRECT(GY52),$E52,$F52)-INDEX(INDIRECT(GY52),$E52,HM$28))*(10-INDEX(INDIRECT("times"&amp;GW$2),$F52,HM$28))/10)</f>
        <v>0</v>
      </c>
      <c r="HN52" s="47">
        <f ca="1">IF(OR(INDEX(INDIRECT("times"&amp;GW$2),$F52,HN$28)&gt;10,INDEX(INDIRECT(GY52),$E52,HN$28)&lt;=INDEX(INDIRECT(GY52),$E52,$F52)),0,(INDEX(INDIRECT(GY52),$E52,$F52)-INDEX(INDIRECT(GY52),$E52,HN$28))*(10-INDEX(INDIRECT("times"&amp;GW$2),$F52,HN$28))/10)</f>
        <v>0</v>
      </c>
      <c r="HO52" s="47">
        <f ca="1">IF(OR(INDEX(INDIRECT("times"&amp;GW$2),$F52,HO$28)&gt;10,INDEX(INDIRECT(GY52),$E52,HO$28)&lt;=INDEX(INDIRECT(GY52),$E52,$F52)),0,(INDEX(INDIRECT(GY52),$E52,$F52)-INDEX(INDIRECT(GY52),$E52,HO$28))*(10-INDEX(INDIRECT("times"&amp;GW$2),$F52,HO$28))/10)</f>
        <v>0</v>
      </c>
      <c r="HP52" s="47">
        <f ca="1">IF(OR(INDEX(INDIRECT("times"&amp;GW$2),$F52,HP$28)&gt;10,INDEX(INDIRECT(GY52),$E52,HP$28)&lt;=INDEX(INDIRECT(GY52),$E52,$F52)),0,(INDEX(INDIRECT(GY52),$E52,$F52)-INDEX(INDIRECT(GY52),$E52,HP$28))*(10-INDEX(INDIRECT("times"&amp;GW$2),$F52,HP$28))/10)</f>
        <v>0</v>
      </c>
      <c r="HQ52" s="47">
        <f ca="1">IF(OR(INDEX(INDIRECT("times"&amp;GW$2),$F52,HQ$28)&gt;10,INDEX(INDIRECT(GY52),$E52,HQ$28)&lt;=INDEX(INDIRECT(GY52),$E52,$F52)),0,(INDEX(INDIRECT(GY52),$E52,$F52)-INDEX(INDIRECT(GY52),$E52,HQ$28))*(10-INDEX(INDIRECT("times"&amp;GW$2),$F52,HQ$28))/10)</f>
        <v>0</v>
      </c>
      <c r="HR52" s="47">
        <f ca="1">IF(OR(INDEX(INDIRECT("times"&amp;GW$2),$F52,HR$28)&gt;10,INDEX(INDIRECT(GY52),$E52,HR$28)&lt;=INDEX(INDIRECT(GY52),$E52,$F52)),0,(INDEX(INDIRECT(GY52),$E52,$F52)-INDEX(INDIRECT(GY52),$E52,HR$28))*(10-INDEX(INDIRECT("times"&amp;GW$2),$F52,HR$28))/10)</f>
        <v>0</v>
      </c>
      <c r="HS52" s="47">
        <f ca="1">IF(OR(INDEX(INDIRECT("times"&amp;GW$2),$F52,HS$28)&gt;10,INDEX(INDIRECT(GY52),$E52,HS$28)&lt;=INDEX(INDIRECT(GY52),$E52,$F52)),0,(INDEX(INDIRECT(GY52),$E52,$F52)-INDEX(INDIRECT(GY52),$E52,HS$28))*(10-INDEX(INDIRECT("times"&amp;GW$2),$F52,HS$28))/10)</f>
        <v>0</v>
      </c>
      <c r="HT52" s="47">
        <f ca="1">IF(OR(INDEX(INDIRECT("times"&amp;GW$2),$F52,HT$28)&gt;10,INDEX(INDIRECT(GY52),$E52,HT$28)&lt;=INDEX(INDIRECT(GY52),$E52,$F52)),0,(INDEX(INDIRECT(GY52),$E52,$F52)-INDEX(INDIRECT(GY52),$E52,HT$28))*(10-INDEX(INDIRECT("times"&amp;GW$2),$F52,HT$28))/10)</f>
        <v>0</v>
      </c>
      <c r="HU52" s="47">
        <f ca="1">IF(OR(INDEX(INDIRECT("times"&amp;GW$2),$F52,HU$28)&gt;10,INDEX(INDIRECT(GY52),$E52,HU$28)&lt;=INDEX(INDIRECT(GY52),$E52,$F52)),0,(INDEX(INDIRECT(GY52),$E52,$F52)-INDEX(INDIRECT(GY52),$E52,HU$28))*(10-INDEX(INDIRECT("times"&amp;GW$2),$F52,HU$28))/10)</f>
        <v>0</v>
      </c>
      <c r="HV52" s="48">
        <f ca="1">IF(OR(INDEX(INDIRECT("times"&amp;GW$2),$F52,HV$28)&gt;10,INDEX(INDIRECT(GY52),$E52,HV$28)&lt;=INDEX(INDIRECT(GY52),$E52,$F52)),0,(INDEX(INDIRECT(GY52),$E52,$F52)-INDEX(INDIRECT(GY52),$E52,HV$28))*(10-INDEX(INDIRECT("times"&amp;GW$2),$F52,HV$28))/10)</f>
        <v>0</v>
      </c>
      <c r="HW52" s="201">
        <v>10</v>
      </c>
    </row>
    <row r="53" spans="1:231" ht="15">
      <c r="A53" s="18" t="s">
        <v>199</v>
      </c>
      <c r="B53" s="122">
        <f>A26</f>
        <v>0</v>
      </c>
      <c r="C53" s="122" t="str">
        <f>A27</f>
        <v>work1834</v>
      </c>
      <c r="D53" s="210" t="str">
        <f t="shared" si="40"/>
        <v>core0_work1834</v>
      </c>
      <c r="E53" s="122">
        <v>1</v>
      </c>
      <c r="F53" s="33">
        <v>11</v>
      </c>
      <c r="G53" s="46">
        <f ca="1">IF(OR(INDEX(INDIRECT("times"&amp;B$2),$F53,G$28)&gt;10,INDEX(INDIRECT(D53),$E53,G$28)&lt;=INDEX(INDIRECT(D53),$E53,$F53)),0,(INDEX(INDIRECT(D53),$E53,$F53)-INDEX(INDIRECT(D53),$E53,G$28))*(10-INDEX(INDIRECT("times"&amp;B$2),$F53,G$28))/10)</f>
        <v>0</v>
      </c>
      <c r="H53" s="47">
        <f ca="1">IF(OR(INDEX(INDIRECT("times"&amp;B$2),$F53,H$28)&gt;10,INDEX(INDIRECT(D53),$E53,H$28)&lt;=INDEX(INDIRECT(D53),$E53,$F53)),0,(INDEX(INDIRECT(D53),$E53,$F53)-INDEX(INDIRECT(D53),$E53,H$28))*(10-INDEX(INDIRECT("times"&amp;B$2),$F53,H$28))/10)</f>
        <v>0</v>
      </c>
      <c r="I53" s="47">
        <f ca="1">IF(OR(INDEX(INDIRECT("times"&amp;B$2),$F53,I$28)&gt;10,INDEX(INDIRECT(D53),$E53,I$28)&lt;=INDEX(INDIRECT(D53),$E53,$F53)),0,(INDEX(INDIRECT(D53),$E53,$F53)-INDEX(INDIRECT(D53),$E53,I$28))*(10-INDEX(INDIRECT("times"&amp;B$2),$F53,I$28))/10)</f>
        <v>0</v>
      </c>
      <c r="J53" s="47">
        <f ca="1">IF(OR(INDEX(INDIRECT("times"&amp;B$2),$F53,J$28)&gt;10,INDEX(INDIRECT(D53),$E53,J$28)&lt;=INDEX(INDIRECT(D53),$E53,$F53)),0,(INDEX(INDIRECT(D53),$E53,$F53)-INDEX(INDIRECT(D53),$E53,J$28))*(10-INDEX(INDIRECT("times"&amp;B$2),$F53,J$28))/10)</f>
        <v>0</v>
      </c>
      <c r="K53" s="47">
        <f ca="1">IF(OR(INDEX(INDIRECT("times"&amp;B$2),$F53,K$28)&gt;10,INDEX(INDIRECT(D53),$E53,K$28)&lt;=INDEX(INDIRECT(D53),$E53,$F53)),0,(INDEX(INDIRECT(D53),$E53,$F53)-INDEX(INDIRECT(D53),$E53,K$28))*(10-INDEX(INDIRECT("times"&amp;B$2),$F53,K$28))/10)</f>
        <v>0</v>
      </c>
      <c r="L53" s="47">
        <f ca="1">IF(OR(INDEX(INDIRECT("times"&amp;B$2),$F53,L$28)&gt;10,INDEX(INDIRECT(D53),$E53,L$28)&lt;=INDEX(INDIRECT(D53),$E53,$F53)),0,(INDEX(INDIRECT(D53),$E53,$F53)-INDEX(INDIRECT(D53),$E53,L$28))*(10-INDEX(INDIRECT("times"&amp;B$2),$F53,L$28))/10)</f>
        <v>0</v>
      </c>
      <c r="M53" s="47">
        <f ca="1">IF(OR(INDEX(INDIRECT("times"&amp;B$2),$F53,M$28)&gt;10,INDEX(INDIRECT(D53),$E53,M$28)&lt;=INDEX(INDIRECT(D53),$E53,$F53)),0,(INDEX(INDIRECT(D53),$E53,$F53)-INDEX(INDIRECT(D53),$E53,M$28))*(10-INDEX(INDIRECT("times"&amp;B$2),$F53,M$28))/10)</f>
        <v>0</v>
      </c>
      <c r="N53" s="47">
        <f ca="1">IF(OR(INDEX(INDIRECT("times"&amp;B$2),$F53,N$28)&gt;10,INDEX(INDIRECT(D53),$E53,N$28)&lt;=INDEX(INDIRECT(D53),$E53,$F53)),0,(INDEX(INDIRECT(D53),$E53,$F53)-INDEX(INDIRECT(D53),$E53,N$28))*(10-INDEX(INDIRECT("times"&amp;B$2),$F53,N$28))/10)</f>
        <v>0</v>
      </c>
      <c r="O53" s="47">
        <f ca="1">IF(OR(INDEX(INDIRECT("times"&amp;B$2),$F53,O$28)&gt;10,INDEX(INDIRECT(D53),$E53,O$28)&lt;=INDEX(INDIRECT(D53),$E53,$F53)),0,(INDEX(INDIRECT(D53),$E53,$F53)-INDEX(INDIRECT(D53),$E53,O$28))*(10-INDEX(INDIRECT("times"&amp;B$2),$F53,O$28))/10)</f>
        <v>0</v>
      </c>
      <c r="P53" s="47">
        <f ca="1">IF(OR(INDEX(INDIRECT("times"&amp;B$2),$F53,P$28)&gt;10,INDEX(INDIRECT(D53),$E53,P$28)&lt;=INDEX(INDIRECT(D53),$E53,$F53)),0,(INDEX(INDIRECT(D53),$E53,$F53)-INDEX(INDIRECT(D53),$E53,P$28))*(10-INDEX(INDIRECT("times"&amp;B$2),$F53,P$28))/10)</f>
        <v>0</v>
      </c>
      <c r="Q53" s="47">
        <f ca="1">IF(OR(INDEX(INDIRECT("times"&amp;B$2),$F53,Q$28)&gt;10,INDEX(INDIRECT(D53),$E53,Q$28)&lt;=INDEX(INDIRECT(D53),$E53,$F53)),0,(INDEX(INDIRECT(D53),$E53,$F53)-INDEX(INDIRECT(D53),$E53,Q$28))*(10-INDEX(INDIRECT("times"&amp;B$2),$F53,Q$28))/10)</f>
        <v>0</v>
      </c>
      <c r="R53" s="47">
        <f ca="1">IF(OR(INDEX(INDIRECT("times"&amp;B$2),$F53,R$28)&gt;10,INDEX(INDIRECT(D53),$E53,R$28)&lt;=INDEX(INDIRECT(D53),$E53,$F53)),0,(INDEX(INDIRECT(D53),$E53,$F53)-INDEX(INDIRECT(D53),$E53,R$28))*(10-INDEX(INDIRECT("times"&amp;B$2),$F53,R$28))/10)</f>
        <v>0</v>
      </c>
      <c r="S53" s="47">
        <f ca="1">IF(OR(INDEX(INDIRECT("times"&amp;B$2),$F53,S$28)&gt;10,INDEX(INDIRECT(D53),$E53,S$28)&lt;=INDEX(INDIRECT(D53),$E53,$F53)),0,(INDEX(INDIRECT(D53),$E53,$F53)-INDEX(INDIRECT(D53),$E53,S$28))*(10-INDEX(INDIRECT("times"&amp;B$2),$F53,S$28))/10)</f>
        <v>0</v>
      </c>
      <c r="T53" s="47">
        <f ca="1">IF(OR(INDEX(INDIRECT("times"&amp;B$2),$F53,T$28)&gt;10,INDEX(INDIRECT(D53),$E53,T$28)&lt;=INDEX(INDIRECT(D53),$E53,$F53)),0,(INDEX(INDIRECT(D53),$E53,$F53)-INDEX(INDIRECT(D53),$E53,T$28))*(10-INDEX(INDIRECT("times"&amp;B$2),$F53,T$28))/10)</f>
        <v>0</v>
      </c>
      <c r="U53" s="47">
        <f ca="1">IF(OR(INDEX(INDIRECT("times"&amp;B$2),$F53,U$28)&gt;10,INDEX(INDIRECT(D53),$E53,U$28)&lt;=INDEX(INDIRECT(D53),$E53,$F53)),0,(INDEX(INDIRECT(D53),$E53,$F53)-INDEX(INDIRECT(D53),$E53,U$28))*(10-INDEX(INDIRECT("times"&amp;B$2),$F53,U$28))/10)</f>
        <v>0</v>
      </c>
      <c r="V53" s="47">
        <f ca="1">IF(OR(INDEX(INDIRECT("times"&amp;B$2),$F53,V$28)&gt;10,INDEX(INDIRECT(D53),$E53,V$28)&lt;=INDEX(INDIRECT(D53),$E53,$F53)),0,(INDEX(INDIRECT(D53),$E53,$F53)-INDEX(INDIRECT(D53),$E53,V$28))*(10-INDEX(INDIRECT("times"&amp;B$2),$F53,V$28))/10)</f>
        <v>0</v>
      </c>
      <c r="W53" s="47">
        <f ca="1">IF(OR(INDEX(INDIRECT("times"&amp;B$2),$F53,W$28)&gt;10,INDEX(INDIRECT(D53),$E53,W$28)&lt;=INDEX(INDIRECT(D53),$E53,$F53)),0,(INDEX(INDIRECT(D53),$E53,$F53)-INDEX(INDIRECT(D53),$E53,W$28))*(10-INDEX(INDIRECT("times"&amp;B$2),$F53,W$28))/10)</f>
        <v>0</v>
      </c>
      <c r="X53" s="47">
        <f ca="1">IF(OR(INDEX(INDIRECT("times"&amp;B$2),$F53,X$28)&gt;10,INDEX(INDIRECT(D53),$E53,X$28)&lt;=INDEX(INDIRECT(D53),$E53,$F53)),0,(INDEX(INDIRECT(D53),$E53,$F53)-INDEX(INDIRECT(D53),$E53,X$28))*(10-INDEX(INDIRECT("times"&amp;B$2),$F53,X$28))/10)</f>
        <v>0</v>
      </c>
      <c r="Y53" s="47">
        <f ca="1">IF(OR(INDEX(INDIRECT("times"&amp;B$2),$F53,Y$28)&gt;10,INDEX(INDIRECT(D53),$E53,Y$28)&lt;=INDEX(INDIRECT(D53),$E53,$F53)),0,(INDEX(INDIRECT(D53),$E53,$F53)-INDEX(INDIRECT(D53),$E53,Y$28))*(10-INDEX(INDIRECT("times"&amp;B$2),$F53,Y$28))/10)</f>
        <v>0</v>
      </c>
      <c r="Z53" s="47">
        <f ca="1">IF(OR(INDEX(INDIRECT("times"&amp;B$2),$F53,Z$28)&gt;10,INDEX(INDIRECT(D53),$E53,Z$28)&lt;=INDEX(INDIRECT(D53),$E53,$F53)),0,(INDEX(INDIRECT(D53),$E53,$F53)-INDEX(INDIRECT(D53),$E53,Z$28))*(10-INDEX(INDIRECT("times"&amp;B$2),$F53,Z$28))/10)</f>
        <v>0</v>
      </c>
      <c r="AA53" s="48">
        <f ca="1">IF(OR(INDEX(INDIRECT("times"&amp;B$2),$F53,AA$28)&gt;10,INDEX(INDIRECT(D53),$E53,AA$28)&lt;=INDEX(INDIRECT(D53),$E53,$F53)),0,(INDEX(INDIRECT(D53),$E53,$F53)-INDEX(INDIRECT(D53),$E53,AA$28))*(10-INDEX(INDIRECT("times"&amp;B$2),$F53,AA$28))/10)</f>
        <v>0</v>
      </c>
      <c r="AB53" s="201">
        <v>11</v>
      </c>
      <c r="AD53" s="18" t="s">
        <v>199</v>
      </c>
      <c r="AE53" s="122">
        <f>AD26</f>
        <v>0</v>
      </c>
      <c r="AF53" s="122" t="str">
        <f>AD27</f>
        <v>shop1834</v>
      </c>
      <c r="AG53" s="210" t="str">
        <f t="shared" si="41"/>
        <v>core0_shop1834</v>
      </c>
      <c r="AH53" s="122">
        <v>1</v>
      </c>
      <c r="AI53" s="33">
        <v>11</v>
      </c>
      <c r="AJ53" s="46">
        <f ca="1">IF(OR(INDEX(INDIRECT("times"&amp;AE$2),$F53,AJ$28)&gt;10,INDEX(INDIRECT(AG53),$E53,AJ$28)&lt;=INDEX(INDIRECT(AG53),$E53,$F53)),0,(INDEX(INDIRECT(AG53),$E53,$F53)-INDEX(INDIRECT(AG53),$E53,AJ$28))*(10-INDEX(INDIRECT("times"&amp;AE$2),$F53,AJ$28))/10)</f>
        <v>0</v>
      </c>
      <c r="AK53" s="47">
        <f ca="1">IF(OR(INDEX(INDIRECT("times"&amp;AE$2),$F53,AK$28)&gt;10,INDEX(INDIRECT(AG53),$E53,AK$28)&lt;=INDEX(INDIRECT(AG53),$E53,$F53)),0,(INDEX(INDIRECT(AG53),$E53,$F53)-INDEX(INDIRECT(AG53),$E53,AK$28))*(10-INDEX(INDIRECT("times"&amp;AE$2),$F53,AK$28))/10)</f>
        <v>0</v>
      </c>
      <c r="AL53" s="47">
        <f ca="1">IF(OR(INDEX(INDIRECT("times"&amp;AE$2),$F53,AL$28)&gt;10,INDEX(INDIRECT(AG53),$E53,AL$28)&lt;=INDEX(INDIRECT(AG53),$E53,$F53)),0,(INDEX(INDIRECT(AG53),$E53,$F53)-INDEX(INDIRECT(AG53),$E53,AL$28))*(10-INDEX(INDIRECT("times"&amp;AE$2),$F53,AL$28))/10)</f>
        <v>0</v>
      </c>
      <c r="AM53" s="47">
        <f ca="1">IF(OR(INDEX(INDIRECT("times"&amp;AE$2),$F53,AM$28)&gt;10,INDEX(INDIRECT(AG53),$E53,AM$28)&lt;=INDEX(INDIRECT(AG53),$E53,$F53)),0,(INDEX(INDIRECT(AG53),$E53,$F53)-INDEX(INDIRECT(AG53),$E53,AM$28))*(10-INDEX(INDIRECT("times"&amp;AE$2),$F53,AM$28))/10)</f>
        <v>0</v>
      </c>
      <c r="AN53" s="47">
        <f ca="1">IF(OR(INDEX(INDIRECT("times"&amp;AE$2),$F53,AN$28)&gt;10,INDEX(INDIRECT(AG53),$E53,AN$28)&lt;=INDEX(INDIRECT(AG53),$E53,$F53)),0,(INDEX(INDIRECT(AG53),$E53,$F53)-INDEX(INDIRECT(AG53),$E53,AN$28))*(10-INDEX(INDIRECT("times"&amp;AE$2),$F53,AN$28))/10)</f>
        <v>0</v>
      </c>
      <c r="AO53" s="47">
        <f ca="1">IF(OR(INDEX(INDIRECT("times"&amp;AE$2),$F53,AO$28)&gt;10,INDEX(INDIRECT(AG53),$E53,AO$28)&lt;=INDEX(INDIRECT(AG53),$E53,$F53)),0,(INDEX(INDIRECT(AG53),$E53,$F53)-INDEX(INDIRECT(AG53),$E53,AO$28))*(10-INDEX(INDIRECT("times"&amp;AE$2),$F53,AO$28))/10)</f>
        <v>0</v>
      </c>
      <c r="AP53" s="47">
        <f ca="1">IF(OR(INDEX(INDIRECT("times"&amp;AE$2),$F53,AP$28)&gt;10,INDEX(INDIRECT(AG53),$E53,AP$28)&lt;=INDEX(INDIRECT(AG53),$E53,$F53)),0,(INDEX(INDIRECT(AG53),$E53,$F53)-INDEX(INDIRECT(AG53),$E53,AP$28))*(10-INDEX(INDIRECT("times"&amp;AE$2),$F53,AP$28))/10)</f>
        <v>0</v>
      </c>
      <c r="AQ53" s="47">
        <f ca="1">IF(OR(INDEX(INDIRECT("times"&amp;AE$2),$F53,AQ$28)&gt;10,INDEX(INDIRECT(AG53),$E53,AQ$28)&lt;=INDEX(INDIRECT(AG53),$E53,$F53)),0,(INDEX(INDIRECT(AG53),$E53,$F53)-INDEX(INDIRECT(AG53),$E53,AQ$28))*(10-INDEX(INDIRECT("times"&amp;AE$2),$F53,AQ$28))/10)</f>
        <v>0</v>
      </c>
      <c r="AR53" s="47">
        <f ca="1">IF(OR(INDEX(INDIRECT("times"&amp;AE$2),$F53,AR$28)&gt;10,INDEX(INDIRECT(AG53),$E53,AR$28)&lt;=INDEX(INDIRECT(AG53),$E53,$F53)),0,(INDEX(INDIRECT(AG53),$E53,$F53)-INDEX(INDIRECT(AG53),$E53,AR$28))*(10-INDEX(INDIRECT("times"&amp;AE$2),$F53,AR$28))/10)</f>
        <v>0</v>
      </c>
      <c r="AS53" s="47">
        <f ca="1">IF(OR(INDEX(INDIRECT("times"&amp;AE$2),$F53,AS$28)&gt;10,INDEX(INDIRECT(AG53),$E53,AS$28)&lt;=INDEX(INDIRECT(AG53),$E53,$F53)),0,(INDEX(INDIRECT(AG53),$E53,$F53)-INDEX(INDIRECT(AG53),$E53,AS$28))*(10-INDEX(INDIRECT("times"&amp;AE$2),$F53,AS$28))/10)</f>
        <v>0</v>
      </c>
      <c r="AT53" s="47">
        <f ca="1">IF(OR(INDEX(INDIRECT("times"&amp;AE$2),$F53,AT$28)&gt;10,INDEX(INDIRECT(AG53),$E53,AT$28)&lt;=INDEX(INDIRECT(AG53),$E53,$F53)),0,(INDEX(INDIRECT(AG53),$E53,$F53)-INDEX(INDIRECT(AG53),$E53,AT$28))*(10-INDEX(INDIRECT("times"&amp;AE$2),$F53,AT$28))/10)</f>
        <v>0</v>
      </c>
      <c r="AU53" s="47">
        <f ca="1">IF(OR(INDEX(INDIRECT("times"&amp;AE$2),$F53,AU$28)&gt;10,INDEX(INDIRECT(AG53),$E53,AU$28)&lt;=INDEX(INDIRECT(AG53),$E53,$F53)),0,(INDEX(INDIRECT(AG53),$E53,$F53)-INDEX(INDIRECT(AG53),$E53,AU$28))*(10-INDEX(INDIRECT("times"&amp;AE$2),$F53,AU$28))/10)</f>
        <v>0</v>
      </c>
      <c r="AV53" s="47">
        <f ca="1">IF(OR(INDEX(INDIRECT("times"&amp;AE$2),$F53,AV$28)&gt;10,INDEX(INDIRECT(AG53),$E53,AV$28)&lt;=INDEX(INDIRECT(AG53),$E53,$F53)),0,(INDEX(INDIRECT(AG53),$E53,$F53)-INDEX(INDIRECT(AG53),$E53,AV$28))*(10-INDEX(INDIRECT("times"&amp;AE$2),$F53,AV$28))/10)</f>
        <v>0</v>
      </c>
      <c r="AW53" s="47">
        <f ca="1">IF(OR(INDEX(INDIRECT("times"&amp;AE$2),$F53,AW$28)&gt;10,INDEX(INDIRECT(AG53),$E53,AW$28)&lt;=INDEX(INDIRECT(AG53),$E53,$F53)),0,(INDEX(INDIRECT(AG53),$E53,$F53)-INDEX(INDIRECT(AG53),$E53,AW$28))*(10-INDEX(INDIRECT("times"&amp;AE$2),$F53,AW$28))/10)</f>
        <v>0</v>
      </c>
      <c r="AX53" s="47">
        <f ca="1">IF(OR(INDEX(INDIRECT("times"&amp;AE$2),$F53,AX$28)&gt;10,INDEX(INDIRECT(AG53),$E53,AX$28)&lt;=INDEX(INDIRECT(AG53),$E53,$F53)),0,(INDEX(INDIRECT(AG53),$E53,$F53)-INDEX(INDIRECT(AG53),$E53,AX$28))*(10-INDEX(INDIRECT("times"&amp;AE$2),$F53,AX$28))/10)</f>
        <v>0</v>
      </c>
      <c r="AY53" s="47">
        <f ca="1">IF(OR(INDEX(INDIRECT("times"&amp;AE$2),$F53,AY$28)&gt;10,INDEX(INDIRECT(AG53),$E53,AY$28)&lt;=INDEX(INDIRECT(AG53),$E53,$F53)),0,(INDEX(INDIRECT(AG53),$E53,$F53)-INDEX(INDIRECT(AG53),$E53,AY$28))*(10-INDEX(INDIRECT("times"&amp;AE$2),$F53,AY$28))/10)</f>
        <v>0</v>
      </c>
      <c r="AZ53" s="47">
        <f ca="1">IF(OR(INDEX(INDIRECT("times"&amp;AE$2),$F53,AZ$28)&gt;10,INDEX(INDIRECT(AG53),$E53,AZ$28)&lt;=INDEX(INDIRECT(AG53),$E53,$F53)),0,(INDEX(INDIRECT(AG53),$E53,$F53)-INDEX(INDIRECT(AG53),$E53,AZ$28))*(10-INDEX(INDIRECT("times"&amp;AE$2),$F53,AZ$28))/10)</f>
        <v>0</v>
      </c>
      <c r="BA53" s="47">
        <f ca="1">IF(OR(INDEX(INDIRECT("times"&amp;AE$2),$F53,BA$28)&gt;10,INDEX(INDIRECT(AG53),$E53,BA$28)&lt;=INDEX(INDIRECT(AG53),$E53,$F53)),0,(INDEX(INDIRECT(AG53),$E53,$F53)-INDEX(INDIRECT(AG53),$E53,BA$28))*(10-INDEX(INDIRECT("times"&amp;AE$2),$F53,BA$28))/10)</f>
        <v>0</v>
      </c>
      <c r="BB53" s="47">
        <f ca="1">IF(OR(INDEX(INDIRECT("times"&amp;AE$2),$F53,BB$28)&gt;10,INDEX(INDIRECT(AG53),$E53,BB$28)&lt;=INDEX(INDIRECT(AG53),$E53,$F53)),0,(INDEX(INDIRECT(AG53),$E53,$F53)-INDEX(INDIRECT(AG53),$E53,BB$28))*(10-INDEX(INDIRECT("times"&amp;AE$2),$F53,BB$28))/10)</f>
        <v>0</v>
      </c>
      <c r="BC53" s="47">
        <f ca="1">IF(OR(INDEX(INDIRECT("times"&amp;AE$2),$F53,BC$28)&gt;10,INDEX(INDIRECT(AG53),$E53,BC$28)&lt;=INDEX(INDIRECT(AG53),$E53,$F53)),0,(INDEX(INDIRECT(AG53),$E53,$F53)-INDEX(INDIRECT(AG53),$E53,BC$28))*(10-INDEX(INDIRECT("times"&amp;AE$2),$F53,BC$28))/10)</f>
        <v>0</v>
      </c>
      <c r="BD53" s="48">
        <f ca="1">IF(OR(INDEX(INDIRECT("times"&amp;AE$2),$F53,BD$28)&gt;10,INDEX(INDIRECT(AG53),$E53,BD$28)&lt;=INDEX(INDIRECT(AG53),$E53,$F53)),0,(INDEX(INDIRECT(AG53),$E53,$F53)-INDEX(INDIRECT(AG53),$E53,BD$28))*(10-INDEX(INDIRECT("times"&amp;AE$2),$F53,BD$28))/10)</f>
        <v>0</v>
      </c>
      <c r="BE53" s="201">
        <v>11</v>
      </c>
      <c r="BG53" s="18" t="s">
        <v>199</v>
      </c>
      <c r="BH53" s="122">
        <f>BG26</f>
        <v>0</v>
      </c>
      <c r="BI53" s="122" t="str">
        <f>BG27</f>
        <v>lei1834</v>
      </c>
      <c r="BJ53" s="210" t="str">
        <f t="shared" si="42"/>
        <v>core0_lei1834</v>
      </c>
      <c r="BK53" s="122">
        <v>1</v>
      </c>
      <c r="BL53" s="33">
        <v>11</v>
      </c>
      <c r="BM53" s="46">
        <f ca="1">IF(OR(INDEX(INDIRECT("times"&amp;BH$2),$F53,BM$28)&gt;10,INDEX(INDIRECT(BJ53),$E53,BM$28)&lt;=INDEX(INDIRECT(BJ53),$E53,$F53)),0,(INDEX(INDIRECT(BJ53),$E53,$F53)-INDEX(INDIRECT(BJ53),$E53,BM$28))*(10-INDEX(INDIRECT("times"&amp;BH$2),$F53,BM$28))/10)</f>
        <v>0</v>
      </c>
      <c r="BN53" s="47">
        <f ca="1">IF(OR(INDEX(INDIRECT("times"&amp;BH$2),$F53,BN$28)&gt;10,INDEX(INDIRECT(BJ53),$E53,BN$28)&lt;=INDEX(INDIRECT(BJ53),$E53,$F53)),0,(INDEX(INDIRECT(BJ53),$E53,$F53)-INDEX(INDIRECT(BJ53),$E53,BN$28))*(10-INDEX(INDIRECT("times"&amp;BH$2),$F53,BN$28))/10)</f>
        <v>0</v>
      </c>
      <c r="BO53" s="47">
        <f ca="1">IF(OR(INDEX(INDIRECT("times"&amp;BH$2),$F53,BO$28)&gt;10,INDEX(INDIRECT(BJ53),$E53,BO$28)&lt;=INDEX(INDIRECT(BJ53),$E53,$F53)),0,(INDEX(INDIRECT(BJ53),$E53,$F53)-INDEX(INDIRECT(BJ53),$E53,BO$28))*(10-INDEX(INDIRECT("times"&amp;BH$2),$F53,BO$28))/10)</f>
        <v>0</v>
      </c>
      <c r="BP53" s="47">
        <f ca="1">IF(OR(INDEX(INDIRECT("times"&amp;BH$2),$F53,BP$28)&gt;10,INDEX(INDIRECT(BJ53),$E53,BP$28)&lt;=INDEX(INDIRECT(BJ53),$E53,$F53)),0,(INDEX(INDIRECT(BJ53),$E53,$F53)-INDEX(INDIRECT(BJ53),$E53,BP$28))*(10-INDEX(INDIRECT("times"&amp;BH$2),$F53,BP$28))/10)</f>
        <v>0</v>
      </c>
      <c r="BQ53" s="47">
        <f ca="1">IF(OR(INDEX(INDIRECT("times"&amp;BH$2),$F53,BQ$28)&gt;10,INDEX(INDIRECT(BJ53),$E53,BQ$28)&lt;=INDEX(INDIRECT(BJ53),$E53,$F53)),0,(INDEX(INDIRECT(BJ53),$E53,$F53)-INDEX(INDIRECT(BJ53),$E53,BQ$28))*(10-INDEX(INDIRECT("times"&amp;BH$2),$F53,BQ$28))/10)</f>
        <v>0</v>
      </c>
      <c r="BR53" s="47">
        <f ca="1">IF(OR(INDEX(INDIRECT("times"&amp;BH$2),$F53,BR$28)&gt;10,INDEX(INDIRECT(BJ53),$E53,BR$28)&lt;=INDEX(INDIRECT(BJ53),$E53,$F53)),0,(INDEX(INDIRECT(BJ53),$E53,$F53)-INDEX(INDIRECT(BJ53),$E53,BR$28))*(10-INDEX(INDIRECT("times"&amp;BH$2),$F53,BR$28))/10)</f>
        <v>0</v>
      </c>
      <c r="BS53" s="47">
        <f ca="1">IF(OR(INDEX(INDIRECT("times"&amp;BH$2),$F53,BS$28)&gt;10,INDEX(INDIRECT(BJ53),$E53,BS$28)&lt;=INDEX(INDIRECT(BJ53),$E53,$F53)),0,(INDEX(INDIRECT(BJ53),$E53,$F53)-INDEX(INDIRECT(BJ53),$E53,BS$28))*(10-INDEX(INDIRECT("times"&amp;BH$2),$F53,BS$28))/10)</f>
        <v>0</v>
      </c>
      <c r="BT53" s="47">
        <f ca="1">IF(OR(INDEX(INDIRECT("times"&amp;BH$2),$F53,BT$28)&gt;10,INDEX(INDIRECT(BJ53),$E53,BT$28)&lt;=INDEX(INDIRECT(BJ53),$E53,$F53)),0,(INDEX(INDIRECT(BJ53),$E53,$F53)-INDEX(INDIRECT(BJ53),$E53,BT$28))*(10-INDEX(INDIRECT("times"&amp;BH$2),$F53,BT$28))/10)</f>
        <v>0</v>
      </c>
      <c r="BU53" s="47">
        <f ca="1">IF(OR(INDEX(INDIRECT("times"&amp;BH$2),$F53,BU$28)&gt;10,INDEX(INDIRECT(BJ53),$E53,BU$28)&lt;=INDEX(INDIRECT(BJ53),$E53,$F53)),0,(INDEX(INDIRECT(BJ53),$E53,$F53)-INDEX(INDIRECT(BJ53),$E53,BU$28))*(10-INDEX(INDIRECT("times"&amp;BH$2),$F53,BU$28))/10)</f>
        <v>0</v>
      </c>
      <c r="BV53" s="47">
        <f ca="1">IF(OR(INDEX(INDIRECT("times"&amp;BH$2),$F53,BV$28)&gt;10,INDEX(INDIRECT(BJ53),$E53,BV$28)&lt;=INDEX(INDIRECT(BJ53),$E53,$F53)),0,(INDEX(INDIRECT(BJ53),$E53,$F53)-INDEX(INDIRECT(BJ53),$E53,BV$28))*(10-INDEX(INDIRECT("times"&amp;BH$2),$F53,BV$28))/10)</f>
        <v>0</v>
      </c>
      <c r="BW53" s="47">
        <f ca="1">IF(OR(INDEX(INDIRECT("times"&amp;BH$2),$F53,BW$28)&gt;10,INDEX(INDIRECT(BJ53),$E53,BW$28)&lt;=INDEX(INDIRECT(BJ53),$E53,$F53)),0,(INDEX(INDIRECT(BJ53),$E53,$F53)-INDEX(INDIRECT(BJ53),$E53,BW$28))*(10-INDEX(INDIRECT("times"&amp;BH$2),$F53,BW$28))/10)</f>
        <v>0</v>
      </c>
      <c r="BX53" s="47">
        <f ca="1">IF(OR(INDEX(INDIRECT("times"&amp;BH$2),$F53,BX$28)&gt;10,INDEX(INDIRECT(BJ53),$E53,BX$28)&lt;=INDEX(INDIRECT(BJ53),$E53,$F53)),0,(INDEX(INDIRECT(BJ53),$E53,$F53)-INDEX(INDIRECT(BJ53),$E53,BX$28))*(10-INDEX(INDIRECT("times"&amp;BH$2),$F53,BX$28))/10)</f>
        <v>0</v>
      </c>
      <c r="BY53" s="47">
        <f ca="1">IF(OR(INDEX(INDIRECT("times"&amp;BH$2),$F53,BY$28)&gt;10,INDEX(INDIRECT(BJ53),$E53,BY$28)&lt;=INDEX(INDIRECT(BJ53),$E53,$F53)),0,(INDEX(INDIRECT(BJ53),$E53,$F53)-INDEX(INDIRECT(BJ53),$E53,BY$28))*(10-INDEX(INDIRECT("times"&amp;BH$2),$F53,BY$28))/10)</f>
        <v>0</v>
      </c>
      <c r="BZ53" s="47">
        <f ca="1">IF(OR(INDEX(INDIRECT("times"&amp;BH$2),$F53,BZ$28)&gt;10,INDEX(INDIRECT(BJ53),$E53,BZ$28)&lt;=INDEX(INDIRECT(BJ53),$E53,$F53)),0,(INDEX(INDIRECT(BJ53),$E53,$F53)-INDEX(INDIRECT(BJ53),$E53,BZ$28))*(10-INDEX(INDIRECT("times"&amp;BH$2),$F53,BZ$28))/10)</f>
        <v>0</v>
      </c>
      <c r="CA53" s="47">
        <f ca="1">IF(OR(INDEX(INDIRECT("times"&amp;BH$2),$F53,CA$28)&gt;10,INDEX(INDIRECT(BJ53),$E53,CA$28)&lt;=INDEX(INDIRECT(BJ53),$E53,$F53)),0,(INDEX(INDIRECT(BJ53),$E53,$F53)-INDEX(INDIRECT(BJ53),$E53,CA$28))*(10-INDEX(INDIRECT("times"&amp;BH$2),$F53,CA$28))/10)</f>
        <v>0</v>
      </c>
      <c r="CB53" s="47">
        <f ca="1">IF(OR(INDEX(INDIRECT("times"&amp;BH$2),$F53,CB$28)&gt;10,INDEX(INDIRECT(BJ53),$E53,CB$28)&lt;=INDEX(INDIRECT(BJ53),$E53,$F53)),0,(INDEX(INDIRECT(BJ53),$E53,$F53)-INDEX(INDIRECT(BJ53),$E53,CB$28))*(10-INDEX(INDIRECT("times"&amp;BH$2),$F53,CB$28))/10)</f>
        <v>0</v>
      </c>
      <c r="CC53" s="47">
        <f ca="1">IF(OR(INDEX(INDIRECT("times"&amp;BH$2),$F53,CC$28)&gt;10,INDEX(INDIRECT(BJ53),$E53,CC$28)&lt;=INDEX(INDIRECT(BJ53),$E53,$F53)),0,(INDEX(INDIRECT(BJ53),$E53,$F53)-INDEX(INDIRECT(BJ53),$E53,CC$28))*(10-INDEX(INDIRECT("times"&amp;BH$2),$F53,CC$28))/10)</f>
        <v>0</v>
      </c>
      <c r="CD53" s="47">
        <f ca="1">IF(OR(INDEX(INDIRECT("times"&amp;BH$2),$F53,CD$28)&gt;10,INDEX(INDIRECT(BJ53),$E53,CD$28)&lt;=INDEX(INDIRECT(BJ53),$E53,$F53)),0,(INDEX(INDIRECT(BJ53),$E53,$F53)-INDEX(INDIRECT(BJ53),$E53,CD$28))*(10-INDEX(INDIRECT("times"&amp;BH$2),$F53,CD$28))/10)</f>
        <v>0</v>
      </c>
      <c r="CE53" s="47">
        <f ca="1">IF(OR(INDEX(INDIRECT("times"&amp;BH$2),$F53,CE$28)&gt;10,INDEX(INDIRECT(BJ53),$E53,CE$28)&lt;=INDEX(INDIRECT(BJ53),$E53,$F53)),0,(INDEX(INDIRECT(BJ53),$E53,$F53)-INDEX(INDIRECT(BJ53),$E53,CE$28))*(10-INDEX(INDIRECT("times"&amp;BH$2),$F53,CE$28))/10)</f>
        <v>0</v>
      </c>
      <c r="CF53" s="47">
        <f ca="1">IF(OR(INDEX(INDIRECT("times"&amp;BH$2),$F53,CF$28)&gt;10,INDEX(INDIRECT(BJ53),$E53,CF$28)&lt;=INDEX(INDIRECT(BJ53),$E53,$F53)),0,(INDEX(INDIRECT(BJ53),$E53,$F53)-INDEX(INDIRECT(BJ53),$E53,CF$28))*(10-INDEX(INDIRECT("times"&amp;BH$2),$F53,CF$28))/10)</f>
        <v>0</v>
      </c>
      <c r="CG53" s="48">
        <f ca="1">IF(OR(INDEX(INDIRECT("times"&amp;BH$2),$F53,CG$28)&gt;10,INDEX(INDIRECT(BJ53),$E53,CG$28)&lt;=INDEX(INDIRECT(BJ53),$E53,$F53)),0,(INDEX(INDIRECT(BJ53),$E53,$F53)-INDEX(INDIRECT(BJ53),$E53,CG$28))*(10-INDEX(INDIRECT("times"&amp;BH$2),$F53,CG$28))/10)</f>
        <v>0</v>
      </c>
      <c r="CH53" s="201">
        <v>11</v>
      </c>
      <c r="CJ53" s="18" t="s">
        <v>199</v>
      </c>
      <c r="CK53" s="122">
        <f>CJ26</f>
        <v>0</v>
      </c>
      <c r="CL53" s="122" t="str">
        <f>CJ27</f>
        <v>work3564</v>
      </c>
      <c r="CM53" s="210" t="str">
        <f t="shared" si="43"/>
        <v>core0_work3564</v>
      </c>
      <c r="CN53" s="122">
        <v>1</v>
      </c>
      <c r="CO53" s="33">
        <v>11</v>
      </c>
      <c r="CP53" s="46">
        <f ca="1">IF(OR(INDEX(INDIRECT("times"&amp;CK$2),$F53,CP$28)&gt;10,INDEX(INDIRECT(CM53),$E53,CP$28)&lt;=INDEX(INDIRECT(CM53),$E53,$F53)),0,(INDEX(INDIRECT(CM53),$E53,$F53)-INDEX(INDIRECT(CM53),$E53,CP$28))*(10-INDEX(INDIRECT("times"&amp;CK$2),$F53,CP$28))/10)</f>
        <v>0</v>
      </c>
      <c r="CQ53" s="47">
        <f ca="1">IF(OR(INDEX(INDIRECT("times"&amp;CK$2),$F53,CQ$28)&gt;10,INDEX(INDIRECT(CM53),$E53,CQ$28)&lt;=INDEX(INDIRECT(CM53),$E53,$F53)),0,(INDEX(INDIRECT(CM53),$E53,$F53)-INDEX(INDIRECT(CM53),$E53,CQ$28))*(10-INDEX(INDIRECT("times"&amp;CK$2),$F53,CQ$28))/10)</f>
        <v>0</v>
      </c>
      <c r="CR53" s="47">
        <f ca="1">IF(OR(INDEX(INDIRECT("times"&amp;CK$2),$F53,CR$28)&gt;10,INDEX(INDIRECT(CM53),$E53,CR$28)&lt;=INDEX(INDIRECT(CM53),$E53,$F53)),0,(INDEX(INDIRECT(CM53),$E53,$F53)-INDEX(INDIRECT(CM53),$E53,CR$28))*(10-INDEX(INDIRECT("times"&amp;CK$2),$F53,CR$28))/10)</f>
        <v>0</v>
      </c>
      <c r="CS53" s="47">
        <f ca="1">IF(OR(INDEX(INDIRECT("times"&amp;CK$2),$F53,CS$28)&gt;10,INDEX(INDIRECT(CM53),$E53,CS$28)&lt;=INDEX(INDIRECT(CM53),$E53,$F53)),0,(INDEX(INDIRECT(CM53),$E53,$F53)-INDEX(INDIRECT(CM53),$E53,CS$28))*(10-INDEX(INDIRECT("times"&amp;CK$2),$F53,CS$28))/10)</f>
        <v>0</v>
      </c>
      <c r="CT53" s="47">
        <f ca="1">IF(OR(INDEX(INDIRECT("times"&amp;CK$2),$F53,CT$28)&gt;10,INDEX(INDIRECT(CM53),$E53,CT$28)&lt;=INDEX(INDIRECT(CM53),$E53,$F53)),0,(INDEX(INDIRECT(CM53),$E53,$F53)-INDEX(INDIRECT(CM53),$E53,CT$28))*(10-INDEX(INDIRECT("times"&amp;CK$2),$F53,CT$28))/10)</f>
        <v>0</v>
      </c>
      <c r="CU53" s="47">
        <f ca="1">IF(OR(INDEX(INDIRECT("times"&amp;CK$2),$F53,CU$28)&gt;10,INDEX(INDIRECT(CM53),$E53,CU$28)&lt;=INDEX(INDIRECT(CM53),$E53,$F53)),0,(INDEX(INDIRECT(CM53),$E53,$F53)-INDEX(INDIRECT(CM53),$E53,CU$28))*(10-INDEX(INDIRECT("times"&amp;CK$2),$F53,CU$28))/10)</f>
        <v>0</v>
      </c>
      <c r="CV53" s="47">
        <f ca="1">IF(OR(INDEX(INDIRECT("times"&amp;CK$2),$F53,CV$28)&gt;10,INDEX(INDIRECT(CM53),$E53,CV$28)&lt;=INDEX(INDIRECT(CM53),$E53,$F53)),0,(INDEX(INDIRECT(CM53),$E53,$F53)-INDEX(INDIRECT(CM53),$E53,CV$28))*(10-INDEX(INDIRECT("times"&amp;CK$2),$F53,CV$28))/10)</f>
        <v>0</v>
      </c>
      <c r="CW53" s="47">
        <f ca="1">IF(OR(INDEX(INDIRECT("times"&amp;CK$2),$F53,CW$28)&gt;10,INDEX(INDIRECT(CM53),$E53,CW$28)&lt;=INDEX(INDIRECT(CM53),$E53,$F53)),0,(INDEX(INDIRECT(CM53),$E53,$F53)-INDEX(INDIRECT(CM53),$E53,CW$28))*(10-INDEX(INDIRECT("times"&amp;CK$2),$F53,CW$28))/10)</f>
        <v>0</v>
      </c>
      <c r="CX53" s="47">
        <f ca="1">IF(OR(INDEX(INDIRECT("times"&amp;CK$2),$F53,CX$28)&gt;10,INDEX(INDIRECT(CM53),$E53,CX$28)&lt;=INDEX(INDIRECT(CM53),$E53,$F53)),0,(INDEX(INDIRECT(CM53),$E53,$F53)-INDEX(INDIRECT(CM53),$E53,CX$28))*(10-INDEX(INDIRECT("times"&amp;CK$2),$F53,CX$28))/10)</f>
        <v>0</v>
      </c>
      <c r="CY53" s="47">
        <f ca="1">IF(OR(INDEX(INDIRECT("times"&amp;CK$2),$F53,CY$28)&gt;10,INDEX(INDIRECT(CM53),$E53,CY$28)&lt;=INDEX(INDIRECT(CM53),$E53,$F53)),0,(INDEX(INDIRECT(CM53),$E53,$F53)-INDEX(INDIRECT(CM53),$E53,CY$28))*(10-INDEX(INDIRECT("times"&amp;CK$2),$F53,CY$28))/10)</f>
        <v>0</v>
      </c>
      <c r="CZ53" s="47">
        <f ca="1">IF(OR(INDEX(INDIRECT("times"&amp;CK$2),$F53,CZ$28)&gt;10,INDEX(INDIRECT(CM53),$E53,CZ$28)&lt;=INDEX(INDIRECT(CM53),$E53,$F53)),0,(INDEX(INDIRECT(CM53),$E53,$F53)-INDEX(INDIRECT(CM53),$E53,CZ$28))*(10-INDEX(INDIRECT("times"&amp;CK$2),$F53,CZ$28))/10)</f>
        <v>0</v>
      </c>
      <c r="DA53" s="47">
        <f ca="1">IF(OR(INDEX(INDIRECT("times"&amp;CK$2),$F53,DA$28)&gt;10,INDEX(INDIRECT(CM53),$E53,DA$28)&lt;=INDEX(INDIRECT(CM53),$E53,$F53)),0,(INDEX(INDIRECT(CM53),$E53,$F53)-INDEX(INDIRECT(CM53),$E53,DA$28))*(10-INDEX(INDIRECT("times"&amp;CK$2),$F53,DA$28))/10)</f>
        <v>0</v>
      </c>
      <c r="DB53" s="47">
        <f ca="1">IF(OR(INDEX(INDIRECT("times"&amp;CK$2),$F53,DB$28)&gt;10,INDEX(INDIRECT(CM53),$E53,DB$28)&lt;=INDEX(INDIRECT(CM53),$E53,$F53)),0,(INDEX(INDIRECT(CM53),$E53,$F53)-INDEX(INDIRECT(CM53),$E53,DB$28))*(10-INDEX(INDIRECT("times"&amp;CK$2),$F53,DB$28))/10)</f>
        <v>0</v>
      </c>
      <c r="DC53" s="47">
        <f ca="1">IF(OR(INDEX(INDIRECT("times"&amp;CK$2),$F53,DC$28)&gt;10,INDEX(INDIRECT(CM53),$E53,DC$28)&lt;=INDEX(INDIRECT(CM53),$E53,$F53)),0,(INDEX(INDIRECT(CM53),$E53,$F53)-INDEX(INDIRECT(CM53),$E53,DC$28))*(10-INDEX(INDIRECT("times"&amp;CK$2),$F53,DC$28))/10)</f>
        <v>0</v>
      </c>
      <c r="DD53" s="47">
        <f ca="1">IF(OR(INDEX(INDIRECT("times"&amp;CK$2),$F53,DD$28)&gt;10,INDEX(INDIRECT(CM53),$E53,DD$28)&lt;=INDEX(INDIRECT(CM53),$E53,$F53)),0,(INDEX(INDIRECT(CM53),$E53,$F53)-INDEX(INDIRECT(CM53),$E53,DD$28))*(10-INDEX(INDIRECT("times"&amp;CK$2),$F53,DD$28))/10)</f>
        <v>0</v>
      </c>
      <c r="DE53" s="47">
        <f ca="1">IF(OR(INDEX(INDIRECT("times"&amp;CK$2),$F53,DE$28)&gt;10,INDEX(INDIRECT(CM53),$E53,DE$28)&lt;=INDEX(INDIRECT(CM53),$E53,$F53)),0,(INDEX(INDIRECT(CM53),$E53,$F53)-INDEX(INDIRECT(CM53),$E53,DE$28))*(10-INDEX(INDIRECT("times"&amp;CK$2),$F53,DE$28))/10)</f>
        <v>0</v>
      </c>
      <c r="DF53" s="47">
        <f ca="1">IF(OR(INDEX(INDIRECT("times"&amp;CK$2),$F53,DF$28)&gt;10,INDEX(INDIRECT(CM53),$E53,DF$28)&lt;=INDEX(INDIRECT(CM53),$E53,$F53)),0,(INDEX(INDIRECT(CM53),$E53,$F53)-INDEX(INDIRECT(CM53),$E53,DF$28))*(10-INDEX(INDIRECT("times"&amp;CK$2),$F53,DF$28))/10)</f>
        <v>0</v>
      </c>
      <c r="DG53" s="47">
        <f ca="1">IF(OR(INDEX(INDIRECT("times"&amp;CK$2),$F53,DG$28)&gt;10,INDEX(INDIRECT(CM53),$E53,DG$28)&lt;=INDEX(INDIRECT(CM53),$E53,$F53)),0,(INDEX(INDIRECT(CM53),$E53,$F53)-INDEX(INDIRECT(CM53),$E53,DG$28))*(10-INDEX(INDIRECT("times"&amp;CK$2),$F53,DG$28))/10)</f>
        <v>0</v>
      </c>
      <c r="DH53" s="47">
        <f ca="1">IF(OR(INDEX(INDIRECT("times"&amp;CK$2),$F53,DH$28)&gt;10,INDEX(INDIRECT(CM53),$E53,DH$28)&lt;=INDEX(INDIRECT(CM53),$E53,$F53)),0,(INDEX(INDIRECT(CM53),$E53,$F53)-INDEX(INDIRECT(CM53),$E53,DH$28))*(10-INDEX(INDIRECT("times"&amp;CK$2),$F53,DH$28))/10)</f>
        <v>0</v>
      </c>
      <c r="DI53" s="47">
        <f ca="1">IF(OR(INDEX(INDIRECT("times"&amp;CK$2),$F53,DI$28)&gt;10,INDEX(INDIRECT(CM53),$E53,DI$28)&lt;=INDEX(INDIRECT(CM53),$E53,$F53)),0,(INDEX(INDIRECT(CM53),$E53,$F53)-INDEX(INDIRECT(CM53),$E53,DI$28))*(10-INDEX(INDIRECT("times"&amp;CK$2),$F53,DI$28))/10)</f>
        <v>0</v>
      </c>
      <c r="DJ53" s="48">
        <f ca="1">IF(OR(INDEX(INDIRECT("times"&amp;CK$2),$F53,DJ$28)&gt;10,INDEX(INDIRECT(CM53),$E53,DJ$28)&lt;=INDEX(INDIRECT(CM53),$E53,$F53)),0,(INDEX(INDIRECT(CM53),$E53,$F53)-INDEX(INDIRECT(CM53),$E53,DJ$28))*(10-INDEX(INDIRECT("times"&amp;CK$2),$F53,DJ$28))/10)</f>
        <v>0</v>
      </c>
      <c r="DK53" s="201">
        <v>11</v>
      </c>
      <c r="DM53" s="18" t="s">
        <v>199</v>
      </c>
      <c r="DN53" s="122">
        <f>DM26</f>
        <v>0</v>
      </c>
      <c r="DO53" s="122" t="str">
        <f>DM27</f>
        <v>shop3564</v>
      </c>
      <c r="DP53" s="210" t="str">
        <f t="shared" si="44"/>
        <v>core0_shop3564</v>
      </c>
      <c r="DQ53" s="122">
        <v>1</v>
      </c>
      <c r="DR53" s="33">
        <v>11</v>
      </c>
      <c r="DS53" s="46">
        <f ca="1">IF(OR(INDEX(INDIRECT("times"&amp;DN$2),$F53,DS$28)&gt;10,INDEX(INDIRECT(DP53),$E53,DS$28)&lt;=INDEX(INDIRECT(DP53),$E53,$F53)),0,(INDEX(INDIRECT(DP53),$E53,$F53)-INDEX(INDIRECT(DP53),$E53,DS$28))*(10-INDEX(INDIRECT("times"&amp;DN$2),$F53,DS$28))/10)</f>
        <v>0</v>
      </c>
      <c r="DT53" s="47">
        <f ca="1">IF(OR(INDEX(INDIRECT("times"&amp;DN$2),$F53,DT$28)&gt;10,INDEX(INDIRECT(DP53),$E53,DT$28)&lt;=INDEX(INDIRECT(DP53),$E53,$F53)),0,(INDEX(INDIRECT(DP53),$E53,$F53)-INDEX(INDIRECT(DP53),$E53,DT$28))*(10-INDEX(INDIRECT("times"&amp;DN$2),$F53,DT$28))/10)</f>
        <v>0</v>
      </c>
      <c r="DU53" s="47">
        <f ca="1">IF(OR(INDEX(INDIRECT("times"&amp;DN$2),$F53,DU$28)&gt;10,INDEX(INDIRECT(DP53),$E53,DU$28)&lt;=INDEX(INDIRECT(DP53),$E53,$F53)),0,(INDEX(INDIRECT(DP53),$E53,$F53)-INDEX(INDIRECT(DP53),$E53,DU$28))*(10-INDEX(INDIRECT("times"&amp;DN$2),$F53,DU$28))/10)</f>
        <v>0</v>
      </c>
      <c r="DV53" s="47">
        <f ca="1">IF(OR(INDEX(INDIRECT("times"&amp;DN$2),$F53,DV$28)&gt;10,INDEX(INDIRECT(DP53),$E53,DV$28)&lt;=INDEX(INDIRECT(DP53),$E53,$F53)),0,(INDEX(INDIRECT(DP53),$E53,$F53)-INDEX(INDIRECT(DP53),$E53,DV$28))*(10-INDEX(INDIRECT("times"&amp;DN$2),$F53,DV$28))/10)</f>
        <v>0</v>
      </c>
      <c r="DW53" s="47">
        <f ca="1">IF(OR(INDEX(INDIRECT("times"&amp;DN$2),$F53,DW$28)&gt;10,INDEX(INDIRECT(DP53),$E53,DW$28)&lt;=INDEX(INDIRECT(DP53),$E53,$F53)),0,(INDEX(INDIRECT(DP53),$E53,$F53)-INDEX(INDIRECT(DP53),$E53,DW$28))*(10-INDEX(INDIRECT("times"&amp;DN$2),$F53,DW$28))/10)</f>
        <v>0</v>
      </c>
      <c r="DX53" s="47">
        <f ca="1">IF(OR(INDEX(INDIRECT("times"&amp;DN$2),$F53,DX$28)&gt;10,INDEX(INDIRECT(DP53),$E53,DX$28)&lt;=INDEX(INDIRECT(DP53),$E53,$F53)),0,(INDEX(INDIRECT(DP53),$E53,$F53)-INDEX(INDIRECT(DP53),$E53,DX$28))*(10-INDEX(INDIRECT("times"&amp;DN$2),$F53,DX$28))/10)</f>
        <v>0</v>
      </c>
      <c r="DY53" s="47">
        <f ca="1">IF(OR(INDEX(INDIRECT("times"&amp;DN$2),$F53,DY$28)&gt;10,INDEX(INDIRECT(DP53),$E53,DY$28)&lt;=INDEX(INDIRECT(DP53),$E53,$F53)),0,(INDEX(INDIRECT(DP53),$E53,$F53)-INDEX(INDIRECT(DP53),$E53,DY$28))*(10-INDEX(INDIRECT("times"&amp;DN$2),$F53,DY$28))/10)</f>
        <v>0</v>
      </c>
      <c r="DZ53" s="47">
        <f ca="1">IF(OR(INDEX(INDIRECT("times"&amp;DN$2),$F53,DZ$28)&gt;10,INDEX(INDIRECT(DP53),$E53,DZ$28)&lt;=INDEX(INDIRECT(DP53),$E53,$F53)),0,(INDEX(INDIRECT(DP53),$E53,$F53)-INDEX(INDIRECT(DP53),$E53,DZ$28))*(10-INDEX(INDIRECT("times"&amp;DN$2),$F53,DZ$28))/10)</f>
        <v>0</v>
      </c>
      <c r="EA53" s="47">
        <f ca="1">IF(OR(INDEX(INDIRECT("times"&amp;DN$2),$F53,EA$28)&gt;10,INDEX(INDIRECT(DP53),$E53,EA$28)&lt;=INDEX(INDIRECT(DP53),$E53,$F53)),0,(INDEX(INDIRECT(DP53),$E53,$F53)-INDEX(INDIRECT(DP53),$E53,EA$28))*(10-INDEX(INDIRECT("times"&amp;DN$2),$F53,EA$28))/10)</f>
        <v>0</v>
      </c>
      <c r="EB53" s="47">
        <f ca="1">IF(OR(INDEX(INDIRECT("times"&amp;DN$2),$F53,EB$28)&gt;10,INDEX(INDIRECT(DP53),$E53,EB$28)&lt;=INDEX(INDIRECT(DP53),$E53,$F53)),0,(INDEX(INDIRECT(DP53),$E53,$F53)-INDEX(INDIRECT(DP53),$E53,EB$28))*(10-INDEX(INDIRECT("times"&amp;DN$2),$F53,EB$28))/10)</f>
        <v>0</v>
      </c>
      <c r="EC53" s="47">
        <f ca="1">IF(OR(INDEX(INDIRECT("times"&amp;DN$2),$F53,EC$28)&gt;10,INDEX(INDIRECT(DP53),$E53,EC$28)&lt;=INDEX(INDIRECT(DP53),$E53,$F53)),0,(INDEX(INDIRECT(DP53),$E53,$F53)-INDEX(INDIRECT(DP53),$E53,EC$28))*(10-INDEX(INDIRECT("times"&amp;DN$2),$F53,EC$28))/10)</f>
        <v>0</v>
      </c>
      <c r="ED53" s="47">
        <f ca="1">IF(OR(INDEX(INDIRECT("times"&amp;DN$2),$F53,ED$28)&gt;10,INDEX(INDIRECT(DP53),$E53,ED$28)&lt;=INDEX(INDIRECT(DP53),$E53,$F53)),0,(INDEX(INDIRECT(DP53),$E53,$F53)-INDEX(INDIRECT(DP53),$E53,ED$28))*(10-INDEX(INDIRECT("times"&amp;DN$2),$F53,ED$28))/10)</f>
        <v>0</v>
      </c>
      <c r="EE53" s="47">
        <f ca="1">IF(OR(INDEX(INDIRECT("times"&amp;DN$2),$F53,EE$28)&gt;10,INDEX(INDIRECT(DP53),$E53,EE$28)&lt;=INDEX(INDIRECT(DP53),$E53,$F53)),0,(INDEX(INDIRECT(DP53),$E53,$F53)-INDEX(INDIRECT(DP53),$E53,EE$28))*(10-INDEX(INDIRECT("times"&amp;DN$2),$F53,EE$28))/10)</f>
        <v>0</v>
      </c>
      <c r="EF53" s="47">
        <f ca="1">IF(OR(INDEX(INDIRECT("times"&amp;DN$2),$F53,EF$28)&gt;10,INDEX(INDIRECT(DP53),$E53,EF$28)&lt;=INDEX(INDIRECT(DP53),$E53,$F53)),0,(INDEX(INDIRECT(DP53),$E53,$F53)-INDEX(INDIRECT(DP53),$E53,EF$28))*(10-INDEX(INDIRECT("times"&amp;DN$2),$F53,EF$28))/10)</f>
        <v>0</v>
      </c>
      <c r="EG53" s="47">
        <f ca="1">IF(OR(INDEX(INDIRECT("times"&amp;DN$2),$F53,EG$28)&gt;10,INDEX(INDIRECT(DP53),$E53,EG$28)&lt;=INDEX(INDIRECT(DP53),$E53,$F53)),0,(INDEX(INDIRECT(DP53),$E53,$F53)-INDEX(INDIRECT(DP53),$E53,EG$28))*(10-INDEX(INDIRECT("times"&amp;DN$2),$F53,EG$28))/10)</f>
        <v>0</v>
      </c>
      <c r="EH53" s="47">
        <f ca="1">IF(OR(INDEX(INDIRECT("times"&amp;DN$2),$F53,EH$28)&gt;10,INDEX(INDIRECT(DP53),$E53,EH$28)&lt;=INDEX(INDIRECT(DP53),$E53,$F53)),0,(INDEX(INDIRECT(DP53),$E53,$F53)-INDEX(INDIRECT(DP53),$E53,EH$28))*(10-INDEX(INDIRECT("times"&amp;DN$2),$F53,EH$28))/10)</f>
        <v>0</v>
      </c>
      <c r="EI53" s="47">
        <f ca="1">IF(OR(INDEX(INDIRECT("times"&amp;DN$2),$F53,EI$28)&gt;10,INDEX(INDIRECT(DP53),$E53,EI$28)&lt;=INDEX(INDIRECT(DP53),$E53,$F53)),0,(INDEX(INDIRECT(DP53),$E53,$F53)-INDEX(INDIRECT(DP53),$E53,EI$28))*(10-INDEX(INDIRECT("times"&amp;DN$2),$F53,EI$28))/10)</f>
        <v>0</v>
      </c>
      <c r="EJ53" s="47">
        <f ca="1">IF(OR(INDEX(INDIRECT("times"&amp;DN$2),$F53,EJ$28)&gt;10,INDEX(INDIRECT(DP53),$E53,EJ$28)&lt;=INDEX(INDIRECT(DP53),$E53,$F53)),0,(INDEX(INDIRECT(DP53),$E53,$F53)-INDEX(INDIRECT(DP53),$E53,EJ$28))*(10-INDEX(INDIRECT("times"&amp;DN$2),$F53,EJ$28))/10)</f>
        <v>0</v>
      </c>
      <c r="EK53" s="47">
        <f ca="1">IF(OR(INDEX(INDIRECT("times"&amp;DN$2),$F53,EK$28)&gt;10,INDEX(INDIRECT(DP53),$E53,EK$28)&lt;=INDEX(INDIRECT(DP53),$E53,$F53)),0,(INDEX(INDIRECT(DP53),$E53,$F53)-INDEX(INDIRECT(DP53),$E53,EK$28))*(10-INDEX(INDIRECT("times"&amp;DN$2),$F53,EK$28))/10)</f>
        <v>0</v>
      </c>
      <c r="EL53" s="47">
        <f ca="1">IF(OR(INDEX(INDIRECT("times"&amp;DN$2),$F53,EL$28)&gt;10,INDEX(INDIRECT(DP53),$E53,EL$28)&lt;=INDEX(INDIRECT(DP53),$E53,$F53)),0,(INDEX(INDIRECT(DP53),$E53,$F53)-INDEX(INDIRECT(DP53),$E53,EL$28))*(10-INDEX(INDIRECT("times"&amp;DN$2),$F53,EL$28))/10)</f>
        <v>0</v>
      </c>
      <c r="EM53" s="48">
        <f ca="1">IF(OR(INDEX(INDIRECT("times"&amp;DN$2),$F53,EM$28)&gt;10,INDEX(INDIRECT(DP53),$E53,EM$28)&lt;=INDEX(INDIRECT(DP53),$E53,$F53)),0,(INDEX(INDIRECT(DP53),$E53,$F53)-INDEX(INDIRECT(DP53),$E53,EM$28))*(10-INDEX(INDIRECT("times"&amp;DN$2),$F53,EM$28))/10)</f>
        <v>0</v>
      </c>
      <c r="EN53" s="201">
        <v>11</v>
      </c>
      <c r="EP53" s="18" t="s">
        <v>199</v>
      </c>
      <c r="EQ53" s="122">
        <f>EP26</f>
        <v>0</v>
      </c>
      <c r="ER53" s="122" t="str">
        <f>EP27</f>
        <v>lei3564</v>
      </c>
      <c r="ES53" s="210" t="str">
        <f t="shared" si="45"/>
        <v>core0_lei3564</v>
      </c>
      <c r="ET53" s="122">
        <v>1</v>
      </c>
      <c r="EU53" s="33">
        <v>11</v>
      </c>
      <c r="EV53" s="46">
        <f ca="1">IF(OR(INDEX(INDIRECT("times"&amp;EQ$2),$F53,EV$28)&gt;10,INDEX(INDIRECT(ES53),$E53,EV$28)&lt;=INDEX(INDIRECT(ES53),$E53,$F53)),0,(INDEX(INDIRECT(ES53),$E53,$F53)-INDEX(INDIRECT(ES53),$E53,EV$28))*(10-INDEX(INDIRECT("times"&amp;EQ$2),$F53,EV$28))/10)</f>
        <v>0</v>
      </c>
      <c r="EW53" s="47">
        <f ca="1">IF(OR(INDEX(INDIRECT("times"&amp;EQ$2),$F53,EW$28)&gt;10,INDEX(INDIRECT(ES53),$E53,EW$28)&lt;=INDEX(INDIRECT(ES53),$E53,$F53)),0,(INDEX(INDIRECT(ES53),$E53,$F53)-INDEX(INDIRECT(ES53),$E53,EW$28))*(10-INDEX(INDIRECT("times"&amp;EQ$2),$F53,EW$28))/10)</f>
        <v>0</v>
      </c>
      <c r="EX53" s="47">
        <f ca="1">IF(OR(INDEX(INDIRECT("times"&amp;EQ$2),$F53,EX$28)&gt;10,INDEX(INDIRECT(ES53),$E53,EX$28)&lt;=INDEX(INDIRECT(ES53),$E53,$F53)),0,(INDEX(INDIRECT(ES53),$E53,$F53)-INDEX(INDIRECT(ES53),$E53,EX$28))*(10-INDEX(INDIRECT("times"&amp;EQ$2),$F53,EX$28))/10)</f>
        <v>0</v>
      </c>
      <c r="EY53" s="47">
        <f ca="1">IF(OR(INDEX(INDIRECT("times"&amp;EQ$2),$F53,EY$28)&gt;10,INDEX(INDIRECT(ES53),$E53,EY$28)&lt;=INDEX(INDIRECT(ES53),$E53,$F53)),0,(INDEX(INDIRECT(ES53),$E53,$F53)-INDEX(INDIRECT(ES53),$E53,EY$28))*(10-INDEX(INDIRECT("times"&amp;EQ$2),$F53,EY$28))/10)</f>
        <v>0</v>
      </c>
      <c r="EZ53" s="47">
        <f ca="1">IF(OR(INDEX(INDIRECT("times"&amp;EQ$2),$F53,EZ$28)&gt;10,INDEX(INDIRECT(ES53),$E53,EZ$28)&lt;=INDEX(INDIRECT(ES53),$E53,$F53)),0,(INDEX(INDIRECT(ES53),$E53,$F53)-INDEX(INDIRECT(ES53),$E53,EZ$28))*(10-INDEX(INDIRECT("times"&amp;EQ$2),$F53,EZ$28))/10)</f>
        <v>0</v>
      </c>
      <c r="FA53" s="47">
        <f ca="1">IF(OR(INDEX(INDIRECT("times"&amp;EQ$2),$F53,FA$28)&gt;10,INDEX(INDIRECT(ES53),$E53,FA$28)&lt;=INDEX(INDIRECT(ES53),$E53,$F53)),0,(INDEX(INDIRECT(ES53),$E53,$F53)-INDEX(INDIRECT(ES53),$E53,FA$28))*(10-INDEX(INDIRECT("times"&amp;EQ$2),$F53,FA$28))/10)</f>
        <v>0</v>
      </c>
      <c r="FB53" s="47">
        <f ca="1">IF(OR(INDEX(INDIRECT("times"&amp;EQ$2),$F53,FB$28)&gt;10,INDEX(INDIRECT(ES53),$E53,FB$28)&lt;=INDEX(INDIRECT(ES53),$E53,$F53)),0,(INDEX(INDIRECT(ES53),$E53,$F53)-INDEX(INDIRECT(ES53),$E53,FB$28))*(10-INDEX(INDIRECT("times"&amp;EQ$2),$F53,FB$28))/10)</f>
        <v>0</v>
      </c>
      <c r="FC53" s="47">
        <f ca="1">IF(OR(INDEX(INDIRECT("times"&amp;EQ$2),$F53,FC$28)&gt;10,INDEX(INDIRECT(ES53),$E53,FC$28)&lt;=INDEX(INDIRECT(ES53),$E53,$F53)),0,(INDEX(INDIRECT(ES53),$E53,$F53)-INDEX(INDIRECT(ES53),$E53,FC$28))*(10-INDEX(INDIRECT("times"&amp;EQ$2),$F53,FC$28))/10)</f>
        <v>0</v>
      </c>
      <c r="FD53" s="47">
        <f ca="1">IF(OR(INDEX(INDIRECT("times"&amp;EQ$2),$F53,FD$28)&gt;10,INDEX(INDIRECT(ES53),$E53,FD$28)&lt;=INDEX(INDIRECT(ES53),$E53,$F53)),0,(INDEX(INDIRECT(ES53),$E53,$F53)-INDEX(INDIRECT(ES53),$E53,FD$28))*(10-INDEX(INDIRECT("times"&amp;EQ$2),$F53,FD$28))/10)</f>
        <v>0</v>
      </c>
      <c r="FE53" s="47">
        <f ca="1">IF(OR(INDEX(INDIRECT("times"&amp;EQ$2),$F53,FE$28)&gt;10,INDEX(INDIRECT(ES53),$E53,FE$28)&lt;=INDEX(INDIRECT(ES53),$E53,$F53)),0,(INDEX(INDIRECT(ES53),$E53,$F53)-INDEX(INDIRECT(ES53),$E53,FE$28))*(10-INDEX(INDIRECT("times"&amp;EQ$2),$F53,FE$28))/10)</f>
        <v>0</v>
      </c>
      <c r="FF53" s="47">
        <f ca="1">IF(OR(INDEX(INDIRECT("times"&amp;EQ$2),$F53,FF$28)&gt;10,INDEX(INDIRECT(ES53),$E53,FF$28)&lt;=INDEX(INDIRECT(ES53),$E53,$F53)),0,(INDEX(INDIRECT(ES53),$E53,$F53)-INDEX(INDIRECT(ES53),$E53,FF$28))*(10-INDEX(INDIRECT("times"&amp;EQ$2),$F53,FF$28))/10)</f>
        <v>0</v>
      </c>
      <c r="FG53" s="47">
        <f ca="1">IF(OR(INDEX(INDIRECT("times"&amp;EQ$2),$F53,FG$28)&gt;10,INDEX(INDIRECT(ES53),$E53,FG$28)&lt;=INDEX(INDIRECT(ES53),$E53,$F53)),0,(INDEX(INDIRECT(ES53),$E53,$F53)-INDEX(INDIRECT(ES53),$E53,FG$28))*(10-INDEX(INDIRECT("times"&amp;EQ$2),$F53,FG$28))/10)</f>
        <v>0</v>
      </c>
      <c r="FH53" s="47">
        <f ca="1">IF(OR(INDEX(INDIRECT("times"&amp;EQ$2),$F53,FH$28)&gt;10,INDEX(INDIRECT(ES53),$E53,FH$28)&lt;=INDEX(INDIRECT(ES53),$E53,$F53)),0,(INDEX(INDIRECT(ES53),$E53,$F53)-INDEX(INDIRECT(ES53),$E53,FH$28))*(10-INDEX(INDIRECT("times"&amp;EQ$2),$F53,FH$28))/10)</f>
        <v>0</v>
      </c>
      <c r="FI53" s="47">
        <f ca="1">IF(OR(INDEX(INDIRECT("times"&amp;EQ$2),$F53,FI$28)&gt;10,INDEX(INDIRECT(ES53),$E53,FI$28)&lt;=INDEX(INDIRECT(ES53),$E53,$F53)),0,(INDEX(INDIRECT(ES53),$E53,$F53)-INDEX(INDIRECT(ES53),$E53,FI$28))*(10-INDEX(INDIRECT("times"&amp;EQ$2),$F53,FI$28))/10)</f>
        <v>0</v>
      </c>
      <c r="FJ53" s="47">
        <f ca="1">IF(OR(INDEX(INDIRECT("times"&amp;EQ$2),$F53,FJ$28)&gt;10,INDEX(INDIRECT(ES53),$E53,FJ$28)&lt;=INDEX(INDIRECT(ES53),$E53,$F53)),0,(INDEX(INDIRECT(ES53),$E53,$F53)-INDEX(INDIRECT(ES53),$E53,FJ$28))*(10-INDEX(INDIRECT("times"&amp;EQ$2),$F53,FJ$28))/10)</f>
        <v>0</v>
      </c>
      <c r="FK53" s="47">
        <f ca="1">IF(OR(INDEX(INDIRECT("times"&amp;EQ$2),$F53,FK$28)&gt;10,INDEX(INDIRECT(ES53),$E53,FK$28)&lt;=INDEX(INDIRECT(ES53),$E53,$F53)),0,(INDEX(INDIRECT(ES53),$E53,$F53)-INDEX(INDIRECT(ES53),$E53,FK$28))*(10-INDEX(INDIRECT("times"&amp;EQ$2),$F53,FK$28))/10)</f>
        <v>0</v>
      </c>
      <c r="FL53" s="47">
        <f ca="1">IF(OR(INDEX(INDIRECT("times"&amp;EQ$2),$F53,FL$28)&gt;10,INDEX(INDIRECT(ES53),$E53,FL$28)&lt;=INDEX(INDIRECT(ES53),$E53,$F53)),0,(INDEX(INDIRECT(ES53),$E53,$F53)-INDEX(INDIRECT(ES53),$E53,FL$28))*(10-INDEX(INDIRECT("times"&amp;EQ$2),$F53,FL$28))/10)</f>
        <v>0</v>
      </c>
      <c r="FM53" s="47">
        <f ca="1">IF(OR(INDEX(INDIRECT("times"&amp;EQ$2),$F53,FM$28)&gt;10,INDEX(INDIRECT(ES53),$E53,FM$28)&lt;=INDEX(INDIRECT(ES53),$E53,$F53)),0,(INDEX(INDIRECT(ES53),$E53,$F53)-INDEX(INDIRECT(ES53),$E53,FM$28))*(10-INDEX(INDIRECT("times"&amp;EQ$2),$F53,FM$28))/10)</f>
        <v>0</v>
      </c>
      <c r="FN53" s="47">
        <f ca="1">IF(OR(INDEX(INDIRECT("times"&amp;EQ$2),$F53,FN$28)&gt;10,INDEX(INDIRECT(ES53),$E53,FN$28)&lt;=INDEX(INDIRECT(ES53),$E53,$F53)),0,(INDEX(INDIRECT(ES53),$E53,$F53)-INDEX(INDIRECT(ES53),$E53,FN$28))*(10-INDEX(INDIRECT("times"&amp;EQ$2),$F53,FN$28))/10)</f>
        <v>0</v>
      </c>
      <c r="FO53" s="47">
        <f ca="1">IF(OR(INDEX(INDIRECT("times"&amp;EQ$2),$F53,FO$28)&gt;10,INDEX(INDIRECT(ES53),$E53,FO$28)&lt;=INDEX(INDIRECT(ES53),$E53,$F53)),0,(INDEX(INDIRECT(ES53),$E53,$F53)-INDEX(INDIRECT(ES53),$E53,FO$28))*(10-INDEX(INDIRECT("times"&amp;EQ$2),$F53,FO$28))/10)</f>
        <v>0</v>
      </c>
      <c r="FP53" s="48">
        <f ca="1">IF(OR(INDEX(INDIRECT("times"&amp;EQ$2),$F53,FP$28)&gt;10,INDEX(INDIRECT(ES53),$E53,FP$28)&lt;=INDEX(INDIRECT(ES53),$E53,$F53)),0,(INDEX(INDIRECT(ES53),$E53,$F53)-INDEX(INDIRECT(ES53),$E53,FP$28))*(10-INDEX(INDIRECT("times"&amp;EQ$2),$F53,FP$28))/10)</f>
        <v>0</v>
      </c>
      <c r="FQ53" s="201">
        <v>11</v>
      </c>
      <c r="FS53" s="18" t="s">
        <v>199</v>
      </c>
      <c r="FT53" s="122">
        <f>FS26</f>
        <v>0</v>
      </c>
      <c r="FU53" s="122" t="str">
        <f>FS27</f>
        <v>shop65</v>
      </c>
      <c r="FV53" s="210" t="str">
        <f t="shared" si="46"/>
        <v>core0_shop65</v>
      </c>
      <c r="FW53" s="122">
        <v>1</v>
      </c>
      <c r="FX53" s="33">
        <v>11</v>
      </c>
      <c r="FY53" s="46">
        <f ca="1">IF(OR(INDEX(INDIRECT("times"&amp;FT$2),$F53,FY$28)&gt;10,INDEX(INDIRECT(FV53),$E53,FY$28)&lt;=INDEX(INDIRECT(FV53),$E53,$F53)),0,(INDEX(INDIRECT(FV53),$E53,$F53)-INDEX(INDIRECT(FV53),$E53,FY$28))*(10-INDEX(INDIRECT("times"&amp;FT$2),$F53,FY$28))/10)</f>
        <v>0</v>
      </c>
      <c r="FZ53" s="47">
        <f ca="1">IF(OR(INDEX(INDIRECT("times"&amp;FT$2),$F53,FZ$28)&gt;10,INDEX(INDIRECT(FV53),$E53,FZ$28)&lt;=INDEX(INDIRECT(FV53),$E53,$F53)),0,(INDEX(INDIRECT(FV53),$E53,$F53)-INDEX(INDIRECT(FV53),$E53,FZ$28))*(10-INDEX(INDIRECT("times"&amp;FT$2),$F53,FZ$28))/10)</f>
        <v>0</v>
      </c>
      <c r="GA53" s="47">
        <f ca="1">IF(OR(INDEX(INDIRECT("times"&amp;FT$2),$F53,GA$28)&gt;10,INDEX(INDIRECT(FV53),$E53,GA$28)&lt;=INDEX(INDIRECT(FV53),$E53,$F53)),0,(INDEX(INDIRECT(FV53),$E53,$F53)-INDEX(INDIRECT(FV53),$E53,GA$28))*(10-INDEX(INDIRECT("times"&amp;FT$2),$F53,GA$28))/10)</f>
        <v>0</v>
      </c>
      <c r="GB53" s="47">
        <f ca="1">IF(OR(INDEX(INDIRECT("times"&amp;FT$2),$F53,GB$28)&gt;10,INDEX(INDIRECT(FV53),$E53,GB$28)&lt;=INDEX(INDIRECT(FV53),$E53,$F53)),0,(INDEX(INDIRECT(FV53),$E53,$F53)-INDEX(INDIRECT(FV53),$E53,GB$28))*(10-INDEX(INDIRECT("times"&amp;FT$2),$F53,GB$28))/10)</f>
        <v>0</v>
      </c>
      <c r="GC53" s="47">
        <f ca="1">IF(OR(INDEX(INDIRECT("times"&amp;FT$2),$F53,GC$28)&gt;10,INDEX(INDIRECT(FV53),$E53,GC$28)&lt;=INDEX(INDIRECT(FV53),$E53,$F53)),0,(INDEX(INDIRECT(FV53),$E53,$F53)-INDEX(INDIRECT(FV53),$E53,GC$28))*(10-INDEX(INDIRECT("times"&amp;FT$2),$F53,GC$28))/10)</f>
        <v>0</v>
      </c>
      <c r="GD53" s="47">
        <f ca="1">IF(OR(INDEX(INDIRECT("times"&amp;FT$2),$F53,GD$28)&gt;10,INDEX(INDIRECT(FV53),$E53,GD$28)&lt;=INDEX(INDIRECT(FV53),$E53,$F53)),0,(INDEX(INDIRECT(FV53),$E53,$F53)-INDEX(INDIRECT(FV53),$E53,GD$28))*(10-INDEX(INDIRECT("times"&amp;FT$2),$F53,GD$28))/10)</f>
        <v>0</v>
      </c>
      <c r="GE53" s="47">
        <f ca="1">IF(OR(INDEX(INDIRECT("times"&amp;FT$2),$F53,GE$28)&gt;10,INDEX(INDIRECT(FV53),$E53,GE$28)&lt;=INDEX(INDIRECT(FV53),$E53,$F53)),0,(INDEX(INDIRECT(FV53),$E53,$F53)-INDEX(INDIRECT(FV53),$E53,GE$28))*(10-INDEX(INDIRECT("times"&amp;FT$2),$F53,GE$28))/10)</f>
        <v>0</v>
      </c>
      <c r="GF53" s="47">
        <f ca="1">IF(OR(INDEX(INDIRECT("times"&amp;FT$2),$F53,GF$28)&gt;10,INDEX(INDIRECT(FV53),$E53,GF$28)&lt;=INDEX(INDIRECT(FV53),$E53,$F53)),0,(INDEX(INDIRECT(FV53),$E53,$F53)-INDEX(INDIRECT(FV53),$E53,GF$28))*(10-INDEX(INDIRECT("times"&amp;FT$2),$F53,GF$28))/10)</f>
        <v>0</v>
      </c>
      <c r="GG53" s="47">
        <f ca="1">IF(OR(INDEX(INDIRECT("times"&amp;FT$2),$F53,GG$28)&gt;10,INDEX(INDIRECT(FV53),$E53,GG$28)&lt;=INDEX(INDIRECT(FV53),$E53,$F53)),0,(INDEX(INDIRECT(FV53),$E53,$F53)-INDEX(INDIRECT(FV53),$E53,GG$28))*(10-INDEX(INDIRECT("times"&amp;FT$2),$F53,GG$28))/10)</f>
        <v>0</v>
      </c>
      <c r="GH53" s="47">
        <f ca="1">IF(OR(INDEX(INDIRECT("times"&amp;FT$2),$F53,GH$28)&gt;10,INDEX(INDIRECT(FV53),$E53,GH$28)&lt;=INDEX(INDIRECT(FV53),$E53,$F53)),0,(INDEX(INDIRECT(FV53),$E53,$F53)-INDEX(INDIRECT(FV53),$E53,GH$28))*(10-INDEX(INDIRECT("times"&amp;FT$2),$F53,GH$28))/10)</f>
        <v>0</v>
      </c>
      <c r="GI53" s="47">
        <f ca="1">IF(OR(INDEX(INDIRECT("times"&amp;FT$2),$F53,GI$28)&gt;10,INDEX(INDIRECT(FV53),$E53,GI$28)&lt;=INDEX(INDIRECT(FV53),$E53,$F53)),0,(INDEX(INDIRECT(FV53),$E53,$F53)-INDEX(INDIRECT(FV53),$E53,GI$28))*(10-INDEX(INDIRECT("times"&amp;FT$2),$F53,GI$28))/10)</f>
        <v>0</v>
      </c>
      <c r="GJ53" s="47">
        <f ca="1">IF(OR(INDEX(INDIRECT("times"&amp;FT$2),$F53,GJ$28)&gt;10,INDEX(INDIRECT(FV53),$E53,GJ$28)&lt;=INDEX(INDIRECT(FV53),$E53,$F53)),0,(INDEX(INDIRECT(FV53),$E53,$F53)-INDEX(INDIRECT(FV53),$E53,GJ$28))*(10-INDEX(INDIRECT("times"&amp;FT$2),$F53,GJ$28))/10)</f>
        <v>0</v>
      </c>
      <c r="GK53" s="47">
        <f ca="1">IF(OR(INDEX(INDIRECT("times"&amp;FT$2),$F53,GK$28)&gt;10,INDEX(INDIRECT(FV53),$E53,GK$28)&lt;=INDEX(INDIRECT(FV53),$E53,$F53)),0,(INDEX(INDIRECT(FV53),$E53,$F53)-INDEX(INDIRECT(FV53),$E53,GK$28))*(10-INDEX(INDIRECT("times"&amp;FT$2),$F53,GK$28))/10)</f>
        <v>0</v>
      </c>
      <c r="GL53" s="47">
        <f ca="1">IF(OR(INDEX(INDIRECT("times"&amp;FT$2),$F53,GL$28)&gt;10,INDEX(INDIRECT(FV53),$E53,GL$28)&lt;=INDEX(INDIRECT(FV53),$E53,$F53)),0,(INDEX(INDIRECT(FV53),$E53,$F53)-INDEX(INDIRECT(FV53),$E53,GL$28))*(10-INDEX(INDIRECT("times"&amp;FT$2),$F53,GL$28))/10)</f>
        <v>0</v>
      </c>
      <c r="GM53" s="47">
        <f ca="1">IF(OR(INDEX(INDIRECT("times"&amp;FT$2),$F53,GM$28)&gt;10,INDEX(INDIRECT(FV53),$E53,GM$28)&lt;=INDEX(INDIRECT(FV53),$E53,$F53)),0,(INDEX(INDIRECT(FV53),$E53,$F53)-INDEX(INDIRECT(FV53),$E53,GM$28))*(10-INDEX(INDIRECT("times"&amp;FT$2),$F53,GM$28))/10)</f>
        <v>0</v>
      </c>
      <c r="GN53" s="47">
        <f ca="1">IF(OR(INDEX(INDIRECT("times"&amp;FT$2),$F53,GN$28)&gt;10,INDEX(INDIRECT(FV53),$E53,GN$28)&lt;=INDEX(INDIRECT(FV53),$E53,$F53)),0,(INDEX(INDIRECT(FV53),$E53,$F53)-INDEX(INDIRECT(FV53),$E53,GN$28))*(10-INDEX(INDIRECT("times"&amp;FT$2),$F53,GN$28))/10)</f>
        <v>0</v>
      </c>
      <c r="GO53" s="47">
        <f ca="1">IF(OR(INDEX(INDIRECT("times"&amp;FT$2),$F53,GO$28)&gt;10,INDEX(INDIRECT(FV53),$E53,GO$28)&lt;=INDEX(INDIRECT(FV53),$E53,$F53)),0,(INDEX(INDIRECT(FV53),$E53,$F53)-INDEX(INDIRECT(FV53),$E53,GO$28))*(10-INDEX(INDIRECT("times"&amp;FT$2),$F53,GO$28))/10)</f>
        <v>0</v>
      </c>
      <c r="GP53" s="47">
        <f ca="1">IF(OR(INDEX(INDIRECT("times"&amp;FT$2),$F53,GP$28)&gt;10,INDEX(INDIRECT(FV53),$E53,GP$28)&lt;=INDEX(INDIRECT(FV53),$E53,$F53)),0,(INDEX(INDIRECT(FV53),$E53,$F53)-INDEX(INDIRECT(FV53),$E53,GP$28))*(10-INDEX(INDIRECT("times"&amp;FT$2),$F53,GP$28))/10)</f>
        <v>0</v>
      </c>
      <c r="GQ53" s="47">
        <f ca="1">IF(OR(INDEX(INDIRECT("times"&amp;FT$2),$F53,GQ$28)&gt;10,INDEX(INDIRECT(FV53),$E53,GQ$28)&lt;=INDEX(INDIRECT(FV53),$E53,$F53)),0,(INDEX(INDIRECT(FV53),$E53,$F53)-INDEX(INDIRECT(FV53),$E53,GQ$28))*(10-INDEX(INDIRECT("times"&amp;FT$2),$F53,GQ$28))/10)</f>
        <v>0</v>
      </c>
      <c r="GR53" s="47">
        <f ca="1">IF(OR(INDEX(INDIRECT("times"&amp;FT$2),$F53,GR$28)&gt;10,INDEX(INDIRECT(FV53),$E53,GR$28)&lt;=INDEX(INDIRECT(FV53),$E53,$F53)),0,(INDEX(INDIRECT(FV53),$E53,$F53)-INDEX(INDIRECT(FV53),$E53,GR$28))*(10-INDEX(INDIRECT("times"&amp;FT$2),$F53,GR$28))/10)</f>
        <v>0</v>
      </c>
      <c r="GS53" s="48">
        <f ca="1">IF(OR(INDEX(INDIRECT("times"&amp;FT$2),$F53,GS$28)&gt;10,INDEX(INDIRECT(FV53),$E53,GS$28)&lt;=INDEX(INDIRECT(FV53),$E53,$F53)),0,(INDEX(INDIRECT(FV53),$E53,$F53)-INDEX(INDIRECT(FV53),$E53,GS$28))*(10-INDEX(INDIRECT("times"&amp;FT$2),$F53,GS$28))/10)</f>
        <v>0</v>
      </c>
      <c r="GT53" s="201">
        <v>11</v>
      </c>
      <c r="GV53" s="18" t="s">
        <v>199</v>
      </c>
      <c r="GW53" s="122">
        <f>GV26</f>
        <v>0</v>
      </c>
      <c r="GX53" s="122" t="str">
        <f>GV27</f>
        <v>lei65</v>
      </c>
      <c r="GY53" s="210" t="str">
        <f t="shared" si="47"/>
        <v>core0_lei65</v>
      </c>
      <c r="GZ53" s="122">
        <v>1</v>
      </c>
      <c r="HA53" s="33">
        <v>11</v>
      </c>
      <c r="HB53" s="46">
        <f ca="1">IF(OR(INDEX(INDIRECT("times"&amp;GW$2),$F53,HB$28)&gt;10,INDEX(INDIRECT(GY53),$E53,HB$28)&lt;=INDEX(INDIRECT(GY53),$E53,$F53)),0,(INDEX(INDIRECT(GY53),$E53,$F53)-INDEX(INDIRECT(GY53),$E53,HB$28))*(10-INDEX(INDIRECT("times"&amp;GW$2),$F53,HB$28))/10)</f>
        <v>0</v>
      </c>
      <c r="HC53" s="47">
        <f ca="1">IF(OR(INDEX(INDIRECT("times"&amp;GW$2),$F53,HC$28)&gt;10,INDEX(INDIRECT(GY53),$E53,HC$28)&lt;=INDEX(INDIRECT(GY53),$E53,$F53)),0,(INDEX(INDIRECT(GY53),$E53,$F53)-INDEX(INDIRECT(GY53),$E53,HC$28))*(10-INDEX(INDIRECT("times"&amp;GW$2),$F53,HC$28))/10)</f>
        <v>0</v>
      </c>
      <c r="HD53" s="47">
        <f ca="1">IF(OR(INDEX(INDIRECT("times"&amp;GW$2),$F53,HD$28)&gt;10,INDEX(INDIRECT(GY53),$E53,HD$28)&lt;=INDEX(INDIRECT(GY53),$E53,$F53)),0,(INDEX(INDIRECT(GY53),$E53,$F53)-INDEX(INDIRECT(GY53),$E53,HD$28))*(10-INDEX(INDIRECT("times"&amp;GW$2),$F53,HD$28))/10)</f>
        <v>0</v>
      </c>
      <c r="HE53" s="47">
        <f ca="1">IF(OR(INDEX(INDIRECT("times"&amp;GW$2),$F53,HE$28)&gt;10,INDEX(INDIRECT(GY53),$E53,HE$28)&lt;=INDEX(INDIRECT(GY53),$E53,$F53)),0,(INDEX(INDIRECT(GY53),$E53,$F53)-INDEX(INDIRECT(GY53),$E53,HE$28))*(10-INDEX(INDIRECT("times"&amp;GW$2),$F53,HE$28))/10)</f>
        <v>0</v>
      </c>
      <c r="HF53" s="47">
        <f ca="1">IF(OR(INDEX(INDIRECT("times"&amp;GW$2),$F53,HF$28)&gt;10,INDEX(INDIRECT(GY53),$E53,HF$28)&lt;=INDEX(INDIRECT(GY53),$E53,$F53)),0,(INDEX(INDIRECT(GY53),$E53,$F53)-INDEX(INDIRECT(GY53),$E53,HF$28))*(10-INDEX(INDIRECT("times"&amp;GW$2),$F53,HF$28))/10)</f>
        <v>0</v>
      </c>
      <c r="HG53" s="47">
        <f ca="1">IF(OR(INDEX(INDIRECT("times"&amp;GW$2),$F53,HG$28)&gt;10,INDEX(INDIRECT(GY53),$E53,HG$28)&lt;=INDEX(INDIRECT(GY53),$E53,$F53)),0,(INDEX(INDIRECT(GY53),$E53,$F53)-INDEX(INDIRECT(GY53),$E53,HG$28))*(10-INDEX(INDIRECT("times"&amp;GW$2),$F53,HG$28))/10)</f>
        <v>0</v>
      </c>
      <c r="HH53" s="47">
        <f ca="1">IF(OR(INDEX(INDIRECT("times"&amp;GW$2),$F53,HH$28)&gt;10,INDEX(INDIRECT(GY53),$E53,HH$28)&lt;=INDEX(INDIRECT(GY53),$E53,$F53)),0,(INDEX(INDIRECT(GY53),$E53,$F53)-INDEX(INDIRECT(GY53),$E53,HH$28))*(10-INDEX(INDIRECT("times"&amp;GW$2),$F53,HH$28))/10)</f>
        <v>0</v>
      </c>
      <c r="HI53" s="47">
        <f ca="1">IF(OR(INDEX(INDIRECT("times"&amp;GW$2),$F53,HI$28)&gt;10,INDEX(INDIRECT(GY53),$E53,HI$28)&lt;=INDEX(INDIRECT(GY53),$E53,$F53)),0,(INDEX(INDIRECT(GY53),$E53,$F53)-INDEX(INDIRECT(GY53),$E53,HI$28))*(10-INDEX(INDIRECT("times"&amp;GW$2),$F53,HI$28))/10)</f>
        <v>0</v>
      </c>
      <c r="HJ53" s="47">
        <f ca="1">IF(OR(INDEX(INDIRECT("times"&amp;GW$2),$F53,HJ$28)&gt;10,INDEX(INDIRECT(GY53),$E53,HJ$28)&lt;=INDEX(INDIRECT(GY53),$E53,$F53)),0,(INDEX(INDIRECT(GY53),$E53,$F53)-INDEX(INDIRECT(GY53),$E53,HJ$28))*(10-INDEX(INDIRECT("times"&amp;GW$2),$F53,HJ$28))/10)</f>
        <v>0</v>
      </c>
      <c r="HK53" s="47">
        <f ca="1">IF(OR(INDEX(INDIRECT("times"&amp;GW$2),$F53,HK$28)&gt;10,INDEX(INDIRECT(GY53),$E53,HK$28)&lt;=INDEX(INDIRECT(GY53),$E53,$F53)),0,(INDEX(INDIRECT(GY53),$E53,$F53)-INDEX(INDIRECT(GY53),$E53,HK$28))*(10-INDEX(INDIRECT("times"&amp;GW$2),$F53,HK$28))/10)</f>
        <v>0</v>
      </c>
      <c r="HL53" s="47">
        <f ca="1">IF(OR(INDEX(INDIRECT("times"&amp;GW$2),$F53,HL$28)&gt;10,INDEX(INDIRECT(GY53),$E53,HL$28)&lt;=INDEX(INDIRECT(GY53),$E53,$F53)),0,(INDEX(INDIRECT(GY53),$E53,$F53)-INDEX(INDIRECT(GY53),$E53,HL$28))*(10-INDEX(INDIRECT("times"&amp;GW$2),$F53,HL$28))/10)</f>
        <v>0</v>
      </c>
      <c r="HM53" s="47">
        <f ca="1">IF(OR(INDEX(INDIRECT("times"&amp;GW$2),$F53,HM$28)&gt;10,INDEX(INDIRECT(GY53),$E53,HM$28)&lt;=INDEX(INDIRECT(GY53),$E53,$F53)),0,(INDEX(INDIRECT(GY53),$E53,$F53)-INDEX(INDIRECT(GY53),$E53,HM$28))*(10-INDEX(INDIRECT("times"&amp;GW$2),$F53,HM$28))/10)</f>
        <v>0</v>
      </c>
      <c r="HN53" s="47">
        <f ca="1">IF(OR(INDEX(INDIRECT("times"&amp;GW$2),$F53,HN$28)&gt;10,INDEX(INDIRECT(GY53),$E53,HN$28)&lt;=INDEX(INDIRECT(GY53),$E53,$F53)),0,(INDEX(INDIRECT(GY53),$E53,$F53)-INDEX(INDIRECT(GY53),$E53,HN$28))*(10-INDEX(INDIRECT("times"&amp;GW$2),$F53,HN$28))/10)</f>
        <v>0</v>
      </c>
      <c r="HO53" s="47">
        <f ca="1">IF(OR(INDEX(INDIRECT("times"&amp;GW$2),$F53,HO$28)&gt;10,INDEX(INDIRECT(GY53),$E53,HO$28)&lt;=INDEX(INDIRECT(GY53),$E53,$F53)),0,(INDEX(INDIRECT(GY53),$E53,$F53)-INDEX(INDIRECT(GY53),$E53,HO$28))*(10-INDEX(INDIRECT("times"&amp;GW$2),$F53,HO$28))/10)</f>
        <v>0</v>
      </c>
      <c r="HP53" s="47">
        <f ca="1">IF(OR(INDEX(INDIRECT("times"&amp;GW$2),$F53,HP$28)&gt;10,INDEX(INDIRECT(GY53),$E53,HP$28)&lt;=INDEX(INDIRECT(GY53),$E53,$F53)),0,(INDEX(INDIRECT(GY53),$E53,$F53)-INDEX(INDIRECT(GY53),$E53,HP$28))*(10-INDEX(INDIRECT("times"&amp;GW$2),$F53,HP$28))/10)</f>
        <v>0</v>
      </c>
      <c r="HQ53" s="47">
        <f ca="1">IF(OR(INDEX(INDIRECT("times"&amp;GW$2),$F53,HQ$28)&gt;10,INDEX(INDIRECT(GY53),$E53,HQ$28)&lt;=INDEX(INDIRECT(GY53),$E53,$F53)),0,(INDEX(INDIRECT(GY53),$E53,$F53)-INDEX(INDIRECT(GY53),$E53,HQ$28))*(10-INDEX(INDIRECT("times"&amp;GW$2),$F53,HQ$28))/10)</f>
        <v>0</v>
      </c>
      <c r="HR53" s="47">
        <f ca="1">IF(OR(INDEX(INDIRECT("times"&amp;GW$2),$F53,HR$28)&gt;10,INDEX(INDIRECT(GY53),$E53,HR$28)&lt;=INDEX(INDIRECT(GY53),$E53,$F53)),0,(INDEX(INDIRECT(GY53),$E53,$F53)-INDEX(INDIRECT(GY53),$E53,HR$28))*(10-INDEX(INDIRECT("times"&amp;GW$2),$F53,HR$28))/10)</f>
        <v>0</v>
      </c>
      <c r="HS53" s="47">
        <f ca="1">IF(OR(INDEX(INDIRECT("times"&amp;GW$2),$F53,HS$28)&gt;10,INDEX(INDIRECT(GY53),$E53,HS$28)&lt;=INDEX(INDIRECT(GY53),$E53,$F53)),0,(INDEX(INDIRECT(GY53),$E53,$F53)-INDEX(INDIRECT(GY53),$E53,HS$28))*(10-INDEX(INDIRECT("times"&amp;GW$2),$F53,HS$28))/10)</f>
        <v>0</v>
      </c>
      <c r="HT53" s="47">
        <f ca="1">IF(OR(INDEX(INDIRECT("times"&amp;GW$2),$F53,HT$28)&gt;10,INDEX(INDIRECT(GY53),$E53,HT$28)&lt;=INDEX(INDIRECT(GY53),$E53,$F53)),0,(INDEX(INDIRECT(GY53),$E53,$F53)-INDEX(INDIRECT(GY53),$E53,HT$28))*(10-INDEX(INDIRECT("times"&amp;GW$2),$F53,HT$28))/10)</f>
        <v>0</v>
      </c>
      <c r="HU53" s="47">
        <f ca="1">IF(OR(INDEX(INDIRECT("times"&amp;GW$2),$F53,HU$28)&gt;10,INDEX(INDIRECT(GY53),$E53,HU$28)&lt;=INDEX(INDIRECT(GY53),$E53,$F53)),0,(INDEX(INDIRECT(GY53),$E53,$F53)-INDEX(INDIRECT(GY53),$E53,HU$28))*(10-INDEX(INDIRECT("times"&amp;GW$2),$F53,HU$28))/10)</f>
        <v>0</v>
      </c>
      <c r="HV53" s="48">
        <f ca="1">IF(OR(INDEX(INDIRECT("times"&amp;GW$2),$F53,HV$28)&gt;10,INDEX(INDIRECT(GY53),$E53,HV$28)&lt;=INDEX(INDIRECT(GY53),$E53,$F53)),0,(INDEX(INDIRECT(GY53),$E53,$F53)-INDEX(INDIRECT(GY53),$E53,HV$28))*(10-INDEX(INDIRECT("times"&amp;GW$2),$F53,HV$28))/10)</f>
        <v>0</v>
      </c>
      <c r="HW53" s="201">
        <v>11</v>
      </c>
    </row>
    <row r="54" spans="1:231" ht="15">
      <c r="A54" s="18" t="s">
        <v>200</v>
      </c>
      <c r="B54" s="122">
        <f>A26</f>
        <v>0</v>
      </c>
      <c r="C54" s="122" t="str">
        <f>A27</f>
        <v>work1834</v>
      </c>
      <c r="D54" s="210" t="str">
        <f t="shared" si="40"/>
        <v>core0_work1834</v>
      </c>
      <c r="E54" s="122">
        <v>1</v>
      </c>
      <c r="F54" s="33">
        <v>12</v>
      </c>
      <c r="G54" s="46">
        <f ca="1">IF(OR(INDEX(INDIRECT("times"&amp;B$2),$F54,G$28)&gt;10,INDEX(INDIRECT(D54),$E54,G$28)&lt;=INDEX(INDIRECT(D54),$E54,$F54)),0,(INDEX(INDIRECT(D54),$E54,$F54)-INDEX(INDIRECT(D54),$E54,G$28))*(10-INDEX(INDIRECT("times"&amp;B$2),$F54,G$28))/10)</f>
        <v>0</v>
      </c>
      <c r="H54" s="47">
        <f ca="1">IF(OR(INDEX(INDIRECT("times"&amp;B$2),$F54,H$28)&gt;10,INDEX(INDIRECT(D54),$E54,H$28)&lt;=INDEX(INDIRECT(D54),$E54,$F54)),0,(INDEX(INDIRECT(D54),$E54,$F54)-INDEX(INDIRECT(D54),$E54,H$28))*(10-INDEX(INDIRECT("times"&amp;B$2),$F54,H$28))/10)</f>
        <v>0</v>
      </c>
      <c r="I54" s="47">
        <f ca="1">IF(OR(INDEX(INDIRECT("times"&amp;B$2),$F54,I$28)&gt;10,INDEX(INDIRECT(D54),$E54,I$28)&lt;=INDEX(INDIRECT(D54),$E54,$F54)),0,(INDEX(INDIRECT(D54),$E54,$F54)-INDEX(INDIRECT(D54),$E54,I$28))*(10-INDEX(INDIRECT("times"&amp;B$2),$F54,I$28))/10)</f>
        <v>0</v>
      </c>
      <c r="J54" s="47">
        <f ca="1">IF(OR(INDEX(INDIRECT("times"&amp;B$2),$F54,J$28)&gt;10,INDEX(INDIRECT(D54),$E54,J$28)&lt;=INDEX(INDIRECT(D54),$E54,$F54)),0,(INDEX(INDIRECT(D54),$E54,$F54)-INDEX(INDIRECT(D54),$E54,J$28))*(10-INDEX(INDIRECT("times"&amp;B$2),$F54,J$28))/10)</f>
        <v>0</v>
      </c>
      <c r="K54" s="47">
        <f ca="1">IF(OR(INDEX(INDIRECT("times"&amp;B$2),$F54,K$28)&gt;10,INDEX(INDIRECT(D54),$E54,K$28)&lt;=INDEX(INDIRECT(D54),$E54,$F54)),0,(INDEX(INDIRECT(D54),$E54,$F54)-INDEX(INDIRECT(D54),$E54,K$28))*(10-INDEX(INDIRECT("times"&amp;B$2),$F54,K$28))/10)</f>
        <v>0</v>
      </c>
      <c r="L54" s="47">
        <f ca="1">IF(OR(INDEX(INDIRECT("times"&amp;B$2),$F54,L$28)&gt;10,INDEX(INDIRECT(D54),$E54,L$28)&lt;=INDEX(INDIRECT(D54),$E54,$F54)),0,(INDEX(INDIRECT(D54),$E54,$F54)-INDEX(INDIRECT(D54),$E54,L$28))*(10-INDEX(INDIRECT("times"&amp;B$2),$F54,L$28))/10)</f>
        <v>0</v>
      </c>
      <c r="M54" s="47">
        <f ca="1">IF(OR(INDEX(INDIRECT("times"&amp;B$2),$F54,M$28)&gt;10,INDEX(INDIRECT(D54),$E54,M$28)&lt;=INDEX(INDIRECT(D54),$E54,$F54)),0,(INDEX(INDIRECT(D54),$E54,$F54)-INDEX(INDIRECT(D54),$E54,M$28))*(10-INDEX(INDIRECT("times"&amp;B$2),$F54,M$28))/10)</f>
        <v>0</v>
      </c>
      <c r="N54" s="47">
        <f ca="1">IF(OR(INDEX(INDIRECT("times"&amp;B$2),$F54,N$28)&gt;10,INDEX(INDIRECT(D54),$E54,N$28)&lt;=INDEX(INDIRECT(D54),$E54,$F54)),0,(INDEX(INDIRECT(D54),$E54,$F54)-INDEX(INDIRECT(D54),$E54,N$28))*(10-INDEX(INDIRECT("times"&amp;B$2),$F54,N$28))/10)</f>
        <v>0</v>
      </c>
      <c r="O54" s="47">
        <f ca="1">IF(OR(INDEX(INDIRECT("times"&amp;B$2),$F54,O$28)&gt;10,INDEX(INDIRECT(D54),$E54,O$28)&lt;=INDEX(INDIRECT(D54),$E54,$F54)),0,(INDEX(INDIRECT(D54),$E54,$F54)-INDEX(INDIRECT(D54),$E54,O$28))*(10-INDEX(INDIRECT("times"&amp;B$2),$F54,O$28))/10)</f>
        <v>0</v>
      </c>
      <c r="P54" s="47">
        <f ca="1">IF(OR(INDEX(INDIRECT("times"&amp;B$2),$F54,P$28)&gt;10,INDEX(INDIRECT(D54),$E54,P$28)&lt;=INDEX(INDIRECT(D54),$E54,$F54)),0,(INDEX(INDIRECT(D54),$E54,$F54)-INDEX(INDIRECT(D54),$E54,P$28))*(10-INDEX(INDIRECT("times"&amp;B$2),$F54,P$28))/10)</f>
        <v>0</v>
      </c>
      <c r="Q54" s="47">
        <f ca="1">IF(OR(INDEX(INDIRECT("times"&amp;B$2),$F54,Q$28)&gt;10,INDEX(INDIRECT(D54),$E54,Q$28)&lt;=INDEX(INDIRECT(D54),$E54,$F54)),0,(INDEX(INDIRECT(D54),$E54,$F54)-INDEX(INDIRECT(D54),$E54,Q$28))*(10-INDEX(INDIRECT("times"&amp;B$2),$F54,Q$28))/10)</f>
        <v>0</v>
      </c>
      <c r="R54" s="47">
        <f ca="1">IF(OR(INDEX(INDIRECT("times"&amp;B$2),$F54,R$28)&gt;10,INDEX(INDIRECT(D54),$E54,R$28)&lt;=INDEX(INDIRECT(D54),$E54,$F54)),0,(INDEX(INDIRECT(D54),$E54,$F54)-INDEX(INDIRECT(D54),$E54,R$28))*(10-INDEX(INDIRECT("times"&amp;B$2),$F54,R$28))/10)</f>
        <v>0</v>
      </c>
      <c r="S54" s="47">
        <f ca="1">IF(OR(INDEX(INDIRECT("times"&amp;B$2),$F54,S$28)&gt;10,INDEX(INDIRECT(D54),$E54,S$28)&lt;=INDEX(INDIRECT(D54),$E54,$F54)),0,(INDEX(INDIRECT(D54),$E54,$F54)-INDEX(INDIRECT(D54),$E54,S$28))*(10-INDEX(INDIRECT("times"&amp;B$2),$F54,S$28))/10)</f>
        <v>0</v>
      </c>
      <c r="T54" s="47">
        <f ca="1">IF(OR(INDEX(INDIRECT("times"&amp;B$2),$F54,T$28)&gt;10,INDEX(INDIRECT(D54),$E54,T$28)&lt;=INDEX(INDIRECT(D54),$E54,$F54)),0,(INDEX(INDIRECT(D54),$E54,$F54)-INDEX(INDIRECT(D54),$E54,T$28))*(10-INDEX(INDIRECT("times"&amp;B$2),$F54,T$28))/10)</f>
        <v>0</v>
      </c>
      <c r="U54" s="47">
        <f ca="1">IF(OR(INDEX(INDIRECT("times"&amp;B$2),$F54,U$28)&gt;10,INDEX(INDIRECT(D54),$E54,U$28)&lt;=INDEX(INDIRECT(D54),$E54,$F54)),0,(INDEX(INDIRECT(D54),$E54,$F54)-INDEX(INDIRECT(D54),$E54,U$28))*(10-INDEX(INDIRECT("times"&amp;B$2),$F54,U$28))/10)</f>
        <v>0</v>
      </c>
      <c r="V54" s="47">
        <f ca="1">IF(OR(INDEX(INDIRECT("times"&amp;B$2),$F54,V$28)&gt;10,INDEX(INDIRECT(D54),$E54,V$28)&lt;=INDEX(INDIRECT(D54),$E54,$F54)),0,(INDEX(INDIRECT(D54),$E54,$F54)-INDEX(INDIRECT(D54),$E54,V$28))*(10-INDEX(INDIRECT("times"&amp;B$2),$F54,V$28))/10)</f>
        <v>0</v>
      </c>
      <c r="W54" s="47">
        <f ca="1">IF(OR(INDEX(INDIRECT("times"&amp;B$2),$F54,W$28)&gt;10,INDEX(INDIRECT(D54),$E54,W$28)&lt;=INDEX(INDIRECT(D54),$E54,$F54)),0,(INDEX(INDIRECT(D54),$E54,$F54)-INDEX(INDIRECT(D54),$E54,W$28))*(10-INDEX(INDIRECT("times"&amp;B$2),$F54,W$28))/10)</f>
        <v>0</v>
      </c>
      <c r="X54" s="47">
        <f ca="1">IF(OR(INDEX(INDIRECT("times"&amp;B$2),$F54,X$28)&gt;10,INDEX(INDIRECT(D54),$E54,X$28)&lt;=INDEX(INDIRECT(D54),$E54,$F54)),0,(INDEX(INDIRECT(D54),$E54,$F54)-INDEX(INDIRECT(D54),$E54,X$28))*(10-INDEX(INDIRECT("times"&amp;B$2),$F54,X$28))/10)</f>
        <v>0</v>
      </c>
      <c r="Y54" s="47">
        <f ca="1">IF(OR(INDEX(INDIRECT("times"&amp;B$2),$F54,Y$28)&gt;10,INDEX(INDIRECT(D54),$E54,Y$28)&lt;=INDEX(INDIRECT(D54),$E54,$F54)),0,(INDEX(INDIRECT(D54),$E54,$F54)-INDEX(INDIRECT(D54),$E54,Y$28))*(10-INDEX(INDIRECT("times"&amp;B$2),$F54,Y$28))/10)</f>
        <v>0</v>
      </c>
      <c r="Z54" s="47">
        <f ca="1">IF(OR(INDEX(INDIRECT("times"&amp;B$2),$F54,Z$28)&gt;10,INDEX(INDIRECT(D54),$E54,Z$28)&lt;=INDEX(INDIRECT(D54),$E54,$F54)),0,(INDEX(INDIRECT(D54),$E54,$F54)-INDEX(INDIRECT(D54),$E54,Z$28))*(10-INDEX(INDIRECT("times"&amp;B$2),$F54,Z$28))/10)</f>
        <v>0</v>
      </c>
      <c r="AA54" s="48">
        <f ca="1">IF(OR(INDEX(INDIRECT("times"&amp;B$2),$F54,AA$28)&gt;10,INDEX(INDIRECT(D54),$E54,AA$28)&lt;=INDEX(INDIRECT(D54),$E54,$F54)),0,(INDEX(INDIRECT(D54),$E54,$F54)-INDEX(INDIRECT(D54),$E54,AA$28))*(10-INDEX(INDIRECT("times"&amp;B$2),$F54,AA$28))/10)</f>
        <v>0</v>
      </c>
      <c r="AB54" s="201">
        <v>12</v>
      </c>
      <c r="AD54" s="18" t="s">
        <v>200</v>
      </c>
      <c r="AE54" s="122">
        <f>AD26</f>
        <v>0</v>
      </c>
      <c r="AF54" s="122" t="str">
        <f>AD27</f>
        <v>shop1834</v>
      </c>
      <c r="AG54" s="210" t="str">
        <f t="shared" si="41"/>
        <v>core0_shop1834</v>
      </c>
      <c r="AH54" s="122">
        <v>1</v>
      </c>
      <c r="AI54" s="33">
        <v>12</v>
      </c>
      <c r="AJ54" s="46">
        <f ca="1">IF(OR(INDEX(INDIRECT("times"&amp;AE$2),$F54,AJ$28)&gt;10,INDEX(INDIRECT(AG54),$E54,AJ$28)&lt;=INDEX(INDIRECT(AG54),$E54,$F54)),0,(INDEX(INDIRECT(AG54),$E54,$F54)-INDEX(INDIRECT(AG54),$E54,AJ$28))*(10-INDEX(INDIRECT("times"&amp;AE$2),$F54,AJ$28))/10)</f>
        <v>0</v>
      </c>
      <c r="AK54" s="47">
        <f ca="1">IF(OR(INDEX(INDIRECT("times"&amp;AE$2),$F54,AK$28)&gt;10,INDEX(INDIRECT(AG54),$E54,AK$28)&lt;=INDEX(INDIRECT(AG54),$E54,$F54)),0,(INDEX(INDIRECT(AG54),$E54,$F54)-INDEX(INDIRECT(AG54),$E54,AK$28))*(10-INDEX(INDIRECT("times"&amp;AE$2),$F54,AK$28))/10)</f>
        <v>0</v>
      </c>
      <c r="AL54" s="47">
        <f ca="1">IF(OR(INDEX(INDIRECT("times"&amp;AE$2),$F54,AL$28)&gt;10,INDEX(INDIRECT(AG54),$E54,AL$28)&lt;=INDEX(INDIRECT(AG54),$E54,$F54)),0,(INDEX(INDIRECT(AG54),$E54,$F54)-INDEX(INDIRECT(AG54),$E54,AL$28))*(10-INDEX(INDIRECT("times"&amp;AE$2),$F54,AL$28))/10)</f>
        <v>0</v>
      </c>
      <c r="AM54" s="47">
        <f ca="1">IF(OR(INDEX(INDIRECT("times"&amp;AE$2),$F54,AM$28)&gt;10,INDEX(INDIRECT(AG54),$E54,AM$28)&lt;=INDEX(INDIRECT(AG54),$E54,$F54)),0,(INDEX(INDIRECT(AG54),$E54,$F54)-INDEX(INDIRECT(AG54),$E54,AM$28))*(10-INDEX(INDIRECT("times"&amp;AE$2),$F54,AM$28))/10)</f>
        <v>0</v>
      </c>
      <c r="AN54" s="47">
        <f ca="1">IF(OR(INDEX(INDIRECT("times"&amp;AE$2),$F54,AN$28)&gt;10,INDEX(INDIRECT(AG54),$E54,AN$28)&lt;=INDEX(INDIRECT(AG54),$E54,$F54)),0,(INDEX(INDIRECT(AG54),$E54,$F54)-INDEX(INDIRECT(AG54),$E54,AN$28))*(10-INDEX(INDIRECT("times"&amp;AE$2),$F54,AN$28))/10)</f>
        <v>0</v>
      </c>
      <c r="AO54" s="47">
        <f ca="1">IF(OR(INDEX(INDIRECT("times"&amp;AE$2),$F54,AO$28)&gt;10,INDEX(INDIRECT(AG54),$E54,AO$28)&lt;=INDEX(INDIRECT(AG54),$E54,$F54)),0,(INDEX(INDIRECT(AG54),$E54,$F54)-INDEX(INDIRECT(AG54),$E54,AO$28))*(10-INDEX(INDIRECT("times"&amp;AE$2),$F54,AO$28))/10)</f>
        <v>0</v>
      </c>
      <c r="AP54" s="47">
        <f ca="1">IF(OR(INDEX(INDIRECT("times"&amp;AE$2),$F54,AP$28)&gt;10,INDEX(INDIRECT(AG54),$E54,AP$28)&lt;=INDEX(INDIRECT(AG54),$E54,$F54)),0,(INDEX(INDIRECT(AG54),$E54,$F54)-INDEX(INDIRECT(AG54),$E54,AP$28))*(10-INDEX(INDIRECT("times"&amp;AE$2),$F54,AP$28))/10)</f>
        <v>0</v>
      </c>
      <c r="AQ54" s="47">
        <f ca="1">IF(OR(INDEX(INDIRECT("times"&amp;AE$2),$F54,AQ$28)&gt;10,INDEX(INDIRECT(AG54),$E54,AQ$28)&lt;=INDEX(INDIRECT(AG54),$E54,$F54)),0,(INDEX(INDIRECT(AG54),$E54,$F54)-INDEX(INDIRECT(AG54),$E54,AQ$28))*(10-INDEX(INDIRECT("times"&amp;AE$2),$F54,AQ$28))/10)</f>
        <v>0</v>
      </c>
      <c r="AR54" s="47">
        <f ca="1">IF(OR(INDEX(INDIRECT("times"&amp;AE$2),$F54,AR$28)&gt;10,INDEX(INDIRECT(AG54),$E54,AR$28)&lt;=INDEX(INDIRECT(AG54),$E54,$F54)),0,(INDEX(INDIRECT(AG54),$E54,$F54)-INDEX(INDIRECT(AG54),$E54,AR$28))*(10-INDEX(INDIRECT("times"&amp;AE$2),$F54,AR$28))/10)</f>
        <v>0</v>
      </c>
      <c r="AS54" s="47">
        <f ca="1">IF(OR(INDEX(INDIRECT("times"&amp;AE$2),$F54,AS$28)&gt;10,INDEX(INDIRECT(AG54),$E54,AS$28)&lt;=INDEX(INDIRECT(AG54),$E54,$F54)),0,(INDEX(INDIRECT(AG54),$E54,$F54)-INDEX(INDIRECT(AG54),$E54,AS$28))*(10-INDEX(INDIRECT("times"&amp;AE$2),$F54,AS$28))/10)</f>
        <v>0</v>
      </c>
      <c r="AT54" s="47">
        <f ca="1">IF(OR(INDEX(INDIRECT("times"&amp;AE$2),$F54,AT$28)&gt;10,INDEX(INDIRECT(AG54),$E54,AT$28)&lt;=INDEX(INDIRECT(AG54),$E54,$F54)),0,(INDEX(INDIRECT(AG54),$E54,$F54)-INDEX(INDIRECT(AG54),$E54,AT$28))*(10-INDEX(INDIRECT("times"&amp;AE$2),$F54,AT$28))/10)</f>
        <v>0</v>
      </c>
      <c r="AU54" s="47">
        <f ca="1">IF(OR(INDEX(INDIRECT("times"&amp;AE$2),$F54,AU$28)&gt;10,INDEX(INDIRECT(AG54),$E54,AU$28)&lt;=INDEX(INDIRECT(AG54),$E54,$F54)),0,(INDEX(INDIRECT(AG54),$E54,$F54)-INDEX(INDIRECT(AG54),$E54,AU$28))*(10-INDEX(INDIRECT("times"&amp;AE$2),$F54,AU$28))/10)</f>
        <v>0</v>
      </c>
      <c r="AV54" s="47">
        <f ca="1">IF(OR(INDEX(INDIRECT("times"&amp;AE$2),$F54,AV$28)&gt;10,INDEX(INDIRECT(AG54),$E54,AV$28)&lt;=INDEX(INDIRECT(AG54),$E54,$F54)),0,(INDEX(INDIRECT(AG54),$E54,$F54)-INDEX(INDIRECT(AG54),$E54,AV$28))*(10-INDEX(INDIRECT("times"&amp;AE$2),$F54,AV$28))/10)</f>
        <v>0</v>
      </c>
      <c r="AW54" s="47">
        <f ca="1">IF(OR(INDEX(INDIRECT("times"&amp;AE$2),$F54,AW$28)&gt;10,INDEX(INDIRECT(AG54),$E54,AW$28)&lt;=INDEX(INDIRECT(AG54),$E54,$F54)),0,(INDEX(INDIRECT(AG54),$E54,$F54)-INDEX(INDIRECT(AG54),$E54,AW$28))*(10-INDEX(INDIRECT("times"&amp;AE$2),$F54,AW$28))/10)</f>
        <v>0</v>
      </c>
      <c r="AX54" s="47">
        <f ca="1">IF(OR(INDEX(INDIRECT("times"&amp;AE$2),$F54,AX$28)&gt;10,INDEX(INDIRECT(AG54),$E54,AX$28)&lt;=INDEX(INDIRECT(AG54),$E54,$F54)),0,(INDEX(INDIRECT(AG54),$E54,$F54)-INDEX(INDIRECT(AG54),$E54,AX$28))*(10-INDEX(INDIRECT("times"&amp;AE$2),$F54,AX$28))/10)</f>
        <v>0</v>
      </c>
      <c r="AY54" s="47">
        <f ca="1">IF(OR(INDEX(INDIRECT("times"&amp;AE$2),$F54,AY$28)&gt;10,INDEX(INDIRECT(AG54),$E54,AY$28)&lt;=INDEX(INDIRECT(AG54),$E54,$F54)),0,(INDEX(INDIRECT(AG54),$E54,$F54)-INDEX(INDIRECT(AG54),$E54,AY$28))*(10-INDEX(INDIRECT("times"&amp;AE$2),$F54,AY$28))/10)</f>
        <v>0</v>
      </c>
      <c r="AZ54" s="47">
        <f ca="1">IF(OR(INDEX(INDIRECT("times"&amp;AE$2),$F54,AZ$28)&gt;10,INDEX(INDIRECT(AG54),$E54,AZ$28)&lt;=INDEX(INDIRECT(AG54),$E54,$F54)),0,(INDEX(INDIRECT(AG54),$E54,$F54)-INDEX(INDIRECT(AG54),$E54,AZ$28))*(10-INDEX(INDIRECT("times"&amp;AE$2),$F54,AZ$28))/10)</f>
        <v>0</v>
      </c>
      <c r="BA54" s="47">
        <f ca="1">IF(OR(INDEX(INDIRECT("times"&amp;AE$2),$F54,BA$28)&gt;10,INDEX(INDIRECT(AG54),$E54,BA$28)&lt;=INDEX(INDIRECT(AG54),$E54,$F54)),0,(INDEX(INDIRECT(AG54),$E54,$F54)-INDEX(INDIRECT(AG54),$E54,BA$28))*(10-INDEX(INDIRECT("times"&amp;AE$2),$F54,BA$28))/10)</f>
        <v>0</v>
      </c>
      <c r="BB54" s="47">
        <f ca="1">IF(OR(INDEX(INDIRECT("times"&amp;AE$2),$F54,BB$28)&gt;10,INDEX(INDIRECT(AG54),$E54,BB$28)&lt;=INDEX(INDIRECT(AG54),$E54,$F54)),0,(INDEX(INDIRECT(AG54),$E54,$F54)-INDEX(INDIRECT(AG54),$E54,BB$28))*(10-INDEX(INDIRECT("times"&amp;AE$2),$F54,BB$28))/10)</f>
        <v>0</v>
      </c>
      <c r="BC54" s="47">
        <f ca="1">IF(OR(INDEX(INDIRECT("times"&amp;AE$2),$F54,BC$28)&gt;10,INDEX(INDIRECT(AG54),$E54,BC$28)&lt;=INDEX(INDIRECT(AG54),$E54,$F54)),0,(INDEX(INDIRECT(AG54),$E54,$F54)-INDEX(INDIRECT(AG54),$E54,BC$28))*(10-INDEX(INDIRECT("times"&amp;AE$2),$F54,BC$28))/10)</f>
        <v>0</v>
      </c>
      <c r="BD54" s="48">
        <f ca="1">IF(OR(INDEX(INDIRECT("times"&amp;AE$2),$F54,BD$28)&gt;10,INDEX(INDIRECT(AG54),$E54,BD$28)&lt;=INDEX(INDIRECT(AG54),$E54,$F54)),0,(INDEX(INDIRECT(AG54),$E54,$F54)-INDEX(INDIRECT(AG54),$E54,BD$28))*(10-INDEX(INDIRECT("times"&amp;AE$2),$F54,BD$28))/10)</f>
        <v>0</v>
      </c>
      <c r="BE54" s="201">
        <v>12</v>
      </c>
      <c r="BG54" s="18" t="s">
        <v>200</v>
      </c>
      <c r="BH54" s="122">
        <f>BG26</f>
        <v>0</v>
      </c>
      <c r="BI54" s="122" t="str">
        <f>BG27</f>
        <v>lei1834</v>
      </c>
      <c r="BJ54" s="210" t="str">
        <f t="shared" si="42"/>
        <v>core0_lei1834</v>
      </c>
      <c r="BK54" s="122">
        <v>1</v>
      </c>
      <c r="BL54" s="33">
        <v>12</v>
      </c>
      <c r="BM54" s="46">
        <f ca="1">IF(OR(INDEX(INDIRECT("times"&amp;BH$2),$F54,BM$28)&gt;10,INDEX(INDIRECT(BJ54),$E54,BM$28)&lt;=INDEX(INDIRECT(BJ54),$E54,$F54)),0,(INDEX(INDIRECT(BJ54),$E54,$F54)-INDEX(INDIRECT(BJ54),$E54,BM$28))*(10-INDEX(INDIRECT("times"&amp;BH$2),$F54,BM$28))/10)</f>
        <v>0</v>
      </c>
      <c r="BN54" s="47">
        <f ca="1">IF(OR(INDEX(INDIRECT("times"&amp;BH$2),$F54,BN$28)&gt;10,INDEX(INDIRECT(BJ54),$E54,BN$28)&lt;=INDEX(INDIRECT(BJ54),$E54,$F54)),0,(INDEX(INDIRECT(BJ54),$E54,$F54)-INDEX(INDIRECT(BJ54),$E54,BN$28))*(10-INDEX(INDIRECT("times"&amp;BH$2),$F54,BN$28))/10)</f>
        <v>0</v>
      </c>
      <c r="BO54" s="47">
        <f ca="1">IF(OR(INDEX(INDIRECT("times"&amp;BH$2),$F54,BO$28)&gt;10,INDEX(INDIRECT(BJ54),$E54,BO$28)&lt;=INDEX(INDIRECT(BJ54),$E54,$F54)),0,(INDEX(INDIRECT(BJ54),$E54,$F54)-INDEX(INDIRECT(BJ54),$E54,BO$28))*(10-INDEX(INDIRECT("times"&amp;BH$2),$F54,BO$28))/10)</f>
        <v>0</v>
      </c>
      <c r="BP54" s="47">
        <f ca="1">IF(OR(INDEX(INDIRECT("times"&amp;BH$2),$F54,BP$28)&gt;10,INDEX(INDIRECT(BJ54),$E54,BP$28)&lt;=INDEX(INDIRECT(BJ54),$E54,$F54)),0,(INDEX(INDIRECT(BJ54),$E54,$F54)-INDEX(INDIRECT(BJ54),$E54,BP$28))*(10-INDEX(INDIRECT("times"&amp;BH$2),$F54,BP$28))/10)</f>
        <v>0</v>
      </c>
      <c r="BQ54" s="47">
        <f ca="1">IF(OR(INDEX(INDIRECT("times"&amp;BH$2),$F54,BQ$28)&gt;10,INDEX(INDIRECT(BJ54),$E54,BQ$28)&lt;=INDEX(INDIRECT(BJ54),$E54,$F54)),0,(INDEX(INDIRECT(BJ54),$E54,$F54)-INDEX(INDIRECT(BJ54),$E54,BQ$28))*(10-INDEX(INDIRECT("times"&amp;BH$2),$F54,BQ$28))/10)</f>
        <v>0</v>
      </c>
      <c r="BR54" s="47">
        <f ca="1">IF(OR(INDEX(INDIRECT("times"&amp;BH$2),$F54,BR$28)&gt;10,INDEX(INDIRECT(BJ54),$E54,BR$28)&lt;=INDEX(INDIRECT(BJ54),$E54,$F54)),0,(INDEX(INDIRECT(BJ54),$E54,$F54)-INDEX(INDIRECT(BJ54),$E54,BR$28))*(10-INDEX(INDIRECT("times"&amp;BH$2),$F54,BR$28))/10)</f>
        <v>0</v>
      </c>
      <c r="BS54" s="47">
        <f ca="1">IF(OR(INDEX(INDIRECT("times"&amp;BH$2),$F54,BS$28)&gt;10,INDEX(INDIRECT(BJ54),$E54,BS$28)&lt;=INDEX(INDIRECT(BJ54),$E54,$F54)),0,(INDEX(INDIRECT(BJ54),$E54,$F54)-INDEX(INDIRECT(BJ54),$E54,BS$28))*(10-INDEX(INDIRECT("times"&amp;BH$2),$F54,BS$28))/10)</f>
        <v>0</v>
      </c>
      <c r="BT54" s="47">
        <f ca="1">IF(OR(INDEX(INDIRECT("times"&amp;BH$2),$F54,BT$28)&gt;10,INDEX(INDIRECT(BJ54),$E54,BT$28)&lt;=INDEX(INDIRECT(BJ54),$E54,$F54)),0,(INDEX(INDIRECT(BJ54),$E54,$F54)-INDEX(INDIRECT(BJ54),$E54,BT$28))*(10-INDEX(INDIRECT("times"&amp;BH$2),$F54,BT$28))/10)</f>
        <v>0</v>
      </c>
      <c r="BU54" s="47">
        <f ca="1">IF(OR(INDEX(INDIRECT("times"&amp;BH$2),$F54,BU$28)&gt;10,INDEX(INDIRECT(BJ54),$E54,BU$28)&lt;=INDEX(INDIRECT(BJ54),$E54,$F54)),0,(INDEX(INDIRECT(BJ54),$E54,$F54)-INDEX(INDIRECT(BJ54),$E54,BU$28))*(10-INDEX(INDIRECT("times"&amp;BH$2),$F54,BU$28))/10)</f>
        <v>0</v>
      </c>
      <c r="BV54" s="47">
        <f ca="1">IF(OR(INDEX(INDIRECT("times"&amp;BH$2),$F54,BV$28)&gt;10,INDEX(INDIRECT(BJ54),$E54,BV$28)&lt;=INDEX(INDIRECT(BJ54),$E54,$F54)),0,(INDEX(INDIRECT(BJ54),$E54,$F54)-INDEX(INDIRECT(BJ54),$E54,BV$28))*(10-INDEX(INDIRECT("times"&amp;BH$2),$F54,BV$28))/10)</f>
        <v>0</v>
      </c>
      <c r="BW54" s="47">
        <f ca="1">IF(OR(INDEX(INDIRECT("times"&amp;BH$2),$F54,BW$28)&gt;10,INDEX(INDIRECT(BJ54),$E54,BW$28)&lt;=INDEX(INDIRECT(BJ54),$E54,$F54)),0,(INDEX(INDIRECT(BJ54),$E54,$F54)-INDEX(INDIRECT(BJ54),$E54,BW$28))*(10-INDEX(INDIRECT("times"&amp;BH$2),$F54,BW$28))/10)</f>
        <v>0</v>
      </c>
      <c r="BX54" s="47">
        <f ca="1">IF(OR(INDEX(INDIRECT("times"&amp;BH$2),$F54,BX$28)&gt;10,INDEX(INDIRECT(BJ54),$E54,BX$28)&lt;=INDEX(INDIRECT(BJ54),$E54,$F54)),0,(INDEX(INDIRECT(BJ54),$E54,$F54)-INDEX(INDIRECT(BJ54),$E54,BX$28))*(10-INDEX(INDIRECT("times"&amp;BH$2),$F54,BX$28))/10)</f>
        <v>0</v>
      </c>
      <c r="BY54" s="47">
        <f ca="1">IF(OR(INDEX(INDIRECT("times"&amp;BH$2),$F54,BY$28)&gt;10,INDEX(INDIRECT(BJ54),$E54,BY$28)&lt;=INDEX(INDIRECT(BJ54),$E54,$F54)),0,(INDEX(INDIRECT(BJ54),$E54,$F54)-INDEX(INDIRECT(BJ54),$E54,BY$28))*(10-INDEX(INDIRECT("times"&amp;BH$2),$F54,BY$28))/10)</f>
        <v>0</v>
      </c>
      <c r="BZ54" s="47">
        <f ca="1">IF(OR(INDEX(INDIRECT("times"&amp;BH$2),$F54,BZ$28)&gt;10,INDEX(INDIRECT(BJ54),$E54,BZ$28)&lt;=INDEX(INDIRECT(BJ54),$E54,$F54)),0,(INDEX(INDIRECT(BJ54),$E54,$F54)-INDEX(INDIRECT(BJ54),$E54,BZ$28))*(10-INDEX(INDIRECT("times"&amp;BH$2),$F54,BZ$28))/10)</f>
        <v>0</v>
      </c>
      <c r="CA54" s="47">
        <f ca="1">IF(OR(INDEX(INDIRECT("times"&amp;BH$2),$F54,CA$28)&gt;10,INDEX(INDIRECT(BJ54),$E54,CA$28)&lt;=INDEX(INDIRECT(BJ54),$E54,$F54)),0,(INDEX(INDIRECT(BJ54),$E54,$F54)-INDEX(INDIRECT(BJ54),$E54,CA$28))*(10-INDEX(INDIRECT("times"&amp;BH$2),$F54,CA$28))/10)</f>
        <v>0</v>
      </c>
      <c r="CB54" s="47">
        <f ca="1">IF(OR(INDEX(INDIRECT("times"&amp;BH$2),$F54,CB$28)&gt;10,INDEX(INDIRECT(BJ54),$E54,CB$28)&lt;=INDEX(INDIRECT(BJ54),$E54,$F54)),0,(INDEX(INDIRECT(BJ54),$E54,$F54)-INDEX(INDIRECT(BJ54),$E54,CB$28))*(10-INDEX(INDIRECT("times"&amp;BH$2),$F54,CB$28))/10)</f>
        <v>0</v>
      </c>
      <c r="CC54" s="47">
        <f ca="1">IF(OR(INDEX(INDIRECT("times"&amp;BH$2),$F54,CC$28)&gt;10,INDEX(INDIRECT(BJ54),$E54,CC$28)&lt;=INDEX(INDIRECT(BJ54),$E54,$F54)),0,(INDEX(INDIRECT(BJ54),$E54,$F54)-INDEX(INDIRECT(BJ54),$E54,CC$28))*(10-INDEX(INDIRECT("times"&amp;BH$2),$F54,CC$28))/10)</f>
        <v>0</v>
      </c>
      <c r="CD54" s="47">
        <f ca="1">IF(OR(INDEX(INDIRECT("times"&amp;BH$2),$F54,CD$28)&gt;10,INDEX(INDIRECT(BJ54),$E54,CD$28)&lt;=INDEX(INDIRECT(BJ54),$E54,$F54)),0,(INDEX(INDIRECT(BJ54),$E54,$F54)-INDEX(INDIRECT(BJ54),$E54,CD$28))*(10-INDEX(INDIRECT("times"&amp;BH$2),$F54,CD$28))/10)</f>
        <v>0</v>
      </c>
      <c r="CE54" s="47">
        <f ca="1">IF(OR(INDEX(INDIRECT("times"&amp;BH$2),$F54,CE$28)&gt;10,INDEX(INDIRECT(BJ54),$E54,CE$28)&lt;=INDEX(INDIRECT(BJ54),$E54,$F54)),0,(INDEX(INDIRECT(BJ54),$E54,$F54)-INDEX(INDIRECT(BJ54),$E54,CE$28))*(10-INDEX(INDIRECT("times"&amp;BH$2),$F54,CE$28))/10)</f>
        <v>0</v>
      </c>
      <c r="CF54" s="47">
        <f ca="1">IF(OR(INDEX(INDIRECT("times"&amp;BH$2),$F54,CF$28)&gt;10,INDEX(INDIRECT(BJ54),$E54,CF$28)&lt;=INDEX(INDIRECT(BJ54),$E54,$F54)),0,(INDEX(INDIRECT(BJ54),$E54,$F54)-INDEX(INDIRECT(BJ54),$E54,CF$28))*(10-INDEX(INDIRECT("times"&amp;BH$2),$F54,CF$28))/10)</f>
        <v>0</v>
      </c>
      <c r="CG54" s="48">
        <f ca="1">IF(OR(INDEX(INDIRECT("times"&amp;BH$2),$F54,CG$28)&gt;10,INDEX(INDIRECT(BJ54),$E54,CG$28)&lt;=INDEX(INDIRECT(BJ54),$E54,$F54)),0,(INDEX(INDIRECT(BJ54),$E54,$F54)-INDEX(INDIRECT(BJ54),$E54,CG$28))*(10-INDEX(INDIRECT("times"&amp;BH$2),$F54,CG$28))/10)</f>
        <v>0</v>
      </c>
      <c r="CH54" s="201">
        <v>12</v>
      </c>
      <c r="CJ54" s="18" t="s">
        <v>200</v>
      </c>
      <c r="CK54" s="122">
        <f>CJ26</f>
        <v>0</v>
      </c>
      <c r="CL54" s="122" t="str">
        <f>CJ27</f>
        <v>work3564</v>
      </c>
      <c r="CM54" s="210" t="str">
        <f t="shared" si="43"/>
        <v>core0_work3564</v>
      </c>
      <c r="CN54" s="122">
        <v>1</v>
      </c>
      <c r="CO54" s="33">
        <v>12</v>
      </c>
      <c r="CP54" s="46">
        <f ca="1">IF(OR(INDEX(INDIRECT("times"&amp;CK$2),$F54,CP$28)&gt;10,INDEX(INDIRECT(CM54),$E54,CP$28)&lt;=INDEX(INDIRECT(CM54),$E54,$F54)),0,(INDEX(INDIRECT(CM54),$E54,$F54)-INDEX(INDIRECT(CM54),$E54,CP$28))*(10-INDEX(INDIRECT("times"&amp;CK$2),$F54,CP$28))/10)</f>
        <v>0</v>
      </c>
      <c r="CQ54" s="47">
        <f ca="1">IF(OR(INDEX(INDIRECT("times"&amp;CK$2),$F54,CQ$28)&gt;10,INDEX(INDIRECT(CM54),$E54,CQ$28)&lt;=INDEX(INDIRECT(CM54),$E54,$F54)),0,(INDEX(INDIRECT(CM54),$E54,$F54)-INDEX(INDIRECT(CM54),$E54,CQ$28))*(10-INDEX(INDIRECT("times"&amp;CK$2),$F54,CQ$28))/10)</f>
        <v>0</v>
      </c>
      <c r="CR54" s="47">
        <f ca="1">IF(OR(INDEX(INDIRECT("times"&amp;CK$2),$F54,CR$28)&gt;10,INDEX(INDIRECT(CM54),$E54,CR$28)&lt;=INDEX(INDIRECT(CM54),$E54,$F54)),0,(INDEX(INDIRECT(CM54),$E54,$F54)-INDEX(INDIRECT(CM54),$E54,CR$28))*(10-INDEX(INDIRECT("times"&amp;CK$2),$F54,CR$28))/10)</f>
        <v>0</v>
      </c>
      <c r="CS54" s="47">
        <f ca="1">IF(OR(INDEX(INDIRECT("times"&amp;CK$2),$F54,CS$28)&gt;10,INDEX(INDIRECT(CM54),$E54,CS$28)&lt;=INDEX(INDIRECT(CM54),$E54,$F54)),0,(INDEX(INDIRECT(CM54),$E54,$F54)-INDEX(INDIRECT(CM54),$E54,CS$28))*(10-INDEX(INDIRECT("times"&amp;CK$2),$F54,CS$28))/10)</f>
        <v>0</v>
      </c>
      <c r="CT54" s="47">
        <f ca="1">IF(OR(INDEX(INDIRECT("times"&amp;CK$2),$F54,CT$28)&gt;10,INDEX(INDIRECT(CM54),$E54,CT$28)&lt;=INDEX(INDIRECT(CM54),$E54,$F54)),0,(INDEX(INDIRECT(CM54),$E54,$F54)-INDEX(INDIRECT(CM54),$E54,CT$28))*(10-INDEX(INDIRECT("times"&amp;CK$2),$F54,CT$28))/10)</f>
        <v>0</v>
      </c>
      <c r="CU54" s="47">
        <f ca="1">IF(OR(INDEX(INDIRECT("times"&amp;CK$2),$F54,CU$28)&gt;10,INDEX(INDIRECT(CM54),$E54,CU$28)&lt;=INDEX(INDIRECT(CM54),$E54,$F54)),0,(INDEX(INDIRECT(CM54),$E54,$F54)-INDEX(INDIRECT(CM54),$E54,CU$28))*(10-INDEX(INDIRECT("times"&amp;CK$2),$F54,CU$28))/10)</f>
        <v>0</v>
      </c>
      <c r="CV54" s="47">
        <f ca="1">IF(OR(INDEX(INDIRECT("times"&amp;CK$2),$F54,CV$28)&gt;10,INDEX(INDIRECT(CM54),$E54,CV$28)&lt;=INDEX(INDIRECT(CM54),$E54,$F54)),0,(INDEX(INDIRECT(CM54),$E54,$F54)-INDEX(INDIRECT(CM54),$E54,CV$28))*(10-INDEX(INDIRECT("times"&amp;CK$2),$F54,CV$28))/10)</f>
        <v>0</v>
      </c>
      <c r="CW54" s="47">
        <f ca="1">IF(OR(INDEX(INDIRECT("times"&amp;CK$2),$F54,CW$28)&gt;10,INDEX(INDIRECT(CM54),$E54,CW$28)&lt;=INDEX(INDIRECT(CM54),$E54,$F54)),0,(INDEX(INDIRECT(CM54),$E54,$F54)-INDEX(INDIRECT(CM54),$E54,CW$28))*(10-INDEX(INDIRECT("times"&amp;CK$2),$F54,CW$28))/10)</f>
        <v>0</v>
      </c>
      <c r="CX54" s="47">
        <f ca="1">IF(OR(INDEX(INDIRECT("times"&amp;CK$2),$F54,CX$28)&gt;10,INDEX(INDIRECT(CM54),$E54,CX$28)&lt;=INDEX(INDIRECT(CM54),$E54,$F54)),0,(INDEX(INDIRECT(CM54),$E54,$F54)-INDEX(INDIRECT(CM54),$E54,CX$28))*(10-INDEX(INDIRECT("times"&amp;CK$2),$F54,CX$28))/10)</f>
        <v>0</v>
      </c>
      <c r="CY54" s="47">
        <f ca="1">IF(OR(INDEX(INDIRECT("times"&amp;CK$2),$F54,CY$28)&gt;10,INDEX(INDIRECT(CM54),$E54,CY$28)&lt;=INDEX(INDIRECT(CM54),$E54,$F54)),0,(INDEX(INDIRECT(CM54),$E54,$F54)-INDEX(INDIRECT(CM54),$E54,CY$28))*(10-INDEX(INDIRECT("times"&amp;CK$2),$F54,CY$28))/10)</f>
        <v>0</v>
      </c>
      <c r="CZ54" s="47">
        <f ca="1">IF(OR(INDEX(INDIRECT("times"&amp;CK$2),$F54,CZ$28)&gt;10,INDEX(INDIRECT(CM54),$E54,CZ$28)&lt;=INDEX(INDIRECT(CM54),$E54,$F54)),0,(INDEX(INDIRECT(CM54),$E54,$F54)-INDEX(INDIRECT(CM54),$E54,CZ$28))*(10-INDEX(INDIRECT("times"&amp;CK$2),$F54,CZ$28))/10)</f>
        <v>0</v>
      </c>
      <c r="DA54" s="47">
        <f ca="1">IF(OR(INDEX(INDIRECT("times"&amp;CK$2),$F54,DA$28)&gt;10,INDEX(INDIRECT(CM54),$E54,DA$28)&lt;=INDEX(INDIRECT(CM54),$E54,$F54)),0,(INDEX(INDIRECT(CM54),$E54,$F54)-INDEX(INDIRECT(CM54),$E54,DA$28))*(10-INDEX(INDIRECT("times"&amp;CK$2),$F54,DA$28))/10)</f>
        <v>0</v>
      </c>
      <c r="DB54" s="47">
        <f ca="1">IF(OR(INDEX(INDIRECT("times"&amp;CK$2),$F54,DB$28)&gt;10,INDEX(INDIRECT(CM54),$E54,DB$28)&lt;=INDEX(INDIRECT(CM54),$E54,$F54)),0,(INDEX(INDIRECT(CM54),$E54,$F54)-INDEX(INDIRECT(CM54),$E54,DB$28))*(10-INDEX(INDIRECT("times"&amp;CK$2),$F54,DB$28))/10)</f>
        <v>0</v>
      </c>
      <c r="DC54" s="47">
        <f ca="1">IF(OR(INDEX(INDIRECT("times"&amp;CK$2),$F54,DC$28)&gt;10,INDEX(INDIRECT(CM54),$E54,DC$28)&lt;=INDEX(INDIRECT(CM54),$E54,$F54)),0,(INDEX(INDIRECT(CM54),$E54,$F54)-INDEX(INDIRECT(CM54),$E54,DC$28))*(10-INDEX(INDIRECT("times"&amp;CK$2),$F54,DC$28))/10)</f>
        <v>0</v>
      </c>
      <c r="DD54" s="47">
        <f ca="1">IF(OR(INDEX(INDIRECT("times"&amp;CK$2),$F54,DD$28)&gt;10,INDEX(INDIRECT(CM54),$E54,DD$28)&lt;=INDEX(INDIRECT(CM54),$E54,$F54)),0,(INDEX(INDIRECT(CM54),$E54,$F54)-INDEX(INDIRECT(CM54),$E54,DD$28))*(10-INDEX(INDIRECT("times"&amp;CK$2),$F54,DD$28))/10)</f>
        <v>0</v>
      </c>
      <c r="DE54" s="47">
        <f ca="1">IF(OR(INDEX(INDIRECT("times"&amp;CK$2),$F54,DE$28)&gt;10,INDEX(INDIRECT(CM54),$E54,DE$28)&lt;=INDEX(INDIRECT(CM54),$E54,$F54)),0,(INDEX(INDIRECT(CM54),$E54,$F54)-INDEX(INDIRECT(CM54),$E54,DE$28))*(10-INDEX(INDIRECT("times"&amp;CK$2),$F54,DE$28))/10)</f>
        <v>0</v>
      </c>
      <c r="DF54" s="47">
        <f ca="1">IF(OR(INDEX(INDIRECT("times"&amp;CK$2),$F54,DF$28)&gt;10,INDEX(INDIRECT(CM54),$E54,DF$28)&lt;=INDEX(INDIRECT(CM54),$E54,$F54)),0,(INDEX(INDIRECT(CM54),$E54,$F54)-INDEX(INDIRECT(CM54),$E54,DF$28))*(10-INDEX(INDIRECT("times"&amp;CK$2),$F54,DF$28))/10)</f>
        <v>0</v>
      </c>
      <c r="DG54" s="47">
        <f ca="1">IF(OR(INDEX(INDIRECT("times"&amp;CK$2),$F54,DG$28)&gt;10,INDEX(INDIRECT(CM54),$E54,DG$28)&lt;=INDEX(INDIRECT(CM54),$E54,$F54)),0,(INDEX(INDIRECT(CM54),$E54,$F54)-INDEX(INDIRECT(CM54),$E54,DG$28))*(10-INDEX(INDIRECT("times"&amp;CK$2),$F54,DG$28))/10)</f>
        <v>0</v>
      </c>
      <c r="DH54" s="47">
        <f ca="1">IF(OR(INDEX(INDIRECT("times"&amp;CK$2),$F54,DH$28)&gt;10,INDEX(INDIRECT(CM54),$E54,DH$28)&lt;=INDEX(INDIRECT(CM54),$E54,$F54)),0,(INDEX(INDIRECT(CM54),$E54,$F54)-INDEX(INDIRECT(CM54),$E54,DH$28))*(10-INDEX(INDIRECT("times"&amp;CK$2),$F54,DH$28))/10)</f>
        <v>0</v>
      </c>
      <c r="DI54" s="47">
        <f ca="1">IF(OR(INDEX(INDIRECT("times"&amp;CK$2),$F54,DI$28)&gt;10,INDEX(INDIRECT(CM54),$E54,DI$28)&lt;=INDEX(INDIRECT(CM54),$E54,$F54)),0,(INDEX(INDIRECT(CM54),$E54,$F54)-INDEX(INDIRECT(CM54),$E54,DI$28))*(10-INDEX(INDIRECT("times"&amp;CK$2),$F54,DI$28))/10)</f>
        <v>0</v>
      </c>
      <c r="DJ54" s="48">
        <f ca="1">IF(OR(INDEX(INDIRECT("times"&amp;CK$2),$F54,DJ$28)&gt;10,INDEX(INDIRECT(CM54),$E54,DJ$28)&lt;=INDEX(INDIRECT(CM54),$E54,$F54)),0,(INDEX(INDIRECT(CM54),$E54,$F54)-INDEX(INDIRECT(CM54),$E54,DJ$28))*(10-INDEX(INDIRECT("times"&amp;CK$2),$F54,DJ$28))/10)</f>
        <v>0</v>
      </c>
      <c r="DK54" s="201">
        <v>12</v>
      </c>
      <c r="DM54" s="18" t="s">
        <v>200</v>
      </c>
      <c r="DN54" s="122">
        <f>DM26</f>
        <v>0</v>
      </c>
      <c r="DO54" s="122" t="str">
        <f>DM27</f>
        <v>shop3564</v>
      </c>
      <c r="DP54" s="210" t="str">
        <f t="shared" si="44"/>
        <v>core0_shop3564</v>
      </c>
      <c r="DQ54" s="122">
        <v>1</v>
      </c>
      <c r="DR54" s="33">
        <v>12</v>
      </c>
      <c r="DS54" s="46">
        <f ca="1">IF(OR(INDEX(INDIRECT("times"&amp;DN$2),$F54,DS$28)&gt;10,INDEX(INDIRECT(DP54),$E54,DS$28)&lt;=INDEX(INDIRECT(DP54),$E54,$F54)),0,(INDEX(INDIRECT(DP54),$E54,$F54)-INDEX(INDIRECT(DP54),$E54,DS$28))*(10-INDEX(INDIRECT("times"&amp;DN$2),$F54,DS$28))/10)</f>
        <v>0</v>
      </c>
      <c r="DT54" s="47">
        <f ca="1">IF(OR(INDEX(INDIRECT("times"&amp;DN$2),$F54,DT$28)&gt;10,INDEX(INDIRECT(DP54),$E54,DT$28)&lt;=INDEX(INDIRECT(DP54),$E54,$F54)),0,(INDEX(INDIRECT(DP54),$E54,$F54)-INDEX(INDIRECT(DP54),$E54,DT$28))*(10-INDEX(INDIRECT("times"&amp;DN$2),$F54,DT$28))/10)</f>
        <v>0</v>
      </c>
      <c r="DU54" s="47">
        <f ca="1">IF(OR(INDEX(INDIRECT("times"&amp;DN$2),$F54,DU$28)&gt;10,INDEX(INDIRECT(DP54),$E54,DU$28)&lt;=INDEX(INDIRECT(DP54),$E54,$F54)),0,(INDEX(INDIRECT(DP54),$E54,$F54)-INDEX(INDIRECT(DP54),$E54,DU$28))*(10-INDEX(INDIRECT("times"&amp;DN$2),$F54,DU$28))/10)</f>
        <v>0</v>
      </c>
      <c r="DV54" s="47">
        <f ca="1">IF(OR(INDEX(INDIRECT("times"&amp;DN$2),$F54,DV$28)&gt;10,INDEX(INDIRECT(DP54),$E54,DV$28)&lt;=INDEX(INDIRECT(DP54),$E54,$F54)),0,(INDEX(INDIRECT(DP54),$E54,$F54)-INDEX(INDIRECT(DP54),$E54,DV$28))*(10-INDEX(INDIRECT("times"&amp;DN$2),$F54,DV$28))/10)</f>
        <v>0</v>
      </c>
      <c r="DW54" s="47">
        <f ca="1">IF(OR(INDEX(INDIRECT("times"&amp;DN$2),$F54,DW$28)&gt;10,INDEX(INDIRECT(DP54),$E54,DW$28)&lt;=INDEX(INDIRECT(DP54),$E54,$F54)),0,(INDEX(INDIRECT(DP54),$E54,$F54)-INDEX(INDIRECT(DP54),$E54,DW$28))*(10-INDEX(INDIRECT("times"&amp;DN$2),$F54,DW$28))/10)</f>
        <v>0</v>
      </c>
      <c r="DX54" s="47">
        <f ca="1">IF(OR(INDEX(INDIRECT("times"&amp;DN$2),$F54,DX$28)&gt;10,INDEX(INDIRECT(DP54),$E54,DX$28)&lt;=INDEX(INDIRECT(DP54),$E54,$F54)),0,(INDEX(INDIRECT(DP54),$E54,$F54)-INDEX(INDIRECT(DP54),$E54,DX$28))*(10-INDEX(INDIRECT("times"&amp;DN$2),$F54,DX$28))/10)</f>
        <v>0</v>
      </c>
      <c r="DY54" s="47">
        <f ca="1">IF(OR(INDEX(INDIRECT("times"&amp;DN$2),$F54,DY$28)&gt;10,INDEX(INDIRECT(DP54),$E54,DY$28)&lt;=INDEX(INDIRECT(DP54),$E54,$F54)),0,(INDEX(INDIRECT(DP54),$E54,$F54)-INDEX(INDIRECT(DP54),$E54,DY$28))*(10-INDEX(INDIRECT("times"&amp;DN$2),$F54,DY$28))/10)</f>
        <v>0</v>
      </c>
      <c r="DZ54" s="47">
        <f ca="1">IF(OR(INDEX(INDIRECT("times"&amp;DN$2),$F54,DZ$28)&gt;10,INDEX(INDIRECT(DP54),$E54,DZ$28)&lt;=INDEX(INDIRECT(DP54),$E54,$F54)),0,(INDEX(INDIRECT(DP54),$E54,$F54)-INDEX(INDIRECT(DP54),$E54,DZ$28))*(10-INDEX(INDIRECT("times"&amp;DN$2),$F54,DZ$28))/10)</f>
        <v>0</v>
      </c>
      <c r="EA54" s="47">
        <f ca="1">IF(OR(INDEX(INDIRECT("times"&amp;DN$2),$F54,EA$28)&gt;10,INDEX(INDIRECT(DP54),$E54,EA$28)&lt;=INDEX(INDIRECT(DP54),$E54,$F54)),0,(INDEX(INDIRECT(DP54),$E54,$F54)-INDEX(INDIRECT(DP54),$E54,EA$28))*(10-INDEX(INDIRECT("times"&amp;DN$2),$F54,EA$28))/10)</f>
        <v>0</v>
      </c>
      <c r="EB54" s="47">
        <f ca="1">IF(OR(INDEX(INDIRECT("times"&amp;DN$2),$F54,EB$28)&gt;10,INDEX(INDIRECT(DP54),$E54,EB$28)&lt;=INDEX(INDIRECT(DP54),$E54,$F54)),0,(INDEX(INDIRECT(DP54),$E54,$F54)-INDEX(INDIRECT(DP54),$E54,EB$28))*(10-INDEX(INDIRECT("times"&amp;DN$2),$F54,EB$28))/10)</f>
        <v>0</v>
      </c>
      <c r="EC54" s="47">
        <f ca="1">IF(OR(INDEX(INDIRECT("times"&amp;DN$2),$F54,EC$28)&gt;10,INDEX(INDIRECT(DP54),$E54,EC$28)&lt;=INDEX(INDIRECT(DP54),$E54,$F54)),0,(INDEX(INDIRECT(DP54),$E54,$F54)-INDEX(INDIRECT(DP54),$E54,EC$28))*(10-INDEX(INDIRECT("times"&amp;DN$2),$F54,EC$28))/10)</f>
        <v>0</v>
      </c>
      <c r="ED54" s="47">
        <f ca="1">IF(OR(INDEX(INDIRECT("times"&amp;DN$2),$F54,ED$28)&gt;10,INDEX(INDIRECT(DP54),$E54,ED$28)&lt;=INDEX(INDIRECT(DP54),$E54,$F54)),0,(INDEX(INDIRECT(DP54),$E54,$F54)-INDEX(INDIRECT(DP54),$E54,ED$28))*(10-INDEX(INDIRECT("times"&amp;DN$2),$F54,ED$28))/10)</f>
        <v>0</v>
      </c>
      <c r="EE54" s="47">
        <f ca="1">IF(OR(INDEX(INDIRECT("times"&amp;DN$2),$F54,EE$28)&gt;10,INDEX(INDIRECT(DP54),$E54,EE$28)&lt;=INDEX(INDIRECT(DP54),$E54,$F54)),0,(INDEX(INDIRECT(DP54),$E54,$F54)-INDEX(INDIRECT(DP54),$E54,EE$28))*(10-INDEX(INDIRECT("times"&amp;DN$2),$F54,EE$28))/10)</f>
        <v>0</v>
      </c>
      <c r="EF54" s="47">
        <f ca="1">IF(OR(INDEX(INDIRECT("times"&amp;DN$2),$F54,EF$28)&gt;10,INDEX(INDIRECT(DP54),$E54,EF$28)&lt;=INDEX(INDIRECT(DP54),$E54,$F54)),0,(INDEX(INDIRECT(DP54),$E54,$F54)-INDEX(INDIRECT(DP54),$E54,EF$28))*(10-INDEX(INDIRECT("times"&amp;DN$2),$F54,EF$28))/10)</f>
        <v>0</v>
      </c>
      <c r="EG54" s="47">
        <f ca="1">IF(OR(INDEX(INDIRECT("times"&amp;DN$2),$F54,EG$28)&gt;10,INDEX(INDIRECT(DP54),$E54,EG$28)&lt;=INDEX(INDIRECT(DP54),$E54,$F54)),0,(INDEX(INDIRECT(DP54),$E54,$F54)-INDEX(INDIRECT(DP54),$E54,EG$28))*(10-INDEX(INDIRECT("times"&amp;DN$2),$F54,EG$28))/10)</f>
        <v>0</v>
      </c>
      <c r="EH54" s="47">
        <f ca="1">IF(OR(INDEX(INDIRECT("times"&amp;DN$2),$F54,EH$28)&gt;10,INDEX(INDIRECT(DP54),$E54,EH$28)&lt;=INDEX(INDIRECT(DP54),$E54,$F54)),0,(INDEX(INDIRECT(DP54),$E54,$F54)-INDEX(INDIRECT(DP54),$E54,EH$28))*(10-INDEX(INDIRECT("times"&amp;DN$2),$F54,EH$28))/10)</f>
        <v>0</v>
      </c>
      <c r="EI54" s="47">
        <f ca="1">IF(OR(INDEX(INDIRECT("times"&amp;DN$2),$F54,EI$28)&gt;10,INDEX(INDIRECT(DP54),$E54,EI$28)&lt;=INDEX(INDIRECT(DP54),$E54,$F54)),0,(INDEX(INDIRECT(DP54),$E54,$F54)-INDEX(INDIRECT(DP54),$E54,EI$28))*(10-INDEX(INDIRECT("times"&amp;DN$2),$F54,EI$28))/10)</f>
        <v>0</v>
      </c>
      <c r="EJ54" s="47">
        <f ca="1">IF(OR(INDEX(INDIRECT("times"&amp;DN$2),$F54,EJ$28)&gt;10,INDEX(INDIRECT(DP54),$E54,EJ$28)&lt;=INDEX(INDIRECT(DP54),$E54,$F54)),0,(INDEX(INDIRECT(DP54),$E54,$F54)-INDEX(INDIRECT(DP54),$E54,EJ$28))*(10-INDEX(INDIRECT("times"&amp;DN$2),$F54,EJ$28))/10)</f>
        <v>0</v>
      </c>
      <c r="EK54" s="47">
        <f ca="1">IF(OR(INDEX(INDIRECT("times"&amp;DN$2),$F54,EK$28)&gt;10,INDEX(INDIRECT(DP54),$E54,EK$28)&lt;=INDEX(INDIRECT(DP54),$E54,$F54)),0,(INDEX(INDIRECT(DP54),$E54,$F54)-INDEX(INDIRECT(DP54),$E54,EK$28))*(10-INDEX(INDIRECT("times"&amp;DN$2),$F54,EK$28))/10)</f>
        <v>0</v>
      </c>
      <c r="EL54" s="47">
        <f ca="1">IF(OR(INDEX(INDIRECT("times"&amp;DN$2),$F54,EL$28)&gt;10,INDEX(INDIRECT(DP54),$E54,EL$28)&lt;=INDEX(INDIRECT(DP54),$E54,$F54)),0,(INDEX(INDIRECT(DP54),$E54,$F54)-INDEX(INDIRECT(DP54),$E54,EL$28))*(10-INDEX(INDIRECT("times"&amp;DN$2),$F54,EL$28))/10)</f>
        <v>0</v>
      </c>
      <c r="EM54" s="48">
        <f ca="1">IF(OR(INDEX(INDIRECT("times"&amp;DN$2),$F54,EM$28)&gt;10,INDEX(INDIRECT(DP54),$E54,EM$28)&lt;=INDEX(INDIRECT(DP54),$E54,$F54)),0,(INDEX(INDIRECT(DP54),$E54,$F54)-INDEX(INDIRECT(DP54),$E54,EM$28))*(10-INDEX(INDIRECT("times"&amp;DN$2),$F54,EM$28))/10)</f>
        <v>0</v>
      </c>
      <c r="EN54" s="201">
        <v>12</v>
      </c>
      <c r="EP54" s="18" t="s">
        <v>200</v>
      </c>
      <c r="EQ54" s="122">
        <f>EP26</f>
        <v>0</v>
      </c>
      <c r="ER54" s="122" t="str">
        <f>EP27</f>
        <v>lei3564</v>
      </c>
      <c r="ES54" s="210" t="str">
        <f t="shared" si="45"/>
        <v>core0_lei3564</v>
      </c>
      <c r="ET54" s="122">
        <v>1</v>
      </c>
      <c r="EU54" s="33">
        <v>12</v>
      </c>
      <c r="EV54" s="46">
        <f ca="1">IF(OR(INDEX(INDIRECT("times"&amp;EQ$2),$F54,EV$28)&gt;10,INDEX(INDIRECT(ES54),$E54,EV$28)&lt;=INDEX(INDIRECT(ES54),$E54,$F54)),0,(INDEX(INDIRECT(ES54),$E54,$F54)-INDEX(INDIRECT(ES54),$E54,EV$28))*(10-INDEX(INDIRECT("times"&amp;EQ$2),$F54,EV$28))/10)</f>
        <v>0</v>
      </c>
      <c r="EW54" s="47">
        <f ca="1">IF(OR(INDEX(INDIRECT("times"&amp;EQ$2),$F54,EW$28)&gt;10,INDEX(INDIRECT(ES54),$E54,EW$28)&lt;=INDEX(INDIRECT(ES54),$E54,$F54)),0,(INDEX(INDIRECT(ES54),$E54,$F54)-INDEX(INDIRECT(ES54),$E54,EW$28))*(10-INDEX(INDIRECT("times"&amp;EQ$2),$F54,EW$28))/10)</f>
        <v>0</v>
      </c>
      <c r="EX54" s="47">
        <f ca="1">IF(OR(INDEX(INDIRECT("times"&amp;EQ$2),$F54,EX$28)&gt;10,INDEX(INDIRECT(ES54),$E54,EX$28)&lt;=INDEX(INDIRECT(ES54),$E54,$F54)),0,(INDEX(INDIRECT(ES54),$E54,$F54)-INDEX(INDIRECT(ES54),$E54,EX$28))*(10-INDEX(INDIRECT("times"&amp;EQ$2),$F54,EX$28))/10)</f>
        <v>0</v>
      </c>
      <c r="EY54" s="47">
        <f ca="1">IF(OR(INDEX(INDIRECT("times"&amp;EQ$2),$F54,EY$28)&gt;10,INDEX(INDIRECT(ES54),$E54,EY$28)&lt;=INDEX(INDIRECT(ES54),$E54,$F54)),0,(INDEX(INDIRECT(ES54),$E54,$F54)-INDEX(INDIRECT(ES54),$E54,EY$28))*(10-INDEX(INDIRECT("times"&amp;EQ$2),$F54,EY$28))/10)</f>
        <v>0</v>
      </c>
      <c r="EZ54" s="47">
        <f ca="1">IF(OR(INDEX(INDIRECT("times"&amp;EQ$2),$F54,EZ$28)&gt;10,INDEX(INDIRECT(ES54),$E54,EZ$28)&lt;=INDEX(INDIRECT(ES54),$E54,$F54)),0,(INDEX(INDIRECT(ES54),$E54,$F54)-INDEX(INDIRECT(ES54),$E54,EZ$28))*(10-INDEX(INDIRECT("times"&amp;EQ$2),$F54,EZ$28))/10)</f>
        <v>0</v>
      </c>
      <c r="FA54" s="47">
        <f ca="1">IF(OR(INDEX(INDIRECT("times"&amp;EQ$2),$F54,FA$28)&gt;10,INDEX(INDIRECT(ES54),$E54,FA$28)&lt;=INDEX(INDIRECT(ES54),$E54,$F54)),0,(INDEX(INDIRECT(ES54),$E54,$F54)-INDEX(INDIRECT(ES54),$E54,FA$28))*(10-INDEX(INDIRECT("times"&amp;EQ$2),$F54,FA$28))/10)</f>
        <v>0</v>
      </c>
      <c r="FB54" s="47">
        <f ca="1">IF(OR(INDEX(INDIRECT("times"&amp;EQ$2),$F54,FB$28)&gt;10,INDEX(INDIRECT(ES54),$E54,FB$28)&lt;=INDEX(INDIRECT(ES54),$E54,$F54)),0,(INDEX(INDIRECT(ES54),$E54,$F54)-INDEX(INDIRECT(ES54),$E54,FB$28))*(10-INDEX(INDIRECT("times"&amp;EQ$2),$F54,FB$28))/10)</f>
        <v>0</v>
      </c>
      <c r="FC54" s="47">
        <f ca="1">IF(OR(INDEX(INDIRECT("times"&amp;EQ$2),$F54,FC$28)&gt;10,INDEX(INDIRECT(ES54),$E54,FC$28)&lt;=INDEX(INDIRECT(ES54),$E54,$F54)),0,(INDEX(INDIRECT(ES54),$E54,$F54)-INDEX(INDIRECT(ES54),$E54,FC$28))*(10-INDEX(INDIRECT("times"&amp;EQ$2),$F54,FC$28))/10)</f>
        <v>0</v>
      </c>
      <c r="FD54" s="47">
        <f ca="1">IF(OR(INDEX(INDIRECT("times"&amp;EQ$2),$F54,FD$28)&gt;10,INDEX(INDIRECT(ES54),$E54,FD$28)&lt;=INDEX(INDIRECT(ES54),$E54,$F54)),0,(INDEX(INDIRECT(ES54),$E54,$F54)-INDEX(INDIRECT(ES54),$E54,FD$28))*(10-INDEX(INDIRECT("times"&amp;EQ$2),$F54,FD$28))/10)</f>
        <v>0</v>
      </c>
      <c r="FE54" s="47">
        <f ca="1">IF(OR(INDEX(INDIRECT("times"&amp;EQ$2),$F54,FE$28)&gt;10,INDEX(INDIRECT(ES54),$E54,FE$28)&lt;=INDEX(INDIRECT(ES54),$E54,$F54)),0,(INDEX(INDIRECT(ES54),$E54,$F54)-INDEX(INDIRECT(ES54),$E54,FE$28))*(10-INDEX(INDIRECT("times"&amp;EQ$2),$F54,FE$28))/10)</f>
        <v>0</v>
      </c>
      <c r="FF54" s="47">
        <f ca="1">IF(OR(INDEX(INDIRECT("times"&amp;EQ$2),$F54,FF$28)&gt;10,INDEX(INDIRECT(ES54),$E54,FF$28)&lt;=INDEX(INDIRECT(ES54),$E54,$F54)),0,(INDEX(INDIRECT(ES54),$E54,$F54)-INDEX(INDIRECT(ES54),$E54,FF$28))*(10-INDEX(INDIRECT("times"&amp;EQ$2),$F54,FF$28))/10)</f>
        <v>0</v>
      </c>
      <c r="FG54" s="47">
        <f ca="1">IF(OR(INDEX(INDIRECT("times"&amp;EQ$2),$F54,FG$28)&gt;10,INDEX(INDIRECT(ES54),$E54,FG$28)&lt;=INDEX(INDIRECT(ES54),$E54,$F54)),0,(INDEX(INDIRECT(ES54),$E54,$F54)-INDEX(INDIRECT(ES54),$E54,FG$28))*(10-INDEX(INDIRECT("times"&amp;EQ$2),$F54,FG$28))/10)</f>
        <v>0</v>
      </c>
      <c r="FH54" s="47">
        <f ca="1">IF(OR(INDEX(INDIRECT("times"&amp;EQ$2),$F54,FH$28)&gt;10,INDEX(INDIRECT(ES54),$E54,FH$28)&lt;=INDEX(INDIRECT(ES54),$E54,$F54)),0,(INDEX(INDIRECT(ES54),$E54,$F54)-INDEX(INDIRECT(ES54),$E54,FH$28))*(10-INDEX(INDIRECT("times"&amp;EQ$2),$F54,FH$28))/10)</f>
        <v>0</v>
      </c>
      <c r="FI54" s="47">
        <f ca="1">IF(OR(INDEX(INDIRECT("times"&amp;EQ$2),$F54,FI$28)&gt;10,INDEX(INDIRECT(ES54),$E54,FI$28)&lt;=INDEX(INDIRECT(ES54),$E54,$F54)),0,(INDEX(INDIRECT(ES54),$E54,$F54)-INDEX(INDIRECT(ES54),$E54,FI$28))*(10-INDEX(INDIRECT("times"&amp;EQ$2),$F54,FI$28))/10)</f>
        <v>0</v>
      </c>
      <c r="FJ54" s="47">
        <f ca="1">IF(OR(INDEX(INDIRECT("times"&amp;EQ$2),$F54,FJ$28)&gt;10,INDEX(INDIRECT(ES54),$E54,FJ$28)&lt;=INDEX(INDIRECT(ES54),$E54,$F54)),0,(INDEX(INDIRECT(ES54),$E54,$F54)-INDEX(INDIRECT(ES54),$E54,FJ$28))*(10-INDEX(INDIRECT("times"&amp;EQ$2),$F54,FJ$28))/10)</f>
        <v>0</v>
      </c>
      <c r="FK54" s="47">
        <f ca="1">IF(OR(INDEX(INDIRECT("times"&amp;EQ$2),$F54,FK$28)&gt;10,INDEX(INDIRECT(ES54),$E54,FK$28)&lt;=INDEX(INDIRECT(ES54),$E54,$F54)),0,(INDEX(INDIRECT(ES54),$E54,$F54)-INDEX(INDIRECT(ES54),$E54,FK$28))*(10-INDEX(INDIRECT("times"&amp;EQ$2),$F54,FK$28))/10)</f>
        <v>0</v>
      </c>
      <c r="FL54" s="47">
        <f ca="1">IF(OR(INDEX(INDIRECT("times"&amp;EQ$2),$F54,FL$28)&gt;10,INDEX(INDIRECT(ES54),$E54,FL$28)&lt;=INDEX(INDIRECT(ES54),$E54,$F54)),0,(INDEX(INDIRECT(ES54),$E54,$F54)-INDEX(INDIRECT(ES54),$E54,FL$28))*(10-INDEX(INDIRECT("times"&amp;EQ$2),$F54,FL$28))/10)</f>
        <v>0</v>
      </c>
      <c r="FM54" s="47">
        <f ca="1">IF(OR(INDEX(INDIRECT("times"&amp;EQ$2),$F54,FM$28)&gt;10,INDEX(INDIRECT(ES54),$E54,FM$28)&lt;=INDEX(INDIRECT(ES54),$E54,$F54)),0,(INDEX(INDIRECT(ES54),$E54,$F54)-INDEX(INDIRECT(ES54),$E54,FM$28))*(10-INDEX(INDIRECT("times"&amp;EQ$2),$F54,FM$28))/10)</f>
        <v>0</v>
      </c>
      <c r="FN54" s="47">
        <f ca="1">IF(OR(INDEX(INDIRECT("times"&amp;EQ$2),$F54,FN$28)&gt;10,INDEX(INDIRECT(ES54),$E54,FN$28)&lt;=INDEX(INDIRECT(ES54),$E54,$F54)),0,(INDEX(INDIRECT(ES54),$E54,$F54)-INDEX(INDIRECT(ES54),$E54,FN$28))*(10-INDEX(INDIRECT("times"&amp;EQ$2),$F54,FN$28))/10)</f>
        <v>0</v>
      </c>
      <c r="FO54" s="47">
        <f ca="1">IF(OR(INDEX(INDIRECT("times"&amp;EQ$2),$F54,FO$28)&gt;10,INDEX(INDIRECT(ES54),$E54,FO$28)&lt;=INDEX(INDIRECT(ES54),$E54,$F54)),0,(INDEX(INDIRECT(ES54),$E54,$F54)-INDEX(INDIRECT(ES54),$E54,FO$28))*(10-INDEX(INDIRECT("times"&amp;EQ$2),$F54,FO$28))/10)</f>
        <v>0</v>
      </c>
      <c r="FP54" s="48">
        <f ca="1">IF(OR(INDEX(INDIRECT("times"&amp;EQ$2),$F54,FP$28)&gt;10,INDEX(INDIRECT(ES54),$E54,FP$28)&lt;=INDEX(INDIRECT(ES54),$E54,$F54)),0,(INDEX(INDIRECT(ES54),$E54,$F54)-INDEX(INDIRECT(ES54),$E54,FP$28))*(10-INDEX(INDIRECT("times"&amp;EQ$2),$F54,FP$28))/10)</f>
        <v>0</v>
      </c>
      <c r="FQ54" s="201">
        <v>12</v>
      </c>
      <c r="FS54" s="18" t="s">
        <v>200</v>
      </c>
      <c r="FT54" s="122">
        <f>FS26</f>
        <v>0</v>
      </c>
      <c r="FU54" s="122" t="str">
        <f>FS27</f>
        <v>shop65</v>
      </c>
      <c r="FV54" s="210" t="str">
        <f t="shared" si="46"/>
        <v>core0_shop65</v>
      </c>
      <c r="FW54" s="122">
        <v>1</v>
      </c>
      <c r="FX54" s="33">
        <v>12</v>
      </c>
      <c r="FY54" s="46">
        <f ca="1">IF(OR(INDEX(INDIRECT("times"&amp;FT$2),$F54,FY$28)&gt;10,INDEX(INDIRECT(FV54),$E54,FY$28)&lt;=INDEX(INDIRECT(FV54),$E54,$F54)),0,(INDEX(INDIRECT(FV54),$E54,$F54)-INDEX(INDIRECT(FV54),$E54,FY$28))*(10-INDEX(INDIRECT("times"&amp;FT$2),$F54,FY$28))/10)</f>
        <v>0</v>
      </c>
      <c r="FZ54" s="47">
        <f ca="1">IF(OR(INDEX(INDIRECT("times"&amp;FT$2),$F54,FZ$28)&gt;10,INDEX(INDIRECT(FV54),$E54,FZ$28)&lt;=INDEX(INDIRECT(FV54),$E54,$F54)),0,(INDEX(INDIRECT(FV54),$E54,$F54)-INDEX(INDIRECT(FV54),$E54,FZ$28))*(10-INDEX(INDIRECT("times"&amp;FT$2),$F54,FZ$28))/10)</f>
        <v>0</v>
      </c>
      <c r="GA54" s="47">
        <f ca="1">IF(OR(INDEX(INDIRECT("times"&amp;FT$2),$F54,GA$28)&gt;10,INDEX(INDIRECT(FV54),$E54,GA$28)&lt;=INDEX(INDIRECT(FV54),$E54,$F54)),0,(INDEX(INDIRECT(FV54),$E54,$F54)-INDEX(INDIRECT(FV54),$E54,GA$28))*(10-INDEX(INDIRECT("times"&amp;FT$2),$F54,GA$28))/10)</f>
        <v>0</v>
      </c>
      <c r="GB54" s="47">
        <f ca="1">IF(OR(INDEX(INDIRECT("times"&amp;FT$2),$F54,GB$28)&gt;10,INDEX(INDIRECT(FV54),$E54,GB$28)&lt;=INDEX(INDIRECT(FV54),$E54,$F54)),0,(INDEX(INDIRECT(FV54),$E54,$F54)-INDEX(INDIRECT(FV54),$E54,GB$28))*(10-INDEX(INDIRECT("times"&amp;FT$2),$F54,GB$28))/10)</f>
        <v>0</v>
      </c>
      <c r="GC54" s="47">
        <f ca="1">IF(OR(INDEX(INDIRECT("times"&amp;FT$2),$F54,GC$28)&gt;10,INDEX(INDIRECT(FV54),$E54,GC$28)&lt;=INDEX(INDIRECT(FV54),$E54,$F54)),0,(INDEX(INDIRECT(FV54),$E54,$F54)-INDEX(INDIRECT(FV54),$E54,GC$28))*(10-INDEX(INDIRECT("times"&amp;FT$2),$F54,GC$28))/10)</f>
        <v>0</v>
      </c>
      <c r="GD54" s="47">
        <f ca="1">IF(OR(INDEX(INDIRECT("times"&amp;FT$2),$F54,GD$28)&gt;10,INDEX(INDIRECT(FV54),$E54,GD$28)&lt;=INDEX(INDIRECT(FV54),$E54,$F54)),0,(INDEX(INDIRECT(FV54),$E54,$F54)-INDEX(INDIRECT(FV54),$E54,GD$28))*(10-INDEX(INDIRECT("times"&amp;FT$2),$F54,GD$28))/10)</f>
        <v>0</v>
      </c>
      <c r="GE54" s="47">
        <f ca="1">IF(OR(INDEX(INDIRECT("times"&amp;FT$2),$F54,GE$28)&gt;10,INDEX(INDIRECT(FV54),$E54,GE$28)&lt;=INDEX(INDIRECT(FV54),$E54,$F54)),0,(INDEX(INDIRECT(FV54),$E54,$F54)-INDEX(INDIRECT(FV54),$E54,GE$28))*(10-INDEX(INDIRECT("times"&amp;FT$2),$F54,GE$28))/10)</f>
        <v>0</v>
      </c>
      <c r="GF54" s="47">
        <f ca="1">IF(OR(INDEX(INDIRECT("times"&amp;FT$2),$F54,GF$28)&gt;10,INDEX(INDIRECT(FV54),$E54,GF$28)&lt;=INDEX(INDIRECT(FV54),$E54,$F54)),0,(INDEX(INDIRECT(FV54),$E54,$F54)-INDEX(INDIRECT(FV54),$E54,GF$28))*(10-INDEX(INDIRECT("times"&amp;FT$2),$F54,GF$28))/10)</f>
        <v>0</v>
      </c>
      <c r="GG54" s="47">
        <f ca="1">IF(OR(INDEX(INDIRECT("times"&amp;FT$2),$F54,GG$28)&gt;10,INDEX(INDIRECT(FV54),$E54,GG$28)&lt;=INDEX(INDIRECT(FV54),$E54,$F54)),0,(INDEX(INDIRECT(FV54),$E54,$F54)-INDEX(INDIRECT(FV54),$E54,GG$28))*(10-INDEX(INDIRECT("times"&amp;FT$2),$F54,GG$28))/10)</f>
        <v>0</v>
      </c>
      <c r="GH54" s="47">
        <f ca="1">IF(OR(INDEX(INDIRECT("times"&amp;FT$2),$F54,GH$28)&gt;10,INDEX(INDIRECT(FV54),$E54,GH$28)&lt;=INDEX(INDIRECT(FV54),$E54,$F54)),0,(INDEX(INDIRECT(FV54),$E54,$F54)-INDEX(INDIRECT(FV54),$E54,GH$28))*(10-INDEX(INDIRECT("times"&amp;FT$2),$F54,GH$28))/10)</f>
        <v>0</v>
      </c>
      <c r="GI54" s="47">
        <f ca="1">IF(OR(INDEX(INDIRECT("times"&amp;FT$2),$F54,GI$28)&gt;10,INDEX(INDIRECT(FV54),$E54,GI$28)&lt;=INDEX(INDIRECT(FV54),$E54,$F54)),0,(INDEX(INDIRECT(FV54),$E54,$F54)-INDEX(INDIRECT(FV54),$E54,GI$28))*(10-INDEX(INDIRECT("times"&amp;FT$2),$F54,GI$28))/10)</f>
        <v>0</v>
      </c>
      <c r="GJ54" s="47">
        <f ca="1">IF(OR(INDEX(INDIRECT("times"&amp;FT$2),$F54,GJ$28)&gt;10,INDEX(INDIRECT(FV54),$E54,GJ$28)&lt;=INDEX(INDIRECT(FV54),$E54,$F54)),0,(INDEX(INDIRECT(FV54),$E54,$F54)-INDEX(INDIRECT(FV54),$E54,GJ$28))*(10-INDEX(INDIRECT("times"&amp;FT$2),$F54,GJ$28))/10)</f>
        <v>0</v>
      </c>
      <c r="GK54" s="47">
        <f ca="1">IF(OR(INDEX(INDIRECT("times"&amp;FT$2),$F54,GK$28)&gt;10,INDEX(INDIRECT(FV54),$E54,GK$28)&lt;=INDEX(INDIRECT(FV54),$E54,$F54)),0,(INDEX(INDIRECT(FV54),$E54,$F54)-INDEX(INDIRECT(FV54),$E54,GK$28))*(10-INDEX(INDIRECT("times"&amp;FT$2),$F54,GK$28))/10)</f>
        <v>0</v>
      </c>
      <c r="GL54" s="47">
        <f ca="1">IF(OR(INDEX(INDIRECT("times"&amp;FT$2),$F54,GL$28)&gt;10,INDEX(INDIRECT(FV54),$E54,GL$28)&lt;=INDEX(INDIRECT(FV54),$E54,$F54)),0,(INDEX(INDIRECT(FV54),$E54,$F54)-INDEX(INDIRECT(FV54),$E54,GL$28))*(10-INDEX(INDIRECT("times"&amp;FT$2),$F54,GL$28))/10)</f>
        <v>0</v>
      </c>
      <c r="GM54" s="47">
        <f ca="1">IF(OR(INDEX(INDIRECT("times"&amp;FT$2),$F54,GM$28)&gt;10,INDEX(INDIRECT(FV54),$E54,GM$28)&lt;=INDEX(INDIRECT(FV54),$E54,$F54)),0,(INDEX(INDIRECT(FV54),$E54,$F54)-INDEX(INDIRECT(FV54),$E54,GM$28))*(10-INDEX(INDIRECT("times"&amp;FT$2),$F54,GM$28))/10)</f>
        <v>0</v>
      </c>
      <c r="GN54" s="47">
        <f ca="1">IF(OR(INDEX(INDIRECT("times"&amp;FT$2),$F54,GN$28)&gt;10,INDEX(INDIRECT(FV54),$E54,GN$28)&lt;=INDEX(INDIRECT(FV54),$E54,$F54)),0,(INDEX(INDIRECT(FV54),$E54,$F54)-INDEX(INDIRECT(FV54),$E54,GN$28))*(10-INDEX(INDIRECT("times"&amp;FT$2),$F54,GN$28))/10)</f>
        <v>0</v>
      </c>
      <c r="GO54" s="47">
        <f ca="1">IF(OR(INDEX(INDIRECT("times"&amp;FT$2),$F54,GO$28)&gt;10,INDEX(INDIRECT(FV54),$E54,GO$28)&lt;=INDEX(INDIRECT(FV54),$E54,$F54)),0,(INDEX(INDIRECT(FV54),$E54,$F54)-INDEX(INDIRECT(FV54),$E54,GO$28))*(10-INDEX(INDIRECT("times"&amp;FT$2),$F54,GO$28))/10)</f>
        <v>0</v>
      </c>
      <c r="GP54" s="47">
        <f ca="1">IF(OR(INDEX(INDIRECT("times"&amp;FT$2),$F54,GP$28)&gt;10,INDEX(INDIRECT(FV54),$E54,GP$28)&lt;=INDEX(INDIRECT(FV54),$E54,$F54)),0,(INDEX(INDIRECT(FV54),$E54,$F54)-INDEX(INDIRECT(FV54),$E54,GP$28))*(10-INDEX(INDIRECT("times"&amp;FT$2),$F54,GP$28))/10)</f>
        <v>0</v>
      </c>
      <c r="GQ54" s="47">
        <f ca="1">IF(OR(INDEX(INDIRECT("times"&amp;FT$2),$F54,GQ$28)&gt;10,INDEX(INDIRECT(FV54),$E54,GQ$28)&lt;=INDEX(INDIRECT(FV54),$E54,$F54)),0,(INDEX(INDIRECT(FV54),$E54,$F54)-INDEX(INDIRECT(FV54),$E54,GQ$28))*(10-INDEX(INDIRECT("times"&amp;FT$2),$F54,GQ$28))/10)</f>
        <v>0</v>
      </c>
      <c r="GR54" s="47">
        <f ca="1">IF(OR(INDEX(INDIRECT("times"&amp;FT$2),$F54,GR$28)&gt;10,INDEX(INDIRECT(FV54),$E54,GR$28)&lt;=INDEX(INDIRECT(FV54),$E54,$F54)),0,(INDEX(INDIRECT(FV54),$E54,$F54)-INDEX(INDIRECT(FV54),$E54,GR$28))*(10-INDEX(INDIRECT("times"&amp;FT$2),$F54,GR$28))/10)</f>
        <v>0</v>
      </c>
      <c r="GS54" s="48">
        <f ca="1">IF(OR(INDEX(INDIRECT("times"&amp;FT$2),$F54,GS$28)&gt;10,INDEX(INDIRECT(FV54),$E54,GS$28)&lt;=INDEX(INDIRECT(FV54),$E54,$F54)),0,(INDEX(INDIRECT(FV54),$E54,$F54)-INDEX(INDIRECT(FV54),$E54,GS$28))*(10-INDEX(INDIRECT("times"&amp;FT$2),$F54,GS$28))/10)</f>
        <v>0</v>
      </c>
      <c r="GT54" s="201">
        <v>12</v>
      </c>
      <c r="GV54" s="18" t="s">
        <v>200</v>
      </c>
      <c r="GW54" s="122">
        <f>GV26</f>
        <v>0</v>
      </c>
      <c r="GX54" s="122" t="str">
        <f>GV27</f>
        <v>lei65</v>
      </c>
      <c r="GY54" s="210" t="str">
        <f t="shared" si="47"/>
        <v>core0_lei65</v>
      </c>
      <c r="GZ54" s="122">
        <v>1</v>
      </c>
      <c r="HA54" s="33">
        <v>12</v>
      </c>
      <c r="HB54" s="46">
        <f ca="1">IF(OR(INDEX(INDIRECT("times"&amp;GW$2),$F54,HB$28)&gt;10,INDEX(INDIRECT(GY54),$E54,HB$28)&lt;=INDEX(INDIRECT(GY54),$E54,$F54)),0,(INDEX(INDIRECT(GY54),$E54,$F54)-INDEX(INDIRECT(GY54),$E54,HB$28))*(10-INDEX(INDIRECT("times"&amp;GW$2),$F54,HB$28))/10)</f>
        <v>0</v>
      </c>
      <c r="HC54" s="47">
        <f ca="1">IF(OR(INDEX(INDIRECT("times"&amp;GW$2),$F54,HC$28)&gt;10,INDEX(INDIRECT(GY54),$E54,HC$28)&lt;=INDEX(INDIRECT(GY54),$E54,$F54)),0,(INDEX(INDIRECT(GY54),$E54,$F54)-INDEX(INDIRECT(GY54),$E54,HC$28))*(10-INDEX(INDIRECT("times"&amp;GW$2),$F54,HC$28))/10)</f>
        <v>0</v>
      </c>
      <c r="HD54" s="47">
        <f ca="1">IF(OR(INDEX(INDIRECT("times"&amp;GW$2),$F54,HD$28)&gt;10,INDEX(INDIRECT(GY54),$E54,HD$28)&lt;=INDEX(INDIRECT(GY54),$E54,$F54)),0,(INDEX(INDIRECT(GY54),$E54,$F54)-INDEX(INDIRECT(GY54),$E54,HD$28))*(10-INDEX(INDIRECT("times"&amp;GW$2),$F54,HD$28))/10)</f>
        <v>0</v>
      </c>
      <c r="HE54" s="47">
        <f ca="1">IF(OR(INDEX(INDIRECT("times"&amp;GW$2),$F54,HE$28)&gt;10,INDEX(INDIRECT(GY54),$E54,HE$28)&lt;=INDEX(INDIRECT(GY54),$E54,$F54)),0,(INDEX(INDIRECT(GY54),$E54,$F54)-INDEX(INDIRECT(GY54),$E54,HE$28))*(10-INDEX(INDIRECT("times"&amp;GW$2),$F54,HE$28))/10)</f>
        <v>0</v>
      </c>
      <c r="HF54" s="47">
        <f ca="1">IF(OR(INDEX(INDIRECT("times"&amp;GW$2),$F54,HF$28)&gt;10,INDEX(INDIRECT(GY54),$E54,HF$28)&lt;=INDEX(INDIRECT(GY54),$E54,$F54)),0,(INDEX(INDIRECT(GY54),$E54,$F54)-INDEX(INDIRECT(GY54),$E54,HF$28))*(10-INDEX(INDIRECT("times"&amp;GW$2),$F54,HF$28))/10)</f>
        <v>0</v>
      </c>
      <c r="HG54" s="47">
        <f ca="1">IF(OR(INDEX(INDIRECT("times"&amp;GW$2),$F54,HG$28)&gt;10,INDEX(INDIRECT(GY54),$E54,HG$28)&lt;=INDEX(INDIRECT(GY54),$E54,$F54)),0,(INDEX(INDIRECT(GY54),$E54,$F54)-INDEX(INDIRECT(GY54),$E54,HG$28))*(10-INDEX(INDIRECT("times"&amp;GW$2),$F54,HG$28))/10)</f>
        <v>0</v>
      </c>
      <c r="HH54" s="47">
        <f ca="1">IF(OR(INDEX(INDIRECT("times"&amp;GW$2),$F54,HH$28)&gt;10,INDEX(INDIRECT(GY54),$E54,HH$28)&lt;=INDEX(INDIRECT(GY54),$E54,$F54)),0,(INDEX(INDIRECT(GY54),$E54,$F54)-INDEX(INDIRECT(GY54),$E54,HH$28))*(10-INDEX(INDIRECT("times"&amp;GW$2),$F54,HH$28))/10)</f>
        <v>0</v>
      </c>
      <c r="HI54" s="47">
        <f ca="1">IF(OR(INDEX(INDIRECT("times"&amp;GW$2),$F54,HI$28)&gt;10,INDEX(INDIRECT(GY54),$E54,HI$28)&lt;=INDEX(INDIRECT(GY54),$E54,$F54)),0,(INDEX(INDIRECT(GY54),$E54,$F54)-INDEX(INDIRECT(GY54),$E54,HI$28))*(10-INDEX(INDIRECT("times"&amp;GW$2),$F54,HI$28))/10)</f>
        <v>0</v>
      </c>
      <c r="HJ54" s="47">
        <f ca="1">IF(OR(INDEX(INDIRECT("times"&amp;GW$2),$F54,HJ$28)&gt;10,INDEX(INDIRECT(GY54),$E54,HJ$28)&lt;=INDEX(INDIRECT(GY54),$E54,$F54)),0,(INDEX(INDIRECT(GY54),$E54,$F54)-INDEX(INDIRECT(GY54),$E54,HJ$28))*(10-INDEX(INDIRECT("times"&amp;GW$2),$F54,HJ$28))/10)</f>
        <v>0</v>
      </c>
      <c r="HK54" s="47">
        <f ca="1">IF(OR(INDEX(INDIRECT("times"&amp;GW$2),$F54,HK$28)&gt;10,INDEX(INDIRECT(GY54),$E54,HK$28)&lt;=INDEX(INDIRECT(GY54),$E54,$F54)),0,(INDEX(INDIRECT(GY54),$E54,$F54)-INDEX(INDIRECT(GY54),$E54,HK$28))*(10-INDEX(INDIRECT("times"&amp;GW$2),$F54,HK$28))/10)</f>
        <v>0</v>
      </c>
      <c r="HL54" s="47">
        <f ca="1">IF(OR(INDEX(INDIRECT("times"&amp;GW$2),$F54,HL$28)&gt;10,INDEX(INDIRECT(GY54),$E54,HL$28)&lt;=INDEX(INDIRECT(GY54),$E54,$F54)),0,(INDEX(INDIRECT(GY54),$E54,$F54)-INDEX(INDIRECT(GY54),$E54,HL$28))*(10-INDEX(INDIRECT("times"&amp;GW$2),$F54,HL$28))/10)</f>
        <v>0</v>
      </c>
      <c r="HM54" s="47">
        <f ca="1">IF(OR(INDEX(INDIRECT("times"&amp;GW$2),$F54,HM$28)&gt;10,INDEX(INDIRECT(GY54),$E54,HM$28)&lt;=INDEX(INDIRECT(GY54),$E54,$F54)),0,(INDEX(INDIRECT(GY54),$E54,$F54)-INDEX(INDIRECT(GY54),$E54,HM$28))*(10-INDEX(INDIRECT("times"&amp;GW$2),$F54,HM$28))/10)</f>
        <v>0</v>
      </c>
      <c r="HN54" s="47">
        <f ca="1">IF(OR(INDEX(INDIRECT("times"&amp;GW$2),$F54,HN$28)&gt;10,INDEX(INDIRECT(GY54),$E54,HN$28)&lt;=INDEX(INDIRECT(GY54),$E54,$F54)),0,(INDEX(INDIRECT(GY54),$E54,$F54)-INDEX(INDIRECT(GY54),$E54,HN$28))*(10-INDEX(INDIRECT("times"&amp;GW$2),$F54,HN$28))/10)</f>
        <v>0</v>
      </c>
      <c r="HO54" s="47">
        <f ca="1">IF(OR(INDEX(INDIRECT("times"&amp;GW$2),$F54,HO$28)&gt;10,INDEX(INDIRECT(GY54),$E54,HO$28)&lt;=INDEX(INDIRECT(GY54),$E54,$F54)),0,(INDEX(INDIRECT(GY54),$E54,$F54)-INDEX(INDIRECT(GY54),$E54,HO$28))*(10-INDEX(INDIRECT("times"&amp;GW$2),$F54,HO$28))/10)</f>
        <v>0</v>
      </c>
      <c r="HP54" s="47">
        <f ca="1">IF(OR(INDEX(INDIRECT("times"&amp;GW$2),$F54,HP$28)&gt;10,INDEX(INDIRECT(GY54),$E54,HP$28)&lt;=INDEX(INDIRECT(GY54),$E54,$F54)),0,(INDEX(INDIRECT(GY54),$E54,$F54)-INDEX(INDIRECT(GY54),$E54,HP$28))*(10-INDEX(INDIRECT("times"&amp;GW$2),$F54,HP$28))/10)</f>
        <v>0</v>
      </c>
      <c r="HQ54" s="47">
        <f ca="1">IF(OR(INDEX(INDIRECT("times"&amp;GW$2),$F54,HQ$28)&gt;10,INDEX(INDIRECT(GY54),$E54,HQ$28)&lt;=INDEX(INDIRECT(GY54),$E54,$F54)),0,(INDEX(INDIRECT(GY54),$E54,$F54)-INDEX(INDIRECT(GY54),$E54,HQ$28))*(10-INDEX(INDIRECT("times"&amp;GW$2),$F54,HQ$28))/10)</f>
        <v>0</v>
      </c>
      <c r="HR54" s="47">
        <f ca="1">IF(OR(INDEX(INDIRECT("times"&amp;GW$2),$F54,HR$28)&gt;10,INDEX(INDIRECT(GY54),$E54,HR$28)&lt;=INDEX(INDIRECT(GY54),$E54,$F54)),0,(INDEX(INDIRECT(GY54),$E54,$F54)-INDEX(INDIRECT(GY54),$E54,HR$28))*(10-INDEX(INDIRECT("times"&amp;GW$2),$F54,HR$28))/10)</f>
        <v>0</v>
      </c>
      <c r="HS54" s="47">
        <f ca="1">IF(OR(INDEX(INDIRECT("times"&amp;GW$2),$F54,HS$28)&gt;10,INDEX(INDIRECT(GY54),$E54,HS$28)&lt;=INDEX(INDIRECT(GY54),$E54,$F54)),0,(INDEX(INDIRECT(GY54),$E54,$F54)-INDEX(INDIRECT(GY54),$E54,HS$28))*(10-INDEX(INDIRECT("times"&amp;GW$2),$F54,HS$28))/10)</f>
        <v>0</v>
      </c>
      <c r="HT54" s="47">
        <f ca="1">IF(OR(INDEX(INDIRECT("times"&amp;GW$2),$F54,HT$28)&gt;10,INDEX(INDIRECT(GY54),$E54,HT$28)&lt;=INDEX(INDIRECT(GY54),$E54,$F54)),0,(INDEX(INDIRECT(GY54),$E54,$F54)-INDEX(INDIRECT(GY54),$E54,HT$28))*(10-INDEX(INDIRECT("times"&amp;GW$2),$F54,HT$28))/10)</f>
        <v>0</v>
      </c>
      <c r="HU54" s="47">
        <f ca="1">IF(OR(INDEX(INDIRECT("times"&amp;GW$2),$F54,HU$28)&gt;10,INDEX(INDIRECT(GY54),$E54,HU$28)&lt;=INDEX(INDIRECT(GY54),$E54,$F54)),0,(INDEX(INDIRECT(GY54),$E54,$F54)-INDEX(INDIRECT(GY54),$E54,HU$28))*(10-INDEX(INDIRECT("times"&amp;GW$2),$F54,HU$28))/10)</f>
        <v>0</v>
      </c>
      <c r="HV54" s="48">
        <f ca="1">IF(OR(INDEX(INDIRECT("times"&amp;GW$2),$F54,HV$28)&gt;10,INDEX(INDIRECT(GY54),$E54,HV$28)&lt;=INDEX(INDIRECT(GY54),$E54,$F54)),0,(INDEX(INDIRECT(GY54),$E54,$F54)-INDEX(INDIRECT(GY54),$E54,HV$28))*(10-INDEX(INDIRECT("times"&amp;GW$2),$F54,HV$28))/10)</f>
        <v>0</v>
      </c>
      <c r="HW54" s="201">
        <v>12</v>
      </c>
    </row>
    <row r="55" spans="1:231" ht="15">
      <c r="A55" s="18" t="s">
        <v>201</v>
      </c>
      <c r="B55" s="122">
        <f>A26</f>
        <v>0</v>
      </c>
      <c r="C55" s="122" t="str">
        <f>A27</f>
        <v>work1834</v>
      </c>
      <c r="D55" s="210" t="str">
        <f t="shared" si="40"/>
        <v>core0_work1834</v>
      </c>
      <c r="E55" s="122">
        <v>1</v>
      </c>
      <c r="F55" s="33">
        <v>13</v>
      </c>
      <c r="G55" s="46">
        <f ca="1">IF(OR(INDEX(INDIRECT("times"&amp;B$2),$F55,G$28)&gt;10,INDEX(INDIRECT(D55),$E55,G$28)&lt;=INDEX(INDIRECT(D55),$E55,$F55)),0,(INDEX(INDIRECT(D55),$E55,$F55)-INDEX(INDIRECT(D55),$E55,G$28))*(10-INDEX(INDIRECT("times"&amp;B$2),$F55,G$28))/10)</f>
        <v>0</v>
      </c>
      <c r="H55" s="47">
        <f ca="1">IF(OR(INDEX(INDIRECT("times"&amp;B$2),$F55,H$28)&gt;10,INDEX(INDIRECT(D55),$E55,H$28)&lt;=INDEX(INDIRECT(D55),$E55,$F55)),0,(INDEX(INDIRECT(D55),$E55,$F55)-INDEX(INDIRECT(D55),$E55,H$28))*(10-INDEX(INDIRECT("times"&amp;B$2),$F55,H$28))/10)</f>
        <v>0</v>
      </c>
      <c r="I55" s="47">
        <f ca="1">IF(OR(INDEX(INDIRECT("times"&amp;B$2),$F55,I$28)&gt;10,INDEX(INDIRECT(D55),$E55,I$28)&lt;=INDEX(INDIRECT(D55),$E55,$F55)),0,(INDEX(INDIRECT(D55),$E55,$F55)-INDEX(INDIRECT(D55),$E55,I$28))*(10-INDEX(INDIRECT("times"&amp;B$2),$F55,I$28))/10)</f>
        <v>0</v>
      </c>
      <c r="J55" s="47">
        <f ca="1">IF(OR(INDEX(INDIRECT("times"&amp;B$2),$F55,J$28)&gt;10,INDEX(INDIRECT(D55),$E55,J$28)&lt;=INDEX(INDIRECT(D55),$E55,$F55)),0,(INDEX(INDIRECT(D55),$E55,$F55)-INDEX(INDIRECT(D55),$E55,J$28))*(10-INDEX(INDIRECT("times"&amp;B$2),$F55,J$28))/10)</f>
        <v>0</v>
      </c>
      <c r="K55" s="47">
        <f ca="1">IF(OR(INDEX(INDIRECT("times"&amp;B$2),$F55,K$28)&gt;10,INDEX(INDIRECT(D55),$E55,K$28)&lt;=INDEX(INDIRECT(D55),$E55,$F55)),0,(INDEX(INDIRECT(D55),$E55,$F55)-INDEX(INDIRECT(D55),$E55,K$28))*(10-INDEX(INDIRECT("times"&amp;B$2),$F55,K$28))/10)</f>
        <v>0</v>
      </c>
      <c r="L55" s="47">
        <f ca="1">IF(OR(INDEX(INDIRECT("times"&amp;B$2),$F55,L$28)&gt;10,INDEX(INDIRECT(D55),$E55,L$28)&lt;=INDEX(INDIRECT(D55),$E55,$F55)),0,(INDEX(INDIRECT(D55),$E55,$F55)-INDEX(INDIRECT(D55),$E55,L$28))*(10-INDEX(INDIRECT("times"&amp;B$2),$F55,L$28))/10)</f>
        <v>0</v>
      </c>
      <c r="M55" s="47">
        <f ca="1">IF(OR(INDEX(INDIRECT("times"&amp;B$2),$F55,M$28)&gt;10,INDEX(INDIRECT(D55),$E55,M$28)&lt;=INDEX(INDIRECT(D55),$E55,$F55)),0,(INDEX(INDIRECT(D55),$E55,$F55)-INDEX(INDIRECT(D55),$E55,M$28))*(10-INDEX(INDIRECT("times"&amp;B$2),$F55,M$28))/10)</f>
        <v>0</v>
      </c>
      <c r="N55" s="47">
        <f ca="1">IF(OR(INDEX(INDIRECT("times"&amp;B$2),$F55,N$28)&gt;10,INDEX(INDIRECT(D55),$E55,N$28)&lt;=INDEX(INDIRECT(D55),$E55,$F55)),0,(INDEX(INDIRECT(D55),$E55,$F55)-INDEX(INDIRECT(D55),$E55,N$28))*(10-INDEX(INDIRECT("times"&amp;B$2),$F55,N$28))/10)</f>
        <v>0</v>
      </c>
      <c r="O55" s="47">
        <f ca="1">IF(OR(INDEX(INDIRECT("times"&amp;B$2),$F55,O$28)&gt;10,INDEX(INDIRECT(D55),$E55,O$28)&lt;=INDEX(INDIRECT(D55),$E55,$F55)),0,(INDEX(INDIRECT(D55),$E55,$F55)-INDEX(INDIRECT(D55),$E55,O$28))*(10-INDEX(INDIRECT("times"&amp;B$2),$F55,O$28))/10)</f>
        <v>0</v>
      </c>
      <c r="P55" s="47">
        <f ca="1">IF(OR(INDEX(INDIRECT("times"&amp;B$2),$F55,P$28)&gt;10,INDEX(INDIRECT(D55),$E55,P$28)&lt;=INDEX(INDIRECT(D55),$E55,$F55)),0,(INDEX(INDIRECT(D55),$E55,$F55)-INDEX(INDIRECT(D55),$E55,P$28))*(10-INDEX(INDIRECT("times"&amp;B$2),$F55,P$28))/10)</f>
        <v>0</v>
      </c>
      <c r="Q55" s="47">
        <f ca="1">IF(OR(INDEX(INDIRECT("times"&amp;B$2),$F55,Q$28)&gt;10,INDEX(INDIRECT(D55),$E55,Q$28)&lt;=INDEX(INDIRECT(D55),$E55,$F55)),0,(INDEX(INDIRECT(D55),$E55,$F55)-INDEX(INDIRECT(D55),$E55,Q$28))*(10-INDEX(INDIRECT("times"&amp;B$2),$F55,Q$28))/10)</f>
        <v>0</v>
      </c>
      <c r="R55" s="47">
        <f ca="1">IF(OR(INDEX(INDIRECT("times"&amp;B$2),$F55,R$28)&gt;10,INDEX(INDIRECT(D55),$E55,R$28)&lt;=INDEX(INDIRECT(D55),$E55,$F55)),0,(INDEX(INDIRECT(D55),$E55,$F55)-INDEX(INDIRECT(D55),$E55,R$28))*(10-INDEX(INDIRECT("times"&amp;B$2),$F55,R$28))/10)</f>
        <v>0</v>
      </c>
      <c r="S55" s="47">
        <f ca="1">IF(OR(INDEX(INDIRECT("times"&amp;B$2),$F55,S$28)&gt;10,INDEX(INDIRECT(D55),$E55,S$28)&lt;=INDEX(INDIRECT(D55),$E55,$F55)),0,(INDEX(INDIRECT(D55),$E55,$F55)-INDEX(INDIRECT(D55),$E55,S$28))*(10-INDEX(INDIRECT("times"&amp;B$2),$F55,S$28))/10)</f>
        <v>0</v>
      </c>
      <c r="T55" s="47">
        <f ca="1">IF(OR(INDEX(INDIRECT("times"&amp;B$2),$F55,T$28)&gt;10,INDEX(INDIRECT(D55),$E55,T$28)&lt;=INDEX(INDIRECT(D55),$E55,$F55)),0,(INDEX(INDIRECT(D55),$E55,$F55)-INDEX(INDIRECT(D55),$E55,T$28))*(10-INDEX(INDIRECT("times"&amp;B$2),$F55,T$28))/10)</f>
        <v>0</v>
      </c>
      <c r="U55" s="47">
        <f ca="1">IF(OR(INDEX(INDIRECT("times"&amp;B$2),$F55,U$28)&gt;10,INDEX(INDIRECT(D55),$E55,U$28)&lt;=INDEX(INDIRECT(D55),$E55,$F55)),0,(INDEX(INDIRECT(D55),$E55,$F55)-INDEX(INDIRECT(D55),$E55,U$28))*(10-INDEX(INDIRECT("times"&amp;B$2),$F55,U$28))/10)</f>
        <v>0</v>
      </c>
      <c r="V55" s="47">
        <f ca="1">IF(OR(INDEX(INDIRECT("times"&amp;B$2),$F55,V$28)&gt;10,INDEX(INDIRECT(D55),$E55,V$28)&lt;=INDEX(INDIRECT(D55),$E55,$F55)),0,(INDEX(INDIRECT(D55),$E55,$F55)-INDEX(INDIRECT(D55),$E55,V$28))*(10-INDEX(INDIRECT("times"&amp;B$2),$F55,V$28))/10)</f>
        <v>0</v>
      </c>
      <c r="W55" s="47">
        <f ca="1">IF(OR(INDEX(INDIRECT("times"&amp;B$2),$F55,W$28)&gt;10,INDEX(INDIRECT(D55),$E55,W$28)&lt;=INDEX(INDIRECT(D55),$E55,$F55)),0,(INDEX(INDIRECT(D55),$E55,$F55)-INDEX(INDIRECT(D55),$E55,W$28))*(10-INDEX(INDIRECT("times"&amp;B$2),$F55,W$28))/10)</f>
        <v>0</v>
      </c>
      <c r="X55" s="47">
        <f ca="1">IF(OR(INDEX(INDIRECT("times"&amp;B$2),$F55,X$28)&gt;10,INDEX(INDIRECT(D55),$E55,X$28)&lt;=INDEX(INDIRECT(D55),$E55,$F55)),0,(INDEX(INDIRECT(D55),$E55,$F55)-INDEX(INDIRECT(D55),$E55,X$28))*(10-INDEX(INDIRECT("times"&amp;B$2),$F55,X$28))/10)</f>
        <v>0</v>
      </c>
      <c r="Y55" s="47">
        <f ca="1">IF(OR(INDEX(INDIRECT("times"&amp;B$2),$F55,Y$28)&gt;10,INDEX(INDIRECT(D55),$E55,Y$28)&lt;=INDEX(INDIRECT(D55),$E55,$F55)),0,(INDEX(INDIRECT(D55),$E55,$F55)-INDEX(INDIRECT(D55),$E55,Y$28))*(10-INDEX(INDIRECT("times"&amp;B$2),$F55,Y$28))/10)</f>
        <v>0</v>
      </c>
      <c r="Z55" s="47">
        <f ca="1">IF(OR(INDEX(INDIRECT("times"&amp;B$2),$F55,Z$28)&gt;10,INDEX(INDIRECT(D55),$E55,Z$28)&lt;=INDEX(INDIRECT(D55),$E55,$F55)),0,(INDEX(INDIRECT(D55),$E55,$F55)-INDEX(INDIRECT(D55),$E55,Z$28))*(10-INDEX(INDIRECT("times"&amp;B$2),$F55,Z$28))/10)</f>
        <v>0</v>
      </c>
      <c r="AA55" s="48">
        <f ca="1">IF(OR(INDEX(INDIRECT("times"&amp;B$2),$F55,AA$28)&gt;10,INDEX(INDIRECT(D55),$E55,AA$28)&lt;=INDEX(INDIRECT(D55),$E55,$F55)),0,(INDEX(INDIRECT(D55),$E55,$F55)-INDEX(INDIRECT(D55),$E55,AA$28))*(10-INDEX(INDIRECT("times"&amp;B$2),$F55,AA$28))/10)</f>
        <v>0</v>
      </c>
      <c r="AB55" s="201">
        <v>13</v>
      </c>
      <c r="AD55" s="18" t="s">
        <v>201</v>
      </c>
      <c r="AE55" s="122">
        <f>AD26</f>
        <v>0</v>
      </c>
      <c r="AF55" s="122" t="str">
        <f>AD27</f>
        <v>shop1834</v>
      </c>
      <c r="AG55" s="210" t="str">
        <f t="shared" si="41"/>
        <v>core0_shop1834</v>
      </c>
      <c r="AH55" s="122">
        <v>1</v>
      </c>
      <c r="AI55" s="33">
        <v>13</v>
      </c>
      <c r="AJ55" s="46">
        <f ca="1">IF(OR(INDEX(INDIRECT("times"&amp;AE$2),$F55,AJ$28)&gt;10,INDEX(INDIRECT(AG55),$E55,AJ$28)&lt;=INDEX(INDIRECT(AG55),$E55,$F55)),0,(INDEX(INDIRECT(AG55),$E55,$F55)-INDEX(INDIRECT(AG55),$E55,AJ$28))*(10-INDEX(INDIRECT("times"&amp;AE$2),$F55,AJ$28))/10)</f>
        <v>0</v>
      </c>
      <c r="AK55" s="47">
        <f ca="1">IF(OR(INDEX(INDIRECT("times"&amp;AE$2),$F55,AK$28)&gt;10,INDEX(INDIRECT(AG55),$E55,AK$28)&lt;=INDEX(INDIRECT(AG55),$E55,$F55)),0,(INDEX(INDIRECT(AG55),$E55,$F55)-INDEX(INDIRECT(AG55),$E55,AK$28))*(10-INDEX(INDIRECT("times"&amp;AE$2),$F55,AK$28))/10)</f>
        <v>0</v>
      </c>
      <c r="AL55" s="47">
        <f ca="1">IF(OR(INDEX(INDIRECT("times"&amp;AE$2),$F55,AL$28)&gt;10,INDEX(INDIRECT(AG55),$E55,AL$28)&lt;=INDEX(INDIRECT(AG55),$E55,$F55)),0,(INDEX(INDIRECT(AG55),$E55,$F55)-INDEX(INDIRECT(AG55),$E55,AL$28))*(10-INDEX(INDIRECT("times"&amp;AE$2),$F55,AL$28))/10)</f>
        <v>0</v>
      </c>
      <c r="AM55" s="47">
        <f ca="1">IF(OR(INDEX(INDIRECT("times"&amp;AE$2),$F55,AM$28)&gt;10,INDEX(INDIRECT(AG55),$E55,AM$28)&lt;=INDEX(INDIRECT(AG55),$E55,$F55)),0,(INDEX(INDIRECT(AG55),$E55,$F55)-INDEX(INDIRECT(AG55),$E55,AM$28))*(10-INDEX(INDIRECT("times"&amp;AE$2),$F55,AM$28))/10)</f>
        <v>0</v>
      </c>
      <c r="AN55" s="47">
        <f ca="1">IF(OR(INDEX(INDIRECT("times"&amp;AE$2),$F55,AN$28)&gt;10,INDEX(INDIRECT(AG55),$E55,AN$28)&lt;=INDEX(INDIRECT(AG55),$E55,$F55)),0,(INDEX(INDIRECT(AG55),$E55,$F55)-INDEX(INDIRECT(AG55),$E55,AN$28))*(10-INDEX(INDIRECT("times"&amp;AE$2),$F55,AN$28))/10)</f>
        <v>0</v>
      </c>
      <c r="AO55" s="47">
        <f ca="1">IF(OR(INDEX(INDIRECT("times"&amp;AE$2),$F55,AO$28)&gt;10,INDEX(INDIRECT(AG55),$E55,AO$28)&lt;=INDEX(INDIRECT(AG55),$E55,$F55)),0,(INDEX(INDIRECT(AG55),$E55,$F55)-INDEX(INDIRECT(AG55),$E55,AO$28))*(10-INDEX(INDIRECT("times"&amp;AE$2),$F55,AO$28))/10)</f>
        <v>0</v>
      </c>
      <c r="AP55" s="47">
        <f ca="1">IF(OR(INDEX(INDIRECT("times"&amp;AE$2),$F55,AP$28)&gt;10,INDEX(INDIRECT(AG55),$E55,AP$28)&lt;=INDEX(INDIRECT(AG55),$E55,$F55)),0,(INDEX(INDIRECT(AG55),$E55,$F55)-INDEX(INDIRECT(AG55),$E55,AP$28))*(10-INDEX(INDIRECT("times"&amp;AE$2),$F55,AP$28))/10)</f>
        <v>0</v>
      </c>
      <c r="AQ55" s="47">
        <f ca="1">IF(OR(INDEX(INDIRECT("times"&amp;AE$2),$F55,AQ$28)&gt;10,INDEX(INDIRECT(AG55),$E55,AQ$28)&lt;=INDEX(INDIRECT(AG55),$E55,$F55)),0,(INDEX(INDIRECT(AG55),$E55,$F55)-INDEX(INDIRECT(AG55),$E55,AQ$28))*(10-INDEX(INDIRECT("times"&amp;AE$2),$F55,AQ$28))/10)</f>
        <v>0</v>
      </c>
      <c r="AR55" s="47">
        <f ca="1">IF(OR(INDEX(INDIRECT("times"&amp;AE$2),$F55,AR$28)&gt;10,INDEX(INDIRECT(AG55),$E55,AR$28)&lt;=INDEX(INDIRECT(AG55),$E55,$F55)),0,(INDEX(INDIRECT(AG55),$E55,$F55)-INDEX(INDIRECT(AG55),$E55,AR$28))*(10-INDEX(INDIRECT("times"&amp;AE$2),$F55,AR$28))/10)</f>
        <v>0</v>
      </c>
      <c r="AS55" s="47">
        <f ca="1">IF(OR(INDEX(INDIRECT("times"&amp;AE$2),$F55,AS$28)&gt;10,INDEX(INDIRECT(AG55),$E55,AS$28)&lt;=INDEX(INDIRECT(AG55),$E55,$F55)),0,(INDEX(INDIRECT(AG55),$E55,$F55)-INDEX(INDIRECT(AG55),$E55,AS$28))*(10-INDEX(INDIRECT("times"&amp;AE$2),$F55,AS$28))/10)</f>
        <v>0</v>
      </c>
      <c r="AT55" s="47">
        <f ca="1">IF(OR(INDEX(INDIRECT("times"&amp;AE$2),$F55,AT$28)&gt;10,INDEX(INDIRECT(AG55),$E55,AT$28)&lt;=INDEX(INDIRECT(AG55),$E55,$F55)),0,(INDEX(INDIRECT(AG55),$E55,$F55)-INDEX(INDIRECT(AG55),$E55,AT$28))*(10-INDEX(INDIRECT("times"&amp;AE$2),$F55,AT$28))/10)</f>
        <v>0</v>
      </c>
      <c r="AU55" s="47">
        <f ca="1">IF(OR(INDEX(INDIRECT("times"&amp;AE$2),$F55,AU$28)&gt;10,INDEX(INDIRECT(AG55),$E55,AU$28)&lt;=INDEX(INDIRECT(AG55),$E55,$F55)),0,(INDEX(INDIRECT(AG55),$E55,$F55)-INDEX(INDIRECT(AG55),$E55,AU$28))*(10-INDEX(INDIRECT("times"&amp;AE$2),$F55,AU$28))/10)</f>
        <v>0</v>
      </c>
      <c r="AV55" s="47">
        <f ca="1">IF(OR(INDEX(INDIRECT("times"&amp;AE$2),$F55,AV$28)&gt;10,INDEX(INDIRECT(AG55),$E55,AV$28)&lt;=INDEX(INDIRECT(AG55),$E55,$F55)),0,(INDEX(INDIRECT(AG55),$E55,$F55)-INDEX(INDIRECT(AG55),$E55,AV$28))*(10-INDEX(INDIRECT("times"&amp;AE$2),$F55,AV$28))/10)</f>
        <v>0</v>
      </c>
      <c r="AW55" s="47">
        <f ca="1">IF(OR(INDEX(INDIRECT("times"&amp;AE$2),$F55,AW$28)&gt;10,INDEX(INDIRECT(AG55),$E55,AW$28)&lt;=INDEX(INDIRECT(AG55),$E55,$F55)),0,(INDEX(INDIRECT(AG55),$E55,$F55)-INDEX(INDIRECT(AG55),$E55,AW$28))*(10-INDEX(INDIRECT("times"&amp;AE$2),$F55,AW$28))/10)</f>
        <v>0</v>
      </c>
      <c r="AX55" s="47">
        <f ca="1">IF(OR(INDEX(INDIRECT("times"&amp;AE$2),$F55,AX$28)&gt;10,INDEX(INDIRECT(AG55),$E55,AX$28)&lt;=INDEX(INDIRECT(AG55),$E55,$F55)),0,(INDEX(INDIRECT(AG55),$E55,$F55)-INDEX(INDIRECT(AG55),$E55,AX$28))*(10-INDEX(INDIRECT("times"&amp;AE$2),$F55,AX$28))/10)</f>
        <v>0</v>
      </c>
      <c r="AY55" s="47">
        <f ca="1">IF(OR(INDEX(INDIRECT("times"&amp;AE$2),$F55,AY$28)&gt;10,INDEX(INDIRECT(AG55),$E55,AY$28)&lt;=INDEX(INDIRECT(AG55),$E55,$F55)),0,(INDEX(INDIRECT(AG55),$E55,$F55)-INDEX(INDIRECT(AG55),$E55,AY$28))*(10-INDEX(INDIRECT("times"&amp;AE$2),$F55,AY$28))/10)</f>
        <v>0</v>
      </c>
      <c r="AZ55" s="47">
        <f ca="1">IF(OR(INDEX(INDIRECT("times"&amp;AE$2),$F55,AZ$28)&gt;10,INDEX(INDIRECT(AG55),$E55,AZ$28)&lt;=INDEX(INDIRECT(AG55),$E55,$F55)),0,(INDEX(INDIRECT(AG55),$E55,$F55)-INDEX(INDIRECT(AG55),$E55,AZ$28))*(10-INDEX(INDIRECT("times"&amp;AE$2),$F55,AZ$28))/10)</f>
        <v>0</v>
      </c>
      <c r="BA55" s="47">
        <f ca="1">IF(OR(INDEX(INDIRECT("times"&amp;AE$2),$F55,BA$28)&gt;10,INDEX(INDIRECT(AG55),$E55,BA$28)&lt;=INDEX(INDIRECT(AG55),$E55,$F55)),0,(INDEX(INDIRECT(AG55),$E55,$F55)-INDEX(INDIRECT(AG55),$E55,BA$28))*(10-INDEX(INDIRECT("times"&amp;AE$2),$F55,BA$28))/10)</f>
        <v>0</v>
      </c>
      <c r="BB55" s="47">
        <f ca="1">IF(OR(INDEX(INDIRECT("times"&amp;AE$2),$F55,BB$28)&gt;10,INDEX(INDIRECT(AG55),$E55,BB$28)&lt;=INDEX(INDIRECT(AG55),$E55,$F55)),0,(INDEX(INDIRECT(AG55),$E55,$F55)-INDEX(INDIRECT(AG55),$E55,BB$28))*(10-INDEX(INDIRECT("times"&amp;AE$2),$F55,BB$28))/10)</f>
        <v>0</v>
      </c>
      <c r="BC55" s="47">
        <f ca="1">IF(OR(INDEX(INDIRECT("times"&amp;AE$2),$F55,BC$28)&gt;10,INDEX(INDIRECT(AG55),$E55,BC$28)&lt;=INDEX(INDIRECT(AG55),$E55,$F55)),0,(INDEX(INDIRECT(AG55),$E55,$F55)-INDEX(INDIRECT(AG55),$E55,BC$28))*(10-INDEX(INDIRECT("times"&amp;AE$2),$F55,BC$28))/10)</f>
        <v>0</v>
      </c>
      <c r="BD55" s="48">
        <f ca="1">IF(OR(INDEX(INDIRECT("times"&amp;AE$2),$F55,BD$28)&gt;10,INDEX(INDIRECT(AG55),$E55,BD$28)&lt;=INDEX(INDIRECT(AG55),$E55,$F55)),0,(INDEX(INDIRECT(AG55),$E55,$F55)-INDEX(INDIRECT(AG55),$E55,BD$28))*(10-INDEX(INDIRECT("times"&amp;AE$2),$F55,BD$28))/10)</f>
        <v>0</v>
      </c>
      <c r="BE55" s="201">
        <v>13</v>
      </c>
      <c r="BG55" s="18" t="s">
        <v>201</v>
      </c>
      <c r="BH55" s="122">
        <f>BG26</f>
        <v>0</v>
      </c>
      <c r="BI55" s="122" t="str">
        <f>BG27</f>
        <v>lei1834</v>
      </c>
      <c r="BJ55" s="210" t="str">
        <f t="shared" si="42"/>
        <v>core0_lei1834</v>
      </c>
      <c r="BK55" s="122">
        <v>1</v>
      </c>
      <c r="BL55" s="33">
        <v>13</v>
      </c>
      <c r="BM55" s="46">
        <f ca="1">IF(OR(INDEX(INDIRECT("times"&amp;BH$2),$F55,BM$28)&gt;10,INDEX(INDIRECT(BJ55),$E55,BM$28)&lt;=INDEX(INDIRECT(BJ55),$E55,$F55)),0,(INDEX(INDIRECT(BJ55),$E55,$F55)-INDEX(INDIRECT(BJ55),$E55,BM$28))*(10-INDEX(INDIRECT("times"&amp;BH$2),$F55,BM$28))/10)</f>
        <v>0</v>
      </c>
      <c r="BN55" s="47">
        <f ca="1">IF(OR(INDEX(INDIRECT("times"&amp;BH$2),$F55,BN$28)&gt;10,INDEX(INDIRECT(BJ55),$E55,BN$28)&lt;=INDEX(INDIRECT(BJ55),$E55,$F55)),0,(INDEX(INDIRECT(BJ55),$E55,$F55)-INDEX(INDIRECT(BJ55),$E55,BN$28))*(10-INDEX(INDIRECT("times"&amp;BH$2),$F55,BN$28))/10)</f>
        <v>0</v>
      </c>
      <c r="BO55" s="47">
        <f ca="1">IF(OR(INDEX(INDIRECT("times"&amp;BH$2),$F55,BO$28)&gt;10,INDEX(INDIRECT(BJ55),$E55,BO$28)&lt;=INDEX(INDIRECT(BJ55),$E55,$F55)),0,(INDEX(INDIRECT(BJ55),$E55,$F55)-INDEX(INDIRECT(BJ55),$E55,BO$28))*(10-INDEX(INDIRECT("times"&amp;BH$2),$F55,BO$28))/10)</f>
        <v>0</v>
      </c>
      <c r="BP55" s="47">
        <f ca="1">IF(OR(INDEX(INDIRECT("times"&amp;BH$2),$F55,BP$28)&gt;10,INDEX(INDIRECT(BJ55),$E55,BP$28)&lt;=INDEX(INDIRECT(BJ55),$E55,$F55)),0,(INDEX(INDIRECT(BJ55),$E55,$F55)-INDEX(INDIRECT(BJ55),$E55,BP$28))*(10-INDEX(INDIRECT("times"&amp;BH$2),$F55,BP$28))/10)</f>
        <v>0</v>
      </c>
      <c r="BQ55" s="47">
        <f ca="1">IF(OR(INDEX(INDIRECT("times"&amp;BH$2),$F55,BQ$28)&gt;10,INDEX(INDIRECT(BJ55),$E55,BQ$28)&lt;=INDEX(INDIRECT(BJ55),$E55,$F55)),0,(INDEX(INDIRECT(BJ55),$E55,$F55)-INDEX(INDIRECT(BJ55),$E55,BQ$28))*(10-INDEX(INDIRECT("times"&amp;BH$2),$F55,BQ$28))/10)</f>
        <v>0</v>
      </c>
      <c r="BR55" s="47">
        <f ca="1">IF(OR(INDEX(INDIRECT("times"&amp;BH$2),$F55,BR$28)&gt;10,INDEX(INDIRECT(BJ55),$E55,BR$28)&lt;=INDEX(INDIRECT(BJ55),$E55,$F55)),0,(INDEX(INDIRECT(BJ55),$E55,$F55)-INDEX(INDIRECT(BJ55),$E55,BR$28))*(10-INDEX(INDIRECT("times"&amp;BH$2),$F55,BR$28))/10)</f>
        <v>0</v>
      </c>
      <c r="BS55" s="47">
        <f ca="1">IF(OR(INDEX(INDIRECT("times"&amp;BH$2),$F55,BS$28)&gt;10,INDEX(INDIRECT(BJ55),$E55,BS$28)&lt;=INDEX(INDIRECT(BJ55),$E55,$F55)),0,(INDEX(INDIRECT(BJ55),$E55,$F55)-INDEX(INDIRECT(BJ55),$E55,BS$28))*(10-INDEX(INDIRECT("times"&amp;BH$2),$F55,BS$28))/10)</f>
        <v>0</v>
      </c>
      <c r="BT55" s="47">
        <f ca="1">IF(OR(INDEX(INDIRECT("times"&amp;BH$2),$F55,BT$28)&gt;10,INDEX(INDIRECT(BJ55),$E55,BT$28)&lt;=INDEX(INDIRECT(BJ55),$E55,$F55)),0,(INDEX(INDIRECT(BJ55),$E55,$F55)-INDEX(INDIRECT(BJ55),$E55,BT$28))*(10-INDEX(INDIRECT("times"&amp;BH$2),$F55,BT$28))/10)</f>
        <v>0</v>
      </c>
      <c r="BU55" s="47">
        <f ca="1">IF(OR(INDEX(INDIRECT("times"&amp;BH$2),$F55,BU$28)&gt;10,INDEX(INDIRECT(BJ55),$E55,BU$28)&lt;=INDEX(INDIRECT(BJ55),$E55,$F55)),0,(INDEX(INDIRECT(BJ55),$E55,$F55)-INDEX(INDIRECT(BJ55),$E55,BU$28))*(10-INDEX(INDIRECT("times"&amp;BH$2),$F55,BU$28))/10)</f>
        <v>0</v>
      </c>
      <c r="BV55" s="47">
        <f ca="1">IF(OR(INDEX(INDIRECT("times"&amp;BH$2),$F55,BV$28)&gt;10,INDEX(INDIRECT(BJ55),$E55,BV$28)&lt;=INDEX(INDIRECT(BJ55),$E55,$F55)),0,(INDEX(INDIRECT(BJ55),$E55,$F55)-INDEX(INDIRECT(BJ55),$E55,BV$28))*(10-INDEX(INDIRECT("times"&amp;BH$2),$F55,BV$28))/10)</f>
        <v>0</v>
      </c>
      <c r="BW55" s="47">
        <f ca="1">IF(OR(INDEX(INDIRECT("times"&amp;BH$2),$F55,BW$28)&gt;10,INDEX(INDIRECT(BJ55),$E55,BW$28)&lt;=INDEX(INDIRECT(BJ55),$E55,$F55)),0,(INDEX(INDIRECT(BJ55),$E55,$F55)-INDEX(INDIRECT(BJ55),$E55,BW$28))*(10-INDEX(INDIRECT("times"&amp;BH$2),$F55,BW$28))/10)</f>
        <v>0</v>
      </c>
      <c r="BX55" s="47">
        <f ca="1">IF(OR(INDEX(INDIRECT("times"&amp;BH$2),$F55,BX$28)&gt;10,INDEX(INDIRECT(BJ55),$E55,BX$28)&lt;=INDEX(INDIRECT(BJ55),$E55,$F55)),0,(INDEX(INDIRECT(BJ55),$E55,$F55)-INDEX(INDIRECT(BJ55),$E55,BX$28))*(10-INDEX(INDIRECT("times"&amp;BH$2),$F55,BX$28))/10)</f>
        <v>0</v>
      </c>
      <c r="BY55" s="47">
        <f ca="1">IF(OR(INDEX(INDIRECT("times"&amp;BH$2),$F55,BY$28)&gt;10,INDEX(INDIRECT(BJ55),$E55,BY$28)&lt;=INDEX(INDIRECT(BJ55),$E55,$F55)),0,(INDEX(INDIRECT(BJ55),$E55,$F55)-INDEX(INDIRECT(BJ55),$E55,BY$28))*(10-INDEX(INDIRECT("times"&amp;BH$2),$F55,BY$28))/10)</f>
        <v>0</v>
      </c>
      <c r="BZ55" s="47">
        <f ca="1">IF(OR(INDEX(INDIRECT("times"&amp;BH$2),$F55,BZ$28)&gt;10,INDEX(INDIRECT(BJ55),$E55,BZ$28)&lt;=INDEX(INDIRECT(BJ55),$E55,$F55)),0,(INDEX(INDIRECT(BJ55),$E55,$F55)-INDEX(INDIRECT(BJ55),$E55,BZ$28))*(10-INDEX(INDIRECT("times"&amp;BH$2),$F55,BZ$28))/10)</f>
        <v>0</v>
      </c>
      <c r="CA55" s="47">
        <f ca="1">IF(OR(INDEX(INDIRECT("times"&amp;BH$2),$F55,CA$28)&gt;10,INDEX(INDIRECT(BJ55),$E55,CA$28)&lt;=INDEX(INDIRECT(BJ55),$E55,$F55)),0,(INDEX(INDIRECT(BJ55),$E55,$F55)-INDEX(INDIRECT(BJ55),$E55,CA$28))*(10-INDEX(INDIRECT("times"&amp;BH$2),$F55,CA$28))/10)</f>
        <v>0</v>
      </c>
      <c r="CB55" s="47">
        <f ca="1">IF(OR(INDEX(INDIRECT("times"&amp;BH$2),$F55,CB$28)&gt;10,INDEX(INDIRECT(BJ55),$E55,CB$28)&lt;=INDEX(INDIRECT(BJ55),$E55,$F55)),0,(INDEX(INDIRECT(BJ55),$E55,$F55)-INDEX(INDIRECT(BJ55),$E55,CB$28))*(10-INDEX(INDIRECT("times"&amp;BH$2),$F55,CB$28))/10)</f>
        <v>0</v>
      </c>
      <c r="CC55" s="47">
        <f ca="1">IF(OR(INDEX(INDIRECT("times"&amp;BH$2),$F55,CC$28)&gt;10,INDEX(INDIRECT(BJ55),$E55,CC$28)&lt;=INDEX(INDIRECT(BJ55),$E55,$F55)),0,(INDEX(INDIRECT(BJ55),$E55,$F55)-INDEX(INDIRECT(BJ55),$E55,CC$28))*(10-INDEX(INDIRECT("times"&amp;BH$2),$F55,CC$28))/10)</f>
        <v>0</v>
      </c>
      <c r="CD55" s="47">
        <f ca="1">IF(OR(INDEX(INDIRECT("times"&amp;BH$2),$F55,CD$28)&gt;10,INDEX(INDIRECT(BJ55),$E55,CD$28)&lt;=INDEX(INDIRECT(BJ55),$E55,$F55)),0,(INDEX(INDIRECT(BJ55),$E55,$F55)-INDEX(INDIRECT(BJ55),$E55,CD$28))*(10-INDEX(INDIRECT("times"&amp;BH$2),$F55,CD$28))/10)</f>
        <v>0</v>
      </c>
      <c r="CE55" s="47">
        <f ca="1">IF(OR(INDEX(INDIRECT("times"&amp;BH$2),$F55,CE$28)&gt;10,INDEX(INDIRECT(BJ55),$E55,CE$28)&lt;=INDEX(INDIRECT(BJ55),$E55,$F55)),0,(INDEX(INDIRECT(BJ55),$E55,$F55)-INDEX(INDIRECT(BJ55),$E55,CE$28))*(10-INDEX(INDIRECT("times"&amp;BH$2),$F55,CE$28))/10)</f>
        <v>0</v>
      </c>
      <c r="CF55" s="47">
        <f ca="1">IF(OR(INDEX(INDIRECT("times"&amp;BH$2),$F55,CF$28)&gt;10,INDEX(INDIRECT(BJ55),$E55,CF$28)&lt;=INDEX(INDIRECT(BJ55),$E55,$F55)),0,(INDEX(INDIRECT(BJ55),$E55,$F55)-INDEX(INDIRECT(BJ55),$E55,CF$28))*(10-INDEX(INDIRECT("times"&amp;BH$2),$F55,CF$28))/10)</f>
        <v>0</v>
      </c>
      <c r="CG55" s="48">
        <f ca="1">IF(OR(INDEX(INDIRECT("times"&amp;BH$2),$F55,CG$28)&gt;10,INDEX(INDIRECT(BJ55),$E55,CG$28)&lt;=INDEX(INDIRECT(BJ55),$E55,$F55)),0,(INDEX(INDIRECT(BJ55),$E55,$F55)-INDEX(INDIRECT(BJ55),$E55,CG$28))*(10-INDEX(INDIRECT("times"&amp;BH$2),$F55,CG$28))/10)</f>
        <v>0</v>
      </c>
      <c r="CH55" s="201">
        <v>13</v>
      </c>
      <c r="CJ55" s="18" t="s">
        <v>201</v>
      </c>
      <c r="CK55" s="122">
        <f>CJ26</f>
        <v>0</v>
      </c>
      <c r="CL55" s="122" t="str">
        <f>CJ27</f>
        <v>work3564</v>
      </c>
      <c r="CM55" s="210" t="str">
        <f t="shared" si="43"/>
        <v>core0_work3564</v>
      </c>
      <c r="CN55" s="122">
        <v>1</v>
      </c>
      <c r="CO55" s="33">
        <v>13</v>
      </c>
      <c r="CP55" s="46">
        <f ca="1">IF(OR(INDEX(INDIRECT("times"&amp;CK$2),$F55,CP$28)&gt;10,INDEX(INDIRECT(CM55),$E55,CP$28)&lt;=INDEX(INDIRECT(CM55),$E55,$F55)),0,(INDEX(INDIRECT(CM55),$E55,$F55)-INDEX(INDIRECT(CM55),$E55,CP$28))*(10-INDEX(INDIRECT("times"&amp;CK$2),$F55,CP$28))/10)</f>
        <v>0</v>
      </c>
      <c r="CQ55" s="47">
        <f ca="1">IF(OR(INDEX(INDIRECT("times"&amp;CK$2),$F55,CQ$28)&gt;10,INDEX(INDIRECT(CM55),$E55,CQ$28)&lt;=INDEX(INDIRECT(CM55),$E55,$F55)),0,(INDEX(INDIRECT(CM55),$E55,$F55)-INDEX(INDIRECT(CM55),$E55,CQ$28))*(10-INDEX(INDIRECT("times"&amp;CK$2),$F55,CQ$28))/10)</f>
        <v>0</v>
      </c>
      <c r="CR55" s="47">
        <f ca="1">IF(OR(INDEX(INDIRECT("times"&amp;CK$2),$F55,CR$28)&gt;10,INDEX(INDIRECT(CM55),$E55,CR$28)&lt;=INDEX(INDIRECT(CM55),$E55,$F55)),0,(INDEX(INDIRECT(CM55),$E55,$F55)-INDEX(INDIRECT(CM55),$E55,CR$28))*(10-INDEX(INDIRECT("times"&amp;CK$2),$F55,CR$28))/10)</f>
        <v>0</v>
      </c>
      <c r="CS55" s="47">
        <f ca="1">IF(OR(INDEX(INDIRECT("times"&amp;CK$2),$F55,CS$28)&gt;10,INDEX(INDIRECT(CM55),$E55,CS$28)&lt;=INDEX(INDIRECT(CM55),$E55,$F55)),0,(INDEX(INDIRECT(CM55),$E55,$F55)-INDEX(INDIRECT(CM55),$E55,CS$28))*(10-INDEX(INDIRECT("times"&amp;CK$2),$F55,CS$28))/10)</f>
        <v>0</v>
      </c>
      <c r="CT55" s="47">
        <f ca="1">IF(OR(INDEX(INDIRECT("times"&amp;CK$2),$F55,CT$28)&gt;10,INDEX(INDIRECT(CM55),$E55,CT$28)&lt;=INDEX(INDIRECT(CM55),$E55,$F55)),0,(INDEX(INDIRECT(CM55),$E55,$F55)-INDEX(INDIRECT(CM55),$E55,CT$28))*(10-INDEX(INDIRECT("times"&amp;CK$2),$F55,CT$28))/10)</f>
        <v>0</v>
      </c>
      <c r="CU55" s="47">
        <f ca="1">IF(OR(INDEX(INDIRECT("times"&amp;CK$2),$F55,CU$28)&gt;10,INDEX(INDIRECT(CM55),$E55,CU$28)&lt;=INDEX(INDIRECT(CM55),$E55,$F55)),0,(INDEX(INDIRECT(CM55),$E55,$F55)-INDEX(INDIRECT(CM55),$E55,CU$28))*(10-INDEX(INDIRECT("times"&amp;CK$2),$F55,CU$28))/10)</f>
        <v>0</v>
      </c>
      <c r="CV55" s="47">
        <f ca="1">IF(OR(INDEX(INDIRECT("times"&amp;CK$2),$F55,CV$28)&gt;10,INDEX(INDIRECT(CM55),$E55,CV$28)&lt;=INDEX(INDIRECT(CM55),$E55,$F55)),0,(INDEX(INDIRECT(CM55),$E55,$F55)-INDEX(INDIRECT(CM55),$E55,CV$28))*(10-INDEX(INDIRECT("times"&amp;CK$2),$F55,CV$28))/10)</f>
        <v>0</v>
      </c>
      <c r="CW55" s="47">
        <f ca="1">IF(OR(INDEX(INDIRECT("times"&amp;CK$2),$F55,CW$28)&gt;10,INDEX(INDIRECT(CM55),$E55,CW$28)&lt;=INDEX(INDIRECT(CM55),$E55,$F55)),0,(INDEX(INDIRECT(CM55),$E55,$F55)-INDEX(INDIRECT(CM55),$E55,CW$28))*(10-INDEX(INDIRECT("times"&amp;CK$2),$F55,CW$28))/10)</f>
        <v>0</v>
      </c>
      <c r="CX55" s="47">
        <f ca="1">IF(OR(INDEX(INDIRECT("times"&amp;CK$2),$F55,CX$28)&gt;10,INDEX(INDIRECT(CM55),$E55,CX$28)&lt;=INDEX(INDIRECT(CM55),$E55,$F55)),0,(INDEX(INDIRECT(CM55),$E55,$F55)-INDEX(INDIRECT(CM55),$E55,CX$28))*(10-INDEX(INDIRECT("times"&amp;CK$2),$F55,CX$28))/10)</f>
        <v>0</v>
      </c>
      <c r="CY55" s="47">
        <f ca="1">IF(OR(INDEX(INDIRECT("times"&amp;CK$2),$F55,CY$28)&gt;10,INDEX(INDIRECT(CM55),$E55,CY$28)&lt;=INDEX(INDIRECT(CM55),$E55,$F55)),0,(INDEX(INDIRECT(CM55),$E55,$F55)-INDEX(INDIRECT(CM55),$E55,CY$28))*(10-INDEX(INDIRECT("times"&amp;CK$2),$F55,CY$28))/10)</f>
        <v>0</v>
      </c>
      <c r="CZ55" s="47">
        <f ca="1">IF(OR(INDEX(INDIRECT("times"&amp;CK$2),$F55,CZ$28)&gt;10,INDEX(INDIRECT(CM55),$E55,CZ$28)&lt;=INDEX(INDIRECT(CM55),$E55,$F55)),0,(INDEX(INDIRECT(CM55),$E55,$F55)-INDEX(INDIRECT(CM55),$E55,CZ$28))*(10-INDEX(INDIRECT("times"&amp;CK$2),$F55,CZ$28))/10)</f>
        <v>0</v>
      </c>
      <c r="DA55" s="47">
        <f ca="1">IF(OR(INDEX(INDIRECT("times"&amp;CK$2),$F55,DA$28)&gt;10,INDEX(INDIRECT(CM55),$E55,DA$28)&lt;=INDEX(INDIRECT(CM55),$E55,$F55)),0,(INDEX(INDIRECT(CM55),$E55,$F55)-INDEX(INDIRECT(CM55),$E55,DA$28))*(10-INDEX(INDIRECT("times"&amp;CK$2),$F55,DA$28))/10)</f>
        <v>0</v>
      </c>
      <c r="DB55" s="47">
        <f ca="1">IF(OR(INDEX(INDIRECT("times"&amp;CK$2),$F55,DB$28)&gt;10,INDEX(INDIRECT(CM55),$E55,DB$28)&lt;=INDEX(INDIRECT(CM55),$E55,$F55)),0,(INDEX(INDIRECT(CM55),$E55,$F55)-INDEX(INDIRECT(CM55),$E55,DB$28))*(10-INDEX(INDIRECT("times"&amp;CK$2),$F55,DB$28))/10)</f>
        <v>0</v>
      </c>
      <c r="DC55" s="47">
        <f ca="1">IF(OR(INDEX(INDIRECT("times"&amp;CK$2),$F55,DC$28)&gt;10,INDEX(INDIRECT(CM55),$E55,DC$28)&lt;=INDEX(INDIRECT(CM55),$E55,$F55)),0,(INDEX(INDIRECT(CM55),$E55,$F55)-INDEX(INDIRECT(CM55),$E55,DC$28))*(10-INDEX(INDIRECT("times"&amp;CK$2),$F55,DC$28))/10)</f>
        <v>0</v>
      </c>
      <c r="DD55" s="47">
        <f ca="1">IF(OR(INDEX(INDIRECT("times"&amp;CK$2),$F55,DD$28)&gt;10,INDEX(INDIRECT(CM55),$E55,DD$28)&lt;=INDEX(INDIRECT(CM55),$E55,$F55)),0,(INDEX(INDIRECT(CM55),$E55,$F55)-INDEX(INDIRECT(CM55),$E55,DD$28))*(10-INDEX(INDIRECT("times"&amp;CK$2),$F55,DD$28))/10)</f>
        <v>0</v>
      </c>
      <c r="DE55" s="47">
        <f ca="1">IF(OR(INDEX(INDIRECT("times"&amp;CK$2),$F55,DE$28)&gt;10,INDEX(INDIRECT(CM55),$E55,DE$28)&lt;=INDEX(INDIRECT(CM55),$E55,$F55)),0,(INDEX(INDIRECT(CM55),$E55,$F55)-INDEX(INDIRECT(CM55),$E55,DE$28))*(10-INDEX(INDIRECT("times"&amp;CK$2),$F55,DE$28))/10)</f>
        <v>0</v>
      </c>
      <c r="DF55" s="47">
        <f ca="1">IF(OR(INDEX(INDIRECT("times"&amp;CK$2),$F55,DF$28)&gt;10,INDEX(INDIRECT(CM55),$E55,DF$28)&lt;=INDEX(INDIRECT(CM55),$E55,$F55)),0,(INDEX(INDIRECT(CM55),$E55,$F55)-INDEX(INDIRECT(CM55),$E55,DF$28))*(10-INDEX(INDIRECT("times"&amp;CK$2),$F55,DF$28))/10)</f>
        <v>0</v>
      </c>
      <c r="DG55" s="47">
        <f ca="1">IF(OR(INDEX(INDIRECT("times"&amp;CK$2),$F55,DG$28)&gt;10,INDEX(INDIRECT(CM55),$E55,DG$28)&lt;=INDEX(INDIRECT(CM55),$E55,$F55)),0,(INDEX(INDIRECT(CM55),$E55,$F55)-INDEX(INDIRECT(CM55),$E55,DG$28))*(10-INDEX(INDIRECT("times"&amp;CK$2),$F55,DG$28))/10)</f>
        <v>0</v>
      </c>
      <c r="DH55" s="47">
        <f ca="1">IF(OR(INDEX(INDIRECT("times"&amp;CK$2),$F55,DH$28)&gt;10,INDEX(INDIRECT(CM55),$E55,DH$28)&lt;=INDEX(INDIRECT(CM55),$E55,$F55)),0,(INDEX(INDIRECT(CM55),$E55,$F55)-INDEX(INDIRECT(CM55),$E55,DH$28))*(10-INDEX(INDIRECT("times"&amp;CK$2),$F55,DH$28))/10)</f>
        <v>0</v>
      </c>
      <c r="DI55" s="47">
        <f ca="1">IF(OR(INDEX(INDIRECT("times"&amp;CK$2),$F55,DI$28)&gt;10,INDEX(INDIRECT(CM55),$E55,DI$28)&lt;=INDEX(INDIRECT(CM55),$E55,$F55)),0,(INDEX(INDIRECT(CM55),$E55,$F55)-INDEX(INDIRECT(CM55),$E55,DI$28))*(10-INDEX(INDIRECT("times"&amp;CK$2),$F55,DI$28))/10)</f>
        <v>0</v>
      </c>
      <c r="DJ55" s="48">
        <f ca="1">IF(OR(INDEX(INDIRECT("times"&amp;CK$2),$F55,DJ$28)&gt;10,INDEX(INDIRECT(CM55),$E55,DJ$28)&lt;=INDEX(INDIRECT(CM55),$E55,$F55)),0,(INDEX(INDIRECT(CM55),$E55,$F55)-INDEX(INDIRECT(CM55),$E55,DJ$28))*(10-INDEX(INDIRECT("times"&amp;CK$2),$F55,DJ$28))/10)</f>
        <v>0</v>
      </c>
      <c r="DK55" s="201">
        <v>13</v>
      </c>
      <c r="DM55" s="18" t="s">
        <v>201</v>
      </c>
      <c r="DN55" s="122">
        <f>DM26</f>
        <v>0</v>
      </c>
      <c r="DO55" s="122" t="str">
        <f>DM27</f>
        <v>shop3564</v>
      </c>
      <c r="DP55" s="210" t="str">
        <f t="shared" si="44"/>
        <v>core0_shop3564</v>
      </c>
      <c r="DQ55" s="122">
        <v>1</v>
      </c>
      <c r="DR55" s="33">
        <v>13</v>
      </c>
      <c r="DS55" s="46">
        <f ca="1">IF(OR(INDEX(INDIRECT("times"&amp;DN$2),$F55,DS$28)&gt;10,INDEX(INDIRECT(DP55),$E55,DS$28)&lt;=INDEX(INDIRECT(DP55),$E55,$F55)),0,(INDEX(INDIRECT(DP55),$E55,$F55)-INDEX(INDIRECT(DP55),$E55,DS$28))*(10-INDEX(INDIRECT("times"&amp;DN$2),$F55,DS$28))/10)</f>
        <v>0</v>
      </c>
      <c r="DT55" s="47">
        <f ca="1">IF(OR(INDEX(INDIRECT("times"&amp;DN$2),$F55,DT$28)&gt;10,INDEX(INDIRECT(DP55),$E55,DT$28)&lt;=INDEX(INDIRECT(DP55),$E55,$F55)),0,(INDEX(INDIRECT(DP55),$E55,$F55)-INDEX(INDIRECT(DP55),$E55,DT$28))*(10-INDEX(INDIRECT("times"&amp;DN$2),$F55,DT$28))/10)</f>
        <v>0</v>
      </c>
      <c r="DU55" s="47">
        <f ca="1">IF(OR(INDEX(INDIRECT("times"&amp;DN$2),$F55,DU$28)&gt;10,INDEX(INDIRECT(DP55),$E55,DU$28)&lt;=INDEX(INDIRECT(DP55),$E55,$F55)),0,(INDEX(INDIRECT(DP55),$E55,$F55)-INDEX(INDIRECT(DP55),$E55,DU$28))*(10-INDEX(INDIRECT("times"&amp;DN$2),$F55,DU$28))/10)</f>
        <v>0</v>
      </c>
      <c r="DV55" s="47">
        <f ca="1">IF(OR(INDEX(INDIRECT("times"&amp;DN$2),$F55,DV$28)&gt;10,INDEX(INDIRECT(DP55),$E55,DV$28)&lt;=INDEX(INDIRECT(DP55),$E55,$F55)),0,(INDEX(INDIRECT(DP55),$E55,$F55)-INDEX(INDIRECT(DP55),$E55,DV$28))*(10-INDEX(INDIRECT("times"&amp;DN$2),$F55,DV$28))/10)</f>
        <v>0</v>
      </c>
      <c r="DW55" s="47">
        <f ca="1">IF(OR(INDEX(INDIRECT("times"&amp;DN$2),$F55,DW$28)&gt;10,INDEX(INDIRECT(DP55),$E55,DW$28)&lt;=INDEX(INDIRECT(DP55),$E55,$F55)),0,(INDEX(INDIRECT(DP55),$E55,$F55)-INDEX(INDIRECT(DP55),$E55,DW$28))*(10-INDEX(INDIRECT("times"&amp;DN$2),$F55,DW$28))/10)</f>
        <v>0</v>
      </c>
      <c r="DX55" s="47">
        <f ca="1">IF(OR(INDEX(INDIRECT("times"&amp;DN$2),$F55,DX$28)&gt;10,INDEX(INDIRECT(DP55),$E55,DX$28)&lt;=INDEX(INDIRECT(DP55),$E55,$F55)),0,(INDEX(INDIRECT(DP55),$E55,$F55)-INDEX(INDIRECT(DP55),$E55,DX$28))*(10-INDEX(INDIRECT("times"&amp;DN$2),$F55,DX$28))/10)</f>
        <v>0</v>
      </c>
      <c r="DY55" s="47">
        <f ca="1">IF(OR(INDEX(INDIRECT("times"&amp;DN$2),$F55,DY$28)&gt;10,INDEX(INDIRECT(DP55),$E55,DY$28)&lt;=INDEX(INDIRECT(DP55),$E55,$F55)),0,(INDEX(INDIRECT(DP55),$E55,$F55)-INDEX(INDIRECT(DP55),$E55,DY$28))*(10-INDEX(INDIRECT("times"&amp;DN$2),$F55,DY$28))/10)</f>
        <v>0</v>
      </c>
      <c r="DZ55" s="47">
        <f ca="1">IF(OR(INDEX(INDIRECT("times"&amp;DN$2),$F55,DZ$28)&gt;10,INDEX(INDIRECT(DP55),$E55,DZ$28)&lt;=INDEX(INDIRECT(DP55),$E55,$F55)),0,(INDEX(INDIRECT(DP55),$E55,$F55)-INDEX(INDIRECT(DP55),$E55,DZ$28))*(10-INDEX(INDIRECT("times"&amp;DN$2),$F55,DZ$28))/10)</f>
        <v>0</v>
      </c>
      <c r="EA55" s="47">
        <f ca="1">IF(OR(INDEX(INDIRECT("times"&amp;DN$2),$F55,EA$28)&gt;10,INDEX(INDIRECT(DP55),$E55,EA$28)&lt;=INDEX(INDIRECT(DP55),$E55,$F55)),0,(INDEX(INDIRECT(DP55),$E55,$F55)-INDEX(INDIRECT(DP55),$E55,EA$28))*(10-INDEX(INDIRECT("times"&amp;DN$2),$F55,EA$28))/10)</f>
        <v>0</v>
      </c>
      <c r="EB55" s="47">
        <f ca="1">IF(OR(INDEX(INDIRECT("times"&amp;DN$2),$F55,EB$28)&gt;10,INDEX(INDIRECT(DP55),$E55,EB$28)&lt;=INDEX(INDIRECT(DP55),$E55,$F55)),0,(INDEX(INDIRECT(DP55),$E55,$F55)-INDEX(INDIRECT(DP55),$E55,EB$28))*(10-INDEX(INDIRECT("times"&amp;DN$2),$F55,EB$28))/10)</f>
        <v>0</v>
      </c>
      <c r="EC55" s="47">
        <f ca="1">IF(OR(INDEX(INDIRECT("times"&amp;DN$2),$F55,EC$28)&gt;10,INDEX(INDIRECT(DP55),$E55,EC$28)&lt;=INDEX(INDIRECT(DP55),$E55,$F55)),0,(INDEX(INDIRECT(DP55),$E55,$F55)-INDEX(INDIRECT(DP55),$E55,EC$28))*(10-INDEX(INDIRECT("times"&amp;DN$2),$F55,EC$28))/10)</f>
        <v>0</v>
      </c>
      <c r="ED55" s="47">
        <f ca="1">IF(OR(INDEX(INDIRECT("times"&amp;DN$2),$F55,ED$28)&gt;10,INDEX(INDIRECT(DP55),$E55,ED$28)&lt;=INDEX(INDIRECT(DP55),$E55,$F55)),0,(INDEX(INDIRECT(DP55),$E55,$F55)-INDEX(INDIRECT(DP55),$E55,ED$28))*(10-INDEX(INDIRECT("times"&amp;DN$2),$F55,ED$28))/10)</f>
        <v>0</v>
      </c>
      <c r="EE55" s="47">
        <f ca="1">IF(OR(INDEX(INDIRECT("times"&amp;DN$2),$F55,EE$28)&gt;10,INDEX(INDIRECT(DP55),$E55,EE$28)&lt;=INDEX(INDIRECT(DP55),$E55,$F55)),0,(INDEX(INDIRECT(DP55),$E55,$F55)-INDEX(INDIRECT(DP55),$E55,EE$28))*(10-INDEX(INDIRECT("times"&amp;DN$2),$F55,EE$28))/10)</f>
        <v>0</v>
      </c>
      <c r="EF55" s="47">
        <f ca="1">IF(OR(INDEX(INDIRECT("times"&amp;DN$2),$F55,EF$28)&gt;10,INDEX(INDIRECT(DP55),$E55,EF$28)&lt;=INDEX(INDIRECT(DP55),$E55,$F55)),0,(INDEX(INDIRECT(DP55),$E55,$F55)-INDEX(INDIRECT(DP55),$E55,EF$28))*(10-INDEX(INDIRECT("times"&amp;DN$2),$F55,EF$28))/10)</f>
        <v>0</v>
      </c>
      <c r="EG55" s="47">
        <f ca="1">IF(OR(INDEX(INDIRECT("times"&amp;DN$2),$F55,EG$28)&gt;10,INDEX(INDIRECT(DP55),$E55,EG$28)&lt;=INDEX(INDIRECT(DP55),$E55,$F55)),0,(INDEX(INDIRECT(DP55),$E55,$F55)-INDEX(INDIRECT(DP55),$E55,EG$28))*(10-INDEX(INDIRECT("times"&amp;DN$2),$F55,EG$28))/10)</f>
        <v>0</v>
      </c>
      <c r="EH55" s="47">
        <f ca="1">IF(OR(INDEX(INDIRECT("times"&amp;DN$2),$F55,EH$28)&gt;10,INDEX(INDIRECT(DP55),$E55,EH$28)&lt;=INDEX(INDIRECT(DP55),$E55,$F55)),0,(INDEX(INDIRECT(DP55),$E55,$F55)-INDEX(INDIRECT(DP55),$E55,EH$28))*(10-INDEX(INDIRECT("times"&amp;DN$2),$F55,EH$28))/10)</f>
        <v>0</v>
      </c>
      <c r="EI55" s="47">
        <f ca="1">IF(OR(INDEX(INDIRECT("times"&amp;DN$2),$F55,EI$28)&gt;10,INDEX(INDIRECT(DP55),$E55,EI$28)&lt;=INDEX(INDIRECT(DP55),$E55,$F55)),0,(INDEX(INDIRECT(DP55),$E55,$F55)-INDEX(INDIRECT(DP55),$E55,EI$28))*(10-INDEX(INDIRECT("times"&amp;DN$2),$F55,EI$28))/10)</f>
        <v>0</v>
      </c>
      <c r="EJ55" s="47">
        <f ca="1">IF(OR(INDEX(INDIRECT("times"&amp;DN$2),$F55,EJ$28)&gt;10,INDEX(INDIRECT(DP55),$E55,EJ$28)&lt;=INDEX(INDIRECT(DP55),$E55,$F55)),0,(INDEX(INDIRECT(DP55),$E55,$F55)-INDEX(INDIRECT(DP55),$E55,EJ$28))*(10-INDEX(INDIRECT("times"&amp;DN$2),$F55,EJ$28))/10)</f>
        <v>0</v>
      </c>
      <c r="EK55" s="47">
        <f ca="1">IF(OR(INDEX(INDIRECT("times"&amp;DN$2),$F55,EK$28)&gt;10,INDEX(INDIRECT(DP55),$E55,EK$28)&lt;=INDEX(INDIRECT(DP55),$E55,$F55)),0,(INDEX(INDIRECT(DP55),$E55,$F55)-INDEX(INDIRECT(DP55),$E55,EK$28))*(10-INDEX(INDIRECT("times"&amp;DN$2),$F55,EK$28))/10)</f>
        <v>0</v>
      </c>
      <c r="EL55" s="47">
        <f ca="1">IF(OR(INDEX(INDIRECT("times"&amp;DN$2),$F55,EL$28)&gt;10,INDEX(INDIRECT(DP55),$E55,EL$28)&lt;=INDEX(INDIRECT(DP55),$E55,$F55)),0,(INDEX(INDIRECT(DP55),$E55,$F55)-INDEX(INDIRECT(DP55),$E55,EL$28))*(10-INDEX(INDIRECT("times"&amp;DN$2),$F55,EL$28))/10)</f>
        <v>0</v>
      </c>
      <c r="EM55" s="48">
        <f ca="1">IF(OR(INDEX(INDIRECT("times"&amp;DN$2),$F55,EM$28)&gt;10,INDEX(INDIRECT(DP55),$E55,EM$28)&lt;=INDEX(INDIRECT(DP55),$E55,$F55)),0,(INDEX(INDIRECT(DP55),$E55,$F55)-INDEX(INDIRECT(DP55),$E55,EM$28))*(10-INDEX(INDIRECT("times"&amp;DN$2),$F55,EM$28))/10)</f>
        <v>0</v>
      </c>
      <c r="EN55" s="201">
        <v>13</v>
      </c>
      <c r="EP55" s="18" t="s">
        <v>201</v>
      </c>
      <c r="EQ55" s="122">
        <f>EP26</f>
        <v>0</v>
      </c>
      <c r="ER55" s="122" t="str">
        <f>EP27</f>
        <v>lei3564</v>
      </c>
      <c r="ES55" s="210" t="str">
        <f t="shared" si="45"/>
        <v>core0_lei3564</v>
      </c>
      <c r="ET55" s="122">
        <v>1</v>
      </c>
      <c r="EU55" s="33">
        <v>13</v>
      </c>
      <c r="EV55" s="46">
        <f ca="1">IF(OR(INDEX(INDIRECT("times"&amp;EQ$2),$F55,EV$28)&gt;10,INDEX(INDIRECT(ES55),$E55,EV$28)&lt;=INDEX(INDIRECT(ES55),$E55,$F55)),0,(INDEX(INDIRECT(ES55),$E55,$F55)-INDEX(INDIRECT(ES55),$E55,EV$28))*(10-INDEX(INDIRECT("times"&amp;EQ$2),$F55,EV$28))/10)</f>
        <v>0</v>
      </c>
      <c r="EW55" s="47">
        <f ca="1">IF(OR(INDEX(INDIRECT("times"&amp;EQ$2),$F55,EW$28)&gt;10,INDEX(INDIRECT(ES55),$E55,EW$28)&lt;=INDEX(INDIRECT(ES55),$E55,$F55)),0,(INDEX(INDIRECT(ES55),$E55,$F55)-INDEX(INDIRECT(ES55),$E55,EW$28))*(10-INDEX(INDIRECT("times"&amp;EQ$2),$F55,EW$28))/10)</f>
        <v>0</v>
      </c>
      <c r="EX55" s="47">
        <f ca="1">IF(OR(INDEX(INDIRECT("times"&amp;EQ$2),$F55,EX$28)&gt;10,INDEX(INDIRECT(ES55),$E55,EX$28)&lt;=INDEX(INDIRECT(ES55),$E55,$F55)),0,(INDEX(INDIRECT(ES55),$E55,$F55)-INDEX(INDIRECT(ES55),$E55,EX$28))*(10-INDEX(INDIRECT("times"&amp;EQ$2),$F55,EX$28))/10)</f>
        <v>0</v>
      </c>
      <c r="EY55" s="47">
        <f ca="1">IF(OR(INDEX(INDIRECT("times"&amp;EQ$2),$F55,EY$28)&gt;10,INDEX(INDIRECT(ES55),$E55,EY$28)&lt;=INDEX(INDIRECT(ES55),$E55,$F55)),0,(INDEX(INDIRECT(ES55),$E55,$F55)-INDEX(INDIRECT(ES55),$E55,EY$28))*(10-INDEX(INDIRECT("times"&amp;EQ$2),$F55,EY$28))/10)</f>
        <v>0</v>
      </c>
      <c r="EZ55" s="47">
        <f ca="1">IF(OR(INDEX(INDIRECT("times"&amp;EQ$2),$F55,EZ$28)&gt;10,INDEX(INDIRECT(ES55),$E55,EZ$28)&lt;=INDEX(INDIRECT(ES55),$E55,$F55)),0,(INDEX(INDIRECT(ES55),$E55,$F55)-INDEX(INDIRECT(ES55),$E55,EZ$28))*(10-INDEX(INDIRECT("times"&amp;EQ$2),$F55,EZ$28))/10)</f>
        <v>0</v>
      </c>
      <c r="FA55" s="47">
        <f ca="1">IF(OR(INDEX(INDIRECT("times"&amp;EQ$2),$F55,FA$28)&gt;10,INDEX(INDIRECT(ES55),$E55,FA$28)&lt;=INDEX(INDIRECT(ES55),$E55,$F55)),0,(INDEX(INDIRECT(ES55),$E55,$F55)-INDEX(INDIRECT(ES55),$E55,FA$28))*(10-INDEX(INDIRECT("times"&amp;EQ$2),$F55,FA$28))/10)</f>
        <v>0</v>
      </c>
      <c r="FB55" s="47">
        <f ca="1">IF(OR(INDEX(INDIRECT("times"&amp;EQ$2),$F55,FB$28)&gt;10,INDEX(INDIRECT(ES55),$E55,FB$28)&lt;=INDEX(INDIRECT(ES55),$E55,$F55)),0,(INDEX(INDIRECT(ES55),$E55,$F55)-INDEX(INDIRECT(ES55),$E55,FB$28))*(10-INDEX(INDIRECT("times"&amp;EQ$2),$F55,FB$28))/10)</f>
        <v>0</v>
      </c>
      <c r="FC55" s="47">
        <f ca="1">IF(OR(INDEX(INDIRECT("times"&amp;EQ$2),$F55,FC$28)&gt;10,INDEX(INDIRECT(ES55),$E55,FC$28)&lt;=INDEX(INDIRECT(ES55),$E55,$F55)),0,(INDEX(INDIRECT(ES55),$E55,$F55)-INDEX(INDIRECT(ES55),$E55,FC$28))*(10-INDEX(INDIRECT("times"&amp;EQ$2),$F55,FC$28))/10)</f>
        <v>0</v>
      </c>
      <c r="FD55" s="47">
        <f ca="1">IF(OR(INDEX(INDIRECT("times"&amp;EQ$2),$F55,FD$28)&gt;10,INDEX(INDIRECT(ES55),$E55,FD$28)&lt;=INDEX(INDIRECT(ES55),$E55,$F55)),0,(INDEX(INDIRECT(ES55),$E55,$F55)-INDEX(INDIRECT(ES55),$E55,FD$28))*(10-INDEX(INDIRECT("times"&amp;EQ$2),$F55,FD$28))/10)</f>
        <v>0</v>
      </c>
      <c r="FE55" s="47">
        <f ca="1">IF(OR(INDEX(INDIRECT("times"&amp;EQ$2),$F55,FE$28)&gt;10,INDEX(INDIRECT(ES55),$E55,FE$28)&lt;=INDEX(INDIRECT(ES55),$E55,$F55)),0,(INDEX(INDIRECT(ES55),$E55,$F55)-INDEX(INDIRECT(ES55),$E55,FE$28))*(10-INDEX(INDIRECT("times"&amp;EQ$2),$F55,FE$28))/10)</f>
        <v>0</v>
      </c>
      <c r="FF55" s="47">
        <f ca="1">IF(OR(INDEX(INDIRECT("times"&amp;EQ$2),$F55,FF$28)&gt;10,INDEX(INDIRECT(ES55),$E55,FF$28)&lt;=INDEX(INDIRECT(ES55),$E55,$F55)),0,(INDEX(INDIRECT(ES55),$E55,$F55)-INDEX(INDIRECT(ES55),$E55,FF$28))*(10-INDEX(INDIRECT("times"&amp;EQ$2),$F55,FF$28))/10)</f>
        <v>0</v>
      </c>
      <c r="FG55" s="47">
        <f ca="1">IF(OR(INDEX(INDIRECT("times"&amp;EQ$2),$F55,FG$28)&gt;10,INDEX(INDIRECT(ES55),$E55,FG$28)&lt;=INDEX(INDIRECT(ES55),$E55,$F55)),0,(INDEX(INDIRECT(ES55),$E55,$F55)-INDEX(INDIRECT(ES55),$E55,FG$28))*(10-INDEX(INDIRECT("times"&amp;EQ$2),$F55,FG$28))/10)</f>
        <v>0</v>
      </c>
      <c r="FH55" s="47">
        <f ca="1">IF(OR(INDEX(INDIRECT("times"&amp;EQ$2),$F55,FH$28)&gt;10,INDEX(INDIRECT(ES55),$E55,FH$28)&lt;=INDEX(INDIRECT(ES55),$E55,$F55)),0,(INDEX(INDIRECT(ES55),$E55,$F55)-INDEX(INDIRECT(ES55),$E55,FH$28))*(10-INDEX(INDIRECT("times"&amp;EQ$2),$F55,FH$28))/10)</f>
        <v>0</v>
      </c>
      <c r="FI55" s="47">
        <f ca="1">IF(OR(INDEX(INDIRECT("times"&amp;EQ$2),$F55,FI$28)&gt;10,INDEX(INDIRECT(ES55),$E55,FI$28)&lt;=INDEX(INDIRECT(ES55),$E55,$F55)),0,(INDEX(INDIRECT(ES55),$E55,$F55)-INDEX(INDIRECT(ES55),$E55,FI$28))*(10-INDEX(INDIRECT("times"&amp;EQ$2),$F55,FI$28))/10)</f>
        <v>0</v>
      </c>
      <c r="FJ55" s="47">
        <f ca="1">IF(OR(INDEX(INDIRECT("times"&amp;EQ$2),$F55,FJ$28)&gt;10,INDEX(INDIRECT(ES55),$E55,FJ$28)&lt;=INDEX(INDIRECT(ES55),$E55,$F55)),0,(INDEX(INDIRECT(ES55),$E55,$F55)-INDEX(INDIRECT(ES55),$E55,FJ$28))*(10-INDEX(INDIRECT("times"&amp;EQ$2),$F55,FJ$28))/10)</f>
        <v>0</v>
      </c>
      <c r="FK55" s="47">
        <f ca="1">IF(OR(INDEX(INDIRECT("times"&amp;EQ$2),$F55,FK$28)&gt;10,INDEX(INDIRECT(ES55),$E55,FK$28)&lt;=INDEX(INDIRECT(ES55),$E55,$F55)),0,(INDEX(INDIRECT(ES55),$E55,$F55)-INDEX(INDIRECT(ES55),$E55,FK$28))*(10-INDEX(INDIRECT("times"&amp;EQ$2),$F55,FK$28))/10)</f>
        <v>0</v>
      </c>
      <c r="FL55" s="47">
        <f ca="1">IF(OR(INDEX(INDIRECT("times"&amp;EQ$2),$F55,FL$28)&gt;10,INDEX(INDIRECT(ES55),$E55,FL$28)&lt;=INDEX(INDIRECT(ES55),$E55,$F55)),0,(INDEX(INDIRECT(ES55),$E55,$F55)-INDEX(INDIRECT(ES55),$E55,FL$28))*(10-INDEX(INDIRECT("times"&amp;EQ$2),$F55,FL$28))/10)</f>
        <v>0</v>
      </c>
      <c r="FM55" s="47">
        <f ca="1">IF(OR(INDEX(INDIRECT("times"&amp;EQ$2),$F55,FM$28)&gt;10,INDEX(INDIRECT(ES55),$E55,FM$28)&lt;=INDEX(INDIRECT(ES55),$E55,$F55)),0,(INDEX(INDIRECT(ES55),$E55,$F55)-INDEX(INDIRECT(ES55),$E55,FM$28))*(10-INDEX(INDIRECT("times"&amp;EQ$2),$F55,FM$28))/10)</f>
        <v>0</v>
      </c>
      <c r="FN55" s="47">
        <f ca="1">IF(OR(INDEX(INDIRECT("times"&amp;EQ$2),$F55,FN$28)&gt;10,INDEX(INDIRECT(ES55),$E55,FN$28)&lt;=INDEX(INDIRECT(ES55),$E55,$F55)),0,(INDEX(INDIRECT(ES55),$E55,$F55)-INDEX(INDIRECT(ES55),$E55,FN$28))*(10-INDEX(INDIRECT("times"&amp;EQ$2),$F55,FN$28))/10)</f>
        <v>0</v>
      </c>
      <c r="FO55" s="47">
        <f ca="1">IF(OR(INDEX(INDIRECT("times"&amp;EQ$2),$F55,FO$28)&gt;10,INDEX(INDIRECT(ES55),$E55,FO$28)&lt;=INDEX(INDIRECT(ES55),$E55,$F55)),0,(INDEX(INDIRECT(ES55),$E55,$F55)-INDEX(INDIRECT(ES55),$E55,FO$28))*(10-INDEX(INDIRECT("times"&amp;EQ$2),$F55,FO$28))/10)</f>
        <v>0</v>
      </c>
      <c r="FP55" s="48">
        <f ca="1">IF(OR(INDEX(INDIRECT("times"&amp;EQ$2),$F55,FP$28)&gt;10,INDEX(INDIRECT(ES55),$E55,FP$28)&lt;=INDEX(INDIRECT(ES55),$E55,$F55)),0,(INDEX(INDIRECT(ES55),$E55,$F55)-INDEX(INDIRECT(ES55),$E55,FP$28))*(10-INDEX(INDIRECT("times"&amp;EQ$2),$F55,FP$28))/10)</f>
        <v>0</v>
      </c>
      <c r="FQ55" s="201">
        <v>13</v>
      </c>
      <c r="FS55" s="18" t="s">
        <v>201</v>
      </c>
      <c r="FT55" s="122">
        <f>FS26</f>
        <v>0</v>
      </c>
      <c r="FU55" s="122" t="str">
        <f>FS27</f>
        <v>shop65</v>
      </c>
      <c r="FV55" s="210" t="str">
        <f t="shared" si="46"/>
        <v>core0_shop65</v>
      </c>
      <c r="FW55" s="122">
        <v>1</v>
      </c>
      <c r="FX55" s="33">
        <v>13</v>
      </c>
      <c r="FY55" s="46">
        <f ca="1">IF(OR(INDEX(INDIRECT("times"&amp;FT$2),$F55,FY$28)&gt;10,INDEX(INDIRECT(FV55),$E55,FY$28)&lt;=INDEX(INDIRECT(FV55),$E55,$F55)),0,(INDEX(INDIRECT(FV55),$E55,$F55)-INDEX(INDIRECT(FV55),$E55,FY$28))*(10-INDEX(INDIRECT("times"&amp;FT$2),$F55,FY$28))/10)</f>
        <v>0</v>
      </c>
      <c r="FZ55" s="47">
        <f ca="1">IF(OR(INDEX(INDIRECT("times"&amp;FT$2),$F55,FZ$28)&gt;10,INDEX(INDIRECT(FV55),$E55,FZ$28)&lt;=INDEX(INDIRECT(FV55),$E55,$F55)),0,(INDEX(INDIRECT(FV55),$E55,$F55)-INDEX(INDIRECT(FV55),$E55,FZ$28))*(10-INDEX(INDIRECT("times"&amp;FT$2),$F55,FZ$28))/10)</f>
        <v>0</v>
      </c>
      <c r="GA55" s="47">
        <f ca="1">IF(OR(INDEX(INDIRECT("times"&amp;FT$2),$F55,GA$28)&gt;10,INDEX(INDIRECT(FV55),$E55,GA$28)&lt;=INDEX(INDIRECT(FV55),$E55,$F55)),0,(INDEX(INDIRECT(FV55),$E55,$F55)-INDEX(INDIRECT(FV55),$E55,GA$28))*(10-INDEX(INDIRECT("times"&amp;FT$2),$F55,GA$28))/10)</f>
        <v>0</v>
      </c>
      <c r="GB55" s="47">
        <f ca="1">IF(OR(INDEX(INDIRECT("times"&amp;FT$2),$F55,GB$28)&gt;10,INDEX(INDIRECT(FV55),$E55,GB$28)&lt;=INDEX(INDIRECT(FV55),$E55,$F55)),0,(INDEX(INDIRECT(FV55),$E55,$F55)-INDEX(INDIRECT(FV55),$E55,GB$28))*(10-INDEX(INDIRECT("times"&amp;FT$2),$F55,GB$28))/10)</f>
        <v>0</v>
      </c>
      <c r="GC55" s="47">
        <f ca="1">IF(OR(INDEX(INDIRECT("times"&amp;FT$2),$F55,GC$28)&gt;10,INDEX(INDIRECT(FV55),$E55,GC$28)&lt;=INDEX(INDIRECT(FV55),$E55,$F55)),0,(INDEX(INDIRECT(FV55),$E55,$F55)-INDEX(INDIRECT(FV55),$E55,GC$28))*(10-INDEX(INDIRECT("times"&amp;FT$2),$F55,GC$28))/10)</f>
        <v>0</v>
      </c>
      <c r="GD55" s="47">
        <f ca="1">IF(OR(INDEX(INDIRECT("times"&amp;FT$2),$F55,GD$28)&gt;10,INDEX(INDIRECT(FV55),$E55,GD$28)&lt;=INDEX(INDIRECT(FV55),$E55,$F55)),0,(INDEX(INDIRECT(FV55),$E55,$F55)-INDEX(INDIRECT(FV55),$E55,GD$28))*(10-INDEX(INDIRECT("times"&amp;FT$2),$F55,GD$28))/10)</f>
        <v>0</v>
      </c>
      <c r="GE55" s="47">
        <f ca="1">IF(OR(INDEX(INDIRECT("times"&amp;FT$2),$F55,GE$28)&gt;10,INDEX(INDIRECT(FV55),$E55,GE$28)&lt;=INDEX(INDIRECT(FV55),$E55,$F55)),0,(INDEX(INDIRECT(FV55),$E55,$F55)-INDEX(INDIRECT(FV55),$E55,GE$28))*(10-INDEX(INDIRECT("times"&amp;FT$2),$F55,GE$28))/10)</f>
        <v>0</v>
      </c>
      <c r="GF55" s="47">
        <f ca="1">IF(OR(INDEX(INDIRECT("times"&amp;FT$2),$F55,GF$28)&gt;10,INDEX(INDIRECT(FV55),$E55,GF$28)&lt;=INDEX(INDIRECT(FV55),$E55,$F55)),0,(INDEX(INDIRECT(FV55),$E55,$F55)-INDEX(INDIRECT(FV55),$E55,GF$28))*(10-INDEX(INDIRECT("times"&amp;FT$2),$F55,GF$28))/10)</f>
        <v>0</v>
      </c>
      <c r="GG55" s="47">
        <f ca="1">IF(OR(INDEX(INDIRECT("times"&amp;FT$2),$F55,GG$28)&gt;10,INDEX(INDIRECT(FV55),$E55,GG$28)&lt;=INDEX(INDIRECT(FV55),$E55,$F55)),0,(INDEX(INDIRECT(FV55),$E55,$F55)-INDEX(INDIRECT(FV55),$E55,GG$28))*(10-INDEX(INDIRECT("times"&amp;FT$2),$F55,GG$28))/10)</f>
        <v>0</v>
      </c>
      <c r="GH55" s="47">
        <f ca="1">IF(OR(INDEX(INDIRECT("times"&amp;FT$2),$F55,GH$28)&gt;10,INDEX(INDIRECT(FV55),$E55,GH$28)&lt;=INDEX(INDIRECT(FV55),$E55,$F55)),0,(INDEX(INDIRECT(FV55),$E55,$F55)-INDEX(INDIRECT(FV55),$E55,GH$28))*(10-INDEX(INDIRECT("times"&amp;FT$2),$F55,GH$28))/10)</f>
        <v>0</v>
      </c>
      <c r="GI55" s="47">
        <f ca="1">IF(OR(INDEX(INDIRECT("times"&amp;FT$2),$F55,GI$28)&gt;10,INDEX(INDIRECT(FV55),$E55,GI$28)&lt;=INDEX(INDIRECT(FV55),$E55,$F55)),0,(INDEX(INDIRECT(FV55),$E55,$F55)-INDEX(INDIRECT(FV55),$E55,GI$28))*(10-INDEX(INDIRECT("times"&amp;FT$2),$F55,GI$28))/10)</f>
        <v>0</v>
      </c>
      <c r="GJ55" s="47">
        <f ca="1">IF(OR(INDEX(INDIRECT("times"&amp;FT$2),$F55,GJ$28)&gt;10,INDEX(INDIRECT(FV55),$E55,GJ$28)&lt;=INDEX(INDIRECT(FV55),$E55,$F55)),0,(INDEX(INDIRECT(FV55),$E55,$F55)-INDEX(INDIRECT(FV55),$E55,GJ$28))*(10-INDEX(INDIRECT("times"&amp;FT$2),$F55,GJ$28))/10)</f>
        <v>0</v>
      </c>
      <c r="GK55" s="47">
        <f ca="1">IF(OR(INDEX(INDIRECT("times"&amp;FT$2),$F55,GK$28)&gt;10,INDEX(INDIRECT(FV55),$E55,GK$28)&lt;=INDEX(INDIRECT(FV55),$E55,$F55)),0,(INDEX(INDIRECT(FV55),$E55,$F55)-INDEX(INDIRECT(FV55),$E55,GK$28))*(10-INDEX(INDIRECT("times"&amp;FT$2),$F55,GK$28))/10)</f>
        <v>0</v>
      </c>
      <c r="GL55" s="47">
        <f ca="1">IF(OR(INDEX(INDIRECT("times"&amp;FT$2),$F55,GL$28)&gt;10,INDEX(INDIRECT(FV55),$E55,GL$28)&lt;=INDEX(INDIRECT(FV55),$E55,$F55)),0,(INDEX(INDIRECT(FV55),$E55,$F55)-INDEX(INDIRECT(FV55),$E55,GL$28))*(10-INDEX(INDIRECT("times"&amp;FT$2),$F55,GL$28))/10)</f>
        <v>0</v>
      </c>
      <c r="GM55" s="47">
        <f ca="1">IF(OR(INDEX(INDIRECT("times"&amp;FT$2),$F55,GM$28)&gt;10,INDEX(INDIRECT(FV55),$E55,GM$28)&lt;=INDEX(INDIRECT(FV55),$E55,$F55)),0,(INDEX(INDIRECT(FV55),$E55,$F55)-INDEX(INDIRECT(FV55),$E55,GM$28))*(10-INDEX(INDIRECT("times"&amp;FT$2),$F55,GM$28))/10)</f>
        <v>0</v>
      </c>
      <c r="GN55" s="47">
        <f ca="1">IF(OR(INDEX(INDIRECT("times"&amp;FT$2),$F55,GN$28)&gt;10,INDEX(INDIRECT(FV55),$E55,GN$28)&lt;=INDEX(INDIRECT(FV55),$E55,$F55)),0,(INDEX(INDIRECT(FV55),$E55,$F55)-INDEX(INDIRECT(FV55),$E55,GN$28))*(10-INDEX(INDIRECT("times"&amp;FT$2),$F55,GN$28))/10)</f>
        <v>0</v>
      </c>
      <c r="GO55" s="47">
        <f ca="1">IF(OR(INDEX(INDIRECT("times"&amp;FT$2),$F55,GO$28)&gt;10,INDEX(INDIRECT(FV55),$E55,GO$28)&lt;=INDEX(INDIRECT(FV55),$E55,$F55)),0,(INDEX(INDIRECT(FV55),$E55,$F55)-INDEX(INDIRECT(FV55),$E55,GO$28))*(10-INDEX(INDIRECT("times"&amp;FT$2),$F55,GO$28))/10)</f>
        <v>0</v>
      </c>
      <c r="GP55" s="47">
        <f ca="1">IF(OR(INDEX(INDIRECT("times"&amp;FT$2),$F55,GP$28)&gt;10,INDEX(INDIRECT(FV55),$E55,GP$28)&lt;=INDEX(INDIRECT(FV55),$E55,$F55)),0,(INDEX(INDIRECT(FV55),$E55,$F55)-INDEX(INDIRECT(FV55),$E55,GP$28))*(10-INDEX(INDIRECT("times"&amp;FT$2),$F55,GP$28))/10)</f>
        <v>0</v>
      </c>
      <c r="GQ55" s="47">
        <f ca="1">IF(OR(INDEX(INDIRECT("times"&amp;FT$2),$F55,GQ$28)&gt;10,INDEX(INDIRECT(FV55),$E55,GQ$28)&lt;=INDEX(INDIRECT(FV55),$E55,$F55)),0,(INDEX(INDIRECT(FV55),$E55,$F55)-INDEX(INDIRECT(FV55),$E55,GQ$28))*(10-INDEX(INDIRECT("times"&amp;FT$2),$F55,GQ$28))/10)</f>
        <v>0</v>
      </c>
      <c r="GR55" s="47">
        <f ca="1">IF(OR(INDEX(INDIRECT("times"&amp;FT$2),$F55,GR$28)&gt;10,INDEX(INDIRECT(FV55),$E55,GR$28)&lt;=INDEX(INDIRECT(FV55),$E55,$F55)),0,(INDEX(INDIRECT(FV55),$E55,$F55)-INDEX(INDIRECT(FV55),$E55,GR$28))*(10-INDEX(INDIRECT("times"&amp;FT$2),$F55,GR$28))/10)</f>
        <v>0</v>
      </c>
      <c r="GS55" s="48">
        <f ca="1">IF(OR(INDEX(INDIRECT("times"&amp;FT$2),$F55,GS$28)&gt;10,INDEX(INDIRECT(FV55),$E55,GS$28)&lt;=INDEX(INDIRECT(FV55),$E55,$F55)),0,(INDEX(INDIRECT(FV55),$E55,$F55)-INDEX(INDIRECT(FV55),$E55,GS$28))*(10-INDEX(INDIRECT("times"&amp;FT$2),$F55,GS$28))/10)</f>
        <v>0</v>
      </c>
      <c r="GT55" s="201">
        <v>13</v>
      </c>
      <c r="GV55" s="18" t="s">
        <v>201</v>
      </c>
      <c r="GW55" s="122">
        <f>GV26</f>
        <v>0</v>
      </c>
      <c r="GX55" s="122" t="str">
        <f>GV27</f>
        <v>lei65</v>
      </c>
      <c r="GY55" s="210" t="str">
        <f t="shared" si="47"/>
        <v>core0_lei65</v>
      </c>
      <c r="GZ55" s="122">
        <v>1</v>
      </c>
      <c r="HA55" s="33">
        <v>13</v>
      </c>
      <c r="HB55" s="46">
        <f ca="1">IF(OR(INDEX(INDIRECT("times"&amp;GW$2),$F55,HB$28)&gt;10,INDEX(INDIRECT(GY55),$E55,HB$28)&lt;=INDEX(INDIRECT(GY55),$E55,$F55)),0,(INDEX(INDIRECT(GY55),$E55,$F55)-INDEX(INDIRECT(GY55),$E55,HB$28))*(10-INDEX(INDIRECT("times"&amp;GW$2),$F55,HB$28))/10)</f>
        <v>0</v>
      </c>
      <c r="HC55" s="47">
        <f ca="1">IF(OR(INDEX(INDIRECT("times"&amp;GW$2),$F55,HC$28)&gt;10,INDEX(INDIRECT(GY55),$E55,HC$28)&lt;=INDEX(INDIRECT(GY55),$E55,$F55)),0,(INDEX(INDIRECT(GY55),$E55,$F55)-INDEX(INDIRECT(GY55),$E55,HC$28))*(10-INDEX(INDIRECT("times"&amp;GW$2),$F55,HC$28))/10)</f>
        <v>0</v>
      </c>
      <c r="HD55" s="47">
        <f ca="1">IF(OR(INDEX(INDIRECT("times"&amp;GW$2),$F55,HD$28)&gt;10,INDEX(INDIRECT(GY55),$E55,HD$28)&lt;=INDEX(INDIRECT(GY55),$E55,$F55)),0,(INDEX(INDIRECT(GY55),$E55,$F55)-INDEX(INDIRECT(GY55),$E55,HD$28))*(10-INDEX(INDIRECT("times"&amp;GW$2),$F55,HD$28))/10)</f>
        <v>0</v>
      </c>
      <c r="HE55" s="47">
        <f ca="1">IF(OR(INDEX(INDIRECT("times"&amp;GW$2),$F55,HE$28)&gt;10,INDEX(INDIRECT(GY55),$E55,HE$28)&lt;=INDEX(INDIRECT(GY55),$E55,$F55)),0,(INDEX(INDIRECT(GY55),$E55,$F55)-INDEX(INDIRECT(GY55),$E55,HE$28))*(10-INDEX(INDIRECT("times"&amp;GW$2),$F55,HE$28))/10)</f>
        <v>0</v>
      </c>
      <c r="HF55" s="47">
        <f ca="1">IF(OR(INDEX(INDIRECT("times"&amp;GW$2),$F55,HF$28)&gt;10,INDEX(INDIRECT(GY55),$E55,HF$28)&lt;=INDEX(INDIRECT(GY55),$E55,$F55)),0,(INDEX(INDIRECT(GY55),$E55,$F55)-INDEX(INDIRECT(GY55),$E55,HF$28))*(10-INDEX(INDIRECT("times"&amp;GW$2),$F55,HF$28))/10)</f>
        <v>0</v>
      </c>
      <c r="HG55" s="47">
        <f ca="1">IF(OR(INDEX(INDIRECT("times"&amp;GW$2),$F55,HG$28)&gt;10,INDEX(INDIRECT(GY55),$E55,HG$28)&lt;=INDEX(INDIRECT(GY55),$E55,$F55)),0,(INDEX(INDIRECT(GY55),$E55,$F55)-INDEX(INDIRECT(GY55),$E55,HG$28))*(10-INDEX(INDIRECT("times"&amp;GW$2),$F55,HG$28))/10)</f>
        <v>0</v>
      </c>
      <c r="HH55" s="47">
        <f ca="1">IF(OR(INDEX(INDIRECT("times"&amp;GW$2),$F55,HH$28)&gt;10,INDEX(INDIRECT(GY55),$E55,HH$28)&lt;=INDEX(INDIRECT(GY55),$E55,$F55)),0,(INDEX(INDIRECT(GY55),$E55,$F55)-INDEX(INDIRECT(GY55),$E55,HH$28))*(10-INDEX(INDIRECT("times"&amp;GW$2),$F55,HH$28))/10)</f>
        <v>0</v>
      </c>
      <c r="HI55" s="47">
        <f ca="1">IF(OR(INDEX(INDIRECT("times"&amp;GW$2),$F55,HI$28)&gt;10,INDEX(INDIRECT(GY55),$E55,HI$28)&lt;=INDEX(INDIRECT(GY55),$E55,$F55)),0,(INDEX(INDIRECT(GY55),$E55,$F55)-INDEX(INDIRECT(GY55),$E55,HI$28))*(10-INDEX(INDIRECT("times"&amp;GW$2),$F55,HI$28))/10)</f>
        <v>0</v>
      </c>
      <c r="HJ55" s="47">
        <f ca="1">IF(OR(INDEX(INDIRECT("times"&amp;GW$2),$F55,HJ$28)&gt;10,INDEX(INDIRECT(GY55),$E55,HJ$28)&lt;=INDEX(INDIRECT(GY55),$E55,$F55)),0,(INDEX(INDIRECT(GY55),$E55,$F55)-INDEX(INDIRECT(GY55),$E55,HJ$28))*(10-INDEX(INDIRECT("times"&amp;GW$2),$F55,HJ$28))/10)</f>
        <v>0</v>
      </c>
      <c r="HK55" s="47">
        <f ca="1">IF(OR(INDEX(INDIRECT("times"&amp;GW$2),$F55,HK$28)&gt;10,INDEX(INDIRECT(GY55),$E55,HK$28)&lt;=INDEX(INDIRECT(GY55),$E55,$F55)),0,(INDEX(INDIRECT(GY55),$E55,$F55)-INDEX(INDIRECT(GY55),$E55,HK$28))*(10-INDEX(INDIRECT("times"&amp;GW$2),$F55,HK$28))/10)</f>
        <v>0</v>
      </c>
      <c r="HL55" s="47">
        <f ca="1">IF(OR(INDEX(INDIRECT("times"&amp;GW$2),$F55,HL$28)&gt;10,INDEX(INDIRECT(GY55),$E55,HL$28)&lt;=INDEX(INDIRECT(GY55),$E55,$F55)),0,(INDEX(INDIRECT(GY55),$E55,$F55)-INDEX(INDIRECT(GY55),$E55,HL$28))*(10-INDEX(INDIRECT("times"&amp;GW$2),$F55,HL$28))/10)</f>
        <v>0</v>
      </c>
      <c r="HM55" s="47">
        <f ca="1">IF(OR(INDEX(INDIRECT("times"&amp;GW$2),$F55,HM$28)&gt;10,INDEX(INDIRECT(GY55),$E55,HM$28)&lt;=INDEX(INDIRECT(GY55),$E55,$F55)),0,(INDEX(INDIRECT(GY55),$E55,$F55)-INDEX(INDIRECT(GY55),$E55,HM$28))*(10-INDEX(INDIRECT("times"&amp;GW$2),$F55,HM$28))/10)</f>
        <v>0</v>
      </c>
      <c r="HN55" s="47">
        <f ca="1">IF(OR(INDEX(INDIRECT("times"&amp;GW$2),$F55,HN$28)&gt;10,INDEX(INDIRECT(GY55),$E55,HN$28)&lt;=INDEX(INDIRECT(GY55),$E55,$F55)),0,(INDEX(INDIRECT(GY55),$E55,$F55)-INDEX(INDIRECT(GY55),$E55,HN$28))*(10-INDEX(INDIRECT("times"&amp;GW$2),$F55,HN$28))/10)</f>
        <v>0</v>
      </c>
      <c r="HO55" s="47">
        <f ca="1">IF(OR(INDEX(INDIRECT("times"&amp;GW$2),$F55,HO$28)&gt;10,INDEX(INDIRECT(GY55),$E55,HO$28)&lt;=INDEX(INDIRECT(GY55),$E55,$F55)),0,(INDEX(INDIRECT(GY55),$E55,$F55)-INDEX(INDIRECT(GY55),$E55,HO$28))*(10-INDEX(INDIRECT("times"&amp;GW$2),$F55,HO$28))/10)</f>
        <v>0</v>
      </c>
      <c r="HP55" s="47">
        <f ca="1">IF(OR(INDEX(INDIRECT("times"&amp;GW$2),$F55,HP$28)&gt;10,INDEX(INDIRECT(GY55),$E55,HP$28)&lt;=INDEX(INDIRECT(GY55),$E55,$F55)),0,(INDEX(INDIRECT(GY55),$E55,$F55)-INDEX(INDIRECT(GY55),$E55,HP$28))*(10-INDEX(INDIRECT("times"&amp;GW$2),$F55,HP$28))/10)</f>
        <v>0</v>
      </c>
      <c r="HQ55" s="47">
        <f ca="1">IF(OR(INDEX(INDIRECT("times"&amp;GW$2),$F55,HQ$28)&gt;10,INDEX(INDIRECT(GY55),$E55,HQ$28)&lt;=INDEX(INDIRECT(GY55),$E55,$F55)),0,(INDEX(INDIRECT(GY55),$E55,$F55)-INDEX(INDIRECT(GY55),$E55,HQ$28))*(10-INDEX(INDIRECT("times"&amp;GW$2),$F55,HQ$28))/10)</f>
        <v>0</v>
      </c>
      <c r="HR55" s="47">
        <f ca="1">IF(OR(INDEX(INDIRECT("times"&amp;GW$2),$F55,HR$28)&gt;10,INDEX(INDIRECT(GY55),$E55,HR$28)&lt;=INDEX(INDIRECT(GY55),$E55,$F55)),0,(INDEX(INDIRECT(GY55),$E55,$F55)-INDEX(INDIRECT(GY55),$E55,HR$28))*(10-INDEX(INDIRECT("times"&amp;GW$2),$F55,HR$28))/10)</f>
        <v>0</v>
      </c>
      <c r="HS55" s="47">
        <f ca="1">IF(OR(INDEX(INDIRECT("times"&amp;GW$2),$F55,HS$28)&gt;10,INDEX(INDIRECT(GY55),$E55,HS$28)&lt;=INDEX(INDIRECT(GY55),$E55,$F55)),0,(INDEX(INDIRECT(GY55),$E55,$F55)-INDEX(INDIRECT(GY55),$E55,HS$28))*(10-INDEX(INDIRECT("times"&amp;GW$2),$F55,HS$28))/10)</f>
        <v>0</v>
      </c>
      <c r="HT55" s="47">
        <f ca="1">IF(OR(INDEX(INDIRECT("times"&amp;GW$2),$F55,HT$28)&gt;10,INDEX(INDIRECT(GY55),$E55,HT$28)&lt;=INDEX(INDIRECT(GY55),$E55,$F55)),0,(INDEX(INDIRECT(GY55),$E55,$F55)-INDEX(INDIRECT(GY55),$E55,HT$28))*(10-INDEX(INDIRECT("times"&amp;GW$2),$F55,HT$28))/10)</f>
        <v>0</v>
      </c>
      <c r="HU55" s="47">
        <f ca="1">IF(OR(INDEX(INDIRECT("times"&amp;GW$2),$F55,HU$28)&gt;10,INDEX(INDIRECT(GY55),$E55,HU$28)&lt;=INDEX(INDIRECT(GY55),$E55,$F55)),0,(INDEX(INDIRECT(GY55),$E55,$F55)-INDEX(INDIRECT(GY55),$E55,HU$28))*(10-INDEX(INDIRECT("times"&amp;GW$2),$F55,HU$28))/10)</f>
        <v>0</v>
      </c>
      <c r="HV55" s="48">
        <f ca="1">IF(OR(INDEX(INDIRECT("times"&amp;GW$2),$F55,HV$28)&gt;10,INDEX(INDIRECT(GY55),$E55,HV$28)&lt;=INDEX(INDIRECT(GY55),$E55,$F55)),0,(INDEX(INDIRECT(GY55),$E55,$F55)-INDEX(INDIRECT(GY55),$E55,HV$28))*(10-INDEX(INDIRECT("times"&amp;GW$2),$F55,HV$28))/10)</f>
        <v>0</v>
      </c>
      <c r="HW55" s="201">
        <v>13</v>
      </c>
    </row>
    <row r="56" spans="1:231" ht="15">
      <c r="A56" s="18" t="s">
        <v>202</v>
      </c>
      <c r="B56" s="122">
        <f>A26</f>
        <v>0</v>
      </c>
      <c r="C56" s="122" t="str">
        <f>A27</f>
        <v>work1834</v>
      </c>
      <c r="D56" s="210" t="str">
        <f t="shared" si="40"/>
        <v>core0_work1834</v>
      </c>
      <c r="E56" s="122">
        <v>1</v>
      </c>
      <c r="F56" s="33">
        <v>14</v>
      </c>
      <c r="G56" s="46">
        <f ca="1">IF(OR(INDEX(INDIRECT("times"&amp;B$2),$F56,G$28)&gt;10,INDEX(INDIRECT(D56),$E56,G$28)&lt;=INDEX(INDIRECT(D56),$E56,$F56)),0,(INDEX(INDIRECT(D56),$E56,$F56)-INDEX(INDIRECT(D56),$E56,G$28))*(10-INDEX(INDIRECT("times"&amp;B$2),$F56,G$28))/10)</f>
        <v>0</v>
      </c>
      <c r="H56" s="47">
        <f ca="1">IF(OR(INDEX(INDIRECT("times"&amp;B$2),$F56,H$28)&gt;10,INDEX(INDIRECT(D56),$E56,H$28)&lt;=INDEX(INDIRECT(D56),$E56,$F56)),0,(INDEX(INDIRECT(D56),$E56,$F56)-INDEX(INDIRECT(D56),$E56,H$28))*(10-INDEX(INDIRECT("times"&amp;B$2),$F56,H$28))/10)</f>
        <v>0</v>
      </c>
      <c r="I56" s="47">
        <f ca="1">IF(OR(INDEX(INDIRECT("times"&amp;B$2),$F56,I$28)&gt;10,INDEX(INDIRECT(D56),$E56,I$28)&lt;=INDEX(INDIRECT(D56),$E56,$F56)),0,(INDEX(INDIRECT(D56),$E56,$F56)-INDEX(INDIRECT(D56),$E56,I$28))*(10-INDEX(INDIRECT("times"&amp;B$2),$F56,I$28))/10)</f>
        <v>0</v>
      </c>
      <c r="J56" s="47">
        <f ca="1">IF(OR(INDEX(INDIRECT("times"&amp;B$2),$F56,J$28)&gt;10,INDEX(INDIRECT(D56),$E56,J$28)&lt;=INDEX(INDIRECT(D56),$E56,$F56)),0,(INDEX(INDIRECT(D56),$E56,$F56)-INDEX(INDIRECT(D56),$E56,J$28))*(10-INDEX(INDIRECT("times"&amp;B$2),$F56,J$28))/10)</f>
        <v>0</v>
      </c>
      <c r="K56" s="47">
        <f ca="1">IF(OR(INDEX(INDIRECT("times"&amp;B$2),$F56,K$28)&gt;10,INDEX(INDIRECT(D56),$E56,K$28)&lt;=INDEX(INDIRECT(D56),$E56,$F56)),0,(INDEX(INDIRECT(D56),$E56,$F56)-INDEX(INDIRECT(D56),$E56,K$28))*(10-INDEX(INDIRECT("times"&amp;B$2),$F56,K$28))/10)</f>
        <v>0</v>
      </c>
      <c r="L56" s="47">
        <f ca="1">IF(OR(INDEX(INDIRECT("times"&amp;B$2),$F56,L$28)&gt;10,INDEX(INDIRECT(D56),$E56,L$28)&lt;=INDEX(INDIRECT(D56),$E56,$F56)),0,(INDEX(INDIRECT(D56),$E56,$F56)-INDEX(INDIRECT(D56),$E56,L$28))*(10-INDEX(INDIRECT("times"&amp;B$2),$F56,L$28))/10)</f>
        <v>0</v>
      </c>
      <c r="M56" s="47">
        <f ca="1">IF(OR(INDEX(INDIRECT("times"&amp;B$2),$F56,M$28)&gt;10,INDEX(INDIRECT(D56),$E56,M$28)&lt;=INDEX(INDIRECT(D56),$E56,$F56)),0,(INDEX(INDIRECT(D56),$E56,$F56)-INDEX(INDIRECT(D56),$E56,M$28))*(10-INDEX(INDIRECT("times"&amp;B$2),$F56,M$28))/10)</f>
        <v>0</v>
      </c>
      <c r="N56" s="47">
        <f ca="1">IF(OR(INDEX(INDIRECT("times"&amp;B$2),$F56,N$28)&gt;10,INDEX(INDIRECT(D56),$E56,N$28)&lt;=INDEX(INDIRECT(D56),$E56,$F56)),0,(INDEX(INDIRECT(D56),$E56,$F56)-INDEX(INDIRECT(D56),$E56,N$28))*(10-INDEX(INDIRECT("times"&amp;B$2),$F56,N$28))/10)</f>
        <v>0</v>
      </c>
      <c r="O56" s="47">
        <f ca="1">IF(OR(INDEX(INDIRECT("times"&amp;B$2),$F56,O$28)&gt;10,INDEX(INDIRECT(D56),$E56,O$28)&lt;=INDEX(INDIRECT(D56),$E56,$F56)),0,(INDEX(INDIRECT(D56),$E56,$F56)-INDEX(INDIRECT(D56),$E56,O$28))*(10-INDEX(INDIRECT("times"&amp;B$2),$F56,O$28))/10)</f>
        <v>0</v>
      </c>
      <c r="P56" s="47">
        <f ca="1">IF(OR(INDEX(INDIRECT("times"&amp;B$2),$F56,P$28)&gt;10,INDEX(INDIRECT(D56),$E56,P$28)&lt;=INDEX(INDIRECT(D56),$E56,$F56)),0,(INDEX(INDIRECT(D56),$E56,$F56)-INDEX(INDIRECT(D56),$E56,P$28))*(10-INDEX(INDIRECT("times"&amp;B$2),$F56,P$28))/10)</f>
        <v>0</v>
      </c>
      <c r="Q56" s="47">
        <f ca="1">IF(OR(INDEX(INDIRECT("times"&amp;B$2),$F56,Q$28)&gt;10,INDEX(INDIRECT(D56),$E56,Q$28)&lt;=INDEX(INDIRECT(D56),$E56,$F56)),0,(INDEX(INDIRECT(D56),$E56,$F56)-INDEX(INDIRECT(D56),$E56,Q$28))*(10-INDEX(INDIRECT("times"&amp;B$2),$F56,Q$28))/10)</f>
        <v>0</v>
      </c>
      <c r="R56" s="47">
        <f ca="1">IF(OR(INDEX(INDIRECT("times"&amp;B$2),$F56,R$28)&gt;10,INDEX(INDIRECT(D56),$E56,R$28)&lt;=INDEX(INDIRECT(D56),$E56,$F56)),0,(INDEX(INDIRECT(D56),$E56,$F56)-INDEX(INDIRECT(D56),$E56,R$28))*(10-INDEX(INDIRECT("times"&amp;B$2),$F56,R$28))/10)</f>
        <v>0</v>
      </c>
      <c r="S56" s="47">
        <f ca="1">IF(OR(INDEX(INDIRECT("times"&amp;B$2),$F56,S$28)&gt;10,INDEX(INDIRECT(D56),$E56,S$28)&lt;=INDEX(INDIRECT(D56),$E56,$F56)),0,(INDEX(INDIRECT(D56),$E56,$F56)-INDEX(INDIRECT(D56),$E56,S$28))*(10-INDEX(INDIRECT("times"&amp;B$2),$F56,S$28))/10)</f>
        <v>0</v>
      </c>
      <c r="T56" s="47">
        <f ca="1">IF(OR(INDEX(INDIRECT("times"&amp;B$2),$F56,T$28)&gt;10,INDEX(INDIRECT(D56),$E56,T$28)&lt;=INDEX(INDIRECT(D56),$E56,$F56)),0,(INDEX(INDIRECT(D56),$E56,$F56)-INDEX(INDIRECT(D56),$E56,T$28))*(10-INDEX(INDIRECT("times"&amp;B$2),$F56,T$28))/10)</f>
        <v>0</v>
      </c>
      <c r="U56" s="47">
        <f ca="1">IF(OR(INDEX(INDIRECT("times"&amp;B$2),$F56,U$28)&gt;10,INDEX(INDIRECT(D56),$E56,U$28)&lt;=INDEX(INDIRECT(D56),$E56,$F56)),0,(INDEX(INDIRECT(D56),$E56,$F56)-INDEX(INDIRECT(D56),$E56,U$28))*(10-INDEX(INDIRECT("times"&amp;B$2),$F56,U$28))/10)</f>
        <v>0</v>
      </c>
      <c r="V56" s="47">
        <f ca="1">IF(OR(INDEX(INDIRECT("times"&amp;B$2),$F56,V$28)&gt;10,INDEX(INDIRECT(D56),$E56,V$28)&lt;=INDEX(INDIRECT(D56),$E56,$F56)),0,(INDEX(INDIRECT(D56),$E56,$F56)-INDEX(INDIRECT(D56),$E56,V$28))*(10-INDEX(INDIRECT("times"&amp;B$2),$F56,V$28))/10)</f>
        <v>0</v>
      </c>
      <c r="W56" s="47">
        <f ca="1">IF(OR(INDEX(INDIRECT("times"&amp;B$2),$F56,W$28)&gt;10,INDEX(INDIRECT(D56),$E56,W$28)&lt;=INDEX(INDIRECT(D56),$E56,$F56)),0,(INDEX(INDIRECT(D56),$E56,$F56)-INDEX(INDIRECT(D56),$E56,W$28))*(10-INDEX(INDIRECT("times"&amp;B$2),$F56,W$28))/10)</f>
        <v>0</v>
      </c>
      <c r="X56" s="47">
        <f ca="1">IF(OR(INDEX(INDIRECT("times"&amp;B$2),$F56,X$28)&gt;10,INDEX(INDIRECT(D56),$E56,X$28)&lt;=INDEX(INDIRECT(D56),$E56,$F56)),0,(INDEX(INDIRECT(D56),$E56,$F56)-INDEX(INDIRECT(D56),$E56,X$28))*(10-INDEX(INDIRECT("times"&amp;B$2),$F56,X$28))/10)</f>
        <v>0</v>
      </c>
      <c r="Y56" s="47">
        <f ca="1">IF(OR(INDEX(INDIRECT("times"&amp;B$2),$F56,Y$28)&gt;10,INDEX(INDIRECT(D56),$E56,Y$28)&lt;=INDEX(INDIRECT(D56),$E56,$F56)),0,(INDEX(INDIRECT(D56),$E56,$F56)-INDEX(INDIRECT(D56),$E56,Y$28))*(10-INDEX(INDIRECT("times"&amp;B$2),$F56,Y$28))/10)</f>
        <v>0</v>
      </c>
      <c r="Z56" s="47">
        <f ca="1">IF(OR(INDEX(INDIRECT("times"&amp;B$2),$F56,Z$28)&gt;10,INDEX(INDIRECT(D56),$E56,Z$28)&lt;=INDEX(INDIRECT(D56),$E56,$F56)),0,(INDEX(INDIRECT(D56),$E56,$F56)-INDEX(INDIRECT(D56),$E56,Z$28))*(10-INDEX(INDIRECT("times"&amp;B$2),$F56,Z$28))/10)</f>
        <v>0</v>
      </c>
      <c r="AA56" s="48">
        <f ca="1">IF(OR(INDEX(INDIRECT("times"&amp;B$2),$F56,AA$28)&gt;10,INDEX(INDIRECT(D56),$E56,AA$28)&lt;=INDEX(INDIRECT(D56),$E56,$F56)),0,(INDEX(INDIRECT(D56),$E56,$F56)-INDEX(INDIRECT(D56),$E56,AA$28))*(10-INDEX(INDIRECT("times"&amp;B$2),$F56,AA$28))/10)</f>
        <v>0</v>
      </c>
      <c r="AB56" s="201">
        <v>14</v>
      </c>
      <c r="AD56" s="18" t="s">
        <v>202</v>
      </c>
      <c r="AE56" s="122">
        <f>AD26</f>
        <v>0</v>
      </c>
      <c r="AF56" s="122" t="str">
        <f>AD27</f>
        <v>shop1834</v>
      </c>
      <c r="AG56" s="210" t="str">
        <f t="shared" si="41"/>
        <v>core0_shop1834</v>
      </c>
      <c r="AH56" s="122">
        <v>1</v>
      </c>
      <c r="AI56" s="33">
        <v>14</v>
      </c>
      <c r="AJ56" s="46">
        <f ca="1">IF(OR(INDEX(INDIRECT("times"&amp;AE$2),$F56,AJ$28)&gt;10,INDEX(INDIRECT(AG56),$E56,AJ$28)&lt;=INDEX(INDIRECT(AG56),$E56,$F56)),0,(INDEX(INDIRECT(AG56),$E56,$F56)-INDEX(INDIRECT(AG56),$E56,AJ$28))*(10-INDEX(INDIRECT("times"&amp;AE$2),$F56,AJ$28))/10)</f>
        <v>0</v>
      </c>
      <c r="AK56" s="47">
        <f ca="1">IF(OR(INDEX(INDIRECT("times"&amp;AE$2),$F56,AK$28)&gt;10,INDEX(INDIRECT(AG56),$E56,AK$28)&lt;=INDEX(INDIRECT(AG56),$E56,$F56)),0,(INDEX(INDIRECT(AG56),$E56,$F56)-INDEX(INDIRECT(AG56),$E56,AK$28))*(10-INDEX(INDIRECT("times"&amp;AE$2),$F56,AK$28))/10)</f>
        <v>0</v>
      </c>
      <c r="AL56" s="47">
        <f ca="1">IF(OR(INDEX(INDIRECT("times"&amp;AE$2),$F56,AL$28)&gt;10,INDEX(INDIRECT(AG56),$E56,AL$28)&lt;=INDEX(INDIRECT(AG56),$E56,$F56)),0,(INDEX(INDIRECT(AG56),$E56,$F56)-INDEX(INDIRECT(AG56),$E56,AL$28))*(10-INDEX(INDIRECT("times"&amp;AE$2),$F56,AL$28))/10)</f>
        <v>0</v>
      </c>
      <c r="AM56" s="47">
        <f ca="1">IF(OR(INDEX(INDIRECT("times"&amp;AE$2),$F56,AM$28)&gt;10,INDEX(INDIRECT(AG56),$E56,AM$28)&lt;=INDEX(INDIRECT(AG56),$E56,$F56)),0,(INDEX(INDIRECT(AG56),$E56,$F56)-INDEX(INDIRECT(AG56),$E56,AM$28))*(10-INDEX(INDIRECT("times"&amp;AE$2),$F56,AM$28))/10)</f>
        <v>0</v>
      </c>
      <c r="AN56" s="47">
        <f ca="1">IF(OR(INDEX(INDIRECT("times"&amp;AE$2),$F56,AN$28)&gt;10,INDEX(INDIRECT(AG56),$E56,AN$28)&lt;=INDEX(INDIRECT(AG56),$E56,$F56)),0,(INDEX(INDIRECT(AG56),$E56,$F56)-INDEX(INDIRECT(AG56),$E56,AN$28))*(10-INDEX(INDIRECT("times"&amp;AE$2),$F56,AN$28))/10)</f>
        <v>0</v>
      </c>
      <c r="AO56" s="47">
        <f ca="1">IF(OR(INDEX(INDIRECT("times"&amp;AE$2),$F56,AO$28)&gt;10,INDEX(INDIRECT(AG56),$E56,AO$28)&lt;=INDEX(INDIRECT(AG56),$E56,$F56)),0,(INDEX(INDIRECT(AG56),$E56,$F56)-INDEX(INDIRECT(AG56),$E56,AO$28))*(10-INDEX(INDIRECT("times"&amp;AE$2),$F56,AO$28))/10)</f>
        <v>0</v>
      </c>
      <c r="AP56" s="47">
        <f ca="1">IF(OR(INDEX(INDIRECT("times"&amp;AE$2),$F56,AP$28)&gt;10,INDEX(INDIRECT(AG56),$E56,AP$28)&lt;=INDEX(INDIRECT(AG56),$E56,$F56)),0,(INDEX(INDIRECT(AG56),$E56,$F56)-INDEX(INDIRECT(AG56),$E56,AP$28))*(10-INDEX(INDIRECT("times"&amp;AE$2),$F56,AP$28))/10)</f>
        <v>0</v>
      </c>
      <c r="AQ56" s="47">
        <f ca="1">IF(OR(INDEX(INDIRECT("times"&amp;AE$2),$F56,AQ$28)&gt;10,INDEX(INDIRECT(AG56),$E56,AQ$28)&lt;=INDEX(INDIRECT(AG56),$E56,$F56)),0,(INDEX(INDIRECT(AG56),$E56,$F56)-INDEX(INDIRECT(AG56),$E56,AQ$28))*(10-INDEX(INDIRECT("times"&amp;AE$2),$F56,AQ$28))/10)</f>
        <v>0</v>
      </c>
      <c r="AR56" s="47">
        <f ca="1">IF(OR(INDEX(INDIRECT("times"&amp;AE$2),$F56,AR$28)&gt;10,INDEX(INDIRECT(AG56),$E56,AR$28)&lt;=INDEX(INDIRECT(AG56),$E56,$F56)),0,(INDEX(INDIRECT(AG56),$E56,$F56)-INDEX(INDIRECT(AG56),$E56,AR$28))*(10-INDEX(INDIRECT("times"&amp;AE$2),$F56,AR$28))/10)</f>
        <v>0</v>
      </c>
      <c r="AS56" s="47">
        <f ca="1">IF(OR(INDEX(INDIRECT("times"&amp;AE$2),$F56,AS$28)&gt;10,INDEX(INDIRECT(AG56),$E56,AS$28)&lt;=INDEX(INDIRECT(AG56),$E56,$F56)),0,(INDEX(INDIRECT(AG56),$E56,$F56)-INDEX(INDIRECT(AG56),$E56,AS$28))*(10-INDEX(INDIRECT("times"&amp;AE$2),$F56,AS$28))/10)</f>
        <v>0</v>
      </c>
      <c r="AT56" s="47">
        <f ca="1">IF(OR(INDEX(INDIRECT("times"&amp;AE$2),$F56,AT$28)&gt;10,INDEX(INDIRECT(AG56),$E56,AT$28)&lt;=INDEX(INDIRECT(AG56),$E56,$F56)),0,(INDEX(INDIRECT(AG56),$E56,$F56)-INDEX(INDIRECT(AG56),$E56,AT$28))*(10-INDEX(INDIRECT("times"&amp;AE$2),$F56,AT$28))/10)</f>
        <v>0</v>
      </c>
      <c r="AU56" s="47">
        <f ca="1">IF(OR(INDEX(INDIRECT("times"&amp;AE$2),$F56,AU$28)&gt;10,INDEX(INDIRECT(AG56),$E56,AU$28)&lt;=INDEX(INDIRECT(AG56),$E56,$F56)),0,(INDEX(INDIRECT(AG56),$E56,$F56)-INDEX(INDIRECT(AG56),$E56,AU$28))*(10-INDEX(INDIRECT("times"&amp;AE$2),$F56,AU$28))/10)</f>
        <v>0</v>
      </c>
      <c r="AV56" s="47">
        <f ca="1">IF(OR(INDEX(INDIRECT("times"&amp;AE$2),$F56,AV$28)&gt;10,INDEX(INDIRECT(AG56),$E56,AV$28)&lt;=INDEX(INDIRECT(AG56),$E56,$F56)),0,(INDEX(INDIRECT(AG56),$E56,$F56)-INDEX(INDIRECT(AG56),$E56,AV$28))*(10-INDEX(INDIRECT("times"&amp;AE$2),$F56,AV$28))/10)</f>
        <v>0</v>
      </c>
      <c r="AW56" s="47">
        <f ca="1">IF(OR(INDEX(INDIRECT("times"&amp;AE$2),$F56,AW$28)&gt;10,INDEX(INDIRECT(AG56),$E56,AW$28)&lt;=INDEX(INDIRECT(AG56),$E56,$F56)),0,(INDEX(INDIRECT(AG56),$E56,$F56)-INDEX(INDIRECT(AG56),$E56,AW$28))*(10-INDEX(INDIRECT("times"&amp;AE$2),$F56,AW$28))/10)</f>
        <v>0</v>
      </c>
      <c r="AX56" s="47">
        <f ca="1">IF(OR(INDEX(INDIRECT("times"&amp;AE$2),$F56,AX$28)&gt;10,INDEX(INDIRECT(AG56),$E56,AX$28)&lt;=INDEX(INDIRECT(AG56),$E56,$F56)),0,(INDEX(INDIRECT(AG56),$E56,$F56)-INDEX(INDIRECT(AG56),$E56,AX$28))*(10-INDEX(INDIRECT("times"&amp;AE$2),$F56,AX$28))/10)</f>
        <v>0</v>
      </c>
      <c r="AY56" s="47">
        <f ca="1">IF(OR(INDEX(INDIRECT("times"&amp;AE$2),$F56,AY$28)&gt;10,INDEX(INDIRECT(AG56),$E56,AY$28)&lt;=INDEX(INDIRECT(AG56),$E56,$F56)),0,(INDEX(INDIRECT(AG56),$E56,$F56)-INDEX(INDIRECT(AG56),$E56,AY$28))*(10-INDEX(INDIRECT("times"&amp;AE$2),$F56,AY$28))/10)</f>
        <v>0</v>
      </c>
      <c r="AZ56" s="47">
        <f ca="1">IF(OR(INDEX(INDIRECT("times"&amp;AE$2),$F56,AZ$28)&gt;10,INDEX(INDIRECT(AG56),$E56,AZ$28)&lt;=INDEX(INDIRECT(AG56),$E56,$F56)),0,(INDEX(INDIRECT(AG56),$E56,$F56)-INDEX(INDIRECT(AG56),$E56,AZ$28))*(10-INDEX(INDIRECT("times"&amp;AE$2),$F56,AZ$28))/10)</f>
        <v>0</v>
      </c>
      <c r="BA56" s="47">
        <f ca="1">IF(OR(INDEX(INDIRECT("times"&amp;AE$2),$F56,BA$28)&gt;10,INDEX(INDIRECT(AG56),$E56,BA$28)&lt;=INDEX(INDIRECT(AG56),$E56,$F56)),0,(INDEX(INDIRECT(AG56),$E56,$F56)-INDEX(INDIRECT(AG56),$E56,BA$28))*(10-INDEX(INDIRECT("times"&amp;AE$2),$F56,BA$28))/10)</f>
        <v>0</v>
      </c>
      <c r="BB56" s="47">
        <f ca="1">IF(OR(INDEX(INDIRECT("times"&amp;AE$2),$F56,BB$28)&gt;10,INDEX(INDIRECT(AG56),$E56,BB$28)&lt;=INDEX(INDIRECT(AG56),$E56,$F56)),0,(INDEX(INDIRECT(AG56),$E56,$F56)-INDEX(INDIRECT(AG56),$E56,BB$28))*(10-INDEX(INDIRECT("times"&amp;AE$2),$F56,BB$28))/10)</f>
        <v>0</v>
      </c>
      <c r="BC56" s="47">
        <f ca="1">IF(OR(INDEX(INDIRECT("times"&amp;AE$2),$F56,BC$28)&gt;10,INDEX(INDIRECT(AG56),$E56,BC$28)&lt;=INDEX(INDIRECT(AG56),$E56,$F56)),0,(INDEX(INDIRECT(AG56),$E56,$F56)-INDEX(INDIRECT(AG56),$E56,BC$28))*(10-INDEX(INDIRECT("times"&amp;AE$2),$F56,BC$28))/10)</f>
        <v>0</v>
      </c>
      <c r="BD56" s="48">
        <f ca="1">IF(OR(INDEX(INDIRECT("times"&amp;AE$2),$F56,BD$28)&gt;10,INDEX(INDIRECT(AG56),$E56,BD$28)&lt;=INDEX(INDIRECT(AG56),$E56,$F56)),0,(INDEX(INDIRECT(AG56),$E56,$F56)-INDEX(INDIRECT(AG56),$E56,BD$28))*(10-INDEX(INDIRECT("times"&amp;AE$2),$F56,BD$28))/10)</f>
        <v>0</v>
      </c>
      <c r="BE56" s="201">
        <v>14</v>
      </c>
      <c r="BG56" s="18" t="s">
        <v>202</v>
      </c>
      <c r="BH56" s="122">
        <f>BG26</f>
        <v>0</v>
      </c>
      <c r="BI56" s="122" t="str">
        <f>BG27</f>
        <v>lei1834</v>
      </c>
      <c r="BJ56" s="210" t="str">
        <f t="shared" si="42"/>
        <v>core0_lei1834</v>
      </c>
      <c r="BK56" s="122">
        <v>1</v>
      </c>
      <c r="BL56" s="33">
        <v>14</v>
      </c>
      <c r="BM56" s="46">
        <f ca="1">IF(OR(INDEX(INDIRECT("times"&amp;BH$2),$F56,BM$28)&gt;10,INDEX(INDIRECT(BJ56),$E56,BM$28)&lt;=INDEX(INDIRECT(BJ56),$E56,$F56)),0,(INDEX(INDIRECT(BJ56),$E56,$F56)-INDEX(INDIRECT(BJ56),$E56,BM$28))*(10-INDEX(INDIRECT("times"&amp;BH$2),$F56,BM$28))/10)</f>
        <v>0</v>
      </c>
      <c r="BN56" s="47">
        <f ca="1">IF(OR(INDEX(INDIRECT("times"&amp;BH$2),$F56,BN$28)&gt;10,INDEX(INDIRECT(BJ56),$E56,BN$28)&lt;=INDEX(INDIRECT(BJ56),$E56,$F56)),0,(INDEX(INDIRECT(BJ56),$E56,$F56)-INDEX(INDIRECT(BJ56),$E56,BN$28))*(10-INDEX(INDIRECT("times"&amp;BH$2),$F56,BN$28))/10)</f>
        <v>0</v>
      </c>
      <c r="BO56" s="47">
        <f ca="1">IF(OR(INDEX(INDIRECT("times"&amp;BH$2),$F56,BO$28)&gt;10,INDEX(INDIRECT(BJ56),$E56,BO$28)&lt;=INDEX(INDIRECT(BJ56),$E56,$F56)),0,(INDEX(INDIRECT(BJ56),$E56,$F56)-INDEX(INDIRECT(BJ56),$E56,BO$28))*(10-INDEX(INDIRECT("times"&amp;BH$2),$F56,BO$28))/10)</f>
        <v>0</v>
      </c>
      <c r="BP56" s="47">
        <f ca="1">IF(OR(INDEX(INDIRECT("times"&amp;BH$2),$F56,BP$28)&gt;10,INDEX(INDIRECT(BJ56),$E56,BP$28)&lt;=INDEX(INDIRECT(BJ56),$E56,$F56)),0,(INDEX(INDIRECT(BJ56),$E56,$F56)-INDEX(INDIRECT(BJ56),$E56,BP$28))*(10-INDEX(INDIRECT("times"&amp;BH$2),$F56,BP$28))/10)</f>
        <v>0</v>
      </c>
      <c r="BQ56" s="47">
        <f ca="1">IF(OR(INDEX(INDIRECT("times"&amp;BH$2),$F56,BQ$28)&gt;10,INDEX(INDIRECT(BJ56),$E56,BQ$28)&lt;=INDEX(INDIRECT(BJ56),$E56,$F56)),0,(INDEX(INDIRECT(BJ56),$E56,$F56)-INDEX(INDIRECT(BJ56),$E56,BQ$28))*(10-INDEX(INDIRECT("times"&amp;BH$2),$F56,BQ$28))/10)</f>
        <v>0</v>
      </c>
      <c r="BR56" s="47">
        <f ca="1">IF(OR(INDEX(INDIRECT("times"&amp;BH$2),$F56,BR$28)&gt;10,INDEX(INDIRECT(BJ56),$E56,BR$28)&lt;=INDEX(INDIRECT(BJ56),$E56,$F56)),0,(INDEX(INDIRECT(BJ56),$E56,$F56)-INDEX(INDIRECT(BJ56),$E56,BR$28))*(10-INDEX(INDIRECT("times"&amp;BH$2),$F56,BR$28))/10)</f>
        <v>0</v>
      </c>
      <c r="BS56" s="47">
        <f ca="1">IF(OR(INDEX(INDIRECT("times"&amp;BH$2),$F56,BS$28)&gt;10,INDEX(INDIRECT(BJ56),$E56,BS$28)&lt;=INDEX(INDIRECT(BJ56),$E56,$F56)),0,(INDEX(INDIRECT(BJ56),$E56,$F56)-INDEX(INDIRECT(BJ56),$E56,BS$28))*(10-INDEX(INDIRECT("times"&amp;BH$2),$F56,BS$28))/10)</f>
        <v>0</v>
      </c>
      <c r="BT56" s="47">
        <f ca="1">IF(OR(INDEX(INDIRECT("times"&amp;BH$2),$F56,BT$28)&gt;10,INDEX(INDIRECT(BJ56),$E56,BT$28)&lt;=INDEX(INDIRECT(BJ56),$E56,$F56)),0,(INDEX(INDIRECT(BJ56),$E56,$F56)-INDEX(INDIRECT(BJ56),$E56,BT$28))*(10-INDEX(INDIRECT("times"&amp;BH$2),$F56,BT$28))/10)</f>
        <v>0</v>
      </c>
      <c r="BU56" s="47">
        <f ca="1">IF(OR(INDEX(INDIRECT("times"&amp;BH$2),$F56,BU$28)&gt;10,INDEX(INDIRECT(BJ56),$E56,BU$28)&lt;=INDEX(INDIRECT(BJ56),$E56,$F56)),0,(INDEX(INDIRECT(BJ56),$E56,$F56)-INDEX(INDIRECT(BJ56),$E56,BU$28))*(10-INDEX(INDIRECT("times"&amp;BH$2),$F56,BU$28))/10)</f>
        <v>0</v>
      </c>
      <c r="BV56" s="47">
        <f ca="1">IF(OR(INDEX(INDIRECT("times"&amp;BH$2),$F56,BV$28)&gt;10,INDEX(INDIRECT(BJ56),$E56,BV$28)&lt;=INDEX(INDIRECT(BJ56),$E56,$F56)),0,(INDEX(INDIRECT(BJ56),$E56,$F56)-INDEX(INDIRECT(BJ56),$E56,BV$28))*(10-INDEX(INDIRECT("times"&amp;BH$2),$F56,BV$28))/10)</f>
        <v>0</v>
      </c>
      <c r="BW56" s="47">
        <f ca="1">IF(OR(INDEX(INDIRECT("times"&amp;BH$2),$F56,BW$28)&gt;10,INDEX(INDIRECT(BJ56),$E56,BW$28)&lt;=INDEX(INDIRECT(BJ56),$E56,$F56)),0,(INDEX(INDIRECT(BJ56),$E56,$F56)-INDEX(INDIRECT(BJ56),$E56,BW$28))*(10-INDEX(INDIRECT("times"&amp;BH$2),$F56,BW$28))/10)</f>
        <v>0</v>
      </c>
      <c r="BX56" s="47">
        <f ca="1">IF(OR(INDEX(INDIRECT("times"&amp;BH$2),$F56,BX$28)&gt;10,INDEX(INDIRECT(BJ56),$E56,BX$28)&lt;=INDEX(INDIRECT(BJ56),$E56,$F56)),0,(INDEX(INDIRECT(BJ56),$E56,$F56)-INDEX(INDIRECT(BJ56),$E56,BX$28))*(10-INDEX(INDIRECT("times"&amp;BH$2),$F56,BX$28))/10)</f>
        <v>0</v>
      </c>
      <c r="BY56" s="47">
        <f ca="1">IF(OR(INDEX(INDIRECT("times"&amp;BH$2),$F56,BY$28)&gt;10,INDEX(INDIRECT(BJ56),$E56,BY$28)&lt;=INDEX(INDIRECT(BJ56),$E56,$F56)),0,(INDEX(INDIRECT(BJ56),$E56,$F56)-INDEX(INDIRECT(BJ56),$E56,BY$28))*(10-INDEX(INDIRECT("times"&amp;BH$2),$F56,BY$28))/10)</f>
        <v>0</v>
      </c>
      <c r="BZ56" s="47">
        <f ca="1">IF(OR(INDEX(INDIRECT("times"&amp;BH$2),$F56,BZ$28)&gt;10,INDEX(INDIRECT(BJ56),$E56,BZ$28)&lt;=INDEX(INDIRECT(BJ56),$E56,$F56)),0,(INDEX(INDIRECT(BJ56),$E56,$F56)-INDEX(INDIRECT(BJ56),$E56,BZ$28))*(10-INDEX(INDIRECT("times"&amp;BH$2),$F56,BZ$28))/10)</f>
        <v>0</v>
      </c>
      <c r="CA56" s="47">
        <f ca="1">IF(OR(INDEX(INDIRECT("times"&amp;BH$2),$F56,CA$28)&gt;10,INDEX(INDIRECT(BJ56),$E56,CA$28)&lt;=INDEX(INDIRECT(BJ56),$E56,$F56)),0,(INDEX(INDIRECT(BJ56),$E56,$F56)-INDEX(INDIRECT(BJ56),$E56,CA$28))*(10-INDEX(INDIRECT("times"&amp;BH$2),$F56,CA$28))/10)</f>
        <v>0</v>
      </c>
      <c r="CB56" s="47">
        <f ca="1">IF(OR(INDEX(INDIRECT("times"&amp;BH$2),$F56,CB$28)&gt;10,INDEX(INDIRECT(BJ56),$E56,CB$28)&lt;=INDEX(INDIRECT(BJ56),$E56,$F56)),0,(INDEX(INDIRECT(BJ56),$E56,$F56)-INDEX(INDIRECT(BJ56),$E56,CB$28))*(10-INDEX(INDIRECT("times"&amp;BH$2),$F56,CB$28))/10)</f>
        <v>0</v>
      </c>
      <c r="CC56" s="47">
        <f ca="1">IF(OR(INDEX(INDIRECT("times"&amp;BH$2),$F56,CC$28)&gt;10,INDEX(INDIRECT(BJ56),$E56,CC$28)&lt;=INDEX(INDIRECT(BJ56),$E56,$F56)),0,(INDEX(INDIRECT(BJ56),$E56,$F56)-INDEX(INDIRECT(BJ56),$E56,CC$28))*(10-INDEX(INDIRECT("times"&amp;BH$2),$F56,CC$28))/10)</f>
        <v>0</v>
      </c>
      <c r="CD56" s="47">
        <f ca="1">IF(OR(INDEX(INDIRECT("times"&amp;BH$2),$F56,CD$28)&gt;10,INDEX(INDIRECT(BJ56),$E56,CD$28)&lt;=INDEX(INDIRECT(BJ56),$E56,$F56)),0,(INDEX(INDIRECT(BJ56),$E56,$F56)-INDEX(INDIRECT(BJ56),$E56,CD$28))*(10-INDEX(INDIRECT("times"&amp;BH$2),$F56,CD$28))/10)</f>
        <v>0</v>
      </c>
      <c r="CE56" s="47">
        <f ca="1">IF(OR(INDEX(INDIRECT("times"&amp;BH$2),$F56,CE$28)&gt;10,INDEX(INDIRECT(BJ56),$E56,CE$28)&lt;=INDEX(INDIRECT(BJ56),$E56,$F56)),0,(INDEX(INDIRECT(BJ56),$E56,$F56)-INDEX(INDIRECT(BJ56),$E56,CE$28))*(10-INDEX(INDIRECT("times"&amp;BH$2),$F56,CE$28))/10)</f>
        <v>0</v>
      </c>
      <c r="CF56" s="47">
        <f ca="1">IF(OR(INDEX(INDIRECT("times"&amp;BH$2),$F56,CF$28)&gt;10,INDEX(INDIRECT(BJ56),$E56,CF$28)&lt;=INDEX(INDIRECT(BJ56),$E56,$F56)),0,(INDEX(INDIRECT(BJ56),$E56,$F56)-INDEX(INDIRECT(BJ56),$E56,CF$28))*(10-INDEX(INDIRECT("times"&amp;BH$2),$F56,CF$28))/10)</f>
        <v>0</v>
      </c>
      <c r="CG56" s="48">
        <f ca="1">IF(OR(INDEX(INDIRECT("times"&amp;BH$2),$F56,CG$28)&gt;10,INDEX(INDIRECT(BJ56),$E56,CG$28)&lt;=INDEX(INDIRECT(BJ56),$E56,$F56)),0,(INDEX(INDIRECT(BJ56),$E56,$F56)-INDEX(INDIRECT(BJ56),$E56,CG$28))*(10-INDEX(INDIRECT("times"&amp;BH$2),$F56,CG$28))/10)</f>
        <v>0</v>
      </c>
      <c r="CH56" s="201">
        <v>14</v>
      </c>
      <c r="CJ56" s="18" t="s">
        <v>202</v>
      </c>
      <c r="CK56" s="122">
        <f>CJ26</f>
        <v>0</v>
      </c>
      <c r="CL56" s="122" t="str">
        <f>CJ27</f>
        <v>work3564</v>
      </c>
      <c r="CM56" s="210" t="str">
        <f t="shared" si="43"/>
        <v>core0_work3564</v>
      </c>
      <c r="CN56" s="122">
        <v>1</v>
      </c>
      <c r="CO56" s="33">
        <v>14</v>
      </c>
      <c r="CP56" s="46">
        <f ca="1">IF(OR(INDEX(INDIRECT("times"&amp;CK$2),$F56,CP$28)&gt;10,INDEX(INDIRECT(CM56),$E56,CP$28)&lt;=INDEX(INDIRECT(CM56),$E56,$F56)),0,(INDEX(INDIRECT(CM56),$E56,$F56)-INDEX(INDIRECT(CM56),$E56,CP$28))*(10-INDEX(INDIRECT("times"&amp;CK$2),$F56,CP$28))/10)</f>
        <v>0</v>
      </c>
      <c r="CQ56" s="47">
        <f ca="1">IF(OR(INDEX(INDIRECT("times"&amp;CK$2),$F56,CQ$28)&gt;10,INDEX(INDIRECT(CM56),$E56,CQ$28)&lt;=INDEX(INDIRECT(CM56),$E56,$F56)),0,(INDEX(INDIRECT(CM56),$E56,$F56)-INDEX(INDIRECT(CM56),$E56,CQ$28))*(10-INDEX(INDIRECT("times"&amp;CK$2),$F56,CQ$28))/10)</f>
        <v>0</v>
      </c>
      <c r="CR56" s="47">
        <f ca="1">IF(OR(INDEX(INDIRECT("times"&amp;CK$2),$F56,CR$28)&gt;10,INDEX(INDIRECT(CM56),$E56,CR$28)&lt;=INDEX(INDIRECT(CM56),$E56,$F56)),0,(INDEX(INDIRECT(CM56),$E56,$F56)-INDEX(INDIRECT(CM56),$E56,CR$28))*(10-INDEX(INDIRECT("times"&amp;CK$2),$F56,CR$28))/10)</f>
        <v>0</v>
      </c>
      <c r="CS56" s="47">
        <f ca="1">IF(OR(INDEX(INDIRECT("times"&amp;CK$2),$F56,CS$28)&gt;10,INDEX(INDIRECT(CM56),$E56,CS$28)&lt;=INDEX(INDIRECT(CM56),$E56,$F56)),0,(INDEX(INDIRECT(CM56),$E56,$F56)-INDEX(INDIRECT(CM56),$E56,CS$28))*(10-INDEX(INDIRECT("times"&amp;CK$2),$F56,CS$28))/10)</f>
        <v>0</v>
      </c>
      <c r="CT56" s="47">
        <f ca="1">IF(OR(INDEX(INDIRECT("times"&amp;CK$2),$F56,CT$28)&gt;10,INDEX(INDIRECT(CM56),$E56,CT$28)&lt;=INDEX(INDIRECT(CM56),$E56,$F56)),0,(INDEX(INDIRECT(CM56),$E56,$F56)-INDEX(INDIRECT(CM56),$E56,CT$28))*(10-INDEX(INDIRECT("times"&amp;CK$2),$F56,CT$28))/10)</f>
        <v>0</v>
      </c>
      <c r="CU56" s="47">
        <f ca="1">IF(OR(INDEX(INDIRECT("times"&amp;CK$2),$F56,CU$28)&gt;10,INDEX(INDIRECT(CM56),$E56,CU$28)&lt;=INDEX(INDIRECT(CM56),$E56,$F56)),0,(INDEX(INDIRECT(CM56),$E56,$F56)-INDEX(INDIRECT(CM56),$E56,CU$28))*(10-INDEX(INDIRECT("times"&amp;CK$2),$F56,CU$28))/10)</f>
        <v>0</v>
      </c>
      <c r="CV56" s="47">
        <f ca="1">IF(OR(INDEX(INDIRECT("times"&amp;CK$2),$F56,CV$28)&gt;10,INDEX(INDIRECT(CM56),$E56,CV$28)&lt;=INDEX(INDIRECT(CM56),$E56,$F56)),0,(INDEX(INDIRECT(CM56),$E56,$F56)-INDEX(INDIRECT(CM56),$E56,CV$28))*(10-INDEX(INDIRECT("times"&amp;CK$2),$F56,CV$28))/10)</f>
        <v>0</v>
      </c>
      <c r="CW56" s="47">
        <f ca="1">IF(OR(INDEX(INDIRECT("times"&amp;CK$2),$F56,CW$28)&gt;10,INDEX(INDIRECT(CM56),$E56,CW$28)&lt;=INDEX(INDIRECT(CM56),$E56,$F56)),0,(INDEX(INDIRECT(CM56),$E56,$F56)-INDEX(INDIRECT(CM56),$E56,CW$28))*(10-INDEX(INDIRECT("times"&amp;CK$2),$F56,CW$28))/10)</f>
        <v>0</v>
      </c>
      <c r="CX56" s="47">
        <f ca="1">IF(OR(INDEX(INDIRECT("times"&amp;CK$2),$F56,CX$28)&gt;10,INDEX(INDIRECT(CM56),$E56,CX$28)&lt;=INDEX(INDIRECT(CM56),$E56,$F56)),0,(INDEX(INDIRECT(CM56),$E56,$F56)-INDEX(INDIRECT(CM56),$E56,CX$28))*(10-INDEX(INDIRECT("times"&amp;CK$2),$F56,CX$28))/10)</f>
        <v>0</v>
      </c>
      <c r="CY56" s="47">
        <f ca="1">IF(OR(INDEX(INDIRECT("times"&amp;CK$2),$F56,CY$28)&gt;10,INDEX(INDIRECT(CM56),$E56,CY$28)&lt;=INDEX(INDIRECT(CM56),$E56,$F56)),0,(INDEX(INDIRECT(CM56),$E56,$F56)-INDEX(INDIRECT(CM56),$E56,CY$28))*(10-INDEX(INDIRECT("times"&amp;CK$2),$F56,CY$28))/10)</f>
        <v>0</v>
      </c>
      <c r="CZ56" s="47">
        <f ca="1">IF(OR(INDEX(INDIRECT("times"&amp;CK$2),$F56,CZ$28)&gt;10,INDEX(INDIRECT(CM56),$E56,CZ$28)&lt;=INDEX(INDIRECT(CM56),$E56,$F56)),0,(INDEX(INDIRECT(CM56),$E56,$F56)-INDEX(INDIRECT(CM56),$E56,CZ$28))*(10-INDEX(INDIRECT("times"&amp;CK$2),$F56,CZ$28))/10)</f>
        <v>0</v>
      </c>
      <c r="DA56" s="47">
        <f ca="1">IF(OR(INDEX(INDIRECT("times"&amp;CK$2),$F56,DA$28)&gt;10,INDEX(INDIRECT(CM56),$E56,DA$28)&lt;=INDEX(INDIRECT(CM56),$E56,$F56)),0,(INDEX(INDIRECT(CM56),$E56,$F56)-INDEX(INDIRECT(CM56),$E56,DA$28))*(10-INDEX(INDIRECT("times"&amp;CK$2),$F56,DA$28))/10)</f>
        <v>0</v>
      </c>
      <c r="DB56" s="47">
        <f ca="1">IF(OR(INDEX(INDIRECT("times"&amp;CK$2),$F56,DB$28)&gt;10,INDEX(INDIRECT(CM56),$E56,DB$28)&lt;=INDEX(INDIRECT(CM56),$E56,$F56)),0,(INDEX(INDIRECT(CM56),$E56,$F56)-INDEX(INDIRECT(CM56),$E56,DB$28))*(10-INDEX(INDIRECT("times"&amp;CK$2),$F56,DB$28))/10)</f>
        <v>0</v>
      </c>
      <c r="DC56" s="47">
        <f ca="1">IF(OR(INDEX(INDIRECT("times"&amp;CK$2),$F56,DC$28)&gt;10,INDEX(INDIRECT(CM56),$E56,DC$28)&lt;=INDEX(INDIRECT(CM56),$E56,$F56)),0,(INDEX(INDIRECT(CM56),$E56,$F56)-INDEX(INDIRECT(CM56),$E56,DC$28))*(10-INDEX(INDIRECT("times"&amp;CK$2),$F56,DC$28))/10)</f>
        <v>0</v>
      </c>
      <c r="DD56" s="47">
        <f ca="1">IF(OR(INDEX(INDIRECT("times"&amp;CK$2),$F56,DD$28)&gt;10,INDEX(INDIRECT(CM56),$E56,DD$28)&lt;=INDEX(INDIRECT(CM56),$E56,$F56)),0,(INDEX(INDIRECT(CM56),$E56,$F56)-INDEX(INDIRECT(CM56),$E56,DD$28))*(10-INDEX(INDIRECT("times"&amp;CK$2),$F56,DD$28))/10)</f>
        <v>0</v>
      </c>
      <c r="DE56" s="47">
        <f ca="1">IF(OR(INDEX(INDIRECT("times"&amp;CK$2),$F56,DE$28)&gt;10,INDEX(INDIRECT(CM56),$E56,DE$28)&lt;=INDEX(INDIRECT(CM56),$E56,$F56)),0,(INDEX(INDIRECT(CM56),$E56,$F56)-INDEX(INDIRECT(CM56),$E56,DE$28))*(10-INDEX(INDIRECT("times"&amp;CK$2),$F56,DE$28))/10)</f>
        <v>0</v>
      </c>
      <c r="DF56" s="47">
        <f ca="1">IF(OR(INDEX(INDIRECT("times"&amp;CK$2),$F56,DF$28)&gt;10,INDEX(INDIRECT(CM56),$E56,DF$28)&lt;=INDEX(INDIRECT(CM56),$E56,$F56)),0,(INDEX(INDIRECT(CM56),$E56,$F56)-INDEX(INDIRECT(CM56),$E56,DF$28))*(10-INDEX(INDIRECT("times"&amp;CK$2),$F56,DF$28))/10)</f>
        <v>0</v>
      </c>
      <c r="DG56" s="47">
        <f ca="1">IF(OR(INDEX(INDIRECT("times"&amp;CK$2),$F56,DG$28)&gt;10,INDEX(INDIRECT(CM56),$E56,DG$28)&lt;=INDEX(INDIRECT(CM56),$E56,$F56)),0,(INDEX(INDIRECT(CM56),$E56,$F56)-INDEX(INDIRECT(CM56),$E56,DG$28))*(10-INDEX(INDIRECT("times"&amp;CK$2),$F56,DG$28))/10)</f>
        <v>0</v>
      </c>
      <c r="DH56" s="47">
        <f ca="1">IF(OR(INDEX(INDIRECT("times"&amp;CK$2),$F56,DH$28)&gt;10,INDEX(INDIRECT(CM56),$E56,DH$28)&lt;=INDEX(INDIRECT(CM56),$E56,$F56)),0,(INDEX(INDIRECT(CM56),$E56,$F56)-INDEX(INDIRECT(CM56),$E56,DH$28))*(10-INDEX(INDIRECT("times"&amp;CK$2),$F56,DH$28))/10)</f>
        <v>0</v>
      </c>
      <c r="DI56" s="47">
        <f ca="1">IF(OR(INDEX(INDIRECT("times"&amp;CK$2),$F56,DI$28)&gt;10,INDEX(INDIRECT(CM56),$E56,DI$28)&lt;=INDEX(INDIRECT(CM56),$E56,$F56)),0,(INDEX(INDIRECT(CM56),$E56,$F56)-INDEX(INDIRECT(CM56),$E56,DI$28))*(10-INDEX(INDIRECT("times"&amp;CK$2),$F56,DI$28))/10)</f>
        <v>0</v>
      </c>
      <c r="DJ56" s="48">
        <f ca="1">IF(OR(INDEX(INDIRECT("times"&amp;CK$2),$F56,DJ$28)&gt;10,INDEX(INDIRECT(CM56),$E56,DJ$28)&lt;=INDEX(INDIRECT(CM56),$E56,$F56)),0,(INDEX(INDIRECT(CM56),$E56,$F56)-INDEX(INDIRECT(CM56),$E56,DJ$28))*(10-INDEX(INDIRECT("times"&amp;CK$2),$F56,DJ$28))/10)</f>
        <v>0</v>
      </c>
      <c r="DK56" s="201">
        <v>14</v>
      </c>
      <c r="DM56" s="18" t="s">
        <v>202</v>
      </c>
      <c r="DN56" s="122">
        <f>DM26</f>
        <v>0</v>
      </c>
      <c r="DO56" s="122" t="str">
        <f>DM27</f>
        <v>shop3564</v>
      </c>
      <c r="DP56" s="210" t="str">
        <f t="shared" si="44"/>
        <v>core0_shop3564</v>
      </c>
      <c r="DQ56" s="122">
        <v>1</v>
      </c>
      <c r="DR56" s="33">
        <v>14</v>
      </c>
      <c r="DS56" s="46">
        <f ca="1">IF(OR(INDEX(INDIRECT("times"&amp;DN$2),$F56,DS$28)&gt;10,INDEX(INDIRECT(DP56),$E56,DS$28)&lt;=INDEX(INDIRECT(DP56),$E56,$F56)),0,(INDEX(INDIRECT(DP56),$E56,$F56)-INDEX(INDIRECT(DP56),$E56,DS$28))*(10-INDEX(INDIRECT("times"&amp;DN$2),$F56,DS$28))/10)</f>
        <v>0</v>
      </c>
      <c r="DT56" s="47">
        <f ca="1">IF(OR(INDEX(INDIRECT("times"&amp;DN$2),$F56,DT$28)&gt;10,INDEX(INDIRECT(DP56),$E56,DT$28)&lt;=INDEX(INDIRECT(DP56),$E56,$F56)),0,(INDEX(INDIRECT(DP56),$E56,$F56)-INDEX(INDIRECT(DP56),$E56,DT$28))*(10-INDEX(INDIRECT("times"&amp;DN$2),$F56,DT$28))/10)</f>
        <v>0</v>
      </c>
      <c r="DU56" s="47">
        <f ca="1">IF(OR(INDEX(INDIRECT("times"&amp;DN$2),$F56,DU$28)&gt;10,INDEX(INDIRECT(DP56),$E56,DU$28)&lt;=INDEX(INDIRECT(DP56),$E56,$F56)),0,(INDEX(INDIRECT(DP56),$E56,$F56)-INDEX(INDIRECT(DP56),$E56,DU$28))*(10-INDEX(INDIRECT("times"&amp;DN$2),$F56,DU$28))/10)</f>
        <v>0</v>
      </c>
      <c r="DV56" s="47">
        <f ca="1">IF(OR(INDEX(INDIRECT("times"&amp;DN$2),$F56,DV$28)&gt;10,INDEX(INDIRECT(DP56),$E56,DV$28)&lt;=INDEX(INDIRECT(DP56),$E56,$F56)),0,(INDEX(INDIRECT(DP56),$E56,$F56)-INDEX(INDIRECT(DP56),$E56,DV$28))*(10-INDEX(INDIRECT("times"&amp;DN$2),$F56,DV$28))/10)</f>
        <v>0</v>
      </c>
      <c r="DW56" s="47">
        <f ca="1">IF(OR(INDEX(INDIRECT("times"&amp;DN$2),$F56,DW$28)&gt;10,INDEX(INDIRECT(DP56),$E56,DW$28)&lt;=INDEX(INDIRECT(DP56),$E56,$F56)),0,(INDEX(INDIRECT(DP56),$E56,$F56)-INDEX(INDIRECT(DP56),$E56,DW$28))*(10-INDEX(INDIRECT("times"&amp;DN$2),$F56,DW$28))/10)</f>
        <v>0</v>
      </c>
      <c r="DX56" s="47">
        <f ca="1">IF(OR(INDEX(INDIRECT("times"&amp;DN$2),$F56,DX$28)&gt;10,INDEX(INDIRECT(DP56),$E56,DX$28)&lt;=INDEX(INDIRECT(DP56),$E56,$F56)),0,(INDEX(INDIRECT(DP56),$E56,$F56)-INDEX(INDIRECT(DP56),$E56,DX$28))*(10-INDEX(INDIRECT("times"&amp;DN$2),$F56,DX$28))/10)</f>
        <v>0</v>
      </c>
      <c r="DY56" s="47">
        <f ca="1">IF(OR(INDEX(INDIRECT("times"&amp;DN$2),$F56,DY$28)&gt;10,INDEX(INDIRECT(DP56),$E56,DY$28)&lt;=INDEX(INDIRECT(DP56),$E56,$F56)),0,(INDEX(INDIRECT(DP56),$E56,$F56)-INDEX(INDIRECT(DP56),$E56,DY$28))*(10-INDEX(INDIRECT("times"&amp;DN$2),$F56,DY$28))/10)</f>
        <v>0</v>
      </c>
      <c r="DZ56" s="47">
        <f ca="1">IF(OR(INDEX(INDIRECT("times"&amp;DN$2),$F56,DZ$28)&gt;10,INDEX(INDIRECT(DP56),$E56,DZ$28)&lt;=INDEX(INDIRECT(DP56),$E56,$F56)),0,(INDEX(INDIRECT(DP56),$E56,$F56)-INDEX(INDIRECT(DP56),$E56,DZ$28))*(10-INDEX(INDIRECT("times"&amp;DN$2),$F56,DZ$28))/10)</f>
        <v>0</v>
      </c>
      <c r="EA56" s="47">
        <f ca="1">IF(OR(INDEX(INDIRECT("times"&amp;DN$2),$F56,EA$28)&gt;10,INDEX(INDIRECT(DP56),$E56,EA$28)&lt;=INDEX(INDIRECT(DP56),$E56,$F56)),0,(INDEX(INDIRECT(DP56),$E56,$F56)-INDEX(INDIRECT(DP56),$E56,EA$28))*(10-INDEX(INDIRECT("times"&amp;DN$2),$F56,EA$28))/10)</f>
        <v>0</v>
      </c>
      <c r="EB56" s="47">
        <f ca="1">IF(OR(INDEX(INDIRECT("times"&amp;DN$2),$F56,EB$28)&gt;10,INDEX(INDIRECT(DP56),$E56,EB$28)&lt;=INDEX(INDIRECT(DP56),$E56,$F56)),0,(INDEX(INDIRECT(DP56),$E56,$F56)-INDEX(INDIRECT(DP56),$E56,EB$28))*(10-INDEX(INDIRECT("times"&amp;DN$2),$F56,EB$28))/10)</f>
        <v>0</v>
      </c>
      <c r="EC56" s="47">
        <f ca="1">IF(OR(INDEX(INDIRECT("times"&amp;DN$2),$F56,EC$28)&gt;10,INDEX(INDIRECT(DP56),$E56,EC$28)&lt;=INDEX(INDIRECT(DP56),$E56,$F56)),0,(INDEX(INDIRECT(DP56),$E56,$F56)-INDEX(INDIRECT(DP56),$E56,EC$28))*(10-INDEX(INDIRECT("times"&amp;DN$2),$F56,EC$28))/10)</f>
        <v>0</v>
      </c>
      <c r="ED56" s="47">
        <f ca="1">IF(OR(INDEX(INDIRECT("times"&amp;DN$2),$F56,ED$28)&gt;10,INDEX(INDIRECT(DP56),$E56,ED$28)&lt;=INDEX(INDIRECT(DP56),$E56,$F56)),0,(INDEX(INDIRECT(DP56),$E56,$F56)-INDEX(INDIRECT(DP56),$E56,ED$28))*(10-INDEX(INDIRECT("times"&amp;DN$2),$F56,ED$28))/10)</f>
        <v>0</v>
      </c>
      <c r="EE56" s="47">
        <f ca="1">IF(OR(INDEX(INDIRECT("times"&amp;DN$2),$F56,EE$28)&gt;10,INDEX(INDIRECT(DP56),$E56,EE$28)&lt;=INDEX(INDIRECT(DP56),$E56,$F56)),0,(INDEX(INDIRECT(DP56),$E56,$F56)-INDEX(INDIRECT(DP56),$E56,EE$28))*(10-INDEX(INDIRECT("times"&amp;DN$2),$F56,EE$28))/10)</f>
        <v>0</v>
      </c>
      <c r="EF56" s="47">
        <f ca="1">IF(OR(INDEX(INDIRECT("times"&amp;DN$2),$F56,EF$28)&gt;10,INDEX(INDIRECT(DP56),$E56,EF$28)&lt;=INDEX(INDIRECT(DP56),$E56,$F56)),0,(INDEX(INDIRECT(DP56),$E56,$F56)-INDEX(INDIRECT(DP56),$E56,EF$28))*(10-INDEX(INDIRECT("times"&amp;DN$2),$F56,EF$28))/10)</f>
        <v>0</v>
      </c>
      <c r="EG56" s="47">
        <f ca="1">IF(OR(INDEX(INDIRECT("times"&amp;DN$2),$F56,EG$28)&gt;10,INDEX(INDIRECT(DP56),$E56,EG$28)&lt;=INDEX(INDIRECT(DP56),$E56,$F56)),0,(INDEX(INDIRECT(DP56),$E56,$F56)-INDEX(INDIRECT(DP56),$E56,EG$28))*(10-INDEX(INDIRECT("times"&amp;DN$2),$F56,EG$28))/10)</f>
        <v>0</v>
      </c>
      <c r="EH56" s="47">
        <f ca="1">IF(OR(INDEX(INDIRECT("times"&amp;DN$2),$F56,EH$28)&gt;10,INDEX(INDIRECT(DP56),$E56,EH$28)&lt;=INDEX(INDIRECT(DP56),$E56,$F56)),0,(INDEX(INDIRECT(DP56),$E56,$F56)-INDEX(INDIRECT(DP56),$E56,EH$28))*(10-INDEX(INDIRECT("times"&amp;DN$2),$F56,EH$28))/10)</f>
        <v>0</v>
      </c>
      <c r="EI56" s="47">
        <f ca="1">IF(OR(INDEX(INDIRECT("times"&amp;DN$2),$F56,EI$28)&gt;10,INDEX(INDIRECT(DP56),$E56,EI$28)&lt;=INDEX(INDIRECT(DP56),$E56,$F56)),0,(INDEX(INDIRECT(DP56),$E56,$F56)-INDEX(INDIRECT(DP56),$E56,EI$28))*(10-INDEX(INDIRECT("times"&amp;DN$2),$F56,EI$28))/10)</f>
        <v>0</v>
      </c>
      <c r="EJ56" s="47">
        <f ca="1">IF(OR(INDEX(INDIRECT("times"&amp;DN$2),$F56,EJ$28)&gt;10,INDEX(INDIRECT(DP56),$E56,EJ$28)&lt;=INDEX(INDIRECT(DP56),$E56,$F56)),0,(INDEX(INDIRECT(DP56),$E56,$F56)-INDEX(INDIRECT(DP56),$E56,EJ$28))*(10-INDEX(INDIRECT("times"&amp;DN$2),$F56,EJ$28))/10)</f>
        <v>0</v>
      </c>
      <c r="EK56" s="47">
        <f ca="1">IF(OR(INDEX(INDIRECT("times"&amp;DN$2),$F56,EK$28)&gt;10,INDEX(INDIRECT(DP56),$E56,EK$28)&lt;=INDEX(INDIRECT(DP56),$E56,$F56)),0,(INDEX(INDIRECT(DP56),$E56,$F56)-INDEX(INDIRECT(DP56),$E56,EK$28))*(10-INDEX(INDIRECT("times"&amp;DN$2),$F56,EK$28))/10)</f>
        <v>0</v>
      </c>
      <c r="EL56" s="47">
        <f ca="1">IF(OR(INDEX(INDIRECT("times"&amp;DN$2),$F56,EL$28)&gt;10,INDEX(INDIRECT(DP56),$E56,EL$28)&lt;=INDEX(INDIRECT(DP56),$E56,$F56)),0,(INDEX(INDIRECT(DP56),$E56,$F56)-INDEX(INDIRECT(DP56),$E56,EL$28))*(10-INDEX(INDIRECT("times"&amp;DN$2),$F56,EL$28))/10)</f>
        <v>0</v>
      </c>
      <c r="EM56" s="48">
        <f ca="1">IF(OR(INDEX(INDIRECT("times"&amp;DN$2),$F56,EM$28)&gt;10,INDEX(INDIRECT(DP56),$E56,EM$28)&lt;=INDEX(INDIRECT(DP56),$E56,$F56)),0,(INDEX(INDIRECT(DP56),$E56,$F56)-INDEX(INDIRECT(DP56),$E56,EM$28))*(10-INDEX(INDIRECT("times"&amp;DN$2),$F56,EM$28))/10)</f>
        <v>0</v>
      </c>
      <c r="EN56" s="201">
        <v>14</v>
      </c>
      <c r="EP56" s="18" t="s">
        <v>202</v>
      </c>
      <c r="EQ56" s="122">
        <f>EP26</f>
        <v>0</v>
      </c>
      <c r="ER56" s="122" t="str">
        <f>EP27</f>
        <v>lei3564</v>
      </c>
      <c r="ES56" s="210" t="str">
        <f t="shared" si="45"/>
        <v>core0_lei3564</v>
      </c>
      <c r="ET56" s="122">
        <v>1</v>
      </c>
      <c r="EU56" s="33">
        <v>14</v>
      </c>
      <c r="EV56" s="46">
        <f ca="1">IF(OR(INDEX(INDIRECT("times"&amp;EQ$2),$F56,EV$28)&gt;10,INDEX(INDIRECT(ES56),$E56,EV$28)&lt;=INDEX(INDIRECT(ES56),$E56,$F56)),0,(INDEX(INDIRECT(ES56),$E56,$F56)-INDEX(INDIRECT(ES56),$E56,EV$28))*(10-INDEX(INDIRECT("times"&amp;EQ$2),$F56,EV$28))/10)</f>
        <v>0</v>
      </c>
      <c r="EW56" s="47">
        <f ca="1">IF(OR(INDEX(INDIRECT("times"&amp;EQ$2),$F56,EW$28)&gt;10,INDEX(INDIRECT(ES56),$E56,EW$28)&lt;=INDEX(INDIRECT(ES56),$E56,$F56)),0,(INDEX(INDIRECT(ES56),$E56,$F56)-INDEX(INDIRECT(ES56),$E56,EW$28))*(10-INDEX(INDIRECT("times"&amp;EQ$2),$F56,EW$28))/10)</f>
        <v>0</v>
      </c>
      <c r="EX56" s="47">
        <f ca="1">IF(OR(INDEX(INDIRECT("times"&amp;EQ$2),$F56,EX$28)&gt;10,INDEX(INDIRECT(ES56),$E56,EX$28)&lt;=INDEX(INDIRECT(ES56),$E56,$F56)),0,(INDEX(INDIRECT(ES56),$E56,$F56)-INDEX(INDIRECT(ES56),$E56,EX$28))*(10-INDEX(INDIRECT("times"&amp;EQ$2),$F56,EX$28))/10)</f>
        <v>0</v>
      </c>
      <c r="EY56" s="47">
        <f ca="1">IF(OR(INDEX(INDIRECT("times"&amp;EQ$2),$F56,EY$28)&gt;10,INDEX(INDIRECT(ES56),$E56,EY$28)&lt;=INDEX(INDIRECT(ES56),$E56,$F56)),0,(INDEX(INDIRECT(ES56),$E56,$F56)-INDEX(INDIRECT(ES56),$E56,EY$28))*(10-INDEX(INDIRECT("times"&amp;EQ$2),$F56,EY$28))/10)</f>
        <v>0</v>
      </c>
      <c r="EZ56" s="47">
        <f ca="1">IF(OR(INDEX(INDIRECT("times"&amp;EQ$2),$F56,EZ$28)&gt;10,INDEX(INDIRECT(ES56),$E56,EZ$28)&lt;=INDEX(INDIRECT(ES56),$E56,$F56)),0,(INDEX(INDIRECT(ES56),$E56,$F56)-INDEX(INDIRECT(ES56),$E56,EZ$28))*(10-INDEX(INDIRECT("times"&amp;EQ$2),$F56,EZ$28))/10)</f>
        <v>0</v>
      </c>
      <c r="FA56" s="47">
        <f ca="1">IF(OR(INDEX(INDIRECT("times"&amp;EQ$2),$F56,FA$28)&gt;10,INDEX(INDIRECT(ES56),$E56,FA$28)&lt;=INDEX(INDIRECT(ES56),$E56,$F56)),0,(INDEX(INDIRECT(ES56),$E56,$F56)-INDEX(INDIRECT(ES56),$E56,FA$28))*(10-INDEX(INDIRECT("times"&amp;EQ$2),$F56,FA$28))/10)</f>
        <v>0</v>
      </c>
      <c r="FB56" s="47">
        <f ca="1">IF(OR(INDEX(INDIRECT("times"&amp;EQ$2),$F56,FB$28)&gt;10,INDEX(INDIRECT(ES56),$E56,FB$28)&lt;=INDEX(INDIRECT(ES56),$E56,$F56)),0,(INDEX(INDIRECT(ES56),$E56,$F56)-INDEX(INDIRECT(ES56),$E56,FB$28))*(10-INDEX(INDIRECT("times"&amp;EQ$2),$F56,FB$28))/10)</f>
        <v>0</v>
      </c>
      <c r="FC56" s="47">
        <f ca="1">IF(OR(INDEX(INDIRECT("times"&amp;EQ$2),$F56,FC$28)&gt;10,INDEX(INDIRECT(ES56),$E56,FC$28)&lt;=INDEX(INDIRECT(ES56),$E56,$F56)),0,(INDEX(INDIRECT(ES56),$E56,$F56)-INDEX(INDIRECT(ES56),$E56,FC$28))*(10-INDEX(INDIRECT("times"&amp;EQ$2),$F56,FC$28))/10)</f>
        <v>0</v>
      </c>
      <c r="FD56" s="47">
        <f ca="1">IF(OR(INDEX(INDIRECT("times"&amp;EQ$2),$F56,FD$28)&gt;10,INDEX(INDIRECT(ES56),$E56,FD$28)&lt;=INDEX(INDIRECT(ES56),$E56,$F56)),0,(INDEX(INDIRECT(ES56),$E56,$F56)-INDEX(INDIRECT(ES56),$E56,FD$28))*(10-INDEX(INDIRECT("times"&amp;EQ$2),$F56,FD$28))/10)</f>
        <v>0</v>
      </c>
      <c r="FE56" s="47">
        <f ca="1">IF(OR(INDEX(INDIRECT("times"&amp;EQ$2),$F56,FE$28)&gt;10,INDEX(INDIRECT(ES56),$E56,FE$28)&lt;=INDEX(INDIRECT(ES56),$E56,$F56)),0,(INDEX(INDIRECT(ES56),$E56,$F56)-INDEX(INDIRECT(ES56),$E56,FE$28))*(10-INDEX(INDIRECT("times"&amp;EQ$2),$F56,FE$28))/10)</f>
        <v>0</v>
      </c>
      <c r="FF56" s="47">
        <f ca="1">IF(OR(INDEX(INDIRECT("times"&amp;EQ$2),$F56,FF$28)&gt;10,INDEX(INDIRECT(ES56),$E56,FF$28)&lt;=INDEX(INDIRECT(ES56),$E56,$F56)),0,(INDEX(INDIRECT(ES56),$E56,$F56)-INDEX(INDIRECT(ES56),$E56,FF$28))*(10-INDEX(INDIRECT("times"&amp;EQ$2),$F56,FF$28))/10)</f>
        <v>0</v>
      </c>
      <c r="FG56" s="47">
        <f ca="1">IF(OR(INDEX(INDIRECT("times"&amp;EQ$2),$F56,FG$28)&gt;10,INDEX(INDIRECT(ES56),$E56,FG$28)&lt;=INDEX(INDIRECT(ES56),$E56,$F56)),0,(INDEX(INDIRECT(ES56),$E56,$F56)-INDEX(INDIRECT(ES56),$E56,FG$28))*(10-INDEX(INDIRECT("times"&amp;EQ$2),$F56,FG$28))/10)</f>
        <v>0</v>
      </c>
      <c r="FH56" s="47">
        <f ca="1">IF(OR(INDEX(INDIRECT("times"&amp;EQ$2),$F56,FH$28)&gt;10,INDEX(INDIRECT(ES56),$E56,FH$28)&lt;=INDEX(INDIRECT(ES56),$E56,$F56)),0,(INDEX(INDIRECT(ES56),$E56,$F56)-INDEX(INDIRECT(ES56),$E56,FH$28))*(10-INDEX(INDIRECT("times"&amp;EQ$2),$F56,FH$28))/10)</f>
        <v>0</v>
      </c>
      <c r="FI56" s="47">
        <f ca="1">IF(OR(INDEX(INDIRECT("times"&amp;EQ$2),$F56,FI$28)&gt;10,INDEX(INDIRECT(ES56),$E56,FI$28)&lt;=INDEX(INDIRECT(ES56),$E56,$F56)),0,(INDEX(INDIRECT(ES56),$E56,$F56)-INDEX(INDIRECT(ES56),$E56,FI$28))*(10-INDEX(INDIRECT("times"&amp;EQ$2),$F56,FI$28))/10)</f>
        <v>0</v>
      </c>
      <c r="FJ56" s="47">
        <f ca="1">IF(OR(INDEX(INDIRECT("times"&amp;EQ$2),$F56,FJ$28)&gt;10,INDEX(INDIRECT(ES56),$E56,FJ$28)&lt;=INDEX(INDIRECT(ES56),$E56,$F56)),0,(INDEX(INDIRECT(ES56),$E56,$F56)-INDEX(INDIRECT(ES56),$E56,FJ$28))*(10-INDEX(INDIRECT("times"&amp;EQ$2),$F56,FJ$28))/10)</f>
        <v>0</v>
      </c>
      <c r="FK56" s="47">
        <f ca="1">IF(OR(INDEX(INDIRECT("times"&amp;EQ$2),$F56,FK$28)&gt;10,INDEX(INDIRECT(ES56),$E56,FK$28)&lt;=INDEX(INDIRECT(ES56),$E56,$F56)),0,(INDEX(INDIRECT(ES56),$E56,$F56)-INDEX(INDIRECT(ES56),$E56,FK$28))*(10-INDEX(INDIRECT("times"&amp;EQ$2),$F56,FK$28))/10)</f>
        <v>0</v>
      </c>
      <c r="FL56" s="47">
        <f ca="1">IF(OR(INDEX(INDIRECT("times"&amp;EQ$2),$F56,FL$28)&gt;10,INDEX(INDIRECT(ES56),$E56,FL$28)&lt;=INDEX(INDIRECT(ES56),$E56,$F56)),0,(INDEX(INDIRECT(ES56),$E56,$F56)-INDEX(INDIRECT(ES56),$E56,FL$28))*(10-INDEX(INDIRECT("times"&amp;EQ$2),$F56,FL$28))/10)</f>
        <v>0</v>
      </c>
      <c r="FM56" s="47">
        <f ca="1">IF(OR(INDEX(INDIRECT("times"&amp;EQ$2),$F56,FM$28)&gt;10,INDEX(INDIRECT(ES56),$E56,FM$28)&lt;=INDEX(INDIRECT(ES56),$E56,$F56)),0,(INDEX(INDIRECT(ES56),$E56,$F56)-INDEX(INDIRECT(ES56),$E56,FM$28))*(10-INDEX(INDIRECT("times"&amp;EQ$2),$F56,FM$28))/10)</f>
        <v>0</v>
      </c>
      <c r="FN56" s="47">
        <f ca="1">IF(OR(INDEX(INDIRECT("times"&amp;EQ$2),$F56,FN$28)&gt;10,INDEX(INDIRECT(ES56),$E56,FN$28)&lt;=INDEX(INDIRECT(ES56),$E56,$F56)),0,(INDEX(INDIRECT(ES56),$E56,$F56)-INDEX(INDIRECT(ES56),$E56,FN$28))*(10-INDEX(INDIRECT("times"&amp;EQ$2),$F56,FN$28))/10)</f>
        <v>0</v>
      </c>
      <c r="FO56" s="47">
        <f ca="1">IF(OR(INDEX(INDIRECT("times"&amp;EQ$2),$F56,FO$28)&gt;10,INDEX(INDIRECT(ES56),$E56,FO$28)&lt;=INDEX(INDIRECT(ES56),$E56,$F56)),0,(INDEX(INDIRECT(ES56),$E56,$F56)-INDEX(INDIRECT(ES56),$E56,FO$28))*(10-INDEX(INDIRECT("times"&amp;EQ$2),$F56,FO$28))/10)</f>
        <v>0</v>
      </c>
      <c r="FP56" s="48">
        <f ca="1">IF(OR(INDEX(INDIRECT("times"&amp;EQ$2),$F56,FP$28)&gt;10,INDEX(INDIRECT(ES56),$E56,FP$28)&lt;=INDEX(INDIRECT(ES56),$E56,$F56)),0,(INDEX(INDIRECT(ES56),$E56,$F56)-INDEX(INDIRECT(ES56),$E56,FP$28))*(10-INDEX(INDIRECT("times"&amp;EQ$2),$F56,FP$28))/10)</f>
        <v>0</v>
      </c>
      <c r="FQ56" s="201">
        <v>14</v>
      </c>
      <c r="FS56" s="18" t="s">
        <v>202</v>
      </c>
      <c r="FT56" s="122">
        <f>FS26</f>
        <v>0</v>
      </c>
      <c r="FU56" s="122" t="str">
        <f>FS27</f>
        <v>shop65</v>
      </c>
      <c r="FV56" s="210" t="str">
        <f t="shared" si="46"/>
        <v>core0_shop65</v>
      </c>
      <c r="FW56" s="122">
        <v>1</v>
      </c>
      <c r="FX56" s="33">
        <v>14</v>
      </c>
      <c r="FY56" s="46">
        <f ca="1">IF(OR(INDEX(INDIRECT("times"&amp;FT$2),$F56,FY$28)&gt;10,INDEX(INDIRECT(FV56),$E56,FY$28)&lt;=INDEX(INDIRECT(FV56),$E56,$F56)),0,(INDEX(INDIRECT(FV56),$E56,$F56)-INDEX(INDIRECT(FV56),$E56,FY$28))*(10-INDEX(INDIRECT("times"&amp;FT$2),$F56,FY$28))/10)</f>
        <v>0</v>
      </c>
      <c r="FZ56" s="47">
        <f ca="1">IF(OR(INDEX(INDIRECT("times"&amp;FT$2),$F56,FZ$28)&gt;10,INDEX(INDIRECT(FV56),$E56,FZ$28)&lt;=INDEX(INDIRECT(FV56),$E56,$F56)),0,(INDEX(INDIRECT(FV56),$E56,$F56)-INDEX(INDIRECT(FV56),$E56,FZ$28))*(10-INDEX(INDIRECT("times"&amp;FT$2),$F56,FZ$28))/10)</f>
        <v>0</v>
      </c>
      <c r="GA56" s="47">
        <f ca="1">IF(OR(INDEX(INDIRECT("times"&amp;FT$2),$F56,GA$28)&gt;10,INDEX(INDIRECT(FV56),$E56,GA$28)&lt;=INDEX(INDIRECT(FV56),$E56,$F56)),0,(INDEX(INDIRECT(FV56),$E56,$F56)-INDEX(INDIRECT(FV56),$E56,GA$28))*(10-INDEX(INDIRECT("times"&amp;FT$2),$F56,GA$28))/10)</f>
        <v>0</v>
      </c>
      <c r="GB56" s="47">
        <f ca="1">IF(OR(INDEX(INDIRECT("times"&amp;FT$2),$F56,GB$28)&gt;10,INDEX(INDIRECT(FV56),$E56,GB$28)&lt;=INDEX(INDIRECT(FV56),$E56,$F56)),0,(INDEX(INDIRECT(FV56),$E56,$F56)-INDEX(INDIRECT(FV56),$E56,GB$28))*(10-INDEX(INDIRECT("times"&amp;FT$2),$F56,GB$28))/10)</f>
        <v>0</v>
      </c>
      <c r="GC56" s="47">
        <f ca="1">IF(OR(INDEX(INDIRECT("times"&amp;FT$2),$F56,GC$28)&gt;10,INDEX(INDIRECT(FV56),$E56,GC$28)&lt;=INDEX(INDIRECT(FV56),$E56,$F56)),0,(INDEX(INDIRECT(FV56),$E56,$F56)-INDEX(INDIRECT(FV56),$E56,GC$28))*(10-INDEX(INDIRECT("times"&amp;FT$2),$F56,GC$28))/10)</f>
        <v>0</v>
      </c>
      <c r="GD56" s="47">
        <f ca="1">IF(OR(INDEX(INDIRECT("times"&amp;FT$2),$F56,GD$28)&gt;10,INDEX(INDIRECT(FV56),$E56,GD$28)&lt;=INDEX(INDIRECT(FV56),$E56,$F56)),0,(INDEX(INDIRECT(FV56),$E56,$F56)-INDEX(INDIRECT(FV56),$E56,GD$28))*(10-INDEX(INDIRECT("times"&amp;FT$2),$F56,GD$28))/10)</f>
        <v>0</v>
      </c>
      <c r="GE56" s="47">
        <f ca="1">IF(OR(INDEX(INDIRECT("times"&amp;FT$2),$F56,GE$28)&gt;10,INDEX(INDIRECT(FV56),$E56,GE$28)&lt;=INDEX(INDIRECT(FV56),$E56,$F56)),0,(INDEX(INDIRECT(FV56),$E56,$F56)-INDEX(INDIRECT(FV56),$E56,GE$28))*(10-INDEX(INDIRECT("times"&amp;FT$2),$F56,GE$28))/10)</f>
        <v>0</v>
      </c>
      <c r="GF56" s="47">
        <f ca="1">IF(OR(INDEX(INDIRECT("times"&amp;FT$2),$F56,GF$28)&gt;10,INDEX(INDIRECT(FV56),$E56,GF$28)&lt;=INDEX(INDIRECT(FV56),$E56,$F56)),0,(INDEX(INDIRECT(FV56),$E56,$F56)-INDEX(INDIRECT(FV56),$E56,GF$28))*(10-INDEX(INDIRECT("times"&amp;FT$2),$F56,GF$28))/10)</f>
        <v>0</v>
      </c>
      <c r="GG56" s="47">
        <f ca="1">IF(OR(INDEX(INDIRECT("times"&amp;FT$2),$F56,GG$28)&gt;10,INDEX(INDIRECT(FV56),$E56,GG$28)&lt;=INDEX(INDIRECT(FV56),$E56,$F56)),0,(INDEX(INDIRECT(FV56),$E56,$F56)-INDEX(INDIRECT(FV56),$E56,GG$28))*(10-INDEX(INDIRECT("times"&amp;FT$2),$F56,GG$28))/10)</f>
        <v>0</v>
      </c>
      <c r="GH56" s="47">
        <f ca="1">IF(OR(INDEX(INDIRECT("times"&amp;FT$2),$F56,GH$28)&gt;10,INDEX(INDIRECT(FV56),$E56,GH$28)&lt;=INDEX(INDIRECT(FV56),$E56,$F56)),0,(INDEX(INDIRECT(FV56),$E56,$F56)-INDEX(INDIRECT(FV56),$E56,GH$28))*(10-INDEX(INDIRECT("times"&amp;FT$2),$F56,GH$28))/10)</f>
        <v>0</v>
      </c>
      <c r="GI56" s="47">
        <f ca="1">IF(OR(INDEX(INDIRECT("times"&amp;FT$2),$F56,GI$28)&gt;10,INDEX(INDIRECT(FV56),$E56,GI$28)&lt;=INDEX(INDIRECT(FV56),$E56,$F56)),0,(INDEX(INDIRECT(FV56),$E56,$F56)-INDEX(INDIRECT(FV56),$E56,GI$28))*(10-INDEX(INDIRECT("times"&amp;FT$2),$F56,GI$28))/10)</f>
        <v>0</v>
      </c>
      <c r="GJ56" s="47">
        <f ca="1">IF(OR(INDEX(INDIRECT("times"&amp;FT$2),$F56,GJ$28)&gt;10,INDEX(INDIRECT(FV56),$E56,GJ$28)&lt;=INDEX(INDIRECT(FV56),$E56,$F56)),0,(INDEX(INDIRECT(FV56),$E56,$F56)-INDEX(INDIRECT(FV56),$E56,GJ$28))*(10-INDEX(INDIRECT("times"&amp;FT$2),$F56,GJ$28))/10)</f>
        <v>0</v>
      </c>
      <c r="GK56" s="47">
        <f ca="1">IF(OR(INDEX(INDIRECT("times"&amp;FT$2),$F56,GK$28)&gt;10,INDEX(INDIRECT(FV56),$E56,GK$28)&lt;=INDEX(INDIRECT(FV56),$E56,$F56)),0,(INDEX(INDIRECT(FV56),$E56,$F56)-INDEX(INDIRECT(FV56),$E56,GK$28))*(10-INDEX(INDIRECT("times"&amp;FT$2),$F56,GK$28))/10)</f>
        <v>0</v>
      </c>
      <c r="GL56" s="47">
        <f ca="1">IF(OR(INDEX(INDIRECT("times"&amp;FT$2),$F56,GL$28)&gt;10,INDEX(INDIRECT(FV56),$E56,GL$28)&lt;=INDEX(INDIRECT(FV56),$E56,$F56)),0,(INDEX(INDIRECT(FV56),$E56,$F56)-INDEX(INDIRECT(FV56),$E56,GL$28))*(10-INDEX(INDIRECT("times"&amp;FT$2),$F56,GL$28))/10)</f>
        <v>0</v>
      </c>
      <c r="GM56" s="47">
        <f ca="1">IF(OR(INDEX(INDIRECT("times"&amp;FT$2),$F56,GM$28)&gt;10,INDEX(INDIRECT(FV56),$E56,GM$28)&lt;=INDEX(INDIRECT(FV56),$E56,$F56)),0,(INDEX(INDIRECT(FV56),$E56,$F56)-INDEX(INDIRECT(FV56),$E56,GM$28))*(10-INDEX(INDIRECT("times"&amp;FT$2),$F56,GM$28))/10)</f>
        <v>0</v>
      </c>
      <c r="GN56" s="47">
        <f ca="1">IF(OR(INDEX(INDIRECT("times"&amp;FT$2),$F56,GN$28)&gt;10,INDEX(INDIRECT(FV56),$E56,GN$28)&lt;=INDEX(INDIRECT(FV56),$E56,$F56)),0,(INDEX(INDIRECT(FV56),$E56,$F56)-INDEX(INDIRECT(FV56),$E56,GN$28))*(10-INDEX(INDIRECT("times"&amp;FT$2),$F56,GN$28))/10)</f>
        <v>0</v>
      </c>
      <c r="GO56" s="47">
        <f ca="1">IF(OR(INDEX(INDIRECT("times"&amp;FT$2),$F56,GO$28)&gt;10,INDEX(INDIRECT(FV56),$E56,GO$28)&lt;=INDEX(INDIRECT(FV56),$E56,$F56)),0,(INDEX(INDIRECT(FV56),$E56,$F56)-INDEX(INDIRECT(FV56),$E56,GO$28))*(10-INDEX(INDIRECT("times"&amp;FT$2),$F56,GO$28))/10)</f>
        <v>0</v>
      </c>
      <c r="GP56" s="47">
        <f ca="1">IF(OR(INDEX(INDIRECT("times"&amp;FT$2),$F56,GP$28)&gt;10,INDEX(INDIRECT(FV56),$E56,GP$28)&lt;=INDEX(INDIRECT(FV56),$E56,$F56)),0,(INDEX(INDIRECT(FV56),$E56,$F56)-INDEX(INDIRECT(FV56),$E56,GP$28))*(10-INDEX(INDIRECT("times"&amp;FT$2),$F56,GP$28))/10)</f>
        <v>0</v>
      </c>
      <c r="GQ56" s="47">
        <f ca="1">IF(OR(INDEX(INDIRECT("times"&amp;FT$2),$F56,GQ$28)&gt;10,INDEX(INDIRECT(FV56),$E56,GQ$28)&lt;=INDEX(INDIRECT(FV56),$E56,$F56)),0,(INDEX(INDIRECT(FV56),$E56,$F56)-INDEX(INDIRECT(FV56),$E56,GQ$28))*(10-INDEX(INDIRECT("times"&amp;FT$2),$F56,GQ$28))/10)</f>
        <v>0</v>
      </c>
      <c r="GR56" s="47">
        <f ca="1">IF(OR(INDEX(INDIRECT("times"&amp;FT$2),$F56,GR$28)&gt;10,INDEX(INDIRECT(FV56),$E56,GR$28)&lt;=INDEX(INDIRECT(FV56),$E56,$F56)),0,(INDEX(INDIRECT(FV56),$E56,$F56)-INDEX(INDIRECT(FV56),$E56,GR$28))*(10-INDEX(INDIRECT("times"&amp;FT$2),$F56,GR$28))/10)</f>
        <v>0</v>
      </c>
      <c r="GS56" s="48">
        <f ca="1">IF(OR(INDEX(INDIRECT("times"&amp;FT$2),$F56,GS$28)&gt;10,INDEX(INDIRECT(FV56),$E56,GS$28)&lt;=INDEX(INDIRECT(FV56),$E56,$F56)),0,(INDEX(INDIRECT(FV56),$E56,$F56)-INDEX(INDIRECT(FV56),$E56,GS$28))*(10-INDEX(INDIRECT("times"&amp;FT$2),$F56,GS$28))/10)</f>
        <v>0</v>
      </c>
      <c r="GT56" s="201">
        <v>14</v>
      </c>
      <c r="GV56" s="18" t="s">
        <v>202</v>
      </c>
      <c r="GW56" s="122">
        <f>GV26</f>
        <v>0</v>
      </c>
      <c r="GX56" s="122" t="str">
        <f>GV27</f>
        <v>lei65</v>
      </c>
      <c r="GY56" s="210" t="str">
        <f t="shared" si="47"/>
        <v>core0_lei65</v>
      </c>
      <c r="GZ56" s="122">
        <v>1</v>
      </c>
      <c r="HA56" s="33">
        <v>14</v>
      </c>
      <c r="HB56" s="46">
        <f ca="1">IF(OR(INDEX(INDIRECT("times"&amp;GW$2),$F56,HB$28)&gt;10,INDEX(INDIRECT(GY56),$E56,HB$28)&lt;=INDEX(INDIRECT(GY56),$E56,$F56)),0,(INDEX(INDIRECT(GY56),$E56,$F56)-INDEX(INDIRECT(GY56),$E56,HB$28))*(10-INDEX(INDIRECT("times"&amp;GW$2),$F56,HB$28))/10)</f>
        <v>0</v>
      </c>
      <c r="HC56" s="47">
        <f ca="1">IF(OR(INDEX(INDIRECT("times"&amp;GW$2),$F56,HC$28)&gt;10,INDEX(INDIRECT(GY56),$E56,HC$28)&lt;=INDEX(INDIRECT(GY56),$E56,$F56)),0,(INDEX(INDIRECT(GY56),$E56,$F56)-INDEX(INDIRECT(GY56),$E56,HC$28))*(10-INDEX(INDIRECT("times"&amp;GW$2),$F56,HC$28))/10)</f>
        <v>0</v>
      </c>
      <c r="HD56" s="47">
        <f ca="1">IF(OR(INDEX(INDIRECT("times"&amp;GW$2),$F56,HD$28)&gt;10,INDEX(INDIRECT(GY56),$E56,HD$28)&lt;=INDEX(INDIRECT(GY56),$E56,$F56)),0,(INDEX(INDIRECT(GY56),$E56,$F56)-INDEX(INDIRECT(GY56),$E56,HD$28))*(10-INDEX(INDIRECT("times"&amp;GW$2),$F56,HD$28))/10)</f>
        <v>0</v>
      </c>
      <c r="HE56" s="47">
        <f ca="1">IF(OR(INDEX(INDIRECT("times"&amp;GW$2),$F56,HE$28)&gt;10,INDEX(INDIRECT(GY56),$E56,HE$28)&lt;=INDEX(INDIRECT(GY56),$E56,$F56)),0,(INDEX(INDIRECT(GY56),$E56,$F56)-INDEX(INDIRECT(GY56),$E56,HE$28))*(10-INDEX(INDIRECT("times"&amp;GW$2),$F56,HE$28))/10)</f>
        <v>0</v>
      </c>
      <c r="HF56" s="47">
        <f ca="1">IF(OR(INDEX(INDIRECT("times"&amp;GW$2),$F56,HF$28)&gt;10,INDEX(INDIRECT(GY56),$E56,HF$28)&lt;=INDEX(INDIRECT(GY56),$E56,$F56)),0,(INDEX(INDIRECT(GY56),$E56,$F56)-INDEX(INDIRECT(GY56),$E56,HF$28))*(10-INDEX(INDIRECT("times"&amp;GW$2),$F56,HF$28))/10)</f>
        <v>0</v>
      </c>
      <c r="HG56" s="47">
        <f ca="1">IF(OR(INDEX(INDIRECT("times"&amp;GW$2),$F56,HG$28)&gt;10,INDEX(INDIRECT(GY56),$E56,HG$28)&lt;=INDEX(INDIRECT(GY56),$E56,$F56)),0,(INDEX(INDIRECT(GY56),$E56,$F56)-INDEX(INDIRECT(GY56),$E56,HG$28))*(10-INDEX(INDIRECT("times"&amp;GW$2),$F56,HG$28))/10)</f>
        <v>0</v>
      </c>
      <c r="HH56" s="47">
        <f ca="1">IF(OR(INDEX(INDIRECT("times"&amp;GW$2),$F56,HH$28)&gt;10,INDEX(INDIRECT(GY56),$E56,HH$28)&lt;=INDEX(INDIRECT(GY56),$E56,$F56)),0,(INDEX(INDIRECT(GY56),$E56,$F56)-INDEX(INDIRECT(GY56),$E56,HH$28))*(10-INDEX(INDIRECT("times"&amp;GW$2),$F56,HH$28))/10)</f>
        <v>0</v>
      </c>
      <c r="HI56" s="47">
        <f ca="1">IF(OR(INDEX(INDIRECT("times"&amp;GW$2),$F56,HI$28)&gt;10,INDEX(INDIRECT(GY56),$E56,HI$28)&lt;=INDEX(INDIRECT(GY56),$E56,$F56)),0,(INDEX(INDIRECT(GY56),$E56,$F56)-INDEX(INDIRECT(GY56),$E56,HI$28))*(10-INDEX(INDIRECT("times"&amp;GW$2),$F56,HI$28))/10)</f>
        <v>0</v>
      </c>
      <c r="HJ56" s="47">
        <f ca="1">IF(OR(INDEX(INDIRECT("times"&amp;GW$2),$F56,HJ$28)&gt;10,INDEX(INDIRECT(GY56),$E56,HJ$28)&lt;=INDEX(INDIRECT(GY56),$E56,$F56)),0,(INDEX(INDIRECT(GY56),$E56,$F56)-INDEX(INDIRECT(GY56),$E56,HJ$28))*(10-INDEX(INDIRECT("times"&amp;GW$2),$F56,HJ$28))/10)</f>
        <v>0</v>
      </c>
      <c r="HK56" s="47">
        <f ca="1">IF(OR(INDEX(INDIRECT("times"&amp;GW$2),$F56,HK$28)&gt;10,INDEX(INDIRECT(GY56),$E56,HK$28)&lt;=INDEX(INDIRECT(GY56),$E56,$F56)),0,(INDEX(INDIRECT(GY56),$E56,$F56)-INDEX(INDIRECT(GY56),$E56,HK$28))*(10-INDEX(INDIRECT("times"&amp;GW$2),$F56,HK$28))/10)</f>
        <v>0</v>
      </c>
      <c r="HL56" s="47">
        <f ca="1">IF(OR(INDEX(INDIRECT("times"&amp;GW$2),$F56,HL$28)&gt;10,INDEX(INDIRECT(GY56),$E56,HL$28)&lt;=INDEX(INDIRECT(GY56),$E56,$F56)),0,(INDEX(INDIRECT(GY56),$E56,$F56)-INDEX(INDIRECT(GY56),$E56,HL$28))*(10-INDEX(INDIRECT("times"&amp;GW$2),$F56,HL$28))/10)</f>
        <v>0</v>
      </c>
      <c r="HM56" s="47">
        <f ca="1">IF(OR(INDEX(INDIRECT("times"&amp;GW$2),$F56,HM$28)&gt;10,INDEX(INDIRECT(GY56),$E56,HM$28)&lt;=INDEX(INDIRECT(GY56),$E56,$F56)),0,(INDEX(INDIRECT(GY56),$E56,$F56)-INDEX(INDIRECT(GY56),$E56,HM$28))*(10-INDEX(INDIRECT("times"&amp;GW$2),$F56,HM$28))/10)</f>
        <v>0</v>
      </c>
      <c r="HN56" s="47">
        <f ca="1">IF(OR(INDEX(INDIRECT("times"&amp;GW$2),$F56,HN$28)&gt;10,INDEX(INDIRECT(GY56),$E56,HN$28)&lt;=INDEX(INDIRECT(GY56),$E56,$F56)),0,(INDEX(INDIRECT(GY56),$E56,$F56)-INDEX(INDIRECT(GY56),$E56,HN$28))*(10-INDEX(INDIRECT("times"&amp;GW$2),$F56,HN$28))/10)</f>
        <v>0</v>
      </c>
      <c r="HO56" s="47">
        <f ca="1">IF(OR(INDEX(INDIRECT("times"&amp;GW$2),$F56,HO$28)&gt;10,INDEX(INDIRECT(GY56),$E56,HO$28)&lt;=INDEX(INDIRECT(GY56),$E56,$F56)),0,(INDEX(INDIRECT(GY56),$E56,$F56)-INDEX(INDIRECT(GY56),$E56,HO$28))*(10-INDEX(INDIRECT("times"&amp;GW$2),$F56,HO$28))/10)</f>
        <v>0</v>
      </c>
      <c r="HP56" s="47">
        <f ca="1">IF(OR(INDEX(INDIRECT("times"&amp;GW$2),$F56,HP$28)&gt;10,INDEX(INDIRECT(GY56),$E56,HP$28)&lt;=INDEX(INDIRECT(GY56),$E56,$F56)),0,(INDEX(INDIRECT(GY56),$E56,$F56)-INDEX(INDIRECT(GY56),$E56,HP$28))*(10-INDEX(INDIRECT("times"&amp;GW$2),$F56,HP$28))/10)</f>
        <v>0</v>
      </c>
      <c r="HQ56" s="47">
        <f ca="1">IF(OR(INDEX(INDIRECT("times"&amp;GW$2),$F56,HQ$28)&gt;10,INDEX(INDIRECT(GY56),$E56,HQ$28)&lt;=INDEX(INDIRECT(GY56),$E56,$F56)),0,(INDEX(INDIRECT(GY56),$E56,$F56)-INDEX(INDIRECT(GY56),$E56,HQ$28))*(10-INDEX(INDIRECT("times"&amp;GW$2),$F56,HQ$28))/10)</f>
        <v>0</v>
      </c>
      <c r="HR56" s="47">
        <f ca="1">IF(OR(INDEX(INDIRECT("times"&amp;GW$2),$F56,HR$28)&gt;10,INDEX(INDIRECT(GY56),$E56,HR$28)&lt;=INDEX(INDIRECT(GY56),$E56,$F56)),0,(INDEX(INDIRECT(GY56),$E56,$F56)-INDEX(INDIRECT(GY56),$E56,HR$28))*(10-INDEX(INDIRECT("times"&amp;GW$2),$F56,HR$28))/10)</f>
        <v>0</v>
      </c>
      <c r="HS56" s="47">
        <f ca="1">IF(OR(INDEX(INDIRECT("times"&amp;GW$2),$F56,HS$28)&gt;10,INDEX(INDIRECT(GY56),$E56,HS$28)&lt;=INDEX(INDIRECT(GY56),$E56,$F56)),0,(INDEX(INDIRECT(GY56),$E56,$F56)-INDEX(INDIRECT(GY56),$E56,HS$28))*(10-INDEX(INDIRECT("times"&amp;GW$2),$F56,HS$28))/10)</f>
        <v>0</v>
      </c>
      <c r="HT56" s="47">
        <f ca="1">IF(OR(INDEX(INDIRECT("times"&amp;GW$2),$F56,HT$28)&gt;10,INDEX(INDIRECT(GY56),$E56,HT$28)&lt;=INDEX(INDIRECT(GY56),$E56,$F56)),0,(INDEX(INDIRECT(GY56),$E56,$F56)-INDEX(INDIRECT(GY56),$E56,HT$28))*(10-INDEX(INDIRECT("times"&amp;GW$2),$F56,HT$28))/10)</f>
        <v>0</v>
      </c>
      <c r="HU56" s="47">
        <f ca="1">IF(OR(INDEX(INDIRECT("times"&amp;GW$2),$F56,HU$28)&gt;10,INDEX(INDIRECT(GY56),$E56,HU$28)&lt;=INDEX(INDIRECT(GY56),$E56,$F56)),0,(INDEX(INDIRECT(GY56),$E56,$F56)-INDEX(INDIRECT(GY56),$E56,HU$28))*(10-INDEX(INDIRECT("times"&amp;GW$2),$F56,HU$28))/10)</f>
        <v>0</v>
      </c>
      <c r="HV56" s="48">
        <f ca="1">IF(OR(INDEX(INDIRECT("times"&amp;GW$2),$F56,HV$28)&gt;10,INDEX(INDIRECT(GY56),$E56,HV$28)&lt;=INDEX(INDIRECT(GY56),$E56,$F56)),0,(INDEX(INDIRECT(GY56),$E56,$F56)-INDEX(INDIRECT(GY56),$E56,HV$28))*(10-INDEX(INDIRECT("times"&amp;GW$2),$F56,HV$28))/10)</f>
        <v>0</v>
      </c>
      <c r="HW56" s="201">
        <v>14</v>
      </c>
    </row>
    <row r="57" spans="1:231" ht="15">
      <c r="A57" s="18" t="s">
        <v>203</v>
      </c>
      <c r="B57" s="122">
        <f>A26</f>
        <v>0</v>
      </c>
      <c r="C57" s="122" t="str">
        <f>A27</f>
        <v>work1834</v>
      </c>
      <c r="D57" s="210" t="str">
        <f t="shared" si="40"/>
        <v>core0_work1834</v>
      </c>
      <c r="E57" s="122">
        <v>1</v>
      </c>
      <c r="F57" s="33">
        <v>15</v>
      </c>
      <c r="G57" s="46">
        <f ca="1">IF(OR(INDEX(INDIRECT("times"&amp;B$2),$F57,G$28)&gt;10,INDEX(INDIRECT(D57),$E57,G$28)&lt;=INDEX(INDIRECT(D57),$E57,$F57)),0,(INDEX(INDIRECT(D57),$E57,$F57)-INDEX(INDIRECT(D57),$E57,G$28))*(10-INDEX(INDIRECT("times"&amp;B$2),$F57,G$28))/10)</f>
        <v>0</v>
      </c>
      <c r="H57" s="47">
        <f ca="1">IF(OR(INDEX(INDIRECT("times"&amp;B$2),$F57,H$28)&gt;10,INDEX(INDIRECT(D57),$E57,H$28)&lt;=INDEX(INDIRECT(D57),$E57,$F57)),0,(INDEX(INDIRECT(D57),$E57,$F57)-INDEX(INDIRECT(D57),$E57,H$28))*(10-INDEX(INDIRECT("times"&amp;B$2),$F57,H$28))/10)</f>
        <v>0</v>
      </c>
      <c r="I57" s="47">
        <f ca="1">IF(OR(INDEX(INDIRECT("times"&amp;B$2),$F57,I$28)&gt;10,INDEX(INDIRECT(D57),$E57,I$28)&lt;=INDEX(INDIRECT(D57),$E57,$F57)),0,(INDEX(INDIRECT(D57),$E57,$F57)-INDEX(INDIRECT(D57),$E57,I$28))*(10-INDEX(INDIRECT("times"&amp;B$2),$F57,I$28))/10)</f>
        <v>0</v>
      </c>
      <c r="J57" s="47">
        <f ca="1">IF(OR(INDEX(INDIRECT("times"&amp;B$2),$F57,J$28)&gt;10,INDEX(INDIRECT(D57),$E57,J$28)&lt;=INDEX(INDIRECT(D57),$E57,$F57)),0,(INDEX(INDIRECT(D57),$E57,$F57)-INDEX(INDIRECT(D57),$E57,J$28))*(10-INDEX(INDIRECT("times"&amp;B$2),$F57,J$28))/10)</f>
        <v>0</v>
      </c>
      <c r="K57" s="47">
        <f ca="1">IF(OR(INDEX(INDIRECT("times"&amp;B$2),$F57,K$28)&gt;10,INDEX(INDIRECT(D57),$E57,K$28)&lt;=INDEX(INDIRECT(D57),$E57,$F57)),0,(INDEX(INDIRECT(D57),$E57,$F57)-INDEX(INDIRECT(D57),$E57,K$28))*(10-INDEX(INDIRECT("times"&amp;B$2),$F57,K$28))/10)</f>
        <v>0</v>
      </c>
      <c r="L57" s="47">
        <f ca="1">IF(OR(INDEX(INDIRECT("times"&amp;B$2),$F57,L$28)&gt;10,INDEX(INDIRECT(D57),$E57,L$28)&lt;=INDEX(INDIRECT(D57),$E57,$F57)),0,(INDEX(INDIRECT(D57),$E57,$F57)-INDEX(INDIRECT(D57),$E57,L$28))*(10-INDEX(INDIRECT("times"&amp;B$2),$F57,L$28))/10)</f>
        <v>0</v>
      </c>
      <c r="M57" s="47">
        <f ca="1">IF(OR(INDEX(INDIRECT("times"&amp;B$2),$F57,M$28)&gt;10,INDEX(INDIRECT(D57),$E57,M$28)&lt;=INDEX(INDIRECT(D57),$E57,$F57)),0,(INDEX(INDIRECT(D57),$E57,$F57)-INDEX(INDIRECT(D57),$E57,M$28))*(10-INDEX(INDIRECT("times"&amp;B$2),$F57,M$28))/10)</f>
        <v>0</v>
      </c>
      <c r="N57" s="47">
        <f ca="1">IF(OR(INDEX(INDIRECT("times"&amp;B$2),$F57,N$28)&gt;10,INDEX(INDIRECT(D57),$E57,N$28)&lt;=INDEX(INDIRECT(D57),$E57,$F57)),0,(INDEX(INDIRECT(D57),$E57,$F57)-INDEX(INDIRECT(D57),$E57,N$28))*(10-INDEX(INDIRECT("times"&amp;B$2),$F57,N$28))/10)</f>
        <v>0</v>
      </c>
      <c r="O57" s="47">
        <f ca="1">IF(OR(INDEX(INDIRECT("times"&amp;B$2),$F57,O$28)&gt;10,INDEX(INDIRECT(D57),$E57,O$28)&lt;=INDEX(INDIRECT(D57),$E57,$F57)),0,(INDEX(INDIRECT(D57),$E57,$F57)-INDEX(INDIRECT(D57),$E57,O$28))*(10-INDEX(INDIRECT("times"&amp;B$2),$F57,O$28))/10)</f>
        <v>0</v>
      </c>
      <c r="P57" s="47">
        <f ca="1">IF(OR(INDEX(INDIRECT("times"&amp;B$2),$F57,P$28)&gt;10,INDEX(INDIRECT(D57),$E57,P$28)&lt;=INDEX(INDIRECT(D57),$E57,$F57)),0,(INDEX(INDIRECT(D57),$E57,$F57)-INDEX(INDIRECT(D57),$E57,P$28))*(10-INDEX(INDIRECT("times"&amp;B$2),$F57,P$28))/10)</f>
        <v>0</v>
      </c>
      <c r="Q57" s="47">
        <f ca="1">IF(OR(INDEX(INDIRECT("times"&amp;B$2),$F57,Q$28)&gt;10,INDEX(INDIRECT(D57),$E57,Q$28)&lt;=INDEX(INDIRECT(D57),$E57,$F57)),0,(INDEX(INDIRECT(D57),$E57,$F57)-INDEX(INDIRECT(D57),$E57,Q$28))*(10-INDEX(INDIRECT("times"&amp;B$2),$F57,Q$28))/10)</f>
        <v>0</v>
      </c>
      <c r="R57" s="47">
        <f ca="1">IF(OR(INDEX(INDIRECT("times"&amp;B$2),$F57,R$28)&gt;10,INDEX(INDIRECT(D57),$E57,R$28)&lt;=INDEX(INDIRECT(D57),$E57,$F57)),0,(INDEX(INDIRECT(D57),$E57,$F57)-INDEX(INDIRECT(D57),$E57,R$28))*(10-INDEX(INDIRECT("times"&amp;B$2),$F57,R$28))/10)</f>
        <v>0</v>
      </c>
      <c r="S57" s="47">
        <f ca="1">IF(OR(INDEX(INDIRECT("times"&amp;B$2),$F57,S$28)&gt;10,INDEX(INDIRECT(D57),$E57,S$28)&lt;=INDEX(INDIRECT(D57),$E57,$F57)),0,(INDEX(INDIRECT(D57),$E57,$F57)-INDEX(INDIRECT(D57),$E57,S$28))*(10-INDEX(INDIRECT("times"&amp;B$2),$F57,S$28))/10)</f>
        <v>0</v>
      </c>
      <c r="T57" s="47">
        <f ca="1">IF(OR(INDEX(INDIRECT("times"&amp;B$2),$F57,T$28)&gt;10,INDEX(INDIRECT(D57),$E57,T$28)&lt;=INDEX(INDIRECT(D57),$E57,$F57)),0,(INDEX(INDIRECT(D57),$E57,$F57)-INDEX(INDIRECT(D57),$E57,T$28))*(10-INDEX(INDIRECT("times"&amp;B$2),$F57,T$28))/10)</f>
        <v>0</v>
      </c>
      <c r="U57" s="47">
        <f ca="1">IF(OR(INDEX(INDIRECT("times"&amp;B$2),$F57,U$28)&gt;10,INDEX(INDIRECT(D57),$E57,U$28)&lt;=INDEX(INDIRECT(D57),$E57,$F57)),0,(INDEX(INDIRECT(D57),$E57,$F57)-INDEX(INDIRECT(D57),$E57,U$28))*(10-INDEX(INDIRECT("times"&amp;B$2),$F57,U$28))/10)</f>
        <v>0</v>
      </c>
      <c r="V57" s="47">
        <f ca="1">IF(OR(INDEX(INDIRECT("times"&amp;B$2),$F57,V$28)&gt;10,INDEX(INDIRECT(D57),$E57,V$28)&lt;=INDEX(INDIRECT(D57),$E57,$F57)),0,(INDEX(INDIRECT(D57),$E57,$F57)-INDEX(INDIRECT(D57),$E57,V$28))*(10-INDEX(INDIRECT("times"&amp;B$2),$F57,V$28))/10)</f>
        <v>0</v>
      </c>
      <c r="W57" s="47">
        <f ca="1">IF(OR(INDEX(INDIRECT("times"&amp;B$2),$F57,W$28)&gt;10,INDEX(INDIRECT(D57),$E57,W$28)&lt;=INDEX(INDIRECT(D57),$E57,$F57)),0,(INDEX(INDIRECT(D57),$E57,$F57)-INDEX(INDIRECT(D57),$E57,W$28))*(10-INDEX(INDIRECT("times"&amp;B$2),$F57,W$28))/10)</f>
        <v>0</v>
      </c>
      <c r="X57" s="47">
        <f ca="1">IF(OR(INDEX(INDIRECT("times"&amp;B$2),$F57,X$28)&gt;10,INDEX(INDIRECT(D57),$E57,X$28)&lt;=INDEX(INDIRECT(D57),$E57,$F57)),0,(INDEX(INDIRECT(D57),$E57,$F57)-INDEX(INDIRECT(D57),$E57,X$28))*(10-INDEX(INDIRECT("times"&amp;B$2),$F57,X$28))/10)</f>
        <v>0</v>
      </c>
      <c r="Y57" s="47">
        <f ca="1">IF(OR(INDEX(INDIRECT("times"&amp;B$2),$F57,Y$28)&gt;10,INDEX(INDIRECT(D57),$E57,Y$28)&lt;=INDEX(INDIRECT(D57),$E57,$F57)),0,(INDEX(INDIRECT(D57),$E57,$F57)-INDEX(INDIRECT(D57),$E57,Y$28))*(10-INDEX(INDIRECT("times"&amp;B$2),$F57,Y$28))/10)</f>
        <v>0</v>
      </c>
      <c r="Z57" s="47">
        <f ca="1">IF(OR(INDEX(INDIRECT("times"&amp;B$2),$F57,Z$28)&gt;10,INDEX(INDIRECT(D57),$E57,Z$28)&lt;=INDEX(INDIRECT(D57),$E57,$F57)),0,(INDEX(INDIRECT(D57),$E57,$F57)-INDEX(INDIRECT(D57),$E57,Z$28))*(10-INDEX(INDIRECT("times"&amp;B$2),$F57,Z$28))/10)</f>
        <v>0</v>
      </c>
      <c r="AA57" s="48">
        <f ca="1">IF(OR(INDEX(INDIRECT("times"&amp;B$2),$F57,AA$28)&gt;10,INDEX(INDIRECT(D57),$E57,AA$28)&lt;=INDEX(INDIRECT(D57),$E57,$F57)),0,(INDEX(INDIRECT(D57),$E57,$F57)-INDEX(INDIRECT(D57),$E57,AA$28))*(10-INDEX(INDIRECT("times"&amp;B$2),$F57,AA$28))/10)</f>
        <v>0</v>
      </c>
      <c r="AB57" s="201">
        <v>15</v>
      </c>
      <c r="AD57" s="18" t="s">
        <v>203</v>
      </c>
      <c r="AE57" s="122">
        <f>AD26</f>
        <v>0</v>
      </c>
      <c r="AF57" s="122" t="str">
        <f>AD27</f>
        <v>shop1834</v>
      </c>
      <c r="AG57" s="210" t="str">
        <f t="shared" si="41"/>
        <v>core0_shop1834</v>
      </c>
      <c r="AH57" s="122">
        <v>1</v>
      </c>
      <c r="AI57" s="33">
        <v>15</v>
      </c>
      <c r="AJ57" s="46">
        <f ca="1">IF(OR(INDEX(INDIRECT("times"&amp;AE$2),$F57,AJ$28)&gt;10,INDEX(INDIRECT(AG57),$E57,AJ$28)&lt;=INDEX(INDIRECT(AG57),$E57,$F57)),0,(INDEX(INDIRECT(AG57),$E57,$F57)-INDEX(INDIRECT(AG57),$E57,AJ$28))*(10-INDEX(INDIRECT("times"&amp;AE$2),$F57,AJ$28))/10)</f>
        <v>0</v>
      </c>
      <c r="AK57" s="47">
        <f ca="1">IF(OR(INDEX(INDIRECT("times"&amp;AE$2),$F57,AK$28)&gt;10,INDEX(INDIRECT(AG57),$E57,AK$28)&lt;=INDEX(INDIRECT(AG57),$E57,$F57)),0,(INDEX(INDIRECT(AG57),$E57,$F57)-INDEX(INDIRECT(AG57),$E57,AK$28))*(10-INDEX(INDIRECT("times"&amp;AE$2),$F57,AK$28))/10)</f>
        <v>0</v>
      </c>
      <c r="AL57" s="47">
        <f ca="1">IF(OR(INDEX(INDIRECT("times"&amp;AE$2),$F57,AL$28)&gt;10,INDEX(INDIRECT(AG57),$E57,AL$28)&lt;=INDEX(INDIRECT(AG57),$E57,$F57)),0,(INDEX(INDIRECT(AG57),$E57,$F57)-INDEX(INDIRECT(AG57),$E57,AL$28))*(10-INDEX(INDIRECT("times"&amp;AE$2),$F57,AL$28))/10)</f>
        <v>0</v>
      </c>
      <c r="AM57" s="47">
        <f ca="1">IF(OR(INDEX(INDIRECT("times"&amp;AE$2),$F57,AM$28)&gt;10,INDEX(INDIRECT(AG57),$E57,AM$28)&lt;=INDEX(INDIRECT(AG57),$E57,$F57)),0,(INDEX(INDIRECT(AG57),$E57,$F57)-INDEX(INDIRECT(AG57),$E57,AM$28))*(10-INDEX(INDIRECT("times"&amp;AE$2),$F57,AM$28))/10)</f>
        <v>0</v>
      </c>
      <c r="AN57" s="47">
        <f ca="1">IF(OR(INDEX(INDIRECT("times"&amp;AE$2),$F57,AN$28)&gt;10,INDEX(INDIRECT(AG57),$E57,AN$28)&lt;=INDEX(INDIRECT(AG57),$E57,$F57)),0,(INDEX(INDIRECT(AG57),$E57,$F57)-INDEX(INDIRECT(AG57),$E57,AN$28))*(10-INDEX(INDIRECT("times"&amp;AE$2),$F57,AN$28))/10)</f>
        <v>0</v>
      </c>
      <c r="AO57" s="47">
        <f ca="1">IF(OR(INDEX(INDIRECT("times"&amp;AE$2),$F57,AO$28)&gt;10,INDEX(INDIRECT(AG57),$E57,AO$28)&lt;=INDEX(INDIRECT(AG57),$E57,$F57)),0,(INDEX(INDIRECT(AG57),$E57,$F57)-INDEX(INDIRECT(AG57),$E57,AO$28))*(10-INDEX(INDIRECT("times"&amp;AE$2),$F57,AO$28))/10)</f>
        <v>0</v>
      </c>
      <c r="AP57" s="47">
        <f ca="1">IF(OR(INDEX(INDIRECT("times"&amp;AE$2),$F57,AP$28)&gt;10,INDEX(INDIRECT(AG57),$E57,AP$28)&lt;=INDEX(INDIRECT(AG57),$E57,$F57)),0,(INDEX(INDIRECT(AG57),$E57,$F57)-INDEX(INDIRECT(AG57),$E57,AP$28))*(10-INDEX(INDIRECT("times"&amp;AE$2),$F57,AP$28))/10)</f>
        <v>0</v>
      </c>
      <c r="AQ57" s="47">
        <f ca="1">IF(OR(INDEX(INDIRECT("times"&amp;AE$2),$F57,AQ$28)&gt;10,INDEX(INDIRECT(AG57),$E57,AQ$28)&lt;=INDEX(INDIRECT(AG57),$E57,$F57)),0,(INDEX(INDIRECT(AG57),$E57,$F57)-INDEX(INDIRECT(AG57),$E57,AQ$28))*(10-INDEX(INDIRECT("times"&amp;AE$2),$F57,AQ$28))/10)</f>
        <v>0</v>
      </c>
      <c r="AR57" s="47">
        <f ca="1">IF(OR(INDEX(INDIRECT("times"&amp;AE$2),$F57,AR$28)&gt;10,INDEX(INDIRECT(AG57),$E57,AR$28)&lt;=INDEX(INDIRECT(AG57),$E57,$F57)),0,(INDEX(INDIRECT(AG57),$E57,$F57)-INDEX(INDIRECT(AG57),$E57,AR$28))*(10-INDEX(INDIRECT("times"&amp;AE$2),$F57,AR$28))/10)</f>
        <v>0</v>
      </c>
      <c r="AS57" s="47">
        <f ca="1">IF(OR(INDEX(INDIRECT("times"&amp;AE$2),$F57,AS$28)&gt;10,INDEX(INDIRECT(AG57),$E57,AS$28)&lt;=INDEX(INDIRECT(AG57),$E57,$F57)),0,(INDEX(INDIRECT(AG57),$E57,$F57)-INDEX(INDIRECT(AG57),$E57,AS$28))*(10-INDEX(INDIRECT("times"&amp;AE$2),$F57,AS$28))/10)</f>
        <v>0</v>
      </c>
      <c r="AT57" s="47">
        <f ca="1">IF(OR(INDEX(INDIRECT("times"&amp;AE$2),$F57,AT$28)&gt;10,INDEX(INDIRECT(AG57),$E57,AT$28)&lt;=INDEX(INDIRECT(AG57),$E57,$F57)),0,(INDEX(INDIRECT(AG57),$E57,$F57)-INDEX(INDIRECT(AG57),$E57,AT$28))*(10-INDEX(INDIRECT("times"&amp;AE$2),$F57,AT$28))/10)</f>
        <v>0</v>
      </c>
      <c r="AU57" s="47">
        <f ca="1">IF(OR(INDEX(INDIRECT("times"&amp;AE$2),$F57,AU$28)&gt;10,INDEX(INDIRECT(AG57),$E57,AU$28)&lt;=INDEX(INDIRECT(AG57),$E57,$F57)),0,(INDEX(INDIRECT(AG57),$E57,$F57)-INDEX(INDIRECT(AG57),$E57,AU$28))*(10-INDEX(INDIRECT("times"&amp;AE$2),$F57,AU$28))/10)</f>
        <v>0</v>
      </c>
      <c r="AV57" s="47">
        <f ca="1">IF(OR(INDEX(INDIRECT("times"&amp;AE$2),$F57,AV$28)&gt;10,INDEX(INDIRECT(AG57),$E57,AV$28)&lt;=INDEX(INDIRECT(AG57),$E57,$F57)),0,(INDEX(INDIRECT(AG57),$E57,$F57)-INDEX(INDIRECT(AG57),$E57,AV$28))*(10-INDEX(INDIRECT("times"&amp;AE$2),$F57,AV$28))/10)</f>
        <v>0</v>
      </c>
      <c r="AW57" s="47">
        <f ca="1">IF(OR(INDEX(INDIRECT("times"&amp;AE$2),$F57,AW$28)&gt;10,INDEX(INDIRECT(AG57),$E57,AW$28)&lt;=INDEX(INDIRECT(AG57),$E57,$F57)),0,(INDEX(INDIRECT(AG57),$E57,$F57)-INDEX(INDIRECT(AG57),$E57,AW$28))*(10-INDEX(INDIRECT("times"&amp;AE$2),$F57,AW$28))/10)</f>
        <v>0</v>
      </c>
      <c r="AX57" s="47">
        <f ca="1">IF(OR(INDEX(INDIRECT("times"&amp;AE$2),$F57,AX$28)&gt;10,INDEX(INDIRECT(AG57),$E57,AX$28)&lt;=INDEX(INDIRECT(AG57),$E57,$F57)),0,(INDEX(INDIRECT(AG57),$E57,$F57)-INDEX(INDIRECT(AG57),$E57,AX$28))*(10-INDEX(INDIRECT("times"&amp;AE$2),$F57,AX$28))/10)</f>
        <v>0</v>
      </c>
      <c r="AY57" s="47">
        <f ca="1">IF(OR(INDEX(INDIRECT("times"&amp;AE$2),$F57,AY$28)&gt;10,INDEX(INDIRECT(AG57),$E57,AY$28)&lt;=INDEX(INDIRECT(AG57),$E57,$F57)),0,(INDEX(INDIRECT(AG57),$E57,$F57)-INDEX(INDIRECT(AG57),$E57,AY$28))*(10-INDEX(INDIRECT("times"&amp;AE$2),$F57,AY$28))/10)</f>
        <v>0</v>
      </c>
      <c r="AZ57" s="47">
        <f ca="1">IF(OR(INDEX(INDIRECT("times"&amp;AE$2),$F57,AZ$28)&gt;10,INDEX(INDIRECT(AG57),$E57,AZ$28)&lt;=INDEX(INDIRECT(AG57),$E57,$F57)),0,(INDEX(INDIRECT(AG57),$E57,$F57)-INDEX(INDIRECT(AG57),$E57,AZ$28))*(10-INDEX(INDIRECT("times"&amp;AE$2),$F57,AZ$28))/10)</f>
        <v>0</v>
      </c>
      <c r="BA57" s="47">
        <f ca="1">IF(OR(INDEX(INDIRECT("times"&amp;AE$2),$F57,BA$28)&gt;10,INDEX(INDIRECT(AG57),$E57,BA$28)&lt;=INDEX(INDIRECT(AG57),$E57,$F57)),0,(INDEX(INDIRECT(AG57),$E57,$F57)-INDEX(INDIRECT(AG57),$E57,BA$28))*(10-INDEX(INDIRECT("times"&amp;AE$2),$F57,BA$28))/10)</f>
        <v>0</v>
      </c>
      <c r="BB57" s="47">
        <f ca="1">IF(OR(INDEX(INDIRECT("times"&amp;AE$2),$F57,BB$28)&gt;10,INDEX(INDIRECT(AG57),$E57,BB$28)&lt;=INDEX(INDIRECT(AG57),$E57,$F57)),0,(INDEX(INDIRECT(AG57),$E57,$F57)-INDEX(INDIRECT(AG57),$E57,BB$28))*(10-INDEX(INDIRECT("times"&amp;AE$2),$F57,BB$28))/10)</f>
        <v>0</v>
      </c>
      <c r="BC57" s="47">
        <f ca="1">IF(OR(INDEX(INDIRECT("times"&amp;AE$2),$F57,BC$28)&gt;10,INDEX(INDIRECT(AG57),$E57,BC$28)&lt;=INDEX(INDIRECT(AG57),$E57,$F57)),0,(INDEX(INDIRECT(AG57),$E57,$F57)-INDEX(INDIRECT(AG57),$E57,BC$28))*(10-INDEX(INDIRECT("times"&amp;AE$2),$F57,BC$28))/10)</f>
        <v>0</v>
      </c>
      <c r="BD57" s="48">
        <f ca="1">IF(OR(INDEX(INDIRECT("times"&amp;AE$2),$F57,BD$28)&gt;10,INDEX(INDIRECT(AG57),$E57,BD$28)&lt;=INDEX(INDIRECT(AG57),$E57,$F57)),0,(INDEX(INDIRECT(AG57),$E57,$F57)-INDEX(INDIRECT(AG57),$E57,BD$28))*(10-INDEX(INDIRECT("times"&amp;AE$2),$F57,BD$28))/10)</f>
        <v>0</v>
      </c>
      <c r="BE57" s="201">
        <v>15</v>
      </c>
      <c r="BG57" s="18" t="s">
        <v>203</v>
      </c>
      <c r="BH57" s="122">
        <f>BG26</f>
        <v>0</v>
      </c>
      <c r="BI57" s="122" t="str">
        <f>BG27</f>
        <v>lei1834</v>
      </c>
      <c r="BJ57" s="210" t="str">
        <f t="shared" si="42"/>
        <v>core0_lei1834</v>
      </c>
      <c r="BK57" s="122">
        <v>1</v>
      </c>
      <c r="BL57" s="33">
        <v>15</v>
      </c>
      <c r="BM57" s="46">
        <f ca="1">IF(OR(INDEX(INDIRECT("times"&amp;BH$2),$F57,BM$28)&gt;10,INDEX(INDIRECT(BJ57),$E57,BM$28)&lt;=INDEX(INDIRECT(BJ57),$E57,$F57)),0,(INDEX(INDIRECT(BJ57),$E57,$F57)-INDEX(INDIRECT(BJ57),$E57,BM$28))*(10-INDEX(INDIRECT("times"&amp;BH$2),$F57,BM$28))/10)</f>
        <v>0</v>
      </c>
      <c r="BN57" s="47">
        <f ca="1">IF(OR(INDEX(INDIRECT("times"&amp;BH$2),$F57,BN$28)&gt;10,INDEX(INDIRECT(BJ57),$E57,BN$28)&lt;=INDEX(INDIRECT(BJ57),$E57,$F57)),0,(INDEX(INDIRECT(BJ57),$E57,$F57)-INDEX(INDIRECT(BJ57),$E57,BN$28))*(10-INDEX(INDIRECT("times"&amp;BH$2),$F57,BN$28))/10)</f>
        <v>0</v>
      </c>
      <c r="BO57" s="47">
        <f ca="1">IF(OR(INDEX(INDIRECT("times"&amp;BH$2),$F57,BO$28)&gt;10,INDEX(INDIRECT(BJ57),$E57,BO$28)&lt;=INDEX(INDIRECT(BJ57),$E57,$F57)),0,(INDEX(INDIRECT(BJ57),$E57,$F57)-INDEX(INDIRECT(BJ57),$E57,BO$28))*(10-INDEX(INDIRECT("times"&amp;BH$2),$F57,BO$28))/10)</f>
        <v>0</v>
      </c>
      <c r="BP57" s="47">
        <f ca="1">IF(OR(INDEX(INDIRECT("times"&amp;BH$2),$F57,BP$28)&gt;10,INDEX(INDIRECT(BJ57),$E57,BP$28)&lt;=INDEX(INDIRECT(BJ57),$E57,$F57)),0,(INDEX(INDIRECT(BJ57),$E57,$F57)-INDEX(INDIRECT(BJ57),$E57,BP$28))*(10-INDEX(INDIRECT("times"&amp;BH$2),$F57,BP$28))/10)</f>
        <v>0</v>
      </c>
      <c r="BQ57" s="47">
        <f ca="1">IF(OR(INDEX(INDIRECT("times"&amp;BH$2),$F57,BQ$28)&gt;10,INDEX(INDIRECT(BJ57),$E57,BQ$28)&lt;=INDEX(INDIRECT(BJ57),$E57,$F57)),0,(INDEX(INDIRECT(BJ57),$E57,$F57)-INDEX(INDIRECT(BJ57),$E57,BQ$28))*(10-INDEX(INDIRECT("times"&amp;BH$2),$F57,BQ$28))/10)</f>
        <v>0</v>
      </c>
      <c r="BR57" s="47">
        <f ca="1">IF(OR(INDEX(INDIRECT("times"&amp;BH$2),$F57,BR$28)&gt;10,INDEX(INDIRECT(BJ57),$E57,BR$28)&lt;=INDEX(INDIRECT(BJ57),$E57,$F57)),0,(INDEX(INDIRECT(BJ57),$E57,$F57)-INDEX(INDIRECT(BJ57),$E57,BR$28))*(10-INDEX(INDIRECT("times"&amp;BH$2),$F57,BR$28))/10)</f>
        <v>0</v>
      </c>
      <c r="BS57" s="47">
        <f ca="1">IF(OR(INDEX(INDIRECT("times"&amp;BH$2),$F57,BS$28)&gt;10,INDEX(INDIRECT(BJ57),$E57,BS$28)&lt;=INDEX(INDIRECT(BJ57),$E57,$F57)),0,(INDEX(INDIRECT(BJ57),$E57,$F57)-INDEX(INDIRECT(BJ57),$E57,BS$28))*(10-INDEX(INDIRECT("times"&amp;BH$2),$F57,BS$28))/10)</f>
        <v>0</v>
      </c>
      <c r="BT57" s="47">
        <f ca="1">IF(OR(INDEX(INDIRECT("times"&amp;BH$2),$F57,BT$28)&gt;10,INDEX(INDIRECT(BJ57),$E57,BT$28)&lt;=INDEX(INDIRECT(BJ57),$E57,$F57)),0,(INDEX(INDIRECT(BJ57),$E57,$F57)-INDEX(INDIRECT(BJ57),$E57,BT$28))*(10-INDEX(INDIRECT("times"&amp;BH$2),$F57,BT$28))/10)</f>
        <v>0</v>
      </c>
      <c r="BU57" s="47">
        <f ca="1">IF(OR(INDEX(INDIRECT("times"&amp;BH$2),$F57,BU$28)&gt;10,INDEX(INDIRECT(BJ57),$E57,BU$28)&lt;=INDEX(INDIRECT(BJ57),$E57,$F57)),0,(INDEX(INDIRECT(BJ57),$E57,$F57)-INDEX(INDIRECT(BJ57),$E57,BU$28))*(10-INDEX(INDIRECT("times"&amp;BH$2),$F57,BU$28))/10)</f>
        <v>0</v>
      </c>
      <c r="BV57" s="47">
        <f ca="1">IF(OR(INDEX(INDIRECT("times"&amp;BH$2),$F57,BV$28)&gt;10,INDEX(INDIRECT(BJ57),$E57,BV$28)&lt;=INDEX(INDIRECT(BJ57),$E57,$F57)),0,(INDEX(INDIRECT(BJ57),$E57,$F57)-INDEX(INDIRECT(BJ57),$E57,BV$28))*(10-INDEX(INDIRECT("times"&amp;BH$2),$F57,BV$28))/10)</f>
        <v>0</v>
      </c>
      <c r="BW57" s="47">
        <f ca="1">IF(OR(INDEX(INDIRECT("times"&amp;BH$2),$F57,BW$28)&gt;10,INDEX(INDIRECT(BJ57),$E57,BW$28)&lt;=INDEX(INDIRECT(BJ57),$E57,$F57)),0,(INDEX(INDIRECT(BJ57),$E57,$F57)-INDEX(INDIRECT(BJ57),$E57,BW$28))*(10-INDEX(INDIRECT("times"&amp;BH$2),$F57,BW$28))/10)</f>
        <v>0</v>
      </c>
      <c r="BX57" s="47">
        <f ca="1">IF(OR(INDEX(INDIRECT("times"&amp;BH$2),$F57,BX$28)&gt;10,INDEX(INDIRECT(BJ57),$E57,BX$28)&lt;=INDEX(INDIRECT(BJ57),$E57,$F57)),0,(INDEX(INDIRECT(BJ57),$E57,$F57)-INDEX(INDIRECT(BJ57),$E57,BX$28))*(10-INDEX(INDIRECT("times"&amp;BH$2),$F57,BX$28))/10)</f>
        <v>0</v>
      </c>
      <c r="BY57" s="47">
        <f ca="1">IF(OR(INDEX(INDIRECT("times"&amp;BH$2),$F57,BY$28)&gt;10,INDEX(INDIRECT(BJ57),$E57,BY$28)&lt;=INDEX(INDIRECT(BJ57),$E57,$F57)),0,(INDEX(INDIRECT(BJ57),$E57,$F57)-INDEX(INDIRECT(BJ57),$E57,BY$28))*(10-INDEX(INDIRECT("times"&amp;BH$2),$F57,BY$28))/10)</f>
        <v>0</v>
      </c>
      <c r="BZ57" s="47">
        <f ca="1">IF(OR(INDEX(INDIRECT("times"&amp;BH$2),$F57,BZ$28)&gt;10,INDEX(INDIRECT(BJ57),$E57,BZ$28)&lt;=INDEX(INDIRECT(BJ57),$E57,$F57)),0,(INDEX(INDIRECT(BJ57),$E57,$F57)-INDEX(INDIRECT(BJ57),$E57,BZ$28))*(10-INDEX(INDIRECT("times"&amp;BH$2),$F57,BZ$28))/10)</f>
        <v>0</v>
      </c>
      <c r="CA57" s="47">
        <f ca="1">IF(OR(INDEX(INDIRECT("times"&amp;BH$2),$F57,CA$28)&gt;10,INDEX(INDIRECT(BJ57),$E57,CA$28)&lt;=INDEX(INDIRECT(BJ57),$E57,$F57)),0,(INDEX(INDIRECT(BJ57),$E57,$F57)-INDEX(INDIRECT(BJ57),$E57,CA$28))*(10-INDEX(INDIRECT("times"&amp;BH$2),$F57,CA$28))/10)</f>
        <v>0</v>
      </c>
      <c r="CB57" s="47">
        <f ca="1">IF(OR(INDEX(INDIRECT("times"&amp;BH$2),$F57,CB$28)&gt;10,INDEX(INDIRECT(BJ57),$E57,CB$28)&lt;=INDEX(INDIRECT(BJ57),$E57,$F57)),0,(INDEX(INDIRECT(BJ57),$E57,$F57)-INDEX(INDIRECT(BJ57),$E57,CB$28))*(10-INDEX(INDIRECT("times"&amp;BH$2),$F57,CB$28))/10)</f>
        <v>0</v>
      </c>
      <c r="CC57" s="47">
        <f ca="1">IF(OR(INDEX(INDIRECT("times"&amp;BH$2),$F57,CC$28)&gt;10,INDEX(INDIRECT(BJ57),$E57,CC$28)&lt;=INDEX(INDIRECT(BJ57),$E57,$F57)),0,(INDEX(INDIRECT(BJ57),$E57,$F57)-INDEX(INDIRECT(BJ57),$E57,CC$28))*(10-INDEX(INDIRECT("times"&amp;BH$2),$F57,CC$28))/10)</f>
        <v>0</v>
      </c>
      <c r="CD57" s="47">
        <f ca="1">IF(OR(INDEX(INDIRECT("times"&amp;BH$2),$F57,CD$28)&gt;10,INDEX(INDIRECT(BJ57),$E57,CD$28)&lt;=INDEX(INDIRECT(BJ57),$E57,$F57)),0,(INDEX(INDIRECT(BJ57),$E57,$F57)-INDEX(INDIRECT(BJ57),$E57,CD$28))*(10-INDEX(INDIRECT("times"&amp;BH$2),$F57,CD$28))/10)</f>
        <v>0</v>
      </c>
      <c r="CE57" s="47">
        <f ca="1">IF(OR(INDEX(INDIRECT("times"&amp;BH$2),$F57,CE$28)&gt;10,INDEX(INDIRECT(BJ57),$E57,CE$28)&lt;=INDEX(INDIRECT(BJ57),$E57,$F57)),0,(INDEX(INDIRECT(BJ57),$E57,$F57)-INDEX(INDIRECT(BJ57),$E57,CE$28))*(10-INDEX(INDIRECT("times"&amp;BH$2),$F57,CE$28))/10)</f>
        <v>0</v>
      </c>
      <c r="CF57" s="47">
        <f ca="1">IF(OR(INDEX(INDIRECT("times"&amp;BH$2),$F57,CF$28)&gt;10,INDEX(INDIRECT(BJ57),$E57,CF$28)&lt;=INDEX(INDIRECT(BJ57),$E57,$F57)),0,(INDEX(INDIRECT(BJ57),$E57,$F57)-INDEX(INDIRECT(BJ57),$E57,CF$28))*(10-INDEX(INDIRECT("times"&amp;BH$2),$F57,CF$28))/10)</f>
        <v>0</v>
      </c>
      <c r="CG57" s="48">
        <f ca="1">IF(OR(INDEX(INDIRECT("times"&amp;BH$2),$F57,CG$28)&gt;10,INDEX(INDIRECT(BJ57),$E57,CG$28)&lt;=INDEX(INDIRECT(BJ57),$E57,$F57)),0,(INDEX(INDIRECT(BJ57),$E57,$F57)-INDEX(INDIRECT(BJ57),$E57,CG$28))*(10-INDEX(INDIRECT("times"&amp;BH$2),$F57,CG$28))/10)</f>
        <v>0</v>
      </c>
      <c r="CH57" s="201">
        <v>15</v>
      </c>
      <c r="CJ57" s="18" t="s">
        <v>203</v>
      </c>
      <c r="CK57" s="122">
        <f>CJ26</f>
        <v>0</v>
      </c>
      <c r="CL57" s="122" t="str">
        <f>CJ27</f>
        <v>work3564</v>
      </c>
      <c r="CM57" s="210" t="str">
        <f t="shared" si="43"/>
        <v>core0_work3564</v>
      </c>
      <c r="CN57" s="122">
        <v>1</v>
      </c>
      <c r="CO57" s="33">
        <v>15</v>
      </c>
      <c r="CP57" s="46">
        <f ca="1">IF(OR(INDEX(INDIRECT("times"&amp;CK$2),$F57,CP$28)&gt;10,INDEX(INDIRECT(CM57),$E57,CP$28)&lt;=INDEX(INDIRECT(CM57),$E57,$F57)),0,(INDEX(INDIRECT(CM57),$E57,$F57)-INDEX(INDIRECT(CM57),$E57,CP$28))*(10-INDEX(INDIRECT("times"&amp;CK$2),$F57,CP$28))/10)</f>
        <v>0</v>
      </c>
      <c r="CQ57" s="47">
        <f ca="1">IF(OR(INDEX(INDIRECT("times"&amp;CK$2),$F57,CQ$28)&gt;10,INDEX(INDIRECT(CM57),$E57,CQ$28)&lt;=INDEX(INDIRECT(CM57),$E57,$F57)),0,(INDEX(INDIRECT(CM57),$E57,$F57)-INDEX(INDIRECT(CM57),$E57,CQ$28))*(10-INDEX(INDIRECT("times"&amp;CK$2),$F57,CQ$28))/10)</f>
        <v>0</v>
      </c>
      <c r="CR57" s="47">
        <f ca="1">IF(OR(INDEX(INDIRECT("times"&amp;CK$2),$F57,CR$28)&gt;10,INDEX(INDIRECT(CM57),$E57,CR$28)&lt;=INDEX(INDIRECT(CM57),$E57,$F57)),0,(INDEX(INDIRECT(CM57),$E57,$F57)-INDEX(INDIRECT(CM57),$E57,CR$28))*(10-INDEX(INDIRECT("times"&amp;CK$2),$F57,CR$28))/10)</f>
        <v>0</v>
      </c>
      <c r="CS57" s="47">
        <f ca="1">IF(OR(INDEX(INDIRECT("times"&amp;CK$2),$F57,CS$28)&gt;10,INDEX(INDIRECT(CM57),$E57,CS$28)&lt;=INDEX(INDIRECT(CM57),$E57,$F57)),0,(INDEX(INDIRECT(CM57),$E57,$F57)-INDEX(INDIRECT(CM57),$E57,CS$28))*(10-INDEX(INDIRECT("times"&amp;CK$2),$F57,CS$28))/10)</f>
        <v>0</v>
      </c>
      <c r="CT57" s="47">
        <f ca="1">IF(OR(INDEX(INDIRECT("times"&amp;CK$2),$F57,CT$28)&gt;10,INDEX(INDIRECT(CM57),$E57,CT$28)&lt;=INDEX(INDIRECT(CM57),$E57,$F57)),0,(INDEX(INDIRECT(CM57),$E57,$F57)-INDEX(INDIRECT(CM57),$E57,CT$28))*(10-INDEX(INDIRECT("times"&amp;CK$2),$F57,CT$28))/10)</f>
        <v>0</v>
      </c>
      <c r="CU57" s="47">
        <f ca="1">IF(OR(INDEX(INDIRECT("times"&amp;CK$2),$F57,CU$28)&gt;10,INDEX(INDIRECT(CM57),$E57,CU$28)&lt;=INDEX(INDIRECT(CM57),$E57,$F57)),0,(INDEX(INDIRECT(CM57),$E57,$F57)-INDEX(INDIRECT(CM57),$E57,CU$28))*(10-INDEX(INDIRECT("times"&amp;CK$2),$F57,CU$28))/10)</f>
        <v>0</v>
      </c>
      <c r="CV57" s="47">
        <f ca="1">IF(OR(INDEX(INDIRECT("times"&amp;CK$2),$F57,CV$28)&gt;10,INDEX(INDIRECT(CM57),$E57,CV$28)&lt;=INDEX(INDIRECT(CM57),$E57,$F57)),0,(INDEX(INDIRECT(CM57),$E57,$F57)-INDEX(INDIRECT(CM57),$E57,CV$28))*(10-INDEX(INDIRECT("times"&amp;CK$2),$F57,CV$28))/10)</f>
        <v>0</v>
      </c>
      <c r="CW57" s="47">
        <f ca="1">IF(OR(INDEX(INDIRECT("times"&amp;CK$2),$F57,CW$28)&gt;10,INDEX(INDIRECT(CM57),$E57,CW$28)&lt;=INDEX(INDIRECT(CM57),$E57,$F57)),0,(INDEX(INDIRECT(CM57),$E57,$F57)-INDEX(INDIRECT(CM57),$E57,CW$28))*(10-INDEX(INDIRECT("times"&amp;CK$2),$F57,CW$28))/10)</f>
        <v>0</v>
      </c>
      <c r="CX57" s="47">
        <f ca="1">IF(OR(INDEX(INDIRECT("times"&amp;CK$2),$F57,CX$28)&gt;10,INDEX(INDIRECT(CM57),$E57,CX$28)&lt;=INDEX(INDIRECT(CM57),$E57,$F57)),0,(INDEX(INDIRECT(CM57),$E57,$F57)-INDEX(INDIRECT(CM57),$E57,CX$28))*(10-INDEX(INDIRECT("times"&amp;CK$2),$F57,CX$28))/10)</f>
        <v>0</v>
      </c>
      <c r="CY57" s="47">
        <f ca="1">IF(OR(INDEX(INDIRECT("times"&amp;CK$2),$F57,CY$28)&gt;10,INDEX(INDIRECT(CM57),$E57,CY$28)&lt;=INDEX(INDIRECT(CM57),$E57,$F57)),0,(INDEX(INDIRECT(CM57),$E57,$F57)-INDEX(INDIRECT(CM57),$E57,CY$28))*(10-INDEX(INDIRECT("times"&amp;CK$2),$F57,CY$28))/10)</f>
        <v>0</v>
      </c>
      <c r="CZ57" s="47">
        <f ca="1">IF(OR(INDEX(INDIRECT("times"&amp;CK$2),$F57,CZ$28)&gt;10,INDEX(INDIRECT(CM57),$E57,CZ$28)&lt;=INDEX(INDIRECT(CM57),$E57,$F57)),0,(INDEX(INDIRECT(CM57),$E57,$F57)-INDEX(INDIRECT(CM57),$E57,CZ$28))*(10-INDEX(INDIRECT("times"&amp;CK$2),$F57,CZ$28))/10)</f>
        <v>0</v>
      </c>
      <c r="DA57" s="47">
        <f ca="1">IF(OR(INDEX(INDIRECT("times"&amp;CK$2),$F57,DA$28)&gt;10,INDEX(INDIRECT(CM57),$E57,DA$28)&lt;=INDEX(INDIRECT(CM57),$E57,$F57)),0,(INDEX(INDIRECT(CM57),$E57,$F57)-INDEX(INDIRECT(CM57),$E57,DA$28))*(10-INDEX(INDIRECT("times"&amp;CK$2),$F57,DA$28))/10)</f>
        <v>0</v>
      </c>
      <c r="DB57" s="47">
        <f ca="1">IF(OR(INDEX(INDIRECT("times"&amp;CK$2),$F57,DB$28)&gt;10,INDEX(INDIRECT(CM57),$E57,DB$28)&lt;=INDEX(INDIRECT(CM57),$E57,$F57)),0,(INDEX(INDIRECT(CM57),$E57,$F57)-INDEX(INDIRECT(CM57),$E57,DB$28))*(10-INDEX(INDIRECT("times"&amp;CK$2),$F57,DB$28))/10)</f>
        <v>0</v>
      </c>
      <c r="DC57" s="47">
        <f ca="1">IF(OR(INDEX(INDIRECT("times"&amp;CK$2),$F57,DC$28)&gt;10,INDEX(INDIRECT(CM57),$E57,DC$28)&lt;=INDEX(INDIRECT(CM57),$E57,$F57)),0,(INDEX(INDIRECT(CM57),$E57,$F57)-INDEX(INDIRECT(CM57),$E57,DC$28))*(10-INDEX(INDIRECT("times"&amp;CK$2),$F57,DC$28))/10)</f>
        <v>0</v>
      </c>
      <c r="DD57" s="47">
        <f ca="1">IF(OR(INDEX(INDIRECT("times"&amp;CK$2),$F57,DD$28)&gt;10,INDEX(INDIRECT(CM57),$E57,DD$28)&lt;=INDEX(INDIRECT(CM57),$E57,$F57)),0,(INDEX(INDIRECT(CM57),$E57,$F57)-INDEX(INDIRECT(CM57),$E57,DD$28))*(10-INDEX(INDIRECT("times"&amp;CK$2),$F57,DD$28))/10)</f>
        <v>0</v>
      </c>
      <c r="DE57" s="47">
        <f ca="1">IF(OR(INDEX(INDIRECT("times"&amp;CK$2),$F57,DE$28)&gt;10,INDEX(INDIRECT(CM57),$E57,DE$28)&lt;=INDEX(INDIRECT(CM57),$E57,$F57)),0,(INDEX(INDIRECT(CM57),$E57,$F57)-INDEX(INDIRECT(CM57),$E57,DE$28))*(10-INDEX(INDIRECT("times"&amp;CK$2),$F57,DE$28))/10)</f>
        <v>0</v>
      </c>
      <c r="DF57" s="47">
        <f ca="1">IF(OR(INDEX(INDIRECT("times"&amp;CK$2),$F57,DF$28)&gt;10,INDEX(INDIRECT(CM57),$E57,DF$28)&lt;=INDEX(INDIRECT(CM57),$E57,$F57)),0,(INDEX(INDIRECT(CM57),$E57,$F57)-INDEX(INDIRECT(CM57),$E57,DF$28))*(10-INDEX(INDIRECT("times"&amp;CK$2),$F57,DF$28))/10)</f>
        <v>0</v>
      </c>
      <c r="DG57" s="47">
        <f ca="1">IF(OR(INDEX(INDIRECT("times"&amp;CK$2),$F57,DG$28)&gt;10,INDEX(INDIRECT(CM57),$E57,DG$28)&lt;=INDEX(INDIRECT(CM57),$E57,$F57)),0,(INDEX(INDIRECT(CM57),$E57,$F57)-INDEX(INDIRECT(CM57),$E57,DG$28))*(10-INDEX(INDIRECT("times"&amp;CK$2),$F57,DG$28))/10)</f>
        <v>0</v>
      </c>
      <c r="DH57" s="47">
        <f ca="1">IF(OR(INDEX(INDIRECT("times"&amp;CK$2),$F57,DH$28)&gt;10,INDEX(INDIRECT(CM57),$E57,DH$28)&lt;=INDEX(INDIRECT(CM57),$E57,$F57)),0,(INDEX(INDIRECT(CM57),$E57,$F57)-INDEX(INDIRECT(CM57),$E57,DH$28))*(10-INDEX(INDIRECT("times"&amp;CK$2),$F57,DH$28))/10)</f>
        <v>0</v>
      </c>
      <c r="DI57" s="47">
        <f ca="1">IF(OR(INDEX(INDIRECT("times"&amp;CK$2),$F57,DI$28)&gt;10,INDEX(INDIRECT(CM57),$E57,DI$28)&lt;=INDEX(INDIRECT(CM57),$E57,$F57)),0,(INDEX(INDIRECT(CM57),$E57,$F57)-INDEX(INDIRECT(CM57),$E57,DI$28))*(10-INDEX(INDIRECT("times"&amp;CK$2),$F57,DI$28))/10)</f>
        <v>0</v>
      </c>
      <c r="DJ57" s="48">
        <f ca="1">IF(OR(INDEX(INDIRECT("times"&amp;CK$2),$F57,DJ$28)&gt;10,INDEX(INDIRECT(CM57),$E57,DJ$28)&lt;=INDEX(INDIRECT(CM57),$E57,$F57)),0,(INDEX(INDIRECT(CM57),$E57,$F57)-INDEX(INDIRECT(CM57),$E57,DJ$28))*(10-INDEX(INDIRECT("times"&amp;CK$2),$F57,DJ$28))/10)</f>
        <v>0</v>
      </c>
      <c r="DK57" s="201">
        <v>15</v>
      </c>
      <c r="DM57" s="18" t="s">
        <v>203</v>
      </c>
      <c r="DN57" s="122">
        <f>DM26</f>
        <v>0</v>
      </c>
      <c r="DO57" s="122" t="str">
        <f>DM27</f>
        <v>shop3564</v>
      </c>
      <c r="DP57" s="210" t="str">
        <f t="shared" si="44"/>
        <v>core0_shop3564</v>
      </c>
      <c r="DQ57" s="122">
        <v>1</v>
      </c>
      <c r="DR57" s="33">
        <v>15</v>
      </c>
      <c r="DS57" s="46">
        <f ca="1">IF(OR(INDEX(INDIRECT("times"&amp;DN$2),$F57,DS$28)&gt;10,INDEX(INDIRECT(DP57),$E57,DS$28)&lt;=INDEX(INDIRECT(DP57),$E57,$F57)),0,(INDEX(INDIRECT(DP57),$E57,$F57)-INDEX(INDIRECT(DP57),$E57,DS$28))*(10-INDEX(INDIRECT("times"&amp;DN$2),$F57,DS$28))/10)</f>
        <v>0</v>
      </c>
      <c r="DT57" s="47">
        <f ca="1">IF(OR(INDEX(INDIRECT("times"&amp;DN$2),$F57,DT$28)&gt;10,INDEX(INDIRECT(DP57),$E57,DT$28)&lt;=INDEX(INDIRECT(DP57),$E57,$F57)),0,(INDEX(INDIRECT(DP57),$E57,$F57)-INDEX(INDIRECT(DP57),$E57,DT$28))*(10-INDEX(INDIRECT("times"&amp;DN$2),$F57,DT$28))/10)</f>
        <v>0</v>
      </c>
      <c r="DU57" s="47">
        <f ca="1">IF(OR(INDEX(INDIRECT("times"&amp;DN$2),$F57,DU$28)&gt;10,INDEX(INDIRECT(DP57),$E57,DU$28)&lt;=INDEX(INDIRECT(DP57),$E57,$F57)),0,(INDEX(INDIRECT(DP57),$E57,$F57)-INDEX(INDIRECT(DP57),$E57,DU$28))*(10-INDEX(INDIRECT("times"&amp;DN$2),$F57,DU$28))/10)</f>
        <v>0</v>
      </c>
      <c r="DV57" s="47">
        <f ca="1">IF(OR(INDEX(INDIRECT("times"&amp;DN$2),$F57,DV$28)&gt;10,INDEX(INDIRECT(DP57),$E57,DV$28)&lt;=INDEX(INDIRECT(DP57),$E57,$F57)),0,(INDEX(INDIRECT(DP57),$E57,$F57)-INDEX(INDIRECT(DP57),$E57,DV$28))*(10-INDEX(INDIRECT("times"&amp;DN$2),$F57,DV$28))/10)</f>
        <v>0</v>
      </c>
      <c r="DW57" s="47">
        <f ca="1">IF(OR(INDEX(INDIRECT("times"&amp;DN$2),$F57,DW$28)&gt;10,INDEX(INDIRECT(DP57),$E57,DW$28)&lt;=INDEX(INDIRECT(DP57),$E57,$F57)),0,(INDEX(INDIRECT(DP57),$E57,$F57)-INDEX(INDIRECT(DP57),$E57,DW$28))*(10-INDEX(INDIRECT("times"&amp;DN$2),$F57,DW$28))/10)</f>
        <v>0</v>
      </c>
      <c r="DX57" s="47">
        <f ca="1">IF(OR(INDEX(INDIRECT("times"&amp;DN$2),$F57,DX$28)&gt;10,INDEX(INDIRECT(DP57),$E57,DX$28)&lt;=INDEX(INDIRECT(DP57),$E57,$F57)),0,(INDEX(INDIRECT(DP57),$E57,$F57)-INDEX(INDIRECT(DP57),$E57,DX$28))*(10-INDEX(INDIRECT("times"&amp;DN$2),$F57,DX$28))/10)</f>
        <v>0</v>
      </c>
      <c r="DY57" s="47">
        <f ca="1">IF(OR(INDEX(INDIRECT("times"&amp;DN$2),$F57,DY$28)&gt;10,INDEX(INDIRECT(DP57),$E57,DY$28)&lt;=INDEX(INDIRECT(DP57),$E57,$F57)),0,(INDEX(INDIRECT(DP57),$E57,$F57)-INDEX(INDIRECT(DP57),$E57,DY$28))*(10-INDEX(INDIRECT("times"&amp;DN$2),$F57,DY$28))/10)</f>
        <v>0</v>
      </c>
      <c r="DZ57" s="47">
        <f ca="1">IF(OR(INDEX(INDIRECT("times"&amp;DN$2),$F57,DZ$28)&gt;10,INDEX(INDIRECT(DP57),$E57,DZ$28)&lt;=INDEX(INDIRECT(DP57),$E57,$F57)),0,(INDEX(INDIRECT(DP57),$E57,$F57)-INDEX(INDIRECT(DP57),$E57,DZ$28))*(10-INDEX(INDIRECT("times"&amp;DN$2),$F57,DZ$28))/10)</f>
        <v>0</v>
      </c>
      <c r="EA57" s="47">
        <f ca="1">IF(OR(INDEX(INDIRECT("times"&amp;DN$2),$F57,EA$28)&gt;10,INDEX(INDIRECT(DP57),$E57,EA$28)&lt;=INDEX(INDIRECT(DP57),$E57,$F57)),0,(INDEX(INDIRECT(DP57),$E57,$F57)-INDEX(INDIRECT(DP57),$E57,EA$28))*(10-INDEX(INDIRECT("times"&amp;DN$2),$F57,EA$28))/10)</f>
        <v>0</v>
      </c>
      <c r="EB57" s="47">
        <f ca="1">IF(OR(INDEX(INDIRECT("times"&amp;DN$2),$F57,EB$28)&gt;10,INDEX(INDIRECT(DP57),$E57,EB$28)&lt;=INDEX(INDIRECT(DP57),$E57,$F57)),0,(INDEX(INDIRECT(DP57),$E57,$F57)-INDEX(INDIRECT(DP57),$E57,EB$28))*(10-INDEX(INDIRECT("times"&amp;DN$2),$F57,EB$28))/10)</f>
        <v>0</v>
      </c>
      <c r="EC57" s="47">
        <f ca="1">IF(OR(INDEX(INDIRECT("times"&amp;DN$2),$F57,EC$28)&gt;10,INDEX(INDIRECT(DP57),$E57,EC$28)&lt;=INDEX(INDIRECT(DP57),$E57,$F57)),0,(INDEX(INDIRECT(DP57),$E57,$F57)-INDEX(INDIRECT(DP57),$E57,EC$28))*(10-INDEX(INDIRECT("times"&amp;DN$2),$F57,EC$28))/10)</f>
        <v>0</v>
      </c>
      <c r="ED57" s="47">
        <f ca="1">IF(OR(INDEX(INDIRECT("times"&amp;DN$2),$F57,ED$28)&gt;10,INDEX(INDIRECT(DP57),$E57,ED$28)&lt;=INDEX(INDIRECT(DP57),$E57,$F57)),0,(INDEX(INDIRECT(DP57),$E57,$F57)-INDEX(INDIRECT(DP57),$E57,ED$28))*(10-INDEX(INDIRECT("times"&amp;DN$2),$F57,ED$28))/10)</f>
        <v>0</v>
      </c>
      <c r="EE57" s="47">
        <f ca="1">IF(OR(INDEX(INDIRECT("times"&amp;DN$2),$F57,EE$28)&gt;10,INDEX(INDIRECT(DP57),$E57,EE$28)&lt;=INDEX(INDIRECT(DP57),$E57,$F57)),0,(INDEX(INDIRECT(DP57),$E57,$F57)-INDEX(INDIRECT(DP57),$E57,EE$28))*(10-INDEX(INDIRECT("times"&amp;DN$2),$F57,EE$28))/10)</f>
        <v>0</v>
      </c>
      <c r="EF57" s="47">
        <f ca="1">IF(OR(INDEX(INDIRECT("times"&amp;DN$2),$F57,EF$28)&gt;10,INDEX(INDIRECT(DP57),$E57,EF$28)&lt;=INDEX(INDIRECT(DP57),$E57,$F57)),0,(INDEX(INDIRECT(DP57),$E57,$F57)-INDEX(INDIRECT(DP57),$E57,EF$28))*(10-INDEX(INDIRECT("times"&amp;DN$2),$F57,EF$28))/10)</f>
        <v>0</v>
      </c>
      <c r="EG57" s="47">
        <f ca="1">IF(OR(INDEX(INDIRECT("times"&amp;DN$2),$F57,EG$28)&gt;10,INDEX(INDIRECT(DP57),$E57,EG$28)&lt;=INDEX(INDIRECT(DP57),$E57,$F57)),0,(INDEX(INDIRECT(DP57),$E57,$F57)-INDEX(INDIRECT(DP57),$E57,EG$28))*(10-INDEX(INDIRECT("times"&amp;DN$2),$F57,EG$28))/10)</f>
        <v>0</v>
      </c>
      <c r="EH57" s="47">
        <f ca="1">IF(OR(INDEX(INDIRECT("times"&amp;DN$2),$F57,EH$28)&gt;10,INDEX(INDIRECT(DP57),$E57,EH$28)&lt;=INDEX(INDIRECT(DP57),$E57,$F57)),0,(INDEX(INDIRECT(DP57),$E57,$F57)-INDEX(INDIRECT(DP57),$E57,EH$28))*(10-INDEX(INDIRECT("times"&amp;DN$2),$F57,EH$28))/10)</f>
        <v>0</v>
      </c>
      <c r="EI57" s="47">
        <f ca="1">IF(OR(INDEX(INDIRECT("times"&amp;DN$2),$F57,EI$28)&gt;10,INDEX(INDIRECT(DP57),$E57,EI$28)&lt;=INDEX(INDIRECT(DP57),$E57,$F57)),0,(INDEX(INDIRECT(DP57),$E57,$F57)-INDEX(INDIRECT(DP57),$E57,EI$28))*(10-INDEX(INDIRECT("times"&amp;DN$2),$F57,EI$28))/10)</f>
        <v>0</v>
      </c>
      <c r="EJ57" s="47">
        <f ca="1">IF(OR(INDEX(INDIRECT("times"&amp;DN$2),$F57,EJ$28)&gt;10,INDEX(INDIRECT(DP57),$E57,EJ$28)&lt;=INDEX(INDIRECT(DP57),$E57,$F57)),0,(INDEX(INDIRECT(DP57),$E57,$F57)-INDEX(INDIRECT(DP57),$E57,EJ$28))*(10-INDEX(INDIRECT("times"&amp;DN$2),$F57,EJ$28))/10)</f>
        <v>0</v>
      </c>
      <c r="EK57" s="47">
        <f ca="1">IF(OR(INDEX(INDIRECT("times"&amp;DN$2),$F57,EK$28)&gt;10,INDEX(INDIRECT(DP57),$E57,EK$28)&lt;=INDEX(INDIRECT(DP57),$E57,$F57)),0,(INDEX(INDIRECT(DP57),$E57,$F57)-INDEX(INDIRECT(DP57),$E57,EK$28))*(10-INDEX(INDIRECT("times"&amp;DN$2),$F57,EK$28))/10)</f>
        <v>0</v>
      </c>
      <c r="EL57" s="47">
        <f ca="1">IF(OR(INDEX(INDIRECT("times"&amp;DN$2),$F57,EL$28)&gt;10,INDEX(INDIRECT(DP57),$E57,EL$28)&lt;=INDEX(INDIRECT(DP57),$E57,$F57)),0,(INDEX(INDIRECT(DP57),$E57,$F57)-INDEX(INDIRECT(DP57),$E57,EL$28))*(10-INDEX(INDIRECT("times"&amp;DN$2),$F57,EL$28))/10)</f>
        <v>0</v>
      </c>
      <c r="EM57" s="48">
        <f ca="1">IF(OR(INDEX(INDIRECT("times"&amp;DN$2),$F57,EM$28)&gt;10,INDEX(INDIRECT(DP57),$E57,EM$28)&lt;=INDEX(INDIRECT(DP57),$E57,$F57)),0,(INDEX(INDIRECT(DP57),$E57,$F57)-INDEX(INDIRECT(DP57),$E57,EM$28))*(10-INDEX(INDIRECT("times"&amp;DN$2),$F57,EM$28))/10)</f>
        <v>0</v>
      </c>
      <c r="EN57" s="201">
        <v>15</v>
      </c>
      <c r="EP57" s="18" t="s">
        <v>203</v>
      </c>
      <c r="EQ57" s="122">
        <f>EP26</f>
        <v>0</v>
      </c>
      <c r="ER57" s="122" t="str">
        <f>EP27</f>
        <v>lei3564</v>
      </c>
      <c r="ES57" s="210" t="str">
        <f t="shared" si="45"/>
        <v>core0_lei3564</v>
      </c>
      <c r="ET57" s="122">
        <v>1</v>
      </c>
      <c r="EU57" s="33">
        <v>15</v>
      </c>
      <c r="EV57" s="46">
        <f ca="1">IF(OR(INDEX(INDIRECT("times"&amp;EQ$2),$F57,EV$28)&gt;10,INDEX(INDIRECT(ES57),$E57,EV$28)&lt;=INDEX(INDIRECT(ES57),$E57,$F57)),0,(INDEX(INDIRECT(ES57),$E57,$F57)-INDEX(INDIRECT(ES57),$E57,EV$28))*(10-INDEX(INDIRECT("times"&amp;EQ$2),$F57,EV$28))/10)</f>
        <v>0</v>
      </c>
      <c r="EW57" s="47">
        <f ca="1">IF(OR(INDEX(INDIRECT("times"&amp;EQ$2),$F57,EW$28)&gt;10,INDEX(INDIRECT(ES57),$E57,EW$28)&lt;=INDEX(INDIRECT(ES57),$E57,$F57)),0,(INDEX(INDIRECT(ES57),$E57,$F57)-INDEX(INDIRECT(ES57),$E57,EW$28))*(10-INDEX(INDIRECT("times"&amp;EQ$2),$F57,EW$28))/10)</f>
        <v>0</v>
      </c>
      <c r="EX57" s="47">
        <f ca="1">IF(OR(INDEX(INDIRECT("times"&amp;EQ$2),$F57,EX$28)&gt;10,INDEX(INDIRECT(ES57),$E57,EX$28)&lt;=INDEX(INDIRECT(ES57),$E57,$F57)),0,(INDEX(INDIRECT(ES57),$E57,$F57)-INDEX(INDIRECT(ES57),$E57,EX$28))*(10-INDEX(INDIRECT("times"&amp;EQ$2),$F57,EX$28))/10)</f>
        <v>0</v>
      </c>
      <c r="EY57" s="47">
        <f ca="1">IF(OR(INDEX(INDIRECT("times"&amp;EQ$2),$F57,EY$28)&gt;10,INDEX(INDIRECT(ES57),$E57,EY$28)&lt;=INDEX(INDIRECT(ES57),$E57,$F57)),0,(INDEX(INDIRECT(ES57),$E57,$F57)-INDEX(INDIRECT(ES57),$E57,EY$28))*(10-INDEX(INDIRECT("times"&amp;EQ$2),$F57,EY$28))/10)</f>
        <v>0</v>
      </c>
      <c r="EZ57" s="47">
        <f ca="1">IF(OR(INDEX(INDIRECT("times"&amp;EQ$2),$F57,EZ$28)&gt;10,INDEX(INDIRECT(ES57),$E57,EZ$28)&lt;=INDEX(INDIRECT(ES57),$E57,$F57)),0,(INDEX(INDIRECT(ES57),$E57,$F57)-INDEX(INDIRECT(ES57),$E57,EZ$28))*(10-INDEX(INDIRECT("times"&amp;EQ$2),$F57,EZ$28))/10)</f>
        <v>0</v>
      </c>
      <c r="FA57" s="47">
        <f ca="1">IF(OR(INDEX(INDIRECT("times"&amp;EQ$2),$F57,FA$28)&gt;10,INDEX(INDIRECT(ES57),$E57,FA$28)&lt;=INDEX(INDIRECT(ES57),$E57,$F57)),0,(INDEX(INDIRECT(ES57),$E57,$F57)-INDEX(INDIRECT(ES57),$E57,FA$28))*(10-INDEX(INDIRECT("times"&amp;EQ$2),$F57,FA$28))/10)</f>
        <v>0</v>
      </c>
      <c r="FB57" s="47">
        <f ca="1">IF(OR(INDEX(INDIRECT("times"&amp;EQ$2),$F57,FB$28)&gt;10,INDEX(INDIRECT(ES57),$E57,FB$28)&lt;=INDEX(INDIRECT(ES57),$E57,$F57)),0,(INDEX(INDIRECT(ES57),$E57,$F57)-INDEX(INDIRECT(ES57),$E57,FB$28))*(10-INDEX(INDIRECT("times"&amp;EQ$2),$F57,FB$28))/10)</f>
        <v>0</v>
      </c>
      <c r="FC57" s="47">
        <f ca="1">IF(OR(INDEX(INDIRECT("times"&amp;EQ$2),$F57,FC$28)&gt;10,INDEX(INDIRECT(ES57),$E57,FC$28)&lt;=INDEX(INDIRECT(ES57),$E57,$F57)),0,(INDEX(INDIRECT(ES57),$E57,$F57)-INDEX(INDIRECT(ES57),$E57,FC$28))*(10-INDEX(INDIRECT("times"&amp;EQ$2),$F57,FC$28))/10)</f>
        <v>0</v>
      </c>
      <c r="FD57" s="47">
        <f ca="1">IF(OR(INDEX(INDIRECT("times"&amp;EQ$2),$F57,FD$28)&gt;10,INDEX(INDIRECT(ES57),$E57,FD$28)&lt;=INDEX(INDIRECT(ES57),$E57,$F57)),0,(INDEX(INDIRECT(ES57),$E57,$F57)-INDEX(INDIRECT(ES57),$E57,FD$28))*(10-INDEX(INDIRECT("times"&amp;EQ$2),$F57,FD$28))/10)</f>
        <v>0</v>
      </c>
      <c r="FE57" s="47">
        <f ca="1">IF(OR(INDEX(INDIRECT("times"&amp;EQ$2),$F57,FE$28)&gt;10,INDEX(INDIRECT(ES57),$E57,FE$28)&lt;=INDEX(INDIRECT(ES57),$E57,$F57)),0,(INDEX(INDIRECT(ES57),$E57,$F57)-INDEX(INDIRECT(ES57),$E57,FE$28))*(10-INDEX(INDIRECT("times"&amp;EQ$2),$F57,FE$28))/10)</f>
        <v>0</v>
      </c>
      <c r="FF57" s="47">
        <f ca="1">IF(OR(INDEX(INDIRECT("times"&amp;EQ$2),$F57,FF$28)&gt;10,INDEX(INDIRECT(ES57),$E57,FF$28)&lt;=INDEX(INDIRECT(ES57),$E57,$F57)),0,(INDEX(INDIRECT(ES57),$E57,$F57)-INDEX(INDIRECT(ES57),$E57,FF$28))*(10-INDEX(INDIRECT("times"&amp;EQ$2),$F57,FF$28))/10)</f>
        <v>0</v>
      </c>
      <c r="FG57" s="47">
        <f ca="1">IF(OR(INDEX(INDIRECT("times"&amp;EQ$2),$F57,FG$28)&gt;10,INDEX(INDIRECT(ES57),$E57,FG$28)&lt;=INDEX(INDIRECT(ES57),$E57,$F57)),0,(INDEX(INDIRECT(ES57),$E57,$F57)-INDEX(INDIRECT(ES57),$E57,FG$28))*(10-INDEX(INDIRECT("times"&amp;EQ$2),$F57,FG$28))/10)</f>
        <v>0</v>
      </c>
      <c r="FH57" s="47">
        <f ca="1">IF(OR(INDEX(INDIRECT("times"&amp;EQ$2),$F57,FH$28)&gt;10,INDEX(INDIRECT(ES57),$E57,FH$28)&lt;=INDEX(INDIRECT(ES57),$E57,$F57)),0,(INDEX(INDIRECT(ES57),$E57,$F57)-INDEX(INDIRECT(ES57),$E57,FH$28))*(10-INDEX(INDIRECT("times"&amp;EQ$2),$F57,FH$28))/10)</f>
        <v>0</v>
      </c>
      <c r="FI57" s="47">
        <f ca="1">IF(OR(INDEX(INDIRECT("times"&amp;EQ$2),$F57,FI$28)&gt;10,INDEX(INDIRECT(ES57),$E57,FI$28)&lt;=INDEX(INDIRECT(ES57),$E57,$F57)),0,(INDEX(INDIRECT(ES57),$E57,$F57)-INDEX(INDIRECT(ES57),$E57,FI$28))*(10-INDEX(INDIRECT("times"&amp;EQ$2),$F57,FI$28))/10)</f>
        <v>0</v>
      </c>
      <c r="FJ57" s="47">
        <f ca="1">IF(OR(INDEX(INDIRECT("times"&amp;EQ$2),$F57,FJ$28)&gt;10,INDEX(INDIRECT(ES57),$E57,FJ$28)&lt;=INDEX(INDIRECT(ES57),$E57,$F57)),0,(INDEX(INDIRECT(ES57),$E57,$F57)-INDEX(INDIRECT(ES57),$E57,FJ$28))*(10-INDEX(INDIRECT("times"&amp;EQ$2),$F57,FJ$28))/10)</f>
        <v>0</v>
      </c>
      <c r="FK57" s="47">
        <f ca="1">IF(OR(INDEX(INDIRECT("times"&amp;EQ$2),$F57,FK$28)&gt;10,INDEX(INDIRECT(ES57),$E57,FK$28)&lt;=INDEX(INDIRECT(ES57),$E57,$F57)),0,(INDEX(INDIRECT(ES57),$E57,$F57)-INDEX(INDIRECT(ES57),$E57,FK$28))*(10-INDEX(INDIRECT("times"&amp;EQ$2),$F57,FK$28))/10)</f>
        <v>0</v>
      </c>
      <c r="FL57" s="47">
        <f ca="1">IF(OR(INDEX(INDIRECT("times"&amp;EQ$2),$F57,FL$28)&gt;10,INDEX(INDIRECT(ES57),$E57,FL$28)&lt;=INDEX(INDIRECT(ES57),$E57,$F57)),0,(INDEX(INDIRECT(ES57),$E57,$F57)-INDEX(INDIRECT(ES57),$E57,FL$28))*(10-INDEX(INDIRECT("times"&amp;EQ$2),$F57,FL$28))/10)</f>
        <v>0</v>
      </c>
      <c r="FM57" s="47">
        <f ca="1">IF(OR(INDEX(INDIRECT("times"&amp;EQ$2),$F57,FM$28)&gt;10,INDEX(INDIRECT(ES57),$E57,FM$28)&lt;=INDEX(INDIRECT(ES57),$E57,$F57)),0,(INDEX(INDIRECT(ES57),$E57,$F57)-INDEX(INDIRECT(ES57),$E57,FM$28))*(10-INDEX(INDIRECT("times"&amp;EQ$2),$F57,FM$28))/10)</f>
        <v>0</v>
      </c>
      <c r="FN57" s="47">
        <f ca="1">IF(OR(INDEX(INDIRECT("times"&amp;EQ$2),$F57,FN$28)&gt;10,INDEX(INDIRECT(ES57),$E57,FN$28)&lt;=INDEX(INDIRECT(ES57),$E57,$F57)),0,(INDEX(INDIRECT(ES57),$E57,$F57)-INDEX(INDIRECT(ES57),$E57,FN$28))*(10-INDEX(INDIRECT("times"&amp;EQ$2),$F57,FN$28))/10)</f>
        <v>0</v>
      </c>
      <c r="FO57" s="47">
        <f ca="1">IF(OR(INDEX(INDIRECT("times"&amp;EQ$2),$F57,FO$28)&gt;10,INDEX(INDIRECT(ES57),$E57,FO$28)&lt;=INDEX(INDIRECT(ES57),$E57,$F57)),0,(INDEX(INDIRECT(ES57),$E57,$F57)-INDEX(INDIRECT(ES57),$E57,FO$28))*(10-INDEX(INDIRECT("times"&amp;EQ$2),$F57,FO$28))/10)</f>
        <v>0</v>
      </c>
      <c r="FP57" s="48">
        <f ca="1">IF(OR(INDEX(INDIRECT("times"&amp;EQ$2),$F57,FP$28)&gt;10,INDEX(INDIRECT(ES57),$E57,FP$28)&lt;=INDEX(INDIRECT(ES57),$E57,$F57)),0,(INDEX(INDIRECT(ES57),$E57,$F57)-INDEX(INDIRECT(ES57),$E57,FP$28))*(10-INDEX(INDIRECT("times"&amp;EQ$2),$F57,FP$28))/10)</f>
        <v>0</v>
      </c>
      <c r="FQ57" s="201">
        <v>15</v>
      </c>
      <c r="FS57" s="18" t="s">
        <v>203</v>
      </c>
      <c r="FT57" s="122">
        <f>FS26</f>
        <v>0</v>
      </c>
      <c r="FU57" s="122" t="str">
        <f>FS27</f>
        <v>shop65</v>
      </c>
      <c r="FV57" s="210" t="str">
        <f t="shared" si="46"/>
        <v>core0_shop65</v>
      </c>
      <c r="FW57" s="122">
        <v>1</v>
      </c>
      <c r="FX57" s="33">
        <v>15</v>
      </c>
      <c r="FY57" s="46">
        <f ca="1">IF(OR(INDEX(INDIRECT("times"&amp;FT$2),$F57,FY$28)&gt;10,INDEX(INDIRECT(FV57),$E57,FY$28)&lt;=INDEX(INDIRECT(FV57),$E57,$F57)),0,(INDEX(INDIRECT(FV57),$E57,$F57)-INDEX(INDIRECT(FV57),$E57,FY$28))*(10-INDEX(INDIRECT("times"&amp;FT$2),$F57,FY$28))/10)</f>
        <v>0</v>
      </c>
      <c r="FZ57" s="47">
        <f ca="1">IF(OR(INDEX(INDIRECT("times"&amp;FT$2),$F57,FZ$28)&gt;10,INDEX(INDIRECT(FV57),$E57,FZ$28)&lt;=INDEX(INDIRECT(FV57),$E57,$F57)),0,(INDEX(INDIRECT(FV57),$E57,$F57)-INDEX(INDIRECT(FV57),$E57,FZ$28))*(10-INDEX(INDIRECT("times"&amp;FT$2),$F57,FZ$28))/10)</f>
        <v>0</v>
      </c>
      <c r="GA57" s="47">
        <f ca="1">IF(OR(INDEX(INDIRECT("times"&amp;FT$2),$F57,GA$28)&gt;10,INDEX(INDIRECT(FV57),$E57,GA$28)&lt;=INDEX(INDIRECT(FV57),$E57,$F57)),0,(INDEX(INDIRECT(FV57),$E57,$F57)-INDEX(INDIRECT(FV57),$E57,GA$28))*(10-INDEX(INDIRECT("times"&amp;FT$2),$F57,GA$28))/10)</f>
        <v>0</v>
      </c>
      <c r="GB57" s="47">
        <f ca="1">IF(OR(INDEX(INDIRECT("times"&amp;FT$2),$F57,GB$28)&gt;10,INDEX(INDIRECT(FV57),$E57,GB$28)&lt;=INDEX(INDIRECT(FV57),$E57,$F57)),0,(INDEX(INDIRECT(FV57),$E57,$F57)-INDEX(INDIRECT(FV57),$E57,GB$28))*(10-INDEX(INDIRECT("times"&amp;FT$2),$F57,GB$28))/10)</f>
        <v>0</v>
      </c>
      <c r="GC57" s="47">
        <f ca="1">IF(OR(INDEX(INDIRECT("times"&amp;FT$2),$F57,GC$28)&gt;10,INDEX(INDIRECT(FV57),$E57,GC$28)&lt;=INDEX(INDIRECT(FV57),$E57,$F57)),0,(INDEX(INDIRECT(FV57),$E57,$F57)-INDEX(INDIRECT(FV57),$E57,GC$28))*(10-INDEX(INDIRECT("times"&amp;FT$2),$F57,GC$28))/10)</f>
        <v>0</v>
      </c>
      <c r="GD57" s="47">
        <f ca="1">IF(OR(INDEX(INDIRECT("times"&amp;FT$2),$F57,GD$28)&gt;10,INDEX(INDIRECT(FV57),$E57,GD$28)&lt;=INDEX(INDIRECT(FV57),$E57,$F57)),0,(INDEX(INDIRECT(FV57),$E57,$F57)-INDEX(INDIRECT(FV57),$E57,GD$28))*(10-INDEX(INDIRECT("times"&amp;FT$2),$F57,GD$28))/10)</f>
        <v>0</v>
      </c>
      <c r="GE57" s="47">
        <f ca="1">IF(OR(INDEX(INDIRECT("times"&amp;FT$2),$F57,GE$28)&gt;10,INDEX(INDIRECT(FV57),$E57,GE$28)&lt;=INDEX(INDIRECT(FV57),$E57,$F57)),0,(INDEX(INDIRECT(FV57),$E57,$F57)-INDEX(INDIRECT(FV57),$E57,GE$28))*(10-INDEX(INDIRECT("times"&amp;FT$2),$F57,GE$28))/10)</f>
        <v>0</v>
      </c>
      <c r="GF57" s="47">
        <f ca="1">IF(OR(INDEX(INDIRECT("times"&amp;FT$2),$F57,GF$28)&gt;10,INDEX(INDIRECT(FV57),$E57,GF$28)&lt;=INDEX(INDIRECT(FV57),$E57,$F57)),0,(INDEX(INDIRECT(FV57),$E57,$F57)-INDEX(INDIRECT(FV57),$E57,GF$28))*(10-INDEX(INDIRECT("times"&amp;FT$2),$F57,GF$28))/10)</f>
        <v>0</v>
      </c>
      <c r="GG57" s="47">
        <f ca="1">IF(OR(INDEX(INDIRECT("times"&amp;FT$2),$F57,GG$28)&gt;10,INDEX(INDIRECT(FV57),$E57,GG$28)&lt;=INDEX(INDIRECT(FV57),$E57,$F57)),0,(INDEX(INDIRECT(FV57),$E57,$F57)-INDEX(INDIRECT(FV57),$E57,GG$28))*(10-INDEX(INDIRECT("times"&amp;FT$2),$F57,GG$28))/10)</f>
        <v>0</v>
      </c>
      <c r="GH57" s="47">
        <f ca="1">IF(OR(INDEX(INDIRECT("times"&amp;FT$2),$F57,GH$28)&gt;10,INDEX(INDIRECT(FV57),$E57,GH$28)&lt;=INDEX(INDIRECT(FV57),$E57,$F57)),0,(INDEX(INDIRECT(FV57),$E57,$F57)-INDEX(INDIRECT(FV57),$E57,GH$28))*(10-INDEX(INDIRECT("times"&amp;FT$2),$F57,GH$28))/10)</f>
        <v>0</v>
      </c>
      <c r="GI57" s="47">
        <f ca="1">IF(OR(INDEX(INDIRECT("times"&amp;FT$2),$F57,GI$28)&gt;10,INDEX(INDIRECT(FV57),$E57,GI$28)&lt;=INDEX(INDIRECT(FV57),$E57,$F57)),0,(INDEX(INDIRECT(FV57),$E57,$F57)-INDEX(INDIRECT(FV57),$E57,GI$28))*(10-INDEX(INDIRECT("times"&amp;FT$2),$F57,GI$28))/10)</f>
        <v>0</v>
      </c>
      <c r="GJ57" s="47">
        <f ca="1">IF(OR(INDEX(INDIRECT("times"&amp;FT$2),$F57,GJ$28)&gt;10,INDEX(INDIRECT(FV57),$E57,GJ$28)&lt;=INDEX(INDIRECT(FV57),$E57,$F57)),0,(INDEX(INDIRECT(FV57),$E57,$F57)-INDEX(INDIRECT(FV57),$E57,GJ$28))*(10-INDEX(INDIRECT("times"&amp;FT$2),$F57,GJ$28))/10)</f>
        <v>0</v>
      </c>
      <c r="GK57" s="47">
        <f ca="1">IF(OR(INDEX(INDIRECT("times"&amp;FT$2),$F57,GK$28)&gt;10,INDEX(INDIRECT(FV57),$E57,GK$28)&lt;=INDEX(INDIRECT(FV57),$E57,$F57)),0,(INDEX(INDIRECT(FV57),$E57,$F57)-INDEX(INDIRECT(FV57),$E57,GK$28))*(10-INDEX(INDIRECT("times"&amp;FT$2),$F57,GK$28))/10)</f>
        <v>0</v>
      </c>
      <c r="GL57" s="47">
        <f ca="1">IF(OR(INDEX(INDIRECT("times"&amp;FT$2),$F57,GL$28)&gt;10,INDEX(INDIRECT(FV57),$E57,GL$28)&lt;=INDEX(INDIRECT(FV57),$E57,$F57)),0,(INDEX(INDIRECT(FV57),$E57,$F57)-INDEX(INDIRECT(FV57),$E57,GL$28))*(10-INDEX(INDIRECT("times"&amp;FT$2),$F57,GL$28))/10)</f>
        <v>0</v>
      </c>
      <c r="GM57" s="47">
        <f ca="1">IF(OR(INDEX(INDIRECT("times"&amp;FT$2),$F57,GM$28)&gt;10,INDEX(INDIRECT(FV57),$E57,GM$28)&lt;=INDEX(INDIRECT(FV57),$E57,$F57)),0,(INDEX(INDIRECT(FV57),$E57,$F57)-INDEX(INDIRECT(FV57),$E57,GM$28))*(10-INDEX(INDIRECT("times"&amp;FT$2),$F57,GM$28))/10)</f>
        <v>0</v>
      </c>
      <c r="GN57" s="47">
        <f ca="1">IF(OR(INDEX(INDIRECT("times"&amp;FT$2),$F57,GN$28)&gt;10,INDEX(INDIRECT(FV57),$E57,GN$28)&lt;=INDEX(INDIRECT(FV57),$E57,$F57)),0,(INDEX(INDIRECT(FV57),$E57,$F57)-INDEX(INDIRECT(FV57),$E57,GN$28))*(10-INDEX(INDIRECT("times"&amp;FT$2),$F57,GN$28))/10)</f>
        <v>0</v>
      </c>
      <c r="GO57" s="47">
        <f ca="1">IF(OR(INDEX(INDIRECT("times"&amp;FT$2),$F57,GO$28)&gt;10,INDEX(INDIRECT(FV57),$E57,GO$28)&lt;=INDEX(INDIRECT(FV57),$E57,$F57)),0,(INDEX(INDIRECT(FV57),$E57,$F57)-INDEX(INDIRECT(FV57),$E57,GO$28))*(10-INDEX(INDIRECT("times"&amp;FT$2),$F57,GO$28))/10)</f>
        <v>0</v>
      </c>
      <c r="GP57" s="47">
        <f ca="1">IF(OR(INDEX(INDIRECT("times"&amp;FT$2),$F57,GP$28)&gt;10,INDEX(INDIRECT(FV57),$E57,GP$28)&lt;=INDEX(INDIRECT(FV57),$E57,$F57)),0,(INDEX(INDIRECT(FV57),$E57,$F57)-INDEX(INDIRECT(FV57),$E57,GP$28))*(10-INDEX(INDIRECT("times"&amp;FT$2),$F57,GP$28))/10)</f>
        <v>0</v>
      </c>
      <c r="GQ57" s="47">
        <f ca="1">IF(OR(INDEX(INDIRECT("times"&amp;FT$2),$F57,GQ$28)&gt;10,INDEX(INDIRECT(FV57),$E57,GQ$28)&lt;=INDEX(INDIRECT(FV57),$E57,$F57)),0,(INDEX(INDIRECT(FV57),$E57,$F57)-INDEX(INDIRECT(FV57),$E57,GQ$28))*(10-INDEX(INDIRECT("times"&amp;FT$2),$F57,GQ$28))/10)</f>
        <v>0</v>
      </c>
      <c r="GR57" s="47">
        <f ca="1">IF(OR(INDEX(INDIRECT("times"&amp;FT$2),$F57,GR$28)&gt;10,INDEX(INDIRECT(FV57),$E57,GR$28)&lt;=INDEX(INDIRECT(FV57),$E57,$F57)),0,(INDEX(INDIRECT(FV57),$E57,$F57)-INDEX(INDIRECT(FV57),$E57,GR$28))*(10-INDEX(INDIRECT("times"&amp;FT$2),$F57,GR$28))/10)</f>
        <v>0</v>
      </c>
      <c r="GS57" s="48">
        <f ca="1">IF(OR(INDEX(INDIRECT("times"&amp;FT$2),$F57,GS$28)&gt;10,INDEX(INDIRECT(FV57),$E57,GS$28)&lt;=INDEX(INDIRECT(FV57),$E57,$F57)),0,(INDEX(INDIRECT(FV57),$E57,$F57)-INDEX(INDIRECT(FV57),$E57,GS$28))*(10-INDEX(INDIRECT("times"&amp;FT$2),$F57,GS$28))/10)</f>
        <v>0</v>
      </c>
      <c r="GT57" s="201">
        <v>15</v>
      </c>
      <c r="GV57" s="18" t="s">
        <v>203</v>
      </c>
      <c r="GW57" s="122">
        <f>GV26</f>
        <v>0</v>
      </c>
      <c r="GX57" s="122" t="str">
        <f>GV27</f>
        <v>lei65</v>
      </c>
      <c r="GY57" s="210" t="str">
        <f t="shared" si="47"/>
        <v>core0_lei65</v>
      </c>
      <c r="GZ57" s="122">
        <v>1</v>
      </c>
      <c r="HA57" s="33">
        <v>15</v>
      </c>
      <c r="HB57" s="46">
        <f ca="1">IF(OR(INDEX(INDIRECT("times"&amp;GW$2),$F57,HB$28)&gt;10,INDEX(INDIRECT(GY57),$E57,HB$28)&lt;=INDEX(INDIRECT(GY57),$E57,$F57)),0,(INDEX(INDIRECT(GY57),$E57,$F57)-INDEX(INDIRECT(GY57),$E57,HB$28))*(10-INDEX(INDIRECT("times"&amp;GW$2),$F57,HB$28))/10)</f>
        <v>0</v>
      </c>
      <c r="HC57" s="47">
        <f ca="1">IF(OR(INDEX(INDIRECT("times"&amp;GW$2),$F57,HC$28)&gt;10,INDEX(INDIRECT(GY57),$E57,HC$28)&lt;=INDEX(INDIRECT(GY57),$E57,$F57)),0,(INDEX(INDIRECT(GY57),$E57,$F57)-INDEX(INDIRECT(GY57),$E57,HC$28))*(10-INDEX(INDIRECT("times"&amp;GW$2),$F57,HC$28))/10)</f>
        <v>0</v>
      </c>
      <c r="HD57" s="47">
        <f ca="1">IF(OR(INDEX(INDIRECT("times"&amp;GW$2),$F57,HD$28)&gt;10,INDEX(INDIRECT(GY57),$E57,HD$28)&lt;=INDEX(INDIRECT(GY57),$E57,$F57)),0,(INDEX(INDIRECT(GY57),$E57,$F57)-INDEX(INDIRECT(GY57),$E57,HD$28))*(10-INDEX(INDIRECT("times"&amp;GW$2),$F57,HD$28))/10)</f>
        <v>0</v>
      </c>
      <c r="HE57" s="47">
        <f ca="1">IF(OR(INDEX(INDIRECT("times"&amp;GW$2),$F57,HE$28)&gt;10,INDEX(INDIRECT(GY57),$E57,HE$28)&lt;=INDEX(INDIRECT(GY57),$E57,$F57)),0,(INDEX(INDIRECT(GY57),$E57,$F57)-INDEX(INDIRECT(GY57),$E57,HE$28))*(10-INDEX(INDIRECT("times"&amp;GW$2),$F57,HE$28))/10)</f>
        <v>0</v>
      </c>
      <c r="HF57" s="47">
        <f ca="1">IF(OR(INDEX(INDIRECT("times"&amp;GW$2),$F57,HF$28)&gt;10,INDEX(INDIRECT(GY57),$E57,HF$28)&lt;=INDEX(INDIRECT(GY57),$E57,$F57)),0,(INDEX(INDIRECT(GY57),$E57,$F57)-INDEX(INDIRECT(GY57),$E57,HF$28))*(10-INDEX(INDIRECT("times"&amp;GW$2),$F57,HF$28))/10)</f>
        <v>0</v>
      </c>
      <c r="HG57" s="47">
        <f ca="1">IF(OR(INDEX(INDIRECT("times"&amp;GW$2),$F57,HG$28)&gt;10,INDEX(INDIRECT(GY57),$E57,HG$28)&lt;=INDEX(INDIRECT(GY57),$E57,$F57)),0,(INDEX(INDIRECT(GY57),$E57,$F57)-INDEX(INDIRECT(GY57),$E57,HG$28))*(10-INDEX(INDIRECT("times"&amp;GW$2),$F57,HG$28))/10)</f>
        <v>0</v>
      </c>
      <c r="HH57" s="47">
        <f ca="1">IF(OR(INDEX(INDIRECT("times"&amp;GW$2),$F57,HH$28)&gt;10,INDEX(INDIRECT(GY57),$E57,HH$28)&lt;=INDEX(INDIRECT(GY57),$E57,$F57)),0,(INDEX(INDIRECT(GY57),$E57,$F57)-INDEX(INDIRECT(GY57),$E57,HH$28))*(10-INDEX(INDIRECT("times"&amp;GW$2),$F57,HH$28))/10)</f>
        <v>0</v>
      </c>
      <c r="HI57" s="47">
        <f ca="1">IF(OR(INDEX(INDIRECT("times"&amp;GW$2),$F57,HI$28)&gt;10,INDEX(INDIRECT(GY57),$E57,HI$28)&lt;=INDEX(INDIRECT(GY57),$E57,$F57)),0,(INDEX(INDIRECT(GY57),$E57,$F57)-INDEX(INDIRECT(GY57),$E57,HI$28))*(10-INDEX(INDIRECT("times"&amp;GW$2),$F57,HI$28))/10)</f>
        <v>0</v>
      </c>
      <c r="HJ57" s="47">
        <f ca="1">IF(OR(INDEX(INDIRECT("times"&amp;GW$2),$F57,HJ$28)&gt;10,INDEX(INDIRECT(GY57),$E57,HJ$28)&lt;=INDEX(INDIRECT(GY57),$E57,$F57)),0,(INDEX(INDIRECT(GY57),$E57,$F57)-INDEX(INDIRECT(GY57),$E57,HJ$28))*(10-INDEX(INDIRECT("times"&amp;GW$2),$F57,HJ$28))/10)</f>
        <v>0</v>
      </c>
      <c r="HK57" s="47">
        <f ca="1">IF(OR(INDEX(INDIRECT("times"&amp;GW$2),$F57,HK$28)&gt;10,INDEX(INDIRECT(GY57),$E57,HK$28)&lt;=INDEX(INDIRECT(GY57),$E57,$F57)),0,(INDEX(INDIRECT(GY57),$E57,$F57)-INDEX(INDIRECT(GY57),$E57,HK$28))*(10-INDEX(INDIRECT("times"&amp;GW$2),$F57,HK$28))/10)</f>
        <v>0</v>
      </c>
      <c r="HL57" s="47">
        <f ca="1">IF(OR(INDEX(INDIRECT("times"&amp;GW$2),$F57,HL$28)&gt;10,INDEX(INDIRECT(GY57),$E57,HL$28)&lt;=INDEX(INDIRECT(GY57),$E57,$F57)),0,(INDEX(INDIRECT(GY57),$E57,$F57)-INDEX(INDIRECT(GY57),$E57,HL$28))*(10-INDEX(INDIRECT("times"&amp;GW$2),$F57,HL$28))/10)</f>
        <v>0</v>
      </c>
      <c r="HM57" s="47">
        <f ca="1">IF(OR(INDEX(INDIRECT("times"&amp;GW$2),$F57,HM$28)&gt;10,INDEX(INDIRECT(GY57),$E57,HM$28)&lt;=INDEX(INDIRECT(GY57),$E57,$F57)),0,(INDEX(INDIRECT(GY57),$E57,$F57)-INDEX(INDIRECT(GY57),$E57,HM$28))*(10-INDEX(INDIRECT("times"&amp;GW$2),$F57,HM$28))/10)</f>
        <v>0</v>
      </c>
      <c r="HN57" s="47">
        <f ca="1">IF(OR(INDEX(INDIRECT("times"&amp;GW$2),$F57,HN$28)&gt;10,INDEX(INDIRECT(GY57),$E57,HN$28)&lt;=INDEX(INDIRECT(GY57),$E57,$F57)),0,(INDEX(INDIRECT(GY57),$E57,$F57)-INDEX(INDIRECT(GY57),$E57,HN$28))*(10-INDEX(INDIRECT("times"&amp;GW$2),$F57,HN$28))/10)</f>
        <v>0</v>
      </c>
      <c r="HO57" s="47">
        <f ca="1">IF(OR(INDEX(INDIRECT("times"&amp;GW$2),$F57,HO$28)&gt;10,INDEX(INDIRECT(GY57),$E57,HO$28)&lt;=INDEX(INDIRECT(GY57),$E57,$F57)),0,(INDEX(INDIRECT(GY57),$E57,$F57)-INDEX(INDIRECT(GY57),$E57,HO$28))*(10-INDEX(INDIRECT("times"&amp;GW$2),$F57,HO$28))/10)</f>
        <v>0</v>
      </c>
      <c r="HP57" s="47">
        <f ca="1">IF(OR(INDEX(INDIRECT("times"&amp;GW$2),$F57,HP$28)&gt;10,INDEX(INDIRECT(GY57),$E57,HP$28)&lt;=INDEX(INDIRECT(GY57),$E57,$F57)),0,(INDEX(INDIRECT(GY57),$E57,$F57)-INDEX(INDIRECT(GY57),$E57,HP$28))*(10-INDEX(INDIRECT("times"&amp;GW$2),$F57,HP$28))/10)</f>
        <v>0</v>
      </c>
      <c r="HQ57" s="47">
        <f ca="1">IF(OR(INDEX(INDIRECT("times"&amp;GW$2),$F57,HQ$28)&gt;10,INDEX(INDIRECT(GY57),$E57,HQ$28)&lt;=INDEX(INDIRECT(GY57),$E57,$F57)),0,(INDEX(INDIRECT(GY57),$E57,$F57)-INDEX(INDIRECT(GY57),$E57,HQ$28))*(10-INDEX(INDIRECT("times"&amp;GW$2),$F57,HQ$28))/10)</f>
        <v>0</v>
      </c>
      <c r="HR57" s="47">
        <f ca="1">IF(OR(INDEX(INDIRECT("times"&amp;GW$2),$F57,HR$28)&gt;10,INDEX(INDIRECT(GY57),$E57,HR$28)&lt;=INDEX(INDIRECT(GY57),$E57,$F57)),0,(INDEX(INDIRECT(GY57),$E57,$F57)-INDEX(INDIRECT(GY57),$E57,HR$28))*(10-INDEX(INDIRECT("times"&amp;GW$2),$F57,HR$28))/10)</f>
        <v>0</v>
      </c>
      <c r="HS57" s="47">
        <f ca="1">IF(OR(INDEX(INDIRECT("times"&amp;GW$2),$F57,HS$28)&gt;10,INDEX(INDIRECT(GY57),$E57,HS$28)&lt;=INDEX(INDIRECT(GY57),$E57,$F57)),0,(INDEX(INDIRECT(GY57),$E57,$F57)-INDEX(INDIRECT(GY57),$E57,HS$28))*(10-INDEX(INDIRECT("times"&amp;GW$2),$F57,HS$28))/10)</f>
        <v>0</v>
      </c>
      <c r="HT57" s="47">
        <f ca="1">IF(OR(INDEX(INDIRECT("times"&amp;GW$2),$F57,HT$28)&gt;10,INDEX(INDIRECT(GY57),$E57,HT$28)&lt;=INDEX(INDIRECT(GY57),$E57,$F57)),0,(INDEX(INDIRECT(GY57),$E57,$F57)-INDEX(INDIRECT(GY57),$E57,HT$28))*(10-INDEX(INDIRECT("times"&amp;GW$2),$F57,HT$28))/10)</f>
        <v>0</v>
      </c>
      <c r="HU57" s="47">
        <f ca="1">IF(OR(INDEX(INDIRECT("times"&amp;GW$2),$F57,HU$28)&gt;10,INDEX(INDIRECT(GY57),$E57,HU$28)&lt;=INDEX(INDIRECT(GY57),$E57,$F57)),0,(INDEX(INDIRECT(GY57),$E57,$F57)-INDEX(INDIRECT(GY57),$E57,HU$28))*(10-INDEX(INDIRECT("times"&amp;GW$2),$F57,HU$28))/10)</f>
        <v>0</v>
      </c>
      <c r="HV57" s="48">
        <f ca="1">IF(OR(INDEX(INDIRECT("times"&amp;GW$2),$F57,HV$28)&gt;10,INDEX(INDIRECT(GY57),$E57,HV$28)&lt;=INDEX(INDIRECT(GY57),$E57,$F57)),0,(INDEX(INDIRECT(GY57),$E57,$F57)-INDEX(INDIRECT(GY57),$E57,HV$28))*(10-INDEX(INDIRECT("times"&amp;GW$2),$F57,HV$28))/10)</f>
        <v>0</v>
      </c>
      <c r="HW57" s="201">
        <v>15</v>
      </c>
    </row>
    <row r="58" spans="1:231" ht="15">
      <c r="A58" s="18" t="s">
        <v>204</v>
      </c>
      <c r="B58" s="122">
        <f>A26</f>
        <v>0</v>
      </c>
      <c r="C58" s="122" t="str">
        <f>A27</f>
        <v>work1834</v>
      </c>
      <c r="D58" s="210" t="str">
        <f t="shared" si="40"/>
        <v>core0_work1834</v>
      </c>
      <c r="E58" s="122">
        <v>1</v>
      </c>
      <c r="F58" s="33">
        <v>16</v>
      </c>
      <c r="G58" s="46">
        <f ca="1">IF(OR(INDEX(INDIRECT("times"&amp;B$2),$F58,G$28)&gt;10,INDEX(INDIRECT(D58),$E58,G$28)&lt;=INDEX(INDIRECT(D58),$E58,$F58)),0,(INDEX(INDIRECT(D58),$E58,$F58)-INDEX(INDIRECT(D58),$E58,G$28))*(10-INDEX(INDIRECT("times"&amp;B$2),$F58,G$28))/10)</f>
        <v>0</v>
      </c>
      <c r="H58" s="47">
        <f ca="1">IF(OR(INDEX(INDIRECT("times"&amp;B$2),$F58,H$28)&gt;10,INDEX(INDIRECT(D58),$E58,H$28)&lt;=INDEX(INDIRECT(D58),$E58,$F58)),0,(INDEX(INDIRECT(D58),$E58,$F58)-INDEX(INDIRECT(D58),$E58,H$28))*(10-INDEX(INDIRECT("times"&amp;B$2),$F58,H$28))/10)</f>
        <v>0</v>
      </c>
      <c r="I58" s="47">
        <f ca="1">IF(OR(INDEX(INDIRECT("times"&amp;B$2),$F58,I$28)&gt;10,INDEX(INDIRECT(D58),$E58,I$28)&lt;=INDEX(INDIRECT(D58),$E58,$F58)),0,(INDEX(INDIRECT(D58),$E58,$F58)-INDEX(INDIRECT(D58),$E58,I$28))*(10-INDEX(INDIRECT("times"&amp;B$2),$F58,I$28))/10)</f>
        <v>0</v>
      </c>
      <c r="J58" s="47">
        <f ca="1">IF(OR(INDEX(INDIRECT("times"&amp;B$2),$F58,J$28)&gt;10,INDEX(INDIRECT(D58),$E58,J$28)&lt;=INDEX(INDIRECT(D58),$E58,$F58)),0,(INDEX(INDIRECT(D58),$E58,$F58)-INDEX(INDIRECT(D58),$E58,J$28))*(10-INDEX(INDIRECT("times"&amp;B$2),$F58,J$28))/10)</f>
        <v>0</v>
      </c>
      <c r="K58" s="47">
        <f ca="1">IF(OR(INDEX(INDIRECT("times"&amp;B$2),$F58,K$28)&gt;10,INDEX(INDIRECT(D58),$E58,K$28)&lt;=INDEX(INDIRECT(D58),$E58,$F58)),0,(INDEX(INDIRECT(D58),$E58,$F58)-INDEX(INDIRECT(D58),$E58,K$28))*(10-INDEX(INDIRECT("times"&amp;B$2),$F58,K$28))/10)</f>
        <v>0</v>
      </c>
      <c r="L58" s="47">
        <f ca="1">IF(OR(INDEX(INDIRECT("times"&amp;B$2),$F58,L$28)&gt;10,INDEX(INDIRECT(D58),$E58,L$28)&lt;=INDEX(INDIRECT(D58),$E58,$F58)),0,(INDEX(INDIRECT(D58),$E58,$F58)-INDEX(INDIRECT(D58),$E58,L$28))*(10-INDEX(INDIRECT("times"&amp;B$2),$F58,L$28))/10)</f>
        <v>0</v>
      </c>
      <c r="M58" s="47">
        <f ca="1">IF(OR(INDEX(INDIRECT("times"&amp;B$2),$F58,M$28)&gt;10,INDEX(INDIRECT(D58),$E58,M$28)&lt;=INDEX(INDIRECT(D58),$E58,$F58)),0,(INDEX(INDIRECT(D58),$E58,$F58)-INDEX(INDIRECT(D58),$E58,M$28))*(10-INDEX(INDIRECT("times"&amp;B$2),$F58,M$28))/10)</f>
        <v>0</v>
      </c>
      <c r="N58" s="47">
        <f ca="1">IF(OR(INDEX(INDIRECT("times"&amp;B$2),$F58,N$28)&gt;10,INDEX(INDIRECT(D58),$E58,N$28)&lt;=INDEX(INDIRECT(D58),$E58,$F58)),0,(INDEX(INDIRECT(D58),$E58,$F58)-INDEX(INDIRECT(D58),$E58,N$28))*(10-INDEX(INDIRECT("times"&amp;B$2),$F58,N$28))/10)</f>
        <v>0</v>
      </c>
      <c r="O58" s="47">
        <f ca="1">IF(OR(INDEX(INDIRECT("times"&amp;B$2),$F58,O$28)&gt;10,INDEX(INDIRECT(D58),$E58,O$28)&lt;=INDEX(INDIRECT(D58),$E58,$F58)),0,(INDEX(INDIRECT(D58),$E58,$F58)-INDEX(INDIRECT(D58),$E58,O$28))*(10-INDEX(INDIRECT("times"&amp;B$2),$F58,O$28))/10)</f>
        <v>0</v>
      </c>
      <c r="P58" s="47">
        <f ca="1">IF(OR(INDEX(INDIRECT("times"&amp;B$2),$F58,P$28)&gt;10,INDEX(INDIRECT(D58),$E58,P$28)&lt;=INDEX(INDIRECT(D58),$E58,$F58)),0,(INDEX(INDIRECT(D58),$E58,$F58)-INDEX(INDIRECT(D58),$E58,P$28))*(10-INDEX(INDIRECT("times"&amp;B$2),$F58,P$28))/10)</f>
        <v>0</v>
      </c>
      <c r="Q58" s="47">
        <f ca="1">IF(OR(INDEX(INDIRECT("times"&amp;B$2),$F58,Q$28)&gt;10,INDEX(INDIRECT(D58),$E58,Q$28)&lt;=INDEX(INDIRECT(D58),$E58,$F58)),0,(INDEX(INDIRECT(D58),$E58,$F58)-INDEX(INDIRECT(D58),$E58,Q$28))*(10-INDEX(INDIRECT("times"&amp;B$2),$F58,Q$28))/10)</f>
        <v>0</v>
      </c>
      <c r="R58" s="47">
        <f ca="1">IF(OR(INDEX(INDIRECT("times"&amp;B$2),$F58,R$28)&gt;10,INDEX(INDIRECT(D58),$E58,R$28)&lt;=INDEX(INDIRECT(D58),$E58,$F58)),0,(INDEX(INDIRECT(D58),$E58,$F58)-INDEX(INDIRECT(D58),$E58,R$28))*(10-INDEX(INDIRECT("times"&amp;B$2),$F58,R$28))/10)</f>
        <v>0</v>
      </c>
      <c r="S58" s="47">
        <f ca="1">IF(OR(INDEX(INDIRECT("times"&amp;B$2),$F58,S$28)&gt;10,INDEX(INDIRECT(D58),$E58,S$28)&lt;=INDEX(INDIRECT(D58),$E58,$F58)),0,(INDEX(INDIRECT(D58),$E58,$F58)-INDEX(INDIRECT(D58),$E58,S$28))*(10-INDEX(INDIRECT("times"&amp;B$2),$F58,S$28))/10)</f>
        <v>0</v>
      </c>
      <c r="T58" s="47">
        <f ca="1">IF(OR(INDEX(INDIRECT("times"&amp;B$2),$F58,T$28)&gt;10,INDEX(INDIRECT(D58),$E58,T$28)&lt;=INDEX(INDIRECT(D58),$E58,$F58)),0,(INDEX(INDIRECT(D58),$E58,$F58)-INDEX(INDIRECT(D58),$E58,T$28))*(10-INDEX(INDIRECT("times"&amp;B$2),$F58,T$28))/10)</f>
        <v>0</v>
      </c>
      <c r="U58" s="47">
        <f ca="1">IF(OR(INDEX(INDIRECT("times"&amp;B$2),$F58,U$28)&gt;10,INDEX(INDIRECT(D58),$E58,U$28)&lt;=INDEX(INDIRECT(D58),$E58,$F58)),0,(INDEX(INDIRECT(D58),$E58,$F58)-INDEX(INDIRECT(D58),$E58,U$28))*(10-INDEX(INDIRECT("times"&amp;B$2),$F58,U$28))/10)</f>
        <v>0</v>
      </c>
      <c r="V58" s="47">
        <f ca="1">IF(OR(INDEX(INDIRECT("times"&amp;B$2),$F58,V$28)&gt;10,INDEX(INDIRECT(D58),$E58,V$28)&lt;=INDEX(INDIRECT(D58),$E58,$F58)),0,(INDEX(INDIRECT(D58),$E58,$F58)-INDEX(INDIRECT(D58),$E58,V$28))*(10-INDEX(INDIRECT("times"&amp;B$2),$F58,V$28))/10)</f>
        <v>0</v>
      </c>
      <c r="W58" s="47">
        <f ca="1">IF(OR(INDEX(INDIRECT("times"&amp;B$2),$F58,W$28)&gt;10,INDEX(INDIRECT(D58),$E58,W$28)&lt;=INDEX(INDIRECT(D58),$E58,$F58)),0,(INDEX(INDIRECT(D58),$E58,$F58)-INDEX(INDIRECT(D58),$E58,W$28))*(10-INDEX(INDIRECT("times"&amp;B$2),$F58,W$28))/10)</f>
        <v>0</v>
      </c>
      <c r="X58" s="47">
        <f ca="1">IF(OR(INDEX(INDIRECT("times"&amp;B$2),$F58,X$28)&gt;10,INDEX(INDIRECT(D58),$E58,X$28)&lt;=INDEX(INDIRECT(D58),$E58,$F58)),0,(INDEX(INDIRECT(D58),$E58,$F58)-INDEX(INDIRECT(D58),$E58,X$28))*(10-INDEX(INDIRECT("times"&amp;B$2),$F58,X$28))/10)</f>
        <v>0</v>
      </c>
      <c r="Y58" s="47">
        <f ca="1">IF(OR(INDEX(INDIRECT("times"&amp;B$2),$F58,Y$28)&gt;10,INDEX(INDIRECT(D58),$E58,Y$28)&lt;=INDEX(INDIRECT(D58),$E58,$F58)),0,(INDEX(INDIRECT(D58),$E58,$F58)-INDEX(INDIRECT(D58),$E58,Y$28))*(10-INDEX(INDIRECT("times"&amp;B$2),$F58,Y$28))/10)</f>
        <v>0</v>
      </c>
      <c r="Z58" s="47">
        <f ca="1">IF(OR(INDEX(INDIRECT("times"&amp;B$2),$F58,Z$28)&gt;10,INDEX(INDIRECT(D58),$E58,Z$28)&lt;=INDEX(INDIRECT(D58),$E58,$F58)),0,(INDEX(INDIRECT(D58),$E58,$F58)-INDEX(INDIRECT(D58),$E58,Z$28))*(10-INDEX(INDIRECT("times"&amp;B$2),$F58,Z$28))/10)</f>
        <v>0</v>
      </c>
      <c r="AA58" s="48">
        <f ca="1">IF(OR(INDEX(INDIRECT("times"&amp;B$2),$F58,AA$28)&gt;10,INDEX(INDIRECT(D58),$E58,AA$28)&lt;=INDEX(INDIRECT(D58),$E58,$F58)),0,(INDEX(INDIRECT(D58),$E58,$F58)-INDEX(INDIRECT(D58),$E58,AA$28))*(10-INDEX(INDIRECT("times"&amp;B$2),$F58,AA$28))/10)</f>
        <v>0</v>
      </c>
      <c r="AB58" s="201">
        <v>16</v>
      </c>
      <c r="AD58" s="18" t="s">
        <v>204</v>
      </c>
      <c r="AE58" s="122">
        <f>AD26</f>
        <v>0</v>
      </c>
      <c r="AF58" s="122" t="str">
        <f>AD27</f>
        <v>shop1834</v>
      </c>
      <c r="AG58" s="210" t="str">
        <f t="shared" si="41"/>
        <v>core0_shop1834</v>
      </c>
      <c r="AH58" s="122">
        <v>1</v>
      </c>
      <c r="AI58" s="33">
        <v>16</v>
      </c>
      <c r="AJ58" s="46">
        <f ca="1">IF(OR(INDEX(INDIRECT("times"&amp;AE$2),$F58,AJ$28)&gt;10,INDEX(INDIRECT(AG58),$E58,AJ$28)&lt;=INDEX(INDIRECT(AG58),$E58,$F58)),0,(INDEX(INDIRECT(AG58),$E58,$F58)-INDEX(INDIRECT(AG58),$E58,AJ$28))*(10-INDEX(INDIRECT("times"&amp;AE$2),$F58,AJ$28))/10)</f>
        <v>0</v>
      </c>
      <c r="AK58" s="47">
        <f ca="1">IF(OR(INDEX(INDIRECT("times"&amp;AE$2),$F58,AK$28)&gt;10,INDEX(INDIRECT(AG58),$E58,AK$28)&lt;=INDEX(INDIRECT(AG58),$E58,$F58)),0,(INDEX(INDIRECT(AG58),$E58,$F58)-INDEX(INDIRECT(AG58),$E58,AK$28))*(10-INDEX(INDIRECT("times"&amp;AE$2),$F58,AK$28))/10)</f>
        <v>0</v>
      </c>
      <c r="AL58" s="47">
        <f ca="1">IF(OR(INDEX(INDIRECT("times"&amp;AE$2),$F58,AL$28)&gt;10,INDEX(INDIRECT(AG58),$E58,AL$28)&lt;=INDEX(INDIRECT(AG58),$E58,$F58)),0,(INDEX(INDIRECT(AG58),$E58,$F58)-INDEX(INDIRECT(AG58),$E58,AL$28))*(10-INDEX(INDIRECT("times"&amp;AE$2),$F58,AL$28))/10)</f>
        <v>0</v>
      </c>
      <c r="AM58" s="47">
        <f ca="1">IF(OR(INDEX(INDIRECT("times"&amp;AE$2),$F58,AM$28)&gt;10,INDEX(INDIRECT(AG58),$E58,AM$28)&lt;=INDEX(INDIRECT(AG58),$E58,$F58)),0,(INDEX(INDIRECT(AG58),$E58,$F58)-INDEX(INDIRECT(AG58),$E58,AM$28))*(10-INDEX(INDIRECT("times"&amp;AE$2),$F58,AM$28))/10)</f>
        <v>0</v>
      </c>
      <c r="AN58" s="47">
        <f ca="1">IF(OR(INDEX(INDIRECT("times"&amp;AE$2),$F58,AN$28)&gt;10,INDEX(INDIRECT(AG58),$E58,AN$28)&lt;=INDEX(INDIRECT(AG58),$E58,$F58)),0,(INDEX(INDIRECT(AG58),$E58,$F58)-INDEX(INDIRECT(AG58),$E58,AN$28))*(10-INDEX(INDIRECT("times"&amp;AE$2),$F58,AN$28))/10)</f>
        <v>0</v>
      </c>
      <c r="AO58" s="47">
        <f ca="1">IF(OR(INDEX(INDIRECT("times"&amp;AE$2),$F58,AO$28)&gt;10,INDEX(INDIRECT(AG58),$E58,AO$28)&lt;=INDEX(INDIRECT(AG58),$E58,$F58)),0,(INDEX(INDIRECT(AG58),$E58,$F58)-INDEX(INDIRECT(AG58),$E58,AO$28))*(10-INDEX(INDIRECT("times"&amp;AE$2),$F58,AO$28))/10)</f>
        <v>0</v>
      </c>
      <c r="AP58" s="47">
        <f ca="1">IF(OR(INDEX(INDIRECT("times"&amp;AE$2),$F58,AP$28)&gt;10,INDEX(INDIRECT(AG58),$E58,AP$28)&lt;=INDEX(INDIRECT(AG58),$E58,$F58)),0,(INDEX(INDIRECT(AG58),$E58,$F58)-INDEX(INDIRECT(AG58),$E58,AP$28))*(10-INDEX(INDIRECT("times"&amp;AE$2),$F58,AP$28))/10)</f>
        <v>0</v>
      </c>
      <c r="AQ58" s="47">
        <f ca="1">IF(OR(INDEX(INDIRECT("times"&amp;AE$2),$F58,AQ$28)&gt;10,INDEX(INDIRECT(AG58),$E58,AQ$28)&lt;=INDEX(INDIRECT(AG58),$E58,$F58)),0,(INDEX(INDIRECT(AG58),$E58,$F58)-INDEX(INDIRECT(AG58),$E58,AQ$28))*(10-INDEX(INDIRECT("times"&amp;AE$2),$F58,AQ$28))/10)</f>
        <v>0</v>
      </c>
      <c r="AR58" s="47">
        <f ca="1">IF(OR(INDEX(INDIRECT("times"&amp;AE$2),$F58,AR$28)&gt;10,INDEX(INDIRECT(AG58),$E58,AR$28)&lt;=INDEX(INDIRECT(AG58),$E58,$F58)),0,(INDEX(INDIRECT(AG58),$E58,$F58)-INDEX(INDIRECT(AG58),$E58,AR$28))*(10-INDEX(INDIRECT("times"&amp;AE$2),$F58,AR$28))/10)</f>
        <v>0</v>
      </c>
      <c r="AS58" s="47">
        <f ca="1">IF(OR(INDEX(INDIRECT("times"&amp;AE$2),$F58,AS$28)&gt;10,INDEX(INDIRECT(AG58),$E58,AS$28)&lt;=INDEX(INDIRECT(AG58),$E58,$F58)),0,(INDEX(INDIRECT(AG58),$E58,$F58)-INDEX(INDIRECT(AG58),$E58,AS$28))*(10-INDEX(INDIRECT("times"&amp;AE$2),$F58,AS$28))/10)</f>
        <v>0</v>
      </c>
      <c r="AT58" s="47">
        <f ca="1">IF(OR(INDEX(INDIRECT("times"&amp;AE$2),$F58,AT$28)&gt;10,INDEX(INDIRECT(AG58),$E58,AT$28)&lt;=INDEX(INDIRECT(AG58),$E58,$F58)),0,(INDEX(INDIRECT(AG58),$E58,$F58)-INDEX(INDIRECT(AG58),$E58,AT$28))*(10-INDEX(INDIRECT("times"&amp;AE$2),$F58,AT$28))/10)</f>
        <v>0</v>
      </c>
      <c r="AU58" s="47">
        <f ca="1">IF(OR(INDEX(INDIRECT("times"&amp;AE$2),$F58,AU$28)&gt;10,INDEX(INDIRECT(AG58),$E58,AU$28)&lt;=INDEX(INDIRECT(AG58),$E58,$F58)),0,(INDEX(INDIRECT(AG58),$E58,$F58)-INDEX(INDIRECT(AG58),$E58,AU$28))*(10-INDEX(INDIRECT("times"&amp;AE$2),$F58,AU$28))/10)</f>
        <v>0</v>
      </c>
      <c r="AV58" s="47">
        <f ca="1">IF(OR(INDEX(INDIRECT("times"&amp;AE$2),$F58,AV$28)&gt;10,INDEX(INDIRECT(AG58),$E58,AV$28)&lt;=INDEX(INDIRECT(AG58),$E58,$F58)),0,(INDEX(INDIRECT(AG58),$E58,$F58)-INDEX(INDIRECT(AG58),$E58,AV$28))*(10-INDEX(INDIRECT("times"&amp;AE$2),$F58,AV$28))/10)</f>
        <v>0</v>
      </c>
      <c r="AW58" s="47">
        <f ca="1">IF(OR(INDEX(INDIRECT("times"&amp;AE$2),$F58,AW$28)&gt;10,INDEX(INDIRECT(AG58),$E58,AW$28)&lt;=INDEX(INDIRECT(AG58),$E58,$F58)),0,(INDEX(INDIRECT(AG58),$E58,$F58)-INDEX(INDIRECT(AG58),$E58,AW$28))*(10-INDEX(INDIRECT("times"&amp;AE$2),$F58,AW$28))/10)</f>
        <v>0</v>
      </c>
      <c r="AX58" s="47">
        <f ca="1">IF(OR(INDEX(INDIRECT("times"&amp;AE$2),$F58,AX$28)&gt;10,INDEX(INDIRECT(AG58),$E58,AX$28)&lt;=INDEX(INDIRECT(AG58),$E58,$F58)),0,(INDEX(INDIRECT(AG58),$E58,$F58)-INDEX(INDIRECT(AG58),$E58,AX$28))*(10-INDEX(INDIRECT("times"&amp;AE$2),$F58,AX$28))/10)</f>
        <v>0</v>
      </c>
      <c r="AY58" s="47">
        <f ca="1">IF(OR(INDEX(INDIRECT("times"&amp;AE$2),$F58,AY$28)&gt;10,INDEX(INDIRECT(AG58),$E58,AY$28)&lt;=INDEX(INDIRECT(AG58),$E58,$F58)),0,(INDEX(INDIRECT(AG58),$E58,$F58)-INDEX(INDIRECT(AG58),$E58,AY$28))*(10-INDEX(INDIRECT("times"&amp;AE$2),$F58,AY$28))/10)</f>
        <v>0</v>
      </c>
      <c r="AZ58" s="47">
        <f ca="1">IF(OR(INDEX(INDIRECT("times"&amp;AE$2),$F58,AZ$28)&gt;10,INDEX(INDIRECT(AG58),$E58,AZ$28)&lt;=INDEX(INDIRECT(AG58),$E58,$F58)),0,(INDEX(INDIRECT(AG58),$E58,$F58)-INDEX(INDIRECT(AG58),$E58,AZ$28))*(10-INDEX(INDIRECT("times"&amp;AE$2),$F58,AZ$28))/10)</f>
        <v>0</v>
      </c>
      <c r="BA58" s="47">
        <f ca="1">IF(OR(INDEX(INDIRECT("times"&amp;AE$2),$F58,BA$28)&gt;10,INDEX(INDIRECT(AG58),$E58,BA$28)&lt;=INDEX(INDIRECT(AG58),$E58,$F58)),0,(INDEX(INDIRECT(AG58),$E58,$F58)-INDEX(INDIRECT(AG58),$E58,BA$28))*(10-INDEX(INDIRECT("times"&amp;AE$2),$F58,BA$28))/10)</f>
        <v>0</v>
      </c>
      <c r="BB58" s="47">
        <f ca="1">IF(OR(INDEX(INDIRECT("times"&amp;AE$2),$F58,BB$28)&gt;10,INDEX(INDIRECT(AG58),$E58,BB$28)&lt;=INDEX(INDIRECT(AG58),$E58,$F58)),0,(INDEX(INDIRECT(AG58),$E58,$F58)-INDEX(INDIRECT(AG58),$E58,BB$28))*(10-INDEX(INDIRECT("times"&amp;AE$2),$F58,BB$28))/10)</f>
        <v>0</v>
      </c>
      <c r="BC58" s="47">
        <f ca="1">IF(OR(INDEX(INDIRECT("times"&amp;AE$2),$F58,BC$28)&gt;10,INDEX(INDIRECT(AG58),$E58,BC$28)&lt;=INDEX(INDIRECT(AG58),$E58,$F58)),0,(INDEX(INDIRECT(AG58),$E58,$F58)-INDEX(INDIRECT(AG58),$E58,BC$28))*(10-INDEX(INDIRECT("times"&amp;AE$2),$F58,BC$28))/10)</f>
        <v>0</v>
      </c>
      <c r="BD58" s="48">
        <f ca="1">IF(OR(INDEX(INDIRECT("times"&amp;AE$2),$F58,BD$28)&gt;10,INDEX(INDIRECT(AG58),$E58,BD$28)&lt;=INDEX(INDIRECT(AG58),$E58,$F58)),0,(INDEX(INDIRECT(AG58),$E58,$F58)-INDEX(INDIRECT(AG58),$E58,BD$28))*(10-INDEX(INDIRECT("times"&amp;AE$2),$F58,BD$28))/10)</f>
        <v>0</v>
      </c>
      <c r="BE58" s="201">
        <v>16</v>
      </c>
      <c r="BG58" s="18" t="s">
        <v>204</v>
      </c>
      <c r="BH58" s="122">
        <f>BG26</f>
        <v>0</v>
      </c>
      <c r="BI58" s="122" t="str">
        <f>BG27</f>
        <v>lei1834</v>
      </c>
      <c r="BJ58" s="210" t="str">
        <f t="shared" si="42"/>
        <v>core0_lei1834</v>
      </c>
      <c r="BK58" s="122">
        <v>1</v>
      </c>
      <c r="BL58" s="33">
        <v>16</v>
      </c>
      <c r="BM58" s="46">
        <f ca="1">IF(OR(INDEX(INDIRECT("times"&amp;BH$2),$F58,BM$28)&gt;10,INDEX(INDIRECT(BJ58),$E58,BM$28)&lt;=INDEX(INDIRECT(BJ58),$E58,$F58)),0,(INDEX(INDIRECT(BJ58),$E58,$F58)-INDEX(INDIRECT(BJ58),$E58,BM$28))*(10-INDEX(INDIRECT("times"&amp;BH$2),$F58,BM$28))/10)</f>
        <v>0</v>
      </c>
      <c r="BN58" s="47">
        <f ca="1">IF(OR(INDEX(INDIRECT("times"&amp;BH$2),$F58,BN$28)&gt;10,INDEX(INDIRECT(BJ58),$E58,BN$28)&lt;=INDEX(INDIRECT(BJ58),$E58,$F58)),0,(INDEX(INDIRECT(BJ58),$E58,$F58)-INDEX(INDIRECT(BJ58),$E58,BN$28))*(10-INDEX(INDIRECT("times"&amp;BH$2),$F58,BN$28))/10)</f>
        <v>0</v>
      </c>
      <c r="BO58" s="47">
        <f ca="1">IF(OR(INDEX(INDIRECT("times"&amp;BH$2),$F58,BO$28)&gt;10,INDEX(INDIRECT(BJ58),$E58,BO$28)&lt;=INDEX(INDIRECT(BJ58),$E58,$F58)),0,(INDEX(INDIRECT(BJ58),$E58,$F58)-INDEX(INDIRECT(BJ58),$E58,BO$28))*(10-INDEX(INDIRECT("times"&amp;BH$2),$F58,BO$28))/10)</f>
        <v>0</v>
      </c>
      <c r="BP58" s="47">
        <f ca="1">IF(OR(INDEX(INDIRECT("times"&amp;BH$2),$F58,BP$28)&gt;10,INDEX(INDIRECT(BJ58),$E58,BP$28)&lt;=INDEX(INDIRECT(BJ58),$E58,$F58)),0,(INDEX(INDIRECT(BJ58),$E58,$F58)-INDEX(INDIRECT(BJ58),$E58,BP$28))*(10-INDEX(INDIRECT("times"&amp;BH$2),$F58,BP$28))/10)</f>
        <v>0</v>
      </c>
      <c r="BQ58" s="47">
        <f ca="1">IF(OR(INDEX(INDIRECT("times"&amp;BH$2),$F58,BQ$28)&gt;10,INDEX(INDIRECT(BJ58),$E58,BQ$28)&lt;=INDEX(INDIRECT(BJ58),$E58,$F58)),0,(INDEX(INDIRECT(BJ58),$E58,$F58)-INDEX(INDIRECT(BJ58),$E58,BQ$28))*(10-INDEX(INDIRECT("times"&amp;BH$2),$F58,BQ$28))/10)</f>
        <v>0</v>
      </c>
      <c r="BR58" s="47">
        <f ca="1">IF(OR(INDEX(INDIRECT("times"&amp;BH$2),$F58,BR$28)&gt;10,INDEX(INDIRECT(BJ58),$E58,BR$28)&lt;=INDEX(INDIRECT(BJ58),$E58,$F58)),0,(INDEX(INDIRECT(BJ58),$E58,$F58)-INDEX(INDIRECT(BJ58),$E58,BR$28))*(10-INDEX(INDIRECT("times"&amp;BH$2),$F58,BR$28))/10)</f>
        <v>0</v>
      </c>
      <c r="BS58" s="47">
        <f ca="1">IF(OR(INDEX(INDIRECT("times"&amp;BH$2),$F58,BS$28)&gt;10,INDEX(INDIRECT(BJ58),$E58,BS$28)&lt;=INDEX(INDIRECT(BJ58),$E58,$F58)),0,(INDEX(INDIRECT(BJ58),$E58,$F58)-INDEX(INDIRECT(BJ58),$E58,BS$28))*(10-INDEX(INDIRECT("times"&amp;BH$2),$F58,BS$28))/10)</f>
        <v>0</v>
      </c>
      <c r="BT58" s="47">
        <f ca="1">IF(OR(INDEX(INDIRECT("times"&amp;BH$2),$F58,BT$28)&gt;10,INDEX(INDIRECT(BJ58),$E58,BT$28)&lt;=INDEX(INDIRECT(BJ58),$E58,$F58)),0,(INDEX(INDIRECT(BJ58),$E58,$F58)-INDEX(INDIRECT(BJ58),$E58,BT$28))*(10-INDEX(INDIRECT("times"&amp;BH$2),$F58,BT$28))/10)</f>
        <v>0</v>
      </c>
      <c r="BU58" s="47">
        <f ca="1">IF(OR(INDEX(INDIRECT("times"&amp;BH$2),$F58,BU$28)&gt;10,INDEX(INDIRECT(BJ58),$E58,BU$28)&lt;=INDEX(INDIRECT(BJ58),$E58,$F58)),0,(INDEX(INDIRECT(BJ58),$E58,$F58)-INDEX(INDIRECT(BJ58),$E58,BU$28))*(10-INDEX(INDIRECT("times"&amp;BH$2),$F58,BU$28))/10)</f>
        <v>0</v>
      </c>
      <c r="BV58" s="47">
        <f ca="1">IF(OR(INDEX(INDIRECT("times"&amp;BH$2),$F58,BV$28)&gt;10,INDEX(INDIRECT(BJ58),$E58,BV$28)&lt;=INDEX(INDIRECT(BJ58),$E58,$F58)),0,(INDEX(INDIRECT(BJ58),$E58,$F58)-INDEX(INDIRECT(BJ58),$E58,BV$28))*(10-INDEX(INDIRECT("times"&amp;BH$2),$F58,BV$28))/10)</f>
        <v>0</v>
      </c>
      <c r="BW58" s="47">
        <f ca="1">IF(OR(INDEX(INDIRECT("times"&amp;BH$2),$F58,BW$28)&gt;10,INDEX(INDIRECT(BJ58),$E58,BW$28)&lt;=INDEX(INDIRECT(BJ58),$E58,$F58)),0,(INDEX(INDIRECT(BJ58),$E58,$F58)-INDEX(INDIRECT(BJ58),$E58,BW$28))*(10-INDEX(INDIRECT("times"&amp;BH$2),$F58,BW$28))/10)</f>
        <v>0</v>
      </c>
      <c r="BX58" s="47">
        <f ca="1">IF(OR(INDEX(INDIRECT("times"&amp;BH$2),$F58,BX$28)&gt;10,INDEX(INDIRECT(BJ58),$E58,BX$28)&lt;=INDEX(INDIRECT(BJ58),$E58,$F58)),0,(INDEX(INDIRECT(BJ58),$E58,$F58)-INDEX(INDIRECT(BJ58),$E58,BX$28))*(10-INDEX(INDIRECT("times"&amp;BH$2),$F58,BX$28))/10)</f>
        <v>0</v>
      </c>
      <c r="BY58" s="47">
        <f ca="1">IF(OR(INDEX(INDIRECT("times"&amp;BH$2),$F58,BY$28)&gt;10,INDEX(INDIRECT(BJ58),$E58,BY$28)&lt;=INDEX(INDIRECT(BJ58),$E58,$F58)),0,(INDEX(INDIRECT(BJ58),$E58,$F58)-INDEX(INDIRECT(BJ58),$E58,BY$28))*(10-INDEX(INDIRECT("times"&amp;BH$2),$F58,BY$28))/10)</f>
        <v>0</v>
      </c>
      <c r="BZ58" s="47">
        <f ca="1">IF(OR(INDEX(INDIRECT("times"&amp;BH$2),$F58,BZ$28)&gt;10,INDEX(INDIRECT(BJ58),$E58,BZ$28)&lt;=INDEX(INDIRECT(BJ58),$E58,$F58)),0,(INDEX(INDIRECT(BJ58),$E58,$F58)-INDEX(INDIRECT(BJ58),$E58,BZ$28))*(10-INDEX(INDIRECT("times"&amp;BH$2),$F58,BZ$28))/10)</f>
        <v>0</v>
      </c>
      <c r="CA58" s="47">
        <f ca="1">IF(OR(INDEX(INDIRECT("times"&amp;BH$2),$F58,CA$28)&gt;10,INDEX(INDIRECT(BJ58),$E58,CA$28)&lt;=INDEX(INDIRECT(BJ58),$E58,$F58)),0,(INDEX(INDIRECT(BJ58),$E58,$F58)-INDEX(INDIRECT(BJ58),$E58,CA$28))*(10-INDEX(INDIRECT("times"&amp;BH$2),$F58,CA$28))/10)</f>
        <v>0</v>
      </c>
      <c r="CB58" s="47">
        <f ca="1">IF(OR(INDEX(INDIRECT("times"&amp;BH$2),$F58,CB$28)&gt;10,INDEX(INDIRECT(BJ58),$E58,CB$28)&lt;=INDEX(INDIRECT(BJ58),$E58,$F58)),0,(INDEX(INDIRECT(BJ58),$E58,$F58)-INDEX(INDIRECT(BJ58),$E58,CB$28))*(10-INDEX(INDIRECT("times"&amp;BH$2),$F58,CB$28))/10)</f>
        <v>0</v>
      </c>
      <c r="CC58" s="47">
        <f ca="1">IF(OR(INDEX(INDIRECT("times"&amp;BH$2),$F58,CC$28)&gt;10,INDEX(INDIRECT(BJ58),$E58,CC$28)&lt;=INDEX(INDIRECT(BJ58),$E58,$F58)),0,(INDEX(INDIRECT(BJ58),$E58,$F58)-INDEX(INDIRECT(BJ58),$E58,CC$28))*(10-INDEX(INDIRECT("times"&amp;BH$2),$F58,CC$28))/10)</f>
        <v>0</v>
      </c>
      <c r="CD58" s="47">
        <f ca="1">IF(OR(INDEX(INDIRECT("times"&amp;BH$2),$F58,CD$28)&gt;10,INDEX(INDIRECT(BJ58),$E58,CD$28)&lt;=INDEX(INDIRECT(BJ58),$E58,$F58)),0,(INDEX(INDIRECT(BJ58),$E58,$F58)-INDEX(INDIRECT(BJ58),$E58,CD$28))*(10-INDEX(INDIRECT("times"&amp;BH$2),$F58,CD$28))/10)</f>
        <v>0</v>
      </c>
      <c r="CE58" s="47">
        <f ca="1">IF(OR(INDEX(INDIRECT("times"&amp;BH$2),$F58,CE$28)&gt;10,INDEX(INDIRECT(BJ58),$E58,CE$28)&lt;=INDEX(INDIRECT(BJ58),$E58,$F58)),0,(INDEX(INDIRECT(BJ58),$E58,$F58)-INDEX(INDIRECT(BJ58),$E58,CE$28))*(10-INDEX(INDIRECT("times"&amp;BH$2),$F58,CE$28))/10)</f>
        <v>0</v>
      </c>
      <c r="CF58" s="47">
        <f ca="1">IF(OR(INDEX(INDIRECT("times"&amp;BH$2),$F58,CF$28)&gt;10,INDEX(INDIRECT(BJ58),$E58,CF$28)&lt;=INDEX(INDIRECT(BJ58),$E58,$F58)),0,(INDEX(INDIRECT(BJ58),$E58,$F58)-INDEX(INDIRECT(BJ58),$E58,CF$28))*(10-INDEX(INDIRECT("times"&amp;BH$2),$F58,CF$28))/10)</f>
        <v>0</v>
      </c>
      <c r="CG58" s="48">
        <f ca="1">IF(OR(INDEX(INDIRECT("times"&amp;BH$2),$F58,CG$28)&gt;10,INDEX(INDIRECT(BJ58),$E58,CG$28)&lt;=INDEX(INDIRECT(BJ58),$E58,$F58)),0,(INDEX(INDIRECT(BJ58),$E58,$F58)-INDEX(INDIRECT(BJ58),$E58,CG$28))*(10-INDEX(INDIRECT("times"&amp;BH$2),$F58,CG$28))/10)</f>
        <v>0</v>
      </c>
      <c r="CH58" s="201">
        <v>16</v>
      </c>
      <c r="CJ58" s="18" t="s">
        <v>204</v>
      </c>
      <c r="CK58" s="122">
        <f>CJ26</f>
        <v>0</v>
      </c>
      <c r="CL58" s="122" t="str">
        <f>CJ27</f>
        <v>work3564</v>
      </c>
      <c r="CM58" s="210" t="str">
        <f t="shared" si="43"/>
        <v>core0_work3564</v>
      </c>
      <c r="CN58" s="122">
        <v>1</v>
      </c>
      <c r="CO58" s="33">
        <v>16</v>
      </c>
      <c r="CP58" s="46">
        <f ca="1">IF(OR(INDEX(INDIRECT("times"&amp;CK$2),$F58,CP$28)&gt;10,INDEX(INDIRECT(CM58),$E58,CP$28)&lt;=INDEX(INDIRECT(CM58),$E58,$F58)),0,(INDEX(INDIRECT(CM58),$E58,$F58)-INDEX(INDIRECT(CM58),$E58,CP$28))*(10-INDEX(INDIRECT("times"&amp;CK$2),$F58,CP$28))/10)</f>
        <v>0</v>
      </c>
      <c r="CQ58" s="47">
        <f ca="1">IF(OR(INDEX(INDIRECT("times"&amp;CK$2),$F58,CQ$28)&gt;10,INDEX(INDIRECT(CM58),$E58,CQ$28)&lt;=INDEX(INDIRECT(CM58),$E58,$F58)),0,(INDEX(INDIRECT(CM58),$E58,$F58)-INDEX(INDIRECT(CM58),$E58,CQ$28))*(10-INDEX(INDIRECT("times"&amp;CK$2),$F58,CQ$28))/10)</f>
        <v>0</v>
      </c>
      <c r="CR58" s="47">
        <f ca="1">IF(OR(INDEX(INDIRECT("times"&amp;CK$2),$F58,CR$28)&gt;10,INDEX(INDIRECT(CM58),$E58,CR$28)&lt;=INDEX(INDIRECT(CM58),$E58,$F58)),0,(INDEX(INDIRECT(CM58),$E58,$F58)-INDEX(INDIRECT(CM58),$E58,CR$28))*(10-INDEX(INDIRECT("times"&amp;CK$2),$F58,CR$28))/10)</f>
        <v>0</v>
      </c>
      <c r="CS58" s="47">
        <f ca="1">IF(OR(INDEX(INDIRECT("times"&amp;CK$2),$F58,CS$28)&gt;10,INDEX(INDIRECT(CM58),$E58,CS$28)&lt;=INDEX(INDIRECT(CM58),$E58,$F58)),0,(INDEX(INDIRECT(CM58),$E58,$F58)-INDEX(INDIRECT(CM58),$E58,CS$28))*(10-INDEX(INDIRECT("times"&amp;CK$2),$F58,CS$28))/10)</f>
        <v>0</v>
      </c>
      <c r="CT58" s="47">
        <f ca="1">IF(OR(INDEX(INDIRECT("times"&amp;CK$2),$F58,CT$28)&gt;10,INDEX(INDIRECT(CM58),$E58,CT$28)&lt;=INDEX(INDIRECT(CM58),$E58,$F58)),0,(INDEX(INDIRECT(CM58),$E58,$F58)-INDEX(INDIRECT(CM58),$E58,CT$28))*(10-INDEX(INDIRECT("times"&amp;CK$2),$F58,CT$28))/10)</f>
        <v>0</v>
      </c>
      <c r="CU58" s="47">
        <f ca="1">IF(OR(INDEX(INDIRECT("times"&amp;CK$2),$F58,CU$28)&gt;10,INDEX(INDIRECT(CM58),$E58,CU$28)&lt;=INDEX(INDIRECT(CM58),$E58,$F58)),0,(INDEX(INDIRECT(CM58),$E58,$F58)-INDEX(INDIRECT(CM58),$E58,CU$28))*(10-INDEX(INDIRECT("times"&amp;CK$2),$F58,CU$28))/10)</f>
        <v>0</v>
      </c>
      <c r="CV58" s="47">
        <f ca="1">IF(OR(INDEX(INDIRECT("times"&amp;CK$2),$F58,CV$28)&gt;10,INDEX(INDIRECT(CM58),$E58,CV$28)&lt;=INDEX(INDIRECT(CM58),$E58,$F58)),0,(INDEX(INDIRECT(CM58),$E58,$F58)-INDEX(INDIRECT(CM58),$E58,CV$28))*(10-INDEX(INDIRECT("times"&amp;CK$2),$F58,CV$28))/10)</f>
        <v>0</v>
      </c>
      <c r="CW58" s="47">
        <f ca="1">IF(OR(INDEX(INDIRECT("times"&amp;CK$2),$F58,CW$28)&gt;10,INDEX(INDIRECT(CM58),$E58,CW$28)&lt;=INDEX(INDIRECT(CM58),$E58,$F58)),0,(INDEX(INDIRECT(CM58),$E58,$F58)-INDEX(INDIRECT(CM58),$E58,CW$28))*(10-INDEX(INDIRECT("times"&amp;CK$2),$F58,CW$28))/10)</f>
        <v>0</v>
      </c>
      <c r="CX58" s="47">
        <f ca="1">IF(OR(INDEX(INDIRECT("times"&amp;CK$2),$F58,CX$28)&gt;10,INDEX(INDIRECT(CM58),$E58,CX$28)&lt;=INDEX(INDIRECT(CM58),$E58,$F58)),0,(INDEX(INDIRECT(CM58),$E58,$F58)-INDEX(INDIRECT(CM58),$E58,CX$28))*(10-INDEX(INDIRECT("times"&amp;CK$2),$F58,CX$28))/10)</f>
        <v>0</v>
      </c>
      <c r="CY58" s="47">
        <f ca="1">IF(OR(INDEX(INDIRECT("times"&amp;CK$2),$F58,CY$28)&gt;10,INDEX(INDIRECT(CM58),$E58,CY$28)&lt;=INDEX(INDIRECT(CM58),$E58,$F58)),0,(INDEX(INDIRECT(CM58),$E58,$F58)-INDEX(INDIRECT(CM58),$E58,CY$28))*(10-INDEX(INDIRECT("times"&amp;CK$2),$F58,CY$28))/10)</f>
        <v>0</v>
      </c>
      <c r="CZ58" s="47">
        <f ca="1">IF(OR(INDEX(INDIRECT("times"&amp;CK$2),$F58,CZ$28)&gt;10,INDEX(INDIRECT(CM58),$E58,CZ$28)&lt;=INDEX(INDIRECT(CM58),$E58,$F58)),0,(INDEX(INDIRECT(CM58),$E58,$F58)-INDEX(INDIRECT(CM58),$E58,CZ$28))*(10-INDEX(INDIRECT("times"&amp;CK$2),$F58,CZ$28))/10)</f>
        <v>0</v>
      </c>
      <c r="DA58" s="47">
        <f ca="1">IF(OR(INDEX(INDIRECT("times"&amp;CK$2),$F58,DA$28)&gt;10,INDEX(INDIRECT(CM58),$E58,DA$28)&lt;=INDEX(INDIRECT(CM58),$E58,$F58)),0,(INDEX(INDIRECT(CM58),$E58,$F58)-INDEX(INDIRECT(CM58),$E58,DA$28))*(10-INDEX(INDIRECT("times"&amp;CK$2),$F58,DA$28))/10)</f>
        <v>0</v>
      </c>
      <c r="DB58" s="47">
        <f ca="1">IF(OR(INDEX(INDIRECT("times"&amp;CK$2),$F58,DB$28)&gt;10,INDEX(INDIRECT(CM58),$E58,DB$28)&lt;=INDEX(INDIRECT(CM58),$E58,$F58)),0,(INDEX(INDIRECT(CM58),$E58,$F58)-INDEX(INDIRECT(CM58),$E58,DB$28))*(10-INDEX(INDIRECT("times"&amp;CK$2),$F58,DB$28))/10)</f>
        <v>0</v>
      </c>
      <c r="DC58" s="47">
        <f ca="1">IF(OR(INDEX(INDIRECT("times"&amp;CK$2),$F58,DC$28)&gt;10,INDEX(INDIRECT(CM58),$E58,DC$28)&lt;=INDEX(INDIRECT(CM58),$E58,$F58)),0,(INDEX(INDIRECT(CM58),$E58,$F58)-INDEX(INDIRECT(CM58),$E58,DC$28))*(10-INDEX(INDIRECT("times"&amp;CK$2),$F58,DC$28))/10)</f>
        <v>0</v>
      </c>
      <c r="DD58" s="47">
        <f ca="1">IF(OR(INDEX(INDIRECT("times"&amp;CK$2),$F58,DD$28)&gt;10,INDEX(INDIRECT(CM58),$E58,DD$28)&lt;=INDEX(INDIRECT(CM58),$E58,$F58)),0,(INDEX(INDIRECT(CM58),$E58,$F58)-INDEX(INDIRECT(CM58),$E58,DD$28))*(10-INDEX(INDIRECT("times"&amp;CK$2),$F58,DD$28))/10)</f>
        <v>0</v>
      </c>
      <c r="DE58" s="47">
        <f ca="1">IF(OR(INDEX(INDIRECT("times"&amp;CK$2),$F58,DE$28)&gt;10,INDEX(INDIRECT(CM58),$E58,DE$28)&lt;=INDEX(INDIRECT(CM58),$E58,$F58)),0,(INDEX(INDIRECT(CM58),$E58,$F58)-INDEX(INDIRECT(CM58),$E58,DE$28))*(10-INDEX(INDIRECT("times"&amp;CK$2),$F58,DE$28))/10)</f>
        <v>0</v>
      </c>
      <c r="DF58" s="47">
        <f ca="1">IF(OR(INDEX(INDIRECT("times"&amp;CK$2),$F58,DF$28)&gt;10,INDEX(INDIRECT(CM58),$E58,DF$28)&lt;=INDEX(INDIRECT(CM58),$E58,$F58)),0,(INDEX(INDIRECT(CM58),$E58,$F58)-INDEX(INDIRECT(CM58),$E58,DF$28))*(10-INDEX(INDIRECT("times"&amp;CK$2),$F58,DF$28))/10)</f>
        <v>0</v>
      </c>
      <c r="DG58" s="47">
        <f ca="1">IF(OR(INDEX(INDIRECT("times"&amp;CK$2),$F58,DG$28)&gt;10,INDEX(INDIRECT(CM58),$E58,DG$28)&lt;=INDEX(INDIRECT(CM58),$E58,$F58)),0,(INDEX(INDIRECT(CM58),$E58,$F58)-INDEX(INDIRECT(CM58),$E58,DG$28))*(10-INDEX(INDIRECT("times"&amp;CK$2),$F58,DG$28))/10)</f>
        <v>0</v>
      </c>
      <c r="DH58" s="47">
        <f ca="1">IF(OR(INDEX(INDIRECT("times"&amp;CK$2),$F58,DH$28)&gt;10,INDEX(INDIRECT(CM58),$E58,DH$28)&lt;=INDEX(INDIRECT(CM58),$E58,$F58)),0,(INDEX(INDIRECT(CM58),$E58,$F58)-INDEX(INDIRECT(CM58),$E58,DH$28))*(10-INDEX(INDIRECT("times"&amp;CK$2),$F58,DH$28))/10)</f>
        <v>0</v>
      </c>
      <c r="DI58" s="47">
        <f ca="1">IF(OR(INDEX(INDIRECT("times"&amp;CK$2),$F58,DI$28)&gt;10,INDEX(INDIRECT(CM58),$E58,DI$28)&lt;=INDEX(INDIRECT(CM58),$E58,$F58)),0,(INDEX(INDIRECT(CM58),$E58,$F58)-INDEX(INDIRECT(CM58),$E58,DI$28))*(10-INDEX(INDIRECT("times"&amp;CK$2),$F58,DI$28))/10)</f>
        <v>0</v>
      </c>
      <c r="DJ58" s="48">
        <f ca="1">IF(OR(INDEX(INDIRECT("times"&amp;CK$2),$F58,DJ$28)&gt;10,INDEX(INDIRECT(CM58),$E58,DJ$28)&lt;=INDEX(INDIRECT(CM58),$E58,$F58)),0,(INDEX(INDIRECT(CM58),$E58,$F58)-INDEX(INDIRECT(CM58),$E58,DJ$28))*(10-INDEX(INDIRECT("times"&amp;CK$2),$F58,DJ$28))/10)</f>
        <v>0</v>
      </c>
      <c r="DK58" s="201">
        <v>16</v>
      </c>
      <c r="DM58" s="18" t="s">
        <v>204</v>
      </c>
      <c r="DN58" s="122">
        <f>DM26</f>
        <v>0</v>
      </c>
      <c r="DO58" s="122" t="str">
        <f>DM27</f>
        <v>shop3564</v>
      </c>
      <c r="DP58" s="210" t="str">
        <f t="shared" si="44"/>
        <v>core0_shop3564</v>
      </c>
      <c r="DQ58" s="122">
        <v>1</v>
      </c>
      <c r="DR58" s="33">
        <v>16</v>
      </c>
      <c r="DS58" s="46">
        <f ca="1">IF(OR(INDEX(INDIRECT("times"&amp;DN$2),$F58,DS$28)&gt;10,INDEX(INDIRECT(DP58),$E58,DS$28)&lt;=INDEX(INDIRECT(DP58),$E58,$F58)),0,(INDEX(INDIRECT(DP58),$E58,$F58)-INDEX(INDIRECT(DP58),$E58,DS$28))*(10-INDEX(INDIRECT("times"&amp;DN$2),$F58,DS$28))/10)</f>
        <v>0</v>
      </c>
      <c r="DT58" s="47">
        <f ca="1">IF(OR(INDEX(INDIRECT("times"&amp;DN$2),$F58,DT$28)&gt;10,INDEX(INDIRECT(DP58),$E58,DT$28)&lt;=INDEX(INDIRECT(DP58),$E58,$F58)),0,(INDEX(INDIRECT(DP58),$E58,$F58)-INDEX(INDIRECT(DP58),$E58,DT$28))*(10-INDEX(INDIRECT("times"&amp;DN$2),$F58,DT$28))/10)</f>
        <v>0</v>
      </c>
      <c r="DU58" s="47">
        <f ca="1">IF(OR(INDEX(INDIRECT("times"&amp;DN$2),$F58,DU$28)&gt;10,INDEX(INDIRECT(DP58),$E58,DU$28)&lt;=INDEX(INDIRECT(DP58),$E58,$F58)),0,(INDEX(INDIRECT(DP58),$E58,$F58)-INDEX(INDIRECT(DP58),$E58,DU$28))*(10-INDEX(INDIRECT("times"&amp;DN$2),$F58,DU$28))/10)</f>
        <v>0</v>
      </c>
      <c r="DV58" s="47">
        <f ca="1">IF(OR(INDEX(INDIRECT("times"&amp;DN$2),$F58,DV$28)&gt;10,INDEX(INDIRECT(DP58),$E58,DV$28)&lt;=INDEX(INDIRECT(DP58),$E58,$F58)),0,(INDEX(INDIRECT(DP58),$E58,$F58)-INDEX(INDIRECT(DP58),$E58,DV$28))*(10-INDEX(INDIRECT("times"&amp;DN$2),$F58,DV$28))/10)</f>
        <v>0</v>
      </c>
      <c r="DW58" s="47">
        <f ca="1">IF(OR(INDEX(INDIRECT("times"&amp;DN$2),$F58,DW$28)&gt;10,INDEX(INDIRECT(DP58),$E58,DW$28)&lt;=INDEX(INDIRECT(DP58),$E58,$F58)),0,(INDEX(INDIRECT(DP58),$E58,$F58)-INDEX(INDIRECT(DP58),$E58,DW$28))*(10-INDEX(INDIRECT("times"&amp;DN$2),$F58,DW$28))/10)</f>
        <v>0</v>
      </c>
      <c r="DX58" s="47">
        <f ca="1">IF(OR(INDEX(INDIRECT("times"&amp;DN$2),$F58,DX$28)&gt;10,INDEX(INDIRECT(DP58),$E58,DX$28)&lt;=INDEX(INDIRECT(DP58),$E58,$F58)),0,(INDEX(INDIRECT(DP58),$E58,$F58)-INDEX(INDIRECT(DP58),$E58,DX$28))*(10-INDEX(INDIRECT("times"&amp;DN$2),$F58,DX$28))/10)</f>
        <v>0</v>
      </c>
      <c r="DY58" s="47">
        <f ca="1">IF(OR(INDEX(INDIRECT("times"&amp;DN$2),$F58,DY$28)&gt;10,INDEX(INDIRECT(DP58),$E58,DY$28)&lt;=INDEX(INDIRECT(DP58),$E58,$F58)),0,(INDEX(INDIRECT(DP58),$E58,$F58)-INDEX(INDIRECT(DP58),$E58,DY$28))*(10-INDEX(INDIRECT("times"&amp;DN$2),$F58,DY$28))/10)</f>
        <v>0</v>
      </c>
      <c r="DZ58" s="47">
        <f ca="1">IF(OR(INDEX(INDIRECT("times"&amp;DN$2),$F58,DZ$28)&gt;10,INDEX(INDIRECT(DP58),$E58,DZ$28)&lt;=INDEX(INDIRECT(DP58),$E58,$F58)),0,(INDEX(INDIRECT(DP58),$E58,$F58)-INDEX(INDIRECT(DP58),$E58,DZ$28))*(10-INDEX(INDIRECT("times"&amp;DN$2),$F58,DZ$28))/10)</f>
        <v>0</v>
      </c>
      <c r="EA58" s="47">
        <f ca="1">IF(OR(INDEX(INDIRECT("times"&amp;DN$2),$F58,EA$28)&gt;10,INDEX(INDIRECT(DP58),$E58,EA$28)&lt;=INDEX(INDIRECT(DP58),$E58,$F58)),0,(INDEX(INDIRECT(DP58),$E58,$F58)-INDEX(INDIRECT(DP58),$E58,EA$28))*(10-INDEX(INDIRECT("times"&amp;DN$2),$F58,EA$28))/10)</f>
        <v>0</v>
      </c>
      <c r="EB58" s="47">
        <f ca="1">IF(OR(INDEX(INDIRECT("times"&amp;DN$2),$F58,EB$28)&gt;10,INDEX(INDIRECT(DP58),$E58,EB$28)&lt;=INDEX(INDIRECT(DP58),$E58,$F58)),0,(INDEX(INDIRECT(DP58),$E58,$F58)-INDEX(INDIRECT(DP58),$E58,EB$28))*(10-INDEX(INDIRECT("times"&amp;DN$2),$F58,EB$28))/10)</f>
        <v>0</v>
      </c>
      <c r="EC58" s="47">
        <f ca="1">IF(OR(INDEX(INDIRECT("times"&amp;DN$2),$F58,EC$28)&gt;10,INDEX(INDIRECT(DP58),$E58,EC$28)&lt;=INDEX(INDIRECT(DP58),$E58,$F58)),0,(INDEX(INDIRECT(DP58),$E58,$F58)-INDEX(INDIRECT(DP58),$E58,EC$28))*(10-INDEX(INDIRECT("times"&amp;DN$2),$F58,EC$28))/10)</f>
        <v>0</v>
      </c>
      <c r="ED58" s="47">
        <f ca="1">IF(OR(INDEX(INDIRECT("times"&amp;DN$2),$F58,ED$28)&gt;10,INDEX(INDIRECT(DP58),$E58,ED$28)&lt;=INDEX(INDIRECT(DP58),$E58,$F58)),0,(INDEX(INDIRECT(DP58),$E58,$F58)-INDEX(INDIRECT(DP58),$E58,ED$28))*(10-INDEX(INDIRECT("times"&amp;DN$2),$F58,ED$28))/10)</f>
        <v>0</v>
      </c>
      <c r="EE58" s="47">
        <f ca="1">IF(OR(INDEX(INDIRECT("times"&amp;DN$2),$F58,EE$28)&gt;10,INDEX(INDIRECT(DP58),$E58,EE$28)&lt;=INDEX(INDIRECT(DP58),$E58,$F58)),0,(INDEX(INDIRECT(DP58),$E58,$F58)-INDEX(INDIRECT(DP58),$E58,EE$28))*(10-INDEX(INDIRECT("times"&amp;DN$2),$F58,EE$28))/10)</f>
        <v>0</v>
      </c>
      <c r="EF58" s="47">
        <f ca="1">IF(OR(INDEX(INDIRECT("times"&amp;DN$2),$F58,EF$28)&gt;10,INDEX(INDIRECT(DP58),$E58,EF$28)&lt;=INDEX(INDIRECT(DP58),$E58,$F58)),0,(INDEX(INDIRECT(DP58),$E58,$F58)-INDEX(INDIRECT(DP58),$E58,EF$28))*(10-INDEX(INDIRECT("times"&amp;DN$2),$F58,EF$28))/10)</f>
        <v>0</v>
      </c>
      <c r="EG58" s="47">
        <f ca="1">IF(OR(INDEX(INDIRECT("times"&amp;DN$2),$F58,EG$28)&gt;10,INDEX(INDIRECT(DP58),$E58,EG$28)&lt;=INDEX(INDIRECT(DP58),$E58,$F58)),0,(INDEX(INDIRECT(DP58),$E58,$F58)-INDEX(INDIRECT(DP58),$E58,EG$28))*(10-INDEX(INDIRECT("times"&amp;DN$2),$F58,EG$28))/10)</f>
        <v>0</v>
      </c>
      <c r="EH58" s="47">
        <f ca="1">IF(OR(INDEX(INDIRECT("times"&amp;DN$2),$F58,EH$28)&gt;10,INDEX(INDIRECT(DP58),$E58,EH$28)&lt;=INDEX(INDIRECT(DP58),$E58,$F58)),0,(INDEX(INDIRECT(DP58),$E58,$F58)-INDEX(INDIRECT(DP58),$E58,EH$28))*(10-INDEX(INDIRECT("times"&amp;DN$2),$F58,EH$28))/10)</f>
        <v>0</v>
      </c>
      <c r="EI58" s="47">
        <f ca="1">IF(OR(INDEX(INDIRECT("times"&amp;DN$2),$F58,EI$28)&gt;10,INDEX(INDIRECT(DP58),$E58,EI$28)&lt;=INDEX(INDIRECT(DP58),$E58,$F58)),0,(INDEX(INDIRECT(DP58),$E58,$F58)-INDEX(INDIRECT(DP58),$E58,EI$28))*(10-INDEX(INDIRECT("times"&amp;DN$2),$F58,EI$28))/10)</f>
        <v>0</v>
      </c>
      <c r="EJ58" s="47">
        <f ca="1">IF(OR(INDEX(INDIRECT("times"&amp;DN$2),$F58,EJ$28)&gt;10,INDEX(INDIRECT(DP58),$E58,EJ$28)&lt;=INDEX(INDIRECT(DP58),$E58,$F58)),0,(INDEX(INDIRECT(DP58),$E58,$F58)-INDEX(INDIRECT(DP58),$E58,EJ$28))*(10-INDEX(INDIRECT("times"&amp;DN$2),$F58,EJ$28))/10)</f>
        <v>0</v>
      </c>
      <c r="EK58" s="47">
        <f ca="1">IF(OR(INDEX(INDIRECT("times"&amp;DN$2),$F58,EK$28)&gt;10,INDEX(INDIRECT(DP58),$E58,EK$28)&lt;=INDEX(INDIRECT(DP58),$E58,$F58)),0,(INDEX(INDIRECT(DP58),$E58,$F58)-INDEX(INDIRECT(DP58),$E58,EK$28))*(10-INDEX(INDIRECT("times"&amp;DN$2),$F58,EK$28))/10)</f>
        <v>0</v>
      </c>
      <c r="EL58" s="47">
        <f ca="1">IF(OR(INDEX(INDIRECT("times"&amp;DN$2),$F58,EL$28)&gt;10,INDEX(INDIRECT(DP58),$E58,EL$28)&lt;=INDEX(INDIRECT(DP58),$E58,$F58)),0,(INDEX(INDIRECT(DP58),$E58,$F58)-INDEX(INDIRECT(DP58),$E58,EL$28))*(10-INDEX(INDIRECT("times"&amp;DN$2),$F58,EL$28))/10)</f>
        <v>0</v>
      </c>
      <c r="EM58" s="48">
        <f ca="1">IF(OR(INDEX(INDIRECT("times"&amp;DN$2),$F58,EM$28)&gt;10,INDEX(INDIRECT(DP58),$E58,EM$28)&lt;=INDEX(INDIRECT(DP58),$E58,$F58)),0,(INDEX(INDIRECT(DP58),$E58,$F58)-INDEX(INDIRECT(DP58),$E58,EM$28))*(10-INDEX(INDIRECT("times"&amp;DN$2),$F58,EM$28))/10)</f>
        <v>0</v>
      </c>
      <c r="EN58" s="201">
        <v>16</v>
      </c>
      <c r="EP58" s="18" t="s">
        <v>204</v>
      </c>
      <c r="EQ58" s="122">
        <f>EP26</f>
        <v>0</v>
      </c>
      <c r="ER58" s="122" t="str">
        <f>EP27</f>
        <v>lei3564</v>
      </c>
      <c r="ES58" s="210" t="str">
        <f t="shared" si="45"/>
        <v>core0_lei3564</v>
      </c>
      <c r="ET58" s="122">
        <v>1</v>
      </c>
      <c r="EU58" s="33">
        <v>16</v>
      </c>
      <c r="EV58" s="46">
        <f ca="1">IF(OR(INDEX(INDIRECT("times"&amp;EQ$2),$F58,EV$28)&gt;10,INDEX(INDIRECT(ES58),$E58,EV$28)&lt;=INDEX(INDIRECT(ES58),$E58,$F58)),0,(INDEX(INDIRECT(ES58),$E58,$F58)-INDEX(INDIRECT(ES58),$E58,EV$28))*(10-INDEX(INDIRECT("times"&amp;EQ$2),$F58,EV$28))/10)</f>
        <v>0</v>
      </c>
      <c r="EW58" s="47">
        <f ca="1">IF(OR(INDEX(INDIRECT("times"&amp;EQ$2),$F58,EW$28)&gt;10,INDEX(INDIRECT(ES58),$E58,EW$28)&lt;=INDEX(INDIRECT(ES58),$E58,$F58)),0,(INDEX(INDIRECT(ES58),$E58,$F58)-INDEX(INDIRECT(ES58),$E58,EW$28))*(10-INDEX(INDIRECT("times"&amp;EQ$2),$F58,EW$28))/10)</f>
        <v>0</v>
      </c>
      <c r="EX58" s="47">
        <f ca="1">IF(OR(INDEX(INDIRECT("times"&amp;EQ$2),$F58,EX$28)&gt;10,INDEX(INDIRECT(ES58),$E58,EX$28)&lt;=INDEX(INDIRECT(ES58),$E58,$F58)),0,(INDEX(INDIRECT(ES58),$E58,$F58)-INDEX(INDIRECT(ES58),$E58,EX$28))*(10-INDEX(INDIRECT("times"&amp;EQ$2),$F58,EX$28))/10)</f>
        <v>0</v>
      </c>
      <c r="EY58" s="47">
        <f ca="1">IF(OR(INDEX(INDIRECT("times"&amp;EQ$2),$F58,EY$28)&gt;10,INDEX(INDIRECT(ES58),$E58,EY$28)&lt;=INDEX(INDIRECT(ES58),$E58,$F58)),0,(INDEX(INDIRECT(ES58),$E58,$F58)-INDEX(INDIRECT(ES58),$E58,EY$28))*(10-INDEX(INDIRECT("times"&amp;EQ$2),$F58,EY$28))/10)</f>
        <v>0</v>
      </c>
      <c r="EZ58" s="47">
        <f ca="1">IF(OR(INDEX(INDIRECT("times"&amp;EQ$2),$F58,EZ$28)&gt;10,INDEX(INDIRECT(ES58),$E58,EZ$28)&lt;=INDEX(INDIRECT(ES58),$E58,$F58)),0,(INDEX(INDIRECT(ES58),$E58,$F58)-INDEX(INDIRECT(ES58),$E58,EZ$28))*(10-INDEX(INDIRECT("times"&amp;EQ$2),$F58,EZ$28))/10)</f>
        <v>0</v>
      </c>
      <c r="FA58" s="47">
        <f ca="1">IF(OR(INDEX(INDIRECT("times"&amp;EQ$2),$F58,FA$28)&gt;10,INDEX(INDIRECT(ES58),$E58,FA$28)&lt;=INDEX(INDIRECT(ES58),$E58,$F58)),0,(INDEX(INDIRECT(ES58),$E58,$F58)-INDEX(INDIRECT(ES58),$E58,FA$28))*(10-INDEX(INDIRECT("times"&amp;EQ$2),$F58,FA$28))/10)</f>
        <v>0</v>
      </c>
      <c r="FB58" s="47">
        <f ca="1">IF(OR(INDEX(INDIRECT("times"&amp;EQ$2),$F58,FB$28)&gt;10,INDEX(INDIRECT(ES58),$E58,FB$28)&lt;=INDEX(INDIRECT(ES58),$E58,$F58)),0,(INDEX(INDIRECT(ES58),$E58,$F58)-INDEX(INDIRECT(ES58),$E58,FB$28))*(10-INDEX(INDIRECT("times"&amp;EQ$2),$F58,FB$28))/10)</f>
        <v>0</v>
      </c>
      <c r="FC58" s="47">
        <f ca="1">IF(OR(INDEX(INDIRECT("times"&amp;EQ$2),$F58,FC$28)&gt;10,INDEX(INDIRECT(ES58),$E58,FC$28)&lt;=INDEX(INDIRECT(ES58),$E58,$F58)),0,(INDEX(INDIRECT(ES58),$E58,$F58)-INDEX(INDIRECT(ES58),$E58,FC$28))*(10-INDEX(INDIRECT("times"&amp;EQ$2),$F58,FC$28))/10)</f>
        <v>0</v>
      </c>
      <c r="FD58" s="47">
        <f ca="1">IF(OR(INDEX(INDIRECT("times"&amp;EQ$2),$F58,FD$28)&gt;10,INDEX(INDIRECT(ES58),$E58,FD$28)&lt;=INDEX(INDIRECT(ES58),$E58,$F58)),0,(INDEX(INDIRECT(ES58),$E58,$F58)-INDEX(INDIRECT(ES58),$E58,FD$28))*(10-INDEX(INDIRECT("times"&amp;EQ$2),$F58,FD$28))/10)</f>
        <v>0</v>
      </c>
      <c r="FE58" s="47">
        <f ca="1">IF(OR(INDEX(INDIRECT("times"&amp;EQ$2),$F58,FE$28)&gt;10,INDEX(INDIRECT(ES58),$E58,FE$28)&lt;=INDEX(INDIRECT(ES58),$E58,$F58)),0,(INDEX(INDIRECT(ES58),$E58,$F58)-INDEX(INDIRECT(ES58),$E58,FE$28))*(10-INDEX(INDIRECT("times"&amp;EQ$2),$F58,FE$28))/10)</f>
        <v>0</v>
      </c>
      <c r="FF58" s="47">
        <f ca="1">IF(OR(INDEX(INDIRECT("times"&amp;EQ$2),$F58,FF$28)&gt;10,INDEX(INDIRECT(ES58),$E58,FF$28)&lt;=INDEX(INDIRECT(ES58),$E58,$F58)),0,(INDEX(INDIRECT(ES58),$E58,$F58)-INDEX(INDIRECT(ES58),$E58,FF$28))*(10-INDEX(INDIRECT("times"&amp;EQ$2),$F58,FF$28))/10)</f>
        <v>0</v>
      </c>
      <c r="FG58" s="47">
        <f ca="1">IF(OR(INDEX(INDIRECT("times"&amp;EQ$2),$F58,FG$28)&gt;10,INDEX(INDIRECT(ES58),$E58,FG$28)&lt;=INDEX(INDIRECT(ES58),$E58,$F58)),0,(INDEX(INDIRECT(ES58),$E58,$F58)-INDEX(INDIRECT(ES58),$E58,FG$28))*(10-INDEX(INDIRECT("times"&amp;EQ$2),$F58,FG$28))/10)</f>
        <v>0</v>
      </c>
      <c r="FH58" s="47">
        <f ca="1">IF(OR(INDEX(INDIRECT("times"&amp;EQ$2),$F58,FH$28)&gt;10,INDEX(INDIRECT(ES58),$E58,FH$28)&lt;=INDEX(INDIRECT(ES58),$E58,$F58)),0,(INDEX(INDIRECT(ES58),$E58,$F58)-INDEX(INDIRECT(ES58),$E58,FH$28))*(10-INDEX(INDIRECT("times"&amp;EQ$2),$F58,FH$28))/10)</f>
        <v>0</v>
      </c>
      <c r="FI58" s="47">
        <f ca="1">IF(OR(INDEX(INDIRECT("times"&amp;EQ$2),$F58,FI$28)&gt;10,INDEX(INDIRECT(ES58),$E58,FI$28)&lt;=INDEX(INDIRECT(ES58),$E58,$F58)),0,(INDEX(INDIRECT(ES58),$E58,$F58)-INDEX(INDIRECT(ES58),$E58,FI$28))*(10-INDEX(INDIRECT("times"&amp;EQ$2),$F58,FI$28))/10)</f>
        <v>0</v>
      </c>
      <c r="FJ58" s="47">
        <f ca="1">IF(OR(INDEX(INDIRECT("times"&amp;EQ$2),$F58,FJ$28)&gt;10,INDEX(INDIRECT(ES58),$E58,FJ$28)&lt;=INDEX(INDIRECT(ES58),$E58,$F58)),0,(INDEX(INDIRECT(ES58),$E58,$F58)-INDEX(INDIRECT(ES58),$E58,FJ$28))*(10-INDEX(INDIRECT("times"&amp;EQ$2),$F58,FJ$28))/10)</f>
        <v>0</v>
      </c>
      <c r="FK58" s="47">
        <f ca="1">IF(OR(INDEX(INDIRECT("times"&amp;EQ$2),$F58,FK$28)&gt;10,INDEX(INDIRECT(ES58),$E58,FK$28)&lt;=INDEX(INDIRECT(ES58),$E58,$F58)),0,(INDEX(INDIRECT(ES58),$E58,$F58)-INDEX(INDIRECT(ES58),$E58,FK$28))*(10-INDEX(INDIRECT("times"&amp;EQ$2),$F58,FK$28))/10)</f>
        <v>0</v>
      </c>
      <c r="FL58" s="47">
        <f ca="1">IF(OR(INDEX(INDIRECT("times"&amp;EQ$2),$F58,FL$28)&gt;10,INDEX(INDIRECT(ES58),$E58,FL$28)&lt;=INDEX(INDIRECT(ES58),$E58,$F58)),0,(INDEX(INDIRECT(ES58),$E58,$F58)-INDEX(INDIRECT(ES58),$E58,FL$28))*(10-INDEX(INDIRECT("times"&amp;EQ$2),$F58,FL$28))/10)</f>
        <v>0</v>
      </c>
      <c r="FM58" s="47">
        <f ca="1">IF(OR(INDEX(INDIRECT("times"&amp;EQ$2),$F58,FM$28)&gt;10,INDEX(INDIRECT(ES58),$E58,FM$28)&lt;=INDEX(INDIRECT(ES58),$E58,$F58)),0,(INDEX(INDIRECT(ES58),$E58,$F58)-INDEX(INDIRECT(ES58),$E58,FM$28))*(10-INDEX(INDIRECT("times"&amp;EQ$2),$F58,FM$28))/10)</f>
        <v>0</v>
      </c>
      <c r="FN58" s="47">
        <f ca="1">IF(OR(INDEX(INDIRECT("times"&amp;EQ$2),$F58,FN$28)&gt;10,INDEX(INDIRECT(ES58),$E58,FN$28)&lt;=INDEX(INDIRECT(ES58),$E58,$F58)),0,(INDEX(INDIRECT(ES58),$E58,$F58)-INDEX(INDIRECT(ES58),$E58,FN$28))*(10-INDEX(INDIRECT("times"&amp;EQ$2),$F58,FN$28))/10)</f>
        <v>0</v>
      </c>
      <c r="FO58" s="47">
        <f ca="1">IF(OR(INDEX(INDIRECT("times"&amp;EQ$2),$F58,FO$28)&gt;10,INDEX(INDIRECT(ES58),$E58,FO$28)&lt;=INDEX(INDIRECT(ES58),$E58,$F58)),0,(INDEX(INDIRECT(ES58),$E58,$F58)-INDEX(INDIRECT(ES58),$E58,FO$28))*(10-INDEX(INDIRECT("times"&amp;EQ$2),$F58,FO$28))/10)</f>
        <v>0</v>
      </c>
      <c r="FP58" s="48">
        <f ca="1">IF(OR(INDEX(INDIRECT("times"&amp;EQ$2),$F58,FP$28)&gt;10,INDEX(INDIRECT(ES58),$E58,FP$28)&lt;=INDEX(INDIRECT(ES58),$E58,$F58)),0,(INDEX(INDIRECT(ES58),$E58,$F58)-INDEX(INDIRECT(ES58),$E58,FP$28))*(10-INDEX(INDIRECT("times"&amp;EQ$2),$F58,FP$28))/10)</f>
        <v>0</v>
      </c>
      <c r="FQ58" s="201">
        <v>16</v>
      </c>
      <c r="FS58" s="18" t="s">
        <v>204</v>
      </c>
      <c r="FT58" s="122">
        <f>FS26</f>
        <v>0</v>
      </c>
      <c r="FU58" s="122" t="str">
        <f>FS27</f>
        <v>shop65</v>
      </c>
      <c r="FV58" s="210" t="str">
        <f t="shared" si="46"/>
        <v>core0_shop65</v>
      </c>
      <c r="FW58" s="122">
        <v>1</v>
      </c>
      <c r="FX58" s="33">
        <v>16</v>
      </c>
      <c r="FY58" s="46">
        <f ca="1">IF(OR(INDEX(INDIRECT("times"&amp;FT$2),$F58,FY$28)&gt;10,INDEX(INDIRECT(FV58),$E58,FY$28)&lt;=INDEX(INDIRECT(FV58),$E58,$F58)),0,(INDEX(INDIRECT(FV58),$E58,$F58)-INDEX(INDIRECT(FV58),$E58,FY$28))*(10-INDEX(INDIRECT("times"&amp;FT$2),$F58,FY$28))/10)</f>
        <v>0</v>
      </c>
      <c r="FZ58" s="47">
        <f ca="1">IF(OR(INDEX(INDIRECT("times"&amp;FT$2),$F58,FZ$28)&gt;10,INDEX(INDIRECT(FV58),$E58,FZ$28)&lt;=INDEX(INDIRECT(FV58),$E58,$F58)),0,(INDEX(INDIRECT(FV58),$E58,$F58)-INDEX(INDIRECT(FV58),$E58,FZ$28))*(10-INDEX(INDIRECT("times"&amp;FT$2),$F58,FZ$28))/10)</f>
        <v>0</v>
      </c>
      <c r="GA58" s="47">
        <f ca="1">IF(OR(INDEX(INDIRECT("times"&amp;FT$2),$F58,GA$28)&gt;10,INDEX(INDIRECT(FV58),$E58,GA$28)&lt;=INDEX(INDIRECT(FV58),$E58,$F58)),0,(INDEX(INDIRECT(FV58),$E58,$F58)-INDEX(INDIRECT(FV58),$E58,GA$28))*(10-INDEX(INDIRECT("times"&amp;FT$2),$F58,GA$28))/10)</f>
        <v>0</v>
      </c>
      <c r="GB58" s="47">
        <f ca="1">IF(OR(INDEX(INDIRECT("times"&amp;FT$2),$F58,GB$28)&gt;10,INDEX(INDIRECT(FV58),$E58,GB$28)&lt;=INDEX(INDIRECT(FV58),$E58,$F58)),0,(INDEX(INDIRECT(FV58),$E58,$F58)-INDEX(INDIRECT(FV58),$E58,GB$28))*(10-INDEX(INDIRECT("times"&amp;FT$2),$F58,GB$28))/10)</f>
        <v>0</v>
      </c>
      <c r="GC58" s="47">
        <f ca="1">IF(OR(INDEX(INDIRECT("times"&amp;FT$2),$F58,GC$28)&gt;10,INDEX(INDIRECT(FV58),$E58,GC$28)&lt;=INDEX(INDIRECT(FV58),$E58,$F58)),0,(INDEX(INDIRECT(FV58),$E58,$F58)-INDEX(INDIRECT(FV58),$E58,GC$28))*(10-INDEX(INDIRECT("times"&amp;FT$2),$F58,GC$28))/10)</f>
        <v>0</v>
      </c>
      <c r="GD58" s="47">
        <f ca="1">IF(OR(INDEX(INDIRECT("times"&amp;FT$2),$F58,GD$28)&gt;10,INDEX(INDIRECT(FV58),$E58,GD$28)&lt;=INDEX(INDIRECT(FV58),$E58,$F58)),0,(INDEX(INDIRECT(FV58),$E58,$F58)-INDEX(INDIRECT(FV58),$E58,GD$28))*(10-INDEX(INDIRECT("times"&amp;FT$2),$F58,GD$28))/10)</f>
        <v>0</v>
      </c>
      <c r="GE58" s="47">
        <f ca="1">IF(OR(INDEX(INDIRECT("times"&amp;FT$2),$F58,GE$28)&gt;10,INDEX(INDIRECT(FV58),$E58,GE$28)&lt;=INDEX(INDIRECT(FV58),$E58,$F58)),0,(INDEX(INDIRECT(FV58),$E58,$F58)-INDEX(INDIRECT(FV58),$E58,GE$28))*(10-INDEX(INDIRECT("times"&amp;FT$2),$F58,GE$28))/10)</f>
        <v>0</v>
      </c>
      <c r="GF58" s="47">
        <f ca="1">IF(OR(INDEX(INDIRECT("times"&amp;FT$2),$F58,GF$28)&gt;10,INDEX(INDIRECT(FV58),$E58,GF$28)&lt;=INDEX(INDIRECT(FV58),$E58,$F58)),0,(INDEX(INDIRECT(FV58),$E58,$F58)-INDEX(INDIRECT(FV58),$E58,GF$28))*(10-INDEX(INDIRECT("times"&amp;FT$2),$F58,GF$28))/10)</f>
        <v>0</v>
      </c>
      <c r="GG58" s="47">
        <f ca="1">IF(OR(INDEX(INDIRECT("times"&amp;FT$2),$F58,GG$28)&gt;10,INDEX(INDIRECT(FV58),$E58,GG$28)&lt;=INDEX(INDIRECT(FV58),$E58,$F58)),0,(INDEX(INDIRECT(FV58),$E58,$F58)-INDEX(INDIRECT(FV58),$E58,GG$28))*(10-INDEX(INDIRECT("times"&amp;FT$2),$F58,GG$28))/10)</f>
        <v>0</v>
      </c>
      <c r="GH58" s="47">
        <f ca="1">IF(OR(INDEX(INDIRECT("times"&amp;FT$2),$F58,GH$28)&gt;10,INDEX(INDIRECT(FV58),$E58,GH$28)&lt;=INDEX(INDIRECT(FV58),$E58,$F58)),0,(INDEX(INDIRECT(FV58),$E58,$F58)-INDEX(INDIRECT(FV58),$E58,GH$28))*(10-INDEX(INDIRECT("times"&amp;FT$2),$F58,GH$28))/10)</f>
        <v>0</v>
      </c>
      <c r="GI58" s="47">
        <f ca="1">IF(OR(INDEX(INDIRECT("times"&amp;FT$2),$F58,GI$28)&gt;10,INDEX(INDIRECT(FV58),$E58,GI$28)&lt;=INDEX(INDIRECT(FV58),$E58,$F58)),0,(INDEX(INDIRECT(FV58),$E58,$F58)-INDEX(INDIRECT(FV58),$E58,GI$28))*(10-INDEX(INDIRECT("times"&amp;FT$2),$F58,GI$28))/10)</f>
        <v>0</v>
      </c>
      <c r="GJ58" s="47">
        <f ca="1">IF(OR(INDEX(INDIRECT("times"&amp;FT$2),$F58,GJ$28)&gt;10,INDEX(INDIRECT(FV58),$E58,GJ$28)&lt;=INDEX(INDIRECT(FV58),$E58,$F58)),0,(INDEX(INDIRECT(FV58),$E58,$F58)-INDEX(INDIRECT(FV58),$E58,GJ$28))*(10-INDEX(INDIRECT("times"&amp;FT$2),$F58,GJ$28))/10)</f>
        <v>0</v>
      </c>
      <c r="GK58" s="47">
        <f ca="1">IF(OR(INDEX(INDIRECT("times"&amp;FT$2),$F58,GK$28)&gt;10,INDEX(INDIRECT(FV58),$E58,GK$28)&lt;=INDEX(INDIRECT(FV58),$E58,$F58)),0,(INDEX(INDIRECT(FV58),$E58,$F58)-INDEX(INDIRECT(FV58),$E58,GK$28))*(10-INDEX(INDIRECT("times"&amp;FT$2),$F58,GK$28))/10)</f>
        <v>0</v>
      </c>
      <c r="GL58" s="47">
        <f ca="1">IF(OR(INDEX(INDIRECT("times"&amp;FT$2),$F58,GL$28)&gt;10,INDEX(INDIRECT(FV58),$E58,GL$28)&lt;=INDEX(INDIRECT(FV58),$E58,$F58)),0,(INDEX(INDIRECT(FV58),$E58,$F58)-INDEX(INDIRECT(FV58),$E58,GL$28))*(10-INDEX(INDIRECT("times"&amp;FT$2),$F58,GL$28))/10)</f>
        <v>0</v>
      </c>
      <c r="GM58" s="47">
        <f ca="1">IF(OR(INDEX(INDIRECT("times"&amp;FT$2),$F58,GM$28)&gt;10,INDEX(INDIRECT(FV58),$E58,GM$28)&lt;=INDEX(INDIRECT(FV58),$E58,$F58)),0,(INDEX(INDIRECT(FV58),$E58,$F58)-INDEX(INDIRECT(FV58),$E58,GM$28))*(10-INDEX(INDIRECT("times"&amp;FT$2),$F58,GM$28))/10)</f>
        <v>0</v>
      </c>
      <c r="GN58" s="47">
        <f ca="1">IF(OR(INDEX(INDIRECT("times"&amp;FT$2),$F58,GN$28)&gt;10,INDEX(INDIRECT(FV58),$E58,GN$28)&lt;=INDEX(INDIRECT(FV58),$E58,$F58)),0,(INDEX(INDIRECT(FV58),$E58,$F58)-INDEX(INDIRECT(FV58),$E58,GN$28))*(10-INDEX(INDIRECT("times"&amp;FT$2),$F58,GN$28))/10)</f>
        <v>0</v>
      </c>
      <c r="GO58" s="47">
        <f ca="1">IF(OR(INDEX(INDIRECT("times"&amp;FT$2),$F58,GO$28)&gt;10,INDEX(INDIRECT(FV58),$E58,GO$28)&lt;=INDEX(INDIRECT(FV58),$E58,$F58)),0,(INDEX(INDIRECT(FV58),$E58,$F58)-INDEX(INDIRECT(FV58),$E58,GO$28))*(10-INDEX(INDIRECT("times"&amp;FT$2),$F58,GO$28))/10)</f>
        <v>0</v>
      </c>
      <c r="GP58" s="47">
        <f ca="1">IF(OR(INDEX(INDIRECT("times"&amp;FT$2),$F58,GP$28)&gt;10,INDEX(INDIRECT(FV58),$E58,GP$28)&lt;=INDEX(INDIRECT(FV58),$E58,$F58)),0,(INDEX(INDIRECT(FV58),$E58,$F58)-INDEX(INDIRECT(FV58),$E58,GP$28))*(10-INDEX(INDIRECT("times"&amp;FT$2),$F58,GP$28))/10)</f>
        <v>0</v>
      </c>
      <c r="GQ58" s="47">
        <f ca="1">IF(OR(INDEX(INDIRECT("times"&amp;FT$2),$F58,GQ$28)&gt;10,INDEX(INDIRECT(FV58),$E58,GQ$28)&lt;=INDEX(INDIRECT(FV58),$E58,$F58)),0,(INDEX(INDIRECT(FV58),$E58,$F58)-INDEX(INDIRECT(FV58),$E58,GQ$28))*(10-INDEX(INDIRECT("times"&amp;FT$2),$F58,GQ$28))/10)</f>
        <v>0</v>
      </c>
      <c r="GR58" s="47">
        <f ca="1">IF(OR(INDEX(INDIRECT("times"&amp;FT$2),$F58,GR$28)&gt;10,INDEX(INDIRECT(FV58),$E58,GR$28)&lt;=INDEX(INDIRECT(FV58),$E58,$F58)),0,(INDEX(INDIRECT(FV58),$E58,$F58)-INDEX(INDIRECT(FV58),$E58,GR$28))*(10-INDEX(INDIRECT("times"&amp;FT$2),$F58,GR$28))/10)</f>
        <v>0</v>
      </c>
      <c r="GS58" s="48">
        <f ca="1">IF(OR(INDEX(INDIRECT("times"&amp;FT$2),$F58,GS$28)&gt;10,INDEX(INDIRECT(FV58),$E58,GS$28)&lt;=INDEX(INDIRECT(FV58),$E58,$F58)),0,(INDEX(INDIRECT(FV58),$E58,$F58)-INDEX(INDIRECT(FV58),$E58,GS$28))*(10-INDEX(INDIRECT("times"&amp;FT$2),$F58,GS$28))/10)</f>
        <v>0</v>
      </c>
      <c r="GT58" s="201">
        <v>16</v>
      </c>
      <c r="GV58" s="18" t="s">
        <v>204</v>
      </c>
      <c r="GW58" s="122">
        <f>GV26</f>
        <v>0</v>
      </c>
      <c r="GX58" s="122" t="str">
        <f>GV27</f>
        <v>lei65</v>
      </c>
      <c r="GY58" s="210" t="str">
        <f t="shared" si="47"/>
        <v>core0_lei65</v>
      </c>
      <c r="GZ58" s="122">
        <v>1</v>
      </c>
      <c r="HA58" s="33">
        <v>16</v>
      </c>
      <c r="HB58" s="46">
        <f ca="1">IF(OR(INDEX(INDIRECT("times"&amp;GW$2),$F58,HB$28)&gt;10,INDEX(INDIRECT(GY58),$E58,HB$28)&lt;=INDEX(INDIRECT(GY58),$E58,$F58)),0,(INDEX(INDIRECT(GY58),$E58,$F58)-INDEX(INDIRECT(GY58),$E58,HB$28))*(10-INDEX(INDIRECT("times"&amp;GW$2),$F58,HB$28))/10)</f>
        <v>0</v>
      </c>
      <c r="HC58" s="47">
        <f ca="1">IF(OR(INDEX(INDIRECT("times"&amp;GW$2),$F58,HC$28)&gt;10,INDEX(INDIRECT(GY58),$E58,HC$28)&lt;=INDEX(INDIRECT(GY58),$E58,$F58)),0,(INDEX(INDIRECT(GY58),$E58,$F58)-INDEX(INDIRECT(GY58),$E58,HC$28))*(10-INDEX(INDIRECT("times"&amp;GW$2),$F58,HC$28))/10)</f>
        <v>0</v>
      </c>
      <c r="HD58" s="47">
        <f ca="1">IF(OR(INDEX(INDIRECT("times"&amp;GW$2),$F58,HD$28)&gt;10,INDEX(INDIRECT(GY58),$E58,HD$28)&lt;=INDEX(INDIRECT(GY58),$E58,$F58)),0,(INDEX(INDIRECT(GY58),$E58,$F58)-INDEX(INDIRECT(GY58),$E58,HD$28))*(10-INDEX(INDIRECT("times"&amp;GW$2),$F58,HD$28))/10)</f>
        <v>0</v>
      </c>
      <c r="HE58" s="47">
        <f ca="1">IF(OR(INDEX(INDIRECT("times"&amp;GW$2),$F58,HE$28)&gt;10,INDEX(INDIRECT(GY58),$E58,HE$28)&lt;=INDEX(INDIRECT(GY58),$E58,$F58)),0,(INDEX(INDIRECT(GY58),$E58,$F58)-INDEX(INDIRECT(GY58),$E58,HE$28))*(10-INDEX(INDIRECT("times"&amp;GW$2),$F58,HE$28))/10)</f>
        <v>0</v>
      </c>
      <c r="HF58" s="47">
        <f ca="1">IF(OR(INDEX(INDIRECT("times"&amp;GW$2),$F58,HF$28)&gt;10,INDEX(INDIRECT(GY58),$E58,HF$28)&lt;=INDEX(INDIRECT(GY58),$E58,$F58)),0,(INDEX(INDIRECT(GY58),$E58,$F58)-INDEX(INDIRECT(GY58),$E58,HF$28))*(10-INDEX(INDIRECT("times"&amp;GW$2),$F58,HF$28))/10)</f>
        <v>0</v>
      </c>
      <c r="HG58" s="47">
        <f ca="1">IF(OR(INDEX(INDIRECT("times"&amp;GW$2),$F58,HG$28)&gt;10,INDEX(INDIRECT(GY58),$E58,HG$28)&lt;=INDEX(INDIRECT(GY58),$E58,$F58)),0,(INDEX(INDIRECT(GY58),$E58,$F58)-INDEX(INDIRECT(GY58),$E58,HG$28))*(10-INDEX(INDIRECT("times"&amp;GW$2),$F58,HG$28))/10)</f>
        <v>0</v>
      </c>
      <c r="HH58" s="47">
        <f ca="1">IF(OR(INDEX(INDIRECT("times"&amp;GW$2),$F58,HH$28)&gt;10,INDEX(INDIRECT(GY58),$E58,HH$28)&lt;=INDEX(INDIRECT(GY58),$E58,$F58)),0,(INDEX(INDIRECT(GY58),$E58,$F58)-INDEX(INDIRECT(GY58),$E58,HH$28))*(10-INDEX(INDIRECT("times"&amp;GW$2),$F58,HH$28))/10)</f>
        <v>0</v>
      </c>
      <c r="HI58" s="47">
        <f ca="1">IF(OR(INDEX(INDIRECT("times"&amp;GW$2),$F58,HI$28)&gt;10,INDEX(INDIRECT(GY58),$E58,HI$28)&lt;=INDEX(INDIRECT(GY58),$E58,$F58)),0,(INDEX(INDIRECT(GY58),$E58,$F58)-INDEX(INDIRECT(GY58),$E58,HI$28))*(10-INDEX(INDIRECT("times"&amp;GW$2),$F58,HI$28))/10)</f>
        <v>0</v>
      </c>
      <c r="HJ58" s="47">
        <f ca="1">IF(OR(INDEX(INDIRECT("times"&amp;GW$2),$F58,HJ$28)&gt;10,INDEX(INDIRECT(GY58),$E58,HJ$28)&lt;=INDEX(INDIRECT(GY58),$E58,$F58)),0,(INDEX(INDIRECT(GY58),$E58,$F58)-INDEX(INDIRECT(GY58),$E58,HJ$28))*(10-INDEX(INDIRECT("times"&amp;GW$2),$F58,HJ$28))/10)</f>
        <v>0</v>
      </c>
      <c r="HK58" s="47">
        <f ca="1">IF(OR(INDEX(INDIRECT("times"&amp;GW$2),$F58,HK$28)&gt;10,INDEX(INDIRECT(GY58),$E58,HK$28)&lt;=INDEX(INDIRECT(GY58),$E58,$F58)),0,(INDEX(INDIRECT(GY58),$E58,$F58)-INDEX(INDIRECT(GY58),$E58,HK$28))*(10-INDEX(INDIRECT("times"&amp;GW$2),$F58,HK$28))/10)</f>
        <v>0</v>
      </c>
      <c r="HL58" s="47">
        <f ca="1">IF(OR(INDEX(INDIRECT("times"&amp;GW$2),$F58,HL$28)&gt;10,INDEX(INDIRECT(GY58),$E58,HL$28)&lt;=INDEX(INDIRECT(GY58),$E58,$F58)),0,(INDEX(INDIRECT(GY58),$E58,$F58)-INDEX(INDIRECT(GY58),$E58,HL$28))*(10-INDEX(INDIRECT("times"&amp;GW$2),$F58,HL$28))/10)</f>
        <v>0</v>
      </c>
      <c r="HM58" s="47">
        <f ca="1">IF(OR(INDEX(INDIRECT("times"&amp;GW$2),$F58,HM$28)&gt;10,INDEX(INDIRECT(GY58),$E58,HM$28)&lt;=INDEX(INDIRECT(GY58),$E58,$F58)),0,(INDEX(INDIRECT(GY58),$E58,$F58)-INDEX(INDIRECT(GY58),$E58,HM$28))*(10-INDEX(INDIRECT("times"&amp;GW$2),$F58,HM$28))/10)</f>
        <v>0</v>
      </c>
      <c r="HN58" s="47">
        <f ca="1">IF(OR(INDEX(INDIRECT("times"&amp;GW$2),$F58,HN$28)&gt;10,INDEX(INDIRECT(GY58),$E58,HN$28)&lt;=INDEX(INDIRECT(GY58),$E58,$F58)),0,(INDEX(INDIRECT(GY58),$E58,$F58)-INDEX(INDIRECT(GY58),$E58,HN$28))*(10-INDEX(INDIRECT("times"&amp;GW$2),$F58,HN$28))/10)</f>
        <v>0</v>
      </c>
      <c r="HO58" s="47">
        <f ca="1">IF(OR(INDEX(INDIRECT("times"&amp;GW$2),$F58,HO$28)&gt;10,INDEX(INDIRECT(GY58),$E58,HO$28)&lt;=INDEX(INDIRECT(GY58),$E58,$F58)),0,(INDEX(INDIRECT(GY58),$E58,$F58)-INDEX(INDIRECT(GY58),$E58,HO$28))*(10-INDEX(INDIRECT("times"&amp;GW$2),$F58,HO$28))/10)</f>
        <v>0</v>
      </c>
      <c r="HP58" s="47">
        <f ca="1">IF(OR(INDEX(INDIRECT("times"&amp;GW$2),$F58,HP$28)&gt;10,INDEX(INDIRECT(GY58),$E58,HP$28)&lt;=INDEX(INDIRECT(GY58),$E58,$F58)),0,(INDEX(INDIRECT(GY58),$E58,$F58)-INDEX(INDIRECT(GY58),$E58,HP$28))*(10-INDEX(INDIRECT("times"&amp;GW$2),$F58,HP$28))/10)</f>
        <v>0</v>
      </c>
      <c r="HQ58" s="47">
        <f ca="1">IF(OR(INDEX(INDIRECT("times"&amp;GW$2),$F58,HQ$28)&gt;10,INDEX(INDIRECT(GY58),$E58,HQ$28)&lt;=INDEX(INDIRECT(GY58),$E58,$F58)),0,(INDEX(INDIRECT(GY58),$E58,$F58)-INDEX(INDIRECT(GY58),$E58,HQ$28))*(10-INDEX(INDIRECT("times"&amp;GW$2),$F58,HQ$28))/10)</f>
        <v>0</v>
      </c>
      <c r="HR58" s="47">
        <f ca="1">IF(OR(INDEX(INDIRECT("times"&amp;GW$2),$F58,HR$28)&gt;10,INDEX(INDIRECT(GY58),$E58,HR$28)&lt;=INDEX(INDIRECT(GY58),$E58,$F58)),0,(INDEX(INDIRECT(GY58),$E58,$F58)-INDEX(INDIRECT(GY58),$E58,HR$28))*(10-INDEX(INDIRECT("times"&amp;GW$2),$F58,HR$28))/10)</f>
        <v>0</v>
      </c>
      <c r="HS58" s="47">
        <f ca="1">IF(OR(INDEX(INDIRECT("times"&amp;GW$2),$F58,HS$28)&gt;10,INDEX(INDIRECT(GY58),$E58,HS$28)&lt;=INDEX(INDIRECT(GY58),$E58,$F58)),0,(INDEX(INDIRECT(GY58),$E58,$F58)-INDEX(INDIRECT(GY58),$E58,HS$28))*(10-INDEX(INDIRECT("times"&amp;GW$2),$F58,HS$28))/10)</f>
        <v>0</v>
      </c>
      <c r="HT58" s="47">
        <f ca="1">IF(OR(INDEX(INDIRECT("times"&amp;GW$2),$F58,HT$28)&gt;10,INDEX(INDIRECT(GY58),$E58,HT$28)&lt;=INDEX(INDIRECT(GY58),$E58,$F58)),0,(INDEX(INDIRECT(GY58),$E58,$F58)-INDEX(INDIRECT(GY58),$E58,HT$28))*(10-INDEX(INDIRECT("times"&amp;GW$2),$F58,HT$28))/10)</f>
        <v>0</v>
      </c>
      <c r="HU58" s="47">
        <f ca="1">IF(OR(INDEX(INDIRECT("times"&amp;GW$2),$F58,HU$28)&gt;10,INDEX(INDIRECT(GY58),$E58,HU$28)&lt;=INDEX(INDIRECT(GY58),$E58,$F58)),0,(INDEX(INDIRECT(GY58),$E58,$F58)-INDEX(INDIRECT(GY58),$E58,HU$28))*(10-INDEX(INDIRECT("times"&amp;GW$2),$F58,HU$28))/10)</f>
        <v>0</v>
      </c>
      <c r="HV58" s="48">
        <f ca="1">IF(OR(INDEX(INDIRECT("times"&amp;GW$2),$F58,HV$28)&gt;10,INDEX(INDIRECT(GY58),$E58,HV$28)&lt;=INDEX(INDIRECT(GY58),$E58,$F58)),0,(INDEX(INDIRECT(GY58),$E58,$F58)-INDEX(INDIRECT(GY58),$E58,HV$28))*(10-INDEX(INDIRECT("times"&amp;GW$2),$F58,HV$28))/10)</f>
        <v>0</v>
      </c>
      <c r="HW58" s="201">
        <v>16</v>
      </c>
    </row>
    <row r="59" spans="1:231" ht="15">
      <c r="A59" s="18" t="s">
        <v>205</v>
      </c>
      <c r="B59" s="122">
        <f>A26</f>
        <v>0</v>
      </c>
      <c r="C59" s="122" t="str">
        <f>A27</f>
        <v>work1834</v>
      </c>
      <c r="D59" s="210" t="str">
        <f t="shared" si="40"/>
        <v>core0_work1834</v>
      </c>
      <c r="E59" s="122">
        <v>1</v>
      </c>
      <c r="F59" s="33">
        <v>17</v>
      </c>
      <c r="G59" s="46">
        <f ca="1">IF(OR(INDEX(INDIRECT("times"&amp;B$2),$F59,G$28)&gt;10,INDEX(INDIRECT(D59),$E59,G$28)&lt;=INDEX(INDIRECT(D59),$E59,$F59)),0,(INDEX(INDIRECT(D59),$E59,$F59)-INDEX(INDIRECT(D59),$E59,G$28))*(10-INDEX(INDIRECT("times"&amp;B$2),$F59,G$28))/10)</f>
        <v>0</v>
      </c>
      <c r="H59" s="47">
        <f ca="1">IF(OR(INDEX(INDIRECT("times"&amp;B$2),$F59,H$28)&gt;10,INDEX(INDIRECT(D59),$E59,H$28)&lt;=INDEX(INDIRECT(D59),$E59,$F59)),0,(INDEX(INDIRECT(D59),$E59,$F59)-INDEX(INDIRECT(D59),$E59,H$28))*(10-INDEX(INDIRECT("times"&amp;B$2),$F59,H$28))/10)</f>
        <v>0</v>
      </c>
      <c r="I59" s="47">
        <f ca="1">IF(OR(INDEX(INDIRECT("times"&amp;B$2),$F59,I$28)&gt;10,INDEX(INDIRECT(D59),$E59,I$28)&lt;=INDEX(INDIRECT(D59),$E59,$F59)),0,(INDEX(INDIRECT(D59),$E59,$F59)-INDEX(INDIRECT(D59),$E59,I$28))*(10-INDEX(INDIRECT("times"&amp;B$2),$F59,I$28))/10)</f>
        <v>0</v>
      </c>
      <c r="J59" s="47">
        <f ca="1">IF(OR(INDEX(INDIRECT("times"&amp;B$2),$F59,J$28)&gt;10,INDEX(INDIRECT(D59),$E59,J$28)&lt;=INDEX(INDIRECT(D59),$E59,$F59)),0,(INDEX(INDIRECT(D59),$E59,$F59)-INDEX(INDIRECT(D59),$E59,J$28))*(10-INDEX(INDIRECT("times"&amp;B$2),$F59,J$28))/10)</f>
        <v>0</v>
      </c>
      <c r="K59" s="47">
        <f ca="1">IF(OR(INDEX(INDIRECT("times"&amp;B$2),$F59,K$28)&gt;10,INDEX(INDIRECT(D59),$E59,K$28)&lt;=INDEX(INDIRECT(D59),$E59,$F59)),0,(INDEX(INDIRECT(D59),$E59,$F59)-INDEX(INDIRECT(D59),$E59,K$28))*(10-INDEX(INDIRECT("times"&amp;B$2),$F59,K$28))/10)</f>
        <v>0</v>
      </c>
      <c r="L59" s="47">
        <f ca="1">IF(OR(INDEX(INDIRECT("times"&amp;B$2),$F59,L$28)&gt;10,INDEX(INDIRECT(D59),$E59,L$28)&lt;=INDEX(INDIRECT(D59),$E59,$F59)),0,(INDEX(INDIRECT(D59),$E59,$F59)-INDEX(INDIRECT(D59),$E59,L$28))*(10-INDEX(INDIRECT("times"&amp;B$2),$F59,L$28))/10)</f>
        <v>0</v>
      </c>
      <c r="M59" s="47">
        <f ca="1">IF(OR(INDEX(INDIRECT("times"&amp;B$2),$F59,M$28)&gt;10,INDEX(INDIRECT(D59),$E59,M$28)&lt;=INDEX(INDIRECT(D59),$E59,$F59)),0,(INDEX(INDIRECT(D59),$E59,$F59)-INDEX(INDIRECT(D59),$E59,M$28))*(10-INDEX(INDIRECT("times"&amp;B$2),$F59,M$28))/10)</f>
        <v>0</v>
      </c>
      <c r="N59" s="47">
        <f ca="1">IF(OR(INDEX(INDIRECT("times"&amp;B$2),$F59,N$28)&gt;10,INDEX(INDIRECT(D59),$E59,N$28)&lt;=INDEX(INDIRECT(D59),$E59,$F59)),0,(INDEX(INDIRECT(D59),$E59,$F59)-INDEX(INDIRECT(D59),$E59,N$28))*(10-INDEX(INDIRECT("times"&amp;B$2),$F59,N$28))/10)</f>
        <v>0</v>
      </c>
      <c r="O59" s="47">
        <f ca="1">IF(OR(INDEX(INDIRECT("times"&amp;B$2),$F59,O$28)&gt;10,INDEX(INDIRECT(D59),$E59,O$28)&lt;=INDEX(INDIRECT(D59),$E59,$F59)),0,(INDEX(INDIRECT(D59),$E59,$F59)-INDEX(INDIRECT(D59),$E59,O$28))*(10-INDEX(INDIRECT("times"&amp;B$2),$F59,O$28))/10)</f>
        <v>0</v>
      </c>
      <c r="P59" s="47">
        <f ca="1">IF(OR(INDEX(INDIRECT("times"&amp;B$2),$F59,P$28)&gt;10,INDEX(INDIRECT(D59),$E59,P$28)&lt;=INDEX(INDIRECT(D59),$E59,$F59)),0,(INDEX(INDIRECT(D59),$E59,$F59)-INDEX(INDIRECT(D59),$E59,P$28))*(10-INDEX(INDIRECT("times"&amp;B$2),$F59,P$28))/10)</f>
        <v>0</v>
      </c>
      <c r="Q59" s="47">
        <f ca="1">IF(OR(INDEX(INDIRECT("times"&amp;B$2),$F59,Q$28)&gt;10,INDEX(INDIRECT(D59),$E59,Q$28)&lt;=INDEX(INDIRECT(D59),$E59,$F59)),0,(INDEX(INDIRECT(D59),$E59,$F59)-INDEX(INDIRECT(D59),$E59,Q$28))*(10-INDEX(INDIRECT("times"&amp;B$2),$F59,Q$28))/10)</f>
        <v>0</v>
      </c>
      <c r="R59" s="47">
        <f ca="1">IF(OR(INDEX(INDIRECT("times"&amp;B$2),$F59,R$28)&gt;10,INDEX(INDIRECT(D59),$E59,R$28)&lt;=INDEX(INDIRECT(D59),$E59,$F59)),0,(INDEX(INDIRECT(D59),$E59,$F59)-INDEX(INDIRECT(D59),$E59,R$28))*(10-INDEX(INDIRECT("times"&amp;B$2),$F59,R$28))/10)</f>
        <v>0</v>
      </c>
      <c r="S59" s="47">
        <f ca="1">IF(OR(INDEX(INDIRECT("times"&amp;B$2),$F59,S$28)&gt;10,INDEX(INDIRECT(D59),$E59,S$28)&lt;=INDEX(INDIRECT(D59),$E59,$F59)),0,(INDEX(INDIRECT(D59),$E59,$F59)-INDEX(INDIRECT(D59),$E59,S$28))*(10-INDEX(INDIRECT("times"&amp;B$2),$F59,S$28))/10)</f>
        <v>0</v>
      </c>
      <c r="T59" s="47">
        <f ca="1">IF(OR(INDEX(INDIRECT("times"&amp;B$2),$F59,T$28)&gt;10,INDEX(INDIRECT(D59),$E59,T$28)&lt;=INDEX(INDIRECT(D59),$E59,$F59)),0,(INDEX(INDIRECT(D59),$E59,$F59)-INDEX(INDIRECT(D59),$E59,T$28))*(10-INDEX(INDIRECT("times"&amp;B$2),$F59,T$28))/10)</f>
        <v>0</v>
      </c>
      <c r="U59" s="47">
        <f ca="1">IF(OR(INDEX(INDIRECT("times"&amp;B$2),$F59,U$28)&gt;10,INDEX(INDIRECT(D59),$E59,U$28)&lt;=INDEX(INDIRECT(D59),$E59,$F59)),0,(INDEX(INDIRECT(D59),$E59,$F59)-INDEX(INDIRECT(D59),$E59,U$28))*(10-INDEX(INDIRECT("times"&amp;B$2),$F59,U$28))/10)</f>
        <v>0</v>
      </c>
      <c r="V59" s="47">
        <f ca="1">IF(OR(INDEX(INDIRECT("times"&amp;B$2),$F59,V$28)&gt;10,INDEX(INDIRECT(D59),$E59,V$28)&lt;=INDEX(INDIRECT(D59),$E59,$F59)),0,(INDEX(INDIRECT(D59),$E59,$F59)-INDEX(INDIRECT(D59),$E59,V$28))*(10-INDEX(INDIRECT("times"&amp;B$2),$F59,V$28))/10)</f>
        <v>0</v>
      </c>
      <c r="W59" s="47">
        <f ca="1">IF(OR(INDEX(INDIRECT("times"&amp;B$2),$F59,W$28)&gt;10,INDEX(INDIRECT(D59),$E59,W$28)&lt;=INDEX(INDIRECT(D59),$E59,$F59)),0,(INDEX(INDIRECT(D59),$E59,$F59)-INDEX(INDIRECT(D59),$E59,W$28))*(10-INDEX(INDIRECT("times"&amp;B$2),$F59,W$28))/10)</f>
        <v>0</v>
      </c>
      <c r="X59" s="47">
        <f ca="1">IF(OR(INDEX(INDIRECT("times"&amp;B$2),$F59,X$28)&gt;10,INDEX(INDIRECT(D59),$E59,X$28)&lt;=INDEX(INDIRECT(D59),$E59,$F59)),0,(INDEX(INDIRECT(D59),$E59,$F59)-INDEX(INDIRECT(D59),$E59,X$28))*(10-INDEX(INDIRECT("times"&amp;B$2),$F59,X$28))/10)</f>
        <v>0</v>
      </c>
      <c r="Y59" s="47">
        <f ca="1">IF(OR(INDEX(INDIRECT("times"&amp;B$2),$F59,Y$28)&gt;10,INDEX(INDIRECT(D59),$E59,Y$28)&lt;=INDEX(INDIRECT(D59),$E59,$F59)),0,(INDEX(INDIRECT(D59),$E59,$F59)-INDEX(INDIRECT(D59),$E59,Y$28))*(10-INDEX(INDIRECT("times"&amp;B$2),$F59,Y$28))/10)</f>
        <v>0</v>
      </c>
      <c r="Z59" s="47">
        <f ca="1">IF(OR(INDEX(INDIRECT("times"&amp;B$2),$F59,Z$28)&gt;10,INDEX(INDIRECT(D59),$E59,Z$28)&lt;=INDEX(INDIRECT(D59),$E59,$F59)),0,(INDEX(INDIRECT(D59),$E59,$F59)-INDEX(INDIRECT(D59),$E59,Z$28))*(10-INDEX(INDIRECT("times"&amp;B$2),$F59,Z$28))/10)</f>
        <v>0</v>
      </c>
      <c r="AA59" s="48">
        <f ca="1">IF(OR(INDEX(INDIRECT("times"&amp;B$2),$F59,AA$28)&gt;10,INDEX(INDIRECT(D59),$E59,AA$28)&lt;=INDEX(INDIRECT(D59),$E59,$F59)),0,(INDEX(INDIRECT(D59),$E59,$F59)-INDEX(INDIRECT(D59),$E59,AA$28))*(10-INDEX(INDIRECT("times"&amp;B$2),$F59,AA$28))/10)</f>
        <v>0</v>
      </c>
      <c r="AB59" s="201">
        <v>17</v>
      </c>
      <c r="AD59" s="18" t="s">
        <v>205</v>
      </c>
      <c r="AE59" s="122">
        <f>AD26</f>
        <v>0</v>
      </c>
      <c r="AF59" s="122" t="str">
        <f>AD27</f>
        <v>shop1834</v>
      </c>
      <c r="AG59" s="210" t="str">
        <f t="shared" si="41"/>
        <v>core0_shop1834</v>
      </c>
      <c r="AH59" s="122">
        <v>1</v>
      </c>
      <c r="AI59" s="33">
        <v>17</v>
      </c>
      <c r="AJ59" s="46">
        <f ca="1">IF(OR(INDEX(INDIRECT("times"&amp;AE$2),$F59,AJ$28)&gt;10,INDEX(INDIRECT(AG59),$E59,AJ$28)&lt;=INDEX(INDIRECT(AG59),$E59,$F59)),0,(INDEX(INDIRECT(AG59),$E59,$F59)-INDEX(INDIRECT(AG59),$E59,AJ$28))*(10-INDEX(INDIRECT("times"&amp;AE$2),$F59,AJ$28))/10)</f>
        <v>0</v>
      </c>
      <c r="AK59" s="47">
        <f ca="1">IF(OR(INDEX(INDIRECT("times"&amp;AE$2),$F59,AK$28)&gt;10,INDEX(INDIRECT(AG59),$E59,AK$28)&lt;=INDEX(INDIRECT(AG59),$E59,$F59)),0,(INDEX(INDIRECT(AG59),$E59,$F59)-INDEX(INDIRECT(AG59),$E59,AK$28))*(10-INDEX(INDIRECT("times"&amp;AE$2),$F59,AK$28))/10)</f>
        <v>0</v>
      </c>
      <c r="AL59" s="47">
        <f ca="1">IF(OR(INDEX(INDIRECT("times"&amp;AE$2),$F59,AL$28)&gt;10,INDEX(INDIRECT(AG59),$E59,AL$28)&lt;=INDEX(INDIRECT(AG59),$E59,$F59)),0,(INDEX(INDIRECT(AG59),$E59,$F59)-INDEX(INDIRECT(AG59),$E59,AL$28))*(10-INDEX(INDIRECT("times"&amp;AE$2),$F59,AL$28))/10)</f>
        <v>0</v>
      </c>
      <c r="AM59" s="47">
        <f ca="1">IF(OR(INDEX(INDIRECT("times"&amp;AE$2),$F59,AM$28)&gt;10,INDEX(INDIRECT(AG59),$E59,AM$28)&lt;=INDEX(INDIRECT(AG59),$E59,$F59)),0,(INDEX(INDIRECT(AG59),$E59,$F59)-INDEX(INDIRECT(AG59),$E59,AM$28))*(10-INDEX(INDIRECT("times"&amp;AE$2),$F59,AM$28))/10)</f>
        <v>0</v>
      </c>
      <c r="AN59" s="47">
        <f ca="1">IF(OR(INDEX(INDIRECT("times"&amp;AE$2),$F59,AN$28)&gt;10,INDEX(INDIRECT(AG59),$E59,AN$28)&lt;=INDEX(INDIRECT(AG59),$E59,$F59)),0,(INDEX(INDIRECT(AG59),$E59,$F59)-INDEX(INDIRECT(AG59),$E59,AN$28))*(10-INDEX(INDIRECT("times"&amp;AE$2),$F59,AN$28))/10)</f>
        <v>0</v>
      </c>
      <c r="AO59" s="47">
        <f ca="1">IF(OR(INDEX(INDIRECT("times"&amp;AE$2),$F59,AO$28)&gt;10,INDEX(INDIRECT(AG59),$E59,AO$28)&lt;=INDEX(INDIRECT(AG59),$E59,$F59)),0,(INDEX(INDIRECT(AG59),$E59,$F59)-INDEX(INDIRECT(AG59),$E59,AO$28))*(10-INDEX(INDIRECT("times"&amp;AE$2),$F59,AO$28))/10)</f>
        <v>0</v>
      </c>
      <c r="AP59" s="47">
        <f ca="1">IF(OR(INDEX(INDIRECT("times"&amp;AE$2),$F59,AP$28)&gt;10,INDEX(INDIRECT(AG59),$E59,AP$28)&lt;=INDEX(INDIRECT(AG59),$E59,$F59)),0,(INDEX(INDIRECT(AG59),$E59,$F59)-INDEX(INDIRECT(AG59),$E59,AP$28))*(10-INDEX(INDIRECT("times"&amp;AE$2),$F59,AP$28))/10)</f>
        <v>0</v>
      </c>
      <c r="AQ59" s="47">
        <f ca="1">IF(OR(INDEX(INDIRECT("times"&amp;AE$2),$F59,AQ$28)&gt;10,INDEX(INDIRECT(AG59),$E59,AQ$28)&lt;=INDEX(INDIRECT(AG59),$E59,$F59)),0,(INDEX(INDIRECT(AG59),$E59,$F59)-INDEX(INDIRECT(AG59),$E59,AQ$28))*(10-INDEX(INDIRECT("times"&amp;AE$2),$F59,AQ$28))/10)</f>
        <v>0</v>
      </c>
      <c r="AR59" s="47">
        <f ca="1">IF(OR(INDEX(INDIRECT("times"&amp;AE$2),$F59,AR$28)&gt;10,INDEX(INDIRECT(AG59),$E59,AR$28)&lt;=INDEX(INDIRECT(AG59),$E59,$F59)),0,(INDEX(INDIRECT(AG59),$E59,$F59)-INDEX(INDIRECT(AG59),$E59,AR$28))*(10-INDEX(INDIRECT("times"&amp;AE$2),$F59,AR$28))/10)</f>
        <v>0</v>
      </c>
      <c r="AS59" s="47">
        <f ca="1">IF(OR(INDEX(INDIRECT("times"&amp;AE$2),$F59,AS$28)&gt;10,INDEX(INDIRECT(AG59),$E59,AS$28)&lt;=INDEX(INDIRECT(AG59),$E59,$F59)),0,(INDEX(INDIRECT(AG59),$E59,$F59)-INDEX(INDIRECT(AG59),$E59,AS$28))*(10-INDEX(INDIRECT("times"&amp;AE$2),$F59,AS$28))/10)</f>
        <v>0</v>
      </c>
      <c r="AT59" s="47">
        <f ca="1">IF(OR(INDEX(INDIRECT("times"&amp;AE$2),$F59,AT$28)&gt;10,INDEX(INDIRECT(AG59),$E59,AT$28)&lt;=INDEX(INDIRECT(AG59),$E59,$F59)),0,(INDEX(INDIRECT(AG59),$E59,$F59)-INDEX(INDIRECT(AG59),$E59,AT$28))*(10-INDEX(INDIRECT("times"&amp;AE$2),$F59,AT$28))/10)</f>
        <v>0</v>
      </c>
      <c r="AU59" s="47">
        <f ca="1">IF(OR(INDEX(INDIRECT("times"&amp;AE$2),$F59,AU$28)&gt;10,INDEX(INDIRECT(AG59),$E59,AU$28)&lt;=INDEX(INDIRECT(AG59),$E59,$F59)),0,(INDEX(INDIRECT(AG59),$E59,$F59)-INDEX(INDIRECT(AG59),$E59,AU$28))*(10-INDEX(INDIRECT("times"&amp;AE$2),$F59,AU$28))/10)</f>
        <v>0</v>
      </c>
      <c r="AV59" s="47">
        <f ca="1">IF(OR(INDEX(INDIRECT("times"&amp;AE$2),$F59,AV$28)&gt;10,INDEX(INDIRECT(AG59),$E59,AV$28)&lt;=INDEX(INDIRECT(AG59),$E59,$F59)),0,(INDEX(INDIRECT(AG59),$E59,$F59)-INDEX(INDIRECT(AG59),$E59,AV$28))*(10-INDEX(INDIRECT("times"&amp;AE$2),$F59,AV$28))/10)</f>
        <v>0</v>
      </c>
      <c r="AW59" s="47">
        <f ca="1">IF(OR(INDEX(INDIRECT("times"&amp;AE$2),$F59,AW$28)&gt;10,INDEX(INDIRECT(AG59),$E59,AW$28)&lt;=INDEX(INDIRECT(AG59),$E59,$F59)),0,(INDEX(INDIRECT(AG59),$E59,$F59)-INDEX(INDIRECT(AG59),$E59,AW$28))*(10-INDEX(INDIRECT("times"&amp;AE$2),$F59,AW$28))/10)</f>
        <v>0</v>
      </c>
      <c r="AX59" s="47">
        <f ca="1">IF(OR(INDEX(INDIRECT("times"&amp;AE$2),$F59,AX$28)&gt;10,INDEX(INDIRECT(AG59),$E59,AX$28)&lt;=INDEX(INDIRECT(AG59),$E59,$F59)),0,(INDEX(INDIRECT(AG59),$E59,$F59)-INDEX(INDIRECT(AG59),$E59,AX$28))*(10-INDEX(INDIRECT("times"&amp;AE$2),$F59,AX$28))/10)</f>
        <v>0</v>
      </c>
      <c r="AY59" s="47">
        <f ca="1">IF(OR(INDEX(INDIRECT("times"&amp;AE$2),$F59,AY$28)&gt;10,INDEX(INDIRECT(AG59),$E59,AY$28)&lt;=INDEX(INDIRECT(AG59),$E59,$F59)),0,(INDEX(INDIRECT(AG59),$E59,$F59)-INDEX(INDIRECT(AG59),$E59,AY$28))*(10-INDEX(INDIRECT("times"&amp;AE$2),$F59,AY$28))/10)</f>
        <v>0</v>
      </c>
      <c r="AZ59" s="47">
        <f ca="1">IF(OR(INDEX(INDIRECT("times"&amp;AE$2),$F59,AZ$28)&gt;10,INDEX(INDIRECT(AG59),$E59,AZ$28)&lt;=INDEX(INDIRECT(AG59),$E59,$F59)),0,(INDEX(INDIRECT(AG59),$E59,$F59)-INDEX(INDIRECT(AG59),$E59,AZ$28))*(10-INDEX(INDIRECT("times"&amp;AE$2),$F59,AZ$28))/10)</f>
        <v>0</v>
      </c>
      <c r="BA59" s="47">
        <f ca="1">IF(OR(INDEX(INDIRECT("times"&amp;AE$2),$F59,BA$28)&gt;10,INDEX(INDIRECT(AG59),$E59,BA$28)&lt;=INDEX(INDIRECT(AG59),$E59,$F59)),0,(INDEX(INDIRECT(AG59),$E59,$F59)-INDEX(INDIRECT(AG59),$E59,BA$28))*(10-INDEX(INDIRECT("times"&amp;AE$2),$F59,BA$28))/10)</f>
        <v>0</v>
      </c>
      <c r="BB59" s="47">
        <f ca="1">IF(OR(INDEX(INDIRECT("times"&amp;AE$2),$F59,BB$28)&gt;10,INDEX(INDIRECT(AG59),$E59,BB$28)&lt;=INDEX(INDIRECT(AG59),$E59,$F59)),0,(INDEX(INDIRECT(AG59),$E59,$F59)-INDEX(INDIRECT(AG59),$E59,BB$28))*(10-INDEX(INDIRECT("times"&amp;AE$2),$F59,BB$28))/10)</f>
        <v>0</v>
      </c>
      <c r="BC59" s="47">
        <f ca="1">IF(OR(INDEX(INDIRECT("times"&amp;AE$2),$F59,BC$28)&gt;10,INDEX(INDIRECT(AG59),$E59,BC$28)&lt;=INDEX(INDIRECT(AG59),$E59,$F59)),0,(INDEX(INDIRECT(AG59),$E59,$F59)-INDEX(INDIRECT(AG59),$E59,BC$28))*(10-INDEX(INDIRECT("times"&amp;AE$2),$F59,BC$28))/10)</f>
        <v>0</v>
      </c>
      <c r="BD59" s="48">
        <f ca="1">IF(OR(INDEX(INDIRECT("times"&amp;AE$2),$F59,BD$28)&gt;10,INDEX(INDIRECT(AG59),$E59,BD$28)&lt;=INDEX(INDIRECT(AG59),$E59,$F59)),0,(INDEX(INDIRECT(AG59),$E59,$F59)-INDEX(INDIRECT(AG59),$E59,BD$28))*(10-INDEX(INDIRECT("times"&amp;AE$2),$F59,BD$28))/10)</f>
        <v>0</v>
      </c>
      <c r="BE59" s="201">
        <v>17</v>
      </c>
      <c r="BG59" s="18" t="s">
        <v>205</v>
      </c>
      <c r="BH59" s="122">
        <f>BG26</f>
        <v>0</v>
      </c>
      <c r="BI59" s="122" t="str">
        <f>BG27</f>
        <v>lei1834</v>
      </c>
      <c r="BJ59" s="210" t="str">
        <f t="shared" si="42"/>
        <v>core0_lei1834</v>
      </c>
      <c r="BK59" s="122">
        <v>1</v>
      </c>
      <c r="BL59" s="33">
        <v>17</v>
      </c>
      <c r="BM59" s="46">
        <f ca="1">IF(OR(INDEX(INDIRECT("times"&amp;BH$2),$F59,BM$28)&gt;10,INDEX(INDIRECT(BJ59),$E59,BM$28)&lt;=INDEX(INDIRECT(BJ59),$E59,$F59)),0,(INDEX(INDIRECT(BJ59),$E59,$F59)-INDEX(INDIRECT(BJ59),$E59,BM$28))*(10-INDEX(INDIRECT("times"&amp;BH$2),$F59,BM$28))/10)</f>
        <v>0</v>
      </c>
      <c r="BN59" s="47">
        <f ca="1">IF(OR(INDEX(INDIRECT("times"&amp;BH$2),$F59,BN$28)&gt;10,INDEX(INDIRECT(BJ59),$E59,BN$28)&lt;=INDEX(INDIRECT(BJ59),$E59,$F59)),0,(INDEX(INDIRECT(BJ59),$E59,$F59)-INDEX(INDIRECT(BJ59),$E59,BN$28))*(10-INDEX(INDIRECT("times"&amp;BH$2),$F59,BN$28))/10)</f>
        <v>0</v>
      </c>
      <c r="BO59" s="47">
        <f ca="1">IF(OR(INDEX(INDIRECT("times"&amp;BH$2),$F59,BO$28)&gt;10,INDEX(INDIRECT(BJ59),$E59,BO$28)&lt;=INDEX(INDIRECT(BJ59),$E59,$F59)),0,(INDEX(INDIRECT(BJ59),$E59,$F59)-INDEX(INDIRECT(BJ59),$E59,BO$28))*(10-INDEX(INDIRECT("times"&amp;BH$2),$F59,BO$28))/10)</f>
        <v>0</v>
      </c>
      <c r="BP59" s="47">
        <f ca="1">IF(OR(INDEX(INDIRECT("times"&amp;BH$2),$F59,BP$28)&gt;10,INDEX(INDIRECT(BJ59),$E59,BP$28)&lt;=INDEX(INDIRECT(BJ59),$E59,$F59)),0,(INDEX(INDIRECT(BJ59),$E59,$F59)-INDEX(INDIRECT(BJ59),$E59,BP$28))*(10-INDEX(INDIRECT("times"&amp;BH$2),$F59,BP$28))/10)</f>
        <v>0</v>
      </c>
      <c r="BQ59" s="47">
        <f ca="1">IF(OR(INDEX(INDIRECT("times"&amp;BH$2),$F59,BQ$28)&gt;10,INDEX(INDIRECT(BJ59),$E59,BQ$28)&lt;=INDEX(INDIRECT(BJ59),$E59,$F59)),0,(INDEX(INDIRECT(BJ59),$E59,$F59)-INDEX(INDIRECT(BJ59),$E59,BQ$28))*(10-INDEX(INDIRECT("times"&amp;BH$2),$F59,BQ$28))/10)</f>
        <v>0</v>
      </c>
      <c r="BR59" s="47">
        <f ca="1">IF(OR(INDEX(INDIRECT("times"&amp;BH$2),$F59,BR$28)&gt;10,INDEX(INDIRECT(BJ59),$E59,BR$28)&lt;=INDEX(INDIRECT(BJ59),$E59,$F59)),0,(INDEX(INDIRECT(BJ59),$E59,$F59)-INDEX(INDIRECT(BJ59),$E59,BR$28))*(10-INDEX(INDIRECT("times"&amp;BH$2),$F59,BR$28))/10)</f>
        <v>0</v>
      </c>
      <c r="BS59" s="47">
        <f ca="1">IF(OR(INDEX(INDIRECT("times"&amp;BH$2),$F59,BS$28)&gt;10,INDEX(INDIRECT(BJ59),$E59,BS$28)&lt;=INDEX(INDIRECT(BJ59),$E59,$F59)),0,(INDEX(INDIRECT(BJ59),$E59,$F59)-INDEX(INDIRECT(BJ59),$E59,BS$28))*(10-INDEX(INDIRECT("times"&amp;BH$2),$F59,BS$28))/10)</f>
        <v>0</v>
      </c>
      <c r="BT59" s="47">
        <f ca="1">IF(OR(INDEX(INDIRECT("times"&amp;BH$2),$F59,BT$28)&gt;10,INDEX(INDIRECT(BJ59),$E59,BT$28)&lt;=INDEX(INDIRECT(BJ59),$E59,$F59)),0,(INDEX(INDIRECT(BJ59),$E59,$F59)-INDEX(INDIRECT(BJ59),$E59,BT$28))*(10-INDEX(INDIRECT("times"&amp;BH$2),$F59,BT$28))/10)</f>
        <v>0</v>
      </c>
      <c r="BU59" s="47">
        <f ca="1">IF(OR(INDEX(INDIRECT("times"&amp;BH$2),$F59,BU$28)&gt;10,INDEX(INDIRECT(BJ59),$E59,BU$28)&lt;=INDEX(INDIRECT(BJ59),$E59,$F59)),0,(INDEX(INDIRECT(BJ59),$E59,$F59)-INDEX(INDIRECT(BJ59),$E59,BU$28))*(10-INDEX(INDIRECT("times"&amp;BH$2),$F59,BU$28))/10)</f>
        <v>0</v>
      </c>
      <c r="BV59" s="47">
        <f ca="1">IF(OR(INDEX(INDIRECT("times"&amp;BH$2),$F59,BV$28)&gt;10,INDEX(INDIRECT(BJ59),$E59,BV$28)&lt;=INDEX(INDIRECT(BJ59),$E59,$F59)),0,(INDEX(INDIRECT(BJ59),$E59,$F59)-INDEX(INDIRECT(BJ59),$E59,BV$28))*(10-INDEX(INDIRECT("times"&amp;BH$2),$F59,BV$28))/10)</f>
        <v>0</v>
      </c>
      <c r="BW59" s="47">
        <f ca="1">IF(OR(INDEX(INDIRECT("times"&amp;BH$2),$F59,BW$28)&gt;10,INDEX(INDIRECT(BJ59),$E59,BW$28)&lt;=INDEX(INDIRECT(BJ59),$E59,$F59)),0,(INDEX(INDIRECT(BJ59),$E59,$F59)-INDEX(INDIRECT(BJ59),$E59,BW$28))*(10-INDEX(INDIRECT("times"&amp;BH$2),$F59,BW$28))/10)</f>
        <v>0</v>
      </c>
      <c r="BX59" s="47">
        <f ca="1">IF(OR(INDEX(INDIRECT("times"&amp;BH$2),$F59,BX$28)&gt;10,INDEX(INDIRECT(BJ59),$E59,BX$28)&lt;=INDEX(INDIRECT(BJ59),$E59,$F59)),0,(INDEX(INDIRECT(BJ59),$E59,$F59)-INDEX(INDIRECT(BJ59),$E59,BX$28))*(10-INDEX(INDIRECT("times"&amp;BH$2),$F59,BX$28))/10)</f>
        <v>0</v>
      </c>
      <c r="BY59" s="47">
        <f ca="1">IF(OR(INDEX(INDIRECT("times"&amp;BH$2),$F59,BY$28)&gt;10,INDEX(INDIRECT(BJ59),$E59,BY$28)&lt;=INDEX(INDIRECT(BJ59),$E59,$F59)),0,(INDEX(INDIRECT(BJ59),$E59,$F59)-INDEX(INDIRECT(BJ59),$E59,BY$28))*(10-INDEX(INDIRECT("times"&amp;BH$2),$F59,BY$28))/10)</f>
        <v>0</v>
      </c>
      <c r="BZ59" s="47">
        <f ca="1">IF(OR(INDEX(INDIRECT("times"&amp;BH$2),$F59,BZ$28)&gt;10,INDEX(INDIRECT(BJ59),$E59,BZ$28)&lt;=INDEX(INDIRECT(BJ59),$E59,$F59)),0,(INDEX(INDIRECT(BJ59),$E59,$F59)-INDEX(INDIRECT(BJ59),$E59,BZ$28))*(10-INDEX(INDIRECT("times"&amp;BH$2),$F59,BZ$28))/10)</f>
        <v>0</v>
      </c>
      <c r="CA59" s="47">
        <f ca="1">IF(OR(INDEX(INDIRECT("times"&amp;BH$2),$F59,CA$28)&gt;10,INDEX(INDIRECT(BJ59),$E59,CA$28)&lt;=INDEX(INDIRECT(BJ59),$E59,$F59)),0,(INDEX(INDIRECT(BJ59),$E59,$F59)-INDEX(INDIRECT(BJ59),$E59,CA$28))*(10-INDEX(INDIRECT("times"&amp;BH$2),$F59,CA$28))/10)</f>
        <v>0</v>
      </c>
      <c r="CB59" s="47">
        <f ca="1">IF(OR(INDEX(INDIRECT("times"&amp;BH$2),$F59,CB$28)&gt;10,INDEX(INDIRECT(BJ59),$E59,CB$28)&lt;=INDEX(INDIRECT(BJ59),$E59,$F59)),0,(INDEX(INDIRECT(BJ59),$E59,$F59)-INDEX(INDIRECT(BJ59),$E59,CB$28))*(10-INDEX(INDIRECT("times"&amp;BH$2),$F59,CB$28))/10)</f>
        <v>0</v>
      </c>
      <c r="CC59" s="47">
        <f ca="1">IF(OR(INDEX(INDIRECT("times"&amp;BH$2),$F59,CC$28)&gt;10,INDEX(INDIRECT(BJ59),$E59,CC$28)&lt;=INDEX(INDIRECT(BJ59),$E59,$F59)),0,(INDEX(INDIRECT(BJ59),$E59,$F59)-INDEX(INDIRECT(BJ59),$E59,CC$28))*(10-INDEX(INDIRECT("times"&amp;BH$2),$F59,CC$28))/10)</f>
        <v>0</v>
      </c>
      <c r="CD59" s="47">
        <f ca="1">IF(OR(INDEX(INDIRECT("times"&amp;BH$2),$F59,CD$28)&gt;10,INDEX(INDIRECT(BJ59),$E59,CD$28)&lt;=INDEX(INDIRECT(BJ59),$E59,$F59)),0,(INDEX(INDIRECT(BJ59),$E59,$F59)-INDEX(INDIRECT(BJ59),$E59,CD$28))*(10-INDEX(INDIRECT("times"&amp;BH$2),$F59,CD$28))/10)</f>
        <v>0</v>
      </c>
      <c r="CE59" s="47">
        <f ca="1">IF(OR(INDEX(INDIRECT("times"&amp;BH$2),$F59,CE$28)&gt;10,INDEX(INDIRECT(BJ59),$E59,CE$28)&lt;=INDEX(INDIRECT(BJ59),$E59,$F59)),0,(INDEX(INDIRECT(BJ59),$E59,$F59)-INDEX(INDIRECT(BJ59),$E59,CE$28))*(10-INDEX(INDIRECT("times"&amp;BH$2),$F59,CE$28))/10)</f>
        <v>0</v>
      </c>
      <c r="CF59" s="47">
        <f ca="1">IF(OR(INDEX(INDIRECT("times"&amp;BH$2),$F59,CF$28)&gt;10,INDEX(INDIRECT(BJ59),$E59,CF$28)&lt;=INDEX(INDIRECT(BJ59),$E59,$F59)),0,(INDEX(INDIRECT(BJ59),$E59,$F59)-INDEX(INDIRECT(BJ59),$E59,CF$28))*(10-INDEX(INDIRECT("times"&amp;BH$2),$F59,CF$28))/10)</f>
        <v>0</v>
      </c>
      <c r="CG59" s="48">
        <f ca="1">IF(OR(INDEX(INDIRECT("times"&amp;BH$2),$F59,CG$28)&gt;10,INDEX(INDIRECT(BJ59),$E59,CG$28)&lt;=INDEX(INDIRECT(BJ59),$E59,$F59)),0,(INDEX(INDIRECT(BJ59),$E59,$F59)-INDEX(INDIRECT(BJ59),$E59,CG$28))*(10-INDEX(INDIRECT("times"&amp;BH$2),$F59,CG$28))/10)</f>
        <v>0</v>
      </c>
      <c r="CH59" s="201">
        <v>17</v>
      </c>
      <c r="CJ59" s="18" t="s">
        <v>205</v>
      </c>
      <c r="CK59" s="122">
        <f>CJ26</f>
        <v>0</v>
      </c>
      <c r="CL59" s="122" t="str">
        <f>CJ27</f>
        <v>work3564</v>
      </c>
      <c r="CM59" s="210" t="str">
        <f t="shared" si="43"/>
        <v>core0_work3564</v>
      </c>
      <c r="CN59" s="122">
        <v>1</v>
      </c>
      <c r="CO59" s="33">
        <v>17</v>
      </c>
      <c r="CP59" s="46">
        <f ca="1">IF(OR(INDEX(INDIRECT("times"&amp;CK$2),$F59,CP$28)&gt;10,INDEX(INDIRECT(CM59),$E59,CP$28)&lt;=INDEX(INDIRECT(CM59),$E59,$F59)),0,(INDEX(INDIRECT(CM59),$E59,$F59)-INDEX(INDIRECT(CM59),$E59,CP$28))*(10-INDEX(INDIRECT("times"&amp;CK$2),$F59,CP$28))/10)</f>
        <v>0</v>
      </c>
      <c r="CQ59" s="47">
        <f ca="1">IF(OR(INDEX(INDIRECT("times"&amp;CK$2),$F59,CQ$28)&gt;10,INDEX(INDIRECT(CM59),$E59,CQ$28)&lt;=INDEX(INDIRECT(CM59),$E59,$F59)),0,(INDEX(INDIRECT(CM59),$E59,$F59)-INDEX(INDIRECT(CM59),$E59,CQ$28))*(10-INDEX(INDIRECT("times"&amp;CK$2),$F59,CQ$28))/10)</f>
        <v>0</v>
      </c>
      <c r="CR59" s="47">
        <f ca="1">IF(OR(INDEX(INDIRECT("times"&amp;CK$2),$F59,CR$28)&gt;10,INDEX(INDIRECT(CM59),$E59,CR$28)&lt;=INDEX(INDIRECT(CM59),$E59,$F59)),0,(INDEX(INDIRECT(CM59),$E59,$F59)-INDEX(INDIRECT(CM59),$E59,CR$28))*(10-INDEX(INDIRECT("times"&amp;CK$2),$F59,CR$28))/10)</f>
        <v>0</v>
      </c>
      <c r="CS59" s="47">
        <f ca="1">IF(OR(INDEX(INDIRECT("times"&amp;CK$2),$F59,CS$28)&gt;10,INDEX(INDIRECT(CM59),$E59,CS$28)&lt;=INDEX(INDIRECT(CM59),$E59,$F59)),0,(INDEX(INDIRECT(CM59),$E59,$F59)-INDEX(INDIRECT(CM59),$E59,CS$28))*(10-INDEX(INDIRECT("times"&amp;CK$2),$F59,CS$28))/10)</f>
        <v>0</v>
      </c>
      <c r="CT59" s="47">
        <f ca="1">IF(OR(INDEX(INDIRECT("times"&amp;CK$2),$F59,CT$28)&gt;10,INDEX(INDIRECT(CM59),$E59,CT$28)&lt;=INDEX(INDIRECT(CM59),$E59,$F59)),0,(INDEX(INDIRECT(CM59),$E59,$F59)-INDEX(INDIRECT(CM59),$E59,CT$28))*(10-INDEX(INDIRECT("times"&amp;CK$2),$F59,CT$28))/10)</f>
        <v>0</v>
      </c>
      <c r="CU59" s="47">
        <f ca="1">IF(OR(INDEX(INDIRECT("times"&amp;CK$2),$F59,CU$28)&gt;10,INDEX(INDIRECT(CM59),$E59,CU$28)&lt;=INDEX(INDIRECT(CM59),$E59,$F59)),0,(INDEX(INDIRECT(CM59),$E59,$F59)-INDEX(INDIRECT(CM59),$E59,CU$28))*(10-INDEX(INDIRECT("times"&amp;CK$2),$F59,CU$28))/10)</f>
        <v>0</v>
      </c>
      <c r="CV59" s="47">
        <f ca="1">IF(OR(INDEX(INDIRECT("times"&amp;CK$2),$F59,CV$28)&gt;10,INDEX(INDIRECT(CM59),$E59,CV$28)&lt;=INDEX(INDIRECT(CM59),$E59,$F59)),0,(INDEX(INDIRECT(CM59),$E59,$F59)-INDEX(INDIRECT(CM59),$E59,CV$28))*(10-INDEX(INDIRECT("times"&amp;CK$2),$F59,CV$28))/10)</f>
        <v>0</v>
      </c>
      <c r="CW59" s="47">
        <f ca="1">IF(OR(INDEX(INDIRECT("times"&amp;CK$2),$F59,CW$28)&gt;10,INDEX(INDIRECT(CM59),$E59,CW$28)&lt;=INDEX(INDIRECT(CM59),$E59,$F59)),0,(INDEX(INDIRECT(CM59),$E59,$F59)-INDEX(INDIRECT(CM59),$E59,CW$28))*(10-INDEX(INDIRECT("times"&amp;CK$2),$F59,CW$28))/10)</f>
        <v>0</v>
      </c>
      <c r="CX59" s="47">
        <f ca="1">IF(OR(INDEX(INDIRECT("times"&amp;CK$2),$F59,CX$28)&gt;10,INDEX(INDIRECT(CM59),$E59,CX$28)&lt;=INDEX(INDIRECT(CM59),$E59,$F59)),0,(INDEX(INDIRECT(CM59),$E59,$F59)-INDEX(INDIRECT(CM59),$E59,CX$28))*(10-INDEX(INDIRECT("times"&amp;CK$2),$F59,CX$28))/10)</f>
        <v>0</v>
      </c>
      <c r="CY59" s="47">
        <f ca="1">IF(OR(INDEX(INDIRECT("times"&amp;CK$2),$F59,CY$28)&gt;10,INDEX(INDIRECT(CM59),$E59,CY$28)&lt;=INDEX(INDIRECT(CM59),$E59,$F59)),0,(INDEX(INDIRECT(CM59),$E59,$F59)-INDEX(INDIRECT(CM59),$E59,CY$28))*(10-INDEX(INDIRECT("times"&amp;CK$2),$F59,CY$28))/10)</f>
        <v>0</v>
      </c>
      <c r="CZ59" s="47">
        <f ca="1">IF(OR(INDEX(INDIRECT("times"&amp;CK$2),$F59,CZ$28)&gt;10,INDEX(INDIRECT(CM59),$E59,CZ$28)&lt;=INDEX(INDIRECT(CM59),$E59,$F59)),0,(INDEX(INDIRECT(CM59),$E59,$F59)-INDEX(INDIRECT(CM59),$E59,CZ$28))*(10-INDEX(INDIRECT("times"&amp;CK$2),$F59,CZ$28))/10)</f>
        <v>0</v>
      </c>
      <c r="DA59" s="47">
        <f ca="1">IF(OR(INDEX(INDIRECT("times"&amp;CK$2),$F59,DA$28)&gt;10,INDEX(INDIRECT(CM59),$E59,DA$28)&lt;=INDEX(INDIRECT(CM59),$E59,$F59)),0,(INDEX(INDIRECT(CM59),$E59,$F59)-INDEX(INDIRECT(CM59),$E59,DA$28))*(10-INDEX(INDIRECT("times"&amp;CK$2),$F59,DA$28))/10)</f>
        <v>0</v>
      </c>
      <c r="DB59" s="47">
        <f ca="1">IF(OR(INDEX(INDIRECT("times"&amp;CK$2),$F59,DB$28)&gt;10,INDEX(INDIRECT(CM59),$E59,DB$28)&lt;=INDEX(INDIRECT(CM59),$E59,$F59)),0,(INDEX(INDIRECT(CM59),$E59,$F59)-INDEX(INDIRECT(CM59),$E59,DB$28))*(10-INDEX(INDIRECT("times"&amp;CK$2),$F59,DB$28))/10)</f>
        <v>0</v>
      </c>
      <c r="DC59" s="47">
        <f ca="1">IF(OR(INDEX(INDIRECT("times"&amp;CK$2),$F59,DC$28)&gt;10,INDEX(INDIRECT(CM59),$E59,DC$28)&lt;=INDEX(INDIRECT(CM59),$E59,$F59)),0,(INDEX(INDIRECT(CM59),$E59,$F59)-INDEX(INDIRECT(CM59),$E59,DC$28))*(10-INDEX(INDIRECT("times"&amp;CK$2),$F59,DC$28))/10)</f>
        <v>0</v>
      </c>
      <c r="DD59" s="47">
        <f ca="1">IF(OR(INDEX(INDIRECT("times"&amp;CK$2),$F59,DD$28)&gt;10,INDEX(INDIRECT(CM59),$E59,DD$28)&lt;=INDEX(INDIRECT(CM59),$E59,$F59)),0,(INDEX(INDIRECT(CM59),$E59,$F59)-INDEX(INDIRECT(CM59),$E59,DD$28))*(10-INDEX(INDIRECT("times"&amp;CK$2),$F59,DD$28))/10)</f>
        <v>0</v>
      </c>
      <c r="DE59" s="47">
        <f ca="1">IF(OR(INDEX(INDIRECT("times"&amp;CK$2),$F59,DE$28)&gt;10,INDEX(INDIRECT(CM59),$E59,DE$28)&lt;=INDEX(INDIRECT(CM59),$E59,$F59)),0,(INDEX(INDIRECT(CM59),$E59,$F59)-INDEX(INDIRECT(CM59),$E59,DE$28))*(10-INDEX(INDIRECT("times"&amp;CK$2),$F59,DE$28))/10)</f>
        <v>0</v>
      </c>
      <c r="DF59" s="47">
        <f ca="1">IF(OR(INDEX(INDIRECT("times"&amp;CK$2),$F59,DF$28)&gt;10,INDEX(INDIRECT(CM59),$E59,DF$28)&lt;=INDEX(INDIRECT(CM59),$E59,$F59)),0,(INDEX(INDIRECT(CM59),$E59,$F59)-INDEX(INDIRECT(CM59),$E59,DF$28))*(10-INDEX(INDIRECT("times"&amp;CK$2),$F59,DF$28))/10)</f>
        <v>0</v>
      </c>
      <c r="DG59" s="47">
        <f ca="1">IF(OR(INDEX(INDIRECT("times"&amp;CK$2),$F59,DG$28)&gt;10,INDEX(INDIRECT(CM59),$E59,DG$28)&lt;=INDEX(INDIRECT(CM59),$E59,$F59)),0,(INDEX(INDIRECT(CM59),$E59,$F59)-INDEX(INDIRECT(CM59),$E59,DG$28))*(10-INDEX(INDIRECT("times"&amp;CK$2),$F59,DG$28))/10)</f>
        <v>0</v>
      </c>
      <c r="DH59" s="47">
        <f ca="1">IF(OR(INDEX(INDIRECT("times"&amp;CK$2),$F59,DH$28)&gt;10,INDEX(INDIRECT(CM59),$E59,DH$28)&lt;=INDEX(INDIRECT(CM59),$E59,$F59)),0,(INDEX(INDIRECT(CM59),$E59,$F59)-INDEX(INDIRECT(CM59),$E59,DH$28))*(10-INDEX(INDIRECT("times"&amp;CK$2),$F59,DH$28))/10)</f>
        <v>0</v>
      </c>
      <c r="DI59" s="47">
        <f ca="1">IF(OR(INDEX(INDIRECT("times"&amp;CK$2),$F59,DI$28)&gt;10,INDEX(INDIRECT(CM59),$E59,DI$28)&lt;=INDEX(INDIRECT(CM59),$E59,$F59)),0,(INDEX(INDIRECT(CM59),$E59,$F59)-INDEX(INDIRECT(CM59),$E59,DI$28))*(10-INDEX(INDIRECT("times"&amp;CK$2),$F59,DI$28))/10)</f>
        <v>0</v>
      </c>
      <c r="DJ59" s="48">
        <f ca="1">IF(OR(INDEX(INDIRECT("times"&amp;CK$2),$F59,DJ$28)&gt;10,INDEX(INDIRECT(CM59),$E59,DJ$28)&lt;=INDEX(INDIRECT(CM59),$E59,$F59)),0,(INDEX(INDIRECT(CM59),$E59,$F59)-INDEX(INDIRECT(CM59),$E59,DJ$28))*(10-INDEX(INDIRECT("times"&amp;CK$2),$F59,DJ$28))/10)</f>
        <v>0</v>
      </c>
      <c r="DK59" s="201">
        <v>17</v>
      </c>
      <c r="DM59" s="18" t="s">
        <v>205</v>
      </c>
      <c r="DN59" s="122">
        <f>DM26</f>
        <v>0</v>
      </c>
      <c r="DO59" s="122" t="str">
        <f>DM27</f>
        <v>shop3564</v>
      </c>
      <c r="DP59" s="210" t="str">
        <f t="shared" si="44"/>
        <v>core0_shop3564</v>
      </c>
      <c r="DQ59" s="122">
        <v>1</v>
      </c>
      <c r="DR59" s="33">
        <v>17</v>
      </c>
      <c r="DS59" s="46">
        <f ca="1">IF(OR(INDEX(INDIRECT("times"&amp;DN$2),$F59,DS$28)&gt;10,INDEX(INDIRECT(DP59),$E59,DS$28)&lt;=INDEX(INDIRECT(DP59),$E59,$F59)),0,(INDEX(INDIRECT(DP59),$E59,$F59)-INDEX(INDIRECT(DP59),$E59,DS$28))*(10-INDEX(INDIRECT("times"&amp;DN$2),$F59,DS$28))/10)</f>
        <v>0</v>
      </c>
      <c r="DT59" s="47">
        <f ca="1">IF(OR(INDEX(INDIRECT("times"&amp;DN$2),$F59,DT$28)&gt;10,INDEX(INDIRECT(DP59),$E59,DT$28)&lt;=INDEX(INDIRECT(DP59),$E59,$F59)),0,(INDEX(INDIRECT(DP59),$E59,$F59)-INDEX(INDIRECT(DP59),$E59,DT$28))*(10-INDEX(INDIRECT("times"&amp;DN$2),$F59,DT$28))/10)</f>
        <v>0</v>
      </c>
      <c r="DU59" s="47">
        <f ca="1">IF(OR(INDEX(INDIRECT("times"&amp;DN$2),$F59,DU$28)&gt;10,INDEX(INDIRECT(DP59),$E59,DU$28)&lt;=INDEX(INDIRECT(DP59),$E59,$F59)),0,(INDEX(INDIRECT(DP59),$E59,$F59)-INDEX(INDIRECT(DP59),$E59,DU$28))*(10-INDEX(INDIRECT("times"&amp;DN$2),$F59,DU$28))/10)</f>
        <v>0</v>
      </c>
      <c r="DV59" s="47">
        <f ca="1">IF(OR(INDEX(INDIRECT("times"&amp;DN$2),$F59,DV$28)&gt;10,INDEX(INDIRECT(DP59),$E59,DV$28)&lt;=INDEX(INDIRECT(DP59),$E59,$F59)),0,(INDEX(INDIRECT(DP59),$E59,$F59)-INDEX(INDIRECT(DP59),$E59,DV$28))*(10-INDEX(INDIRECT("times"&amp;DN$2),$F59,DV$28))/10)</f>
        <v>0</v>
      </c>
      <c r="DW59" s="47">
        <f ca="1">IF(OR(INDEX(INDIRECT("times"&amp;DN$2),$F59,DW$28)&gt;10,INDEX(INDIRECT(DP59),$E59,DW$28)&lt;=INDEX(INDIRECT(DP59),$E59,$F59)),0,(INDEX(INDIRECT(DP59),$E59,$F59)-INDEX(INDIRECT(DP59),$E59,DW$28))*(10-INDEX(INDIRECT("times"&amp;DN$2),$F59,DW$28))/10)</f>
        <v>0</v>
      </c>
      <c r="DX59" s="47">
        <f ca="1">IF(OR(INDEX(INDIRECT("times"&amp;DN$2),$F59,DX$28)&gt;10,INDEX(INDIRECT(DP59),$E59,DX$28)&lt;=INDEX(INDIRECT(DP59),$E59,$F59)),0,(INDEX(INDIRECT(DP59),$E59,$F59)-INDEX(INDIRECT(DP59),$E59,DX$28))*(10-INDEX(INDIRECT("times"&amp;DN$2),$F59,DX$28))/10)</f>
        <v>0</v>
      </c>
      <c r="DY59" s="47">
        <f ca="1">IF(OR(INDEX(INDIRECT("times"&amp;DN$2),$F59,DY$28)&gt;10,INDEX(INDIRECT(DP59),$E59,DY$28)&lt;=INDEX(INDIRECT(DP59),$E59,$F59)),0,(INDEX(INDIRECT(DP59),$E59,$F59)-INDEX(INDIRECT(DP59),$E59,DY$28))*(10-INDEX(INDIRECT("times"&amp;DN$2),$F59,DY$28))/10)</f>
        <v>0</v>
      </c>
      <c r="DZ59" s="47">
        <f ca="1">IF(OR(INDEX(INDIRECT("times"&amp;DN$2),$F59,DZ$28)&gt;10,INDEX(INDIRECT(DP59),$E59,DZ$28)&lt;=INDEX(INDIRECT(DP59),$E59,$F59)),0,(INDEX(INDIRECT(DP59),$E59,$F59)-INDEX(INDIRECT(DP59),$E59,DZ$28))*(10-INDEX(INDIRECT("times"&amp;DN$2),$F59,DZ$28))/10)</f>
        <v>0</v>
      </c>
      <c r="EA59" s="47">
        <f ca="1">IF(OR(INDEX(INDIRECT("times"&amp;DN$2),$F59,EA$28)&gt;10,INDEX(INDIRECT(DP59),$E59,EA$28)&lt;=INDEX(INDIRECT(DP59),$E59,$F59)),0,(INDEX(INDIRECT(DP59),$E59,$F59)-INDEX(INDIRECT(DP59),$E59,EA$28))*(10-INDEX(INDIRECT("times"&amp;DN$2),$F59,EA$28))/10)</f>
        <v>0</v>
      </c>
      <c r="EB59" s="47">
        <f ca="1">IF(OR(INDEX(INDIRECT("times"&amp;DN$2),$F59,EB$28)&gt;10,INDEX(INDIRECT(DP59),$E59,EB$28)&lt;=INDEX(INDIRECT(DP59),$E59,$F59)),0,(INDEX(INDIRECT(DP59),$E59,$F59)-INDEX(INDIRECT(DP59),$E59,EB$28))*(10-INDEX(INDIRECT("times"&amp;DN$2),$F59,EB$28))/10)</f>
        <v>0</v>
      </c>
      <c r="EC59" s="47">
        <f ca="1">IF(OR(INDEX(INDIRECT("times"&amp;DN$2),$F59,EC$28)&gt;10,INDEX(INDIRECT(DP59),$E59,EC$28)&lt;=INDEX(INDIRECT(DP59),$E59,$F59)),0,(INDEX(INDIRECT(DP59),$E59,$F59)-INDEX(INDIRECT(DP59),$E59,EC$28))*(10-INDEX(INDIRECT("times"&amp;DN$2),$F59,EC$28))/10)</f>
        <v>0</v>
      </c>
      <c r="ED59" s="47">
        <f ca="1">IF(OR(INDEX(INDIRECT("times"&amp;DN$2),$F59,ED$28)&gt;10,INDEX(INDIRECT(DP59),$E59,ED$28)&lt;=INDEX(INDIRECT(DP59),$E59,$F59)),0,(INDEX(INDIRECT(DP59),$E59,$F59)-INDEX(INDIRECT(DP59),$E59,ED$28))*(10-INDEX(INDIRECT("times"&amp;DN$2),$F59,ED$28))/10)</f>
        <v>0</v>
      </c>
      <c r="EE59" s="47">
        <f ca="1">IF(OR(INDEX(INDIRECT("times"&amp;DN$2),$F59,EE$28)&gt;10,INDEX(INDIRECT(DP59),$E59,EE$28)&lt;=INDEX(INDIRECT(DP59),$E59,$F59)),0,(INDEX(INDIRECT(DP59),$E59,$F59)-INDEX(INDIRECT(DP59),$E59,EE$28))*(10-INDEX(INDIRECT("times"&amp;DN$2),$F59,EE$28))/10)</f>
        <v>0</v>
      </c>
      <c r="EF59" s="47">
        <f ca="1">IF(OR(INDEX(INDIRECT("times"&amp;DN$2),$F59,EF$28)&gt;10,INDEX(INDIRECT(DP59),$E59,EF$28)&lt;=INDEX(INDIRECT(DP59),$E59,$F59)),0,(INDEX(INDIRECT(DP59),$E59,$F59)-INDEX(INDIRECT(DP59),$E59,EF$28))*(10-INDEX(INDIRECT("times"&amp;DN$2),$F59,EF$28))/10)</f>
        <v>0</v>
      </c>
      <c r="EG59" s="47">
        <f ca="1">IF(OR(INDEX(INDIRECT("times"&amp;DN$2),$F59,EG$28)&gt;10,INDEX(INDIRECT(DP59),$E59,EG$28)&lt;=INDEX(INDIRECT(DP59),$E59,$F59)),0,(INDEX(INDIRECT(DP59),$E59,$F59)-INDEX(INDIRECT(DP59),$E59,EG$28))*(10-INDEX(INDIRECT("times"&amp;DN$2),$F59,EG$28))/10)</f>
        <v>0</v>
      </c>
      <c r="EH59" s="47">
        <f ca="1">IF(OR(INDEX(INDIRECT("times"&amp;DN$2),$F59,EH$28)&gt;10,INDEX(INDIRECT(DP59),$E59,EH$28)&lt;=INDEX(INDIRECT(DP59),$E59,$F59)),0,(INDEX(INDIRECT(DP59),$E59,$F59)-INDEX(INDIRECT(DP59),$E59,EH$28))*(10-INDEX(INDIRECT("times"&amp;DN$2),$F59,EH$28))/10)</f>
        <v>0</v>
      </c>
      <c r="EI59" s="47">
        <f ca="1">IF(OR(INDEX(INDIRECT("times"&amp;DN$2),$F59,EI$28)&gt;10,INDEX(INDIRECT(DP59),$E59,EI$28)&lt;=INDEX(INDIRECT(DP59),$E59,$F59)),0,(INDEX(INDIRECT(DP59),$E59,$F59)-INDEX(INDIRECT(DP59),$E59,EI$28))*(10-INDEX(INDIRECT("times"&amp;DN$2),$F59,EI$28))/10)</f>
        <v>0</v>
      </c>
      <c r="EJ59" s="47">
        <f ca="1">IF(OR(INDEX(INDIRECT("times"&amp;DN$2),$F59,EJ$28)&gt;10,INDEX(INDIRECT(DP59),$E59,EJ$28)&lt;=INDEX(INDIRECT(DP59),$E59,$F59)),0,(INDEX(INDIRECT(DP59),$E59,$F59)-INDEX(INDIRECT(DP59),$E59,EJ$28))*(10-INDEX(INDIRECT("times"&amp;DN$2),$F59,EJ$28))/10)</f>
        <v>0</v>
      </c>
      <c r="EK59" s="47">
        <f ca="1">IF(OR(INDEX(INDIRECT("times"&amp;DN$2),$F59,EK$28)&gt;10,INDEX(INDIRECT(DP59),$E59,EK$28)&lt;=INDEX(INDIRECT(DP59),$E59,$F59)),0,(INDEX(INDIRECT(DP59),$E59,$F59)-INDEX(INDIRECT(DP59),$E59,EK$28))*(10-INDEX(INDIRECT("times"&amp;DN$2),$F59,EK$28))/10)</f>
        <v>0</v>
      </c>
      <c r="EL59" s="47">
        <f ca="1">IF(OR(INDEX(INDIRECT("times"&amp;DN$2),$F59,EL$28)&gt;10,INDEX(INDIRECT(DP59),$E59,EL$28)&lt;=INDEX(INDIRECT(DP59),$E59,$F59)),0,(INDEX(INDIRECT(DP59),$E59,$F59)-INDEX(INDIRECT(DP59),$E59,EL$28))*(10-INDEX(INDIRECT("times"&amp;DN$2),$F59,EL$28))/10)</f>
        <v>0</v>
      </c>
      <c r="EM59" s="48">
        <f ca="1">IF(OR(INDEX(INDIRECT("times"&amp;DN$2),$F59,EM$28)&gt;10,INDEX(INDIRECT(DP59),$E59,EM$28)&lt;=INDEX(INDIRECT(DP59),$E59,$F59)),0,(INDEX(INDIRECT(DP59),$E59,$F59)-INDEX(INDIRECT(DP59),$E59,EM$28))*(10-INDEX(INDIRECT("times"&amp;DN$2),$F59,EM$28))/10)</f>
        <v>0</v>
      </c>
      <c r="EN59" s="201">
        <v>17</v>
      </c>
      <c r="EP59" s="18" t="s">
        <v>205</v>
      </c>
      <c r="EQ59" s="122">
        <f>EP26</f>
        <v>0</v>
      </c>
      <c r="ER59" s="122" t="str">
        <f>EP27</f>
        <v>lei3564</v>
      </c>
      <c r="ES59" s="210" t="str">
        <f t="shared" si="45"/>
        <v>core0_lei3564</v>
      </c>
      <c r="ET59" s="122">
        <v>1</v>
      </c>
      <c r="EU59" s="33">
        <v>17</v>
      </c>
      <c r="EV59" s="46">
        <f ca="1">IF(OR(INDEX(INDIRECT("times"&amp;EQ$2),$F59,EV$28)&gt;10,INDEX(INDIRECT(ES59),$E59,EV$28)&lt;=INDEX(INDIRECT(ES59),$E59,$F59)),0,(INDEX(INDIRECT(ES59),$E59,$F59)-INDEX(INDIRECT(ES59),$E59,EV$28))*(10-INDEX(INDIRECT("times"&amp;EQ$2),$F59,EV$28))/10)</f>
        <v>0</v>
      </c>
      <c r="EW59" s="47">
        <f ca="1">IF(OR(INDEX(INDIRECT("times"&amp;EQ$2),$F59,EW$28)&gt;10,INDEX(INDIRECT(ES59),$E59,EW$28)&lt;=INDEX(INDIRECT(ES59),$E59,$F59)),0,(INDEX(INDIRECT(ES59),$E59,$F59)-INDEX(INDIRECT(ES59),$E59,EW$28))*(10-INDEX(INDIRECT("times"&amp;EQ$2),$F59,EW$28))/10)</f>
        <v>0</v>
      </c>
      <c r="EX59" s="47">
        <f ca="1">IF(OR(INDEX(INDIRECT("times"&amp;EQ$2),$F59,EX$28)&gt;10,INDEX(INDIRECT(ES59),$E59,EX$28)&lt;=INDEX(INDIRECT(ES59),$E59,$F59)),0,(INDEX(INDIRECT(ES59),$E59,$F59)-INDEX(INDIRECT(ES59),$E59,EX$28))*(10-INDEX(INDIRECT("times"&amp;EQ$2),$F59,EX$28))/10)</f>
        <v>0</v>
      </c>
      <c r="EY59" s="47">
        <f ca="1">IF(OR(INDEX(INDIRECT("times"&amp;EQ$2),$F59,EY$28)&gt;10,INDEX(INDIRECT(ES59),$E59,EY$28)&lt;=INDEX(INDIRECT(ES59),$E59,$F59)),0,(INDEX(INDIRECT(ES59),$E59,$F59)-INDEX(INDIRECT(ES59),$E59,EY$28))*(10-INDEX(INDIRECT("times"&amp;EQ$2),$F59,EY$28))/10)</f>
        <v>0</v>
      </c>
      <c r="EZ59" s="47">
        <f ca="1">IF(OR(INDEX(INDIRECT("times"&amp;EQ$2),$F59,EZ$28)&gt;10,INDEX(INDIRECT(ES59),$E59,EZ$28)&lt;=INDEX(INDIRECT(ES59),$E59,$F59)),0,(INDEX(INDIRECT(ES59),$E59,$F59)-INDEX(INDIRECT(ES59),$E59,EZ$28))*(10-INDEX(INDIRECT("times"&amp;EQ$2),$F59,EZ$28))/10)</f>
        <v>0</v>
      </c>
      <c r="FA59" s="47">
        <f ca="1">IF(OR(INDEX(INDIRECT("times"&amp;EQ$2),$F59,FA$28)&gt;10,INDEX(INDIRECT(ES59),$E59,FA$28)&lt;=INDEX(INDIRECT(ES59),$E59,$F59)),0,(INDEX(INDIRECT(ES59),$E59,$F59)-INDEX(INDIRECT(ES59),$E59,FA$28))*(10-INDEX(INDIRECT("times"&amp;EQ$2),$F59,FA$28))/10)</f>
        <v>0</v>
      </c>
      <c r="FB59" s="47">
        <f ca="1">IF(OR(INDEX(INDIRECT("times"&amp;EQ$2),$F59,FB$28)&gt;10,INDEX(INDIRECT(ES59),$E59,FB$28)&lt;=INDEX(INDIRECT(ES59),$E59,$F59)),0,(INDEX(INDIRECT(ES59),$E59,$F59)-INDEX(INDIRECT(ES59),$E59,FB$28))*(10-INDEX(INDIRECT("times"&amp;EQ$2),$F59,FB$28))/10)</f>
        <v>0</v>
      </c>
      <c r="FC59" s="47">
        <f ca="1">IF(OR(INDEX(INDIRECT("times"&amp;EQ$2),$F59,FC$28)&gt;10,INDEX(INDIRECT(ES59),$E59,FC$28)&lt;=INDEX(INDIRECT(ES59),$E59,$F59)),0,(INDEX(INDIRECT(ES59),$E59,$F59)-INDEX(INDIRECT(ES59),$E59,FC$28))*(10-INDEX(INDIRECT("times"&amp;EQ$2),$F59,FC$28))/10)</f>
        <v>0</v>
      </c>
      <c r="FD59" s="47">
        <f ca="1">IF(OR(INDEX(INDIRECT("times"&amp;EQ$2),$F59,FD$28)&gt;10,INDEX(INDIRECT(ES59),$E59,FD$28)&lt;=INDEX(INDIRECT(ES59),$E59,$F59)),0,(INDEX(INDIRECT(ES59),$E59,$F59)-INDEX(INDIRECT(ES59),$E59,FD$28))*(10-INDEX(INDIRECT("times"&amp;EQ$2),$F59,FD$28))/10)</f>
        <v>0</v>
      </c>
      <c r="FE59" s="47">
        <f ca="1">IF(OR(INDEX(INDIRECT("times"&amp;EQ$2),$F59,FE$28)&gt;10,INDEX(INDIRECT(ES59),$E59,FE$28)&lt;=INDEX(INDIRECT(ES59),$E59,$F59)),0,(INDEX(INDIRECT(ES59),$E59,$F59)-INDEX(INDIRECT(ES59),$E59,FE$28))*(10-INDEX(INDIRECT("times"&amp;EQ$2),$F59,FE$28))/10)</f>
        <v>0</v>
      </c>
      <c r="FF59" s="47">
        <f ca="1">IF(OR(INDEX(INDIRECT("times"&amp;EQ$2),$F59,FF$28)&gt;10,INDEX(INDIRECT(ES59),$E59,FF$28)&lt;=INDEX(INDIRECT(ES59),$E59,$F59)),0,(INDEX(INDIRECT(ES59),$E59,$F59)-INDEX(INDIRECT(ES59),$E59,FF$28))*(10-INDEX(INDIRECT("times"&amp;EQ$2),$F59,FF$28))/10)</f>
        <v>0</v>
      </c>
      <c r="FG59" s="47">
        <f ca="1">IF(OR(INDEX(INDIRECT("times"&amp;EQ$2),$F59,FG$28)&gt;10,INDEX(INDIRECT(ES59),$E59,FG$28)&lt;=INDEX(INDIRECT(ES59),$E59,$F59)),0,(INDEX(INDIRECT(ES59),$E59,$F59)-INDEX(INDIRECT(ES59),$E59,FG$28))*(10-INDEX(INDIRECT("times"&amp;EQ$2),$F59,FG$28))/10)</f>
        <v>0</v>
      </c>
      <c r="FH59" s="47">
        <f ca="1">IF(OR(INDEX(INDIRECT("times"&amp;EQ$2),$F59,FH$28)&gt;10,INDEX(INDIRECT(ES59),$E59,FH$28)&lt;=INDEX(INDIRECT(ES59),$E59,$F59)),0,(INDEX(INDIRECT(ES59),$E59,$F59)-INDEX(INDIRECT(ES59),$E59,FH$28))*(10-INDEX(INDIRECT("times"&amp;EQ$2),$F59,FH$28))/10)</f>
        <v>0</v>
      </c>
      <c r="FI59" s="47">
        <f ca="1">IF(OR(INDEX(INDIRECT("times"&amp;EQ$2),$F59,FI$28)&gt;10,INDEX(INDIRECT(ES59),$E59,FI$28)&lt;=INDEX(INDIRECT(ES59),$E59,$F59)),0,(INDEX(INDIRECT(ES59),$E59,$F59)-INDEX(INDIRECT(ES59),$E59,FI$28))*(10-INDEX(INDIRECT("times"&amp;EQ$2),$F59,FI$28))/10)</f>
        <v>0</v>
      </c>
      <c r="FJ59" s="47">
        <f ca="1">IF(OR(INDEX(INDIRECT("times"&amp;EQ$2),$F59,FJ$28)&gt;10,INDEX(INDIRECT(ES59),$E59,FJ$28)&lt;=INDEX(INDIRECT(ES59),$E59,$F59)),0,(INDEX(INDIRECT(ES59),$E59,$F59)-INDEX(INDIRECT(ES59),$E59,FJ$28))*(10-INDEX(INDIRECT("times"&amp;EQ$2),$F59,FJ$28))/10)</f>
        <v>0</v>
      </c>
      <c r="FK59" s="47">
        <f ca="1">IF(OR(INDEX(INDIRECT("times"&amp;EQ$2),$F59,FK$28)&gt;10,INDEX(INDIRECT(ES59),$E59,FK$28)&lt;=INDEX(INDIRECT(ES59),$E59,$F59)),0,(INDEX(INDIRECT(ES59),$E59,$F59)-INDEX(INDIRECT(ES59),$E59,FK$28))*(10-INDEX(INDIRECT("times"&amp;EQ$2),$F59,FK$28))/10)</f>
        <v>0</v>
      </c>
      <c r="FL59" s="47">
        <f ca="1">IF(OR(INDEX(INDIRECT("times"&amp;EQ$2),$F59,FL$28)&gt;10,INDEX(INDIRECT(ES59),$E59,FL$28)&lt;=INDEX(INDIRECT(ES59),$E59,$F59)),0,(INDEX(INDIRECT(ES59),$E59,$F59)-INDEX(INDIRECT(ES59),$E59,FL$28))*(10-INDEX(INDIRECT("times"&amp;EQ$2),$F59,FL$28))/10)</f>
        <v>0</v>
      </c>
      <c r="FM59" s="47">
        <f ca="1">IF(OR(INDEX(INDIRECT("times"&amp;EQ$2),$F59,FM$28)&gt;10,INDEX(INDIRECT(ES59),$E59,FM$28)&lt;=INDEX(INDIRECT(ES59),$E59,$F59)),0,(INDEX(INDIRECT(ES59),$E59,$F59)-INDEX(INDIRECT(ES59),$E59,FM$28))*(10-INDEX(INDIRECT("times"&amp;EQ$2),$F59,FM$28))/10)</f>
        <v>0</v>
      </c>
      <c r="FN59" s="47">
        <f ca="1">IF(OR(INDEX(INDIRECT("times"&amp;EQ$2),$F59,FN$28)&gt;10,INDEX(INDIRECT(ES59),$E59,FN$28)&lt;=INDEX(INDIRECT(ES59),$E59,$F59)),0,(INDEX(INDIRECT(ES59),$E59,$F59)-INDEX(INDIRECT(ES59),$E59,FN$28))*(10-INDEX(INDIRECT("times"&amp;EQ$2),$F59,FN$28))/10)</f>
        <v>0</v>
      </c>
      <c r="FO59" s="47">
        <f ca="1">IF(OR(INDEX(INDIRECT("times"&amp;EQ$2),$F59,FO$28)&gt;10,INDEX(INDIRECT(ES59),$E59,FO$28)&lt;=INDEX(INDIRECT(ES59),$E59,$F59)),0,(INDEX(INDIRECT(ES59),$E59,$F59)-INDEX(INDIRECT(ES59),$E59,FO$28))*(10-INDEX(INDIRECT("times"&amp;EQ$2),$F59,FO$28))/10)</f>
        <v>0</v>
      </c>
      <c r="FP59" s="48">
        <f ca="1">IF(OR(INDEX(INDIRECT("times"&amp;EQ$2),$F59,FP$28)&gt;10,INDEX(INDIRECT(ES59),$E59,FP$28)&lt;=INDEX(INDIRECT(ES59),$E59,$F59)),0,(INDEX(INDIRECT(ES59),$E59,$F59)-INDEX(INDIRECT(ES59),$E59,FP$28))*(10-INDEX(INDIRECT("times"&amp;EQ$2),$F59,FP$28))/10)</f>
        <v>0</v>
      </c>
      <c r="FQ59" s="201">
        <v>17</v>
      </c>
      <c r="FS59" s="18" t="s">
        <v>205</v>
      </c>
      <c r="FT59" s="122">
        <f>FS26</f>
        <v>0</v>
      </c>
      <c r="FU59" s="122" t="str">
        <f>FS27</f>
        <v>shop65</v>
      </c>
      <c r="FV59" s="210" t="str">
        <f t="shared" si="46"/>
        <v>core0_shop65</v>
      </c>
      <c r="FW59" s="122">
        <v>1</v>
      </c>
      <c r="FX59" s="33">
        <v>17</v>
      </c>
      <c r="FY59" s="46">
        <f ca="1">IF(OR(INDEX(INDIRECT("times"&amp;FT$2),$F59,FY$28)&gt;10,INDEX(INDIRECT(FV59),$E59,FY$28)&lt;=INDEX(INDIRECT(FV59),$E59,$F59)),0,(INDEX(INDIRECT(FV59),$E59,$F59)-INDEX(INDIRECT(FV59),$E59,FY$28))*(10-INDEX(INDIRECT("times"&amp;FT$2),$F59,FY$28))/10)</f>
        <v>0</v>
      </c>
      <c r="FZ59" s="47">
        <f ca="1">IF(OR(INDEX(INDIRECT("times"&amp;FT$2),$F59,FZ$28)&gt;10,INDEX(INDIRECT(FV59),$E59,FZ$28)&lt;=INDEX(INDIRECT(FV59),$E59,$F59)),0,(INDEX(INDIRECT(FV59),$E59,$F59)-INDEX(INDIRECT(FV59),$E59,FZ$28))*(10-INDEX(INDIRECT("times"&amp;FT$2),$F59,FZ$28))/10)</f>
        <v>0</v>
      </c>
      <c r="GA59" s="47">
        <f ca="1">IF(OR(INDEX(INDIRECT("times"&amp;FT$2),$F59,GA$28)&gt;10,INDEX(INDIRECT(FV59),$E59,GA$28)&lt;=INDEX(INDIRECT(FV59),$E59,$F59)),0,(INDEX(INDIRECT(FV59),$E59,$F59)-INDEX(INDIRECT(FV59),$E59,GA$28))*(10-INDEX(INDIRECT("times"&amp;FT$2),$F59,GA$28))/10)</f>
        <v>0</v>
      </c>
      <c r="GB59" s="47">
        <f ca="1">IF(OR(INDEX(INDIRECT("times"&amp;FT$2),$F59,GB$28)&gt;10,INDEX(INDIRECT(FV59),$E59,GB$28)&lt;=INDEX(INDIRECT(FV59),$E59,$F59)),0,(INDEX(INDIRECT(FV59),$E59,$F59)-INDEX(INDIRECT(FV59),$E59,GB$28))*(10-INDEX(INDIRECT("times"&amp;FT$2),$F59,GB$28))/10)</f>
        <v>0</v>
      </c>
      <c r="GC59" s="47">
        <f ca="1">IF(OR(INDEX(INDIRECT("times"&amp;FT$2),$F59,GC$28)&gt;10,INDEX(INDIRECT(FV59),$E59,GC$28)&lt;=INDEX(INDIRECT(FV59),$E59,$F59)),0,(INDEX(INDIRECT(FV59),$E59,$F59)-INDEX(INDIRECT(FV59),$E59,GC$28))*(10-INDEX(INDIRECT("times"&amp;FT$2),$F59,GC$28))/10)</f>
        <v>0</v>
      </c>
      <c r="GD59" s="47">
        <f ca="1">IF(OR(INDEX(INDIRECT("times"&amp;FT$2),$F59,GD$28)&gt;10,INDEX(INDIRECT(FV59),$E59,GD$28)&lt;=INDEX(INDIRECT(FV59),$E59,$F59)),0,(INDEX(INDIRECT(FV59),$E59,$F59)-INDEX(INDIRECT(FV59),$E59,GD$28))*(10-INDEX(INDIRECT("times"&amp;FT$2),$F59,GD$28))/10)</f>
        <v>0</v>
      </c>
      <c r="GE59" s="47">
        <f ca="1">IF(OR(INDEX(INDIRECT("times"&amp;FT$2),$F59,GE$28)&gt;10,INDEX(INDIRECT(FV59),$E59,GE$28)&lt;=INDEX(INDIRECT(FV59),$E59,$F59)),0,(INDEX(INDIRECT(FV59),$E59,$F59)-INDEX(INDIRECT(FV59),$E59,GE$28))*(10-INDEX(INDIRECT("times"&amp;FT$2),$F59,GE$28))/10)</f>
        <v>0</v>
      </c>
      <c r="GF59" s="47">
        <f ca="1">IF(OR(INDEX(INDIRECT("times"&amp;FT$2),$F59,GF$28)&gt;10,INDEX(INDIRECT(FV59),$E59,GF$28)&lt;=INDEX(INDIRECT(FV59),$E59,$F59)),0,(INDEX(INDIRECT(FV59),$E59,$F59)-INDEX(INDIRECT(FV59),$E59,GF$28))*(10-INDEX(INDIRECT("times"&amp;FT$2),$F59,GF$28))/10)</f>
        <v>0</v>
      </c>
      <c r="GG59" s="47">
        <f ca="1">IF(OR(INDEX(INDIRECT("times"&amp;FT$2),$F59,GG$28)&gt;10,INDEX(INDIRECT(FV59),$E59,GG$28)&lt;=INDEX(INDIRECT(FV59),$E59,$F59)),0,(INDEX(INDIRECT(FV59),$E59,$F59)-INDEX(INDIRECT(FV59),$E59,GG$28))*(10-INDEX(INDIRECT("times"&amp;FT$2),$F59,GG$28))/10)</f>
        <v>0</v>
      </c>
      <c r="GH59" s="47">
        <f ca="1">IF(OR(INDEX(INDIRECT("times"&amp;FT$2),$F59,GH$28)&gt;10,INDEX(INDIRECT(FV59),$E59,GH$28)&lt;=INDEX(INDIRECT(FV59),$E59,$F59)),0,(INDEX(INDIRECT(FV59),$E59,$F59)-INDEX(INDIRECT(FV59),$E59,GH$28))*(10-INDEX(INDIRECT("times"&amp;FT$2),$F59,GH$28))/10)</f>
        <v>0</v>
      </c>
      <c r="GI59" s="47">
        <f ca="1">IF(OR(INDEX(INDIRECT("times"&amp;FT$2),$F59,GI$28)&gt;10,INDEX(INDIRECT(FV59),$E59,GI$28)&lt;=INDEX(INDIRECT(FV59),$E59,$F59)),0,(INDEX(INDIRECT(FV59),$E59,$F59)-INDEX(INDIRECT(FV59),$E59,GI$28))*(10-INDEX(INDIRECT("times"&amp;FT$2),$F59,GI$28))/10)</f>
        <v>0</v>
      </c>
      <c r="GJ59" s="47">
        <f ca="1">IF(OR(INDEX(INDIRECT("times"&amp;FT$2),$F59,GJ$28)&gt;10,INDEX(INDIRECT(FV59),$E59,GJ$28)&lt;=INDEX(INDIRECT(FV59),$E59,$F59)),0,(INDEX(INDIRECT(FV59),$E59,$F59)-INDEX(INDIRECT(FV59),$E59,GJ$28))*(10-INDEX(INDIRECT("times"&amp;FT$2),$F59,GJ$28))/10)</f>
        <v>0</v>
      </c>
      <c r="GK59" s="47">
        <f ca="1">IF(OR(INDEX(INDIRECT("times"&amp;FT$2),$F59,GK$28)&gt;10,INDEX(INDIRECT(FV59),$E59,GK$28)&lt;=INDEX(INDIRECT(FV59),$E59,$F59)),0,(INDEX(INDIRECT(FV59),$E59,$F59)-INDEX(INDIRECT(FV59),$E59,GK$28))*(10-INDEX(INDIRECT("times"&amp;FT$2),$F59,GK$28))/10)</f>
        <v>0</v>
      </c>
      <c r="GL59" s="47">
        <f ca="1">IF(OR(INDEX(INDIRECT("times"&amp;FT$2),$F59,GL$28)&gt;10,INDEX(INDIRECT(FV59),$E59,GL$28)&lt;=INDEX(INDIRECT(FV59),$E59,$F59)),0,(INDEX(INDIRECT(FV59),$E59,$F59)-INDEX(INDIRECT(FV59),$E59,GL$28))*(10-INDEX(INDIRECT("times"&amp;FT$2),$F59,GL$28))/10)</f>
        <v>0</v>
      </c>
      <c r="GM59" s="47">
        <f ca="1">IF(OR(INDEX(INDIRECT("times"&amp;FT$2),$F59,GM$28)&gt;10,INDEX(INDIRECT(FV59),$E59,GM$28)&lt;=INDEX(INDIRECT(FV59),$E59,$F59)),0,(INDEX(INDIRECT(FV59),$E59,$F59)-INDEX(INDIRECT(FV59),$E59,GM$28))*(10-INDEX(INDIRECT("times"&amp;FT$2),$F59,GM$28))/10)</f>
        <v>0</v>
      </c>
      <c r="GN59" s="47">
        <f ca="1">IF(OR(INDEX(INDIRECT("times"&amp;FT$2),$F59,GN$28)&gt;10,INDEX(INDIRECT(FV59),$E59,GN$28)&lt;=INDEX(INDIRECT(FV59),$E59,$F59)),0,(INDEX(INDIRECT(FV59),$E59,$F59)-INDEX(INDIRECT(FV59),$E59,GN$28))*(10-INDEX(INDIRECT("times"&amp;FT$2),$F59,GN$28))/10)</f>
        <v>0</v>
      </c>
      <c r="GO59" s="47">
        <f ca="1">IF(OR(INDEX(INDIRECT("times"&amp;FT$2),$F59,GO$28)&gt;10,INDEX(INDIRECT(FV59),$E59,GO$28)&lt;=INDEX(INDIRECT(FV59),$E59,$F59)),0,(INDEX(INDIRECT(FV59),$E59,$F59)-INDEX(INDIRECT(FV59),$E59,GO$28))*(10-INDEX(INDIRECT("times"&amp;FT$2),$F59,GO$28))/10)</f>
        <v>0</v>
      </c>
      <c r="GP59" s="47">
        <f ca="1">IF(OR(INDEX(INDIRECT("times"&amp;FT$2),$F59,GP$28)&gt;10,INDEX(INDIRECT(FV59),$E59,GP$28)&lt;=INDEX(INDIRECT(FV59),$E59,$F59)),0,(INDEX(INDIRECT(FV59),$E59,$F59)-INDEX(INDIRECT(FV59),$E59,GP$28))*(10-INDEX(INDIRECT("times"&amp;FT$2),$F59,GP$28))/10)</f>
        <v>0</v>
      </c>
      <c r="GQ59" s="47">
        <f ca="1">IF(OR(INDEX(INDIRECT("times"&amp;FT$2),$F59,GQ$28)&gt;10,INDEX(INDIRECT(FV59),$E59,GQ$28)&lt;=INDEX(INDIRECT(FV59),$E59,$F59)),0,(INDEX(INDIRECT(FV59),$E59,$F59)-INDEX(INDIRECT(FV59),$E59,GQ$28))*(10-INDEX(INDIRECT("times"&amp;FT$2),$F59,GQ$28))/10)</f>
        <v>0</v>
      </c>
      <c r="GR59" s="47">
        <f ca="1">IF(OR(INDEX(INDIRECT("times"&amp;FT$2),$F59,GR$28)&gt;10,INDEX(INDIRECT(FV59),$E59,GR$28)&lt;=INDEX(INDIRECT(FV59),$E59,$F59)),0,(INDEX(INDIRECT(FV59),$E59,$F59)-INDEX(INDIRECT(FV59),$E59,GR$28))*(10-INDEX(INDIRECT("times"&amp;FT$2),$F59,GR$28))/10)</f>
        <v>0</v>
      </c>
      <c r="GS59" s="48">
        <f ca="1">IF(OR(INDEX(INDIRECT("times"&amp;FT$2),$F59,GS$28)&gt;10,INDEX(INDIRECT(FV59),$E59,GS$28)&lt;=INDEX(INDIRECT(FV59),$E59,$F59)),0,(INDEX(INDIRECT(FV59),$E59,$F59)-INDEX(INDIRECT(FV59),$E59,GS$28))*(10-INDEX(INDIRECT("times"&amp;FT$2),$F59,GS$28))/10)</f>
        <v>0</v>
      </c>
      <c r="GT59" s="201">
        <v>17</v>
      </c>
      <c r="GV59" s="18" t="s">
        <v>205</v>
      </c>
      <c r="GW59" s="122">
        <f>GV26</f>
        <v>0</v>
      </c>
      <c r="GX59" s="122" t="str">
        <f>GV27</f>
        <v>lei65</v>
      </c>
      <c r="GY59" s="210" t="str">
        <f t="shared" si="47"/>
        <v>core0_lei65</v>
      </c>
      <c r="GZ59" s="122">
        <v>1</v>
      </c>
      <c r="HA59" s="33">
        <v>17</v>
      </c>
      <c r="HB59" s="46">
        <f ca="1">IF(OR(INDEX(INDIRECT("times"&amp;GW$2),$F59,HB$28)&gt;10,INDEX(INDIRECT(GY59),$E59,HB$28)&lt;=INDEX(INDIRECT(GY59),$E59,$F59)),0,(INDEX(INDIRECT(GY59),$E59,$F59)-INDEX(INDIRECT(GY59),$E59,HB$28))*(10-INDEX(INDIRECT("times"&amp;GW$2),$F59,HB$28))/10)</f>
        <v>0</v>
      </c>
      <c r="HC59" s="47">
        <f ca="1">IF(OR(INDEX(INDIRECT("times"&amp;GW$2),$F59,HC$28)&gt;10,INDEX(INDIRECT(GY59),$E59,HC$28)&lt;=INDEX(INDIRECT(GY59),$E59,$F59)),0,(INDEX(INDIRECT(GY59),$E59,$F59)-INDEX(INDIRECT(GY59),$E59,HC$28))*(10-INDEX(INDIRECT("times"&amp;GW$2),$F59,HC$28))/10)</f>
        <v>0</v>
      </c>
      <c r="HD59" s="47">
        <f ca="1">IF(OR(INDEX(INDIRECT("times"&amp;GW$2),$F59,HD$28)&gt;10,INDEX(INDIRECT(GY59),$E59,HD$28)&lt;=INDEX(INDIRECT(GY59),$E59,$F59)),0,(INDEX(INDIRECT(GY59),$E59,$F59)-INDEX(INDIRECT(GY59),$E59,HD$28))*(10-INDEX(INDIRECT("times"&amp;GW$2),$F59,HD$28))/10)</f>
        <v>0</v>
      </c>
      <c r="HE59" s="47">
        <f ca="1">IF(OR(INDEX(INDIRECT("times"&amp;GW$2),$F59,HE$28)&gt;10,INDEX(INDIRECT(GY59),$E59,HE$28)&lt;=INDEX(INDIRECT(GY59),$E59,$F59)),0,(INDEX(INDIRECT(GY59),$E59,$F59)-INDEX(INDIRECT(GY59),$E59,HE$28))*(10-INDEX(INDIRECT("times"&amp;GW$2),$F59,HE$28))/10)</f>
        <v>0</v>
      </c>
      <c r="HF59" s="47">
        <f ca="1">IF(OR(INDEX(INDIRECT("times"&amp;GW$2),$F59,HF$28)&gt;10,INDEX(INDIRECT(GY59),$E59,HF$28)&lt;=INDEX(INDIRECT(GY59),$E59,$F59)),0,(INDEX(INDIRECT(GY59),$E59,$F59)-INDEX(INDIRECT(GY59),$E59,HF$28))*(10-INDEX(INDIRECT("times"&amp;GW$2),$F59,HF$28))/10)</f>
        <v>0</v>
      </c>
      <c r="HG59" s="47">
        <f ca="1">IF(OR(INDEX(INDIRECT("times"&amp;GW$2),$F59,HG$28)&gt;10,INDEX(INDIRECT(GY59),$E59,HG$28)&lt;=INDEX(INDIRECT(GY59),$E59,$F59)),0,(INDEX(INDIRECT(GY59),$E59,$F59)-INDEX(INDIRECT(GY59),$E59,HG$28))*(10-INDEX(INDIRECT("times"&amp;GW$2),$F59,HG$28))/10)</f>
        <v>0</v>
      </c>
      <c r="HH59" s="47">
        <f ca="1">IF(OR(INDEX(INDIRECT("times"&amp;GW$2),$F59,HH$28)&gt;10,INDEX(INDIRECT(GY59),$E59,HH$28)&lt;=INDEX(INDIRECT(GY59),$E59,$F59)),0,(INDEX(INDIRECT(GY59),$E59,$F59)-INDEX(INDIRECT(GY59),$E59,HH$28))*(10-INDEX(INDIRECT("times"&amp;GW$2),$F59,HH$28))/10)</f>
        <v>0</v>
      </c>
      <c r="HI59" s="47">
        <f ca="1">IF(OR(INDEX(INDIRECT("times"&amp;GW$2),$F59,HI$28)&gt;10,INDEX(INDIRECT(GY59),$E59,HI$28)&lt;=INDEX(INDIRECT(GY59),$E59,$F59)),0,(INDEX(INDIRECT(GY59),$E59,$F59)-INDEX(INDIRECT(GY59),$E59,HI$28))*(10-INDEX(INDIRECT("times"&amp;GW$2),$F59,HI$28))/10)</f>
        <v>0</v>
      </c>
      <c r="HJ59" s="47">
        <f ca="1">IF(OR(INDEX(INDIRECT("times"&amp;GW$2),$F59,HJ$28)&gt;10,INDEX(INDIRECT(GY59),$E59,HJ$28)&lt;=INDEX(INDIRECT(GY59),$E59,$F59)),0,(INDEX(INDIRECT(GY59),$E59,$F59)-INDEX(INDIRECT(GY59),$E59,HJ$28))*(10-INDEX(INDIRECT("times"&amp;GW$2),$F59,HJ$28))/10)</f>
        <v>0</v>
      </c>
      <c r="HK59" s="47">
        <f ca="1">IF(OR(INDEX(INDIRECT("times"&amp;GW$2),$F59,HK$28)&gt;10,INDEX(INDIRECT(GY59),$E59,HK$28)&lt;=INDEX(INDIRECT(GY59),$E59,$F59)),0,(INDEX(INDIRECT(GY59),$E59,$F59)-INDEX(INDIRECT(GY59),$E59,HK$28))*(10-INDEX(INDIRECT("times"&amp;GW$2),$F59,HK$28))/10)</f>
        <v>0</v>
      </c>
      <c r="HL59" s="47">
        <f ca="1">IF(OR(INDEX(INDIRECT("times"&amp;GW$2),$F59,HL$28)&gt;10,INDEX(INDIRECT(GY59),$E59,HL$28)&lt;=INDEX(INDIRECT(GY59),$E59,$F59)),0,(INDEX(INDIRECT(GY59),$E59,$F59)-INDEX(INDIRECT(GY59),$E59,HL$28))*(10-INDEX(INDIRECT("times"&amp;GW$2),$F59,HL$28))/10)</f>
        <v>0</v>
      </c>
      <c r="HM59" s="47">
        <f ca="1">IF(OR(INDEX(INDIRECT("times"&amp;GW$2),$F59,HM$28)&gt;10,INDEX(INDIRECT(GY59),$E59,HM$28)&lt;=INDEX(INDIRECT(GY59),$E59,$F59)),0,(INDEX(INDIRECT(GY59),$E59,$F59)-INDEX(INDIRECT(GY59),$E59,HM$28))*(10-INDEX(INDIRECT("times"&amp;GW$2),$F59,HM$28))/10)</f>
        <v>0</v>
      </c>
      <c r="HN59" s="47">
        <f ca="1">IF(OR(INDEX(INDIRECT("times"&amp;GW$2),$F59,HN$28)&gt;10,INDEX(INDIRECT(GY59),$E59,HN$28)&lt;=INDEX(INDIRECT(GY59),$E59,$F59)),0,(INDEX(INDIRECT(GY59),$E59,$F59)-INDEX(INDIRECT(GY59),$E59,HN$28))*(10-INDEX(INDIRECT("times"&amp;GW$2),$F59,HN$28))/10)</f>
        <v>0</v>
      </c>
      <c r="HO59" s="47">
        <f ca="1">IF(OR(INDEX(INDIRECT("times"&amp;GW$2),$F59,HO$28)&gt;10,INDEX(INDIRECT(GY59),$E59,HO$28)&lt;=INDEX(INDIRECT(GY59),$E59,$F59)),0,(INDEX(INDIRECT(GY59),$E59,$F59)-INDEX(INDIRECT(GY59),$E59,HO$28))*(10-INDEX(INDIRECT("times"&amp;GW$2),$F59,HO$28))/10)</f>
        <v>0</v>
      </c>
      <c r="HP59" s="47">
        <f ca="1">IF(OR(INDEX(INDIRECT("times"&amp;GW$2),$F59,HP$28)&gt;10,INDEX(INDIRECT(GY59),$E59,HP$28)&lt;=INDEX(INDIRECT(GY59),$E59,$F59)),0,(INDEX(INDIRECT(GY59),$E59,$F59)-INDEX(INDIRECT(GY59),$E59,HP$28))*(10-INDEX(INDIRECT("times"&amp;GW$2),$F59,HP$28))/10)</f>
        <v>0</v>
      </c>
      <c r="HQ59" s="47">
        <f ca="1">IF(OR(INDEX(INDIRECT("times"&amp;GW$2),$F59,HQ$28)&gt;10,INDEX(INDIRECT(GY59),$E59,HQ$28)&lt;=INDEX(INDIRECT(GY59),$E59,$F59)),0,(INDEX(INDIRECT(GY59),$E59,$F59)-INDEX(INDIRECT(GY59),$E59,HQ$28))*(10-INDEX(INDIRECT("times"&amp;GW$2),$F59,HQ$28))/10)</f>
        <v>0</v>
      </c>
      <c r="HR59" s="47">
        <f ca="1">IF(OR(INDEX(INDIRECT("times"&amp;GW$2),$F59,HR$28)&gt;10,INDEX(INDIRECT(GY59),$E59,HR$28)&lt;=INDEX(INDIRECT(GY59),$E59,$F59)),0,(INDEX(INDIRECT(GY59),$E59,$F59)-INDEX(INDIRECT(GY59),$E59,HR$28))*(10-INDEX(INDIRECT("times"&amp;GW$2),$F59,HR$28))/10)</f>
        <v>0</v>
      </c>
      <c r="HS59" s="47">
        <f ca="1">IF(OR(INDEX(INDIRECT("times"&amp;GW$2),$F59,HS$28)&gt;10,INDEX(INDIRECT(GY59),$E59,HS$28)&lt;=INDEX(INDIRECT(GY59),$E59,$F59)),0,(INDEX(INDIRECT(GY59),$E59,$F59)-INDEX(INDIRECT(GY59),$E59,HS$28))*(10-INDEX(INDIRECT("times"&amp;GW$2),$F59,HS$28))/10)</f>
        <v>0</v>
      </c>
      <c r="HT59" s="47">
        <f ca="1">IF(OR(INDEX(INDIRECT("times"&amp;GW$2),$F59,HT$28)&gt;10,INDEX(INDIRECT(GY59),$E59,HT$28)&lt;=INDEX(INDIRECT(GY59),$E59,$F59)),0,(INDEX(INDIRECT(GY59),$E59,$F59)-INDEX(INDIRECT(GY59),$E59,HT$28))*(10-INDEX(INDIRECT("times"&amp;GW$2),$F59,HT$28))/10)</f>
        <v>0</v>
      </c>
      <c r="HU59" s="47">
        <f ca="1">IF(OR(INDEX(INDIRECT("times"&amp;GW$2),$F59,HU$28)&gt;10,INDEX(INDIRECT(GY59),$E59,HU$28)&lt;=INDEX(INDIRECT(GY59),$E59,$F59)),0,(INDEX(INDIRECT(GY59),$E59,$F59)-INDEX(INDIRECT(GY59),$E59,HU$28))*(10-INDEX(INDIRECT("times"&amp;GW$2),$F59,HU$28))/10)</f>
        <v>0</v>
      </c>
      <c r="HV59" s="48">
        <f ca="1">IF(OR(INDEX(INDIRECT("times"&amp;GW$2),$F59,HV$28)&gt;10,INDEX(INDIRECT(GY59),$E59,HV$28)&lt;=INDEX(INDIRECT(GY59),$E59,$F59)),0,(INDEX(INDIRECT(GY59),$E59,$F59)-INDEX(INDIRECT(GY59),$E59,HV$28))*(10-INDEX(INDIRECT("times"&amp;GW$2),$F59,HV$28))/10)</f>
        <v>0</v>
      </c>
      <c r="HW59" s="201">
        <v>17</v>
      </c>
    </row>
    <row r="60" spans="1:231" ht="15">
      <c r="A60" s="18" t="s">
        <v>206</v>
      </c>
      <c r="B60" s="122">
        <f>A26</f>
        <v>0</v>
      </c>
      <c r="C60" s="122" t="str">
        <f>A27</f>
        <v>work1834</v>
      </c>
      <c r="D60" s="210" t="str">
        <f t="shared" si="40"/>
        <v>core0_work1834</v>
      </c>
      <c r="E60" s="122">
        <v>1</v>
      </c>
      <c r="F60" s="33">
        <v>18</v>
      </c>
      <c r="G60" s="46">
        <f ca="1">IF(OR(INDEX(INDIRECT("times"&amp;B$2),$F60,G$28)&gt;10,INDEX(INDIRECT(D60),$E60,G$28)&lt;=INDEX(INDIRECT(D60),$E60,$F60)),0,(INDEX(INDIRECT(D60),$E60,$F60)-INDEX(INDIRECT(D60),$E60,G$28))*(10-INDEX(INDIRECT("times"&amp;B$2),$F60,G$28))/10)</f>
        <v>0</v>
      </c>
      <c r="H60" s="47">
        <f ca="1">IF(OR(INDEX(INDIRECT("times"&amp;B$2),$F60,H$28)&gt;10,INDEX(INDIRECT(D60),$E60,H$28)&lt;=INDEX(INDIRECT(D60),$E60,$F60)),0,(INDEX(INDIRECT(D60),$E60,$F60)-INDEX(INDIRECT(D60),$E60,H$28))*(10-INDEX(INDIRECT("times"&amp;B$2),$F60,H$28))/10)</f>
        <v>0</v>
      </c>
      <c r="I60" s="47">
        <f ca="1">IF(OR(INDEX(INDIRECT("times"&amp;B$2),$F60,I$28)&gt;10,INDEX(INDIRECT(D60),$E60,I$28)&lt;=INDEX(INDIRECT(D60),$E60,$F60)),0,(INDEX(INDIRECT(D60),$E60,$F60)-INDEX(INDIRECT(D60),$E60,I$28))*(10-INDEX(INDIRECT("times"&amp;B$2),$F60,I$28))/10)</f>
        <v>0</v>
      </c>
      <c r="J60" s="47">
        <f ca="1">IF(OR(INDEX(INDIRECT("times"&amp;B$2),$F60,J$28)&gt;10,INDEX(INDIRECT(D60),$E60,J$28)&lt;=INDEX(INDIRECT(D60),$E60,$F60)),0,(INDEX(INDIRECT(D60),$E60,$F60)-INDEX(INDIRECT(D60),$E60,J$28))*(10-INDEX(INDIRECT("times"&amp;B$2),$F60,J$28))/10)</f>
        <v>0</v>
      </c>
      <c r="K60" s="47">
        <f ca="1">IF(OR(INDEX(INDIRECT("times"&amp;B$2),$F60,K$28)&gt;10,INDEX(INDIRECT(D60),$E60,K$28)&lt;=INDEX(INDIRECT(D60),$E60,$F60)),0,(INDEX(INDIRECT(D60),$E60,$F60)-INDEX(INDIRECT(D60),$E60,K$28))*(10-INDEX(INDIRECT("times"&amp;B$2),$F60,K$28))/10)</f>
        <v>0</v>
      </c>
      <c r="L60" s="47">
        <f ca="1">IF(OR(INDEX(INDIRECT("times"&amp;B$2),$F60,L$28)&gt;10,INDEX(INDIRECT(D60),$E60,L$28)&lt;=INDEX(INDIRECT(D60),$E60,$F60)),0,(INDEX(INDIRECT(D60),$E60,$F60)-INDEX(INDIRECT(D60),$E60,L$28))*(10-INDEX(INDIRECT("times"&amp;B$2),$F60,L$28))/10)</f>
        <v>0</v>
      </c>
      <c r="M60" s="47">
        <f ca="1">IF(OR(INDEX(INDIRECT("times"&amp;B$2),$F60,M$28)&gt;10,INDEX(INDIRECT(D60),$E60,M$28)&lt;=INDEX(INDIRECT(D60),$E60,$F60)),0,(INDEX(INDIRECT(D60),$E60,$F60)-INDEX(INDIRECT(D60),$E60,M$28))*(10-INDEX(INDIRECT("times"&amp;B$2),$F60,M$28))/10)</f>
        <v>0</v>
      </c>
      <c r="N60" s="47">
        <f ca="1">IF(OR(INDEX(INDIRECT("times"&amp;B$2),$F60,N$28)&gt;10,INDEX(INDIRECT(D60),$E60,N$28)&lt;=INDEX(INDIRECT(D60),$E60,$F60)),0,(INDEX(INDIRECT(D60),$E60,$F60)-INDEX(INDIRECT(D60),$E60,N$28))*(10-INDEX(INDIRECT("times"&amp;B$2),$F60,N$28))/10)</f>
        <v>0</v>
      </c>
      <c r="O60" s="47">
        <f ca="1">IF(OR(INDEX(INDIRECT("times"&amp;B$2),$F60,O$28)&gt;10,INDEX(INDIRECT(D60),$E60,O$28)&lt;=INDEX(INDIRECT(D60),$E60,$F60)),0,(INDEX(INDIRECT(D60),$E60,$F60)-INDEX(INDIRECT(D60),$E60,O$28))*(10-INDEX(INDIRECT("times"&amp;B$2),$F60,O$28))/10)</f>
        <v>0</v>
      </c>
      <c r="P60" s="47">
        <f ca="1">IF(OR(INDEX(INDIRECT("times"&amp;B$2),$F60,P$28)&gt;10,INDEX(INDIRECT(D60),$E60,P$28)&lt;=INDEX(INDIRECT(D60),$E60,$F60)),0,(INDEX(INDIRECT(D60),$E60,$F60)-INDEX(INDIRECT(D60),$E60,P$28))*(10-INDEX(INDIRECT("times"&amp;B$2),$F60,P$28))/10)</f>
        <v>0</v>
      </c>
      <c r="Q60" s="47">
        <f ca="1">IF(OR(INDEX(INDIRECT("times"&amp;B$2),$F60,Q$28)&gt;10,INDEX(INDIRECT(D60),$E60,Q$28)&lt;=INDEX(INDIRECT(D60),$E60,$F60)),0,(INDEX(INDIRECT(D60),$E60,$F60)-INDEX(INDIRECT(D60),$E60,Q$28))*(10-INDEX(INDIRECT("times"&amp;B$2),$F60,Q$28))/10)</f>
        <v>0</v>
      </c>
      <c r="R60" s="47">
        <f ca="1">IF(OR(INDEX(INDIRECT("times"&amp;B$2),$F60,R$28)&gt;10,INDEX(INDIRECT(D60),$E60,R$28)&lt;=INDEX(INDIRECT(D60),$E60,$F60)),0,(INDEX(INDIRECT(D60),$E60,$F60)-INDEX(INDIRECT(D60),$E60,R$28))*(10-INDEX(INDIRECT("times"&amp;B$2),$F60,R$28))/10)</f>
        <v>0</v>
      </c>
      <c r="S60" s="47">
        <f ca="1">IF(OR(INDEX(INDIRECT("times"&amp;B$2),$F60,S$28)&gt;10,INDEX(INDIRECT(D60),$E60,S$28)&lt;=INDEX(INDIRECT(D60),$E60,$F60)),0,(INDEX(INDIRECT(D60),$E60,$F60)-INDEX(INDIRECT(D60),$E60,S$28))*(10-INDEX(INDIRECT("times"&amp;B$2),$F60,S$28))/10)</f>
        <v>0</v>
      </c>
      <c r="T60" s="47">
        <f ca="1">IF(OR(INDEX(INDIRECT("times"&amp;B$2),$F60,T$28)&gt;10,INDEX(INDIRECT(D60),$E60,T$28)&lt;=INDEX(INDIRECT(D60),$E60,$F60)),0,(INDEX(INDIRECT(D60),$E60,$F60)-INDEX(INDIRECT(D60),$E60,T$28))*(10-INDEX(INDIRECT("times"&amp;B$2),$F60,T$28))/10)</f>
        <v>0</v>
      </c>
      <c r="U60" s="47">
        <f ca="1">IF(OR(INDEX(INDIRECT("times"&amp;B$2),$F60,U$28)&gt;10,INDEX(INDIRECT(D60),$E60,U$28)&lt;=INDEX(INDIRECT(D60),$E60,$F60)),0,(INDEX(INDIRECT(D60),$E60,$F60)-INDEX(INDIRECT(D60),$E60,U$28))*(10-INDEX(INDIRECT("times"&amp;B$2),$F60,U$28))/10)</f>
        <v>0</v>
      </c>
      <c r="V60" s="47">
        <f ca="1">IF(OR(INDEX(INDIRECT("times"&amp;B$2),$F60,V$28)&gt;10,INDEX(INDIRECT(D60),$E60,V$28)&lt;=INDEX(INDIRECT(D60),$E60,$F60)),0,(INDEX(INDIRECT(D60),$E60,$F60)-INDEX(INDIRECT(D60),$E60,V$28))*(10-INDEX(INDIRECT("times"&amp;B$2),$F60,V$28))/10)</f>
        <v>0</v>
      </c>
      <c r="W60" s="47">
        <f ca="1">IF(OR(INDEX(INDIRECT("times"&amp;B$2),$F60,W$28)&gt;10,INDEX(INDIRECT(D60),$E60,W$28)&lt;=INDEX(INDIRECT(D60),$E60,$F60)),0,(INDEX(INDIRECT(D60),$E60,$F60)-INDEX(INDIRECT(D60),$E60,W$28))*(10-INDEX(INDIRECT("times"&amp;B$2),$F60,W$28))/10)</f>
        <v>0</v>
      </c>
      <c r="X60" s="47">
        <f ca="1">IF(OR(INDEX(INDIRECT("times"&amp;B$2),$F60,X$28)&gt;10,INDEX(INDIRECT(D60),$E60,X$28)&lt;=INDEX(INDIRECT(D60),$E60,$F60)),0,(INDEX(INDIRECT(D60),$E60,$F60)-INDEX(INDIRECT(D60),$E60,X$28))*(10-INDEX(INDIRECT("times"&amp;B$2),$F60,X$28))/10)</f>
        <v>0</v>
      </c>
      <c r="Y60" s="47">
        <f ca="1">IF(OR(INDEX(INDIRECT("times"&amp;B$2),$F60,Y$28)&gt;10,INDEX(INDIRECT(D60),$E60,Y$28)&lt;=INDEX(INDIRECT(D60),$E60,$F60)),0,(INDEX(INDIRECT(D60),$E60,$F60)-INDEX(INDIRECT(D60),$E60,Y$28))*(10-INDEX(INDIRECT("times"&amp;B$2),$F60,Y$28))/10)</f>
        <v>0</v>
      </c>
      <c r="Z60" s="47">
        <f ca="1">IF(OR(INDEX(INDIRECT("times"&amp;B$2),$F60,Z$28)&gt;10,INDEX(INDIRECT(D60),$E60,Z$28)&lt;=INDEX(INDIRECT(D60),$E60,$F60)),0,(INDEX(INDIRECT(D60),$E60,$F60)-INDEX(INDIRECT(D60),$E60,Z$28))*(10-INDEX(INDIRECT("times"&amp;B$2),$F60,Z$28))/10)</f>
        <v>0</v>
      </c>
      <c r="AA60" s="48">
        <f ca="1">IF(OR(INDEX(INDIRECT("times"&amp;B$2),$F60,AA$28)&gt;10,INDEX(INDIRECT(D60),$E60,AA$28)&lt;=INDEX(INDIRECT(D60),$E60,$F60)),0,(INDEX(INDIRECT(D60),$E60,$F60)-INDEX(INDIRECT(D60),$E60,AA$28))*(10-INDEX(INDIRECT("times"&amp;B$2),$F60,AA$28))/10)</f>
        <v>0</v>
      </c>
      <c r="AB60" s="201">
        <v>18</v>
      </c>
      <c r="AD60" s="18" t="s">
        <v>206</v>
      </c>
      <c r="AE60" s="122">
        <f>AD26</f>
        <v>0</v>
      </c>
      <c r="AF60" s="122" t="str">
        <f>AD27</f>
        <v>shop1834</v>
      </c>
      <c r="AG60" s="210" t="str">
        <f t="shared" si="41"/>
        <v>core0_shop1834</v>
      </c>
      <c r="AH60" s="122">
        <v>1</v>
      </c>
      <c r="AI60" s="33">
        <v>18</v>
      </c>
      <c r="AJ60" s="46">
        <f ca="1">IF(OR(INDEX(INDIRECT("times"&amp;AE$2),$F60,AJ$28)&gt;10,INDEX(INDIRECT(AG60),$E60,AJ$28)&lt;=INDEX(INDIRECT(AG60),$E60,$F60)),0,(INDEX(INDIRECT(AG60),$E60,$F60)-INDEX(INDIRECT(AG60),$E60,AJ$28))*(10-INDEX(INDIRECT("times"&amp;AE$2),$F60,AJ$28))/10)</f>
        <v>0</v>
      </c>
      <c r="AK60" s="47">
        <f ca="1">IF(OR(INDEX(INDIRECT("times"&amp;AE$2),$F60,AK$28)&gt;10,INDEX(INDIRECT(AG60),$E60,AK$28)&lt;=INDEX(INDIRECT(AG60),$E60,$F60)),0,(INDEX(INDIRECT(AG60),$E60,$F60)-INDEX(INDIRECT(AG60),$E60,AK$28))*(10-INDEX(INDIRECT("times"&amp;AE$2),$F60,AK$28))/10)</f>
        <v>0</v>
      </c>
      <c r="AL60" s="47">
        <f ca="1">IF(OR(INDEX(INDIRECT("times"&amp;AE$2),$F60,AL$28)&gt;10,INDEX(INDIRECT(AG60),$E60,AL$28)&lt;=INDEX(INDIRECT(AG60),$E60,$F60)),0,(INDEX(INDIRECT(AG60),$E60,$F60)-INDEX(INDIRECT(AG60),$E60,AL$28))*(10-INDEX(INDIRECT("times"&amp;AE$2),$F60,AL$28))/10)</f>
        <v>0</v>
      </c>
      <c r="AM60" s="47">
        <f ca="1">IF(OR(INDEX(INDIRECT("times"&amp;AE$2),$F60,AM$28)&gt;10,INDEX(INDIRECT(AG60),$E60,AM$28)&lt;=INDEX(INDIRECT(AG60),$E60,$F60)),0,(INDEX(INDIRECT(AG60),$E60,$F60)-INDEX(INDIRECT(AG60),$E60,AM$28))*(10-INDEX(INDIRECT("times"&amp;AE$2),$F60,AM$28))/10)</f>
        <v>0</v>
      </c>
      <c r="AN60" s="47">
        <f ca="1">IF(OR(INDEX(INDIRECT("times"&amp;AE$2),$F60,AN$28)&gt;10,INDEX(INDIRECT(AG60),$E60,AN$28)&lt;=INDEX(INDIRECT(AG60),$E60,$F60)),0,(INDEX(INDIRECT(AG60),$E60,$F60)-INDEX(INDIRECT(AG60),$E60,AN$28))*(10-INDEX(INDIRECT("times"&amp;AE$2),$F60,AN$28))/10)</f>
        <v>0</v>
      </c>
      <c r="AO60" s="47">
        <f ca="1">IF(OR(INDEX(INDIRECT("times"&amp;AE$2),$F60,AO$28)&gt;10,INDEX(INDIRECT(AG60),$E60,AO$28)&lt;=INDEX(INDIRECT(AG60),$E60,$F60)),0,(INDEX(INDIRECT(AG60),$E60,$F60)-INDEX(INDIRECT(AG60),$E60,AO$28))*(10-INDEX(INDIRECT("times"&amp;AE$2),$F60,AO$28))/10)</f>
        <v>0</v>
      </c>
      <c r="AP60" s="47">
        <f ca="1">IF(OR(INDEX(INDIRECT("times"&amp;AE$2),$F60,AP$28)&gt;10,INDEX(INDIRECT(AG60),$E60,AP$28)&lt;=INDEX(INDIRECT(AG60),$E60,$F60)),0,(INDEX(INDIRECT(AG60),$E60,$F60)-INDEX(INDIRECT(AG60),$E60,AP$28))*(10-INDEX(INDIRECT("times"&amp;AE$2),$F60,AP$28))/10)</f>
        <v>0</v>
      </c>
      <c r="AQ60" s="47">
        <f ca="1">IF(OR(INDEX(INDIRECT("times"&amp;AE$2),$F60,AQ$28)&gt;10,INDEX(INDIRECT(AG60),$E60,AQ$28)&lt;=INDEX(INDIRECT(AG60),$E60,$F60)),0,(INDEX(INDIRECT(AG60),$E60,$F60)-INDEX(INDIRECT(AG60),$E60,AQ$28))*(10-INDEX(INDIRECT("times"&amp;AE$2),$F60,AQ$28))/10)</f>
        <v>0</v>
      </c>
      <c r="AR60" s="47">
        <f ca="1">IF(OR(INDEX(INDIRECT("times"&amp;AE$2),$F60,AR$28)&gt;10,INDEX(INDIRECT(AG60),$E60,AR$28)&lt;=INDEX(INDIRECT(AG60),$E60,$F60)),0,(INDEX(INDIRECT(AG60),$E60,$F60)-INDEX(INDIRECT(AG60),$E60,AR$28))*(10-INDEX(INDIRECT("times"&amp;AE$2),$F60,AR$28))/10)</f>
        <v>0</v>
      </c>
      <c r="AS60" s="47">
        <f ca="1">IF(OR(INDEX(INDIRECT("times"&amp;AE$2),$F60,AS$28)&gt;10,INDEX(INDIRECT(AG60),$E60,AS$28)&lt;=INDEX(INDIRECT(AG60),$E60,$F60)),0,(INDEX(INDIRECT(AG60),$E60,$F60)-INDEX(INDIRECT(AG60),$E60,AS$28))*(10-INDEX(INDIRECT("times"&amp;AE$2),$F60,AS$28))/10)</f>
        <v>0</v>
      </c>
      <c r="AT60" s="47">
        <f ca="1">IF(OR(INDEX(INDIRECT("times"&amp;AE$2),$F60,AT$28)&gt;10,INDEX(INDIRECT(AG60),$E60,AT$28)&lt;=INDEX(INDIRECT(AG60),$E60,$F60)),0,(INDEX(INDIRECT(AG60),$E60,$F60)-INDEX(INDIRECT(AG60),$E60,AT$28))*(10-INDEX(INDIRECT("times"&amp;AE$2),$F60,AT$28))/10)</f>
        <v>0</v>
      </c>
      <c r="AU60" s="47">
        <f ca="1">IF(OR(INDEX(INDIRECT("times"&amp;AE$2),$F60,AU$28)&gt;10,INDEX(INDIRECT(AG60),$E60,AU$28)&lt;=INDEX(INDIRECT(AG60),$E60,$F60)),0,(INDEX(INDIRECT(AG60),$E60,$F60)-INDEX(INDIRECT(AG60),$E60,AU$28))*(10-INDEX(INDIRECT("times"&amp;AE$2),$F60,AU$28))/10)</f>
        <v>0</v>
      </c>
      <c r="AV60" s="47">
        <f ca="1">IF(OR(INDEX(INDIRECT("times"&amp;AE$2),$F60,AV$28)&gt;10,INDEX(INDIRECT(AG60),$E60,AV$28)&lt;=INDEX(INDIRECT(AG60),$E60,$F60)),0,(INDEX(INDIRECT(AG60),$E60,$F60)-INDEX(INDIRECT(AG60),$E60,AV$28))*(10-INDEX(INDIRECT("times"&amp;AE$2),$F60,AV$28))/10)</f>
        <v>0</v>
      </c>
      <c r="AW60" s="47">
        <f ca="1">IF(OR(INDEX(INDIRECT("times"&amp;AE$2),$F60,AW$28)&gt;10,INDEX(INDIRECT(AG60),$E60,AW$28)&lt;=INDEX(INDIRECT(AG60),$E60,$F60)),0,(INDEX(INDIRECT(AG60),$E60,$F60)-INDEX(INDIRECT(AG60),$E60,AW$28))*(10-INDEX(INDIRECT("times"&amp;AE$2),$F60,AW$28))/10)</f>
        <v>0</v>
      </c>
      <c r="AX60" s="47">
        <f ca="1">IF(OR(INDEX(INDIRECT("times"&amp;AE$2),$F60,AX$28)&gt;10,INDEX(INDIRECT(AG60),$E60,AX$28)&lt;=INDEX(INDIRECT(AG60),$E60,$F60)),0,(INDEX(INDIRECT(AG60),$E60,$F60)-INDEX(INDIRECT(AG60),$E60,AX$28))*(10-INDEX(INDIRECT("times"&amp;AE$2),$F60,AX$28))/10)</f>
        <v>0</v>
      </c>
      <c r="AY60" s="47">
        <f ca="1">IF(OR(INDEX(INDIRECT("times"&amp;AE$2),$F60,AY$28)&gt;10,INDEX(INDIRECT(AG60),$E60,AY$28)&lt;=INDEX(INDIRECT(AG60),$E60,$F60)),0,(INDEX(INDIRECT(AG60),$E60,$F60)-INDEX(INDIRECT(AG60),$E60,AY$28))*(10-INDEX(INDIRECT("times"&amp;AE$2),$F60,AY$28))/10)</f>
        <v>0</v>
      </c>
      <c r="AZ60" s="47">
        <f ca="1">IF(OR(INDEX(INDIRECT("times"&amp;AE$2),$F60,AZ$28)&gt;10,INDEX(INDIRECT(AG60),$E60,AZ$28)&lt;=INDEX(INDIRECT(AG60),$E60,$F60)),0,(INDEX(INDIRECT(AG60),$E60,$F60)-INDEX(INDIRECT(AG60),$E60,AZ$28))*(10-INDEX(INDIRECT("times"&amp;AE$2),$F60,AZ$28))/10)</f>
        <v>0</v>
      </c>
      <c r="BA60" s="47">
        <f ca="1">IF(OR(INDEX(INDIRECT("times"&amp;AE$2),$F60,BA$28)&gt;10,INDEX(INDIRECT(AG60),$E60,BA$28)&lt;=INDEX(INDIRECT(AG60),$E60,$F60)),0,(INDEX(INDIRECT(AG60),$E60,$F60)-INDEX(INDIRECT(AG60),$E60,BA$28))*(10-INDEX(INDIRECT("times"&amp;AE$2),$F60,BA$28))/10)</f>
        <v>0</v>
      </c>
      <c r="BB60" s="47">
        <f ca="1">IF(OR(INDEX(INDIRECT("times"&amp;AE$2),$F60,BB$28)&gt;10,INDEX(INDIRECT(AG60),$E60,BB$28)&lt;=INDEX(INDIRECT(AG60),$E60,$F60)),0,(INDEX(INDIRECT(AG60),$E60,$F60)-INDEX(INDIRECT(AG60),$E60,BB$28))*(10-INDEX(INDIRECT("times"&amp;AE$2),$F60,BB$28))/10)</f>
        <v>0</v>
      </c>
      <c r="BC60" s="47">
        <f ca="1">IF(OR(INDEX(INDIRECT("times"&amp;AE$2),$F60,BC$28)&gt;10,INDEX(INDIRECT(AG60),$E60,BC$28)&lt;=INDEX(INDIRECT(AG60),$E60,$F60)),0,(INDEX(INDIRECT(AG60),$E60,$F60)-INDEX(INDIRECT(AG60),$E60,BC$28))*(10-INDEX(INDIRECT("times"&amp;AE$2),$F60,BC$28))/10)</f>
        <v>0</v>
      </c>
      <c r="BD60" s="48">
        <f ca="1">IF(OR(INDEX(INDIRECT("times"&amp;AE$2),$F60,BD$28)&gt;10,INDEX(INDIRECT(AG60),$E60,BD$28)&lt;=INDEX(INDIRECT(AG60),$E60,$F60)),0,(INDEX(INDIRECT(AG60),$E60,$F60)-INDEX(INDIRECT(AG60),$E60,BD$28))*(10-INDEX(INDIRECT("times"&amp;AE$2),$F60,BD$28))/10)</f>
        <v>0</v>
      </c>
      <c r="BE60" s="201">
        <v>18</v>
      </c>
      <c r="BG60" s="18" t="s">
        <v>206</v>
      </c>
      <c r="BH60" s="122">
        <f>BG26</f>
        <v>0</v>
      </c>
      <c r="BI60" s="122" t="str">
        <f>BG27</f>
        <v>lei1834</v>
      </c>
      <c r="BJ60" s="210" t="str">
        <f t="shared" si="42"/>
        <v>core0_lei1834</v>
      </c>
      <c r="BK60" s="122">
        <v>1</v>
      </c>
      <c r="BL60" s="33">
        <v>18</v>
      </c>
      <c r="BM60" s="46">
        <f ca="1">IF(OR(INDEX(INDIRECT("times"&amp;BH$2),$F60,BM$28)&gt;10,INDEX(INDIRECT(BJ60),$E60,BM$28)&lt;=INDEX(INDIRECT(BJ60),$E60,$F60)),0,(INDEX(INDIRECT(BJ60),$E60,$F60)-INDEX(INDIRECT(BJ60),$E60,BM$28))*(10-INDEX(INDIRECT("times"&amp;BH$2),$F60,BM$28))/10)</f>
        <v>0</v>
      </c>
      <c r="BN60" s="47">
        <f ca="1">IF(OR(INDEX(INDIRECT("times"&amp;BH$2),$F60,BN$28)&gt;10,INDEX(INDIRECT(BJ60),$E60,BN$28)&lt;=INDEX(INDIRECT(BJ60),$E60,$F60)),0,(INDEX(INDIRECT(BJ60),$E60,$F60)-INDEX(INDIRECT(BJ60),$E60,BN$28))*(10-INDEX(INDIRECT("times"&amp;BH$2),$F60,BN$28))/10)</f>
        <v>0</v>
      </c>
      <c r="BO60" s="47">
        <f ca="1">IF(OR(INDEX(INDIRECT("times"&amp;BH$2),$F60,BO$28)&gt;10,INDEX(INDIRECT(BJ60),$E60,BO$28)&lt;=INDEX(INDIRECT(BJ60),$E60,$F60)),0,(INDEX(INDIRECT(BJ60),$E60,$F60)-INDEX(INDIRECT(BJ60),$E60,BO$28))*(10-INDEX(INDIRECT("times"&amp;BH$2),$F60,BO$28))/10)</f>
        <v>0</v>
      </c>
      <c r="BP60" s="47">
        <f ca="1">IF(OR(INDEX(INDIRECT("times"&amp;BH$2),$F60,BP$28)&gt;10,INDEX(INDIRECT(BJ60),$E60,BP$28)&lt;=INDEX(INDIRECT(BJ60),$E60,$F60)),0,(INDEX(INDIRECT(BJ60),$E60,$F60)-INDEX(INDIRECT(BJ60),$E60,BP$28))*(10-INDEX(INDIRECT("times"&amp;BH$2),$F60,BP$28))/10)</f>
        <v>0</v>
      </c>
      <c r="BQ60" s="47">
        <f ca="1">IF(OR(INDEX(INDIRECT("times"&amp;BH$2),$F60,BQ$28)&gt;10,INDEX(INDIRECT(BJ60),$E60,BQ$28)&lt;=INDEX(INDIRECT(BJ60),$E60,$F60)),0,(INDEX(INDIRECT(BJ60),$E60,$F60)-INDEX(INDIRECT(BJ60),$E60,BQ$28))*(10-INDEX(INDIRECT("times"&amp;BH$2),$F60,BQ$28))/10)</f>
        <v>0</v>
      </c>
      <c r="BR60" s="47">
        <f ca="1">IF(OR(INDEX(INDIRECT("times"&amp;BH$2),$F60,BR$28)&gt;10,INDEX(INDIRECT(BJ60),$E60,BR$28)&lt;=INDEX(INDIRECT(BJ60),$E60,$F60)),0,(INDEX(INDIRECT(BJ60),$E60,$F60)-INDEX(INDIRECT(BJ60),$E60,BR$28))*(10-INDEX(INDIRECT("times"&amp;BH$2),$F60,BR$28))/10)</f>
        <v>0</v>
      </c>
      <c r="BS60" s="47">
        <f ca="1">IF(OR(INDEX(INDIRECT("times"&amp;BH$2),$F60,BS$28)&gt;10,INDEX(INDIRECT(BJ60),$E60,BS$28)&lt;=INDEX(INDIRECT(BJ60),$E60,$F60)),0,(INDEX(INDIRECT(BJ60),$E60,$F60)-INDEX(INDIRECT(BJ60),$E60,BS$28))*(10-INDEX(INDIRECT("times"&amp;BH$2),$F60,BS$28))/10)</f>
        <v>0</v>
      </c>
      <c r="BT60" s="47">
        <f ca="1">IF(OR(INDEX(INDIRECT("times"&amp;BH$2),$F60,BT$28)&gt;10,INDEX(INDIRECT(BJ60),$E60,BT$28)&lt;=INDEX(INDIRECT(BJ60),$E60,$F60)),0,(INDEX(INDIRECT(BJ60),$E60,$F60)-INDEX(INDIRECT(BJ60),$E60,BT$28))*(10-INDEX(INDIRECT("times"&amp;BH$2),$F60,BT$28))/10)</f>
        <v>0</v>
      </c>
      <c r="BU60" s="47">
        <f ca="1">IF(OR(INDEX(INDIRECT("times"&amp;BH$2),$F60,BU$28)&gt;10,INDEX(INDIRECT(BJ60),$E60,BU$28)&lt;=INDEX(INDIRECT(BJ60),$E60,$F60)),0,(INDEX(INDIRECT(BJ60),$E60,$F60)-INDEX(INDIRECT(BJ60),$E60,BU$28))*(10-INDEX(INDIRECT("times"&amp;BH$2),$F60,BU$28))/10)</f>
        <v>0</v>
      </c>
      <c r="BV60" s="47">
        <f ca="1">IF(OR(INDEX(INDIRECT("times"&amp;BH$2),$F60,BV$28)&gt;10,INDEX(INDIRECT(BJ60),$E60,BV$28)&lt;=INDEX(INDIRECT(BJ60),$E60,$F60)),0,(INDEX(INDIRECT(BJ60),$E60,$F60)-INDEX(INDIRECT(BJ60),$E60,BV$28))*(10-INDEX(INDIRECT("times"&amp;BH$2),$F60,BV$28))/10)</f>
        <v>0</v>
      </c>
      <c r="BW60" s="47">
        <f ca="1">IF(OR(INDEX(INDIRECT("times"&amp;BH$2),$F60,BW$28)&gt;10,INDEX(INDIRECT(BJ60),$E60,BW$28)&lt;=INDEX(INDIRECT(BJ60),$E60,$F60)),0,(INDEX(INDIRECT(BJ60),$E60,$F60)-INDEX(INDIRECT(BJ60),$E60,BW$28))*(10-INDEX(INDIRECT("times"&amp;BH$2),$F60,BW$28))/10)</f>
        <v>0</v>
      </c>
      <c r="BX60" s="47">
        <f ca="1">IF(OR(INDEX(INDIRECT("times"&amp;BH$2),$F60,BX$28)&gt;10,INDEX(INDIRECT(BJ60),$E60,BX$28)&lt;=INDEX(INDIRECT(BJ60),$E60,$F60)),0,(INDEX(INDIRECT(BJ60),$E60,$F60)-INDEX(INDIRECT(BJ60),$E60,BX$28))*(10-INDEX(INDIRECT("times"&amp;BH$2),$F60,BX$28))/10)</f>
        <v>0</v>
      </c>
      <c r="BY60" s="47">
        <f ca="1">IF(OR(INDEX(INDIRECT("times"&amp;BH$2),$F60,BY$28)&gt;10,INDEX(INDIRECT(BJ60),$E60,BY$28)&lt;=INDEX(INDIRECT(BJ60),$E60,$F60)),0,(INDEX(INDIRECT(BJ60),$E60,$F60)-INDEX(INDIRECT(BJ60),$E60,BY$28))*(10-INDEX(INDIRECT("times"&amp;BH$2),$F60,BY$28))/10)</f>
        <v>0</v>
      </c>
      <c r="BZ60" s="47">
        <f ca="1">IF(OR(INDEX(INDIRECT("times"&amp;BH$2),$F60,BZ$28)&gt;10,INDEX(INDIRECT(BJ60),$E60,BZ$28)&lt;=INDEX(INDIRECT(BJ60),$E60,$F60)),0,(INDEX(INDIRECT(BJ60),$E60,$F60)-INDEX(INDIRECT(BJ60),$E60,BZ$28))*(10-INDEX(INDIRECT("times"&amp;BH$2),$F60,BZ$28))/10)</f>
        <v>0</v>
      </c>
      <c r="CA60" s="47">
        <f ca="1">IF(OR(INDEX(INDIRECT("times"&amp;BH$2),$F60,CA$28)&gt;10,INDEX(INDIRECT(BJ60),$E60,CA$28)&lt;=INDEX(INDIRECT(BJ60),$E60,$F60)),0,(INDEX(INDIRECT(BJ60),$E60,$F60)-INDEX(INDIRECT(BJ60),$E60,CA$28))*(10-INDEX(INDIRECT("times"&amp;BH$2),$F60,CA$28))/10)</f>
        <v>0</v>
      </c>
      <c r="CB60" s="47">
        <f ca="1">IF(OR(INDEX(INDIRECT("times"&amp;BH$2),$F60,CB$28)&gt;10,INDEX(INDIRECT(BJ60),$E60,CB$28)&lt;=INDEX(INDIRECT(BJ60),$E60,$F60)),0,(INDEX(INDIRECT(BJ60),$E60,$F60)-INDEX(INDIRECT(BJ60),$E60,CB$28))*(10-INDEX(INDIRECT("times"&amp;BH$2),$F60,CB$28))/10)</f>
        <v>0</v>
      </c>
      <c r="CC60" s="47">
        <f ca="1">IF(OR(INDEX(INDIRECT("times"&amp;BH$2),$F60,CC$28)&gt;10,INDEX(INDIRECT(BJ60),$E60,CC$28)&lt;=INDEX(INDIRECT(BJ60),$E60,$F60)),0,(INDEX(INDIRECT(BJ60),$E60,$F60)-INDEX(INDIRECT(BJ60),$E60,CC$28))*(10-INDEX(INDIRECT("times"&amp;BH$2),$F60,CC$28))/10)</f>
        <v>0</v>
      </c>
      <c r="CD60" s="47">
        <f ca="1">IF(OR(INDEX(INDIRECT("times"&amp;BH$2),$F60,CD$28)&gt;10,INDEX(INDIRECT(BJ60),$E60,CD$28)&lt;=INDEX(INDIRECT(BJ60),$E60,$F60)),0,(INDEX(INDIRECT(BJ60),$E60,$F60)-INDEX(INDIRECT(BJ60),$E60,CD$28))*(10-INDEX(INDIRECT("times"&amp;BH$2),$F60,CD$28))/10)</f>
        <v>0</v>
      </c>
      <c r="CE60" s="47">
        <f ca="1">IF(OR(INDEX(INDIRECT("times"&amp;BH$2),$F60,CE$28)&gt;10,INDEX(INDIRECT(BJ60),$E60,CE$28)&lt;=INDEX(INDIRECT(BJ60),$E60,$F60)),0,(INDEX(INDIRECT(BJ60),$E60,$F60)-INDEX(INDIRECT(BJ60),$E60,CE$28))*(10-INDEX(INDIRECT("times"&amp;BH$2),$F60,CE$28))/10)</f>
        <v>0</v>
      </c>
      <c r="CF60" s="47">
        <f ca="1">IF(OR(INDEX(INDIRECT("times"&amp;BH$2),$F60,CF$28)&gt;10,INDEX(INDIRECT(BJ60),$E60,CF$28)&lt;=INDEX(INDIRECT(BJ60),$E60,$F60)),0,(INDEX(INDIRECT(BJ60),$E60,$F60)-INDEX(INDIRECT(BJ60),$E60,CF$28))*(10-INDEX(INDIRECT("times"&amp;BH$2),$F60,CF$28))/10)</f>
        <v>0</v>
      </c>
      <c r="CG60" s="48">
        <f ca="1">IF(OR(INDEX(INDIRECT("times"&amp;BH$2),$F60,CG$28)&gt;10,INDEX(INDIRECT(BJ60),$E60,CG$28)&lt;=INDEX(INDIRECT(BJ60),$E60,$F60)),0,(INDEX(INDIRECT(BJ60),$E60,$F60)-INDEX(INDIRECT(BJ60),$E60,CG$28))*(10-INDEX(INDIRECT("times"&amp;BH$2),$F60,CG$28))/10)</f>
        <v>0</v>
      </c>
      <c r="CH60" s="201">
        <v>18</v>
      </c>
      <c r="CJ60" s="18" t="s">
        <v>206</v>
      </c>
      <c r="CK60" s="122">
        <f>CJ26</f>
        <v>0</v>
      </c>
      <c r="CL60" s="122" t="str">
        <f>CJ27</f>
        <v>work3564</v>
      </c>
      <c r="CM60" s="210" t="str">
        <f t="shared" si="43"/>
        <v>core0_work3564</v>
      </c>
      <c r="CN60" s="122">
        <v>1</v>
      </c>
      <c r="CO60" s="33">
        <v>18</v>
      </c>
      <c r="CP60" s="46">
        <f ca="1">IF(OR(INDEX(INDIRECT("times"&amp;CK$2),$F60,CP$28)&gt;10,INDEX(INDIRECT(CM60),$E60,CP$28)&lt;=INDEX(INDIRECT(CM60),$E60,$F60)),0,(INDEX(INDIRECT(CM60),$E60,$F60)-INDEX(INDIRECT(CM60),$E60,CP$28))*(10-INDEX(INDIRECT("times"&amp;CK$2),$F60,CP$28))/10)</f>
        <v>0</v>
      </c>
      <c r="CQ60" s="47">
        <f ca="1">IF(OR(INDEX(INDIRECT("times"&amp;CK$2),$F60,CQ$28)&gt;10,INDEX(INDIRECT(CM60),$E60,CQ$28)&lt;=INDEX(INDIRECT(CM60),$E60,$F60)),0,(INDEX(INDIRECT(CM60),$E60,$F60)-INDEX(INDIRECT(CM60),$E60,CQ$28))*(10-INDEX(INDIRECT("times"&amp;CK$2),$F60,CQ$28))/10)</f>
        <v>0</v>
      </c>
      <c r="CR60" s="47">
        <f ca="1">IF(OR(INDEX(INDIRECT("times"&amp;CK$2),$F60,CR$28)&gt;10,INDEX(INDIRECT(CM60),$E60,CR$28)&lt;=INDEX(INDIRECT(CM60),$E60,$F60)),0,(INDEX(INDIRECT(CM60),$E60,$F60)-INDEX(INDIRECT(CM60),$E60,CR$28))*(10-INDEX(INDIRECT("times"&amp;CK$2),$F60,CR$28))/10)</f>
        <v>0</v>
      </c>
      <c r="CS60" s="47">
        <f ca="1">IF(OR(INDEX(INDIRECT("times"&amp;CK$2),$F60,CS$28)&gt;10,INDEX(INDIRECT(CM60),$E60,CS$28)&lt;=INDEX(INDIRECT(CM60),$E60,$F60)),0,(INDEX(INDIRECT(CM60),$E60,$F60)-INDEX(INDIRECT(CM60),$E60,CS$28))*(10-INDEX(INDIRECT("times"&amp;CK$2),$F60,CS$28))/10)</f>
        <v>0</v>
      </c>
      <c r="CT60" s="47">
        <f ca="1">IF(OR(INDEX(INDIRECT("times"&amp;CK$2),$F60,CT$28)&gt;10,INDEX(INDIRECT(CM60),$E60,CT$28)&lt;=INDEX(INDIRECT(CM60),$E60,$F60)),0,(INDEX(INDIRECT(CM60),$E60,$F60)-INDEX(INDIRECT(CM60),$E60,CT$28))*(10-INDEX(INDIRECT("times"&amp;CK$2),$F60,CT$28))/10)</f>
        <v>0</v>
      </c>
      <c r="CU60" s="47">
        <f ca="1">IF(OR(INDEX(INDIRECT("times"&amp;CK$2),$F60,CU$28)&gt;10,INDEX(INDIRECT(CM60),$E60,CU$28)&lt;=INDEX(INDIRECT(CM60),$E60,$F60)),0,(INDEX(INDIRECT(CM60),$E60,$F60)-INDEX(INDIRECT(CM60),$E60,CU$28))*(10-INDEX(INDIRECT("times"&amp;CK$2),$F60,CU$28))/10)</f>
        <v>0</v>
      </c>
      <c r="CV60" s="47">
        <f ca="1">IF(OR(INDEX(INDIRECT("times"&amp;CK$2),$F60,CV$28)&gt;10,INDEX(INDIRECT(CM60),$E60,CV$28)&lt;=INDEX(INDIRECT(CM60),$E60,$F60)),0,(INDEX(INDIRECT(CM60),$E60,$F60)-INDEX(INDIRECT(CM60),$E60,CV$28))*(10-INDEX(INDIRECT("times"&amp;CK$2),$F60,CV$28))/10)</f>
        <v>0</v>
      </c>
      <c r="CW60" s="47">
        <f ca="1">IF(OR(INDEX(INDIRECT("times"&amp;CK$2),$F60,CW$28)&gt;10,INDEX(INDIRECT(CM60),$E60,CW$28)&lt;=INDEX(INDIRECT(CM60),$E60,$F60)),0,(INDEX(INDIRECT(CM60),$E60,$F60)-INDEX(INDIRECT(CM60),$E60,CW$28))*(10-INDEX(INDIRECT("times"&amp;CK$2),$F60,CW$28))/10)</f>
        <v>0</v>
      </c>
      <c r="CX60" s="47">
        <f ca="1">IF(OR(INDEX(INDIRECT("times"&amp;CK$2),$F60,CX$28)&gt;10,INDEX(INDIRECT(CM60),$E60,CX$28)&lt;=INDEX(INDIRECT(CM60),$E60,$F60)),0,(INDEX(INDIRECT(CM60),$E60,$F60)-INDEX(INDIRECT(CM60),$E60,CX$28))*(10-INDEX(INDIRECT("times"&amp;CK$2),$F60,CX$28))/10)</f>
        <v>0</v>
      </c>
      <c r="CY60" s="47">
        <f ca="1">IF(OR(INDEX(INDIRECT("times"&amp;CK$2),$F60,CY$28)&gt;10,INDEX(INDIRECT(CM60),$E60,CY$28)&lt;=INDEX(INDIRECT(CM60),$E60,$F60)),0,(INDEX(INDIRECT(CM60),$E60,$F60)-INDEX(INDIRECT(CM60),$E60,CY$28))*(10-INDEX(INDIRECT("times"&amp;CK$2),$F60,CY$28))/10)</f>
        <v>0</v>
      </c>
      <c r="CZ60" s="47">
        <f ca="1">IF(OR(INDEX(INDIRECT("times"&amp;CK$2),$F60,CZ$28)&gt;10,INDEX(INDIRECT(CM60),$E60,CZ$28)&lt;=INDEX(INDIRECT(CM60),$E60,$F60)),0,(INDEX(INDIRECT(CM60),$E60,$F60)-INDEX(INDIRECT(CM60),$E60,CZ$28))*(10-INDEX(INDIRECT("times"&amp;CK$2),$F60,CZ$28))/10)</f>
        <v>0</v>
      </c>
      <c r="DA60" s="47">
        <f ca="1">IF(OR(INDEX(INDIRECT("times"&amp;CK$2),$F60,DA$28)&gt;10,INDEX(INDIRECT(CM60),$E60,DA$28)&lt;=INDEX(INDIRECT(CM60),$E60,$F60)),0,(INDEX(INDIRECT(CM60),$E60,$F60)-INDEX(INDIRECT(CM60),$E60,DA$28))*(10-INDEX(INDIRECT("times"&amp;CK$2),$F60,DA$28))/10)</f>
        <v>0</v>
      </c>
      <c r="DB60" s="47">
        <f ca="1">IF(OR(INDEX(INDIRECT("times"&amp;CK$2),$F60,DB$28)&gt;10,INDEX(INDIRECT(CM60),$E60,DB$28)&lt;=INDEX(INDIRECT(CM60),$E60,$F60)),0,(INDEX(INDIRECT(CM60),$E60,$F60)-INDEX(INDIRECT(CM60),$E60,DB$28))*(10-INDEX(INDIRECT("times"&amp;CK$2),$F60,DB$28))/10)</f>
        <v>0</v>
      </c>
      <c r="DC60" s="47">
        <f ca="1">IF(OR(INDEX(INDIRECT("times"&amp;CK$2),$F60,DC$28)&gt;10,INDEX(INDIRECT(CM60),$E60,DC$28)&lt;=INDEX(INDIRECT(CM60),$E60,$F60)),0,(INDEX(INDIRECT(CM60),$E60,$F60)-INDEX(INDIRECT(CM60),$E60,DC$28))*(10-INDEX(INDIRECT("times"&amp;CK$2),$F60,DC$28))/10)</f>
        <v>0</v>
      </c>
      <c r="DD60" s="47">
        <f ca="1">IF(OR(INDEX(INDIRECT("times"&amp;CK$2),$F60,DD$28)&gt;10,INDEX(INDIRECT(CM60),$E60,DD$28)&lt;=INDEX(INDIRECT(CM60),$E60,$F60)),0,(INDEX(INDIRECT(CM60),$E60,$F60)-INDEX(INDIRECT(CM60),$E60,DD$28))*(10-INDEX(INDIRECT("times"&amp;CK$2),$F60,DD$28))/10)</f>
        <v>0</v>
      </c>
      <c r="DE60" s="47">
        <f ca="1">IF(OR(INDEX(INDIRECT("times"&amp;CK$2),$F60,DE$28)&gt;10,INDEX(INDIRECT(CM60),$E60,DE$28)&lt;=INDEX(INDIRECT(CM60),$E60,$F60)),0,(INDEX(INDIRECT(CM60),$E60,$F60)-INDEX(INDIRECT(CM60),$E60,DE$28))*(10-INDEX(INDIRECT("times"&amp;CK$2),$F60,DE$28))/10)</f>
        <v>0</v>
      </c>
      <c r="DF60" s="47">
        <f ca="1">IF(OR(INDEX(INDIRECT("times"&amp;CK$2),$F60,DF$28)&gt;10,INDEX(INDIRECT(CM60),$E60,DF$28)&lt;=INDEX(INDIRECT(CM60),$E60,$F60)),0,(INDEX(INDIRECT(CM60),$E60,$F60)-INDEX(INDIRECT(CM60),$E60,DF$28))*(10-INDEX(INDIRECT("times"&amp;CK$2),$F60,DF$28))/10)</f>
        <v>0</v>
      </c>
      <c r="DG60" s="47">
        <f ca="1">IF(OR(INDEX(INDIRECT("times"&amp;CK$2),$F60,DG$28)&gt;10,INDEX(INDIRECT(CM60),$E60,DG$28)&lt;=INDEX(INDIRECT(CM60),$E60,$F60)),0,(INDEX(INDIRECT(CM60),$E60,$F60)-INDEX(INDIRECT(CM60),$E60,DG$28))*(10-INDEX(INDIRECT("times"&amp;CK$2),$F60,DG$28))/10)</f>
        <v>0</v>
      </c>
      <c r="DH60" s="47">
        <f ca="1">IF(OR(INDEX(INDIRECT("times"&amp;CK$2),$F60,DH$28)&gt;10,INDEX(INDIRECT(CM60),$E60,DH$28)&lt;=INDEX(INDIRECT(CM60),$E60,$F60)),0,(INDEX(INDIRECT(CM60),$E60,$F60)-INDEX(INDIRECT(CM60),$E60,DH$28))*(10-INDEX(INDIRECT("times"&amp;CK$2),$F60,DH$28))/10)</f>
        <v>0</v>
      </c>
      <c r="DI60" s="47">
        <f ca="1">IF(OR(INDEX(INDIRECT("times"&amp;CK$2),$F60,DI$28)&gt;10,INDEX(INDIRECT(CM60),$E60,DI$28)&lt;=INDEX(INDIRECT(CM60),$E60,$F60)),0,(INDEX(INDIRECT(CM60),$E60,$F60)-INDEX(INDIRECT(CM60),$E60,DI$28))*(10-INDEX(INDIRECT("times"&amp;CK$2),$F60,DI$28))/10)</f>
        <v>0</v>
      </c>
      <c r="DJ60" s="48">
        <f ca="1">IF(OR(INDEX(INDIRECT("times"&amp;CK$2),$F60,DJ$28)&gt;10,INDEX(INDIRECT(CM60),$E60,DJ$28)&lt;=INDEX(INDIRECT(CM60),$E60,$F60)),0,(INDEX(INDIRECT(CM60),$E60,$F60)-INDEX(INDIRECT(CM60),$E60,DJ$28))*(10-INDEX(INDIRECT("times"&amp;CK$2),$F60,DJ$28))/10)</f>
        <v>0</v>
      </c>
      <c r="DK60" s="201">
        <v>18</v>
      </c>
      <c r="DM60" s="18" t="s">
        <v>206</v>
      </c>
      <c r="DN60" s="122">
        <f>DM26</f>
        <v>0</v>
      </c>
      <c r="DO60" s="122" t="str">
        <f>DM27</f>
        <v>shop3564</v>
      </c>
      <c r="DP60" s="210" t="str">
        <f t="shared" si="44"/>
        <v>core0_shop3564</v>
      </c>
      <c r="DQ60" s="122">
        <v>1</v>
      </c>
      <c r="DR60" s="33">
        <v>18</v>
      </c>
      <c r="DS60" s="46">
        <f ca="1">IF(OR(INDEX(INDIRECT("times"&amp;DN$2),$F60,DS$28)&gt;10,INDEX(INDIRECT(DP60),$E60,DS$28)&lt;=INDEX(INDIRECT(DP60),$E60,$F60)),0,(INDEX(INDIRECT(DP60),$E60,$F60)-INDEX(INDIRECT(DP60),$E60,DS$28))*(10-INDEX(INDIRECT("times"&amp;DN$2),$F60,DS$28))/10)</f>
        <v>0</v>
      </c>
      <c r="DT60" s="47">
        <f ca="1">IF(OR(INDEX(INDIRECT("times"&amp;DN$2),$F60,DT$28)&gt;10,INDEX(INDIRECT(DP60),$E60,DT$28)&lt;=INDEX(INDIRECT(DP60),$E60,$F60)),0,(INDEX(INDIRECT(DP60),$E60,$F60)-INDEX(INDIRECT(DP60),$E60,DT$28))*(10-INDEX(INDIRECT("times"&amp;DN$2),$F60,DT$28))/10)</f>
        <v>0</v>
      </c>
      <c r="DU60" s="47">
        <f ca="1">IF(OR(INDEX(INDIRECT("times"&amp;DN$2),$F60,DU$28)&gt;10,INDEX(INDIRECT(DP60),$E60,DU$28)&lt;=INDEX(INDIRECT(DP60),$E60,$F60)),0,(INDEX(INDIRECT(DP60),$E60,$F60)-INDEX(INDIRECT(DP60),$E60,DU$28))*(10-INDEX(INDIRECT("times"&amp;DN$2),$F60,DU$28))/10)</f>
        <v>0</v>
      </c>
      <c r="DV60" s="47">
        <f ca="1">IF(OR(INDEX(INDIRECT("times"&amp;DN$2),$F60,DV$28)&gt;10,INDEX(INDIRECT(DP60),$E60,DV$28)&lt;=INDEX(INDIRECT(DP60),$E60,$F60)),0,(INDEX(INDIRECT(DP60),$E60,$F60)-INDEX(INDIRECT(DP60),$E60,DV$28))*(10-INDEX(INDIRECT("times"&amp;DN$2),$F60,DV$28))/10)</f>
        <v>0</v>
      </c>
      <c r="DW60" s="47">
        <f ca="1">IF(OR(INDEX(INDIRECT("times"&amp;DN$2),$F60,DW$28)&gt;10,INDEX(INDIRECT(DP60),$E60,DW$28)&lt;=INDEX(INDIRECT(DP60),$E60,$F60)),0,(INDEX(INDIRECT(DP60),$E60,$F60)-INDEX(INDIRECT(DP60),$E60,DW$28))*(10-INDEX(INDIRECT("times"&amp;DN$2),$F60,DW$28))/10)</f>
        <v>0</v>
      </c>
      <c r="DX60" s="47">
        <f ca="1">IF(OR(INDEX(INDIRECT("times"&amp;DN$2),$F60,DX$28)&gt;10,INDEX(INDIRECT(DP60),$E60,DX$28)&lt;=INDEX(INDIRECT(DP60),$E60,$F60)),0,(INDEX(INDIRECT(DP60),$E60,$F60)-INDEX(INDIRECT(DP60),$E60,DX$28))*(10-INDEX(INDIRECT("times"&amp;DN$2),$F60,DX$28))/10)</f>
        <v>0</v>
      </c>
      <c r="DY60" s="47">
        <f ca="1">IF(OR(INDEX(INDIRECT("times"&amp;DN$2),$F60,DY$28)&gt;10,INDEX(INDIRECT(DP60),$E60,DY$28)&lt;=INDEX(INDIRECT(DP60),$E60,$F60)),0,(INDEX(INDIRECT(DP60),$E60,$F60)-INDEX(INDIRECT(DP60),$E60,DY$28))*(10-INDEX(INDIRECT("times"&amp;DN$2),$F60,DY$28))/10)</f>
        <v>0</v>
      </c>
      <c r="DZ60" s="47">
        <f ca="1">IF(OR(INDEX(INDIRECT("times"&amp;DN$2),$F60,DZ$28)&gt;10,INDEX(INDIRECT(DP60),$E60,DZ$28)&lt;=INDEX(INDIRECT(DP60),$E60,$F60)),0,(INDEX(INDIRECT(DP60),$E60,$F60)-INDEX(INDIRECT(DP60),$E60,DZ$28))*(10-INDEX(INDIRECT("times"&amp;DN$2),$F60,DZ$28))/10)</f>
        <v>0</v>
      </c>
      <c r="EA60" s="47">
        <f ca="1">IF(OR(INDEX(INDIRECT("times"&amp;DN$2),$F60,EA$28)&gt;10,INDEX(INDIRECT(DP60),$E60,EA$28)&lt;=INDEX(INDIRECT(DP60),$E60,$F60)),0,(INDEX(INDIRECT(DP60),$E60,$F60)-INDEX(INDIRECT(DP60),$E60,EA$28))*(10-INDEX(INDIRECT("times"&amp;DN$2),$F60,EA$28))/10)</f>
        <v>0</v>
      </c>
      <c r="EB60" s="47">
        <f ca="1">IF(OR(INDEX(INDIRECT("times"&amp;DN$2),$F60,EB$28)&gt;10,INDEX(INDIRECT(DP60),$E60,EB$28)&lt;=INDEX(INDIRECT(DP60),$E60,$F60)),0,(INDEX(INDIRECT(DP60),$E60,$F60)-INDEX(INDIRECT(DP60),$E60,EB$28))*(10-INDEX(INDIRECT("times"&amp;DN$2),$F60,EB$28))/10)</f>
        <v>0</v>
      </c>
      <c r="EC60" s="47">
        <f ca="1">IF(OR(INDEX(INDIRECT("times"&amp;DN$2),$F60,EC$28)&gt;10,INDEX(INDIRECT(DP60),$E60,EC$28)&lt;=INDEX(INDIRECT(DP60),$E60,$F60)),0,(INDEX(INDIRECT(DP60),$E60,$F60)-INDEX(INDIRECT(DP60),$E60,EC$28))*(10-INDEX(INDIRECT("times"&amp;DN$2),$F60,EC$28))/10)</f>
        <v>0</v>
      </c>
      <c r="ED60" s="47">
        <f ca="1">IF(OR(INDEX(INDIRECT("times"&amp;DN$2),$F60,ED$28)&gt;10,INDEX(INDIRECT(DP60),$E60,ED$28)&lt;=INDEX(INDIRECT(DP60),$E60,$F60)),0,(INDEX(INDIRECT(DP60),$E60,$F60)-INDEX(INDIRECT(DP60),$E60,ED$28))*(10-INDEX(INDIRECT("times"&amp;DN$2),$F60,ED$28))/10)</f>
        <v>0</v>
      </c>
      <c r="EE60" s="47">
        <f ca="1">IF(OR(INDEX(INDIRECT("times"&amp;DN$2),$F60,EE$28)&gt;10,INDEX(INDIRECT(DP60),$E60,EE$28)&lt;=INDEX(INDIRECT(DP60),$E60,$F60)),0,(INDEX(INDIRECT(DP60),$E60,$F60)-INDEX(INDIRECT(DP60),$E60,EE$28))*(10-INDEX(INDIRECT("times"&amp;DN$2),$F60,EE$28))/10)</f>
        <v>0</v>
      </c>
      <c r="EF60" s="47">
        <f ca="1">IF(OR(INDEX(INDIRECT("times"&amp;DN$2),$F60,EF$28)&gt;10,INDEX(INDIRECT(DP60),$E60,EF$28)&lt;=INDEX(INDIRECT(DP60),$E60,$F60)),0,(INDEX(INDIRECT(DP60),$E60,$F60)-INDEX(INDIRECT(DP60),$E60,EF$28))*(10-INDEX(INDIRECT("times"&amp;DN$2),$F60,EF$28))/10)</f>
        <v>0</v>
      </c>
      <c r="EG60" s="47">
        <f ca="1">IF(OR(INDEX(INDIRECT("times"&amp;DN$2),$F60,EG$28)&gt;10,INDEX(INDIRECT(DP60),$E60,EG$28)&lt;=INDEX(INDIRECT(DP60),$E60,$F60)),0,(INDEX(INDIRECT(DP60),$E60,$F60)-INDEX(INDIRECT(DP60),$E60,EG$28))*(10-INDEX(INDIRECT("times"&amp;DN$2),$F60,EG$28))/10)</f>
        <v>0</v>
      </c>
      <c r="EH60" s="47">
        <f ca="1">IF(OR(INDEX(INDIRECT("times"&amp;DN$2),$F60,EH$28)&gt;10,INDEX(INDIRECT(DP60),$E60,EH$28)&lt;=INDEX(INDIRECT(DP60),$E60,$F60)),0,(INDEX(INDIRECT(DP60),$E60,$F60)-INDEX(INDIRECT(DP60),$E60,EH$28))*(10-INDEX(INDIRECT("times"&amp;DN$2),$F60,EH$28))/10)</f>
        <v>0</v>
      </c>
      <c r="EI60" s="47">
        <f ca="1">IF(OR(INDEX(INDIRECT("times"&amp;DN$2),$F60,EI$28)&gt;10,INDEX(INDIRECT(DP60),$E60,EI$28)&lt;=INDEX(INDIRECT(DP60),$E60,$F60)),0,(INDEX(INDIRECT(DP60),$E60,$F60)-INDEX(INDIRECT(DP60),$E60,EI$28))*(10-INDEX(INDIRECT("times"&amp;DN$2),$F60,EI$28))/10)</f>
        <v>0</v>
      </c>
      <c r="EJ60" s="47">
        <f ca="1">IF(OR(INDEX(INDIRECT("times"&amp;DN$2),$F60,EJ$28)&gt;10,INDEX(INDIRECT(DP60),$E60,EJ$28)&lt;=INDEX(INDIRECT(DP60),$E60,$F60)),0,(INDEX(INDIRECT(DP60),$E60,$F60)-INDEX(INDIRECT(DP60),$E60,EJ$28))*(10-INDEX(INDIRECT("times"&amp;DN$2),$F60,EJ$28))/10)</f>
        <v>0</v>
      </c>
      <c r="EK60" s="47">
        <f ca="1">IF(OR(INDEX(INDIRECT("times"&amp;DN$2),$F60,EK$28)&gt;10,INDEX(INDIRECT(DP60),$E60,EK$28)&lt;=INDEX(INDIRECT(DP60),$E60,$F60)),0,(INDEX(INDIRECT(DP60),$E60,$F60)-INDEX(INDIRECT(DP60),$E60,EK$28))*(10-INDEX(INDIRECT("times"&amp;DN$2),$F60,EK$28))/10)</f>
        <v>0</v>
      </c>
      <c r="EL60" s="47">
        <f ca="1">IF(OR(INDEX(INDIRECT("times"&amp;DN$2),$F60,EL$28)&gt;10,INDEX(INDIRECT(DP60),$E60,EL$28)&lt;=INDEX(INDIRECT(DP60),$E60,$F60)),0,(INDEX(INDIRECT(DP60),$E60,$F60)-INDEX(INDIRECT(DP60),$E60,EL$28))*(10-INDEX(INDIRECT("times"&amp;DN$2),$F60,EL$28))/10)</f>
        <v>0</v>
      </c>
      <c r="EM60" s="48">
        <f ca="1">IF(OR(INDEX(INDIRECT("times"&amp;DN$2),$F60,EM$28)&gt;10,INDEX(INDIRECT(DP60),$E60,EM$28)&lt;=INDEX(INDIRECT(DP60),$E60,$F60)),0,(INDEX(INDIRECT(DP60),$E60,$F60)-INDEX(INDIRECT(DP60),$E60,EM$28))*(10-INDEX(INDIRECT("times"&amp;DN$2),$F60,EM$28))/10)</f>
        <v>0</v>
      </c>
      <c r="EN60" s="201">
        <v>18</v>
      </c>
      <c r="EP60" s="18" t="s">
        <v>206</v>
      </c>
      <c r="EQ60" s="122">
        <f>EP26</f>
        <v>0</v>
      </c>
      <c r="ER60" s="122" t="str">
        <f>EP27</f>
        <v>lei3564</v>
      </c>
      <c r="ES60" s="210" t="str">
        <f t="shared" si="45"/>
        <v>core0_lei3564</v>
      </c>
      <c r="ET60" s="122">
        <v>1</v>
      </c>
      <c r="EU60" s="33">
        <v>18</v>
      </c>
      <c r="EV60" s="46">
        <f ca="1">IF(OR(INDEX(INDIRECT("times"&amp;EQ$2),$F60,EV$28)&gt;10,INDEX(INDIRECT(ES60),$E60,EV$28)&lt;=INDEX(INDIRECT(ES60),$E60,$F60)),0,(INDEX(INDIRECT(ES60),$E60,$F60)-INDEX(INDIRECT(ES60),$E60,EV$28))*(10-INDEX(INDIRECT("times"&amp;EQ$2),$F60,EV$28))/10)</f>
        <v>0</v>
      </c>
      <c r="EW60" s="47">
        <f ca="1">IF(OR(INDEX(INDIRECT("times"&amp;EQ$2),$F60,EW$28)&gt;10,INDEX(INDIRECT(ES60),$E60,EW$28)&lt;=INDEX(INDIRECT(ES60),$E60,$F60)),0,(INDEX(INDIRECT(ES60),$E60,$F60)-INDEX(INDIRECT(ES60),$E60,EW$28))*(10-INDEX(INDIRECT("times"&amp;EQ$2),$F60,EW$28))/10)</f>
        <v>0</v>
      </c>
      <c r="EX60" s="47">
        <f ca="1">IF(OR(INDEX(INDIRECT("times"&amp;EQ$2),$F60,EX$28)&gt;10,INDEX(INDIRECT(ES60),$E60,EX$28)&lt;=INDEX(INDIRECT(ES60),$E60,$F60)),0,(INDEX(INDIRECT(ES60),$E60,$F60)-INDEX(INDIRECT(ES60),$E60,EX$28))*(10-INDEX(INDIRECT("times"&amp;EQ$2),$F60,EX$28))/10)</f>
        <v>0</v>
      </c>
      <c r="EY60" s="47">
        <f ca="1">IF(OR(INDEX(INDIRECT("times"&amp;EQ$2),$F60,EY$28)&gt;10,INDEX(INDIRECT(ES60),$E60,EY$28)&lt;=INDEX(INDIRECT(ES60),$E60,$F60)),0,(INDEX(INDIRECT(ES60),$E60,$F60)-INDEX(INDIRECT(ES60),$E60,EY$28))*(10-INDEX(INDIRECT("times"&amp;EQ$2),$F60,EY$28))/10)</f>
        <v>0</v>
      </c>
      <c r="EZ60" s="47">
        <f ca="1">IF(OR(INDEX(INDIRECT("times"&amp;EQ$2),$F60,EZ$28)&gt;10,INDEX(INDIRECT(ES60),$E60,EZ$28)&lt;=INDEX(INDIRECT(ES60),$E60,$F60)),0,(INDEX(INDIRECT(ES60),$E60,$F60)-INDEX(INDIRECT(ES60),$E60,EZ$28))*(10-INDEX(INDIRECT("times"&amp;EQ$2),$F60,EZ$28))/10)</f>
        <v>0</v>
      </c>
      <c r="FA60" s="47">
        <f ca="1">IF(OR(INDEX(INDIRECT("times"&amp;EQ$2),$F60,FA$28)&gt;10,INDEX(INDIRECT(ES60),$E60,FA$28)&lt;=INDEX(INDIRECT(ES60),$E60,$F60)),0,(INDEX(INDIRECT(ES60),$E60,$F60)-INDEX(INDIRECT(ES60),$E60,FA$28))*(10-INDEX(INDIRECT("times"&amp;EQ$2),$F60,FA$28))/10)</f>
        <v>0</v>
      </c>
      <c r="FB60" s="47">
        <f ca="1">IF(OR(INDEX(INDIRECT("times"&amp;EQ$2),$F60,FB$28)&gt;10,INDEX(INDIRECT(ES60),$E60,FB$28)&lt;=INDEX(INDIRECT(ES60),$E60,$F60)),0,(INDEX(INDIRECT(ES60),$E60,$F60)-INDEX(INDIRECT(ES60),$E60,FB$28))*(10-INDEX(INDIRECT("times"&amp;EQ$2),$F60,FB$28))/10)</f>
        <v>0</v>
      </c>
      <c r="FC60" s="47">
        <f ca="1">IF(OR(INDEX(INDIRECT("times"&amp;EQ$2),$F60,FC$28)&gt;10,INDEX(INDIRECT(ES60),$E60,FC$28)&lt;=INDEX(INDIRECT(ES60),$E60,$F60)),0,(INDEX(INDIRECT(ES60),$E60,$F60)-INDEX(INDIRECT(ES60),$E60,FC$28))*(10-INDEX(INDIRECT("times"&amp;EQ$2),$F60,FC$28))/10)</f>
        <v>0</v>
      </c>
      <c r="FD60" s="47">
        <f ca="1">IF(OR(INDEX(INDIRECT("times"&amp;EQ$2),$F60,FD$28)&gt;10,INDEX(INDIRECT(ES60),$E60,FD$28)&lt;=INDEX(INDIRECT(ES60),$E60,$F60)),0,(INDEX(INDIRECT(ES60),$E60,$F60)-INDEX(INDIRECT(ES60),$E60,FD$28))*(10-INDEX(INDIRECT("times"&amp;EQ$2),$F60,FD$28))/10)</f>
        <v>0</v>
      </c>
      <c r="FE60" s="47">
        <f ca="1">IF(OR(INDEX(INDIRECT("times"&amp;EQ$2),$F60,FE$28)&gt;10,INDEX(INDIRECT(ES60),$E60,FE$28)&lt;=INDEX(INDIRECT(ES60),$E60,$F60)),0,(INDEX(INDIRECT(ES60),$E60,$F60)-INDEX(INDIRECT(ES60),$E60,FE$28))*(10-INDEX(INDIRECT("times"&amp;EQ$2),$F60,FE$28))/10)</f>
        <v>0</v>
      </c>
      <c r="FF60" s="47">
        <f ca="1">IF(OR(INDEX(INDIRECT("times"&amp;EQ$2),$F60,FF$28)&gt;10,INDEX(INDIRECT(ES60),$E60,FF$28)&lt;=INDEX(INDIRECT(ES60),$E60,$F60)),0,(INDEX(INDIRECT(ES60),$E60,$F60)-INDEX(INDIRECT(ES60),$E60,FF$28))*(10-INDEX(INDIRECT("times"&amp;EQ$2),$F60,FF$28))/10)</f>
        <v>0</v>
      </c>
      <c r="FG60" s="47">
        <f ca="1">IF(OR(INDEX(INDIRECT("times"&amp;EQ$2),$F60,FG$28)&gt;10,INDEX(INDIRECT(ES60),$E60,FG$28)&lt;=INDEX(INDIRECT(ES60),$E60,$F60)),0,(INDEX(INDIRECT(ES60),$E60,$F60)-INDEX(INDIRECT(ES60),$E60,FG$28))*(10-INDEX(INDIRECT("times"&amp;EQ$2),$F60,FG$28))/10)</f>
        <v>0</v>
      </c>
      <c r="FH60" s="47">
        <f ca="1">IF(OR(INDEX(INDIRECT("times"&amp;EQ$2),$F60,FH$28)&gt;10,INDEX(INDIRECT(ES60),$E60,FH$28)&lt;=INDEX(INDIRECT(ES60),$E60,$F60)),0,(INDEX(INDIRECT(ES60),$E60,$F60)-INDEX(INDIRECT(ES60),$E60,FH$28))*(10-INDEX(INDIRECT("times"&amp;EQ$2),$F60,FH$28))/10)</f>
        <v>0</v>
      </c>
      <c r="FI60" s="47">
        <f ca="1">IF(OR(INDEX(INDIRECT("times"&amp;EQ$2),$F60,FI$28)&gt;10,INDEX(INDIRECT(ES60),$E60,FI$28)&lt;=INDEX(INDIRECT(ES60),$E60,$F60)),0,(INDEX(INDIRECT(ES60),$E60,$F60)-INDEX(INDIRECT(ES60),$E60,FI$28))*(10-INDEX(INDIRECT("times"&amp;EQ$2),$F60,FI$28))/10)</f>
        <v>0</v>
      </c>
      <c r="FJ60" s="47">
        <f ca="1">IF(OR(INDEX(INDIRECT("times"&amp;EQ$2),$F60,FJ$28)&gt;10,INDEX(INDIRECT(ES60),$E60,FJ$28)&lt;=INDEX(INDIRECT(ES60),$E60,$F60)),0,(INDEX(INDIRECT(ES60),$E60,$F60)-INDEX(INDIRECT(ES60),$E60,FJ$28))*(10-INDEX(INDIRECT("times"&amp;EQ$2),$F60,FJ$28))/10)</f>
        <v>0</v>
      </c>
      <c r="FK60" s="47">
        <f ca="1">IF(OR(INDEX(INDIRECT("times"&amp;EQ$2),$F60,FK$28)&gt;10,INDEX(INDIRECT(ES60),$E60,FK$28)&lt;=INDEX(INDIRECT(ES60),$E60,$F60)),0,(INDEX(INDIRECT(ES60),$E60,$F60)-INDEX(INDIRECT(ES60),$E60,FK$28))*(10-INDEX(INDIRECT("times"&amp;EQ$2),$F60,FK$28))/10)</f>
        <v>0</v>
      </c>
      <c r="FL60" s="47">
        <f ca="1">IF(OR(INDEX(INDIRECT("times"&amp;EQ$2),$F60,FL$28)&gt;10,INDEX(INDIRECT(ES60),$E60,FL$28)&lt;=INDEX(INDIRECT(ES60),$E60,$F60)),0,(INDEX(INDIRECT(ES60),$E60,$F60)-INDEX(INDIRECT(ES60),$E60,FL$28))*(10-INDEX(INDIRECT("times"&amp;EQ$2),$F60,FL$28))/10)</f>
        <v>0</v>
      </c>
      <c r="FM60" s="47">
        <f ca="1">IF(OR(INDEX(INDIRECT("times"&amp;EQ$2),$F60,FM$28)&gt;10,INDEX(INDIRECT(ES60),$E60,FM$28)&lt;=INDEX(INDIRECT(ES60),$E60,$F60)),0,(INDEX(INDIRECT(ES60),$E60,$F60)-INDEX(INDIRECT(ES60),$E60,FM$28))*(10-INDEX(INDIRECT("times"&amp;EQ$2),$F60,FM$28))/10)</f>
        <v>0</v>
      </c>
      <c r="FN60" s="47">
        <f ca="1">IF(OR(INDEX(INDIRECT("times"&amp;EQ$2),$F60,FN$28)&gt;10,INDEX(INDIRECT(ES60),$E60,FN$28)&lt;=INDEX(INDIRECT(ES60),$E60,$F60)),0,(INDEX(INDIRECT(ES60),$E60,$F60)-INDEX(INDIRECT(ES60),$E60,FN$28))*(10-INDEX(INDIRECT("times"&amp;EQ$2),$F60,FN$28))/10)</f>
        <v>0</v>
      </c>
      <c r="FO60" s="47">
        <f ca="1">IF(OR(INDEX(INDIRECT("times"&amp;EQ$2),$F60,FO$28)&gt;10,INDEX(INDIRECT(ES60),$E60,FO$28)&lt;=INDEX(INDIRECT(ES60),$E60,$F60)),0,(INDEX(INDIRECT(ES60),$E60,$F60)-INDEX(INDIRECT(ES60),$E60,FO$28))*(10-INDEX(INDIRECT("times"&amp;EQ$2),$F60,FO$28))/10)</f>
        <v>0</v>
      </c>
      <c r="FP60" s="48">
        <f ca="1">IF(OR(INDEX(INDIRECT("times"&amp;EQ$2),$F60,FP$28)&gt;10,INDEX(INDIRECT(ES60),$E60,FP$28)&lt;=INDEX(INDIRECT(ES60),$E60,$F60)),0,(INDEX(INDIRECT(ES60),$E60,$F60)-INDEX(INDIRECT(ES60),$E60,FP$28))*(10-INDEX(INDIRECT("times"&amp;EQ$2),$F60,FP$28))/10)</f>
        <v>0</v>
      </c>
      <c r="FQ60" s="201">
        <v>18</v>
      </c>
      <c r="FS60" s="18" t="s">
        <v>206</v>
      </c>
      <c r="FT60" s="122">
        <f>FS26</f>
        <v>0</v>
      </c>
      <c r="FU60" s="122" t="str">
        <f>FS27</f>
        <v>shop65</v>
      </c>
      <c r="FV60" s="210" t="str">
        <f t="shared" si="46"/>
        <v>core0_shop65</v>
      </c>
      <c r="FW60" s="122">
        <v>1</v>
      </c>
      <c r="FX60" s="33">
        <v>18</v>
      </c>
      <c r="FY60" s="46">
        <f ca="1">IF(OR(INDEX(INDIRECT("times"&amp;FT$2),$F60,FY$28)&gt;10,INDEX(INDIRECT(FV60),$E60,FY$28)&lt;=INDEX(INDIRECT(FV60),$E60,$F60)),0,(INDEX(INDIRECT(FV60),$E60,$F60)-INDEX(INDIRECT(FV60),$E60,FY$28))*(10-INDEX(INDIRECT("times"&amp;FT$2),$F60,FY$28))/10)</f>
        <v>0</v>
      </c>
      <c r="FZ60" s="47">
        <f ca="1">IF(OR(INDEX(INDIRECT("times"&amp;FT$2),$F60,FZ$28)&gt;10,INDEX(INDIRECT(FV60),$E60,FZ$28)&lt;=INDEX(INDIRECT(FV60),$E60,$F60)),0,(INDEX(INDIRECT(FV60),$E60,$F60)-INDEX(INDIRECT(FV60),$E60,FZ$28))*(10-INDEX(INDIRECT("times"&amp;FT$2),$F60,FZ$28))/10)</f>
        <v>0</v>
      </c>
      <c r="GA60" s="47">
        <f ca="1">IF(OR(INDEX(INDIRECT("times"&amp;FT$2),$F60,GA$28)&gt;10,INDEX(INDIRECT(FV60),$E60,GA$28)&lt;=INDEX(INDIRECT(FV60),$E60,$F60)),0,(INDEX(INDIRECT(FV60),$E60,$F60)-INDEX(INDIRECT(FV60),$E60,GA$28))*(10-INDEX(INDIRECT("times"&amp;FT$2),$F60,GA$28))/10)</f>
        <v>0</v>
      </c>
      <c r="GB60" s="47">
        <f ca="1">IF(OR(INDEX(INDIRECT("times"&amp;FT$2),$F60,GB$28)&gt;10,INDEX(INDIRECT(FV60),$E60,GB$28)&lt;=INDEX(INDIRECT(FV60),$E60,$F60)),0,(INDEX(INDIRECT(FV60),$E60,$F60)-INDEX(INDIRECT(FV60),$E60,GB$28))*(10-INDEX(INDIRECT("times"&amp;FT$2),$F60,GB$28))/10)</f>
        <v>0</v>
      </c>
      <c r="GC60" s="47">
        <f ca="1">IF(OR(INDEX(INDIRECT("times"&amp;FT$2),$F60,GC$28)&gt;10,INDEX(INDIRECT(FV60),$E60,GC$28)&lt;=INDEX(INDIRECT(FV60),$E60,$F60)),0,(INDEX(INDIRECT(FV60),$E60,$F60)-INDEX(INDIRECT(FV60),$E60,GC$28))*(10-INDEX(INDIRECT("times"&amp;FT$2),$F60,GC$28))/10)</f>
        <v>0</v>
      </c>
      <c r="GD60" s="47">
        <f ca="1">IF(OR(INDEX(INDIRECT("times"&amp;FT$2),$F60,GD$28)&gt;10,INDEX(INDIRECT(FV60),$E60,GD$28)&lt;=INDEX(INDIRECT(FV60),$E60,$F60)),0,(INDEX(INDIRECT(FV60),$E60,$F60)-INDEX(INDIRECT(FV60),$E60,GD$28))*(10-INDEX(INDIRECT("times"&amp;FT$2),$F60,GD$28))/10)</f>
        <v>0</v>
      </c>
      <c r="GE60" s="47">
        <f ca="1">IF(OR(INDEX(INDIRECT("times"&amp;FT$2),$F60,GE$28)&gt;10,INDEX(INDIRECT(FV60),$E60,GE$28)&lt;=INDEX(INDIRECT(FV60),$E60,$F60)),0,(INDEX(INDIRECT(FV60),$E60,$F60)-INDEX(INDIRECT(FV60),$E60,GE$28))*(10-INDEX(INDIRECT("times"&amp;FT$2),$F60,GE$28))/10)</f>
        <v>0</v>
      </c>
      <c r="GF60" s="47">
        <f ca="1">IF(OR(INDEX(INDIRECT("times"&amp;FT$2),$F60,GF$28)&gt;10,INDEX(INDIRECT(FV60),$E60,GF$28)&lt;=INDEX(INDIRECT(FV60),$E60,$F60)),0,(INDEX(INDIRECT(FV60),$E60,$F60)-INDEX(INDIRECT(FV60),$E60,GF$28))*(10-INDEX(INDIRECT("times"&amp;FT$2),$F60,GF$28))/10)</f>
        <v>0</v>
      </c>
      <c r="GG60" s="47">
        <f ca="1">IF(OR(INDEX(INDIRECT("times"&amp;FT$2),$F60,GG$28)&gt;10,INDEX(INDIRECT(FV60),$E60,GG$28)&lt;=INDEX(INDIRECT(FV60),$E60,$F60)),0,(INDEX(INDIRECT(FV60),$E60,$F60)-INDEX(INDIRECT(FV60),$E60,GG$28))*(10-INDEX(INDIRECT("times"&amp;FT$2),$F60,GG$28))/10)</f>
        <v>0</v>
      </c>
      <c r="GH60" s="47">
        <f ca="1">IF(OR(INDEX(INDIRECT("times"&amp;FT$2),$F60,GH$28)&gt;10,INDEX(INDIRECT(FV60),$E60,GH$28)&lt;=INDEX(INDIRECT(FV60),$E60,$F60)),0,(INDEX(INDIRECT(FV60),$E60,$F60)-INDEX(INDIRECT(FV60),$E60,GH$28))*(10-INDEX(INDIRECT("times"&amp;FT$2),$F60,GH$28))/10)</f>
        <v>0</v>
      </c>
      <c r="GI60" s="47">
        <f ca="1">IF(OR(INDEX(INDIRECT("times"&amp;FT$2),$F60,GI$28)&gt;10,INDEX(INDIRECT(FV60),$E60,GI$28)&lt;=INDEX(INDIRECT(FV60),$E60,$F60)),0,(INDEX(INDIRECT(FV60),$E60,$F60)-INDEX(INDIRECT(FV60),$E60,GI$28))*(10-INDEX(INDIRECT("times"&amp;FT$2),$F60,GI$28))/10)</f>
        <v>0</v>
      </c>
      <c r="GJ60" s="47">
        <f ca="1">IF(OR(INDEX(INDIRECT("times"&amp;FT$2),$F60,GJ$28)&gt;10,INDEX(INDIRECT(FV60),$E60,GJ$28)&lt;=INDEX(INDIRECT(FV60),$E60,$F60)),0,(INDEX(INDIRECT(FV60),$E60,$F60)-INDEX(INDIRECT(FV60),$E60,GJ$28))*(10-INDEX(INDIRECT("times"&amp;FT$2),$F60,GJ$28))/10)</f>
        <v>0</v>
      </c>
      <c r="GK60" s="47">
        <f ca="1">IF(OR(INDEX(INDIRECT("times"&amp;FT$2),$F60,GK$28)&gt;10,INDEX(INDIRECT(FV60),$E60,GK$28)&lt;=INDEX(INDIRECT(FV60),$E60,$F60)),0,(INDEX(INDIRECT(FV60),$E60,$F60)-INDEX(INDIRECT(FV60),$E60,GK$28))*(10-INDEX(INDIRECT("times"&amp;FT$2),$F60,GK$28))/10)</f>
        <v>0</v>
      </c>
      <c r="GL60" s="47">
        <f ca="1">IF(OR(INDEX(INDIRECT("times"&amp;FT$2),$F60,GL$28)&gt;10,INDEX(INDIRECT(FV60),$E60,GL$28)&lt;=INDEX(INDIRECT(FV60),$E60,$F60)),0,(INDEX(INDIRECT(FV60),$E60,$F60)-INDEX(INDIRECT(FV60),$E60,GL$28))*(10-INDEX(INDIRECT("times"&amp;FT$2),$F60,GL$28))/10)</f>
        <v>0</v>
      </c>
      <c r="GM60" s="47">
        <f ca="1">IF(OR(INDEX(INDIRECT("times"&amp;FT$2),$F60,GM$28)&gt;10,INDEX(INDIRECT(FV60),$E60,GM$28)&lt;=INDEX(INDIRECT(FV60),$E60,$F60)),0,(INDEX(INDIRECT(FV60),$E60,$F60)-INDEX(INDIRECT(FV60),$E60,GM$28))*(10-INDEX(INDIRECT("times"&amp;FT$2),$F60,GM$28))/10)</f>
        <v>0</v>
      </c>
      <c r="GN60" s="47">
        <f ca="1">IF(OR(INDEX(INDIRECT("times"&amp;FT$2),$F60,GN$28)&gt;10,INDEX(INDIRECT(FV60),$E60,GN$28)&lt;=INDEX(INDIRECT(FV60),$E60,$F60)),0,(INDEX(INDIRECT(FV60),$E60,$F60)-INDEX(INDIRECT(FV60),$E60,GN$28))*(10-INDEX(INDIRECT("times"&amp;FT$2),$F60,GN$28))/10)</f>
        <v>0</v>
      </c>
      <c r="GO60" s="47">
        <f ca="1">IF(OR(INDEX(INDIRECT("times"&amp;FT$2),$F60,GO$28)&gt;10,INDEX(INDIRECT(FV60),$E60,GO$28)&lt;=INDEX(INDIRECT(FV60),$E60,$F60)),0,(INDEX(INDIRECT(FV60),$E60,$F60)-INDEX(INDIRECT(FV60),$E60,GO$28))*(10-INDEX(INDIRECT("times"&amp;FT$2),$F60,GO$28))/10)</f>
        <v>0</v>
      </c>
      <c r="GP60" s="47">
        <f ca="1">IF(OR(INDEX(INDIRECT("times"&amp;FT$2),$F60,GP$28)&gt;10,INDEX(INDIRECT(FV60),$E60,GP$28)&lt;=INDEX(INDIRECT(FV60),$E60,$F60)),0,(INDEX(INDIRECT(FV60),$E60,$F60)-INDEX(INDIRECT(FV60),$E60,GP$28))*(10-INDEX(INDIRECT("times"&amp;FT$2),$F60,GP$28))/10)</f>
        <v>0</v>
      </c>
      <c r="GQ60" s="47">
        <f ca="1">IF(OR(INDEX(INDIRECT("times"&amp;FT$2),$F60,GQ$28)&gt;10,INDEX(INDIRECT(FV60),$E60,GQ$28)&lt;=INDEX(INDIRECT(FV60),$E60,$F60)),0,(INDEX(INDIRECT(FV60),$E60,$F60)-INDEX(INDIRECT(FV60),$E60,GQ$28))*(10-INDEX(INDIRECT("times"&amp;FT$2),$F60,GQ$28))/10)</f>
        <v>0</v>
      </c>
      <c r="GR60" s="47">
        <f ca="1">IF(OR(INDEX(INDIRECT("times"&amp;FT$2),$F60,GR$28)&gt;10,INDEX(INDIRECT(FV60),$E60,GR$28)&lt;=INDEX(INDIRECT(FV60),$E60,$F60)),0,(INDEX(INDIRECT(FV60),$E60,$F60)-INDEX(INDIRECT(FV60),$E60,GR$28))*(10-INDEX(INDIRECT("times"&amp;FT$2),$F60,GR$28))/10)</f>
        <v>0</v>
      </c>
      <c r="GS60" s="48">
        <f ca="1">IF(OR(INDEX(INDIRECT("times"&amp;FT$2),$F60,GS$28)&gt;10,INDEX(INDIRECT(FV60),$E60,GS$28)&lt;=INDEX(INDIRECT(FV60),$E60,$F60)),0,(INDEX(INDIRECT(FV60),$E60,$F60)-INDEX(INDIRECT(FV60),$E60,GS$28))*(10-INDEX(INDIRECT("times"&amp;FT$2),$F60,GS$28))/10)</f>
        <v>0</v>
      </c>
      <c r="GT60" s="201">
        <v>18</v>
      </c>
      <c r="GV60" s="18" t="s">
        <v>206</v>
      </c>
      <c r="GW60" s="122">
        <f>GV26</f>
        <v>0</v>
      </c>
      <c r="GX60" s="122" t="str">
        <f>GV27</f>
        <v>lei65</v>
      </c>
      <c r="GY60" s="210" t="str">
        <f t="shared" si="47"/>
        <v>core0_lei65</v>
      </c>
      <c r="GZ60" s="122">
        <v>1</v>
      </c>
      <c r="HA60" s="33">
        <v>18</v>
      </c>
      <c r="HB60" s="46">
        <f ca="1">IF(OR(INDEX(INDIRECT("times"&amp;GW$2),$F60,HB$28)&gt;10,INDEX(INDIRECT(GY60),$E60,HB$28)&lt;=INDEX(INDIRECT(GY60),$E60,$F60)),0,(INDEX(INDIRECT(GY60),$E60,$F60)-INDEX(INDIRECT(GY60),$E60,HB$28))*(10-INDEX(INDIRECT("times"&amp;GW$2),$F60,HB$28))/10)</f>
        <v>0</v>
      </c>
      <c r="HC60" s="47">
        <f ca="1">IF(OR(INDEX(INDIRECT("times"&amp;GW$2),$F60,HC$28)&gt;10,INDEX(INDIRECT(GY60),$E60,HC$28)&lt;=INDEX(INDIRECT(GY60),$E60,$F60)),0,(INDEX(INDIRECT(GY60),$E60,$F60)-INDEX(INDIRECT(GY60),$E60,HC$28))*(10-INDEX(INDIRECT("times"&amp;GW$2),$F60,HC$28))/10)</f>
        <v>0</v>
      </c>
      <c r="HD60" s="47">
        <f ca="1">IF(OR(INDEX(INDIRECT("times"&amp;GW$2),$F60,HD$28)&gt;10,INDEX(INDIRECT(GY60),$E60,HD$28)&lt;=INDEX(INDIRECT(GY60),$E60,$F60)),0,(INDEX(INDIRECT(GY60),$E60,$F60)-INDEX(INDIRECT(GY60),$E60,HD$28))*(10-INDEX(INDIRECT("times"&amp;GW$2),$F60,HD$28))/10)</f>
        <v>0</v>
      </c>
      <c r="HE60" s="47">
        <f ca="1">IF(OR(INDEX(INDIRECT("times"&amp;GW$2),$F60,HE$28)&gt;10,INDEX(INDIRECT(GY60),$E60,HE$28)&lt;=INDEX(INDIRECT(GY60),$E60,$F60)),0,(INDEX(INDIRECT(GY60),$E60,$F60)-INDEX(INDIRECT(GY60),$E60,HE$28))*(10-INDEX(INDIRECT("times"&amp;GW$2),$F60,HE$28))/10)</f>
        <v>0</v>
      </c>
      <c r="HF60" s="47">
        <f ca="1">IF(OR(INDEX(INDIRECT("times"&amp;GW$2),$F60,HF$28)&gt;10,INDEX(INDIRECT(GY60),$E60,HF$28)&lt;=INDEX(INDIRECT(GY60),$E60,$F60)),0,(INDEX(INDIRECT(GY60),$E60,$F60)-INDEX(INDIRECT(GY60),$E60,HF$28))*(10-INDEX(INDIRECT("times"&amp;GW$2),$F60,HF$28))/10)</f>
        <v>0</v>
      </c>
      <c r="HG60" s="47">
        <f ca="1">IF(OR(INDEX(INDIRECT("times"&amp;GW$2),$F60,HG$28)&gt;10,INDEX(INDIRECT(GY60),$E60,HG$28)&lt;=INDEX(INDIRECT(GY60),$E60,$F60)),0,(INDEX(INDIRECT(GY60),$E60,$F60)-INDEX(INDIRECT(GY60),$E60,HG$28))*(10-INDEX(INDIRECT("times"&amp;GW$2),$F60,HG$28))/10)</f>
        <v>0</v>
      </c>
      <c r="HH60" s="47">
        <f ca="1">IF(OR(INDEX(INDIRECT("times"&amp;GW$2),$F60,HH$28)&gt;10,INDEX(INDIRECT(GY60),$E60,HH$28)&lt;=INDEX(INDIRECT(GY60),$E60,$F60)),0,(INDEX(INDIRECT(GY60),$E60,$F60)-INDEX(INDIRECT(GY60),$E60,HH$28))*(10-INDEX(INDIRECT("times"&amp;GW$2),$F60,HH$28))/10)</f>
        <v>0</v>
      </c>
      <c r="HI60" s="47">
        <f ca="1">IF(OR(INDEX(INDIRECT("times"&amp;GW$2),$F60,HI$28)&gt;10,INDEX(INDIRECT(GY60),$E60,HI$28)&lt;=INDEX(INDIRECT(GY60),$E60,$F60)),0,(INDEX(INDIRECT(GY60),$E60,$F60)-INDEX(INDIRECT(GY60),$E60,HI$28))*(10-INDEX(INDIRECT("times"&amp;GW$2),$F60,HI$28))/10)</f>
        <v>0</v>
      </c>
      <c r="HJ60" s="47">
        <f ca="1">IF(OR(INDEX(INDIRECT("times"&amp;GW$2),$F60,HJ$28)&gt;10,INDEX(INDIRECT(GY60),$E60,HJ$28)&lt;=INDEX(INDIRECT(GY60),$E60,$F60)),0,(INDEX(INDIRECT(GY60),$E60,$F60)-INDEX(INDIRECT(GY60),$E60,HJ$28))*(10-INDEX(INDIRECT("times"&amp;GW$2),$F60,HJ$28))/10)</f>
        <v>0</v>
      </c>
      <c r="HK60" s="47">
        <f ca="1">IF(OR(INDEX(INDIRECT("times"&amp;GW$2),$F60,HK$28)&gt;10,INDEX(INDIRECT(GY60),$E60,HK$28)&lt;=INDEX(INDIRECT(GY60),$E60,$F60)),0,(INDEX(INDIRECT(GY60),$E60,$F60)-INDEX(INDIRECT(GY60),$E60,HK$28))*(10-INDEX(INDIRECT("times"&amp;GW$2),$F60,HK$28))/10)</f>
        <v>0</v>
      </c>
      <c r="HL60" s="47">
        <f ca="1">IF(OR(INDEX(INDIRECT("times"&amp;GW$2),$F60,HL$28)&gt;10,INDEX(INDIRECT(GY60),$E60,HL$28)&lt;=INDEX(INDIRECT(GY60),$E60,$F60)),0,(INDEX(INDIRECT(GY60),$E60,$F60)-INDEX(INDIRECT(GY60),$E60,HL$28))*(10-INDEX(INDIRECT("times"&amp;GW$2),$F60,HL$28))/10)</f>
        <v>0</v>
      </c>
      <c r="HM60" s="47">
        <f ca="1">IF(OR(INDEX(INDIRECT("times"&amp;GW$2),$F60,HM$28)&gt;10,INDEX(INDIRECT(GY60),$E60,HM$28)&lt;=INDEX(INDIRECT(GY60),$E60,$F60)),0,(INDEX(INDIRECT(GY60),$E60,$F60)-INDEX(INDIRECT(GY60),$E60,HM$28))*(10-INDEX(INDIRECT("times"&amp;GW$2),$F60,HM$28))/10)</f>
        <v>0</v>
      </c>
      <c r="HN60" s="47">
        <f ca="1">IF(OR(INDEX(INDIRECT("times"&amp;GW$2),$F60,HN$28)&gt;10,INDEX(INDIRECT(GY60),$E60,HN$28)&lt;=INDEX(INDIRECT(GY60),$E60,$F60)),0,(INDEX(INDIRECT(GY60),$E60,$F60)-INDEX(INDIRECT(GY60),$E60,HN$28))*(10-INDEX(INDIRECT("times"&amp;GW$2),$F60,HN$28))/10)</f>
        <v>0</v>
      </c>
      <c r="HO60" s="47">
        <f ca="1">IF(OR(INDEX(INDIRECT("times"&amp;GW$2),$F60,HO$28)&gt;10,INDEX(INDIRECT(GY60),$E60,HO$28)&lt;=INDEX(INDIRECT(GY60),$E60,$F60)),0,(INDEX(INDIRECT(GY60),$E60,$F60)-INDEX(INDIRECT(GY60),$E60,HO$28))*(10-INDEX(INDIRECT("times"&amp;GW$2),$F60,HO$28))/10)</f>
        <v>0</v>
      </c>
      <c r="HP60" s="47">
        <f ca="1">IF(OR(INDEX(INDIRECT("times"&amp;GW$2),$F60,HP$28)&gt;10,INDEX(INDIRECT(GY60),$E60,HP$28)&lt;=INDEX(INDIRECT(GY60),$E60,$F60)),0,(INDEX(INDIRECT(GY60),$E60,$F60)-INDEX(INDIRECT(GY60),$E60,HP$28))*(10-INDEX(INDIRECT("times"&amp;GW$2),$F60,HP$28))/10)</f>
        <v>0</v>
      </c>
      <c r="HQ60" s="47">
        <f ca="1">IF(OR(INDEX(INDIRECT("times"&amp;GW$2),$F60,HQ$28)&gt;10,INDEX(INDIRECT(GY60),$E60,HQ$28)&lt;=INDEX(INDIRECT(GY60),$E60,$F60)),0,(INDEX(INDIRECT(GY60),$E60,$F60)-INDEX(INDIRECT(GY60),$E60,HQ$28))*(10-INDEX(INDIRECT("times"&amp;GW$2),$F60,HQ$28))/10)</f>
        <v>0</v>
      </c>
      <c r="HR60" s="47">
        <f ca="1">IF(OR(INDEX(INDIRECT("times"&amp;GW$2),$F60,HR$28)&gt;10,INDEX(INDIRECT(GY60),$E60,HR$28)&lt;=INDEX(INDIRECT(GY60),$E60,$F60)),0,(INDEX(INDIRECT(GY60),$E60,$F60)-INDEX(INDIRECT(GY60),$E60,HR$28))*(10-INDEX(INDIRECT("times"&amp;GW$2),$F60,HR$28))/10)</f>
        <v>0</v>
      </c>
      <c r="HS60" s="47">
        <f ca="1">IF(OR(INDEX(INDIRECT("times"&amp;GW$2),$F60,HS$28)&gt;10,INDEX(INDIRECT(GY60),$E60,HS$28)&lt;=INDEX(INDIRECT(GY60),$E60,$F60)),0,(INDEX(INDIRECT(GY60),$E60,$F60)-INDEX(INDIRECT(GY60),$E60,HS$28))*(10-INDEX(INDIRECT("times"&amp;GW$2),$F60,HS$28))/10)</f>
        <v>0</v>
      </c>
      <c r="HT60" s="47">
        <f ca="1">IF(OR(INDEX(INDIRECT("times"&amp;GW$2),$F60,HT$28)&gt;10,INDEX(INDIRECT(GY60),$E60,HT$28)&lt;=INDEX(INDIRECT(GY60),$E60,$F60)),0,(INDEX(INDIRECT(GY60),$E60,$F60)-INDEX(INDIRECT(GY60),$E60,HT$28))*(10-INDEX(INDIRECT("times"&amp;GW$2),$F60,HT$28))/10)</f>
        <v>0</v>
      </c>
      <c r="HU60" s="47">
        <f ca="1">IF(OR(INDEX(INDIRECT("times"&amp;GW$2),$F60,HU$28)&gt;10,INDEX(INDIRECT(GY60),$E60,HU$28)&lt;=INDEX(INDIRECT(GY60),$E60,$F60)),0,(INDEX(INDIRECT(GY60),$E60,$F60)-INDEX(INDIRECT(GY60),$E60,HU$28))*(10-INDEX(INDIRECT("times"&amp;GW$2),$F60,HU$28))/10)</f>
        <v>0</v>
      </c>
      <c r="HV60" s="48">
        <f ca="1">IF(OR(INDEX(INDIRECT("times"&amp;GW$2),$F60,HV$28)&gt;10,INDEX(INDIRECT(GY60),$E60,HV$28)&lt;=INDEX(INDIRECT(GY60),$E60,$F60)),0,(INDEX(INDIRECT(GY60),$E60,$F60)-INDEX(INDIRECT(GY60),$E60,HV$28))*(10-INDEX(INDIRECT("times"&amp;GW$2),$F60,HV$28))/10)</f>
        <v>0</v>
      </c>
      <c r="HW60" s="201">
        <v>18</v>
      </c>
    </row>
    <row r="61" spans="1:231" ht="15">
      <c r="A61" s="18" t="s">
        <v>207</v>
      </c>
      <c r="B61" s="122">
        <f>A26</f>
        <v>0</v>
      </c>
      <c r="C61" s="122" t="str">
        <f>A27</f>
        <v>work1834</v>
      </c>
      <c r="D61" s="210" t="str">
        <f t="shared" si="40"/>
        <v>core0_work1834</v>
      </c>
      <c r="E61" s="122">
        <v>1</v>
      </c>
      <c r="F61" s="33">
        <v>19</v>
      </c>
      <c r="G61" s="46">
        <f ca="1">IF(OR(INDEX(INDIRECT("times"&amp;B$2),$F61,G$28)&gt;10,INDEX(INDIRECT(D61),$E61,G$28)&lt;=INDEX(INDIRECT(D61),$E61,$F61)),0,(INDEX(INDIRECT(D61),$E61,$F61)-INDEX(INDIRECT(D61),$E61,G$28))*(10-INDEX(INDIRECT("times"&amp;B$2),$F61,G$28))/10)</f>
        <v>0</v>
      </c>
      <c r="H61" s="47">
        <f ca="1">IF(OR(INDEX(INDIRECT("times"&amp;B$2),$F61,H$28)&gt;10,INDEX(INDIRECT(D61),$E61,H$28)&lt;=INDEX(INDIRECT(D61),$E61,$F61)),0,(INDEX(INDIRECT(D61),$E61,$F61)-INDEX(INDIRECT(D61),$E61,H$28))*(10-INDEX(INDIRECT("times"&amp;B$2),$F61,H$28))/10)</f>
        <v>0</v>
      </c>
      <c r="I61" s="47">
        <f ca="1">IF(OR(INDEX(INDIRECT("times"&amp;B$2),$F61,I$28)&gt;10,INDEX(INDIRECT(D61),$E61,I$28)&lt;=INDEX(INDIRECT(D61),$E61,$F61)),0,(INDEX(INDIRECT(D61),$E61,$F61)-INDEX(INDIRECT(D61),$E61,I$28))*(10-INDEX(INDIRECT("times"&amp;B$2),$F61,I$28))/10)</f>
        <v>0</v>
      </c>
      <c r="J61" s="47">
        <f ca="1">IF(OR(INDEX(INDIRECT("times"&amp;B$2),$F61,J$28)&gt;10,INDEX(INDIRECT(D61),$E61,J$28)&lt;=INDEX(INDIRECT(D61),$E61,$F61)),0,(INDEX(INDIRECT(D61),$E61,$F61)-INDEX(INDIRECT(D61),$E61,J$28))*(10-INDEX(INDIRECT("times"&amp;B$2),$F61,J$28))/10)</f>
        <v>0</v>
      </c>
      <c r="K61" s="47">
        <f ca="1">IF(OR(INDEX(INDIRECT("times"&amp;B$2),$F61,K$28)&gt;10,INDEX(INDIRECT(D61),$E61,K$28)&lt;=INDEX(INDIRECT(D61),$E61,$F61)),0,(INDEX(INDIRECT(D61),$E61,$F61)-INDEX(INDIRECT(D61),$E61,K$28))*(10-INDEX(INDIRECT("times"&amp;B$2),$F61,K$28))/10)</f>
        <v>0</v>
      </c>
      <c r="L61" s="47">
        <f ca="1">IF(OR(INDEX(INDIRECT("times"&amp;B$2),$F61,L$28)&gt;10,INDEX(INDIRECT(D61),$E61,L$28)&lt;=INDEX(INDIRECT(D61),$E61,$F61)),0,(INDEX(INDIRECT(D61),$E61,$F61)-INDEX(INDIRECT(D61),$E61,L$28))*(10-INDEX(INDIRECT("times"&amp;B$2),$F61,L$28))/10)</f>
        <v>0</v>
      </c>
      <c r="M61" s="47">
        <f ca="1">IF(OR(INDEX(INDIRECT("times"&amp;B$2),$F61,M$28)&gt;10,INDEX(INDIRECT(D61),$E61,M$28)&lt;=INDEX(INDIRECT(D61),$E61,$F61)),0,(INDEX(INDIRECT(D61),$E61,$F61)-INDEX(INDIRECT(D61),$E61,M$28))*(10-INDEX(INDIRECT("times"&amp;B$2),$F61,M$28))/10)</f>
        <v>0</v>
      </c>
      <c r="N61" s="47">
        <f ca="1">IF(OR(INDEX(INDIRECT("times"&amp;B$2),$F61,N$28)&gt;10,INDEX(INDIRECT(D61),$E61,N$28)&lt;=INDEX(INDIRECT(D61),$E61,$F61)),0,(INDEX(INDIRECT(D61),$E61,$F61)-INDEX(INDIRECT(D61),$E61,N$28))*(10-INDEX(INDIRECT("times"&amp;B$2),$F61,N$28))/10)</f>
        <v>0</v>
      </c>
      <c r="O61" s="47">
        <f ca="1">IF(OR(INDEX(INDIRECT("times"&amp;B$2),$F61,O$28)&gt;10,INDEX(INDIRECT(D61),$E61,O$28)&lt;=INDEX(INDIRECT(D61),$E61,$F61)),0,(INDEX(INDIRECT(D61),$E61,$F61)-INDEX(INDIRECT(D61),$E61,O$28))*(10-INDEX(INDIRECT("times"&amp;B$2),$F61,O$28))/10)</f>
        <v>0</v>
      </c>
      <c r="P61" s="47">
        <f ca="1">IF(OR(INDEX(INDIRECT("times"&amp;B$2),$F61,P$28)&gt;10,INDEX(INDIRECT(D61),$E61,P$28)&lt;=INDEX(INDIRECT(D61),$E61,$F61)),0,(INDEX(INDIRECT(D61),$E61,$F61)-INDEX(INDIRECT(D61),$E61,P$28))*(10-INDEX(INDIRECT("times"&amp;B$2),$F61,P$28))/10)</f>
        <v>0</v>
      </c>
      <c r="Q61" s="47">
        <f ca="1">IF(OR(INDEX(INDIRECT("times"&amp;B$2),$F61,Q$28)&gt;10,INDEX(INDIRECT(D61),$E61,Q$28)&lt;=INDEX(INDIRECT(D61),$E61,$F61)),0,(INDEX(INDIRECT(D61),$E61,$F61)-INDEX(INDIRECT(D61),$E61,Q$28))*(10-INDEX(INDIRECT("times"&amp;B$2),$F61,Q$28))/10)</f>
        <v>0</v>
      </c>
      <c r="R61" s="47">
        <f ca="1">IF(OR(INDEX(INDIRECT("times"&amp;B$2),$F61,R$28)&gt;10,INDEX(INDIRECT(D61),$E61,R$28)&lt;=INDEX(INDIRECT(D61),$E61,$F61)),0,(INDEX(INDIRECT(D61),$E61,$F61)-INDEX(INDIRECT(D61),$E61,R$28))*(10-INDEX(INDIRECT("times"&amp;B$2),$F61,R$28))/10)</f>
        <v>0</v>
      </c>
      <c r="S61" s="47">
        <f ca="1">IF(OR(INDEX(INDIRECT("times"&amp;B$2),$F61,S$28)&gt;10,INDEX(INDIRECT(D61),$E61,S$28)&lt;=INDEX(INDIRECT(D61),$E61,$F61)),0,(INDEX(INDIRECT(D61),$E61,$F61)-INDEX(INDIRECT(D61),$E61,S$28))*(10-INDEX(INDIRECT("times"&amp;B$2),$F61,S$28))/10)</f>
        <v>0</v>
      </c>
      <c r="T61" s="47">
        <f ca="1">IF(OR(INDEX(INDIRECT("times"&amp;B$2),$F61,T$28)&gt;10,INDEX(INDIRECT(D61),$E61,T$28)&lt;=INDEX(INDIRECT(D61),$E61,$F61)),0,(INDEX(INDIRECT(D61),$E61,$F61)-INDEX(INDIRECT(D61),$E61,T$28))*(10-INDEX(INDIRECT("times"&amp;B$2),$F61,T$28))/10)</f>
        <v>0</v>
      </c>
      <c r="U61" s="47">
        <f ca="1">IF(OR(INDEX(INDIRECT("times"&amp;B$2),$F61,U$28)&gt;10,INDEX(INDIRECT(D61),$E61,U$28)&lt;=INDEX(INDIRECT(D61),$E61,$F61)),0,(INDEX(INDIRECT(D61),$E61,$F61)-INDEX(INDIRECT(D61),$E61,U$28))*(10-INDEX(INDIRECT("times"&amp;B$2),$F61,U$28))/10)</f>
        <v>0</v>
      </c>
      <c r="V61" s="47">
        <f ca="1">IF(OR(INDEX(INDIRECT("times"&amp;B$2),$F61,V$28)&gt;10,INDEX(INDIRECT(D61),$E61,V$28)&lt;=INDEX(INDIRECT(D61),$E61,$F61)),0,(INDEX(INDIRECT(D61),$E61,$F61)-INDEX(INDIRECT(D61),$E61,V$28))*(10-INDEX(INDIRECT("times"&amp;B$2),$F61,V$28))/10)</f>
        <v>0</v>
      </c>
      <c r="W61" s="47">
        <f ca="1">IF(OR(INDEX(INDIRECT("times"&amp;B$2),$F61,W$28)&gt;10,INDEX(INDIRECT(D61),$E61,W$28)&lt;=INDEX(INDIRECT(D61),$E61,$F61)),0,(INDEX(INDIRECT(D61),$E61,$F61)-INDEX(INDIRECT(D61),$E61,W$28))*(10-INDEX(INDIRECT("times"&amp;B$2),$F61,W$28))/10)</f>
        <v>0</v>
      </c>
      <c r="X61" s="47">
        <f ca="1">IF(OR(INDEX(INDIRECT("times"&amp;B$2),$F61,X$28)&gt;10,INDEX(INDIRECT(D61),$E61,X$28)&lt;=INDEX(INDIRECT(D61),$E61,$F61)),0,(INDEX(INDIRECT(D61),$E61,$F61)-INDEX(INDIRECT(D61),$E61,X$28))*(10-INDEX(INDIRECT("times"&amp;B$2),$F61,X$28))/10)</f>
        <v>0</v>
      </c>
      <c r="Y61" s="47">
        <f ca="1">IF(OR(INDEX(INDIRECT("times"&amp;B$2),$F61,Y$28)&gt;10,INDEX(INDIRECT(D61),$E61,Y$28)&lt;=INDEX(INDIRECT(D61),$E61,$F61)),0,(INDEX(INDIRECT(D61),$E61,$F61)-INDEX(INDIRECT(D61),$E61,Y$28))*(10-INDEX(INDIRECT("times"&amp;B$2),$F61,Y$28))/10)</f>
        <v>0</v>
      </c>
      <c r="Z61" s="47">
        <f ca="1">IF(OR(INDEX(INDIRECT("times"&amp;B$2),$F61,Z$28)&gt;10,INDEX(INDIRECT(D61),$E61,Z$28)&lt;=INDEX(INDIRECT(D61),$E61,$F61)),0,(INDEX(INDIRECT(D61),$E61,$F61)-INDEX(INDIRECT(D61),$E61,Z$28))*(10-INDEX(INDIRECT("times"&amp;B$2),$F61,Z$28))/10)</f>
        <v>0</v>
      </c>
      <c r="AA61" s="48">
        <f ca="1">IF(OR(INDEX(INDIRECT("times"&amp;B$2),$F61,AA$28)&gt;10,INDEX(INDIRECT(D61),$E61,AA$28)&lt;=INDEX(INDIRECT(D61),$E61,$F61)),0,(INDEX(INDIRECT(D61),$E61,$F61)-INDEX(INDIRECT(D61),$E61,AA$28))*(10-INDEX(INDIRECT("times"&amp;B$2),$F61,AA$28))/10)</f>
        <v>0</v>
      </c>
      <c r="AB61" s="201">
        <v>19</v>
      </c>
      <c r="AD61" s="18" t="s">
        <v>207</v>
      </c>
      <c r="AE61" s="122">
        <f>AD26</f>
        <v>0</v>
      </c>
      <c r="AF61" s="122" t="str">
        <f>AD27</f>
        <v>shop1834</v>
      </c>
      <c r="AG61" s="210" t="str">
        <f t="shared" si="41"/>
        <v>core0_shop1834</v>
      </c>
      <c r="AH61" s="122">
        <v>1</v>
      </c>
      <c r="AI61" s="33">
        <v>19</v>
      </c>
      <c r="AJ61" s="46">
        <f ca="1">IF(OR(INDEX(INDIRECT("times"&amp;AE$2),$F61,AJ$28)&gt;10,INDEX(INDIRECT(AG61),$E61,AJ$28)&lt;=INDEX(INDIRECT(AG61),$E61,$F61)),0,(INDEX(INDIRECT(AG61),$E61,$F61)-INDEX(INDIRECT(AG61),$E61,AJ$28))*(10-INDEX(INDIRECT("times"&amp;AE$2),$F61,AJ$28))/10)</f>
        <v>0</v>
      </c>
      <c r="AK61" s="47">
        <f ca="1">IF(OR(INDEX(INDIRECT("times"&amp;AE$2),$F61,AK$28)&gt;10,INDEX(INDIRECT(AG61),$E61,AK$28)&lt;=INDEX(INDIRECT(AG61),$E61,$F61)),0,(INDEX(INDIRECT(AG61),$E61,$F61)-INDEX(INDIRECT(AG61),$E61,AK$28))*(10-INDEX(INDIRECT("times"&amp;AE$2),$F61,AK$28))/10)</f>
        <v>0</v>
      </c>
      <c r="AL61" s="47">
        <f ca="1">IF(OR(INDEX(INDIRECT("times"&amp;AE$2),$F61,AL$28)&gt;10,INDEX(INDIRECT(AG61),$E61,AL$28)&lt;=INDEX(INDIRECT(AG61),$E61,$F61)),0,(INDEX(INDIRECT(AG61),$E61,$F61)-INDEX(INDIRECT(AG61),$E61,AL$28))*(10-INDEX(INDIRECT("times"&amp;AE$2),$F61,AL$28))/10)</f>
        <v>0</v>
      </c>
      <c r="AM61" s="47">
        <f ca="1">IF(OR(INDEX(INDIRECT("times"&amp;AE$2),$F61,AM$28)&gt;10,INDEX(INDIRECT(AG61),$E61,AM$28)&lt;=INDEX(INDIRECT(AG61),$E61,$F61)),0,(INDEX(INDIRECT(AG61),$E61,$F61)-INDEX(INDIRECT(AG61),$E61,AM$28))*(10-INDEX(INDIRECT("times"&amp;AE$2),$F61,AM$28))/10)</f>
        <v>0</v>
      </c>
      <c r="AN61" s="47">
        <f ca="1">IF(OR(INDEX(INDIRECT("times"&amp;AE$2),$F61,AN$28)&gt;10,INDEX(INDIRECT(AG61),$E61,AN$28)&lt;=INDEX(INDIRECT(AG61),$E61,$F61)),0,(INDEX(INDIRECT(AG61),$E61,$F61)-INDEX(INDIRECT(AG61),$E61,AN$28))*(10-INDEX(INDIRECT("times"&amp;AE$2),$F61,AN$28))/10)</f>
        <v>0</v>
      </c>
      <c r="AO61" s="47">
        <f ca="1">IF(OR(INDEX(INDIRECT("times"&amp;AE$2),$F61,AO$28)&gt;10,INDEX(INDIRECT(AG61),$E61,AO$28)&lt;=INDEX(INDIRECT(AG61),$E61,$F61)),0,(INDEX(INDIRECT(AG61),$E61,$F61)-INDEX(INDIRECT(AG61),$E61,AO$28))*(10-INDEX(INDIRECT("times"&amp;AE$2),$F61,AO$28))/10)</f>
        <v>0</v>
      </c>
      <c r="AP61" s="47">
        <f ca="1">IF(OR(INDEX(INDIRECT("times"&amp;AE$2),$F61,AP$28)&gt;10,INDEX(INDIRECT(AG61),$E61,AP$28)&lt;=INDEX(INDIRECT(AG61),$E61,$F61)),0,(INDEX(INDIRECT(AG61),$E61,$F61)-INDEX(INDIRECT(AG61),$E61,AP$28))*(10-INDEX(INDIRECT("times"&amp;AE$2),$F61,AP$28))/10)</f>
        <v>0</v>
      </c>
      <c r="AQ61" s="47">
        <f ca="1">IF(OR(INDEX(INDIRECT("times"&amp;AE$2),$F61,AQ$28)&gt;10,INDEX(INDIRECT(AG61),$E61,AQ$28)&lt;=INDEX(INDIRECT(AG61),$E61,$F61)),0,(INDEX(INDIRECT(AG61),$E61,$F61)-INDEX(INDIRECT(AG61),$E61,AQ$28))*(10-INDEX(INDIRECT("times"&amp;AE$2),$F61,AQ$28))/10)</f>
        <v>0</v>
      </c>
      <c r="AR61" s="47">
        <f ca="1">IF(OR(INDEX(INDIRECT("times"&amp;AE$2),$F61,AR$28)&gt;10,INDEX(INDIRECT(AG61),$E61,AR$28)&lt;=INDEX(INDIRECT(AG61),$E61,$F61)),0,(INDEX(INDIRECT(AG61),$E61,$F61)-INDEX(INDIRECT(AG61),$E61,AR$28))*(10-INDEX(INDIRECT("times"&amp;AE$2),$F61,AR$28))/10)</f>
        <v>0</v>
      </c>
      <c r="AS61" s="47">
        <f ca="1">IF(OR(INDEX(INDIRECT("times"&amp;AE$2),$F61,AS$28)&gt;10,INDEX(INDIRECT(AG61),$E61,AS$28)&lt;=INDEX(INDIRECT(AG61),$E61,$F61)),0,(INDEX(INDIRECT(AG61),$E61,$F61)-INDEX(INDIRECT(AG61),$E61,AS$28))*(10-INDEX(INDIRECT("times"&amp;AE$2),$F61,AS$28))/10)</f>
        <v>0</v>
      </c>
      <c r="AT61" s="47">
        <f ca="1">IF(OR(INDEX(INDIRECT("times"&amp;AE$2),$F61,AT$28)&gt;10,INDEX(INDIRECT(AG61),$E61,AT$28)&lt;=INDEX(INDIRECT(AG61),$E61,$F61)),0,(INDEX(INDIRECT(AG61),$E61,$F61)-INDEX(INDIRECT(AG61),$E61,AT$28))*(10-INDEX(INDIRECT("times"&amp;AE$2),$F61,AT$28))/10)</f>
        <v>0</v>
      </c>
      <c r="AU61" s="47">
        <f ca="1">IF(OR(INDEX(INDIRECT("times"&amp;AE$2),$F61,AU$28)&gt;10,INDEX(INDIRECT(AG61),$E61,AU$28)&lt;=INDEX(INDIRECT(AG61),$E61,$F61)),0,(INDEX(INDIRECT(AG61),$E61,$F61)-INDEX(INDIRECT(AG61),$E61,AU$28))*(10-INDEX(INDIRECT("times"&amp;AE$2),$F61,AU$28))/10)</f>
        <v>0</v>
      </c>
      <c r="AV61" s="47">
        <f ca="1">IF(OR(INDEX(INDIRECT("times"&amp;AE$2),$F61,AV$28)&gt;10,INDEX(INDIRECT(AG61),$E61,AV$28)&lt;=INDEX(INDIRECT(AG61),$E61,$F61)),0,(INDEX(INDIRECT(AG61),$E61,$F61)-INDEX(INDIRECT(AG61),$E61,AV$28))*(10-INDEX(INDIRECT("times"&amp;AE$2),$F61,AV$28))/10)</f>
        <v>0</v>
      </c>
      <c r="AW61" s="47">
        <f ca="1">IF(OR(INDEX(INDIRECT("times"&amp;AE$2),$F61,AW$28)&gt;10,INDEX(INDIRECT(AG61),$E61,AW$28)&lt;=INDEX(INDIRECT(AG61),$E61,$F61)),0,(INDEX(INDIRECT(AG61),$E61,$F61)-INDEX(INDIRECT(AG61),$E61,AW$28))*(10-INDEX(INDIRECT("times"&amp;AE$2),$F61,AW$28))/10)</f>
        <v>0</v>
      </c>
      <c r="AX61" s="47">
        <f ca="1">IF(OR(INDEX(INDIRECT("times"&amp;AE$2),$F61,AX$28)&gt;10,INDEX(INDIRECT(AG61),$E61,AX$28)&lt;=INDEX(INDIRECT(AG61),$E61,$F61)),0,(INDEX(INDIRECT(AG61),$E61,$F61)-INDEX(INDIRECT(AG61),$E61,AX$28))*(10-INDEX(INDIRECT("times"&amp;AE$2),$F61,AX$28))/10)</f>
        <v>0</v>
      </c>
      <c r="AY61" s="47">
        <f ca="1">IF(OR(INDEX(INDIRECT("times"&amp;AE$2),$F61,AY$28)&gt;10,INDEX(INDIRECT(AG61),$E61,AY$28)&lt;=INDEX(INDIRECT(AG61),$E61,$F61)),0,(INDEX(INDIRECT(AG61),$E61,$F61)-INDEX(INDIRECT(AG61),$E61,AY$28))*(10-INDEX(INDIRECT("times"&amp;AE$2),$F61,AY$28))/10)</f>
        <v>0</v>
      </c>
      <c r="AZ61" s="47">
        <f ca="1">IF(OR(INDEX(INDIRECT("times"&amp;AE$2),$F61,AZ$28)&gt;10,INDEX(INDIRECT(AG61),$E61,AZ$28)&lt;=INDEX(INDIRECT(AG61),$E61,$F61)),0,(INDEX(INDIRECT(AG61),$E61,$F61)-INDEX(INDIRECT(AG61),$E61,AZ$28))*(10-INDEX(INDIRECT("times"&amp;AE$2),$F61,AZ$28))/10)</f>
        <v>0</v>
      </c>
      <c r="BA61" s="47">
        <f ca="1">IF(OR(INDEX(INDIRECT("times"&amp;AE$2),$F61,BA$28)&gt;10,INDEX(INDIRECT(AG61),$E61,BA$28)&lt;=INDEX(INDIRECT(AG61),$E61,$F61)),0,(INDEX(INDIRECT(AG61),$E61,$F61)-INDEX(INDIRECT(AG61),$E61,BA$28))*(10-INDEX(INDIRECT("times"&amp;AE$2),$F61,BA$28))/10)</f>
        <v>0</v>
      </c>
      <c r="BB61" s="47">
        <f ca="1">IF(OR(INDEX(INDIRECT("times"&amp;AE$2),$F61,BB$28)&gt;10,INDEX(INDIRECT(AG61),$E61,BB$28)&lt;=INDEX(INDIRECT(AG61),$E61,$F61)),0,(INDEX(INDIRECT(AG61),$E61,$F61)-INDEX(INDIRECT(AG61),$E61,BB$28))*(10-INDEX(INDIRECT("times"&amp;AE$2),$F61,BB$28))/10)</f>
        <v>0</v>
      </c>
      <c r="BC61" s="47">
        <f ca="1">IF(OR(INDEX(INDIRECT("times"&amp;AE$2),$F61,BC$28)&gt;10,INDEX(INDIRECT(AG61),$E61,BC$28)&lt;=INDEX(INDIRECT(AG61),$E61,$F61)),0,(INDEX(INDIRECT(AG61),$E61,$F61)-INDEX(INDIRECT(AG61),$E61,BC$28))*(10-INDEX(INDIRECT("times"&amp;AE$2),$F61,BC$28))/10)</f>
        <v>0</v>
      </c>
      <c r="BD61" s="48">
        <f ca="1">IF(OR(INDEX(INDIRECT("times"&amp;AE$2),$F61,BD$28)&gt;10,INDEX(INDIRECT(AG61),$E61,BD$28)&lt;=INDEX(INDIRECT(AG61),$E61,$F61)),0,(INDEX(INDIRECT(AG61),$E61,$F61)-INDEX(INDIRECT(AG61),$E61,BD$28))*(10-INDEX(INDIRECT("times"&amp;AE$2),$F61,BD$28))/10)</f>
        <v>0</v>
      </c>
      <c r="BE61" s="201">
        <v>19</v>
      </c>
      <c r="BG61" s="18" t="s">
        <v>207</v>
      </c>
      <c r="BH61" s="122">
        <f>BG26</f>
        <v>0</v>
      </c>
      <c r="BI61" s="122" t="str">
        <f>BG27</f>
        <v>lei1834</v>
      </c>
      <c r="BJ61" s="210" t="str">
        <f t="shared" si="42"/>
        <v>core0_lei1834</v>
      </c>
      <c r="BK61" s="122">
        <v>1</v>
      </c>
      <c r="BL61" s="33">
        <v>19</v>
      </c>
      <c r="BM61" s="46">
        <f ca="1">IF(OR(INDEX(INDIRECT("times"&amp;BH$2),$F61,BM$28)&gt;10,INDEX(INDIRECT(BJ61),$E61,BM$28)&lt;=INDEX(INDIRECT(BJ61),$E61,$F61)),0,(INDEX(INDIRECT(BJ61),$E61,$F61)-INDEX(INDIRECT(BJ61),$E61,BM$28))*(10-INDEX(INDIRECT("times"&amp;BH$2),$F61,BM$28))/10)</f>
        <v>0</v>
      </c>
      <c r="BN61" s="47">
        <f ca="1">IF(OR(INDEX(INDIRECT("times"&amp;BH$2),$F61,BN$28)&gt;10,INDEX(INDIRECT(BJ61),$E61,BN$28)&lt;=INDEX(INDIRECT(BJ61),$E61,$F61)),0,(INDEX(INDIRECT(BJ61),$E61,$F61)-INDEX(INDIRECT(BJ61),$E61,BN$28))*(10-INDEX(INDIRECT("times"&amp;BH$2),$F61,BN$28))/10)</f>
        <v>0</v>
      </c>
      <c r="BO61" s="47">
        <f ca="1">IF(OR(INDEX(INDIRECT("times"&amp;BH$2),$F61,BO$28)&gt;10,INDEX(INDIRECT(BJ61),$E61,BO$28)&lt;=INDEX(INDIRECT(BJ61),$E61,$F61)),0,(INDEX(INDIRECT(BJ61),$E61,$F61)-INDEX(INDIRECT(BJ61),$E61,BO$28))*(10-INDEX(INDIRECT("times"&amp;BH$2),$F61,BO$28))/10)</f>
        <v>0</v>
      </c>
      <c r="BP61" s="47">
        <f ca="1">IF(OR(INDEX(INDIRECT("times"&amp;BH$2),$F61,BP$28)&gt;10,INDEX(INDIRECT(BJ61),$E61,BP$28)&lt;=INDEX(INDIRECT(BJ61),$E61,$F61)),0,(INDEX(INDIRECT(BJ61),$E61,$F61)-INDEX(INDIRECT(BJ61),$E61,BP$28))*(10-INDEX(INDIRECT("times"&amp;BH$2),$F61,BP$28))/10)</f>
        <v>0</v>
      </c>
      <c r="BQ61" s="47">
        <f ca="1">IF(OR(INDEX(INDIRECT("times"&amp;BH$2),$F61,BQ$28)&gt;10,INDEX(INDIRECT(BJ61),$E61,BQ$28)&lt;=INDEX(INDIRECT(BJ61),$E61,$F61)),0,(INDEX(INDIRECT(BJ61),$E61,$F61)-INDEX(INDIRECT(BJ61),$E61,BQ$28))*(10-INDEX(INDIRECT("times"&amp;BH$2),$F61,BQ$28))/10)</f>
        <v>0</v>
      </c>
      <c r="BR61" s="47">
        <f ca="1">IF(OR(INDEX(INDIRECT("times"&amp;BH$2),$F61,BR$28)&gt;10,INDEX(INDIRECT(BJ61),$E61,BR$28)&lt;=INDEX(INDIRECT(BJ61),$E61,$F61)),0,(INDEX(INDIRECT(BJ61),$E61,$F61)-INDEX(INDIRECT(BJ61),$E61,BR$28))*(10-INDEX(INDIRECT("times"&amp;BH$2),$F61,BR$28))/10)</f>
        <v>0</v>
      </c>
      <c r="BS61" s="47">
        <f ca="1">IF(OR(INDEX(INDIRECT("times"&amp;BH$2),$F61,BS$28)&gt;10,INDEX(INDIRECT(BJ61),$E61,BS$28)&lt;=INDEX(INDIRECT(BJ61),$E61,$F61)),0,(INDEX(INDIRECT(BJ61),$E61,$F61)-INDEX(INDIRECT(BJ61),$E61,BS$28))*(10-INDEX(INDIRECT("times"&amp;BH$2),$F61,BS$28))/10)</f>
        <v>0</v>
      </c>
      <c r="BT61" s="47">
        <f ca="1">IF(OR(INDEX(INDIRECT("times"&amp;BH$2),$F61,BT$28)&gt;10,INDEX(INDIRECT(BJ61),$E61,BT$28)&lt;=INDEX(INDIRECT(BJ61),$E61,$F61)),0,(INDEX(INDIRECT(BJ61),$E61,$F61)-INDEX(INDIRECT(BJ61),$E61,BT$28))*(10-INDEX(INDIRECT("times"&amp;BH$2),$F61,BT$28))/10)</f>
        <v>0</v>
      </c>
      <c r="BU61" s="47">
        <f ca="1">IF(OR(INDEX(INDIRECT("times"&amp;BH$2),$F61,BU$28)&gt;10,INDEX(INDIRECT(BJ61),$E61,BU$28)&lt;=INDEX(INDIRECT(BJ61),$E61,$F61)),0,(INDEX(INDIRECT(BJ61),$E61,$F61)-INDEX(INDIRECT(BJ61),$E61,BU$28))*(10-INDEX(INDIRECT("times"&amp;BH$2),$F61,BU$28))/10)</f>
        <v>0</v>
      </c>
      <c r="BV61" s="47">
        <f ca="1">IF(OR(INDEX(INDIRECT("times"&amp;BH$2),$F61,BV$28)&gt;10,INDEX(INDIRECT(BJ61),$E61,BV$28)&lt;=INDEX(INDIRECT(BJ61),$E61,$F61)),0,(INDEX(INDIRECT(BJ61),$E61,$F61)-INDEX(INDIRECT(BJ61),$E61,BV$28))*(10-INDEX(INDIRECT("times"&amp;BH$2),$F61,BV$28))/10)</f>
        <v>0</v>
      </c>
      <c r="BW61" s="47">
        <f ca="1">IF(OR(INDEX(INDIRECT("times"&amp;BH$2),$F61,BW$28)&gt;10,INDEX(INDIRECT(BJ61),$E61,BW$28)&lt;=INDEX(INDIRECT(BJ61),$E61,$F61)),0,(INDEX(INDIRECT(BJ61),$E61,$F61)-INDEX(INDIRECT(BJ61),$E61,BW$28))*(10-INDEX(INDIRECT("times"&amp;BH$2),$F61,BW$28))/10)</f>
        <v>0</v>
      </c>
      <c r="BX61" s="47">
        <f ca="1">IF(OR(INDEX(INDIRECT("times"&amp;BH$2),$F61,BX$28)&gt;10,INDEX(INDIRECT(BJ61),$E61,BX$28)&lt;=INDEX(INDIRECT(BJ61),$E61,$F61)),0,(INDEX(INDIRECT(BJ61),$E61,$F61)-INDEX(INDIRECT(BJ61),$E61,BX$28))*(10-INDEX(INDIRECT("times"&amp;BH$2),$F61,BX$28))/10)</f>
        <v>0</v>
      </c>
      <c r="BY61" s="47">
        <f ca="1">IF(OR(INDEX(INDIRECT("times"&amp;BH$2),$F61,BY$28)&gt;10,INDEX(INDIRECT(BJ61),$E61,BY$28)&lt;=INDEX(INDIRECT(BJ61),$E61,$F61)),0,(INDEX(INDIRECT(BJ61),$E61,$F61)-INDEX(INDIRECT(BJ61),$E61,BY$28))*(10-INDEX(INDIRECT("times"&amp;BH$2),$F61,BY$28))/10)</f>
        <v>0</v>
      </c>
      <c r="BZ61" s="47">
        <f ca="1">IF(OR(INDEX(INDIRECT("times"&amp;BH$2),$F61,BZ$28)&gt;10,INDEX(INDIRECT(BJ61),$E61,BZ$28)&lt;=INDEX(INDIRECT(BJ61),$E61,$F61)),0,(INDEX(INDIRECT(BJ61),$E61,$F61)-INDEX(INDIRECT(BJ61),$E61,BZ$28))*(10-INDEX(INDIRECT("times"&amp;BH$2),$F61,BZ$28))/10)</f>
        <v>0</v>
      </c>
      <c r="CA61" s="47">
        <f ca="1">IF(OR(INDEX(INDIRECT("times"&amp;BH$2),$F61,CA$28)&gt;10,INDEX(INDIRECT(BJ61),$E61,CA$28)&lt;=INDEX(INDIRECT(BJ61),$E61,$F61)),0,(INDEX(INDIRECT(BJ61),$E61,$F61)-INDEX(INDIRECT(BJ61),$E61,CA$28))*(10-INDEX(INDIRECT("times"&amp;BH$2),$F61,CA$28))/10)</f>
        <v>0</v>
      </c>
      <c r="CB61" s="47">
        <f ca="1">IF(OR(INDEX(INDIRECT("times"&amp;BH$2),$F61,CB$28)&gt;10,INDEX(INDIRECT(BJ61),$E61,CB$28)&lt;=INDEX(INDIRECT(BJ61),$E61,$F61)),0,(INDEX(INDIRECT(BJ61),$E61,$F61)-INDEX(INDIRECT(BJ61),$E61,CB$28))*(10-INDEX(INDIRECT("times"&amp;BH$2),$F61,CB$28))/10)</f>
        <v>0</v>
      </c>
      <c r="CC61" s="47">
        <f ca="1">IF(OR(INDEX(INDIRECT("times"&amp;BH$2),$F61,CC$28)&gt;10,INDEX(INDIRECT(BJ61),$E61,CC$28)&lt;=INDEX(INDIRECT(BJ61),$E61,$F61)),0,(INDEX(INDIRECT(BJ61),$E61,$F61)-INDEX(INDIRECT(BJ61),$E61,CC$28))*(10-INDEX(INDIRECT("times"&amp;BH$2),$F61,CC$28))/10)</f>
        <v>0</v>
      </c>
      <c r="CD61" s="47">
        <f ca="1">IF(OR(INDEX(INDIRECT("times"&amp;BH$2),$F61,CD$28)&gt;10,INDEX(INDIRECT(BJ61),$E61,CD$28)&lt;=INDEX(INDIRECT(BJ61),$E61,$F61)),0,(INDEX(INDIRECT(BJ61),$E61,$F61)-INDEX(INDIRECT(BJ61),$E61,CD$28))*(10-INDEX(INDIRECT("times"&amp;BH$2),$F61,CD$28))/10)</f>
        <v>0</v>
      </c>
      <c r="CE61" s="47">
        <f ca="1">IF(OR(INDEX(INDIRECT("times"&amp;BH$2),$F61,CE$28)&gt;10,INDEX(INDIRECT(BJ61),$E61,CE$28)&lt;=INDEX(INDIRECT(BJ61),$E61,$F61)),0,(INDEX(INDIRECT(BJ61),$E61,$F61)-INDEX(INDIRECT(BJ61),$E61,CE$28))*(10-INDEX(INDIRECT("times"&amp;BH$2),$F61,CE$28))/10)</f>
        <v>0</v>
      </c>
      <c r="CF61" s="47">
        <f ca="1">IF(OR(INDEX(INDIRECT("times"&amp;BH$2),$F61,CF$28)&gt;10,INDEX(INDIRECT(BJ61),$E61,CF$28)&lt;=INDEX(INDIRECT(BJ61),$E61,$F61)),0,(INDEX(INDIRECT(BJ61),$E61,$F61)-INDEX(INDIRECT(BJ61),$E61,CF$28))*(10-INDEX(INDIRECT("times"&amp;BH$2),$F61,CF$28))/10)</f>
        <v>0</v>
      </c>
      <c r="CG61" s="48">
        <f ca="1">IF(OR(INDEX(INDIRECT("times"&amp;BH$2),$F61,CG$28)&gt;10,INDEX(INDIRECT(BJ61),$E61,CG$28)&lt;=INDEX(INDIRECT(BJ61),$E61,$F61)),0,(INDEX(INDIRECT(BJ61),$E61,$F61)-INDEX(INDIRECT(BJ61),$E61,CG$28))*(10-INDEX(INDIRECT("times"&amp;BH$2),$F61,CG$28))/10)</f>
        <v>0</v>
      </c>
      <c r="CH61" s="201">
        <v>19</v>
      </c>
      <c r="CJ61" s="18" t="s">
        <v>207</v>
      </c>
      <c r="CK61" s="122">
        <f>CJ26</f>
        <v>0</v>
      </c>
      <c r="CL61" s="122" t="str">
        <f>CJ27</f>
        <v>work3564</v>
      </c>
      <c r="CM61" s="210" t="str">
        <f t="shared" si="43"/>
        <v>core0_work3564</v>
      </c>
      <c r="CN61" s="122">
        <v>1</v>
      </c>
      <c r="CO61" s="33">
        <v>19</v>
      </c>
      <c r="CP61" s="46">
        <f ca="1">IF(OR(INDEX(INDIRECT("times"&amp;CK$2),$F61,CP$28)&gt;10,INDEX(INDIRECT(CM61),$E61,CP$28)&lt;=INDEX(INDIRECT(CM61),$E61,$F61)),0,(INDEX(INDIRECT(CM61),$E61,$F61)-INDEX(INDIRECT(CM61),$E61,CP$28))*(10-INDEX(INDIRECT("times"&amp;CK$2),$F61,CP$28))/10)</f>
        <v>0</v>
      </c>
      <c r="CQ61" s="47">
        <f ca="1">IF(OR(INDEX(INDIRECT("times"&amp;CK$2),$F61,CQ$28)&gt;10,INDEX(INDIRECT(CM61),$E61,CQ$28)&lt;=INDEX(INDIRECT(CM61),$E61,$F61)),0,(INDEX(INDIRECT(CM61),$E61,$F61)-INDEX(INDIRECT(CM61),$E61,CQ$28))*(10-INDEX(INDIRECT("times"&amp;CK$2),$F61,CQ$28))/10)</f>
        <v>0</v>
      </c>
      <c r="CR61" s="47">
        <f ca="1">IF(OR(INDEX(INDIRECT("times"&amp;CK$2),$F61,CR$28)&gt;10,INDEX(INDIRECT(CM61),$E61,CR$28)&lt;=INDEX(INDIRECT(CM61),$E61,$F61)),0,(INDEX(INDIRECT(CM61),$E61,$F61)-INDEX(INDIRECT(CM61),$E61,CR$28))*(10-INDEX(INDIRECT("times"&amp;CK$2),$F61,CR$28))/10)</f>
        <v>0</v>
      </c>
      <c r="CS61" s="47">
        <f ca="1">IF(OR(INDEX(INDIRECT("times"&amp;CK$2),$F61,CS$28)&gt;10,INDEX(INDIRECT(CM61),$E61,CS$28)&lt;=INDEX(INDIRECT(CM61),$E61,$F61)),0,(INDEX(INDIRECT(CM61),$E61,$F61)-INDEX(INDIRECT(CM61),$E61,CS$28))*(10-INDEX(INDIRECT("times"&amp;CK$2),$F61,CS$28))/10)</f>
        <v>0</v>
      </c>
      <c r="CT61" s="47">
        <f ca="1">IF(OR(INDEX(INDIRECT("times"&amp;CK$2),$F61,CT$28)&gt;10,INDEX(INDIRECT(CM61),$E61,CT$28)&lt;=INDEX(INDIRECT(CM61),$E61,$F61)),0,(INDEX(INDIRECT(CM61),$E61,$F61)-INDEX(INDIRECT(CM61),$E61,CT$28))*(10-INDEX(INDIRECT("times"&amp;CK$2),$F61,CT$28))/10)</f>
        <v>0</v>
      </c>
      <c r="CU61" s="47">
        <f ca="1">IF(OR(INDEX(INDIRECT("times"&amp;CK$2),$F61,CU$28)&gt;10,INDEX(INDIRECT(CM61),$E61,CU$28)&lt;=INDEX(INDIRECT(CM61),$E61,$F61)),0,(INDEX(INDIRECT(CM61),$E61,$F61)-INDEX(INDIRECT(CM61),$E61,CU$28))*(10-INDEX(INDIRECT("times"&amp;CK$2),$F61,CU$28))/10)</f>
        <v>0</v>
      </c>
      <c r="CV61" s="47">
        <f ca="1">IF(OR(INDEX(INDIRECT("times"&amp;CK$2),$F61,CV$28)&gt;10,INDEX(INDIRECT(CM61),$E61,CV$28)&lt;=INDEX(INDIRECT(CM61),$E61,$F61)),0,(INDEX(INDIRECT(CM61),$E61,$F61)-INDEX(INDIRECT(CM61),$E61,CV$28))*(10-INDEX(INDIRECT("times"&amp;CK$2),$F61,CV$28))/10)</f>
        <v>0</v>
      </c>
      <c r="CW61" s="47">
        <f ca="1">IF(OR(INDEX(INDIRECT("times"&amp;CK$2),$F61,CW$28)&gt;10,INDEX(INDIRECT(CM61),$E61,CW$28)&lt;=INDEX(INDIRECT(CM61),$E61,$F61)),0,(INDEX(INDIRECT(CM61),$E61,$F61)-INDEX(INDIRECT(CM61),$E61,CW$28))*(10-INDEX(INDIRECT("times"&amp;CK$2),$F61,CW$28))/10)</f>
        <v>0</v>
      </c>
      <c r="CX61" s="47">
        <f ca="1">IF(OR(INDEX(INDIRECT("times"&amp;CK$2),$F61,CX$28)&gt;10,INDEX(INDIRECT(CM61),$E61,CX$28)&lt;=INDEX(INDIRECT(CM61),$E61,$F61)),0,(INDEX(INDIRECT(CM61),$E61,$F61)-INDEX(INDIRECT(CM61),$E61,CX$28))*(10-INDEX(INDIRECT("times"&amp;CK$2),$F61,CX$28))/10)</f>
        <v>0</v>
      </c>
      <c r="CY61" s="47">
        <f ca="1">IF(OR(INDEX(INDIRECT("times"&amp;CK$2),$F61,CY$28)&gt;10,INDEX(INDIRECT(CM61),$E61,CY$28)&lt;=INDEX(INDIRECT(CM61),$E61,$F61)),0,(INDEX(INDIRECT(CM61),$E61,$F61)-INDEX(INDIRECT(CM61),$E61,CY$28))*(10-INDEX(INDIRECT("times"&amp;CK$2),$F61,CY$28))/10)</f>
        <v>0</v>
      </c>
      <c r="CZ61" s="47">
        <f ca="1">IF(OR(INDEX(INDIRECT("times"&amp;CK$2),$F61,CZ$28)&gt;10,INDEX(INDIRECT(CM61),$E61,CZ$28)&lt;=INDEX(INDIRECT(CM61),$E61,$F61)),0,(INDEX(INDIRECT(CM61),$E61,$F61)-INDEX(INDIRECT(CM61),$E61,CZ$28))*(10-INDEX(INDIRECT("times"&amp;CK$2),$F61,CZ$28))/10)</f>
        <v>0</v>
      </c>
      <c r="DA61" s="47">
        <f ca="1">IF(OR(INDEX(INDIRECT("times"&amp;CK$2),$F61,DA$28)&gt;10,INDEX(INDIRECT(CM61),$E61,DA$28)&lt;=INDEX(INDIRECT(CM61),$E61,$F61)),0,(INDEX(INDIRECT(CM61),$E61,$F61)-INDEX(INDIRECT(CM61),$E61,DA$28))*(10-INDEX(INDIRECT("times"&amp;CK$2),$F61,DA$28))/10)</f>
        <v>0</v>
      </c>
      <c r="DB61" s="47">
        <f ca="1">IF(OR(INDEX(INDIRECT("times"&amp;CK$2),$F61,DB$28)&gt;10,INDEX(INDIRECT(CM61),$E61,DB$28)&lt;=INDEX(INDIRECT(CM61),$E61,$F61)),0,(INDEX(INDIRECT(CM61),$E61,$F61)-INDEX(INDIRECT(CM61),$E61,DB$28))*(10-INDEX(INDIRECT("times"&amp;CK$2),$F61,DB$28))/10)</f>
        <v>0</v>
      </c>
      <c r="DC61" s="47">
        <f ca="1">IF(OR(INDEX(INDIRECT("times"&amp;CK$2),$F61,DC$28)&gt;10,INDEX(INDIRECT(CM61),$E61,DC$28)&lt;=INDEX(INDIRECT(CM61),$E61,$F61)),0,(INDEX(INDIRECT(CM61),$E61,$F61)-INDEX(INDIRECT(CM61),$E61,DC$28))*(10-INDEX(INDIRECT("times"&amp;CK$2),$F61,DC$28))/10)</f>
        <v>0</v>
      </c>
      <c r="DD61" s="47">
        <f ca="1">IF(OR(INDEX(INDIRECT("times"&amp;CK$2),$F61,DD$28)&gt;10,INDEX(INDIRECT(CM61),$E61,DD$28)&lt;=INDEX(INDIRECT(CM61),$E61,$F61)),0,(INDEX(INDIRECT(CM61),$E61,$F61)-INDEX(INDIRECT(CM61),$E61,DD$28))*(10-INDEX(INDIRECT("times"&amp;CK$2),$F61,DD$28))/10)</f>
        <v>0</v>
      </c>
      <c r="DE61" s="47">
        <f ca="1">IF(OR(INDEX(INDIRECT("times"&amp;CK$2),$F61,DE$28)&gt;10,INDEX(INDIRECT(CM61),$E61,DE$28)&lt;=INDEX(INDIRECT(CM61),$E61,$F61)),0,(INDEX(INDIRECT(CM61),$E61,$F61)-INDEX(INDIRECT(CM61),$E61,DE$28))*(10-INDEX(INDIRECT("times"&amp;CK$2),$F61,DE$28))/10)</f>
        <v>0</v>
      </c>
      <c r="DF61" s="47">
        <f ca="1">IF(OR(INDEX(INDIRECT("times"&amp;CK$2),$F61,DF$28)&gt;10,INDEX(INDIRECT(CM61),$E61,DF$28)&lt;=INDEX(INDIRECT(CM61),$E61,$F61)),0,(INDEX(INDIRECT(CM61),$E61,$F61)-INDEX(INDIRECT(CM61),$E61,DF$28))*(10-INDEX(INDIRECT("times"&amp;CK$2),$F61,DF$28))/10)</f>
        <v>0</v>
      </c>
      <c r="DG61" s="47">
        <f ca="1">IF(OR(INDEX(INDIRECT("times"&amp;CK$2),$F61,DG$28)&gt;10,INDEX(INDIRECT(CM61),$E61,DG$28)&lt;=INDEX(INDIRECT(CM61),$E61,$F61)),0,(INDEX(INDIRECT(CM61),$E61,$F61)-INDEX(INDIRECT(CM61),$E61,DG$28))*(10-INDEX(INDIRECT("times"&amp;CK$2),$F61,DG$28))/10)</f>
        <v>0</v>
      </c>
      <c r="DH61" s="47">
        <f ca="1">IF(OR(INDEX(INDIRECT("times"&amp;CK$2),$F61,DH$28)&gt;10,INDEX(INDIRECT(CM61),$E61,DH$28)&lt;=INDEX(INDIRECT(CM61),$E61,$F61)),0,(INDEX(INDIRECT(CM61),$E61,$F61)-INDEX(INDIRECT(CM61),$E61,DH$28))*(10-INDEX(INDIRECT("times"&amp;CK$2),$F61,DH$28))/10)</f>
        <v>0</v>
      </c>
      <c r="DI61" s="47">
        <f ca="1">IF(OR(INDEX(INDIRECT("times"&amp;CK$2),$F61,DI$28)&gt;10,INDEX(INDIRECT(CM61),$E61,DI$28)&lt;=INDEX(INDIRECT(CM61),$E61,$F61)),0,(INDEX(INDIRECT(CM61),$E61,$F61)-INDEX(INDIRECT(CM61),$E61,DI$28))*(10-INDEX(INDIRECT("times"&amp;CK$2),$F61,DI$28))/10)</f>
        <v>0</v>
      </c>
      <c r="DJ61" s="48">
        <f ca="1">IF(OR(INDEX(INDIRECT("times"&amp;CK$2),$F61,DJ$28)&gt;10,INDEX(INDIRECT(CM61),$E61,DJ$28)&lt;=INDEX(INDIRECT(CM61),$E61,$F61)),0,(INDEX(INDIRECT(CM61),$E61,$F61)-INDEX(INDIRECT(CM61),$E61,DJ$28))*(10-INDEX(INDIRECT("times"&amp;CK$2),$F61,DJ$28))/10)</f>
        <v>0</v>
      </c>
      <c r="DK61" s="201">
        <v>19</v>
      </c>
      <c r="DM61" s="18" t="s">
        <v>207</v>
      </c>
      <c r="DN61" s="122">
        <f>DM26</f>
        <v>0</v>
      </c>
      <c r="DO61" s="122" t="str">
        <f>DM27</f>
        <v>shop3564</v>
      </c>
      <c r="DP61" s="210" t="str">
        <f t="shared" si="44"/>
        <v>core0_shop3564</v>
      </c>
      <c r="DQ61" s="122">
        <v>1</v>
      </c>
      <c r="DR61" s="33">
        <v>19</v>
      </c>
      <c r="DS61" s="46">
        <f ca="1">IF(OR(INDEX(INDIRECT("times"&amp;DN$2),$F61,DS$28)&gt;10,INDEX(INDIRECT(DP61),$E61,DS$28)&lt;=INDEX(INDIRECT(DP61),$E61,$F61)),0,(INDEX(INDIRECT(DP61),$E61,$F61)-INDEX(INDIRECT(DP61),$E61,DS$28))*(10-INDEX(INDIRECT("times"&amp;DN$2),$F61,DS$28))/10)</f>
        <v>0</v>
      </c>
      <c r="DT61" s="47">
        <f ca="1">IF(OR(INDEX(INDIRECT("times"&amp;DN$2),$F61,DT$28)&gt;10,INDEX(INDIRECT(DP61),$E61,DT$28)&lt;=INDEX(INDIRECT(DP61),$E61,$F61)),0,(INDEX(INDIRECT(DP61),$E61,$F61)-INDEX(INDIRECT(DP61),$E61,DT$28))*(10-INDEX(INDIRECT("times"&amp;DN$2),$F61,DT$28))/10)</f>
        <v>0</v>
      </c>
      <c r="DU61" s="47">
        <f ca="1">IF(OR(INDEX(INDIRECT("times"&amp;DN$2),$F61,DU$28)&gt;10,INDEX(INDIRECT(DP61),$E61,DU$28)&lt;=INDEX(INDIRECT(DP61),$E61,$F61)),0,(INDEX(INDIRECT(DP61),$E61,$F61)-INDEX(INDIRECT(DP61),$E61,DU$28))*(10-INDEX(INDIRECT("times"&amp;DN$2),$F61,DU$28))/10)</f>
        <v>0</v>
      </c>
      <c r="DV61" s="47">
        <f ca="1">IF(OR(INDEX(INDIRECT("times"&amp;DN$2),$F61,DV$28)&gt;10,INDEX(INDIRECT(DP61),$E61,DV$28)&lt;=INDEX(INDIRECT(DP61),$E61,$F61)),0,(INDEX(INDIRECT(DP61),$E61,$F61)-INDEX(INDIRECT(DP61),$E61,DV$28))*(10-INDEX(INDIRECT("times"&amp;DN$2),$F61,DV$28))/10)</f>
        <v>0</v>
      </c>
      <c r="DW61" s="47">
        <f ca="1">IF(OR(INDEX(INDIRECT("times"&amp;DN$2),$F61,DW$28)&gt;10,INDEX(INDIRECT(DP61),$E61,DW$28)&lt;=INDEX(INDIRECT(DP61),$E61,$F61)),0,(INDEX(INDIRECT(DP61),$E61,$F61)-INDEX(INDIRECT(DP61),$E61,DW$28))*(10-INDEX(INDIRECT("times"&amp;DN$2),$F61,DW$28))/10)</f>
        <v>0</v>
      </c>
      <c r="DX61" s="47">
        <f ca="1">IF(OR(INDEX(INDIRECT("times"&amp;DN$2),$F61,DX$28)&gt;10,INDEX(INDIRECT(DP61),$E61,DX$28)&lt;=INDEX(INDIRECT(DP61),$E61,$F61)),0,(INDEX(INDIRECT(DP61),$E61,$F61)-INDEX(INDIRECT(DP61),$E61,DX$28))*(10-INDEX(INDIRECT("times"&amp;DN$2),$F61,DX$28))/10)</f>
        <v>0</v>
      </c>
      <c r="DY61" s="47">
        <f ca="1">IF(OR(INDEX(INDIRECT("times"&amp;DN$2),$F61,DY$28)&gt;10,INDEX(INDIRECT(DP61),$E61,DY$28)&lt;=INDEX(INDIRECT(DP61),$E61,$F61)),0,(INDEX(INDIRECT(DP61),$E61,$F61)-INDEX(INDIRECT(DP61),$E61,DY$28))*(10-INDEX(INDIRECT("times"&amp;DN$2),$F61,DY$28))/10)</f>
        <v>0</v>
      </c>
      <c r="DZ61" s="47">
        <f ca="1">IF(OR(INDEX(INDIRECT("times"&amp;DN$2),$F61,DZ$28)&gt;10,INDEX(INDIRECT(DP61),$E61,DZ$28)&lt;=INDEX(INDIRECT(DP61),$E61,$F61)),0,(INDEX(INDIRECT(DP61),$E61,$F61)-INDEX(INDIRECT(DP61),$E61,DZ$28))*(10-INDEX(INDIRECT("times"&amp;DN$2),$F61,DZ$28))/10)</f>
        <v>0</v>
      </c>
      <c r="EA61" s="47">
        <f ca="1">IF(OR(INDEX(INDIRECT("times"&amp;DN$2),$F61,EA$28)&gt;10,INDEX(INDIRECT(DP61),$E61,EA$28)&lt;=INDEX(INDIRECT(DP61),$E61,$F61)),0,(INDEX(INDIRECT(DP61),$E61,$F61)-INDEX(INDIRECT(DP61),$E61,EA$28))*(10-INDEX(INDIRECT("times"&amp;DN$2),$F61,EA$28))/10)</f>
        <v>0</v>
      </c>
      <c r="EB61" s="47">
        <f ca="1">IF(OR(INDEX(INDIRECT("times"&amp;DN$2),$F61,EB$28)&gt;10,INDEX(INDIRECT(DP61),$E61,EB$28)&lt;=INDEX(INDIRECT(DP61),$E61,$F61)),0,(INDEX(INDIRECT(DP61),$E61,$F61)-INDEX(INDIRECT(DP61),$E61,EB$28))*(10-INDEX(INDIRECT("times"&amp;DN$2),$F61,EB$28))/10)</f>
        <v>0</v>
      </c>
      <c r="EC61" s="47">
        <f ca="1">IF(OR(INDEX(INDIRECT("times"&amp;DN$2),$F61,EC$28)&gt;10,INDEX(INDIRECT(DP61),$E61,EC$28)&lt;=INDEX(INDIRECT(DP61),$E61,$F61)),0,(INDEX(INDIRECT(DP61),$E61,$F61)-INDEX(INDIRECT(DP61),$E61,EC$28))*(10-INDEX(INDIRECT("times"&amp;DN$2),$F61,EC$28))/10)</f>
        <v>0</v>
      </c>
      <c r="ED61" s="47">
        <f ca="1">IF(OR(INDEX(INDIRECT("times"&amp;DN$2),$F61,ED$28)&gt;10,INDEX(INDIRECT(DP61),$E61,ED$28)&lt;=INDEX(INDIRECT(DP61),$E61,$F61)),0,(INDEX(INDIRECT(DP61),$E61,$F61)-INDEX(INDIRECT(DP61),$E61,ED$28))*(10-INDEX(INDIRECT("times"&amp;DN$2),$F61,ED$28))/10)</f>
        <v>0</v>
      </c>
      <c r="EE61" s="47">
        <f ca="1">IF(OR(INDEX(INDIRECT("times"&amp;DN$2),$F61,EE$28)&gt;10,INDEX(INDIRECT(DP61),$E61,EE$28)&lt;=INDEX(INDIRECT(DP61),$E61,$F61)),0,(INDEX(INDIRECT(DP61),$E61,$F61)-INDEX(INDIRECT(DP61),$E61,EE$28))*(10-INDEX(INDIRECT("times"&amp;DN$2),$F61,EE$28))/10)</f>
        <v>0</v>
      </c>
      <c r="EF61" s="47">
        <f ca="1">IF(OR(INDEX(INDIRECT("times"&amp;DN$2),$F61,EF$28)&gt;10,INDEX(INDIRECT(DP61),$E61,EF$28)&lt;=INDEX(INDIRECT(DP61),$E61,$F61)),0,(INDEX(INDIRECT(DP61),$E61,$F61)-INDEX(INDIRECT(DP61),$E61,EF$28))*(10-INDEX(INDIRECT("times"&amp;DN$2),$F61,EF$28))/10)</f>
        <v>0</v>
      </c>
      <c r="EG61" s="47">
        <f ca="1">IF(OR(INDEX(INDIRECT("times"&amp;DN$2),$F61,EG$28)&gt;10,INDEX(INDIRECT(DP61),$E61,EG$28)&lt;=INDEX(INDIRECT(DP61),$E61,$F61)),0,(INDEX(INDIRECT(DP61),$E61,$F61)-INDEX(INDIRECT(DP61),$E61,EG$28))*(10-INDEX(INDIRECT("times"&amp;DN$2),$F61,EG$28))/10)</f>
        <v>0</v>
      </c>
      <c r="EH61" s="47">
        <f ca="1">IF(OR(INDEX(INDIRECT("times"&amp;DN$2),$F61,EH$28)&gt;10,INDEX(INDIRECT(DP61),$E61,EH$28)&lt;=INDEX(INDIRECT(DP61),$E61,$F61)),0,(INDEX(INDIRECT(DP61),$E61,$F61)-INDEX(INDIRECT(DP61),$E61,EH$28))*(10-INDEX(INDIRECT("times"&amp;DN$2),$F61,EH$28))/10)</f>
        <v>0</v>
      </c>
      <c r="EI61" s="47">
        <f ca="1">IF(OR(INDEX(INDIRECT("times"&amp;DN$2),$F61,EI$28)&gt;10,INDEX(INDIRECT(DP61),$E61,EI$28)&lt;=INDEX(INDIRECT(DP61),$E61,$F61)),0,(INDEX(INDIRECT(DP61),$E61,$F61)-INDEX(INDIRECT(DP61),$E61,EI$28))*(10-INDEX(INDIRECT("times"&amp;DN$2),$F61,EI$28))/10)</f>
        <v>0</v>
      </c>
      <c r="EJ61" s="47">
        <f ca="1">IF(OR(INDEX(INDIRECT("times"&amp;DN$2),$F61,EJ$28)&gt;10,INDEX(INDIRECT(DP61),$E61,EJ$28)&lt;=INDEX(INDIRECT(DP61),$E61,$F61)),0,(INDEX(INDIRECT(DP61),$E61,$F61)-INDEX(INDIRECT(DP61),$E61,EJ$28))*(10-INDEX(INDIRECT("times"&amp;DN$2),$F61,EJ$28))/10)</f>
        <v>0</v>
      </c>
      <c r="EK61" s="47">
        <f ca="1">IF(OR(INDEX(INDIRECT("times"&amp;DN$2),$F61,EK$28)&gt;10,INDEX(INDIRECT(DP61),$E61,EK$28)&lt;=INDEX(INDIRECT(DP61),$E61,$F61)),0,(INDEX(INDIRECT(DP61),$E61,$F61)-INDEX(INDIRECT(DP61),$E61,EK$28))*(10-INDEX(INDIRECT("times"&amp;DN$2),$F61,EK$28))/10)</f>
        <v>0</v>
      </c>
      <c r="EL61" s="47">
        <f ca="1">IF(OR(INDEX(INDIRECT("times"&amp;DN$2),$F61,EL$28)&gt;10,INDEX(INDIRECT(DP61),$E61,EL$28)&lt;=INDEX(INDIRECT(DP61),$E61,$F61)),0,(INDEX(INDIRECT(DP61),$E61,$F61)-INDEX(INDIRECT(DP61),$E61,EL$28))*(10-INDEX(INDIRECT("times"&amp;DN$2),$F61,EL$28))/10)</f>
        <v>0</v>
      </c>
      <c r="EM61" s="48">
        <f ca="1">IF(OR(INDEX(INDIRECT("times"&amp;DN$2),$F61,EM$28)&gt;10,INDEX(INDIRECT(DP61),$E61,EM$28)&lt;=INDEX(INDIRECT(DP61),$E61,$F61)),0,(INDEX(INDIRECT(DP61),$E61,$F61)-INDEX(INDIRECT(DP61),$E61,EM$28))*(10-INDEX(INDIRECT("times"&amp;DN$2),$F61,EM$28))/10)</f>
        <v>0</v>
      </c>
      <c r="EN61" s="201">
        <v>19</v>
      </c>
      <c r="EP61" s="18" t="s">
        <v>207</v>
      </c>
      <c r="EQ61" s="122">
        <f>EP26</f>
        <v>0</v>
      </c>
      <c r="ER61" s="122" t="str">
        <f>EP27</f>
        <v>lei3564</v>
      </c>
      <c r="ES61" s="210" t="str">
        <f t="shared" si="45"/>
        <v>core0_lei3564</v>
      </c>
      <c r="ET61" s="122">
        <v>1</v>
      </c>
      <c r="EU61" s="33">
        <v>19</v>
      </c>
      <c r="EV61" s="46">
        <f ca="1">IF(OR(INDEX(INDIRECT("times"&amp;EQ$2),$F61,EV$28)&gt;10,INDEX(INDIRECT(ES61),$E61,EV$28)&lt;=INDEX(INDIRECT(ES61),$E61,$F61)),0,(INDEX(INDIRECT(ES61),$E61,$F61)-INDEX(INDIRECT(ES61),$E61,EV$28))*(10-INDEX(INDIRECT("times"&amp;EQ$2),$F61,EV$28))/10)</f>
        <v>0</v>
      </c>
      <c r="EW61" s="47">
        <f ca="1">IF(OR(INDEX(INDIRECT("times"&amp;EQ$2),$F61,EW$28)&gt;10,INDEX(INDIRECT(ES61),$E61,EW$28)&lt;=INDEX(INDIRECT(ES61),$E61,$F61)),0,(INDEX(INDIRECT(ES61),$E61,$F61)-INDEX(INDIRECT(ES61),$E61,EW$28))*(10-INDEX(INDIRECT("times"&amp;EQ$2),$F61,EW$28))/10)</f>
        <v>0</v>
      </c>
      <c r="EX61" s="47">
        <f ca="1">IF(OR(INDEX(INDIRECT("times"&amp;EQ$2),$F61,EX$28)&gt;10,INDEX(INDIRECT(ES61),$E61,EX$28)&lt;=INDEX(INDIRECT(ES61),$E61,$F61)),0,(INDEX(INDIRECT(ES61),$E61,$F61)-INDEX(INDIRECT(ES61),$E61,EX$28))*(10-INDEX(INDIRECT("times"&amp;EQ$2),$F61,EX$28))/10)</f>
        <v>0</v>
      </c>
      <c r="EY61" s="47">
        <f ca="1">IF(OR(INDEX(INDIRECT("times"&amp;EQ$2),$F61,EY$28)&gt;10,INDEX(INDIRECT(ES61),$E61,EY$28)&lt;=INDEX(INDIRECT(ES61),$E61,$F61)),0,(INDEX(INDIRECT(ES61),$E61,$F61)-INDEX(INDIRECT(ES61),$E61,EY$28))*(10-INDEX(INDIRECT("times"&amp;EQ$2),$F61,EY$28))/10)</f>
        <v>0</v>
      </c>
      <c r="EZ61" s="47">
        <f ca="1">IF(OR(INDEX(INDIRECT("times"&amp;EQ$2),$F61,EZ$28)&gt;10,INDEX(INDIRECT(ES61),$E61,EZ$28)&lt;=INDEX(INDIRECT(ES61),$E61,$F61)),0,(INDEX(INDIRECT(ES61),$E61,$F61)-INDEX(INDIRECT(ES61),$E61,EZ$28))*(10-INDEX(INDIRECT("times"&amp;EQ$2),$F61,EZ$28))/10)</f>
        <v>0</v>
      </c>
      <c r="FA61" s="47">
        <f ca="1">IF(OR(INDEX(INDIRECT("times"&amp;EQ$2),$F61,FA$28)&gt;10,INDEX(INDIRECT(ES61),$E61,FA$28)&lt;=INDEX(INDIRECT(ES61),$E61,$F61)),0,(INDEX(INDIRECT(ES61),$E61,$F61)-INDEX(INDIRECT(ES61),$E61,FA$28))*(10-INDEX(INDIRECT("times"&amp;EQ$2),$F61,FA$28))/10)</f>
        <v>0</v>
      </c>
      <c r="FB61" s="47">
        <f ca="1">IF(OR(INDEX(INDIRECT("times"&amp;EQ$2),$F61,FB$28)&gt;10,INDEX(INDIRECT(ES61),$E61,FB$28)&lt;=INDEX(INDIRECT(ES61),$E61,$F61)),0,(INDEX(INDIRECT(ES61),$E61,$F61)-INDEX(INDIRECT(ES61),$E61,FB$28))*(10-INDEX(INDIRECT("times"&amp;EQ$2),$F61,FB$28))/10)</f>
        <v>0</v>
      </c>
      <c r="FC61" s="47">
        <f ca="1">IF(OR(INDEX(INDIRECT("times"&amp;EQ$2),$F61,FC$28)&gt;10,INDEX(INDIRECT(ES61),$E61,FC$28)&lt;=INDEX(INDIRECT(ES61),$E61,$F61)),0,(INDEX(INDIRECT(ES61),$E61,$F61)-INDEX(INDIRECT(ES61),$E61,FC$28))*(10-INDEX(INDIRECT("times"&amp;EQ$2),$F61,FC$28))/10)</f>
        <v>0</v>
      </c>
      <c r="FD61" s="47">
        <f ca="1">IF(OR(INDEX(INDIRECT("times"&amp;EQ$2),$F61,FD$28)&gt;10,INDEX(INDIRECT(ES61),$E61,FD$28)&lt;=INDEX(INDIRECT(ES61),$E61,$F61)),0,(INDEX(INDIRECT(ES61),$E61,$F61)-INDEX(INDIRECT(ES61),$E61,FD$28))*(10-INDEX(INDIRECT("times"&amp;EQ$2),$F61,FD$28))/10)</f>
        <v>0</v>
      </c>
      <c r="FE61" s="47">
        <f ca="1">IF(OR(INDEX(INDIRECT("times"&amp;EQ$2),$F61,FE$28)&gt;10,INDEX(INDIRECT(ES61),$E61,FE$28)&lt;=INDEX(INDIRECT(ES61),$E61,$F61)),0,(INDEX(INDIRECT(ES61),$E61,$F61)-INDEX(INDIRECT(ES61),$E61,FE$28))*(10-INDEX(INDIRECT("times"&amp;EQ$2),$F61,FE$28))/10)</f>
        <v>0</v>
      </c>
      <c r="FF61" s="47">
        <f ca="1">IF(OR(INDEX(INDIRECT("times"&amp;EQ$2),$F61,FF$28)&gt;10,INDEX(INDIRECT(ES61),$E61,FF$28)&lt;=INDEX(INDIRECT(ES61),$E61,$F61)),0,(INDEX(INDIRECT(ES61),$E61,$F61)-INDEX(INDIRECT(ES61),$E61,FF$28))*(10-INDEX(INDIRECT("times"&amp;EQ$2),$F61,FF$28))/10)</f>
        <v>0</v>
      </c>
      <c r="FG61" s="47">
        <f ca="1">IF(OR(INDEX(INDIRECT("times"&amp;EQ$2),$F61,FG$28)&gt;10,INDEX(INDIRECT(ES61),$E61,FG$28)&lt;=INDEX(INDIRECT(ES61),$E61,$F61)),0,(INDEX(INDIRECT(ES61),$E61,$F61)-INDEX(INDIRECT(ES61),$E61,FG$28))*(10-INDEX(INDIRECT("times"&amp;EQ$2),$F61,FG$28))/10)</f>
        <v>0</v>
      </c>
      <c r="FH61" s="47">
        <f ca="1">IF(OR(INDEX(INDIRECT("times"&amp;EQ$2),$F61,FH$28)&gt;10,INDEX(INDIRECT(ES61),$E61,FH$28)&lt;=INDEX(INDIRECT(ES61),$E61,$F61)),0,(INDEX(INDIRECT(ES61),$E61,$F61)-INDEX(INDIRECT(ES61),$E61,FH$28))*(10-INDEX(INDIRECT("times"&amp;EQ$2),$F61,FH$28))/10)</f>
        <v>0</v>
      </c>
      <c r="FI61" s="47">
        <f ca="1">IF(OR(INDEX(INDIRECT("times"&amp;EQ$2),$F61,FI$28)&gt;10,INDEX(INDIRECT(ES61),$E61,FI$28)&lt;=INDEX(INDIRECT(ES61),$E61,$F61)),0,(INDEX(INDIRECT(ES61),$E61,$F61)-INDEX(INDIRECT(ES61),$E61,FI$28))*(10-INDEX(INDIRECT("times"&amp;EQ$2),$F61,FI$28))/10)</f>
        <v>0</v>
      </c>
      <c r="FJ61" s="47">
        <f ca="1">IF(OR(INDEX(INDIRECT("times"&amp;EQ$2),$F61,FJ$28)&gt;10,INDEX(INDIRECT(ES61),$E61,FJ$28)&lt;=INDEX(INDIRECT(ES61),$E61,$F61)),0,(INDEX(INDIRECT(ES61),$E61,$F61)-INDEX(INDIRECT(ES61),$E61,FJ$28))*(10-INDEX(INDIRECT("times"&amp;EQ$2),$F61,FJ$28))/10)</f>
        <v>0</v>
      </c>
      <c r="FK61" s="47">
        <f ca="1">IF(OR(INDEX(INDIRECT("times"&amp;EQ$2),$F61,FK$28)&gt;10,INDEX(INDIRECT(ES61),$E61,FK$28)&lt;=INDEX(INDIRECT(ES61),$E61,$F61)),0,(INDEX(INDIRECT(ES61),$E61,$F61)-INDEX(INDIRECT(ES61),$E61,FK$28))*(10-INDEX(INDIRECT("times"&amp;EQ$2),$F61,FK$28))/10)</f>
        <v>0</v>
      </c>
      <c r="FL61" s="47">
        <f ca="1">IF(OR(INDEX(INDIRECT("times"&amp;EQ$2),$F61,FL$28)&gt;10,INDEX(INDIRECT(ES61),$E61,FL$28)&lt;=INDEX(INDIRECT(ES61),$E61,$F61)),0,(INDEX(INDIRECT(ES61),$E61,$F61)-INDEX(INDIRECT(ES61),$E61,FL$28))*(10-INDEX(INDIRECT("times"&amp;EQ$2),$F61,FL$28))/10)</f>
        <v>0</v>
      </c>
      <c r="FM61" s="47">
        <f ca="1">IF(OR(INDEX(INDIRECT("times"&amp;EQ$2),$F61,FM$28)&gt;10,INDEX(INDIRECT(ES61),$E61,FM$28)&lt;=INDEX(INDIRECT(ES61),$E61,$F61)),0,(INDEX(INDIRECT(ES61),$E61,$F61)-INDEX(INDIRECT(ES61),$E61,FM$28))*(10-INDEX(INDIRECT("times"&amp;EQ$2),$F61,FM$28))/10)</f>
        <v>0</v>
      </c>
      <c r="FN61" s="47">
        <f ca="1">IF(OR(INDEX(INDIRECT("times"&amp;EQ$2),$F61,FN$28)&gt;10,INDEX(INDIRECT(ES61),$E61,FN$28)&lt;=INDEX(INDIRECT(ES61),$E61,$F61)),0,(INDEX(INDIRECT(ES61),$E61,$F61)-INDEX(INDIRECT(ES61),$E61,FN$28))*(10-INDEX(INDIRECT("times"&amp;EQ$2),$F61,FN$28))/10)</f>
        <v>0</v>
      </c>
      <c r="FO61" s="47">
        <f ca="1">IF(OR(INDEX(INDIRECT("times"&amp;EQ$2),$F61,FO$28)&gt;10,INDEX(INDIRECT(ES61),$E61,FO$28)&lt;=INDEX(INDIRECT(ES61),$E61,$F61)),0,(INDEX(INDIRECT(ES61),$E61,$F61)-INDEX(INDIRECT(ES61),$E61,FO$28))*(10-INDEX(INDIRECT("times"&amp;EQ$2),$F61,FO$28))/10)</f>
        <v>0</v>
      </c>
      <c r="FP61" s="48">
        <f ca="1">IF(OR(INDEX(INDIRECT("times"&amp;EQ$2),$F61,FP$28)&gt;10,INDEX(INDIRECT(ES61),$E61,FP$28)&lt;=INDEX(INDIRECT(ES61),$E61,$F61)),0,(INDEX(INDIRECT(ES61),$E61,$F61)-INDEX(INDIRECT(ES61),$E61,FP$28))*(10-INDEX(INDIRECT("times"&amp;EQ$2),$F61,FP$28))/10)</f>
        <v>0</v>
      </c>
      <c r="FQ61" s="201">
        <v>19</v>
      </c>
      <c r="FS61" s="18" t="s">
        <v>207</v>
      </c>
      <c r="FT61" s="122">
        <f>FS26</f>
        <v>0</v>
      </c>
      <c r="FU61" s="122" t="str">
        <f>FS27</f>
        <v>shop65</v>
      </c>
      <c r="FV61" s="210" t="str">
        <f t="shared" si="46"/>
        <v>core0_shop65</v>
      </c>
      <c r="FW61" s="122">
        <v>1</v>
      </c>
      <c r="FX61" s="33">
        <v>19</v>
      </c>
      <c r="FY61" s="46">
        <f ca="1">IF(OR(INDEX(INDIRECT("times"&amp;FT$2),$F61,FY$28)&gt;10,INDEX(INDIRECT(FV61),$E61,FY$28)&lt;=INDEX(INDIRECT(FV61),$E61,$F61)),0,(INDEX(INDIRECT(FV61),$E61,$F61)-INDEX(INDIRECT(FV61),$E61,FY$28))*(10-INDEX(INDIRECT("times"&amp;FT$2),$F61,FY$28))/10)</f>
        <v>0</v>
      </c>
      <c r="FZ61" s="47">
        <f ca="1">IF(OR(INDEX(INDIRECT("times"&amp;FT$2),$F61,FZ$28)&gt;10,INDEX(INDIRECT(FV61),$E61,FZ$28)&lt;=INDEX(INDIRECT(FV61),$E61,$F61)),0,(INDEX(INDIRECT(FV61),$E61,$F61)-INDEX(INDIRECT(FV61),$E61,FZ$28))*(10-INDEX(INDIRECT("times"&amp;FT$2),$F61,FZ$28))/10)</f>
        <v>0</v>
      </c>
      <c r="GA61" s="47">
        <f ca="1">IF(OR(INDEX(INDIRECT("times"&amp;FT$2),$F61,GA$28)&gt;10,INDEX(INDIRECT(FV61),$E61,GA$28)&lt;=INDEX(INDIRECT(FV61),$E61,$F61)),0,(INDEX(INDIRECT(FV61),$E61,$F61)-INDEX(INDIRECT(FV61),$E61,GA$28))*(10-INDEX(INDIRECT("times"&amp;FT$2),$F61,GA$28))/10)</f>
        <v>0</v>
      </c>
      <c r="GB61" s="47">
        <f ca="1">IF(OR(INDEX(INDIRECT("times"&amp;FT$2),$F61,GB$28)&gt;10,INDEX(INDIRECT(FV61),$E61,GB$28)&lt;=INDEX(INDIRECT(FV61),$E61,$F61)),0,(INDEX(INDIRECT(FV61),$E61,$F61)-INDEX(INDIRECT(FV61),$E61,GB$28))*(10-INDEX(INDIRECT("times"&amp;FT$2),$F61,GB$28))/10)</f>
        <v>0</v>
      </c>
      <c r="GC61" s="47">
        <f ca="1">IF(OR(INDEX(INDIRECT("times"&amp;FT$2),$F61,GC$28)&gt;10,INDEX(INDIRECT(FV61),$E61,GC$28)&lt;=INDEX(INDIRECT(FV61),$E61,$F61)),0,(INDEX(INDIRECT(FV61),$E61,$F61)-INDEX(INDIRECT(FV61),$E61,GC$28))*(10-INDEX(INDIRECT("times"&amp;FT$2),$F61,GC$28))/10)</f>
        <v>0</v>
      </c>
      <c r="GD61" s="47">
        <f ca="1">IF(OR(INDEX(INDIRECT("times"&amp;FT$2),$F61,GD$28)&gt;10,INDEX(INDIRECT(FV61),$E61,GD$28)&lt;=INDEX(INDIRECT(FV61),$E61,$F61)),0,(INDEX(INDIRECT(FV61),$E61,$F61)-INDEX(INDIRECT(FV61),$E61,GD$28))*(10-INDEX(INDIRECT("times"&amp;FT$2),$F61,GD$28))/10)</f>
        <v>0</v>
      </c>
      <c r="GE61" s="47">
        <f ca="1">IF(OR(INDEX(INDIRECT("times"&amp;FT$2),$F61,GE$28)&gt;10,INDEX(INDIRECT(FV61),$E61,GE$28)&lt;=INDEX(INDIRECT(FV61),$E61,$F61)),0,(INDEX(INDIRECT(FV61),$E61,$F61)-INDEX(INDIRECT(FV61),$E61,GE$28))*(10-INDEX(INDIRECT("times"&amp;FT$2),$F61,GE$28))/10)</f>
        <v>0</v>
      </c>
      <c r="GF61" s="47">
        <f ca="1">IF(OR(INDEX(INDIRECT("times"&amp;FT$2),$F61,GF$28)&gt;10,INDEX(INDIRECT(FV61),$E61,GF$28)&lt;=INDEX(INDIRECT(FV61),$E61,$F61)),0,(INDEX(INDIRECT(FV61),$E61,$F61)-INDEX(INDIRECT(FV61),$E61,GF$28))*(10-INDEX(INDIRECT("times"&amp;FT$2),$F61,GF$28))/10)</f>
        <v>0</v>
      </c>
      <c r="GG61" s="47">
        <f ca="1">IF(OR(INDEX(INDIRECT("times"&amp;FT$2),$F61,GG$28)&gt;10,INDEX(INDIRECT(FV61),$E61,GG$28)&lt;=INDEX(INDIRECT(FV61),$E61,$F61)),0,(INDEX(INDIRECT(FV61),$E61,$F61)-INDEX(INDIRECT(FV61),$E61,GG$28))*(10-INDEX(INDIRECT("times"&amp;FT$2),$F61,GG$28))/10)</f>
        <v>0</v>
      </c>
      <c r="GH61" s="47">
        <f ca="1">IF(OR(INDEX(INDIRECT("times"&amp;FT$2),$F61,GH$28)&gt;10,INDEX(INDIRECT(FV61),$E61,GH$28)&lt;=INDEX(INDIRECT(FV61),$E61,$F61)),0,(INDEX(INDIRECT(FV61),$E61,$F61)-INDEX(INDIRECT(FV61),$E61,GH$28))*(10-INDEX(INDIRECT("times"&amp;FT$2),$F61,GH$28))/10)</f>
        <v>0</v>
      </c>
      <c r="GI61" s="47">
        <f ca="1">IF(OR(INDEX(INDIRECT("times"&amp;FT$2),$F61,GI$28)&gt;10,INDEX(INDIRECT(FV61),$E61,GI$28)&lt;=INDEX(INDIRECT(FV61),$E61,$F61)),0,(INDEX(INDIRECT(FV61),$E61,$F61)-INDEX(INDIRECT(FV61),$E61,GI$28))*(10-INDEX(INDIRECT("times"&amp;FT$2),$F61,GI$28))/10)</f>
        <v>0</v>
      </c>
      <c r="GJ61" s="47">
        <f ca="1">IF(OR(INDEX(INDIRECT("times"&amp;FT$2),$F61,GJ$28)&gt;10,INDEX(INDIRECT(FV61),$E61,GJ$28)&lt;=INDEX(INDIRECT(FV61),$E61,$F61)),0,(INDEX(INDIRECT(FV61),$E61,$F61)-INDEX(INDIRECT(FV61),$E61,GJ$28))*(10-INDEX(INDIRECT("times"&amp;FT$2),$F61,GJ$28))/10)</f>
        <v>0</v>
      </c>
      <c r="GK61" s="47">
        <f ca="1">IF(OR(INDEX(INDIRECT("times"&amp;FT$2),$F61,GK$28)&gt;10,INDEX(INDIRECT(FV61),$E61,GK$28)&lt;=INDEX(INDIRECT(FV61),$E61,$F61)),0,(INDEX(INDIRECT(FV61),$E61,$F61)-INDEX(INDIRECT(FV61),$E61,GK$28))*(10-INDEX(INDIRECT("times"&amp;FT$2),$F61,GK$28))/10)</f>
        <v>0</v>
      </c>
      <c r="GL61" s="47">
        <f ca="1">IF(OR(INDEX(INDIRECT("times"&amp;FT$2),$F61,GL$28)&gt;10,INDEX(INDIRECT(FV61),$E61,GL$28)&lt;=INDEX(INDIRECT(FV61),$E61,$F61)),0,(INDEX(INDIRECT(FV61),$E61,$F61)-INDEX(INDIRECT(FV61),$E61,GL$28))*(10-INDEX(INDIRECT("times"&amp;FT$2),$F61,GL$28))/10)</f>
        <v>0</v>
      </c>
      <c r="GM61" s="47">
        <f ca="1">IF(OR(INDEX(INDIRECT("times"&amp;FT$2),$F61,GM$28)&gt;10,INDEX(INDIRECT(FV61),$E61,GM$28)&lt;=INDEX(INDIRECT(FV61),$E61,$F61)),0,(INDEX(INDIRECT(FV61),$E61,$F61)-INDEX(INDIRECT(FV61),$E61,GM$28))*(10-INDEX(INDIRECT("times"&amp;FT$2),$F61,GM$28))/10)</f>
        <v>0</v>
      </c>
      <c r="GN61" s="47">
        <f ca="1">IF(OR(INDEX(INDIRECT("times"&amp;FT$2),$F61,GN$28)&gt;10,INDEX(INDIRECT(FV61),$E61,GN$28)&lt;=INDEX(INDIRECT(FV61),$E61,$F61)),0,(INDEX(INDIRECT(FV61),$E61,$F61)-INDEX(INDIRECT(FV61),$E61,GN$28))*(10-INDEX(INDIRECT("times"&amp;FT$2),$F61,GN$28))/10)</f>
        <v>0</v>
      </c>
      <c r="GO61" s="47">
        <f ca="1">IF(OR(INDEX(INDIRECT("times"&amp;FT$2),$F61,GO$28)&gt;10,INDEX(INDIRECT(FV61),$E61,GO$28)&lt;=INDEX(INDIRECT(FV61),$E61,$F61)),0,(INDEX(INDIRECT(FV61),$E61,$F61)-INDEX(INDIRECT(FV61),$E61,GO$28))*(10-INDEX(INDIRECT("times"&amp;FT$2),$F61,GO$28))/10)</f>
        <v>0</v>
      </c>
      <c r="GP61" s="47">
        <f ca="1">IF(OR(INDEX(INDIRECT("times"&amp;FT$2),$F61,GP$28)&gt;10,INDEX(INDIRECT(FV61),$E61,GP$28)&lt;=INDEX(INDIRECT(FV61),$E61,$F61)),0,(INDEX(INDIRECT(FV61),$E61,$F61)-INDEX(INDIRECT(FV61),$E61,GP$28))*(10-INDEX(INDIRECT("times"&amp;FT$2),$F61,GP$28))/10)</f>
        <v>0</v>
      </c>
      <c r="GQ61" s="47">
        <f ca="1">IF(OR(INDEX(INDIRECT("times"&amp;FT$2),$F61,GQ$28)&gt;10,INDEX(INDIRECT(FV61),$E61,GQ$28)&lt;=INDEX(INDIRECT(FV61),$E61,$F61)),0,(INDEX(INDIRECT(FV61),$E61,$F61)-INDEX(INDIRECT(FV61),$E61,GQ$28))*(10-INDEX(INDIRECT("times"&amp;FT$2),$F61,GQ$28))/10)</f>
        <v>0</v>
      </c>
      <c r="GR61" s="47">
        <f ca="1">IF(OR(INDEX(INDIRECT("times"&amp;FT$2),$F61,GR$28)&gt;10,INDEX(INDIRECT(FV61),$E61,GR$28)&lt;=INDEX(INDIRECT(FV61),$E61,$F61)),0,(INDEX(INDIRECT(FV61),$E61,$F61)-INDEX(INDIRECT(FV61),$E61,GR$28))*(10-INDEX(INDIRECT("times"&amp;FT$2),$F61,GR$28))/10)</f>
        <v>0</v>
      </c>
      <c r="GS61" s="48">
        <f ca="1">IF(OR(INDEX(INDIRECT("times"&amp;FT$2),$F61,GS$28)&gt;10,INDEX(INDIRECT(FV61),$E61,GS$28)&lt;=INDEX(INDIRECT(FV61),$E61,$F61)),0,(INDEX(INDIRECT(FV61),$E61,$F61)-INDEX(INDIRECT(FV61),$E61,GS$28))*(10-INDEX(INDIRECT("times"&amp;FT$2),$F61,GS$28))/10)</f>
        <v>0</v>
      </c>
      <c r="GT61" s="201">
        <v>19</v>
      </c>
      <c r="GV61" s="18" t="s">
        <v>207</v>
      </c>
      <c r="GW61" s="122">
        <f>GV26</f>
        <v>0</v>
      </c>
      <c r="GX61" s="122" t="str">
        <f>GV27</f>
        <v>lei65</v>
      </c>
      <c r="GY61" s="210" t="str">
        <f t="shared" si="47"/>
        <v>core0_lei65</v>
      </c>
      <c r="GZ61" s="122">
        <v>1</v>
      </c>
      <c r="HA61" s="33">
        <v>19</v>
      </c>
      <c r="HB61" s="46">
        <f ca="1">IF(OR(INDEX(INDIRECT("times"&amp;GW$2),$F61,HB$28)&gt;10,INDEX(INDIRECT(GY61),$E61,HB$28)&lt;=INDEX(INDIRECT(GY61),$E61,$F61)),0,(INDEX(INDIRECT(GY61),$E61,$F61)-INDEX(INDIRECT(GY61),$E61,HB$28))*(10-INDEX(INDIRECT("times"&amp;GW$2),$F61,HB$28))/10)</f>
        <v>0</v>
      </c>
      <c r="HC61" s="47">
        <f ca="1">IF(OR(INDEX(INDIRECT("times"&amp;GW$2),$F61,HC$28)&gt;10,INDEX(INDIRECT(GY61),$E61,HC$28)&lt;=INDEX(INDIRECT(GY61),$E61,$F61)),0,(INDEX(INDIRECT(GY61),$E61,$F61)-INDEX(INDIRECT(GY61),$E61,HC$28))*(10-INDEX(INDIRECT("times"&amp;GW$2),$F61,HC$28))/10)</f>
        <v>0</v>
      </c>
      <c r="HD61" s="47">
        <f ca="1">IF(OR(INDEX(INDIRECT("times"&amp;GW$2),$F61,HD$28)&gt;10,INDEX(INDIRECT(GY61),$E61,HD$28)&lt;=INDEX(INDIRECT(GY61),$E61,$F61)),0,(INDEX(INDIRECT(GY61),$E61,$F61)-INDEX(INDIRECT(GY61),$E61,HD$28))*(10-INDEX(INDIRECT("times"&amp;GW$2),$F61,HD$28))/10)</f>
        <v>0</v>
      </c>
      <c r="HE61" s="47">
        <f ca="1">IF(OR(INDEX(INDIRECT("times"&amp;GW$2),$F61,HE$28)&gt;10,INDEX(INDIRECT(GY61),$E61,HE$28)&lt;=INDEX(INDIRECT(GY61),$E61,$F61)),0,(INDEX(INDIRECT(GY61),$E61,$F61)-INDEX(INDIRECT(GY61),$E61,HE$28))*(10-INDEX(INDIRECT("times"&amp;GW$2),$F61,HE$28))/10)</f>
        <v>0</v>
      </c>
      <c r="HF61" s="47">
        <f ca="1">IF(OR(INDEX(INDIRECT("times"&amp;GW$2),$F61,HF$28)&gt;10,INDEX(INDIRECT(GY61),$E61,HF$28)&lt;=INDEX(INDIRECT(GY61),$E61,$F61)),0,(INDEX(INDIRECT(GY61),$E61,$F61)-INDEX(INDIRECT(GY61),$E61,HF$28))*(10-INDEX(INDIRECT("times"&amp;GW$2),$F61,HF$28))/10)</f>
        <v>0</v>
      </c>
      <c r="HG61" s="47">
        <f ca="1">IF(OR(INDEX(INDIRECT("times"&amp;GW$2),$F61,HG$28)&gt;10,INDEX(INDIRECT(GY61),$E61,HG$28)&lt;=INDEX(INDIRECT(GY61),$E61,$F61)),0,(INDEX(INDIRECT(GY61),$E61,$F61)-INDEX(INDIRECT(GY61),$E61,HG$28))*(10-INDEX(INDIRECT("times"&amp;GW$2),$F61,HG$28))/10)</f>
        <v>0</v>
      </c>
      <c r="HH61" s="47">
        <f ca="1">IF(OR(INDEX(INDIRECT("times"&amp;GW$2),$F61,HH$28)&gt;10,INDEX(INDIRECT(GY61),$E61,HH$28)&lt;=INDEX(INDIRECT(GY61),$E61,$F61)),0,(INDEX(INDIRECT(GY61),$E61,$F61)-INDEX(INDIRECT(GY61),$E61,HH$28))*(10-INDEX(INDIRECT("times"&amp;GW$2),$F61,HH$28))/10)</f>
        <v>0</v>
      </c>
      <c r="HI61" s="47">
        <f ca="1">IF(OR(INDEX(INDIRECT("times"&amp;GW$2),$F61,HI$28)&gt;10,INDEX(INDIRECT(GY61),$E61,HI$28)&lt;=INDEX(INDIRECT(GY61),$E61,$F61)),0,(INDEX(INDIRECT(GY61),$E61,$F61)-INDEX(INDIRECT(GY61),$E61,HI$28))*(10-INDEX(INDIRECT("times"&amp;GW$2),$F61,HI$28))/10)</f>
        <v>0</v>
      </c>
      <c r="HJ61" s="47">
        <f ca="1">IF(OR(INDEX(INDIRECT("times"&amp;GW$2),$F61,HJ$28)&gt;10,INDEX(INDIRECT(GY61),$E61,HJ$28)&lt;=INDEX(INDIRECT(GY61),$E61,$F61)),0,(INDEX(INDIRECT(GY61),$E61,$F61)-INDEX(INDIRECT(GY61),$E61,HJ$28))*(10-INDEX(INDIRECT("times"&amp;GW$2),$F61,HJ$28))/10)</f>
        <v>0</v>
      </c>
      <c r="HK61" s="47">
        <f ca="1">IF(OR(INDEX(INDIRECT("times"&amp;GW$2),$F61,HK$28)&gt;10,INDEX(INDIRECT(GY61),$E61,HK$28)&lt;=INDEX(INDIRECT(GY61),$E61,$F61)),0,(INDEX(INDIRECT(GY61),$E61,$F61)-INDEX(INDIRECT(GY61),$E61,HK$28))*(10-INDEX(INDIRECT("times"&amp;GW$2),$F61,HK$28))/10)</f>
        <v>0</v>
      </c>
      <c r="HL61" s="47">
        <f ca="1">IF(OR(INDEX(INDIRECT("times"&amp;GW$2),$F61,HL$28)&gt;10,INDEX(INDIRECT(GY61),$E61,HL$28)&lt;=INDEX(INDIRECT(GY61),$E61,$F61)),0,(INDEX(INDIRECT(GY61),$E61,$F61)-INDEX(INDIRECT(GY61),$E61,HL$28))*(10-INDEX(INDIRECT("times"&amp;GW$2),$F61,HL$28))/10)</f>
        <v>0</v>
      </c>
      <c r="HM61" s="47">
        <f ca="1">IF(OR(INDEX(INDIRECT("times"&amp;GW$2),$F61,HM$28)&gt;10,INDEX(INDIRECT(GY61),$E61,HM$28)&lt;=INDEX(INDIRECT(GY61),$E61,$F61)),0,(INDEX(INDIRECT(GY61),$E61,$F61)-INDEX(INDIRECT(GY61),$E61,HM$28))*(10-INDEX(INDIRECT("times"&amp;GW$2),$F61,HM$28))/10)</f>
        <v>0</v>
      </c>
      <c r="HN61" s="47">
        <f ca="1">IF(OR(INDEX(INDIRECT("times"&amp;GW$2),$F61,HN$28)&gt;10,INDEX(INDIRECT(GY61),$E61,HN$28)&lt;=INDEX(INDIRECT(GY61),$E61,$F61)),0,(INDEX(INDIRECT(GY61),$E61,$F61)-INDEX(INDIRECT(GY61),$E61,HN$28))*(10-INDEX(INDIRECT("times"&amp;GW$2),$F61,HN$28))/10)</f>
        <v>0</v>
      </c>
      <c r="HO61" s="47">
        <f ca="1">IF(OR(INDEX(INDIRECT("times"&amp;GW$2),$F61,HO$28)&gt;10,INDEX(INDIRECT(GY61),$E61,HO$28)&lt;=INDEX(INDIRECT(GY61),$E61,$F61)),0,(INDEX(INDIRECT(GY61),$E61,$F61)-INDEX(INDIRECT(GY61),$E61,HO$28))*(10-INDEX(INDIRECT("times"&amp;GW$2),$F61,HO$28))/10)</f>
        <v>0</v>
      </c>
      <c r="HP61" s="47">
        <f ca="1">IF(OR(INDEX(INDIRECT("times"&amp;GW$2),$F61,HP$28)&gt;10,INDEX(INDIRECT(GY61),$E61,HP$28)&lt;=INDEX(INDIRECT(GY61),$E61,$F61)),0,(INDEX(INDIRECT(GY61),$E61,$F61)-INDEX(INDIRECT(GY61),$E61,HP$28))*(10-INDEX(INDIRECT("times"&amp;GW$2),$F61,HP$28))/10)</f>
        <v>0</v>
      </c>
      <c r="HQ61" s="47">
        <f ca="1">IF(OR(INDEX(INDIRECT("times"&amp;GW$2),$F61,HQ$28)&gt;10,INDEX(INDIRECT(GY61),$E61,HQ$28)&lt;=INDEX(INDIRECT(GY61),$E61,$F61)),0,(INDEX(INDIRECT(GY61),$E61,$F61)-INDEX(INDIRECT(GY61),$E61,HQ$28))*(10-INDEX(INDIRECT("times"&amp;GW$2),$F61,HQ$28))/10)</f>
        <v>0</v>
      </c>
      <c r="HR61" s="47">
        <f ca="1">IF(OR(INDEX(INDIRECT("times"&amp;GW$2),$F61,HR$28)&gt;10,INDEX(INDIRECT(GY61),$E61,HR$28)&lt;=INDEX(INDIRECT(GY61),$E61,$F61)),0,(INDEX(INDIRECT(GY61),$E61,$F61)-INDEX(INDIRECT(GY61),$E61,HR$28))*(10-INDEX(INDIRECT("times"&amp;GW$2),$F61,HR$28))/10)</f>
        <v>0</v>
      </c>
      <c r="HS61" s="47">
        <f ca="1">IF(OR(INDEX(INDIRECT("times"&amp;GW$2),$F61,HS$28)&gt;10,INDEX(INDIRECT(GY61),$E61,HS$28)&lt;=INDEX(INDIRECT(GY61),$E61,$F61)),0,(INDEX(INDIRECT(GY61),$E61,$F61)-INDEX(INDIRECT(GY61),$E61,HS$28))*(10-INDEX(INDIRECT("times"&amp;GW$2),$F61,HS$28))/10)</f>
        <v>0</v>
      </c>
      <c r="HT61" s="47">
        <f ca="1">IF(OR(INDEX(INDIRECT("times"&amp;GW$2),$F61,HT$28)&gt;10,INDEX(INDIRECT(GY61),$E61,HT$28)&lt;=INDEX(INDIRECT(GY61),$E61,$F61)),0,(INDEX(INDIRECT(GY61),$E61,$F61)-INDEX(INDIRECT(GY61),$E61,HT$28))*(10-INDEX(INDIRECT("times"&amp;GW$2),$F61,HT$28))/10)</f>
        <v>0</v>
      </c>
      <c r="HU61" s="47">
        <f ca="1">IF(OR(INDEX(INDIRECT("times"&amp;GW$2),$F61,HU$28)&gt;10,INDEX(INDIRECT(GY61),$E61,HU$28)&lt;=INDEX(INDIRECT(GY61),$E61,$F61)),0,(INDEX(INDIRECT(GY61),$E61,$F61)-INDEX(INDIRECT(GY61),$E61,HU$28))*(10-INDEX(INDIRECT("times"&amp;GW$2),$F61,HU$28))/10)</f>
        <v>0</v>
      </c>
      <c r="HV61" s="48">
        <f ca="1">IF(OR(INDEX(INDIRECT("times"&amp;GW$2),$F61,HV$28)&gt;10,INDEX(INDIRECT(GY61),$E61,HV$28)&lt;=INDEX(INDIRECT(GY61),$E61,$F61)),0,(INDEX(INDIRECT(GY61),$E61,$F61)-INDEX(INDIRECT(GY61),$E61,HV$28))*(10-INDEX(INDIRECT("times"&amp;GW$2),$F61,HV$28))/10)</f>
        <v>0</v>
      </c>
      <c r="HW61" s="201">
        <v>19</v>
      </c>
    </row>
    <row r="62" spans="1:231" ht="15">
      <c r="A62" s="18" t="s">
        <v>208</v>
      </c>
      <c r="B62" s="122">
        <f>A26</f>
        <v>0</v>
      </c>
      <c r="C62" s="122" t="str">
        <f>A27</f>
        <v>work1834</v>
      </c>
      <c r="D62" s="210" t="str">
        <f t="shared" si="40"/>
        <v>core0_work1834</v>
      </c>
      <c r="E62" s="122">
        <v>1</v>
      </c>
      <c r="F62" s="33">
        <v>20</v>
      </c>
      <c r="G62" s="46">
        <f ca="1">IF(OR(INDEX(INDIRECT("times"&amp;B$2),$F62,G$28)&gt;10,INDEX(INDIRECT(D62),$E62,G$28)&lt;=INDEX(INDIRECT(D62),$E62,$F62)),0,(INDEX(INDIRECT(D62),$E62,$F62)-INDEX(INDIRECT(D62),$E62,G$28))*(10-INDEX(INDIRECT("times"&amp;B$2),$F62,G$28))/10)</f>
        <v>0</v>
      </c>
      <c r="H62" s="47">
        <f ca="1">IF(OR(INDEX(INDIRECT("times"&amp;B$2),$F62,H$28)&gt;10,INDEX(INDIRECT(D62),$E62,H$28)&lt;=INDEX(INDIRECT(D62),$E62,$F62)),0,(INDEX(INDIRECT(D62),$E62,$F62)-INDEX(INDIRECT(D62),$E62,H$28))*(10-INDEX(INDIRECT("times"&amp;B$2),$F62,H$28))/10)</f>
        <v>0</v>
      </c>
      <c r="I62" s="47">
        <f ca="1">IF(OR(INDEX(INDIRECT("times"&amp;B$2),$F62,I$28)&gt;10,INDEX(INDIRECT(D62),$E62,I$28)&lt;=INDEX(INDIRECT(D62),$E62,$F62)),0,(INDEX(INDIRECT(D62),$E62,$F62)-INDEX(INDIRECT(D62),$E62,I$28))*(10-INDEX(INDIRECT("times"&amp;B$2),$F62,I$28))/10)</f>
        <v>0</v>
      </c>
      <c r="J62" s="47">
        <f ca="1">IF(OR(INDEX(INDIRECT("times"&amp;B$2),$F62,J$28)&gt;10,INDEX(INDIRECT(D62),$E62,J$28)&lt;=INDEX(INDIRECT(D62),$E62,$F62)),0,(INDEX(INDIRECT(D62),$E62,$F62)-INDEX(INDIRECT(D62),$E62,J$28))*(10-INDEX(INDIRECT("times"&amp;B$2),$F62,J$28))/10)</f>
        <v>0</v>
      </c>
      <c r="K62" s="47">
        <f ca="1">IF(OR(INDEX(INDIRECT("times"&amp;B$2),$F62,K$28)&gt;10,INDEX(INDIRECT(D62),$E62,K$28)&lt;=INDEX(INDIRECT(D62),$E62,$F62)),0,(INDEX(INDIRECT(D62),$E62,$F62)-INDEX(INDIRECT(D62),$E62,K$28))*(10-INDEX(INDIRECT("times"&amp;B$2),$F62,K$28))/10)</f>
        <v>0</v>
      </c>
      <c r="L62" s="47">
        <f ca="1">IF(OR(INDEX(INDIRECT("times"&amp;B$2),$F62,L$28)&gt;10,INDEX(INDIRECT(D62),$E62,L$28)&lt;=INDEX(INDIRECT(D62),$E62,$F62)),0,(INDEX(INDIRECT(D62),$E62,$F62)-INDEX(INDIRECT(D62),$E62,L$28))*(10-INDEX(INDIRECT("times"&amp;B$2),$F62,L$28))/10)</f>
        <v>0</v>
      </c>
      <c r="M62" s="47">
        <f ca="1">IF(OR(INDEX(INDIRECT("times"&amp;B$2),$F62,M$28)&gt;10,INDEX(INDIRECT(D62),$E62,M$28)&lt;=INDEX(INDIRECT(D62),$E62,$F62)),0,(INDEX(INDIRECT(D62),$E62,$F62)-INDEX(INDIRECT(D62),$E62,M$28))*(10-INDEX(INDIRECT("times"&amp;B$2),$F62,M$28))/10)</f>
        <v>0</v>
      </c>
      <c r="N62" s="47">
        <f ca="1">IF(OR(INDEX(INDIRECT("times"&amp;B$2),$F62,N$28)&gt;10,INDEX(INDIRECT(D62),$E62,N$28)&lt;=INDEX(INDIRECT(D62),$E62,$F62)),0,(INDEX(INDIRECT(D62),$E62,$F62)-INDEX(INDIRECT(D62),$E62,N$28))*(10-INDEX(INDIRECT("times"&amp;B$2),$F62,N$28))/10)</f>
        <v>0</v>
      </c>
      <c r="O62" s="47">
        <f ca="1">IF(OR(INDEX(INDIRECT("times"&amp;B$2),$F62,O$28)&gt;10,INDEX(INDIRECT(D62),$E62,O$28)&lt;=INDEX(INDIRECT(D62),$E62,$F62)),0,(INDEX(INDIRECT(D62),$E62,$F62)-INDEX(INDIRECT(D62),$E62,O$28))*(10-INDEX(INDIRECT("times"&amp;B$2),$F62,O$28))/10)</f>
        <v>0</v>
      </c>
      <c r="P62" s="47">
        <f ca="1">IF(OR(INDEX(INDIRECT("times"&amp;B$2),$F62,P$28)&gt;10,INDEX(INDIRECT(D62),$E62,P$28)&lt;=INDEX(INDIRECT(D62),$E62,$F62)),0,(INDEX(INDIRECT(D62),$E62,$F62)-INDEX(INDIRECT(D62),$E62,P$28))*(10-INDEX(INDIRECT("times"&amp;B$2),$F62,P$28))/10)</f>
        <v>0</v>
      </c>
      <c r="Q62" s="47">
        <f ca="1">IF(OR(INDEX(INDIRECT("times"&amp;B$2),$F62,Q$28)&gt;10,INDEX(INDIRECT(D62),$E62,Q$28)&lt;=INDEX(INDIRECT(D62),$E62,$F62)),0,(INDEX(INDIRECT(D62),$E62,$F62)-INDEX(INDIRECT(D62),$E62,Q$28))*(10-INDEX(INDIRECT("times"&amp;B$2),$F62,Q$28))/10)</f>
        <v>0</v>
      </c>
      <c r="R62" s="47">
        <f ca="1">IF(OR(INDEX(INDIRECT("times"&amp;B$2),$F62,R$28)&gt;10,INDEX(INDIRECT(D62),$E62,R$28)&lt;=INDEX(INDIRECT(D62),$E62,$F62)),0,(INDEX(INDIRECT(D62),$E62,$F62)-INDEX(INDIRECT(D62),$E62,R$28))*(10-INDEX(INDIRECT("times"&amp;B$2),$F62,R$28))/10)</f>
        <v>0</v>
      </c>
      <c r="S62" s="47">
        <f ca="1">IF(OR(INDEX(INDIRECT("times"&amp;B$2),$F62,S$28)&gt;10,INDEX(INDIRECT(D62),$E62,S$28)&lt;=INDEX(INDIRECT(D62),$E62,$F62)),0,(INDEX(INDIRECT(D62),$E62,$F62)-INDEX(INDIRECT(D62),$E62,S$28))*(10-INDEX(INDIRECT("times"&amp;B$2),$F62,S$28))/10)</f>
        <v>0</v>
      </c>
      <c r="T62" s="47">
        <f ca="1">IF(OR(INDEX(INDIRECT("times"&amp;B$2),$F62,T$28)&gt;10,INDEX(INDIRECT(D62),$E62,T$28)&lt;=INDEX(INDIRECT(D62),$E62,$F62)),0,(INDEX(INDIRECT(D62),$E62,$F62)-INDEX(INDIRECT(D62),$E62,T$28))*(10-INDEX(INDIRECT("times"&amp;B$2),$F62,T$28))/10)</f>
        <v>0</v>
      </c>
      <c r="U62" s="47">
        <f ca="1">IF(OR(INDEX(INDIRECT("times"&amp;B$2),$F62,U$28)&gt;10,INDEX(INDIRECT(D62),$E62,U$28)&lt;=INDEX(INDIRECT(D62),$E62,$F62)),0,(INDEX(INDIRECT(D62),$E62,$F62)-INDEX(INDIRECT(D62),$E62,U$28))*(10-INDEX(INDIRECT("times"&amp;B$2),$F62,U$28))/10)</f>
        <v>0</v>
      </c>
      <c r="V62" s="47">
        <f ca="1">IF(OR(INDEX(INDIRECT("times"&amp;B$2),$F62,V$28)&gt;10,INDEX(INDIRECT(D62),$E62,V$28)&lt;=INDEX(INDIRECT(D62),$E62,$F62)),0,(INDEX(INDIRECT(D62),$E62,$F62)-INDEX(INDIRECT(D62),$E62,V$28))*(10-INDEX(INDIRECT("times"&amp;B$2),$F62,V$28))/10)</f>
        <v>0</v>
      </c>
      <c r="W62" s="47">
        <f ca="1">IF(OR(INDEX(INDIRECT("times"&amp;B$2),$F62,W$28)&gt;10,INDEX(INDIRECT(D62),$E62,W$28)&lt;=INDEX(INDIRECT(D62),$E62,$F62)),0,(INDEX(INDIRECT(D62),$E62,$F62)-INDEX(INDIRECT(D62),$E62,W$28))*(10-INDEX(INDIRECT("times"&amp;B$2),$F62,W$28))/10)</f>
        <v>0</v>
      </c>
      <c r="X62" s="47">
        <f ca="1">IF(OR(INDEX(INDIRECT("times"&amp;B$2),$F62,X$28)&gt;10,INDEX(INDIRECT(D62),$E62,X$28)&lt;=INDEX(INDIRECT(D62),$E62,$F62)),0,(INDEX(INDIRECT(D62),$E62,$F62)-INDEX(INDIRECT(D62),$E62,X$28))*(10-INDEX(INDIRECT("times"&amp;B$2),$F62,X$28))/10)</f>
        <v>0</v>
      </c>
      <c r="Y62" s="47">
        <f ca="1">IF(OR(INDEX(INDIRECT("times"&amp;B$2),$F62,Y$28)&gt;10,INDEX(INDIRECT(D62),$E62,Y$28)&lt;=INDEX(INDIRECT(D62),$E62,$F62)),0,(INDEX(INDIRECT(D62),$E62,$F62)-INDEX(INDIRECT(D62),$E62,Y$28))*(10-INDEX(INDIRECT("times"&amp;B$2),$F62,Y$28))/10)</f>
        <v>0</v>
      </c>
      <c r="Z62" s="47">
        <f ca="1">IF(OR(INDEX(INDIRECT("times"&amp;B$2),$F62,Z$28)&gt;10,INDEX(INDIRECT(D62),$E62,Z$28)&lt;=INDEX(INDIRECT(D62),$E62,$F62)),0,(INDEX(INDIRECT(D62),$E62,$F62)-INDEX(INDIRECT(D62),$E62,Z$28))*(10-INDEX(INDIRECT("times"&amp;B$2),$F62,Z$28))/10)</f>
        <v>0</v>
      </c>
      <c r="AA62" s="48">
        <f ca="1">IF(OR(INDEX(INDIRECT("times"&amp;B$2),$F62,AA$28)&gt;10,INDEX(INDIRECT(D62),$E62,AA$28)&lt;=INDEX(INDIRECT(D62),$E62,$F62)),0,(INDEX(INDIRECT(D62),$E62,$F62)-INDEX(INDIRECT(D62),$E62,AA$28))*(10-INDEX(INDIRECT("times"&amp;B$2),$F62,AA$28))/10)</f>
        <v>0</v>
      </c>
      <c r="AB62" s="201">
        <v>20</v>
      </c>
      <c r="AD62" s="18" t="s">
        <v>208</v>
      </c>
      <c r="AE62" s="122">
        <f>AD26</f>
        <v>0</v>
      </c>
      <c r="AF62" s="122" t="str">
        <f>AD27</f>
        <v>shop1834</v>
      </c>
      <c r="AG62" s="210" t="str">
        <f t="shared" si="41"/>
        <v>core0_shop1834</v>
      </c>
      <c r="AH62" s="122">
        <v>1</v>
      </c>
      <c r="AI62" s="33">
        <v>20</v>
      </c>
      <c r="AJ62" s="46">
        <f ca="1">IF(OR(INDEX(INDIRECT("times"&amp;AE$2),$F62,AJ$28)&gt;10,INDEX(INDIRECT(AG62),$E62,AJ$28)&lt;=INDEX(INDIRECT(AG62),$E62,$F62)),0,(INDEX(INDIRECT(AG62),$E62,$F62)-INDEX(INDIRECT(AG62),$E62,AJ$28))*(10-INDEX(INDIRECT("times"&amp;AE$2),$F62,AJ$28))/10)</f>
        <v>0</v>
      </c>
      <c r="AK62" s="47">
        <f ca="1">IF(OR(INDEX(INDIRECT("times"&amp;AE$2),$F62,AK$28)&gt;10,INDEX(INDIRECT(AG62),$E62,AK$28)&lt;=INDEX(INDIRECT(AG62),$E62,$F62)),0,(INDEX(INDIRECT(AG62),$E62,$F62)-INDEX(INDIRECT(AG62),$E62,AK$28))*(10-INDEX(INDIRECT("times"&amp;AE$2),$F62,AK$28))/10)</f>
        <v>0</v>
      </c>
      <c r="AL62" s="47">
        <f ca="1">IF(OR(INDEX(INDIRECT("times"&amp;AE$2),$F62,AL$28)&gt;10,INDEX(INDIRECT(AG62),$E62,AL$28)&lt;=INDEX(INDIRECT(AG62),$E62,$F62)),0,(INDEX(INDIRECT(AG62),$E62,$F62)-INDEX(INDIRECT(AG62),$E62,AL$28))*(10-INDEX(INDIRECT("times"&amp;AE$2),$F62,AL$28))/10)</f>
        <v>0</v>
      </c>
      <c r="AM62" s="47">
        <f ca="1">IF(OR(INDEX(INDIRECT("times"&amp;AE$2),$F62,AM$28)&gt;10,INDEX(INDIRECT(AG62),$E62,AM$28)&lt;=INDEX(INDIRECT(AG62),$E62,$F62)),0,(INDEX(INDIRECT(AG62),$E62,$F62)-INDEX(INDIRECT(AG62),$E62,AM$28))*(10-INDEX(INDIRECT("times"&amp;AE$2),$F62,AM$28))/10)</f>
        <v>0</v>
      </c>
      <c r="AN62" s="47">
        <f ca="1">IF(OR(INDEX(INDIRECT("times"&amp;AE$2),$F62,AN$28)&gt;10,INDEX(INDIRECT(AG62),$E62,AN$28)&lt;=INDEX(INDIRECT(AG62),$E62,$F62)),0,(INDEX(INDIRECT(AG62),$E62,$F62)-INDEX(INDIRECT(AG62),$E62,AN$28))*(10-INDEX(INDIRECT("times"&amp;AE$2),$F62,AN$28))/10)</f>
        <v>0</v>
      </c>
      <c r="AO62" s="47">
        <f ca="1">IF(OR(INDEX(INDIRECT("times"&amp;AE$2),$F62,AO$28)&gt;10,INDEX(INDIRECT(AG62),$E62,AO$28)&lt;=INDEX(INDIRECT(AG62),$E62,$F62)),0,(INDEX(INDIRECT(AG62),$E62,$F62)-INDEX(INDIRECT(AG62),$E62,AO$28))*(10-INDEX(INDIRECT("times"&amp;AE$2),$F62,AO$28))/10)</f>
        <v>0</v>
      </c>
      <c r="AP62" s="47">
        <f ca="1">IF(OR(INDEX(INDIRECT("times"&amp;AE$2),$F62,AP$28)&gt;10,INDEX(INDIRECT(AG62),$E62,AP$28)&lt;=INDEX(INDIRECT(AG62),$E62,$F62)),0,(INDEX(INDIRECT(AG62),$E62,$F62)-INDEX(INDIRECT(AG62),$E62,AP$28))*(10-INDEX(INDIRECT("times"&amp;AE$2),$F62,AP$28))/10)</f>
        <v>0</v>
      </c>
      <c r="AQ62" s="47">
        <f ca="1">IF(OR(INDEX(INDIRECT("times"&amp;AE$2),$F62,AQ$28)&gt;10,INDEX(INDIRECT(AG62),$E62,AQ$28)&lt;=INDEX(INDIRECT(AG62),$E62,$F62)),0,(INDEX(INDIRECT(AG62),$E62,$F62)-INDEX(INDIRECT(AG62),$E62,AQ$28))*(10-INDEX(INDIRECT("times"&amp;AE$2),$F62,AQ$28))/10)</f>
        <v>0</v>
      </c>
      <c r="AR62" s="47">
        <f ca="1">IF(OR(INDEX(INDIRECT("times"&amp;AE$2),$F62,AR$28)&gt;10,INDEX(INDIRECT(AG62),$E62,AR$28)&lt;=INDEX(INDIRECT(AG62),$E62,$F62)),0,(INDEX(INDIRECT(AG62),$E62,$F62)-INDEX(INDIRECT(AG62),$E62,AR$28))*(10-INDEX(INDIRECT("times"&amp;AE$2),$F62,AR$28))/10)</f>
        <v>0</v>
      </c>
      <c r="AS62" s="47">
        <f ca="1">IF(OR(INDEX(INDIRECT("times"&amp;AE$2),$F62,AS$28)&gt;10,INDEX(INDIRECT(AG62),$E62,AS$28)&lt;=INDEX(INDIRECT(AG62),$E62,$F62)),0,(INDEX(INDIRECT(AG62),$E62,$F62)-INDEX(INDIRECT(AG62),$E62,AS$28))*(10-INDEX(INDIRECT("times"&amp;AE$2),$F62,AS$28))/10)</f>
        <v>0</v>
      </c>
      <c r="AT62" s="47">
        <f ca="1">IF(OR(INDEX(INDIRECT("times"&amp;AE$2),$F62,AT$28)&gt;10,INDEX(INDIRECT(AG62),$E62,AT$28)&lt;=INDEX(INDIRECT(AG62),$E62,$F62)),0,(INDEX(INDIRECT(AG62),$E62,$F62)-INDEX(INDIRECT(AG62),$E62,AT$28))*(10-INDEX(INDIRECT("times"&amp;AE$2),$F62,AT$28))/10)</f>
        <v>0</v>
      </c>
      <c r="AU62" s="47">
        <f ca="1">IF(OR(INDEX(INDIRECT("times"&amp;AE$2),$F62,AU$28)&gt;10,INDEX(INDIRECT(AG62),$E62,AU$28)&lt;=INDEX(INDIRECT(AG62),$E62,$F62)),0,(INDEX(INDIRECT(AG62),$E62,$F62)-INDEX(INDIRECT(AG62),$E62,AU$28))*(10-INDEX(INDIRECT("times"&amp;AE$2),$F62,AU$28))/10)</f>
        <v>0</v>
      </c>
      <c r="AV62" s="47">
        <f ca="1">IF(OR(INDEX(INDIRECT("times"&amp;AE$2),$F62,AV$28)&gt;10,INDEX(INDIRECT(AG62),$E62,AV$28)&lt;=INDEX(INDIRECT(AG62),$E62,$F62)),0,(INDEX(INDIRECT(AG62),$E62,$F62)-INDEX(INDIRECT(AG62),$E62,AV$28))*(10-INDEX(INDIRECT("times"&amp;AE$2),$F62,AV$28))/10)</f>
        <v>0</v>
      </c>
      <c r="AW62" s="47">
        <f ca="1">IF(OR(INDEX(INDIRECT("times"&amp;AE$2),$F62,AW$28)&gt;10,INDEX(INDIRECT(AG62),$E62,AW$28)&lt;=INDEX(INDIRECT(AG62),$E62,$F62)),0,(INDEX(INDIRECT(AG62),$E62,$F62)-INDEX(INDIRECT(AG62),$E62,AW$28))*(10-INDEX(INDIRECT("times"&amp;AE$2),$F62,AW$28))/10)</f>
        <v>0</v>
      </c>
      <c r="AX62" s="47">
        <f ca="1">IF(OR(INDEX(INDIRECT("times"&amp;AE$2),$F62,AX$28)&gt;10,INDEX(INDIRECT(AG62),$E62,AX$28)&lt;=INDEX(INDIRECT(AG62),$E62,$F62)),0,(INDEX(INDIRECT(AG62),$E62,$F62)-INDEX(INDIRECT(AG62),$E62,AX$28))*(10-INDEX(INDIRECT("times"&amp;AE$2),$F62,AX$28))/10)</f>
        <v>0</v>
      </c>
      <c r="AY62" s="47">
        <f ca="1">IF(OR(INDEX(INDIRECT("times"&amp;AE$2),$F62,AY$28)&gt;10,INDEX(INDIRECT(AG62),$E62,AY$28)&lt;=INDEX(INDIRECT(AG62),$E62,$F62)),0,(INDEX(INDIRECT(AG62),$E62,$F62)-INDEX(INDIRECT(AG62),$E62,AY$28))*(10-INDEX(INDIRECT("times"&amp;AE$2),$F62,AY$28))/10)</f>
        <v>0</v>
      </c>
      <c r="AZ62" s="47">
        <f ca="1">IF(OR(INDEX(INDIRECT("times"&amp;AE$2),$F62,AZ$28)&gt;10,INDEX(INDIRECT(AG62),$E62,AZ$28)&lt;=INDEX(INDIRECT(AG62),$E62,$F62)),0,(INDEX(INDIRECT(AG62),$E62,$F62)-INDEX(INDIRECT(AG62),$E62,AZ$28))*(10-INDEX(INDIRECT("times"&amp;AE$2),$F62,AZ$28))/10)</f>
        <v>0</v>
      </c>
      <c r="BA62" s="47">
        <f ca="1">IF(OR(INDEX(INDIRECT("times"&amp;AE$2),$F62,BA$28)&gt;10,INDEX(INDIRECT(AG62),$E62,BA$28)&lt;=INDEX(INDIRECT(AG62),$E62,$F62)),0,(INDEX(INDIRECT(AG62),$E62,$F62)-INDEX(INDIRECT(AG62),$E62,BA$28))*(10-INDEX(INDIRECT("times"&amp;AE$2),$F62,BA$28))/10)</f>
        <v>0</v>
      </c>
      <c r="BB62" s="47">
        <f ca="1">IF(OR(INDEX(INDIRECT("times"&amp;AE$2),$F62,BB$28)&gt;10,INDEX(INDIRECT(AG62),$E62,BB$28)&lt;=INDEX(INDIRECT(AG62),$E62,$F62)),0,(INDEX(INDIRECT(AG62),$E62,$F62)-INDEX(INDIRECT(AG62),$E62,BB$28))*(10-INDEX(INDIRECT("times"&amp;AE$2),$F62,BB$28))/10)</f>
        <v>0</v>
      </c>
      <c r="BC62" s="47">
        <f ca="1">IF(OR(INDEX(INDIRECT("times"&amp;AE$2),$F62,BC$28)&gt;10,INDEX(INDIRECT(AG62),$E62,BC$28)&lt;=INDEX(INDIRECT(AG62),$E62,$F62)),0,(INDEX(INDIRECT(AG62),$E62,$F62)-INDEX(INDIRECT(AG62),$E62,BC$28))*(10-INDEX(INDIRECT("times"&amp;AE$2),$F62,BC$28))/10)</f>
        <v>0</v>
      </c>
      <c r="BD62" s="48">
        <f ca="1">IF(OR(INDEX(INDIRECT("times"&amp;AE$2),$F62,BD$28)&gt;10,INDEX(INDIRECT(AG62),$E62,BD$28)&lt;=INDEX(INDIRECT(AG62),$E62,$F62)),0,(INDEX(INDIRECT(AG62),$E62,$F62)-INDEX(INDIRECT(AG62),$E62,BD$28))*(10-INDEX(INDIRECT("times"&amp;AE$2),$F62,BD$28))/10)</f>
        <v>0</v>
      </c>
      <c r="BE62" s="201">
        <v>20</v>
      </c>
      <c r="BG62" s="18" t="s">
        <v>208</v>
      </c>
      <c r="BH62" s="122">
        <f>BG26</f>
        <v>0</v>
      </c>
      <c r="BI62" s="122" t="str">
        <f>BG27</f>
        <v>lei1834</v>
      </c>
      <c r="BJ62" s="210" t="str">
        <f t="shared" si="42"/>
        <v>core0_lei1834</v>
      </c>
      <c r="BK62" s="122">
        <v>1</v>
      </c>
      <c r="BL62" s="33">
        <v>20</v>
      </c>
      <c r="BM62" s="46">
        <f ca="1">IF(OR(INDEX(INDIRECT("times"&amp;BH$2),$F62,BM$28)&gt;10,INDEX(INDIRECT(BJ62),$E62,BM$28)&lt;=INDEX(INDIRECT(BJ62),$E62,$F62)),0,(INDEX(INDIRECT(BJ62),$E62,$F62)-INDEX(INDIRECT(BJ62),$E62,BM$28))*(10-INDEX(INDIRECT("times"&amp;BH$2),$F62,BM$28))/10)</f>
        <v>0</v>
      </c>
      <c r="BN62" s="47">
        <f ca="1">IF(OR(INDEX(INDIRECT("times"&amp;BH$2),$F62,BN$28)&gt;10,INDEX(INDIRECT(BJ62),$E62,BN$28)&lt;=INDEX(INDIRECT(BJ62),$E62,$F62)),0,(INDEX(INDIRECT(BJ62),$E62,$F62)-INDEX(INDIRECT(BJ62),$E62,BN$28))*(10-INDEX(INDIRECT("times"&amp;BH$2),$F62,BN$28))/10)</f>
        <v>0</v>
      </c>
      <c r="BO62" s="47">
        <f ca="1">IF(OR(INDEX(INDIRECT("times"&amp;BH$2),$F62,BO$28)&gt;10,INDEX(INDIRECT(BJ62),$E62,BO$28)&lt;=INDEX(INDIRECT(BJ62),$E62,$F62)),0,(INDEX(INDIRECT(BJ62),$E62,$F62)-INDEX(INDIRECT(BJ62),$E62,BO$28))*(10-INDEX(INDIRECT("times"&amp;BH$2),$F62,BO$28))/10)</f>
        <v>0</v>
      </c>
      <c r="BP62" s="47">
        <f ca="1">IF(OR(INDEX(INDIRECT("times"&amp;BH$2),$F62,BP$28)&gt;10,INDEX(INDIRECT(BJ62),$E62,BP$28)&lt;=INDEX(INDIRECT(BJ62),$E62,$F62)),0,(INDEX(INDIRECT(BJ62),$E62,$F62)-INDEX(INDIRECT(BJ62),$E62,BP$28))*(10-INDEX(INDIRECT("times"&amp;BH$2),$F62,BP$28))/10)</f>
        <v>0</v>
      </c>
      <c r="BQ62" s="47">
        <f ca="1">IF(OR(INDEX(INDIRECT("times"&amp;BH$2),$F62,BQ$28)&gt;10,INDEX(INDIRECT(BJ62),$E62,BQ$28)&lt;=INDEX(INDIRECT(BJ62),$E62,$F62)),0,(INDEX(INDIRECT(BJ62),$E62,$F62)-INDEX(INDIRECT(BJ62),$E62,BQ$28))*(10-INDEX(INDIRECT("times"&amp;BH$2),$F62,BQ$28))/10)</f>
        <v>0</v>
      </c>
      <c r="BR62" s="47">
        <f ca="1">IF(OR(INDEX(INDIRECT("times"&amp;BH$2),$F62,BR$28)&gt;10,INDEX(INDIRECT(BJ62),$E62,BR$28)&lt;=INDEX(INDIRECT(BJ62),$E62,$F62)),0,(INDEX(INDIRECT(BJ62),$E62,$F62)-INDEX(INDIRECT(BJ62),$E62,BR$28))*(10-INDEX(INDIRECT("times"&amp;BH$2),$F62,BR$28))/10)</f>
        <v>0</v>
      </c>
      <c r="BS62" s="47">
        <f ca="1">IF(OR(INDEX(INDIRECT("times"&amp;BH$2),$F62,BS$28)&gt;10,INDEX(INDIRECT(BJ62),$E62,BS$28)&lt;=INDEX(INDIRECT(BJ62),$E62,$F62)),0,(INDEX(INDIRECT(BJ62),$E62,$F62)-INDEX(INDIRECT(BJ62),$E62,BS$28))*(10-INDEX(INDIRECT("times"&amp;BH$2),$F62,BS$28))/10)</f>
        <v>0</v>
      </c>
      <c r="BT62" s="47">
        <f ca="1">IF(OR(INDEX(INDIRECT("times"&amp;BH$2),$F62,BT$28)&gt;10,INDEX(INDIRECT(BJ62),$E62,BT$28)&lt;=INDEX(INDIRECT(BJ62),$E62,$F62)),0,(INDEX(INDIRECT(BJ62),$E62,$F62)-INDEX(INDIRECT(BJ62),$E62,BT$28))*(10-INDEX(INDIRECT("times"&amp;BH$2),$F62,BT$28))/10)</f>
        <v>0</v>
      </c>
      <c r="BU62" s="47">
        <f ca="1">IF(OR(INDEX(INDIRECT("times"&amp;BH$2),$F62,BU$28)&gt;10,INDEX(INDIRECT(BJ62),$E62,BU$28)&lt;=INDEX(INDIRECT(BJ62),$E62,$F62)),0,(INDEX(INDIRECT(BJ62),$E62,$F62)-INDEX(INDIRECT(BJ62),$E62,BU$28))*(10-INDEX(INDIRECT("times"&amp;BH$2),$F62,BU$28))/10)</f>
        <v>0</v>
      </c>
      <c r="BV62" s="47">
        <f ca="1">IF(OR(INDEX(INDIRECT("times"&amp;BH$2),$F62,BV$28)&gt;10,INDEX(INDIRECT(BJ62),$E62,BV$28)&lt;=INDEX(INDIRECT(BJ62),$E62,$F62)),0,(INDEX(INDIRECT(BJ62),$E62,$F62)-INDEX(INDIRECT(BJ62),$E62,BV$28))*(10-INDEX(INDIRECT("times"&amp;BH$2),$F62,BV$28))/10)</f>
        <v>0</v>
      </c>
      <c r="BW62" s="47">
        <f ca="1">IF(OR(INDEX(INDIRECT("times"&amp;BH$2),$F62,BW$28)&gt;10,INDEX(INDIRECT(BJ62),$E62,BW$28)&lt;=INDEX(INDIRECT(BJ62),$E62,$F62)),0,(INDEX(INDIRECT(BJ62),$E62,$F62)-INDEX(INDIRECT(BJ62),$E62,BW$28))*(10-INDEX(INDIRECT("times"&amp;BH$2),$F62,BW$28))/10)</f>
        <v>0</v>
      </c>
      <c r="BX62" s="47">
        <f ca="1">IF(OR(INDEX(INDIRECT("times"&amp;BH$2),$F62,BX$28)&gt;10,INDEX(INDIRECT(BJ62),$E62,BX$28)&lt;=INDEX(INDIRECT(BJ62),$E62,$F62)),0,(INDEX(INDIRECT(BJ62),$E62,$F62)-INDEX(INDIRECT(BJ62),$E62,BX$28))*(10-INDEX(INDIRECT("times"&amp;BH$2),$F62,BX$28))/10)</f>
        <v>0</v>
      </c>
      <c r="BY62" s="47">
        <f ca="1">IF(OR(INDEX(INDIRECT("times"&amp;BH$2),$F62,BY$28)&gt;10,INDEX(INDIRECT(BJ62),$E62,BY$28)&lt;=INDEX(INDIRECT(BJ62),$E62,$F62)),0,(INDEX(INDIRECT(BJ62),$E62,$F62)-INDEX(INDIRECT(BJ62),$E62,BY$28))*(10-INDEX(INDIRECT("times"&amp;BH$2),$F62,BY$28))/10)</f>
        <v>0</v>
      </c>
      <c r="BZ62" s="47">
        <f ca="1">IF(OR(INDEX(INDIRECT("times"&amp;BH$2),$F62,BZ$28)&gt;10,INDEX(INDIRECT(BJ62),$E62,BZ$28)&lt;=INDEX(INDIRECT(BJ62),$E62,$F62)),0,(INDEX(INDIRECT(BJ62),$E62,$F62)-INDEX(INDIRECT(BJ62),$E62,BZ$28))*(10-INDEX(INDIRECT("times"&amp;BH$2),$F62,BZ$28))/10)</f>
        <v>0</v>
      </c>
      <c r="CA62" s="47">
        <f ca="1">IF(OR(INDEX(INDIRECT("times"&amp;BH$2),$F62,CA$28)&gt;10,INDEX(INDIRECT(BJ62),$E62,CA$28)&lt;=INDEX(INDIRECT(BJ62),$E62,$F62)),0,(INDEX(INDIRECT(BJ62),$E62,$F62)-INDEX(INDIRECT(BJ62),$E62,CA$28))*(10-INDEX(INDIRECT("times"&amp;BH$2),$F62,CA$28))/10)</f>
        <v>0</v>
      </c>
      <c r="CB62" s="47">
        <f ca="1">IF(OR(INDEX(INDIRECT("times"&amp;BH$2),$F62,CB$28)&gt;10,INDEX(INDIRECT(BJ62),$E62,CB$28)&lt;=INDEX(INDIRECT(BJ62),$E62,$F62)),0,(INDEX(INDIRECT(BJ62),$E62,$F62)-INDEX(INDIRECT(BJ62),$E62,CB$28))*(10-INDEX(INDIRECT("times"&amp;BH$2),$F62,CB$28))/10)</f>
        <v>0</v>
      </c>
      <c r="CC62" s="47">
        <f ca="1">IF(OR(INDEX(INDIRECT("times"&amp;BH$2),$F62,CC$28)&gt;10,INDEX(INDIRECT(BJ62),$E62,CC$28)&lt;=INDEX(INDIRECT(BJ62),$E62,$F62)),0,(INDEX(INDIRECT(BJ62),$E62,$F62)-INDEX(INDIRECT(BJ62),$E62,CC$28))*(10-INDEX(INDIRECT("times"&amp;BH$2),$F62,CC$28))/10)</f>
        <v>0</v>
      </c>
      <c r="CD62" s="47">
        <f ca="1">IF(OR(INDEX(INDIRECT("times"&amp;BH$2),$F62,CD$28)&gt;10,INDEX(INDIRECT(BJ62),$E62,CD$28)&lt;=INDEX(INDIRECT(BJ62),$E62,$F62)),0,(INDEX(INDIRECT(BJ62),$E62,$F62)-INDEX(INDIRECT(BJ62),$E62,CD$28))*(10-INDEX(INDIRECT("times"&amp;BH$2),$F62,CD$28))/10)</f>
        <v>0</v>
      </c>
      <c r="CE62" s="47">
        <f ca="1">IF(OR(INDEX(INDIRECT("times"&amp;BH$2),$F62,CE$28)&gt;10,INDEX(INDIRECT(BJ62),$E62,CE$28)&lt;=INDEX(INDIRECT(BJ62),$E62,$F62)),0,(INDEX(INDIRECT(BJ62),$E62,$F62)-INDEX(INDIRECT(BJ62),$E62,CE$28))*(10-INDEX(INDIRECT("times"&amp;BH$2),$F62,CE$28))/10)</f>
        <v>0</v>
      </c>
      <c r="CF62" s="47">
        <f ca="1">IF(OR(INDEX(INDIRECT("times"&amp;BH$2),$F62,CF$28)&gt;10,INDEX(INDIRECT(BJ62),$E62,CF$28)&lt;=INDEX(INDIRECT(BJ62),$E62,$F62)),0,(INDEX(INDIRECT(BJ62),$E62,$F62)-INDEX(INDIRECT(BJ62),$E62,CF$28))*(10-INDEX(INDIRECT("times"&amp;BH$2),$F62,CF$28))/10)</f>
        <v>0</v>
      </c>
      <c r="CG62" s="48">
        <f ca="1">IF(OR(INDEX(INDIRECT("times"&amp;BH$2),$F62,CG$28)&gt;10,INDEX(INDIRECT(BJ62),$E62,CG$28)&lt;=INDEX(INDIRECT(BJ62),$E62,$F62)),0,(INDEX(INDIRECT(BJ62),$E62,$F62)-INDEX(INDIRECT(BJ62),$E62,CG$28))*(10-INDEX(INDIRECT("times"&amp;BH$2),$F62,CG$28))/10)</f>
        <v>0</v>
      </c>
      <c r="CH62" s="201">
        <v>20</v>
      </c>
      <c r="CJ62" s="18" t="s">
        <v>208</v>
      </c>
      <c r="CK62" s="122">
        <f>CJ26</f>
        <v>0</v>
      </c>
      <c r="CL62" s="122" t="str">
        <f>CJ27</f>
        <v>work3564</v>
      </c>
      <c r="CM62" s="210" t="str">
        <f t="shared" si="43"/>
        <v>core0_work3564</v>
      </c>
      <c r="CN62" s="122">
        <v>1</v>
      </c>
      <c r="CO62" s="33">
        <v>20</v>
      </c>
      <c r="CP62" s="46">
        <f ca="1">IF(OR(INDEX(INDIRECT("times"&amp;CK$2),$F62,CP$28)&gt;10,INDEX(INDIRECT(CM62),$E62,CP$28)&lt;=INDEX(INDIRECT(CM62),$E62,$F62)),0,(INDEX(INDIRECT(CM62),$E62,$F62)-INDEX(INDIRECT(CM62),$E62,CP$28))*(10-INDEX(INDIRECT("times"&amp;CK$2),$F62,CP$28))/10)</f>
        <v>0</v>
      </c>
      <c r="CQ62" s="47">
        <f ca="1">IF(OR(INDEX(INDIRECT("times"&amp;CK$2),$F62,CQ$28)&gt;10,INDEX(INDIRECT(CM62),$E62,CQ$28)&lt;=INDEX(INDIRECT(CM62),$E62,$F62)),0,(INDEX(INDIRECT(CM62),$E62,$F62)-INDEX(INDIRECT(CM62),$E62,CQ$28))*(10-INDEX(INDIRECT("times"&amp;CK$2),$F62,CQ$28))/10)</f>
        <v>0</v>
      </c>
      <c r="CR62" s="47">
        <f ca="1">IF(OR(INDEX(INDIRECT("times"&amp;CK$2),$F62,CR$28)&gt;10,INDEX(INDIRECT(CM62),$E62,CR$28)&lt;=INDEX(INDIRECT(CM62),$E62,$F62)),0,(INDEX(INDIRECT(CM62),$E62,$F62)-INDEX(INDIRECT(CM62),$E62,CR$28))*(10-INDEX(INDIRECT("times"&amp;CK$2),$F62,CR$28))/10)</f>
        <v>0</v>
      </c>
      <c r="CS62" s="47">
        <f ca="1">IF(OR(INDEX(INDIRECT("times"&amp;CK$2),$F62,CS$28)&gt;10,INDEX(INDIRECT(CM62),$E62,CS$28)&lt;=INDEX(INDIRECT(CM62),$E62,$F62)),0,(INDEX(INDIRECT(CM62),$E62,$F62)-INDEX(INDIRECT(CM62),$E62,CS$28))*(10-INDEX(INDIRECT("times"&amp;CK$2),$F62,CS$28))/10)</f>
        <v>0</v>
      </c>
      <c r="CT62" s="47">
        <f ca="1">IF(OR(INDEX(INDIRECT("times"&amp;CK$2),$F62,CT$28)&gt;10,INDEX(INDIRECT(CM62),$E62,CT$28)&lt;=INDEX(INDIRECT(CM62),$E62,$F62)),0,(INDEX(INDIRECT(CM62),$E62,$F62)-INDEX(INDIRECT(CM62),$E62,CT$28))*(10-INDEX(INDIRECT("times"&amp;CK$2),$F62,CT$28))/10)</f>
        <v>0</v>
      </c>
      <c r="CU62" s="47">
        <f ca="1">IF(OR(INDEX(INDIRECT("times"&amp;CK$2),$F62,CU$28)&gt;10,INDEX(INDIRECT(CM62),$E62,CU$28)&lt;=INDEX(INDIRECT(CM62),$E62,$F62)),0,(INDEX(INDIRECT(CM62),$E62,$F62)-INDEX(INDIRECT(CM62),$E62,CU$28))*(10-INDEX(INDIRECT("times"&amp;CK$2),$F62,CU$28))/10)</f>
        <v>0</v>
      </c>
      <c r="CV62" s="47">
        <f ca="1">IF(OR(INDEX(INDIRECT("times"&amp;CK$2),$F62,CV$28)&gt;10,INDEX(INDIRECT(CM62),$E62,CV$28)&lt;=INDEX(INDIRECT(CM62),$E62,$F62)),0,(INDEX(INDIRECT(CM62),$E62,$F62)-INDEX(INDIRECT(CM62),$E62,CV$28))*(10-INDEX(INDIRECT("times"&amp;CK$2),$F62,CV$28))/10)</f>
        <v>0</v>
      </c>
      <c r="CW62" s="47">
        <f ca="1">IF(OR(INDEX(INDIRECT("times"&amp;CK$2),$F62,CW$28)&gt;10,INDEX(INDIRECT(CM62),$E62,CW$28)&lt;=INDEX(INDIRECT(CM62),$E62,$F62)),0,(INDEX(INDIRECT(CM62),$E62,$F62)-INDEX(INDIRECT(CM62),$E62,CW$28))*(10-INDEX(INDIRECT("times"&amp;CK$2),$F62,CW$28))/10)</f>
        <v>0</v>
      </c>
      <c r="CX62" s="47">
        <f ca="1">IF(OR(INDEX(INDIRECT("times"&amp;CK$2),$F62,CX$28)&gt;10,INDEX(INDIRECT(CM62),$E62,CX$28)&lt;=INDEX(INDIRECT(CM62),$E62,$F62)),0,(INDEX(INDIRECT(CM62),$E62,$F62)-INDEX(INDIRECT(CM62),$E62,CX$28))*(10-INDEX(INDIRECT("times"&amp;CK$2),$F62,CX$28))/10)</f>
        <v>0</v>
      </c>
      <c r="CY62" s="47">
        <f ca="1">IF(OR(INDEX(INDIRECT("times"&amp;CK$2),$F62,CY$28)&gt;10,INDEX(INDIRECT(CM62),$E62,CY$28)&lt;=INDEX(INDIRECT(CM62),$E62,$F62)),0,(INDEX(INDIRECT(CM62),$E62,$F62)-INDEX(INDIRECT(CM62),$E62,CY$28))*(10-INDEX(INDIRECT("times"&amp;CK$2),$F62,CY$28))/10)</f>
        <v>0</v>
      </c>
      <c r="CZ62" s="47">
        <f ca="1">IF(OR(INDEX(INDIRECT("times"&amp;CK$2),$F62,CZ$28)&gt;10,INDEX(INDIRECT(CM62),$E62,CZ$28)&lt;=INDEX(INDIRECT(CM62),$E62,$F62)),0,(INDEX(INDIRECT(CM62),$E62,$F62)-INDEX(INDIRECT(CM62),$E62,CZ$28))*(10-INDEX(INDIRECT("times"&amp;CK$2),$F62,CZ$28))/10)</f>
        <v>0</v>
      </c>
      <c r="DA62" s="47">
        <f ca="1">IF(OR(INDEX(INDIRECT("times"&amp;CK$2),$F62,DA$28)&gt;10,INDEX(INDIRECT(CM62),$E62,DA$28)&lt;=INDEX(INDIRECT(CM62),$E62,$F62)),0,(INDEX(INDIRECT(CM62),$E62,$F62)-INDEX(INDIRECT(CM62),$E62,DA$28))*(10-INDEX(INDIRECT("times"&amp;CK$2),$F62,DA$28))/10)</f>
        <v>0</v>
      </c>
      <c r="DB62" s="47">
        <f ca="1">IF(OR(INDEX(INDIRECT("times"&amp;CK$2),$F62,DB$28)&gt;10,INDEX(INDIRECT(CM62),$E62,DB$28)&lt;=INDEX(INDIRECT(CM62),$E62,$F62)),0,(INDEX(INDIRECT(CM62),$E62,$F62)-INDEX(INDIRECT(CM62),$E62,DB$28))*(10-INDEX(INDIRECT("times"&amp;CK$2),$F62,DB$28))/10)</f>
        <v>0</v>
      </c>
      <c r="DC62" s="47">
        <f ca="1">IF(OR(INDEX(INDIRECT("times"&amp;CK$2),$F62,DC$28)&gt;10,INDEX(INDIRECT(CM62),$E62,DC$28)&lt;=INDEX(INDIRECT(CM62),$E62,$F62)),0,(INDEX(INDIRECT(CM62),$E62,$F62)-INDEX(INDIRECT(CM62),$E62,DC$28))*(10-INDEX(INDIRECT("times"&amp;CK$2),$F62,DC$28))/10)</f>
        <v>0</v>
      </c>
      <c r="DD62" s="47">
        <f ca="1">IF(OR(INDEX(INDIRECT("times"&amp;CK$2),$F62,DD$28)&gt;10,INDEX(INDIRECT(CM62),$E62,DD$28)&lt;=INDEX(INDIRECT(CM62),$E62,$F62)),0,(INDEX(INDIRECT(CM62),$E62,$F62)-INDEX(INDIRECT(CM62),$E62,DD$28))*(10-INDEX(INDIRECT("times"&amp;CK$2),$F62,DD$28))/10)</f>
        <v>0</v>
      </c>
      <c r="DE62" s="47">
        <f ca="1">IF(OR(INDEX(INDIRECT("times"&amp;CK$2),$F62,DE$28)&gt;10,INDEX(INDIRECT(CM62),$E62,DE$28)&lt;=INDEX(INDIRECT(CM62),$E62,$F62)),0,(INDEX(INDIRECT(CM62),$E62,$F62)-INDEX(INDIRECT(CM62),$E62,DE$28))*(10-INDEX(INDIRECT("times"&amp;CK$2),$F62,DE$28))/10)</f>
        <v>0</v>
      </c>
      <c r="DF62" s="47">
        <f ca="1">IF(OR(INDEX(INDIRECT("times"&amp;CK$2),$F62,DF$28)&gt;10,INDEX(INDIRECT(CM62),$E62,DF$28)&lt;=INDEX(INDIRECT(CM62),$E62,$F62)),0,(INDEX(INDIRECT(CM62),$E62,$F62)-INDEX(INDIRECT(CM62),$E62,DF$28))*(10-INDEX(INDIRECT("times"&amp;CK$2),$F62,DF$28))/10)</f>
        <v>0</v>
      </c>
      <c r="DG62" s="47">
        <f ca="1">IF(OR(INDEX(INDIRECT("times"&amp;CK$2),$F62,DG$28)&gt;10,INDEX(INDIRECT(CM62),$E62,DG$28)&lt;=INDEX(INDIRECT(CM62),$E62,$F62)),0,(INDEX(INDIRECT(CM62),$E62,$F62)-INDEX(INDIRECT(CM62),$E62,DG$28))*(10-INDEX(INDIRECT("times"&amp;CK$2),$F62,DG$28))/10)</f>
        <v>0</v>
      </c>
      <c r="DH62" s="47">
        <f ca="1">IF(OR(INDEX(INDIRECT("times"&amp;CK$2),$F62,DH$28)&gt;10,INDEX(INDIRECT(CM62),$E62,DH$28)&lt;=INDEX(INDIRECT(CM62),$E62,$F62)),0,(INDEX(INDIRECT(CM62),$E62,$F62)-INDEX(INDIRECT(CM62),$E62,DH$28))*(10-INDEX(INDIRECT("times"&amp;CK$2),$F62,DH$28))/10)</f>
        <v>0</v>
      </c>
      <c r="DI62" s="47">
        <f ca="1">IF(OR(INDEX(INDIRECT("times"&amp;CK$2),$F62,DI$28)&gt;10,INDEX(INDIRECT(CM62),$E62,DI$28)&lt;=INDEX(INDIRECT(CM62),$E62,$F62)),0,(INDEX(INDIRECT(CM62),$E62,$F62)-INDEX(INDIRECT(CM62),$E62,DI$28))*(10-INDEX(INDIRECT("times"&amp;CK$2),$F62,DI$28))/10)</f>
        <v>0</v>
      </c>
      <c r="DJ62" s="48">
        <f ca="1">IF(OR(INDEX(INDIRECT("times"&amp;CK$2),$F62,DJ$28)&gt;10,INDEX(INDIRECT(CM62),$E62,DJ$28)&lt;=INDEX(INDIRECT(CM62),$E62,$F62)),0,(INDEX(INDIRECT(CM62),$E62,$F62)-INDEX(INDIRECT(CM62),$E62,DJ$28))*(10-INDEX(INDIRECT("times"&amp;CK$2),$F62,DJ$28))/10)</f>
        <v>0</v>
      </c>
      <c r="DK62" s="201">
        <v>20</v>
      </c>
      <c r="DM62" s="18" t="s">
        <v>208</v>
      </c>
      <c r="DN62" s="122">
        <f>DM26</f>
        <v>0</v>
      </c>
      <c r="DO62" s="122" t="str">
        <f>DM27</f>
        <v>shop3564</v>
      </c>
      <c r="DP62" s="210" t="str">
        <f t="shared" si="44"/>
        <v>core0_shop3564</v>
      </c>
      <c r="DQ62" s="122">
        <v>1</v>
      </c>
      <c r="DR62" s="33">
        <v>20</v>
      </c>
      <c r="DS62" s="46">
        <f ca="1">IF(OR(INDEX(INDIRECT("times"&amp;DN$2),$F62,DS$28)&gt;10,INDEX(INDIRECT(DP62),$E62,DS$28)&lt;=INDEX(INDIRECT(DP62),$E62,$F62)),0,(INDEX(INDIRECT(DP62),$E62,$F62)-INDEX(INDIRECT(DP62),$E62,DS$28))*(10-INDEX(INDIRECT("times"&amp;DN$2),$F62,DS$28))/10)</f>
        <v>0</v>
      </c>
      <c r="DT62" s="47">
        <f ca="1">IF(OR(INDEX(INDIRECT("times"&amp;DN$2),$F62,DT$28)&gt;10,INDEX(INDIRECT(DP62),$E62,DT$28)&lt;=INDEX(INDIRECT(DP62),$E62,$F62)),0,(INDEX(INDIRECT(DP62),$E62,$F62)-INDEX(INDIRECT(DP62),$E62,DT$28))*(10-INDEX(INDIRECT("times"&amp;DN$2),$F62,DT$28))/10)</f>
        <v>0</v>
      </c>
      <c r="DU62" s="47">
        <f ca="1">IF(OR(INDEX(INDIRECT("times"&amp;DN$2),$F62,DU$28)&gt;10,INDEX(INDIRECT(DP62),$E62,DU$28)&lt;=INDEX(INDIRECT(DP62),$E62,$F62)),0,(INDEX(INDIRECT(DP62),$E62,$F62)-INDEX(INDIRECT(DP62),$E62,DU$28))*(10-INDEX(INDIRECT("times"&amp;DN$2),$F62,DU$28))/10)</f>
        <v>0</v>
      </c>
      <c r="DV62" s="47">
        <f ca="1">IF(OR(INDEX(INDIRECT("times"&amp;DN$2),$F62,DV$28)&gt;10,INDEX(INDIRECT(DP62),$E62,DV$28)&lt;=INDEX(INDIRECT(DP62),$E62,$F62)),0,(INDEX(INDIRECT(DP62),$E62,$F62)-INDEX(INDIRECT(DP62),$E62,DV$28))*(10-INDEX(INDIRECT("times"&amp;DN$2),$F62,DV$28))/10)</f>
        <v>0</v>
      </c>
      <c r="DW62" s="47">
        <f ca="1">IF(OR(INDEX(INDIRECT("times"&amp;DN$2),$F62,DW$28)&gt;10,INDEX(INDIRECT(DP62),$E62,DW$28)&lt;=INDEX(INDIRECT(DP62),$E62,$F62)),0,(INDEX(INDIRECT(DP62),$E62,$F62)-INDEX(INDIRECT(DP62),$E62,DW$28))*(10-INDEX(INDIRECT("times"&amp;DN$2),$F62,DW$28))/10)</f>
        <v>0</v>
      </c>
      <c r="DX62" s="47">
        <f ca="1">IF(OR(INDEX(INDIRECT("times"&amp;DN$2),$F62,DX$28)&gt;10,INDEX(INDIRECT(DP62),$E62,DX$28)&lt;=INDEX(INDIRECT(DP62),$E62,$F62)),0,(INDEX(INDIRECT(DP62),$E62,$F62)-INDEX(INDIRECT(DP62),$E62,DX$28))*(10-INDEX(INDIRECT("times"&amp;DN$2),$F62,DX$28))/10)</f>
        <v>0</v>
      </c>
      <c r="DY62" s="47">
        <f ca="1">IF(OR(INDEX(INDIRECT("times"&amp;DN$2),$F62,DY$28)&gt;10,INDEX(INDIRECT(DP62),$E62,DY$28)&lt;=INDEX(INDIRECT(DP62),$E62,$F62)),0,(INDEX(INDIRECT(DP62),$E62,$F62)-INDEX(INDIRECT(DP62),$E62,DY$28))*(10-INDEX(INDIRECT("times"&amp;DN$2),$F62,DY$28))/10)</f>
        <v>0</v>
      </c>
      <c r="DZ62" s="47">
        <f ca="1">IF(OR(INDEX(INDIRECT("times"&amp;DN$2),$F62,DZ$28)&gt;10,INDEX(INDIRECT(DP62),$E62,DZ$28)&lt;=INDEX(INDIRECT(DP62),$E62,$F62)),0,(INDEX(INDIRECT(DP62),$E62,$F62)-INDEX(INDIRECT(DP62),$E62,DZ$28))*(10-INDEX(INDIRECT("times"&amp;DN$2),$F62,DZ$28))/10)</f>
        <v>0</v>
      </c>
      <c r="EA62" s="47">
        <f ca="1">IF(OR(INDEX(INDIRECT("times"&amp;DN$2),$F62,EA$28)&gt;10,INDEX(INDIRECT(DP62),$E62,EA$28)&lt;=INDEX(INDIRECT(DP62),$E62,$F62)),0,(INDEX(INDIRECT(DP62),$E62,$F62)-INDEX(INDIRECT(DP62),$E62,EA$28))*(10-INDEX(INDIRECT("times"&amp;DN$2),$F62,EA$28))/10)</f>
        <v>0</v>
      </c>
      <c r="EB62" s="47">
        <f ca="1">IF(OR(INDEX(INDIRECT("times"&amp;DN$2),$F62,EB$28)&gt;10,INDEX(INDIRECT(DP62),$E62,EB$28)&lt;=INDEX(INDIRECT(DP62),$E62,$F62)),0,(INDEX(INDIRECT(DP62),$E62,$F62)-INDEX(INDIRECT(DP62),$E62,EB$28))*(10-INDEX(INDIRECT("times"&amp;DN$2),$F62,EB$28))/10)</f>
        <v>0</v>
      </c>
      <c r="EC62" s="47">
        <f ca="1">IF(OR(INDEX(INDIRECT("times"&amp;DN$2),$F62,EC$28)&gt;10,INDEX(INDIRECT(DP62),$E62,EC$28)&lt;=INDEX(INDIRECT(DP62),$E62,$F62)),0,(INDEX(INDIRECT(DP62),$E62,$F62)-INDEX(INDIRECT(DP62),$E62,EC$28))*(10-INDEX(INDIRECT("times"&amp;DN$2),$F62,EC$28))/10)</f>
        <v>0</v>
      </c>
      <c r="ED62" s="47">
        <f ca="1">IF(OR(INDEX(INDIRECT("times"&amp;DN$2),$F62,ED$28)&gt;10,INDEX(INDIRECT(DP62),$E62,ED$28)&lt;=INDEX(INDIRECT(DP62),$E62,$F62)),0,(INDEX(INDIRECT(DP62),$E62,$F62)-INDEX(INDIRECT(DP62),$E62,ED$28))*(10-INDEX(INDIRECT("times"&amp;DN$2),$F62,ED$28))/10)</f>
        <v>0</v>
      </c>
      <c r="EE62" s="47">
        <f ca="1">IF(OR(INDEX(INDIRECT("times"&amp;DN$2),$F62,EE$28)&gt;10,INDEX(INDIRECT(DP62),$E62,EE$28)&lt;=INDEX(INDIRECT(DP62),$E62,$F62)),0,(INDEX(INDIRECT(DP62),$E62,$F62)-INDEX(INDIRECT(DP62),$E62,EE$28))*(10-INDEX(INDIRECT("times"&amp;DN$2),$F62,EE$28))/10)</f>
        <v>0</v>
      </c>
      <c r="EF62" s="47">
        <f ca="1">IF(OR(INDEX(INDIRECT("times"&amp;DN$2),$F62,EF$28)&gt;10,INDEX(INDIRECT(DP62),$E62,EF$28)&lt;=INDEX(INDIRECT(DP62),$E62,$F62)),0,(INDEX(INDIRECT(DP62),$E62,$F62)-INDEX(INDIRECT(DP62),$E62,EF$28))*(10-INDEX(INDIRECT("times"&amp;DN$2),$F62,EF$28))/10)</f>
        <v>0</v>
      </c>
      <c r="EG62" s="47">
        <f ca="1">IF(OR(INDEX(INDIRECT("times"&amp;DN$2),$F62,EG$28)&gt;10,INDEX(INDIRECT(DP62),$E62,EG$28)&lt;=INDEX(INDIRECT(DP62),$E62,$F62)),0,(INDEX(INDIRECT(DP62),$E62,$F62)-INDEX(INDIRECT(DP62),$E62,EG$28))*(10-INDEX(INDIRECT("times"&amp;DN$2),$F62,EG$28))/10)</f>
        <v>0</v>
      </c>
      <c r="EH62" s="47">
        <f ca="1">IF(OR(INDEX(INDIRECT("times"&amp;DN$2),$F62,EH$28)&gt;10,INDEX(INDIRECT(DP62),$E62,EH$28)&lt;=INDEX(INDIRECT(DP62),$E62,$F62)),0,(INDEX(INDIRECT(DP62),$E62,$F62)-INDEX(INDIRECT(DP62),$E62,EH$28))*(10-INDEX(INDIRECT("times"&amp;DN$2),$F62,EH$28))/10)</f>
        <v>0</v>
      </c>
      <c r="EI62" s="47">
        <f ca="1">IF(OR(INDEX(INDIRECT("times"&amp;DN$2),$F62,EI$28)&gt;10,INDEX(INDIRECT(DP62),$E62,EI$28)&lt;=INDEX(INDIRECT(DP62),$E62,$F62)),0,(INDEX(INDIRECT(DP62),$E62,$F62)-INDEX(INDIRECT(DP62),$E62,EI$28))*(10-INDEX(INDIRECT("times"&amp;DN$2),$F62,EI$28))/10)</f>
        <v>0</v>
      </c>
      <c r="EJ62" s="47">
        <f ca="1">IF(OR(INDEX(INDIRECT("times"&amp;DN$2),$F62,EJ$28)&gt;10,INDEX(INDIRECT(DP62),$E62,EJ$28)&lt;=INDEX(INDIRECT(DP62),$E62,$F62)),0,(INDEX(INDIRECT(DP62),$E62,$F62)-INDEX(INDIRECT(DP62),$E62,EJ$28))*(10-INDEX(INDIRECT("times"&amp;DN$2),$F62,EJ$28))/10)</f>
        <v>0</v>
      </c>
      <c r="EK62" s="47">
        <f ca="1">IF(OR(INDEX(INDIRECT("times"&amp;DN$2),$F62,EK$28)&gt;10,INDEX(INDIRECT(DP62),$E62,EK$28)&lt;=INDEX(INDIRECT(DP62),$E62,$F62)),0,(INDEX(INDIRECT(DP62),$E62,$F62)-INDEX(INDIRECT(DP62),$E62,EK$28))*(10-INDEX(INDIRECT("times"&amp;DN$2),$F62,EK$28))/10)</f>
        <v>0</v>
      </c>
      <c r="EL62" s="47">
        <f ca="1">IF(OR(INDEX(INDIRECT("times"&amp;DN$2),$F62,EL$28)&gt;10,INDEX(INDIRECT(DP62),$E62,EL$28)&lt;=INDEX(INDIRECT(DP62),$E62,$F62)),0,(INDEX(INDIRECT(DP62),$E62,$F62)-INDEX(INDIRECT(DP62),$E62,EL$28))*(10-INDEX(INDIRECT("times"&amp;DN$2),$F62,EL$28))/10)</f>
        <v>0</v>
      </c>
      <c r="EM62" s="48">
        <f ca="1">IF(OR(INDEX(INDIRECT("times"&amp;DN$2),$F62,EM$28)&gt;10,INDEX(INDIRECT(DP62),$E62,EM$28)&lt;=INDEX(INDIRECT(DP62),$E62,$F62)),0,(INDEX(INDIRECT(DP62),$E62,$F62)-INDEX(INDIRECT(DP62),$E62,EM$28))*(10-INDEX(INDIRECT("times"&amp;DN$2),$F62,EM$28))/10)</f>
        <v>0</v>
      </c>
      <c r="EN62" s="201">
        <v>20</v>
      </c>
      <c r="EP62" s="18" t="s">
        <v>208</v>
      </c>
      <c r="EQ62" s="122">
        <f>EP26</f>
        <v>0</v>
      </c>
      <c r="ER62" s="122" t="str">
        <f>EP27</f>
        <v>lei3564</v>
      </c>
      <c r="ES62" s="210" t="str">
        <f t="shared" si="45"/>
        <v>core0_lei3564</v>
      </c>
      <c r="ET62" s="122">
        <v>1</v>
      </c>
      <c r="EU62" s="33">
        <v>20</v>
      </c>
      <c r="EV62" s="46">
        <f ca="1">IF(OR(INDEX(INDIRECT("times"&amp;EQ$2),$F62,EV$28)&gt;10,INDEX(INDIRECT(ES62),$E62,EV$28)&lt;=INDEX(INDIRECT(ES62),$E62,$F62)),0,(INDEX(INDIRECT(ES62),$E62,$F62)-INDEX(INDIRECT(ES62),$E62,EV$28))*(10-INDEX(INDIRECT("times"&amp;EQ$2),$F62,EV$28))/10)</f>
        <v>0</v>
      </c>
      <c r="EW62" s="47">
        <f ca="1">IF(OR(INDEX(INDIRECT("times"&amp;EQ$2),$F62,EW$28)&gt;10,INDEX(INDIRECT(ES62),$E62,EW$28)&lt;=INDEX(INDIRECT(ES62),$E62,$F62)),0,(INDEX(INDIRECT(ES62),$E62,$F62)-INDEX(INDIRECT(ES62),$E62,EW$28))*(10-INDEX(INDIRECT("times"&amp;EQ$2),$F62,EW$28))/10)</f>
        <v>0</v>
      </c>
      <c r="EX62" s="47">
        <f ca="1">IF(OR(INDEX(INDIRECT("times"&amp;EQ$2),$F62,EX$28)&gt;10,INDEX(INDIRECT(ES62),$E62,EX$28)&lt;=INDEX(INDIRECT(ES62),$E62,$F62)),0,(INDEX(INDIRECT(ES62),$E62,$F62)-INDEX(INDIRECT(ES62),$E62,EX$28))*(10-INDEX(INDIRECT("times"&amp;EQ$2),$F62,EX$28))/10)</f>
        <v>0</v>
      </c>
      <c r="EY62" s="47">
        <f ca="1">IF(OR(INDEX(INDIRECT("times"&amp;EQ$2),$F62,EY$28)&gt;10,INDEX(INDIRECT(ES62),$E62,EY$28)&lt;=INDEX(INDIRECT(ES62),$E62,$F62)),0,(INDEX(INDIRECT(ES62),$E62,$F62)-INDEX(INDIRECT(ES62),$E62,EY$28))*(10-INDEX(INDIRECT("times"&amp;EQ$2),$F62,EY$28))/10)</f>
        <v>0</v>
      </c>
      <c r="EZ62" s="47">
        <f ca="1">IF(OR(INDEX(INDIRECT("times"&amp;EQ$2),$F62,EZ$28)&gt;10,INDEX(INDIRECT(ES62),$E62,EZ$28)&lt;=INDEX(INDIRECT(ES62),$E62,$F62)),0,(INDEX(INDIRECT(ES62),$E62,$F62)-INDEX(INDIRECT(ES62),$E62,EZ$28))*(10-INDEX(INDIRECT("times"&amp;EQ$2),$F62,EZ$28))/10)</f>
        <v>0</v>
      </c>
      <c r="FA62" s="47">
        <f ca="1">IF(OR(INDEX(INDIRECT("times"&amp;EQ$2),$F62,FA$28)&gt;10,INDEX(INDIRECT(ES62),$E62,FA$28)&lt;=INDEX(INDIRECT(ES62),$E62,$F62)),0,(INDEX(INDIRECT(ES62),$E62,$F62)-INDEX(INDIRECT(ES62),$E62,FA$28))*(10-INDEX(INDIRECT("times"&amp;EQ$2),$F62,FA$28))/10)</f>
        <v>0</v>
      </c>
      <c r="FB62" s="47">
        <f ca="1">IF(OR(INDEX(INDIRECT("times"&amp;EQ$2),$F62,FB$28)&gt;10,INDEX(INDIRECT(ES62),$E62,FB$28)&lt;=INDEX(INDIRECT(ES62),$E62,$F62)),0,(INDEX(INDIRECT(ES62),$E62,$F62)-INDEX(INDIRECT(ES62),$E62,FB$28))*(10-INDEX(INDIRECT("times"&amp;EQ$2),$F62,FB$28))/10)</f>
        <v>0</v>
      </c>
      <c r="FC62" s="47">
        <f ca="1">IF(OR(INDEX(INDIRECT("times"&amp;EQ$2),$F62,FC$28)&gt;10,INDEX(INDIRECT(ES62),$E62,FC$28)&lt;=INDEX(INDIRECT(ES62),$E62,$F62)),0,(INDEX(INDIRECT(ES62),$E62,$F62)-INDEX(INDIRECT(ES62),$E62,FC$28))*(10-INDEX(INDIRECT("times"&amp;EQ$2),$F62,FC$28))/10)</f>
        <v>0</v>
      </c>
      <c r="FD62" s="47">
        <f ca="1">IF(OR(INDEX(INDIRECT("times"&amp;EQ$2),$F62,FD$28)&gt;10,INDEX(INDIRECT(ES62),$E62,FD$28)&lt;=INDEX(INDIRECT(ES62),$E62,$F62)),0,(INDEX(INDIRECT(ES62),$E62,$F62)-INDEX(INDIRECT(ES62),$E62,FD$28))*(10-INDEX(INDIRECT("times"&amp;EQ$2),$F62,FD$28))/10)</f>
        <v>0</v>
      </c>
      <c r="FE62" s="47">
        <f ca="1">IF(OR(INDEX(INDIRECT("times"&amp;EQ$2),$F62,FE$28)&gt;10,INDEX(INDIRECT(ES62),$E62,FE$28)&lt;=INDEX(INDIRECT(ES62),$E62,$F62)),0,(INDEX(INDIRECT(ES62),$E62,$F62)-INDEX(INDIRECT(ES62),$E62,FE$28))*(10-INDEX(INDIRECT("times"&amp;EQ$2),$F62,FE$28))/10)</f>
        <v>0</v>
      </c>
      <c r="FF62" s="47">
        <f ca="1">IF(OR(INDEX(INDIRECT("times"&amp;EQ$2),$F62,FF$28)&gt;10,INDEX(INDIRECT(ES62),$E62,FF$28)&lt;=INDEX(INDIRECT(ES62),$E62,$F62)),0,(INDEX(INDIRECT(ES62),$E62,$F62)-INDEX(INDIRECT(ES62),$E62,FF$28))*(10-INDEX(INDIRECT("times"&amp;EQ$2),$F62,FF$28))/10)</f>
        <v>0</v>
      </c>
      <c r="FG62" s="47">
        <f ca="1">IF(OR(INDEX(INDIRECT("times"&amp;EQ$2),$F62,FG$28)&gt;10,INDEX(INDIRECT(ES62),$E62,FG$28)&lt;=INDEX(INDIRECT(ES62),$E62,$F62)),0,(INDEX(INDIRECT(ES62),$E62,$F62)-INDEX(INDIRECT(ES62),$E62,FG$28))*(10-INDEX(INDIRECT("times"&amp;EQ$2),$F62,FG$28))/10)</f>
        <v>0</v>
      </c>
      <c r="FH62" s="47">
        <f ca="1">IF(OR(INDEX(INDIRECT("times"&amp;EQ$2),$F62,FH$28)&gt;10,INDEX(INDIRECT(ES62),$E62,FH$28)&lt;=INDEX(INDIRECT(ES62),$E62,$F62)),0,(INDEX(INDIRECT(ES62),$E62,$F62)-INDEX(INDIRECT(ES62),$E62,FH$28))*(10-INDEX(INDIRECT("times"&amp;EQ$2),$F62,FH$28))/10)</f>
        <v>0</v>
      </c>
      <c r="FI62" s="47">
        <f ca="1">IF(OR(INDEX(INDIRECT("times"&amp;EQ$2),$F62,FI$28)&gt;10,INDEX(INDIRECT(ES62),$E62,FI$28)&lt;=INDEX(INDIRECT(ES62),$E62,$F62)),0,(INDEX(INDIRECT(ES62),$E62,$F62)-INDEX(INDIRECT(ES62),$E62,FI$28))*(10-INDEX(INDIRECT("times"&amp;EQ$2),$F62,FI$28))/10)</f>
        <v>0</v>
      </c>
      <c r="FJ62" s="47">
        <f ca="1">IF(OR(INDEX(INDIRECT("times"&amp;EQ$2),$F62,FJ$28)&gt;10,INDEX(INDIRECT(ES62),$E62,FJ$28)&lt;=INDEX(INDIRECT(ES62),$E62,$F62)),0,(INDEX(INDIRECT(ES62),$E62,$F62)-INDEX(INDIRECT(ES62),$E62,FJ$28))*(10-INDEX(INDIRECT("times"&amp;EQ$2),$F62,FJ$28))/10)</f>
        <v>0</v>
      </c>
      <c r="FK62" s="47">
        <f ca="1">IF(OR(INDEX(INDIRECT("times"&amp;EQ$2),$F62,FK$28)&gt;10,INDEX(INDIRECT(ES62),$E62,FK$28)&lt;=INDEX(INDIRECT(ES62),$E62,$F62)),0,(INDEX(INDIRECT(ES62),$E62,$F62)-INDEX(INDIRECT(ES62),$E62,FK$28))*(10-INDEX(INDIRECT("times"&amp;EQ$2),$F62,FK$28))/10)</f>
        <v>0</v>
      </c>
      <c r="FL62" s="47">
        <f ca="1">IF(OR(INDEX(INDIRECT("times"&amp;EQ$2),$F62,FL$28)&gt;10,INDEX(INDIRECT(ES62),$E62,FL$28)&lt;=INDEX(INDIRECT(ES62),$E62,$F62)),0,(INDEX(INDIRECT(ES62),$E62,$F62)-INDEX(INDIRECT(ES62),$E62,FL$28))*(10-INDEX(INDIRECT("times"&amp;EQ$2),$F62,FL$28))/10)</f>
        <v>0</v>
      </c>
      <c r="FM62" s="47">
        <f ca="1">IF(OR(INDEX(INDIRECT("times"&amp;EQ$2),$F62,FM$28)&gt;10,INDEX(INDIRECT(ES62),$E62,FM$28)&lt;=INDEX(INDIRECT(ES62),$E62,$F62)),0,(INDEX(INDIRECT(ES62),$E62,$F62)-INDEX(INDIRECT(ES62),$E62,FM$28))*(10-INDEX(INDIRECT("times"&amp;EQ$2),$F62,FM$28))/10)</f>
        <v>0</v>
      </c>
      <c r="FN62" s="47">
        <f ca="1">IF(OR(INDEX(INDIRECT("times"&amp;EQ$2),$F62,FN$28)&gt;10,INDEX(INDIRECT(ES62),$E62,FN$28)&lt;=INDEX(INDIRECT(ES62),$E62,$F62)),0,(INDEX(INDIRECT(ES62),$E62,$F62)-INDEX(INDIRECT(ES62),$E62,FN$28))*(10-INDEX(INDIRECT("times"&amp;EQ$2),$F62,FN$28))/10)</f>
        <v>0</v>
      </c>
      <c r="FO62" s="47">
        <f ca="1">IF(OR(INDEX(INDIRECT("times"&amp;EQ$2),$F62,FO$28)&gt;10,INDEX(INDIRECT(ES62),$E62,FO$28)&lt;=INDEX(INDIRECT(ES62),$E62,$F62)),0,(INDEX(INDIRECT(ES62),$E62,$F62)-INDEX(INDIRECT(ES62),$E62,FO$28))*(10-INDEX(INDIRECT("times"&amp;EQ$2),$F62,FO$28))/10)</f>
        <v>0</v>
      </c>
      <c r="FP62" s="48">
        <f ca="1">IF(OR(INDEX(INDIRECT("times"&amp;EQ$2),$F62,FP$28)&gt;10,INDEX(INDIRECT(ES62),$E62,FP$28)&lt;=INDEX(INDIRECT(ES62),$E62,$F62)),0,(INDEX(INDIRECT(ES62),$E62,$F62)-INDEX(INDIRECT(ES62),$E62,FP$28))*(10-INDEX(INDIRECT("times"&amp;EQ$2),$F62,FP$28))/10)</f>
        <v>0</v>
      </c>
      <c r="FQ62" s="201">
        <v>20</v>
      </c>
      <c r="FS62" s="18" t="s">
        <v>208</v>
      </c>
      <c r="FT62" s="122">
        <f>FS26</f>
        <v>0</v>
      </c>
      <c r="FU62" s="122" t="str">
        <f>FS27</f>
        <v>shop65</v>
      </c>
      <c r="FV62" s="210" t="str">
        <f t="shared" si="46"/>
        <v>core0_shop65</v>
      </c>
      <c r="FW62" s="122">
        <v>1</v>
      </c>
      <c r="FX62" s="33">
        <v>20</v>
      </c>
      <c r="FY62" s="46">
        <f ca="1">IF(OR(INDEX(INDIRECT("times"&amp;FT$2),$F62,FY$28)&gt;10,INDEX(INDIRECT(FV62),$E62,FY$28)&lt;=INDEX(INDIRECT(FV62),$E62,$F62)),0,(INDEX(INDIRECT(FV62),$E62,$F62)-INDEX(INDIRECT(FV62),$E62,FY$28))*(10-INDEX(INDIRECT("times"&amp;FT$2),$F62,FY$28))/10)</f>
        <v>0</v>
      </c>
      <c r="FZ62" s="47">
        <f ca="1">IF(OR(INDEX(INDIRECT("times"&amp;FT$2),$F62,FZ$28)&gt;10,INDEX(INDIRECT(FV62),$E62,FZ$28)&lt;=INDEX(INDIRECT(FV62),$E62,$F62)),0,(INDEX(INDIRECT(FV62),$E62,$F62)-INDEX(INDIRECT(FV62),$E62,FZ$28))*(10-INDEX(INDIRECT("times"&amp;FT$2),$F62,FZ$28))/10)</f>
        <v>0</v>
      </c>
      <c r="GA62" s="47">
        <f ca="1">IF(OR(INDEX(INDIRECT("times"&amp;FT$2),$F62,GA$28)&gt;10,INDEX(INDIRECT(FV62),$E62,GA$28)&lt;=INDEX(INDIRECT(FV62),$E62,$F62)),0,(INDEX(INDIRECT(FV62),$E62,$F62)-INDEX(INDIRECT(FV62),$E62,GA$28))*(10-INDEX(INDIRECT("times"&amp;FT$2),$F62,GA$28))/10)</f>
        <v>0</v>
      </c>
      <c r="GB62" s="47">
        <f ca="1">IF(OR(INDEX(INDIRECT("times"&amp;FT$2),$F62,GB$28)&gt;10,INDEX(INDIRECT(FV62),$E62,GB$28)&lt;=INDEX(INDIRECT(FV62),$E62,$F62)),0,(INDEX(INDIRECT(FV62),$E62,$F62)-INDEX(INDIRECT(FV62),$E62,GB$28))*(10-INDEX(INDIRECT("times"&amp;FT$2),$F62,GB$28))/10)</f>
        <v>0</v>
      </c>
      <c r="GC62" s="47">
        <f ca="1">IF(OR(INDEX(INDIRECT("times"&amp;FT$2),$F62,GC$28)&gt;10,INDEX(INDIRECT(FV62),$E62,GC$28)&lt;=INDEX(INDIRECT(FV62),$E62,$F62)),0,(INDEX(INDIRECT(FV62),$E62,$F62)-INDEX(INDIRECT(FV62),$E62,GC$28))*(10-INDEX(INDIRECT("times"&amp;FT$2),$F62,GC$28))/10)</f>
        <v>0</v>
      </c>
      <c r="GD62" s="47">
        <f ca="1">IF(OR(INDEX(INDIRECT("times"&amp;FT$2),$F62,GD$28)&gt;10,INDEX(INDIRECT(FV62),$E62,GD$28)&lt;=INDEX(INDIRECT(FV62),$E62,$F62)),0,(INDEX(INDIRECT(FV62),$E62,$F62)-INDEX(INDIRECT(FV62),$E62,GD$28))*(10-INDEX(INDIRECT("times"&amp;FT$2),$F62,GD$28))/10)</f>
        <v>0</v>
      </c>
      <c r="GE62" s="47">
        <f ca="1">IF(OR(INDEX(INDIRECT("times"&amp;FT$2),$F62,GE$28)&gt;10,INDEX(INDIRECT(FV62),$E62,GE$28)&lt;=INDEX(INDIRECT(FV62),$E62,$F62)),0,(INDEX(INDIRECT(FV62),$E62,$F62)-INDEX(INDIRECT(FV62),$E62,GE$28))*(10-INDEX(INDIRECT("times"&amp;FT$2),$F62,GE$28))/10)</f>
        <v>0</v>
      </c>
      <c r="GF62" s="47">
        <f ca="1">IF(OR(INDEX(INDIRECT("times"&amp;FT$2),$F62,GF$28)&gt;10,INDEX(INDIRECT(FV62),$E62,GF$28)&lt;=INDEX(INDIRECT(FV62),$E62,$F62)),0,(INDEX(INDIRECT(FV62),$E62,$F62)-INDEX(INDIRECT(FV62),$E62,GF$28))*(10-INDEX(INDIRECT("times"&amp;FT$2),$F62,GF$28))/10)</f>
        <v>0</v>
      </c>
      <c r="GG62" s="47">
        <f ca="1">IF(OR(INDEX(INDIRECT("times"&amp;FT$2),$F62,GG$28)&gt;10,INDEX(INDIRECT(FV62),$E62,GG$28)&lt;=INDEX(INDIRECT(FV62),$E62,$F62)),0,(INDEX(INDIRECT(FV62),$E62,$F62)-INDEX(INDIRECT(FV62),$E62,GG$28))*(10-INDEX(INDIRECT("times"&amp;FT$2),$F62,GG$28))/10)</f>
        <v>0</v>
      </c>
      <c r="GH62" s="47">
        <f ca="1">IF(OR(INDEX(INDIRECT("times"&amp;FT$2),$F62,GH$28)&gt;10,INDEX(INDIRECT(FV62),$E62,GH$28)&lt;=INDEX(INDIRECT(FV62),$E62,$F62)),0,(INDEX(INDIRECT(FV62),$E62,$F62)-INDEX(INDIRECT(FV62),$E62,GH$28))*(10-INDEX(INDIRECT("times"&amp;FT$2),$F62,GH$28))/10)</f>
        <v>0</v>
      </c>
      <c r="GI62" s="47">
        <f ca="1">IF(OR(INDEX(INDIRECT("times"&amp;FT$2),$F62,GI$28)&gt;10,INDEX(INDIRECT(FV62),$E62,GI$28)&lt;=INDEX(INDIRECT(FV62),$E62,$F62)),0,(INDEX(INDIRECT(FV62),$E62,$F62)-INDEX(INDIRECT(FV62),$E62,GI$28))*(10-INDEX(INDIRECT("times"&amp;FT$2),$F62,GI$28))/10)</f>
        <v>0</v>
      </c>
      <c r="GJ62" s="47">
        <f ca="1">IF(OR(INDEX(INDIRECT("times"&amp;FT$2),$F62,GJ$28)&gt;10,INDEX(INDIRECT(FV62),$E62,GJ$28)&lt;=INDEX(INDIRECT(FV62),$E62,$F62)),0,(INDEX(INDIRECT(FV62),$E62,$F62)-INDEX(INDIRECT(FV62),$E62,GJ$28))*(10-INDEX(INDIRECT("times"&amp;FT$2),$F62,GJ$28))/10)</f>
        <v>0</v>
      </c>
      <c r="GK62" s="47">
        <f ca="1">IF(OR(INDEX(INDIRECT("times"&amp;FT$2),$F62,GK$28)&gt;10,INDEX(INDIRECT(FV62),$E62,GK$28)&lt;=INDEX(INDIRECT(FV62),$E62,$F62)),0,(INDEX(INDIRECT(FV62),$E62,$F62)-INDEX(INDIRECT(FV62),$E62,GK$28))*(10-INDEX(INDIRECT("times"&amp;FT$2),$F62,GK$28))/10)</f>
        <v>0</v>
      </c>
      <c r="GL62" s="47">
        <f ca="1">IF(OR(INDEX(INDIRECT("times"&amp;FT$2),$F62,GL$28)&gt;10,INDEX(INDIRECT(FV62),$E62,GL$28)&lt;=INDEX(INDIRECT(FV62),$E62,$F62)),0,(INDEX(INDIRECT(FV62),$E62,$F62)-INDEX(INDIRECT(FV62),$E62,GL$28))*(10-INDEX(INDIRECT("times"&amp;FT$2),$F62,GL$28))/10)</f>
        <v>0</v>
      </c>
      <c r="GM62" s="47">
        <f ca="1">IF(OR(INDEX(INDIRECT("times"&amp;FT$2),$F62,GM$28)&gt;10,INDEX(INDIRECT(FV62),$E62,GM$28)&lt;=INDEX(INDIRECT(FV62),$E62,$F62)),0,(INDEX(INDIRECT(FV62),$E62,$F62)-INDEX(INDIRECT(FV62),$E62,GM$28))*(10-INDEX(INDIRECT("times"&amp;FT$2),$F62,GM$28))/10)</f>
        <v>0</v>
      </c>
      <c r="GN62" s="47">
        <f ca="1">IF(OR(INDEX(INDIRECT("times"&amp;FT$2),$F62,GN$28)&gt;10,INDEX(INDIRECT(FV62),$E62,GN$28)&lt;=INDEX(INDIRECT(FV62),$E62,$F62)),0,(INDEX(INDIRECT(FV62),$E62,$F62)-INDEX(INDIRECT(FV62),$E62,GN$28))*(10-INDEX(INDIRECT("times"&amp;FT$2),$F62,GN$28))/10)</f>
        <v>0</v>
      </c>
      <c r="GO62" s="47">
        <f ca="1">IF(OR(INDEX(INDIRECT("times"&amp;FT$2),$F62,GO$28)&gt;10,INDEX(INDIRECT(FV62),$E62,GO$28)&lt;=INDEX(INDIRECT(FV62),$E62,$F62)),0,(INDEX(INDIRECT(FV62),$E62,$F62)-INDEX(INDIRECT(FV62),$E62,GO$28))*(10-INDEX(INDIRECT("times"&amp;FT$2),$F62,GO$28))/10)</f>
        <v>0</v>
      </c>
      <c r="GP62" s="47">
        <f ca="1">IF(OR(INDEX(INDIRECT("times"&amp;FT$2),$F62,GP$28)&gt;10,INDEX(INDIRECT(FV62),$E62,GP$28)&lt;=INDEX(INDIRECT(FV62),$E62,$F62)),0,(INDEX(INDIRECT(FV62),$E62,$F62)-INDEX(INDIRECT(FV62),$E62,GP$28))*(10-INDEX(INDIRECT("times"&amp;FT$2),$F62,GP$28))/10)</f>
        <v>0</v>
      </c>
      <c r="GQ62" s="47">
        <f ca="1">IF(OR(INDEX(INDIRECT("times"&amp;FT$2),$F62,GQ$28)&gt;10,INDEX(INDIRECT(FV62),$E62,GQ$28)&lt;=INDEX(INDIRECT(FV62),$E62,$F62)),0,(INDEX(INDIRECT(FV62),$E62,$F62)-INDEX(INDIRECT(FV62),$E62,GQ$28))*(10-INDEX(INDIRECT("times"&amp;FT$2),$F62,GQ$28))/10)</f>
        <v>0</v>
      </c>
      <c r="GR62" s="47">
        <f ca="1">IF(OR(INDEX(INDIRECT("times"&amp;FT$2),$F62,GR$28)&gt;10,INDEX(INDIRECT(FV62),$E62,GR$28)&lt;=INDEX(INDIRECT(FV62),$E62,$F62)),0,(INDEX(INDIRECT(FV62),$E62,$F62)-INDEX(INDIRECT(FV62),$E62,GR$28))*(10-INDEX(INDIRECT("times"&amp;FT$2),$F62,GR$28))/10)</f>
        <v>0</v>
      </c>
      <c r="GS62" s="48">
        <f ca="1">IF(OR(INDEX(INDIRECT("times"&amp;FT$2),$F62,GS$28)&gt;10,INDEX(INDIRECT(FV62),$E62,GS$28)&lt;=INDEX(INDIRECT(FV62),$E62,$F62)),0,(INDEX(INDIRECT(FV62),$E62,$F62)-INDEX(INDIRECT(FV62),$E62,GS$28))*(10-INDEX(INDIRECT("times"&amp;FT$2),$F62,GS$28))/10)</f>
        <v>0</v>
      </c>
      <c r="GT62" s="201">
        <v>20</v>
      </c>
      <c r="GV62" s="18" t="s">
        <v>208</v>
      </c>
      <c r="GW62" s="122">
        <f>GV26</f>
        <v>0</v>
      </c>
      <c r="GX62" s="122" t="str">
        <f>GV27</f>
        <v>lei65</v>
      </c>
      <c r="GY62" s="210" t="str">
        <f t="shared" si="47"/>
        <v>core0_lei65</v>
      </c>
      <c r="GZ62" s="122">
        <v>1</v>
      </c>
      <c r="HA62" s="33">
        <v>20</v>
      </c>
      <c r="HB62" s="46">
        <f ca="1">IF(OR(INDEX(INDIRECT("times"&amp;GW$2),$F62,HB$28)&gt;10,INDEX(INDIRECT(GY62),$E62,HB$28)&lt;=INDEX(INDIRECT(GY62),$E62,$F62)),0,(INDEX(INDIRECT(GY62),$E62,$F62)-INDEX(INDIRECT(GY62),$E62,HB$28))*(10-INDEX(INDIRECT("times"&amp;GW$2),$F62,HB$28))/10)</f>
        <v>0</v>
      </c>
      <c r="HC62" s="47">
        <f ca="1">IF(OR(INDEX(INDIRECT("times"&amp;GW$2),$F62,HC$28)&gt;10,INDEX(INDIRECT(GY62),$E62,HC$28)&lt;=INDEX(INDIRECT(GY62),$E62,$F62)),0,(INDEX(INDIRECT(GY62),$E62,$F62)-INDEX(INDIRECT(GY62),$E62,HC$28))*(10-INDEX(INDIRECT("times"&amp;GW$2),$F62,HC$28))/10)</f>
        <v>0</v>
      </c>
      <c r="HD62" s="47">
        <f ca="1">IF(OR(INDEX(INDIRECT("times"&amp;GW$2),$F62,HD$28)&gt;10,INDEX(INDIRECT(GY62),$E62,HD$28)&lt;=INDEX(INDIRECT(GY62),$E62,$F62)),0,(INDEX(INDIRECT(GY62),$E62,$F62)-INDEX(INDIRECT(GY62),$E62,HD$28))*(10-INDEX(INDIRECT("times"&amp;GW$2),$F62,HD$28))/10)</f>
        <v>0</v>
      </c>
      <c r="HE62" s="47">
        <f ca="1">IF(OR(INDEX(INDIRECT("times"&amp;GW$2),$F62,HE$28)&gt;10,INDEX(INDIRECT(GY62),$E62,HE$28)&lt;=INDEX(INDIRECT(GY62),$E62,$F62)),0,(INDEX(INDIRECT(GY62),$E62,$F62)-INDEX(INDIRECT(GY62),$E62,HE$28))*(10-INDEX(INDIRECT("times"&amp;GW$2),$F62,HE$28))/10)</f>
        <v>0</v>
      </c>
      <c r="HF62" s="47">
        <f ca="1">IF(OR(INDEX(INDIRECT("times"&amp;GW$2),$F62,HF$28)&gt;10,INDEX(INDIRECT(GY62),$E62,HF$28)&lt;=INDEX(INDIRECT(GY62),$E62,$F62)),0,(INDEX(INDIRECT(GY62),$E62,$F62)-INDEX(INDIRECT(GY62),$E62,HF$28))*(10-INDEX(INDIRECT("times"&amp;GW$2),$F62,HF$28))/10)</f>
        <v>0</v>
      </c>
      <c r="HG62" s="47">
        <f ca="1">IF(OR(INDEX(INDIRECT("times"&amp;GW$2),$F62,HG$28)&gt;10,INDEX(INDIRECT(GY62),$E62,HG$28)&lt;=INDEX(INDIRECT(GY62),$E62,$F62)),0,(INDEX(INDIRECT(GY62),$E62,$F62)-INDEX(INDIRECT(GY62),$E62,HG$28))*(10-INDEX(INDIRECT("times"&amp;GW$2),$F62,HG$28))/10)</f>
        <v>0</v>
      </c>
      <c r="HH62" s="47">
        <f ca="1">IF(OR(INDEX(INDIRECT("times"&amp;GW$2),$F62,HH$28)&gt;10,INDEX(INDIRECT(GY62),$E62,HH$28)&lt;=INDEX(INDIRECT(GY62),$E62,$F62)),0,(INDEX(INDIRECT(GY62),$E62,$F62)-INDEX(INDIRECT(GY62),$E62,HH$28))*(10-INDEX(INDIRECT("times"&amp;GW$2),$F62,HH$28))/10)</f>
        <v>0</v>
      </c>
      <c r="HI62" s="47">
        <f ca="1">IF(OR(INDEX(INDIRECT("times"&amp;GW$2),$F62,HI$28)&gt;10,INDEX(INDIRECT(GY62),$E62,HI$28)&lt;=INDEX(INDIRECT(GY62),$E62,$F62)),0,(INDEX(INDIRECT(GY62),$E62,$F62)-INDEX(INDIRECT(GY62),$E62,HI$28))*(10-INDEX(INDIRECT("times"&amp;GW$2),$F62,HI$28))/10)</f>
        <v>0</v>
      </c>
      <c r="HJ62" s="47">
        <f ca="1">IF(OR(INDEX(INDIRECT("times"&amp;GW$2),$F62,HJ$28)&gt;10,INDEX(INDIRECT(GY62),$E62,HJ$28)&lt;=INDEX(INDIRECT(GY62),$E62,$F62)),0,(INDEX(INDIRECT(GY62),$E62,$F62)-INDEX(INDIRECT(GY62),$E62,HJ$28))*(10-INDEX(INDIRECT("times"&amp;GW$2),$F62,HJ$28))/10)</f>
        <v>0</v>
      </c>
      <c r="HK62" s="47">
        <f ca="1">IF(OR(INDEX(INDIRECT("times"&amp;GW$2),$F62,HK$28)&gt;10,INDEX(INDIRECT(GY62),$E62,HK$28)&lt;=INDEX(INDIRECT(GY62),$E62,$F62)),0,(INDEX(INDIRECT(GY62),$E62,$F62)-INDEX(INDIRECT(GY62),$E62,HK$28))*(10-INDEX(INDIRECT("times"&amp;GW$2),$F62,HK$28))/10)</f>
        <v>0</v>
      </c>
      <c r="HL62" s="47">
        <f ca="1">IF(OR(INDEX(INDIRECT("times"&amp;GW$2),$F62,HL$28)&gt;10,INDEX(INDIRECT(GY62),$E62,HL$28)&lt;=INDEX(INDIRECT(GY62),$E62,$F62)),0,(INDEX(INDIRECT(GY62),$E62,$F62)-INDEX(INDIRECT(GY62),$E62,HL$28))*(10-INDEX(INDIRECT("times"&amp;GW$2),$F62,HL$28))/10)</f>
        <v>0</v>
      </c>
      <c r="HM62" s="47">
        <f ca="1">IF(OR(INDEX(INDIRECT("times"&amp;GW$2),$F62,HM$28)&gt;10,INDEX(INDIRECT(GY62),$E62,HM$28)&lt;=INDEX(INDIRECT(GY62),$E62,$F62)),0,(INDEX(INDIRECT(GY62),$E62,$F62)-INDEX(INDIRECT(GY62),$E62,HM$28))*(10-INDEX(INDIRECT("times"&amp;GW$2),$F62,HM$28))/10)</f>
        <v>0</v>
      </c>
      <c r="HN62" s="47">
        <f ca="1">IF(OR(INDEX(INDIRECT("times"&amp;GW$2),$F62,HN$28)&gt;10,INDEX(INDIRECT(GY62),$E62,HN$28)&lt;=INDEX(INDIRECT(GY62),$E62,$F62)),0,(INDEX(INDIRECT(GY62),$E62,$F62)-INDEX(INDIRECT(GY62),$E62,HN$28))*(10-INDEX(INDIRECT("times"&amp;GW$2),$F62,HN$28))/10)</f>
        <v>0</v>
      </c>
      <c r="HO62" s="47">
        <f ca="1">IF(OR(INDEX(INDIRECT("times"&amp;GW$2),$F62,HO$28)&gt;10,INDEX(INDIRECT(GY62),$E62,HO$28)&lt;=INDEX(INDIRECT(GY62),$E62,$F62)),0,(INDEX(INDIRECT(GY62),$E62,$F62)-INDEX(INDIRECT(GY62),$E62,HO$28))*(10-INDEX(INDIRECT("times"&amp;GW$2),$F62,HO$28))/10)</f>
        <v>0</v>
      </c>
      <c r="HP62" s="47">
        <f ca="1">IF(OR(INDEX(INDIRECT("times"&amp;GW$2),$F62,HP$28)&gt;10,INDEX(INDIRECT(GY62),$E62,HP$28)&lt;=INDEX(INDIRECT(GY62),$E62,$F62)),0,(INDEX(INDIRECT(GY62),$E62,$F62)-INDEX(INDIRECT(GY62),$E62,HP$28))*(10-INDEX(INDIRECT("times"&amp;GW$2),$F62,HP$28))/10)</f>
        <v>0</v>
      </c>
      <c r="HQ62" s="47">
        <f ca="1">IF(OR(INDEX(INDIRECT("times"&amp;GW$2),$F62,HQ$28)&gt;10,INDEX(INDIRECT(GY62),$E62,HQ$28)&lt;=INDEX(INDIRECT(GY62),$E62,$F62)),0,(INDEX(INDIRECT(GY62),$E62,$F62)-INDEX(INDIRECT(GY62),$E62,HQ$28))*(10-INDEX(INDIRECT("times"&amp;GW$2),$F62,HQ$28))/10)</f>
        <v>0</v>
      </c>
      <c r="HR62" s="47">
        <f ca="1">IF(OR(INDEX(INDIRECT("times"&amp;GW$2),$F62,HR$28)&gt;10,INDEX(INDIRECT(GY62),$E62,HR$28)&lt;=INDEX(INDIRECT(GY62),$E62,$F62)),0,(INDEX(INDIRECT(GY62),$E62,$F62)-INDEX(INDIRECT(GY62),$E62,HR$28))*(10-INDEX(INDIRECT("times"&amp;GW$2),$F62,HR$28))/10)</f>
        <v>0</v>
      </c>
      <c r="HS62" s="47">
        <f ca="1">IF(OR(INDEX(INDIRECT("times"&amp;GW$2),$F62,HS$28)&gt;10,INDEX(INDIRECT(GY62),$E62,HS$28)&lt;=INDEX(INDIRECT(GY62),$E62,$F62)),0,(INDEX(INDIRECT(GY62),$E62,$F62)-INDEX(INDIRECT(GY62),$E62,HS$28))*(10-INDEX(INDIRECT("times"&amp;GW$2),$F62,HS$28))/10)</f>
        <v>0</v>
      </c>
      <c r="HT62" s="47">
        <f ca="1">IF(OR(INDEX(INDIRECT("times"&amp;GW$2),$F62,HT$28)&gt;10,INDEX(INDIRECT(GY62),$E62,HT$28)&lt;=INDEX(INDIRECT(GY62),$E62,$F62)),0,(INDEX(INDIRECT(GY62),$E62,$F62)-INDEX(INDIRECT(GY62),$E62,HT$28))*(10-INDEX(INDIRECT("times"&amp;GW$2),$F62,HT$28))/10)</f>
        <v>0</v>
      </c>
      <c r="HU62" s="47">
        <f ca="1">IF(OR(INDEX(INDIRECT("times"&amp;GW$2),$F62,HU$28)&gt;10,INDEX(INDIRECT(GY62),$E62,HU$28)&lt;=INDEX(INDIRECT(GY62),$E62,$F62)),0,(INDEX(INDIRECT(GY62),$E62,$F62)-INDEX(INDIRECT(GY62),$E62,HU$28))*(10-INDEX(INDIRECT("times"&amp;GW$2),$F62,HU$28))/10)</f>
        <v>0</v>
      </c>
      <c r="HV62" s="48">
        <f ca="1">IF(OR(INDEX(INDIRECT("times"&amp;GW$2),$F62,HV$28)&gt;10,INDEX(INDIRECT(GY62),$E62,HV$28)&lt;=INDEX(INDIRECT(GY62),$E62,$F62)),0,(INDEX(INDIRECT(GY62),$E62,$F62)-INDEX(INDIRECT(GY62),$E62,HV$28))*(10-INDEX(INDIRECT("times"&amp;GW$2),$F62,HV$28))/10)</f>
        <v>0</v>
      </c>
      <c r="HW62" s="201">
        <v>20</v>
      </c>
    </row>
    <row r="63" spans="1:231" ht="15.75" thickBot="1">
      <c r="A63" s="19" t="s">
        <v>209</v>
      </c>
      <c r="B63" s="125">
        <f>A26</f>
        <v>0</v>
      </c>
      <c r="C63" s="125" t="str">
        <f>A27</f>
        <v>work1834</v>
      </c>
      <c r="D63" s="224" t="str">
        <f t="shared" si="40"/>
        <v>core0_work1834</v>
      </c>
      <c r="E63" s="125">
        <v>1</v>
      </c>
      <c r="F63" s="34">
        <v>21</v>
      </c>
      <c r="G63" s="49">
        <f ca="1">IF(OR(INDEX(INDIRECT("times"&amp;B$2),$F63,G$28)&gt;10,INDEX(INDIRECT(D63),$E63,G$28)&lt;=INDEX(INDIRECT(D63),$E63,$F63)),0,(INDEX(INDIRECT(D63),$E63,$F63)-INDEX(INDIRECT(D63),$E63,G$28))*(10-INDEX(INDIRECT("times"&amp;B$2),$F63,G$28))/10)</f>
        <v>0</v>
      </c>
      <c r="H63" s="50">
        <f ca="1">IF(OR(INDEX(INDIRECT("times"&amp;B$2),$F63,H$28)&gt;10,INDEX(INDIRECT(D63),$E63,H$28)&lt;=INDEX(INDIRECT(D63),$E63,$F63)),0,(INDEX(INDIRECT(D63),$E63,$F63)-INDEX(INDIRECT(D63),$E63,H$28))*(10-INDEX(INDIRECT("times"&amp;B$2),$F63,H$28))/10)</f>
        <v>0</v>
      </c>
      <c r="I63" s="50">
        <f ca="1">IF(OR(INDEX(INDIRECT("times"&amp;B$2),$F63,I$28)&gt;10,INDEX(INDIRECT(D63),$E63,I$28)&lt;=INDEX(INDIRECT(D63),$E63,$F63)),0,(INDEX(INDIRECT(D63),$E63,$F63)-INDEX(INDIRECT(D63),$E63,I$28))*(10-INDEX(INDIRECT("times"&amp;B$2),$F63,I$28))/10)</f>
        <v>0</v>
      </c>
      <c r="J63" s="50">
        <f ca="1">IF(OR(INDEX(INDIRECT("times"&amp;B$2),$F63,J$28)&gt;10,INDEX(INDIRECT(D63),$E63,J$28)&lt;=INDEX(INDIRECT(D63),$E63,$F63)),0,(INDEX(INDIRECT(D63),$E63,$F63)-INDEX(INDIRECT(D63),$E63,J$28))*(10-INDEX(INDIRECT("times"&amp;B$2),$F63,J$28))/10)</f>
        <v>0</v>
      </c>
      <c r="K63" s="50">
        <f ca="1">IF(OR(INDEX(INDIRECT("times"&amp;B$2),$F63,K$28)&gt;10,INDEX(INDIRECT(D63),$E63,K$28)&lt;=INDEX(INDIRECT(D63),$E63,$F63)),0,(INDEX(INDIRECT(D63),$E63,$F63)-INDEX(INDIRECT(D63),$E63,K$28))*(10-INDEX(INDIRECT("times"&amp;B$2),$F63,K$28))/10)</f>
        <v>0</v>
      </c>
      <c r="L63" s="50">
        <f ca="1">IF(OR(INDEX(INDIRECT("times"&amp;B$2),$F63,L$28)&gt;10,INDEX(INDIRECT(D63),$E63,L$28)&lt;=INDEX(INDIRECT(D63),$E63,$F63)),0,(INDEX(INDIRECT(D63),$E63,$F63)-INDEX(INDIRECT(D63),$E63,L$28))*(10-INDEX(INDIRECT("times"&amp;B$2),$F63,L$28))/10)</f>
        <v>0</v>
      </c>
      <c r="M63" s="50">
        <f ca="1">IF(OR(INDEX(INDIRECT("times"&amp;B$2),$F63,M$28)&gt;10,INDEX(INDIRECT(D63),$E63,M$28)&lt;=INDEX(INDIRECT(D63),$E63,$F63)),0,(INDEX(INDIRECT(D63),$E63,$F63)-INDEX(INDIRECT(D63),$E63,M$28))*(10-INDEX(INDIRECT("times"&amp;B$2),$F63,M$28))/10)</f>
        <v>0</v>
      </c>
      <c r="N63" s="50">
        <f ca="1">IF(OR(INDEX(INDIRECT("times"&amp;B$2),$F63,N$28)&gt;10,INDEX(INDIRECT(D63),$E63,N$28)&lt;=INDEX(INDIRECT(D63),$E63,$F63)),0,(INDEX(INDIRECT(D63),$E63,$F63)-INDEX(INDIRECT(D63),$E63,N$28))*(10-INDEX(INDIRECT("times"&amp;B$2),$F63,N$28))/10)</f>
        <v>0</v>
      </c>
      <c r="O63" s="50">
        <f ca="1">IF(OR(INDEX(INDIRECT("times"&amp;B$2),$F63,O$28)&gt;10,INDEX(INDIRECT(D63),$E63,O$28)&lt;=INDEX(INDIRECT(D63),$E63,$F63)),0,(INDEX(INDIRECT(D63),$E63,$F63)-INDEX(INDIRECT(D63),$E63,O$28))*(10-INDEX(INDIRECT("times"&amp;B$2),$F63,O$28))/10)</f>
        <v>0</v>
      </c>
      <c r="P63" s="50">
        <f ca="1">IF(OR(INDEX(INDIRECT("times"&amp;B$2),$F63,P$28)&gt;10,INDEX(INDIRECT(D63),$E63,P$28)&lt;=INDEX(INDIRECT(D63),$E63,$F63)),0,(INDEX(INDIRECT(D63),$E63,$F63)-INDEX(INDIRECT(D63),$E63,P$28))*(10-INDEX(INDIRECT("times"&amp;B$2),$F63,P$28))/10)</f>
        <v>0</v>
      </c>
      <c r="Q63" s="50">
        <f ca="1">IF(OR(INDEX(INDIRECT("times"&amp;B$2),$F63,Q$28)&gt;10,INDEX(INDIRECT(D63),$E63,Q$28)&lt;=INDEX(INDIRECT(D63),$E63,$F63)),0,(INDEX(INDIRECT(D63),$E63,$F63)-INDEX(INDIRECT(D63),$E63,Q$28))*(10-INDEX(INDIRECT("times"&amp;B$2),$F63,Q$28))/10)</f>
        <v>0</v>
      </c>
      <c r="R63" s="50">
        <f ca="1">IF(OR(INDEX(INDIRECT("times"&amp;B$2),$F63,R$28)&gt;10,INDEX(INDIRECT(D63),$E63,R$28)&lt;=INDEX(INDIRECT(D63),$E63,$F63)),0,(INDEX(INDIRECT(D63),$E63,$F63)-INDEX(INDIRECT(D63),$E63,R$28))*(10-INDEX(INDIRECT("times"&amp;B$2),$F63,R$28))/10)</f>
        <v>0</v>
      </c>
      <c r="S63" s="50">
        <f ca="1">IF(OR(INDEX(INDIRECT("times"&amp;B$2),$F63,S$28)&gt;10,INDEX(INDIRECT(D63),$E63,S$28)&lt;=INDEX(INDIRECT(D63),$E63,$F63)),0,(INDEX(INDIRECT(D63),$E63,$F63)-INDEX(INDIRECT(D63),$E63,S$28))*(10-INDEX(INDIRECT("times"&amp;B$2),$F63,S$28))/10)</f>
        <v>0</v>
      </c>
      <c r="T63" s="50">
        <f ca="1">IF(OR(INDEX(INDIRECT("times"&amp;B$2),$F63,T$28)&gt;10,INDEX(INDIRECT(D63),$E63,T$28)&lt;=INDEX(INDIRECT(D63),$E63,$F63)),0,(INDEX(INDIRECT(D63),$E63,$F63)-INDEX(INDIRECT(D63),$E63,T$28))*(10-INDEX(INDIRECT("times"&amp;B$2),$F63,T$28))/10)</f>
        <v>0</v>
      </c>
      <c r="U63" s="50">
        <f ca="1">IF(OR(INDEX(INDIRECT("times"&amp;B$2),$F63,U$28)&gt;10,INDEX(INDIRECT(D63),$E63,U$28)&lt;=INDEX(INDIRECT(D63),$E63,$F63)),0,(INDEX(INDIRECT(D63),$E63,$F63)-INDEX(INDIRECT(D63),$E63,U$28))*(10-INDEX(INDIRECT("times"&amp;B$2),$F63,U$28))/10)</f>
        <v>0</v>
      </c>
      <c r="V63" s="50">
        <f ca="1">IF(OR(INDEX(INDIRECT("times"&amp;B$2),$F63,V$28)&gt;10,INDEX(INDIRECT(D63),$E63,V$28)&lt;=INDEX(INDIRECT(D63),$E63,$F63)),0,(INDEX(INDIRECT(D63),$E63,$F63)-INDEX(INDIRECT(D63),$E63,V$28))*(10-INDEX(INDIRECT("times"&amp;B$2),$F63,V$28))/10)</f>
        <v>0</v>
      </c>
      <c r="W63" s="50">
        <f ca="1">IF(OR(INDEX(INDIRECT("times"&amp;B$2),$F63,W$28)&gt;10,INDEX(INDIRECT(D63),$E63,W$28)&lt;=INDEX(INDIRECT(D63),$E63,$F63)),0,(INDEX(INDIRECT(D63),$E63,$F63)-INDEX(INDIRECT(D63),$E63,W$28))*(10-INDEX(INDIRECT("times"&amp;B$2),$F63,W$28))/10)</f>
        <v>0</v>
      </c>
      <c r="X63" s="50">
        <f ca="1">IF(OR(INDEX(INDIRECT("times"&amp;B$2),$F63,X$28)&gt;10,INDEX(INDIRECT(D63),$E63,X$28)&lt;=INDEX(INDIRECT(D63),$E63,$F63)),0,(INDEX(INDIRECT(D63),$E63,$F63)-INDEX(INDIRECT(D63),$E63,X$28))*(10-INDEX(INDIRECT("times"&amp;B$2),$F63,X$28))/10)</f>
        <v>0</v>
      </c>
      <c r="Y63" s="50">
        <f ca="1">IF(OR(INDEX(INDIRECT("times"&amp;B$2),$F63,Y$28)&gt;10,INDEX(INDIRECT(D63),$E63,Y$28)&lt;=INDEX(INDIRECT(D63),$E63,$F63)),0,(INDEX(INDIRECT(D63),$E63,$F63)-INDEX(INDIRECT(D63),$E63,Y$28))*(10-INDEX(INDIRECT("times"&amp;B$2),$F63,Y$28))/10)</f>
        <v>0</v>
      </c>
      <c r="Z63" s="50">
        <f ca="1">IF(OR(INDEX(INDIRECT("times"&amp;B$2),$F63,Z$28)&gt;10,INDEX(INDIRECT(D63),$E63,Z$28)&lt;=INDEX(INDIRECT(D63),$E63,$F63)),0,(INDEX(INDIRECT(D63),$E63,$F63)-INDEX(INDIRECT(D63),$E63,Z$28))*(10-INDEX(INDIRECT("times"&amp;B$2),$F63,Z$28))/10)</f>
        <v>0</v>
      </c>
      <c r="AA63" s="51">
        <f ca="1">IF(OR(INDEX(INDIRECT("times"&amp;B$2),$F63,AA$28)&gt;10,INDEX(INDIRECT(D63),$E63,AA$28)&lt;=INDEX(INDIRECT(D63),$E63,$F63)),0,(INDEX(INDIRECT(D63),$E63,$F63)-INDEX(INDIRECT(D63),$E63,AA$28))*(10-INDEX(INDIRECT("times"&amp;B$2),$F63,AA$28))/10)</f>
        <v>0</v>
      </c>
      <c r="AB63" s="202">
        <v>21</v>
      </c>
      <c r="AD63" s="19" t="s">
        <v>209</v>
      </c>
      <c r="AE63" s="125">
        <f>AD26</f>
        <v>0</v>
      </c>
      <c r="AF63" s="125" t="str">
        <f>AD27</f>
        <v>shop1834</v>
      </c>
      <c r="AG63" s="224" t="str">
        <f t="shared" si="41"/>
        <v>core0_shop1834</v>
      </c>
      <c r="AH63" s="125">
        <v>1</v>
      </c>
      <c r="AI63" s="34">
        <v>21</v>
      </c>
      <c r="AJ63" s="49">
        <f ca="1">IF(OR(INDEX(INDIRECT("times"&amp;AE$2),$F63,AJ$28)&gt;10,INDEX(INDIRECT(AG63),$E63,AJ$28)&lt;=INDEX(INDIRECT(AG63),$E63,$F63)),0,(INDEX(INDIRECT(AG63),$E63,$F63)-INDEX(INDIRECT(AG63),$E63,AJ$28))*(10-INDEX(INDIRECT("times"&amp;AE$2),$F63,AJ$28))/10)</f>
        <v>0</v>
      </c>
      <c r="AK63" s="50">
        <f ca="1">IF(OR(INDEX(INDIRECT("times"&amp;AE$2),$F63,AK$28)&gt;10,INDEX(INDIRECT(AG63),$E63,AK$28)&lt;=INDEX(INDIRECT(AG63),$E63,$F63)),0,(INDEX(INDIRECT(AG63),$E63,$F63)-INDEX(INDIRECT(AG63),$E63,AK$28))*(10-INDEX(INDIRECT("times"&amp;AE$2),$F63,AK$28))/10)</f>
        <v>0</v>
      </c>
      <c r="AL63" s="50">
        <f ca="1">IF(OR(INDEX(INDIRECT("times"&amp;AE$2),$F63,AL$28)&gt;10,INDEX(INDIRECT(AG63),$E63,AL$28)&lt;=INDEX(INDIRECT(AG63),$E63,$F63)),0,(INDEX(INDIRECT(AG63),$E63,$F63)-INDEX(INDIRECT(AG63),$E63,AL$28))*(10-INDEX(INDIRECT("times"&amp;AE$2),$F63,AL$28))/10)</f>
        <v>0</v>
      </c>
      <c r="AM63" s="50">
        <f ca="1">IF(OR(INDEX(INDIRECT("times"&amp;AE$2),$F63,AM$28)&gt;10,INDEX(INDIRECT(AG63),$E63,AM$28)&lt;=INDEX(INDIRECT(AG63),$E63,$F63)),0,(INDEX(INDIRECT(AG63),$E63,$F63)-INDEX(INDIRECT(AG63),$E63,AM$28))*(10-INDEX(INDIRECT("times"&amp;AE$2),$F63,AM$28))/10)</f>
        <v>0</v>
      </c>
      <c r="AN63" s="50">
        <f ca="1">IF(OR(INDEX(INDIRECT("times"&amp;AE$2),$F63,AN$28)&gt;10,INDEX(INDIRECT(AG63),$E63,AN$28)&lt;=INDEX(INDIRECT(AG63),$E63,$F63)),0,(INDEX(INDIRECT(AG63),$E63,$F63)-INDEX(INDIRECT(AG63),$E63,AN$28))*(10-INDEX(INDIRECT("times"&amp;AE$2),$F63,AN$28))/10)</f>
        <v>0</v>
      </c>
      <c r="AO63" s="50">
        <f ca="1">IF(OR(INDEX(INDIRECT("times"&amp;AE$2),$F63,AO$28)&gt;10,INDEX(INDIRECT(AG63),$E63,AO$28)&lt;=INDEX(INDIRECT(AG63),$E63,$F63)),0,(INDEX(INDIRECT(AG63),$E63,$F63)-INDEX(INDIRECT(AG63),$E63,AO$28))*(10-INDEX(INDIRECT("times"&amp;AE$2),$F63,AO$28))/10)</f>
        <v>0</v>
      </c>
      <c r="AP63" s="50">
        <f ca="1">IF(OR(INDEX(INDIRECT("times"&amp;AE$2),$F63,AP$28)&gt;10,INDEX(INDIRECT(AG63),$E63,AP$28)&lt;=INDEX(INDIRECT(AG63),$E63,$F63)),0,(INDEX(INDIRECT(AG63),$E63,$F63)-INDEX(INDIRECT(AG63),$E63,AP$28))*(10-INDEX(INDIRECT("times"&amp;AE$2),$F63,AP$28))/10)</f>
        <v>0</v>
      </c>
      <c r="AQ63" s="50">
        <f ca="1">IF(OR(INDEX(INDIRECT("times"&amp;AE$2),$F63,AQ$28)&gt;10,INDEX(INDIRECT(AG63),$E63,AQ$28)&lt;=INDEX(INDIRECT(AG63),$E63,$F63)),0,(INDEX(INDIRECT(AG63),$E63,$F63)-INDEX(INDIRECT(AG63),$E63,AQ$28))*(10-INDEX(INDIRECT("times"&amp;AE$2),$F63,AQ$28))/10)</f>
        <v>0</v>
      </c>
      <c r="AR63" s="50">
        <f ca="1">IF(OR(INDEX(INDIRECT("times"&amp;AE$2),$F63,AR$28)&gt;10,INDEX(INDIRECT(AG63),$E63,AR$28)&lt;=INDEX(INDIRECT(AG63),$E63,$F63)),0,(INDEX(INDIRECT(AG63),$E63,$F63)-INDEX(INDIRECT(AG63),$E63,AR$28))*(10-INDEX(INDIRECT("times"&amp;AE$2),$F63,AR$28))/10)</f>
        <v>0</v>
      </c>
      <c r="AS63" s="50">
        <f ca="1">IF(OR(INDEX(INDIRECT("times"&amp;AE$2),$F63,AS$28)&gt;10,INDEX(INDIRECT(AG63),$E63,AS$28)&lt;=INDEX(INDIRECT(AG63),$E63,$F63)),0,(INDEX(INDIRECT(AG63),$E63,$F63)-INDEX(INDIRECT(AG63),$E63,AS$28))*(10-INDEX(INDIRECT("times"&amp;AE$2),$F63,AS$28))/10)</f>
        <v>0</v>
      </c>
      <c r="AT63" s="50">
        <f ca="1">IF(OR(INDEX(INDIRECT("times"&amp;AE$2),$F63,AT$28)&gt;10,INDEX(INDIRECT(AG63),$E63,AT$28)&lt;=INDEX(INDIRECT(AG63),$E63,$F63)),0,(INDEX(INDIRECT(AG63),$E63,$F63)-INDEX(INDIRECT(AG63),$E63,AT$28))*(10-INDEX(INDIRECT("times"&amp;AE$2),$F63,AT$28))/10)</f>
        <v>0</v>
      </c>
      <c r="AU63" s="50">
        <f ca="1">IF(OR(INDEX(INDIRECT("times"&amp;AE$2),$F63,AU$28)&gt;10,INDEX(INDIRECT(AG63),$E63,AU$28)&lt;=INDEX(INDIRECT(AG63),$E63,$F63)),0,(INDEX(INDIRECT(AG63),$E63,$F63)-INDEX(INDIRECT(AG63),$E63,AU$28))*(10-INDEX(INDIRECT("times"&amp;AE$2),$F63,AU$28))/10)</f>
        <v>0</v>
      </c>
      <c r="AV63" s="50">
        <f ca="1">IF(OR(INDEX(INDIRECT("times"&amp;AE$2),$F63,AV$28)&gt;10,INDEX(INDIRECT(AG63),$E63,AV$28)&lt;=INDEX(INDIRECT(AG63),$E63,$F63)),0,(INDEX(INDIRECT(AG63),$E63,$F63)-INDEX(INDIRECT(AG63),$E63,AV$28))*(10-INDEX(INDIRECT("times"&amp;AE$2),$F63,AV$28))/10)</f>
        <v>0</v>
      </c>
      <c r="AW63" s="50">
        <f ca="1">IF(OR(INDEX(INDIRECT("times"&amp;AE$2),$F63,AW$28)&gt;10,INDEX(INDIRECT(AG63),$E63,AW$28)&lt;=INDEX(INDIRECT(AG63),$E63,$F63)),0,(INDEX(INDIRECT(AG63),$E63,$F63)-INDEX(INDIRECT(AG63),$E63,AW$28))*(10-INDEX(INDIRECT("times"&amp;AE$2),$F63,AW$28))/10)</f>
        <v>0</v>
      </c>
      <c r="AX63" s="50">
        <f ca="1">IF(OR(INDEX(INDIRECT("times"&amp;AE$2),$F63,AX$28)&gt;10,INDEX(INDIRECT(AG63),$E63,AX$28)&lt;=INDEX(INDIRECT(AG63),$E63,$F63)),0,(INDEX(INDIRECT(AG63),$E63,$F63)-INDEX(INDIRECT(AG63),$E63,AX$28))*(10-INDEX(INDIRECT("times"&amp;AE$2),$F63,AX$28))/10)</f>
        <v>0</v>
      </c>
      <c r="AY63" s="50">
        <f ca="1">IF(OR(INDEX(INDIRECT("times"&amp;AE$2),$F63,AY$28)&gt;10,INDEX(INDIRECT(AG63),$E63,AY$28)&lt;=INDEX(INDIRECT(AG63),$E63,$F63)),0,(INDEX(INDIRECT(AG63),$E63,$F63)-INDEX(INDIRECT(AG63),$E63,AY$28))*(10-INDEX(INDIRECT("times"&amp;AE$2),$F63,AY$28))/10)</f>
        <v>0</v>
      </c>
      <c r="AZ63" s="50">
        <f ca="1">IF(OR(INDEX(INDIRECT("times"&amp;AE$2),$F63,AZ$28)&gt;10,INDEX(INDIRECT(AG63),$E63,AZ$28)&lt;=INDEX(INDIRECT(AG63),$E63,$F63)),0,(INDEX(INDIRECT(AG63),$E63,$F63)-INDEX(INDIRECT(AG63),$E63,AZ$28))*(10-INDEX(INDIRECT("times"&amp;AE$2),$F63,AZ$28))/10)</f>
        <v>0</v>
      </c>
      <c r="BA63" s="50">
        <f ca="1">IF(OR(INDEX(INDIRECT("times"&amp;AE$2),$F63,BA$28)&gt;10,INDEX(INDIRECT(AG63),$E63,BA$28)&lt;=INDEX(INDIRECT(AG63),$E63,$F63)),0,(INDEX(INDIRECT(AG63),$E63,$F63)-INDEX(INDIRECT(AG63),$E63,BA$28))*(10-INDEX(INDIRECT("times"&amp;AE$2),$F63,BA$28))/10)</f>
        <v>0</v>
      </c>
      <c r="BB63" s="50">
        <f ca="1">IF(OR(INDEX(INDIRECT("times"&amp;AE$2),$F63,BB$28)&gt;10,INDEX(INDIRECT(AG63),$E63,BB$28)&lt;=INDEX(INDIRECT(AG63),$E63,$F63)),0,(INDEX(INDIRECT(AG63),$E63,$F63)-INDEX(INDIRECT(AG63),$E63,BB$28))*(10-INDEX(INDIRECT("times"&amp;AE$2),$F63,BB$28))/10)</f>
        <v>0</v>
      </c>
      <c r="BC63" s="50">
        <f ca="1">IF(OR(INDEX(INDIRECT("times"&amp;AE$2),$F63,BC$28)&gt;10,INDEX(INDIRECT(AG63),$E63,BC$28)&lt;=INDEX(INDIRECT(AG63),$E63,$F63)),0,(INDEX(INDIRECT(AG63),$E63,$F63)-INDEX(INDIRECT(AG63),$E63,BC$28))*(10-INDEX(INDIRECT("times"&amp;AE$2),$F63,BC$28))/10)</f>
        <v>0</v>
      </c>
      <c r="BD63" s="51">
        <f ca="1">IF(OR(INDEX(INDIRECT("times"&amp;AE$2),$F63,BD$28)&gt;10,INDEX(INDIRECT(AG63),$E63,BD$28)&lt;=INDEX(INDIRECT(AG63),$E63,$F63)),0,(INDEX(INDIRECT(AG63),$E63,$F63)-INDEX(INDIRECT(AG63),$E63,BD$28))*(10-INDEX(INDIRECT("times"&amp;AE$2),$F63,BD$28))/10)</f>
        <v>0</v>
      </c>
      <c r="BE63" s="202">
        <v>21</v>
      </c>
      <c r="BG63" s="19" t="s">
        <v>209</v>
      </c>
      <c r="BH63" s="125">
        <f>BG26</f>
        <v>0</v>
      </c>
      <c r="BI63" s="125" t="str">
        <f>BG27</f>
        <v>lei1834</v>
      </c>
      <c r="BJ63" s="224" t="str">
        <f t="shared" si="42"/>
        <v>core0_lei1834</v>
      </c>
      <c r="BK63" s="125">
        <v>1</v>
      </c>
      <c r="BL63" s="34">
        <v>21</v>
      </c>
      <c r="BM63" s="49">
        <f ca="1">IF(OR(INDEX(INDIRECT("times"&amp;BH$2),$F63,BM$28)&gt;10,INDEX(INDIRECT(BJ63),$E63,BM$28)&lt;=INDEX(INDIRECT(BJ63),$E63,$F63)),0,(INDEX(INDIRECT(BJ63),$E63,$F63)-INDEX(INDIRECT(BJ63),$E63,BM$28))*(10-INDEX(INDIRECT("times"&amp;BH$2),$F63,BM$28))/10)</f>
        <v>0</v>
      </c>
      <c r="BN63" s="50">
        <f ca="1">IF(OR(INDEX(INDIRECT("times"&amp;BH$2),$F63,BN$28)&gt;10,INDEX(INDIRECT(BJ63),$E63,BN$28)&lt;=INDEX(INDIRECT(BJ63),$E63,$F63)),0,(INDEX(INDIRECT(BJ63),$E63,$F63)-INDEX(INDIRECT(BJ63),$E63,BN$28))*(10-INDEX(INDIRECT("times"&amp;BH$2),$F63,BN$28))/10)</f>
        <v>0</v>
      </c>
      <c r="BO63" s="50">
        <f ca="1">IF(OR(INDEX(INDIRECT("times"&amp;BH$2),$F63,BO$28)&gt;10,INDEX(INDIRECT(BJ63),$E63,BO$28)&lt;=INDEX(INDIRECT(BJ63),$E63,$F63)),0,(INDEX(INDIRECT(BJ63),$E63,$F63)-INDEX(INDIRECT(BJ63),$E63,BO$28))*(10-INDEX(INDIRECT("times"&amp;BH$2),$F63,BO$28))/10)</f>
        <v>0</v>
      </c>
      <c r="BP63" s="50">
        <f ca="1">IF(OR(INDEX(INDIRECT("times"&amp;BH$2),$F63,BP$28)&gt;10,INDEX(INDIRECT(BJ63),$E63,BP$28)&lt;=INDEX(INDIRECT(BJ63),$E63,$F63)),0,(INDEX(INDIRECT(BJ63),$E63,$F63)-INDEX(INDIRECT(BJ63),$E63,BP$28))*(10-INDEX(INDIRECT("times"&amp;BH$2),$F63,BP$28))/10)</f>
        <v>0</v>
      </c>
      <c r="BQ63" s="50">
        <f ca="1">IF(OR(INDEX(INDIRECT("times"&amp;BH$2),$F63,BQ$28)&gt;10,INDEX(INDIRECT(BJ63),$E63,BQ$28)&lt;=INDEX(INDIRECT(BJ63),$E63,$F63)),0,(INDEX(INDIRECT(BJ63),$E63,$F63)-INDEX(INDIRECT(BJ63),$E63,BQ$28))*(10-INDEX(INDIRECT("times"&amp;BH$2),$F63,BQ$28))/10)</f>
        <v>0</v>
      </c>
      <c r="BR63" s="50">
        <f ca="1">IF(OR(INDEX(INDIRECT("times"&amp;BH$2),$F63,BR$28)&gt;10,INDEX(INDIRECT(BJ63),$E63,BR$28)&lt;=INDEX(INDIRECT(BJ63),$E63,$F63)),0,(INDEX(INDIRECT(BJ63),$E63,$F63)-INDEX(INDIRECT(BJ63),$E63,BR$28))*(10-INDEX(INDIRECT("times"&amp;BH$2),$F63,BR$28))/10)</f>
        <v>0</v>
      </c>
      <c r="BS63" s="50">
        <f ca="1">IF(OR(INDEX(INDIRECT("times"&amp;BH$2),$F63,BS$28)&gt;10,INDEX(INDIRECT(BJ63),$E63,BS$28)&lt;=INDEX(INDIRECT(BJ63),$E63,$F63)),0,(INDEX(INDIRECT(BJ63),$E63,$F63)-INDEX(INDIRECT(BJ63),$E63,BS$28))*(10-INDEX(INDIRECT("times"&amp;BH$2),$F63,BS$28))/10)</f>
        <v>0</v>
      </c>
      <c r="BT63" s="50">
        <f ca="1">IF(OR(INDEX(INDIRECT("times"&amp;BH$2),$F63,BT$28)&gt;10,INDEX(INDIRECT(BJ63),$E63,BT$28)&lt;=INDEX(INDIRECT(BJ63),$E63,$F63)),0,(INDEX(INDIRECT(BJ63),$E63,$F63)-INDEX(INDIRECT(BJ63),$E63,BT$28))*(10-INDEX(INDIRECT("times"&amp;BH$2),$F63,BT$28))/10)</f>
        <v>0</v>
      </c>
      <c r="BU63" s="50">
        <f ca="1">IF(OR(INDEX(INDIRECT("times"&amp;BH$2),$F63,BU$28)&gt;10,INDEX(INDIRECT(BJ63),$E63,BU$28)&lt;=INDEX(INDIRECT(BJ63),$E63,$F63)),0,(INDEX(INDIRECT(BJ63),$E63,$F63)-INDEX(INDIRECT(BJ63),$E63,BU$28))*(10-INDEX(INDIRECT("times"&amp;BH$2),$F63,BU$28))/10)</f>
        <v>0</v>
      </c>
      <c r="BV63" s="50">
        <f ca="1">IF(OR(INDEX(INDIRECT("times"&amp;BH$2),$F63,BV$28)&gt;10,INDEX(INDIRECT(BJ63),$E63,BV$28)&lt;=INDEX(INDIRECT(BJ63),$E63,$F63)),0,(INDEX(INDIRECT(BJ63),$E63,$F63)-INDEX(INDIRECT(BJ63),$E63,BV$28))*(10-INDEX(INDIRECT("times"&amp;BH$2),$F63,BV$28))/10)</f>
        <v>0</v>
      </c>
      <c r="BW63" s="50">
        <f ca="1">IF(OR(INDEX(INDIRECT("times"&amp;BH$2),$F63,BW$28)&gt;10,INDEX(INDIRECT(BJ63),$E63,BW$28)&lt;=INDEX(INDIRECT(BJ63),$E63,$F63)),0,(INDEX(INDIRECT(BJ63),$E63,$F63)-INDEX(INDIRECT(BJ63),$E63,BW$28))*(10-INDEX(INDIRECT("times"&amp;BH$2),$F63,BW$28))/10)</f>
        <v>0</v>
      </c>
      <c r="BX63" s="50">
        <f ca="1">IF(OR(INDEX(INDIRECT("times"&amp;BH$2),$F63,BX$28)&gt;10,INDEX(INDIRECT(BJ63),$E63,BX$28)&lt;=INDEX(INDIRECT(BJ63),$E63,$F63)),0,(INDEX(INDIRECT(BJ63),$E63,$F63)-INDEX(INDIRECT(BJ63),$E63,BX$28))*(10-INDEX(INDIRECT("times"&amp;BH$2),$F63,BX$28))/10)</f>
        <v>0</v>
      </c>
      <c r="BY63" s="50">
        <f ca="1">IF(OR(INDEX(INDIRECT("times"&amp;BH$2),$F63,BY$28)&gt;10,INDEX(INDIRECT(BJ63),$E63,BY$28)&lt;=INDEX(INDIRECT(BJ63),$E63,$F63)),0,(INDEX(INDIRECT(BJ63),$E63,$F63)-INDEX(INDIRECT(BJ63),$E63,BY$28))*(10-INDEX(INDIRECT("times"&amp;BH$2),$F63,BY$28))/10)</f>
        <v>0</v>
      </c>
      <c r="BZ63" s="50">
        <f ca="1">IF(OR(INDEX(INDIRECT("times"&amp;BH$2),$F63,BZ$28)&gt;10,INDEX(INDIRECT(BJ63),$E63,BZ$28)&lt;=INDEX(INDIRECT(BJ63),$E63,$F63)),0,(INDEX(INDIRECT(BJ63),$E63,$F63)-INDEX(INDIRECT(BJ63),$E63,BZ$28))*(10-INDEX(INDIRECT("times"&amp;BH$2),$F63,BZ$28))/10)</f>
        <v>0</v>
      </c>
      <c r="CA63" s="50">
        <f ca="1">IF(OR(INDEX(INDIRECT("times"&amp;BH$2),$F63,CA$28)&gt;10,INDEX(INDIRECT(BJ63),$E63,CA$28)&lt;=INDEX(INDIRECT(BJ63),$E63,$F63)),0,(INDEX(INDIRECT(BJ63),$E63,$F63)-INDEX(INDIRECT(BJ63),$E63,CA$28))*(10-INDEX(INDIRECT("times"&amp;BH$2),$F63,CA$28))/10)</f>
        <v>0</v>
      </c>
      <c r="CB63" s="50">
        <f ca="1">IF(OR(INDEX(INDIRECT("times"&amp;BH$2),$F63,CB$28)&gt;10,INDEX(INDIRECT(BJ63),$E63,CB$28)&lt;=INDEX(INDIRECT(BJ63),$E63,$F63)),0,(INDEX(INDIRECT(BJ63),$E63,$F63)-INDEX(INDIRECT(BJ63),$E63,CB$28))*(10-INDEX(INDIRECT("times"&amp;BH$2),$F63,CB$28))/10)</f>
        <v>0</v>
      </c>
      <c r="CC63" s="50">
        <f ca="1">IF(OR(INDEX(INDIRECT("times"&amp;BH$2),$F63,CC$28)&gt;10,INDEX(INDIRECT(BJ63),$E63,CC$28)&lt;=INDEX(INDIRECT(BJ63),$E63,$F63)),0,(INDEX(INDIRECT(BJ63),$E63,$F63)-INDEX(INDIRECT(BJ63),$E63,CC$28))*(10-INDEX(INDIRECT("times"&amp;BH$2),$F63,CC$28))/10)</f>
        <v>0</v>
      </c>
      <c r="CD63" s="50">
        <f ca="1">IF(OR(INDEX(INDIRECT("times"&amp;BH$2),$F63,CD$28)&gt;10,INDEX(INDIRECT(BJ63),$E63,CD$28)&lt;=INDEX(INDIRECT(BJ63),$E63,$F63)),0,(INDEX(INDIRECT(BJ63),$E63,$F63)-INDEX(INDIRECT(BJ63),$E63,CD$28))*(10-INDEX(INDIRECT("times"&amp;BH$2),$F63,CD$28))/10)</f>
        <v>0</v>
      </c>
      <c r="CE63" s="50">
        <f ca="1">IF(OR(INDEX(INDIRECT("times"&amp;BH$2),$F63,CE$28)&gt;10,INDEX(INDIRECT(BJ63),$E63,CE$28)&lt;=INDEX(INDIRECT(BJ63),$E63,$F63)),0,(INDEX(INDIRECT(BJ63),$E63,$F63)-INDEX(INDIRECT(BJ63),$E63,CE$28))*(10-INDEX(INDIRECT("times"&amp;BH$2),$F63,CE$28))/10)</f>
        <v>0</v>
      </c>
      <c r="CF63" s="50">
        <f ca="1">IF(OR(INDEX(INDIRECT("times"&amp;BH$2),$F63,CF$28)&gt;10,INDEX(INDIRECT(BJ63),$E63,CF$28)&lt;=INDEX(INDIRECT(BJ63),$E63,$F63)),0,(INDEX(INDIRECT(BJ63),$E63,$F63)-INDEX(INDIRECT(BJ63),$E63,CF$28))*(10-INDEX(INDIRECT("times"&amp;BH$2),$F63,CF$28))/10)</f>
        <v>0</v>
      </c>
      <c r="CG63" s="51">
        <f ca="1">IF(OR(INDEX(INDIRECT("times"&amp;BH$2),$F63,CG$28)&gt;10,INDEX(INDIRECT(BJ63),$E63,CG$28)&lt;=INDEX(INDIRECT(BJ63),$E63,$F63)),0,(INDEX(INDIRECT(BJ63),$E63,$F63)-INDEX(INDIRECT(BJ63),$E63,CG$28))*(10-INDEX(INDIRECT("times"&amp;BH$2),$F63,CG$28))/10)</f>
        <v>0</v>
      </c>
      <c r="CH63" s="202">
        <v>21</v>
      </c>
      <c r="CJ63" s="19" t="s">
        <v>209</v>
      </c>
      <c r="CK63" s="125">
        <f>CJ26</f>
        <v>0</v>
      </c>
      <c r="CL63" s="125" t="str">
        <f>CJ27</f>
        <v>work3564</v>
      </c>
      <c r="CM63" s="224" t="str">
        <f t="shared" si="43"/>
        <v>core0_work3564</v>
      </c>
      <c r="CN63" s="125">
        <v>1</v>
      </c>
      <c r="CO63" s="34">
        <v>21</v>
      </c>
      <c r="CP63" s="49">
        <f ca="1">IF(OR(INDEX(INDIRECT("times"&amp;CK$2),$F63,CP$28)&gt;10,INDEX(INDIRECT(CM63),$E63,CP$28)&lt;=INDEX(INDIRECT(CM63),$E63,$F63)),0,(INDEX(INDIRECT(CM63),$E63,$F63)-INDEX(INDIRECT(CM63),$E63,CP$28))*(10-INDEX(INDIRECT("times"&amp;CK$2),$F63,CP$28))/10)</f>
        <v>0</v>
      </c>
      <c r="CQ63" s="50">
        <f ca="1">IF(OR(INDEX(INDIRECT("times"&amp;CK$2),$F63,CQ$28)&gt;10,INDEX(INDIRECT(CM63),$E63,CQ$28)&lt;=INDEX(INDIRECT(CM63),$E63,$F63)),0,(INDEX(INDIRECT(CM63),$E63,$F63)-INDEX(INDIRECT(CM63),$E63,CQ$28))*(10-INDEX(INDIRECT("times"&amp;CK$2),$F63,CQ$28))/10)</f>
        <v>0</v>
      </c>
      <c r="CR63" s="50">
        <f ca="1">IF(OR(INDEX(INDIRECT("times"&amp;CK$2),$F63,CR$28)&gt;10,INDEX(INDIRECT(CM63),$E63,CR$28)&lt;=INDEX(INDIRECT(CM63),$E63,$F63)),0,(INDEX(INDIRECT(CM63),$E63,$F63)-INDEX(INDIRECT(CM63),$E63,CR$28))*(10-INDEX(INDIRECT("times"&amp;CK$2),$F63,CR$28))/10)</f>
        <v>0</v>
      </c>
      <c r="CS63" s="50">
        <f ca="1">IF(OR(INDEX(INDIRECT("times"&amp;CK$2),$F63,CS$28)&gt;10,INDEX(INDIRECT(CM63),$E63,CS$28)&lt;=INDEX(INDIRECT(CM63),$E63,$F63)),0,(INDEX(INDIRECT(CM63),$E63,$F63)-INDEX(INDIRECT(CM63),$E63,CS$28))*(10-INDEX(INDIRECT("times"&amp;CK$2),$F63,CS$28))/10)</f>
        <v>0</v>
      </c>
      <c r="CT63" s="50">
        <f ca="1">IF(OR(INDEX(INDIRECT("times"&amp;CK$2),$F63,CT$28)&gt;10,INDEX(INDIRECT(CM63),$E63,CT$28)&lt;=INDEX(INDIRECT(CM63),$E63,$F63)),0,(INDEX(INDIRECT(CM63),$E63,$F63)-INDEX(INDIRECT(CM63),$E63,CT$28))*(10-INDEX(INDIRECT("times"&amp;CK$2),$F63,CT$28))/10)</f>
        <v>0</v>
      </c>
      <c r="CU63" s="50">
        <f ca="1">IF(OR(INDEX(INDIRECT("times"&amp;CK$2),$F63,CU$28)&gt;10,INDEX(INDIRECT(CM63),$E63,CU$28)&lt;=INDEX(INDIRECT(CM63),$E63,$F63)),0,(INDEX(INDIRECT(CM63),$E63,$F63)-INDEX(INDIRECT(CM63),$E63,CU$28))*(10-INDEX(INDIRECT("times"&amp;CK$2),$F63,CU$28))/10)</f>
        <v>0</v>
      </c>
      <c r="CV63" s="50">
        <f ca="1">IF(OR(INDEX(INDIRECT("times"&amp;CK$2),$F63,CV$28)&gt;10,INDEX(INDIRECT(CM63),$E63,CV$28)&lt;=INDEX(INDIRECT(CM63),$E63,$F63)),0,(INDEX(INDIRECT(CM63),$E63,$F63)-INDEX(INDIRECT(CM63),$E63,CV$28))*(10-INDEX(INDIRECT("times"&amp;CK$2),$F63,CV$28))/10)</f>
        <v>0</v>
      </c>
      <c r="CW63" s="50">
        <f ca="1">IF(OR(INDEX(INDIRECT("times"&amp;CK$2),$F63,CW$28)&gt;10,INDEX(INDIRECT(CM63),$E63,CW$28)&lt;=INDEX(INDIRECT(CM63),$E63,$F63)),0,(INDEX(INDIRECT(CM63),$E63,$F63)-INDEX(INDIRECT(CM63),$E63,CW$28))*(10-INDEX(INDIRECT("times"&amp;CK$2),$F63,CW$28))/10)</f>
        <v>0</v>
      </c>
      <c r="CX63" s="50">
        <f ca="1">IF(OR(INDEX(INDIRECT("times"&amp;CK$2),$F63,CX$28)&gt;10,INDEX(INDIRECT(CM63),$E63,CX$28)&lt;=INDEX(INDIRECT(CM63),$E63,$F63)),0,(INDEX(INDIRECT(CM63),$E63,$F63)-INDEX(INDIRECT(CM63),$E63,CX$28))*(10-INDEX(INDIRECT("times"&amp;CK$2),$F63,CX$28))/10)</f>
        <v>0</v>
      </c>
      <c r="CY63" s="50">
        <f ca="1">IF(OR(INDEX(INDIRECT("times"&amp;CK$2),$F63,CY$28)&gt;10,INDEX(INDIRECT(CM63),$E63,CY$28)&lt;=INDEX(INDIRECT(CM63),$E63,$F63)),0,(INDEX(INDIRECT(CM63),$E63,$F63)-INDEX(INDIRECT(CM63),$E63,CY$28))*(10-INDEX(INDIRECT("times"&amp;CK$2),$F63,CY$28))/10)</f>
        <v>0</v>
      </c>
      <c r="CZ63" s="50">
        <f ca="1">IF(OR(INDEX(INDIRECT("times"&amp;CK$2),$F63,CZ$28)&gt;10,INDEX(INDIRECT(CM63),$E63,CZ$28)&lt;=INDEX(INDIRECT(CM63),$E63,$F63)),0,(INDEX(INDIRECT(CM63),$E63,$F63)-INDEX(INDIRECT(CM63),$E63,CZ$28))*(10-INDEX(INDIRECT("times"&amp;CK$2),$F63,CZ$28))/10)</f>
        <v>0</v>
      </c>
      <c r="DA63" s="50">
        <f ca="1">IF(OR(INDEX(INDIRECT("times"&amp;CK$2),$F63,DA$28)&gt;10,INDEX(INDIRECT(CM63),$E63,DA$28)&lt;=INDEX(INDIRECT(CM63),$E63,$F63)),0,(INDEX(INDIRECT(CM63),$E63,$F63)-INDEX(INDIRECT(CM63),$E63,DA$28))*(10-INDEX(INDIRECT("times"&amp;CK$2),$F63,DA$28))/10)</f>
        <v>0</v>
      </c>
      <c r="DB63" s="50">
        <f ca="1">IF(OR(INDEX(INDIRECT("times"&amp;CK$2),$F63,DB$28)&gt;10,INDEX(INDIRECT(CM63),$E63,DB$28)&lt;=INDEX(INDIRECT(CM63),$E63,$F63)),0,(INDEX(INDIRECT(CM63),$E63,$F63)-INDEX(INDIRECT(CM63),$E63,DB$28))*(10-INDEX(INDIRECT("times"&amp;CK$2),$F63,DB$28))/10)</f>
        <v>0</v>
      </c>
      <c r="DC63" s="50">
        <f ca="1">IF(OR(INDEX(INDIRECT("times"&amp;CK$2),$F63,DC$28)&gt;10,INDEX(INDIRECT(CM63),$E63,DC$28)&lt;=INDEX(INDIRECT(CM63),$E63,$F63)),0,(INDEX(INDIRECT(CM63),$E63,$F63)-INDEX(INDIRECT(CM63),$E63,DC$28))*(10-INDEX(INDIRECT("times"&amp;CK$2),$F63,DC$28))/10)</f>
        <v>0</v>
      </c>
      <c r="DD63" s="50">
        <f ca="1">IF(OR(INDEX(INDIRECT("times"&amp;CK$2),$F63,DD$28)&gt;10,INDEX(INDIRECT(CM63),$E63,DD$28)&lt;=INDEX(INDIRECT(CM63),$E63,$F63)),0,(INDEX(INDIRECT(CM63),$E63,$F63)-INDEX(INDIRECT(CM63),$E63,DD$28))*(10-INDEX(INDIRECT("times"&amp;CK$2),$F63,DD$28))/10)</f>
        <v>0</v>
      </c>
      <c r="DE63" s="50">
        <f ca="1">IF(OR(INDEX(INDIRECT("times"&amp;CK$2),$F63,DE$28)&gt;10,INDEX(INDIRECT(CM63),$E63,DE$28)&lt;=INDEX(INDIRECT(CM63),$E63,$F63)),0,(INDEX(INDIRECT(CM63),$E63,$F63)-INDEX(INDIRECT(CM63),$E63,DE$28))*(10-INDEX(INDIRECT("times"&amp;CK$2),$F63,DE$28))/10)</f>
        <v>0</v>
      </c>
      <c r="DF63" s="50">
        <f ca="1">IF(OR(INDEX(INDIRECT("times"&amp;CK$2),$F63,DF$28)&gt;10,INDEX(INDIRECT(CM63),$E63,DF$28)&lt;=INDEX(INDIRECT(CM63),$E63,$F63)),0,(INDEX(INDIRECT(CM63),$E63,$F63)-INDEX(INDIRECT(CM63),$E63,DF$28))*(10-INDEX(INDIRECT("times"&amp;CK$2),$F63,DF$28))/10)</f>
        <v>0</v>
      </c>
      <c r="DG63" s="50">
        <f ca="1">IF(OR(INDEX(INDIRECT("times"&amp;CK$2),$F63,DG$28)&gt;10,INDEX(INDIRECT(CM63),$E63,DG$28)&lt;=INDEX(INDIRECT(CM63),$E63,$F63)),0,(INDEX(INDIRECT(CM63),$E63,$F63)-INDEX(INDIRECT(CM63),$E63,DG$28))*(10-INDEX(INDIRECT("times"&amp;CK$2),$F63,DG$28))/10)</f>
        <v>0</v>
      </c>
      <c r="DH63" s="50">
        <f ca="1">IF(OR(INDEX(INDIRECT("times"&amp;CK$2),$F63,DH$28)&gt;10,INDEX(INDIRECT(CM63),$E63,DH$28)&lt;=INDEX(INDIRECT(CM63),$E63,$F63)),0,(INDEX(INDIRECT(CM63),$E63,$F63)-INDEX(INDIRECT(CM63),$E63,DH$28))*(10-INDEX(INDIRECT("times"&amp;CK$2),$F63,DH$28))/10)</f>
        <v>0</v>
      </c>
      <c r="DI63" s="50">
        <f ca="1">IF(OR(INDEX(INDIRECT("times"&amp;CK$2),$F63,DI$28)&gt;10,INDEX(INDIRECT(CM63),$E63,DI$28)&lt;=INDEX(INDIRECT(CM63),$E63,$F63)),0,(INDEX(INDIRECT(CM63),$E63,$F63)-INDEX(INDIRECT(CM63),$E63,DI$28))*(10-INDEX(INDIRECT("times"&amp;CK$2),$F63,DI$28))/10)</f>
        <v>0</v>
      </c>
      <c r="DJ63" s="51">
        <f ca="1">IF(OR(INDEX(INDIRECT("times"&amp;CK$2),$F63,DJ$28)&gt;10,INDEX(INDIRECT(CM63),$E63,DJ$28)&lt;=INDEX(INDIRECT(CM63),$E63,$F63)),0,(INDEX(INDIRECT(CM63),$E63,$F63)-INDEX(INDIRECT(CM63),$E63,DJ$28))*(10-INDEX(INDIRECT("times"&amp;CK$2),$F63,DJ$28))/10)</f>
        <v>0</v>
      </c>
      <c r="DK63" s="202">
        <v>21</v>
      </c>
      <c r="DM63" s="19" t="s">
        <v>209</v>
      </c>
      <c r="DN63" s="125">
        <f>DM26</f>
        <v>0</v>
      </c>
      <c r="DO63" s="125" t="str">
        <f>DM27</f>
        <v>shop3564</v>
      </c>
      <c r="DP63" s="224" t="str">
        <f t="shared" si="44"/>
        <v>core0_shop3564</v>
      </c>
      <c r="DQ63" s="125">
        <v>1</v>
      </c>
      <c r="DR63" s="34">
        <v>21</v>
      </c>
      <c r="DS63" s="49">
        <f ca="1">IF(OR(INDEX(INDIRECT("times"&amp;DN$2),$F63,DS$28)&gt;10,INDEX(INDIRECT(DP63),$E63,DS$28)&lt;=INDEX(INDIRECT(DP63),$E63,$F63)),0,(INDEX(INDIRECT(DP63),$E63,$F63)-INDEX(INDIRECT(DP63),$E63,DS$28))*(10-INDEX(INDIRECT("times"&amp;DN$2),$F63,DS$28))/10)</f>
        <v>0</v>
      </c>
      <c r="DT63" s="50">
        <f ca="1">IF(OR(INDEX(INDIRECT("times"&amp;DN$2),$F63,DT$28)&gt;10,INDEX(INDIRECT(DP63),$E63,DT$28)&lt;=INDEX(INDIRECT(DP63),$E63,$F63)),0,(INDEX(INDIRECT(DP63),$E63,$F63)-INDEX(INDIRECT(DP63),$E63,DT$28))*(10-INDEX(INDIRECT("times"&amp;DN$2),$F63,DT$28))/10)</f>
        <v>0</v>
      </c>
      <c r="DU63" s="50">
        <f ca="1">IF(OR(INDEX(INDIRECT("times"&amp;DN$2),$F63,DU$28)&gt;10,INDEX(INDIRECT(DP63),$E63,DU$28)&lt;=INDEX(INDIRECT(DP63),$E63,$F63)),0,(INDEX(INDIRECT(DP63),$E63,$F63)-INDEX(INDIRECT(DP63),$E63,DU$28))*(10-INDEX(INDIRECT("times"&amp;DN$2),$F63,DU$28))/10)</f>
        <v>0</v>
      </c>
      <c r="DV63" s="50">
        <f ca="1">IF(OR(INDEX(INDIRECT("times"&amp;DN$2),$F63,DV$28)&gt;10,INDEX(INDIRECT(DP63),$E63,DV$28)&lt;=INDEX(INDIRECT(DP63),$E63,$F63)),0,(INDEX(INDIRECT(DP63),$E63,$F63)-INDEX(INDIRECT(DP63),$E63,DV$28))*(10-INDEX(INDIRECT("times"&amp;DN$2),$F63,DV$28))/10)</f>
        <v>0</v>
      </c>
      <c r="DW63" s="50">
        <f ca="1">IF(OR(INDEX(INDIRECT("times"&amp;DN$2),$F63,DW$28)&gt;10,INDEX(INDIRECT(DP63),$E63,DW$28)&lt;=INDEX(INDIRECT(DP63),$E63,$F63)),0,(INDEX(INDIRECT(DP63),$E63,$F63)-INDEX(INDIRECT(DP63),$E63,DW$28))*(10-INDEX(INDIRECT("times"&amp;DN$2),$F63,DW$28))/10)</f>
        <v>0</v>
      </c>
      <c r="DX63" s="50">
        <f ca="1">IF(OR(INDEX(INDIRECT("times"&amp;DN$2),$F63,DX$28)&gt;10,INDEX(INDIRECT(DP63),$E63,DX$28)&lt;=INDEX(INDIRECT(DP63),$E63,$F63)),0,(INDEX(INDIRECT(DP63),$E63,$F63)-INDEX(INDIRECT(DP63),$E63,DX$28))*(10-INDEX(INDIRECT("times"&amp;DN$2),$F63,DX$28))/10)</f>
        <v>0</v>
      </c>
      <c r="DY63" s="50">
        <f ca="1">IF(OR(INDEX(INDIRECT("times"&amp;DN$2),$F63,DY$28)&gt;10,INDEX(INDIRECT(DP63),$E63,DY$28)&lt;=INDEX(INDIRECT(DP63),$E63,$F63)),0,(INDEX(INDIRECT(DP63),$E63,$F63)-INDEX(INDIRECT(DP63),$E63,DY$28))*(10-INDEX(INDIRECT("times"&amp;DN$2),$F63,DY$28))/10)</f>
        <v>0</v>
      </c>
      <c r="DZ63" s="50">
        <f ca="1">IF(OR(INDEX(INDIRECT("times"&amp;DN$2),$F63,DZ$28)&gt;10,INDEX(INDIRECT(DP63),$E63,DZ$28)&lt;=INDEX(INDIRECT(DP63),$E63,$F63)),0,(INDEX(INDIRECT(DP63),$E63,$F63)-INDEX(INDIRECT(DP63),$E63,DZ$28))*(10-INDEX(INDIRECT("times"&amp;DN$2),$F63,DZ$28))/10)</f>
        <v>0</v>
      </c>
      <c r="EA63" s="50">
        <f ca="1">IF(OR(INDEX(INDIRECT("times"&amp;DN$2),$F63,EA$28)&gt;10,INDEX(INDIRECT(DP63),$E63,EA$28)&lt;=INDEX(INDIRECT(DP63),$E63,$F63)),0,(INDEX(INDIRECT(DP63),$E63,$F63)-INDEX(INDIRECT(DP63),$E63,EA$28))*(10-INDEX(INDIRECT("times"&amp;DN$2),$F63,EA$28))/10)</f>
        <v>0</v>
      </c>
      <c r="EB63" s="50">
        <f ca="1">IF(OR(INDEX(INDIRECT("times"&amp;DN$2),$F63,EB$28)&gt;10,INDEX(INDIRECT(DP63),$E63,EB$28)&lt;=INDEX(INDIRECT(DP63),$E63,$F63)),0,(INDEX(INDIRECT(DP63),$E63,$F63)-INDEX(INDIRECT(DP63),$E63,EB$28))*(10-INDEX(INDIRECT("times"&amp;DN$2),$F63,EB$28))/10)</f>
        <v>0</v>
      </c>
      <c r="EC63" s="50">
        <f ca="1">IF(OR(INDEX(INDIRECT("times"&amp;DN$2),$F63,EC$28)&gt;10,INDEX(INDIRECT(DP63),$E63,EC$28)&lt;=INDEX(INDIRECT(DP63),$E63,$F63)),0,(INDEX(INDIRECT(DP63),$E63,$F63)-INDEX(INDIRECT(DP63),$E63,EC$28))*(10-INDEX(INDIRECT("times"&amp;DN$2),$F63,EC$28))/10)</f>
        <v>0</v>
      </c>
      <c r="ED63" s="50">
        <f ca="1">IF(OR(INDEX(INDIRECT("times"&amp;DN$2),$F63,ED$28)&gt;10,INDEX(INDIRECT(DP63),$E63,ED$28)&lt;=INDEX(INDIRECT(DP63),$E63,$F63)),0,(INDEX(INDIRECT(DP63),$E63,$F63)-INDEX(INDIRECT(DP63),$E63,ED$28))*(10-INDEX(INDIRECT("times"&amp;DN$2),$F63,ED$28))/10)</f>
        <v>0</v>
      </c>
      <c r="EE63" s="50">
        <f ca="1">IF(OR(INDEX(INDIRECT("times"&amp;DN$2),$F63,EE$28)&gt;10,INDEX(INDIRECT(DP63),$E63,EE$28)&lt;=INDEX(INDIRECT(DP63),$E63,$F63)),0,(INDEX(INDIRECT(DP63),$E63,$F63)-INDEX(INDIRECT(DP63),$E63,EE$28))*(10-INDEX(INDIRECT("times"&amp;DN$2),$F63,EE$28))/10)</f>
        <v>0</v>
      </c>
      <c r="EF63" s="50">
        <f ca="1">IF(OR(INDEX(INDIRECT("times"&amp;DN$2),$F63,EF$28)&gt;10,INDEX(INDIRECT(DP63),$E63,EF$28)&lt;=INDEX(INDIRECT(DP63),$E63,$F63)),0,(INDEX(INDIRECT(DP63),$E63,$F63)-INDEX(INDIRECT(DP63),$E63,EF$28))*(10-INDEX(INDIRECT("times"&amp;DN$2),$F63,EF$28))/10)</f>
        <v>0</v>
      </c>
      <c r="EG63" s="50">
        <f ca="1">IF(OR(INDEX(INDIRECT("times"&amp;DN$2),$F63,EG$28)&gt;10,INDEX(INDIRECT(DP63),$E63,EG$28)&lt;=INDEX(INDIRECT(DP63),$E63,$F63)),0,(INDEX(INDIRECT(DP63),$E63,$F63)-INDEX(INDIRECT(DP63),$E63,EG$28))*(10-INDEX(INDIRECT("times"&amp;DN$2),$F63,EG$28))/10)</f>
        <v>0</v>
      </c>
      <c r="EH63" s="50">
        <f ca="1">IF(OR(INDEX(INDIRECT("times"&amp;DN$2),$F63,EH$28)&gt;10,INDEX(INDIRECT(DP63),$E63,EH$28)&lt;=INDEX(INDIRECT(DP63),$E63,$F63)),0,(INDEX(INDIRECT(DP63),$E63,$F63)-INDEX(INDIRECT(DP63),$E63,EH$28))*(10-INDEX(INDIRECT("times"&amp;DN$2),$F63,EH$28))/10)</f>
        <v>0</v>
      </c>
      <c r="EI63" s="50">
        <f ca="1">IF(OR(INDEX(INDIRECT("times"&amp;DN$2),$F63,EI$28)&gt;10,INDEX(INDIRECT(DP63),$E63,EI$28)&lt;=INDEX(INDIRECT(DP63),$E63,$F63)),0,(INDEX(INDIRECT(DP63),$E63,$F63)-INDEX(INDIRECT(DP63),$E63,EI$28))*(10-INDEX(INDIRECT("times"&amp;DN$2),$F63,EI$28))/10)</f>
        <v>0</v>
      </c>
      <c r="EJ63" s="50">
        <f ca="1">IF(OR(INDEX(INDIRECT("times"&amp;DN$2),$F63,EJ$28)&gt;10,INDEX(INDIRECT(DP63),$E63,EJ$28)&lt;=INDEX(INDIRECT(DP63),$E63,$F63)),0,(INDEX(INDIRECT(DP63),$E63,$F63)-INDEX(INDIRECT(DP63),$E63,EJ$28))*(10-INDEX(INDIRECT("times"&amp;DN$2),$F63,EJ$28))/10)</f>
        <v>0</v>
      </c>
      <c r="EK63" s="50">
        <f ca="1">IF(OR(INDEX(INDIRECT("times"&amp;DN$2),$F63,EK$28)&gt;10,INDEX(INDIRECT(DP63),$E63,EK$28)&lt;=INDEX(INDIRECT(DP63),$E63,$F63)),0,(INDEX(INDIRECT(DP63),$E63,$F63)-INDEX(INDIRECT(DP63),$E63,EK$28))*(10-INDEX(INDIRECT("times"&amp;DN$2),$F63,EK$28))/10)</f>
        <v>0</v>
      </c>
      <c r="EL63" s="50">
        <f ca="1">IF(OR(INDEX(INDIRECT("times"&amp;DN$2),$F63,EL$28)&gt;10,INDEX(INDIRECT(DP63),$E63,EL$28)&lt;=INDEX(INDIRECT(DP63),$E63,$F63)),0,(INDEX(INDIRECT(DP63),$E63,$F63)-INDEX(INDIRECT(DP63),$E63,EL$28))*(10-INDEX(INDIRECT("times"&amp;DN$2),$F63,EL$28))/10)</f>
        <v>0</v>
      </c>
      <c r="EM63" s="51">
        <f ca="1">IF(OR(INDEX(INDIRECT("times"&amp;DN$2),$F63,EM$28)&gt;10,INDEX(INDIRECT(DP63),$E63,EM$28)&lt;=INDEX(INDIRECT(DP63),$E63,$F63)),0,(INDEX(INDIRECT(DP63),$E63,$F63)-INDEX(INDIRECT(DP63),$E63,EM$28))*(10-INDEX(INDIRECT("times"&amp;DN$2),$F63,EM$28))/10)</f>
        <v>0</v>
      </c>
      <c r="EN63" s="202">
        <v>21</v>
      </c>
      <c r="EP63" s="19" t="s">
        <v>209</v>
      </c>
      <c r="EQ63" s="125">
        <f>EP26</f>
        <v>0</v>
      </c>
      <c r="ER63" s="125" t="str">
        <f>EP27</f>
        <v>lei3564</v>
      </c>
      <c r="ES63" s="224" t="str">
        <f t="shared" si="45"/>
        <v>core0_lei3564</v>
      </c>
      <c r="ET63" s="125">
        <v>1</v>
      </c>
      <c r="EU63" s="34">
        <v>21</v>
      </c>
      <c r="EV63" s="49">
        <f ca="1">IF(OR(INDEX(INDIRECT("times"&amp;EQ$2),$F63,EV$28)&gt;10,INDEX(INDIRECT(ES63),$E63,EV$28)&lt;=INDEX(INDIRECT(ES63),$E63,$F63)),0,(INDEX(INDIRECT(ES63),$E63,$F63)-INDEX(INDIRECT(ES63),$E63,EV$28))*(10-INDEX(INDIRECT("times"&amp;EQ$2),$F63,EV$28))/10)</f>
        <v>0</v>
      </c>
      <c r="EW63" s="50">
        <f ca="1">IF(OR(INDEX(INDIRECT("times"&amp;EQ$2),$F63,EW$28)&gt;10,INDEX(INDIRECT(ES63),$E63,EW$28)&lt;=INDEX(INDIRECT(ES63),$E63,$F63)),0,(INDEX(INDIRECT(ES63),$E63,$F63)-INDEX(INDIRECT(ES63),$E63,EW$28))*(10-INDEX(INDIRECT("times"&amp;EQ$2),$F63,EW$28))/10)</f>
        <v>0</v>
      </c>
      <c r="EX63" s="50">
        <f ca="1">IF(OR(INDEX(INDIRECT("times"&amp;EQ$2),$F63,EX$28)&gt;10,INDEX(INDIRECT(ES63),$E63,EX$28)&lt;=INDEX(INDIRECT(ES63),$E63,$F63)),0,(INDEX(INDIRECT(ES63),$E63,$F63)-INDEX(INDIRECT(ES63),$E63,EX$28))*(10-INDEX(INDIRECT("times"&amp;EQ$2),$F63,EX$28))/10)</f>
        <v>0</v>
      </c>
      <c r="EY63" s="50">
        <f ca="1">IF(OR(INDEX(INDIRECT("times"&amp;EQ$2),$F63,EY$28)&gt;10,INDEX(INDIRECT(ES63),$E63,EY$28)&lt;=INDEX(INDIRECT(ES63),$E63,$F63)),0,(INDEX(INDIRECT(ES63),$E63,$F63)-INDEX(INDIRECT(ES63),$E63,EY$28))*(10-INDEX(INDIRECT("times"&amp;EQ$2),$F63,EY$28))/10)</f>
        <v>0</v>
      </c>
      <c r="EZ63" s="50">
        <f ca="1">IF(OR(INDEX(INDIRECT("times"&amp;EQ$2),$F63,EZ$28)&gt;10,INDEX(INDIRECT(ES63),$E63,EZ$28)&lt;=INDEX(INDIRECT(ES63),$E63,$F63)),0,(INDEX(INDIRECT(ES63),$E63,$F63)-INDEX(INDIRECT(ES63),$E63,EZ$28))*(10-INDEX(INDIRECT("times"&amp;EQ$2),$F63,EZ$28))/10)</f>
        <v>0</v>
      </c>
      <c r="FA63" s="50">
        <f ca="1">IF(OR(INDEX(INDIRECT("times"&amp;EQ$2),$F63,FA$28)&gt;10,INDEX(INDIRECT(ES63),$E63,FA$28)&lt;=INDEX(INDIRECT(ES63),$E63,$F63)),0,(INDEX(INDIRECT(ES63),$E63,$F63)-INDEX(INDIRECT(ES63),$E63,FA$28))*(10-INDEX(INDIRECT("times"&amp;EQ$2),$F63,FA$28))/10)</f>
        <v>0</v>
      </c>
      <c r="FB63" s="50">
        <f ca="1">IF(OR(INDEX(INDIRECT("times"&amp;EQ$2),$F63,FB$28)&gt;10,INDEX(INDIRECT(ES63),$E63,FB$28)&lt;=INDEX(INDIRECT(ES63),$E63,$F63)),0,(INDEX(INDIRECT(ES63),$E63,$F63)-INDEX(INDIRECT(ES63),$E63,FB$28))*(10-INDEX(INDIRECT("times"&amp;EQ$2),$F63,FB$28))/10)</f>
        <v>0</v>
      </c>
      <c r="FC63" s="50">
        <f ca="1">IF(OR(INDEX(INDIRECT("times"&amp;EQ$2),$F63,FC$28)&gt;10,INDEX(INDIRECT(ES63),$E63,FC$28)&lt;=INDEX(INDIRECT(ES63),$E63,$F63)),0,(INDEX(INDIRECT(ES63),$E63,$F63)-INDEX(INDIRECT(ES63),$E63,FC$28))*(10-INDEX(INDIRECT("times"&amp;EQ$2),$F63,FC$28))/10)</f>
        <v>0</v>
      </c>
      <c r="FD63" s="50">
        <f ca="1">IF(OR(INDEX(INDIRECT("times"&amp;EQ$2),$F63,FD$28)&gt;10,INDEX(INDIRECT(ES63),$E63,FD$28)&lt;=INDEX(INDIRECT(ES63),$E63,$F63)),0,(INDEX(INDIRECT(ES63),$E63,$F63)-INDEX(INDIRECT(ES63),$E63,FD$28))*(10-INDEX(INDIRECT("times"&amp;EQ$2),$F63,FD$28))/10)</f>
        <v>0</v>
      </c>
      <c r="FE63" s="50">
        <f ca="1">IF(OR(INDEX(INDIRECT("times"&amp;EQ$2),$F63,FE$28)&gt;10,INDEX(INDIRECT(ES63),$E63,FE$28)&lt;=INDEX(INDIRECT(ES63),$E63,$F63)),0,(INDEX(INDIRECT(ES63),$E63,$F63)-INDEX(INDIRECT(ES63),$E63,FE$28))*(10-INDEX(INDIRECT("times"&amp;EQ$2),$F63,FE$28))/10)</f>
        <v>0</v>
      </c>
      <c r="FF63" s="50">
        <f ca="1">IF(OR(INDEX(INDIRECT("times"&amp;EQ$2),$F63,FF$28)&gt;10,INDEX(INDIRECT(ES63),$E63,FF$28)&lt;=INDEX(INDIRECT(ES63),$E63,$F63)),0,(INDEX(INDIRECT(ES63),$E63,$F63)-INDEX(INDIRECT(ES63),$E63,FF$28))*(10-INDEX(INDIRECT("times"&amp;EQ$2),$F63,FF$28))/10)</f>
        <v>0</v>
      </c>
      <c r="FG63" s="50">
        <f ca="1">IF(OR(INDEX(INDIRECT("times"&amp;EQ$2),$F63,FG$28)&gt;10,INDEX(INDIRECT(ES63),$E63,FG$28)&lt;=INDEX(INDIRECT(ES63),$E63,$F63)),0,(INDEX(INDIRECT(ES63),$E63,$F63)-INDEX(INDIRECT(ES63),$E63,FG$28))*(10-INDEX(INDIRECT("times"&amp;EQ$2),$F63,FG$28))/10)</f>
        <v>0</v>
      </c>
      <c r="FH63" s="50">
        <f ca="1">IF(OR(INDEX(INDIRECT("times"&amp;EQ$2),$F63,FH$28)&gt;10,INDEX(INDIRECT(ES63),$E63,FH$28)&lt;=INDEX(INDIRECT(ES63),$E63,$F63)),0,(INDEX(INDIRECT(ES63),$E63,$F63)-INDEX(INDIRECT(ES63),$E63,FH$28))*(10-INDEX(INDIRECT("times"&amp;EQ$2),$F63,FH$28))/10)</f>
        <v>0</v>
      </c>
      <c r="FI63" s="50">
        <f ca="1">IF(OR(INDEX(INDIRECT("times"&amp;EQ$2),$F63,FI$28)&gt;10,INDEX(INDIRECT(ES63),$E63,FI$28)&lt;=INDEX(INDIRECT(ES63),$E63,$F63)),0,(INDEX(INDIRECT(ES63),$E63,$F63)-INDEX(INDIRECT(ES63),$E63,FI$28))*(10-INDEX(INDIRECT("times"&amp;EQ$2),$F63,FI$28))/10)</f>
        <v>0</v>
      </c>
      <c r="FJ63" s="50">
        <f ca="1">IF(OR(INDEX(INDIRECT("times"&amp;EQ$2),$F63,FJ$28)&gt;10,INDEX(INDIRECT(ES63),$E63,FJ$28)&lt;=INDEX(INDIRECT(ES63),$E63,$F63)),0,(INDEX(INDIRECT(ES63),$E63,$F63)-INDEX(INDIRECT(ES63),$E63,FJ$28))*(10-INDEX(INDIRECT("times"&amp;EQ$2),$F63,FJ$28))/10)</f>
        <v>0</v>
      </c>
      <c r="FK63" s="50">
        <f ca="1">IF(OR(INDEX(INDIRECT("times"&amp;EQ$2),$F63,FK$28)&gt;10,INDEX(INDIRECT(ES63),$E63,FK$28)&lt;=INDEX(INDIRECT(ES63),$E63,$F63)),0,(INDEX(INDIRECT(ES63),$E63,$F63)-INDEX(INDIRECT(ES63),$E63,FK$28))*(10-INDEX(INDIRECT("times"&amp;EQ$2),$F63,FK$28))/10)</f>
        <v>0</v>
      </c>
      <c r="FL63" s="50">
        <f ca="1">IF(OR(INDEX(INDIRECT("times"&amp;EQ$2),$F63,FL$28)&gt;10,INDEX(INDIRECT(ES63),$E63,FL$28)&lt;=INDEX(INDIRECT(ES63),$E63,$F63)),0,(INDEX(INDIRECT(ES63),$E63,$F63)-INDEX(INDIRECT(ES63),$E63,FL$28))*(10-INDEX(INDIRECT("times"&amp;EQ$2),$F63,FL$28))/10)</f>
        <v>0</v>
      </c>
      <c r="FM63" s="50">
        <f ca="1">IF(OR(INDEX(INDIRECT("times"&amp;EQ$2),$F63,FM$28)&gt;10,INDEX(INDIRECT(ES63),$E63,FM$28)&lt;=INDEX(INDIRECT(ES63),$E63,$F63)),0,(INDEX(INDIRECT(ES63),$E63,$F63)-INDEX(INDIRECT(ES63),$E63,FM$28))*(10-INDEX(INDIRECT("times"&amp;EQ$2),$F63,FM$28))/10)</f>
        <v>0</v>
      </c>
      <c r="FN63" s="50">
        <f ca="1">IF(OR(INDEX(INDIRECT("times"&amp;EQ$2),$F63,FN$28)&gt;10,INDEX(INDIRECT(ES63),$E63,FN$28)&lt;=INDEX(INDIRECT(ES63),$E63,$F63)),0,(INDEX(INDIRECT(ES63),$E63,$F63)-INDEX(INDIRECT(ES63),$E63,FN$28))*(10-INDEX(INDIRECT("times"&amp;EQ$2),$F63,FN$28))/10)</f>
        <v>0</v>
      </c>
      <c r="FO63" s="50">
        <f ca="1">IF(OR(INDEX(INDIRECT("times"&amp;EQ$2),$F63,FO$28)&gt;10,INDEX(INDIRECT(ES63),$E63,FO$28)&lt;=INDEX(INDIRECT(ES63),$E63,$F63)),0,(INDEX(INDIRECT(ES63),$E63,$F63)-INDEX(INDIRECT(ES63),$E63,FO$28))*(10-INDEX(INDIRECT("times"&amp;EQ$2),$F63,FO$28))/10)</f>
        <v>0</v>
      </c>
      <c r="FP63" s="51">
        <f ca="1">IF(OR(INDEX(INDIRECT("times"&amp;EQ$2),$F63,FP$28)&gt;10,INDEX(INDIRECT(ES63),$E63,FP$28)&lt;=INDEX(INDIRECT(ES63),$E63,$F63)),0,(INDEX(INDIRECT(ES63),$E63,$F63)-INDEX(INDIRECT(ES63),$E63,FP$28))*(10-INDEX(INDIRECT("times"&amp;EQ$2),$F63,FP$28))/10)</f>
        <v>0</v>
      </c>
      <c r="FQ63" s="202">
        <v>21</v>
      </c>
      <c r="FS63" s="19" t="s">
        <v>209</v>
      </c>
      <c r="FT63" s="125">
        <f>FS26</f>
        <v>0</v>
      </c>
      <c r="FU63" s="125" t="str">
        <f>FS27</f>
        <v>shop65</v>
      </c>
      <c r="FV63" s="224" t="str">
        <f t="shared" si="46"/>
        <v>core0_shop65</v>
      </c>
      <c r="FW63" s="125">
        <v>1</v>
      </c>
      <c r="FX63" s="34">
        <v>21</v>
      </c>
      <c r="FY63" s="49">
        <f ca="1">IF(OR(INDEX(INDIRECT("times"&amp;FT$2),$F63,FY$28)&gt;10,INDEX(INDIRECT(FV63),$E63,FY$28)&lt;=INDEX(INDIRECT(FV63),$E63,$F63)),0,(INDEX(INDIRECT(FV63),$E63,$F63)-INDEX(INDIRECT(FV63),$E63,FY$28))*(10-INDEX(INDIRECT("times"&amp;FT$2),$F63,FY$28))/10)</f>
        <v>0</v>
      </c>
      <c r="FZ63" s="50">
        <f ca="1">IF(OR(INDEX(INDIRECT("times"&amp;FT$2),$F63,FZ$28)&gt;10,INDEX(INDIRECT(FV63),$E63,FZ$28)&lt;=INDEX(INDIRECT(FV63),$E63,$F63)),0,(INDEX(INDIRECT(FV63),$E63,$F63)-INDEX(INDIRECT(FV63),$E63,FZ$28))*(10-INDEX(INDIRECT("times"&amp;FT$2),$F63,FZ$28))/10)</f>
        <v>0</v>
      </c>
      <c r="GA63" s="50">
        <f ca="1">IF(OR(INDEX(INDIRECT("times"&amp;FT$2),$F63,GA$28)&gt;10,INDEX(INDIRECT(FV63),$E63,GA$28)&lt;=INDEX(INDIRECT(FV63),$E63,$F63)),0,(INDEX(INDIRECT(FV63),$E63,$F63)-INDEX(INDIRECT(FV63),$E63,GA$28))*(10-INDEX(INDIRECT("times"&amp;FT$2),$F63,GA$28))/10)</f>
        <v>0</v>
      </c>
      <c r="GB63" s="50">
        <f ca="1">IF(OR(INDEX(INDIRECT("times"&amp;FT$2),$F63,GB$28)&gt;10,INDEX(INDIRECT(FV63),$E63,GB$28)&lt;=INDEX(INDIRECT(FV63),$E63,$F63)),0,(INDEX(INDIRECT(FV63),$E63,$F63)-INDEX(INDIRECT(FV63),$E63,GB$28))*(10-INDEX(INDIRECT("times"&amp;FT$2),$F63,GB$28))/10)</f>
        <v>0</v>
      </c>
      <c r="GC63" s="50">
        <f ca="1">IF(OR(INDEX(INDIRECT("times"&amp;FT$2),$F63,GC$28)&gt;10,INDEX(INDIRECT(FV63),$E63,GC$28)&lt;=INDEX(INDIRECT(FV63),$E63,$F63)),0,(INDEX(INDIRECT(FV63),$E63,$F63)-INDEX(INDIRECT(FV63),$E63,GC$28))*(10-INDEX(INDIRECT("times"&amp;FT$2),$F63,GC$28))/10)</f>
        <v>0</v>
      </c>
      <c r="GD63" s="50">
        <f ca="1">IF(OR(INDEX(INDIRECT("times"&amp;FT$2),$F63,GD$28)&gt;10,INDEX(INDIRECT(FV63),$E63,GD$28)&lt;=INDEX(INDIRECT(FV63),$E63,$F63)),0,(INDEX(INDIRECT(FV63),$E63,$F63)-INDEX(INDIRECT(FV63),$E63,GD$28))*(10-INDEX(INDIRECT("times"&amp;FT$2),$F63,GD$28))/10)</f>
        <v>0</v>
      </c>
      <c r="GE63" s="50">
        <f ca="1">IF(OR(INDEX(INDIRECT("times"&amp;FT$2),$F63,GE$28)&gt;10,INDEX(INDIRECT(FV63),$E63,GE$28)&lt;=INDEX(INDIRECT(FV63),$E63,$F63)),0,(INDEX(INDIRECT(FV63),$E63,$F63)-INDEX(INDIRECT(FV63),$E63,GE$28))*(10-INDEX(INDIRECT("times"&amp;FT$2),$F63,GE$28))/10)</f>
        <v>0</v>
      </c>
      <c r="GF63" s="50">
        <f ca="1">IF(OR(INDEX(INDIRECT("times"&amp;FT$2),$F63,GF$28)&gt;10,INDEX(INDIRECT(FV63),$E63,GF$28)&lt;=INDEX(INDIRECT(FV63),$E63,$F63)),0,(INDEX(INDIRECT(FV63),$E63,$F63)-INDEX(INDIRECT(FV63),$E63,GF$28))*(10-INDEX(INDIRECT("times"&amp;FT$2),$F63,GF$28))/10)</f>
        <v>0</v>
      </c>
      <c r="GG63" s="50">
        <f ca="1">IF(OR(INDEX(INDIRECT("times"&amp;FT$2),$F63,GG$28)&gt;10,INDEX(INDIRECT(FV63),$E63,GG$28)&lt;=INDEX(INDIRECT(FV63),$E63,$F63)),0,(INDEX(INDIRECT(FV63),$E63,$F63)-INDEX(INDIRECT(FV63),$E63,GG$28))*(10-INDEX(INDIRECT("times"&amp;FT$2),$F63,GG$28))/10)</f>
        <v>0</v>
      </c>
      <c r="GH63" s="50">
        <f ca="1">IF(OR(INDEX(INDIRECT("times"&amp;FT$2),$F63,GH$28)&gt;10,INDEX(INDIRECT(FV63),$E63,GH$28)&lt;=INDEX(INDIRECT(FV63),$E63,$F63)),0,(INDEX(INDIRECT(FV63),$E63,$F63)-INDEX(INDIRECT(FV63),$E63,GH$28))*(10-INDEX(INDIRECT("times"&amp;FT$2),$F63,GH$28))/10)</f>
        <v>0</v>
      </c>
      <c r="GI63" s="50">
        <f ca="1">IF(OR(INDEX(INDIRECT("times"&amp;FT$2),$F63,GI$28)&gt;10,INDEX(INDIRECT(FV63),$E63,GI$28)&lt;=INDEX(INDIRECT(FV63),$E63,$F63)),0,(INDEX(INDIRECT(FV63),$E63,$F63)-INDEX(INDIRECT(FV63),$E63,GI$28))*(10-INDEX(INDIRECT("times"&amp;FT$2),$F63,GI$28))/10)</f>
        <v>0</v>
      </c>
      <c r="GJ63" s="50">
        <f ca="1">IF(OR(INDEX(INDIRECT("times"&amp;FT$2),$F63,GJ$28)&gt;10,INDEX(INDIRECT(FV63),$E63,GJ$28)&lt;=INDEX(INDIRECT(FV63),$E63,$F63)),0,(INDEX(INDIRECT(FV63),$E63,$F63)-INDEX(INDIRECT(FV63),$E63,GJ$28))*(10-INDEX(INDIRECT("times"&amp;FT$2),$F63,GJ$28))/10)</f>
        <v>0</v>
      </c>
      <c r="GK63" s="50">
        <f ca="1">IF(OR(INDEX(INDIRECT("times"&amp;FT$2),$F63,GK$28)&gt;10,INDEX(INDIRECT(FV63),$E63,GK$28)&lt;=INDEX(INDIRECT(FV63),$E63,$F63)),0,(INDEX(INDIRECT(FV63),$E63,$F63)-INDEX(INDIRECT(FV63),$E63,GK$28))*(10-INDEX(INDIRECT("times"&amp;FT$2),$F63,GK$28))/10)</f>
        <v>0</v>
      </c>
      <c r="GL63" s="50">
        <f ca="1">IF(OR(INDEX(INDIRECT("times"&amp;FT$2),$F63,GL$28)&gt;10,INDEX(INDIRECT(FV63),$E63,GL$28)&lt;=INDEX(INDIRECT(FV63),$E63,$F63)),0,(INDEX(INDIRECT(FV63),$E63,$F63)-INDEX(INDIRECT(FV63),$E63,GL$28))*(10-INDEX(INDIRECT("times"&amp;FT$2),$F63,GL$28))/10)</f>
        <v>0</v>
      </c>
      <c r="GM63" s="50">
        <f ca="1">IF(OR(INDEX(INDIRECT("times"&amp;FT$2),$F63,GM$28)&gt;10,INDEX(INDIRECT(FV63),$E63,GM$28)&lt;=INDEX(INDIRECT(FV63),$E63,$F63)),0,(INDEX(INDIRECT(FV63),$E63,$F63)-INDEX(INDIRECT(FV63),$E63,GM$28))*(10-INDEX(INDIRECT("times"&amp;FT$2),$F63,GM$28))/10)</f>
        <v>0</v>
      </c>
      <c r="GN63" s="50">
        <f ca="1">IF(OR(INDEX(INDIRECT("times"&amp;FT$2),$F63,GN$28)&gt;10,INDEX(INDIRECT(FV63),$E63,GN$28)&lt;=INDEX(INDIRECT(FV63),$E63,$F63)),0,(INDEX(INDIRECT(FV63),$E63,$F63)-INDEX(INDIRECT(FV63),$E63,GN$28))*(10-INDEX(INDIRECT("times"&amp;FT$2),$F63,GN$28))/10)</f>
        <v>0</v>
      </c>
      <c r="GO63" s="50">
        <f ca="1">IF(OR(INDEX(INDIRECT("times"&amp;FT$2),$F63,GO$28)&gt;10,INDEX(INDIRECT(FV63),$E63,GO$28)&lt;=INDEX(INDIRECT(FV63),$E63,$F63)),0,(INDEX(INDIRECT(FV63),$E63,$F63)-INDEX(INDIRECT(FV63),$E63,GO$28))*(10-INDEX(INDIRECT("times"&amp;FT$2),$F63,GO$28))/10)</f>
        <v>0</v>
      </c>
      <c r="GP63" s="50">
        <f ca="1">IF(OR(INDEX(INDIRECT("times"&amp;FT$2),$F63,GP$28)&gt;10,INDEX(INDIRECT(FV63),$E63,GP$28)&lt;=INDEX(INDIRECT(FV63),$E63,$F63)),0,(INDEX(INDIRECT(FV63),$E63,$F63)-INDEX(INDIRECT(FV63),$E63,GP$28))*(10-INDEX(INDIRECT("times"&amp;FT$2),$F63,GP$28))/10)</f>
        <v>0</v>
      </c>
      <c r="GQ63" s="50">
        <f ca="1">IF(OR(INDEX(INDIRECT("times"&amp;FT$2),$F63,GQ$28)&gt;10,INDEX(INDIRECT(FV63),$E63,GQ$28)&lt;=INDEX(INDIRECT(FV63),$E63,$F63)),0,(INDEX(INDIRECT(FV63),$E63,$F63)-INDEX(INDIRECT(FV63),$E63,GQ$28))*(10-INDEX(INDIRECT("times"&amp;FT$2),$F63,GQ$28))/10)</f>
        <v>0</v>
      </c>
      <c r="GR63" s="50">
        <f ca="1">IF(OR(INDEX(INDIRECT("times"&amp;FT$2),$F63,GR$28)&gt;10,INDEX(INDIRECT(FV63),$E63,GR$28)&lt;=INDEX(INDIRECT(FV63),$E63,$F63)),0,(INDEX(INDIRECT(FV63),$E63,$F63)-INDEX(INDIRECT(FV63),$E63,GR$28))*(10-INDEX(INDIRECT("times"&amp;FT$2),$F63,GR$28))/10)</f>
        <v>0</v>
      </c>
      <c r="GS63" s="51">
        <f ca="1">IF(OR(INDEX(INDIRECT("times"&amp;FT$2),$F63,GS$28)&gt;10,INDEX(INDIRECT(FV63),$E63,GS$28)&lt;=INDEX(INDIRECT(FV63),$E63,$F63)),0,(INDEX(INDIRECT(FV63),$E63,$F63)-INDEX(INDIRECT(FV63),$E63,GS$28))*(10-INDEX(INDIRECT("times"&amp;FT$2),$F63,GS$28))/10)</f>
        <v>0</v>
      </c>
      <c r="GT63" s="202">
        <v>21</v>
      </c>
      <c r="GV63" s="19" t="s">
        <v>209</v>
      </c>
      <c r="GW63" s="125">
        <f>GV26</f>
        <v>0</v>
      </c>
      <c r="GX63" s="125" t="str">
        <f>GV27</f>
        <v>lei65</v>
      </c>
      <c r="GY63" s="224" t="str">
        <f t="shared" si="47"/>
        <v>core0_lei65</v>
      </c>
      <c r="GZ63" s="125">
        <v>1</v>
      </c>
      <c r="HA63" s="34">
        <v>21</v>
      </c>
      <c r="HB63" s="49">
        <f ca="1">IF(OR(INDEX(INDIRECT("times"&amp;GW$2),$F63,HB$28)&gt;10,INDEX(INDIRECT(GY63),$E63,HB$28)&lt;=INDEX(INDIRECT(GY63),$E63,$F63)),0,(INDEX(INDIRECT(GY63),$E63,$F63)-INDEX(INDIRECT(GY63),$E63,HB$28))*(10-INDEX(INDIRECT("times"&amp;GW$2),$F63,HB$28))/10)</f>
        <v>0</v>
      </c>
      <c r="HC63" s="50">
        <f ca="1">IF(OR(INDEX(INDIRECT("times"&amp;GW$2),$F63,HC$28)&gt;10,INDEX(INDIRECT(GY63),$E63,HC$28)&lt;=INDEX(INDIRECT(GY63),$E63,$F63)),0,(INDEX(INDIRECT(GY63),$E63,$F63)-INDEX(INDIRECT(GY63),$E63,HC$28))*(10-INDEX(INDIRECT("times"&amp;GW$2),$F63,HC$28))/10)</f>
        <v>0</v>
      </c>
      <c r="HD63" s="50">
        <f ca="1">IF(OR(INDEX(INDIRECT("times"&amp;GW$2),$F63,HD$28)&gt;10,INDEX(INDIRECT(GY63),$E63,HD$28)&lt;=INDEX(INDIRECT(GY63),$E63,$F63)),0,(INDEX(INDIRECT(GY63),$E63,$F63)-INDEX(INDIRECT(GY63),$E63,HD$28))*(10-INDEX(INDIRECT("times"&amp;GW$2),$F63,HD$28))/10)</f>
        <v>0</v>
      </c>
      <c r="HE63" s="50">
        <f ca="1">IF(OR(INDEX(INDIRECT("times"&amp;GW$2),$F63,HE$28)&gt;10,INDEX(INDIRECT(GY63),$E63,HE$28)&lt;=INDEX(INDIRECT(GY63),$E63,$F63)),0,(INDEX(INDIRECT(GY63),$E63,$F63)-INDEX(INDIRECT(GY63),$E63,HE$28))*(10-INDEX(INDIRECT("times"&amp;GW$2),$F63,HE$28))/10)</f>
        <v>0</v>
      </c>
      <c r="HF63" s="50">
        <f ca="1">IF(OR(INDEX(INDIRECT("times"&amp;GW$2),$F63,HF$28)&gt;10,INDEX(INDIRECT(GY63),$E63,HF$28)&lt;=INDEX(INDIRECT(GY63),$E63,$F63)),0,(INDEX(INDIRECT(GY63),$E63,$F63)-INDEX(INDIRECT(GY63),$E63,HF$28))*(10-INDEX(INDIRECT("times"&amp;GW$2),$F63,HF$28))/10)</f>
        <v>0</v>
      </c>
      <c r="HG63" s="50">
        <f ca="1">IF(OR(INDEX(INDIRECT("times"&amp;GW$2),$F63,HG$28)&gt;10,INDEX(INDIRECT(GY63),$E63,HG$28)&lt;=INDEX(INDIRECT(GY63),$E63,$F63)),0,(INDEX(INDIRECT(GY63),$E63,$F63)-INDEX(INDIRECT(GY63),$E63,HG$28))*(10-INDEX(INDIRECT("times"&amp;GW$2),$F63,HG$28))/10)</f>
        <v>0</v>
      </c>
      <c r="HH63" s="50">
        <f ca="1">IF(OR(INDEX(INDIRECT("times"&amp;GW$2),$F63,HH$28)&gt;10,INDEX(INDIRECT(GY63),$E63,HH$28)&lt;=INDEX(INDIRECT(GY63),$E63,$F63)),0,(INDEX(INDIRECT(GY63),$E63,$F63)-INDEX(INDIRECT(GY63),$E63,HH$28))*(10-INDEX(INDIRECT("times"&amp;GW$2),$F63,HH$28))/10)</f>
        <v>0</v>
      </c>
      <c r="HI63" s="50">
        <f ca="1">IF(OR(INDEX(INDIRECT("times"&amp;GW$2),$F63,HI$28)&gt;10,INDEX(INDIRECT(GY63),$E63,HI$28)&lt;=INDEX(INDIRECT(GY63),$E63,$F63)),0,(INDEX(INDIRECT(GY63),$E63,$F63)-INDEX(INDIRECT(GY63),$E63,HI$28))*(10-INDEX(INDIRECT("times"&amp;GW$2),$F63,HI$28))/10)</f>
        <v>0</v>
      </c>
      <c r="HJ63" s="50">
        <f ca="1">IF(OR(INDEX(INDIRECT("times"&amp;GW$2),$F63,HJ$28)&gt;10,INDEX(INDIRECT(GY63),$E63,HJ$28)&lt;=INDEX(INDIRECT(GY63),$E63,$F63)),0,(INDEX(INDIRECT(GY63),$E63,$F63)-INDEX(INDIRECT(GY63),$E63,HJ$28))*(10-INDEX(INDIRECT("times"&amp;GW$2),$F63,HJ$28))/10)</f>
        <v>0</v>
      </c>
      <c r="HK63" s="50">
        <f ca="1">IF(OR(INDEX(INDIRECT("times"&amp;GW$2),$F63,HK$28)&gt;10,INDEX(INDIRECT(GY63),$E63,HK$28)&lt;=INDEX(INDIRECT(GY63),$E63,$F63)),0,(INDEX(INDIRECT(GY63),$E63,$F63)-INDEX(INDIRECT(GY63),$E63,HK$28))*(10-INDEX(INDIRECT("times"&amp;GW$2),$F63,HK$28))/10)</f>
        <v>0</v>
      </c>
      <c r="HL63" s="50">
        <f ca="1">IF(OR(INDEX(INDIRECT("times"&amp;GW$2),$F63,HL$28)&gt;10,INDEX(INDIRECT(GY63),$E63,HL$28)&lt;=INDEX(INDIRECT(GY63),$E63,$F63)),0,(INDEX(INDIRECT(GY63),$E63,$F63)-INDEX(INDIRECT(GY63),$E63,HL$28))*(10-INDEX(INDIRECT("times"&amp;GW$2),$F63,HL$28))/10)</f>
        <v>0</v>
      </c>
      <c r="HM63" s="50">
        <f ca="1">IF(OR(INDEX(INDIRECT("times"&amp;GW$2),$F63,HM$28)&gt;10,INDEX(INDIRECT(GY63),$E63,HM$28)&lt;=INDEX(INDIRECT(GY63),$E63,$F63)),0,(INDEX(INDIRECT(GY63),$E63,$F63)-INDEX(INDIRECT(GY63),$E63,HM$28))*(10-INDEX(INDIRECT("times"&amp;GW$2),$F63,HM$28))/10)</f>
        <v>0</v>
      </c>
      <c r="HN63" s="50">
        <f ca="1">IF(OR(INDEX(INDIRECT("times"&amp;GW$2),$F63,HN$28)&gt;10,INDEX(INDIRECT(GY63),$E63,HN$28)&lt;=INDEX(INDIRECT(GY63),$E63,$F63)),0,(INDEX(INDIRECT(GY63),$E63,$F63)-INDEX(INDIRECT(GY63),$E63,HN$28))*(10-INDEX(INDIRECT("times"&amp;GW$2),$F63,HN$28))/10)</f>
        <v>0</v>
      </c>
      <c r="HO63" s="50">
        <f ca="1">IF(OR(INDEX(INDIRECT("times"&amp;GW$2),$F63,HO$28)&gt;10,INDEX(INDIRECT(GY63),$E63,HO$28)&lt;=INDEX(INDIRECT(GY63),$E63,$F63)),0,(INDEX(INDIRECT(GY63),$E63,$F63)-INDEX(INDIRECT(GY63),$E63,HO$28))*(10-INDEX(INDIRECT("times"&amp;GW$2),$F63,HO$28))/10)</f>
        <v>0</v>
      </c>
      <c r="HP63" s="50">
        <f ca="1">IF(OR(INDEX(INDIRECT("times"&amp;GW$2),$F63,HP$28)&gt;10,INDEX(INDIRECT(GY63),$E63,HP$28)&lt;=INDEX(INDIRECT(GY63),$E63,$F63)),0,(INDEX(INDIRECT(GY63),$E63,$F63)-INDEX(INDIRECT(GY63),$E63,HP$28))*(10-INDEX(INDIRECT("times"&amp;GW$2),$F63,HP$28))/10)</f>
        <v>0</v>
      </c>
      <c r="HQ63" s="50">
        <f ca="1">IF(OR(INDEX(INDIRECT("times"&amp;GW$2),$F63,HQ$28)&gt;10,INDEX(INDIRECT(GY63),$E63,HQ$28)&lt;=INDEX(INDIRECT(GY63),$E63,$F63)),0,(INDEX(INDIRECT(GY63),$E63,$F63)-INDEX(INDIRECT(GY63),$E63,HQ$28))*(10-INDEX(INDIRECT("times"&amp;GW$2),$F63,HQ$28))/10)</f>
        <v>0</v>
      </c>
      <c r="HR63" s="50">
        <f ca="1">IF(OR(INDEX(INDIRECT("times"&amp;GW$2),$F63,HR$28)&gt;10,INDEX(INDIRECT(GY63),$E63,HR$28)&lt;=INDEX(INDIRECT(GY63),$E63,$F63)),0,(INDEX(INDIRECT(GY63),$E63,$F63)-INDEX(INDIRECT(GY63),$E63,HR$28))*(10-INDEX(INDIRECT("times"&amp;GW$2),$F63,HR$28))/10)</f>
        <v>0</v>
      </c>
      <c r="HS63" s="50">
        <f ca="1">IF(OR(INDEX(INDIRECT("times"&amp;GW$2),$F63,HS$28)&gt;10,INDEX(INDIRECT(GY63),$E63,HS$28)&lt;=INDEX(INDIRECT(GY63),$E63,$F63)),0,(INDEX(INDIRECT(GY63),$E63,$F63)-INDEX(INDIRECT(GY63),$E63,HS$28))*(10-INDEX(INDIRECT("times"&amp;GW$2),$F63,HS$28))/10)</f>
        <v>0</v>
      </c>
      <c r="HT63" s="50">
        <f ca="1">IF(OR(INDEX(INDIRECT("times"&amp;GW$2),$F63,HT$28)&gt;10,INDEX(INDIRECT(GY63),$E63,HT$28)&lt;=INDEX(INDIRECT(GY63),$E63,$F63)),0,(INDEX(INDIRECT(GY63),$E63,$F63)-INDEX(INDIRECT(GY63),$E63,HT$28))*(10-INDEX(INDIRECT("times"&amp;GW$2),$F63,HT$28))/10)</f>
        <v>0</v>
      </c>
      <c r="HU63" s="50">
        <f ca="1">IF(OR(INDEX(INDIRECT("times"&amp;GW$2),$F63,HU$28)&gt;10,INDEX(INDIRECT(GY63),$E63,HU$28)&lt;=INDEX(INDIRECT(GY63),$E63,$F63)),0,(INDEX(INDIRECT(GY63),$E63,$F63)-INDEX(INDIRECT(GY63),$E63,HU$28))*(10-INDEX(INDIRECT("times"&amp;GW$2),$F63,HU$28))/10)</f>
        <v>0</v>
      </c>
      <c r="HV63" s="51">
        <f ca="1">IF(OR(INDEX(INDIRECT("times"&amp;GW$2),$F63,HV$28)&gt;10,INDEX(INDIRECT(GY63),$E63,HV$28)&lt;=INDEX(INDIRECT(GY63),$E63,$F63)),0,(INDEX(INDIRECT(GY63),$E63,$F63)-INDEX(INDIRECT(GY63),$E63,HV$28))*(10-INDEX(INDIRECT("times"&amp;GW$2),$F63,HV$28))/10)</f>
        <v>0</v>
      </c>
      <c r="HW63" s="202">
        <v>21</v>
      </c>
    </row>
    <row r="64" spans="1:231" ht="15">
      <c r="A64" s="17" t="s">
        <v>210</v>
      </c>
      <c r="B64" s="124">
        <f>A26</f>
        <v>0</v>
      </c>
      <c r="C64" s="124" t="str">
        <f>A27</f>
        <v>work1834</v>
      </c>
      <c r="D64" s="223" t="str">
        <f t="shared" si="40"/>
        <v>core0_work1834</v>
      </c>
      <c r="E64" s="124">
        <v>5</v>
      </c>
      <c r="F64" s="32">
        <v>1</v>
      </c>
      <c r="G64" s="43">
        <f ca="1">IF(OR(INDEX(INDIRECT("times"&amp;B$2),$F64,G$28)&gt;10,INDEX(INDIRECT(D64),$E64,$F64)="",INDEX(INDIRECT(D64),$E64,$F64)&gt;=INDEX(INDIRECT(D64),1,G$28)),0,(INDEX(INDIRECT(D64),$E64,$F64))-INDEX(INDIRECT(D64),1,G$28))*(10-INDEX(INDIRECT("times"&amp;B$2),$F64,G$28))/10</f>
        <v>-77.902842312138745</v>
      </c>
      <c r="H64" s="60">
        <f ca="1">IF(OR(INDEX(INDIRECT("times"&amp;B$2),$F64,H$28)&gt;10,INDEX(INDIRECT(D64),$E64,$F64)="",INDEX(INDIRECT(D64),$E64,$F64)&gt;=INDEX(INDIRECT(D64),1,H$28)),0,(INDEX(INDIRECT(D64),$E64,$F64))-INDEX(INDIRECT(D64),1,H$28))*(10-INDEX(INDIRECT("times"&amp;B$2),$F64,H$28))/10</f>
        <v>-73.094024885463526</v>
      </c>
      <c r="I64" s="60">
        <f ca="1">IF(OR(INDEX(INDIRECT("times"&amp;B$2),$F64,I$28)&gt;10,INDEX(INDIRECT(D64),$E64,$F64)="",INDEX(INDIRECT(D64),$E64,$F64)&gt;=INDEX(INDIRECT(D64),1,I$28)),0,(INDEX(INDIRECT(D64),$E64,$F64))-INDEX(INDIRECT(D64),1,I$28))*(10-INDEX(INDIRECT("times"&amp;B$2),$F64,I$28))/10</f>
        <v>-68.285207458788278</v>
      </c>
      <c r="J64" s="60">
        <f ca="1">IF(OR(INDEX(INDIRECT("times"&amp;B$2),$F64,J$28)&gt;10,INDEX(INDIRECT(D64),$E64,$F64)="",INDEX(INDIRECT(D64),$E64,$F64)&gt;=INDEX(INDIRECT(D64),1,J$28)),0,(INDEX(INDIRECT(D64),$E64,$F64))-INDEX(INDIRECT(D64),1,J$28))*(10-INDEX(INDIRECT("times"&amp;B$2),$F64,J$28))/10</f>
        <v>-63.476390032113059</v>
      </c>
      <c r="K64" s="60">
        <f ca="1">IF(OR(INDEX(INDIRECT("times"&amp;B$2),$F64,K$28)&gt;10,INDEX(INDIRECT(D64),$E64,$F64)="",INDEX(INDIRECT(D64),$E64,$F64)&gt;=INDEX(INDIRECT(D64),1,K$28)),0,(INDEX(INDIRECT(D64),$E64,$F64))-INDEX(INDIRECT(D64),1,K$28))*(10-INDEX(INDIRECT("times"&amp;B$2),$F64,K$28))/10</f>
        <v>-58.667572605437819</v>
      </c>
      <c r="L64" s="60">
        <f ca="1">IF(OR(INDEX(INDIRECT("times"&amp;B$2),$F64,L$28)&gt;10,INDEX(INDIRECT(D64),$E64,$F64)="",INDEX(INDIRECT(D64),$E64,$F64)&gt;=INDEX(INDIRECT(D64),1,L$28)),0,(INDEX(INDIRECT(D64),$E64,$F64))-INDEX(INDIRECT(D64),1,L$28))*(10-INDEX(INDIRECT("times"&amp;B$2),$F64,L$28))/10</f>
        <v>-53.858755178762593</v>
      </c>
      <c r="M64" s="60">
        <f ca="1">IF(OR(INDEX(INDIRECT("times"&amp;B$2),$F64,M$28)&gt;10,INDEX(INDIRECT(D64),$E64,$F64)="",INDEX(INDIRECT(D64),$E64,$F64)&gt;=INDEX(INDIRECT(D64),1,M$28)),0,(INDEX(INDIRECT(D64),$E64,$F64))-INDEX(INDIRECT(D64),1,M$28))*(10-INDEX(INDIRECT("times"&amp;B$2),$F64,M$28))/10</f>
        <v>-49.049937752087359</v>
      </c>
      <c r="N64" s="60">
        <f ca="1">IF(OR(INDEX(INDIRECT("times"&amp;B$2),$F64,N$28)&gt;10,INDEX(INDIRECT(D64),$E64,$F64)="",INDEX(INDIRECT(D64),$E64,$F64)&gt;=INDEX(INDIRECT(D64),1,N$28)),0,(INDEX(INDIRECT(D64),$E64,$F64))-INDEX(INDIRECT(D64),1,N$28))*(10-INDEX(INDIRECT("times"&amp;B$2),$F64,N$28))/10</f>
        <v>-44.241120325412126</v>
      </c>
      <c r="O64" s="60">
        <f ca="1">IF(OR(INDEX(INDIRECT("times"&amp;B$2),$F64,O$28)&gt;10,INDEX(INDIRECT(D64),$E64,$F64)="",INDEX(INDIRECT(D64),$E64,$F64)&gt;=INDEX(INDIRECT(D64),1,O$28)),0,(INDEX(INDIRECT(D64),$E64,$F64))-INDEX(INDIRECT(D64),1,O$28))*(10-INDEX(INDIRECT("times"&amp;B$2),$F64,O$28))/10</f>
        <v>-39.432302898736893</v>
      </c>
      <c r="P64" s="60">
        <f ca="1">IF(OR(INDEX(INDIRECT("times"&amp;B$2),$F64,P$28)&gt;10,INDEX(INDIRECT(D64),$E64,$F64)="",INDEX(INDIRECT(D64),$E64,$F64)&gt;=INDEX(INDIRECT(D64),1,P$28)),0,(INDEX(INDIRECT(D64),$E64,$F64))-INDEX(INDIRECT(D64),1,P$28))*(10-INDEX(INDIRECT("times"&amp;B$2),$F64,P$28))/10</f>
        <v>-34.623485472061667</v>
      </c>
      <c r="Q64" s="60">
        <f ca="1">IF(OR(INDEX(INDIRECT("times"&amp;B$2),$F64,Q$28)&gt;10,INDEX(INDIRECT(D64),$E64,$F64)="",INDEX(INDIRECT(D64),$E64,$F64)&gt;=INDEX(INDIRECT(D64),1,Q$28)),0,(INDEX(INDIRECT(D64),$E64,$F64))-INDEX(INDIRECT(D64),1,Q$28))*(10-INDEX(INDIRECT("times"&amp;B$2),$F64,Q$28))/10</f>
        <v>-29.814668045386433</v>
      </c>
      <c r="R64" s="60">
        <f ca="1">IF(OR(INDEX(INDIRECT("times"&amp;B$2),$F64,R$28)&gt;10,INDEX(INDIRECT(D64),$E64,$F64)="",INDEX(INDIRECT(D64),$E64,$F64)&gt;=INDEX(INDIRECT(D64),1,R$28)),0,(INDEX(INDIRECT(D64),$E64,$F64))-INDEX(INDIRECT(D64),1,R$28))*(10-INDEX(INDIRECT("times"&amp;B$2),$F64,R$28))/10</f>
        <v>-25.005850618711211</v>
      </c>
      <c r="S64" s="60">
        <f ca="1">IF(OR(INDEX(INDIRECT("times"&amp;B$2),$F64,S$28)&gt;10,INDEX(INDIRECT(D64),$E64,$F64)="",INDEX(INDIRECT(D64),$E64,$F64)&gt;=INDEX(INDIRECT(D64),1,S$28)),0,(INDEX(INDIRECT(D64),$E64,$F64))-INDEX(INDIRECT(D64),1,S$28))*(10-INDEX(INDIRECT("times"&amp;B$2),$F64,S$28))/10</f>
        <v>-20.19703319203597</v>
      </c>
      <c r="T64" s="60">
        <f ca="1">IF(OR(INDEX(INDIRECT("times"&amp;B$2),$F64,T$28)&gt;10,INDEX(INDIRECT(D64),$E64,$F64)="",INDEX(INDIRECT(D64),$E64,$F64)&gt;=INDEX(INDIRECT(D64),1,T$28)),0,(INDEX(INDIRECT(D64),$E64,$F64))-INDEX(INDIRECT(D64),1,T$28))*(10-INDEX(INDIRECT("times"&amp;B$2),$F64,T$28))/10</f>
        <v>-15.388215765360737</v>
      </c>
      <c r="U64" s="60">
        <f ca="1">IF(OR(INDEX(INDIRECT("times"&amp;B$2),$F64,U$28)&gt;10,INDEX(INDIRECT(D64),$E64,$F64)="",INDEX(INDIRECT(D64),$E64,$F64)&gt;=INDEX(INDIRECT(D64),1,U$28)),0,(INDEX(INDIRECT(D64),$E64,$F64))-INDEX(INDIRECT(D64),1,U$28))*(10-INDEX(INDIRECT("times"&amp;B$2),$F64,U$28))/10</f>
        <v>-10.579398338685515</v>
      </c>
      <c r="V64" s="60">
        <f ca="1">IF(OR(INDEX(INDIRECT("times"&amp;B$2),$F64,V$28)&gt;10,INDEX(INDIRECT(D64),$E64,$F64)="",INDEX(INDIRECT(D64),$E64,$F64)&gt;=INDEX(INDIRECT(D64),1,V$28)),0,(INDEX(INDIRECT(D64),$E64,$F64))-INDEX(INDIRECT(D64),1,V$28))*(10-INDEX(INDIRECT("times"&amp;B$2),$F64,V$28))/10</f>
        <v>-5.770580912010276</v>
      </c>
      <c r="W64" s="60">
        <f ca="1">IF(OR(INDEX(INDIRECT("times"&amp;B$2),$F64,W$28)&gt;10,INDEX(INDIRECT(D64),$E64,$F64)="",INDEX(INDIRECT(D64),$E64,$F64)&gt;=INDEX(INDIRECT(D64),1,W$28)),0,(INDEX(INDIRECT(D64),$E64,$F64))-INDEX(INDIRECT(D64),1,W$28))*(10-INDEX(INDIRECT("times"&amp;B$2),$F64,W$28))/10</f>
        <v>-0.96176348533505052</v>
      </c>
      <c r="X64" s="60">
        <f ca="1">IF(OR(INDEX(INDIRECT("times"&amp;B$2),$F64,X$28)&gt;10,INDEX(INDIRECT(D64),$E64,$F64)="",INDEX(INDIRECT(D64),$E64,$F64)&gt;=INDEX(INDIRECT(D64),1,X$28)),0,(INDEX(INDIRECT(D64),$E64,$F64))-INDEX(INDIRECT(D64),1,X$28))*(10-INDEX(INDIRECT("times"&amp;B$2),$F64,X$28))/10</f>
        <v>0</v>
      </c>
      <c r="Y64" s="60">
        <f ca="1">IF(OR(INDEX(INDIRECT("times"&amp;B$2),$F64,Y$28)&gt;10,INDEX(INDIRECT(D64),$E64,$F64)="",INDEX(INDIRECT(D64),$E64,$F64)&gt;=INDEX(INDIRECT(D64),1,Y$28)),0,(INDEX(INDIRECT(D64),$E64,$F64))-INDEX(INDIRECT(D64),1,Y$28))*(10-INDEX(INDIRECT("times"&amp;B$2),$F64,Y$28))/10</f>
        <v>0</v>
      </c>
      <c r="Z64" s="60">
        <f ca="1">IF(OR(INDEX(INDIRECT("times"&amp;B$2),$F64,Z$28)&gt;10,INDEX(INDIRECT(D64),$E64,$F64)="",INDEX(INDIRECT(D64),$E64,$F64)&gt;=INDEX(INDIRECT(D64),1,Z$28)),0,(INDEX(INDIRECT(D64),$E64,$F64))-INDEX(INDIRECT(D64),1,Z$28))*(10-INDEX(INDIRECT("times"&amp;B$2),$F64,Z$28))/10</f>
        <v>0</v>
      </c>
      <c r="AA64" s="61">
        <f ca="1">IF(OR(INDEX(INDIRECT("times"&amp;B$2),$F64,AA$28)&gt;10,INDEX(INDIRECT(D64),$E64,$F64)="",INDEX(INDIRECT(D64),$E64,$F64)&gt;=INDEX(INDIRECT(D64),1,AA$28)),0,(INDEX(INDIRECT(D64),$E64,$F64))-INDEX(INDIRECT(D64),1,AA$28))*(10-INDEX(INDIRECT("times"&amp;B$2),$F64,AA$28))/10</f>
        <v>0</v>
      </c>
      <c r="AB64" s="200">
        <v>1</v>
      </c>
      <c r="AD64" s="17" t="s">
        <v>210</v>
      </c>
      <c r="AE64" s="124">
        <f>AD26</f>
        <v>0</v>
      </c>
      <c r="AF64" s="124" t="str">
        <f>AD27</f>
        <v>shop1834</v>
      </c>
      <c r="AG64" s="223" t="str">
        <f t="shared" si="41"/>
        <v>core0_shop1834</v>
      </c>
      <c r="AH64" s="124">
        <v>5</v>
      </c>
      <c r="AI64" s="32">
        <v>1</v>
      </c>
      <c r="AJ64" s="43">
        <f ca="1">IF(OR(INDEX(INDIRECT("times"&amp;AE$2),$F64,AJ$28)&gt;10,INDEX(INDIRECT(AG64),$E64,$F64)="",INDEX(INDIRECT(AG64),$E64,$F64)&gt;=INDEX(INDIRECT(AG64),1,AJ$28)),0,(INDEX(INDIRECT(AG64),$E64,$F64))-INDEX(INDIRECT(AG64),1,AJ$28))*(10-INDEX(INDIRECT("times"&amp;AE$2),$F64,AJ$28))/10</f>
        <v>-95.620324624277444</v>
      </c>
      <c r="AK64" s="60">
        <f ca="1">IF(OR(INDEX(INDIRECT("times"&amp;AE$2),$F64,AK$28)&gt;10,INDEX(INDIRECT(AG64),$E64,$F64)="",INDEX(INDIRECT(AG64),$E64,$F64)&gt;=INDEX(INDIRECT(AG64),1,AK$28)),0,(INDEX(INDIRECT(AG64),$E64,$F64))-INDEX(INDIRECT(AG64),1,AK$28))*(10-INDEX(INDIRECT("times"&amp;AE$2),$F64,AK$28))/10</f>
        <v>-89.717835449939344</v>
      </c>
      <c r="AL64" s="60">
        <f ca="1">IF(OR(INDEX(INDIRECT("times"&amp;AE$2),$F64,AL$28)&gt;10,INDEX(INDIRECT(AG64),$E64,$F64)="",INDEX(INDIRECT(AG64),$E64,$F64)&gt;=INDEX(INDIRECT(AG64),1,AL$28)),0,(INDEX(INDIRECT(AG64),$E64,$F64))-INDEX(INDIRECT(AG64),1,AL$28))*(10-INDEX(INDIRECT("times"&amp;AE$2),$F64,AL$28))/10</f>
        <v>-83.815346275601215</v>
      </c>
      <c r="AM64" s="60">
        <f ca="1">IF(OR(INDEX(INDIRECT("times"&amp;AE$2),$F64,AM$28)&gt;10,INDEX(INDIRECT(AG64),$E64,$F64)="",INDEX(INDIRECT(AG64),$E64,$F64)&gt;=INDEX(INDIRECT(AG64),1,AM$28)),0,(INDEX(INDIRECT(AG64),$E64,$F64))-INDEX(INDIRECT(AG64),1,AM$28))*(10-INDEX(INDIRECT("times"&amp;AE$2),$F64,AM$28))/10</f>
        <v>-77.912857101263114</v>
      </c>
      <c r="AN64" s="60">
        <f ca="1">IF(OR(INDEX(INDIRECT("times"&amp;AE$2),$F64,AN$28)&gt;10,INDEX(INDIRECT(AG64),$E64,$F64)="",INDEX(INDIRECT(AG64),$E64,$F64)&gt;=INDEX(INDIRECT(AG64),1,AN$28)),0,(INDEX(INDIRECT(AG64),$E64,$F64))-INDEX(INDIRECT(AG64),1,AN$28))*(10-INDEX(INDIRECT("times"&amp;AE$2),$F64,AN$28))/10</f>
        <v>-72.010367926924985</v>
      </c>
      <c r="AO64" s="60">
        <f ca="1">IF(OR(INDEX(INDIRECT("times"&amp;AE$2),$F64,AO$28)&gt;10,INDEX(INDIRECT(AG64),$E64,$F64)="",INDEX(INDIRECT(AG64),$E64,$F64)&gt;=INDEX(INDIRECT(AG64),1,AO$28)),0,(INDEX(INDIRECT(AG64),$E64,$F64))-INDEX(INDIRECT(AG64),1,AO$28))*(10-INDEX(INDIRECT("times"&amp;AE$2),$F64,AO$28))/10</f>
        <v>-66.107878752586885</v>
      </c>
      <c r="AP64" s="60">
        <f ca="1">IF(OR(INDEX(INDIRECT("times"&amp;AE$2),$F64,AP$28)&gt;10,INDEX(INDIRECT(AG64),$E64,$F64)="",INDEX(INDIRECT(AG64),$E64,$F64)&gt;=INDEX(INDIRECT(AG64),1,AP$28)),0,(INDEX(INDIRECT(AG64),$E64,$F64))-INDEX(INDIRECT(AG64),1,AP$28))*(10-INDEX(INDIRECT("times"&amp;AE$2),$F64,AP$28))/10</f>
        <v>-60.205389578248756</v>
      </c>
      <c r="AQ64" s="60">
        <f ca="1">IF(OR(INDEX(INDIRECT("times"&amp;AE$2),$F64,AQ$28)&gt;10,INDEX(INDIRECT(AG64),$E64,$F64)="",INDEX(INDIRECT(AG64),$E64,$F64)&gt;=INDEX(INDIRECT(AG64),1,AQ$28)),0,(INDEX(INDIRECT(AG64),$E64,$F64))-INDEX(INDIRECT(AG64),1,AQ$28))*(10-INDEX(INDIRECT("times"&amp;AE$2),$F64,AQ$28))/10</f>
        <v>-54.302900403910655</v>
      </c>
      <c r="AR64" s="60">
        <f ca="1">IF(OR(INDEX(INDIRECT("times"&amp;AE$2),$F64,AR$28)&gt;10,INDEX(INDIRECT(AG64),$E64,$F64)="",INDEX(INDIRECT(AG64),$E64,$F64)&gt;=INDEX(INDIRECT(AG64),1,AR$28)),0,(INDEX(INDIRECT(AG64),$E64,$F64))-INDEX(INDIRECT(AG64),1,AR$28))*(10-INDEX(INDIRECT("times"&amp;AE$2),$F64,AR$28))/10</f>
        <v>-48.400411229572534</v>
      </c>
      <c r="AS64" s="60">
        <f ca="1">IF(OR(INDEX(INDIRECT("times"&amp;AE$2),$F64,AS$28)&gt;10,INDEX(INDIRECT(AG64),$E64,$F64)="",INDEX(INDIRECT(AG64),$E64,$F64)&gt;=INDEX(INDIRECT(AG64),1,AS$28)),0,(INDEX(INDIRECT(AG64),$E64,$F64))-INDEX(INDIRECT(AG64),1,AS$28))*(10-INDEX(INDIRECT("times"&amp;AE$2),$F64,AS$28))/10</f>
        <v>-42.497922055234419</v>
      </c>
      <c r="AT64" s="60">
        <f ca="1">IF(OR(INDEX(INDIRECT("times"&amp;AE$2),$F64,AT$28)&gt;10,INDEX(INDIRECT(AG64),$E64,$F64)="",INDEX(INDIRECT(AG64),$E64,$F64)&gt;=INDEX(INDIRECT(AG64),1,AT$28)),0,(INDEX(INDIRECT(AG64),$E64,$F64))-INDEX(INDIRECT(AG64),1,AT$28))*(10-INDEX(INDIRECT("times"&amp;AE$2),$F64,AT$28))/10</f>
        <v>-36.595432880896304</v>
      </c>
      <c r="AU64" s="60">
        <f ca="1">IF(OR(INDEX(INDIRECT("times"&amp;AE$2),$F64,AU$28)&gt;10,INDEX(INDIRECT(AG64),$E64,$F64)="",INDEX(INDIRECT(AG64),$E64,$F64)&gt;=INDEX(INDIRECT(AG64),1,AU$28)),0,(INDEX(INDIRECT(AG64),$E64,$F64))-INDEX(INDIRECT(AG64),1,AU$28))*(10-INDEX(INDIRECT("times"&amp;AE$2),$F64,AU$28))/10</f>
        <v>-30.692943706558204</v>
      </c>
      <c r="AV64" s="60">
        <f ca="1">IF(OR(INDEX(INDIRECT("times"&amp;AE$2),$F64,AV$28)&gt;10,INDEX(INDIRECT(AG64),$E64,$F64)="",INDEX(INDIRECT(AG64),$E64,$F64)&gt;=INDEX(INDIRECT(AG64),1,AV$28)),0,(INDEX(INDIRECT(AG64),$E64,$F64))-INDEX(INDIRECT(AG64),1,AV$28))*(10-INDEX(INDIRECT("times"&amp;AE$2),$F64,AV$28))/10</f>
        <v>-24.790454532220078</v>
      </c>
      <c r="AW64" s="60">
        <f ca="1">IF(OR(INDEX(INDIRECT("times"&amp;AE$2),$F64,AW$28)&gt;10,INDEX(INDIRECT(AG64),$E64,$F64)="",INDEX(INDIRECT(AG64),$E64,$F64)&gt;=INDEX(INDIRECT(AG64),1,AW$28)),0,(INDEX(INDIRECT(AG64),$E64,$F64))-INDEX(INDIRECT(AG64),1,AW$28))*(10-INDEX(INDIRECT("times"&amp;AE$2),$F64,AW$28))/10</f>
        <v>-18.887965357881964</v>
      </c>
      <c r="AX64" s="60">
        <f ca="1">IF(OR(INDEX(INDIRECT("times"&amp;AE$2),$F64,AX$28)&gt;10,INDEX(INDIRECT(AG64),$E64,$F64)="",INDEX(INDIRECT(AG64),$E64,$F64)&gt;=INDEX(INDIRECT(AG64),1,AX$28)),0,(INDEX(INDIRECT(AG64),$E64,$F64))-INDEX(INDIRECT(AG64),1,AX$28))*(10-INDEX(INDIRECT("times"&amp;AE$2),$F64,AX$28))/10</f>
        <v>-12.985476183543858</v>
      </c>
      <c r="AY64" s="60">
        <f ca="1">IF(OR(INDEX(INDIRECT("times"&amp;AE$2),$F64,AY$28)&gt;10,INDEX(INDIRECT(AG64),$E64,$F64)="",INDEX(INDIRECT(AG64),$E64,$F64)&gt;=INDEX(INDIRECT(AG64),1,AY$28)),0,(INDEX(INDIRECT(AG64),$E64,$F64))-INDEX(INDIRECT(AG64),1,AY$28))*(10-INDEX(INDIRECT("times"&amp;AE$2),$F64,AY$28))/10</f>
        <v>-7.0829870092057332</v>
      </c>
      <c r="AZ64" s="60">
        <f ca="1">IF(OR(INDEX(INDIRECT("times"&amp;AE$2),$F64,AZ$28)&gt;10,INDEX(INDIRECT(AG64),$E64,$F64)="",INDEX(INDIRECT(AG64),$E64,$F64)&gt;=INDEX(INDIRECT(AG64),1,AZ$28)),0,(INDEX(INDIRECT(AG64),$E64,$F64))-INDEX(INDIRECT(AG64),1,AZ$28))*(10-INDEX(INDIRECT("times"&amp;AE$2),$F64,AZ$28))/10</f>
        <v>-1.180497834867628</v>
      </c>
      <c r="BA64" s="60">
        <f ca="1">IF(OR(INDEX(INDIRECT("times"&amp;AE$2),$F64,BA$28)&gt;10,INDEX(INDIRECT(AG64),$E64,$F64)="",INDEX(INDIRECT(AG64),$E64,$F64)&gt;=INDEX(INDIRECT(AG64),1,BA$28)),0,(INDEX(INDIRECT(AG64),$E64,$F64))-INDEX(INDIRECT(AG64),1,BA$28))*(10-INDEX(INDIRECT("times"&amp;AE$2),$F64,BA$28))/10</f>
        <v>0</v>
      </c>
      <c r="BB64" s="60">
        <f ca="1">IF(OR(INDEX(INDIRECT("times"&amp;AE$2),$F64,BB$28)&gt;10,INDEX(INDIRECT(AG64),$E64,$F64)="",INDEX(INDIRECT(AG64),$E64,$F64)&gt;=INDEX(INDIRECT(AG64),1,BB$28)),0,(INDEX(INDIRECT(AG64),$E64,$F64))-INDEX(INDIRECT(AG64),1,BB$28))*(10-INDEX(INDIRECT("times"&amp;AE$2),$F64,BB$28))/10</f>
        <v>0</v>
      </c>
      <c r="BC64" s="60">
        <f ca="1">IF(OR(INDEX(INDIRECT("times"&amp;AE$2),$F64,BC$28)&gt;10,INDEX(INDIRECT(AG64),$E64,$F64)="",INDEX(INDIRECT(AG64),$E64,$F64)&gt;=INDEX(INDIRECT(AG64),1,BC$28)),0,(INDEX(INDIRECT(AG64),$E64,$F64))-INDEX(INDIRECT(AG64),1,BC$28))*(10-INDEX(INDIRECT("times"&amp;AE$2),$F64,BC$28))/10</f>
        <v>0</v>
      </c>
      <c r="BD64" s="61">
        <f ca="1">IF(OR(INDEX(INDIRECT("times"&amp;AE$2),$F64,BD$28)&gt;10,INDEX(INDIRECT(AG64),$E64,$F64)="",INDEX(INDIRECT(AG64),$E64,$F64)&gt;=INDEX(INDIRECT(AG64),1,BD$28)),0,(INDEX(INDIRECT(AG64),$E64,$F64))-INDEX(INDIRECT(AG64),1,BD$28))*(10-INDEX(INDIRECT("times"&amp;AE$2),$F64,BD$28))/10</f>
        <v>0</v>
      </c>
      <c r="BE64" s="200">
        <v>1</v>
      </c>
      <c r="BG64" s="17" t="s">
        <v>210</v>
      </c>
      <c r="BH64" s="124">
        <f>BG26</f>
        <v>0</v>
      </c>
      <c r="BI64" s="124" t="str">
        <f>BG27</f>
        <v>lei1834</v>
      </c>
      <c r="BJ64" s="223" t="str">
        <f t="shared" si="42"/>
        <v>core0_lei1834</v>
      </c>
      <c r="BK64" s="124">
        <v>5</v>
      </c>
      <c r="BL64" s="32">
        <v>1</v>
      </c>
      <c r="BM64" s="43">
        <f ca="1">IF(OR(INDEX(INDIRECT("times"&amp;BH$2),$F64,BM$28)&gt;10,INDEX(INDIRECT(BJ64),$E64,$F64)="",INDEX(INDIRECT(BJ64),$E64,$F64)&gt;=INDEX(INDIRECT(BJ64),1,BM$28)),0,(INDEX(INDIRECT(BJ64),$E64,$F64))-INDEX(INDIRECT(BJ64),1,BM$28))*(10-INDEX(INDIRECT("times"&amp;BH$2),$F64,BM$28))/10</f>
        <v>-83.50761473988436</v>
      </c>
      <c r="BN64" s="60">
        <f ca="1">IF(OR(INDEX(INDIRECT("times"&amp;BH$2),$F64,BN$28)&gt;10,INDEX(INDIRECT(BJ64),$E64,$F64)="",INDEX(INDIRECT(BJ64),$E64,$F64)&gt;=INDEX(INDIRECT(BJ64),1,BN$28)),0,(INDEX(INDIRECT(BJ64),$E64,$F64))-INDEX(INDIRECT(BJ64),1,BN$28))*(10-INDEX(INDIRECT("times"&amp;BH$2),$F64,BN$28))/10</f>
        <v>-78.352823706558169</v>
      </c>
      <c r="BO64" s="60">
        <f ca="1">IF(OR(INDEX(INDIRECT("times"&amp;BH$2),$F64,BO$28)&gt;10,INDEX(INDIRECT(BJ64),$E64,$F64)="",INDEX(INDIRECT(BJ64),$E64,$F64)&gt;=INDEX(INDIRECT(BJ64),1,BO$28)),0,(INDEX(INDIRECT(BJ64),$E64,$F64))-INDEX(INDIRECT(BJ64),1,BO$28))*(10-INDEX(INDIRECT("times"&amp;BH$2),$F64,BO$28))/10</f>
        <v>-73.198032673231964</v>
      </c>
      <c r="BP64" s="60">
        <f ca="1">IF(OR(INDEX(INDIRECT("times"&amp;BH$2),$F64,BP$28)&gt;10,INDEX(INDIRECT(BJ64),$E64,$F64)="",INDEX(INDIRECT(BJ64),$E64,$F64)&gt;=INDEX(INDIRECT(BJ64),1,BP$28)),0,(INDEX(INDIRECT(BJ64),$E64,$F64))-INDEX(INDIRECT(BJ64),1,BP$28))*(10-INDEX(INDIRECT("times"&amp;BH$2),$F64,BP$28))/10</f>
        <v>-68.043241639905787</v>
      </c>
      <c r="BQ64" s="60">
        <f ca="1">IF(OR(INDEX(INDIRECT("times"&amp;BH$2),$F64,BQ$28)&gt;10,INDEX(INDIRECT(BJ64),$E64,$F64)="",INDEX(INDIRECT(BJ64),$E64,$F64)&gt;=INDEX(INDIRECT(BJ64),1,BQ$28)),0,(INDEX(INDIRECT(BJ64),$E64,$F64))-INDEX(INDIRECT(BJ64),1,BQ$28))*(10-INDEX(INDIRECT("times"&amp;BH$2),$F64,BQ$28))/10</f>
        <v>-62.888450606579582</v>
      </c>
      <c r="BR64" s="60">
        <f ca="1">IF(OR(INDEX(INDIRECT("times"&amp;BH$2),$F64,BR$28)&gt;10,INDEX(INDIRECT(BJ64),$E64,$F64)="",INDEX(INDIRECT(BJ64),$E64,$F64)&gt;=INDEX(INDIRECT(BJ64),1,BR$28)),0,(INDEX(INDIRECT(BJ64),$E64,$F64))-INDEX(INDIRECT(BJ64),1,BR$28))*(10-INDEX(INDIRECT("times"&amp;BH$2),$F64,BR$28))/10</f>
        <v>-57.733659573253384</v>
      </c>
      <c r="BS64" s="60">
        <f ca="1">IF(OR(INDEX(INDIRECT("times"&amp;BH$2),$F64,BS$28)&gt;10,INDEX(INDIRECT(BJ64),$E64,$F64)="",INDEX(INDIRECT(BJ64),$E64,$F64)&gt;=INDEX(INDIRECT(BJ64),1,BS$28)),0,(INDEX(INDIRECT(BJ64),$E64,$F64))-INDEX(INDIRECT(BJ64),1,BS$28))*(10-INDEX(INDIRECT("times"&amp;BH$2),$F64,BS$28))/10</f>
        <v>-52.578868539927193</v>
      </c>
      <c r="BT64" s="60">
        <f ca="1">IF(OR(INDEX(INDIRECT("times"&amp;BH$2),$F64,BT$28)&gt;10,INDEX(INDIRECT(BJ64),$E64,$F64)="",INDEX(INDIRECT(BJ64),$E64,$F64)&gt;=INDEX(INDIRECT(BJ64),1,BT$28)),0,(INDEX(INDIRECT(BJ64),$E64,$F64))-INDEX(INDIRECT(BJ64),1,BT$28))*(10-INDEX(INDIRECT("times"&amp;BH$2),$F64,BT$28))/10</f>
        <v>-47.424077506600995</v>
      </c>
      <c r="BU64" s="60">
        <f ca="1">IF(OR(INDEX(INDIRECT("times"&amp;BH$2),$F64,BU$28)&gt;10,INDEX(INDIRECT(BJ64),$E64,$F64)="",INDEX(INDIRECT(BJ64),$E64,$F64)&gt;=INDEX(INDIRECT(BJ64),1,BU$28)),0,(INDEX(INDIRECT(BJ64),$E64,$F64))-INDEX(INDIRECT(BJ64),1,BU$28))*(10-INDEX(INDIRECT("times"&amp;BH$2),$F64,BU$28))/10</f>
        <v>-42.269286473274803</v>
      </c>
      <c r="BV64" s="60">
        <f ca="1">IF(OR(INDEX(INDIRECT("times"&amp;BH$2),$F64,BV$28)&gt;10,INDEX(INDIRECT(BJ64),$E64,$F64)="",INDEX(INDIRECT(BJ64),$E64,$F64)&gt;=INDEX(INDIRECT(BJ64),1,BV$28)),0,(INDEX(INDIRECT(BJ64),$E64,$F64))-INDEX(INDIRECT(BJ64),1,BV$28))*(10-INDEX(INDIRECT("times"&amp;BH$2),$F64,BV$28))/10</f>
        <v>-37.114495439948605</v>
      </c>
      <c r="BW64" s="60">
        <f ca="1">IF(OR(INDEX(INDIRECT("times"&amp;BH$2),$F64,BW$28)&gt;10,INDEX(INDIRECT(BJ64),$E64,$F64)="",INDEX(INDIRECT(BJ64),$E64,$F64)&gt;=INDEX(INDIRECT(BJ64),1,BW$28)),0,(INDEX(INDIRECT(BJ64),$E64,$F64))-INDEX(INDIRECT(BJ64),1,BW$28))*(10-INDEX(INDIRECT("times"&amp;BH$2),$F64,BW$28))/10</f>
        <v>-31.959704406622411</v>
      </c>
      <c r="BX64" s="60">
        <f ca="1">IF(OR(INDEX(INDIRECT("times"&amp;BH$2),$F64,BX$28)&gt;10,INDEX(INDIRECT(BJ64),$E64,$F64)="",INDEX(INDIRECT(BJ64),$E64,$F64)&gt;=INDEX(INDIRECT(BJ64),1,BX$28)),0,(INDEX(INDIRECT(BJ64),$E64,$F64))-INDEX(INDIRECT(BJ64),1,BX$28))*(10-INDEX(INDIRECT("times"&amp;BH$2),$F64,BX$28))/10</f>
        <v>-26.804913373296223</v>
      </c>
      <c r="BY64" s="60">
        <f ca="1">IF(OR(INDEX(INDIRECT("times"&amp;BH$2),$F64,BY$28)&gt;10,INDEX(INDIRECT(BJ64),$E64,$F64)="",INDEX(INDIRECT(BJ64),$E64,$F64)&gt;=INDEX(INDIRECT(BJ64),1,BY$28)),0,(INDEX(INDIRECT(BJ64),$E64,$F64))-INDEX(INDIRECT(BJ64),1,BY$28))*(10-INDEX(INDIRECT("times"&amp;BH$2),$F64,BY$28))/10</f>
        <v>-21.650122339970018</v>
      </c>
      <c r="BZ64" s="60">
        <f ca="1">IF(OR(INDEX(INDIRECT("times"&amp;BH$2),$F64,BZ$28)&gt;10,INDEX(INDIRECT(BJ64),$E64,$F64)="",INDEX(INDIRECT(BJ64),$E64,$F64)&gt;=INDEX(INDIRECT(BJ64),1,BZ$28)),0,(INDEX(INDIRECT(BJ64),$E64,$F64))-INDEX(INDIRECT(BJ64),1,BZ$28))*(10-INDEX(INDIRECT("times"&amp;BH$2),$F64,BZ$28))/10</f>
        <v>-16.495331306643823</v>
      </c>
      <c r="CA64" s="60">
        <f ca="1">IF(OR(INDEX(INDIRECT("times"&amp;BH$2),$F64,CA$28)&gt;10,INDEX(INDIRECT(BJ64),$E64,$F64)="",INDEX(INDIRECT(BJ64),$E64,$F64)&gt;=INDEX(INDIRECT(BJ64),1,CA$28)),0,(INDEX(INDIRECT(BJ64),$E64,$F64))-INDEX(INDIRECT(BJ64),1,CA$28))*(10-INDEX(INDIRECT("times"&amp;BH$2),$F64,CA$28))/10</f>
        <v>-11.340540273317634</v>
      </c>
      <c r="CB64" s="60">
        <f ca="1">IF(OR(INDEX(INDIRECT("times"&amp;BH$2),$F64,CB$28)&gt;10,INDEX(INDIRECT(BJ64),$E64,$F64)="",INDEX(INDIRECT(BJ64),$E64,$F64)&gt;=INDEX(INDIRECT(BJ64),1,CB$28)),0,(INDEX(INDIRECT(BJ64),$E64,$F64))-INDEX(INDIRECT(BJ64),1,CB$28))*(10-INDEX(INDIRECT("times"&amp;BH$2),$F64,CB$28))/10</f>
        <v>-6.1857492399914324</v>
      </c>
      <c r="CC64" s="60">
        <f ca="1">IF(OR(INDEX(INDIRECT("times"&amp;BH$2),$F64,CC$28)&gt;10,INDEX(INDIRECT(BJ64),$E64,$F64)="",INDEX(INDIRECT(BJ64),$E64,$F64)&gt;=INDEX(INDIRECT(BJ64),1,CC$28)),0,(INDEX(INDIRECT(BJ64),$E64,$F64))-INDEX(INDIRECT(BJ64),1,CC$28))*(10-INDEX(INDIRECT("times"&amp;BH$2),$F64,CC$28))/10</f>
        <v>-1.0309582066652436</v>
      </c>
      <c r="CD64" s="60">
        <f ca="1">IF(OR(INDEX(INDIRECT("times"&amp;BH$2),$F64,CD$28)&gt;10,INDEX(INDIRECT(BJ64),$E64,$F64)="",INDEX(INDIRECT(BJ64),$E64,$F64)&gt;=INDEX(INDIRECT(BJ64),1,CD$28)),0,(INDEX(INDIRECT(BJ64),$E64,$F64))-INDEX(INDIRECT(BJ64),1,CD$28))*(10-INDEX(INDIRECT("times"&amp;BH$2),$F64,CD$28))/10</f>
        <v>0</v>
      </c>
      <c r="CE64" s="60">
        <f ca="1">IF(OR(INDEX(INDIRECT("times"&amp;BH$2),$F64,CE$28)&gt;10,INDEX(INDIRECT(BJ64),$E64,$F64)="",INDEX(INDIRECT(BJ64),$E64,$F64)&gt;=INDEX(INDIRECT(BJ64),1,CE$28)),0,(INDEX(INDIRECT(BJ64),$E64,$F64))-INDEX(INDIRECT(BJ64),1,CE$28))*(10-INDEX(INDIRECT("times"&amp;BH$2),$F64,CE$28))/10</f>
        <v>0</v>
      </c>
      <c r="CF64" s="60">
        <f ca="1">IF(OR(INDEX(INDIRECT("times"&amp;BH$2),$F64,CF$28)&gt;10,INDEX(INDIRECT(BJ64),$E64,$F64)="",INDEX(INDIRECT(BJ64),$E64,$F64)&gt;=INDEX(INDIRECT(BJ64),1,CF$28)),0,(INDEX(INDIRECT(BJ64),$E64,$F64))-INDEX(INDIRECT(BJ64),1,CF$28))*(10-INDEX(INDIRECT("times"&amp;BH$2),$F64,CF$28))/10</f>
        <v>0</v>
      </c>
      <c r="CG64" s="61">
        <f ca="1">IF(OR(INDEX(INDIRECT("times"&amp;BH$2),$F64,CG$28)&gt;10,INDEX(INDIRECT(BJ64),$E64,$F64)="",INDEX(INDIRECT(BJ64),$E64,$F64)&gt;=INDEX(INDIRECT(BJ64),1,CG$28)),0,(INDEX(INDIRECT(BJ64),$E64,$F64))-INDEX(INDIRECT(BJ64),1,CG$28))*(10-INDEX(INDIRECT("times"&amp;BH$2),$F64,CG$28))/10</f>
        <v>0</v>
      </c>
      <c r="CH64" s="200">
        <v>1</v>
      </c>
      <c r="CJ64" s="17" t="s">
        <v>210</v>
      </c>
      <c r="CK64" s="124">
        <f>CJ26</f>
        <v>0</v>
      </c>
      <c r="CL64" s="124" t="str">
        <f>CJ27</f>
        <v>work3564</v>
      </c>
      <c r="CM64" s="223" t="str">
        <f t="shared" si="43"/>
        <v>core0_work3564</v>
      </c>
      <c r="CN64" s="124">
        <v>5</v>
      </c>
      <c r="CO64" s="32">
        <v>1</v>
      </c>
      <c r="CP64" s="43">
        <f ca="1">IF(OR(INDEX(INDIRECT("times"&amp;CK$2),$F64,CP$28)&gt;10,INDEX(INDIRECT(CM64),$E64,$F64)="",INDEX(INDIRECT(CM64),$E64,$F64)&gt;=INDEX(INDIRECT(CM64),1,CP$28)),0,(INDEX(INDIRECT(CM64),$E64,$F64))-INDEX(INDIRECT(CM64),1,CP$28))*(10-INDEX(INDIRECT("times"&amp;CK$2),$F64,CP$28))/10</f>
        <v>-86.062074104046246</v>
      </c>
      <c r="CQ64" s="60">
        <f ca="1">IF(OR(INDEX(INDIRECT("times"&amp;CK$2),$F64,CQ$28)&gt;10,INDEX(INDIRECT(CM64),$E64,$F64)="",INDEX(INDIRECT(CM64),$E64,$F64)&gt;=INDEX(INDIRECT(CM64),1,CQ$28)),0,(INDEX(INDIRECT(CM64),$E64,$F64))-INDEX(INDIRECT(CM64),1,CQ$28))*(10-INDEX(INDIRECT("times"&amp;CK$2),$F64,CQ$28))/10</f>
        <v>-80.749600393919948</v>
      </c>
      <c r="CR64" s="60">
        <f ca="1">IF(OR(INDEX(INDIRECT("times"&amp;CK$2),$F64,CR$28)&gt;10,INDEX(INDIRECT(CM64),$E64,$F64)="",INDEX(INDIRECT(CM64),$E64,$F64)&gt;=INDEX(INDIRECT(CM64),1,CR$28)),0,(INDEX(INDIRECT(CM64),$E64,$F64))-INDEX(INDIRECT(CM64),1,CR$28))*(10-INDEX(INDIRECT("times"&amp;CK$2),$F64,CR$28))/10</f>
        <v>-75.437126683793622</v>
      </c>
      <c r="CS64" s="60">
        <f ca="1">IF(OR(INDEX(INDIRECT("times"&amp;CK$2),$F64,CS$28)&gt;10,INDEX(INDIRECT(CM64),$E64,$F64)="",INDEX(INDIRECT(CM64),$E64,$F64)&gt;=INDEX(INDIRECT(CM64),1,CS$28)),0,(INDEX(INDIRECT(CM64),$E64,$F64))-INDEX(INDIRECT(CM64),1,CS$28))*(10-INDEX(INDIRECT("times"&amp;CK$2),$F64,CS$28))/10</f>
        <v>-70.124652973667324</v>
      </c>
      <c r="CT64" s="60">
        <f ca="1">IF(OR(INDEX(INDIRECT("times"&amp;CK$2),$F64,CT$28)&gt;10,INDEX(INDIRECT(CM64),$E64,$F64)="",INDEX(INDIRECT(CM64),$E64,$F64)&gt;=INDEX(INDIRECT(CM64),1,CT$28)),0,(INDEX(INDIRECT(CM64),$E64,$F64))-INDEX(INDIRECT(CM64),1,CT$28))*(10-INDEX(INDIRECT("times"&amp;CK$2),$F64,CT$28))/10</f>
        <v>-64.812179263540997</v>
      </c>
      <c r="CU64" s="60">
        <f ca="1">IF(OR(INDEX(INDIRECT("times"&amp;CK$2),$F64,CU$28)&gt;10,INDEX(INDIRECT(CM64),$E64,$F64)="",INDEX(INDIRECT(CM64),$E64,$F64)&gt;=INDEX(INDIRECT(CM64),1,CU$28)),0,(INDEX(INDIRECT(CM64),$E64,$F64))-INDEX(INDIRECT(CM64),1,CU$28))*(10-INDEX(INDIRECT("times"&amp;CK$2),$F64,CU$28))/10</f>
        <v>-59.499705553414699</v>
      </c>
      <c r="CV64" s="60">
        <f ca="1">IF(OR(INDEX(INDIRECT("times"&amp;CK$2),$F64,CV$28)&gt;10,INDEX(INDIRECT(CM64),$E64,$F64)="",INDEX(INDIRECT(CM64),$E64,$F64)&gt;=INDEX(INDIRECT(CM64),1,CV$28)),0,(INDEX(INDIRECT(CM64),$E64,$F64))-INDEX(INDIRECT(CM64),1,CV$28))*(10-INDEX(INDIRECT("times"&amp;CK$2),$F64,CV$28))/10</f>
        <v>-54.187231843288373</v>
      </c>
      <c r="CW64" s="60">
        <f ca="1">IF(OR(INDEX(INDIRECT("times"&amp;CK$2),$F64,CW$28)&gt;10,INDEX(INDIRECT(CM64),$E64,$F64)="",INDEX(INDIRECT(CM64),$E64,$F64)&gt;=INDEX(INDIRECT(CM64),1,CW$28)),0,(INDEX(INDIRECT(CM64),$E64,$F64))-INDEX(INDIRECT(CM64),1,CW$28))*(10-INDEX(INDIRECT("times"&amp;CK$2),$F64,CW$28))/10</f>
        <v>-48.874758133162068</v>
      </c>
      <c r="CX64" s="60">
        <f ca="1">IF(OR(INDEX(INDIRECT("times"&amp;CK$2),$F64,CX$28)&gt;10,INDEX(INDIRECT(CM64),$E64,$F64)="",INDEX(INDIRECT(CM64),$E64,$F64)&gt;=INDEX(INDIRECT(CM64),1,CX$28)),0,(INDEX(INDIRECT(CM64),$E64,$F64))-INDEX(INDIRECT(CM64),1,CX$28))*(10-INDEX(INDIRECT("times"&amp;CK$2),$F64,CX$28))/10</f>
        <v>-43.562284423035756</v>
      </c>
      <c r="CY64" s="60">
        <f ca="1">IF(OR(INDEX(INDIRECT("times"&amp;CK$2),$F64,CY$28)&gt;10,INDEX(INDIRECT(CM64),$E64,$F64)="",INDEX(INDIRECT(CM64),$E64,$F64)&gt;=INDEX(INDIRECT(CM64),1,CY$28)),0,(INDEX(INDIRECT(CM64),$E64,$F64))-INDEX(INDIRECT(CM64),1,CY$28))*(10-INDEX(INDIRECT("times"&amp;CK$2),$F64,CY$28))/10</f>
        <v>-38.249810712909444</v>
      </c>
      <c r="CZ64" s="60">
        <f ca="1">IF(OR(INDEX(INDIRECT("times"&amp;CK$2),$F64,CZ$28)&gt;10,INDEX(INDIRECT(CM64),$E64,$F64)="",INDEX(INDIRECT(CM64),$E64,$F64)&gt;=INDEX(INDIRECT(CM64),1,CZ$28)),0,(INDEX(INDIRECT(CM64),$E64,$F64))-INDEX(INDIRECT(CM64),1,CZ$28))*(10-INDEX(INDIRECT("times"&amp;CK$2),$F64,CZ$28))/10</f>
        <v>-32.937337002783131</v>
      </c>
      <c r="DA64" s="60">
        <f ca="1">IF(OR(INDEX(INDIRECT("times"&amp;CK$2),$F64,DA$28)&gt;10,INDEX(INDIRECT(CM64),$E64,$F64)="",INDEX(INDIRECT(CM64),$E64,$F64)&gt;=INDEX(INDIRECT(CM64),1,DA$28)),0,(INDEX(INDIRECT(CM64),$E64,$F64))-INDEX(INDIRECT(CM64),1,DA$28))*(10-INDEX(INDIRECT("times"&amp;CK$2),$F64,DA$28))/10</f>
        <v>-27.62486329265683</v>
      </c>
      <c r="DB64" s="60">
        <f ca="1">IF(OR(INDEX(INDIRECT("times"&amp;CK$2),$F64,DB$28)&gt;10,INDEX(INDIRECT(CM64),$E64,$F64)="",INDEX(INDIRECT(CM64),$E64,$F64)&gt;=INDEX(INDIRECT(CM64),1,DB$28)),0,(INDEX(INDIRECT(CM64),$E64,$F64))-INDEX(INDIRECT(CM64),1,DB$28))*(10-INDEX(INDIRECT("times"&amp;CK$2),$F64,DB$28))/10</f>
        <v>-22.312389582530507</v>
      </c>
      <c r="DC64" s="60">
        <f ca="1">IF(OR(INDEX(INDIRECT("times"&amp;CK$2),$F64,DC$28)&gt;10,INDEX(INDIRECT(CM64),$E64,$F64)="",INDEX(INDIRECT(CM64),$E64,$F64)&gt;=INDEX(INDIRECT(CM64),1,DC$28)),0,(INDEX(INDIRECT(CM64),$E64,$F64))-INDEX(INDIRECT(CM64),1,DC$28))*(10-INDEX(INDIRECT("times"&amp;CK$2),$F64,DC$28))/10</f>
        <v>-16.999915872404195</v>
      </c>
      <c r="DD64" s="60">
        <f ca="1">IF(OR(INDEX(INDIRECT("times"&amp;CK$2),$F64,DD$28)&gt;10,INDEX(INDIRECT(CM64),$E64,$F64)="",INDEX(INDIRECT(CM64),$E64,$F64)&gt;=INDEX(INDIRECT(CM64),1,DD$28)),0,(INDEX(INDIRECT(CM64),$E64,$F64))-INDEX(INDIRECT(CM64),1,DD$28))*(10-INDEX(INDIRECT("times"&amp;CK$2),$F64,DD$28))/10</f>
        <v>-11.687442162277891</v>
      </c>
      <c r="DE64" s="60">
        <f ca="1">IF(OR(INDEX(INDIRECT("times"&amp;CK$2),$F64,DE$28)&gt;10,INDEX(INDIRECT(CM64),$E64,$F64)="",INDEX(INDIRECT(CM64),$E64,$F64)&gt;=INDEX(INDIRECT(CM64),1,DE$28)),0,(INDEX(INDIRECT(CM64),$E64,$F64))-INDEX(INDIRECT(CM64),1,DE$28))*(10-INDEX(INDIRECT("times"&amp;CK$2),$F64,DE$28))/10</f>
        <v>-6.3749684521515722</v>
      </c>
      <c r="DF64" s="60">
        <f ca="1">IF(OR(INDEX(INDIRECT("times"&amp;CK$2),$F64,DF$28)&gt;10,INDEX(INDIRECT(CM64),$E64,$F64)="",INDEX(INDIRECT(CM64),$E64,$F64)&gt;=INDEX(INDIRECT(CM64),1,DF$28)),0,(INDEX(INDIRECT(CM64),$E64,$F64))-INDEX(INDIRECT(CM64),1,DF$28))*(10-INDEX(INDIRECT("times"&amp;CK$2),$F64,DF$28))/10</f>
        <v>-1.0624947420252671</v>
      </c>
      <c r="DG64" s="60">
        <f ca="1">IF(OR(INDEX(INDIRECT("times"&amp;CK$2),$F64,DG$28)&gt;10,INDEX(INDIRECT(CM64),$E64,$F64)="",INDEX(INDIRECT(CM64),$E64,$F64)&gt;=INDEX(INDIRECT(CM64),1,DG$28)),0,(INDEX(INDIRECT(CM64),$E64,$F64))-INDEX(INDIRECT(CM64),1,DG$28))*(10-INDEX(INDIRECT("times"&amp;CK$2),$F64,DG$28))/10</f>
        <v>0</v>
      </c>
      <c r="DH64" s="60">
        <f ca="1">IF(OR(INDEX(INDIRECT("times"&amp;CK$2),$F64,DH$28)&gt;10,INDEX(INDIRECT(CM64),$E64,$F64)="",INDEX(INDIRECT(CM64),$E64,$F64)&gt;=INDEX(INDIRECT(CM64),1,DH$28)),0,(INDEX(INDIRECT(CM64),$E64,$F64))-INDEX(INDIRECT(CM64),1,DH$28))*(10-INDEX(INDIRECT("times"&amp;CK$2),$F64,DH$28))/10</f>
        <v>0</v>
      </c>
      <c r="DI64" s="60">
        <f ca="1">IF(OR(INDEX(INDIRECT("times"&amp;CK$2),$F64,DI$28)&gt;10,INDEX(INDIRECT(CM64),$E64,$F64)="",INDEX(INDIRECT(CM64),$E64,$F64)&gt;=INDEX(INDIRECT(CM64),1,DI$28)),0,(INDEX(INDIRECT(CM64),$E64,$F64))-INDEX(INDIRECT(CM64),1,DI$28))*(10-INDEX(INDIRECT("times"&amp;CK$2),$F64,DI$28))/10</f>
        <v>0</v>
      </c>
      <c r="DJ64" s="61">
        <f ca="1">IF(OR(INDEX(INDIRECT("times"&amp;CK$2),$F64,DJ$28)&gt;10,INDEX(INDIRECT(CM64),$E64,$F64)="",INDEX(INDIRECT(CM64),$E64,$F64)&gt;=INDEX(INDIRECT(CM64),1,DJ$28)),0,(INDEX(INDIRECT(CM64),$E64,$F64))-INDEX(INDIRECT(CM64),1,DJ$28))*(10-INDEX(INDIRECT("times"&amp;CK$2),$F64,DJ$28))/10</f>
        <v>0</v>
      </c>
      <c r="DK64" s="200">
        <v>1</v>
      </c>
      <c r="DM64" s="17" t="s">
        <v>210</v>
      </c>
      <c r="DN64" s="124">
        <f>DM26</f>
        <v>0</v>
      </c>
      <c r="DO64" s="124" t="str">
        <f>DM27</f>
        <v>shop3564</v>
      </c>
      <c r="DP64" s="223" t="str">
        <f t="shared" si="44"/>
        <v>core0_shop3564</v>
      </c>
      <c r="DQ64" s="124">
        <v>5</v>
      </c>
      <c r="DR64" s="32">
        <v>1</v>
      </c>
      <c r="DS64" s="43">
        <f ca="1">IF(OR(INDEX(INDIRECT("times"&amp;DN$2),$F64,DS$28)&gt;10,INDEX(INDIRECT(DP64),$E64,$F64)="",INDEX(INDIRECT(DP64),$E64,$F64)&gt;=INDEX(INDIRECT(DP64),1,DS$28)),0,(INDEX(INDIRECT(DP64),$E64,$F64))-INDEX(INDIRECT(DP64),1,DS$28))*(10-INDEX(INDIRECT("times"&amp;DN$2),$F64,DS$28))/10</f>
        <v>-75.802094971098271</v>
      </c>
      <c r="DT64" s="60">
        <f ca="1">IF(OR(INDEX(INDIRECT("times"&amp;DN$2),$F64,DT$28)&gt;10,INDEX(INDIRECT(DP64),$E64,$F64)="",INDEX(INDIRECT(DP64),$E64,$F64)&gt;=INDEX(INDIRECT(DP64),1,DT$28)),0,(INDEX(INDIRECT(DP64),$E64,$F64))-INDEX(INDIRECT(DP64),1,DT$28))*(10-INDEX(INDIRECT("times"&amp;DN$2),$F64,DT$28))/10</f>
        <v>-71.122953306215663</v>
      </c>
      <c r="DU64" s="60">
        <f ca="1">IF(OR(INDEX(INDIRECT("times"&amp;DN$2),$F64,DU$28)&gt;10,INDEX(INDIRECT(DP64),$E64,$F64)="",INDEX(INDIRECT(DP64),$E64,$F64)&gt;=INDEX(INDIRECT(DP64),1,DU$28)),0,(INDEX(INDIRECT(DP64),$E64,$F64))-INDEX(INDIRECT(DP64),1,DU$28))*(10-INDEX(INDIRECT("times"&amp;DN$2),$F64,DU$28))/10</f>
        <v>-66.443811641333042</v>
      </c>
      <c r="DV64" s="60">
        <f ca="1">IF(OR(INDEX(INDIRECT("times"&amp;DN$2),$F64,DV$28)&gt;10,INDEX(INDIRECT(DP64),$E64,$F64)="",INDEX(INDIRECT(DP64),$E64,$F64)&gt;=INDEX(INDIRECT(DP64),1,DV$28)),0,(INDEX(INDIRECT(DP64),$E64,$F64))-INDEX(INDIRECT(DP64),1,DV$28))*(10-INDEX(INDIRECT("times"&amp;DN$2),$F64,DV$28))/10</f>
        <v>-61.764669976450442</v>
      </c>
      <c r="DW64" s="60">
        <f ca="1">IF(OR(INDEX(INDIRECT("times"&amp;DN$2),$F64,DW$28)&gt;10,INDEX(INDIRECT(DP64),$E64,$F64)="",INDEX(INDIRECT(DP64),$E64,$F64)&gt;=INDEX(INDIRECT(DP64),1,DW$28)),0,(INDEX(INDIRECT(DP64),$E64,$F64))-INDEX(INDIRECT(DP64),1,DW$28))*(10-INDEX(INDIRECT("times"&amp;DN$2),$F64,DW$28))/10</f>
        <v>-57.085528311567828</v>
      </c>
      <c r="DX64" s="60">
        <f ca="1">IF(OR(INDEX(INDIRECT("times"&amp;DN$2),$F64,DX$28)&gt;10,INDEX(INDIRECT(DP64),$E64,$F64)="",INDEX(INDIRECT(DP64),$E64,$F64)&gt;=INDEX(INDIRECT(DP64),1,DX$28)),0,(INDEX(INDIRECT(DP64),$E64,$F64))-INDEX(INDIRECT(DP64),1,DX$28))*(10-INDEX(INDIRECT("times"&amp;DN$2),$F64,DX$28))/10</f>
        <v>-52.40638664668522</v>
      </c>
      <c r="DY64" s="60">
        <f ca="1">IF(OR(INDEX(INDIRECT("times"&amp;DN$2),$F64,DY$28)&gt;10,INDEX(INDIRECT(DP64),$E64,$F64)="",INDEX(INDIRECT(DP64),$E64,$F64)&gt;=INDEX(INDIRECT(DP64),1,DY$28)),0,(INDEX(INDIRECT(DP64),$E64,$F64))-INDEX(INDIRECT(DP64),1,DY$28))*(10-INDEX(INDIRECT("times"&amp;DN$2),$F64,DY$28))/10</f>
        <v>-47.727244981802613</v>
      </c>
      <c r="DZ64" s="60">
        <f ca="1">IF(OR(INDEX(INDIRECT("times"&amp;DN$2),$F64,DZ$28)&gt;10,INDEX(INDIRECT(DP64),$E64,$F64)="",INDEX(INDIRECT(DP64),$E64,$F64)&gt;=INDEX(INDIRECT(DP64),1,DZ$28)),0,(INDEX(INDIRECT(DP64),$E64,$F64))-INDEX(INDIRECT(DP64),1,DZ$28))*(10-INDEX(INDIRECT("times"&amp;DN$2),$F64,DZ$28))/10</f>
        <v>-43.048103316920006</v>
      </c>
      <c r="EA64" s="60">
        <f ca="1">IF(OR(INDEX(INDIRECT("times"&amp;DN$2),$F64,EA$28)&gt;10,INDEX(INDIRECT(DP64),$E64,$F64)="",INDEX(INDIRECT(DP64),$E64,$F64)&gt;=INDEX(INDIRECT(DP64),1,EA$28)),0,(INDEX(INDIRECT(DP64),$E64,$F64))-INDEX(INDIRECT(DP64),1,EA$28))*(10-INDEX(INDIRECT("times"&amp;DN$2),$F64,EA$28))/10</f>
        <v>-38.368961652037399</v>
      </c>
      <c r="EB64" s="60">
        <f ca="1">IF(OR(INDEX(INDIRECT("times"&amp;DN$2),$F64,EB$28)&gt;10,INDEX(INDIRECT(DP64),$E64,$F64)="",INDEX(INDIRECT(DP64),$E64,$F64)&gt;=INDEX(INDIRECT(DP64),1,EB$28)),0,(INDEX(INDIRECT(DP64),$E64,$F64))-INDEX(INDIRECT(DP64),1,EB$28))*(10-INDEX(INDIRECT("times"&amp;DN$2),$F64,EB$28))/10</f>
        <v>-33.689819987154792</v>
      </c>
      <c r="EC64" s="60">
        <f ca="1">IF(OR(INDEX(INDIRECT("times"&amp;DN$2),$F64,EC$28)&gt;10,INDEX(INDIRECT(DP64),$E64,$F64)="",INDEX(INDIRECT(DP64),$E64,$F64)&gt;=INDEX(INDIRECT(DP64),1,EC$28)),0,(INDEX(INDIRECT(DP64),$E64,$F64))-INDEX(INDIRECT(DP64),1,EC$28))*(10-INDEX(INDIRECT("times"&amp;DN$2),$F64,EC$28))/10</f>
        <v>-29.010678322272177</v>
      </c>
      <c r="ED64" s="60">
        <f ca="1">IF(OR(INDEX(INDIRECT("times"&amp;DN$2),$F64,ED$28)&gt;10,INDEX(INDIRECT(DP64),$E64,$F64)="",INDEX(INDIRECT(DP64),$E64,$F64)&gt;=INDEX(INDIRECT(DP64),1,ED$28)),0,(INDEX(INDIRECT(DP64),$E64,$F64))-INDEX(INDIRECT(DP64),1,ED$28))*(10-INDEX(INDIRECT("times"&amp;DN$2),$F64,ED$28))/10</f>
        <v>-24.331536657389574</v>
      </c>
      <c r="EE64" s="60">
        <f ca="1">IF(OR(INDEX(INDIRECT("times"&amp;DN$2),$F64,EE$28)&gt;10,INDEX(INDIRECT(DP64),$E64,$F64)="",INDEX(INDIRECT(DP64),$E64,$F64)&gt;=INDEX(INDIRECT(DP64),1,EE$28)),0,(INDEX(INDIRECT(DP64),$E64,$F64))-INDEX(INDIRECT(DP64),1,EE$28))*(10-INDEX(INDIRECT("times"&amp;DN$2),$F64,EE$28))/10</f>
        <v>-19.652394992506959</v>
      </c>
      <c r="EF64" s="60">
        <f ca="1">IF(OR(INDEX(INDIRECT("times"&amp;DN$2),$F64,EF$28)&gt;10,INDEX(INDIRECT(DP64),$E64,$F64)="",INDEX(INDIRECT(DP64),$E64,$F64)&gt;=INDEX(INDIRECT(DP64),1,EF$28)),0,(INDEX(INDIRECT(DP64),$E64,$F64))-INDEX(INDIRECT(DP64),1,EF$28))*(10-INDEX(INDIRECT("times"&amp;DN$2),$F64,EF$28))/10</f>
        <v>-14.973253327624349</v>
      </c>
      <c r="EG64" s="60">
        <f ca="1">IF(OR(INDEX(INDIRECT("times"&amp;DN$2),$F64,EG$28)&gt;10,INDEX(INDIRECT(DP64),$E64,$F64)="",INDEX(INDIRECT(DP64),$E64,$F64)&gt;=INDEX(INDIRECT(DP64),1,EG$28)),0,(INDEX(INDIRECT(DP64),$E64,$F64))-INDEX(INDIRECT(DP64),1,EG$28))*(10-INDEX(INDIRECT("times"&amp;DN$2),$F64,EG$28))/10</f>
        <v>-10.294111662741745</v>
      </c>
      <c r="EH64" s="60">
        <f ca="1">IF(OR(INDEX(INDIRECT("times"&amp;DN$2),$F64,EH$28)&gt;10,INDEX(INDIRECT(DP64),$E64,$F64)="",INDEX(INDIRECT(DP64),$E64,$F64)&gt;=INDEX(INDIRECT(DP64),1,EH$28)),0,(INDEX(INDIRECT(DP64),$E64,$F64))-INDEX(INDIRECT(DP64),1,EH$28))*(10-INDEX(INDIRECT("times"&amp;DN$2),$F64,EH$28))/10</f>
        <v>-5.614969997859129</v>
      </c>
      <c r="EI64" s="60">
        <f ca="1">IF(OR(INDEX(INDIRECT("times"&amp;DN$2),$F64,EI$28)&gt;10,INDEX(INDIRECT(DP64),$E64,$F64)="",INDEX(INDIRECT(DP64),$E64,$F64)&gt;=INDEX(INDIRECT(DP64),1,EI$28)),0,(INDEX(INDIRECT(DP64),$E64,$F64))-INDEX(INDIRECT(DP64),1,EI$28))*(10-INDEX(INDIRECT("times"&amp;DN$2),$F64,EI$28))/10</f>
        <v>-0.93582833297652601</v>
      </c>
      <c r="EJ64" s="60">
        <f ca="1">IF(OR(INDEX(INDIRECT("times"&amp;DN$2),$F64,EJ$28)&gt;10,INDEX(INDIRECT(DP64),$E64,$F64)="",INDEX(INDIRECT(DP64),$E64,$F64)&gt;=INDEX(INDIRECT(DP64),1,EJ$28)),0,(INDEX(INDIRECT(DP64),$E64,$F64))-INDEX(INDIRECT(DP64),1,EJ$28))*(10-INDEX(INDIRECT("times"&amp;DN$2),$F64,EJ$28))/10</f>
        <v>0</v>
      </c>
      <c r="EK64" s="60">
        <f ca="1">IF(OR(INDEX(INDIRECT("times"&amp;DN$2),$F64,EK$28)&gt;10,INDEX(INDIRECT(DP64),$E64,$F64)="",INDEX(INDIRECT(DP64),$E64,$F64)&gt;=INDEX(INDIRECT(DP64),1,EK$28)),0,(INDEX(INDIRECT(DP64),$E64,$F64))-INDEX(INDIRECT(DP64),1,EK$28))*(10-INDEX(INDIRECT("times"&amp;DN$2),$F64,EK$28))/10</f>
        <v>0</v>
      </c>
      <c r="EL64" s="60">
        <f ca="1">IF(OR(INDEX(INDIRECT("times"&amp;DN$2),$F64,EL$28)&gt;10,INDEX(INDIRECT(DP64),$E64,$F64)="",INDEX(INDIRECT(DP64),$E64,$F64)&gt;=INDEX(INDIRECT(DP64),1,EL$28)),0,(INDEX(INDIRECT(DP64),$E64,$F64))-INDEX(INDIRECT(DP64),1,EL$28))*(10-INDEX(INDIRECT("times"&amp;DN$2),$F64,EL$28))/10</f>
        <v>0</v>
      </c>
      <c r="EM64" s="61">
        <f ca="1">IF(OR(INDEX(INDIRECT("times"&amp;DN$2),$F64,EM$28)&gt;10,INDEX(INDIRECT(DP64),$E64,$F64)="",INDEX(INDIRECT(DP64),$E64,$F64)&gt;=INDEX(INDIRECT(DP64),1,EM$28)),0,(INDEX(INDIRECT(DP64),$E64,$F64))-INDEX(INDIRECT(DP64),1,EM$28))*(10-INDEX(INDIRECT("times"&amp;DN$2),$F64,EM$28))/10</f>
        <v>0</v>
      </c>
      <c r="EN64" s="200">
        <v>1</v>
      </c>
      <c r="EP64" s="17" t="s">
        <v>210</v>
      </c>
      <c r="EQ64" s="124">
        <f>EP26</f>
        <v>0</v>
      </c>
      <c r="ER64" s="124" t="str">
        <f>EP27</f>
        <v>lei3564</v>
      </c>
      <c r="ES64" s="223" t="str">
        <f t="shared" si="45"/>
        <v>core0_lei3564</v>
      </c>
      <c r="ET64" s="124">
        <v>5</v>
      </c>
      <c r="EU64" s="32">
        <v>1</v>
      </c>
      <c r="EV64" s="43">
        <f ca="1">IF(OR(INDEX(INDIRECT("times"&amp;EQ$2),$F64,EV$28)&gt;10,INDEX(INDIRECT(ES64),$E64,$F64)="",INDEX(INDIRECT(ES64),$E64,$F64)&gt;=INDEX(INDIRECT(ES64),1,EV$28)),0,(INDEX(INDIRECT(ES64),$E64,$F64))-INDEX(INDIRECT(ES64),1,EV$28))*(10-INDEX(INDIRECT("times"&amp;EQ$2),$F64,EV$28))/10</f>
        <v>-76.818173526011549</v>
      </c>
      <c r="EW64" s="60">
        <f ca="1">IF(OR(INDEX(INDIRECT("times"&amp;EQ$2),$F64,EW$28)&gt;10,INDEX(INDIRECT(ES64),$E64,$F64)="",INDEX(INDIRECT(ES64),$E64,$F64)&gt;=INDEX(INDIRECT(ES64),1,EW$28)),0,(INDEX(INDIRECT(ES64),$E64,$F64))-INDEX(INDIRECT(ES64),1,EW$28))*(10-INDEX(INDIRECT("times"&amp;EQ$2),$F64,EW$28))/10</f>
        <v>-72.07631096267751</v>
      </c>
      <c r="EX64" s="60">
        <f ca="1">IF(OR(INDEX(INDIRECT("times"&amp;EQ$2),$F64,EX$28)&gt;10,INDEX(INDIRECT(ES64),$E64,$F64)="",INDEX(INDIRECT(ES64),$E64,$F64)&gt;=INDEX(INDIRECT(ES64),1,EX$28)),0,(INDEX(INDIRECT(ES64),$E64,$F64))-INDEX(INDIRECT(ES64),1,EX$28))*(10-INDEX(INDIRECT("times"&amp;EQ$2),$F64,EX$28))/10</f>
        <v>-67.334448399343458</v>
      </c>
      <c r="EY64" s="60">
        <f ca="1">IF(OR(INDEX(INDIRECT("times"&amp;EQ$2),$F64,EY$28)&gt;10,INDEX(INDIRECT(ES64),$E64,$F64)="",INDEX(INDIRECT(ES64),$E64,$F64)&gt;=INDEX(INDIRECT(ES64),1,EY$28)),0,(INDEX(INDIRECT(ES64),$E64,$F64))-INDEX(INDIRECT(ES64),1,EY$28))*(10-INDEX(INDIRECT("times"&amp;EQ$2),$F64,EY$28))/10</f>
        <v>-62.592585836009413</v>
      </c>
      <c r="EZ64" s="60">
        <f ca="1">IF(OR(INDEX(INDIRECT("times"&amp;EQ$2),$F64,EZ$28)&gt;10,INDEX(INDIRECT(ES64),$E64,$F64)="",INDEX(INDIRECT(ES64),$E64,$F64)&gt;=INDEX(INDIRECT(ES64),1,EZ$28)),0,(INDEX(INDIRECT(ES64),$E64,$F64))-INDEX(INDIRECT(ES64),1,EZ$28))*(10-INDEX(INDIRECT("times"&amp;EQ$2),$F64,EZ$28))/10</f>
        <v>-57.85072327267536</v>
      </c>
      <c r="FA64" s="60">
        <f ca="1">IF(OR(INDEX(INDIRECT("times"&amp;EQ$2),$F64,FA$28)&gt;10,INDEX(INDIRECT(ES64),$E64,$F64)="",INDEX(INDIRECT(ES64),$E64,$F64)&gt;=INDEX(INDIRECT(ES64),1,FA$28)),0,(INDEX(INDIRECT(ES64),$E64,$F64))-INDEX(INDIRECT(ES64),1,FA$28))*(10-INDEX(INDIRECT("times"&amp;EQ$2),$F64,FA$28))/10</f>
        <v>-53.108860709341322</v>
      </c>
      <c r="FB64" s="60">
        <f ca="1">IF(OR(INDEX(INDIRECT("times"&amp;EQ$2),$F64,FB$28)&gt;10,INDEX(INDIRECT(ES64),$E64,$F64)="",INDEX(INDIRECT(ES64),$E64,$F64)&gt;=INDEX(INDIRECT(ES64),1,FB$28)),0,(INDEX(INDIRECT(ES64),$E64,$F64))-INDEX(INDIRECT(ES64),1,FB$28))*(10-INDEX(INDIRECT("times"&amp;EQ$2),$F64,FB$28))/10</f>
        <v>-48.366998146007269</v>
      </c>
      <c r="FC64" s="60">
        <f ca="1">IF(OR(INDEX(INDIRECT("times"&amp;EQ$2),$F64,FC$28)&gt;10,INDEX(INDIRECT(ES64),$E64,$F64)="",INDEX(INDIRECT(ES64),$E64,$F64)&gt;=INDEX(INDIRECT(ES64),1,FC$28)),0,(INDEX(INDIRECT(ES64),$E64,$F64))-INDEX(INDIRECT(ES64),1,FC$28))*(10-INDEX(INDIRECT("times"&amp;EQ$2),$F64,FC$28))/10</f>
        <v>-43.625135582673224</v>
      </c>
      <c r="FD64" s="60">
        <f ca="1">IF(OR(INDEX(INDIRECT("times"&amp;EQ$2),$F64,FD$28)&gt;10,INDEX(INDIRECT(ES64),$E64,$F64)="",INDEX(INDIRECT(ES64),$E64,$F64)&gt;=INDEX(INDIRECT(ES64),1,FD$28)),0,(INDEX(INDIRECT(ES64),$E64,$F64))-INDEX(INDIRECT(ES64),1,FD$28))*(10-INDEX(INDIRECT("times"&amp;EQ$2),$F64,FD$28))/10</f>
        <v>-38.883273019339178</v>
      </c>
      <c r="FE64" s="60">
        <f ca="1">IF(OR(INDEX(INDIRECT("times"&amp;EQ$2),$F64,FE$28)&gt;10,INDEX(INDIRECT(ES64),$E64,$F64)="",INDEX(INDIRECT(ES64),$E64,$F64)&gt;=INDEX(INDIRECT(ES64),1,FE$28)),0,(INDEX(INDIRECT(ES64),$E64,$F64))-INDEX(INDIRECT(ES64),1,FE$28))*(10-INDEX(INDIRECT("times"&amp;EQ$2),$F64,FE$28))/10</f>
        <v>-34.141410456005133</v>
      </c>
      <c r="FF64" s="60">
        <f ca="1">IF(OR(INDEX(INDIRECT("times"&amp;EQ$2),$F64,FF$28)&gt;10,INDEX(INDIRECT(ES64),$E64,$F64)="",INDEX(INDIRECT(ES64),$E64,$F64)&gt;=INDEX(INDIRECT(ES64),1,FF$28)),0,(INDEX(INDIRECT(ES64),$E64,$F64))-INDEX(INDIRECT(ES64),1,FF$28))*(10-INDEX(INDIRECT("times"&amp;EQ$2),$F64,FF$28))/10</f>
        <v>-29.399547892671087</v>
      </c>
      <c r="FG64" s="60">
        <f ca="1">IF(OR(INDEX(INDIRECT("times"&amp;EQ$2),$F64,FG$28)&gt;10,INDEX(INDIRECT(ES64),$E64,$F64)="",INDEX(INDIRECT(ES64),$E64,$F64)&gt;=INDEX(INDIRECT(ES64),1,FG$28)),0,(INDEX(INDIRECT(ES64),$E64,$F64))-INDEX(INDIRECT(ES64),1,FG$28))*(10-INDEX(INDIRECT("times"&amp;EQ$2),$F64,FG$28))/10</f>
        <v>-24.657685329337049</v>
      </c>
      <c r="FH64" s="60">
        <f ca="1">IF(OR(INDEX(INDIRECT("times"&amp;EQ$2),$F64,FH$28)&gt;10,INDEX(INDIRECT(ES64),$E64,$F64)="",INDEX(INDIRECT(ES64),$E64,$F64)&gt;=INDEX(INDIRECT(ES64),1,FH$28)),0,(INDEX(INDIRECT(ES64),$E64,$F64))-INDEX(INDIRECT(ES64),1,FH$28))*(10-INDEX(INDIRECT("times"&amp;EQ$2),$F64,FH$28))/10</f>
        <v>-19.915822766002997</v>
      </c>
      <c r="FI64" s="60">
        <f ca="1">IF(OR(INDEX(INDIRECT("times"&amp;EQ$2),$F64,FI$28)&gt;10,INDEX(INDIRECT(ES64),$E64,$F64)="",INDEX(INDIRECT(ES64),$E64,$F64)&gt;=INDEX(INDIRECT(ES64),1,FI$28)),0,(INDEX(INDIRECT(ES64),$E64,$F64))-INDEX(INDIRECT(ES64),1,FI$28))*(10-INDEX(INDIRECT("times"&amp;EQ$2),$F64,FI$28))/10</f>
        <v>-15.173960202668948</v>
      </c>
      <c r="FJ64" s="60">
        <f ca="1">IF(OR(INDEX(INDIRECT("times"&amp;EQ$2),$F64,FJ$28)&gt;10,INDEX(INDIRECT(ES64),$E64,$F64)="",INDEX(INDIRECT(ES64),$E64,$F64)&gt;=INDEX(INDIRECT(ES64),1,FJ$28)),0,(INDEX(INDIRECT(ES64),$E64,$F64))-INDEX(INDIRECT(ES64),1,FJ$28))*(10-INDEX(INDIRECT("times"&amp;EQ$2),$F64,FJ$28))/10</f>
        <v>-10.432097639334907</v>
      </c>
      <c r="FK64" s="60">
        <f ca="1">IF(OR(INDEX(INDIRECT("times"&amp;EQ$2),$F64,FK$28)&gt;10,INDEX(INDIRECT(ES64),$E64,$F64)="",INDEX(INDIRECT(ES64),$E64,$F64)&gt;=INDEX(INDIRECT(ES64),1,FK$28)),0,(INDEX(INDIRECT(ES64),$E64,$F64))-INDEX(INDIRECT(ES64),1,FK$28))*(10-INDEX(INDIRECT("times"&amp;EQ$2),$F64,FK$28))/10</f>
        <v>-5.6902350760008531</v>
      </c>
      <c r="FL64" s="60">
        <f ca="1">IF(OR(INDEX(INDIRECT("times"&amp;EQ$2),$F64,FL$28)&gt;10,INDEX(INDIRECT(ES64),$E64,$F64)="",INDEX(INDIRECT(ES64),$E64,$F64)&gt;=INDEX(INDIRECT(ES64),1,FL$28)),0,(INDEX(INDIRECT(ES64),$E64,$F64))-INDEX(INDIRECT(ES64),1,FL$28))*(10-INDEX(INDIRECT("times"&amp;EQ$2),$F64,FL$28))/10</f>
        <v>-0.94837251266681355</v>
      </c>
      <c r="FM64" s="60">
        <f ca="1">IF(OR(INDEX(INDIRECT("times"&amp;EQ$2),$F64,FM$28)&gt;10,INDEX(INDIRECT(ES64),$E64,$F64)="",INDEX(INDIRECT(ES64),$E64,$F64)&gt;=INDEX(INDIRECT(ES64),1,FM$28)),0,(INDEX(INDIRECT(ES64),$E64,$F64))-INDEX(INDIRECT(ES64),1,FM$28))*(10-INDEX(INDIRECT("times"&amp;EQ$2),$F64,FM$28))/10</f>
        <v>0</v>
      </c>
      <c r="FN64" s="60">
        <f ca="1">IF(OR(INDEX(INDIRECT("times"&amp;EQ$2),$F64,FN$28)&gt;10,INDEX(INDIRECT(ES64),$E64,$F64)="",INDEX(INDIRECT(ES64),$E64,$F64)&gt;=INDEX(INDIRECT(ES64),1,FN$28)),0,(INDEX(INDIRECT(ES64),$E64,$F64))-INDEX(INDIRECT(ES64),1,FN$28))*(10-INDEX(INDIRECT("times"&amp;EQ$2),$F64,FN$28))/10</f>
        <v>0</v>
      </c>
      <c r="FO64" s="60">
        <f ca="1">IF(OR(INDEX(INDIRECT("times"&amp;EQ$2),$F64,FO$28)&gt;10,INDEX(INDIRECT(ES64),$E64,$F64)="",INDEX(INDIRECT(ES64),$E64,$F64)&gt;=INDEX(INDIRECT(ES64),1,FO$28)),0,(INDEX(INDIRECT(ES64),$E64,$F64))-INDEX(INDIRECT(ES64),1,FO$28))*(10-INDEX(INDIRECT("times"&amp;EQ$2),$F64,FO$28))/10</f>
        <v>0</v>
      </c>
      <c r="FP64" s="61">
        <f ca="1">IF(OR(INDEX(INDIRECT("times"&amp;EQ$2),$F64,FP$28)&gt;10,INDEX(INDIRECT(ES64),$E64,$F64)="",INDEX(INDIRECT(ES64),$E64,$F64)&gt;=INDEX(INDIRECT(ES64),1,FP$28)),0,(INDEX(INDIRECT(ES64),$E64,$F64))-INDEX(INDIRECT(ES64),1,FP$28))*(10-INDEX(INDIRECT("times"&amp;EQ$2),$F64,FP$28))/10</f>
        <v>0</v>
      </c>
      <c r="FQ64" s="200">
        <v>1</v>
      </c>
      <c r="FS64" s="17" t="s">
        <v>210</v>
      </c>
      <c r="FT64" s="124">
        <f>FS26</f>
        <v>0</v>
      </c>
      <c r="FU64" s="124" t="str">
        <f>FS27</f>
        <v>shop65</v>
      </c>
      <c r="FV64" s="223" t="str">
        <f t="shared" si="46"/>
        <v>core0_shop65</v>
      </c>
      <c r="FW64" s="124">
        <v>5</v>
      </c>
      <c r="FX64" s="32">
        <v>1</v>
      </c>
      <c r="FY64" s="43">
        <f ca="1">IF(OR(INDEX(INDIRECT("times"&amp;FT$2),$F64,FY$28)&gt;10,INDEX(INDIRECT(FV64),$E64,$F64)="",INDEX(INDIRECT(FV64),$E64,$F64)&gt;=INDEX(INDIRECT(FV64),1,FY$28)),0,(INDEX(INDIRECT(FV64),$E64,$F64))-INDEX(INDIRECT(FV64),1,FY$28))*(10-INDEX(INDIRECT("times"&amp;FT$2),$F64,FY$28))/10</f>
        <v>-76.995425780346821</v>
      </c>
      <c r="FZ64" s="60">
        <f ca="1">IF(OR(INDEX(INDIRECT("times"&amp;FT$2),$F64,FZ$28)&gt;10,INDEX(INDIRECT(FV64),$E64,$F64)="",INDEX(INDIRECT(FV64),$E64,$F64)&gt;=INDEX(INDIRECT(FV64),1,FZ$28)),0,(INDEX(INDIRECT(FV64),$E64,$F64))-INDEX(INDIRECT(FV64),1,FZ$28))*(10-INDEX(INDIRECT("times"&amp;FT$2),$F64,FZ$28))/10</f>
        <v>-69.44685462541085</v>
      </c>
      <c r="GA64" s="60">
        <f ca="1">IF(OR(INDEX(INDIRECT("times"&amp;FT$2),$F64,GA$28)&gt;10,INDEX(INDIRECT(FV64),$E64,$F64)="",INDEX(INDIRECT(FV64),$E64,$F64)&gt;=INDEX(INDIRECT(FV64),1,GA$28)),0,(INDEX(INDIRECT(FV64),$E64,$F64))-INDEX(INDIRECT(FV64),1,GA$28))*(10-INDEX(INDIRECT("times"&amp;FT$2),$F64,GA$28))/10</f>
        <v>-61.898283470474894</v>
      </c>
      <c r="GB64" s="60">
        <f ca="1">IF(OR(INDEX(INDIRECT("times"&amp;FT$2),$F64,GB$28)&gt;10,INDEX(INDIRECT(FV64),$E64,$F64)="",INDEX(INDIRECT(FV64),$E64,$F64)&gt;=INDEX(INDIRECT(FV64),1,GB$28)),0,(INDEX(INDIRECT(FV64),$E64,$F64))-INDEX(INDIRECT(FV64),1,GB$28))*(10-INDEX(INDIRECT("times"&amp;FT$2),$F64,GB$28))/10</f>
        <v>-54.34971231553893</v>
      </c>
      <c r="GC64" s="60">
        <f ca="1">IF(OR(INDEX(INDIRECT("times"&amp;FT$2),$F64,GC$28)&gt;10,INDEX(INDIRECT(FV64),$E64,$F64)="",INDEX(INDIRECT(FV64),$E64,$F64)&gt;=INDEX(INDIRECT(FV64),1,GC$28)),0,(INDEX(INDIRECT(FV64),$E64,$F64))-INDEX(INDIRECT(FV64),1,GC$28))*(10-INDEX(INDIRECT("times"&amp;FT$2),$F64,GC$28))/10</f>
        <v>-46.801141160602967</v>
      </c>
      <c r="GD64" s="60">
        <f ca="1">IF(OR(INDEX(INDIRECT("times"&amp;FT$2),$F64,GD$28)&gt;10,INDEX(INDIRECT(FV64),$E64,$F64)="",INDEX(INDIRECT(FV64),$E64,$F64)&gt;=INDEX(INDIRECT(FV64),1,GD$28)),0,(INDEX(INDIRECT(FV64),$E64,$F64))-INDEX(INDIRECT(FV64),1,GD$28))*(10-INDEX(INDIRECT("times"&amp;FT$2),$F64,GD$28))/10</f>
        <v>-39.252570005667003</v>
      </c>
      <c r="GE64" s="60">
        <f ca="1">IF(OR(INDEX(INDIRECT("times"&amp;FT$2),$F64,GE$28)&gt;10,INDEX(INDIRECT(FV64),$E64,$F64)="",INDEX(INDIRECT(FV64),$E64,$F64)&gt;=INDEX(INDIRECT(FV64),1,GE$28)),0,(INDEX(INDIRECT(FV64),$E64,$F64))-INDEX(INDIRECT(FV64),1,GE$28))*(10-INDEX(INDIRECT("times"&amp;FT$2),$F64,GE$28))/10</f>
        <v>-31.70399885073104</v>
      </c>
      <c r="GF64" s="60">
        <f ca="1">IF(OR(INDEX(INDIRECT("times"&amp;FT$2),$F64,GF$28)&gt;10,INDEX(INDIRECT(FV64),$E64,$F64)="",INDEX(INDIRECT(FV64),$E64,$F64)&gt;=INDEX(INDIRECT(FV64),1,GF$28)),0,(INDEX(INDIRECT(FV64),$E64,$F64))-INDEX(INDIRECT(FV64),1,GF$28))*(10-INDEX(INDIRECT("times"&amp;FT$2),$F64,GF$28))/10</f>
        <v>-24.155427695795083</v>
      </c>
      <c r="GG64" s="60">
        <f ca="1">IF(OR(INDEX(INDIRECT("times"&amp;FT$2),$F64,GG$28)&gt;10,INDEX(INDIRECT(FV64),$E64,$F64)="",INDEX(INDIRECT(FV64),$E64,$F64)&gt;=INDEX(INDIRECT(FV64),1,GG$28)),0,(INDEX(INDIRECT(FV64),$E64,$F64))-INDEX(INDIRECT(FV64),1,GG$28))*(10-INDEX(INDIRECT("times"&amp;FT$2),$F64,GG$28))/10</f>
        <v>-16.606856540859113</v>
      </c>
      <c r="GH64" s="60">
        <f ca="1">IF(OR(INDEX(INDIRECT("times"&amp;FT$2),$F64,GH$28)&gt;10,INDEX(INDIRECT(FV64),$E64,$F64)="",INDEX(INDIRECT(FV64),$E64,$F64)&gt;=INDEX(INDIRECT(FV64),1,GH$28)),0,(INDEX(INDIRECT(FV64),$E64,$F64))-INDEX(INDIRECT(FV64),1,GH$28))*(10-INDEX(INDIRECT("times"&amp;FT$2),$F64,GH$28))/10</f>
        <v>-9.0582853859231509</v>
      </c>
      <c r="GI64" s="60">
        <f ca="1">IF(OR(INDEX(INDIRECT("times"&amp;FT$2),$F64,GI$28)&gt;10,INDEX(INDIRECT(FV64),$E64,$F64)="",INDEX(INDIRECT(FV64),$E64,$F64)&gt;=INDEX(INDIRECT(FV64),1,GI$28)),0,(INDEX(INDIRECT(FV64),$E64,$F64))-INDEX(INDIRECT(FV64),1,GI$28))*(10-INDEX(INDIRECT("times"&amp;FT$2),$F64,GI$28))/10</f>
        <v>-1.5097142309871872</v>
      </c>
      <c r="GJ64" s="60">
        <f ca="1">IF(OR(INDEX(INDIRECT("times"&amp;FT$2),$F64,GJ$28)&gt;10,INDEX(INDIRECT(FV64),$E64,$F64)="",INDEX(INDIRECT(FV64),$E64,$F64)&gt;=INDEX(INDIRECT(FV64),1,GJ$28)),0,(INDEX(INDIRECT(FV64),$E64,$F64))-INDEX(INDIRECT(FV64),1,GJ$28))*(10-INDEX(INDIRECT("times"&amp;FT$2),$F64,GJ$28))/10</f>
        <v>0</v>
      </c>
      <c r="GK64" s="60">
        <f ca="1">IF(OR(INDEX(INDIRECT("times"&amp;FT$2),$F64,GK$28)&gt;10,INDEX(INDIRECT(FV64),$E64,$F64)="",INDEX(INDIRECT(FV64),$E64,$F64)&gt;=INDEX(INDIRECT(FV64),1,GK$28)),0,(INDEX(INDIRECT(FV64),$E64,$F64))-INDEX(INDIRECT(FV64),1,GK$28))*(10-INDEX(INDIRECT("times"&amp;FT$2),$F64,GK$28))/10</f>
        <v>0</v>
      </c>
      <c r="GL64" s="60">
        <f ca="1">IF(OR(INDEX(INDIRECT("times"&amp;FT$2),$F64,GL$28)&gt;10,INDEX(INDIRECT(FV64),$E64,$F64)="",INDEX(INDIRECT(FV64),$E64,$F64)&gt;=INDEX(INDIRECT(FV64),1,GL$28)),0,(INDEX(INDIRECT(FV64),$E64,$F64))-INDEX(INDIRECT(FV64),1,GL$28))*(10-INDEX(INDIRECT("times"&amp;FT$2),$F64,GL$28))/10</f>
        <v>0</v>
      </c>
      <c r="GM64" s="60">
        <f ca="1">IF(OR(INDEX(INDIRECT("times"&amp;FT$2),$F64,GM$28)&gt;10,INDEX(INDIRECT(FV64),$E64,$F64)="",INDEX(INDIRECT(FV64),$E64,$F64)&gt;=INDEX(INDIRECT(FV64),1,GM$28)),0,(INDEX(INDIRECT(FV64),$E64,$F64))-INDEX(INDIRECT(FV64),1,GM$28))*(10-INDEX(INDIRECT("times"&amp;FT$2),$F64,GM$28))/10</f>
        <v>0</v>
      </c>
      <c r="GN64" s="60">
        <f ca="1">IF(OR(INDEX(INDIRECT("times"&amp;FT$2),$F64,GN$28)&gt;10,INDEX(INDIRECT(FV64),$E64,$F64)="",INDEX(INDIRECT(FV64),$E64,$F64)&gt;=INDEX(INDIRECT(FV64),1,GN$28)),0,(INDEX(INDIRECT(FV64),$E64,$F64))-INDEX(INDIRECT(FV64),1,GN$28))*(10-INDEX(INDIRECT("times"&amp;FT$2),$F64,GN$28))/10</f>
        <v>0</v>
      </c>
      <c r="GO64" s="60">
        <f ca="1">IF(OR(INDEX(INDIRECT("times"&amp;FT$2),$F64,GO$28)&gt;10,INDEX(INDIRECT(FV64),$E64,$F64)="",INDEX(INDIRECT(FV64),$E64,$F64)&gt;=INDEX(INDIRECT(FV64),1,GO$28)),0,(INDEX(INDIRECT(FV64),$E64,$F64))-INDEX(INDIRECT(FV64),1,GO$28))*(10-INDEX(INDIRECT("times"&amp;FT$2),$F64,GO$28))/10</f>
        <v>0</v>
      </c>
      <c r="GP64" s="60">
        <f ca="1">IF(OR(INDEX(INDIRECT("times"&amp;FT$2),$F64,GP$28)&gt;10,INDEX(INDIRECT(FV64),$E64,$F64)="",INDEX(INDIRECT(FV64),$E64,$F64)&gt;=INDEX(INDIRECT(FV64),1,GP$28)),0,(INDEX(INDIRECT(FV64),$E64,$F64))-INDEX(INDIRECT(FV64),1,GP$28))*(10-INDEX(INDIRECT("times"&amp;FT$2),$F64,GP$28))/10</f>
        <v>0</v>
      </c>
      <c r="GQ64" s="60">
        <f ca="1">IF(OR(INDEX(INDIRECT("times"&amp;FT$2),$F64,GQ$28)&gt;10,INDEX(INDIRECT(FV64),$E64,$F64)="",INDEX(INDIRECT(FV64),$E64,$F64)&gt;=INDEX(INDIRECT(FV64),1,GQ$28)),0,(INDEX(INDIRECT(FV64),$E64,$F64))-INDEX(INDIRECT(FV64),1,GQ$28))*(10-INDEX(INDIRECT("times"&amp;FT$2),$F64,GQ$28))/10</f>
        <v>0</v>
      </c>
      <c r="GR64" s="60">
        <f ca="1">IF(OR(INDEX(INDIRECT("times"&amp;FT$2),$F64,GR$28)&gt;10,INDEX(INDIRECT(FV64),$E64,$F64)="",INDEX(INDIRECT(FV64),$E64,$F64)&gt;=INDEX(INDIRECT(FV64),1,GR$28)),0,(INDEX(INDIRECT(FV64),$E64,$F64))-INDEX(INDIRECT(FV64),1,GR$28))*(10-INDEX(INDIRECT("times"&amp;FT$2),$F64,GR$28))/10</f>
        <v>0</v>
      </c>
      <c r="GS64" s="61">
        <f ca="1">IF(OR(INDEX(INDIRECT("times"&amp;FT$2),$F64,GS$28)&gt;10,INDEX(INDIRECT(FV64),$E64,$F64)="",INDEX(INDIRECT(FV64),$E64,$F64)&gt;=INDEX(INDIRECT(FV64),1,GS$28)),0,(INDEX(INDIRECT(FV64),$E64,$F64))-INDEX(INDIRECT(FV64),1,GS$28))*(10-INDEX(INDIRECT("times"&amp;FT$2),$F64,GS$28))/10</f>
        <v>0</v>
      </c>
      <c r="GT64" s="200">
        <v>1</v>
      </c>
      <c r="GV64" s="17" t="s">
        <v>210</v>
      </c>
      <c r="GW64" s="124">
        <f>GV26</f>
        <v>0</v>
      </c>
      <c r="GX64" s="124" t="str">
        <f>GV27</f>
        <v>lei65</v>
      </c>
      <c r="GY64" s="223" t="str">
        <f t="shared" si="47"/>
        <v>core0_lei65</v>
      </c>
      <c r="GZ64" s="124">
        <v>5</v>
      </c>
      <c r="HA64" s="32">
        <v>1</v>
      </c>
      <c r="HB64" s="43">
        <f ca="1">IF(OR(INDEX(INDIRECT("times"&amp;GW$2),$F64,HB$28)&gt;10,INDEX(INDIRECT(GY64),$E64,$F64)="",INDEX(INDIRECT(GY64),$E64,$F64)&gt;=INDEX(INDIRECT(GY64),1,HB$28)),0,(INDEX(INDIRECT(GY64),$E64,$F64))-INDEX(INDIRECT(GY64),1,HB$28))*(10-INDEX(INDIRECT("times"&amp;GW$2),$F64,HB$28))/10</f>
        <v>-73.076021387283248</v>
      </c>
      <c r="HC64" s="60">
        <f ca="1">IF(OR(INDEX(INDIRECT("times"&amp;GW$2),$F64,HC$28)&gt;10,INDEX(INDIRECT(GY64),$E64,$F64)="",INDEX(INDIRECT(GY64),$E64,$F64)&gt;=INDEX(INDIRECT(GY64),1,HC$28)),0,(INDEX(INDIRECT(GY64),$E64,$F64))-INDEX(INDIRECT(GY64),1,HC$28))*(10-INDEX(INDIRECT("times"&amp;GW$2),$F64,HC$28))/10</f>
        <v>-65.911705565000574</v>
      </c>
      <c r="HD64" s="60">
        <f ca="1">IF(OR(INDEX(INDIRECT("times"&amp;GW$2),$F64,HD$28)&gt;10,INDEX(INDIRECT(GY64),$E64,$F64)="",INDEX(INDIRECT(GY64),$E64,$F64)&gt;=INDEX(INDIRECT(GY64),1,HD$28)),0,(INDEX(INDIRECT(GY64),$E64,$F64))-INDEX(INDIRECT(GY64),1,HD$28))*(10-INDEX(INDIRECT("times"&amp;GW$2),$F64,HD$28))/10</f>
        <v>-58.747389742717907</v>
      </c>
      <c r="HE64" s="60">
        <f ca="1">IF(OR(INDEX(INDIRECT("times"&amp;GW$2),$F64,HE$28)&gt;10,INDEX(INDIRECT(GY64),$E64,$F64)="",INDEX(INDIRECT(GY64),$E64,$F64)&gt;=INDEX(INDIRECT(GY64),1,HE$28)),0,(INDEX(INDIRECT(GY64),$E64,$F64))-INDEX(INDIRECT(GY64),1,HE$28))*(10-INDEX(INDIRECT("times"&amp;GW$2),$F64,HE$28))/10</f>
        <v>-51.583073920435233</v>
      </c>
      <c r="HF64" s="60">
        <f ca="1">IF(OR(INDEX(INDIRECT("times"&amp;GW$2),$F64,HF$28)&gt;10,INDEX(INDIRECT(GY64),$E64,$F64)="",INDEX(INDIRECT(GY64),$E64,$F64)&gt;=INDEX(INDIRECT(GY64),1,HF$28)),0,(INDEX(INDIRECT(GY64),$E64,$F64))-INDEX(INDIRECT(GY64),1,HF$28))*(10-INDEX(INDIRECT("times"&amp;GW$2),$F64,HF$28))/10</f>
        <v>-44.418758098152566</v>
      </c>
      <c r="HG64" s="60">
        <f ca="1">IF(OR(INDEX(INDIRECT("times"&amp;GW$2),$F64,HG$28)&gt;10,INDEX(INDIRECT(GY64),$E64,$F64)="",INDEX(INDIRECT(GY64),$E64,$F64)&gt;=INDEX(INDIRECT(GY64),1,HG$28)),0,(INDEX(INDIRECT(GY64),$E64,$F64))-INDEX(INDIRECT(GY64),1,HG$28))*(10-INDEX(INDIRECT("times"&amp;GW$2),$F64,HG$28))/10</f>
        <v>-37.254442275869891</v>
      </c>
      <c r="HH64" s="60">
        <f ca="1">IF(OR(INDEX(INDIRECT("times"&amp;GW$2),$F64,HH$28)&gt;10,INDEX(INDIRECT(GY64),$E64,$F64)="",INDEX(INDIRECT(GY64),$E64,$F64)&gt;=INDEX(INDIRECT(GY64),1,HH$28)),0,(INDEX(INDIRECT(GY64),$E64,$F64))-INDEX(INDIRECT(GY64),1,HH$28))*(10-INDEX(INDIRECT("times"&amp;GW$2),$F64,HH$28))/10</f>
        <v>-30.090126453587214</v>
      </c>
      <c r="HI64" s="60">
        <f ca="1">IF(OR(INDEX(INDIRECT("times"&amp;GW$2),$F64,HI$28)&gt;10,INDEX(INDIRECT(GY64),$E64,$F64)="",INDEX(INDIRECT(GY64),$E64,$F64)&gt;=INDEX(INDIRECT(GY64),1,HI$28)),0,(INDEX(INDIRECT(GY64),$E64,$F64))-INDEX(INDIRECT(GY64),1,HI$28))*(10-INDEX(INDIRECT("times"&amp;GW$2),$F64,HI$28))/10</f>
        <v>-22.92581063130455</v>
      </c>
      <c r="HJ64" s="60">
        <f ca="1">IF(OR(INDEX(INDIRECT("times"&amp;GW$2),$F64,HJ$28)&gt;10,INDEX(INDIRECT(GY64),$E64,$F64)="",INDEX(INDIRECT(GY64),$E64,$F64)&gt;=INDEX(INDIRECT(GY64),1,HJ$28)),0,(INDEX(INDIRECT(GY64),$E64,$F64))-INDEX(INDIRECT(GY64),1,HJ$28))*(10-INDEX(INDIRECT("times"&amp;GW$2),$F64,HJ$28))/10</f>
        <v>-15.761494809021872</v>
      </c>
      <c r="HK64" s="60">
        <f ca="1">IF(OR(INDEX(INDIRECT("times"&amp;GW$2),$F64,HK$28)&gt;10,INDEX(INDIRECT(GY64),$E64,$F64)="",INDEX(INDIRECT(GY64),$E64,$F64)&gt;=INDEX(INDIRECT(GY64),1,HK$28)),0,(INDEX(INDIRECT(GY64),$E64,$F64))-INDEX(INDIRECT(GY64),1,HK$28))*(10-INDEX(INDIRECT("times"&amp;GW$2),$F64,HK$28))/10</f>
        <v>-8.5971789867392001</v>
      </c>
      <c r="HL64" s="60">
        <f ca="1">IF(OR(INDEX(INDIRECT("times"&amp;GW$2),$F64,HL$28)&gt;10,INDEX(INDIRECT(GY64),$E64,$F64)="",INDEX(INDIRECT(GY64),$E64,$F64)&gt;=INDEX(INDIRECT(GY64),1,HL$28)),0,(INDEX(INDIRECT(GY64),$E64,$F64))-INDEX(INDIRECT(GY64),1,HL$28))*(10-INDEX(INDIRECT("times"&amp;GW$2),$F64,HL$28))/10</f>
        <v>-1.4328631644565291</v>
      </c>
      <c r="HM64" s="60">
        <f ca="1">IF(OR(INDEX(INDIRECT("times"&amp;GW$2),$F64,HM$28)&gt;10,INDEX(INDIRECT(GY64),$E64,$F64)="",INDEX(INDIRECT(GY64),$E64,$F64)&gt;=INDEX(INDIRECT(GY64),1,HM$28)),0,(INDEX(INDIRECT(GY64),$E64,$F64))-INDEX(INDIRECT(GY64),1,HM$28))*(10-INDEX(INDIRECT("times"&amp;GW$2),$F64,HM$28))/10</f>
        <v>0</v>
      </c>
      <c r="HN64" s="60">
        <f ca="1">IF(OR(INDEX(INDIRECT("times"&amp;GW$2),$F64,HN$28)&gt;10,INDEX(INDIRECT(GY64),$E64,$F64)="",INDEX(INDIRECT(GY64),$E64,$F64)&gt;=INDEX(INDIRECT(GY64),1,HN$28)),0,(INDEX(INDIRECT(GY64),$E64,$F64))-INDEX(INDIRECT(GY64),1,HN$28))*(10-INDEX(INDIRECT("times"&amp;GW$2),$F64,HN$28))/10</f>
        <v>0</v>
      </c>
      <c r="HO64" s="60">
        <f ca="1">IF(OR(INDEX(INDIRECT("times"&amp;GW$2),$F64,HO$28)&gt;10,INDEX(INDIRECT(GY64),$E64,$F64)="",INDEX(INDIRECT(GY64),$E64,$F64)&gt;=INDEX(INDIRECT(GY64),1,HO$28)),0,(INDEX(INDIRECT(GY64),$E64,$F64))-INDEX(INDIRECT(GY64),1,HO$28))*(10-INDEX(INDIRECT("times"&amp;GW$2),$F64,HO$28))/10</f>
        <v>0</v>
      </c>
      <c r="HP64" s="60">
        <f ca="1">IF(OR(INDEX(INDIRECT("times"&amp;GW$2),$F64,HP$28)&gt;10,INDEX(INDIRECT(GY64),$E64,$F64)="",INDEX(INDIRECT(GY64),$E64,$F64)&gt;=INDEX(INDIRECT(GY64),1,HP$28)),0,(INDEX(INDIRECT(GY64),$E64,$F64))-INDEX(INDIRECT(GY64),1,HP$28))*(10-INDEX(INDIRECT("times"&amp;GW$2),$F64,HP$28))/10</f>
        <v>0</v>
      </c>
      <c r="HQ64" s="60">
        <f ca="1">IF(OR(INDEX(INDIRECT("times"&amp;GW$2),$F64,HQ$28)&gt;10,INDEX(INDIRECT(GY64),$E64,$F64)="",INDEX(INDIRECT(GY64),$E64,$F64)&gt;=INDEX(INDIRECT(GY64),1,HQ$28)),0,(INDEX(INDIRECT(GY64),$E64,$F64))-INDEX(INDIRECT(GY64),1,HQ$28))*(10-INDEX(INDIRECT("times"&amp;GW$2),$F64,HQ$28))/10</f>
        <v>0</v>
      </c>
      <c r="HR64" s="60">
        <f ca="1">IF(OR(INDEX(INDIRECT("times"&amp;GW$2),$F64,HR$28)&gt;10,INDEX(INDIRECT(GY64),$E64,$F64)="",INDEX(INDIRECT(GY64),$E64,$F64)&gt;=INDEX(INDIRECT(GY64),1,HR$28)),0,(INDEX(INDIRECT(GY64),$E64,$F64))-INDEX(INDIRECT(GY64),1,HR$28))*(10-INDEX(INDIRECT("times"&amp;GW$2),$F64,HR$28))/10</f>
        <v>0</v>
      </c>
      <c r="HS64" s="60">
        <f ca="1">IF(OR(INDEX(INDIRECT("times"&amp;GW$2),$F64,HS$28)&gt;10,INDEX(INDIRECT(GY64),$E64,$F64)="",INDEX(INDIRECT(GY64),$E64,$F64)&gt;=INDEX(INDIRECT(GY64),1,HS$28)),0,(INDEX(INDIRECT(GY64),$E64,$F64))-INDEX(INDIRECT(GY64),1,HS$28))*(10-INDEX(INDIRECT("times"&amp;GW$2),$F64,HS$28))/10</f>
        <v>0</v>
      </c>
      <c r="HT64" s="60">
        <f ca="1">IF(OR(INDEX(INDIRECT("times"&amp;GW$2),$F64,HT$28)&gt;10,INDEX(INDIRECT(GY64),$E64,$F64)="",INDEX(INDIRECT(GY64),$E64,$F64)&gt;=INDEX(INDIRECT(GY64),1,HT$28)),0,(INDEX(INDIRECT(GY64),$E64,$F64))-INDEX(INDIRECT(GY64),1,HT$28))*(10-INDEX(INDIRECT("times"&amp;GW$2),$F64,HT$28))/10</f>
        <v>0</v>
      </c>
      <c r="HU64" s="60">
        <f ca="1">IF(OR(INDEX(INDIRECT("times"&amp;GW$2),$F64,HU$28)&gt;10,INDEX(INDIRECT(GY64),$E64,$F64)="",INDEX(INDIRECT(GY64),$E64,$F64)&gt;=INDEX(INDIRECT(GY64),1,HU$28)),0,(INDEX(INDIRECT(GY64),$E64,$F64))-INDEX(INDIRECT(GY64),1,HU$28))*(10-INDEX(INDIRECT("times"&amp;GW$2),$F64,HU$28))/10</f>
        <v>0</v>
      </c>
      <c r="HV64" s="61">
        <f ca="1">IF(OR(INDEX(INDIRECT("times"&amp;GW$2),$F64,HV$28)&gt;10,INDEX(INDIRECT(GY64),$E64,$F64)="",INDEX(INDIRECT(GY64),$E64,$F64)&gt;=INDEX(INDIRECT(GY64),1,HV$28)),0,(INDEX(INDIRECT(GY64),$E64,$F64))-INDEX(INDIRECT(GY64),1,HV$28))*(10-INDEX(INDIRECT("times"&amp;GW$2),$F64,HV$28))/10</f>
        <v>0</v>
      </c>
      <c r="HW64" s="200">
        <v>1</v>
      </c>
    </row>
    <row r="65" spans="1:231" ht="15">
      <c r="A65" s="18" t="s">
        <v>211</v>
      </c>
      <c r="B65" s="122">
        <f>A26</f>
        <v>0</v>
      </c>
      <c r="C65" s="122" t="str">
        <f>A27</f>
        <v>work1834</v>
      </c>
      <c r="D65" s="210" t="str">
        <f t="shared" si="40"/>
        <v>core0_work1834</v>
      </c>
      <c r="E65" s="122">
        <v>5</v>
      </c>
      <c r="F65" s="33">
        <v>2</v>
      </c>
      <c r="G65" s="62">
        <f ca="1">IF(OR(INDEX(INDIRECT("times"&amp;B$2),$F65,G$28)&gt;10,INDEX(INDIRECT(D65),$E65,$F65)="",INDEX(INDIRECT(D65),$E65,$F65)&gt;=INDEX(INDIRECT(D65),1,G$28)),0,(INDEX(INDIRECT(D65),$E65,$F65))-INDEX(INDIRECT(D65),1,G$28))*(10-INDEX(INDIRECT("times"&amp;B$2),$F65,G$28))/10</f>
        <v>0</v>
      </c>
      <c r="H65" s="63">
        <f ca="1">IF(OR(INDEX(INDIRECT("times"&amp;B$2),$F65,H$28)&gt;10,INDEX(INDIRECT(D65),$E65,$F65)="",INDEX(INDIRECT(D65),$E65,$F65)&gt;=INDEX(INDIRECT(D65),1,H$28)),0,(INDEX(INDIRECT(D65),$E65,$F65))-INDEX(INDIRECT(D65),1,H$28))*(10-INDEX(INDIRECT("times"&amp;B$2),$F65,H$28))/10</f>
        <v>0</v>
      </c>
      <c r="I65" s="63">
        <f ca="1">IF(OR(INDEX(INDIRECT("times"&amp;B$2),$F65,I$28)&gt;10,INDEX(INDIRECT(D65),$E65,$F65)="",INDEX(INDIRECT(D65),$E65,$F65)&gt;=INDEX(INDIRECT(D65),1,I$28)),0,(INDEX(INDIRECT(D65),$E65,$F65))-INDEX(INDIRECT(D65),1,I$28))*(10-INDEX(INDIRECT("times"&amp;B$2),$F65,I$28))/10</f>
        <v>0</v>
      </c>
      <c r="J65" s="63">
        <f ca="1">IF(OR(INDEX(INDIRECT("times"&amp;B$2),$F65,J$28)&gt;10,INDEX(INDIRECT(D65),$E65,$F65)="",INDEX(INDIRECT(D65),$E65,$F65)&gt;=INDEX(INDIRECT(D65),1,J$28)),0,(INDEX(INDIRECT(D65),$E65,$F65))-INDEX(INDIRECT(D65),1,J$28))*(10-INDEX(INDIRECT("times"&amp;B$2),$F65,J$28))/10</f>
        <v>0</v>
      </c>
      <c r="K65" s="63">
        <f ca="1">IF(OR(INDEX(INDIRECT("times"&amp;B$2),$F65,K$28)&gt;10,INDEX(INDIRECT(D65),$E65,$F65)="",INDEX(INDIRECT(D65),$E65,$F65)&gt;=INDEX(INDIRECT(D65),1,K$28)),0,(INDEX(INDIRECT(D65),$E65,$F65))-INDEX(INDIRECT(D65),1,K$28))*(10-INDEX(INDIRECT("times"&amp;B$2),$F65,K$28))/10</f>
        <v>0</v>
      </c>
      <c r="L65" s="63">
        <f ca="1">IF(OR(INDEX(INDIRECT("times"&amp;B$2),$F65,L$28)&gt;10,INDEX(INDIRECT(D65),$E65,$F65)="",INDEX(INDIRECT(D65),$E65,$F65)&gt;=INDEX(INDIRECT(D65),1,L$28)),0,(INDEX(INDIRECT(D65),$E65,$F65))-INDEX(INDIRECT(D65),1,L$28))*(10-INDEX(INDIRECT("times"&amp;B$2),$F65,L$28))/10</f>
        <v>0</v>
      </c>
      <c r="M65" s="63">
        <f ca="1">IF(OR(INDEX(INDIRECT("times"&amp;B$2),$F65,M$28)&gt;10,INDEX(INDIRECT(D65),$E65,$F65)="",INDEX(INDIRECT(D65),$E65,$F65)&gt;=INDEX(INDIRECT(D65),1,M$28)),0,(INDEX(INDIRECT(D65),$E65,$F65))-INDEX(INDIRECT(D65),1,M$28))*(10-INDEX(INDIRECT("times"&amp;B$2),$F65,M$28))/10</f>
        <v>0</v>
      </c>
      <c r="N65" s="63">
        <f ca="1">IF(OR(INDEX(INDIRECT("times"&amp;B$2),$F65,N$28)&gt;10,INDEX(INDIRECT(D65),$E65,$F65)="",INDEX(INDIRECT(D65),$E65,$F65)&gt;=INDEX(INDIRECT(D65),1,N$28)),0,(INDEX(INDIRECT(D65),$E65,$F65))-INDEX(INDIRECT(D65),1,N$28))*(10-INDEX(INDIRECT("times"&amp;B$2),$F65,N$28))/10</f>
        <v>0</v>
      </c>
      <c r="O65" s="63">
        <f ca="1">IF(OR(INDEX(INDIRECT("times"&amp;B$2),$F65,O$28)&gt;10,INDEX(INDIRECT(D65),$E65,$F65)="",INDEX(INDIRECT(D65),$E65,$F65)&gt;=INDEX(INDIRECT(D65),1,O$28)),0,(INDEX(INDIRECT(D65),$E65,$F65))-INDEX(INDIRECT(D65),1,O$28))*(10-INDEX(INDIRECT("times"&amp;B$2),$F65,O$28))/10</f>
        <v>0</v>
      </c>
      <c r="P65" s="63">
        <f ca="1">IF(OR(INDEX(INDIRECT("times"&amp;B$2),$F65,P$28)&gt;10,INDEX(INDIRECT(D65),$E65,$F65)="",INDEX(INDIRECT(D65),$E65,$F65)&gt;=INDEX(INDIRECT(D65),1,P$28)),0,(INDEX(INDIRECT(D65),$E65,$F65))-INDEX(INDIRECT(D65),1,P$28))*(10-INDEX(INDIRECT("times"&amp;B$2),$F65,P$28))/10</f>
        <v>0</v>
      </c>
      <c r="Q65" s="63">
        <f ca="1">IF(OR(INDEX(INDIRECT("times"&amp;B$2),$F65,Q$28)&gt;10,INDEX(INDIRECT(D65),$E65,$F65)="",INDEX(INDIRECT(D65),$E65,$F65)&gt;=INDEX(INDIRECT(D65),1,Q$28)),0,(INDEX(INDIRECT(D65),$E65,$F65))-INDEX(INDIRECT(D65),1,Q$28))*(10-INDEX(INDIRECT("times"&amp;B$2),$F65,Q$28))/10</f>
        <v>0</v>
      </c>
      <c r="R65" s="63">
        <f ca="1">IF(OR(INDEX(INDIRECT("times"&amp;B$2),$F65,R$28)&gt;10,INDEX(INDIRECT(D65),$E65,$F65)="",INDEX(INDIRECT(D65),$E65,$F65)&gt;=INDEX(INDIRECT(D65),1,R$28)),0,(INDEX(INDIRECT(D65),$E65,$F65))-INDEX(INDIRECT(D65),1,R$28))*(10-INDEX(INDIRECT("times"&amp;B$2),$F65,R$28))/10</f>
        <v>0</v>
      </c>
      <c r="S65" s="63">
        <f ca="1">IF(OR(INDEX(INDIRECT("times"&amp;B$2),$F65,S$28)&gt;10,INDEX(INDIRECT(D65),$E65,$F65)="",INDEX(INDIRECT(D65),$E65,$F65)&gt;=INDEX(INDIRECT(D65),1,S$28)),0,(INDEX(INDIRECT(D65),$E65,$F65))-INDEX(INDIRECT(D65),1,S$28))*(10-INDEX(INDIRECT("times"&amp;B$2),$F65,S$28))/10</f>
        <v>0</v>
      </c>
      <c r="T65" s="63">
        <f ca="1">IF(OR(INDEX(INDIRECT("times"&amp;B$2),$F65,T$28)&gt;10,INDEX(INDIRECT(D65),$E65,$F65)="",INDEX(INDIRECT(D65),$E65,$F65)&gt;=INDEX(INDIRECT(D65),1,T$28)),0,(INDEX(INDIRECT(D65),$E65,$F65))-INDEX(INDIRECT(D65),1,T$28))*(10-INDEX(INDIRECT("times"&amp;B$2),$F65,T$28))/10</f>
        <v>0</v>
      </c>
      <c r="U65" s="63">
        <f ca="1">IF(OR(INDEX(INDIRECT("times"&amp;B$2),$F65,U$28)&gt;10,INDEX(INDIRECT(D65),$E65,$F65)="",INDEX(INDIRECT(D65),$E65,$F65)&gt;=INDEX(INDIRECT(D65),1,U$28)),0,(INDEX(INDIRECT(D65),$E65,$F65))-INDEX(INDIRECT(D65),1,U$28))*(10-INDEX(INDIRECT("times"&amp;B$2),$F65,U$28))/10</f>
        <v>0</v>
      </c>
      <c r="V65" s="63">
        <f ca="1">IF(OR(INDEX(INDIRECT("times"&amp;B$2),$F65,V$28)&gt;10,INDEX(INDIRECT(D65),$E65,$F65)="",INDEX(INDIRECT(D65),$E65,$F65)&gt;=INDEX(INDIRECT(D65),1,V$28)),0,(INDEX(INDIRECT(D65),$E65,$F65))-INDEX(INDIRECT(D65),1,V$28))*(10-INDEX(INDIRECT("times"&amp;B$2),$F65,V$28))/10</f>
        <v>0</v>
      </c>
      <c r="W65" s="63">
        <f ca="1">IF(OR(INDEX(INDIRECT("times"&amp;B$2),$F65,W$28)&gt;10,INDEX(INDIRECT(D65),$E65,$F65)="",INDEX(INDIRECT(D65),$E65,$F65)&gt;=INDEX(INDIRECT(D65),1,W$28)),0,(INDEX(INDIRECT(D65),$E65,$F65))-INDEX(INDIRECT(D65),1,W$28))*(10-INDEX(INDIRECT("times"&amp;B$2),$F65,W$28))/10</f>
        <v>0</v>
      </c>
      <c r="X65" s="63">
        <f ca="1">IF(OR(INDEX(INDIRECT("times"&amp;B$2),$F65,X$28)&gt;10,INDEX(INDIRECT(D65),$E65,$F65)="",INDEX(INDIRECT(D65),$E65,$F65)&gt;=INDEX(INDIRECT(D65),1,X$28)),0,(INDEX(INDIRECT(D65),$E65,$F65))-INDEX(INDIRECT(D65),1,X$28))*(10-INDEX(INDIRECT("times"&amp;B$2),$F65,X$28))/10</f>
        <v>0</v>
      </c>
      <c r="Y65" s="63">
        <f ca="1">IF(OR(INDEX(INDIRECT("times"&amp;B$2),$F65,Y$28)&gt;10,INDEX(INDIRECT(D65),$E65,$F65)="",INDEX(INDIRECT(D65),$E65,$F65)&gt;=INDEX(INDIRECT(D65),1,Y$28)),0,(INDEX(INDIRECT(D65),$E65,$F65))-INDEX(INDIRECT(D65),1,Y$28))*(10-INDEX(INDIRECT("times"&amp;B$2),$F65,Y$28))/10</f>
        <v>0</v>
      </c>
      <c r="Z65" s="63">
        <f ca="1">IF(OR(INDEX(INDIRECT("times"&amp;B$2),$F65,Z$28)&gt;10,INDEX(INDIRECT(D65),$E65,$F65)="",INDEX(INDIRECT(D65),$E65,$F65)&gt;=INDEX(INDIRECT(D65),1,Z$28)),0,(INDEX(INDIRECT(D65),$E65,$F65))-INDEX(INDIRECT(D65),1,Z$28))*(10-INDEX(INDIRECT("times"&amp;B$2),$F65,Z$28))/10</f>
        <v>0</v>
      </c>
      <c r="AA65" s="64">
        <f ca="1">IF(OR(INDEX(INDIRECT("times"&amp;B$2),$F65,AA$28)&gt;10,INDEX(INDIRECT(D65),$E65,$F65)="",INDEX(INDIRECT(D65),$E65,$F65)&gt;=INDEX(INDIRECT(D65),1,AA$28)),0,(INDEX(INDIRECT(D65),$E65,$F65))-INDEX(INDIRECT(D65),1,AA$28))*(10-INDEX(INDIRECT("times"&amp;B$2),$F65,AA$28))/10</f>
        <v>0</v>
      </c>
      <c r="AB65" s="201">
        <v>2</v>
      </c>
      <c r="AD65" s="18" t="s">
        <v>211</v>
      </c>
      <c r="AE65" s="122">
        <f>AD26</f>
        <v>0</v>
      </c>
      <c r="AF65" s="122" t="str">
        <f>AD27</f>
        <v>shop1834</v>
      </c>
      <c r="AG65" s="210" t="str">
        <f t="shared" si="41"/>
        <v>core0_shop1834</v>
      </c>
      <c r="AH65" s="122">
        <v>5</v>
      </c>
      <c r="AI65" s="33">
        <v>2</v>
      </c>
      <c r="AJ65" s="62">
        <f ca="1">IF(OR(INDEX(INDIRECT("times"&amp;AE$2),$F65,AJ$28)&gt;10,INDEX(INDIRECT(AG65),$E65,$F65)="",INDEX(INDIRECT(AG65),$E65,$F65)&gt;=INDEX(INDIRECT(AG65),1,AJ$28)),0,(INDEX(INDIRECT(AG65),$E65,$F65))-INDEX(INDIRECT(AG65),1,AJ$28))*(10-INDEX(INDIRECT("times"&amp;AE$2),$F65,AJ$28))/10</f>
        <v>0</v>
      </c>
      <c r="AK65" s="63">
        <f ca="1">IF(OR(INDEX(INDIRECT("times"&amp;AE$2),$F65,AK$28)&gt;10,INDEX(INDIRECT(AG65),$E65,$F65)="",INDEX(INDIRECT(AG65),$E65,$F65)&gt;=INDEX(INDIRECT(AG65),1,AK$28)),0,(INDEX(INDIRECT(AG65),$E65,$F65))-INDEX(INDIRECT(AG65),1,AK$28))*(10-INDEX(INDIRECT("times"&amp;AE$2),$F65,AK$28))/10</f>
        <v>0</v>
      </c>
      <c r="AL65" s="63">
        <f ca="1">IF(OR(INDEX(INDIRECT("times"&amp;AE$2),$F65,AL$28)&gt;10,INDEX(INDIRECT(AG65),$E65,$F65)="",INDEX(INDIRECT(AG65),$E65,$F65)&gt;=INDEX(INDIRECT(AG65),1,AL$28)),0,(INDEX(INDIRECT(AG65),$E65,$F65))-INDEX(INDIRECT(AG65),1,AL$28))*(10-INDEX(INDIRECT("times"&amp;AE$2),$F65,AL$28))/10</f>
        <v>0</v>
      </c>
      <c r="AM65" s="63">
        <f ca="1">IF(OR(INDEX(INDIRECT("times"&amp;AE$2),$F65,AM$28)&gt;10,INDEX(INDIRECT(AG65),$E65,$F65)="",INDEX(INDIRECT(AG65),$E65,$F65)&gt;=INDEX(INDIRECT(AG65),1,AM$28)),0,(INDEX(INDIRECT(AG65),$E65,$F65))-INDEX(INDIRECT(AG65),1,AM$28))*(10-INDEX(INDIRECT("times"&amp;AE$2),$F65,AM$28))/10</f>
        <v>0</v>
      </c>
      <c r="AN65" s="63">
        <f ca="1">IF(OR(INDEX(INDIRECT("times"&amp;AE$2),$F65,AN$28)&gt;10,INDEX(INDIRECT(AG65),$E65,$F65)="",INDEX(INDIRECT(AG65),$E65,$F65)&gt;=INDEX(INDIRECT(AG65),1,AN$28)),0,(INDEX(INDIRECT(AG65),$E65,$F65))-INDEX(INDIRECT(AG65),1,AN$28))*(10-INDEX(INDIRECT("times"&amp;AE$2),$F65,AN$28))/10</f>
        <v>0</v>
      </c>
      <c r="AO65" s="63">
        <f ca="1">IF(OR(INDEX(INDIRECT("times"&amp;AE$2),$F65,AO$28)&gt;10,INDEX(INDIRECT(AG65),$E65,$F65)="",INDEX(INDIRECT(AG65),$E65,$F65)&gt;=INDEX(INDIRECT(AG65),1,AO$28)),0,(INDEX(INDIRECT(AG65),$E65,$F65))-INDEX(INDIRECT(AG65),1,AO$28))*(10-INDEX(INDIRECT("times"&amp;AE$2),$F65,AO$28))/10</f>
        <v>0</v>
      </c>
      <c r="AP65" s="63">
        <f ca="1">IF(OR(INDEX(INDIRECT("times"&amp;AE$2),$F65,AP$28)&gt;10,INDEX(INDIRECT(AG65),$E65,$F65)="",INDEX(INDIRECT(AG65),$E65,$F65)&gt;=INDEX(INDIRECT(AG65),1,AP$28)),0,(INDEX(INDIRECT(AG65),$E65,$F65))-INDEX(INDIRECT(AG65),1,AP$28))*(10-INDEX(INDIRECT("times"&amp;AE$2),$F65,AP$28))/10</f>
        <v>0</v>
      </c>
      <c r="AQ65" s="63">
        <f ca="1">IF(OR(INDEX(INDIRECT("times"&amp;AE$2),$F65,AQ$28)&gt;10,INDEX(INDIRECT(AG65),$E65,$F65)="",INDEX(INDIRECT(AG65),$E65,$F65)&gt;=INDEX(INDIRECT(AG65),1,AQ$28)),0,(INDEX(INDIRECT(AG65),$E65,$F65))-INDEX(INDIRECT(AG65),1,AQ$28))*(10-INDEX(INDIRECT("times"&amp;AE$2),$F65,AQ$28))/10</f>
        <v>0</v>
      </c>
      <c r="AR65" s="63">
        <f ca="1">IF(OR(INDEX(INDIRECT("times"&amp;AE$2),$F65,AR$28)&gt;10,INDEX(INDIRECT(AG65),$E65,$F65)="",INDEX(INDIRECT(AG65),$E65,$F65)&gt;=INDEX(INDIRECT(AG65),1,AR$28)),0,(INDEX(INDIRECT(AG65),$E65,$F65))-INDEX(INDIRECT(AG65),1,AR$28))*(10-INDEX(INDIRECT("times"&amp;AE$2),$F65,AR$28))/10</f>
        <v>0</v>
      </c>
      <c r="AS65" s="63">
        <f ca="1">IF(OR(INDEX(INDIRECT("times"&amp;AE$2),$F65,AS$28)&gt;10,INDEX(INDIRECT(AG65),$E65,$F65)="",INDEX(INDIRECT(AG65),$E65,$F65)&gt;=INDEX(INDIRECT(AG65),1,AS$28)),0,(INDEX(INDIRECT(AG65),$E65,$F65))-INDEX(INDIRECT(AG65),1,AS$28))*(10-INDEX(INDIRECT("times"&amp;AE$2),$F65,AS$28))/10</f>
        <v>0</v>
      </c>
      <c r="AT65" s="63">
        <f ca="1">IF(OR(INDEX(INDIRECT("times"&amp;AE$2),$F65,AT$28)&gt;10,INDEX(INDIRECT(AG65),$E65,$F65)="",INDEX(INDIRECT(AG65),$E65,$F65)&gt;=INDEX(INDIRECT(AG65),1,AT$28)),0,(INDEX(INDIRECT(AG65),$E65,$F65))-INDEX(INDIRECT(AG65),1,AT$28))*(10-INDEX(INDIRECT("times"&amp;AE$2),$F65,AT$28))/10</f>
        <v>0</v>
      </c>
      <c r="AU65" s="63">
        <f ca="1">IF(OR(INDEX(INDIRECT("times"&amp;AE$2),$F65,AU$28)&gt;10,INDEX(INDIRECT(AG65),$E65,$F65)="",INDEX(INDIRECT(AG65),$E65,$F65)&gt;=INDEX(INDIRECT(AG65),1,AU$28)),0,(INDEX(INDIRECT(AG65),$E65,$F65))-INDEX(INDIRECT(AG65),1,AU$28))*(10-INDEX(INDIRECT("times"&amp;AE$2),$F65,AU$28))/10</f>
        <v>0</v>
      </c>
      <c r="AV65" s="63">
        <f ca="1">IF(OR(INDEX(INDIRECT("times"&amp;AE$2),$F65,AV$28)&gt;10,INDEX(INDIRECT(AG65),$E65,$F65)="",INDEX(INDIRECT(AG65),$E65,$F65)&gt;=INDEX(INDIRECT(AG65),1,AV$28)),0,(INDEX(INDIRECT(AG65),$E65,$F65))-INDEX(INDIRECT(AG65),1,AV$28))*(10-INDEX(INDIRECT("times"&amp;AE$2),$F65,AV$28))/10</f>
        <v>0</v>
      </c>
      <c r="AW65" s="63">
        <f ca="1">IF(OR(INDEX(INDIRECT("times"&amp;AE$2),$F65,AW$28)&gt;10,INDEX(INDIRECT(AG65),$E65,$F65)="",INDEX(INDIRECT(AG65),$E65,$F65)&gt;=INDEX(INDIRECT(AG65),1,AW$28)),0,(INDEX(INDIRECT(AG65),$E65,$F65))-INDEX(INDIRECT(AG65),1,AW$28))*(10-INDEX(INDIRECT("times"&amp;AE$2),$F65,AW$28))/10</f>
        <v>0</v>
      </c>
      <c r="AX65" s="63">
        <f ca="1">IF(OR(INDEX(INDIRECT("times"&amp;AE$2),$F65,AX$28)&gt;10,INDEX(INDIRECT(AG65),$E65,$F65)="",INDEX(INDIRECT(AG65),$E65,$F65)&gt;=INDEX(INDIRECT(AG65),1,AX$28)),0,(INDEX(INDIRECT(AG65),$E65,$F65))-INDEX(INDIRECT(AG65),1,AX$28))*(10-INDEX(INDIRECT("times"&amp;AE$2),$F65,AX$28))/10</f>
        <v>0</v>
      </c>
      <c r="AY65" s="63">
        <f ca="1">IF(OR(INDEX(INDIRECT("times"&amp;AE$2),$F65,AY$28)&gt;10,INDEX(INDIRECT(AG65),$E65,$F65)="",INDEX(INDIRECT(AG65),$E65,$F65)&gt;=INDEX(INDIRECT(AG65),1,AY$28)),0,(INDEX(INDIRECT(AG65),$E65,$F65))-INDEX(INDIRECT(AG65),1,AY$28))*(10-INDEX(INDIRECT("times"&amp;AE$2),$F65,AY$28))/10</f>
        <v>0</v>
      </c>
      <c r="AZ65" s="63">
        <f ca="1">IF(OR(INDEX(INDIRECT("times"&amp;AE$2),$F65,AZ$28)&gt;10,INDEX(INDIRECT(AG65),$E65,$F65)="",INDEX(INDIRECT(AG65),$E65,$F65)&gt;=INDEX(INDIRECT(AG65),1,AZ$28)),0,(INDEX(INDIRECT(AG65),$E65,$F65))-INDEX(INDIRECT(AG65),1,AZ$28))*(10-INDEX(INDIRECT("times"&amp;AE$2),$F65,AZ$28))/10</f>
        <v>0</v>
      </c>
      <c r="BA65" s="63">
        <f ca="1">IF(OR(INDEX(INDIRECT("times"&amp;AE$2),$F65,BA$28)&gt;10,INDEX(INDIRECT(AG65),$E65,$F65)="",INDEX(INDIRECT(AG65),$E65,$F65)&gt;=INDEX(INDIRECT(AG65),1,BA$28)),0,(INDEX(INDIRECT(AG65),$E65,$F65))-INDEX(INDIRECT(AG65),1,BA$28))*(10-INDEX(INDIRECT("times"&amp;AE$2),$F65,BA$28))/10</f>
        <v>0</v>
      </c>
      <c r="BB65" s="63">
        <f ca="1">IF(OR(INDEX(INDIRECT("times"&amp;AE$2),$F65,BB$28)&gt;10,INDEX(INDIRECT(AG65),$E65,$F65)="",INDEX(INDIRECT(AG65),$E65,$F65)&gt;=INDEX(INDIRECT(AG65),1,BB$28)),0,(INDEX(INDIRECT(AG65),$E65,$F65))-INDEX(INDIRECT(AG65),1,BB$28))*(10-INDEX(INDIRECT("times"&amp;AE$2),$F65,BB$28))/10</f>
        <v>0</v>
      </c>
      <c r="BC65" s="63">
        <f ca="1">IF(OR(INDEX(INDIRECT("times"&amp;AE$2),$F65,BC$28)&gt;10,INDEX(INDIRECT(AG65),$E65,$F65)="",INDEX(INDIRECT(AG65),$E65,$F65)&gt;=INDEX(INDIRECT(AG65),1,BC$28)),0,(INDEX(INDIRECT(AG65),$E65,$F65))-INDEX(INDIRECT(AG65),1,BC$28))*(10-INDEX(INDIRECT("times"&amp;AE$2),$F65,BC$28))/10</f>
        <v>0</v>
      </c>
      <c r="BD65" s="64">
        <f ca="1">IF(OR(INDEX(INDIRECT("times"&amp;AE$2),$F65,BD$28)&gt;10,INDEX(INDIRECT(AG65),$E65,$F65)="",INDEX(INDIRECT(AG65),$E65,$F65)&gt;=INDEX(INDIRECT(AG65),1,BD$28)),0,(INDEX(INDIRECT(AG65),$E65,$F65))-INDEX(INDIRECT(AG65),1,BD$28))*(10-INDEX(INDIRECT("times"&amp;AE$2),$F65,BD$28))/10</f>
        <v>0</v>
      </c>
      <c r="BE65" s="201">
        <v>2</v>
      </c>
      <c r="BG65" s="18" t="s">
        <v>211</v>
      </c>
      <c r="BH65" s="122">
        <f>BG26</f>
        <v>0</v>
      </c>
      <c r="BI65" s="122" t="str">
        <f>BG27</f>
        <v>lei1834</v>
      </c>
      <c r="BJ65" s="210" t="str">
        <f t="shared" si="42"/>
        <v>core0_lei1834</v>
      </c>
      <c r="BK65" s="122">
        <v>5</v>
      </c>
      <c r="BL65" s="33">
        <v>2</v>
      </c>
      <c r="BM65" s="62">
        <f ca="1">IF(OR(INDEX(INDIRECT("times"&amp;BH$2),$F65,BM$28)&gt;10,INDEX(INDIRECT(BJ65),$E65,$F65)="",INDEX(INDIRECT(BJ65),$E65,$F65)&gt;=INDEX(INDIRECT(BJ65),1,BM$28)),0,(INDEX(INDIRECT(BJ65),$E65,$F65))-INDEX(INDIRECT(BJ65),1,BM$28))*(10-INDEX(INDIRECT("times"&amp;BH$2),$F65,BM$28))/10</f>
        <v>0</v>
      </c>
      <c r="BN65" s="63">
        <f ca="1">IF(OR(INDEX(INDIRECT("times"&amp;BH$2),$F65,BN$28)&gt;10,INDEX(INDIRECT(BJ65),$E65,$F65)="",INDEX(INDIRECT(BJ65),$E65,$F65)&gt;=INDEX(INDIRECT(BJ65),1,BN$28)),0,(INDEX(INDIRECT(BJ65),$E65,$F65))-INDEX(INDIRECT(BJ65),1,BN$28))*(10-INDEX(INDIRECT("times"&amp;BH$2),$F65,BN$28))/10</f>
        <v>0</v>
      </c>
      <c r="BO65" s="63">
        <f ca="1">IF(OR(INDEX(INDIRECT("times"&amp;BH$2),$F65,BO$28)&gt;10,INDEX(INDIRECT(BJ65),$E65,$F65)="",INDEX(INDIRECT(BJ65),$E65,$F65)&gt;=INDEX(INDIRECT(BJ65),1,BO$28)),0,(INDEX(INDIRECT(BJ65),$E65,$F65))-INDEX(INDIRECT(BJ65),1,BO$28))*(10-INDEX(INDIRECT("times"&amp;BH$2),$F65,BO$28))/10</f>
        <v>0</v>
      </c>
      <c r="BP65" s="63">
        <f ca="1">IF(OR(INDEX(INDIRECT("times"&amp;BH$2),$F65,BP$28)&gt;10,INDEX(INDIRECT(BJ65),$E65,$F65)="",INDEX(INDIRECT(BJ65),$E65,$F65)&gt;=INDEX(INDIRECT(BJ65),1,BP$28)),0,(INDEX(INDIRECT(BJ65),$E65,$F65))-INDEX(INDIRECT(BJ65),1,BP$28))*(10-INDEX(INDIRECT("times"&amp;BH$2),$F65,BP$28))/10</f>
        <v>0</v>
      </c>
      <c r="BQ65" s="63">
        <f ca="1">IF(OR(INDEX(INDIRECT("times"&amp;BH$2),$F65,BQ$28)&gt;10,INDEX(INDIRECT(BJ65),$E65,$F65)="",INDEX(INDIRECT(BJ65),$E65,$F65)&gt;=INDEX(INDIRECT(BJ65),1,BQ$28)),0,(INDEX(INDIRECT(BJ65),$E65,$F65))-INDEX(INDIRECT(BJ65),1,BQ$28))*(10-INDEX(INDIRECT("times"&amp;BH$2),$F65,BQ$28))/10</f>
        <v>0</v>
      </c>
      <c r="BR65" s="63">
        <f ca="1">IF(OR(INDEX(INDIRECT("times"&amp;BH$2),$F65,BR$28)&gt;10,INDEX(INDIRECT(BJ65),$E65,$F65)="",INDEX(INDIRECT(BJ65),$E65,$F65)&gt;=INDEX(INDIRECT(BJ65),1,BR$28)),0,(INDEX(INDIRECT(BJ65),$E65,$F65))-INDEX(INDIRECT(BJ65),1,BR$28))*(10-INDEX(INDIRECT("times"&amp;BH$2),$F65,BR$28))/10</f>
        <v>0</v>
      </c>
      <c r="BS65" s="63">
        <f ca="1">IF(OR(INDEX(INDIRECT("times"&amp;BH$2),$F65,BS$28)&gt;10,INDEX(INDIRECT(BJ65),$E65,$F65)="",INDEX(INDIRECT(BJ65),$E65,$F65)&gt;=INDEX(INDIRECT(BJ65),1,BS$28)),0,(INDEX(INDIRECT(BJ65),$E65,$F65))-INDEX(INDIRECT(BJ65),1,BS$28))*(10-INDEX(INDIRECT("times"&amp;BH$2),$F65,BS$28))/10</f>
        <v>0</v>
      </c>
      <c r="BT65" s="63">
        <f ca="1">IF(OR(INDEX(INDIRECT("times"&amp;BH$2),$F65,BT$28)&gt;10,INDEX(INDIRECT(BJ65),$E65,$F65)="",INDEX(INDIRECT(BJ65),$E65,$F65)&gt;=INDEX(INDIRECT(BJ65),1,BT$28)),0,(INDEX(INDIRECT(BJ65),$E65,$F65))-INDEX(INDIRECT(BJ65),1,BT$28))*(10-INDEX(INDIRECT("times"&amp;BH$2),$F65,BT$28))/10</f>
        <v>0</v>
      </c>
      <c r="BU65" s="63">
        <f ca="1">IF(OR(INDEX(INDIRECT("times"&amp;BH$2),$F65,BU$28)&gt;10,INDEX(INDIRECT(BJ65),$E65,$F65)="",INDEX(INDIRECT(BJ65),$E65,$F65)&gt;=INDEX(INDIRECT(BJ65),1,BU$28)),0,(INDEX(INDIRECT(BJ65),$E65,$F65))-INDEX(INDIRECT(BJ65),1,BU$28))*(10-INDEX(INDIRECT("times"&amp;BH$2),$F65,BU$28))/10</f>
        <v>0</v>
      </c>
      <c r="BV65" s="63">
        <f ca="1">IF(OR(INDEX(INDIRECT("times"&amp;BH$2),$F65,BV$28)&gt;10,INDEX(INDIRECT(BJ65),$E65,$F65)="",INDEX(INDIRECT(BJ65),$E65,$F65)&gt;=INDEX(INDIRECT(BJ65),1,BV$28)),0,(INDEX(INDIRECT(BJ65),$E65,$F65))-INDEX(INDIRECT(BJ65),1,BV$28))*(10-INDEX(INDIRECT("times"&amp;BH$2),$F65,BV$28))/10</f>
        <v>0</v>
      </c>
      <c r="BW65" s="63">
        <f ca="1">IF(OR(INDEX(INDIRECT("times"&amp;BH$2),$F65,BW$28)&gt;10,INDEX(INDIRECT(BJ65),$E65,$F65)="",INDEX(INDIRECT(BJ65),$E65,$F65)&gt;=INDEX(INDIRECT(BJ65),1,BW$28)),0,(INDEX(INDIRECT(BJ65),$E65,$F65))-INDEX(INDIRECT(BJ65),1,BW$28))*(10-INDEX(INDIRECT("times"&amp;BH$2),$F65,BW$28))/10</f>
        <v>0</v>
      </c>
      <c r="BX65" s="63">
        <f ca="1">IF(OR(INDEX(INDIRECT("times"&amp;BH$2),$F65,BX$28)&gt;10,INDEX(INDIRECT(BJ65),$E65,$F65)="",INDEX(INDIRECT(BJ65),$E65,$F65)&gt;=INDEX(INDIRECT(BJ65),1,BX$28)),0,(INDEX(INDIRECT(BJ65),$E65,$F65))-INDEX(INDIRECT(BJ65),1,BX$28))*(10-INDEX(INDIRECT("times"&amp;BH$2),$F65,BX$28))/10</f>
        <v>0</v>
      </c>
      <c r="BY65" s="63">
        <f ca="1">IF(OR(INDEX(INDIRECT("times"&amp;BH$2),$F65,BY$28)&gt;10,INDEX(INDIRECT(BJ65),$E65,$F65)="",INDEX(INDIRECT(BJ65),$E65,$F65)&gt;=INDEX(INDIRECT(BJ65),1,BY$28)),0,(INDEX(INDIRECT(BJ65),$E65,$F65))-INDEX(INDIRECT(BJ65),1,BY$28))*(10-INDEX(INDIRECT("times"&amp;BH$2),$F65,BY$28))/10</f>
        <v>0</v>
      </c>
      <c r="BZ65" s="63">
        <f ca="1">IF(OR(INDEX(INDIRECT("times"&amp;BH$2),$F65,BZ$28)&gt;10,INDEX(INDIRECT(BJ65),$E65,$F65)="",INDEX(INDIRECT(BJ65),$E65,$F65)&gt;=INDEX(INDIRECT(BJ65),1,BZ$28)),0,(INDEX(INDIRECT(BJ65),$E65,$F65))-INDEX(INDIRECT(BJ65),1,BZ$28))*(10-INDEX(INDIRECT("times"&amp;BH$2),$F65,BZ$28))/10</f>
        <v>0</v>
      </c>
      <c r="CA65" s="63">
        <f ca="1">IF(OR(INDEX(INDIRECT("times"&amp;BH$2),$F65,CA$28)&gt;10,INDEX(INDIRECT(BJ65),$E65,$F65)="",INDEX(INDIRECT(BJ65),$E65,$F65)&gt;=INDEX(INDIRECT(BJ65),1,CA$28)),0,(INDEX(INDIRECT(BJ65),$E65,$F65))-INDEX(INDIRECT(BJ65),1,CA$28))*(10-INDEX(INDIRECT("times"&amp;BH$2),$F65,CA$28))/10</f>
        <v>0</v>
      </c>
      <c r="CB65" s="63">
        <f ca="1">IF(OR(INDEX(INDIRECT("times"&amp;BH$2),$F65,CB$28)&gt;10,INDEX(INDIRECT(BJ65),$E65,$F65)="",INDEX(INDIRECT(BJ65),$E65,$F65)&gt;=INDEX(INDIRECT(BJ65),1,CB$28)),0,(INDEX(INDIRECT(BJ65),$E65,$F65))-INDEX(INDIRECT(BJ65),1,CB$28))*(10-INDEX(INDIRECT("times"&amp;BH$2),$F65,CB$28))/10</f>
        <v>0</v>
      </c>
      <c r="CC65" s="63">
        <f ca="1">IF(OR(INDEX(INDIRECT("times"&amp;BH$2),$F65,CC$28)&gt;10,INDEX(INDIRECT(BJ65),$E65,$F65)="",INDEX(INDIRECT(BJ65),$E65,$F65)&gt;=INDEX(INDIRECT(BJ65),1,CC$28)),0,(INDEX(INDIRECT(BJ65),$E65,$F65))-INDEX(INDIRECT(BJ65),1,CC$28))*(10-INDEX(INDIRECT("times"&amp;BH$2),$F65,CC$28))/10</f>
        <v>0</v>
      </c>
      <c r="CD65" s="63">
        <f ca="1">IF(OR(INDEX(INDIRECT("times"&amp;BH$2),$F65,CD$28)&gt;10,INDEX(INDIRECT(BJ65),$E65,$F65)="",INDEX(INDIRECT(BJ65),$E65,$F65)&gt;=INDEX(INDIRECT(BJ65),1,CD$28)),0,(INDEX(INDIRECT(BJ65),$E65,$F65))-INDEX(INDIRECT(BJ65),1,CD$28))*(10-INDEX(INDIRECT("times"&amp;BH$2),$F65,CD$28))/10</f>
        <v>0</v>
      </c>
      <c r="CE65" s="63">
        <f ca="1">IF(OR(INDEX(INDIRECT("times"&amp;BH$2),$F65,CE$28)&gt;10,INDEX(INDIRECT(BJ65),$E65,$F65)="",INDEX(INDIRECT(BJ65),$E65,$F65)&gt;=INDEX(INDIRECT(BJ65),1,CE$28)),0,(INDEX(INDIRECT(BJ65),$E65,$F65))-INDEX(INDIRECT(BJ65),1,CE$28))*(10-INDEX(INDIRECT("times"&amp;BH$2),$F65,CE$28))/10</f>
        <v>0</v>
      </c>
      <c r="CF65" s="63">
        <f ca="1">IF(OR(INDEX(INDIRECT("times"&amp;BH$2),$F65,CF$28)&gt;10,INDEX(INDIRECT(BJ65),$E65,$F65)="",INDEX(INDIRECT(BJ65),$E65,$F65)&gt;=INDEX(INDIRECT(BJ65),1,CF$28)),0,(INDEX(INDIRECT(BJ65),$E65,$F65))-INDEX(INDIRECT(BJ65),1,CF$28))*(10-INDEX(INDIRECT("times"&amp;BH$2),$F65,CF$28))/10</f>
        <v>0</v>
      </c>
      <c r="CG65" s="64">
        <f ca="1">IF(OR(INDEX(INDIRECT("times"&amp;BH$2),$F65,CG$28)&gt;10,INDEX(INDIRECT(BJ65),$E65,$F65)="",INDEX(INDIRECT(BJ65),$E65,$F65)&gt;=INDEX(INDIRECT(BJ65),1,CG$28)),0,(INDEX(INDIRECT(BJ65),$E65,$F65))-INDEX(INDIRECT(BJ65),1,CG$28))*(10-INDEX(INDIRECT("times"&amp;BH$2),$F65,CG$28))/10</f>
        <v>0</v>
      </c>
      <c r="CH65" s="201">
        <v>2</v>
      </c>
      <c r="CJ65" s="18" t="s">
        <v>211</v>
      </c>
      <c r="CK65" s="122">
        <f>CJ26</f>
        <v>0</v>
      </c>
      <c r="CL65" s="122" t="str">
        <f>CJ27</f>
        <v>work3564</v>
      </c>
      <c r="CM65" s="210" t="str">
        <f t="shared" si="43"/>
        <v>core0_work3564</v>
      </c>
      <c r="CN65" s="122">
        <v>5</v>
      </c>
      <c r="CO65" s="33">
        <v>2</v>
      </c>
      <c r="CP65" s="62">
        <f ca="1">IF(OR(INDEX(INDIRECT("times"&amp;CK$2),$F65,CP$28)&gt;10,INDEX(INDIRECT(CM65),$E65,$F65)="",INDEX(INDIRECT(CM65),$E65,$F65)&gt;=INDEX(INDIRECT(CM65),1,CP$28)),0,(INDEX(INDIRECT(CM65),$E65,$F65))-INDEX(INDIRECT(CM65),1,CP$28))*(10-INDEX(INDIRECT("times"&amp;CK$2),$F65,CP$28))/10</f>
        <v>0</v>
      </c>
      <c r="CQ65" s="63">
        <f ca="1">IF(OR(INDEX(INDIRECT("times"&amp;CK$2),$F65,CQ$28)&gt;10,INDEX(INDIRECT(CM65),$E65,$F65)="",INDEX(INDIRECT(CM65),$E65,$F65)&gt;=INDEX(INDIRECT(CM65),1,CQ$28)),0,(INDEX(INDIRECT(CM65),$E65,$F65))-INDEX(INDIRECT(CM65),1,CQ$28))*(10-INDEX(INDIRECT("times"&amp;CK$2),$F65,CQ$28))/10</f>
        <v>0</v>
      </c>
      <c r="CR65" s="63">
        <f ca="1">IF(OR(INDEX(INDIRECT("times"&amp;CK$2),$F65,CR$28)&gt;10,INDEX(INDIRECT(CM65),$E65,$F65)="",INDEX(INDIRECT(CM65),$E65,$F65)&gt;=INDEX(INDIRECT(CM65),1,CR$28)),0,(INDEX(INDIRECT(CM65),$E65,$F65))-INDEX(INDIRECT(CM65),1,CR$28))*(10-INDEX(INDIRECT("times"&amp;CK$2),$F65,CR$28))/10</f>
        <v>0</v>
      </c>
      <c r="CS65" s="63">
        <f ca="1">IF(OR(INDEX(INDIRECT("times"&amp;CK$2),$F65,CS$28)&gt;10,INDEX(INDIRECT(CM65),$E65,$F65)="",INDEX(INDIRECT(CM65),$E65,$F65)&gt;=INDEX(INDIRECT(CM65),1,CS$28)),0,(INDEX(INDIRECT(CM65),$E65,$F65))-INDEX(INDIRECT(CM65),1,CS$28))*(10-INDEX(INDIRECT("times"&amp;CK$2),$F65,CS$28))/10</f>
        <v>0</v>
      </c>
      <c r="CT65" s="63">
        <f ca="1">IF(OR(INDEX(INDIRECT("times"&amp;CK$2),$F65,CT$28)&gt;10,INDEX(INDIRECT(CM65),$E65,$F65)="",INDEX(INDIRECT(CM65),$E65,$F65)&gt;=INDEX(INDIRECT(CM65),1,CT$28)),0,(INDEX(INDIRECT(CM65),$E65,$F65))-INDEX(INDIRECT(CM65),1,CT$28))*(10-INDEX(INDIRECT("times"&amp;CK$2),$F65,CT$28))/10</f>
        <v>0</v>
      </c>
      <c r="CU65" s="63">
        <f ca="1">IF(OR(INDEX(INDIRECT("times"&amp;CK$2),$F65,CU$28)&gt;10,INDEX(INDIRECT(CM65),$E65,$F65)="",INDEX(INDIRECT(CM65),$E65,$F65)&gt;=INDEX(INDIRECT(CM65),1,CU$28)),0,(INDEX(INDIRECT(CM65),$E65,$F65))-INDEX(INDIRECT(CM65),1,CU$28))*(10-INDEX(INDIRECT("times"&amp;CK$2),$F65,CU$28))/10</f>
        <v>0</v>
      </c>
      <c r="CV65" s="63">
        <f ca="1">IF(OR(INDEX(INDIRECT("times"&amp;CK$2),$F65,CV$28)&gt;10,INDEX(INDIRECT(CM65),$E65,$F65)="",INDEX(INDIRECT(CM65),$E65,$F65)&gt;=INDEX(INDIRECT(CM65),1,CV$28)),0,(INDEX(INDIRECT(CM65),$E65,$F65))-INDEX(INDIRECT(CM65),1,CV$28))*(10-INDEX(INDIRECT("times"&amp;CK$2),$F65,CV$28))/10</f>
        <v>0</v>
      </c>
      <c r="CW65" s="63">
        <f ca="1">IF(OR(INDEX(INDIRECT("times"&amp;CK$2),$F65,CW$28)&gt;10,INDEX(INDIRECT(CM65),$E65,$F65)="",INDEX(INDIRECT(CM65),$E65,$F65)&gt;=INDEX(INDIRECT(CM65),1,CW$28)),0,(INDEX(INDIRECT(CM65),$E65,$F65))-INDEX(INDIRECT(CM65),1,CW$28))*(10-INDEX(INDIRECT("times"&amp;CK$2),$F65,CW$28))/10</f>
        <v>0</v>
      </c>
      <c r="CX65" s="63">
        <f ca="1">IF(OR(INDEX(INDIRECT("times"&amp;CK$2),$F65,CX$28)&gt;10,INDEX(INDIRECT(CM65),$E65,$F65)="",INDEX(INDIRECT(CM65),$E65,$F65)&gt;=INDEX(INDIRECT(CM65),1,CX$28)),0,(INDEX(INDIRECT(CM65),$E65,$F65))-INDEX(INDIRECT(CM65),1,CX$28))*(10-INDEX(INDIRECT("times"&amp;CK$2),$F65,CX$28))/10</f>
        <v>0</v>
      </c>
      <c r="CY65" s="63">
        <f ca="1">IF(OR(INDEX(INDIRECT("times"&amp;CK$2),$F65,CY$28)&gt;10,INDEX(INDIRECT(CM65),$E65,$F65)="",INDEX(INDIRECT(CM65),$E65,$F65)&gt;=INDEX(INDIRECT(CM65),1,CY$28)),0,(INDEX(INDIRECT(CM65),$E65,$F65))-INDEX(INDIRECT(CM65),1,CY$28))*(10-INDEX(INDIRECT("times"&amp;CK$2),$F65,CY$28))/10</f>
        <v>0</v>
      </c>
      <c r="CZ65" s="63">
        <f ca="1">IF(OR(INDEX(INDIRECT("times"&amp;CK$2),$F65,CZ$28)&gt;10,INDEX(INDIRECT(CM65),$E65,$F65)="",INDEX(INDIRECT(CM65),$E65,$F65)&gt;=INDEX(INDIRECT(CM65),1,CZ$28)),0,(INDEX(INDIRECT(CM65),$E65,$F65))-INDEX(INDIRECT(CM65),1,CZ$28))*(10-INDEX(INDIRECT("times"&amp;CK$2),$F65,CZ$28))/10</f>
        <v>0</v>
      </c>
      <c r="DA65" s="63">
        <f ca="1">IF(OR(INDEX(INDIRECT("times"&amp;CK$2),$F65,DA$28)&gt;10,INDEX(INDIRECT(CM65),$E65,$F65)="",INDEX(INDIRECT(CM65),$E65,$F65)&gt;=INDEX(INDIRECT(CM65),1,DA$28)),0,(INDEX(INDIRECT(CM65),$E65,$F65))-INDEX(INDIRECT(CM65),1,DA$28))*(10-INDEX(INDIRECT("times"&amp;CK$2),$F65,DA$28))/10</f>
        <v>0</v>
      </c>
      <c r="DB65" s="63">
        <f ca="1">IF(OR(INDEX(INDIRECT("times"&amp;CK$2),$F65,DB$28)&gt;10,INDEX(INDIRECT(CM65),$E65,$F65)="",INDEX(INDIRECT(CM65),$E65,$F65)&gt;=INDEX(INDIRECT(CM65),1,DB$28)),0,(INDEX(INDIRECT(CM65),$E65,$F65))-INDEX(INDIRECT(CM65),1,DB$28))*(10-INDEX(INDIRECT("times"&amp;CK$2),$F65,DB$28))/10</f>
        <v>0</v>
      </c>
      <c r="DC65" s="63">
        <f ca="1">IF(OR(INDEX(INDIRECT("times"&amp;CK$2),$F65,DC$28)&gt;10,INDEX(INDIRECT(CM65),$E65,$F65)="",INDEX(INDIRECT(CM65),$E65,$F65)&gt;=INDEX(INDIRECT(CM65),1,DC$28)),0,(INDEX(INDIRECT(CM65),$E65,$F65))-INDEX(INDIRECT(CM65),1,DC$28))*(10-INDEX(INDIRECT("times"&amp;CK$2),$F65,DC$28))/10</f>
        <v>0</v>
      </c>
      <c r="DD65" s="63">
        <f ca="1">IF(OR(INDEX(INDIRECT("times"&amp;CK$2),$F65,DD$28)&gt;10,INDEX(INDIRECT(CM65),$E65,$F65)="",INDEX(INDIRECT(CM65),$E65,$F65)&gt;=INDEX(INDIRECT(CM65),1,DD$28)),0,(INDEX(INDIRECT(CM65),$E65,$F65))-INDEX(INDIRECT(CM65),1,DD$28))*(10-INDEX(INDIRECT("times"&amp;CK$2),$F65,DD$28))/10</f>
        <v>0</v>
      </c>
      <c r="DE65" s="63">
        <f ca="1">IF(OR(INDEX(INDIRECT("times"&amp;CK$2),$F65,DE$28)&gt;10,INDEX(INDIRECT(CM65),$E65,$F65)="",INDEX(INDIRECT(CM65),$E65,$F65)&gt;=INDEX(INDIRECT(CM65),1,DE$28)),0,(INDEX(INDIRECT(CM65),$E65,$F65))-INDEX(INDIRECT(CM65),1,DE$28))*(10-INDEX(INDIRECT("times"&amp;CK$2),$F65,DE$28))/10</f>
        <v>0</v>
      </c>
      <c r="DF65" s="63">
        <f ca="1">IF(OR(INDEX(INDIRECT("times"&amp;CK$2),$F65,DF$28)&gt;10,INDEX(INDIRECT(CM65),$E65,$F65)="",INDEX(INDIRECT(CM65),$E65,$F65)&gt;=INDEX(INDIRECT(CM65),1,DF$28)),0,(INDEX(INDIRECT(CM65),$E65,$F65))-INDEX(INDIRECT(CM65),1,DF$28))*(10-INDEX(INDIRECT("times"&amp;CK$2),$F65,DF$28))/10</f>
        <v>0</v>
      </c>
      <c r="DG65" s="63">
        <f ca="1">IF(OR(INDEX(INDIRECT("times"&amp;CK$2),$F65,DG$28)&gt;10,INDEX(INDIRECT(CM65),$E65,$F65)="",INDEX(INDIRECT(CM65),$E65,$F65)&gt;=INDEX(INDIRECT(CM65),1,DG$28)),0,(INDEX(INDIRECT(CM65),$E65,$F65))-INDEX(INDIRECT(CM65),1,DG$28))*(10-INDEX(INDIRECT("times"&amp;CK$2),$F65,DG$28))/10</f>
        <v>0</v>
      </c>
      <c r="DH65" s="63">
        <f ca="1">IF(OR(INDEX(INDIRECT("times"&amp;CK$2),$F65,DH$28)&gt;10,INDEX(INDIRECT(CM65),$E65,$F65)="",INDEX(INDIRECT(CM65),$E65,$F65)&gt;=INDEX(INDIRECT(CM65),1,DH$28)),0,(INDEX(INDIRECT(CM65),$E65,$F65))-INDEX(INDIRECT(CM65),1,DH$28))*(10-INDEX(INDIRECT("times"&amp;CK$2),$F65,DH$28))/10</f>
        <v>0</v>
      </c>
      <c r="DI65" s="63">
        <f ca="1">IF(OR(INDEX(INDIRECT("times"&amp;CK$2),$F65,DI$28)&gt;10,INDEX(INDIRECT(CM65),$E65,$F65)="",INDEX(INDIRECT(CM65),$E65,$F65)&gt;=INDEX(INDIRECT(CM65),1,DI$28)),0,(INDEX(INDIRECT(CM65),$E65,$F65))-INDEX(INDIRECT(CM65),1,DI$28))*(10-INDEX(INDIRECT("times"&amp;CK$2),$F65,DI$28))/10</f>
        <v>0</v>
      </c>
      <c r="DJ65" s="64">
        <f ca="1">IF(OR(INDEX(INDIRECT("times"&amp;CK$2),$F65,DJ$28)&gt;10,INDEX(INDIRECT(CM65),$E65,$F65)="",INDEX(INDIRECT(CM65),$E65,$F65)&gt;=INDEX(INDIRECT(CM65),1,DJ$28)),0,(INDEX(INDIRECT(CM65),$E65,$F65))-INDEX(INDIRECT(CM65),1,DJ$28))*(10-INDEX(INDIRECT("times"&amp;CK$2),$F65,DJ$28))/10</f>
        <v>0</v>
      </c>
      <c r="DK65" s="201">
        <v>2</v>
      </c>
      <c r="DM65" s="18" t="s">
        <v>211</v>
      </c>
      <c r="DN65" s="122">
        <f>DM26</f>
        <v>0</v>
      </c>
      <c r="DO65" s="122" t="str">
        <f>DM27</f>
        <v>shop3564</v>
      </c>
      <c r="DP65" s="210" t="str">
        <f t="shared" si="44"/>
        <v>core0_shop3564</v>
      </c>
      <c r="DQ65" s="122">
        <v>5</v>
      </c>
      <c r="DR65" s="33">
        <v>2</v>
      </c>
      <c r="DS65" s="62">
        <f ca="1">IF(OR(INDEX(INDIRECT("times"&amp;DN$2),$F65,DS$28)&gt;10,INDEX(INDIRECT(DP65),$E65,$F65)="",INDEX(INDIRECT(DP65),$E65,$F65)&gt;=INDEX(INDIRECT(DP65),1,DS$28)),0,(INDEX(INDIRECT(DP65),$E65,$F65))-INDEX(INDIRECT(DP65),1,DS$28))*(10-INDEX(INDIRECT("times"&amp;DN$2),$F65,DS$28))/10</f>
        <v>0</v>
      </c>
      <c r="DT65" s="63">
        <f ca="1">IF(OR(INDEX(INDIRECT("times"&amp;DN$2),$F65,DT$28)&gt;10,INDEX(INDIRECT(DP65),$E65,$F65)="",INDEX(INDIRECT(DP65),$E65,$F65)&gt;=INDEX(INDIRECT(DP65),1,DT$28)),0,(INDEX(INDIRECT(DP65),$E65,$F65))-INDEX(INDIRECT(DP65),1,DT$28))*(10-INDEX(INDIRECT("times"&amp;DN$2),$F65,DT$28))/10</f>
        <v>0</v>
      </c>
      <c r="DU65" s="63">
        <f ca="1">IF(OR(INDEX(INDIRECT("times"&amp;DN$2),$F65,DU$28)&gt;10,INDEX(INDIRECT(DP65),$E65,$F65)="",INDEX(INDIRECT(DP65),$E65,$F65)&gt;=INDEX(INDIRECT(DP65),1,DU$28)),0,(INDEX(INDIRECT(DP65),$E65,$F65))-INDEX(INDIRECT(DP65),1,DU$28))*(10-INDEX(INDIRECT("times"&amp;DN$2),$F65,DU$28))/10</f>
        <v>0</v>
      </c>
      <c r="DV65" s="63">
        <f ca="1">IF(OR(INDEX(INDIRECT("times"&amp;DN$2),$F65,DV$28)&gt;10,INDEX(INDIRECT(DP65),$E65,$F65)="",INDEX(INDIRECT(DP65),$E65,$F65)&gt;=INDEX(INDIRECT(DP65),1,DV$28)),0,(INDEX(INDIRECT(DP65),$E65,$F65))-INDEX(INDIRECT(DP65),1,DV$28))*(10-INDEX(INDIRECT("times"&amp;DN$2),$F65,DV$28))/10</f>
        <v>0</v>
      </c>
      <c r="DW65" s="63">
        <f ca="1">IF(OR(INDEX(INDIRECT("times"&amp;DN$2),$F65,DW$28)&gt;10,INDEX(INDIRECT(DP65),$E65,$F65)="",INDEX(INDIRECT(DP65),$E65,$F65)&gt;=INDEX(INDIRECT(DP65),1,DW$28)),0,(INDEX(INDIRECT(DP65),$E65,$F65))-INDEX(INDIRECT(DP65),1,DW$28))*(10-INDEX(INDIRECT("times"&amp;DN$2),$F65,DW$28))/10</f>
        <v>0</v>
      </c>
      <c r="DX65" s="63">
        <f ca="1">IF(OR(INDEX(INDIRECT("times"&amp;DN$2),$F65,DX$28)&gt;10,INDEX(INDIRECT(DP65),$E65,$F65)="",INDEX(INDIRECT(DP65),$E65,$F65)&gt;=INDEX(INDIRECT(DP65),1,DX$28)),0,(INDEX(INDIRECT(DP65),$E65,$F65))-INDEX(INDIRECT(DP65),1,DX$28))*(10-INDEX(INDIRECT("times"&amp;DN$2),$F65,DX$28))/10</f>
        <v>0</v>
      </c>
      <c r="DY65" s="63">
        <f ca="1">IF(OR(INDEX(INDIRECT("times"&amp;DN$2),$F65,DY$28)&gt;10,INDEX(INDIRECT(DP65),$E65,$F65)="",INDEX(INDIRECT(DP65),$E65,$F65)&gt;=INDEX(INDIRECT(DP65),1,DY$28)),0,(INDEX(INDIRECT(DP65),$E65,$F65))-INDEX(INDIRECT(DP65),1,DY$28))*(10-INDEX(INDIRECT("times"&amp;DN$2),$F65,DY$28))/10</f>
        <v>0</v>
      </c>
      <c r="DZ65" s="63">
        <f ca="1">IF(OR(INDEX(INDIRECT("times"&amp;DN$2),$F65,DZ$28)&gt;10,INDEX(INDIRECT(DP65),$E65,$F65)="",INDEX(INDIRECT(DP65),$E65,$F65)&gt;=INDEX(INDIRECT(DP65),1,DZ$28)),0,(INDEX(INDIRECT(DP65),$E65,$F65))-INDEX(INDIRECT(DP65),1,DZ$28))*(10-INDEX(INDIRECT("times"&amp;DN$2),$F65,DZ$28))/10</f>
        <v>0</v>
      </c>
      <c r="EA65" s="63">
        <f ca="1">IF(OR(INDEX(INDIRECT("times"&amp;DN$2),$F65,EA$28)&gt;10,INDEX(INDIRECT(DP65),$E65,$F65)="",INDEX(INDIRECT(DP65),$E65,$F65)&gt;=INDEX(INDIRECT(DP65),1,EA$28)),0,(INDEX(INDIRECT(DP65),$E65,$F65))-INDEX(INDIRECT(DP65),1,EA$28))*(10-INDEX(INDIRECT("times"&amp;DN$2),$F65,EA$28))/10</f>
        <v>0</v>
      </c>
      <c r="EB65" s="63">
        <f ca="1">IF(OR(INDEX(INDIRECT("times"&amp;DN$2),$F65,EB$28)&gt;10,INDEX(INDIRECT(DP65),$E65,$F65)="",INDEX(INDIRECT(DP65),$E65,$F65)&gt;=INDEX(INDIRECT(DP65),1,EB$28)),0,(INDEX(INDIRECT(DP65),$E65,$F65))-INDEX(INDIRECT(DP65),1,EB$28))*(10-INDEX(INDIRECT("times"&amp;DN$2),$F65,EB$28))/10</f>
        <v>0</v>
      </c>
      <c r="EC65" s="63">
        <f ca="1">IF(OR(INDEX(INDIRECT("times"&amp;DN$2),$F65,EC$28)&gt;10,INDEX(INDIRECT(DP65),$E65,$F65)="",INDEX(INDIRECT(DP65),$E65,$F65)&gt;=INDEX(INDIRECT(DP65),1,EC$28)),0,(INDEX(INDIRECT(DP65),$E65,$F65))-INDEX(INDIRECT(DP65),1,EC$28))*(10-INDEX(INDIRECT("times"&amp;DN$2),$F65,EC$28))/10</f>
        <v>0</v>
      </c>
      <c r="ED65" s="63">
        <f ca="1">IF(OR(INDEX(INDIRECT("times"&amp;DN$2),$F65,ED$28)&gt;10,INDEX(INDIRECT(DP65),$E65,$F65)="",INDEX(INDIRECT(DP65),$E65,$F65)&gt;=INDEX(INDIRECT(DP65),1,ED$28)),0,(INDEX(INDIRECT(DP65),$E65,$F65))-INDEX(INDIRECT(DP65),1,ED$28))*(10-INDEX(INDIRECT("times"&amp;DN$2),$F65,ED$28))/10</f>
        <v>0</v>
      </c>
      <c r="EE65" s="63">
        <f ca="1">IF(OR(INDEX(INDIRECT("times"&amp;DN$2),$F65,EE$28)&gt;10,INDEX(INDIRECT(DP65),$E65,$F65)="",INDEX(INDIRECT(DP65),$E65,$F65)&gt;=INDEX(INDIRECT(DP65),1,EE$28)),0,(INDEX(INDIRECT(DP65),$E65,$F65))-INDEX(INDIRECT(DP65),1,EE$28))*(10-INDEX(INDIRECT("times"&amp;DN$2),$F65,EE$28))/10</f>
        <v>0</v>
      </c>
      <c r="EF65" s="63">
        <f ca="1">IF(OR(INDEX(INDIRECT("times"&amp;DN$2),$F65,EF$28)&gt;10,INDEX(INDIRECT(DP65),$E65,$F65)="",INDEX(INDIRECT(DP65),$E65,$F65)&gt;=INDEX(INDIRECT(DP65),1,EF$28)),0,(INDEX(INDIRECT(DP65),$E65,$F65))-INDEX(INDIRECT(DP65),1,EF$28))*(10-INDEX(INDIRECT("times"&amp;DN$2),$F65,EF$28))/10</f>
        <v>0</v>
      </c>
      <c r="EG65" s="63">
        <f ca="1">IF(OR(INDEX(INDIRECT("times"&amp;DN$2),$F65,EG$28)&gt;10,INDEX(INDIRECT(DP65),$E65,$F65)="",INDEX(INDIRECT(DP65),$E65,$F65)&gt;=INDEX(INDIRECT(DP65),1,EG$28)),0,(INDEX(INDIRECT(DP65),$E65,$F65))-INDEX(INDIRECT(DP65),1,EG$28))*(10-INDEX(INDIRECT("times"&amp;DN$2),$F65,EG$28))/10</f>
        <v>0</v>
      </c>
      <c r="EH65" s="63">
        <f ca="1">IF(OR(INDEX(INDIRECT("times"&amp;DN$2),$F65,EH$28)&gt;10,INDEX(INDIRECT(DP65),$E65,$F65)="",INDEX(INDIRECT(DP65),$E65,$F65)&gt;=INDEX(INDIRECT(DP65),1,EH$28)),0,(INDEX(INDIRECT(DP65),$E65,$F65))-INDEX(INDIRECT(DP65),1,EH$28))*(10-INDEX(INDIRECT("times"&amp;DN$2),$F65,EH$28))/10</f>
        <v>0</v>
      </c>
      <c r="EI65" s="63">
        <f ca="1">IF(OR(INDEX(INDIRECT("times"&amp;DN$2),$F65,EI$28)&gt;10,INDEX(INDIRECT(DP65),$E65,$F65)="",INDEX(INDIRECT(DP65),$E65,$F65)&gt;=INDEX(INDIRECT(DP65),1,EI$28)),0,(INDEX(INDIRECT(DP65),$E65,$F65))-INDEX(INDIRECT(DP65),1,EI$28))*(10-INDEX(INDIRECT("times"&amp;DN$2),$F65,EI$28))/10</f>
        <v>0</v>
      </c>
      <c r="EJ65" s="63">
        <f ca="1">IF(OR(INDEX(INDIRECT("times"&amp;DN$2),$F65,EJ$28)&gt;10,INDEX(INDIRECT(DP65),$E65,$F65)="",INDEX(INDIRECT(DP65),$E65,$F65)&gt;=INDEX(INDIRECT(DP65),1,EJ$28)),0,(INDEX(INDIRECT(DP65),$E65,$F65))-INDEX(INDIRECT(DP65),1,EJ$28))*(10-INDEX(INDIRECT("times"&amp;DN$2),$F65,EJ$28))/10</f>
        <v>0</v>
      </c>
      <c r="EK65" s="63">
        <f ca="1">IF(OR(INDEX(INDIRECT("times"&amp;DN$2),$F65,EK$28)&gt;10,INDEX(INDIRECT(DP65),$E65,$F65)="",INDEX(INDIRECT(DP65),$E65,$F65)&gt;=INDEX(INDIRECT(DP65),1,EK$28)),0,(INDEX(INDIRECT(DP65),$E65,$F65))-INDEX(INDIRECT(DP65),1,EK$28))*(10-INDEX(INDIRECT("times"&amp;DN$2),$F65,EK$28))/10</f>
        <v>0</v>
      </c>
      <c r="EL65" s="63">
        <f ca="1">IF(OR(INDEX(INDIRECT("times"&amp;DN$2),$F65,EL$28)&gt;10,INDEX(INDIRECT(DP65),$E65,$F65)="",INDEX(INDIRECT(DP65),$E65,$F65)&gt;=INDEX(INDIRECT(DP65),1,EL$28)),0,(INDEX(INDIRECT(DP65),$E65,$F65))-INDEX(INDIRECT(DP65),1,EL$28))*(10-INDEX(INDIRECT("times"&amp;DN$2),$F65,EL$28))/10</f>
        <v>0</v>
      </c>
      <c r="EM65" s="64">
        <f ca="1">IF(OR(INDEX(INDIRECT("times"&amp;DN$2),$F65,EM$28)&gt;10,INDEX(INDIRECT(DP65),$E65,$F65)="",INDEX(INDIRECT(DP65),$E65,$F65)&gt;=INDEX(INDIRECT(DP65),1,EM$28)),0,(INDEX(INDIRECT(DP65),$E65,$F65))-INDEX(INDIRECT(DP65),1,EM$28))*(10-INDEX(INDIRECT("times"&amp;DN$2),$F65,EM$28))/10</f>
        <v>0</v>
      </c>
      <c r="EN65" s="201">
        <v>2</v>
      </c>
      <c r="EP65" s="18" t="s">
        <v>211</v>
      </c>
      <c r="EQ65" s="122">
        <f>EP26</f>
        <v>0</v>
      </c>
      <c r="ER65" s="122" t="str">
        <f>EP27</f>
        <v>lei3564</v>
      </c>
      <c r="ES65" s="210" t="str">
        <f t="shared" si="45"/>
        <v>core0_lei3564</v>
      </c>
      <c r="ET65" s="122">
        <v>5</v>
      </c>
      <c r="EU65" s="33">
        <v>2</v>
      </c>
      <c r="EV65" s="62">
        <f ca="1">IF(OR(INDEX(INDIRECT("times"&amp;EQ$2),$F65,EV$28)&gt;10,INDEX(INDIRECT(ES65),$E65,$F65)="",INDEX(INDIRECT(ES65),$E65,$F65)&gt;=INDEX(INDIRECT(ES65),1,EV$28)),0,(INDEX(INDIRECT(ES65),$E65,$F65))-INDEX(INDIRECT(ES65),1,EV$28))*(10-INDEX(INDIRECT("times"&amp;EQ$2),$F65,EV$28))/10</f>
        <v>0</v>
      </c>
      <c r="EW65" s="63">
        <f ca="1">IF(OR(INDEX(INDIRECT("times"&amp;EQ$2),$F65,EW$28)&gt;10,INDEX(INDIRECT(ES65),$E65,$F65)="",INDEX(INDIRECT(ES65),$E65,$F65)&gt;=INDEX(INDIRECT(ES65),1,EW$28)),0,(INDEX(INDIRECT(ES65),$E65,$F65))-INDEX(INDIRECT(ES65),1,EW$28))*(10-INDEX(INDIRECT("times"&amp;EQ$2),$F65,EW$28))/10</f>
        <v>0</v>
      </c>
      <c r="EX65" s="63">
        <f ca="1">IF(OR(INDEX(INDIRECT("times"&amp;EQ$2),$F65,EX$28)&gt;10,INDEX(INDIRECT(ES65),$E65,$F65)="",INDEX(INDIRECT(ES65),$E65,$F65)&gt;=INDEX(INDIRECT(ES65),1,EX$28)),0,(INDEX(INDIRECT(ES65),$E65,$F65))-INDEX(INDIRECT(ES65),1,EX$28))*(10-INDEX(INDIRECT("times"&amp;EQ$2),$F65,EX$28))/10</f>
        <v>0</v>
      </c>
      <c r="EY65" s="63">
        <f ca="1">IF(OR(INDEX(INDIRECT("times"&amp;EQ$2),$F65,EY$28)&gt;10,INDEX(INDIRECT(ES65),$E65,$F65)="",INDEX(INDIRECT(ES65),$E65,$F65)&gt;=INDEX(INDIRECT(ES65),1,EY$28)),0,(INDEX(INDIRECT(ES65),$E65,$F65))-INDEX(INDIRECT(ES65),1,EY$28))*(10-INDEX(INDIRECT("times"&amp;EQ$2),$F65,EY$28))/10</f>
        <v>0</v>
      </c>
      <c r="EZ65" s="63">
        <f ca="1">IF(OR(INDEX(INDIRECT("times"&amp;EQ$2),$F65,EZ$28)&gt;10,INDEX(INDIRECT(ES65),$E65,$F65)="",INDEX(INDIRECT(ES65),$E65,$F65)&gt;=INDEX(INDIRECT(ES65),1,EZ$28)),0,(INDEX(INDIRECT(ES65),$E65,$F65))-INDEX(INDIRECT(ES65),1,EZ$28))*(10-INDEX(INDIRECT("times"&amp;EQ$2),$F65,EZ$28))/10</f>
        <v>0</v>
      </c>
      <c r="FA65" s="63">
        <f ca="1">IF(OR(INDEX(INDIRECT("times"&amp;EQ$2),$F65,FA$28)&gt;10,INDEX(INDIRECT(ES65),$E65,$F65)="",INDEX(INDIRECT(ES65),$E65,$F65)&gt;=INDEX(INDIRECT(ES65),1,FA$28)),0,(INDEX(INDIRECT(ES65),$E65,$F65))-INDEX(INDIRECT(ES65),1,FA$28))*(10-INDEX(INDIRECT("times"&amp;EQ$2),$F65,FA$28))/10</f>
        <v>0</v>
      </c>
      <c r="FB65" s="63">
        <f ca="1">IF(OR(INDEX(INDIRECT("times"&amp;EQ$2),$F65,FB$28)&gt;10,INDEX(INDIRECT(ES65),$E65,$F65)="",INDEX(INDIRECT(ES65),$E65,$F65)&gt;=INDEX(INDIRECT(ES65),1,FB$28)),0,(INDEX(INDIRECT(ES65),$E65,$F65))-INDEX(INDIRECT(ES65),1,FB$28))*(10-INDEX(INDIRECT("times"&amp;EQ$2),$F65,FB$28))/10</f>
        <v>0</v>
      </c>
      <c r="FC65" s="63">
        <f ca="1">IF(OR(INDEX(INDIRECT("times"&amp;EQ$2),$F65,FC$28)&gt;10,INDEX(INDIRECT(ES65),$E65,$F65)="",INDEX(INDIRECT(ES65),$E65,$F65)&gt;=INDEX(INDIRECT(ES65),1,FC$28)),0,(INDEX(INDIRECT(ES65),$E65,$F65))-INDEX(INDIRECT(ES65),1,FC$28))*(10-INDEX(INDIRECT("times"&amp;EQ$2),$F65,FC$28))/10</f>
        <v>0</v>
      </c>
      <c r="FD65" s="63">
        <f ca="1">IF(OR(INDEX(INDIRECT("times"&amp;EQ$2),$F65,FD$28)&gt;10,INDEX(INDIRECT(ES65),$E65,$F65)="",INDEX(INDIRECT(ES65),$E65,$F65)&gt;=INDEX(INDIRECT(ES65),1,FD$28)),0,(INDEX(INDIRECT(ES65),$E65,$F65))-INDEX(INDIRECT(ES65),1,FD$28))*(10-INDEX(INDIRECT("times"&amp;EQ$2),$F65,FD$28))/10</f>
        <v>0</v>
      </c>
      <c r="FE65" s="63">
        <f ca="1">IF(OR(INDEX(INDIRECT("times"&amp;EQ$2),$F65,FE$28)&gt;10,INDEX(INDIRECT(ES65),$E65,$F65)="",INDEX(INDIRECT(ES65),$E65,$F65)&gt;=INDEX(INDIRECT(ES65),1,FE$28)),0,(INDEX(INDIRECT(ES65),$E65,$F65))-INDEX(INDIRECT(ES65),1,FE$28))*(10-INDEX(INDIRECT("times"&amp;EQ$2),$F65,FE$28))/10</f>
        <v>0</v>
      </c>
      <c r="FF65" s="63">
        <f ca="1">IF(OR(INDEX(INDIRECT("times"&amp;EQ$2),$F65,FF$28)&gt;10,INDEX(INDIRECT(ES65),$E65,$F65)="",INDEX(INDIRECT(ES65),$E65,$F65)&gt;=INDEX(INDIRECT(ES65),1,FF$28)),0,(INDEX(INDIRECT(ES65),$E65,$F65))-INDEX(INDIRECT(ES65),1,FF$28))*(10-INDEX(INDIRECT("times"&amp;EQ$2),$F65,FF$28))/10</f>
        <v>0</v>
      </c>
      <c r="FG65" s="63">
        <f ca="1">IF(OR(INDEX(INDIRECT("times"&amp;EQ$2),$F65,FG$28)&gt;10,INDEX(INDIRECT(ES65),$E65,$F65)="",INDEX(INDIRECT(ES65),$E65,$F65)&gt;=INDEX(INDIRECT(ES65),1,FG$28)),0,(INDEX(INDIRECT(ES65),$E65,$F65))-INDEX(INDIRECT(ES65),1,FG$28))*(10-INDEX(INDIRECT("times"&amp;EQ$2),$F65,FG$28))/10</f>
        <v>0</v>
      </c>
      <c r="FH65" s="63">
        <f ca="1">IF(OR(INDEX(INDIRECT("times"&amp;EQ$2),$F65,FH$28)&gt;10,INDEX(INDIRECT(ES65),$E65,$F65)="",INDEX(INDIRECT(ES65),$E65,$F65)&gt;=INDEX(INDIRECT(ES65),1,FH$28)),0,(INDEX(INDIRECT(ES65),$E65,$F65))-INDEX(INDIRECT(ES65),1,FH$28))*(10-INDEX(INDIRECT("times"&amp;EQ$2),$F65,FH$28))/10</f>
        <v>0</v>
      </c>
      <c r="FI65" s="63">
        <f ca="1">IF(OR(INDEX(INDIRECT("times"&amp;EQ$2),$F65,FI$28)&gt;10,INDEX(INDIRECT(ES65),$E65,$F65)="",INDEX(INDIRECT(ES65),$E65,$F65)&gt;=INDEX(INDIRECT(ES65),1,FI$28)),0,(INDEX(INDIRECT(ES65),$E65,$F65))-INDEX(INDIRECT(ES65),1,FI$28))*(10-INDEX(INDIRECT("times"&amp;EQ$2),$F65,FI$28))/10</f>
        <v>0</v>
      </c>
      <c r="FJ65" s="63">
        <f ca="1">IF(OR(INDEX(INDIRECT("times"&amp;EQ$2),$F65,FJ$28)&gt;10,INDEX(INDIRECT(ES65),$E65,$F65)="",INDEX(INDIRECT(ES65),$E65,$F65)&gt;=INDEX(INDIRECT(ES65),1,FJ$28)),0,(INDEX(INDIRECT(ES65),$E65,$F65))-INDEX(INDIRECT(ES65),1,FJ$28))*(10-INDEX(INDIRECT("times"&amp;EQ$2),$F65,FJ$28))/10</f>
        <v>0</v>
      </c>
      <c r="FK65" s="63">
        <f ca="1">IF(OR(INDEX(INDIRECT("times"&amp;EQ$2),$F65,FK$28)&gt;10,INDEX(INDIRECT(ES65),$E65,$F65)="",INDEX(INDIRECT(ES65),$E65,$F65)&gt;=INDEX(INDIRECT(ES65),1,FK$28)),0,(INDEX(INDIRECT(ES65),$E65,$F65))-INDEX(INDIRECT(ES65),1,FK$28))*(10-INDEX(INDIRECT("times"&amp;EQ$2),$F65,FK$28))/10</f>
        <v>0</v>
      </c>
      <c r="FL65" s="63">
        <f ca="1">IF(OR(INDEX(INDIRECT("times"&amp;EQ$2),$F65,FL$28)&gt;10,INDEX(INDIRECT(ES65),$E65,$F65)="",INDEX(INDIRECT(ES65),$E65,$F65)&gt;=INDEX(INDIRECT(ES65),1,FL$28)),0,(INDEX(INDIRECT(ES65),$E65,$F65))-INDEX(INDIRECT(ES65),1,FL$28))*(10-INDEX(INDIRECT("times"&amp;EQ$2),$F65,FL$28))/10</f>
        <v>0</v>
      </c>
      <c r="FM65" s="63">
        <f ca="1">IF(OR(INDEX(INDIRECT("times"&amp;EQ$2),$F65,FM$28)&gt;10,INDEX(INDIRECT(ES65),$E65,$F65)="",INDEX(INDIRECT(ES65),$E65,$F65)&gt;=INDEX(INDIRECT(ES65),1,FM$28)),0,(INDEX(INDIRECT(ES65),$E65,$F65))-INDEX(INDIRECT(ES65),1,FM$28))*(10-INDEX(INDIRECT("times"&amp;EQ$2),$F65,FM$28))/10</f>
        <v>0</v>
      </c>
      <c r="FN65" s="63">
        <f ca="1">IF(OR(INDEX(INDIRECT("times"&amp;EQ$2),$F65,FN$28)&gt;10,INDEX(INDIRECT(ES65),$E65,$F65)="",INDEX(INDIRECT(ES65),$E65,$F65)&gt;=INDEX(INDIRECT(ES65),1,FN$28)),0,(INDEX(INDIRECT(ES65),$E65,$F65))-INDEX(INDIRECT(ES65),1,FN$28))*(10-INDEX(INDIRECT("times"&amp;EQ$2),$F65,FN$28))/10</f>
        <v>0</v>
      </c>
      <c r="FO65" s="63">
        <f ca="1">IF(OR(INDEX(INDIRECT("times"&amp;EQ$2),$F65,FO$28)&gt;10,INDEX(INDIRECT(ES65),$E65,$F65)="",INDEX(INDIRECT(ES65),$E65,$F65)&gt;=INDEX(INDIRECT(ES65),1,FO$28)),0,(INDEX(INDIRECT(ES65),$E65,$F65))-INDEX(INDIRECT(ES65),1,FO$28))*(10-INDEX(INDIRECT("times"&amp;EQ$2),$F65,FO$28))/10</f>
        <v>0</v>
      </c>
      <c r="FP65" s="64">
        <f ca="1">IF(OR(INDEX(INDIRECT("times"&amp;EQ$2),$F65,FP$28)&gt;10,INDEX(INDIRECT(ES65),$E65,$F65)="",INDEX(INDIRECT(ES65),$E65,$F65)&gt;=INDEX(INDIRECT(ES65),1,FP$28)),0,(INDEX(INDIRECT(ES65),$E65,$F65))-INDEX(INDIRECT(ES65),1,FP$28))*(10-INDEX(INDIRECT("times"&amp;EQ$2),$F65,FP$28))/10</f>
        <v>0</v>
      </c>
      <c r="FQ65" s="201">
        <v>2</v>
      </c>
      <c r="FS65" s="18" t="s">
        <v>211</v>
      </c>
      <c r="FT65" s="122">
        <f>FS26</f>
        <v>0</v>
      </c>
      <c r="FU65" s="122" t="str">
        <f>FS27</f>
        <v>shop65</v>
      </c>
      <c r="FV65" s="210" t="str">
        <f t="shared" si="46"/>
        <v>core0_shop65</v>
      </c>
      <c r="FW65" s="122">
        <v>5</v>
      </c>
      <c r="FX65" s="33">
        <v>2</v>
      </c>
      <c r="FY65" s="62">
        <f ca="1">IF(OR(INDEX(INDIRECT("times"&amp;FT$2),$F65,FY$28)&gt;10,INDEX(INDIRECT(FV65),$E65,$F65)="",INDEX(INDIRECT(FV65),$E65,$F65)&gt;=INDEX(INDIRECT(FV65),1,FY$28)),0,(INDEX(INDIRECT(FV65),$E65,$F65))-INDEX(INDIRECT(FV65),1,FY$28))*(10-INDEX(INDIRECT("times"&amp;FT$2),$F65,FY$28))/10</f>
        <v>0</v>
      </c>
      <c r="FZ65" s="63">
        <f ca="1">IF(OR(INDEX(INDIRECT("times"&amp;FT$2),$F65,FZ$28)&gt;10,INDEX(INDIRECT(FV65),$E65,$F65)="",INDEX(INDIRECT(FV65),$E65,$F65)&gt;=INDEX(INDIRECT(FV65),1,FZ$28)),0,(INDEX(INDIRECT(FV65),$E65,$F65))-INDEX(INDIRECT(FV65),1,FZ$28))*(10-INDEX(INDIRECT("times"&amp;FT$2),$F65,FZ$28))/10</f>
        <v>0</v>
      </c>
      <c r="GA65" s="63">
        <f ca="1">IF(OR(INDEX(INDIRECT("times"&amp;FT$2),$F65,GA$28)&gt;10,INDEX(INDIRECT(FV65),$E65,$F65)="",INDEX(INDIRECT(FV65),$E65,$F65)&gt;=INDEX(INDIRECT(FV65),1,GA$28)),0,(INDEX(INDIRECT(FV65),$E65,$F65))-INDEX(INDIRECT(FV65),1,GA$28))*(10-INDEX(INDIRECT("times"&amp;FT$2),$F65,GA$28))/10</f>
        <v>0</v>
      </c>
      <c r="GB65" s="63">
        <f ca="1">IF(OR(INDEX(INDIRECT("times"&amp;FT$2),$F65,GB$28)&gt;10,INDEX(INDIRECT(FV65),$E65,$F65)="",INDEX(INDIRECT(FV65),$E65,$F65)&gt;=INDEX(INDIRECT(FV65),1,GB$28)),0,(INDEX(INDIRECT(FV65),$E65,$F65))-INDEX(INDIRECT(FV65),1,GB$28))*(10-INDEX(INDIRECT("times"&amp;FT$2),$F65,GB$28))/10</f>
        <v>0</v>
      </c>
      <c r="GC65" s="63">
        <f ca="1">IF(OR(INDEX(INDIRECT("times"&amp;FT$2),$F65,GC$28)&gt;10,INDEX(INDIRECT(FV65),$E65,$F65)="",INDEX(INDIRECT(FV65),$E65,$F65)&gt;=INDEX(INDIRECT(FV65),1,GC$28)),0,(INDEX(INDIRECT(FV65),$E65,$F65))-INDEX(INDIRECT(FV65),1,GC$28))*(10-INDEX(INDIRECT("times"&amp;FT$2),$F65,GC$28))/10</f>
        <v>0</v>
      </c>
      <c r="GD65" s="63">
        <f ca="1">IF(OR(INDEX(INDIRECT("times"&amp;FT$2),$F65,GD$28)&gt;10,INDEX(INDIRECT(FV65),$E65,$F65)="",INDEX(INDIRECT(FV65),$E65,$F65)&gt;=INDEX(INDIRECT(FV65),1,GD$28)),0,(INDEX(INDIRECT(FV65),$E65,$F65))-INDEX(INDIRECT(FV65),1,GD$28))*(10-INDEX(INDIRECT("times"&amp;FT$2),$F65,GD$28))/10</f>
        <v>0</v>
      </c>
      <c r="GE65" s="63">
        <f ca="1">IF(OR(INDEX(INDIRECT("times"&amp;FT$2),$F65,GE$28)&gt;10,INDEX(INDIRECT(FV65),$E65,$F65)="",INDEX(INDIRECT(FV65),$E65,$F65)&gt;=INDEX(INDIRECT(FV65),1,GE$28)),0,(INDEX(INDIRECT(FV65),$E65,$F65))-INDEX(INDIRECT(FV65),1,GE$28))*(10-INDEX(INDIRECT("times"&amp;FT$2),$F65,GE$28))/10</f>
        <v>0</v>
      </c>
      <c r="GF65" s="63">
        <f ca="1">IF(OR(INDEX(INDIRECT("times"&amp;FT$2),$F65,GF$28)&gt;10,INDEX(INDIRECT(FV65),$E65,$F65)="",INDEX(INDIRECT(FV65),$E65,$F65)&gt;=INDEX(INDIRECT(FV65),1,GF$28)),0,(INDEX(INDIRECT(FV65),$E65,$F65))-INDEX(INDIRECT(FV65),1,GF$28))*(10-INDEX(INDIRECT("times"&amp;FT$2),$F65,GF$28))/10</f>
        <v>0</v>
      </c>
      <c r="GG65" s="63">
        <f ca="1">IF(OR(INDEX(INDIRECT("times"&amp;FT$2),$F65,GG$28)&gt;10,INDEX(INDIRECT(FV65),$E65,$F65)="",INDEX(INDIRECT(FV65),$E65,$F65)&gt;=INDEX(INDIRECT(FV65),1,GG$28)),0,(INDEX(INDIRECT(FV65),$E65,$F65))-INDEX(INDIRECT(FV65),1,GG$28))*(10-INDEX(INDIRECT("times"&amp;FT$2),$F65,GG$28))/10</f>
        <v>0</v>
      </c>
      <c r="GH65" s="63">
        <f ca="1">IF(OR(INDEX(INDIRECT("times"&amp;FT$2),$F65,GH$28)&gt;10,INDEX(INDIRECT(FV65),$E65,$F65)="",INDEX(INDIRECT(FV65),$E65,$F65)&gt;=INDEX(INDIRECT(FV65),1,GH$28)),0,(INDEX(INDIRECT(FV65),$E65,$F65))-INDEX(INDIRECT(FV65),1,GH$28))*(10-INDEX(INDIRECT("times"&amp;FT$2),$F65,GH$28))/10</f>
        <v>0</v>
      </c>
      <c r="GI65" s="63">
        <f ca="1">IF(OR(INDEX(INDIRECT("times"&amp;FT$2),$F65,GI$28)&gt;10,INDEX(INDIRECT(FV65),$E65,$F65)="",INDEX(INDIRECT(FV65),$E65,$F65)&gt;=INDEX(INDIRECT(FV65),1,GI$28)),0,(INDEX(INDIRECT(FV65),$E65,$F65))-INDEX(INDIRECT(FV65),1,GI$28))*(10-INDEX(INDIRECT("times"&amp;FT$2),$F65,GI$28))/10</f>
        <v>0</v>
      </c>
      <c r="GJ65" s="63">
        <f ca="1">IF(OR(INDEX(INDIRECT("times"&amp;FT$2),$F65,GJ$28)&gt;10,INDEX(INDIRECT(FV65),$E65,$F65)="",INDEX(INDIRECT(FV65),$E65,$F65)&gt;=INDEX(INDIRECT(FV65),1,GJ$28)),0,(INDEX(INDIRECT(FV65),$E65,$F65))-INDEX(INDIRECT(FV65),1,GJ$28))*(10-INDEX(INDIRECT("times"&amp;FT$2),$F65,GJ$28))/10</f>
        <v>0</v>
      </c>
      <c r="GK65" s="63">
        <f ca="1">IF(OR(INDEX(INDIRECT("times"&amp;FT$2),$F65,GK$28)&gt;10,INDEX(INDIRECT(FV65),$E65,$F65)="",INDEX(INDIRECT(FV65),$E65,$F65)&gt;=INDEX(INDIRECT(FV65),1,GK$28)),0,(INDEX(INDIRECT(FV65),$E65,$F65))-INDEX(INDIRECT(FV65),1,GK$28))*(10-INDEX(INDIRECT("times"&amp;FT$2),$F65,GK$28))/10</f>
        <v>0</v>
      </c>
      <c r="GL65" s="63">
        <f ca="1">IF(OR(INDEX(INDIRECT("times"&amp;FT$2),$F65,GL$28)&gt;10,INDEX(INDIRECT(FV65),$E65,$F65)="",INDEX(INDIRECT(FV65),$E65,$F65)&gt;=INDEX(INDIRECT(FV65),1,GL$28)),0,(INDEX(INDIRECT(FV65),$E65,$F65))-INDEX(INDIRECT(FV65),1,GL$28))*(10-INDEX(INDIRECT("times"&amp;FT$2),$F65,GL$28))/10</f>
        <v>0</v>
      </c>
      <c r="GM65" s="63">
        <f ca="1">IF(OR(INDEX(INDIRECT("times"&amp;FT$2),$F65,GM$28)&gt;10,INDEX(INDIRECT(FV65),$E65,$F65)="",INDEX(INDIRECT(FV65),$E65,$F65)&gt;=INDEX(INDIRECT(FV65),1,GM$28)),0,(INDEX(INDIRECT(FV65),$E65,$F65))-INDEX(INDIRECT(FV65),1,GM$28))*(10-INDEX(INDIRECT("times"&amp;FT$2),$F65,GM$28))/10</f>
        <v>0</v>
      </c>
      <c r="GN65" s="63">
        <f ca="1">IF(OR(INDEX(INDIRECT("times"&amp;FT$2),$F65,GN$28)&gt;10,INDEX(INDIRECT(FV65),$E65,$F65)="",INDEX(INDIRECT(FV65),$E65,$F65)&gt;=INDEX(INDIRECT(FV65),1,GN$28)),0,(INDEX(INDIRECT(FV65),$E65,$F65))-INDEX(INDIRECT(FV65),1,GN$28))*(10-INDEX(INDIRECT("times"&amp;FT$2),$F65,GN$28))/10</f>
        <v>0</v>
      </c>
      <c r="GO65" s="63">
        <f ca="1">IF(OR(INDEX(INDIRECT("times"&amp;FT$2),$F65,GO$28)&gt;10,INDEX(INDIRECT(FV65),$E65,$F65)="",INDEX(INDIRECT(FV65),$E65,$F65)&gt;=INDEX(INDIRECT(FV65),1,GO$28)),0,(INDEX(INDIRECT(FV65),$E65,$F65))-INDEX(INDIRECT(FV65),1,GO$28))*(10-INDEX(INDIRECT("times"&amp;FT$2),$F65,GO$28))/10</f>
        <v>0</v>
      </c>
      <c r="GP65" s="63">
        <f ca="1">IF(OR(INDEX(INDIRECT("times"&amp;FT$2),$F65,GP$28)&gt;10,INDEX(INDIRECT(FV65),$E65,$F65)="",INDEX(INDIRECT(FV65),$E65,$F65)&gt;=INDEX(INDIRECT(FV65),1,GP$28)),0,(INDEX(INDIRECT(FV65),$E65,$F65))-INDEX(INDIRECT(FV65),1,GP$28))*(10-INDEX(INDIRECT("times"&amp;FT$2),$F65,GP$28))/10</f>
        <v>0</v>
      </c>
      <c r="GQ65" s="63">
        <f ca="1">IF(OR(INDEX(INDIRECT("times"&amp;FT$2),$F65,GQ$28)&gt;10,INDEX(INDIRECT(FV65),$E65,$F65)="",INDEX(INDIRECT(FV65),$E65,$F65)&gt;=INDEX(INDIRECT(FV65),1,GQ$28)),0,(INDEX(INDIRECT(FV65),$E65,$F65))-INDEX(INDIRECT(FV65),1,GQ$28))*(10-INDEX(INDIRECT("times"&amp;FT$2),$F65,GQ$28))/10</f>
        <v>0</v>
      </c>
      <c r="GR65" s="63">
        <f ca="1">IF(OR(INDEX(INDIRECT("times"&amp;FT$2),$F65,GR$28)&gt;10,INDEX(INDIRECT(FV65),$E65,$F65)="",INDEX(INDIRECT(FV65),$E65,$F65)&gt;=INDEX(INDIRECT(FV65),1,GR$28)),0,(INDEX(INDIRECT(FV65),$E65,$F65))-INDEX(INDIRECT(FV65),1,GR$28))*(10-INDEX(INDIRECT("times"&amp;FT$2),$F65,GR$28))/10</f>
        <v>0</v>
      </c>
      <c r="GS65" s="64">
        <f ca="1">IF(OR(INDEX(INDIRECT("times"&amp;FT$2),$F65,GS$28)&gt;10,INDEX(INDIRECT(FV65),$E65,$F65)="",INDEX(INDIRECT(FV65),$E65,$F65)&gt;=INDEX(INDIRECT(FV65),1,GS$28)),0,(INDEX(INDIRECT(FV65),$E65,$F65))-INDEX(INDIRECT(FV65),1,GS$28))*(10-INDEX(INDIRECT("times"&amp;FT$2),$F65,GS$28))/10</f>
        <v>0</v>
      </c>
      <c r="GT65" s="201">
        <v>2</v>
      </c>
      <c r="GV65" s="18" t="s">
        <v>211</v>
      </c>
      <c r="GW65" s="122">
        <f>GV26</f>
        <v>0</v>
      </c>
      <c r="GX65" s="122" t="str">
        <f>GV27</f>
        <v>lei65</v>
      </c>
      <c r="GY65" s="210" t="str">
        <f t="shared" si="47"/>
        <v>core0_lei65</v>
      </c>
      <c r="GZ65" s="122">
        <v>5</v>
      </c>
      <c r="HA65" s="33">
        <v>2</v>
      </c>
      <c r="HB65" s="62">
        <f ca="1">IF(OR(INDEX(INDIRECT("times"&amp;GW$2),$F65,HB$28)&gt;10,INDEX(INDIRECT(GY65),$E65,$F65)="",INDEX(INDIRECT(GY65),$E65,$F65)&gt;=INDEX(INDIRECT(GY65),1,HB$28)),0,(INDEX(INDIRECT(GY65),$E65,$F65))-INDEX(INDIRECT(GY65),1,HB$28))*(10-INDEX(INDIRECT("times"&amp;GW$2),$F65,HB$28))/10</f>
        <v>0</v>
      </c>
      <c r="HC65" s="63">
        <f ca="1">IF(OR(INDEX(INDIRECT("times"&amp;GW$2),$F65,HC$28)&gt;10,INDEX(INDIRECT(GY65),$E65,$F65)="",INDEX(INDIRECT(GY65),$E65,$F65)&gt;=INDEX(INDIRECT(GY65),1,HC$28)),0,(INDEX(INDIRECT(GY65),$E65,$F65))-INDEX(INDIRECT(GY65),1,HC$28))*(10-INDEX(INDIRECT("times"&amp;GW$2),$F65,HC$28))/10</f>
        <v>0</v>
      </c>
      <c r="HD65" s="63">
        <f ca="1">IF(OR(INDEX(INDIRECT("times"&amp;GW$2),$F65,HD$28)&gt;10,INDEX(INDIRECT(GY65),$E65,$F65)="",INDEX(INDIRECT(GY65),$E65,$F65)&gt;=INDEX(INDIRECT(GY65),1,HD$28)),0,(INDEX(INDIRECT(GY65),$E65,$F65))-INDEX(INDIRECT(GY65),1,HD$28))*(10-INDEX(INDIRECT("times"&amp;GW$2),$F65,HD$28))/10</f>
        <v>0</v>
      </c>
      <c r="HE65" s="63">
        <f ca="1">IF(OR(INDEX(INDIRECT("times"&amp;GW$2),$F65,HE$28)&gt;10,INDEX(INDIRECT(GY65),$E65,$F65)="",INDEX(INDIRECT(GY65),$E65,$F65)&gt;=INDEX(INDIRECT(GY65),1,HE$28)),0,(INDEX(INDIRECT(GY65),$E65,$F65))-INDEX(INDIRECT(GY65),1,HE$28))*(10-INDEX(INDIRECT("times"&amp;GW$2),$F65,HE$28))/10</f>
        <v>0</v>
      </c>
      <c r="HF65" s="63">
        <f ca="1">IF(OR(INDEX(INDIRECT("times"&amp;GW$2),$F65,HF$28)&gt;10,INDEX(INDIRECT(GY65),$E65,$F65)="",INDEX(INDIRECT(GY65),$E65,$F65)&gt;=INDEX(INDIRECT(GY65),1,HF$28)),0,(INDEX(INDIRECT(GY65),$E65,$F65))-INDEX(INDIRECT(GY65),1,HF$28))*(10-INDEX(INDIRECT("times"&amp;GW$2),$F65,HF$28))/10</f>
        <v>0</v>
      </c>
      <c r="HG65" s="63">
        <f ca="1">IF(OR(INDEX(INDIRECT("times"&amp;GW$2),$F65,HG$28)&gt;10,INDEX(INDIRECT(GY65),$E65,$F65)="",INDEX(INDIRECT(GY65),$E65,$F65)&gt;=INDEX(INDIRECT(GY65),1,HG$28)),0,(INDEX(INDIRECT(GY65),$E65,$F65))-INDEX(INDIRECT(GY65),1,HG$28))*(10-INDEX(INDIRECT("times"&amp;GW$2),$F65,HG$28))/10</f>
        <v>0</v>
      </c>
      <c r="HH65" s="63">
        <f ca="1">IF(OR(INDEX(INDIRECT("times"&amp;GW$2),$F65,HH$28)&gt;10,INDEX(INDIRECT(GY65),$E65,$F65)="",INDEX(INDIRECT(GY65),$E65,$F65)&gt;=INDEX(INDIRECT(GY65),1,HH$28)),0,(INDEX(INDIRECT(GY65),$E65,$F65))-INDEX(INDIRECT(GY65),1,HH$28))*(10-INDEX(INDIRECT("times"&amp;GW$2),$F65,HH$28))/10</f>
        <v>0</v>
      </c>
      <c r="HI65" s="63">
        <f ca="1">IF(OR(INDEX(INDIRECT("times"&amp;GW$2),$F65,HI$28)&gt;10,INDEX(INDIRECT(GY65),$E65,$F65)="",INDEX(INDIRECT(GY65),$E65,$F65)&gt;=INDEX(INDIRECT(GY65),1,HI$28)),0,(INDEX(INDIRECT(GY65),$E65,$F65))-INDEX(INDIRECT(GY65),1,HI$28))*(10-INDEX(INDIRECT("times"&amp;GW$2),$F65,HI$28))/10</f>
        <v>0</v>
      </c>
      <c r="HJ65" s="63">
        <f ca="1">IF(OR(INDEX(INDIRECT("times"&amp;GW$2),$F65,HJ$28)&gt;10,INDEX(INDIRECT(GY65),$E65,$F65)="",INDEX(INDIRECT(GY65),$E65,$F65)&gt;=INDEX(INDIRECT(GY65),1,HJ$28)),0,(INDEX(INDIRECT(GY65),$E65,$F65))-INDEX(INDIRECT(GY65),1,HJ$28))*(10-INDEX(INDIRECT("times"&amp;GW$2),$F65,HJ$28))/10</f>
        <v>0</v>
      </c>
      <c r="HK65" s="63">
        <f ca="1">IF(OR(INDEX(INDIRECT("times"&amp;GW$2),$F65,HK$28)&gt;10,INDEX(INDIRECT(GY65),$E65,$F65)="",INDEX(INDIRECT(GY65),$E65,$F65)&gt;=INDEX(INDIRECT(GY65),1,HK$28)),0,(INDEX(INDIRECT(GY65),$E65,$F65))-INDEX(INDIRECT(GY65),1,HK$28))*(10-INDEX(INDIRECT("times"&amp;GW$2),$F65,HK$28))/10</f>
        <v>0</v>
      </c>
      <c r="HL65" s="63">
        <f ca="1">IF(OR(INDEX(INDIRECT("times"&amp;GW$2),$F65,HL$28)&gt;10,INDEX(INDIRECT(GY65),$E65,$F65)="",INDEX(INDIRECT(GY65),$E65,$F65)&gt;=INDEX(INDIRECT(GY65),1,HL$28)),0,(INDEX(INDIRECT(GY65),$E65,$F65))-INDEX(INDIRECT(GY65),1,HL$28))*(10-INDEX(INDIRECT("times"&amp;GW$2),$F65,HL$28))/10</f>
        <v>0</v>
      </c>
      <c r="HM65" s="63">
        <f ca="1">IF(OR(INDEX(INDIRECT("times"&amp;GW$2),$F65,HM$28)&gt;10,INDEX(INDIRECT(GY65),$E65,$F65)="",INDEX(INDIRECT(GY65),$E65,$F65)&gt;=INDEX(INDIRECT(GY65),1,HM$28)),0,(INDEX(INDIRECT(GY65),$E65,$F65))-INDEX(INDIRECT(GY65),1,HM$28))*(10-INDEX(INDIRECT("times"&amp;GW$2),$F65,HM$28))/10</f>
        <v>0</v>
      </c>
      <c r="HN65" s="63">
        <f ca="1">IF(OR(INDEX(INDIRECT("times"&amp;GW$2),$F65,HN$28)&gt;10,INDEX(INDIRECT(GY65),$E65,$F65)="",INDEX(INDIRECT(GY65),$E65,$F65)&gt;=INDEX(INDIRECT(GY65),1,HN$28)),0,(INDEX(INDIRECT(GY65),$E65,$F65))-INDEX(INDIRECT(GY65),1,HN$28))*(10-INDEX(INDIRECT("times"&amp;GW$2),$F65,HN$28))/10</f>
        <v>0</v>
      </c>
      <c r="HO65" s="63">
        <f ca="1">IF(OR(INDEX(INDIRECT("times"&amp;GW$2),$F65,HO$28)&gt;10,INDEX(INDIRECT(GY65),$E65,$F65)="",INDEX(INDIRECT(GY65),$E65,$F65)&gt;=INDEX(INDIRECT(GY65),1,HO$28)),0,(INDEX(INDIRECT(GY65),$E65,$F65))-INDEX(INDIRECT(GY65),1,HO$28))*(10-INDEX(INDIRECT("times"&amp;GW$2),$F65,HO$28))/10</f>
        <v>0</v>
      </c>
      <c r="HP65" s="63">
        <f ca="1">IF(OR(INDEX(INDIRECT("times"&amp;GW$2),$F65,HP$28)&gt;10,INDEX(INDIRECT(GY65),$E65,$F65)="",INDEX(INDIRECT(GY65),$E65,$F65)&gt;=INDEX(INDIRECT(GY65),1,HP$28)),0,(INDEX(INDIRECT(GY65),$E65,$F65))-INDEX(INDIRECT(GY65),1,HP$28))*(10-INDEX(INDIRECT("times"&amp;GW$2),$F65,HP$28))/10</f>
        <v>0</v>
      </c>
      <c r="HQ65" s="63">
        <f ca="1">IF(OR(INDEX(INDIRECT("times"&amp;GW$2),$F65,HQ$28)&gt;10,INDEX(INDIRECT(GY65),$E65,$F65)="",INDEX(INDIRECT(GY65),$E65,$F65)&gt;=INDEX(INDIRECT(GY65),1,HQ$28)),0,(INDEX(INDIRECT(GY65),$E65,$F65))-INDEX(INDIRECT(GY65),1,HQ$28))*(10-INDEX(INDIRECT("times"&amp;GW$2),$F65,HQ$28))/10</f>
        <v>0</v>
      </c>
      <c r="HR65" s="63">
        <f ca="1">IF(OR(INDEX(INDIRECT("times"&amp;GW$2),$F65,HR$28)&gt;10,INDEX(INDIRECT(GY65),$E65,$F65)="",INDEX(INDIRECT(GY65),$E65,$F65)&gt;=INDEX(INDIRECT(GY65),1,HR$28)),0,(INDEX(INDIRECT(GY65),$E65,$F65))-INDEX(INDIRECT(GY65),1,HR$28))*(10-INDEX(INDIRECT("times"&amp;GW$2),$F65,HR$28))/10</f>
        <v>0</v>
      </c>
      <c r="HS65" s="63">
        <f ca="1">IF(OR(INDEX(INDIRECT("times"&amp;GW$2),$F65,HS$28)&gt;10,INDEX(INDIRECT(GY65),$E65,$F65)="",INDEX(INDIRECT(GY65),$E65,$F65)&gt;=INDEX(INDIRECT(GY65),1,HS$28)),0,(INDEX(INDIRECT(GY65),$E65,$F65))-INDEX(INDIRECT(GY65),1,HS$28))*(10-INDEX(INDIRECT("times"&amp;GW$2),$F65,HS$28))/10</f>
        <v>0</v>
      </c>
      <c r="HT65" s="63">
        <f ca="1">IF(OR(INDEX(INDIRECT("times"&amp;GW$2),$F65,HT$28)&gt;10,INDEX(INDIRECT(GY65),$E65,$F65)="",INDEX(INDIRECT(GY65),$E65,$F65)&gt;=INDEX(INDIRECT(GY65),1,HT$28)),0,(INDEX(INDIRECT(GY65),$E65,$F65))-INDEX(INDIRECT(GY65),1,HT$28))*(10-INDEX(INDIRECT("times"&amp;GW$2),$F65,HT$28))/10</f>
        <v>0</v>
      </c>
      <c r="HU65" s="63">
        <f ca="1">IF(OR(INDEX(INDIRECT("times"&amp;GW$2),$F65,HU$28)&gt;10,INDEX(INDIRECT(GY65),$E65,$F65)="",INDEX(INDIRECT(GY65),$E65,$F65)&gt;=INDEX(INDIRECT(GY65),1,HU$28)),0,(INDEX(INDIRECT(GY65),$E65,$F65))-INDEX(INDIRECT(GY65),1,HU$28))*(10-INDEX(INDIRECT("times"&amp;GW$2),$F65,HU$28))/10</f>
        <v>0</v>
      </c>
      <c r="HV65" s="64">
        <f ca="1">IF(OR(INDEX(INDIRECT("times"&amp;GW$2),$F65,HV$28)&gt;10,INDEX(INDIRECT(GY65),$E65,$F65)="",INDEX(INDIRECT(GY65),$E65,$F65)&gt;=INDEX(INDIRECT(GY65),1,HV$28)),0,(INDEX(INDIRECT(GY65),$E65,$F65))-INDEX(INDIRECT(GY65),1,HV$28))*(10-INDEX(INDIRECT("times"&amp;GW$2),$F65,HV$28))/10</f>
        <v>0</v>
      </c>
      <c r="HW65" s="201">
        <v>2</v>
      </c>
    </row>
    <row r="66" spans="1:231" ht="15">
      <c r="A66" s="18" t="s">
        <v>212</v>
      </c>
      <c r="B66" s="122">
        <f>A26</f>
        <v>0</v>
      </c>
      <c r="C66" s="122" t="str">
        <f>A27</f>
        <v>work1834</v>
      </c>
      <c r="D66" s="210" t="str">
        <f t="shared" si="40"/>
        <v>core0_work1834</v>
      </c>
      <c r="E66" s="122">
        <v>5</v>
      </c>
      <c r="F66" s="33">
        <v>3</v>
      </c>
      <c r="G66" s="62">
        <f ca="1">IF(OR(INDEX(INDIRECT("times"&amp;B$2),$F66,G$28)&gt;10,INDEX(INDIRECT(D66),$E66,$F66)="",INDEX(INDIRECT(D66),$E66,$F66)&gt;=INDEX(INDIRECT(D66),1,G$28)),0,(INDEX(INDIRECT(D66),$E66,$F66))-INDEX(INDIRECT(D66),1,G$28))*(10-INDEX(INDIRECT("times"&amp;B$2),$F66,G$28))/10</f>
        <v>0</v>
      </c>
      <c r="H66" s="63">
        <f ca="1">IF(OR(INDEX(INDIRECT("times"&amp;B$2),$F66,H$28)&gt;10,INDEX(INDIRECT(D66),$E66,$F66)="",INDEX(INDIRECT(D66),$E66,$F66)&gt;=INDEX(INDIRECT(D66),1,H$28)),0,(INDEX(INDIRECT(D66),$E66,$F66))-INDEX(INDIRECT(D66),1,H$28))*(10-INDEX(INDIRECT("times"&amp;B$2),$F66,H$28))/10</f>
        <v>0</v>
      </c>
      <c r="I66" s="63">
        <f ca="1">IF(OR(INDEX(INDIRECT("times"&amp;B$2),$F66,I$28)&gt;10,INDEX(INDIRECT(D66),$E66,$F66)="",INDEX(INDIRECT(D66),$E66,$F66)&gt;=INDEX(INDIRECT(D66),1,I$28)),0,(INDEX(INDIRECT(D66),$E66,$F66))-INDEX(INDIRECT(D66),1,I$28))*(10-INDEX(INDIRECT("times"&amp;B$2),$F66,I$28))/10</f>
        <v>0</v>
      </c>
      <c r="J66" s="63">
        <f ca="1">IF(OR(INDEX(INDIRECT("times"&amp;B$2),$F66,J$28)&gt;10,INDEX(INDIRECT(D66),$E66,$F66)="",INDEX(INDIRECT(D66),$E66,$F66)&gt;=INDEX(INDIRECT(D66),1,J$28)),0,(INDEX(INDIRECT(D66),$E66,$F66))-INDEX(INDIRECT(D66),1,J$28))*(10-INDEX(INDIRECT("times"&amp;B$2),$F66,J$28))/10</f>
        <v>0</v>
      </c>
      <c r="K66" s="63">
        <f ca="1">IF(OR(INDEX(INDIRECT("times"&amp;B$2),$F66,K$28)&gt;10,INDEX(INDIRECT(D66),$E66,$F66)="",INDEX(INDIRECT(D66),$E66,$F66)&gt;=INDEX(INDIRECT(D66),1,K$28)),0,(INDEX(INDIRECT(D66),$E66,$F66))-INDEX(INDIRECT(D66),1,K$28))*(10-INDEX(INDIRECT("times"&amp;B$2),$F66,K$28))/10</f>
        <v>0</v>
      </c>
      <c r="L66" s="63">
        <f ca="1">IF(OR(INDEX(INDIRECT("times"&amp;B$2),$F66,L$28)&gt;10,INDEX(INDIRECT(D66),$E66,$F66)="",INDEX(INDIRECT(D66),$E66,$F66)&gt;=INDEX(INDIRECT(D66),1,L$28)),0,(INDEX(INDIRECT(D66),$E66,$F66))-INDEX(INDIRECT(D66),1,L$28))*(10-INDEX(INDIRECT("times"&amp;B$2),$F66,L$28))/10</f>
        <v>0</v>
      </c>
      <c r="M66" s="63">
        <f ca="1">IF(OR(INDEX(INDIRECT("times"&amp;B$2),$F66,M$28)&gt;10,INDEX(INDIRECT(D66),$E66,$F66)="",INDEX(INDIRECT(D66),$E66,$F66)&gt;=INDEX(INDIRECT(D66),1,M$28)),0,(INDEX(INDIRECT(D66),$E66,$F66))-INDEX(INDIRECT(D66),1,M$28))*(10-INDEX(INDIRECT("times"&amp;B$2),$F66,M$28))/10</f>
        <v>0</v>
      </c>
      <c r="N66" s="63">
        <f ca="1">IF(OR(INDEX(INDIRECT("times"&amp;B$2),$F66,N$28)&gt;10,INDEX(INDIRECT(D66),$E66,$F66)="",INDEX(INDIRECT(D66),$E66,$F66)&gt;=INDEX(INDIRECT(D66),1,N$28)),0,(INDEX(INDIRECT(D66),$E66,$F66))-INDEX(INDIRECT(D66),1,N$28))*(10-INDEX(INDIRECT("times"&amp;B$2),$F66,N$28))/10</f>
        <v>0</v>
      </c>
      <c r="O66" s="63">
        <f ca="1">IF(OR(INDEX(INDIRECT("times"&amp;B$2),$F66,O$28)&gt;10,INDEX(INDIRECT(D66),$E66,$F66)="",INDEX(INDIRECT(D66),$E66,$F66)&gt;=INDEX(INDIRECT(D66),1,O$28)),0,(INDEX(INDIRECT(D66),$E66,$F66))-INDEX(INDIRECT(D66),1,O$28))*(10-INDEX(INDIRECT("times"&amp;B$2),$F66,O$28))/10</f>
        <v>0</v>
      </c>
      <c r="P66" s="63">
        <f ca="1">IF(OR(INDEX(INDIRECT("times"&amp;B$2),$F66,P$28)&gt;10,INDEX(INDIRECT(D66),$E66,$F66)="",INDEX(INDIRECT(D66),$E66,$F66)&gt;=INDEX(INDIRECT(D66),1,P$28)),0,(INDEX(INDIRECT(D66),$E66,$F66))-INDEX(INDIRECT(D66),1,P$28))*(10-INDEX(INDIRECT("times"&amp;B$2),$F66,P$28))/10</f>
        <v>0</v>
      </c>
      <c r="Q66" s="63">
        <f ca="1">IF(OR(INDEX(INDIRECT("times"&amp;B$2),$F66,Q$28)&gt;10,INDEX(INDIRECT(D66),$E66,$F66)="",INDEX(INDIRECT(D66),$E66,$F66)&gt;=INDEX(INDIRECT(D66),1,Q$28)),0,(INDEX(INDIRECT(D66),$E66,$F66))-INDEX(INDIRECT(D66),1,Q$28))*(10-INDEX(INDIRECT("times"&amp;B$2),$F66,Q$28))/10</f>
        <v>0</v>
      </c>
      <c r="R66" s="63">
        <f ca="1">IF(OR(INDEX(INDIRECT("times"&amp;B$2),$F66,R$28)&gt;10,INDEX(INDIRECT(D66),$E66,$F66)="",INDEX(INDIRECT(D66),$E66,$F66)&gt;=INDEX(INDIRECT(D66),1,R$28)),0,(INDEX(INDIRECT(D66),$E66,$F66))-INDEX(INDIRECT(D66),1,R$28))*(10-INDEX(INDIRECT("times"&amp;B$2),$F66,R$28))/10</f>
        <v>0</v>
      </c>
      <c r="S66" s="63">
        <f ca="1">IF(OR(INDEX(INDIRECT("times"&amp;B$2),$F66,S$28)&gt;10,INDEX(INDIRECT(D66),$E66,$F66)="",INDEX(INDIRECT(D66),$E66,$F66)&gt;=INDEX(INDIRECT(D66),1,S$28)),0,(INDEX(INDIRECT(D66),$E66,$F66))-INDEX(INDIRECT(D66),1,S$28))*(10-INDEX(INDIRECT("times"&amp;B$2),$F66,S$28))/10</f>
        <v>0</v>
      </c>
      <c r="T66" s="63">
        <f ca="1">IF(OR(INDEX(INDIRECT("times"&amp;B$2),$F66,T$28)&gt;10,INDEX(INDIRECT(D66),$E66,$F66)="",INDEX(INDIRECT(D66),$E66,$F66)&gt;=INDEX(INDIRECT(D66),1,T$28)),0,(INDEX(INDIRECT(D66),$E66,$F66))-INDEX(INDIRECT(D66),1,T$28))*(10-INDEX(INDIRECT("times"&amp;B$2),$F66,T$28))/10</f>
        <v>0</v>
      </c>
      <c r="U66" s="63">
        <f ca="1">IF(OR(INDEX(INDIRECT("times"&amp;B$2),$F66,U$28)&gt;10,INDEX(INDIRECT(D66),$E66,$F66)="",INDEX(INDIRECT(D66),$E66,$F66)&gt;=INDEX(INDIRECT(D66),1,U$28)),0,(INDEX(INDIRECT(D66),$E66,$F66))-INDEX(INDIRECT(D66),1,U$28))*(10-INDEX(INDIRECT("times"&amp;B$2),$F66,U$28))/10</f>
        <v>0</v>
      </c>
      <c r="V66" s="63">
        <f ca="1">IF(OR(INDEX(INDIRECT("times"&amp;B$2),$F66,V$28)&gt;10,INDEX(INDIRECT(D66),$E66,$F66)="",INDEX(INDIRECT(D66),$E66,$F66)&gt;=INDEX(INDIRECT(D66),1,V$28)),0,(INDEX(INDIRECT(D66),$E66,$F66))-INDEX(INDIRECT(D66),1,V$28))*(10-INDEX(INDIRECT("times"&amp;B$2),$F66,V$28))/10</f>
        <v>0</v>
      </c>
      <c r="W66" s="63">
        <f ca="1">IF(OR(INDEX(INDIRECT("times"&amp;B$2),$F66,W$28)&gt;10,INDEX(INDIRECT(D66),$E66,$F66)="",INDEX(INDIRECT(D66),$E66,$F66)&gt;=INDEX(INDIRECT(D66),1,W$28)),0,(INDEX(INDIRECT(D66),$E66,$F66))-INDEX(INDIRECT(D66),1,W$28))*(10-INDEX(INDIRECT("times"&amp;B$2),$F66,W$28))/10</f>
        <v>0</v>
      </c>
      <c r="X66" s="63">
        <f ca="1">IF(OR(INDEX(INDIRECT("times"&amp;B$2),$F66,X$28)&gt;10,INDEX(INDIRECT(D66),$E66,$F66)="",INDEX(INDIRECT(D66),$E66,$F66)&gt;=INDEX(INDIRECT(D66),1,X$28)),0,(INDEX(INDIRECT(D66),$E66,$F66))-INDEX(INDIRECT(D66),1,X$28))*(10-INDEX(INDIRECT("times"&amp;B$2),$F66,X$28))/10</f>
        <v>0</v>
      </c>
      <c r="Y66" s="63">
        <f ca="1">IF(OR(INDEX(INDIRECT("times"&amp;B$2),$F66,Y$28)&gt;10,INDEX(INDIRECT(D66),$E66,$F66)="",INDEX(INDIRECT(D66),$E66,$F66)&gt;=INDEX(INDIRECT(D66),1,Y$28)),0,(INDEX(INDIRECT(D66),$E66,$F66))-INDEX(INDIRECT(D66),1,Y$28))*(10-INDEX(INDIRECT("times"&amp;B$2),$F66,Y$28))/10</f>
        <v>0</v>
      </c>
      <c r="Z66" s="63">
        <f ca="1">IF(OR(INDEX(INDIRECT("times"&amp;B$2),$F66,Z$28)&gt;10,INDEX(INDIRECT(D66),$E66,$F66)="",INDEX(INDIRECT(D66),$E66,$F66)&gt;=INDEX(INDIRECT(D66),1,Z$28)),0,(INDEX(INDIRECT(D66),$E66,$F66))-INDEX(INDIRECT(D66),1,Z$28))*(10-INDEX(INDIRECT("times"&amp;B$2),$F66,Z$28))/10</f>
        <v>0</v>
      </c>
      <c r="AA66" s="64">
        <f ca="1">IF(OR(INDEX(INDIRECT("times"&amp;B$2),$F66,AA$28)&gt;10,INDEX(INDIRECT(D66),$E66,$F66)="",INDEX(INDIRECT(D66),$E66,$F66)&gt;=INDEX(INDIRECT(D66),1,AA$28)),0,(INDEX(INDIRECT(D66),$E66,$F66))-INDEX(INDIRECT(D66),1,AA$28))*(10-INDEX(INDIRECT("times"&amp;B$2),$F66,AA$28))/10</f>
        <v>0</v>
      </c>
      <c r="AB66" s="201">
        <v>3</v>
      </c>
      <c r="AD66" s="18" t="s">
        <v>212</v>
      </c>
      <c r="AE66" s="122">
        <f>AD26</f>
        <v>0</v>
      </c>
      <c r="AF66" s="122" t="str">
        <f>AD27</f>
        <v>shop1834</v>
      </c>
      <c r="AG66" s="210" t="str">
        <f t="shared" si="41"/>
        <v>core0_shop1834</v>
      </c>
      <c r="AH66" s="122">
        <v>5</v>
      </c>
      <c r="AI66" s="33">
        <v>3</v>
      </c>
      <c r="AJ66" s="62">
        <f ca="1">IF(OR(INDEX(INDIRECT("times"&amp;AE$2),$F66,AJ$28)&gt;10,INDEX(INDIRECT(AG66),$E66,$F66)="",INDEX(INDIRECT(AG66),$E66,$F66)&gt;=INDEX(INDIRECT(AG66),1,AJ$28)),0,(INDEX(INDIRECT(AG66),$E66,$F66))-INDEX(INDIRECT(AG66),1,AJ$28))*(10-INDEX(INDIRECT("times"&amp;AE$2),$F66,AJ$28))/10</f>
        <v>0</v>
      </c>
      <c r="AK66" s="63">
        <f ca="1">IF(OR(INDEX(INDIRECT("times"&amp;AE$2),$F66,AK$28)&gt;10,INDEX(INDIRECT(AG66),$E66,$F66)="",INDEX(INDIRECT(AG66),$E66,$F66)&gt;=INDEX(INDIRECT(AG66),1,AK$28)),0,(INDEX(INDIRECT(AG66),$E66,$F66))-INDEX(INDIRECT(AG66),1,AK$28))*(10-INDEX(INDIRECT("times"&amp;AE$2),$F66,AK$28))/10</f>
        <v>0</v>
      </c>
      <c r="AL66" s="63">
        <f ca="1">IF(OR(INDEX(INDIRECT("times"&amp;AE$2),$F66,AL$28)&gt;10,INDEX(INDIRECT(AG66),$E66,$F66)="",INDEX(INDIRECT(AG66),$E66,$F66)&gt;=INDEX(INDIRECT(AG66),1,AL$28)),0,(INDEX(INDIRECT(AG66),$E66,$F66))-INDEX(INDIRECT(AG66),1,AL$28))*(10-INDEX(INDIRECT("times"&amp;AE$2),$F66,AL$28))/10</f>
        <v>0</v>
      </c>
      <c r="AM66" s="63">
        <f ca="1">IF(OR(INDEX(INDIRECT("times"&amp;AE$2),$F66,AM$28)&gt;10,INDEX(INDIRECT(AG66),$E66,$F66)="",INDEX(INDIRECT(AG66),$E66,$F66)&gt;=INDEX(INDIRECT(AG66),1,AM$28)),0,(INDEX(INDIRECT(AG66),$E66,$F66))-INDEX(INDIRECT(AG66),1,AM$28))*(10-INDEX(INDIRECT("times"&amp;AE$2),$F66,AM$28))/10</f>
        <v>0</v>
      </c>
      <c r="AN66" s="63">
        <f ca="1">IF(OR(INDEX(INDIRECT("times"&amp;AE$2),$F66,AN$28)&gt;10,INDEX(INDIRECT(AG66),$E66,$F66)="",INDEX(INDIRECT(AG66),$E66,$F66)&gt;=INDEX(INDIRECT(AG66),1,AN$28)),0,(INDEX(INDIRECT(AG66),$E66,$F66))-INDEX(INDIRECT(AG66),1,AN$28))*(10-INDEX(INDIRECT("times"&amp;AE$2),$F66,AN$28))/10</f>
        <v>0</v>
      </c>
      <c r="AO66" s="63">
        <f ca="1">IF(OR(INDEX(INDIRECT("times"&amp;AE$2),$F66,AO$28)&gt;10,INDEX(INDIRECT(AG66),$E66,$F66)="",INDEX(INDIRECT(AG66),$E66,$F66)&gt;=INDEX(INDIRECT(AG66),1,AO$28)),0,(INDEX(INDIRECT(AG66),$E66,$F66))-INDEX(INDIRECT(AG66),1,AO$28))*(10-INDEX(INDIRECT("times"&amp;AE$2),$F66,AO$28))/10</f>
        <v>0</v>
      </c>
      <c r="AP66" s="63">
        <f ca="1">IF(OR(INDEX(INDIRECT("times"&amp;AE$2),$F66,AP$28)&gt;10,INDEX(INDIRECT(AG66),$E66,$F66)="",INDEX(INDIRECT(AG66),$E66,$F66)&gt;=INDEX(INDIRECT(AG66),1,AP$28)),0,(INDEX(INDIRECT(AG66),$E66,$F66))-INDEX(INDIRECT(AG66),1,AP$28))*(10-INDEX(INDIRECT("times"&amp;AE$2),$F66,AP$28))/10</f>
        <v>0</v>
      </c>
      <c r="AQ66" s="63">
        <f ca="1">IF(OR(INDEX(INDIRECT("times"&amp;AE$2),$F66,AQ$28)&gt;10,INDEX(INDIRECT(AG66),$E66,$F66)="",INDEX(INDIRECT(AG66),$E66,$F66)&gt;=INDEX(INDIRECT(AG66),1,AQ$28)),0,(INDEX(INDIRECT(AG66),$E66,$F66))-INDEX(INDIRECT(AG66),1,AQ$28))*(10-INDEX(INDIRECT("times"&amp;AE$2),$F66,AQ$28))/10</f>
        <v>0</v>
      </c>
      <c r="AR66" s="63">
        <f ca="1">IF(OR(INDEX(INDIRECT("times"&amp;AE$2),$F66,AR$28)&gt;10,INDEX(INDIRECT(AG66),$E66,$F66)="",INDEX(INDIRECT(AG66),$E66,$F66)&gt;=INDEX(INDIRECT(AG66),1,AR$28)),0,(INDEX(INDIRECT(AG66),$E66,$F66))-INDEX(INDIRECT(AG66),1,AR$28))*(10-INDEX(INDIRECT("times"&amp;AE$2),$F66,AR$28))/10</f>
        <v>0</v>
      </c>
      <c r="AS66" s="63">
        <f ca="1">IF(OR(INDEX(INDIRECT("times"&amp;AE$2),$F66,AS$28)&gt;10,INDEX(INDIRECT(AG66),$E66,$F66)="",INDEX(INDIRECT(AG66),$E66,$F66)&gt;=INDEX(INDIRECT(AG66),1,AS$28)),0,(INDEX(INDIRECT(AG66),$E66,$F66))-INDEX(INDIRECT(AG66),1,AS$28))*(10-INDEX(INDIRECT("times"&amp;AE$2),$F66,AS$28))/10</f>
        <v>0</v>
      </c>
      <c r="AT66" s="63">
        <f ca="1">IF(OR(INDEX(INDIRECT("times"&amp;AE$2),$F66,AT$28)&gt;10,INDEX(INDIRECT(AG66),$E66,$F66)="",INDEX(INDIRECT(AG66),$E66,$F66)&gt;=INDEX(INDIRECT(AG66),1,AT$28)),0,(INDEX(INDIRECT(AG66),$E66,$F66))-INDEX(INDIRECT(AG66),1,AT$28))*(10-INDEX(INDIRECT("times"&amp;AE$2),$F66,AT$28))/10</f>
        <v>0</v>
      </c>
      <c r="AU66" s="63">
        <f ca="1">IF(OR(INDEX(INDIRECT("times"&amp;AE$2),$F66,AU$28)&gt;10,INDEX(INDIRECT(AG66),$E66,$F66)="",INDEX(INDIRECT(AG66),$E66,$F66)&gt;=INDEX(INDIRECT(AG66),1,AU$28)),0,(INDEX(INDIRECT(AG66),$E66,$F66))-INDEX(INDIRECT(AG66),1,AU$28))*(10-INDEX(INDIRECT("times"&amp;AE$2),$F66,AU$28))/10</f>
        <v>0</v>
      </c>
      <c r="AV66" s="63">
        <f ca="1">IF(OR(INDEX(INDIRECT("times"&amp;AE$2),$F66,AV$28)&gt;10,INDEX(INDIRECT(AG66),$E66,$F66)="",INDEX(INDIRECT(AG66),$E66,$F66)&gt;=INDEX(INDIRECT(AG66),1,AV$28)),0,(INDEX(INDIRECT(AG66),$E66,$F66))-INDEX(INDIRECT(AG66),1,AV$28))*(10-INDEX(INDIRECT("times"&amp;AE$2),$F66,AV$28))/10</f>
        <v>0</v>
      </c>
      <c r="AW66" s="63">
        <f ca="1">IF(OR(INDEX(INDIRECT("times"&amp;AE$2),$F66,AW$28)&gt;10,INDEX(INDIRECT(AG66),$E66,$F66)="",INDEX(INDIRECT(AG66),$E66,$F66)&gt;=INDEX(INDIRECT(AG66),1,AW$28)),0,(INDEX(INDIRECT(AG66),$E66,$F66))-INDEX(INDIRECT(AG66),1,AW$28))*(10-INDEX(INDIRECT("times"&amp;AE$2),$F66,AW$28))/10</f>
        <v>0</v>
      </c>
      <c r="AX66" s="63">
        <f ca="1">IF(OR(INDEX(INDIRECT("times"&amp;AE$2),$F66,AX$28)&gt;10,INDEX(INDIRECT(AG66),$E66,$F66)="",INDEX(INDIRECT(AG66),$E66,$F66)&gt;=INDEX(INDIRECT(AG66),1,AX$28)),0,(INDEX(INDIRECT(AG66),$E66,$F66))-INDEX(INDIRECT(AG66),1,AX$28))*(10-INDEX(INDIRECT("times"&amp;AE$2),$F66,AX$28))/10</f>
        <v>0</v>
      </c>
      <c r="AY66" s="63">
        <f ca="1">IF(OR(INDEX(INDIRECT("times"&amp;AE$2),$F66,AY$28)&gt;10,INDEX(INDIRECT(AG66),$E66,$F66)="",INDEX(INDIRECT(AG66),$E66,$F66)&gt;=INDEX(INDIRECT(AG66),1,AY$28)),0,(INDEX(INDIRECT(AG66),$E66,$F66))-INDEX(INDIRECT(AG66),1,AY$28))*(10-INDEX(INDIRECT("times"&amp;AE$2),$F66,AY$28))/10</f>
        <v>0</v>
      </c>
      <c r="AZ66" s="63">
        <f ca="1">IF(OR(INDEX(INDIRECT("times"&amp;AE$2),$F66,AZ$28)&gt;10,INDEX(INDIRECT(AG66),$E66,$F66)="",INDEX(INDIRECT(AG66),$E66,$F66)&gt;=INDEX(INDIRECT(AG66),1,AZ$28)),0,(INDEX(INDIRECT(AG66),$E66,$F66))-INDEX(INDIRECT(AG66),1,AZ$28))*(10-INDEX(INDIRECT("times"&amp;AE$2),$F66,AZ$28))/10</f>
        <v>0</v>
      </c>
      <c r="BA66" s="63">
        <f ca="1">IF(OR(INDEX(INDIRECT("times"&amp;AE$2),$F66,BA$28)&gt;10,INDEX(INDIRECT(AG66),$E66,$F66)="",INDEX(INDIRECT(AG66),$E66,$F66)&gt;=INDEX(INDIRECT(AG66),1,BA$28)),0,(INDEX(INDIRECT(AG66),$E66,$F66))-INDEX(INDIRECT(AG66),1,BA$28))*(10-INDEX(INDIRECT("times"&amp;AE$2),$F66,BA$28))/10</f>
        <v>0</v>
      </c>
      <c r="BB66" s="63">
        <f ca="1">IF(OR(INDEX(INDIRECT("times"&amp;AE$2),$F66,BB$28)&gt;10,INDEX(INDIRECT(AG66),$E66,$F66)="",INDEX(INDIRECT(AG66),$E66,$F66)&gt;=INDEX(INDIRECT(AG66),1,BB$28)),0,(INDEX(INDIRECT(AG66),$E66,$F66))-INDEX(INDIRECT(AG66),1,BB$28))*(10-INDEX(INDIRECT("times"&amp;AE$2),$F66,BB$28))/10</f>
        <v>0</v>
      </c>
      <c r="BC66" s="63">
        <f ca="1">IF(OR(INDEX(INDIRECT("times"&amp;AE$2),$F66,BC$28)&gt;10,INDEX(INDIRECT(AG66),$E66,$F66)="",INDEX(INDIRECT(AG66),$E66,$F66)&gt;=INDEX(INDIRECT(AG66),1,BC$28)),0,(INDEX(INDIRECT(AG66),$E66,$F66))-INDEX(INDIRECT(AG66),1,BC$28))*(10-INDEX(INDIRECT("times"&amp;AE$2),$F66,BC$28))/10</f>
        <v>0</v>
      </c>
      <c r="BD66" s="64">
        <f ca="1">IF(OR(INDEX(INDIRECT("times"&amp;AE$2),$F66,BD$28)&gt;10,INDEX(INDIRECT(AG66),$E66,$F66)="",INDEX(INDIRECT(AG66),$E66,$F66)&gt;=INDEX(INDIRECT(AG66),1,BD$28)),0,(INDEX(INDIRECT(AG66),$E66,$F66))-INDEX(INDIRECT(AG66),1,BD$28))*(10-INDEX(INDIRECT("times"&amp;AE$2),$F66,BD$28))/10</f>
        <v>0</v>
      </c>
      <c r="BE66" s="201">
        <v>3</v>
      </c>
      <c r="BG66" s="18" t="s">
        <v>212</v>
      </c>
      <c r="BH66" s="122">
        <f>BG26</f>
        <v>0</v>
      </c>
      <c r="BI66" s="122" t="str">
        <f>BG27</f>
        <v>lei1834</v>
      </c>
      <c r="BJ66" s="210" t="str">
        <f t="shared" si="42"/>
        <v>core0_lei1834</v>
      </c>
      <c r="BK66" s="122">
        <v>5</v>
      </c>
      <c r="BL66" s="33">
        <v>3</v>
      </c>
      <c r="BM66" s="62">
        <f ca="1">IF(OR(INDEX(INDIRECT("times"&amp;BH$2),$F66,BM$28)&gt;10,INDEX(INDIRECT(BJ66),$E66,$F66)="",INDEX(INDIRECT(BJ66),$E66,$F66)&gt;=INDEX(INDIRECT(BJ66),1,BM$28)),0,(INDEX(INDIRECT(BJ66),$E66,$F66))-INDEX(INDIRECT(BJ66),1,BM$28))*(10-INDEX(INDIRECT("times"&amp;BH$2),$F66,BM$28))/10</f>
        <v>0</v>
      </c>
      <c r="BN66" s="63">
        <f ca="1">IF(OR(INDEX(INDIRECT("times"&amp;BH$2),$F66,BN$28)&gt;10,INDEX(INDIRECT(BJ66),$E66,$F66)="",INDEX(INDIRECT(BJ66),$E66,$F66)&gt;=INDEX(INDIRECT(BJ66),1,BN$28)),0,(INDEX(INDIRECT(BJ66),$E66,$F66))-INDEX(INDIRECT(BJ66),1,BN$28))*(10-INDEX(INDIRECT("times"&amp;BH$2),$F66,BN$28))/10</f>
        <v>0</v>
      </c>
      <c r="BO66" s="63">
        <f ca="1">IF(OR(INDEX(INDIRECT("times"&amp;BH$2),$F66,BO$28)&gt;10,INDEX(INDIRECT(BJ66),$E66,$F66)="",INDEX(INDIRECT(BJ66),$E66,$F66)&gt;=INDEX(INDIRECT(BJ66),1,BO$28)),0,(INDEX(INDIRECT(BJ66),$E66,$F66))-INDEX(INDIRECT(BJ66),1,BO$28))*(10-INDEX(INDIRECT("times"&amp;BH$2),$F66,BO$28))/10</f>
        <v>0</v>
      </c>
      <c r="BP66" s="63">
        <f ca="1">IF(OR(INDEX(INDIRECT("times"&amp;BH$2),$F66,BP$28)&gt;10,INDEX(INDIRECT(BJ66),$E66,$F66)="",INDEX(INDIRECT(BJ66),$E66,$F66)&gt;=INDEX(INDIRECT(BJ66),1,BP$28)),0,(INDEX(INDIRECT(BJ66),$E66,$F66))-INDEX(INDIRECT(BJ66),1,BP$28))*(10-INDEX(INDIRECT("times"&amp;BH$2),$F66,BP$28))/10</f>
        <v>0</v>
      </c>
      <c r="BQ66" s="63">
        <f ca="1">IF(OR(INDEX(INDIRECT("times"&amp;BH$2),$F66,BQ$28)&gt;10,INDEX(INDIRECT(BJ66),$E66,$F66)="",INDEX(INDIRECT(BJ66),$E66,$F66)&gt;=INDEX(INDIRECT(BJ66),1,BQ$28)),0,(INDEX(INDIRECT(BJ66),$E66,$F66))-INDEX(INDIRECT(BJ66),1,BQ$28))*(10-INDEX(INDIRECT("times"&amp;BH$2),$F66,BQ$28))/10</f>
        <v>0</v>
      </c>
      <c r="BR66" s="63">
        <f ca="1">IF(OR(INDEX(INDIRECT("times"&amp;BH$2),$F66,BR$28)&gt;10,INDEX(INDIRECT(BJ66),$E66,$F66)="",INDEX(INDIRECT(BJ66),$E66,$F66)&gt;=INDEX(INDIRECT(BJ66),1,BR$28)),0,(INDEX(INDIRECT(BJ66),$E66,$F66))-INDEX(INDIRECT(BJ66),1,BR$28))*(10-INDEX(INDIRECT("times"&amp;BH$2),$F66,BR$28))/10</f>
        <v>0</v>
      </c>
      <c r="BS66" s="63">
        <f ca="1">IF(OR(INDEX(INDIRECT("times"&amp;BH$2),$F66,BS$28)&gt;10,INDEX(INDIRECT(BJ66),$E66,$F66)="",INDEX(INDIRECT(BJ66),$E66,$F66)&gt;=INDEX(INDIRECT(BJ66),1,BS$28)),0,(INDEX(INDIRECT(BJ66),$E66,$F66))-INDEX(INDIRECT(BJ66),1,BS$28))*(10-INDEX(INDIRECT("times"&amp;BH$2),$F66,BS$28))/10</f>
        <v>0</v>
      </c>
      <c r="BT66" s="63">
        <f ca="1">IF(OR(INDEX(INDIRECT("times"&amp;BH$2),$F66,BT$28)&gt;10,INDEX(INDIRECT(BJ66),$E66,$F66)="",INDEX(INDIRECT(BJ66),$E66,$F66)&gt;=INDEX(INDIRECT(BJ66),1,BT$28)),0,(INDEX(INDIRECT(BJ66),$E66,$F66))-INDEX(INDIRECT(BJ66),1,BT$28))*(10-INDEX(INDIRECT("times"&amp;BH$2),$F66,BT$28))/10</f>
        <v>0</v>
      </c>
      <c r="BU66" s="63">
        <f ca="1">IF(OR(INDEX(INDIRECT("times"&amp;BH$2),$F66,BU$28)&gt;10,INDEX(INDIRECT(BJ66),$E66,$F66)="",INDEX(INDIRECT(BJ66),$E66,$F66)&gt;=INDEX(INDIRECT(BJ66),1,BU$28)),0,(INDEX(INDIRECT(BJ66),$E66,$F66))-INDEX(INDIRECT(BJ66),1,BU$28))*(10-INDEX(INDIRECT("times"&amp;BH$2),$F66,BU$28))/10</f>
        <v>0</v>
      </c>
      <c r="BV66" s="63">
        <f ca="1">IF(OR(INDEX(INDIRECT("times"&amp;BH$2),$F66,BV$28)&gt;10,INDEX(INDIRECT(BJ66),$E66,$F66)="",INDEX(INDIRECT(BJ66),$E66,$F66)&gt;=INDEX(INDIRECT(BJ66),1,BV$28)),0,(INDEX(INDIRECT(BJ66),$E66,$F66))-INDEX(INDIRECT(BJ66),1,BV$28))*(10-INDEX(INDIRECT("times"&amp;BH$2),$F66,BV$28))/10</f>
        <v>0</v>
      </c>
      <c r="BW66" s="63">
        <f ca="1">IF(OR(INDEX(INDIRECT("times"&amp;BH$2),$F66,BW$28)&gt;10,INDEX(INDIRECT(BJ66),$E66,$F66)="",INDEX(INDIRECT(BJ66),$E66,$F66)&gt;=INDEX(INDIRECT(BJ66),1,BW$28)),0,(INDEX(INDIRECT(BJ66),$E66,$F66))-INDEX(INDIRECT(BJ66),1,BW$28))*(10-INDEX(INDIRECT("times"&amp;BH$2),$F66,BW$28))/10</f>
        <v>0</v>
      </c>
      <c r="BX66" s="63">
        <f ca="1">IF(OR(INDEX(INDIRECT("times"&amp;BH$2),$F66,BX$28)&gt;10,INDEX(INDIRECT(BJ66),$E66,$F66)="",INDEX(INDIRECT(BJ66),$E66,$F66)&gt;=INDEX(INDIRECT(BJ66),1,BX$28)),0,(INDEX(INDIRECT(BJ66),$E66,$F66))-INDEX(INDIRECT(BJ66),1,BX$28))*(10-INDEX(INDIRECT("times"&amp;BH$2),$F66,BX$28))/10</f>
        <v>0</v>
      </c>
      <c r="BY66" s="63">
        <f ca="1">IF(OR(INDEX(INDIRECT("times"&amp;BH$2),$F66,BY$28)&gt;10,INDEX(INDIRECT(BJ66),$E66,$F66)="",INDEX(INDIRECT(BJ66),$E66,$F66)&gt;=INDEX(INDIRECT(BJ66),1,BY$28)),0,(INDEX(INDIRECT(BJ66),$E66,$F66))-INDEX(INDIRECT(BJ66),1,BY$28))*(10-INDEX(INDIRECT("times"&amp;BH$2),$F66,BY$28))/10</f>
        <v>0</v>
      </c>
      <c r="BZ66" s="63">
        <f ca="1">IF(OR(INDEX(INDIRECT("times"&amp;BH$2),$F66,BZ$28)&gt;10,INDEX(INDIRECT(BJ66),$E66,$F66)="",INDEX(INDIRECT(BJ66),$E66,$F66)&gt;=INDEX(INDIRECT(BJ66),1,BZ$28)),0,(INDEX(INDIRECT(BJ66),$E66,$F66))-INDEX(INDIRECT(BJ66),1,BZ$28))*(10-INDEX(INDIRECT("times"&amp;BH$2),$F66,BZ$28))/10</f>
        <v>0</v>
      </c>
      <c r="CA66" s="63">
        <f ca="1">IF(OR(INDEX(INDIRECT("times"&amp;BH$2),$F66,CA$28)&gt;10,INDEX(INDIRECT(BJ66),$E66,$F66)="",INDEX(INDIRECT(BJ66),$E66,$F66)&gt;=INDEX(INDIRECT(BJ66),1,CA$28)),0,(INDEX(INDIRECT(BJ66),$E66,$F66))-INDEX(INDIRECT(BJ66),1,CA$28))*(10-INDEX(INDIRECT("times"&amp;BH$2),$F66,CA$28))/10</f>
        <v>0</v>
      </c>
      <c r="CB66" s="63">
        <f ca="1">IF(OR(INDEX(INDIRECT("times"&amp;BH$2),$F66,CB$28)&gt;10,INDEX(INDIRECT(BJ66),$E66,$F66)="",INDEX(INDIRECT(BJ66),$E66,$F66)&gt;=INDEX(INDIRECT(BJ66),1,CB$28)),0,(INDEX(INDIRECT(BJ66),$E66,$F66))-INDEX(INDIRECT(BJ66),1,CB$28))*(10-INDEX(INDIRECT("times"&amp;BH$2),$F66,CB$28))/10</f>
        <v>0</v>
      </c>
      <c r="CC66" s="63">
        <f ca="1">IF(OR(INDEX(INDIRECT("times"&amp;BH$2),$F66,CC$28)&gt;10,INDEX(INDIRECT(BJ66),$E66,$F66)="",INDEX(INDIRECT(BJ66),$E66,$F66)&gt;=INDEX(INDIRECT(BJ66),1,CC$28)),0,(INDEX(INDIRECT(BJ66),$E66,$F66))-INDEX(INDIRECT(BJ66),1,CC$28))*(10-INDEX(INDIRECT("times"&amp;BH$2),$F66,CC$28))/10</f>
        <v>0</v>
      </c>
      <c r="CD66" s="63">
        <f ca="1">IF(OR(INDEX(INDIRECT("times"&amp;BH$2),$F66,CD$28)&gt;10,INDEX(INDIRECT(BJ66),$E66,$F66)="",INDEX(INDIRECT(BJ66),$E66,$F66)&gt;=INDEX(INDIRECT(BJ66),1,CD$28)),0,(INDEX(INDIRECT(BJ66),$E66,$F66))-INDEX(INDIRECT(BJ66),1,CD$28))*(10-INDEX(INDIRECT("times"&amp;BH$2),$F66,CD$28))/10</f>
        <v>0</v>
      </c>
      <c r="CE66" s="63">
        <f ca="1">IF(OR(INDEX(INDIRECT("times"&amp;BH$2),$F66,CE$28)&gt;10,INDEX(INDIRECT(BJ66),$E66,$F66)="",INDEX(INDIRECT(BJ66),$E66,$F66)&gt;=INDEX(INDIRECT(BJ66),1,CE$28)),0,(INDEX(INDIRECT(BJ66),$E66,$F66))-INDEX(INDIRECT(BJ66),1,CE$28))*(10-INDEX(INDIRECT("times"&amp;BH$2),$F66,CE$28))/10</f>
        <v>0</v>
      </c>
      <c r="CF66" s="63">
        <f ca="1">IF(OR(INDEX(INDIRECT("times"&amp;BH$2),$F66,CF$28)&gt;10,INDEX(INDIRECT(BJ66),$E66,$F66)="",INDEX(INDIRECT(BJ66),$E66,$F66)&gt;=INDEX(INDIRECT(BJ66),1,CF$28)),0,(INDEX(INDIRECT(BJ66),$E66,$F66))-INDEX(INDIRECT(BJ66),1,CF$28))*(10-INDEX(INDIRECT("times"&amp;BH$2),$F66,CF$28))/10</f>
        <v>0</v>
      </c>
      <c r="CG66" s="64">
        <f ca="1">IF(OR(INDEX(INDIRECT("times"&amp;BH$2),$F66,CG$28)&gt;10,INDEX(INDIRECT(BJ66),$E66,$F66)="",INDEX(INDIRECT(BJ66),$E66,$F66)&gt;=INDEX(INDIRECT(BJ66),1,CG$28)),0,(INDEX(INDIRECT(BJ66),$E66,$F66))-INDEX(INDIRECT(BJ66),1,CG$28))*(10-INDEX(INDIRECT("times"&amp;BH$2),$F66,CG$28))/10</f>
        <v>0</v>
      </c>
      <c r="CH66" s="201">
        <v>3</v>
      </c>
      <c r="CJ66" s="18" t="s">
        <v>212</v>
      </c>
      <c r="CK66" s="122">
        <f>CJ26</f>
        <v>0</v>
      </c>
      <c r="CL66" s="122" t="str">
        <f>CJ27</f>
        <v>work3564</v>
      </c>
      <c r="CM66" s="210" t="str">
        <f t="shared" si="43"/>
        <v>core0_work3564</v>
      </c>
      <c r="CN66" s="122">
        <v>5</v>
      </c>
      <c r="CO66" s="33">
        <v>3</v>
      </c>
      <c r="CP66" s="62">
        <f ca="1">IF(OR(INDEX(INDIRECT("times"&amp;CK$2),$F66,CP$28)&gt;10,INDEX(INDIRECT(CM66),$E66,$F66)="",INDEX(INDIRECT(CM66),$E66,$F66)&gt;=INDEX(INDIRECT(CM66),1,CP$28)),0,(INDEX(INDIRECT(CM66),$E66,$F66))-INDEX(INDIRECT(CM66),1,CP$28))*(10-INDEX(INDIRECT("times"&amp;CK$2),$F66,CP$28))/10</f>
        <v>0</v>
      </c>
      <c r="CQ66" s="63">
        <f ca="1">IF(OR(INDEX(INDIRECT("times"&amp;CK$2),$F66,CQ$28)&gt;10,INDEX(INDIRECT(CM66),$E66,$F66)="",INDEX(INDIRECT(CM66),$E66,$F66)&gt;=INDEX(INDIRECT(CM66),1,CQ$28)),0,(INDEX(INDIRECT(CM66),$E66,$F66))-INDEX(INDIRECT(CM66),1,CQ$28))*(10-INDEX(INDIRECT("times"&amp;CK$2),$F66,CQ$28))/10</f>
        <v>0</v>
      </c>
      <c r="CR66" s="63">
        <f ca="1">IF(OR(INDEX(INDIRECT("times"&amp;CK$2),$F66,CR$28)&gt;10,INDEX(INDIRECT(CM66),$E66,$F66)="",INDEX(INDIRECT(CM66),$E66,$F66)&gt;=INDEX(INDIRECT(CM66),1,CR$28)),0,(INDEX(INDIRECT(CM66),$E66,$F66))-INDEX(INDIRECT(CM66),1,CR$28))*(10-INDEX(INDIRECT("times"&amp;CK$2),$F66,CR$28))/10</f>
        <v>0</v>
      </c>
      <c r="CS66" s="63">
        <f ca="1">IF(OR(INDEX(INDIRECT("times"&amp;CK$2),$F66,CS$28)&gt;10,INDEX(INDIRECT(CM66),$E66,$F66)="",INDEX(INDIRECT(CM66),$E66,$F66)&gt;=INDEX(INDIRECT(CM66),1,CS$28)),0,(INDEX(INDIRECT(CM66),$E66,$F66))-INDEX(INDIRECT(CM66),1,CS$28))*(10-INDEX(INDIRECT("times"&amp;CK$2),$F66,CS$28))/10</f>
        <v>0</v>
      </c>
      <c r="CT66" s="63">
        <f ca="1">IF(OR(INDEX(INDIRECT("times"&amp;CK$2),$F66,CT$28)&gt;10,INDEX(INDIRECT(CM66),$E66,$F66)="",INDEX(INDIRECT(CM66),$E66,$F66)&gt;=INDEX(INDIRECT(CM66),1,CT$28)),0,(INDEX(INDIRECT(CM66),$E66,$F66))-INDEX(INDIRECT(CM66),1,CT$28))*(10-INDEX(INDIRECT("times"&amp;CK$2),$F66,CT$28))/10</f>
        <v>0</v>
      </c>
      <c r="CU66" s="63">
        <f ca="1">IF(OR(INDEX(INDIRECT("times"&amp;CK$2),$F66,CU$28)&gt;10,INDEX(INDIRECT(CM66),$E66,$F66)="",INDEX(INDIRECT(CM66),$E66,$F66)&gt;=INDEX(INDIRECT(CM66),1,CU$28)),0,(INDEX(INDIRECT(CM66),$E66,$F66))-INDEX(INDIRECT(CM66),1,CU$28))*(10-INDEX(INDIRECT("times"&amp;CK$2),$F66,CU$28))/10</f>
        <v>0</v>
      </c>
      <c r="CV66" s="63">
        <f ca="1">IF(OR(INDEX(INDIRECT("times"&amp;CK$2),$F66,CV$28)&gt;10,INDEX(INDIRECT(CM66),$E66,$F66)="",INDEX(INDIRECT(CM66),$E66,$F66)&gt;=INDEX(INDIRECT(CM66),1,CV$28)),0,(INDEX(INDIRECT(CM66),$E66,$F66))-INDEX(INDIRECT(CM66),1,CV$28))*(10-INDEX(INDIRECT("times"&amp;CK$2),$F66,CV$28))/10</f>
        <v>0</v>
      </c>
      <c r="CW66" s="63">
        <f ca="1">IF(OR(INDEX(INDIRECT("times"&amp;CK$2),$F66,CW$28)&gt;10,INDEX(INDIRECT(CM66),$E66,$F66)="",INDEX(INDIRECT(CM66),$E66,$F66)&gt;=INDEX(INDIRECT(CM66),1,CW$28)),0,(INDEX(INDIRECT(CM66),$E66,$F66))-INDEX(INDIRECT(CM66),1,CW$28))*(10-INDEX(INDIRECT("times"&amp;CK$2),$F66,CW$28))/10</f>
        <v>0</v>
      </c>
      <c r="CX66" s="63">
        <f ca="1">IF(OR(INDEX(INDIRECT("times"&amp;CK$2),$F66,CX$28)&gt;10,INDEX(INDIRECT(CM66),$E66,$F66)="",INDEX(INDIRECT(CM66),$E66,$F66)&gt;=INDEX(INDIRECT(CM66),1,CX$28)),0,(INDEX(INDIRECT(CM66),$E66,$F66))-INDEX(INDIRECT(CM66),1,CX$28))*(10-INDEX(INDIRECT("times"&amp;CK$2),$F66,CX$28))/10</f>
        <v>0</v>
      </c>
      <c r="CY66" s="63">
        <f ca="1">IF(OR(INDEX(INDIRECT("times"&amp;CK$2),$F66,CY$28)&gt;10,INDEX(INDIRECT(CM66),$E66,$F66)="",INDEX(INDIRECT(CM66),$E66,$F66)&gt;=INDEX(INDIRECT(CM66),1,CY$28)),0,(INDEX(INDIRECT(CM66),$E66,$F66))-INDEX(INDIRECT(CM66),1,CY$28))*(10-INDEX(INDIRECT("times"&amp;CK$2),$F66,CY$28))/10</f>
        <v>0</v>
      </c>
      <c r="CZ66" s="63">
        <f ca="1">IF(OR(INDEX(INDIRECT("times"&amp;CK$2),$F66,CZ$28)&gt;10,INDEX(INDIRECT(CM66),$E66,$F66)="",INDEX(INDIRECT(CM66),$E66,$F66)&gt;=INDEX(INDIRECT(CM66),1,CZ$28)),0,(INDEX(INDIRECT(CM66),$E66,$F66))-INDEX(INDIRECT(CM66),1,CZ$28))*(10-INDEX(INDIRECT("times"&amp;CK$2),$F66,CZ$28))/10</f>
        <v>0</v>
      </c>
      <c r="DA66" s="63">
        <f ca="1">IF(OR(INDEX(INDIRECT("times"&amp;CK$2),$F66,DA$28)&gt;10,INDEX(INDIRECT(CM66),$E66,$F66)="",INDEX(INDIRECT(CM66),$E66,$F66)&gt;=INDEX(INDIRECT(CM66),1,DA$28)),0,(INDEX(INDIRECT(CM66),$E66,$F66))-INDEX(INDIRECT(CM66),1,DA$28))*(10-INDEX(INDIRECT("times"&amp;CK$2),$F66,DA$28))/10</f>
        <v>0</v>
      </c>
      <c r="DB66" s="63">
        <f ca="1">IF(OR(INDEX(INDIRECT("times"&amp;CK$2),$F66,DB$28)&gt;10,INDEX(INDIRECT(CM66),$E66,$F66)="",INDEX(INDIRECT(CM66),$E66,$F66)&gt;=INDEX(INDIRECT(CM66),1,DB$28)),0,(INDEX(INDIRECT(CM66),$E66,$F66))-INDEX(INDIRECT(CM66),1,DB$28))*(10-INDEX(INDIRECT("times"&amp;CK$2),$F66,DB$28))/10</f>
        <v>0</v>
      </c>
      <c r="DC66" s="63">
        <f ca="1">IF(OR(INDEX(INDIRECT("times"&amp;CK$2),$F66,DC$28)&gt;10,INDEX(INDIRECT(CM66),$E66,$F66)="",INDEX(INDIRECT(CM66),$E66,$F66)&gt;=INDEX(INDIRECT(CM66),1,DC$28)),0,(INDEX(INDIRECT(CM66),$E66,$F66))-INDEX(INDIRECT(CM66),1,DC$28))*(10-INDEX(INDIRECT("times"&amp;CK$2),$F66,DC$28))/10</f>
        <v>0</v>
      </c>
      <c r="DD66" s="63">
        <f ca="1">IF(OR(INDEX(INDIRECT("times"&amp;CK$2),$F66,DD$28)&gt;10,INDEX(INDIRECT(CM66),$E66,$F66)="",INDEX(INDIRECT(CM66),$E66,$F66)&gt;=INDEX(INDIRECT(CM66),1,DD$28)),0,(INDEX(INDIRECT(CM66),$E66,$F66))-INDEX(INDIRECT(CM66),1,DD$28))*(10-INDEX(INDIRECT("times"&amp;CK$2),$F66,DD$28))/10</f>
        <v>0</v>
      </c>
      <c r="DE66" s="63">
        <f ca="1">IF(OR(INDEX(INDIRECT("times"&amp;CK$2),$F66,DE$28)&gt;10,INDEX(INDIRECT(CM66),$E66,$F66)="",INDEX(INDIRECT(CM66),$E66,$F66)&gt;=INDEX(INDIRECT(CM66),1,DE$28)),0,(INDEX(INDIRECT(CM66),$E66,$F66))-INDEX(INDIRECT(CM66),1,DE$28))*(10-INDEX(INDIRECT("times"&amp;CK$2),$F66,DE$28))/10</f>
        <v>0</v>
      </c>
      <c r="DF66" s="63">
        <f ca="1">IF(OR(INDEX(INDIRECT("times"&amp;CK$2),$F66,DF$28)&gt;10,INDEX(INDIRECT(CM66),$E66,$F66)="",INDEX(INDIRECT(CM66),$E66,$F66)&gt;=INDEX(INDIRECT(CM66),1,DF$28)),0,(INDEX(INDIRECT(CM66),$E66,$F66))-INDEX(INDIRECT(CM66),1,DF$28))*(10-INDEX(INDIRECT("times"&amp;CK$2),$F66,DF$28))/10</f>
        <v>0</v>
      </c>
      <c r="DG66" s="63">
        <f ca="1">IF(OR(INDEX(INDIRECT("times"&amp;CK$2),$F66,DG$28)&gt;10,INDEX(INDIRECT(CM66),$E66,$F66)="",INDEX(INDIRECT(CM66),$E66,$F66)&gt;=INDEX(INDIRECT(CM66),1,DG$28)),0,(INDEX(INDIRECT(CM66),$E66,$F66))-INDEX(INDIRECT(CM66),1,DG$28))*(10-INDEX(INDIRECT("times"&amp;CK$2),$F66,DG$28))/10</f>
        <v>0</v>
      </c>
      <c r="DH66" s="63">
        <f ca="1">IF(OR(INDEX(INDIRECT("times"&amp;CK$2),$F66,DH$28)&gt;10,INDEX(INDIRECT(CM66),$E66,$F66)="",INDEX(INDIRECT(CM66),$E66,$F66)&gt;=INDEX(INDIRECT(CM66),1,DH$28)),0,(INDEX(INDIRECT(CM66),$E66,$F66))-INDEX(INDIRECT(CM66),1,DH$28))*(10-INDEX(INDIRECT("times"&amp;CK$2),$F66,DH$28))/10</f>
        <v>0</v>
      </c>
      <c r="DI66" s="63">
        <f ca="1">IF(OR(INDEX(INDIRECT("times"&amp;CK$2),$F66,DI$28)&gt;10,INDEX(INDIRECT(CM66),$E66,$F66)="",INDEX(INDIRECT(CM66),$E66,$F66)&gt;=INDEX(INDIRECT(CM66),1,DI$28)),0,(INDEX(INDIRECT(CM66),$E66,$F66))-INDEX(INDIRECT(CM66),1,DI$28))*(10-INDEX(INDIRECT("times"&amp;CK$2),$F66,DI$28))/10</f>
        <v>0</v>
      </c>
      <c r="DJ66" s="64">
        <f ca="1">IF(OR(INDEX(INDIRECT("times"&amp;CK$2),$F66,DJ$28)&gt;10,INDEX(INDIRECT(CM66),$E66,$F66)="",INDEX(INDIRECT(CM66),$E66,$F66)&gt;=INDEX(INDIRECT(CM66),1,DJ$28)),0,(INDEX(INDIRECT(CM66),$E66,$F66))-INDEX(INDIRECT(CM66),1,DJ$28))*(10-INDEX(INDIRECT("times"&amp;CK$2),$F66,DJ$28))/10</f>
        <v>0</v>
      </c>
      <c r="DK66" s="201">
        <v>3</v>
      </c>
      <c r="DM66" s="18" t="s">
        <v>212</v>
      </c>
      <c r="DN66" s="122">
        <f>DM26</f>
        <v>0</v>
      </c>
      <c r="DO66" s="122" t="str">
        <f>DM27</f>
        <v>shop3564</v>
      </c>
      <c r="DP66" s="210" t="str">
        <f t="shared" si="44"/>
        <v>core0_shop3564</v>
      </c>
      <c r="DQ66" s="122">
        <v>5</v>
      </c>
      <c r="DR66" s="33">
        <v>3</v>
      </c>
      <c r="DS66" s="62">
        <f ca="1">IF(OR(INDEX(INDIRECT("times"&amp;DN$2),$F66,DS$28)&gt;10,INDEX(INDIRECT(DP66),$E66,$F66)="",INDEX(INDIRECT(DP66),$E66,$F66)&gt;=INDEX(INDIRECT(DP66),1,DS$28)),0,(INDEX(INDIRECT(DP66),$E66,$F66))-INDEX(INDIRECT(DP66),1,DS$28))*(10-INDEX(INDIRECT("times"&amp;DN$2),$F66,DS$28))/10</f>
        <v>0</v>
      </c>
      <c r="DT66" s="63">
        <f ca="1">IF(OR(INDEX(INDIRECT("times"&amp;DN$2),$F66,DT$28)&gt;10,INDEX(INDIRECT(DP66),$E66,$F66)="",INDEX(INDIRECT(DP66),$E66,$F66)&gt;=INDEX(INDIRECT(DP66),1,DT$28)),0,(INDEX(INDIRECT(DP66),$E66,$F66))-INDEX(INDIRECT(DP66),1,DT$28))*(10-INDEX(INDIRECT("times"&amp;DN$2),$F66,DT$28))/10</f>
        <v>0</v>
      </c>
      <c r="DU66" s="63">
        <f ca="1">IF(OR(INDEX(INDIRECT("times"&amp;DN$2),$F66,DU$28)&gt;10,INDEX(INDIRECT(DP66),$E66,$F66)="",INDEX(INDIRECT(DP66),$E66,$F66)&gt;=INDEX(INDIRECT(DP66),1,DU$28)),0,(INDEX(INDIRECT(DP66),$E66,$F66))-INDEX(INDIRECT(DP66),1,DU$28))*(10-INDEX(INDIRECT("times"&amp;DN$2),$F66,DU$28))/10</f>
        <v>0</v>
      </c>
      <c r="DV66" s="63">
        <f ca="1">IF(OR(INDEX(INDIRECT("times"&amp;DN$2),$F66,DV$28)&gt;10,INDEX(INDIRECT(DP66),$E66,$F66)="",INDEX(INDIRECT(DP66),$E66,$F66)&gt;=INDEX(INDIRECT(DP66),1,DV$28)),0,(INDEX(INDIRECT(DP66),$E66,$F66))-INDEX(INDIRECT(DP66),1,DV$28))*(10-INDEX(INDIRECT("times"&amp;DN$2),$F66,DV$28))/10</f>
        <v>0</v>
      </c>
      <c r="DW66" s="63">
        <f ca="1">IF(OR(INDEX(INDIRECT("times"&amp;DN$2),$F66,DW$28)&gt;10,INDEX(INDIRECT(DP66),$E66,$F66)="",INDEX(INDIRECT(DP66),$E66,$F66)&gt;=INDEX(INDIRECT(DP66),1,DW$28)),0,(INDEX(INDIRECT(DP66),$E66,$F66))-INDEX(INDIRECT(DP66),1,DW$28))*(10-INDEX(INDIRECT("times"&amp;DN$2),$F66,DW$28))/10</f>
        <v>0</v>
      </c>
      <c r="DX66" s="63">
        <f ca="1">IF(OR(INDEX(INDIRECT("times"&amp;DN$2),$F66,DX$28)&gt;10,INDEX(INDIRECT(DP66),$E66,$F66)="",INDEX(INDIRECT(DP66),$E66,$F66)&gt;=INDEX(INDIRECT(DP66),1,DX$28)),0,(INDEX(INDIRECT(DP66),$E66,$F66))-INDEX(INDIRECT(DP66),1,DX$28))*(10-INDEX(INDIRECT("times"&amp;DN$2),$F66,DX$28))/10</f>
        <v>0</v>
      </c>
      <c r="DY66" s="63">
        <f ca="1">IF(OR(INDEX(INDIRECT("times"&amp;DN$2),$F66,DY$28)&gt;10,INDEX(INDIRECT(DP66),$E66,$F66)="",INDEX(INDIRECT(DP66),$E66,$F66)&gt;=INDEX(INDIRECT(DP66),1,DY$28)),0,(INDEX(INDIRECT(DP66),$E66,$F66))-INDEX(INDIRECT(DP66),1,DY$28))*(10-INDEX(INDIRECT("times"&amp;DN$2),$F66,DY$28))/10</f>
        <v>0</v>
      </c>
      <c r="DZ66" s="63">
        <f ca="1">IF(OR(INDEX(INDIRECT("times"&amp;DN$2),$F66,DZ$28)&gt;10,INDEX(INDIRECT(DP66),$E66,$F66)="",INDEX(INDIRECT(DP66),$E66,$F66)&gt;=INDEX(INDIRECT(DP66),1,DZ$28)),0,(INDEX(INDIRECT(DP66),$E66,$F66))-INDEX(INDIRECT(DP66),1,DZ$28))*(10-INDEX(INDIRECT("times"&amp;DN$2),$F66,DZ$28))/10</f>
        <v>0</v>
      </c>
      <c r="EA66" s="63">
        <f ca="1">IF(OR(INDEX(INDIRECT("times"&amp;DN$2),$F66,EA$28)&gt;10,INDEX(INDIRECT(DP66),$E66,$F66)="",INDEX(INDIRECT(DP66),$E66,$F66)&gt;=INDEX(INDIRECT(DP66),1,EA$28)),0,(INDEX(INDIRECT(DP66),$E66,$F66))-INDEX(INDIRECT(DP66),1,EA$28))*(10-INDEX(INDIRECT("times"&amp;DN$2),$F66,EA$28))/10</f>
        <v>0</v>
      </c>
      <c r="EB66" s="63">
        <f ca="1">IF(OR(INDEX(INDIRECT("times"&amp;DN$2),$F66,EB$28)&gt;10,INDEX(INDIRECT(DP66),$E66,$F66)="",INDEX(INDIRECT(DP66),$E66,$F66)&gt;=INDEX(INDIRECT(DP66),1,EB$28)),0,(INDEX(INDIRECT(DP66),$E66,$F66))-INDEX(INDIRECT(DP66),1,EB$28))*(10-INDEX(INDIRECT("times"&amp;DN$2),$F66,EB$28))/10</f>
        <v>0</v>
      </c>
      <c r="EC66" s="63">
        <f ca="1">IF(OR(INDEX(INDIRECT("times"&amp;DN$2),$F66,EC$28)&gt;10,INDEX(INDIRECT(DP66),$E66,$F66)="",INDEX(INDIRECT(DP66),$E66,$F66)&gt;=INDEX(INDIRECT(DP66),1,EC$28)),0,(INDEX(INDIRECT(DP66),$E66,$F66))-INDEX(INDIRECT(DP66),1,EC$28))*(10-INDEX(INDIRECT("times"&amp;DN$2),$F66,EC$28))/10</f>
        <v>0</v>
      </c>
      <c r="ED66" s="63">
        <f ca="1">IF(OR(INDEX(INDIRECT("times"&amp;DN$2),$F66,ED$28)&gt;10,INDEX(INDIRECT(DP66),$E66,$F66)="",INDEX(INDIRECT(DP66),$E66,$F66)&gt;=INDEX(INDIRECT(DP66),1,ED$28)),0,(INDEX(INDIRECT(DP66),$E66,$F66))-INDEX(INDIRECT(DP66),1,ED$28))*(10-INDEX(INDIRECT("times"&amp;DN$2),$F66,ED$28))/10</f>
        <v>0</v>
      </c>
      <c r="EE66" s="63">
        <f ca="1">IF(OR(INDEX(INDIRECT("times"&amp;DN$2),$F66,EE$28)&gt;10,INDEX(INDIRECT(DP66),$E66,$F66)="",INDEX(INDIRECT(DP66),$E66,$F66)&gt;=INDEX(INDIRECT(DP66),1,EE$28)),0,(INDEX(INDIRECT(DP66),$E66,$F66))-INDEX(INDIRECT(DP66),1,EE$28))*(10-INDEX(INDIRECT("times"&amp;DN$2),$F66,EE$28))/10</f>
        <v>0</v>
      </c>
      <c r="EF66" s="63">
        <f ca="1">IF(OR(INDEX(INDIRECT("times"&amp;DN$2),$F66,EF$28)&gt;10,INDEX(INDIRECT(DP66),$E66,$F66)="",INDEX(INDIRECT(DP66),$E66,$F66)&gt;=INDEX(INDIRECT(DP66),1,EF$28)),0,(INDEX(INDIRECT(DP66),$E66,$F66))-INDEX(INDIRECT(DP66),1,EF$28))*(10-INDEX(INDIRECT("times"&amp;DN$2),$F66,EF$28))/10</f>
        <v>0</v>
      </c>
      <c r="EG66" s="63">
        <f ca="1">IF(OR(INDEX(INDIRECT("times"&amp;DN$2),$F66,EG$28)&gt;10,INDEX(INDIRECT(DP66),$E66,$F66)="",INDEX(INDIRECT(DP66),$E66,$F66)&gt;=INDEX(INDIRECT(DP66),1,EG$28)),0,(INDEX(INDIRECT(DP66),$E66,$F66))-INDEX(INDIRECT(DP66),1,EG$28))*(10-INDEX(INDIRECT("times"&amp;DN$2),$F66,EG$28))/10</f>
        <v>0</v>
      </c>
      <c r="EH66" s="63">
        <f ca="1">IF(OR(INDEX(INDIRECT("times"&amp;DN$2),$F66,EH$28)&gt;10,INDEX(INDIRECT(DP66),$E66,$F66)="",INDEX(INDIRECT(DP66),$E66,$F66)&gt;=INDEX(INDIRECT(DP66),1,EH$28)),0,(INDEX(INDIRECT(DP66),$E66,$F66))-INDEX(INDIRECT(DP66),1,EH$28))*(10-INDEX(INDIRECT("times"&amp;DN$2),$F66,EH$28))/10</f>
        <v>0</v>
      </c>
      <c r="EI66" s="63">
        <f ca="1">IF(OR(INDEX(INDIRECT("times"&amp;DN$2),$F66,EI$28)&gt;10,INDEX(INDIRECT(DP66),$E66,$F66)="",INDEX(INDIRECT(DP66),$E66,$F66)&gt;=INDEX(INDIRECT(DP66),1,EI$28)),0,(INDEX(INDIRECT(DP66),$E66,$F66))-INDEX(INDIRECT(DP66),1,EI$28))*(10-INDEX(INDIRECT("times"&amp;DN$2),$F66,EI$28))/10</f>
        <v>0</v>
      </c>
      <c r="EJ66" s="63">
        <f ca="1">IF(OR(INDEX(INDIRECT("times"&amp;DN$2),$F66,EJ$28)&gt;10,INDEX(INDIRECT(DP66),$E66,$F66)="",INDEX(INDIRECT(DP66),$E66,$F66)&gt;=INDEX(INDIRECT(DP66),1,EJ$28)),0,(INDEX(INDIRECT(DP66),$E66,$F66))-INDEX(INDIRECT(DP66),1,EJ$28))*(10-INDEX(INDIRECT("times"&amp;DN$2),$F66,EJ$28))/10</f>
        <v>0</v>
      </c>
      <c r="EK66" s="63">
        <f ca="1">IF(OR(INDEX(INDIRECT("times"&amp;DN$2),$F66,EK$28)&gt;10,INDEX(INDIRECT(DP66),$E66,$F66)="",INDEX(INDIRECT(DP66),$E66,$F66)&gt;=INDEX(INDIRECT(DP66),1,EK$28)),0,(INDEX(INDIRECT(DP66),$E66,$F66))-INDEX(INDIRECT(DP66),1,EK$28))*(10-INDEX(INDIRECT("times"&amp;DN$2),$F66,EK$28))/10</f>
        <v>0</v>
      </c>
      <c r="EL66" s="63">
        <f ca="1">IF(OR(INDEX(INDIRECT("times"&amp;DN$2),$F66,EL$28)&gt;10,INDEX(INDIRECT(DP66),$E66,$F66)="",INDEX(INDIRECT(DP66),$E66,$F66)&gt;=INDEX(INDIRECT(DP66),1,EL$28)),0,(INDEX(INDIRECT(DP66),$E66,$F66))-INDEX(INDIRECT(DP66),1,EL$28))*(10-INDEX(INDIRECT("times"&amp;DN$2),$F66,EL$28))/10</f>
        <v>0</v>
      </c>
      <c r="EM66" s="64">
        <f ca="1">IF(OR(INDEX(INDIRECT("times"&amp;DN$2),$F66,EM$28)&gt;10,INDEX(INDIRECT(DP66),$E66,$F66)="",INDEX(INDIRECT(DP66),$E66,$F66)&gt;=INDEX(INDIRECT(DP66),1,EM$28)),0,(INDEX(INDIRECT(DP66),$E66,$F66))-INDEX(INDIRECT(DP66),1,EM$28))*(10-INDEX(INDIRECT("times"&amp;DN$2),$F66,EM$28))/10</f>
        <v>0</v>
      </c>
      <c r="EN66" s="201">
        <v>3</v>
      </c>
      <c r="EP66" s="18" t="s">
        <v>212</v>
      </c>
      <c r="EQ66" s="122">
        <f>EP26</f>
        <v>0</v>
      </c>
      <c r="ER66" s="122" t="str">
        <f>EP27</f>
        <v>lei3564</v>
      </c>
      <c r="ES66" s="210" t="str">
        <f t="shared" si="45"/>
        <v>core0_lei3564</v>
      </c>
      <c r="ET66" s="122">
        <v>5</v>
      </c>
      <c r="EU66" s="33">
        <v>3</v>
      </c>
      <c r="EV66" s="62">
        <f ca="1">IF(OR(INDEX(INDIRECT("times"&amp;EQ$2),$F66,EV$28)&gt;10,INDEX(INDIRECT(ES66),$E66,$F66)="",INDEX(INDIRECT(ES66),$E66,$F66)&gt;=INDEX(INDIRECT(ES66),1,EV$28)),0,(INDEX(INDIRECT(ES66),$E66,$F66))-INDEX(INDIRECT(ES66),1,EV$28))*(10-INDEX(INDIRECT("times"&amp;EQ$2),$F66,EV$28))/10</f>
        <v>0</v>
      </c>
      <c r="EW66" s="63">
        <f ca="1">IF(OR(INDEX(INDIRECT("times"&amp;EQ$2),$F66,EW$28)&gt;10,INDEX(INDIRECT(ES66),$E66,$F66)="",INDEX(INDIRECT(ES66),$E66,$F66)&gt;=INDEX(INDIRECT(ES66),1,EW$28)),0,(INDEX(INDIRECT(ES66),$E66,$F66))-INDEX(INDIRECT(ES66),1,EW$28))*(10-INDEX(INDIRECT("times"&amp;EQ$2),$F66,EW$28))/10</f>
        <v>0</v>
      </c>
      <c r="EX66" s="63">
        <f ca="1">IF(OR(INDEX(INDIRECT("times"&amp;EQ$2),$F66,EX$28)&gt;10,INDEX(INDIRECT(ES66),$E66,$F66)="",INDEX(INDIRECT(ES66),$E66,$F66)&gt;=INDEX(INDIRECT(ES66),1,EX$28)),0,(INDEX(INDIRECT(ES66),$E66,$F66))-INDEX(INDIRECT(ES66),1,EX$28))*(10-INDEX(INDIRECT("times"&amp;EQ$2),$F66,EX$28))/10</f>
        <v>0</v>
      </c>
      <c r="EY66" s="63">
        <f ca="1">IF(OR(INDEX(INDIRECT("times"&amp;EQ$2),$F66,EY$28)&gt;10,INDEX(INDIRECT(ES66),$E66,$F66)="",INDEX(INDIRECT(ES66),$E66,$F66)&gt;=INDEX(INDIRECT(ES66),1,EY$28)),0,(INDEX(INDIRECT(ES66),$E66,$F66))-INDEX(INDIRECT(ES66),1,EY$28))*(10-INDEX(INDIRECT("times"&amp;EQ$2),$F66,EY$28))/10</f>
        <v>0</v>
      </c>
      <c r="EZ66" s="63">
        <f ca="1">IF(OR(INDEX(INDIRECT("times"&amp;EQ$2),$F66,EZ$28)&gt;10,INDEX(INDIRECT(ES66),$E66,$F66)="",INDEX(INDIRECT(ES66),$E66,$F66)&gt;=INDEX(INDIRECT(ES66),1,EZ$28)),0,(INDEX(INDIRECT(ES66),$E66,$F66))-INDEX(INDIRECT(ES66),1,EZ$28))*(10-INDEX(INDIRECT("times"&amp;EQ$2),$F66,EZ$28))/10</f>
        <v>0</v>
      </c>
      <c r="FA66" s="63">
        <f ca="1">IF(OR(INDEX(INDIRECT("times"&amp;EQ$2),$F66,FA$28)&gt;10,INDEX(INDIRECT(ES66),$E66,$F66)="",INDEX(INDIRECT(ES66),$E66,$F66)&gt;=INDEX(INDIRECT(ES66),1,FA$28)),0,(INDEX(INDIRECT(ES66),$E66,$F66))-INDEX(INDIRECT(ES66),1,FA$28))*(10-INDEX(INDIRECT("times"&amp;EQ$2),$F66,FA$28))/10</f>
        <v>0</v>
      </c>
      <c r="FB66" s="63">
        <f ca="1">IF(OR(INDEX(INDIRECT("times"&amp;EQ$2),$F66,FB$28)&gt;10,INDEX(INDIRECT(ES66),$E66,$F66)="",INDEX(INDIRECT(ES66),$E66,$F66)&gt;=INDEX(INDIRECT(ES66),1,FB$28)),0,(INDEX(INDIRECT(ES66),$E66,$F66))-INDEX(INDIRECT(ES66),1,FB$28))*(10-INDEX(INDIRECT("times"&amp;EQ$2),$F66,FB$28))/10</f>
        <v>0</v>
      </c>
      <c r="FC66" s="63">
        <f ca="1">IF(OR(INDEX(INDIRECT("times"&amp;EQ$2),$F66,FC$28)&gt;10,INDEX(INDIRECT(ES66),$E66,$F66)="",INDEX(INDIRECT(ES66),$E66,$F66)&gt;=INDEX(INDIRECT(ES66),1,FC$28)),0,(INDEX(INDIRECT(ES66),$E66,$F66))-INDEX(INDIRECT(ES66),1,FC$28))*(10-INDEX(INDIRECT("times"&amp;EQ$2),$F66,FC$28))/10</f>
        <v>0</v>
      </c>
      <c r="FD66" s="63">
        <f ca="1">IF(OR(INDEX(INDIRECT("times"&amp;EQ$2),$F66,FD$28)&gt;10,INDEX(INDIRECT(ES66),$E66,$F66)="",INDEX(INDIRECT(ES66),$E66,$F66)&gt;=INDEX(INDIRECT(ES66),1,FD$28)),0,(INDEX(INDIRECT(ES66),$E66,$F66))-INDEX(INDIRECT(ES66),1,FD$28))*(10-INDEX(INDIRECT("times"&amp;EQ$2),$F66,FD$28))/10</f>
        <v>0</v>
      </c>
      <c r="FE66" s="63">
        <f ca="1">IF(OR(INDEX(INDIRECT("times"&amp;EQ$2),$F66,FE$28)&gt;10,INDEX(INDIRECT(ES66),$E66,$F66)="",INDEX(INDIRECT(ES66),$E66,$F66)&gt;=INDEX(INDIRECT(ES66),1,FE$28)),0,(INDEX(INDIRECT(ES66),$E66,$F66))-INDEX(INDIRECT(ES66),1,FE$28))*(10-INDEX(INDIRECT("times"&amp;EQ$2),$F66,FE$28))/10</f>
        <v>0</v>
      </c>
      <c r="FF66" s="63">
        <f ca="1">IF(OR(INDEX(INDIRECT("times"&amp;EQ$2),$F66,FF$28)&gt;10,INDEX(INDIRECT(ES66),$E66,$F66)="",INDEX(INDIRECT(ES66),$E66,$F66)&gt;=INDEX(INDIRECT(ES66),1,FF$28)),0,(INDEX(INDIRECT(ES66),$E66,$F66))-INDEX(INDIRECT(ES66),1,FF$28))*(10-INDEX(INDIRECT("times"&amp;EQ$2),$F66,FF$28))/10</f>
        <v>0</v>
      </c>
      <c r="FG66" s="63">
        <f ca="1">IF(OR(INDEX(INDIRECT("times"&amp;EQ$2),$F66,FG$28)&gt;10,INDEX(INDIRECT(ES66),$E66,$F66)="",INDEX(INDIRECT(ES66),$E66,$F66)&gt;=INDEX(INDIRECT(ES66),1,FG$28)),0,(INDEX(INDIRECT(ES66),$E66,$F66))-INDEX(INDIRECT(ES66),1,FG$28))*(10-INDEX(INDIRECT("times"&amp;EQ$2),$F66,FG$28))/10</f>
        <v>0</v>
      </c>
      <c r="FH66" s="63">
        <f ca="1">IF(OR(INDEX(INDIRECT("times"&amp;EQ$2),$F66,FH$28)&gt;10,INDEX(INDIRECT(ES66),$E66,$F66)="",INDEX(INDIRECT(ES66),$E66,$F66)&gt;=INDEX(INDIRECT(ES66),1,FH$28)),0,(INDEX(INDIRECT(ES66),$E66,$F66))-INDEX(INDIRECT(ES66),1,FH$28))*(10-INDEX(INDIRECT("times"&amp;EQ$2),$F66,FH$28))/10</f>
        <v>0</v>
      </c>
      <c r="FI66" s="63">
        <f ca="1">IF(OR(INDEX(INDIRECT("times"&amp;EQ$2),$F66,FI$28)&gt;10,INDEX(INDIRECT(ES66),$E66,$F66)="",INDEX(INDIRECT(ES66),$E66,$F66)&gt;=INDEX(INDIRECT(ES66),1,FI$28)),0,(INDEX(INDIRECT(ES66),$E66,$F66))-INDEX(INDIRECT(ES66),1,FI$28))*(10-INDEX(INDIRECT("times"&amp;EQ$2),$F66,FI$28))/10</f>
        <v>0</v>
      </c>
      <c r="FJ66" s="63">
        <f ca="1">IF(OR(INDEX(INDIRECT("times"&amp;EQ$2),$F66,FJ$28)&gt;10,INDEX(INDIRECT(ES66),$E66,$F66)="",INDEX(INDIRECT(ES66),$E66,$F66)&gt;=INDEX(INDIRECT(ES66),1,FJ$28)),0,(INDEX(INDIRECT(ES66),$E66,$F66))-INDEX(INDIRECT(ES66),1,FJ$28))*(10-INDEX(INDIRECT("times"&amp;EQ$2),$F66,FJ$28))/10</f>
        <v>0</v>
      </c>
      <c r="FK66" s="63">
        <f ca="1">IF(OR(INDEX(INDIRECT("times"&amp;EQ$2),$F66,FK$28)&gt;10,INDEX(INDIRECT(ES66),$E66,$F66)="",INDEX(INDIRECT(ES66),$E66,$F66)&gt;=INDEX(INDIRECT(ES66),1,FK$28)),0,(INDEX(INDIRECT(ES66),$E66,$F66))-INDEX(INDIRECT(ES66),1,FK$28))*(10-INDEX(INDIRECT("times"&amp;EQ$2),$F66,FK$28))/10</f>
        <v>0</v>
      </c>
      <c r="FL66" s="63">
        <f ca="1">IF(OR(INDEX(INDIRECT("times"&amp;EQ$2),$F66,FL$28)&gt;10,INDEX(INDIRECT(ES66),$E66,$F66)="",INDEX(INDIRECT(ES66),$E66,$F66)&gt;=INDEX(INDIRECT(ES66),1,FL$28)),0,(INDEX(INDIRECT(ES66),$E66,$F66))-INDEX(INDIRECT(ES66),1,FL$28))*(10-INDEX(INDIRECT("times"&amp;EQ$2),$F66,FL$28))/10</f>
        <v>0</v>
      </c>
      <c r="FM66" s="63">
        <f ca="1">IF(OR(INDEX(INDIRECT("times"&amp;EQ$2),$F66,FM$28)&gt;10,INDEX(INDIRECT(ES66),$E66,$F66)="",INDEX(INDIRECT(ES66),$E66,$F66)&gt;=INDEX(INDIRECT(ES66),1,FM$28)),0,(INDEX(INDIRECT(ES66),$E66,$F66))-INDEX(INDIRECT(ES66),1,FM$28))*(10-INDEX(INDIRECT("times"&amp;EQ$2),$F66,FM$28))/10</f>
        <v>0</v>
      </c>
      <c r="FN66" s="63">
        <f ca="1">IF(OR(INDEX(INDIRECT("times"&amp;EQ$2),$F66,FN$28)&gt;10,INDEX(INDIRECT(ES66),$E66,$F66)="",INDEX(INDIRECT(ES66),$E66,$F66)&gt;=INDEX(INDIRECT(ES66),1,FN$28)),0,(INDEX(INDIRECT(ES66),$E66,$F66))-INDEX(INDIRECT(ES66),1,FN$28))*(10-INDEX(INDIRECT("times"&amp;EQ$2),$F66,FN$28))/10</f>
        <v>0</v>
      </c>
      <c r="FO66" s="63">
        <f ca="1">IF(OR(INDEX(INDIRECT("times"&amp;EQ$2),$F66,FO$28)&gt;10,INDEX(INDIRECT(ES66),$E66,$F66)="",INDEX(INDIRECT(ES66),$E66,$F66)&gt;=INDEX(INDIRECT(ES66),1,FO$28)),0,(INDEX(INDIRECT(ES66),$E66,$F66))-INDEX(INDIRECT(ES66),1,FO$28))*(10-INDEX(INDIRECT("times"&amp;EQ$2),$F66,FO$28))/10</f>
        <v>0</v>
      </c>
      <c r="FP66" s="64">
        <f ca="1">IF(OR(INDEX(INDIRECT("times"&amp;EQ$2),$F66,FP$28)&gt;10,INDEX(INDIRECT(ES66),$E66,$F66)="",INDEX(INDIRECT(ES66),$E66,$F66)&gt;=INDEX(INDIRECT(ES66),1,FP$28)),0,(INDEX(INDIRECT(ES66),$E66,$F66))-INDEX(INDIRECT(ES66),1,FP$28))*(10-INDEX(INDIRECT("times"&amp;EQ$2),$F66,FP$28))/10</f>
        <v>0</v>
      </c>
      <c r="FQ66" s="201">
        <v>3</v>
      </c>
      <c r="FS66" s="18" t="s">
        <v>212</v>
      </c>
      <c r="FT66" s="122">
        <f>FS26</f>
        <v>0</v>
      </c>
      <c r="FU66" s="122" t="str">
        <f>FS27</f>
        <v>shop65</v>
      </c>
      <c r="FV66" s="210" t="str">
        <f t="shared" si="46"/>
        <v>core0_shop65</v>
      </c>
      <c r="FW66" s="122">
        <v>5</v>
      </c>
      <c r="FX66" s="33">
        <v>3</v>
      </c>
      <c r="FY66" s="62">
        <f ca="1">IF(OR(INDEX(INDIRECT("times"&amp;FT$2),$F66,FY$28)&gt;10,INDEX(INDIRECT(FV66),$E66,$F66)="",INDEX(INDIRECT(FV66),$E66,$F66)&gt;=INDEX(INDIRECT(FV66),1,FY$28)),0,(INDEX(INDIRECT(FV66),$E66,$F66))-INDEX(INDIRECT(FV66),1,FY$28))*(10-INDEX(INDIRECT("times"&amp;FT$2),$F66,FY$28))/10</f>
        <v>0</v>
      </c>
      <c r="FZ66" s="63">
        <f ca="1">IF(OR(INDEX(INDIRECT("times"&amp;FT$2),$F66,FZ$28)&gt;10,INDEX(INDIRECT(FV66),$E66,$F66)="",INDEX(INDIRECT(FV66),$E66,$F66)&gt;=INDEX(INDIRECT(FV66),1,FZ$28)),0,(INDEX(INDIRECT(FV66),$E66,$F66))-INDEX(INDIRECT(FV66),1,FZ$28))*(10-INDEX(INDIRECT("times"&amp;FT$2),$F66,FZ$28))/10</f>
        <v>0</v>
      </c>
      <c r="GA66" s="63">
        <f ca="1">IF(OR(INDEX(INDIRECT("times"&amp;FT$2),$F66,GA$28)&gt;10,INDEX(INDIRECT(FV66),$E66,$F66)="",INDEX(INDIRECT(FV66),$E66,$F66)&gt;=INDEX(INDIRECT(FV66),1,GA$28)),0,(INDEX(INDIRECT(FV66),$E66,$F66))-INDEX(INDIRECT(FV66),1,GA$28))*(10-INDEX(INDIRECT("times"&amp;FT$2),$F66,GA$28))/10</f>
        <v>0</v>
      </c>
      <c r="GB66" s="63">
        <f ca="1">IF(OR(INDEX(INDIRECT("times"&amp;FT$2),$F66,GB$28)&gt;10,INDEX(INDIRECT(FV66),$E66,$F66)="",INDEX(INDIRECT(FV66),$E66,$F66)&gt;=INDEX(INDIRECT(FV66),1,GB$28)),0,(INDEX(INDIRECT(FV66),$E66,$F66))-INDEX(INDIRECT(FV66),1,GB$28))*(10-INDEX(INDIRECT("times"&amp;FT$2),$F66,GB$28))/10</f>
        <v>0</v>
      </c>
      <c r="GC66" s="63">
        <f ca="1">IF(OR(INDEX(INDIRECT("times"&amp;FT$2),$F66,GC$28)&gt;10,INDEX(INDIRECT(FV66),$E66,$F66)="",INDEX(INDIRECT(FV66),$E66,$F66)&gt;=INDEX(INDIRECT(FV66),1,GC$28)),0,(INDEX(INDIRECT(FV66),$E66,$F66))-INDEX(INDIRECT(FV66),1,GC$28))*(10-INDEX(INDIRECT("times"&amp;FT$2),$F66,GC$28))/10</f>
        <v>0</v>
      </c>
      <c r="GD66" s="63">
        <f ca="1">IF(OR(INDEX(INDIRECT("times"&amp;FT$2),$F66,GD$28)&gt;10,INDEX(INDIRECT(FV66),$E66,$F66)="",INDEX(INDIRECT(FV66),$E66,$F66)&gt;=INDEX(INDIRECT(FV66),1,GD$28)),0,(INDEX(INDIRECT(FV66),$E66,$F66))-INDEX(INDIRECT(FV66),1,GD$28))*(10-INDEX(INDIRECT("times"&amp;FT$2),$F66,GD$28))/10</f>
        <v>0</v>
      </c>
      <c r="GE66" s="63">
        <f ca="1">IF(OR(INDEX(INDIRECT("times"&amp;FT$2),$F66,GE$28)&gt;10,INDEX(INDIRECT(FV66),$E66,$F66)="",INDEX(INDIRECT(FV66),$E66,$F66)&gt;=INDEX(INDIRECT(FV66),1,GE$28)),0,(INDEX(INDIRECT(FV66),$E66,$F66))-INDEX(INDIRECT(FV66),1,GE$28))*(10-INDEX(INDIRECT("times"&amp;FT$2),$F66,GE$28))/10</f>
        <v>0</v>
      </c>
      <c r="GF66" s="63">
        <f ca="1">IF(OR(INDEX(INDIRECT("times"&amp;FT$2),$F66,GF$28)&gt;10,INDEX(INDIRECT(FV66),$E66,$F66)="",INDEX(INDIRECT(FV66),$E66,$F66)&gt;=INDEX(INDIRECT(FV66),1,GF$28)),0,(INDEX(INDIRECT(FV66),$E66,$F66))-INDEX(INDIRECT(FV66),1,GF$28))*(10-INDEX(INDIRECT("times"&amp;FT$2),$F66,GF$28))/10</f>
        <v>0</v>
      </c>
      <c r="GG66" s="63">
        <f ca="1">IF(OR(INDEX(INDIRECT("times"&amp;FT$2),$F66,GG$28)&gt;10,INDEX(INDIRECT(FV66),$E66,$F66)="",INDEX(INDIRECT(FV66),$E66,$F66)&gt;=INDEX(INDIRECT(FV66),1,GG$28)),0,(INDEX(INDIRECT(FV66),$E66,$F66))-INDEX(INDIRECT(FV66),1,GG$28))*(10-INDEX(INDIRECT("times"&amp;FT$2),$F66,GG$28))/10</f>
        <v>0</v>
      </c>
      <c r="GH66" s="63">
        <f ca="1">IF(OR(INDEX(INDIRECT("times"&amp;FT$2),$F66,GH$28)&gt;10,INDEX(INDIRECT(FV66),$E66,$F66)="",INDEX(INDIRECT(FV66),$E66,$F66)&gt;=INDEX(INDIRECT(FV66),1,GH$28)),0,(INDEX(INDIRECT(FV66),$E66,$F66))-INDEX(INDIRECT(FV66),1,GH$28))*(10-INDEX(INDIRECT("times"&amp;FT$2),$F66,GH$28))/10</f>
        <v>0</v>
      </c>
      <c r="GI66" s="63">
        <f ca="1">IF(OR(INDEX(INDIRECT("times"&amp;FT$2),$F66,GI$28)&gt;10,INDEX(INDIRECT(FV66),$E66,$F66)="",INDEX(INDIRECT(FV66),$E66,$F66)&gt;=INDEX(INDIRECT(FV66),1,GI$28)),0,(INDEX(INDIRECT(FV66),$E66,$F66))-INDEX(INDIRECT(FV66),1,GI$28))*(10-INDEX(INDIRECT("times"&amp;FT$2),$F66,GI$28))/10</f>
        <v>0</v>
      </c>
      <c r="GJ66" s="63">
        <f ca="1">IF(OR(INDEX(INDIRECT("times"&amp;FT$2),$F66,GJ$28)&gt;10,INDEX(INDIRECT(FV66),$E66,$F66)="",INDEX(INDIRECT(FV66),$E66,$F66)&gt;=INDEX(INDIRECT(FV66),1,GJ$28)),0,(INDEX(INDIRECT(FV66),$E66,$F66))-INDEX(INDIRECT(FV66),1,GJ$28))*(10-INDEX(INDIRECT("times"&amp;FT$2),$F66,GJ$28))/10</f>
        <v>0</v>
      </c>
      <c r="GK66" s="63">
        <f ca="1">IF(OR(INDEX(INDIRECT("times"&amp;FT$2),$F66,GK$28)&gt;10,INDEX(INDIRECT(FV66),$E66,$F66)="",INDEX(INDIRECT(FV66),$E66,$F66)&gt;=INDEX(INDIRECT(FV66),1,GK$28)),0,(INDEX(INDIRECT(FV66),$E66,$F66))-INDEX(INDIRECT(FV66),1,GK$28))*(10-INDEX(INDIRECT("times"&amp;FT$2),$F66,GK$28))/10</f>
        <v>0</v>
      </c>
      <c r="GL66" s="63">
        <f ca="1">IF(OR(INDEX(INDIRECT("times"&amp;FT$2),$F66,GL$28)&gt;10,INDEX(INDIRECT(FV66),$E66,$F66)="",INDEX(INDIRECT(FV66),$E66,$F66)&gt;=INDEX(INDIRECT(FV66),1,GL$28)),0,(INDEX(INDIRECT(FV66),$E66,$F66))-INDEX(INDIRECT(FV66),1,GL$28))*(10-INDEX(INDIRECT("times"&amp;FT$2),$F66,GL$28))/10</f>
        <v>0</v>
      </c>
      <c r="GM66" s="63">
        <f ca="1">IF(OR(INDEX(INDIRECT("times"&amp;FT$2),$F66,GM$28)&gt;10,INDEX(INDIRECT(FV66),$E66,$F66)="",INDEX(INDIRECT(FV66),$E66,$F66)&gt;=INDEX(INDIRECT(FV66),1,GM$28)),0,(INDEX(INDIRECT(FV66),$E66,$F66))-INDEX(INDIRECT(FV66),1,GM$28))*(10-INDEX(INDIRECT("times"&amp;FT$2),$F66,GM$28))/10</f>
        <v>0</v>
      </c>
      <c r="GN66" s="63">
        <f ca="1">IF(OR(INDEX(INDIRECT("times"&amp;FT$2),$F66,GN$28)&gt;10,INDEX(INDIRECT(FV66),$E66,$F66)="",INDEX(INDIRECT(FV66),$E66,$F66)&gt;=INDEX(INDIRECT(FV66),1,GN$28)),0,(INDEX(INDIRECT(FV66),$E66,$F66))-INDEX(INDIRECT(FV66),1,GN$28))*(10-INDEX(INDIRECT("times"&amp;FT$2),$F66,GN$28))/10</f>
        <v>0</v>
      </c>
      <c r="GO66" s="63">
        <f ca="1">IF(OR(INDEX(INDIRECT("times"&amp;FT$2),$F66,GO$28)&gt;10,INDEX(INDIRECT(FV66),$E66,$F66)="",INDEX(INDIRECT(FV66),$E66,$F66)&gt;=INDEX(INDIRECT(FV66),1,GO$28)),0,(INDEX(INDIRECT(FV66),$E66,$F66))-INDEX(INDIRECT(FV66),1,GO$28))*(10-INDEX(INDIRECT("times"&amp;FT$2),$F66,GO$28))/10</f>
        <v>0</v>
      </c>
      <c r="GP66" s="63">
        <f ca="1">IF(OR(INDEX(INDIRECT("times"&amp;FT$2),$F66,GP$28)&gt;10,INDEX(INDIRECT(FV66),$E66,$F66)="",INDEX(INDIRECT(FV66),$E66,$F66)&gt;=INDEX(INDIRECT(FV66),1,GP$28)),0,(INDEX(INDIRECT(FV66),$E66,$F66))-INDEX(INDIRECT(FV66),1,GP$28))*(10-INDEX(INDIRECT("times"&amp;FT$2),$F66,GP$28))/10</f>
        <v>0</v>
      </c>
      <c r="GQ66" s="63">
        <f ca="1">IF(OR(INDEX(INDIRECT("times"&amp;FT$2),$F66,GQ$28)&gt;10,INDEX(INDIRECT(FV66),$E66,$F66)="",INDEX(INDIRECT(FV66),$E66,$F66)&gt;=INDEX(INDIRECT(FV66),1,GQ$28)),0,(INDEX(INDIRECT(FV66),$E66,$F66))-INDEX(INDIRECT(FV66),1,GQ$28))*(10-INDEX(INDIRECT("times"&amp;FT$2),$F66,GQ$28))/10</f>
        <v>0</v>
      </c>
      <c r="GR66" s="63">
        <f ca="1">IF(OR(INDEX(INDIRECT("times"&amp;FT$2),$F66,GR$28)&gt;10,INDEX(INDIRECT(FV66),$E66,$F66)="",INDEX(INDIRECT(FV66),$E66,$F66)&gt;=INDEX(INDIRECT(FV66),1,GR$28)),0,(INDEX(INDIRECT(FV66),$E66,$F66))-INDEX(INDIRECT(FV66),1,GR$28))*(10-INDEX(INDIRECT("times"&amp;FT$2),$F66,GR$28))/10</f>
        <v>0</v>
      </c>
      <c r="GS66" s="64">
        <f ca="1">IF(OR(INDEX(INDIRECT("times"&amp;FT$2),$F66,GS$28)&gt;10,INDEX(INDIRECT(FV66),$E66,$F66)="",INDEX(INDIRECT(FV66),$E66,$F66)&gt;=INDEX(INDIRECT(FV66),1,GS$28)),0,(INDEX(INDIRECT(FV66),$E66,$F66))-INDEX(INDIRECT(FV66),1,GS$28))*(10-INDEX(INDIRECT("times"&amp;FT$2),$F66,GS$28))/10</f>
        <v>0</v>
      </c>
      <c r="GT66" s="201">
        <v>3</v>
      </c>
      <c r="GV66" s="18" t="s">
        <v>212</v>
      </c>
      <c r="GW66" s="122">
        <f>GV26</f>
        <v>0</v>
      </c>
      <c r="GX66" s="122" t="str">
        <f>GV27</f>
        <v>lei65</v>
      </c>
      <c r="GY66" s="210" t="str">
        <f t="shared" si="47"/>
        <v>core0_lei65</v>
      </c>
      <c r="GZ66" s="122">
        <v>5</v>
      </c>
      <c r="HA66" s="33">
        <v>3</v>
      </c>
      <c r="HB66" s="62">
        <f ca="1">IF(OR(INDEX(INDIRECT("times"&amp;GW$2),$F66,HB$28)&gt;10,INDEX(INDIRECT(GY66),$E66,$F66)="",INDEX(INDIRECT(GY66),$E66,$F66)&gt;=INDEX(INDIRECT(GY66),1,HB$28)),0,(INDEX(INDIRECT(GY66),$E66,$F66))-INDEX(INDIRECT(GY66),1,HB$28))*(10-INDEX(INDIRECT("times"&amp;GW$2),$F66,HB$28))/10</f>
        <v>0</v>
      </c>
      <c r="HC66" s="63">
        <f ca="1">IF(OR(INDEX(INDIRECT("times"&amp;GW$2),$F66,HC$28)&gt;10,INDEX(INDIRECT(GY66),$E66,$F66)="",INDEX(INDIRECT(GY66),$E66,$F66)&gt;=INDEX(INDIRECT(GY66),1,HC$28)),0,(INDEX(INDIRECT(GY66),$E66,$F66))-INDEX(INDIRECT(GY66),1,HC$28))*(10-INDEX(INDIRECT("times"&amp;GW$2),$F66,HC$28))/10</f>
        <v>0</v>
      </c>
      <c r="HD66" s="63">
        <f ca="1">IF(OR(INDEX(INDIRECT("times"&amp;GW$2),$F66,HD$28)&gt;10,INDEX(INDIRECT(GY66),$E66,$F66)="",INDEX(INDIRECT(GY66),$E66,$F66)&gt;=INDEX(INDIRECT(GY66),1,HD$28)),0,(INDEX(INDIRECT(GY66),$E66,$F66))-INDEX(INDIRECT(GY66),1,HD$28))*(10-INDEX(INDIRECT("times"&amp;GW$2),$F66,HD$28))/10</f>
        <v>0</v>
      </c>
      <c r="HE66" s="63">
        <f ca="1">IF(OR(INDEX(INDIRECT("times"&amp;GW$2),$F66,HE$28)&gt;10,INDEX(INDIRECT(GY66),$E66,$F66)="",INDEX(INDIRECT(GY66),$E66,$F66)&gt;=INDEX(INDIRECT(GY66),1,HE$28)),0,(INDEX(INDIRECT(GY66),$E66,$F66))-INDEX(INDIRECT(GY66),1,HE$28))*(10-INDEX(INDIRECT("times"&amp;GW$2),$F66,HE$28))/10</f>
        <v>0</v>
      </c>
      <c r="HF66" s="63">
        <f ca="1">IF(OR(INDEX(INDIRECT("times"&amp;GW$2),$F66,HF$28)&gt;10,INDEX(INDIRECT(GY66),$E66,$F66)="",INDEX(INDIRECT(GY66),$E66,$F66)&gt;=INDEX(INDIRECT(GY66),1,HF$28)),0,(INDEX(INDIRECT(GY66),$E66,$F66))-INDEX(INDIRECT(GY66),1,HF$28))*(10-INDEX(INDIRECT("times"&amp;GW$2),$F66,HF$28))/10</f>
        <v>0</v>
      </c>
      <c r="HG66" s="63">
        <f ca="1">IF(OR(INDEX(INDIRECT("times"&amp;GW$2),$F66,HG$28)&gt;10,INDEX(INDIRECT(GY66),$E66,$F66)="",INDEX(INDIRECT(GY66),$E66,$F66)&gt;=INDEX(INDIRECT(GY66),1,HG$28)),0,(INDEX(INDIRECT(GY66),$E66,$F66))-INDEX(INDIRECT(GY66),1,HG$28))*(10-INDEX(INDIRECT("times"&amp;GW$2),$F66,HG$28))/10</f>
        <v>0</v>
      </c>
      <c r="HH66" s="63">
        <f ca="1">IF(OR(INDEX(INDIRECT("times"&amp;GW$2),$F66,HH$28)&gt;10,INDEX(INDIRECT(GY66),$E66,$F66)="",INDEX(INDIRECT(GY66),$E66,$F66)&gt;=INDEX(INDIRECT(GY66),1,HH$28)),0,(INDEX(INDIRECT(GY66),$E66,$F66))-INDEX(INDIRECT(GY66),1,HH$28))*(10-INDEX(INDIRECT("times"&amp;GW$2),$F66,HH$28))/10</f>
        <v>0</v>
      </c>
      <c r="HI66" s="63">
        <f ca="1">IF(OR(INDEX(INDIRECT("times"&amp;GW$2),$F66,HI$28)&gt;10,INDEX(INDIRECT(GY66),$E66,$F66)="",INDEX(INDIRECT(GY66),$E66,$F66)&gt;=INDEX(INDIRECT(GY66),1,HI$28)),0,(INDEX(INDIRECT(GY66),$E66,$F66))-INDEX(INDIRECT(GY66),1,HI$28))*(10-INDEX(INDIRECT("times"&amp;GW$2),$F66,HI$28))/10</f>
        <v>0</v>
      </c>
      <c r="HJ66" s="63">
        <f ca="1">IF(OR(INDEX(INDIRECT("times"&amp;GW$2),$F66,HJ$28)&gt;10,INDEX(INDIRECT(GY66),$E66,$F66)="",INDEX(INDIRECT(GY66),$E66,$F66)&gt;=INDEX(INDIRECT(GY66),1,HJ$28)),0,(INDEX(INDIRECT(GY66),$E66,$F66))-INDEX(INDIRECT(GY66),1,HJ$28))*(10-INDEX(INDIRECT("times"&amp;GW$2),$F66,HJ$28))/10</f>
        <v>0</v>
      </c>
      <c r="HK66" s="63">
        <f ca="1">IF(OR(INDEX(INDIRECT("times"&amp;GW$2),$F66,HK$28)&gt;10,INDEX(INDIRECT(GY66),$E66,$F66)="",INDEX(INDIRECT(GY66),$E66,$F66)&gt;=INDEX(INDIRECT(GY66),1,HK$28)),0,(INDEX(INDIRECT(GY66),$E66,$F66))-INDEX(INDIRECT(GY66),1,HK$28))*(10-INDEX(INDIRECT("times"&amp;GW$2),$F66,HK$28))/10</f>
        <v>0</v>
      </c>
      <c r="HL66" s="63">
        <f ca="1">IF(OR(INDEX(INDIRECT("times"&amp;GW$2),$F66,HL$28)&gt;10,INDEX(INDIRECT(GY66),$E66,$F66)="",INDEX(INDIRECT(GY66),$E66,$F66)&gt;=INDEX(INDIRECT(GY66),1,HL$28)),0,(INDEX(INDIRECT(GY66),$E66,$F66))-INDEX(INDIRECT(GY66),1,HL$28))*(10-INDEX(INDIRECT("times"&amp;GW$2),$F66,HL$28))/10</f>
        <v>0</v>
      </c>
      <c r="HM66" s="63">
        <f ca="1">IF(OR(INDEX(INDIRECT("times"&amp;GW$2),$F66,HM$28)&gt;10,INDEX(INDIRECT(GY66),$E66,$F66)="",INDEX(INDIRECT(GY66),$E66,$F66)&gt;=INDEX(INDIRECT(GY66),1,HM$28)),0,(INDEX(INDIRECT(GY66),$E66,$F66))-INDEX(INDIRECT(GY66),1,HM$28))*(10-INDEX(INDIRECT("times"&amp;GW$2),$F66,HM$28))/10</f>
        <v>0</v>
      </c>
      <c r="HN66" s="63">
        <f ca="1">IF(OR(INDEX(INDIRECT("times"&amp;GW$2),$F66,HN$28)&gt;10,INDEX(INDIRECT(GY66),$E66,$F66)="",INDEX(INDIRECT(GY66),$E66,$F66)&gt;=INDEX(INDIRECT(GY66),1,HN$28)),0,(INDEX(INDIRECT(GY66),$E66,$F66))-INDEX(INDIRECT(GY66),1,HN$28))*(10-INDEX(INDIRECT("times"&amp;GW$2),$F66,HN$28))/10</f>
        <v>0</v>
      </c>
      <c r="HO66" s="63">
        <f ca="1">IF(OR(INDEX(INDIRECT("times"&amp;GW$2),$F66,HO$28)&gt;10,INDEX(INDIRECT(GY66),$E66,$F66)="",INDEX(INDIRECT(GY66),$E66,$F66)&gt;=INDEX(INDIRECT(GY66),1,HO$28)),0,(INDEX(INDIRECT(GY66),$E66,$F66))-INDEX(INDIRECT(GY66),1,HO$28))*(10-INDEX(INDIRECT("times"&amp;GW$2),$F66,HO$28))/10</f>
        <v>0</v>
      </c>
      <c r="HP66" s="63">
        <f ca="1">IF(OR(INDEX(INDIRECT("times"&amp;GW$2),$F66,HP$28)&gt;10,INDEX(INDIRECT(GY66),$E66,$F66)="",INDEX(INDIRECT(GY66),$E66,$F66)&gt;=INDEX(INDIRECT(GY66),1,HP$28)),0,(INDEX(INDIRECT(GY66),$E66,$F66))-INDEX(INDIRECT(GY66),1,HP$28))*(10-INDEX(INDIRECT("times"&amp;GW$2),$F66,HP$28))/10</f>
        <v>0</v>
      </c>
      <c r="HQ66" s="63">
        <f ca="1">IF(OR(INDEX(INDIRECT("times"&amp;GW$2),$F66,HQ$28)&gt;10,INDEX(INDIRECT(GY66),$E66,$F66)="",INDEX(INDIRECT(GY66),$E66,$F66)&gt;=INDEX(INDIRECT(GY66),1,HQ$28)),0,(INDEX(INDIRECT(GY66),$E66,$F66))-INDEX(INDIRECT(GY66),1,HQ$28))*(10-INDEX(INDIRECT("times"&amp;GW$2),$F66,HQ$28))/10</f>
        <v>0</v>
      </c>
      <c r="HR66" s="63">
        <f ca="1">IF(OR(INDEX(INDIRECT("times"&amp;GW$2),$F66,HR$28)&gt;10,INDEX(INDIRECT(GY66),$E66,$F66)="",INDEX(INDIRECT(GY66),$E66,$F66)&gt;=INDEX(INDIRECT(GY66),1,HR$28)),0,(INDEX(INDIRECT(GY66),$E66,$F66))-INDEX(INDIRECT(GY66),1,HR$28))*(10-INDEX(INDIRECT("times"&amp;GW$2),$F66,HR$28))/10</f>
        <v>0</v>
      </c>
      <c r="HS66" s="63">
        <f ca="1">IF(OR(INDEX(INDIRECT("times"&amp;GW$2),$F66,HS$28)&gt;10,INDEX(INDIRECT(GY66),$E66,$F66)="",INDEX(INDIRECT(GY66),$E66,$F66)&gt;=INDEX(INDIRECT(GY66),1,HS$28)),0,(INDEX(INDIRECT(GY66),$E66,$F66))-INDEX(INDIRECT(GY66),1,HS$28))*(10-INDEX(INDIRECT("times"&amp;GW$2),$F66,HS$28))/10</f>
        <v>0</v>
      </c>
      <c r="HT66" s="63">
        <f ca="1">IF(OR(INDEX(INDIRECT("times"&amp;GW$2),$F66,HT$28)&gt;10,INDEX(INDIRECT(GY66),$E66,$F66)="",INDEX(INDIRECT(GY66),$E66,$F66)&gt;=INDEX(INDIRECT(GY66),1,HT$28)),0,(INDEX(INDIRECT(GY66),$E66,$F66))-INDEX(INDIRECT(GY66),1,HT$28))*(10-INDEX(INDIRECT("times"&amp;GW$2),$F66,HT$28))/10</f>
        <v>0</v>
      </c>
      <c r="HU66" s="63">
        <f ca="1">IF(OR(INDEX(INDIRECT("times"&amp;GW$2),$F66,HU$28)&gt;10,INDEX(INDIRECT(GY66),$E66,$F66)="",INDEX(INDIRECT(GY66),$E66,$F66)&gt;=INDEX(INDIRECT(GY66),1,HU$28)),0,(INDEX(INDIRECT(GY66),$E66,$F66))-INDEX(INDIRECT(GY66),1,HU$28))*(10-INDEX(INDIRECT("times"&amp;GW$2),$F66,HU$28))/10</f>
        <v>0</v>
      </c>
      <c r="HV66" s="64">
        <f ca="1">IF(OR(INDEX(INDIRECT("times"&amp;GW$2),$F66,HV$28)&gt;10,INDEX(INDIRECT(GY66),$E66,$F66)="",INDEX(INDIRECT(GY66),$E66,$F66)&gt;=INDEX(INDIRECT(GY66),1,HV$28)),0,(INDEX(INDIRECT(GY66),$E66,$F66))-INDEX(INDIRECT(GY66),1,HV$28))*(10-INDEX(INDIRECT("times"&amp;GW$2),$F66,HV$28))/10</f>
        <v>0</v>
      </c>
      <c r="HW66" s="201">
        <v>3</v>
      </c>
    </row>
    <row r="67" spans="1:231" ht="15">
      <c r="A67" s="18" t="s">
        <v>213</v>
      </c>
      <c r="B67" s="122">
        <f>A26</f>
        <v>0</v>
      </c>
      <c r="C67" s="122" t="str">
        <f>A27</f>
        <v>work1834</v>
      </c>
      <c r="D67" s="210" t="str">
        <f t="shared" si="40"/>
        <v>core0_work1834</v>
      </c>
      <c r="E67" s="122">
        <v>5</v>
      </c>
      <c r="F67" s="33">
        <v>4</v>
      </c>
      <c r="G67" s="62">
        <f ca="1">IF(OR(INDEX(INDIRECT("times"&amp;B$2),$F67,G$28)&gt;10,INDEX(INDIRECT(D67),$E67,$F67)="",INDEX(INDIRECT(D67),$E67,$F67)&gt;=INDEX(INDIRECT(D67),1,G$28)),0,(INDEX(INDIRECT(D67),$E67,$F67))-INDEX(INDIRECT(D67),1,G$28))*(10-INDEX(INDIRECT("times"&amp;B$2),$F67,G$28))/10</f>
        <v>0</v>
      </c>
      <c r="H67" s="63">
        <f ca="1">IF(OR(INDEX(INDIRECT("times"&amp;B$2),$F67,H$28)&gt;10,INDEX(INDIRECT(D67),$E67,$F67)="",INDEX(INDIRECT(D67),$E67,$F67)&gt;=INDEX(INDIRECT(D67),1,H$28)),0,(INDEX(INDIRECT(D67),$E67,$F67))-INDEX(INDIRECT(D67),1,H$28))*(10-INDEX(INDIRECT("times"&amp;B$2),$F67,H$28))/10</f>
        <v>0</v>
      </c>
      <c r="I67" s="63">
        <f ca="1">IF(OR(INDEX(INDIRECT("times"&amp;B$2),$F67,I$28)&gt;10,INDEX(INDIRECT(D67),$E67,$F67)="",INDEX(INDIRECT(D67),$E67,$F67)&gt;=INDEX(INDIRECT(D67),1,I$28)),0,(INDEX(INDIRECT(D67),$E67,$F67))-INDEX(INDIRECT(D67),1,I$28))*(10-INDEX(INDIRECT("times"&amp;B$2),$F67,I$28))/10</f>
        <v>0</v>
      </c>
      <c r="J67" s="63">
        <f ca="1">IF(OR(INDEX(INDIRECT("times"&amp;B$2),$F67,J$28)&gt;10,INDEX(INDIRECT(D67),$E67,$F67)="",INDEX(INDIRECT(D67),$E67,$F67)&gt;=INDEX(INDIRECT(D67),1,J$28)),0,(INDEX(INDIRECT(D67),$E67,$F67))-INDEX(INDIRECT(D67),1,J$28))*(10-INDEX(INDIRECT("times"&amp;B$2),$F67,J$28))/10</f>
        <v>0</v>
      </c>
      <c r="K67" s="63">
        <f ca="1">IF(OR(INDEX(INDIRECT("times"&amp;B$2),$F67,K$28)&gt;10,INDEX(INDIRECT(D67),$E67,$F67)="",INDEX(INDIRECT(D67),$E67,$F67)&gt;=INDEX(INDIRECT(D67),1,K$28)),0,(INDEX(INDIRECT(D67),$E67,$F67))-INDEX(INDIRECT(D67),1,K$28))*(10-INDEX(INDIRECT("times"&amp;B$2),$F67,K$28))/10</f>
        <v>0</v>
      </c>
      <c r="L67" s="63">
        <f ca="1">IF(OR(INDEX(INDIRECT("times"&amp;B$2),$F67,L$28)&gt;10,INDEX(INDIRECT(D67),$E67,$F67)="",INDEX(INDIRECT(D67),$E67,$F67)&gt;=INDEX(INDIRECT(D67),1,L$28)),0,(INDEX(INDIRECT(D67),$E67,$F67))-INDEX(INDIRECT(D67),1,L$28))*(10-INDEX(INDIRECT("times"&amp;B$2),$F67,L$28))/10</f>
        <v>0</v>
      </c>
      <c r="M67" s="63">
        <f ca="1">IF(OR(INDEX(INDIRECT("times"&amp;B$2),$F67,M$28)&gt;10,INDEX(INDIRECT(D67),$E67,$F67)="",INDEX(INDIRECT(D67),$E67,$F67)&gt;=INDEX(INDIRECT(D67),1,M$28)),0,(INDEX(INDIRECT(D67),$E67,$F67))-INDEX(INDIRECT(D67),1,M$28))*(10-INDEX(INDIRECT("times"&amp;B$2),$F67,M$28))/10</f>
        <v>0</v>
      </c>
      <c r="N67" s="63">
        <f ca="1">IF(OR(INDEX(INDIRECT("times"&amp;B$2),$F67,N$28)&gt;10,INDEX(INDIRECT(D67),$E67,$F67)="",INDEX(INDIRECT(D67),$E67,$F67)&gt;=INDEX(INDIRECT(D67),1,N$28)),0,(INDEX(INDIRECT(D67),$E67,$F67))-INDEX(INDIRECT(D67),1,N$28))*(10-INDEX(INDIRECT("times"&amp;B$2),$F67,N$28))/10</f>
        <v>0</v>
      </c>
      <c r="O67" s="63">
        <f ca="1">IF(OR(INDEX(INDIRECT("times"&amp;B$2),$F67,O$28)&gt;10,INDEX(INDIRECT(D67),$E67,$F67)="",INDEX(INDIRECT(D67),$E67,$F67)&gt;=INDEX(INDIRECT(D67),1,O$28)),0,(INDEX(INDIRECT(D67),$E67,$F67))-INDEX(INDIRECT(D67),1,O$28))*(10-INDEX(INDIRECT("times"&amp;B$2),$F67,O$28))/10</f>
        <v>0</v>
      </c>
      <c r="P67" s="63">
        <f ca="1">IF(OR(INDEX(INDIRECT("times"&amp;B$2),$F67,P$28)&gt;10,INDEX(INDIRECT(D67),$E67,$F67)="",INDEX(INDIRECT(D67),$E67,$F67)&gt;=INDEX(INDIRECT(D67),1,P$28)),0,(INDEX(INDIRECT(D67),$E67,$F67))-INDEX(INDIRECT(D67),1,P$28))*(10-INDEX(INDIRECT("times"&amp;B$2),$F67,P$28))/10</f>
        <v>0</v>
      </c>
      <c r="Q67" s="63">
        <f ca="1">IF(OR(INDEX(INDIRECT("times"&amp;B$2),$F67,Q$28)&gt;10,INDEX(INDIRECT(D67),$E67,$F67)="",INDEX(INDIRECT(D67),$E67,$F67)&gt;=INDEX(INDIRECT(D67),1,Q$28)),0,(INDEX(INDIRECT(D67),$E67,$F67))-INDEX(INDIRECT(D67),1,Q$28))*(10-INDEX(INDIRECT("times"&amp;B$2),$F67,Q$28))/10</f>
        <v>0</v>
      </c>
      <c r="R67" s="63">
        <f ca="1">IF(OR(INDEX(INDIRECT("times"&amp;B$2),$F67,R$28)&gt;10,INDEX(INDIRECT(D67),$E67,$F67)="",INDEX(INDIRECT(D67),$E67,$F67)&gt;=INDEX(INDIRECT(D67),1,R$28)),0,(INDEX(INDIRECT(D67),$E67,$F67))-INDEX(INDIRECT(D67),1,R$28))*(10-INDEX(INDIRECT("times"&amp;B$2),$F67,R$28))/10</f>
        <v>0</v>
      </c>
      <c r="S67" s="63">
        <f ca="1">IF(OR(INDEX(INDIRECT("times"&amp;B$2),$F67,S$28)&gt;10,INDEX(INDIRECT(D67),$E67,$F67)="",INDEX(INDIRECT(D67),$E67,$F67)&gt;=INDEX(INDIRECT(D67),1,S$28)),0,(INDEX(INDIRECT(D67),$E67,$F67))-INDEX(INDIRECT(D67),1,S$28))*(10-INDEX(INDIRECT("times"&amp;B$2),$F67,S$28))/10</f>
        <v>0</v>
      </c>
      <c r="T67" s="63">
        <f ca="1">IF(OR(INDEX(INDIRECT("times"&amp;B$2),$F67,T$28)&gt;10,INDEX(INDIRECT(D67),$E67,$F67)="",INDEX(INDIRECT(D67),$E67,$F67)&gt;=INDEX(INDIRECT(D67),1,T$28)),0,(INDEX(INDIRECT(D67),$E67,$F67))-INDEX(INDIRECT(D67),1,T$28))*(10-INDEX(INDIRECT("times"&amp;B$2),$F67,T$28))/10</f>
        <v>0</v>
      </c>
      <c r="U67" s="63">
        <f ca="1">IF(OR(INDEX(INDIRECT("times"&amp;B$2),$F67,U$28)&gt;10,INDEX(INDIRECT(D67),$E67,$F67)="",INDEX(INDIRECT(D67),$E67,$F67)&gt;=INDEX(INDIRECT(D67),1,U$28)),0,(INDEX(INDIRECT(D67),$E67,$F67))-INDEX(INDIRECT(D67),1,U$28))*(10-INDEX(INDIRECT("times"&amp;B$2),$F67,U$28))/10</f>
        <v>0</v>
      </c>
      <c r="V67" s="63">
        <f ca="1">IF(OR(INDEX(INDIRECT("times"&amp;B$2),$F67,V$28)&gt;10,INDEX(INDIRECT(D67),$E67,$F67)="",INDEX(INDIRECT(D67),$E67,$F67)&gt;=INDEX(INDIRECT(D67),1,V$28)),0,(INDEX(INDIRECT(D67),$E67,$F67))-INDEX(INDIRECT(D67),1,V$28))*(10-INDEX(INDIRECT("times"&amp;B$2),$F67,V$28))/10</f>
        <v>0</v>
      </c>
      <c r="W67" s="63">
        <f ca="1">IF(OR(INDEX(INDIRECT("times"&amp;B$2),$F67,W$28)&gt;10,INDEX(INDIRECT(D67),$E67,$F67)="",INDEX(INDIRECT(D67),$E67,$F67)&gt;=INDEX(INDIRECT(D67),1,W$28)),0,(INDEX(INDIRECT(D67),$E67,$F67))-INDEX(INDIRECT(D67),1,W$28))*(10-INDEX(INDIRECT("times"&amp;B$2),$F67,W$28))/10</f>
        <v>0</v>
      </c>
      <c r="X67" s="63">
        <f ca="1">IF(OR(INDEX(INDIRECT("times"&amp;B$2),$F67,X$28)&gt;10,INDEX(INDIRECT(D67),$E67,$F67)="",INDEX(INDIRECT(D67),$E67,$F67)&gt;=INDEX(INDIRECT(D67),1,X$28)),0,(INDEX(INDIRECT(D67),$E67,$F67))-INDEX(INDIRECT(D67),1,X$28))*(10-INDEX(INDIRECT("times"&amp;B$2),$F67,X$28))/10</f>
        <v>0</v>
      </c>
      <c r="Y67" s="63">
        <f ca="1">IF(OR(INDEX(INDIRECT("times"&amp;B$2),$F67,Y$28)&gt;10,INDEX(INDIRECT(D67),$E67,$F67)="",INDEX(INDIRECT(D67),$E67,$F67)&gt;=INDEX(INDIRECT(D67),1,Y$28)),0,(INDEX(INDIRECT(D67),$E67,$F67))-INDEX(INDIRECT(D67),1,Y$28))*(10-INDEX(INDIRECT("times"&amp;B$2),$F67,Y$28))/10</f>
        <v>0</v>
      </c>
      <c r="Z67" s="63">
        <f ca="1">IF(OR(INDEX(INDIRECT("times"&amp;B$2),$F67,Z$28)&gt;10,INDEX(INDIRECT(D67),$E67,$F67)="",INDEX(INDIRECT(D67),$E67,$F67)&gt;=INDEX(INDIRECT(D67),1,Z$28)),0,(INDEX(INDIRECT(D67),$E67,$F67))-INDEX(INDIRECT(D67),1,Z$28))*(10-INDEX(INDIRECT("times"&amp;B$2),$F67,Z$28))/10</f>
        <v>0</v>
      </c>
      <c r="AA67" s="64">
        <f ca="1">IF(OR(INDEX(INDIRECT("times"&amp;B$2),$F67,AA$28)&gt;10,INDEX(INDIRECT(D67),$E67,$F67)="",INDEX(INDIRECT(D67),$E67,$F67)&gt;=INDEX(INDIRECT(D67),1,AA$28)),0,(INDEX(INDIRECT(D67),$E67,$F67))-INDEX(INDIRECT(D67),1,AA$28))*(10-INDEX(INDIRECT("times"&amp;B$2),$F67,AA$28))/10</f>
        <v>0</v>
      </c>
      <c r="AB67" s="201">
        <v>4</v>
      </c>
      <c r="AD67" s="18" t="s">
        <v>213</v>
      </c>
      <c r="AE67" s="122">
        <f>AD26</f>
        <v>0</v>
      </c>
      <c r="AF67" s="122" t="str">
        <f>AD27</f>
        <v>shop1834</v>
      </c>
      <c r="AG67" s="210" t="str">
        <f t="shared" si="41"/>
        <v>core0_shop1834</v>
      </c>
      <c r="AH67" s="122">
        <v>5</v>
      </c>
      <c r="AI67" s="33">
        <v>4</v>
      </c>
      <c r="AJ67" s="62">
        <f ca="1">IF(OR(INDEX(INDIRECT("times"&amp;AE$2),$F67,AJ$28)&gt;10,INDEX(INDIRECT(AG67),$E67,$F67)="",INDEX(INDIRECT(AG67),$E67,$F67)&gt;=INDEX(INDIRECT(AG67),1,AJ$28)),0,(INDEX(INDIRECT(AG67),$E67,$F67))-INDEX(INDIRECT(AG67),1,AJ$28))*(10-INDEX(INDIRECT("times"&amp;AE$2),$F67,AJ$28))/10</f>
        <v>0</v>
      </c>
      <c r="AK67" s="63">
        <f ca="1">IF(OR(INDEX(INDIRECT("times"&amp;AE$2),$F67,AK$28)&gt;10,INDEX(INDIRECT(AG67),$E67,$F67)="",INDEX(INDIRECT(AG67),$E67,$F67)&gt;=INDEX(INDIRECT(AG67),1,AK$28)),0,(INDEX(INDIRECT(AG67),$E67,$F67))-INDEX(INDIRECT(AG67),1,AK$28))*(10-INDEX(INDIRECT("times"&amp;AE$2),$F67,AK$28))/10</f>
        <v>0</v>
      </c>
      <c r="AL67" s="63">
        <f ca="1">IF(OR(INDEX(INDIRECT("times"&amp;AE$2),$F67,AL$28)&gt;10,INDEX(INDIRECT(AG67),$E67,$F67)="",INDEX(INDIRECT(AG67),$E67,$F67)&gt;=INDEX(INDIRECT(AG67),1,AL$28)),0,(INDEX(INDIRECT(AG67),$E67,$F67))-INDEX(INDIRECT(AG67),1,AL$28))*(10-INDEX(INDIRECT("times"&amp;AE$2),$F67,AL$28))/10</f>
        <v>0</v>
      </c>
      <c r="AM67" s="63">
        <f ca="1">IF(OR(INDEX(INDIRECT("times"&amp;AE$2),$F67,AM$28)&gt;10,INDEX(INDIRECT(AG67),$E67,$F67)="",INDEX(INDIRECT(AG67),$E67,$F67)&gt;=INDEX(INDIRECT(AG67),1,AM$28)),0,(INDEX(INDIRECT(AG67),$E67,$F67))-INDEX(INDIRECT(AG67),1,AM$28))*(10-INDEX(INDIRECT("times"&amp;AE$2),$F67,AM$28))/10</f>
        <v>0</v>
      </c>
      <c r="AN67" s="63">
        <f ca="1">IF(OR(INDEX(INDIRECT("times"&amp;AE$2),$F67,AN$28)&gt;10,INDEX(INDIRECT(AG67),$E67,$F67)="",INDEX(INDIRECT(AG67),$E67,$F67)&gt;=INDEX(INDIRECT(AG67),1,AN$28)),0,(INDEX(INDIRECT(AG67),$E67,$F67))-INDEX(INDIRECT(AG67),1,AN$28))*(10-INDEX(INDIRECT("times"&amp;AE$2),$F67,AN$28))/10</f>
        <v>0</v>
      </c>
      <c r="AO67" s="63">
        <f ca="1">IF(OR(INDEX(INDIRECT("times"&amp;AE$2),$F67,AO$28)&gt;10,INDEX(INDIRECT(AG67),$E67,$F67)="",INDEX(INDIRECT(AG67),$E67,$F67)&gt;=INDEX(INDIRECT(AG67),1,AO$28)),0,(INDEX(INDIRECT(AG67),$E67,$F67))-INDEX(INDIRECT(AG67),1,AO$28))*(10-INDEX(INDIRECT("times"&amp;AE$2),$F67,AO$28))/10</f>
        <v>0</v>
      </c>
      <c r="AP67" s="63">
        <f ca="1">IF(OR(INDEX(INDIRECT("times"&amp;AE$2),$F67,AP$28)&gt;10,INDEX(INDIRECT(AG67),$E67,$F67)="",INDEX(INDIRECT(AG67),$E67,$F67)&gt;=INDEX(INDIRECT(AG67),1,AP$28)),0,(INDEX(INDIRECT(AG67),$E67,$F67))-INDEX(INDIRECT(AG67),1,AP$28))*(10-INDEX(INDIRECT("times"&amp;AE$2),$F67,AP$28))/10</f>
        <v>0</v>
      </c>
      <c r="AQ67" s="63">
        <f ca="1">IF(OR(INDEX(INDIRECT("times"&amp;AE$2),$F67,AQ$28)&gt;10,INDEX(INDIRECT(AG67),$E67,$F67)="",INDEX(INDIRECT(AG67),$E67,$F67)&gt;=INDEX(INDIRECT(AG67),1,AQ$28)),0,(INDEX(INDIRECT(AG67),$E67,$F67))-INDEX(INDIRECT(AG67),1,AQ$28))*(10-INDEX(INDIRECT("times"&amp;AE$2),$F67,AQ$28))/10</f>
        <v>0</v>
      </c>
      <c r="AR67" s="63">
        <f ca="1">IF(OR(INDEX(INDIRECT("times"&amp;AE$2),$F67,AR$28)&gt;10,INDEX(INDIRECT(AG67),$E67,$F67)="",INDEX(INDIRECT(AG67),$E67,$F67)&gt;=INDEX(INDIRECT(AG67),1,AR$28)),0,(INDEX(INDIRECT(AG67),$E67,$F67))-INDEX(INDIRECT(AG67),1,AR$28))*(10-INDEX(INDIRECT("times"&amp;AE$2),$F67,AR$28))/10</f>
        <v>0</v>
      </c>
      <c r="AS67" s="63">
        <f ca="1">IF(OR(INDEX(INDIRECT("times"&amp;AE$2),$F67,AS$28)&gt;10,INDEX(INDIRECT(AG67),$E67,$F67)="",INDEX(INDIRECT(AG67),$E67,$F67)&gt;=INDEX(INDIRECT(AG67),1,AS$28)),0,(INDEX(INDIRECT(AG67),$E67,$F67))-INDEX(INDIRECT(AG67),1,AS$28))*(10-INDEX(INDIRECT("times"&amp;AE$2),$F67,AS$28))/10</f>
        <v>0</v>
      </c>
      <c r="AT67" s="63">
        <f ca="1">IF(OR(INDEX(INDIRECT("times"&amp;AE$2),$F67,AT$28)&gt;10,INDEX(INDIRECT(AG67),$E67,$F67)="",INDEX(INDIRECT(AG67),$E67,$F67)&gt;=INDEX(INDIRECT(AG67),1,AT$28)),0,(INDEX(INDIRECT(AG67),$E67,$F67))-INDEX(INDIRECT(AG67),1,AT$28))*(10-INDEX(INDIRECT("times"&amp;AE$2),$F67,AT$28))/10</f>
        <v>0</v>
      </c>
      <c r="AU67" s="63">
        <f ca="1">IF(OR(INDEX(INDIRECT("times"&amp;AE$2),$F67,AU$28)&gt;10,INDEX(INDIRECT(AG67),$E67,$F67)="",INDEX(INDIRECT(AG67),$E67,$F67)&gt;=INDEX(INDIRECT(AG67),1,AU$28)),0,(INDEX(INDIRECT(AG67),$E67,$F67))-INDEX(INDIRECT(AG67),1,AU$28))*(10-INDEX(INDIRECT("times"&amp;AE$2),$F67,AU$28))/10</f>
        <v>0</v>
      </c>
      <c r="AV67" s="63">
        <f ca="1">IF(OR(INDEX(INDIRECT("times"&amp;AE$2),$F67,AV$28)&gt;10,INDEX(INDIRECT(AG67),$E67,$F67)="",INDEX(INDIRECT(AG67),$E67,$F67)&gt;=INDEX(INDIRECT(AG67),1,AV$28)),0,(INDEX(INDIRECT(AG67),$E67,$F67))-INDEX(INDIRECT(AG67),1,AV$28))*(10-INDEX(INDIRECT("times"&amp;AE$2),$F67,AV$28))/10</f>
        <v>0</v>
      </c>
      <c r="AW67" s="63">
        <f ca="1">IF(OR(INDEX(INDIRECT("times"&amp;AE$2),$F67,AW$28)&gt;10,INDEX(INDIRECT(AG67),$E67,$F67)="",INDEX(INDIRECT(AG67),$E67,$F67)&gt;=INDEX(INDIRECT(AG67),1,AW$28)),0,(INDEX(INDIRECT(AG67),$E67,$F67))-INDEX(INDIRECT(AG67),1,AW$28))*(10-INDEX(INDIRECT("times"&amp;AE$2),$F67,AW$28))/10</f>
        <v>0</v>
      </c>
      <c r="AX67" s="63">
        <f ca="1">IF(OR(INDEX(INDIRECT("times"&amp;AE$2),$F67,AX$28)&gt;10,INDEX(INDIRECT(AG67),$E67,$F67)="",INDEX(INDIRECT(AG67),$E67,$F67)&gt;=INDEX(INDIRECT(AG67),1,AX$28)),0,(INDEX(INDIRECT(AG67),$E67,$F67))-INDEX(INDIRECT(AG67),1,AX$28))*(10-INDEX(INDIRECT("times"&amp;AE$2),$F67,AX$28))/10</f>
        <v>0</v>
      </c>
      <c r="AY67" s="63">
        <f ca="1">IF(OR(INDEX(INDIRECT("times"&amp;AE$2),$F67,AY$28)&gt;10,INDEX(INDIRECT(AG67),$E67,$F67)="",INDEX(INDIRECT(AG67),$E67,$F67)&gt;=INDEX(INDIRECT(AG67),1,AY$28)),0,(INDEX(INDIRECT(AG67),$E67,$F67))-INDEX(INDIRECT(AG67),1,AY$28))*(10-INDEX(INDIRECT("times"&amp;AE$2),$F67,AY$28))/10</f>
        <v>0</v>
      </c>
      <c r="AZ67" s="63">
        <f ca="1">IF(OR(INDEX(INDIRECT("times"&amp;AE$2),$F67,AZ$28)&gt;10,INDEX(INDIRECT(AG67),$E67,$F67)="",INDEX(INDIRECT(AG67),$E67,$F67)&gt;=INDEX(INDIRECT(AG67),1,AZ$28)),0,(INDEX(INDIRECT(AG67),$E67,$F67))-INDEX(INDIRECT(AG67),1,AZ$28))*(10-INDEX(INDIRECT("times"&amp;AE$2),$F67,AZ$28))/10</f>
        <v>0</v>
      </c>
      <c r="BA67" s="63">
        <f ca="1">IF(OR(INDEX(INDIRECT("times"&amp;AE$2),$F67,BA$28)&gt;10,INDEX(INDIRECT(AG67),$E67,$F67)="",INDEX(INDIRECT(AG67),$E67,$F67)&gt;=INDEX(INDIRECT(AG67),1,BA$28)),0,(INDEX(INDIRECT(AG67),$E67,$F67))-INDEX(INDIRECT(AG67),1,BA$28))*(10-INDEX(INDIRECT("times"&amp;AE$2),$F67,BA$28))/10</f>
        <v>0</v>
      </c>
      <c r="BB67" s="63">
        <f ca="1">IF(OR(INDEX(INDIRECT("times"&amp;AE$2),$F67,BB$28)&gt;10,INDEX(INDIRECT(AG67),$E67,$F67)="",INDEX(INDIRECT(AG67),$E67,$F67)&gt;=INDEX(INDIRECT(AG67),1,BB$28)),0,(INDEX(INDIRECT(AG67),$E67,$F67))-INDEX(INDIRECT(AG67),1,BB$28))*(10-INDEX(INDIRECT("times"&amp;AE$2),$F67,BB$28))/10</f>
        <v>0</v>
      </c>
      <c r="BC67" s="63">
        <f ca="1">IF(OR(INDEX(INDIRECT("times"&amp;AE$2),$F67,BC$28)&gt;10,INDEX(INDIRECT(AG67),$E67,$F67)="",INDEX(INDIRECT(AG67),$E67,$F67)&gt;=INDEX(INDIRECT(AG67),1,BC$28)),0,(INDEX(INDIRECT(AG67),$E67,$F67))-INDEX(INDIRECT(AG67),1,BC$28))*(10-INDEX(INDIRECT("times"&amp;AE$2),$F67,BC$28))/10</f>
        <v>0</v>
      </c>
      <c r="BD67" s="64">
        <f ca="1">IF(OR(INDEX(INDIRECT("times"&amp;AE$2),$F67,BD$28)&gt;10,INDEX(INDIRECT(AG67),$E67,$F67)="",INDEX(INDIRECT(AG67),$E67,$F67)&gt;=INDEX(INDIRECT(AG67),1,BD$28)),0,(INDEX(INDIRECT(AG67),$E67,$F67))-INDEX(INDIRECT(AG67),1,BD$28))*(10-INDEX(INDIRECT("times"&amp;AE$2),$F67,BD$28))/10</f>
        <v>0</v>
      </c>
      <c r="BE67" s="201">
        <v>4</v>
      </c>
      <c r="BG67" s="18" t="s">
        <v>213</v>
      </c>
      <c r="BH67" s="122">
        <f>BG26</f>
        <v>0</v>
      </c>
      <c r="BI67" s="122" t="str">
        <f>BG27</f>
        <v>lei1834</v>
      </c>
      <c r="BJ67" s="210" t="str">
        <f t="shared" si="42"/>
        <v>core0_lei1834</v>
      </c>
      <c r="BK67" s="122">
        <v>5</v>
      </c>
      <c r="BL67" s="33">
        <v>4</v>
      </c>
      <c r="BM67" s="62">
        <f ca="1">IF(OR(INDEX(INDIRECT("times"&amp;BH$2),$F67,BM$28)&gt;10,INDEX(INDIRECT(BJ67),$E67,$F67)="",INDEX(INDIRECT(BJ67),$E67,$F67)&gt;=INDEX(INDIRECT(BJ67),1,BM$28)),0,(INDEX(INDIRECT(BJ67),$E67,$F67))-INDEX(INDIRECT(BJ67),1,BM$28))*(10-INDEX(INDIRECT("times"&amp;BH$2),$F67,BM$28))/10</f>
        <v>0</v>
      </c>
      <c r="BN67" s="63">
        <f ca="1">IF(OR(INDEX(INDIRECT("times"&amp;BH$2),$F67,BN$28)&gt;10,INDEX(INDIRECT(BJ67),$E67,$F67)="",INDEX(INDIRECT(BJ67),$E67,$F67)&gt;=INDEX(INDIRECT(BJ67),1,BN$28)),0,(INDEX(INDIRECT(BJ67),$E67,$F67))-INDEX(INDIRECT(BJ67),1,BN$28))*(10-INDEX(INDIRECT("times"&amp;BH$2),$F67,BN$28))/10</f>
        <v>0</v>
      </c>
      <c r="BO67" s="63">
        <f ca="1">IF(OR(INDEX(INDIRECT("times"&amp;BH$2),$F67,BO$28)&gt;10,INDEX(INDIRECT(BJ67),$E67,$F67)="",INDEX(INDIRECT(BJ67),$E67,$F67)&gt;=INDEX(INDIRECT(BJ67),1,BO$28)),0,(INDEX(INDIRECT(BJ67),$E67,$F67))-INDEX(INDIRECT(BJ67),1,BO$28))*(10-INDEX(INDIRECT("times"&amp;BH$2),$F67,BO$28))/10</f>
        <v>0</v>
      </c>
      <c r="BP67" s="63">
        <f ca="1">IF(OR(INDEX(INDIRECT("times"&amp;BH$2),$F67,BP$28)&gt;10,INDEX(INDIRECT(BJ67),$E67,$F67)="",INDEX(INDIRECT(BJ67),$E67,$F67)&gt;=INDEX(INDIRECT(BJ67),1,BP$28)),0,(INDEX(INDIRECT(BJ67),$E67,$F67))-INDEX(INDIRECT(BJ67),1,BP$28))*(10-INDEX(INDIRECT("times"&amp;BH$2),$F67,BP$28))/10</f>
        <v>0</v>
      </c>
      <c r="BQ67" s="63">
        <f ca="1">IF(OR(INDEX(INDIRECT("times"&amp;BH$2),$F67,BQ$28)&gt;10,INDEX(INDIRECT(BJ67),$E67,$F67)="",INDEX(INDIRECT(BJ67),$E67,$F67)&gt;=INDEX(INDIRECT(BJ67),1,BQ$28)),0,(INDEX(INDIRECT(BJ67),$E67,$F67))-INDEX(INDIRECT(BJ67),1,BQ$28))*(10-INDEX(INDIRECT("times"&amp;BH$2),$F67,BQ$28))/10</f>
        <v>0</v>
      </c>
      <c r="BR67" s="63">
        <f ca="1">IF(OR(INDEX(INDIRECT("times"&amp;BH$2),$F67,BR$28)&gt;10,INDEX(INDIRECT(BJ67),$E67,$F67)="",INDEX(INDIRECT(BJ67),$E67,$F67)&gt;=INDEX(INDIRECT(BJ67),1,BR$28)),0,(INDEX(INDIRECT(BJ67),$E67,$F67))-INDEX(INDIRECT(BJ67),1,BR$28))*(10-INDEX(INDIRECT("times"&amp;BH$2),$F67,BR$28))/10</f>
        <v>0</v>
      </c>
      <c r="BS67" s="63">
        <f ca="1">IF(OR(INDEX(INDIRECT("times"&amp;BH$2),$F67,BS$28)&gt;10,INDEX(INDIRECT(BJ67),$E67,$F67)="",INDEX(INDIRECT(BJ67),$E67,$F67)&gt;=INDEX(INDIRECT(BJ67),1,BS$28)),0,(INDEX(INDIRECT(BJ67),$E67,$F67))-INDEX(INDIRECT(BJ67),1,BS$28))*(10-INDEX(INDIRECT("times"&amp;BH$2),$F67,BS$28))/10</f>
        <v>0</v>
      </c>
      <c r="BT67" s="63">
        <f ca="1">IF(OR(INDEX(INDIRECT("times"&amp;BH$2),$F67,BT$28)&gt;10,INDEX(INDIRECT(BJ67),$E67,$F67)="",INDEX(INDIRECT(BJ67),$E67,$F67)&gt;=INDEX(INDIRECT(BJ67),1,BT$28)),0,(INDEX(INDIRECT(BJ67),$E67,$F67))-INDEX(INDIRECT(BJ67),1,BT$28))*(10-INDEX(INDIRECT("times"&amp;BH$2),$F67,BT$28))/10</f>
        <v>0</v>
      </c>
      <c r="BU67" s="63">
        <f ca="1">IF(OR(INDEX(INDIRECT("times"&amp;BH$2),$F67,BU$28)&gt;10,INDEX(INDIRECT(BJ67),$E67,$F67)="",INDEX(INDIRECT(BJ67),$E67,$F67)&gt;=INDEX(INDIRECT(BJ67),1,BU$28)),0,(INDEX(INDIRECT(BJ67),$E67,$F67))-INDEX(INDIRECT(BJ67),1,BU$28))*(10-INDEX(INDIRECT("times"&amp;BH$2),$F67,BU$28))/10</f>
        <v>0</v>
      </c>
      <c r="BV67" s="63">
        <f ca="1">IF(OR(INDEX(INDIRECT("times"&amp;BH$2),$F67,BV$28)&gt;10,INDEX(INDIRECT(BJ67),$E67,$F67)="",INDEX(INDIRECT(BJ67),$E67,$F67)&gt;=INDEX(INDIRECT(BJ67),1,BV$28)),0,(INDEX(INDIRECT(BJ67),$E67,$F67))-INDEX(INDIRECT(BJ67),1,BV$28))*(10-INDEX(INDIRECT("times"&amp;BH$2),$F67,BV$28))/10</f>
        <v>0</v>
      </c>
      <c r="BW67" s="63">
        <f ca="1">IF(OR(INDEX(INDIRECT("times"&amp;BH$2),$F67,BW$28)&gt;10,INDEX(INDIRECT(BJ67),$E67,$F67)="",INDEX(INDIRECT(BJ67),$E67,$F67)&gt;=INDEX(INDIRECT(BJ67),1,BW$28)),0,(INDEX(INDIRECT(BJ67),$E67,$F67))-INDEX(INDIRECT(BJ67),1,BW$28))*(10-INDEX(INDIRECT("times"&amp;BH$2),$F67,BW$28))/10</f>
        <v>0</v>
      </c>
      <c r="BX67" s="63">
        <f ca="1">IF(OR(INDEX(INDIRECT("times"&amp;BH$2),$F67,BX$28)&gt;10,INDEX(INDIRECT(BJ67),$E67,$F67)="",INDEX(INDIRECT(BJ67),$E67,$F67)&gt;=INDEX(INDIRECT(BJ67),1,BX$28)),0,(INDEX(INDIRECT(BJ67),$E67,$F67))-INDEX(INDIRECT(BJ67),1,BX$28))*(10-INDEX(INDIRECT("times"&amp;BH$2),$F67,BX$28))/10</f>
        <v>0</v>
      </c>
      <c r="BY67" s="63">
        <f ca="1">IF(OR(INDEX(INDIRECT("times"&amp;BH$2),$F67,BY$28)&gt;10,INDEX(INDIRECT(BJ67),$E67,$F67)="",INDEX(INDIRECT(BJ67),$E67,$F67)&gt;=INDEX(INDIRECT(BJ67),1,BY$28)),0,(INDEX(INDIRECT(BJ67),$E67,$F67))-INDEX(INDIRECT(BJ67),1,BY$28))*(10-INDEX(INDIRECT("times"&amp;BH$2),$F67,BY$28))/10</f>
        <v>0</v>
      </c>
      <c r="BZ67" s="63">
        <f ca="1">IF(OR(INDEX(INDIRECT("times"&amp;BH$2),$F67,BZ$28)&gt;10,INDEX(INDIRECT(BJ67),$E67,$F67)="",INDEX(INDIRECT(BJ67),$E67,$F67)&gt;=INDEX(INDIRECT(BJ67),1,BZ$28)),0,(INDEX(INDIRECT(BJ67),$E67,$F67))-INDEX(INDIRECT(BJ67),1,BZ$28))*(10-INDEX(INDIRECT("times"&amp;BH$2),$F67,BZ$28))/10</f>
        <v>0</v>
      </c>
      <c r="CA67" s="63">
        <f ca="1">IF(OR(INDEX(INDIRECT("times"&amp;BH$2),$F67,CA$28)&gt;10,INDEX(INDIRECT(BJ67),$E67,$F67)="",INDEX(INDIRECT(BJ67),$E67,$F67)&gt;=INDEX(INDIRECT(BJ67),1,CA$28)),0,(INDEX(INDIRECT(BJ67),$E67,$F67))-INDEX(INDIRECT(BJ67),1,CA$28))*(10-INDEX(INDIRECT("times"&amp;BH$2),$F67,CA$28))/10</f>
        <v>0</v>
      </c>
      <c r="CB67" s="63">
        <f ca="1">IF(OR(INDEX(INDIRECT("times"&amp;BH$2),$F67,CB$28)&gt;10,INDEX(INDIRECT(BJ67),$E67,$F67)="",INDEX(INDIRECT(BJ67),$E67,$F67)&gt;=INDEX(INDIRECT(BJ67),1,CB$28)),0,(INDEX(INDIRECT(BJ67),$E67,$F67))-INDEX(INDIRECT(BJ67),1,CB$28))*(10-INDEX(INDIRECT("times"&amp;BH$2),$F67,CB$28))/10</f>
        <v>0</v>
      </c>
      <c r="CC67" s="63">
        <f ca="1">IF(OR(INDEX(INDIRECT("times"&amp;BH$2),$F67,CC$28)&gt;10,INDEX(INDIRECT(BJ67),$E67,$F67)="",INDEX(INDIRECT(BJ67),$E67,$F67)&gt;=INDEX(INDIRECT(BJ67),1,CC$28)),0,(INDEX(INDIRECT(BJ67),$E67,$F67))-INDEX(INDIRECT(BJ67),1,CC$28))*(10-INDEX(INDIRECT("times"&amp;BH$2),$F67,CC$28))/10</f>
        <v>0</v>
      </c>
      <c r="CD67" s="63">
        <f ca="1">IF(OR(INDEX(INDIRECT("times"&amp;BH$2),$F67,CD$28)&gt;10,INDEX(INDIRECT(BJ67),$E67,$F67)="",INDEX(INDIRECT(BJ67),$E67,$F67)&gt;=INDEX(INDIRECT(BJ67),1,CD$28)),0,(INDEX(INDIRECT(BJ67),$E67,$F67))-INDEX(INDIRECT(BJ67),1,CD$28))*(10-INDEX(INDIRECT("times"&amp;BH$2),$F67,CD$28))/10</f>
        <v>0</v>
      </c>
      <c r="CE67" s="63">
        <f ca="1">IF(OR(INDEX(INDIRECT("times"&amp;BH$2),$F67,CE$28)&gt;10,INDEX(INDIRECT(BJ67),$E67,$F67)="",INDEX(INDIRECT(BJ67),$E67,$F67)&gt;=INDEX(INDIRECT(BJ67),1,CE$28)),0,(INDEX(INDIRECT(BJ67),$E67,$F67))-INDEX(INDIRECT(BJ67),1,CE$28))*(10-INDEX(INDIRECT("times"&amp;BH$2),$F67,CE$28))/10</f>
        <v>0</v>
      </c>
      <c r="CF67" s="63">
        <f ca="1">IF(OR(INDEX(INDIRECT("times"&amp;BH$2),$F67,CF$28)&gt;10,INDEX(INDIRECT(BJ67),$E67,$F67)="",INDEX(INDIRECT(BJ67),$E67,$F67)&gt;=INDEX(INDIRECT(BJ67),1,CF$28)),0,(INDEX(INDIRECT(BJ67),$E67,$F67))-INDEX(INDIRECT(BJ67),1,CF$28))*(10-INDEX(INDIRECT("times"&amp;BH$2),$F67,CF$28))/10</f>
        <v>0</v>
      </c>
      <c r="CG67" s="64">
        <f ca="1">IF(OR(INDEX(INDIRECT("times"&amp;BH$2),$F67,CG$28)&gt;10,INDEX(INDIRECT(BJ67),$E67,$F67)="",INDEX(INDIRECT(BJ67),$E67,$F67)&gt;=INDEX(INDIRECT(BJ67),1,CG$28)),0,(INDEX(INDIRECT(BJ67),$E67,$F67))-INDEX(INDIRECT(BJ67),1,CG$28))*(10-INDEX(INDIRECT("times"&amp;BH$2),$F67,CG$28))/10</f>
        <v>0</v>
      </c>
      <c r="CH67" s="201">
        <v>4</v>
      </c>
      <c r="CJ67" s="18" t="s">
        <v>213</v>
      </c>
      <c r="CK67" s="122">
        <f>CJ26</f>
        <v>0</v>
      </c>
      <c r="CL67" s="122" t="str">
        <f>CJ27</f>
        <v>work3564</v>
      </c>
      <c r="CM67" s="210" t="str">
        <f t="shared" si="43"/>
        <v>core0_work3564</v>
      </c>
      <c r="CN67" s="122">
        <v>5</v>
      </c>
      <c r="CO67" s="33">
        <v>4</v>
      </c>
      <c r="CP67" s="62">
        <f ca="1">IF(OR(INDEX(INDIRECT("times"&amp;CK$2),$F67,CP$28)&gt;10,INDEX(INDIRECT(CM67),$E67,$F67)="",INDEX(INDIRECT(CM67),$E67,$F67)&gt;=INDEX(INDIRECT(CM67),1,CP$28)),0,(INDEX(INDIRECT(CM67),$E67,$F67))-INDEX(INDIRECT(CM67),1,CP$28))*(10-INDEX(INDIRECT("times"&amp;CK$2),$F67,CP$28))/10</f>
        <v>0</v>
      </c>
      <c r="CQ67" s="63">
        <f ca="1">IF(OR(INDEX(INDIRECT("times"&amp;CK$2),$F67,CQ$28)&gt;10,INDEX(INDIRECT(CM67),$E67,$F67)="",INDEX(INDIRECT(CM67),$E67,$F67)&gt;=INDEX(INDIRECT(CM67),1,CQ$28)),0,(INDEX(INDIRECT(CM67),$E67,$F67))-INDEX(INDIRECT(CM67),1,CQ$28))*(10-INDEX(INDIRECT("times"&amp;CK$2),$F67,CQ$28))/10</f>
        <v>0</v>
      </c>
      <c r="CR67" s="63">
        <f ca="1">IF(OR(INDEX(INDIRECT("times"&amp;CK$2),$F67,CR$28)&gt;10,INDEX(INDIRECT(CM67),$E67,$F67)="",INDEX(INDIRECT(CM67),$E67,$F67)&gt;=INDEX(INDIRECT(CM67),1,CR$28)),0,(INDEX(INDIRECT(CM67),$E67,$F67))-INDEX(INDIRECT(CM67),1,CR$28))*(10-INDEX(INDIRECT("times"&amp;CK$2),$F67,CR$28))/10</f>
        <v>0</v>
      </c>
      <c r="CS67" s="63">
        <f ca="1">IF(OR(INDEX(INDIRECT("times"&amp;CK$2),$F67,CS$28)&gt;10,INDEX(INDIRECT(CM67),$E67,$F67)="",INDEX(INDIRECT(CM67),$E67,$F67)&gt;=INDEX(INDIRECT(CM67),1,CS$28)),0,(INDEX(INDIRECT(CM67),$E67,$F67))-INDEX(INDIRECT(CM67),1,CS$28))*(10-INDEX(INDIRECT("times"&amp;CK$2),$F67,CS$28))/10</f>
        <v>0</v>
      </c>
      <c r="CT67" s="63">
        <f ca="1">IF(OR(INDEX(INDIRECT("times"&amp;CK$2),$F67,CT$28)&gt;10,INDEX(INDIRECT(CM67),$E67,$F67)="",INDEX(INDIRECT(CM67),$E67,$F67)&gt;=INDEX(INDIRECT(CM67),1,CT$28)),0,(INDEX(INDIRECT(CM67),$E67,$F67))-INDEX(INDIRECT(CM67),1,CT$28))*(10-INDEX(INDIRECT("times"&amp;CK$2),$F67,CT$28))/10</f>
        <v>0</v>
      </c>
      <c r="CU67" s="63">
        <f ca="1">IF(OR(INDEX(INDIRECT("times"&amp;CK$2),$F67,CU$28)&gt;10,INDEX(INDIRECT(CM67),$E67,$F67)="",INDEX(INDIRECT(CM67),$E67,$F67)&gt;=INDEX(INDIRECT(CM67),1,CU$28)),0,(INDEX(INDIRECT(CM67),$E67,$F67))-INDEX(INDIRECT(CM67),1,CU$28))*(10-INDEX(INDIRECT("times"&amp;CK$2),$F67,CU$28))/10</f>
        <v>0</v>
      </c>
      <c r="CV67" s="63">
        <f ca="1">IF(OR(INDEX(INDIRECT("times"&amp;CK$2),$F67,CV$28)&gt;10,INDEX(INDIRECT(CM67),$E67,$F67)="",INDEX(INDIRECT(CM67),$E67,$F67)&gt;=INDEX(INDIRECT(CM67),1,CV$28)),0,(INDEX(INDIRECT(CM67),$E67,$F67))-INDEX(INDIRECT(CM67),1,CV$28))*(10-INDEX(INDIRECT("times"&amp;CK$2),$F67,CV$28))/10</f>
        <v>0</v>
      </c>
      <c r="CW67" s="63">
        <f ca="1">IF(OR(INDEX(INDIRECT("times"&amp;CK$2),$F67,CW$28)&gt;10,INDEX(INDIRECT(CM67),$E67,$F67)="",INDEX(INDIRECT(CM67),$E67,$F67)&gt;=INDEX(INDIRECT(CM67),1,CW$28)),0,(INDEX(INDIRECT(CM67),$E67,$F67))-INDEX(INDIRECT(CM67),1,CW$28))*(10-INDEX(INDIRECT("times"&amp;CK$2),$F67,CW$28))/10</f>
        <v>0</v>
      </c>
      <c r="CX67" s="63">
        <f ca="1">IF(OR(INDEX(INDIRECT("times"&amp;CK$2),$F67,CX$28)&gt;10,INDEX(INDIRECT(CM67),$E67,$F67)="",INDEX(INDIRECT(CM67),$E67,$F67)&gt;=INDEX(INDIRECT(CM67),1,CX$28)),0,(INDEX(INDIRECT(CM67),$E67,$F67))-INDEX(INDIRECT(CM67),1,CX$28))*(10-INDEX(INDIRECT("times"&amp;CK$2),$F67,CX$28))/10</f>
        <v>0</v>
      </c>
      <c r="CY67" s="63">
        <f ca="1">IF(OR(INDEX(INDIRECT("times"&amp;CK$2),$F67,CY$28)&gt;10,INDEX(INDIRECT(CM67),$E67,$F67)="",INDEX(INDIRECT(CM67),$E67,$F67)&gt;=INDEX(INDIRECT(CM67),1,CY$28)),0,(INDEX(INDIRECT(CM67),$E67,$F67))-INDEX(INDIRECT(CM67),1,CY$28))*(10-INDEX(INDIRECT("times"&amp;CK$2),$F67,CY$28))/10</f>
        <v>0</v>
      </c>
      <c r="CZ67" s="63">
        <f ca="1">IF(OR(INDEX(INDIRECT("times"&amp;CK$2),$F67,CZ$28)&gt;10,INDEX(INDIRECT(CM67),$E67,$F67)="",INDEX(INDIRECT(CM67),$E67,$F67)&gt;=INDEX(INDIRECT(CM67),1,CZ$28)),0,(INDEX(INDIRECT(CM67),$E67,$F67))-INDEX(INDIRECT(CM67),1,CZ$28))*(10-INDEX(INDIRECT("times"&amp;CK$2),$F67,CZ$28))/10</f>
        <v>0</v>
      </c>
      <c r="DA67" s="63">
        <f ca="1">IF(OR(INDEX(INDIRECT("times"&amp;CK$2),$F67,DA$28)&gt;10,INDEX(INDIRECT(CM67),$E67,$F67)="",INDEX(INDIRECT(CM67),$E67,$F67)&gt;=INDEX(INDIRECT(CM67),1,DA$28)),0,(INDEX(INDIRECT(CM67),$E67,$F67))-INDEX(INDIRECT(CM67),1,DA$28))*(10-INDEX(INDIRECT("times"&amp;CK$2),$F67,DA$28))/10</f>
        <v>0</v>
      </c>
      <c r="DB67" s="63">
        <f ca="1">IF(OR(INDEX(INDIRECT("times"&amp;CK$2),$F67,DB$28)&gt;10,INDEX(INDIRECT(CM67),$E67,$F67)="",INDEX(INDIRECT(CM67),$E67,$F67)&gt;=INDEX(INDIRECT(CM67),1,DB$28)),0,(INDEX(INDIRECT(CM67),$E67,$F67))-INDEX(INDIRECT(CM67),1,DB$28))*(10-INDEX(INDIRECT("times"&amp;CK$2),$F67,DB$28))/10</f>
        <v>0</v>
      </c>
      <c r="DC67" s="63">
        <f ca="1">IF(OR(INDEX(INDIRECT("times"&amp;CK$2),$F67,DC$28)&gt;10,INDEX(INDIRECT(CM67),$E67,$F67)="",INDEX(INDIRECT(CM67),$E67,$F67)&gt;=INDEX(INDIRECT(CM67),1,DC$28)),0,(INDEX(INDIRECT(CM67),$E67,$F67))-INDEX(INDIRECT(CM67),1,DC$28))*(10-INDEX(INDIRECT("times"&amp;CK$2),$F67,DC$28))/10</f>
        <v>0</v>
      </c>
      <c r="DD67" s="63">
        <f ca="1">IF(OR(INDEX(INDIRECT("times"&amp;CK$2),$F67,DD$28)&gt;10,INDEX(INDIRECT(CM67),$E67,$F67)="",INDEX(INDIRECT(CM67),$E67,$F67)&gt;=INDEX(INDIRECT(CM67),1,DD$28)),0,(INDEX(INDIRECT(CM67),$E67,$F67))-INDEX(INDIRECT(CM67),1,DD$28))*(10-INDEX(INDIRECT("times"&amp;CK$2),$F67,DD$28))/10</f>
        <v>0</v>
      </c>
      <c r="DE67" s="63">
        <f ca="1">IF(OR(INDEX(INDIRECT("times"&amp;CK$2),$F67,DE$28)&gt;10,INDEX(INDIRECT(CM67),$E67,$F67)="",INDEX(INDIRECT(CM67),$E67,$F67)&gt;=INDEX(INDIRECT(CM67),1,DE$28)),0,(INDEX(INDIRECT(CM67),$E67,$F67))-INDEX(INDIRECT(CM67),1,DE$28))*(10-INDEX(INDIRECT("times"&amp;CK$2),$F67,DE$28))/10</f>
        <v>0</v>
      </c>
      <c r="DF67" s="63">
        <f ca="1">IF(OR(INDEX(INDIRECT("times"&amp;CK$2),$F67,DF$28)&gt;10,INDEX(INDIRECT(CM67),$E67,$F67)="",INDEX(INDIRECT(CM67),$E67,$F67)&gt;=INDEX(INDIRECT(CM67),1,DF$28)),0,(INDEX(INDIRECT(CM67),$E67,$F67))-INDEX(INDIRECT(CM67),1,DF$28))*(10-INDEX(INDIRECT("times"&amp;CK$2),$F67,DF$28))/10</f>
        <v>0</v>
      </c>
      <c r="DG67" s="63">
        <f ca="1">IF(OR(INDEX(INDIRECT("times"&amp;CK$2),$F67,DG$28)&gt;10,INDEX(INDIRECT(CM67),$E67,$F67)="",INDEX(INDIRECT(CM67),$E67,$F67)&gt;=INDEX(INDIRECT(CM67),1,DG$28)),0,(INDEX(INDIRECT(CM67),$E67,$F67))-INDEX(INDIRECT(CM67),1,DG$28))*(10-INDEX(INDIRECT("times"&amp;CK$2),$F67,DG$28))/10</f>
        <v>0</v>
      </c>
      <c r="DH67" s="63">
        <f ca="1">IF(OR(INDEX(INDIRECT("times"&amp;CK$2),$F67,DH$28)&gt;10,INDEX(INDIRECT(CM67),$E67,$F67)="",INDEX(INDIRECT(CM67),$E67,$F67)&gt;=INDEX(INDIRECT(CM67),1,DH$28)),0,(INDEX(INDIRECT(CM67),$E67,$F67))-INDEX(INDIRECT(CM67),1,DH$28))*(10-INDEX(INDIRECT("times"&amp;CK$2),$F67,DH$28))/10</f>
        <v>0</v>
      </c>
      <c r="DI67" s="63">
        <f ca="1">IF(OR(INDEX(INDIRECT("times"&amp;CK$2),$F67,DI$28)&gt;10,INDEX(INDIRECT(CM67),$E67,$F67)="",INDEX(INDIRECT(CM67),$E67,$F67)&gt;=INDEX(INDIRECT(CM67),1,DI$28)),0,(INDEX(INDIRECT(CM67),$E67,$F67))-INDEX(INDIRECT(CM67),1,DI$28))*(10-INDEX(INDIRECT("times"&amp;CK$2),$F67,DI$28))/10</f>
        <v>0</v>
      </c>
      <c r="DJ67" s="64">
        <f ca="1">IF(OR(INDEX(INDIRECT("times"&amp;CK$2),$F67,DJ$28)&gt;10,INDEX(INDIRECT(CM67),$E67,$F67)="",INDEX(INDIRECT(CM67),$E67,$F67)&gt;=INDEX(INDIRECT(CM67),1,DJ$28)),0,(INDEX(INDIRECT(CM67),$E67,$F67))-INDEX(INDIRECT(CM67),1,DJ$28))*(10-INDEX(INDIRECT("times"&amp;CK$2),$F67,DJ$28))/10</f>
        <v>0</v>
      </c>
      <c r="DK67" s="201">
        <v>4</v>
      </c>
      <c r="DM67" s="18" t="s">
        <v>213</v>
      </c>
      <c r="DN67" s="122">
        <f>DM26</f>
        <v>0</v>
      </c>
      <c r="DO67" s="122" t="str">
        <f>DM27</f>
        <v>shop3564</v>
      </c>
      <c r="DP67" s="210" t="str">
        <f t="shared" si="44"/>
        <v>core0_shop3564</v>
      </c>
      <c r="DQ67" s="122">
        <v>5</v>
      </c>
      <c r="DR67" s="33">
        <v>4</v>
      </c>
      <c r="DS67" s="62">
        <f ca="1">IF(OR(INDEX(INDIRECT("times"&amp;DN$2),$F67,DS$28)&gt;10,INDEX(INDIRECT(DP67),$E67,$F67)="",INDEX(INDIRECT(DP67),$E67,$F67)&gt;=INDEX(INDIRECT(DP67),1,DS$28)),0,(INDEX(INDIRECT(DP67),$E67,$F67))-INDEX(INDIRECT(DP67),1,DS$28))*(10-INDEX(INDIRECT("times"&amp;DN$2),$F67,DS$28))/10</f>
        <v>0</v>
      </c>
      <c r="DT67" s="63">
        <f ca="1">IF(OR(INDEX(INDIRECT("times"&amp;DN$2),$F67,DT$28)&gt;10,INDEX(INDIRECT(DP67),$E67,$F67)="",INDEX(INDIRECT(DP67),$E67,$F67)&gt;=INDEX(INDIRECT(DP67),1,DT$28)),0,(INDEX(INDIRECT(DP67),$E67,$F67))-INDEX(INDIRECT(DP67),1,DT$28))*(10-INDEX(INDIRECT("times"&amp;DN$2),$F67,DT$28))/10</f>
        <v>0</v>
      </c>
      <c r="DU67" s="63">
        <f ca="1">IF(OR(INDEX(INDIRECT("times"&amp;DN$2),$F67,DU$28)&gt;10,INDEX(INDIRECT(DP67),$E67,$F67)="",INDEX(INDIRECT(DP67),$E67,$F67)&gt;=INDEX(INDIRECT(DP67),1,DU$28)),0,(INDEX(INDIRECT(DP67),$E67,$F67))-INDEX(INDIRECT(DP67),1,DU$28))*(10-INDEX(INDIRECT("times"&amp;DN$2),$F67,DU$28))/10</f>
        <v>0</v>
      </c>
      <c r="DV67" s="63">
        <f ca="1">IF(OR(INDEX(INDIRECT("times"&amp;DN$2),$F67,DV$28)&gt;10,INDEX(INDIRECT(DP67),$E67,$F67)="",INDEX(INDIRECT(DP67),$E67,$F67)&gt;=INDEX(INDIRECT(DP67),1,DV$28)),0,(INDEX(INDIRECT(DP67),$E67,$F67))-INDEX(INDIRECT(DP67),1,DV$28))*(10-INDEX(INDIRECT("times"&amp;DN$2),$F67,DV$28))/10</f>
        <v>0</v>
      </c>
      <c r="DW67" s="63">
        <f ca="1">IF(OR(INDEX(INDIRECT("times"&amp;DN$2),$F67,DW$28)&gt;10,INDEX(INDIRECT(DP67),$E67,$F67)="",INDEX(INDIRECT(DP67),$E67,$F67)&gt;=INDEX(INDIRECT(DP67),1,DW$28)),0,(INDEX(INDIRECT(DP67),$E67,$F67))-INDEX(INDIRECT(DP67),1,DW$28))*(10-INDEX(INDIRECT("times"&amp;DN$2),$F67,DW$28))/10</f>
        <v>0</v>
      </c>
      <c r="DX67" s="63">
        <f ca="1">IF(OR(INDEX(INDIRECT("times"&amp;DN$2),$F67,DX$28)&gt;10,INDEX(INDIRECT(DP67),$E67,$F67)="",INDEX(INDIRECT(DP67),$E67,$F67)&gt;=INDEX(INDIRECT(DP67),1,DX$28)),0,(INDEX(INDIRECT(DP67),$E67,$F67))-INDEX(INDIRECT(DP67),1,DX$28))*(10-INDEX(INDIRECT("times"&amp;DN$2),$F67,DX$28))/10</f>
        <v>0</v>
      </c>
      <c r="DY67" s="63">
        <f ca="1">IF(OR(INDEX(INDIRECT("times"&amp;DN$2),$F67,DY$28)&gt;10,INDEX(INDIRECT(DP67),$E67,$F67)="",INDEX(INDIRECT(DP67),$E67,$F67)&gt;=INDEX(INDIRECT(DP67),1,DY$28)),0,(INDEX(INDIRECT(DP67),$E67,$F67))-INDEX(INDIRECT(DP67),1,DY$28))*(10-INDEX(INDIRECT("times"&amp;DN$2),$F67,DY$28))/10</f>
        <v>0</v>
      </c>
      <c r="DZ67" s="63">
        <f ca="1">IF(OR(INDEX(INDIRECT("times"&amp;DN$2),$F67,DZ$28)&gt;10,INDEX(INDIRECT(DP67),$E67,$F67)="",INDEX(INDIRECT(DP67),$E67,$F67)&gt;=INDEX(INDIRECT(DP67),1,DZ$28)),0,(INDEX(INDIRECT(DP67),$E67,$F67))-INDEX(INDIRECT(DP67),1,DZ$28))*(10-INDEX(INDIRECT("times"&amp;DN$2),$F67,DZ$28))/10</f>
        <v>0</v>
      </c>
      <c r="EA67" s="63">
        <f ca="1">IF(OR(INDEX(INDIRECT("times"&amp;DN$2),$F67,EA$28)&gt;10,INDEX(INDIRECT(DP67),$E67,$F67)="",INDEX(INDIRECT(DP67),$E67,$F67)&gt;=INDEX(INDIRECT(DP67),1,EA$28)),0,(INDEX(INDIRECT(DP67),$E67,$F67))-INDEX(INDIRECT(DP67),1,EA$28))*(10-INDEX(INDIRECT("times"&amp;DN$2),$F67,EA$28))/10</f>
        <v>0</v>
      </c>
      <c r="EB67" s="63">
        <f ca="1">IF(OR(INDEX(INDIRECT("times"&amp;DN$2),$F67,EB$28)&gt;10,INDEX(INDIRECT(DP67),$E67,$F67)="",INDEX(INDIRECT(DP67),$E67,$F67)&gt;=INDEX(INDIRECT(DP67),1,EB$28)),0,(INDEX(INDIRECT(DP67),$E67,$F67))-INDEX(INDIRECT(DP67),1,EB$28))*(10-INDEX(INDIRECT("times"&amp;DN$2),$F67,EB$28))/10</f>
        <v>0</v>
      </c>
      <c r="EC67" s="63">
        <f ca="1">IF(OR(INDEX(INDIRECT("times"&amp;DN$2),$F67,EC$28)&gt;10,INDEX(INDIRECT(DP67),$E67,$F67)="",INDEX(INDIRECT(DP67),$E67,$F67)&gt;=INDEX(INDIRECT(DP67),1,EC$28)),0,(INDEX(INDIRECT(DP67),$E67,$F67))-INDEX(INDIRECT(DP67),1,EC$28))*(10-INDEX(INDIRECT("times"&amp;DN$2),$F67,EC$28))/10</f>
        <v>0</v>
      </c>
      <c r="ED67" s="63">
        <f ca="1">IF(OR(INDEX(INDIRECT("times"&amp;DN$2),$F67,ED$28)&gt;10,INDEX(INDIRECT(DP67),$E67,$F67)="",INDEX(INDIRECT(DP67),$E67,$F67)&gt;=INDEX(INDIRECT(DP67),1,ED$28)),0,(INDEX(INDIRECT(DP67),$E67,$F67))-INDEX(INDIRECT(DP67),1,ED$28))*(10-INDEX(INDIRECT("times"&amp;DN$2),$F67,ED$28))/10</f>
        <v>0</v>
      </c>
      <c r="EE67" s="63">
        <f ca="1">IF(OR(INDEX(INDIRECT("times"&amp;DN$2),$F67,EE$28)&gt;10,INDEX(INDIRECT(DP67),$E67,$F67)="",INDEX(INDIRECT(DP67),$E67,$F67)&gt;=INDEX(INDIRECT(DP67),1,EE$28)),0,(INDEX(INDIRECT(DP67),$E67,$F67))-INDEX(INDIRECT(DP67),1,EE$28))*(10-INDEX(INDIRECT("times"&amp;DN$2),$F67,EE$28))/10</f>
        <v>0</v>
      </c>
      <c r="EF67" s="63">
        <f ca="1">IF(OR(INDEX(INDIRECT("times"&amp;DN$2),$F67,EF$28)&gt;10,INDEX(INDIRECT(DP67),$E67,$F67)="",INDEX(INDIRECT(DP67),$E67,$F67)&gt;=INDEX(INDIRECT(DP67),1,EF$28)),0,(INDEX(INDIRECT(DP67),$E67,$F67))-INDEX(INDIRECT(DP67),1,EF$28))*(10-INDEX(INDIRECT("times"&amp;DN$2),$F67,EF$28))/10</f>
        <v>0</v>
      </c>
      <c r="EG67" s="63">
        <f ca="1">IF(OR(INDEX(INDIRECT("times"&amp;DN$2),$F67,EG$28)&gt;10,INDEX(INDIRECT(DP67),$E67,$F67)="",INDEX(INDIRECT(DP67),$E67,$F67)&gt;=INDEX(INDIRECT(DP67),1,EG$28)),0,(INDEX(INDIRECT(DP67),$E67,$F67))-INDEX(INDIRECT(DP67),1,EG$28))*(10-INDEX(INDIRECT("times"&amp;DN$2),$F67,EG$28))/10</f>
        <v>0</v>
      </c>
      <c r="EH67" s="63">
        <f ca="1">IF(OR(INDEX(INDIRECT("times"&amp;DN$2),$F67,EH$28)&gt;10,INDEX(INDIRECT(DP67),$E67,$F67)="",INDEX(INDIRECT(DP67),$E67,$F67)&gt;=INDEX(INDIRECT(DP67),1,EH$28)),0,(INDEX(INDIRECT(DP67),$E67,$F67))-INDEX(INDIRECT(DP67),1,EH$28))*(10-INDEX(INDIRECT("times"&amp;DN$2),$F67,EH$28))/10</f>
        <v>0</v>
      </c>
      <c r="EI67" s="63">
        <f ca="1">IF(OR(INDEX(INDIRECT("times"&amp;DN$2),$F67,EI$28)&gt;10,INDEX(INDIRECT(DP67),$E67,$F67)="",INDEX(INDIRECT(DP67),$E67,$F67)&gt;=INDEX(INDIRECT(DP67),1,EI$28)),0,(INDEX(INDIRECT(DP67),$E67,$F67))-INDEX(INDIRECT(DP67),1,EI$28))*(10-INDEX(INDIRECT("times"&amp;DN$2),$F67,EI$28))/10</f>
        <v>0</v>
      </c>
      <c r="EJ67" s="63">
        <f ca="1">IF(OR(INDEX(INDIRECT("times"&amp;DN$2),$F67,EJ$28)&gt;10,INDEX(INDIRECT(DP67),$E67,$F67)="",INDEX(INDIRECT(DP67),$E67,$F67)&gt;=INDEX(INDIRECT(DP67),1,EJ$28)),0,(INDEX(INDIRECT(DP67),$E67,$F67))-INDEX(INDIRECT(DP67),1,EJ$28))*(10-INDEX(INDIRECT("times"&amp;DN$2),$F67,EJ$28))/10</f>
        <v>0</v>
      </c>
      <c r="EK67" s="63">
        <f ca="1">IF(OR(INDEX(INDIRECT("times"&amp;DN$2),$F67,EK$28)&gt;10,INDEX(INDIRECT(DP67),$E67,$F67)="",INDEX(INDIRECT(DP67),$E67,$F67)&gt;=INDEX(INDIRECT(DP67),1,EK$28)),0,(INDEX(INDIRECT(DP67),$E67,$F67))-INDEX(INDIRECT(DP67),1,EK$28))*(10-INDEX(INDIRECT("times"&amp;DN$2),$F67,EK$28))/10</f>
        <v>0</v>
      </c>
      <c r="EL67" s="63">
        <f ca="1">IF(OR(INDEX(INDIRECT("times"&amp;DN$2),$F67,EL$28)&gt;10,INDEX(INDIRECT(DP67),$E67,$F67)="",INDEX(INDIRECT(DP67),$E67,$F67)&gt;=INDEX(INDIRECT(DP67),1,EL$28)),0,(INDEX(INDIRECT(DP67),$E67,$F67))-INDEX(INDIRECT(DP67),1,EL$28))*(10-INDEX(INDIRECT("times"&amp;DN$2),$F67,EL$28))/10</f>
        <v>0</v>
      </c>
      <c r="EM67" s="64">
        <f ca="1">IF(OR(INDEX(INDIRECT("times"&amp;DN$2),$F67,EM$28)&gt;10,INDEX(INDIRECT(DP67),$E67,$F67)="",INDEX(INDIRECT(DP67),$E67,$F67)&gt;=INDEX(INDIRECT(DP67),1,EM$28)),0,(INDEX(INDIRECT(DP67),$E67,$F67))-INDEX(INDIRECT(DP67),1,EM$28))*(10-INDEX(INDIRECT("times"&amp;DN$2),$F67,EM$28))/10</f>
        <v>0</v>
      </c>
      <c r="EN67" s="201">
        <v>4</v>
      </c>
      <c r="EP67" s="18" t="s">
        <v>213</v>
      </c>
      <c r="EQ67" s="122">
        <f>EP26</f>
        <v>0</v>
      </c>
      <c r="ER67" s="122" t="str">
        <f>EP27</f>
        <v>lei3564</v>
      </c>
      <c r="ES67" s="210" t="str">
        <f t="shared" si="45"/>
        <v>core0_lei3564</v>
      </c>
      <c r="ET67" s="122">
        <v>5</v>
      </c>
      <c r="EU67" s="33">
        <v>4</v>
      </c>
      <c r="EV67" s="62">
        <f ca="1">IF(OR(INDEX(INDIRECT("times"&amp;EQ$2),$F67,EV$28)&gt;10,INDEX(INDIRECT(ES67),$E67,$F67)="",INDEX(INDIRECT(ES67),$E67,$F67)&gt;=INDEX(INDIRECT(ES67),1,EV$28)),0,(INDEX(INDIRECT(ES67),$E67,$F67))-INDEX(INDIRECT(ES67),1,EV$28))*(10-INDEX(INDIRECT("times"&amp;EQ$2),$F67,EV$28))/10</f>
        <v>0</v>
      </c>
      <c r="EW67" s="63">
        <f ca="1">IF(OR(INDEX(INDIRECT("times"&amp;EQ$2),$F67,EW$28)&gt;10,INDEX(INDIRECT(ES67),$E67,$F67)="",INDEX(INDIRECT(ES67),$E67,$F67)&gt;=INDEX(INDIRECT(ES67),1,EW$28)),0,(INDEX(INDIRECT(ES67),$E67,$F67))-INDEX(INDIRECT(ES67),1,EW$28))*(10-INDEX(INDIRECT("times"&amp;EQ$2),$F67,EW$28))/10</f>
        <v>0</v>
      </c>
      <c r="EX67" s="63">
        <f ca="1">IF(OR(INDEX(INDIRECT("times"&amp;EQ$2),$F67,EX$28)&gt;10,INDEX(INDIRECT(ES67),$E67,$F67)="",INDEX(INDIRECT(ES67),$E67,$F67)&gt;=INDEX(INDIRECT(ES67),1,EX$28)),0,(INDEX(INDIRECT(ES67),$E67,$F67))-INDEX(INDIRECT(ES67),1,EX$28))*(10-INDEX(INDIRECT("times"&amp;EQ$2),$F67,EX$28))/10</f>
        <v>0</v>
      </c>
      <c r="EY67" s="63">
        <f ca="1">IF(OR(INDEX(INDIRECT("times"&amp;EQ$2),$F67,EY$28)&gt;10,INDEX(INDIRECT(ES67),$E67,$F67)="",INDEX(INDIRECT(ES67),$E67,$F67)&gt;=INDEX(INDIRECT(ES67),1,EY$28)),0,(INDEX(INDIRECT(ES67),$E67,$F67))-INDEX(INDIRECT(ES67),1,EY$28))*(10-INDEX(INDIRECT("times"&amp;EQ$2),$F67,EY$28))/10</f>
        <v>0</v>
      </c>
      <c r="EZ67" s="63">
        <f ca="1">IF(OR(INDEX(INDIRECT("times"&amp;EQ$2),$F67,EZ$28)&gt;10,INDEX(INDIRECT(ES67),$E67,$F67)="",INDEX(INDIRECT(ES67),$E67,$F67)&gt;=INDEX(INDIRECT(ES67),1,EZ$28)),0,(INDEX(INDIRECT(ES67),$E67,$F67))-INDEX(INDIRECT(ES67),1,EZ$28))*(10-INDEX(INDIRECT("times"&amp;EQ$2),$F67,EZ$28))/10</f>
        <v>0</v>
      </c>
      <c r="FA67" s="63">
        <f ca="1">IF(OR(INDEX(INDIRECT("times"&amp;EQ$2),$F67,FA$28)&gt;10,INDEX(INDIRECT(ES67),$E67,$F67)="",INDEX(INDIRECT(ES67),$E67,$F67)&gt;=INDEX(INDIRECT(ES67),1,FA$28)),0,(INDEX(INDIRECT(ES67),$E67,$F67))-INDEX(INDIRECT(ES67),1,FA$28))*(10-INDEX(INDIRECT("times"&amp;EQ$2),$F67,FA$28))/10</f>
        <v>0</v>
      </c>
      <c r="FB67" s="63">
        <f ca="1">IF(OR(INDEX(INDIRECT("times"&amp;EQ$2),$F67,FB$28)&gt;10,INDEX(INDIRECT(ES67),$E67,$F67)="",INDEX(INDIRECT(ES67),$E67,$F67)&gt;=INDEX(INDIRECT(ES67),1,FB$28)),0,(INDEX(INDIRECT(ES67),$E67,$F67))-INDEX(INDIRECT(ES67),1,FB$28))*(10-INDEX(INDIRECT("times"&amp;EQ$2),$F67,FB$28))/10</f>
        <v>0</v>
      </c>
      <c r="FC67" s="63">
        <f ca="1">IF(OR(INDEX(INDIRECT("times"&amp;EQ$2),$F67,FC$28)&gt;10,INDEX(INDIRECT(ES67),$E67,$F67)="",INDEX(INDIRECT(ES67),$E67,$F67)&gt;=INDEX(INDIRECT(ES67),1,FC$28)),0,(INDEX(INDIRECT(ES67),$E67,$F67))-INDEX(INDIRECT(ES67),1,FC$28))*(10-INDEX(INDIRECT("times"&amp;EQ$2),$F67,FC$28))/10</f>
        <v>0</v>
      </c>
      <c r="FD67" s="63">
        <f ca="1">IF(OR(INDEX(INDIRECT("times"&amp;EQ$2),$F67,FD$28)&gt;10,INDEX(INDIRECT(ES67),$E67,$F67)="",INDEX(INDIRECT(ES67),$E67,$F67)&gt;=INDEX(INDIRECT(ES67),1,FD$28)),0,(INDEX(INDIRECT(ES67),$E67,$F67))-INDEX(INDIRECT(ES67),1,FD$28))*(10-INDEX(INDIRECT("times"&amp;EQ$2),$F67,FD$28))/10</f>
        <v>0</v>
      </c>
      <c r="FE67" s="63">
        <f ca="1">IF(OR(INDEX(INDIRECT("times"&amp;EQ$2),$F67,FE$28)&gt;10,INDEX(INDIRECT(ES67),$E67,$F67)="",INDEX(INDIRECT(ES67),$E67,$F67)&gt;=INDEX(INDIRECT(ES67),1,FE$28)),0,(INDEX(INDIRECT(ES67),$E67,$F67))-INDEX(INDIRECT(ES67),1,FE$28))*(10-INDEX(INDIRECT("times"&amp;EQ$2),$F67,FE$28))/10</f>
        <v>0</v>
      </c>
      <c r="FF67" s="63">
        <f ca="1">IF(OR(INDEX(INDIRECT("times"&amp;EQ$2),$F67,FF$28)&gt;10,INDEX(INDIRECT(ES67),$E67,$F67)="",INDEX(INDIRECT(ES67),$E67,$F67)&gt;=INDEX(INDIRECT(ES67),1,FF$28)),0,(INDEX(INDIRECT(ES67),$E67,$F67))-INDEX(INDIRECT(ES67),1,FF$28))*(10-INDEX(INDIRECT("times"&amp;EQ$2),$F67,FF$28))/10</f>
        <v>0</v>
      </c>
      <c r="FG67" s="63">
        <f ca="1">IF(OR(INDEX(INDIRECT("times"&amp;EQ$2),$F67,FG$28)&gt;10,INDEX(INDIRECT(ES67),$E67,$F67)="",INDEX(INDIRECT(ES67),$E67,$F67)&gt;=INDEX(INDIRECT(ES67),1,FG$28)),0,(INDEX(INDIRECT(ES67),$E67,$F67))-INDEX(INDIRECT(ES67),1,FG$28))*(10-INDEX(INDIRECT("times"&amp;EQ$2),$F67,FG$28))/10</f>
        <v>0</v>
      </c>
      <c r="FH67" s="63">
        <f ca="1">IF(OR(INDEX(INDIRECT("times"&amp;EQ$2),$F67,FH$28)&gt;10,INDEX(INDIRECT(ES67),$E67,$F67)="",INDEX(INDIRECT(ES67),$E67,$F67)&gt;=INDEX(INDIRECT(ES67),1,FH$28)),0,(INDEX(INDIRECT(ES67),$E67,$F67))-INDEX(INDIRECT(ES67),1,FH$28))*(10-INDEX(INDIRECT("times"&amp;EQ$2),$F67,FH$28))/10</f>
        <v>0</v>
      </c>
      <c r="FI67" s="63">
        <f ca="1">IF(OR(INDEX(INDIRECT("times"&amp;EQ$2),$F67,FI$28)&gt;10,INDEX(INDIRECT(ES67),$E67,$F67)="",INDEX(INDIRECT(ES67),$E67,$F67)&gt;=INDEX(INDIRECT(ES67),1,FI$28)),0,(INDEX(INDIRECT(ES67),$E67,$F67))-INDEX(INDIRECT(ES67),1,FI$28))*(10-INDEX(INDIRECT("times"&amp;EQ$2),$F67,FI$28))/10</f>
        <v>0</v>
      </c>
      <c r="FJ67" s="63">
        <f ca="1">IF(OR(INDEX(INDIRECT("times"&amp;EQ$2),$F67,FJ$28)&gt;10,INDEX(INDIRECT(ES67),$E67,$F67)="",INDEX(INDIRECT(ES67),$E67,$F67)&gt;=INDEX(INDIRECT(ES67),1,FJ$28)),0,(INDEX(INDIRECT(ES67),$E67,$F67))-INDEX(INDIRECT(ES67),1,FJ$28))*(10-INDEX(INDIRECT("times"&amp;EQ$2),$F67,FJ$28))/10</f>
        <v>0</v>
      </c>
      <c r="FK67" s="63">
        <f ca="1">IF(OR(INDEX(INDIRECT("times"&amp;EQ$2),$F67,FK$28)&gt;10,INDEX(INDIRECT(ES67),$E67,$F67)="",INDEX(INDIRECT(ES67),$E67,$F67)&gt;=INDEX(INDIRECT(ES67),1,FK$28)),0,(INDEX(INDIRECT(ES67),$E67,$F67))-INDEX(INDIRECT(ES67),1,FK$28))*(10-INDEX(INDIRECT("times"&amp;EQ$2),$F67,FK$28))/10</f>
        <v>0</v>
      </c>
      <c r="FL67" s="63">
        <f ca="1">IF(OR(INDEX(INDIRECT("times"&amp;EQ$2),$F67,FL$28)&gt;10,INDEX(INDIRECT(ES67),$E67,$F67)="",INDEX(INDIRECT(ES67),$E67,$F67)&gt;=INDEX(INDIRECT(ES67),1,FL$28)),0,(INDEX(INDIRECT(ES67),$E67,$F67))-INDEX(INDIRECT(ES67),1,FL$28))*(10-INDEX(INDIRECT("times"&amp;EQ$2),$F67,FL$28))/10</f>
        <v>0</v>
      </c>
      <c r="FM67" s="63">
        <f ca="1">IF(OR(INDEX(INDIRECT("times"&amp;EQ$2),$F67,FM$28)&gt;10,INDEX(INDIRECT(ES67),$E67,$F67)="",INDEX(INDIRECT(ES67),$E67,$F67)&gt;=INDEX(INDIRECT(ES67),1,FM$28)),0,(INDEX(INDIRECT(ES67),$E67,$F67))-INDEX(INDIRECT(ES67),1,FM$28))*(10-INDEX(INDIRECT("times"&amp;EQ$2),$F67,FM$28))/10</f>
        <v>0</v>
      </c>
      <c r="FN67" s="63">
        <f ca="1">IF(OR(INDEX(INDIRECT("times"&amp;EQ$2),$F67,FN$28)&gt;10,INDEX(INDIRECT(ES67),$E67,$F67)="",INDEX(INDIRECT(ES67),$E67,$F67)&gt;=INDEX(INDIRECT(ES67),1,FN$28)),0,(INDEX(INDIRECT(ES67),$E67,$F67))-INDEX(INDIRECT(ES67),1,FN$28))*(10-INDEX(INDIRECT("times"&amp;EQ$2),$F67,FN$28))/10</f>
        <v>0</v>
      </c>
      <c r="FO67" s="63">
        <f ca="1">IF(OR(INDEX(INDIRECT("times"&amp;EQ$2),$F67,FO$28)&gt;10,INDEX(INDIRECT(ES67),$E67,$F67)="",INDEX(INDIRECT(ES67),$E67,$F67)&gt;=INDEX(INDIRECT(ES67),1,FO$28)),0,(INDEX(INDIRECT(ES67),$E67,$F67))-INDEX(INDIRECT(ES67),1,FO$28))*(10-INDEX(INDIRECT("times"&amp;EQ$2),$F67,FO$28))/10</f>
        <v>0</v>
      </c>
      <c r="FP67" s="64">
        <f ca="1">IF(OR(INDEX(INDIRECT("times"&amp;EQ$2),$F67,FP$28)&gt;10,INDEX(INDIRECT(ES67),$E67,$F67)="",INDEX(INDIRECT(ES67),$E67,$F67)&gt;=INDEX(INDIRECT(ES67),1,FP$28)),0,(INDEX(INDIRECT(ES67),$E67,$F67))-INDEX(INDIRECT(ES67),1,FP$28))*(10-INDEX(INDIRECT("times"&amp;EQ$2),$F67,FP$28))/10</f>
        <v>0</v>
      </c>
      <c r="FQ67" s="201">
        <v>4</v>
      </c>
      <c r="FS67" s="18" t="s">
        <v>213</v>
      </c>
      <c r="FT67" s="122">
        <f>FS26</f>
        <v>0</v>
      </c>
      <c r="FU67" s="122" t="str">
        <f>FS27</f>
        <v>shop65</v>
      </c>
      <c r="FV67" s="210" t="str">
        <f t="shared" si="46"/>
        <v>core0_shop65</v>
      </c>
      <c r="FW67" s="122">
        <v>5</v>
      </c>
      <c r="FX67" s="33">
        <v>4</v>
      </c>
      <c r="FY67" s="62">
        <f ca="1">IF(OR(INDEX(INDIRECT("times"&amp;FT$2),$F67,FY$28)&gt;10,INDEX(INDIRECT(FV67),$E67,$F67)="",INDEX(INDIRECT(FV67),$E67,$F67)&gt;=INDEX(INDIRECT(FV67),1,FY$28)),0,(INDEX(INDIRECT(FV67),$E67,$F67))-INDEX(INDIRECT(FV67),1,FY$28))*(10-INDEX(INDIRECT("times"&amp;FT$2),$F67,FY$28))/10</f>
        <v>0</v>
      </c>
      <c r="FZ67" s="63">
        <f ca="1">IF(OR(INDEX(INDIRECT("times"&amp;FT$2),$F67,FZ$28)&gt;10,INDEX(INDIRECT(FV67),$E67,$F67)="",INDEX(INDIRECT(FV67),$E67,$F67)&gt;=INDEX(INDIRECT(FV67),1,FZ$28)),0,(INDEX(INDIRECT(FV67),$E67,$F67))-INDEX(INDIRECT(FV67),1,FZ$28))*(10-INDEX(INDIRECT("times"&amp;FT$2),$F67,FZ$28))/10</f>
        <v>0</v>
      </c>
      <c r="GA67" s="63">
        <f ca="1">IF(OR(INDEX(INDIRECT("times"&amp;FT$2),$F67,GA$28)&gt;10,INDEX(INDIRECT(FV67),$E67,$F67)="",INDEX(INDIRECT(FV67),$E67,$F67)&gt;=INDEX(INDIRECT(FV67),1,GA$28)),0,(INDEX(INDIRECT(FV67),$E67,$F67))-INDEX(INDIRECT(FV67),1,GA$28))*(10-INDEX(INDIRECT("times"&amp;FT$2),$F67,GA$28))/10</f>
        <v>0</v>
      </c>
      <c r="GB67" s="63">
        <f ca="1">IF(OR(INDEX(INDIRECT("times"&amp;FT$2),$F67,GB$28)&gt;10,INDEX(INDIRECT(FV67),$E67,$F67)="",INDEX(INDIRECT(FV67),$E67,$F67)&gt;=INDEX(INDIRECT(FV67),1,GB$28)),0,(INDEX(INDIRECT(FV67),$E67,$F67))-INDEX(INDIRECT(FV67),1,GB$28))*(10-INDEX(INDIRECT("times"&amp;FT$2),$F67,GB$28))/10</f>
        <v>0</v>
      </c>
      <c r="GC67" s="63">
        <f ca="1">IF(OR(INDEX(INDIRECT("times"&amp;FT$2),$F67,GC$28)&gt;10,INDEX(INDIRECT(FV67),$E67,$F67)="",INDEX(INDIRECT(FV67),$E67,$F67)&gt;=INDEX(INDIRECT(FV67),1,GC$28)),0,(INDEX(INDIRECT(FV67),$E67,$F67))-INDEX(INDIRECT(FV67),1,GC$28))*(10-INDEX(INDIRECT("times"&amp;FT$2),$F67,GC$28))/10</f>
        <v>0</v>
      </c>
      <c r="GD67" s="63">
        <f ca="1">IF(OR(INDEX(INDIRECT("times"&amp;FT$2),$F67,GD$28)&gt;10,INDEX(INDIRECT(FV67),$E67,$F67)="",INDEX(INDIRECT(FV67),$E67,$F67)&gt;=INDEX(INDIRECT(FV67),1,GD$28)),0,(INDEX(INDIRECT(FV67),$E67,$F67))-INDEX(INDIRECT(FV67),1,GD$28))*(10-INDEX(INDIRECT("times"&amp;FT$2),$F67,GD$28))/10</f>
        <v>0</v>
      </c>
      <c r="GE67" s="63">
        <f ca="1">IF(OR(INDEX(INDIRECT("times"&amp;FT$2),$F67,GE$28)&gt;10,INDEX(INDIRECT(FV67),$E67,$F67)="",INDEX(INDIRECT(FV67),$E67,$F67)&gt;=INDEX(INDIRECT(FV67),1,GE$28)),0,(INDEX(INDIRECT(FV67),$E67,$F67))-INDEX(INDIRECT(FV67),1,GE$28))*(10-INDEX(INDIRECT("times"&amp;FT$2),$F67,GE$28))/10</f>
        <v>0</v>
      </c>
      <c r="GF67" s="63">
        <f ca="1">IF(OR(INDEX(INDIRECT("times"&amp;FT$2),$F67,GF$28)&gt;10,INDEX(INDIRECT(FV67),$E67,$F67)="",INDEX(INDIRECT(FV67),$E67,$F67)&gt;=INDEX(INDIRECT(FV67),1,GF$28)),0,(INDEX(INDIRECT(FV67),$E67,$F67))-INDEX(INDIRECT(FV67),1,GF$28))*(10-INDEX(INDIRECT("times"&amp;FT$2),$F67,GF$28))/10</f>
        <v>0</v>
      </c>
      <c r="GG67" s="63">
        <f ca="1">IF(OR(INDEX(INDIRECT("times"&amp;FT$2),$F67,GG$28)&gt;10,INDEX(INDIRECT(FV67),$E67,$F67)="",INDEX(INDIRECT(FV67),$E67,$F67)&gt;=INDEX(INDIRECT(FV67),1,GG$28)),0,(INDEX(INDIRECT(FV67),$E67,$F67))-INDEX(INDIRECT(FV67),1,GG$28))*(10-INDEX(INDIRECT("times"&amp;FT$2),$F67,GG$28))/10</f>
        <v>0</v>
      </c>
      <c r="GH67" s="63">
        <f ca="1">IF(OR(INDEX(INDIRECT("times"&amp;FT$2),$F67,GH$28)&gt;10,INDEX(INDIRECT(FV67),$E67,$F67)="",INDEX(INDIRECT(FV67),$E67,$F67)&gt;=INDEX(INDIRECT(FV67),1,GH$28)),0,(INDEX(INDIRECT(FV67),$E67,$F67))-INDEX(INDIRECT(FV67),1,GH$28))*(10-INDEX(INDIRECT("times"&amp;FT$2),$F67,GH$28))/10</f>
        <v>0</v>
      </c>
      <c r="GI67" s="63">
        <f ca="1">IF(OR(INDEX(INDIRECT("times"&amp;FT$2),$F67,GI$28)&gt;10,INDEX(INDIRECT(FV67),$E67,$F67)="",INDEX(INDIRECT(FV67),$E67,$F67)&gt;=INDEX(INDIRECT(FV67),1,GI$28)),0,(INDEX(INDIRECT(FV67),$E67,$F67))-INDEX(INDIRECT(FV67),1,GI$28))*(10-INDEX(INDIRECT("times"&amp;FT$2),$F67,GI$28))/10</f>
        <v>0</v>
      </c>
      <c r="GJ67" s="63">
        <f ca="1">IF(OR(INDEX(INDIRECT("times"&amp;FT$2),$F67,GJ$28)&gt;10,INDEX(INDIRECT(FV67),$E67,$F67)="",INDEX(INDIRECT(FV67),$E67,$F67)&gt;=INDEX(INDIRECT(FV67),1,GJ$28)),0,(INDEX(INDIRECT(FV67),$E67,$F67))-INDEX(INDIRECT(FV67),1,GJ$28))*(10-INDEX(INDIRECT("times"&amp;FT$2),$F67,GJ$28))/10</f>
        <v>0</v>
      </c>
      <c r="GK67" s="63">
        <f ca="1">IF(OR(INDEX(INDIRECT("times"&amp;FT$2),$F67,GK$28)&gt;10,INDEX(INDIRECT(FV67),$E67,$F67)="",INDEX(INDIRECT(FV67),$E67,$F67)&gt;=INDEX(INDIRECT(FV67),1,GK$28)),0,(INDEX(INDIRECT(FV67),$E67,$F67))-INDEX(INDIRECT(FV67),1,GK$28))*(10-INDEX(INDIRECT("times"&amp;FT$2),$F67,GK$28))/10</f>
        <v>0</v>
      </c>
      <c r="GL67" s="63">
        <f ca="1">IF(OR(INDEX(INDIRECT("times"&amp;FT$2),$F67,GL$28)&gt;10,INDEX(INDIRECT(FV67),$E67,$F67)="",INDEX(INDIRECT(FV67),$E67,$F67)&gt;=INDEX(INDIRECT(FV67),1,GL$28)),0,(INDEX(INDIRECT(FV67),$E67,$F67))-INDEX(INDIRECT(FV67),1,GL$28))*(10-INDEX(INDIRECT("times"&amp;FT$2),$F67,GL$28))/10</f>
        <v>0</v>
      </c>
      <c r="GM67" s="63">
        <f ca="1">IF(OR(INDEX(INDIRECT("times"&amp;FT$2),$F67,GM$28)&gt;10,INDEX(INDIRECT(FV67),$E67,$F67)="",INDEX(INDIRECT(FV67),$E67,$F67)&gt;=INDEX(INDIRECT(FV67),1,GM$28)),0,(INDEX(INDIRECT(FV67),$E67,$F67))-INDEX(INDIRECT(FV67),1,GM$28))*(10-INDEX(INDIRECT("times"&amp;FT$2),$F67,GM$28))/10</f>
        <v>0</v>
      </c>
      <c r="GN67" s="63">
        <f ca="1">IF(OR(INDEX(INDIRECT("times"&amp;FT$2),$F67,GN$28)&gt;10,INDEX(INDIRECT(FV67),$E67,$F67)="",INDEX(INDIRECT(FV67),$E67,$F67)&gt;=INDEX(INDIRECT(FV67),1,GN$28)),0,(INDEX(INDIRECT(FV67),$E67,$F67))-INDEX(INDIRECT(FV67),1,GN$28))*(10-INDEX(INDIRECT("times"&amp;FT$2),$F67,GN$28))/10</f>
        <v>0</v>
      </c>
      <c r="GO67" s="63">
        <f ca="1">IF(OR(INDEX(INDIRECT("times"&amp;FT$2),$F67,GO$28)&gt;10,INDEX(INDIRECT(FV67),$E67,$F67)="",INDEX(INDIRECT(FV67),$E67,$F67)&gt;=INDEX(INDIRECT(FV67),1,GO$28)),0,(INDEX(INDIRECT(FV67),$E67,$F67))-INDEX(INDIRECT(FV67),1,GO$28))*(10-INDEX(INDIRECT("times"&amp;FT$2),$F67,GO$28))/10</f>
        <v>0</v>
      </c>
      <c r="GP67" s="63">
        <f ca="1">IF(OR(INDEX(INDIRECT("times"&amp;FT$2),$F67,GP$28)&gt;10,INDEX(INDIRECT(FV67),$E67,$F67)="",INDEX(INDIRECT(FV67),$E67,$F67)&gt;=INDEX(INDIRECT(FV67),1,GP$28)),0,(INDEX(INDIRECT(FV67),$E67,$F67))-INDEX(INDIRECT(FV67),1,GP$28))*(10-INDEX(INDIRECT("times"&amp;FT$2),$F67,GP$28))/10</f>
        <v>0</v>
      </c>
      <c r="GQ67" s="63">
        <f ca="1">IF(OR(INDEX(INDIRECT("times"&amp;FT$2),$F67,GQ$28)&gt;10,INDEX(INDIRECT(FV67),$E67,$F67)="",INDEX(INDIRECT(FV67),$E67,$F67)&gt;=INDEX(INDIRECT(FV67),1,GQ$28)),0,(INDEX(INDIRECT(FV67),$E67,$F67))-INDEX(INDIRECT(FV67),1,GQ$28))*(10-INDEX(INDIRECT("times"&amp;FT$2),$F67,GQ$28))/10</f>
        <v>0</v>
      </c>
      <c r="GR67" s="63">
        <f ca="1">IF(OR(INDEX(INDIRECT("times"&amp;FT$2),$F67,GR$28)&gt;10,INDEX(INDIRECT(FV67),$E67,$F67)="",INDEX(INDIRECT(FV67),$E67,$F67)&gt;=INDEX(INDIRECT(FV67),1,GR$28)),0,(INDEX(INDIRECT(FV67),$E67,$F67))-INDEX(INDIRECT(FV67),1,GR$28))*(10-INDEX(INDIRECT("times"&amp;FT$2),$F67,GR$28))/10</f>
        <v>0</v>
      </c>
      <c r="GS67" s="64">
        <f ca="1">IF(OR(INDEX(INDIRECT("times"&amp;FT$2),$F67,GS$28)&gt;10,INDEX(INDIRECT(FV67),$E67,$F67)="",INDEX(INDIRECT(FV67),$E67,$F67)&gt;=INDEX(INDIRECT(FV67),1,GS$28)),0,(INDEX(INDIRECT(FV67),$E67,$F67))-INDEX(INDIRECT(FV67),1,GS$28))*(10-INDEX(INDIRECT("times"&amp;FT$2),$F67,GS$28))/10</f>
        <v>0</v>
      </c>
      <c r="GT67" s="201">
        <v>4</v>
      </c>
      <c r="GV67" s="18" t="s">
        <v>213</v>
      </c>
      <c r="GW67" s="122">
        <f>GV26</f>
        <v>0</v>
      </c>
      <c r="GX67" s="122" t="str">
        <f>GV27</f>
        <v>lei65</v>
      </c>
      <c r="GY67" s="210" t="str">
        <f t="shared" si="47"/>
        <v>core0_lei65</v>
      </c>
      <c r="GZ67" s="122">
        <v>5</v>
      </c>
      <c r="HA67" s="33">
        <v>4</v>
      </c>
      <c r="HB67" s="62">
        <f ca="1">IF(OR(INDEX(INDIRECT("times"&amp;GW$2),$F67,HB$28)&gt;10,INDEX(INDIRECT(GY67),$E67,$F67)="",INDEX(INDIRECT(GY67),$E67,$F67)&gt;=INDEX(INDIRECT(GY67),1,HB$28)),0,(INDEX(INDIRECT(GY67),$E67,$F67))-INDEX(INDIRECT(GY67),1,HB$28))*(10-INDEX(INDIRECT("times"&amp;GW$2),$F67,HB$28))/10</f>
        <v>0</v>
      </c>
      <c r="HC67" s="63">
        <f ca="1">IF(OR(INDEX(INDIRECT("times"&amp;GW$2),$F67,HC$28)&gt;10,INDEX(INDIRECT(GY67),$E67,$F67)="",INDEX(INDIRECT(GY67),$E67,$F67)&gt;=INDEX(INDIRECT(GY67),1,HC$28)),0,(INDEX(INDIRECT(GY67),$E67,$F67))-INDEX(INDIRECT(GY67),1,HC$28))*(10-INDEX(INDIRECT("times"&amp;GW$2),$F67,HC$28))/10</f>
        <v>0</v>
      </c>
      <c r="HD67" s="63">
        <f ca="1">IF(OR(INDEX(INDIRECT("times"&amp;GW$2),$F67,HD$28)&gt;10,INDEX(INDIRECT(GY67),$E67,$F67)="",INDEX(INDIRECT(GY67),$E67,$F67)&gt;=INDEX(INDIRECT(GY67),1,HD$28)),0,(INDEX(INDIRECT(GY67),$E67,$F67))-INDEX(INDIRECT(GY67),1,HD$28))*(10-INDEX(INDIRECT("times"&amp;GW$2),$F67,HD$28))/10</f>
        <v>0</v>
      </c>
      <c r="HE67" s="63">
        <f ca="1">IF(OR(INDEX(INDIRECT("times"&amp;GW$2),$F67,HE$28)&gt;10,INDEX(INDIRECT(GY67),$E67,$F67)="",INDEX(INDIRECT(GY67),$E67,$F67)&gt;=INDEX(INDIRECT(GY67),1,HE$28)),0,(INDEX(INDIRECT(GY67),$E67,$F67))-INDEX(INDIRECT(GY67),1,HE$28))*(10-INDEX(INDIRECT("times"&amp;GW$2),$F67,HE$28))/10</f>
        <v>0</v>
      </c>
      <c r="HF67" s="63">
        <f ca="1">IF(OR(INDEX(INDIRECT("times"&amp;GW$2),$F67,HF$28)&gt;10,INDEX(INDIRECT(GY67),$E67,$F67)="",INDEX(INDIRECT(GY67),$E67,$F67)&gt;=INDEX(INDIRECT(GY67),1,HF$28)),0,(INDEX(INDIRECT(GY67),$E67,$F67))-INDEX(INDIRECT(GY67),1,HF$28))*(10-INDEX(INDIRECT("times"&amp;GW$2),$F67,HF$28))/10</f>
        <v>0</v>
      </c>
      <c r="HG67" s="63">
        <f ca="1">IF(OR(INDEX(INDIRECT("times"&amp;GW$2),$F67,HG$28)&gt;10,INDEX(INDIRECT(GY67),$E67,$F67)="",INDEX(INDIRECT(GY67),$E67,$F67)&gt;=INDEX(INDIRECT(GY67),1,HG$28)),0,(INDEX(INDIRECT(GY67),$E67,$F67))-INDEX(INDIRECT(GY67),1,HG$28))*(10-INDEX(INDIRECT("times"&amp;GW$2),$F67,HG$28))/10</f>
        <v>0</v>
      </c>
      <c r="HH67" s="63">
        <f ca="1">IF(OR(INDEX(INDIRECT("times"&amp;GW$2),$F67,HH$28)&gt;10,INDEX(INDIRECT(GY67),$E67,$F67)="",INDEX(INDIRECT(GY67),$E67,$F67)&gt;=INDEX(INDIRECT(GY67),1,HH$28)),0,(INDEX(INDIRECT(GY67),$E67,$F67))-INDEX(INDIRECT(GY67),1,HH$28))*(10-INDEX(INDIRECT("times"&amp;GW$2),$F67,HH$28))/10</f>
        <v>0</v>
      </c>
      <c r="HI67" s="63">
        <f ca="1">IF(OR(INDEX(INDIRECT("times"&amp;GW$2),$F67,HI$28)&gt;10,INDEX(INDIRECT(GY67),$E67,$F67)="",INDEX(INDIRECT(GY67),$E67,$F67)&gt;=INDEX(INDIRECT(GY67),1,HI$28)),0,(INDEX(INDIRECT(GY67),$E67,$F67))-INDEX(INDIRECT(GY67),1,HI$28))*(10-INDEX(INDIRECT("times"&amp;GW$2),$F67,HI$28))/10</f>
        <v>0</v>
      </c>
      <c r="HJ67" s="63">
        <f ca="1">IF(OR(INDEX(INDIRECT("times"&amp;GW$2),$F67,HJ$28)&gt;10,INDEX(INDIRECT(GY67),$E67,$F67)="",INDEX(INDIRECT(GY67),$E67,$F67)&gt;=INDEX(INDIRECT(GY67),1,HJ$28)),0,(INDEX(INDIRECT(GY67),$E67,$F67))-INDEX(INDIRECT(GY67),1,HJ$28))*(10-INDEX(INDIRECT("times"&amp;GW$2),$F67,HJ$28))/10</f>
        <v>0</v>
      </c>
      <c r="HK67" s="63">
        <f ca="1">IF(OR(INDEX(INDIRECT("times"&amp;GW$2),$F67,HK$28)&gt;10,INDEX(INDIRECT(GY67),$E67,$F67)="",INDEX(INDIRECT(GY67),$E67,$F67)&gt;=INDEX(INDIRECT(GY67),1,HK$28)),0,(INDEX(INDIRECT(GY67),$E67,$F67))-INDEX(INDIRECT(GY67),1,HK$28))*(10-INDEX(INDIRECT("times"&amp;GW$2),$F67,HK$28))/10</f>
        <v>0</v>
      </c>
      <c r="HL67" s="63">
        <f ca="1">IF(OR(INDEX(INDIRECT("times"&amp;GW$2),$F67,HL$28)&gt;10,INDEX(INDIRECT(GY67),$E67,$F67)="",INDEX(INDIRECT(GY67),$E67,$F67)&gt;=INDEX(INDIRECT(GY67),1,HL$28)),0,(INDEX(INDIRECT(GY67),$E67,$F67))-INDEX(INDIRECT(GY67),1,HL$28))*(10-INDEX(INDIRECT("times"&amp;GW$2),$F67,HL$28))/10</f>
        <v>0</v>
      </c>
      <c r="HM67" s="63">
        <f ca="1">IF(OR(INDEX(INDIRECT("times"&amp;GW$2),$F67,HM$28)&gt;10,INDEX(INDIRECT(GY67),$E67,$F67)="",INDEX(INDIRECT(GY67),$E67,$F67)&gt;=INDEX(INDIRECT(GY67),1,HM$28)),0,(INDEX(INDIRECT(GY67),$E67,$F67))-INDEX(INDIRECT(GY67),1,HM$28))*(10-INDEX(INDIRECT("times"&amp;GW$2),$F67,HM$28))/10</f>
        <v>0</v>
      </c>
      <c r="HN67" s="63">
        <f ca="1">IF(OR(INDEX(INDIRECT("times"&amp;GW$2),$F67,HN$28)&gt;10,INDEX(INDIRECT(GY67),$E67,$F67)="",INDEX(INDIRECT(GY67),$E67,$F67)&gt;=INDEX(INDIRECT(GY67),1,HN$28)),0,(INDEX(INDIRECT(GY67),$E67,$F67))-INDEX(INDIRECT(GY67),1,HN$28))*(10-INDEX(INDIRECT("times"&amp;GW$2),$F67,HN$28))/10</f>
        <v>0</v>
      </c>
      <c r="HO67" s="63">
        <f ca="1">IF(OR(INDEX(INDIRECT("times"&amp;GW$2),$F67,HO$28)&gt;10,INDEX(INDIRECT(GY67),$E67,$F67)="",INDEX(INDIRECT(GY67),$E67,$F67)&gt;=INDEX(INDIRECT(GY67),1,HO$28)),0,(INDEX(INDIRECT(GY67),$E67,$F67))-INDEX(INDIRECT(GY67),1,HO$28))*(10-INDEX(INDIRECT("times"&amp;GW$2),$F67,HO$28))/10</f>
        <v>0</v>
      </c>
      <c r="HP67" s="63">
        <f ca="1">IF(OR(INDEX(INDIRECT("times"&amp;GW$2),$F67,HP$28)&gt;10,INDEX(INDIRECT(GY67),$E67,$F67)="",INDEX(INDIRECT(GY67),$E67,$F67)&gt;=INDEX(INDIRECT(GY67),1,HP$28)),0,(INDEX(INDIRECT(GY67),$E67,$F67))-INDEX(INDIRECT(GY67),1,HP$28))*(10-INDEX(INDIRECT("times"&amp;GW$2),$F67,HP$28))/10</f>
        <v>0</v>
      </c>
      <c r="HQ67" s="63">
        <f ca="1">IF(OR(INDEX(INDIRECT("times"&amp;GW$2),$F67,HQ$28)&gt;10,INDEX(INDIRECT(GY67),$E67,$F67)="",INDEX(INDIRECT(GY67),$E67,$F67)&gt;=INDEX(INDIRECT(GY67),1,HQ$28)),0,(INDEX(INDIRECT(GY67),$E67,$F67))-INDEX(INDIRECT(GY67),1,HQ$28))*(10-INDEX(INDIRECT("times"&amp;GW$2),$F67,HQ$28))/10</f>
        <v>0</v>
      </c>
      <c r="HR67" s="63">
        <f ca="1">IF(OR(INDEX(INDIRECT("times"&amp;GW$2),$F67,HR$28)&gt;10,INDEX(INDIRECT(GY67),$E67,$F67)="",INDEX(INDIRECT(GY67),$E67,$F67)&gt;=INDEX(INDIRECT(GY67),1,HR$28)),0,(INDEX(INDIRECT(GY67),$E67,$F67))-INDEX(INDIRECT(GY67),1,HR$28))*(10-INDEX(INDIRECT("times"&amp;GW$2),$F67,HR$28))/10</f>
        <v>0</v>
      </c>
      <c r="HS67" s="63">
        <f ca="1">IF(OR(INDEX(INDIRECT("times"&amp;GW$2),$F67,HS$28)&gt;10,INDEX(INDIRECT(GY67),$E67,$F67)="",INDEX(INDIRECT(GY67),$E67,$F67)&gt;=INDEX(INDIRECT(GY67),1,HS$28)),0,(INDEX(INDIRECT(GY67),$E67,$F67))-INDEX(INDIRECT(GY67),1,HS$28))*(10-INDEX(INDIRECT("times"&amp;GW$2),$F67,HS$28))/10</f>
        <v>0</v>
      </c>
      <c r="HT67" s="63">
        <f ca="1">IF(OR(INDEX(INDIRECT("times"&amp;GW$2),$F67,HT$28)&gt;10,INDEX(INDIRECT(GY67),$E67,$F67)="",INDEX(INDIRECT(GY67),$E67,$F67)&gt;=INDEX(INDIRECT(GY67),1,HT$28)),0,(INDEX(INDIRECT(GY67),$E67,$F67))-INDEX(INDIRECT(GY67),1,HT$28))*(10-INDEX(INDIRECT("times"&amp;GW$2),$F67,HT$28))/10</f>
        <v>0</v>
      </c>
      <c r="HU67" s="63">
        <f ca="1">IF(OR(INDEX(INDIRECT("times"&amp;GW$2),$F67,HU$28)&gt;10,INDEX(INDIRECT(GY67),$E67,$F67)="",INDEX(INDIRECT(GY67),$E67,$F67)&gt;=INDEX(INDIRECT(GY67),1,HU$28)),0,(INDEX(INDIRECT(GY67),$E67,$F67))-INDEX(INDIRECT(GY67),1,HU$28))*(10-INDEX(INDIRECT("times"&amp;GW$2),$F67,HU$28))/10</f>
        <v>0</v>
      </c>
      <c r="HV67" s="64">
        <f ca="1">IF(OR(INDEX(INDIRECT("times"&amp;GW$2),$F67,HV$28)&gt;10,INDEX(INDIRECT(GY67),$E67,$F67)="",INDEX(INDIRECT(GY67),$E67,$F67)&gt;=INDEX(INDIRECT(GY67),1,HV$28)),0,(INDEX(INDIRECT(GY67),$E67,$F67))-INDEX(INDIRECT(GY67),1,HV$28))*(10-INDEX(INDIRECT("times"&amp;GW$2),$F67,HV$28))/10</f>
        <v>0</v>
      </c>
      <c r="HW67" s="201">
        <v>4</v>
      </c>
    </row>
    <row r="68" spans="1:231" ht="15">
      <c r="A68" s="18" t="s">
        <v>214</v>
      </c>
      <c r="B68" s="122">
        <f>A26</f>
        <v>0</v>
      </c>
      <c r="C68" s="122" t="str">
        <f>A27</f>
        <v>work1834</v>
      </c>
      <c r="D68" s="210" t="str">
        <f t="shared" si="40"/>
        <v>core0_work1834</v>
      </c>
      <c r="E68" s="122">
        <v>5</v>
      </c>
      <c r="F68" s="33">
        <v>5</v>
      </c>
      <c r="G68" s="62">
        <f ca="1">IF(OR(INDEX(INDIRECT("times"&amp;B$2),$F68,G$28)&gt;10,INDEX(INDIRECT(D68),$E68,$F68)="",INDEX(INDIRECT(D68),$E68,$F68)&gt;=INDEX(INDIRECT(D68),1,G$28)),0,(INDEX(INDIRECT(D68),$E68,$F68))-INDEX(INDIRECT(D68),1,G$28))*(10-INDEX(INDIRECT("times"&amp;B$2),$F68,G$28))/10</f>
        <v>0</v>
      </c>
      <c r="H68" s="63">
        <f ca="1">IF(OR(INDEX(INDIRECT("times"&amp;B$2),$F68,H$28)&gt;10,INDEX(INDIRECT(D68),$E68,$F68)="",INDEX(INDIRECT(D68),$E68,$F68)&gt;=INDEX(INDIRECT(D68),1,H$28)),0,(INDEX(INDIRECT(D68),$E68,$F68))-INDEX(INDIRECT(D68),1,H$28))*(10-INDEX(INDIRECT("times"&amp;B$2),$F68,H$28))/10</f>
        <v>0</v>
      </c>
      <c r="I68" s="63">
        <f ca="1">IF(OR(INDEX(INDIRECT("times"&amp;B$2),$F68,I$28)&gt;10,INDEX(INDIRECT(D68),$E68,$F68)="",INDEX(INDIRECT(D68),$E68,$F68)&gt;=INDEX(INDIRECT(D68),1,I$28)),0,(INDEX(INDIRECT(D68),$E68,$F68))-INDEX(INDIRECT(D68),1,I$28))*(10-INDEX(INDIRECT("times"&amp;B$2),$F68,I$28))/10</f>
        <v>0</v>
      </c>
      <c r="J68" s="63">
        <f ca="1">IF(OR(INDEX(INDIRECT("times"&amp;B$2),$F68,J$28)&gt;10,INDEX(INDIRECT(D68),$E68,$F68)="",INDEX(INDIRECT(D68),$E68,$F68)&gt;=INDEX(INDIRECT(D68),1,J$28)),0,(INDEX(INDIRECT(D68),$E68,$F68))-INDEX(INDIRECT(D68),1,J$28))*(10-INDEX(INDIRECT("times"&amp;B$2),$F68,J$28))/10</f>
        <v>0</v>
      </c>
      <c r="K68" s="63">
        <f ca="1">IF(OR(INDEX(INDIRECT("times"&amp;B$2),$F68,K$28)&gt;10,INDEX(INDIRECT(D68),$E68,$F68)="",INDEX(INDIRECT(D68),$E68,$F68)&gt;=INDEX(INDIRECT(D68),1,K$28)),0,(INDEX(INDIRECT(D68),$E68,$F68))-INDEX(INDIRECT(D68),1,K$28))*(10-INDEX(INDIRECT("times"&amp;B$2),$F68,K$28))/10</f>
        <v>0</v>
      </c>
      <c r="L68" s="63">
        <f ca="1">IF(OR(INDEX(INDIRECT("times"&amp;B$2),$F68,L$28)&gt;10,INDEX(INDIRECT(D68),$E68,$F68)="",INDEX(INDIRECT(D68),$E68,$F68)&gt;=INDEX(INDIRECT(D68),1,L$28)),0,(INDEX(INDIRECT(D68),$E68,$F68))-INDEX(INDIRECT(D68),1,L$28))*(10-INDEX(INDIRECT("times"&amp;B$2),$F68,L$28))/10</f>
        <v>0</v>
      </c>
      <c r="M68" s="63">
        <f ca="1">IF(OR(INDEX(INDIRECT("times"&amp;B$2),$F68,M$28)&gt;10,INDEX(INDIRECT(D68),$E68,$F68)="",INDEX(INDIRECT(D68),$E68,$F68)&gt;=INDEX(INDIRECT(D68),1,M$28)),0,(INDEX(INDIRECT(D68),$E68,$F68))-INDEX(INDIRECT(D68),1,M$28))*(10-INDEX(INDIRECT("times"&amp;B$2),$F68,M$28))/10</f>
        <v>0</v>
      </c>
      <c r="N68" s="63">
        <f ca="1">IF(OR(INDEX(INDIRECT("times"&amp;B$2),$F68,N$28)&gt;10,INDEX(INDIRECT(D68),$E68,$F68)="",INDEX(INDIRECT(D68),$E68,$F68)&gt;=INDEX(INDIRECT(D68),1,N$28)),0,(INDEX(INDIRECT(D68),$E68,$F68))-INDEX(INDIRECT(D68),1,N$28))*(10-INDEX(INDIRECT("times"&amp;B$2),$F68,N$28))/10</f>
        <v>0</v>
      </c>
      <c r="O68" s="63">
        <f ca="1">IF(OR(INDEX(INDIRECT("times"&amp;B$2),$F68,O$28)&gt;10,INDEX(INDIRECT(D68),$E68,$F68)="",INDEX(INDIRECT(D68),$E68,$F68)&gt;=INDEX(INDIRECT(D68),1,O$28)),0,(INDEX(INDIRECT(D68),$E68,$F68))-INDEX(INDIRECT(D68),1,O$28))*(10-INDEX(INDIRECT("times"&amp;B$2),$F68,O$28))/10</f>
        <v>0</v>
      </c>
      <c r="P68" s="63">
        <f ca="1">IF(OR(INDEX(INDIRECT("times"&amp;B$2),$F68,P$28)&gt;10,INDEX(INDIRECT(D68),$E68,$F68)="",INDEX(INDIRECT(D68),$E68,$F68)&gt;=INDEX(INDIRECT(D68),1,P$28)),0,(INDEX(INDIRECT(D68),$E68,$F68))-INDEX(INDIRECT(D68),1,P$28))*(10-INDEX(INDIRECT("times"&amp;B$2),$F68,P$28))/10</f>
        <v>0</v>
      </c>
      <c r="Q68" s="63">
        <f ca="1">IF(OR(INDEX(INDIRECT("times"&amp;B$2),$F68,Q$28)&gt;10,INDEX(INDIRECT(D68),$E68,$F68)="",INDEX(INDIRECT(D68),$E68,$F68)&gt;=INDEX(INDIRECT(D68),1,Q$28)),0,(INDEX(INDIRECT(D68),$E68,$F68))-INDEX(INDIRECT(D68),1,Q$28))*(10-INDEX(INDIRECT("times"&amp;B$2),$F68,Q$28))/10</f>
        <v>0</v>
      </c>
      <c r="R68" s="63">
        <f ca="1">IF(OR(INDEX(INDIRECT("times"&amp;B$2),$F68,R$28)&gt;10,INDEX(INDIRECT(D68),$E68,$F68)="",INDEX(INDIRECT(D68),$E68,$F68)&gt;=INDEX(INDIRECT(D68),1,R$28)),0,(INDEX(INDIRECT(D68),$E68,$F68))-INDEX(INDIRECT(D68),1,R$28))*(10-INDEX(INDIRECT("times"&amp;B$2),$F68,R$28))/10</f>
        <v>0</v>
      </c>
      <c r="S68" s="63">
        <f ca="1">IF(OR(INDEX(INDIRECT("times"&amp;B$2),$F68,S$28)&gt;10,INDEX(INDIRECT(D68),$E68,$F68)="",INDEX(INDIRECT(D68),$E68,$F68)&gt;=INDEX(INDIRECT(D68),1,S$28)),0,(INDEX(INDIRECT(D68),$E68,$F68))-INDEX(INDIRECT(D68),1,S$28))*(10-INDEX(INDIRECT("times"&amp;B$2),$F68,S$28))/10</f>
        <v>0</v>
      </c>
      <c r="T68" s="63">
        <f ca="1">IF(OR(INDEX(INDIRECT("times"&amp;B$2),$F68,T$28)&gt;10,INDEX(INDIRECT(D68),$E68,$F68)="",INDEX(INDIRECT(D68),$E68,$F68)&gt;=INDEX(INDIRECT(D68),1,T$28)),0,(INDEX(INDIRECT(D68),$E68,$F68))-INDEX(INDIRECT(D68),1,T$28))*(10-INDEX(INDIRECT("times"&amp;B$2),$F68,T$28))/10</f>
        <v>0</v>
      </c>
      <c r="U68" s="63">
        <f ca="1">IF(OR(INDEX(INDIRECT("times"&amp;B$2),$F68,U$28)&gt;10,INDEX(INDIRECT(D68),$E68,$F68)="",INDEX(INDIRECT(D68),$E68,$F68)&gt;=INDEX(INDIRECT(D68),1,U$28)),0,(INDEX(INDIRECT(D68),$E68,$F68))-INDEX(INDIRECT(D68),1,U$28))*(10-INDEX(INDIRECT("times"&amp;B$2),$F68,U$28))/10</f>
        <v>0</v>
      </c>
      <c r="V68" s="63">
        <f ca="1">IF(OR(INDEX(INDIRECT("times"&amp;B$2),$F68,V$28)&gt;10,INDEX(INDIRECT(D68),$E68,$F68)="",INDEX(INDIRECT(D68),$E68,$F68)&gt;=INDEX(INDIRECT(D68),1,V$28)),0,(INDEX(INDIRECT(D68),$E68,$F68))-INDEX(INDIRECT(D68),1,V$28))*(10-INDEX(INDIRECT("times"&amp;B$2),$F68,V$28))/10</f>
        <v>0</v>
      </c>
      <c r="W68" s="63">
        <f ca="1">IF(OR(INDEX(INDIRECT("times"&amp;B$2),$F68,W$28)&gt;10,INDEX(INDIRECT(D68),$E68,$F68)="",INDEX(INDIRECT(D68),$E68,$F68)&gt;=INDEX(INDIRECT(D68),1,W$28)),0,(INDEX(INDIRECT(D68),$E68,$F68))-INDEX(INDIRECT(D68),1,W$28))*(10-INDEX(INDIRECT("times"&amp;B$2),$F68,W$28))/10</f>
        <v>0</v>
      </c>
      <c r="X68" s="63">
        <f ca="1">IF(OR(INDEX(INDIRECT("times"&amp;B$2),$F68,X$28)&gt;10,INDEX(INDIRECT(D68),$E68,$F68)="",INDEX(INDIRECT(D68),$E68,$F68)&gt;=INDEX(INDIRECT(D68),1,X$28)),0,(INDEX(INDIRECT(D68),$E68,$F68))-INDEX(INDIRECT(D68),1,X$28))*(10-INDEX(INDIRECT("times"&amp;B$2),$F68,X$28))/10</f>
        <v>0</v>
      </c>
      <c r="Y68" s="63">
        <f ca="1">IF(OR(INDEX(INDIRECT("times"&amp;B$2),$F68,Y$28)&gt;10,INDEX(INDIRECT(D68),$E68,$F68)="",INDEX(INDIRECT(D68),$E68,$F68)&gt;=INDEX(INDIRECT(D68),1,Y$28)),0,(INDEX(INDIRECT(D68),$E68,$F68))-INDEX(INDIRECT(D68),1,Y$28))*(10-INDEX(INDIRECT("times"&amp;B$2),$F68,Y$28))/10</f>
        <v>0</v>
      </c>
      <c r="Z68" s="63">
        <f ca="1">IF(OR(INDEX(INDIRECT("times"&amp;B$2),$F68,Z$28)&gt;10,INDEX(INDIRECT(D68),$E68,$F68)="",INDEX(INDIRECT(D68),$E68,$F68)&gt;=INDEX(INDIRECT(D68),1,Z$28)),0,(INDEX(INDIRECT(D68),$E68,$F68))-INDEX(INDIRECT(D68),1,Z$28))*(10-INDEX(INDIRECT("times"&amp;B$2),$F68,Z$28))/10</f>
        <v>0</v>
      </c>
      <c r="AA68" s="64">
        <f ca="1">IF(OR(INDEX(INDIRECT("times"&amp;B$2),$F68,AA$28)&gt;10,INDEX(INDIRECT(D68),$E68,$F68)="",INDEX(INDIRECT(D68),$E68,$F68)&gt;=INDEX(INDIRECT(D68),1,AA$28)),0,(INDEX(INDIRECT(D68),$E68,$F68))-INDEX(INDIRECT(D68),1,AA$28))*(10-INDEX(INDIRECT("times"&amp;B$2),$F68,AA$28))/10</f>
        <v>0</v>
      </c>
      <c r="AB68" s="201">
        <v>5</v>
      </c>
      <c r="AD68" s="18" t="s">
        <v>214</v>
      </c>
      <c r="AE68" s="122">
        <f>AD26</f>
        <v>0</v>
      </c>
      <c r="AF68" s="122" t="str">
        <f>AD27</f>
        <v>shop1834</v>
      </c>
      <c r="AG68" s="210" t="str">
        <f t="shared" si="41"/>
        <v>core0_shop1834</v>
      </c>
      <c r="AH68" s="122">
        <v>5</v>
      </c>
      <c r="AI68" s="33">
        <v>5</v>
      </c>
      <c r="AJ68" s="62">
        <f ca="1">IF(OR(INDEX(INDIRECT("times"&amp;AE$2),$F68,AJ$28)&gt;10,INDEX(INDIRECT(AG68),$E68,$F68)="",INDEX(INDIRECT(AG68),$E68,$F68)&gt;=INDEX(INDIRECT(AG68),1,AJ$28)),0,(INDEX(INDIRECT(AG68),$E68,$F68))-INDEX(INDIRECT(AG68),1,AJ$28))*(10-INDEX(INDIRECT("times"&amp;AE$2),$F68,AJ$28))/10</f>
        <v>0</v>
      </c>
      <c r="AK68" s="63">
        <f ca="1">IF(OR(INDEX(INDIRECT("times"&amp;AE$2),$F68,AK$28)&gt;10,INDEX(INDIRECT(AG68),$E68,$F68)="",INDEX(INDIRECT(AG68),$E68,$F68)&gt;=INDEX(INDIRECT(AG68),1,AK$28)),0,(INDEX(INDIRECT(AG68),$E68,$F68))-INDEX(INDIRECT(AG68),1,AK$28))*(10-INDEX(INDIRECT("times"&amp;AE$2),$F68,AK$28))/10</f>
        <v>0</v>
      </c>
      <c r="AL68" s="63">
        <f ca="1">IF(OR(INDEX(INDIRECT("times"&amp;AE$2),$F68,AL$28)&gt;10,INDEX(INDIRECT(AG68),$E68,$F68)="",INDEX(INDIRECT(AG68),$E68,$F68)&gt;=INDEX(INDIRECT(AG68),1,AL$28)),0,(INDEX(INDIRECT(AG68),$E68,$F68))-INDEX(INDIRECT(AG68),1,AL$28))*(10-INDEX(INDIRECT("times"&amp;AE$2),$F68,AL$28))/10</f>
        <v>0</v>
      </c>
      <c r="AM68" s="63">
        <f ca="1">IF(OR(INDEX(INDIRECT("times"&amp;AE$2),$F68,AM$28)&gt;10,INDEX(INDIRECT(AG68),$E68,$F68)="",INDEX(INDIRECT(AG68),$E68,$F68)&gt;=INDEX(INDIRECT(AG68),1,AM$28)),0,(INDEX(INDIRECT(AG68),$E68,$F68))-INDEX(INDIRECT(AG68),1,AM$28))*(10-INDEX(INDIRECT("times"&amp;AE$2),$F68,AM$28))/10</f>
        <v>0</v>
      </c>
      <c r="AN68" s="63">
        <f ca="1">IF(OR(INDEX(INDIRECT("times"&amp;AE$2),$F68,AN$28)&gt;10,INDEX(INDIRECT(AG68),$E68,$F68)="",INDEX(INDIRECT(AG68),$E68,$F68)&gt;=INDEX(INDIRECT(AG68),1,AN$28)),0,(INDEX(INDIRECT(AG68),$E68,$F68))-INDEX(INDIRECT(AG68),1,AN$28))*(10-INDEX(INDIRECT("times"&amp;AE$2),$F68,AN$28))/10</f>
        <v>0</v>
      </c>
      <c r="AO68" s="63">
        <f ca="1">IF(OR(INDEX(INDIRECT("times"&amp;AE$2),$F68,AO$28)&gt;10,INDEX(INDIRECT(AG68),$E68,$F68)="",INDEX(INDIRECT(AG68),$E68,$F68)&gt;=INDEX(INDIRECT(AG68),1,AO$28)),0,(INDEX(INDIRECT(AG68),$E68,$F68))-INDEX(INDIRECT(AG68),1,AO$28))*(10-INDEX(INDIRECT("times"&amp;AE$2),$F68,AO$28))/10</f>
        <v>0</v>
      </c>
      <c r="AP68" s="63">
        <f ca="1">IF(OR(INDEX(INDIRECT("times"&amp;AE$2),$F68,AP$28)&gt;10,INDEX(INDIRECT(AG68),$E68,$F68)="",INDEX(INDIRECT(AG68),$E68,$F68)&gt;=INDEX(INDIRECT(AG68),1,AP$28)),0,(INDEX(INDIRECT(AG68),$E68,$F68))-INDEX(INDIRECT(AG68),1,AP$28))*(10-INDEX(INDIRECT("times"&amp;AE$2),$F68,AP$28))/10</f>
        <v>0</v>
      </c>
      <c r="AQ68" s="63">
        <f ca="1">IF(OR(INDEX(INDIRECT("times"&amp;AE$2),$F68,AQ$28)&gt;10,INDEX(INDIRECT(AG68),$E68,$F68)="",INDEX(INDIRECT(AG68),$E68,$F68)&gt;=INDEX(INDIRECT(AG68),1,AQ$28)),0,(INDEX(INDIRECT(AG68),$E68,$F68))-INDEX(INDIRECT(AG68),1,AQ$28))*(10-INDEX(INDIRECT("times"&amp;AE$2),$F68,AQ$28))/10</f>
        <v>0</v>
      </c>
      <c r="AR68" s="63">
        <f ca="1">IF(OR(INDEX(INDIRECT("times"&amp;AE$2),$F68,AR$28)&gt;10,INDEX(INDIRECT(AG68),$E68,$F68)="",INDEX(INDIRECT(AG68),$E68,$F68)&gt;=INDEX(INDIRECT(AG68),1,AR$28)),0,(INDEX(INDIRECT(AG68),$E68,$F68))-INDEX(INDIRECT(AG68),1,AR$28))*(10-INDEX(INDIRECT("times"&amp;AE$2),$F68,AR$28))/10</f>
        <v>0</v>
      </c>
      <c r="AS68" s="63">
        <f ca="1">IF(OR(INDEX(INDIRECT("times"&amp;AE$2),$F68,AS$28)&gt;10,INDEX(INDIRECT(AG68),$E68,$F68)="",INDEX(INDIRECT(AG68),$E68,$F68)&gt;=INDEX(INDIRECT(AG68),1,AS$28)),0,(INDEX(INDIRECT(AG68),$E68,$F68))-INDEX(INDIRECT(AG68),1,AS$28))*(10-INDEX(INDIRECT("times"&amp;AE$2),$F68,AS$28))/10</f>
        <v>0</v>
      </c>
      <c r="AT68" s="63">
        <f ca="1">IF(OR(INDEX(INDIRECT("times"&amp;AE$2),$F68,AT$28)&gt;10,INDEX(INDIRECT(AG68),$E68,$F68)="",INDEX(INDIRECT(AG68),$E68,$F68)&gt;=INDEX(INDIRECT(AG68),1,AT$28)),0,(INDEX(INDIRECT(AG68),$E68,$F68))-INDEX(INDIRECT(AG68),1,AT$28))*(10-INDEX(INDIRECT("times"&amp;AE$2),$F68,AT$28))/10</f>
        <v>0</v>
      </c>
      <c r="AU68" s="63">
        <f ca="1">IF(OR(INDEX(INDIRECT("times"&amp;AE$2),$F68,AU$28)&gt;10,INDEX(INDIRECT(AG68),$E68,$F68)="",INDEX(INDIRECT(AG68),$E68,$F68)&gt;=INDEX(INDIRECT(AG68),1,AU$28)),0,(INDEX(INDIRECT(AG68),$E68,$F68))-INDEX(INDIRECT(AG68),1,AU$28))*(10-INDEX(INDIRECT("times"&amp;AE$2),$F68,AU$28))/10</f>
        <v>0</v>
      </c>
      <c r="AV68" s="63">
        <f ca="1">IF(OR(INDEX(INDIRECT("times"&amp;AE$2),$F68,AV$28)&gt;10,INDEX(INDIRECT(AG68),$E68,$F68)="",INDEX(INDIRECT(AG68),$E68,$F68)&gt;=INDEX(INDIRECT(AG68),1,AV$28)),0,(INDEX(INDIRECT(AG68),$E68,$F68))-INDEX(INDIRECT(AG68),1,AV$28))*(10-INDEX(INDIRECT("times"&amp;AE$2),$F68,AV$28))/10</f>
        <v>0</v>
      </c>
      <c r="AW68" s="63">
        <f ca="1">IF(OR(INDEX(INDIRECT("times"&amp;AE$2),$F68,AW$28)&gt;10,INDEX(INDIRECT(AG68),$E68,$F68)="",INDEX(INDIRECT(AG68),$E68,$F68)&gt;=INDEX(INDIRECT(AG68),1,AW$28)),0,(INDEX(INDIRECT(AG68),$E68,$F68))-INDEX(INDIRECT(AG68),1,AW$28))*(10-INDEX(INDIRECT("times"&amp;AE$2),$F68,AW$28))/10</f>
        <v>0</v>
      </c>
      <c r="AX68" s="63">
        <f ca="1">IF(OR(INDEX(INDIRECT("times"&amp;AE$2),$F68,AX$28)&gt;10,INDEX(INDIRECT(AG68),$E68,$F68)="",INDEX(INDIRECT(AG68),$E68,$F68)&gt;=INDEX(INDIRECT(AG68),1,AX$28)),0,(INDEX(INDIRECT(AG68),$E68,$F68))-INDEX(INDIRECT(AG68),1,AX$28))*(10-INDEX(INDIRECT("times"&amp;AE$2),$F68,AX$28))/10</f>
        <v>0</v>
      </c>
      <c r="AY68" s="63">
        <f ca="1">IF(OR(INDEX(INDIRECT("times"&amp;AE$2),$F68,AY$28)&gt;10,INDEX(INDIRECT(AG68),$E68,$F68)="",INDEX(INDIRECT(AG68),$E68,$F68)&gt;=INDEX(INDIRECT(AG68),1,AY$28)),0,(INDEX(INDIRECT(AG68),$E68,$F68))-INDEX(INDIRECT(AG68),1,AY$28))*(10-INDEX(INDIRECT("times"&amp;AE$2),$F68,AY$28))/10</f>
        <v>0</v>
      </c>
      <c r="AZ68" s="63">
        <f ca="1">IF(OR(INDEX(INDIRECT("times"&amp;AE$2),$F68,AZ$28)&gt;10,INDEX(INDIRECT(AG68),$E68,$F68)="",INDEX(INDIRECT(AG68),$E68,$F68)&gt;=INDEX(INDIRECT(AG68),1,AZ$28)),0,(INDEX(INDIRECT(AG68),$E68,$F68))-INDEX(INDIRECT(AG68),1,AZ$28))*(10-INDEX(INDIRECT("times"&amp;AE$2),$F68,AZ$28))/10</f>
        <v>0</v>
      </c>
      <c r="BA68" s="63">
        <f ca="1">IF(OR(INDEX(INDIRECT("times"&amp;AE$2),$F68,BA$28)&gt;10,INDEX(INDIRECT(AG68),$E68,$F68)="",INDEX(INDIRECT(AG68),$E68,$F68)&gt;=INDEX(INDIRECT(AG68),1,BA$28)),0,(INDEX(INDIRECT(AG68),$E68,$F68))-INDEX(INDIRECT(AG68),1,BA$28))*(10-INDEX(INDIRECT("times"&amp;AE$2),$F68,BA$28))/10</f>
        <v>0</v>
      </c>
      <c r="BB68" s="63">
        <f ca="1">IF(OR(INDEX(INDIRECT("times"&amp;AE$2),$F68,BB$28)&gt;10,INDEX(INDIRECT(AG68),$E68,$F68)="",INDEX(INDIRECT(AG68),$E68,$F68)&gt;=INDEX(INDIRECT(AG68),1,BB$28)),0,(INDEX(INDIRECT(AG68),$E68,$F68))-INDEX(INDIRECT(AG68),1,BB$28))*(10-INDEX(INDIRECT("times"&amp;AE$2),$F68,BB$28))/10</f>
        <v>0</v>
      </c>
      <c r="BC68" s="63">
        <f ca="1">IF(OR(INDEX(INDIRECT("times"&amp;AE$2),$F68,BC$28)&gt;10,INDEX(INDIRECT(AG68),$E68,$F68)="",INDEX(INDIRECT(AG68),$E68,$F68)&gt;=INDEX(INDIRECT(AG68),1,BC$28)),0,(INDEX(INDIRECT(AG68),$E68,$F68))-INDEX(INDIRECT(AG68),1,BC$28))*(10-INDEX(INDIRECT("times"&amp;AE$2),$F68,BC$28))/10</f>
        <v>0</v>
      </c>
      <c r="BD68" s="64">
        <f ca="1">IF(OR(INDEX(INDIRECT("times"&amp;AE$2),$F68,BD$28)&gt;10,INDEX(INDIRECT(AG68),$E68,$F68)="",INDEX(INDIRECT(AG68),$E68,$F68)&gt;=INDEX(INDIRECT(AG68),1,BD$28)),0,(INDEX(INDIRECT(AG68),$E68,$F68))-INDEX(INDIRECT(AG68),1,BD$28))*(10-INDEX(INDIRECT("times"&amp;AE$2),$F68,BD$28))/10</f>
        <v>0</v>
      </c>
      <c r="BE68" s="201">
        <v>5</v>
      </c>
      <c r="BG68" s="18" t="s">
        <v>214</v>
      </c>
      <c r="BH68" s="122">
        <f>BG26</f>
        <v>0</v>
      </c>
      <c r="BI68" s="122" t="str">
        <f>BG27</f>
        <v>lei1834</v>
      </c>
      <c r="BJ68" s="210" t="str">
        <f t="shared" si="42"/>
        <v>core0_lei1834</v>
      </c>
      <c r="BK68" s="122">
        <v>5</v>
      </c>
      <c r="BL68" s="33">
        <v>5</v>
      </c>
      <c r="BM68" s="62">
        <f ca="1">IF(OR(INDEX(INDIRECT("times"&amp;BH$2),$F68,BM$28)&gt;10,INDEX(INDIRECT(BJ68),$E68,$F68)="",INDEX(INDIRECT(BJ68),$E68,$F68)&gt;=INDEX(INDIRECT(BJ68),1,BM$28)),0,(INDEX(INDIRECT(BJ68),$E68,$F68))-INDEX(INDIRECT(BJ68),1,BM$28))*(10-INDEX(INDIRECT("times"&amp;BH$2),$F68,BM$28))/10</f>
        <v>0</v>
      </c>
      <c r="BN68" s="63">
        <f ca="1">IF(OR(INDEX(INDIRECT("times"&amp;BH$2),$F68,BN$28)&gt;10,INDEX(INDIRECT(BJ68),$E68,$F68)="",INDEX(INDIRECT(BJ68),$E68,$F68)&gt;=INDEX(INDIRECT(BJ68),1,BN$28)),0,(INDEX(INDIRECT(BJ68),$E68,$F68))-INDEX(INDIRECT(BJ68),1,BN$28))*(10-INDEX(INDIRECT("times"&amp;BH$2),$F68,BN$28))/10</f>
        <v>0</v>
      </c>
      <c r="BO68" s="63">
        <f ca="1">IF(OR(INDEX(INDIRECT("times"&amp;BH$2),$F68,BO$28)&gt;10,INDEX(INDIRECT(BJ68),$E68,$F68)="",INDEX(INDIRECT(BJ68),$E68,$F68)&gt;=INDEX(INDIRECT(BJ68),1,BO$28)),0,(INDEX(INDIRECT(BJ68),$E68,$F68))-INDEX(INDIRECT(BJ68),1,BO$28))*(10-INDEX(INDIRECT("times"&amp;BH$2),$F68,BO$28))/10</f>
        <v>0</v>
      </c>
      <c r="BP68" s="63">
        <f ca="1">IF(OR(INDEX(INDIRECT("times"&amp;BH$2),$F68,BP$28)&gt;10,INDEX(INDIRECT(BJ68),$E68,$F68)="",INDEX(INDIRECT(BJ68),$E68,$F68)&gt;=INDEX(INDIRECT(BJ68),1,BP$28)),0,(INDEX(INDIRECT(BJ68),$E68,$F68))-INDEX(INDIRECT(BJ68),1,BP$28))*(10-INDEX(INDIRECT("times"&amp;BH$2),$F68,BP$28))/10</f>
        <v>0</v>
      </c>
      <c r="BQ68" s="63">
        <f ca="1">IF(OR(INDEX(INDIRECT("times"&amp;BH$2),$F68,BQ$28)&gt;10,INDEX(INDIRECT(BJ68),$E68,$F68)="",INDEX(INDIRECT(BJ68),$E68,$F68)&gt;=INDEX(INDIRECT(BJ68),1,BQ$28)),0,(INDEX(INDIRECT(BJ68),$E68,$F68))-INDEX(INDIRECT(BJ68),1,BQ$28))*(10-INDEX(INDIRECT("times"&amp;BH$2),$F68,BQ$28))/10</f>
        <v>0</v>
      </c>
      <c r="BR68" s="63">
        <f ca="1">IF(OR(INDEX(INDIRECT("times"&amp;BH$2),$F68,BR$28)&gt;10,INDEX(INDIRECT(BJ68),$E68,$F68)="",INDEX(INDIRECT(BJ68),$E68,$F68)&gt;=INDEX(INDIRECT(BJ68),1,BR$28)),0,(INDEX(INDIRECT(BJ68),$E68,$F68))-INDEX(INDIRECT(BJ68),1,BR$28))*(10-INDEX(INDIRECT("times"&amp;BH$2),$F68,BR$28))/10</f>
        <v>0</v>
      </c>
      <c r="BS68" s="63">
        <f ca="1">IF(OR(INDEX(INDIRECT("times"&amp;BH$2),$F68,BS$28)&gt;10,INDEX(INDIRECT(BJ68),$E68,$F68)="",INDEX(INDIRECT(BJ68),$E68,$F68)&gt;=INDEX(INDIRECT(BJ68),1,BS$28)),0,(INDEX(INDIRECT(BJ68),$E68,$F68))-INDEX(INDIRECT(BJ68),1,BS$28))*(10-INDEX(INDIRECT("times"&amp;BH$2),$F68,BS$28))/10</f>
        <v>0</v>
      </c>
      <c r="BT68" s="63">
        <f ca="1">IF(OR(INDEX(INDIRECT("times"&amp;BH$2),$F68,BT$28)&gt;10,INDEX(INDIRECT(BJ68),$E68,$F68)="",INDEX(INDIRECT(BJ68),$E68,$F68)&gt;=INDEX(INDIRECT(BJ68),1,BT$28)),0,(INDEX(INDIRECT(BJ68),$E68,$F68))-INDEX(INDIRECT(BJ68),1,BT$28))*(10-INDEX(INDIRECT("times"&amp;BH$2),$F68,BT$28))/10</f>
        <v>0</v>
      </c>
      <c r="BU68" s="63">
        <f ca="1">IF(OR(INDEX(INDIRECT("times"&amp;BH$2),$F68,BU$28)&gt;10,INDEX(INDIRECT(BJ68),$E68,$F68)="",INDEX(INDIRECT(BJ68),$E68,$F68)&gt;=INDEX(INDIRECT(BJ68),1,BU$28)),0,(INDEX(INDIRECT(BJ68),$E68,$F68))-INDEX(INDIRECT(BJ68),1,BU$28))*(10-INDEX(INDIRECT("times"&amp;BH$2),$F68,BU$28))/10</f>
        <v>0</v>
      </c>
      <c r="BV68" s="63">
        <f ca="1">IF(OR(INDEX(INDIRECT("times"&amp;BH$2),$F68,BV$28)&gt;10,INDEX(INDIRECT(BJ68),$E68,$F68)="",INDEX(INDIRECT(BJ68),$E68,$F68)&gt;=INDEX(INDIRECT(BJ68),1,BV$28)),0,(INDEX(INDIRECT(BJ68),$E68,$F68))-INDEX(INDIRECT(BJ68),1,BV$28))*(10-INDEX(INDIRECT("times"&amp;BH$2),$F68,BV$28))/10</f>
        <v>0</v>
      </c>
      <c r="BW68" s="63">
        <f ca="1">IF(OR(INDEX(INDIRECT("times"&amp;BH$2),$F68,BW$28)&gt;10,INDEX(INDIRECT(BJ68),$E68,$F68)="",INDEX(INDIRECT(BJ68),$E68,$F68)&gt;=INDEX(INDIRECT(BJ68),1,BW$28)),0,(INDEX(INDIRECT(BJ68),$E68,$F68))-INDEX(INDIRECT(BJ68),1,BW$28))*(10-INDEX(INDIRECT("times"&amp;BH$2),$F68,BW$28))/10</f>
        <v>0</v>
      </c>
      <c r="BX68" s="63">
        <f ca="1">IF(OR(INDEX(INDIRECT("times"&amp;BH$2),$F68,BX$28)&gt;10,INDEX(INDIRECT(BJ68),$E68,$F68)="",INDEX(INDIRECT(BJ68),$E68,$F68)&gt;=INDEX(INDIRECT(BJ68),1,BX$28)),0,(INDEX(INDIRECT(BJ68),$E68,$F68))-INDEX(INDIRECT(BJ68),1,BX$28))*(10-INDEX(INDIRECT("times"&amp;BH$2),$F68,BX$28))/10</f>
        <v>0</v>
      </c>
      <c r="BY68" s="63">
        <f ca="1">IF(OR(INDEX(INDIRECT("times"&amp;BH$2),$F68,BY$28)&gt;10,INDEX(INDIRECT(BJ68),$E68,$F68)="",INDEX(INDIRECT(BJ68),$E68,$F68)&gt;=INDEX(INDIRECT(BJ68),1,BY$28)),0,(INDEX(INDIRECT(BJ68),$E68,$F68))-INDEX(INDIRECT(BJ68),1,BY$28))*(10-INDEX(INDIRECT("times"&amp;BH$2),$F68,BY$28))/10</f>
        <v>0</v>
      </c>
      <c r="BZ68" s="63">
        <f ca="1">IF(OR(INDEX(INDIRECT("times"&amp;BH$2),$F68,BZ$28)&gt;10,INDEX(INDIRECT(BJ68),$E68,$F68)="",INDEX(INDIRECT(BJ68),$E68,$F68)&gt;=INDEX(INDIRECT(BJ68),1,BZ$28)),0,(INDEX(INDIRECT(BJ68),$E68,$F68))-INDEX(INDIRECT(BJ68),1,BZ$28))*(10-INDEX(INDIRECT("times"&amp;BH$2),$F68,BZ$28))/10</f>
        <v>0</v>
      </c>
      <c r="CA68" s="63">
        <f ca="1">IF(OR(INDEX(INDIRECT("times"&amp;BH$2),$F68,CA$28)&gt;10,INDEX(INDIRECT(BJ68),$E68,$F68)="",INDEX(INDIRECT(BJ68),$E68,$F68)&gt;=INDEX(INDIRECT(BJ68),1,CA$28)),0,(INDEX(INDIRECT(BJ68),$E68,$F68))-INDEX(INDIRECT(BJ68),1,CA$28))*(10-INDEX(INDIRECT("times"&amp;BH$2),$F68,CA$28))/10</f>
        <v>0</v>
      </c>
      <c r="CB68" s="63">
        <f ca="1">IF(OR(INDEX(INDIRECT("times"&amp;BH$2),$F68,CB$28)&gt;10,INDEX(INDIRECT(BJ68),$E68,$F68)="",INDEX(INDIRECT(BJ68),$E68,$F68)&gt;=INDEX(INDIRECT(BJ68),1,CB$28)),0,(INDEX(INDIRECT(BJ68),$E68,$F68))-INDEX(INDIRECT(BJ68),1,CB$28))*(10-INDEX(INDIRECT("times"&amp;BH$2),$F68,CB$28))/10</f>
        <v>0</v>
      </c>
      <c r="CC68" s="63">
        <f ca="1">IF(OR(INDEX(INDIRECT("times"&amp;BH$2),$F68,CC$28)&gt;10,INDEX(INDIRECT(BJ68),$E68,$F68)="",INDEX(INDIRECT(BJ68),$E68,$F68)&gt;=INDEX(INDIRECT(BJ68),1,CC$28)),0,(INDEX(INDIRECT(BJ68),$E68,$F68))-INDEX(INDIRECT(BJ68),1,CC$28))*(10-INDEX(INDIRECT("times"&amp;BH$2),$F68,CC$28))/10</f>
        <v>0</v>
      </c>
      <c r="CD68" s="63">
        <f ca="1">IF(OR(INDEX(INDIRECT("times"&amp;BH$2),$F68,CD$28)&gt;10,INDEX(INDIRECT(BJ68),$E68,$F68)="",INDEX(INDIRECT(BJ68),$E68,$F68)&gt;=INDEX(INDIRECT(BJ68),1,CD$28)),0,(INDEX(INDIRECT(BJ68),$E68,$F68))-INDEX(INDIRECT(BJ68),1,CD$28))*(10-INDEX(INDIRECT("times"&amp;BH$2),$F68,CD$28))/10</f>
        <v>0</v>
      </c>
      <c r="CE68" s="63">
        <f ca="1">IF(OR(INDEX(INDIRECT("times"&amp;BH$2),$F68,CE$28)&gt;10,INDEX(INDIRECT(BJ68),$E68,$F68)="",INDEX(INDIRECT(BJ68),$E68,$F68)&gt;=INDEX(INDIRECT(BJ68),1,CE$28)),0,(INDEX(INDIRECT(BJ68),$E68,$F68))-INDEX(INDIRECT(BJ68),1,CE$28))*(10-INDEX(INDIRECT("times"&amp;BH$2),$F68,CE$28))/10</f>
        <v>0</v>
      </c>
      <c r="CF68" s="63">
        <f ca="1">IF(OR(INDEX(INDIRECT("times"&amp;BH$2),$F68,CF$28)&gt;10,INDEX(INDIRECT(BJ68),$E68,$F68)="",INDEX(INDIRECT(BJ68),$E68,$F68)&gt;=INDEX(INDIRECT(BJ68),1,CF$28)),0,(INDEX(INDIRECT(BJ68),$E68,$F68))-INDEX(INDIRECT(BJ68),1,CF$28))*(10-INDEX(INDIRECT("times"&amp;BH$2),$F68,CF$28))/10</f>
        <v>0</v>
      </c>
      <c r="CG68" s="64">
        <f ca="1">IF(OR(INDEX(INDIRECT("times"&amp;BH$2),$F68,CG$28)&gt;10,INDEX(INDIRECT(BJ68),$E68,$F68)="",INDEX(INDIRECT(BJ68),$E68,$F68)&gt;=INDEX(INDIRECT(BJ68),1,CG$28)),0,(INDEX(INDIRECT(BJ68),$E68,$F68))-INDEX(INDIRECT(BJ68),1,CG$28))*(10-INDEX(INDIRECT("times"&amp;BH$2),$F68,CG$28))/10</f>
        <v>0</v>
      </c>
      <c r="CH68" s="201">
        <v>5</v>
      </c>
      <c r="CJ68" s="18" t="s">
        <v>214</v>
      </c>
      <c r="CK68" s="122">
        <f>CJ26</f>
        <v>0</v>
      </c>
      <c r="CL68" s="122" t="str">
        <f>CJ27</f>
        <v>work3564</v>
      </c>
      <c r="CM68" s="210" t="str">
        <f t="shared" si="43"/>
        <v>core0_work3564</v>
      </c>
      <c r="CN68" s="122">
        <v>5</v>
      </c>
      <c r="CO68" s="33">
        <v>5</v>
      </c>
      <c r="CP68" s="62">
        <f ca="1">IF(OR(INDEX(INDIRECT("times"&amp;CK$2),$F68,CP$28)&gt;10,INDEX(INDIRECT(CM68),$E68,$F68)="",INDEX(INDIRECT(CM68),$E68,$F68)&gt;=INDEX(INDIRECT(CM68),1,CP$28)),0,(INDEX(INDIRECT(CM68),$E68,$F68))-INDEX(INDIRECT(CM68),1,CP$28))*(10-INDEX(INDIRECT("times"&amp;CK$2),$F68,CP$28))/10</f>
        <v>0</v>
      </c>
      <c r="CQ68" s="63">
        <f ca="1">IF(OR(INDEX(INDIRECT("times"&amp;CK$2),$F68,CQ$28)&gt;10,INDEX(INDIRECT(CM68),$E68,$F68)="",INDEX(INDIRECT(CM68),$E68,$F68)&gt;=INDEX(INDIRECT(CM68),1,CQ$28)),0,(INDEX(INDIRECT(CM68),$E68,$F68))-INDEX(INDIRECT(CM68),1,CQ$28))*(10-INDEX(INDIRECT("times"&amp;CK$2),$F68,CQ$28))/10</f>
        <v>0</v>
      </c>
      <c r="CR68" s="63">
        <f ca="1">IF(OR(INDEX(INDIRECT("times"&amp;CK$2),$F68,CR$28)&gt;10,INDEX(INDIRECT(CM68),$E68,$F68)="",INDEX(INDIRECT(CM68),$E68,$F68)&gt;=INDEX(INDIRECT(CM68),1,CR$28)),0,(INDEX(INDIRECT(CM68),$E68,$F68))-INDEX(INDIRECT(CM68),1,CR$28))*(10-INDEX(INDIRECT("times"&amp;CK$2),$F68,CR$28))/10</f>
        <v>0</v>
      </c>
      <c r="CS68" s="63">
        <f ca="1">IF(OR(INDEX(INDIRECT("times"&amp;CK$2),$F68,CS$28)&gt;10,INDEX(INDIRECT(CM68),$E68,$F68)="",INDEX(INDIRECT(CM68),$E68,$F68)&gt;=INDEX(INDIRECT(CM68),1,CS$28)),0,(INDEX(INDIRECT(CM68),$E68,$F68))-INDEX(INDIRECT(CM68),1,CS$28))*(10-INDEX(INDIRECT("times"&amp;CK$2),$F68,CS$28))/10</f>
        <v>0</v>
      </c>
      <c r="CT68" s="63">
        <f ca="1">IF(OR(INDEX(INDIRECT("times"&amp;CK$2),$F68,CT$28)&gt;10,INDEX(INDIRECT(CM68),$E68,$F68)="",INDEX(INDIRECT(CM68),$E68,$F68)&gt;=INDEX(INDIRECT(CM68),1,CT$28)),0,(INDEX(INDIRECT(CM68),$E68,$F68))-INDEX(INDIRECT(CM68),1,CT$28))*(10-INDEX(INDIRECT("times"&amp;CK$2),$F68,CT$28))/10</f>
        <v>0</v>
      </c>
      <c r="CU68" s="63">
        <f ca="1">IF(OR(INDEX(INDIRECT("times"&amp;CK$2),$F68,CU$28)&gt;10,INDEX(INDIRECT(CM68),$E68,$F68)="",INDEX(INDIRECT(CM68),$E68,$F68)&gt;=INDEX(INDIRECT(CM68),1,CU$28)),0,(INDEX(INDIRECT(CM68),$E68,$F68))-INDEX(INDIRECT(CM68),1,CU$28))*(10-INDEX(INDIRECT("times"&amp;CK$2),$F68,CU$28))/10</f>
        <v>0</v>
      </c>
      <c r="CV68" s="63">
        <f ca="1">IF(OR(INDEX(INDIRECT("times"&amp;CK$2),$F68,CV$28)&gt;10,INDEX(INDIRECT(CM68),$E68,$F68)="",INDEX(INDIRECT(CM68),$E68,$F68)&gt;=INDEX(INDIRECT(CM68),1,CV$28)),0,(INDEX(INDIRECT(CM68),$E68,$F68))-INDEX(INDIRECT(CM68),1,CV$28))*(10-INDEX(INDIRECT("times"&amp;CK$2),$F68,CV$28))/10</f>
        <v>0</v>
      </c>
      <c r="CW68" s="63">
        <f ca="1">IF(OR(INDEX(INDIRECT("times"&amp;CK$2),$F68,CW$28)&gt;10,INDEX(INDIRECT(CM68),$E68,$F68)="",INDEX(INDIRECT(CM68),$E68,$F68)&gt;=INDEX(INDIRECT(CM68),1,CW$28)),0,(INDEX(INDIRECT(CM68),$E68,$F68))-INDEX(INDIRECT(CM68),1,CW$28))*(10-INDEX(INDIRECT("times"&amp;CK$2),$F68,CW$28))/10</f>
        <v>0</v>
      </c>
      <c r="CX68" s="63">
        <f ca="1">IF(OR(INDEX(INDIRECT("times"&amp;CK$2),$F68,CX$28)&gt;10,INDEX(INDIRECT(CM68),$E68,$F68)="",INDEX(INDIRECT(CM68),$E68,$F68)&gt;=INDEX(INDIRECT(CM68),1,CX$28)),0,(INDEX(INDIRECT(CM68),$E68,$F68))-INDEX(INDIRECT(CM68),1,CX$28))*(10-INDEX(INDIRECT("times"&amp;CK$2),$F68,CX$28))/10</f>
        <v>0</v>
      </c>
      <c r="CY68" s="63">
        <f ca="1">IF(OR(INDEX(INDIRECT("times"&amp;CK$2),$F68,CY$28)&gt;10,INDEX(INDIRECT(CM68),$E68,$F68)="",INDEX(INDIRECT(CM68),$E68,$F68)&gt;=INDEX(INDIRECT(CM68),1,CY$28)),0,(INDEX(INDIRECT(CM68),$E68,$F68))-INDEX(INDIRECT(CM68),1,CY$28))*(10-INDEX(INDIRECT("times"&amp;CK$2),$F68,CY$28))/10</f>
        <v>0</v>
      </c>
      <c r="CZ68" s="63">
        <f ca="1">IF(OR(INDEX(INDIRECT("times"&amp;CK$2),$F68,CZ$28)&gt;10,INDEX(INDIRECT(CM68),$E68,$F68)="",INDEX(INDIRECT(CM68),$E68,$F68)&gt;=INDEX(INDIRECT(CM68),1,CZ$28)),0,(INDEX(INDIRECT(CM68),$E68,$F68))-INDEX(INDIRECT(CM68),1,CZ$28))*(10-INDEX(INDIRECT("times"&amp;CK$2),$F68,CZ$28))/10</f>
        <v>0</v>
      </c>
      <c r="DA68" s="63">
        <f ca="1">IF(OR(INDEX(INDIRECT("times"&amp;CK$2),$F68,DA$28)&gt;10,INDEX(INDIRECT(CM68),$E68,$F68)="",INDEX(INDIRECT(CM68),$E68,$F68)&gt;=INDEX(INDIRECT(CM68),1,DA$28)),0,(INDEX(INDIRECT(CM68),$E68,$F68))-INDEX(INDIRECT(CM68),1,DA$28))*(10-INDEX(INDIRECT("times"&amp;CK$2),$F68,DA$28))/10</f>
        <v>0</v>
      </c>
      <c r="DB68" s="63">
        <f ca="1">IF(OR(INDEX(INDIRECT("times"&amp;CK$2),$F68,DB$28)&gt;10,INDEX(INDIRECT(CM68),$E68,$F68)="",INDEX(INDIRECT(CM68),$E68,$F68)&gt;=INDEX(INDIRECT(CM68),1,DB$28)),0,(INDEX(INDIRECT(CM68),$E68,$F68))-INDEX(INDIRECT(CM68),1,DB$28))*(10-INDEX(INDIRECT("times"&amp;CK$2),$F68,DB$28))/10</f>
        <v>0</v>
      </c>
      <c r="DC68" s="63">
        <f ca="1">IF(OR(INDEX(INDIRECT("times"&amp;CK$2),$F68,DC$28)&gt;10,INDEX(INDIRECT(CM68),$E68,$F68)="",INDEX(INDIRECT(CM68),$E68,$F68)&gt;=INDEX(INDIRECT(CM68),1,DC$28)),0,(INDEX(INDIRECT(CM68),$E68,$F68))-INDEX(INDIRECT(CM68),1,DC$28))*(10-INDEX(INDIRECT("times"&amp;CK$2),$F68,DC$28))/10</f>
        <v>0</v>
      </c>
      <c r="DD68" s="63">
        <f ca="1">IF(OR(INDEX(INDIRECT("times"&amp;CK$2),$F68,DD$28)&gt;10,INDEX(INDIRECT(CM68),$E68,$F68)="",INDEX(INDIRECT(CM68),$E68,$F68)&gt;=INDEX(INDIRECT(CM68),1,DD$28)),0,(INDEX(INDIRECT(CM68),$E68,$F68))-INDEX(INDIRECT(CM68),1,DD$28))*(10-INDEX(INDIRECT("times"&amp;CK$2),$F68,DD$28))/10</f>
        <v>0</v>
      </c>
      <c r="DE68" s="63">
        <f ca="1">IF(OR(INDEX(INDIRECT("times"&amp;CK$2),$F68,DE$28)&gt;10,INDEX(INDIRECT(CM68),$E68,$F68)="",INDEX(INDIRECT(CM68),$E68,$F68)&gt;=INDEX(INDIRECT(CM68),1,DE$28)),0,(INDEX(INDIRECT(CM68),$E68,$F68))-INDEX(INDIRECT(CM68),1,DE$28))*(10-INDEX(INDIRECT("times"&amp;CK$2),$F68,DE$28))/10</f>
        <v>0</v>
      </c>
      <c r="DF68" s="63">
        <f ca="1">IF(OR(INDEX(INDIRECT("times"&amp;CK$2),$F68,DF$28)&gt;10,INDEX(INDIRECT(CM68),$E68,$F68)="",INDEX(INDIRECT(CM68),$E68,$F68)&gt;=INDEX(INDIRECT(CM68),1,DF$28)),0,(INDEX(INDIRECT(CM68),$E68,$F68))-INDEX(INDIRECT(CM68),1,DF$28))*(10-INDEX(INDIRECT("times"&amp;CK$2),$F68,DF$28))/10</f>
        <v>0</v>
      </c>
      <c r="DG68" s="63">
        <f ca="1">IF(OR(INDEX(INDIRECT("times"&amp;CK$2),$F68,DG$28)&gt;10,INDEX(INDIRECT(CM68),$E68,$F68)="",INDEX(INDIRECT(CM68),$E68,$F68)&gt;=INDEX(INDIRECT(CM68),1,DG$28)),0,(INDEX(INDIRECT(CM68),$E68,$F68))-INDEX(INDIRECT(CM68),1,DG$28))*(10-INDEX(INDIRECT("times"&amp;CK$2),$F68,DG$28))/10</f>
        <v>0</v>
      </c>
      <c r="DH68" s="63">
        <f ca="1">IF(OR(INDEX(INDIRECT("times"&amp;CK$2),$F68,DH$28)&gt;10,INDEX(INDIRECT(CM68),$E68,$F68)="",INDEX(INDIRECT(CM68),$E68,$F68)&gt;=INDEX(INDIRECT(CM68),1,DH$28)),0,(INDEX(INDIRECT(CM68),$E68,$F68))-INDEX(INDIRECT(CM68),1,DH$28))*(10-INDEX(INDIRECT("times"&amp;CK$2),$F68,DH$28))/10</f>
        <v>0</v>
      </c>
      <c r="DI68" s="63">
        <f ca="1">IF(OR(INDEX(INDIRECT("times"&amp;CK$2),$F68,DI$28)&gt;10,INDEX(INDIRECT(CM68),$E68,$F68)="",INDEX(INDIRECT(CM68),$E68,$F68)&gt;=INDEX(INDIRECT(CM68),1,DI$28)),0,(INDEX(INDIRECT(CM68),$E68,$F68))-INDEX(INDIRECT(CM68),1,DI$28))*(10-INDEX(INDIRECT("times"&amp;CK$2),$F68,DI$28))/10</f>
        <v>0</v>
      </c>
      <c r="DJ68" s="64">
        <f ca="1">IF(OR(INDEX(INDIRECT("times"&amp;CK$2),$F68,DJ$28)&gt;10,INDEX(INDIRECT(CM68),$E68,$F68)="",INDEX(INDIRECT(CM68),$E68,$F68)&gt;=INDEX(INDIRECT(CM68),1,DJ$28)),0,(INDEX(INDIRECT(CM68),$E68,$F68))-INDEX(INDIRECT(CM68),1,DJ$28))*(10-INDEX(INDIRECT("times"&amp;CK$2),$F68,DJ$28))/10</f>
        <v>0</v>
      </c>
      <c r="DK68" s="201">
        <v>5</v>
      </c>
      <c r="DM68" s="18" t="s">
        <v>214</v>
      </c>
      <c r="DN68" s="122">
        <f>DM26</f>
        <v>0</v>
      </c>
      <c r="DO68" s="122" t="str">
        <f>DM27</f>
        <v>shop3564</v>
      </c>
      <c r="DP68" s="210" t="str">
        <f t="shared" si="44"/>
        <v>core0_shop3564</v>
      </c>
      <c r="DQ68" s="122">
        <v>5</v>
      </c>
      <c r="DR68" s="33">
        <v>5</v>
      </c>
      <c r="DS68" s="62">
        <f ca="1">IF(OR(INDEX(INDIRECT("times"&amp;DN$2),$F68,DS$28)&gt;10,INDEX(INDIRECT(DP68),$E68,$F68)="",INDEX(INDIRECT(DP68),$E68,$F68)&gt;=INDEX(INDIRECT(DP68),1,DS$28)),0,(INDEX(INDIRECT(DP68),$E68,$F68))-INDEX(INDIRECT(DP68),1,DS$28))*(10-INDEX(INDIRECT("times"&amp;DN$2),$F68,DS$28))/10</f>
        <v>0</v>
      </c>
      <c r="DT68" s="63">
        <f ca="1">IF(OR(INDEX(INDIRECT("times"&amp;DN$2),$F68,DT$28)&gt;10,INDEX(INDIRECT(DP68),$E68,$F68)="",INDEX(INDIRECT(DP68),$E68,$F68)&gt;=INDEX(INDIRECT(DP68),1,DT$28)),0,(INDEX(INDIRECT(DP68),$E68,$F68))-INDEX(INDIRECT(DP68),1,DT$28))*(10-INDEX(INDIRECT("times"&amp;DN$2),$F68,DT$28))/10</f>
        <v>0</v>
      </c>
      <c r="DU68" s="63">
        <f ca="1">IF(OR(INDEX(INDIRECT("times"&amp;DN$2),$F68,DU$28)&gt;10,INDEX(INDIRECT(DP68),$E68,$F68)="",INDEX(INDIRECT(DP68),$E68,$F68)&gt;=INDEX(INDIRECT(DP68),1,DU$28)),0,(INDEX(INDIRECT(DP68),$E68,$F68))-INDEX(INDIRECT(DP68),1,DU$28))*(10-INDEX(INDIRECT("times"&amp;DN$2),$F68,DU$28))/10</f>
        <v>0</v>
      </c>
      <c r="DV68" s="63">
        <f ca="1">IF(OR(INDEX(INDIRECT("times"&amp;DN$2),$F68,DV$28)&gt;10,INDEX(INDIRECT(DP68),$E68,$F68)="",INDEX(INDIRECT(DP68),$E68,$F68)&gt;=INDEX(INDIRECT(DP68),1,DV$28)),0,(INDEX(INDIRECT(DP68),$E68,$F68))-INDEX(INDIRECT(DP68),1,DV$28))*(10-INDEX(INDIRECT("times"&amp;DN$2),$F68,DV$28))/10</f>
        <v>0</v>
      </c>
      <c r="DW68" s="63">
        <f ca="1">IF(OR(INDEX(INDIRECT("times"&amp;DN$2),$F68,DW$28)&gt;10,INDEX(INDIRECT(DP68),$E68,$F68)="",INDEX(INDIRECT(DP68),$E68,$F68)&gt;=INDEX(INDIRECT(DP68),1,DW$28)),0,(INDEX(INDIRECT(DP68),$E68,$F68))-INDEX(INDIRECT(DP68),1,DW$28))*(10-INDEX(INDIRECT("times"&amp;DN$2),$F68,DW$28))/10</f>
        <v>0</v>
      </c>
      <c r="DX68" s="63">
        <f ca="1">IF(OR(INDEX(INDIRECT("times"&amp;DN$2),$F68,DX$28)&gt;10,INDEX(INDIRECT(DP68),$E68,$F68)="",INDEX(INDIRECT(DP68),$E68,$F68)&gt;=INDEX(INDIRECT(DP68),1,DX$28)),0,(INDEX(INDIRECT(DP68),$E68,$F68))-INDEX(INDIRECT(DP68),1,DX$28))*(10-INDEX(INDIRECT("times"&amp;DN$2),$F68,DX$28))/10</f>
        <v>0</v>
      </c>
      <c r="DY68" s="63">
        <f ca="1">IF(OR(INDEX(INDIRECT("times"&amp;DN$2),$F68,DY$28)&gt;10,INDEX(INDIRECT(DP68),$E68,$F68)="",INDEX(INDIRECT(DP68),$E68,$F68)&gt;=INDEX(INDIRECT(DP68),1,DY$28)),0,(INDEX(INDIRECT(DP68),$E68,$F68))-INDEX(INDIRECT(DP68),1,DY$28))*(10-INDEX(INDIRECT("times"&amp;DN$2),$F68,DY$28))/10</f>
        <v>0</v>
      </c>
      <c r="DZ68" s="63">
        <f ca="1">IF(OR(INDEX(INDIRECT("times"&amp;DN$2),$F68,DZ$28)&gt;10,INDEX(INDIRECT(DP68),$E68,$F68)="",INDEX(INDIRECT(DP68),$E68,$F68)&gt;=INDEX(INDIRECT(DP68),1,DZ$28)),0,(INDEX(INDIRECT(DP68),$E68,$F68))-INDEX(INDIRECT(DP68),1,DZ$28))*(10-INDEX(INDIRECT("times"&amp;DN$2),$F68,DZ$28))/10</f>
        <v>0</v>
      </c>
      <c r="EA68" s="63">
        <f ca="1">IF(OR(INDEX(INDIRECT("times"&amp;DN$2),$F68,EA$28)&gt;10,INDEX(INDIRECT(DP68),$E68,$F68)="",INDEX(INDIRECT(DP68),$E68,$F68)&gt;=INDEX(INDIRECT(DP68),1,EA$28)),0,(INDEX(INDIRECT(DP68),$E68,$F68))-INDEX(INDIRECT(DP68),1,EA$28))*(10-INDEX(INDIRECT("times"&amp;DN$2),$F68,EA$28))/10</f>
        <v>0</v>
      </c>
      <c r="EB68" s="63">
        <f ca="1">IF(OR(INDEX(INDIRECT("times"&amp;DN$2),$F68,EB$28)&gt;10,INDEX(INDIRECT(DP68),$E68,$F68)="",INDEX(INDIRECT(DP68),$E68,$F68)&gt;=INDEX(INDIRECT(DP68),1,EB$28)),0,(INDEX(INDIRECT(DP68),$E68,$F68))-INDEX(INDIRECT(DP68),1,EB$28))*(10-INDEX(INDIRECT("times"&amp;DN$2),$F68,EB$28))/10</f>
        <v>0</v>
      </c>
      <c r="EC68" s="63">
        <f ca="1">IF(OR(INDEX(INDIRECT("times"&amp;DN$2),$F68,EC$28)&gt;10,INDEX(INDIRECT(DP68),$E68,$F68)="",INDEX(INDIRECT(DP68),$E68,$F68)&gt;=INDEX(INDIRECT(DP68),1,EC$28)),0,(INDEX(INDIRECT(DP68),$E68,$F68))-INDEX(INDIRECT(DP68),1,EC$28))*(10-INDEX(INDIRECT("times"&amp;DN$2),$F68,EC$28))/10</f>
        <v>0</v>
      </c>
      <c r="ED68" s="63">
        <f ca="1">IF(OR(INDEX(INDIRECT("times"&amp;DN$2),$F68,ED$28)&gt;10,INDEX(INDIRECT(DP68),$E68,$F68)="",INDEX(INDIRECT(DP68),$E68,$F68)&gt;=INDEX(INDIRECT(DP68),1,ED$28)),0,(INDEX(INDIRECT(DP68),$E68,$F68))-INDEX(INDIRECT(DP68),1,ED$28))*(10-INDEX(INDIRECT("times"&amp;DN$2),$F68,ED$28))/10</f>
        <v>0</v>
      </c>
      <c r="EE68" s="63">
        <f ca="1">IF(OR(INDEX(INDIRECT("times"&amp;DN$2),$F68,EE$28)&gt;10,INDEX(INDIRECT(DP68),$E68,$F68)="",INDEX(INDIRECT(DP68),$E68,$F68)&gt;=INDEX(INDIRECT(DP68),1,EE$28)),0,(INDEX(INDIRECT(DP68),$E68,$F68))-INDEX(INDIRECT(DP68),1,EE$28))*(10-INDEX(INDIRECT("times"&amp;DN$2),$F68,EE$28))/10</f>
        <v>0</v>
      </c>
      <c r="EF68" s="63">
        <f ca="1">IF(OR(INDEX(INDIRECT("times"&amp;DN$2),$F68,EF$28)&gt;10,INDEX(INDIRECT(DP68),$E68,$F68)="",INDEX(INDIRECT(DP68),$E68,$F68)&gt;=INDEX(INDIRECT(DP68),1,EF$28)),0,(INDEX(INDIRECT(DP68),$E68,$F68))-INDEX(INDIRECT(DP68),1,EF$28))*(10-INDEX(INDIRECT("times"&amp;DN$2),$F68,EF$28))/10</f>
        <v>0</v>
      </c>
      <c r="EG68" s="63">
        <f ca="1">IF(OR(INDEX(INDIRECT("times"&amp;DN$2),$F68,EG$28)&gt;10,INDEX(INDIRECT(DP68),$E68,$F68)="",INDEX(INDIRECT(DP68),$E68,$F68)&gt;=INDEX(INDIRECT(DP68),1,EG$28)),0,(INDEX(INDIRECT(DP68),$E68,$F68))-INDEX(INDIRECT(DP68),1,EG$28))*(10-INDEX(INDIRECT("times"&amp;DN$2),$F68,EG$28))/10</f>
        <v>0</v>
      </c>
      <c r="EH68" s="63">
        <f ca="1">IF(OR(INDEX(INDIRECT("times"&amp;DN$2),$F68,EH$28)&gt;10,INDEX(INDIRECT(DP68),$E68,$F68)="",INDEX(INDIRECT(DP68),$E68,$F68)&gt;=INDEX(INDIRECT(DP68),1,EH$28)),0,(INDEX(INDIRECT(DP68),$E68,$F68))-INDEX(INDIRECT(DP68),1,EH$28))*(10-INDEX(INDIRECT("times"&amp;DN$2),$F68,EH$28))/10</f>
        <v>0</v>
      </c>
      <c r="EI68" s="63">
        <f ca="1">IF(OR(INDEX(INDIRECT("times"&amp;DN$2),$F68,EI$28)&gt;10,INDEX(INDIRECT(DP68),$E68,$F68)="",INDEX(INDIRECT(DP68),$E68,$F68)&gt;=INDEX(INDIRECT(DP68),1,EI$28)),0,(INDEX(INDIRECT(DP68),$E68,$F68))-INDEX(INDIRECT(DP68),1,EI$28))*(10-INDEX(INDIRECT("times"&amp;DN$2),$F68,EI$28))/10</f>
        <v>0</v>
      </c>
      <c r="EJ68" s="63">
        <f ca="1">IF(OR(INDEX(INDIRECT("times"&amp;DN$2),$F68,EJ$28)&gt;10,INDEX(INDIRECT(DP68),$E68,$F68)="",INDEX(INDIRECT(DP68),$E68,$F68)&gt;=INDEX(INDIRECT(DP68),1,EJ$28)),0,(INDEX(INDIRECT(DP68),$E68,$F68))-INDEX(INDIRECT(DP68),1,EJ$28))*(10-INDEX(INDIRECT("times"&amp;DN$2),$F68,EJ$28))/10</f>
        <v>0</v>
      </c>
      <c r="EK68" s="63">
        <f ca="1">IF(OR(INDEX(INDIRECT("times"&amp;DN$2),$F68,EK$28)&gt;10,INDEX(INDIRECT(DP68),$E68,$F68)="",INDEX(INDIRECT(DP68),$E68,$F68)&gt;=INDEX(INDIRECT(DP68),1,EK$28)),0,(INDEX(INDIRECT(DP68),$E68,$F68))-INDEX(INDIRECT(DP68),1,EK$28))*(10-INDEX(INDIRECT("times"&amp;DN$2),$F68,EK$28))/10</f>
        <v>0</v>
      </c>
      <c r="EL68" s="63">
        <f ca="1">IF(OR(INDEX(INDIRECT("times"&amp;DN$2),$F68,EL$28)&gt;10,INDEX(INDIRECT(DP68),$E68,$F68)="",INDEX(INDIRECT(DP68),$E68,$F68)&gt;=INDEX(INDIRECT(DP68),1,EL$28)),0,(INDEX(INDIRECT(DP68),$E68,$F68))-INDEX(INDIRECT(DP68),1,EL$28))*(10-INDEX(INDIRECT("times"&amp;DN$2),$F68,EL$28))/10</f>
        <v>0</v>
      </c>
      <c r="EM68" s="64">
        <f ca="1">IF(OR(INDEX(INDIRECT("times"&amp;DN$2),$F68,EM$28)&gt;10,INDEX(INDIRECT(DP68),$E68,$F68)="",INDEX(INDIRECT(DP68),$E68,$F68)&gt;=INDEX(INDIRECT(DP68),1,EM$28)),0,(INDEX(INDIRECT(DP68),$E68,$F68))-INDEX(INDIRECT(DP68),1,EM$28))*(10-INDEX(INDIRECT("times"&amp;DN$2),$F68,EM$28))/10</f>
        <v>0</v>
      </c>
      <c r="EN68" s="201">
        <v>5</v>
      </c>
      <c r="EP68" s="18" t="s">
        <v>214</v>
      </c>
      <c r="EQ68" s="122">
        <f>EP26</f>
        <v>0</v>
      </c>
      <c r="ER68" s="122" t="str">
        <f>EP27</f>
        <v>lei3564</v>
      </c>
      <c r="ES68" s="210" t="str">
        <f t="shared" si="45"/>
        <v>core0_lei3564</v>
      </c>
      <c r="ET68" s="122">
        <v>5</v>
      </c>
      <c r="EU68" s="33">
        <v>5</v>
      </c>
      <c r="EV68" s="62">
        <f ca="1">IF(OR(INDEX(INDIRECT("times"&amp;EQ$2),$F68,EV$28)&gt;10,INDEX(INDIRECT(ES68),$E68,$F68)="",INDEX(INDIRECT(ES68),$E68,$F68)&gt;=INDEX(INDIRECT(ES68),1,EV$28)),0,(INDEX(INDIRECT(ES68),$E68,$F68))-INDEX(INDIRECT(ES68),1,EV$28))*(10-INDEX(INDIRECT("times"&amp;EQ$2),$F68,EV$28))/10</f>
        <v>0</v>
      </c>
      <c r="EW68" s="63">
        <f ca="1">IF(OR(INDEX(INDIRECT("times"&amp;EQ$2),$F68,EW$28)&gt;10,INDEX(INDIRECT(ES68),$E68,$F68)="",INDEX(INDIRECT(ES68),$E68,$F68)&gt;=INDEX(INDIRECT(ES68),1,EW$28)),0,(INDEX(INDIRECT(ES68),$E68,$F68))-INDEX(INDIRECT(ES68),1,EW$28))*(10-INDEX(INDIRECT("times"&amp;EQ$2),$F68,EW$28))/10</f>
        <v>0</v>
      </c>
      <c r="EX68" s="63">
        <f ca="1">IF(OR(INDEX(INDIRECT("times"&amp;EQ$2),$F68,EX$28)&gt;10,INDEX(INDIRECT(ES68),$E68,$F68)="",INDEX(INDIRECT(ES68),$E68,$F68)&gt;=INDEX(INDIRECT(ES68),1,EX$28)),0,(INDEX(INDIRECT(ES68),$E68,$F68))-INDEX(INDIRECT(ES68),1,EX$28))*(10-INDEX(INDIRECT("times"&amp;EQ$2),$F68,EX$28))/10</f>
        <v>0</v>
      </c>
      <c r="EY68" s="63">
        <f ca="1">IF(OR(INDEX(INDIRECT("times"&amp;EQ$2),$F68,EY$28)&gt;10,INDEX(INDIRECT(ES68),$E68,$F68)="",INDEX(INDIRECT(ES68),$E68,$F68)&gt;=INDEX(INDIRECT(ES68),1,EY$28)),0,(INDEX(INDIRECT(ES68),$E68,$F68))-INDEX(INDIRECT(ES68),1,EY$28))*(10-INDEX(INDIRECT("times"&amp;EQ$2),$F68,EY$28))/10</f>
        <v>0</v>
      </c>
      <c r="EZ68" s="63">
        <f ca="1">IF(OR(INDEX(INDIRECT("times"&amp;EQ$2),$F68,EZ$28)&gt;10,INDEX(INDIRECT(ES68),$E68,$F68)="",INDEX(INDIRECT(ES68),$E68,$F68)&gt;=INDEX(INDIRECT(ES68),1,EZ$28)),0,(INDEX(INDIRECT(ES68),$E68,$F68))-INDEX(INDIRECT(ES68),1,EZ$28))*(10-INDEX(INDIRECT("times"&amp;EQ$2),$F68,EZ$28))/10</f>
        <v>0</v>
      </c>
      <c r="FA68" s="63">
        <f ca="1">IF(OR(INDEX(INDIRECT("times"&amp;EQ$2),$F68,FA$28)&gt;10,INDEX(INDIRECT(ES68),$E68,$F68)="",INDEX(INDIRECT(ES68),$E68,$F68)&gt;=INDEX(INDIRECT(ES68),1,FA$28)),0,(INDEX(INDIRECT(ES68),$E68,$F68))-INDEX(INDIRECT(ES68),1,FA$28))*(10-INDEX(INDIRECT("times"&amp;EQ$2),$F68,FA$28))/10</f>
        <v>0</v>
      </c>
      <c r="FB68" s="63">
        <f ca="1">IF(OR(INDEX(INDIRECT("times"&amp;EQ$2),$F68,FB$28)&gt;10,INDEX(INDIRECT(ES68),$E68,$F68)="",INDEX(INDIRECT(ES68),$E68,$F68)&gt;=INDEX(INDIRECT(ES68),1,FB$28)),0,(INDEX(INDIRECT(ES68),$E68,$F68))-INDEX(INDIRECT(ES68),1,FB$28))*(10-INDEX(INDIRECT("times"&amp;EQ$2),$F68,FB$28))/10</f>
        <v>0</v>
      </c>
      <c r="FC68" s="63">
        <f ca="1">IF(OR(INDEX(INDIRECT("times"&amp;EQ$2),$F68,FC$28)&gt;10,INDEX(INDIRECT(ES68),$E68,$F68)="",INDEX(INDIRECT(ES68),$E68,$F68)&gt;=INDEX(INDIRECT(ES68),1,FC$28)),0,(INDEX(INDIRECT(ES68),$E68,$F68))-INDEX(INDIRECT(ES68),1,FC$28))*(10-INDEX(INDIRECT("times"&amp;EQ$2),$F68,FC$28))/10</f>
        <v>0</v>
      </c>
      <c r="FD68" s="63">
        <f ca="1">IF(OR(INDEX(INDIRECT("times"&amp;EQ$2),$F68,FD$28)&gt;10,INDEX(INDIRECT(ES68),$E68,$F68)="",INDEX(INDIRECT(ES68),$E68,$F68)&gt;=INDEX(INDIRECT(ES68),1,FD$28)),0,(INDEX(INDIRECT(ES68),$E68,$F68))-INDEX(INDIRECT(ES68),1,FD$28))*(10-INDEX(INDIRECT("times"&amp;EQ$2),$F68,FD$28))/10</f>
        <v>0</v>
      </c>
      <c r="FE68" s="63">
        <f ca="1">IF(OR(INDEX(INDIRECT("times"&amp;EQ$2),$F68,FE$28)&gt;10,INDEX(INDIRECT(ES68),$E68,$F68)="",INDEX(INDIRECT(ES68),$E68,$F68)&gt;=INDEX(INDIRECT(ES68),1,FE$28)),0,(INDEX(INDIRECT(ES68),$E68,$F68))-INDEX(INDIRECT(ES68),1,FE$28))*(10-INDEX(INDIRECT("times"&amp;EQ$2),$F68,FE$28))/10</f>
        <v>0</v>
      </c>
      <c r="FF68" s="63">
        <f ca="1">IF(OR(INDEX(INDIRECT("times"&amp;EQ$2),$F68,FF$28)&gt;10,INDEX(INDIRECT(ES68),$E68,$F68)="",INDEX(INDIRECT(ES68),$E68,$F68)&gt;=INDEX(INDIRECT(ES68),1,FF$28)),0,(INDEX(INDIRECT(ES68),$E68,$F68))-INDEX(INDIRECT(ES68),1,FF$28))*(10-INDEX(INDIRECT("times"&amp;EQ$2),$F68,FF$28))/10</f>
        <v>0</v>
      </c>
      <c r="FG68" s="63">
        <f ca="1">IF(OR(INDEX(INDIRECT("times"&amp;EQ$2),$F68,FG$28)&gt;10,INDEX(INDIRECT(ES68),$E68,$F68)="",INDEX(INDIRECT(ES68),$E68,$F68)&gt;=INDEX(INDIRECT(ES68),1,FG$28)),0,(INDEX(INDIRECT(ES68),$E68,$F68))-INDEX(INDIRECT(ES68),1,FG$28))*(10-INDEX(INDIRECT("times"&amp;EQ$2),$F68,FG$28))/10</f>
        <v>0</v>
      </c>
      <c r="FH68" s="63">
        <f ca="1">IF(OR(INDEX(INDIRECT("times"&amp;EQ$2),$F68,FH$28)&gt;10,INDEX(INDIRECT(ES68),$E68,$F68)="",INDEX(INDIRECT(ES68),$E68,$F68)&gt;=INDEX(INDIRECT(ES68),1,FH$28)),0,(INDEX(INDIRECT(ES68),$E68,$F68))-INDEX(INDIRECT(ES68),1,FH$28))*(10-INDEX(INDIRECT("times"&amp;EQ$2),$F68,FH$28))/10</f>
        <v>0</v>
      </c>
      <c r="FI68" s="63">
        <f ca="1">IF(OR(INDEX(INDIRECT("times"&amp;EQ$2),$F68,FI$28)&gt;10,INDEX(INDIRECT(ES68),$E68,$F68)="",INDEX(INDIRECT(ES68),$E68,$F68)&gt;=INDEX(INDIRECT(ES68),1,FI$28)),0,(INDEX(INDIRECT(ES68),$E68,$F68))-INDEX(INDIRECT(ES68),1,FI$28))*(10-INDEX(INDIRECT("times"&amp;EQ$2),$F68,FI$28))/10</f>
        <v>0</v>
      </c>
      <c r="FJ68" s="63">
        <f ca="1">IF(OR(INDEX(INDIRECT("times"&amp;EQ$2),$F68,FJ$28)&gt;10,INDEX(INDIRECT(ES68),$E68,$F68)="",INDEX(INDIRECT(ES68),$E68,$F68)&gt;=INDEX(INDIRECT(ES68),1,FJ$28)),0,(INDEX(INDIRECT(ES68),$E68,$F68))-INDEX(INDIRECT(ES68),1,FJ$28))*(10-INDEX(INDIRECT("times"&amp;EQ$2),$F68,FJ$28))/10</f>
        <v>0</v>
      </c>
      <c r="FK68" s="63">
        <f ca="1">IF(OR(INDEX(INDIRECT("times"&amp;EQ$2),$F68,FK$28)&gt;10,INDEX(INDIRECT(ES68),$E68,$F68)="",INDEX(INDIRECT(ES68),$E68,$F68)&gt;=INDEX(INDIRECT(ES68),1,FK$28)),0,(INDEX(INDIRECT(ES68),$E68,$F68))-INDEX(INDIRECT(ES68),1,FK$28))*(10-INDEX(INDIRECT("times"&amp;EQ$2),$F68,FK$28))/10</f>
        <v>0</v>
      </c>
      <c r="FL68" s="63">
        <f ca="1">IF(OR(INDEX(INDIRECT("times"&amp;EQ$2),$F68,FL$28)&gt;10,INDEX(INDIRECT(ES68),$E68,$F68)="",INDEX(INDIRECT(ES68),$E68,$F68)&gt;=INDEX(INDIRECT(ES68),1,FL$28)),0,(INDEX(INDIRECT(ES68),$E68,$F68))-INDEX(INDIRECT(ES68),1,FL$28))*(10-INDEX(INDIRECT("times"&amp;EQ$2),$F68,FL$28))/10</f>
        <v>0</v>
      </c>
      <c r="FM68" s="63">
        <f ca="1">IF(OR(INDEX(INDIRECT("times"&amp;EQ$2),$F68,FM$28)&gt;10,INDEX(INDIRECT(ES68),$E68,$F68)="",INDEX(INDIRECT(ES68),$E68,$F68)&gt;=INDEX(INDIRECT(ES68),1,FM$28)),0,(INDEX(INDIRECT(ES68),$E68,$F68))-INDEX(INDIRECT(ES68),1,FM$28))*(10-INDEX(INDIRECT("times"&amp;EQ$2),$F68,FM$28))/10</f>
        <v>0</v>
      </c>
      <c r="FN68" s="63">
        <f ca="1">IF(OR(INDEX(INDIRECT("times"&amp;EQ$2),$F68,FN$28)&gt;10,INDEX(INDIRECT(ES68),$E68,$F68)="",INDEX(INDIRECT(ES68),$E68,$F68)&gt;=INDEX(INDIRECT(ES68),1,FN$28)),0,(INDEX(INDIRECT(ES68),$E68,$F68))-INDEX(INDIRECT(ES68),1,FN$28))*(10-INDEX(INDIRECT("times"&amp;EQ$2),$F68,FN$28))/10</f>
        <v>0</v>
      </c>
      <c r="FO68" s="63">
        <f ca="1">IF(OR(INDEX(INDIRECT("times"&amp;EQ$2),$F68,FO$28)&gt;10,INDEX(INDIRECT(ES68),$E68,$F68)="",INDEX(INDIRECT(ES68),$E68,$F68)&gt;=INDEX(INDIRECT(ES68),1,FO$28)),0,(INDEX(INDIRECT(ES68),$E68,$F68))-INDEX(INDIRECT(ES68),1,FO$28))*(10-INDEX(INDIRECT("times"&amp;EQ$2),$F68,FO$28))/10</f>
        <v>0</v>
      </c>
      <c r="FP68" s="64">
        <f ca="1">IF(OR(INDEX(INDIRECT("times"&amp;EQ$2),$F68,FP$28)&gt;10,INDEX(INDIRECT(ES68),$E68,$F68)="",INDEX(INDIRECT(ES68),$E68,$F68)&gt;=INDEX(INDIRECT(ES68),1,FP$28)),0,(INDEX(INDIRECT(ES68),$E68,$F68))-INDEX(INDIRECT(ES68),1,FP$28))*(10-INDEX(INDIRECT("times"&amp;EQ$2),$F68,FP$28))/10</f>
        <v>0</v>
      </c>
      <c r="FQ68" s="201">
        <v>5</v>
      </c>
      <c r="FS68" s="18" t="s">
        <v>214</v>
      </c>
      <c r="FT68" s="122">
        <f>FS26</f>
        <v>0</v>
      </c>
      <c r="FU68" s="122" t="str">
        <f>FS27</f>
        <v>shop65</v>
      </c>
      <c r="FV68" s="210" t="str">
        <f t="shared" si="46"/>
        <v>core0_shop65</v>
      </c>
      <c r="FW68" s="122">
        <v>5</v>
      </c>
      <c r="FX68" s="33">
        <v>5</v>
      </c>
      <c r="FY68" s="62">
        <f ca="1">IF(OR(INDEX(INDIRECT("times"&amp;FT$2),$F68,FY$28)&gt;10,INDEX(INDIRECT(FV68),$E68,$F68)="",INDEX(INDIRECT(FV68),$E68,$F68)&gt;=INDEX(INDIRECT(FV68),1,FY$28)),0,(INDEX(INDIRECT(FV68),$E68,$F68))-INDEX(INDIRECT(FV68),1,FY$28))*(10-INDEX(INDIRECT("times"&amp;FT$2),$F68,FY$28))/10</f>
        <v>0</v>
      </c>
      <c r="FZ68" s="63">
        <f ca="1">IF(OR(INDEX(INDIRECT("times"&amp;FT$2),$F68,FZ$28)&gt;10,INDEX(INDIRECT(FV68),$E68,$F68)="",INDEX(INDIRECT(FV68),$E68,$F68)&gt;=INDEX(INDIRECT(FV68),1,FZ$28)),0,(INDEX(INDIRECT(FV68),$E68,$F68))-INDEX(INDIRECT(FV68),1,FZ$28))*(10-INDEX(INDIRECT("times"&amp;FT$2),$F68,FZ$28))/10</f>
        <v>0</v>
      </c>
      <c r="GA68" s="63">
        <f ca="1">IF(OR(INDEX(INDIRECT("times"&amp;FT$2),$F68,GA$28)&gt;10,INDEX(INDIRECT(FV68),$E68,$F68)="",INDEX(INDIRECT(FV68),$E68,$F68)&gt;=INDEX(INDIRECT(FV68),1,GA$28)),0,(INDEX(INDIRECT(FV68),$E68,$F68))-INDEX(INDIRECT(FV68),1,GA$28))*(10-INDEX(INDIRECT("times"&amp;FT$2),$F68,GA$28))/10</f>
        <v>0</v>
      </c>
      <c r="GB68" s="63">
        <f ca="1">IF(OR(INDEX(INDIRECT("times"&amp;FT$2),$F68,GB$28)&gt;10,INDEX(INDIRECT(FV68),$E68,$F68)="",INDEX(INDIRECT(FV68),$E68,$F68)&gt;=INDEX(INDIRECT(FV68),1,GB$28)),0,(INDEX(INDIRECT(FV68),$E68,$F68))-INDEX(INDIRECT(FV68),1,GB$28))*(10-INDEX(INDIRECT("times"&amp;FT$2),$F68,GB$28))/10</f>
        <v>0</v>
      </c>
      <c r="GC68" s="63">
        <f ca="1">IF(OR(INDEX(INDIRECT("times"&amp;FT$2),$F68,GC$28)&gt;10,INDEX(INDIRECT(FV68),$E68,$F68)="",INDEX(INDIRECT(FV68),$E68,$F68)&gt;=INDEX(INDIRECT(FV68),1,GC$28)),0,(INDEX(INDIRECT(FV68),$E68,$F68))-INDEX(INDIRECT(FV68),1,GC$28))*(10-INDEX(INDIRECT("times"&amp;FT$2),$F68,GC$28))/10</f>
        <v>0</v>
      </c>
      <c r="GD68" s="63">
        <f ca="1">IF(OR(INDEX(INDIRECT("times"&amp;FT$2),$F68,GD$28)&gt;10,INDEX(INDIRECT(FV68),$E68,$F68)="",INDEX(INDIRECT(FV68),$E68,$F68)&gt;=INDEX(INDIRECT(FV68),1,GD$28)),0,(INDEX(INDIRECT(FV68),$E68,$F68))-INDEX(INDIRECT(FV68),1,GD$28))*(10-INDEX(INDIRECT("times"&amp;FT$2),$F68,GD$28))/10</f>
        <v>0</v>
      </c>
      <c r="GE68" s="63">
        <f ca="1">IF(OR(INDEX(INDIRECT("times"&amp;FT$2),$F68,GE$28)&gt;10,INDEX(INDIRECT(FV68),$E68,$F68)="",INDEX(INDIRECT(FV68),$E68,$F68)&gt;=INDEX(INDIRECT(FV68),1,GE$28)),0,(INDEX(INDIRECT(FV68),$E68,$F68))-INDEX(INDIRECT(FV68),1,GE$28))*(10-INDEX(INDIRECT("times"&amp;FT$2),$F68,GE$28))/10</f>
        <v>0</v>
      </c>
      <c r="GF68" s="63">
        <f ca="1">IF(OR(INDEX(INDIRECT("times"&amp;FT$2),$F68,GF$28)&gt;10,INDEX(INDIRECT(FV68),$E68,$F68)="",INDEX(INDIRECT(FV68),$E68,$F68)&gt;=INDEX(INDIRECT(FV68),1,GF$28)),0,(INDEX(INDIRECT(FV68),$E68,$F68))-INDEX(INDIRECT(FV68),1,GF$28))*(10-INDEX(INDIRECT("times"&amp;FT$2),$F68,GF$28))/10</f>
        <v>0</v>
      </c>
      <c r="GG68" s="63">
        <f ca="1">IF(OR(INDEX(INDIRECT("times"&amp;FT$2),$F68,GG$28)&gt;10,INDEX(INDIRECT(FV68),$E68,$F68)="",INDEX(INDIRECT(FV68),$E68,$F68)&gt;=INDEX(INDIRECT(FV68),1,GG$28)),0,(INDEX(INDIRECT(FV68),$E68,$F68))-INDEX(INDIRECT(FV68),1,GG$28))*(10-INDEX(INDIRECT("times"&amp;FT$2),$F68,GG$28))/10</f>
        <v>0</v>
      </c>
      <c r="GH68" s="63">
        <f ca="1">IF(OR(INDEX(INDIRECT("times"&amp;FT$2),$F68,GH$28)&gt;10,INDEX(INDIRECT(FV68),$E68,$F68)="",INDEX(INDIRECT(FV68),$E68,$F68)&gt;=INDEX(INDIRECT(FV68),1,GH$28)),0,(INDEX(INDIRECT(FV68),$E68,$F68))-INDEX(INDIRECT(FV68),1,GH$28))*(10-INDEX(INDIRECT("times"&amp;FT$2),$F68,GH$28))/10</f>
        <v>0</v>
      </c>
      <c r="GI68" s="63">
        <f ca="1">IF(OR(INDEX(INDIRECT("times"&amp;FT$2),$F68,GI$28)&gt;10,INDEX(INDIRECT(FV68),$E68,$F68)="",INDEX(INDIRECT(FV68),$E68,$F68)&gt;=INDEX(INDIRECT(FV68),1,GI$28)),0,(INDEX(INDIRECT(FV68),$E68,$F68))-INDEX(INDIRECT(FV68),1,GI$28))*(10-INDEX(INDIRECT("times"&amp;FT$2),$F68,GI$28))/10</f>
        <v>0</v>
      </c>
      <c r="GJ68" s="63">
        <f ca="1">IF(OR(INDEX(INDIRECT("times"&amp;FT$2),$F68,GJ$28)&gt;10,INDEX(INDIRECT(FV68),$E68,$F68)="",INDEX(INDIRECT(FV68),$E68,$F68)&gt;=INDEX(INDIRECT(FV68),1,GJ$28)),0,(INDEX(INDIRECT(FV68),$E68,$F68))-INDEX(INDIRECT(FV68),1,GJ$28))*(10-INDEX(INDIRECT("times"&amp;FT$2),$F68,GJ$28))/10</f>
        <v>0</v>
      </c>
      <c r="GK68" s="63">
        <f ca="1">IF(OR(INDEX(INDIRECT("times"&amp;FT$2),$F68,GK$28)&gt;10,INDEX(INDIRECT(FV68),$E68,$F68)="",INDEX(INDIRECT(FV68),$E68,$F68)&gt;=INDEX(INDIRECT(FV68),1,GK$28)),0,(INDEX(INDIRECT(FV68),$E68,$F68))-INDEX(INDIRECT(FV68),1,GK$28))*(10-INDEX(INDIRECT("times"&amp;FT$2),$F68,GK$28))/10</f>
        <v>0</v>
      </c>
      <c r="GL68" s="63">
        <f ca="1">IF(OR(INDEX(INDIRECT("times"&amp;FT$2),$F68,GL$28)&gt;10,INDEX(INDIRECT(FV68),$E68,$F68)="",INDEX(INDIRECT(FV68),$E68,$F68)&gt;=INDEX(INDIRECT(FV68),1,GL$28)),0,(INDEX(INDIRECT(FV68),$E68,$F68))-INDEX(INDIRECT(FV68),1,GL$28))*(10-INDEX(INDIRECT("times"&amp;FT$2),$F68,GL$28))/10</f>
        <v>0</v>
      </c>
      <c r="GM68" s="63">
        <f ca="1">IF(OR(INDEX(INDIRECT("times"&amp;FT$2),$F68,GM$28)&gt;10,INDEX(INDIRECT(FV68),$E68,$F68)="",INDEX(INDIRECT(FV68),$E68,$F68)&gt;=INDEX(INDIRECT(FV68),1,GM$28)),0,(INDEX(INDIRECT(FV68),$E68,$F68))-INDEX(INDIRECT(FV68),1,GM$28))*(10-INDEX(INDIRECT("times"&amp;FT$2),$F68,GM$28))/10</f>
        <v>0</v>
      </c>
      <c r="GN68" s="63">
        <f ca="1">IF(OR(INDEX(INDIRECT("times"&amp;FT$2),$F68,GN$28)&gt;10,INDEX(INDIRECT(FV68),$E68,$F68)="",INDEX(INDIRECT(FV68),$E68,$F68)&gt;=INDEX(INDIRECT(FV68),1,GN$28)),0,(INDEX(INDIRECT(FV68),$E68,$F68))-INDEX(INDIRECT(FV68),1,GN$28))*(10-INDEX(INDIRECT("times"&amp;FT$2),$F68,GN$28))/10</f>
        <v>0</v>
      </c>
      <c r="GO68" s="63">
        <f ca="1">IF(OR(INDEX(INDIRECT("times"&amp;FT$2),$F68,GO$28)&gt;10,INDEX(INDIRECT(FV68),$E68,$F68)="",INDEX(INDIRECT(FV68),$E68,$F68)&gt;=INDEX(INDIRECT(FV68),1,GO$28)),0,(INDEX(INDIRECT(FV68),$E68,$F68))-INDEX(INDIRECT(FV68),1,GO$28))*(10-INDEX(INDIRECT("times"&amp;FT$2),$F68,GO$28))/10</f>
        <v>0</v>
      </c>
      <c r="GP68" s="63">
        <f ca="1">IF(OR(INDEX(INDIRECT("times"&amp;FT$2),$F68,GP$28)&gt;10,INDEX(INDIRECT(FV68),$E68,$F68)="",INDEX(INDIRECT(FV68),$E68,$F68)&gt;=INDEX(INDIRECT(FV68),1,GP$28)),0,(INDEX(INDIRECT(FV68),$E68,$F68))-INDEX(INDIRECT(FV68),1,GP$28))*(10-INDEX(INDIRECT("times"&amp;FT$2),$F68,GP$28))/10</f>
        <v>0</v>
      </c>
      <c r="GQ68" s="63">
        <f ca="1">IF(OR(INDEX(INDIRECT("times"&amp;FT$2),$F68,GQ$28)&gt;10,INDEX(INDIRECT(FV68),$E68,$F68)="",INDEX(INDIRECT(FV68),$E68,$F68)&gt;=INDEX(INDIRECT(FV68),1,GQ$28)),0,(INDEX(INDIRECT(FV68),$E68,$F68))-INDEX(INDIRECT(FV68),1,GQ$28))*(10-INDEX(INDIRECT("times"&amp;FT$2),$F68,GQ$28))/10</f>
        <v>0</v>
      </c>
      <c r="GR68" s="63">
        <f ca="1">IF(OR(INDEX(INDIRECT("times"&amp;FT$2),$F68,GR$28)&gt;10,INDEX(INDIRECT(FV68),$E68,$F68)="",INDEX(INDIRECT(FV68),$E68,$F68)&gt;=INDEX(INDIRECT(FV68),1,GR$28)),0,(INDEX(INDIRECT(FV68),$E68,$F68))-INDEX(INDIRECT(FV68),1,GR$28))*(10-INDEX(INDIRECT("times"&amp;FT$2),$F68,GR$28))/10</f>
        <v>0</v>
      </c>
      <c r="GS68" s="64">
        <f ca="1">IF(OR(INDEX(INDIRECT("times"&amp;FT$2),$F68,GS$28)&gt;10,INDEX(INDIRECT(FV68),$E68,$F68)="",INDEX(INDIRECT(FV68),$E68,$F68)&gt;=INDEX(INDIRECT(FV68),1,GS$28)),0,(INDEX(INDIRECT(FV68),$E68,$F68))-INDEX(INDIRECT(FV68),1,GS$28))*(10-INDEX(INDIRECT("times"&amp;FT$2),$F68,GS$28))/10</f>
        <v>0</v>
      </c>
      <c r="GT68" s="201">
        <v>5</v>
      </c>
      <c r="GV68" s="18" t="s">
        <v>214</v>
      </c>
      <c r="GW68" s="122">
        <f>GV26</f>
        <v>0</v>
      </c>
      <c r="GX68" s="122" t="str">
        <f>GV27</f>
        <v>lei65</v>
      </c>
      <c r="GY68" s="210" t="str">
        <f t="shared" si="47"/>
        <v>core0_lei65</v>
      </c>
      <c r="GZ68" s="122">
        <v>5</v>
      </c>
      <c r="HA68" s="33">
        <v>5</v>
      </c>
      <c r="HB68" s="62">
        <f ca="1">IF(OR(INDEX(INDIRECT("times"&amp;GW$2),$F68,HB$28)&gt;10,INDEX(INDIRECT(GY68),$E68,$F68)="",INDEX(INDIRECT(GY68),$E68,$F68)&gt;=INDEX(INDIRECT(GY68),1,HB$28)),0,(INDEX(INDIRECT(GY68),$E68,$F68))-INDEX(INDIRECT(GY68),1,HB$28))*(10-INDEX(INDIRECT("times"&amp;GW$2),$F68,HB$28))/10</f>
        <v>0</v>
      </c>
      <c r="HC68" s="63">
        <f ca="1">IF(OR(INDEX(INDIRECT("times"&amp;GW$2),$F68,HC$28)&gt;10,INDEX(INDIRECT(GY68),$E68,$F68)="",INDEX(INDIRECT(GY68),$E68,$F68)&gt;=INDEX(INDIRECT(GY68),1,HC$28)),0,(INDEX(INDIRECT(GY68),$E68,$F68))-INDEX(INDIRECT(GY68),1,HC$28))*(10-INDEX(INDIRECT("times"&amp;GW$2),$F68,HC$28))/10</f>
        <v>0</v>
      </c>
      <c r="HD68" s="63">
        <f ca="1">IF(OR(INDEX(INDIRECT("times"&amp;GW$2),$F68,HD$28)&gt;10,INDEX(INDIRECT(GY68),$E68,$F68)="",INDEX(INDIRECT(GY68),$E68,$F68)&gt;=INDEX(INDIRECT(GY68),1,HD$28)),0,(INDEX(INDIRECT(GY68),$E68,$F68))-INDEX(INDIRECT(GY68),1,HD$28))*(10-INDEX(INDIRECT("times"&amp;GW$2),$F68,HD$28))/10</f>
        <v>0</v>
      </c>
      <c r="HE68" s="63">
        <f ca="1">IF(OR(INDEX(INDIRECT("times"&amp;GW$2),$F68,HE$28)&gt;10,INDEX(INDIRECT(GY68),$E68,$F68)="",INDEX(INDIRECT(GY68),$E68,$F68)&gt;=INDEX(INDIRECT(GY68),1,HE$28)),0,(INDEX(INDIRECT(GY68),$E68,$F68))-INDEX(INDIRECT(GY68),1,HE$28))*(10-INDEX(INDIRECT("times"&amp;GW$2),$F68,HE$28))/10</f>
        <v>0</v>
      </c>
      <c r="HF68" s="63">
        <f ca="1">IF(OR(INDEX(INDIRECT("times"&amp;GW$2),$F68,HF$28)&gt;10,INDEX(INDIRECT(GY68),$E68,$F68)="",INDEX(INDIRECT(GY68),$E68,$F68)&gt;=INDEX(INDIRECT(GY68),1,HF$28)),0,(INDEX(INDIRECT(GY68),$E68,$F68))-INDEX(INDIRECT(GY68),1,HF$28))*(10-INDEX(INDIRECT("times"&amp;GW$2),$F68,HF$28))/10</f>
        <v>0</v>
      </c>
      <c r="HG68" s="63">
        <f ca="1">IF(OR(INDEX(INDIRECT("times"&amp;GW$2),$F68,HG$28)&gt;10,INDEX(INDIRECT(GY68),$E68,$F68)="",INDEX(INDIRECT(GY68),$E68,$F68)&gt;=INDEX(INDIRECT(GY68),1,HG$28)),0,(INDEX(INDIRECT(GY68),$E68,$F68))-INDEX(INDIRECT(GY68),1,HG$28))*(10-INDEX(INDIRECT("times"&amp;GW$2),$F68,HG$28))/10</f>
        <v>0</v>
      </c>
      <c r="HH68" s="63">
        <f ca="1">IF(OR(INDEX(INDIRECT("times"&amp;GW$2),$F68,HH$28)&gt;10,INDEX(INDIRECT(GY68),$E68,$F68)="",INDEX(INDIRECT(GY68),$E68,$F68)&gt;=INDEX(INDIRECT(GY68),1,HH$28)),0,(INDEX(INDIRECT(GY68),$E68,$F68))-INDEX(INDIRECT(GY68),1,HH$28))*(10-INDEX(INDIRECT("times"&amp;GW$2),$F68,HH$28))/10</f>
        <v>0</v>
      </c>
      <c r="HI68" s="63">
        <f ca="1">IF(OR(INDEX(INDIRECT("times"&amp;GW$2),$F68,HI$28)&gt;10,INDEX(INDIRECT(GY68),$E68,$F68)="",INDEX(INDIRECT(GY68),$E68,$F68)&gt;=INDEX(INDIRECT(GY68),1,HI$28)),0,(INDEX(INDIRECT(GY68),$E68,$F68))-INDEX(INDIRECT(GY68),1,HI$28))*(10-INDEX(INDIRECT("times"&amp;GW$2),$F68,HI$28))/10</f>
        <v>0</v>
      </c>
      <c r="HJ68" s="63">
        <f ca="1">IF(OR(INDEX(INDIRECT("times"&amp;GW$2),$F68,HJ$28)&gt;10,INDEX(INDIRECT(GY68),$E68,$F68)="",INDEX(INDIRECT(GY68),$E68,$F68)&gt;=INDEX(INDIRECT(GY68),1,HJ$28)),0,(INDEX(INDIRECT(GY68),$E68,$F68))-INDEX(INDIRECT(GY68),1,HJ$28))*(10-INDEX(INDIRECT("times"&amp;GW$2),$F68,HJ$28))/10</f>
        <v>0</v>
      </c>
      <c r="HK68" s="63">
        <f ca="1">IF(OR(INDEX(INDIRECT("times"&amp;GW$2),$F68,HK$28)&gt;10,INDEX(INDIRECT(GY68),$E68,$F68)="",INDEX(INDIRECT(GY68),$E68,$F68)&gt;=INDEX(INDIRECT(GY68),1,HK$28)),0,(INDEX(INDIRECT(GY68),$E68,$F68))-INDEX(INDIRECT(GY68),1,HK$28))*(10-INDEX(INDIRECT("times"&amp;GW$2),$F68,HK$28))/10</f>
        <v>0</v>
      </c>
      <c r="HL68" s="63">
        <f ca="1">IF(OR(INDEX(INDIRECT("times"&amp;GW$2),$F68,HL$28)&gt;10,INDEX(INDIRECT(GY68),$E68,$F68)="",INDEX(INDIRECT(GY68),$E68,$F68)&gt;=INDEX(INDIRECT(GY68),1,HL$28)),0,(INDEX(INDIRECT(GY68),$E68,$F68))-INDEX(INDIRECT(GY68),1,HL$28))*(10-INDEX(INDIRECT("times"&amp;GW$2),$F68,HL$28))/10</f>
        <v>0</v>
      </c>
      <c r="HM68" s="63">
        <f ca="1">IF(OR(INDEX(INDIRECT("times"&amp;GW$2),$F68,HM$28)&gt;10,INDEX(INDIRECT(GY68),$E68,$F68)="",INDEX(INDIRECT(GY68),$E68,$F68)&gt;=INDEX(INDIRECT(GY68),1,HM$28)),0,(INDEX(INDIRECT(GY68),$E68,$F68))-INDEX(INDIRECT(GY68),1,HM$28))*(10-INDEX(INDIRECT("times"&amp;GW$2),$F68,HM$28))/10</f>
        <v>0</v>
      </c>
      <c r="HN68" s="63">
        <f ca="1">IF(OR(INDEX(INDIRECT("times"&amp;GW$2),$F68,HN$28)&gt;10,INDEX(INDIRECT(GY68),$E68,$F68)="",INDEX(INDIRECT(GY68),$E68,$F68)&gt;=INDEX(INDIRECT(GY68),1,HN$28)),0,(INDEX(INDIRECT(GY68),$E68,$F68))-INDEX(INDIRECT(GY68),1,HN$28))*(10-INDEX(INDIRECT("times"&amp;GW$2),$F68,HN$28))/10</f>
        <v>0</v>
      </c>
      <c r="HO68" s="63">
        <f ca="1">IF(OR(INDEX(INDIRECT("times"&amp;GW$2),$F68,HO$28)&gt;10,INDEX(INDIRECT(GY68),$E68,$F68)="",INDEX(INDIRECT(GY68),$E68,$F68)&gt;=INDEX(INDIRECT(GY68),1,HO$28)),0,(INDEX(INDIRECT(GY68),$E68,$F68))-INDEX(INDIRECT(GY68),1,HO$28))*(10-INDEX(INDIRECT("times"&amp;GW$2),$F68,HO$28))/10</f>
        <v>0</v>
      </c>
      <c r="HP68" s="63">
        <f ca="1">IF(OR(INDEX(INDIRECT("times"&amp;GW$2),$F68,HP$28)&gt;10,INDEX(INDIRECT(GY68),$E68,$F68)="",INDEX(INDIRECT(GY68),$E68,$F68)&gt;=INDEX(INDIRECT(GY68),1,HP$28)),0,(INDEX(INDIRECT(GY68),$E68,$F68))-INDEX(INDIRECT(GY68),1,HP$28))*(10-INDEX(INDIRECT("times"&amp;GW$2),$F68,HP$28))/10</f>
        <v>0</v>
      </c>
      <c r="HQ68" s="63">
        <f ca="1">IF(OR(INDEX(INDIRECT("times"&amp;GW$2),$F68,HQ$28)&gt;10,INDEX(INDIRECT(GY68),$E68,$F68)="",INDEX(INDIRECT(GY68),$E68,$F68)&gt;=INDEX(INDIRECT(GY68),1,HQ$28)),0,(INDEX(INDIRECT(GY68),$E68,$F68))-INDEX(INDIRECT(GY68),1,HQ$28))*(10-INDEX(INDIRECT("times"&amp;GW$2),$F68,HQ$28))/10</f>
        <v>0</v>
      </c>
      <c r="HR68" s="63">
        <f ca="1">IF(OR(INDEX(INDIRECT("times"&amp;GW$2),$F68,HR$28)&gt;10,INDEX(INDIRECT(GY68),$E68,$F68)="",INDEX(INDIRECT(GY68),$E68,$F68)&gt;=INDEX(INDIRECT(GY68),1,HR$28)),0,(INDEX(INDIRECT(GY68),$E68,$F68))-INDEX(INDIRECT(GY68),1,HR$28))*(10-INDEX(INDIRECT("times"&amp;GW$2),$F68,HR$28))/10</f>
        <v>0</v>
      </c>
      <c r="HS68" s="63">
        <f ca="1">IF(OR(INDEX(INDIRECT("times"&amp;GW$2),$F68,HS$28)&gt;10,INDEX(INDIRECT(GY68),$E68,$F68)="",INDEX(INDIRECT(GY68),$E68,$F68)&gt;=INDEX(INDIRECT(GY68),1,HS$28)),0,(INDEX(INDIRECT(GY68),$E68,$F68))-INDEX(INDIRECT(GY68),1,HS$28))*(10-INDEX(INDIRECT("times"&amp;GW$2),$F68,HS$28))/10</f>
        <v>0</v>
      </c>
      <c r="HT68" s="63">
        <f ca="1">IF(OR(INDEX(INDIRECT("times"&amp;GW$2),$F68,HT$28)&gt;10,INDEX(INDIRECT(GY68),$E68,$F68)="",INDEX(INDIRECT(GY68),$E68,$F68)&gt;=INDEX(INDIRECT(GY68),1,HT$28)),0,(INDEX(INDIRECT(GY68),$E68,$F68))-INDEX(INDIRECT(GY68),1,HT$28))*(10-INDEX(INDIRECT("times"&amp;GW$2),$F68,HT$28))/10</f>
        <v>0</v>
      </c>
      <c r="HU68" s="63">
        <f ca="1">IF(OR(INDEX(INDIRECT("times"&amp;GW$2),$F68,HU$28)&gt;10,INDEX(INDIRECT(GY68),$E68,$F68)="",INDEX(INDIRECT(GY68),$E68,$F68)&gt;=INDEX(INDIRECT(GY68),1,HU$28)),0,(INDEX(INDIRECT(GY68),$E68,$F68))-INDEX(INDIRECT(GY68),1,HU$28))*(10-INDEX(INDIRECT("times"&amp;GW$2),$F68,HU$28))/10</f>
        <v>0</v>
      </c>
      <c r="HV68" s="64">
        <f ca="1">IF(OR(INDEX(INDIRECT("times"&amp;GW$2),$F68,HV$28)&gt;10,INDEX(INDIRECT(GY68),$E68,$F68)="",INDEX(INDIRECT(GY68),$E68,$F68)&gt;=INDEX(INDIRECT(GY68),1,HV$28)),0,(INDEX(INDIRECT(GY68),$E68,$F68))-INDEX(INDIRECT(GY68),1,HV$28))*(10-INDEX(INDIRECT("times"&amp;GW$2),$F68,HV$28))/10</f>
        <v>0</v>
      </c>
      <c r="HW68" s="201">
        <v>5</v>
      </c>
    </row>
    <row r="69" spans="1:231" ht="15">
      <c r="A69" s="18" t="s">
        <v>215</v>
      </c>
      <c r="B69" s="122">
        <f>A26</f>
        <v>0</v>
      </c>
      <c r="C69" s="122" t="str">
        <f>A27</f>
        <v>work1834</v>
      </c>
      <c r="D69" s="210" t="str">
        <f t="shared" si="40"/>
        <v>core0_work1834</v>
      </c>
      <c r="E69" s="122">
        <v>5</v>
      </c>
      <c r="F69" s="33">
        <v>6</v>
      </c>
      <c r="G69" s="62">
        <f ca="1">IF(OR(INDEX(INDIRECT("times"&amp;B$2),$F69,G$28)&gt;10,INDEX(INDIRECT(D69),$E69,$F69)="",INDEX(INDIRECT(D69),$E69,$F69)&gt;=INDEX(INDIRECT(D69),1,G$28)),0,(INDEX(INDIRECT(D69),$E69,$F69))-INDEX(INDIRECT(D69),1,G$28))*(10-INDEX(INDIRECT("times"&amp;B$2),$F69,G$28))/10</f>
        <v>0</v>
      </c>
      <c r="H69" s="63">
        <f ca="1">IF(OR(INDEX(INDIRECT("times"&amp;B$2),$F69,H$28)&gt;10,INDEX(INDIRECT(D69),$E69,$F69)="",INDEX(INDIRECT(D69),$E69,$F69)&gt;=INDEX(INDIRECT(D69),1,H$28)),0,(INDEX(INDIRECT(D69),$E69,$F69))-INDEX(INDIRECT(D69),1,H$28))*(10-INDEX(INDIRECT("times"&amp;B$2),$F69,H$28))/10</f>
        <v>0</v>
      </c>
      <c r="I69" s="63">
        <f ca="1">IF(OR(INDEX(INDIRECT("times"&amp;B$2),$F69,I$28)&gt;10,INDEX(INDIRECT(D69),$E69,$F69)="",INDEX(INDIRECT(D69),$E69,$F69)&gt;=INDEX(INDIRECT(D69),1,I$28)),0,(INDEX(INDIRECT(D69),$E69,$F69))-INDEX(INDIRECT(D69),1,I$28))*(10-INDEX(INDIRECT("times"&amp;B$2),$F69,I$28))/10</f>
        <v>0</v>
      </c>
      <c r="J69" s="63">
        <f ca="1">IF(OR(INDEX(INDIRECT("times"&amp;B$2),$F69,J$28)&gt;10,INDEX(INDIRECT(D69),$E69,$F69)="",INDEX(INDIRECT(D69),$E69,$F69)&gt;=INDEX(INDIRECT(D69),1,J$28)),0,(INDEX(INDIRECT(D69),$E69,$F69))-INDEX(INDIRECT(D69),1,J$28))*(10-INDEX(INDIRECT("times"&amp;B$2),$F69,J$28))/10</f>
        <v>0</v>
      </c>
      <c r="K69" s="63">
        <f ca="1">IF(OR(INDEX(INDIRECT("times"&amp;B$2),$F69,K$28)&gt;10,INDEX(INDIRECT(D69),$E69,$F69)="",INDEX(INDIRECT(D69),$E69,$F69)&gt;=INDEX(INDIRECT(D69),1,K$28)),0,(INDEX(INDIRECT(D69),$E69,$F69))-INDEX(INDIRECT(D69),1,K$28))*(10-INDEX(INDIRECT("times"&amp;B$2),$F69,K$28))/10</f>
        <v>0</v>
      </c>
      <c r="L69" s="63">
        <f ca="1">IF(OR(INDEX(INDIRECT("times"&amp;B$2),$F69,L$28)&gt;10,INDEX(INDIRECT(D69),$E69,$F69)="",INDEX(INDIRECT(D69),$E69,$F69)&gt;=INDEX(INDIRECT(D69),1,L$28)),0,(INDEX(INDIRECT(D69),$E69,$F69))-INDEX(INDIRECT(D69),1,L$28))*(10-INDEX(INDIRECT("times"&amp;B$2),$F69,L$28))/10</f>
        <v>0</v>
      </c>
      <c r="M69" s="63">
        <f ca="1">IF(OR(INDEX(INDIRECT("times"&amp;B$2),$F69,M$28)&gt;10,INDEX(INDIRECT(D69),$E69,$F69)="",INDEX(INDIRECT(D69),$E69,$F69)&gt;=INDEX(INDIRECT(D69),1,M$28)),0,(INDEX(INDIRECT(D69),$E69,$F69))-INDEX(INDIRECT(D69),1,M$28))*(10-INDEX(INDIRECT("times"&amp;B$2),$F69,M$28))/10</f>
        <v>0</v>
      </c>
      <c r="N69" s="63">
        <f ca="1">IF(OR(INDEX(INDIRECT("times"&amp;B$2),$F69,N$28)&gt;10,INDEX(INDIRECT(D69),$E69,$F69)="",INDEX(INDIRECT(D69),$E69,$F69)&gt;=INDEX(INDIRECT(D69),1,N$28)),0,(INDEX(INDIRECT(D69),$E69,$F69))-INDEX(INDIRECT(D69),1,N$28))*(10-INDEX(INDIRECT("times"&amp;B$2),$F69,N$28))/10</f>
        <v>0</v>
      </c>
      <c r="O69" s="63">
        <f ca="1">IF(OR(INDEX(INDIRECT("times"&amp;B$2),$F69,O$28)&gt;10,INDEX(INDIRECT(D69),$E69,$F69)="",INDEX(INDIRECT(D69),$E69,$F69)&gt;=INDEX(INDIRECT(D69),1,O$28)),0,(INDEX(INDIRECT(D69),$E69,$F69))-INDEX(INDIRECT(D69),1,O$28))*(10-INDEX(INDIRECT("times"&amp;B$2),$F69,O$28))/10</f>
        <v>0</v>
      </c>
      <c r="P69" s="63">
        <f ca="1">IF(OR(INDEX(INDIRECT("times"&amp;B$2),$F69,P$28)&gt;10,INDEX(INDIRECT(D69),$E69,$F69)="",INDEX(INDIRECT(D69),$E69,$F69)&gt;=INDEX(INDIRECT(D69),1,P$28)),0,(INDEX(INDIRECT(D69),$E69,$F69))-INDEX(INDIRECT(D69),1,P$28))*(10-INDEX(INDIRECT("times"&amp;B$2),$F69,P$28))/10</f>
        <v>0</v>
      </c>
      <c r="Q69" s="63">
        <f ca="1">IF(OR(INDEX(INDIRECT("times"&amp;B$2),$F69,Q$28)&gt;10,INDEX(INDIRECT(D69),$E69,$F69)="",INDEX(INDIRECT(D69),$E69,$F69)&gt;=INDEX(INDIRECT(D69),1,Q$28)),0,(INDEX(INDIRECT(D69),$E69,$F69))-INDEX(INDIRECT(D69),1,Q$28))*(10-INDEX(INDIRECT("times"&amp;B$2),$F69,Q$28))/10</f>
        <v>0</v>
      </c>
      <c r="R69" s="63">
        <f ca="1">IF(OR(INDEX(INDIRECT("times"&amp;B$2),$F69,R$28)&gt;10,INDEX(INDIRECT(D69),$E69,$F69)="",INDEX(INDIRECT(D69),$E69,$F69)&gt;=INDEX(INDIRECT(D69),1,R$28)),0,(INDEX(INDIRECT(D69),$E69,$F69))-INDEX(INDIRECT(D69),1,R$28))*(10-INDEX(INDIRECT("times"&amp;B$2),$F69,R$28))/10</f>
        <v>0</v>
      </c>
      <c r="S69" s="63">
        <f ca="1">IF(OR(INDEX(INDIRECT("times"&amp;B$2),$F69,S$28)&gt;10,INDEX(INDIRECT(D69),$E69,$F69)="",INDEX(INDIRECT(D69),$E69,$F69)&gt;=INDEX(INDIRECT(D69),1,S$28)),0,(INDEX(INDIRECT(D69),$E69,$F69))-INDEX(INDIRECT(D69),1,S$28))*(10-INDEX(INDIRECT("times"&amp;B$2),$F69,S$28))/10</f>
        <v>0</v>
      </c>
      <c r="T69" s="63">
        <f ca="1">IF(OR(INDEX(INDIRECT("times"&amp;B$2),$F69,T$28)&gt;10,INDEX(INDIRECT(D69),$E69,$F69)="",INDEX(INDIRECT(D69),$E69,$F69)&gt;=INDEX(INDIRECT(D69),1,T$28)),0,(INDEX(INDIRECT(D69),$E69,$F69))-INDEX(INDIRECT(D69),1,T$28))*(10-INDEX(INDIRECT("times"&amp;B$2),$F69,T$28))/10</f>
        <v>0</v>
      </c>
      <c r="U69" s="63">
        <f ca="1">IF(OR(INDEX(INDIRECT("times"&amp;B$2),$F69,U$28)&gt;10,INDEX(INDIRECT(D69),$E69,$F69)="",INDEX(INDIRECT(D69),$E69,$F69)&gt;=INDEX(INDIRECT(D69),1,U$28)),0,(INDEX(INDIRECT(D69),$E69,$F69))-INDEX(INDIRECT(D69),1,U$28))*(10-INDEX(INDIRECT("times"&amp;B$2),$F69,U$28))/10</f>
        <v>0</v>
      </c>
      <c r="V69" s="63">
        <f ca="1">IF(OR(INDEX(INDIRECT("times"&amp;B$2),$F69,V$28)&gt;10,INDEX(INDIRECT(D69),$E69,$F69)="",INDEX(INDIRECT(D69),$E69,$F69)&gt;=INDEX(INDIRECT(D69),1,V$28)),0,(INDEX(INDIRECT(D69),$E69,$F69))-INDEX(INDIRECT(D69),1,V$28))*(10-INDEX(INDIRECT("times"&amp;B$2),$F69,V$28))/10</f>
        <v>0</v>
      </c>
      <c r="W69" s="63">
        <f ca="1">IF(OR(INDEX(INDIRECT("times"&amp;B$2),$F69,W$28)&gt;10,INDEX(INDIRECT(D69),$E69,$F69)="",INDEX(INDIRECT(D69),$E69,$F69)&gt;=INDEX(INDIRECT(D69),1,W$28)),0,(INDEX(INDIRECT(D69),$E69,$F69))-INDEX(INDIRECT(D69),1,W$28))*(10-INDEX(INDIRECT("times"&amp;B$2),$F69,W$28))/10</f>
        <v>0</v>
      </c>
      <c r="X69" s="63">
        <f ca="1">IF(OR(INDEX(INDIRECT("times"&amp;B$2),$F69,X$28)&gt;10,INDEX(INDIRECT(D69),$E69,$F69)="",INDEX(INDIRECT(D69),$E69,$F69)&gt;=INDEX(INDIRECT(D69),1,X$28)),0,(INDEX(INDIRECT(D69),$E69,$F69))-INDEX(INDIRECT(D69),1,X$28))*(10-INDEX(INDIRECT("times"&amp;B$2),$F69,X$28))/10</f>
        <v>0</v>
      </c>
      <c r="Y69" s="63">
        <f ca="1">IF(OR(INDEX(INDIRECT("times"&amp;B$2),$F69,Y$28)&gt;10,INDEX(INDIRECT(D69),$E69,$F69)="",INDEX(INDIRECT(D69),$E69,$F69)&gt;=INDEX(INDIRECT(D69),1,Y$28)),0,(INDEX(INDIRECT(D69),$E69,$F69))-INDEX(INDIRECT(D69),1,Y$28))*(10-INDEX(INDIRECT("times"&amp;B$2),$F69,Y$28))/10</f>
        <v>0</v>
      </c>
      <c r="Z69" s="63">
        <f ca="1">IF(OR(INDEX(INDIRECT("times"&amp;B$2),$F69,Z$28)&gt;10,INDEX(INDIRECT(D69),$E69,$F69)="",INDEX(INDIRECT(D69),$E69,$F69)&gt;=INDEX(INDIRECT(D69),1,Z$28)),0,(INDEX(INDIRECT(D69),$E69,$F69))-INDEX(INDIRECT(D69),1,Z$28))*(10-INDEX(INDIRECT("times"&amp;B$2),$F69,Z$28))/10</f>
        <v>0</v>
      </c>
      <c r="AA69" s="64">
        <f ca="1">IF(OR(INDEX(INDIRECT("times"&amp;B$2),$F69,AA$28)&gt;10,INDEX(INDIRECT(D69),$E69,$F69)="",INDEX(INDIRECT(D69),$E69,$F69)&gt;=INDEX(INDIRECT(D69),1,AA$28)),0,(INDEX(INDIRECT(D69),$E69,$F69))-INDEX(INDIRECT(D69),1,AA$28))*(10-INDEX(INDIRECT("times"&amp;B$2),$F69,AA$28))/10</f>
        <v>0</v>
      </c>
      <c r="AB69" s="201">
        <v>6</v>
      </c>
      <c r="AD69" s="18" t="s">
        <v>215</v>
      </c>
      <c r="AE69" s="122">
        <f>AD26</f>
        <v>0</v>
      </c>
      <c r="AF69" s="122" t="str">
        <f>AD27</f>
        <v>shop1834</v>
      </c>
      <c r="AG69" s="210" t="str">
        <f t="shared" si="41"/>
        <v>core0_shop1834</v>
      </c>
      <c r="AH69" s="122">
        <v>5</v>
      </c>
      <c r="AI69" s="33">
        <v>6</v>
      </c>
      <c r="AJ69" s="62">
        <f ca="1">IF(OR(INDEX(INDIRECT("times"&amp;AE$2),$F69,AJ$28)&gt;10,INDEX(INDIRECT(AG69),$E69,$F69)="",INDEX(INDIRECT(AG69),$E69,$F69)&gt;=INDEX(INDIRECT(AG69),1,AJ$28)),0,(INDEX(INDIRECT(AG69),$E69,$F69))-INDEX(INDIRECT(AG69),1,AJ$28))*(10-INDEX(INDIRECT("times"&amp;AE$2),$F69,AJ$28))/10</f>
        <v>0</v>
      </c>
      <c r="AK69" s="63">
        <f ca="1">IF(OR(INDEX(INDIRECT("times"&amp;AE$2),$F69,AK$28)&gt;10,INDEX(INDIRECT(AG69),$E69,$F69)="",INDEX(INDIRECT(AG69),$E69,$F69)&gt;=INDEX(INDIRECT(AG69),1,AK$28)),0,(INDEX(INDIRECT(AG69),$E69,$F69))-INDEX(INDIRECT(AG69),1,AK$28))*(10-INDEX(INDIRECT("times"&amp;AE$2),$F69,AK$28))/10</f>
        <v>0</v>
      </c>
      <c r="AL69" s="63">
        <f ca="1">IF(OR(INDEX(INDIRECT("times"&amp;AE$2),$F69,AL$28)&gt;10,INDEX(INDIRECT(AG69),$E69,$F69)="",INDEX(INDIRECT(AG69),$E69,$F69)&gt;=INDEX(INDIRECT(AG69),1,AL$28)),0,(INDEX(INDIRECT(AG69),$E69,$F69))-INDEX(INDIRECT(AG69),1,AL$28))*(10-INDEX(INDIRECT("times"&amp;AE$2),$F69,AL$28))/10</f>
        <v>0</v>
      </c>
      <c r="AM69" s="63">
        <f ca="1">IF(OR(INDEX(INDIRECT("times"&amp;AE$2),$F69,AM$28)&gt;10,INDEX(INDIRECT(AG69),$E69,$F69)="",INDEX(INDIRECT(AG69),$E69,$F69)&gt;=INDEX(INDIRECT(AG69),1,AM$28)),0,(INDEX(INDIRECT(AG69),$E69,$F69))-INDEX(INDIRECT(AG69),1,AM$28))*(10-INDEX(INDIRECT("times"&amp;AE$2),$F69,AM$28))/10</f>
        <v>0</v>
      </c>
      <c r="AN69" s="63">
        <f ca="1">IF(OR(INDEX(INDIRECT("times"&amp;AE$2),$F69,AN$28)&gt;10,INDEX(INDIRECT(AG69),$E69,$F69)="",INDEX(INDIRECT(AG69),$E69,$F69)&gt;=INDEX(INDIRECT(AG69),1,AN$28)),0,(INDEX(INDIRECT(AG69),$E69,$F69))-INDEX(INDIRECT(AG69),1,AN$28))*(10-INDEX(INDIRECT("times"&amp;AE$2),$F69,AN$28))/10</f>
        <v>0</v>
      </c>
      <c r="AO69" s="63">
        <f ca="1">IF(OR(INDEX(INDIRECT("times"&amp;AE$2),$F69,AO$28)&gt;10,INDEX(INDIRECT(AG69),$E69,$F69)="",INDEX(INDIRECT(AG69),$E69,$F69)&gt;=INDEX(INDIRECT(AG69),1,AO$28)),0,(INDEX(INDIRECT(AG69),$E69,$F69))-INDEX(INDIRECT(AG69),1,AO$28))*(10-INDEX(INDIRECT("times"&amp;AE$2),$F69,AO$28))/10</f>
        <v>0</v>
      </c>
      <c r="AP69" s="63">
        <f ca="1">IF(OR(INDEX(INDIRECT("times"&amp;AE$2),$F69,AP$28)&gt;10,INDEX(INDIRECT(AG69),$E69,$F69)="",INDEX(INDIRECT(AG69),$E69,$F69)&gt;=INDEX(INDIRECT(AG69),1,AP$28)),0,(INDEX(INDIRECT(AG69),$E69,$F69))-INDEX(INDIRECT(AG69),1,AP$28))*(10-INDEX(INDIRECT("times"&amp;AE$2),$F69,AP$28))/10</f>
        <v>0</v>
      </c>
      <c r="AQ69" s="63">
        <f ca="1">IF(OR(INDEX(INDIRECT("times"&amp;AE$2),$F69,AQ$28)&gt;10,INDEX(INDIRECT(AG69),$E69,$F69)="",INDEX(INDIRECT(AG69),$E69,$F69)&gt;=INDEX(INDIRECT(AG69),1,AQ$28)),0,(INDEX(INDIRECT(AG69),$E69,$F69))-INDEX(INDIRECT(AG69),1,AQ$28))*(10-INDEX(INDIRECT("times"&amp;AE$2),$F69,AQ$28))/10</f>
        <v>0</v>
      </c>
      <c r="AR69" s="63">
        <f ca="1">IF(OR(INDEX(INDIRECT("times"&amp;AE$2),$F69,AR$28)&gt;10,INDEX(INDIRECT(AG69),$E69,$F69)="",INDEX(INDIRECT(AG69),$E69,$F69)&gt;=INDEX(INDIRECT(AG69),1,AR$28)),0,(INDEX(INDIRECT(AG69),$E69,$F69))-INDEX(INDIRECT(AG69),1,AR$28))*(10-INDEX(INDIRECT("times"&amp;AE$2),$F69,AR$28))/10</f>
        <v>0</v>
      </c>
      <c r="AS69" s="63">
        <f ca="1">IF(OR(INDEX(INDIRECT("times"&amp;AE$2),$F69,AS$28)&gt;10,INDEX(INDIRECT(AG69),$E69,$F69)="",INDEX(INDIRECT(AG69),$E69,$F69)&gt;=INDEX(INDIRECT(AG69),1,AS$28)),0,(INDEX(INDIRECT(AG69),$E69,$F69))-INDEX(INDIRECT(AG69),1,AS$28))*(10-INDEX(INDIRECT("times"&amp;AE$2),$F69,AS$28))/10</f>
        <v>0</v>
      </c>
      <c r="AT69" s="63">
        <f ca="1">IF(OR(INDEX(INDIRECT("times"&amp;AE$2),$F69,AT$28)&gt;10,INDEX(INDIRECT(AG69),$E69,$F69)="",INDEX(INDIRECT(AG69),$E69,$F69)&gt;=INDEX(INDIRECT(AG69),1,AT$28)),0,(INDEX(INDIRECT(AG69),$E69,$F69))-INDEX(INDIRECT(AG69),1,AT$28))*(10-INDEX(INDIRECT("times"&amp;AE$2),$F69,AT$28))/10</f>
        <v>0</v>
      </c>
      <c r="AU69" s="63">
        <f ca="1">IF(OR(INDEX(INDIRECT("times"&amp;AE$2),$F69,AU$28)&gt;10,INDEX(INDIRECT(AG69),$E69,$F69)="",INDEX(INDIRECT(AG69),$E69,$F69)&gt;=INDEX(INDIRECT(AG69),1,AU$28)),0,(INDEX(INDIRECT(AG69),$E69,$F69))-INDEX(INDIRECT(AG69),1,AU$28))*(10-INDEX(INDIRECT("times"&amp;AE$2),$F69,AU$28))/10</f>
        <v>0</v>
      </c>
      <c r="AV69" s="63">
        <f ca="1">IF(OR(INDEX(INDIRECT("times"&amp;AE$2),$F69,AV$28)&gt;10,INDEX(INDIRECT(AG69),$E69,$F69)="",INDEX(INDIRECT(AG69),$E69,$F69)&gt;=INDEX(INDIRECT(AG69),1,AV$28)),0,(INDEX(INDIRECT(AG69),$E69,$F69))-INDEX(INDIRECT(AG69),1,AV$28))*(10-INDEX(INDIRECT("times"&amp;AE$2),$F69,AV$28))/10</f>
        <v>0</v>
      </c>
      <c r="AW69" s="63">
        <f ca="1">IF(OR(INDEX(INDIRECT("times"&amp;AE$2),$F69,AW$28)&gt;10,INDEX(INDIRECT(AG69),$E69,$F69)="",INDEX(INDIRECT(AG69),$E69,$F69)&gt;=INDEX(INDIRECT(AG69),1,AW$28)),0,(INDEX(INDIRECT(AG69),$E69,$F69))-INDEX(INDIRECT(AG69),1,AW$28))*(10-INDEX(INDIRECT("times"&amp;AE$2),$F69,AW$28))/10</f>
        <v>0</v>
      </c>
      <c r="AX69" s="63">
        <f ca="1">IF(OR(INDEX(INDIRECT("times"&amp;AE$2),$F69,AX$28)&gt;10,INDEX(INDIRECT(AG69),$E69,$F69)="",INDEX(INDIRECT(AG69),$E69,$F69)&gt;=INDEX(INDIRECT(AG69),1,AX$28)),0,(INDEX(INDIRECT(AG69),$E69,$F69))-INDEX(INDIRECT(AG69),1,AX$28))*(10-INDEX(INDIRECT("times"&amp;AE$2),$F69,AX$28))/10</f>
        <v>0</v>
      </c>
      <c r="AY69" s="63">
        <f ca="1">IF(OR(INDEX(INDIRECT("times"&amp;AE$2),$F69,AY$28)&gt;10,INDEX(INDIRECT(AG69),$E69,$F69)="",INDEX(INDIRECT(AG69),$E69,$F69)&gt;=INDEX(INDIRECT(AG69),1,AY$28)),0,(INDEX(INDIRECT(AG69),$E69,$F69))-INDEX(INDIRECT(AG69),1,AY$28))*(10-INDEX(INDIRECT("times"&amp;AE$2),$F69,AY$28))/10</f>
        <v>0</v>
      </c>
      <c r="AZ69" s="63">
        <f ca="1">IF(OR(INDEX(INDIRECT("times"&amp;AE$2),$F69,AZ$28)&gt;10,INDEX(INDIRECT(AG69),$E69,$F69)="",INDEX(INDIRECT(AG69),$E69,$F69)&gt;=INDEX(INDIRECT(AG69),1,AZ$28)),0,(INDEX(INDIRECT(AG69),$E69,$F69))-INDEX(INDIRECT(AG69),1,AZ$28))*(10-INDEX(INDIRECT("times"&amp;AE$2),$F69,AZ$28))/10</f>
        <v>0</v>
      </c>
      <c r="BA69" s="63">
        <f ca="1">IF(OR(INDEX(INDIRECT("times"&amp;AE$2),$F69,BA$28)&gt;10,INDEX(INDIRECT(AG69),$E69,$F69)="",INDEX(INDIRECT(AG69),$E69,$F69)&gt;=INDEX(INDIRECT(AG69),1,BA$28)),0,(INDEX(INDIRECT(AG69),$E69,$F69))-INDEX(INDIRECT(AG69),1,BA$28))*(10-INDEX(INDIRECT("times"&amp;AE$2),$F69,BA$28))/10</f>
        <v>0</v>
      </c>
      <c r="BB69" s="63">
        <f ca="1">IF(OR(INDEX(INDIRECT("times"&amp;AE$2),$F69,BB$28)&gt;10,INDEX(INDIRECT(AG69),$E69,$F69)="",INDEX(INDIRECT(AG69),$E69,$F69)&gt;=INDEX(INDIRECT(AG69),1,BB$28)),0,(INDEX(INDIRECT(AG69),$E69,$F69))-INDEX(INDIRECT(AG69),1,BB$28))*(10-INDEX(INDIRECT("times"&amp;AE$2),$F69,BB$28))/10</f>
        <v>0</v>
      </c>
      <c r="BC69" s="63">
        <f ca="1">IF(OR(INDEX(INDIRECT("times"&amp;AE$2),$F69,BC$28)&gt;10,INDEX(INDIRECT(AG69),$E69,$F69)="",INDEX(INDIRECT(AG69),$E69,$F69)&gt;=INDEX(INDIRECT(AG69),1,BC$28)),0,(INDEX(INDIRECT(AG69),$E69,$F69))-INDEX(INDIRECT(AG69),1,BC$28))*(10-INDEX(INDIRECT("times"&amp;AE$2),$F69,BC$28))/10</f>
        <v>0</v>
      </c>
      <c r="BD69" s="64">
        <f ca="1">IF(OR(INDEX(INDIRECT("times"&amp;AE$2),$F69,BD$28)&gt;10,INDEX(INDIRECT(AG69),$E69,$F69)="",INDEX(INDIRECT(AG69),$E69,$F69)&gt;=INDEX(INDIRECT(AG69),1,BD$28)),0,(INDEX(INDIRECT(AG69),$E69,$F69))-INDEX(INDIRECT(AG69),1,BD$28))*(10-INDEX(INDIRECT("times"&amp;AE$2),$F69,BD$28))/10</f>
        <v>0</v>
      </c>
      <c r="BE69" s="201">
        <v>6</v>
      </c>
      <c r="BG69" s="18" t="s">
        <v>215</v>
      </c>
      <c r="BH69" s="122">
        <f>BG26</f>
        <v>0</v>
      </c>
      <c r="BI69" s="122" t="str">
        <f>BG27</f>
        <v>lei1834</v>
      </c>
      <c r="BJ69" s="210" t="str">
        <f t="shared" si="42"/>
        <v>core0_lei1834</v>
      </c>
      <c r="BK69" s="122">
        <v>5</v>
      </c>
      <c r="BL69" s="33">
        <v>6</v>
      </c>
      <c r="BM69" s="62">
        <f ca="1">IF(OR(INDEX(INDIRECT("times"&amp;BH$2),$F69,BM$28)&gt;10,INDEX(INDIRECT(BJ69),$E69,$F69)="",INDEX(INDIRECT(BJ69),$E69,$F69)&gt;=INDEX(INDIRECT(BJ69),1,BM$28)),0,(INDEX(INDIRECT(BJ69),$E69,$F69))-INDEX(INDIRECT(BJ69),1,BM$28))*(10-INDEX(INDIRECT("times"&amp;BH$2),$F69,BM$28))/10</f>
        <v>0</v>
      </c>
      <c r="BN69" s="63">
        <f ca="1">IF(OR(INDEX(INDIRECT("times"&amp;BH$2),$F69,BN$28)&gt;10,INDEX(INDIRECT(BJ69),$E69,$F69)="",INDEX(INDIRECT(BJ69),$E69,$F69)&gt;=INDEX(INDIRECT(BJ69),1,BN$28)),0,(INDEX(INDIRECT(BJ69),$E69,$F69))-INDEX(INDIRECT(BJ69),1,BN$28))*(10-INDEX(INDIRECT("times"&amp;BH$2),$F69,BN$28))/10</f>
        <v>0</v>
      </c>
      <c r="BO69" s="63">
        <f ca="1">IF(OR(INDEX(INDIRECT("times"&amp;BH$2),$F69,BO$28)&gt;10,INDEX(INDIRECT(BJ69),$E69,$F69)="",INDEX(INDIRECT(BJ69),$E69,$F69)&gt;=INDEX(INDIRECT(BJ69),1,BO$28)),0,(INDEX(INDIRECT(BJ69),$E69,$F69))-INDEX(INDIRECT(BJ69),1,BO$28))*(10-INDEX(INDIRECT("times"&amp;BH$2),$F69,BO$28))/10</f>
        <v>0</v>
      </c>
      <c r="BP69" s="63">
        <f ca="1">IF(OR(INDEX(INDIRECT("times"&amp;BH$2),$F69,BP$28)&gt;10,INDEX(INDIRECT(BJ69),$E69,$F69)="",INDEX(INDIRECT(BJ69),$E69,$F69)&gt;=INDEX(INDIRECT(BJ69),1,BP$28)),0,(INDEX(INDIRECT(BJ69),$E69,$F69))-INDEX(INDIRECT(BJ69),1,BP$28))*(10-INDEX(INDIRECT("times"&amp;BH$2),$F69,BP$28))/10</f>
        <v>0</v>
      </c>
      <c r="BQ69" s="63">
        <f ca="1">IF(OR(INDEX(INDIRECT("times"&amp;BH$2),$F69,BQ$28)&gt;10,INDEX(INDIRECT(BJ69),$E69,$F69)="",INDEX(INDIRECT(BJ69),$E69,$F69)&gt;=INDEX(INDIRECT(BJ69),1,BQ$28)),0,(INDEX(INDIRECT(BJ69),$E69,$F69))-INDEX(INDIRECT(BJ69),1,BQ$28))*(10-INDEX(INDIRECT("times"&amp;BH$2),$F69,BQ$28))/10</f>
        <v>0</v>
      </c>
      <c r="BR69" s="63">
        <f ca="1">IF(OR(INDEX(INDIRECT("times"&amp;BH$2),$F69,BR$28)&gt;10,INDEX(INDIRECT(BJ69),$E69,$F69)="",INDEX(INDIRECT(BJ69),$E69,$F69)&gt;=INDEX(INDIRECT(BJ69),1,BR$28)),0,(INDEX(INDIRECT(BJ69),$E69,$F69))-INDEX(INDIRECT(BJ69),1,BR$28))*(10-INDEX(INDIRECT("times"&amp;BH$2),$F69,BR$28))/10</f>
        <v>0</v>
      </c>
      <c r="BS69" s="63">
        <f ca="1">IF(OR(INDEX(INDIRECT("times"&amp;BH$2),$F69,BS$28)&gt;10,INDEX(INDIRECT(BJ69),$E69,$F69)="",INDEX(INDIRECT(BJ69),$E69,$F69)&gt;=INDEX(INDIRECT(BJ69),1,BS$28)),0,(INDEX(INDIRECT(BJ69),$E69,$F69))-INDEX(INDIRECT(BJ69),1,BS$28))*(10-INDEX(INDIRECT("times"&amp;BH$2),$F69,BS$28))/10</f>
        <v>0</v>
      </c>
      <c r="BT69" s="63">
        <f ca="1">IF(OR(INDEX(INDIRECT("times"&amp;BH$2),$F69,BT$28)&gt;10,INDEX(INDIRECT(BJ69),$E69,$F69)="",INDEX(INDIRECT(BJ69),$E69,$F69)&gt;=INDEX(INDIRECT(BJ69),1,BT$28)),0,(INDEX(INDIRECT(BJ69),$E69,$F69))-INDEX(INDIRECT(BJ69),1,BT$28))*(10-INDEX(INDIRECT("times"&amp;BH$2),$F69,BT$28))/10</f>
        <v>0</v>
      </c>
      <c r="BU69" s="63">
        <f ca="1">IF(OR(INDEX(INDIRECT("times"&amp;BH$2),$F69,BU$28)&gt;10,INDEX(INDIRECT(BJ69),$E69,$F69)="",INDEX(INDIRECT(BJ69),$E69,$F69)&gt;=INDEX(INDIRECT(BJ69),1,BU$28)),0,(INDEX(INDIRECT(BJ69),$E69,$F69))-INDEX(INDIRECT(BJ69),1,BU$28))*(10-INDEX(INDIRECT("times"&amp;BH$2),$F69,BU$28))/10</f>
        <v>0</v>
      </c>
      <c r="BV69" s="63">
        <f ca="1">IF(OR(INDEX(INDIRECT("times"&amp;BH$2),$F69,BV$28)&gt;10,INDEX(INDIRECT(BJ69),$E69,$F69)="",INDEX(INDIRECT(BJ69),$E69,$F69)&gt;=INDEX(INDIRECT(BJ69),1,BV$28)),0,(INDEX(INDIRECT(BJ69),$E69,$F69))-INDEX(INDIRECT(BJ69),1,BV$28))*(10-INDEX(INDIRECT("times"&amp;BH$2),$F69,BV$28))/10</f>
        <v>0</v>
      </c>
      <c r="BW69" s="63">
        <f ca="1">IF(OR(INDEX(INDIRECT("times"&amp;BH$2),$F69,BW$28)&gt;10,INDEX(INDIRECT(BJ69),$E69,$F69)="",INDEX(INDIRECT(BJ69),$E69,$F69)&gt;=INDEX(INDIRECT(BJ69),1,BW$28)),0,(INDEX(INDIRECT(BJ69),$E69,$F69))-INDEX(INDIRECT(BJ69),1,BW$28))*(10-INDEX(INDIRECT("times"&amp;BH$2),$F69,BW$28))/10</f>
        <v>0</v>
      </c>
      <c r="BX69" s="63">
        <f ca="1">IF(OR(INDEX(INDIRECT("times"&amp;BH$2),$F69,BX$28)&gt;10,INDEX(INDIRECT(BJ69),$E69,$F69)="",INDEX(INDIRECT(BJ69),$E69,$F69)&gt;=INDEX(INDIRECT(BJ69),1,BX$28)),0,(INDEX(INDIRECT(BJ69),$E69,$F69))-INDEX(INDIRECT(BJ69),1,BX$28))*(10-INDEX(INDIRECT("times"&amp;BH$2),$F69,BX$28))/10</f>
        <v>0</v>
      </c>
      <c r="BY69" s="63">
        <f ca="1">IF(OR(INDEX(INDIRECT("times"&amp;BH$2),$F69,BY$28)&gt;10,INDEX(INDIRECT(BJ69),$E69,$F69)="",INDEX(INDIRECT(BJ69),$E69,$F69)&gt;=INDEX(INDIRECT(BJ69),1,BY$28)),0,(INDEX(INDIRECT(BJ69),$E69,$F69))-INDEX(INDIRECT(BJ69),1,BY$28))*(10-INDEX(INDIRECT("times"&amp;BH$2),$F69,BY$28))/10</f>
        <v>0</v>
      </c>
      <c r="BZ69" s="63">
        <f ca="1">IF(OR(INDEX(INDIRECT("times"&amp;BH$2),$F69,BZ$28)&gt;10,INDEX(INDIRECT(BJ69),$E69,$F69)="",INDEX(INDIRECT(BJ69),$E69,$F69)&gt;=INDEX(INDIRECT(BJ69),1,BZ$28)),0,(INDEX(INDIRECT(BJ69),$E69,$F69))-INDEX(INDIRECT(BJ69),1,BZ$28))*(10-INDEX(INDIRECT("times"&amp;BH$2),$F69,BZ$28))/10</f>
        <v>0</v>
      </c>
      <c r="CA69" s="63">
        <f ca="1">IF(OR(INDEX(INDIRECT("times"&amp;BH$2),$F69,CA$28)&gt;10,INDEX(INDIRECT(BJ69),$E69,$F69)="",INDEX(INDIRECT(BJ69),$E69,$F69)&gt;=INDEX(INDIRECT(BJ69),1,CA$28)),0,(INDEX(INDIRECT(BJ69),$E69,$F69))-INDEX(INDIRECT(BJ69),1,CA$28))*(10-INDEX(INDIRECT("times"&amp;BH$2),$F69,CA$28))/10</f>
        <v>0</v>
      </c>
      <c r="CB69" s="63">
        <f ca="1">IF(OR(INDEX(INDIRECT("times"&amp;BH$2),$F69,CB$28)&gt;10,INDEX(INDIRECT(BJ69),$E69,$F69)="",INDEX(INDIRECT(BJ69),$E69,$F69)&gt;=INDEX(INDIRECT(BJ69),1,CB$28)),0,(INDEX(INDIRECT(BJ69),$E69,$F69))-INDEX(INDIRECT(BJ69),1,CB$28))*(10-INDEX(INDIRECT("times"&amp;BH$2),$F69,CB$28))/10</f>
        <v>0</v>
      </c>
      <c r="CC69" s="63">
        <f ca="1">IF(OR(INDEX(INDIRECT("times"&amp;BH$2),$F69,CC$28)&gt;10,INDEX(INDIRECT(BJ69),$E69,$F69)="",INDEX(INDIRECT(BJ69),$E69,$F69)&gt;=INDEX(INDIRECT(BJ69),1,CC$28)),0,(INDEX(INDIRECT(BJ69),$E69,$F69))-INDEX(INDIRECT(BJ69),1,CC$28))*(10-INDEX(INDIRECT("times"&amp;BH$2),$F69,CC$28))/10</f>
        <v>0</v>
      </c>
      <c r="CD69" s="63">
        <f ca="1">IF(OR(INDEX(INDIRECT("times"&amp;BH$2),$F69,CD$28)&gt;10,INDEX(INDIRECT(BJ69),$E69,$F69)="",INDEX(INDIRECT(BJ69),$E69,$F69)&gt;=INDEX(INDIRECT(BJ69),1,CD$28)),0,(INDEX(INDIRECT(BJ69),$E69,$F69))-INDEX(INDIRECT(BJ69),1,CD$28))*(10-INDEX(INDIRECT("times"&amp;BH$2),$F69,CD$28))/10</f>
        <v>0</v>
      </c>
      <c r="CE69" s="63">
        <f ca="1">IF(OR(INDEX(INDIRECT("times"&amp;BH$2),$F69,CE$28)&gt;10,INDEX(INDIRECT(BJ69),$E69,$F69)="",INDEX(INDIRECT(BJ69),$E69,$F69)&gt;=INDEX(INDIRECT(BJ69),1,CE$28)),0,(INDEX(INDIRECT(BJ69),$E69,$F69))-INDEX(INDIRECT(BJ69),1,CE$28))*(10-INDEX(INDIRECT("times"&amp;BH$2),$F69,CE$28))/10</f>
        <v>0</v>
      </c>
      <c r="CF69" s="63">
        <f ca="1">IF(OR(INDEX(INDIRECT("times"&amp;BH$2),$F69,CF$28)&gt;10,INDEX(INDIRECT(BJ69),$E69,$F69)="",INDEX(INDIRECT(BJ69),$E69,$F69)&gt;=INDEX(INDIRECT(BJ69),1,CF$28)),0,(INDEX(INDIRECT(BJ69),$E69,$F69))-INDEX(INDIRECT(BJ69),1,CF$28))*(10-INDEX(INDIRECT("times"&amp;BH$2),$F69,CF$28))/10</f>
        <v>0</v>
      </c>
      <c r="CG69" s="64">
        <f ca="1">IF(OR(INDEX(INDIRECT("times"&amp;BH$2),$F69,CG$28)&gt;10,INDEX(INDIRECT(BJ69),$E69,$F69)="",INDEX(INDIRECT(BJ69),$E69,$F69)&gt;=INDEX(INDIRECT(BJ69),1,CG$28)),0,(INDEX(INDIRECT(BJ69),$E69,$F69))-INDEX(INDIRECT(BJ69),1,CG$28))*(10-INDEX(INDIRECT("times"&amp;BH$2),$F69,CG$28))/10</f>
        <v>0</v>
      </c>
      <c r="CH69" s="201">
        <v>6</v>
      </c>
      <c r="CJ69" s="18" t="s">
        <v>215</v>
      </c>
      <c r="CK69" s="122">
        <f>CJ26</f>
        <v>0</v>
      </c>
      <c r="CL69" s="122" t="str">
        <f>CJ27</f>
        <v>work3564</v>
      </c>
      <c r="CM69" s="210" t="str">
        <f t="shared" si="43"/>
        <v>core0_work3564</v>
      </c>
      <c r="CN69" s="122">
        <v>5</v>
      </c>
      <c r="CO69" s="33">
        <v>6</v>
      </c>
      <c r="CP69" s="62">
        <f ca="1">IF(OR(INDEX(INDIRECT("times"&amp;CK$2),$F69,CP$28)&gt;10,INDEX(INDIRECT(CM69),$E69,$F69)="",INDEX(INDIRECT(CM69),$E69,$F69)&gt;=INDEX(INDIRECT(CM69),1,CP$28)),0,(INDEX(INDIRECT(CM69),$E69,$F69))-INDEX(INDIRECT(CM69),1,CP$28))*(10-INDEX(INDIRECT("times"&amp;CK$2),$F69,CP$28))/10</f>
        <v>0</v>
      </c>
      <c r="CQ69" s="63">
        <f ca="1">IF(OR(INDEX(INDIRECT("times"&amp;CK$2),$F69,CQ$28)&gt;10,INDEX(INDIRECT(CM69),$E69,$F69)="",INDEX(INDIRECT(CM69),$E69,$F69)&gt;=INDEX(INDIRECT(CM69),1,CQ$28)),0,(INDEX(INDIRECT(CM69),$E69,$F69))-INDEX(INDIRECT(CM69),1,CQ$28))*(10-INDEX(INDIRECT("times"&amp;CK$2),$F69,CQ$28))/10</f>
        <v>0</v>
      </c>
      <c r="CR69" s="63">
        <f ca="1">IF(OR(INDEX(INDIRECT("times"&amp;CK$2),$F69,CR$28)&gt;10,INDEX(INDIRECT(CM69),$E69,$F69)="",INDEX(INDIRECT(CM69),$E69,$F69)&gt;=INDEX(INDIRECT(CM69),1,CR$28)),0,(INDEX(INDIRECT(CM69),$E69,$F69))-INDEX(INDIRECT(CM69),1,CR$28))*(10-INDEX(INDIRECT("times"&amp;CK$2),$F69,CR$28))/10</f>
        <v>0</v>
      </c>
      <c r="CS69" s="63">
        <f ca="1">IF(OR(INDEX(INDIRECT("times"&amp;CK$2),$F69,CS$28)&gt;10,INDEX(INDIRECT(CM69),$E69,$F69)="",INDEX(INDIRECT(CM69),$E69,$F69)&gt;=INDEX(INDIRECT(CM69),1,CS$28)),0,(INDEX(INDIRECT(CM69),$E69,$F69))-INDEX(INDIRECT(CM69),1,CS$28))*(10-INDEX(INDIRECT("times"&amp;CK$2),$F69,CS$28))/10</f>
        <v>0</v>
      </c>
      <c r="CT69" s="63">
        <f ca="1">IF(OR(INDEX(INDIRECT("times"&amp;CK$2),$F69,CT$28)&gt;10,INDEX(INDIRECT(CM69),$E69,$F69)="",INDEX(INDIRECT(CM69),$E69,$F69)&gt;=INDEX(INDIRECT(CM69),1,CT$28)),0,(INDEX(INDIRECT(CM69),$E69,$F69))-INDEX(INDIRECT(CM69),1,CT$28))*(10-INDEX(INDIRECT("times"&amp;CK$2),$F69,CT$28))/10</f>
        <v>0</v>
      </c>
      <c r="CU69" s="63">
        <f ca="1">IF(OR(INDEX(INDIRECT("times"&amp;CK$2),$F69,CU$28)&gt;10,INDEX(INDIRECT(CM69),$E69,$F69)="",INDEX(INDIRECT(CM69),$E69,$F69)&gt;=INDEX(INDIRECT(CM69),1,CU$28)),0,(INDEX(INDIRECT(CM69),$E69,$F69))-INDEX(INDIRECT(CM69),1,CU$28))*(10-INDEX(INDIRECT("times"&amp;CK$2),$F69,CU$28))/10</f>
        <v>0</v>
      </c>
      <c r="CV69" s="63">
        <f ca="1">IF(OR(INDEX(INDIRECT("times"&amp;CK$2),$F69,CV$28)&gt;10,INDEX(INDIRECT(CM69),$E69,$F69)="",INDEX(INDIRECT(CM69),$E69,$F69)&gt;=INDEX(INDIRECT(CM69),1,CV$28)),0,(INDEX(INDIRECT(CM69),$E69,$F69))-INDEX(INDIRECT(CM69),1,CV$28))*(10-INDEX(INDIRECT("times"&amp;CK$2),$F69,CV$28))/10</f>
        <v>0</v>
      </c>
      <c r="CW69" s="63">
        <f ca="1">IF(OR(INDEX(INDIRECT("times"&amp;CK$2),$F69,CW$28)&gt;10,INDEX(INDIRECT(CM69),$E69,$F69)="",INDEX(INDIRECT(CM69),$E69,$F69)&gt;=INDEX(INDIRECT(CM69),1,CW$28)),0,(INDEX(INDIRECT(CM69),$E69,$F69))-INDEX(INDIRECT(CM69),1,CW$28))*(10-INDEX(INDIRECT("times"&amp;CK$2),$F69,CW$28))/10</f>
        <v>0</v>
      </c>
      <c r="CX69" s="63">
        <f ca="1">IF(OR(INDEX(INDIRECT("times"&amp;CK$2),$F69,CX$28)&gt;10,INDEX(INDIRECT(CM69),$E69,$F69)="",INDEX(INDIRECT(CM69),$E69,$F69)&gt;=INDEX(INDIRECT(CM69),1,CX$28)),0,(INDEX(INDIRECT(CM69),$E69,$F69))-INDEX(INDIRECT(CM69),1,CX$28))*(10-INDEX(INDIRECT("times"&amp;CK$2),$F69,CX$28))/10</f>
        <v>0</v>
      </c>
      <c r="CY69" s="63">
        <f ca="1">IF(OR(INDEX(INDIRECT("times"&amp;CK$2),$F69,CY$28)&gt;10,INDEX(INDIRECT(CM69),$E69,$F69)="",INDEX(INDIRECT(CM69),$E69,$F69)&gt;=INDEX(INDIRECT(CM69),1,CY$28)),0,(INDEX(INDIRECT(CM69),$E69,$F69))-INDEX(INDIRECT(CM69),1,CY$28))*(10-INDEX(INDIRECT("times"&amp;CK$2),$F69,CY$28))/10</f>
        <v>0</v>
      </c>
      <c r="CZ69" s="63">
        <f ca="1">IF(OR(INDEX(INDIRECT("times"&amp;CK$2),$F69,CZ$28)&gt;10,INDEX(INDIRECT(CM69),$E69,$F69)="",INDEX(INDIRECT(CM69),$E69,$F69)&gt;=INDEX(INDIRECT(CM69),1,CZ$28)),0,(INDEX(INDIRECT(CM69),$E69,$F69))-INDEX(INDIRECT(CM69),1,CZ$28))*(10-INDEX(INDIRECT("times"&amp;CK$2),$F69,CZ$28))/10</f>
        <v>0</v>
      </c>
      <c r="DA69" s="63">
        <f ca="1">IF(OR(INDEX(INDIRECT("times"&amp;CK$2),$F69,DA$28)&gt;10,INDEX(INDIRECT(CM69),$E69,$F69)="",INDEX(INDIRECT(CM69),$E69,$F69)&gt;=INDEX(INDIRECT(CM69),1,DA$28)),0,(INDEX(INDIRECT(CM69),$E69,$F69))-INDEX(INDIRECT(CM69),1,DA$28))*(10-INDEX(INDIRECT("times"&amp;CK$2),$F69,DA$28))/10</f>
        <v>0</v>
      </c>
      <c r="DB69" s="63">
        <f ca="1">IF(OR(INDEX(INDIRECT("times"&amp;CK$2),$F69,DB$28)&gt;10,INDEX(INDIRECT(CM69),$E69,$F69)="",INDEX(INDIRECT(CM69),$E69,$F69)&gt;=INDEX(INDIRECT(CM69),1,DB$28)),0,(INDEX(INDIRECT(CM69),$E69,$F69))-INDEX(INDIRECT(CM69),1,DB$28))*(10-INDEX(INDIRECT("times"&amp;CK$2),$F69,DB$28))/10</f>
        <v>0</v>
      </c>
      <c r="DC69" s="63">
        <f ca="1">IF(OR(INDEX(INDIRECT("times"&amp;CK$2),$F69,DC$28)&gt;10,INDEX(INDIRECT(CM69),$E69,$F69)="",INDEX(INDIRECT(CM69),$E69,$F69)&gt;=INDEX(INDIRECT(CM69),1,DC$28)),0,(INDEX(INDIRECT(CM69),$E69,$F69))-INDEX(INDIRECT(CM69),1,DC$28))*(10-INDEX(INDIRECT("times"&amp;CK$2),$F69,DC$28))/10</f>
        <v>0</v>
      </c>
      <c r="DD69" s="63">
        <f ca="1">IF(OR(INDEX(INDIRECT("times"&amp;CK$2),$F69,DD$28)&gt;10,INDEX(INDIRECT(CM69),$E69,$F69)="",INDEX(INDIRECT(CM69),$E69,$F69)&gt;=INDEX(INDIRECT(CM69),1,DD$28)),0,(INDEX(INDIRECT(CM69),$E69,$F69))-INDEX(INDIRECT(CM69),1,DD$28))*(10-INDEX(INDIRECT("times"&amp;CK$2),$F69,DD$28))/10</f>
        <v>0</v>
      </c>
      <c r="DE69" s="63">
        <f ca="1">IF(OR(INDEX(INDIRECT("times"&amp;CK$2),$F69,DE$28)&gt;10,INDEX(INDIRECT(CM69),$E69,$F69)="",INDEX(INDIRECT(CM69),$E69,$F69)&gt;=INDEX(INDIRECT(CM69),1,DE$28)),0,(INDEX(INDIRECT(CM69),$E69,$F69))-INDEX(INDIRECT(CM69),1,DE$28))*(10-INDEX(INDIRECT("times"&amp;CK$2),$F69,DE$28))/10</f>
        <v>0</v>
      </c>
      <c r="DF69" s="63">
        <f ca="1">IF(OR(INDEX(INDIRECT("times"&amp;CK$2),$F69,DF$28)&gt;10,INDEX(INDIRECT(CM69),$E69,$F69)="",INDEX(INDIRECT(CM69),$E69,$F69)&gt;=INDEX(INDIRECT(CM69),1,DF$28)),0,(INDEX(INDIRECT(CM69),$E69,$F69))-INDEX(INDIRECT(CM69),1,DF$28))*(10-INDEX(INDIRECT("times"&amp;CK$2),$F69,DF$28))/10</f>
        <v>0</v>
      </c>
      <c r="DG69" s="63">
        <f ca="1">IF(OR(INDEX(INDIRECT("times"&amp;CK$2),$F69,DG$28)&gt;10,INDEX(INDIRECT(CM69),$E69,$F69)="",INDEX(INDIRECT(CM69),$E69,$F69)&gt;=INDEX(INDIRECT(CM69),1,DG$28)),0,(INDEX(INDIRECT(CM69),$E69,$F69))-INDEX(INDIRECT(CM69),1,DG$28))*(10-INDEX(INDIRECT("times"&amp;CK$2),$F69,DG$28))/10</f>
        <v>0</v>
      </c>
      <c r="DH69" s="63">
        <f ca="1">IF(OR(INDEX(INDIRECT("times"&amp;CK$2),$F69,DH$28)&gt;10,INDEX(INDIRECT(CM69),$E69,$F69)="",INDEX(INDIRECT(CM69),$E69,$F69)&gt;=INDEX(INDIRECT(CM69),1,DH$28)),0,(INDEX(INDIRECT(CM69),$E69,$F69))-INDEX(INDIRECT(CM69),1,DH$28))*(10-INDEX(INDIRECT("times"&amp;CK$2),$F69,DH$28))/10</f>
        <v>0</v>
      </c>
      <c r="DI69" s="63">
        <f ca="1">IF(OR(INDEX(INDIRECT("times"&amp;CK$2),$F69,DI$28)&gt;10,INDEX(INDIRECT(CM69),$E69,$F69)="",INDEX(INDIRECT(CM69),$E69,$F69)&gt;=INDEX(INDIRECT(CM69),1,DI$28)),0,(INDEX(INDIRECT(CM69),$E69,$F69))-INDEX(INDIRECT(CM69),1,DI$28))*(10-INDEX(INDIRECT("times"&amp;CK$2),$F69,DI$28))/10</f>
        <v>0</v>
      </c>
      <c r="DJ69" s="64">
        <f ca="1">IF(OR(INDEX(INDIRECT("times"&amp;CK$2),$F69,DJ$28)&gt;10,INDEX(INDIRECT(CM69),$E69,$F69)="",INDEX(INDIRECT(CM69),$E69,$F69)&gt;=INDEX(INDIRECT(CM69),1,DJ$28)),0,(INDEX(INDIRECT(CM69),$E69,$F69))-INDEX(INDIRECT(CM69),1,DJ$28))*(10-INDEX(INDIRECT("times"&amp;CK$2),$F69,DJ$28))/10</f>
        <v>0</v>
      </c>
      <c r="DK69" s="201">
        <v>6</v>
      </c>
      <c r="DM69" s="18" t="s">
        <v>215</v>
      </c>
      <c r="DN69" s="122">
        <f>DM26</f>
        <v>0</v>
      </c>
      <c r="DO69" s="122" t="str">
        <f>DM27</f>
        <v>shop3564</v>
      </c>
      <c r="DP69" s="210" t="str">
        <f t="shared" si="44"/>
        <v>core0_shop3564</v>
      </c>
      <c r="DQ69" s="122">
        <v>5</v>
      </c>
      <c r="DR69" s="33">
        <v>6</v>
      </c>
      <c r="DS69" s="62">
        <f ca="1">IF(OR(INDEX(INDIRECT("times"&amp;DN$2),$F69,DS$28)&gt;10,INDEX(INDIRECT(DP69),$E69,$F69)="",INDEX(INDIRECT(DP69),$E69,$F69)&gt;=INDEX(INDIRECT(DP69),1,DS$28)),0,(INDEX(INDIRECT(DP69),$E69,$F69))-INDEX(INDIRECT(DP69),1,DS$28))*(10-INDEX(INDIRECT("times"&amp;DN$2),$F69,DS$28))/10</f>
        <v>0</v>
      </c>
      <c r="DT69" s="63">
        <f ca="1">IF(OR(INDEX(INDIRECT("times"&amp;DN$2),$F69,DT$28)&gt;10,INDEX(INDIRECT(DP69),$E69,$F69)="",INDEX(INDIRECT(DP69),$E69,$F69)&gt;=INDEX(INDIRECT(DP69),1,DT$28)),0,(INDEX(INDIRECT(DP69),$E69,$F69))-INDEX(INDIRECT(DP69),1,DT$28))*(10-INDEX(INDIRECT("times"&amp;DN$2),$F69,DT$28))/10</f>
        <v>0</v>
      </c>
      <c r="DU69" s="63">
        <f ca="1">IF(OR(INDEX(INDIRECT("times"&amp;DN$2),$F69,DU$28)&gt;10,INDEX(INDIRECT(DP69),$E69,$F69)="",INDEX(INDIRECT(DP69),$E69,$F69)&gt;=INDEX(INDIRECT(DP69),1,DU$28)),0,(INDEX(INDIRECT(DP69),$E69,$F69))-INDEX(INDIRECT(DP69),1,DU$28))*(10-INDEX(INDIRECT("times"&amp;DN$2),$F69,DU$28))/10</f>
        <v>0</v>
      </c>
      <c r="DV69" s="63">
        <f ca="1">IF(OR(INDEX(INDIRECT("times"&amp;DN$2),$F69,DV$28)&gt;10,INDEX(INDIRECT(DP69),$E69,$F69)="",INDEX(INDIRECT(DP69),$E69,$F69)&gt;=INDEX(INDIRECT(DP69),1,DV$28)),0,(INDEX(INDIRECT(DP69),$E69,$F69))-INDEX(INDIRECT(DP69),1,DV$28))*(10-INDEX(INDIRECT("times"&amp;DN$2),$F69,DV$28))/10</f>
        <v>0</v>
      </c>
      <c r="DW69" s="63">
        <f ca="1">IF(OR(INDEX(INDIRECT("times"&amp;DN$2),$F69,DW$28)&gt;10,INDEX(INDIRECT(DP69),$E69,$F69)="",INDEX(INDIRECT(DP69),$E69,$F69)&gt;=INDEX(INDIRECT(DP69),1,DW$28)),0,(INDEX(INDIRECT(DP69),$E69,$F69))-INDEX(INDIRECT(DP69),1,DW$28))*(10-INDEX(INDIRECT("times"&amp;DN$2),$F69,DW$28))/10</f>
        <v>0</v>
      </c>
      <c r="DX69" s="63">
        <f ca="1">IF(OR(INDEX(INDIRECT("times"&amp;DN$2),$F69,DX$28)&gt;10,INDEX(INDIRECT(DP69),$E69,$F69)="",INDEX(INDIRECT(DP69),$E69,$F69)&gt;=INDEX(INDIRECT(DP69),1,DX$28)),0,(INDEX(INDIRECT(DP69),$E69,$F69))-INDEX(INDIRECT(DP69),1,DX$28))*(10-INDEX(INDIRECT("times"&amp;DN$2),$F69,DX$28))/10</f>
        <v>0</v>
      </c>
      <c r="DY69" s="63">
        <f ca="1">IF(OR(INDEX(INDIRECT("times"&amp;DN$2),$F69,DY$28)&gt;10,INDEX(INDIRECT(DP69),$E69,$F69)="",INDEX(INDIRECT(DP69),$E69,$F69)&gt;=INDEX(INDIRECT(DP69),1,DY$28)),0,(INDEX(INDIRECT(DP69),$E69,$F69))-INDEX(INDIRECT(DP69),1,DY$28))*(10-INDEX(INDIRECT("times"&amp;DN$2),$F69,DY$28))/10</f>
        <v>0</v>
      </c>
      <c r="DZ69" s="63">
        <f ca="1">IF(OR(INDEX(INDIRECT("times"&amp;DN$2),$F69,DZ$28)&gt;10,INDEX(INDIRECT(DP69),$E69,$F69)="",INDEX(INDIRECT(DP69),$E69,$F69)&gt;=INDEX(INDIRECT(DP69),1,DZ$28)),0,(INDEX(INDIRECT(DP69),$E69,$F69))-INDEX(INDIRECT(DP69),1,DZ$28))*(10-INDEX(INDIRECT("times"&amp;DN$2),$F69,DZ$28))/10</f>
        <v>0</v>
      </c>
      <c r="EA69" s="63">
        <f ca="1">IF(OR(INDEX(INDIRECT("times"&amp;DN$2),$F69,EA$28)&gt;10,INDEX(INDIRECT(DP69),$E69,$F69)="",INDEX(INDIRECT(DP69),$E69,$F69)&gt;=INDEX(INDIRECT(DP69),1,EA$28)),0,(INDEX(INDIRECT(DP69),$E69,$F69))-INDEX(INDIRECT(DP69),1,EA$28))*(10-INDEX(INDIRECT("times"&amp;DN$2),$F69,EA$28))/10</f>
        <v>0</v>
      </c>
      <c r="EB69" s="63">
        <f ca="1">IF(OR(INDEX(INDIRECT("times"&amp;DN$2),$F69,EB$28)&gt;10,INDEX(INDIRECT(DP69),$E69,$F69)="",INDEX(INDIRECT(DP69),$E69,$F69)&gt;=INDEX(INDIRECT(DP69),1,EB$28)),0,(INDEX(INDIRECT(DP69),$E69,$F69))-INDEX(INDIRECT(DP69),1,EB$28))*(10-INDEX(INDIRECT("times"&amp;DN$2),$F69,EB$28))/10</f>
        <v>0</v>
      </c>
      <c r="EC69" s="63">
        <f ca="1">IF(OR(INDEX(INDIRECT("times"&amp;DN$2),$F69,EC$28)&gt;10,INDEX(INDIRECT(DP69),$E69,$F69)="",INDEX(INDIRECT(DP69),$E69,$F69)&gt;=INDEX(INDIRECT(DP69),1,EC$28)),0,(INDEX(INDIRECT(DP69),$E69,$F69))-INDEX(INDIRECT(DP69),1,EC$28))*(10-INDEX(INDIRECT("times"&amp;DN$2),$F69,EC$28))/10</f>
        <v>0</v>
      </c>
      <c r="ED69" s="63">
        <f ca="1">IF(OR(INDEX(INDIRECT("times"&amp;DN$2),$F69,ED$28)&gt;10,INDEX(INDIRECT(DP69),$E69,$F69)="",INDEX(INDIRECT(DP69),$E69,$F69)&gt;=INDEX(INDIRECT(DP69),1,ED$28)),0,(INDEX(INDIRECT(DP69),$E69,$F69))-INDEX(INDIRECT(DP69),1,ED$28))*(10-INDEX(INDIRECT("times"&amp;DN$2),$F69,ED$28))/10</f>
        <v>0</v>
      </c>
      <c r="EE69" s="63">
        <f ca="1">IF(OR(INDEX(INDIRECT("times"&amp;DN$2),$F69,EE$28)&gt;10,INDEX(INDIRECT(DP69),$E69,$F69)="",INDEX(INDIRECT(DP69),$E69,$F69)&gt;=INDEX(INDIRECT(DP69),1,EE$28)),0,(INDEX(INDIRECT(DP69),$E69,$F69))-INDEX(INDIRECT(DP69),1,EE$28))*(10-INDEX(INDIRECT("times"&amp;DN$2),$F69,EE$28))/10</f>
        <v>0</v>
      </c>
      <c r="EF69" s="63">
        <f ca="1">IF(OR(INDEX(INDIRECT("times"&amp;DN$2),$F69,EF$28)&gt;10,INDEX(INDIRECT(DP69),$E69,$F69)="",INDEX(INDIRECT(DP69),$E69,$F69)&gt;=INDEX(INDIRECT(DP69),1,EF$28)),0,(INDEX(INDIRECT(DP69),$E69,$F69))-INDEX(INDIRECT(DP69),1,EF$28))*(10-INDEX(INDIRECT("times"&amp;DN$2),$F69,EF$28))/10</f>
        <v>0</v>
      </c>
      <c r="EG69" s="63">
        <f ca="1">IF(OR(INDEX(INDIRECT("times"&amp;DN$2),$F69,EG$28)&gt;10,INDEX(INDIRECT(DP69),$E69,$F69)="",INDEX(INDIRECT(DP69),$E69,$F69)&gt;=INDEX(INDIRECT(DP69),1,EG$28)),0,(INDEX(INDIRECT(DP69),$E69,$F69))-INDEX(INDIRECT(DP69),1,EG$28))*(10-INDEX(INDIRECT("times"&amp;DN$2),$F69,EG$28))/10</f>
        <v>0</v>
      </c>
      <c r="EH69" s="63">
        <f ca="1">IF(OR(INDEX(INDIRECT("times"&amp;DN$2),$F69,EH$28)&gt;10,INDEX(INDIRECT(DP69),$E69,$F69)="",INDEX(INDIRECT(DP69),$E69,$F69)&gt;=INDEX(INDIRECT(DP69),1,EH$28)),0,(INDEX(INDIRECT(DP69),$E69,$F69))-INDEX(INDIRECT(DP69),1,EH$28))*(10-INDEX(INDIRECT("times"&amp;DN$2),$F69,EH$28))/10</f>
        <v>0</v>
      </c>
      <c r="EI69" s="63">
        <f ca="1">IF(OR(INDEX(INDIRECT("times"&amp;DN$2),$F69,EI$28)&gt;10,INDEX(INDIRECT(DP69),$E69,$F69)="",INDEX(INDIRECT(DP69),$E69,$F69)&gt;=INDEX(INDIRECT(DP69),1,EI$28)),0,(INDEX(INDIRECT(DP69),$E69,$F69))-INDEX(INDIRECT(DP69),1,EI$28))*(10-INDEX(INDIRECT("times"&amp;DN$2),$F69,EI$28))/10</f>
        <v>0</v>
      </c>
      <c r="EJ69" s="63">
        <f ca="1">IF(OR(INDEX(INDIRECT("times"&amp;DN$2),$F69,EJ$28)&gt;10,INDEX(INDIRECT(DP69),$E69,$F69)="",INDEX(INDIRECT(DP69),$E69,$F69)&gt;=INDEX(INDIRECT(DP69),1,EJ$28)),0,(INDEX(INDIRECT(DP69),$E69,$F69))-INDEX(INDIRECT(DP69),1,EJ$28))*(10-INDEX(INDIRECT("times"&amp;DN$2),$F69,EJ$28))/10</f>
        <v>0</v>
      </c>
      <c r="EK69" s="63">
        <f ca="1">IF(OR(INDEX(INDIRECT("times"&amp;DN$2),$F69,EK$28)&gt;10,INDEX(INDIRECT(DP69),$E69,$F69)="",INDEX(INDIRECT(DP69),$E69,$F69)&gt;=INDEX(INDIRECT(DP69),1,EK$28)),0,(INDEX(INDIRECT(DP69),$E69,$F69))-INDEX(INDIRECT(DP69),1,EK$28))*(10-INDEX(INDIRECT("times"&amp;DN$2),$F69,EK$28))/10</f>
        <v>0</v>
      </c>
      <c r="EL69" s="63">
        <f ca="1">IF(OR(INDEX(INDIRECT("times"&amp;DN$2),$F69,EL$28)&gt;10,INDEX(INDIRECT(DP69),$E69,$F69)="",INDEX(INDIRECT(DP69),$E69,$F69)&gt;=INDEX(INDIRECT(DP69),1,EL$28)),0,(INDEX(INDIRECT(DP69),$E69,$F69))-INDEX(INDIRECT(DP69),1,EL$28))*(10-INDEX(INDIRECT("times"&amp;DN$2),$F69,EL$28))/10</f>
        <v>0</v>
      </c>
      <c r="EM69" s="64">
        <f ca="1">IF(OR(INDEX(INDIRECT("times"&amp;DN$2),$F69,EM$28)&gt;10,INDEX(INDIRECT(DP69),$E69,$F69)="",INDEX(INDIRECT(DP69),$E69,$F69)&gt;=INDEX(INDIRECT(DP69),1,EM$28)),0,(INDEX(INDIRECT(DP69),$E69,$F69))-INDEX(INDIRECT(DP69),1,EM$28))*(10-INDEX(INDIRECT("times"&amp;DN$2),$F69,EM$28))/10</f>
        <v>0</v>
      </c>
      <c r="EN69" s="201">
        <v>6</v>
      </c>
      <c r="EP69" s="18" t="s">
        <v>215</v>
      </c>
      <c r="EQ69" s="122">
        <f>EP26</f>
        <v>0</v>
      </c>
      <c r="ER69" s="122" t="str">
        <f>EP27</f>
        <v>lei3564</v>
      </c>
      <c r="ES69" s="210" t="str">
        <f t="shared" si="45"/>
        <v>core0_lei3564</v>
      </c>
      <c r="ET69" s="122">
        <v>5</v>
      </c>
      <c r="EU69" s="33">
        <v>6</v>
      </c>
      <c r="EV69" s="62">
        <f ca="1">IF(OR(INDEX(INDIRECT("times"&amp;EQ$2),$F69,EV$28)&gt;10,INDEX(INDIRECT(ES69),$E69,$F69)="",INDEX(INDIRECT(ES69),$E69,$F69)&gt;=INDEX(INDIRECT(ES69),1,EV$28)),0,(INDEX(INDIRECT(ES69),$E69,$F69))-INDEX(INDIRECT(ES69),1,EV$28))*(10-INDEX(INDIRECT("times"&amp;EQ$2),$F69,EV$28))/10</f>
        <v>0</v>
      </c>
      <c r="EW69" s="63">
        <f ca="1">IF(OR(INDEX(INDIRECT("times"&amp;EQ$2),$F69,EW$28)&gt;10,INDEX(INDIRECT(ES69),$E69,$F69)="",INDEX(INDIRECT(ES69),$E69,$F69)&gt;=INDEX(INDIRECT(ES69),1,EW$28)),0,(INDEX(INDIRECT(ES69),$E69,$F69))-INDEX(INDIRECT(ES69),1,EW$28))*(10-INDEX(INDIRECT("times"&amp;EQ$2),$F69,EW$28))/10</f>
        <v>0</v>
      </c>
      <c r="EX69" s="63">
        <f ca="1">IF(OR(INDEX(INDIRECT("times"&amp;EQ$2),$F69,EX$28)&gt;10,INDEX(INDIRECT(ES69),$E69,$F69)="",INDEX(INDIRECT(ES69),$E69,$F69)&gt;=INDEX(INDIRECT(ES69),1,EX$28)),0,(INDEX(INDIRECT(ES69),$E69,$F69))-INDEX(INDIRECT(ES69),1,EX$28))*(10-INDEX(INDIRECT("times"&amp;EQ$2),$F69,EX$28))/10</f>
        <v>0</v>
      </c>
      <c r="EY69" s="63">
        <f ca="1">IF(OR(INDEX(INDIRECT("times"&amp;EQ$2),$F69,EY$28)&gt;10,INDEX(INDIRECT(ES69),$E69,$F69)="",INDEX(INDIRECT(ES69),$E69,$F69)&gt;=INDEX(INDIRECT(ES69),1,EY$28)),0,(INDEX(INDIRECT(ES69),$E69,$F69))-INDEX(INDIRECT(ES69),1,EY$28))*(10-INDEX(INDIRECT("times"&amp;EQ$2),$F69,EY$28))/10</f>
        <v>0</v>
      </c>
      <c r="EZ69" s="63">
        <f ca="1">IF(OR(INDEX(INDIRECT("times"&amp;EQ$2),$F69,EZ$28)&gt;10,INDEX(INDIRECT(ES69),$E69,$F69)="",INDEX(INDIRECT(ES69),$E69,$F69)&gt;=INDEX(INDIRECT(ES69),1,EZ$28)),0,(INDEX(INDIRECT(ES69),$E69,$F69))-INDEX(INDIRECT(ES69),1,EZ$28))*(10-INDEX(INDIRECT("times"&amp;EQ$2),$F69,EZ$28))/10</f>
        <v>0</v>
      </c>
      <c r="FA69" s="63">
        <f ca="1">IF(OR(INDEX(INDIRECT("times"&amp;EQ$2),$F69,FA$28)&gt;10,INDEX(INDIRECT(ES69),$E69,$F69)="",INDEX(INDIRECT(ES69),$E69,$F69)&gt;=INDEX(INDIRECT(ES69),1,FA$28)),0,(INDEX(INDIRECT(ES69),$E69,$F69))-INDEX(INDIRECT(ES69),1,FA$28))*(10-INDEX(INDIRECT("times"&amp;EQ$2),$F69,FA$28))/10</f>
        <v>0</v>
      </c>
      <c r="FB69" s="63">
        <f ca="1">IF(OR(INDEX(INDIRECT("times"&amp;EQ$2),$F69,FB$28)&gt;10,INDEX(INDIRECT(ES69),$E69,$F69)="",INDEX(INDIRECT(ES69),$E69,$F69)&gt;=INDEX(INDIRECT(ES69),1,FB$28)),0,(INDEX(INDIRECT(ES69),$E69,$F69))-INDEX(INDIRECT(ES69),1,FB$28))*(10-INDEX(INDIRECT("times"&amp;EQ$2),$F69,FB$28))/10</f>
        <v>0</v>
      </c>
      <c r="FC69" s="63">
        <f ca="1">IF(OR(INDEX(INDIRECT("times"&amp;EQ$2),$F69,FC$28)&gt;10,INDEX(INDIRECT(ES69),$E69,$F69)="",INDEX(INDIRECT(ES69),$E69,$F69)&gt;=INDEX(INDIRECT(ES69),1,FC$28)),0,(INDEX(INDIRECT(ES69),$E69,$F69))-INDEX(INDIRECT(ES69),1,FC$28))*(10-INDEX(INDIRECT("times"&amp;EQ$2),$F69,FC$28))/10</f>
        <v>0</v>
      </c>
      <c r="FD69" s="63">
        <f ca="1">IF(OR(INDEX(INDIRECT("times"&amp;EQ$2),$F69,FD$28)&gt;10,INDEX(INDIRECT(ES69),$E69,$F69)="",INDEX(INDIRECT(ES69),$E69,$F69)&gt;=INDEX(INDIRECT(ES69),1,FD$28)),0,(INDEX(INDIRECT(ES69),$E69,$F69))-INDEX(INDIRECT(ES69),1,FD$28))*(10-INDEX(INDIRECT("times"&amp;EQ$2),$F69,FD$28))/10</f>
        <v>0</v>
      </c>
      <c r="FE69" s="63">
        <f ca="1">IF(OR(INDEX(INDIRECT("times"&amp;EQ$2),$F69,FE$28)&gt;10,INDEX(INDIRECT(ES69),$E69,$F69)="",INDEX(INDIRECT(ES69),$E69,$F69)&gt;=INDEX(INDIRECT(ES69),1,FE$28)),0,(INDEX(INDIRECT(ES69),$E69,$F69))-INDEX(INDIRECT(ES69),1,FE$28))*(10-INDEX(INDIRECT("times"&amp;EQ$2),$F69,FE$28))/10</f>
        <v>0</v>
      </c>
      <c r="FF69" s="63">
        <f ca="1">IF(OR(INDEX(INDIRECT("times"&amp;EQ$2),$F69,FF$28)&gt;10,INDEX(INDIRECT(ES69),$E69,$F69)="",INDEX(INDIRECT(ES69),$E69,$F69)&gt;=INDEX(INDIRECT(ES69),1,FF$28)),0,(INDEX(INDIRECT(ES69),$E69,$F69))-INDEX(INDIRECT(ES69),1,FF$28))*(10-INDEX(INDIRECT("times"&amp;EQ$2),$F69,FF$28))/10</f>
        <v>0</v>
      </c>
      <c r="FG69" s="63">
        <f ca="1">IF(OR(INDEX(INDIRECT("times"&amp;EQ$2),$F69,FG$28)&gt;10,INDEX(INDIRECT(ES69),$E69,$F69)="",INDEX(INDIRECT(ES69),$E69,$F69)&gt;=INDEX(INDIRECT(ES69),1,FG$28)),0,(INDEX(INDIRECT(ES69),$E69,$F69))-INDEX(INDIRECT(ES69),1,FG$28))*(10-INDEX(INDIRECT("times"&amp;EQ$2),$F69,FG$28))/10</f>
        <v>0</v>
      </c>
      <c r="FH69" s="63">
        <f ca="1">IF(OR(INDEX(INDIRECT("times"&amp;EQ$2),$F69,FH$28)&gt;10,INDEX(INDIRECT(ES69),$E69,$F69)="",INDEX(INDIRECT(ES69),$E69,$F69)&gt;=INDEX(INDIRECT(ES69),1,FH$28)),0,(INDEX(INDIRECT(ES69),$E69,$F69))-INDEX(INDIRECT(ES69),1,FH$28))*(10-INDEX(INDIRECT("times"&amp;EQ$2),$F69,FH$28))/10</f>
        <v>0</v>
      </c>
      <c r="FI69" s="63">
        <f ca="1">IF(OR(INDEX(INDIRECT("times"&amp;EQ$2),$F69,FI$28)&gt;10,INDEX(INDIRECT(ES69),$E69,$F69)="",INDEX(INDIRECT(ES69),$E69,$F69)&gt;=INDEX(INDIRECT(ES69),1,FI$28)),0,(INDEX(INDIRECT(ES69),$E69,$F69))-INDEX(INDIRECT(ES69),1,FI$28))*(10-INDEX(INDIRECT("times"&amp;EQ$2),$F69,FI$28))/10</f>
        <v>0</v>
      </c>
      <c r="FJ69" s="63">
        <f ca="1">IF(OR(INDEX(INDIRECT("times"&amp;EQ$2),$F69,FJ$28)&gt;10,INDEX(INDIRECT(ES69),$E69,$F69)="",INDEX(INDIRECT(ES69),$E69,$F69)&gt;=INDEX(INDIRECT(ES69),1,FJ$28)),0,(INDEX(INDIRECT(ES69),$E69,$F69))-INDEX(INDIRECT(ES69),1,FJ$28))*(10-INDEX(INDIRECT("times"&amp;EQ$2),$F69,FJ$28))/10</f>
        <v>0</v>
      </c>
      <c r="FK69" s="63">
        <f ca="1">IF(OR(INDEX(INDIRECT("times"&amp;EQ$2),$F69,FK$28)&gt;10,INDEX(INDIRECT(ES69),$E69,$F69)="",INDEX(INDIRECT(ES69),$E69,$F69)&gt;=INDEX(INDIRECT(ES69),1,FK$28)),0,(INDEX(INDIRECT(ES69),$E69,$F69))-INDEX(INDIRECT(ES69),1,FK$28))*(10-INDEX(INDIRECT("times"&amp;EQ$2),$F69,FK$28))/10</f>
        <v>0</v>
      </c>
      <c r="FL69" s="63">
        <f ca="1">IF(OR(INDEX(INDIRECT("times"&amp;EQ$2),$F69,FL$28)&gt;10,INDEX(INDIRECT(ES69),$E69,$F69)="",INDEX(INDIRECT(ES69),$E69,$F69)&gt;=INDEX(INDIRECT(ES69),1,FL$28)),0,(INDEX(INDIRECT(ES69),$E69,$F69))-INDEX(INDIRECT(ES69),1,FL$28))*(10-INDEX(INDIRECT("times"&amp;EQ$2),$F69,FL$28))/10</f>
        <v>0</v>
      </c>
      <c r="FM69" s="63">
        <f ca="1">IF(OR(INDEX(INDIRECT("times"&amp;EQ$2),$F69,FM$28)&gt;10,INDEX(INDIRECT(ES69),$E69,$F69)="",INDEX(INDIRECT(ES69),$E69,$F69)&gt;=INDEX(INDIRECT(ES69),1,FM$28)),0,(INDEX(INDIRECT(ES69),$E69,$F69))-INDEX(INDIRECT(ES69),1,FM$28))*(10-INDEX(INDIRECT("times"&amp;EQ$2),$F69,FM$28))/10</f>
        <v>0</v>
      </c>
      <c r="FN69" s="63">
        <f ca="1">IF(OR(INDEX(INDIRECT("times"&amp;EQ$2),$F69,FN$28)&gt;10,INDEX(INDIRECT(ES69),$E69,$F69)="",INDEX(INDIRECT(ES69),$E69,$F69)&gt;=INDEX(INDIRECT(ES69),1,FN$28)),0,(INDEX(INDIRECT(ES69),$E69,$F69))-INDEX(INDIRECT(ES69),1,FN$28))*(10-INDEX(INDIRECT("times"&amp;EQ$2),$F69,FN$28))/10</f>
        <v>0</v>
      </c>
      <c r="FO69" s="63">
        <f ca="1">IF(OR(INDEX(INDIRECT("times"&amp;EQ$2),$F69,FO$28)&gt;10,INDEX(INDIRECT(ES69),$E69,$F69)="",INDEX(INDIRECT(ES69),$E69,$F69)&gt;=INDEX(INDIRECT(ES69),1,FO$28)),0,(INDEX(INDIRECT(ES69),$E69,$F69))-INDEX(INDIRECT(ES69),1,FO$28))*(10-INDEX(INDIRECT("times"&amp;EQ$2),$F69,FO$28))/10</f>
        <v>0</v>
      </c>
      <c r="FP69" s="64">
        <f ca="1">IF(OR(INDEX(INDIRECT("times"&amp;EQ$2),$F69,FP$28)&gt;10,INDEX(INDIRECT(ES69),$E69,$F69)="",INDEX(INDIRECT(ES69),$E69,$F69)&gt;=INDEX(INDIRECT(ES69),1,FP$28)),0,(INDEX(INDIRECT(ES69),$E69,$F69))-INDEX(INDIRECT(ES69),1,FP$28))*(10-INDEX(INDIRECT("times"&amp;EQ$2),$F69,FP$28))/10</f>
        <v>0</v>
      </c>
      <c r="FQ69" s="201">
        <v>6</v>
      </c>
      <c r="FS69" s="18" t="s">
        <v>215</v>
      </c>
      <c r="FT69" s="122">
        <f>FS26</f>
        <v>0</v>
      </c>
      <c r="FU69" s="122" t="str">
        <f>FS27</f>
        <v>shop65</v>
      </c>
      <c r="FV69" s="210" t="str">
        <f t="shared" si="46"/>
        <v>core0_shop65</v>
      </c>
      <c r="FW69" s="122">
        <v>5</v>
      </c>
      <c r="FX69" s="33">
        <v>6</v>
      </c>
      <c r="FY69" s="62">
        <f ca="1">IF(OR(INDEX(INDIRECT("times"&amp;FT$2),$F69,FY$28)&gt;10,INDEX(INDIRECT(FV69),$E69,$F69)="",INDEX(INDIRECT(FV69),$E69,$F69)&gt;=INDEX(INDIRECT(FV69),1,FY$28)),0,(INDEX(INDIRECT(FV69),$E69,$F69))-INDEX(INDIRECT(FV69),1,FY$28))*(10-INDEX(INDIRECT("times"&amp;FT$2),$F69,FY$28))/10</f>
        <v>0</v>
      </c>
      <c r="FZ69" s="63">
        <f ca="1">IF(OR(INDEX(INDIRECT("times"&amp;FT$2),$F69,FZ$28)&gt;10,INDEX(INDIRECT(FV69),$E69,$F69)="",INDEX(INDIRECT(FV69),$E69,$F69)&gt;=INDEX(INDIRECT(FV69),1,FZ$28)),0,(INDEX(INDIRECT(FV69),$E69,$F69))-INDEX(INDIRECT(FV69),1,FZ$28))*(10-INDEX(INDIRECT("times"&amp;FT$2),$F69,FZ$28))/10</f>
        <v>0</v>
      </c>
      <c r="GA69" s="63">
        <f ca="1">IF(OR(INDEX(INDIRECT("times"&amp;FT$2),$F69,GA$28)&gt;10,INDEX(INDIRECT(FV69),$E69,$F69)="",INDEX(INDIRECT(FV69),$E69,$F69)&gt;=INDEX(INDIRECT(FV69),1,GA$28)),0,(INDEX(INDIRECT(FV69),$E69,$F69))-INDEX(INDIRECT(FV69),1,GA$28))*(10-INDEX(INDIRECT("times"&amp;FT$2),$F69,GA$28))/10</f>
        <v>0</v>
      </c>
      <c r="GB69" s="63">
        <f ca="1">IF(OR(INDEX(INDIRECT("times"&amp;FT$2),$F69,GB$28)&gt;10,INDEX(INDIRECT(FV69),$E69,$F69)="",INDEX(INDIRECT(FV69),$E69,$F69)&gt;=INDEX(INDIRECT(FV69),1,GB$28)),0,(INDEX(INDIRECT(FV69),$E69,$F69))-INDEX(INDIRECT(FV69),1,GB$28))*(10-INDEX(INDIRECT("times"&amp;FT$2),$F69,GB$28))/10</f>
        <v>0</v>
      </c>
      <c r="GC69" s="63">
        <f ca="1">IF(OR(INDEX(INDIRECT("times"&amp;FT$2),$F69,GC$28)&gt;10,INDEX(INDIRECT(FV69),$E69,$F69)="",INDEX(INDIRECT(FV69),$E69,$F69)&gt;=INDEX(INDIRECT(FV69),1,GC$28)),0,(INDEX(INDIRECT(FV69),$E69,$F69))-INDEX(INDIRECT(FV69),1,GC$28))*(10-INDEX(INDIRECT("times"&amp;FT$2),$F69,GC$28))/10</f>
        <v>0</v>
      </c>
      <c r="GD69" s="63">
        <f ca="1">IF(OR(INDEX(INDIRECT("times"&amp;FT$2),$F69,GD$28)&gt;10,INDEX(INDIRECT(FV69),$E69,$F69)="",INDEX(INDIRECT(FV69),$E69,$F69)&gt;=INDEX(INDIRECT(FV69),1,GD$28)),0,(INDEX(INDIRECT(FV69),$E69,$F69))-INDEX(INDIRECT(FV69),1,GD$28))*(10-INDEX(INDIRECT("times"&amp;FT$2),$F69,GD$28))/10</f>
        <v>0</v>
      </c>
      <c r="GE69" s="63">
        <f ca="1">IF(OR(INDEX(INDIRECT("times"&amp;FT$2),$F69,GE$28)&gt;10,INDEX(INDIRECT(FV69),$E69,$F69)="",INDEX(INDIRECT(FV69),$E69,$F69)&gt;=INDEX(INDIRECT(FV69),1,GE$28)),0,(INDEX(INDIRECT(FV69),$E69,$F69))-INDEX(INDIRECT(FV69),1,GE$28))*(10-INDEX(INDIRECT("times"&amp;FT$2),$F69,GE$28))/10</f>
        <v>0</v>
      </c>
      <c r="GF69" s="63">
        <f ca="1">IF(OR(INDEX(INDIRECT("times"&amp;FT$2),$F69,GF$28)&gt;10,INDEX(INDIRECT(FV69),$E69,$F69)="",INDEX(INDIRECT(FV69),$E69,$F69)&gt;=INDEX(INDIRECT(FV69),1,GF$28)),0,(INDEX(INDIRECT(FV69),$E69,$F69))-INDEX(INDIRECT(FV69),1,GF$28))*(10-INDEX(INDIRECT("times"&amp;FT$2),$F69,GF$28))/10</f>
        <v>0</v>
      </c>
      <c r="GG69" s="63">
        <f ca="1">IF(OR(INDEX(INDIRECT("times"&amp;FT$2),$F69,GG$28)&gt;10,INDEX(INDIRECT(FV69),$E69,$F69)="",INDEX(INDIRECT(FV69),$E69,$F69)&gt;=INDEX(INDIRECT(FV69),1,GG$28)),0,(INDEX(INDIRECT(FV69),$E69,$F69))-INDEX(INDIRECT(FV69),1,GG$28))*(10-INDEX(INDIRECT("times"&amp;FT$2),$F69,GG$28))/10</f>
        <v>0</v>
      </c>
      <c r="GH69" s="63">
        <f ca="1">IF(OR(INDEX(INDIRECT("times"&amp;FT$2),$F69,GH$28)&gt;10,INDEX(INDIRECT(FV69),$E69,$F69)="",INDEX(INDIRECT(FV69),$E69,$F69)&gt;=INDEX(INDIRECT(FV69),1,GH$28)),0,(INDEX(INDIRECT(FV69),$E69,$F69))-INDEX(INDIRECT(FV69),1,GH$28))*(10-INDEX(INDIRECT("times"&amp;FT$2),$F69,GH$28))/10</f>
        <v>0</v>
      </c>
      <c r="GI69" s="63">
        <f ca="1">IF(OR(INDEX(INDIRECT("times"&amp;FT$2),$F69,GI$28)&gt;10,INDEX(INDIRECT(FV69),$E69,$F69)="",INDEX(INDIRECT(FV69),$E69,$F69)&gt;=INDEX(INDIRECT(FV69),1,GI$28)),0,(INDEX(INDIRECT(FV69),$E69,$F69))-INDEX(INDIRECT(FV69),1,GI$28))*(10-INDEX(INDIRECT("times"&amp;FT$2),$F69,GI$28))/10</f>
        <v>0</v>
      </c>
      <c r="GJ69" s="63">
        <f ca="1">IF(OR(INDEX(INDIRECT("times"&amp;FT$2),$F69,GJ$28)&gt;10,INDEX(INDIRECT(FV69),$E69,$F69)="",INDEX(INDIRECT(FV69),$E69,$F69)&gt;=INDEX(INDIRECT(FV69),1,GJ$28)),0,(INDEX(INDIRECT(FV69),$E69,$F69))-INDEX(INDIRECT(FV69),1,GJ$28))*(10-INDEX(INDIRECT("times"&amp;FT$2),$F69,GJ$28))/10</f>
        <v>0</v>
      </c>
      <c r="GK69" s="63">
        <f ca="1">IF(OR(INDEX(INDIRECT("times"&amp;FT$2),$F69,GK$28)&gt;10,INDEX(INDIRECT(FV69),$E69,$F69)="",INDEX(INDIRECT(FV69),$E69,$F69)&gt;=INDEX(INDIRECT(FV69),1,GK$28)),0,(INDEX(INDIRECT(FV69),$E69,$F69))-INDEX(INDIRECT(FV69),1,GK$28))*(10-INDEX(INDIRECT("times"&amp;FT$2),$F69,GK$28))/10</f>
        <v>0</v>
      </c>
      <c r="GL69" s="63">
        <f ca="1">IF(OR(INDEX(INDIRECT("times"&amp;FT$2),$F69,GL$28)&gt;10,INDEX(INDIRECT(FV69),$E69,$F69)="",INDEX(INDIRECT(FV69),$E69,$F69)&gt;=INDEX(INDIRECT(FV69),1,GL$28)),0,(INDEX(INDIRECT(FV69),$E69,$F69))-INDEX(INDIRECT(FV69),1,GL$28))*(10-INDEX(INDIRECT("times"&amp;FT$2),$F69,GL$28))/10</f>
        <v>0</v>
      </c>
      <c r="GM69" s="63">
        <f ca="1">IF(OR(INDEX(INDIRECT("times"&amp;FT$2),$F69,GM$28)&gt;10,INDEX(INDIRECT(FV69),$E69,$F69)="",INDEX(INDIRECT(FV69),$E69,$F69)&gt;=INDEX(INDIRECT(FV69),1,GM$28)),0,(INDEX(INDIRECT(FV69),$E69,$F69))-INDEX(INDIRECT(FV69),1,GM$28))*(10-INDEX(INDIRECT("times"&amp;FT$2),$F69,GM$28))/10</f>
        <v>0</v>
      </c>
      <c r="GN69" s="63">
        <f ca="1">IF(OR(INDEX(INDIRECT("times"&amp;FT$2),$F69,GN$28)&gt;10,INDEX(INDIRECT(FV69),$E69,$F69)="",INDEX(INDIRECT(FV69),$E69,$F69)&gt;=INDEX(INDIRECT(FV69),1,GN$28)),0,(INDEX(INDIRECT(FV69),$E69,$F69))-INDEX(INDIRECT(FV69),1,GN$28))*(10-INDEX(INDIRECT("times"&amp;FT$2),$F69,GN$28))/10</f>
        <v>0</v>
      </c>
      <c r="GO69" s="63">
        <f ca="1">IF(OR(INDEX(INDIRECT("times"&amp;FT$2),$F69,GO$28)&gt;10,INDEX(INDIRECT(FV69),$E69,$F69)="",INDEX(INDIRECT(FV69),$E69,$F69)&gt;=INDEX(INDIRECT(FV69),1,GO$28)),0,(INDEX(INDIRECT(FV69),$E69,$F69))-INDEX(INDIRECT(FV69),1,GO$28))*(10-INDEX(INDIRECT("times"&amp;FT$2),$F69,GO$28))/10</f>
        <v>0</v>
      </c>
      <c r="GP69" s="63">
        <f ca="1">IF(OR(INDEX(INDIRECT("times"&amp;FT$2),$F69,GP$28)&gt;10,INDEX(INDIRECT(FV69),$E69,$F69)="",INDEX(INDIRECT(FV69),$E69,$F69)&gt;=INDEX(INDIRECT(FV69),1,GP$28)),0,(INDEX(INDIRECT(FV69),$E69,$F69))-INDEX(INDIRECT(FV69),1,GP$28))*(10-INDEX(INDIRECT("times"&amp;FT$2),$F69,GP$28))/10</f>
        <v>0</v>
      </c>
      <c r="GQ69" s="63">
        <f ca="1">IF(OR(INDEX(INDIRECT("times"&amp;FT$2),$F69,GQ$28)&gt;10,INDEX(INDIRECT(FV69),$E69,$F69)="",INDEX(INDIRECT(FV69),$E69,$F69)&gt;=INDEX(INDIRECT(FV69),1,GQ$28)),0,(INDEX(INDIRECT(FV69),$E69,$F69))-INDEX(INDIRECT(FV69),1,GQ$28))*(10-INDEX(INDIRECT("times"&amp;FT$2),$F69,GQ$28))/10</f>
        <v>0</v>
      </c>
      <c r="GR69" s="63">
        <f ca="1">IF(OR(INDEX(INDIRECT("times"&amp;FT$2),$F69,GR$28)&gt;10,INDEX(INDIRECT(FV69),$E69,$F69)="",INDEX(INDIRECT(FV69),$E69,$F69)&gt;=INDEX(INDIRECT(FV69),1,GR$28)),0,(INDEX(INDIRECT(FV69),$E69,$F69))-INDEX(INDIRECT(FV69),1,GR$28))*(10-INDEX(INDIRECT("times"&amp;FT$2),$F69,GR$28))/10</f>
        <v>0</v>
      </c>
      <c r="GS69" s="64">
        <f ca="1">IF(OR(INDEX(INDIRECT("times"&amp;FT$2),$F69,GS$28)&gt;10,INDEX(INDIRECT(FV69),$E69,$F69)="",INDEX(INDIRECT(FV69),$E69,$F69)&gt;=INDEX(INDIRECT(FV69),1,GS$28)),0,(INDEX(INDIRECT(FV69),$E69,$F69))-INDEX(INDIRECT(FV69),1,GS$28))*(10-INDEX(INDIRECT("times"&amp;FT$2),$F69,GS$28))/10</f>
        <v>0</v>
      </c>
      <c r="GT69" s="201">
        <v>6</v>
      </c>
      <c r="GV69" s="18" t="s">
        <v>215</v>
      </c>
      <c r="GW69" s="122">
        <f>GV26</f>
        <v>0</v>
      </c>
      <c r="GX69" s="122" t="str">
        <f>GV27</f>
        <v>lei65</v>
      </c>
      <c r="GY69" s="210" t="str">
        <f t="shared" si="47"/>
        <v>core0_lei65</v>
      </c>
      <c r="GZ69" s="122">
        <v>5</v>
      </c>
      <c r="HA69" s="33">
        <v>6</v>
      </c>
      <c r="HB69" s="62">
        <f ca="1">IF(OR(INDEX(INDIRECT("times"&amp;GW$2),$F69,HB$28)&gt;10,INDEX(INDIRECT(GY69),$E69,$F69)="",INDEX(INDIRECT(GY69),$E69,$F69)&gt;=INDEX(INDIRECT(GY69),1,HB$28)),0,(INDEX(INDIRECT(GY69),$E69,$F69))-INDEX(INDIRECT(GY69),1,HB$28))*(10-INDEX(INDIRECT("times"&amp;GW$2),$F69,HB$28))/10</f>
        <v>0</v>
      </c>
      <c r="HC69" s="63">
        <f ca="1">IF(OR(INDEX(INDIRECT("times"&amp;GW$2),$F69,HC$28)&gt;10,INDEX(INDIRECT(GY69),$E69,$F69)="",INDEX(INDIRECT(GY69),$E69,$F69)&gt;=INDEX(INDIRECT(GY69),1,HC$28)),0,(INDEX(INDIRECT(GY69),$E69,$F69))-INDEX(INDIRECT(GY69),1,HC$28))*(10-INDEX(INDIRECT("times"&amp;GW$2),$F69,HC$28))/10</f>
        <v>0</v>
      </c>
      <c r="HD69" s="63">
        <f ca="1">IF(OR(INDEX(INDIRECT("times"&amp;GW$2),$F69,HD$28)&gt;10,INDEX(INDIRECT(GY69),$E69,$F69)="",INDEX(INDIRECT(GY69),$E69,$F69)&gt;=INDEX(INDIRECT(GY69),1,HD$28)),0,(INDEX(INDIRECT(GY69),$E69,$F69))-INDEX(INDIRECT(GY69),1,HD$28))*(10-INDEX(INDIRECT("times"&amp;GW$2),$F69,HD$28))/10</f>
        <v>0</v>
      </c>
      <c r="HE69" s="63">
        <f ca="1">IF(OR(INDEX(INDIRECT("times"&amp;GW$2),$F69,HE$28)&gt;10,INDEX(INDIRECT(GY69),$E69,$F69)="",INDEX(INDIRECT(GY69),$E69,$F69)&gt;=INDEX(INDIRECT(GY69),1,HE$28)),0,(INDEX(INDIRECT(GY69),$E69,$F69))-INDEX(INDIRECT(GY69),1,HE$28))*(10-INDEX(INDIRECT("times"&amp;GW$2),$F69,HE$28))/10</f>
        <v>0</v>
      </c>
      <c r="HF69" s="63">
        <f ca="1">IF(OR(INDEX(INDIRECT("times"&amp;GW$2),$F69,HF$28)&gt;10,INDEX(INDIRECT(GY69),$E69,$F69)="",INDEX(INDIRECT(GY69),$E69,$F69)&gt;=INDEX(INDIRECT(GY69),1,HF$28)),0,(INDEX(INDIRECT(GY69),$E69,$F69))-INDEX(INDIRECT(GY69),1,HF$28))*(10-INDEX(INDIRECT("times"&amp;GW$2),$F69,HF$28))/10</f>
        <v>0</v>
      </c>
      <c r="HG69" s="63">
        <f ca="1">IF(OR(INDEX(INDIRECT("times"&amp;GW$2),$F69,HG$28)&gt;10,INDEX(INDIRECT(GY69),$E69,$F69)="",INDEX(INDIRECT(GY69),$E69,$F69)&gt;=INDEX(INDIRECT(GY69),1,HG$28)),0,(INDEX(INDIRECT(GY69),$E69,$F69))-INDEX(INDIRECT(GY69),1,HG$28))*(10-INDEX(INDIRECT("times"&amp;GW$2),$F69,HG$28))/10</f>
        <v>0</v>
      </c>
      <c r="HH69" s="63">
        <f ca="1">IF(OR(INDEX(INDIRECT("times"&amp;GW$2),$F69,HH$28)&gt;10,INDEX(INDIRECT(GY69),$E69,$F69)="",INDEX(INDIRECT(GY69),$E69,$F69)&gt;=INDEX(INDIRECT(GY69),1,HH$28)),0,(INDEX(INDIRECT(GY69),$E69,$F69))-INDEX(INDIRECT(GY69),1,HH$28))*(10-INDEX(INDIRECT("times"&amp;GW$2),$F69,HH$28))/10</f>
        <v>0</v>
      </c>
      <c r="HI69" s="63">
        <f ca="1">IF(OR(INDEX(INDIRECT("times"&amp;GW$2),$F69,HI$28)&gt;10,INDEX(INDIRECT(GY69),$E69,$F69)="",INDEX(INDIRECT(GY69),$E69,$F69)&gt;=INDEX(INDIRECT(GY69),1,HI$28)),0,(INDEX(INDIRECT(GY69),$E69,$F69))-INDEX(INDIRECT(GY69),1,HI$28))*(10-INDEX(INDIRECT("times"&amp;GW$2),$F69,HI$28))/10</f>
        <v>0</v>
      </c>
      <c r="HJ69" s="63">
        <f ca="1">IF(OR(INDEX(INDIRECT("times"&amp;GW$2),$F69,HJ$28)&gt;10,INDEX(INDIRECT(GY69),$E69,$F69)="",INDEX(INDIRECT(GY69),$E69,$F69)&gt;=INDEX(INDIRECT(GY69),1,HJ$28)),0,(INDEX(INDIRECT(GY69),$E69,$F69))-INDEX(INDIRECT(GY69),1,HJ$28))*(10-INDEX(INDIRECT("times"&amp;GW$2),$F69,HJ$28))/10</f>
        <v>0</v>
      </c>
      <c r="HK69" s="63">
        <f ca="1">IF(OR(INDEX(INDIRECT("times"&amp;GW$2),$F69,HK$28)&gt;10,INDEX(INDIRECT(GY69),$E69,$F69)="",INDEX(INDIRECT(GY69),$E69,$F69)&gt;=INDEX(INDIRECT(GY69),1,HK$28)),0,(INDEX(INDIRECT(GY69),$E69,$F69))-INDEX(INDIRECT(GY69),1,HK$28))*(10-INDEX(INDIRECT("times"&amp;GW$2),$F69,HK$28))/10</f>
        <v>0</v>
      </c>
      <c r="HL69" s="63">
        <f ca="1">IF(OR(INDEX(INDIRECT("times"&amp;GW$2),$F69,HL$28)&gt;10,INDEX(INDIRECT(GY69),$E69,$F69)="",INDEX(INDIRECT(GY69),$E69,$F69)&gt;=INDEX(INDIRECT(GY69),1,HL$28)),0,(INDEX(INDIRECT(GY69),$E69,$F69))-INDEX(INDIRECT(GY69),1,HL$28))*(10-INDEX(INDIRECT("times"&amp;GW$2),$F69,HL$28))/10</f>
        <v>0</v>
      </c>
      <c r="HM69" s="63">
        <f ca="1">IF(OR(INDEX(INDIRECT("times"&amp;GW$2),$F69,HM$28)&gt;10,INDEX(INDIRECT(GY69),$E69,$F69)="",INDEX(INDIRECT(GY69),$E69,$F69)&gt;=INDEX(INDIRECT(GY69),1,HM$28)),0,(INDEX(INDIRECT(GY69),$E69,$F69))-INDEX(INDIRECT(GY69),1,HM$28))*(10-INDEX(INDIRECT("times"&amp;GW$2),$F69,HM$28))/10</f>
        <v>0</v>
      </c>
      <c r="HN69" s="63">
        <f ca="1">IF(OR(INDEX(INDIRECT("times"&amp;GW$2),$F69,HN$28)&gt;10,INDEX(INDIRECT(GY69),$E69,$F69)="",INDEX(INDIRECT(GY69),$E69,$F69)&gt;=INDEX(INDIRECT(GY69),1,HN$28)),0,(INDEX(INDIRECT(GY69),$E69,$F69))-INDEX(INDIRECT(GY69),1,HN$28))*(10-INDEX(INDIRECT("times"&amp;GW$2),$F69,HN$28))/10</f>
        <v>0</v>
      </c>
      <c r="HO69" s="63">
        <f ca="1">IF(OR(INDEX(INDIRECT("times"&amp;GW$2),$F69,HO$28)&gt;10,INDEX(INDIRECT(GY69),$E69,$F69)="",INDEX(INDIRECT(GY69),$E69,$F69)&gt;=INDEX(INDIRECT(GY69),1,HO$28)),0,(INDEX(INDIRECT(GY69),$E69,$F69))-INDEX(INDIRECT(GY69),1,HO$28))*(10-INDEX(INDIRECT("times"&amp;GW$2),$F69,HO$28))/10</f>
        <v>0</v>
      </c>
      <c r="HP69" s="63">
        <f ca="1">IF(OR(INDEX(INDIRECT("times"&amp;GW$2),$F69,HP$28)&gt;10,INDEX(INDIRECT(GY69),$E69,$F69)="",INDEX(INDIRECT(GY69),$E69,$F69)&gt;=INDEX(INDIRECT(GY69),1,HP$28)),0,(INDEX(INDIRECT(GY69),$E69,$F69))-INDEX(INDIRECT(GY69),1,HP$28))*(10-INDEX(INDIRECT("times"&amp;GW$2),$F69,HP$28))/10</f>
        <v>0</v>
      </c>
      <c r="HQ69" s="63">
        <f ca="1">IF(OR(INDEX(INDIRECT("times"&amp;GW$2),$F69,HQ$28)&gt;10,INDEX(INDIRECT(GY69),$E69,$F69)="",INDEX(INDIRECT(GY69),$E69,$F69)&gt;=INDEX(INDIRECT(GY69),1,HQ$28)),0,(INDEX(INDIRECT(GY69),$E69,$F69))-INDEX(INDIRECT(GY69),1,HQ$28))*(10-INDEX(INDIRECT("times"&amp;GW$2),$F69,HQ$28))/10</f>
        <v>0</v>
      </c>
      <c r="HR69" s="63">
        <f ca="1">IF(OR(INDEX(INDIRECT("times"&amp;GW$2),$F69,HR$28)&gt;10,INDEX(INDIRECT(GY69),$E69,$F69)="",INDEX(INDIRECT(GY69),$E69,$F69)&gt;=INDEX(INDIRECT(GY69),1,HR$28)),0,(INDEX(INDIRECT(GY69),$E69,$F69))-INDEX(INDIRECT(GY69),1,HR$28))*(10-INDEX(INDIRECT("times"&amp;GW$2),$F69,HR$28))/10</f>
        <v>0</v>
      </c>
      <c r="HS69" s="63">
        <f ca="1">IF(OR(INDEX(INDIRECT("times"&amp;GW$2),$F69,HS$28)&gt;10,INDEX(INDIRECT(GY69),$E69,$F69)="",INDEX(INDIRECT(GY69),$E69,$F69)&gt;=INDEX(INDIRECT(GY69),1,HS$28)),0,(INDEX(INDIRECT(GY69),$E69,$F69))-INDEX(INDIRECT(GY69),1,HS$28))*(10-INDEX(INDIRECT("times"&amp;GW$2),$F69,HS$28))/10</f>
        <v>0</v>
      </c>
      <c r="HT69" s="63">
        <f ca="1">IF(OR(INDEX(INDIRECT("times"&amp;GW$2),$F69,HT$28)&gt;10,INDEX(INDIRECT(GY69),$E69,$F69)="",INDEX(INDIRECT(GY69),$E69,$F69)&gt;=INDEX(INDIRECT(GY69),1,HT$28)),0,(INDEX(INDIRECT(GY69),$E69,$F69))-INDEX(INDIRECT(GY69),1,HT$28))*(10-INDEX(INDIRECT("times"&amp;GW$2),$F69,HT$28))/10</f>
        <v>0</v>
      </c>
      <c r="HU69" s="63">
        <f ca="1">IF(OR(INDEX(INDIRECT("times"&amp;GW$2),$F69,HU$28)&gt;10,INDEX(INDIRECT(GY69),$E69,$F69)="",INDEX(INDIRECT(GY69),$E69,$F69)&gt;=INDEX(INDIRECT(GY69),1,HU$28)),0,(INDEX(INDIRECT(GY69),$E69,$F69))-INDEX(INDIRECT(GY69),1,HU$28))*(10-INDEX(INDIRECT("times"&amp;GW$2),$F69,HU$28))/10</f>
        <v>0</v>
      </c>
      <c r="HV69" s="64">
        <f ca="1">IF(OR(INDEX(INDIRECT("times"&amp;GW$2),$F69,HV$28)&gt;10,INDEX(INDIRECT(GY69),$E69,$F69)="",INDEX(INDIRECT(GY69),$E69,$F69)&gt;=INDEX(INDIRECT(GY69),1,HV$28)),0,(INDEX(INDIRECT(GY69),$E69,$F69))-INDEX(INDIRECT(GY69),1,HV$28))*(10-INDEX(INDIRECT("times"&amp;GW$2),$F69,HV$28))/10</f>
        <v>0</v>
      </c>
      <c r="HW69" s="201">
        <v>6</v>
      </c>
    </row>
    <row r="70" spans="1:231" ht="15">
      <c r="A70" s="18" t="s">
        <v>216</v>
      </c>
      <c r="B70" s="122">
        <f>A26</f>
        <v>0</v>
      </c>
      <c r="C70" s="122" t="str">
        <f>A27</f>
        <v>work1834</v>
      </c>
      <c r="D70" s="210" t="str">
        <f t="shared" si="40"/>
        <v>core0_work1834</v>
      </c>
      <c r="E70" s="122">
        <v>5</v>
      </c>
      <c r="F70" s="33">
        <v>7</v>
      </c>
      <c r="G70" s="62">
        <f ca="1">IF(OR(INDEX(INDIRECT("times"&amp;B$2),$F70,G$28)&gt;10,INDEX(INDIRECT(D70),$E70,$F70)="",INDEX(INDIRECT(D70),$E70,$F70)&gt;=INDEX(INDIRECT(D70),1,G$28)),0,(INDEX(INDIRECT(D70),$E70,$F70))-INDEX(INDIRECT(D70),1,G$28))*(10-INDEX(INDIRECT("times"&amp;B$2),$F70,G$28))/10</f>
        <v>0</v>
      </c>
      <c r="H70" s="63">
        <f ca="1">IF(OR(INDEX(INDIRECT("times"&amp;B$2),$F70,H$28)&gt;10,INDEX(INDIRECT(D70),$E70,$F70)="",INDEX(INDIRECT(D70),$E70,$F70)&gt;=INDEX(INDIRECT(D70),1,H$28)),0,(INDEX(INDIRECT(D70),$E70,$F70))-INDEX(INDIRECT(D70),1,H$28))*(10-INDEX(INDIRECT("times"&amp;B$2),$F70,H$28))/10</f>
        <v>0</v>
      </c>
      <c r="I70" s="63">
        <f ca="1">IF(OR(INDEX(INDIRECT("times"&amp;B$2),$F70,I$28)&gt;10,INDEX(INDIRECT(D70),$E70,$F70)="",INDEX(INDIRECT(D70),$E70,$F70)&gt;=INDEX(INDIRECT(D70),1,I$28)),0,(INDEX(INDIRECT(D70),$E70,$F70))-INDEX(INDIRECT(D70),1,I$28))*(10-INDEX(INDIRECT("times"&amp;B$2),$F70,I$28))/10</f>
        <v>0</v>
      </c>
      <c r="J70" s="63">
        <f ca="1">IF(OR(INDEX(INDIRECT("times"&amp;B$2),$F70,J$28)&gt;10,INDEX(INDIRECT(D70),$E70,$F70)="",INDEX(INDIRECT(D70),$E70,$F70)&gt;=INDEX(INDIRECT(D70),1,J$28)),0,(INDEX(INDIRECT(D70),$E70,$F70))-INDEX(INDIRECT(D70),1,J$28))*(10-INDEX(INDIRECT("times"&amp;B$2),$F70,J$28))/10</f>
        <v>0</v>
      </c>
      <c r="K70" s="63">
        <f ca="1">IF(OR(INDEX(INDIRECT("times"&amp;B$2),$F70,K$28)&gt;10,INDEX(INDIRECT(D70),$E70,$F70)="",INDEX(INDIRECT(D70),$E70,$F70)&gt;=INDEX(INDIRECT(D70),1,K$28)),0,(INDEX(INDIRECT(D70),$E70,$F70))-INDEX(INDIRECT(D70),1,K$28))*(10-INDEX(INDIRECT("times"&amp;B$2),$F70,K$28))/10</f>
        <v>0</v>
      </c>
      <c r="L70" s="63">
        <f ca="1">IF(OR(INDEX(INDIRECT("times"&amp;B$2),$F70,L$28)&gt;10,INDEX(INDIRECT(D70),$E70,$F70)="",INDEX(INDIRECT(D70),$E70,$F70)&gt;=INDEX(INDIRECT(D70),1,L$28)),0,(INDEX(INDIRECT(D70),$E70,$F70))-INDEX(INDIRECT(D70),1,L$28))*(10-INDEX(INDIRECT("times"&amp;B$2),$F70,L$28))/10</f>
        <v>0</v>
      </c>
      <c r="M70" s="63">
        <f ca="1">IF(OR(INDEX(INDIRECT("times"&amp;B$2),$F70,M$28)&gt;10,INDEX(INDIRECT(D70),$E70,$F70)="",INDEX(INDIRECT(D70),$E70,$F70)&gt;=INDEX(INDIRECT(D70),1,M$28)),0,(INDEX(INDIRECT(D70),$E70,$F70))-INDEX(INDIRECT(D70),1,M$28))*(10-INDEX(INDIRECT("times"&amp;B$2),$F70,M$28))/10</f>
        <v>0</v>
      </c>
      <c r="N70" s="63">
        <f ca="1">IF(OR(INDEX(INDIRECT("times"&amp;B$2),$F70,N$28)&gt;10,INDEX(INDIRECT(D70),$E70,$F70)="",INDEX(INDIRECT(D70),$E70,$F70)&gt;=INDEX(INDIRECT(D70),1,N$28)),0,(INDEX(INDIRECT(D70),$E70,$F70))-INDEX(INDIRECT(D70),1,N$28))*(10-INDEX(INDIRECT("times"&amp;B$2),$F70,N$28))/10</f>
        <v>0</v>
      </c>
      <c r="O70" s="63">
        <f ca="1">IF(OR(INDEX(INDIRECT("times"&amp;B$2),$F70,O$28)&gt;10,INDEX(INDIRECT(D70),$E70,$F70)="",INDEX(INDIRECT(D70),$E70,$F70)&gt;=INDEX(INDIRECT(D70),1,O$28)),0,(INDEX(INDIRECT(D70),$E70,$F70))-INDEX(INDIRECT(D70),1,O$28))*(10-INDEX(INDIRECT("times"&amp;B$2),$F70,O$28))/10</f>
        <v>0</v>
      </c>
      <c r="P70" s="63">
        <f ca="1">IF(OR(INDEX(INDIRECT("times"&amp;B$2),$F70,P$28)&gt;10,INDEX(INDIRECT(D70),$E70,$F70)="",INDEX(INDIRECT(D70),$E70,$F70)&gt;=INDEX(INDIRECT(D70),1,P$28)),0,(INDEX(INDIRECT(D70),$E70,$F70))-INDEX(INDIRECT(D70),1,P$28))*(10-INDEX(INDIRECT("times"&amp;B$2),$F70,P$28))/10</f>
        <v>0</v>
      </c>
      <c r="Q70" s="63">
        <f ca="1">IF(OR(INDEX(INDIRECT("times"&amp;B$2),$F70,Q$28)&gt;10,INDEX(INDIRECT(D70),$E70,$F70)="",INDEX(INDIRECT(D70),$E70,$F70)&gt;=INDEX(INDIRECT(D70),1,Q$28)),0,(INDEX(INDIRECT(D70),$E70,$F70))-INDEX(INDIRECT(D70),1,Q$28))*(10-INDEX(INDIRECT("times"&amp;B$2),$F70,Q$28))/10</f>
        <v>0</v>
      </c>
      <c r="R70" s="63">
        <f ca="1">IF(OR(INDEX(INDIRECT("times"&amp;B$2),$F70,R$28)&gt;10,INDEX(INDIRECT(D70),$E70,$F70)="",INDEX(INDIRECT(D70),$E70,$F70)&gt;=INDEX(INDIRECT(D70),1,R$28)),0,(INDEX(INDIRECT(D70),$E70,$F70))-INDEX(INDIRECT(D70),1,R$28))*(10-INDEX(INDIRECT("times"&amp;B$2),$F70,R$28))/10</f>
        <v>0</v>
      </c>
      <c r="S70" s="63">
        <f ca="1">IF(OR(INDEX(INDIRECT("times"&amp;B$2),$F70,S$28)&gt;10,INDEX(INDIRECT(D70),$E70,$F70)="",INDEX(INDIRECT(D70),$E70,$F70)&gt;=INDEX(INDIRECT(D70),1,S$28)),0,(INDEX(INDIRECT(D70),$E70,$F70))-INDEX(INDIRECT(D70),1,S$28))*(10-INDEX(INDIRECT("times"&amp;B$2),$F70,S$28))/10</f>
        <v>0</v>
      </c>
      <c r="T70" s="63">
        <f ca="1">IF(OR(INDEX(INDIRECT("times"&amp;B$2),$F70,T$28)&gt;10,INDEX(INDIRECT(D70),$E70,$F70)="",INDEX(INDIRECT(D70),$E70,$F70)&gt;=INDEX(INDIRECT(D70),1,T$28)),0,(INDEX(INDIRECT(D70),$E70,$F70))-INDEX(INDIRECT(D70),1,T$28))*(10-INDEX(INDIRECT("times"&amp;B$2),$F70,T$28))/10</f>
        <v>0</v>
      </c>
      <c r="U70" s="63">
        <f ca="1">IF(OR(INDEX(INDIRECT("times"&amp;B$2),$F70,U$28)&gt;10,INDEX(INDIRECT(D70),$E70,$F70)="",INDEX(INDIRECT(D70),$E70,$F70)&gt;=INDEX(INDIRECT(D70),1,U$28)),0,(INDEX(INDIRECT(D70),$E70,$F70))-INDEX(INDIRECT(D70),1,U$28))*(10-INDEX(INDIRECT("times"&amp;B$2),$F70,U$28))/10</f>
        <v>0</v>
      </c>
      <c r="V70" s="63">
        <f ca="1">IF(OR(INDEX(INDIRECT("times"&amp;B$2),$F70,V$28)&gt;10,INDEX(INDIRECT(D70),$E70,$F70)="",INDEX(INDIRECT(D70),$E70,$F70)&gt;=INDEX(INDIRECT(D70),1,V$28)),0,(INDEX(INDIRECT(D70),$E70,$F70))-INDEX(INDIRECT(D70),1,V$28))*(10-INDEX(INDIRECT("times"&amp;B$2),$F70,V$28))/10</f>
        <v>0</v>
      </c>
      <c r="W70" s="63">
        <f ca="1">IF(OR(INDEX(INDIRECT("times"&amp;B$2),$F70,W$28)&gt;10,INDEX(INDIRECT(D70),$E70,$F70)="",INDEX(INDIRECT(D70),$E70,$F70)&gt;=INDEX(INDIRECT(D70),1,W$28)),0,(INDEX(INDIRECT(D70),$E70,$F70))-INDEX(INDIRECT(D70),1,W$28))*(10-INDEX(INDIRECT("times"&amp;B$2),$F70,W$28))/10</f>
        <v>0</v>
      </c>
      <c r="X70" s="63">
        <f ca="1">IF(OR(INDEX(INDIRECT("times"&amp;B$2),$F70,X$28)&gt;10,INDEX(INDIRECT(D70),$E70,$F70)="",INDEX(INDIRECT(D70),$E70,$F70)&gt;=INDEX(INDIRECT(D70),1,X$28)),0,(INDEX(INDIRECT(D70),$E70,$F70))-INDEX(INDIRECT(D70),1,X$28))*(10-INDEX(INDIRECT("times"&amp;B$2),$F70,X$28))/10</f>
        <v>0</v>
      </c>
      <c r="Y70" s="63">
        <f ca="1">IF(OR(INDEX(INDIRECT("times"&amp;B$2),$F70,Y$28)&gt;10,INDEX(INDIRECT(D70),$E70,$F70)="",INDEX(INDIRECT(D70),$E70,$F70)&gt;=INDEX(INDIRECT(D70),1,Y$28)),0,(INDEX(INDIRECT(D70),$E70,$F70))-INDEX(INDIRECT(D70),1,Y$28))*(10-INDEX(INDIRECT("times"&amp;B$2),$F70,Y$28))/10</f>
        <v>0</v>
      </c>
      <c r="Z70" s="63">
        <f ca="1">IF(OR(INDEX(INDIRECT("times"&amp;B$2),$F70,Z$28)&gt;10,INDEX(INDIRECT(D70),$E70,$F70)="",INDEX(INDIRECT(D70),$E70,$F70)&gt;=INDEX(INDIRECT(D70),1,Z$28)),0,(INDEX(INDIRECT(D70),$E70,$F70))-INDEX(INDIRECT(D70),1,Z$28))*(10-INDEX(INDIRECT("times"&amp;B$2),$F70,Z$28))/10</f>
        <v>0</v>
      </c>
      <c r="AA70" s="64">
        <f ca="1">IF(OR(INDEX(INDIRECT("times"&amp;B$2),$F70,AA$28)&gt;10,INDEX(INDIRECT(D70),$E70,$F70)="",INDEX(INDIRECT(D70),$E70,$F70)&gt;=INDEX(INDIRECT(D70),1,AA$28)),0,(INDEX(INDIRECT(D70),$E70,$F70))-INDEX(INDIRECT(D70),1,AA$28))*(10-INDEX(INDIRECT("times"&amp;B$2),$F70,AA$28))/10</f>
        <v>0</v>
      </c>
      <c r="AB70" s="201">
        <v>7</v>
      </c>
      <c r="AD70" s="18" t="s">
        <v>216</v>
      </c>
      <c r="AE70" s="122">
        <f>AD26</f>
        <v>0</v>
      </c>
      <c r="AF70" s="122" t="str">
        <f>AD27</f>
        <v>shop1834</v>
      </c>
      <c r="AG70" s="210" t="str">
        <f t="shared" si="41"/>
        <v>core0_shop1834</v>
      </c>
      <c r="AH70" s="122">
        <v>5</v>
      </c>
      <c r="AI70" s="33">
        <v>7</v>
      </c>
      <c r="AJ70" s="62">
        <f ca="1">IF(OR(INDEX(INDIRECT("times"&amp;AE$2),$F70,AJ$28)&gt;10,INDEX(INDIRECT(AG70),$E70,$F70)="",INDEX(INDIRECT(AG70),$E70,$F70)&gt;=INDEX(INDIRECT(AG70),1,AJ$28)),0,(INDEX(INDIRECT(AG70),$E70,$F70))-INDEX(INDIRECT(AG70),1,AJ$28))*(10-INDEX(INDIRECT("times"&amp;AE$2),$F70,AJ$28))/10</f>
        <v>0</v>
      </c>
      <c r="AK70" s="63">
        <f ca="1">IF(OR(INDEX(INDIRECT("times"&amp;AE$2),$F70,AK$28)&gt;10,INDEX(INDIRECT(AG70),$E70,$F70)="",INDEX(INDIRECT(AG70),$E70,$F70)&gt;=INDEX(INDIRECT(AG70),1,AK$28)),0,(INDEX(INDIRECT(AG70),$E70,$F70))-INDEX(INDIRECT(AG70),1,AK$28))*(10-INDEX(INDIRECT("times"&amp;AE$2),$F70,AK$28))/10</f>
        <v>0</v>
      </c>
      <c r="AL70" s="63">
        <f ca="1">IF(OR(INDEX(INDIRECT("times"&amp;AE$2),$F70,AL$28)&gt;10,INDEX(INDIRECT(AG70),$E70,$F70)="",INDEX(INDIRECT(AG70),$E70,$F70)&gt;=INDEX(INDIRECT(AG70),1,AL$28)),0,(INDEX(INDIRECT(AG70),$E70,$F70))-INDEX(INDIRECT(AG70),1,AL$28))*(10-INDEX(INDIRECT("times"&amp;AE$2),$F70,AL$28))/10</f>
        <v>0</v>
      </c>
      <c r="AM70" s="63">
        <f ca="1">IF(OR(INDEX(INDIRECT("times"&amp;AE$2),$F70,AM$28)&gt;10,INDEX(INDIRECT(AG70),$E70,$F70)="",INDEX(INDIRECT(AG70),$E70,$F70)&gt;=INDEX(INDIRECT(AG70),1,AM$28)),0,(INDEX(INDIRECT(AG70),$E70,$F70))-INDEX(INDIRECT(AG70),1,AM$28))*(10-INDEX(INDIRECT("times"&amp;AE$2),$F70,AM$28))/10</f>
        <v>0</v>
      </c>
      <c r="AN70" s="63">
        <f ca="1">IF(OR(INDEX(INDIRECT("times"&amp;AE$2),$F70,AN$28)&gt;10,INDEX(INDIRECT(AG70),$E70,$F70)="",INDEX(INDIRECT(AG70),$E70,$F70)&gt;=INDEX(INDIRECT(AG70),1,AN$28)),0,(INDEX(INDIRECT(AG70),$E70,$F70))-INDEX(INDIRECT(AG70),1,AN$28))*(10-INDEX(INDIRECT("times"&amp;AE$2),$F70,AN$28))/10</f>
        <v>0</v>
      </c>
      <c r="AO70" s="63">
        <f ca="1">IF(OR(INDEX(INDIRECT("times"&amp;AE$2),$F70,AO$28)&gt;10,INDEX(INDIRECT(AG70),$E70,$F70)="",INDEX(INDIRECT(AG70),$E70,$F70)&gt;=INDEX(INDIRECT(AG70),1,AO$28)),0,(INDEX(INDIRECT(AG70),$E70,$F70))-INDEX(INDIRECT(AG70),1,AO$28))*(10-INDEX(INDIRECT("times"&amp;AE$2),$F70,AO$28))/10</f>
        <v>0</v>
      </c>
      <c r="AP70" s="63">
        <f ca="1">IF(OR(INDEX(INDIRECT("times"&amp;AE$2),$F70,AP$28)&gt;10,INDEX(INDIRECT(AG70),$E70,$F70)="",INDEX(INDIRECT(AG70),$E70,$F70)&gt;=INDEX(INDIRECT(AG70),1,AP$28)),0,(INDEX(INDIRECT(AG70),$E70,$F70))-INDEX(INDIRECT(AG70),1,AP$28))*(10-INDEX(INDIRECT("times"&amp;AE$2),$F70,AP$28))/10</f>
        <v>0</v>
      </c>
      <c r="AQ70" s="63">
        <f ca="1">IF(OR(INDEX(INDIRECT("times"&amp;AE$2),$F70,AQ$28)&gt;10,INDEX(INDIRECT(AG70),$E70,$F70)="",INDEX(INDIRECT(AG70),$E70,$F70)&gt;=INDEX(INDIRECT(AG70),1,AQ$28)),0,(INDEX(INDIRECT(AG70),$E70,$F70))-INDEX(INDIRECT(AG70),1,AQ$28))*(10-INDEX(INDIRECT("times"&amp;AE$2),$F70,AQ$28))/10</f>
        <v>0</v>
      </c>
      <c r="AR70" s="63">
        <f ca="1">IF(OR(INDEX(INDIRECT("times"&amp;AE$2),$F70,AR$28)&gt;10,INDEX(INDIRECT(AG70),$E70,$F70)="",INDEX(INDIRECT(AG70),$E70,$F70)&gt;=INDEX(INDIRECT(AG70),1,AR$28)),0,(INDEX(INDIRECT(AG70),$E70,$F70))-INDEX(INDIRECT(AG70),1,AR$28))*(10-INDEX(INDIRECT("times"&amp;AE$2),$F70,AR$28))/10</f>
        <v>0</v>
      </c>
      <c r="AS70" s="63">
        <f ca="1">IF(OR(INDEX(INDIRECT("times"&amp;AE$2),$F70,AS$28)&gt;10,INDEX(INDIRECT(AG70),$E70,$F70)="",INDEX(INDIRECT(AG70),$E70,$F70)&gt;=INDEX(INDIRECT(AG70),1,AS$28)),0,(INDEX(INDIRECT(AG70),$E70,$F70))-INDEX(INDIRECT(AG70),1,AS$28))*(10-INDEX(INDIRECT("times"&amp;AE$2),$F70,AS$28))/10</f>
        <v>0</v>
      </c>
      <c r="AT70" s="63">
        <f ca="1">IF(OR(INDEX(INDIRECT("times"&amp;AE$2),$F70,AT$28)&gt;10,INDEX(INDIRECT(AG70),$E70,$F70)="",INDEX(INDIRECT(AG70),$E70,$F70)&gt;=INDEX(INDIRECT(AG70),1,AT$28)),0,(INDEX(INDIRECT(AG70),$E70,$F70))-INDEX(INDIRECT(AG70),1,AT$28))*(10-INDEX(INDIRECT("times"&amp;AE$2),$F70,AT$28))/10</f>
        <v>0</v>
      </c>
      <c r="AU70" s="63">
        <f ca="1">IF(OR(INDEX(INDIRECT("times"&amp;AE$2),$F70,AU$28)&gt;10,INDEX(INDIRECT(AG70),$E70,$F70)="",INDEX(INDIRECT(AG70),$E70,$F70)&gt;=INDEX(INDIRECT(AG70),1,AU$28)),0,(INDEX(INDIRECT(AG70),$E70,$F70))-INDEX(INDIRECT(AG70),1,AU$28))*(10-INDEX(INDIRECT("times"&amp;AE$2),$F70,AU$28))/10</f>
        <v>0</v>
      </c>
      <c r="AV70" s="63">
        <f ca="1">IF(OR(INDEX(INDIRECT("times"&amp;AE$2),$F70,AV$28)&gt;10,INDEX(INDIRECT(AG70),$E70,$F70)="",INDEX(INDIRECT(AG70),$E70,$F70)&gt;=INDEX(INDIRECT(AG70),1,AV$28)),0,(INDEX(INDIRECT(AG70),$E70,$F70))-INDEX(INDIRECT(AG70),1,AV$28))*(10-INDEX(INDIRECT("times"&amp;AE$2),$F70,AV$28))/10</f>
        <v>0</v>
      </c>
      <c r="AW70" s="63">
        <f ca="1">IF(OR(INDEX(INDIRECT("times"&amp;AE$2),$F70,AW$28)&gt;10,INDEX(INDIRECT(AG70),$E70,$F70)="",INDEX(INDIRECT(AG70),$E70,$F70)&gt;=INDEX(INDIRECT(AG70),1,AW$28)),0,(INDEX(INDIRECT(AG70),$E70,$F70))-INDEX(INDIRECT(AG70),1,AW$28))*(10-INDEX(INDIRECT("times"&amp;AE$2),$F70,AW$28))/10</f>
        <v>0</v>
      </c>
      <c r="AX70" s="63">
        <f ca="1">IF(OR(INDEX(INDIRECT("times"&amp;AE$2),$F70,AX$28)&gt;10,INDEX(INDIRECT(AG70),$E70,$F70)="",INDEX(INDIRECT(AG70),$E70,$F70)&gt;=INDEX(INDIRECT(AG70),1,AX$28)),0,(INDEX(INDIRECT(AG70),$E70,$F70))-INDEX(INDIRECT(AG70),1,AX$28))*(10-INDEX(INDIRECT("times"&amp;AE$2),$F70,AX$28))/10</f>
        <v>0</v>
      </c>
      <c r="AY70" s="63">
        <f ca="1">IF(OR(INDEX(INDIRECT("times"&amp;AE$2),$F70,AY$28)&gt;10,INDEX(INDIRECT(AG70),$E70,$F70)="",INDEX(INDIRECT(AG70),$E70,$F70)&gt;=INDEX(INDIRECT(AG70),1,AY$28)),0,(INDEX(INDIRECT(AG70),$E70,$F70))-INDEX(INDIRECT(AG70),1,AY$28))*(10-INDEX(INDIRECT("times"&amp;AE$2),$F70,AY$28))/10</f>
        <v>0</v>
      </c>
      <c r="AZ70" s="63">
        <f ca="1">IF(OR(INDEX(INDIRECT("times"&amp;AE$2),$F70,AZ$28)&gt;10,INDEX(INDIRECT(AG70),$E70,$F70)="",INDEX(INDIRECT(AG70),$E70,$F70)&gt;=INDEX(INDIRECT(AG70),1,AZ$28)),0,(INDEX(INDIRECT(AG70),$E70,$F70))-INDEX(INDIRECT(AG70),1,AZ$28))*(10-INDEX(INDIRECT("times"&amp;AE$2),$F70,AZ$28))/10</f>
        <v>0</v>
      </c>
      <c r="BA70" s="63">
        <f ca="1">IF(OR(INDEX(INDIRECT("times"&amp;AE$2),$F70,BA$28)&gt;10,INDEX(INDIRECT(AG70),$E70,$F70)="",INDEX(INDIRECT(AG70),$E70,$F70)&gt;=INDEX(INDIRECT(AG70),1,BA$28)),0,(INDEX(INDIRECT(AG70),$E70,$F70))-INDEX(INDIRECT(AG70),1,BA$28))*(10-INDEX(INDIRECT("times"&amp;AE$2),$F70,BA$28))/10</f>
        <v>0</v>
      </c>
      <c r="BB70" s="63">
        <f ca="1">IF(OR(INDEX(INDIRECT("times"&amp;AE$2),$F70,BB$28)&gt;10,INDEX(INDIRECT(AG70),$E70,$F70)="",INDEX(INDIRECT(AG70),$E70,$F70)&gt;=INDEX(INDIRECT(AG70),1,BB$28)),0,(INDEX(INDIRECT(AG70),$E70,$F70))-INDEX(INDIRECT(AG70),1,BB$28))*(10-INDEX(INDIRECT("times"&amp;AE$2),$F70,BB$28))/10</f>
        <v>0</v>
      </c>
      <c r="BC70" s="63">
        <f ca="1">IF(OR(INDEX(INDIRECT("times"&amp;AE$2),$F70,BC$28)&gt;10,INDEX(INDIRECT(AG70),$E70,$F70)="",INDEX(INDIRECT(AG70),$E70,$F70)&gt;=INDEX(INDIRECT(AG70),1,BC$28)),0,(INDEX(INDIRECT(AG70),$E70,$F70))-INDEX(INDIRECT(AG70),1,BC$28))*(10-INDEX(INDIRECT("times"&amp;AE$2),$F70,BC$28))/10</f>
        <v>0</v>
      </c>
      <c r="BD70" s="64">
        <f ca="1">IF(OR(INDEX(INDIRECT("times"&amp;AE$2),$F70,BD$28)&gt;10,INDEX(INDIRECT(AG70),$E70,$F70)="",INDEX(INDIRECT(AG70),$E70,$F70)&gt;=INDEX(INDIRECT(AG70),1,BD$28)),0,(INDEX(INDIRECT(AG70),$E70,$F70))-INDEX(INDIRECT(AG70),1,BD$28))*(10-INDEX(INDIRECT("times"&amp;AE$2),$F70,BD$28))/10</f>
        <v>0</v>
      </c>
      <c r="BE70" s="201">
        <v>7</v>
      </c>
      <c r="BG70" s="18" t="s">
        <v>216</v>
      </c>
      <c r="BH70" s="122">
        <f>BG26</f>
        <v>0</v>
      </c>
      <c r="BI70" s="122" t="str">
        <f>BG27</f>
        <v>lei1834</v>
      </c>
      <c r="BJ70" s="210" t="str">
        <f t="shared" si="42"/>
        <v>core0_lei1834</v>
      </c>
      <c r="BK70" s="122">
        <v>5</v>
      </c>
      <c r="BL70" s="33">
        <v>7</v>
      </c>
      <c r="BM70" s="62">
        <f ca="1">IF(OR(INDEX(INDIRECT("times"&amp;BH$2),$F70,BM$28)&gt;10,INDEX(INDIRECT(BJ70),$E70,$F70)="",INDEX(INDIRECT(BJ70),$E70,$F70)&gt;=INDEX(INDIRECT(BJ70),1,BM$28)),0,(INDEX(INDIRECT(BJ70),$E70,$F70))-INDEX(INDIRECT(BJ70),1,BM$28))*(10-INDEX(INDIRECT("times"&amp;BH$2),$F70,BM$28))/10</f>
        <v>0</v>
      </c>
      <c r="BN70" s="63">
        <f ca="1">IF(OR(INDEX(INDIRECT("times"&amp;BH$2),$F70,BN$28)&gt;10,INDEX(INDIRECT(BJ70),$E70,$F70)="",INDEX(INDIRECT(BJ70),$E70,$F70)&gt;=INDEX(INDIRECT(BJ70),1,BN$28)),0,(INDEX(INDIRECT(BJ70),$E70,$F70))-INDEX(INDIRECT(BJ70),1,BN$28))*(10-INDEX(INDIRECT("times"&amp;BH$2),$F70,BN$28))/10</f>
        <v>0</v>
      </c>
      <c r="BO70" s="63">
        <f ca="1">IF(OR(INDEX(INDIRECT("times"&amp;BH$2),$F70,BO$28)&gt;10,INDEX(INDIRECT(BJ70),$E70,$F70)="",INDEX(INDIRECT(BJ70),$E70,$F70)&gt;=INDEX(INDIRECT(BJ70),1,BO$28)),0,(INDEX(INDIRECT(BJ70),$E70,$F70))-INDEX(INDIRECT(BJ70),1,BO$28))*(10-INDEX(INDIRECT("times"&amp;BH$2),$F70,BO$28))/10</f>
        <v>0</v>
      </c>
      <c r="BP70" s="63">
        <f ca="1">IF(OR(INDEX(INDIRECT("times"&amp;BH$2),$F70,BP$28)&gt;10,INDEX(INDIRECT(BJ70),$E70,$F70)="",INDEX(INDIRECT(BJ70),$E70,$F70)&gt;=INDEX(INDIRECT(BJ70),1,BP$28)),0,(INDEX(INDIRECT(BJ70),$E70,$F70))-INDEX(INDIRECT(BJ70),1,BP$28))*(10-INDEX(INDIRECT("times"&amp;BH$2),$F70,BP$28))/10</f>
        <v>0</v>
      </c>
      <c r="BQ70" s="63">
        <f ca="1">IF(OR(INDEX(INDIRECT("times"&amp;BH$2),$F70,BQ$28)&gt;10,INDEX(INDIRECT(BJ70),$E70,$F70)="",INDEX(INDIRECT(BJ70),$E70,$F70)&gt;=INDEX(INDIRECT(BJ70),1,BQ$28)),0,(INDEX(INDIRECT(BJ70),$E70,$F70))-INDEX(INDIRECT(BJ70),1,BQ$28))*(10-INDEX(INDIRECT("times"&amp;BH$2),$F70,BQ$28))/10</f>
        <v>0</v>
      </c>
      <c r="BR70" s="63">
        <f ca="1">IF(OR(INDEX(INDIRECT("times"&amp;BH$2),$F70,BR$28)&gt;10,INDEX(INDIRECT(BJ70),$E70,$F70)="",INDEX(INDIRECT(BJ70),$E70,$F70)&gt;=INDEX(INDIRECT(BJ70),1,BR$28)),0,(INDEX(INDIRECT(BJ70),$E70,$F70))-INDEX(INDIRECT(BJ70),1,BR$28))*(10-INDEX(INDIRECT("times"&amp;BH$2),$F70,BR$28))/10</f>
        <v>0</v>
      </c>
      <c r="BS70" s="63">
        <f ca="1">IF(OR(INDEX(INDIRECT("times"&amp;BH$2),$F70,BS$28)&gt;10,INDEX(INDIRECT(BJ70),$E70,$F70)="",INDEX(INDIRECT(BJ70),$E70,$F70)&gt;=INDEX(INDIRECT(BJ70),1,BS$28)),0,(INDEX(INDIRECT(BJ70),$E70,$F70))-INDEX(INDIRECT(BJ70),1,BS$28))*(10-INDEX(INDIRECT("times"&amp;BH$2),$F70,BS$28))/10</f>
        <v>0</v>
      </c>
      <c r="BT70" s="63">
        <f ca="1">IF(OR(INDEX(INDIRECT("times"&amp;BH$2),$F70,BT$28)&gt;10,INDEX(INDIRECT(BJ70),$E70,$F70)="",INDEX(INDIRECT(BJ70),$E70,$F70)&gt;=INDEX(INDIRECT(BJ70),1,BT$28)),0,(INDEX(INDIRECT(BJ70),$E70,$F70))-INDEX(INDIRECT(BJ70),1,BT$28))*(10-INDEX(INDIRECT("times"&amp;BH$2),$F70,BT$28))/10</f>
        <v>0</v>
      </c>
      <c r="BU70" s="63">
        <f ca="1">IF(OR(INDEX(INDIRECT("times"&amp;BH$2),$F70,BU$28)&gt;10,INDEX(INDIRECT(BJ70),$E70,$F70)="",INDEX(INDIRECT(BJ70),$E70,$F70)&gt;=INDEX(INDIRECT(BJ70),1,BU$28)),0,(INDEX(INDIRECT(BJ70),$E70,$F70))-INDEX(INDIRECT(BJ70),1,BU$28))*(10-INDEX(INDIRECT("times"&amp;BH$2),$F70,BU$28))/10</f>
        <v>0</v>
      </c>
      <c r="BV70" s="63">
        <f ca="1">IF(OR(INDEX(INDIRECT("times"&amp;BH$2),$F70,BV$28)&gt;10,INDEX(INDIRECT(BJ70),$E70,$F70)="",INDEX(INDIRECT(BJ70),$E70,$F70)&gt;=INDEX(INDIRECT(BJ70),1,BV$28)),0,(INDEX(INDIRECT(BJ70),$E70,$F70))-INDEX(INDIRECT(BJ70),1,BV$28))*(10-INDEX(INDIRECT("times"&amp;BH$2),$F70,BV$28))/10</f>
        <v>0</v>
      </c>
      <c r="BW70" s="63">
        <f ca="1">IF(OR(INDEX(INDIRECT("times"&amp;BH$2),$F70,BW$28)&gt;10,INDEX(INDIRECT(BJ70),$E70,$F70)="",INDEX(INDIRECT(BJ70),$E70,$F70)&gt;=INDEX(INDIRECT(BJ70),1,BW$28)),0,(INDEX(INDIRECT(BJ70),$E70,$F70))-INDEX(INDIRECT(BJ70),1,BW$28))*(10-INDEX(INDIRECT("times"&amp;BH$2),$F70,BW$28))/10</f>
        <v>0</v>
      </c>
      <c r="BX70" s="63">
        <f ca="1">IF(OR(INDEX(INDIRECT("times"&amp;BH$2),$F70,BX$28)&gt;10,INDEX(INDIRECT(BJ70),$E70,$F70)="",INDEX(INDIRECT(BJ70),$E70,$F70)&gt;=INDEX(INDIRECT(BJ70),1,BX$28)),0,(INDEX(INDIRECT(BJ70),$E70,$F70))-INDEX(INDIRECT(BJ70),1,BX$28))*(10-INDEX(INDIRECT("times"&amp;BH$2),$F70,BX$28))/10</f>
        <v>0</v>
      </c>
      <c r="BY70" s="63">
        <f ca="1">IF(OR(INDEX(INDIRECT("times"&amp;BH$2),$F70,BY$28)&gt;10,INDEX(INDIRECT(BJ70),$E70,$F70)="",INDEX(INDIRECT(BJ70),$E70,$F70)&gt;=INDEX(INDIRECT(BJ70),1,BY$28)),0,(INDEX(INDIRECT(BJ70),$E70,$F70))-INDEX(INDIRECT(BJ70),1,BY$28))*(10-INDEX(INDIRECT("times"&amp;BH$2),$F70,BY$28))/10</f>
        <v>0</v>
      </c>
      <c r="BZ70" s="63">
        <f ca="1">IF(OR(INDEX(INDIRECT("times"&amp;BH$2),$F70,BZ$28)&gt;10,INDEX(INDIRECT(BJ70),$E70,$F70)="",INDEX(INDIRECT(BJ70),$E70,$F70)&gt;=INDEX(INDIRECT(BJ70),1,BZ$28)),0,(INDEX(INDIRECT(BJ70),$E70,$F70))-INDEX(INDIRECT(BJ70),1,BZ$28))*(10-INDEX(INDIRECT("times"&amp;BH$2),$F70,BZ$28))/10</f>
        <v>0</v>
      </c>
      <c r="CA70" s="63">
        <f ca="1">IF(OR(INDEX(INDIRECT("times"&amp;BH$2),$F70,CA$28)&gt;10,INDEX(INDIRECT(BJ70),$E70,$F70)="",INDEX(INDIRECT(BJ70),$E70,$F70)&gt;=INDEX(INDIRECT(BJ70),1,CA$28)),0,(INDEX(INDIRECT(BJ70),$E70,$F70))-INDEX(INDIRECT(BJ70),1,CA$28))*(10-INDEX(INDIRECT("times"&amp;BH$2),$F70,CA$28))/10</f>
        <v>0</v>
      </c>
      <c r="CB70" s="63">
        <f ca="1">IF(OR(INDEX(INDIRECT("times"&amp;BH$2),$F70,CB$28)&gt;10,INDEX(INDIRECT(BJ70),$E70,$F70)="",INDEX(INDIRECT(BJ70),$E70,$F70)&gt;=INDEX(INDIRECT(BJ70),1,CB$28)),0,(INDEX(INDIRECT(BJ70),$E70,$F70))-INDEX(INDIRECT(BJ70),1,CB$28))*(10-INDEX(INDIRECT("times"&amp;BH$2),$F70,CB$28))/10</f>
        <v>0</v>
      </c>
      <c r="CC70" s="63">
        <f ca="1">IF(OR(INDEX(INDIRECT("times"&amp;BH$2),$F70,CC$28)&gt;10,INDEX(INDIRECT(BJ70),$E70,$F70)="",INDEX(INDIRECT(BJ70),$E70,$F70)&gt;=INDEX(INDIRECT(BJ70),1,CC$28)),0,(INDEX(INDIRECT(BJ70),$E70,$F70))-INDEX(INDIRECT(BJ70),1,CC$28))*(10-INDEX(INDIRECT("times"&amp;BH$2),$F70,CC$28))/10</f>
        <v>0</v>
      </c>
      <c r="CD70" s="63">
        <f ca="1">IF(OR(INDEX(INDIRECT("times"&amp;BH$2),$F70,CD$28)&gt;10,INDEX(INDIRECT(BJ70),$E70,$F70)="",INDEX(INDIRECT(BJ70),$E70,$F70)&gt;=INDEX(INDIRECT(BJ70),1,CD$28)),0,(INDEX(INDIRECT(BJ70),$E70,$F70))-INDEX(INDIRECT(BJ70),1,CD$28))*(10-INDEX(INDIRECT("times"&amp;BH$2),$F70,CD$28))/10</f>
        <v>0</v>
      </c>
      <c r="CE70" s="63">
        <f ca="1">IF(OR(INDEX(INDIRECT("times"&amp;BH$2),$F70,CE$28)&gt;10,INDEX(INDIRECT(BJ70),$E70,$F70)="",INDEX(INDIRECT(BJ70),$E70,$F70)&gt;=INDEX(INDIRECT(BJ70),1,CE$28)),0,(INDEX(INDIRECT(BJ70),$E70,$F70))-INDEX(INDIRECT(BJ70),1,CE$28))*(10-INDEX(INDIRECT("times"&amp;BH$2),$F70,CE$28))/10</f>
        <v>0</v>
      </c>
      <c r="CF70" s="63">
        <f ca="1">IF(OR(INDEX(INDIRECT("times"&amp;BH$2),$F70,CF$28)&gt;10,INDEX(INDIRECT(BJ70),$E70,$F70)="",INDEX(INDIRECT(BJ70),$E70,$F70)&gt;=INDEX(INDIRECT(BJ70),1,CF$28)),0,(INDEX(INDIRECT(BJ70),$E70,$F70))-INDEX(INDIRECT(BJ70),1,CF$28))*(10-INDEX(INDIRECT("times"&amp;BH$2),$F70,CF$28))/10</f>
        <v>0</v>
      </c>
      <c r="CG70" s="64">
        <f ca="1">IF(OR(INDEX(INDIRECT("times"&amp;BH$2),$F70,CG$28)&gt;10,INDEX(INDIRECT(BJ70),$E70,$F70)="",INDEX(INDIRECT(BJ70),$E70,$F70)&gt;=INDEX(INDIRECT(BJ70),1,CG$28)),0,(INDEX(INDIRECT(BJ70),$E70,$F70))-INDEX(INDIRECT(BJ70),1,CG$28))*(10-INDEX(INDIRECT("times"&amp;BH$2),$F70,CG$28))/10</f>
        <v>0</v>
      </c>
      <c r="CH70" s="201">
        <v>7</v>
      </c>
      <c r="CJ70" s="18" t="s">
        <v>216</v>
      </c>
      <c r="CK70" s="122">
        <f>CJ26</f>
        <v>0</v>
      </c>
      <c r="CL70" s="122" t="str">
        <f>CJ27</f>
        <v>work3564</v>
      </c>
      <c r="CM70" s="210" t="str">
        <f t="shared" si="43"/>
        <v>core0_work3564</v>
      </c>
      <c r="CN70" s="122">
        <v>5</v>
      </c>
      <c r="CO70" s="33">
        <v>7</v>
      </c>
      <c r="CP70" s="62">
        <f ca="1">IF(OR(INDEX(INDIRECT("times"&amp;CK$2),$F70,CP$28)&gt;10,INDEX(INDIRECT(CM70),$E70,$F70)="",INDEX(INDIRECT(CM70),$E70,$F70)&gt;=INDEX(INDIRECT(CM70),1,CP$28)),0,(INDEX(INDIRECT(CM70),$E70,$F70))-INDEX(INDIRECT(CM70),1,CP$28))*(10-INDEX(INDIRECT("times"&amp;CK$2),$F70,CP$28))/10</f>
        <v>0</v>
      </c>
      <c r="CQ70" s="63">
        <f ca="1">IF(OR(INDEX(INDIRECT("times"&amp;CK$2),$F70,CQ$28)&gt;10,INDEX(INDIRECT(CM70),$E70,$F70)="",INDEX(INDIRECT(CM70),$E70,$F70)&gt;=INDEX(INDIRECT(CM70),1,CQ$28)),0,(INDEX(INDIRECT(CM70),$E70,$F70))-INDEX(INDIRECT(CM70),1,CQ$28))*(10-INDEX(INDIRECT("times"&amp;CK$2),$F70,CQ$28))/10</f>
        <v>0</v>
      </c>
      <c r="CR70" s="63">
        <f ca="1">IF(OR(INDEX(INDIRECT("times"&amp;CK$2),$F70,CR$28)&gt;10,INDEX(INDIRECT(CM70),$E70,$F70)="",INDEX(INDIRECT(CM70),$E70,$F70)&gt;=INDEX(INDIRECT(CM70),1,CR$28)),0,(INDEX(INDIRECT(CM70),$E70,$F70))-INDEX(INDIRECT(CM70),1,CR$28))*(10-INDEX(INDIRECT("times"&amp;CK$2),$F70,CR$28))/10</f>
        <v>0</v>
      </c>
      <c r="CS70" s="63">
        <f ca="1">IF(OR(INDEX(INDIRECT("times"&amp;CK$2),$F70,CS$28)&gt;10,INDEX(INDIRECT(CM70),$E70,$F70)="",INDEX(INDIRECT(CM70),$E70,$F70)&gt;=INDEX(INDIRECT(CM70),1,CS$28)),0,(INDEX(INDIRECT(CM70),$E70,$F70))-INDEX(INDIRECT(CM70),1,CS$28))*(10-INDEX(INDIRECT("times"&amp;CK$2),$F70,CS$28))/10</f>
        <v>0</v>
      </c>
      <c r="CT70" s="63">
        <f ca="1">IF(OR(INDEX(INDIRECT("times"&amp;CK$2),$F70,CT$28)&gt;10,INDEX(INDIRECT(CM70),$E70,$F70)="",INDEX(INDIRECT(CM70),$E70,$F70)&gt;=INDEX(INDIRECT(CM70),1,CT$28)),0,(INDEX(INDIRECT(CM70),$E70,$F70))-INDEX(INDIRECT(CM70),1,CT$28))*(10-INDEX(INDIRECT("times"&amp;CK$2),$F70,CT$28))/10</f>
        <v>0</v>
      </c>
      <c r="CU70" s="63">
        <f ca="1">IF(OR(INDEX(INDIRECT("times"&amp;CK$2),$F70,CU$28)&gt;10,INDEX(INDIRECT(CM70),$E70,$F70)="",INDEX(INDIRECT(CM70),$E70,$F70)&gt;=INDEX(INDIRECT(CM70),1,CU$28)),0,(INDEX(INDIRECT(CM70),$E70,$F70))-INDEX(INDIRECT(CM70),1,CU$28))*(10-INDEX(INDIRECT("times"&amp;CK$2),$F70,CU$28))/10</f>
        <v>0</v>
      </c>
      <c r="CV70" s="63">
        <f ca="1">IF(OR(INDEX(INDIRECT("times"&amp;CK$2),$F70,CV$28)&gt;10,INDEX(INDIRECT(CM70),$E70,$F70)="",INDEX(INDIRECT(CM70),$E70,$F70)&gt;=INDEX(INDIRECT(CM70),1,CV$28)),0,(INDEX(INDIRECT(CM70),$E70,$F70))-INDEX(INDIRECT(CM70),1,CV$28))*(10-INDEX(INDIRECT("times"&amp;CK$2),$F70,CV$28))/10</f>
        <v>0</v>
      </c>
      <c r="CW70" s="63">
        <f ca="1">IF(OR(INDEX(INDIRECT("times"&amp;CK$2),$F70,CW$28)&gt;10,INDEX(INDIRECT(CM70),$E70,$F70)="",INDEX(INDIRECT(CM70),$E70,$F70)&gt;=INDEX(INDIRECT(CM70),1,CW$28)),0,(INDEX(INDIRECT(CM70),$E70,$F70))-INDEX(INDIRECT(CM70),1,CW$28))*(10-INDEX(INDIRECT("times"&amp;CK$2),$F70,CW$28))/10</f>
        <v>0</v>
      </c>
      <c r="CX70" s="63">
        <f ca="1">IF(OR(INDEX(INDIRECT("times"&amp;CK$2),$F70,CX$28)&gt;10,INDEX(INDIRECT(CM70),$E70,$F70)="",INDEX(INDIRECT(CM70),$E70,$F70)&gt;=INDEX(INDIRECT(CM70),1,CX$28)),0,(INDEX(INDIRECT(CM70),$E70,$F70))-INDEX(INDIRECT(CM70),1,CX$28))*(10-INDEX(INDIRECT("times"&amp;CK$2),$F70,CX$28))/10</f>
        <v>0</v>
      </c>
      <c r="CY70" s="63">
        <f ca="1">IF(OR(INDEX(INDIRECT("times"&amp;CK$2),$F70,CY$28)&gt;10,INDEX(INDIRECT(CM70),$E70,$F70)="",INDEX(INDIRECT(CM70),$E70,$F70)&gt;=INDEX(INDIRECT(CM70),1,CY$28)),0,(INDEX(INDIRECT(CM70),$E70,$F70))-INDEX(INDIRECT(CM70),1,CY$28))*(10-INDEX(INDIRECT("times"&amp;CK$2),$F70,CY$28))/10</f>
        <v>0</v>
      </c>
      <c r="CZ70" s="63">
        <f ca="1">IF(OR(INDEX(INDIRECT("times"&amp;CK$2),$F70,CZ$28)&gt;10,INDEX(INDIRECT(CM70),$E70,$F70)="",INDEX(INDIRECT(CM70),$E70,$F70)&gt;=INDEX(INDIRECT(CM70),1,CZ$28)),0,(INDEX(INDIRECT(CM70),$E70,$F70))-INDEX(INDIRECT(CM70),1,CZ$28))*(10-INDEX(INDIRECT("times"&amp;CK$2),$F70,CZ$28))/10</f>
        <v>0</v>
      </c>
      <c r="DA70" s="63">
        <f ca="1">IF(OR(INDEX(INDIRECT("times"&amp;CK$2),$F70,DA$28)&gt;10,INDEX(INDIRECT(CM70),$E70,$F70)="",INDEX(INDIRECT(CM70),$E70,$F70)&gt;=INDEX(INDIRECT(CM70),1,DA$28)),0,(INDEX(INDIRECT(CM70),$E70,$F70))-INDEX(INDIRECT(CM70),1,DA$28))*(10-INDEX(INDIRECT("times"&amp;CK$2),$F70,DA$28))/10</f>
        <v>0</v>
      </c>
      <c r="DB70" s="63">
        <f ca="1">IF(OR(INDEX(INDIRECT("times"&amp;CK$2),$F70,DB$28)&gt;10,INDEX(INDIRECT(CM70),$E70,$F70)="",INDEX(INDIRECT(CM70),$E70,$F70)&gt;=INDEX(INDIRECT(CM70),1,DB$28)),0,(INDEX(INDIRECT(CM70),$E70,$F70))-INDEX(INDIRECT(CM70),1,DB$28))*(10-INDEX(INDIRECT("times"&amp;CK$2),$F70,DB$28))/10</f>
        <v>0</v>
      </c>
      <c r="DC70" s="63">
        <f ca="1">IF(OR(INDEX(INDIRECT("times"&amp;CK$2),$F70,DC$28)&gt;10,INDEX(INDIRECT(CM70),$E70,$F70)="",INDEX(INDIRECT(CM70),$E70,$F70)&gt;=INDEX(INDIRECT(CM70),1,DC$28)),0,(INDEX(INDIRECT(CM70),$E70,$F70))-INDEX(INDIRECT(CM70),1,DC$28))*(10-INDEX(INDIRECT("times"&amp;CK$2),$F70,DC$28))/10</f>
        <v>0</v>
      </c>
      <c r="DD70" s="63">
        <f ca="1">IF(OR(INDEX(INDIRECT("times"&amp;CK$2),$F70,DD$28)&gt;10,INDEX(INDIRECT(CM70),$E70,$F70)="",INDEX(INDIRECT(CM70),$E70,$F70)&gt;=INDEX(INDIRECT(CM70),1,DD$28)),0,(INDEX(INDIRECT(CM70),$E70,$F70))-INDEX(INDIRECT(CM70),1,DD$28))*(10-INDEX(INDIRECT("times"&amp;CK$2),$F70,DD$28))/10</f>
        <v>0</v>
      </c>
      <c r="DE70" s="63">
        <f ca="1">IF(OR(INDEX(INDIRECT("times"&amp;CK$2),$F70,DE$28)&gt;10,INDEX(INDIRECT(CM70),$E70,$F70)="",INDEX(INDIRECT(CM70),$E70,$F70)&gt;=INDEX(INDIRECT(CM70),1,DE$28)),0,(INDEX(INDIRECT(CM70),$E70,$F70))-INDEX(INDIRECT(CM70),1,DE$28))*(10-INDEX(INDIRECT("times"&amp;CK$2),$F70,DE$28))/10</f>
        <v>0</v>
      </c>
      <c r="DF70" s="63">
        <f ca="1">IF(OR(INDEX(INDIRECT("times"&amp;CK$2),$F70,DF$28)&gt;10,INDEX(INDIRECT(CM70),$E70,$F70)="",INDEX(INDIRECT(CM70),$E70,$F70)&gt;=INDEX(INDIRECT(CM70),1,DF$28)),0,(INDEX(INDIRECT(CM70),$E70,$F70))-INDEX(INDIRECT(CM70),1,DF$28))*(10-INDEX(INDIRECT("times"&amp;CK$2),$F70,DF$28))/10</f>
        <v>0</v>
      </c>
      <c r="DG70" s="63">
        <f ca="1">IF(OR(INDEX(INDIRECT("times"&amp;CK$2),$F70,DG$28)&gt;10,INDEX(INDIRECT(CM70),$E70,$F70)="",INDEX(INDIRECT(CM70),$E70,$F70)&gt;=INDEX(INDIRECT(CM70),1,DG$28)),0,(INDEX(INDIRECT(CM70),$E70,$F70))-INDEX(INDIRECT(CM70),1,DG$28))*(10-INDEX(INDIRECT("times"&amp;CK$2),$F70,DG$28))/10</f>
        <v>0</v>
      </c>
      <c r="DH70" s="63">
        <f ca="1">IF(OR(INDEX(INDIRECT("times"&amp;CK$2),$F70,DH$28)&gt;10,INDEX(INDIRECT(CM70),$E70,$F70)="",INDEX(INDIRECT(CM70),$E70,$F70)&gt;=INDEX(INDIRECT(CM70),1,DH$28)),0,(INDEX(INDIRECT(CM70),$E70,$F70))-INDEX(INDIRECT(CM70),1,DH$28))*(10-INDEX(INDIRECT("times"&amp;CK$2),$F70,DH$28))/10</f>
        <v>0</v>
      </c>
      <c r="DI70" s="63">
        <f ca="1">IF(OR(INDEX(INDIRECT("times"&amp;CK$2),$F70,DI$28)&gt;10,INDEX(INDIRECT(CM70),$E70,$F70)="",INDEX(INDIRECT(CM70),$E70,$F70)&gt;=INDEX(INDIRECT(CM70),1,DI$28)),0,(INDEX(INDIRECT(CM70),$E70,$F70))-INDEX(INDIRECT(CM70),1,DI$28))*(10-INDEX(INDIRECT("times"&amp;CK$2),$F70,DI$28))/10</f>
        <v>0</v>
      </c>
      <c r="DJ70" s="64">
        <f ca="1">IF(OR(INDEX(INDIRECT("times"&amp;CK$2),$F70,DJ$28)&gt;10,INDEX(INDIRECT(CM70),$E70,$F70)="",INDEX(INDIRECT(CM70),$E70,$F70)&gt;=INDEX(INDIRECT(CM70),1,DJ$28)),0,(INDEX(INDIRECT(CM70),$E70,$F70))-INDEX(INDIRECT(CM70),1,DJ$28))*(10-INDEX(INDIRECT("times"&amp;CK$2),$F70,DJ$28))/10</f>
        <v>0</v>
      </c>
      <c r="DK70" s="201">
        <v>7</v>
      </c>
      <c r="DM70" s="18" t="s">
        <v>216</v>
      </c>
      <c r="DN70" s="122">
        <f>DM26</f>
        <v>0</v>
      </c>
      <c r="DO70" s="122" t="str">
        <f>DM27</f>
        <v>shop3564</v>
      </c>
      <c r="DP70" s="210" t="str">
        <f t="shared" si="44"/>
        <v>core0_shop3564</v>
      </c>
      <c r="DQ70" s="122">
        <v>5</v>
      </c>
      <c r="DR70" s="33">
        <v>7</v>
      </c>
      <c r="DS70" s="62">
        <f ca="1">IF(OR(INDEX(INDIRECT("times"&amp;DN$2),$F70,DS$28)&gt;10,INDEX(INDIRECT(DP70),$E70,$F70)="",INDEX(INDIRECT(DP70),$E70,$F70)&gt;=INDEX(INDIRECT(DP70),1,DS$28)),0,(INDEX(INDIRECT(DP70),$E70,$F70))-INDEX(INDIRECT(DP70),1,DS$28))*(10-INDEX(INDIRECT("times"&amp;DN$2),$F70,DS$28))/10</f>
        <v>0</v>
      </c>
      <c r="DT70" s="63">
        <f ca="1">IF(OR(INDEX(INDIRECT("times"&amp;DN$2),$F70,DT$28)&gt;10,INDEX(INDIRECT(DP70),$E70,$F70)="",INDEX(INDIRECT(DP70),$E70,$F70)&gt;=INDEX(INDIRECT(DP70),1,DT$28)),0,(INDEX(INDIRECT(DP70),$E70,$F70))-INDEX(INDIRECT(DP70),1,DT$28))*(10-INDEX(INDIRECT("times"&amp;DN$2),$F70,DT$28))/10</f>
        <v>0</v>
      </c>
      <c r="DU70" s="63">
        <f ca="1">IF(OR(INDEX(INDIRECT("times"&amp;DN$2),$F70,DU$28)&gt;10,INDEX(INDIRECT(DP70),$E70,$F70)="",INDEX(INDIRECT(DP70),$E70,$F70)&gt;=INDEX(INDIRECT(DP70),1,DU$28)),0,(INDEX(INDIRECT(DP70),$E70,$F70))-INDEX(INDIRECT(DP70),1,DU$28))*(10-INDEX(INDIRECT("times"&amp;DN$2),$F70,DU$28))/10</f>
        <v>0</v>
      </c>
      <c r="DV70" s="63">
        <f ca="1">IF(OR(INDEX(INDIRECT("times"&amp;DN$2),$F70,DV$28)&gt;10,INDEX(INDIRECT(DP70),$E70,$F70)="",INDEX(INDIRECT(DP70),$E70,$F70)&gt;=INDEX(INDIRECT(DP70),1,DV$28)),0,(INDEX(INDIRECT(DP70),$E70,$F70))-INDEX(INDIRECT(DP70),1,DV$28))*(10-INDEX(INDIRECT("times"&amp;DN$2),$F70,DV$28))/10</f>
        <v>0</v>
      </c>
      <c r="DW70" s="63">
        <f ca="1">IF(OR(INDEX(INDIRECT("times"&amp;DN$2),$F70,DW$28)&gt;10,INDEX(INDIRECT(DP70),$E70,$F70)="",INDEX(INDIRECT(DP70),$E70,$F70)&gt;=INDEX(INDIRECT(DP70),1,DW$28)),0,(INDEX(INDIRECT(DP70),$E70,$F70))-INDEX(INDIRECT(DP70),1,DW$28))*(10-INDEX(INDIRECT("times"&amp;DN$2),$F70,DW$28))/10</f>
        <v>0</v>
      </c>
      <c r="DX70" s="63">
        <f ca="1">IF(OR(INDEX(INDIRECT("times"&amp;DN$2),$F70,DX$28)&gt;10,INDEX(INDIRECT(DP70),$E70,$F70)="",INDEX(INDIRECT(DP70),$E70,$F70)&gt;=INDEX(INDIRECT(DP70),1,DX$28)),0,(INDEX(INDIRECT(DP70),$E70,$F70))-INDEX(INDIRECT(DP70),1,DX$28))*(10-INDEX(INDIRECT("times"&amp;DN$2),$F70,DX$28))/10</f>
        <v>0</v>
      </c>
      <c r="DY70" s="63">
        <f ca="1">IF(OR(INDEX(INDIRECT("times"&amp;DN$2),$F70,DY$28)&gt;10,INDEX(INDIRECT(DP70),$E70,$F70)="",INDEX(INDIRECT(DP70),$E70,$F70)&gt;=INDEX(INDIRECT(DP70),1,DY$28)),0,(INDEX(INDIRECT(DP70),$E70,$F70))-INDEX(INDIRECT(DP70),1,DY$28))*(10-INDEX(INDIRECT("times"&amp;DN$2),$F70,DY$28))/10</f>
        <v>0</v>
      </c>
      <c r="DZ70" s="63">
        <f ca="1">IF(OR(INDEX(INDIRECT("times"&amp;DN$2),$F70,DZ$28)&gt;10,INDEX(INDIRECT(DP70),$E70,$F70)="",INDEX(INDIRECT(DP70),$E70,$F70)&gt;=INDEX(INDIRECT(DP70),1,DZ$28)),0,(INDEX(INDIRECT(DP70),$E70,$F70))-INDEX(INDIRECT(DP70),1,DZ$28))*(10-INDEX(INDIRECT("times"&amp;DN$2),$F70,DZ$28))/10</f>
        <v>0</v>
      </c>
      <c r="EA70" s="63">
        <f ca="1">IF(OR(INDEX(INDIRECT("times"&amp;DN$2),$F70,EA$28)&gt;10,INDEX(INDIRECT(DP70),$E70,$F70)="",INDEX(INDIRECT(DP70),$E70,$F70)&gt;=INDEX(INDIRECT(DP70),1,EA$28)),0,(INDEX(INDIRECT(DP70),$E70,$F70))-INDEX(INDIRECT(DP70),1,EA$28))*(10-INDEX(INDIRECT("times"&amp;DN$2),$F70,EA$28))/10</f>
        <v>0</v>
      </c>
      <c r="EB70" s="63">
        <f ca="1">IF(OR(INDEX(INDIRECT("times"&amp;DN$2),$F70,EB$28)&gt;10,INDEX(INDIRECT(DP70),$E70,$F70)="",INDEX(INDIRECT(DP70),$E70,$F70)&gt;=INDEX(INDIRECT(DP70),1,EB$28)),0,(INDEX(INDIRECT(DP70),$E70,$F70))-INDEX(INDIRECT(DP70),1,EB$28))*(10-INDEX(INDIRECT("times"&amp;DN$2),$F70,EB$28))/10</f>
        <v>0</v>
      </c>
      <c r="EC70" s="63">
        <f ca="1">IF(OR(INDEX(INDIRECT("times"&amp;DN$2),$F70,EC$28)&gt;10,INDEX(INDIRECT(DP70),$E70,$F70)="",INDEX(INDIRECT(DP70),$E70,$F70)&gt;=INDEX(INDIRECT(DP70),1,EC$28)),0,(INDEX(INDIRECT(DP70),$E70,$F70))-INDEX(INDIRECT(DP70),1,EC$28))*(10-INDEX(INDIRECT("times"&amp;DN$2),$F70,EC$28))/10</f>
        <v>0</v>
      </c>
      <c r="ED70" s="63">
        <f ca="1">IF(OR(INDEX(INDIRECT("times"&amp;DN$2),$F70,ED$28)&gt;10,INDEX(INDIRECT(DP70),$E70,$F70)="",INDEX(INDIRECT(DP70),$E70,$F70)&gt;=INDEX(INDIRECT(DP70),1,ED$28)),0,(INDEX(INDIRECT(DP70),$E70,$F70))-INDEX(INDIRECT(DP70),1,ED$28))*(10-INDEX(INDIRECT("times"&amp;DN$2),$F70,ED$28))/10</f>
        <v>0</v>
      </c>
      <c r="EE70" s="63">
        <f ca="1">IF(OR(INDEX(INDIRECT("times"&amp;DN$2),$F70,EE$28)&gt;10,INDEX(INDIRECT(DP70),$E70,$F70)="",INDEX(INDIRECT(DP70),$E70,$F70)&gt;=INDEX(INDIRECT(DP70),1,EE$28)),0,(INDEX(INDIRECT(DP70),$E70,$F70))-INDEX(INDIRECT(DP70),1,EE$28))*(10-INDEX(INDIRECT("times"&amp;DN$2),$F70,EE$28))/10</f>
        <v>0</v>
      </c>
      <c r="EF70" s="63">
        <f ca="1">IF(OR(INDEX(INDIRECT("times"&amp;DN$2),$F70,EF$28)&gt;10,INDEX(INDIRECT(DP70),$E70,$F70)="",INDEX(INDIRECT(DP70),$E70,$F70)&gt;=INDEX(INDIRECT(DP70),1,EF$28)),0,(INDEX(INDIRECT(DP70),$E70,$F70))-INDEX(INDIRECT(DP70),1,EF$28))*(10-INDEX(INDIRECT("times"&amp;DN$2),$F70,EF$28))/10</f>
        <v>0</v>
      </c>
      <c r="EG70" s="63">
        <f ca="1">IF(OR(INDEX(INDIRECT("times"&amp;DN$2),$F70,EG$28)&gt;10,INDEX(INDIRECT(DP70),$E70,$F70)="",INDEX(INDIRECT(DP70),$E70,$F70)&gt;=INDEX(INDIRECT(DP70),1,EG$28)),0,(INDEX(INDIRECT(DP70),$E70,$F70))-INDEX(INDIRECT(DP70),1,EG$28))*(10-INDEX(INDIRECT("times"&amp;DN$2),$F70,EG$28))/10</f>
        <v>0</v>
      </c>
      <c r="EH70" s="63">
        <f ca="1">IF(OR(INDEX(INDIRECT("times"&amp;DN$2),$F70,EH$28)&gt;10,INDEX(INDIRECT(DP70),$E70,$F70)="",INDEX(INDIRECT(DP70),$E70,$F70)&gt;=INDEX(INDIRECT(DP70),1,EH$28)),0,(INDEX(INDIRECT(DP70),$E70,$F70))-INDEX(INDIRECT(DP70),1,EH$28))*(10-INDEX(INDIRECT("times"&amp;DN$2),$F70,EH$28))/10</f>
        <v>0</v>
      </c>
      <c r="EI70" s="63">
        <f ca="1">IF(OR(INDEX(INDIRECT("times"&amp;DN$2),$F70,EI$28)&gt;10,INDEX(INDIRECT(DP70),$E70,$F70)="",INDEX(INDIRECT(DP70),$E70,$F70)&gt;=INDEX(INDIRECT(DP70),1,EI$28)),0,(INDEX(INDIRECT(DP70),$E70,$F70))-INDEX(INDIRECT(DP70),1,EI$28))*(10-INDEX(INDIRECT("times"&amp;DN$2),$F70,EI$28))/10</f>
        <v>0</v>
      </c>
      <c r="EJ70" s="63">
        <f ca="1">IF(OR(INDEX(INDIRECT("times"&amp;DN$2),$F70,EJ$28)&gt;10,INDEX(INDIRECT(DP70),$E70,$F70)="",INDEX(INDIRECT(DP70),$E70,$F70)&gt;=INDEX(INDIRECT(DP70),1,EJ$28)),0,(INDEX(INDIRECT(DP70),$E70,$F70))-INDEX(INDIRECT(DP70),1,EJ$28))*(10-INDEX(INDIRECT("times"&amp;DN$2),$F70,EJ$28))/10</f>
        <v>0</v>
      </c>
      <c r="EK70" s="63">
        <f ca="1">IF(OR(INDEX(INDIRECT("times"&amp;DN$2),$F70,EK$28)&gt;10,INDEX(INDIRECT(DP70),$E70,$F70)="",INDEX(INDIRECT(DP70),$E70,$F70)&gt;=INDEX(INDIRECT(DP70),1,EK$28)),0,(INDEX(INDIRECT(DP70),$E70,$F70))-INDEX(INDIRECT(DP70),1,EK$28))*(10-INDEX(INDIRECT("times"&amp;DN$2),$F70,EK$28))/10</f>
        <v>0</v>
      </c>
      <c r="EL70" s="63">
        <f ca="1">IF(OR(INDEX(INDIRECT("times"&amp;DN$2),$F70,EL$28)&gt;10,INDEX(INDIRECT(DP70),$E70,$F70)="",INDEX(INDIRECT(DP70),$E70,$F70)&gt;=INDEX(INDIRECT(DP70),1,EL$28)),0,(INDEX(INDIRECT(DP70),$E70,$F70))-INDEX(INDIRECT(DP70),1,EL$28))*(10-INDEX(INDIRECT("times"&amp;DN$2),$F70,EL$28))/10</f>
        <v>0</v>
      </c>
      <c r="EM70" s="64">
        <f ca="1">IF(OR(INDEX(INDIRECT("times"&amp;DN$2),$F70,EM$28)&gt;10,INDEX(INDIRECT(DP70),$E70,$F70)="",INDEX(INDIRECT(DP70),$E70,$F70)&gt;=INDEX(INDIRECT(DP70),1,EM$28)),0,(INDEX(INDIRECT(DP70),$E70,$F70))-INDEX(INDIRECT(DP70),1,EM$28))*(10-INDEX(INDIRECT("times"&amp;DN$2),$F70,EM$28))/10</f>
        <v>0</v>
      </c>
      <c r="EN70" s="201">
        <v>7</v>
      </c>
      <c r="EP70" s="18" t="s">
        <v>216</v>
      </c>
      <c r="EQ70" s="122">
        <f>EP26</f>
        <v>0</v>
      </c>
      <c r="ER70" s="122" t="str">
        <f>EP27</f>
        <v>lei3564</v>
      </c>
      <c r="ES70" s="210" t="str">
        <f t="shared" si="45"/>
        <v>core0_lei3564</v>
      </c>
      <c r="ET70" s="122">
        <v>5</v>
      </c>
      <c r="EU70" s="33">
        <v>7</v>
      </c>
      <c r="EV70" s="62">
        <f ca="1">IF(OR(INDEX(INDIRECT("times"&amp;EQ$2),$F70,EV$28)&gt;10,INDEX(INDIRECT(ES70),$E70,$F70)="",INDEX(INDIRECT(ES70),$E70,$F70)&gt;=INDEX(INDIRECT(ES70),1,EV$28)),0,(INDEX(INDIRECT(ES70),$E70,$F70))-INDEX(INDIRECT(ES70),1,EV$28))*(10-INDEX(INDIRECT("times"&amp;EQ$2),$F70,EV$28))/10</f>
        <v>0</v>
      </c>
      <c r="EW70" s="63">
        <f ca="1">IF(OR(INDEX(INDIRECT("times"&amp;EQ$2),$F70,EW$28)&gt;10,INDEX(INDIRECT(ES70),$E70,$F70)="",INDEX(INDIRECT(ES70),$E70,$F70)&gt;=INDEX(INDIRECT(ES70),1,EW$28)),0,(INDEX(INDIRECT(ES70),$E70,$F70))-INDEX(INDIRECT(ES70),1,EW$28))*(10-INDEX(INDIRECT("times"&amp;EQ$2),$F70,EW$28))/10</f>
        <v>0</v>
      </c>
      <c r="EX70" s="63">
        <f ca="1">IF(OR(INDEX(INDIRECT("times"&amp;EQ$2),$F70,EX$28)&gt;10,INDEX(INDIRECT(ES70),$E70,$F70)="",INDEX(INDIRECT(ES70),$E70,$F70)&gt;=INDEX(INDIRECT(ES70),1,EX$28)),0,(INDEX(INDIRECT(ES70),$E70,$F70))-INDEX(INDIRECT(ES70),1,EX$28))*(10-INDEX(INDIRECT("times"&amp;EQ$2),$F70,EX$28))/10</f>
        <v>0</v>
      </c>
      <c r="EY70" s="63">
        <f ca="1">IF(OR(INDEX(INDIRECT("times"&amp;EQ$2),$F70,EY$28)&gt;10,INDEX(INDIRECT(ES70),$E70,$F70)="",INDEX(INDIRECT(ES70),$E70,$F70)&gt;=INDEX(INDIRECT(ES70),1,EY$28)),0,(INDEX(INDIRECT(ES70),$E70,$F70))-INDEX(INDIRECT(ES70),1,EY$28))*(10-INDEX(INDIRECT("times"&amp;EQ$2),$F70,EY$28))/10</f>
        <v>0</v>
      </c>
      <c r="EZ70" s="63">
        <f ca="1">IF(OR(INDEX(INDIRECT("times"&amp;EQ$2),$F70,EZ$28)&gt;10,INDEX(INDIRECT(ES70),$E70,$F70)="",INDEX(INDIRECT(ES70),$E70,$F70)&gt;=INDEX(INDIRECT(ES70),1,EZ$28)),0,(INDEX(INDIRECT(ES70),$E70,$F70))-INDEX(INDIRECT(ES70),1,EZ$28))*(10-INDEX(INDIRECT("times"&amp;EQ$2),$F70,EZ$28))/10</f>
        <v>0</v>
      </c>
      <c r="FA70" s="63">
        <f ca="1">IF(OR(INDEX(INDIRECT("times"&amp;EQ$2),$F70,FA$28)&gt;10,INDEX(INDIRECT(ES70),$E70,$F70)="",INDEX(INDIRECT(ES70),$E70,$F70)&gt;=INDEX(INDIRECT(ES70),1,FA$28)),0,(INDEX(INDIRECT(ES70),$E70,$F70))-INDEX(INDIRECT(ES70),1,FA$28))*(10-INDEX(INDIRECT("times"&amp;EQ$2),$F70,FA$28))/10</f>
        <v>0</v>
      </c>
      <c r="FB70" s="63">
        <f ca="1">IF(OR(INDEX(INDIRECT("times"&amp;EQ$2),$F70,FB$28)&gt;10,INDEX(INDIRECT(ES70),$E70,$F70)="",INDEX(INDIRECT(ES70),$E70,$F70)&gt;=INDEX(INDIRECT(ES70),1,FB$28)),0,(INDEX(INDIRECT(ES70),$E70,$F70))-INDEX(INDIRECT(ES70),1,FB$28))*(10-INDEX(INDIRECT("times"&amp;EQ$2),$F70,FB$28))/10</f>
        <v>0</v>
      </c>
      <c r="FC70" s="63">
        <f ca="1">IF(OR(INDEX(INDIRECT("times"&amp;EQ$2),$F70,FC$28)&gt;10,INDEX(INDIRECT(ES70),$E70,$F70)="",INDEX(INDIRECT(ES70),$E70,$F70)&gt;=INDEX(INDIRECT(ES70),1,FC$28)),0,(INDEX(INDIRECT(ES70),$E70,$F70))-INDEX(INDIRECT(ES70),1,FC$28))*(10-INDEX(INDIRECT("times"&amp;EQ$2),$F70,FC$28))/10</f>
        <v>0</v>
      </c>
      <c r="FD70" s="63">
        <f ca="1">IF(OR(INDEX(INDIRECT("times"&amp;EQ$2),$F70,FD$28)&gt;10,INDEX(INDIRECT(ES70),$E70,$F70)="",INDEX(INDIRECT(ES70),$E70,$F70)&gt;=INDEX(INDIRECT(ES70),1,FD$28)),0,(INDEX(INDIRECT(ES70),$E70,$F70))-INDEX(INDIRECT(ES70),1,FD$28))*(10-INDEX(INDIRECT("times"&amp;EQ$2),$F70,FD$28))/10</f>
        <v>0</v>
      </c>
      <c r="FE70" s="63">
        <f ca="1">IF(OR(INDEX(INDIRECT("times"&amp;EQ$2),$F70,FE$28)&gt;10,INDEX(INDIRECT(ES70),$E70,$F70)="",INDEX(INDIRECT(ES70),$E70,$F70)&gt;=INDEX(INDIRECT(ES70),1,FE$28)),0,(INDEX(INDIRECT(ES70),$E70,$F70))-INDEX(INDIRECT(ES70),1,FE$28))*(10-INDEX(INDIRECT("times"&amp;EQ$2),$F70,FE$28))/10</f>
        <v>0</v>
      </c>
      <c r="FF70" s="63">
        <f ca="1">IF(OR(INDEX(INDIRECT("times"&amp;EQ$2),$F70,FF$28)&gt;10,INDEX(INDIRECT(ES70),$E70,$F70)="",INDEX(INDIRECT(ES70),$E70,$F70)&gt;=INDEX(INDIRECT(ES70),1,FF$28)),0,(INDEX(INDIRECT(ES70),$E70,$F70))-INDEX(INDIRECT(ES70),1,FF$28))*(10-INDEX(INDIRECT("times"&amp;EQ$2),$F70,FF$28))/10</f>
        <v>0</v>
      </c>
      <c r="FG70" s="63">
        <f ca="1">IF(OR(INDEX(INDIRECT("times"&amp;EQ$2),$F70,FG$28)&gt;10,INDEX(INDIRECT(ES70),$E70,$F70)="",INDEX(INDIRECT(ES70),$E70,$F70)&gt;=INDEX(INDIRECT(ES70),1,FG$28)),0,(INDEX(INDIRECT(ES70),$E70,$F70))-INDEX(INDIRECT(ES70),1,FG$28))*(10-INDEX(INDIRECT("times"&amp;EQ$2),$F70,FG$28))/10</f>
        <v>0</v>
      </c>
      <c r="FH70" s="63">
        <f ca="1">IF(OR(INDEX(INDIRECT("times"&amp;EQ$2),$F70,FH$28)&gt;10,INDEX(INDIRECT(ES70),$E70,$F70)="",INDEX(INDIRECT(ES70),$E70,$F70)&gt;=INDEX(INDIRECT(ES70),1,FH$28)),0,(INDEX(INDIRECT(ES70),$E70,$F70))-INDEX(INDIRECT(ES70),1,FH$28))*(10-INDEX(INDIRECT("times"&amp;EQ$2),$F70,FH$28))/10</f>
        <v>0</v>
      </c>
      <c r="FI70" s="63">
        <f ca="1">IF(OR(INDEX(INDIRECT("times"&amp;EQ$2),$F70,FI$28)&gt;10,INDEX(INDIRECT(ES70),$E70,$F70)="",INDEX(INDIRECT(ES70),$E70,$F70)&gt;=INDEX(INDIRECT(ES70),1,FI$28)),0,(INDEX(INDIRECT(ES70),$E70,$F70))-INDEX(INDIRECT(ES70),1,FI$28))*(10-INDEX(INDIRECT("times"&amp;EQ$2),$F70,FI$28))/10</f>
        <v>0</v>
      </c>
      <c r="FJ70" s="63">
        <f ca="1">IF(OR(INDEX(INDIRECT("times"&amp;EQ$2),$F70,FJ$28)&gt;10,INDEX(INDIRECT(ES70),$E70,$F70)="",INDEX(INDIRECT(ES70),$E70,$F70)&gt;=INDEX(INDIRECT(ES70),1,FJ$28)),0,(INDEX(INDIRECT(ES70),$E70,$F70))-INDEX(INDIRECT(ES70),1,FJ$28))*(10-INDEX(INDIRECT("times"&amp;EQ$2),$F70,FJ$28))/10</f>
        <v>0</v>
      </c>
      <c r="FK70" s="63">
        <f ca="1">IF(OR(INDEX(INDIRECT("times"&amp;EQ$2),$F70,FK$28)&gt;10,INDEX(INDIRECT(ES70),$E70,$F70)="",INDEX(INDIRECT(ES70),$E70,$F70)&gt;=INDEX(INDIRECT(ES70),1,FK$28)),0,(INDEX(INDIRECT(ES70),$E70,$F70))-INDEX(INDIRECT(ES70),1,FK$28))*(10-INDEX(INDIRECT("times"&amp;EQ$2),$F70,FK$28))/10</f>
        <v>0</v>
      </c>
      <c r="FL70" s="63">
        <f ca="1">IF(OR(INDEX(INDIRECT("times"&amp;EQ$2),$F70,FL$28)&gt;10,INDEX(INDIRECT(ES70),$E70,$F70)="",INDEX(INDIRECT(ES70),$E70,$F70)&gt;=INDEX(INDIRECT(ES70),1,FL$28)),0,(INDEX(INDIRECT(ES70),$E70,$F70))-INDEX(INDIRECT(ES70),1,FL$28))*(10-INDEX(INDIRECT("times"&amp;EQ$2),$F70,FL$28))/10</f>
        <v>0</v>
      </c>
      <c r="FM70" s="63">
        <f ca="1">IF(OR(INDEX(INDIRECT("times"&amp;EQ$2),$F70,FM$28)&gt;10,INDEX(INDIRECT(ES70),$E70,$F70)="",INDEX(INDIRECT(ES70),$E70,$F70)&gt;=INDEX(INDIRECT(ES70),1,FM$28)),0,(INDEX(INDIRECT(ES70),$E70,$F70))-INDEX(INDIRECT(ES70),1,FM$28))*(10-INDEX(INDIRECT("times"&amp;EQ$2),$F70,FM$28))/10</f>
        <v>0</v>
      </c>
      <c r="FN70" s="63">
        <f ca="1">IF(OR(INDEX(INDIRECT("times"&amp;EQ$2),$F70,FN$28)&gt;10,INDEX(INDIRECT(ES70),$E70,$F70)="",INDEX(INDIRECT(ES70),$E70,$F70)&gt;=INDEX(INDIRECT(ES70),1,FN$28)),0,(INDEX(INDIRECT(ES70),$E70,$F70))-INDEX(INDIRECT(ES70),1,FN$28))*(10-INDEX(INDIRECT("times"&amp;EQ$2),$F70,FN$28))/10</f>
        <v>0</v>
      </c>
      <c r="FO70" s="63">
        <f ca="1">IF(OR(INDEX(INDIRECT("times"&amp;EQ$2),$F70,FO$28)&gt;10,INDEX(INDIRECT(ES70),$E70,$F70)="",INDEX(INDIRECT(ES70),$E70,$F70)&gt;=INDEX(INDIRECT(ES70),1,FO$28)),0,(INDEX(INDIRECT(ES70),$E70,$F70))-INDEX(INDIRECT(ES70),1,FO$28))*(10-INDEX(INDIRECT("times"&amp;EQ$2),$F70,FO$28))/10</f>
        <v>0</v>
      </c>
      <c r="FP70" s="64">
        <f ca="1">IF(OR(INDEX(INDIRECT("times"&amp;EQ$2),$F70,FP$28)&gt;10,INDEX(INDIRECT(ES70),$E70,$F70)="",INDEX(INDIRECT(ES70),$E70,$F70)&gt;=INDEX(INDIRECT(ES70),1,FP$28)),0,(INDEX(INDIRECT(ES70),$E70,$F70))-INDEX(INDIRECT(ES70),1,FP$28))*(10-INDEX(INDIRECT("times"&amp;EQ$2),$F70,FP$28))/10</f>
        <v>0</v>
      </c>
      <c r="FQ70" s="201">
        <v>7</v>
      </c>
      <c r="FS70" s="18" t="s">
        <v>216</v>
      </c>
      <c r="FT70" s="122">
        <f>FS26</f>
        <v>0</v>
      </c>
      <c r="FU70" s="122" t="str">
        <f>FS27</f>
        <v>shop65</v>
      </c>
      <c r="FV70" s="210" t="str">
        <f t="shared" si="46"/>
        <v>core0_shop65</v>
      </c>
      <c r="FW70" s="122">
        <v>5</v>
      </c>
      <c r="FX70" s="33">
        <v>7</v>
      </c>
      <c r="FY70" s="62">
        <f ca="1">IF(OR(INDEX(INDIRECT("times"&amp;FT$2),$F70,FY$28)&gt;10,INDEX(INDIRECT(FV70),$E70,$F70)="",INDEX(INDIRECT(FV70),$E70,$F70)&gt;=INDEX(INDIRECT(FV70),1,FY$28)),0,(INDEX(INDIRECT(FV70),$E70,$F70))-INDEX(INDIRECT(FV70),1,FY$28))*(10-INDEX(INDIRECT("times"&amp;FT$2),$F70,FY$28))/10</f>
        <v>0</v>
      </c>
      <c r="FZ70" s="63">
        <f ca="1">IF(OR(INDEX(INDIRECT("times"&amp;FT$2),$F70,FZ$28)&gt;10,INDEX(INDIRECT(FV70),$E70,$F70)="",INDEX(INDIRECT(FV70),$E70,$F70)&gt;=INDEX(INDIRECT(FV70),1,FZ$28)),0,(INDEX(INDIRECT(FV70),$E70,$F70))-INDEX(INDIRECT(FV70),1,FZ$28))*(10-INDEX(INDIRECT("times"&amp;FT$2),$F70,FZ$28))/10</f>
        <v>0</v>
      </c>
      <c r="GA70" s="63">
        <f ca="1">IF(OR(INDEX(INDIRECT("times"&amp;FT$2),$F70,GA$28)&gt;10,INDEX(INDIRECT(FV70),$E70,$F70)="",INDEX(INDIRECT(FV70),$E70,$F70)&gt;=INDEX(INDIRECT(FV70),1,GA$28)),0,(INDEX(INDIRECT(FV70),$E70,$F70))-INDEX(INDIRECT(FV70),1,GA$28))*(10-INDEX(INDIRECT("times"&amp;FT$2),$F70,GA$28))/10</f>
        <v>0</v>
      </c>
      <c r="GB70" s="63">
        <f ca="1">IF(OR(INDEX(INDIRECT("times"&amp;FT$2),$F70,GB$28)&gt;10,INDEX(INDIRECT(FV70),$E70,$F70)="",INDEX(INDIRECT(FV70),$E70,$F70)&gt;=INDEX(INDIRECT(FV70),1,GB$28)),0,(INDEX(INDIRECT(FV70),$E70,$F70))-INDEX(INDIRECT(FV70),1,GB$28))*(10-INDEX(INDIRECT("times"&amp;FT$2),$F70,GB$28))/10</f>
        <v>0</v>
      </c>
      <c r="GC70" s="63">
        <f ca="1">IF(OR(INDEX(INDIRECT("times"&amp;FT$2),$F70,GC$28)&gt;10,INDEX(INDIRECT(FV70),$E70,$F70)="",INDEX(INDIRECT(FV70),$E70,$F70)&gt;=INDEX(INDIRECT(FV70),1,GC$28)),0,(INDEX(INDIRECT(FV70),$E70,$F70))-INDEX(INDIRECT(FV70),1,GC$28))*(10-INDEX(INDIRECT("times"&amp;FT$2),$F70,GC$28))/10</f>
        <v>0</v>
      </c>
      <c r="GD70" s="63">
        <f ca="1">IF(OR(INDEX(INDIRECT("times"&amp;FT$2),$F70,GD$28)&gt;10,INDEX(INDIRECT(FV70),$E70,$F70)="",INDEX(INDIRECT(FV70),$E70,$F70)&gt;=INDEX(INDIRECT(FV70),1,GD$28)),0,(INDEX(INDIRECT(FV70),$E70,$F70))-INDEX(INDIRECT(FV70),1,GD$28))*(10-INDEX(INDIRECT("times"&amp;FT$2),$F70,GD$28))/10</f>
        <v>0</v>
      </c>
      <c r="GE70" s="63">
        <f ca="1">IF(OR(INDEX(INDIRECT("times"&amp;FT$2),$F70,GE$28)&gt;10,INDEX(INDIRECT(FV70),$E70,$F70)="",INDEX(INDIRECT(FV70),$E70,$F70)&gt;=INDEX(INDIRECT(FV70),1,GE$28)),0,(INDEX(INDIRECT(FV70),$E70,$F70))-INDEX(INDIRECT(FV70),1,GE$28))*(10-INDEX(INDIRECT("times"&amp;FT$2),$F70,GE$28))/10</f>
        <v>0</v>
      </c>
      <c r="GF70" s="63">
        <f ca="1">IF(OR(INDEX(INDIRECT("times"&amp;FT$2),$F70,GF$28)&gt;10,INDEX(INDIRECT(FV70),$E70,$F70)="",INDEX(INDIRECT(FV70),$E70,$F70)&gt;=INDEX(INDIRECT(FV70),1,GF$28)),0,(INDEX(INDIRECT(FV70),$E70,$F70))-INDEX(INDIRECT(FV70),1,GF$28))*(10-INDEX(INDIRECT("times"&amp;FT$2),$F70,GF$28))/10</f>
        <v>0</v>
      </c>
      <c r="GG70" s="63">
        <f ca="1">IF(OR(INDEX(INDIRECT("times"&amp;FT$2),$F70,GG$28)&gt;10,INDEX(INDIRECT(FV70),$E70,$F70)="",INDEX(INDIRECT(FV70),$E70,$F70)&gt;=INDEX(INDIRECT(FV70),1,GG$28)),0,(INDEX(INDIRECT(FV70),$E70,$F70))-INDEX(INDIRECT(FV70),1,GG$28))*(10-INDEX(INDIRECT("times"&amp;FT$2),$F70,GG$28))/10</f>
        <v>0</v>
      </c>
      <c r="GH70" s="63">
        <f ca="1">IF(OR(INDEX(INDIRECT("times"&amp;FT$2),$F70,GH$28)&gt;10,INDEX(INDIRECT(FV70),$E70,$F70)="",INDEX(INDIRECT(FV70),$E70,$F70)&gt;=INDEX(INDIRECT(FV70),1,GH$28)),0,(INDEX(INDIRECT(FV70),$E70,$F70))-INDEX(INDIRECT(FV70),1,GH$28))*(10-INDEX(INDIRECT("times"&amp;FT$2),$F70,GH$28))/10</f>
        <v>0</v>
      </c>
      <c r="GI70" s="63">
        <f ca="1">IF(OR(INDEX(INDIRECT("times"&amp;FT$2),$F70,GI$28)&gt;10,INDEX(INDIRECT(FV70),$E70,$F70)="",INDEX(INDIRECT(FV70),$E70,$F70)&gt;=INDEX(INDIRECT(FV70),1,GI$28)),0,(INDEX(INDIRECT(FV70),$E70,$F70))-INDEX(INDIRECT(FV70),1,GI$28))*(10-INDEX(INDIRECT("times"&amp;FT$2),$F70,GI$28))/10</f>
        <v>0</v>
      </c>
      <c r="GJ70" s="63">
        <f ca="1">IF(OR(INDEX(INDIRECT("times"&amp;FT$2),$F70,GJ$28)&gt;10,INDEX(INDIRECT(FV70),$E70,$F70)="",INDEX(INDIRECT(FV70),$E70,$F70)&gt;=INDEX(INDIRECT(FV70),1,GJ$28)),0,(INDEX(INDIRECT(FV70),$E70,$F70))-INDEX(INDIRECT(FV70),1,GJ$28))*(10-INDEX(INDIRECT("times"&amp;FT$2),$F70,GJ$28))/10</f>
        <v>0</v>
      </c>
      <c r="GK70" s="63">
        <f ca="1">IF(OR(INDEX(INDIRECT("times"&amp;FT$2),$F70,GK$28)&gt;10,INDEX(INDIRECT(FV70),$E70,$F70)="",INDEX(INDIRECT(FV70),$E70,$F70)&gt;=INDEX(INDIRECT(FV70),1,GK$28)),0,(INDEX(INDIRECT(FV70),$E70,$F70))-INDEX(INDIRECT(FV70),1,GK$28))*(10-INDEX(INDIRECT("times"&amp;FT$2),$F70,GK$28))/10</f>
        <v>0</v>
      </c>
      <c r="GL70" s="63">
        <f ca="1">IF(OR(INDEX(INDIRECT("times"&amp;FT$2),$F70,GL$28)&gt;10,INDEX(INDIRECT(FV70),$E70,$F70)="",INDEX(INDIRECT(FV70),$E70,$F70)&gt;=INDEX(INDIRECT(FV70),1,GL$28)),0,(INDEX(INDIRECT(FV70),$E70,$F70))-INDEX(INDIRECT(FV70),1,GL$28))*(10-INDEX(INDIRECT("times"&amp;FT$2),$F70,GL$28))/10</f>
        <v>0</v>
      </c>
      <c r="GM70" s="63">
        <f ca="1">IF(OR(INDEX(INDIRECT("times"&amp;FT$2),$F70,GM$28)&gt;10,INDEX(INDIRECT(FV70),$E70,$F70)="",INDEX(INDIRECT(FV70),$E70,$F70)&gt;=INDEX(INDIRECT(FV70),1,GM$28)),0,(INDEX(INDIRECT(FV70),$E70,$F70))-INDEX(INDIRECT(FV70),1,GM$28))*(10-INDEX(INDIRECT("times"&amp;FT$2),$F70,GM$28))/10</f>
        <v>0</v>
      </c>
      <c r="GN70" s="63">
        <f ca="1">IF(OR(INDEX(INDIRECT("times"&amp;FT$2),$F70,GN$28)&gt;10,INDEX(INDIRECT(FV70),$E70,$F70)="",INDEX(INDIRECT(FV70),$E70,$F70)&gt;=INDEX(INDIRECT(FV70),1,GN$28)),0,(INDEX(INDIRECT(FV70),$E70,$F70))-INDEX(INDIRECT(FV70),1,GN$28))*(10-INDEX(INDIRECT("times"&amp;FT$2),$F70,GN$28))/10</f>
        <v>0</v>
      </c>
      <c r="GO70" s="63">
        <f ca="1">IF(OR(INDEX(INDIRECT("times"&amp;FT$2),$F70,GO$28)&gt;10,INDEX(INDIRECT(FV70),$E70,$F70)="",INDEX(INDIRECT(FV70),$E70,$F70)&gt;=INDEX(INDIRECT(FV70),1,GO$28)),0,(INDEX(INDIRECT(FV70),$E70,$F70))-INDEX(INDIRECT(FV70),1,GO$28))*(10-INDEX(INDIRECT("times"&amp;FT$2),$F70,GO$28))/10</f>
        <v>0</v>
      </c>
      <c r="GP70" s="63">
        <f ca="1">IF(OR(INDEX(INDIRECT("times"&amp;FT$2),$F70,GP$28)&gt;10,INDEX(INDIRECT(FV70),$E70,$F70)="",INDEX(INDIRECT(FV70),$E70,$F70)&gt;=INDEX(INDIRECT(FV70),1,GP$28)),0,(INDEX(INDIRECT(FV70),$E70,$F70))-INDEX(INDIRECT(FV70),1,GP$28))*(10-INDEX(INDIRECT("times"&amp;FT$2),$F70,GP$28))/10</f>
        <v>0</v>
      </c>
      <c r="GQ70" s="63">
        <f ca="1">IF(OR(INDEX(INDIRECT("times"&amp;FT$2),$F70,GQ$28)&gt;10,INDEX(INDIRECT(FV70),$E70,$F70)="",INDEX(INDIRECT(FV70),$E70,$F70)&gt;=INDEX(INDIRECT(FV70),1,GQ$28)),0,(INDEX(INDIRECT(FV70),$E70,$F70))-INDEX(INDIRECT(FV70),1,GQ$28))*(10-INDEX(INDIRECT("times"&amp;FT$2),$F70,GQ$28))/10</f>
        <v>0</v>
      </c>
      <c r="GR70" s="63">
        <f ca="1">IF(OR(INDEX(INDIRECT("times"&amp;FT$2),$F70,GR$28)&gt;10,INDEX(INDIRECT(FV70),$E70,$F70)="",INDEX(INDIRECT(FV70),$E70,$F70)&gt;=INDEX(INDIRECT(FV70),1,GR$28)),0,(INDEX(INDIRECT(FV70),$E70,$F70))-INDEX(INDIRECT(FV70),1,GR$28))*(10-INDEX(INDIRECT("times"&amp;FT$2),$F70,GR$28))/10</f>
        <v>0</v>
      </c>
      <c r="GS70" s="64">
        <f ca="1">IF(OR(INDEX(INDIRECT("times"&amp;FT$2),$F70,GS$28)&gt;10,INDEX(INDIRECT(FV70),$E70,$F70)="",INDEX(INDIRECT(FV70),$E70,$F70)&gt;=INDEX(INDIRECT(FV70),1,GS$28)),0,(INDEX(INDIRECT(FV70),$E70,$F70))-INDEX(INDIRECT(FV70),1,GS$28))*(10-INDEX(INDIRECT("times"&amp;FT$2),$F70,GS$28))/10</f>
        <v>0</v>
      </c>
      <c r="GT70" s="201">
        <v>7</v>
      </c>
      <c r="GV70" s="18" t="s">
        <v>216</v>
      </c>
      <c r="GW70" s="122">
        <f>GV26</f>
        <v>0</v>
      </c>
      <c r="GX70" s="122" t="str">
        <f>GV27</f>
        <v>lei65</v>
      </c>
      <c r="GY70" s="210" t="str">
        <f t="shared" si="47"/>
        <v>core0_lei65</v>
      </c>
      <c r="GZ70" s="122">
        <v>5</v>
      </c>
      <c r="HA70" s="33">
        <v>7</v>
      </c>
      <c r="HB70" s="62">
        <f ca="1">IF(OR(INDEX(INDIRECT("times"&amp;GW$2),$F70,HB$28)&gt;10,INDEX(INDIRECT(GY70),$E70,$F70)="",INDEX(INDIRECT(GY70),$E70,$F70)&gt;=INDEX(INDIRECT(GY70),1,HB$28)),0,(INDEX(INDIRECT(GY70),$E70,$F70))-INDEX(INDIRECT(GY70),1,HB$28))*(10-INDEX(INDIRECT("times"&amp;GW$2),$F70,HB$28))/10</f>
        <v>0</v>
      </c>
      <c r="HC70" s="63">
        <f ca="1">IF(OR(INDEX(INDIRECT("times"&amp;GW$2),$F70,HC$28)&gt;10,INDEX(INDIRECT(GY70),$E70,$F70)="",INDEX(INDIRECT(GY70),$E70,$F70)&gt;=INDEX(INDIRECT(GY70),1,HC$28)),0,(INDEX(INDIRECT(GY70),$E70,$F70))-INDEX(INDIRECT(GY70),1,HC$28))*(10-INDEX(INDIRECT("times"&amp;GW$2),$F70,HC$28))/10</f>
        <v>0</v>
      </c>
      <c r="HD70" s="63">
        <f ca="1">IF(OR(INDEX(INDIRECT("times"&amp;GW$2),$F70,HD$28)&gt;10,INDEX(INDIRECT(GY70),$E70,$F70)="",INDEX(INDIRECT(GY70),$E70,$F70)&gt;=INDEX(INDIRECT(GY70),1,HD$28)),0,(INDEX(INDIRECT(GY70),$E70,$F70))-INDEX(INDIRECT(GY70),1,HD$28))*(10-INDEX(INDIRECT("times"&amp;GW$2),$F70,HD$28))/10</f>
        <v>0</v>
      </c>
      <c r="HE70" s="63">
        <f ca="1">IF(OR(INDEX(INDIRECT("times"&amp;GW$2),$F70,HE$28)&gt;10,INDEX(INDIRECT(GY70),$E70,$F70)="",INDEX(INDIRECT(GY70),$E70,$F70)&gt;=INDEX(INDIRECT(GY70),1,HE$28)),0,(INDEX(INDIRECT(GY70),$E70,$F70))-INDEX(INDIRECT(GY70),1,HE$28))*(10-INDEX(INDIRECT("times"&amp;GW$2),$F70,HE$28))/10</f>
        <v>0</v>
      </c>
      <c r="HF70" s="63">
        <f ca="1">IF(OR(INDEX(INDIRECT("times"&amp;GW$2),$F70,HF$28)&gt;10,INDEX(INDIRECT(GY70),$E70,$F70)="",INDEX(INDIRECT(GY70),$E70,$F70)&gt;=INDEX(INDIRECT(GY70),1,HF$28)),0,(INDEX(INDIRECT(GY70),$E70,$F70))-INDEX(INDIRECT(GY70),1,HF$28))*(10-INDEX(INDIRECT("times"&amp;GW$2),$F70,HF$28))/10</f>
        <v>0</v>
      </c>
      <c r="HG70" s="63">
        <f ca="1">IF(OR(INDEX(INDIRECT("times"&amp;GW$2),$F70,HG$28)&gt;10,INDEX(INDIRECT(GY70),$E70,$F70)="",INDEX(INDIRECT(GY70),$E70,$F70)&gt;=INDEX(INDIRECT(GY70),1,HG$28)),0,(INDEX(INDIRECT(GY70),$E70,$F70))-INDEX(INDIRECT(GY70),1,HG$28))*(10-INDEX(INDIRECT("times"&amp;GW$2),$F70,HG$28))/10</f>
        <v>0</v>
      </c>
      <c r="HH70" s="63">
        <f ca="1">IF(OR(INDEX(INDIRECT("times"&amp;GW$2),$F70,HH$28)&gt;10,INDEX(INDIRECT(GY70),$E70,$F70)="",INDEX(INDIRECT(GY70),$E70,$F70)&gt;=INDEX(INDIRECT(GY70),1,HH$28)),0,(INDEX(INDIRECT(GY70),$E70,$F70))-INDEX(INDIRECT(GY70),1,HH$28))*(10-INDEX(INDIRECT("times"&amp;GW$2),$F70,HH$28))/10</f>
        <v>0</v>
      </c>
      <c r="HI70" s="63">
        <f ca="1">IF(OR(INDEX(INDIRECT("times"&amp;GW$2),$F70,HI$28)&gt;10,INDEX(INDIRECT(GY70),$E70,$F70)="",INDEX(INDIRECT(GY70),$E70,$F70)&gt;=INDEX(INDIRECT(GY70),1,HI$28)),0,(INDEX(INDIRECT(GY70),$E70,$F70))-INDEX(INDIRECT(GY70),1,HI$28))*(10-INDEX(INDIRECT("times"&amp;GW$2),$F70,HI$28))/10</f>
        <v>0</v>
      </c>
      <c r="HJ70" s="63">
        <f ca="1">IF(OR(INDEX(INDIRECT("times"&amp;GW$2),$F70,HJ$28)&gt;10,INDEX(INDIRECT(GY70),$E70,$F70)="",INDEX(INDIRECT(GY70),$E70,$F70)&gt;=INDEX(INDIRECT(GY70),1,HJ$28)),0,(INDEX(INDIRECT(GY70),$E70,$F70))-INDEX(INDIRECT(GY70),1,HJ$28))*(10-INDEX(INDIRECT("times"&amp;GW$2),$F70,HJ$28))/10</f>
        <v>0</v>
      </c>
      <c r="HK70" s="63">
        <f ca="1">IF(OR(INDEX(INDIRECT("times"&amp;GW$2),$F70,HK$28)&gt;10,INDEX(INDIRECT(GY70),$E70,$F70)="",INDEX(INDIRECT(GY70),$E70,$F70)&gt;=INDEX(INDIRECT(GY70),1,HK$28)),0,(INDEX(INDIRECT(GY70),$E70,$F70))-INDEX(INDIRECT(GY70),1,HK$28))*(10-INDEX(INDIRECT("times"&amp;GW$2),$F70,HK$28))/10</f>
        <v>0</v>
      </c>
      <c r="HL70" s="63">
        <f ca="1">IF(OR(INDEX(INDIRECT("times"&amp;GW$2),$F70,HL$28)&gt;10,INDEX(INDIRECT(GY70),$E70,$F70)="",INDEX(INDIRECT(GY70),$E70,$F70)&gt;=INDEX(INDIRECT(GY70),1,HL$28)),0,(INDEX(INDIRECT(GY70),$E70,$F70))-INDEX(INDIRECT(GY70),1,HL$28))*(10-INDEX(INDIRECT("times"&amp;GW$2),$F70,HL$28))/10</f>
        <v>0</v>
      </c>
      <c r="HM70" s="63">
        <f ca="1">IF(OR(INDEX(INDIRECT("times"&amp;GW$2),$F70,HM$28)&gt;10,INDEX(INDIRECT(GY70),$E70,$F70)="",INDEX(INDIRECT(GY70),$E70,$F70)&gt;=INDEX(INDIRECT(GY70),1,HM$28)),0,(INDEX(INDIRECT(GY70),$E70,$F70))-INDEX(INDIRECT(GY70),1,HM$28))*(10-INDEX(INDIRECT("times"&amp;GW$2),$F70,HM$28))/10</f>
        <v>0</v>
      </c>
      <c r="HN70" s="63">
        <f ca="1">IF(OR(INDEX(INDIRECT("times"&amp;GW$2),$F70,HN$28)&gt;10,INDEX(INDIRECT(GY70),$E70,$F70)="",INDEX(INDIRECT(GY70),$E70,$F70)&gt;=INDEX(INDIRECT(GY70),1,HN$28)),0,(INDEX(INDIRECT(GY70),$E70,$F70))-INDEX(INDIRECT(GY70),1,HN$28))*(10-INDEX(INDIRECT("times"&amp;GW$2),$F70,HN$28))/10</f>
        <v>0</v>
      </c>
      <c r="HO70" s="63">
        <f ca="1">IF(OR(INDEX(INDIRECT("times"&amp;GW$2),$F70,HO$28)&gt;10,INDEX(INDIRECT(GY70),$E70,$F70)="",INDEX(INDIRECT(GY70),$E70,$F70)&gt;=INDEX(INDIRECT(GY70),1,HO$28)),0,(INDEX(INDIRECT(GY70),$E70,$F70))-INDEX(INDIRECT(GY70),1,HO$28))*(10-INDEX(INDIRECT("times"&amp;GW$2),$F70,HO$28))/10</f>
        <v>0</v>
      </c>
      <c r="HP70" s="63">
        <f ca="1">IF(OR(INDEX(INDIRECT("times"&amp;GW$2),$F70,HP$28)&gt;10,INDEX(INDIRECT(GY70),$E70,$F70)="",INDEX(INDIRECT(GY70),$E70,$F70)&gt;=INDEX(INDIRECT(GY70),1,HP$28)),0,(INDEX(INDIRECT(GY70),$E70,$F70))-INDEX(INDIRECT(GY70),1,HP$28))*(10-INDEX(INDIRECT("times"&amp;GW$2),$F70,HP$28))/10</f>
        <v>0</v>
      </c>
      <c r="HQ70" s="63">
        <f ca="1">IF(OR(INDEX(INDIRECT("times"&amp;GW$2),$F70,HQ$28)&gt;10,INDEX(INDIRECT(GY70),$E70,$F70)="",INDEX(INDIRECT(GY70),$E70,$F70)&gt;=INDEX(INDIRECT(GY70),1,HQ$28)),0,(INDEX(INDIRECT(GY70),$E70,$F70))-INDEX(INDIRECT(GY70),1,HQ$28))*(10-INDEX(INDIRECT("times"&amp;GW$2),$F70,HQ$28))/10</f>
        <v>0</v>
      </c>
      <c r="HR70" s="63">
        <f ca="1">IF(OR(INDEX(INDIRECT("times"&amp;GW$2),$F70,HR$28)&gt;10,INDEX(INDIRECT(GY70),$E70,$F70)="",INDEX(INDIRECT(GY70),$E70,$F70)&gt;=INDEX(INDIRECT(GY70),1,HR$28)),0,(INDEX(INDIRECT(GY70),$E70,$F70))-INDEX(INDIRECT(GY70),1,HR$28))*(10-INDEX(INDIRECT("times"&amp;GW$2),$F70,HR$28))/10</f>
        <v>0</v>
      </c>
      <c r="HS70" s="63">
        <f ca="1">IF(OR(INDEX(INDIRECT("times"&amp;GW$2),$F70,HS$28)&gt;10,INDEX(INDIRECT(GY70),$E70,$F70)="",INDEX(INDIRECT(GY70),$E70,$F70)&gt;=INDEX(INDIRECT(GY70),1,HS$28)),0,(INDEX(INDIRECT(GY70),$E70,$F70))-INDEX(INDIRECT(GY70),1,HS$28))*(10-INDEX(INDIRECT("times"&amp;GW$2),$F70,HS$28))/10</f>
        <v>0</v>
      </c>
      <c r="HT70" s="63">
        <f ca="1">IF(OR(INDEX(INDIRECT("times"&amp;GW$2),$F70,HT$28)&gt;10,INDEX(INDIRECT(GY70),$E70,$F70)="",INDEX(INDIRECT(GY70),$E70,$F70)&gt;=INDEX(INDIRECT(GY70),1,HT$28)),0,(INDEX(INDIRECT(GY70),$E70,$F70))-INDEX(INDIRECT(GY70),1,HT$28))*(10-INDEX(INDIRECT("times"&amp;GW$2),$F70,HT$28))/10</f>
        <v>0</v>
      </c>
      <c r="HU70" s="63">
        <f ca="1">IF(OR(INDEX(INDIRECT("times"&amp;GW$2),$F70,HU$28)&gt;10,INDEX(INDIRECT(GY70),$E70,$F70)="",INDEX(INDIRECT(GY70),$E70,$F70)&gt;=INDEX(INDIRECT(GY70),1,HU$28)),0,(INDEX(INDIRECT(GY70),$E70,$F70))-INDEX(INDIRECT(GY70),1,HU$28))*(10-INDEX(INDIRECT("times"&amp;GW$2),$F70,HU$28))/10</f>
        <v>0</v>
      </c>
      <c r="HV70" s="64">
        <f ca="1">IF(OR(INDEX(INDIRECT("times"&amp;GW$2),$F70,HV$28)&gt;10,INDEX(INDIRECT(GY70),$E70,$F70)="",INDEX(INDIRECT(GY70),$E70,$F70)&gt;=INDEX(INDIRECT(GY70),1,HV$28)),0,(INDEX(INDIRECT(GY70),$E70,$F70))-INDEX(INDIRECT(GY70),1,HV$28))*(10-INDEX(INDIRECT("times"&amp;GW$2),$F70,HV$28))/10</f>
        <v>0</v>
      </c>
      <c r="HW70" s="201">
        <v>7</v>
      </c>
    </row>
    <row r="71" spans="1:231" ht="15">
      <c r="A71" s="18" t="s">
        <v>217</v>
      </c>
      <c r="B71" s="122">
        <f>A26</f>
        <v>0</v>
      </c>
      <c r="C71" s="122" t="str">
        <f>A27</f>
        <v>work1834</v>
      </c>
      <c r="D71" s="210" t="str">
        <f t="shared" si="40"/>
        <v>core0_work1834</v>
      </c>
      <c r="E71" s="122">
        <v>5</v>
      </c>
      <c r="F71" s="33">
        <v>8</v>
      </c>
      <c r="G71" s="62">
        <f ca="1">IF(OR(INDEX(INDIRECT("times"&amp;B$2),$F71,G$28)&gt;10,INDEX(INDIRECT(D71),$E71,$F71)="",INDEX(INDIRECT(D71),$E71,$F71)&gt;=INDEX(INDIRECT(D71),1,G$28)),0,(INDEX(INDIRECT(D71),$E71,$F71))-INDEX(INDIRECT(D71),1,G$28))*(10-INDEX(INDIRECT("times"&amp;B$2),$F71,G$28))/10</f>
        <v>0</v>
      </c>
      <c r="H71" s="63">
        <f ca="1">IF(OR(INDEX(INDIRECT("times"&amp;B$2),$F71,H$28)&gt;10,INDEX(INDIRECT(D71),$E71,$F71)="",INDEX(INDIRECT(D71),$E71,$F71)&gt;=INDEX(INDIRECT(D71),1,H$28)),0,(INDEX(INDIRECT(D71),$E71,$F71))-INDEX(INDIRECT(D71),1,H$28))*(10-INDEX(INDIRECT("times"&amp;B$2),$F71,H$28))/10</f>
        <v>0</v>
      </c>
      <c r="I71" s="63">
        <f ca="1">IF(OR(INDEX(INDIRECT("times"&amp;B$2),$F71,I$28)&gt;10,INDEX(INDIRECT(D71),$E71,$F71)="",INDEX(INDIRECT(D71),$E71,$F71)&gt;=INDEX(INDIRECT(D71),1,I$28)),0,(INDEX(INDIRECT(D71),$E71,$F71))-INDEX(INDIRECT(D71),1,I$28))*(10-INDEX(INDIRECT("times"&amp;B$2),$F71,I$28))/10</f>
        <v>0</v>
      </c>
      <c r="J71" s="63">
        <f ca="1">IF(OR(INDEX(INDIRECT("times"&amp;B$2),$F71,J$28)&gt;10,INDEX(INDIRECT(D71),$E71,$F71)="",INDEX(INDIRECT(D71),$E71,$F71)&gt;=INDEX(INDIRECT(D71),1,J$28)),0,(INDEX(INDIRECT(D71),$E71,$F71))-INDEX(INDIRECT(D71),1,J$28))*(10-INDEX(INDIRECT("times"&amp;B$2),$F71,J$28))/10</f>
        <v>0</v>
      </c>
      <c r="K71" s="63">
        <f ca="1">IF(OR(INDEX(INDIRECT("times"&amp;B$2),$F71,K$28)&gt;10,INDEX(INDIRECT(D71),$E71,$F71)="",INDEX(INDIRECT(D71),$E71,$F71)&gt;=INDEX(INDIRECT(D71),1,K$28)),0,(INDEX(INDIRECT(D71),$E71,$F71))-INDEX(INDIRECT(D71),1,K$28))*(10-INDEX(INDIRECT("times"&amp;B$2),$F71,K$28))/10</f>
        <v>0</v>
      </c>
      <c r="L71" s="63">
        <f ca="1">IF(OR(INDEX(INDIRECT("times"&amp;B$2),$F71,L$28)&gt;10,INDEX(INDIRECT(D71),$E71,$F71)="",INDEX(INDIRECT(D71),$E71,$F71)&gt;=INDEX(INDIRECT(D71),1,L$28)),0,(INDEX(INDIRECT(D71),$E71,$F71))-INDEX(INDIRECT(D71),1,L$28))*(10-INDEX(INDIRECT("times"&amp;B$2),$F71,L$28))/10</f>
        <v>0</v>
      </c>
      <c r="M71" s="63">
        <f ca="1">IF(OR(INDEX(INDIRECT("times"&amp;B$2),$F71,M$28)&gt;10,INDEX(INDIRECT(D71),$E71,$F71)="",INDEX(INDIRECT(D71),$E71,$F71)&gt;=INDEX(INDIRECT(D71),1,M$28)),0,(INDEX(INDIRECT(D71),$E71,$F71))-INDEX(INDIRECT(D71),1,M$28))*(10-INDEX(INDIRECT("times"&amp;B$2),$F71,M$28))/10</f>
        <v>0</v>
      </c>
      <c r="N71" s="63">
        <f ca="1">IF(OR(INDEX(INDIRECT("times"&amp;B$2),$F71,N$28)&gt;10,INDEX(INDIRECT(D71),$E71,$F71)="",INDEX(INDIRECT(D71),$E71,$F71)&gt;=INDEX(INDIRECT(D71),1,N$28)),0,(INDEX(INDIRECT(D71),$E71,$F71))-INDEX(INDIRECT(D71),1,N$28))*(10-INDEX(INDIRECT("times"&amp;B$2),$F71,N$28))/10</f>
        <v>0</v>
      </c>
      <c r="O71" s="63">
        <f ca="1">IF(OR(INDEX(INDIRECT("times"&amp;B$2),$F71,O$28)&gt;10,INDEX(INDIRECT(D71),$E71,$F71)="",INDEX(INDIRECT(D71),$E71,$F71)&gt;=INDEX(INDIRECT(D71),1,O$28)),0,(INDEX(INDIRECT(D71),$E71,$F71))-INDEX(INDIRECT(D71),1,O$28))*(10-INDEX(INDIRECT("times"&amp;B$2),$F71,O$28))/10</f>
        <v>0</v>
      </c>
      <c r="P71" s="63">
        <f ca="1">IF(OR(INDEX(INDIRECT("times"&amp;B$2),$F71,P$28)&gt;10,INDEX(INDIRECT(D71),$E71,$F71)="",INDEX(INDIRECT(D71),$E71,$F71)&gt;=INDEX(INDIRECT(D71),1,P$28)),0,(INDEX(INDIRECT(D71),$E71,$F71))-INDEX(INDIRECT(D71),1,P$28))*(10-INDEX(INDIRECT("times"&amp;B$2),$F71,P$28))/10</f>
        <v>0</v>
      </c>
      <c r="Q71" s="63">
        <f ca="1">IF(OR(INDEX(INDIRECT("times"&amp;B$2),$F71,Q$28)&gt;10,INDEX(INDIRECT(D71),$E71,$F71)="",INDEX(INDIRECT(D71),$E71,$F71)&gt;=INDEX(INDIRECT(D71),1,Q$28)),0,(INDEX(INDIRECT(D71),$E71,$F71))-INDEX(INDIRECT(D71),1,Q$28))*(10-INDEX(INDIRECT("times"&amp;B$2),$F71,Q$28))/10</f>
        <v>0</v>
      </c>
      <c r="R71" s="63">
        <f ca="1">IF(OR(INDEX(INDIRECT("times"&amp;B$2),$F71,R$28)&gt;10,INDEX(INDIRECT(D71),$E71,$F71)="",INDEX(INDIRECT(D71),$E71,$F71)&gt;=INDEX(INDIRECT(D71),1,R$28)),0,(INDEX(INDIRECT(D71),$E71,$F71))-INDEX(INDIRECT(D71),1,R$28))*(10-INDEX(INDIRECT("times"&amp;B$2),$F71,R$28))/10</f>
        <v>0</v>
      </c>
      <c r="S71" s="63">
        <f ca="1">IF(OR(INDEX(INDIRECT("times"&amp;B$2),$F71,S$28)&gt;10,INDEX(INDIRECT(D71),$E71,$F71)="",INDEX(INDIRECT(D71),$E71,$F71)&gt;=INDEX(INDIRECT(D71),1,S$28)),0,(INDEX(INDIRECT(D71),$E71,$F71))-INDEX(INDIRECT(D71),1,S$28))*(10-INDEX(INDIRECT("times"&amp;B$2),$F71,S$28))/10</f>
        <v>0</v>
      </c>
      <c r="T71" s="63">
        <f ca="1">IF(OR(INDEX(INDIRECT("times"&amp;B$2),$F71,T$28)&gt;10,INDEX(INDIRECT(D71),$E71,$F71)="",INDEX(INDIRECT(D71),$E71,$F71)&gt;=INDEX(INDIRECT(D71),1,T$28)),0,(INDEX(INDIRECT(D71),$E71,$F71))-INDEX(INDIRECT(D71),1,T$28))*(10-INDEX(INDIRECT("times"&amp;B$2),$F71,T$28))/10</f>
        <v>0</v>
      </c>
      <c r="U71" s="63">
        <f ca="1">IF(OR(INDEX(INDIRECT("times"&amp;B$2),$F71,U$28)&gt;10,INDEX(INDIRECT(D71),$E71,$F71)="",INDEX(INDIRECT(D71),$E71,$F71)&gt;=INDEX(INDIRECT(D71),1,U$28)),0,(INDEX(INDIRECT(D71),$E71,$F71))-INDEX(INDIRECT(D71),1,U$28))*(10-INDEX(INDIRECT("times"&amp;B$2),$F71,U$28))/10</f>
        <v>0</v>
      </c>
      <c r="V71" s="63">
        <f ca="1">IF(OR(INDEX(INDIRECT("times"&amp;B$2),$F71,V$28)&gt;10,INDEX(INDIRECT(D71),$E71,$F71)="",INDEX(INDIRECT(D71),$E71,$F71)&gt;=INDEX(INDIRECT(D71),1,V$28)),0,(INDEX(INDIRECT(D71),$E71,$F71))-INDEX(INDIRECT(D71),1,V$28))*(10-INDEX(INDIRECT("times"&amp;B$2),$F71,V$28))/10</f>
        <v>0</v>
      </c>
      <c r="W71" s="63">
        <f ca="1">IF(OR(INDEX(INDIRECT("times"&amp;B$2),$F71,W$28)&gt;10,INDEX(INDIRECT(D71),$E71,$F71)="",INDEX(INDIRECT(D71),$E71,$F71)&gt;=INDEX(INDIRECT(D71),1,W$28)),0,(INDEX(INDIRECT(D71),$E71,$F71))-INDEX(INDIRECT(D71),1,W$28))*(10-INDEX(INDIRECT("times"&amp;B$2),$F71,W$28))/10</f>
        <v>0</v>
      </c>
      <c r="X71" s="63">
        <f ca="1">IF(OR(INDEX(INDIRECT("times"&amp;B$2),$F71,X$28)&gt;10,INDEX(INDIRECT(D71),$E71,$F71)="",INDEX(INDIRECT(D71),$E71,$F71)&gt;=INDEX(INDIRECT(D71),1,X$28)),0,(INDEX(INDIRECT(D71),$E71,$F71))-INDEX(INDIRECT(D71),1,X$28))*(10-INDEX(INDIRECT("times"&amp;B$2),$F71,X$28))/10</f>
        <v>0</v>
      </c>
      <c r="Y71" s="63">
        <f ca="1">IF(OR(INDEX(INDIRECT("times"&amp;B$2),$F71,Y$28)&gt;10,INDEX(INDIRECT(D71),$E71,$F71)="",INDEX(INDIRECT(D71),$E71,$F71)&gt;=INDEX(INDIRECT(D71),1,Y$28)),0,(INDEX(INDIRECT(D71),$E71,$F71))-INDEX(INDIRECT(D71),1,Y$28))*(10-INDEX(INDIRECT("times"&amp;B$2),$F71,Y$28))/10</f>
        <v>0</v>
      </c>
      <c r="Z71" s="63">
        <f ca="1">IF(OR(INDEX(INDIRECT("times"&amp;B$2),$F71,Z$28)&gt;10,INDEX(INDIRECT(D71),$E71,$F71)="",INDEX(INDIRECT(D71),$E71,$F71)&gt;=INDEX(INDIRECT(D71),1,Z$28)),0,(INDEX(INDIRECT(D71),$E71,$F71))-INDEX(INDIRECT(D71),1,Z$28))*(10-INDEX(INDIRECT("times"&amp;B$2),$F71,Z$28))/10</f>
        <v>0</v>
      </c>
      <c r="AA71" s="64">
        <f ca="1">IF(OR(INDEX(INDIRECT("times"&amp;B$2),$F71,AA$28)&gt;10,INDEX(INDIRECT(D71),$E71,$F71)="",INDEX(INDIRECT(D71),$E71,$F71)&gt;=INDEX(INDIRECT(D71),1,AA$28)),0,(INDEX(INDIRECT(D71),$E71,$F71))-INDEX(INDIRECT(D71),1,AA$28))*(10-INDEX(INDIRECT("times"&amp;B$2),$F71,AA$28))/10</f>
        <v>0</v>
      </c>
      <c r="AB71" s="201">
        <v>8</v>
      </c>
      <c r="AD71" s="18" t="s">
        <v>217</v>
      </c>
      <c r="AE71" s="122">
        <f>AD26</f>
        <v>0</v>
      </c>
      <c r="AF71" s="122" t="str">
        <f>AD27</f>
        <v>shop1834</v>
      </c>
      <c r="AG71" s="210" t="str">
        <f t="shared" si="41"/>
        <v>core0_shop1834</v>
      </c>
      <c r="AH71" s="122">
        <v>5</v>
      </c>
      <c r="AI71" s="33">
        <v>8</v>
      </c>
      <c r="AJ71" s="62">
        <f ca="1">IF(OR(INDEX(INDIRECT("times"&amp;AE$2),$F71,AJ$28)&gt;10,INDEX(INDIRECT(AG71),$E71,$F71)="",INDEX(INDIRECT(AG71),$E71,$F71)&gt;=INDEX(INDIRECT(AG71),1,AJ$28)),0,(INDEX(INDIRECT(AG71),$E71,$F71))-INDEX(INDIRECT(AG71),1,AJ$28))*(10-INDEX(INDIRECT("times"&amp;AE$2),$F71,AJ$28))/10</f>
        <v>0</v>
      </c>
      <c r="AK71" s="63">
        <f ca="1">IF(OR(INDEX(INDIRECT("times"&amp;AE$2),$F71,AK$28)&gt;10,INDEX(INDIRECT(AG71),$E71,$F71)="",INDEX(INDIRECT(AG71),$E71,$F71)&gt;=INDEX(INDIRECT(AG71),1,AK$28)),0,(INDEX(INDIRECT(AG71),$E71,$F71))-INDEX(INDIRECT(AG71),1,AK$28))*(10-INDEX(INDIRECT("times"&amp;AE$2),$F71,AK$28))/10</f>
        <v>0</v>
      </c>
      <c r="AL71" s="63">
        <f ca="1">IF(OR(INDEX(INDIRECT("times"&amp;AE$2),$F71,AL$28)&gt;10,INDEX(INDIRECT(AG71),$E71,$F71)="",INDEX(INDIRECT(AG71),$E71,$F71)&gt;=INDEX(INDIRECT(AG71),1,AL$28)),0,(INDEX(INDIRECT(AG71),$E71,$F71))-INDEX(INDIRECT(AG71),1,AL$28))*(10-INDEX(INDIRECT("times"&amp;AE$2),$F71,AL$28))/10</f>
        <v>0</v>
      </c>
      <c r="AM71" s="63">
        <f ca="1">IF(OR(INDEX(INDIRECT("times"&amp;AE$2),$F71,AM$28)&gt;10,INDEX(INDIRECT(AG71),$E71,$F71)="",INDEX(INDIRECT(AG71),$E71,$F71)&gt;=INDEX(INDIRECT(AG71),1,AM$28)),0,(INDEX(INDIRECT(AG71),$E71,$F71))-INDEX(INDIRECT(AG71),1,AM$28))*(10-INDEX(INDIRECT("times"&amp;AE$2),$F71,AM$28))/10</f>
        <v>0</v>
      </c>
      <c r="AN71" s="63">
        <f ca="1">IF(OR(INDEX(INDIRECT("times"&amp;AE$2),$F71,AN$28)&gt;10,INDEX(INDIRECT(AG71),$E71,$F71)="",INDEX(INDIRECT(AG71),$E71,$F71)&gt;=INDEX(INDIRECT(AG71),1,AN$28)),0,(INDEX(INDIRECT(AG71),$E71,$F71))-INDEX(INDIRECT(AG71),1,AN$28))*(10-INDEX(INDIRECT("times"&amp;AE$2),$F71,AN$28))/10</f>
        <v>0</v>
      </c>
      <c r="AO71" s="63">
        <f ca="1">IF(OR(INDEX(INDIRECT("times"&amp;AE$2),$F71,AO$28)&gt;10,INDEX(INDIRECT(AG71),$E71,$F71)="",INDEX(INDIRECT(AG71),$E71,$F71)&gt;=INDEX(INDIRECT(AG71),1,AO$28)),0,(INDEX(INDIRECT(AG71),$E71,$F71))-INDEX(INDIRECT(AG71),1,AO$28))*(10-INDEX(INDIRECT("times"&amp;AE$2),$F71,AO$28))/10</f>
        <v>0</v>
      </c>
      <c r="AP71" s="63">
        <f ca="1">IF(OR(INDEX(INDIRECT("times"&amp;AE$2),$F71,AP$28)&gt;10,INDEX(INDIRECT(AG71),$E71,$F71)="",INDEX(INDIRECT(AG71),$E71,$F71)&gt;=INDEX(INDIRECT(AG71),1,AP$28)),0,(INDEX(INDIRECT(AG71),$E71,$F71))-INDEX(INDIRECT(AG71),1,AP$28))*(10-INDEX(INDIRECT("times"&amp;AE$2),$F71,AP$28))/10</f>
        <v>0</v>
      </c>
      <c r="AQ71" s="63">
        <f ca="1">IF(OR(INDEX(INDIRECT("times"&amp;AE$2),$F71,AQ$28)&gt;10,INDEX(INDIRECT(AG71),$E71,$F71)="",INDEX(INDIRECT(AG71),$E71,$F71)&gt;=INDEX(INDIRECT(AG71),1,AQ$28)),0,(INDEX(INDIRECT(AG71),$E71,$F71))-INDEX(INDIRECT(AG71),1,AQ$28))*(10-INDEX(INDIRECT("times"&amp;AE$2),$F71,AQ$28))/10</f>
        <v>0</v>
      </c>
      <c r="AR71" s="63">
        <f ca="1">IF(OR(INDEX(INDIRECT("times"&amp;AE$2),$F71,AR$28)&gt;10,INDEX(INDIRECT(AG71),$E71,$F71)="",INDEX(INDIRECT(AG71),$E71,$F71)&gt;=INDEX(INDIRECT(AG71),1,AR$28)),0,(INDEX(INDIRECT(AG71),$E71,$F71))-INDEX(INDIRECT(AG71),1,AR$28))*(10-INDEX(INDIRECT("times"&amp;AE$2),$F71,AR$28))/10</f>
        <v>0</v>
      </c>
      <c r="AS71" s="63">
        <f ca="1">IF(OR(INDEX(INDIRECT("times"&amp;AE$2),$F71,AS$28)&gt;10,INDEX(INDIRECT(AG71),$E71,$F71)="",INDEX(INDIRECT(AG71),$E71,$F71)&gt;=INDEX(INDIRECT(AG71),1,AS$28)),0,(INDEX(INDIRECT(AG71),$E71,$F71))-INDEX(INDIRECT(AG71),1,AS$28))*(10-INDEX(INDIRECT("times"&amp;AE$2),$F71,AS$28))/10</f>
        <v>0</v>
      </c>
      <c r="AT71" s="63">
        <f ca="1">IF(OR(INDEX(INDIRECT("times"&amp;AE$2),$F71,AT$28)&gt;10,INDEX(INDIRECT(AG71),$E71,$F71)="",INDEX(INDIRECT(AG71),$E71,$F71)&gt;=INDEX(INDIRECT(AG71),1,AT$28)),0,(INDEX(INDIRECT(AG71),$E71,$F71))-INDEX(INDIRECT(AG71),1,AT$28))*(10-INDEX(INDIRECT("times"&amp;AE$2),$F71,AT$28))/10</f>
        <v>0</v>
      </c>
      <c r="AU71" s="63">
        <f ca="1">IF(OR(INDEX(INDIRECT("times"&amp;AE$2),$F71,AU$28)&gt;10,INDEX(INDIRECT(AG71),$E71,$F71)="",INDEX(INDIRECT(AG71),$E71,$F71)&gt;=INDEX(INDIRECT(AG71),1,AU$28)),0,(INDEX(INDIRECT(AG71),$E71,$F71))-INDEX(INDIRECT(AG71),1,AU$28))*(10-INDEX(INDIRECT("times"&amp;AE$2),$F71,AU$28))/10</f>
        <v>0</v>
      </c>
      <c r="AV71" s="63">
        <f ca="1">IF(OR(INDEX(INDIRECT("times"&amp;AE$2),$F71,AV$28)&gt;10,INDEX(INDIRECT(AG71),$E71,$F71)="",INDEX(INDIRECT(AG71),$E71,$F71)&gt;=INDEX(INDIRECT(AG71),1,AV$28)),0,(INDEX(INDIRECT(AG71),$E71,$F71))-INDEX(INDIRECT(AG71),1,AV$28))*(10-INDEX(INDIRECT("times"&amp;AE$2),$F71,AV$28))/10</f>
        <v>0</v>
      </c>
      <c r="AW71" s="63">
        <f ca="1">IF(OR(INDEX(INDIRECT("times"&amp;AE$2),$F71,AW$28)&gt;10,INDEX(INDIRECT(AG71),$E71,$F71)="",INDEX(INDIRECT(AG71),$E71,$F71)&gt;=INDEX(INDIRECT(AG71),1,AW$28)),0,(INDEX(INDIRECT(AG71),$E71,$F71))-INDEX(INDIRECT(AG71),1,AW$28))*(10-INDEX(INDIRECT("times"&amp;AE$2),$F71,AW$28))/10</f>
        <v>0</v>
      </c>
      <c r="AX71" s="63">
        <f ca="1">IF(OR(INDEX(INDIRECT("times"&amp;AE$2),$F71,AX$28)&gt;10,INDEX(INDIRECT(AG71),$E71,$F71)="",INDEX(INDIRECT(AG71),$E71,$F71)&gt;=INDEX(INDIRECT(AG71),1,AX$28)),0,(INDEX(INDIRECT(AG71),$E71,$F71))-INDEX(INDIRECT(AG71),1,AX$28))*(10-INDEX(INDIRECT("times"&amp;AE$2),$F71,AX$28))/10</f>
        <v>0</v>
      </c>
      <c r="AY71" s="63">
        <f ca="1">IF(OR(INDEX(INDIRECT("times"&amp;AE$2),$F71,AY$28)&gt;10,INDEX(INDIRECT(AG71),$E71,$F71)="",INDEX(INDIRECT(AG71),$E71,$F71)&gt;=INDEX(INDIRECT(AG71),1,AY$28)),0,(INDEX(INDIRECT(AG71),$E71,$F71))-INDEX(INDIRECT(AG71),1,AY$28))*(10-INDEX(INDIRECT("times"&amp;AE$2),$F71,AY$28))/10</f>
        <v>0</v>
      </c>
      <c r="AZ71" s="63">
        <f ca="1">IF(OR(INDEX(INDIRECT("times"&amp;AE$2),$F71,AZ$28)&gt;10,INDEX(INDIRECT(AG71),$E71,$F71)="",INDEX(INDIRECT(AG71),$E71,$F71)&gt;=INDEX(INDIRECT(AG71),1,AZ$28)),0,(INDEX(INDIRECT(AG71),$E71,$F71))-INDEX(INDIRECT(AG71),1,AZ$28))*(10-INDEX(INDIRECT("times"&amp;AE$2),$F71,AZ$28))/10</f>
        <v>0</v>
      </c>
      <c r="BA71" s="63">
        <f ca="1">IF(OR(INDEX(INDIRECT("times"&amp;AE$2),$F71,BA$28)&gt;10,INDEX(INDIRECT(AG71),$E71,$F71)="",INDEX(INDIRECT(AG71),$E71,$F71)&gt;=INDEX(INDIRECT(AG71),1,BA$28)),0,(INDEX(INDIRECT(AG71),$E71,$F71))-INDEX(INDIRECT(AG71),1,BA$28))*(10-INDEX(INDIRECT("times"&amp;AE$2),$F71,BA$28))/10</f>
        <v>0</v>
      </c>
      <c r="BB71" s="63">
        <f ca="1">IF(OR(INDEX(INDIRECT("times"&amp;AE$2),$F71,BB$28)&gt;10,INDEX(INDIRECT(AG71),$E71,$F71)="",INDEX(INDIRECT(AG71),$E71,$F71)&gt;=INDEX(INDIRECT(AG71),1,BB$28)),0,(INDEX(INDIRECT(AG71),$E71,$F71))-INDEX(INDIRECT(AG71),1,BB$28))*(10-INDEX(INDIRECT("times"&amp;AE$2),$F71,BB$28))/10</f>
        <v>0</v>
      </c>
      <c r="BC71" s="63">
        <f ca="1">IF(OR(INDEX(INDIRECT("times"&amp;AE$2),$F71,BC$28)&gt;10,INDEX(INDIRECT(AG71),$E71,$F71)="",INDEX(INDIRECT(AG71),$E71,$F71)&gt;=INDEX(INDIRECT(AG71),1,BC$28)),0,(INDEX(INDIRECT(AG71),$E71,$F71))-INDEX(INDIRECT(AG71),1,BC$28))*(10-INDEX(INDIRECT("times"&amp;AE$2),$F71,BC$28))/10</f>
        <v>0</v>
      </c>
      <c r="BD71" s="64">
        <f ca="1">IF(OR(INDEX(INDIRECT("times"&amp;AE$2),$F71,BD$28)&gt;10,INDEX(INDIRECT(AG71),$E71,$F71)="",INDEX(INDIRECT(AG71),$E71,$F71)&gt;=INDEX(INDIRECT(AG71),1,BD$28)),0,(INDEX(INDIRECT(AG71),$E71,$F71))-INDEX(INDIRECT(AG71),1,BD$28))*(10-INDEX(INDIRECT("times"&amp;AE$2),$F71,BD$28))/10</f>
        <v>0</v>
      </c>
      <c r="BE71" s="201">
        <v>8</v>
      </c>
      <c r="BG71" s="18" t="s">
        <v>217</v>
      </c>
      <c r="BH71" s="122">
        <f>BG26</f>
        <v>0</v>
      </c>
      <c r="BI71" s="122" t="str">
        <f>BG27</f>
        <v>lei1834</v>
      </c>
      <c r="BJ71" s="210" t="str">
        <f t="shared" si="42"/>
        <v>core0_lei1834</v>
      </c>
      <c r="BK71" s="122">
        <v>5</v>
      </c>
      <c r="BL71" s="33">
        <v>8</v>
      </c>
      <c r="BM71" s="62">
        <f ca="1">IF(OR(INDEX(INDIRECT("times"&amp;BH$2),$F71,BM$28)&gt;10,INDEX(INDIRECT(BJ71),$E71,$F71)="",INDEX(INDIRECT(BJ71),$E71,$F71)&gt;=INDEX(INDIRECT(BJ71),1,BM$28)),0,(INDEX(INDIRECT(BJ71),$E71,$F71))-INDEX(INDIRECT(BJ71),1,BM$28))*(10-INDEX(INDIRECT("times"&amp;BH$2),$F71,BM$28))/10</f>
        <v>0</v>
      </c>
      <c r="BN71" s="63">
        <f ca="1">IF(OR(INDEX(INDIRECT("times"&amp;BH$2),$F71,BN$28)&gt;10,INDEX(INDIRECT(BJ71),$E71,$F71)="",INDEX(INDIRECT(BJ71),$E71,$F71)&gt;=INDEX(INDIRECT(BJ71),1,BN$28)),0,(INDEX(INDIRECT(BJ71),$E71,$F71))-INDEX(INDIRECT(BJ71),1,BN$28))*(10-INDEX(INDIRECT("times"&amp;BH$2),$F71,BN$28))/10</f>
        <v>0</v>
      </c>
      <c r="BO71" s="63">
        <f ca="1">IF(OR(INDEX(INDIRECT("times"&amp;BH$2),$F71,BO$28)&gt;10,INDEX(INDIRECT(BJ71),$E71,$F71)="",INDEX(INDIRECT(BJ71),$E71,$F71)&gt;=INDEX(INDIRECT(BJ71),1,BO$28)),0,(INDEX(INDIRECT(BJ71),$E71,$F71))-INDEX(INDIRECT(BJ71),1,BO$28))*(10-INDEX(INDIRECT("times"&amp;BH$2),$F71,BO$28))/10</f>
        <v>0</v>
      </c>
      <c r="BP71" s="63">
        <f ca="1">IF(OR(INDEX(INDIRECT("times"&amp;BH$2),$F71,BP$28)&gt;10,INDEX(INDIRECT(BJ71),$E71,$F71)="",INDEX(INDIRECT(BJ71),$E71,$F71)&gt;=INDEX(INDIRECT(BJ71),1,BP$28)),0,(INDEX(INDIRECT(BJ71),$E71,$F71))-INDEX(INDIRECT(BJ71),1,BP$28))*(10-INDEX(INDIRECT("times"&amp;BH$2),$F71,BP$28))/10</f>
        <v>0</v>
      </c>
      <c r="BQ71" s="63">
        <f ca="1">IF(OR(INDEX(INDIRECT("times"&amp;BH$2),$F71,BQ$28)&gt;10,INDEX(INDIRECT(BJ71),$E71,$F71)="",INDEX(INDIRECT(BJ71),$E71,$F71)&gt;=INDEX(INDIRECT(BJ71),1,BQ$28)),0,(INDEX(INDIRECT(BJ71),$E71,$F71))-INDEX(INDIRECT(BJ71),1,BQ$28))*(10-INDEX(INDIRECT("times"&amp;BH$2),$F71,BQ$28))/10</f>
        <v>0</v>
      </c>
      <c r="BR71" s="63">
        <f ca="1">IF(OR(INDEX(INDIRECT("times"&amp;BH$2),$F71,BR$28)&gt;10,INDEX(INDIRECT(BJ71),$E71,$F71)="",INDEX(INDIRECT(BJ71),$E71,$F71)&gt;=INDEX(INDIRECT(BJ71),1,BR$28)),0,(INDEX(INDIRECT(BJ71),$E71,$F71))-INDEX(INDIRECT(BJ71),1,BR$28))*(10-INDEX(INDIRECT("times"&amp;BH$2),$F71,BR$28))/10</f>
        <v>0</v>
      </c>
      <c r="BS71" s="63">
        <f ca="1">IF(OR(INDEX(INDIRECT("times"&amp;BH$2),$F71,BS$28)&gt;10,INDEX(INDIRECT(BJ71),$E71,$F71)="",INDEX(INDIRECT(BJ71),$E71,$F71)&gt;=INDEX(INDIRECT(BJ71),1,BS$28)),0,(INDEX(INDIRECT(BJ71),$E71,$F71))-INDEX(INDIRECT(BJ71),1,BS$28))*(10-INDEX(INDIRECT("times"&amp;BH$2),$F71,BS$28))/10</f>
        <v>0</v>
      </c>
      <c r="BT71" s="63">
        <f ca="1">IF(OR(INDEX(INDIRECT("times"&amp;BH$2),$F71,BT$28)&gt;10,INDEX(INDIRECT(BJ71),$E71,$F71)="",INDEX(INDIRECT(BJ71),$E71,$F71)&gt;=INDEX(INDIRECT(BJ71),1,BT$28)),0,(INDEX(INDIRECT(BJ71),$E71,$F71))-INDEX(INDIRECT(BJ71),1,BT$28))*(10-INDEX(INDIRECT("times"&amp;BH$2),$F71,BT$28))/10</f>
        <v>0</v>
      </c>
      <c r="BU71" s="63">
        <f ca="1">IF(OR(INDEX(INDIRECT("times"&amp;BH$2),$F71,BU$28)&gt;10,INDEX(INDIRECT(BJ71),$E71,$F71)="",INDEX(INDIRECT(BJ71),$E71,$F71)&gt;=INDEX(INDIRECT(BJ71),1,BU$28)),0,(INDEX(INDIRECT(BJ71),$E71,$F71))-INDEX(INDIRECT(BJ71),1,BU$28))*(10-INDEX(INDIRECT("times"&amp;BH$2),$F71,BU$28))/10</f>
        <v>0</v>
      </c>
      <c r="BV71" s="63">
        <f ca="1">IF(OR(INDEX(INDIRECT("times"&amp;BH$2),$F71,BV$28)&gt;10,INDEX(INDIRECT(BJ71),$E71,$F71)="",INDEX(INDIRECT(BJ71),$E71,$F71)&gt;=INDEX(INDIRECT(BJ71),1,BV$28)),0,(INDEX(INDIRECT(BJ71),$E71,$F71))-INDEX(INDIRECT(BJ71),1,BV$28))*(10-INDEX(INDIRECT("times"&amp;BH$2),$F71,BV$28))/10</f>
        <v>0</v>
      </c>
      <c r="BW71" s="63">
        <f ca="1">IF(OR(INDEX(INDIRECT("times"&amp;BH$2),$F71,BW$28)&gt;10,INDEX(INDIRECT(BJ71),$E71,$F71)="",INDEX(INDIRECT(BJ71),$E71,$F71)&gt;=INDEX(INDIRECT(BJ71),1,BW$28)),0,(INDEX(INDIRECT(BJ71),$E71,$F71))-INDEX(INDIRECT(BJ71),1,BW$28))*(10-INDEX(INDIRECT("times"&amp;BH$2),$F71,BW$28))/10</f>
        <v>0</v>
      </c>
      <c r="BX71" s="63">
        <f ca="1">IF(OR(INDEX(INDIRECT("times"&amp;BH$2),$F71,BX$28)&gt;10,INDEX(INDIRECT(BJ71),$E71,$F71)="",INDEX(INDIRECT(BJ71),$E71,$F71)&gt;=INDEX(INDIRECT(BJ71),1,BX$28)),0,(INDEX(INDIRECT(BJ71),$E71,$F71))-INDEX(INDIRECT(BJ71),1,BX$28))*(10-INDEX(INDIRECT("times"&amp;BH$2),$F71,BX$28))/10</f>
        <v>0</v>
      </c>
      <c r="BY71" s="63">
        <f ca="1">IF(OR(INDEX(INDIRECT("times"&amp;BH$2),$F71,BY$28)&gt;10,INDEX(INDIRECT(BJ71),$E71,$F71)="",INDEX(INDIRECT(BJ71),$E71,$F71)&gt;=INDEX(INDIRECT(BJ71),1,BY$28)),0,(INDEX(INDIRECT(BJ71),$E71,$F71))-INDEX(INDIRECT(BJ71),1,BY$28))*(10-INDEX(INDIRECT("times"&amp;BH$2),$F71,BY$28))/10</f>
        <v>0</v>
      </c>
      <c r="BZ71" s="63">
        <f ca="1">IF(OR(INDEX(INDIRECT("times"&amp;BH$2),$F71,BZ$28)&gt;10,INDEX(INDIRECT(BJ71),$E71,$F71)="",INDEX(INDIRECT(BJ71),$E71,$F71)&gt;=INDEX(INDIRECT(BJ71),1,BZ$28)),0,(INDEX(INDIRECT(BJ71),$E71,$F71))-INDEX(INDIRECT(BJ71),1,BZ$28))*(10-INDEX(INDIRECT("times"&amp;BH$2),$F71,BZ$28))/10</f>
        <v>0</v>
      </c>
      <c r="CA71" s="63">
        <f ca="1">IF(OR(INDEX(INDIRECT("times"&amp;BH$2),$F71,CA$28)&gt;10,INDEX(INDIRECT(BJ71),$E71,$F71)="",INDEX(INDIRECT(BJ71),$E71,$F71)&gt;=INDEX(INDIRECT(BJ71),1,CA$28)),0,(INDEX(INDIRECT(BJ71),$E71,$F71))-INDEX(INDIRECT(BJ71),1,CA$28))*(10-INDEX(INDIRECT("times"&amp;BH$2),$F71,CA$28))/10</f>
        <v>0</v>
      </c>
      <c r="CB71" s="63">
        <f ca="1">IF(OR(INDEX(INDIRECT("times"&amp;BH$2),$F71,CB$28)&gt;10,INDEX(INDIRECT(BJ71),$E71,$F71)="",INDEX(INDIRECT(BJ71),$E71,$F71)&gt;=INDEX(INDIRECT(BJ71),1,CB$28)),0,(INDEX(INDIRECT(BJ71),$E71,$F71))-INDEX(INDIRECT(BJ71),1,CB$28))*(10-INDEX(INDIRECT("times"&amp;BH$2),$F71,CB$28))/10</f>
        <v>0</v>
      </c>
      <c r="CC71" s="63">
        <f ca="1">IF(OR(INDEX(INDIRECT("times"&amp;BH$2),$F71,CC$28)&gt;10,INDEX(INDIRECT(BJ71),$E71,$F71)="",INDEX(INDIRECT(BJ71),$E71,$F71)&gt;=INDEX(INDIRECT(BJ71),1,CC$28)),0,(INDEX(INDIRECT(BJ71),$E71,$F71))-INDEX(INDIRECT(BJ71),1,CC$28))*(10-INDEX(INDIRECT("times"&amp;BH$2),$F71,CC$28))/10</f>
        <v>0</v>
      </c>
      <c r="CD71" s="63">
        <f ca="1">IF(OR(INDEX(INDIRECT("times"&amp;BH$2),$F71,CD$28)&gt;10,INDEX(INDIRECT(BJ71),$E71,$F71)="",INDEX(INDIRECT(BJ71),$E71,$F71)&gt;=INDEX(INDIRECT(BJ71),1,CD$28)),0,(INDEX(INDIRECT(BJ71),$E71,$F71))-INDEX(INDIRECT(BJ71),1,CD$28))*(10-INDEX(INDIRECT("times"&amp;BH$2),$F71,CD$28))/10</f>
        <v>0</v>
      </c>
      <c r="CE71" s="63">
        <f ca="1">IF(OR(INDEX(INDIRECT("times"&amp;BH$2),$F71,CE$28)&gt;10,INDEX(INDIRECT(BJ71),$E71,$F71)="",INDEX(INDIRECT(BJ71),$E71,$F71)&gt;=INDEX(INDIRECT(BJ71),1,CE$28)),0,(INDEX(INDIRECT(BJ71),$E71,$F71))-INDEX(INDIRECT(BJ71),1,CE$28))*(10-INDEX(INDIRECT("times"&amp;BH$2),$F71,CE$28))/10</f>
        <v>0</v>
      </c>
      <c r="CF71" s="63">
        <f ca="1">IF(OR(INDEX(INDIRECT("times"&amp;BH$2),$F71,CF$28)&gt;10,INDEX(INDIRECT(BJ71),$E71,$F71)="",INDEX(INDIRECT(BJ71),$E71,$F71)&gt;=INDEX(INDIRECT(BJ71),1,CF$28)),0,(INDEX(INDIRECT(BJ71),$E71,$F71))-INDEX(INDIRECT(BJ71),1,CF$28))*(10-INDEX(INDIRECT("times"&amp;BH$2),$F71,CF$28))/10</f>
        <v>0</v>
      </c>
      <c r="CG71" s="64">
        <f ca="1">IF(OR(INDEX(INDIRECT("times"&amp;BH$2),$F71,CG$28)&gt;10,INDEX(INDIRECT(BJ71),$E71,$F71)="",INDEX(INDIRECT(BJ71),$E71,$F71)&gt;=INDEX(INDIRECT(BJ71),1,CG$28)),0,(INDEX(INDIRECT(BJ71),$E71,$F71))-INDEX(INDIRECT(BJ71),1,CG$28))*(10-INDEX(INDIRECT("times"&amp;BH$2),$F71,CG$28))/10</f>
        <v>0</v>
      </c>
      <c r="CH71" s="201">
        <v>8</v>
      </c>
      <c r="CJ71" s="18" t="s">
        <v>217</v>
      </c>
      <c r="CK71" s="122">
        <f>CJ26</f>
        <v>0</v>
      </c>
      <c r="CL71" s="122" t="str">
        <f>CJ27</f>
        <v>work3564</v>
      </c>
      <c r="CM71" s="210" t="str">
        <f t="shared" si="43"/>
        <v>core0_work3564</v>
      </c>
      <c r="CN71" s="122">
        <v>5</v>
      </c>
      <c r="CO71" s="33">
        <v>8</v>
      </c>
      <c r="CP71" s="62">
        <f ca="1">IF(OR(INDEX(INDIRECT("times"&amp;CK$2),$F71,CP$28)&gt;10,INDEX(INDIRECT(CM71),$E71,$F71)="",INDEX(INDIRECT(CM71),$E71,$F71)&gt;=INDEX(INDIRECT(CM71),1,CP$28)),0,(INDEX(INDIRECT(CM71),$E71,$F71))-INDEX(INDIRECT(CM71),1,CP$28))*(10-INDEX(INDIRECT("times"&amp;CK$2),$F71,CP$28))/10</f>
        <v>0</v>
      </c>
      <c r="CQ71" s="63">
        <f ca="1">IF(OR(INDEX(INDIRECT("times"&amp;CK$2),$F71,CQ$28)&gt;10,INDEX(INDIRECT(CM71),$E71,$F71)="",INDEX(INDIRECT(CM71),$E71,$F71)&gt;=INDEX(INDIRECT(CM71),1,CQ$28)),0,(INDEX(INDIRECT(CM71),$E71,$F71))-INDEX(INDIRECT(CM71),1,CQ$28))*(10-INDEX(INDIRECT("times"&amp;CK$2),$F71,CQ$28))/10</f>
        <v>0</v>
      </c>
      <c r="CR71" s="63">
        <f ca="1">IF(OR(INDEX(INDIRECT("times"&amp;CK$2),$F71,CR$28)&gt;10,INDEX(INDIRECT(CM71),$E71,$F71)="",INDEX(INDIRECT(CM71),$E71,$F71)&gt;=INDEX(INDIRECT(CM71),1,CR$28)),0,(INDEX(INDIRECT(CM71),$E71,$F71))-INDEX(INDIRECT(CM71),1,CR$28))*(10-INDEX(INDIRECT("times"&amp;CK$2),$F71,CR$28))/10</f>
        <v>0</v>
      </c>
      <c r="CS71" s="63">
        <f ca="1">IF(OR(INDEX(INDIRECT("times"&amp;CK$2),$F71,CS$28)&gt;10,INDEX(INDIRECT(CM71),$E71,$F71)="",INDEX(INDIRECT(CM71),$E71,$F71)&gt;=INDEX(INDIRECT(CM71),1,CS$28)),0,(INDEX(INDIRECT(CM71),$E71,$F71))-INDEX(INDIRECT(CM71),1,CS$28))*(10-INDEX(INDIRECT("times"&amp;CK$2),$F71,CS$28))/10</f>
        <v>0</v>
      </c>
      <c r="CT71" s="63">
        <f ca="1">IF(OR(INDEX(INDIRECT("times"&amp;CK$2),$F71,CT$28)&gt;10,INDEX(INDIRECT(CM71),$E71,$F71)="",INDEX(INDIRECT(CM71),$E71,$F71)&gt;=INDEX(INDIRECT(CM71),1,CT$28)),0,(INDEX(INDIRECT(CM71),$E71,$F71))-INDEX(INDIRECT(CM71),1,CT$28))*(10-INDEX(INDIRECT("times"&amp;CK$2),$F71,CT$28))/10</f>
        <v>0</v>
      </c>
      <c r="CU71" s="63">
        <f ca="1">IF(OR(INDEX(INDIRECT("times"&amp;CK$2),$F71,CU$28)&gt;10,INDEX(INDIRECT(CM71),$E71,$F71)="",INDEX(INDIRECT(CM71),$E71,$F71)&gt;=INDEX(INDIRECT(CM71),1,CU$28)),0,(INDEX(INDIRECT(CM71),$E71,$F71))-INDEX(INDIRECT(CM71),1,CU$28))*(10-INDEX(INDIRECT("times"&amp;CK$2),$F71,CU$28))/10</f>
        <v>0</v>
      </c>
      <c r="CV71" s="63">
        <f ca="1">IF(OR(INDEX(INDIRECT("times"&amp;CK$2),$F71,CV$28)&gt;10,INDEX(INDIRECT(CM71),$E71,$F71)="",INDEX(INDIRECT(CM71),$E71,$F71)&gt;=INDEX(INDIRECT(CM71),1,CV$28)),0,(INDEX(INDIRECT(CM71),$E71,$F71))-INDEX(INDIRECT(CM71),1,CV$28))*(10-INDEX(INDIRECT("times"&amp;CK$2),$F71,CV$28))/10</f>
        <v>0</v>
      </c>
      <c r="CW71" s="63">
        <f ca="1">IF(OR(INDEX(INDIRECT("times"&amp;CK$2),$F71,CW$28)&gt;10,INDEX(INDIRECT(CM71),$E71,$F71)="",INDEX(INDIRECT(CM71),$E71,$F71)&gt;=INDEX(INDIRECT(CM71),1,CW$28)),0,(INDEX(INDIRECT(CM71),$E71,$F71))-INDEX(INDIRECT(CM71),1,CW$28))*(10-INDEX(INDIRECT("times"&amp;CK$2),$F71,CW$28))/10</f>
        <v>0</v>
      </c>
      <c r="CX71" s="63">
        <f ca="1">IF(OR(INDEX(INDIRECT("times"&amp;CK$2),$F71,CX$28)&gt;10,INDEX(INDIRECT(CM71),$E71,$F71)="",INDEX(INDIRECT(CM71),$E71,$F71)&gt;=INDEX(INDIRECT(CM71),1,CX$28)),0,(INDEX(INDIRECT(CM71),$E71,$F71))-INDEX(INDIRECT(CM71),1,CX$28))*(10-INDEX(INDIRECT("times"&amp;CK$2),$F71,CX$28))/10</f>
        <v>0</v>
      </c>
      <c r="CY71" s="63">
        <f ca="1">IF(OR(INDEX(INDIRECT("times"&amp;CK$2),$F71,CY$28)&gt;10,INDEX(INDIRECT(CM71),$E71,$F71)="",INDEX(INDIRECT(CM71),$E71,$F71)&gt;=INDEX(INDIRECT(CM71),1,CY$28)),0,(INDEX(INDIRECT(CM71),$E71,$F71))-INDEX(INDIRECT(CM71),1,CY$28))*(10-INDEX(INDIRECT("times"&amp;CK$2),$F71,CY$28))/10</f>
        <v>0</v>
      </c>
      <c r="CZ71" s="63">
        <f ca="1">IF(OR(INDEX(INDIRECT("times"&amp;CK$2),$F71,CZ$28)&gt;10,INDEX(INDIRECT(CM71),$E71,$F71)="",INDEX(INDIRECT(CM71),$E71,$F71)&gt;=INDEX(INDIRECT(CM71),1,CZ$28)),0,(INDEX(INDIRECT(CM71),$E71,$F71))-INDEX(INDIRECT(CM71),1,CZ$28))*(10-INDEX(INDIRECT("times"&amp;CK$2),$F71,CZ$28))/10</f>
        <v>0</v>
      </c>
      <c r="DA71" s="63">
        <f ca="1">IF(OR(INDEX(INDIRECT("times"&amp;CK$2),$F71,DA$28)&gt;10,INDEX(INDIRECT(CM71),$E71,$F71)="",INDEX(INDIRECT(CM71),$E71,$F71)&gt;=INDEX(INDIRECT(CM71),1,DA$28)),0,(INDEX(INDIRECT(CM71),$E71,$F71))-INDEX(INDIRECT(CM71),1,DA$28))*(10-INDEX(INDIRECT("times"&amp;CK$2),$F71,DA$28))/10</f>
        <v>0</v>
      </c>
      <c r="DB71" s="63">
        <f ca="1">IF(OR(INDEX(INDIRECT("times"&amp;CK$2),$F71,DB$28)&gt;10,INDEX(INDIRECT(CM71),$E71,$F71)="",INDEX(INDIRECT(CM71),$E71,$F71)&gt;=INDEX(INDIRECT(CM71),1,DB$28)),0,(INDEX(INDIRECT(CM71),$E71,$F71))-INDEX(INDIRECT(CM71),1,DB$28))*(10-INDEX(INDIRECT("times"&amp;CK$2),$F71,DB$28))/10</f>
        <v>0</v>
      </c>
      <c r="DC71" s="63">
        <f ca="1">IF(OR(INDEX(INDIRECT("times"&amp;CK$2),$F71,DC$28)&gt;10,INDEX(INDIRECT(CM71),$E71,$F71)="",INDEX(INDIRECT(CM71),$E71,$F71)&gt;=INDEX(INDIRECT(CM71),1,DC$28)),0,(INDEX(INDIRECT(CM71),$E71,$F71))-INDEX(INDIRECT(CM71),1,DC$28))*(10-INDEX(INDIRECT("times"&amp;CK$2),$F71,DC$28))/10</f>
        <v>0</v>
      </c>
      <c r="DD71" s="63">
        <f ca="1">IF(OR(INDEX(INDIRECT("times"&amp;CK$2),$F71,DD$28)&gt;10,INDEX(INDIRECT(CM71),$E71,$F71)="",INDEX(INDIRECT(CM71),$E71,$F71)&gt;=INDEX(INDIRECT(CM71),1,DD$28)),0,(INDEX(INDIRECT(CM71),$E71,$F71))-INDEX(INDIRECT(CM71),1,DD$28))*(10-INDEX(INDIRECT("times"&amp;CK$2),$F71,DD$28))/10</f>
        <v>0</v>
      </c>
      <c r="DE71" s="63">
        <f ca="1">IF(OR(INDEX(INDIRECT("times"&amp;CK$2),$F71,DE$28)&gt;10,INDEX(INDIRECT(CM71),$E71,$F71)="",INDEX(INDIRECT(CM71),$E71,$F71)&gt;=INDEX(INDIRECT(CM71),1,DE$28)),0,(INDEX(INDIRECT(CM71),$E71,$F71))-INDEX(INDIRECT(CM71),1,DE$28))*(10-INDEX(INDIRECT("times"&amp;CK$2),$F71,DE$28))/10</f>
        <v>0</v>
      </c>
      <c r="DF71" s="63">
        <f ca="1">IF(OR(INDEX(INDIRECT("times"&amp;CK$2),$F71,DF$28)&gt;10,INDEX(INDIRECT(CM71),$E71,$F71)="",INDEX(INDIRECT(CM71),$E71,$F71)&gt;=INDEX(INDIRECT(CM71),1,DF$28)),0,(INDEX(INDIRECT(CM71),$E71,$F71))-INDEX(INDIRECT(CM71),1,DF$28))*(10-INDEX(INDIRECT("times"&amp;CK$2),$F71,DF$28))/10</f>
        <v>0</v>
      </c>
      <c r="DG71" s="63">
        <f ca="1">IF(OR(INDEX(INDIRECT("times"&amp;CK$2),$F71,DG$28)&gt;10,INDEX(INDIRECT(CM71),$E71,$F71)="",INDEX(INDIRECT(CM71),$E71,$F71)&gt;=INDEX(INDIRECT(CM71),1,DG$28)),0,(INDEX(INDIRECT(CM71),$E71,$F71))-INDEX(INDIRECT(CM71),1,DG$28))*(10-INDEX(INDIRECT("times"&amp;CK$2),$F71,DG$28))/10</f>
        <v>0</v>
      </c>
      <c r="DH71" s="63">
        <f ca="1">IF(OR(INDEX(INDIRECT("times"&amp;CK$2),$F71,DH$28)&gt;10,INDEX(INDIRECT(CM71),$E71,$F71)="",INDEX(INDIRECT(CM71),$E71,$F71)&gt;=INDEX(INDIRECT(CM71),1,DH$28)),0,(INDEX(INDIRECT(CM71),$E71,$F71))-INDEX(INDIRECT(CM71),1,DH$28))*(10-INDEX(INDIRECT("times"&amp;CK$2),$F71,DH$28))/10</f>
        <v>0</v>
      </c>
      <c r="DI71" s="63">
        <f ca="1">IF(OR(INDEX(INDIRECT("times"&amp;CK$2),$F71,DI$28)&gt;10,INDEX(INDIRECT(CM71),$E71,$F71)="",INDEX(INDIRECT(CM71),$E71,$F71)&gt;=INDEX(INDIRECT(CM71),1,DI$28)),0,(INDEX(INDIRECT(CM71),$E71,$F71))-INDEX(INDIRECT(CM71),1,DI$28))*(10-INDEX(INDIRECT("times"&amp;CK$2),$F71,DI$28))/10</f>
        <v>0</v>
      </c>
      <c r="DJ71" s="64">
        <f ca="1">IF(OR(INDEX(INDIRECT("times"&amp;CK$2),$F71,DJ$28)&gt;10,INDEX(INDIRECT(CM71),$E71,$F71)="",INDEX(INDIRECT(CM71),$E71,$F71)&gt;=INDEX(INDIRECT(CM71),1,DJ$28)),0,(INDEX(INDIRECT(CM71),$E71,$F71))-INDEX(INDIRECT(CM71),1,DJ$28))*(10-INDEX(INDIRECT("times"&amp;CK$2),$F71,DJ$28))/10</f>
        <v>0</v>
      </c>
      <c r="DK71" s="201">
        <v>8</v>
      </c>
      <c r="DM71" s="18" t="s">
        <v>217</v>
      </c>
      <c r="DN71" s="122">
        <f>DM26</f>
        <v>0</v>
      </c>
      <c r="DO71" s="122" t="str">
        <f>DM27</f>
        <v>shop3564</v>
      </c>
      <c r="DP71" s="210" t="str">
        <f t="shared" si="44"/>
        <v>core0_shop3564</v>
      </c>
      <c r="DQ71" s="122">
        <v>5</v>
      </c>
      <c r="DR71" s="33">
        <v>8</v>
      </c>
      <c r="DS71" s="62">
        <f ca="1">IF(OR(INDEX(INDIRECT("times"&amp;DN$2),$F71,DS$28)&gt;10,INDEX(INDIRECT(DP71),$E71,$F71)="",INDEX(INDIRECT(DP71),$E71,$F71)&gt;=INDEX(INDIRECT(DP71),1,DS$28)),0,(INDEX(INDIRECT(DP71),$E71,$F71))-INDEX(INDIRECT(DP71),1,DS$28))*(10-INDEX(INDIRECT("times"&amp;DN$2),$F71,DS$28))/10</f>
        <v>0</v>
      </c>
      <c r="DT71" s="63">
        <f ca="1">IF(OR(INDEX(INDIRECT("times"&amp;DN$2),$F71,DT$28)&gt;10,INDEX(INDIRECT(DP71),$E71,$F71)="",INDEX(INDIRECT(DP71),$E71,$F71)&gt;=INDEX(INDIRECT(DP71),1,DT$28)),0,(INDEX(INDIRECT(DP71),$E71,$F71))-INDEX(INDIRECT(DP71),1,DT$28))*(10-INDEX(INDIRECT("times"&amp;DN$2),$F71,DT$28))/10</f>
        <v>0</v>
      </c>
      <c r="DU71" s="63">
        <f ca="1">IF(OR(INDEX(INDIRECT("times"&amp;DN$2),$F71,DU$28)&gt;10,INDEX(INDIRECT(DP71),$E71,$F71)="",INDEX(INDIRECT(DP71),$E71,$F71)&gt;=INDEX(INDIRECT(DP71),1,DU$28)),0,(INDEX(INDIRECT(DP71),$E71,$F71))-INDEX(INDIRECT(DP71),1,DU$28))*(10-INDEX(INDIRECT("times"&amp;DN$2),$F71,DU$28))/10</f>
        <v>0</v>
      </c>
      <c r="DV71" s="63">
        <f ca="1">IF(OR(INDEX(INDIRECT("times"&amp;DN$2),$F71,DV$28)&gt;10,INDEX(INDIRECT(DP71),$E71,$F71)="",INDEX(INDIRECT(DP71),$E71,$F71)&gt;=INDEX(INDIRECT(DP71),1,DV$28)),0,(INDEX(INDIRECT(DP71),$E71,$F71))-INDEX(INDIRECT(DP71),1,DV$28))*(10-INDEX(INDIRECT("times"&amp;DN$2),$F71,DV$28))/10</f>
        <v>0</v>
      </c>
      <c r="DW71" s="63">
        <f ca="1">IF(OR(INDEX(INDIRECT("times"&amp;DN$2),$F71,DW$28)&gt;10,INDEX(INDIRECT(DP71),$E71,$F71)="",INDEX(INDIRECT(DP71),$E71,$F71)&gt;=INDEX(INDIRECT(DP71),1,DW$28)),0,(INDEX(INDIRECT(DP71),$E71,$F71))-INDEX(INDIRECT(DP71),1,DW$28))*(10-INDEX(INDIRECT("times"&amp;DN$2),$F71,DW$28))/10</f>
        <v>0</v>
      </c>
      <c r="DX71" s="63">
        <f ca="1">IF(OR(INDEX(INDIRECT("times"&amp;DN$2),$F71,DX$28)&gt;10,INDEX(INDIRECT(DP71),$E71,$F71)="",INDEX(INDIRECT(DP71),$E71,$F71)&gt;=INDEX(INDIRECT(DP71),1,DX$28)),0,(INDEX(INDIRECT(DP71),$E71,$F71))-INDEX(INDIRECT(DP71),1,DX$28))*(10-INDEX(INDIRECT("times"&amp;DN$2),$F71,DX$28))/10</f>
        <v>0</v>
      </c>
      <c r="DY71" s="63">
        <f ca="1">IF(OR(INDEX(INDIRECT("times"&amp;DN$2),$F71,DY$28)&gt;10,INDEX(INDIRECT(DP71),$E71,$F71)="",INDEX(INDIRECT(DP71),$E71,$F71)&gt;=INDEX(INDIRECT(DP71),1,DY$28)),0,(INDEX(INDIRECT(DP71),$E71,$F71))-INDEX(INDIRECT(DP71),1,DY$28))*(10-INDEX(INDIRECT("times"&amp;DN$2),$F71,DY$28))/10</f>
        <v>0</v>
      </c>
      <c r="DZ71" s="63">
        <f ca="1">IF(OR(INDEX(INDIRECT("times"&amp;DN$2),$F71,DZ$28)&gt;10,INDEX(INDIRECT(DP71),$E71,$F71)="",INDEX(INDIRECT(DP71),$E71,$F71)&gt;=INDEX(INDIRECT(DP71),1,DZ$28)),0,(INDEX(INDIRECT(DP71),$E71,$F71))-INDEX(INDIRECT(DP71),1,DZ$28))*(10-INDEX(INDIRECT("times"&amp;DN$2),$F71,DZ$28))/10</f>
        <v>0</v>
      </c>
      <c r="EA71" s="63">
        <f ca="1">IF(OR(INDEX(INDIRECT("times"&amp;DN$2),$F71,EA$28)&gt;10,INDEX(INDIRECT(DP71),$E71,$F71)="",INDEX(INDIRECT(DP71),$E71,$F71)&gt;=INDEX(INDIRECT(DP71),1,EA$28)),0,(INDEX(INDIRECT(DP71),$E71,$F71))-INDEX(INDIRECT(DP71),1,EA$28))*(10-INDEX(INDIRECT("times"&amp;DN$2),$F71,EA$28))/10</f>
        <v>0</v>
      </c>
      <c r="EB71" s="63">
        <f ca="1">IF(OR(INDEX(INDIRECT("times"&amp;DN$2),$F71,EB$28)&gt;10,INDEX(INDIRECT(DP71),$E71,$F71)="",INDEX(INDIRECT(DP71),$E71,$F71)&gt;=INDEX(INDIRECT(DP71),1,EB$28)),0,(INDEX(INDIRECT(DP71),$E71,$F71))-INDEX(INDIRECT(DP71),1,EB$28))*(10-INDEX(INDIRECT("times"&amp;DN$2),$F71,EB$28))/10</f>
        <v>0</v>
      </c>
      <c r="EC71" s="63">
        <f ca="1">IF(OR(INDEX(INDIRECT("times"&amp;DN$2),$F71,EC$28)&gt;10,INDEX(INDIRECT(DP71),$E71,$F71)="",INDEX(INDIRECT(DP71),$E71,$F71)&gt;=INDEX(INDIRECT(DP71),1,EC$28)),0,(INDEX(INDIRECT(DP71),$E71,$F71))-INDEX(INDIRECT(DP71),1,EC$28))*(10-INDEX(INDIRECT("times"&amp;DN$2),$F71,EC$28))/10</f>
        <v>0</v>
      </c>
      <c r="ED71" s="63">
        <f ca="1">IF(OR(INDEX(INDIRECT("times"&amp;DN$2),$F71,ED$28)&gt;10,INDEX(INDIRECT(DP71),$E71,$F71)="",INDEX(INDIRECT(DP71),$E71,$F71)&gt;=INDEX(INDIRECT(DP71),1,ED$28)),0,(INDEX(INDIRECT(DP71),$E71,$F71))-INDEX(INDIRECT(DP71),1,ED$28))*(10-INDEX(INDIRECT("times"&amp;DN$2),$F71,ED$28))/10</f>
        <v>0</v>
      </c>
      <c r="EE71" s="63">
        <f ca="1">IF(OR(INDEX(INDIRECT("times"&amp;DN$2),$F71,EE$28)&gt;10,INDEX(INDIRECT(DP71),$E71,$F71)="",INDEX(INDIRECT(DP71),$E71,$F71)&gt;=INDEX(INDIRECT(DP71),1,EE$28)),0,(INDEX(INDIRECT(DP71),$E71,$F71))-INDEX(INDIRECT(DP71),1,EE$28))*(10-INDEX(INDIRECT("times"&amp;DN$2),$F71,EE$28))/10</f>
        <v>0</v>
      </c>
      <c r="EF71" s="63">
        <f ca="1">IF(OR(INDEX(INDIRECT("times"&amp;DN$2),$F71,EF$28)&gt;10,INDEX(INDIRECT(DP71),$E71,$F71)="",INDEX(INDIRECT(DP71),$E71,$F71)&gt;=INDEX(INDIRECT(DP71),1,EF$28)),0,(INDEX(INDIRECT(DP71),$E71,$F71))-INDEX(INDIRECT(DP71),1,EF$28))*(10-INDEX(INDIRECT("times"&amp;DN$2),$F71,EF$28))/10</f>
        <v>0</v>
      </c>
      <c r="EG71" s="63">
        <f ca="1">IF(OR(INDEX(INDIRECT("times"&amp;DN$2),$F71,EG$28)&gt;10,INDEX(INDIRECT(DP71),$E71,$F71)="",INDEX(INDIRECT(DP71),$E71,$F71)&gt;=INDEX(INDIRECT(DP71),1,EG$28)),0,(INDEX(INDIRECT(DP71),$E71,$F71))-INDEX(INDIRECT(DP71),1,EG$28))*(10-INDEX(INDIRECT("times"&amp;DN$2),$F71,EG$28))/10</f>
        <v>0</v>
      </c>
      <c r="EH71" s="63">
        <f ca="1">IF(OR(INDEX(INDIRECT("times"&amp;DN$2),$F71,EH$28)&gt;10,INDEX(INDIRECT(DP71),$E71,$F71)="",INDEX(INDIRECT(DP71),$E71,$F71)&gt;=INDEX(INDIRECT(DP71),1,EH$28)),0,(INDEX(INDIRECT(DP71),$E71,$F71))-INDEX(INDIRECT(DP71),1,EH$28))*(10-INDEX(INDIRECT("times"&amp;DN$2),$F71,EH$28))/10</f>
        <v>0</v>
      </c>
      <c r="EI71" s="63">
        <f ca="1">IF(OR(INDEX(INDIRECT("times"&amp;DN$2),$F71,EI$28)&gt;10,INDEX(INDIRECT(DP71),$E71,$F71)="",INDEX(INDIRECT(DP71),$E71,$F71)&gt;=INDEX(INDIRECT(DP71),1,EI$28)),0,(INDEX(INDIRECT(DP71),$E71,$F71))-INDEX(INDIRECT(DP71),1,EI$28))*(10-INDEX(INDIRECT("times"&amp;DN$2),$F71,EI$28))/10</f>
        <v>0</v>
      </c>
      <c r="EJ71" s="63">
        <f ca="1">IF(OR(INDEX(INDIRECT("times"&amp;DN$2),$F71,EJ$28)&gt;10,INDEX(INDIRECT(DP71),$E71,$F71)="",INDEX(INDIRECT(DP71),$E71,$F71)&gt;=INDEX(INDIRECT(DP71),1,EJ$28)),0,(INDEX(INDIRECT(DP71),$E71,$F71))-INDEX(INDIRECT(DP71),1,EJ$28))*(10-INDEX(INDIRECT("times"&amp;DN$2),$F71,EJ$28))/10</f>
        <v>0</v>
      </c>
      <c r="EK71" s="63">
        <f ca="1">IF(OR(INDEX(INDIRECT("times"&amp;DN$2),$F71,EK$28)&gt;10,INDEX(INDIRECT(DP71),$E71,$F71)="",INDEX(INDIRECT(DP71),$E71,$F71)&gt;=INDEX(INDIRECT(DP71),1,EK$28)),0,(INDEX(INDIRECT(DP71),$E71,$F71))-INDEX(INDIRECT(DP71),1,EK$28))*(10-INDEX(INDIRECT("times"&amp;DN$2),$F71,EK$28))/10</f>
        <v>0</v>
      </c>
      <c r="EL71" s="63">
        <f ca="1">IF(OR(INDEX(INDIRECT("times"&amp;DN$2),$F71,EL$28)&gt;10,INDEX(INDIRECT(DP71),$E71,$F71)="",INDEX(INDIRECT(DP71),$E71,$F71)&gt;=INDEX(INDIRECT(DP71),1,EL$28)),0,(INDEX(INDIRECT(DP71),$E71,$F71))-INDEX(INDIRECT(DP71),1,EL$28))*(10-INDEX(INDIRECT("times"&amp;DN$2),$F71,EL$28))/10</f>
        <v>0</v>
      </c>
      <c r="EM71" s="64">
        <f ca="1">IF(OR(INDEX(INDIRECT("times"&amp;DN$2),$F71,EM$28)&gt;10,INDEX(INDIRECT(DP71),$E71,$F71)="",INDEX(INDIRECT(DP71),$E71,$F71)&gt;=INDEX(INDIRECT(DP71),1,EM$28)),0,(INDEX(INDIRECT(DP71),$E71,$F71))-INDEX(INDIRECT(DP71),1,EM$28))*(10-INDEX(INDIRECT("times"&amp;DN$2),$F71,EM$28))/10</f>
        <v>0</v>
      </c>
      <c r="EN71" s="201">
        <v>8</v>
      </c>
      <c r="EP71" s="18" t="s">
        <v>217</v>
      </c>
      <c r="EQ71" s="122">
        <f>EP26</f>
        <v>0</v>
      </c>
      <c r="ER71" s="122" t="str">
        <f>EP27</f>
        <v>lei3564</v>
      </c>
      <c r="ES71" s="210" t="str">
        <f t="shared" si="45"/>
        <v>core0_lei3564</v>
      </c>
      <c r="ET71" s="122">
        <v>5</v>
      </c>
      <c r="EU71" s="33">
        <v>8</v>
      </c>
      <c r="EV71" s="62">
        <f ca="1">IF(OR(INDEX(INDIRECT("times"&amp;EQ$2),$F71,EV$28)&gt;10,INDEX(INDIRECT(ES71),$E71,$F71)="",INDEX(INDIRECT(ES71),$E71,$F71)&gt;=INDEX(INDIRECT(ES71),1,EV$28)),0,(INDEX(INDIRECT(ES71),$E71,$F71))-INDEX(INDIRECT(ES71),1,EV$28))*(10-INDEX(INDIRECT("times"&amp;EQ$2),$F71,EV$28))/10</f>
        <v>0</v>
      </c>
      <c r="EW71" s="63">
        <f ca="1">IF(OR(INDEX(INDIRECT("times"&amp;EQ$2),$F71,EW$28)&gt;10,INDEX(INDIRECT(ES71),$E71,$F71)="",INDEX(INDIRECT(ES71),$E71,$F71)&gt;=INDEX(INDIRECT(ES71),1,EW$28)),0,(INDEX(INDIRECT(ES71),$E71,$F71))-INDEX(INDIRECT(ES71),1,EW$28))*(10-INDEX(INDIRECT("times"&amp;EQ$2),$F71,EW$28))/10</f>
        <v>0</v>
      </c>
      <c r="EX71" s="63">
        <f ca="1">IF(OR(INDEX(INDIRECT("times"&amp;EQ$2),$F71,EX$28)&gt;10,INDEX(INDIRECT(ES71),$E71,$F71)="",INDEX(INDIRECT(ES71),$E71,$F71)&gt;=INDEX(INDIRECT(ES71),1,EX$28)),0,(INDEX(INDIRECT(ES71),$E71,$F71))-INDEX(INDIRECT(ES71),1,EX$28))*(10-INDEX(INDIRECT("times"&amp;EQ$2),$F71,EX$28))/10</f>
        <v>0</v>
      </c>
      <c r="EY71" s="63">
        <f ca="1">IF(OR(INDEX(INDIRECT("times"&amp;EQ$2),$F71,EY$28)&gt;10,INDEX(INDIRECT(ES71),$E71,$F71)="",INDEX(INDIRECT(ES71),$E71,$F71)&gt;=INDEX(INDIRECT(ES71),1,EY$28)),0,(INDEX(INDIRECT(ES71),$E71,$F71))-INDEX(INDIRECT(ES71),1,EY$28))*(10-INDEX(INDIRECT("times"&amp;EQ$2),$F71,EY$28))/10</f>
        <v>0</v>
      </c>
      <c r="EZ71" s="63">
        <f ca="1">IF(OR(INDEX(INDIRECT("times"&amp;EQ$2),$F71,EZ$28)&gt;10,INDEX(INDIRECT(ES71),$E71,$F71)="",INDEX(INDIRECT(ES71),$E71,$F71)&gt;=INDEX(INDIRECT(ES71),1,EZ$28)),0,(INDEX(INDIRECT(ES71),$E71,$F71))-INDEX(INDIRECT(ES71),1,EZ$28))*(10-INDEX(INDIRECT("times"&amp;EQ$2),$F71,EZ$28))/10</f>
        <v>0</v>
      </c>
      <c r="FA71" s="63">
        <f ca="1">IF(OR(INDEX(INDIRECT("times"&amp;EQ$2),$F71,FA$28)&gt;10,INDEX(INDIRECT(ES71),$E71,$F71)="",INDEX(INDIRECT(ES71),$E71,$F71)&gt;=INDEX(INDIRECT(ES71),1,FA$28)),0,(INDEX(INDIRECT(ES71),$E71,$F71))-INDEX(INDIRECT(ES71),1,FA$28))*(10-INDEX(INDIRECT("times"&amp;EQ$2),$F71,FA$28))/10</f>
        <v>0</v>
      </c>
      <c r="FB71" s="63">
        <f ca="1">IF(OR(INDEX(INDIRECT("times"&amp;EQ$2),$F71,FB$28)&gt;10,INDEX(INDIRECT(ES71),$E71,$F71)="",INDEX(INDIRECT(ES71),$E71,$F71)&gt;=INDEX(INDIRECT(ES71),1,FB$28)),0,(INDEX(INDIRECT(ES71),$E71,$F71))-INDEX(INDIRECT(ES71),1,FB$28))*(10-INDEX(INDIRECT("times"&amp;EQ$2),$F71,FB$28))/10</f>
        <v>0</v>
      </c>
      <c r="FC71" s="63">
        <f ca="1">IF(OR(INDEX(INDIRECT("times"&amp;EQ$2),$F71,FC$28)&gt;10,INDEX(INDIRECT(ES71),$E71,$F71)="",INDEX(INDIRECT(ES71),$E71,$F71)&gt;=INDEX(INDIRECT(ES71),1,FC$28)),0,(INDEX(INDIRECT(ES71),$E71,$F71))-INDEX(INDIRECT(ES71),1,FC$28))*(10-INDEX(INDIRECT("times"&amp;EQ$2),$F71,FC$28))/10</f>
        <v>0</v>
      </c>
      <c r="FD71" s="63">
        <f ca="1">IF(OR(INDEX(INDIRECT("times"&amp;EQ$2),$F71,FD$28)&gt;10,INDEX(INDIRECT(ES71),$E71,$F71)="",INDEX(INDIRECT(ES71),$E71,$F71)&gt;=INDEX(INDIRECT(ES71),1,FD$28)),0,(INDEX(INDIRECT(ES71),$E71,$F71))-INDEX(INDIRECT(ES71),1,FD$28))*(10-INDEX(INDIRECT("times"&amp;EQ$2),$F71,FD$28))/10</f>
        <v>0</v>
      </c>
      <c r="FE71" s="63">
        <f ca="1">IF(OR(INDEX(INDIRECT("times"&amp;EQ$2),$F71,FE$28)&gt;10,INDEX(INDIRECT(ES71),$E71,$F71)="",INDEX(INDIRECT(ES71),$E71,$F71)&gt;=INDEX(INDIRECT(ES71),1,FE$28)),0,(INDEX(INDIRECT(ES71),$E71,$F71))-INDEX(INDIRECT(ES71),1,FE$28))*(10-INDEX(INDIRECT("times"&amp;EQ$2),$F71,FE$28))/10</f>
        <v>0</v>
      </c>
      <c r="FF71" s="63">
        <f ca="1">IF(OR(INDEX(INDIRECT("times"&amp;EQ$2),$F71,FF$28)&gt;10,INDEX(INDIRECT(ES71),$E71,$F71)="",INDEX(INDIRECT(ES71),$E71,$F71)&gt;=INDEX(INDIRECT(ES71),1,FF$28)),0,(INDEX(INDIRECT(ES71),$E71,$F71))-INDEX(INDIRECT(ES71),1,FF$28))*(10-INDEX(INDIRECT("times"&amp;EQ$2),$F71,FF$28))/10</f>
        <v>0</v>
      </c>
      <c r="FG71" s="63">
        <f ca="1">IF(OR(INDEX(INDIRECT("times"&amp;EQ$2),$F71,FG$28)&gt;10,INDEX(INDIRECT(ES71),$E71,$F71)="",INDEX(INDIRECT(ES71),$E71,$F71)&gt;=INDEX(INDIRECT(ES71),1,FG$28)),0,(INDEX(INDIRECT(ES71),$E71,$F71))-INDEX(INDIRECT(ES71),1,FG$28))*(10-INDEX(INDIRECT("times"&amp;EQ$2),$F71,FG$28))/10</f>
        <v>0</v>
      </c>
      <c r="FH71" s="63">
        <f ca="1">IF(OR(INDEX(INDIRECT("times"&amp;EQ$2),$F71,FH$28)&gt;10,INDEX(INDIRECT(ES71),$E71,$F71)="",INDEX(INDIRECT(ES71),$E71,$F71)&gt;=INDEX(INDIRECT(ES71),1,FH$28)),0,(INDEX(INDIRECT(ES71),$E71,$F71))-INDEX(INDIRECT(ES71),1,FH$28))*(10-INDEX(INDIRECT("times"&amp;EQ$2),$F71,FH$28))/10</f>
        <v>0</v>
      </c>
      <c r="FI71" s="63">
        <f ca="1">IF(OR(INDEX(INDIRECT("times"&amp;EQ$2),$F71,FI$28)&gt;10,INDEX(INDIRECT(ES71),$E71,$F71)="",INDEX(INDIRECT(ES71),$E71,$F71)&gt;=INDEX(INDIRECT(ES71),1,FI$28)),0,(INDEX(INDIRECT(ES71),$E71,$F71))-INDEX(INDIRECT(ES71),1,FI$28))*(10-INDEX(INDIRECT("times"&amp;EQ$2),$F71,FI$28))/10</f>
        <v>0</v>
      </c>
      <c r="FJ71" s="63">
        <f ca="1">IF(OR(INDEX(INDIRECT("times"&amp;EQ$2),$F71,FJ$28)&gt;10,INDEX(INDIRECT(ES71),$E71,$F71)="",INDEX(INDIRECT(ES71),$E71,$F71)&gt;=INDEX(INDIRECT(ES71),1,FJ$28)),0,(INDEX(INDIRECT(ES71),$E71,$F71))-INDEX(INDIRECT(ES71),1,FJ$28))*(10-INDEX(INDIRECT("times"&amp;EQ$2),$F71,FJ$28))/10</f>
        <v>0</v>
      </c>
      <c r="FK71" s="63">
        <f ca="1">IF(OR(INDEX(INDIRECT("times"&amp;EQ$2),$F71,FK$28)&gt;10,INDEX(INDIRECT(ES71),$E71,$F71)="",INDEX(INDIRECT(ES71),$E71,$F71)&gt;=INDEX(INDIRECT(ES71),1,FK$28)),0,(INDEX(INDIRECT(ES71),$E71,$F71))-INDEX(INDIRECT(ES71),1,FK$28))*(10-INDEX(INDIRECT("times"&amp;EQ$2),$F71,FK$28))/10</f>
        <v>0</v>
      </c>
      <c r="FL71" s="63">
        <f ca="1">IF(OR(INDEX(INDIRECT("times"&amp;EQ$2),$F71,FL$28)&gt;10,INDEX(INDIRECT(ES71),$E71,$F71)="",INDEX(INDIRECT(ES71),$E71,$F71)&gt;=INDEX(INDIRECT(ES71),1,FL$28)),0,(INDEX(INDIRECT(ES71),$E71,$F71))-INDEX(INDIRECT(ES71),1,FL$28))*(10-INDEX(INDIRECT("times"&amp;EQ$2),$F71,FL$28))/10</f>
        <v>0</v>
      </c>
      <c r="FM71" s="63">
        <f ca="1">IF(OR(INDEX(INDIRECT("times"&amp;EQ$2),$F71,FM$28)&gt;10,INDEX(INDIRECT(ES71),$E71,$F71)="",INDEX(INDIRECT(ES71),$E71,$F71)&gt;=INDEX(INDIRECT(ES71),1,FM$28)),0,(INDEX(INDIRECT(ES71),$E71,$F71))-INDEX(INDIRECT(ES71),1,FM$28))*(10-INDEX(INDIRECT("times"&amp;EQ$2),$F71,FM$28))/10</f>
        <v>0</v>
      </c>
      <c r="FN71" s="63">
        <f ca="1">IF(OR(INDEX(INDIRECT("times"&amp;EQ$2),$F71,FN$28)&gt;10,INDEX(INDIRECT(ES71),$E71,$F71)="",INDEX(INDIRECT(ES71),$E71,$F71)&gt;=INDEX(INDIRECT(ES71),1,FN$28)),0,(INDEX(INDIRECT(ES71),$E71,$F71))-INDEX(INDIRECT(ES71),1,FN$28))*(10-INDEX(INDIRECT("times"&amp;EQ$2),$F71,FN$28))/10</f>
        <v>0</v>
      </c>
      <c r="FO71" s="63">
        <f ca="1">IF(OR(INDEX(INDIRECT("times"&amp;EQ$2),$F71,FO$28)&gt;10,INDEX(INDIRECT(ES71),$E71,$F71)="",INDEX(INDIRECT(ES71),$E71,$F71)&gt;=INDEX(INDIRECT(ES71),1,FO$28)),0,(INDEX(INDIRECT(ES71),$E71,$F71))-INDEX(INDIRECT(ES71),1,FO$28))*(10-INDEX(INDIRECT("times"&amp;EQ$2),$F71,FO$28))/10</f>
        <v>0</v>
      </c>
      <c r="FP71" s="64">
        <f ca="1">IF(OR(INDEX(INDIRECT("times"&amp;EQ$2),$F71,FP$28)&gt;10,INDEX(INDIRECT(ES71),$E71,$F71)="",INDEX(INDIRECT(ES71),$E71,$F71)&gt;=INDEX(INDIRECT(ES71),1,FP$28)),0,(INDEX(INDIRECT(ES71),$E71,$F71))-INDEX(INDIRECT(ES71),1,FP$28))*(10-INDEX(INDIRECT("times"&amp;EQ$2),$F71,FP$28))/10</f>
        <v>0</v>
      </c>
      <c r="FQ71" s="201">
        <v>8</v>
      </c>
      <c r="FS71" s="18" t="s">
        <v>217</v>
      </c>
      <c r="FT71" s="122">
        <f>FS26</f>
        <v>0</v>
      </c>
      <c r="FU71" s="122" t="str">
        <f>FS27</f>
        <v>shop65</v>
      </c>
      <c r="FV71" s="210" t="str">
        <f t="shared" si="46"/>
        <v>core0_shop65</v>
      </c>
      <c r="FW71" s="122">
        <v>5</v>
      </c>
      <c r="FX71" s="33">
        <v>8</v>
      </c>
      <c r="FY71" s="62">
        <f ca="1">IF(OR(INDEX(INDIRECT("times"&amp;FT$2),$F71,FY$28)&gt;10,INDEX(INDIRECT(FV71),$E71,$F71)="",INDEX(INDIRECT(FV71),$E71,$F71)&gt;=INDEX(INDIRECT(FV71),1,FY$28)),0,(INDEX(INDIRECT(FV71),$E71,$F71))-INDEX(INDIRECT(FV71),1,FY$28))*(10-INDEX(INDIRECT("times"&amp;FT$2),$F71,FY$28))/10</f>
        <v>0</v>
      </c>
      <c r="FZ71" s="63">
        <f ca="1">IF(OR(INDEX(INDIRECT("times"&amp;FT$2),$F71,FZ$28)&gt;10,INDEX(INDIRECT(FV71),$E71,$F71)="",INDEX(INDIRECT(FV71),$E71,$F71)&gt;=INDEX(INDIRECT(FV71),1,FZ$28)),0,(INDEX(INDIRECT(FV71),$E71,$F71))-INDEX(INDIRECT(FV71),1,FZ$28))*(10-INDEX(INDIRECT("times"&amp;FT$2),$F71,FZ$28))/10</f>
        <v>0</v>
      </c>
      <c r="GA71" s="63">
        <f ca="1">IF(OR(INDEX(INDIRECT("times"&amp;FT$2),$F71,GA$28)&gt;10,INDEX(INDIRECT(FV71),$E71,$F71)="",INDEX(INDIRECT(FV71),$E71,$F71)&gt;=INDEX(INDIRECT(FV71),1,GA$28)),0,(INDEX(INDIRECT(FV71),$E71,$F71))-INDEX(INDIRECT(FV71),1,GA$28))*(10-INDEX(INDIRECT("times"&amp;FT$2),$F71,GA$28))/10</f>
        <v>0</v>
      </c>
      <c r="GB71" s="63">
        <f ca="1">IF(OR(INDEX(INDIRECT("times"&amp;FT$2),$F71,GB$28)&gt;10,INDEX(INDIRECT(FV71),$E71,$F71)="",INDEX(INDIRECT(FV71),$E71,$F71)&gt;=INDEX(INDIRECT(FV71),1,GB$28)),0,(INDEX(INDIRECT(FV71),$E71,$F71))-INDEX(INDIRECT(FV71),1,GB$28))*(10-INDEX(INDIRECT("times"&amp;FT$2),$F71,GB$28))/10</f>
        <v>0</v>
      </c>
      <c r="GC71" s="63">
        <f ca="1">IF(OR(INDEX(INDIRECT("times"&amp;FT$2),$F71,GC$28)&gt;10,INDEX(INDIRECT(FV71),$E71,$F71)="",INDEX(INDIRECT(FV71),$E71,$F71)&gt;=INDEX(INDIRECT(FV71),1,GC$28)),0,(INDEX(INDIRECT(FV71),$E71,$F71))-INDEX(INDIRECT(FV71),1,GC$28))*(10-INDEX(INDIRECT("times"&amp;FT$2),$F71,GC$28))/10</f>
        <v>0</v>
      </c>
      <c r="GD71" s="63">
        <f ca="1">IF(OR(INDEX(INDIRECT("times"&amp;FT$2),$F71,GD$28)&gt;10,INDEX(INDIRECT(FV71),$E71,$F71)="",INDEX(INDIRECT(FV71),$E71,$F71)&gt;=INDEX(INDIRECT(FV71),1,GD$28)),0,(INDEX(INDIRECT(FV71),$E71,$F71))-INDEX(INDIRECT(FV71),1,GD$28))*(10-INDEX(INDIRECT("times"&amp;FT$2),$F71,GD$28))/10</f>
        <v>0</v>
      </c>
      <c r="GE71" s="63">
        <f ca="1">IF(OR(INDEX(INDIRECT("times"&amp;FT$2),$F71,GE$28)&gt;10,INDEX(INDIRECT(FV71),$E71,$F71)="",INDEX(INDIRECT(FV71),$E71,$F71)&gt;=INDEX(INDIRECT(FV71),1,GE$28)),0,(INDEX(INDIRECT(FV71),$E71,$F71))-INDEX(INDIRECT(FV71),1,GE$28))*(10-INDEX(INDIRECT("times"&amp;FT$2),$F71,GE$28))/10</f>
        <v>0</v>
      </c>
      <c r="GF71" s="63">
        <f ca="1">IF(OR(INDEX(INDIRECT("times"&amp;FT$2),$F71,GF$28)&gt;10,INDEX(INDIRECT(FV71),$E71,$F71)="",INDEX(INDIRECT(FV71),$E71,$F71)&gt;=INDEX(INDIRECT(FV71),1,GF$28)),0,(INDEX(INDIRECT(FV71),$E71,$F71))-INDEX(INDIRECT(FV71),1,GF$28))*(10-INDEX(INDIRECT("times"&amp;FT$2),$F71,GF$28))/10</f>
        <v>0</v>
      </c>
      <c r="GG71" s="63">
        <f ca="1">IF(OR(INDEX(INDIRECT("times"&amp;FT$2),$F71,GG$28)&gt;10,INDEX(INDIRECT(FV71),$E71,$F71)="",INDEX(INDIRECT(FV71),$E71,$F71)&gt;=INDEX(INDIRECT(FV71),1,GG$28)),0,(INDEX(INDIRECT(FV71),$E71,$F71))-INDEX(INDIRECT(FV71),1,GG$28))*(10-INDEX(INDIRECT("times"&amp;FT$2),$F71,GG$28))/10</f>
        <v>0</v>
      </c>
      <c r="GH71" s="63">
        <f ca="1">IF(OR(INDEX(INDIRECT("times"&amp;FT$2),$F71,GH$28)&gt;10,INDEX(INDIRECT(FV71),$E71,$F71)="",INDEX(INDIRECT(FV71),$E71,$F71)&gt;=INDEX(INDIRECT(FV71),1,GH$28)),0,(INDEX(INDIRECT(FV71),$E71,$F71))-INDEX(INDIRECT(FV71),1,GH$28))*(10-INDEX(INDIRECT("times"&amp;FT$2),$F71,GH$28))/10</f>
        <v>0</v>
      </c>
      <c r="GI71" s="63">
        <f ca="1">IF(OR(INDEX(INDIRECT("times"&amp;FT$2),$F71,GI$28)&gt;10,INDEX(INDIRECT(FV71),$E71,$F71)="",INDEX(INDIRECT(FV71),$E71,$F71)&gt;=INDEX(INDIRECT(FV71),1,GI$28)),0,(INDEX(INDIRECT(FV71),$E71,$F71))-INDEX(INDIRECT(FV71),1,GI$28))*(10-INDEX(INDIRECT("times"&amp;FT$2),$F71,GI$28))/10</f>
        <v>0</v>
      </c>
      <c r="GJ71" s="63">
        <f ca="1">IF(OR(INDEX(INDIRECT("times"&amp;FT$2),$F71,GJ$28)&gt;10,INDEX(INDIRECT(FV71),$E71,$F71)="",INDEX(INDIRECT(FV71),$E71,$F71)&gt;=INDEX(INDIRECT(FV71),1,GJ$28)),0,(INDEX(INDIRECT(FV71),$E71,$F71))-INDEX(INDIRECT(FV71),1,GJ$28))*(10-INDEX(INDIRECT("times"&amp;FT$2),$F71,GJ$28))/10</f>
        <v>0</v>
      </c>
      <c r="GK71" s="63">
        <f ca="1">IF(OR(INDEX(INDIRECT("times"&amp;FT$2),$F71,GK$28)&gt;10,INDEX(INDIRECT(FV71),$E71,$F71)="",INDEX(INDIRECT(FV71),$E71,$F71)&gt;=INDEX(INDIRECT(FV71),1,GK$28)),0,(INDEX(INDIRECT(FV71),$E71,$F71))-INDEX(INDIRECT(FV71),1,GK$28))*(10-INDEX(INDIRECT("times"&amp;FT$2),$F71,GK$28))/10</f>
        <v>0</v>
      </c>
      <c r="GL71" s="63">
        <f ca="1">IF(OR(INDEX(INDIRECT("times"&amp;FT$2),$F71,GL$28)&gt;10,INDEX(INDIRECT(FV71),$E71,$F71)="",INDEX(INDIRECT(FV71),$E71,$F71)&gt;=INDEX(INDIRECT(FV71),1,GL$28)),0,(INDEX(INDIRECT(FV71),$E71,$F71))-INDEX(INDIRECT(FV71),1,GL$28))*(10-INDEX(INDIRECT("times"&amp;FT$2),$F71,GL$28))/10</f>
        <v>0</v>
      </c>
      <c r="GM71" s="63">
        <f ca="1">IF(OR(INDEX(INDIRECT("times"&amp;FT$2),$F71,GM$28)&gt;10,INDEX(INDIRECT(FV71),$E71,$F71)="",INDEX(INDIRECT(FV71),$E71,$F71)&gt;=INDEX(INDIRECT(FV71),1,GM$28)),0,(INDEX(INDIRECT(FV71),$E71,$F71))-INDEX(INDIRECT(FV71),1,GM$28))*(10-INDEX(INDIRECT("times"&amp;FT$2),$F71,GM$28))/10</f>
        <v>0</v>
      </c>
      <c r="GN71" s="63">
        <f ca="1">IF(OR(INDEX(INDIRECT("times"&amp;FT$2),$F71,GN$28)&gt;10,INDEX(INDIRECT(FV71),$E71,$F71)="",INDEX(INDIRECT(FV71),$E71,$F71)&gt;=INDEX(INDIRECT(FV71),1,GN$28)),0,(INDEX(INDIRECT(FV71),$E71,$F71))-INDEX(INDIRECT(FV71),1,GN$28))*(10-INDEX(INDIRECT("times"&amp;FT$2),$F71,GN$28))/10</f>
        <v>0</v>
      </c>
      <c r="GO71" s="63">
        <f ca="1">IF(OR(INDEX(INDIRECT("times"&amp;FT$2),$F71,GO$28)&gt;10,INDEX(INDIRECT(FV71),$E71,$F71)="",INDEX(INDIRECT(FV71),$E71,$F71)&gt;=INDEX(INDIRECT(FV71),1,GO$28)),0,(INDEX(INDIRECT(FV71),$E71,$F71))-INDEX(INDIRECT(FV71),1,GO$28))*(10-INDEX(INDIRECT("times"&amp;FT$2),$F71,GO$28))/10</f>
        <v>0</v>
      </c>
      <c r="GP71" s="63">
        <f ca="1">IF(OR(INDEX(INDIRECT("times"&amp;FT$2),$F71,GP$28)&gt;10,INDEX(INDIRECT(FV71),$E71,$F71)="",INDEX(INDIRECT(FV71),$E71,$F71)&gt;=INDEX(INDIRECT(FV71),1,GP$28)),0,(INDEX(INDIRECT(FV71),$E71,$F71))-INDEX(INDIRECT(FV71),1,GP$28))*(10-INDEX(INDIRECT("times"&amp;FT$2),$F71,GP$28))/10</f>
        <v>0</v>
      </c>
      <c r="GQ71" s="63">
        <f ca="1">IF(OR(INDEX(INDIRECT("times"&amp;FT$2),$F71,GQ$28)&gt;10,INDEX(INDIRECT(FV71),$E71,$F71)="",INDEX(INDIRECT(FV71),$E71,$F71)&gt;=INDEX(INDIRECT(FV71),1,GQ$28)),0,(INDEX(INDIRECT(FV71),$E71,$F71))-INDEX(INDIRECT(FV71),1,GQ$28))*(10-INDEX(INDIRECT("times"&amp;FT$2),$F71,GQ$28))/10</f>
        <v>0</v>
      </c>
      <c r="GR71" s="63">
        <f ca="1">IF(OR(INDEX(INDIRECT("times"&amp;FT$2),$F71,GR$28)&gt;10,INDEX(INDIRECT(FV71),$E71,$F71)="",INDEX(INDIRECT(FV71),$E71,$F71)&gt;=INDEX(INDIRECT(FV71),1,GR$28)),0,(INDEX(INDIRECT(FV71),$E71,$F71))-INDEX(INDIRECT(FV71),1,GR$28))*(10-INDEX(INDIRECT("times"&amp;FT$2),$F71,GR$28))/10</f>
        <v>0</v>
      </c>
      <c r="GS71" s="64">
        <f ca="1">IF(OR(INDEX(INDIRECT("times"&amp;FT$2),$F71,GS$28)&gt;10,INDEX(INDIRECT(FV71),$E71,$F71)="",INDEX(INDIRECT(FV71),$E71,$F71)&gt;=INDEX(INDIRECT(FV71),1,GS$28)),0,(INDEX(INDIRECT(FV71),$E71,$F71))-INDEX(INDIRECT(FV71),1,GS$28))*(10-INDEX(INDIRECT("times"&amp;FT$2),$F71,GS$28))/10</f>
        <v>0</v>
      </c>
      <c r="GT71" s="201">
        <v>8</v>
      </c>
      <c r="GV71" s="18" t="s">
        <v>217</v>
      </c>
      <c r="GW71" s="122">
        <f>GV26</f>
        <v>0</v>
      </c>
      <c r="GX71" s="122" t="str">
        <f>GV27</f>
        <v>lei65</v>
      </c>
      <c r="GY71" s="210" t="str">
        <f t="shared" si="47"/>
        <v>core0_lei65</v>
      </c>
      <c r="GZ71" s="122">
        <v>5</v>
      </c>
      <c r="HA71" s="33">
        <v>8</v>
      </c>
      <c r="HB71" s="62">
        <f ca="1">IF(OR(INDEX(INDIRECT("times"&amp;GW$2),$F71,HB$28)&gt;10,INDEX(INDIRECT(GY71),$E71,$F71)="",INDEX(INDIRECT(GY71),$E71,$F71)&gt;=INDEX(INDIRECT(GY71),1,HB$28)),0,(INDEX(INDIRECT(GY71),$E71,$F71))-INDEX(INDIRECT(GY71),1,HB$28))*(10-INDEX(INDIRECT("times"&amp;GW$2),$F71,HB$28))/10</f>
        <v>0</v>
      </c>
      <c r="HC71" s="63">
        <f ca="1">IF(OR(INDEX(INDIRECT("times"&amp;GW$2),$F71,HC$28)&gt;10,INDEX(INDIRECT(GY71),$E71,$F71)="",INDEX(INDIRECT(GY71),$E71,$F71)&gt;=INDEX(INDIRECT(GY71),1,HC$28)),0,(INDEX(INDIRECT(GY71),$E71,$F71))-INDEX(INDIRECT(GY71),1,HC$28))*(10-INDEX(INDIRECT("times"&amp;GW$2),$F71,HC$28))/10</f>
        <v>0</v>
      </c>
      <c r="HD71" s="63">
        <f ca="1">IF(OR(INDEX(INDIRECT("times"&amp;GW$2),$F71,HD$28)&gt;10,INDEX(INDIRECT(GY71),$E71,$F71)="",INDEX(INDIRECT(GY71),$E71,$F71)&gt;=INDEX(INDIRECT(GY71),1,HD$28)),0,(INDEX(INDIRECT(GY71),$E71,$F71))-INDEX(INDIRECT(GY71),1,HD$28))*(10-INDEX(INDIRECT("times"&amp;GW$2),$F71,HD$28))/10</f>
        <v>0</v>
      </c>
      <c r="HE71" s="63">
        <f ca="1">IF(OR(INDEX(INDIRECT("times"&amp;GW$2),$F71,HE$28)&gt;10,INDEX(INDIRECT(GY71),$E71,$F71)="",INDEX(INDIRECT(GY71),$E71,$F71)&gt;=INDEX(INDIRECT(GY71),1,HE$28)),0,(INDEX(INDIRECT(GY71),$E71,$F71))-INDEX(INDIRECT(GY71),1,HE$28))*(10-INDEX(INDIRECT("times"&amp;GW$2),$F71,HE$28))/10</f>
        <v>0</v>
      </c>
      <c r="HF71" s="63">
        <f ca="1">IF(OR(INDEX(INDIRECT("times"&amp;GW$2),$F71,HF$28)&gt;10,INDEX(INDIRECT(GY71),$E71,$F71)="",INDEX(INDIRECT(GY71),$E71,$F71)&gt;=INDEX(INDIRECT(GY71),1,HF$28)),0,(INDEX(INDIRECT(GY71),$E71,$F71))-INDEX(INDIRECT(GY71),1,HF$28))*(10-INDEX(INDIRECT("times"&amp;GW$2),$F71,HF$28))/10</f>
        <v>0</v>
      </c>
      <c r="HG71" s="63">
        <f ca="1">IF(OR(INDEX(INDIRECT("times"&amp;GW$2),$F71,HG$28)&gt;10,INDEX(INDIRECT(GY71),$E71,$F71)="",INDEX(INDIRECT(GY71),$E71,$F71)&gt;=INDEX(INDIRECT(GY71),1,HG$28)),0,(INDEX(INDIRECT(GY71),$E71,$F71))-INDEX(INDIRECT(GY71),1,HG$28))*(10-INDEX(INDIRECT("times"&amp;GW$2),$F71,HG$28))/10</f>
        <v>0</v>
      </c>
      <c r="HH71" s="63">
        <f ca="1">IF(OR(INDEX(INDIRECT("times"&amp;GW$2),$F71,HH$28)&gt;10,INDEX(INDIRECT(GY71),$E71,$F71)="",INDEX(INDIRECT(GY71),$E71,$F71)&gt;=INDEX(INDIRECT(GY71),1,HH$28)),0,(INDEX(INDIRECT(GY71),$E71,$F71))-INDEX(INDIRECT(GY71),1,HH$28))*(10-INDEX(INDIRECT("times"&amp;GW$2),$F71,HH$28))/10</f>
        <v>0</v>
      </c>
      <c r="HI71" s="63">
        <f ca="1">IF(OR(INDEX(INDIRECT("times"&amp;GW$2),$F71,HI$28)&gt;10,INDEX(INDIRECT(GY71),$E71,$F71)="",INDEX(INDIRECT(GY71),$E71,$F71)&gt;=INDEX(INDIRECT(GY71),1,HI$28)),0,(INDEX(INDIRECT(GY71),$E71,$F71))-INDEX(INDIRECT(GY71),1,HI$28))*(10-INDEX(INDIRECT("times"&amp;GW$2),$F71,HI$28))/10</f>
        <v>0</v>
      </c>
      <c r="HJ71" s="63">
        <f ca="1">IF(OR(INDEX(INDIRECT("times"&amp;GW$2),$F71,HJ$28)&gt;10,INDEX(INDIRECT(GY71),$E71,$F71)="",INDEX(INDIRECT(GY71),$E71,$F71)&gt;=INDEX(INDIRECT(GY71),1,HJ$28)),0,(INDEX(INDIRECT(GY71),$E71,$F71))-INDEX(INDIRECT(GY71),1,HJ$28))*(10-INDEX(INDIRECT("times"&amp;GW$2),$F71,HJ$28))/10</f>
        <v>0</v>
      </c>
      <c r="HK71" s="63">
        <f ca="1">IF(OR(INDEX(INDIRECT("times"&amp;GW$2),$F71,HK$28)&gt;10,INDEX(INDIRECT(GY71),$E71,$F71)="",INDEX(INDIRECT(GY71),$E71,$F71)&gt;=INDEX(INDIRECT(GY71),1,HK$28)),0,(INDEX(INDIRECT(GY71),$E71,$F71))-INDEX(INDIRECT(GY71),1,HK$28))*(10-INDEX(INDIRECT("times"&amp;GW$2),$F71,HK$28))/10</f>
        <v>0</v>
      </c>
      <c r="HL71" s="63">
        <f ca="1">IF(OR(INDEX(INDIRECT("times"&amp;GW$2),$F71,HL$28)&gt;10,INDEX(INDIRECT(GY71),$E71,$F71)="",INDEX(INDIRECT(GY71),$E71,$F71)&gt;=INDEX(INDIRECT(GY71),1,HL$28)),0,(INDEX(INDIRECT(GY71),$E71,$F71))-INDEX(INDIRECT(GY71),1,HL$28))*(10-INDEX(INDIRECT("times"&amp;GW$2),$F71,HL$28))/10</f>
        <v>0</v>
      </c>
      <c r="HM71" s="63">
        <f ca="1">IF(OR(INDEX(INDIRECT("times"&amp;GW$2),$F71,HM$28)&gt;10,INDEX(INDIRECT(GY71),$E71,$F71)="",INDEX(INDIRECT(GY71),$E71,$F71)&gt;=INDEX(INDIRECT(GY71),1,HM$28)),0,(INDEX(INDIRECT(GY71),$E71,$F71))-INDEX(INDIRECT(GY71),1,HM$28))*(10-INDEX(INDIRECT("times"&amp;GW$2),$F71,HM$28))/10</f>
        <v>0</v>
      </c>
      <c r="HN71" s="63">
        <f ca="1">IF(OR(INDEX(INDIRECT("times"&amp;GW$2),$F71,HN$28)&gt;10,INDEX(INDIRECT(GY71),$E71,$F71)="",INDEX(INDIRECT(GY71),$E71,$F71)&gt;=INDEX(INDIRECT(GY71),1,HN$28)),0,(INDEX(INDIRECT(GY71),$E71,$F71))-INDEX(INDIRECT(GY71),1,HN$28))*(10-INDEX(INDIRECT("times"&amp;GW$2),$F71,HN$28))/10</f>
        <v>0</v>
      </c>
      <c r="HO71" s="63">
        <f ca="1">IF(OR(INDEX(INDIRECT("times"&amp;GW$2),$F71,HO$28)&gt;10,INDEX(INDIRECT(GY71),$E71,$F71)="",INDEX(INDIRECT(GY71),$E71,$F71)&gt;=INDEX(INDIRECT(GY71),1,HO$28)),0,(INDEX(INDIRECT(GY71),$E71,$F71))-INDEX(INDIRECT(GY71),1,HO$28))*(10-INDEX(INDIRECT("times"&amp;GW$2),$F71,HO$28))/10</f>
        <v>0</v>
      </c>
      <c r="HP71" s="63">
        <f ca="1">IF(OR(INDEX(INDIRECT("times"&amp;GW$2),$F71,HP$28)&gt;10,INDEX(INDIRECT(GY71),$E71,$F71)="",INDEX(INDIRECT(GY71),$E71,$F71)&gt;=INDEX(INDIRECT(GY71),1,HP$28)),0,(INDEX(INDIRECT(GY71),$E71,$F71))-INDEX(INDIRECT(GY71),1,HP$28))*(10-INDEX(INDIRECT("times"&amp;GW$2),$F71,HP$28))/10</f>
        <v>0</v>
      </c>
      <c r="HQ71" s="63">
        <f ca="1">IF(OR(INDEX(INDIRECT("times"&amp;GW$2),$F71,HQ$28)&gt;10,INDEX(INDIRECT(GY71),$E71,$F71)="",INDEX(INDIRECT(GY71),$E71,$F71)&gt;=INDEX(INDIRECT(GY71),1,HQ$28)),0,(INDEX(INDIRECT(GY71),$E71,$F71))-INDEX(INDIRECT(GY71),1,HQ$28))*(10-INDEX(INDIRECT("times"&amp;GW$2),$F71,HQ$28))/10</f>
        <v>0</v>
      </c>
      <c r="HR71" s="63">
        <f ca="1">IF(OR(INDEX(INDIRECT("times"&amp;GW$2),$F71,HR$28)&gt;10,INDEX(INDIRECT(GY71),$E71,$F71)="",INDEX(INDIRECT(GY71),$E71,$F71)&gt;=INDEX(INDIRECT(GY71),1,HR$28)),0,(INDEX(INDIRECT(GY71),$E71,$F71))-INDEX(INDIRECT(GY71),1,HR$28))*(10-INDEX(INDIRECT("times"&amp;GW$2),$F71,HR$28))/10</f>
        <v>0</v>
      </c>
      <c r="HS71" s="63">
        <f ca="1">IF(OR(INDEX(INDIRECT("times"&amp;GW$2),$F71,HS$28)&gt;10,INDEX(INDIRECT(GY71),$E71,$F71)="",INDEX(INDIRECT(GY71),$E71,$F71)&gt;=INDEX(INDIRECT(GY71),1,HS$28)),0,(INDEX(INDIRECT(GY71),$E71,$F71))-INDEX(INDIRECT(GY71),1,HS$28))*(10-INDEX(INDIRECT("times"&amp;GW$2),$F71,HS$28))/10</f>
        <v>0</v>
      </c>
      <c r="HT71" s="63">
        <f ca="1">IF(OR(INDEX(INDIRECT("times"&amp;GW$2),$F71,HT$28)&gt;10,INDEX(INDIRECT(GY71),$E71,$F71)="",INDEX(INDIRECT(GY71),$E71,$F71)&gt;=INDEX(INDIRECT(GY71),1,HT$28)),0,(INDEX(INDIRECT(GY71),$E71,$F71))-INDEX(INDIRECT(GY71),1,HT$28))*(10-INDEX(INDIRECT("times"&amp;GW$2),$F71,HT$28))/10</f>
        <v>0</v>
      </c>
      <c r="HU71" s="63">
        <f ca="1">IF(OR(INDEX(INDIRECT("times"&amp;GW$2),$F71,HU$28)&gt;10,INDEX(INDIRECT(GY71),$E71,$F71)="",INDEX(INDIRECT(GY71),$E71,$F71)&gt;=INDEX(INDIRECT(GY71),1,HU$28)),0,(INDEX(INDIRECT(GY71),$E71,$F71))-INDEX(INDIRECT(GY71),1,HU$28))*(10-INDEX(INDIRECT("times"&amp;GW$2),$F71,HU$28))/10</f>
        <v>0</v>
      </c>
      <c r="HV71" s="64">
        <f ca="1">IF(OR(INDEX(INDIRECT("times"&amp;GW$2),$F71,HV$28)&gt;10,INDEX(INDIRECT(GY71),$E71,$F71)="",INDEX(INDIRECT(GY71),$E71,$F71)&gt;=INDEX(INDIRECT(GY71),1,HV$28)),0,(INDEX(INDIRECT(GY71),$E71,$F71))-INDEX(INDIRECT(GY71),1,HV$28))*(10-INDEX(INDIRECT("times"&amp;GW$2),$F71,HV$28))/10</f>
        <v>0</v>
      </c>
      <c r="HW71" s="201">
        <v>8</v>
      </c>
    </row>
    <row r="72" spans="1:231" ht="15">
      <c r="A72" s="18" t="s">
        <v>218</v>
      </c>
      <c r="B72" s="122">
        <f>A26</f>
        <v>0</v>
      </c>
      <c r="C72" s="122" t="str">
        <f>A27</f>
        <v>work1834</v>
      </c>
      <c r="D72" s="210" t="str">
        <f t="shared" si="40"/>
        <v>core0_work1834</v>
      </c>
      <c r="E72" s="122">
        <v>5</v>
      </c>
      <c r="F72" s="33">
        <v>9</v>
      </c>
      <c r="G72" s="62">
        <f ca="1">IF(OR(INDEX(INDIRECT("times"&amp;B$2),$F72,G$28)&gt;10,INDEX(INDIRECT(D72),$E72,$F72)="",INDEX(INDIRECT(D72),$E72,$F72)&gt;=INDEX(INDIRECT(D72),1,G$28)),0,(INDEX(INDIRECT(D72),$E72,$F72))-INDEX(INDIRECT(D72),1,G$28))*(10-INDEX(INDIRECT("times"&amp;B$2),$F72,G$28))/10</f>
        <v>0</v>
      </c>
      <c r="H72" s="63">
        <f ca="1">IF(OR(INDEX(INDIRECT("times"&amp;B$2),$F72,H$28)&gt;10,INDEX(INDIRECT(D72),$E72,$F72)="",INDEX(INDIRECT(D72),$E72,$F72)&gt;=INDEX(INDIRECT(D72),1,H$28)),0,(INDEX(INDIRECT(D72),$E72,$F72))-INDEX(INDIRECT(D72),1,H$28))*(10-INDEX(INDIRECT("times"&amp;B$2),$F72,H$28))/10</f>
        <v>0</v>
      </c>
      <c r="I72" s="63">
        <f ca="1">IF(OR(INDEX(INDIRECT("times"&amp;B$2),$F72,I$28)&gt;10,INDEX(INDIRECT(D72),$E72,$F72)="",INDEX(INDIRECT(D72),$E72,$F72)&gt;=INDEX(INDIRECT(D72),1,I$28)),0,(INDEX(INDIRECT(D72),$E72,$F72))-INDEX(INDIRECT(D72),1,I$28))*(10-INDEX(INDIRECT("times"&amp;B$2),$F72,I$28))/10</f>
        <v>0</v>
      </c>
      <c r="J72" s="63">
        <f ca="1">IF(OR(INDEX(INDIRECT("times"&amp;B$2),$F72,J$28)&gt;10,INDEX(INDIRECT(D72),$E72,$F72)="",INDEX(INDIRECT(D72),$E72,$F72)&gt;=INDEX(INDIRECT(D72),1,J$28)),0,(INDEX(INDIRECT(D72),$E72,$F72))-INDEX(INDIRECT(D72),1,J$28))*(10-INDEX(INDIRECT("times"&amp;B$2),$F72,J$28))/10</f>
        <v>0</v>
      </c>
      <c r="K72" s="63">
        <f ca="1">IF(OR(INDEX(INDIRECT("times"&amp;B$2),$F72,K$28)&gt;10,INDEX(INDIRECT(D72),$E72,$F72)="",INDEX(INDIRECT(D72),$E72,$F72)&gt;=INDEX(INDIRECT(D72),1,K$28)),0,(INDEX(INDIRECT(D72),$E72,$F72))-INDEX(INDIRECT(D72),1,K$28))*(10-INDEX(INDIRECT("times"&amp;B$2),$F72,K$28))/10</f>
        <v>0</v>
      </c>
      <c r="L72" s="63">
        <f ca="1">IF(OR(INDEX(INDIRECT("times"&amp;B$2),$F72,L$28)&gt;10,INDEX(INDIRECT(D72),$E72,$F72)="",INDEX(INDIRECT(D72),$E72,$F72)&gt;=INDEX(INDIRECT(D72),1,L$28)),0,(INDEX(INDIRECT(D72),$E72,$F72))-INDEX(INDIRECT(D72),1,L$28))*(10-INDEX(INDIRECT("times"&amp;B$2),$F72,L$28))/10</f>
        <v>0</v>
      </c>
      <c r="M72" s="63">
        <f ca="1">IF(OR(INDEX(INDIRECT("times"&amp;B$2),$F72,M$28)&gt;10,INDEX(INDIRECT(D72),$E72,$F72)="",INDEX(INDIRECT(D72),$E72,$F72)&gt;=INDEX(INDIRECT(D72),1,M$28)),0,(INDEX(INDIRECT(D72),$E72,$F72))-INDEX(INDIRECT(D72),1,M$28))*(10-INDEX(INDIRECT("times"&amp;B$2),$F72,M$28))/10</f>
        <v>0</v>
      </c>
      <c r="N72" s="63">
        <f ca="1">IF(OR(INDEX(INDIRECT("times"&amp;B$2),$F72,N$28)&gt;10,INDEX(INDIRECT(D72),$E72,$F72)="",INDEX(INDIRECT(D72),$E72,$F72)&gt;=INDEX(INDIRECT(D72),1,N$28)),0,(INDEX(INDIRECT(D72),$E72,$F72))-INDEX(INDIRECT(D72),1,N$28))*(10-INDEX(INDIRECT("times"&amp;B$2),$F72,N$28))/10</f>
        <v>0</v>
      </c>
      <c r="O72" s="63">
        <f ca="1">IF(OR(INDEX(INDIRECT("times"&amp;B$2),$F72,O$28)&gt;10,INDEX(INDIRECT(D72),$E72,$F72)="",INDEX(INDIRECT(D72),$E72,$F72)&gt;=INDEX(INDIRECT(D72),1,O$28)),0,(INDEX(INDIRECT(D72),$E72,$F72))-INDEX(INDIRECT(D72),1,O$28))*(10-INDEX(INDIRECT("times"&amp;B$2),$F72,O$28))/10</f>
        <v>0</v>
      </c>
      <c r="P72" s="63">
        <f ca="1">IF(OR(INDEX(INDIRECT("times"&amp;B$2),$F72,P$28)&gt;10,INDEX(INDIRECT(D72),$E72,$F72)="",INDEX(INDIRECT(D72),$E72,$F72)&gt;=INDEX(INDIRECT(D72),1,P$28)),0,(INDEX(INDIRECT(D72),$E72,$F72))-INDEX(INDIRECT(D72),1,P$28))*(10-INDEX(INDIRECT("times"&amp;B$2),$F72,P$28))/10</f>
        <v>0</v>
      </c>
      <c r="Q72" s="63">
        <f ca="1">IF(OR(INDEX(INDIRECT("times"&amp;B$2),$F72,Q$28)&gt;10,INDEX(INDIRECT(D72),$E72,$F72)="",INDEX(INDIRECT(D72),$E72,$F72)&gt;=INDEX(INDIRECT(D72),1,Q$28)),0,(INDEX(INDIRECT(D72),$E72,$F72))-INDEX(INDIRECT(D72),1,Q$28))*(10-INDEX(INDIRECT("times"&amp;B$2),$F72,Q$28))/10</f>
        <v>0</v>
      </c>
      <c r="R72" s="63">
        <f ca="1">IF(OR(INDEX(INDIRECT("times"&amp;B$2),$F72,R$28)&gt;10,INDEX(INDIRECT(D72),$E72,$F72)="",INDEX(INDIRECT(D72),$E72,$F72)&gt;=INDEX(INDIRECT(D72),1,R$28)),0,(INDEX(INDIRECT(D72),$E72,$F72))-INDEX(INDIRECT(D72),1,R$28))*(10-INDEX(INDIRECT("times"&amp;B$2),$F72,R$28))/10</f>
        <v>0</v>
      </c>
      <c r="S72" s="63">
        <f ca="1">IF(OR(INDEX(INDIRECT("times"&amp;B$2),$F72,S$28)&gt;10,INDEX(INDIRECT(D72),$E72,$F72)="",INDEX(INDIRECT(D72),$E72,$F72)&gt;=INDEX(INDIRECT(D72),1,S$28)),0,(INDEX(INDIRECT(D72),$E72,$F72))-INDEX(INDIRECT(D72),1,S$28))*(10-INDEX(INDIRECT("times"&amp;B$2),$F72,S$28))/10</f>
        <v>0</v>
      </c>
      <c r="T72" s="63">
        <f ca="1">IF(OR(INDEX(INDIRECT("times"&amp;B$2),$F72,T$28)&gt;10,INDEX(INDIRECT(D72),$E72,$F72)="",INDEX(INDIRECT(D72),$E72,$F72)&gt;=INDEX(INDIRECT(D72),1,T$28)),0,(INDEX(INDIRECT(D72),$E72,$F72))-INDEX(INDIRECT(D72),1,T$28))*(10-INDEX(INDIRECT("times"&amp;B$2),$F72,T$28))/10</f>
        <v>0</v>
      </c>
      <c r="U72" s="63">
        <f ca="1">IF(OR(INDEX(INDIRECT("times"&amp;B$2),$F72,U$28)&gt;10,INDEX(INDIRECT(D72),$E72,$F72)="",INDEX(INDIRECT(D72),$E72,$F72)&gt;=INDEX(INDIRECT(D72),1,U$28)),0,(INDEX(INDIRECT(D72),$E72,$F72))-INDEX(INDIRECT(D72),1,U$28))*(10-INDEX(INDIRECT("times"&amp;B$2),$F72,U$28))/10</f>
        <v>0</v>
      </c>
      <c r="V72" s="63">
        <f ca="1">IF(OR(INDEX(INDIRECT("times"&amp;B$2),$F72,V$28)&gt;10,INDEX(INDIRECT(D72),$E72,$F72)="",INDEX(INDIRECT(D72),$E72,$F72)&gt;=INDEX(INDIRECT(D72),1,V$28)),0,(INDEX(INDIRECT(D72),$E72,$F72))-INDEX(INDIRECT(D72),1,V$28))*(10-INDEX(INDIRECT("times"&amp;B$2),$F72,V$28))/10</f>
        <v>0</v>
      </c>
      <c r="W72" s="63">
        <f ca="1">IF(OR(INDEX(INDIRECT("times"&amp;B$2),$F72,W$28)&gt;10,INDEX(INDIRECT(D72),$E72,$F72)="",INDEX(INDIRECT(D72),$E72,$F72)&gt;=INDEX(INDIRECT(D72),1,W$28)),0,(INDEX(INDIRECT(D72),$E72,$F72))-INDEX(INDIRECT(D72),1,W$28))*(10-INDEX(INDIRECT("times"&amp;B$2),$F72,W$28))/10</f>
        <v>0</v>
      </c>
      <c r="X72" s="63">
        <f ca="1">IF(OR(INDEX(INDIRECT("times"&amp;B$2),$F72,X$28)&gt;10,INDEX(INDIRECT(D72),$E72,$F72)="",INDEX(INDIRECT(D72),$E72,$F72)&gt;=INDEX(INDIRECT(D72),1,X$28)),0,(INDEX(INDIRECT(D72),$E72,$F72))-INDEX(INDIRECT(D72),1,X$28))*(10-INDEX(INDIRECT("times"&amp;B$2),$F72,X$28))/10</f>
        <v>0</v>
      </c>
      <c r="Y72" s="63">
        <f ca="1">IF(OR(INDEX(INDIRECT("times"&amp;B$2),$F72,Y$28)&gt;10,INDEX(INDIRECT(D72),$E72,$F72)="",INDEX(INDIRECT(D72),$E72,$F72)&gt;=INDEX(INDIRECT(D72),1,Y$28)),0,(INDEX(INDIRECT(D72),$E72,$F72))-INDEX(INDIRECT(D72),1,Y$28))*(10-INDEX(INDIRECT("times"&amp;B$2),$F72,Y$28))/10</f>
        <v>0</v>
      </c>
      <c r="Z72" s="63">
        <f ca="1">IF(OR(INDEX(INDIRECT("times"&amp;B$2),$F72,Z$28)&gt;10,INDEX(INDIRECT(D72),$E72,$F72)="",INDEX(INDIRECT(D72),$E72,$F72)&gt;=INDEX(INDIRECT(D72),1,Z$28)),0,(INDEX(INDIRECT(D72),$E72,$F72))-INDEX(INDIRECT(D72),1,Z$28))*(10-INDEX(INDIRECT("times"&amp;B$2),$F72,Z$28))/10</f>
        <v>0</v>
      </c>
      <c r="AA72" s="64">
        <f ca="1">IF(OR(INDEX(INDIRECT("times"&amp;B$2),$F72,AA$28)&gt;10,INDEX(INDIRECT(D72),$E72,$F72)="",INDEX(INDIRECT(D72),$E72,$F72)&gt;=INDEX(INDIRECT(D72),1,AA$28)),0,(INDEX(INDIRECT(D72),$E72,$F72))-INDEX(INDIRECT(D72),1,AA$28))*(10-INDEX(INDIRECT("times"&amp;B$2),$F72,AA$28))/10</f>
        <v>0</v>
      </c>
      <c r="AB72" s="201">
        <v>9</v>
      </c>
      <c r="AD72" s="18" t="s">
        <v>218</v>
      </c>
      <c r="AE72" s="122">
        <f>AD26</f>
        <v>0</v>
      </c>
      <c r="AF72" s="122" t="str">
        <f>AD27</f>
        <v>shop1834</v>
      </c>
      <c r="AG72" s="210" t="str">
        <f t="shared" si="41"/>
        <v>core0_shop1834</v>
      </c>
      <c r="AH72" s="122">
        <v>5</v>
      </c>
      <c r="AI72" s="33">
        <v>9</v>
      </c>
      <c r="AJ72" s="62">
        <f ca="1">IF(OR(INDEX(INDIRECT("times"&amp;AE$2),$F72,AJ$28)&gt;10,INDEX(INDIRECT(AG72),$E72,$F72)="",INDEX(INDIRECT(AG72),$E72,$F72)&gt;=INDEX(INDIRECT(AG72),1,AJ$28)),0,(INDEX(INDIRECT(AG72),$E72,$F72))-INDEX(INDIRECT(AG72),1,AJ$28))*(10-INDEX(INDIRECT("times"&amp;AE$2),$F72,AJ$28))/10</f>
        <v>0</v>
      </c>
      <c r="AK72" s="63">
        <f ca="1">IF(OR(INDEX(INDIRECT("times"&amp;AE$2),$F72,AK$28)&gt;10,INDEX(INDIRECT(AG72),$E72,$F72)="",INDEX(INDIRECT(AG72),$E72,$F72)&gt;=INDEX(INDIRECT(AG72),1,AK$28)),0,(INDEX(INDIRECT(AG72),$E72,$F72))-INDEX(INDIRECT(AG72),1,AK$28))*(10-INDEX(INDIRECT("times"&amp;AE$2),$F72,AK$28))/10</f>
        <v>0</v>
      </c>
      <c r="AL72" s="63">
        <f ca="1">IF(OR(INDEX(INDIRECT("times"&amp;AE$2),$F72,AL$28)&gt;10,INDEX(INDIRECT(AG72),$E72,$F72)="",INDEX(INDIRECT(AG72),$E72,$F72)&gt;=INDEX(INDIRECT(AG72),1,AL$28)),0,(INDEX(INDIRECT(AG72),$E72,$F72))-INDEX(INDIRECT(AG72),1,AL$28))*(10-INDEX(INDIRECT("times"&amp;AE$2),$F72,AL$28))/10</f>
        <v>0</v>
      </c>
      <c r="AM72" s="63">
        <f ca="1">IF(OR(INDEX(INDIRECT("times"&amp;AE$2),$F72,AM$28)&gt;10,INDEX(INDIRECT(AG72),$E72,$F72)="",INDEX(INDIRECT(AG72),$E72,$F72)&gt;=INDEX(INDIRECT(AG72),1,AM$28)),0,(INDEX(INDIRECT(AG72),$E72,$F72))-INDEX(INDIRECT(AG72),1,AM$28))*(10-INDEX(INDIRECT("times"&amp;AE$2),$F72,AM$28))/10</f>
        <v>0</v>
      </c>
      <c r="AN72" s="63">
        <f ca="1">IF(OR(INDEX(INDIRECT("times"&amp;AE$2),$F72,AN$28)&gt;10,INDEX(INDIRECT(AG72),$E72,$F72)="",INDEX(INDIRECT(AG72),$E72,$F72)&gt;=INDEX(INDIRECT(AG72),1,AN$28)),0,(INDEX(INDIRECT(AG72),$E72,$F72))-INDEX(INDIRECT(AG72),1,AN$28))*(10-INDEX(INDIRECT("times"&amp;AE$2),$F72,AN$28))/10</f>
        <v>0</v>
      </c>
      <c r="AO72" s="63">
        <f ca="1">IF(OR(INDEX(INDIRECT("times"&amp;AE$2),$F72,AO$28)&gt;10,INDEX(INDIRECT(AG72),$E72,$F72)="",INDEX(INDIRECT(AG72),$E72,$F72)&gt;=INDEX(INDIRECT(AG72),1,AO$28)),0,(INDEX(INDIRECT(AG72),$E72,$F72))-INDEX(INDIRECT(AG72),1,AO$28))*(10-INDEX(INDIRECT("times"&amp;AE$2),$F72,AO$28))/10</f>
        <v>0</v>
      </c>
      <c r="AP72" s="63">
        <f ca="1">IF(OR(INDEX(INDIRECT("times"&amp;AE$2),$F72,AP$28)&gt;10,INDEX(INDIRECT(AG72),$E72,$F72)="",INDEX(INDIRECT(AG72),$E72,$F72)&gt;=INDEX(INDIRECT(AG72),1,AP$28)),0,(INDEX(INDIRECT(AG72),$E72,$F72))-INDEX(INDIRECT(AG72),1,AP$28))*(10-INDEX(INDIRECT("times"&amp;AE$2),$F72,AP$28))/10</f>
        <v>0</v>
      </c>
      <c r="AQ72" s="63">
        <f ca="1">IF(OR(INDEX(INDIRECT("times"&amp;AE$2),$F72,AQ$28)&gt;10,INDEX(INDIRECT(AG72),$E72,$F72)="",INDEX(INDIRECT(AG72),$E72,$F72)&gt;=INDEX(INDIRECT(AG72),1,AQ$28)),0,(INDEX(INDIRECT(AG72),$E72,$F72))-INDEX(INDIRECT(AG72),1,AQ$28))*(10-INDEX(INDIRECT("times"&amp;AE$2),$F72,AQ$28))/10</f>
        <v>0</v>
      </c>
      <c r="AR72" s="63">
        <f ca="1">IF(OR(INDEX(INDIRECT("times"&amp;AE$2),$F72,AR$28)&gt;10,INDEX(INDIRECT(AG72),$E72,$F72)="",INDEX(INDIRECT(AG72),$E72,$F72)&gt;=INDEX(INDIRECT(AG72),1,AR$28)),0,(INDEX(INDIRECT(AG72),$E72,$F72))-INDEX(INDIRECT(AG72),1,AR$28))*(10-INDEX(INDIRECT("times"&amp;AE$2),$F72,AR$28))/10</f>
        <v>0</v>
      </c>
      <c r="AS72" s="63">
        <f ca="1">IF(OR(INDEX(INDIRECT("times"&amp;AE$2),$F72,AS$28)&gt;10,INDEX(INDIRECT(AG72),$E72,$F72)="",INDEX(INDIRECT(AG72),$E72,$F72)&gt;=INDEX(INDIRECT(AG72),1,AS$28)),0,(INDEX(INDIRECT(AG72),$E72,$F72))-INDEX(INDIRECT(AG72),1,AS$28))*(10-INDEX(INDIRECT("times"&amp;AE$2),$F72,AS$28))/10</f>
        <v>0</v>
      </c>
      <c r="AT72" s="63">
        <f ca="1">IF(OR(INDEX(INDIRECT("times"&amp;AE$2),$F72,AT$28)&gt;10,INDEX(INDIRECT(AG72),$E72,$F72)="",INDEX(INDIRECT(AG72),$E72,$F72)&gt;=INDEX(INDIRECT(AG72),1,AT$28)),0,(INDEX(INDIRECT(AG72),$E72,$F72))-INDEX(INDIRECT(AG72),1,AT$28))*(10-INDEX(INDIRECT("times"&amp;AE$2),$F72,AT$28))/10</f>
        <v>0</v>
      </c>
      <c r="AU72" s="63">
        <f ca="1">IF(OR(INDEX(INDIRECT("times"&amp;AE$2),$F72,AU$28)&gt;10,INDEX(INDIRECT(AG72),$E72,$F72)="",INDEX(INDIRECT(AG72),$E72,$F72)&gt;=INDEX(INDIRECT(AG72),1,AU$28)),0,(INDEX(INDIRECT(AG72),$E72,$F72))-INDEX(INDIRECT(AG72),1,AU$28))*(10-INDEX(INDIRECT("times"&amp;AE$2),$F72,AU$28))/10</f>
        <v>0</v>
      </c>
      <c r="AV72" s="63">
        <f ca="1">IF(OR(INDEX(INDIRECT("times"&amp;AE$2),$F72,AV$28)&gt;10,INDEX(INDIRECT(AG72),$E72,$F72)="",INDEX(INDIRECT(AG72),$E72,$F72)&gt;=INDEX(INDIRECT(AG72),1,AV$28)),0,(INDEX(INDIRECT(AG72),$E72,$F72))-INDEX(INDIRECT(AG72),1,AV$28))*(10-INDEX(INDIRECT("times"&amp;AE$2),$F72,AV$28))/10</f>
        <v>0</v>
      </c>
      <c r="AW72" s="63">
        <f ca="1">IF(OR(INDEX(INDIRECT("times"&amp;AE$2),$F72,AW$28)&gt;10,INDEX(INDIRECT(AG72),$E72,$F72)="",INDEX(INDIRECT(AG72),$E72,$F72)&gt;=INDEX(INDIRECT(AG72),1,AW$28)),0,(INDEX(INDIRECT(AG72),$E72,$F72))-INDEX(INDIRECT(AG72),1,AW$28))*(10-INDEX(INDIRECT("times"&amp;AE$2),$F72,AW$28))/10</f>
        <v>0</v>
      </c>
      <c r="AX72" s="63">
        <f ca="1">IF(OR(INDEX(INDIRECT("times"&amp;AE$2),$F72,AX$28)&gt;10,INDEX(INDIRECT(AG72),$E72,$F72)="",INDEX(INDIRECT(AG72),$E72,$F72)&gt;=INDEX(INDIRECT(AG72),1,AX$28)),0,(INDEX(INDIRECT(AG72),$E72,$F72))-INDEX(INDIRECT(AG72),1,AX$28))*(10-INDEX(INDIRECT("times"&amp;AE$2),$F72,AX$28))/10</f>
        <v>0</v>
      </c>
      <c r="AY72" s="63">
        <f ca="1">IF(OR(INDEX(INDIRECT("times"&amp;AE$2),$F72,AY$28)&gt;10,INDEX(INDIRECT(AG72),$E72,$F72)="",INDEX(INDIRECT(AG72),$E72,$F72)&gt;=INDEX(INDIRECT(AG72),1,AY$28)),0,(INDEX(INDIRECT(AG72),$E72,$F72))-INDEX(INDIRECT(AG72),1,AY$28))*(10-INDEX(INDIRECT("times"&amp;AE$2),$F72,AY$28))/10</f>
        <v>0</v>
      </c>
      <c r="AZ72" s="63">
        <f ca="1">IF(OR(INDEX(INDIRECT("times"&amp;AE$2),$F72,AZ$28)&gt;10,INDEX(INDIRECT(AG72),$E72,$F72)="",INDEX(INDIRECT(AG72),$E72,$F72)&gt;=INDEX(INDIRECT(AG72),1,AZ$28)),0,(INDEX(INDIRECT(AG72),$E72,$F72))-INDEX(INDIRECT(AG72),1,AZ$28))*(10-INDEX(INDIRECT("times"&amp;AE$2),$F72,AZ$28))/10</f>
        <v>0</v>
      </c>
      <c r="BA72" s="63">
        <f ca="1">IF(OR(INDEX(INDIRECT("times"&amp;AE$2),$F72,BA$28)&gt;10,INDEX(INDIRECT(AG72),$E72,$F72)="",INDEX(INDIRECT(AG72),$E72,$F72)&gt;=INDEX(INDIRECT(AG72),1,BA$28)),0,(INDEX(INDIRECT(AG72),$E72,$F72))-INDEX(INDIRECT(AG72),1,BA$28))*(10-INDEX(INDIRECT("times"&amp;AE$2),$F72,BA$28))/10</f>
        <v>0</v>
      </c>
      <c r="BB72" s="63">
        <f ca="1">IF(OR(INDEX(INDIRECT("times"&amp;AE$2),$F72,BB$28)&gt;10,INDEX(INDIRECT(AG72),$E72,$F72)="",INDEX(INDIRECT(AG72),$E72,$F72)&gt;=INDEX(INDIRECT(AG72),1,BB$28)),0,(INDEX(INDIRECT(AG72),$E72,$F72))-INDEX(INDIRECT(AG72),1,BB$28))*(10-INDEX(INDIRECT("times"&amp;AE$2),$F72,BB$28))/10</f>
        <v>0</v>
      </c>
      <c r="BC72" s="63">
        <f ca="1">IF(OR(INDEX(INDIRECT("times"&amp;AE$2),$F72,BC$28)&gt;10,INDEX(INDIRECT(AG72),$E72,$F72)="",INDEX(INDIRECT(AG72),$E72,$F72)&gt;=INDEX(INDIRECT(AG72),1,BC$28)),0,(INDEX(INDIRECT(AG72),$E72,$F72))-INDEX(INDIRECT(AG72),1,BC$28))*(10-INDEX(INDIRECT("times"&amp;AE$2),$F72,BC$28))/10</f>
        <v>0</v>
      </c>
      <c r="BD72" s="64">
        <f ca="1">IF(OR(INDEX(INDIRECT("times"&amp;AE$2),$F72,BD$28)&gt;10,INDEX(INDIRECT(AG72),$E72,$F72)="",INDEX(INDIRECT(AG72),$E72,$F72)&gt;=INDEX(INDIRECT(AG72),1,BD$28)),0,(INDEX(INDIRECT(AG72),$E72,$F72))-INDEX(INDIRECT(AG72),1,BD$28))*(10-INDEX(INDIRECT("times"&amp;AE$2),$F72,BD$28))/10</f>
        <v>0</v>
      </c>
      <c r="BE72" s="201">
        <v>9</v>
      </c>
      <c r="BG72" s="18" t="s">
        <v>218</v>
      </c>
      <c r="BH72" s="122">
        <f>BG26</f>
        <v>0</v>
      </c>
      <c r="BI72" s="122" t="str">
        <f>BG27</f>
        <v>lei1834</v>
      </c>
      <c r="BJ72" s="210" t="str">
        <f t="shared" si="42"/>
        <v>core0_lei1834</v>
      </c>
      <c r="BK72" s="122">
        <v>5</v>
      </c>
      <c r="BL72" s="33">
        <v>9</v>
      </c>
      <c r="BM72" s="62">
        <f ca="1">IF(OR(INDEX(INDIRECT("times"&amp;BH$2),$F72,BM$28)&gt;10,INDEX(INDIRECT(BJ72),$E72,$F72)="",INDEX(INDIRECT(BJ72),$E72,$F72)&gt;=INDEX(INDIRECT(BJ72),1,BM$28)),0,(INDEX(INDIRECT(BJ72),$E72,$F72))-INDEX(INDIRECT(BJ72),1,BM$28))*(10-INDEX(INDIRECT("times"&amp;BH$2),$F72,BM$28))/10</f>
        <v>0</v>
      </c>
      <c r="BN72" s="63">
        <f ca="1">IF(OR(INDEX(INDIRECT("times"&amp;BH$2),$F72,BN$28)&gt;10,INDEX(INDIRECT(BJ72),$E72,$F72)="",INDEX(INDIRECT(BJ72),$E72,$F72)&gt;=INDEX(INDIRECT(BJ72),1,BN$28)),0,(INDEX(INDIRECT(BJ72),$E72,$F72))-INDEX(INDIRECT(BJ72),1,BN$28))*(10-INDEX(INDIRECT("times"&amp;BH$2),$F72,BN$28))/10</f>
        <v>0</v>
      </c>
      <c r="BO72" s="63">
        <f ca="1">IF(OR(INDEX(INDIRECT("times"&amp;BH$2),$F72,BO$28)&gt;10,INDEX(INDIRECT(BJ72),$E72,$F72)="",INDEX(INDIRECT(BJ72),$E72,$F72)&gt;=INDEX(INDIRECT(BJ72),1,BO$28)),0,(INDEX(INDIRECT(BJ72),$E72,$F72))-INDEX(INDIRECT(BJ72),1,BO$28))*(10-INDEX(INDIRECT("times"&amp;BH$2),$F72,BO$28))/10</f>
        <v>0</v>
      </c>
      <c r="BP72" s="63">
        <f ca="1">IF(OR(INDEX(INDIRECT("times"&amp;BH$2),$F72,BP$28)&gt;10,INDEX(INDIRECT(BJ72),$E72,$F72)="",INDEX(INDIRECT(BJ72),$E72,$F72)&gt;=INDEX(INDIRECT(BJ72),1,BP$28)),0,(INDEX(INDIRECT(BJ72),$E72,$F72))-INDEX(INDIRECT(BJ72),1,BP$28))*(10-INDEX(INDIRECT("times"&amp;BH$2),$F72,BP$28))/10</f>
        <v>0</v>
      </c>
      <c r="BQ72" s="63">
        <f ca="1">IF(OR(INDEX(INDIRECT("times"&amp;BH$2),$F72,BQ$28)&gt;10,INDEX(INDIRECT(BJ72),$E72,$F72)="",INDEX(INDIRECT(BJ72),$E72,$F72)&gt;=INDEX(INDIRECT(BJ72),1,BQ$28)),0,(INDEX(INDIRECT(BJ72),$E72,$F72))-INDEX(INDIRECT(BJ72),1,BQ$28))*(10-INDEX(INDIRECT("times"&amp;BH$2),$F72,BQ$28))/10</f>
        <v>0</v>
      </c>
      <c r="BR72" s="63">
        <f ca="1">IF(OR(INDEX(INDIRECT("times"&amp;BH$2),$F72,BR$28)&gt;10,INDEX(INDIRECT(BJ72),$E72,$F72)="",INDEX(INDIRECT(BJ72),$E72,$F72)&gt;=INDEX(INDIRECT(BJ72),1,BR$28)),0,(INDEX(INDIRECT(BJ72),$E72,$F72))-INDEX(INDIRECT(BJ72),1,BR$28))*(10-INDEX(INDIRECT("times"&amp;BH$2),$F72,BR$28))/10</f>
        <v>0</v>
      </c>
      <c r="BS72" s="63">
        <f ca="1">IF(OR(INDEX(INDIRECT("times"&amp;BH$2),$F72,BS$28)&gt;10,INDEX(INDIRECT(BJ72),$E72,$F72)="",INDEX(INDIRECT(BJ72),$E72,$F72)&gt;=INDEX(INDIRECT(BJ72),1,BS$28)),0,(INDEX(INDIRECT(BJ72),$E72,$F72))-INDEX(INDIRECT(BJ72),1,BS$28))*(10-INDEX(INDIRECT("times"&amp;BH$2),$F72,BS$28))/10</f>
        <v>0</v>
      </c>
      <c r="BT72" s="63">
        <f ca="1">IF(OR(INDEX(INDIRECT("times"&amp;BH$2),$F72,BT$28)&gt;10,INDEX(INDIRECT(BJ72),$E72,$F72)="",INDEX(INDIRECT(BJ72),$E72,$F72)&gt;=INDEX(INDIRECT(BJ72),1,BT$28)),0,(INDEX(INDIRECT(BJ72),$E72,$F72))-INDEX(INDIRECT(BJ72),1,BT$28))*(10-INDEX(INDIRECT("times"&amp;BH$2),$F72,BT$28))/10</f>
        <v>0</v>
      </c>
      <c r="BU72" s="63">
        <f ca="1">IF(OR(INDEX(INDIRECT("times"&amp;BH$2),$F72,BU$28)&gt;10,INDEX(INDIRECT(BJ72),$E72,$F72)="",INDEX(INDIRECT(BJ72),$E72,$F72)&gt;=INDEX(INDIRECT(BJ72),1,BU$28)),0,(INDEX(INDIRECT(BJ72),$E72,$F72))-INDEX(INDIRECT(BJ72),1,BU$28))*(10-INDEX(INDIRECT("times"&amp;BH$2),$F72,BU$28))/10</f>
        <v>0</v>
      </c>
      <c r="BV72" s="63">
        <f ca="1">IF(OR(INDEX(INDIRECT("times"&amp;BH$2),$F72,BV$28)&gt;10,INDEX(INDIRECT(BJ72),$E72,$F72)="",INDEX(INDIRECT(BJ72),$E72,$F72)&gt;=INDEX(INDIRECT(BJ72),1,BV$28)),0,(INDEX(INDIRECT(BJ72),$E72,$F72))-INDEX(INDIRECT(BJ72),1,BV$28))*(10-INDEX(INDIRECT("times"&amp;BH$2),$F72,BV$28))/10</f>
        <v>0</v>
      </c>
      <c r="BW72" s="63">
        <f ca="1">IF(OR(INDEX(INDIRECT("times"&amp;BH$2),$F72,BW$28)&gt;10,INDEX(INDIRECT(BJ72),$E72,$F72)="",INDEX(INDIRECT(BJ72),$E72,$F72)&gt;=INDEX(INDIRECT(BJ72),1,BW$28)),0,(INDEX(INDIRECT(BJ72),$E72,$F72))-INDEX(INDIRECT(BJ72),1,BW$28))*(10-INDEX(INDIRECT("times"&amp;BH$2),$F72,BW$28))/10</f>
        <v>0</v>
      </c>
      <c r="BX72" s="63">
        <f ca="1">IF(OR(INDEX(INDIRECT("times"&amp;BH$2),$F72,BX$28)&gt;10,INDEX(INDIRECT(BJ72),$E72,$F72)="",INDEX(INDIRECT(BJ72),$E72,$F72)&gt;=INDEX(INDIRECT(BJ72),1,BX$28)),0,(INDEX(INDIRECT(BJ72),$E72,$F72))-INDEX(INDIRECT(BJ72),1,BX$28))*(10-INDEX(INDIRECT("times"&amp;BH$2),$F72,BX$28))/10</f>
        <v>0</v>
      </c>
      <c r="BY72" s="63">
        <f ca="1">IF(OR(INDEX(INDIRECT("times"&amp;BH$2),$F72,BY$28)&gt;10,INDEX(INDIRECT(BJ72),$E72,$F72)="",INDEX(INDIRECT(BJ72),$E72,$F72)&gt;=INDEX(INDIRECT(BJ72),1,BY$28)),0,(INDEX(INDIRECT(BJ72),$E72,$F72))-INDEX(INDIRECT(BJ72),1,BY$28))*(10-INDEX(INDIRECT("times"&amp;BH$2),$F72,BY$28))/10</f>
        <v>0</v>
      </c>
      <c r="BZ72" s="63">
        <f ca="1">IF(OR(INDEX(INDIRECT("times"&amp;BH$2),$F72,BZ$28)&gt;10,INDEX(INDIRECT(BJ72),$E72,$F72)="",INDEX(INDIRECT(BJ72),$E72,$F72)&gt;=INDEX(INDIRECT(BJ72),1,BZ$28)),0,(INDEX(INDIRECT(BJ72),$E72,$F72))-INDEX(INDIRECT(BJ72),1,BZ$28))*(10-INDEX(INDIRECT("times"&amp;BH$2),$F72,BZ$28))/10</f>
        <v>0</v>
      </c>
      <c r="CA72" s="63">
        <f ca="1">IF(OR(INDEX(INDIRECT("times"&amp;BH$2),$F72,CA$28)&gt;10,INDEX(INDIRECT(BJ72),$E72,$F72)="",INDEX(INDIRECT(BJ72),$E72,$F72)&gt;=INDEX(INDIRECT(BJ72),1,CA$28)),0,(INDEX(INDIRECT(BJ72),$E72,$F72))-INDEX(INDIRECT(BJ72),1,CA$28))*(10-INDEX(INDIRECT("times"&amp;BH$2),$F72,CA$28))/10</f>
        <v>0</v>
      </c>
      <c r="CB72" s="63">
        <f ca="1">IF(OR(INDEX(INDIRECT("times"&amp;BH$2),$F72,CB$28)&gt;10,INDEX(INDIRECT(BJ72),$E72,$F72)="",INDEX(INDIRECT(BJ72),$E72,$F72)&gt;=INDEX(INDIRECT(BJ72),1,CB$28)),0,(INDEX(INDIRECT(BJ72),$E72,$F72))-INDEX(INDIRECT(BJ72),1,CB$28))*(10-INDEX(INDIRECT("times"&amp;BH$2),$F72,CB$28))/10</f>
        <v>0</v>
      </c>
      <c r="CC72" s="63">
        <f ca="1">IF(OR(INDEX(INDIRECT("times"&amp;BH$2),$F72,CC$28)&gt;10,INDEX(INDIRECT(BJ72),$E72,$F72)="",INDEX(INDIRECT(BJ72),$E72,$F72)&gt;=INDEX(INDIRECT(BJ72),1,CC$28)),0,(INDEX(INDIRECT(BJ72),$E72,$F72))-INDEX(INDIRECT(BJ72),1,CC$28))*(10-INDEX(INDIRECT("times"&amp;BH$2),$F72,CC$28))/10</f>
        <v>0</v>
      </c>
      <c r="CD72" s="63">
        <f ca="1">IF(OR(INDEX(INDIRECT("times"&amp;BH$2),$F72,CD$28)&gt;10,INDEX(INDIRECT(BJ72),$E72,$F72)="",INDEX(INDIRECT(BJ72),$E72,$F72)&gt;=INDEX(INDIRECT(BJ72),1,CD$28)),0,(INDEX(INDIRECT(BJ72),$E72,$F72))-INDEX(INDIRECT(BJ72),1,CD$28))*(10-INDEX(INDIRECT("times"&amp;BH$2),$F72,CD$28))/10</f>
        <v>0</v>
      </c>
      <c r="CE72" s="63">
        <f ca="1">IF(OR(INDEX(INDIRECT("times"&amp;BH$2),$F72,CE$28)&gt;10,INDEX(INDIRECT(BJ72),$E72,$F72)="",INDEX(INDIRECT(BJ72),$E72,$F72)&gt;=INDEX(INDIRECT(BJ72),1,CE$28)),0,(INDEX(INDIRECT(BJ72),$E72,$F72))-INDEX(INDIRECT(BJ72),1,CE$28))*(10-INDEX(INDIRECT("times"&amp;BH$2),$F72,CE$28))/10</f>
        <v>0</v>
      </c>
      <c r="CF72" s="63">
        <f ca="1">IF(OR(INDEX(INDIRECT("times"&amp;BH$2),$F72,CF$28)&gt;10,INDEX(INDIRECT(BJ72),$E72,$F72)="",INDEX(INDIRECT(BJ72),$E72,$F72)&gt;=INDEX(INDIRECT(BJ72),1,CF$28)),0,(INDEX(INDIRECT(BJ72),$E72,$F72))-INDEX(INDIRECT(BJ72),1,CF$28))*(10-INDEX(INDIRECT("times"&amp;BH$2),$F72,CF$28))/10</f>
        <v>0</v>
      </c>
      <c r="CG72" s="64">
        <f ca="1">IF(OR(INDEX(INDIRECT("times"&amp;BH$2),$F72,CG$28)&gt;10,INDEX(INDIRECT(BJ72),$E72,$F72)="",INDEX(INDIRECT(BJ72),$E72,$F72)&gt;=INDEX(INDIRECT(BJ72),1,CG$28)),0,(INDEX(INDIRECT(BJ72),$E72,$F72))-INDEX(INDIRECT(BJ72),1,CG$28))*(10-INDEX(INDIRECT("times"&amp;BH$2),$F72,CG$28))/10</f>
        <v>0</v>
      </c>
      <c r="CH72" s="201">
        <v>9</v>
      </c>
      <c r="CJ72" s="18" t="s">
        <v>218</v>
      </c>
      <c r="CK72" s="122">
        <f>CJ26</f>
        <v>0</v>
      </c>
      <c r="CL72" s="122" t="str">
        <f>CJ27</f>
        <v>work3564</v>
      </c>
      <c r="CM72" s="210" t="str">
        <f t="shared" si="43"/>
        <v>core0_work3564</v>
      </c>
      <c r="CN72" s="122">
        <v>5</v>
      </c>
      <c r="CO72" s="33">
        <v>9</v>
      </c>
      <c r="CP72" s="62">
        <f ca="1">IF(OR(INDEX(INDIRECT("times"&amp;CK$2),$F72,CP$28)&gt;10,INDEX(INDIRECT(CM72),$E72,$F72)="",INDEX(INDIRECT(CM72),$E72,$F72)&gt;=INDEX(INDIRECT(CM72),1,CP$28)),0,(INDEX(INDIRECT(CM72),$E72,$F72))-INDEX(INDIRECT(CM72),1,CP$28))*(10-INDEX(INDIRECT("times"&amp;CK$2),$F72,CP$28))/10</f>
        <v>0</v>
      </c>
      <c r="CQ72" s="63">
        <f ca="1">IF(OR(INDEX(INDIRECT("times"&amp;CK$2),$F72,CQ$28)&gt;10,INDEX(INDIRECT(CM72),$E72,$F72)="",INDEX(INDIRECT(CM72),$E72,$F72)&gt;=INDEX(INDIRECT(CM72),1,CQ$28)),0,(INDEX(INDIRECT(CM72),$E72,$F72))-INDEX(INDIRECT(CM72),1,CQ$28))*(10-INDEX(INDIRECT("times"&amp;CK$2),$F72,CQ$28))/10</f>
        <v>0</v>
      </c>
      <c r="CR72" s="63">
        <f ca="1">IF(OR(INDEX(INDIRECT("times"&amp;CK$2),$F72,CR$28)&gt;10,INDEX(INDIRECT(CM72),$E72,$F72)="",INDEX(INDIRECT(CM72),$E72,$F72)&gt;=INDEX(INDIRECT(CM72),1,CR$28)),0,(INDEX(INDIRECT(CM72),$E72,$F72))-INDEX(INDIRECT(CM72),1,CR$28))*(10-INDEX(INDIRECT("times"&amp;CK$2),$F72,CR$28))/10</f>
        <v>0</v>
      </c>
      <c r="CS72" s="63">
        <f ca="1">IF(OR(INDEX(INDIRECT("times"&amp;CK$2),$F72,CS$28)&gt;10,INDEX(INDIRECT(CM72),$E72,$F72)="",INDEX(INDIRECT(CM72),$E72,$F72)&gt;=INDEX(INDIRECT(CM72),1,CS$28)),0,(INDEX(INDIRECT(CM72),$E72,$F72))-INDEX(INDIRECT(CM72),1,CS$28))*(10-INDEX(INDIRECT("times"&amp;CK$2),$F72,CS$28))/10</f>
        <v>0</v>
      </c>
      <c r="CT72" s="63">
        <f ca="1">IF(OR(INDEX(INDIRECT("times"&amp;CK$2),$F72,CT$28)&gt;10,INDEX(INDIRECT(CM72),$E72,$F72)="",INDEX(INDIRECT(CM72),$E72,$F72)&gt;=INDEX(INDIRECT(CM72),1,CT$28)),0,(INDEX(INDIRECT(CM72),$E72,$F72))-INDEX(INDIRECT(CM72),1,CT$28))*(10-INDEX(INDIRECT("times"&amp;CK$2),$F72,CT$28))/10</f>
        <v>0</v>
      </c>
      <c r="CU72" s="63">
        <f ca="1">IF(OR(INDEX(INDIRECT("times"&amp;CK$2),$F72,CU$28)&gt;10,INDEX(INDIRECT(CM72),$E72,$F72)="",INDEX(INDIRECT(CM72),$E72,$F72)&gt;=INDEX(INDIRECT(CM72),1,CU$28)),0,(INDEX(INDIRECT(CM72),$E72,$F72))-INDEX(INDIRECT(CM72),1,CU$28))*(10-INDEX(INDIRECT("times"&amp;CK$2),$F72,CU$28))/10</f>
        <v>0</v>
      </c>
      <c r="CV72" s="63">
        <f ca="1">IF(OR(INDEX(INDIRECT("times"&amp;CK$2),$F72,CV$28)&gt;10,INDEX(INDIRECT(CM72),$E72,$F72)="",INDEX(INDIRECT(CM72),$E72,$F72)&gt;=INDEX(INDIRECT(CM72),1,CV$28)),0,(INDEX(INDIRECT(CM72),$E72,$F72))-INDEX(INDIRECT(CM72),1,CV$28))*(10-INDEX(INDIRECT("times"&amp;CK$2),$F72,CV$28))/10</f>
        <v>0</v>
      </c>
      <c r="CW72" s="63">
        <f ca="1">IF(OR(INDEX(INDIRECT("times"&amp;CK$2),$F72,CW$28)&gt;10,INDEX(INDIRECT(CM72),$E72,$F72)="",INDEX(INDIRECT(CM72),$E72,$F72)&gt;=INDEX(INDIRECT(CM72),1,CW$28)),0,(INDEX(INDIRECT(CM72),$E72,$F72))-INDEX(INDIRECT(CM72),1,CW$28))*(10-INDEX(INDIRECT("times"&amp;CK$2),$F72,CW$28))/10</f>
        <v>0</v>
      </c>
      <c r="CX72" s="63">
        <f ca="1">IF(OR(INDEX(INDIRECT("times"&amp;CK$2),$F72,CX$28)&gt;10,INDEX(INDIRECT(CM72),$E72,$F72)="",INDEX(INDIRECT(CM72),$E72,$F72)&gt;=INDEX(INDIRECT(CM72),1,CX$28)),0,(INDEX(INDIRECT(CM72),$E72,$F72))-INDEX(INDIRECT(CM72),1,CX$28))*(10-INDEX(INDIRECT("times"&amp;CK$2),$F72,CX$28))/10</f>
        <v>0</v>
      </c>
      <c r="CY72" s="63">
        <f ca="1">IF(OR(INDEX(INDIRECT("times"&amp;CK$2),$F72,CY$28)&gt;10,INDEX(INDIRECT(CM72),$E72,$F72)="",INDEX(INDIRECT(CM72),$E72,$F72)&gt;=INDEX(INDIRECT(CM72),1,CY$28)),0,(INDEX(INDIRECT(CM72),$E72,$F72))-INDEX(INDIRECT(CM72),1,CY$28))*(10-INDEX(INDIRECT("times"&amp;CK$2),$F72,CY$28))/10</f>
        <v>0</v>
      </c>
      <c r="CZ72" s="63">
        <f ca="1">IF(OR(INDEX(INDIRECT("times"&amp;CK$2),$F72,CZ$28)&gt;10,INDEX(INDIRECT(CM72),$E72,$F72)="",INDEX(INDIRECT(CM72),$E72,$F72)&gt;=INDEX(INDIRECT(CM72),1,CZ$28)),0,(INDEX(INDIRECT(CM72),$E72,$F72))-INDEX(INDIRECT(CM72),1,CZ$28))*(10-INDEX(INDIRECT("times"&amp;CK$2),$F72,CZ$28))/10</f>
        <v>0</v>
      </c>
      <c r="DA72" s="63">
        <f ca="1">IF(OR(INDEX(INDIRECT("times"&amp;CK$2),$F72,DA$28)&gt;10,INDEX(INDIRECT(CM72),$E72,$F72)="",INDEX(INDIRECT(CM72),$E72,$F72)&gt;=INDEX(INDIRECT(CM72),1,DA$28)),0,(INDEX(INDIRECT(CM72),$E72,$F72))-INDEX(INDIRECT(CM72),1,DA$28))*(10-INDEX(INDIRECT("times"&amp;CK$2),$F72,DA$28))/10</f>
        <v>0</v>
      </c>
      <c r="DB72" s="63">
        <f ca="1">IF(OR(INDEX(INDIRECT("times"&amp;CK$2),$F72,DB$28)&gt;10,INDEX(INDIRECT(CM72),$E72,$F72)="",INDEX(INDIRECT(CM72),$E72,$F72)&gt;=INDEX(INDIRECT(CM72),1,DB$28)),0,(INDEX(INDIRECT(CM72),$E72,$F72))-INDEX(INDIRECT(CM72),1,DB$28))*(10-INDEX(INDIRECT("times"&amp;CK$2),$F72,DB$28))/10</f>
        <v>0</v>
      </c>
      <c r="DC72" s="63">
        <f ca="1">IF(OR(INDEX(INDIRECT("times"&amp;CK$2),$F72,DC$28)&gt;10,INDEX(INDIRECT(CM72),$E72,$F72)="",INDEX(INDIRECT(CM72),$E72,$F72)&gt;=INDEX(INDIRECT(CM72),1,DC$28)),0,(INDEX(INDIRECT(CM72),$E72,$F72))-INDEX(INDIRECT(CM72),1,DC$28))*(10-INDEX(INDIRECT("times"&amp;CK$2),$F72,DC$28))/10</f>
        <v>0</v>
      </c>
      <c r="DD72" s="63">
        <f ca="1">IF(OR(INDEX(INDIRECT("times"&amp;CK$2),$F72,DD$28)&gt;10,INDEX(INDIRECT(CM72),$E72,$F72)="",INDEX(INDIRECT(CM72),$E72,$F72)&gt;=INDEX(INDIRECT(CM72),1,DD$28)),0,(INDEX(INDIRECT(CM72),$E72,$F72))-INDEX(INDIRECT(CM72),1,DD$28))*(10-INDEX(INDIRECT("times"&amp;CK$2),$F72,DD$28))/10</f>
        <v>0</v>
      </c>
      <c r="DE72" s="63">
        <f ca="1">IF(OR(INDEX(INDIRECT("times"&amp;CK$2),$F72,DE$28)&gt;10,INDEX(INDIRECT(CM72),$E72,$F72)="",INDEX(INDIRECT(CM72),$E72,$F72)&gt;=INDEX(INDIRECT(CM72),1,DE$28)),0,(INDEX(INDIRECT(CM72),$E72,$F72))-INDEX(INDIRECT(CM72),1,DE$28))*(10-INDEX(INDIRECT("times"&amp;CK$2),$F72,DE$28))/10</f>
        <v>0</v>
      </c>
      <c r="DF72" s="63">
        <f ca="1">IF(OR(INDEX(INDIRECT("times"&amp;CK$2),$F72,DF$28)&gt;10,INDEX(INDIRECT(CM72),$E72,$F72)="",INDEX(INDIRECT(CM72),$E72,$F72)&gt;=INDEX(INDIRECT(CM72),1,DF$28)),0,(INDEX(INDIRECT(CM72),$E72,$F72))-INDEX(INDIRECT(CM72),1,DF$28))*(10-INDEX(INDIRECT("times"&amp;CK$2),$F72,DF$28))/10</f>
        <v>0</v>
      </c>
      <c r="DG72" s="63">
        <f ca="1">IF(OR(INDEX(INDIRECT("times"&amp;CK$2),$F72,DG$28)&gt;10,INDEX(INDIRECT(CM72),$E72,$F72)="",INDEX(INDIRECT(CM72),$E72,$F72)&gt;=INDEX(INDIRECT(CM72),1,DG$28)),0,(INDEX(INDIRECT(CM72),$E72,$F72))-INDEX(INDIRECT(CM72),1,DG$28))*(10-INDEX(INDIRECT("times"&amp;CK$2),$F72,DG$28))/10</f>
        <v>0</v>
      </c>
      <c r="DH72" s="63">
        <f ca="1">IF(OR(INDEX(INDIRECT("times"&amp;CK$2),$F72,DH$28)&gt;10,INDEX(INDIRECT(CM72),$E72,$F72)="",INDEX(INDIRECT(CM72),$E72,$F72)&gt;=INDEX(INDIRECT(CM72),1,DH$28)),0,(INDEX(INDIRECT(CM72),$E72,$F72))-INDEX(INDIRECT(CM72),1,DH$28))*(10-INDEX(INDIRECT("times"&amp;CK$2),$F72,DH$28))/10</f>
        <v>0</v>
      </c>
      <c r="DI72" s="63">
        <f ca="1">IF(OR(INDEX(INDIRECT("times"&amp;CK$2),$F72,DI$28)&gt;10,INDEX(INDIRECT(CM72),$E72,$F72)="",INDEX(INDIRECT(CM72),$E72,$F72)&gt;=INDEX(INDIRECT(CM72),1,DI$28)),0,(INDEX(INDIRECT(CM72),$E72,$F72))-INDEX(INDIRECT(CM72),1,DI$28))*(10-INDEX(INDIRECT("times"&amp;CK$2),$F72,DI$28))/10</f>
        <v>0</v>
      </c>
      <c r="DJ72" s="64">
        <f ca="1">IF(OR(INDEX(INDIRECT("times"&amp;CK$2),$F72,DJ$28)&gt;10,INDEX(INDIRECT(CM72),$E72,$F72)="",INDEX(INDIRECT(CM72),$E72,$F72)&gt;=INDEX(INDIRECT(CM72),1,DJ$28)),0,(INDEX(INDIRECT(CM72),$E72,$F72))-INDEX(INDIRECT(CM72),1,DJ$28))*(10-INDEX(INDIRECT("times"&amp;CK$2),$F72,DJ$28))/10</f>
        <v>0</v>
      </c>
      <c r="DK72" s="201">
        <v>9</v>
      </c>
      <c r="DM72" s="18" t="s">
        <v>218</v>
      </c>
      <c r="DN72" s="122">
        <f>DM26</f>
        <v>0</v>
      </c>
      <c r="DO72" s="122" t="str">
        <f>DM27</f>
        <v>shop3564</v>
      </c>
      <c r="DP72" s="210" t="str">
        <f t="shared" si="44"/>
        <v>core0_shop3564</v>
      </c>
      <c r="DQ72" s="122">
        <v>5</v>
      </c>
      <c r="DR72" s="33">
        <v>9</v>
      </c>
      <c r="DS72" s="62">
        <f ca="1">IF(OR(INDEX(INDIRECT("times"&amp;DN$2),$F72,DS$28)&gt;10,INDEX(INDIRECT(DP72),$E72,$F72)="",INDEX(INDIRECT(DP72),$E72,$F72)&gt;=INDEX(INDIRECT(DP72),1,DS$28)),0,(INDEX(INDIRECT(DP72),$E72,$F72))-INDEX(INDIRECT(DP72),1,DS$28))*(10-INDEX(INDIRECT("times"&amp;DN$2),$F72,DS$28))/10</f>
        <v>0</v>
      </c>
      <c r="DT72" s="63">
        <f ca="1">IF(OR(INDEX(INDIRECT("times"&amp;DN$2),$F72,DT$28)&gt;10,INDEX(INDIRECT(DP72),$E72,$F72)="",INDEX(INDIRECT(DP72),$E72,$F72)&gt;=INDEX(INDIRECT(DP72),1,DT$28)),0,(INDEX(INDIRECT(DP72),$E72,$F72))-INDEX(INDIRECT(DP72),1,DT$28))*(10-INDEX(INDIRECT("times"&amp;DN$2),$F72,DT$28))/10</f>
        <v>0</v>
      </c>
      <c r="DU72" s="63">
        <f ca="1">IF(OR(INDEX(INDIRECT("times"&amp;DN$2),$F72,DU$28)&gt;10,INDEX(INDIRECT(DP72),$E72,$F72)="",INDEX(INDIRECT(DP72),$E72,$F72)&gt;=INDEX(INDIRECT(DP72),1,DU$28)),0,(INDEX(INDIRECT(DP72),$E72,$F72))-INDEX(INDIRECT(DP72),1,DU$28))*(10-INDEX(INDIRECT("times"&amp;DN$2),$F72,DU$28))/10</f>
        <v>0</v>
      </c>
      <c r="DV72" s="63">
        <f ca="1">IF(OR(INDEX(INDIRECT("times"&amp;DN$2),$F72,DV$28)&gt;10,INDEX(INDIRECT(DP72),$E72,$F72)="",INDEX(INDIRECT(DP72),$E72,$F72)&gt;=INDEX(INDIRECT(DP72),1,DV$28)),0,(INDEX(INDIRECT(DP72),$E72,$F72))-INDEX(INDIRECT(DP72),1,DV$28))*(10-INDEX(INDIRECT("times"&amp;DN$2),$F72,DV$28))/10</f>
        <v>0</v>
      </c>
      <c r="DW72" s="63">
        <f ca="1">IF(OR(INDEX(INDIRECT("times"&amp;DN$2),$F72,DW$28)&gt;10,INDEX(INDIRECT(DP72),$E72,$F72)="",INDEX(INDIRECT(DP72),$E72,$F72)&gt;=INDEX(INDIRECT(DP72),1,DW$28)),0,(INDEX(INDIRECT(DP72),$E72,$F72))-INDEX(INDIRECT(DP72),1,DW$28))*(10-INDEX(INDIRECT("times"&amp;DN$2),$F72,DW$28))/10</f>
        <v>0</v>
      </c>
      <c r="DX72" s="63">
        <f ca="1">IF(OR(INDEX(INDIRECT("times"&amp;DN$2),$F72,DX$28)&gt;10,INDEX(INDIRECT(DP72),$E72,$F72)="",INDEX(INDIRECT(DP72),$E72,$F72)&gt;=INDEX(INDIRECT(DP72),1,DX$28)),0,(INDEX(INDIRECT(DP72),$E72,$F72))-INDEX(INDIRECT(DP72),1,DX$28))*(10-INDEX(INDIRECT("times"&amp;DN$2),$F72,DX$28))/10</f>
        <v>0</v>
      </c>
      <c r="DY72" s="63">
        <f ca="1">IF(OR(INDEX(INDIRECT("times"&amp;DN$2),$F72,DY$28)&gt;10,INDEX(INDIRECT(DP72),$E72,$F72)="",INDEX(INDIRECT(DP72),$E72,$F72)&gt;=INDEX(INDIRECT(DP72),1,DY$28)),0,(INDEX(INDIRECT(DP72),$E72,$F72))-INDEX(INDIRECT(DP72),1,DY$28))*(10-INDEX(INDIRECT("times"&amp;DN$2),$F72,DY$28))/10</f>
        <v>0</v>
      </c>
      <c r="DZ72" s="63">
        <f ca="1">IF(OR(INDEX(INDIRECT("times"&amp;DN$2),$F72,DZ$28)&gt;10,INDEX(INDIRECT(DP72),$E72,$F72)="",INDEX(INDIRECT(DP72),$E72,$F72)&gt;=INDEX(INDIRECT(DP72),1,DZ$28)),0,(INDEX(INDIRECT(DP72),$E72,$F72))-INDEX(INDIRECT(DP72),1,DZ$28))*(10-INDEX(INDIRECT("times"&amp;DN$2),$F72,DZ$28))/10</f>
        <v>0</v>
      </c>
      <c r="EA72" s="63">
        <f ca="1">IF(OR(INDEX(INDIRECT("times"&amp;DN$2),$F72,EA$28)&gt;10,INDEX(INDIRECT(DP72),$E72,$F72)="",INDEX(INDIRECT(DP72),$E72,$F72)&gt;=INDEX(INDIRECT(DP72),1,EA$28)),0,(INDEX(INDIRECT(DP72),$E72,$F72))-INDEX(INDIRECT(DP72),1,EA$28))*(10-INDEX(INDIRECT("times"&amp;DN$2),$F72,EA$28))/10</f>
        <v>0</v>
      </c>
      <c r="EB72" s="63">
        <f ca="1">IF(OR(INDEX(INDIRECT("times"&amp;DN$2),$F72,EB$28)&gt;10,INDEX(INDIRECT(DP72),$E72,$F72)="",INDEX(INDIRECT(DP72),$E72,$F72)&gt;=INDEX(INDIRECT(DP72),1,EB$28)),0,(INDEX(INDIRECT(DP72),$E72,$F72))-INDEX(INDIRECT(DP72),1,EB$28))*(10-INDEX(INDIRECT("times"&amp;DN$2),$F72,EB$28))/10</f>
        <v>0</v>
      </c>
      <c r="EC72" s="63">
        <f ca="1">IF(OR(INDEX(INDIRECT("times"&amp;DN$2),$F72,EC$28)&gt;10,INDEX(INDIRECT(DP72),$E72,$F72)="",INDEX(INDIRECT(DP72),$E72,$F72)&gt;=INDEX(INDIRECT(DP72),1,EC$28)),0,(INDEX(INDIRECT(DP72),$E72,$F72))-INDEX(INDIRECT(DP72),1,EC$28))*(10-INDEX(INDIRECT("times"&amp;DN$2),$F72,EC$28))/10</f>
        <v>0</v>
      </c>
      <c r="ED72" s="63">
        <f ca="1">IF(OR(INDEX(INDIRECT("times"&amp;DN$2),$F72,ED$28)&gt;10,INDEX(INDIRECT(DP72),$E72,$F72)="",INDEX(INDIRECT(DP72),$E72,$F72)&gt;=INDEX(INDIRECT(DP72),1,ED$28)),0,(INDEX(INDIRECT(DP72),$E72,$F72))-INDEX(INDIRECT(DP72),1,ED$28))*(10-INDEX(INDIRECT("times"&amp;DN$2),$F72,ED$28))/10</f>
        <v>0</v>
      </c>
      <c r="EE72" s="63">
        <f ca="1">IF(OR(INDEX(INDIRECT("times"&amp;DN$2),$F72,EE$28)&gt;10,INDEX(INDIRECT(DP72),$E72,$F72)="",INDEX(INDIRECT(DP72),$E72,$F72)&gt;=INDEX(INDIRECT(DP72),1,EE$28)),0,(INDEX(INDIRECT(DP72),$E72,$F72))-INDEX(INDIRECT(DP72),1,EE$28))*(10-INDEX(INDIRECT("times"&amp;DN$2),$F72,EE$28))/10</f>
        <v>0</v>
      </c>
      <c r="EF72" s="63">
        <f ca="1">IF(OR(INDEX(INDIRECT("times"&amp;DN$2),$F72,EF$28)&gt;10,INDEX(INDIRECT(DP72),$E72,$F72)="",INDEX(INDIRECT(DP72),$E72,$F72)&gt;=INDEX(INDIRECT(DP72),1,EF$28)),0,(INDEX(INDIRECT(DP72),$E72,$F72))-INDEX(INDIRECT(DP72),1,EF$28))*(10-INDEX(INDIRECT("times"&amp;DN$2),$F72,EF$28))/10</f>
        <v>0</v>
      </c>
      <c r="EG72" s="63">
        <f ca="1">IF(OR(INDEX(INDIRECT("times"&amp;DN$2),$F72,EG$28)&gt;10,INDEX(INDIRECT(DP72),$E72,$F72)="",INDEX(INDIRECT(DP72),$E72,$F72)&gt;=INDEX(INDIRECT(DP72),1,EG$28)),0,(INDEX(INDIRECT(DP72),$E72,$F72))-INDEX(INDIRECT(DP72),1,EG$28))*(10-INDEX(INDIRECT("times"&amp;DN$2),$F72,EG$28))/10</f>
        <v>0</v>
      </c>
      <c r="EH72" s="63">
        <f ca="1">IF(OR(INDEX(INDIRECT("times"&amp;DN$2),$F72,EH$28)&gt;10,INDEX(INDIRECT(DP72),$E72,$F72)="",INDEX(INDIRECT(DP72),$E72,$F72)&gt;=INDEX(INDIRECT(DP72),1,EH$28)),0,(INDEX(INDIRECT(DP72),$E72,$F72))-INDEX(INDIRECT(DP72),1,EH$28))*(10-INDEX(INDIRECT("times"&amp;DN$2),$F72,EH$28))/10</f>
        <v>0</v>
      </c>
      <c r="EI72" s="63">
        <f ca="1">IF(OR(INDEX(INDIRECT("times"&amp;DN$2),$F72,EI$28)&gt;10,INDEX(INDIRECT(DP72),$E72,$F72)="",INDEX(INDIRECT(DP72),$E72,$F72)&gt;=INDEX(INDIRECT(DP72),1,EI$28)),0,(INDEX(INDIRECT(DP72),$E72,$F72))-INDEX(INDIRECT(DP72),1,EI$28))*(10-INDEX(INDIRECT("times"&amp;DN$2),$F72,EI$28))/10</f>
        <v>0</v>
      </c>
      <c r="EJ72" s="63">
        <f ca="1">IF(OR(INDEX(INDIRECT("times"&amp;DN$2),$F72,EJ$28)&gt;10,INDEX(INDIRECT(DP72),$E72,$F72)="",INDEX(INDIRECT(DP72),$E72,$F72)&gt;=INDEX(INDIRECT(DP72),1,EJ$28)),0,(INDEX(INDIRECT(DP72),$E72,$F72))-INDEX(INDIRECT(DP72),1,EJ$28))*(10-INDEX(INDIRECT("times"&amp;DN$2),$F72,EJ$28))/10</f>
        <v>0</v>
      </c>
      <c r="EK72" s="63">
        <f ca="1">IF(OR(INDEX(INDIRECT("times"&amp;DN$2),$F72,EK$28)&gt;10,INDEX(INDIRECT(DP72),$E72,$F72)="",INDEX(INDIRECT(DP72),$E72,$F72)&gt;=INDEX(INDIRECT(DP72),1,EK$28)),0,(INDEX(INDIRECT(DP72),$E72,$F72))-INDEX(INDIRECT(DP72),1,EK$28))*(10-INDEX(INDIRECT("times"&amp;DN$2),$F72,EK$28))/10</f>
        <v>0</v>
      </c>
      <c r="EL72" s="63">
        <f ca="1">IF(OR(INDEX(INDIRECT("times"&amp;DN$2),$F72,EL$28)&gt;10,INDEX(INDIRECT(DP72),$E72,$F72)="",INDEX(INDIRECT(DP72),$E72,$F72)&gt;=INDEX(INDIRECT(DP72),1,EL$28)),0,(INDEX(INDIRECT(DP72),$E72,$F72))-INDEX(INDIRECT(DP72),1,EL$28))*(10-INDEX(INDIRECT("times"&amp;DN$2),$F72,EL$28))/10</f>
        <v>0</v>
      </c>
      <c r="EM72" s="64">
        <f ca="1">IF(OR(INDEX(INDIRECT("times"&amp;DN$2),$F72,EM$28)&gt;10,INDEX(INDIRECT(DP72),$E72,$F72)="",INDEX(INDIRECT(DP72),$E72,$F72)&gt;=INDEX(INDIRECT(DP72),1,EM$28)),0,(INDEX(INDIRECT(DP72),$E72,$F72))-INDEX(INDIRECT(DP72),1,EM$28))*(10-INDEX(INDIRECT("times"&amp;DN$2),$F72,EM$28))/10</f>
        <v>0</v>
      </c>
      <c r="EN72" s="201">
        <v>9</v>
      </c>
      <c r="EP72" s="18" t="s">
        <v>218</v>
      </c>
      <c r="EQ72" s="122">
        <f>EP26</f>
        <v>0</v>
      </c>
      <c r="ER72" s="122" t="str">
        <f>EP27</f>
        <v>lei3564</v>
      </c>
      <c r="ES72" s="210" t="str">
        <f t="shared" si="45"/>
        <v>core0_lei3564</v>
      </c>
      <c r="ET72" s="122">
        <v>5</v>
      </c>
      <c r="EU72" s="33">
        <v>9</v>
      </c>
      <c r="EV72" s="62">
        <f ca="1">IF(OR(INDEX(INDIRECT("times"&amp;EQ$2),$F72,EV$28)&gt;10,INDEX(INDIRECT(ES72),$E72,$F72)="",INDEX(INDIRECT(ES72),$E72,$F72)&gt;=INDEX(INDIRECT(ES72),1,EV$28)),0,(INDEX(INDIRECT(ES72),$E72,$F72))-INDEX(INDIRECT(ES72),1,EV$28))*(10-INDEX(INDIRECT("times"&amp;EQ$2),$F72,EV$28))/10</f>
        <v>0</v>
      </c>
      <c r="EW72" s="63">
        <f ca="1">IF(OR(INDEX(INDIRECT("times"&amp;EQ$2),$F72,EW$28)&gt;10,INDEX(INDIRECT(ES72),$E72,$F72)="",INDEX(INDIRECT(ES72),$E72,$F72)&gt;=INDEX(INDIRECT(ES72),1,EW$28)),0,(INDEX(INDIRECT(ES72),$E72,$F72))-INDEX(INDIRECT(ES72),1,EW$28))*(10-INDEX(INDIRECT("times"&amp;EQ$2),$F72,EW$28))/10</f>
        <v>0</v>
      </c>
      <c r="EX72" s="63">
        <f ca="1">IF(OR(INDEX(INDIRECT("times"&amp;EQ$2),$F72,EX$28)&gt;10,INDEX(INDIRECT(ES72),$E72,$F72)="",INDEX(INDIRECT(ES72),$E72,$F72)&gt;=INDEX(INDIRECT(ES72),1,EX$28)),0,(INDEX(INDIRECT(ES72),$E72,$F72))-INDEX(INDIRECT(ES72),1,EX$28))*(10-INDEX(INDIRECT("times"&amp;EQ$2),$F72,EX$28))/10</f>
        <v>0</v>
      </c>
      <c r="EY72" s="63">
        <f ca="1">IF(OR(INDEX(INDIRECT("times"&amp;EQ$2),$F72,EY$28)&gt;10,INDEX(INDIRECT(ES72),$E72,$F72)="",INDEX(INDIRECT(ES72),$E72,$F72)&gt;=INDEX(INDIRECT(ES72),1,EY$28)),0,(INDEX(INDIRECT(ES72),$E72,$F72))-INDEX(INDIRECT(ES72),1,EY$28))*(10-INDEX(INDIRECT("times"&amp;EQ$2),$F72,EY$28))/10</f>
        <v>0</v>
      </c>
      <c r="EZ72" s="63">
        <f ca="1">IF(OR(INDEX(INDIRECT("times"&amp;EQ$2),$F72,EZ$28)&gt;10,INDEX(INDIRECT(ES72),$E72,$F72)="",INDEX(INDIRECT(ES72),$E72,$F72)&gt;=INDEX(INDIRECT(ES72),1,EZ$28)),0,(INDEX(INDIRECT(ES72),$E72,$F72))-INDEX(INDIRECT(ES72),1,EZ$28))*(10-INDEX(INDIRECT("times"&amp;EQ$2),$F72,EZ$28))/10</f>
        <v>0</v>
      </c>
      <c r="FA72" s="63">
        <f ca="1">IF(OR(INDEX(INDIRECT("times"&amp;EQ$2),$F72,FA$28)&gt;10,INDEX(INDIRECT(ES72),$E72,$F72)="",INDEX(INDIRECT(ES72),$E72,$F72)&gt;=INDEX(INDIRECT(ES72),1,FA$28)),0,(INDEX(INDIRECT(ES72),$E72,$F72))-INDEX(INDIRECT(ES72),1,FA$28))*(10-INDEX(INDIRECT("times"&amp;EQ$2),$F72,FA$28))/10</f>
        <v>0</v>
      </c>
      <c r="FB72" s="63">
        <f ca="1">IF(OR(INDEX(INDIRECT("times"&amp;EQ$2),$F72,FB$28)&gt;10,INDEX(INDIRECT(ES72),$E72,$F72)="",INDEX(INDIRECT(ES72),$E72,$F72)&gt;=INDEX(INDIRECT(ES72),1,FB$28)),0,(INDEX(INDIRECT(ES72),$E72,$F72))-INDEX(INDIRECT(ES72),1,FB$28))*(10-INDEX(INDIRECT("times"&amp;EQ$2),$F72,FB$28))/10</f>
        <v>0</v>
      </c>
      <c r="FC72" s="63">
        <f ca="1">IF(OR(INDEX(INDIRECT("times"&amp;EQ$2),$F72,FC$28)&gt;10,INDEX(INDIRECT(ES72),$E72,$F72)="",INDEX(INDIRECT(ES72),$E72,$F72)&gt;=INDEX(INDIRECT(ES72),1,FC$28)),0,(INDEX(INDIRECT(ES72),$E72,$F72))-INDEX(INDIRECT(ES72),1,FC$28))*(10-INDEX(INDIRECT("times"&amp;EQ$2),$F72,FC$28))/10</f>
        <v>0</v>
      </c>
      <c r="FD72" s="63">
        <f ca="1">IF(OR(INDEX(INDIRECT("times"&amp;EQ$2),$F72,FD$28)&gt;10,INDEX(INDIRECT(ES72),$E72,$F72)="",INDEX(INDIRECT(ES72),$E72,$F72)&gt;=INDEX(INDIRECT(ES72),1,FD$28)),0,(INDEX(INDIRECT(ES72),$E72,$F72))-INDEX(INDIRECT(ES72),1,FD$28))*(10-INDEX(INDIRECT("times"&amp;EQ$2),$F72,FD$28))/10</f>
        <v>0</v>
      </c>
      <c r="FE72" s="63">
        <f ca="1">IF(OR(INDEX(INDIRECT("times"&amp;EQ$2),$F72,FE$28)&gt;10,INDEX(INDIRECT(ES72),$E72,$F72)="",INDEX(INDIRECT(ES72),$E72,$F72)&gt;=INDEX(INDIRECT(ES72),1,FE$28)),0,(INDEX(INDIRECT(ES72),$E72,$F72))-INDEX(INDIRECT(ES72),1,FE$28))*(10-INDEX(INDIRECT("times"&amp;EQ$2),$F72,FE$28))/10</f>
        <v>0</v>
      </c>
      <c r="FF72" s="63">
        <f ca="1">IF(OR(INDEX(INDIRECT("times"&amp;EQ$2),$F72,FF$28)&gt;10,INDEX(INDIRECT(ES72),$E72,$F72)="",INDEX(INDIRECT(ES72),$E72,$F72)&gt;=INDEX(INDIRECT(ES72),1,FF$28)),0,(INDEX(INDIRECT(ES72),$E72,$F72))-INDEX(INDIRECT(ES72),1,FF$28))*(10-INDEX(INDIRECT("times"&amp;EQ$2),$F72,FF$28))/10</f>
        <v>0</v>
      </c>
      <c r="FG72" s="63">
        <f ca="1">IF(OR(INDEX(INDIRECT("times"&amp;EQ$2),$F72,FG$28)&gt;10,INDEX(INDIRECT(ES72),$E72,$F72)="",INDEX(INDIRECT(ES72),$E72,$F72)&gt;=INDEX(INDIRECT(ES72),1,FG$28)),0,(INDEX(INDIRECT(ES72),$E72,$F72))-INDEX(INDIRECT(ES72),1,FG$28))*(10-INDEX(INDIRECT("times"&amp;EQ$2),$F72,FG$28))/10</f>
        <v>0</v>
      </c>
      <c r="FH72" s="63">
        <f ca="1">IF(OR(INDEX(INDIRECT("times"&amp;EQ$2),$F72,FH$28)&gt;10,INDEX(INDIRECT(ES72),$E72,$F72)="",INDEX(INDIRECT(ES72),$E72,$F72)&gt;=INDEX(INDIRECT(ES72),1,FH$28)),0,(INDEX(INDIRECT(ES72),$E72,$F72))-INDEX(INDIRECT(ES72),1,FH$28))*(10-INDEX(INDIRECT("times"&amp;EQ$2),$F72,FH$28))/10</f>
        <v>0</v>
      </c>
      <c r="FI72" s="63">
        <f ca="1">IF(OR(INDEX(INDIRECT("times"&amp;EQ$2),$F72,FI$28)&gt;10,INDEX(INDIRECT(ES72),$E72,$F72)="",INDEX(INDIRECT(ES72),$E72,$F72)&gt;=INDEX(INDIRECT(ES72),1,FI$28)),0,(INDEX(INDIRECT(ES72),$E72,$F72))-INDEX(INDIRECT(ES72),1,FI$28))*(10-INDEX(INDIRECT("times"&amp;EQ$2),$F72,FI$28))/10</f>
        <v>0</v>
      </c>
      <c r="FJ72" s="63">
        <f ca="1">IF(OR(INDEX(INDIRECT("times"&amp;EQ$2),$F72,FJ$28)&gt;10,INDEX(INDIRECT(ES72),$E72,$F72)="",INDEX(INDIRECT(ES72),$E72,$F72)&gt;=INDEX(INDIRECT(ES72),1,FJ$28)),0,(INDEX(INDIRECT(ES72),$E72,$F72))-INDEX(INDIRECT(ES72),1,FJ$28))*(10-INDEX(INDIRECT("times"&amp;EQ$2),$F72,FJ$28))/10</f>
        <v>0</v>
      </c>
      <c r="FK72" s="63">
        <f ca="1">IF(OR(INDEX(INDIRECT("times"&amp;EQ$2),$F72,FK$28)&gt;10,INDEX(INDIRECT(ES72),$E72,$F72)="",INDEX(INDIRECT(ES72),$E72,$F72)&gt;=INDEX(INDIRECT(ES72),1,FK$28)),0,(INDEX(INDIRECT(ES72),$E72,$F72))-INDEX(INDIRECT(ES72),1,FK$28))*(10-INDEX(INDIRECT("times"&amp;EQ$2),$F72,FK$28))/10</f>
        <v>0</v>
      </c>
      <c r="FL72" s="63">
        <f ca="1">IF(OR(INDEX(INDIRECT("times"&amp;EQ$2),$F72,FL$28)&gt;10,INDEX(INDIRECT(ES72),$E72,$F72)="",INDEX(INDIRECT(ES72),$E72,$F72)&gt;=INDEX(INDIRECT(ES72),1,FL$28)),0,(INDEX(INDIRECT(ES72),$E72,$F72))-INDEX(INDIRECT(ES72),1,FL$28))*(10-INDEX(INDIRECT("times"&amp;EQ$2),$F72,FL$28))/10</f>
        <v>0</v>
      </c>
      <c r="FM72" s="63">
        <f ca="1">IF(OR(INDEX(INDIRECT("times"&amp;EQ$2),$F72,FM$28)&gt;10,INDEX(INDIRECT(ES72),$E72,$F72)="",INDEX(INDIRECT(ES72),$E72,$F72)&gt;=INDEX(INDIRECT(ES72),1,FM$28)),0,(INDEX(INDIRECT(ES72),$E72,$F72))-INDEX(INDIRECT(ES72),1,FM$28))*(10-INDEX(INDIRECT("times"&amp;EQ$2),$F72,FM$28))/10</f>
        <v>0</v>
      </c>
      <c r="FN72" s="63">
        <f ca="1">IF(OR(INDEX(INDIRECT("times"&amp;EQ$2),$F72,FN$28)&gt;10,INDEX(INDIRECT(ES72),$E72,$F72)="",INDEX(INDIRECT(ES72),$E72,$F72)&gt;=INDEX(INDIRECT(ES72),1,FN$28)),0,(INDEX(INDIRECT(ES72),$E72,$F72))-INDEX(INDIRECT(ES72),1,FN$28))*(10-INDEX(INDIRECT("times"&amp;EQ$2),$F72,FN$28))/10</f>
        <v>0</v>
      </c>
      <c r="FO72" s="63">
        <f ca="1">IF(OR(INDEX(INDIRECT("times"&amp;EQ$2),$F72,FO$28)&gt;10,INDEX(INDIRECT(ES72),$E72,$F72)="",INDEX(INDIRECT(ES72),$E72,$F72)&gt;=INDEX(INDIRECT(ES72),1,FO$28)),0,(INDEX(INDIRECT(ES72),$E72,$F72))-INDEX(INDIRECT(ES72),1,FO$28))*(10-INDEX(INDIRECT("times"&amp;EQ$2),$F72,FO$28))/10</f>
        <v>0</v>
      </c>
      <c r="FP72" s="64">
        <f ca="1">IF(OR(INDEX(INDIRECT("times"&amp;EQ$2),$F72,FP$28)&gt;10,INDEX(INDIRECT(ES72),$E72,$F72)="",INDEX(INDIRECT(ES72),$E72,$F72)&gt;=INDEX(INDIRECT(ES72),1,FP$28)),0,(INDEX(INDIRECT(ES72),$E72,$F72))-INDEX(INDIRECT(ES72),1,FP$28))*(10-INDEX(INDIRECT("times"&amp;EQ$2),$F72,FP$28))/10</f>
        <v>0</v>
      </c>
      <c r="FQ72" s="201">
        <v>9</v>
      </c>
      <c r="FS72" s="18" t="s">
        <v>218</v>
      </c>
      <c r="FT72" s="122">
        <f>FS26</f>
        <v>0</v>
      </c>
      <c r="FU72" s="122" t="str">
        <f>FS27</f>
        <v>shop65</v>
      </c>
      <c r="FV72" s="210" t="str">
        <f t="shared" si="46"/>
        <v>core0_shop65</v>
      </c>
      <c r="FW72" s="122">
        <v>5</v>
      </c>
      <c r="FX72" s="33">
        <v>9</v>
      </c>
      <c r="FY72" s="62">
        <f ca="1">IF(OR(INDEX(INDIRECT("times"&amp;FT$2),$F72,FY$28)&gt;10,INDEX(INDIRECT(FV72),$E72,$F72)="",INDEX(INDIRECT(FV72),$E72,$F72)&gt;=INDEX(INDIRECT(FV72),1,FY$28)),0,(INDEX(INDIRECT(FV72),$E72,$F72))-INDEX(INDIRECT(FV72),1,FY$28))*(10-INDEX(INDIRECT("times"&amp;FT$2),$F72,FY$28))/10</f>
        <v>0</v>
      </c>
      <c r="FZ72" s="63">
        <f ca="1">IF(OR(INDEX(INDIRECT("times"&amp;FT$2),$F72,FZ$28)&gt;10,INDEX(INDIRECT(FV72),$E72,$F72)="",INDEX(INDIRECT(FV72),$E72,$F72)&gt;=INDEX(INDIRECT(FV72),1,FZ$28)),0,(INDEX(INDIRECT(FV72),$E72,$F72))-INDEX(INDIRECT(FV72),1,FZ$28))*(10-INDEX(INDIRECT("times"&amp;FT$2),$F72,FZ$28))/10</f>
        <v>0</v>
      </c>
      <c r="GA72" s="63">
        <f ca="1">IF(OR(INDEX(INDIRECT("times"&amp;FT$2),$F72,GA$28)&gt;10,INDEX(INDIRECT(FV72),$E72,$F72)="",INDEX(INDIRECT(FV72),$E72,$F72)&gt;=INDEX(INDIRECT(FV72),1,GA$28)),0,(INDEX(INDIRECT(FV72),$E72,$F72))-INDEX(INDIRECT(FV72),1,GA$28))*(10-INDEX(INDIRECT("times"&amp;FT$2),$F72,GA$28))/10</f>
        <v>0</v>
      </c>
      <c r="GB72" s="63">
        <f ca="1">IF(OR(INDEX(INDIRECT("times"&amp;FT$2),$F72,GB$28)&gt;10,INDEX(INDIRECT(FV72),$E72,$F72)="",INDEX(INDIRECT(FV72),$E72,$F72)&gt;=INDEX(INDIRECT(FV72),1,GB$28)),0,(INDEX(INDIRECT(FV72),$E72,$F72))-INDEX(INDIRECT(FV72),1,GB$28))*(10-INDEX(INDIRECT("times"&amp;FT$2),$F72,GB$28))/10</f>
        <v>0</v>
      </c>
      <c r="GC72" s="63">
        <f ca="1">IF(OR(INDEX(INDIRECT("times"&amp;FT$2),$F72,GC$28)&gt;10,INDEX(INDIRECT(FV72),$E72,$F72)="",INDEX(INDIRECT(FV72),$E72,$F72)&gt;=INDEX(INDIRECT(FV72),1,GC$28)),0,(INDEX(INDIRECT(FV72),$E72,$F72))-INDEX(INDIRECT(FV72),1,GC$28))*(10-INDEX(INDIRECT("times"&amp;FT$2),$F72,GC$28))/10</f>
        <v>0</v>
      </c>
      <c r="GD72" s="63">
        <f ca="1">IF(OR(INDEX(INDIRECT("times"&amp;FT$2),$F72,GD$28)&gt;10,INDEX(INDIRECT(FV72),$E72,$F72)="",INDEX(INDIRECT(FV72),$E72,$F72)&gt;=INDEX(INDIRECT(FV72),1,GD$28)),0,(INDEX(INDIRECT(FV72),$E72,$F72))-INDEX(INDIRECT(FV72),1,GD$28))*(10-INDEX(INDIRECT("times"&amp;FT$2),$F72,GD$28))/10</f>
        <v>0</v>
      </c>
      <c r="GE72" s="63">
        <f ca="1">IF(OR(INDEX(INDIRECT("times"&amp;FT$2),$F72,GE$28)&gt;10,INDEX(INDIRECT(FV72),$E72,$F72)="",INDEX(INDIRECT(FV72),$E72,$F72)&gt;=INDEX(INDIRECT(FV72),1,GE$28)),0,(INDEX(INDIRECT(FV72),$E72,$F72))-INDEX(INDIRECT(FV72),1,GE$28))*(10-INDEX(INDIRECT("times"&amp;FT$2),$F72,GE$28))/10</f>
        <v>0</v>
      </c>
      <c r="GF72" s="63">
        <f ca="1">IF(OR(INDEX(INDIRECT("times"&amp;FT$2),$F72,GF$28)&gt;10,INDEX(INDIRECT(FV72),$E72,$F72)="",INDEX(INDIRECT(FV72),$E72,$F72)&gt;=INDEX(INDIRECT(FV72),1,GF$28)),0,(INDEX(INDIRECT(FV72),$E72,$F72))-INDEX(INDIRECT(FV72),1,GF$28))*(10-INDEX(INDIRECT("times"&amp;FT$2),$F72,GF$28))/10</f>
        <v>0</v>
      </c>
      <c r="GG72" s="63">
        <f ca="1">IF(OR(INDEX(INDIRECT("times"&amp;FT$2),$F72,GG$28)&gt;10,INDEX(INDIRECT(FV72),$E72,$F72)="",INDEX(INDIRECT(FV72),$E72,$F72)&gt;=INDEX(INDIRECT(FV72),1,GG$28)),0,(INDEX(INDIRECT(FV72),$E72,$F72))-INDEX(INDIRECT(FV72),1,GG$28))*(10-INDEX(INDIRECT("times"&amp;FT$2),$F72,GG$28))/10</f>
        <v>0</v>
      </c>
      <c r="GH72" s="63">
        <f ca="1">IF(OR(INDEX(INDIRECT("times"&amp;FT$2),$F72,GH$28)&gt;10,INDEX(INDIRECT(FV72),$E72,$F72)="",INDEX(INDIRECT(FV72),$E72,$F72)&gt;=INDEX(INDIRECT(FV72),1,GH$28)),0,(INDEX(INDIRECT(FV72),$E72,$F72))-INDEX(INDIRECT(FV72),1,GH$28))*(10-INDEX(INDIRECT("times"&amp;FT$2),$F72,GH$28))/10</f>
        <v>0</v>
      </c>
      <c r="GI72" s="63">
        <f ca="1">IF(OR(INDEX(INDIRECT("times"&amp;FT$2),$F72,GI$28)&gt;10,INDEX(INDIRECT(FV72),$E72,$F72)="",INDEX(INDIRECT(FV72),$E72,$F72)&gt;=INDEX(INDIRECT(FV72),1,GI$28)),0,(INDEX(INDIRECT(FV72),$E72,$F72))-INDEX(INDIRECT(FV72),1,GI$28))*(10-INDEX(INDIRECT("times"&amp;FT$2),$F72,GI$28))/10</f>
        <v>0</v>
      </c>
      <c r="GJ72" s="63">
        <f ca="1">IF(OR(INDEX(INDIRECT("times"&amp;FT$2),$F72,GJ$28)&gt;10,INDEX(INDIRECT(FV72),$E72,$F72)="",INDEX(INDIRECT(FV72),$E72,$F72)&gt;=INDEX(INDIRECT(FV72),1,GJ$28)),0,(INDEX(INDIRECT(FV72),$E72,$F72))-INDEX(INDIRECT(FV72),1,GJ$28))*(10-INDEX(INDIRECT("times"&amp;FT$2),$F72,GJ$28))/10</f>
        <v>0</v>
      </c>
      <c r="GK72" s="63">
        <f ca="1">IF(OR(INDEX(INDIRECT("times"&amp;FT$2),$F72,GK$28)&gt;10,INDEX(INDIRECT(FV72),$E72,$F72)="",INDEX(INDIRECT(FV72),$E72,$F72)&gt;=INDEX(INDIRECT(FV72),1,GK$28)),0,(INDEX(INDIRECT(FV72),$E72,$F72))-INDEX(INDIRECT(FV72),1,GK$28))*(10-INDEX(INDIRECT("times"&amp;FT$2),$F72,GK$28))/10</f>
        <v>0</v>
      </c>
      <c r="GL72" s="63">
        <f ca="1">IF(OR(INDEX(INDIRECT("times"&amp;FT$2),$F72,GL$28)&gt;10,INDEX(INDIRECT(FV72),$E72,$F72)="",INDEX(INDIRECT(FV72),$E72,$F72)&gt;=INDEX(INDIRECT(FV72),1,GL$28)),0,(INDEX(INDIRECT(FV72),$E72,$F72))-INDEX(INDIRECT(FV72),1,GL$28))*(10-INDEX(INDIRECT("times"&amp;FT$2),$F72,GL$28))/10</f>
        <v>0</v>
      </c>
      <c r="GM72" s="63">
        <f ca="1">IF(OR(INDEX(INDIRECT("times"&amp;FT$2),$F72,GM$28)&gt;10,INDEX(INDIRECT(FV72),$E72,$F72)="",INDEX(INDIRECT(FV72),$E72,$F72)&gt;=INDEX(INDIRECT(FV72),1,GM$28)),0,(INDEX(INDIRECT(FV72),$E72,$F72))-INDEX(INDIRECT(FV72),1,GM$28))*(10-INDEX(INDIRECT("times"&amp;FT$2),$F72,GM$28))/10</f>
        <v>0</v>
      </c>
      <c r="GN72" s="63">
        <f ca="1">IF(OR(INDEX(INDIRECT("times"&amp;FT$2),$F72,GN$28)&gt;10,INDEX(INDIRECT(FV72),$E72,$F72)="",INDEX(INDIRECT(FV72),$E72,$F72)&gt;=INDEX(INDIRECT(FV72),1,GN$28)),0,(INDEX(INDIRECT(FV72),$E72,$F72))-INDEX(INDIRECT(FV72),1,GN$28))*(10-INDEX(INDIRECT("times"&amp;FT$2),$F72,GN$28))/10</f>
        <v>0</v>
      </c>
      <c r="GO72" s="63">
        <f ca="1">IF(OR(INDEX(INDIRECT("times"&amp;FT$2),$F72,GO$28)&gt;10,INDEX(INDIRECT(FV72),$E72,$F72)="",INDEX(INDIRECT(FV72),$E72,$F72)&gt;=INDEX(INDIRECT(FV72),1,GO$28)),0,(INDEX(INDIRECT(FV72),$E72,$F72))-INDEX(INDIRECT(FV72),1,GO$28))*(10-INDEX(INDIRECT("times"&amp;FT$2),$F72,GO$28))/10</f>
        <v>0</v>
      </c>
      <c r="GP72" s="63">
        <f ca="1">IF(OR(INDEX(INDIRECT("times"&amp;FT$2),$F72,GP$28)&gt;10,INDEX(INDIRECT(FV72),$E72,$F72)="",INDEX(INDIRECT(FV72),$E72,$F72)&gt;=INDEX(INDIRECT(FV72),1,GP$28)),0,(INDEX(INDIRECT(FV72),$E72,$F72))-INDEX(INDIRECT(FV72),1,GP$28))*(10-INDEX(INDIRECT("times"&amp;FT$2),$F72,GP$28))/10</f>
        <v>0</v>
      </c>
      <c r="GQ72" s="63">
        <f ca="1">IF(OR(INDEX(INDIRECT("times"&amp;FT$2),$F72,GQ$28)&gt;10,INDEX(INDIRECT(FV72),$E72,$F72)="",INDEX(INDIRECT(FV72),$E72,$F72)&gt;=INDEX(INDIRECT(FV72),1,GQ$28)),0,(INDEX(INDIRECT(FV72),$E72,$F72))-INDEX(INDIRECT(FV72),1,GQ$28))*(10-INDEX(INDIRECT("times"&amp;FT$2),$F72,GQ$28))/10</f>
        <v>0</v>
      </c>
      <c r="GR72" s="63">
        <f ca="1">IF(OR(INDEX(INDIRECT("times"&amp;FT$2),$F72,GR$28)&gt;10,INDEX(INDIRECT(FV72),$E72,$F72)="",INDEX(INDIRECT(FV72),$E72,$F72)&gt;=INDEX(INDIRECT(FV72),1,GR$28)),0,(INDEX(INDIRECT(FV72),$E72,$F72))-INDEX(INDIRECT(FV72),1,GR$28))*(10-INDEX(INDIRECT("times"&amp;FT$2),$F72,GR$28))/10</f>
        <v>0</v>
      </c>
      <c r="GS72" s="64">
        <f ca="1">IF(OR(INDEX(INDIRECT("times"&amp;FT$2),$F72,GS$28)&gt;10,INDEX(INDIRECT(FV72),$E72,$F72)="",INDEX(INDIRECT(FV72),$E72,$F72)&gt;=INDEX(INDIRECT(FV72),1,GS$28)),0,(INDEX(INDIRECT(FV72),$E72,$F72))-INDEX(INDIRECT(FV72),1,GS$28))*(10-INDEX(INDIRECT("times"&amp;FT$2),$F72,GS$28))/10</f>
        <v>0</v>
      </c>
      <c r="GT72" s="201">
        <v>9</v>
      </c>
      <c r="GV72" s="18" t="s">
        <v>218</v>
      </c>
      <c r="GW72" s="122">
        <f>GV26</f>
        <v>0</v>
      </c>
      <c r="GX72" s="122" t="str">
        <f>GV27</f>
        <v>lei65</v>
      </c>
      <c r="GY72" s="210" t="str">
        <f t="shared" si="47"/>
        <v>core0_lei65</v>
      </c>
      <c r="GZ72" s="122">
        <v>5</v>
      </c>
      <c r="HA72" s="33">
        <v>9</v>
      </c>
      <c r="HB72" s="62">
        <f ca="1">IF(OR(INDEX(INDIRECT("times"&amp;GW$2),$F72,HB$28)&gt;10,INDEX(INDIRECT(GY72),$E72,$F72)="",INDEX(INDIRECT(GY72),$E72,$F72)&gt;=INDEX(INDIRECT(GY72),1,HB$28)),0,(INDEX(INDIRECT(GY72),$E72,$F72))-INDEX(INDIRECT(GY72),1,HB$28))*(10-INDEX(INDIRECT("times"&amp;GW$2),$F72,HB$28))/10</f>
        <v>0</v>
      </c>
      <c r="HC72" s="63">
        <f ca="1">IF(OR(INDEX(INDIRECT("times"&amp;GW$2),$F72,HC$28)&gt;10,INDEX(INDIRECT(GY72),$E72,$F72)="",INDEX(INDIRECT(GY72),$E72,$F72)&gt;=INDEX(INDIRECT(GY72),1,HC$28)),0,(INDEX(INDIRECT(GY72),$E72,$F72))-INDEX(INDIRECT(GY72),1,HC$28))*(10-INDEX(INDIRECT("times"&amp;GW$2),$F72,HC$28))/10</f>
        <v>0</v>
      </c>
      <c r="HD72" s="63">
        <f ca="1">IF(OR(INDEX(INDIRECT("times"&amp;GW$2),$F72,HD$28)&gt;10,INDEX(INDIRECT(GY72),$E72,$F72)="",INDEX(INDIRECT(GY72),$E72,$F72)&gt;=INDEX(INDIRECT(GY72),1,HD$28)),0,(INDEX(INDIRECT(GY72),$E72,$F72))-INDEX(INDIRECT(GY72),1,HD$28))*(10-INDEX(INDIRECT("times"&amp;GW$2),$F72,HD$28))/10</f>
        <v>0</v>
      </c>
      <c r="HE72" s="63">
        <f ca="1">IF(OR(INDEX(INDIRECT("times"&amp;GW$2),$F72,HE$28)&gt;10,INDEX(INDIRECT(GY72),$E72,$F72)="",INDEX(INDIRECT(GY72),$E72,$F72)&gt;=INDEX(INDIRECT(GY72),1,HE$28)),0,(INDEX(INDIRECT(GY72),$E72,$F72))-INDEX(INDIRECT(GY72),1,HE$28))*(10-INDEX(INDIRECT("times"&amp;GW$2),$F72,HE$28))/10</f>
        <v>0</v>
      </c>
      <c r="HF72" s="63">
        <f ca="1">IF(OR(INDEX(INDIRECT("times"&amp;GW$2),$F72,HF$28)&gt;10,INDEX(INDIRECT(GY72),$E72,$F72)="",INDEX(INDIRECT(GY72),$E72,$F72)&gt;=INDEX(INDIRECT(GY72),1,HF$28)),0,(INDEX(INDIRECT(GY72),$E72,$F72))-INDEX(INDIRECT(GY72),1,HF$28))*(10-INDEX(INDIRECT("times"&amp;GW$2),$F72,HF$28))/10</f>
        <v>0</v>
      </c>
      <c r="HG72" s="63">
        <f ca="1">IF(OR(INDEX(INDIRECT("times"&amp;GW$2),$F72,HG$28)&gt;10,INDEX(INDIRECT(GY72),$E72,$F72)="",INDEX(INDIRECT(GY72),$E72,$F72)&gt;=INDEX(INDIRECT(GY72),1,HG$28)),0,(INDEX(INDIRECT(GY72),$E72,$F72))-INDEX(INDIRECT(GY72),1,HG$28))*(10-INDEX(INDIRECT("times"&amp;GW$2),$F72,HG$28))/10</f>
        <v>0</v>
      </c>
      <c r="HH72" s="63">
        <f ca="1">IF(OR(INDEX(INDIRECT("times"&amp;GW$2),$F72,HH$28)&gt;10,INDEX(INDIRECT(GY72),$E72,$F72)="",INDEX(INDIRECT(GY72),$E72,$F72)&gt;=INDEX(INDIRECT(GY72),1,HH$28)),0,(INDEX(INDIRECT(GY72),$E72,$F72))-INDEX(INDIRECT(GY72),1,HH$28))*(10-INDEX(INDIRECT("times"&amp;GW$2),$F72,HH$28))/10</f>
        <v>0</v>
      </c>
      <c r="HI72" s="63">
        <f ca="1">IF(OR(INDEX(INDIRECT("times"&amp;GW$2),$F72,HI$28)&gt;10,INDEX(INDIRECT(GY72),$E72,$F72)="",INDEX(INDIRECT(GY72),$E72,$F72)&gt;=INDEX(INDIRECT(GY72),1,HI$28)),0,(INDEX(INDIRECT(GY72),$E72,$F72))-INDEX(INDIRECT(GY72),1,HI$28))*(10-INDEX(INDIRECT("times"&amp;GW$2),$F72,HI$28))/10</f>
        <v>0</v>
      </c>
      <c r="HJ72" s="63">
        <f ca="1">IF(OR(INDEX(INDIRECT("times"&amp;GW$2),$F72,HJ$28)&gt;10,INDEX(INDIRECT(GY72),$E72,$F72)="",INDEX(INDIRECT(GY72),$E72,$F72)&gt;=INDEX(INDIRECT(GY72),1,HJ$28)),0,(INDEX(INDIRECT(GY72),$E72,$F72))-INDEX(INDIRECT(GY72),1,HJ$28))*(10-INDEX(INDIRECT("times"&amp;GW$2),$F72,HJ$28))/10</f>
        <v>0</v>
      </c>
      <c r="HK72" s="63">
        <f ca="1">IF(OR(INDEX(INDIRECT("times"&amp;GW$2),$F72,HK$28)&gt;10,INDEX(INDIRECT(GY72),$E72,$F72)="",INDEX(INDIRECT(GY72),$E72,$F72)&gt;=INDEX(INDIRECT(GY72),1,HK$28)),0,(INDEX(INDIRECT(GY72),$E72,$F72))-INDEX(INDIRECT(GY72),1,HK$28))*(10-INDEX(INDIRECT("times"&amp;GW$2),$F72,HK$28))/10</f>
        <v>0</v>
      </c>
      <c r="HL72" s="63">
        <f ca="1">IF(OR(INDEX(INDIRECT("times"&amp;GW$2),$F72,HL$28)&gt;10,INDEX(INDIRECT(GY72),$E72,$F72)="",INDEX(INDIRECT(GY72),$E72,$F72)&gt;=INDEX(INDIRECT(GY72),1,HL$28)),0,(INDEX(INDIRECT(GY72),$E72,$F72))-INDEX(INDIRECT(GY72),1,HL$28))*(10-INDEX(INDIRECT("times"&amp;GW$2),$F72,HL$28))/10</f>
        <v>0</v>
      </c>
      <c r="HM72" s="63">
        <f ca="1">IF(OR(INDEX(INDIRECT("times"&amp;GW$2),$F72,HM$28)&gt;10,INDEX(INDIRECT(GY72),$E72,$F72)="",INDEX(INDIRECT(GY72),$E72,$F72)&gt;=INDEX(INDIRECT(GY72),1,HM$28)),0,(INDEX(INDIRECT(GY72),$E72,$F72))-INDEX(INDIRECT(GY72),1,HM$28))*(10-INDEX(INDIRECT("times"&amp;GW$2),$F72,HM$28))/10</f>
        <v>0</v>
      </c>
      <c r="HN72" s="63">
        <f ca="1">IF(OR(INDEX(INDIRECT("times"&amp;GW$2),$F72,HN$28)&gt;10,INDEX(INDIRECT(GY72),$E72,$F72)="",INDEX(INDIRECT(GY72),$E72,$F72)&gt;=INDEX(INDIRECT(GY72),1,HN$28)),0,(INDEX(INDIRECT(GY72),$E72,$F72))-INDEX(INDIRECT(GY72),1,HN$28))*(10-INDEX(INDIRECT("times"&amp;GW$2),$F72,HN$28))/10</f>
        <v>0</v>
      </c>
      <c r="HO72" s="63">
        <f ca="1">IF(OR(INDEX(INDIRECT("times"&amp;GW$2),$F72,HO$28)&gt;10,INDEX(INDIRECT(GY72),$E72,$F72)="",INDEX(INDIRECT(GY72),$E72,$F72)&gt;=INDEX(INDIRECT(GY72),1,HO$28)),0,(INDEX(INDIRECT(GY72),$E72,$F72))-INDEX(INDIRECT(GY72),1,HO$28))*(10-INDEX(INDIRECT("times"&amp;GW$2),$F72,HO$28))/10</f>
        <v>0</v>
      </c>
      <c r="HP72" s="63">
        <f ca="1">IF(OR(INDEX(INDIRECT("times"&amp;GW$2),$F72,HP$28)&gt;10,INDEX(INDIRECT(GY72),$E72,$F72)="",INDEX(INDIRECT(GY72),$E72,$F72)&gt;=INDEX(INDIRECT(GY72),1,HP$28)),0,(INDEX(INDIRECT(GY72),$E72,$F72))-INDEX(INDIRECT(GY72),1,HP$28))*(10-INDEX(INDIRECT("times"&amp;GW$2),$F72,HP$28))/10</f>
        <v>0</v>
      </c>
      <c r="HQ72" s="63">
        <f ca="1">IF(OR(INDEX(INDIRECT("times"&amp;GW$2),$F72,HQ$28)&gt;10,INDEX(INDIRECT(GY72),$E72,$F72)="",INDEX(INDIRECT(GY72),$E72,$F72)&gt;=INDEX(INDIRECT(GY72),1,HQ$28)),0,(INDEX(INDIRECT(GY72),$E72,$F72))-INDEX(INDIRECT(GY72),1,HQ$28))*(10-INDEX(INDIRECT("times"&amp;GW$2),$F72,HQ$28))/10</f>
        <v>0</v>
      </c>
      <c r="HR72" s="63">
        <f ca="1">IF(OR(INDEX(INDIRECT("times"&amp;GW$2),$F72,HR$28)&gt;10,INDEX(INDIRECT(GY72),$E72,$F72)="",INDEX(INDIRECT(GY72),$E72,$F72)&gt;=INDEX(INDIRECT(GY72),1,HR$28)),0,(INDEX(INDIRECT(GY72),$E72,$F72))-INDEX(INDIRECT(GY72),1,HR$28))*(10-INDEX(INDIRECT("times"&amp;GW$2),$F72,HR$28))/10</f>
        <v>0</v>
      </c>
      <c r="HS72" s="63">
        <f ca="1">IF(OR(INDEX(INDIRECT("times"&amp;GW$2),$F72,HS$28)&gt;10,INDEX(INDIRECT(GY72),$E72,$F72)="",INDEX(INDIRECT(GY72),$E72,$F72)&gt;=INDEX(INDIRECT(GY72),1,HS$28)),0,(INDEX(INDIRECT(GY72),$E72,$F72))-INDEX(INDIRECT(GY72),1,HS$28))*(10-INDEX(INDIRECT("times"&amp;GW$2),$F72,HS$28))/10</f>
        <v>0</v>
      </c>
      <c r="HT72" s="63">
        <f ca="1">IF(OR(INDEX(INDIRECT("times"&amp;GW$2),$F72,HT$28)&gt;10,INDEX(INDIRECT(GY72),$E72,$F72)="",INDEX(INDIRECT(GY72),$E72,$F72)&gt;=INDEX(INDIRECT(GY72),1,HT$28)),0,(INDEX(INDIRECT(GY72),$E72,$F72))-INDEX(INDIRECT(GY72),1,HT$28))*(10-INDEX(INDIRECT("times"&amp;GW$2),$F72,HT$28))/10</f>
        <v>0</v>
      </c>
      <c r="HU72" s="63">
        <f ca="1">IF(OR(INDEX(INDIRECT("times"&amp;GW$2),$F72,HU$28)&gt;10,INDEX(INDIRECT(GY72),$E72,$F72)="",INDEX(INDIRECT(GY72),$E72,$F72)&gt;=INDEX(INDIRECT(GY72),1,HU$28)),0,(INDEX(INDIRECT(GY72),$E72,$F72))-INDEX(INDIRECT(GY72),1,HU$28))*(10-INDEX(INDIRECT("times"&amp;GW$2),$F72,HU$28))/10</f>
        <v>0</v>
      </c>
      <c r="HV72" s="64">
        <f ca="1">IF(OR(INDEX(INDIRECT("times"&amp;GW$2),$F72,HV$28)&gt;10,INDEX(INDIRECT(GY72),$E72,$F72)="",INDEX(INDIRECT(GY72),$E72,$F72)&gt;=INDEX(INDIRECT(GY72),1,HV$28)),0,(INDEX(INDIRECT(GY72),$E72,$F72))-INDEX(INDIRECT(GY72),1,HV$28))*(10-INDEX(INDIRECT("times"&amp;GW$2),$F72,HV$28))/10</f>
        <v>0</v>
      </c>
      <c r="HW72" s="201">
        <v>9</v>
      </c>
    </row>
    <row r="73" spans="1:231" ht="15">
      <c r="A73" s="18" t="s">
        <v>219</v>
      </c>
      <c r="B73" s="122">
        <f>A26</f>
        <v>0</v>
      </c>
      <c r="C73" s="122" t="str">
        <f>A27</f>
        <v>work1834</v>
      </c>
      <c r="D73" s="210" t="str">
        <f t="shared" si="40"/>
        <v>core0_work1834</v>
      </c>
      <c r="E73" s="122">
        <v>5</v>
      </c>
      <c r="F73" s="33">
        <v>10</v>
      </c>
      <c r="G73" s="62">
        <f ca="1">IF(OR(INDEX(INDIRECT("times"&amp;B$2),$F73,G$28)&gt;10,INDEX(INDIRECT(D73),$E73,$F73)="",INDEX(INDIRECT(D73),$E73,$F73)&gt;=INDEX(INDIRECT(D73),1,G$28)),0,(INDEX(INDIRECT(D73),$E73,$F73))-INDEX(INDIRECT(D73),1,G$28))*(10-INDEX(INDIRECT("times"&amp;B$2),$F73,G$28))/10</f>
        <v>0</v>
      </c>
      <c r="H73" s="63">
        <f ca="1">IF(OR(INDEX(INDIRECT("times"&amp;B$2),$F73,H$28)&gt;10,INDEX(INDIRECT(D73),$E73,$F73)="",INDEX(INDIRECT(D73),$E73,$F73)&gt;=INDEX(INDIRECT(D73),1,H$28)),0,(INDEX(INDIRECT(D73),$E73,$F73))-INDEX(INDIRECT(D73),1,H$28))*(10-INDEX(INDIRECT("times"&amp;B$2),$F73,H$28))/10</f>
        <v>0</v>
      </c>
      <c r="I73" s="63">
        <f ca="1">IF(OR(INDEX(INDIRECT("times"&amp;B$2),$F73,I$28)&gt;10,INDEX(INDIRECT(D73),$E73,$F73)="",INDEX(INDIRECT(D73),$E73,$F73)&gt;=INDEX(INDIRECT(D73),1,I$28)),0,(INDEX(INDIRECT(D73),$E73,$F73))-INDEX(INDIRECT(D73),1,I$28))*(10-INDEX(INDIRECT("times"&amp;B$2),$F73,I$28))/10</f>
        <v>0</v>
      </c>
      <c r="J73" s="63">
        <f ca="1">IF(OR(INDEX(INDIRECT("times"&amp;B$2),$F73,J$28)&gt;10,INDEX(INDIRECT(D73),$E73,$F73)="",INDEX(INDIRECT(D73),$E73,$F73)&gt;=INDEX(INDIRECT(D73),1,J$28)),0,(INDEX(INDIRECT(D73),$E73,$F73))-INDEX(INDIRECT(D73),1,J$28))*(10-INDEX(INDIRECT("times"&amp;B$2),$F73,J$28))/10</f>
        <v>0</v>
      </c>
      <c r="K73" s="63">
        <f ca="1">IF(OR(INDEX(INDIRECT("times"&amp;B$2),$F73,K$28)&gt;10,INDEX(INDIRECT(D73),$E73,$F73)="",INDEX(INDIRECT(D73),$E73,$F73)&gt;=INDEX(INDIRECT(D73),1,K$28)),0,(INDEX(INDIRECT(D73),$E73,$F73))-INDEX(INDIRECT(D73),1,K$28))*(10-INDEX(INDIRECT("times"&amp;B$2),$F73,K$28))/10</f>
        <v>0</v>
      </c>
      <c r="L73" s="63">
        <f ca="1">IF(OR(INDEX(INDIRECT("times"&amp;B$2),$F73,L$28)&gt;10,INDEX(INDIRECT(D73),$E73,$F73)="",INDEX(INDIRECT(D73),$E73,$F73)&gt;=INDEX(INDIRECT(D73),1,L$28)),0,(INDEX(INDIRECT(D73),$E73,$F73))-INDEX(INDIRECT(D73),1,L$28))*(10-INDEX(INDIRECT("times"&amp;B$2),$F73,L$28))/10</f>
        <v>0</v>
      </c>
      <c r="M73" s="63">
        <f ca="1">IF(OR(INDEX(INDIRECT("times"&amp;B$2),$F73,M$28)&gt;10,INDEX(INDIRECT(D73),$E73,$F73)="",INDEX(INDIRECT(D73),$E73,$F73)&gt;=INDEX(INDIRECT(D73),1,M$28)),0,(INDEX(INDIRECT(D73),$E73,$F73))-INDEX(INDIRECT(D73),1,M$28))*(10-INDEX(INDIRECT("times"&amp;B$2),$F73,M$28))/10</f>
        <v>0</v>
      </c>
      <c r="N73" s="63">
        <f ca="1">IF(OR(INDEX(INDIRECT("times"&amp;B$2),$F73,N$28)&gt;10,INDEX(INDIRECT(D73),$E73,$F73)="",INDEX(INDIRECT(D73),$E73,$F73)&gt;=INDEX(INDIRECT(D73),1,N$28)),0,(INDEX(INDIRECT(D73),$E73,$F73))-INDEX(INDIRECT(D73),1,N$28))*(10-INDEX(INDIRECT("times"&amp;B$2),$F73,N$28))/10</f>
        <v>0</v>
      </c>
      <c r="O73" s="63">
        <f ca="1">IF(OR(INDEX(INDIRECT("times"&amp;B$2),$F73,O$28)&gt;10,INDEX(INDIRECT(D73),$E73,$F73)="",INDEX(INDIRECT(D73),$E73,$F73)&gt;=INDEX(INDIRECT(D73),1,O$28)),0,(INDEX(INDIRECT(D73),$E73,$F73))-INDEX(INDIRECT(D73),1,O$28))*(10-INDEX(INDIRECT("times"&amp;B$2),$F73,O$28))/10</f>
        <v>0</v>
      </c>
      <c r="P73" s="63">
        <f ca="1">IF(OR(INDEX(INDIRECT("times"&amp;B$2),$F73,P$28)&gt;10,INDEX(INDIRECT(D73),$E73,$F73)="",INDEX(INDIRECT(D73),$E73,$F73)&gt;=INDEX(INDIRECT(D73),1,P$28)),0,(INDEX(INDIRECT(D73),$E73,$F73))-INDEX(INDIRECT(D73),1,P$28))*(10-INDEX(INDIRECT("times"&amp;B$2),$F73,P$28))/10</f>
        <v>0</v>
      </c>
      <c r="Q73" s="63">
        <f ca="1">IF(OR(INDEX(INDIRECT("times"&amp;B$2),$F73,Q$28)&gt;10,INDEX(INDIRECT(D73),$E73,$F73)="",INDEX(INDIRECT(D73),$E73,$F73)&gt;=INDEX(INDIRECT(D73),1,Q$28)),0,(INDEX(INDIRECT(D73),$E73,$F73))-INDEX(INDIRECT(D73),1,Q$28))*(10-INDEX(INDIRECT("times"&amp;B$2),$F73,Q$28))/10</f>
        <v>0</v>
      </c>
      <c r="R73" s="63">
        <f ca="1">IF(OR(INDEX(INDIRECT("times"&amp;B$2),$F73,R$28)&gt;10,INDEX(INDIRECT(D73),$E73,$F73)="",INDEX(INDIRECT(D73),$E73,$F73)&gt;=INDEX(INDIRECT(D73),1,R$28)),0,(INDEX(INDIRECT(D73),$E73,$F73))-INDEX(INDIRECT(D73),1,R$28))*(10-INDEX(INDIRECT("times"&amp;B$2),$F73,R$28))/10</f>
        <v>0</v>
      </c>
      <c r="S73" s="63">
        <f ca="1">IF(OR(INDEX(INDIRECT("times"&amp;B$2),$F73,S$28)&gt;10,INDEX(INDIRECT(D73),$E73,$F73)="",INDEX(INDIRECT(D73),$E73,$F73)&gt;=INDEX(INDIRECT(D73),1,S$28)),0,(INDEX(INDIRECT(D73),$E73,$F73))-INDEX(INDIRECT(D73),1,S$28))*(10-INDEX(INDIRECT("times"&amp;B$2),$F73,S$28))/10</f>
        <v>0</v>
      </c>
      <c r="T73" s="63">
        <f ca="1">IF(OR(INDEX(INDIRECT("times"&amp;B$2),$F73,T$28)&gt;10,INDEX(INDIRECT(D73),$E73,$F73)="",INDEX(INDIRECT(D73),$E73,$F73)&gt;=INDEX(INDIRECT(D73),1,T$28)),0,(INDEX(INDIRECT(D73),$E73,$F73))-INDEX(INDIRECT(D73),1,T$28))*(10-INDEX(INDIRECT("times"&amp;B$2),$F73,T$28))/10</f>
        <v>0</v>
      </c>
      <c r="U73" s="63">
        <f ca="1">IF(OR(INDEX(INDIRECT("times"&amp;B$2),$F73,U$28)&gt;10,INDEX(INDIRECT(D73),$E73,$F73)="",INDEX(INDIRECT(D73),$E73,$F73)&gt;=INDEX(INDIRECT(D73),1,U$28)),0,(INDEX(INDIRECT(D73),$E73,$F73))-INDEX(INDIRECT(D73),1,U$28))*(10-INDEX(INDIRECT("times"&amp;B$2),$F73,U$28))/10</f>
        <v>0</v>
      </c>
      <c r="V73" s="63">
        <f ca="1">IF(OR(INDEX(INDIRECT("times"&amp;B$2),$F73,V$28)&gt;10,INDEX(INDIRECT(D73),$E73,$F73)="",INDEX(INDIRECT(D73),$E73,$F73)&gt;=INDEX(INDIRECT(D73),1,V$28)),0,(INDEX(INDIRECT(D73),$E73,$F73))-INDEX(INDIRECT(D73),1,V$28))*(10-INDEX(INDIRECT("times"&amp;B$2),$F73,V$28))/10</f>
        <v>0</v>
      </c>
      <c r="W73" s="63">
        <f ca="1">IF(OR(INDEX(INDIRECT("times"&amp;B$2),$F73,W$28)&gt;10,INDEX(INDIRECT(D73),$E73,$F73)="",INDEX(INDIRECT(D73),$E73,$F73)&gt;=INDEX(INDIRECT(D73),1,W$28)),0,(INDEX(INDIRECT(D73),$E73,$F73))-INDEX(INDIRECT(D73),1,W$28))*(10-INDEX(INDIRECT("times"&amp;B$2),$F73,W$28))/10</f>
        <v>0</v>
      </c>
      <c r="X73" s="63">
        <f ca="1">IF(OR(INDEX(INDIRECT("times"&amp;B$2),$F73,X$28)&gt;10,INDEX(INDIRECT(D73),$E73,$F73)="",INDEX(INDIRECT(D73),$E73,$F73)&gt;=INDEX(INDIRECT(D73),1,X$28)),0,(INDEX(INDIRECT(D73),$E73,$F73))-INDEX(INDIRECT(D73),1,X$28))*(10-INDEX(INDIRECT("times"&amp;B$2),$F73,X$28))/10</f>
        <v>0</v>
      </c>
      <c r="Y73" s="63">
        <f ca="1">IF(OR(INDEX(INDIRECT("times"&amp;B$2),$F73,Y$28)&gt;10,INDEX(INDIRECT(D73),$E73,$F73)="",INDEX(INDIRECT(D73),$E73,$F73)&gt;=INDEX(INDIRECT(D73),1,Y$28)),0,(INDEX(INDIRECT(D73),$E73,$F73))-INDEX(INDIRECT(D73),1,Y$28))*(10-INDEX(INDIRECT("times"&amp;B$2),$F73,Y$28))/10</f>
        <v>0</v>
      </c>
      <c r="Z73" s="63">
        <f ca="1">IF(OR(INDEX(INDIRECT("times"&amp;B$2),$F73,Z$28)&gt;10,INDEX(INDIRECT(D73),$E73,$F73)="",INDEX(INDIRECT(D73),$E73,$F73)&gt;=INDEX(INDIRECT(D73),1,Z$28)),0,(INDEX(INDIRECT(D73),$E73,$F73))-INDEX(INDIRECT(D73),1,Z$28))*(10-INDEX(INDIRECT("times"&amp;B$2),$F73,Z$28))/10</f>
        <v>0</v>
      </c>
      <c r="AA73" s="64">
        <f ca="1">IF(OR(INDEX(INDIRECT("times"&amp;B$2),$F73,AA$28)&gt;10,INDEX(INDIRECT(D73),$E73,$F73)="",INDEX(INDIRECT(D73),$E73,$F73)&gt;=INDEX(INDIRECT(D73),1,AA$28)),0,(INDEX(INDIRECT(D73),$E73,$F73))-INDEX(INDIRECT(D73),1,AA$28))*(10-INDEX(INDIRECT("times"&amp;B$2),$F73,AA$28))/10</f>
        <v>0</v>
      </c>
      <c r="AB73" s="201">
        <v>10</v>
      </c>
      <c r="AD73" s="18" t="s">
        <v>219</v>
      </c>
      <c r="AE73" s="122">
        <f>AD26</f>
        <v>0</v>
      </c>
      <c r="AF73" s="122" t="str">
        <f>AD27</f>
        <v>shop1834</v>
      </c>
      <c r="AG73" s="210" t="str">
        <f t="shared" si="41"/>
        <v>core0_shop1834</v>
      </c>
      <c r="AH73" s="122">
        <v>5</v>
      </c>
      <c r="AI73" s="33">
        <v>10</v>
      </c>
      <c r="AJ73" s="62">
        <f ca="1">IF(OR(INDEX(INDIRECT("times"&amp;AE$2),$F73,AJ$28)&gt;10,INDEX(INDIRECT(AG73),$E73,$F73)="",INDEX(INDIRECT(AG73),$E73,$F73)&gt;=INDEX(INDIRECT(AG73),1,AJ$28)),0,(INDEX(INDIRECT(AG73),$E73,$F73))-INDEX(INDIRECT(AG73),1,AJ$28))*(10-INDEX(INDIRECT("times"&amp;AE$2),$F73,AJ$28))/10</f>
        <v>0</v>
      </c>
      <c r="AK73" s="63">
        <f ca="1">IF(OR(INDEX(INDIRECT("times"&amp;AE$2),$F73,AK$28)&gt;10,INDEX(INDIRECT(AG73),$E73,$F73)="",INDEX(INDIRECT(AG73),$E73,$F73)&gt;=INDEX(INDIRECT(AG73),1,AK$28)),0,(INDEX(INDIRECT(AG73),$E73,$F73))-INDEX(INDIRECT(AG73),1,AK$28))*(10-INDEX(INDIRECT("times"&amp;AE$2),$F73,AK$28))/10</f>
        <v>0</v>
      </c>
      <c r="AL73" s="63">
        <f ca="1">IF(OR(INDEX(INDIRECT("times"&amp;AE$2),$F73,AL$28)&gt;10,INDEX(INDIRECT(AG73),$E73,$F73)="",INDEX(INDIRECT(AG73),$E73,$F73)&gt;=INDEX(INDIRECT(AG73),1,AL$28)),0,(INDEX(INDIRECT(AG73),$E73,$F73))-INDEX(INDIRECT(AG73),1,AL$28))*(10-INDEX(INDIRECT("times"&amp;AE$2),$F73,AL$28))/10</f>
        <v>0</v>
      </c>
      <c r="AM73" s="63">
        <f ca="1">IF(OR(INDEX(INDIRECT("times"&amp;AE$2),$F73,AM$28)&gt;10,INDEX(INDIRECT(AG73),$E73,$F73)="",INDEX(INDIRECT(AG73),$E73,$F73)&gt;=INDEX(INDIRECT(AG73),1,AM$28)),0,(INDEX(INDIRECT(AG73),$E73,$F73))-INDEX(INDIRECT(AG73),1,AM$28))*(10-INDEX(INDIRECT("times"&amp;AE$2),$F73,AM$28))/10</f>
        <v>0</v>
      </c>
      <c r="AN73" s="63">
        <f ca="1">IF(OR(INDEX(INDIRECT("times"&amp;AE$2),$F73,AN$28)&gt;10,INDEX(INDIRECT(AG73),$E73,$F73)="",INDEX(INDIRECT(AG73),$E73,$F73)&gt;=INDEX(INDIRECT(AG73),1,AN$28)),0,(INDEX(INDIRECT(AG73),$E73,$F73))-INDEX(INDIRECT(AG73),1,AN$28))*(10-INDEX(INDIRECT("times"&amp;AE$2),$F73,AN$28))/10</f>
        <v>0</v>
      </c>
      <c r="AO73" s="63">
        <f ca="1">IF(OR(INDEX(INDIRECT("times"&amp;AE$2),$F73,AO$28)&gt;10,INDEX(INDIRECT(AG73),$E73,$F73)="",INDEX(INDIRECT(AG73),$E73,$F73)&gt;=INDEX(INDIRECT(AG73),1,AO$28)),0,(INDEX(INDIRECT(AG73),$E73,$F73))-INDEX(INDIRECT(AG73),1,AO$28))*(10-INDEX(INDIRECT("times"&amp;AE$2),$F73,AO$28))/10</f>
        <v>0</v>
      </c>
      <c r="AP73" s="63">
        <f ca="1">IF(OR(INDEX(INDIRECT("times"&amp;AE$2),$F73,AP$28)&gt;10,INDEX(INDIRECT(AG73),$E73,$F73)="",INDEX(INDIRECT(AG73),$E73,$F73)&gt;=INDEX(INDIRECT(AG73),1,AP$28)),0,(INDEX(INDIRECT(AG73),$E73,$F73))-INDEX(INDIRECT(AG73),1,AP$28))*(10-INDEX(INDIRECT("times"&amp;AE$2),$F73,AP$28))/10</f>
        <v>0</v>
      </c>
      <c r="AQ73" s="63">
        <f ca="1">IF(OR(INDEX(INDIRECT("times"&amp;AE$2),$F73,AQ$28)&gt;10,INDEX(INDIRECT(AG73),$E73,$F73)="",INDEX(INDIRECT(AG73),$E73,$F73)&gt;=INDEX(INDIRECT(AG73),1,AQ$28)),0,(INDEX(INDIRECT(AG73),$E73,$F73))-INDEX(INDIRECT(AG73),1,AQ$28))*(10-INDEX(INDIRECT("times"&amp;AE$2),$F73,AQ$28))/10</f>
        <v>0</v>
      </c>
      <c r="AR73" s="63">
        <f ca="1">IF(OR(INDEX(INDIRECT("times"&amp;AE$2),$F73,AR$28)&gt;10,INDEX(INDIRECT(AG73),$E73,$F73)="",INDEX(INDIRECT(AG73),$E73,$F73)&gt;=INDEX(INDIRECT(AG73),1,AR$28)),0,(INDEX(INDIRECT(AG73),$E73,$F73))-INDEX(INDIRECT(AG73),1,AR$28))*(10-INDEX(INDIRECT("times"&amp;AE$2),$F73,AR$28))/10</f>
        <v>0</v>
      </c>
      <c r="AS73" s="63">
        <f ca="1">IF(OR(INDEX(INDIRECT("times"&amp;AE$2),$F73,AS$28)&gt;10,INDEX(INDIRECT(AG73),$E73,$F73)="",INDEX(INDIRECT(AG73),$E73,$F73)&gt;=INDEX(INDIRECT(AG73),1,AS$28)),0,(INDEX(INDIRECT(AG73),$E73,$F73))-INDEX(INDIRECT(AG73),1,AS$28))*(10-INDEX(INDIRECT("times"&amp;AE$2),$F73,AS$28))/10</f>
        <v>0</v>
      </c>
      <c r="AT73" s="63">
        <f ca="1">IF(OR(INDEX(INDIRECT("times"&amp;AE$2),$F73,AT$28)&gt;10,INDEX(INDIRECT(AG73),$E73,$F73)="",INDEX(INDIRECT(AG73),$E73,$F73)&gt;=INDEX(INDIRECT(AG73),1,AT$28)),0,(INDEX(INDIRECT(AG73),$E73,$F73))-INDEX(INDIRECT(AG73),1,AT$28))*(10-INDEX(INDIRECT("times"&amp;AE$2),$F73,AT$28))/10</f>
        <v>0</v>
      </c>
      <c r="AU73" s="63">
        <f ca="1">IF(OR(INDEX(INDIRECT("times"&amp;AE$2),$F73,AU$28)&gt;10,INDEX(INDIRECT(AG73),$E73,$F73)="",INDEX(INDIRECT(AG73),$E73,$F73)&gt;=INDEX(INDIRECT(AG73),1,AU$28)),0,(INDEX(INDIRECT(AG73),$E73,$F73))-INDEX(INDIRECT(AG73),1,AU$28))*(10-INDEX(INDIRECT("times"&amp;AE$2),$F73,AU$28))/10</f>
        <v>0</v>
      </c>
      <c r="AV73" s="63">
        <f ca="1">IF(OR(INDEX(INDIRECT("times"&amp;AE$2),$F73,AV$28)&gt;10,INDEX(INDIRECT(AG73),$E73,$F73)="",INDEX(INDIRECT(AG73),$E73,$F73)&gt;=INDEX(INDIRECT(AG73),1,AV$28)),0,(INDEX(INDIRECT(AG73),$E73,$F73))-INDEX(INDIRECT(AG73),1,AV$28))*(10-INDEX(INDIRECT("times"&amp;AE$2),$F73,AV$28))/10</f>
        <v>0</v>
      </c>
      <c r="AW73" s="63">
        <f ca="1">IF(OR(INDEX(INDIRECT("times"&amp;AE$2),$F73,AW$28)&gt;10,INDEX(INDIRECT(AG73),$E73,$F73)="",INDEX(INDIRECT(AG73),$E73,$F73)&gt;=INDEX(INDIRECT(AG73),1,AW$28)),0,(INDEX(INDIRECT(AG73),$E73,$F73))-INDEX(INDIRECT(AG73),1,AW$28))*(10-INDEX(INDIRECT("times"&amp;AE$2),$F73,AW$28))/10</f>
        <v>0</v>
      </c>
      <c r="AX73" s="63">
        <f ca="1">IF(OR(INDEX(INDIRECT("times"&amp;AE$2),$F73,AX$28)&gt;10,INDEX(INDIRECT(AG73),$E73,$F73)="",INDEX(INDIRECT(AG73),$E73,$F73)&gt;=INDEX(INDIRECT(AG73),1,AX$28)),0,(INDEX(INDIRECT(AG73),$E73,$F73))-INDEX(INDIRECT(AG73),1,AX$28))*(10-INDEX(INDIRECT("times"&amp;AE$2),$F73,AX$28))/10</f>
        <v>0</v>
      </c>
      <c r="AY73" s="63">
        <f ca="1">IF(OR(INDEX(INDIRECT("times"&amp;AE$2),$F73,AY$28)&gt;10,INDEX(INDIRECT(AG73),$E73,$F73)="",INDEX(INDIRECT(AG73),$E73,$F73)&gt;=INDEX(INDIRECT(AG73),1,AY$28)),0,(INDEX(INDIRECT(AG73),$E73,$F73))-INDEX(INDIRECT(AG73),1,AY$28))*(10-INDEX(INDIRECT("times"&amp;AE$2),$F73,AY$28))/10</f>
        <v>0</v>
      </c>
      <c r="AZ73" s="63">
        <f ca="1">IF(OR(INDEX(INDIRECT("times"&amp;AE$2),$F73,AZ$28)&gt;10,INDEX(INDIRECT(AG73),$E73,$F73)="",INDEX(INDIRECT(AG73),$E73,$F73)&gt;=INDEX(INDIRECT(AG73),1,AZ$28)),0,(INDEX(INDIRECT(AG73),$E73,$F73))-INDEX(INDIRECT(AG73),1,AZ$28))*(10-INDEX(INDIRECT("times"&amp;AE$2),$F73,AZ$28))/10</f>
        <v>0</v>
      </c>
      <c r="BA73" s="63">
        <f ca="1">IF(OR(INDEX(INDIRECT("times"&amp;AE$2),$F73,BA$28)&gt;10,INDEX(INDIRECT(AG73),$E73,$F73)="",INDEX(INDIRECT(AG73),$E73,$F73)&gt;=INDEX(INDIRECT(AG73),1,BA$28)),0,(INDEX(INDIRECT(AG73),$E73,$F73))-INDEX(INDIRECT(AG73),1,BA$28))*(10-INDEX(INDIRECT("times"&amp;AE$2),$F73,BA$28))/10</f>
        <v>0</v>
      </c>
      <c r="BB73" s="63">
        <f ca="1">IF(OR(INDEX(INDIRECT("times"&amp;AE$2),$F73,BB$28)&gt;10,INDEX(INDIRECT(AG73),$E73,$F73)="",INDEX(INDIRECT(AG73),$E73,$F73)&gt;=INDEX(INDIRECT(AG73),1,BB$28)),0,(INDEX(INDIRECT(AG73),$E73,$F73))-INDEX(INDIRECT(AG73),1,BB$28))*(10-INDEX(INDIRECT("times"&amp;AE$2),$F73,BB$28))/10</f>
        <v>0</v>
      </c>
      <c r="BC73" s="63">
        <f ca="1">IF(OR(INDEX(INDIRECT("times"&amp;AE$2),$F73,BC$28)&gt;10,INDEX(INDIRECT(AG73),$E73,$F73)="",INDEX(INDIRECT(AG73),$E73,$F73)&gt;=INDEX(INDIRECT(AG73),1,BC$28)),0,(INDEX(INDIRECT(AG73),$E73,$F73))-INDEX(INDIRECT(AG73),1,BC$28))*(10-INDEX(INDIRECT("times"&amp;AE$2),$F73,BC$28))/10</f>
        <v>0</v>
      </c>
      <c r="BD73" s="64">
        <f ca="1">IF(OR(INDEX(INDIRECT("times"&amp;AE$2),$F73,BD$28)&gt;10,INDEX(INDIRECT(AG73),$E73,$F73)="",INDEX(INDIRECT(AG73),$E73,$F73)&gt;=INDEX(INDIRECT(AG73),1,BD$28)),0,(INDEX(INDIRECT(AG73),$E73,$F73))-INDEX(INDIRECT(AG73),1,BD$28))*(10-INDEX(INDIRECT("times"&amp;AE$2),$F73,BD$28))/10</f>
        <v>0</v>
      </c>
      <c r="BE73" s="201">
        <v>10</v>
      </c>
      <c r="BG73" s="18" t="s">
        <v>219</v>
      </c>
      <c r="BH73" s="122">
        <f>BG26</f>
        <v>0</v>
      </c>
      <c r="BI73" s="122" t="str">
        <f>BG27</f>
        <v>lei1834</v>
      </c>
      <c r="BJ73" s="210" t="str">
        <f t="shared" si="42"/>
        <v>core0_lei1834</v>
      </c>
      <c r="BK73" s="122">
        <v>5</v>
      </c>
      <c r="BL73" s="33">
        <v>10</v>
      </c>
      <c r="BM73" s="62">
        <f ca="1">IF(OR(INDEX(INDIRECT("times"&amp;BH$2),$F73,BM$28)&gt;10,INDEX(INDIRECT(BJ73),$E73,$F73)="",INDEX(INDIRECT(BJ73),$E73,$F73)&gt;=INDEX(INDIRECT(BJ73),1,BM$28)),0,(INDEX(INDIRECT(BJ73),$E73,$F73))-INDEX(INDIRECT(BJ73),1,BM$28))*(10-INDEX(INDIRECT("times"&amp;BH$2),$F73,BM$28))/10</f>
        <v>0</v>
      </c>
      <c r="BN73" s="63">
        <f ca="1">IF(OR(INDEX(INDIRECT("times"&amp;BH$2),$F73,BN$28)&gt;10,INDEX(INDIRECT(BJ73),$E73,$F73)="",INDEX(INDIRECT(BJ73),$E73,$F73)&gt;=INDEX(INDIRECT(BJ73),1,BN$28)),0,(INDEX(INDIRECT(BJ73),$E73,$F73))-INDEX(INDIRECT(BJ73),1,BN$28))*(10-INDEX(INDIRECT("times"&amp;BH$2),$F73,BN$28))/10</f>
        <v>0</v>
      </c>
      <c r="BO73" s="63">
        <f ca="1">IF(OR(INDEX(INDIRECT("times"&amp;BH$2),$F73,BO$28)&gt;10,INDEX(INDIRECT(BJ73),$E73,$F73)="",INDEX(INDIRECT(BJ73),$E73,$F73)&gt;=INDEX(INDIRECT(BJ73),1,BO$28)),0,(INDEX(INDIRECT(BJ73),$E73,$F73))-INDEX(INDIRECT(BJ73),1,BO$28))*(10-INDEX(INDIRECT("times"&amp;BH$2),$F73,BO$28))/10</f>
        <v>0</v>
      </c>
      <c r="BP73" s="63">
        <f ca="1">IF(OR(INDEX(INDIRECT("times"&amp;BH$2),$F73,BP$28)&gt;10,INDEX(INDIRECT(BJ73),$E73,$F73)="",INDEX(INDIRECT(BJ73),$E73,$F73)&gt;=INDEX(INDIRECT(BJ73),1,BP$28)),0,(INDEX(INDIRECT(BJ73),$E73,$F73))-INDEX(INDIRECT(BJ73),1,BP$28))*(10-INDEX(INDIRECT("times"&amp;BH$2),$F73,BP$28))/10</f>
        <v>0</v>
      </c>
      <c r="BQ73" s="63">
        <f ca="1">IF(OR(INDEX(INDIRECT("times"&amp;BH$2),$F73,BQ$28)&gt;10,INDEX(INDIRECT(BJ73),$E73,$F73)="",INDEX(INDIRECT(BJ73),$E73,$F73)&gt;=INDEX(INDIRECT(BJ73),1,BQ$28)),0,(INDEX(INDIRECT(BJ73),$E73,$F73))-INDEX(INDIRECT(BJ73),1,BQ$28))*(10-INDEX(INDIRECT("times"&amp;BH$2),$F73,BQ$28))/10</f>
        <v>0</v>
      </c>
      <c r="BR73" s="63">
        <f ca="1">IF(OR(INDEX(INDIRECT("times"&amp;BH$2),$F73,BR$28)&gt;10,INDEX(INDIRECT(BJ73),$E73,$F73)="",INDEX(INDIRECT(BJ73),$E73,$F73)&gt;=INDEX(INDIRECT(BJ73),1,BR$28)),0,(INDEX(INDIRECT(BJ73),$E73,$F73))-INDEX(INDIRECT(BJ73),1,BR$28))*(10-INDEX(INDIRECT("times"&amp;BH$2),$F73,BR$28))/10</f>
        <v>0</v>
      </c>
      <c r="BS73" s="63">
        <f ca="1">IF(OR(INDEX(INDIRECT("times"&amp;BH$2),$F73,BS$28)&gt;10,INDEX(INDIRECT(BJ73),$E73,$F73)="",INDEX(INDIRECT(BJ73),$E73,$F73)&gt;=INDEX(INDIRECT(BJ73),1,BS$28)),0,(INDEX(INDIRECT(BJ73),$E73,$F73))-INDEX(INDIRECT(BJ73),1,BS$28))*(10-INDEX(INDIRECT("times"&amp;BH$2),$F73,BS$28))/10</f>
        <v>0</v>
      </c>
      <c r="BT73" s="63">
        <f ca="1">IF(OR(INDEX(INDIRECT("times"&amp;BH$2),$F73,BT$28)&gt;10,INDEX(INDIRECT(BJ73),$E73,$F73)="",INDEX(INDIRECT(BJ73),$E73,$F73)&gt;=INDEX(INDIRECT(BJ73),1,BT$28)),0,(INDEX(INDIRECT(BJ73),$E73,$F73))-INDEX(INDIRECT(BJ73),1,BT$28))*(10-INDEX(INDIRECT("times"&amp;BH$2),$F73,BT$28))/10</f>
        <v>0</v>
      </c>
      <c r="BU73" s="63">
        <f ca="1">IF(OR(INDEX(INDIRECT("times"&amp;BH$2),$F73,BU$28)&gt;10,INDEX(INDIRECT(BJ73),$E73,$F73)="",INDEX(INDIRECT(BJ73),$E73,$F73)&gt;=INDEX(INDIRECT(BJ73),1,BU$28)),0,(INDEX(INDIRECT(BJ73),$E73,$F73))-INDEX(INDIRECT(BJ73),1,BU$28))*(10-INDEX(INDIRECT("times"&amp;BH$2),$F73,BU$28))/10</f>
        <v>0</v>
      </c>
      <c r="BV73" s="63">
        <f ca="1">IF(OR(INDEX(INDIRECT("times"&amp;BH$2),$F73,BV$28)&gt;10,INDEX(INDIRECT(BJ73),$E73,$F73)="",INDEX(INDIRECT(BJ73),$E73,$F73)&gt;=INDEX(INDIRECT(BJ73),1,BV$28)),0,(INDEX(INDIRECT(BJ73),$E73,$F73))-INDEX(INDIRECT(BJ73),1,BV$28))*(10-INDEX(INDIRECT("times"&amp;BH$2),$F73,BV$28))/10</f>
        <v>0</v>
      </c>
      <c r="BW73" s="63">
        <f ca="1">IF(OR(INDEX(INDIRECT("times"&amp;BH$2),$F73,BW$28)&gt;10,INDEX(INDIRECT(BJ73),$E73,$F73)="",INDEX(INDIRECT(BJ73),$E73,$F73)&gt;=INDEX(INDIRECT(BJ73),1,BW$28)),0,(INDEX(INDIRECT(BJ73),$E73,$F73))-INDEX(INDIRECT(BJ73),1,BW$28))*(10-INDEX(INDIRECT("times"&amp;BH$2),$F73,BW$28))/10</f>
        <v>0</v>
      </c>
      <c r="BX73" s="63">
        <f ca="1">IF(OR(INDEX(INDIRECT("times"&amp;BH$2),$F73,BX$28)&gt;10,INDEX(INDIRECT(BJ73),$E73,$F73)="",INDEX(INDIRECT(BJ73),$E73,$F73)&gt;=INDEX(INDIRECT(BJ73),1,BX$28)),0,(INDEX(INDIRECT(BJ73),$E73,$F73))-INDEX(INDIRECT(BJ73),1,BX$28))*(10-INDEX(INDIRECT("times"&amp;BH$2),$F73,BX$28))/10</f>
        <v>0</v>
      </c>
      <c r="BY73" s="63">
        <f ca="1">IF(OR(INDEX(INDIRECT("times"&amp;BH$2),$F73,BY$28)&gt;10,INDEX(INDIRECT(BJ73),$E73,$F73)="",INDEX(INDIRECT(BJ73),$E73,$F73)&gt;=INDEX(INDIRECT(BJ73),1,BY$28)),0,(INDEX(INDIRECT(BJ73),$E73,$F73))-INDEX(INDIRECT(BJ73),1,BY$28))*(10-INDEX(INDIRECT("times"&amp;BH$2),$F73,BY$28))/10</f>
        <v>0</v>
      </c>
      <c r="BZ73" s="63">
        <f ca="1">IF(OR(INDEX(INDIRECT("times"&amp;BH$2),$F73,BZ$28)&gt;10,INDEX(INDIRECT(BJ73),$E73,$F73)="",INDEX(INDIRECT(BJ73),$E73,$F73)&gt;=INDEX(INDIRECT(BJ73),1,BZ$28)),0,(INDEX(INDIRECT(BJ73),$E73,$F73))-INDEX(INDIRECT(BJ73),1,BZ$28))*(10-INDEX(INDIRECT("times"&amp;BH$2),$F73,BZ$28))/10</f>
        <v>0</v>
      </c>
      <c r="CA73" s="63">
        <f ca="1">IF(OR(INDEX(INDIRECT("times"&amp;BH$2),$F73,CA$28)&gt;10,INDEX(INDIRECT(BJ73),$E73,$F73)="",INDEX(INDIRECT(BJ73),$E73,$F73)&gt;=INDEX(INDIRECT(BJ73),1,CA$28)),0,(INDEX(INDIRECT(BJ73),$E73,$F73))-INDEX(INDIRECT(BJ73),1,CA$28))*(10-INDEX(INDIRECT("times"&amp;BH$2),$F73,CA$28))/10</f>
        <v>0</v>
      </c>
      <c r="CB73" s="63">
        <f ca="1">IF(OR(INDEX(INDIRECT("times"&amp;BH$2),$F73,CB$28)&gt;10,INDEX(INDIRECT(BJ73),$E73,$F73)="",INDEX(INDIRECT(BJ73),$E73,$F73)&gt;=INDEX(INDIRECT(BJ73),1,CB$28)),0,(INDEX(INDIRECT(BJ73),$E73,$F73))-INDEX(INDIRECT(BJ73),1,CB$28))*(10-INDEX(INDIRECT("times"&amp;BH$2),$F73,CB$28))/10</f>
        <v>0</v>
      </c>
      <c r="CC73" s="63">
        <f ca="1">IF(OR(INDEX(INDIRECT("times"&amp;BH$2),$F73,CC$28)&gt;10,INDEX(INDIRECT(BJ73),$E73,$F73)="",INDEX(INDIRECT(BJ73),$E73,$F73)&gt;=INDEX(INDIRECT(BJ73),1,CC$28)),0,(INDEX(INDIRECT(BJ73),$E73,$F73))-INDEX(INDIRECT(BJ73),1,CC$28))*(10-INDEX(INDIRECT("times"&amp;BH$2),$F73,CC$28))/10</f>
        <v>0</v>
      </c>
      <c r="CD73" s="63">
        <f ca="1">IF(OR(INDEX(INDIRECT("times"&amp;BH$2),$F73,CD$28)&gt;10,INDEX(INDIRECT(BJ73),$E73,$F73)="",INDEX(INDIRECT(BJ73),$E73,$F73)&gt;=INDEX(INDIRECT(BJ73),1,CD$28)),0,(INDEX(INDIRECT(BJ73),$E73,$F73))-INDEX(INDIRECT(BJ73),1,CD$28))*(10-INDEX(INDIRECT("times"&amp;BH$2),$F73,CD$28))/10</f>
        <v>0</v>
      </c>
      <c r="CE73" s="63">
        <f ca="1">IF(OR(INDEX(INDIRECT("times"&amp;BH$2),$F73,CE$28)&gt;10,INDEX(INDIRECT(BJ73),$E73,$F73)="",INDEX(INDIRECT(BJ73),$E73,$F73)&gt;=INDEX(INDIRECT(BJ73),1,CE$28)),0,(INDEX(INDIRECT(BJ73),$E73,$F73))-INDEX(INDIRECT(BJ73),1,CE$28))*(10-INDEX(INDIRECT("times"&amp;BH$2),$F73,CE$28))/10</f>
        <v>0</v>
      </c>
      <c r="CF73" s="63">
        <f ca="1">IF(OR(INDEX(INDIRECT("times"&amp;BH$2),$F73,CF$28)&gt;10,INDEX(INDIRECT(BJ73),$E73,$F73)="",INDEX(INDIRECT(BJ73),$E73,$F73)&gt;=INDEX(INDIRECT(BJ73),1,CF$28)),0,(INDEX(INDIRECT(BJ73),$E73,$F73))-INDEX(INDIRECT(BJ73),1,CF$28))*(10-INDEX(INDIRECT("times"&amp;BH$2),$F73,CF$28))/10</f>
        <v>0</v>
      </c>
      <c r="CG73" s="64">
        <f ca="1">IF(OR(INDEX(INDIRECT("times"&amp;BH$2),$F73,CG$28)&gt;10,INDEX(INDIRECT(BJ73),$E73,$F73)="",INDEX(INDIRECT(BJ73),$E73,$F73)&gt;=INDEX(INDIRECT(BJ73),1,CG$28)),0,(INDEX(INDIRECT(BJ73),$E73,$F73))-INDEX(INDIRECT(BJ73),1,CG$28))*(10-INDEX(INDIRECT("times"&amp;BH$2),$F73,CG$28))/10</f>
        <v>0</v>
      </c>
      <c r="CH73" s="201">
        <v>10</v>
      </c>
      <c r="CJ73" s="18" t="s">
        <v>219</v>
      </c>
      <c r="CK73" s="122">
        <f>CJ26</f>
        <v>0</v>
      </c>
      <c r="CL73" s="122" t="str">
        <f>CJ27</f>
        <v>work3564</v>
      </c>
      <c r="CM73" s="210" t="str">
        <f t="shared" si="43"/>
        <v>core0_work3564</v>
      </c>
      <c r="CN73" s="122">
        <v>5</v>
      </c>
      <c r="CO73" s="33">
        <v>10</v>
      </c>
      <c r="CP73" s="62">
        <f ca="1">IF(OR(INDEX(INDIRECT("times"&amp;CK$2),$F73,CP$28)&gt;10,INDEX(INDIRECT(CM73),$E73,$F73)="",INDEX(INDIRECT(CM73),$E73,$F73)&gt;=INDEX(INDIRECT(CM73),1,CP$28)),0,(INDEX(INDIRECT(CM73),$E73,$F73))-INDEX(INDIRECT(CM73),1,CP$28))*(10-INDEX(INDIRECT("times"&amp;CK$2),$F73,CP$28))/10</f>
        <v>0</v>
      </c>
      <c r="CQ73" s="63">
        <f ca="1">IF(OR(INDEX(INDIRECT("times"&amp;CK$2),$F73,CQ$28)&gt;10,INDEX(INDIRECT(CM73),$E73,$F73)="",INDEX(INDIRECT(CM73),$E73,$F73)&gt;=INDEX(INDIRECT(CM73),1,CQ$28)),0,(INDEX(INDIRECT(CM73),$E73,$F73))-INDEX(INDIRECT(CM73),1,CQ$28))*(10-INDEX(INDIRECT("times"&amp;CK$2),$F73,CQ$28))/10</f>
        <v>0</v>
      </c>
      <c r="CR73" s="63">
        <f ca="1">IF(OR(INDEX(INDIRECT("times"&amp;CK$2),$F73,CR$28)&gt;10,INDEX(INDIRECT(CM73),$E73,$F73)="",INDEX(INDIRECT(CM73),$E73,$F73)&gt;=INDEX(INDIRECT(CM73),1,CR$28)),0,(INDEX(INDIRECT(CM73),$E73,$F73))-INDEX(INDIRECT(CM73),1,CR$28))*(10-INDEX(INDIRECT("times"&amp;CK$2),$F73,CR$28))/10</f>
        <v>0</v>
      </c>
      <c r="CS73" s="63">
        <f ca="1">IF(OR(INDEX(INDIRECT("times"&amp;CK$2),$F73,CS$28)&gt;10,INDEX(INDIRECT(CM73),$E73,$F73)="",INDEX(INDIRECT(CM73),$E73,$F73)&gt;=INDEX(INDIRECT(CM73),1,CS$28)),0,(INDEX(INDIRECT(CM73),$E73,$F73))-INDEX(INDIRECT(CM73),1,CS$28))*(10-INDEX(INDIRECT("times"&amp;CK$2),$F73,CS$28))/10</f>
        <v>0</v>
      </c>
      <c r="CT73" s="63">
        <f ca="1">IF(OR(INDEX(INDIRECT("times"&amp;CK$2),$F73,CT$28)&gt;10,INDEX(INDIRECT(CM73),$E73,$F73)="",INDEX(INDIRECT(CM73),$E73,$F73)&gt;=INDEX(INDIRECT(CM73),1,CT$28)),0,(INDEX(INDIRECT(CM73),$E73,$F73))-INDEX(INDIRECT(CM73),1,CT$28))*(10-INDEX(INDIRECT("times"&amp;CK$2),$F73,CT$28))/10</f>
        <v>0</v>
      </c>
      <c r="CU73" s="63">
        <f ca="1">IF(OR(INDEX(INDIRECT("times"&amp;CK$2),$F73,CU$28)&gt;10,INDEX(INDIRECT(CM73),$E73,$F73)="",INDEX(INDIRECT(CM73),$E73,$F73)&gt;=INDEX(INDIRECT(CM73),1,CU$28)),0,(INDEX(INDIRECT(CM73),$E73,$F73))-INDEX(INDIRECT(CM73),1,CU$28))*(10-INDEX(INDIRECT("times"&amp;CK$2),$F73,CU$28))/10</f>
        <v>0</v>
      </c>
      <c r="CV73" s="63">
        <f ca="1">IF(OR(INDEX(INDIRECT("times"&amp;CK$2),$F73,CV$28)&gt;10,INDEX(INDIRECT(CM73),$E73,$F73)="",INDEX(INDIRECT(CM73),$E73,$F73)&gt;=INDEX(INDIRECT(CM73),1,CV$28)),0,(INDEX(INDIRECT(CM73),$E73,$F73))-INDEX(INDIRECT(CM73),1,CV$28))*(10-INDEX(INDIRECT("times"&amp;CK$2),$F73,CV$28))/10</f>
        <v>0</v>
      </c>
      <c r="CW73" s="63">
        <f ca="1">IF(OR(INDEX(INDIRECT("times"&amp;CK$2),$F73,CW$28)&gt;10,INDEX(INDIRECT(CM73),$E73,$F73)="",INDEX(INDIRECT(CM73),$E73,$F73)&gt;=INDEX(INDIRECT(CM73),1,CW$28)),0,(INDEX(INDIRECT(CM73),$E73,$F73))-INDEX(INDIRECT(CM73),1,CW$28))*(10-INDEX(INDIRECT("times"&amp;CK$2),$F73,CW$28))/10</f>
        <v>0</v>
      </c>
      <c r="CX73" s="63">
        <f ca="1">IF(OR(INDEX(INDIRECT("times"&amp;CK$2),$F73,CX$28)&gt;10,INDEX(INDIRECT(CM73),$E73,$F73)="",INDEX(INDIRECT(CM73),$E73,$F73)&gt;=INDEX(INDIRECT(CM73),1,CX$28)),0,(INDEX(INDIRECT(CM73),$E73,$F73))-INDEX(INDIRECT(CM73),1,CX$28))*(10-INDEX(INDIRECT("times"&amp;CK$2),$F73,CX$28))/10</f>
        <v>0</v>
      </c>
      <c r="CY73" s="63">
        <f ca="1">IF(OR(INDEX(INDIRECT("times"&amp;CK$2),$F73,CY$28)&gt;10,INDEX(INDIRECT(CM73),$E73,$F73)="",INDEX(INDIRECT(CM73),$E73,$F73)&gt;=INDEX(INDIRECT(CM73),1,CY$28)),0,(INDEX(INDIRECT(CM73),$E73,$F73))-INDEX(INDIRECT(CM73),1,CY$28))*(10-INDEX(INDIRECT("times"&amp;CK$2),$F73,CY$28))/10</f>
        <v>0</v>
      </c>
      <c r="CZ73" s="63">
        <f ca="1">IF(OR(INDEX(INDIRECT("times"&amp;CK$2),$F73,CZ$28)&gt;10,INDEX(INDIRECT(CM73),$E73,$F73)="",INDEX(INDIRECT(CM73),$E73,$F73)&gt;=INDEX(INDIRECT(CM73),1,CZ$28)),0,(INDEX(INDIRECT(CM73),$E73,$F73))-INDEX(INDIRECT(CM73),1,CZ$28))*(10-INDEX(INDIRECT("times"&amp;CK$2),$F73,CZ$28))/10</f>
        <v>0</v>
      </c>
      <c r="DA73" s="63">
        <f ca="1">IF(OR(INDEX(INDIRECT("times"&amp;CK$2),$F73,DA$28)&gt;10,INDEX(INDIRECT(CM73),$E73,$F73)="",INDEX(INDIRECT(CM73),$E73,$F73)&gt;=INDEX(INDIRECT(CM73),1,DA$28)),0,(INDEX(INDIRECT(CM73),$E73,$F73))-INDEX(INDIRECT(CM73),1,DA$28))*(10-INDEX(INDIRECT("times"&amp;CK$2),$F73,DA$28))/10</f>
        <v>0</v>
      </c>
      <c r="DB73" s="63">
        <f ca="1">IF(OR(INDEX(INDIRECT("times"&amp;CK$2),$F73,DB$28)&gt;10,INDEX(INDIRECT(CM73),$E73,$F73)="",INDEX(INDIRECT(CM73),$E73,$F73)&gt;=INDEX(INDIRECT(CM73),1,DB$28)),0,(INDEX(INDIRECT(CM73),$E73,$F73))-INDEX(INDIRECT(CM73),1,DB$28))*(10-INDEX(INDIRECT("times"&amp;CK$2),$F73,DB$28))/10</f>
        <v>0</v>
      </c>
      <c r="DC73" s="63">
        <f ca="1">IF(OR(INDEX(INDIRECT("times"&amp;CK$2),$F73,DC$28)&gt;10,INDEX(INDIRECT(CM73),$E73,$F73)="",INDEX(INDIRECT(CM73),$E73,$F73)&gt;=INDEX(INDIRECT(CM73),1,DC$28)),0,(INDEX(INDIRECT(CM73),$E73,$F73))-INDEX(INDIRECT(CM73),1,DC$28))*(10-INDEX(INDIRECT("times"&amp;CK$2),$F73,DC$28))/10</f>
        <v>0</v>
      </c>
      <c r="DD73" s="63">
        <f ca="1">IF(OR(INDEX(INDIRECT("times"&amp;CK$2),$F73,DD$28)&gt;10,INDEX(INDIRECT(CM73),$E73,$F73)="",INDEX(INDIRECT(CM73),$E73,$F73)&gt;=INDEX(INDIRECT(CM73),1,DD$28)),0,(INDEX(INDIRECT(CM73),$E73,$F73))-INDEX(INDIRECT(CM73),1,DD$28))*(10-INDEX(INDIRECT("times"&amp;CK$2),$F73,DD$28))/10</f>
        <v>0</v>
      </c>
      <c r="DE73" s="63">
        <f ca="1">IF(OR(INDEX(INDIRECT("times"&amp;CK$2),$F73,DE$28)&gt;10,INDEX(INDIRECT(CM73),$E73,$F73)="",INDEX(INDIRECT(CM73),$E73,$F73)&gt;=INDEX(INDIRECT(CM73),1,DE$28)),0,(INDEX(INDIRECT(CM73),$E73,$F73))-INDEX(INDIRECT(CM73),1,DE$28))*(10-INDEX(INDIRECT("times"&amp;CK$2),$F73,DE$28))/10</f>
        <v>0</v>
      </c>
      <c r="DF73" s="63">
        <f ca="1">IF(OR(INDEX(INDIRECT("times"&amp;CK$2),$F73,DF$28)&gt;10,INDEX(INDIRECT(CM73),$E73,$F73)="",INDEX(INDIRECT(CM73),$E73,$F73)&gt;=INDEX(INDIRECT(CM73),1,DF$28)),0,(INDEX(INDIRECT(CM73),$E73,$F73))-INDEX(INDIRECT(CM73),1,DF$28))*(10-INDEX(INDIRECT("times"&amp;CK$2),$F73,DF$28))/10</f>
        <v>0</v>
      </c>
      <c r="DG73" s="63">
        <f ca="1">IF(OR(INDEX(INDIRECT("times"&amp;CK$2),$F73,DG$28)&gt;10,INDEX(INDIRECT(CM73),$E73,$F73)="",INDEX(INDIRECT(CM73),$E73,$F73)&gt;=INDEX(INDIRECT(CM73),1,DG$28)),0,(INDEX(INDIRECT(CM73),$E73,$F73))-INDEX(INDIRECT(CM73),1,DG$28))*(10-INDEX(INDIRECT("times"&amp;CK$2),$F73,DG$28))/10</f>
        <v>0</v>
      </c>
      <c r="DH73" s="63">
        <f ca="1">IF(OR(INDEX(INDIRECT("times"&amp;CK$2),$F73,DH$28)&gt;10,INDEX(INDIRECT(CM73),$E73,$F73)="",INDEX(INDIRECT(CM73),$E73,$F73)&gt;=INDEX(INDIRECT(CM73),1,DH$28)),0,(INDEX(INDIRECT(CM73),$E73,$F73))-INDEX(INDIRECT(CM73),1,DH$28))*(10-INDEX(INDIRECT("times"&amp;CK$2),$F73,DH$28))/10</f>
        <v>0</v>
      </c>
      <c r="DI73" s="63">
        <f ca="1">IF(OR(INDEX(INDIRECT("times"&amp;CK$2),$F73,DI$28)&gt;10,INDEX(INDIRECT(CM73),$E73,$F73)="",INDEX(INDIRECT(CM73),$E73,$F73)&gt;=INDEX(INDIRECT(CM73),1,DI$28)),0,(INDEX(INDIRECT(CM73),$E73,$F73))-INDEX(INDIRECT(CM73),1,DI$28))*(10-INDEX(INDIRECT("times"&amp;CK$2),$F73,DI$28))/10</f>
        <v>0</v>
      </c>
      <c r="DJ73" s="64">
        <f ca="1">IF(OR(INDEX(INDIRECT("times"&amp;CK$2),$F73,DJ$28)&gt;10,INDEX(INDIRECT(CM73),$E73,$F73)="",INDEX(INDIRECT(CM73),$E73,$F73)&gt;=INDEX(INDIRECT(CM73),1,DJ$28)),0,(INDEX(INDIRECT(CM73),$E73,$F73))-INDEX(INDIRECT(CM73),1,DJ$28))*(10-INDEX(INDIRECT("times"&amp;CK$2),$F73,DJ$28))/10</f>
        <v>0</v>
      </c>
      <c r="DK73" s="201">
        <v>10</v>
      </c>
      <c r="DM73" s="18" t="s">
        <v>219</v>
      </c>
      <c r="DN73" s="122">
        <f>DM26</f>
        <v>0</v>
      </c>
      <c r="DO73" s="122" t="str">
        <f>DM27</f>
        <v>shop3564</v>
      </c>
      <c r="DP73" s="210" t="str">
        <f t="shared" si="44"/>
        <v>core0_shop3564</v>
      </c>
      <c r="DQ73" s="122">
        <v>5</v>
      </c>
      <c r="DR73" s="33">
        <v>10</v>
      </c>
      <c r="DS73" s="62">
        <f ca="1">IF(OR(INDEX(INDIRECT("times"&amp;DN$2),$F73,DS$28)&gt;10,INDEX(INDIRECT(DP73),$E73,$F73)="",INDEX(INDIRECT(DP73),$E73,$F73)&gt;=INDEX(INDIRECT(DP73),1,DS$28)),0,(INDEX(INDIRECT(DP73),$E73,$F73))-INDEX(INDIRECT(DP73),1,DS$28))*(10-INDEX(INDIRECT("times"&amp;DN$2),$F73,DS$28))/10</f>
        <v>0</v>
      </c>
      <c r="DT73" s="63">
        <f ca="1">IF(OR(INDEX(INDIRECT("times"&amp;DN$2),$F73,DT$28)&gt;10,INDEX(INDIRECT(DP73),$E73,$F73)="",INDEX(INDIRECT(DP73),$E73,$F73)&gt;=INDEX(INDIRECT(DP73),1,DT$28)),0,(INDEX(INDIRECT(DP73),$E73,$F73))-INDEX(INDIRECT(DP73),1,DT$28))*(10-INDEX(INDIRECT("times"&amp;DN$2),$F73,DT$28))/10</f>
        <v>0</v>
      </c>
      <c r="DU73" s="63">
        <f ca="1">IF(OR(INDEX(INDIRECT("times"&amp;DN$2),$F73,DU$28)&gt;10,INDEX(INDIRECT(DP73),$E73,$F73)="",INDEX(INDIRECT(DP73),$E73,$F73)&gt;=INDEX(INDIRECT(DP73),1,DU$28)),0,(INDEX(INDIRECT(DP73),$E73,$F73))-INDEX(INDIRECT(DP73),1,DU$28))*(10-INDEX(INDIRECT("times"&amp;DN$2),$F73,DU$28))/10</f>
        <v>0</v>
      </c>
      <c r="DV73" s="63">
        <f ca="1">IF(OR(INDEX(INDIRECT("times"&amp;DN$2),$F73,DV$28)&gt;10,INDEX(INDIRECT(DP73),$E73,$F73)="",INDEX(INDIRECT(DP73),$E73,$F73)&gt;=INDEX(INDIRECT(DP73),1,DV$28)),0,(INDEX(INDIRECT(DP73),$E73,$F73))-INDEX(INDIRECT(DP73),1,DV$28))*(10-INDEX(INDIRECT("times"&amp;DN$2),$F73,DV$28))/10</f>
        <v>0</v>
      </c>
      <c r="DW73" s="63">
        <f ca="1">IF(OR(INDEX(INDIRECT("times"&amp;DN$2),$F73,DW$28)&gt;10,INDEX(INDIRECT(DP73),$E73,$F73)="",INDEX(INDIRECT(DP73),$E73,$F73)&gt;=INDEX(INDIRECT(DP73),1,DW$28)),0,(INDEX(INDIRECT(DP73),$E73,$F73))-INDEX(INDIRECT(DP73),1,DW$28))*(10-INDEX(INDIRECT("times"&amp;DN$2),$F73,DW$28))/10</f>
        <v>0</v>
      </c>
      <c r="DX73" s="63">
        <f ca="1">IF(OR(INDEX(INDIRECT("times"&amp;DN$2),$F73,DX$28)&gt;10,INDEX(INDIRECT(DP73),$E73,$F73)="",INDEX(INDIRECT(DP73),$E73,$F73)&gt;=INDEX(INDIRECT(DP73),1,DX$28)),0,(INDEX(INDIRECT(DP73),$E73,$F73))-INDEX(INDIRECT(DP73),1,DX$28))*(10-INDEX(INDIRECT("times"&amp;DN$2),$F73,DX$28))/10</f>
        <v>0</v>
      </c>
      <c r="DY73" s="63">
        <f ca="1">IF(OR(INDEX(INDIRECT("times"&amp;DN$2),$F73,DY$28)&gt;10,INDEX(INDIRECT(DP73),$E73,$F73)="",INDEX(INDIRECT(DP73),$E73,$F73)&gt;=INDEX(INDIRECT(DP73),1,DY$28)),0,(INDEX(INDIRECT(DP73),$E73,$F73))-INDEX(INDIRECT(DP73),1,DY$28))*(10-INDEX(INDIRECT("times"&amp;DN$2),$F73,DY$28))/10</f>
        <v>0</v>
      </c>
      <c r="DZ73" s="63">
        <f ca="1">IF(OR(INDEX(INDIRECT("times"&amp;DN$2),$F73,DZ$28)&gt;10,INDEX(INDIRECT(DP73),$E73,$F73)="",INDEX(INDIRECT(DP73),$E73,$F73)&gt;=INDEX(INDIRECT(DP73),1,DZ$28)),0,(INDEX(INDIRECT(DP73),$E73,$F73))-INDEX(INDIRECT(DP73),1,DZ$28))*(10-INDEX(INDIRECT("times"&amp;DN$2),$F73,DZ$28))/10</f>
        <v>0</v>
      </c>
      <c r="EA73" s="63">
        <f ca="1">IF(OR(INDEX(INDIRECT("times"&amp;DN$2),$F73,EA$28)&gt;10,INDEX(INDIRECT(DP73),$E73,$F73)="",INDEX(INDIRECT(DP73),$E73,$F73)&gt;=INDEX(INDIRECT(DP73),1,EA$28)),0,(INDEX(INDIRECT(DP73),$E73,$F73))-INDEX(INDIRECT(DP73),1,EA$28))*(10-INDEX(INDIRECT("times"&amp;DN$2),$F73,EA$28))/10</f>
        <v>0</v>
      </c>
      <c r="EB73" s="63">
        <f ca="1">IF(OR(INDEX(INDIRECT("times"&amp;DN$2),$F73,EB$28)&gt;10,INDEX(INDIRECT(DP73),$E73,$F73)="",INDEX(INDIRECT(DP73),$E73,$F73)&gt;=INDEX(INDIRECT(DP73),1,EB$28)),0,(INDEX(INDIRECT(DP73),$E73,$F73))-INDEX(INDIRECT(DP73),1,EB$28))*(10-INDEX(INDIRECT("times"&amp;DN$2),$F73,EB$28))/10</f>
        <v>0</v>
      </c>
      <c r="EC73" s="63">
        <f ca="1">IF(OR(INDEX(INDIRECT("times"&amp;DN$2),$F73,EC$28)&gt;10,INDEX(INDIRECT(DP73),$E73,$F73)="",INDEX(INDIRECT(DP73),$E73,$F73)&gt;=INDEX(INDIRECT(DP73),1,EC$28)),0,(INDEX(INDIRECT(DP73),$E73,$F73))-INDEX(INDIRECT(DP73),1,EC$28))*(10-INDEX(INDIRECT("times"&amp;DN$2),$F73,EC$28))/10</f>
        <v>0</v>
      </c>
      <c r="ED73" s="63">
        <f ca="1">IF(OR(INDEX(INDIRECT("times"&amp;DN$2),$F73,ED$28)&gt;10,INDEX(INDIRECT(DP73),$E73,$F73)="",INDEX(INDIRECT(DP73),$E73,$F73)&gt;=INDEX(INDIRECT(DP73),1,ED$28)),0,(INDEX(INDIRECT(DP73),$E73,$F73))-INDEX(INDIRECT(DP73),1,ED$28))*(10-INDEX(INDIRECT("times"&amp;DN$2),$F73,ED$28))/10</f>
        <v>0</v>
      </c>
      <c r="EE73" s="63">
        <f ca="1">IF(OR(INDEX(INDIRECT("times"&amp;DN$2),$F73,EE$28)&gt;10,INDEX(INDIRECT(DP73),$E73,$F73)="",INDEX(INDIRECT(DP73),$E73,$F73)&gt;=INDEX(INDIRECT(DP73),1,EE$28)),0,(INDEX(INDIRECT(DP73),$E73,$F73))-INDEX(INDIRECT(DP73),1,EE$28))*(10-INDEX(INDIRECT("times"&amp;DN$2),$F73,EE$28))/10</f>
        <v>0</v>
      </c>
      <c r="EF73" s="63">
        <f ca="1">IF(OR(INDEX(INDIRECT("times"&amp;DN$2),$F73,EF$28)&gt;10,INDEX(INDIRECT(DP73),$E73,$F73)="",INDEX(INDIRECT(DP73),$E73,$F73)&gt;=INDEX(INDIRECT(DP73),1,EF$28)),0,(INDEX(INDIRECT(DP73),$E73,$F73))-INDEX(INDIRECT(DP73),1,EF$28))*(10-INDEX(INDIRECT("times"&amp;DN$2),$F73,EF$28))/10</f>
        <v>0</v>
      </c>
      <c r="EG73" s="63">
        <f ca="1">IF(OR(INDEX(INDIRECT("times"&amp;DN$2),$F73,EG$28)&gt;10,INDEX(INDIRECT(DP73),$E73,$F73)="",INDEX(INDIRECT(DP73),$E73,$F73)&gt;=INDEX(INDIRECT(DP73),1,EG$28)),0,(INDEX(INDIRECT(DP73),$E73,$F73))-INDEX(INDIRECT(DP73),1,EG$28))*(10-INDEX(INDIRECT("times"&amp;DN$2),$F73,EG$28))/10</f>
        <v>0</v>
      </c>
      <c r="EH73" s="63">
        <f ca="1">IF(OR(INDEX(INDIRECT("times"&amp;DN$2),$F73,EH$28)&gt;10,INDEX(INDIRECT(DP73),$E73,$F73)="",INDEX(INDIRECT(DP73),$E73,$F73)&gt;=INDEX(INDIRECT(DP73),1,EH$28)),0,(INDEX(INDIRECT(DP73),$E73,$F73))-INDEX(INDIRECT(DP73),1,EH$28))*(10-INDEX(INDIRECT("times"&amp;DN$2),$F73,EH$28))/10</f>
        <v>0</v>
      </c>
      <c r="EI73" s="63">
        <f ca="1">IF(OR(INDEX(INDIRECT("times"&amp;DN$2),$F73,EI$28)&gt;10,INDEX(INDIRECT(DP73),$E73,$F73)="",INDEX(INDIRECT(DP73),$E73,$F73)&gt;=INDEX(INDIRECT(DP73),1,EI$28)),0,(INDEX(INDIRECT(DP73),$E73,$F73))-INDEX(INDIRECT(DP73),1,EI$28))*(10-INDEX(INDIRECT("times"&amp;DN$2),$F73,EI$28))/10</f>
        <v>0</v>
      </c>
      <c r="EJ73" s="63">
        <f ca="1">IF(OR(INDEX(INDIRECT("times"&amp;DN$2),$F73,EJ$28)&gt;10,INDEX(INDIRECT(DP73),$E73,$F73)="",INDEX(INDIRECT(DP73),$E73,$F73)&gt;=INDEX(INDIRECT(DP73),1,EJ$28)),0,(INDEX(INDIRECT(DP73),$E73,$F73))-INDEX(INDIRECT(DP73),1,EJ$28))*(10-INDEX(INDIRECT("times"&amp;DN$2),$F73,EJ$28))/10</f>
        <v>0</v>
      </c>
      <c r="EK73" s="63">
        <f ca="1">IF(OR(INDEX(INDIRECT("times"&amp;DN$2),$F73,EK$28)&gt;10,INDEX(INDIRECT(DP73),$E73,$F73)="",INDEX(INDIRECT(DP73),$E73,$F73)&gt;=INDEX(INDIRECT(DP73),1,EK$28)),0,(INDEX(INDIRECT(DP73),$E73,$F73))-INDEX(INDIRECT(DP73),1,EK$28))*(10-INDEX(INDIRECT("times"&amp;DN$2),$F73,EK$28))/10</f>
        <v>0</v>
      </c>
      <c r="EL73" s="63">
        <f ca="1">IF(OR(INDEX(INDIRECT("times"&amp;DN$2),$F73,EL$28)&gt;10,INDEX(INDIRECT(DP73),$E73,$F73)="",INDEX(INDIRECT(DP73),$E73,$F73)&gt;=INDEX(INDIRECT(DP73),1,EL$28)),0,(INDEX(INDIRECT(DP73),$E73,$F73))-INDEX(INDIRECT(DP73),1,EL$28))*(10-INDEX(INDIRECT("times"&amp;DN$2),$F73,EL$28))/10</f>
        <v>0</v>
      </c>
      <c r="EM73" s="64">
        <f ca="1">IF(OR(INDEX(INDIRECT("times"&amp;DN$2),$F73,EM$28)&gt;10,INDEX(INDIRECT(DP73),$E73,$F73)="",INDEX(INDIRECT(DP73),$E73,$F73)&gt;=INDEX(INDIRECT(DP73),1,EM$28)),0,(INDEX(INDIRECT(DP73),$E73,$F73))-INDEX(INDIRECT(DP73),1,EM$28))*(10-INDEX(INDIRECT("times"&amp;DN$2),$F73,EM$28))/10</f>
        <v>0</v>
      </c>
      <c r="EN73" s="201">
        <v>10</v>
      </c>
      <c r="EP73" s="18" t="s">
        <v>219</v>
      </c>
      <c r="EQ73" s="122">
        <f>EP26</f>
        <v>0</v>
      </c>
      <c r="ER73" s="122" t="str">
        <f>EP27</f>
        <v>lei3564</v>
      </c>
      <c r="ES73" s="210" t="str">
        <f t="shared" si="45"/>
        <v>core0_lei3564</v>
      </c>
      <c r="ET73" s="122">
        <v>5</v>
      </c>
      <c r="EU73" s="33">
        <v>10</v>
      </c>
      <c r="EV73" s="62">
        <f ca="1">IF(OR(INDEX(INDIRECT("times"&amp;EQ$2),$F73,EV$28)&gt;10,INDEX(INDIRECT(ES73),$E73,$F73)="",INDEX(INDIRECT(ES73),$E73,$F73)&gt;=INDEX(INDIRECT(ES73),1,EV$28)),0,(INDEX(INDIRECT(ES73),$E73,$F73))-INDEX(INDIRECT(ES73),1,EV$28))*(10-INDEX(INDIRECT("times"&amp;EQ$2),$F73,EV$28))/10</f>
        <v>0</v>
      </c>
      <c r="EW73" s="63">
        <f ca="1">IF(OR(INDEX(INDIRECT("times"&amp;EQ$2),$F73,EW$28)&gt;10,INDEX(INDIRECT(ES73),$E73,$F73)="",INDEX(INDIRECT(ES73),$E73,$F73)&gt;=INDEX(INDIRECT(ES73),1,EW$28)),0,(INDEX(INDIRECT(ES73),$E73,$F73))-INDEX(INDIRECT(ES73),1,EW$28))*(10-INDEX(INDIRECT("times"&amp;EQ$2),$F73,EW$28))/10</f>
        <v>0</v>
      </c>
      <c r="EX73" s="63">
        <f ca="1">IF(OR(INDEX(INDIRECT("times"&amp;EQ$2),$F73,EX$28)&gt;10,INDEX(INDIRECT(ES73),$E73,$F73)="",INDEX(INDIRECT(ES73),$E73,$F73)&gt;=INDEX(INDIRECT(ES73),1,EX$28)),0,(INDEX(INDIRECT(ES73),$E73,$F73))-INDEX(INDIRECT(ES73),1,EX$28))*(10-INDEX(INDIRECT("times"&amp;EQ$2),$F73,EX$28))/10</f>
        <v>0</v>
      </c>
      <c r="EY73" s="63">
        <f ca="1">IF(OR(INDEX(INDIRECT("times"&amp;EQ$2),$F73,EY$28)&gt;10,INDEX(INDIRECT(ES73),$E73,$F73)="",INDEX(INDIRECT(ES73),$E73,$F73)&gt;=INDEX(INDIRECT(ES73),1,EY$28)),0,(INDEX(INDIRECT(ES73),$E73,$F73))-INDEX(INDIRECT(ES73),1,EY$28))*(10-INDEX(INDIRECT("times"&amp;EQ$2),$F73,EY$28))/10</f>
        <v>0</v>
      </c>
      <c r="EZ73" s="63">
        <f ca="1">IF(OR(INDEX(INDIRECT("times"&amp;EQ$2),$F73,EZ$28)&gt;10,INDEX(INDIRECT(ES73),$E73,$F73)="",INDEX(INDIRECT(ES73),$E73,$F73)&gt;=INDEX(INDIRECT(ES73),1,EZ$28)),0,(INDEX(INDIRECT(ES73),$E73,$F73))-INDEX(INDIRECT(ES73),1,EZ$28))*(10-INDEX(INDIRECT("times"&amp;EQ$2),$F73,EZ$28))/10</f>
        <v>0</v>
      </c>
      <c r="FA73" s="63">
        <f ca="1">IF(OR(INDEX(INDIRECT("times"&amp;EQ$2),$F73,FA$28)&gt;10,INDEX(INDIRECT(ES73),$E73,$F73)="",INDEX(INDIRECT(ES73),$E73,$F73)&gt;=INDEX(INDIRECT(ES73),1,FA$28)),0,(INDEX(INDIRECT(ES73),$E73,$F73))-INDEX(INDIRECT(ES73),1,FA$28))*(10-INDEX(INDIRECT("times"&amp;EQ$2),$F73,FA$28))/10</f>
        <v>0</v>
      </c>
      <c r="FB73" s="63">
        <f ca="1">IF(OR(INDEX(INDIRECT("times"&amp;EQ$2),$F73,FB$28)&gt;10,INDEX(INDIRECT(ES73),$E73,$F73)="",INDEX(INDIRECT(ES73),$E73,$F73)&gt;=INDEX(INDIRECT(ES73),1,FB$28)),0,(INDEX(INDIRECT(ES73),$E73,$F73))-INDEX(INDIRECT(ES73),1,FB$28))*(10-INDEX(INDIRECT("times"&amp;EQ$2),$F73,FB$28))/10</f>
        <v>0</v>
      </c>
      <c r="FC73" s="63">
        <f ca="1">IF(OR(INDEX(INDIRECT("times"&amp;EQ$2),$F73,FC$28)&gt;10,INDEX(INDIRECT(ES73),$E73,$F73)="",INDEX(INDIRECT(ES73),$E73,$F73)&gt;=INDEX(INDIRECT(ES73),1,FC$28)),0,(INDEX(INDIRECT(ES73),$E73,$F73))-INDEX(INDIRECT(ES73),1,FC$28))*(10-INDEX(INDIRECT("times"&amp;EQ$2),$F73,FC$28))/10</f>
        <v>0</v>
      </c>
      <c r="FD73" s="63">
        <f ca="1">IF(OR(INDEX(INDIRECT("times"&amp;EQ$2),$F73,FD$28)&gt;10,INDEX(INDIRECT(ES73),$E73,$F73)="",INDEX(INDIRECT(ES73),$E73,$F73)&gt;=INDEX(INDIRECT(ES73),1,FD$28)),0,(INDEX(INDIRECT(ES73),$E73,$F73))-INDEX(INDIRECT(ES73),1,FD$28))*(10-INDEX(INDIRECT("times"&amp;EQ$2),$F73,FD$28))/10</f>
        <v>0</v>
      </c>
      <c r="FE73" s="63">
        <f ca="1">IF(OR(INDEX(INDIRECT("times"&amp;EQ$2),$F73,FE$28)&gt;10,INDEX(INDIRECT(ES73),$E73,$F73)="",INDEX(INDIRECT(ES73),$E73,$F73)&gt;=INDEX(INDIRECT(ES73),1,FE$28)),0,(INDEX(INDIRECT(ES73),$E73,$F73))-INDEX(INDIRECT(ES73),1,FE$28))*(10-INDEX(INDIRECT("times"&amp;EQ$2),$F73,FE$28))/10</f>
        <v>0</v>
      </c>
      <c r="FF73" s="63">
        <f ca="1">IF(OR(INDEX(INDIRECT("times"&amp;EQ$2),$F73,FF$28)&gt;10,INDEX(INDIRECT(ES73),$E73,$F73)="",INDEX(INDIRECT(ES73),$E73,$F73)&gt;=INDEX(INDIRECT(ES73),1,FF$28)),0,(INDEX(INDIRECT(ES73),$E73,$F73))-INDEX(INDIRECT(ES73),1,FF$28))*(10-INDEX(INDIRECT("times"&amp;EQ$2),$F73,FF$28))/10</f>
        <v>0</v>
      </c>
      <c r="FG73" s="63">
        <f ca="1">IF(OR(INDEX(INDIRECT("times"&amp;EQ$2),$F73,FG$28)&gt;10,INDEX(INDIRECT(ES73),$E73,$F73)="",INDEX(INDIRECT(ES73),$E73,$F73)&gt;=INDEX(INDIRECT(ES73),1,FG$28)),0,(INDEX(INDIRECT(ES73),$E73,$F73))-INDEX(INDIRECT(ES73),1,FG$28))*(10-INDEX(INDIRECT("times"&amp;EQ$2),$F73,FG$28))/10</f>
        <v>0</v>
      </c>
      <c r="FH73" s="63">
        <f ca="1">IF(OR(INDEX(INDIRECT("times"&amp;EQ$2),$F73,FH$28)&gt;10,INDEX(INDIRECT(ES73),$E73,$F73)="",INDEX(INDIRECT(ES73),$E73,$F73)&gt;=INDEX(INDIRECT(ES73),1,FH$28)),0,(INDEX(INDIRECT(ES73),$E73,$F73))-INDEX(INDIRECT(ES73),1,FH$28))*(10-INDEX(INDIRECT("times"&amp;EQ$2),$F73,FH$28))/10</f>
        <v>0</v>
      </c>
      <c r="FI73" s="63">
        <f ca="1">IF(OR(INDEX(INDIRECT("times"&amp;EQ$2),$F73,FI$28)&gt;10,INDEX(INDIRECT(ES73),$E73,$F73)="",INDEX(INDIRECT(ES73),$E73,$F73)&gt;=INDEX(INDIRECT(ES73),1,FI$28)),0,(INDEX(INDIRECT(ES73),$E73,$F73))-INDEX(INDIRECT(ES73),1,FI$28))*(10-INDEX(INDIRECT("times"&amp;EQ$2),$F73,FI$28))/10</f>
        <v>0</v>
      </c>
      <c r="FJ73" s="63">
        <f ca="1">IF(OR(INDEX(INDIRECT("times"&amp;EQ$2),$F73,FJ$28)&gt;10,INDEX(INDIRECT(ES73),$E73,$F73)="",INDEX(INDIRECT(ES73),$E73,$F73)&gt;=INDEX(INDIRECT(ES73),1,FJ$28)),0,(INDEX(INDIRECT(ES73),$E73,$F73))-INDEX(INDIRECT(ES73),1,FJ$28))*(10-INDEX(INDIRECT("times"&amp;EQ$2),$F73,FJ$28))/10</f>
        <v>0</v>
      </c>
      <c r="FK73" s="63">
        <f ca="1">IF(OR(INDEX(INDIRECT("times"&amp;EQ$2),$F73,FK$28)&gt;10,INDEX(INDIRECT(ES73),$E73,$F73)="",INDEX(INDIRECT(ES73),$E73,$F73)&gt;=INDEX(INDIRECT(ES73),1,FK$28)),0,(INDEX(INDIRECT(ES73),$E73,$F73))-INDEX(INDIRECT(ES73),1,FK$28))*(10-INDEX(INDIRECT("times"&amp;EQ$2),$F73,FK$28))/10</f>
        <v>0</v>
      </c>
      <c r="FL73" s="63">
        <f ca="1">IF(OR(INDEX(INDIRECT("times"&amp;EQ$2),$F73,FL$28)&gt;10,INDEX(INDIRECT(ES73),$E73,$F73)="",INDEX(INDIRECT(ES73),$E73,$F73)&gt;=INDEX(INDIRECT(ES73),1,FL$28)),0,(INDEX(INDIRECT(ES73),$E73,$F73))-INDEX(INDIRECT(ES73),1,FL$28))*(10-INDEX(INDIRECT("times"&amp;EQ$2),$F73,FL$28))/10</f>
        <v>0</v>
      </c>
      <c r="FM73" s="63">
        <f ca="1">IF(OR(INDEX(INDIRECT("times"&amp;EQ$2),$F73,FM$28)&gt;10,INDEX(INDIRECT(ES73),$E73,$F73)="",INDEX(INDIRECT(ES73),$E73,$F73)&gt;=INDEX(INDIRECT(ES73),1,FM$28)),0,(INDEX(INDIRECT(ES73),$E73,$F73))-INDEX(INDIRECT(ES73),1,FM$28))*(10-INDEX(INDIRECT("times"&amp;EQ$2),$F73,FM$28))/10</f>
        <v>0</v>
      </c>
      <c r="FN73" s="63">
        <f ca="1">IF(OR(INDEX(INDIRECT("times"&amp;EQ$2),$F73,FN$28)&gt;10,INDEX(INDIRECT(ES73),$E73,$F73)="",INDEX(INDIRECT(ES73),$E73,$F73)&gt;=INDEX(INDIRECT(ES73),1,FN$28)),0,(INDEX(INDIRECT(ES73),$E73,$F73))-INDEX(INDIRECT(ES73),1,FN$28))*(10-INDEX(INDIRECT("times"&amp;EQ$2),$F73,FN$28))/10</f>
        <v>0</v>
      </c>
      <c r="FO73" s="63">
        <f ca="1">IF(OR(INDEX(INDIRECT("times"&amp;EQ$2),$F73,FO$28)&gt;10,INDEX(INDIRECT(ES73),$E73,$F73)="",INDEX(INDIRECT(ES73),$E73,$F73)&gt;=INDEX(INDIRECT(ES73),1,FO$28)),0,(INDEX(INDIRECT(ES73),$E73,$F73))-INDEX(INDIRECT(ES73),1,FO$28))*(10-INDEX(INDIRECT("times"&amp;EQ$2),$F73,FO$28))/10</f>
        <v>0</v>
      </c>
      <c r="FP73" s="64">
        <f ca="1">IF(OR(INDEX(INDIRECT("times"&amp;EQ$2),$F73,FP$28)&gt;10,INDEX(INDIRECT(ES73),$E73,$F73)="",INDEX(INDIRECT(ES73),$E73,$F73)&gt;=INDEX(INDIRECT(ES73),1,FP$28)),0,(INDEX(INDIRECT(ES73),$E73,$F73))-INDEX(INDIRECT(ES73),1,FP$28))*(10-INDEX(INDIRECT("times"&amp;EQ$2),$F73,FP$28))/10</f>
        <v>0</v>
      </c>
      <c r="FQ73" s="201">
        <v>10</v>
      </c>
      <c r="FS73" s="18" t="s">
        <v>219</v>
      </c>
      <c r="FT73" s="122">
        <f>FS26</f>
        <v>0</v>
      </c>
      <c r="FU73" s="122" t="str">
        <f>FS27</f>
        <v>shop65</v>
      </c>
      <c r="FV73" s="210" t="str">
        <f t="shared" si="46"/>
        <v>core0_shop65</v>
      </c>
      <c r="FW73" s="122">
        <v>5</v>
      </c>
      <c r="FX73" s="33">
        <v>10</v>
      </c>
      <c r="FY73" s="62">
        <f ca="1">IF(OR(INDEX(INDIRECT("times"&amp;FT$2),$F73,FY$28)&gt;10,INDEX(INDIRECT(FV73),$E73,$F73)="",INDEX(INDIRECT(FV73),$E73,$F73)&gt;=INDEX(INDIRECT(FV73),1,FY$28)),0,(INDEX(INDIRECT(FV73),$E73,$F73))-INDEX(INDIRECT(FV73),1,FY$28))*(10-INDEX(INDIRECT("times"&amp;FT$2),$F73,FY$28))/10</f>
        <v>0</v>
      </c>
      <c r="FZ73" s="63">
        <f ca="1">IF(OR(INDEX(INDIRECT("times"&amp;FT$2),$F73,FZ$28)&gt;10,INDEX(INDIRECT(FV73),$E73,$F73)="",INDEX(INDIRECT(FV73),$E73,$F73)&gt;=INDEX(INDIRECT(FV73),1,FZ$28)),0,(INDEX(INDIRECT(FV73),$E73,$F73))-INDEX(INDIRECT(FV73),1,FZ$28))*(10-INDEX(INDIRECT("times"&amp;FT$2),$F73,FZ$28))/10</f>
        <v>0</v>
      </c>
      <c r="GA73" s="63">
        <f ca="1">IF(OR(INDEX(INDIRECT("times"&amp;FT$2),$F73,GA$28)&gt;10,INDEX(INDIRECT(FV73),$E73,$F73)="",INDEX(INDIRECT(FV73),$E73,$F73)&gt;=INDEX(INDIRECT(FV73),1,GA$28)),0,(INDEX(INDIRECT(FV73),$E73,$F73))-INDEX(INDIRECT(FV73),1,GA$28))*(10-INDEX(INDIRECT("times"&amp;FT$2),$F73,GA$28))/10</f>
        <v>0</v>
      </c>
      <c r="GB73" s="63">
        <f ca="1">IF(OR(INDEX(INDIRECT("times"&amp;FT$2),$F73,GB$28)&gt;10,INDEX(INDIRECT(FV73),$E73,$F73)="",INDEX(INDIRECT(FV73),$E73,$F73)&gt;=INDEX(INDIRECT(FV73),1,GB$28)),0,(INDEX(INDIRECT(FV73),$E73,$F73))-INDEX(INDIRECT(FV73),1,GB$28))*(10-INDEX(INDIRECT("times"&amp;FT$2),$F73,GB$28))/10</f>
        <v>0</v>
      </c>
      <c r="GC73" s="63">
        <f ca="1">IF(OR(INDEX(INDIRECT("times"&amp;FT$2),$F73,GC$28)&gt;10,INDEX(INDIRECT(FV73),$E73,$F73)="",INDEX(INDIRECT(FV73),$E73,$F73)&gt;=INDEX(INDIRECT(FV73),1,GC$28)),0,(INDEX(INDIRECT(FV73),$E73,$F73))-INDEX(INDIRECT(FV73),1,GC$28))*(10-INDEX(INDIRECT("times"&amp;FT$2),$F73,GC$28))/10</f>
        <v>0</v>
      </c>
      <c r="GD73" s="63">
        <f ca="1">IF(OR(INDEX(INDIRECT("times"&amp;FT$2),$F73,GD$28)&gt;10,INDEX(INDIRECT(FV73),$E73,$F73)="",INDEX(INDIRECT(FV73),$E73,$F73)&gt;=INDEX(INDIRECT(FV73),1,GD$28)),0,(INDEX(INDIRECT(FV73),$E73,$F73))-INDEX(INDIRECT(FV73),1,GD$28))*(10-INDEX(INDIRECT("times"&amp;FT$2),$F73,GD$28))/10</f>
        <v>0</v>
      </c>
      <c r="GE73" s="63">
        <f ca="1">IF(OR(INDEX(INDIRECT("times"&amp;FT$2),$F73,GE$28)&gt;10,INDEX(INDIRECT(FV73),$E73,$F73)="",INDEX(INDIRECT(FV73),$E73,$F73)&gt;=INDEX(INDIRECT(FV73),1,GE$28)),0,(INDEX(INDIRECT(FV73),$E73,$F73))-INDEX(INDIRECT(FV73),1,GE$28))*(10-INDEX(INDIRECT("times"&amp;FT$2),$F73,GE$28))/10</f>
        <v>0</v>
      </c>
      <c r="GF73" s="63">
        <f ca="1">IF(OR(INDEX(INDIRECT("times"&amp;FT$2),$F73,GF$28)&gt;10,INDEX(INDIRECT(FV73),$E73,$F73)="",INDEX(INDIRECT(FV73),$E73,$F73)&gt;=INDEX(INDIRECT(FV73),1,GF$28)),0,(INDEX(INDIRECT(FV73),$E73,$F73))-INDEX(INDIRECT(FV73),1,GF$28))*(10-INDEX(INDIRECT("times"&amp;FT$2),$F73,GF$28))/10</f>
        <v>0</v>
      </c>
      <c r="GG73" s="63">
        <f ca="1">IF(OR(INDEX(INDIRECT("times"&amp;FT$2),$F73,GG$28)&gt;10,INDEX(INDIRECT(FV73),$E73,$F73)="",INDEX(INDIRECT(FV73),$E73,$F73)&gt;=INDEX(INDIRECT(FV73),1,GG$28)),0,(INDEX(INDIRECT(FV73),$E73,$F73))-INDEX(INDIRECT(FV73),1,GG$28))*(10-INDEX(INDIRECT("times"&amp;FT$2),$F73,GG$28))/10</f>
        <v>0</v>
      </c>
      <c r="GH73" s="63">
        <f ca="1">IF(OR(INDEX(INDIRECT("times"&amp;FT$2),$F73,GH$28)&gt;10,INDEX(INDIRECT(FV73),$E73,$F73)="",INDEX(INDIRECT(FV73),$E73,$F73)&gt;=INDEX(INDIRECT(FV73),1,GH$28)),0,(INDEX(INDIRECT(FV73),$E73,$F73))-INDEX(INDIRECT(FV73),1,GH$28))*(10-INDEX(INDIRECT("times"&amp;FT$2),$F73,GH$28))/10</f>
        <v>0</v>
      </c>
      <c r="GI73" s="63">
        <f ca="1">IF(OR(INDEX(INDIRECT("times"&amp;FT$2),$F73,GI$28)&gt;10,INDEX(INDIRECT(FV73),$E73,$F73)="",INDEX(INDIRECT(FV73),$E73,$F73)&gt;=INDEX(INDIRECT(FV73),1,GI$28)),0,(INDEX(INDIRECT(FV73),$E73,$F73))-INDEX(INDIRECT(FV73),1,GI$28))*(10-INDEX(INDIRECT("times"&amp;FT$2),$F73,GI$28))/10</f>
        <v>0</v>
      </c>
      <c r="GJ73" s="63">
        <f ca="1">IF(OR(INDEX(INDIRECT("times"&amp;FT$2),$F73,GJ$28)&gt;10,INDEX(INDIRECT(FV73),$E73,$F73)="",INDEX(INDIRECT(FV73),$E73,$F73)&gt;=INDEX(INDIRECT(FV73),1,GJ$28)),0,(INDEX(INDIRECT(FV73),$E73,$F73))-INDEX(INDIRECT(FV73),1,GJ$28))*(10-INDEX(INDIRECT("times"&amp;FT$2),$F73,GJ$28))/10</f>
        <v>0</v>
      </c>
      <c r="GK73" s="63">
        <f ca="1">IF(OR(INDEX(INDIRECT("times"&amp;FT$2),$F73,GK$28)&gt;10,INDEX(INDIRECT(FV73),$E73,$F73)="",INDEX(INDIRECT(FV73),$E73,$F73)&gt;=INDEX(INDIRECT(FV73),1,GK$28)),0,(INDEX(INDIRECT(FV73),$E73,$F73))-INDEX(INDIRECT(FV73),1,GK$28))*(10-INDEX(INDIRECT("times"&amp;FT$2),$F73,GK$28))/10</f>
        <v>0</v>
      </c>
      <c r="GL73" s="63">
        <f ca="1">IF(OR(INDEX(INDIRECT("times"&amp;FT$2),$F73,GL$28)&gt;10,INDEX(INDIRECT(FV73),$E73,$F73)="",INDEX(INDIRECT(FV73),$E73,$F73)&gt;=INDEX(INDIRECT(FV73),1,GL$28)),0,(INDEX(INDIRECT(FV73),$E73,$F73))-INDEX(INDIRECT(FV73),1,GL$28))*(10-INDEX(INDIRECT("times"&amp;FT$2),$F73,GL$28))/10</f>
        <v>0</v>
      </c>
      <c r="GM73" s="63">
        <f ca="1">IF(OR(INDEX(INDIRECT("times"&amp;FT$2),$F73,GM$28)&gt;10,INDEX(INDIRECT(FV73),$E73,$F73)="",INDEX(INDIRECT(FV73),$E73,$F73)&gt;=INDEX(INDIRECT(FV73),1,GM$28)),0,(INDEX(INDIRECT(FV73),$E73,$F73))-INDEX(INDIRECT(FV73),1,GM$28))*(10-INDEX(INDIRECT("times"&amp;FT$2),$F73,GM$28))/10</f>
        <v>0</v>
      </c>
      <c r="GN73" s="63">
        <f ca="1">IF(OR(INDEX(INDIRECT("times"&amp;FT$2),$F73,GN$28)&gt;10,INDEX(INDIRECT(FV73),$E73,$F73)="",INDEX(INDIRECT(FV73),$E73,$F73)&gt;=INDEX(INDIRECT(FV73),1,GN$28)),0,(INDEX(INDIRECT(FV73),$E73,$F73))-INDEX(INDIRECT(FV73),1,GN$28))*(10-INDEX(INDIRECT("times"&amp;FT$2),$F73,GN$28))/10</f>
        <v>0</v>
      </c>
      <c r="GO73" s="63">
        <f ca="1">IF(OR(INDEX(INDIRECT("times"&amp;FT$2),$F73,GO$28)&gt;10,INDEX(INDIRECT(FV73),$E73,$F73)="",INDEX(INDIRECT(FV73),$E73,$F73)&gt;=INDEX(INDIRECT(FV73),1,GO$28)),0,(INDEX(INDIRECT(FV73),$E73,$F73))-INDEX(INDIRECT(FV73),1,GO$28))*(10-INDEX(INDIRECT("times"&amp;FT$2),$F73,GO$28))/10</f>
        <v>0</v>
      </c>
      <c r="GP73" s="63">
        <f ca="1">IF(OR(INDEX(INDIRECT("times"&amp;FT$2),$F73,GP$28)&gt;10,INDEX(INDIRECT(FV73),$E73,$F73)="",INDEX(INDIRECT(FV73),$E73,$F73)&gt;=INDEX(INDIRECT(FV73),1,GP$28)),0,(INDEX(INDIRECT(FV73),$E73,$F73))-INDEX(INDIRECT(FV73),1,GP$28))*(10-INDEX(INDIRECT("times"&amp;FT$2),$F73,GP$28))/10</f>
        <v>0</v>
      </c>
      <c r="GQ73" s="63">
        <f ca="1">IF(OR(INDEX(INDIRECT("times"&amp;FT$2),$F73,GQ$28)&gt;10,INDEX(INDIRECT(FV73),$E73,$F73)="",INDEX(INDIRECT(FV73),$E73,$F73)&gt;=INDEX(INDIRECT(FV73),1,GQ$28)),0,(INDEX(INDIRECT(FV73),$E73,$F73))-INDEX(INDIRECT(FV73),1,GQ$28))*(10-INDEX(INDIRECT("times"&amp;FT$2),$F73,GQ$28))/10</f>
        <v>0</v>
      </c>
      <c r="GR73" s="63">
        <f ca="1">IF(OR(INDEX(INDIRECT("times"&amp;FT$2),$F73,GR$28)&gt;10,INDEX(INDIRECT(FV73),$E73,$F73)="",INDEX(INDIRECT(FV73),$E73,$F73)&gt;=INDEX(INDIRECT(FV73),1,GR$28)),0,(INDEX(INDIRECT(FV73),$E73,$F73))-INDEX(INDIRECT(FV73),1,GR$28))*(10-INDEX(INDIRECT("times"&amp;FT$2),$F73,GR$28))/10</f>
        <v>0</v>
      </c>
      <c r="GS73" s="64">
        <f ca="1">IF(OR(INDEX(INDIRECT("times"&amp;FT$2),$F73,GS$28)&gt;10,INDEX(INDIRECT(FV73),$E73,$F73)="",INDEX(INDIRECT(FV73),$E73,$F73)&gt;=INDEX(INDIRECT(FV73),1,GS$28)),0,(INDEX(INDIRECT(FV73),$E73,$F73))-INDEX(INDIRECT(FV73),1,GS$28))*(10-INDEX(INDIRECT("times"&amp;FT$2),$F73,GS$28))/10</f>
        <v>0</v>
      </c>
      <c r="GT73" s="201">
        <v>10</v>
      </c>
      <c r="GV73" s="18" t="s">
        <v>219</v>
      </c>
      <c r="GW73" s="122">
        <f>GV26</f>
        <v>0</v>
      </c>
      <c r="GX73" s="122" t="str">
        <f>GV27</f>
        <v>lei65</v>
      </c>
      <c r="GY73" s="210" t="str">
        <f t="shared" si="47"/>
        <v>core0_lei65</v>
      </c>
      <c r="GZ73" s="122">
        <v>5</v>
      </c>
      <c r="HA73" s="33">
        <v>10</v>
      </c>
      <c r="HB73" s="62">
        <f ca="1">IF(OR(INDEX(INDIRECT("times"&amp;GW$2),$F73,HB$28)&gt;10,INDEX(INDIRECT(GY73),$E73,$F73)="",INDEX(INDIRECT(GY73),$E73,$F73)&gt;=INDEX(INDIRECT(GY73),1,HB$28)),0,(INDEX(INDIRECT(GY73),$E73,$F73))-INDEX(INDIRECT(GY73),1,HB$28))*(10-INDEX(INDIRECT("times"&amp;GW$2),$F73,HB$28))/10</f>
        <v>0</v>
      </c>
      <c r="HC73" s="63">
        <f ca="1">IF(OR(INDEX(INDIRECT("times"&amp;GW$2),$F73,HC$28)&gt;10,INDEX(INDIRECT(GY73),$E73,$F73)="",INDEX(INDIRECT(GY73),$E73,$F73)&gt;=INDEX(INDIRECT(GY73),1,HC$28)),0,(INDEX(INDIRECT(GY73),$E73,$F73))-INDEX(INDIRECT(GY73),1,HC$28))*(10-INDEX(INDIRECT("times"&amp;GW$2),$F73,HC$28))/10</f>
        <v>0</v>
      </c>
      <c r="HD73" s="63">
        <f ca="1">IF(OR(INDEX(INDIRECT("times"&amp;GW$2),$F73,HD$28)&gt;10,INDEX(INDIRECT(GY73),$E73,$F73)="",INDEX(INDIRECT(GY73),$E73,$F73)&gt;=INDEX(INDIRECT(GY73),1,HD$28)),0,(INDEX(INDIRECT(GY73),$E73,$F73))-INDEX(INDIRECT(GY73),1,HD$28))*(10-INDEX(INDIRECT("times"&amp;GW$2),$F73,HD$28))/10</f>
        <v>0</v>
      </c>
      <c r="HE73" s="63">
        <f ca="1">IF(OR(INDEX(INDIRECT("times"&amp;GW$2),$F73,HE$28)&gt;10,INDEX(INDIRECT(GY73),$E73,$F73)="",INDEX(INDIRECT(GY73),$E73,$F73)&gt;=INDEX(INDIRECT(GY73),1,HE$28)),0,(INDEX(INDIRECT(GY73),$E73,$F73))-INDEX(INDIRECT(GY73),1,HE$28))*(10-INDEX(INDIRECT("times"&amp;GW$2),$F73,HE$28))/10</f>
        <v>0</v>
      </c>
      <c r="HF73" s="63">
        <f ca="1">IF(OR(INDEX(INDIRECT("times"&amp;GW$2),$F73,HF$28)&gt;10,INDEX(INDIRECT(GY73),$E73,$F73)="",INDEX(INDIRECT(GY73),$E73,$F73)&gt;=INDEX(INDIRECT(GY73),1,HF$28)),0,(INDEX(INDIRECT(GY73),$E73,$F73))-INDEX(INDIRECT(GY73),1,HF$28))*(10-INDEX(INDIRECT("times"&amp;GW$2),$F73,HF$28))/10</f>
        <v>0</v>
      </c>
      <c r="HG73" s="63">
        <f ca="1">IF(OR(INDEX(INDIRECT("times"&amp;GW$2),$F73,HG$28)&gt;10,INDEX(INDIRECT(GY73),$E73,$F73)="",INDEX(INDIRECT(GY73),$E73,$F73)&gt;=INDEX(INDIRECT(GY73),1,HG$28)),0,(INDEX(INDIRECT(GY73),$E73,$F73))-INDEX(INDIRECT(GY73),1,HG$28))*(10-INDEX(INDIRECT("times"&amp;GW$2),$F73,HG$28))/10</f>
        <v>0</v>
      </c>
      <c r="HH73" s="63">
        <f ca="1">IF(OR(INDEX(INDIRECT("times"&amp;GW$2),$F73,HH$28)&gt;10,INDEX(INDIRECT(GY73),$E73,$F73)="",INDEX(INDIRECT(GY73),$E73,$F73)&gt;=INDEX(INDIRECT(GY73),1,HH$28)),0,(INDEX(INDIRECT(GY73),$E73,$F73))-INDEX(INDIRECT(GY73),1,HH$28))*(10-INDEX(INDIRECT("times"&amp;GW$2),$F73,HH$28))/10</f>
        <v>0</v>
      </c>
      <c r="HI73" s="63">
        <f ca="1">IF(OR(INDEX(INDIRECT("times"&amp;GW$2),$F73,HI$28)&gt;10,INDEX(INDIRECT(GY73),$E73,$F73)="",INDEX(INDIRECT(GY73),$E73,$F73)&gt;=INDEX(INDIRECT(GY73),1,HI$28)),0,(INDEX(INDIRECT(GY73),$E73,$F73))-INDEX(INDIRECT(GY73),1,HI$28))*(10-INDEX(INDIRECT("times"&amp;GW$2),$F73,HI$28))/10</f>
        <v>0</v>
      </c>
      <c r="HJ73" s="63">
        <f ca="1">IF(OR(INDEX(INDIRECT("times"&amp;GW$2),$F73,HJ$28)&gt;10,INDEX(INDIRECT(GY73),$E73,$F73)="",INDEX(INDIRECT(GY73),$E73,$F73)&gt;=INDEX(INDIRECT(GY73),1,HJ$28)),0,(INDEX(INDIRECT(GY73),$E73,$F73))-INDEX(INDIRECT(GY73),1,HJ$28))*(10-INDEX(INDIRECT("times"&amp;GW$2),$F73,HJ$28))/10</f>
        <v>0</v>
      </c>
      <c r="HK73" s="63">
        <f ca="1">IF(OR(INDEX(INDIRECT("times"&amp;GW$2),$F73,HK$28)&gt;10,INDEX(INDIRECT(GY73),$E73,$F73)="",INDEX(INDIRECT(GY73),$E73,$F73)&gt;=INDEX(INDIRECT(GY73),1,HK$28)),0,(INDEX(INDIRECT(GY73),$E73,$F73))-INDEX(INDIRECT(GY73),1,HK$28))*(10-INDEX(INDIRECT("times"&amp;GW$2),$F73,HK$28))/10</f>
        <v>0</v>
      </c>
      <c r="HL73" s="63">
        <f ca="1">IF(OR(INDEX(INDIRECT("times"&amp;GW$2),$F73,HL$28)&gt;10,INDEX(INDIRECT(GY73),$E73,$F73)="",INDEX(INDIRECT(GY73),$E73,$F73)&gt;=INDEX(INDIRECT(GY73),1,HL$28)),0,(INDEX(INDIRECT(GY73),$E73,$F73))-INDEX(INDIRECT(GY73),1,HL$28))*(10-INDEX(INDIRECT("times"&amp;GW$2),$F73,HL$28))/10</f>
        <v>0</v>
      </c>
      <c r="HM73" s="63">
        <f ca="1">IF(OR(INDEX(INDIRECT("times"&amp;GW$2),$F73,HM$28)&gt;10,INDEX(INDIRECT(GY73),$E73,$F73)="",INDEX(INDIRECT(GY73),$E73,$F73)&gt;=INDEX(INDIRECT(GY73),1,HM$28)),0,(INDEX(INDIRECT(GY73),$E73,$F73))-INDEX(INDIRECT(GY73),1,HM$28))*(10-INDEX(INDIRECT("times"&amp;GW$2),$F73,HM$28))/10</f>
        <v>0</v>
      </c>
      <c r="HN73" s="63">
        <f ca="1">IF(OR(INDEX(INDIRECT("times"&amp;GW$2),$F73,HN$28)&gt;10,INDEX(INDIRECT(GY73),$E73,$F73)="",INDEX(INDIRECT(GY73),$E73,$F73)&gt;=INDEX(INDIRECT(GY73),1,HN$28)),0,(INDEX(INDIRECT(GY73),$E73,$F73))-INDEX(INDIRECT(GY73),1,HN$28))*(10-INDEX(INDIRECT("times"&amp;GW$2),$F73,HN$28))/10</f>
        <v>0</v>
      </c>
      <c r="HO73" s="63">
        <f ca="1">IF(OR(INDEX(INDIRECT("times"&amp;GW$2),$F73,HO$28)&gt;10,INDEX(INDIRECT(GY73),$E73,$F73)="",INDEX(INDIRECT(GY73),$E73,$F73)&gt;=INDEX(INDIRECT(GY73),1,HO$28)),0,(INDEX(INDIRECT(GY73),$E73,$F73))-INDEX(INDIRECT(GY73),1,HO$28))*(10-INDEX(INDIRECT("times"&amp;GW$2),$F73,HO$28))/10</f>
        <v>0</v>
      </c>
      <c r="HP73" s="63">
        <f ca="1">IF(OR(INDEX(INDIRECT("times"&amp;GW$2),$F73,HP$28)&gt;10,INDEX(INDIRECT(GY73),$E73,$F73)="",INDEX(INDIRECT(GY73),$E73,$F73)&gt;=INDEX(INDIRECT(GY73),1,HP$28)),0,(INDEX(INDIRECT(GY73),$E73,$F73))-INDEX(INDIRECT(GY73),1,HP$28))*(10-INDEX(INDIRECT("times"&amp;GW$2),$F73,HP$28))/10</f>
        <v>0</v>
      </c>
      <c r="HQ73" s="63">
        <f ca="1">IF(OR(INDEX(INDIRECT("times"&amp;GW$2),$F73,HQ$28)&gt;10,INDEX(INDIRECT(GY73),$E73,$F73)="",INDEX(INDIRECT(GY73),$E73,$F73)&gt;=INDEX(INDIRECT(GY73),1,HQ$28)),0,(INDEX(INDIRECT(GY73),$E73,$F73))-INDEX(INDIRECT(GY73),1,HQ$28))*(10-INDEX(INDIRECT("times"&amp;GW$2),$F73,HQ$28))/10</f>
        <v>0</v>
      </c>
      <c r="HR73" s="63">
        <f ca="1">IF(OR(INDEX(INDIRECT("times"&amp;GW$2),$F73,HR$28)&gt;10,INDEX(INDIRECT(GY73),$E73,$F73)="",INDEX(INDIRECT(GY73),$E73,$F73)&gt;=INDEX(INDIRECT(GY73),1,HR$28)),0,(INDEX(INDIRECT(GY73),$E73,$F73))-INDEX(INDIRECT(GY73),1,HR$28))*(10-INDEX(INDIRECT("times"&amp;GW$2),$F73,HR$28))/10</f>
        <v>0</v>
      </c>
      <c r="HS73" s="63">
        <f ca="1">IF(OR(INDEX(INDIRECT("times"&amp;GW$2),$F73,HS$28)&gt;10,INDEX(INDIRECT(GY73),$E73,$F73)="",INDEX(INDIRECT(GY73),$E73,$F73)&gt;=INDEX(INDIRECT(GY73),1,HS$28)),0,(INDEX(INDIRECT(GY73),$E73,$F73))-INDEX(INDIRECT(GY73),1,HS$28))*(10-INDEX(INDIRECT("times"&amp;GW$2),$F73,HS$28))/10</f>
        <v>0</v>
      </c>
      <c r="HT73" s="63">
        <f ca="1">IF(OR(INDEX(INDIRECT("times"&amp;GW$2),$F73,HT$28)&gt;10,INDEX(INDIRECT(GY73),$E73,$F73)="",INDEX(INDIRECT(GY73),$E73,$F73)&gt;=INDEX(INDIRECT(GY73),1,HT$28)),0,(INDEX(INDIRECT(GY73),$E73,$F73))-INDEX(INDIRECT(GY73),1,HT$28))*(10-INDEX(INDIRECT("times"&amp;GW$2),$F73,HT$28))/10</f>
        <v>0</v>
      </c>
      <c r="HU73" s="63">
        <f ca="1">IF(OR(INDEX(INDIRECT("times"&amp;GW$2),$F73,HU$28)&gt;10,INDEX(INDIRECT(GY73),$E73,$F73)="",INDEX(INDIRECT(GY73),$E73,$F73)&gt;=INDEX(INDIRECT(GY73),1,HU$28)),0,(INDEX(INDIRECT(GY73),$E73,$F73))-INDEX(INDIRECT(GY73),1,HU$28))*(10-INDEX(INDIRECT("times"&amp;GW$2),$F73,HU$28))/10</f>
        <v>0</v>
      </c>
      <c r="HV73" s="64">
        <f ca="1">IF(OR(INDEX(INDIRECT("times"&amp;GW$2),$F73,HV$28)&gt;10,INDEX(INDIRECT(GY73),$E73,$F73)="",INDEX(INDIRECT(GY73),$E73,$F73)&gt;=INDEX(INDIRECT(GY73),1,HV$28)),0,(INDEX(INDIRECT(GY73),$E73,$F73))-INDEX(INDIRECT(GY73),1,HV$28))*(10-INDEX(INDIRECT("times"&amp;GW$2),$F73,HV$28))/10</f>
        <v>0</v>
      </c>
      <c r="HW73" s="201">
        <v>10</v>
      </c>
    </row>
    <row r="74" spans="1:231" ht="15">
      <c r="A74" s="18" t="s">
        <v>220</v>
      </c>
      <c r="B74" s="122">
        <f>A26</f>
        <v>0</v>
      </c>
      <c r="C74" s="122" t="str">
        <f>A27</f>
        <v>work1834</v>
      </c>
      <c r="D74" s="210" t="str">
        <f t="shared" si="40"/>
        <v>core0_work1834</v>
      </c>
      <c r="E74" s="122">
        <v>5</v>
      </c>
      <c r="F74" s="33">
        <v>11</v>
      </c>
      <c r="G74" s="62">
        <f ca="1">IF(OR(INDEX(INDIRECT("times"&amp;B$2),$F74,G$28)&gt;10,INDEX(INDIRECT(D74),$E74,$F74)="",INDEX(INDIRECT(D74),$E74,$F74)&gt;=INDEX(INDIRECT(D74),1,G$28)),0,(INDEX(INDIRECT(D74),$E74,$F74))-INDEX(INDIRECT(D74),1,G$28))*(10-INDEX(INDIRECT("times"&amp;B$2),$F74,G$28))/10</f>
        <v>0</v>
      </c>
      <c r="H74" s="63">
        <f ca="1">IF(OR(INDEX(INDIRECT("times"&amp;B$2),$F74,H$28)&gt;10,INDEX(INDIRECT(D74),$E74,$F74)="",INDEX(INDIRECT(D74),$E74,$F74)&gt;=INDEX(INDIRECT(D74),1,H$28)),0,(INDEX(INDIRECT(D74),$E74,$F74))-INDEX(INDIRECT(D74),1,H$28))*(10-INDEX(INDIRECT("times"&amp;B$2),$F74,H$28))/10</f>
        <v>0</v>
      </c>
      <c r="I74" s="63">
        <f ca="1">IF(OR(INDEX(INDIRECT("times"&amp;B$2),$F74,I$28)&gt;10,INDEX(INDIRECT(D74),$E74,$F74)="",INDEX(INDIRECT(D74),$E74,$F74)&gt;=INDEX(INDIRECT(D74),1,I$28)),0,(INDEX(INDIRECT(D74),$E74,$F74))-INDEX(INDIRECT(D74),1,I$28))*(10-INDEX(INDIRECT("times"&amp;B$2),$F74,I$28))/10</f>
        <v>0</v>
      </c>
      <c r="J74" s="63">
        <f ca="1">IF(OR(INDEX(INDIRECT("times"&amp;B$2),$F74,J$28)&gt;10,INDEX(INDIRECT(D74),$E74,$F74)="",INDEX(INDIRECT(D74),$E74,$F74)&gt;=INDEX(INDIRECT(D74),1,J$28)),0,(INDEX(INDIRECT(D74),$E74,$F74))-INDEX(INDIRECT(D74),1,J$28))*(10-INDEX(INDIRECT("times"&amp;B$2),$F74,J$28))/10</f>
        <v>0</v>
      </c>
      <c r="K74" s="63">
        <f ca="1">IF(OR(INDEX(INDIRECT("times"&amp;B$2),$F74,K$28)&gt;10,INDEX(INDIRECT(D74),$E74,$F74)="",INDEX(INDIRECT(D74),$E74,$F74)&gt;=INDEX(INDIRECT(D74),1,K$28)),0,(INDEX(INDIRECT(D74),$E74,$F74))-INDEX(INDIRECT(D74),1,K$28))*(10-INDEX(INDIRECT("times"&amp;B$2),$F74,K$28))/10</f>
        <v>0</v>
      </c>
      <c r="L74" s="63">
        <f ca="1">IF(OR(INDEX(INDIRECT("times"&amp;B$2),$F74,L$28)&gt;10,INDEX(INDIRECT(D74),$E74,$F74)="",INDEX(INDIRECT(D74),$E74,$F74)&gt;=INDEX(INDIRECT(D74),1,L$28)),0,(INDEX(INDIRECT(D74),$E74,$F74))-INDEX(INDIRECT(D74),1,L$28))*(10-INDEX(INDIRECT("times"&amp;B$2),$F74,L$28))/10</f>
        <v>0</v>
      </c>
      <c r="M74" s="63">
        <f ca="1">IF(OR(INDEX(INDIRECT("times"&amp;B$2),$F74,M$28)&gt;10,INDEX(INDIRECT(D74),$E74,$F74)="",INDEX(INDIRECT(D74),$E74,$F74)&gt;=INDEX(INDIRECT(D74),1,M$28)),0,(INDEX(INDIRECT(D74),$E74,$F74))-INDEX(INDIRECT(D74),1,M$28))*(10-INDEX(INDIRECT("times"&amp;B$2),$F74,M$28))/10</f>
        <v>0</v>
      </c>
      <c r="N74" s="63">
        <f ca="1">IF(OR(INDEX(INDIRECT("times"&amp;B$2),$F74,N$28)&gt;10,INDEX(INDIRECT(D74),$E74,$F74)="",INDEX(INDIRECT(D74),$E74,$F74)&gt;=INDEX(INDIRECT(D74),1,N$28)),0,(INDEX(INDIRECT(D74),$E74,$F74))-INDEX(INDIRECT(D74),1,N$28))*(10-INDEX(INDIRECT("times"&amp;B$2),$F74,N$28))/10</f>
        <v>0</v>
      </c>
      <c r="O74" s="63">
        <f ca="1">IF(OR(INDEX(INDIRECT("times"&amp;B$2),$F74,O$28)&gt;10,INDEX(INDIRECT(D74),$E74,$F74)="",INDEX(INDIRECT(D74),$E74,$F74)&gt;=INDEX(INDIRECT(D74),1,O$28)),0,(INDEX(INDIRECT(D74),$E74,$F74))-INDEX(INDIRECT(D74),1,O$28))*(10-INDEX(INDIRECT("times"&amp;B$2),$F74,O$28))/10</f>
        <v>0</v>
      </c>
      <c r="P74" s="63">
        <f ca="1">IF(OR(INDEX(INDIRECT("times"&amp;B$2),$F74,P$28)&gt;10,INDEX(INDIRECT(D74),$E74,$F74)="",INDEX(INDIRECT(D74),$E74,$F74)&gt;=INDEX(INDIRECT(D74),1,P$28)),0,(INDEX(INDIRECT(D74),$E74,$F74))-INDEX(INDIRECT(D74),1,P$28))*(10-INDEX(INDIRECT("times"&amp;B$2),$F74,P$28))/10</f>
        <v>0</v>
      </c>
      <c r="Q74" s="63">
        <f ca="1">IF(OR(INDEX(INDIRECT("times"&amp;B$2),$F74,Q$28)&gt;10,INDEX(INDIRECT(D74),$E74,$F74)="",INDEX(INDIRECT(D74),$E74,$F74)&gt;=INDEX(INDIRECT(D74),1,Q$28)),0,(INDEX(INDIRECT(D74),$E74,$F74))-INDEX(INDIRECT(D74),1,Q$28))*(10-INDEX(INDIRECT("times"&amp;B$2),$F74,Q$28))/10</f>
        <v>0</v>
      </c>
      <c r="R74" s="63">
        <f ca="1">IF(OR(INDEX(INDIRECT("times"&amp;B$2),$F74,R$28)&gt;10,INDEX(INDIRECT(D74),$E74,$F74)="",INDEX(INDIRECT(D74),$E74,$F74)&gt;=INDEX(INDIRECT(D74),1,R$28)),0,(INDEX(INDIRECT(D74),$E74,$F74))-INDEX(INDIRECT(D74),1,R$28))*(10-INDEX(INDIRECT("times"&amp;B$2),$F74,R$28))/10</f>
        <v>0</v>
      </c>
      <c r="S74" s="63">
        <f ca="1">IF(OR(INDEX(INDIRECT("times"&amp;B$2),$F74,S$28)&gt;10,INDEX(INDIRECT(D74),$E74,$F74)="",INDEX(INDIRECT(D74),$E74,$F74)&gt;=INDEX(INDIRECT(D74),1,S$28)),0,(INDEX(INDIRECT(D74),$E74,$F74))-INDEX(INDIRECT(D74),1,S$28))*(10-INDEX(INDIRECT("times"&amp;B$2),$F74,S$28))/10</f>
        <v>0</v>
      </c>
      <c r="T74" s="63">
        <f ca="1">IF(OR(INDEX(INDIRECT("times"&amp;B$2),$F74,T$28)&gt;10,INDEX(INDIRECT(D74),$E74,$F74)="",INDEX(INDIRECT(D74),$E74,$F74)&gt;=INDEX(INDIRECT(D74),1,T$28)),0,(INDEX(INDIRECT(D74),$E74,$F74))-INDEX(INDIRECT(D74),1,T$28))*(10-INDEX(INDIRECT("times"&amp;B$2),$F74,T$28))/10</f>
        <v>0</v>
      </c>
      <c r="U74" s="63">
        <f ca="1">IF(OR(INDEX(INDIRECT("times"&amp;B$2),$F74,U$28)&gt;10,INDEX(INDIRECT(D74),$E74,$F74)="",INDEX(INDIRECT(D74),$E74,$F74)&gt;=INDEX(INDIRECT(D74),1,U$28)),0,(INDEX(INDIRECT(D74),$E74,$F74))-INDEX(INDIRECT(D74),1,U$28))*(10-INDEX(INDIRECT("times"&amp;B$2),$F74,U$28))/10</f>
        <v>0</v>
      </c>
      <c r="V74" s="63">
        <f ca="1">IF(OR(INDEX(INDIRECT("times"&amp;B$2),$F74,V$28)&gt;10,INDEX(INDIRECT(D74),$E74,$F74)="",INDEX(INDIRECT(D74),$E74,$F74)&gt;=INDEX(INDIRECT(D74),1,V$28)),0,(INDEX(INDIRECT(D74),$E74,$F74))-INDEX(INDIRECT(D74),1,V$28))*(10-INDEX(INDIRECT("times"&amp;B$2),$F74,V$28))/10</f>
        <v>0</v>
      </c>
      <c r="W74" s="63">
        <f ca="1">IF(OR(INDEX(INDIRECT("times"&amp;B$2),$F74,W$28)&gt;10,INDEX(INDIRECT(D74),$E74,$F74)="",INDEX(INDIRECT(D74),$E74,$F74)&gt;=INDEX(INDIRECT(D74),1,W$28)),0,(INDEX(INDIRECT(D74),$E74,$F74))-INDEX(INDIRECT(D74),1,W$28))*(10-INDEX(INDIRECT("times"&amp;B$2),$F74,W$28))/10</f>
        <v>0</v>
      </c>
      <c r="X74" s="63">
        <f ca="1">IF(OR(INDEX(INDIRECT("times"&amp;B$2),$F74,X$28)&gt;10,INDEX(INDIRECT(D74),$E74,$F74)="",INDEX(INDIRECT(D74),$E74,$F74)&gt;=INDEX(INDIRECT(D74),1,X$28)),0,(INDEX(INDIRECT(D74),$E74,$F74))-INDEX(INDIRECT(D74),1,X$28))*(10-INDEX(INDIRECT("times"&amp;B$2),$F74,X$28))/10</f>
        <v>0</v>
      </c>
      <c r="Y74" s="63">
        <f ca="1">IF(OR(INDEX(INDIRECT("times"&amp;B$2),$F74,Y$28)&gt;10,INDEX(INDIRECT(D74),$E74,$F74)="",INDEX(INDIRECT(D74),$E74,$F74)&gt;=INDEX(INDIRECT(D74),1,Y$28)),0,(INDEX(INDIRECT(D74),$E74,$F74))-INDEX(INDIRECT(D74),1,Y$28))*(10-INDEX(INDIRECT("times"&amp;B$2),$F74,Y$28))/10</f>
        <v>0</v>
      </c>
      <c r="Z74" s="63">
        <f ca="1">IF(OR(INDEX(INDIRECT("times"&amp;B$2),$F74,Z$28)&gt;10,INDEX(INDIRECT(D74),$E74,$F74)="",INDEX(INDIRECT(D74),$E74,$F74)&gt;=INDEX(INDIRECT(D74),1,Z$28)),0,(INDEX(INDIRECT(D74),$E74,$F74))-INDEX(INDIRECT(D74),1,Z$28))*(10-INDEX(INDIRECT("times"&amp;B$2),$F74,Z$28))/10</f>
        <v>0</v>
      </c>
      <c r="AA74" s="64">
        <f ca="1">IF(OR(INDEX(INDIRECT("times"&amp;B$2),$F74,AA$28)&gt;10,INDEX(INDIRECT(D74),$E74,$F74)="",INDEX(INDIRECT(D74),$E74,$F74)&gt;=INDEX(INDIRECT(D74),1,AA$28)),0,(INDEX(INDIRECT(D74),$E74,$F74))-INDEX(INDIRECT(D74),1,AA$28))*(10-INDEX(INDIRECT("times"&amp;B$2),$F74,AA$28))/10</f>
        <v>0</v>
      </c>
      <c r="AB74" s="201">
        <v>11</v>
      </c>
      <c r="AD74" s="18" t="s">
        <v>220</v>
      </c>
      <c r="AE74" s="122">
        <f>AD26</f>
        <v>0</v>
      </c>
      <c r="AF74" s="122" t="str">
        <f>AD27</f>
        <v>shop1834</v>
      </c>
      <c r="AG74" s="210" t="str">
        <f t="shared" si="41"/>
        <v>core0_shop1834</v>
      </c>
      <c r="AH74" s="122">
        <v>5</v>
      </c>
      <c r="AI74" s="33">
        <v>11</v>
      </c>
      <c r="AJ74" s="62">
        <f ca="1">IF(OR(INDEX(INDIRECT("times"&amp;AE$2),$F74,AJ$28)&gt;10,INDEX(INDIRECT(AG74),$E74,$F74)="",INDEX(INDIRECT(AG74),$E74,$F74)&gt;=INDEX(INDIRECT(AG74),1,AJ$28)),0,(INDEX(INDIRECT(AG74),$E74,$F74))-INDEX(INDIRECT(AG74),1,AJ$28))*(10-INDEX(INDIRECT("times"&amp;AE$2),$F74,AJ$28))/10</f>
        <v>0</v>
      </c>
      <c r="AK74" s="63">
        <f ca="1">IF(OR(INDEX(INDIRECT("times"&amp;AE$2),$F74,AK$28)&gt;10,INDEX(INDIRECT(AG74),$E74,$F74)="",INDEX(INDIRECT(AG74),$E74,$F74)&gt;=INDEX(INDIRECT(AG74),1,AK$28)),0,(INDEX(INDIRECT(AG74),$E74,$F74))-INDEX(INDIRECT(AG74),1,AK$28))*(10-INDEX(INDIRECT("times"&amp;AE$2),$F74,AK$28))/10</f>
        <v>0</v>
      </c>
      <c r="AL74" s="63">
        <f ca="1">IF(OR(INDEX(INDIRECT("times"&amp;AE$2),$F74,AL$28)&gt;10,INDEX(INDIRECT(AG74),$E74,$F74)="",INDEX(INDIRECT(AG74),$E74,$F74)&gt;=INDEX(INDIRECT(AG74),1,AL$28)),0,(INDEX(INDIRECT(AG74),$E74,$F74))-INDEX(INDIRECT(AG74),1,AL$28))*(10-INDEX(INDIRECT("times"&amp;AE$2),$F74,AL$28))/10</f>
        <v>0</v>
      </c>
      <c r="AM74" s="63">
        <f ca="1">IF(OR(INDEX(INDIRECT("times"&amp;AE$2),$F74,AM$28)&gt;10,INDEX(INDIRECT(AG74),$E74,$F74)="",INDEX(INDIRECT(AG74),$E74,$F74)&gt;=INDEX(INDIRECT(AG74),1,AM$28)),0,(INDEX(INDIRECT(AG74),$E74,$F74))-INDEX(INDIRECT(AG74),1,AM$28))*(10-INDEX(INDIRECT("times"&amp;AE$2),$F74,AM$28))/10</f>
        <v>0</v>
      </c>
      <c r="AN74" s="63">
        <f ca="1">IF(OR(INDEX(INDIRECT("times"&amp;AE$2),$F74,AN$28)&gt;10,INDEX(INDIRECT(AG74),$E74,$F74)="",INDEX(INDIRECT(AG74),$E74,$F74)&gt;=INDEX(INDIRECT(AG74),1,AN$28)),0,(INDEX(INDIRECT(AG74),$E74,$F74))-INDEX(INDIRECT(AG74),1,AN$28))*(10-INDEX(INDIRECT("times"&amp;AE$2),$F74,AN$28))/10</f>
        <v>0</v>
      </c>
      <c r="AO74" s="63">
        <f ca="1">IF(OR(INDEX(INDIRECT("times"&amp;AE$2),$F74,AO$28)&gt;10,INDEX(INDIRECT(AG74),$E74,$F74)="",INDEX(INDIRECT(AG74),$E74,$F74)&gt;=INDEX(INDIRECT(AG74),1,AO$28)),0,(INDEX(INDIRECT(AG74),$E74,$F74))-INDEX(INDIRECT(AG74),1,AO$28))*(10-INDEX(INDIRECT("times"&amp;AE$2),$F74,AO$28))/10</f>
        <v>0</v>
      </c>
      <c r="AP74" s="63">
        <f ca="1">IF(OR(INDEX(INDIRECT("times"&amp;AE$2),$F74,AP$28)&gt;10,INDEX(INDIRECT(AG74),$E74,$F74)="",INDEX(INDIRECT(AG74),$E74,$F74)&gt;=INDEX(INDIRECT(AG74),1,AP$28)),0,(INDEX(INDIRECT(AG74),$E74,$F74))-INDEX(INDIRECT(AG74),1,AP$28))*(10-INDEX(INDIRECT("times"&amp;AE$2),$F74,AP$28))/10</f>
        <v>0</v>
      </c>
      <c r="AQ74" s="63">
        <f ca="1">IF(OR(INDEX(INDIRECT("times"&amp;AE$2),$F74,AQ$28)&gt;10,INDEX(INDIRECT(AG74),$E74,$F74)="",INDEX(INDIRECT(AG74),$E74,$F74)&gt;=INDEX(INDIRECT(AG74),1,AQ$28)),0,(INDEX(INDIRECT(AG74),$E74,$F74))-INDEX(INDIRECT(AG74),1,AQ$28))*(10-INDEX(INDIRECT("times"&amp;AE$2),$F74,AQ$28))/10</f>
        <v>0</v>
      </c>
      <c r="AR74" s="63">
        <f ca="1">IF(OR(INDEX(INDIRECT("times"&amp;AE$2),$F74,AR$28)&gt;10,INDEX(INDIRECT(AG74),$E74,$F74)="",INDEX(INDIRECT(AG74),$E74,$F74)&gt;=INDEX(INDIRECT(AG74),1,AR$28)),0,(INDEX(INDIRECT(AG74),$E74,$F74))-INDEX(INDIRECT(AG74),1,AR$28))*(10-INDEX(INDIRECT("times"&amp;AE$2),$F74,AR$28))/10</f>
        <v>0</v>
      </c>
      <c r="AS74" s="63">
        <f ca="1">IF(OR(INDEX(INDIRECT("times"&amp;AE$2),$F74,AS$28)&gt;10,INDEX(INDIRECT(AG74),$E74,$F74)="",INDEX(INDIRECT(AG74),$E74,$F74)&gt;=INDEX(INDIRECT(AG74),1,AS$28)),0,(INDEX(INDIRECT(AG74),$E74,$F74))-INDEX(INDIRECT(AG74),1,AS$28))*(10-INDEX(INDIRECT("times"&amp;AE$2),$F74,AS$28))/10</f>
        <v>0</v>
      </c>
      <c r="AT74" s="63">
        <f ca="1">IF(OR(INDEX(INDIRECT("times"&amp;AE$2),$F74,AT$28)&gt;10,INDEX(INDIRECT(AG74),$E74,$F74)="",INDEX(INDIRECT(AG74),$E74,$F74)&gt;=INDEX(INDIRECT(AG74),1,AT$28)),0,(INDEX(INDIRECT(AG74),$E74,$F74))-INDEX(INDIRECT(AG74),1,AT$28))*(10-INDEX(INDIRECT("times"&amp;AE$2),$F74,AT$28))/10</f>
        <v>0</v>
      </c>
      <c r="AU74" s="63">
        <f ca="1">IF(OR(INDEX(INDIRECT("times"&amp;AE$2),$F74,AU$28)&gt;10,INDEX(INDIRECT(AG74),$E74,$F74)="",INDEX(INDIRECT(AG74),$E74,$F74)&gt;=INDEX(INDIRECT(AG74),1,AU$28)),0,(INDEX(INDIRECT(AG74),$E74,$F74))-INDEX(INDIRECT(AG74),1,AU$28))*(10-INDEX(INDIRECT("times"&amp;AE$2),$F74,AU$28))/10</f>
        <v>0</v>
      </c>
      <c r="AV74" s="63">
        <f ca="1">IF(OR(INDEX(INDIRECT("times"&amp;AE$2),$F74,AV$28)&gt;10,INDEX(INDIRECT(AG74),$E74,$F74)="",INDEX(INDIRECT(AG74),$E74,$F74)&gt;=INDEX(INDIRECT(AG74),1,AV$28)),0,(INDEX(INDIRECT(AG74),$E74,$F74))-INDEX(INDIRECT(AG74),1,AV$28))*(10-INDEX(INDIRECT("times"&amp;AE$2),$F74,AV$28))/10</f>
        <v>0</v>
      </c>
      <c r="AW74" s="63">
        <f ca="1">IF(OR(INDEX(INDIRECT("times"&amp;AE$2),$F74,AW$28)&gt;10,INDEX(INDIRECT(AG74),$E74,$F74)="",INDEX(INDIRECT(AG74),$E74,$F74)&gt;=INDEX(INDIRECT(AG74),1,AW$28)),0,(INDEX(INDIRECT(AG74),$E74,$F74))-INDEX(INDIRECT(AG74),1,AW$28))*(10-INDEX(INDIRECT("times"&amp;AE$2),$F74,AW$28))/10</f>
        <v>0</v>
      </c>
      <c r="AX74" s="63">
        <f ca="1">IF(OR(INDEX(INDIRECT("times"&amp;AE$2),$F74,AX$28)&gt;10,INDEX(INDIRECT(AG74),$E74,$F74)="",INDEX(INDIRECT(AG74),$E74,$F74)&gt;=INDEX(INDIRECT(AG74),1,AX$28)),0,(INDEX(INDIRECT(AG74),$E74,$F74))-INDEX(INDIRECT(AG74),1,AX$28))*(10-INDEX(INDIRECT("times"&amp;AE$2),$F74,AX$28))/10</f>
        <v>0</v>
      </c>
      <c r="AY74" s="63">
        <f ca="1">IF(OR(INDEX(INDIRECT("times"&amp;AE$2),$F74,AY$28)&gt;10,INDEX(INDIRECT(AG74),$E74,$F74)="",INDEX(INDIRECT(AG74),$E74,$F74)&gt;=INDEX(INDIRECT(AG74),1,AY$28)),0,(INDEX(INDIRECT(AG74),$E74,$F74))-INDEX(INDIRECT(AG74),1,AY$28))*(10-INDEX(INDIRECT("times"&amp;AE$2),$F74,AY$28))/10</f>
        <v>0</v>
      </c>
      <c r="AZ74" s="63">
        <f ca="1">IF(OR(INDEX(INDIRECT("times"&amp;AE$2),$F74,AZ$28)&gt;10,INDEX(INDIRECT(AG74),$E74,$F74)="",INDEX(INDIRECT(AG74),$E74,$F74)&gt;=INDEX(INDIRECT(AG74),1,AZ$28)),0,(INDEX(INDIRECT(AG74),$E74,$F74))-INDEX(INDIRECT(AG74),1,AZ$28))*(10-INDEX(INDIRECT("times"&amp;AE$2),$F74,AZ$28))/10</f>
        <v>0</v>
      </c>
      <c r="BA74" s="63">
        <f ca="1">IF(OR(INDEX(INDIRECT("times"&amp;AE$2),$F74,BA$28)&gt;10,INDEX(INDIRECT(AG74),$E74,$F74)="",INDEX(INDIRECT(AG74),$E74,$F74)&gt;=INDEX(INDIRECT(AG74),1,BA$28)),0,(INDEX(INDIRECT(AG74),$E74,$F74))-INDEX(INDIRECT(AG74),1,BA$28))*(10-INDEX(INDIRECT("times"&amp;AE$2),$F74,BA$28))/10</f>
        <v>0</v>
      </c>
      <c r="BB74" s="63">
        <f ca="1">IF(OR(INDEX(INDIRECT("times"&amp;AE$2),$F74,BB$28)&gt;10,INDEX(INDIRECT(AG74),$E74,$F74)="",INDEX(INDIRECT(AG74),$E74,$F74)&gt;=INDEX(INDIRECT(AG74),1,BB$28)),0,(INDEX(INDIRECT(AG74),$E74,$F74))-INDEX(INDIRECT(AG74),1,BB$28))*(10-INDEX(INDIRECT("times"&amp;AE$2),$F74,BB$28))/10</f>
        <v>0</v>
      </c>
      <c r="BC74" s="63">
        <f ca="1">IF(OR(INDEX(INDIRECT("times"&amp;AE$2),$F74,BC$28)&gt;10,INDEX(INDIRECT(AG74),$E74,$F74)="",INDEX(INDIRECT(AG74),$E74,$F74)&gt;=INDEX(INDIRECT(AG74),1,BC$28)),0,(INDEX(INDIRECT(AG74),$E74,$F74))-INDEX(INDIRECT(AG74),1,BC$28))*(10-INDEX(INDIRECT("times"&amp;AE$2),$F74,BC$28))/10</f>
        <v>0</v>
      </c>
      <c r="BD74" s="64">
        <f ca="1">IF(OR(INDEX(INDIRECT("times"&amp;AE$2),$F74,BD$28)&gt;10,INDEX(INDIRECT(AG74),$E74,$F74)="",INDEX(INDIRECT(AG74),$E74,$F74)&gt;=INDEX(INDIRECT(AG74),1,BD$28)),0,(INDEX(INDIRECT(AG74),$E74,$F74))-INDEX(INDIRECT(AG74),1,BD$28))*(10-INDEX(INDIRECT("times"&amp;AE$2),$F74,BD$28))/10</f>
        <v>0</v>
      </c>
      <c r="BE74" s="201">
        <v>11</v>
      </c>
      <c r="BG74" s="18" t="s">
        <v>220</v>
      </c>
      <c r="BH74" s="122">
        <f>BG26</f>
        <v>0</v>
      </c>
      <c r="BI74" s="122" t="str">
        <f>BG27</f>
        <v>lei1834</v>
      </c>
      <c r="BJ74" s="210" t="str">
        <f t="shared" si="42"/>
        <v>core0_lei1834</v>
      </c>
      <c r="BK74" s="122">
        <v>5</v>
      </c>
      <c r="BL74" s="33">
        <v>11</v>
      </c>
      <c r="BM74" s="62">
        <f ca="1">IF(OR(INDEX(INDIRECT("times"&amp;BH$2),$F74,BM$28)&gt;10,INDEX(INDIRECT(BJ74),$E74,$F74)="",INDEX(INDIRECT(BJ74),$E74,$F74)&gt;=INDEX(INDIRECT(BJ74),1,BM$28)),0,(INDEX(INDIRECT(BJ74),$E74,$F74))-INDEX(INDIRECT(BJ74),1,BM$28))*(10-INDEX(INDIRECT("times"&amp;BH$2),$F74,BM$28))/10</f>
        <v>0</v>
      </c>
      <c r="BN74" s="63">
        <f ca="1">IF(OR(INDEX(INDIRECT("times"&amp;BH$2),$F74,BN$28)&gt;10,INDEX(INDIRECT(BJ74),$E74,$F74)="",INDEX(INDIRECT(BJ74),$E74,$F74)&gt;=INDEX(INDIRECT(BJ74),1,BN$28)),0,(INDEX(INDIRECT(BJ74),$E74,$F74))-INDEX(INDIRECT(BJ74),1,BN$28))*(10-INDEX(INDIRECT("times"&amp;BH$2),$F74,BN$28))/10</f>
        <v>0</v>
      </c>
      <c r="BO74" s="63">
        <f ca="1">IF(OR(INDEX(INDIRECT("times"&amp;BH$2),$F74,BO$28)&gt;10,INDEX(INDIRECT(BJ74),$E74,$F74)="",INDEX(INDIRECT(BJ74),$E74,$F74)&gt;=INDEX(INDIRECT(BJ74),1,BO$28)),0,(INDEX(INDIRECT(BJ74),$E74,$F74))-INDEX(INDIRECT(BJ74),1,BO$28))*(10-INDEX(INDIRECT("times"&amp;BH$2),$F74,BO$28))/10</f>
        <v>0</v>
      </c>
      <c r="BP74" s="63">
        <f ca="1">IF(OR(INDEX(INDIRECT("times"&amp;BH$2),$F74,BP$28)&gt;10,INDEX(INDIRECT(BJ74),$E74,$F74)="",INDEX(INDIRECT(BJ74),$E74,$F74)&gt;=INDEX(INDIRECT(BJ74),1,BP$28)),0,(INDEX(INDIRECT(BJ74),$E74,$F74))-INDEX(INDIRECT(BJ74),1,BP$28))*(10-INDEX(INDIRECT("times"&amp;BH$2),$F74,BP$28))/10</f>
        <v>0</v>
      </c>
      <c r="BQ74" s="63">
        <f ca="1">IF(OR(INDEX(INDIRECT("times"&amp;BH$2),$F74,BQ$28)&gt;10,INDEX(INDIRECT(BJ74),$E74,$F74)="",INDEX(INDIRECT(BJ74),$E74,$F74)&gt;=INDEX(INDIRECT(BJ74),1,BQ$28)),0,(INDEX(INDIRECT(BJ74),$E74,$F74))-INDEX(INDIRECT(BJ74),1,BQ$28))*(10-INDEX(INDIRECT("times"&amp;BH$2),$F74,BQ$28))/10</f>
        <v>0</v>
      </c>
      <c r="BR74" s="63">
        <f ca="1">IF(OR(INDEX(INDIRECT("times"&amp;BH$2),$F74,BR$28)&gt;10,INDEX(INDIRECT(BJ74),$E74,$F74)="",INDEX(INDIRECT(BJ74),$E74,$F74)&gt;=INDEX(INDIRECT(BJ74),1,BR$28)),0,(INDEX(INDIRECT(BJ74),$E74,$F74))-INDEX(INDIRECT(BJ74),1,BR$28))*(10-INDEX(INDIRECT("times"&amp;BH$2),$F74,BR$28))/10</f>
        <v>0</v>
      </c>
      <c r="BS74" s="63">
        <f ca="1">IF(OR(INDEX(INDIRECT("times"&amp;BH$2),$F74,BS$28)&gt;10,INDEX(INDIRECT(BJ74),$E74,$F74)="",INDEX(INDIRECT(BJ74),$E74,$F74)&gt;=INDEX(INDIRECT(BJ74),1,BS$28)),0,(INDEX(INDIRECT(BJ74),$E74,$F74))-INDEX(INDIRECT(BJ74),1,BS$28))*(10-INDEX(INDIRECT("times"&amp;BH$2),$F74,BS$28))/10</f>
        <v>0</v>
      </c>
      <c r="BT74" s="63">
        <f ca="1">IF(OR(INDEX(INDIRECT("times"&amp;BH$2),$F74,BT$28)&gt;10,INDEX(INDIRECT(BJ74),$E74,$F74)="",INDEX(INDIRECT(BJ74),$E74,$F74)&gt;=INDEX(INDIRECT(BJ74),1,BT$28)),0,(INDEX(INDIRECT(BJ74),$E74,$F74))-INDEX(INDIRECT(BJ74),1,BT$28))*(10-INDEX(INDIRECT("times"&amp;BH$2),$F74,BT$28))/10</f>
        <v>0</v>
      </c>
      <c r="BU74" s="63">
        <f ca="1">IF(OR(INDEX(INDIRECT("times"&amp;BH$2),$F74,BU$28)&gt;10,INDEX(INDIRECT(BJ74),$E74,$F74)="",INDEX(INDIRECT(BJ74),$E74,$F74)&gt;=INDEX(INDIRECT(BJ74),1,BU$28)),0,(INDEX(INDIRECT(BJ74),$E74,$F74))-INDEX(INDIRECT(BJ74),1,BU$28))*(10-INDEX(INDIRECT("times"&amp;BH$2),$F74,BU$28))/10</f>
        <v>0</v>
      </c>
      <c r="BV74" s="63">
        <f ca="1">IF(OR(INDEX(INDIRECT("times"&amp;BH$2),$F74,BV$28)&gt;10,INDEX(INDIRECT(BJ74),$E74,$F74)="",INDEX(INDIRECT(BJ74),$E74,$F74)&gt;=INDEX(INDIRECT(BJ74),1,BV$28)),0,(INDEX(INDIRECT(BJ74),$E74,$F74))-INDEX(INDIRECT(BJ74),1,BV$28))*(10-INDEX(INDIRECT("times"&amp;BH$2),$F74,BV$28))/10</f>
        <v>0</v>
      </c>
      <c r="BW74" s="63">
        <f ca="1">IF(OR(INDEX(INDIRECT("times"&amp;BH$2),$F74,BW$28)&gt;10,INDEX(INDIRECT(BJ74),$E74,$F74)="",INDEX(INDIRECT(BJ74),$E74,$F74)&gt;=INDEX(INDIRECT(BJ74),1,BW$28)),0,(INDEX(INDIRECT(BJ74),$E74,$F74))-INDEX(INDIRECT(BJ74),1,BW$28))*(10-INDEX(INDIRECT("times"&amp;BH$2),$F74,BW$28))/10</f>
        <v>0</v>
      </c>
      <c r="BX74" s="63">
        <f ca="1">IF(OR(INDEX(INDIRECT("times"&amp;BH$2),$F74,BX$28)&gt;10,INDEX(INDIRECT(BJ74),$E74,$F74)="",INDEX(INDIRECT(BJ74),$E74,$F74)&gt;=INDEX(INDIRECT(BJ74),1,BX$28)),0,(INDEX(INDIRECT(BJ74),$E74,$F74))-INDEX(INDIRECT(BJ74),1,BX$28))*(10-INDEX(INDIRECT("times"&amp;BH$2),$F74,BX$28))/10</f>
        <v>0</v>
      </c>
      <c r="BY74" s="63">
        <f ca="1">IF(OR(INDEX(INDIRECT("times"&amp;BH$2),$F74,BY$28)&gt;10,INDEX(INDIRECT(BJ74),$E74,$F74)="",INDEX(INDIRECT(BJ74),$E74,$F74)&gt;=INDEX(INDIRECT(BJ74),1,BY$28)),0,(INDEX(INDIRECT(BJ74),$E74,$F74))-INDEX(INDIRECT(BJ74),1,BY$28))*(10-INDEX(INDIRECT("times"&amp;BH$2),$F74,BY$28))/10</f>
        <v>0</v>
      </c>
      <c r="BZ74" s="63">
        <f ca="1">IF(OR(INDEX(INDIRECT("times"&amp;BH$2),$F74,BZ$28)&gt;10,INDEX(INDIRECT(BJ74),$E74,$F74)="",INDEX(INDIRECT(BJ74),$E74,$F74)&gt;=INDEX(INDIRECT(BJ74),1,BZ$28)),0,(INDEX(INDIRECT(BJ74),$E74,$F74))-INDEX(INDIRECT(BJ74),1,BZ$28))*(10-INDEX(INDIRECT("times"&amp;BH$2),$F74,BZ$28))/10</f>
        <v>0</v>
      </c>
      <c r="CA74" s="63">
        <f ca="1">IF(OR(INDEX(INDIRECT("times"&amp;BH$2),$F74,CA$28)&gt;10,INDEX(INDIRECT(BJ74),$E74,$F74)="",INDEX(INDIRECT(BJ74),$E74,$F74)&gt;=INDEX(INDIRECT(BJ74),1,CA$28)),0,(INDEX(INDIRECT(BJ74),$E74,$F74))-INDEX(INDIRECT(BJ74),1,CA$28))*(10-INDEX(INDIRECT("times"&amp;BH$2),$F74,CA$28))/10</f>
        <v>0</v>
      </c>
      <c r="CB74" s="63">
        <f ca="1">IF(OR(INDEX(INDIRECT("times"&amp;BH$2),$F74,CB$28)&gt;10,INDEX(INDIRECT(BJ74),$E74,$F74)="",INDEX(INDIRECT(BJ74),$E74,$F74)&gt;=INDEX(INDIRECT(BJ74),1,CB$28)),0,(INDEX(INDIRECT(BJ74),$E74,$F74))-INDEX(INDIRECT(BJ74),1,CB$28))*(10-INDEX(INDIRECT("times"&amp;BH$2),$F74,CB$28))/10</f>
        <v>0</v>
      </c>
      <c r="CC74" s="63">
        <f ca="1">IF(OR(INDEX(INDIRECT("times"&amp;BH$2),$F74,CC$28)&gt;10,INDEX(INDIRECT(BJ74),$E74,$F74)="",INDEX(INDIRECT(BJ74),$E74,$F74)&gt;=INDEX(INDIRECT(BJ74),1,CC$28)),0,(INDEX(INDIRECT(BJ74),$E74,$F74))-INDEX(INDIRECT(BJ74),1,CC$28))*(10-INDEX(INDIRECT("times"&amp;BH$2),$F74,CC$28))/10</f>
        <v>0</v>
      </c>
      <c r="CD74" s="63">
        <f ca="1">IF(OR(INDEX(INDIRECT("times"&amp;BH$2),$F74,CD$28)&gt;10,INDEX(INDIRECT(BJ74),$E74,$F74)="",INDEX(INDIRECT(BJ74),$E74,$F74)&gt;=INDEX(INDIRECT(BJ74),1,CD$28)),0,(INDEX(INDIRECT(BJ74),$E74,$F74))-INDEX(INDIRECT(BJ74),1,CD$28))*(10-INDEX(INDIRECT("times"&amp;BH$2),$F74,CD$28))/10</f>
        <v>0</v>
      </c>
      <c r="CE74" s="63">
        <f ca="1">IF(OR(INDEX(INDIRECT("times"&amp;BH$2),$F74,CE$28)&gt;10,INDEX(INDIRECT(BJ74),$E74,$F74)="",INDEX(INDIRECT(BJ74),$E74,$F74)&gt;=INDEX(INDIRECT(BJ74),1,CE$28)),0,(INDEX(INDIRECT(BJ74),$E74,$F74))-INDEX(INDIRECT(BJ74),1,CE$28))*(10-INDEX(INDIRECT("times"&amp;BH$2),$F74,CE$28))/10</f>
        <v>0</v>
      </c>
      <c r="CF74" s="63">
        <f ca="1">IF(OR(INDEX(INDIRECT("times"&amp;BH$2),$F74,CF$28)&gt;10,INDEX(INDIRECT(BJ74),$E74,$F74)="",INDEX(INDIRECT(BJ74),$E74,$F74)&gt;=INDEX(INDIRECT(BJ74),1,CF$28)),0,(INDEX(INDIRECT(BJ74),$E74,$F74))-INDEX(INDIRECT(BJ74),1,CF$28))*(10-INDEX(INDIRECT("times"&amp;BH$2),$F74,CF$28))/10</f>
        <v>0</v>
      </c>
      <c r="CG74" s="64">
        <f ca="1">IF(OR(INDEX(INDIRECT("times"&amp;BH$2),$F74,CG$28)&gt;10,INDEX(INDIRECT(BJ74),$E74,$F74)="",INDEX(INDIRECT(BJ74),$E74,$F74)&gt;=INDEX(INDIRECT(BJ74),1,CG$28)),0,(INDEX(INDIRECT(BJ74),$E74,$F74))-INDEX(INDIRECT(BJ74),1,CG$28))*(10-INDEX(INDIRECT("times"&amp;BH$2),$F74,CG$28))/10</f>
        <v>0</v>
      </c>
      <c r="CH74" s="201">
        <v>11</v>
      </c>
      <c r="CJ74" s="18" t="s">
        <v>220</v>
      </c>
      <c r="CK74" s="122">
        <f>CJ26</f>
        <v>0</v>
      </c>
      <c r="CL74" s="122" t="str">
        <f>CJ27</f>
        <v>work3564</v>
      </c>
      <c r="CM74" s="210" t="str">
        <f t="shared" si="43"/>
        <v>core0_work3564</v>
      </c>
      <c r="CN74" s="122">
        <v>5</v>
      </c>
      <c r="CO74" s="33">
        <v>11</v>
      </c>
      <c r="CP74" s="62">
        <f ca="1">IF(OR(INDEX(INDIRECT("times"&amp;CK$2),$F74,CP$28)&gt;10,INDEX(INDIRECT(CM74),$E74,$F74)="",INDEX(INDIRECT(CM74),$E74,$F74)&gt;=INDEX(INDIRECT(CM74),1,CP$28)),0,(INDEX(INDIRECT(CM74),$E74,$F74))-INDEX(INDIRECT(CM74),1,CP$28))*(10-INDEX(INDIRECT("times"&amp;CK$2),$F74,CP$28))/10</f>
        <v>0</v>
      </c>
      <c r="CQ74" s="63">
        <f ca="1">IF(OR(INDEX(INDIRECT("times"&amp;CK$2),$F74,CQ$28)&gt;10,INDEX(INDIRECT(CM74),$E74,$F74)="",INDEX(INDIRECT(CM74),$E74,$F74)&gt;=INDEX(INDIRECT(CM74),1,CQ$28)),0,(INDEX(INDIRECT(CM74),$E74,$F74))-INDEX(INDIRECT(CM74),1,CQ$28))*(10-INDEX(INDIRECT("times"&amp;CK$2),$F74,CQ$28))/10</f>
        <v>0</v>
      </c>
      <c r="CR74" s="63">
        <f ca="1">IF(OR(INDEX(INDIRECT("times"&amp;CK$2),$F74,CR$28)&gt;10,INDEX(INDIRECT(CM74),$E74,$F74)="",INDEX(INDIRECT(CM74),$E74,$F74)&gt;=INDEX(INDIRECT(CM74),1,CR$28)),0,(INDEX(INDIRECT(CM74),$E74,$F74))-INDEX(INDIRECT(CM74),1,CR$28))*(10-INDEX(INDIRECT("times"&amp;CK$2),$F74,CR$28))/10</f>
        <v>0</v>
      </c>
      <c r="CS74" s="63">
        <f ca="1">IF(OR(INDEX(INDIRECT("times"&amp;CK$2),$F74,CS$28)&gt;10,INDEX(INDIRECT(CM74),$E74,$F74)="",INDEX(INDIRECT(CM74),$E74,$F74)&gt;=INDEX(INDIRECT(CM74),1,CS$28)),0,(INDEX(INDIRECT(CM74),$E74,$F74))-INDEX(INDIRECT(CM74),1,CS$28))*(10-INDEX(INDIRECT("times"&amp;CK$2),$F74,CS$28))/10</f>
        <v>0</v>
      </c>
      <c r="CT74" s="63">
        <f ca="1">IF(OR(INDEX(INDIRECT("times"&amp;CK$2),$F74,CT$28)&gt;10,INDEX(INDIRECT(CM74),$E74,$F74)="",INDEX(INDIRECT(CM74),$E74,$F74)&gt;=INDEX(INDIRECT(CM74),1,CT$28)),0,(INDEX(INDIRECT(CM74),$E74,$F74))-INDEX(INDIRECT(CM74),1,CT$28))*(10-INDEX(INDIRECT("times"&amp;CK$2),$F74,CT$28))/10</f>
        <v>0</v>
      </c>
      <c r="CU74" s="63">
        <f ca="1">IF(OR(INDEX(INDIRECT("times"&amp;CK$2),$F74,CU$28)&gt;10,INDEX(INDIRECT(CM74),$E74,$F74)="",INDEX(INDIRECT(CM74),$E74,$F74)&gt;=INDEX(INDIRECT(CM74),1,CU$28)),0,(INDEX(INDIRECT(CM74),$E74,$F74))-INDEX(INDIRECT(CM74),1,CU$28))*(10-INDEX(INDIRECT("times"&amp;CK$2),$F74,CU$28))/10</f>
        <v>0</v>
      </c>
      <c r="CV74" s="63">
        <f ca="1">IF(OR(INDEX(INDIRECT("times"&amp;CK$2),$F74,CV$28)&gt;10,INDEX(INDIRECT(CM74),$E74,$F74)="",INDEX(INDIRECT(CM74),$E74,$F74)&gt;=INDEX(INDIRECT(CM74),1,CV$28)),0,(INDEX(INDIRECT(CM74),$E74,$F74))-INDEX(INDIRECT(CM74),1,CV$28))*(10-INDEX(INDIRECT("times"&amp;CK$2),$F74,CV$28))/10</f>
        <v>0</v>
      </c>
      <c r="CW74" s="63">
        <f ca="1">IF(OR(INDEX(INDIRECT("times"&amp;CK$2),$F74,CW$28)&gt;10,INDEX(INDIRECT(CM74),$E74,$F74)="",INDEX(INDIRECT(CM74),$E74,$F74)&gt;=INDEX(INDIRECT(CM74),1,CW$28)),0,(INDEX(INDIRECT(CM74),$E74,$F74))-INDEX(INDIRECT(CM74),1,CW$28))*(10-INDEX(INDIRECT("times"&amp;CK$2),$F74,CW$28))/10</f>
        <v>0</v>
      </c>
      <c r="CX74" s="63">
        <f ca="1">IF(OR(INDEX(INDIRECT("times"&amp;CK$2),$F74,CX$28)&gt;10,INDEX(INDIRECT(CM74),$E74,$F74)="",INDEX(INDIRECT(CM74),$E74,$F74)&gt;=INDEX(INDIRECT(CM74),1,CX$28)),0,(INDEX(INDIRECT(CM74),$E74,$F74))-INDEX(INDIRECT(CM74),1,CX$28))*(10-INDEX(INDIRECT("times"&amp;CK$2),$F74,CX$28))/10</f>
        <v>0</v>
      </c>
      <c r="CY74" s="63">
        <f ca="1">IF(OR(INDEX(INDIRECT("times"&amp;CK$2),$F74,CY$28)&gt;10,INDEX(INDIRECT(CM74),$E74,$F74)="",INDEX(INDIRECT(CM74),$E74,$F74)&gt;=INDEX(INDIRECT(CM74),1,CY$28)),0,(INDEX(INDIRECT(CM74),$E74,$F74))-INDEX(INDIRECT(CM74),1,CY$28))*(10-INDEX(INDIRECT("times"&amp;CK$2),$F74,CY$28))/10</f>
        <v>0</v>
      </c>
      <c r="CZ74" s="63">
        <f ca="1">IF(OR(INDEX(INDIRECT("times"&amp;CK$2),$F74,CZ$28)&gt;10,INDEX(INDIRECT(CM74),$E74,$F74)="",INDEX(INDIRECT(CM74),$E74,$F74)&gt;=INDEX(INDIRECT(CM74),1,CZ$28)),0,(INDEX(INDIRECT(CM74),$E74,$F74))-INDEX(INDIRECT(CM74),1,CZ$28))*(10-INDEX(INDIRECT("times"&amp;CK$2),$F74,CZ$28))/10</f>
        <v>0</v>
      </c>
      <c r="DA74" s="63">
        <f ca="1">IF(OR(INDEX(INDIRECT("times"&amp;CK$2),$F74,DA$28)&gt;10,INDEX(INDIRECT(CM74),$E74,$F74)="",INDEX(INDIRECT(CM74),$E74,$F74)&gt;=INDEX(INDIRECT(CM74),1,DA$28)),0,(INDEX(INDIRECT(CM74),$E74,$F74))-INDEX(INDIRECT(CM74),1,DA$28))*(10-INDEX(INDIRECT("times"&amp;CK$2),$F74,DA$28))/10</f>
        <v>0</v>
      </c>
      <c r="DB74" s="63">
        <f ca="1">IF(OR(INDEX(INDIRECT("times"&amp;CK$2),$F74,DB$28)&gt;10,INDEX(INDIRECT(CM74),$E74,$F74)="",INDEX(INDIRECT(CM74),$E74,$F74)&gt;=INDEX(INDIRECT(CM74),1,DB$28)),0,(INDEX(INDIRECT(CM74),$E74,$F74))-INDEX(INDIRECT(CM74),1,DB$28))*(10-INDEX(INDIRECT("times"&amp;CK$2),$F74,DB$28))/10</f>
        <v>0</v>
      </c>
      <c r="DC74" s="63">
        <f ca="1">IF(OR(INDEX(INDIRECT("times"&amp;CK$2),$F74,DC$28)&gt;10,INDEX(INDIRECT(CM74),$E74,$F74)="",INDEX(INDIRECT(CM74),$E74,$F74)&gt;=INDEX(INDIRECT(CM74),1,DC$28)),0,(INDEX(INDIRECT(CM74),$E74,$F74))-INDEX(INDIRECT(CM74),1,DC$28))*(10-INDEX(INDIRECT("times"&amp;CK$2),$F74,DC$28))/10</f>
        <v>0</v>
      </c>
      <c r="DD74" s="63">
        <f ca="1">IF(OR(INDEX(INDIRECT("times"&amp;CK$2),$F74,DD$28)&gt;10,INDEX(INDIRECT(CM74),$E74,$F74)="",INDEX(INDIRECT(CM74),$E74,$F74)&gt;=INDEX(INDIRECT(CM74),1,DD$28)),0,(INDEX(INDIRECT(CM74),$E74,$F74))-INDEX(INDIRECT(CM74),1,DD$28))*(10-INDEX(INDIRECT("times"&amp;CK$2),$F74,DD$28))/10</f>
        <v>0</v>
      </c>
      <c r="DE74" s="63">
        <f ca="1">IF(OR(INDEX(INDIRECT("times"&amp;CK$2),$F74,DE$28)&gt;10,INDEX(INDIRECT(CM74),$E74,$F74)="",INDEX(INDIRECT(CM74),$E74,$F74)&gt;=INDEX(INDIRECT(CM74),1,DE$28)),0,(INDEX(INDIRECT(CM74),$E74,$F74))-INDEX(INDIRECT(CM74),1,DE$28))*(10-INDEX(INDIRECT("times"&amp;CK$2),$F74,DE$28))/10</f>
        <v>0</v>
      </c>
      <c r="DF74" s="63">
        <f ca="1">IF(OR(INDEX(INDIRECT("times"&amp;CK$2),$F74,DF$28)&gt;10,INDEX(INDIRECT(CM74),$E74,$F74)="",INDEX(INDIRECT(CM74),$E74,$F74)&gt;=INDEX(INDIRECT(CM74),1,DF$28)),0,(INDEX(INDIRECT(CM74),$E74,$F74))-INDEX(INDIRECT(CM74),1,DF$28))*(10-INDEX(INDIRECT("times"&amp;CK$2),$F74,DF$28))/10</f>
        <v>0</v>
      </c>
      <c r="DG74" s="63">
        <f ca="1">IF(OR(INDEX(INDIRECT("times"&amp;CK$2),$F74,DG$28)&gt;10,INDEX(INDIRECT(CM74),$E74,$F74)="",INDEX(INDIRECT(CM74),$E74,$F74)&gt;=INDEX(INDIRECT(CM74),1,DG$28)),0,(INDEX(INDIRECT(CM74),$E74,$F74))-INDEX(INDIRECT(CM74),1,DG$28))*(10-INDEX(INDIRECT("times"&amp;CK$2),$F74,DG$28))/10</f>
        <v>0</v>
      </c>
      <c r="DH74" s="63">
        <f ca="1">IF(OR(INDEX(INDIRECT("times"&amp;CK$2),$F74,DH$28)&gt;10,INDEX(INDIRECT(CM74),$E74,$F74)="",INDEX(INDIRECT(CM74),$E74,$F74)&gt;=INDEX(INDIRECT(CM74),1,DH$28)),0,(INDEX(INDIRECT(CM74),$E74,$F74))-INDEX(INDIRECT(CM74),1,DH$28))*(10-INDEX(INDIRECT("times"&amp;CK$2),$F74,DH$28))/10</f>
        <v>0</v>
      </c>
      <c r="DI74" s="63">
        <f ca="1">IF(OR(INDEX(INDIRECT("times"&amp;CK$2),$F74,DI$28)&gt;10,INDEX(INDIRECT(CM74),$E74,$F74)="",INDEX(INDIRECT(CM74),$E74,$F74)&gt;=INDEX(INDIRECT(CM74),1,DI$28)),0,(INDEX(INDIRECT(CM74),$E74,$F74))-INDEX(INDIRECT(CM74),1,DI$28))*(10-INDEX(INDIRECT("times"&amp;CK$2),$F74,DI$28))/10</f>
        <v>0</v>
      </c>
      <c r="DJ74" s="64">
        <f ca="1">IF(OR(INDEX(INDIRECT("times"&amp;CK$2),$F74,DJ$28)&gt;10,INDEX(INDIRECT(CM74),$E74,$F74)="",INDEX(INDIRECT(CM74),$E74,$F74)&gt;=INDEX(INDIRECT(CM74),1,DJ$28)),0,(INDEX(INDIRECT(CM74),$E74,$F74))-INDEX(INDIRECT(CM74),1,DJ$28))*(10-INDEX(INDIRECT("times"&amp;CK$2),$F74,DJ$28))/10</f>
        <v>0</v>
      </c>
      <c r="DK74" s="201">
        <v>11</v>
      </c>
      <c r="DM74" s="18" t="s">
        <v>220</v>
      </c>
      <c r="DN74" s="122">
        <f>DM26</f>
        <v>0</v>
      </c>
      <c r="DO74" s="122" t="str">
        <f>DM27</f>
        <v>shop3564</v>
      </c>
      <c r="DP74" s="210" t="str">
        <f t="shared" si="44"/>
        <v>core0_shop3564</v>
      </c>
      <c r="DQ74" s="122">
        <v>5</v>
      </c>
      <c r="DR74" s="33">
        <v>11</v>
      </c>
      <c r="DS74" s="62">
        <f ca="1">IF(OR(INDEX(INDIRECT("times"&amp;DN$2),$F74,DS$28)&gt;10,INDEX(INDIRECT(DP74),$E74,$F74)="",INDEX(INDIRECT(DP74),$E74,$F74)&gt;=INDEX(INDIRECT(DP74),1,DS$28)),0,(INDEX(INDIRECT(DP74),$E74,$F74))-INDEX(INDIRECT(DP74),1,DS$28))*(10-INDEX(INDIRECT("times"&amp;DN$2),$F74,DS$28))/10</f>
        <v>0</v>
      </c>
      <c r="DT74" s="63">
        <f ca="1">IF(OR(INDEX(INDIRECT("times"&amp;DN$2),$F74,DT$28)&gt;10,INDEX(INDIRECT(DP74),$E74,$F74)="",INDEX(INDIRECT(DP74),$E74,$F74)&gt;=INDEX(INDIRECT(DP74),1,DT$28)),0,(INDEX(INDIRECT(DP74),$E74,$F74))-INDEX(INDIRECT(DP74),1,DT$28))*(10-INDEX(INDIRECT("times"&amp;DN$2),$F74,DT$28))/10</f>
        <v>0</v>
      </c>
      <c r="DU74" s="63">
        <f ca="1">IF(OR(INDEX(INDIRECT("times"&amp;DN$2),$F74,DU$28)&gt;10,INDEX(INDIRECT(DP74),$E74,$F74)="",INDEX(INDIRECT(DP74),$E74,$F74)&gt;=INDEX(INDIRECT(DP74),1,DU$28)),0,(INDEX(INDIRECT(DP74),$E74,$F74))-INDEX(INDIRECT(DP74),1,DU$28))*(10-INDEX(INDIRECT("times"&amp;DN$2),$F74,DU$28))/10</f>
        <v>0</v>
      </c>
      <c r="DV74" s="63">
        <f ca="1">IF(OR(INDEX(INDIRECT("times"&amp;DN$2),$F74,DV$28)&gt;10,INDEX(INDIRECT(DP74),$E74,$F74)="",INDEX(INDIRECT(DP74),$E74,$F74)&gt;=INDEX(INDIRECT(DP74),1,DV$28)),0,(INDEX(INDIRECT(DP74),$E74,$F74))-INDEX(INDIRECT(DP74),1,DV$28))*(10-INDEX(INDIRECT("times"&amp;DN$2),$F74,DV$28))/10</f>
        <v>0</v>
      </c>
      <c r="DW74" s="63">
        <f ca="1">IF(OR(INDEX(INDIRECT("times"&amp;DN$2),$F74,DW$28)&gt;10,INDEX(INDIRECT(DP74),$E74,$F74)="",INDEX(INDIRECT(DP74),$E74,$F74)&gt;=INDEX(INDIRECT(DP74),1,DW$28)),0,(INDEX(INDIRECT(DP74),$E74,$F74))-INDEX(INDIRECT(DP74),1,DW$28))*(10-INDEX(INDIRECT("times"&amp;DN$2),$F74,DW$28))/10</f>
        <v>0</v>
      </c>
      <c r="DX74" s="63">
        <f ca="1">IF(OR(INDEX(INDIRECT("times"&amp;DN$2),$F74,DX$28)&gt;10,INDEX(INDIRECT(DP74),$E74,$F74)="",INDEX(INDIRECT(DP74),$E74,$F74)&gt;=INDEX(INDIRECT(DP74),1,DX$28)),0,(INDEX(INDIRECT(DP74),$E74,$F74))-INDEX(INDIRECT(DP74),1,DX$28))*(10-INDEX(INDIRECT("times"&amp;DN$2),$F74,DX$28))/10</f>
        <v>0</v>
      </c>
      <c r="DY74" s="63">
        <f ca="1">IF(OR(INDEX(INDIRECT("times"&amp;DN$2),$F74,DY$28)&gt;10,INDEX(INDIRECT(DP74),$E74,$F74)="",INDEX(INDIRECT(DP74),$E74,$F74)&gt;=INDEX(INDIRECT(DP74),1,DY$28)),0,(INDEX(INDIRECT(DP74),$E74,$F74))-INDEX(INDIRECT(DP74),1,DY$28))*(10-INDEX(INDIRECT("times"&amp;DN$2),$F74,DY$28))/10</f>
        <v>0</v>
      </c>
      <c r="DZ74" s="63">
        <f ca="1">IF(OR(INDEX(INDIRECT("times"&amp;DN$2),$F74,DZ$28)&gt;10,INDEX(INDIRECT(DP74),$E74,$F74)="",INDEX(INDIRECT(DP74),$E74,$F74)&gt;=INDEX(INDIRECT(DP74),1,DZ$28)),0,(INDEX(INDIRECT(DP74),$E74,$F74))-INDEX(INDIRECT(DP74),1,DZ$28))*(10-INDEX(INDIRECT("times"&amp;DN$2),$F74,DZ$28))/10</f>
        <v>0</v>
      </c>
      <c r="EA74" s="63">
        <f ca="1">IF(OR(INDEX(INDIRECT("times"&amp;DN$2),$F74,EA$28)&gt;10,INDEX(INDIRECT(DP74),$E74,$F74)="",INDEX(INDIRECT(DP74),$E74,$F74)&gt;=INDEX(INDIRECT(DP74),1,EA$28)),0,(INDEX(INDIRECT(DP74),$E74,$F74))-INDEX(INDIRECT(DP74),1,EA$28))*(10-INDEX(INDIRECT("times"&amp;DN$2),$F74,EA$28))/10</f>
        <v>0</v>
      </c>
      <c r="EB74" s="63">
        <f ca="1">IF(OR(INDEX(INDIRECT("times"&amp;DN$2),$F74,EB$28)&gt;10,INDEX(INDIRECT(DP74),$E74,$F74)="",INDEX(INDIRECT(DP74),$E74,$F74)&gt;=INDEX(INDIRECT(DP74),1,EB$28)),0,(INDEX(INDIRECT(DP74),$E74,$F74))-INDEX(INDIRECT(DP74),1,EB$28))*(10-INDEX(INDIRECT("times"&amp;DN$2),$F74,EB$28))/10</f>
        <v>0</v>
      </c>
      <c r="EC74" s="63">
        <f ca="1">IF(OR(INDEX(INDIRECT("times"&amp;DN$2),$F74,EC$28)&gt;10,INDEX(INDIRECT(DP74),$E74,$F74)="",INDEX(INDIRECT(DP74),$E74,$F74)&gt;=INDEX(INDIRECT(DP74),1,EC$28)),0,(INDEX(INDIRECT(DP74),$E74,$F74))-INDEX(INDIRECT(DP74),1,EC$28))*(10-INDEX(INDIRECT("times"&amp;DN$2),$F74,EC$28))/10</f>
        <v>0</v>
      </c>
      <c r="ED74" s="63">
        <f ca="1">IF(OR(INDEX(INDIRECT("times"&amp;DN$2),$F74,ED$28)&gt;10,INDEX(INDIRECT(DP74),$E74,$F74)="",INDEX(INDIRECT(DP74),$E74,$F74)&gt;=INDEX(INDIRECT(DP74),1,ED$28)),0,(INDEX(INDIRECT(DP74),$E74,$F74))-INDEX(INDIRECT(DP74),1,ED$28))*(10-INDEX(INDIRECT("times"&amp;DN$2),$F74,ED$28))/10</f>
        <v>0</v>
      </c>
      <c r="EE74" s="63">
        <f ca="1">IF(OR(INDEX(INDIRECT("times"&amp;DN$2),$F74,EE$28)&gt;10,INDEX(INDIRECT(DP74),$E74,$F74)="",INDEX(INDIRECT(DP74),$E74,$F74)&gt;=INDEX(INDIRECT(DP74),1,EE$28)),0,(INDEX(INDIRECT(DP74),$E74,$F74))-INDEX(INDIRECT(DP74),1,EE$28))*(10-INDEX(INDIRECT("times"&amp;DN$2),$F74,EE$28))/10</f>
        <v>0</v>
      </c>
      <c r="EF74" s="63">
        <f ca="1">IF(OR(INDEX(INDIRECT("times"&amp;DN$2),$F74,EF$28)&gt;10,INDEX(INDIRECT(DP74),$E74,$F74)="",INDEX(INDIRECT(DP74),$E74,$F74)&gt;=INDEX(INDIRECT(DP74),1,EF$28)),0,(INDEX(INDIRECT(DP74),$E74,$F74))-INDEX(INDIRECT(DP74),1,EF$28))*(10-INDEX(INDIRECT("times"&amp;DN$2),$F74,EF$28))/10</f>
        <v>0</v>
      </c>
      <c r="EG74" s="63">
        <f ca="1">IF(OR(INDEX(INDIRECT("times"&amp;DN$2),$F74,EG$28)&gt;10,INDEX(INDIRECT(DP74),$E74,$F74)="",INDEX(INDIRECT(DP74),$E74,$F74)&gt;=INDEX(INDIRECT(DP74),1,EG$28)),0,(INDEX(INDIRECT(DP74),$E74,$F74))-INDEX(INDIRECT(DP74),1,EG$28))*(10-INDEX(INDIRECT("times"&amp;DN$2),$F74,EG$28))/10</f>
        <v>0</v>
      </c>
      <c r="EH74" s="63">
        <f ca="1">IF(OR(INDEX(INDIRECT("times"&amp;DN$2),$F74,EH$28)&gt;10,INDEX(INDIRECT(DP74),$E74,$F74)="",INDEX(INDIRECT(DP74),$E74,$F74)&gt;=INDEX(INDIRECT(DP74),1,EH$28)),0,(INDEX(INDIRECT(DP74),$E74,$F74))-INDEX(INDIRECT(DP74),1,EH$28))*(10-INDEX(INDIRECT("times"&amp;DN$2),$F74,EH$28))/10</f>
        <v>0</v>
      </c>
      <c r="EI74" s="63">
        <f ca="1">IF(OR(INDEX(INDIRECT("times"&amp;DN$2),$F74,EI$28)&gt;10,INDEX(INDIRECT(DP74),$E74,$F74)="",INDEX(INDIRECT(DP74),$E74,$F74)&gt;=INDEX(INDIRECT(DP74),1,EI$28)),0,(INDEX(INDIRECT(DP74),$E74,$F74))-INDEX(INDIRECT(DP74),1,EI$28))*(10-INDEX(INDIRECT("times"&amp;DN$2),$F74,EI$28))/10</f>
        <v>0</v>
      </c>
      <c r="EJ74" s="63">
        <f ca="1">IF(OR(INDEX(INDIRECT("times"&amp;DN$2),$F74,EJ$28)&gt;10,INDEX(INDIRECT(DP74),$E74,$F74)="",INDEX(INDIRECT(DP74),$E74,$F74)&gt;=INDEX(INDIRECT(DP74),1,EJ$28)),0,(INDEX(INDIRECT(DP74),$E74,$F74))-INDEX(INDIRECT(DP74),1,EJ$28))*(10-INDEX(INDIRECT("times"&amp;DN$2),$F74,EJ$28))/10</f>
        <v>0</v>
      </c>
      <c r="EK74" s="63">
        <f ca="1">IF(OR(INDEX(INDIRECT("times"&amp;DN$2),$F74,EK$28)&gt;10,INDEX(INDIRECT(DP74),$E74,$F74)="",INDEX(INDIRECT(DP74),$E74,$F74)&gt;=INDEX(INDIRECT(DP74),1,EK$28)),0,(INDEX(INDIRECT(DP74),$E74,$F74))-INDEX(INDIRECT(DP74),1,EK$28))*(10-INDEX(INDIRECT("times"&amp;DN$2),$F74,EK$28))/10</f>
        <v>0</v>
      </c>
      <c r="EL74" s="63">
        <f ca="1">IF(OR(INDEX(INDIRECT("times"&amp;DN$2),$F74,EL$28)&gt;10,INDEX(INDIRECT(DP74),$E74,$F74)="",INDEX(INDIRECT(DP74),$E74,$F74)&gt;=INDEX(INDIRECT(DP74),1,EL$28)),0,(INDEX(INDIRECT(DP74),$E74,$F74))-INDEX(INDIRECT(DP74),1,EL$28))*(10-INDEX(INDIRECT("times"&amp;DN$2),$F74,EL$28))/10</f>
        <v>0</v>
      </c>
      <c r="EM74" s="64">
        <f ca="1">IF(OR(INDEX(INDIRECT("times"&amp;DN$2),$F74,EM$28)&gt;10,INDEX(INDIRECT(DP74),$E74,$F74)="",INDEX(INDIRECT(DP74),$E74,$F74)&gt;=INDEX(INDIRECT(DP74),1,EM$28)),0,(INDEX(INDIRECT(DP74),$E74,$F74))-INDEX(INDIRECT(DP74),1,EM$28))*(10-INDEX(INDIRECT("times"&amp;DN$2),$F74,EM$28))/10</f>
        <v>0</v>
      </c>
      <c r="EN74" s="201">
        <v>11</v>
      </c>
      <c r="EP74" s="18" t="s">
        <v>220</v>
      </c>
      <c r="EQ74" s="122">
        <f>EP26</f>
        <v>0</v>
      </c>
      <c r="ER74" s="122" t="str">
        <f>EP27</f>
        <v>lei3564</v>
      </c>
      <c r="ES74" s="210" t="str">
        <f t="shared" si="45"/>
        <v>core0_lei3564</v>
      </c>
      <c r="ET74" s="122">
        <v>5</v>
      </c>
      <c r="EU74" s="33">
        <v>11</v>
      </c>
      <c r="EV74" s="62">
        <f ca="1">IF(OR(INDEX(INDIRECT("times"&amp;EQ$2),$F74,EV$28)&gt;10,INDEX(INDIRECT(ES74),$E74,$F74)="",INDEX(INDIRECT(ES74),$E74,$F74)&gt;=INDEX(INDIRECT(ES74),1,EV$28)),0,(INDEX(INDIRECT(ES74),$E74,$F74))-INDEX(INDIRECT(ES74),1,EV$28))*(10-INDEX(INDIRECT("times"&amp;EQ$2),$F74,EV$28))/10</f>
        <v>0</v>
      </c>
      <c r="EW74" s="63">
        <f ca="1">IF(OR(INDEX(INDIRECT("times"&amp;EQ$2),$F74,EW$28)&gt;10,INDEX(INDIRECT(ES74),$E74,$F74)="",INDEX(INDIRECT(ES74),$E74,$F74)&gt;=INDEX(INDIRECT(ES74),1,EW$28)),0,(INDEX(INDIRECT(ES74),$E74,$F74))-INDEX(INDIRECT(ES74),1,EW$28))*(10-INDEX(INDIRECT("times"&amp;EQ$2),$F74,EW$28))/10</f>
        <v>0</v>
      </c>
      <c r="EX74" s="63">
        <f ca="1">IF(OR(INDEX(INDIRECT("times"&amp;EQ$2),$F74,EX$28)&gt;10,INDEX(INDIRECT(ES74),$E74,$F74)="",INDEX(INDIRECT(ES74),$E74,$F74)&gt;=INDEX(INDIRECT(ES74),1,EX$28)),0,(INDEX(INDIRECT(ES74),$E74,$F74))-INDEX(INDIRECT(ES74),1,EX$28))*(10-INDEX(INDIRECT("times"&amp;EQ$2),$F74,EX$28))/10</f>
        <v>0</v>
      </c>
      <c r="EY74" s="63">
        <f ca="1">IF(OR(INDEX(INDIRECT("times"&amp;EQ$2),$F74,EY$28)&gt;10,INDEX(INDIRECT(ES74),$E74,$F74)="",INDEX(INDIRECT(ES74),$E74,$F74)&gt;=INDEX(INDIRECT(ES74),1,EY$28)),0,(INDEX(INDIRECT(ES74),$E74,$F74))-INDEX(INDIRECT(ES74),1,EY$28))*(10-INDEX(INDIRECT("times"&amp;EQ$2),$F74,EY$28))/10</f>
        <v>0</v>
      </c>
      <c r="EZ74" s="63">
        <f ca="1">IF(OR(INDEX(INDIRECT("times"&amp;EQ$2),$F74,EZ$28)&gt;10,INDEX(INDIRECT(ES74),$E74,$F74)="",INDEX(INDIRECT(ES74),$E74,$F74)&gt;=INDEX(INDIRECT(ES74),1,EZ$28)),0,(INDEX(INDIRECT(ES74),$E74,$F74))-INDEX(INDIRECT(ES74),1,EZ$28))*(10-INDEX(INDIRECT("times"&amp;EQ$2),$F74,EZ$28))/10</f>
        <v>0</v>
      </c>
      <c r="FA74" s="63">
        <f ca="1">IF(OR(INDEX(INDIRECT("times"&amp;EQ$2),$F74,FA$28)&gt;10,INDEX(INDIRECT(ES74),$E74,$F74)="",INDEX(INDIRECT(ES74),$E74,$F74)&gt;=INDEX(INDIRECT(ES74),1,FA$28)),0,(INDEX(INDIRECT(ES74),$E74,$F74))-INDEX(INDIRECT(ES74),1,FA$28))*(10-INDEX(INDIRECT("times"&amp;EQ$2),$F74,FA$28))/10</f>
        <v>0</v>
      </c>
      <c r="FB74" s="63">
        <f ca="1">IF(OR(INDEX(INDIRECT("times"&amp;EQ$2),$F74,FB$28)&gt;10,INDEX(INDIRECT(ES74),$E74,$F74)="",INDEX(INDIRECT(ES74),$E74,$F74)&gt;=INDEX(INDIRECT(ES74),1,FB$28)),0,(INDEX(INDIRECT(ES74),$E74,$F74))-INDEX(INDIRECT(ES74),1,FB$28))*(10-INDEX(INDIRECT("times"&amp;EQ$2),$F74,FB$28))/10</f>
        <v>0</v>
      </c>
      <c r="FC74" s="63">
        <f ca="1">IF(OR(INDEX(INDIRECT("times"&amp;EQ$2),$F74,FC$28)&gt;10,INDEX(INDIRECT(ES74),$E74,$F74)="",INDEX(INDIRECT(ES74),$E74,$F74)&gt;=INDEX(INDIRECT(ES74),1,FC$28)),0,(INDEX(INDIRECT(ES74),$E74,$F74))-INDEX(INDIRECT(ES74),1,FC$28))*(10-INDEX(INDIRECT("times"&amp;EQ$2),$F74,FC$28))/10</f>
        <v>0</v>
      </c>
      <c r="FD74" s="63">
        <f ca="1">IF(OR(INDEX(INDIRECT("times"&amp;EQ$2),$F74,FD$28)&gt;10,INDEX(INDIRECT(ES74),$E74,$F74)="",INDEX(INDIRECT(ES74),$E74,$F74)&gt;=INDEX(INDIRECT(ES74),1,FD$28)),0,(INDEX(INDIRECT(ES74),$E74,$F74))-INDEX(INDIRECT(ES74),1,FD$28))*(10-INDEX(INDIRECT("times"&amp;EQ$2),$F74,FD$28))/10</f>
        <v>0</v>
      </c>
      <c r="FE74" s="63">
        <f ca="1">IF(OR(INDEX(INDIRECT("times"&amp;EQ$2),$F74,FE$28)&gt;10,INDEX(INDIRECT(ES74),$E74,$F74)="",INDEX(INDIRECT(ES74),$E74,$F74)&gt;=INDEX(INDIRECT(ES74),1,FE$28)),0,(INDEX(INDIRECT(ES74),$E74,$F74))-INDEX(INDIRECT(ES74),1,FE$28))*(10-INDEX(INDIRECT("times"&amp;EQ$2),$F74,FE$28))/10</f>
        <v>0</v>
      </c>
      <c r="FF74" s="63">
        <f ca="1">IF(OR(INDEX(INDIRECT("times"&amp;EQ$2),$F74,FF$28)&gt;10,INDEX(INDIRECT(ES74),$E74,$F74)="",INDEX(INDIRECT(ES74),$E74,$F74)&gt;=INDEX(INDIRECT(ES74),1,FF$28)),0,(INDEX(INDIRECT(ES74),$E74,$F74))-INDEX(INDIRECT(ES74),1,FF$28))*(10-INDEX(INDIRECT("times"&amp;EQ$2),$F74,FF$28))/10</f>
        <v>0</v>
      </c>
      <c r="FG74" s="63">
        <f ca="1">IF(OR(INDEX(INDIRECT("times"&amp;EQ$2),$F74,FG$28)&gt;10,INDEX(INDIRECT(ES74),$E74,$F74)="",INDEX(INDIRECT(ES74),$E74,$F74)&gt;=INDEX(INDIRECT(ES74),1,FG$28)),0,(INDEX(INDIRECT(ES74),$E74,$F74))-INDEX(INDIRECT(ES74),1,FG$28))*(10-INDEX(INDIRECT("times"&amp;EQ$2),$F74,FG$28))/10</f>
        <v>0</v>
      </c>
      <c r="FH74" s="63">
        <f ca="1">IF(OR(INDEX(INDIRECT("times"&amp;EQ$2),$F74,FH$28)&gt;10,INDEX(INDIRECT(ES74),$E74,$F74)="",INDEX(INDIRECT(ES74),$E74,$F74)&gt;=INDEX(INDIRECT(ES74),1,FH$28)),0,(INDEX(INDIRECT(ES74),$E74,$F74))-INDEX(INDIRECT(ES74),1,FH$28))*(10-INDEX(INDIRECT("times"&amp;EQ$2),$F74,FH$28))/10</f>
        <v>0</v>
      </c>
      <c r="FI74" s="63">
        <f ca="1">IF(OR(INDEX(INDIRECT("times"&amp;EQ$2),$F74,FI$28)&gt;10,INDEX(INDIRECT(ES74),$E74,$F74)="",INDEX(INDIRECT(ES74),$E74,$F74)&gt;=INDEX(INDIRECT(ES74),1,FI$28)),0,(INDEX(INDIRECT(ES74),$E74,$F74))-INDEX(INDIRECT(ES74),1,FI$28))*(10-INDEX(INDIRECT("times"&amp;EQ$2),$F74,FI$28))/10</f>
        <v>0</v>
      </c>
      <c r="FJ74" s="63">
        <f ca="1">IF(OR(INDEX(INDIRECT("times"&amp;EQ$2),$F74,FJ$28)&gt;10,INDEX(INDIRECT(ES74),$E74,$F74)="",INDEX(INDIRECT(ES74),$E74,$F74)&gt;=INDEX(INDIRECT(ES74),1,FJ$28)),0,(INDEX(INDIRECT(ES74),$E74,$F74))-INDEX(INDIRECT(ES74),1,FJ$28))*(10-INDEX(INDIRECT("times"&amp;EQ$2),$F74,FJ$28))/10</f>
        <v>0</v>
      </c>
      <c r="FK74" s="63">
        <f ca="1">IF(OR(INDEX(INDIRECT("times"&amp;EQ$2),$F74,FK$28)&gt;10,INDEX(INDIRECT(ES74),$E74,$F74)="",INDEX(INDIRECT(ES74),$E74,$F74)&gt;=INDEX(INDIRECT(ES74),1,FK$28)),0,(INDEX(INDIRECT(ES74),$E74,$F74))-INDEX(INDIRECT(ES74),1,FK$28))*(10-INDEX(INDIRECT("times"&amp;EQ$2),$F74,FK$28))/10</f>
        <v>0</v>
      </c>
      <c r="FL74" s="63">
        <f ca="1">IF(OR(INDEX(INDIRECT("times"&amp;EQ$2),$F74,FL$28)&gt;10,INDEX(INDIRECT(ES74),$E74,$F74)="",INDEX(INDIRECT(ES74),$E74,$F74)&gt;=INDEX(INDIRECT(ES74),1,FL$28)),0,(INDEX(INDIRECT(ES74),$E74,$F74))-INDEX(INDIRECT(ES74),1,FL$28))*(10-INDEX(INDIRECT("times"&amp;EQ$2),$F74,FL$28))/10</f>
        <v>0</v>
      </c>
      <c r="FM74" s="63">
        <f ca="1">IF(OR(INDEX(INDIRECT("times"&amp;EQ$2),$F74,FM$28)&gt;10,INDEX(INDIRECT(ES74),$E74,$F74)="",INDEX(INDIRECT(ES74),$E74,$F74)&gt;=INDEX(INDIRECT(ES74),1,FM$28)),0,(INDEX(INDIRECT(ES74),$E74,$F74))-INDEX(INDIRECT(ES74),1,FM$28))*(10-INDEX(INDIRECT("times"&amp;EQ$2),$F74,FM$28))/10</f>
        <v>0</v>
      </c>
      <c r="FN74" s="63">
        <f ca="1">IF(OR(INDEX(INDIRECT("times"&amp;EQ$2),$F74,FN$28)&gt;10,INDEX(INDIRECT(ES74),$E74,$F74)="",INDEX(INDIRECT(ES74),$E74,$F74)&gt;=INDEX(INDIRECT(ES74),1,FN$28)),0,(INDEX(INDIRECT(ES74),$E74,$F74))-INDEX(INDIRECT(ES74),1,FN$28))*(10-INDEX(INDIRECT("times"&amp;EQ$2),$F74,FN$28))/10</f>
        <v>0</v>
      </c>
      <c r="FO74" s="63">
        <f ca="1">IF(OR(INDEX(INDIRECT("times"&amp;EQ$2),$F74,FO$28)&gt;10,INDEX(INDIRECT(ES74),$E74,$F74)="",INDEX(INDIRECT(ES74),$E74,$F74)&gt;=INDEX(INDIRECT(ES74),1,FO$28)),0,(INDEX(INDIRECT(ES74),$E74,$F74))-INDEX(INDIRECT(ES74),1,FO$28))*(10-INDEX(INDIRECT("times"&amp;EQ$2),$F74,FO$28))/10</f>
        <v>0</v>
      </c>
      <c r="FP74" s="64">
        <f ca="1">IF(OR(INDEX(INDIRECT("times"&amp;EQ$2),$F74,FP$28)&gt;10,INDEX(INDIRECT(ES74),$E74,$F74)="",INDEX(INDIRECT(ES74),$E74,$F74)&gt;=INDEX(INDIRECT(ES74),1,FP$28)),0,(INDEX(INDIRECT(ES74),$E74,$F74))-INDEX(INDIRECT(ES74),1,FP$28))*(10-INDEX(INDIRECT("times"&amp;EQ$2),$F74,FP$28))/10</f>
        <v>0</v>
      </c>
      <c r="FQ74" s="201">
        <v>11</v>
      </c>
      <c r="FS74" s="18" t="s">
        <v>220</v>
      </c>
      <c r="FT74" s="122">
        <f>FS26</f>
        <v>0</v>
      </c>
      <c r="FU74" s="122" t="str">
        <f>FS27</f>
        <v>shop65</v>
      </c>
      <c r="FV74" s="210" t="str">
        <f t="shared" si="46"/>
        <v>core0_shop65</v>
      </c>
      <c r="FW74" s="122">
        <v>5</v>
      </c>
      <c r="FX74" s="33">
        <v>11</v>
      </c>
      <c r="FY74" s="62">
        <f ca="1">IF(OR(INDEX(INDIRECT("times"&amp;FT$2),$F74,FY$28)&gt;10,INDEX(INDIRECT(FV74),$E74,$F74)="",INDEX(INDIRECT(FV74),$E74,$F74)&gt;=INDEX(INDIRECT(FV74),1,FY$28)),0,(INDEX(INDIRECT(FV74),$E74,$F74))-INDEX(INDIRECT(FV74),1,FY$28))*(10-INDEX(INDIRECT("times"&amp;FT$2),$F74,FY$28))/10</f>
        <v>0</v>
      </c>
      <c r="FZ74" s="63">
        <f ca="1">IF(OR(INDEX(INDIRECT("times"&amp;FT$2),$F74,FZ$28)&gt;10,INDEX(INDIRECT(FV74),$E74,$F74)="",INDEX(INDIRECT(FV74),$E74,$F74)&gt;=INDEX(INDIRECT(FV74),1,FZ$28)),0,(INDEX(INDIRECT(FV74),$E74,$F74))-INDEX(INDIRECT(FV74),1,FZ$28))*(10-INDEX(INDIRECT("times"&amp;FT$2),$F74,FZ$28))/10</f>
        <v>0</v>
      </c>
      <c r="GA74" s="63">
        <f ca="1">IF(OR(INDEX(INDIRECT("times"&amp;FT$2),$F74,GA$28)&gt;10,INDEX(INDIRECT(FV74),$E74,$F74)="",INDEX(INDIRECT(FV74),$E74,$F74)&gt;=INDEX(INDIRECT(FV74),1,GA$28)),0,(INDEX(INDIRECT(FV74),$E74,$F74))-INDEX(INDIRECT(FV74),1,GA$28))*(10-INDEX(INDIRECT("times"&amp;FT$2),$F74,GA$28))/10</f>
        <v>0</v>
      </c>
      <c r="GB74" s="63">
        <f ca="1">IF(OR(INDEX(INDIRECT("times"&amp;FT$2),$F74,GB$28)&gt;10,INDEX(INDIRECT(FV74),$E74,$F74)="",INDEX(INDIRECT(FV74),$E74,$F74)&gt;=INDEX(INDIRECT(FV74),1,GB$28)),0,(INDEX(INDIRECT(FV74),$E74,$F74))-INDEX(INDIRECT(FV74),1,GB$28))*(10-INDEX(INDIRECT("times"&amp;FT$2),$F74,GB$28))/10</f>
        <v>0</v>
      </c>
      <c r="GC74" s="63">
        <f ca="1">IF(OR(INDEX(INDIRECT("times"&amp;FT$2),$F74,GC$28)&gt;10,INDEX(INDIRECT(FV74),$E74,$F74)="",INDEX(INDIRECT(FV74),$E74,$F74)&gt;=INDEX(INDIRECT(FV74),1,GC$28)),0,(INDEX(INDIRECT(FV74),$E74,$F74))-INDEX(INDIRECT(FV74),1,GC$28))*(10-INDEX(INDIRECT("times"&amp;FT$2),$F74,GC$28))/10</f>
        <v>0</v>
      </c>
      <c r="GD74" s="63">
        <f ca="1">IF(OR(INDEX(INDIRECT("times"&amp;FT$2),$F74,GD$28)&gt;10,INDEX(INDIRECT(FV74),$E74,$F74)="",INDEX(INDIRECT(FV74),$E74,$F74)&gt;=INDEX(INDIRECT(FV74),1,GD$28)),0,(INDEX(INDIRECT(FV74),$E74,$F74))-INDEX(INDIRECT(FV74),1,GD$28))*(10-INDEX(INDIRECT("times"&amp;FT$2),$F74,GD$28))/10</f>
        <v>0</v>
      </c>
      <c r="GE74" s="63">
        <f ca="1">IF(OR(INDEX(INDIRECT("times"&amp;FT$2),$F74,GE$28)&gt;10,INDEX(INDIRECT(FV74),$E74,$F74)="",INDEX(INDIRECT(FV74),$E74,$F74)&gt;=INDEX(INDIRECT(FV74),1,GE$28)),0,(INDEX(INDIRECT(FV74),$E74,$F74))-INDEX(INDIRECT(FV74),1,GE$28))*(10-INDEX(INDIRECT("times"&amp;FT$2),$F74,GE$28))/10</f>
        <v>0</v>
      </c>
      <c r="GF74" s="63">
        <f ca="1">IF(OR(INDEX(INDIRECT("times"&amp;FT$2),$F74,GF$28)&gt;10,INDEX(INDIRECT(FV74),$E74,$F74)="",INDEX(INDIRECT(FV74),$E74,$F74)&gt;=INDEX(INDIRECT(FV74),1,GF$28)),0,(INDEX(INDIRECT(FV74),$E74,$F74))-INDEX(INDIRECT(FV74),1,GF$28))*(10-INDEX(INDIRECT("times"&amp;FT$2),$F74,GF$28))/10</f>
        <v>0</v>
      </c>
      <c r="GG74" s="63">
        <f ca="1">IF(OR(INDEX(INDIRECT("times"&amp;FT$2),$F74,GG$28)&gt;10,INDEX(INDIRECT(FV74),$E74,$F74)="",INDEX(INDIRECT(FV74),$E74,$F74)&gt;=INDEX(INDIRECT(FV74),1,GG$28)),0,(INDEX(INDIRECT(FV74),$E74,$F74))-INDEX(INDIRECT(FV74),1,GG$28))*(10-INDEX(INDIRECT("times"&amp;FT$2),$F74,GG$28))/10</f>
        <v>0</v>
      </c>
      <c r="GH74" s="63">
        <f ca="1">IF(OR(INDEX(INDIRECT("times"&amp;FT$2),$F74,GH$28)&gt;10,INDEX(INDIRECT(FV74),$E74,$F74)="",INDEX(INDIRECT(FV74),$E74,$F74)&gt;=INDEX(INDIRECT(FV74),1,GH$28)),0,(INDEX(INDIRECT(FV74),$E74,$F74))-INDEX(INDIRECT(FV74),1,GH$28))*(10-INDEX(INDIRECT("times"&amp;FT$2),$F74,GH$28))/10</f>
        <v>0</v>
      </c>
      <c r="GI74" s="63">
        <f ca="1">IF(OR(INDEX(INDIRECT("times"&amp;FT$2),$F74,GI$28)&gt;10,INDEX(INDIRECT(FV74),$E74,$F74)="",INDEX(INDIRECT(FV74),$E74,$F74)&gt;=INDEX(INDIRECT(FV74),1,GI$28)),0,(INDEX(INDIRECT(FV74),$E74,$F74))-INDEX(INDIRECT(FV74),1,GI$28))*(10-INDEX(INDIRECT("times"&amp;FT$2),$F74,GI$28))/10</f>
        <v>0</v>
      </c>
      <c r="GJ74" s="63">
        <f ca="1">IF(OR(INDEX(INDIRECT("times"&amp;FT$2),$F74,GJ$28)&gt;10,INDEX(INDIRECT(FV74),$E74,$F74)="",INDEX(INDIRECT(FV74),$E74,$F74)&gt;=INDEX(INDIRECT(FV74),1,GJ$28)),0,(INDEX(INDIRECT(FV74),$E74,$F74))-INDEX(INDIRECT(FV74),1,GJ$28))*(10-INDEX(INDIRECT("times"&amp;FT$2),$F74,GJ$28))/10</f>
        <v>0</v>
      </c>
      <c r="GK74" s="63">
        <f ca="1">IF(OR(INDEX(INDIRECT("times"&amp;FT$2),$F74,GK$28)&gt;10,INDEX(INDIRECT(FV74),$E74,$F74)="",INDEX(INDIRECT(FV74),$E74,$F74)&gt;=INDEX(INDIRECT(FV74),1,GK$28)),0,(INDEX(INDIRECT(FV74),$E74,$F74))-INDEX(INDIRECT(FV74),1,GK$28))*(10-INDEX(INDIRECT("times"&amp;FT$2),$F74,GK$28))/10</f>
        <v>0</v>
      </c>
      <c r="GL74" s="63">
        <f ca="1">IF(OR(INDEX(INDIRECT("times"&amp;FT$2),$F74,GL$28)&gt;10,INDEX(INDIRECT(FV74),$E74,$F74)="",INDEX(INDIRECT(FV74),$E74,$F74)&gt;=INDEX(INDIRECT(FV74),1,GL$28)),0,(INDEX(INDIRECT(FV74),$E74,$F74))-INDEX(INDIRECT(FV74),1,GL$28))*(10-INDEX(INDIRECT("times"&amp;FT$2),$F74,GL$28))/10</f>
        <v>0</v>
      </c>
      <c r="GM74" s="63">
        <f ca="1">IF(OR(INDEX(INDIRECT("times"&amp;FT$2),$F74,GM$28)&gt;10,INDEX(INDIRECT(FV74),$E74,$F74)="",INDEX(INDIRECT(FV74),$E74,$F74)&gt;=INDEX(INDIRECT(FV74),1,GM$28)),0,(INDEX(INDIRECT(FV74),$E74,$F74))-INDEX(INDIRECT(FV74),1,GM$28))*(10-INDEX(INDIRECT("times"&amp;FT$2),$F74,GM$28))/10</f>
        <v>0</v>
      </c>
      <c r="GN74" s="63">
        <f ca="1">IF(OR(INDEX(INDIRECT("times"&amp;FT$2),$F74,GN$28)&gt;10,INDEX(INDIRECT(FV74),$E74,$F74)="",INDEX(INDIRECT(FV74),$E74,$F74)&gt;=INDEX(INDIRECT(FV74),1,GN$28)),0,(INDEX(INDIRECT(FV74),$E74,$F74))-INDEX(INDIRECT(FV74),1,GN$28))*(10-INDEX(INDIRECT("times"&amp;FT$2),$F74,GN$28))/10</f>
        <v>0</v>
      </c>
      <c r="GO74" s="63">
        <f ca="1">IF(OR(INDEX(INDIRECT("times"&amp;FT$2),$F74,GO$28)&gt;10,INDEX(INDIRECT(FV74),$E74,$F74)="",INDEX(INDIRECT(FV74),$E74,$F74)&gt;=INDEX(INDIRECT(FV74),1,GO$28)),0,(INDEX(INDIRECT(FV74),$E74,$F74))-INDEX(INDIRECT(FV74),1,GO$28))*(10-INDEX(INDIRECT("times"&amp;FT$2),$F74,GO$28))/10</f>
        <v>0</v>
      </c>
      <c r="GP74" s="63">
        <f ca="1">IF(OR(INDEX(INDIRECT("times"&amp;FT$2),$F74,GP$28)&gt;10,INDEX(INDIRECT(FV74),$E74,$F74)="",INDEX(INDIRECT(FV74),$E74,$F74)&gt;=INDEX(INDIRECT(FV74),1,GP$28)),0,(INDEX(INDIRECT(FV74),$E74,$F74))-INDEX(INDIRECT(FV74),1,GP$28))*(10-INDEX(INDIRECT("times"&amp;FT$2),$F74,GP$28))/10</f>
        <v>0</v>
      </c>
      <c r="GQ74" s="63">
        <f ca="1">IF(OR(INDEX(INDIRECT("times"&amp;FT$2),$F74,GQ$28)&gt;10,INDEX(INDIRECT(FV74),$E74,$F74)="",INDEX(INDIRECT(FV74),$E74,$F74)&gt;=INDEX(INDIRECT(FV74),1,GQ$28)),0,(INDEX(INDIRECT(FV74),$E74,$F74))-INDEX(INDIRECT(FV74),1,GQ$28))*(10-INDEX(INDIRECT("times"&amp;FT$2),$F74,GQ$28))/10</f>
        <v>0</v>
      </c>
      <c r="GR74" s="63">
        <f ca="1">IF(OR(INDEX(INDIRECT("times"&amp;FT$2),$F74,GR$28)&gt;10,INDEX(INDIRECT(FV74),$E74,$F74)="",INDEX(INDIRECT(FV74),$E74,$F74)&gt;=INDEX(INDIRECT(FV74),1,GR$28)),0,(INDEX(INDIRECT(FV74),$E74,$F74))-INDEX(INDIRECT(FV74),1,GR$28))*(10-INDEX(INDIRECT("times"&amp;FT$2),$F74,GR$28))/10</f>
        <v>0</v>
      </c>
      <c r="GS74" s="64">
        <f ca="1">IF(OR(INDEX(INDIRECT("times"&amp;FT$2),$F74,GS$28)&gt;10,INDEX(INDIRECT(FV74),$E74,$F74)="",INDEX(INDIRECT(FV74),$E74,$F74)&gt;=INDEX(INDIRECT(FV74),1,GS$28)),0,(INDEX(INDIRECT(FV74),$E74,$F74))-INDEX(INDIRECT(FV74),1,GS$28))*(10-INDEX(INDIRECT("times"&amp;FT$2),$F74,GS$28))/10</f>
        <v>0</v>
      </c>
      <c r="GT74" s="201">
        <v>11</v>
      </c>
      <c r="GV74" s="18" t="s">
        <v>220</v>
      </c>
      <c r="GW74" s="122">
        <f>GV26</f>
        <v>0</v>
      </c>
      <c r="GX74" s="122" t="str">
        <f>GV27</f>
        <v>lei65</v>
      </c>
      <c r="GY74" s="210" t="str">
        <f t="shared" si="47"/>
        <v>core0_lei65</v>
      </c>
      <c r="GZ74" s="122">
        <v>5</v>
      </c>
      <c r="HA74" s="33">
        <v>11</v>
      </c>
      <c r="HB74" s="62">
        <f ca="1">IF(OR(INDEX(INDIRECT("times"&amp;GW$2),$F74,HB$28)&gt;10,INDEX(INDIRECT(GY74),$E74,$F74)="",INDEX(INDIRECT(GY74),$E74,$F74)&gt;=INDEX(INDIRECT(GY74),1,HB$28)),0,(INDEX(INDIRECT(GY74),$E74,$F74))-INDEX(INDIRECT(GY74),1,HB$28))*(10-INDEX(INDIRECT("times"&amp;GW$2),$F74,HB$28))/10</f>
        <v>0</v>
      </c>
      <c r="HC74" s="63">
        <f ca="1">IF(OR(INDEX(INDIRECT("times"&amp;GW$2),$F74,HC$28)&gt;10,INDEX(INDIRECT(GY74),$E74,$F74)="",INDEX(INDIRECT(GY74),$E74,$F74)&gt;=INDEX(INDIRECT(GY74),1,HC$28)),0,(INDEX(INDIRECT(GY74),$E74,$F74))-INDEX(INDIRECT(GY74),1,HC$28))*(10-INDEX(INDIRECT("times"&amp;GW$2),$F74,HC$28))/10</f>
        <v>0</v>
      </c>
      <c r="HD74" s="63">
        <f ca="1">IF(OR(INDEX(INDIRECT("times"&amp;GW$2),$F74,HD$28)&gt;10,INDEX(INDIRECT(GY74),$E74,$F74)="",INDEX(INDIRECT(GY74),$E74,$F74)&gt;=INDEX(INDIRECT(GY74),1,HD$28)),0,(INDEX(INDIRECT(GY74),$E74,$F74))-INDEX(INDIRECT(GY74),1,HD$28))*(10-INDEX(INDIRECT("times"&amp;GW$2),$F74,HD$28))/10</f>
        <v>0</v>
      </c>
      <c r="HE74" s="63">
        <f ca="1">IF(OR(INDEX(INDIRECT("times"&amp;GW$2),$F74,HE$28)&gt;10,INDEX(INDIRECT(GY74),$E74,$F74)="",INDEX(INDIRECT(GY74),$E74,$F74)&gt;=INDEX(INDIRECT(GY74),1,HE$28)),0,(INDEX(INDIRECT(GY74),$E74,$F74))-INDEX(INDIRECT(GY74),1,HE$28))*(10-INDEX(INDIRECT("times"&amp;GW$2),$F74,HE$28))/10</f>
        <v>0</v>
      </c>
      <c r="HF74" s="63">
        <f ca="1">IF(OR(INDEX(INDIRECT("times"&amp;GW$2),$F74,HF$28)&gt;10,INDEX(INDIRECT(GY74),$E74,$F74)="",INDEX(INDIRECT(GY74),$E74,$F74)&gt;=INDEX(INDIRECT(GY74),1,HF$28)),0,(INDEX(INDIRECT(GY74),$E74,$F74))-INDEX(INDIRECT(GY74),1,HF$28))*(10-INDEX(INDIRECT("times"&amp;GW$2),$F74,HF$28))/10</f>
        <v>0</v>
      </c>
      <c r="HG74" s="63">
        <f ca="1">IF(OR(INDEX(INDIRECT("times"&amp;GW$2),$F74,HG$28)&gt;10,INDEX(INDIRECT(GY74),$E74,$F74)="",INDEX(INDIRECT(GY74),$E74,$F74)&gt;=INDEX(INDIRECT(GY74),1,HG$28)),0,(INDEX(INDIRECT(GY74),$E74,$F74))-INDEX(INDIRECT(GY74),1,HG$28))*(10-INDEX(INDIRECT("times"&amp;GW$2),$F74,HG$28))/10</f>
        <v>0</v>
      </c>
      <c r="HH74" s="63">
        <f ca="1">IF(OR(INDEX(INDIRECT("times"&amp;GW$2),$F74,HH$28)&gt;10,INDEX(INDIRECT(GY74),$E74,$F74)="",INDEX(INDIRECT(GY74),$E74,$F74)&gt;=INDEX(INDIRECT(GY74),1,HH$28)),0,(INDEX(INDIRECT(GY74),$E74,$F74))-INDEX(INDIRECT(GY74),1,HH$28))*(10-INDEX(INDIRECT("times"&amp;GW$2),$F74,HH$28))/10</f>
        <v>0</v>
      </c>
      <c r="HI74" s="63">
        <f ca="1">IF(OR(INDEX(INDIRECT("times"&amp;GW$2),$F74,HI$28)&gt;10,INDEX(INDIRECT(GY74),$E74,$F74)="",INDEX(INDIRECT(GY74),$E74,$F74)&gt;=INDEX(INDIRECT(GY74),1,HI$28)),0,(INDEX(INDIRECT(GY74),$E74,$F74))-INDEX(INDIRECT(GY74),1,HI$28))*(10-INDEX(INDIRECT("times"&amp;GW$2),$F74,HI$28))/10</f>
        <v>0</v>
      </c>
      <c r="HJ74" s="63">
        <f ca="1">IF(OR(INDEX(INDIRECT("times"&amp;GW$2),$F74,HJ$28)&gt;10,INDEX(INDIRECT(GY74),$E74,$F74)="",INDEX(INDIRECT(GY74),$E74,$F74)&gt;=INDEX(INDIRECT(GY74),1,HJ$28)),0,(INDEX(INDIRECT(GY74),$E74,$F74))-INDEX(INDIRECT(GY74),1,HJ$28))*(10-INDEX(INDIRECT("times"&amp;GW$2),$F74,HJ$28))/10</f>
        <v>0</v>
      </c>
      <c r="HK74" s="63">
        <f ca="1">IF(OR(INDEX(INDIRECT("times"&amp;GW$2),$F74,HK$28)&gt;10,INDEX(INDIRECT(GY74),$E74,$F74)="",INDEX(INDIRECT(GY74),$E74,$F74)&gt;=INDEX(INDIRECT(GY74),1,HK$28)),0,(INDEX(INDIRECT(GY74),$E74,$F74))-INDEX(INDIRECT(GY74),1,HK$28))*(10-INDEX(INDIRECT("times"&amp;GW$2),$F74,HK$28))/10</f>
        <v>0</v>
      </c>
      <c r="HL74" s="63">
        <f ca="1">IF(OR(INDEX(INDIRECT("times"&amp;GW$2),$F74,HL$28)&gt;10,INDEX(INDIRECT(GY74),$E74,$F74)="",INDEX(INDIRECT(GY74),$E74,$F74)&gt;=INDEX(INDIRECT(GY74),1,HL$28)),0,(INDEX(INDIRECT(GY74),$E74,$F74))-INDEX(INDIRECT(GY74),1,HL$28))*(10-INDEX(INDIRECT("times"&amp;GW$2),$F74,HL$28))/10</f>
        <v>0</v>
      </c>
      <c r="HM74" s="63">
        <f ca="1">IF(OR(INDEX(INDIRECT("times"&amp;GW$2),$F74,HM$28)&gt;10,INDEX(INDIRECT(GY74),$E74,$F74)="",INDEX(INDIRECT(GY74),$E74,$F74)&gt;=INDEX(INDIRECT(GY74),1,HM$28)),0,(INDEX(INDIRECT(GY74),$E74,$F74))-INDEX(INDIRECT(GY74),1,HM$28))*(10-INDEX(INDIRECT("times"&amp;GW$2),$F74,HM$28))/10</f>
        <v>0</v>
      </c>
      <c r="HN74" s="63">
        <f ca="1">IF(OR(INDEX(INDIRECT("times"&amp;GW$2),$F74,HN$28)&gt;10,INDEX(INDIRECT(GY74),$E74,$F74)="",INDEX(INDIRECT(GY74),$E74,$F74)&gt;=INDEX(INDIRECT(GY74),1,HN$28)),0,(INDEX(INDIRECT(GY74),$E74,$F74))-INDEX(INDIRECT(GY74),1,HN$28))*(10-INDEX(INDIRECT("times"&amp;GW$2),$F74,HN$28))/10</f>
        <v>0</v>
      </c>
      <c r="HO74" s="63">
        <f ca="1">IF(OR(INDEX(INDIRECT("times"&amp;GW$2),$F74,HO$28)&gt;10,INDEX(INDIRECT(GY74),$E74,$F74)="",INDEX(INDIRECT(GY74),$E74,$F74)&gt;=INDEX(INDIRECT(GY74),1,HO$28)),0,(INDEX(INDIRECT(GY74),$E74,$F74))-INDEX(INDIRECT(GY74),1,HO$28))*(10-INDEX(INDIRECT("times"&amp;GW$2),$F74,HO$28))/10</f>
        <v>0</v>
      </c>
      <c r="HP74" s="63">
        <f ca="1">IF(OR(INDEX(INDIRECT("times"&amp;GW$2),$F74,HP$28)&gt;10,INDEX(INDIRECT(GY74),$E74,$F74)="",INDEX(INDIRECT(GY74),$E74,$F74)&gt;=INDEX(INDIRECT(GY74),1,HP$28)),0,(INDEX(INDIRECT(GY74),$E74,$F74))-INDEX(INDIRECT(GY74),1,HP$28))*(10-INDEX(INDIRECT("times"&amp;GW$2),$F74,HP$28))/10</f>
        <v>0</v>
      </c>
      <c r="HQ74" s="63">
        <f ca="1">IF(OR(INDEX(INDIRECT("times"&amp;GW$2),$F74,HQ$28)&gt;10,INDEX(INDIRECT(GY74),$E74,$F74)="",INDEX(INDIRECT(GY74),$E74,$F74)&gt;=INDEX(INDIRECT(GY74),1,HQ$28)),0,(INDEX(INDIRECT(GY74),$E74,$F74))-INDEX(INDIRECT(GY74),1,HQ$28))*(10-INDEX(INDIRECT("times"&amp;GW$2),$F74,HQ$28))/10</f>
        <v>0</v>
      </c>
      <c r="HR74" s="63">
        <f ca="1">IF(OR(INDEX(INDIRECT("times"&amp;GW$2),$F74,HR$28)&gt;10,INDEX(INDIRECT(GY74),$E74,$F74)="",INDEX(INDIRECT(GY74),$E74,$F74)&gt;=INDEX(INDIRECT(GY74),1,HR$28)),0,(INDEX(INDIRECT(GY74),$E74,$F74))-INDEX(INDIRECT(GY74),1,HR$28))*(10-INDEX(INDIRECT("times"&amp;GW$2),$F74,HR$28))/10</f>
        <v>0</v>
      </c>
      <c r="HS74" s="63">
        <f ca="1">IF(OR(INDEX(INDIRECT("times"&amp;GW$2),$F74,HS$28)&gt;10,INDEX(INDIRECT(GY74),$E74,$F74)="",INDEX(INDIRECT(GY74),$E74,$F74)&gt;=INDEX(INDIRECT(GY74),1,HS$28)),0,(INDEX(INDIRECT(GY74),$E74,$F74))-INDEX(INDIRECT(GY74),1,HS$28))*(10-INDEX(INDIRECT("times"&amp;GW$2),$F74,HS$28))/10</f>
        <v>0</v>
      </c>
      <c r="HT74" s="63">
        <f ca="1">IF(OR(INDEX(INDIRECT("times"&amp;GW$2),$F74,HT$28)&gt;10,INDEX(INDIRECT(GY74),$E74,$F74)="",INDEX(INDIRECT(GY74),$E74,$F74)&gt;=INDEX(INDIRECT(GY74),1,HT$28)),0,(INDEX(INDIRECT(GY74),$E74,$F74))-INDEX(INDIRECT(GY74),1,HT$28))*(10-INDEX(INDIRECT("times"&amp;GW$2),$F74,HT$28))/10</f>
        <v>0</v>
      </c>
      <c r="HU74" s="63">
        <f ca="1">IF(OR(INDEX(INDIRECT("times"&amp;GW$2),$F74,HU$28)&gt;10,INDEX(INDIRECT(GY74),$E74,$F74)="",INDEX(INDIRECT(GY74),$E74,$F74)&gt;=INDEX(INDIRECT(GY74),1,HU$28)),0,(INDEX(INDIRECT(GY74),$E74,$F74))-INDEX(INDIRECT(GY74),1,HU$28))*(10-INDEX(INDIRECT("times"&amp;GW$2),$F74,HU$28))/10</f>
        <v>0</v>
      </c>
      <c r="HV74" s="64">
        <f ca="1">IF(OR(INDEX(INDIRECT("times"&amp;GW$2),$F74,HV$28)&gt;10,INDEX(INDIRECT(GY74),$E74,$F74)="",INDEX(INDIRECT(GY74),$E74,$F74)&gt;=INDEX(INDIRECT(GY74),1,HV$28)),0,(INDEX(INDIRECT(GY74),$E74,$F74))-INDEX(INDIRECT(GY74),1,HV$28))*(10-INDEX(INDIRECT("times"&amp;GW$2),$F74,HV$28))/10</f>
        <v>0</v>
      </c>
      <c r="HW74" s="201">
        <v>11</v>
      </c>
    </row>
    <row r="75" spans="1:231" ht="15">
      <c r="A75" s="18" t="s">
        <v>221</v>
      </c>
      <c r="B75" s="122">
        <f>A26</f>
        <v>0</v>
      </c>
      <c r="C75" s="122" t="str">
        <f>A27</f>
        <v>work1834</v>
      </c>
      <c r="D75" s="210" t="str">
        <f t="shared" si="40"/>
        <v>core0_work1834</v>
      </c>
      <c r="E75" s="122">
        <v>5</v>
      </c>
      <c r="F75" s="33">
        <v>12</v>
      </c>
      <c r="G75" s="62">
        <f ca="1">IF(OR(INDEX(INDIRECT("times"&amp;B$2),$F75,G$28)&gt;10,INDEX(INDIRECT(D75),$E75,$F75)="",INDEX(INDIRECT(D75),$E75,$F75)&gt;=INDEX(INDIRECT(D75),1,G$28)),0,(INDEX(INDIRECT(D75),$E75,$F75))-INDEX(INDIRECT(D75),1,G$28))*(10-INDEX(INDIRECT("times"&amp;B$2),$F75,G$28))/10</f>
        <v>0</v>
      </c>
      <c r="H75" s="63">
        <f ca="1">IF(OR(INDEX(INDIRECT("times"&amp;B$2),$F75,H$28)&gt;10,INDEX(INDIRECT(D75),$E75,$F75)="",INDEX(INDIRECT(D75),$E75,$F75)&gt;=INDEX(INDIRECT(D75),1,H$28)),0,(INDEX(INDIRECT(D75),$E75,$F75))-INDEX(INDIRECT(D75),1,H$28))*(10-INDEX(INDIRECT("times"&amp;B$2),$F75,H$28))/10</f>
        <v>0</v>
      </c>
      <c r="I75" s="63">
        <f ca="1">IF(OR(INDEX(INDIRECT("times"&amp;B$2),$F75,I$28)&gt;10,INDEX(INDIRECT(D75),$E75,$F75)="",INDEX(INDIRECT(D75),$E75,$F75)&gt;=INDEX(INDIRECT(D75),1,I$28)),0,(INDEX(INDIRECT(D75),$E75,$F75))-INDEX(INDIRECT(D75),1,I$28))*(10-INDEX(INDIRECT("times"&amp;B$2),$F75,I$28))/10</f>
        <v>0</v>
      </c>
      <c r="J75" s="63">
        <f ca="1">IF(OR(INDEX(INDIRECT("times"&amp;B$2),$F75,J$28)&gt;10,INDEX(INDIRECT(D75),$E75,$F75)="",INDEX(INDIRECT(D75),$E75,$F75)&gt;=INDEX(INDIRECT(D75),1,J$28)),0,(INDEX(INDIRECT(D75),$E75,$F75))-INDEX(INDIRECT(D75),1,J$28))*(10-INDEX(INDIRECT("times"&amp;B$2),$F75,J$28))/10</f>
        <v>0</v>
      </c>
      <c r="K75" s="63">
        <f ca="1">IF(OR(INDEX(INDIRECT("times"&amp;B$2),$F75,K$28)&gt;10,INDEX(INDIRECT(D75),$E75,$F75)="",INDEX(INDIRECT(D75),$E75,$F75)&gt;=INDEX(INDIRECT(D75),1,K$28)),0,(INDEX(INDIRECT(D75),$E75,$F75))-INDEX(INDIRECT(D75),1,K$28))*(10-INDEX(INDIRECT("times"&amp;B$2),$F75,K$28))/10</f>
        <v>0</v>
      </c>
      <c r="L75" s="63">
        <f ca="1">IF(OR(INDEX(INDIRECT("times"&amp;B$2),$F75,L$28)&gt;10,INDEX(INDIRECT(D75),$E75,$F75)="",INDEX(INDIRECT(D75),$E75,$F75)&gt;=INDEX(INDIRECT(D75),1,L$28)),0,(INDEX(INDIRECT(D75),$E75,$F75))-INDEX(INDIRECT(D75),1,L$28))*(10-INDEX(INDIRECT("times"&amp;B$2),$F75,L$28))/10</f>
        <v>0</v>
      </c>
      <c r="M75" s="63">
        <f ca="1">IF(OR(INDEX(INDIRECT("times"&amp;B$2),$F75,M$28)&gt;10,INDEX(INDIRECT(D75),$E75,$F75)="",INDEX(INDIRECT(D75),$E75,$F75)&gt;=INDEX(INDIRECT(D75),1,M$28)),0,(INDEX(INDIRECT(D75),$E75,$F75))-INDEX(INDIRECT(D75),1,M$28))*(10-INDEX(INDIRECT("times"&amp;B$2),$F75,M$28))/10</f>
        <v>0</v>
      </c>
      <c r="N75" s="63">
        <f ca="1">IF(OR(INDEX(INDIRECT("times"&amp;B$2),$F75,N$28)&gt;10,INDEX(INDIRECT(D75),$E75,$F75)="",INDEX(INDIRECT(D75),$E75,$F75)&gt;=INDEX(INDIRECT(D75),1,N$28)),0,(INDEX(INDIRECT(D75),$E75,$F75))-INDEX(INDIRECT(D75),1,N$28))*(10-INDEX(INDIRECT("times"&amp;B$2),$F75,N$28))/10</f>
        <v>0</v>
      </c>
      <c r="O75" s="63">
        <f ca="1">IF(OR(INDEX(INDIRECT("times"&amp;B$2),$F75,O$28)&gt;10,INDEX(INDIRECT(D75),$E75,$F75)="",INDEX(INDIRECT(D75),$E75,$F75)&gt;=INDEX(INDIRECT(D75),1,O$28)),0,(INDEX(INDIRECT(D75),$E75,$F75))-INDEX(INDIRECT(D75),1,O$28))*(10-INDEX(INDIRECT("times"&amp;B$2),$F75,O$28))/10</f>
        <v>0</v>
      </c>
      <c r="P75" s="63">
        <f ca="1">IF(OR(INDEX(INDIRECT("times"&amp;B$2),$F75,P$28)&gt;10,INDEX(INDIRECT(D75),$E75,$F75)="",INDEX(INDIRECT(D75),$E75,$F75)&gt;=INDEX(INDIRECT(D75),1,P$28)),0,(INDEX(INDIRECT(D75),$E75,$F75))-INDEX(INDIRECT(D75),1,P$28))*(10-INDEX(INDIRECT("times"&amp;B$2),$F75,P$28))/10</f>
        <v>0</v>
      </c>
      <c r="Q75" s="63">
        <f ca="1">IF(OR(INDEX(INDIRECT("times"&amp;B$2),$F75,Q$28)&gt;10,INDEX(INDIRECT(D75),$E75,$F75)="",INDEX(INDIRECT(D75),$E75,$F75)&gt;=INDEX(INDIRECT(D75),1,Q$28)),0,(INDEX(INDIRECT(D75),$E75,$F75))-INDEX(INDIRECT(D75),1,Q$28))*(10-INDEX(INDIRECT("times"&amp;B$2),$F75,Q$28))/10</f>
        <v>0</v>
      </c>
      <c r="R75" s="63">
        <f ca="1">IF(OR(INDEX(INDIRECT("times"&amp;B$2),$F75,R$28)&gt;10,INDEX(INDIRECT(D75),$E75,$F75)="",INDEX(INDIRECT(D75),$E75,$F75)&gt;=INDEX(INDIRECT(D75),1,R$28)),0,(INDEX(INDIRECT(D75),$E75,$F75))-INDEX(INDIRECT(D75),1,R$28))*(10-INDEX(INDIRECT("times"&amp;B$2),$F75,R$28))/10</f>
        <v>0</v>
      </c>
      <c r="S75" s="63">
        <f ca="1">IF(OR(INDEX(INDIRECT("times"&amp;B$2),$F75,S$28)&gt;10,INDEX(INDIRECT(D75),$E75,$F75)="",INDEX(INDIRECT(D75),$E75,$F75)&gt;=INDEX(INDIRECT(D75),1,S$28)),0,(INDEX(INDIRECT(D75),$E75,$F75))-INDEX(INDIRECT(D75),1,S$28))*(10-INDEX(INDIRECT("times"&amp;B$2),$F75,S$28))/10</f>
        <v>0</v>
      </c>
      <c r="T75" s="63">
        <f ca="1">IF(OR(INDEX(INDIRECT("times"&amp;B$2),$F75,T$28)&gt;10,INDEX(INDIRECT(D75),$E75,$F75)="",INDEX(INDIRECT(D75),$E75,$F75)&gt;=INDEX(INDIRECT(D75),1,T$28)),0,(INDEX(INDIRECT(D75),$E75,$F75))-INDEX(INDIRECT(D75),1,T$28))*(10-INDEX(INDIRECT("times"&amp;B$2),$F75,T$28))/10</f>
        <v>0</v>
      </c>
      <c r="U75" s="63">
        <f ca="1">IF(OR(INDEX(INDIRECT("times"&amp;B$2),$F75,U$28)&gt;10,INDEX(INDIRECT(D75),$E75,$F75)="",INDEX(INDIRECT(D75),$E75,$F75)&gt;=INDEX(INDIRECT(D75),1,U$28)),0,(INDEX(INDIRECT(D75),$E75,$F75))-INDEX(INDIRECT(D75),1,U$28))*(10-INDEX(INDIRECT("times"&amp;B$2),$F75,U$28))/10</f>
        <v>0</v>
      </c>
      <c r="V75" s="63">
        <f ca="1">IF(OR(INDEX(INDIRECT("times"&amp;B$2),$F75,V$28)&gt;10,INDEX(INDIRECT(D75),$E75,$F75)="",INDEX(INDIRECT(D75),$E75,$F75)&gt;=INDEX(INDIRECT(D75),1,V$28)),0,(INDEX(INDIRECT(D75),$E75,$F75))-INDEX(INDIRECT(D75),1,V$28))*(10-INDEX(INDIRECT("times"&amp;B$2),$F75,V$28))/10</f>
        <v>0</v>
      </c>
      <c r="W75" s="63">
        <f ca="1">IF(OR(INDEX(INDIRECT("times"&amp;B$2),$F75,W$28)&gt;10,INDEX(INDIRECT(D75),$E75,$F75)="",INDEX(INDIRECT(D75),$E75,$F75)&gt;=INDEX(INDIRECT(D75),1,W$28)),0,(INDEX(INDIRECT(D75),$E75,$F75))-INDEX(INDIRECT(D75),1,W$28))*(10-INDEX(INDIRECT("times"&amp;B$2),$F75,W$28))/10</f>
        <v>0</v>
      </c>
      <c r="X75" s="63">
        <f ca="1">IF(OR(INDEX(INDIRECT("times"&amp;B$2),$F75,X$28)&gt;10,INDEX(INDIRECT(D75),$E75,$F75)="",INDEX(INDIRECT(D75),$E75,$F75)&gt;=INDEX(INDIRECT(D75),1,X$28)),0,(INDEX(INDIRECT(D75),$E75,$F75))-INDEX(INDIRECT(D75),1,X$28))*(10-INDEX(INDIRECT("times"&amp;B$2),$F75,X$28))/10</f>
        <v>0</v>
      </c>
      <c r="Y75" s="63">
        <f ca="1">IF(OR(INDEX(INDIRECT("times"&amp;B$2),$F75,Y$28)&gt;10,INDEX(INDIRECT(D75),$E75,$F75)="",INDEX(INDIRECT(D75),$E75,$F75)&gt;=INDEX(INDIRECT(D75),1,Y$28)),0,(INDEX(INDIRECT(D75),$E75,$F75))-INDEX(INDIRECT(D75),1,Y$28))*(10-INDEX(INDIRECT("times"&amp;B$2),$F75,Y$28))/10</f>
        <v>0</v>
      </c>
      <c r="Z75" s="63">
        <f ca="1">IF(OR(INDEX(INDIRECT("times"&amp;B$2),$F75,Z$28)&gt;10,INDEX(INDIRECT(D75),$E75,$F75)="",INDEX(INDIRECT(D75),$E75,$F75)&gt;=INDEX(INDIRECT(D75),1,Z$28)),0,(INDEX(INDIRECT(D75),$E75,$F75))-INDEX(INDIRECT(D75),1,Z$28))*(10-INDEX(INDIRECT("times"&amp;B$2),$F75,Z$28))/10</f>
        <v>0</v>
      </c>
      <c r="AA75" s="64">
        <f ca="1">IF(OR(INDEX(INDIRECT("times"&amp;B$2),$F75,AA$28)&gt;10,INDEX(INDIRECT(D75),$E75,$F75)="",INDEX(INDIRECT(D75),$E75,$F75)&gt;=INDEX(INDIRECT(D75),1,AA$28)),0,(INDEX(INDIRECT(D75),$E75,$F75))-INDEX(INDIRECT(D75),1,AA$28))*(10-INDEX(INDIRECT("times"&amp;B$2),$F75,AA$28))/10</f>
        <v>0</v>
      </c>
      <c r="AB75" s="201">
        <v>12</v>
      </c>
      <c r="AD75" s="18" t="s">
        <v>221</v>
      </c>
      <c r="AE75" s="122">
        <f>AD26</f>
        <v>0</v>
      </c>
      <c r="AF75" s="122" t="str">
        <f>AD27</f>
        <v>shop1834</v>
      </c>
      <c r="AG75" s="210" t="str">
        <f t="shared" si="41"/>
        <v>core0_shop1834</v>
      </c>
      <c r="AH75" s="122">
        <v>5</v>
      </c>
      <c r="AI75" s="33">
        <v>12</v>
      </c>
      <c r="AJ75" s="62">
        <f ca="1">IF(OR(INDEX(INDIRECT("times"&amp;AE$2),$F75,AJ$28)&gt;10,INDEX(INDIRECT(AG75),$E75,$F75)="",INDEX(INDIRECT(AG75),$E75,$F75)&gt;=INDEX(INDIRECT(AG75),1,AJ$28)),0,(INDEX(INDIRECT(AG75),$E75,$F75))-INDEX(INDIRECT(AG75),1,AJ$28))*(10-INDEX(INDIRECT("times"&amp;AE$2),$F75,AJ$28))/10</f>
        <v>0</v>
      </c>
      <c r="AK75" s="63">
        <f ca="1">IF(OR(INDEX(INDIRECT("times"&amp;AE$2),$F75,AK$28)&gt;10,INDEX(INDIRECT(AG75),$E75,$F75)="",INDEX(INDIRECT(AG75),$E75,$F75)&gt;=INDEX(INDIRECT(AG75),1,AK$28)),0,(INDEX(INDIRECT(AG75),$E75,$F75))-INDEX(INDIRECT(AG75),1,AK$28))*(10-INDEX(INDIRECT("times"&amp;AE$2),$F75,AK$28))/10</f>
        <v>0</v>
      </c>
      <c r="AL75" s="63">
        <f ca="1">IF(OR(INDEX(INDIRECT("times"&amp;AE$2),$F75,AL$28)&gt;10,INDEX(INDIRECT(AG75),$E75,$F75)="",INDEX(INDIRECT(AG75),$E75,$F75)&gt;=INDEX(INDIRECT(AG75),1,AL$28)),0,(INDEX(INDIRECT(AG75),$E75,$F75))-INDEX(INDIRECT(AG75),1,AL$28))*(10-INDEX(INDIRECT("times"&amp;AE$2),$F75,AL$28))/10</f>
        <v>0</v>
      </c>
      <c r="AM75" s="63">
        <f ca="1">IF(OR(INDEX(INDIRECT("times"&amp;AE$2),$F75,AM$28)&gt;10,INDEX(INDIRECT(AG75),$E75,$F75)="",INDEX(INDIRECT(AG75),$E75,$F75)&gt;=INDEX(INDIRECT(AG75),1,AM$28)),0,(INDEX(INDIRECT(AG75),$E75,$F75))-INDEX(INDIRECT(AG75),1,AM$28))*(10-INDEX(INDIRECT("times"&amp;AE$2),$F75,AM$28))/10</f>
        <v>0</v>
      </c>
      <c r="AN75" s="63">
        <f ca="1">IF(OR(INDEX(INDIRECT("times"&amp;AE$2),$F75,AN$28)&gt;10,INDEX(INDIRECT(AG75),$E75,$F75)="",INDEX(INDIRECT(AG75),$E75,$F75)&gt;=INDEX(INDIRECT(AG75),1,AN$28)),0,(INDEX(INDIRECT(AG75),$E75,$F75))-INDEX(INDIRECT(AG75),1,AN$28))*(10-INDEX(INDIRECT("times"&amp;AE$2),$F75,AN$28))/10</f>
        <v>0</v>
      </c>
      <c r="AO75" s="63">
        <f ca="1">IF(OR(INDEX(INDIRECT("times"&amp;AE$2),$F75,AO$28)&gt;10,INDEX(INDIRECT(AG75),$E75,$F75)="",INDEX(INDIRECT(AG75),$E75,$F75)&gt;=INDEX(INDIRECT(AG75),1,AO$28)),0,(INDEX(INDIRECT(AG75),$E75,$F75))-INDEX(INDIRECT(AG75),1,AO$28))*(10-INDEX(INDIRECT("times"&amp;AE$2),$F75,AO$28))/10</f>
        <v>0</v>
      </c>
      <c r="AP75" s="63">
        <f ca="1">IF(OR(INDEX(INDIRECT("times"&amp;AE$2),$F75,AP$28)&gt;10,INDEX(INDIRECT(AG75),$E75,$F75)="",INDEX(INDIRECT(AG75),$E75,$F75)&gt;=INDEX(INDIRECT(AG75),1,AP$28)),0,(INDEX(INDIRECT(AG75),$E75,$F75))-INDEX(INDIRECT(AG75),1,AP$28))*(10-INDEX(INDIRECT("times"&amp;AE$2),$F75,AP$28))/10</f>
        <v>0</v>
      </c>
      <c r="AQ75" s="63">
        <f ca="1">IF(OR(INDEX(INDIRECT("times"&amp;AE$2),$F75,AQ$28)&gt;10,INDEX(INDIRECT(AG75),$E75,$F75)="",INDEX(INDIRECT(AG75),$E75,$F75)&gt;=INDEX(INDIRECT(AG75),1,AQ$28)),0,(INDEX(INDIRECT(AG75),$E75,$F75))-INDEX(INDIRECT(AG75),1,AQ$28))*(10-INDEX(INDIRECT("times"&amp;AE$2),$F75,AQ$28))/10</f>
        <v>0</v>
      </c>
      <c r="AR75" s="63">
        <f ca="1">IF(OR(INDEX(INDIRECT("times"&amp;AE$2),$F75,AR$28)&gt;10,INDEX(INDIRECT(AG75),$E75,$F75)="",INDEX(INDIRECT(AG75),$E75,$F75)&gt;=INDEX(INDIRECT(AG75),1,AR$28)),0,(INDEX(INDIRECT(AG75),$E75,$F75))-INDEX(INDIRECT(AG75),1,AR$28))*(10-INDEX(INDIRECT("times"&amp;AE$2),$F75,AR$28))/10</f>
        <v>0</v>
      </c>
      <c r="AS75" s="63">
        <f ca="1">IF(OR(INDEX(INDIRECT("times"&amp;AE$2),$F75,AS$28)&gt;10,INDEX(INDIRECT(AG75),$E75,$F75)="",INDEX(INDIRECT(AG75),$E75,$F75)&gt;=INDEX(INDIRECT(AG75),1,AS$28)),0,(INDEX(INDIRECT(AG75),$E75,$F75))-INDEX(INDIRECT(AG75),1,AS$28))*(10-INDEX(INDIRECT("times"&amp;AE$2),$F75,AS$28))/10</f>
        <v>0</v>
      </c>
      <c r="AT75" s="63">
        <f ca="1">IF(OR(INDEX(INDIRECT("times"&amp;AE$2),$F75,AT$28)&gt;10,INDEX(INDIRECT(AG75),$E75,$F75)="",INDEX(INDIRECT(AG75),$E75,$F75)&gt;=INDEX(INDIRECT(AG75),1,AT$28)),0,(INDEX(INDIRECT(AG75),$E75,$F75))-INDEX(INDIRECT(AG75),1,AT$28))*(10-INDEX(INDIRECT("times"&amp;AE$2),$F75,AT$28))/10</f>
        <v>0</v>
      </c>
      <c r="AU75" s="63">
        <f ca="1">IF(OR(INDEX(INDIRECT("times"&amp;AE$2),$F75,AU$28)&gt;10,INDEX(INDIRECT(AG75),$E75,$F75)="",INDEX(INDIRECT(AG75),$E75,$F75)&gt;=INDEX(INDIRECT(AG75),1,AU$28)),0,(INDEX(INDIRECT(AG75),$E75,$F75))-INDEX(INDIRECT(AG75),1,AU$28))*(10-INDEX(INDIRECT("times"&amp;AE$2),$F75,AU$28))/10</f>
        <v>0</v>
      </c>
      <c r="AV75" s="63">
        <f ca="1">IF(OR(INDEX(INDIRECT("times"&amp;AE$2),$F75,AV$28)&gt;10,INDEX(INDIRECT(AG75),$E75,$F75)="",INDEX(INDIRECT(AG75),$E75,$F75)&gt;=INDEX(INDIRECT(AG75),1,AV$28)),0,(INDEX(INDIRECT(AG75),$E75,$F75))-INDEX(INDIRECT(AG75),1,AV$28))*(10-INDEX(INDIRECT("times"&amp;AE$2),$F75,AV$28))/10</f>
        <v>0</v>
      </c>
      <c r="AW75" s="63">
        <f ca="1">IF(OR(INDEX(INDIRECT("times"&amp;AE$2),$F75,AW$28)&gt;10,INDEX(INDIRECT(AG75),$E75,$F75)="",INDEX(INDIRECT(AG75),$E75,$F75)&gt;=INDEX(INDIRECT(AG75),1,AW$28)),0,(INDEX(INDIRECT(AG75),$E75,$F75))-INDEX(INDIRECT(AG75),1,AW$28))*(10-INDEX(INDIRECT("times"&amp;AE$2),$F75,AW$28))/10</f>
        <v>0</v>
      </c>
      <c r="AX75" s="63">
        <f ca="1">IF(OR(INDEX(INDIRECT("times"&amp;AE$2),$F75,AX$28)&gt;10,INDEX(INDIRECT(AG75),$E75,$F75)="",INDEX(INDIRECT(AG75),$E75,$F75)&gt;=INDEX(INDIRECT(AG75),1,AX$28)),0,(INDEX(INDIRECT(AG75),$E75,$F75))-INDEX(INDIRECT(AG75),1,AX$28))*(10-INDEX(INDIRECT("times"&amp;AE$2),$F75,AX$28))/10</f>
        <v>0</v>
      </c>
      <c r="AY75" s="63">
        <f ca="1">IF(OR(INDEX(INDIRECT("times"&amp;AE$2),$F75,AY$28)&gt;10,INDEX(INDIRECT(AG75),$E75,$F75)="",INDEX(INDIRECT(AG75),$E75,$F75)&gt;=INDEX(INDIRECT(AG75),1,AY$28)),0,(INDEX(INDIRECT(AG75),$E75,$F75))-INDEX(INDIRECT(AG75),1,AY$28))*(10-INDEX(INDIRECT("times"&amp;AE$2),$F75,AY$28))/10</f>
        <v>0</v>
      </c>
      <c r="AZ75" s="63">
        <f ca="1">IF(OR(INDEX(INDIRECT("times"&amp;AE$2),$F75,AZ$28)&gt;10,INDEX(INDIRECT(AG75),$E75,$F75)="",INDEX(INDIRECT(AG75),$E75,$F75)&gt;=INDEX(INDIRECT(AG75),1,AZ$28)),0,(INDEX(INDIRECT(AG75),$E75,$F75))-INDEX(INDIRECT(AG75),1,AZ$28))*(10-INDEX(INDIRECT("times"&amp;AE$2),$F75,AZ$28))/10</f>
        <v>0</v>
      </c>
      <c r="BA75" s="63">
        <f ca="1">IF(OR(INDEX(INDIRECT("times"&amp;AE$2),$F75,BA$28)&gt;10,INDEX(INDIRECT(AG75),$E75,$F75)="",INDEX(INDIRECT(AG75),$E75,$F75)&gt;=INDEX(INDIRECT(AG75),1,BA$28)),0,(INDEX(INDIRECT(AG75),$E75,$F75))-INDEX(INDIRECT(AG75),1,BA$28))*(10-INDEX(INDIRECT("times"&amp;AE$2),$F75,BA$28))/10</f>
        <v>0</v>
      </c>
      <c r="BB75" s="63">
        <f ca="1">IF(OR(INDEX(INDIRECT("times"&amp;AE$2),$F75,BB$28)&gt;10,INDEX(INDIRECT(AG75),$E75,$F75)="",INDEX(INDIRECT(AG75),$E75,$F75)&gt;=INDEX(INDIRECT(AG75),1,BB$28)),0,(INDEX(INDIRECT(AG75),$E75,$F75))-INDEX(INDIRECT(AG75),1,BB$28))*(10-INDEX(INDIRECT("times"&amp;AE$2),$F75,BB$28))/10</f>
        <v>0</v>
      </c>
      <c r="BC75" s="63">
        <f ca="1">IF(OR(INDEX(INDIRECT("times"&amp;AE$2),$F75,BC$28)&gt;10,INDEX(INDIRECT(AG75),$E75,$F75)="",INDEX(INDIRECT(AG75),$E75,$F75)&gt;=INDEX(INDIRECT(AG75),1,BC$28)),0,(INDEX(INDIRECT(AG75),$E75,$F75))-INDEX(INDIRECT(AG75),1,BC$28))*(10-INDEX(INDIRECT("times"&amp;AE$2),$F75,BC$28))/10</f>
        <v>0</v>
      </c>
      <c r="BD75" s="64">
        <f ca="1">IF(OR(INDEX(INDIRECT("times"&amp;AE$2),$F75,BD$28)&gt;10,INDEX(INDIRECT(AG75),$E75,$F75)="",INDEX(INDIRECT(AG75),$E75,$F75)&gt;=INDEX(INDIRECT(AG75),1,BD$28)),0,(INDEX(INDIRECT(AG75),$E75,$F75))-INDEX(INDIRECT(AG75),1,BD$28))*(10-INDEX(INDIRECT("times"&amp;AE$2),$F75,BD$28))/10</f>
        <v>0</v>
      </c>
      <c r="BE75" s="201">
        <v>12</v>
      </c>
      <c r="BG75" s="18" t="s">
        <v>221</v>
      </c>
      <c r="BH75" s="122">
        <f>BG26</f>
        <v>0</v>
      </c>
      <c r="BI75" s="122" t="str">
        <f>BG27</f>
        <v>lei1834</v>
      </c>
      <c r="BJ75" s="210" t="str">
        <f t="shared" si="42"/>
        <v>core0_lei1834</v>
      </c>
      <c r="BK75" s="122">
        <v>5</v>
      </c>
      <c r="BL75" s="33">
        <v>12</v>
      </c>
      <c r="BM75" s="62">
        <f ca="1">IF(OR(INDEX(INDIRECT("times"&amp;BH$2),$F75,BM$28)&gt;10,INDEX(INDIRECT(BJ75),$E75,$F75)="",INDEX(INDIRECT(BJ75),$E75,$F75)&gt;=INDEX(INDIRECT(BJ75),1,BM$28)),0,(INDEX(INDIRECT(BJ75),$E75,$F75))-INDEX(INDIRECT(BJ75),1,BM$28))*(10-INDEX(INDIRECT("times"&amp;BH$2),$F75,BM$28))/10</f>
        <v>0</v>
      </c>
      <c r="BN75" s="63">
        <f ca="1">IF(OR(INDEX(INDIRECT("times"&amp;BH$2),$F75,BN$28)&gt;10,INDEX(INDIRECT(BJ75),$E75,$F75)="",INDEX(INDIRECT(BJ75),$E75,$F75)&gt;=INDEX(INDIRECT(BJ75),1,BN$28)),0,(INDEX(INDIRECT(BJ75),$E75,$F75))-INDEX(INDIRECT(BJ75),1,BN$28))*(10-INDEX(INDIRECT("times"&amp;BH$2),$F75,BN$28))/10</f>
        <v>0</v>
      </c>
      <c r="BO75" s="63">
        <f ca="1">IF(OR(INDEX(INDIRECT("times"&amp;BH$2),$F75,BO$28)&gt;10,INDEX(INDIRECT(BJ75),$E75,$F75)="",INDEX(INDIRECT(BJ75),$E75,$F75)&gt;=INDEX(INDIRECT(BJ75),1,BO$28)),0,(INDEX(INDIRECT(BJ75),$E75,$F75))-INDEX(INDIRECT(BJ75),1,BO$28))*(10-INDEX(INDIRECT("times"&amp;BH$2),$F75,BO$28))/10</f>
        <v>0</v>
      </c>
      <c r="BP75" s="63">
        <f ca="1">IF(OR(INDEX(INDIRECT("times"&amp;BH$2),$F75,BP$28)&gt;10,INDEX(INDIRECT(BJ75),$E75,$F75)="",INDEX(INDIRECT(BJ75),$E75,$F75)&gt;=INDEX(INDIRECT(BJ75),1,BP$28)),0,(INDEX(INDIRECT(BJ75),$E75,$F75))-INDEX(INDIRECT(BJ75),1,BP$28))*(10-INDEX(INDIRECT("times"&amp;BH$2),$F75,BP$28))/10</f>
        <v>0</v>
      </c>
      <c r="BQ75" s="63">
        <f ca="1">IF(OR(INDEX(INDIRECT("times"&amp;BH$2),$F75,BQ$28)&gt;10,INDEX(INDIRECT(BJ75),$E75,$F75)="",INDEX(INDIRECT(BJ75),$E75,$F75)&gt;=INDEX(INDIRECT(BJ75),1,BQ$28)),0,(INDEX(INDIRECT(BJ75),$E75,$F75))-INDEX(INDIRECT(BJ75),1,BQ$28))*(10-INDEX(INDIRECT("times"&amp;BH$2),$F75,BQ$28))/10</f>
        <v>0</v>
      </c>
      <c r="BR75" s="63">
        <f ca="1">IF(OR(INDEX(INDIRECT("times"&amp;BH$2),$F75,BR$28)&gt;10,INDEX(INDIRECT(BJ75),$E75,$F75)="",INDEX(INDIRECT(BJ75),$E75,$F75)&gt;=INDEX(INDIRECT(BJ75),1,BR$28)),0,(INDEX(INDIRECT(BJ75),$E75,$F75))-INDEX(INDIRECT(BJ75),1,BR$28))*(10-INDEX(INDIRECT("times"&amp;BH$2),$F75,BR$28))/10</f>
        <v>0</v>
      </c>
      <c r="BS75" s="63">
        <f ca="1">IF(OR(INDEX(INDIRECT("times"&amp;BH$2),$F75,BS$28)&gt;10,INDEX(INDIRECT(BJ75),$E75,$F75)="",INDEX(INDIRECT(BJ75),$E75,$F75)&gt;=INDEX(INDIRECT(BJ75),1,BS$28)),0,(INDEX(INDIRECT(BJ75),$E75,$F75))-INDEX(INDIRECT(BJ75),1,BS$28))*(10-INDEX(INDIRECT("times"&amp;BH$2),$F75,BS$28))/10</f>
        <v>0</v>
      </c>
      <c r="BT75" s="63">
        <f ca="1">IF(OR(INDEX(INDIRECT("times"&amp;BH$2),$F75,BT$28)&gt;10,INDEX(INDIRECT(BJ75),$E75,$F75)="",INDEX(INDIRECT(BJ75),$E75,$F75)&gt;=INDEX(INDIRECT(BJ75),1,BT$28)),0,(INDEX(INDIRECT(BJ75),$E75,$F75))-INDEX(INDIRECT(BJ75),1,BT$28))*(10-INDEX(INDIRECT("times"&amp;BH$2),$F75,BT$28))/10</f>
        <v>0</v>
      </c>
      <c r="BU75" s="63">
        <f ca="1">IF(OR(INDEX(INDIRECT("times"&amp;BH$2),$F75,BU$28)&gt;10,INDEX(INDIRECT(BJ75),$E75,$F75)="",INDEX(INDIRECT(BJ75),$E75,$F75)&gt;=INDEX(INDIRECT(BJ75),1,BU$28)),0,(INDEX(INDIRECT(BJ75),$E75,$F75))-INDEX(INDIRECT(BJ75),1,BU$28))*(10-INDEX(INDIRECT("times"&amp;BH$2),$F75,BU$28))/10</f>
        <v>0</v>
      </c>
      <c r="BV75" s="63">
        <f ca="1">IF(OR(INDEX(INDIRECT("times"&amp;BH$2),$F75,BV$28)&gt;10,INDEX(INDIRECT(BJ75),$E75,$F75)="",INDEX(INDIRECT(BJ75),$E75,$F75)&gt;=INDEX(INDIRECT(BJ75),1,BV$28)),0,(INDEX(INDIRECT(BJ75),$E75,$F75))-INDEX(INDIRECT(BJ75),1,BV$28))*(10-INDEX(INDIRECT("times"&amp;BH$2),$F75,BV$28))/10</f>
        <v>0</v>
      </c>
      <c r="BW75" s="63">
        <f ca="1">IF(OR(INDEX(INDIRECT("times"&amp;BH$2),$F75,BW$28)&gt;10,INDEX(INDIRECT(BJ75),$E75,$F75)="",INDEX(INDIRECT(BJ75),$E75,$F75)&gt;=INDEX(INDIRECT(BJ75),1,BW$28)),0,(INDEX(INDIRECT(BJ75),$E75,$F75))-INDEX(INDIRECT(BJ75),1,BW$28))*(10-INDEX(INDIRECT("times"&amp;BH$2),$F75,BW$28))/10</f>
        <v>0</v>
      </c>
      <c r="BX75" s="63">
        <f ca="1">IF(OR(INDEX(INDIRECT("times"&amp;BH$2),$F75,BX$28)&gt;10,INDEX(INDIRECT(BJ75),$E75,$F75)="",INDEX(INDIRECT(BJ75),$E75,$F75)&gt;=INDEX(INDIRECT(BJ75),1,BX$28)),0,(INDEX(INDIRECT(BJ75),$E75,$F75))-INDEX(INDIRECT(BJ75),1,BX$28))*(10-INDEX(INDIRECT("times"&amp;BH$2),$F75,BX$28))/10</f>
        <v>0</v>
      </c>
      <c r="BY75" s="63">
        <f ca="1">IF(OR(INDEX(INDIRECT("times"&amp;BH$2),$F75,BY$28)&gt;10,INDEX(INDIRECT(BJ75),$E75,$F75)="",INDEX(INDIRECT(BJ75),$E75,$F75)&gt;=INDEX(INDIRECT(BJ75),1,BY$28)),0,(INDEX(INDIRECT(BJ75),$E75,$F75))-INDEX(INDIRECT(BJ75),1,BY$28))*(10-INDEX(INDIRECT("times"&amp;BH$2),$F75,BY$28))/10</f>
        <v>0</v>
      </c>
      <c r="BZ75" s="63">
        <f ca="1">IF(OR(INDEX(INDIRECT("times"&amp;BH$2),$F75,BZ$28)&gt;10,INDEX(INDIRECT(BJ75),$E75,$F75)="",INDEX(INDIRECT(BJ75),$E75,$F75)&gt;=INDEX(INDIRECT(BJ75),1,BZ$28)),0,(INDEX(INDIRECT(BJ75),$E75,$F75))-INDEX(INDIRECT(BJ75),1,BZ$28))*(10-INDEX(INDIRECT("times"&amp;BH$2),$F75,BZ$28))/10</f>
        <v>0</v>
      </c>
      <c r="CA75" s="63">
        <f ca="1">IF(OR(INDEX(INDIRECT("times"&amp;BH$2),$F75,CA$28)&gt;10,INDEX(INDIRECT(BJ75),$E75,$F75)="",INDEX(INDIRECT(BJ75),$E75,$F75)&gt;=INDEX(INDIRECT(BJ75),1,CA$28)),0,(INDEX(INDIRECT(BJ75),$E75,$F75))-INDEX(INDIRECT(BJ75),1,CA$28))*(10-INDEX(INDIRECT("times"&amp;BH$2),$F75,CA$28))/10</f>
        <v>0</v>
      </c>
      <c r="CB75" s="63">
        <f ca="1">IF(OR(INDEX(INDIRECT("times"&amp;BH$2),$F75,CB$28)&gt;10,INDEX(INDIRECT(BJ75),$E75,$F75)="",INDEX(INDIRECT(BJ75),$E75,$F75)&gt;=INDEX(INDIRECT(BJ75),1,CB$28)),0,(INDEX(INDIRECT(BJ75),$E75,$F75))-INDEX(INDIRECT(BJ75),1,CB$28))*(10-INDEX(INDIRECT("times"&amp;BH$2),$F75,CB$28))/10</f>
        <v>0</v>
      </c>
      <c r="CC75" s="63">
        <f ca="1">IF(OR(INDEX(INDIRECT("times"&amp;BH$2),$F75,CC$28)&gt;10,INDEX(INDIRECT(BJ75),$E75,$F75)="",INDEX(INDIRECT(BJ75),$E75,$F75)&gt;=INDEX(INDIRECT(BJ75),1,CC$28)),0,(INDEX(INDIRECT(BJ75),$E75,$F75))-INDEX(INDIRECT(BJ75),1,CC$28))*(10-INDEX(INDIRECT("times"&amp;BH$2),$F75,CC$28))/10</f>
        <v>0</v>
      </c>
      <c r="CD75" s="63">
        <f ca="1">IF(OR(INDEX(INDIRECT("times"&amp;BH$2),$F75,CD$28)&gt;10,INDEX(INDIRECT(BJ75),$E75,$F75)="",INDEX(INDIRECT(BJ75),$E75,$F75)&gt;=INDEX(INDIRECT(BJ75),1,CD$28)),0,(INDEX(INDIRECT(BJ75),$E75,$F75))-INDEX(INDIRECT(BJ75),1,CD$28))*(10-INDEX(INDIRECT("times"&amp;BH$2),$F75,CD$28))/10</f>
        <v>0</v>
      </c>
      <c r="CE75" s="63">
        <f ca="1">IF(OR(INDEX(INDIRECT("times"&amp;BH$2),$F75,CE$28)&gt;10,INDEX(INDIRECT(BJ75),$E75,$F75)="",INDEX(INDIRECT(BJ75),$E75,$F75)&gt;=INDEX(INDIRECT(BJ75),1,CE$28)),0,(INDEX(INDIRECT(BJ75),$E75,$F75))-INDEX(INDIRECT(BJ75),1,CE$28))*(10-INDEX(INDIRECT("times"&amp;BH$2),$F75,CE$28))/10</f>
        <v>0</v>
      </c>
      <c r="CF75" s="63">
        <f ca="1">IF(OR(INDEX(INDIRECT("times"&amp;BH$2),$F75,CF$28)&gt;10,INDEX(INDIRECT(BJ75),$E75,$F75)="",INDEX(INDIRECT(BJ75),$E75,$F75)&gt;=INDEX(INDIRECT(BJ75),1,CF$28)),0,(INDEX(INDIRECT(BJ75),$E75,$F75))-INDEX(INDIRECT(BJ75),1,CF$28))*(10-INDEX(INDIRECT("times"&amp;BH$2),$F75,CF$28))/10</f>
        <v>0</v>
      </c>
      <c r="CG75" s="64">
        <f ca="1">IF(OR(INDEX(INDIRECT("times"&amp;BH$2),$F75,CG$28)&gt;10,INDEX(INDIRECT(BJ75),$E75,$F75)="",INDEX(INDIRECT(BJ75),$E75,$F75)&gt;=INDEX(INDIRECT(BJ75),1,CG$28)),0,(INDEX(INDIRECT(BJ75),$E75,$F75))-INDEX(INDIRECT(BJ75),1,CG$28))*(10-INDEX(INDIRECT("times"&amp;BH$2),$F75,CG$28))/10</f>
        <v>0</v>
      </c>
      <c r="CH75" s="201">
        <v>12</v>
      </c>
      <c r="CJ75" s="18" t="s">
        <v>221</v>
      </c>
      <c r="CK75" s="122">
        <f>CJ26</f>
        <v>0</v>
      </c>
      <c r="CL75" s="122" t="str">
        <f>CJ27</f>
        <v>work3564</v>
      </c>
      <c r="CM75" s="210" t="str">
        <f t="shared" si="43"/>
        <v>core0_work3564</v>
      </c>
      <c r="CN75" s="122">
        <v>5</v>
      </c>
      <c r="CO75" s="33">
        <v>12</v>
      </c>
      <c r="CP75" s="62">
        <f ca="1">IF(OR(INDEX(INDIRECT("times"&amp;CK$2),$F75,CP$28)&gt;10,INDEX(INDIRECT(CM75),$E75,$F75)="",INDEX(INDIRECT(CM75),$E75,$F75)&gt;=INDEX(INDIRECT(CM75),1,CP$28)),0,(INDEX(INDIRECT(CM75),$E75,$F75))-INDEX(INDIRECT(CM75),1,CP$28))*(10-INDEX(INDIRECT("times"&amp;CK$2),$F75,CP$28))/10</f>
        <v>0</v>
      </c>
      <c r="CQ75" s="63">
        <f ca="1">IF(OR(INDEX(INDIRECT("times"&amp;CK$2),$F75,CQ$28)&gt;10,INDEX(INDIRECT(CM75),$E75,$F75)="",INDEX(INDIRECT(CM75),$E75,$F75)&gt;=INDEX(INDIRECT(CM75),1,CQ$28)),0,(INDEX(INDIRECT(CM75),$E75,$F75))-INDEX(INDIRECT(CM75),1,CQ$28))*(10-INDEX(INDIRECT("times"&amp;CK$2),$F75,CQ$28))/10</f>
        <v>0</v>
      </c>
      <c r="CR75" s="63">
        <f ca="1">IF(OR(INDEX(INDIRECT("times"&amp;CK$2),$F75,CR$28)&gt;10,INDEX(INDIRECT(CM75),$E75,$F75)="",INDEX(INDIRECT(CM75),$E75,$F75)&gt;=INDEX(INDIRECT(CM75),1,CR$28)),0,(INDEX(INDIRECT(CM75),$E75,$F75))-INDEX(INDIRECT(CM75),1,CR$28))*(10-INDEX(INDIRECT("times"&amp;CK$2),$F75,CR$28))/10</f>
        <v>0</v>
      </c>
      <c r="CS75" s="63">
        <f ca="1">IF(OR(INDEX(INDIRECT("times"&amp;CK$2),$F75,CS$28)&gt;10,INDEX(INDIRECT(CM75),$E75,$F75)="",INDEX(INDIRECT(CM75),$E75,$F75)&gt;=INDEX(INDIRECT(CM75),1,CS$28)),0,(INDEX(INDIRECT(CM75),$E75,$F75))-INDEX(INDIRECT(CM75),1,CS$28))*(10-INDEX(INDIRECT("times"&amp;CK$2),$F75,CS$28))/10</f>
        <v>0</v>
      </c>
      <c r="CT75" s="63">
        <f ca="1">IF(OR(INDEX(INDIRECT("times"&amp;CK$2),$F75,CT$28)&gt;10,INDEX(INDIRECT(CM75),$E75,$F75)="",INDEX(INDIRECT(CM75),$E75,$F75)&gt;=INDEX(INDIRECT(CM75),1,CT$28)),0,(INDEX(INDIRECT(CM75),$E75,$F75))-INDEX(INDIRECT(CM75),1,CT$28))*(10-INDEX(INDIRECT("times"&amp;CK$2),$F75,CT$28))/10</f>
        <v>0</v>
      </c>
      <c r="CU75" s="63">
        <f ca="1">IF(OR(INDEX(INDIRECT("times"&amp;CK$2),$F75,CU$28)&gt;10,INDEX(INDIRECT(CM75),$E75,$F75)="",INDEX(INDIRECT(CM75),$E75,$F75)&gt;=INDEX(INDIRECT(CM75),1,CU$28)),0,(INDEX(INDIRECT(CM75),$E75,$F75))-INDEX(INDIRECT(CM75),1,CU$28))*(10-INDEX(INDIRECT("times"&amp;CK$2),$F75,CU$28))/10</f>
        <v>0</v>
      </c>
      <c r="CV75" s="63">
        <f ca="1">IF(OR(INDEX(INDIRECT("times"&amp;CK$2),$F75,CV$28)&gt;10,INDEX(INDIRECT(CM75),$E75,$F75)="",INDEX(INDIRECT(CM75),$E75,$F75)&gt;=INDEX(INDIRECT(CM75),1,CV$28)),0,(INDEX(INDIRECT(CM75),$E75,$F75))-INDEX(INDIRECT(CM75),1,CV$28))*(10-INDEX(INDIRECT("times"&amp;CK$2),$F75,CV$28))/10</f>
        <v>0</v>
      </c>
      <c r="CW75" s="63">
        <f ca="1">IF(OR(INDEX(INDIRECT("times"&amp;CK$2),$F75,CW$28)&gt;10,INDEX(INDIRECT(CM75),$E75,$F75)="",INDEX(INDIRECT(CM75),$E75,$F75)&gt;=INDEX(INDIRECT(CM75),1,CW$28)),0,(INDEX(INDIRECT(CM75),$E75,$F75))-INDEX(INDIRECT(CM75),1,CW$28))*(10-INDEX(INDIRECT("times"&amp;CK$2),$F75,CW$28))/10</f>
        <v>0</v>
      </c>
      <c r="CX75" s="63">
        <f ca="1">IF(OR(INDEX(INDIRECT("times"&amp;CK$2),$F75,CX$28)&gt;10,INDEX(INDIRECT(CM75),$E75,$F75)="",INDEX(INDIRECT(CM75),$E75,$F75)&gt;=INDEX(INDIRECT(CM75),1,CX$28)),0,(INDEX(INDIRECT(CM75),$E75,$F75))-INDEX(INDIRECT(CM75),1,CX$28))*(10-INDEX(INDIRECT("times"&amp;CK$2),$F75,CX$28))/10</f>
        <v>0</v>
      </c>
      <c r="CY75" s="63">
        <f ca="1">IF(OR(INDEX(INDIRECT("times"&amp;CK$2),$F75,CY$28)&gt;10,INDEX(INDIRECT(CM75),$E75,$F75)="",INDEX(INDIRECT(CM75),$E75,$F75)&gt;=INDEX(INDIRECT(CM75),1,CY$28)),0,(INDEX(INDIRECT(CM75),$E75,$F75))-INDEX(INDIRECT(CM75),1,CY$28))*(10-INDEX(INDIRECT("times"&amp;CK$2),$F75,CY$28))/10</f>
        <v>0</v>
      </c>
      <c r="CZ75" s="63">
        <f ca="1">IF(OR(INDEX(INDIRECT("times"&amp;CK$2),$F75,CZ$28)&gt;10,INDEX(INDIRECT(CM75),$E75,$F75)="",INDEX(INDIRECT(CM75),$E75,$F75)&gt;=INDEX(INDIRECT(CM75),1,CZ$28)),0,(INDEX(INDIRECT(CM75),$E75,$F75))-INDEX(INDIRECT(CM75),1,CZ$28))*(10-INDEX(INDIRECT("times"&amp;CK$2),$F75,CZ$28))/10</f>
        <v>0</v>
      </c>
      <c r="DA75" s="63">
        <f ca="1">IF(OR(INDEX(INDIRECT("times"&amp;CK$2),$F75,DA$28)&gt;10,INDEX(INDIRECT(CM75),$E75,$F75)="",INDEX(INDIRECT(CM75),$E75,$F75)&gt;=INDEX(INDIRECT(CM75),1,DA$28)),0,(INDEX(INDIRECT(CM75),$E75,$F75))-INDEX(INDIRECT(CM75),1,DA$28))*(10-INDEX(INDIRECT("times"&amp;CK$2),$F75,DA$28))/10</f>
        <v>0</v>
      </c>
      <c r="DB75" s="63">
        <f ca="1">IF(OR(INDEX(INDIRECT("times"&amp;CK$2),$F75,DB$28)&gt;10,INDEX(INDIRECT(CM75),$E75,$F75)="",INDEX(INDIRECT(CM75),$E75,$F75)&gt;=INDEX(INDIRECT(CM75),1,DB$28)),0,(INDEX(INDIRECT(CM75),$E75,$F75))-INDEX(INDIRECT(CM75),1,DB$28))*(10-INDEX(INDIRECT("times"&amp;CK$2),$F75,DB$28))/10</f>
        <v>0</v>
      </c>
      <c r="DC75" s="63">
        <f ca="1">IF(OR(INDEX(INDIRECT("times"&amp;CK$2),$F75,DC$28)&gt;10,INDEX(INDIRECT(CM75),$E75,$F75)="",INDEX(INDIRECT(CM75),$E75,$F75)&gt;=INDEX(INDIRECT(CM75),1,DC$28)),0,(INDEX(INDIRECT(CM75),$E75,$F75))-INDEX(INDIRECT(CM75),1,DC$28))*(10-INDEX(INDIRECT("times"&amp;CK$2),$F75,DC$28))/10</f>
        <v>0</v>
      </c>
      <c r="DD75" s="63">
        <f ca="1">IF(OR(INDEX(INDIRECT("times"&amp;CK$2),$F75,DD$28)&gt;10,INDEX(INDIRECT(CM75),$E75,$F75)="",INDEX(INDIRECT(CM75),$E75,$F75)&gt;=INDEX(INDIRECT(CM75),1,DD$28)),0,(INDEX(INDIRECT(CM75),$E75,$F75))-INDEX(INDIRECT(CM75),1,DD$28))*(10-INDEX(INDIRECT("times"&amp;CK$2),$F75,DD$28))/10</f>
        <v>0</v>
      </c>
      <c r="DE75" s="63">
        <f ca="1">IF(OR(INDEX(INDIRECT("times"&amp;CK$2),$F75,DE$28)&gt;10,INDEX(INDIRECT(CM75),$E75,$F75)="",INDEX(INDIRECT(CM75),$E75,$F75)&gt;=INDEX(INDIRECT(CM75),1,DE$28)),0,(INDEX(INDIRECT(CM75),$E75,$F75))-INDEX(INDIRECT(CM75),1,DE$28))*(10-INDEX(INDIRECT("times"&amp;CK$2),$F75,DE$28))/10</f>
        <v>0</v>
      </c>
      <c r="DF75" s="63">
        <f ca="1">IF(OR(INDEX(INDIRECT("times"&amp;CK$2),$F75,DF$28)&gt;10,INDEX(INDIRECT(CM75),$E75,$F75)="",INDEX(INDIRECT(CM75),$E75,$F75)&gt;=INDEX(INDIRECT(CM75),1,DF$28)),0,(INDEX(INDIRECT(CM75),$E75,$F75))-INDEX(INDIRECT(CM75),1,DF$28))*(10-INDEX(INDIRECT("times"&amp;CK$2),$F75,DF$28))/10</f>
        <v>0</v>
      </c>
      <c r="DG75" s="63">
        <f ca="1">IF(OR(INDEX(INDIRECT("times"&amp;CK$2),$F75,DG$28)&gt;10,INDEX(INDIRECT(CM75),$E75,$F75)="",INDEX(INDIRECT(CM75),$E75,$F75)&gt;=INDEX(INDIRECT(CM75),1,DG$28)),0,(INDEX(INDIRECT(CM75),$E75,$F75))-INDEX(INDIRECT(CM75),1,DG$28))*(10-INDEX(INDIRECT("times"&amp;CK$2),$F75,DG$28))/10</f>
        <v>0</v>
      </c>
      <c r="DH75" s="63">
        <f ca="1">IF(OR(INDEX(INDIRECT("times"&amp;CK$2),$F75,DH$28)&gt;10,INDEX(INDIRECT(CM75),$E75,$F75)="",INDEX(INDIRECT(CM75),$E75,$F75)&gt;=INDEX(INDIRECT(CM75),1,DH$28)),0,(INDEX(INDIRECT(CM75),$E75,$F75))-INDEX(INDIRECT(CM75),1,DH$28))*(10-INDEX(INDIRECT("times"&amp;CK$2),$F75,DH$28))/10</f>
        <v>0</v>
      </c>
      <c r="DI75" s="63">
        <f ca="1">IF(OR(INDEX(INDIRECT("times"&amp;CK$2),$F75,DI$28)&gt;10,INDEX(INDIRECT(CM75),$E75,$F75)="",INDEX(INDIRECT(CM75),$E75,$F75)&gt;=INDEX(INDIRECT(CM75),1,DI$28)),0,(INDEX(INDIRECT(CM75),$E75,$F75))-INDEX(INDIRECT(CM75),1,DI$28))*(10-INDEX(INDIRECT("times"&amp;CK$2),$F75,DI$28))/10</f>
        <v>0</v>
      </c>
      <c r="DJ75" s="64">
        <f ca="1">IF(OR(INDEX(INDIRECT("times"&amp;CK$2),$F75,DJ$28)&gt;10,INDEX(INDIRECT(CM75),$E75,$F75)="",INDEX(INDIRECT(CM75),$E75,$F75)&gt;=INDEX(INDIRECT(CM75),1,DJ$28)),0,(INDEX(INDIRECT(CM75),$E75,$F75))-INDEX(INDIRECT(CM75),1,DJ$28))*(10-INDEX(INDIRECT("times"&amp;CK$2),$F75,DJ$28))/10</f>
        <v>0</v>
      </c>
      <c r="DK75" s="201">
        <v>12</v>
      </c>
      <c r="DM75" s="18" t="s">
        <v>221</v>
      </c>
      <c r="DN75" s="122">
        <f>DM26</f>
        <v>0</v>
      </c>
      <c r="DO75" s="122" t="str">
        <f>DM27</f>
        <v>shop3564</v>
      </c>
      <c r="DP75" s="210" t="str">
        <f t="shared" si="44"/>
        <v>core0_shop3564</v>
      </c>
      <c r="DQ75" s="122">
        <v>5</v>
      </c>
      <c r="DR75" s="33">
        <v>12</v>
      </c>
      <c r="DS75" s="62">
        <f ca="1">IF(OR(INDEX(INDIRECT("times"&amp;DN$2),$F75,DS$28)&gt;10,INDEX(INDIRECT(DP75),$E75,$F75)="",INDEX(INDIRECT(DP75),$E75,$F75)&gt;=INDEX(INDIRECT(DP75),1,DS$28)),0,(INDEX(INDIRECT(DP75),$E75,$F75))-INDEX(INDIRECT(DP75),1,DS$28))*(10-INDEX(INDIRECT("times"&amp;DN$2),$F75,DS$28))/10</f>
        <v>0</v>
      </c>
      <c r="DT75" s="63">
        <f ca="1">IF(OR(INDEX(INDIRECT("times"&amp;DN$2),$F75,DT$28)&gt;10,INDEX(INDIRECT(DP75),$E75,$F75)="",INDEX(INDIRECT(DP75),$E75,$F75)&gt;=INDEX(INDIRECT(DP75),1,DT$28)),0,(INDEX(INDIRECT(DP75),$E75,$F75))-INDEX(INDIRECT(DP75),1,DT$28))*(10-INDEX(INDIRECT("times"&amp;DN$2),$F75,DT$28))/10</f>
        <v>0</v>
      </c>
      <c r="DU75" s="63">
        <f ca="1">IF(OR(INDEX(INDIRECT("times"&amp;DN$2),$F75,DU$28)&gt;10,INDEX(INDIRECT(DP75),$E75,$F75)="",INDEX(INDIRECT(DP75),$E75,$F75)&gt;=INDEX(INDIRECT(DP75),1,DU$28)),0,(INDEX(INDIRECT(DP75),$E75,$F75))-INDEX(INDIRECT(DP75),1,DU$28))*(10-INDEX(INDIRECT("times"&amp;DN$2),$F75,DU$28))/10</f>
        <v>0</v>
      </c>
      <c r="DV75" s="63">
        <f ca="1">IF(OR(INDEX(INDIRECT("times"&amp;DN$2),$F75,DV$28)&gt;10,INDEX(INDIRECT(DP75),$E75,$F75)="",INDEX(INDIRECT(DP75),$E75,$F75)&gt;=INDEX(INDIRECT(DP75),1,DV$28)),0,(INDEX(INDIRECT(DP75),$E75,$F75))-INDEX(INDIRECT(DP75),1,DV$28))*(10-INDEX(INDIRECT("times"&amp;DN$2),$F75,DV$28))/10</f>
        <v>0</v>
      </c>
      <c r="DW75" s="63">
        <f ca="1">IF(OR(INDEX(INDIRECT("times"&amp;DN$2),$F75,DW$28)&gt;10,INDEX(INDIRECT(DP75),$E75,$F75)="",INDEX(INDIRECT(DP75),$E75,$F75)&gt;=INDEX(INDIRECT(DP75),1,DW$28)),0,(INDEX(INDIRECT(DP75),$E75,$F75))-INDEX(INDIRECT(DP75),1,DW$28))*(10-INDEX(INDIRECT("times"&amp;DN$2),$F75,DW$28))/10</f>
        <v>0</v>
      </c>
      <c r="DX75" s="63">
        <f ca="1">IF(OR(INDEX(INDIRECT("times"&amp;DN$2),$F75,DX$28)&gt;10,INDEX(INDIRECT(DP75),$E75,$F75)="",INDEX(INDIRECT(DP75),$E75,$F75)&gt;=INDEX(INDIRECT(DP75),1,DX$28)),0,(INDEX(INDIRECT(DP75),$E75,$F75))-INDEX(INDIRECT(DP75),1,DX$28))*(10-INDEX(INDIRECT("times"&amp;DN$2),$F75,DX$28))/10</f>
        <v>0</v>
      </c>
      <c r="DY75" s="63">
        <f ca="1">IF(OR(INDEX(INDIRECT("times"&amp;DN$2),$F75,DY$28)&gt;10,INDEX(INDIRECT(DP75),$E75,$F75)="",INDEX(INDIRECT(DP75),$E75,$F75)&gt;=INDEX(INDIRECT(DP75),1,DY$28)),0,(INDEX(INDIRECT(DP75),$E75,$F75))-INDEX(INDIRECT(DP75),1,DY$28))*(10-INDEX(INDIRECT("times"&amp;DN$2),$F75,DY$28))/10</f>
        <v>0</v>
      </c>
      <c r="DZ75" s="63">
        <f ca="1">IF(OR(INDEX(INDIRECT("times"&amp;DN$2),$F75,DZ$28)&gt;10,INDEX(INDIRECT(DP75),$E75,$F75)="",INDEX(INDIRECT(DP75),$E75,$F75)&gt;=INDEX(INDIRECT(DP75),1,DZ$28)),0,(INDEX(INDIRECT(DP75),$E75,$F75))-INDEX(INDIRECT(DP75),1,DZ$28))*(10-INDEX(INDIRECT("times"&amp;DN$2),$F75,DZ$28))/10</f>
        <v>0</v>
      </c>
      <c r="EA75" s="63">
        <f ca="1">IF(OR(INDEX(INDIRECT("times"&amp;DN$2),$F75,EA$28)&gt;10,INDEX(INDIRECT(DP75),$E75,$F75)="",INDEX(INDIRECT(DP75),$E75,$F75)&gt;=INDEX(INDIRECT(DP75),1,EA$28)),0,(INDEX(INDIRECT(DP75),$E75,$F75))-INDEX(INDIRECT(DP75),1,EA$28))*(10-INDEX(INDIRECT("times"&amp;DN$2),$F75,EA$28))/10</f>
        <v>0</v>
      </c>
      <c r="EB75" s="63">
        <f ca="1">IF(OR(INDEX(INDIRECT("times"&amp;DN$2),$F75,EB$28)&gt;10,INDEX(INDIRECT(DP75),$E75,$F75)="",INDEX(INDIRECT(DP75),$E75,$F75)&gt;=INDEX(INDIRECT(DP75),1,EB$28)),0,(INDEX(INDIRECT(DP75),$E75,$F75))-INDEX(INDIRECT(DP75),1,EB$28))*(10-INDEX(INDIRECT("times"&amp;DN$2),$F75,EB$28))/10</f>
        <v>0</v>
      </c>
      <c r="EC75" s="63">
        <f ca="1">IF(OR(INDEX(INDIRECT("times"&amp;DN$2),$F75,EC$28)&gt;10,INDEX(INDIRECT(DP75),$E75,$F75)="",INDEX(INDIRECT(DP75),$E75,$F75)&gt;=INDEX(INDIRECT(DP75),1,EC$28)),0,(INDEX(INDIRECT(DP75),$E75,$F75))-INDEX(INDIRECT(DP75),1,EC$28))*(10-INDEX(INDIRECT("times"&amp;DN$2),$F75,EC$28))/10</f>
        <v>0</v>
      </c>
      <c r="ED75" s="63">
        <f ca="1">IF(OR(INDEX(INDIRECT("times"&amp;DN$2),$F75,ED$28)&gt;10,INDEX(INDIRECT(DP75),$E75,$F75)="",INDEX(INDIRECT(DP75),$E75,$F75)&gt;=INDEX(INDIRECT(DP75),1,ED$28)),0,(INDEX(INDIRECT(DP75),$E75,$F75))-INDEX(INDIRECT(DP75),1,ED$28))*(10-INDEX(INDIRECT("times"&amp;DN$2),$F75,ED$28))/10</f>
        <v>0</v>
      </c>
      <c r="EE75" s="63">
        <f ca="1">IF(OR(INDEX(INDIRECT("times"&amp;DN$2),$F75,EE$28)&gt;10,INDEX(INDIRECT(DP75),$E75,$F75)="",INDEX(INDIRECT(DP75),$E75,$F75)&gt;=INDEX(INDIRECT(DP75),1,EE$28)),0,(INDEX(INDIRECT(DP75),$E75,$F75))-INDEX(INDIRECT(DP75),1,EE$28))*(10-INDEX(INDIRECT("times"&amp;DN$2),$F75,EE$28))/10</f>
        <v>0</v>
      </c>
      <c r="EF75" s="63">
        <f ca="1">IF(OR(INDEX(INDIRECT("times"&amp;DN$2),$F75,EF$28)&gt;10,INDEX(INDIRECT(DP75),$E75,$F75)="",INDEX(INDIRECT(DP75),$E75,$F75)&gt;=INDEX(INDIRECT(DP75),1,EF$28)),0,(INDEX(INDIRECT(DP75),$E75,$F75))-INDEX(INDIRECT(DP75),1,EF$28))*(10-INDEX(INDIRECT("times"&amp;DN$2),$F75,EF$28))/10</f>
        <v>0</v>
      </c>
      <c r="EG75" s="63">
        <f ca="1">IF(OR(INDEX(INDIRECT("times"&amp;DN$2),$F75,EG$28)&gt;10,INDEX(INDIRECT(DP75),$E75,$F75)="",INDEX(INDIRECT(DP75),$E75,$F75)&gt;=INDEX(INDIRECT(DP75),1,EG$28)),0,(INDEX(INDIRECT(DP75),$E75,$F75))-INDEX(INDIRECT(DP75),1,EG$28))*(10-INDEX(INDIRECT("times"&amp;DN$2),$F75,EG$28))/10</f>
        <v>0</v>
      </c>
      <c r="EH75" s="63">
        <f ca="1">IF(OR(INDEX(INDIRECT("times"&amp;DN$2),$F75,EH$28)&gt;10,INDEX(INDIRECT(DP75),$E75,$F75)="",INDEX(INDIRECT(DP75),$E75,$F75)&gt;=INDEX(INDIRECT(DP75),1,EH$28)),0,(INDEX(INDIRECT(DP75),$E75,$F75))-INDEX(INDIRECT(DP75),1,EH$28))*(10-INDEX(INDIRECT("times"&amp;DN$2),$F75,EH$28))/10</f>
        <v>0</v>
      </c>
      <c r="EI75" s="63">
        <f ca="1">IF(OR(INDEX(INDIRECT("times"&amp;DN$2),$F75,EI$28)&gt;10,INDEX(INDIRECT(DP75),$E75,$F75)="",INDEX(INDIRECT(DP75),$E75,$F75)&gt;=INDEX(INDIRECT(DP75),1,EI$28)),0,(INDEX(INDIRECT(DP75),$E75,$F75))-INDEX(INDIRECT(DP75),1,EI$28))*(10-INDEX(INDIRECT("times"&amp;DN$2),$F75,EI$28))/10</f>
        <v>0</v>
      </c>
      <c r="EJ75" s="63">
        <f ca="1">IF(OR(INDEX(INDIRECT("times"&amp;DN$2),$F75,EJ$28)&gt;10,INDEX(INDIRECT(DP75),$E75,$F75)="",INDEX(INDIRECT(DP75),$E75,$F75)&gt;=INDEX(INDIRECT(DP75),1,EJ$28)),0,(INDEX(INDIRECT(DP75),$E75,$F75))-INDEX(INDIRECT(DP75),1,EJ$28))*(10-INDEX(INDIRECT("times"&amp;DN$2),$F75,EJ$28))/10</f>
        <v>0</v>
      </c>
      <c r="EK75" s="63">
        <f ca="1">IF(OR(INDEX(INDIRECT("times"&amp;DN$2),$F75,EK$28)&gt;10,INDEX(INDIRECT(DP75),$E75,$F75)="",INDEX(INDIRECT(DP75),$E75,$F75)&gt;=INDEX(INDIRECT(DP75),1,EK$28)),0,(INDEX(INDIRECT(DP75),$E75,$F75))-INDEX(INDIRECT(DP75),1,EK$28))*(10-INDEX(INDIRECT("times"&amp;DN$2),$F75,EK$28))/10</f>
        <v>0</v>
      </c>
      <c r="EL75" s="63">
        <f ca="1">IF(OR(INDEX(INDIRECT("times"&amp;DN$2),$F75,EL$28)&gt;10,INDEX(INDIRECT(DP75),$E75,$F75)="",INDEX(INDIRECT(DP75),$E75,$F75)&gt;=INDEX(INDIRECT(DP75),1,EL$28)),0,(INDEX(INDIRECT(DP75),$E75,$F75))-INDEX(INDIRECT(DP75),1,EL$28))*(10-INDEX(INDIRECT("times"&amp;DN$2),$F75,EL$28))/10</f>
        <v>0</v>
      </c>
      <c r="EM75" s="64">
        <f ca="1">IF(OR(INDEX(INDIRECT("times"&amp;DN$2),$F75,EM$28)&gt;10,INDEX(INDIRECT(DP75),$E75,$F75)="",INDEX(INDIRECT(DP75),$E75,$F75)&gt;=INDEX(INDIRECT(DP75),1,EM$28)),0,(INDEX(INDIRECT(DP75),$E75,$F75))-INDEX(INDIRECT(DP75),1,EM$28))*(10-INDEX(INDIRECT("times"&amp;DN$2),$F75,EM$28))/10</f>
        <v>0</v>
      </c>
      <c r="EN75" s="201">
        <v>12</v>
      </c>
      <c r="EP75" s="18" t="s">
        <v>221</v>
      </c>
      <c r="EQ75" s="122">
        <f>EP26</f>
        <v>0</v>
      </c>
      <c r="ER75" s="122" t="str">
        <f>EP27</f>
        <v>lei3564</v>
      </c>
      <c r="ES75" s="210" t="str">
        <f t="shared" si="45"/>
        <v>core0_lei3564</v>
      </c>
      <c r="ET75" s="122">
        <v>5</v>
      </c>
      <c r="EU75" s="33">
        <v>12</v>
      </c>
      <c r="EV75" s="62">
        <f ca="1">IF(OR(INDEX(INDIRECT("times"&amp;EQ$2),$F75,EV$28)&gt;10,INDEX(INDIRECT(ES75),$E75,$F75)="",INDEX(INDIRECT(ES75),$E75,$F75)&gt;=INDEX(INDIRECT(ES75),1,EV$28)),0,(INDEX(INDIRECT(ES75),$E75,$F75))-INDEX(INDIRECT(ES75),1,EV$28))*(10-INDEX(INDIRECT("times"&amp;EQ$2),$F75,EV$28))/10</f>
        <v>0</v>
      </c>
      <c r="EW75" s="63">
        <f ca="1">IF(OR(INDEX(INDIRECT("times"&amp;EQ$2),$F75,EW$28)&gt;10,INDEX(INDIRECT(ES75),$E75,$F75)="",INDEX(INDIRECT(ES75),$E75,$F75)&gt;=INDEX(INDIRECT(ES75),1,EW$28)),0,(INDEX(INDIRECT(ES75),$E75,$F75))-INDEX(INDIRECT(ES75),1,EW$28))*(10-INDEX(INDIRECT("times"&amp;EQ$2),$F75,EW$28))/10</f>
        <v>0</v>
      </c>
      <c r="EX75" s="63">
        <f ca="1">IF(OR(INDEX(INDIRECT("times"&amp;EQ$2),$F75,EX$28)&gt;10,INDEX(INDIRECT(ES75),$E75,$F75)="",INDEX(INDIRECT(ES75),$E75,$F75)&gt;=INDEX(INDIRECT(ES75),1,EX$28)),0,(INDEX(INDIRECT(ES75),$E75,$F75))-INDEX(INDIRECT(ES75),1,EX$28))*(10-INDEX(INDIRECT("times"&amp;EQ$2),$F75,EX$28))/10</f>
        <v>0</v>
      </c>
      <c r="EY75" s="63">
        <f ca="1">IF(OR(INDEX(INDIRECT("times"&amp;EQ$2),$F75,EY$28)&gt;10,INDEX(INDIRECT(ES75),$E75,$F75)="",INDEX(INDIRECT(ES75),$E75,$F75)&gt;=INDEX(INDIRECT(ES75),1,EY$28)),0,(INDEX(INDIRECT(ES75),$E75,$F75))-INDEX(INDIRECT(ES75),1,EY$28))*(10-INDEX(INDIRECT("times"&amp;EQ$2),$F75,EY$28))/10</f>
        <v>0</v>
      </c>
      <c r="EZ75" s="63">
        <f ca="1">IF(OR(INDEX(INDIRECT("times"&amp;EQ$2),$F75,EZ$28)&gt;10,INDEX(INDIRECT(ES75),$E75,$F75)="",INDEX(INDIRECT(ES75),$E75,$F75)&gt;=INDEX(INDIRECT(ES75),1,EZ$28)),0,(INDEX(INDIRECT(ES75),$E75,$F75))-INDEX(INDIRECT(ES75),1,EZ$28))*(10-INDEX(INDIRECT("times"&amp;EQ$2),$F75,EZ$28))/10</f>
        <v>0</v>
      </c>
      <c r="FA75" s="63">
        <f ca="1">IF(OR(INDEX(INDIRECT("times"&amp;EQ$2),$F75,FA$28)&gt;10,INDEX(INDIRECT(ES75),$E75,$F75)="",INDEX(INDIRECT(ES75),$E75,$F75)&gt;=INDEX(INDIRECT(ES75),1,FA$28)),0,(INDEX(INDIRECT(ES75),$E75,$F75))-INDEX(INDIRECT(ES75),1,FA$28))*(10-INDEX(INDIRECT("times"&amp;EQ$2),$F75,FA$28))/10</f>
        <v>0</v>
      </c>
      <c r="FB75" s="63">
        <f ca="1">IF(OR(INDEX(INDIRECT("times"&amp;EQ$2),$F75,FB$28)&gt;10,INDEX(INDIRECT(ES75),$E75,$F75)="",INDEX(INDIRECT(ES75),$E75,$F75)&gt;=INDEX(INDIRECT(ES75),1,FB$28)),0,(INDEX(INDIRECT(ES75),$E75,$F75))-INDEX(INDIRECT(ES75),1,FB$28))*(10-INDEX(INDIRECT("times"&amp;EQ$2),$F75,FB$28))/10</f>
        <v>0</v>
      </c>
      <c r="FC75" s="63">
        <f ca="1">IF(OR(INDEX(INDIRECT("times"&amp;EQ$2),$F75,FC$28)&gt;10,INDEX(INDIRECT(ES75),$E75,$F75)="",INDEX(INDIRECT(ES75),$E75,$F75)&gt;=INDEX(INDIRECT(ES75),1,FC$28)),0,(INDEX(INDIRECT(ES75),$E75,$F75))-INDEX(INDIRECT(ES75),1,FC$28))*(10-INDEX(INDIRECT("times"&amp;EQ$2),$F75,FC$28))/10</f>
        <v>0</v>
      </c>
      <c r="FD75" s="63">
        <f ca="1">IF(OR(INDEX(INDIRECT("times"&amp;EQ$2),$F75,FD$28)&gt;10,INDEX(INDIRECT(ES75),$E75,$F75)="",INDEX(INDIRECT(ES75),$E75,$F75)&gt;=INDEX(INDIRECT(ES75),1,FD$28)),0,(INDEX(INDIRECT(ES75),$E75,$F75))-INDEX(INDIRECT(ES75),1,FD$28))*(10-INDEX(INDIRECT("times"&amp;EQ$2),$F75,FD$28))/10</f>
        <v>0</v>
      </c>
      <c r="FE75" s="63">
        <f ca="1">IF(OR(INDEX(INDIRECT("times"&amp;EQ$2),$F75,FE$28)&gt;10,INDEX(INDIRECT(ES75),$E75,$F75)="",INDEX(INDIRECT(ES75),$E75,$F75)&gt;=INDEX(INDIRECT(ES75),1,FE$28)),0,(INDEX(INDIRECT(ES75),$E75,$F75))-INDEX(INDIRECT(ES75),1,FE$28))*(10-INDEX(INDIRECT("times"&amp;EQ$2),$F75,FE$28))/10</f>
        <v>0</v>
      </c>
      <c r="FF75" s="63">
        <f ca="1">IF(OR(INDEX(INDIRECT("times"&amp;EQ$2),$F75,FF$28)&gt;10,INDEX(INDIRECT(ES75),$E75,$F75)="",INDEX(INDIRECT(ES75),$E75,$F75)&gt;=INDEX(INDIRECT(ES75),1,FF$28)),0,(INDEX(INDIRECT(ES75),$E75,$F75))-INDEX(INDIRECT(ES75),1,FF$28))*(10-INDEX(INDIRECT("times"&amp;EQ$2),$F75,FF$28))/10</f>
        <v>0</v>
      </c>
      <c r="FG75" s="63">
        <f ca="1">IF(OR(INDEX(INDIRECT("times"&amp;EQ$2),$F75,FG$28)&gt;10,INDEX(INDIRECT(ES75),$E75,$F75)="",INDEX(INDIRECT(ES75),$E75,$F75)&gt;=INDEX(INDIRECT(ES75),1,FG$28)),0,(INDEX(INDIRECT(ES75),$E75,$F75))-INDEX(INDIRECT(ES75),1,FG$28))*(10-INDEX(INDIRECT("times"&amp;EQ$2),$F75,FG$28))/10</f>
        <v>0</v>
      </c>
      <c r="FH75" s="63">
        <f ca="1">IF(OR(INDEX(INDIRECT("times"&amp;EQ$2),$F75,FH$28)&gt;10,INDEX(INDIRECT(ES75),$E75,$F75)="",INDEX(INDIRECT(ES75),$E75,$F75)&gt;=INDEX(INDIRECT(ES75),1,FH$28)),0,(INDEX(INDIRECT(ES75),$E75,$F75))-INDEX(INDIRECT(ES75),1,FH$28))*(10-INDEX(INDIRECT("times"&amp;EQ$2),$F75,FH$28))/10</f>
        <v>0</v>
      </c>
      <c r="FI75" s="63">
        <f ca="1">IF(OR(INDEX(INDIRECT("times"&amp;EQ$2),$F75,FI$28)&gt;10,INDEX(INDIRECT(ES75),$E75,$F75)="",INDEX(INDIRECT(ES75),$E75,$F75)&gt;=INDEX(INDIRECT(ES75),1,FI$28)),0,(INDEX(INDIRECT(ES75),$E75,$F75))-INDEX(INDIRECT(ES75),1,FI$28))*(10-INDEX(INDIRECT("times"&amp;EQ$2),$F75,FI$28))/10</f>
        <v>0</v>
      </c>
      <c r="FJ75" s="63">
        <f ca="1">IF(OR(INDEX(INDIRECT("times"&amp;EQ$2),$F75,FJ$28)&gt;10,INDEX(INDIRECT(ES75),$E75,$F75)="",INDEX(INDIRECT(ES75),$E75,$F75)&gt;=INDEX(INDIRECT(ES75),1,FJ$28)),0,(INDEX(INDIRECT(ES75),$E75,$F75))-INDEX(INDIRECT(ES75),1,FJ$28))*(10-INDEX(INDIRECT("times"&amp;EQ$2),$F75,FJ$28))/10</f>
        <v>0</v>
      </c>
      <c r="FK75" s="63">
        <f ca="1">IF(OR(INDEX(INDIRECT("times"&amp;EQ$2),$F75,FK$28)&gt;10,INDEX(INDIRECT(ES75),$E75,$F75)="",INDEX(INDIRECT(ES75),$E75,$F75)&gt;=INDEX(INDIRECT(ES75),1,FK$28)),0,(INDEX(INDIRECT(ES75),$E75,$F75))-INDEX(INDIRECT(ES75),1,FK$28))*(10-INDEX(INDIRECT("times"&amp;EQ$2),$F75,FK$28))/10</f>
        <v>0</v>
      </c>
      <c r="FL75" s="63">
        <f ca="1">IF(OR(INDEX(INDIRECT("times"&amp;EQ$2),$F75,FL$28)&gt;10,INDEX(INDIRECT(ES75),$E75,$F75)="",INDEX(INDIRECT(ES75),$E75,$F75)&gt;=INDEX(INDIRECT(ES75),1,FL$28)),0,(INDEX(INDIRECT(ES75),$E75,$F75))-INDEX(INDIRECT(ES75),1,FL$28))*(10-INDEX(INDIRECT("times"&amp;EQ$2),$F75,FL$28))/10</f>
        <v>0</v>
      </c>
      <c r="FM75" s="63">
        <f ca="1">IF(OR(INDEX(INDIRECT("times"&amp;EQ$2),$F75,FM$28)&gt;10,INDEX(INDIRECT(ES75),$E75,$F75)="",INDEX(INDIRECT(ES75),$E75,$F75)&gt;=INDEX(INDIRECT(ES75),1,FM$28)),0,(INDEX(INDIRECT(ES75),$E75,$F75))-INDEX(INDIRECT(ES75),1,FM$28))*(10-INDEX(INDIRECT("times"&amp;EQ$2),$F75,FM$28))/10</f>
        <v>0</v>
      </c>
      <c r="FN75" s="63">
        <f ca="1">IF(OR(INDEX(INDIRECT("times"&amp;EQ$2),$F75,FN$28)&gt;10,INDEX(INDIRECT(ES75),$E75,$F75)="",INDEX(INDIRECT(ES75),$E75,$F75)&gt;=INDEX(INDIRECT(ES75),1,FN$28)),0,(INDEX(INDIRECT(ES75),$E75,$F75))-INDEX(INDIRECT(ES75),1,FN$28))*(10-INDEX(INDIRECT("times"&amp;EQ$2),$F75,FN$28))/10</f>
        <v>0</v>
      </c>
      <c r="FO75" s="63">
        <f ca="1">IF(OR(INDEX(INDIRECT("times"&amp;EQ$2),$F75,FO$28)&gt;10,INDEX(INDIRECT(ES75),$E75,$F75)="",INDEX(INDIRECT(ES75),$E75,$F75)&gt;=INDEX(INDIRECT(ES75),1,FO$28)),0,(INDEX(INDIRECT(ES75),$E75,$F75))-INDEX(INDIRECT(ES75),1,FO$28))*(10-INDEX(INDIRECT("times"&amp;EQ$2),$F75,FO$28))/10</f>
        <v>0</v>
      </c>
      <c r="FP75" s="64">
        <f ca="1">IF(OR(INDEX(INDIRECT("times"&amp;EQ$2),$F75,FP$28)&gt;10,INDEX(INDIRECT(ES75),$E75,$F75)="",INDEX(INDIRECT(ES75),$E75,$F75)&gt;=INDEX(INDIRECT(ES75),1,FP$28)),0,(INDEX(INDIRECT(ES75),$E75,$F75))-INDEX(INDIRECT(ES75),1,FP$28))*(10-INDEX(INDIRECT("times"&amp;EQ$2),$F75,FP$28))/10</f>
        <v>0</v>
      </c>
      <c r="FQ75" s="201">
        <v>12</v>
      </c>
      <c r="FS75" s="18" t="s">
        <v>221</v>
      </c>
      <c r="FT75" s="122">
        <f>FS26</f>
        <v>0</v>
      </c>
      <c r="FU75" s="122" t="str">
        <f>FS27</f>
        <v>shop65</v>
      </c>
      <c r="FV75" s="210" t="str">
        <f t="shared" si="46"/>
        <v>core0_shop65</v>
      </c>
      <c r="FW75" s="122">
        <v>5</v>
      </c>
      <c r="FX75" s="33">
        <v>12</v>
      </c>
      <c r="FY75" s="62">
        <f ca="1">IF(OR(INDEX(INDIRECT("times"&amp;FT$2),$F75,FY$28)&gt;10,INDEX(INDIRECT(FV75),$E75,$F75)="",INDEX(INDIRECT(FV75),$E75,$F75)&gt;=INDEX(INDIRECT(FV75),1,FY$28)),0,(INDEX(INDIRECT(FV75),$E75,$F75))-INDEX(INDIRECT(FV75),1,FY$28))*(10-INDEX(INDIRECT("times"&amp;FT$2),$F75,FY$28))/10</f>
        <v>0</v>
      </c>
      <c r="FZ75" s="63">
        <f ca="1">IF(OR(INDEX(INDIRECT("times"&amp;FT$2),$F75,FZ$28)&gt;10,INDEX(INDIRECT(FV75),$E75,$F75)="",INDEX(INDIRECT(FV75),$E75,$F75)&gt;=INDEX(INDIRECT(FV75),1,FZ$28)),0,(INDEX(INDIRECT(FV75),$E75,$F75))-INDEX(INDIRECT(FV75),1,FZ$28))*(10-INDEX(INDIRECT("times"&amp;FT$2),$F75,FZ$28))/10</f>
        <v>0</v>
      </c>
      <c r="GA75" s="63">
        <f ca="1">IF(OR(INDEX(INDIRECT("times"&amp;FT$2),$F75,GA$28)&gt;10,INDEX(INDIRECT(FV75),$E75,$F75)="",INDEX(INDIRECT(FV75),$E75,$F75)&gt;=INDEX(INDIRECT(FV75),1,GA$28)),0,(INDEX(INDIRECT(FV75),$E75,$F75))-INDEX(INDIRECT(FV75),1,GA$28))*(10-INDEX(INDIRECT("times"&amp;FT$2),$F75,GA$28))/10</f>
        <v>0</v>
      </c>
      <c r="GB75" s="63">
        <f ca="1">IF(OR(INDEX(INDIRECT("times"&amp;FT$2),$F75,GB$28)&gt;10,INDEX(INDIRECT(FV75),$E75,$F75)="",INDEX(INDIRECT(FV75),$E75,$F75)&gt;=INDEX(INDIRECT(FV75),1,GB$28)),0,(INDEX(INDIRECT(FV75),$E75,$F75))-INDEX(INDIRECT(FV75),1,GB$28))*(10-INDEX(INDIRECT("times"&amp;FT$2),$F75,GB$28))/10</f>
        <v>0</v>
      </c>
      <c r="GC75" s="63">
        <f ca="1">IF(OR(INDEX(INDIRECT("times"&amp;FT$2),$F75,GC$28)&gt;10,INDEX(INDIRECT(FV75),$E75,$F75)="",INDEX(INDIRECT(FV75),$E75,$F75)&gt;=INDEX(INDIRECT(FV75),1,GC$28)),0,(INDEX(INDIRECT(FV75),$E75,$F75))-INDEX(INDIRECT(FV75),1,GC$28))*(10-INDEX(INDIRECT("times"&amp;FT$2),$F75,GC$28))/10</f>
        <v>0</v>
      </c>
      <c r="GD75" s="63">
        <f ca="1">IF(OR(INDEX(INDIRECT("times"&amp;FT$2),$F75,GD$28)&gt;10,INDEX(INDIRECT(FV75),$E75,$F75)="",INDEX(INDIRECT(FV75),$E75,$F75)&gt;=INDEX(INDIRECT(FV75),1,GD$28)),0,(INDEX(INDIRECT(FV75),$E75,$F75))-INDEX(INDIRECT(FV75),1,GD$28))*(10-INDEX(INDIRECT("times"&amp;FT$2),$F75,GD$28))/10</f>
        <v>0</v>
      </c>
      <c r="GE75" s="63">
        <f ca="1">IF(OR(INDEX(INDIRECT("times"&amp;FT$2),$F75,GE$28)&gt;10,INDEX(INDIRECT(FV75),$E75,$F75)="",INDEX(INDIRECT(FV75),$E75,$F75)&gt;=INDEX(INDIRECT(FV75),1,GE$28)),0,(INDEX(INDIRECT(FV75),$E75,$F75))-INDEX(INDIRECT(FV75),1,GE$28))*(10-INDEX(INDIRECT("times"&amp;FT$2),$F75,GE$28))/10</f>
        <v>0</v>
      </c>
      <c r="GF75" s="63">
        <f ca="1">IF(OR(INDEX(INDIRECT("times"&amp;FT$2),$F75,GF$28)&gt;10,INDEX(INDIRECT(FV75),$E75,$F75)="",INDEX(INDIRECT(FV75),$E75,$F75)&gt;=INDEX(INDIRECT(FV75),1,GF$28)),0,(INDEX(INDIRECT(FV75),$E75,$F75))-INDEX(INDIRECT(FV75),1,GF$28))*(10-INDEX(INDIRECT("times"&amp;FT$2),$F75,GF$28))/10</f>
        <v>0</v>
      </c>
      <c r="GG75" s="63">
        <f ca="1">IF(OR(INDEX(INDIRECT("times"&amp;FT$2),$F75,GG$28)&gt;10,INDEX(INDIRECT(FV75),$E75,$F75)="",INDEX(INDIRECT(FV75),$E75,$F75)&gt;=INDEX(INDIRECT(FV75),1,GG$28)),0,(INDEX(INDIRECT(FV75),$E75,$F75))-INDEX(INDIRECT(FV75),1,GG$28))*(10-INDEX(INDIRECT("times"&amp;FT$2),$F75,GG$28))/10</f>
        <v>0</v>
      </c>
      <c r="GH75" s="63">
        <f ca="1">IF(OR(INDEX(INDIRECT("times"&amp;FT$2),$F75,GH$28)&gt;10,INDEX(INDIRECT(FV75),$E75,$F75)="",INDEX(INDIRECT(FV75),$E75,$F75)&gt;=INDEX(INDIRECT(FV75),1,GH$28)),0,(INDEX(INDIRECT(FV75),$E75,$F75))-INDEX(INDIRECT(FV75),1,GH$28))*(10-INDEX(INDIRECT("times"&amp;FT$2),$F75,GH$28))/10</f>
        <v>0</v>
      </c>
      <c r="GI75" s="63">
        <f ca="1">IF(OR(INDEX(INDIRECT("times"&amp;FT$2),$F75,GI$28)&gt;10,INDEX(INDIRECT(FV75),$E75,$F75)="",INDEX(INDIRECT(FV75),$E75,$F75)&gt;=INDEX(INDIRECT(FV75),1,GI$28)),0,(INDEX(INDIRECT(FV75),$E75,$F75))-INDEX(INDIRECT(FV75),1,GI$28))*(10-INDEX(INDIRECT("times"&amp;FT$2),$F75,GI$28))/10</f>
        <v>0</v>
      </c>
      <c r="GJ75" s="63">
        <f ca="1">IF(OR(INDEX(INDIRECT("times"&amp;FT$2),$F75,GJ$28)&gt;10,INDEX(INDIRECT(FV75),$E75,$F75)="",INDEX(INDIRECT(FV75),$E75,$F75)&gt;=INDEX(INDIRECT(FV75),1,GJ$28)),0,(INDEX(INDIRECT(FV75),$E75,$F75))-INDEX(INDIRECT(FV75),1,GJ$28))*(10-INDEX(INDIRECT("times"&amp;FT$2),$F75,GJ$28))/10</f>
        <v>0</v>
      </c>
      <c r="GK75" s="63">
        <f ca="1">IF(OR(INDEX(INDIRECT("times"&amp;FT$2),$F75,GK$28)&gt;10,INDEX(INDIRECT(FV75),$E75,$F75)="",INDEX(INDIRECT(FV75),$E75,$F75)&gt;=INDEX(INDIRECT(FV75),1,GK$28)),0,(INDEX(INDIRECT(FV75),$E75,$F75))-INDEX(INDIRECT(FV75),1,GK$28))*(10-INDEX(INDIRECT("times"&amp;FT$2),$F75,GK$28))/10</f>
        <v>0</v>
      </c>
      <c r="GL75" s="63">
        <f ca="1">IF(OR(INDEX(INDIRECT("times"&amp;FT$2),$F75,GL$28)&gt;10,INDEX(INDIRECT(FV75),$E75,$F75)="",INDEX(INDIRECT(FV75),$E75,$F75)&gt;=INDEX(INDIRECT(FV75),1,GL$28)),0,(INDEX(INDIRECT(FV75),$E75,$F75))-INDEX(INDIRECT(FV75),1,GL$28))*(10-INDEX(INDIRECT("times"&amp;FT$2),$F75,GL$28))/10</f>
        <v>0</v>
      </c>
      <c r="GM75" s="63">
        <f ca="1">IF(OR(INDEX(INDIRECT("times"&amp;FT$2),$F75,GM$28)&gt;10,INDEX(INDIRECT(FV75),$E75,$F75)="",INDEX(INDIRECT(FV75),$E75,$F75)&gt;=INDEX(INDIRECT(FV75),1,GM$28)),0,(INDEX(INDIRECT(FV75),$E75,$F75))-INDEX(INDIRECT(FV75),1,GM$28))*(10-INDEX(INDIRECT("times"&amp;FT$2),$F75,GM$28))/10</f>
        <v>0</v>
      </c>
      <c r="GN75" s="63">
        <f ca="1">IF(OR(INDEX(INDIRECT("times"&amp;FT$2),$F75,GN$28)&gt;10,INDEX(INDIRECT(FV75),$E75,$F75)="",INDEX(INDIRECT(FV75),$E75,$F75)&gt;=INDEX(INDIRECT(FV75),1,GN$28)),0,(INDEX(INDIRECT(FV75),$E75,$F75))-INDEX(INDIRECT(FV75),1,GN$28))*(10-INDEX(INDIRECT("times"&amp;FT$2),$F75,GN$28))/10</f>
        <v>0</v>
      </c>
      <c r="GO75" s="63">
        <f ca="1">IF(OR(INDEX(INDIRECT("times"&amp;FT$2),$F75,GO$28)&gt;10,INDEX(INDIRECT(FV75),$E75,$F75)="",INDEX(INDIRECT(FV75),$E75,$F75)&gt;=INDEX(INDIRECT(FV75),1,GO$28)),0,(INDEX(INDIRECT(FV75),$E75,$F75))-INDEX(INDIRECT(FV75),1,GO$28))*(10-INDEX(INDIRECT("times"&amp;FT$2),$F75,GO$28))/10</f>
        <v>0</v>
      </c>
      <c r="GP75" s="63">
        <f ca="1">IF(OR(INDEX(INDIRECT("times"&amp;FT$2),$F75,GP$28)&gt;10,INDEX(INDIRECT(FV75),$E75,$F75)="",INDEX(INDIRECT(FV75),$E75,$F75)&gt;=INDEX(INDIRECT(FV75),1,GP$28)),0,(INDEX(INDIRECT(FV75),$E75,$F75))-INDEX(INDIRECT(FV75),1,GP$28))*(10-INDEX(INDIRECT("times"&amp;FT$2),$F75,GP$28))/10</f>
        <v>0</v>
      </c>
      <c r="GQ75" s="63">
        <f ca="1">IF(OR(INDEX(INDIRECT("times"&amp;FT$2),$F75,GQ$28)&gt;10,INDEX(INDIRECT(FV75),$E75,$F75)="",INDEX(INDIRECT(FV75),$E75,$F75)&gt;=INDEX(INDIRECT(FV75),1,GQ$28)),0,(INDEX(INDIRECT(FV75),$E75,$F75))-INDEX(INDIRECT(FV75),1,GQ$28))*(10-INDEX(INDIRECT("times"&amp;FT$2),$F75,GQ$28))/10</f>
        <v>0</v>
      </c>
      <c r="GR75" s="63">
        <f ca="1">IF(OR(INDEX(INDIRECT("times"&amp;FT$2),$F75,GR$28)&gt;10,INDEX(INDIRECT(FV75),$E75,$F75)="",INDEX(INDIRECT(FV75),$E75,$F75)&gt;=INDEX(INDIRECT(FV75),1,GR$28)),0,(INDEX(INDIRECT(FV75),$E75,$F75))-INDEX(INDIRECT(FV75),1,GR$28))*(10-INDEX(INDIRECT("times"&amp;FT$2),$F75,GR$28))/10</f>
        <v>0</v>
      </c>
      <c r="GS75" s="64">
        <f ca="1">IF(OR(INDEX(INDIRECT("times"&amp;FT$2),$F75,GS$28)&gt;10,INDEX(INDIRECT(FV75),$E75,$F75)="",INDEX(INDIRECT(FV75),$E75,$F75)&gt;=INDEX(INDIRECT(FV75),1,GS$28)),0,(INDEX(INDIRECT(FV75),$E75,$F75))-INDEX(INDIRECT(FV75),1,GS$28))*(10-INDEX(INDIRECT("times"&amp;FT$2),$F75,GS$28))/10</f>
        <v>0</v>
      </c>
      <c r="GT75" s="201">
        <v>12</v>
      </c>
      <c r="GV75" s="18" t="s">
        <v>221</v>
      </c>
      <c r="GW75" s="122">
        <f>GV26</f>
        <v>0</v>
      </c>
      <c r="GX75" s="122" t="str">
        <f>GV27</f>
        <v>lei65</v>
      </c>
      <c r="GY75" s="210" t="str">
        <f t="shared" si="47"/>
        <v>core0_lei65</v>
      </c>
      <c r="GZ75" s="122">
        <v>5</v>
      </c>
      <c r="HA75" s="33">
        <v>12</v>
      </c>
      <c r="HB75" s="62">
        <f ca="1">IF(OR(INDEX(INDIRECT("times"&amp;GW$2),$F75,HB$28)&gt;10,INDEX(INDIRECT(GY75),$E75,$F75)="",INDEX(INDIRECT(GY75),$E75,$F75)&gt;=INDEX(INDIRECT(GY75),1,HB$28)),0,(INDEX(INDIRECT(GY75),$E75,$F75))-INDEX(INDIRECT(GY75),1,HB$28))*(10-INDEX(INDIRECT("times"&amp;GW$2),$F75,HB$28))/10</f>
        <v>0</v>
      </c>
      <c r="HC75" s="63">
        <f ca="1">IF(OR(INDEX(INDIRECT("times"&amp;GW$2),$F75,HC$28)&gt;10,INDEX(INDIRECT(GY75),$E75,$F75)="",INDEX(INDIRECT(GY75),$E75,$F75)&gt;=INDEX(INDIRECT(GY75),1,HC$28)),0,(INDEX(INDIRECT(GY75),$E75,$F75))-INDEX(INDIRECT(GY75),1,HC$28))*(10-INDEX(INDIRECT("times"&amp;GW$2),$F75,HC$28))/10</f>
        <v>0</v>
      </c>
      <c r="HD75" s="63">
        <f ca="1">IF(OR(INDEX(INDIRECT("times"&amp;GW$2),$F75,HD$28)&gt;10,INDEX(INDIRECT(GY75),$E75,$F75)="",INDEX(INDIRECT(GY75),$E75,$F75)&gt;=INDEX(INDIRECT(GY75),1,HD$28)),0,(INDEX(INDIRECT(GY75),$E75,$F75))-INDEX(INDIRECT(GY75),1,HD$28))*(10-INDEX(INDIRECT("times"&amp;GW$2),$F75,HD$28))/10</f>
        <v>0</v>
      </c>
      <c r="HE75" s="63">
        <f ca="1">IF(OR(INDEX(INDIRECT("times"&amp;GW$2),$F75,HE$28)&gt;10,INDEX(INDIRECT(GY75),$E75,$F75)="",INDEX(INDIRECT(GY75),$E75,$F75)&gt;=INDEX(INDIRECT(GY75),1,HE$28)),0,(INDEX(INDIRECT(GY75),$E75,$F75))-INDEX(INDIRECT(GY75),1,HE$28))*(10-INDEX(INDIRECT("times"&amp;GW$2),$F75,HE$28))/10</f>
        <v>0</v>
      </c>
      <c r="HF75" s="63">
        <f ca="1">IF(OR(INDEX(INDIRECT("times"&amp;GW$2),$F75,HF$28)&gt;10,INDEX(INDIRECT(GY75),$E75,$F75)="",INDEX(INDIRECT(GY75),$E75,$F75)&gt;=INDEX(INDIRECT(GY75),1,HF$28)),0,(INDEX(INDIRECT(GY75),$E75,$F75))-INDEX(INDIRECT(GY75),1,HF$28))*(10-INDEX(INDIRECT("times"&amp;GW$2),$F75,HF$28))/10</f>
        <v>0</v>
      </c>
      <c r="HG75" s="63">
        <f ca="1">IF(OR(INDEX(INDIRECT("times"&amp;GW$2),$F75,HG$28)&gt;10,INDEX(INDIRECT(GY75),$E75,$F75)="",INDEX(INDIRECT(GY75),$E75,$F75)&gt;=INDEX(INDIRECT(GY75),1,HG$28)),0,(INDEX(INDIRECT(GY75),$E75,$F75))-INDEX(INDIRECT(GY75),1,HG$28))*(10-INDEX(INDIRECT("times"&amp;GW$2),$F75,HG$28))/10</f>
        <v>0</v>
      </c>
      <c r="HH75" s="63">
        <f ca="1">IF(OR(INDEX(INDIRECT("times"&amp;GW$2),$F75,HH$28)&gt;10,INDEX(INDIRECT(GY75),$E75,$F75)="",INDEX(INDIRECT(GY75),$E75,$F75)&gt;=INDEX(INDIRECT(GY75),1,HH$28)),0,(INDEX(INDIRECT(GY75),$E75,$F75))-INDEX(INDIRECT(GY75),1,HH$28))*(10-INDEX(INDIRECT("times"&amp;GW$2),$F75,HH$28))/10</f>
        <v>0</v>
      </c>
      <c r="HI75" s="63">
        <f ca="1">IF(OR(INDEX(INDIRECT("times"&amp;GW$2),$F75,HI$28)&gt;10,INDEX(INDIRECT(GY75),$E75,$F75)="",INDEX(INDIRECT(GY75),$E75,$F75)&gt;=INDEX(INDIRECT(GY75),1,HI$28)),0,(INDEX(INDIRECT(GY75),$E75,$F75))-INDEX(INDIRECT(GY75),1,HI$28))*(10-INDEX(INDIRECT("times"&amp;GW$2),$F75,HI$28))/10</f>
        <v>0</v>
      </c>
      <c r="HJ75" s="63">
        <f ca="1">IF(OR(INDEX(INDIRECT("times"&amp;GW$2),$F75,HJ$28)&gt;10,INDEX(INDIRECT(GY75),$E75,$F75)="",INDEX(INDIRECT(GY75),$E75,$F75)&gt;=INDEX(INDIRECT(GY75),1,HJ$28)),0,(INDEX(INDIRECT(GY75),$E75,$F75))-INDEX(INDIRECT(GY75),1,HJ$28))*(10-INDEX(INDIRECT("times"&amp;GW$2),$F75,HJ$28))/10</f>
        <v>0</v>
      </c>
      <c r="HK75" s="63">
        <f ca="1">IF(OR(INDEX(INDIRECT("times"&amp;GW$2),$F75,HK$28)&gt;10,INDEX(INDIRECT(GY75),$E75,$F75)="",INDEX(INDIRECT(GY75),$E75,$F75)&gt;=INDEX(INDIRECT(GY75),1,HK$28)),0,(INDEX(INDIRECT(GY75),$E75,$F75))-INDEX(INDIRECT(GY75),1,HK$28))*(10-INDEX(INDIRECT("times"&amp;GW$2),$F75,HK$28))/10</f>
        <v>0</v>
      </c>
      <c r="HL75" s="63">
        <f ca="1">IF(OR(INDEX(INDIRECT("times"&amp;GW$2),$F75,HL$28)&gt;10,INDEX(INDIRECT(GY75),$E75,$F75)="",INDEX(INDIRECT(GY75),$E75,$F75)&gt;=INDEX(INDIRECT(GY75),1,HL$28)),0,(INDEX(INDIRECT(GY75),$E75,$F75))-INDEX(INDIRECT(GY75),1,HL$28))*(10-INDEX(INDIRECT("times"&amp;GW$2),$F75,HL$28))/10</f>
        <v>0</v>
      </c>
      <c r="HM75" s="63">
        <f ca="1">IF(OR(INDEX(INDIRECT("times"&amp;GW$2),$F75,HM$28)&gt;10,INDEX(INDIRECT(GY75),$E75,$F75)="",INDEX(INDIRECT(GY75),$E75,$F75)&gt;=INDEX(INDIRECT(GY75),1,HM$28)),0,(INDEX(INDIRECT(GY75),$E75,$F75))-INDEX(INDIRECT(GY75),1,HM$28))*(10-INDEX(INDIRECT("times"&amp;GW$2),$F75,HM$28))/10</f>
        <v>0</v>
      </c>
      <c r="HN75" s="63">
        <f ca="1">IF(OR(INDEX(INDIRECT("times"&amp;GW$2),$F75,HN$28)&gt;10,INDEX(INDIRECT(GY75),$E75,$F75)="",INDEX(INDIRECT(GY75),$E75,$F75)&gt;=INDEX(INDIRECT(GY75),1,HN$28)),0,(INDEX(INDIRECT(GY75),$E75,$F75))-INDEX(INDIRECT(GY75),1,HN$28))*(10-INDEX(INDIRECT("times"&amp;GW$2),$F75,HN$28))/10</f>
        <v>0</v>
      </c>
      <c r="HO75" s="63">
        <f ca="1">IF(OR(INDEX(INDIRECT("times"&amp;GW$2),$F75,HO$28)&gt;10,INDEX(INDIRECT(GY75),$E75,$F75)="",INDEX(INDIRECT(GY75),$E75,$F75)&gt;=INDEX(INDIRECT(GY75),1,HO$28)),0,(INDEX(INDIRECT(GY75),$E75,$F75))-INDEX(INDIRECT(GY75),1,HO$28))*(10-INDEX(INDIRECT("times"&amp;GW$2),$F75,HO$28))/10</f>
        <v>0</v>
      </c>
      <c r="HP75" s="63">
        <f ca="1">IF(OR(INDEX(INDIRECT("times"&amp;GW$2),$F75,HP$28)&gt;10,INDEX(INDIRECT(GY75),$E75,$F75)="",INDEX(INDIRECT(GY75),$E75,$F75)&gt;=INDEX(INDIRECT(GY75),1,HP$28)),0,(INDEX(INDIRECT(GY75),$E75,$F75))-INDEX(INDIRECT(GY75),1,HP$28))*(10-INDEX(INDIRECT("times"&amp;GW$2),$F75,HP$28))/10</f>
        <v>0</v>
      </c>
      <c r="HQ75" s="63">
        <f ca="1">IF(OR(INDEX(INDIRECT("times"&amp;GW$2),$F75,HQ$28)&gt;10,INDEX(INDIRECT(GY75),$E75,$F75)="",INDEX(INDIRECT(GY75),$E75,$F75)&gt;=INDEX(INDIRECT(GY75),1,HQ$28)),0,(INDEX(INDIRECT(GY75),$E75,$F75))-INDEX(INDIRECT(GY75),1,HQ$28))*(10-INDEX(INDIRECT("times"&amp;GW$2),$F75,HQ$28))/10</f>
        <v>0</v>
      </c>
      <c r="HR75" s="63">
        <f ca="1">IF(OR(INDEX(INDIRECT("times"&amp;GW$2),$F75,HR$28)&gt;10,INDEX(INDIRECT(GY75),$E75,$F75)="",INDEX(INDIRECT(GY75),$E75,$F75)&gt;=INDEX(INDIRECT(GY75),1,HR$28)),0,(INDEX(INDIRECT(GY75),$E75,$F75))-INDEX(INDIRECT(GY75),1,HR$28))*(10-INDEX(INDIRECT("times"&amp;GW$2),$F75,HR$28))/10</f>
        <v>0</v>
      </c>
      <c r="HS75" s="63">
        <f ca="1">IF(OR(INDEX(INDIRECT("times"&amp;GW$2),$F75,HS$28)&gt;10,INDEX(INDIRECT(GY75),$E75,$F75)="",INDEX(INDIRECT(GY75),$E75,$F75)&gt;=INDEX(INDIRECT(GY75),1,HS$28)),0,(INDEX(INDIRECT(GY75),$E75,$F75))-INDEX(INDIRECT(GY75),1,HS$28))*(10-INDEX(INDIRECT("times"&amp;GW$2),$F75,HS$28))/10</f>
        <v>0</v>
      </c>
      <c r="HT75" s="63">
        <f ca="1">IF(OR(INDEX(INDIRECT("times"&amp;GW$2),$F75,HT$28)&gt;10,INDEX(INDIRECT(GY75),$E75,$F75)="",INDEX(INDIRECT(GY75),$E75,$F75)&gt;=INDEX(INDIRECT(GY75),1,HT$28)),0,(INDEX(INDIRECT(GY75),$E75,$F75))-INDEX(INDIRECT(GY75),1,HT$28))*(10-INDEX(INDIRECT("times"&amp;GW$2),$F75,HT$28))/10</f>
        <v>0</v>
      </c>
      <c r="HU75" s="63">
        <f ca="1">IF(OR(INDEX(INDIRECT("times"&amp;GW$2),$F75,HU$28)&gt;10,INDEX(INDIRECT(GY75),$E75,$F75)="",INDEX(INDIRECT(GY75),$E75,$F75)&gt;=INDEX(INDIRECT(GY75),1,HU$28)),0,(INDEX(INDIRECT(GY75),$E75,$F75))-INDEX(INDIRECT(GY75),1,HU$28))*(10-INDEX(INDIRECT("times"&amp;GW$2),$F75,HU$28))/10</f>
        <v>0</v>
      </c>
      <c r="HV75" s="64">
        <f ca="1">IF(OR(INDEX(INDIRECT("times"&amp;GW$2),$F75,HV$28)&gt;10,INDEX(INDIRECT(GY75),$E75,$F75)="",INDEX(INDIRECT(GY75),$E75,$F75)&gt;=INDEX(INDIRECT(GY75),1,HV$28)),0,(INDEX(INDIRECT(GY75),$E75,$F75))-INDEX(INDIRECT(GY75),1,HV$28))*(10-INDEX(INDIRECT("times"&amp;GW$2),$F75,HV$28))/10</f>
        <v>0</v>
      </c>
      <c r="HW75" s="201">
        <v>12</v>
      </c>
    </row>
    <row r="76" spans="1:231" ht="15">
      <c r="A76" s="18" t="s">
        <v>222</v>
      </c>
      <c r="B76" s="122">
        <f>A26</f>
        <v>0</v>
      </c>
      <c r="C76" s="122" t="str">
        <f>A27</f>
        <v>work1834</v>
      </c>
      <c r="D76" s="210" t="str">
        <f t="shared" si="40"/>
        <v>core0_work1834</v>
      </c>
      <c r="E76" s="122">
        <v>5</v>
      </c>
      <c r="F76" s="33">
        <v>13</v>
      </c>
      <c r="G76" s="62">
        <f ca="1">IF(OR(INDEX(INDIRECT("times"&amp;B$2),$F76,G$28)&gt;10,INDEX(INDIRECT(D76),$E76,$F76)="",INDEX(INDIRECT(D76),$E76,$F76)&gt;=INDEX(INDIRECT(D76),1,G$28)),0,(INDEX(INDIRECT(D76),$E76,$F76))-INDEX(INDIRECT(D76),1,G$28))*(10-INDEX(INDIRECT("times"&amp;B$2),$F76,G$28))/10</f>
        <v>0</v>
      </c>
      <c r="H76" s="63">
        <f ca="1">IF(OR(INDEX(INDIRECT("times"&amp;B$2),$F76,H$28)&gt;10,INDEX(INDIRECT(D76),$E76,$F76)="",INDEX(INDIRECT(D76),$E76,$F76)&gt;=INDEX(INDIRECT(D76),1,H$28)),0,(INDEX(INDIRECT(D76),$E76,$F76))-INDEX(INDIRECT(D76),1,H$28))*(10-INDEX(INDIRECT("times"&amp;B$2),$F76,H$28))/10</f>
        <v>0</v>
      </c>
      <c r="I76" s="63">
        <f ca="1">IF(OR(INDEX(INDIRECT("times"&amp;B$2),$F76,I$28)&gt;10,INDEX(INDIRECT(D76),$E76,$F76)="",INDEX(INDIRECT(D76),$E76,$F76)&gt;=INDEX(INDIRECT(D76),1,I$28)),0,(INDEX(INDIRECT(D76),$E76,$F76))-INDEX(INDIRECT(D76),1,I$28))*(10-INDEX(INDIRECT("times"&amp;B$2),$F76,I$28))/10</f>
        <v>0</v>
      </c>
      <c r="J76" s="63">
        <f ca="1">IF(OR(INDEX(INDIRECT("times"&amp;B$2),$F76,J$28)&gt;10,INDEX(INDIRECT(D76),$E76,$F76)="",INDEX(INDIRECT(D76),$E76,$F76)&gt;=INDEX(INDIRECT(D76),1,J$28)),0,(INDEX(INDIRECT(D76),$E76,$F76))-INDEX(INDIRECT(D76),1,J$28))*(10-INDEX(INDIRECT("times"&amp;B$2),$F76,J$28))/10</f>
        <v>0</v>
      </c>
      <c r="K76" s="63">
        <f ca="1">IF(OR(INDEX(INDIRECT("times"&amp;B$2),$F76,K$28)&gt;10,INDEX(INDIRECT(D76),$E76,$F76)="",INDEX(INDIRECT(D76),$E76,$F76)&gt;=INDEX(INDIRECT(D76),1,K$28)),0,(INDEX(INDIRECT(D76),$E76,$F76))-INDEX(INDIRECT(D76),1,K$28))*(10-INDEX(INDIRECT("times"&amp;B$2),$F76,K$28))/10</f>
        <v>0</v>
      </c>
      <c r="L76" s="63">
        <f ca="1">IF(OR(INDEX(INDIRECT("times"&amp;B$2),$F76,L$28)&gt;10,INDEX(INDIRECT(D76),$E76,$F76)="",INDEX(INDIRECT(D76),$E76,$F76)&gt;=INDEX(INDIRECT(D76),1,L$28)),0,(INDEX(INDIRECT(D76),$E76,$F76))-INDEX(INDIRECT(D76),1,L$28))*(10-INDEX(INDIRECT("times"&amp;B$2),$F76,L$28))/10</f>
        <v>0</v>
      </c>
      <c r="M76" s="63">
        <f ca="1">IF(OR(INDEX(INDIRECT("times"&amp;B$2),$F76,M$28)&gt;10,INDEX(INDIRECT(D76),$E76,$F76)="",INDEX(INDIRECT(D76),$E76,$F76)&gt;=INDEX(INDIRECT(D76),1,M$28)),0,(INDEX(INDIRECT(D76),$E76,$F76))-INDEX(INDIRECT(D76),1,M$28))*(10-INDEX(INDIRECT("times"&amp;B$2),$F76,M$28))/10</f>
        <v>0</v>
      </c>
      <c r="N76" s="63">
        <f ca="1">IF(OR(INDEX(INDIRECT("times"&amp;B$2),$F76,N$28)&gt;10,INDEX(INDIRECT(D76),$E76,$F76)="",INDEX(INDIRECT(D76),$E76,$F76)&gt;=INDEX(INDIRECT(D76),1,N$28)),0,(INDEX(INDIRECT(D76),$E76,$F76))-INDEX(INDIRECT(D76),1,N$28))*(10-INDEX(INDIRECT("times"&amp;B$2),$F76,N$28))/10</f>
        <v>0</v>
      </c>
      <c r="O76" s="63">
        <f ca="1">IF(OR(INDEX(INDIRECT("times"&amp;B$2),$F76,O$28)&gt;10,INDEX(INDIRECT(D76),$E76,$F76)="",INDEX(INDIRECT(D76),$E76,$F76)&gt;=INDEX(INDIRECT(D76),1,O$28)),0,(INDEX(INDIRECT(D76),$E76,$F76))-INDEX(INDIRECT(D76),1,O$28))*(10-INDEX(INDIRECT("times"&amp;B$2),$F76,O$28))/10</f>
        <v>0</v>
      </c>
      <c r="P76" s="63">
        <f ca="1">IF(OR(INDEX(INDIRECT("times"&amp;B$2),$F76,P$28)&gt;10,INDEX(INDIRECT(D76),$E76,$F76)="",INDEX(INDIRECT(D76),$E76,$F76)&gt;=INDEX(INDIRECT(D76),1,P$28)),0,(INDEX(INDIRECT(D76),$E76,$F76))-INDEX(INDIRECT(D76),1,P$28))*(10-INDEX(INDIRECT("times"&amp;B$2),$F76,P$28))/10</f>
        <v>0</v>
      </c>
      <c r="Q76" s="63">
        <f ca="1">IF(OR(INDEX(INDIRECT("times"&amp;B$2),$F76,Q$28)&gt;10,INDEX(INDIRECT(D76),$E76,$F76)="",INDEX(INDIRECT(D76),$E76,$F76)&gt;=INDEX(INDIRECT(D76),1,Q$28)),0,(INDEX(INDIRECT(D76),$E76,$F76))-INDEX(INDIRECT(D76),1,Q$28))*(10-INDEX(INDIRECT("times"&amp;B$2),$F76,Q$28))/10</f>
        <v>0</v>
      </c>
      <c r="R76" s="63">
        <f ca="1">IF(OR(INDEX(INDIRECT("times"&amp;B$2),$F76,R$28)&gt;10,INDEX(INDIRECT(D76),$E76,$F76)="",INDEX(INDIRECT(D76),$E76,$F76)&gt;=INDEX(INDIRECT(D76),1,R$28)),0,(INDEX(INDIRECT(D76),$E76,$F76))-INDEX(INDIRECT(D76),1,R$28))*(10-INDEX(INDIRECT("times"&amp;B$2),$F76,R$28))/10</f>
        <v>0</v>
      </c>
      <c r="S76" s="63">
        <f ca="1">IF(OR(INDEX(INDIRECT("times"&amp;B$2),$F76,S$28)&gt;10,INDEX(INDIRECT(D76),$E76,$F76)="",INDEX(INDIRECT(D76),$E76,$F76)&gt;=INDEX(INDIRECT(D76),1,S$28)),0,(INDEX(INDIRECT(D76),$E76,$F76))-INDEX(INDIRECT(D76),1,S$28))*(10-INDEX(INDIRECT("times"&amp;B$2),$F76,S$28))/10</f>
        <v>0</v>
      </c>
      <c r="T76" s="63">
        <f ca="1">IF(OR(INDEX(INDIRECT("times"&amp;B$2),$F76,T$28)&gt;10,INDEX(INDIRECT(D76),$E76,$F76)="",INDEX(INDIRECT(D76),$E76,$F76)&gt;=INDEX(INDIRECT(D76),1,T$28)),0,(INDEX(INDIRECT(D76),$E76,$F76))-INDEX(INDIRECT(D76),1,T$28))*(10-INDEX(INDIRECT("times"&amp;B$2),$F76,T$28))/10</f>
        <v>0</v>
      </c>
      <c r="U76" s="63">
        <f ca="1">IF(OR(INDEX(INDIRECT("times"&amp;B$2),$F76,U$28)&gt;10,INDEX(INDIRECT(D76),$E76,$F76)="",INDEX(INDIRECT(D76),$E76,$F76)&gt;=INDEX(INDIRECT(D76),1,U$28)),0,(INDEX(INDIRECT(D76),$E76,$F76))-INDEX(INDIRECT(D76),1,U$28))*(10-INDEX(INDIRECT("times"&amp;B$2),$F76,U$28))/10</f>
        <v>0</v>
      </c>
      <c r="V76" s="63">
        <f ca="1">IF(OR(INDEX(INDIRECT("times"&amp;B$2),$F76,V$28)&gt;10,INDEX(INDIRECT(D76),$E76,$F76)="",INDEX(INDIRECT(D76),$E76,$F76)&gt;=INDEX(INDIRECT(D76),1,V$28)),0,(INDEX(INDIRECT(D76),$E76,$F76))-INDEX(INDIRECT(D76),1,V$28))*(10-INDEX(INDIRECT("times"&amp;B$2),$F76,V$28))/10</f>
        <v>0</v>
      </c>
      <c r="W76" s="63">
        <f ca="1">IF(OR(INDEX(INDIRECT("times"&amp;B$2),$F76,W$28)&gt;10,INDEX(INDIRECT(D76),$E76,$F76)="",INDEX(INDIRECT(D76),$E76,$F76)&gt;=INDEX(INDIRECT(D76),1,W$28)),0,(INDEX(INDIRECT(D76),$E76,$F76))-INDEX(INDIRECT(D76),1,W$28))*(10-INDEX(INDIRECT("times"&amp;B$2),$F76,W$28))/10</f>
        <v>0</v>
      </c>
      <c r="X76" s="63">
        <f ca="1">IF(OR(INDEX(INDIRECT("times"&amp;B$2),$F76,X$28)&gt;10,INDEX(INDIRECT(D76),$E76,$F76)="",INDEX(INDIRECT(D76),$E76,$F76)&gt;=INDEX(INDIRECT(D76),1,X$28)),0,(INDEX(INDIRECT(D76),$E76,$F76))-INDEX(INDIRECT(D76),1,X$28))*(10-INDEX(INDIRECT("times"&amp;B$2),$F76,X$28))/10</f>
        <v>0</v>
      </c>
      <c r="Y76" s="63">
        <f ca="1">IF(OR(INDEX(INDIRECT("times"&amp;B$2),$F76,Y$28)&gt;10,INDEX(INDIRECT(D76),$E76,$F76)="",INDEX(INDIRECT(D76),$E76,$F76)&gt;=INDEX(INDIRECT(D76),1,Y$28)),0,(INDEX(INDIRECT(D76),$E76,$F76))-INDEX(INDIRECT(D76),1,Y$28))*(10-INDEX(INDIRECT("times"&amp;B$2),$F76,Y$28))/10</f>
        <v>0</v>
      </c>
      <c r="Z76" s="63">
        <f ca="1">IF(OR(INDEX(INDIRECT("times"&amp;B$2),$F76,Z$28)&gt;10,INDEX(INDIRECT(D76),$E76,$F76)="",INDEX(INDIRECT(D76),$E76,$F76)&gt;=INDEX(INDIRECT(D76),1,Z$28)),0,(INDEX(INDIRECT(D76),$E76,$F76))-INDEX(INDIRECT(D76),1,Z$28))*(10-INDEX(INDIRECT("times"&amp;B$2),$F76,Z$28))/10</f>
        <v>0</v>
      </c>
      <c r="AA76" s="64">
        <f ca="1">IF(OR(INDEX(INDIRECT("times"&amp;B$2),$F76,AA$28)&gt;10,INDEX(INDIRECT(D76),$E76,$F76)="",INDEX(INDIRECT(D76),$E76,$F76)&gt;=INDEX(INDIRECT(D76),1,AA$28)),0,(INDEX(INDIRECT(D76),$E76,$F76))-INDEX(INDIRECT(D76),1,AA$28))*(10-INDEX(INDIRECT("times"&amp;B$2),$F76,AA$28))/10</f>
        <v>0</v>
      </c>
      <c r="AB76" s="201">
        <v>13</v>
      </c>
      <c r="AD76" s="18" t="s">
        <v>222</v>
      </c>
      <c r="AE76" s="122">
        <f>AD26</f>
        <v>0</v>
      </c>
      <c r="AF76" s="122" t="str">
        <f>AD27</f>
        <v>shop1834</v>
      </c>
      <c r="AG76" s="210" t="str">
        <f t="shared" si="41"/>
        <v>core0_shop1834</v>
      </c>
      <c r="AH76" s="122">
        <v>5</v>
      </c>
      <c r="AI76" s="33">
        <v>13</v>
      </c>
      <c r="AJ76" s="62">
        <f ca="1">IF(OR(INDEX(INDIRECT("times"&amp;AE$2),$F76,AJ$28)&gt;10,INDEX(INDIRECT(AG76),$E76,$F76)="",INDEX(INDIRECT(AG76),$E76,$F76)&gt;=INDEX(INDIRECT(AG76),1,AJ$28)),0,(INDEX(INDIRECT(AG76),$E76,$F76))-INDEX(INDIRECT(AG76),1,AJ$28))*(10-INDEX(INDIRECT("times"&amp;AE$2),$F76,AJ$28))/10</f>
        <v>0</v>
      </c>
      <c r="AK76" s="63">
        <f ca="1">IF(OR(INDEX(INDIRECT("times"&amp;AE$2),$F76,AK$28)&gt;10,INDEX(INDIRECT(AG76),$E76,$F76)="",INDEX(INDIRECT(AG76),$E76,$F76)&gt;=INDEX(INDIRECT(AG76),1,AK$28)),0,(INDEX(INDIRECT(AG76),$E76,$F76))-INDEX(INDIRECT(AG76),1,AK$28))*(10-INDEX(INDIRECT("times"&amp;AE$2),$F76,AK$28))/10</f>
        <v>0</v>
      </c>
      <c r="AL76" s="63">
        <f ca="1">IF(OR(INDEX(INDIRECT("times"&amp;AE$2),$F76,AL$28)&gt;10,INDEX(INDIRECT(AG76),$E76,$F76)="",INDEX(INDIRECT(AG76),$E76,$F76)&gt;=INDEX(INDIRECT(AG76),1,AL$28)),0,(INDEX(INDIRECT(AG76),$E76,$F76))-INDEX(INDIRECT(AG76),1,AL$28))*(10-INDEX(INDIRECT("times"&amp;AE$2),$F76,AL$28))/10</f>
        <v>0</v>
      </c>
      <c r="AM76" s="63">
        <f ca="1">IF(OR(INDEX(INDIRECT("times"&amp;AE$2),$F76,AM$28)&gt;10,INDEX(INDIRECT(AG76),$E76,$F76)="",INDEX(INDIRECT(AG76),$E76,$F76)&gt;=INDEX(INDIRECT(AG76),1,AM$28)),0,(INDEX(INDIRECT(AG76),$E76,$F76))-INDEX(INDIRECT(AG76),1,AM$28))*(10-INDEX(INDIRECT("times"&amp;AE$2),$F76,AM$28))/10</f>
        <v>0</v>
      </c>
      <c r="AN76" s="63">
        <f ca="1">IF(OR(INDEX(INDIRECT("times"&amp;AE$2),$F76,AN$28)&gt;10,INDEX(INDIRECT(AG76),$E76,$F76)="",INDEX(INDIRECT(AG76),$E76,$F76)&gt;=INDEX(INDIRECT(AG76),1,AN$28)),0,(INDEX(INDIRECT(AG76),$E76,$F76))-INDEX(INDIRECT(AG76),1,AN$28))*(10-INDEX(INDIRECT("times"&amp;AE$2),$F76,AN$28))/10</f>
        <v>0</v>
      </c>
      <c r="AO76" s="63">
        <f ca="1">IF(OR(INDEX(INDIRECT("times"&amp;AE$2),$F76,AO$28)&gt;10,INDEX(INDIRECT(AG76),$E76,$F76)="",INDEX(INDIRECT(AG76),$E76,$F76)&gt;=INDEX(INDIRECT(AG76),1,AO$28)),0,(INDEX(INDIRECT(AG76),$E76,$F76))-INDEX(INDIRECT(AG76),1,AO$28))*(10-INDEX(INDIRECT("times"&amp;AE$2),$F76,AO$28))/10</f>
        <v>0</v>
      </c>
      <c r="AP76" s="63">
        <f ca="1">IF(OR(INDEX(INDIRECT("times"&amp;AE$2),$F76,AP$28)&gt;10,INDEX(INDIRECT(AG76),$E76,$F76)="",INDEX(INDIRECT(AG76),$E76,$F76)&gt;=INDEX(INDIRECT(AG76),1,AP$28)),0,(INDEX(INDIRECT(AG76),$E76,$F76))-INDEX(INDIRECT(AG76),1,AP$28))*(10-INDEX(INDIRECT("times"&amp;AE$2),$F76,AP$28))/10</f>
        <v>0</v>
      </c>
      <c r="AQ76" s="63">
        <f ca="1">IF(OR(INDEX(INDIRECT("times"&amp;AE$2),$F76,AQ$28)&gt;10,INDEX(INDIRECT(AG76),$E76,$F76)="",INDEX(INDIRECT(AG76),$E76,$F76)&gt;=INDEX(INDIRECT(AG76),1,AQ$28)),0,(INDEX(INDIRECT(AG76),$E76,$F76))-INDEX(INDIRECT(AG76),1,AQ$28))*(10-INDEX(INDIRECT("times"&amp;AE$2),$F76,AQ$28))/10</f>
        <v>0</v>
      </c>
      <c r="AR76" s="63">
        <f ca="1">IF(OR(INDEX(INDIRECT("times"&amp;AE$2),$F76,AR$28)&gt;10,INDEX(INDIRECT(AG76),$E76,$F76)="",INDEX(INDIRECT(AG76),$E76,$F76)&gt;=INDEX(INDIRECT(AG76),1,AR$28)),0,(INDEX(INDIRECT(AG76),$E76,$F76))-INDEX(INDIRECT(AG76),1,AR$28))*(10-INDEX(INDIRECT("times"&amp;AE$2),$F76,AR$28))/10</f>
        <v>0</v>
      </c>
      <c r="AS76" s="63">
        <f ca="1">IF(OR(INDEX(INDIRECT("times"&amp;AE$2),$F76,AS$28)&gt;10,INDEX(INDIRECT(AG76),$E76,$F76)="",INDEX(INDIRECT(AG76),$E76,$F76)&gt;=INDEX(INDIRECT(AG76),1,AS$28)),0,(INDEX(INDIRECT(AG76),$E76,$F76))-INDEX(INDIRECT(AG76),1,AS$28))*(10-INDEX(INDIRECT("times"&amp;AE$2),$F76,AS$28))/10</f>
        <v>0</v>
      </c>
      <c r="AT76" s="63">
        <f ca="1">IF(OR(INDEX(INDIRECT("times"&amp;AE$2),$F76,AT$28)&gt;10,INDEX(INDIRECT(AG76),$E76,$F76)="",INDEX(INDIRECT(AG76),$E76,$F76)&gt;=INDEX(INDIRECT(AG76),1,AT$28)),0,(INDEX(INDIRECT(AG76),$E76,$F76))-INDEX(INDIRECT(AG76),1,AT$28))*(10-INDEX(INDIRECT("times"&amp;AE$2),$F76,AT$28))/10</f>
        <v>0</v>
      </c>
      <c r="AU76" s="63">
        <f ca="1">IF(OR(INDEX(INDIRECT("times"&amp;AE$2),$F76,AU$28)&gt;10,INDEX(INDIRECT(AG76),$E76,$F76)="",INDEX(INDIRECT(AG76),$E76,$F76)&gt;=INDEX(INDIRECT(AG76),1,AU$28)),0,(INDEX(INDIRECT(AG76),$E76,$F76))-INDEX(INDIRECT(AG76),1,AU$28))*(10-INDEX(INDIRECT("times"&amp;AE$2),$F76,AU$28))/10</f>
        <v>0</v>
      </c>
      <c r="AV76" s="63">
        <f ca="1">IF(OR(INDEX(INDIRECT("times"&amp;AE$2),$F76,AV$28)&gt;10,INDEX(INDIRECT(AG76),$E76,$F76)="",INDEX(INDIRECT(AG76),$E76,$F76)&gt;=INDEX(INDIRECT(AG76),1,AV$28)),0,(INDEX(INDIRECT(AG76),$E76,$F76))-INDEX(INDIRECT(AG76),1,AV$28))*(10-INDEX(INDIRECT("times"&amp;AE$2),$F76,AV$28))/10</f>
        <v>0</v>
      </c>
      <c r="AW76" s="63">
        <f ca="1">IF(OR(INDEX(INDIRECT("times"&amp;AE$2),$F76,AW$28)&gt;10,INDEX(INDIRECT(AG76),$E76,$F76)="",INDEX(INDIRECT(AG76),$E76,$F76)&gt;=INDEX(INDIRECT(AG76),1,AW$28)),0,(INDEX(INDIRECT(AG76),$E76,$F76))-INDEX(INDIRECT(AG76),1,AW$28))*(10-INDEX(INDIRECT("times"&amp;AE$2),$F76,AW$28))/10</f>
        <v>0</v>
      </c>
      <c r="AX76" s="63">
        <f ca="1">IF(OR(INDEX(INDIRECT("times"&amp;AE$2),$F76,AX$28)&gt;10,INDEX(INDIRECT(AG76),$E76,$F76)="",INDEX(INDIRECT(AG76),$E76,$F76)&gt;=INDEX(INDIRECT(AG76),1,AX$28)),0,(INDEX(INDIRECT(AG76),$E76,$F76))-INDEX(INDIRECT(AG76),1,AX$28))*(10-INDEX(INDIRECT("times"&amp;AE$2),$F76,AX$28))/10</f>
        <v>0</v>
      </c>
      <c r="AY76" s="63">
        <f ca="1">IF(OR(INDEX(INDIRECT("times"&amp;AE$2),$F76,AY$28)&gt;10,INDEX(INDIRECT(AG76),$E76,$F76)="",INDEX(INDIRECT(AG76),$E76,$F76)&gt;=INDEX(INDIRECT(AG76),1,AY$28)),0,(INDEX(INDIRECT(AG76),$E76,$F76))-INDEX(INDIRECT(AG76),1,AY$28))*(10-INDEX(INDIRECT("times"&amp;AE$2),$F76,AY$28))/10</f>
        <v>0</v>
      </c>
      <c r="AZ76" s="63">
        <f ca="1">IF(OR(INDEX(INDIRECT("times"&amp;AE$2),$F76,AZ$28)&gt;10,INDEX(INDIRECT(AG76),$E76,$F76)="",INDEX(INDIRECT(AG76),$E76,$F76)&gt;=INDEX(INDIRECT(AG76),1,AZ$28)),0,(INDEX(INDIRECT(AG76),$E76,$F76))-INDEX(INDIRECT(AG76),1,AZ$28))*(10-INDEX(INDIRECT("times"&amp;AE$2),$F76,AZ$28))/10</f>
        <v>0</v>
      </c>
      <c r="BA76" s="63">
        <f ca="1">IF(OR(INDEX(INDIRECT("times"&amp;AE$2),$F76,BA$28)&gt;10,INDEX(INDIRECT(AG76),$E76,$F76)="",INDEX(INDIRECT(AG76),$E76,$F76)&gt;=INDEX(INDIRECT(AG76),1,BA$28)),0,(INDEX(INDIRECT(AG76),$E76,$F76))-INDEX(INDIRECT(AG76),1,BA$28))*(10-INDEX(INDIRECT("times"&amp;AE$2),$F76,BA$28))/10</f>
        <v>0</v>
      </c>
      <c r="BB76" s="63">
        <f ca="1">IF(OR(INDEX(INDIRECT("times"&amp;AE$2),$F76,BB$28)&gt;10,INDEX(INDIRECT(AG76),$E76,$F76)="",INDEX(INDIRECT(AG76),$E76,$F76)&gt;=INDEX(INDIRECT(AG76),1,BB$28)),0,(INDEX(INDIRECT(AG76),$E76,$F76))-INDEX(INDIRECT(AG76),1,BB$28))*(10-INDEX(INDIRECT("times"&amp;AE$2),$F76,BB$28))/10</f>
        <v>0</v>
      </c>
      <c r="BC76" s="63">
        <f ca="1">IF(OR(INDEX(INDIRECT("times"&amp;AE$2),$F76,BC$28)&gt;10,INDEX(INDIRECT(AG76),$E76,$F76)="",INDEX(INDIRECT(AG76),$E76,$F76)&gt;=INDEX(INDIRECT(AG76),1,BC$28)),0,(INDEX(INDIRECT(AG76),$E76,$F76))-INDEX(INDIRECT(AG76),1,BC$28))*(10-INDEX(INDIRECT("times"&amp;AE$2),$F76,BC$28))/10</f>
        <v>0</v>
      </c>
      <c r="BD76" s="64">
        <f ca="1">IF(OR(INDEX(INDIRECT("times"&amp;AE$2),$F76,BD$28)&gt;10,INDEX(INDIRECT(AG76),$E76,$F76)="",INDEX(INDIRECT(AG76),$E76,$F76)&gt;=INDEX(INDIRECT(AG76),1,BD$28)),0,(INDEX(INDIRECT(AG76),$E76,$F76))-INDEX(INDIRECT(AG76),1,BD$28))*(10-INDEX(INDIRECT("times"&amp;AE$2),$F76,BD$28))/10</f>
        <v>0</v>
      </c>
      <c r="BE76" s="201">
        <v>13</v>
      </c>
      <c r="BG76" s="18" t="s">
        <v>222</v>
      </c>
      <c r="BH76" s="122">
        <f>BG26</f>
        <v>0</v>
      </c>
      <c r="BI76" s="122" t="str">
        <f>BG27</f>
        <v>lei1834</v>
      </c>
      <c r="BJ76" s="210" t="str">
        <f t="shared" si="42"/>
        <v>core0_lei1834</v>
      </c>
      <c r="BK76" s="122">
        <v>5</v>
      </c>
      <c r="BL76" s="33">
        <v>13</v>
      </c>
      <c r="BM76" s="62">
        <f ca="1">IF(OR(INDEX(INDIRECT("times"&amp;BH$2),$F76,BM$28)&gt;10,INDEX(INDIRECT(BJ76),$E76,$F76)="",INDEX(INDIRECT(BJ76),$E76,$F76)&gt;=INDEX(INDIRECT(BJ76),1,BM$28)),0,(INDEX(INDIRECT(BJ76),$E76,$F76))-INDEX(INDIRECT(BJ76),1,BM$28))*(10-INDEX(INDIRECT("times"&amp;BH$2),$F76,BM$28))/10</f>
        <v>0</v>
      </c>
      <c r="BN76" s="63">
        <f ca="1">IF(OR(INDEX(INDIRECT("times"&amp;BH$2),$F76,BN$28)&gt;10,INDEX(INDIRECT(BJ76),$E76,$F76)="",INDEX(INDIRECT(BJ76),$E76,$F76)&gt;=INDEX(INDIRECT(BJ76),1,BN$28)),0,(INDEX(INDIRECT(BJ76),$E76,$F76))-INDEX(INDIRECT(BJ76),1,BN$28))*(10-INDEX(INDIRECT("times"&amp;BH$2),$F76,BN$28))/10</f>
        <v>0</v>
      </c>
      <c r="BO76" s="63">
        <f ca="1">IF(OR(INDEX(INDIRECT("times"&amp;BH$2),$F76,BO$28)&gt;10,INDEX(INDIRECT(BJ76),$E76,$F76)="",INDEX(INDIRECT(BJ76),$E76,$F76)&gt;=INDEX(INDIRECT(BJ76),1,BO$28)),0,(INDEX(INDIRECT(BJ76),$E76,$F76))-INDEX(INDIRECT(BJ76),1,BO$28))*(10-INDEX(INDIRECT("times"&amp;BH$2),$F76,BO$28))/10</f>
        <v>0</v>
      </c>
      <c r="BP76" s="63">
        <f ca="1">IF(OR(INDEX(INDIRECT("times"&amp;BH$2),$F76,BP$28)&gt;10,INDEX(INDIRECT(BJ76),$E76,$F76)="",INDEX(INDIRECT(BJ76),$E76,$F76)&gt;=INDEX(INDIRECT(BJ76),1,BP$28)),0,(INDEX(INDIRECT(BJ76),$E76,$F76))-INDEX(INDIRECT(BJ76),1,BP$28))*(10-INDEX(INDIRECT("times"&amp;BH$2),$F76,BP$28))/10</f>
        <v>0</v>
      </c>
      <c r="BQ76" s="63">
        <f ca="1">IF(OR(INDEX(INDIRECT("times"&amp;BH$2),$F76,BQ$28)&gt;10,INDEX(INDIRECT(BJ76),$E76,$F76)="",INDEX(INDIRECT(BJ76),$E76,$F76)&gt;=INDEX(INDIRECT(BJ76),1,BQ$28)),0,(INDEX(INDIRECT(BJ76),$E76,$F76))-INDEX(INDIRECT(BJ76),1,BQ$28))*(10-INDEX(INDIRECT("times"&amp;BH$2),$F76,BQ$28))/10</f>
        <v>0</v>
      </c>
      <c r="BR76" s="63">
        <f ca="1">IF(OR(INDEX(INDIRECT("times"&amp;BH$2),$F76,BR$28)&gt;10,INDEX(INDIRECT(BJ76),$E76,$F76)="",INDEX(INDIRECT(BJ76),$E76,$F76)&gt;=INDEX(INDIRECT(BJ76),1,BR$28)),0,(INDEX(INDIRECT(BJ76),$E76,$F76))-INDEX(INDIRECT(BJ76),1,BR$28))*(10-INDEX(INDIRECT("times"&amp;BH$2),$F76,BR$28))/10</f>
        <v>0</v>
      </c>
      <c r="BS76" s="63">
        <f ca="1">IF(OR(INDEX(INDIRECT("times"&amp;BH$2),$F76,BS$28)&gt;10,INDEX(INDIRECT(BJ76),$E76,$F76)="",INDEX(INDIRECT(BJ76),$E76,$F76)&gt;=INDEX(INDIRECT(BJ76),1,BS$28)),0,(INDEX(INDIRECT(BJ76),$E76,$F76))-INDEX(INDIRECT(BJ76),1,BS$28))*(10-INDEX(INDIRECT("times"&amp;BH$2),$F76,BS$28))/10</f>
        <v>0</v>
      </c>
      <c r="BT76" s="63">
        <f ca="1">IF(OR(INDEX(INDIRECT("times"&amp;BH$2),$F76,BT$28)&gt;10,INDEX(INDIRECT(BJ76),$E76,$F76)="",INDEX(INDIRECT(BJ76),$E76,$F76)&gt;=INDEX(INDIRECT(BJ76),1,BT$28)),0,(INDEX(INDIRECT(BJ76),$E76,$F76))-INDEX(INDIRECT(BJ76),1,BT$28))*(10-INDEX(INDIRECT("times"&amp;BH$2),$F76,BT$28))/10</f>
        <v>0</v>
      </c>
      <c r="BU76" s="63">
        <f ca="1">IF(OR(INDEX(INDIRECT("times"&amp;BH$2),$F76,BU$28)&gt;10,INDEX(INDIRECT(BJ76),$E76,$F76)="",INDEX(INDIRECT(BJ76),$E76,$F76)&gt;=INDEX(INDIRECT(BJ76),1,BU$28)),0,(INDEX(INDIRECT(BJ76),$E76,$F76))-INDEX(INDIRECT(BJ76),1,BU$28))*(10-INDEX(INDIRECT("times"&amp;BH$2),$F76,BU$28))/10</f>
        <v>0</v>
      </c>
      <c r="BV76" s="63">
        <f ca="1">IF(OR(INDEX(INDIRECT("times"&amp;BH$2),$F76,BV$28)&gt;10,INDEX(INDIRECT(BJ76),$E76,$F76)="",INDEX(INDIRECT(BJ76),$E76,$F76)&gt;=INDEX(INDIRECT(BJ76),1,BV$28)),0,(INDEX(INDIRECT(BJ76),$E76,$F76))-INDEX(INDIRECT(BJ76),1,BV$28))*(10-INDEX(INDIRECT("times"&amp;BH$2),$F76,BV$28))/10</f>
        <v>0</v>
      </c>
      <c r="BW76" s="63">
        <f ca="1">IF(OR(INDEX(INDIRECT("times"&amp;BH$2),$F76,BW$28)&gt;10,INDEX(INDIRECT(BJ76),$E76,$F76)="",INDEX(INDIRECT(BJ76),$E76,$F76)&gt;=INDEX(INDIRECT(BJ76),1,BW$28)),0,(INDEX(INDIRECT(BJ76),$E76,$F76))-INDEX(INDIRECT(BJ76),1,BW$28))*(10-INDEX(INDIRECT("times"&amp;BH$2),$F76,BW$28))/10</f>
        <v>0</v>
      </c>
      <c r="BX76" s="63">
        <f ca="1">IF(OR(INDEX(INDIRECT("times"&amp;BH$2),$F76,BX$28)&gt;10,INDEX(INDIRECT(BJ76),$E76,$F76)="",INDEX(INDIRECT(BJ76),$E76,$F76)&gt;=INDEX(INDIRECT(BJ76),1,BX$28)),0,(INDEX(INDIRECT(BJ76),$E76,$F76))-INDEX(INDIRECT(BJ76),1,BX$28))*(10-INDEX(INDIRECT("times"&amp;BH$2),$F76,BX$28))/10</f>
        <v>0</v>
      </c>
      <c r="BY76" s="63">
        <f ca="1">IF(OR(INDEX(INDIRECT("times"&amp;BH$2),$F76,BY$28)&gt;10,INDEX(INDIRECT(BJ76),$E76,$F76)="",INDEX(INDIRECT(BJ76),$E76,$F76)&gt;=INDEX(INDIRECT(BJ76),1,BY$28)),0,(INDEX(INDIRECT(BJ76),$E76,$F76))-INDEX(INDIRECT(BJ76),1,BY$28))*(10-INDEX(INDIRECT("times"&amp;BH$2),$F76,BY$28))/10</f>
        <v>0</v>
      </c>
      <c r="BZ76" s="63">
        <f ca="1">IF(OR(INDEX(INDIRECT("times"&amp;BH$2),$F76,BZ$28)&gt;10,INDEX(INDIRECT(BJ76),$E76,$F76)="",INDEX(INDIRECT(BJ76),$E76,$F76)&gt;=INDEX(INDIRECT(BJ76),1,BZ$28)),0,(INDEX(INDIRECT(BJ76),$E76,$F76))-INDEX(INDIRECT(BJ76),1,BZ$28))*(10-INDEX(INDIRECT("times"&amp;BH$2),$F76,BZ$28))/10</f>
        <v>0</v>
      </c>
      <c r="CA76" s="63">
        <f ca="1">IF(OR(INDEX(INDIRECT("times"&amp;BH$2),$F76,CA$28)&gt;10,INDEX(INDIRECT(BJ76),$E76,$F76)="",INDEX(INDIRECT(BJ76),$E76,$F76)&gt;=INDEX(INDIRECT(BJ76),1,CA$28)),0,(INDEX(INDIRECT(BJ76),$E76,$F76))-INDEX(INDIRECT(BJ76),1,CA$28))*(10-INDEX(INDIRECT("times"&amp;BH$2),$F76,CA$28))/10</f>
        <v>0</v>
      </c>
      <c r="CB76" s="63">
        <f ca="1">IF(OR(INDEX(INDIRECT("times"&amp;BH$2),$F76,CB$28)&gt;10,INDEX(INDIRECT(BJ76),$E76,$F76)="",INDEX(INDIRECT(BJ76),$E76,$F76)&gt;=INDEX(INDIRECT(BJ76),1,CB$28)),0,(INDEX(INDIRECT(BJ76),$E76,$F76))-INDEX(INDIRECT(BJ76),1,CB$28))*(10-INDEX(INDIRECT("times"&amp;BH$2),$F76,CB$28))/10</f>
        <v>0</v>
      </c>
      <c r="CC76" s="63">
        <f ca="1">IF(OR(INDEX(INDIRECT("times"&amp;BH$2),$F76,CC$28)&gt;10,INDEX(INDIRECT(BJ76),$E76,$F76)="",INDEX(INDIRECT(BJ76),$E76,$F76)&gt;=INDEX(INDIRECT(BJ76),1,CC$28)),0,(INDEX(INDIRECT(BJ76),$E76,$F76))-INDEX(INDIRECT(BJ76),1,CC$28))*(10-INDEX(INDIRECT("times"&amp;BH$2),$F76,CC$28))/10</f>
        <v>0</v>
      </c>
      <c r="CD76" s="63">
        <f ca="1">IF(OR(INDEX(INDIRECT("times"&amp;BH$2),$F76,CD$28)&gt;10,INDEX(INDIRECT(BJ76),$E76,$F76)="",INDEX(INDIRECT(BJ76),$E76,$F76)&gt;=INDEX(INDIRECT(BJ76),1,CD$28)),0,(INDEX(INDIRECT(BJ76),$E76,$F76))-INDEX(INDIRECT(BJ76),1,CD$28))*(10-INDEX(INDIRECT("times"&amp;BH$2),$F76,CD$28))/10</f>
        <v>0</v>
      </c>
      <c r="CE76" s="63">
        <f ca="1">IF(OR(INDEX(INDIRECT("times"&amp;BH$2),$F76,CE$28)&gt;10,INDEX(INDIRECT(BJ76),$E76,$F76)="",INDEX(INDIRECT(BJ76),$E76,$F76)&gt;=INDEX(INDIRECT(BJ76),1,CE$28)),0,(INDEX(INDIRECT(BJ76),$E76,$F76))-INDEX(INDIRECT(BJ76),1,CE$28))*(10-INDEX(INDIRECT("times"&amp;BH$2),$F76,CE$28))/10</f>
        <v>0</v>
      </c>
      <c r="CF76" s="63">
        <f ca="1">IF(OR(INDEX(INDIRECT("times"&amp;BH$2),$F76,CF$28)&gt;10,INDEX(INDIRECT(BJ76),$E76,$F76)="",INDEX(INDIRECT(BJ76),$E76,$F76)&gt;=INDEX(INDIRECT(BJ76),1,CF$28)),0,(INDEX(INDIRECT(BJ76),$E76,$F76))-INDEX(INDIRECT(BJ76),1,CF$28))*(10-INDEX(INDIRECT("times"&amp;BH$2),$F76,CF$28))/10</f>
        <v>0</v>
      </c>
      <c r="CG76" s="64">
        <f ca="1">IF(OR(INDEX(INDIRECT("times"&amp;BH$2),$F76,CG$28)&gt;10,INDEX(INDIRECT(BJ76),$E76,$F76)="",INDEX(INDIRECT(BJ76),$E76,$F76)&gt;=INDEX(INDIRECT(BJ76),1,CG$28)),0,(INDEX(INDIRECT(BJ76),$E76,$F76))-INDEX(INDIRECT(BJ76),1,CG$28))*(10-INDEX(INDIRECT("times"&amp;BH$2),$F76,CG$28))/10</f>
        <v>0</v>
      </c>
      <c r="CH76" s="201">
        <v>13</v>
      </c>
      <c r="CJ76" s="18" t="s">
        <v>222</v>
      </c>
      <c r="CK76" s="122">
        <f>CJ26</f>
        <v>0</v>
      </c>
      <c r="CL76" s="122" t="str">
        <f>CJ27</f>
        <v>work3564</v>
      </c>
      <c r="CM76" s="210" t="str">
        <f t="shared" si="43"/>
        <v>core0_work3564</v>
      </c>
      <c r="CN76" s="122">
        <v>5</v>
      </c>
      <c r="CO76" s="33">
        <v>13</v>
      </c>
      <c r="CP76" s="62">
        <f ca="1">IF(OR(INDEX(INDIRECT("times"&amp;CK$2),$F76,CP$28)&gt;10,INDEX(INDIRECT(CM76),$E76,$F76)="",INDEX(INDIRECT(CM76),$E76,$F76)&gt;=INDEX(INDIRECT(CM76),1,CP$28)),0,(INDEX(INDIRECT(CM76),$E76,$F76))-INDEX(INDIRECT(CM76),1,CP$28))*(10-INDEX(INDIRECT("times"&amp;CK$2),$F76,CP$28))/10</f>
        <v>0</v>
      </c>
      <c r="CQ76" s="63">
        <f ca="1">IF(OR(INDEX(INDIRECT("times"&amp;CK$2),$F76,CQ$28)&gt;10,INDEX(INDIRECT(CM76),$E76,$F76)="",INDEX(INDIRECT(CM76),$E76,$F76)&gt;=INDEX(INDIRECT(CM76),1,CQ$28)),0,(INDEX(INDIRECT(CM76),$E76,$F76))-INDEX(INDIRECT(CM76),1,CQ$28))*(10-INDEX(INDIRECT("times"&amp;CK$2),$F76,CQ$28))/10</f>
        <v>0</v>
      </c>
      <c r="CR76" s="63">
        <f ca="1">IF(OR(INDEX(INDIRECT("times"&amp;CK$2),$F76,CR$28)&gt;10,INDEX(INDIRECT(CM76),$E76,$F76)="",INDEX(INDIRECT(CM76),$E76,$F76)&gt;=INDEX(INDIRECT(CM76),1,CR$28)),0,(INDEX(INDIRECT(CM76),$E76,$F76))-INDEX(INDIRECT(CM76),1,CR$28))*(10-INDEX(INDIRECT("times"&amp;CK$2),$F76,CR$28))/10</f>
        <v>0</v>
      </c>
      <c r="CS76" s="63">
        <f ca="1">IF(OR(INDEX(INDIRECT("times"&amp;CK$2),$F76,CS$28)&gt;10,INDEX(INDIRECT(CM76),$E76,$F76)="",INDEX(INDIRECT(CM76),$E76,$F76)&gt;=INDEX(INDIRECT(CM76),1,CS$28)),0,(INDEX(INDIRECT(CM76),$E76,$F76))-INDEX(INDIRECT(CM76),1,CS$28))*(10-INDEX(INDIRECT("times"&amp;CK$2),$F76,CS$28))/10</f>
        <v>0</v>
      </c>
      <c r="CT76" s="63">
        <f ca="1">IF(OR(INDEX(INDIRECT("times"&amp;CK$2),$F76,CT$28)&gt;10,INDEX(INDIRECT(CM76),$E76,$F76)="",INDEX(INDIRECT(CM76),$E76,$F76)&gt;=INDEX(INDIRECT(CM76),1,CT$28)),0,(INDEX(INDIRECT(CM76),$E76,$F76))-INDEX(INDIRECT(CM76),1,CT$28))*(10-INDEX(INDIRECT("times"&amp;CK$2),$F76,CT$28))/10</f>
        <v>0</v>
      </c>
      <c r="CU76" s="63">
        <f ca="1">IF(OR(INDEX(INDIRECT("times"&amp;CK$2),$F76,CU$28)&gt;10,INDEX(INDIRECT(CM76),$E76,$F76)="",INDEX(INDIRECT(CM76),$E76,$F76)&gt;=INDEX(INDIRECT(CM76),1,CU$28)),0,(INDEX(INDIRECT(CM76),$E76,$F76))-INDEX(INDIRECT(CM76),1,CU$28))*(10-INDEX(INDIRECT("times"&amp;CK$2),$F76,CU$28))/10</f>
        <v>0</v>
      </c>
      <c r="CV76" s="63">
        <f ca="1">IF(OR(INDEX(INDIRECT("times"&amp;CK$2),$F76,CV$28)&gt;10,INDEX(INDIRECT(CM76),$E76,$F76)="",INDEX(INDIRECT(CM76),$E76,$F76)&gt;=INDEX(INDIRECT(CM76),1,CV$28)),0,(INDEX(INDIRECT(CM76),$E76,$F76))-INDEX(INDIRECT(CM76),1,CV$28))*(10-INDEX(INDIRECT("times"&amp;CK$2),$F76,CV$28))/10</f>
        <v>0</v>
      </c>
      <c r="CW76" s="63">
        <f ca="1">IF(OR(INDEX(INDIRECT("times"&amp;CK$2),$F76,CW$28)&gt;10,INDEX(INDIRECT(CM76),$E76,$F76)="",INDEX(INDIRECT(CM76),$E76,$F76)&gt;=INDEX(INDIRECT(CM76),1,CW$28)),0,(INDEX(INDIRECT(CM76),$E76,$F76))-INDEX(INDIRECT(CM76),1,CW$28))*(10-INDEX(INDIRECT("times"&amp;CK$2),$F76,CW$28))/10</f>
        <v>0</v>
      </c>
      <c r="CX76" s="63">
        <f ca="1">IF(OR(INDEX(INDIRECT("times"&amp;CK$2),$F76,CX$28)&gt;10,INDEX(INDIRECT(CM76),$E76,$F76)="",INDEX(INDIRECT(CM76),$E76,$F76)&gt;=INDEX(INDIRECT(CM76),1,CX$28)),0,(INDEX(INDIRECT(CM76),$E76,$F76))-INDEX(INDIRECT(CM76),1,CX$28))*(10-INDEX(INDIRECT("times"&amp;CK$2),$F76,CX$28))/10</f>
        <v>0</v>
      </c>
      <c r="CY76" s="63">
        <f ca="1">IF(OR(INDEX(INDIRECT("times"&amp;CK$2),$F76,CY$28)&gt;10,INDEX(INDIRECT(CM76),$E76,$F76)="",INDEX(INDIRECT(CM76),$E76,$F76)&gt;=INDEX(INDIRECT(CM76),1,CY$28)),0,(INDEX(INDIRECT(CM76),$E76,$F76))-INDEX(INDIRECT(CM76),1,CY$28))*(10-INDEX(INDIRECT("times"&amp;CK$2),$F76,CY$28))/10</f>
        <v>0</v>
      </c>
      <c r="CZ76" s="63">
        <f ca="1">IF(OR(INDEX(INDIRECT("times"&amp;CK$2),$F76,CZ$28)&gt;10,INDEX(INDIRECT(CM76),$E76,$F76)="",INDEX(INDIRECT(CM76),$E76,$F76)&gt;=INDEX(INDIRECT(CM76),1,CZ$28)),0,(INDEX(INDIRECT(CM76),$E76,$F76))-INDEX(INDIRECT(CM76),1,CZ$28))*(10-INDEX(INDIRECT("times"&amp;CK$2),$F76,CZ$28))/10</f>
        <v>0</v>
      </c>
      <c r="DA76" s="63">
        <f ca="1">IF(OR(INDEX(INDIRECT("times"&amp;CK$2),$F76,DA$28)&gt;10,INDEX(INDIRECT(CM76),$E76,$F76)="",INDEX(INDIRECT(CM76),$E76,$F76)&gt;=INDEX(INDIRECT(CM76),1,DA$28)),0,(INDEX(INDIRECT(CM76),$E76,$F76))-INDEX(INDIRECT(CM76),1,DA$28))*(10-INDEX(INDIRECT("times"&amp;CK$2),$F76,DA$28))/10</f>
        <v>0</v>
      </c>
      <c r="DB76" s="63">
        <f ca="1">IF(OR(INDEX(INDIRECT("times"&amp;CK$2),$F76,DB$28)&gt;10,INDEX(INDIRECT(CM76),$E76,$F76)="",INDEX(INDIRECT(CM76),$E76,$F76)&gt;=INDEX(INDIRECT(CM76),1,DB$28)),0,(INDEX(INDIRECT(CM76),$E76,$F76))-INDEX(INDIRECT(CM76),1,DB$28))*(10-INDEX(INDIRECT("times"&amp;CK$2),$F76,DB$28))/10</f>
        <v>0</v>
      </c>
      <c r="DC76" s="63">
        <f ca="1">IF(OR(INDEX(INDIRECT("times"&amp;CK$2),$F76,DC$28)&gt;10,INDEX(INDIRECT(CM76),$E76,$F76)="",INDEX(INDIRECT(CM76),$E76,$F76)&gt;=INDEX(INDIRECT(CM76),1,DC$28)),0,(INDEX(INDIRECT(CM76),$E76,$F76))-INDEX(INDIRECT(CM76),1,DC$28))*(10-INDEX(INDIRECT("times"&amp;CK$2),$F76,DC$28))/10</f>
        <v>0</v>
      </c>
      <c r="DD76" s="63">
        <f ca="1">IF(OR(INDEX(INDIRECT("times"&amp;CK$2),$F76,DD$28)&gt;10,INDEX(INDIRECT(CM76),$E76,$F76)="",INDEX(INDIRECT(CM76),$E76,$F76)&gt;=INDEX(INDIRECT(CM76),1,DD$28)),0,(INDEX(INDIRECT(CM76),$E76,$F76))-INDEX(INDIRECT(CM76),1,DD$28))*(10-INDEX(INDIRECT("times"&amp;CK$2),$F76,DD$28))/10</f>
        <v>0</v>
      </c>
      <c r="DE76" s="63">
        <f ca="1">IF(OR(INDEX(INDIRECT("times"&amp;CK$2),$F76,DE$28)&gt;10,INDEX(INDIRECT(CM76),$E76,$F76)="",INDEX(INDIRECT(CM76),$E76,$F76)&gt;=INDEX(INDIRECT(CM76),1,DE$28)),0,(INDEX(INDIRECT(CM76),$E76,$F76))-INDEX(INDIRECT(CM76),1,DE$28))*(10-INDEX(INDIRECT("times"&amp;CK$2),$F76,DE$28))/10</f>
        <v>0</v>
      </c>
      <c r="DF76" s="63">
        <f ca="1">IF(OR(INDEX(INDIRECT("times"&amp;CK$2),$F76,DF$28)&gt;10,INDEX(INDIRECT(CM76),$E76,$F76)="",INDEX(INDIRECT(CM76),$E76,$F76)&gt;=INDEX(INDIRECT(CM76),1,DF$28)),0,(INDEX(INDIRECT(CM76),$E76,$F76))-INDEX(INDIRECT(CM76),1,DF$28))*(10-INDEX(INDIRECT("times"&amp;CK$2),$F76,DF$28))/10</f>
        <v>0</v>
      </c>
      <c r="DG76" s="63">
        <f ca="1">IF(OR(INDEX(INDIRECT("times"&amp;CK$2),$F76,DG$28)&gt;10,INDEX(INDIRECT(CM76),$E76,$F76)="",INDEX(INDIRECT(CM76),$E76,$F76)&gt;=INDEX(INDIRECT(CM76),1,DG$28)),0,(INDEX(INDIRECT(CM76),$E76,$F76))-INDEX(INDIRECT(CM76),1,DG$28))*(10-INDEX(INDIRECT("times"&amp;CK$2),$F76,DG$28))/10</f>
        <v>0</v>
      </c>
      <c r="DH76" s="63">
        <f ca="1">IF(OR(INDEX(INDIRECT("times"&amp;CK$2),$F76,DH$28)&gt;10,INDEX(INDIRECT(CM76),$E76,$F76)="",INDEX(INDIRECT(CM76),$E76,$F76)&gt;=INDEX(INDIRECT(CM76),1,DH$28)),0,(INDEX(INDIRECT(CM76),$E76,$F76))-INDEX(INDIRECT(CM76),1,DH$28))*(10-INDEX(INDIRECT("times"&amp;CK$2),$F76,DH$28))/10</f>
        <v>0</v>
      </c>
      <c r="DI76" s="63">
        <f ca="1">IF(OR(INDEX(INDIRECT("times"&amp;CK$2),$F76,DI$28)&gt;10,INDEX(INDIRECT(CM76),$E76,$F76)="",INDEX(INDIRECT(CM76),$E76,$F76)&gt;=INDEX(INDIRECT(CM76),1,DI$28)),0,(INDEX(INDIRECT(CM76),$E76,$F76))-INDEX(INDIRECT(CM76),1,DI$28))*(10-INDEX(INDIRECT("times"&amp;CK$2),$F76,DI$28))/10</f>
        <v>0</v>
      </c>
      <c r="DJ76" s="64">
        <f ca="1">IF(OR(INDEX(INDIRECT("times"&amp;CK$2),$F76,DJ$28)&gt;10,INDEX(INDIRECT(CM76),$E76,$F76)="",INDEX(INDIRECT(CM76),$E76,$F76)&gt;=INDEX(INDIRECT(CM76),1,DJ$28)),0,(INDEX(INDIRECT(CM76),$E76,$F76))-INDEX(INDIRECT(CM76),1,DJ$28))*(10-INDEX(INDIRECT("times"&amp;CK$2),$F76,DJ$28))/10</f>
        <v>0</v>
      </c>
      <c r="DK76" s="201">
        <v>13</v>
      </c>
      <c r="DM76" s="18" t="s">
        <v>222</v>
      </c>
      <c r="DN76" s="122">
        <f>DM26</f>
        <v>0</v>
      </c>
      <c r="DO76" s="122" t="str">
        <f>DM27</f>
        <v>shop3564</v>
      </c>
      <c r="DP76" s="210" t="str">
        <f t="shared" si="44"/>
        <v>core0_shop3564</v>
      </c>
      <c r="DQ76" s="122">
        <v>5</v>
      </c>
      <c r="DR76" s="33">
        <v>13</v>
      </c>
      <c r="DS76" s="62">
        <f ca="1">IF(OR(INDEX(INDIRECT("times"&amp;DN$2),$F76,DS$28)&gt;10,INDEX(INDIRECT(DP76),$E76,$F76)="",INDEX(INDIRECT(DP76),$E76,$F76)&gt;=INDEX(INDIRECT(DP76),1,DS$28)),0,(INDEX(INDIRECT(DP76),$E76,$F76))-INDEX(INDIRECT(DP76),1,DS$28))*(10-INDEX(INDIRECT("times"&amp;DN$2),$F76,DS$28))/10</f>
        <v>0</v>
      </c>
      <c r="DT76" s="63">
        <f ca="1">IF(OR(INDEX(INDIRECT("times"&amp;DN$2),$F76,DT$28)&gt;10,INDEX(INDIRECT(DP76),$E76,$F76)="",INDEX(INDIRECT(DP76),$E76,$F76)&gt;=INDEX(INDIRECT(DP76),1,DT$28)),0,(INDEX(INDIRECT(DP76),$E76,$F76))-INDEX(INDIRECT(DP76),1,DT$28))*(10-INDEX(INDIRECT("times"&amp;DN$2),$F76,DT$28))/10</f>
        <v>0</v>
      </c>
      <c r="DU76" s="63">
        <f ca="1">IF(OR(INDEX(INDIRECT("times"&amp;DN$2),$F76,DU$28)&gt;10,INDEX(INDIRECT(DP76),$E76,$F76)="",INDEX(INDIRECT(DP76),$E76,$F76)&gt;=INDEX(INDIRECT(DP76),1,DU$28)),0,(INDEX(INDIRECT(DP76),$E76,$F76))-INDEX(INDIRECT(DP76),1,DU$28))*(10-INDEX(INDIRECT("times"&amp;DN$2),$F76,DU$28))/10</f>
        <v>0</v>
      </c>
      <c r="DV76" s="63">
        <f ca="1">IF(OR(INDEX(INDIRECT("times"&amp;DN$2),$F76,DV$28)&gt;10,INDEX(INDIRECT(DP76),$E76,$F76)="",INDEX(INDIRECT(DP76),$E76,$F76)&gt;=INDEX(INDIRECT(DP76),1,DV$28)),0,(INDEX(INDIRECT(DP76),$E76,$F76))-INDEX(INDIRECT(DP76),1,DV$28))*(10-INDEX(INDIRECT("times"&amp;DN$2),$F76,DV$28))/10</f>
        <v>0</v>
      </c>
      <c r="DW76" s="63">
        <f ca="1">IF(OR(INDEX(INDIRECT("times"&amp;DN$2),$F76,DW$28)&gt;10,INDEX(INDIRECT(DP76),$E76,$F76)="",INDEX(INDIRECT(DP76),$E76,$F76)&gt;=INDEX(INDIRECT(DP76),1,DW$28)),0,(INDEX(INDIRECT(DP76),$E76,$F76))-INDEX(INDIRECT(DP76),1,DW$28))*(10-INDEX(INDIRECT("times"&amp;DN$2),$F76,DW$28))/10</f>
        <v>0</v>
      </c>
      <c r="DX76" s="63">
        <f ca="1">IF(OR(INDEX(INDIRECT("times"&amp;DN$2),$F76,DX$28)&gt;10,INDEX(INDIRECT(DP76),$E76,$F76)="",INDEX(INDIRECT(DP76),$E76,$F76)&gt;=INDEX(INDIRECT(DP76),1,DX$28)),0,(INDEX(INDIRECT(DP76),$E76,$F76))-INDEX(INDIRECT(DP76),1,DX$28))*(10-INDEX(INDIRECT("times"&amp;DN$2),$F76,DX$28))/10</f>
        <v>0</v>
      </c>
      <c r="DY76" s="63">
        <f ca="1">IF(OR(INDEX(INDIRECT("times"&amp;DN$2),$F76,DY$28)&gt;10,INDEX(INDIRECT(DP76),$E76,$F76)="",INDEX(INDIRECT(DP76),$E76,$F76)&gt;=INDEX(INDIRECT(DP76),1,DY$28)),0,(INDEX(INDIRECT(DP76),$E76,$F76))-INDEX(INDIRECT(DP76),1,DY$28))*(10-INDEX(INDIRECT("times"&amp;DN$2),$F76,DY$28))/10</f>
        <v>0</v>
      </c>
      <c r="DZ76" s="63">
        <f ca="1">IF(OR(INDEX(INDIRECT("times"&amp;DN$2),$F76,DZ$28)&gt;10,INDEX(INDIRECT(DP76),$E76,$F76)="",INDEX(INDIRECT(DP76),$E76,$F76)&gt;=INDEX(INDIRECT(DP76),1,DZ$28)),0,(INDEX(INDIRECT(DP76),$E76,$F76))-INDEX(INDIRECT(DP76),1,DZ$28))*(10-INDEX(INDIRECT("times"&amp;DN$2),$F76,DZ$28))/10</f>
        <v>0</v>
      </c>
      <c r="EA76" s="63">
        <f ca="1">IF(OR(INDEX(INDIRECT("times"&amp;DN$2),$F76,EA$28)&gt;10,INDEX(INDIRECT(DP76),$E76,$F76)="",INDEX(INDIRECT(DP76),$E76,$F76)&gt;=INDEX(INDIRECT(DP76),1,EA$28)),0,(INDEX(INDIRECT(DP76),$E76,$F76))-INDEX(INDIRECT(DP76),1,EA$28))*(10-INDEX(INDIRECT("times"&amp;DN$2),$F76,EA$28))/10</f>
        <v>0</v>
      </c>
      <c r="EB76" s="63">
        <f ca="1">IF(OR(INDEX(INDIRECT("times"&amp;DN$2),$F76,EB$28)&gt;10,INDEX(INDIRECT(DP76),$E76,$F76)="",INDEX(INDIRECT(DP76),$E76,$F76)&gt;=INDEX(INDIRECT(DP76),1,EB$28)),0,(INDEX(INDIRECT(DP76),$E76,$F76))-INDEX(INDIRECT(DP76),1,EB$28))*(10-INDEX(INDIRECT("times"&amp;DN$2),$F76,EB$28))/10</f>
        <v>0</v>
      </c>
      <c r="EC76" s="63">
        <f ca="1">IF(OR(INDEX(INDIRECT("times"&amp;DN$2),$F76,EC$28)&gt;10,INDEX(INDIRECT(DP76),$E76,$F76)="",INDEX(INDIRECT(DP76),$E76,$F76)&gt;=INDEX(INDIRECT(DP76),1,EC$28)),0,(INDEX(INDIRECT(DP76),$E76,$F76))-INDEX(INDIRECT(DP76),1,EC$28))*(10-INDEX(INDIRECT("times"&amp;DN$2),$F76,EC$28))/10</f>
        <v>0</v>
      </c>
      <c r="ED76" s="63">
        <f ca="1">IF(OR(INDEX(INDIRECT("times"&amp;DN$2),$F76,ED$28)&gt;10,INDEX(INDIRECT(DP76),$E76,$F76)="",INDEX(INDIRECT(DP76),$E76,$F76)&gt;=INDEX(INDIRECT(DP76),1,ED$28)),0,(INDEX(INDIRECT(DP76),$E76,$F76))-INDEX(INDIRECT(DP76),1,ED$28))*(10-INDEX(INDIRECT("times"&amp;DN$2),$F76,ED$28))/10</f>
        <v>0</v>
      </c>
      <c r="EE76" s="63">
        <f ca="1">IF(OR(INDEX(INDIRECT("times"&amp;DN$2),$F76,EE$28)&gt;10,INDEX(INDIRECT(DP76),$E76,$F76)="",INDEX(INDIRECT(DP76),$E76,$F76)&gt;=INDEX(INDIRECT(DP76),1,EE$28)),0,(INDEX(INDIRECT(DP76),$E76,$F76))-INDEX(INDIRECT(DP76),1,EE$28))*(10-INDEX(INDIRECT("times"&amp;DN$2),$F76,EE$28))/10</f>
        <v>0</v>
      </c>
      <c r="EF76" s="63">
        <f ca="1">IF(OR(INDEX(INDIRECT("times"&amp;DN$2),$F76,EF$28)&gt;10,INDEX(INDIRECT(DP76),$E76,$F76)="",INDEX(INDIRECT(DP76),$E76,$F76)&gt;=INDEX(INDIRECT(DP76),1,EF$28)),0,(INDEX(INDIRECT(DP76),$E76,$F76))-INDEX(INDIRECT(DP76),1,EF$28))*(10-INDEX(INDIRECT("times"&amp;DN$2),$F76,EF$28))/10</f>
        <v>0</v>
      </c>
      <c r="EG76" s="63">
        <f ca="1">IF(OR(INDEX(INDIRECT("times"&amp;DN$2),$F76,EG$28)&gt;10,INDEX(INDIRECT(DP76),$E76,$F76)="",INDEX(INDIRECT(DP76),$E76,$F76)&gt;=INDEX(INDIRECT(DP76),1,EG$28)),0,(INDEX(INDIRECT(DP76),$E76,$F76))-INDEX(INDIRECT(DP76),1,EG$28))*(10-INDEX(INDIRECT("times"&amp;DN$2),$F76,EG$28))/10</f>
        <v>0</v>
      </c>
      <c r="EH76" s="63">
        <f ca="1">IF(OR(INDEX(INDIRECT("times"&amp;DN$2),$F76,EH$28)&gt;10,INDEX(INDIRECT(DP76),$E76,$F76)="",INDEX(INDIRECT(DP76),$E76,$F76)&gt;=INDEX(INDIRECT(DP76),1,EH$28)),0,(INDEX(INDIRECT(DP76),$E76,$F76))-INDEX(INDIRECT(DP76),1,EH$28))*(10-INDEX(INDIRECT("times"&amp;DN$2),$F76,EH$28))/10</f>
        <v>0</v>
      </c>
      <c r="EI76" s="63">
        <f ca="1">IF(OR(INDEX(INDIRECT("times"&amp;DN$2),$F76,EI$28)&gt;10,INDEX(INDIRECT(DP76),$E76,$F76)="",INDEX(INDIRECT(DP76),$E76,$F76)&gt;=INDEX(INDIRECT(DP76),1,EI$28)),0,(INDEX(INDIRECT(DP76),$E76,$F76))-INDEX(INDIRECT(DP76),1,EI$28))*(10-INDEX(INDIRECT("times"&amp;DN$2),$F76,EI$28))/10</f>
        <v>0</v>
      </c>
      <c r="EJ76" s="63">
        <f ca="1">IF(OR(INDEX(INDIRECT("times"&amp;DN$2),$F76,EJ$28)&gt;10,INDEX(INDIRECT(DP76),$E76,$F76)="",INDEX(INDIRECT(DP76),$E76,$F76)&gt;=INDEX(INDIRECT(DP76),1,EJ$28)),0,(INDEX(INDIRECT(DP76),$E76,$F76))-INDEX(INDIRECT(DP76),1,EJ$28))*(10-INDEX(INDIRECT("times"&amp;DN$2),$F76,EJ$28))/10</f>
        <v>0</v>
      </c>
      <c r="EK76" s="63">
        <f ca="1">IF(OR(INDEX(INDIRECT("times"&amp;DN$2),$F76,EK$28)&gt;10,INDEX(INDIRECT(DP76),$E76,$F76)="",INDEX(INDIRECT(DP76),$E76,$F76)&gt;=INDEX(INDIRECT(DP76),1,EK$28)),0,(INDEX(INDIRECT(DP76),$E76,$F76))-INDEX(INDIRECT(DP76),1,EK$28))*(10-INDEX(INDIRECT("times"&amp;DN$2),$F76,EK$28))/10</f>
        <v>0</v>
      </c>
      <c r="EL76" s="63">
        <f ca="1">IF(OR(INDEX(INDIRECT("times"&amp;DN$2),$F76,EL$28)&gt;10,INDEX(INDIRECT(DP76),$E76,$F76)="",INDEX(INDIRECT(DP76),$E76,$F76)&gt;=INDEX(INDIRECT(DP76),1,EL$28)),0,(INDEX(INDIRECT(DP76),$E76,$F76))-INDEX(INDIRECT(DP76),1,EL$28))*(10-INDEX(INDIRECT("times"&amp;DN$2),$F76,EL$28))/10</f>
        <v>0</v>
      </c>
      <c r="EM76" s="64">
        <f ca="1">IF(OR(INDEX(INDIRECT("times"&amp;DN$2),$F76,EM$28)&gt;10,INDEX(INDIRECT(DP76),$E76,$F76)="",INDEX(INDIRECT(DP76),$E76,$F76)&gt;=INDEX(INDIRECT(DP76),1,EM$28)),0,(INDEX(INDIRECT(DP76),$E76,$F76))-INDEX(INDIRECT(DP76),1,EM$28))*(10-INDEX(INDIRECT("times"&amp;DN$2),$F76,EM$28))/10</f>
        <v>0</v>
      </c>
      <c r="EN76" s="201">
        <v>13</v>
      </c>
      <c r="EP76" s="18" t="s">
        <v>222</v>
      </c>
      <c r="EQ76" s="122">
        <f>EP26</f>
        <v>0</v>
      </c>
      <c r="ER76" s="122" t="str">
        <f>EP27</f>
        <v>lei3564</v>
      </c>
      <c r="ES76" s="210" t="str">
        <f t="shared" si="45"/>
        <v>core0_lei3564</v>
      </c>
      <c r="ET76" s="122">
        <v>5</v>
      </c>
      <c r="EU76" s="33">
        <v>13</v>
      </c>
      <c r="EV76" s="62">
        <f ca="1">IF(OR(INDEX(INDIRECT("times"&amp;EQ$2),$F76,EV$28)&gt;10,INDEX(INDIRECT(ES76),$E76,$F76)="",INDEX(INDIRECT(ES76),$E76,$F76)&gt;=INDEX(INDIRECT(ES76),1,EV$28)),0,(INDEX(INDIRECT(ES76),$E76,$F76))-INDEX(INDIRECT(ES76),1,EV$28))*(10-INDEX(INDIRECT("times"&amp;EQ$2),$F76,EV$28))/10</f>
        <v>0</v>
      </c>
      <c r="EW76" s="63">
        <f ca="1">IF(OR(INDEX(INDIRECT("times"&amp;EQ$2),$F76,EW$28)&gt;10,INDEX(INDIRECT(ES76),$E76,$F76)="",INDEX(INDIRECT(ES76),$E76,$F76)&gt;=INDEX(INDIRECT(ES76),1,EW$28)),0,(INDEX(INDIRECT(ES76),$E76,$F76))-INDEX(INDIRECT(ES76),1,EW$28))*(10-INDEX(INDIRECT("times"&amp;EQ$2),$F76,EW$28))/10</f>
        <v>0</v>
      </c>
      <c r="EX76" s="63">
        <f ca="1">IF(OR(INDEX(INDIRECT("times"&amp;EQ$2),$F76,EX$28)&gt;10,INDEX(INDIRECT(ES76),$E76,$F76)="",INDEX(INDIRECT(ES76),$E76,$F76)&gt;=INDEX(INDIRECT(ES76),1,EX$28)),0,(INDEX(INDIRECT(ES76),$E76,$F76))-INDEX(INDIRECT(ES76),1,EX$28))*(10-INDEX(INDIRECT("times"&amp;EQ$2),$F76,EX$28))/10</f>
        <v>0</v>
      </c>
      <c r="EY76" s="63">
        <f ca="1">IF(OR(INDEX(INDIRECT("times"&amp;EQ$2),$F76,EY$28)&gt;10,INDEX(INDIRECT(ES76),$E76,$F76)="",INDEX(INDIRECT(ES76),$E76,$F76)&gt;=INDEX(INDIRECT(ES76),1,EY$28)),0,(INDEX(INDIRECT(ES76),$E76,$F76))-INDEX(INDIRECT(ES76),1,EY$28))*(10-INDEX(INDIRECT("times"&amp;EQ$2),$F76,EY$28))/10</f>
        <v>0</v>
      </c>
      <c r="EZ76" s="63">
        <f ca="1">IF(OR(INDEX(INDIRECT("times"&amp;EQ$2),$F76,EZ$28)&gt;10,INDEX(INDIRECT(ES76),$E76,$F76)="",INDEX(INDIRECT(ES76),$E76,$F76)&gt;=INDEX(INDIRECT(ES76),1,EZ$28)),0,(INDEX(INDIRECT(ES76),$E76,$F76))-INDEX(INDIRECT(ES76),1,EZ$28))*(10-INDEX(INDIRECT("times"&amp;EQ$2),$F76,EZ$28))/10</f>
        <v>0</v>
      </c>
      <c r="FA76" s="63">
        <f ca="1">IF(OR(INDEX(INDIRECT("times"&amp;EQ$2),$F76,FA$28)&gt;10,INDEX(INDIRECT(ES76),$E76,$F76)="",INDEX(INDIRECT(ES76),$E76,$F76)&gt;=INDEX(INDIRECT(ES76),1,FA$28)),0,(INDEX(INDIRECT(ES76),$E76,$F76))-INDEX(INDIRECT(ES76),1,FA$28))*(10-INDEX(INDIRECT("times"&amp;EQ$2),$F76,FA$28))/10</f>
        <v>0</v>
      </c>
      <c r="FB76" s="63">
        <f ca="1">IF(OR(INDEX(INDIRECT("times"&amp;EQ$2),$F76,FB$28)&gt;10,INDEX(INDIRECT(ES76),$E76,$F76)="",INDEX(INDIRECT(ES76),$E76,$F76)&gt;=INDEX(INDIRECT(ES76),1,FB$28)),0,(INDEX(INDIRECT(ES76),$E76,$F76))-INDEX(INDIRECT(ES76),1,FB$28))*(10-INDEX(INDIRECT("times"&amp;EQ$2),$F76,FB$28))/10</f>
        <v>0</v>
      </c>
      <c r="FC76" s="63">
        <f ca="1">IF(OR(INDEX(INDIRECT("times"&amp;EQ$2),$F76,FC$28)&gt;10,INDEX(INDIRECT(ES76),$E76,$F76)="",INDEX(INDIRECT(ES76),$E76,$F76)&gt;=INDEX(INDIRECT(ES76),1,FC$28)),0,(INDEX(INDIRECT(ES76),$E76,$F76))-INDEX(INDIRECT(ES76),1,FC$28))*(10-INDEX(INDIRECT("times"&amp;EQ$2),$F76,FC$28))/10</f>
        <v>0</v>
      </c>
      <c r="FD76" s="63">
        <f ca="1">IF(OR(INDEX(INDIRECT("times"&amp;EQ$2),$F76,FD$28)&gt;10,INDEX(INDIRECT(ES76),$E76,$F76)="",INDEX(INDIRECT(ES76),$E76,$F76)&gt;=INDEX(INDIRECT(ES76),1,FD$28)),0,(INDEX(INDIRECT(ES76),$E76,$F76))-INDEX(INDIRECT(ES76),1,FD$28))*(10-INDEX(INDIRECT("times"&amp;EQ$2),$F76,FD$28))/10</f>
        <v>0</v>
      </c>
      <c r="FE76" s="63">
        <f ca="1">IF(OR(INDEX(INDIRECT("times"&amp;EQ$2),$F76,FE$28)&gt;10,INDEX(INDIRECT(ES76),$E76,$F76)="",INDEX(INDIRECT(ES76),$E76,$F76)&gt;=INDEX(INDIRECT(ES76),1,FE$28)),0,(INDEX(INDIRECT(ES76),$E76,$F76))-INDEX(INDIRECT(ES76),1,FE$28))*(10-INDEX(INDIRECT("times"&amp;EQ$2),$F76,FE$28))/10</f>
        <v>0</v>
      </c>
      <c r="FF76" s="63">
        <f ca="1">IF(OR(INDEX(INDIRECT("times"&amp;EQ$2),$F76,FF$28)&gt;10,INDEX(INDIRECT(ES76),$E76,$F76)="",INDEX(INDIRECT(ES76),$E76,$F76)&gt;=INDEX(INDIRECT(ES76),1,FF$28)),0,(INDEX(INDIRECT(ES76),$E76,$F76))-INDEX(INDIRECT(ES76),1,FF$28))*(10-INDEX(INDIRECT("times"&amp;EQ$2),$F76,FF$28))/10</f>
        <v>0</v>
      </c>
      <c r="FG76" s="63">
        <f ca="1">IF(OR(INDEX(INDIRECT("times"&amp;EQ$2),$F76,FG$28)&gt;10,INDEX(INDIRECT(ES76),$E76,$F76)="",INDEX(INDIRECT(ES76),$E76,$F76)&gt;=INDEX(INDIRECT(ES76),1,FG$28)),0,(INDEX(INDIRECT(ES76),$E76,$F76))-INDEX(INDIRECT(ES76),1,FG$28))*(10-INDEX(INDIRECT("times"&amp;EQ$2),$F76,FG$28))/10</f>
        <v>0</v>
      </c>
      <c r="FH76" s="63">
        <f ca="1">IF(OR(INDEX(INDIRECT("times"&amp;EQ$2),$F76,FH$28)&gt;10,INDEX(INDIRECT(ES76),$E76,$F76)="",INDEX(INDIRECT(ES76),$E76,$F76)&gt;=INDEX(INDIRECT(ES76),1,FH$28)),0,(INDEX(INDIRECT(ES76),$E76,$F76))-INDEX(INDIRECT(ES76),1,FH$28))*(10-INDEX(INDIRECT("times"&amp;EQ$2),$F76,FH$28))/10</f>
        <v>0</v>
      </c>
      <c r="FI76" s="63">
        <f ca="1">IF(OR(INDEX(INDIRECT("times"&amp;EQ$2),$F76,FI$28)&gt;10,INDEX(INDIRECT(ES76),$E76,$F76)="",INDEX(INDIRECT(ES76),$E76,$F76)&gt;=INDEX(INDIRECT(ES76),1,FI$28)),0,(INDEX(INDIRECT(ES76),$E76,$F76))-INDEX(INDIRECT(ES76),1,FI$28))*(10-INDEX(INDIRECT("times"&amp;EQ$2),$F76,FI$28))/10</f>
        <v>0</v>
      </c>
      <c r="FJ76" s="63">
        <f ca="1">IF(OR(INDEX(INDIRECT("times"&amp;EQ$2),$F76,FJ$28)&gt;10,INDEX(INDIRECT(ES76),$E76,$F76)="",INDEX(INDIRECT(ES76),$E76,$F76)&gt;=INDEX(INDIRECT(ES76),1,FJ$28)),0,(INDEX(INDIRECT(ES76),$E76,$F76))-INDEX(INDIRECT(ES76),1,FJ$28))*(10-INDEX(INDIRECT("times"&amp;EQ$2),$F76,FJ$28))/10</f>
        <v>0</v>
      </c>
      <c r="FK76" s="63">
        <f ca="1">IF(OR(INDEX(INDIRECT("times"&amp;EQ$2),$F76,FK$28)&gt;10,INDEX(INDIRECT(ES76),$E76,$F76)="",INDEX(INDIRECT(ES76),$E76,$F76)&gt;=INDEX(INDIRECT(ES76),1,FK$28)),0,(INDEX(INDIRECT(ES76),$E76,$F76))-INDEX(INDIRECT(ES76),1,FK$28))*(10-INDEX(INDIRECT("times"&amp;EQ$2),$F76,FK$28))/10</f>
        <v>0</v>
      </c>
      <c r="FL76" s="63">
        <f ca="1">IF(OR(INDEX(INDIRECT("times"&amp;EQ$2),$F76,FL$28)&gt;10,INDEX(INDIRECT(ES76),$E76,$F76)="",INDEX(INDIRECT(ES76),$E76,$F76)&gt;=INDEX(INDIRECT(ES76),1,FL$28)),0,(INDEX(INDIRECT(ES76),$E76,$F76))-INDEX(INDIRECT(ES76),1,FL$28))*(10-INDEX(INDIRECT("times"&amp;EQ$2),$F76,FL$28))/10</f>
        <v>0</v>
      </c>
      <c r="FM76" s="63">
        <f ca="1">IF(OR(INDEX(INDIRECT("times"&amp;EQ$2),$F76,FM$28)&gt;10,INDEX(INDIRECT(ES76),$E76,$F76)="",INDEX(INDIRECT(ES76),$E76,$F76)&gt;=INDEX(INDIRECT(ES76),1,FM$28)),0,(INDEX(INDIRECT(ES76),$E76,$F76))-INDEX(INDIRECT(ES76),1,FM$28))*(10-INDEX(INDIRECT("times"&amp;EQ$2),$F76,FM$28))/10</f>
        <v>0</v>
      </c>
      <c r="FN76" s="63">
        <f ca="1">IF(OR(INDEX(INDIRECT("times"&amp;EQ$2),$F76,FN$28)&gt;10,INDEX(INDIRECT(ES76),$E76,$F76)="",INDEX(INDIRECT(ES76),$E76,$F76)&gt;=INDEX(INDIRECT(ES76),1,FN$28)),0,(INDEX(INDIRECT(ES76),$E76,$F76))-INDEX(INDIRECT(ES76),1,FN$28))*(10-INDEX(INDIRECT("times"&amp;EQ$2),$F76,FN$28))/10</f>
        <v>0</v>
      </c>
      <c r="FO76" s="63">
        <f ca="1">IF(OR(INDEX(INDIRECT("times"&amp;EQ$2),$F76,FO$28)&gt;10,INDEX(INDIRECT(ES76),$E76,$F76)="",INDEX(INDIRECT(ES76),$E76,$F76)&gt;=INDEX(INDIRECT(ES76),1,FO$28)),0,(INDEX(INDIRECT(ES76),$E76,$F76))-INDEX(INDIRECT(ES76),1,FO$28))*(10-INDEX(INDIRECT("times"&amp;EQ$2),$F76,FO$28))/10</f>
        <v>0</v>
      </c>
      <c r="FP76" s="64">
        <f ca="1">IF(OR(INDEX(INDIRECT("times"&amp;EQ$2),$F76,FP$28)&gt;10,INDEX(INDIRECT(ES76),$E76,$F76)="",INDEX(INDIRECT(ES76),$E76,$F76)&gt;=INDEX(INDIRECT(ES76),1,FP$28)),0,(INDEX(INDIRECT(ES76),$E76,$F76))-INDEX(INDIRECT(ES76),1,FP$28))*(10-INDEX(INDIRECT("times"&amp;EQ$2),$F76,FP$28))/10</f>
        <v>0</v>
      </c>
      <c r="FQ76" s="201">
        <v>13</v>
      </c>
      <c r="FS76" s="18" t="s">
        <v>222</v>
      </c>
      <c r="FT76" s="122">
        <f>FS26</f>
        <v>0</v>
      </c>
      <c r="FU76" s="122" t="str">
        <f>FS27</f>
        <v>shop65</v>
      </c>
      <c r="FV76" s="210" t="str">
        <f t="shared" si="46"/>
        <v>core0_shop65</v>
      </c>
      <c r="FW76" s="122">
        <v>5</v>
      </c>
      <c r="FX76" s="33">
        <v>13</v>
      </c>
      <c r="FY76" s="62">
        <f ca="1">IF(OR(INDEX(INDIRECT("times"&amp;FT$2),$F76,FY$28)&gt;10,INDEX(INDIRECT(FV76),$E76,$F76)="",INDEX(INDIRECT(FV76),$E76,$F76)&gt;=INDEX(INDIRECT(FV76),1,FY$28)),0,(INDEX(INDIRECT(FV76),$E76,$F76))-INDEX(INDIRECT(FV76),1,FY$28))*(10-INDEX(INDIRECT("times"&amp;FT$2),$F76,FY$28))/10</f>
        <v>0</v>
      </c>
      <c r="FZ76" s="63">
        <f ca="1">IF(OR(INDEX(INDIRECT("times"&amp;FT$2),$F76,FZ$28)&gt;10,INDEX(INDIRECT(FV76),$E76,$F76)="",INDEX(INDIRECT(FV76),$E76,$F76)&gt;=INDEX(INDIRECT(FV76),1,FZ$28)),0,(INDEX(INDIRECT(FV76),$E76,$F76))-INDEX(INDIRECT(FV76),1,FZ$28))*(10-INDEX(INDIRECT("times"&amp;FT$2),$F76,FZ$28))/10</f>
        <v>0</v>
      </c>
      <c r="GA76" s="63">
        <f ca="1">IF(OR(INDEX(INDIRECT("times"&amp;FT$2),$F76,GA$28)&gt;10,INDEX(INDIRECT(FV76),$E76,$F76)="",INDEX(INDIRECT(FV76),$E76,$F76)&gt;=INDEX(INDIRECT(FV76),1,GA$28)),0,(INDEX(INDIRECT(FV76),$E76,$F76))-INDEX(INDIRECT(FV76),1,GA$28))*(10-INDEX(INDIRECT("times"&amp;FT$2),$F76,GA$28))/10</f>
        <v>0</v>
      </c>
      <c r="GB76" s="63">
        <f ca="1">IF(OR(INDEX(INDIRECT("times"&amp;FT$2),$F76,GB$28)&gt;10,INDEX(INDIRECT(FV76),$E76,$F76)="",INDEX(INDIRECT(FV76),$E76,$F76)&gt;=INDEX(INDIRECT(FV76),1,GB$28)),0,(INDEX(INDIRECT(FV76),$E76,$F76))-INDEX(INDIRECT(FV76),1,GB$28))*(10-INDEX(INDIRECT("times"&amp;FT$2),$F76,GB$28))/10</f>
        <v>0</v>
      </c>
      <c r="GC76" s="63">
        <f ca="1">IF(OR(INDEX(INDIRECT("times"&amp;FT$2),$F76,GC$28)&gt;10,INDEX(INDIRECT(FV76),$E76,$F76)="",INDEX(INDIRECT(FV76),$E76,$F76)&gt;=INDEX(INDIRECT(FV76),1,GC$28)),0,(INDEX(INDIRECT(FV76),$E76,$F76))-INDEX(INDIRECT(FV76),1,GC$28))*(10-INDEX(INDIRECT("times"&amp;FT$2),$F76,GC$28))/10</f>
        <v>0</v>
      </c>
      <c r="GD76" s="63">
        <f ca="1">IF(OR(INDEX(INDIRECT("times"&amp;FT$2),$F76,GD$28)&gt;10,INDEX(INDIRECT(FV76),$E76,$F76)="",INDEX(INDIRECT(FV76),$E76,$F76)&gt;=INDEX(INDIRECT(FV76),1,GD$28)),0,(INDEX(INDIRECT(FV76),$E76,$F76))-INDEX(INDIRECT(FV76),1,GD$28))*(10-INDEX(INDIRECT("times"&amp;FT$2),$F76,GD$28))/10</f>
        <v>0</v>
      </c>
      <c r="GE76" s="63">
        <f ca="1">IF(OR(INDEX(INDIRECT("times"&amp;FT$2),$F76,GE$28)&gt;10,INDEX(INDIRECT(FV76),$E76,$F76)="",INDEX(INDIRECT(FV76),$E76,$F76)&gt;=INDEX(INDIRECT(FV76),1,GE$28)),0,(INDEX(INDIRECT(FV76),$E76,$F76))-INDEX(INDIRECT(FV76),1,GE$28))*(10-INDEX(INDIRECT("times"&amp;FT$2),$F76,GE$28))/10</f>
        <v>0</v>
      </c>
      <c r="GF76" s="63">
        <f ca="1">IF(OR(INDEX(INDIRECT("times"&amp;FT$2),$F76,GF$28)&gt;10,INDEX(INDIRECT(FV76),$E76,$F76)="",INDEX(INDIRECT(FV76),$E76,$F76)&gt;=INDEX(INDIRECT(FV76),1,GF$28)),0,(INDEX(INDIRECT(FV76),$E76,$F76))-INDEX(INDIRECT(FV76),1,GF$28))*(10-INDEX(INDIRECT("times"&amp;FT$2),$F76,GF$28))/10</f>
        <v>0</v>
      </c>
      <c r="GG76" s="63">
        <f ca="1">IF(OR(INDEX(INDIRECT("times"&amp;FT$2),$F76,GG$28)&gt;10,INDEX(INDIRECT(FV76),$E76,$F76)="",INDEX(INDIRECT(FV76),$E76,$F76)&gt;=INDEX(INDIRECT(FV76),1,GG$28)),0,(INDEX(INDIRECT(FV76),$E76,$F76))-INDEX(INDIRECT(FV76),1,GG$28))*(10-INDEX(INDIRECT("times"&amp;FT$2),$F76,GG$28))/10</f>
        <v>0</v>
      </c>
      <c r="GH76" s="63">
        <f ca="1">IF(OR(INDEX(INDIRECT("times"&amp;FT$2),$F76,GH$28)&gt;10,INDEX(INDIRECT(FV76),$E76,$F76)="",INDEX(INDIRECT(FV76),$E76,$F76)&gt;=INDEX(INDIRECT(FV76),1,GH$28)),0,(INDEX(INDIRECT(FV76),$E76,$F76))-INDEX(INDIRECT(FV76),1,GH$28))*(10-INDEX(INDIRECT("times"&amp;FT$2),$F76,GH$28))/10</f>
        <v>0</v>
      </c>
      <c r="GI76" s="63">
        <f ca="1">IF(OR(INDEX(INDIRECT("times"&amp;FT$2),$F76,GI$28)&gt;10,INDEX(INDIRECT(FV76),$E76,$F76)="",INDEX(INDIRECT(FV76),$E76,$F76)&gt;=INDEX(INDIRECT(FV76),1,GI$28)),0,(INDEX(INDIRECT(FV76),$E76,$F76))-INDEX(INDIRECT(FV76),1,GI$28))*(10-INDEX(INDIRECT("times"&amp;FT$2),$F76,GI$28))/10</f>
        <v>0</v>
      </c>
      <c r="GJ76" s="63">
        <f ca="1">IF(OR(INDEX(INDIRECT("times"&amp;FT$2),$F76,GJ$28)&gt;10,INDEX(INDIRECT(FV76),$E76,$F76)="",INDEX(INDIRECT(FV76),$E76,$F76)&gt;=INDEX(INDIRECT(FV76),1,GJ$28)),0,(INDEX(INDIRECT(FV76),$E76,$F76))-INDEX(INDIRECT(FV76),1,GJ$28))*(10-INDEX(INDIRECT("times"&amp;FT$2),$F76,GJ$28))/10</f>
        <v>0</v>
      </c>
      <c r="GK76" s="63">
        <f ca="1">IF(OR(INDEX(INDIRECT("times"&amp;FT$2),$F76,GK$28)&gt;10,INDEX(INDIRECT(FV76),$E76,$F76)="",INDEX(INDIRECT(FV76),$E76,$F76)&gt;=INDEX(INDIRECT(FV76),1,GK$28)),0,(INDEX(INDIRECT(FV76),$E76,$F76))-INDEX(INDIRECT(FV76),1,GK$28))*(10-INDEX(INDIRECT("times"&amp;FT$2),$F76,GK$28))/10</f>
        <v>0</v>
      </c>
      <c r="GL76" s="63">
        <f ca="1">IF(OR(INDEX(INDIRECT("times"&amp;FT$2),$F76,GL$28)&gt;10,INDEX(INDIRECT(FV76),$E76,$F76)="",INDEX(INDIRECT(FV76),$E76,$F76)&gt;=INDEX(INDIRECT(FV76),1,GL$28)),0,(INDEX(INDIRECT(FV76),$E76,$F76))-INDEX(INDIRECT(FV76),1,GL$28))*(10-INDEX(INDIRECT("times"&amp;FT$2),$F76,GL$28))/10</f>
        <v>0</v>
      </c>
      <c r="GM76" s="63">
        <f ca="1">IF(OR(INDEX(INDIRECT("times"&amp;FT$2),$F76,GM$28)&gt;10,INDEX(INDIRECT(FV76),$E76,$F76)="",INDEX(INDIRECT(FV76),$E76,$F76)&gt;=INDEX(INDIRECT(FV76),1,GM$28)),0,(INDEX(INDIRECT(FV76),$E76,$F76))-INDEX(INDIRECT(FV76),1,GM$28))*(10-INDEX(INDIRECT("times"&amp;FT$2),$F76,GM$28))/10</f>
        <v>0</v>
      </c>
      <c r="GN76" s="63">
        <f ca="1">IF(OR(INDEX(INDIRECT("times"&amp;FT$2),$F76,GN$28)&gt;10,INDEX(INDIRECT(FV76),$E76,$F76)="",INDEX(INDIRECT(FV76),$E76,$F76)&gt;=INDEX(INDIRECT(FV76),1,GN$28)),0,(INDEX(INDIRECT(FV76),$E76,$F76))-INDEX(INDIRECT(FV76),1,GN$28))*(10-INDEX(INDIRECT("times"&amp;FT$2),$F76,GN$28))/10</f>
        <v>0</v>
      </c>
      <c r="GO76" s="63">
        <f ca="1">IF(OR(INDEX(INDIRECT("times"&amp;FT$2),$F76,GO$28)&gt;10,INDEX(INDIRECT(FV76),$E76,$F76)="",INDEX(INDIRECT(FV76),$E76,$F76)&gt;=INDEX(INDIRECT(FV76),1,GO$28)),0,(INDEX(INDIRECT(FV76),$E76,$F76))-INDEX(INDIRECT(FV76),1,GO$28))*(10-INDEX(INDIRECT("times"&amp;FT$2),$F76,GO$28))/10</f>
        <v>0</v>
      </c>
      <c r="GP76" s="63">
        <f ca="1">IF(OR(INDEX(INDIRECT("times"&amp;FT$2),$F76,GP$28)&gt;10,INDEX(INDIRECT(FV76),$E76,$F76)="",INDEX(INDIRECT(FV76),$E76,$F76)&gt;=INDEX(INDIRECT(FV76),1,GP$28)),0,(INDEX(INDIRECT(FV76),$E76,$F76))-INDEX(INDIRECT(FV76),1,GP$28))*(10-INDEX(INDIRECT("times"&amp;FT$2),$F76,GP$28))/10</f>
        <v>0</v>
      </c>
      <c r="GQ76" s="63">
        <f ca="1">IF(OR(INDEX(INDIRECT("times"&amp;FT$2),$F76,GQ$28)&gt;10,INDEX(INDIRECT(FV76),$E76,$F76)="",INDEX(INDIRECT(FV76),$E76,$F76)&gt;=INDEX(INDIRECT(FV76),1,GQ$28)),0,(INDEX(INDIRECT(FV76),$E76,$F76))-INDEX(INDIRECT(FV76),1,GQ$28))*(10-INDEX(INDIRECT("times"&amp;FT$2),$F76,GQ$28))/10</f>
        <v>0</v>
      </c>
      <c r="GR76" s="63">
        <f ca="1">IF(OR(INDEX(INDIRECT("times"&amp;FT$2),$F76,GR$28)&gt;10,INDEX(INDIRECT(FV76),$E76,$F76)="",INDEX(INDIRECT(FV76),$E76,$F76)&gt;=INDEX(INDIRECT(FV76),1,GR$28)),0,(INDEX(INDIRECT(FV76),$E76,$F76))-INDEX(INDIRECT(FV76),1,GR$28))*(10-INDEX(INDIRECT("times"&amp;FT$2),$F76,GR$28))/10</f>
        <v>0</v>
      </c>
      <c r="GS76" s="64">
        <f ca="1">IF(OR(INDEX(INDIRECT("times"&amp;FT$2),$F76,GS$28)&gt;10,INDEX(INDIRECT(FV76),$E76,$F76)="",INDEX(INDIRECT(FV76),$E76,$F76)&gt;=INDEX(INDIRECT(FV76),1,GS$28)),0,(INDEX(INDIRECT(FV76),$E76,$F76))-INDEX(INDIRECT(FV76),1,GS$28))*(10-INDEX(INDIRECT("times"&amp;FT$2),$F76,GS$28))/10</f>
        <v>0</v>
      </c>
      <c r="GT76" s="201">
        <v>13</v>
      </c>
      <c r="GV76" s="18" t="s">
        <v>222</v>
      </c>
      <c r="GW76" s="122">
        <f>GV26</f>
        <v>0</v>
      </c>
      <c r="GX76" s="122" t="str">
        <f>GV27</f>
        <v>lei65</v>
      </c>
      <c r="GY76" s="210" t="str">
        <f t="shared" si="47"/>
        <v>core0_lei65</v>
      </c>
      <c r="GZ76" s="122">
        <v>5</v>
      </c>
      <c r="HA76" s="33">
        <v>13</v>
      </c>
      <c r="HB76" s="62">
        <f ca="1">IF(OR(INDEX(INDIRECT("times"&amp;GW$2),$F76,HB$28)&gt;10,INDEX(INDIRECT(GY76),$E76,$F76)="",INDEX(INDIRECT(GY76),$E76,$F76)&gt;=INDEX(INDIRECT(GY76),1,HB$28)),0,(INDEX(INDIRECT(GY76),$E76,$F76))-INDEX(INDIRECT(GY76),1,HB$28))*(10-INDEX(INDIRECT("times"&amp;GW$2),$F76,HB$28))/10</f>
        <v>0</v>
      </c>
      <c r="HC76" s="63">
        <f ca="1">IF(OR(INDEX(INDIRECT("times"&amp;GW$2),$F76,HC$28)&gt;10,INDEX(INDIRECT(GY76),$E76,$F76)="",INDEX(INDIRECT(GY76),$E76,$F76)&gt;=INDEX(INDIRECT(GY76),1,HC$28)),0,(INDEX(INDIRECT(GY76),$E76,$F76))-INDEX(INDIRECT(GY76),1,HC$28))*(10-INDEX(INDIRECT("times"&amp;GW$2),$F76,HC$28))/10</f>
        <v>0</v>
      </c>
      <c r="HD76" s="63">
        <f ca="1">IF(OR(INDEX(INDIRECT("times"&amp;GW$2),$F76,HD$28)&gt;10,INDEX(INDIRECT(GY76),$E76,$F76)="",INDEX(INDIRECT(GY76),$E76,$F76)&gt;=INDEX(INDIRECT(GY76),1,HD$28)),0,(INDEX(INDIRECT(GY76),$E76,$F76))-INDEX(INDIRECT(GY76),1,HD$28))*(10-INDEX(INDIRECT("times"&amp;GW$2),$F76,HD$28))/10</f>
        <v>0</v>
      </c>
      <c r="HE76" s="63">
        <f ca="1">IF(OR(INDEX(INDIRECT("times"&amp;GW$2),$F76,HE$28)&gt;10,INDEX(INDIRECT(GY76),$E76,$F76)="",INDEX(INDIRECT(GY76),$E76,$F76)&gt;=INDEX(INDIRECT(GY76),1,HE$28)),0,(INDEX(INDIRECT(GY76),$E76,$F76))-INDEX(INDIRECT(GY76),1,HE$28))*(10-INDEX(INDIRECT("times"&amp;GW$2),$F76,HE$28))/10</f>
        <v>0</v>
      </c>
      <c r="HF76" s="63">
        <f ca="1">IF(OR(INDEX(INDIRECT("times"&amp;GW$2),$F76,HF$28)&gt;10,INDEX(INDIRECT(GY76),$E76,$F76)="",INDEX(INDIRECT(GY76),$E76,$F76)&gt;=INDEX(INDIRECT(GY76),1,HF$28)),0,(INDEX(INDIRECT(GY76),$E76,$F76))-INDEX(INDIRECT(GY76),1,HF$28))*(10-INDEX(INDIRECT("times"&amp;GW$2),$F76,HF$28))/10</f>
        <v>0</v>
      </c>
      <c r="HG76" s="63">
        <f ca="1">IF(OR(INDEX(INDIRECT("times"&amp;GW$2),$F76,HG$28)&gt;10,INDEX(INDIRECT(GY76),$E76,$F76)="",INDEX(INDIRECT(GY76),$E76,$F76)&gt;=INDEX(INDIRECT(GY76),1,HG$28)),0,(INDEX(INDIRECT(GY76),$E76,$F76))-INDEX(INDIRECT(GY76),1,HG$28))*(10-INDEX(INDIRECT("times"&amp;GW$2),$F76,HG$28))/10</f>
        <v>0</v>
      </c>
      <c r="HH76" s="63">
        <f ca="1">IF(OR(INDEX(INDIRECT("times"&amp;GW$2),$F76,HH$28)&gt;10,INDEX(INDIRECT(GY76),$E76,$F76)="",INDEX(INDIRECT(GY76),$E76,$F76)&gt;=INDEX(INDIRECT(GY76),1,HH$28)),0,(INDEX(INDIRECT(GY76),$E76,$F76))-INDEX(INDIRECT(GY76),1,HH$28))*(10-INDEX(INDIRECT("times"&amp;GW$2),$F76,HH$28))/10</f>
        <v>0</v>
      </c>
      <c r="HI76" s="63">
        <f ca="1">IF(OR(INDEX(INDIRECT("times"&amp;GW$2),$F76,HI$28)&gt;10,INDEX(INDIRECT(GY76),$E76,$F76)="",INDEX(INDIRECT(GY76),$E76,$F76)&gt;=INDEX(INDIRECT(GY76),1,HI$28)),0,(INDEX(INDIRECT(GY76),$E76,$F76))-INDEX(INDIRECT(GY76),1,HI$28))*(10-INDEX(INDIRECT("times"&amp;GW$2),$F76,HI$28))/10</f>
        <v>0</v>
      </c>
      <c r="HJ76" s="63">
        <f ca="1">IF(OR(INDEX(INDIRECT("times"&amp;GW$2),$F76,HJ$28)&gt;10,INDEX(INDIRECT(GY76),$E76,$F76)="",INDEX(INDIRECT(GY76),$E76,$F76)&gt;=INDEX(INDIRECT(GY76),1,HJ$28)),0,(INDEX(INDIRECT(GY76),$E76,$F76))-INDEX(INDIRECT(GY76),1,HJ$28))*(10-INDEX(INDIRECT("times"&amp;GW$2),$F76,HJ$28))/10</f>
        <v>0</v>
      </c>
      <c r="HK76" s="63">
        <f ca="1">IF(OR(INDEX(INDIRECT("times"&amp;GW$2),$F76,HK$28)&gt;10,INDEX(INDIRECT(GY76),$E76,$F76)="",INDEX(INDIRECT(GY76),$E76,$F76)&gt;=INDEX(INDIRECT(GY76),1,HK$28)),0,(INDEX(INDIRECT(GY76),$E76,$F76))-INDEX(INDIRECT(GY76),1,HK$28))*(10-INDEX(INDIRECT("times"&amp;GW$2),$F76,HK$28))/10</f>
        <v>0</v>
      </c>
      <c r="HL76" s="63">
        <f ca="1">IF(OR(INDEX(INDIRECT("times"&amp;GW$2),$F76,HL$28)&gt;10,INDEX(INDIRECT(GY76),$E76,$F76)="",INDEX(INDIRECT(GY76),$E76,$F76)&gt;=INDEX(INDIRECT(GY76),1,HL$28)),0,(INDEX(INDIRECT(GY76),$E76,$F76))-INDEX(INDIRECT(GY76),1,HL$28))*(10-INDEX(INDIRECT("times"&amp;GW$2),$F76,HL$28))/10</f>
        <v>0</v>
      </c>
      <c r="HM76" s="63">
        <f ca="1">IF(OR(INDEX(INDIRECT("times"&amp;GW$2),$F76,HM$28)&gt;10,INDEX(INDIRECT(GY76),$E76,$F76)="",INDEX(INDIRECT(GY76),$E76,$F76)&gt;=INDEX(INDIRECT(GY76),1,HM$28)),0,(INDEX(INDIRECT(GY76),$E76,$F76))-INDEX(INDIRECT(GY76),1,HM$28))*(10-INDEX(INDIRECT("times"&amp;GW$2),$F76,HM$28))/10</f>
        <v>0</v>
      </c>
      <c r="HN76" s="63">
        <f ca="1">IF(OR(INDEX(INDIRECT("times"&amp;GW$2),$F76,HN$28)&gt;10,INDEX(INDIRECT(GY76),$E76,$F76)="",INDEX(INDIRECT(GY76),$E76,$F76)&gt;=INDEX(INDIRECT(GY76),1,HN$28)),0,(INDEX(INDIRECT(GY76),$E76,$F76))-INDEX(INDIRECT(GY76),1,HN$28))*(10-INDEX(INDIRECT("times"&amp;GW$2),$F76,HN$28))/10</f>
        <v>0</v>
      </c>
      <c r="HO76" s="63">
        <f ca="1">IF(OR(INDEX(INDIRECT("times"&amp;GW$2),$F76,HO$28)&gt;10,INDEX(INDIRECT(GY76),$E76,$F76)="",INDEX(INDIRECT(GY76),$E76,$F76)&gt;=INDEX(INDIRECT(GY76),1,HO$28)),0,(INDEX(INDIRECT(GY76),$E76,$F76))-INDEX(INDIRECT(GY76),1,HO$28))*(10-INDEX(INDIRECT("times"&amp;GW$2),$F76,HO$28))/10</f>
        <v>0</v>
      </c>
      <c r="HP76" s="63">
        <f ca="1">IF(OR(INDEX(INDIRECT("times"&amp;GW$2),$F76,HP$28)&gt;10,INDEX(INDIRECT(GY76),$E76,$F76)="",INDEX(INDIRECT(GY76),$E76,$F76)&gt;=INDEX(INDIRECT(GY76),1,HP$28)),0,(INDEX(INDIRECT(GY76),$E76,$F76))-INDEX(INDIRECT(GY76),1,HP$28))*(10-INDEX(INDIRECT("times"&amp;GW$2),$F76,HP$28))/10</f>
        <v>0</v>
      </c>
      <c r="HQ76" s="63">
        <f ca="1">IF(OR(INDEX(INDIRECT("times"&amp;GW$2),$F76,HQ$28)&gt;10,INDEX(INDIRECT(GY76),$E76,$F76)="",INDEX(INDIRECT(GY76),$E76,$F76)&gt;=INDEX(INDIRECT(GY76),1,HQ$28)),0,(INDEX(INDIRECT(GY76),$E76,$F76))-INDEX(INDIRECT(GY76),1,HQ$28))*(10-INDEX(INDIRECT("times"&amp;GW$2),$F76,HQ$28))/10</f>
        <v>0</v>
      </c>
      <c r="HR76" s="63">
        <f ca="1">IF(OR(INDEX(INDIRECT("times"&amp;GW$2),$F76,HR$28)&gt;10,INDEX(INDIRECT(GY76),$E76,$F76)="",INDEX(INDIRECT(GY76),$E76,$F76)&gt;=INDEX(INDIRECT(GY76),1,HR$28)),0,(INDEX(INDIRECT(GY76),$E76,$F76))-INDEX(INDIRECT(GY76),1,HR$28))*(10-INDEX(INDIRECT("times"&amp;GW$2),$F76,HR$28))/10</f>
        <v>0</v>
      </c>
      <c r="HS76" s="63">
        <f ca="1">IF(OR(INDEX(INDIRECT("times"&amp;GW$2),$F76,HS$28)&gt;10,INDEX(INDIRECT(GY76),$E76,$F76)="",INDEX(INDIRECT(GY76),$E76,$F76)&gt;=INDEX(INDIRECT(GY76),1,HS$28)),0,(INDEX(INDIRECT(GY76),$E76,$F76))-INDEX(INDIRECT(GY76),1,HS$28))*(10-INDEX(INDIRECT("times"&amp;GW$2),$F76,HS$28))/10</f>
        <v>0</v>
      </c>
      <c r="HT76" s="63">
        <f ca="1">IF(OR(INDEX(INDIRECT("times"&amp;GW$2),$F76,HT$28)&gt;10,INDEX(INDIRECT(GY76),$E76,$F76)="",INDEX(INDIRECT(GY76),$E76,$F76)&gt;=INDEX(INDIRECT(GY76),1,HT$28)),0,(INDEX(INDIRECT(GY76),$E76,$F76))-INDEX(INDIRECT(GY76),1,HT$28))*(10-INDEX(INDIRECT("times"&amp;GW$2),$F76,HT$28))/10</f>
        <v>0</v>
      </c>
      <c r="HU76" s="63">
        <f ca="1">IF(OR(INDEX(INDIRECT("times"&amp;GW$2),$F76,HU$28)&gt;10,INDEX(INDIRECT(GY76),$E76,$F76)="",INDEX(INDIRECT(GY76),$E76,$F76)&gt;=INDEX(INDIRECT(GY76),1,HU$28)),0,(INDEX(INDIRECT(GY76),$E76,$F76))-INDEX(INDIRECT(GY76),1,HU$28))*(10-INDEX(INDIRECT("times"&amp;GW$2),$F76,HU$28))/10</f>
        <v>0</v>
      </c>
      <c r="HV76" s="64">
        <f ca="1">IF(OR(INDEX(INDIRECT("times"&amp;GW$2),$F76,HV$28)&gt;10,INDEX(INDIRECT(GY76),$E76,$F76)="",INDEX(INDIRECT(GY76),$E76,$F76)&gt;=INDEX(INDIRECT(GY76),1,HV$28)),0,(INDEX(INDIRECT(GY76),$E76,$F76))-INDEX(INDIRECT(GY76),1,HV$28))*(10-INDEX(INDIRECT("times"&amp;GW$2),$F76,HV$28))/10</f>
        <v>0</v>
      </c>
      <c r="HW76" s="201">
        <v>13</v>
      </c>
    </row>
    <row r="77" spans="1:231" ht="15">
      <c r="A77" s="18" t="s">
        <v>223</v>
      </c>
      <c r="B77" s="122">
        <f>A26</f>
        <v>0</v>
      </c>
      <c r="C77" s="122" t="str">
        <f>A27</f>
        <v>work1834</v>
      </c>
      <c r="D77" s="210" t="str">
        <f t="shared" si="40"/>
        <v>core0_work1834</v>
      </c>
      <c r="E77" s="122">
        <v>5</v>
      </c>
      <c r="F77" s="33">
        <v>14</v>
      </c>
      <c r="G77" s="62">
        <f ca="1">IF(OR(INDEX(INDIRECT("times"&amp;B$2),$F77,G$28)&gt;10,INDEX(INDIRECT(D77),$E77,$F77)="",INDEX(INDIRECT(D77),$E77,$F77)&gt;=INDEX(INDIRECT(D77),1,G$28)),0,(INDEX(INDIRECT(D77),$E77,$F77))-INDEX(INDIRECT(D77),1,G$28))*(10-INDEX(INDIRECT("times"&amp;B$2),$F77,G$28))/10</f>
        <v>0</v>
      </c>
      <c r="H77" s="63">
        <f ca="1">IF(OR(INDEX(INDIRECT("times"&amp;B$2),$F77,H$28)&gt;10,INDEX(INDIRECT(D77),$E77,$F77)="",INDEX(INDIRECT(D77),$E77,$F77)&gt;=INDEX(INDIRECT(D77),1,H$28)),0,(INDEX(INDIRECT(D77),$E77,$F77))-INDEX(INDIRECT(D77),1,H$28))*(10-INDEX(INDIRECT("times"&amp;B$2),$F77,H$28))/10</f>
        <v>0</v>
      </c>
      <c r="I77" s="63">
        <f ca="1">IF(OR(INDEX(INDIRECT("times"&amp;B$2),$F77,I$28)&gt;10,INDEX(INDIRECT(D77),$E77,$F77)="",INDEX(INDIRECT(D77),$E77,$F77)&gt;=INDEX(INDIRECT(D77),1,I$28)),0,(INDEX(INDIRECT(D77),$E77,$F77))-INDEX(INDIRECT(D77),1,I$28))*(10-INDEX(INDIRECT("times"&amp;B$2),$F77,I$28))/10</f>
        <v>0</v>
      </c>
      <c r="J77" s="63">
        <f ca="1">IF(OR(INDEX(INDIRECT("times"&amp;B$2),$F77,J$28)&gt;10,INDEX(INDIRECT(D77),$E77,$F77)="",INDEX(INDIRECT(D77),$E77,$F77)&gt;=INDEX(INDIRECT(D77),1,J$28)),0,(INDEX(INDIRECT(D77),$E77,$F77))-INDEX(INDIRECT(D77),1,J$28))*(10-INDEX(INDIRECT("times"&amp;B$2),$F77,J$28))/10</f>
        <v>0</v>
      </c>
      <c r="K77" s="63">
        <f ca="1">IF(OR(INDEX(INDIRECT("times"&amp;B$2),$F77,K$28)&gt;10,INDEX(INDIRECT(D77),$E77,$F77)="",INDEX(INDIRECT(D77),$E77,$F77)&gt;=INDEX(INDIRECT(D77),1,K$28)),0,(INDEX(INDIRECT(D77),$E77,$F77))-INDEX(INDIRECT(D77),1,K$28))*(10-INDEX(INDIRECT("times"&amp;B$2),$F77,K$28))/10</f>
        <v>0</v>
      </c>
      <c r="L77" s="63">
        <f ca="1">IF(OR(INDEX(INDIRECT("times"&amp;B$2),$F77,L$28)&gt;10,INDEX(INDIRECT(D77),$E77,$F77)="",INDEX(INDIRECT(D77),$E77,$F77)&gt;=INDEX(INDIRECT(D77),1,L$28)),0,(INDEX(INDIRECT(D77),$E77,$F77))-INDEX(INDIRECT(D77),1,L$28))*(10-INDEX(INDIRECT("times"&amp;B$2),$F77,L$28))/10</f>
        <v>0</v>
      </c>
      <c r="M77" s="63">
        <f ca="1">IF(OR(INDEX(INDIRECT("times"&amp;B$2),$F77,M$28)&gt;10,INDEX(INDIRECT(D77),$E77,$F77)="",INDEX(INDIRECT(D77),$E77,$F77)&gt;=INDEX(INDIRECT(D77),1,M$28)),0,(INDEX(INDIRECT(D77),$E77,$F77))-INDEX(INDIRECT(D77),1,M$28))*(10-INDEX(INDIRECT("times"&amp;B$2),$F77,M$28))/10</f>
        <v>0</v>
      </c>
      <c r="N77" s="63">
        <f ca="1">IF(OR(INDEX(INDIRECT("times"&amp;B$2),$F77,N$28)&gt;10,INDEX(INDIRECT(D77),$E77,$F77)="",INDEX(INDIRECT(D77),$E77,$F77)&gt;=INDEX(INDIRECT(D77),1,N$28)),0,(INDEX(INDIRECT(D77),$E77,$F77))-INDEX(INDIRECT(D77),1,N$28))*(10-INDEX(INDIRECT("times"&amp;B$2),$F77,N$28))/10</f>
        <v>0</v>
      </c>
      <c r="O77" s="63">
        <f ca="1">IF(OR(INDEX(INDIRECT("times"&amp;B$2),$F77,O$28)&gt;10,INDEX(INDIRECT(D77),$E77,$F77)="",INDEX(INDIRECT(D77),$E77,$F77)&gt;=INDEX(INDIRECT(D77),1,O$28)),0,(INDEX(INDIRECT(D77),$E77,$F77))-INDEX(INDIRECT(D77),1,O$28))*(10-INDEX(INDIRECT("times"&amp;B$2),$F77,O$28))/10</f>
        <v>0</v>
      </c>
      <c r="P77" s="63">
        <f ca="1">IF(OR(INDEX(INDIRECT("times"&amp;B$2),$F77,P$28)&gt;10,INDEX(INDIRECT(D77),$E77,$F77)="",INDEX(INDIRECT(D77),$E77,$F77)&gt;=INDEX(INDIRECT(D77),1,P$28)),0,(INDEX(INDIRECT(D77),$E77,$F77))-INDEX(INDIRECT(D77),1,P$28))*(10-INDEX(INDIRECT("times"&amp;B$2),$F77,P$28))/10</f>
        <v>0</v>
      </c>
      <c r="Q77" s="63">
        <f ca="1">IF(OR(INDEX(INDIRECT("times"&amp;B$2),$F77,Q$28)&gt;10,INDEX(INDIRECT(D77),$E77,$F77)="",INDEX(INDIRECT(D77),$E77,$F77)&gt;=INDEX(INDIRECT(D77),1,Q$28)),0,(INDEX(INDIRECT(D77),$E77,$F77))-INDEX(INDIRECT(D77),1,Q$28))*(10-INDEX(INDIRECT("times"&amp;B$2),$F77,Q$28))/10</f>
        <v>0</v>
      </c>
      <c r="R77" s="63">
        <f ca="1">IF(OR(INDEX(INDIRECT("times"&amp;B$2),$F77,R$28)&gt;10,INDEX(INDIRECT(D77),$E77,$F77)="",INDEX(INDIRECT(D77),$E77,$F77)&gt;=INDEX(INDIRECT(D77),1,R$28)),0,(INDEX(INDIRECT(D77),$E77,$F77))-INDEX(INDIRECT(D77),1,R$28))*(10-INDEX(INDIRECT("times"&amp;B$2),$F77,R$28))/10</f>
        <v>0</v>
      </c>
      <c r="S77" s="63">
        <f ca="1">IF(OR(INDEX(INDIRECT("times"&amp;B$2),$F77,S$28)&gt;10,INDEX(INDIRECT(D77),$E77,$F77)="",INDEX(INDIRECT(D77),$E77,$F77)&gt;=INDEX(INDIRECT(D77),1,S$28)),0,(INDEX(INDIRECT(D77),$E77,$F77))-INDEX(INDIRECT(D77),1,S$28))*(10-INDEX(INDIRECT("times"&amp;B$2),$F77,S$28))/10</f>
        <v>0</v>
      </c>
      <c r="T77" s="63">
        <f ca="1">IF(OR(INDEX(INDIRECT("times"&amp;B$2),$F77,T$28)&gt;10,INDEX(INDIRECT(D77),$E77,$F77)="",INDEX(INDIRECT(D77),$E77,$F77)&gt;=INDEX(INDIRECT(D77),1,T$28)),0,(INDEX(INDIRECT(D77),$E77,$F77))-INDEX(INDIRECT(D77),1,T$28))*(10-INDEX(INDIRECT("times"&amp;B$2),$F77,T$28))/10</f>
        <v>0</v>
      </c>
      <c r="U77" s="63">
        <f ca="1">IF(OR(INDEX(INDIRECT("times"&amp;B$2),$F77,U$28)&gt;10,INDEX(INDIRECT(D77),$E77,$F77)="",INDEX(INDIRECT(D77),$E77,$F77)&gt;=INDEX(INDIRECT(D77),1,U$28)),0,(INDEX(INDIRECT(D77),$E77,$F77))-INDEX(INDIRECT(D77),1,U$28))*(10-INDEX(INDIRECT("times"&amp;B$2),$F77,U$28))/10</f>
        <v>0</v>
      </c>
      <c r="V77" s="63">
        <f ca="1">IF(OR(INDEX(INDIRECT("times"&amp;B$2),$F77,V$28)&gt;10,INDEX(INDIRECT(D77),$E77,$F77)="",INDEX(INDIRECT(D77),$E77,$F77)&gt;=INDEX(INDIRECT(D77),1,V$28)),0,(INDEX(INDIRECT(D77),$E77,$F77))-INDEX(INDIRECT(D77),1,V$28))*(10-INDEX(INDIRECT("times"&amp;B$2),$F77,V$28))/10</f>
        <v>0</v>
      </c>
      <c r="W77" s="63">
        <f ca="1">IF(OR(INDEX(INDIRECT("times"&amp;B$2),$F77,W$28)&gt;10,INDEX(INDIRECT(D77),$E77,$F77)="",INDEX(INDIRECT(D77),$E77,$F77)&gt;=INDEX(INDIRECT(D77),1,W$28)),0,(INDEX(INDIRECT(D77),$E77,$F77))-INDEX(INDIRECT(D77),1,W$28))*(10-INDEX(INDIRECT("times"&amp;B$2),$F77,W$28))/10</f>
        <v>0</v>
      </c>
      <c r="X77" s="63">
        <f ca="1">IF(OR(INDEX(INDIRECT("times"&amp;B$2),$F77,X$28)&gt;10,INDEX(INDIRECT(D77),$E77,$F77)="",INDEX(INDIRECT(D77),$E77,$F77)&gt;=INDEX(INDIRECT(D77),1,X$28)),0,(INDEX(INDIRECT(D77),$E77,$F77))-INDEX(INDIRECT(D77),1,X$28))*(10-INDEX(INDIRECT("times"&amp;B$2),$F77,X$28))/10</f>
        <v>0</v>
      </c>
      <c r="Y77" s="63">
        <f ca="1">IF(OR(INDEX(INDIRECT("times"&amp;B$2),$F77,Y$28)&gt;10,INDEX(INDIRECT(D77),$E77,$F77)="",INDEX(INDIRECT(D77),$E77,$F77)&gt;=INDEX(INDIRECT(D77),1,Y$28)),0,(INDEX(INDIRECT(D77),$E77,$F77))-INDEX(INDIRECT(D77),1,Y$28))*(10-INDEX(INDIRECT("times"&amp;B$2),$F77,Y$28))/10</f>
        <v>0</v>
      </c>
      <c r="Z77" s="63">
        <f ca="1">IF(OR(INDEX(INDIRECT("times"&amp;B$2),$F77,Z$28)&gt;10,INDEX(INDIRECT(D77),$E77,$F77)="",INDEX(INDIRECT(D77),$E77,$F77)&gt;=INDEX(INDIRECT(D77),1,Z$28)),0,(INDEX(INDIRECT(D77),$E77,$F77))-INDEX(INDIRECT(D77),1,Z$28))*(10-INDEX(INDIRECT("times"&amp;B$2),$F77,Z$28))/10</f>
        <v>0</v>
      </c>
      <c r="AA77" s="64">
        <f ca="1">IF(OR(INDEX(INDIRECT("times"&amp;B$2),$F77,AA$28)&gt;10,INDEX(INDIRECT(D77),$E77,$F77)="",INDEX(INDIRECT(D77),$E77,$F77)&gt;=INDEX(INDIRECT(D77),1,AA$28)),0,(INDEX(INDIRECT(D77),$E77,$F77))-INDEX(INDIRECT(D77),1,AA$28))*(10-INDEX(INDIRECT("times"&amp;B$2),$F77,AA$28))/10</f>
        <v>0</v>
      </c>
      <c r="AB77" s="201">
        <v>14</v>
      </c>
      <c r="AD77" s="18" t="s">
        <v>223</v>
      </c>
      <c r="AE77" s="122">
        <f>AD26</f>
        <v>0</v>
      </c>
      <c r="AF77" s="122" t="str">
        <f>AD27</f>
        <v>shop1834</v>
      </c>
      <c r="AG77" s="210" t="str">
        <f t="shared" si="41"/>
        <v>core0_shop1834</v>
      </c>
      <c r="AH77" s="122">
        <v>5</v>
      </c>
      <c r="AI77" s="33">
        <v>14</v>
      </c>
      <c r="AJ77" s="62">
        <f ca="1">IF(OR(INDEX(INDIRECT("times"&amp;AE$2),$F77,AJ$28)&gt;10,INDEX(INDIRECT(AG77),$E77,$F77)="",INDEX(INDIRECT(AG77),$E77,$F77)&gt;=INDEX(INDIRECT(AG77),1,AJ$28)),0,(INDEX(INDIRECT(AG77),$E77,$F77))-INDEX(INDIRECT(AG77),1,AJ$28))*(10-INDEX(INDIRECT("times"&amp;AE$2),$F77,AJ$28))/10</f>
        <v>0</v>
      </c>
      <c r="AK77" s="63">
        <f ca="1">IF(OR(INDEX(INDIRECT("times"&amp;AE$2),$F77,AK$28)&gt;10,INDEX(INDIRECT(AG77),$E77,$F77)="",INDEX(INDIRECT(AG77),$E77,$F77)&gt;=INDEX(INDIRECT(AG77),1,AK$28)),0,(INDEX(INDIRECT(AG77),$E77,$F77))-INDEX(INDIRECT(AG77),1,AK$28))*(10-INDEX(INDIRECT("times"&amp;AE$2),$F77,AK$28))/10</f>
        <v>0</v>
      </c>
      <c r="AL77" s="63">
        <f ca="1">IF(OR(INDEX(INDIRECT("times"&amp;AE$2),$F77,AL$28)&gt;10,INDEX(INDIRECT(AG77),$E77,$F77)="",INDEX(INDIRECT(AG77),$E77,$F77)&gt;=INDEX(INDIRECT(AG77),1,AL$28)),0,(INDEX(INDIRECT(AG77),$E77,$F77))-INDEX(INDIRECT(AG77),1,AL$28))*(10-INDEX(INDIRECT("times"&amp;AE$2),$F77,AL$28))/10</f>
        <v>0</v>
      </c>
      <c r="AM77" s="63">
        <f ca="1">IF(OR(INDEX(INDIRECT("times"&amp;AE$2),$F77,AM$28)&gt;10,INDEX(INDIRECT(AG77),$E77,$F77)="",INDEX(INDIRECT(AG77),$E77,$F77)&gt;=INDEX(INDIRECT(AG77),1,AM$28)),0,(INDEX(INDIRECT(AG77),$E77,$F77))-INDEX(INDIRECT(AG77),1,AM$28))*(10-INDEX(INDIRECT("times"&amp;AE$2),$F77,AM$28))/10</f>
        <v>0</v>
      </c>
      <c r="AN77" s="63">
        <f ca="1">IF(OR(INDEX(INDIRECT("times"&amp;AE$2),$F77,AN$28)&gt;10,INDEX(INDIRECT(AG77),$E77,$F77)="",INDEX(INDIRECT(AG77),$E77,$F77)&gt;=INDEX(INDIRECT(AG77),1,AN$28)),0,(INDEX(INDIRECT(AG77),$E77,$F77))-INDEX(INDIRECT(AG77),1,AN$28))*(10-INDEX(INDIRECT("times"&amp;AE$2),$F77,AN$28))/10</f>
        <v>0</v>
      </c>
      <c r="AO77" s="63">
        <f ca="1">IF(OR(INDEX(INDIRECT("times"&amp;AE$2),$F77,AO$28)&gt;10,INDEX(INDIRECT(AG77),$E77,$F77)="",INDEX(INDIRECT(AG77),$E77,$F77)&gt;=INDEX(INDIRECT(AG77),1,AO$28)),0,(INDEX(INDIRECT(AG77),$E77,$F77))-INDEX(INDIRECT(AG77),1,AO$28))*(10-INDEX(INDIRECT("times"&amp;AE$2),$F77,AO$28))/10</f>
        <v>0</v>
      </c>
      <c r="AP77" s="63">
        <f ca="1">IF(OR(INDEX(INDIRECT("times"&amp;AE$2),$F77,AP$28)&gt;10,INDEX(INDIRECT(AG77),$E77,$F77)="",INDEX(INDIRECT(AG77),$E77,$F77)&gt;=INDEX(INDIRECT(AG77),1,AP$28)),0,(INDEX(INDIRECT(AG77),$E77,$F77))-INDEX(INDIRECT(AG77),1,AP$28))*(10-INDEX(INDIRECT("times"&amp;AE$2),$F77,AP$28))/10</f>
        <v>0</v>
      </c>
      <c r="AQ77" s="63">
        <f ca="1">IF(OR(INDEX(INDIRECT("times"&amp;AE$2),$F77,AQ$28)&gt;10,INDEX(INDIRECT(AG77),$E77,$F77)="",INDEX(INDIRECT(AG77),$E77,$F77)&gt;=INDEX(INDIRECT(AG77),1,AQ$28)),0,(INDEX(INDIRECT(AG77),$E77,$F77))-INDEX(INDIRECT(AG77),1,AQ$28))*(10-INDEX(INDIRECT("times"&amp;AE$2),$F77,AQ$28))/10</f>
        <v>0</v>
      </c>
      <c r="AR77" s="63">
        <f ca="1">IF(OR(INDEX(INDIRECT("times"&amp;AE$2),$F77,AR$28)&gt;10,INDEX(INDIRECT(AG77),$E77,$F77)="",INDEX(INDIRECT(AG77),$E77,$F77)&gt;=INDEX(INDIRECT(AG77),1,AR$28)),0,(INDEX(INDIRECT(AG77),$E77,$F77))-INDEX(INDIRECT(AG77),1,AR$28))*(10-INDEX(INDIRECT("times"&amp;AE$2),$F77,AR$28))/10</f>
        <v>0</v>
      </c>
      <c r="AS77" s="63">
        <f ca="1">IF(OR(INDEX(INDIRECT("times"&amp;AE$2),$F77,AS$28)&gt;10,INDEX(INDIRECT(AG77),$E77,$F77)="",INDEX(INDIRECT(AG77),$E77,$F77)&gt;=INDEX(INDIRECT(AG77),1,AS$28)),0,(INDEX(INDIRECT(AG77),$E77,$F77))-INDEX(INDIRECT(AG77),1,AS$28))*(10-INDEX(INDIRECT("times"&amp;AE$2),$F77,AS$28))/10</f>
        <v>0</v>
      </c>
      <c r="AT77" s="63">
        <f ca="1">IF(OR(INDEX(INDIRECT("times"&amp;AE$2),$F77,AT$28)&gt;10,INDEX(INDIRECT(AG77),$E77,$F77)="",INDEX(INDIRECT(AG77),$E77,$F77)&gt;=INDEX(INDIRECT(AG77),1,AT$28)),0,(INDEX(INDIRECT(AG77),$E77,$F77))-INDEX(INDIRECT(AG77),1,AT$28))*(10-INDEX(INDIRECT("times"&amp;AE$2),$F77,AT$28))/10</f>
        <v>0</v>
      </c>
      <c r="AU77" s="63">
        <f ca="1">IF(OR(INDEX(INDIRECT("times"&amp;AE$2),$F77,AU$28)&gt;10,INDEX(INDIRECT(AG77),$E77,$F77)="",INDEX(INDIRECT(AG77),$E77,$F77)&gt;=INDEX(INDIRECT(AG77),1,AU$28)),0,(INDEX(INDIRECT(AG77),$E77,$F77))-INDEX(INDIRECT(AG77),1,AU$28))*(10-INDEX(INDIRECT("times"&amp;AE$2),$F77,AU$28))/10</f>
        <v>0</v>
      </c>
      <c r="AV77" s="63">
        <f ca="1">IF(OR(INDEX(INDIRECT("times"&amp;AE$2),$F77,AV$28)&gt;10,INDEX(INDIRECT(AG77),$E77,$F77)="",INDEX(INDIRECT(AG77),$E77,$F77)&gt;=INDEX(INDIRECT(AG77),1,AV$28)),0,(INDEX(INDIRECT(AG77),$E77,$F77))-INDEX(INDIRECT(AG77),1,AV$28))*(10-INDEX(INDIRECT("times"&amp;AE$2),$F77,AV$28))/10</f>
        <v>0</v>
      </c>
      <c r="AW77" s="63">
        <f ca="1">IF(OR(INDEX(INDIRECT("times"&amp;AE$2),$F77,AW$28)&gt;10,INDEX(INDIRECT(AG77),$E77,$F77)="",INDEX(INDIRECT(AG77),$E77,$F77)&gt;=INDEX(INDIRECT(AG77),1,AW$28)),0,(INDEX(INDIRECT(AG77),$E77,$F77))-INDEX(INDIRECT(AG77),1,AW$28))*(10-INDEX(INDIRECT("times"&amp;AE$2),$F77,AW$28))/10</f>
        <v>0</v>
      </c>
      <c r="AX77" s="63">
        <f ca="1">IF(OR(INDEX(INDIRECT("times"&amp;AE$2),$F77,AX$28)&gt;10,INDEX(INDIRECT(AG77),$E77,$F77)="",INDEX(INDIRECT(AG77),$E77,$F77)&gt;=INDEX(INDIRECT(AG77),1,AX$28)),0,(INDEX(INDIRECT(AG77),$E77,$F77))-INDEX(INDIRECT(AG77),1,AX$28))*(10-INDEX(INDIRECT("times"&amp;AE$2),$F77,AX$28))/10</f>
        <v>0</v>
      </c>
      <c r="AY77" s="63">
        <f ca="1">IF(OR(INDEX(INDIRECT("times"&amp;AE$2),$F77,AY$28)&gt;10,INDEX(INDIRECT(AG77),$E77,$F77)="",INDEX(INDIRECT(AG77),$E77,$F77)&gt;=INDEX(INDIRECT(AG77),1,AY$28)),0,(INDEX(INDIRECT(AG77),$E77,$F77))-INDEX(INDIRECT(AG77),1,AY$28))*(10-INDEX(INDIRECT("times"&amp;AE$2),$F77,AY$28))/10</f>
        <v>0</v>
      </c>
      <c r="AZ77" s="63">
        <f ca="1">IF(OR(INDEX(INDIRECT("times"&amp;AE$2),$F77,AZ$28)&gt;10,INDEX(INDIRECT(AG77),$E77,$F77)="",INDEX(INDIRECT(AG77),$E77,$F77)&gt;=INDEX(INDIRECT(AG77),1,AZ$28)),0,(INDEX(INDIRECT(AG77),$E77,$F77))-INDEX(INDIRECT(AG77),1,AZ$28))*(10-INDEX(INDIRECT("times"&amp;AE$2),$F77,AZ$28))/10</f>
        <v>0</v>
      </c>
      <c r="BA77" s="63">
        <f ca="1">IF(OR(INDEX(INDIRECT("times"&amp;AE$2),$F77,BA$28)&gt;10,INDEX(INDIRECT(AG77),$E77,$F77)="",INDEX(INDIRECT(AG77),$E77,$F77)&gt;=INDEX(INDIRECT(AG77),1,BA$28)),0,(INDEX(INDIRECT(AG77),$E77,$F77))-INDEX(INDIRECT(AG77),1,BA$28))*(10-INDEX(INDIRECT("times"&amp;AE$2),$F77,BA$28))/10</f>
        <v>0</v>
      </c>
      <c r="BB77" s="63">
        <f ca="1">IF(OR(INDEX(INDIRECT("times"&amp;AE$2),$F77,BB$28)&gt;10,INDEX(INDIRECT(AG77),$E77,$F77)="",INDEX(INDIRECT(AG77),$E77,$F77)&gt;=INDEX(INDIRECT(AG77),1,BB$28)),0,(INDEX(INDIRECT(AG77),$E77,$F77))-INDEX(INDIRECT(AG77),1,BB$28))*(10-INDEX(INDIRECT("times"&amp;AE$2),$F77,BB$28))/10</f>
        <v>0</v>
      </c>
      <c r="BC77" s="63">
        <f ca="1">IF(OR(INDEX(INDIRECT("times"&amp;AE$2),$F77,BC$28)&gt;10,INDEX(INDIRECT(AG77),$E77,$F77)="",INDEX(INDIRECT(AG77),$E77,$F77)&gt;=INDEX(INDIRECT(AG77),1,BC$28)),0,(INDEX(INDIRECT(AG77),$E77,$F77))-INDEX(INDIRECT(AG77),1,BC$28))*(10-INDEX(INDIRECT("times"&amp;AE$2),$F77,BC$28))/10</f>
        <v>0</v>
      </c>
      <c r="BD77" s="64">
        <f ca="1">IF(OR(INDEX(INDIRECT("times"&amp;AE$2),$F77,BD$28)&gt;10,INDEX(INDIRECT(AG77),$E77,$F77)="",INDEX(INDIRECT(AG77),$E77,$F77)&gt;=INDEX(INDIRECT(AG77),1,BD$28)),0,(INDEX(INDIRECT(AG77),$E77,$F77))-INDEX(INDIRECT(AG77),1,BD$28))*(10-INDEX(INDIRECT("times"&amp;AE$2),$F77,BD$28))/10</f>
        <v>0</v>
      </c>
      <c r="BE77" s="201">
        <v>14</v>
      </c>
      <c r="BG77" s="18" t="s">
        <v>223</v>
      </c>
      <c r="BH77" s="122">
        <f>BG26</f>
        <v>0</v>
      </c>
      <c r="BI77" s="122" t="str">
        <f>BG27</f>
        <v>lei1834</v>
      </c>
      <c r="BJ77" s="210" t="str">
        <f t="shared" si="42"/>
        <v>core0_lei1834</v>
      </c>
      <c r="BK77" s="122">
        <v>5</v>
      </c>
      <c r="BL77" s="33">
        <v>14</v>
      </c>
      <c r="BM77" s="62">
        <f ca="1">IF(OR(INDEX(INDIRECT("times"&amp;BH$2),$F77,BM$28)&gt;10,INDEX(INDIRECT(BJ77),$E77,$F77)="",INDEX(INDIRECT(BJ77),$E77,$F77)&gt;=INDEX(INDIRECT(BJ77),1,BM$28)),0,(INDEX(INDIRECT(BJ77),$E77,$F77))-INDEX(INDIRECT(BJ77),1,BM$28))*(10-INDEX(INDIRECT("times"&amp;BH$2),$F77,BM$28))/10</f>
        <v>0</v>
      </c>
      <c r="BN77" s="63">
        <f ca="1">IF(OR(INDEX(INDIRECT("times"&amp;BH$2),$F77,BN$28)&gt;10,INDEX(INDIRECT(BJ77),$E77,$F77)="",INDEX(INDIRECT(BJ77),$E77,$F77)&gt;=INDEX(INDIRECT(BJ77),1,BN$28)),0,(INDEX(INDIRECT(BJ77),$E77,$F77))-INDEX(INDIRECT(BJ77),1,BN$28))*(10-INDEX(INDIRECT("times"&amp;BH$2),$F77,BN$28))/10</f>
        <v>0</v>
      </c>
      <c r="BO77" s="63">
        <f ca="1">IF(OR(INDEX(INDIRECT("times"&amp;BH$2),$F77,BO$28)&gt;10,INDEX(INDIRECT(BJ77),$E77,$F77)="",INDEX(INDIRECT(BJ77),$E77,$F77)&gt;=INDEX(INDIRECT(BJ77),1,BO$28)),0,(INDEX(INDIRECT(BJ77),$E77,$F77))-INDEX(INDIRECT(BJ77),1,BO$28))*(10-INDEX(INDIRECT("times"&amp;BH$2),$F77,BO$28))/10</f>
        <v>0</v>
      </c>
      <c r="BP77" s="63">
        <f ca="1">IF(OR(INDEX(INDIRECT("times"&amp;BH$2),$F77,BP$28)&gt;10,INDEX(INDIRECT(BJ77),$E77,$F77)="",INDEX(INDIRECT(BJ77),$E77,$F77)&gt;=INDEX(INDIRECT(BJ77),1,BP$28)),0,(INDEX(INDIRECT(BJ77),$E77,$F77))-INDEX(INDIRECT(BJ77),1,BP$28))*(10-INDEX(INDIRECT("times"&amp;BH$2),$F77,BP$28))/10</f>
        <v>0</v>
      </c>
      <c r="BQ77" s="63">
        <f ca="1">IF(OR(INDEX(INDIRECT("times"&amp;BH$2),$F77,BQ$28)&gt;10,INDEX(INDIRECT(BJ77),$E77,$F77)="",INDEX(INDIRECT(BJ77),$E77,$F77)&gt;=INDEX(INDIRECT(BJ77),1,BQ$28)),0,(INDEX(INDIRECT(BJ77),$E77,$F77))-INDEX(INDIRECT(BJ77),1,BQ$28))*(10-INDEX(INDIRECT("times"&amp;BH$2),$F77,BQ$28))/10</f>
        <v>0</v>
      </c>
      <c r="BR77" s="63">
        <f ca="1">IF(OR(INDEX(INDIRECT("times"&amp;BH$2),$F77,BR$28)&gt;10,INDEX(INDIRECT(BJ77),$E77,$F77)="",INDEX(INDIRECT(BJ77),$E77,$F77)&gt;=INDEX(INDIRECT(BJ77),1,BR$28)),0,(INDEX(INDIRECT(BJ77),$E77,$F77))-INDEX(INDIRECT(BJ77),1,BR$28))*(10-INDEX(INDIRECT("times"&amp;BH$2),$F77,BR$28))/10</f>
        <v>0</v>
      </c>
      <c r="BS77" s="63">
        <f ca="1">IF(OR(INDEX(INDIRECT("times"&amp;BH$2),$F77,BS$28)&gt;10,INDEX(INDIRECT(BJ77),$E77,$F77)="",INDEX(INDIRECT(BJ77),$E77,$F77)&gt;=INDEX(INDIRECT(BJ77),1,BS$28)),0,(INDEX(INDIRECT(BJ77),$E77,$F77))-INDEX(INDIRECT(BJ77),1,BS$28))*(10-INDEX(INDIRECT("times"&amp;BH$2),$F77,BS$28))/10</f>
        <v>0</v>
      </c>
      <c r="BT77" s="63">
        <f ca="1">IF(OR(INDEX(INDIRECT("times"&amp;BH$2),$F77,BT$28)&gt;10,INDEX(INDIRECT(BJ77),$E77,$F77)="",INDEX(INDIRECT(BJ77),$E77,$F77)&gt;=INDEX(INDIRECT(BJ77),1,BT$28)),0,(INDEX(INDIRECT(BJ77),$E77,$F77))-INDEX(INDIRECT(BJ77),1,BT$28))*(10-INDEX(INDIRECT("times"&amp;BH$2),$F77,BT$28))/10</f>
        <v>0</v>
      </c>
      <c r="BU77" s="63">
        <f ca="1">IF(OR(INDEX(INDIRECT("times"&amp;BH$2),$F77,BU$28)&gt;10,INDEX(INDIRECT(BJ77),$E77,$F77)="",INDEX(INDIRECT(BJ77),$E77,$F77)&gt;=INDEX(INDIRECT(BJ77),1,BU$28)),0,(INDEX(INDIRECT(BJ77),$E77,$F77))-INDEX(INDIRECT(BJ77),1,BU$28))*(10-INDEX(INDIRECT("times"&amp;BH$2),$F77,BU$28))/10</f>
        <v>0</v>
      </c>
      <c r="BV77" s="63">
        <f ca="1">IF(OR(INDEX(INDIRECT("times"&amp;BH$2),$F77,BV$28)&gt;10,INDEX(INDIRECT(BJ77),$E77,$F77)="",INDEX(INDIRECT(BJ77),$E77,$F77)&gt;=INDEX(INDIRECT(BJ77),1,BV$28)),0,(INDEX(INDIRECT(BJ77),$E77,$F77))-INDEX(INDIRECT(BJ77),1,BV$28))*(10-INDEX(INDIRECT("times"&amp;BH$2),$F77,BV$28))/10</f>
        <v>0</v>
      </c>
      <c r="BW77" s="63">
        <f ca="1">IF(OR(INDEX(INDIRECT("times"&amp;BH$2),$F77,BW$28)&gt;10,INDEX(INDIRECT(BJ77),$E77,$F77)="",INDEX(INDIRECT(BJ77),$E77,$F77)&gt;=INDEX(INDIRECT(BJ77),1,BW$28)),0,(INDEX(INDIRECT(BJ77),$E77,$F77))-INDEX(INDIRECT(BJ77),1,BW$28))*(10-INDEX(INDIRECT("times"&amp;BH$2),$F77,BW$28))/10</f>
        <v>0</v>
      </c>
      <c r="BX77" s="63">
        <f ca="1">IF(OR(INDEX(INDIRECT("times"&amp;BH$2),$F77,BX$28)&gt;10,INDEX(INDIRECT(BJ77),$E77,$F77)="",INDEX(INDIRECT(BJ77),$E77,$F77)&gt;=INDEX(INDIRECT(BJ77),1,BX$28)),0,(INDEX(INDIRECT(BJ77),$E77,$F77))-INDEX(INDIRECT(BJ77),1,BX$28))*(10-INDEX(INDIRECT("times"&amp;BH$2),$F77,BX$28))/10</f>
        <v>0</v>
      </c>
      <c r="BY77" s="63">
        <f ca="1">IF(OR(INDEX(INDIRECT("times"&amp;BH$2),$F77,BY$28)&gt;10,INDEX(INDIRECT(BJ77),$E77,$F77)="",INDEX(INDIRECT(BJ77),$E77,$F77)&gt;=INDEX(INDIRECT(BJ77),1,BY$28)),0,(INDEX(INDIRECT(BJ77),$E77,$F77))-INDEX(INDIRECT(BJ77),1,BY$28))*(10-INDEX(INDIRECT("times"&amp;BH$2),$F77,BY$28))/10</f>
        <v>0</v>
      </c>
      <c r="BZ77" s="63">
        <f ca="1">IF(OR(INDEX(INDIRECT("times"&amp;BH$2),$F77,BZ$28)&gt;10,INDEX(INDIRECT(BJ77),$E77,$F77)="",INDEX(INDIRECT(BJ77),$E77,$F77)&gt;=INDEX(INDIRECT(BJ77),1,BZ$28)),0,(INDEX(INDIRECT(BJ77),$E77,$F77))-INDEX(INDIRECT(BJ77),1,BZ$28))*(10-INDEX(INDIRECT("times"&amp;BH$2),$F77,BZ$28))/10</f>
        <v>0</v>
      </c>
      <c r="CA77" s="63">
        <f ca="1">IF(OR(INDEX(INDIRECT("times"&amp;BH$2),$F77,CA$28)&gt;10,INDEX(INDIRECT(BJ77),$E77,$F77)="",INDEX(INDIRECT(BJ77),$E77,$F77)&gt;=INDEX(INDIRECT(BJ77),1,CA$28)),0,(INDEX(INDIRECT(BJ77),$E77,$F77))-INDEX(INDIRECT(BJ77),1,CA$28))*(10-INDEX(INDIRECT("times"&amp;BH$2),$F77,CA$28))/10</f>
        <v>0</v>
      </c>
      <c r="CB77" s="63">
        <f ca="1">IF(OR(INDEX(INDIRECT("times"&amp;BH$2),$F77,CB$28)&gt;10,INDEX(INDIRECT(BJ77),$E77,$F77)="",INDEX(INDIRECT(BJ77),$E77,$F77)&gt;=INDEX(INDIRECT(BJ77),1,CB$28)),0,(INDEX(INDIRECT(BJ77),$E77,$F77))-INDEX(INDIRECT(BJ77),1,CB$28))*(10-INDEX(INDIRECT("times"&amp;BH$2),$F77,CB$28))/10</f>
        <v>0</v>
      </c>
      <c r="CC77" s="63">
        <f ca="1">IF(OR(INDEX(INDIRECT("times"&amp;BH$2),$F77,CC$28)&gt;10,INDEX(INDIRECT(BJ77),$E77,$F77)="",INDEX(INDIRECT(BJ77),$E77,$F77)&gt;=INDEX(INDIRECT(BJ77),1,CC$28)),0,(INDEX(INDIRECT(BJ77),$E77,$F77))-INDEX(INDIRECT(BJ77),1,CC$28))*(10-INDEX(INDIRECT("times"&amp;BH$2),$F77,CC$28))/10</f>
        <v>0</v>
      </c>
      <c r="CD77" s="63">
        <f ca="1">IF(OR(INDEX(INDIRECT("times"&amp;BH$2),$F77,CD$28)&gt;10,INDEX(INDIRECT(BJ77),$E77,$F77)="",INDEX(INDIRECT(BJ77),$E77,$F77)&gt;=INDEX(INDIRECT(BJ77),1,CD$28)),0,(INDEX(INDIRECT(BJ77),$E77,$F77))-INDEX(INDIRECT(BJ77),1,CD$28))*(10-INDEX(INDIRECT("times"&amp;BH$2),$F77,CD$28))/10</f>
        <v>0</v>
      </c>
      <c r="CE77" s="63">
        <f ca="1">IF(OR(INDEX(INDIRECT("times"&amp;BH$2),$F77,CE$28)&gt;10,INDEX(INDIRECT(BJ77),$E77,$F77)="",INDEX(INDIRECT(BJ77),$E77,$F77)&gt;=INDEX(INDIRECT(BJ77),1,CE$28)),0,(INDEX(INDIRECT(BJ77),$E77,$F77))-INDEX(INDIRECT(BJ77),1,CE$28))*(10-INDEX(INDIRECT("times"&amp;BH$2),$F77,CE$28))/10</f>
        <v>0</v>
      </c>
      <c r="CF77" s="63">
        <f ca="1">IF(OR(INDEX(INDIRECT("times"&amp;BH$2),$F77,CF$28)&gt;10,INDEX(INDIRECT(BJ77),$E77,$F77)="",INDEX(INDIRECT(BJ77),$E77,$F77)&gt;=INDEX(INDIRECT(BJ77),1,CF$28)),0,(INDEX(INDIRECT(BJ77),$E77,$F77))-INDEX(INDIRECT(BJ77),1,CF$28))*(10-INDEX(INDIRECT("times"&amp;BH$2),$F77,CF$28))/10</f>
        <v>0</v>
      </c>
      <c r="CG77" s="64">
        <f ca="1">IF(OR(INDEX(INDIRECT("times"&amp;BH$2),$F77,CG$28)&gt;10,INDEX(INDIRECT(BJ77),$E77,$F77)="",INDEX(INDIRECT(BJ77),$E77,$F77)&gt;=INDEX(INDIRECT(BJ77),1,CG$28)),0,(INDEX(INDIRECT(BJ77),$E77,$F77))-INDEX(INDIRECT(BJ77),1,CG$28))*(10-INDEX(INDIRECT("times"&amp;BH$2),$F77,CG$28))/10</f>
        <v>0</v>
      </c>
      <c r="CH77" s="201">
        <v>14</v>
      </c>
      <c r="CJ77" s="18" t="s">
        <v>223</v>
      </c>
      <c r="CK77" s="122">
        <f>CJ26</f>
        <v>0</v>
      </c>
      <c r="CL77" s="122" t="str">
        <f>CJ27</f>
        <v>work3564</v>
      </c>
      <c r="CM77" s="210" t="str">
        <f t="shared" si="43"/>
        <v>core0_work3564</v>
      </c>
      <c r="CN77" s="122">
        <v>5</v>
      </c>
      <c r="CO77" s="33">
        <v>14</v>
      </c>
      <c r="CP77" s="62">
        <f ca="1">IF(OR(INDEX(INDIRECT("times"&amp;CK$2),$F77,CP$28)&gt;10,INDEX(INDIRECT(CM77),$E77,$F77)="",INDEX(INDIRECT(CM77),$E77,$F77)&gt;=INDEX(INDIRECT(CM77),1,CP$28)),0,(INDEX(INDIRECT(CM77),$E77,$F77))-INDEX(INDIRECT(CM77),1,CP$28))*(10-INDEX(INDIRECT("times"&amp;CK$2),$F77,CP$28))/10</f>
        <v>0</v>
      </c>
      <c r="CQ77" s="63">
        <f ca="1">IF(OR(INDEX(INDIRECT("times"&amp;CK$2),$F77,CQ$28)&gt;10,INDEX(INDIRECT(CM77),$E77,$F77)="",INDEX(INDIRECT(CM77),$E77,$F77)&gt;=INDEX(INDIRECT(CM77),1,CQ$28)),0,(INDEX(INDIRECT(CM77),$E77,$F77))-INDEX(INDIRECT(CM77),1,CQ$28))*(10-INDEX(INDIRECT("times"&amp;CK$2),$F77,CQ$28))/10</f>
        <v>0</v>
      </c>
      <c r="CR77" s="63">
        <f ca="1">IF(OR(INDEX(INDIRECT("times"&amp;CK$2),$F77,CR$28)&gt;10,INDEX(INDIRECT(CM77),$E77,$F77)="",INDEX(INDIRECT(CM77),$E77,$F77)&gt;=INDEX(INDIRECT(CM77),1,CR$28)),0,(INDEX(INDIRECT(CM77),$E77,$F77))-INDEX(INDIRECT(CM77),1,CR$28))*(10-INDEX(INDIRECT("times"&amp;CK$2),$F77,CR$28))/10</f>
        <v>0</v>
      </c>
      <c r="CS77" s="63">
        <f ca="1">IF(OR(INDEX(INDIRECT("times"&amp;CK$2),$F77,CS$28)&gt;10,INDEX(INDIRECT(CM77),$E77,$F77)="",INDEX(INDIRECT(CM77),$E77,$F77)&gt;=INDEX(INDIRECT(CM77),1,CS$28)),0,(INDEX(INDIRECT(CM77),$E77,$F77))-INDEX(INDIRECT(CM77),1,CS$28))*(10-INDEX(INDIRECT("times"&amp;CK$2),$F77,CS$28))/10</f>
        <v>0</v>
      </c>
      <c r="CT77" s="63">
        <f ca="1">IF(OR(INDEX(INDIRECT("times"&amp;CK$2),$F77,CT$28)&gt;10,INDEX(INDIRECT(CM77),$E77,$F77)="",INDEX(INDIRECT(CM77),$E77,$F77)&gt;=INDEX(INDIRECT(CM77),1,CT$28)),0,(INDEX(INDIRECT(CM77),$E77,$F77))-INDEX(INDIRECT(CM77),1,CT$28))*(10-INDEX(INDIRECT("times"&amp;CK$2),$F77,CT$28))/10</f>
        <v>0</v>
      </c>
      <c r="CU77" s="63">
        <f ca="1">IF(OR(INDEX(INDIRECT("times"&amp;CK$2),$F77,CU$28)&gt;10,INDEX(INDIRECT(CM77),$E77,$F77)="",INDEX(INDIRECT(CM77),$E77,$F77)&gt;=INDEX(INDIRECT(CM77),1,CU$28)),0,(INDEX(INDIRECT(CM77),$E77,$F77))-INDEX(INDIRECT(CM77),1,CU$28))*(10-INDEX(INDIRECT("times"&amp;CK$2),$F77,CU$28))/10</f>
        <v>0</v>
      </c>
      <c r="CV77" s="63">
        <f ca="1">IF(OR(INDEX(INDIRECT("times"&amp;CK$2),$F77,CV$28)&gt;10,INDEX(INDIRECT(CM77),$E77,$F77)="",INDEX(INDIRECT(CM77),$E77,$F77)&gt;=INDEX(INDIRECT(CM77),1,CV$28)),0,(INDEX(INDIRECT(CM77),$E77,$F77))-INDEX(INDIRECT(CM77),1,CV$28))*(10-INDEX(INDIRECT("times"&amp;CK$2),$F77,CV$28))/10</f>
        <v>0</v>
      </c>
      <c r="CW77" s="63">
        <f ca="1">IF(OR(INDEX(INDIRECT("times"&amp;CK$2),$F77,CW$28)&gt;10,INDEX(INDIRECT(CM77),$E77,$F77)="",INDEX(INDIRECT(CM77),$E77,$F77)&gt;=INDEX(INDIRECT(CM77),1,CW$28)),0,(INDEX(INDIRECT(CM77),$E77,$F77))-INDEX(INDIRECT(CM77),1,CW$28))*(10-INDEX(INDIRECT("times"&amp;CK$2),$F77,CW$28))/10</f>
        <v>0</v>
      </c>
      <c r="CX77" s="63">
        <f ca="1">IF(OR(INDEX(INDIRECT("times"&amp;CK$2),$F77,CX$28)&gt;10,INDEX(INDIRECT(CM77),$E77,$F77)="",INDEX(INDIRECT(CM77),$E77,$F77)&gt;=INDEX(INDIRECT(CM77),1,CX$28)),0,(INDEX(INDIRECT(CM77),$E77,$F77))-INDEX(INDIRECT(CM77),1,CX$28))*(10-INDEX(INDIRECT("times"&amp;CK$2),$F77,CX$28))/10</f>
        <v>0</v>
      </c>
      <c r="CY77" s="63">
        <f ca="1">IF(OR(INDEX(INDIRECT("times"&amp;CK$2),$F77,CY$28)&gt;10,INDEX(INDIRECT(CM77),$E77,$F77)="",INDEX(INDIRECT(CM77),$E77,$F77)&gt;=INDEX(INDIRECT(CM77),1,CY$28)),0,(INDEX(INDIRECT(CM77),$E77,$F77))-INDEX(INDIRECT(CM77),1,CY$28))*(10-INDEX(INDIRECT("times"&amp;CK$2),$F77,CY$28))/10</f>
        <v>0</v>
      </c>
      <c r="CZ77" s="63">
        <f ca="1">IF(OR(INDEX(INDIRECT("times"&amp;CK$2),$F77,CZ$28)&gt;10,INDEX(INDIRECT(CM77),$E77,$F77)="",INDEX(INDIRECT(CM77),$E77,$F77)&gt;=INDEX(INDIRECT(CM77),1,CZ$28)),0,(INDEX(INDIRECT(CM77),$E77,$F77))-INDEX(INDIRECT(CM77),1,CZ$28))*(10-INDEX(INDIRECT("times"&amp;CK$2),$F77,CZ$28))/10</f>
        <v>0</v>
      </c>
      <c r="DA77" s="63">
        <f ca="1">IF(OR(INDEX(INDIRECT("times"&amp;CK$2),$F77,DA$28)&gt;10,INDEX(INDIRECT(CM77),$E77,$F77)="",INDEX(INDIRECT(CM77),$E77,$F77)&gt;=INDEX(INDIRECT(CM77),1,DA$28)),0,(INDEX(INDIRECT(CM77),$E77,$F77))-INDEX(INDIRECT(CM77),1,DA$28))*(10-INDEX(INDIRECT("times"&amp;CK$2),$F77,DA$28))/10</f>
        <v>0</v>
      </c>
      <c r="DB77" s="63">
        <f ca="1">IF(OR(INDEX(INDIRECT("times"&amp;CK$2),$F77,DB$28)&gt;10,INDEX(INDIRECT(CM77),$E77,$F77)="",INDEX(INDIRECT(CM77),$E77,$F77)&gt;=INDEX(INDIRECT(CM77),1,DB$28)),0,(INDEX(INDIRECT(CM77),$E77,$F77))-INDEX(INDIRECT(CM77),1,DB$28))*(10-INDEX(INDIRECT("times"&amp;CK$2),$F77,DB$28))/10</f>
        <v>0</v>
      </c>
      <c r="DC77" s="63">
        <f ca="1">IF(OR(INDEX(INDIRECT("times"&amp;CK$2),$F77,DC$28)&gt;10,INDEX(INDIRECT(CM77),$E77,$F77)="",INDEX(INDIRECT(CM77),$E77,$F77)&gt;=INDEX(INDIRECT(CM77),1,DC$28)),0,(INDEX(INDIRECT(CM77),$E77,$F77))-INDEX(INDIRECT(CM77),1,DC$28))*(10-INDEX(INDIRECT("times"&amp;CK$2),$F77,DC$28))/10</f>
        <v>0</v>
      </c>
      <c r="DD77" s="63">
        <f ca="1">IF(OR(INDEX(INDIRECT("times"&amp;CK$2),$F77,DD$28)&gt;10,INDEX(INDIRECT(CM77),$E77,$F77)="",INDEX(INDIRECT(CM77),$E77,$F77)&gt;=INDEX(INDIRECT(CM77),1,DD$28)),0,(INDEX(INDIRECT(CM77),$E77,$F77))-INDEX(INDIRECT(CM77),1,DD$28))*(10-INDEX(INDIRECT("times"&amp;CK$2),$F77,DD$28))/10</f>
        <v>0</v>
      </c>
      <c r="DE77" s="63">
        <f ca="1">IF(OR(INDEX(INDIRECT("times"&amp;CK$2),$F77,DE$28)&gt;10,INDEX(INDIRECT(CM77),$E77,$F77)="",INDEX(INDIRECT(CM77),$E77,$F77)&gt;=INDEX(INDIRECT(CM77),1,DE$28)),0,(INDEX(INDIRECT(CM77),$E77,$F77))-INDEX(INDIRECT(CM77),1,DE$28))*(10-INDEX(INDIRECT("times"&amp;CK$2),$F77,DE$28))/10</f>
        <v>0</v>
      </c>
      <c r="DF77" s="63">
        <f ca="1">IF(OR(INDEX(INDIRECT("times"&amp;CK$2),$F77,DF$28)&gt;10,INDEX(INDIRECT(CM77),$E77,$F77)="",INDEX(INDIRECT(CM77),$E77,$F77)&gt;=INDEX(INDIRECT(CM77),1,DF$28)),0,(INDEX(INDIRECT(CM77),$E77,$F77))-INDEX(INDIRECT(CM77),1,DF$28))*(10-INDEX(INDIRECT("times"&amp;CK$2),$F77,DF$28))/10</f>
        <v>0</v>
      </c>
      <c r="DG77" s="63">
        <f ca="1">IF(OR(INDEX(INDIRECT("times"&amp;CK$2),$F77,DG$28)&gt;10,INDEX(INDIRECT(CM77),$E77,$F77)="",INDEX(INDIRECT(CM77),$E77,$F77)&gt;=INDEX(INDIRECT(CM77),1,DG$28)),0,(INDEX(INDIRECT(CM77),$E77,$F77))-INDEX(INDIRECT(CM77),1,DG$28))*(10-INDEX(INDIRECT("times"&amp;CK$2),$F77,DG$28))/10</f>
        <v>0</v>
      </c>
      <c r="DH77" s="63">
        <f ca="1">IF(OR(INDEX(INDIRECT("times"&amp;CK$2),$F77,DH$28)&gt;10,INDEX(INDIRECT(CM77),$E77,$F77)="",INDEX(INDIRECT(CM77),$E77,$F77)&gt;=INDEX(INDIRECT(CM77),1,DH$28)),0,(INDEX(INDIRECT(CM77),$E77,$F77))-INDEX(INDIRECT(CM77),1,DH$28))*(10-INDEX(INDIRECT("times"&amp;CK$2),$F77,DH$28))/10</f>
        <v>0</v>
      </c>
      <c r="DI77" s="63">
        <f ca="1">IF(OR(INDEX(INDIRECT("times"&amp;CK$2),$F77,DI$28)&gt;10,INDEX(INDIRECT(CM77),$E77,$F77)="",INDEX(INDIRECT(CM77),$E77,$F77)&gt;=INDEX(INDIRECT(CM77),1,DI$28)),0,(INDEX(INDIRECT(CM77),$E77,$F77))-INDEX(INDIRECT(CM77),1,DI$28))*(10-INDEX(INDIRECT("times"&amp;CK$2),$F77,DI$28))/10</f>
        <v>0</v>
      </c>
      <c r="DJ77" s="64">
        <f ca="1">IF(OR(INDEX(INDIRECT("times"&amp;CK$2),$F77,DJ$28)&gt;10,INDEX(INDIRECT(CM77),$E77,$F77)="",INDEX(INDIRECT(CM77),$E77,$F77)&gt;=INDEX(INDIRECT(CM77),1,DJ$28)),0,(INDEX(INDIRECT(CM77),$E77,$F77))-INDEX(INDIRECT(CM77),1,DJ$28))*(10-INDEX(INDIRECT("times"&amp;CK$2),$F77,DJ$28))/10</f>
        <v>0</v>
      </c>
      <c r="DK77" s="201">
        <v>14</v>
      </c>
      <c r="DM77" s="18" t="s">
        <v>223</v>
      </c>
      <c r="DN77" s="122">
        <f>DM26</f>
        <v>0</v>
      </c>
      <c r="DO77" s="122" t="str">
        <f>DM27</f>
        <v>shop3564</v>
      </c>
      <c r="DP77" s="210" t="str">
        <f t="shared" si="44"/>
        <v>core0_shop3564</v>
      </c>
      <c r="DQ77" s="122">
        <v>5</v>
      </c>
      <c r="DR77" s="33">
        <v>14</v>
      </c>
      <c r="DS77" s="62">
        <f ca="1">IF(OR(INDEX(INDIRECT("times"&amp;DN$2),$F77,DS$28)&gt;10,INDEX(INDIRECT(DP77),$E77,$F77)="",INDEX(INDIRECT(DP77),$E77,$F77)&gt;=INDEX(INDIRECT(DP77),1,DS$28)),0,(INDEX(INDIRECT(DP77),$E77,$F77))-INDEX(INDIRECT(DP77),1,DS$28))*(10-INDEX(INDIRECT("times"&amp;DN$2),$F77,DS$28))/10</f>
        <v>0</v>
      </c>
      <c r="DT77" s="63">
        <f ca="1">IF(OR(INDEX(INDIRECT("times"&amp;DN$2),$F77,DT$28)&gt;10,INDEX(INDIRECT(DP77),$E77,$F77)="",INDEX(INDIRECT(DP77),$E77,$F77)&gt;=INDEX(INDIRECT(DP77),1,DT$28)),0,(INDEX(INDIRECT(DP77),$E77,$F77))-INDEX(INDIRECT(DP77),1,DT$28))*(10-INDEX(INDIRECT("times"&amp;DN$2),$F77,DT$28))/10</f>
        <v>0</v>
      </c>
      <c r="DU77" s="63">
        <f ca="1">IF(OR(INDEX(INDIRECT("times"&amp;DN$2),$F77,DU$28)&gt;10,INDEX(INDIRECT(DP77),$E77,$F77)="",INDEX(INDIRECT(DP77),$E77,$F77)&gt;=INDEX(INDIRECT(DP77),1,DU$28)),0,(INDEX(INDIRECT(DP77),$E77,$F77))-INDEX(INDIRECT(DP77),1,DU$28))*(10-INDEX(INDIRECT("times"&amp;DN$2),$F77,DU$28))/10</f>
        <v>0</v>
      </c>
      <c r="DV77" s="63">
        <f ca="1">IF(OR(INDEX(INDIRECT("times"&amp;DN$2),$F77,DV$28)&gt;10,INDEX(INDIRECT(DP77),$E77,$F77)="",INDEX(INDIRECT(DP77),$E77,$F77)&gt;=INDEX(INDIRECT(DP77),1,DV$28)),0,(INDEX(INDIRECT(DP77),$E77,$F77))-INDEX(INDIRECT(DP77),1,DV$28))*(10-INDEX(INDIRECT("times"&amp;DN$2),$F77,DV$28))/10</f>
        <v>0</v>
      </c>
      <c r="DW77" s="63">
        <f ca="1">IF(OR(INDEX(INDIRECT("times"&amp;DN$2),$F77,DW$28)&gt;10,INDEX(INDIRECT(DP77),$E77,$F77)="",INDEX(INDIRECT(DP77),$E77,$F77)&gt;=INDEX(INDIRECT(DP77),1,DW$28)),0,(INDEX(INDIRECT(DP77),$E77,$F77))-INDEX(INDIRECT(DP77),1,DW$28))*(10-INDEX(INDIRECT("times"&amp;DN$2),$F77,DW$28))/10</f>
        <v>0</v>
      </c>
      <c r="DX77" s="63">
        <f ca="1">IF(OR(INDEX(INDIRECT("times"&amp;DN$2),$F77,DX$28)&gt;10,INDEX(INDIRECT(DP77),$E77,$F77)="",INDEX(INDIRECT(DP77),$E77,$F77)&gt;=INDEX(INDIRECT(DP77),1,DX$28)),0,(INDEX(INDIRECT(DP77),$E77,$F77))-INDEX(INDIRECT(DP77),1,DX$28))*(10-INDEX(INDIRECT("times"&amp;DN$2),$F77,DX$28))/10</f>
        <v>0</v>
      </c>
      <c r="DY77" s="63">
        <f ca="1">IF(OR(INDEX(INDIRECT("times"&amp;DN$2),$F77,DY$28)&gt;10,INDEX(INDIRECT(DP77),$E77,$F77)="",INDEX(INDIRECT(DP77),$E77,$F77)&gt;=INDEX(INDIRECT(DP77),1,DY$28)),0,(INDEX(INDIRECT(DP77),$E77,$F77))-INDEX(INDIRECT(DP77),1,DY$28))*(10-INDEX(INDIRECT("times"&amp;DN$2),$F77,DY$28))/10</f>
        <v>0</v>
      </c>
      <c r="DZ77" s="63">
        <f ca="1">IF(OR(INDEX(INDIRECT("times"&amp;DN$2),$F77,DZ$28)&gt;10,INDEX(INDIRECT(DP77),$E77,$F77)="",INDEX(INDIRECT(DP77),$E77,$F77)&gt;=INDEX(INDIRECT(DP77),1,DZ$28)),0,(INDEX(INDIRECT(DP77),$E77,$F77))-INDEX(INDIRECT(DP77),1,DZ$28))*(10-INDEX(INDIRECT("times"&amp;DN$2),$F77,DZ$28))/10</f>
        <v>0</v>
      </c>
      <c r="EA77" s="63">
        <f ca="1">IF(OR(INDEX(INDIRECT("times"&amp;DN$2),$F77,EA$28)&gt;10,INDEX(INDIRECT(DP77),$E77,$F77)="",INDEX(INDIRECT(DP77),$E77,$F77)&gt;=INDEX(INDIRECT(DP77),1,EA$28)),0,(INDEX(INDIRECT(DP77),$E77,$F77))-INDEX(INDIRECT(DP77),1,EA$28))*(10-INDEX(INDIRECT("times"&amp;DN$2),$F77,EA$28))/10</f>
        <v>0</v>
      </c>
      <c r="EB77" s="63">
        <f ca="1">IF(OR(INDEX(INDIRECT("times"&amp;DN$2),$F77,EB$28)&gt;10,INDEX(INDIRECT(DP77),$E77,$F77)="",INDEX(INDIRECT(DP77),$E77,$F77)&gt;=INDEX(INDIRECT(DP77),1,EB$28)),0,(INDEX(INDIRECT(DP77),$E77,$F77))-INDEX(INDIRECT(DP77),1,EB$28))*(10-INDEX(INDIRECT("times"&amp;DN$2),$F77,EB$28))/10</f>
        <v>0</v>
      </c>
      <c r="EC77" s="63">
        <f ca="1">IF(OR(INDEX(INDIRECT("times"&amp;DN$2),$F77,EC$28)&gt;10,INDEX(INDIRECT(DP77),$E77,$F77)="",INDEX(INDIRECT(DP77),$E77,$F77)&gt;=INDEX(INDIRECT(DP77),1,EC$28)),0,(INDEX(INDIRECT(DP77),$E77,$F77))-INDEX(INDIRECT(DP77),1,EC$28))*(10-INDEX(INDIRECT("times"&amp;DN$2),$F77,EC$28))/10</f>
        <v>0</v>
      </c>
      <c r="ED77" s="63">
        <f ca="1">IF(OR(INDEX(INDIRECT("times"&amp;DN$2),$F77,ED$28)&gt;10,INDEX(INDIRECT(DP77),$E77,$F77)="",INDEX(INDIRECT(DP77),$E77,$F77)&gt;=INDEX(INDIRECT(DP77),1,ED$28)),0,(INDEX(INDIRECT(DP77),$E77,$F77))-INDEX(INDIRECT(DP77),1,ED$28))*(10-INDEX(INDIRECT("times"&amp;DN$2),$F77,ED$28))/10</f>
        <v>0</v>
      </c>
      <c r="EE77" s="63">
        <f ca="1">IF(OR(INDEX(INDIRECT("times"&amp;DN$2),$F77,EE$28)&gt;10,INDEX(INDIRECT(DP77),$E77,$F77)="",INDEX(INDIRECT(DP77),$E77,$F77)&gt;=INDEX(INDIRECT(DP77),1,EE$28)),0,(INDEX(INDIRECT(DP77),$E77,$F77))-INDEX(INDIRECT(DP77),1,EE$28))*(10-INDEX(INDIRECT("times"&amp;DN$2),$F77,EE$28))/10</f>
        <v>0</v>
      </c>
      <c r="EF77" s="63">
        <f ca="1">IF(OR(INDEX(INDIRECT("times"&amp;DN$2),$F77,EF$28)&gt;10,INDEX(INDIRECT(DP77),$E77,$F77)="",INDEX(INDIRECT(DP77),$E77,$F77)&gt;=INDEX(INDIRECT(DP77),1,EF$28)),0,(INDEX(INDIRECT(DP77),$E77,$F77))-INDEX(INDIRECT(DP77),1,EF$28))*(10-INDEX(INDIRECT("times"&amp;DN$2),$F77,EF$28))/10</f>
        <v>0</v>
      </c>
      <c r="EG77" s="63">
        <f ca="1">IF(OR(INDEX(INDIRECT("times"&amp;DN$2),$F77,EG$28)&gt;10,INDEX(INDIRECT(DP77),$E77,$F77)="",INDEX(INDIRECT(DP77),$E77,$F77)&gt;=INDEX(INDIRECT(DP77),1,EG$28)),0,(INDEX(INDIRECT(DP77),$E77,$F77))-INDEX(INDIRECT(DP77),1,EG$28))*(10-INDEX(INDIRECT("times"&amp;DN$2),$F77,EG$28))/10</f>
        <v>0</v>
      </c>
      <c r="EH77" s="63">
        <f ca="1">IF(OR(INDEX(INDIRECT("times"&amp;DN$2),$F77,EH$28)&gt;10,INDEX(INDIRECT(DP77),$E77,$F77)="",INDEX(INDIRECT(DP77),$E77,$F77)&gt;=INDEX(INDIRECT(DP77),1,EH$28)),0,(INDEX(INDIRECT(DP77),$E77,$F77))-INDEX(INDIRECT(DP77),1,EH$28))*(10-INDEX(INDIRECT("times"&amp;DN$2),$F77,EH$28))/10</f>
        <v>0</v>
      </c>
      <c r="EI77" s="63">
        <f ca="1">IF(OR(INDEX(INDIRECT("times"&amp;DN$2),$F77,EI$28)&gt;10,INDEX(INDIRECT(DP77),$E77,$F77)="",INDEX(INDIRECT(DP77),$E77,$F77)&gt;=INDEX(INDIRECT(DP77),1,EI$28)),0,(INDEX(INDIRECT(DP77),$E77,$F77))-INDEX(INDIRECT(DP77),1,EI$28))*(10-INDEX(INDIRECT("times"&amp;DN$2),$F77,EI$28))/10</f>
        <v>0</v>
      </c>
      <c r="EJ77" s="63">
        <f ca="1">IF(OR(INDEX(INDIRECT("times"&amp;DN$2),$F77,EJ$28)&gt;10,INDEX(INDIRECT(DP77),$E77,$F77)="",INDEX(INDIRECT(DP77),$E77,$F77)&gt;=INDEX(INDIRECT(DP77),1,EJ$28)),0,(INDEX(INDIRECT(DP77),$E77,$F77))-INDEX(INDIRECT(DP77),1,EJ$28))*(10-INDEX(INDIRECT("times"&amp;DN$2),$F77,EJ$28))/10</f>
        <v>0</v>
      </c>
      <c r="EK77" s="63">
        <f ca="1">IF(OR(INDEX(INDIRECT("times"&amp;DN$2),$F77,EK$28)&gt;10,INDEX(INDIRECT(DP77),$E77,$F77)="",INDEX(INDIRECT(DP77),$E77,$F77)&gt;=INDEX(INDIRECT(DP77),1,EK$28)),0,(INDEX(INDIRECT(DP77),$E77,$F77))-INDEX(INDIRECT(DP77),1,EK$28))*(10-INDEX(INDIRECT("times"&amp;DN$2),$F77,EK$28))/10</f>
        <v>0</v>
      </c>
      <c r="EL77" s="63">
        <f ca="1">IF(OR(INDEX(INDIRECT("times"&amp;DN$2),$F77,EL$28)&gt;10,INDEX(INDIRECT(DP77),$E77,$F77)="",INDEX(INDIRECT(DP77),$E77,$F77)&gt;=INDEX(INDIRECT(DP77),1,EL$28)),0,(INDEX(INDIRECT(DP77),$E77,$F77))-INDEX(INDIRECT(DP77),1,EL$28))*(10-INDEX(INDIRECT("times"&amp;DN$2),$F77,EL$28))/10</f>
        <v>0</v>
      </c>
      <c r="EM77" s="64">
        <f ca="1">IF(OR(INDEX(INDIRECT("times"&amp;DN$2),$F77,EM$28)&gt;10,INDEX(INDIRECT(DP77),$E77,$F77)="",INDEX(INDIRECT(DP77),$E77,$F77)&gt;=INDEX(INDIRECT(DP77),1,EM$28)),0,(INDEX(INDIRECT(DP77),$E77,$F77))-INDEX(INDIRECT(DP77),1,EM$28))*(10-INDEX(INDIRECT("times"&amp;DN$2),$F77,EM$28))/10</f>
        <v>0</v>
      </c>
      <c r="EN77" s="201">
        <v>14</v>
      </c>
      <c r="EP77" s="18" t="s">
        <v>223</v>
      </c>
      <c r="EQ77" s="122">
        <f>EP26</f>
        <v>0</v>
      </c>
      <c r="ER77" s="122" t="str">
        <f>EP27</f>
        <v>lei3564</v>
      </c>
      <c r="ES77" s="210" t="str">
        <f t="shared" si="45"/>
        <v>core0_lei3564</v>
      </c>
      <c r="ET77" s="122">
        <v>5</v>
      </c>
      <c r="EU77" s="33">
        <v>14</v>
      </c>
      <c r="EV77" s="62">
        <f ca="1">IF(OR(INDEX(INDIRECT("times"&amp;EQ$2),$F77,EV$28)&gt;10,INDEX(INDIRECT(ES77),$E77,$F77)="",INDEX(INDIRECT(ES77),$E77,$F77)&gt;=INDEX(INDIRECT(ES77),1,EV$28)),0,(INDEX(INDIRECT(ES77),$E77,$F77))-INDEX(INDIRECT(ES77),1,EV$28))*(10-INDEX(INDIRECT("times"&amp;EQ$2),$F77,EV$28))/10</f>
        <v>0</v>
      </c>
      <c r="EW77" s="63">
        <f ca="1">IF(OR(INDEX(INDIRECT("times"&amp;EQ$2),$F77,EW$28)&gt;10,INDEX(INDIRECT(ES77),$E77,$F77)="",INDEX(INDIRECT(ES77),$E77,$F77)&gt;=INDEX(INDIRECT(ES77),1,EW$28)),0,(INDEX(INDIRECT(ES77),$E77,$F77))-INDEX(INDIRECT(ES77),1,EW$28))*(10-INDEX(INDIRECT("times"&amp;EQ$2),$F77,EW$28))/10</f>
        <v>0</v>
      </c>
      <c r="EX77" s="63">
        <f ca="1">IF(OR(INDEX(INDIRECT("times"&amp;EQ$2),$F77,EX$28)&gt;10,INDEX(INDIRECT(ES77),$E77,$F77)="",INDEX(INDIRECT(ES77),$E77,$F77)&gt;=INDEX(INDIRECT(ES77),1,EX$28)),0,(INDEX(INDIRECT(ES77),$E77,$F77))-INDEX(INDIRECT(ES77),1,EX$28))*(10-INDEX(INDIRECT("times"&amp;EQ$2),$F77,EX$28))/10</f>
        <v>0</v>
      </c>
      <c r="EY77" s="63">
        <f ca="1">IF(OR(INDEX(INDIRECT("times"&amp;EQ$2),$F77,EY$28)&gt;10,INDEX(INDIRECT(ES77),$E77,$F77)="",INDEX(INDIRECT(ES77),$E77,$F77)&gt;=INDEX(INDIRECT(ES77),1,EY$28)),0,(INDEX(INDIRECT(ES77),$E77,$F77))-INDEX(INDIRECT(ES77),1,EY$28))*(10-INDEX(INDIRECT("times"&amp;EQ$2),$F77,EY$28))/10</f>
        <v>0</v>
      </c>
      <c r="EZ77" s="63">
        <f ca="1">IF(OR(INDEX(INDIRECT("times"&amp;EQ$2),$F77,EZ$28)&gt;10,INDEX(INDIRECT(ES77),$E77,$F77)="",INDEX(INDIRECT(ES77),$E77,$F77)&gt;=INDEX(INDIRECT(ES77),1,EZ$28)),0,(INDEX(INDIRECT(ES77),$E77,$F77))-INDEX(INDIRECT(ES77),1,EZ$28))*(10-INDEX(INDIRECT("times"&amp;EQ$2),$F77,EZ$28))/10</f>
        <v>0</v>
      </c>
      <c r="FA77" s="63">
        <f ca="1">IF(OR(INDEX(INDIRECT("times"&amp;EQ$2),$F77,FA$28)&gt;10,INDEX(INDIRECT(ES77),$E77,$F77)="",INDEX(INDIRECT(ES77),$E77,$F77)&gt;=INDEX(INDIRECT(ES77),1,FA$28)),0,(INDEX(INDIRECT(ES77),$E77,$F77))-INDEX(INDIRECT(ES77),1,FA$28))*(10-INDEX(INDIRECT("times"&amp;EQ$2),$F77,FA$28))/10</f>
        <v>0</v>
      </c>
      <c r="FB77" s="63">
        <f ca="1">IF(OR(INDEX(INDIRECT("times"&amp;EQ$2),$F77,FB$28)&gt;10,INDEX(INDIRECT(ES77),$E77,$F77)="",INDEX(INDIRECT(ES77),$E77,$F77)&gt;=INDEX(INDIRECT(ES77),1,FB$28)),0,(INDEX(INDIRECT(ES77),$E77,$F77))-INDEX(INDIRECT(ES77),1,FB$28))*(10-INDEX(INDIRECT("times"&amp;EQ$2),$F77,FB$28))/10</f>
        <v>0</v>
      </c>
      <c r="FC77" s="63">
        <f ca="1">IF(OR(INDEX(INDIRECT("times"&amp;EQ$2),$F77,FC$28)&gt;10,INDEX(INDIRECT(ES77),$E77,$F77)="",INDEX(INDIRECT(ES77),$E77,$F77)&gt;=INDEX(INDIRECT(ES77),1,FC$28)),0,(INDEX(INDIRECT(ES77),$E77,$F77))-INDEX(INDIRECT(ES77),1,FC$28))*(10-INDEX(INDIRECT("times"&amp;EQ$2),$F77,FC$28))/10</f>
        <v>0</v>
      </c>
      <c r="FD77" s="63">
        <f ca="1">IF(OR(INDEX(INDIRECT("times"&amp;EQ$2),$F77,FD$28)&gt;10,INDEX(INDIRECT(ES77),$E77,$F77)="",INDEX(INDIRECT(ES77),$E77,$F77)&gt;=INDEX(INDIRECT(ES77),1,FD$28)),0,(INDEX(INDIRECT(ES77),$E77,$F77))-INDEX(INDIRECT(ES77),1,FD$28))*(10-INDEX(INDIRECT("times"&amp;EQ$2),$F77,FD$28))/10</f>
        <v>0</v>
      </c>
      <c r="FE77" s="63">
        <f ca="1">IF(OR(INDEX(INDIRECT("times"&amp;EQ$2),$F77,FE$28)&gt;10,INDEX(INDIRECT(ES77),$E77,$F77)="",INDEX(INDIRECT(ES77),$E77,$F77)&gt;=INDEX(INDIRECT(ES77),1,FE$28)),0,(INDEX(INDIRECT(ES77),$E77,$F77))-INDEX(INDIRECT(ES77),1,FE$28))*(10-INDEX(INDIRECT("times"&amp;EQ$2),$F77,FE$28))/10</f>
        <v>0</v>
      </c>
      <c r="FF77" s="63">
        <f ca="1">IF(OR(INDEX(INDIRECT("times"&amp;EQ$2),$F77,FF$28)&gt;10,INDEX(INDIRECT(ES77),$E77,$F77)="",INDEX(INDIRECT(ES77),$E77,$F77)&gt;=INDEX(INDIRECT(ES77),1,FF$28)),0,(INDEX(INDIRECT(ES77),$E77,$F77))-INDEX(INDIRECT(ES77),1,FF$28))*(10-INDEX(INDIRECT("times"&amp;EQ$2),$F77,FF$28))/10</f>
        <v>0</v>
      </c>
      <c r="FG77" s="63">
        <f ca="1">IF(OR(INDEX(INDIRECT("times"&amp;EQ$2),$F77,FG$28)&gt;10,INDEX(INDIRECT(ES77),$E77,$F77)="",INDEX(INDIRECT(ES77),$E77,$F77)&gt;=INDEX(INDIRECT(ES77),1,FG$28)),0,(INDEX(INDIRECT(ES77),$E77,$F77))-INDEX(INDIRECT(ES77),1,FG$28))*(10-INDEX(INDIRECT("times"&amp;EQ$2),$F77,FG$28))/10</f>
        <v>0</v>
      </c>
      <c r="FH77" s="63">
        <f ca="1">IF(OR(INDEX(INDIRECT("times"&amp;EQ$2),$F77,FH$28)&gt;10,INDEX(INDIRECT(ES77),$E77,$F77)="",INDEX(INDIRECT(ES77),$E77,$F77)&gt;=INDEX(INDIRECT(ES77),1,FH$28)),0,(INDEX(INDIRECT(ES77),$E77,$F77))-INDEX(INDIRECT(ES77),1,FH$28))*(10-INDEX(INDIRECT("times"&amp;EQ$2),$F77,FH$28))/10</f>
        <v>0</v>
      </c>
      <c r="FI77" s="63">
        <f ca="1">IF(OR(INDEX(INDIRECT("times"&amp;EQ$2),$F77,FI$28)&gt;10,INDEX(INDIRECT(ES77),$E77,$F77)="",INDEX(INDIRECT(ES77),$E77,$F77)&gt;=INDEX(INDIRECT(ES77),1,FI$28)),0,(INDEX(INDIRECT(ES77),$E77,$F77))-INDEX(INDIRECT(ES77),1,FI$28))*(10-INDEX(INDIRECT("times"&amp;EQ$2),$F77,FI$28))/10</f>
        <v>0</v>
      </c>
      <c r="FJ77" s="63">
        <f ca="1">IF(OR(INDEX(INDIRECT("times"&amp;EQ$2),$F77,FJ$28)&gt;10,INDEX(INDIRECT(ES77),$E77,$F77)="",INDEX(INDIRECT(ES77),$E77,$F77)&gt;=INDEX(INDIRECT(ES77),1,FJ$28)),0,(INDEX(INDIRECT(ES77),$E77,$F77))-INDEX(INDIRECT(ES77),1,FJ$28))*(10-INDEX(INDIRECT("times"&amp;EQ$2),$F77,FJ$28))/10</f>
        <v>0</v>
      </c>
      <c r="FK77" s="63">
        <f ca="1">IF(OR(INDEX(INDIRECT("times"&amp;EQ$2),$F77,FK$28)&gt;10,INDEX(INDIRECT(ES77),$E77,$F77)="",INDEX(INDIRECT(ES77),$E77,$F77)&gt;=INDEX(INDIRECT(ES77),1,FK$28)),0,(INDEX(INDIRECT(ES77),$E77,$F77))-INDEX(INDIRECT(ES77),1,FK$28))*(10-INDEX(INDIRECT("times"&amp;EQ$2),$F77,FK$28))/10</f>
        <v>0</v>
      </c>
      <c r="FL77" s="63">
        <f ca="1">IF(OR(INDEX(INDIRECT("times"&amp;EQ$2),$F77,FL$28)&gt;10,INDEX(INDIRECT(ES77),$E77,$F77)="",INDEX(INDIRECT(ES77),$E77,$F77)&gt;=INDEX(INDIRECT(ES77),1,FL$28)),0,(INDEX(INDIRECT(ES77),$E77,$F77))-INDEX(INDIRECT(ES77),1,FL$28))*(10-INDEX(INDIRECT("times"&amp;EQ$2),$F77,FL$28))/10</f>
        <v>0</v>
      </c>
      <c r="FM77" s="63">
        <f ca="1">IF(OR(INDEX(INDIRECT("times"&amp;EQ$2),$F77,FM$28)&gt;10,INDEX(INDIRECT(ES77),$E77,$F77)="",INDEX(INDIRECT(ES77),$E77,$F77)&gt;=INDEX(INDIRECT(ES77),1,FM$28)),0,(INDEX(INDIRECT(ES77),$E77,$F77))-INDEX(INDIRECT(ES77),1,FM$28))*(10-INDEX(INDIRECT("times"&amp;EQ$2),$F77,FM$28))/10</f>
        <v>0</v>
      </c>
      <c r="FN77" s="63">
        <f ca="1">IF(OR(INDEX(INDIRECT("times"&amp;EQ$2),$F77,FN$28)&gt;10,INDEX(INDIRECT(ES77),$E77,$F77)="",INDEX(INDIRECT(ES77),$E77,$F77)&gt;=INDEX(INDIRECT(ES77),1,FN$28)),0,(INDEX(INDIRECT(ES77),$E77,$F77))-INDEX(INDIRECT(ES77),1,FN$28))*(10-INDEX(INDIRECT("times"&amp;EQ$2),$F77,FN$28))/10</f>
        <v>0</v>
      </c>
      <c r="FO77" s="63">
        <f ca="1">IF(OR(INDEX(INDIRECT("times"&amp;EQ$2),$F77,FO$28)&gt;10,INDEX(INDIRECT(ES77),$E77,$F77)="",INDEX(INDIRECT(ES77),$E77,$F77)&gt;=INDEX(INDIRECT(ES77),1,FO$28)),0,(INDEX(INDIRECT(ES77),$E77,$F77))-INDEX(INDIRECT(ES77),1,FO$28))*(10-INDEX(INDIRECT("times"&amp;EQ$2),$F77,FO$28))/10</f>
        <v>0</v>
      </c>
      <c r="FP77" s="64">
        <f ca="1">IF(OR(INDEX(INDIRECT("times"&amp;EQ$2),$F77,FP$28)&gt;10,INDEX(INDIRECT(ES77),$E77,$F77)="",INDEX(INDIRECT(ES77),$E77,$F77)&gt;=INDEX(INDIRECT(ES77),1,FP$28)),0,(INDEX(INDIRECT(ES77),$E77,$F77))-INDEX(INDIRECT(ES77),1,FP$28))*(10-INDEX(INDIRECT("times"&amp;EQ$2),$F77,FP$28))/10</f>
        <v>0</v>
      </c>
      <c r="FQ77" s="201">
        <v>14</v>
      </c>
      <c r="FS77" s="18" t="s">
        <v>223</v>
      </c>
      <c r="FT77" s="122">
        <f>FS26</f>
        <v>0</v>
      </c>
      <c r="FU77" s="122" t="str">
        <f>FS27</f>
        <v>shop65</v>
      </c>
      <c r="FV77" s="210" t="str">
        <f t="shared" si="46"/>
        <v>core0_shop65</v>
      </c>
      <c r="FW77" s="122">
        <v>5</v>
      </c>
      <c r="FX77" s="33">
        <v>14</v>
      </c>
      <c r="FY77" s="62">
        <f ca="1">IF(OR(INDEX(INDIRECT("times"&amp;FT$2),$F77,FY$28)&gt;10,INDEX(INDIRECT(FV77),$E77,$F77)="",INDEX(INDIRECT(FV77),$E77,$F77)&gt;=INDEX(INDIRECT(FV77),1,FY$28)),0,(INDEX(INDIRECT(FV77),$E77,$F77))-INDEX(INDIRECT(FV77),1,FY$28))*(10-INDEX(INDIRECT("times"&amp;FT$2),$F77,FY$28))/10</f>
        <v>0</v>
      </c>
      <c r="FZ77" s="63">
        <f ca="1">IF(OR(INDEX(INDIRECT("times"&amp;FT$2),$F77,FZ$28)&gt;10,INDEX(INDIRECT(FV77),$E77,$F77)="",INDEX(INDIRECT(FV77),$E77,$F77)&gt;=INDEX(INDIRECT(FV77),1,FZ$28)),0,(INDEX(INDIRECT(FV77),$E77,$F77))-INDEX(INDIRECT(FV77),1,FZ$28))*(10-INDEX(INDIRECT("times"&amp;FT$2),$F77,FZ$28))/10</f>
        <v>0</v>
      </c>
      <c r="GA77" s="63">
        <f ca="1">IF(OR(INDEX(INDIRECT("times"&amp;FT$2),$F77,GA$28)&gt;10,INDEX(INDIRECT(FV77),$E77,$F77)="",INDEX(INDIRECT(FV77),$E77,$F77)&gt;=INDEX(INDIRECT(FV77),1,GA$28)),0,(INDEX(INDIRECT(FV77),$E77,$F77))-INDEX(INDIRECT(FV77),1,GA$28))*(10-INDEX(INDIRECT("times"&amp;FT$2),$F77,GA$28))/10</f>
        <v>0</v>
      </c>
      <c r="GB77" s="63">
        <f ca="1">IF(OR(INDEX(INDIRECT("times"&amp;FT$2),$F77,GB$28)&gt;10,INDEX(INDIRECT(FV77),$E77,$F77)="",INDEX(INDIRECT(FV77),$E77,$F77)&gt;=INDEX(INDIRECT(FV77),1,GB$28)),0,(INDEX(INDIRECT(FV77),$E77,$F77))-INDEX(INDIRECT(FV77),1,GB$28))*(10-INDEX(INDIRECT("times"&amp;FT$2),$F77,GB$28))/10</f>
        <v>0</v>
      </c>
      <c r="GC77" s="63">
        <f ca="1">IF(OR(INDEX(INDIRECT("times"&amp;FT$2),$F77,GC$28)&gt;10,INDEX(INDIRECT(FV77),$E77,$F77)="",INDEX(INDIRECT(FV77),$E77,$F77)&gt;=INDEX(INDIRECT(FV77),1,GC$28)),0,(INDEX(INDIRECT(FV77),$E77,$F77))-INDEX(INDIRECT(FV77),1,GC$28))*(10-INDEX(INDIRECT("times"&amp;FT$2),$F77,GC$28))/10</f>
        <v>0</v>
      </c>
      <c r="GD77" s="63">
        <f ca="1">IF(OR(INDEX(INDIRECT("times"&amp;FT$2),$F77,GD$28)&gt;10,INDEX(INDIRECT(FV77),$E77,$F77)="",INDEX(INDIRECT(FV77),$E77,$F77)&gt;=INDEX(INDIRECT(FV77),1,GD$28)),0,(INDEX(INDIRECT(FV77),$E77,$F77))-INDEX(INDIRECT(FV77),1,GD$28))*(10-INDEX(INDIRECT("times"&amp;FT$2),$F77,GD$28))/10</f>
        <v>0</v>
      </c>
      <c r="GE77" s="63">
        <f ca="1">IF(OR(INDEX(INDIRECT("times"&amp;FT$2),$F77,GE$28)&gt;10,INDEX(INDIRECT(FV77),$E77,$F77)="",INDEX(INDIRECT(FV77),$E77,$F77)&gt;=INDEX(INDIRECT(FV77),1,GE$28)),0,(INDEX(INDIRECT(FV77),$E77,$F77))-INDEX(INDIRECT(FV77),1,GE$28))*(10-INDEX(INDIRECT("times"&amp;FT$2),$F77,GE$28))/10</f>
        <v>0</v>
      </c>
      <c r="GF77" s="63">
        <f ca="1">IF(OR(INDEX(INDIRECT("times"&amp;FT$2),$F77,GF$28)&gt;10,INDEX(INDIRECT(FV77),$E77,$F77)="",INDEX(INDIRECT(FV77),$E77,$F77)&gt;=INDEX(INDIRECT(FV77),1,GF$28)),0,(INDEX(INDIRECT(FV77),$E77,$F77))-INDEX(INDIRECT(FV77),1,GF$28))*(10-INDEX(INDIRECT("times"&amp;FT$2),$F77,GF$28))/10</f>
        <v>0</v>
      </c>
      <c r="GG77" s="63">
        <f ca="1">IF(OR(INDEX(INDIRECT("times"&amp;FT$2),$F77,GG$28)&gt;10,INDEX(INDIRECT(FV77),$E77,$F77)="",INDEX(INDIRECT(FV77),$E77,$F77)&gt;=INDEX(INDIRECT(FV77),1,GG$28)),0,(INDEX(INDIRECT(FV77),$E77,$F77))-INDEX(INDIRECT(FV77),1,GG$28))*(10-INDEX(INDIRECT("times"&amp;FT$2),$F77,GG$28))/10</f>
        <v>0</v>
      </c>
      <c r="GH77" s="63">
        <f ca="1">IF(OR(INDEX(INDIRECT("times"&amp;FT$2),$F77,GH$28)&gt;10,INDEX(INDIRECT(FV77),$E77,$F77)="",INDEX(INDIRECT(FV77),$E77,$F77)&gt;=INDEX(INDIRECT(FV77),1,GH$28)),0,(INDEX(INDIRECT(FV77),$E77,$F77))-INDEX(INDIRECT(FV77),1,GH$28))*(10-INDEX(INDIRECT("times"&amp;FT$2),$F77,GH$28))/10</f>
        <v>0</v>
      </c>
      <c r="GI77" s="63">
        <f ca="1">IF(OR(INDEX(INDIRECT("times"&amp;FT$2),$F77,GI$28)&gt;10,INDEX(INDIRECT(FV77),$E77,$F77)="",INDEX(INDIRECT(FV77),$E77,$F77)&gt;=INDEX(INDIRECT(FV77),1,GI$28)),0,(INDEX(INDIRECT(FV77),$E77,$F77))-INDEX(INDIRECT(FV77),1,GI$28))*(10-INDEX(INDIRECT("times"&amp;FT$2),$F77,GI$28))/10</f>
        <v>0</v>
      </c>
      <c r="GJ77" s="63">
        <f ca="1">IF(OR(INDEX(INDIRECT("times"&amp;FT$2),$F77,GJ$28)&gt;10,INDEX(INDIRECT(FV77),$E77,$F77)="",INDEX(INDIRECT(FV77),$E77,$F77)&gt;=INDEX(INDIRECT(FV77),1,GJ$28)),0,(INDEX(INDIRECT(FV77),$E77,$F77))-INDEX(INDIRECT(FV77),1,GJ$28))*(10-INDEX(INDIRECT("times"&amp;FT$2),$F77,GJ$28))/10</f>
        <v>0</v>
      </c>
      <c r="GK77" s="63">
        <f ca="1">IF(OR(INDEX(INDIRECT("times"&amp;FT$2),$F77,GK$28)&gt;10,INDEX(INDIRECT(FV77),$E77,$F77)="",INDEX(INDIRECT(FV77),$E77,$F77)&gt;=INDEX(INDIRECT(FV77),1,GK$28)),0,(INDEX(INDIRECT(FV77),$E77,$F77))-INDEX(INDIRECT(FV77),1,GK$28))*(10-INDEX(INDIRECT("times"&amp;FT$2),$F77,GK$28))/10</f>
        <v>0</v>
      </c>
      <c r="GL77" s="63">
        <f ca="1">IF(OR(INDEX(INDIRECT("times"&amp;FT$2),$F77,GL$28)&gt;10,INDEX(INDIRECT(FV77),$E77,$F77)="",INDEX(INDIRECT(FV77),$E77,$F77)&gt;=INDEX(INDIRECT(FV77),1,GL$28)),0,(INDEX(INDIRECT(FV77),$E77,$F77))-INDEX(INDIRECT(FV77),1,GL$28))*(10-INDEX(INDIRECT("times"&amp;FT$2),$F77,GL$28))/10</f>
        <v>0</v>
      </c>
      <c r="GM77" s="63">
        <f ca="1">IF(OR(INDEX(INDIRECT("times"&amp;FT$2),$F77,GM$28)&gt;10,INDEX(INDIRECT(FV77),$E77,$F77)="",INDEX(INDIRECT(FV77),$E77,$F77)&gt;=INDEX(INDIRECT(FV77),1,GM$28)),0,(INDEX(INDIRECT(FV77),$E77,$F77))-INDEX(INDIRECT(FV77),1,GM$28))*(10-INDEX(INDIRECT("times"&amp;FT$2),$F77,GM$28))/10</f>
        <v>0</v>
      </c>
      <c r="GN77" s="63">
        <f ca="1">IF(OR(INDEX(INDIRECT("times"&amp;FT$2),$F77,GN$28)&gt;10,INDEX(INDIRECT(FV77),$E77,$F77)="",INDEX(INDIRECT(FV77),$E77,$F77)&gt;=INDEX(INDIRECT(FV77),1,GN$28)),0,(INDEX(INDIRECT(FV77),$E77,$F77))-INDEX(INDIRECT(FV77),1,GN$28))*(10-INDEX(INDIRECT("times"&amp;FT$2),$F77,GN$28))/10</f>
        <v>0</v>
      </c>
      <c r="GO77" s="63">
        <f ca="1">IF(OR(INDEX(INDIRECT("times"&amp;FT$2),$F77,GO$28)&gt;10,INDEX(INDIRECT(FV77),$E77,$F77)="",INDEX(INDIRECT(FV77),$E77,$F77)&gt;=INDEX(INDIRECT(FV77),1,GO$28)),0,(INDEX(INDIRECT(FV77),$E77,$F77))-INDEX(INDIRECT(FV77),1,GO$28))*(10-INDEX(INDIRECT("times"&amp;FT$2),$F77,GO$28))/10</f>
        <v>0</v>
      </c>
      <c r="GP77" s="63">
        <f ca="1">IF(OR(INDEX(INDIRECT("times"&amp;FT$2),$F77,GP$28)&gt;10,INDEX(INDIRECT(FV77),$E77,$F77)="",INDEX(INDIRECT(FV77),$E77,$F77)&gt;=INDEX(INDIRECT(FV77),1,GP$28)),0,(INDEX(INDIRECT(FV77),$E77,$F77))-INDEX(INDIRECT(FV77),1,GP$28))*(10-INDEX(INDIRECT("times"&amp;FT$2),$F77,GP$28))/10</f>
        <v>0</v>
      </c>
      <c r="GQ77" s="63">
        <f ca="1">IF(OR(INDEX(INDIRECT("times"&amp;FT$2),$F77,GQ$28)&gt;10,INDEX(INDIRECT(FV77),$E77,$F77)="",INDEX(INDIRECT(FV77),$E77,$F77)&gt;=INDEX(INDIRECT(FV77),1,GQ$28)),0,(INDEX(INDIRECT(FV77),$E77,$F77))-INDEX(INDIRECT(FV77),1,GQ$28))*(10-INDEX(INDIRECT("times"&amp;FT$2),$F77,GQ$28))/10</f>
        <v>0</v>
      </c>
      <c r="GR77" s="63">
        <f ca="1">IF(OR(INDEX(INDIRECT("times"&amp;FT$2),$F77,GR$28)&gt;10,INDEX(INDIRECT(FV77),$E77,$F77)="",INDEX(INDIRECT(FV77),$E77,$F77)&gt;=INDEX(INDIRECT(FV77),1,GR$28)),0,(INDEX(INDIRECT(FV77),$E77,$F77))-INDEX(INDIRECT(FV77),1,GR$28))*(10-INDEX(INDIRECT("times"&amp;FT$2),$F77,GR$28))/10</f>
        <v>0</v>
      </c>
      <c r="GS77" s="64">
        <f ca="1">IF(OR(INDEX(INDIRECT("times"&amp;FT$2),$F77,GS$28)&gt;10,INDEX(INDIRECT(FV77),$E77,$F77)="",INDEX(INDIRECT(FV77),$E77,$F77)&gt;=INDEX(INDIRECT(FV77),1,GS$28)),0,(INDEX(INDIRECT(FV77),$E77,$F77))-INDEX(INDIRECT(FV77),1,GS$28))*(10-INDEX(INDIRECT("times"&amp;FT$2),$F77,GS$28))/10</f>
        <v>0</v>
      </c>
      <c r="GT77" s="201">
        <v>14</v>
      </c>
      <c r="GV77" s="18" t="s">
        <v>223</v>
      </c>
      <c r="GW77" s="122">
        <f>GV26</f>
        <v>0</v>
      </c>
      <c r="GX77" s="122" t="str">
        <f>GV27</f>
        <v>lei65</v>
      </c>
      <c r="GY77" s="210" t="str">
        <f t="shared" si="47"/>
        <v>core0_lei65</v>
      </c>
      <c r="GZ77" s="122">
        <v>5</v>
      </c>
      <c r="HA77" s="33">
        <v>14</v>
      </c>
      <c r="HB77" s="62">
        <f ca="1">IF(OR(INDEX(INDIRECT("times"&amp;GW$2),$F77,HB$28)&gt;10,INDEX(INDIRECT(GY77),$E77,$F77)="",INDEX(INDIRECT(GY77),$E77,$F77)&gt;=INDEX(INDIRECT(GY77),1,HB$28)),0,(INDEX(INDIRECT(GY77),$E77,$F77))-INDEX(INDIRECT(GY77),1,HB$28))*(10-INDEX(INDIRECT("times"&amp;GW$2),$F77,HB$28))/10</f>
        <v>0</v>
      </c>
      <c r="HC77" s="63">
        <f ca="1">IF(OR(INDEX(INDIRECT("times"&amp;GW$2),$F77,HC$28)&gt;10,INDEX(INDIRECT(GY77),$E77,$F77)="",INDEX(INDIRECT(GY77),$E77,$F77)&gt;=INDEX(INDIRECT(GY77),1,HC$28)),0,(INDEX(INDIRECT(GY77),$E77,$F77))-INDEX(INDIRECT(GY77),1,HC$28))*(10-INDEX(INDIRECT("times"&amp;GW$2),$F77,HC$28))/10</f>
        <v>0</v>
      </c>
      <c r="HD77" s="63">
        <f ca="1">IF(OR(INDEX(INDIRECT("times"&amp;GW$2),$F77,HD$28)&gt;10,INDEX(INDIRECT(GY77),$E77,$F77)="",INDEX(INDIRECT(GY77),$E77,$F77)&gt;=INDEX(INDIRECT(GY77),1,HD$28)),0,(INDEX(INDIRECT(GY77),$E77,$F77))-INDEX(INDIRECT(GY77),1,HD$28))*(10-INDEX(INDIRECT("times"&amp;GW$2),$F77,HD$28))/10</f>
        <v>0</v>
      </c>
      <c r="HE77" s="63">
        <f ca="1">IF(OR(INDEX(INDIRECT("times"&amp;GW$2),$F77,HE$28)&gt;10,INDEX(INDIRECT(GY77),$E77,$F77)="",INDEX(INDIRECT(GY77),$E77,$F77)&gt;=INDEX(INDIRECT(GY77),1,HE$28)),0,(INDEX(INDIRECT(GY77),$E77,$F77))-INDEX(INDIRECT(GY77),1,HE$28))*(10-INDEX(INDIRECT("times"&amp;GW$2),$F77,HE$28))/10</f>
        <v>0</v>
      </c>
      <c r="HF77" s="63">
        <f ca="1">IF(OR(INDEX(INDIRECT("times"&amp;GW$2),$F77,HF$28)&gt;10,INDEX(INDIRECT(GY77),$E77,$F77)="",INDEX(INDIRECT(GY77),$E77,$F77)&gt;=INDEX(INDIRECT(GY77),1,HF$28)),0,(INDEX(INDIRECT(GY77),$E77,$F77))-INDEX(INDIRECT(GY77),1,HF$28))*(10-INDEX(INDIRECT("times"&amp;GW$2),$F77,HF$28))/10</f>
        <v>0</v>
      </c>
      <c r="HG77" s="63">
        <f ca="1">IF(OR(INDEX(INDIRECT("times"&amp;GW$2),$F77,HG$28)&gt;10,INDEX(INDIRECT(GY77),$E77,$F77)="",INDEX(INDIRECT(GY77),$E77,$F77)&gt;=INDEX(INDIRECT(GY77),1,HG$28)),0,(INDEX(INDIRECT(GY77),$E77,$F77))-INDEX(INDIRECT(GY77),1,HG$28))*(10-INDEX(INDIRECT("times"&amp;GW$2),$F77,HG$28))/10</f>
        <v>0</v>
      </c>
      <c r="HH77" s="63">
        <f ca="1">IF(OR(INDEX(INDIRECT("times"&amp;GW$2),$F77,HH$28)&gt;10,INDEX(INDIRECT(GY77),$E77,$F77)="",INDEX(INDIRECT(GY77),$E77,$F77)&gt;=INDEX(INDIRECT(GY77),1,HH$28)),0,(INDEX(INDIRECT(GY77),$E77,$F77))-INDEX(INDIRECT(GY77),1,HH$28))*(10-INDEX(INDIRECT("times"&amp;GW$2),$F77,HH$28))/10</f>
        <v>0</v>
      </c>
      <c r="HI77" s="63">
        <f ca="1">IF(OR(INDEX(INDIRECT("times"&amp;GW$2),$F77,HI$28)&gt;10,INDEX(INDIRECT(GY77),$E77,$F77)="",INDEX(INDIRECT(GY77),$E77,$F77)&gt;=INDEX(INDIRECT(GY77),1,HI$28)),0,(INDEX(INDIRECT(GY77),$E77,$F77))-INDEX(INDIRECT(GY77),1,HI$28))*(10-INDEX(INDIRECT("times"&amp;GW$2),$F77,HI$28))/10</f>
        <v>0</v>
      </c>
      <c r="HJ77" s="63">
        <f ca="1">IF(OR(INDEX(INDIRECT("times"&amp;GW$2),$F77,HJ$28)&gt;10,INDEX(INDIRECT(GY77),$E77,$F77)="",INDEX(INDIRECT(GY77),$E77,$F77)&gt;=INDEX(INDIRECT(GY77),1,HJ$28)),0,(INDEX(INDIRECT(GY77),$E77,$F77))-INDEX(INDIRECT(GY77),1,HJ$28))*(10-INDEX(INDIRECT("times"&amp;GW$2),$F77,HJ$28))/10</f>
        <v>0</v>
      </c>
      <c r="HK77" s="63">
        <f ca="1">IF(OR(INDEX(INDIRECT("times"&amp;GW$2),$F77,HK$28)&gt;10,INDEX(INDIRECT(GY77),$E77,$F77)="",INDEX(INDIRECT(GY77),$E77,$F77)&gt;=INDEX(INDIRECT(GY77),1,HK$28)),0,(INDEX(INDIRECT(GY77),$E77,$F77))-INDEX(INDIRECT(GY77),1,HK$28))*(10-INDEX(INDIRECT("times"&amp;GW$2),$F77,HK$28))/10</f>
        <v>0</v>
      </c>
      <c r="HL77" s="63">
        <f ca="1">IF(OR(INDEX(INDIRECT("times"&amp;GW$2),$F77,HL$28)&gt;10,INDEX(INDIRECT(GY77),$E77,$F77)="",INDEX(INDIRECT(GY77),$E77,$F77)&gt;=INDEX(INDIRECT(GY77),1,HL$28)),0,(INDEX(INDIRECT(GY77),$E77,$F77))-INDEX(INDIRECT(GY77),1,HL$28))*(10-INDEX(INDIRECT("times"&amp;GW$2),$F77,HL$28))/10</f>
        <v>0</v>
      </c>
      <c r="HM77" s="63">
        <f ca="1">IF(OR(INDEX(INDIRECT("times"&amp;GW$2),$F77,HM$28)&gt;10,INDEX(INDIRECT(GY77),$E77,$F77)="",INDEX(INDIRECT(GY77),$E77,$F77)&gt;=INDEX(INDIRECT(GY77),1,HM$28)),0,(INDEX(INDIRECT(GY77),$E77,$F77))-INDEX(INDIRECT(GY77),1,HM$28))*(10-INDEX(INDIRECT("times"&amp;GW$2),$F77,HM$28))/10</f>
        <v>0</v>
      </c>
      <c r="HN77" s="63">
        <f ca="1">IF(OR(INDEX(INDIRECT("times"&amp;GW$2),$F77,HN$28)&gt;10,INDEX(INDIRECT(GY77),$E77,$F77)="",INDEX(INDIRECT(GY77),$E77,$F77)&gt;=INDEX(INDIRECT(GY77),1,HN$28)),0,(INDEX(INDIRECT(GY77),$E77,$F77))-INDEX(INDIRECT(GY77),1,HN$28))*(10-INDEX(INDIRECT("times"&amp;GW$2),$F77,HN$28))/10</f>
        <v>0</v>
      </c>
      <c r="HO77" s="63">
        <f ca="1">IF(OR(INDEX(INDIRECT("times"&amp;GW$2),$F77,HO$28)&gt;10,INDEX(INDIRECT(GY77),$E77,$F77)="",INDEX(INDIRECT(GY77),$E77,$F77)&gt;=INDEX(INDIRECT(GY77),1,HO$28)),0,(INDEX(INDIRECT(GY77),$E77,$F77))-INDEX(INDIRECT(GY77),1,HO$28))*(10-INDEX(INDIRECT("times"&amp;GW$2),$F77,HO$28))/10</f>
        <v>0</v>
      </c>
      <c r="HP77" s="63">
        <f ca="1">IF(OR(INDEX(INDIRECT("times"&amp;GW$2),$F77,HP$28)&gt;10,INDEX(INDIRECT(GY77),$E77,$F77)="",INDEX(INDIRECT(GY77),$E77,$F77)&gt;=INDEX(INDIRECT(GY77),1,HP$28)),0,(INDEX(INDIRECT(GY77),$E77,$F77))-INDEX(INDIRECT(GY77),1,HP$28))*(10-INDEX(INDIRECT("times"&amp;GW$2),$F77,HP$28))/10</f>
        <v>0</v>
      </c>
      <c r="HQ77" s="63">
        <f ca="1">IF(OR(INDEX(INDIRECT("times"&amp;GW$2),$F77,HQ$28)&gt;10,INDEX(INDIRECT(GY77),$E77,$F77)="",INDEX(INDIRECT(GY77),$E77,$F77)&gt;=INDEX(INDIRECT(GY77),1,HQ$28)),0,(INDEX(INDIRECT(GY77),$E77,$F77))-INDEX(INDIRECT(GY77),1,HQ$28))*(10-INDEX(INDIRECT("times"&amp;GW$2),$F77,HQ$28))/10</f>
        <v>0</v>
      </c>
      <c r="HR77" s="63">
        <f ca="1">IF(OR(INDEX(INDIRECT("times"&amp;GW$2),$F77,HR$28)&gt;10,INDEX(INDIRECT(GY77),$E77,$F77)="",INDEX(INDIRECT(GY77),$E77,$F77)&gt;=INDEX(INDIRECT(GY77),1,HR$28)),0,(INDEX(INDIRECT(GY77),$E77,$F77))-INDEX(INDIRECT(GY77),1,HR$28))*(10-INDEX(INDIRECT("times"&amp;GW$2),$F77,HR$28))/10</f>
        <v>0</v>
      </c>
      <c r="HS77" s="63">
        <f ca="1">IF(OR(INDEX(INDIRECT("times"&amp;GW$2),$F77,HS$28)&gt;10,INDEX(INDIRECT(GY77),$E77,$F77)="",INDEX(INDIRECT(GY77),$E77,$F77)&gt;=INDEX(INDIRECT(GY77),1,HS$28)),0,(INDEX(INDIRECT(GY77),$E77,$F77))-INDEX(INDIRECT(GY77),1,HS$28))*(10-INDEX(INDIRECT("times"&amp;GW$2),$F77,HS$28))/10</f>
        <v>0</v>
      </c>
      <c r="HT77" s="63">
        <f ca="1">IF(OR(INDEX(INDIRECT("times"&amp;GW$2),$F77,HT$28)&gt;10,INDEX(INDIRECT(GY77),$E77,$F77)="",INDEX(INDIRECT(GY77),$E77,$F77)&gt;=INDEX(INDIRECT(GY77),1,HT$28)),0,(INDEX(INDIRECT(GY77),$E77,$F77))-INDEX(INDIRECT(GY77),1,HT$28))*(10-INDEX(INDIRECT("times"&amp;GW$2),$F77,HT$28))/10</f>
        <v>0</v>
      </c>
      <c r="HU77" s="63">
        <f ca="1">IF(OR(INDEX(INDIRECT("times"&amp;GW$2),$F77,HU$28)&gt;10,INDEX(INDIRECT(GY77),$E77,$F77)="",INDEX(INDIRECT(GY77),$E77,$F77)&gt;=INDEX(INDIRECT(GY77),1,HU$28)),0,(INDEX(INDIRECT(GY77),$E77,$F77))-INDEX(INDIRECT(GY77),1,HU$28))*(10-INDEX(INDIRECT("times"&amp;GW$2),$F77,HU$28))/10</f>
        <v>0</v>
      </c>
      <c r="HV77" s="64">
        <f ca="1">IF(OR(INDEX(INDIRECT("times"&amp;GW$2),$F77,HV$28)&gt;10,INDEX(INDIRECT(GY77),$E77,$F77)="",INDEX(INDIRECT(GY77),$E77,$F77)&gt;=INDEX(INDIRECT(GY77),1,HV$28)),0,(INDEX(INDIRECT(GY77),$E77,$F77))-INDEX(INDIRECT(GY77),1,HV$28))*(10-INDEX(INDIRECT("times"&amp;GW$2),$F77,HV$28))/10</f>
        <v>0</v>
      </c>
      <c r="HW77" s="201">
        <v>14</v>
      </c>
    </row>
    <row r="78" spans="1:231" ht="15">
      <c r="A78" s="18" t="s">
        <v>224</v>
      </c>
      <c r="B78" s="122">
        <f>A26</f>
        <v>0</v>
      </c>
      <c r="C78" s="122" t="str">
        <f>A27</f>
        <v>work1834</v>
      </c>
      <c r="D78" s="210" t="str">
        <f t="shared" si="40"/>
        <v>core0_work1834</v>
      </c>
      <c r="E78" s="122">
        <v>5</v>
      </c>
      <c r="F78" s="33">
        <v>15</v>
      </c>
      <c r="G78" s="62">
        <f ca="1">IF(OR(INDEX(INDIRECT("times"&amp;B$2),$F78,G$28)&gt;10,INDEX(INDIRECT(D78),$E78,$F78)="",INDEX(INDIRECT(D78),$E78,$F78)&gt;=INDEX(INDIRECT(D78),1,G$28)),0,(INDEX(INDIRECT(D78),$E78,$F78))-INDEX(INDIRECT(D78),1,G$28))*(10-INDEX(INDIRECT("times"&amp;B$2),$F78,G$28))/10</f>
        <v>0</v>
      </c>
      <c r="H78" s="63">
        <f ca="1">IF(OR(INDEX(INDIRECT("times"&amp;B$2),$F78,H$28)&gt;10,INDEX(INDIRECT(D78),$E78,$F78)="",INDEX(INDIRECT(D78),$E78,$F78)&gt;=INDEX(INDIRECT(D78),1,H$28)),0,(INDEX(INDIRECT(D78),$E78,$F78))-INDEX(INDIRECT(D78),1,H$28))*(10-INDEX(INDIRECT("times"&amp;B$2),$F78,H$28))/10</f>
        <v>0</v>
      </c>
      <c r="I78" s="63">
        <f ca="1">IF(OR(INDEX(INDIRECT("times"&amp;B$2),$F78,I$28)&gt;10,INDEX(INDIRECT(D78),$E78,$F78)="",INDEX(INDIRECT(D78),$E78,$F78)&gt;=INDEX(INDIRECT(D78),1,I$28)),0,(INDEX(INDIRECT(D78),$E78,$F78))-INDEX(INDIRECT(D78),1,I$28))*(10-INDEX(INDIRECT("times"&amp;B$2),$F78,I$28))/10</f>
        <v>0</v>
      </c>
      <c r="J78" s="63">
        <f ca="1">IF(OR(INDEX(INDIRECT("times"&amp;B$2),$F78,J$28)&gt;10,INDEX(INDIRECT(D78),$E78,$F78)="",INDEX(INDIRECT(D78),$E78,$F78)&gt;=INDEX(INDIRECT(D78),1,J$28)),0,(INDEX(INDIRECT(D78),$E78,$F78))-INDEX(INDIRECT(D78),1,J$28))*(10-INDEX(INDIRECT("times"&amp;B$2),$F78,J$28))/10</f>
        <v>0</v>
      </c>
      <c r="K78" s="63">
        <f ca="1">IF(OR(INDEX(INDIRECT("times"&amp;B$2),$F78,K$28)&gt;10,INDEX(INDIRECT(D78),$E78,$F78)="",INDEX(INDIRECT(D78),$E78,$F78)&gt;=INDEX(INDIRECT(D78),1,K$28)),0,(INDEX(INDIRECT(D78),$E78,$F78))-INDEX(INDIRECT(D78),1,K$28))*(10-INDEX(INDIRECT("times"&amp;B$2),$F78,K$28))/10</f>
        <v>0</v>
      </c>
      <c r="L78" s="63">
        <f ca="1">IF(OR(INDEX(INDIRECT("times"&amp;B$2),$F78,L$28)&gt;10,INDEX(INDIRECT(D78),$E78,$F78)="",INDEX(INDIRECT(D78),$E78,$F78)&gt;=INDEX(INDIRECT(D78),1,L$28)),0,(INDEX(INDIRECT(D78),$E78,$F78))-INDEX(INDIRECT(D78),1,L$28))*(10-INDEX(INDIRECT("times"&amp;B$2),$F78,L$28))/10</f>
        <v>0</v>
      </c>
      <c r="M78" s="63">
        <f ca="1">IF(OR(INDEX(INDIRECT("times"&amp;B$2),$F78,M$28)&gt;10,INDEX(INDIRECT(D78),$E78,$F78)="",INDEX(INDIRECT(D78),$E78,$F78)&gt;=INDEX(INDIRECT(D78),1,M$28)),0,(INDEX(INDIRECT(D78),$E78,$F78))-INDEX(INDIRECT(D78),1,M$28))*(10-INDEX(INDIRECT("times"&amp;B$2),$F78,M$28))/10</f>
        <v>0</v>
      </c>
      <c r="N78" s="63">
        <f ca="1">IF(OR(INDEX(INDIRECT("times"&amp;B$2),$F78,N$28)&gt;10,INDEX(INDIRECT(D78),$E78,$F78)="",INDEX(INDIRECT(D78),$E78,$F78)&gt;=INDEX(INDIRECT(D78),1,N$28)),0,(INDEX(INDIRECT(D78),$E78,$F78))-INDEX(INDIRECT(D78),1,N$28))*(10-INDEX(INDIRECT("times"&amp;B$2),$F78,N$28))/10</f>
        <v>0</v>
      </c>
      <c r="O78" s="63">
        <f ca="1">IF(OR(INDEX(INDIRECT("times"&amp;B$2),$F78,O$28)&gt;10,INDEX(INDIRECT(D78),$E78,$F78)="",INDEX(INDIRECT(D78),$E78,$F78)&gt;=INDEX(INDIRECT(D78),1,O$28)),0,(INDEX(INDIRECT(D78),$E78,$F78))-INDEX(INDIRECT(D78),1,O$28))*(10-INDEX(INDIRECT("times"&amp;B$2),$F78,O$28))/10</f>
        <v>0</v>
      </c>
      <c r="P78" s="63">
        <f ca="1">IF(OR(INDEX(INDIRECT("times"&amp;B$2),$F78,P$28)&gt;10,INDEX(INDIRECT(D78),$E78,$F78)="",INDEX(INDIRECT(D78),$E78,$F78)&gt;=INDEX(INDIRECT(D78),1,P$28)),0,(INDEX(INDIRECT(D78),$E78,$F78))-INDEX(INDIRECT(D78),1,P$28))*(10-INDEX(INDIRECT("times"&amp;B$2),$F78,P$28))/10</f>
        <v>0</v>
      </c>
      <c r="Q78" s="63">
        <f ca="1">IF(OR(INDEX(INDIRECT("times"&amp;B$2),$F78,Q$28)&gt;10,INDEX(INDIRECT(D78),$E78,$F78)="",INDEX(INDIRECT(D78),$E78,$F78)&gt;=INDEX(INDIRECT(D78),1,Q$28)),0,(INDEX(INDIRECT(D78),$E78,$F78))-INDEX(INDIRECT(D78),1,Q$28))*(10-INDEX(INDIRECT("times"&amp;B$2),$F78,Q$28))/10</f>
        <v>0</v>
      </c>
      <c r="R78" s="63">
        <f ca="1">IF(OR(INDEX(INDIRECT("times"&amp;B$2),$F78,R$28)&gt;10,INDEX(INDIRECT(D78),$E78,$F78)="",INDEX(INDIRECT(D78),$E78,$F78)&gt;=INDEX(INDIRECT(D78),1,R$28)),0,(INDEX(INDIRECT(D78),$E78,$F78))-INDEX(INDIRECT(D78),1,R$28))*(10-INDEX(INDIRECT("times"&amp;B$2),$F78,R$28))/10</f>
        <v>0</v>
      </c>
      <c r="S78" s="63">
        <f ca="1">IF(OR(INDEX(INDIRECT("times"&amp;B$2),$F78,S$28)&gt;10,INDEX(INDIRECT(D78),$E78,$F78)="",INDEX(INDIRECT(D78),$E78,$F78)&gt;=INDEX(INDIRECT(D78),1,S$28)),0,(INDEX(INDIRECT(D78),$E78,$F78))-INDEX(INDIRECT(D78),1,S$28))*(10-INDEX(INDIRECT("times"&amp;B$2),$F78,S$28))/10</f>
        <v>0</v>
      </c>
      <c r="T78" s="63">
        <f ca="1">IF(OR(INDEX(INDIRECT("times"&amp;B$2),$F78,T$28)&gt;10,INDEX(INDIRECT(D78),$E78,$F78)="",INDEX(INDIRECT(D78),$E78,$F78)&gt;=INDEX(INDIRECT(D78),1,T$28)),0,(INDEX(INDIRECT(D78),$E78,$F78))-INDEX(INDIRECT(D78),1,T$28))*(10-INDEX(INDIRECT("times"&amp;B$2),$F78,T$28))/10</f>
        <v>0</v>
      </c>
      <c r="U78" s="63">
        <f ca="1">IF(OR(INDEX(INDIRECT("times"&amp;B$2),$F78,U$28)&gt;10,INDEX(INDIRECT(D78),$E78,$F78)="",INDEX(INDIRECT(D78),$E78,$F78)&gt;=INDEX(INDIRECT(D78),1,U$28)),0,(INDEX(INDIRECT(D78),$E78,$F78))-INDEX(INDIRECT(D78),1,U$28))*(10-INDEX(INDIRECT("times"&amp;B$2),$F78,U$28))/10</f>
        <v>0</v>
      </c>
      <c r="V78" s="63">
        <f ca="1">IF(OR(INDEX(INDIRECT("times"&amp;B$2),$F78,V$28)&gt;10,INDEX(INDIRECT(D78),$E78,$F78)="",INDEX(INDIRECT(D78),$E78,$F78)&gt;=INDEX(INDIRECT(D78),1,V$28)),0,(INDEX(INDIRECT(D78),$E78,$F78))-INDEX(INDIRECT(D78),1,V$28))*(10-INDEX(INDIRECT("times"&amp;B$2),$F78,V$28))/10</f>
        <v>0</v>
      </c>
      <c r="W78" s="63">
        <f ca="1">IF(OR(INDEX(INDIRECT("times"&amp;B$2),$F78,W$28)&gt;10,INDEX(INDIRECT(D78),$E78,$F78)="",INDEX(INDIRECT(D78),$E78,$F78)&gt;=INDEX(INDIRECT(D78),1,W$28)),0,(INDEX(INDIRECT(D78),$E78,$F78))-INDEX(INDIRECT(D78),1,W$28))*(10-INDEX(INDIRECT("times"&amp;B$2),$F78,W$28))/10</f>
        <v>0</v>
      </c>
      <c r="X78" s="63">
        <f ca="1">IF(OR(INDEX(INDIRECT("times"&amp;B$2),$F78,X$28)&gt;10,INDEX(INDIRECT(D78),$E78,$F78)="",INDEX(INDIRECT(D78),$E78,$F78)&gt;=INDEX(INDIRECT(D78),1,X$28)),0,(INDEX(INDIRECT(D78),$E78,$F78))-INDEX(INDIRECT(D78),1,X$28))*(10-INDEX(INDIRECT("times"&amp;B$2),$F78,X$28))/10</f>
        <v>0</v>
      </c>
      <c r="Y78" s="63">
        <f ca="1">IF(OR(INDEX(INDIRECT("times"&amp;B$2),$F78,Y$28)&gt;10,INDEX(INDIRECT(D78),$E78,$F78)="",INDEX(INDIRECT(D78),$E78,$F78)&gt;=INDEX(INDIRECT(D78),1,Y$28)),0,(INDEX(INDIRECT(D78),$E78,$F78))-INDEX(INDIRECT(D78),1,Y$28))*(10-INDEX(INDIRECT("times"&amp;B$2),$F78,Y$28))/10</f>
        <v>0</v>
      </c>
      <c r="Z78" s="63">
        <f ca="1">IF(OR(INDEX(INDIRECT("times"&amp;B$2),$F78,Z$28)&gt;10,INDEX(INDIRECT(D78),$E78,$F78)="",INDEX(INDIRECT(D78),$E78,$F78)&gt;=INDEX(INDIRECT(D78),1,Z$28)),0,(INDEX(INDIRECT(D78),$E78,$F78))-INDEX(INDIRECT(D78),1,Z$28))*(10-INDEX(INDIRECT("times"&amp;B$2),$F78,Z$28))/10</f>
        <v>0</v>
      </c>
      <c r="AA78" s="64">
        <f ca="1">IF(OR(INDEX(INDIRECT("times"&amp;B$2),$F78,AA$28)&gt;10,INDEX(INDIRECT(D78),$E78,$F78)="",INDEX(INDIRECT(D78),$E78,$F78)&gt;=INDEX(INDIRECT(D78),1,AA$28)),0,(INDEX(INDIRECT(D78),$E78,$F78))-INDEX(INDIRECT(D78),1,AA$28))*(10-INDEX(INDIRECT("times"&amp;B$2),$F78,AA$28))/10</f>
        <v>0</v>
      </c>
      <c r="AB78" s="201">
        <v>15</v>
      </c>
      <c r="AD78" s="18" t="s">
        <v>224</v>
      </c>
      <c r="AE78" s="122">
        <f>AD26</f>
        <v>0</v>
      </c>
      <c r="AF78" s="122" t="str">
        <f>AD27</f>
        <v>shop1834</v>
      </c>
      <c r="AG78" s="210" t="str">
        <f t="shared" si="41"/>
        <v>core0_shop1834</v>
      </c>
      <c r="AH78" s="122">
        <v>5</v>
      </c>
      <c r="AI78" s="33">
        <v>15</v>
      </c>
      <c r="AJ78" s="62">
        <f ca="1">IF(OR(INDEX(INDIRECT("times"&amp;AE$2),$F78,AJ$28)&gt;10,INDEX(INDIRECT(AG78),$E78,$F78)="",INDEX(INDIRECT(AG78),$E78,$F78)&gt;=INDEX(INDIRECT(AG78),1,AJ$28)),0,(INDEX(INDIRECT(AG78),$E78,$F78))-INDEX(INDIRECT(AG78),1,AJ$28))*(10-INDEX(INDIRECT("times"&amp;AE$2),$F78,AJ$28))/10</f>
        <v>0</v>
      </c>
      <c r="AK78" s="63">
        <f ca="1">IF(OR(INDEX(INDIRECT("times"&amp;AE$2),$F78,AK$28)&gt;10,INDEX(INDIRECT(AG78),$E78,$F78)="",INDEX(INDIRECT(AG78),$E78,$F78)&gt;=INDEX(INDIRECT(AG78),1,AK$28)),0,(INDEX(INDIRECT(AG78),$E78,$F78))-INDEX(INDIRECT(AG78),1,AK$28))*(10-INDEX(INDIRECT("times"&amp;AE$2),$F78,AK$28))/10</f>
        <v>0</v>
      </c>
      <c r="AL78" s="63">
        <f ca="1">IF(OR(INDEX(INDIRECT("times"&amp;AE$2),$F78,AL$28)&gt;10,INDEX(INDIRECT(AG78),$E78,$F78)="",INDEX(INDIRECT(AG78),$E78,$F78)&gt;=INDEX(INDIRECT(AG78),1,AL$28)),0,(INDEX(INDIRECT(AG78),$E78,$F78))-INDEX(INDIRECT(AG78),1,AL$28))*(10-INDEX(INDIRECT("times"&amp;AE$2),$F78,AL$28))/10</f>
        <v>0</v>
      </c>
      <c r="AM78" s="63">
        <f ca="1">IF(OR(INDEX(INDIRECT("times"&amp;AE$2),$F78,AM$28)&gt;10,INDEX(INDIRECT(AG78),$E78,$F78)="",INDEX(INDIRECT(AG78),$E78,$F78)&gt;=INDEX(INDIRECT(AG78),1,AM$28)),0,(INDEX(INDIRECT(AG78),$E78,$F78))-INDEX(INDIRECT(AG78),1,AM$28))*(10-INDEX(INDIRECT("times"&amp;AE$2),$F78,AM$28))/10</f>
        <v>0</v>
      </c>
      <c r="AN78" s="63">
        <f ca="1">IF(OR(INDEX(INDIRECT("times"&amp;AE$2),$F78,AN$28)&gt;10,INDEX(INDIRECT(AG78),$E78,$F78)="",INDEX(INDIRECT(AG78),$E78,$F78)&gt;=INDEX(INDIRECT(AG78),1,AN$28)),0,(INDEX(INDIRECT(AG78),$E78,$F78))-INDEX(INDIRECT(AG78),1,AN$28))*(10-INDEX(INDIRECT("times"&amp;AE$2),$F78,AN$28))/10</f>
        <v>0</v>
      </c>
      <c r="AO78" s="63">
        <f ca="1">IF(OR(INDEX(INDIRECT("times"&amp;AE$2),$F78,AO$28)&gt;10,INDEX(INDIRECT(AG78),$E78,$F78)="",INDEX(INDIRECT(AG78),$E78,$F78)&gt;=INDEX(INDIRECT(AG78),1,AO$28)),0,(INDEX(INDIRECT(AG78),$E78,$F78))-INDEX(INDIRECT(AG78),1,AO$28))*(10-INDEX(INDIRECT("times"&amp;AE$2),$F78,AO$28))/10</f>
        <v>0</v>
      </c>
      <c r="AP78" s="63">
        <f ca="1">IF(OR(INDEX(INDIRECT("times"&amp;AE$2),$F78,AP$28)&gt;10,INDEX(INDIRECT(AG78),$E78,$F78)="",INDEX(INDIRECT(AG78),$E78,$F78)&gt;=INDEX(INDIRECT(AG78),1,AP$28)),0,(INDEX(INDIRECT(AG78),$E78,$F78))-INDEX(INDIRECT(AG78),1,AP$28))*(10-INDEX(INDIRECT("times"&amp;AE$2),$F78,AP$28))/10</f>
        <v>0</v>
      </c>
      <c r="AQ78" s="63">
        <f ca="1">IF(OR(INDEX(INDIRECT("times"&amp;AE$2),$F78,AQ$28)&gt;10,INDEX(INDIRECT(AG78),$E78,$F78)="",INDEX(INDIRECT(AG78),$E78,$F78)&gt;=INDEX(INDIRECT(AG78),1,AQ$28)),0,(INDEX(INDIRECT(AG78),$E78,$F78))-INDEX(INDIRECT(AG78),1,AQ$28))*(10-INDEX(INDIRECT("times"&amp;AE$2),$F78,AQ$28))/10</f>
        <v>0</v>
      </c>
      <c r="AR78" s="63">
        <f ca="1">IF(OR(INDEX(INDIRECT("times"&amp;AE$2),$F78,AR$28)&gt;10,INDEX(INDIRECT(AG78),$E78,$F78)="",INDEX(INDIRECT(AG78),$E78,$F78)&gt;=INDEX(INDIRECT(AG78),1,AR$28)),0,(INDEX(INDIRECT(AG78),$E78,$F78))-INDEX(INDIRECT(AG78),1,AR$28))*(10-INDEX(INDIRECT("times"&amp;AE$2),$F78,AR$28))/10</f>
        <v>0</v>
      </c>
      <c r="AS78" s="63">
        <f ca="1">IF(OR(INDEX(INDIRECT("times"&amp;AE$2),$F78,AS$28)&gt;10,INDEX(INDIRECT(AG78),$E78,$F78)="",INDEX(INDIRECT(AG78),$E78,$F78)&gt;=INDEX(INDIRECT(AG78),1,AS$28)),0,(INDEX(INDIRECT(AG78),$E78,$F78))-INDEX(INDIRECT(AG78),1,AS$28))*(10-INDEX(INDIRECT("times"&amp;AE$2),$F78,AS$28))/10</f>
        <v>0</v>
      </c>
      <c r="AT78" s="63">
        <f ca="1">IF(OR(INDEX(INDIRECT("times"&amp;AE$2),$F78,AT$28)&gt;10,INDEX(INDIRECT(AG78),$E78,$F78)="",INDEX(INDIRECT(AG78),$E78,$F78)&gt;=INDEX(INDIRECT(AG78),1,AT$28)),0,(INDEX(INDIRECT(AG78),$E78,$F78))-INDEX(INDIRECT(AG78),1,AT$28))*(10-INDEX(INDIRECT("times"&amp;AE$2),$F78,AT$28))/10</f>
        <v>0</v>
      </c>
      <c r="AU78" s="63">
        <f ca="1">IF(OR(INDEX(INDIRECT("times"&amp;AE$2),$F78,AU$28)&gt;10,INDEX(INDIRECT(AG78),$E78,$F78)="",INDEX(INDIRECT(AG78),$E78,$F78)&gt;=INDEX(INDIRECT(AG78),1,AU$28)),0,(INDEX(INDIRECT(AG78),$E78,$F78))-INDEX(INDIRECT(AG78),1,AU$28))*(10-INDEX(INDIRECT("times"&amp;AE$2),$F78,AU$28))/10</f>
        <v>0</v>
      </c>
      <c r="AV78" s="63">
        <f ca="1">IF(OR(INDEX(INDIRECT("times"&amp;AE$2),$F78,AV$28)&gt;10,INDEX(INDIRECT(AG78),$E78,$F78)="",INDEX(INDIRECT(AG78),$E78,$F78)&gt;=INDEX(INDIRECT(AG78),1,AV$28)),0,(INDEX(INDIRECT(AG78),$E78,$F78))-INDEX(INDIRECT(AG78),1,AV$28))*(10-INDEX(INDIRECT("times"&amp;AE$2),$F78,AV$28))/10</f>
        <v>0</v>
      </c>
      <c r="AW78" s="63">
        <f ca="1">IF(OR(INDEX(INDIRECT("times"&amp;AE$2),$F78,AW$28)&gt;10,INDEX(INDIRECT(AG78),$E78,$F78)="",INDEX(INDIRECT(AG78),$E78,$F78)&gt;=INDEX(INDIRECT(AG78),1,AW$28)),0,(INDEX(INDIRECT(AG78),$E78,$F78))-INDEX(INDIRECT(AG78),1,AW$28))*(10-INDEX(INDIRECT("times"&amp;AE$2),$F78,AW$28))/10</f>
        <v>0</v>
      </c>
      <c r="AX78" s="63">
        <f ca="1">IF(OR(INDEX(INDIRECT("times"&amp;AE$2),$F78,AX$28)&gt;10,INDEX(INDIRECT(AG78),$E78,$F78)="",INDEX(INDIRECT(AG78),$E78,$F78)&gt;=INDEX(INDIRECT(AG78),1,AX$28)),0,(INDEX(INDIRECT(AG78),$E78,$F78))-INDEX(INDIRECT(AG78),1,AX$28))*(10-INDEX(INDIRECT("times"&amp;AE$2),$F78,AX$28))/10</f>
        <v>0</v>
      </c>
      <c r="AY78" s="63">
        <f ca="1">IF(OR(INDEX(INDIRECT("times"&amp;AE$2),$F78,AY$28)&gt;10,INDEX(INDIRECT(AG78),$E78,$F78)="",INDEX(INDIRECT(AG78),$E78,$F78)&gt;=INDEX(INDIRECT(AG78),1,AY$28)),0,(INDEX(INDIRECT(AG78),$E78,$F78))-INDEX(INDIRECT(AG78),1,AY$28))*(10-INDEX(INDIRECT("times"&amp;AE$2),$F78,AY$28))/10</f>
        <v>0</v>
      </c>
      <c r="AZ78" s="63">
        <f ca="1">IF(OR(INDEX(INDIRECT("times"&amp;AE$2),$F78,AZ$28)&gt;10,INDEX(INDIRECT(AG78),$E78,$F78)="",INDEX(INDIRECT(AG78),$E78,$F78)&gt;=INDEX(INDIRECT(AG78),1,AZ$28)),0,(INDEX(INDIRECT(AG78),$E78,$F78))-INDEX(INDIRECT(AG78),1,AZ$28))*(10-INDEX(INDIRECT("times"&amp;AE$2),$F78,AZ$28))/10</f>
        <v>0</v>
      </c>
      <c r="BA78" s="63">
        <f ca="1">IF(OR(INDEX(INDIRECT("times"&amp;AE$2),$F78,BA$28)&gt;10,INDEX(INDIRECT(AG78),$E78,$F78)="",INDEX(INDIRECT(AG78),$E78,$F78)&gt;=INDEX(INDIRECT(AG78),1,BA$28)),0,(INDEX(INDIRECT(AG78),$E78,$F78))-INDEX(INDIRECT(AG78),1,BA$28))*(10-INDEX(INDIRECT("times"&amp;AE$2),$F78,BA$28))/10</f>
        <v>0</v>
      </c>
      <c r="BB78" s="63">
        <f ca="1">IF(OR(INDEX(INDIRECT("times"&amp;AE$2),$F78,BB$28)&gt;10,INDEX(INDIRECT(AG78),$E78,$F78)="",INDEX(INDIRECT(AG78),$E78,$F78)&gt;=INDEX(INDIRECT(AG78),1,BB$28)),0,(INDEX(INDIRECT(AG78),$E78,$F78))-INDEX(INDIRECT(AG78),1,BB$28))*(10-INDEX(INDIRECT("times"&amp;AE$2),$F78,BB$28))/10</f>
        <v>0</v>
      </c>
      <c r="BC78" s="63">
        <f ca="1">IF(OR(INDEX(INDIRECT("times"&amp;AE$2),$F78,BC$28)&gt;10,INDEX(INDIRECT(AG78),$E78,$F78)="",INDEX(INDIRECT(AG78),$E78,$F78)&gt;=INDEX(INDIRECT(AG78),1,BC$28)),0,(INDEX(INDIRECT(AG78),$E78,$F78))-INDEX(INDIRECT(AG78),1,BC$28))*(10-INDEX(INDIRECT("times"&amp;AE$2),$F78,BC$28))/10</f>
        <v>0</v>
      </c>
      <c r="BD78" s="64">
        <f ca="1">IF(OR(INDEX(INDIRECT("times"&amp;AE$2),$F78,BD$28)&gt;10,INDEX(INDIRECT(AG78),$E78,$F78)="",INDEX(INDIRECT(AG78),$E78,$F78)&gt;=INDEX(INDIRECT(AG78),1,BD$28)),0,(INDEX(INDIRECT(AG78),$E78,$F78))-INDEX(INDIRECT(AG78),1,BD$28))*(10-INDEX(INDIRECT("times"&amp;AE$2),$F78,BD$28))/10</f>
        <v>0</v>
      </c>
      <c r="BE78" s="201">
        <v>15</v>
      </c>
      <c r="BG78" s="18" t="s">
        <v>224</v>
      </c>
      <c r="BH78" s="122">
        <f>BG26</f>
        <v>0</v>
      </c>
      <c r="BI78" s="122" t="str">
        <f>BG27</f>
        <v>lei1834</v>
      </c>
      <c r="BJ78" s="210" t="str">
        <f t="shared" si="42"/>
        <v>core0_lei1834</v>
      </c>
      <c r="BK78" s="122">
        <v>5</v>
      </c>
      <c r="BL78" s="33">
        <v>15</v>
      </c>
      <c r="BM78" s="62">
        <f ca="1">IF(OR(INDEX(INDIRECT("times"&amp;BH$2),$F78,BM$28)&gt;10,INDEX(INDIRECT(BJ78),$E78,$F78)="",INDEX(INDIRECT(BJ78),$E78,$F78)&gt;=INDEX(INDIRECT(BJ78),1,BM$28)),0,(INDEX(INDIRECT(BJ78),$E78,$F78))-INDEX(INDIRECT(BJ78),1,BM$28))*(10-INDEX(INDIRECT("times"&amp;BH$2),$F78,BM$28))/10</f>
        <v>0</v>
      </c>
      <c r="BN78" s="63">
        <f ca="1">IF(OR(INDEX(INDIRECT("times"&amp;BH$2),$F78,BN$28)&gt;10,INDEX(INDIRECT(BJ78),$E78,$F78)="",INDEX(INDIRECT(BJ78),$E78,$F78)&gt;=INDEX(INDIRECT(BJ78),1,BN$28)),0,(INDEX(INDIRECT(BJ78),$E78,$F78))-INDEX(INDIRECT(BJ78),1,BN$28))*(10-INDEX(INDIRECT("times"&amp;BH$2),$F78,BN$28))/10</f>
        <v>0</v>
      </c>
      <c r="BO78" s="63">
        <f ca="1">IF(OR(INDEX(INDIRECT("times"&amp;BH$2),$F78,BO$28)&gt;10,INDEX(INDIRECT(BJ78),$E78,$F78)="",INDEX(INDIRECT(BJ78),$E78,$F78)&gt;=INDEX(INDIRECT(BJ78),1,BO$28)),0,(INDEX(INDIRECT(BJ78),$E78,$F78))-INDEX(INDIRECT(BJ78),1,BO$28))*(10-INDEX(INDIRECT("times"&amp;BH$2),$F78,BO$28))/10</f>
        <v>0</v>
      </c>
      <c r="BP78" s="63">
        <f ca="1">IF(OR(INDEX(INDIRECT("times"&amp;BH$2),$F78,BP$28)&gt;10,INDEX(INDIRECT(BJ78),$E78,$F78)="",INDEX(INDIRECT(BJ78),$E78,$F78)&gt;=INDEX(INDIRECT(BJ78),1,BP$28)),0,(INDEX(INDIRECT(BJ78),$E78,$F78))-INDEX(INDIRECT(BJ78),1,BP$28))*(10-INDEX(INDIRECT("times"&amp;BH$2),$F78,BP$28))/10</f>
        <v>0</v>
      </c>
      <c r="BQ78" s="63">
        <f ca="1">IF(OR(INDEX(INDIRECT("times"&amp;BH$2),$F78,BQ$28)&gt;10,INDEX(INDIRECT(BJ78),$E78,$F78)="",INDEX(INDIRECT(BJ78),$E78,$F78)&gt;=INDEX(INDIRECT(BJ78),1,BQ$28)),0,(INDEX(INDIRECT(BJ78),$E78,$F78))-INDEX(INDIRECT(BJ78),1,BQ$28))*(10-INDEX(INDIRECT("times"&amp;BH$2),$F78,BQ$28))/10</f>
        <v>0</v>
      </c>
      <c r="BR78" s="63">
        <f ca="1">IF(OR(INDEX(INDIRECT("times"&amp;BH$2),$F78,BR$28)&gt;10,INDEX(INDIRECT(BJ78),$E78,$F78)="",INDEX(INDIRECT(BJ78),$E78,$F78)&gt;=INDEX(INDIRECT(BJ78),1,BR$28)),0,(INDEX(INDIRECT(BJ78),$E78,$F78))-INDEX(INDIRECT(BJ78),1,BR$28))*(10-INDEX(INDIRECT("times"&amp;BH$2),$F78,BR$28))/10</f>
        <v>0</v>
      </c>
      <c r="BS78" s="63">
        <f ca="1">IF(OR(INDEX(INDIRECT("times"&amp;BH$2),$F78,BS$28)&gt;10,INDEX(INDIRECT(BJ78),$E78,$F78)="",INDEX(INDIRECT(BJ78),$E78,$F78)&gt;=INDEX(INDIRECT(BJ78),1,BS$28)),0,(INDEX(INDIRECT(BJ78),$E78,$F78))-INDEX(INDIRECT(BJ78),1,BS$28))*(10-INDEX(INDIRECT("times"&amp;BH$2),$F78,BS$28))/10</f>
        <v>0</v>
      </c>
      <c r="BT78" s="63">
        <f ca="1">IF(OR(INDEX(INDIRECT("times"&amp;BH$2),$F78,BT$28)&gt;10,INDEX(INDIRECT(BJ78),$E78,$F78)="",INDEX(INDIRECT(BJ78),$E78,$F78)&gt;=INDEX(INDIRECT(BJ78),1,BT$28)),0,(INDEX(INDIRECT(BJ78),$E78,$F78))-INDEX(INDIRECT(BJ78),1,BT$28))*(10-INDEX(INDIRECT("times"&amp;BH$2),$F78,BT$28))/10</f>
        <v>0</v>
      </c>
      <c r="BU78" s="63">
        <f ca="1">IF(OR(INDEX(INDIRECT("times"&amp;BH$2),$F78,BU$28)&gt;10,INDEX(INDIRECT(BJ78),$E78,$F78)="",INDEX(INDIRECT(BJ78),$E78,$F78)&gt;=INDEX(INDIRECT(BJ78),1,BU$28)),0,(INDEX(INDIRECT(BJ78),$E78,$F78))-INDEX(INDIRECT(BJ78),1,BU$28))*(10-INDEX(INDIRECT("times"&amp;BH$2),$F78,BU$28))/10</f>
        <v>0</v>
      </c>
      <c r="BV78" s="63">
        <f ca="1">IF(OR(INDEX(INDIRECT("times"&amp;BH$2),$F78,BV$28)&gt;10,INDEX(INDIRECT(BJ78),$E78,$F78)="",INDEX(INDIRECT(BJ78),$E78,$F78)&gt;=INDEX(INDIRECT(BJ78),1,BV$28)),0,(INDEX(INDIRECT(BJ78),$E78,$F78))-INDEX(INDIRECT(BJ78),1,BV$28))*(10-INDEX(INDIRECT("times"&amp;BH$2),$F78,BV$28))/10</f>
        <v>0</v>
      </c>
      <c r="BW78" s="63">
        <f ca="1">IF(OR(INDEX(INDIRECT("times"&amp;BH$2),$F78,BW$28)&gt;10,INDEX(INDIRECT(BJ78),$E78,$F78)="",INDEX(INDIRECT(BJ78),$E78,$F78)&gt;=INDEX(INDIRECT(BJ78),1,BW$28)),0,(INDEX(INDIRECT(BJ78),$E78,$F78))-INDEX(INDIRECT(BJ78),1,BW$28))*(10-INDEX(INDIRECT("times"&amp;BH$2),$F78,BW$28))/10</f>
        <v>0</v>
      </c>
      <c r="BX78" s="63">
        <f ca="1">IF(OR(INDEX(INDIRECT("times"&amp;BH$2),$F78,BX$28)&gt;10,INDEX(INDIRECT(BJ78),$E78,$F78)="",INDEX(INDIRECT(BJ78),$E78,$F78)&gt;=INDEX(INDIRECT(BJ78),1,BX$28)),0,(INDEX(INDIRECT(BJ78),$E78,$F78))-INDEX(INDIRECT(BJ78),1,BX$28))*(10-INDEX(INDIRECT("times"&amp;BH$2),$F78,BX$28))/10</f>
        <v>0</v>
      </c>
      <c r="BY78" s="63">
        <f ca="1">IF(OR(INDEX(INDIRECT("times"&amp;BH$2),$F78,BY$28)&gt;10,INDEX(INDIRECT(BJ78),$E78,$F78)="",INDEX(INDIRECT(BJ78),$E78,$F78)&gt;=INDEX(INDIRECT(BJ78),1,BY$28)),0,(INDEX(INDIRECT(BJ78),$E78,$F78))-INDEX(INDIRECT(BJ78),1,BY$28))*(10-INDEX(INDIRECT("times"&amp;BH$2),$F78,BY$28))/10</f>
        <v>0</v>
      </c>
      <c r="BZ78" s="63">
        <f ca="1">IF(OR(INDEX(INDIRECT("times"&amp;BH$2),$F78,BZ$28)&gt;10,INDEX(INDIRECT(BJ78),$E78,$F78)="",INDEX(INDIRECT(BJ78),$E78,$F78)&gt;=INDEX(INDIRECT(BJ78),1,BZ$28)),0,(INDEX(INDIRECT(BJ78),$E78,$F78))-INDEX(INDIRECT(BJ78),1,BZ$28))*(10-INDEX(INDIRECT("times"&amp;BH$2),$F78,BZ$28))/10</f>
        <v>0</v>
      </c>
      <c r="CA78" s="63">
        <f ca="1">IF(OR(INDEX(INDIRECT("times"&amp;BH$2),$F78,CA$28)&gt;10,INDEX(INDIRECT(BJ78),$E78,$F78)="",INDEX(INDIRECT(BJ78),$E78,$F78)&gt;=INDEX(INDIRECT(BJ78),1,CA$28)),0,(INDEX(INDIRECT(BJ78),$E78,$F78))-INDEX(INDIRECT(BJ78),1,CA$28))*(10-INDEX(INDIRECT("times"&amp;BH$2),$F78,CA$28))/10</f>
        <v>0</v>
      </c>
      <c r="CB78" s="63">
        <f ca="1">IF(OR(INDEX(INDIRECT("times"&amp;BH$2),$F78,CB$28)&gt;10,INDEX(INDIRECT(BJ78),$E78,$F78)="",INDEX(INDIRECT(BJ78),$E78,$F78)&gt;=INDEX(INDIRECT(BJ78),1,CB$28)),0,(INDEX(INDIRECT(BJ78),$E78,$F78))-INDEX(INDIRECT(BJ78),1,CB$28))*(10-INDEX(INDIRECT("times"&amp;BH$2),$F78,CB$28))/10</f>
        <v>0</v>
      </c>
      <c r="CC78" s="63">
        <f ca="1">IF(OR(INDEX(INDIRECT("times"&amp;BH$2),$F78,CC$28)&gt;10,INDEX(INDIRECT(BJ78),$E78,$F78)="",INDEX(INDIRECT(BJ78),$E78,$F78)&gt;=INDEX(INDIRECT(BJ78),1,CC$28)),0,(INDEX(INDIRECT(BJ78),$E78,$F78))-INDEX(INDIRECT(BJ78),1,CC$28))*(10-INDEX(INDIRECT("times"&amp;BH$2),$F78,CC$28))/10</f>
        <v>0</v>
      </c>
      <c r="CD78" s="63">
        <f ca="1">IF(OR(INDEX(INDIRECT("times"&amp;BH$2),$F78,CD$28)&gt;10,INDEX(INDIRECT(BJ78),$E78,$F78)="",INDEX(INDIRECT(BJ78),$E78,$F78)&gt;=INDEX(INDIRECT(BJ78),1,CD$28)),0,(INDEX(INDIRECT(BJ78),$E78,$F78))-INDEX(INDIRECT(BJ78),1,CD$28))*(10-INDEX(INDIRECT("times"&amp;BH$2),$F78,CD$28))/10</f>
        <v>0</v>
      </c>
      <c r="CE78" s="63">
        <f ca="1">IF(OR(INDEX(INDIRECT("times"&amp;BH$2),$F78,CE$28)&gt;10,INDEX(INDIRECT(BJ78),$E78,$F78)="",INDEX(INDIRECT(BJ78),$E78,$F78)&gt;=INDEX(INDIRECT(BJ78),1,CE$28)),0,(INDEX(INDIRECT(BJ78),$E78,$F78))-INDEX(INDIRECT(BJ78),1,CE$28))*(10-INDEX(INDIRECT("times"&amp;BH$2),$F78,CE$28))/10</f>
        <v>0</v>
      </c>
      <c r="CF78" s="63">
        <f ca="1">IF(OR(INDEX(INDIRECT("times"&amp;BH$2),$F78,CF$28)&gt;10,INDEX(INDIRECT(BJ78),$E78,$F78)="",INDEX(INDIRECT(BJ78),$E78,$F78)&gt;=INDEX(INDIRECT(BJ78),1,CF$28)),0,(INDEX(INDIRECT(BJ78),$E78,$F78))-INDEX(INDIRECT(BJ78),1,CF$28))*(10-INDEX(INDIRECT("times"&amp;BH$2),$F78,CF$28))/10</f>
        <v>0</v>
      </c>
      <c r="CG78" s="64">
        <f ca="1">IF(OR(INDEX(INDIRECT("times"&amp;BH$2),$F78,CG$28)&gt;10,INDEX(INDIRECT(BJ78),$E78,$F78)="",INDEX(INDIRECT(BJ78),$E78,$F78)&gt;=INDEX(INDIRECT(BJ78),1,CG$28)),0,(INDEX(INDIRECT(BJ78),$E78,$F78))-INDEX(INDIRECT(BJ78),1,CG$28))*(10-INDEX(INDIRECT("times"&amp;BH$2),$F78,CG$28))/10</f>
        <v>0</v>
      </c>
      <c r="CH78" s="201">
        <v>15</v>
      </c>
      <c r="CJ78" s="18" t="s">
        <v>224</v>
      </c>
      <c r="CK78" s="122">
        <f>CJ26</f>
        <v>0</v>
      </c>
      <c r="CL78" s="122" t="str">
        <f>CJ27</f>
        <v>work3564</v>
      </c>
      <c r="CM78" s="210" t="str">
        <f t="shared" si="43"/>
        <v>core0_work3564</v>
      </c>
      <c r="CN78" s="122">
        <v>5</v>
      </c>
      <c r="CO78" s="33">
        <v>15</v>
      </c>
      <c r="CP78" s="62">
        <f ca="1">IF(OR(INDEX(INDIRECT("times"&amp;CK$2),$F78,CP$28)&gt;10,INDEX(INDIRECT(CM78),$E78,$F78)="",INDEX(INDIRECT(CM78),$E78,$F78)&gt;=INDEX(INDIRECT(CM78),1,CP$28)),0,(INDEX(INDIRECT(CM78),$E78,$F78))-INDEX(INDIRECT(CM78),1,CP$28))*(10-INDEX(INDIRECT("times"&amp;CK$2),$F78,CP$28))/10</f>
        <v>0</v>
      </c>
      <c r="CQ78" s="63">
        <f ca="1">IF(OR(INDEX(INDIRECT("times"&amp;CK$2),$F78,CQ$28)&gt;10,INDEX(INDIRECT(CM78),$E78,$F78)="",INDEX(INDIRECT(CM78),$E78,$F78)&gt;=INDEX(INDIRECT(CM78),1,CQ$28)),0,(INDEX(INDIRECT(CM78),$E78,$F78))-INDEX(INDIRECT(CM78),1,CQ$28))*(10-INDEX(INDIRECT("times"&amp;CK$2),$F78,CQ$28))/10</f>
        <v>0</v>
      </c>
      <c r="CR78" s="63">
        <f ca="1">IF(OR(INDEX(INDIRECT("times"&amp;CK$2),$F78,CR$28)&gt;10,INDEX(INDIRECT(CM78),$E78,$F78)="",INDEX(INDIRECT(CM78),$E78,$F78)&gt;=INDEX(INDIRECT(CM78),1,CR$28)),0,(INDEX(INDIRECT(CM78),$E78,$F78))-INDEX(INDIRECT(CM78),1,CR$28))*(10-INDEX(INDIRECT("times"&amp;CK$2),$F78,CR$28))/10</f>
        <v>0</v>
      </c>
      <c r="CS78" s="63">
        <f ca="1">IF(OR(INDEX(INDIRECT("times"&amp;CK$2),$F78,CS$28)&gt;10,INDEX(INDIRECT(CM78),$E78,$F78)="",INDEX(INDIRECT(CM78),$E78,$F78)&gt;=INDEX(INDIRECT(CM78),1,CS$28)),0,(INDEX(INDIRECT(CM78),$E78,$F78))-INDEX(INDIRECT(CM78),1,CS$28))*(10-INDEX(INDIRECT("times"&amp;CK$2),$F78,CS$28))/10</f>
        <v>0</v>
      </c>
      <c r="CT78" s="63">
        <f ca="1">IF(OR(INDEX(INDIRECT("times"&amp;CK$2),$F78,CT$28)&gt;10,INDEX(INDIRECT(CM78),$E78,$F78)="",INDEX(INDIRECT(CM78),$E78,$F78)&gt;=INDEX(INDIRECT(CM78),1,CT$28)),0,(INDEX(INDIRECT(CM78),$E78,$F78))-INDEX(INDIRECT(CM78),1,CT$28))*(10-INDEX(INDIRECT("times"&amp;CK$2),$F78,CT$28))/10</f>
        <v>0</v>
      </c>
      <c r="CU78" s="63">
        <f ca="1">IF(OR(INDEX(INDIRECT("times"&amp;CK$2),$F78,CU$28)&gt;10,INDEX(INDIRECT(CM78),$E78,$F78)="",INDEX(INDIRECT(CM78),$E78,$F78)&gt;=INDEX(INDIRECT(CM78),1,CU$28)),0,(INDEX(INDIRECT(CM78),$E78,$F78))-INDEX(INDIRECT(CM78),1,CU$28))*(10-INDEX(INDIRECT("times"&amp;CK$2),$F78,CU$28))/10</f>
        <v>0</v>
      </c>
      <c r="CV78" s="63">
        <f ca="1">IF(OR(INDEX(INDIRECT("times"&amp;CK$2),$F78,CV$28)&gt;10,INDEX(INDIRECT(CM78),$E78,$F78)="",INDEX(INDIRECT(CM78),$E78,$F78)&gt;=INDEX(INDIRECT(CM78),1,CV$28)),0,(INDEX(INDIRECT(CM78),$E78,$F78))-INDEX(INDIRECT(CM78),1,CV$28))*(10-INDEX(INDIRECT("times"&amp;CK$2),$F78,CV$28))/10</f>
        <v>0</v>
      </c>
      <c r="CW78" s="63">
        <f ca="1">IF(OR(INDEX(INDIRECT("times"&amp;CK$2),$F78,CW$28)&gt;10,INDEX(INDIRECT(CM78),$E78,$F78)="",INDEX(INDIRECT(CM78),$E78,$F78)&gt;=INDEX(INDIRECT(CM78),1,CW$28)),0,(INDEX(INDIRECT(CM78),$E78,$F78))-INDEX(INDIRECT(CM78),1,CW$28))*(10-INDEX(INDIRECT("times"&amp;CK$2),$F78,CW$28))/10</f>
        <v>0</v>
      </c>
      <c r="CX78" s="63">
        <f ca="1">IF(OR(INDEX(INDIRECT("times"&amp;CK$2),$F78,CX$28)&gt;10,INDEX(INDIRECT(CM78),$E78,$F78)="",INDEX(INDIRECT(CM78),$E78,$F78)&gt;=INDEX(INDIRECT(CM78),1,CX$28)),0,(INDEX(INDIRECT(CM78),$E78,$F78))-INDEX(INDIRECT(CM78),1,CX$28))*(10-INDEX(INDIRECT("times"&amp;CK$2),$F78,CX$28))/10</f>
        <v>0</v>
      </c>
      <c r="CY78" s="63">
        <f ca="1">IF(OR(INDEX(INDIRECT("times"&amp;CK$2),$F78,CY$28)&gt;10,INDEX(INDIRECT(CM78),$E78,$F78)="",INDEX(INDIRECT(CM78),$E78,$F78)&gt;=INDEX(INDIRECT(CM78),1,CY$28)),0,(INDEX(INDIRECT(CM78),$E78,$F78))-INDEX(INDIRECT(CM78),1,CY$28))*(10-INDEX(INDIRECT("times"&amp;CK$2),$F78,CY$28))/10</f>
        <v>0</v>
      </c>
      <c r="CZ78" s="63">
        <f ca="1">IF(OR(INDEX(INDIRECT("times"&amp;CK$2),$F78,CZ$28)&gt;10,INDEX(INDIRECT(CM78),$E78,$F78)="",INDEX(INDIRECT(CM78),$E78,$F78)&gt;=INDEX(INDIRECT(CM78),1,CZ$28)),0,(INDEX(INDIRECT(CM78),$E78,$F78))-INDEX(INDIRECT(CM78),1,CZ$28))*(10-INDEX(INDIRECT("times"&amp;CK$2),$F78,CZ$28))/10</f>
        <v>0</v>
      </c>
      <c r="DA78" s="63">
        <f ca="1">IF(OR(INDEX(INDIRECT("times"&amp;CK$2),$F78,DA$28)&gt;10,INDEX(INDIRECT(CM78),$E78,$F78)="",INDEX(INDIRECT(CM78),$E78,$F78)&gt;=INDEX(INDIRECT(CM78),1,DA$28)),0,(INDEX(INDIRECT(CM78),$E78,$F78))-INDEX(INDIRECT(CM78),1,DA$28))*(10-INDEX(INDIRECT("times"&amp;CK$2),$F78,DA$28))/10</f>
        <v>0</v>
      </c>
      <c r="DB78" s="63">
        <f ca="1">IF(OR(INDEX(INDIRECT("times"&amp;CK$2),$F78,DB$28)&gt;10,INDEX(INDIRECT(CM78),$E78,$F78)="",INDEX(INDIRECT(CM78),$E78,$F78)&gt;=INDEX(INDIRECT(CM78),1,DB$28)),0,(INDEX(INDIRECT(CM78),$E78,$F78))-INDEX(INDIRECT(CM78),1,DB$28))*(10-INDEX(INDIRECT("times"&amp;CK$2),$F78,DB$28))/10</f>
        <v>0</v>
      </c>
      <c r="DC78" s="63">
        <f ca="1">IF(OR(INDEX(INDIRECT("times"&amp;CK$2),$F78,DC$28)&gt;10,INDEX(INDIRECT(CM78),$E78,$F78)="",INDEX(INDIRECT(CM78),$E78,$F78)&gt;=INDEX(INDIRECT(CM78),1,DC$28)),0,(INDEX(INDIRECT(CM78),$E78,$F78))-INDEX(INDIRECT(CM78),1,DC$28))*(10-INDEX(INDIRECT("times"&amp;CK$2),$F78,DC$28))/10</f>
        <v>0</v>
      </c>
      <c r="DD78" s="63">
        <f ca="1">IF(OR(INDEX(INDIRECT("times"&amp;CK$2),$F78,DD$28)&gt;10,INDEX(INDIRECT(CM78),$E78,$F78)="",INDEX(INDIRECT(CM78),$E78,$F78)&gt;=INDEX(INDIRECT(CM78),1,DD$28)),0,(INDEX(INDIRECT(CM78),$E78,$F78))-INDEX(INDIRECT(CM78),1,DD$28))*(10-INDEX(INDIRECT("times"&amp;CK$2),$F78,DD$28))/10</f>
        <v>0</v>
      </c>
      <c r="DE78" s="63">
        <f ca="1">IF(OR(INDEX(INDIRECT("times"&amp;CK$2),$F78,DE$28)&gt;10,INDEX(INDIRECT(CM78),$E78,$F78)="",INDEX(INDIRECT(CM78),$E78,$F78)&gt;=INDEX(INDIRECT(CM78),1,DE$28)),0,(INDEX(INDIRECT(CM78),$E78,$F78))-INDEX(INDIRECT(CM78),1,DE$28))*(10-INDEX(INDIRECT("times"&amp;CK$2),$F78,DE$28))/10</f>
        <v>0</v>
      </c>
      <c r="DF78" s="63">
        <f ca="1">IF(OR(INDEX(INDIRECT("times"&amp;CK$2),$F78,DF$28)&gt;10,INDEX(INDIRECT(CM78),$E78,$F78)="",INDEX(INDIRECT(CM78),$E78,$F78)&gt;=INDEX(INDIRECT(CM78),1,DF$28)),0,(INDEX(INDIRECT(CM78),$E78,$F78))-INDEX(INDIRECT(CM78),1,DF$28))*(10-INDEX(INDIRECT("times"&amp;CK$2),$F78,DF$28))/10</f>
        <v>0</v>
      </c>
      <c r="DG78" s="63">
        <f ca="1">IF(OR(INDEX(INDIRECT("times"&amp;CK$2),$F78,DG$28)&gt;10,INDEX(INDIRECT(CM78),$E78,$F78)="",INDEX(INDIRECT(CM78),$E78,$F78)&gt;=INDEX(INDIRECT(CM78),1,DG$28)),0,(INDEX(INDIRECT(CM78),$E78,$F78))-INDEX(INDIRECT(CM78),1,DG$28))*(10-INDEX(INDIRECT("times"&amp;CK$2),$F78,DG$28))/10</f>
        <v>0</v>
      </c>
      <c r="DH78" s="63">
        <f ca="1">IF(OR(INDEX(INDIRECT("times"&amp;CK$2),$F78,DH$28)&gt;10,INDEX(INDIRECT(CM78),$E78,$F78)="",INDEX(INDIRECT(CM78),$E78,$F78)&gt;=INDEX(INDIRECT(CM78),1,DH$28)),0,(INDEX(INDIRECT(CM78),$E78,$F78))-INDEX(INDIRECT(CM78),1,DH$28))*(10-INDEX(INDIRECT("times"&amp;CK$2),$F78,DH$28))/10</f>
        <v>0</v>
      </c>
      <c r="DI78" s="63">
        <f ca="1">IF(OR(INDEX(INDIRECT("times"&amp;CK$2),$F78,DI$28)&gt;10,INDEX(INDIRECT(CM78),$E78,$F78)="",INDEX(INDIRECT(CM78),$E78,$F78)&gt;=INDEX(INDIRECT(CM78),1,DI$28)),0,(INDEX(INDIRECT(CM78),$E78,$F78))-INDEX(INDIRECT(CM78),1,DI$28))*(10-INDEX(INDIRECT("times"&amp;CK$2),$F78,DI$28))/10</f>
        <v>0</v>
      </c>
      <c r="DJ78" s="64">
        <f ca="1">IF(OR(INDEX(INDIRECT("times"&amp;CK$2),$F78,DJ$28)&gt;10,INDEX(INDIRECT(CM78),$E78,$F78)="",INDEX(INDIRECT(CM78),$E78,$F78)&gt;=INDEX(INDIRECT(CM78),1,DJ$28)),0,(INDEX(INDIRECT(CM78),$E78,$F78))-INDEX(INDIRECT(CM78),1,DJ$28))*(10-INDEX(INDIRECT("times"&amp;CK$2),$F78,DJ$28))/10</f>
        <v>0</v>
      </c>
      <c r="DK78" s="201">
        <v>15</v>
      </c>
      <c r="DM78" s="18" t="s">
        <v>224</v>
      </c>
      <c r="DN78" s="122">
        <f>DM26</f>
        <v>0</v>
      </c>
      <c r="DO78" s="122" t="str">
        <f>DM27</f>
        <v>shop3564</v>
      </c>
      <c r="DP78" s="210" t="str">
        <f t="shared" si="44"/>
        <v>core0_shop3564</v>
      </c>
      <c r="DQ78" s="122">
        <v>5</v>
      </c>
      <c r="DR78" s="33">
        <v>15</v>
      </c>
      <c r="DS78" s="62">
        <f ca="1">IF(OR(INDEX(INDIRECT("times"&amp;DN$2),$F78,DS$28)&gt;10,INDEX(INDIRECT(DP78),$E78,$F78)="",INDEX(INDIRECT(DP78),$E78,$F78)&gt;=INDEX(INDIRECT(DP78),1,DS$28)),0,(INDEX(INDIRECT(DP78),$E78,$F78))-INDEX(INDIRECT(DP78),1,DS$28))*(10-INDEX(INDIRECT("times"&amp;DN$2),$F78,DS$28))/10</f>
        <v>0</v>
      </c>
      <c r="DT78" s="63">
        <f ca="1">IF(OR(INDEX(INDIRECT("times"&amp;DN$2),$F78,DT$28)&gt;10,INDEX(INDIRECT(DP78),$E78,$F78)="",INDEX(INDIRECT(DP78),$E78,$F78)&gt;=INDEX(INDIRECT(DP78),1,DT$28)),0,(INDEX(INDIRECT(DP78),$E78,$F78))-INDEX(INDIRECT(DP78),1,DT$28))*(10-INDEX(INDIRECT("times"&amp;DN$2),$F78,DT$28))/10</f>
        <v>0</v>
      </c>
      <c r="DU78" s="63">
        <f ca="1">IF(OR(INDEX(INDIRECT("times"&amp;DN$2),$F78,DU$28)&gt;10,INDEX(INDIRECT(DP78),$E78,$F78)="",INDEX(INDIRECT(DP78),$E78,$F78)&gt;=INDEX(INDIRECT(DP78),1,DU$28)),0,(INDEX(INDIRECT(DP78),$E78,$F78))-INDEX(INDIRECT(DP78),1,DU$28))*(10-INDEX(INDIRECT("times"&amp;DN$2),$F78,DU$28))/10</f>
        <v>0</v>
      </c>
      <c r="DV78" s="63">
        <f ca="1">IF(OR(INDEX(INDIRECT("times"&amp;DN$2),$F78,DV$28)&gt;10,INDEX(INDIRECT(DP78),$E78,$F78)="",INDEX(INDIRECT(DP78),$E78,$F78)&gt;=INDEX(INDIRECT(DP78),1,DV$28)),0,(INDEX(INDIRECT(DP78),$E78,$F78))-INDEX(INDIRECT(DP78),1,DV$28))*(10-INDEX(INDIRECT("times"&amp;DN$2),$F78,DV$28))/10</f>
        <v>0</v>
      </c>
      <c r="DW78" s="63">
        <f ca="1">IF(OR(INDEX(INDIRECT("times"&amp;DN$2),$F78,DW$28)&gt;10,INDEX(INDIRECT(DP78),$E78,$F78)="",INDEX(INDIRECT(DP78),$E78,$F78)&gt;=INDEX(INDIRECT(DP78),1,DW$28)),0,(INDEX(INDIRECT(DP78),$E78,$F78))-INDEX(INDIRECT(DP78),1,DW$28))*(10-INDEX(INDIRECT("times"&amp;DN$2),$F78,DW$28))/10</f>
        <v>0</v>
      </c>
      <c r="DX78" s="63">
        <f ca="1">IF(OR(INDEX(INDIRECT("times"&amp;DN$2),$F78,DX$28)&gt;10,INDEX(INDIRECT(DP78),$E78,$F78)="",INDEX(INDIRECT(DP78),$E78,$F78)&gt;=INDEX(INDIRECT(DP78),1,DX$28)),0,(INDEX(INDIRECT(DP78),$E78,$F78))-INDEX(INDIRECT(DP78),1,DX$28))*(10-INDEX(INDIRECT("times"&amp;DN$2),$F78,DX$28))/10</f>
        <v>0</v>
      </c>
      <c r="DY78" s="63">
        <f ca="1">IF(OR(INDEX(INDIRECT("times"&amp;DN$2),$F78,DY$28)&gt;10,INDEX(INDIRECT(DP78),$E78,$F78)="",INDEX(INDIRECT(DP78),$E78,$F78)&gt;=INDEX(INDIRECT(DP78),1,DY$28)),0,(INDEX(INDIRECT(DP78),$E78,$F78))-INDEX(INDIRECT(DP78),1,DY$28))*(10-INDEX(INDIRECT("times"&amp;DN$2),$F78,DY$28))/10</f>
        <v>0</v>
      </c>
      <c r="DZ78" s="63">
        <f ca="1">IF(OR(INDEX(INDIRECT("times"&amp;DN$2),$F78,DZ$28)&gt;10,INDEX(INDIRECT(DP78),$E78,$F78)="",INDEX(INDIRECT(DP78),$E78,$F78)&gt;=INDEX(INDIRECT(DP78),1,DZ$28)),0,(INDEX(INDIRECT(DP78),$E78,$F78))-INDEX(INDIRECT(DP78),1,DZ$28))*(10-INDEX(INDIRECT("times"&amp;DN$2),$F78,DZ$28))/10</f>
        <v>0</v>
      </c>
      <c r="EA78" s="63">
        <f ca="1">IF(OR(INDEX(INDIRECT("times"&amp;DN$2),$F78,EA$28)&gt;10,INDEX(INDIRECT(DP78),$E78,$F78)="",INDEX(INDIRECT(DP78),$E78,$F78)&gt;=INDEX(INDIRECT(DP78),1,EA$28)),0,(INDEX(INDIRECT(DP78),$E78,$F78))-INDEX(INDIRECT(DP78),1,EA$28))*(10-INDEX(INDIRECT("times"&amp;DN$2),$F78,EA$28))/10</f>
        <v>0</v>
      </c>
      <c r="EB78" s="63">
        <f ca="1">IF(OR(INDEX(INDIRECT("times"&amp;DN$2),$F78,EB$28)&gt;10,INDEX(INDIRECT(DP78),$E78,$F78)="",INDEX(INDIRECT(DP78),$E78,$F78)&gt;=INDEX(INDIRECT(DP78),1,EB$28)),0,(INDEX(INDIRECT(DP78),$E78,$F78))-INDEX(INDIRECT(DP78),1,EB$28))*(10-INDEX(INDIRECT("times"&amp;DN$2),$F78,EB$28))/10</f>
        <v>0</v>
      </c>
      <c r="EC78" s="63">
        <f ca="1">IF(OR(INDEX(INDIRECT("times"&amp;DN$2),$F78,EC$28)&gt;10,INDEX(INDIRECT(DP78),$E78,$F78)="",INDEX(INDIRECT(DP78),$E78,$F78)&gt;=INDEX(INDIRECT(DP78),1,EC$28)),0,(INDEX(INDIRECT(DP78),$E78,$F78))-INDEX(INDIRECT(DP78),1,EC$28))*(10-INDEX(INDIRECT("times"&amp;DN$2),$F78,EC$28))/10</f>
        <v>0</v>
      </c>
      <c r="ED78" s="63">
        <f ca="1">IF(OR(INDEX(INDIRECT("times"&amp;DN$2),$F78,ED$28)&gt;10,INDEX(INDIRECT(DP78),$E78,$F78)="",INDEX(INDIRECT(DP78),$E78,$F78)&gt;=INDEX(INDIRECT(DP78),1,ED$28)),0,(INDEX(INDIRECT(DP78),$E78,$F78))-INDEX(INDIRECT(DP78),1,ED$28))*(10-INDEX(INDIRECT("times"&amp;DN$2),$F78,ED$28))/10</f>
        <v>0</v>
      </c>
      <c r="EE78" s="63">
        <f ca="1">IF(OR(INDEX(INDIRECT("times"&amp;DN$2),$F78,EE$28)&gt;10,INDEX(INDIRECT(DP78),$E78,$F78)="",INDEX(INDIRECT(DP78),$E78,$F78)&gt;=INDEX(INDIRECT(DP78),1,EE$28)),0,(INDEX(INDIRECT(DP78),$E78,$F78))-INDEX(INDIRECT(DP78),1,EE$28))*(10-INDEX(INDIRECT("times"&amp;DN$2),$F78,EE$28))/10</f>
        <v>0</v>
      </c>
      <c r="EF78" s="63">
        <f ca="1">IF(OR(INDEX(INDIRECT("times"&amp;DN$2),$F78,EF$28)&gt;10,INDEX(INDIRECT(DP78),$E78,$F78)="",INDEX(INDIRECT(DP78),$E78,$F78)&gt;=INDEX(INDIRECT(DP78),1,EF$28)),0,(INDEX(INDIRECT(DP78),$E78,$F78))-INDEX(INDIRECT(DP78),1,EF$28))*(10-INDEX(INDIRECT("times"&amp;DN$2),$F78,EF$28))/10</f>
        <v>0</v>
      </c>
      <c r="EG78" s="63">
        <f ca="1">IF(OR(INDEX(INDIRECT("times"&amp;DN$2),$F78,EG$28)&gt;10,INDEX(INDIRECT(DP78),$E78,$F78)="",INDEX(INDIRECT(DP78),$E78,$F78)&gt;=INDEX(INDIRECT(DP78),1,EG$28)),0,(INDEX(INDIRECT(DP78),$E78,$F78))-INDEX(INDIRECT(DP78),1,EG$28))*(10-INDEX(INDIRECT("times"&amp;DN$2),$F78,EG$28))/10</f>
        <v>0</v>
      </c>
      <c r="EH78" s="63">
        <f ca="1">IF(OR(INDEX(INDIRECT("times"&amp;DN$2),$F78,EH$28)&gt;10,INDEX(INDIRECT(DP78),$E78,$F78)="",INDEX(INDIRECT(DP78),$E78,$F78)&gt;=INDEX(INDIRECT(DP78),1,EH$28)),0,(INDEX(INDIRECT(DP78),$E78,$F78))-INDEX(INDIRECT(DP78),1,EH$28))*(10-INDEX(INDIRECT("times"&amp;DN$2),$F78,EH$28))/10</f>
        <v>0</v>
      </c>
      <c r="EI78" s="63">
        <f ca="1">IF(OR(INDEX(INDIRECT("times"&amp;DN$2),$F78,EI$28)&gt;10,INDEX(INDIRECT(DP78),$E78,$F78)="",INDEX(INDIRECT(DP78),$E78,$F78)&gt;=INDEX(INDIRECT(DP78),1,EI$28)),0,(INDEX(INDIRECT(DP78),$E78,$F78))-INDEX(INDIRECT(DP78),1,EI$28))*(10-INDEX(INDIRECT("times"&amp;DN$2),$F78,EI$28))/10</f>
        <v>0</v>
      </c>
      <c r="EJ78" s="63">
        <f ca="1">IF(OR(INDEX(INDIRECT("times"&amp;DN$2),$F78,EJ$28)&gt;10,INDEX(INDIRECT(DP78),$E78,$F78)="",INDEX(INDIRECT(DP78),$E78,$F78)&gt;=INDEX(INDIRECT(DP78),1,EJ$28)),0,(INDEX(INDIRECT(DP78),$E78,$F78))-INDEX(INDIRECT(DP78),1,EJ$28))*(10-INDEX(INDIRECT("times"&amp;DN$2),$F78,EJ$28))/10</f>
        <v>0</v>
      </c>
      <c r="EK78" s="63">
        <f ca="1">IF(OR(INDEX(INDIRECT("times"&amp;DN$2),$F78,EK$28)&gt;10,INDEX(INDIRECT(DP78),$E78,$F78)="",INDEX(INDIRECT(DP78),$E78,$F78)&gt;=INDEX(INDIRECT(DP78),1,EK$28)),0,(INDEX(INDIRECT(DP78),$E78,$F78))-INDEX(INDIRECT(DP78),1,EK$28))*(10-INDEX(INDIRECT("times"&amp;DN$2),$F78,EK$28))/10</f>
        <v>0</v>
      </c>
      <c r="EL78" s="63">
        <f ca="1">IF(OR(INDEX(INDIRECT("times"&amp;DN$2),$F78,EL$28)&gt;10,INDEX(INDIRECT(DP78),$E78,$F78)="",INDEX(INDIRECT(DP78),$E78,$F78)&gt;=INDEX(INDIRECT(DP78),1,EL$28)),0,(INDEX(INDIRECT(DP78),$E78,$F78))-INDEX(INDIRECT(DP78),1,EL$28))*(10-INDEX(INDIRECT("times"&amp;DN$2),$F78,EL$28))/10</f>
        <v>0</v>
      </c>
      <c r="EM78" s="64">
        <f ca="1">IF(OR(INDEX(INDIRECT("times"&amp;DN$2),$F78,EM$28)&gt;10,INDEX(INDIRECT(DP78),$E78,$F78)="",INDEX(INDIRECT(DP78),$E78,$F78)&gt;=INDEX(INDIRECT(DP78),1,EM$28)),0,(INDEX(INDIRECT(DP78),$E78,$F78))-INDEX(INDIRECT(DP78),1,EM$28))*(10-INDEX(INDIRECT("times"&amp;DN$2),$F78,EM$28))/10</f>
        <v>0</v>
      </c>
      <c r="EN78" s="201">
        <v>15</v>
      </c>
      <c r="EP78" s="18" t="s">
        <v>224</v>
      </c>
      <c r="EQ78" s="122">
        <f>EP26</f>
        <v>0</v>
      </c>
      <c r="ER78" s="122" t="str">
        <f>EP27</f>
        <v>lei3564</v>
      </c>
      <c r="ES78" s="210" t="str">
        <f t="shared" si="45"/>
        <v>core0_lei3564</v>
      </c>
      <c r="ET78" s="122">
        <v>5</v>
      </c>
      <c r="EU78" s="33">
        <v>15</v>
      </c>
      <c r="EV78" s="62">
        <f ca="1">IF(OR(INDEX(INDIRECT("times"&amp;EQ$2),$F78,EV$28)&gt;10,INDEX(INDIRECT(ES78),$E78,$F78)="",INDEX(INDIRECT(ES78),$E78,$F78)&gt;=INDEX(INDIRECT(ES78),1,EV$28)),0,(INDEX(INDIRECT(ES78),$E78,$F78))-INDEX(INDIRECT(ES78),1,EV$28))*(10-INDEX(INDIRECT("times"&amp;EQ$2),$F78,EV$28))/10</f>
        <v>0</v>
      </c>
      <c r="EW78" s="63">
        <f ca="1">IF(OR(INDEX(INDIRECT("times"&amp;EQ$2),$F78,EW$28)&gt;10,INDEX(INDIRECT(ES78),$E78,$F78)="",INDEX(INDIRECT(ES78),$E78,$F78)&gt;=INDEX(INDIRECT(ES78),1,EW$28)),0,(INDEX(INDIRECT(ES78),$E78,$F78))-INDEX(INDIRECT(ES78),1,EW$28))*(10-INDEX(INDIRECT("times"&amp;EQ$2),$F78,EW$28))/10</f>
        <v>0</v>
      </c>
      <c r="EX78" s="63">
        <f ca="1">IF(OR(INDEX(INDIRECT("times"&amp;EQ$2),$F78,EX$28)&gt;10,INDEX(INDIRECT(ES78),$E78,$F78)="",INDEX(INDIRECT(ES78),$E78,$F78)&gt;=INDEX(INDIRECT(ES78),1,EX$28)),0,(INDEX(INDIRECT(ES78),$E78,$F78))-INDEX(INDIRECT(ES78),1,EX$28))*(10-INDEX(INDIRECT("times"&amp;EQ$2),$F78,EX$28))/10</f>
        <v>0</v>
      </c>
      <c r="EY78" s="63">
        <f ca="1">IF(OR(INDEX(INDIRECT("times"&amp;EQ$2),$F78,EY$28)&gt;10,INDEX(INDIRECT(ES78),$E78,$F78)="",INDEX(INDIRECT(ES78),$E78,$F78)&gt;=INDEX(INDIRECT(ES78),1,EY$28)),0,(INDEX(INDIRECT(ES78),$E78,$F78))-INDEX(INDIRECT(ES78),1,EY$28))*(10-INDEX(INDIRECT("times"&amp;EQ$2),$F78,EY$28))/10</f>
        <v>0</v>
      </c>
      <c r="EZ78" s="63">
        <f ca="1">IF(OR(INDEX(INDIRECT("times"&amp;EQ$2),$F78,EZ$28)&gt;10,INDEX(INDIRECT(ES78),$E78,$F78)="",INDEX(INDIRECT(ES78),$E78,$F78)&gt;=INDEX(INDIRECT(ES78),1,EZ$28)),0,(INDEX(INDIRECT(ES78),$E78,$F78))-INDEX(INDIRECT(ES78),1,EZ$28))*(10-INDEX(INDIRECT("times"&amp;EQ$2),$F78,EZ$28))/10</f>
        <v>0</v>
      </c>
      <c r="FA78" s="63">
        <f ca="1">IF(OR(INDEX(INDIRECT("times"&amp;EQ$2),$F78,FA$28)&gt;10,INDEX(INDIRECT(ES78),$E78,$F78)="",INDEX(INDIRECT(ES78),$E78,$F78)&gt;=INDEX(INDIRECT(ES78),1,FA$28)),0,(INDEX(INDIRECT(ES78),$E78,$F78))-INDEX(INDIRECT(ES78),1,FA$28))*(10-INDEX(INDIRECT("times"&amp;EQ$2),$F78,FA$28))/10</f>
        <v>0</v>
      </c>
      <c r="FB78" s="63">
        <f ca="1">IF(OR(INDEX(INDIRECT("times"&amp;EQ$2),$F78,FB$28)&gt;10,INDEX(INDIRECT(ES78),$E78,$F78)="",INDEX(INDIRECT(ES78),$E78,$F78)&gt;=INDEX(INDIRECT(ES78),1,FB$28)),0,(INDEX(INDIRECT(ES78),$E78,$F78))-INDEX(INDIRECT(ES78),1,FB$28))*(10-INDEX(INDIRECT("times"&amp;EQ$2),$F78,FB$28))/10</f>
        <v>0</v>
      </c>
      <c r="FC78" s="63">
        <f ca="1">IF(OR(INDEX(INDIRECT("times"&amp;EQ$2),$F78,FC$28)&gt;10,INDEX(INDIRECT(ES78),$E78,$F78)="",INDEX(INDIRECT(ES78),$E78,$F78)&gt;=INDEX(INDIRECT(ES78),1,FC$28)),0,(INDEX(INDIRECT(ES78),$E78,$F78))-INDEX(INDIRECT(ES78),1,FC$28))*(10-INDEX(INDIRECT("times"&amp;EQ$2),$F78,FC$28))/10</f>
        <v>0</v>
      </c>
      <c r="FD78" s="63">
        <f ca="1">IF(OR(INDEX(INDIRECT("times"&amp;EQ$2),$F78,FD$28)&gt;10,INDEX(INDIRECT(ES78),$E78,$F78)="",INDEX(INDIRECT(ES78),$E78,$F78)&gt;=INDEX(INDIRECT(ES78),1,FD$28)),0,(INDEX(INDIRECT(ES78),$E78,$F78))-INDEX(INDIRECT(ES78),1,FD$28))*(10-INDEX(INDIRECT("times"&amp;EQ$2),$F78,FD$28))/10</f>
        <v>0</v>
      </c>
      <c r="FE78" s="63">
        <f ca="1">IF(OR(INDEX(INDIRECT("times"&amp;EQ$2),$F78,FE$28)&gt;10,INDEX(INDIRECT(ES78),$E78,$F78)="",INDEX(INDIRECT(ES78),$E78,$F78)&gt;=INDEX(INDIRECT(ES78),1,FE$28)),0,(INDEX(INDIRECT(ES78),$E78,$F78))-INDEX(INDIRECT(ES78),1,FE$28))*(10-INDEX(INDIRECT("times"&amp;EQ$2),$F78,FE$28))/10</f>
        <v>0</v>
      </c>
      <c r="FF78" s="63">
        <f ca="1">IF(OR(INDEX(INDIRECT("times"&amp;EQ$2),$F78,FF$28)&gt;10,INDEX(INDIRECT(ES78),$E78,$F78)="",INDEX(INDIRECT(ES78),$E78,$F78)&gt;=INDEX(INDIRECT(ES78),1,FF$28)),0,(INDEX(INDIRECT(ES78),$E78,$F78))-INDEX(INDIRECT(ES78),1,FF$28))*(10-INDEX(INDIRECT("times"&amp;EQ$2),$F78,FF$28))/10</f>
        <v>0</v>
      </c>
      <c r="FG78" s="63">
        <f ca="1">IF(OR(INDEX(INDIRECT("times"&amp;EQ$2),$F78,FG$28)&gt;10,INDEX(INDIRECT(ES78),$E78,$F78)="",INDEX(INDIRECT(ES78),$E78,$F78)&gt;=INDEX(INDIRECT(ES78),1,FG$28)),0,(INDEX(INDIRECT(ES78),$E78,$F78))-INDEX(INDIRECT(ES78),1,FG$28))*(10-INDEX(INDIRECT("times"&amp;EQ$2),$F78,FG$28))/10</f>
        <v>0</v>
      </c>
      <c r="FH78" s="63">
        <f ca="1">IF(OR(INDEX(INDIRECT("times"&amp;EQ$2),$F78,FH$28)&gt;10,INDEX(INDIRECT(ES78),$E78,$F78)="",INDEX(INDIRECT(ES78),$E78,$F78)&gt;=INDEX(INDIRECT(ES78),1,FH$28)),0,(INDEX(INDIRECT(ES78),$E78,$F78))-INDEX(INDIRECT(ES78),1,FH$28))*(10-INDEX(INDIRECT("times"&amp;EQ$2),$F78,FH$28))/10</f>
        <v>0</v>
      </c>
      <c r="FI78" s="63">
        <f ca="1">IF(OR(INDEX(INDIRECT("times"&amp;EQ$2),$F78,FI$28)&gt;10,INDEX(INDIRECT(ES78),$E78,$F78)="",INDEX(INDIRECT(ES78),$E78,$F78)&gt;=INDEX(INDIRECT(ES78),1,FI$28)),0,(INDEX(INDIRECT(ES78),$E78,$F78))-INDEX(INDIRECT(ES78),1,FI$28))*(10-INDEX(INDIRECT("times"&amp;EQ$2),$F78,FI$28))/10</f>
        <v>0</v>
      </c>
      <c r="FJ78" s="63">
        <f ca="1">IF(OR(INDEX(INDIRECT("times"&amp;EQ$2),$F78,FJ$28)&gt;10,INDEX(INDIRECT(ES78),$E78,$F78)="",INDEX(INDIRECT(ES78),$E78,$F78)&gt;=INDEX(INDIRECT(ES78),1,FJ$28)),0,(INDEX(INDIRECT(ES78),$E78,$F78))-INDEX(INDIRECT(ES78),1,FJ$28))*(10-INDEX(INDIRECT("times"&amp;EQ$2),$F78,FJ$28))/10</f>
        <v>0</v>
      </c>
      <c r="FK78" s="63">
        <f ca="1">IF(OR(INDEX(INDIRECT("times"&amp;EQ$2),$F78,FK$28)&gt;10,INDEX(INDIRECT(ES78),$E78,$F78)="",INDEX(INDIRECT(ES78),$E78,$F78)&gt;=INDEX(INDIRECT(ES78),1,FK$28)),0,(INDEX(INDIRECT(ES78),$E78,$F78))-INDEX(INDIRECT(ES78),1,FK$28))*(10-INDEX(INDIRECT("times"&amp;EQ$2),$F78,FK$28))/10</f>
        <v>0</v>
      </c>
      <c r="FL78" s="63">
        <f ca="1">IF(OR(INDEX(INDIRECT("times"&amp;EQ$2),$F78,FL$28)&gt;10,INDEX(INDIRECT(ES78),$E78,$F78)="",INDEX(INDIRECT(ES78),$E78,$F78)&gt;=INDEX(INDIRECT(ES78),1,FL$28)),0,(INDEX(INDIRECT(ES78),$E78,$F78))-INDEX(INDIRECT(ES78),1,FL$28))*(10-INDEX(INDIRECT("times"&amp;EQ$2),$F78,FL$28))/10</f>
        <v>0</v>
      </c>
      <c r="FM78" s="63">
        <f ca="1">IF(OR(INDEX(INDIRECT("times"&amp;EQ$2),$F78,FM$28)&gt;10,INDEX(INDIRECT(ES78),$E78,$F78)="",INDEX(INDIRECT(ES78),$E78,$F78)&gt;=INDEX(INDIRECT(ES78),1,FM$28)),0,(INDEX(INDIRECT(ES78),$E78,$F78))-INDEX(INDIRECT(ES78),1,FM$28))*(10-INDEX(INDIRECT("times"&amp;EQ$2),$F78,FM$28))/10</f>
        <v>0</v>
      </c>
      <c r="FN78" s="63">
        <f ca="1">IF(OR(INDEX(INDIRECT("times"&amp;EQ$2),$F78,FN$28)&gt;10,INDEX(INDIRECT(ES78),$E78,$F78)="",INDEX(INDIRECT(ES78),$E78,$F78)&gt;=INDEX(INDIRECT(ES78),1,FN$28)),0,(INDEX(INDIRECT(ES78),$E78,$F78))-INDEX(INDIRECT(ES78),1,FN$28))*(10-INDEX(INDIRECT("times"&amp;EQ$2),$F78,FN$28))/10</f>
        <v>0</v>
      </c>
      <c r="FO78" s="63">
        <f ca="1">IF(OR(INDEX(INDIRECT("times"&amp;EQ$2),$F78,FO$28)&gt;10,INDEX(INDIRECT(ES78),$E78,$F78)="",INDEX(INDIRECT(ES78),$E78,$F78)&gt;=INDEX(INDIRECT(ES78),1,FO$28)),0,(INDEX(INDIRECT(ES78),$E78,$F78))-INDEX(INDIRECT(ES78),1,FO$28))*(10-INDEX(INDIRECT("times"&amp;EQ$2),$F78,FO$28))/10</f>
        <v>0</v>
      </c>
      <c r="FP78" s="64">
        <f ca="1">IF(OR(INDEX(INDIRECT("times"&amp;EQ$2),$F78,FP$28)&gt;10,INDEX(INDIRECT(ES78),$E78,$F78)="",INDEX(INDIRECT(ES78),$E78,$F78)&gt;=INDEX(INDIRECT(ES78),1,FP$28)),0,(INDEX(INDIRECT(ES78),$E78,$F78))-INDEX(INDIRECT(ES78),1,FP$28))*(10-INDEX(INDIRECT("times"&amp;EQ$2),$F78,FP$28))/10</f>
        <v>0</v>
      </c>
      <c r="FQ78" s="201">
        <v>15</v>
      </c>
      <c r="FS78" s="18" t="s">
        <v>224</v>
      </c>
      <c r="FT78" s="122">
        <f>FS26</f>
        <v>0</v>
      </c>
      <c r="FU78" s="122" t="str">
        <f>FS27</f>
        <v>shop65</v>
      </c>
      <c r="FV78" s="210" t="str">
        <f t="shared" si="46"/>
        <v>core0_shop65</v>
      </c>
      <c r="FW78" s="122">
        <v>5</v>
      </c>
      <c r="FX78" s="33">
        <v>15</v>
      </c>
      <c r="FY78" s="62">
        <f ca="1">IF(OR(INDEX(INDIRECT("times"&amp;FT$2),$F78,FY$28)&gt;10,INDEX(INDIRECT(FV78),$E78,$F78)="",INDEX(INDIRECT(FV78),$E78,$F78)&gt;=INDEX(INDIRECT(FV78),1,FY$28)),0,(INDEX(INDIRECT(FV78),$E78,$F78))-INDEX(INDIRECT(FV78),1,FY$28))*(10-INDEX(INDIRECT("times"&amp;FT$2),$F78,FY$28))/10</f>
        <v>0</v>
      </c>
      <c r="FZ78" s="63">
        <f ca="1">IF(OR(INDEX(INDIRECT("times"&amp;FT$2),$F78,FZ$28)&gt;10,INDEX(INDIRECT(FV78),$E78,$F78)="",INDEX(INDIRECT(FV78),$E78,$F78)&gt;=INDEX(INDIRECT(FV78),1,FZ$28)),0,(INDEX(INDIRECT(FV78),$E78,$F78))-INDEX(INDIRECT(FV78),1,FZ$28))*(10-INDEX(INDIRECT("times"&amp;FT$2),$F78,FZ$28))/10</f>
        <v>0</v>
      </c>
      <c r="GA78" s="63">
        <f ca="1">IF(OR(INDEX(INDIRECT("times"&amp;FT$2),$F78,GA$28)&gt;10,INDEX(INDIRECT(FV78),$E78,$F78)="",INDEX(INDIRECT(FV78),$E78,$F78)&gt;=INDEX(INDIRECT(FV78),1,GA$28)),0,(INDEX(INDIRECT(FV78),$E78,$F78))-INDEX(INDIRECT(FV78),1,GA$28))*(10-INDEX(INDIRECT("times"&amp;FT$2),$F78,GA$28))/10</f>
        <v>0</v>
      </c>
      <c r="GB78" s="63">
        <f ca="1">IF(OR(INDEX(INDIRECT("times"&amp;FT$2),$F78,GB$28)&gt;10,INDEX(INDIRECT(FV78),$E78,$F78)="",INDEX(INDIRECT(FV78),$E78,$F78)&gt;=INDEX(INDIRECT(FV78),1,GB$28)),0,(INDEX(INDIRECT(FV78),$E78,$F78))-INDEX(INDIRECT(FV78),1,GB$28))*(10-INDEX(INDIRECT("times"&amp;FT$2),$F78,GB$28))/10</f>
        <v>0</v>
      </c>
      <c r="GC78" s="63">
        <f ca="1">IF(OR(INDEX(INDIRECT("times"&amp;FT$2),$F78,GC$28)&gt;10,INDEX(INDIRECT(FV78),$E78,$F78)="",INDEX(INDIRECT(FV78),$E78,$F78)&gt;=INDEX(INDIRECT(FV78),1,GC$28)),0,(INDEX(INDIRECT(FV78),$E78,$F78))-INDEX(INDIRECT(FV78),1,GC$28))*(10-INDEX(INDIRECT("times"&amp;FT$2),$F78,GC$28))/10</f>
        <v>0</v>
      </c>
      <c r="GD78" s="63">
        <f ca="1">IF(OR(INDEX(INDIRECT("times"&amp;FT$2),$F78,GD$28)&gt;10,INDEX(INDIRECT(FV78),$E78,$F78)="",INDEX(INDIRECT(FV78),$E78,$F78)&gt;=INDEX(INDIRECT(FV78),1,GD$28)),0,(INDEX(INDIRECT(FV78),$E78,$F78))-INDEX(INDIRECT(FV78),1,GD$28))*(10-INDEX(INDIRECT("times"&amp;FT$2),$F78,GD$28))/10</f>
        <v>0</v>
      </c>
      <c r="GE78" s="63">
        <f ca="1">IF(OR(INDEX(INDIRECT("times"&amp;FT$2),$F78,GE$28)&gt;10,INDEX(INDIRECT(FV78),$E78,$F78)="",INDEX(INDIRECT(FV78),$E78,$F78)&gt;=INDEX(INDIRECT(FV78),1,GE$28)),0,(INDEX(INDIRECT(FV78),$E78,$F78))-INDEX(INDIRECT(FV78),1,GE$28))*(10-INDEX(INDIRECT("times"&amp;FT$2),$F78,GE$28))/10</f>
        <v>0</v>
      </c>
      <c r="GF78" s="63">
        <f ca="1">IF(OR(INDEX(INDIRECT("times"&amp;FT$2),$F78,GF$28)&gt;10,INDEX(INDIRECT(FV78),$E78,$F78)="",INDEX(INDIRECT(FV78),$E78,$F78)&gt;=INDEX(INDIRECT(FV78),1,GF$28)),0,(INDEX(INDIRECT(FV78),$E78,$F78))-INDEX(INDIRECT(FV78),1,GF$28))*(10-INDEX(INDIRECT("times"&amp;FT$2),$F78,GF$28))/10</f>
        <v>0</v>
      </c>
      <c r="GG78" s="63">
        <f ca="1">IF(OR(INDEX(INDIRECT("times"&amp;FT$2),$F78,GG$28)&gt;10,INDEX(INDIRECT(FV78),$E78,$F78)="",INDEX(INDIRECT(FV78),$E78,$F78)&gt;=INDEX(INDIRECT(FV78),1,GG$28)),0,(INDEX(INDIRECT(FV78),$E78,$F78))-INDEX(INDIRECT(FV78),1,GG$28))*(10-INDEX(INDIRECT("times"&amp;FT$2),$F78,GG$28))/10</f>
        <v>0</v>
      </c>
      <c r="GH78" s="63">
        <f ca="1">IF(OR(INDEX(INDIRECT("times"&amp;FT$2),$F78,GH$28)&gt;10,INDEX(INDIRECT(FV78),$E78,$F78)="",INDEX(INDIRECT(FV78),$E78,$F78)&gt;=INDEX(INDIRECT(FV78),1,GH$28)),0,(INDEX(INDIRECT(FV78),$E78,$F78))-INDEX(INDIRECT(FV78),1,GH$28))*(10-INDEX(INDIRECT("times"&amp;FT$2),$F78,GH$28))/10</f>
        <v>0</v>
      </c>
      <c r="GI78" s="63">
        <f ca="1">IF(OR(INDEX(INDIRECT("times"&amp;FT$2),$F78,GI$28)&gt;10,INDEX(INDIRECT(FV78),$E78,$F78)="",INDEX(INDIRECT(FV78),$E78,$F78)&gt;=INDEX(INDIRECT(FV78),1,GI$28)),0,(INDEX(INDIRECT(FV78),$E78,$F78))-INDEX(INDIRECT(FV78),1,GI$28))*(10-INDEX(INDIRECT("times"&amp;FT$2),$F78,GI$28))/10</f>
        <v>0</v>
      </c>
      <c r="GJ78" s="63">
        <f ca="1">IF(OR(INDEX(INDIRECT("times"&amp;FT$2),$F78,GJ$28)&gt;10,INDEX(INDIRECT(FV78),$E78,$F78)="",INDEX(INDIRECT(FV78),$E78,$F78)&gt;=INDEX(INDIRECT(FV78),1,GJ$28)),0,(INDEX(INDIRECT(FV78),$E78,$F78))-INDEX(INDIRECT(FV78),1,GJ$28))*(10-INDEX(INDIRECT("times"&amp;FT$2),$F78,GJ$28))/10</f>
        <v>0</v>
      </c>
      <c r="GK78" s="63">
        <f ca="1">IF(OR(INDEX(INDIRECT("times"&amp;FT$2),$F78,GK$28)&gt;10,INDEX(INDIRECT(FV78),$E78,$F78)="",INDEX(INDIRECT(FV78),$E78,$F78)&gt;=INDEX(INDIRECT(FV78),1,GK$28)),0,(INDEX(INDIRECT(FV78),$E78,$F78))-INDEX(INDIRECT(FV78),1,GK$28))*(10-INDEX(INDIRECT("times"&amp;FT$2),$F78,GK$28))/10</f>
        <v>0</v>
      </c>
      <c r="GL78" s="63">
        <f ca="1">IF(OR(INDEX(INDIRECT("times"&amp;FT$2),$F78,GL$28)&gt;10,INDEX(INDIRECT(FV78),$E78,$F78)="",INDEX(INDIRECT(FV78),$E78,$F78)&gt;=INDEX(INDIRECT(FV78),1,GL$28)),0,(INDEX(INDIRECT(FV78),$E78,$F78))-INDEX(INDIRECT(FV78),1,GL$28))*(10-INDEX(INDIRECT("times"&amp;FT$2),$F78,GL$28))/10</f>
        <v>0</v>
      </c>
      <c r="GM78" s="63">
        <f ca="1">IF(OR(INDEX(INDIRECT("times"&amp;FT$2),$F78,GM$28)&gt;10,INDEX(INDIRECT(FV78),$E78,$F78)="",INDEX(INDIRECT(FV78),$E78,$F78)&gt;=INDEX(INDIRECT(FV78),1,GM$28)),0,(INDEX(INDIRECT(FV78),$E78,$F78))-INDEX(INDIRECT(FV78),1,GM$28))*(10-INDEX(INDIRECT("times"&amp;FT$2),$F78,GM$28))/10</f>
        <v>0</v>
      </c>
      <c r="GN78" s="63">
        <f ca="1">IF(OR(INDEX(INDIRECT("times"&amp;FT$2),$F78,GN$28)&gt;10,INDEX(INDIRECT(FV78),$E78,$F78)="",INDEX(INDIRECT(FV78),$E78,$F78)&gt;=INDEX(INDIRECT(FV78),1,GN$28)),0,(INDEX(INDIRECT(FV78),$E78,$F78))-INDEX(INDIRECT(FV78),1,GN$28))*(10-INDEX(INDIRECT("times"&amp;FT$2),$F78,GN$28))/10</f>
        <v>0</v>
      </c>
      <c r="GO78" s="63">
        <f ca="1">IF(OR(INDEX(INDIRECT("times"&amp;FT$2),$F78,GO$28)&gt;10,INDEX(INDIRECT(FV78),$E78,$F78)="",INDEX(INDIRECT(FV78),$E78,$F78)&gt;=INDEX(INDIRECT(FV78),1,GO$28)),0,(INDEX(INDIRECT(FV78),$E78,$F78))-INDEX(INDIRECT(FV78),1,GO$28))*(10-INDEX(INDIRECT("times"&amp;FT$2),$F78,GO$28))/10</f>
        <v>0</v>
      </c>
      <c r="GP78" s="63">
        <f ca="1">IF(OR(INDEX(INDIRECT("times"&amp;FT$2),$F78,GP$28)&gt;10,INDEX(INDIRECT(FV78),$E78,$F78)="",INDEX(INDIRECT(FV78),$E78,$F78)&gt;=INDEX(INDIRECT(FV78),1,GP$28)),0,(INDEX(INDIRECT(FV78),$E78,$F78))-INDEX(INDIRECT(FV78),1,GP$28))*(10-INDEX(INDIRECT("times"&amp;FT$2),$F78,GP$28))/10</f>
        <v>0</v>
      </c>
      <c r="GQ78" s="63">
        <f ca="1">IF(OR(INDEX(INDIRECT("times"&amp;FT$2),$F78,GQ$28)&gt;10,INDEX(INDIRECT(FV78),$E78,$F78)="",INDEX(INDIRECT(FV78),$E78,$F78)&gt;=INDEX(INDIRECT(FV78),1,GQ$28)),0,(INDEX(INDIRECT(FV78),$E78,$F78))-INDEX(INDIRECT(FV78),1,GQ$28))*(10-INDEX(INDIRECT("times"&amp;FT$2),$F78,GQ$28))/10</f>
        <v>0</v>
      </c>
      <c r="GR78" s="63">
        <f ca="1">IF(OR(INDEX(INDIRECT("times"&amp;FT$2),$F78,GR$28)&gt;10,INDEX(INDIRECT(FV78),$E78,$F78)="",INDEX(INDIRECT(FV78),$E78,$F78)&gt;=INDEX(INDIRECT(FV78),1,GR$28)),0,(INDEX(INDIRECT(FV78),$E78,$F78))-INDEX(INDIRECT(FV78),1,GR$28))*(10-INDEX(INDIRECT("times"&amp;FT$2),$F78,GR$28))/10</f>
        <v>0</v>
      </c>
      <c r="GS78" s="64">
        <f ca="1">IF(OR(INDEX(INDIRECT("times"&amp;FT$2),$F78,GS$28)&gt;10,INDEX(INDIRECT(FV78),$E78,$F78)="",INDEX(INDIRECT(FV78),$E78,$F78)&gt;=INDEX(INDIRECT(FV78),1,GS$28)),0,(INDEX(INDIRECT(FV78),$E78,$F78))-INDEX(INDIRECT(FV78),1,GS$28))*(10-INDEX(INDIRECT("times"&amp;FT$2),$F78,GS$28))/10</f>
        <v>0</v>
      </c>
      <c r="GT78" s="201">
        <v>15</v>
      </c>
      <c r="GV78" s="18" t="s">
        <v>224</v>
      </c>
      <c r="GW78" s="122">
        <f>GV26</f>
        <v>0</v>
      </c>
      <c r="GX78" s="122" t="str">
        <f>GV27</f>
        <v>lei65</v>
      </c>
      <c r="GY78" s="210" t="str">
        <f t="shared" si="47"/>
        <v>core0_lei65</v>
      </c>
      <c r="GZ78" s="122">
        <v>5</v>
      </c>
      <c r="HA78" s="33">
        <v>15</v>
      </c>
      <c r="HB78" s="62">
        <f ca="1">IF(OR(INDEX(INDIRECT("times"&amp;GW$2),$F78,HB$28)&gt;10,INDEX(INDIRECT(GY78),$E78,$F78)="",INDEX(INDIRECT(GY78),$E78,$F78)&gt;=INDEX(INDIRECT(GY78),1,HB$28)),0,(INDEX(INDIRECT(GY78),$E78,$F78))-INDEX(INDIRECT(GY78),1,HB$28))*(10-INDEX(INDIRECT("times"&amp;GW$2),$F78,HB$28))/10</f>
        <v>0</v>
      </c>
      <c r="HC78" s="63">
        <f ca="1">IF(OR(INDEX(INDIRECT("times"&amp;GW$2),$F78,HC$28)&gt;10,INDEX(INDIRECT(GY78),$E78,$F78)="",INDEX(INDIRECT(GY78),$E78,$F78)&gt;=INDEX(INDIRECT(GY78),1,HC$28)),0,(INDEX(INDIRECT(GY78),$E78,$F78))-INDEX(INDIRECT(GY78),1,HC$28))*(10-INDEX(INDIRECT("times"&amp;GW$2),$F78,HC$28))/10</f>
        <v>0</v>
      </c>
      <c r="HD78" s="63">
        <f ca="1">IF(OR(INDEX(INDIRECT("times"&amp;GW$2),$F78,HD$28)&gt;10,INDEX(INDIRECT(GY78),$E78,$F78)="",INDEX(INDIRECT(GY78),$E78,$F78)&gt;=INDEX(INDIRECT(GY78),1,HD$28)),0,(INDEX(INDIRECT(GY78),$E78,$F78))-INDEX(INDIRECT(GY78),1,HD$28))*(10-INDEX(INDIRECT("times"&amp;GW$2),$F78,HD$28))/10</f>
        <v>0</v>
      </c>
      <c r="HE78" s="63">
        <f ca="1">IF(OR(INDEX(INDIRECT("times"&amp;GW$2),$F78,HE$28)&gt;10,INDEX(INDIRECT(GY78),$E78,$F78)="",INDEX(INDIRECT(GY78),$E78,$F78)&gt;=INDEX(INDIRECT(GY78),1,HE$28)),0,(INDEX(INDIRECT(GY78),$E78,$F78))-INDEX(INDIRECT(GY78),1,HE$28))*(10-INDEX(INDIRECT("times"&amp;GW$2),$F78,HE$28))/10</f>
        <v>0</v>
      </c>
      <c r="HF78" s="63">
        <f ca="1">IF(OR(INDEX(INDIRECT("times"&amp;GW$2),$F78,HF$28)&gt;10,INDEX(INDIRECT(GY78),$E78,$F78)="",INDEX(INDIRECT(GY78),$E78,$F78)&gt;=INDEX(INDIRECT(GY78),1,HF$28)),0,(INDEX(INDIRECT(GY78),$E78,$F78))-INDEX(INDIRECT(GY78),1,HF$28))*(10-INDEX(INDIRECT("times"&amp;GW$2),$F78,HF$28))/10</f>
        <v>0</v>
      </c>
      <c r="HG78" s="63">
        <f ca="1">IF(OR(INDEX(INDIRECT("times"&amp;GW$2),$F78,HG$28)&gt;10,INDEX(INDIRECT(GY78),$E78,$F78)="",INDEX(INDIRECT(GY78),$E78,$F78)&gt;=INDEX(INDIRECT(GY78),1,HG$28)),0,(INDEX(INDIRECT(GY78),$E78,$F78))-INDEX(INDIRECT(GY78),1,HG$28))*(10-INDEX(INDIRECT("times"&amp;GW$2),$F78,HG$28))/10</f>
        <v>0</v>
      </c>
      <c r="HH78" s="63">
        <f ca="1">IF(OR(INDEX(INDIRECT("times"&amp;GW$2),$F78,HH$28)&gt;10,INDEX(INDIRECT(GY78),$E78,$F78)="",INDEX(INDIRECT(GY78),$E78,$F78)&gt;=INDEX(INDIRECT(GY78),1,HH$28)),0,(INDEX(INDIRECT(GY78),$E78,$F78))-INDEX(INDIRECT(GY78),1,HH$28))*(10-INDEX(INDIRECT("times"&amp;GW$2),$F78,HH$28))/10</f>
        <v>0</v>
      </c>
      <c r="HI78" s="63">
        <f ca="1">IF(OR(INDEX(INDIRECT("times"&amp;GW$2),$F78,HI$28)&gt;10,INDEX(INDIRECT(GY78),$E78,$F78)="",INDEX(INDIRECT(GY78),$E78,$F78)&gt;=INDEX(INDIRECT(GY78),1,HI$28)),0,(INDEX(INDIRECT(GY78),$E78,$F78))-INDEX(INDIRECT(GY78),1,HI$28))*(10-INDEX(INDIRECT("times"&amp;GW$2),$F78,HI$28))/10</f>
        <v>0</v>
      </c>
      <c r="HJ78" s="63">
        <f ca="1">IF(OR(INDEX(INDIRECT("times"&amp;GW$2),$F78,HJ$28)&gt;10,INDEX(INDIRECT(GY78),$E78,$F78)="",INDEX(INDIRECT(GY78),$E78,$F78)&gt;=INDEX(INDIRECT(GY78),1,HJ$28)),0,(INDEX(INDIRECT(GY78),$E78,$F78))-INDEX(INDIRECT(GY78),1,HJ$28))*(10-INDEX(INDIRECT("times"&amp;GW$2),$F78,HJ$28))/10</f>
        <v>0</v>
      </c>
      <c r="HK78" s="63">
        <f ca="1">IF(OR(INDEX(INDIRECT("times"&amp;GW$2),$F78,HK$28)&gt;10,INDEX(INDIRECT(GY78),$E78,$F78)="",INDEX(INDIRECT(GY78),$E78,$F78)&gt;=INDEX(INDIRECT(GY78),1,HK$28)),0,(INDEX(INDIRECT(GY78),$E78,$F78))-INDEX(INDIRECT(GY78),1,HK$28))*(10-INDEX(INDIRECT("times"&amp;GW$2),$F78,HK$28))/10</f>
        <v>0</v>
      </c>
      <c r="HL78" s="63">
        <f ca="1">IF(OR(INDEX(INDIRECT("times"&amp;GW$2),$F78,HL$28)&gt;10,INDEX(INDIRECT(GY78),$E78,$F78)="",INDEX(INDIRECT(GY78),$E78,$F78)&gt;=INDEX(INDIRECT(GY78),1,HL$28)),0,(INDEX(INDIRECT(GY78),$E78,$F78))-INDEX(INDIRECT(GY78),1,HL$28))*(10-INDEX(INDIRECT("times"&amp;GW$2),$F78,HL$28))/10</f>
        <v>0</v>
      </c>
      <c r="HM78" s="63">
        <f ca="1">IF(OR(INDEX(INDIRECT("times"&amp;GW$2),$F78,HM$28)&gt;10,INDEX(INDIRECT(GY78),$E78,$F78)="",INDEX(INDIRECT(GY78),$E78,$F78)&gt;=INDEX(INDIRECT(GY78),1,HM$28)),0,(INDEX(INDIRECT(GY78),$E78,$F78))-INDEX(INDIRECT(GY78),1,HM$28))*(10-INDEX(INDIRECT("times"&amp;GW$2),$F78,HM$28))/10</f>
        <v>0</v>
      </c>
      <c r="HN78" s="63">
        <f ca="1">IF(OR(INDEX(INDIRECT("times"&amp;GW$2),$F78,HN$28)&gt;10,INDEX(INDIRECT(GY78),$E78,$F78)="",INDEX(INDIRECT(GY78),$E78,$F78)&gt;=INDEX(INDIRECT(GY78),1,HN$28)),0,(INDEX(INDIRECT(GY78),$E78,$F78))-INDEX(INDIRECT(GY78),1,HN$28))*(10-INDEX(INDIRECT("times"&amp;GW$2),$F78,HN$28))/10</f>
        <v>0</v>
      </c>
      <c r="HO78" s="63">
        <f ca="1">IF(OR(INDEX(INDIRECT("times"&amp;GW$2),$F78,HO$28)&gt;10,INDEX(INDIRECT(GY78),$E78,$F78)="",INDEX(INDIRECT(GY78),$E78,$F78)&gt;=INDEX(INDIRECT(GY78),1,HO$28)),0,(INDEX(INDIRECT(GY78),$E78,$F78))-INDEX(INDIRECT(GY78),1,HO$28))*(10-INDEX(INDIRECT("times"&amp;GW$2),$F78,HO$28))/10</f>
        <v>0</v>
      </c>
      <c r="HP78" s="63">
        <f ca="1">IF(OR(INDEX(INDIRECT("times"&amp;GW$2),$F78,HP$28)&gt;10,INDEX(INDIRECT(GY78),$E78,$F78)="",INDEX(INDIRECT(GY78),$E78,$F78)&gt;=INDEX(INDIRECT(GY78),1,HP$28)),0,(INDEX(INDIRECT(GY78),$E78,$F78))-INDEX(INDIRECT(GY78),1,HP$28))*(10-INDEX(INDIRECT("times"&amp;GW$2),$F78,HP$28))/10</f>
        <v>0</v>
      </c>
      <c r="HQ78" s="63">
        <f ca="1">IF(OR(INDEX(INDIRECT("times"&amp;GW$2),$F78,HQ$28)&gt;10,INDEX(INDIRECT(GY78),$E78,$F78)="",INDEX(INDIRECT(GY78),$E78,$F78)&gt;=INDEX(INDIRECT(GY78),1,HQ$28)),0,(INDEX(INDIRECT(GY78),$E78,$F78))-INDEX(INDIRECT(GY78),1,HQ$28))*(10-INDEX(INDIRECT("times"&amp;GW$2),$F78,HQ$28))/10</f>
        <v>0</v>
      </c>
      <c r="HR78" s="63">
        <f ca="1">IF(OR(INDEX(INDIRECT("times"&amp;GW$2),$F78,HR$28)&gt;10,INDEX(INDIRECT(GY78),$E78,$F78)="",INDEX(INDIRECT(GY78),$E78,$F78)&gt;=INDEX(INDIRECT(GY78),1,HR$28)),0,(INDEX(INDIRECT(GY78),$E78,$F78))-INDEX(INDIRECT(GY78),1,HR$28))*(10-INDEX(INDIRECT("times"&amp;GW$2),$F78,HR$28))/10</f>
        <v>0</v>
      </c>
      <c r="HS78" s="63">
        <f ca="1">IF(OR(INDEX(INDIRECT("times"&amp;GW$2),$F78,HS$28)&gt;10,INDEX(INDIRECT(GY78),$E78,$F78)="",INDEX(INDIRECT(GY78),$E78,$F78)&gt;=INDEX(INDIRECT(GY78),1,HS$28)),0,(INDEX(INDIRECT(GY78),$E78,$F78))-INDEX(INDIRECT(GY78),1,HS$28))*(10-INDEX(INDIRECT("times"&amp;GW$2),$F78,HS$28))/10</f>
        <v>0</v>
      </c>
      <c r="HT78" s="63">
        <f ca="1">IF(OR(INDEX(INDIRECT("times"&amp;GW$2),$F78,HT$28)&gt;10,INDEX(INDIRECT(GY78),$E78,$F78)="",INDEX(INDIRECT(GY78),$E78,$F78)&gt;=INDEX(INDIRECT(GY78),1,HT$28)),0,(INDEX(INDIRECT(GY78),$E78,$F78))-INDEX(INDIRECT(GY78),1,HT$28))*(10-INDEX(INDIRECT("times"&amp;GW$2),$F78,HT$28))/10</f>
        <v>0</v>
      </c>
      <c r="HU78" s="63">
        <f ca="1">IF(OR(INDEX(INDIRECT("times"&amp;GW$2),$F78,HU$28)&gt;10,INDEX(INDIRECT(GY78),$E78,$F78)="",INDEX(INDIRECT(GY78),$E78,$F78)&gt;=INDEX(INDIRECT(GY78),1,HU$28)),0,(INDEX(INDIRECT(GY78),$E78,$F78))-INDEX(INDIRECT(GY78),1,HU$28))*(10-INDEX(INDIRECT("times"&amp;GW$2),$F78,HU$28))/10</f>
        <v>0</v>
      </c>
      <c r="HV78" s="64">
        <f ca="1">IF(OR(INDEX(INDIRECT("times"&amp;GW$2),$F78,HV$28)&gt;10,INDEX(INDIRECT(GY78),$E78,$F78)="",INDEX(INDIRECT(GY78),$E78,$F78)&gt;=INDEX(INDIRECT(GY78),1,HV$28)),0,(INDEX(INDIRECT(GY78),$E78,$F78))-INDEX(INDIRECT(GY78),1,HV$28))*(10-INDEX(INDIRECT("times"&amp;GW$2),$F78,HV$28))/10</f>
        <v>0</v>
      </c>
      <c r="HW78" s="201">
        <v>15</v>
      </c>
    </row>
    <row r="79" spans="1:231" ht="15">
      <c r="A79" s="18" t="s">
        <v>225</v>
      </c>
      <c r="B79" s="122">
        <f>A26</f>
        <v>0</v>
      </c>
      <c r="C79" s="122" t="str">
        <f>A27</f>
        <v>work1834</v>
      </c>
      <c r="D79" s="210" t="str">
        <f t="shared" si="40"/>
        <v>core0_work1834</v>
      </c>
      <c r="E79" s="122">
        <v>5</v>
      </c>
      <c r="F79" s="33">
        <v>16</v>
      </c>
      <c r="G79" s="62">
        <f ca="1">IF(OR(INDEX(INDIRECT("times"&amp;B$2),$F79,G$28)&gt;10,INDEX(INDIRECT(D79),$E79,$F79)="",INDEX(INDIRECT(D79),$E79,$F79)&gt;=INDEX(INDIRECT(D79),1,G$28)),0,(INDEX(INDIRECT(D79),$E79,$F79))-INDEX(INDIRECT(D79),1,G$28))*(10-INDEX(INDIRECT("times"&amp;B$2),$F79,G$28))/10</f>
        <v>0</v>
      </c>
      <c r="H79" s="63">
        <f ca="1">IF(OR(INDEX(INDIRECT("times"&amp;B$2),$F79,H$28)&gt;10,INDEX(INDIRECT(D79),$E79,$F79)="",INDEX(INDIRECT(D79),$E79,$F79)&gt;=INDEX(INDIRECT(D79),1,H$28)),0,(INDEX(INDIRECT(D79),$E79,$F79))-INDEX(INDIRECT(D79),1,H$28))*(10-INDEX(INDIRECT("times"&amp;B$2),$F79,H$28))/10</f>
        <v>0</v>
      </c>
      <c r="I79" s="63">
        <f ca="1">IF(OR(INDEX(INDIRECT("times"&amp;B$2),$F79,I$28)&gt;10,INDEX(INDIRECT(D79),$E79,$F79)="",INDEX(INDIRECT(D79),$E79,$F79)&gt;=INDEX(INDIRECT(D79),1,I$28)),0,(INDEX(INDIRECT(D79),$E79,$F79))-INDEX(INDIRECT(D79),1,I$28))*(10-INDEX(INDIRECT("times"&amp;B$2),$F79,I$28))/10</f>
        <v>0</v>
      </c>
      <c r="J79" s="63">
        <f ca="1">IF(OR(INDEX(INDIRECT("times"&amp;B$2),$F79,J$28)&gt;10,INDEX(INDIRECT(D79),$E79,$F79)="",INDEX(INDIRECT(D79),$E79,$F79)&gt;=INDEX(INDIRECT(D79),1,J$28)),0,(INDEX(INDIRECT(D79),$E79,$F79))-INDEX(INDIRECT(D79),1,J$28))*(10-INDEX(INDIRECT("times"&amp;B$2),$F79,J$28))/10</f>
        <v>0</v>
      </c>
      <c r="K79" s="63">
        <f ca="1">IF(OR(INDEX(INDIRECT("times"&amp;B$2),$F79,K$28)&gt;10,INDEX(INDIRECT(D79),$E79,$F79)="",INDEX(INDIRECT(D79),$E79,$F79)&gt;=INDEX(INDIRECT(D79),1,K$28)),0,(INDEX(INDIRECT(D79),$E79,$F79))-INDEX(INDIRECT(D79),1,K$28))*(10-INDEX(INDIRECT("times"&amp;B$2),$F79,K$28))/10</f>
        <v>0</v>
      </c>
      <c r="L79" s="63">
        <f ca="1">IF(OR(INDEX(INDIRECT("times"&amp;B$2),$F79,L$28)&gt;10,INDEX(INDIRECT(D79),$E79,$F79)="",INDEX(INDIRECT(D79),$E79,$F79)&gt;=INDEX(INDIRECT(D79),1,L$28)),0,(INDEX(INDIRECT(D79),$E79,$F79))-INDEX(INDIRECT(D79),1,L$28))*(10-INDEX(INDIRECT("times"&amp;B$2),$F79,L$28))/10</f>
        <v>0</v>
      </c>
      <c r="M79" s="63">
        <f ca="1">IF(OR(INDEX(INDIRECT("times"&amp;B$2),$F79,M$28)&gt;10,INDEX(INDIRECT(D79),$E79,$F79)="",INDEX(INDIRECT(D79),$E79,$F79)&gt;=INDEX(INDIRECT(D79),1,M$28)),0,(INDEX(INDIRECT(D79),$E79,$F79))-INDEX(INDIRECT(D79),1,M$28))*(10-INDEX(INDIRECT("times"&amp;B$2),$F79,M$28))/10</f>
        <v>0</v>
      </c>
      <c r="N79" s="63">
        <f ca="1">IF(OR(INDEX(INDIRECT("times"&amp;B$2),$F79,N$28)&gt;10,INDEX(INDIRECT(D79),$E79,$F79)="",INDEX(INDIRECT(D79),$E79,$F79)&gt;=INDEX(INDIRECT(D79),1,N$28)),0,(INDEX(INDIRECT(D79),$E79,$F79))-INDEX(INDIRECT(D79),1,N$28))*(10-INDEX(INDIRECT("times"&amp;B$2),$F79,N$28))/10</f>
        <v>0</v>
      </c>
      <c r="O79" s="63">
        <f ca="1">IF(OR(INDEX(INDIRECT("times"&amp;B$2),$F79,O$28)&gt;10,INDEX(INDIRECT(D79),$E79,$F79)="",INDEX(INDIRECT(D79),$E79,$F79)&gt;=INDEX(INDIRECT(D79),1,O$28)),0,(INDEX(INDIRECT(D79),$E79,$F79))-INDEX(INDIRECT(D79),1,O$28))*(10-INDEX(INDIRECT("times"&amp;B$2),$F79,O$28))/10</f>
        <v>0</v>
      </c>
      <c r="P79" s="63">
        <f ca="1">IF(OR(INDEX(INDIRECT("times"&amp;B$2),$F79,P$28)&gt;10,INDEX(INDIRECT(D79),$E79,$F79)="",INDEX(INDIRECT(D79),$E79,$F79)&gt;=INDEX(INDIRECT(D79),1,P$28)),0,(INDEX(INDIRECT(D79),$E79,$F79))-INDEX(INDIRECT(D79),1,P$28))*(10-INDEX(INDIRECT("times"&amp;B$2),$F79,P$28))/10</f>
        <v>0</v>
      </c>
      <c r="Q79" s="63">
        <f ca="1">IF(OR(INDEX(INDIRECT("times"&amp;B$2),$F79,Q$28)&gt;10,INDEX(INDIRECT(D79),$E79,$F79)="",INDEX(INDIRECT(D79),$E79,$F79)&gt;=INDEX(INDIRECT(D79),1,Q$28)),0,(INDEX(INDIRECT(D79),$E79,$F79))-INDEX(INDIRECT(D79),1,Q$28))*(10-INDEX(INDIRECT("times"&amp;B$2),$F79,Q$28))/10</f>
        <v>0</v>
      </c>
      <c r="R79" s="63">
        <f ca="1">IF(OR(INDEX(INDIRECT("times"&amp;B$2),$F79,R$28)&gt;10,INDEX(INDIRECT(D79),$E79,$F79)="",INDEX(INDIRECT(D79),$E79,$F79)&gt;=INDEX(INDIRECT(D79),1,R$28)),0,(INDEX(INDIRECT(D79),$E79,$F79))-INDEX(INDIRECT(D79),1,R$28))*(10-INDEX(INDIRECT("times"&amp;B$2),$F79,R$28))/10</f>
        <v>0</v>
      </c>
      <c r="S79" s="63">
        <f ca="1">IF(OR(INDEX(INDIRECT("times"&amp;B$2),$F79,S$28)&gt;10,INDEX(INDIRECT(D79),$E79,$F79)="",INDEX(INDIRECT(D79),$E79,$F79)&gt;=INDEX(INDIRECT(D79),1,S$28)),0,(INDEX(INDIRECT(D79),$E79,$F79))-INDEX(INDIRECT(D79),1,S$28))*(10-INDEX(INDIRECT("times"&amp;B$2),$F79,S$28))/10</f>
        <v>0</v>
      </c>
      <c r="T79" s="63">
        <f ca="1">IF(OR(INDEX(INDIRECT("times"&amp;B$2),$F79,T$28)&gt;10,INDEX(INDIRECT(D79),$E79,$F79)="",INDEX(INDIRECT(D79),$E79,$F79)&gt;=INDEX(INDIRECT(D79),1,T$28)),0,(INDEX(INDIRECT(D79),$E79,$F79))-INDEX(INDIRECT(D79),1,T$28))*(10-INDEX(INDIRECT("times"&amp;B$2),$F79,T$28))/10</f>
        <v>0</v>
      </c>
      <c r="U79" s="63">
        <f ca="1">IF(OR(INDEX(INDIRECT("times"&amp;B$2),$F79,U$28)&gt;10,INDEX(INDIRECT(D79),$E79,$F79)="",INDEX(INDIRECT(D79),$E79,$F79)&gt;=INDEX(INDIRECT(D79),1,U$28)),0,(INDEX(INDIRECT(D79),$E79,$F79))-INDEX(INDIRECT(D79),1,U$28))*(10-INDEX(INDIRECT("times"&amp;B$2),$F79,U$28))/10</f>
        <v>0</v>
      </c>
      <c r="V79" s="63">
        <f ca="1">IF(OR(INDEX(INDIRECT("times"&amp;B$2),$F79,V$28)&gt;10,INDEX(INDIRECT(D79),$E79,$F79)="",INDEX(INDIRECT(D79),$E79,$F79)&gt;=INDEX(INDIRECT(D79),1,V$28)),0,(INDEX(INDIRECT(D79),$E79,$F79))-INDEX(INDIRECT(D79),1,V$28))*(10-INDEX(INDIRECT("times"&amp;B$2),$F79,V$28))/10</f>
        <v>0</v>
      </c>
      <c r="W79" s="63">
        <f ca="1">IF(OR(INDEX(INDIRECT("times"&amp;B$2),$F79,W$28)&gt;10,INDEX(INDIRECT(D79),$E79,$F79)="",INDEX(INDIRECT(D79),$E79,$F79)&gt;=INDEX(INDIRECT(D79),1,W$28)),0,(INDEX(INDIRECT(D79),$E79,$F79))-INDEX(INDIRECT(D79),1,W$28))*(10-INDEX(INDIRECT("times"&amp;B$2),$F79,W$28))/10</f>
        <v>0</v>
      </c>
      <c r="X79" s="63">
        <f ca="1">IF(OR(INDEX(INDIRECT("times"&amp;B$2),$F79,X$28)&gt;10,INDEX(INDIRECT(D79),$E79,$F79)="",INDEX(INDIRECT(D79),$E79,$F79)&gt;=INDEX(INDIRECT(D79),1,X$28)),0,(INDEX(INDIRECT(D79),$E79,$F79))-INDEX(INDIRECT(D79),1,X$28))*(10-INDEX(INDIRECT("times"&amp;B$2),$F79,X$28))/10</f>
        <v>0</v>
      </c>
      <c r="Y79" s="63">
        <f ca="1">IF(OR(INDEX(INDIRECT("times"&amp;B$2),$F79,Y$28)&gt;10,INDEX(INDIRECT(D79),$E79,$F79)="",INDEX(INDIRECT(D79),$E79,$F79)&gt;=INDEX(INDIRECT(D79),1,Y$28)),0,(INDEX(INDIRECT(D79),$E79,$F79))-INDEX(INDIRECT(D79),1,Y$28))*(10-INDEX(INDIRECT("times"&amp;B$2),$F79,Y$28))/10</f>
        <v>0</v>
      </c>
      <c r="Z79" s="63">
        <f ca="1">IF(OR(INDEX(INDIRECT("times"&amp;B$2),$F79,Z$28)&gt;10,INDEX(INDIRECT(D79),$E79,$F79)="",INDEX(INDIRECT(D79),$E79,$F79)&gt;=INDEX(INDIRECT(D79),1,Z$28)),0,(INDEX(INDIRECT(D79),$E79,$F79))-INDEX(INDIRECT(D79),1,Z$28))*(10-INDEX(INDIRECT("times"&amp;B$2),$F79,Z$28))/10</f>
        <v>0</v>
      </c>
      <c r="AA79" s="64">
        <f ca="1">IF(OR(INDEX(INDIRECT("times"&amp;B$2),$F79,AA$28)&gt;10,INDEX(INDIRECT(D79),$E79,$F79)="",INDEX(INDIRECT(D79),$E79,$F79)&gt;=INDEX(INDIRECT(D79),1,AA$28)),0,(INDEX(INDIRECT(D79),$E79,$F79))-INDEX(INDIRECT(D79),1,AA$28))*(10-INDEX(INDIRECT("times"&amp;B$2),$F79,AA$28))/10</f>
        <v>0</v>
      </c>
      <c r="AB79" s="201">
        <v>16</v>
      </c>
      <c r="AD79" s="18" t="s">
        <v>225</v>
      </c>
      <c r="AE79" s="122">
        <f>AD26</f>
        <v>0</v>
      </c>
      <c r="AF79" s="122" t="str">
        <f>AD27</f>
        <v>shop1834</v>
      </c>
      <c r="AG79" s="210" t="str">
        <f t="shared" si="41"/>
        <v>core0_shop1834</v>
      </c>
      <c r="AH79" s="122">
        <v>5</v>
      </c>
      <c r="AI79" s="33">
        <v>16</v>
      </c>
      <c r="AJ79" s="62">
        <f ca="1">IF(OR(INDEX(INDIRECT("times"&amp;AE$2),$F79,AJ$28)&gt;10,INDEX(INDIRECT(AG79),$E79,$F79)="",INDEX(INDIRECT(AG79),$E79,$F79)&gt;=INDEX(INDIRECT(AG79),1,AJ$28)),0,(INDEX(INDIRECT(AG79),$E79,$F79))-INDEX(INDIRECT(AG79),1,AJ$28))*(10-INDEX(INDIRECT("times"&amp;AE$2),$F79,AJ$28))/10</f>
        <v>0</v>
      </c>
      <c r="AK79" s="63">
        <f ca="1">IF(OR(INDEX(INDIRECT("times"&amp;AE$2),$F79,AK$28)&gt;10,INDEX(INDIRECT(AG79),$E79,$F79)="",INDEX(INDIRECT(AG79),$E79,$F79)&gt;=INDEX(INDIRECT(AG79),1,AK$28)),0,(INDEX(INDIRECT(AG79),$E79,$F79))-INDEX(INDIRECT(AG79),1,AK$28))*(10-INDEX(INDIRECT("times"&amp;AE$2),$F79,AK$28))/10</f>
        <v>0</v>
      </c>
      <c r="AL79" s="63">
        <f ca="1">IF(OR(INDEX(INDIRECT("times"&amp;AE$2),$F79,AL$28)&gt;10,INDEX(INDIRECT(AG79),$E79,$F79)="",INDEX(INDIRECT(AG79),$E79,$F79)&gt;=INDEX(INDIRECT(AG79),1,AL$28)),0,(INDEX(INDIRECT(AG79),$E79,$F79))-INDEX(INDIRECT(AG79),1,AL$28))*(10-INDEX(INDIRECT("times"&amp;AE$2),$F79,AL$28))/10</f>
        <v>0</v>
      </c>
      <c r="AM79" s="63">
        <f ca="1">IF(OR(INDEX(INDIRECT("times"&amp;AE$2),$F79,AM$28)&gt;10,INDEX(INDIRECT(AG79),$E79,$F79)="",INDEX(INDIRECT(AG79),$E79,$F79)&gt;=INDEX(INDIRECT(AG79),1,AM$28)),0,(INDEX(INDIRECT(AG79),$E79,$F79))-INDEX(INDIRECT(AG79),1,AM$28))*(10-INDEX(INDIRECT("times"&amp;AE$2),$F79,AM$28))/10</f>
        <v>0</v>
      </c>
      <c r="AN79" s="63">
        <f ca="1">IF(OR(INDEX(INDIRECT("times"&amp;AE$2),$F79,AN$28)&gt;10,INDEX(INDIRECT(AG79),$E79,$F79)="",INDEX(INDIRECT(AG79),$E79,$F79)&gt;=INDEX(INDIRECT(AG79),1,AN$28)),0,(INDEX(INDIRECT(AG79),$E79,$F79))-INDEX(INDIRECT(AG79),1,AN$28))*(10-INDEX(INDIRECT("times"&amp;AE$2),$F79,AN$28))/10</f>
        <v>0</v>
      </c>
      <c r="AO79" s="63">
        <f ca="1">IF(OR(INDEX(INDIRECT("times"&amp;AE$2),$F79,AO$28)&gt;10,INDEX(INDIRECT(AG79),$E79,$F79)="",INDEX(INDIRECT(AG79),$E79,$F79)&gt;=INDEX(INDIRECT(AG79),1,AO$28)),0,(INDEX(INDIRECT(AG79),$E79,$F79))-INDEX(INDIRECT(AG79),1,AO$28))*(10-INDEX(INDIRECT("times"&amp;AE$2),$F79,AO$28))/10</f>
        <v>0</v>
      </c>
      <c r="AP79" s="63">
        <f ca="1">IF(OR(INDEX(INDIRECT("times"&amp;AE$2),$F79,AP$28)&gt;10,INDEX(INDIRECT(AG79),$E79,$F79)="",INDEX(INDIRECT(AG79),$E79,$F79)&gt;=INDEX(INDIRECT(AG79),1,AP$28)),0,(INDEX(INDIRECT(AG79),$E79,$F79))-INDEX(INDIRECT(AG79),1,AP$28))*(10-INDEX(INDIRECT("times"&amp;AE$2),$F79,AP$28))/10</f>
        <v>0</v>
      </c>
      <c r="AQ79" s="63">
        <f ca="1">IF(OR(INDEX(INDIRECT("times"&amp;AE$2),$F79,AQ$28)&gt;10,INDEX(INDIRECT(AG79),$E79,$F79)="",INDEX(INDIRECT(AG79),$E79,$F79)&gt;=INDEX(INDIRECT(AG79),1,AQ$28)),0,(INDEX(INDIRECT(AG79),$E79,$F79))-INDEX(INDIRECT(AG79),1,AQ$28))*(10-INDEX(INDIRECT("times"&amp;AE$2),$F79,AQ$28))/10</f>
        <v>0</v>
      </c>
      <c r="AR79" s="63">
        <f ca="1">IF(OR(INDEX(INDIRECT("times"&amp;AE$2),$F79,AR$28)&gt;10,INDEX(INDIRECT(AG79),$E79,$F79)="",INDEX(INDIRECT(AG79),$E79,$F79)&gt;=INDEX(INDIRECT(AG79),1,AR$28)),0,(INDEX(INDIRECT(AG79),$E79,$F79))-INDEX(INDIRECT(AG79),1,AR$28))*(10-INDEX(INDIRECT("times"&amp;AE$2),$F79,AR$28))/10</f>
        <v>0</v>
      </c>
      <c r="AS79" s="63">
        <f ca="1">IF(OR(INDEX(INDIRECT("times"&amp;AE$2),$F79,AS$28)&gt;10,INDEX(INDIRECT(AG79),$E79,$F79)="",INDEX(INDIRECT(AG79),$E79,$F79)&gt;=INDEX(INDIRECT(AG79),1,AS$28)),0,(INDEX(INDIRECT(AG79),$E79,$F79))-INDEX(INDIRECT(AG79),1,AS$28))*(10-INDEX(INDIRECT("times"&amp;AE$2),$F79,AS$28))/10</f>
        <v>0</v>
      </c>
      <c r="AT79" s="63">
        <f ca="1">IF(OR(INDEX(INDIRECT("times"&amp;AE$2),$F79,AT$28)&gt;10,INDEX(INDIRECT(AG79),$E79,$F79)="",INDEX(INDIRECT(AG79),$E79,$F79)&gt;=INDEX(INDIRECT(AG79),1,AT$28)),0,(INDEX(INDIRECT(AG79),$E79,$F79))-INDEX(INDIRECT(AG79),1,AT$28))*(10-INDEX(INDIRECT("times"&amp;AE$2),$F79,AT$28))/10</f>
        <v>0</v>
      </c>
      <c r="AU79" s="63">
        <f ca="1">IF(OR(INDEX(INDIRECT("times"&amp;AE$2),$F79,AU$28)&gt;10,INDEX(INDIRECT(AG79),$E79,$F79)="",INDEX(INDIRECT(AG79),$E79,$F79)&gt;=INDEX(INDIRECT(AG79),1,AU$28)),0,(INDEX(INDIRECT(AG79),$E79,$F79))-INDEX(INDIRECT(AG79),1,AU$28))*(10-INDEX(INDIRECT("times"&amp;AE$2),$F79,AU$28))/10</f>
        <v>0</v>
      </c>
      <c r="AV79" s="63">
        <f ca="1">IF(OR(INDEX(INDIRECT("times"&amp;AE$2),$F79,AV$28)&gt;10,INDEX(INDIRECT(AG79),$E79,$F79)="",INDEX(INDIRECT(AG79),$E79,$F79)&gt;=INDEX(INDIRECT(AG79),1,AV$28)),0,(INDEX(INDIRECT(AG79),$E79,$F79))-INDEX(INDIRECT(AG79),1,AV$28))*(10-INDEX(INDIRECT("times"&amp;AE$2),$F79,AV$28))/10</f>
        <v>0</v>
      </c>
      <c r="AW79" s="63">
        <f ca="1">IF(OR(INDEX(INDIRECT("times"&amp;AE$2),$F79,AW$28)&gt;10,INDEX(INDIRECT(AG79),$E79,$F79)="",INDEX(INDIRECT(AG79),$E79,$F79)&gt;=INDEX(INDIRECT(AG79),1,AW$28)),0,(INDEX(INDIRECT(AG79),$E79,$F79))-INDEX(INDIRECT(AG79),1,AW$28))*(10-INDEX(INDIRECT("times"&amp;AE$2),$F79,AW$28))/10</f>
        <v>0</v>
      </c>
      <c r="AX79" s="63">
        <f ca="1">IF(OR(INDEX(INDIRECT("times"&amp;AE$2),$F79,AX$28)&gt;10,INDEX(INDIRECT(AG79),$E79,$F79)="",INDEX(INDIRECT(AG79),$E79,$F79)&gt;=INDEX(INDIRECT(AG79),1,AX$28)),0,(INDEX(INDIRECT(AG79),$E79,$F79))-INDEX(INDIRECT(AG79),1,AX$28))*(10-INDEX(INDIRECT("times"&amp;AE$2),$F79,AX$28))/10</f>
        <v>0</v>
      </c>
      <c r="AY79" s="63">
        <f ca="1">IF(OR(INDEX(INDIRECT("times"&amp;AE$2),$F79,AY$28)&gt;10,INDEX(INDIRECT(AG79),$E79,$F79)="",INDEX(INDIRECT(AG79),$E79,$F79)&gt;=INDEX(INDIRECT(AG79),1,AY$28)),0,(INDEX(INDIRECT(AG79),$E79,$F79))-INDEX(INDIRECT(AG79),1,AY$28))*(10-INDEX(INDIRECT("times"&amp;AE$2),$F79,AY$28))/10</f>
        <v>0</v>
      </c>
      <c r="AZ79" s="63">
        <f ca="1">IF(OR(INDEX(INDIRECT("times"&amp;AE$2),$F79,AZ$28)&gt;10,INDEX(INDIRECT(AG79),$E79,$F79)="",INDEX(INDIRECT(AG79),$E79,$F79)&gt;=INDEX(INDIRECT(AG79),1,AZ$28)),0,(INDEX(INDIRECT(AG79),$E79,$F79))-INDEX(INDIRECT(AG79),1,AZ$28))*(10-INDEX(INDIRECT("times"&amp;AE$2),$F79,AZ$28))/10</f>
        <v>0</v>
      </c>
      <c r="BA79" s="63">
        <f ca="1">IF(OR(INDEX(INDIRECT("times"&amp;AE$2),$F79,BA$28)&gt;10,INDEX(INDIRECT(AG79),$E79,$F79)="",INDEX(INDIRECT(AG79),$E79,$F79)&gt;=INDEX(INDIRECT(AG79),1,BA$28)),0,(INDEX(INDIRECT(AG79),$E79,$F79))-INDEX(INDIRECT(AG79),1,BA$28))*(10-INDEX(INDIRECT("times"&amp;AE$2),$F79,BA$28))/10</f>
        <v>0</v>
      </c>
      <c r="BB79" s="63">
        <f ca="1">IF(OR(INDEX(INDIRECT("times"&amp;AE$2),$F79,BB$28)&gt;10,INDEX(INDIRECT(AG79),$E79,$F79)="",INDEX(INDIRECT(AG79),$E79,$F79)&gt;=INDEX(INDIRECT(AG79),1,BB$28)),0,(INDEX(INDIRECT(AG79),$E79,$F79))-INDEX(INDIRECT(AG79),1,BB$28))*(10-INDEX(INDIRECT("times"&amp;AE$2),$F79,BB$28))/10</f>
        <v>0</v>
      </c>
      <c r="BC79" s="63">
        <f ca="1">IF(OR(INDEX(INDIRECT("times"&amp;AE$2),$F79,BC$28)&gt;10,INDEX(INDIRECT(AG79),$E79,$F79)="",INDEX(INDIRECT(AG79),$E79,$F79)&gt;=INDEX(INDIRECT(AG79),1,BC$28)),0,(INDEX(INDIRECT(AG79),$E79,$F79))-INDEX(INDIRECT(AG79),1,BC$28))*(10-INDEX(INDIRECT("times"&amp;AE$2),$F79,BC$28))/10</f>
        <v>0</v>
      </c>
      <c r="BD79" s="64">
        <f ca="1">IF(OR(INDEX(INDIRECT("times"&amp;AE$2),$F79,BD$28)&gt;10,INDEX(INDIRECT(AG79),$E79,$F79)="",INDEX(INDIRECT(AG79),$E79,$F79)&gt;=INDEX(INDIRECT(AG79),1,BD$28)),0,(INDEX(INDIRECT(AG79),$E79,$F79))-INDEX(INDIRECT(AG79),1,BD$28))*(10-INDEX(INDIRECT("times"&amp;AE$2),$F79,BD$28))/10</f>
        <v>0</v>
      </c>
      <c r="BE79" s="201">
        <v>16</v>
      </c>
      <c r="BG79" s="18" t="s">
        <v>225</v>
      </c>
      <c r="BH79" s="122">
        <f>BG26</f>
        <v>0</v>
      </c>
      <c r="BI79" s="122" t="str">
        <f>BG27</f>
        <v>lei1834</v>
      </c>
      <c r="BJ79" s="210" t="str">
        <f t="shared" si="42"/>
        <v>core0_lei1834</v>
      </c>
      <c r="BK79" s="122">
        <v>5</v>
      </c>
      <c r="BL79" s="33">
        <v>16</v>
      </c>
      <c r="BM79" s="62">
        <f ca="1">IF(OR(INDEX(INDIRECT("times"&amp;BH$2),$F79,BM$28)&gt;10,INDEX(INDIRECT(BJ79),$E79,$F79)="",INDEX(INDIRECT(BJ79),$E79,$F79)&gt;=INDEX(INDIRECT(BJ79),1,BM$28)),0,(INDEX(INDIRECT(BJ79),$E79,$F79))-INDEX(INDIRECT(BJ79),1,BM$28))*(10-INDEX(INDIRECT("times"&amp;BH$2),$F79,BM$28))/10</f>
        <v>0</v>
      </c>
      <c r="BN79" s="63">
        <f ca="1">IF(OR(INDEX(INDIRECT("times"&amp;BH$2),$F79,BN$28)&gt;10,INDEX(INDIRECT(BJ79),$E79,$F79)="",INDEX(INDIRECT(BJ79),$E79,$F79)&gt;=INDEX(INDIRECT(BJ79),1,BN$28)),0,(INDEX(INDIRECT(BJ79),$E79,$F79))-INDEX(INDIRECT(BJ79),1,BN$28))*(10-INDEX(INDIRECT("times"&amp;BH$2),$F79,BN$28))/10</f>
        <v>0</v>
      </c>
      <c r="BO79" s="63">
        <f ca="1">IF(OR(INDEX(INDIRECT("times"&amp;BH$2),$F79,BO$28)&gt;10,INDEX(INDIRECT(BJ79),$E79,$F79)="",INDEX(INDIRECT(BJ79),$E79,$F79)&gt;=INDEX(INDIRECT(BJ79),1,BO$28)),0,(INDEX(INDIRECT(BJ79),$E79,$F79))-INDEX(INDIRECT(BJ79),1,BO$28))*(10-INDEX(INDIRECT("times"&amp;BH$2),$F79,BO$28))/10</f>
        <v>0</v>
      </c>
      <c r="BP79" s="63">
        <f ca="1">IF(OR(INDEX(INDIRECT("times"&amp;BH$2),$F79,BP$28)&gt;10,INDEX(INDIRECT(BJ79),$E79,$F79)="",INDEX(INDIRECT(BJ79),$E79,$F79)&gt;=INDEX(INDIRECT(BJ79),1,BP$28)),0,(INDEX(INDIRECT(BJ79),$E79,$F79))-INDEX(INDIRECT(BJ79),1,BP$28))*(10-INDEX(INDIRECT("times"&amp;BH$2),$F79,BP$28))/10</f>
        <v>0</v>
      </c>
      <c r="BQ79" s="63">
        <f ca="1">IF(OR(INDEX(INDIRECT("times"&amp;BH$2),$F79,BQ$28)&gt;10,INDEX(INDIRECT(BJ79),$E79,$F79)="",INDEX(INDIRECT(BJ79),$E79,$F79)&gt;=INDEX(INDIRECT(BJ79),1,BQ$28)),0,(INDEX(INDIRECT(BJ79),$E79,$F79))-INDEX(INDIRECT(BJ79),1,BQ$28))*(10-INDEX(INDIRECT("times"&amp;BH$2),$F79,BQ$28))/10</f>
        <v>0</v>
      </c>
      <c r="BR79" s="63">
        <f ca="1">IF(OR(INDEX(INDIRECT("times"&amp;BH$2),$F79,BR$28)&gt;10,INDEX(INDIRECT(BJ79),$E79,$F79)="",INDEX(INDIRECT(BJ79),$E79,$F79)&gt;=INDEX(INDIRECT(BJ79),1,BR$28)),0,(INDEX(INDIRECT(BJ79),$E79,$F79))-INDEX(INDIRECT(BJ79),1,BR$28))*(10-INDEX(INDIRECT("times"&amp;BH$2),$F79,BR$28))/10</f>
        <v>0</v>
      </c>
      <c r="BS79" s="63">
        <f ca="1">IF(OR(INDEX(INDIRECT("times"&amp;BH$2),$F79,BS$28)&gt;10,INDEX(INDIRECT(BJ79),$E79,$F79)="",INDEX(INDIRECT(BJ79),$E79,$F79)&gt;=INDEX(INDIRECT(BJ79),1,BS$28)),0,(INDEX(INDIRECT(BJ79),$E79,$F79))-INDEX(INDIRECT(BJ79),1,BS$28))*(10-INDEX(INDIRECT("times"&amp;BH$2),$F79,BS$28))/10</f>
        <v>0</v>
      </c>
      <c r="BT79" s="63">
        <f ca="1">IF(OR(INDEX(INDIRECT("times"&amp;BH$2),$F79,BT$28)&gt;10,INDEX(INDIRECT(BJ79),$E79,$F79)="",INDEX(INDIRECT(BJ79),$E79,$F79)&gt;=INDEX(INDIRECT(BJ79),1,BT$28)),0,(INDEX(INDIRECT(BJ79),$E79,$F79))-INDEX(INDIRECT(BJ79),1,BT$28))*(10-INDEX(INDIRECT("times"&amp;BH$2),$F79,BT$28))/10</f>
        <v>0</v>
      </c>
      <c r="BU79" s="63">
        <f ca="1">IF(OR(INDEX(INDIRECT("times"&amp;BH$2),$F79,BU$28)&gt;10,INDEX(INDIRECT(BJ79),$E79,$F79)="",INDEX(INDIRECT(BJ79),$E79,$F79)&gt;=INDEX(INDIRECT(BJ79),1,BU$28)),0,(INDEX(INDIRECT(BJ79),$E79,$F79))-INDEX(INDIRECT(BJ79),1,BU$28))*(10-INDEX(INDIRECT("times"&amp;BH$2),$F79,BU$28))/10</f>
        <v>0</v>
      </c>
      <c r="BV79" s="63">
        <f ca="1">IF(OR(INDEX(INDIRECT("times"&amp;BH$2),$F79,BV$28)&gt;10,INDEX(INDIRECT(BJ79),$E79,$F79)="",INDEX(INDIRECT(BJ79),$E79,$F79)&gt;=INDEX(INDIRECT(BJ79),1,BV$28)),0,(INDEX(INDIRECT(BJ79),$E79,$F79))-INDEX(INDIRECT(BJ79),1,BV$28))*(10-INDEX(INDIRECT("times"&amp;BH$2),$F79,BV$28))/10</f>
        <v>0</v>
      </c>
      <c r="BW79" s="63">
        <f ca="1">IF(OR(INDEX(INDIRECT("times"&amp;BH$2),$F79,BW$28)&gt;10,INDEX(INDIRECT(BJ79),$E79,$F79)="",INDEX(INDIRECT(BJ79),$E79,$F79)&gt;=INDEX(INDIRECT(BJ79),1,BW$28)),0,(INDEX(INDIRECT(BJ79),$E79,$F79))-INDEX(INDIRECT(BJ79),1,BW$28))*(10-INDEX(INDIRECT("times"&amp;BH$2),$F79,BW$28))/10</f>
        <v>0</v>
      </c>
      <c r="BX79" s="63">
        <f ca="1">IF(OR(INDEX(INDIRECT("times"&amp;BH$2),$F79,BX$28)&gt;10,INDEX(INDIRECT(BJ79),$E79,$F79)="",INDEX(INDIRECT(BJ79),$E79,$F79)&gt;=INDEX(INDIRECT(BJ79),1,BX$28)),0,(INDEX(INDIRECT(BJ79),$E79,$F79))-INDEX(INDIRECT(BJ79),1,BX$28))*(10-INDEX(INDIRECT("times"&amp;BH$2),$F79,BX$28))/10</f>
        <v>0</v>
      </c>
      <c r="BY79" s="63">
        <f ca="1">IF(OR(INDEX(INDIRECT("times"&amp;BH$2),$F79,BY$28)&gt;10,INDEX(INDIRECT(BJ79),$E79,$F79)="",INDEX(INDIRECT(BJ79),$E79,$F79)&gt;=INDEX(INDIRECT(BJ79),1,BY$28)),0,(INDEX(INDIRECT(BJ79),$E79,$F79))-INDEX(INDIRECT(BJ79),1,BY$28))*(10-INDEX(INDIRECT("times"&amp;BH$2),$F79,BY$28))/10</f>
        <v>0</v>
      </c>
      <c r="BZ79" s="63">
        <f ca="1">IF(OR(INDEX(INDIRECT("times"&amp;BH$2),$F79,BZ$28)&gt;10,INDEX(INDIRECT(BJ79),$E79,$F79)="",INDEX(INDIRECT(BJ79),$E79,$F79)&gt;=INDEX(INDIRECT(BJ79),1,BZ$28)),0,(INDEX(INDIRECT(BJ79),$E79,$F79))-INDEX(INDIRECT(BJ79),1,BZ$28))*(10-INDEX(INDIRECT("times"&amp;BH$2),$F79,BZ$28))/10</f>
        <v>0</v>
      </c>
      <c r="CA79" s="63">
        <f ca="1">IF(OR(INDEX(INDIRECT("times"&amp;BH$2),$F79,CA$28)&gt;10,INDEX(INDIRECT(BJ79),$E79,$F79)="",INDEX(INDIRECT(BJ79),$E79,$F79)&gt;=INDEX(INDIRECT(BJ79),1,CA$28)),0,(INDEX(INDIRECT(BJ79),$E79,$F79))-INDEX(INDIRECT(BJ79),1,CA$28))*(10-INDEX(INDIRECT("times"&amp;BH$2),$F79,CA$28))/10</f>
        <v>0</v>
      </c>
      <c r="CB79" s="63">
        <f ca="1">IF(OR(INDEX(INDIRECT("times"&amp;BH$2),$F79,CB$28)&gt;10,INDEX(INDIRECT(BJ79),$E79,$F79)="",INDEX(INDIRECT(BJ79),$E79,$F79)&gt;=INDEX(INDIRECT(BJ79),1,CB$28)),0,(INDEX(INDIRECT(BJ79),$E79,$F79))-INDEX(INDIRECT(BJ79),1,CB$28))*(10-INDEX(INDIRECT("times"&amp;BH$2),$F79,CB$28))/10</f>
        <v>0</v>
      </c>
      <c r="CC79" s="63">
        <f ca="1">IF(OR(INDEX(INDIRECT("times"&amp;BH$2),$F79,CC$28)&gt;10,INDEX(INDIRECT(BJ79),$E79,$F79)="",INDEX(INDIRECT(BJ79),$E79,$F79)&gt;=INDEX(INDIRECT(BJ79),1,CC$28)),0,(INDEX(INDIRECT(BJ79),$E79,$F79))-INDEX(INDIRECT(BJ79),1,CC$28))*(10-INDEX(INDIRECT("times"&amp;BH$2),$F79,CC$28))/10</f>
        <v>0</v>
      </c>
      <c r="CD79" s="63">
        <f ca="1">IF(OR(INDEX(INDIRECT("times"&amp;BH$2),$F79,CD$28)&gt;10,INDEX(INDIRECT(BJ79),$E79,$F79)="",INDEX(INDIRECT(BJ79),$E79,$F79)&gt;=INDEX(INDIRECT(BJ79),1,CD$28)),0,(INDEX(INDIRECT(BJ79),$E79,$F79))-INDEX(INDIRECT(BJ79),1,CD$28))*(10-INDEX(INDIRECT("times"&amp;BH$2),$F79,CD$28))/10</f>
        <v>0</v>
      </c>
      <c r="CE79" s="63">
        <f ca="1">IF(OR(INDEX(INDIRECT("times"&amp;BH$2),$F79,CE$28)&gt;10,INDEX(INDIRECT(BJ79),$E79,$F79)="",INDEX(INDIRECT(BJ79),$E79,$F79)&gt;=INDEX(INDIRECT(BJ79),1,CE$28)),0,(INDEX(INDIRECT(BJ79),$E79,$F79))-INDEX(INDIRECT(BJ79),1,CE$28))*(10-INDEX(INDIRECT("times"&amp;BH$2),$F79,CE$28))/10</f>
        <v>0</v>
      </c>
      <c r="CF79" s="63">
        <f ca="1">IF(OR(INDEX(INDIRECT("times"&amp;BH$2),$F79,CF$28)&gt;10,INDEX(INDIRECT(BJ79),$E79,$F79)="",INDEX(INDIRECT(BJ79),$E79,$F79)&gt;=INDEX(INDIRECT(BJ79),1,CF$28)),0,(INDEX(INDIRECT(BJ79),$E79,$F79))-INDEX(INDIRECT(BJ79),1,CF$28))*(10-INDEX(INDIRECT("times"&amp;BH$2),$F79,CF$28))/10</f>
        <v>0</v>
      </c>
      <c r="CG79" s="64">
        <f ca="1">IF(OR(INDEX(INDIRECT("times"&amp;BH$2),$F79,CG$28)&gt;10,INDEX(INDIRECT(BJ79),$E79,$F79)="",INDEX(INDIRECT(BJ79),$E79,$F79)&gt;=INDEX(INDIRECT(BJ79),1,CG$28)),0,(INDEX(INDIRECT(BJ79),$E79,$F79))-INDEX(INDIRECT(BJ79),1,CG$28))*(10-INDEX(INDIRECT("times"&amp;BH$2),$F79,CG$28))/10</f>
        <v>0</v>
      </c>
      <c r="CH79" s="201">
        <v>16</v>
      </c>
      <c r="CJ79" s="18" t="s">
        <v>225</v>
      </c>
      <c r="CK79" s="122">
        <f>CJ26</f>
        <v>0</v>
      </c>
      <c r="CL79" s="122" t="str">
        <f>CJ27</f>
        <v>work3564</v>
      </c>
      <c r="CM79" s="210" t="str">
        <f t="shared" si="43"/>
        <v>core0_work3564</v>
      </c>
      <c r="CN79" s="122">
        <v>5</v>
      </c>
      <c r="CO79" s="33">
        <v>16</v>
      </c>
      <c r="CP79" s="62">
        <f ca="1">IF(OR(INDEX(INDIRECT("times"&amp;CK$2),$F79,CP$28)&gt;10,INDEX(INDIRECT(CM79),$E79,$F79)="",INDEX(INDIRECT(CM79),$E79,$F79)&gt;=INDEX(INDIRECT(CM79),1,CP$28)),0,(INDEX(INDIRECT(CM79),$E79,$F79))-INDEX(INDIRECT(CM79),1,CP$28))*(10-INDEX(INDIRECT("times"&amp;CK$2),$F79,CP$28))/10</f>
        <v>0</v>
      </c>
      <c r="CQ79" s="63">
        <f ca="1">IF(OR(INDEX(INDIRECT("times"&amp;CK$2),$F79,CQ$28)&gt;10,INDEX(INDIRECT(CM79),$E79,$F79)="",INDEX(INDIRECT(CM79),$E79,$F79)&gt;=INDEX(INDIRECT(CM79),1,CQ$28)),0,(INDEX(INDIRECT(CM79),$E79,$F79))-INDEX(INDIRECT(CM79),1,CQ$28))*(10-INDEX(INDIRECT("times"&amp;CK$2),$F79,CQ$28))/10</f>
        <v>0</v>
      </c>
      <c r="CR79" s="63">
        <f ca="1">IF(OR(INDEX(INDIRECT("times"&amp;CK$2),$F79,CR$28)&gt;10,INDEX(INDIRECT(CM79),$E79,$F79)="",INDEX(INDIRECT(CM79),$E79,$F79)&gt;=INDEX(INDIRECT(CM79),1,CR$28)),0,(INDEX(INDIRECT(CM79),$E79,$F79))-INDEX(INDIRECT(CM79),1,CR$28))*(10-INDEX(INDIRECT("times"&amp;CK$2),$F79,CR$28))/10</f>
        <v>0</v>
      </c>
      <c r="CS79" s="63">
        <f ca="1">IF(OR(INDEX(INDIRECT("times"&amp;CK$2),$F79,CS$28)&gt;10,INDEX(INDIRECT(CM79),$E79,$F79)="",INDEX(INDIRECT(CM79),$E79,$F79)&gt;=INDEX(INDIRECT(CM79),1,CS$28)),0,(INDEX(INDIRECT(CM79),$E79,$F79))-INDEX(INDIRECT(CM79),1,CS$28))*(10-INDEX(INDIRECT("times"&amp;CK$2),$F79,CS$28))/10</f>
        <v>0</v>
      </c>
      <c r="CT79" s="63">
        <f ca="1">IF(OR(INDEX(INDIRECT("times"&amp;CK$2),$F79,CT$28)&gt;10,INDEX(INDIRECT(CM79),$E79,$F79)="",INDEX(INDIRECT(CM79),$E79,$F79)&gt;=INDEX(INDIRECT(CM79),1,CT$28)),0,(INDEX(INDIRECT(CM79),$E79,$F79))-INDEX(INDIRECT(CM79),1,CT$28))*(10-INDEX(INDIRECT("times"&amp;CK$2),$F79,CT$28))/10</f>
        <v>0</v>
      </c>
      <c r="CU79" s="63">
        <f ca="1">IF(OR(INDEX(INDIRECT("times"&amp;CK$2),$F79,CU$28)&gt;10,INDEX(INDIRECT(CM79),$E79,$F79)="",INDEX(INDIRECT(CM79),$E79,$F79)&gt;=INDEX(INDIRECT(CM79),1,CU$28)),0,(INDEX(INDIRECT(CM79),$E79,$F79))-INDEX(INDIRECT(CM79),1,CU$28))*(10-INDEX(INDIRECT("times"&amp;CK$2),$F79,CU$28))/10</f>
        <v>0</v>
      </c>
      <c r="CV79" s="63">
        <f ca="1">IF(OR(INDEX(INDIRECT("times"&amp;CK$2),$F79,CV$28)&gt;10,INDEX(INDIRECT(CM79),$E79,$F79)="",INDEX(INDIRECT(CM79),$E79,$F79)&gt;=INDEX(INDIRECT(CM79),1,CV$28)),0,(INDEX(INDIRECT(CM79),$E79,$F79))-INDEX(INDIRECT(CM79),1,CV$28))*(10-INDEX(INDIRECT("times"&amp;CK$2),$F79,CV$28))/10</f>
        <v>0</v>
      </c>
      <c r="CW79" s="63">
        <f ca="1">IF(OR(INDEX(INDIRECT("times"&amp;CK$2),$F79,CW$28)&gt;10,INDEX(INDIRECT(CM79),$E79,$F79)="",INDEX(INDIRECT(CM79),$E79,$F79)&gt;=INDEX(INDIRECT(CM79),1,CW$28)),0,(INDEX(INDIRECT(CM79),$E79,$F79))-INDEX(INDIRECT(CM79),1,CW$28))*(10-INDEX(INDIRECT("times"&amp;CK$2),$F79,CW$28))/10</f>
        <v>0</v>
      </c>
      <c r="CX79" s="63">
        <f ca="1">IF(OR(INDEX(INDIRECT("times"&amp;CK$2),$F79,CX$28)&gt;10,INDEX(INDIRECT(CM79),$E79,$F79)="",INDEX(INDIRECT(CM79),$E79,$F79)&gt;=INDEX(INDIRECT(CM79),1,CX$28)),0,(INDEX(INDIRECT(CM79),$E79,$F79))-INDEX(INDIRECT(CM79),1,CX$28))*(10-INDEX(INDIRECT("times"&amp;CK$2),$F79,CX$28))/10</f>
        <v>0</v>
      </c>
      <c r="CY79" s="63">
        <f ca="1">IF(OR(INDEX(INDIRECT("times"&amp;CK$2),$F79,CY$28)&gt;10,INDEX(INDIRECT(CM79),$E79,$F79)="",INDEX(INDIRECT(CM79),$E79,$F79)&gt;=INDEX(INDIRECT(CM79),1,CY$28)),0,(INDEX(INDIRECT(CM79),$E79,$F79))-INDEX(INDIRECT(CM79),1,CY$28))*(10-INDEX(INDIRECT("times"&amp;CK$2),$F79,CY$28))/10</f>
        <v>0</v>
      </c>
      <c r="CZ79" s="63">
        <f ca="1">IF(OR(INDEX(INDIRECT("times"&amp;CK$2),$F79,CZ$28)&gt;10,INDEX(INDIRECT(CM79),$E79,$F79)="",INDEX(INDIRECT(CM79),$E79,$F79)&gt;=INDEX(INDIRECT(CM79),1,CZ$28)),0,(INDEX(INDIRECT(CM79),$E79,$F79))-INDEX(INDIRECT(CM79),1,CZ$28))*(10-INDEX(INDIRECT("times"&amp;CK$2),$F79,CZ$28))/10</f>
        <v>0</v>
      </c>
      <c r="DA79" s="63">
        <f ca="1">IF(OR(INDEX(INDIRECT("times"&amp;CK$2),$F79,DA$28)&gt;10,INDEX(INDIRECT(CM79),$E79,$F79)="",INDEX(INDIRECT(CM79),$E79,$F79)&gt;=INDEX(INDIRECT(CM79),1,DA$28)),0,(INDEX(INDIRECT(CM79),$E79,$F79))-INDEX(INDIRECT(CM79),1,DA$28))*(10-INDEX(INDIRECT("times"&amp;CK$2),$F79,DA$28))/10</f>
        <v>0</v>
      </c>
      <c r="DB79" s="63">
        <f ca="1">IF(OR(INDEX(INDIRECT("times"&amp;CK$2),$F79,DB$28)&gt;10,INDEX(INDIRECT(CM79),$E79,$F79)="",INDEX(INDIRECT(CM79),$E79,$F79)&gt;=INDEX(INDIRECT(CM79),1,DB$28)),0,(INDEX(INDIRECT(CM79),$E79,$F79))-INDEX(INDIRECT(CM79),1,DB$28))*(10-INDEX(INDIRECT("times"&amp;CK$2),$F79,DB$28))/10</f>
        <v>0</v>
      </c>
      <c r="DC79" s="63">
        <f ca="1">IF(OR(INDEX(INDIRECT("times"&amp;CK$2),$F79,DC$28)&gt;10,INDEX(INDIRECT(CM79),$E79,$F79)="",INDEX(INDIRECT(CM79),$E79,$F79)&gt;=INDEX(INDIRECT(CM79),1,DC$28)),0,(INDEX(INDIRECT(CM79),$E79,$F79))-INDEX(INDIRECT(CM79),1,DC$28))*(10-INDEX(INDIRECT("times"&amp;CK$2),$F79,DC$28))/10</f>
        <v>0</v>
      </c>
      <c r="DD79" s="63">
        <f ca="1">IF(OR(INDEX(INDIRECT("times"&amp;CK$2),$F79,DD$28)&gt;10,INDEX(INDIRECT(CM79),$E79,$F79)="",INDEX(INDIRECT(CM79),$E79,$F79)&gt;=INDEX(INDIRECT(CM79),1,DD$28)),0,(INDEX(INDIRECT(CM79),$E79,$F79))-INDEX(INDIRECT(CM79),1,DD$28))*(10-INDEX(INDIRECT("times"&amp;CK$2),$F79,DD$28))/10</f>
        <v>0</v>
      </c>
      <c r="DE79" s="63">
        <f ca="1">IF(OR(INDEX(INDIRECT("times"&amp;CK$2),$F79,DE$28)&gt;10,INDEX(INDIRECT(CM79),$E79,$F79)="",INDEX(INDIRECT(CM79),$E79,$F79)&gt;=INDEX(INDIRECT(CM79),1,DE$28)),0,(INDEX(INDIRECT(CM79),$E79,$F79))-INDEX(INDIRECT(CM79),1,DE$28))*(10-INDEX(INDIRECT("times"&amp;CK$2),$F79,DE$28))/10</f>
        <v>0</v>
      </c>
      <c r="DF79" s="63">
        <f ca="1">IF(OR(INDEX(INDIRECT("times"&amp;CK$2),$F79,DF$28)&gt;10,INDEX(INDIRECT(CM79),$E79,$F79)="",INDEX(INDIRECT(CM79),$E79,$F79)&gt;=INDEX(INDIRECT(CM79),1,DF$28)),0,(INDEX(INDIRECT(CM79),$E79,$F79))-INDEX(INDIRECT(CM79),1,DF$28))*(10-INDEX(INDIRECT("times"&amp;CK$2),$F79,DF$28))/10</f>
        <v>0</v>
      </c>
      <c r="DG79" s="63">
        <f ca="1">IF(OR(INDEX(INDIRECT("times"&amp;CK$2),$F79,DG$28)&gt;10,INDEX(INDIRECT(CM79),$E79,$F79)="",INDEX(INDIRECT(CM79),$E79,$F79)&gt;=INDEX(INDIRECT(CM79),1,DG$28)),0,(INDEX(INDIRECT(CM79),$E79,$F79))-INDEX(INDIRECT(CM79),1,DG$28))*(10-INDEX(INDIRECT("times"&amp;CK$2),$F79,DG$28))/10</f>
        <v>0</v>
      </c>
      <c r="DH79" s="63">
        <f ca="1">IF(OR(INDEX(INDIRECT("times"&amp;CK$2),$F79,DH$28)&gt;10,INDEX(INDIRECT(CM79),$E79,$F79)="",INDEX(INDIRECT(CM79),$E79,$F79)&gt;=INDEX(INDIRECT(CM79),1,DH$28)),0,(INDEX(INDIRECT(CM79),$E79,$F79))-INDEX(INDIRECT(CM79),1,DH$28))*(10-INDEX(INDIRECT("times"&amp;CK$2),$F79,DH$28))/10</f>
        <v>0</v>
      </c>
      <c r="DI79" s="63">
        <f ca="1">IF(OR(INDEX(INDIRECT("times"&amp;CK$2),$F79,DI$28)&gt;10,INDEX(INDIRECT(CM79),$E79,$F79)="",INDEX(INDIRECT(CM79),$E79,$F79)&gt;=INDEX(INDIRECT(CM79),1,DI$28)),0,(INDEX(INDIRECT(CM79),$E79,$F79))-INDEX(INDIRECT(CM79),1,DI$28))*(10-INDEX(INDIRECT("times"&amp;CK$2),$F79,DI$28))/10</f>
        <v>0</v>
      </c>
      <c r="DJ79" s="64">
        <f ca="1">IF(OR(INDEX(INDIRECT("times"&amp;CK$2),$F79,DJ$28)&gt;10,INDEX(INDIRECT(CM79),$E79,$F79)="",INDEX(INDIRECT(CM79),$E79,$F79)&gt;=INDEX(INDIRECT(CM79),1,DJ$28)),0,(INDEX(INDIRECT(CM79),$E79,$F79))-INDEX(INDIRECT(CM79),1,DJ$28))*(10-INDEX(INDIRECT("times"&amp;CK$2),$F79,DJ$28))/10</f>
        <v>0</v>
      </c>
      <c r="DK79" s="201">
        <v>16</v>
      </c>
      <c r="DM79" s="18" t="s">
        <v>225</v>
      </c>
      <c r="DN79" s="122">
        <f>DM26</f>
        <v>0</v>
      </c>
      <c r="DO79" s="122" t="str">
        <f>DM27</f>
        <v>shop3564</v>
      </c>
      <c r="DP79" s="210" t="str">
        <f t="shared" si="44"/>
        <v>core0_shop3564</v>
      </c>
      <c r="DQ79" s="122">
        <v>5</v>
      </c>
      <c r="DR79" s="33">
        <v>16</v>
      </c>
      <c r="DS79" s="62">
        <f ca="1">IF(OR(INDEX(INDIRECT("times"&amp;DN$2),$F79,DS$28)&gt;10,INDEX(INDIRECT(DP79),$E79,$F79)="",INDEX(INDIRECT(DP79),$E79,$F79)&gt;=INDEX(INDIRECT(DP79),1,DS$28)),0,(INDEX(INDIRECT(DP79),$E79,$F79))-INDEX(INDIRECT(DP79),1,DS$28))*(10-INDEX(INDIRECT("times"&amp;DN$2),$F79,DS$28))/10</f>
        <v>0</v>
      </c>
      <c r="DT79" s="63">
        <f ca="1">IF(OR(INDEX(INDIRECT("times"&amp;DN$2),$F79,DT$28)&gt;10,INDEX(INDIRECT(DP79),$E79,$F79)="",INDEX(INDIRECT(DP79),$E79,$F79)&gt;=INDEX(INDIRECT(DP79),1,DT$28)),0,(INDEX(INDIRECT(DP79),$E79,$F79))-INDEX(INDIRECT(DP79),1,DT$28))*(10-INDEX(INDIRECT("times"&amp;DN$2),$F79,DT$28))/10</f>
        <v>0</v>
      </c>
      <c r="DU79" s="63">
        <f ca="1">IF(OR(INDEX(INDIRECT("times"&amp;DN$2),$F79,DU$28)&gt;10,INDEX(INDIRECT(DP79),$E79,$F79)="",INDEX(INDIRECT(DP79),$E79,$F79)&gt;=INDEX(INDIRECT(DP79),1,DU$28)),0,(INDEX(INDIRECT(DP79),$E79,$F79))-INDEX(INDIRECT(DP79),1,DU$28))*(10-INDEX(INDIRECT("times"&amp;DN$2),$F79,DU$28))/10</f>
        <v>0</v>
      </c>
      <c r="DV79" s="63">
        <f ca="1">IF(OR(INDEX(INDIRECT("times"&amp;DN$2),$F79,DV$28)&gt;10,INDEX(INDIRECT(DP79),$E79,$F79)="",INDEX(INDIRECT(DP79),$E79,$F79)&gt;=INDEX(INDIRECT(DP79),1,DV$28)),0,(INDEX(INDIRECT(DP79),$E79,$F79))-INDEX(INDIRECT(DP79),1,DV$28))*(10-INDEX(INDIRECT("times"&amp;DN$2),$F79,DV$28))/10</f>
        <v>0</v>
      </c>
      <c r="DW79" s="63">
        <f ca="1">IF(OR(INDEX(INDIRECT("times"&amp;DN$2),$F79,DW$28)&gt;10,INDEX(INDIRECT(DP79),$E79,$F79)="",INDEX(INDIRECT(DP79),$E79,$F79)&gt;=INDEX(INDIRECT(DP79),1,DW$28)),0,(INDEX(INDIRECT(DP79),$E79,$F79))-INDEX(INDIRECT(DP79),1,DW$28))*(10-INDEX(INDIRECT("times"&amp;DN$2),$F79,DW$28))/10</f>
        <v>0</v>
      </c>
      <c r="DX79" s="63">
        <f ca="1">IF(OR(INDEX(INDIRECT("times"&amp;DN$2),$F79,DX$28)&gt;10,INDEX(INDIRECT(DP79),$E79,$F79)="",INDEX(INDIRECT(DP79),$E79,$F79)&gt;=INDEX(INDIRECT(DP79),1,DX$28)),0,(INDEX(INDIRECT(DP79),$E79,$F79))-INDEX(INDIRECT(DP79),1,DX$28))*(10-INDEX(INDIRECT("times"&amp;DN$2),$F79,DX$28))/10</f>
        <v>0</v>
      </c>
      <c r="DY79" s="63">
        <f ca="1">IF(OR(INDEX(INDIRECT("times"&amp;DN$2),$F79,DY$28)&gt;10,INDEX(INDIRECT(DP79),$E79,$F79)="",INDEX(INDIRECT(DP79),$E79,$F79)&gt;=INDEX(INDIRECT(DP79),1,DY$28)),0,(INDEX(INDIRECT(DP79),$E79,$F79))-INDEX(INDIRECT(DP79),1,DY$28))*(10-INDEX(INDIRECT("times"&amp;DN$2),$F79,DY$28))/10</f>
        <v>0</v>
      </c>
      <c r="DZ79" s="63">
        <f ca="1">IF(OR(INDEX(INDIRECT("times"&amp;DN$2),$F79,DZ$28)&gt;10,INDEX(INDIRECT(DP79),$E79,$F79)="",INDEX(INDIRECT(DP79),$E79,$F79)&gt;=INDEX(INDIRECT(DP79),1,DZ$28)),0,(INDEX(INDIRECT(DP79),$E79,$F79))-INDEX(INDIRECT(DP79),1,DZ$28))*(10-INDEX(INDIRECT("times"&amp;DN$2),$F79,DZ$28))/10</f>
        <v>0</v>
      </c>
      <c r="EA79" s="63">
        <f ca="1">IF(OR(INDEX(INDIRECT("times"&amp;DN$2),$F79,EA$28)&gt;10,INDEX(INDIRECT(DP79),$E79,$F79)="",INDEX(INDIRECT(DP79),$E79,$F79)&gt;=INDEX(INDIRECT(DP79),1,EA$28)),0,(INDEX(INDIRECT(DP79),$E79,$F79))-INDEX(INDIRECT(DP79),1,EA$28))*(10-INDEX(INDIRECT("times"&amp;DN$2),$F79,EA$28))/10</f>
        <v>0</v>
      </c>
      <c r="EB79" s="63">
        <f ca="1">IF(OR(INDEX(INDIRECT("times"&amp;DN$2),$F79,EB$28)&gt;10,INDEX(INDIRECT(DP79),$E79,$F79)="",INDEX(INDIRECT(DP79),$E79,$F79)&gt;=INDEX(INDIRECT(DP79),1,EB$28)),0,(INDEX(INDIRECT(DP79),$E79,$F79))-INDEX(INDIRECT(DP79),1,EB$28))*(10-INDEX(INDIRECT("times"&amp;DN$2),$F79,EB$28))/10</f>
        <v>0</v>
      </c>
      <c r="EC79" s="63">
        <f ca="1">IF(OR(INDEX(INDIRECT("times"&amp;DN$2),$F79,EC$28)&gt;10,INDEX(INDIRECT(DP79),$E79,$F79)="",INDEX(INDIRECT(DP79),$E79,$F79)&gt;=INDEX(INDIRECT(DP79),1,EC$28)),0,(INDEX(INDIRECT(DP79),$E79,$F79))-INDEX(INDIRECT(DP79),1,EC$28))*(10-INDEX(INDIRECT("times"&amp;DN$2),$F79,EC$28))/10</f>
        <v>0</v>
      </c>
      <c r="ED79" s="63">
        <f ca="1">IF(OR(INDEX(INDIRECT("times"&amp;DN$2),$F79,ED$28)&gt;10,INDEX(INDIRECT(DP79),$E79,$F79)="",INDEX(INDIRECT(DP79),$E79,$F79)&gt;=INDEX(INDIRECT(DP79),1,ED$28)),0,(INDEX(INDIRECT(DP79),$E79,$F79))-INDEX(INDIRECT(DP79),1,ED$28))*(10-INDEX(INDIRECT("times"&amp;DN$2),$F79,ED$28))/10</f>
        <v>0</v>
      </c>
      <c r="EE79" s="63">
        <f ca="1">IF(OR(INDEX(INDIRECT("times"&amp;DN$2),$F79,EE$28)&gt;10,INDEX(INDIRECT(DP79),$E79,$F79)="",INDEX(INDIRECT(DP79),$E79,$F79)&gt;=INDEX(INDIRECT(DP79),1,EE$28)),0,(INDEX(INDIRECT(DP79),$E79,$F79))-INDEX(INDIRECT(DP79),1,EE$28))*(10-INDEX(INDIRECT("times"&amp;DN$2),$F79,EE$28))/10</f>
        <v>0</v>
      </c>
      <c r="EF79" s="63">
        <f ca="1">IF(OR(INDEX(INDIRECT("times"&amp;DN$2),$F79,EF$28)&gt;10,INDEX(INDIRECT(DP79),$E79,$F79)="",INDEX(INDIRECT(DP79),$E79,$F79)&gt;=INDEX(INDIRECT(DP79),1,EF$28)),0,(INDEX(INDIRECT(DP79),$E79,$F79))-INDEX(INDIRECT(DP79),1,EF$28))*(10-INDEX(INDIRECT("times"&amp;DN$2),$F79,EF$28))/10</f>
        <v>0</v>
      </c>
      <c r="EG79" s="63">
        <f ca="1">IF(OR(INDEX(INDIRECT("times"&amp;DN$2),$F79,EG$28)&gt;10,INDEX(INDIRECT(DP79),$E79,$F79)="",INDEX(INDIRECT(DP79),$E79,$F79)&gt;=INDEX(INDIRECT(DP79),1,EG$28)),0,(INDEX(INDIRECT(DP79),$E79,$F79))-INDEX(INDIRECT(DP79),1,EG$28))*(10-INDEX(INDIRECT("times"&amp;DN$2),$F79,EG$28))/10</f>
        <v>0</v>
      </c>
      <c r="EH79" s="63">
        <f ca="1">IF(OR(INDEX(INDIRECT("times"&amp;DN$2),$F79,EH$28)&gt;10,INDEX(INDIRECT(DP79),$E79,$F79)="",INDEX(INDIRECT(DP79),$E79,$F79)&gt;=INDEX(INDIRECT(DP79),1,EH$28)),0,(INDEX(INDIRECT(DP79),$E79,$F79))-INDEX(INDIRECT(DP79),1,EH$28))*(10-INDEX(INDIRECT("times"&amp;DN$2),$F79,EH$28))/10</f>
        <v>0</v>
      </c>
      <c r="EI79" s="63">
        <f ca="1">IF(OR(INDEX(INDIRECT("times"&amp;DN$2),$F79,EI$28)&gt;10,INDEX(INDIRECT(DP79),$E79,$F79)="",INDEX(INDIRECT(DP79),$E79,$F79)&gt;=INDEX(INDIRECT(DP79),1,EI$28)),0,(INDEX(INDIRECT(DP79),$E79,$F79))-INDEX(INDIRECT(DP79),1,EI$28))*(10-INDEX(INDIRECT("times"&amp;DN$2),$F79,EI$28))/10</f>
        <v>0</v>
      </c>
      <c r="EJ79" s="63">
        <f ca="1">IF(OR(INDEX(INDIRECT("times"&amp;DN$2),$F79,EJ$28)&gt;10,INDEX(INDIRECT(DP79),$E79,$F79)="",INDEX(INDIRECT(DP79),$E79,$F79)&gt;=INDEX(INDIRECT(DP79),1,EJ$28)),0,(INDEX(INDIRECT(DP79),$E79,$F79))-INDEX(INDIRECT(DP79),1,EJ$28))*(10-INDEX(INDIRECT("times"&amp;DN$2),$F79,EJ$28))/10</f>
        <v>0</v>
      </c>
      <c r="EK79" s="63">
        <f ca="1">IF(OR(INDEX(INDIRECT("times"&amp;DN$2),$F79,EK$28)&gt;10,INDEX(INDIRECT(DP79),$E79,$F79)="",INDEX(INDIRECT(DP79),$E79,$F79)&gt;=INDEX(INDIRECT(DP79),1,EK$28)),0,(INDEX(INDIRECT(DP79),$E79,$F79))-INDEX(INDIRECT(DP79),1,EK$28))*(10-INDEX(INDIRECT("times"&amp;DN$2),$F79,EK$28))/10</f>
        <v>0</v>
      </c>
      <c r="EL79" s="63">
        <f ca="1">IF(OR(INDEX(INDIRECT("times"&amp;DN$2),$F79,EL$28)&gt;10,INDEX(INDIRECT(DP79),$E79,$F79)="",INDEX(INDIRECT(DP79),$E79,$F79)&gt;=INDEX(INDIRECT(DP79),1,EL$28)),0,(INDEX(INDIRECT(DP79),$E79,$F79))-INDEX(INDIRECT(DP79),1,EL$28))*(10-INDEX(INDIRECT("times"&amp;DN$2),$F79,EL$28))/10</f>
        <v>0</v>
      </c>
      <c r="EM79" s="64">
        <f ca="1">IF(OR(INDEX(INDIRECT("times"&amp;DN$2),$F79,EM$28)&gt;10,INDEX(INDIRECT(DP79),$E79,$F79)="",INDEX(INDIRECT(DP79),$E79,$F79)&gt;=INDEX(INDIRECT(DP79),1,EM$28)),0,(INDEX(INDIRECT(DP79),$E79,$F79))-INDEX(INDIRECT(DP79),1,EM$28))*(10-INDEX(INDIRECT("times"&amp;DN$2),$F79,EM$28))/10</f>
        <v>0</v>
      </c>
      <c r="EN79" s="201">
        <v>16</v>
      </c>
      <c r="EP79" s="18" t="s">
        <v>225</v>
      </c>
      <c r="EQ79" s="122">
        <f>EP26</f>
        <v>0</v>
      </c>
      <c r="ER79" s="122" t="str">
        <f>EP27</f>
        <v>lei3564</v>
      </c>
      <c r="ES79" s="210" t="str">
        <f t="shared" si="45"/>
        <v>core0_lei3564</v>
      </c>
      <c r="ET79" s="122">
        <v>5</v>
      </c>
      <c r="EU79" s="33">
        <v>16</v>
      </c>
      <c r="EV79" s="62">
        <f ca="1">IF(OR(INDEX(INDIRECT("times"&amp;EQ$2),$F79,EV$28)&gt;10,INDEX(INDIRECT(ES79),$E79,$F79)="",INDEX(INDIRECT(ES79),$E79,$F79)&gt;=INDEX(INDIRECT(ES79),1,EV$28)),0,(INDEX(INDIRECT(ES79),$E79,$F79))-INDEX(INDIRECT(ES79),1,EV$28))*(10-INDEX(INDIRECT("times"&amp;EQ$2),$F79,EV$28))/10</f>
        <v>0</v>
      </c>
      <c r="EW79" s="63">
        <f ca="1">IF(OR(INDEX(INDIRECT("times"&amp;EQ$2),$F79,EW$28)&gt;10,INDEX(INDIRECT(ES79),$E79,$F79)="",INDEX(INDIRECT(ES79),$E79,$F79)&gt;=INDEX(INDIRECT(ES79),1,EW$28)),0,(INDEX(INDIRECT(ES79),$E79,$F79))-INDEX(INDIRECT(ES79),1,EW$28))*(10-INDEX(INDIRECT("times"&amp;EQ$2),$F79,EW$28))/10</f>
        <v>0</v>
      </c>
      <c r="EX79" s="63">
        <f ca="1">IF(OR(INDEX(INDIRECT("times"&amp;EQ$2),$F79,EX$28)&gt;10,INDEX(INDIRECT(ES79),$E79,$F79)="",INDEX(INDIRECT(ES79),$E79,$F79)&gt;=INDEX(INDIRECT(ES79),1,EX$28)),0,(INDEX(INDIRECT(ES79),$E79,$F79))-INDEX(INDIRECT(ES79),1,EX$28))*(10-INDEX(INDIRECT("times"&amp;EQ$2),$F79,EX$28))/10</f>
        <v>0</v>
      </c>
      <c r="EY79" s="63">
        <f ca="1">IF(OR(INDEX(INDIRECT("times"&amp;EQ$2),$F79,EY$28)&gt;10,INDEX(INDIRECT(ES79),$E79,$F79)="",INDEX(INDIRECT(ES79),$E79,$F79)&gt;=INDEX(INDIRECT(ES79),1,EY$28)),0,(INDEX(INDIRECT(ES79),$E79,$F79))-INDEX(INDIRECT(ES79),1,EY$28))*(10-INDEX(INDIRECT("times"&amp;EQ$2),$F79,EY$28))/10</f>
        <v>0</v>
      </c>
      <c r="EZ79" s="63">
        <f ca="1">IF(OR(INDEX(INDIRECT("times"&amp;EQ$2),$F79,EZ$28)&gt;10,INDEX(INDIRECT(ES79),$E79,$F79)="",INDEX(INDIRECT(ES79),$E79,$F79)&gt;=INDEX(INDIRECT(ES79),1,EZ$28)),0,(INDEX(INDIRECT(ES79),$E79,$F79))-INDEX(INDIRECT(ES79),1,EZ$28))*(10-INDEX(INDIRECT("times"&amp;EQ$2),$F79,EZ$28))/10</f>
        <v>0</v>
      </c>
      <c r="FA79" s="63">
        <f ca="1">IF(OR(INDEX(INDIRECT("times"&amp;EQ$2),$F79,FA$28)&gt;10,INDEX(INDIRECT(ES79),$E79,$F79)="",INDEX(INDIRECT(ES79),$E79,$F79)&gt;=INDEX(INDIRECT(ES79),1,FA$28)),0,(INDEX(INDIRECT(ES79),$E79,$F79))-INDEX(INDIRECT(ES79),1,FA$28))*(10-INDEX(INDIRECT("times"&amp;EQ$2),$F79,FA$28))/10</f>
        <v>0</v>
      </c>
      <c r="FB79" s="63">
        <f ca="1">IF(OR(INDEX(INDIRECT("times"&amp;EQ$2),$F79,FB$28)&gt;10,INDEX(INDIRECT(ES79),$E79,$F79)="",INDEX(INDIRECT(ES79),$E79,$F79)&gt;=INDEX(INDIRECT(ES79),1,FB$28)),0,(INDEX(INDIRECT(ES79),$E79,$F79))-INDEX(INDIRECT(ES79),1,FB$28))*(10-INDEX(INDIRECT("times"&amp;EQ$2),$F79,FB$28))/10</f>
        <v>0</v>
      </c>
      <c r="FC79" s="63">
        <f ca="1">IF(OR(INDEX(INDIRECT("times"&amp;EQ$2),$F79,FC$28)&gt;10,INDEX(INDIRECT(ES79),$E79,$F79)="",INDEX(INDIRECT(ES79),$E79,$F79)&gt;=INDEX(INDIRECT(ES79),1,FC$28)),0,(INDEX(INDIRECT(ES79),$E79,$F79))-INDEX(INDIRECT(ES79),1,FC$28))*(10-INDEX(INDIRECT("times"&amp;EQ$2),$F79,FC$28))/10</f>
        <v>0</v>
      </c>
      <c r="FD79" s="63">
        <f ca="1">IF(OR(INDEX(INDIRECT("times"&amp;EQ$2),$F79,FD$28)&gt;10,INDEX(INDIRECT(ES79),$E79,$F79)="",INDEX(INDIRECT(ES79),$E79,$F79)&gt;=INDEX(INDIRECT(ES79),1,FD$28)),0,(INDEX(INDIRECT(ES79),$E79,$F79))-INDEX(INDIRECT(ES79),1,FD$28))*(10-INDEX(INDIRECT("times"&amp;EQ$2),$F79,FD$28))/10</f>
        <v>0</v>
      </c>
      <c r="FE79" s="63">
        <f ca="1">IF(OR(INDEX(INDIRECT("times"&amp;EQ$2),$F79,FE$28)&gt;10,INDEX(INDIRECT(ES79),$E79,$F79)="",INDEX(INDIRECT(ES79),$E79,$F79)&gt;=INDEX(INDIRECT(ES79),1,FE$28)),0,(INDEX(INDIRECT(ES79),$E79,$F79))-INDEX(INDIRECT(ES79),1,FE$28))*(10-INDEX(INDIRECT("times"&amp;EQ$2),$F79,FE$28))/10</f>
        <v>0</v>
      </c>
      <c r="FF79" s="63">
        <f ca="1">IF(OR(INDEX(INDIRECT("times"&amp;EQ$2),$F79,FF$28)&gt;10,INDEX(INDIRECT(ES79),$E79,$F79)="",INDEX(INDIRECT(ES79),$E79,$F79)&gt;=INDEX(INDIRECT(ES79),1,FF$28)),0,(INDEX(INDIRECT(ES79),$E79,$F79))-INDEX(INDIRECT(ES79),1,FF$28))*(10-INDEX(INDIRECT("times"&amp;EQ$2),$F79,FF$28))/10</f>
        <v>0</v>
      </c>
      <c r="FG79" s="63">
        <f ca="1">IF(OR(INDEX(INDIRECT("times"&amp;EQ$2),$F79,FG$28)&gt;10,INDEX(INDIRECT(ES79),$E79,$F79)="",INDEX(INDIRECT(ES79),$E79,$F79)&gt;=INDEX(INDIRECT(ES79),1,FG$28)),0,(INDEX(INDIRECT(ES79),$E79,$F79))-INDEX(INDIRECT(ES79),1,FG$28))*(10-INDEX(INDIRECT("times"&amp;EQ$2),$F79,FG$28))/10</f>
        <v>0</v>
      </c>
      <c r="FH79" s="63">
        <f ca="1">IF(OR(INDEX(INDIRECT("times"&amp;EQ$2),$F79,FH$28)&gt;10,INDEX(INDIRECT(ES79),$E79,$F79)="",INDEX(INDIRECT(ES79),$E79,$F79)&gt;=INDEX(INDIRECT(ES79),1,FH$28)),0,(INDEX(INDIRECT(ES79),$E79,$F79))-INDEX(INDIRECT(ES79),1,FH$28))*(10-INDEX(INDIRECT("times"&amp;EQ$2),$F79,FH$28))/10</f>
        <v>0</v>
      </c>
      <c r="FI79" s="63">
        <f ca="1">IF(OR(INDEX(INDIRECT("times"&amp;EQ$2),$F79,FI$28)&gt;10,INDEX(INDIRECT(ES79),$E79,$F79)="",INDEX(INDIRECT(ES79),$E79,$F79)&gt;=INDEX(INDIRECT(ES79),1,FI$28)),0,(INDEX(INDIRECT(ES79),$E79,$F79))-INDEX(INDIRECT(ES79),1,FI$28))*(10-INDEX(INDIRECT("times"&amp;EQ$2),$F79,FI$28))/10</f>
        <v>0</v>
      </c>
      <c r="FJ79" s="63">
        <f ca="1">IF(OR(INDEX(INDIRECT("times"&amp;EQ$2),$F79,FJ$28)&gt;10,INDEX(INDIRECT(ES79),$E79,$F79)="",INDEX(INDIRECT(ES79),$E79,$F79)&gt;=INDEX(INDIRECT(ES79),1,FJ$28)),0,(INDEX(INDIRECT(ES79),$E79,$F79))-INDEX(INDIRECT(ES79),1,FJ$28))*(10-INDEX(INDIRECT("times"&amp;EQ$2),$F79,FJ$28))/10</f>
        <v>0</v>
      </c>
      <c r="FK79" s="63">
        <f ca="1">IF(OR(INDEX(INDIRECT("times"&amp;EQ$2),$F79,FK$28)&gt;10,INDEX(INDIRECT(ES79),$E79,$F79)="",INDEX(INDIRECT(ES79),$E79,$F79)&gt;=INDEX(INDIRECT(ES79),1,FK$28)),0,(INDEX(INDIRECT(ES79),$E79,$F79))-INDEX(INDIRECT(ES79),1,FK$28))*(10-INDEX(INDIRECT("times"&amp;EQ$2),$F79,FK$28))/10</f>
        <v>0</v>
      </c>
      <c r="FL79" s="63">
        <f ca="1">IF(OR(INDEX(INDIRECT("times"&amp;EQ$2),$F79,FL$28)&gt;10,INDEX(INDIRECT(ES79),$E79,$F79)="",INDEX(INDIRECT(ES79),$E79,$F79)&gt;=INDEX(INDIRECT(ES79),1,FL$28)),0,(INDEX(INDIRECT(ES79),$E79,$F79))-INDEX(INDIRECT(ES79),1,FL$28))*(10-INDEX(INDIRECT("times"&amp;EQ$2),$F79,FL$28))/10</f>
        <v>0</v>
      </c>
      <c r="FM79" s="63">
        <f ca="1">IF(OR(INDEX(INDIRECT("times"&amp;EQ$2),$F79,FM$28)&gt;10,INDEX(INDIRECT(ES79),$E79,$F79)="",INDEX(INDIRECT(ES79),$E79,$F79)&gt;=INDEX(INDIRECT(ES79),1,FM$28)),0,(INDEX(INDIRECT(ES79),$E79,$F79))-INDEX(INDIRECT(ES79),1,FM$28))*(10-INDEX(INDIRECT("times"&amp;EQ$2),$F79,FM$28))/10</f>
        <v>0</v>
      </c>
      <c r="FN79" s="63">
        <f ca="1">IF(OR(INDEX(INDIRECT("times"&amp;EQ$2),$F79,FN$28)&gt;10,INDEX(INDIRECT(ES79),$E79,$F79)="",INDEX(INDIRECT(ES79),$E79,$F79)&gt;=INDEX(INDIRECT(ES79),1,FN$28)),0,(INDEX(INDIRECT(ES79),$E79,$F79))-INDEX(INDIRECT(ES79),1,FN$28))*(10-INDEX(INDIRECT("times"&amp;EQ$2),$F79,FN$28))/10</f>
        <v>0</v>
      </c>
      <c r="FO79" s="63">
        <f ca="1">IF(OR(INDEX(INDIRECT("times"&amp;EQ$2),$F79,FO$28)&gt;10,INDEX(INDIRECT(ES79),$E79,$F79)="",INDEX(INDIRECT(ES79),$E79,$F79)&gt;=INDEX(INDIRECT(ES79),1,FO$28)),0,(INDEX(INDIRECT(ES79),$E79,$F79))-INDEX(INDIRECT(ES79),1,FO$28))*(10-INDEX(INDIRECT("times"&amp;EQ$2),$F79,FO$28))/10</f>
        <v>0</v>
      </c>
      <c r="FP79" s="64">
        <f ca="1">IF(OR(INDEX(INDIRECT("times"&amp;EQ$2),$F79,FP$28)&gt;10,INDEX(INDIRECT(ES79),$E79,$F79)="",INDEX(INDIRECT(ES79),$E79,$F79)&gt;=INDEX(INDIRECT(ES79),1,FP$28)),0,(INDEX(INDIRECT(ES79),$E79,$F79))-INDEX(INDIRECT(ES79),1,FP$28))*(10-INDEX(INDIRECT("times"&amp;EQ$2),$F79,FP$28))/10</f>
        <v>0</v>
      </c>
      <c r="FQ79" s="201">
        <v>16</v>
      </c>
      <c r="FS79" s="18" t="s">
        <v>225</v>
      </c>
      <c r="FT79" s="122">
        <f>FS26</f>
        <v>0</v>
      </c>
      <c r="FU79" s="122" t="str">
        <f>FS27</f>
        <v>shop65</v>
      </c>
      <c r="FV79" s="210" t="str">
        <f t="shared" si="46"/>
        <v>core0_shop65</v>
      </c>
      <c r="FW79" s="122">
        <v>5</v>
      </c>
      <c r="FX79" s="33">
        <v>16</v>
      </c>
      <c r="FY79" s="62">
        <f ca="1">IF(OR(INDEX(INDIRECT("times"&amp;FT$2),$F79,FY$28)&gt;10,INDEX(INDIRECT(FV79),$E79,$F79)="",INDEX(INDIRECT(FV79),$E79,$F79)&gt;=INDEX(INDIRECT(FV79),1,FY$28)),0,(INDEX(INDIRECT(FV79),$E79,$F79))-INDEX(INDIRECT(FV79),1,FY$28))*(10-INDEX(INDIRECT("times"&amp;FT$2),$F79,FY$28))/10</f>
        <v>0</v>
      </c>
      <c r="FZ79" s="63">
        <f ca="1">IF(OR(INDEX(INDIRECT("times"&amp;FT$2),$F79,FZ$28)&gt;10,INDEX(INDIRECT(FV79),$E79,$F79)="",INDEX(INDIRECT(FV79),$E79,$F79)&gt;=INDEX(INDIRECT(FV79),1,FZ$28)),0,(INDEX(INDIRECT(FV79),$E79,$F79))-INDEX(INDIRECT(FV79),1,FZ$28))*(10-INDEX(INDIRECT("times"&amp;FT$2),$F79,FZ$28))/10</f>
        <v>0</v>
      </c>
      <c r="GA79" s="63">
        <f ca="1">IF(OR(INDEX(INDIRECT("times"&amp;FT$2),$F79,GA$28)&gt;10,INDEX(INDIRECT(FV79),$E79,$F79)="",INDEX(INDIRECT(FV79),$E79,$F79)&gt;=INDEX(INDIRECT(FV79),1,GA$28)),0,(INDEX(INDIRECT(FV79),$E79,$F79))-INDEX(INDIRECT(FV79),1,GA$28))*(10-INDEX(INDIRECT("times"&amp;FT$2),$F79,GA$28))/10</f>
        <v>0</v>
      </c>
      <c r="GB79" s="63">
        <f ca="1">IF(OR(INDEX(INDIRECT("times"&amp;FT$2),$F79,GB$28)&gt;10,INDEX(INDIRECT(FV79),$E79,$F79)="",INDEX(INDIRECT(FV79),$E79,$F79)&gt;=INDEX(INDIRECT(FV79),1,GB$28)),0,(INDEX(INDIRECT(FV79),$E79,$F79))-INDEX(INDIRECT(FV79),1,GB$28))*(10-INDEX(INDIRECT("times"&amp;FT$2),$F79,GB$28))/10</f>
        <v>0</v>
      </c>
      <c r="GC79" s="63">
        <f ca="1">IF(OR(INDEX(INDIRECT("times"&amp;FT$2),$F79,GC$28)&gt;10,INDEX(INDIRECT(FV79),$E79,$F79)="",INDEX(INDIRECT(FV79),$E79,$F79)&gt;=INDEX(INDIRECT(FV79),1,GC$28)),0,(INDEX(INDIRECT(FV79),$E79,$F79))-INDEX(INDIRECT(FV79),1,GC$28))*(10-INDEX(INDIRECT("times"&amp;FT$2),$F79,GC$28))/10</f>
        <v>0</v>
      </c>
      <c r="GD79" s="63">
        <f ca="1">IF(OR(INDEX(INDIRECT("times"&amp;FT$2),$F79,GD$28)&gt;10,INDEX(INDIRECT(FV79),$E79,$F79)="",INDEX(INDIRECT(FV79),$E79,$F79)&gt;=INDEX(INDIRECT(FV79),1,GD$28)),0,(INDEX(INDIRECT(FV79),$E79,$F79))-INDEX(INDIRECT(FV79),1,GD$28))*(10-INDEX(INDIRECT("times"&amp;FT$2),$F79,GD$28))/10</f>
        <v>0</v>
      </c>
      <c r="GE79" s="63">
        <f ca="1">IF(OR(INDEX(INDIRECT("times"&amp;FT$2),$F79,GE$28)&gt;10,INDEX(INDIRECT(FV79),$E79,$F79)="",INDEX(INDIRECT(FV79),$E79,$F79)&gt;=INDEX(INDIRECT(FV79),1,GE$28)),0,(INDEX(INDIRECT(FV79),$E79,$F79))-INDEX(INDIRECT(FV79),1,GE$28))*(10-INDEX(INDIRECT("times"&amp;FT$2),$F79,GE$28))/10</f>
        <v>0</v>
      </c>
      <c r="GF79" s="63">
        <f ca="1">IF(OR(INDEX(INDIRECT("times"&amp;FT$2),$F79,GF$28)&gt;10,INDEX(INDIRECT(FV79),$E79,$F79)="",INDEX(INDIRECT(FV79),$E79,$F79)&gt;=INDEX(INDIRECT(FV79),1,GF$28)),0,(INDEX(INDIRECT(FV79),$E79,$F79))-INDEX(INDIRECT(FV79),1,GF$28))*(10-INDEX(INDIRECT("times"&amp;FT$2),$F79,GF$28))/10</f>
        <v>0</v>
      </c>
      <c r="GG79" s="63">
        <f ca="1">IF(OR(INDEX(INDIRECT("times"&amp;FT$2),$F79,GG$28)&gt;10,INDEX(INDIRECT(FV79),$E79,$F79)="",INDEX(INDIRECT(FV79),$E79,$F79)&gt;=INDEX(INDIRECT(FV79),1,GG$28)),0,(INDEX(INDIRECT(FV79),$E79,$F79))-INDEX(INDIRECT(FV79),1,GG$28))*(10-INDEX(INDIRECT("times"&amp;FT$2),$F79,GG$28))/10</f>
        <v>0</v>
      </c>
      <c r="GH79" s="63">
        <f ca="1">IF(OR(INDEX(INDIRECT("times"&amp;FT$2),$F79,GH$28)&gt;10,INDEX(INDIRECT(FV79),$E79,$F79)="",INDEX(INDIRECT(FV79),$E79,$F79)&gt;=INDEX(INDIRECT(FV79),1,GH$28)),0,(INDEX(INDIRECT(FV79),$E79,$F79))-INDEX(INDIRECT(FV79),1,GH$28))*(10-INDEX(INDIRECT("times"&amp;FT$2),$F79,GH$28))/10</f>
        <v>0</v>
      </c>
      <c r="GI79" s="63">
        <f ca="1">IF(OR(INDEX(INDIRECT("times"&amp;FT$2),$F79,GI$28)&gt;10,INDEX(INDIRECT(FV79),$E79,$F79)="",INDEX(INDIRECT(FV79),$E79,$F79)&gt;=INDEX(INDIRECT(FV79),1,GI$28)),0,(INDEX(INDIRECT(FV79),$E79,$F79))-INDEX(INDIRECT(FV79),1,GI$28))*(10-INDEX(INDIRECT("times"&amp;FT$2),$F79,GI$28))/10</f>
        <v>0</v>
      </c>
      <c r="GJ79" s="63">
        <f ca="1">IF(OR(INDEX(INDIRECT("times"&amp;FT$2),$F79,GJ$28)&gt;10,INDEX(INDIRECT(FV79),$E79,$F79)="",INDEX(INDIRECT(FV79),$E79,$F79)&gt;=INDEX(INDIRECT(FV79),1,GJ$28)),0,(INDEX(INDIRECT(FV79),$E79,$F79))-INDEX(INDIRECT(FV79),1,GJ$28))*(10-INDEX(INDIRECT("times"&amp;FT$2),$F79,GJ$28))/10</f>
        <v>0</v>
      </c>
      <c r="GK79" s="63">
        <f ca="1">IF(OR(INDEX(INDIRECT("times"&amp;FT$2),$F79,GK$28)&gt;10,INDEX(INDIRECT(FV79),$E79,$F79)="",INDEX(INDIRECT(FV79),$E79,$F79)&gt;=INDEX(INDIRECT(FV79),1,GK$28)),0,(INDEX(INDIRECT(FV79),$E79,$F79))-INDEX(INDIRECT(FV79),1,GK$28))*(10-INDEX(INDIRECT("times"&amp;FT$2),$F79,GK$28))/10</f>
        <v>0</v>
      </c>
      <c r="GL79" s="63">
        <f ca="1">IF(OR(INDEX(INDIRECT("times"&amp;FT$2),$F79,GL$28)&gt;10,INDEX(INDIRECT(FV79),$E79,$F79)="",INDEX(INDIRECT(FV79),$E79,$F79)&gt;=INDEX(INDIRECT(FV79),1,GL$28)),0,(INDEX(INDIRECT(FV79),$E79,$F79))-INDEX(INDIRECT(FV79),1,GL$28))*(10-INDEX(INDIRECT("times"&amp;FT$2),$F79,GL$28))/10</f>
        <v>0</v>
      </c>
      <c r="GM79" s="63">
        <f ca="1">IF(OR(INDEX(INDIRECT("times"&amp;FT$2),$F79,GM$28)&gt;10,INDEX(INDIRECT(FV79),$E79,$F79)="",INDEX(INDIRECT(FV79),$E79,$F79)&gt;=INDEX(INDIRECT(FV79),1,GM$28)),0,(INDEX(INDIRECT(FV79),$E79,$F79))-INDEX(INDIRECT(FV79),1,GM$28))*(10-INDEX(INDIRECT("times"&amp;FT$2),$F79,GM$28))/10</f>
        <v>0</v>
      </c>
      <c r="GN79" s="63">
        <f ca="1">IF(OR(INDEX(INDIRECT("times"&amp;FT$2),$F79,GN$28)&gt;10,INDEX(INDIRECT(FV79),$E79,$F79)="",INDEX(INDIRECT(FV79),$E79,$F79)&gt;=INDEX(INDIRECT(FV79),1,GN$28)),0,(INDEX(INDIRECT(FV79),$E79,$F79))-INDEX(INDIRECT(FV79),1,GN$28))*(10-INDEX(INDIRECT("times"&amp;FT$2),$F79,GN$28))/10</f>
        <v>0</v>
      </c>
      <c r="GO79" s="63">
        <f ca="1">IF(OR(INDEX(INDIRECT("times"&amp;FT$2),$F79,GO$28)&gt;10,INDEX(INDIRECT(FV79),$E79,$F79)="",INDEX(INDIRECT(FV79),$E79,$F79)&gt;=INDEX(INDIRECT(FV79),1,GO$28)),0,(INDEX(INDIRECT(FV79),$E79,$F79))-INDEX(INDIRECT(FV79),1,GO$28))*(10-INDEX(INDIRECT("times"&amp;FT$2),$F79,GO$28))/10</f>
        <v>0</v>
      </c>
      <c r="GP79" s="63">
        <f ca="1">IF(OR(INDEX(INDIRECT("times"&amp;FT$2),$F79,GP$28)&gt;10,INDEX(INDIRECT(FV79),$E79,$F79)="",INDEX(INDIRECT(FV79),$E79,$F79)&gt;=INDEX(INDIRECT(FV79),1,GP$28)),0,(INDEX(INDIRECT(FV79),$E79,$F79))-INDEX(INDIRECT(FV79),1,GP$28))*(10-INDEX(INDIRECT("times"&amp;FT$2),$F79,GP$28))/10</f>
        <v>0</v>
      </c>
      <c r="GQ79" s="63">
        <f ca="1">IF(OR(INDEX(INDIRECT("times"&amp;FT$2),$F79,GQ$28)&gt;10,INDEX(INDIRECT(FV79),$E79,$F79)="",INDEX(INDIRECT(FV79),$E79,$F79)&gt;=INDEX(INDIRECT(FV79),1,GQ$28)),0,(INDEX(INDIRECT(FV79),$E79,$F79))-INDEX(INDIRECT(FV79),1,GQ$28))*(10-INDEX(INDIRECT("times"&amp;FT$2),$F79,GQ$28))/10</f>
        <v>0</v>
      </c>
      <c r="GR79" s="63">
        <f ca="1">IF(OR(INDEX(INDIRECT("times"&amp;FT$2),$F79,GR$28)&gt;10,INDEX(INDIRECT(FV79),$E79,$F79)="",INDEX(INDIRECT(FV79),$E79,$F79)&gt;=INDEX(INDIRECT(FV79),1,GR$28)),0,(INDEX(INDIRECT(FV79),$E79,$F79))-INDEX(INDIRECT(FV79),1,GR$28))*(10-INDEX(INDIRECT("times"&amp;FT$2),$F79,GR$28))/10</f>
        <v>0</v>
      </c>
      <c r="GS79" s="64">
        <f ca="1">IF(OR(INDEX(INDIRECT("times"&amp;FT$2),$F79,GS$28)&gt;10,INDEX(INDIRECT(FV79),$E79,$F79)="",INDEX(INDIRECT(FV79),$E79,$F79)&gt;=INDEX(INDIRECT(FV79),1,GS$28)),0,(INDEX(INDIRECT(FV79),$E79,$F79))-INDEX(INDIRECT(FV79),1,GS$28))*(10-INDEX(INDIRECT("times"&amp;FT$2),$F79,GS$28))/10</f>
        <v>0</v>
      </c>
      <c r="GT79" s="201">
        <v>16</v>
      </c>
      <c r="GV79" s="18" t="s">
        <v>225</v>
      </c>
      <c r="GW79" s="122">
        <f>GV26</f>
        <v>0</v>
      </c>
      <c r="GX79" s="122" t="str">
        <f>GV27</f>
        <v>lei65</v>
      </c>
      <c r="GY79" s="210" t="str">
        <f t="shared" si="47"/>
        <v>core0_lei65</v>
      </c>
      <c r="GZ79" s="122">
        <v>5</v>
      </c>
      <c r="HA79" s="33">
        <v>16</v>
      </c>
      <c r="HB79" s="62">
        <f ca="1">IF(OR(INDEX(INDIRECT("times"&amp;GW$2),$F79,HB$28)&gt;10,INDEX(INDIRECT(GY79),$E79,$F79)="",INDEX(INDIRECT(GY79),$E79,$F79)&gt;=INDEX(INDIRECT(GY79),1,HB$28)),0,(INDEX(INDIRECT(GY79),$E79,$F79))-INDEX(INDIRECT(GY79),1,HB$28))*(10-INDEX(INDIRECT("times"&amp;GW$2),$F79,HB$28))/10</f>
        <v>0</v>
      </c>
      <c r="HC79" s="63">
        <f ca="1">IF(OR(INDEX(INDIRECT("times"&amp;GW$2),$F79,HC$28)&gt;10,INDEX(INDIRECT(GY79),$E79,$F79)="",INDEX(INDIRECT(GY79),$E79,$F79)&gt;=INDEX(INDIRECT(GY79),1,HC$28)),0,(INDEX(INDIRECT(GY79),$E79,$F79))-INDEX(INDIRECT(GY79),1,HC$28))*(10-INDEX(INDIRECT("times"&amp;GW$2),$F79,HC$28))/10</f>
        <v>0</v>
      </c>
      <c r="HD79" s="63">
        <f ca="1">IF(OR(INDEX(INDIRECT("times"&amp;GW$2),$F79,HD$28)&gt;10,INDEX(INDIRECT(GY79),$E79,$F79)="",INDEX(INDIRECT(GY79),$E79,$F79)&gt;=INDEX(INDIRECT(GY79),1,HD$28)),0,(INDEX(INDIRECT(GY79),$E79,$F79))-INDEX(INDIRECT(GY79),1,HD$28))*(10-INDEX(INDIRECT("times"&amp;GW$2),$F79,HD$28))/10</f>
        <v>0</v>
      </c>
      <c r="HE79" s="63">
        <f ca="1">IF(OR(INDEX(INDIRECT("times"&amp;GW$2),$F79,HE$28)&gt;10,INDEX(INDIRECT(GY79),$E79,$F79)="",INDEX(INDIRECT(GY79),$E79,$F79)&gt;=INDEX(INDIRECT(GY79),1,HE$28)),0,(INDEX(INDIRECT(GY79),$E79,$F79))-INDEX(INDIRECT(GY79),1,HE$28))*(10-INDEX(INDIRECT("times"&amp;GW$2),$F79,HE$28))/10</f>
        <v>0</v>
      </c>
      <c r="HF79" s="63">
        <f ca="1">IF(OR(INDEX(INDIRECT("times"&amp;GW$2),$F79,HF$28)&gt;10,INDEX(INDIRECT(GY79),$E79,$F79)="",INDEX(INDIRECT(GY79),$E79,$F79)&gt;=INDEX(INDIRECT(GY79),1,HF$28)),0,(INDEX(INDIRECT(GY79),$E79,$F79))-INDEX(INDIRECT(GY79),1,HF$28))*(10-INDEX(INDIRECT("times"&amp;GW$2),$F79,HF$28))/10</f>
        <v>0</v>
      </c>
      <c r="HG79" s="63">
        <f ca="1">IF(OR(INDEX(INDIRECT("times"&amp;GW$2),$F79,HG$28)&gt;10,INDEX(INDIRECT(GY79),$E79,$F79)="",INDEX(INDIRECT(GY79),$E79,$F79)&gt;=INDEX(INDIRECT(GY79),1,HG$28)),0,(INDEX(INDIRECT(GY79),$E79,$F79))-INDEX(INDIRECT(GY79),1,HG$28))*(10-INDEX(INDIRECT("times"&amp;GW$2),$F79,HG$28))/10</f>
        <v>0</v>
      </c>
      <c r="HH79" s="63">
        <f ca="1">IF(OR(INDEX(INDIRECT("times"&amp;GW$2),$F79,HH$28)&gt;10,INDEX(INDIRECT(GY79),$E79,$F79)="",INDEX(INDIRECT(GY79),$E79,$F79)&gt;=INDEX(INDIRECT(GY79),1,HH$28)),0,(INDEX(INDIRECT(GY79),$E79,$F79))-INDEX(INDIRECT(GY79),1,HH$28))*(10-INDEX(INDIRECT("times"&amp;GW$2),$F79,HH$28))/10</f>
        <v>0</v>
      </c>
      <c r="HI79" s="63">
        <f ca="1">IF(OR(INDEX(INDIRECT("times"&amp;GW$2),$F79,HI$28)&gt;10,INDEX(INDIRECT(GY79),$E79,$F79)="",INDEX(INDIRECT(GY79),$E79,$F79)&gt;=INDEX(INDIRECT(GY79),1,HI$28)),0,(INDEX(INDIRECT(GY79),$E79,$F79))-INDEX(INDIRECT(GY79),1,HI$28))*(10-INDEX(INDIRECT("times"&amp;GW$2),$F79,HI$28))/10</f>
        <v>0</v>
      </c>
      <c r="HJ79" s="63">
        <f ca="1">IF(OR(INDEX(INDIRECT("times"&amp;GW$2),$F79,HJ$28)&gt;10,INDEX(INDIRECT(GY79),$E79,$F79)="",INDEX(INDIRECT(GY79),$E79,$F79)&gt;=INDEX(INDIRECT(GY79),1,HJ$28)),0,(INDEX(INDIRECT(GY79),$E79,$F79))-INDEX(INDIRECT(GY79),1,HJ$28))*(10-INDEX(INDIRECT("times"&amp;GW$2),$F79,HJ$28))/10</f>
        <v>0</v>
      </c>
      <c r="HK79" s="63">
        <f ca="1">IF(OR(INDEX(INDIRECT("times"&amp;GW$2),$F79,HK$28)&gt;10,INDEX(INDIRECT(GY79),$E79,$F79)="",INDEX(INDIRECT(GY79),$E79,$F79)&gt;=INDEX(INDIRECT(GY79),1,HK$28)),0,(INDEX(INDIRECT(GY79),$E79,$F79))-INDEX(INDIRECT(GY79),1,HK$28))*(10-INDEX(INDIRECT("times"&amp;GW$2),$F79,HK$28))/10</f>
        <v>0</v>
      </c>
      <c r="HL79" s="63">
        <f ca="1">IF(OR(INDEX(INDIRECT("times"&amp;GW$2),$F79,HL$28)&gt;10,INDEX(INDIRECT(GY79),$E79,$F79)="",INDEX(INDIRECT(GY79),$E79,$F79)&gt;=INDEX(INDIRECT(GY79),1,HL$28)),0,(INDEX(INDIRECT(GY79),$E79,$F79))-INDEX(INDIRECT(GY79),1,HL$28))*(10-INDEX(INDIRECT("times"&amp;GW$2),$F79,HL$28))/10</f>
        <v>0</v>
      </c>
      <c r="HM79" s="63">
        <f ca="1">IF(OR(INDEX(INDIRECT("times"&amp;GW$2),$F79,HM$28)&gt;10,INDEX(INDIRECT(GY79),$E79,$F79)="",INDEX(INDIRECT(GY79),$E79,$F79)&gt;=INDEX(INDIRECT(GY79),1,HM$28)),0,(INDEX(INDIRECT(GY79),$E79,$F79))-INDEX(INDIRECT(GY79),1,HM$28))*(10-INDEX(INDIRECT("times"&amp;GW$2),$F79,HM$28))/10</f>
        <v>0</v>
      </c>
      <c r="HN79" s="63">
        <f ca="1">IF(OR(INDEX(INDIRECT("times"&amp;GW$2),$F79,HN$28)&gt;10,INDEX(INDIRECT(GY79),$E79,$F79)="",INDEX(INDIRECT(GY79),$E79,$F79)&gt;=INDEX(INDIRECT(GY79),1,HN$28)),0,(INDEX(INDIRECT(GY79),$E79,$F79))-INDEX(INDIRECT(GY79),1,HN$28))*(10-INDEX(INDIRECT("times"&amp;GW$2),$F79,HN$28))/10</f>
        <v>0</v>
      </c>
      <c r="HO79" s="63">
        <f ca="1">IF(OR(INDEX(INDIRECT("times"&amp;GW$2),$F79,HO$28)&gt;10,INDEX(INDIRECT(GY79),$E79,$F79)="",INDEX(INDIRECT(GY79),$E79,$F79)&gt;=INDEX(INDIRECT(GY79),1,HO$28)),0,(INDEX(INDIRECT(GY79),$E79,$F79))-INDEX(INDIRECT(GY79),1,HO$28))*(10-INDEX(INDIRECT("times"&amp;GW$2),$F79,HO$28))/10</f>
        <v>0</v>
      </c>
      <c r="HP79" s="63">
        <f ca="1">IF(OR(INDEX(INDIRECT("times"&amp;GW$2),$F79,HP$28)&gt;10,INDEX(INDIRECT(GY79),$E79,$F79)="",INDEX(INDIRECT(GY79),$E79,$F79)&gt;=INDEX(INDIRECT(GY79),1,HP$28)),0,(INDEX(INDIRECT(GY79),$E79,$F79))-INDEX(INDIRECT(GY79),1,HP$28))*(10-INDEX(INDIRECT("times"&amp;GW$2),$F79,HP$28))/10</f>
        <v>0</v>
      </c>
      <c r="HQ79" s="63">
        <f ca="1">IF(OR(INDEX(INDIRECT("times"&amp;GW$2),$F79,HQ$28)&gt;10,INDEX(INDIRECT(GY79),$E79,$F79)="",INDEX(INDIRECT(GY79),$E79,$F79)&gt;=INDEX(INDIRECT(GY79),1,HQ$28)),0,(INDEX(INDIRECT(GY79),$E79,$F79))-INDEX(INDIRECT(GY79),1,HQ$28))*(10-INDEX(INDIRECT("times"&amp;GW$2),$F79,HQ$28))/10</f>
        <v>0</v>
      </c>
      <c r="HR79" s="63">
        <f ca="1">IF(OR(INDEX(INDIRECT("times"&amp;GW$2),$F79,HR$28)&gt;10,INDEX(INDIRECT(GY79),$E79,$F79)="",INDEX(INDIRECT(GY79),$E79,$F79)&gt;=INDEX(INDIRECT(GY79),1,HR$28)),0,(INDEX(INDIRECT(GY79),$E79,$F79))-INDEX(INDIRECT(GY79),1,HR$28))*(10-INDEX(INDIRECT("times"&amp;GW$2),$F79,HR$28))/10</f>
        <v>0</v>
      </c>
      <c r="HS79" s="63">
        <f ca="1">IF(OR(INDEX(INDIRECT("times"&amp;GW$2),$F79,HS$28)&gt;10,INDEX(INDIRECT(GY79),$E79,$F79)="",INDEX(INDIRECT(GY79),$E79,$F79)&gt;=INDEX(INDIRECT(GY79),1,HS$28)),0,(INDEX(INDIRECT(GY79),$E79,$F79))-INDEX(INDIRECT(GY79),1,HS$28))*(10-INDEX(INDIRECT("times"&amp;GW$2),$F79,HS$28))/10</f>
        <v>0</v>
      </c>
      <c r="HT79" s="63">
        <f ca="1">IF(OR(INDEX(INDIRECT("times"&amp;GW$2),$F79,HT$28)&gt;10,INDEX(INDIRECT(GY79),$E79,$F79)="",INDEX(INDIRECT(GY79),$E79,$F79)&gt;=INDEX(INDIRECT(GY79),1,HT$28)),0,(INDEX(INDIRECT(GY79),$E79,$F79))-INDEX(INDIRECT(GY79),1,HT$28))*(10-INDEX(INDIRECT("times"&amp;GW$2),$F79,HT$28))/10</f>
        <v>0</v>
      </c>
      <c r="HU79" s="63">
        <f ca="1">IF(OR(INDEX(INDIRECT("times"&amp;GW$2),$F79,HU$28)&gt;10,INDEX(INDIRECT(GY79),$E79,$F79)="",INDEX(INDIRECT(GY79),$E79,$F79)&gt;=INDEX(INDIRECT(GY79),1,HU$28)),0,(INDEX(INDIRECT(GY79),$E79,$F79))-INDEX(INDIRECT(GY79),1,HU$28))*(10-INDEX(INDIRECT("times"&amp;GW$2),$F79,HU$28))/10</f>
        <v>0</v>
      </c>
      <c r="HV79" s="64">
        <f ca="1">IF(OR(INDEX(INDIRECT("times"&amp;GW$2),$F79,HV$28)&gt;10,INDEX(INDIRECT(GY79),$E79,$F79)="",INDEX(INDIRECT(GY79),$E79,$F79)&gt;=INDEX(INDIRECT(GY79),1,HV$28)),0,(INDEX(INDIRECT(GY79),$E79,$F79))-INDEX(INDIRECT(GY79),1,HV$28))*(10-INDEX(INDIRECT("times"&amp;GW$2),$F79,HV$28))/10</f>
        <v>0</v>
      </c>
      <c r="HW79" s="201">
        <v>16</v>
      </c>
    </row>
    <row r="80" spans="1:231" ht="15">
      <c r="A80" s="18" t="s">
        <v>226</v>
      </c>
      <c r="B80" s="122">
        <f>A26</f>
        <v>0</v>
      </c>
      <c r="C80" s="122" t="str">
        <f>A27</f>
        <v>work1834</v>
      </c>
      <c r="D80" s="210" t="str">
        <f t="shared" si="40"/>
        <v>core0_work1834</v>
      </c>
      <c r="E80" s="122">
        <v>5</v>
      </c>
      <c r="F80" s="33">
        <v>17</v>
      </c>
      <c r="G80" s="62">
        <f ca="1">IF(OR(INDEX(INDIRECT("times"&amp;B$2),$F80,G$28)&gt;10,INDEX(INDIRECT(D80),$E80,$F80)="",INDEX(INDIRECT(D80),$E80,$F80)&gt;=INDEX(INDIRECT(D80),1,G$28)),0,(INDEX(INDIRECT(D80),$E80,$F80))-INDEX(INDIRECT(D80),1,G$28))*(10-INDEX(INDIRECT("times"&amp;B$2),$F80,G$28))/10</f>
        <v>0</v>
      </c>
      <c r="H80" s="63">
        <f ca="1">IF(OR(INDEX(INDIRECT("times"&amp;B$2),$F80,H$28)&gt;10,INDEX(INDIRECT(D80),$E80,$F80)="",INDEX(INDIRECT(D80),$E80,$F80)&gt;=INDEX(INDIRECT(D80),1,H$28)),0,(INDEX(INDIRECT(D80),$E80,$F80))-INDEX(INDIRECT(D80),1,H$28))*(10-INDEX(INDIRECT("times"&amp;B$2),$F80,H$28))/10</f>
        <v>0</v>
      </c>
      <c r="I80" s="63">
        <f ca="1">IF(OR(INDEX(INDIRECT("times"&amp;B$2),$F80,I$28)&gt;10,INDEX(INDIRECT(D80),$E80,$F80)="",INDEX(INDIRECT(D80),$E80,$F80)&gt;=INDEX(INDIRECT(D80),1,I$28)),0,(INDEX(INDIRECT(D80),$E80,$F80))-INDEX(INDIRECT(D80),1,I$28))*(10-INDEX(INDIRECT("times"&amp;B$2),$F80,I$28))/10</f>
        <v>0</v>
      </c>
      <c r="J80" s="63">
        <f ca="1">IF(OR(INDEX(INDIRECT("times"&amp;B$2),$F80,J$28)&gt;10,INDEX(INDIRECT(D80),$E80,$F80)="",INDEX(INDIRECT(D80),$E80,$F80)&gt;=INDEX(INDIRECT(D80),1,J$28)),0,(INDEX(INDIRECT(D80),$E80,$F80))-INDEX(INDIRECT(D80),1,J$28))*(10-INDEX(INDIRECT("times"&amp;B$2),$F80,J$28))/10</f>
        <v>0</v>
      </c>
      <c r="K80" s="63">
        <f ca="1">IF(OR(INDEX(INDIRECT("times"&amp;B$2),$F80,K$28)&gt;10,INDEX(INDIRECT(D80),$E80,$F80)="",INDEX(INDIRECT(D80),$E80,$F80)&gt;=INDEX(INDIRECT(D80),1,K$28)),0,(INDEX(INDIRECT(D80),$E80,$F80))-INDEX(INDIRECT(D80),1,K$28))*(10-INDEX(INDIRECT("times"&amp;B$2),$F80,K$28))/10</f>
        <v>0</v>
      </c>
      <c r="L80" s="63">
        <f ca="1">IF(OR(INDEX(INDIRECT("times"&amp;B$2),$F80,L$28)&gt;10,INDEX(INDIRECT(D80),$E80,$F80)="",INDEX(INDIRECT(D80),$E80,$F80)&gt;=INDEX(INDIRECT(D80),1,L$28)),0,(INDEX(INDIRECT(D80),$E80,$F80))-INDEX(INDIRECT(D80),1,L$28))*(10-INDEX(INDIRECT("times"&amp;B$2),$F80,L$28))/10</f>
        <v>0</v>
      </c>
      <c r="M80" s="63">
        <f ca="1">IF(OR(INDEX(INDIRECT("times"&amp;B$2),$F80,M$28)&gt;10,INDEX(INDIRECT(D80),$E80,$F80)="",INDEX(INDIRECT(D80),$E80,$F80)&gt;=INDEX(INDIRECT(D80),1,M$28)),0,(INDEX(INDIRECT(D80),$E80,$F80))-INDEX(INDIRECT(D80),1,M$28))*(10-INDEX(INDIRECT("times"&amp;B$2),$F80,M$28))/10</f>
        <v>0</v>
      </c>
      <c r="N80" s="63">
        <f ca="1">IF(OR(INDEX(INDIRECT("times"&amp;B$2),$F80,N$28)&gt;10,INDEX(INDIRECT(D80),$E80,$F80)="",INDEX(INDIRECT(D80),$E80,$F80)&gt;=INDEX(INDIRECT(D80),1,N$28)),0,(INDEX(INDIRECT(D80),$E80,$F80))-INDEX(INDIRECT(D80),1,N$28))*(10-INDEX(INDIRECT("times"&amp;B$2),$F80,N$28))/10</f>
        <v>0</v>
      </c>
      <c r="O80" s="63">
        <f ca="1">IF(OR(INDEX(INDIRECT("times"&amp;B$2),$F80,O$28)&gt;10,INDEX(INDIRECT(D80),$E80,$F80)="",INDEX(INDIRECT(D80),$E80,$F80)&gt;=INDEX(INDIRECT(D80),1,O$28)),0,(INDEX(INDIRECT(D80),$E80,$F80))-INDEX(INDIRECT(D80),1,O$28))*(10-INDEX(INDIRECT("times"&amp;B$2),$F80,O$28))/10</f>
        <v>0</v>
      </c>
      <c r="P80" s="63">
        <f ca="1">IF(OR(INDEX(INDIRECT("times"&amp;B$2),$F80,P$28)&gt;10,INDEX(INDIRECT(D80),$E80,$F80)="",INDEX(INDIRECT(D80),$E80,$F80)&gt;=INDEX(INDIRECT(D80),1,P$28)),0,(INDEX(INDIRECT(D80),$E80,$F80))-INDEX(INDIRECT(D80),1,P$28))*(10-INDEX(INDIRECT("times"&amp;B$2),$F80,P$28))/10</f>
        <v>0</v>
      </c>
      <c r="Q80" s="63">
        <f ca="1">IF(OR(INDEX(INDIRECT("times"&amp;B$2),$F80,Q$28)&gt;10,INDEX(INDIRECT(D80),$E80,$F80)="",INDEX(INDIRECT(D80),$E80,$F80)&gt;=INDEX(INDIRECT(D80),1,Q$28)),0,(INDEX(INDIRECT(D80),$E80,$F80))-INDEX(INDIRECT(D80),1,Q$28))*(10-INDEX(INDIRECT("times"&amp;B$2),$F80,Q$28))/10</f>
        <v>0</v>
      </c>
      <c r="R80" s="63">
        <f ca="1">IF(OR(INDEX(INDIRECT("times"&amp;B$2),$F80,R$28)&gt;10,INDEX(INDIRECT(D80),$E80,$F80)="",INDEX(INDIRECT(D80),$E80,$F80)&gt;=INDEX(INDIRECT(D80),1,R$28)),0,(INDEX(INDIRECT(D80),$E80,$F80))-INDEX(INDIRECT(D80),1,R$28))*(10-INDEX(INDIRECT("times"&amp;B$2),$F80,R$28))/10</f>
        <v>0</v>
      </c>
      <c r="S80" s="63">
        <f ca="1">IF(OR(INDEX(INDIRECT("times"&amp;B$2),$F80,S$28)&gt;10,INDEX(INDIRECT(D80),$E80,$F80)="",INDEX(INDIRECT(D80),$E80,$F80)&gt;=INDEX(INDIRECT(D80),1,S$28)),0,(INDEX(INDIRECT(D80),$E80,$F80))-INDEX(INDIRECT(D80),1,S$28))*(10-INDEX(INDIRECT("times"&amp;B$2),$F80,S$28))/10</f>
        <v>0</v>
      </c>
      <c r="T80" s="63">
        <f ca="1">IF(OR(INDEX(INDIRECT("times"&amp;B$2),$F80,T$28)&gt;10,INDEX(INDIRECT(D80),$E80,$F80)="",INDEX(INDIRECT(D80),$E80,$F80)&gt;=INDEX(INDIRECT(D80),1,T$28)),0,(INDEX(INDIRECT(D80),$E80,$F80))-INDEX(INDIRECT(D80),1,T$28))*(10-INDEX(INDIRECT("times"&amp;B$2),$F80,T$28))/10</f>
        <v>0</v>
      </c>
      <c r="U80" s="63">
        <f ca="1">IF(OR(INDEX(INDIRECT("times"&amp;B$2),$F80,U$28)&gt;10,INDEX(INDIRECT(D80),$E80,$F80)="",INDEX(INDIRECT(D80),$E80,$F80)&gt;=INDEX(INDIRECT(D80),1,U$28)),0,(INDEX(INDIRECT(D80),$E80,$F80))-INDEX(INDIRECT(D80),1,U$28))*(10-INDEX(INDIRECT("times"&amp;B$2),$F80,U$28))/10</f>
        <v>0</v>
      </c>
      <c r="V80" s="63">
        <f ca="1">IF(OR(INDEX(INDIRECT("times"&amp;B$2),$F80,V$28)&gt;10,INDEX(INDIRECT(D80),$E80,$F80)="",INDEX(INDIRECT(D80),$E80,$F80)&gt;=INDEX(INDIRECT(D80),1,V$28)),0,(INDEX(INDIRECT(D80),$E80,$F80))-INDEX(INDIRECT(D80),1,V$28))*(10-INDEX(INDIRECT("times"&amp;B$2),$F80,V$28))/10</f>
        <v>0</v>
      </c>
      <c r="W80" s="63">
        <f ca="1">IF(OR(INDEX(INDIRECT("times"&amp;B$2),$F80,W$28)&gt;10,INDEX(INDIRECT(D80),$E80,$F80)="",INDEX(INDIRECT(D80),$E80,$F80)&gt;=INDEX(INDIRECT(D80),1,W$28)),0,(INDEX(INDIRECT(D80),$E80,$F80))-INDEX(INDIRECT(D80),1,W$28))*(10-INDEX(INDIRECT("times"&amp;B$2),$F80,W$28))/10</f>
        <v>0</v>
      </c>
      <c r="X80" s="63">
        <f ca="1">IF(OR(INDEX(INDIRECT("times"&amp;B$2),$F80,X$28)&gt;10,INDEX(INDIRECT(D80),$E80,$F80)="",INDEX(INDIRECT(D80),$E80,$F80)&gt;=INDEX(INDIRECT(D80),1,X$28)),0,(INDEX(INDIRECT(D80),$E80,$F80))-INDEX(INDIRECT(D80),1,X$28))*(10-INDEX(INDIRECT("times"&amp;B$2),$F80,X$28))/10</f>
        <v>0</v>
      </c>
      <c r="Y80" s="63">
        <f ca="1">IF(OR(INDEX(INDIRECT("times"&amp;B$2),$F80,Y$28)&gt;10,INDEX(INDIRECT(D80),$E80,$F80)="",INDEX(INDIRECT(D80),$E80,$F80)&gt;=INDEX(INDIRECT(D80),1,Y$28)),0,(INDEX(INDIRECT(D80),$E80,$F80))-INDEX(INDIRECT(D80),1,Y$28))*(10-INDEX(INDIRECT("times"&amp;B$2),$F80,Y$28))/10</f>
        <v>0</v>
      </c>
      <c r="Z80" s="63">
        <f ca="1">IF(OR(INDEX(INDIRECT("times"&amp;B$2),$F80,Z$28)&gt;10,INDEX(INDIRECT(D80),$E80,$F80)="",INDEX(INDIRECT(D80),$E80,$F80)&gt;=INDEX(INDIRECT(D80),1,Z$28)),0,(INDEX(INDIRECT(D80),$E80,$F80))-INDEX(INDIRECT(D80),1,Z$28))*(10-INDEX(INDIRECT("times"&amp;B$2),$F80,Z$28))/10</f>
        <v>0</v>
      </c>
      <c r="AA80" s="64">
        <f ca="1">IF(OR(INDEX(INDIRECT("times"&amp;B$2),$F80,AA$28)&gt;10,INDEX(INDIRECT(D80),$E80,$F80)="",INDEX(INDIRECT(D80),$E80,$F80)&gt;=INDEX(INDIRECT(D80),1,AA$28)),0,(INDEX(INDIRECT(D80),$E80,$F80))-INDEX(INDIRECT(D80),1,AA$28))*(10-INDEX(INDIRECT("times"&amp;B$2),$F80,AA$28))/10</f>
        <v>0</v>
      </c>
      <c r="AB80" s="201">
        <v>17</v>
      </c>
      <c r="AD80" s="18" t="s">
        <v>226</v>
      </c>
      <c r="AE80" s="122">
        <f>AD26</f>
        <v>0</v>
      </c>
      <c r="AF80" s="122" t="str">
        <f>AD27</f>
        <v>shop1834</v>
      </c>
      <c r="AG80" s="210" t="str">
        <f t="shared" si="41"/>
        <v>core0_shop1834</v>
      </c>
      <c r="AH80" s="122">
        <v>5</v>
      </c>
      <c r="AI80" s="33">
        <v>17</v>
      </c>
      <c r="AJ80" s="62">
        <f ca="1">IF(OR(INDEX(INDIRECT("times"&amp;AE$2),$F80,AJ$28)&gt;10,INDEX(INDIRECT(AG80),$E80,$F80)="",INDEX(INDIRECT(AG80),$E80,$F80)&gt;=INDEX(INDIRECT(AG80),1,AJ$28)),0,(INDEX(INDIRECT(AG80),$E80,$F80))-INDEX(INDIRECT(AG80),1,AJ$28))*(10-INDEX(INDIRECT("times"&amp;AE$2),$F80,AJ$28))/10</f>
        <v>0</v>
      </c>
      <c r="AK80" s="63">
        <f ca="1">IF(OR(INDEX(INDIRECT("times"&amp;AE$2),$F80,AK$28)&gt;10,INDEX(INDIRECT(AG80),$E80,$F80)="",INDEX(INDIRECT(AG80),$E80,$F80)&gt;=INDEX(INDIRECT(AG80),1,AK$28)),0,(INDEX(INDIRECT(AG80),$E80,$F80))-INDEX(INDIRECT(AG80),1,AK$28))*(10-INDEX(INDIRECT("times"&amp;AE$2),$F80,AK$28))/10</f>
        <v>0</v>
      </c>
      <c r="AL80" s="63">
        <f ca="1">IF(OR(INDEX(INDIRECT("times"&amp;AE$2),$F80,AL$28)&gt;10,INDEX(INDIRECT(AG80),$E80,$F80)="",INDEX(INDIRECT(AG80),$E80,$F80)&gt;=INDEX(INDIRECT(AG80),1,AL$28)),0,(INDEX(INDIRECT(AG80),$E80,$F80))-INDEX(INDIRECT(AG80),1,AL$28))*(10-INDEX(INDIRECT("times"&amp;AE$2),$F80,AL$28))/10</f>
        <v>0</v>
      </c>
      <c r="AM80" s="63">
        <f ca="1">IF(OR(INDEX(INDIRECT("times"&amp;AE$2),$F80,AM$28)&gt;10,INDEX(INDIRECT(AG80),$E80,$F80)="",INDEX(INDIRECT(AG80),$E80,$F80)&gt;=INDEX(INDIRECT(AG80),1,AM$28)),0,(INDEX(INDIRECT(AG80),$E80,$F80))-INDEX(INDIRECT(AG80),1,AM$28))*(10-INDEX(INDIRECT("times"&amp;AE$2),$F80,AM$28))/10</f>
        <v>0</v>
      </c>
      <c r="AN80" s="63">
        <f ca="1">IF(OR(INDEX(INDIRECT("times"&amp;AE$2),$F80,AN$28)&gt;10,INDEX(INDIRECT(AG80),$E80,$F80)="",INDEX(INDIRECT(AG80),$E80,$F80)&gt;=INDEX(INDIRECT(AG80),1,AN$28)),0,(INDEX(INDIRECT(AG80),$E80,$F80))-INDEX(INDIRECT(AG80),1,AN$28))*(10-INDEX(INDIRECT("times"&amp;AE$2),$F80,AN$28))/10</f>
        <v>0</v>
      </c>
      <c r="AO80" s="63">
        <f ca="1">IF(OR(INDEX(INDIRECT("times"&amp;AE$2),$F80,AO$28)&gt;10,INDEX(INDIRECT(AG80),$E80,$F80)="",INDEX(INDIRECT(AG80),$E80,$F80)&gt;=INDEX(INDIRECT(AG80),1,AO$28)),0,(INDEX(INDIRECT(AG80),$E80,$F80))-INDEX(INDIRECT(AG80),1,AO$28))*(10-INDEX(INDIRECT("times"&amp;AE$2),$F80,AO$28))/10</f>
        <v>0</v>
      </c>
      <c r="AP80" s="63">
        <f ca="1">IF(OR(INDEX(INDIRECT("times"&amp;AE$2),$F80,AP$28)&gt;10,INDEX(INDIRECT(AG80),$E80,$F80)="",INDEX(INDIRECT(AG80),$E80,$F80)&gt;=INDEX(INDIRECT(AG80),1,AP$28)),0,(INDEX(INDIRECT(AG80),$E80,$F80))-INDEX(INDIRECT(AG80),1,AP$28))*(10-INDEX(INDIRECT("times"&amp;AE$2),$F80,AP$28))/10</f>
        <v>0</v>
      </c>
      <c r="AQ80" s="63">
        <f ca="1">IF(OR(INDEX(INDIRECT("times"&amp;AE$2),$F80,AQ$28)&gt;10,INDEX(INDIRECT(AG80),$E80,$F80)="",INDEX(INDIRECT(AG80),$E80,$F80)&gt;=INDEX(INDIRECT(AG80),1,AQ$28)),0,(INDEX(INDIRECT(AG80),$E80,$F80))-INDEX(INDIRECT(AG80),1,AQ$28))*(10-INDEX(INDIRECT("times"&amp;AE$2),$F80,AQ$28))/10</f>
        <v>0</v>
      </c>
      <c r="AR80" s="63">
        <f ca="1">IF(OR(INDEX(INDIRECT("times"&amp;AE$2),$F80,AR$28)&gt;10,INDEX(INDIRECT(AG80),$E80,$F80)="",INDEX(INDIRECT(AG80),$E80,$F80)&gt;=INDEX(INDIRECT(AG80),1,AR$28)),0,(INDEX(INDIRECT(AG80),$E80,$F80))-INDEX(INDIRECT(AG80),1,AR$28))*(10-INDEX(INDIRECT("times"&amp;AE$2),$F80,AR$28))/10</f>
        <v>0</v>
      </c>
      <c r="AS80" s="63">
        <f ca="1">IF(OR(INDEX(INDIRECT("times"&amp;AE$2),$F80,AS$28)&gt;10,INDEX(INDIRECT(AG80),$E80,$F80)="",INDEX(INDIRECT(AG80),$E80,$F80)&gt;=INDEX(INDIRECT(AG80),1,AS$28)),0,(INDEX(INDIRECT(AG80),$E80,$F80))-INDEX(INDIRECT(AG80),1,AS$28))*(10-INDEX(INDIRECT("times"&amp;AE$2),$F80,AS$28))/10</f>
        <v>0</v>
      </c>
      <c r="AT80" s="63">
        <f ca="1">IF(OR(INDEX(INDIRECT("times"&amp;AE$2),$F80,AT$28)&gt;10,INDEX(INDIRECT(AG80),$E80,$F80)="",INDEX(INDIRECT(AG80),$E80,$F80)&gt;=INDEX(INDIRECT(AG80),1,AT$28)),0,(INDEX(INDIRECT(AG80),$E80,$F80))-INDEX(INDIRECT(AG80),1,AT$28))*(10-INDEX(INDIRECT("times"&amp;AE$2),$F80,AT$28))/10</f>
        <v>0</v>
      </c>
      <c r="AU80" s="63">
        <f ca="1">IF(OR(INDEX(INDIRECT("times"&amp;AE$2),$F80,AU$28)&gt;10,INDEX(INDIRECT(AG80),$E80,$F80)="",INDEX(INDIRECT(AG80),$E80,$F80)&gt;=INDEX(INDIRECT(AG80),1,AU$28)),0,(INDEX(INDIRECT(AG80),$E80,$F80))-INDEX(INDIRECT(AG80),1,AU$28))*(10-INDEX(INDIRECT("times"&amp;AE$2),$F80,AU$28))/10</f>
        <v>0</v>
      </c>
      <c r="AV80" s="63">
        <f ca="1">IF(OR(INDEX(INDIRECT("times"&amp;AE$2),$F80,AV$28)&gt;10,INDEX(INDIRECT(AG80),$E80,$F80)="",INDEX(INDIRECT(AG80),$E80,$F80)&gt;=INDEX(INDIRECT(AG80),1,AV$28)),0,(INDEX(INDIRECT(AG80),$E80,$F80))-INDEX(INDIRECT(AG80),1,AV$28))*(10-INDEX(INDIRECT("times"&amp;AE$2),$F80,AV$28))/10</f>
        <v>0</v>
      </c>
      <c r="AW80" s="63">
        <f ca="1">IF(OR(INDEX(INDIRECT("times"&amp;AE$2),$F80,AW$28)&gt;10,INDEX(INDIRECT(AG80),$E80,$F80)="",INDEX(INDIRECT(AG80),$E80,$F80)&gt;=INDEX(INDIRECT(AG80),1,AW$28)),0,(INDEX(INDIRECT(AG80),$E80,$F80))-INDEX(INDIRECT(AG80),1,AW$28))*(10-INDEX(INDIRECT("times"&amp;AE$2),$F80,AW$28))/10</f>
        <v>0</v>
      </c>
      <c r="AX80" s="63">
        <f ca="1">IF(OR(INDEX(INDIRECT("times"&amp;AE$2),$F80,AX$28)&gt;10,INDEX(INDIRECT(AG80),$E80,$F80)="",INDEX(INDIRECT(AG80),$E80,$F80)&gt;=INDEX(INDIRECT(AG80),1,AX$28)),0,(INDEX(INDIRECT(AG80),$E80,$F80))-INDEX(INDIRECT(AG80),1,AX$28))*(10-INDEX(INDIRECT("times"&amp;AE$2),$F80,AX$28))/10</f>
        <v>0</v>
      </c>
      <c r="AY80" s="63">
        <f ca="1">IF(OR(INDEX(INDIRECT("times"&amp;AE$2),$F80,AY$28)&gt;10,INDEX(INDIRECT(AG80),$E80,$F80)="",INDEX(INDIRECT(AG80),$E80,$F80)&gt;=INDEX(INDIRECT(AG80),1,AY$28)),0,(INDEX(INDIRECT(AG80),$E80,$F80))-INDEX(INDIRECT(AG80),1,AY$28))*(10-INDEX(INDIRECT("times"&amp;AE$2),$F80,AY$28))/10</f>
        <v>0</v>
      </c>
      <c r="AZ80" s="63">
        <f ca="1">IF(OR(INDEX(INDIRECT("times"&amp;AE$2),$F80,AZ$28)&gt;10,INDEX(INDIRECT(AG80),$E80,$F80)="",INDEX(INDIRECT(AG80),$E80,$F80)&gt;=INDEX(INDIRECT(AG80),1,AZ$28)),0,(INDEX(INDIRECT(AG80),$E80,$F80))-INDEX(INDIRECT(AG80),1,AZ$28))*(10-INDEX(INDIRECT("times"&amp;AE$2),$F80,AZ$28))/10</f>
        <v>0</v>
      </c>
      <c r="BA80" s="63">
        <f ca="1">IF(OR(INDEX(INDIRECT("times"&amp;AE$2),$F80,BA$28)&gt;10,INDEX(INDIRECT(AG80),$E80,$F80)="",INDEX(INDIRECT(AG80),$E80,$F80)&gt;=INDEX(INDIRECT(AG80),1,BA$28)),0,(INDEX(INDIRECT(AG80),$E80,$F80))-INDEX(INDIRECT(AG80),1,BA$28))*(10-INDEX(INDIRECT("times"&amp;AE$2),$F80,BA$28))/10</f>
        <v>0</v>
      </c>
      <c r="BB80" s="63">
        <f ca="1">IF(OR(INDEX(INDIRECT("times"&amp;AE$2),$F80,BB$28)&gt;10,INDEX(INDIRECT(AG80),$E80,$F80)="",INDEX(INDIRECT(AG80),$E80,$F80)&gt;=INDEX(INDIRECT(AG80),1,BB$28)),0,(INDEX(INDIRECT(AG80),$E80,$F80))-INDEX(INDIRECT(AG80),1,BB$28))*(10-INDEX(INDIRECT("times"&amp;AE$2),$F80,BB$28))/10</f>
        <v>0</v>
      </c>
      <c r="BC80" s="63">
        <f ca="1">IF(OR(INDEX(INDIRECT("times"&amp;AE$2),$F80,BC$28)&gt;10,INDEX(INDIRECT(AG80),$E80,$F80)="",INDEX(INDIRECT(AG80),$E80,$F80)&gt;=INDEX(INDIRECT(AG80),1,BC$28)),0,(INDEX(INDIRECT(AG80),$E80,$F80))-INDEX(INDIRECT(AG80),1,BC$28))*(10-INDEX(INDIRECT("times"&amp;AE$2),$F80,BC$28))/10</f>
        <v>0</v>
      </c>
      <c r="BD80" s="64">
        <f ca="1">IF(OR(INDEX(INDIRECT("times"&amp;AE$2),$F80,BD$28)&gt;10,INDEX(INDIRECT(AG80),$E80,$F80)="",INDEX(INDIRECT(AG80),$E80,$F80)&gt;=INDEX(INDIRECT(AG80),1,BD$28)),0,(INDEX(INDIRECT(AG80),$E80,$F80))-INDEX(INDIRECT(AG80),1,BD$28))*(10-INDEX(INDIRECT("times"&amp;AE$2),$F80,BD$28))/10</f>
        <v>0</v>
      </c>
      <c r="BE80" s="201">
        <v>17</v>
      </c>
      <c r="BG80" s="18" t="s">
        <v>226</v>
      </c>
      <c r="BH80" s="122">
        <f>BG26</f>
        <v>0</v>
      </c>
      <c r="BI80" s="122" t="str">
        <f>BG27</f>
        <v>lei1834</v>
      </c>
      <c r="BJ80" s="210" t="str">
        <f t="shared" si="42"/>
        <v>core0_lei1834</v>
      </c>
      <c r="BK80" s="122">
        <v>5</v>
      </c>
      <c r="BL80" s="33">
        <v>17</v>
      </c>
      <c r="BM80" s="62">
        <f ca="1">IF(OR(INDEX(INDIRECT("times"&amp;BH$2),$F80,BM$28)&gt;10,INDEX(INDIRECT(BJ80),$E80,$F80)="",INDEX(INDIRECT(BJ80),$E80,$F80)&gt;=INDEX(INDIRECT(BJ80),1,BM$28)),0,(INDEX(INDIRECT(BJ80),$E80,$F80))-INDEX(INDIRECT(BJ80),1,BM$28))*(10-INDEX(INDIRECT("times"&amp;BH$2),$F80,BM$28))/10</f>
        <v>0</v>
      </c>
      <c r="BN80" s="63">
        <f ca="1">IF(OR(INDEX(INDIRECT("times"&amp;BH$2),$F80,BN$28)&gt;10,INDEX(INDIRECT(BJ80),$E80,$F80)="",INDEX(INDIRECT(BJ80),$E80,$F80)&gt;=INDEX(INDIRECT(BJ80),1,BN$28)),0,(INDEX(INDIRECT(BJ80),$E80,$F80))-INDEX(INDIRECT(BJ80),1,BN$28))*(10-INDEX(INDIRECT("times"&amp;BH$2),$F80,BN$28))/10</f>
        <v>0</v>
      </c>
      <c r="BO80" s="63">
        <f ca="1">IF(OR(INDEX(INDIRECT("times"&amp;BH$2),$F80,BO$28)&gt;10,INDEX(INDIRECT(BJ80),$E80,$F80)="",INDEX(INDIRECT(BJ80),$E80,$F80)&gt;=INDEX(INDIRECT(BJ80),1,BO$28)),0,(INDEX(INDIRECT(BJ80),$E80,$F80))-INDEX(INDIRECT(BJ80),1,BO$28))*(10-INDEX(INDIRECT("times"&amp;BH$2),$F80,BO$28))/10</f>
        <v>0</v>
      </c>
      <c r="BP80" s="63">
        <f ca="1">IF(OR(INDEX(INDIRECT("times"&amp;BH$2),$F80,BP$28)&gt;10,INDEX(INDIRECT(BJ80),$E80,$F80)="",INDEX(INDIRECT(BJ80),$E80,$F80)&gt;=INDEX(INDIRECT(BJ80),1,BP$28)),0,(INDEX(INDIRECT(BJ80),$E80,$F80))-INDEX(INDIRECT(BJ80),1,BP$28))*(10-INDEX(INDIRECT("times"&amp;BH$2),$F80,BP$28))/10</f>
        <v>0</v>
      </c>
      <c r="BQ80" s="63">
        <f ca="1">IF(OR(INDEX(INDIRECT("times"&amp;BH$2),$F80,BQ$28)&gt;10,INDEX(INDIRECT(BJ80),$E80,$F80)="",INDEX(INDIRECT(BJ80),$E80,$F80)&gt;=INDEX(INDIRECT(BJ80),1,BQ$28)),0,(INDEX(INDIRECT(BJ80),$E80,$F80))-INDEX(INDIRECT(BJ80),1,BQ$28))*(10-INDEX(INDIRECT("times"&amp;BH$2),$F80,BQ$28))/10</f>
        <v>0</v>
      </c>
      <c r="BR80" s="63">
        <f ca="1">IF(OR(INDEX(INDIRECT("times"&amp;BH$2),$F80,BR$28)&gt;10,INDEX(INDIRECT(BJ80),$E80,$F80)="",INDEX(INDIRECT(BJ80),$E80,$F80)&gt;=INDEX(INDIRECT(BJ80),1,BR$28)),0,(INDEX(INDIRECT(BJ80),$E80,$F80))-INDEX(INDIRECT(BJ80),1,BR$28))*(10-INDEX(INDIRECT("times"&amp;BH$2),$F80,BR$28))/10</f>
        <v>0</v>
      </c>
      <c r="BS80" s="63">
        <f ca="1">IF(OR(INDEX(INDIRECT("times"&amp;BH$2),$F80,BS$28)&gt;10,INDEX(INDIRECT(BJ80),$E80,$F80)="",INDEX(INDIRECT(BJ80),$E80,$F80)&gt;=INDEX(INDIRECT(BJ80),1,BS$28)),0,(INDEX(INDIRECT(BJ80),$E80,$F80))-INDEX(INDIRECT(BJ80),1,BS$28))*(10-INDEX(INDIRECT("times"&amp;BH$2),$F80,BS$28))/10</f>
        <v>0</v>
      </c>
      <c r="BT80" s="63">
        <f ca="1">IF(OR(INDEX(INDIRECT("times"&amp;BH$2),$F80,BT$28)&gt;10,INDEX(INDIRECT(BJ80),$E80,$F80)="",INDEX(INDIRECT(BJ80),$E80,$F80)&gt;=INDEX(INDIRECT(BJ80),1,BT$28)),0,(INDEX(INDIRECT(BJ80),$E80,$F80))-INDEX(INDIRECT(BJ80),1,BT$28))*(10-INDEX(INDIRECT("times"&amp;BH$2),$F80,BT$28))/10</f>
        <v>0</v>
      </c>
      <c r="BU80" s="63">
        <f ca="1">IF(OR(INDEX(INDIRECT("times"&amp;BH$2),$F80,BU$28)&gt;10,INDEX(INDIRECT(BJ80),$E80,$F80)="",INDEX(INDIRECT(BJ80),$E80,$F80)&gt;=INDEX(INDIRECT(BJ80),1,BU$28)),0,(INDEX(INDIRECT(BJ80),$E80,$F80))-INDEX(INDIRECT(BJ80),1,BU$28))*(10-INDEX(INDIRECT("times"&amp;BH$2),$F80,BU$28))/10</f>
        <v>0</v>
      </c>
      <c r="BV80" s="63">
        <f ca="1">IF(OR(INDEX(INDIRECT("times"&amp;BH$2),$F80,BV$28)&gt;10,INDEX(INDIRECT(BJ80),$E80,$F80)="",INDEX(INDIRECT(BJ80),$E80,$F80)&gt;=INDEX(INDIRECT(BJ80),1,BV$28)),0,(INDEX(INDIRECT(BJ80),$E80,$F80))-INDEX(INDIRECT(BJ80),1,BV$28))*(10-INDEX(INDIRECT("times"&amp;BH$2),$F80,BV$28))/10</f>
        <v>0</v>
      </c>
      <c r="BW80" s="63">
        <f ca="1">IF(OR(INDEX(INDIRECT("times"&amp;BH$2),$F80,BW$28)&gt;10,INDEX(INDIRECT(BJ80),$E80,$F80)="",INDEX(INDIRECT(BJ80),$E80,$F80)&gt;=INDEX(INDIRECT(BJ80),1,BW$28)),0,(INDEX(INDIRECT(BJ80),$E80,$F80))-INDEX(INDIRECT(BJ80),1,BW$28))*(10-INDEX(INDIRECT("times"&amp;BH$2),$F80,BW$28))/10</f>
        <v>0</v>
      </c>
      <c r="BX80" s="63">
        <f ca="1">IF(OR(INDEX(INDIRECT("times"&amp;BH$2),$F80,BX$28)&gt;10,INDEX(INDIRECT(BJ80),$E80,$F80)="",INDEX(INDIRECT(BJ80),$E80,$F80)&gt;=INDEX(INDIRECT(BJ80),1,BX$28)),0,(INDEX(INDIRECT(BJ80),$E80,$F80))-INDEX(INDIRECT(BJ80),1,BX$28))*(10-INDEX(INDIRECT("times"&amp;BH$2),$F80,BX$28))/10</f>
        <v>0</v>
      </c>
      <c r="BY80" s="63">
        <f ca="1">IF(OR(INDEX(INDIRECT("times"&amp;BH$2),$F80,BY$28)&gt;10,INDEX(INDIRECT(BJ80),$E80,$F80)="",INDEX(INDIRECT(BJ80),$E80,$F80)&gt;=INDEX(INDIRECT(BJ80),1,BY$28)),0,(INDEX(INDIRECT(BJ80),$E80,$F80))-INDEX(INDIRECT(BJ80),1,BY$28))*(10-INDEX(INDIRECT("times"&amp;BH$2),$F80,BY$28))/10</f>
        <v>0</v>
      </c>
      <c r="BZ80" s="63">
        <f ca="1">IF(OR(INDEX(INDIRECT("times"&amp;BH$2),$F80,BZ$28)&gt;10,INDEX(INDIRECT(BJ80),$E80,$F80)="",INDEX(INDIRECT(BJ80),$E80,$F80)&gt;=INDEX(INDIRECT(BJ80),1,BZ$28)),0,(INDEX(INDIRECT(BJ80),$E80,$F80))-INDEX(INDIRECT(BJ80),1,BZ$28))*(10-INDEX(INDIRECT("times"&amp;BH$2),$F80,BZ$28))/10</f>
        <v>0</v>
      </c>
      <c r="CA80" s="63">
        <f ca="1">IF(OR(INDEX(INDIRECT("times"&amp;BH$2),$F80,CA$28)&gt;10,INDEX(INDIRECT(BJ80),$E80,$F80)="",INDEX(INDIRECT(BJ80),$E80,$F80)&gt;=INDEX(INDIRECT(BJ80),1,CA$28)),0,(INDEX(INDIRECT(BJ80),$E80,$F80))-INDEX(INDIRECT(BJ80),1,CA$28))*(10-INDEX(INDIRECT("times"&amp;BH$2),$F80,CA$28))/10</f>
        <v>0</v>
      </c>
      <c r="CB80" s="63">
        <f ca="1">IF(OR(INDEX(INDIRECT("times"&amp;BH$2),$F80,CB$28)&gt;10,INDEX(INDIRECT(BJ80),$E80,$F80)="",INDEX(INDIRECT(BJ80),$E80,$F80)&gt;=INDEX(INDIRECT(BJ80),1,CB$28)),0,(INDEX(INDIRECT(BJ80),$E80,$F80))-INDEX(INDIRECT(BJ80),1,CB$28))*(10-INDEX(INDIRECT("times"&amp;BH$2),$F80,CB$28))/10</f>
        <v>0</v>
      </c>
      <c r="CC80" s="63">
        <f ca="1">IF(OR(INDEX(INDIRECT("times"&amp;BH$2),$F80,CC$28)&gt;10,INDEX(INDIRECT(BJ80),$E80,$F80)="",INDEX(INDIRECT(BJ80),$E80,$F80)&gt;=INDEX(INDIRECT(BJ80),1,CC$28)),0,(INDEX(INDIRECT(BJ80),$E80,$F80))-INDEX(INDIRECT(BJ80),1,CC$28))*(10-INDEX(INDIRECT("times"&amp;BH$2),$F80,CC$28))/10</f>
        <v>0</v>
      </c>
      <c r="CD80" s="63">
        <f ca="1">IF(OR(INDEX(INDIRECT("times"&amp;BH$2),$F80,CD$28)&gt;10,INDEX(INDIRECT(BJ80),$E80,$F80)="",INDEX(INDIRECT(BJ80),$E80,$F80)&gt;=INDEX(INDIRECT(BJ80),1,CD$28)),0,(INDEX(INDIRECT(BJ80),$E80,$F80))-INDEX(INDIRECT(BJ80),1,CD$28))*(10-INDEX(INDIRECT("times"&amp;BH$2),$F80,CD$28))/10</f>
        <v>0</v>
      </c>
      <c r="CE80" s="63">
        <f ca="1">IF(OR(INDEX(INDIRECT("times"&amp;BH$2),$F80,CE$28)&gt;10,INDEX(INDIRECT(BJ80),$E80,$F80)="",INDEX(INDIRECT(BJ80),$E80,$F80)&gt;=INDEX(INDIRECT(BJ80),1,CE$28)),0,(INDEX(INDIRECT(BJ80),$E80,$F80))-INDEX(INDIRECT(BJ80),1,CE$28))*(10-INDEX(INDIRECT("times"&amp;BH$2),$F80,CE$28))/10</f>
        <v>0</v>
      </c>
      <c r="CF80" s="63">
        <f ca="1">IF(OR(INDEX(INDIRECT("times"&amp;BH$2),$F80,CF$28)&gt;10,INDEX(INDIRECT(BJ80),$E80,$F80)="",INDEX(INDIRECT(BJ80),$E80,$F80)&gt;=INDEX(INDIRECT(BJ80),1,CF$28)),0,(INDEX(INDIRECT(BJ80),$E80,$F80))-INDEX(INDIRECT(BJ80),1,CF$28))*(10-INDEX(INDIRECT("times"&amp;BH$2),$F80,CF$28))/10</f>
        <v>0</v>
      </c>
      <c r="CG80" s="64">
        <f ca="1">IF(OR(INDEX(INDIRECT("times"&amp;BH$2),$F80,CG$28)&gt;10,INDEX(INDIRECT(BJ80),$E80,$F80)="",INDEX(INDIRECT(BJ80),$E80,$F80)&gt;=INDEX(INDIRECT(BJ80),1,CG$28)),0,(INDEX(INDIRECT(BJ80),$E80,$F80))-INDEX(INDIRECT(BJ80),1,CG$28))*(10-INDEX(INDIRECT("times"&amp;BH$2),$F80,CG$28))/10</f>
        <v>0</v>
      </c>
      <c r="CH80" s="201">
        <v>17</v>
      </c>
      <c r="CJ80" s="18" t="s">
        <v>226</v>
      </c>
      <c r="CK80" s="122">
        <f>CJ26</f>
        <v>0</v>
      </c>
      <c r="CL80" s="122" t="str">
        <f>CJ27</f>
        <v>work3564</v>
      </c>
      <c r="CM80" s="210" t="str">
        <f t="shared" si="43"/>
        <v>core0_work3564</v>
      </c>
      <c r="CN80" s="122">
        <v>5</v>
      </c>
      <c r="CO80" s="33">
        <v>17</v>
      </c>
      <c r="CP80" s="62">
        <f ca="1">IF(OR(INDEX(INDIRECT("times"&amp;CK$2),$F80,CP$28)&gt;10,INDEX(INDIRECT(CM80),$E80,$F80)="",INDEX(INDIRECT(CM80),$E80,$F80)&gt;=INDEX(INDIRECT(CM80),1,CP$28)),0,(INDEX(INDIRECT(CM80),$E80,$F80))-INDEX(INDIRECT(CM80),1,CP$28))*(10-INDEX(INDIRECT("times"&amp;CK$2),$F80,CP$28))/10</f>
        <v>0</v>
      </c>
      <c r="CQ80" s="63">
        <f ca="1">IF(OR(INDEX(INDIRECT("times"&amp;CK$2),$F80,CQ$28)&gt;10,INDEX(INDIRECT(CM80),$E80,$F80)="",INDEX(INDIRECT(CM80),$E80,$F80)&gt;=INDEX(INDIRECT(CM80),1,CQ$28)),0,(INDEX(INDIRECT(CM80),$E80,$F80))-INDEX(INDIRECT(CM80),1,CQ$28))*(10-INDEX(INDIRECT("times"&amp;CK$2),$F80,CQ$28))/10</f>
        <v>0</v>
      </c>
      <c r="CR80" s="63">
        <f ca="1">IF(OR(INDEX(INDIRECT("times"&amp;CK$2),$F80,CR$28)&gt;10,INDEX(INDIRECT(CM80),$E80,$F80)="",INDEX(INDIRECT(CM80),$E80,$F80)&gt;=INDEX(INDIRECT(CM80),1,CR$28)),0,(INDEX(INDIRECT(CM80),$E80,$F80))-INDEX(INDIRECT(CM80),1,CR$28))*(10-INDEX(INDIRECT("times"&amp;CK$2),$F80,CR$28))/10</f>
        <v>0</v>
      </c>
      <c r="CS80" s="63">
        <f ca="1">IF(OR(INDEX(INDIRECT("times"&amp;CK$2),$F80,CS$28)&gt;10,INDEX(INDIRECT(CM80),$E80,$F80)="",INDEX(INDIRECT(CM80),$E80,$F80)&gt;=INDEX(INDIRECT(CM80),1,CS$28)),0,(INDEX(INDIRECT(CM80),$E80,$F80))-INDEX(INDIRECT(CM80),1,CS$28))*(10-INDEX(INDIRECT("times"&amp;CK$2),$F80,CS$28))/10</f>
        <v>0</v>
      </c>
      <c r="CT80" s="63">
        <f ca="1">IF(OR(INDEX(INDIRECT("times"&amp;CK$2),$F80,CT$28)&gt;10,INDEX(INDIRECT(CM80),$E80,$F80)="",INDEX(INDIRECT(CM80),$E80,$F80)&gt;=INDEX(INDIRECT(CM80),1,CT$28)),0,(INDEX(INDIRECT(CM80),$E80,$F80))-INDEX(INDIRECT(CM80),1,CT$28))*(10-INDEX(INDIRECT("times"&amp;CK$2),$F80,CT$28))/10</f>
        <v>0</v>
      </c>
      <c r="CU80" s="63">
        <f ca="1">IF(OR(INDEX(INDIRECT("times"&amp;CK$2),$F80,CU$28)&gt;10,INDEX(INDIRECT(CM80),$E80,$F80)="",INDEX(INDIRECT(CM80),$E80,$F80)&gt;=INDEX(INDIRECT(CM80),1,CU$28)),0,(INDEX(INDIRECT(CM80),$E80,$F80))-INDEX(INDIRECT(CM80),1,CU$28))*(10-INDEX(INDIRECT("times"&amp;CK$2),$F80,CU$28))/10</f>
        <v>0</v>
      </c>
      <c r="CV80" s="63">
        <f ca="1">IF(OR(INDEX(INDIRECT("times"&amp;CK$2),$F80,CV$28)&gt;10,INDEX(INDIRECT(CM80),$E80,$F80)="",INDEX(INDIRECT(CM80),$E80,$F80)&gt;=INDEX(INDIRECT(CM80),1,CV$28)),0,(INDEX(INDIRECT(CM80),$E80,$F80))-INDEX(INDIRECT(CM80),1,CV$28))*(10-INDEX(INDIRECT("times"&amp;CK$2),$F80,CV$28))/10</f>
        <v>0</v>
      </c>
      <c r="CW80" s="63">
        <f ca="1">IF(OR(INDEX(INDIRECT("times"&amp;CK$2),$F80,CW$28)&gt;10,INDEX(INDIRECT(CM80),$E80,$F80)="",INDEX(INDIRECT(CM80),$E80,$F80)&gt;=INDEX(INDIRECT(CM80),1,CW$28)),0,(INDEX(INDIRECT(CM80),$E80,$F80))-INDEX(INDIRECT(CM80),1,CW$28))*(10-INDEX(INDIRECT("times"&amp;CK$2),$F80,CW$28))/10</f>
        <v>0</v>
      </c>
      <c r="CX80" s="63">
        <f ca="1">IF(OR(INDEX(INDIRECT("times"&amp;CK$2),$F80,CX$28)&gt;10,INDEX(INDIRECT(CM80),$E80,$F80)="",INDEX(INDIRECT(CM80),$E80,$F80)&gt;=INDEX(INDIRECT(CM80),1,CX$28)),0,(INDEX(INDIRECT(CM80),$E80,$F80))-INDEX(INDIRECT(CM80),1,CX$28))*(10-INDEX(INDIRECT("times"&amp;CK$2),$F80,CX$28))/10</f>
        <v>0</v>
      </c>
      <c r="CY80" s="63">
        <f ca="1">IF(OR(INDEX(INDIRECT("times"&amp;CK$2),$F80,CY$28)&gt;10,INDEX(INDIRECT(CM80),$E80,$F80)="",INDEX(INDIRECT(CM80),$E80,$F80)&gt;=INDEX(INDIRECT(CM80),1,CY$28)),0,(INDEX(INDIRECT(CM80),$E80,$F80))-INDEX(INDIRECT(CM80),1,CY$28))*(10-INDEX(INDIRECT("times"&amp;CK$2),$F80,CY$28))/10</f>
        <v>0</v>
      </c>
      <c r="CZ80" s="63">
        <f ca="1">IF(OR(INDEX(INDIRECT("times"&amp;CK$2),$F80,CZ$28)&gt;10,INDEX(INDIRECT(CM80),$E80,$F80)="",INDEX(INDIRECT(CM80),$E80,$F80)&gt;=INDEX(INDIRECT(CM80),1,CZ$28)),0,(INDEX(INDIRECT(CM80),$E80,$F80))-INDEX(INDIRECT(CM80),1,CZ$28))*(10-INDEX(INDIRECT("times"&amp;CK$2),$F80,CZ$28))/10</f>
        <v>0</v>
      </c>
      <c r="DA80" s="63">
        <f ca="1">IF(OR(INDEX(INDIRECT("times"&amp;CK$2),$F80,DA$28)&gt;10,INDEX(INDIRECT(CM80),$E80,$F80)="",INDEX(INDIRECT(CM80),$E80,$F80)&gt;=INDEX(INDIRECT(CM80),1,DA$28)),0,(INDEX(INDIRECT(CM80),$E80,$F80))-INDEX(INDIRECT(CM80),1,DA$28))*(10-INDEX(INDIRECT("times"&amp;CK$2),$F80,DA$28))/10</f>
        <v>0</v>
      </c>
      <c r="DB80" s="63">
        <f ca="1">IF(OR(INDEX(INDIRECT("times"&amp;CK$2),$F80,DB$28)&gt;10,INDEX(INDIRECT(CM80),$E80,$F80)="",INDEX(INDIRECT(CM80),$E80,$F80)&gt;=INDEX(INDIRECT(CM80),1,DB$28)),0,(INDEX(INDIRECT(CM80),$E80,$F80))-INDEX(INDIRECT(CM80),1,DB$28))*(10-INDEX(INDIRECT("times"&amp;CK$2),$F80,DB$28))/10</f>
        <v>0</v>
      </c>
      <c r="DC80" s="63">
        <f ca="1">IF(OR(INDEX(INDIRECT("times"&amp;CK$2),$F80,DC$28)&gt;10,INDEX(INDIRECT(CM80),$E80,$F80)="",INDEX(INDIRECT(CM80),$E80,$F80)&gt;=INDEX(INDIRECT(CM80),1,DC$28)),0,(INDEX(INDIRECT(CM80),$E80,$F80))-INDEX(INDIRECT(CM80),1,DC$28))*(10-INDEX(INDIRECT("times"&amp;CK$2),$F80,DC$28))/10</f>
        <v>0</v>
      </c>
      <c r="DD80" s="63">
        <f ca="1">IF(OR(INDEX(INDIRECT("times"&amp;CK$2),$F80,DD$28)&gt;10,INDEX(INDIRECT(CM80),$E80,$F80)="",INDEX(INDIRECT(CM80),$E80,$F80)&gt;=INDEX(INDIRECT(CM80),1,DD$28)),0,(INDEX(INDIRECT(CM80),$E80,$F80))-INDEX(INDIRECT(CM80),1,DD$28))*(10-INDEX(INDIRECT("times"&amp;CK$2),$F80,DD$28))/10</f>
        <v>0</v>
      </c>
      <c r="DE80" s="63">
        <f ca="1">IF(OR(INDEX(INDIRECT("times"&amp;CK$2),$F80,DE$28)&gt;10,INDEX(INDIRECT(CM80),$E80,$F80)="",INDEX(INDIRECT(CM80),$E80,$F80)&gt;=INDEX(INDIRECT(CM80),1,DE$28)),0,(INDEX(INDIRECT(CM80),$E80,$F80))-INDEX(INDIRECT(CM80),1,DE$28))*(10-INDEX(INDIRECT("times"&amp;CK$2),$F80,DE$28))/10</f>
        <v>0</v>
      </c>
      <c r="DF80" s="63">
        <f ca="1">IF(OR(INDEX(INDIRECT("times"&amp;CK$2),$F80,DF$28)&gt;10,INDEX(INDIRECT(CM80),$E80,$F80)="",INDEX(INDIRECT(CM80),$E80,$F80)&gt;=INDEX(INDIRECT(CM80),1,DF$28)),0,(INDEX(INDIRECT(CM80),$E80,$F80))-INDEX(INDIRECT(CM80),1,DF$28))*(10-INDEX(INDIRECT("times"&amp;CK$2),$F80,DF$28))/10</f>
        <v>0</v>
      </c>
      <c r="DG80" s="63">
        <f ca="1">IF(OR(INDEX(INDIRECT("times"&amp;CK$2),$F80,DG$28)&gt;10,INDEX(INDIRECT(CM80),$E80,$F80)="",INDEX(INDIRECT(CM80),$E80,$F80)&gt;=INDEX(INDIRECT(CM80),1,DG$28)),0,(INDEX(INDIRECT(CM80),$E80,$F80))-INDEX(INDIRECT(CM80),1,DG$28))*(10-INDEX(INDIRECT("times"&amp;CK$2),$F80,DG$28))/10</f>
        <v>0</v>
      </c>
      <c r="DH80" s="63">
        <f ca="1">IF(OR(INDEX(INDIRECT("times"&amp;CK$2),$F80,DH$28)&gt;10,INDEX(INDIRECT(CM80),$E80,$F80)="",INDEX(INDIRECT(CM80),$E80,$F80)&gt;=INDEX(INDIRECT(CM80),1,DH$28)),0,(INDEX(INDIRECT(CM80),$E80,$F80))-INDEX(INDIRECT(CM80),1,DH$28))*(10-INDEX(INDIRECT("times"&amp;CK$2),$F80,DH$28))/10</f>
        <v>0</v>
      </c>
      <c r="DI80" s="63">
        <f ca="1">IF(OR(INDEX(INDIRECT("times"&amp;CK$2),$F80,DI$28)&gt;10,INDEX(INDIRECT(CM80),$E80,$F80)="",INDEX(INDIRECT(CM80),$E80,$F80)&gt;=INDEX(INDIRECT(CM80),1,DI$28)),0,(INDEX(INDIRECT(CM80),$E80,$F80))-INDEX(INDIRECT(CM80),1,DI$28))*(10-INDEX(INDIRECT("times"&amp;CK$2),$F80,DI$28))/10</f>
        <v>0</v>
      </c>
      <c r="DJ80" s="64">
        <f ca="1">IF(OR(INDEX(INDIRECT("times"&amp;CK$2),$F80,DJ$28)&gt;10,INDEX(INDIRECT(CM80),$E80,$F80)="",INDEX(INDIRECT(CM80),$E80,$F80)&gt;=INDEX(INDIRECT(CM80),1,DJ$28)),0,(INDEX(INDIRECT(CM80),$E80,$F80))-INDEX(INDIRECT(CM80),1,DJ$28))*(10-INDEX(INDIRECT("times"&amp;CK$2),$F80,DJ$28))/10</f>
        <v>0</v>
      </c>
      <c r="DK80" s="201">
        <v>17</v>
      </c>
      <c r="DM80" s="18" t="s">
        <v>226</v>
      </c>
      <c r="DN80" s="122">
        <f>DM26</f>
        <v>0</v>
      </c>
      <c r="DO80" s="122" t="str">
        <f>DM27</f>
        <v>shop3564</v>
      </c>
      <c r="DP80" s="210" t="str">
        <f t="shared" si="44"/>
        <v>core0_shop3564</v>
      </c>
      <c r="DQ80" s="122">
        <v>5</v>
      </c>
      <c r="DR80" s="33">
        <v>17</v>
      </c>
      <c r="DS80" s="62">
        <f ca="1">IF(OR(INDEX(INDIRECT("times"&amp;DN$2),$F80,DS$28)&gt;10,INDEX(INDIRECT(DP80),$E80,$F80)="",INDEX(INDIRECT(DP80),$E80,$F80)&gt;=INDEX(INDIRECT(DP80),1,DS$28)),0,(INDEX(INDIRECT(DP80),$E80,$F80))-INDEX(INDIRECT(DP80),1,DS$28))*(10-INDEX(INDIRECT("times"&amp;DN$2),$F80,DS$28))/10</f>
        <v>0</v>
      </c>
      <c r="DT80" s="63">
        <f ca="1">IF(OR(INDEX(INDIRECT("times"&amp;DN$2),$F80,DT$28)&gt;10,INDEX(INDIRECT(DP80),$E80,$F80)="",INDEX(INDIRECT(DP80),$E80,$F80)&gt;=INDEX(INDIRECT(DP80),1,DT$28)),0,(INDEX(INDIRECT(DP80),$E80,$F80))-INDEX(INDIRECT(DP80),1,DT$28))*(10-INDEX(INDIRECT("times"&amp;DN$2),$F80,DT$28))/10</f>
        <v>0</v>
      </c>
      <c r="DU80" s="63">
        <f ca="1">IF(OR(INDEX(INDIRECT("times"&amp;DN$2),$F80,DU$28)&gt;10,INDEX(INDIRECT(DP80),$E80,$F80)="",INDEX(INDIRECT(DP80),$E80,$F80)&gt;=INDEX(INDIRECT(DP80),1,DU$28)),0,(INDEX(INDIRECT(DP80),$E80,$F80))-INDEX(INDIRECT(DP80),1,DU$28))*(10-INDEX(INDIRECT("times"&amp;DN$2),$F80,DU$28))/10</f>
        <v>0</v>
      </c>
      <c r="DV80" s="63">
        <f ca="1">IF(OR(INDEX(INDIRECT("times"&amp;DN$2),$F80,DV$28)&gt;10,INDEX(INDIRECT(DP80),$E80,$F80)="",INDEX(INDIRECT(DP80),$E80,$F80)&gt;=INDEX(INDIRECT(DP80),1,DV$28)),0,(INDEX(INDIRECT(DP80),$E80,$F80))-INDEX(INDIRECT(DP80),1,DV$28))*(10-INDEX(INDIRECT("times"&amp;DN$2),$F80,DV$28))/10</f>
        <v>0</v>
      </c>
      <c r="DW80" s="63">
        <f ca="1">IF(OR(INDEX(INDIRECT("times"&amp;DN$2),$F80,DW$28)&gt;10,INDEX(INDIRECT(DP80),$E80,$F80)="",INDEX(INDIRECT(DP80),$E80,$F80)&gt;=INDEX(INDIRECT(DP80),1,DW$28)),0,(INDEX(INDIRECT(DP80),$E80,$F80))-INDEX(INDIRECT(DP80),1,DW$28))*(10-INDEX(INDIRECT("times"&amp;DN$2),$F80,DW$28))/10</f>
        <v>0</v>
      </c>
      <c r="DX80" s="63">
        <f ca="1">IF(OR(INDEX(INDIRECT("times"&amp;DN$2),$F80,DX$28)&gt;10,INDEX(INDIRECT(DP80),$E80,$F80)="",INDEX(INDIRECT(DP80),$E80,$F80)&gt;=INDEX(INDIRECT(DP80),1,DX$28)),0,(INDEX(INDIRECT(DP80),$E80,$F80))-INDEX(INDIRECT(DP80),1,DX$28))*(10-INDEX(INDIRECT("times"&amp;DN$2),$F80,DX$28))/10</f>
        <v>0</v>
      </c>
      <c r="DY80" s="63">
        <f ca="1">IF(OR(INDEX(INDIRECT("times"&amp;DN$2),$F80,DY$28)&gt;10,INDEX(INDIRECT(DP80),$E80,$F80)="",INDEX(INDIRECT(DP80),$E80,$F80)&gt;=INDEX(INDIRECT(DP80),1,DY$28)),0,(INDEX(INDIRECT(DP80),$E80,$F80))-INDEX(INDIRECT(DP80),1,DY$28))*(10-INDEX(INDIRECT("times"&amp;DN$2),$F80,DY$28))/10</f>
        <v>0</v>
      </c>
      <c r="DZ80" s="63">
        <f ca="1">IF(OR(INDEX(INDIRECT("times"&amp;DN$2),$F80,DZ$28)&gt;10,INDEX(INDIRECT(DP80),$E80,$F80)="",INDEX(INDIRECT(DP80),$E80,$F80)&gt;=INDEX(INDIRECT(DP80),1,DZ$28)),0,(INDEX(INDIRECT(DP80),$E80,$F80))-INDEX(INDIRECT(DP80),1,DZ$28))*(10-INDEX(INDIRECT("times"&amp;DN$2),$F80,DZ$28))/10</f>
        <v>0</v>
      </c>
      <c r="EA80" s="63">
        <f ca="1">IF(OR(INDEX(INDIRECT("times"&amp;DN$2),$F80,EA$28)&gt;10,INDEX(INDIRECT(DP80),$E80,$F80)="",INDEX(INDIRECT(DP80),$E80,$F80)&gt;=INDEX(INDIRECT(DP80),1,EA$28)),0,(INDEX(INDIRECT(DP80),$E80,$F80))-INDEX(INDIRECT(DP80),1,EA$28))*(10-INDEX(INDIRECT("times"&amp;DN$2),$F80,EA$28))/10</f>
        <v>0</v>
      </c>
      <c r="EB80" s="63">
        <f ca="1">IF(OR(INDEX(INDIRECT("times"&amp;DN$2),$F80,EB$28)&gt;10,INDEX(INDIRECT(DP80),$E80,$F80)="",INDEX(INDIRECT(DP80),$E80,$F80)&gt;=INDEX(INDIRECT(DP80),1,EB$28)),0,(INDEX(INDIRECT(DP80),$E80,$F80))-INDEX(INDIRECT(DP80),1,EB$28))*(10-INDEX(INDIRECT("times"&amp;DN$2),$F80,EB$28))/10</f>
        <v>0</v>
      </c>
      <c r="EC80" s="63">
        <f ca="1">IF(OR(INDEX(INDIRECT("times"&amp;DN$2),$F80,EC$28)&gt;10,INDEX(INDIRECT(DP80),$E80,$F80)="",INDEX(INDIRECT(DP80),$E80,$F80)&gt;=INDEX(INDIRECT(DP80),1,EC$28)),0,(INDEX(INDIRECT(DP80),$E80,$F80))-INDEX(INDIRECT(DP80),1,EC$28))*(10-INDEX(INDIRECT("times"&amp;DN$2),$F80,EC$28))/10</f>
        <v>0</v>
      </c>
      <c r="ED80" s="63">
        <f ca="1">IF(OR(INDEX(INDIRECT("times"&amp;DN$2),$F80,ED$28)&gt;10,INDEX(INDIRECT(DP80),$E80,$F80)="",INDEX(INDIRECT(DP80),$E80,$F80)&gt;=INDEX(INDIRECT(DP80),1,ED$28)),0,(INDEX(INDIRECT(DP80),$E80,$F80))-INDEX(INDIRECT(DP80),1,ED$28))*(10-INDEX(INDIRECT("times"&amp;DN$2),$F80,ED$28))/10</f>
        <v>0</v>
      </c>
      <c r="EE80" s="63">
        <f ca="1">IF(OR(INDEX(INDIRECT("times"&amp;DN$2),$F80,EE$28)&gt;10,INDEX(INDIRECT(DP80),$E80,$F80)="",INDEX(INDIRECT(DP80),$E80,$F80)&gt;=INDEX(INDIRECT(DP80),1,EE$28)),0,(INDEX(INDIRECT(DP80),$E80,$F80))-INDEX(INDIRECT(DP80),1,EE$28))*(10-INDEX(INDIRECT("times"&amp;DN$2),$F80,EE$28))/10</f>
        <v>0</v>
      </c>
      <c r="EF80" s="63">
        <f ca="1">IF(OR(INDEX(INDIRECT("times"&amp;DN$2),$F80,EF$28)&gt;10,INDEX(INDIRECT(DP80),$E80,$F80)="",INDEX(INDIRECT(DP80),$E80,$F80)&gt;=INDEX(INDIRECT(DP80),1,EF$28)),0,(INDEX(INDIRECT(DP80),$E80,$F80))-INDEX(INDIRECT(DP80),1,EF$28))*(10-INDEX(INDIRECT("times"&amp;DN$2),$F80,EF$28))/10</f>
        <v>0</v>
      </c>
      <c r="EG80" s="63">
        <f ca="1">IF(OR(INDEX(INDIRECT("times"&amp;DN$2),$F80,EG$28)&gt;10,INDEX(INDIRECT(DP80),$E80,$F80)="",INDEX(INDIRECT(DP80),$E80,$F80)&gt;=INDEX(INDIRECT(DP80),1,EG$28)),0,(INDEX(INDIRECT(DP80),$E80,$F80))-INDEX(INDIRECT(DP80),1,EG$28))*(10-INDEX(INDIRECT("times"&amp;DN$2),$F80,EG$28))/10</f>
        <v>0</v>
      </c>
      <c r="EH80" s="63">
        <f ca="1">IF(OR(INDEX(INDIRECT("times"&amp;DN$2),$F80,EH$28)&gt;10,INDEX(INDIRECT(DP80),$E80,$F80)="",INDEX(INDIRECT(DP80),$E80,$F80)&gt;=INDEX(INDIRECT(DP80),1,EH$28)),0,(INDEX(INDIRECT(DP80),$E80,$F80))-INDEX(INDIRECT(DP80),1,EH$28))*(10-INDEX(INDIRECT("times"&amp;DN$2),$F80,EH$28))/10</f>
        <v>0</v>
      </c>
      <c r="EI80" s="63">
        <f ca="1">IF(OR(INDEX(INDIRECT("times"&amp;DN$2),$F80,EI$28)&gt;10,INDEX(INDIRECT(DP80),$E80,$F80)="",INDEX(INDIRECT(DP80),$E80,$F80)&gt;=INDEX(INDIRECT(DP80),1,EI$28)),0,(INDEX(INDIRECT(DP80),$E80,$F80))-INDEX(INDIRECT(DP80),1,EI$28))*(10-INDEX(INDIRECT("times"&amp;DN$2),$F80,EI$28))/10</f>
        <v>0</v>
      </c>
      <c r="EJ80" s="63">
        <f ca="1">IF(OR(INDEX(INDIRECT("times"&amp;DN$2),$F80,EJ$28)&gt;10,INDEX(INDIRECT(DP80),$E80,$F80)="",INDEX(INDIRECT(DP80),$E80,$F80)&gt;=INDEX(INDIRECT(DP80),1,EJ$28)),0,(INDEX(INDIRECT(DP80),$E80,$F80))-INDEX(INDIRECT(DP80),1,EJ$28))*(10-INDEX(INDIRECT("times"&amp;DN$2),$F80,EJ$28))/10</f>
        <v>0</v>
      </c>
      <c r="EK80" s="63">
        <f ca="1">IF(OR(INDEX(INDIRECT("times"&amp;DN$2),$F80,EK$28)&gt;10,INDEX(INDIRECT(DP80),$E80,$F80)="",INDEX(INDIRECT(DP80),$E80,$F80)&gt;=INDEX(INDIRECT(DP80),1,EK$28)),0,(INDEX(INDIRECT(DP80),$E80,$F80))-INDEX(INDIRECT(DP80),1,EK$28))*(10-INDEX(INDIRECT("times"&amp;DN$2),$F80,EK$28))/10</f>
        <v>0</v>
      </c>
      <c r="EL80" s="63">
        <f ca="1">IF(OR(INDEX(INDIRECT("times"&amp;DN$2),$F80,EL$28)&gt;10,INDEX(INDIRECT(DP80),$E80,$F80)="",INDEX(INDIRECT(DP80),$E80,$F80)&gt;=INDEX(INDIRECT(DP80),1,EL$28)),0,(INDEX(INDIRECT(DP80),$E80,$F80))-INDEX(INDIRECT(DP80),1,EL$28))*(10-INDEX(INDIRECT("times"&amp;DN$2),$F80,EL$28))/10</f>
        <v>0</v>
      </c>
      <c r="EM80" s="64">
        <f ca="1">IF(OR(INDEX(INDIRECT("times"&amp;DN$2),$F80,EM$28)&gt;10,INDEX(INDIRECT(DP80),$E80,$F80)="",INDEX(INDIRECT(DP80),$E80,$F80)&gt;=INDEX(INDIRECT(DP80),1,EM$28)),0,(INDEX(INDIRECT(DP80),$E80,$F80))-INDEX(INDIRECT(DP80),1,EM$28))*(10-INDEX(INDIRECT("times"&amp;DN$2),$F80,EM$28))/10</f>
        <v>0</v>
      </c>
      <c r="EN80" s="201">
        <v>17</v>
      </c>
      <c r="EP80" s="18" t="s">
        <v>226</v>
      </c>
      <c r="EQ80" s="122">
        <f>EP26</f>
        <v>0</v>
      </c>
      <c r="ER80" s="122" t="str">
        <f>EP27</f>
        <v>lei3564</v>
      </c>
      <c r="ES80" s="210" t="str">
        <f t="shared" si="45"/>
        <v>core0_lei3564</v>
      </c>
      <c r="ET80" s="122">
        <v>5</v>
      </c>
      <c r="EU80" s="33">
        <v>17</v>
      </c>
      <c r="EV80" s="62">
        <f ca="1">IF(OR(INDEX(INDIRECT("times"&amp;EQ$2),$F80,EV$28)&gt;10,INDEX(INDIRECT(ES80),$E80,$F80)="",INDEX(INDIRECT(ES80),$E80,$F80)&gt;=INDEX(INDIRECT(ES80),1,EV$28)),0,(INDEX(INDIRECT(ES80),$E80,$F80))-INDEX(INDIRECT(ES80),1,EV$28))*(10-INDEX(INDIRECT("times"&amp;EQ$2),$F80,EV$28))/10</f>
        <v>0</v>
      </c>
      <c r="EW80" s="63">
        <f ca="1">IF(OR(INDEX(INDIRECT("times"&amp;EQ$2),$F80,EW$28)&gt;10,INDEX(INDIRECT(ES80),$E80,$F80)="",INDEX(INDIRECT(ES80),$E80,$F80)&gt;=INDEX(INDIRECT(ES80),1,EW$28)),0,(INDEX(INDIRECT(ES80),$E80,$F80))-INDEX(INDIRECT(ES80),1,EW$28))*(10-INDEX(INDIRECT("times"&amp;EQ$2),$F80,EW$28))/10</f>
        <v>0</v>
      </c>
      <c r="EX80" s="63">
        <f ca="1">IF(OR(INDEX(INDIRECT("times"&amp;EQ$2),$F80,EX$28)&gt;10,INDEX(INDIRECT(ES80),$E80,$F80)="",INDEX(INDIRECT(ES80),$E80,$F80)&gt;=INDEX(INDIRECT(ES80),1,EX$28)),0,(INDEX(INDIRECT(ES80),$E80,$F80))-INDEX(INDIRECT(ES80),1,EX$28))*(10-INDEX(INDIRECT("times"&amp;EQ$2),$F80,EX$28))/10</f>
        <v>0</v>
      </c>
      <c r="EY80" s="63">
        <f ca="1">IF(OR(INDEX(INDIRECT("times"&amp;EQ$2),$F80,EY$28)&gt;10,INDEX(INDIRECT(ES80),$E80,$F80)="",INDEX(INDIRECT(ES80),$E80,$F80)&gt;=INDEX(INDIRECT(ES80),1,EY$28)),0,(INDEX(INDIRECT(ES80),$E80,$F80))-INDEX(INDIRECT(ES80),1,EY$28))*(10-INDEX(INDIRECT("times"&amp;EQ$2),$F80,EY$28))/10</f>
        <v>0</v>
      </c>
      <c r="EZ80" s="63">
        <f ca="1">IF(OR(INDEX(INDIRECT("times"&amp;EQ$2),$F80,EZ$28)&gt;10,INDEX(INDIRECT(ES80),$E80,$F80)="",INDEX(INDIRECT(ES80),$E80,$F80)&gt;=INDEX(INDIRECT(ES80),1,EZ$28)),0,(INDEX(INDIRECT(ES80),$E80,$F80))-INDEX(INDIRECT(ES80),1,EZ$28))*(10-INDEX(INDIRECT("times"&amp;EQ$2),$F80,EZ$28))/10</f>
        <v>0</v>
      </c>
      <c r="FA80" s="63">
        <f ca="1">IF(OR(INDEX(INDIRECT("times"&amp;EQ$2),$F80,FA$28)&gt;10,INDEX(INDIRECT(ES80),$E80,$F80)="",INDEX(INDIRECT(ES80),$E80,$F80)&gt;=INDEX(INDIRECT(ES80),1,FA$28)),0,(INDEX(INDIRECT(ES80),$E80,$F80))-INDEX(INDIRECT(ES80),1,FA$28))*(10-INDEX(INDIRECT("times"&amp;EQ$2),$F80,FA$28))/10</f>
        <v>0</v>
      </c>
      <c r="FB80" s="63">
        <f ca="1">IF(OR(INDEX(INDIRECT("times"&amp;EQ$2),$F80,FB$28)&gt;10,INDEX(INDIRECT(ES80),$E80,$F80)="",INDEX(INDIRECT(ES80),$E80,$F80)&gt;=INDEX(INDIRECT(ES80),1,FB$28)),0,(INDEX(INDIRECT(ES80),$E80,$F80))-INDEX(INDIRECT(ES80),1,FB$28))*(10-INDEX(INDIRECT("times"&amp;EQ$2),$F80,FB$28))/10</f>
        <v>0</v>
      </c>
      <c r="FC80" s="63">
        <f ca="1">IF(OR(INDEX(INDIRECT("times"&amp;EQ$2),$F80,FC$28)&gt;10,INDEX(INDIRECT(ES80),$E80,$F80)="",INDEX(INDIRECT(ES80),$E80,$F80)&gt;=INDEX(INDIRECT(ES80),1,FC$28)),0,(INDEX(INDIRECT(ES80),$E80,$F80))-INDEX(INDIRECT(ES80),1,FC$28))*(10-INDEX(INDIRECT("times"&amp;EQ$2),$F80,FC$28))/10</f>
        <v>0</v>
      </c>
      <c r="FD80" s="63">
        <f ca="1">IF(OR(INDEX(INDIRECT("times"&amp;EQ$2),$F80,FD$28)&gt;10,INDEX(INDIRECT(ES80),$E80,$F80)="",INDEX(INDIRECT(ES80),$E80,$F80)&gt;=INDEX(INDIRECT(ES80),1,FD$28)),0,(INDEX(INDIRECT(ES80),$E80,$F80))-INDEX(INDIRECT(ES80),1,FD$28))*(10-INDEX(INDIRECT("times"&amp;EQ$2),$F80,FD$28))/10</f>
        <v>0</v>
      </c>
      <c r="FE80" s="63">
        <f ca="1">IF(OR(INDEX(INDIRECT("times"&amp;EQ$2),$F80,FE$28)&gt;10,INDEX(INDIRECT(ES80),$E80,$F80)="",INDEX(INDIRECT(ES80),$E80,$F80)&gt;=INDEX(INDIRECT(ES80),1,FE$28)),0,(INDEX(INDIRECT(ES80),$E80,$F80))-INDEX(INDIRECT(ES80),1,FE$28))*(10-INDEX(INDIRECT("times"&amp;EQ$2),$F80,FE$28))/10</f>
        <v>0</v>
      </c>
      <c r="FF80" s="63">
        <f ca="1">IF(OR(INDEX(INDIRECT("times"&amp;EQ$2),$F80,FF$28)&gt;10,INDEX(INDIRECT(ES80),$E80,$F80)="",INDEX(INDIRECT(ES80),$E80,$F80)&gt;=INDEX(INDIRECT(ES80),1,FF$28)),0,(INDEX(INDIRECT(ES80),$E80,$F80))-INDEX(INDIRECT(ES80),1,FF$28))*(10-INDEX(INDIRECT("times"&amp;EQ$2),$F80,FF$28))/10</f>
        <v>0</v>
      </c>
      <c r="FG80" s="63">
        <f ca="1">IF(OR(INDEX(INDIRECT("times"&amp;EQ$2),$F80,FG$28)&gt;10,INDEX(INDIRECT(ES80),$E80,$F80)="",INDEX(INDIRECT(ES80),$E80,$F80)&gt;=INDEX(INDIRECT(ES80),1,FG$28)),0,(INDEX(INDIRECT(ES80),$E80,$F80))-INDEX(INDIRECT(ES80),1,FG$28))*(10-INDEX(INDIRECT("times"&amp;EQ$2),$F80,FG$28))/10</f>
        <v>0</v>
      </c>
      <c r="FH80" s="63">
        <f ca="1">IF(OR(INDEX(INDIRECT("times"&amp;EQ$2),$F80,FH$28)&gt;10,INDEX(INDIRECT(ES80),$E80,$F80)="",INDEX(INDIRECT(ES80),$E80,$F80)&gt;=INDEX(INDIRECT(ES80),1,FH$28)),0,(INDEX(INDIRECT(ES80),$E80,$F80))-INDEX(INDIRECT(ES80),1,FH$28))*(10-INDEX(INDIRECT("times"&amp;EQ$2),$F80,FH$28))/10</f>
        <v>0</v>
      </c>
      <c r="FI80" s="63">
        <f ca="1">IF(OR(INDEX(INDIRECT("times"&amp;EQ$2),$F80,FI$28)&gt;10,INDEX(INDIRECT(ES80),$E80,$F80)="",INDEX(INDIRECT(ES80),$E80,$F80)&gt;=INDEX(INDIRECT(ES80),1,FI$28)),0,(INDEX(INDIRECT(ES80),$E80,$F80))-INDEX(INDIRECT(ES80),1,FI$28))*(10-INDEX(INDIRECT("times"&amp;EQ$2),$F80,FI$28))/10</f>
        <v>0</v>
      </c>
      <c r="FJ80" s="63">
        <f ca="1">IF(OR(INDEX(INDIRECT("times"&amp;EQ$2),$F80,FJ$28)&gt;10,INDEX(INDIRECT(ES80),$E80,$F80)="",INDEX(INDIRECT(ES80),$E80,$F80)&gt;=INDEX(INDIRECT(ES80),1,FJ$28)),0,(INDEX(INDIRECT(ES80),$E80,$F80))-INDEX(INDIRECT(ES80),1,FJ$28))*(10-INDEX(INDIRECT("times"&amp;EQ$2),$F80,FJ$28))/10</f>
        <v>0</v>
      </c>
      <c r="FK80" s="63">
        <f ca="1">IF(OR(INDEX(INDIRECT("times"&amp;EQ$2),$F80,FK$28)&gt;10,INDEX(INDIRECT(ES80),$E80,$F80)="",INDEX(INDIRECT(ES80),$E80,$F80)&gt;=INDEX(INDIRECT(ES80),1,FK$28)),0,(INDEX(INDIRECT(ES80),$E80,$F80))-INDEX(INDIRECT(ES80),1,FK$28))*(10-INDEX(INDIRECT("times"&amp;EQ$2),$F80,FK$28))/10</f>
        <v>0</v>
      </c>
      <c r="FL80" s="63">
        <f ca="1">IF(OR(INDEX(INDIRECT("times"&amp;EQ$2),$F80,FL$28)&gt;10,INDEX(INDIRECT(ES80),$E80,$F80)="",INDEX(INDIRECT(ES80),$E80,$F80)&gt;=INDEX(INDIRECT(ES80),1,FL$28)),0,(INDEX(INDIRECT(ES80),$E80,$F80))-INDEX(INDIRECT(ES80),1,FL$28))*(10-INDEX(INDIRECT("times"&amp;EQ$2),$F80,FL$28))/10</f>
        <v>0</v>
      </c>
      <c r="FM80" s="63">
        <f ca="1">IF(OR(INDEX(INDIRECT("times"&amp;EQ$2),$F80,FM$28)&gt;10,INDEX(INDIRECT(ES80),$E80,$F80)="",INDEX(INDIRECT(ES80),$E80,$F80)&gt;=INDEX(INDIRECT(ES80),1,FM$28)),0,(INDEX(INDIRECT(ES80),$E80,$F80))-INDEX(INDIRECT(ES80),1,FM$28))*(10-INDEX(INDIRECT("times"&amp;EQ$2),$F80,FM$28))/10</f>
        <v>0</v>
      </c>
      <c r="FN80" s="63">
        <f ca="1">IF(OR(INDEX(INDIRECT("times"&amp;EQ$2),$F80,FN$28)&gt;10,INDEX(INDIRECT(ES80),$E80,$F80)="",INDEX(INDIRECT(ES80),$E80,$F80)&gt;=INDEX(INDIRECT(ES80),1,FN$28)),0,(INDEX(INDIRECT(ES80),$E80,$F80))-INDEX(INDIRECT(ES80),1,FN$28))*(10-INDEX(INDIRECT("times"&amp;EQ$2),$F80,FN$28))/10</f>
        <v>0</v>
      </c>
      <c r="FO80" s="63">
        <f ca="1">IF(OR(INDEX(INDIRECT("times"&amp;EQ$2),$F80,FO$28)&gt;10,INDEX(INDIRECT(ES80),$E80,$F80)="",INDEX(INDIRECT(ES80),$E80,$F80)&gt;=INDEX(INDIRECT(ES80),1,FO$28)),0,(INDEX(INDIRECT(ES80),$E80,$F80))-INDEX(INDIRECT(ES80),1,FO$28))*(10-INDEX(INDIRECT("times"&amp;EQ$2),$F80,FO$28))/10</f>
        <v>0</v>
      </c>
      <c r="FP80" s="64">
        <f ca="1">IF(OR(INDEX(INDIRECT("times"&amp;EQ$2),$F80,FP$28)&gt;10,INDEX(INDIRECT(ES80),$E80,$F80)="",INDEX(INDIRECT(ES80),$E80,$F80)&gt;=INDEX(INDIRECT(ES80),1,FP$28)),0,(INDEX(INDIRECT(ES80),$E80,$F80))-INDEX(INDIRECT(ES80),1,FP$28))*(10-INDEX(INDIRECT("times"&amp;EQ$2),$F80,FP$28))/10</f>
        <v>0</v>
      </c>
      <c r="FQ80" s="201">
        <v>17</v>
      </c>
      <c r="FS80" s="18" t="s">
        <v>226</v>
      </c>
      <c r="FT80" s="122">
        <f>FS26</f>
        <v>0</v>
      </c>
      <c r="FU80" s="122" t="str">
        <f>FS27</f>
        <v>shop65</v>
      </c>
      <c r="FV80" s="210" t="str">
        <f t="shared" si="46"/>
        <v>core0_shop65</v>
      </c>
      <c r="FW80" s="122">
        <v>5</v>
      </c>
      <c r="FX80" s="33">
        <v>17</v>
      </c>
      <c r="FY80" s="62">
        <f ca="1">IF(OR(INDEX(INDIRECT("times"&amp;FT$2),$F80,FY$28)&gt;10,INDEX(INDIRECT(FV80),$E80,$F80)="",INDEX(INDIRECT(FV80),$E80,$F80)&gt;=INDEX(INDIRECT(FV80),1,FY$28)),0,(INDEX(INDIRECT(FV80),$E80,$F80))-INDEX(INDIRECT(FV80),1,FY$28))*(10-INDEX(INDIRECT("times"&amp;FT$2),$F80,FY$28))/10</f>
        <v>0</v>
      </c>
      <c r="FZ80" s="63">
        <f ca="1">IF(OR(INDEX(INDIRECT("times"&amp;FT$2),$F80,FZ$28)&gt;10,INDEX(INDIRECT(FV80),$E80,$F80)="",INDEX(INDIRECT(FV80),$E80,$F80)&gt;=INDEX(INDIRECT(FV80),1,FZ$28)),0,(INDEX(INDIRECT(FV80),$E80,$F80))-INDEX(INDIRECT(FV80),1,FZ$28))*(10-INDEX(INDIRECT("times"&amp;FT$2),$F80,FZ$28))/10</f>
        <v>0</v>
      </c>
      <c r="GA80" s="63">
        <f ca="1">IF(OR(INDEX(INDIRECT("times"&amp;FT$2),$F80,GA$28)&gt;10,INDEX(INDIRECT(FV80),$E80,$F80)="",INDEX(INDIRECT(FV80),$E80,$F80)&gt;=INDEX(INDIRECT(FV80),1,GA$28)),0,(INDEX(INDIRECT(FV80),$E80,$F80))-INDEX(INDIRECT(FV80),1,GA$28))*(10-INDEX(INDIRECT("times"&amp;FT$2),$F80,GA$28))/10</f>
        <v>0</v>
      </c>
      <c r="GB80" s="63">
        <f ca="1">IF(OR(INDEX(INDIRECT("times"&amp;FT$2),$F80,GB$28)&gt;10,INDEX(INDIRECT(FV80),$E80,$F80)="",INDEX(INDIRECT(FV80),$E80,$F80)&gt;=INDEX(INDIRECT(FV80),1,GB$28)),0,(INDEX(INDIRECT(FV80),$E80,$F80))-INDEX(INDIRECT(FV80),1,GB$28))*(10-INDEX(INDIRECT("times"&amp;FT$2),$F80,GB$28))/10</f>
        <v>0</v>
      </c>
      <c r="GC80" s="63">
        <f ca="1">IF(OR(INDEX(INDIRECT("times"&amp;FT$2),$F80,GC$28)&gt;10,INDEX(INDIRECT(FV80),$E80,$F80)="",INDEX(INDIRECT(FV80),$E80,$F80)&gt;=INDEX(INDIRECT(FV80),1,GC$28)),0,(INDEX(INDIRECT(FV80),$E80,$F80))-INDEX(INDIRECT(FV80),1,GC$28))*(10-INDEX(INDIRECT("times"&amp;FT$2),$F80,GC$28))/10</f>
        <v>0</v>
      </c>
      <c r="GD80" s="63">
        <f ca="1">IF(OR(INDEX(INDIRECT("times"&amp;FT$2),$F80,GD$28)&gt;10,INDEX(INDIRECT(FV80),$E80,$F80)="",INDEX(INDIRECT(FV80),$E80,$F80)&gt;=INDEX(INDIRECT(FV80),1,GD$28)),0,(INDEX(INDIRECT(FV80),$E80,$F80))-INDEX(INDIRECT(FV80),1,GD$28))*(10-INDEX(INDIRECT("times"&amp;FT$2),$F80,GD$28))/10</f>
        <v>0</v>
      </c>
      <c r="GE80" s="63">
        <f ca="1">IF(OR(INDEX(INDIRECT("times"&amp;FT$2),$F80,GE$28)&gt;10,INDEX(INDIRECT(FV80),$E80,$F80)="",INDEX(INDIRECT(FV80),$E80,$F80)&gt;=INDEX(INDIRECT(FV80),1,GE$28)),0,(INDEX(INDIRECT(FV80),$E80,$F80))-INDEX(INDIRECT(FV80),1,GE$28))*(10-INDEX(INDIRECT("times"&amp;FT$2),$F80,GE$28))/10</f>
        <v>0</v>
      </c>
      <c r="GF80" s="63">
        <f ca="1">IF(OR(INDEX(INDIRECT("times"&amp;FT$2),$F80,GF$28)&gt;10,INDEX(INDIRECT(FV80),$E80,$F80)="",INDEX(INDIRECT(FV80),$E80,$F80)&gt;=INDEX(INDIRECT(FV80),1,GF$28)),0,(INDEX(INDIRECT(FV80),$E80,$F80))-INDEX(INDIRECT(FV80),1,GF$28))*(10-INDEX(INDIRECT("times"&amp;FT$2),$F80,GF$28))/10</f>
        <v>0</v>
      </c>
      <c r="GG80" s="63">
        <f ca="1">IF(OR(INDEX(INDIRECT("times"&amp;FT$2),$F80,GG$28)&gt;10,INDEX(INDIRECT(FV80),$E80,$F80)="",INDEX(INDIRECT(FV80),$E80,$F80)&gt;=INDEX(INDIRECT(FV80),1,GG$28)),0,(INDEX(INDIRECT(FV80),$E80,$F80))-INDEX(INDIRECT(FV80),1,GG$28))*(10-INDEX(INDIRECT("times"&amp;FT$2),$F80,GG$28))/10</f>
        <v>0</v>
      </c>
      <c r="GH80" s="63">
        <f ca="1">IF(OR(INDEX(INDIRECT("times"&amp;FT$2),$F80,GH$28)&gt;10,INDEX(INDIRECT(FV80),$E80,$F80)="",INDEX(INDIRECT(FV80),$E80,$F80)&gt;=INDEX(INDIRECT(FV80),1,GH$28)),0,(INDEX(INDIRECT(FV80),$E80,$F80))-INDEX(INDIRECT(FV80),1,GH$28))*(10-INDEX(INDIRECT("times"&amp;FT$2),$F80,GH$28))/10</f>
        <v>0</v>
      </c>
      <c r="GI80" s="63">
        <f ca="1">IF(OR(INDEX(INDIRECT("times"&amp;FT$2),$F80,GI$28)&gt;10,INDEX(INDIRECT(FV80),$E80,$F80)="",INDEX(INDIRECT(FV80),$E80,$F80)&gt;=INDEX(INDIRECT(FV80),1,GI$28)),0,(INDEX(INDIRECT(FV80),$E80,$F80))-INDEX(INDIRECT(FV80),1,GI$28))*(10-INDEX(INDIRECT("times"&amp;FT$2),$F80,GI$28))/10</f>
        <v>0</v>
      </c>
      <c r="GJ80" s="63">
        <f ca="1">IF(OR(INDEX(INDIRECT("times"&amp;FT$2),$F80,GJ$28)&gt;10,INDEX(INDIRECT(FV80),$E80,$F80)="",INDEX(INDIRECT(FV80),$E80,$F80)&gt;=INDEX(INDIRECT(FV80),1,GJ$28)),0,(INDEX(INDIRECT(FV80),$E80,$F80))-INDEX(INDIRECT(FV80),1,GJ$28))*(10-INDEX(INDIRECT("times"&amp;FT$2),$F80,GJ$28))/10</f>
        <v>0</v>
      </c>
      <c r="GK80" s="63">
        <f ca="1">IF(OR(INDEX(INDIRECT("times"&amp;FT$2),$F80,GK$28)&gt;10,INDEX(INDIRECT(FV80),$E80,$F80)="",INDEX(INDIRECT(FV80),$E80,$F80)&gt;=INDEX(INDIRECT(FV80),1,GK$28)),0,(INDEX(INDIRECT(FV80),$E80,$F80))-INDEX(INDIRECT(FV80),1,GK$28))*(10-INDEX(INDIRECT("times"&amp;FT$2),$F80,GK$28))/10</f>
        <v>0</v>
      </c>
      <c r="GL80" s="63">
        <f ca="1">IF(OR(INDEX(INDIRECT("times"&amp;FT$2),$F80,GL$28)&gt;10,INDEX(INDIRECT(FV80),$E80,$F80)="",INDEX(INDIRECT(FV80),$E80,$F80)&gt;=INDEX(INDIRECT(FV80),1,GL$28)),0,(INDEX(INDIRECT(FV80),$E80,$F80))-INDEX(INDIRECT(FV80),1,GL$28))*(10-INDEX(INDIRECT("times"&amp;FT$2),$F80,GL$28))/10</f>
        <v>0</v>
      </c>
      <c r="GM80" s="63">
        <f ca="1">IF(OR(INDEX(INDIRECT("times"&amp;FT$2),$F80,GM$28)&gt;10,INDEX(INDIRECT(FV80),$E80,$F80)="",INDEX(INDIRECT(FV80),$E80,$F80)&gt;=INDEX(INDIRECT(FV80),1,GM$28)),0,(INDEX(INDIRECT(FV80),$E80,$F80))-INDEX(INDIRECT(FV80),1,GM$28))*(10-INDEX(INDIRECT("times"&amp;FT$2),$F80,GM$28))/10</f>
        <v>0</v>
      </c>
      <c r="GN80" s="63">
        <f ca="1">IF(OR(INDEX(INDIRECT("times"&amp;FT$2),$F80,GN$28)&gt;10,INDEX(INDIRECT(FV80),$E80,$F80)="",INDEX(INDIRECT(FV80),$E80,$F80)&gt;=INDEX(INDIRECT(FV80),1,GN$28)),0,(INDEX(INDIRECT(FV80),$E80,$F80))-INDEX(INDIRECT(FV80),1,GN$28))*(10-INDEX(INDIRECT("times"&amp;FT$2),$F80,GN$28))/10</f>
        <v>0</v>
      </c>
      <c r="GO80" s="63">
        <f ca="1">IF(OR(INDEX(INDIRECT("times"&amp;FT$2),$F80,GO$28)&gt;10,INDEX(INDIRECT(FV80),$E80,$F80)="",INDEX(INDIRECT(FV80),$E80,$F80)&gt;=INDEX(INDIRECT(FV80),1,GO$28)),0,(INDEX(INDIRECT(FV80),$E80,$F80))-INDEX(INDIRECT(FV80),1,GO$28))*(10-INDEX(INDIRECT("times"&amp;FT$2),$F80,GO$28))/10</f>
        <v>0</v>
      </c>
      <c r="GP80" s="63">
        <f ca="1">IF(OR(INDEX(INDIRECT("times"&amp;FT$2),$F80,GP$28)&gt;10,INDEX(INDIRECT(FV80),$E80,$F80)="",INDEX(INDIRECT(FV80),$E80,$F80)&gt;=INDEX(INDIRECT(FV80),1,GP$28)),0,(INDEX(INDIRECT(FV80),$E80,$F80))-INDEX(INDIRECT(FV80),1,GP$28))*(10-INDEX(INDIRECT("times"&amp;FT$2),$F80,GP$28))/10</f>
        <v>0</v>
      </c>
      <c r="GQ80" s="63">
        <f ca="1">IF(OR(INDEX(INDIRECT("times"&amp;FT$2),$F80,GQ$28)&gt;10,INDEX(INDIRECT(FV80),$E80,$F80)="",INDEX(INDIRECT(FV80),$E80,$F80)&gt;=INDEX(INDIRECT(FV80),1,GQ$28)),0,(INDEX(INDIRECT(FV80),$E80,$F80))-INDEX(INDIRECT(FV80),1,GQ$28))*(10-INDEX(INDIRECT("times"&amp;FT$2),$F80,GQ$28))/10</f>
        <v>0</v>
      </c>
      <c r="GR80" s="63">
        <f ca="1">IF(OR(INDEX(INDIRECT("times"&amp;FT$2),$F80,GR$28)&gt;10,INDEX(INDIRECT(FV80),$E80,$F80)="",INDEX(INDIRECT(FV80),$E80,$F80)&gt;=INDEX(INDIRECT(FV80),1,GR$28)),0,(INDEX(INDIRECT(FV80),$E80,$F80))-INDEX(INDIRECT(FV80),1,GR$28))*(10-INDEX(INDIRECT("times"&amp;FT$2),$F80,GR$28))/10</f>
        <v>0</v>
      </c>
      <c r="GS80" s="64">
        <f ca="1">IF(OR(INDEX(INDIRECT("times"&amp;FT$2),$F80,GS$28)&gt;10,INDEX(INDIRECT(FV80),$E80,$F80)="",INDEX(INDIRECT(FV80),$E80,$F80)&gt;=INDEX(INDIRECT(FV80),1,GS$28)),0,(INDEX(INDIRECT(FV80),$E80,$F80))-INDEX(INDIRECT(FV80),1,GS$28))*(10-INDEX(INDIRECT("times"&amp;FT$2),$F80,GS$28))/10</f>
        <v>0</v>
      </c>
      <c r="GT80" s="201">
        <v>17</v>
      </c>
      <c r="GV80" s="18" t="s">
        <v>226</v>
      </c>
      <c r="GW80" s="122">
        <f>GV26</f>
        <v>0</v>
      </c>
      <c r="GX80" s="122" t="str">
        <f>GV27</f>
        <v>lei65</v>
      </c>
      <c r="GY80" s="210" t="str">
        <f t="shared" si="47"/>
        <v>core0_lei65</v>
      </c>
      <c r="GZ80" s="122">
        <v>5</v>
      </c>
      <c r="HA80" s="33">
        <v>17</v>
      </c>
      <c r="HB80" s="62">
        <f ca="1">IF(OR(INDEX(INDIRECT("times"&amp;GW$2),$F80,HB$28)&gt;10,INDEX(INDIRECT(GY80),$E80,$F80)="",INDEX(INDIRECT(GY80),$E80,$F80)&gt;=INDEX(INDIRECT(GY80),1,HB$28)),0,(INDEX(INDIRECT(GY80),$E80,$F80))-INDEX(INDIRECT(GY80),1,HB$28))*(10-INDEX(INDIRECT("times"&amp;GW$2),$F80,HB$28))/10</f>
        <v>0</v>
      </c>
      <c r="HC80" s="63">
        <f ca="1">IF(OR(INDEX(INDIRECT("times"&amp;GW$2),$F80,HC$28)&gt;10,INDEX(INDIRECT(GY80),$E80,$F80)="",INDEX(INDIRECT(GY80),$E80,$F80)&gt;=INDEX(INDIRECT(GY80),1,HC$28)),0,(INDEX(INDIRECT(GY80),$E80,$F80))-INDEX(INDIRECT(GY80),1,HC$28))*(10-INDEX(INDIRECT("times"&amp;GW$2),$F80,HC$28))/10</f>
        <v>0</v>
      </c>
      <c r="HD80" s="63">
        <f ca="1">IF(OR(INDEX(INDIRECT("times"&amp;GW$2),$F80,HD$28)&gt;10,INDEX(INDIRECT(GY80),$E80,$F80)="",INDEX(INDIRECT(GY80),$E80,$F80)&gt;=INDEX(INDIRECT(GY80),1,HD$28)),0,(INDEX(INDIRECT(GY80),$E80,$F80))-INDEX(INDIRECT(GY80),1,HD$28))*(10-INDEX(INDIRECT("times"&amp;GW$2),$F80,HD$28))/10</f>
        <v>0</v>
      </c>
      <c r="HE80" s="63">
        <f ca="1">IF(OR(INDEX(INDIRECT("times"&amp;GW$2),$F80,HE$28)&gt;10,INDEX(INDIRECT(GY80),$E80,$F80)="",INDEX(INDIRECT(GY80),$E80,$F80)&gt;=INDEX(INDIRECT(GY80),1,HE$28)),0,(INDEX(INDIRECT(GY80),$E80,$F80))-INDEX(INDIRECT(GY80),1,HE$28))*(10-INDEX(INDIRECT("times"&amp;GW$2),$F80,HE$28))/10</f>
        <v>0</v>
      </c>
      <c r="HF80" s="63">
        <f ca="1">IF(OR(INDEX(INDIRECT("times"&amp;GW$2),$F80,HF$28)&gt;10,INDEX(INDIRECT(GY80),$E80,$F80)="",INDEX(INDIRECT(GY80),$E80,$F80)&gt;=INDEX(INDIRECT(GY80),1,HF$28)),0,(INDEX(INDIRECT(GY80),$E80,$F80))-INDEX(INDIRECT(GY80),1,HF$28))*(10-INDEX(INDIRECT("times"&amp;GW$2),$F80,HF$28))/10</f>
        <v>0</v>
      </c>
      <c r="HG80" s="63">
        <f ca="1">IF(OR(INDEX(INDIRECT("times"&amp;GW$2),$F80,HG$28)&gt;10,INDEX(INDIRECT(GY80),$E80,$F80)="",INDEX(INDIRECT(GY80),$E80,$F80)&gt;=INDEX(INDIRECT(GY80),1,HG$28)),0,(INDEX(INDIRECT(GY80),$E80,$F80))-INDEX(INDIRECT(GY80),1,HG$28))*(10-INDEX(INDIRECT("times"&amp;GW$2),$F80,HG$28))/10</f>
        <v>0</v>
      </c>
      <c r="HH80" s="63">
        <f ca="1">IF(OR(INDEX(INDIRECT("times"&amp;GW$2),$F80,HH$28)&gt;10,INDEX(INDIRECT(GY80),$E80,$F80)="",INDEX(INDIRECT(GY80),$E80,$F80)&gt;=INDEX(INDIRECT(GY80),1,HH$28)),0,(INDEX(INDIRECT(GY80),$E80,$F80))-INDEX(INDIRECT(GY80),1,HH$28))*(10-INDEX(INDIRECT("times"&amp;GW$2),$F80,HH$28))/10</f>
        <v>0</v>
      </c>
      <c r="HI80" s="63">
        <f ca="1">IF(OR(INDEX(INDIRECT("times"&amp;GW$2),$F80,HI$28)&gt;10,INDEX(INDIRECT(GY80),$E80,$F80)="",INDEX(INDIRECT(GY80),$E80,$F80)&gt;=INDEX(INDIRECT(GY80),1,HI$28)),0,(INDEX(INDIRECT(GY80),$E80,$F80))-INDEX(INDIRECT(GY80),1,HI$28))*(10-INDEX(INDIRECT("times"&amp;GW$2),$F80,HI$28))/10</f>
        <v>0</v>
      </c>
      <c r="HJ80" s="63">
        <f ca="1">IF(OR(INDEX(INDIRECT("times"&amp;GW$2),$F80,HJ$28)&gt;10,INDEX(INDIRECT(GY80),$E80,$F80)="",INDEX(INDIRECT(GY80),$E80,$F80)&gt;=INDEX(INDIRECT(GY80),1,HJ$28)),0,(INDEX(INDIRECT(GY80),$E80,$F80))-INDEX(INDIRECT(GY80),1,HJ$28))*(10-INDEX(INDIRECT("times"&amp;GW$2),$F80,HJ$28))/10</f>
        <v>0</v>
      </c>
      <c r="HK80" s="63">
        <f ca="1">IF(OR(INDEX(INDIRECT("times"&amp;GW$2),$F80,HK$28)&gt;10,INDEX(INDIRECT(GY80),$E80,$F80)="",INDEX(INDIRECT(GY80),$E80,$F80)&gt;=INDEX(INDIRECT(GY80),1,HK$28)),0,(INDEX(INDIRECT(GY80),$E80,$F80))-INDEX(INDIRECT(GY80),1,HK$28))*(10-INDEX(INDIRECT("times"&amp;GW$2),$F80,HK$28))/10</f>
        <v>0</v>
      </c>
      <c r="HL80" s="63">
        <f ca="1">IF(OR(INDEX(INDIRECT("times"&amp;GW$2),$F80,HL$28)&gt;10,INDEX(INDIRECT(GY80),$E80,$F80)="",INDEX(INDIRECT(GY80),$E80,$F80)&gt;=INDEX(INDIRECT(GY80),1,HL$28)),0,(INDEX(INDIRECT(GY80),$E80,$F80))-INDEX(INDIRECT(GY80),1,HL$28))*(10-INDEX(INDIRECT("times"&amp;GW$2),$F80,HL$28))/10</f>
        <v>0</v>
      </c>
      <c r="HM80" s="63">
        <f ca="1">IF(OR(INDEX(INDIRECT("times"&amp;GW$2),$F80,HM$28)&gt;10,INDEX(INDIRECT(GY80),$E80,$F80)="",INDEX(INDIRECT(GY80),$E80,$F80)&gt;=INDEX(INDIRECT(GY80),1,HM$28)),0,(INDEX(INDIRECT(GY80),$E80,$F80))-INDEX(INDIRECT(GY80),1,HM$28))*(10-INDEX(INDIRECT("times"&amp;GW$2),$F80,HM$28))/10</f>
        <v>0</v>
      </c>
      <c r="HN80" s="63">
        <f ca="1">IF(OR(INDEX(INDIRECT("times"&amp;GW$2),$F80,HN$28)&gt;10,INDEX(INDIRECT(GY80),$E80,$F80)="",INDEX(INDIRECT(GY80),$E80,$F80)&gt;=INDEX(INDIRECT(GY80),1,HN$28)),0,(INDEX(INDIRECT(GY80),$E80,$F80))-INDEX(INDIRECT(GY80),1,HN$28))*(10-INDEX(INDIRECT("times"&amp;GW$2),$F80,HN$28))/10</f>
        <v>0</v>
      </c>
      <c r="HO80" s="63">
        <f ca="1">IF(OR(INDEX(INDIRECT("times"&amp;GW$2),$F80,HO$28)&gt;10,INDEX(INDIRECT(GY80),$E80,$F80)="",INDEX(INDIRECT(GY80),$E80,$F80)&gt;=INDEX(INDIRECT(GY80),1,HO$28)),0,(INDEX(INDIRECT(GY80),$E80,$F80))-INDEX(INDIRECT(GY80),1,HO$28))*(10-INDEX(INDIRECT("times"&amp;GW$2),$F80,HO$28))/10</f>
        <v>0</v>
      </c>
      <c r="HP80" s="63">
        <f ca="1">IF(OR(INDEX(INDIRECT("times"&amp;GW$2),$F80,HP$28)&gt;10,INDEX(INDIRECT(GY80),$E80,$F80)="",INDEX(INDIRECT(GY80),$E80,$F80)&gt;=INDEX(INDIRECT(GY80),1,HP$28)),0,(INDEX(INDIRECT(GY80),$E80,$F80))-INDEX(INDIRECT(GY80),1,HP$28))*(10-INDEX(INDIRECT("times"&amp;GW$2),$F80,HP$28))/10</f>
        <v>0</v>
      </c>
      <c r="HQ80" s="63">
        <f ca="1">IF(OR(INDEX(INDIRECT("times"&amp;GW$2),$F80,HQ$28)&gt;10,INDEX(INDIRECT(GY80),$E80,$F80)="",INDEX(INDIRECT(GY80),$E80,$F80)&gt;=INDEX(INDIRECT(GY80),1,HQ$28)),0,(INDEX(INDIRECT(GY80),$E80,$F80))-INDEX(INDIRECT(GY80),1,HQ$28))*(10-INDEX(INDIRECT("times"&amp;GW$2),$F80,HQ$28))/10</f>
        <v>0</v>
      </c>
      <c r="HR80" s="63">
        <f ca="1">IF(OR(INDEX(INDIRECT("times"&amp;GW$2),$F80,HR$28)&gt;10,INDEX(INDIRECT(GY80),$E80,$F80)="",INDEX(INDIRECT(GY80),$E80,$F80)&gt;=INDEX(INDIRECT(GY80),1,HR$28)),0,(INDEX(INDIRECT(GY80),$E80,$F80))-INDEX(INDIRECT(GY80),1,HR$28))*(10-INDEX(INDIRECT("times"&amp;GW$2),$F80,HR$28))/10</f>
        <v>0</v>
      </c>
      <c r="HS80" s="63">
        <f ca="1">IF(OR(INDEX(INDIRECT("times"&amp;GW$2),$F80,HS$28)&gt;10,INDEX(INDIRECT(GY80),$E80,$F80)="",INDEX(INDIRECT(GY80),$E80,$F80)&gt;=INDEX(INDIRECT(GY80),1,HS$28)),0,(INDEX(INDIRECT(GY80),$E80,$F80))-INDEX(INDIRECT(GY80),1,HS$28))*(10-INDEX(INDIRECT("times"&amp;GW$2),$F80,HS$28))/10</f>
        <v>0</v>
      </c>
      <c r="HT80" s="63">
        <f ca="1">IF(OR(INDEX(INDIRECT("times"&amp;GW$2),$F80,HT$28)&gt;10,INDEX(INDIRECT(GY80),$E80,$F80)="",INDEX(INDIRECT(GY80),$E80,$F80)&gt;=INDEX(INDIRECT(GY80),1,HT$28)),0,(INDEX(INDIRECT(GY80),$E80,$F80))-INDEX(INDIRECT(GY80),1,HT$28))*(10-INDEX(INDIRECT("times"&amp;GW$2),$F80,HT$28))/10</f>
        <v>0</v>
      </c>
      <c r="HU80" s="63">
        <f ca="1">IF(OR(INDEX(INDIRECT("times"&amp;GW$2),$F80,HU$28)&gt;10,INDEX(INDIRECT(GY80),$E80,$F80)="",INDEX(INDIRECT(GY80),$E80,$F80)&gt;=INDEX(INDIRECT(GY80),1,HU$28)),0,(INDEX(INDIRECT(GY80),$E80,$F80))-INDEX(INDIRECT(GY80),1,HU$28))*(10-INDEX(INDIRECT("times"&amp;GW$2),$F80,HU$28))/10</f>
        <v>0</v>
      </c>
      <c r="HV80" s="64">
        <f ca="1">IF(OR(INDEX(INDIRECT("times"&amp;GW$2),$F80,HV$28)&gt;10,INDEX(INDIRECT(GY80),$E80,$F80)="",INDEX(INDIRECT(GY80),$E80,$F80)&gt;=INDEX(INDIRECT(GY80),1,HV$28)),0,(INDEX(INDIRECT(GY80),$E80,$F80))-INDEX(INDIRECT(GY80),1,HV$28))*(10-INDEX(INDIRECT("times"&amp;GW$2),$F80,HV$28))/10</f>
        <v>0</v>
      </c>
      <c r="HW80" s="201">
        <v>17</v>
      </c>
    </row>
    <row r="81" spans="1:231" ht="15">
      <c r="A81" s="18" t="s">
        <v>227</v>
      </c>
      <c r="B81" s="122">
        <f>A26</f>
        <v>0</v>
      </c>
      <c r="C81" s="122" t="str">
        <f>A27</f>
        <v>work1834</v>
      </c>
      <c r="D81" s="210" t="str">
        <f t="shared" si="40"/>
        <v>core0_work1834</v>
      </c>
      <c r="E81" s="122">
        <v>5</v>
      </c>
      <c r="F81" s="33">
        <v>18</v>
      </c>
      <c r="G81" s="62">
        <f ca="1">IF(OR(INDEX(INDIRECT("times"&amp;B$2),$F81,G$28)&gt;10,INDEX(INDIRECT(D81),$E81,$F81)="",INDEX(INDIRECT(D81),$E81,$F81)&gt;=INDEX(INDIRECT(D81),1,G$28)),0,(INDEX(INDIRECT(D81),$E81,$F81))-INDEX(INDIRECT(D81),1,G$28))*(10-INDEX(INDIRECT("times"&amp;B$2),$F81,G$28))/10</f>
        <v>0</v>
      </c>
      <c r="H81" s="63">
        <f ca="1">IF(OR(INDEX(INDIRECT("times"&amp;B$2),$F81,H$28)&gt;10,INDEX(INDIRECT(D81),$E81,$F81)="",INDEX(INDIRECT(D81),$E81,$F81)&gt;=INDEX(INDIRECT(D81),1,H$28)),0,(INDEX(INDIRECT(D81),$E81,$F81))-INDEX(INDIRECT(D81),1,H$28))*(10-INDEX(INDIRECT("times"&amp;B$2),$F81,H$28))/10</f>
        <v>0</v>
      </c>
      <c r="I81" s="63">
        <f ca="1">IF(OR(INDEX(INDIRECT("times"&amp;B$2),$F81,I$28)&gt;10,INDEX(INDIRECT(D81),$E81,$F81)="",INDEX(INDIRECT(D81),$E81,$F81)&gt;=INDEX(INDIRECT(D81),1,I$28)),0,(INDEX(INDIRECT(D81),$E81,$F81))-INDEX(INDIRECT(D81),1,I$28))*(10-INDEX(INDIRECT("times"&amp;B$2),$F81,I$28))/10</f>
        <v>0</v>
      </c>
      <c r="J81" s="63">
        <f ca="1">IF(OR(INDEX(INDIRECT("times"&amp;B$2),$F81,J$28)&gt;10,INDEX(INDIRECT(D81),$E81,$F81)="",INDEX(INDIRECT(D81),$E81,$F81)&gt;=INDEX(INDIRECT(D81),1,J$28)),0,(INDEX(INDIRECT(D81),$E81,$F81))-INDEX(INDIRECT(D81),1,J$28))*(10-INDEX(INDIRECT("times"&amp;B$2),$F81,J$28))/10</f>
        <v>0</v>
      </c>
      <c r="K81" s="63">
        <f ca="1">IF(OR(INDEX(INDIRECT("times"&amp;B$2),$F81,K$28)&gt;10,INDEX(INDIRECT(D81),$E81,$F81)="",INDEX(INDIRECT(D81),$E81,$F81)&gt;=INDEX(INDIRECT(D81),1,K$28)),0,(INDEX(INDIRECT(D81),$E81,$F81))-INDEX(INDIRECT(D81),1,K$28))*(10-INDEX(INDIRECT("times"&amp;B$2),$F81,K$28))/10</f>
        <v>0</v>
      </c>
      <c r="L81" s="63">
        <f ca="1">IF(OR(INDEX(INDIRECT("times"&amp;B$2),$F81,L$28)&gt;10,INDEX(INDIRECT(D81),$E81,$F81)="",INDEX(INDIRECT(D81),$E81,$F81)&gt;=INDEX(INDIRECT(D81),1,L$28)),0,(INDEX(INDIRECT(D81),$E81,$F81))-INDEX(INDIRECT(D81),1,L$28))*(10-INDEX(INDIRECT("times"&amp;B$2),$F81,L$28))/10</f>
        <v>0</v>
      </c>
      <c r="M81" s="63">
        <f ca="1">IF(OR(INDEX(INDIRECT("times"&amp;B$2),$F81,M$28)&gt;10,INDEX(INDIRECT(D81),$E81,$F81)="",INDEX(INDIRECT(D81),$E81,$F81)&gt;=INDEX(INDIRECT(D81),1,M$28)),0,(INDEX(INDIRECT(D81),$E81,$F81))-INDEX(INDIRECT(D81),1,M$28))*(10-INDEX(INDIRECT("times"&amp;B$2),$F81,M$28))/10</f>
        <v>0</v>
      </c>
      <c r="N81" s="63">
        <f ca="1">IF(OR(INDEX(INDIRECT("times"&amp;B$2),$F81,N$28)&gt;10,INDEX(INDIRECT(D81),$E81,$F81)="",INDEX(INDIRECT(D81),$E81,$F81)&gt;=INDEX(INDIRECT(D81),1,N$28)),0,(INDEX(INDIRECT(D81),$E81,$F81))-INDEX(INDIRECT(D81),1,N$28))*(10-INDEX(INDIRECT("times"&amp;B$2),$F81,N$28))/10</f>
        <v>0</v>
      </c>
      <c r="O81" s="63">
        <f ca="1">IF(OR(INDEX(INDIRECT("times"&amp;B$2),$F81,O$28)&gt;10,INDEX(INDIRECT(D81),$E81,$F81)="",INDEX(INDIRECT(D81),$E81,$F81)&gt;=INDEX(INDIRECT(D81),1,O$28)),0,(INDEX(INDIRECT(D81),$E81,$F81))-INDEX(INDIRECT(D81),1,O$28))*(10-INDEX(INDIRECT("times"&amp;B$2),$F81,O$28))/10</f>
        <v>0</v>
      </c>
      <c r="P81" s="63">
        <f ca="1">IF(OR(INDEX(INDIRECT("times"&amp;B$2),$F81,P$28)&gt;10,INDEX(INDIRECT(D81),$E81,$F81)="",INDEX(INDIRECT(D81),$E81,$F81)&gt;=INDEX(INDIRECT(D81),1,P$28)),0,(INDEX(INDIRECT(D81),$E81,$F81))-INDEX(INDIRECT(D81),1,P$28))*(10-INDEX(INDIRECT("times"&amp;B$2),$F81,P$28))/10</f>
        <v>0</v>
      </c>
      <c r="Q81" s="63">
        <f ca="1">IF(OR(INDEX(INDIRECT("times"&amp;B$2),$F81,Q$28)&gt;10,INDEX(INDIRECT(D81),$E81,$F81)="",INDEX(INDIRECT(D81),$E81,$F81)&gt;=INDEX(INDIRECT(D81),1,Q$28)),0,(INDEX(INDIRECT(D81),$E81,$F81))-INDEX(INDIRECT(D81),1,Q$28))*(10-INDEX(INDIRECT("times"&amp;B$2),$F81,Q$28))/10</f>
        <v>0</v>
      </c>
      <c r="R81" s="63">
        <f ca="1">IF(OR(INDEX(INDIRECT("times"&amp;B$2),$F81,R$28)&gt;10,INDEX(INDIRECT(D81),$E81,$F81)="",INDEX(INDIRECT(D81),$E81,$F81)&gt;=INDEX(INDIRECT(D81),1,R$28)),0,(INDEX(INDIRECT(D81),$E81,$F81))-INDEX(INDIRECT(D81),1,R$28))*(10-INDEX(INDIRECT("times"&amp;B$2),$F81,R$28))/10</f>
        <v>0</v>
      </c>
      <c r="S81" s="63">
        <f ca="1">IF(OR(INDEX(INDIRECT("times"&amp;B$2),$F81,S$28)&gt;10,INDEX(INDIRECT(D81),$E81,$F81)="",INDEX(INDIRECT(D81),$E81,$F81)&gt;=INDEX(INDIRECT(D81),1,S$28)),0,(INDEX(INDIRECT(D81),$E81,$F81))-INDEX(INDIRECT(D81),1,S$28))*(10-INDEX(INDIRECT("times"&amp;B$2),$F81,S$28))/10</f>
        <v>0</v>
      </c>
      <c r="T81" s="63">
        <f ca="1">IF(OR(INDEX(INDIRECT("times"&amp;B$2),$F81,T$28)&gt;10,INDEX(INDIRECT(D81),$E81,$F81)="",INDEX(INDIRECT(D81),$E81,$F81)&gt;=INDEX(INDIRECT(D81),1,T$28)),0,(INDEX(INDIRECT(D81),$E81,$F81))-INDEX(INDIRECT(D81),1,T$28))*(10-INDEX(INDIRECT("times"&amp;B$2),$F81,T$28))/10</f>
        <v>0</v>
      </c>
      <c r="U81" s="63">
        <f ca="1">IF(OR(INDEX(INDIRECT("times"&amp;B$2),$F81,U$28)&gt;10,INDEX(INDIRECT(D81),$E81,$F81)="",INDEX(INDIRECT(D81),$E81,$F81)&gt;=INDEX(INDIRECT(D81),1,U$28)),0,(INDEX(INDIRECT(D81),$E81,$F81))-INDEX(INDIRECT(D81),1,U$28))*(10-INDEX(INDIRECT("times"&amp;B$2),$F81,U$28))/10</f>
        <v>0</v>
      </c>
      <c r="V81" s="63">
        <f ca="1">IF(OR(INDEX(INDIRECT("times"&amp;B$2),$F81,V$28)&gt;10,INDEX(INDIRECT(D81),$E81,$F81)="",INDEX(INDIRECT(D81),$E81,$F81)&gt;=INDEX(INDIRECT(D81),1,V$28)),0,(INDEX(INDIRECT(D81),$E81,$F81))-INDEX(INDIRECT(D81),1,V$28))*(10-INDEX(INDIRECT("times"&amp;B$2),$F81,V$28))/10</f>
        <v>0</v>
      </c>
      <c r="W81" s="63">
        <f ca="1">IF(OR(INDEX(INDIRECT("times"&amp;B$2),$F81,W$28)&gt;10,INDEX(INDIRECT(D81),$E81,$F81)="",INDEX(INDIRECT(D81),$E81,$F81)&gt;=INDEX(INDIRECT(D81),1,W$28)),0,(INDEX(INDIRECT(D81),$E81,$F81))-INDEX(INDIRECT(D81),1,W$28))*(10-INDEX(INDIRECT("times"&amp;B$2),$F81,W$28))/10</f>
        <v>0</v>
      </c>
      <c r="X81" s="63">
        <f ca="1">IF(OR(INDEX(INDIRECT("times"&amp;B$2),$F81,X$28)&gt;10,INDEX(INDIRECT(D81),$E81,$F81)="",INDEX(INDIRECT(D81),$E81,$F81)&gt;=INDEX(INDIRECT(D81),1,X$28)),0,(INDEX(INDIRECT(D81),$E81,$F81))-INDEX(INDIRECT(D81),1,X$28))*(10-INDEX(INDIRECT("times"&amp;B$2),$F81,X$28))/10</f>
        <v>0</v>
      </c>
      <c r="Y81" s="63">
        <f ca="1">IF(OR(INDEX(INDIRECT("times"&amp;B$2),$F81,Y$28)&gt;10,INDEX(INDIRECT(D81),$E81,$F81)="",INDEX(INDIRECT(D81),$E81,$F81)&gt;=INDEX(INDIRECT(D81),1,Y$28)),0,(INDEX(INDIRECT(D81),$E81,$F81))-INDEX(INDIRECT(D81),1,Y$28))*(10-INDEX(INDIRECT("times"&amp;B$2),$F81,Y$28))/10</f>
        <v>0</v>
      </c>
      <c r="Z81" s="63">
        <f ca="1">IF(OR(INDEX(INDIRECT("times"&amp;B$2),$F81,Z$28)&gt;10,INDEX(INDIRECT(D81),$E81,$F81)="",INDEX(INDIRECT(D81),$E81,$F81)&gt;=INDEX(INDIRECT(D81),1,Z$28)),0,(INDEX(INDIRECT(D81),$E81,$F81))-INDEX(INDIRECT(D81),1,Z$28))*(10-INDEX(INDIRECT("times"&amp;B$2),$F81,Z$28))/10</f>
        <v>0</v>
      </c>
      <c r="AA81" s="64">
        <f ca="1">IF(OR(INDEX(INDIRECT("times"&amp;B$2),$F81,AA$28)&gt;10,INDEX(INDIRECT(D81),$E81,$F81)="",INDEX(INDIRECT(D81),$E81,$F81)&gt;=INDEX(INDIRECT(D81),1,AA$28)),0,(INDEX(INDIRECT(D81),$E81,$F81))-INDEX(INDIRECT(D81),1,AA$28))*(10-INDEX(INDIRECT("times"&amp;B$2),$F81,AA$28))/10</f>
        <v>0</v>
      </c>
      <c r="AB81" s="201">
        <v>18</v>
      </c>
      <c r="AD81" s="18" t="s">
        <v>227</v>
      </c>
      <c r="AE81" s="122">
        <f>AD26</f>
        <v>0</v>
      </c>
      <c r="AF81" s="122" t="str">
        <f>AD27</f>
        <v>shop1834</v>
      </c>
      <c r="AG81" s="210" t="str">
        <f t="shared" si="41"/>
        <v>core0_shop1834</v>
      </c>
      <c r="AH81" s="122">
        <v>5</v>
      </c>
      <c r="AI81" s="33">
        <v>18</v>
      </c>
      <c r="AJ81" s="62">
        <f ca="1">IF(OR(INDEX(INDIRECT("times"&amp;AE$2),$F81,AJ$28)&gt;10,INDEX(INDIRECT(AG81),$E81,$F81)="",INDEX(INDIRECT(AG81),$E81,$F81)&gt;=INDEX(INDIRECT(AG81),1,AJ$28)),0,(INDEX(INDIRECT(AG81),$E81,$F81))-INDEX(INDIRECT(AG81),1,AJ$28))*(10-INDEX(INDIRECT("times"&amp;AE$2),$F81,AJ$28))/10</f>
        <v>0</v>
      </c>
      <c r="AK81" s="63">
        <f ca="1">IF(OR(INDEX(INDIRECT("times"&amp;AE$2),$F81,AK$28)&gt;10,INDEX(INDIRECT(AG81),$E81,$F81)="",INDEX(INDIRECT(AG81),$E81,$F81)&gt;=INDEX(INDIRECT(AG81),1,AK$28)),0,(INDEX(INDIRECT(AG81),$E81,$F81))-INDEX(INDIRECT(AG81),1,AK$28))*(10-INDEX(INDIRECT("times"&amp;AE$2),$F81,AK$28))/10</f>
        <v>0</v>
      </c>
      <c r="AL81" s="63">
        <f ca="1">IF(OR(INDEX(INDIRECT("times"&amp;AE$2),$F81,AL$28)&gt;10,INDEX(INDIRECT(AG81),$E81,$F81)="",INDEX(INDIRECT(AG81),$E81,$F81)&gt;=INDEX(INDIRECT(AG81),1,AL$28)),0,(INDEX(INDIRECT(AG81),$E81,$F81))-INDEX(INDIRECT(AG81),1,AL$28))*(10-INDEX(INDIRECT("times"&amp;AE$2),$F81,AL$28))/10</f>
        <v>0</v>
      </c>
      <c r="AM81" s="63">
        <f ca="1">IF(OR(INDEX(INDIRECT("times"&amp;AE$2),$F81,AM$28)&gt;10,INDEX(INDIRECT(AG81),$E81,$F81)="",INDEX(INDIRECT(AG81),$E81,$F81)&gt;=INDEX(INDIRECT(AG81),1,AM$28)),0,(INDEX(INDIRECT(AG81),$E81,$F81))-INDEX(INDIRECT(AG81),1,AM$28))*(10-INDEX(INDIRECT("times"&amp;AE$2),$F81,AM$28))/10</f>
        <v>0</v>
      </c>
      <c r="AN81" s="63">
        <f ca="1">IF(OR(INDEX(INDIRECT("times"&amp;AE$2),$F81,AN$28)&gt;10,INDEX(INDIRECT(AG81),$E81,$F81)="",INDEX(INDIRECT(AG81),$E81,$F81)&gt;=INDEX(INDIRECT(AG81),1,AN$28)),0,(INDEX(INDIRECT(AG81),$E81,$F81))-INDEX(INDIRECT(AG81),1,AN$28))*(10-INDEX(INDIRECT("times"&amp;AE$2),$F81,AN$28))/10</f>
        <v>0</v>
      </c>
      <c r="AO81" s="63">
        <f ca="1">IF(OR(INDEX(INDIRECT("times"&amp;AE$2),$F81,AO$28)&gt;10,INDEX(INDIRECT(AG81),$E81,$F81)="",INDEX(INDIRECT(AG81),$E81,$F81)&gt;=INDEX(INDIRECT(AG81),1,AO$28)),0,(INDEX(INDIRECT(AG81),$E81,$F81))-INDEX(INDIRECT(AG81),1,AO$28))*(10-INDEX(INDIRECT("times"&amp;AE$2),$F81,AO$28))/10</f>
        <v>0</v>
      </c>
      <c r="AP81" s="63">
        <f ca="1">IF(OR(INDEX(INDIRECT("times"&amp;AE$2),$F81,AP$28)&gt;10,INDEX(INDIRECT(AG81),$E81,$F81)="",INDEX(INDIRECT(AG81),$E81,$F81)&gt;=INDEX(INDIRECT(AG81),1,AP$28)),0,(INDEX(INDIRECT(AG81),$E81,$F81))-INDEX(INDIRECT(AG81),1,AP$28))*(10-INDEX(INDIRECT("times"&amp;AE$2),$F81,AP$28))/10</f>
        <v>0</v>
      </c>
      <c r="AQ81" s="63">
        <f ca="1">IF(OR(INDEX(INDIRECT("times"&amp;AE$2),$F81,AQ$28)&gt;10,INDEX(INDIRECT(AG81),$E81,$F81)="",INDEX(INDIRECT(AG81),$E81,$F81)&gt;=INDEX(INDIRECT(AG81),1,AQ$28)),0,(INDEX(INDIRECT(AG81),$E81,$F81))-INDEX(INDIRECT(AG81),1,AQ$28))*(10-INDEX(INDIRECT("times"&amp;AE$2),$F81,AQ$28))/10</f>
        <v>0</v>
      </c>
      <c r="AR81" s="63">
        <f ca="1">IF(OR(INDEX(INDIRECT("times"&amp;AE$2),$F81,AR$28)&gt;10,INDEX(INDIRECT(AG81),$E81,$F81)="",INDEX(INDIRECT(AG81),$E81,$F81)&gt;=INDEX(INDIRECT(AG81),1,AR$28)),0,(INDEX(INDIRECT(AG81),$E81,$F81))-INDEX(INDIRECT(AG81),1,AR$28))*(10-INDEX(INDIRECT("times"&amp;AE$2),$F81,AR$28))/10</f>
        <v>0</v>
      </c>
      <c r="AS81" s="63">
        <f ca="1">IF(OR(INDEX(INDIRECT("times"&amp;AE$2),$F81,AS$28)&gt;10,INDEX(INDIRECT(AG81),$E81,$F81)="",INDEX(INDIRECT(AG81),$E81,$F81)&gt;=INDEX(INDIRECT(AG81),1,AS$28)),0,(INDEX(INDIRECT(AG81),$E81,$F81))-INDEX(INDIRECT(AG81),1,AS$28))*(10-INDEX(INDIRECT("times"&amp;AE$2),$F81,AS$28))/10</f>
        <v>0</v>
      </c>
      <c r="AT81" s="63">
        <f ca="1">IF(OR(INDEX(INDIRECT("times"&amp;AE$2),$F81,AT$28)&gt;10,INDEX(INDIRECT(AG81),$E81,$F81)="",INDEX(INDIRECT(AG81),$E81,$F81)&gt;=INDEX(INDIRECT(AG81),1,AT$28)),0,(INDEX(INDIRECT(AG81),$E81,$F81))-INDEX(INDIRECT(AG81),1,AT$28))*(10-INDEX(INDIRECT("times"&amp;AE$2),$F81,AT$28))/10</f>
        <v>0</v>
      </c>
      <c r="AU81" s="63">
        <f ca="1">IF(OR(INDEX(INDIRECT("times"&amp;AE$2),$F81,AU$28)&gt;10,INDEX(INDIRECT(AG81),$E81,$F81)="",INDEX(INDIRECT(AG81),$E81,$F81)&gt;=INDEX(INDIRECT(AG81),1,AU$28)),0,(INDEX(INDIRECT(AG81),$E81,$F81))-INDEX(INDIRECT(AG81),1,AU$28))*(10-INDEX(INDIRECT("times"&amp;AE$2),$F81,AU$28))/10</f>
        <v>0</v>
      </c>
      <c r="AV81" s="63">
        <f ca="1">IF(OR(INDEX(INDIRECT("times"&amp;AE$2),$F81,AV$28)&gt;10,INDEX(INDIRECT(AG81),$E81,$F81)="",INDEX(INDIRECT(AG81),$E81,$F81)&gt;=INDEX(INDIRECT(AG81),1,AV$28)),0,(INDEX(INDIRECT(AG81),$E81,$F81))-INDEX(INDIRECT(AG81),1,AV$28))*(10-INDEX(INDIRECT("times"&amp;AE$2),$F81,AV$28))/10</f>
        <v>0</v>
      </c>
      <c r="AW81" s="63">
        <f ca="1">IF(OR(INDEX(INDIRECT("times"&amp;AE$2),$F81,AW$28)&gt;10,INDEX(INDIRECT(AG81),$E81,$F81)="",INDEX(INDIRECT(AG81),$E81,$F81)&gt;=INDEX(INDIRECT(AG81),1,AW$28)),0,(INDEX(INDIRECT(AG81),$E81,$F81))-INDEX(INDIRECT(AG81),1,AW$28))*(10-INDEX(INDIRECT("times"&amp;AE$2),$F81,AW$28))/10</f>
        <v>0</v>
      </c>
      <c r="AX81" s="63">
        <f ca="1">IF(OR(INDEX(INDIRECT("times"&amp;AE$2),$F81,AX$28)&gt;10,INDEX(INDIRECT(AG81),$E81,$F81)="",INDEX(INDIRECT(AG81),$E81,$F81)&gt;=INDEX(INDIRECT(AG81),1,AX$28)),0,(INDEX(INDIRECT(AG81),$E81,$F81))-INDEX(INDIRECT(AG81),1,AX$28))*(10-INDEX(INDIRECT("times"&amp;AE$2),$F81,AX$28))/10</f>
        <v>0</v>
      </c>
      <c r="AY81" s="63">
        <f ca="1">IF(OR(INDEX(INDIRECT("times"&amp;AE$2),$F81,AY$28)&gt;10,INDEX(INDIRECT(AG81),$E81,$F81)="",INDEX(INDIRECT(AG81),$E81,$F81)&gt;=INDEX(INDIRECT(AG81),1,AY$28)),0,(INDEX(INDIRECT(AG81),$E81,$F81))-INDEX(INDIRECT(AG81),1,AY$28))*(10-INDEX(INDIRECT("times"&amp;AE$2),$F81,AY$28))/10</f>
        <v>0</v>
      </c>
      <c r="AZ81" s="63">
        <f ca="1">IF(OR(INDEX(INDIRECT("times"&amp;AE$2),$F81,AZ$28)&gt;10,INDEX(INDIRECT(AG81),$E81,$F81)="",INDEX(INDIRECT(AG81),$E81,$F81)&gt;=INDEX(INDIRECT(AG81),1,AZ$28)),0,(INDEX(INDIRECT(AG81),$E81,$F81))-INDEX(INDIRECT(AG81),1,AZ$28))*(10-INDEX(INDIRECT("times"&amp;AE$2),$F81,AZ$28))/10</f>
        <v>0</v>
      </c>
      <c r="BA81" s="63">
        <f ca="1">IF(OR(INDEX(INDIRECT("times"&amp;AE$2),$F81,BA$28)&gt;10,INDEX(INDIRECT(AG81),$E81,$F81)="",INDEX(INDIRECT(AG81),$E81,$F81)&gt;=INDEX(INDIRECT(AG81),1,BA$28)),0,(INDEX(INDIRECT(AG81),$E81,$F81))-INDEX(INDIRECT(AG81),1,BA$28))*(10-INDEX(INDIRECT("times"&amp;AE$2),$F81,BA$28))/10</f>
        <v>0</v>
      </c>
      <c r="BB81" s="63">
        <f ca="1">IF(OR(INDEX(INDIRECT("times"&amp;AE$2),$F81,BB$28)&gt;10,INDEX(INDIRECT(AG81),$E81,$F81)="",INDEX(INDIRECT(AG81),$E81,$F81)&gt;=INDEX(INDIRECT(AG81),1,BB$28)),0,(INDEX(INDIRECT(AG81),$E81,$F81))-INDEX(INDIRECT(AG81),1,BB$28))*(10-INDEX(INDIRECT("times"&amp;AE$2),$F81,BB$28))/10</f>
        <v>0</v>
      </c>
      <c r="BC81" s="63">
        <f ca="1">IF(OR(INDEX(INDIRECT("times"&amp;AE$2),$F81,BC$28)&gt;10,INDEX(INDIRECT(AG81),$E81,$F81)="",INDEX(INDIRECT(AG81),$E81,$F81)&gt;=INDEX(INDIRECT(AG81),1,BC$28)),0,(INDEX(INDIRECT(AG81),$E81,$F81))-INDEX(INDIRECT(AG81),1,BC$28))*(10-INDEX(INDIRECT("times"&amp;AE$2),$F81,BC$28))/10</f>
        <v>0</v>
      </c>
      <c r="BD81" s="64">
        <f ca="1">IF(OR(INDEX(INDIRECT("times"&amp;AE$2),$F81,BD$28)&gt;10,INDEX(INDIRECT(AG81),$E81,$F81)="",INDEX(INDIRECT(AG81),$E81,$F81)&gt;=INDEX(INDIRECT(AG81),1,BD$28)),0,(INDEX(INDIRECT(AG81),$E81,$F81))-INDEX(INDIRECT(AG81),1,BD$28))*(10-INDEX(INDIRECT("times"&amp;AE$2),$F81,BD$28))/10</f>
        <v>0</v>
      </c>
      <c r="BE81" s="201">
        <v>18</v>
      </c>
      <c r="BG81" s="18" t="s">
        <v>227</v>
      </c>
      <c r="BH81" s="122">
        <f>BG26</f>
        <v>0</v>
      </c>
      <c r="BI81" s="122" t="str">
        <f>BG27</f>
        <v>lei1834</v>
      </c>
      <c r="BJ81" s="210" t="str">
        <f t="shared" si="42"/>
        <v>core0_lei1834</v>
      </c>
      <c r="BK81" s="122">
        <v>5</v>
      </c>
      <c r="BL81" s="33">
        <v>18</v>
      </c>
      <c r="BM81" s="62">
        <f ca="1">IF(OR(INDEX(INDIRECT("times"&amp;BH$2),$F81,BM$28)&gt;10,INDEX(INDIRECT(BJ81),$E81,$F81)="",INDEX(INDIRECT(BJ81),$E81,$F81)&gt;=INDEX(INDIRECT(BJ81),1,BM$28)),0,(INDEX(INDIRECT(BJ81),$E81,$F81))-INDEX(INDIRECT(BJ81),1,BM$28))*(10-INDEX(INDIRECT("times"&amp;BH$2),$F81,BM$28))/10</f>
        <v>0</v>
      </c>
      <c r="BN81" s="63">
        <f ca="1">IF(OR(INDEX(INDIRECT("times"&amp;BH$2),$F81,BN$28)&gt;10,INDEX(INDIRECT(BJ81),$E81,$F81)="",INDEX(INDIRECT(BJ81),$E81,$F81)&gt;=INDEX(INDIRECT(BJ81),1,BN$28)),0,(INDEX(INDIRECT(BJ81),$E81,$F81))-INDEX(INDIRECT(BJ81),1,BN$28))*(10-INDEX(INDIRECT("times"&amp;BH$2),$F81,BN$28))/10</f>
        <v>0</v>
      </c>
      <c r="BO81" s="63">
        <f ca="1">IF(OR(INDEX(INDIRECT("times"&amp;BH$2),$F81,BO$28)&gt;10,INDEX(INDIRECT(BJ81),$E81,$F81)="",INDEX(INDIRECT(BJ81),$E81,$F81)&gt;=INDEX(INDIRECT(BJ81),1,BO$28)),0,(INDEX(INDIRECT(BJ81),$E81,$F81))-INDEX(INDIRECT(BJ81),1,BO$28))*(10-INDEX(INDIRECT("times"&amp;BH$2),$F81,BO$28))/10</f>
        <v>0</v>
      </c>
      <c r="BP81" s="63">
        <f ca="1">IF(OR(INDEX(INDIRECT("times"&amp;BH$2),$F81,BP$28)&gt;10,INDEX(INDIRECT(BJ81),$E81,$F81)="",INDEX(INDIRECT(BJ81),$E81,$F81)&gt;=INDEX(INDIRECT(BJ81),1,BP$28)),0,(INDEX(INDIRECT(BJ81),$E81,$F81))-INDEX(INDIRECT(BJ81),1,BP$28))*(10-INDEX(INDIRECT("times"&amp;BH$2),$F81,BP$28))/10</f>
        <v>0</v>
      </c>
      <c r="BQ81" s="63">
        <f ca="1">IF(OR(INDEX(INDIRECT("times"&amp;BH$2),$F81,BQ$28)&gt;10,INDEX(INDIRECT(BJ81),$E81,$F81)="",INDEX(INDIRECT(BJ81),$E81,$F81)&gt;=INDEX(INDIRECT(BJ81),1,BQ$28)),0,(INDEX(INDIRECT(BJ81),$E81,$F81))-INDEX(INDIRECT(BJ81),1,BQ$28))*(10-INDEX(INDIRECT("times"&amp;BH$2),$F81,BQ$28))/10</f>
        <v>0</v>
      </c>
      <c r="BR81" s="63">
        <f ca="1">IF(OR(INDEX(INDIRECT("times"&amp;BH$2),$F81,BR$28)&gt;10,INDEX(INDIRECT(BJ81),$E81,$F81)="",INDEX(INDIRECT(BJ81),$E81,$F81)&gt;=INDEX(INDIRECT(BJ81),1,BR$28)),0,(INDEX(INDIRECT(BJ81),$E81,$F81))-INDEX(INDIRECT(BJ81),1,BR$28))*(10-INDEX(INDIRECT("times"&amp;BH$2),$F81,BR$28))/10</f>
        <v>0</v>
      </c>
      <c r="BS81" s="63">
        <f ca="1">IF(OR(INDEX(INDIRECT("times"&amp;BH$2),$F81,BS$28)&gt;10,INDEX(INDIRECT(BJ81),$E81,$F81)="",INDEX(INDIRECT(BJ81),$E81,$F81)&gt;=INDEX(INDIRECT(BJ81),1,BS$28)),0,(INDEX(INDIRECT(BJ81),$E81,$F81))-INDEX(INDIRECT(BJ81),1,BS$28))*(10-INDEX(INDIRECT("times"&amp;BH$2),$F81,BS$28))/10</f>
        <v>0</v>
      </c>
      <c r="BT81" s="63">
        <f ca="1">IF(OR(INDEX(INDIRECT("times"&amp;BH$2),$F81,BT$28)&gt;10,INDEX(INDIRECT(BJ81),$E81,$F81)="",INDEX(INDIRECT(BJ81),$E81,$F81)&gt;=INDEX(INDIRECT(BJ81),1,BT$28)),0,(INDEX(INDIRECT(BJ81),$E81,$F81))-INDEX(INDIRECT(BJ81),1,BT$28))*(10-INDEX(INDIRECT("times"&amp;BH$2),$F81,BT$28))/10</f>
        <v>0</v>
      </c>
      <c r="BU81" s="63">
        <f ca="1">IF(OR(INDEX(INDIRECT("times"&amp;BH$2),$F81,BU$28)&gt;10,INDEX(INDIRECT(BJ81),$E81,$F81)="",INDEX(INDIRECT(BJ81),$E81,$F81)&gt;=INDEX(INDIRECT(BJ81),1,BU$28)),0,(INDEX(INDIRECT(BJ81),$E81,$F81))-INDEX(INDIRECT(BJ81),1,BU$28))*(10-INDEX(INDIRECT("times"&amp;BH$2),$F81,BU$28))/10</f>
        <v>0</v>
      </c>
      <c r="BV81" s="63">
        <f ca="1">IF(OR(INDEX(INDIRECT("times"&amp;BH$2),$F81,BV$28)&gt;10,INDEX(INDIRECT(BJ81),$E81,$F81)="",INDEX(INDIRECT(BJ81),$E81,$F81)&gt;=INDEX(INDIRECT(BJ81),1,BV$28)),0,(INDEX(INDIRECT(BJ81),$E81,$F81))-INDEX(INDIRECT(BJ81),1,BV$28))*(10-INDEX(INDIRECT("times"&amp;BH$2),$F81,BV$28))/10</f>
        <v>0</v>
      </c>
      <c r="BW81" s="63">
        <f ca="1">IF(OR(INDEX(INDIRECT("times"&amp;BH$2),$F81,BW$28)&gt;10,INDEX(INDIRECT(BJ81),$E81,$F81)="",INDEX(INDIRECT(BJ81),$E81,$F81)&gt;=INDEX(INDIRECT(BJ81),1,BW$28)),0,(INDEX(INDIRECT(BJ81),$E81,$F81))-INDEX(INDIRECT(BJ81),1,BW$28))*(10-INDEX(INDIRECT("times"&amp;BH$2),$F81,BW$28))/10</f>
        <v>0</v>
      </c>
      <c r="BX81" s="63">
        <f ca="1">IF(OR(INDEX(INDIRECT("times"&amp;BH$2),$F81,BX$28)&gt;10,INDEX(INDIRECT(BJ81),$E81,$F81)="",INDEX(INDIRECT(BJ81),$E81,$F81)&gt;=INDEX(INDIRECT(BJ81),1,BX$28)),0,(INDEX(INDIRECT(BJ81),$E81,$F81))-INDEX(INDIRECT(BJ81),1,BX$28))*(10-INDEX(INDIRECT("times"&amp;BH$2),$F81,BX$28))/10</f>
        <v>0</v>
      </c>
      <c r="BY81" s="63">
        <f ca="1">IF(OR(INDEX(INDIRECT("times"&amp;BH$2),$F81,BY$28)&gt;10,INDEX(INDIRECT(BJ81),$E81,$F81)="",INDEX(INDIRECT(BJ81),$E81,$F81)&gt;=INDEX(INDIRECT(BJ81),1,BY$28)),0,(INDEX(INDIRECT(BJ81),$E81,$F81))-INDEX(INDIRECT(BJ81),1,BY$28))*(10-INDEX(INDIRECT("times"&amp;BH$2),$F81,BY$28))/10</f>
        <v>0</v>
      </c>
      <c r="BZ81" s="63">
        <f ca="1">IF(OR(INDEX(INDIRECT("times"&amp;BH$2),$F81,BZ$28)&gt;10,INDEX(INDIRECT(BJ81),$E81,$F81)="",INDEX(INDIRECT(BJ81),$E81,$F81)&gt;=INDEX(INDIRECT(BJ81),1,BZ$28)),0,(INDEX(INDIRECT(BJ81),$E81,$F81))-INDEX(INDIRECT(BJ81),1,BZ$28))*(10-INDEX(INDIRECT("times"&amp;BH$2),$F81,BZ$28))/10</f>
        <v>0</v>
      </c>
      <c r="CA81" s="63">
        <f ca="1">IF(OR(INDEX(INDIRECT("times"&amp;BH$2),$F81,CA$28)&gt;10,INDEX(INDIRECT(BJ81),$E81,$F81)="",INDEX(INDIRECT(BJ81),$E81,$F81)&gt;=INDEX(INDIRECT(BJ81),1,CA$28)),0,(INDEX(INDIRECT(BJ81),$E81,$F81))-INDEX(INDIRECT(BJ81),1,CA$28))*(10-INDEX(INDIRECT("times"&amp;BH$2),$F81,CA$28))/10</f>
        <v>0</v>
      </c>
      <c r="CB81" s="63">
        <f ca="1">IF(OR(INDEX(INDIRECT("times"&amp;BH$2),$F81,CB$28)&gt;10,INDEX(INDIRECT(BJ81),$E81,$F81)="",INDEX(INDIRECT(BJ81),$E81,$F81)&gt;=INDEX(INDIRECT(BJ81),1,CB$28)),0,(INDEX(INDIRECT(BJ81),$E81,$F81))-INDEX(INDIRECT(BJ81),1,CB$28))*(10-INDEX(INDIRECT("times"&amp;BH$2),$F81,CB$28))/10</f>
        <v>0</v>
      </c>
      <c r="CC81" s="63">
        <f ca="1">IF(OR(INDEX(INDIRECT("times"&amp;BH$2),$F81,CC$28)&gt;10,INDEX(INDIRECT(BJ81),$E81,$F81)="",INDEX(INDIRECT(BJ81),$E81,$F81)&gt;=INDEX(INDIRECT(BJ81),1,CC$28)),0,(INDEX(INDIRECT(BJ81),$E81,$F81))-INDEX(INDIRECT(BJ81),1,CC$28))*(10-INDEX(INDIRECT("times"&amp;BH$2),$F81,CC$28))/10</f>
        <v>0</v>
      </c>
      <c r="CD81" s="63">
        <f ca="1">IF(OR(INDEX(INDIRECT("times"&amp;BH$2),$F81,CD$28)&gt;10,INDEX(INDIRECT(BJ81),$E81,$F81)="",INDEX(INDIRECT(BJ81),$E81,$F81)&gt;=INDEX(INDIRECT(BJ81),1,CD$28)),0,(INDEX(INDIRECT(BJ81),$E81,$F81))-INDEX(INDIRECT(BJ81),1,CD$28))*(10-INDEX(INDIRECT("times"&amp;BH$2),$F81,CD$28))/10</f>
        <v>0</v>
      </c>
      <c r="CE81" s="63">
        <f ca="1">IF(OR(INDEX(INDIRECT("times"&amp;BH$2),$F81,CE$28)&gt;10,INDEX(INDIRECT(BJ81),$E81,$F81)="",INDEX(INDIRECT(BJ81),$E81,$F81)&gt;=INDEX(INDIRECT(BJ81),1,CE$28)),0,(INDEX(INDIRECT(BJ81),$E81,$F81))-INDEX(INDIRECT(BJ81),1,CE$28))*(10-INDEX(INDIRECT("times"&amp;BH$2),$F81,CE$28))/10</f>
        <v>0</v>
      </c>
      <c r="CF81" s="63">
        <f ca="1">IF(OR(INDEX(INDIRECT("times"&amp;BH$2),$F81,CF$28)&gt;10,INDEX(INDIRECT(BJ81),$E81,$F81)="",INDEX(INDIRECT(BJ81),$E81,$F81)&gt;=INDEX(INDIRECT(BJ81),1,CF$28)),0,(INDEX(INDIRECT(BJ81),$E81,$F81))-INDEX(INDIRECT(BJ81),1,CF$28))*(10-INDEX(INDIRECT("times"&amp;BH$2),$F81,CF$28))/10</f>
        <v>0</v>
      </c>
      <c r="CG81" s="64">
        <f ca="1">IF(OR(INDEX(INDIRECT("times"&amp;BH$2),$F81,CG$28)&gt;10,INDEX(INDIRECT(BJ81),$E81,$F81)="",INDEX(INDIRECT(BJ81),$E81,$F81)&gt;=INDEX(INDIRECT(BJ81),1,CG$28)),0,(INDEX(INDIRECT(BJ81),$E81,$F81))-INDEX(INDIRECT(BJ81),1,CG$28))*(10-INDEX(INDIRECT("times"&amp;BH$2),$F81,CG$28))/10</f>
        <v>0</v>
      </c>
      <c r="CH81" s="201">
        <v>18</v>
      </c>
      <c r="CJ81" s="18" t="s">
        <v>227</v>
      </c>
      <c r="CK81" s="122">
        <f>CJ26</f>
        <v>0</v>
      </c>
      <c r="CL81" s="122" t="str">
        <f>CJ27</f>
        <v>work3564</v>
      </c>
      <c r="CM81" s="210" t="str">
        <f t="shared" si="43"/>
        <v>core0_work3564</v>
      </c>
      <c r="CN81" s="122">
        <v>5</v>
      </c>
      <c r="CO81" s="33">
        <v>18</v>
      </c>
      <c r="CP81" s="62">
        <f ca="1">IF(OR(INDEX(INDIRECT("times"&amp;CK$2),$F81,CP$28)&gt;10,INDEX(INDIRECT(CM81),$E81,$F81)="",INDEX(INDIRECT(CM81),$E81,$F81)&gt;=INDEX(INDIRECT(CM81),1,CP$28)),0,(INDEX(INDIRECT(CM81),$E81,$F81))-INDEX(INDIRECT(CM81),1,CP$28))*(10-INDEX(INDIRECT("times"&amp;CK$2),$F81,CP$28))/10</f>
        <v>0</v>
      </c>
      <c r="CQ81" s="63">
        <f ca="1">IF(OR(INDEX(INDIRECT("times"&amp;CK$2),$F81,CQ$28)&gt;10,INDEX(INDIRECT(CM81),$E81,$F81)="",INDEX(INDIRECT(CM81),$E81,$F81)&gt;=INDEX(INDIRECT(CM81),1,CQ$28)),0,(INDEX(INDIRECT(CM81),$E81,$F81))-INDEX(INDIRECT(CM81),1,CQ$28))*(10-INDEX(INDIRECT("times"&amp;CK$2),$F81,CQ$28))/10</f>
        <v>0</v>
      </c>
      <c r="CR81" s="63">
        <f ca="1">IF(OR(INDEX(INDIRECT("times"&amp;CK$2),$F81,CR$28)&gt;10,INDEX(INDIRECT(CM81),$E81,$F81)="",INDEX(INDIRECT(CM81),$E81,$F81)&gt;=INDEX(INDIRECT(CM81),1,CR$28)),0,(INDEX(INDIRECT(CM81),$E81,$F81))-INDEX(INDIRECT(CM81),1,CR$28))*(10-INDEX(INDIRECT("times"&amp;CK$2),$F81,CR$28))/10</f>
        <v>0</v>
      </c>
      <c r="CS81" s="63">
        <f ca="1">IF(OR(INDEX(INDIRECT("times"&amp;CK$2),$F81,CS$28)&gt;10,INDEX(INDIRECT(CM81),$E81,$F81)="",INDEX(INDIRECT(CM81),$E81,$F81)&gt;=INDEX(INDIRECT(CM81),1,CS$28)),0,(INDEX(INDIRECT(CM81),$E81,$F81))-INDEX(INDIRECT(CM81),1,CS$28))*(10-INDEX(INDIRECT("times"&amp;CK$2),$F81,CS$28))/10</f>
        <v>0</v>
      </c>
      <c r="CT81" s="63">
        <f ca="1">IF(OR(INDEX(INDIRECT("times"&amp;CK$2),$F81,CT$28)&gt;10,INDEX(INDIRECT(CM81),$E81,$F81)="",INDEX(INDIRECT(CM81),$E81,$F81)&gt;=INDEX(INDIRECT(CM81),1,CT$28)),0,(INDEX(INDIRECT(CM81),$E81,$F81))-INDEX(INDIRECT(CM81),1,CT$28))*(10-INDEX(INDIRECT("times"&amp;CK$2),$F81,CT$28))/10</f>
        <v>0</v>
      </c>
      <c r="CU81" s="63">
        <f ca="1">IF(OR(INDEX(INDIRECT("times"&amp;CK$2),$F81,CU$28)&gt;10,INDEX(INDIRECT(CM81),$E81,$F81)="",INDEX(INDIRECT(CM81),$E81,$F81)&gt;=INDEX(INDIRECT(CM81),1,CU$28)),0,(INDEX(INDIRECT(CM81),$E81,$F81))-INDEX(INDIRECT(CM81),1,CU$28))*(10-INDEX(INDIRECT("times"&amp;CK$2),$F81,CU$28))/10</f>
        <v>0</v>
      </c>
      <c r="CV81" s="63">
        <f ca="1">IF(OR(INDEX(INDIRECT("times"&amp;CK$2),$F81,CV$28)&gt;10,INDEX(INDIRECT(CM81),$E81,$F81)="",INDEX(INDIRECT(CM81),$E81,$F81)&gt;=INDEX(INDIRECT(CM81),1,CV$28)),0,(INDEX(INDIRECT(CM81),$E81,$F81))-INDEX(INDIRECT(CM81),1,CV$28))*(10-INDEX(INDIRECT("times"&amp;CK$2),$F81,CV$28))/10</f>
        <v>0</v>
      </c>
      <c r="CW81" s="63">
        <f ca="1">IF(OR(INDEX(INDIRECT("times"&amp;CK$2),$F81,CW$28)&gt;10,INDEX(INDIRECT(CM81),$E81,$F81)="",INDEX(INDIRECT(CM81),$E81,$F81)&gt;=INDEX(INDIRECT(CM81),1,CW$28)),0,(INDEX(INDIRECT(CM81),$E81,$F81))-INDEX(INDIRECT(CM81),1,CW$28))*(10-INDEX(INDIRECT("times"&amp;CK$2),$F81,CW$28))/10</f>
        <v>0</v>
      </c>
      <c r="CX81" s="63">
        <f ca="1">IF(OR(INDEX(INDIRECT("times"&amp;CK$2),$F81,CX$28)&gt;10,INDEX(INDIRECT(CM81),$E81,$F81)="",INDEX(INDIRECT(CM81),$E81,$F81)&gt;=INDEX(INDIRECT(CM81),1,CX$28)),0,(INDEX(INDIRECT(CM81),$E81,$F81))-INDEX(INDIRECT(CM81),1,CX$28))*(10-INDEX(INDIRECT("times"&amp;CK$2),$F81,CX$28))/10</f>
        <v>0</v>
      </c>
      <c r="CY81" s="63">
        <f ca="1">IF(OR(INDEX(INDIRECT("times"&amp;CK$2),$F81,CY$28)&gt;10,INDEX(INDIRECT(CM81),$E81,$F81)="",INDEX(INDIRECT(CM81),$E81,$F81)&gt;=INDEX(INDIRECT(CM81),1,CY$28)),0,(INDEX(INDIRECT(CM81),$E81,$F81))-INDEX(INDIRECT(CM81),1,CY$28))*(10-INDEX(INDIRECT("times"&amp;CK$2),$F81,CY$28))/10</f>
        <v>0</v>
      </c>
      <c r="CZ81" s="63">
        <f ca="1">IF(OR(INDEX(INDIRECT("times"&amp;CK$2),$F81,CZ$28)&gt;10,INDEX(INDIRECT(CM81),$E81,$F81)="",INDEX(INDIRECT(CM81),$E81,$F81)&gt;=INDEX(INDIRECT(CM81),1,CZ$28)),0,(INDEX(INDIRECT(CM81),$E81,$F81))-INDEX(INDIRECT(CM81),1,CZ$28))*(10-INDEX(INDIRECT("times"&amp;CK$2),$F81,CZ$28))/10</f>
        <v>0</v>
      </c>
      <c r="DA81" s="63">
        <f ca="1">IF(OR(INDEX(INDIRECT("times"&amp;CK$2),$F81,DA$28)&gt;10,INDEX(INDIRECT(CM81),$E81,$F81)="",INDEX(INDIRECT(CM81),$E81,$F81)&gt;=INDEX(INDIRECT(CM81),1,DA$28)),0,(INDEX(INDIRECT(CM81),$E81,$F81))-INDEX(INDIRECT(CM81),1,DA$28))*(10-INDEX(INDIRECT("times"&amp;CK$2),$F81,DA$28))/10</f>
        <v>0</v>
      </c>
      <c r="DB81" s="63">
        <f ca="1">IF(OR(INDEX(INDIRECT("times"&amp;CK$2),$F81,DB$28)&gt;10,INDEX(INDIRECT(CM81),$E81,$F81)="",INDEX(INDIRECT(CM81),$E81,$F81)&gt;=INDEX(INDIRECT(CM81),1,DB$28)),0,(INDEX(INDIRECT(CM81),$E81,$F81))-INDEX(INDIRECT(CM81),1,DB$28))*(10-INDEX(INDIRECT("times"&amp;CK$2),$F81,DB$28))/10</f>
        <v>0</v>
      </c>
      <c r="DC81" s="63">
        <f ca="1">IF(OR(INDEX(INDIRECT("times"&amp;CK$2),$F81,DC$28)&gt;10,INDEX(INDIRECT(CM81),$E81,$F81)="",INDEX(INDIRECT(CM81),$E81,$F81)&gt;=INDEX(INDIRECT(CM81),1,DC$28)),0,(INDEX(INDIRECT(CM81),$E81,$F81))-INDEX(INDIRECT(CM81),1,DC$28))*(10-INDEX(INDIRECT("times"&amp;CK$2),$F81,DC$28))/10</f>
        <v>0</v>
      </c>
      <c r="DD81" s="63">
        <f ca="1">IF(OR(INDEX(INDIRECT("times"&amp;CK$2),$F81,DD$28)&gt;10,INDEX(INDIRECT(CM81),$E81,$F81)="",INDEX(INDIRECT(CM81),$E81,$F81)&gt;=INDEX(INDIRECT(CM81),1,DD$28)),0,(INDEX(INDIRECT(CM81),$E81,$F81))-INDEX(INDIRECT(CM81),1,DD$28))*(10-INDEX(INDIRECT("times"&amp;CK$2),$F81,DD$28))/10</f>
        <v>0</v>
      </c>
      <c r="DE81" s="63">
        <f ca="1">IF(OR(INDEX(INDIRECT("times"&amp;CK$2),$F81,DE$28)&gt;10,INDEX(INDIRECT(CM81),$E81,$F81)="",INDEX(INDIRECT(CM81),$E81,$F81)&gt;=INDEX(INDIRECT(CM81),1,DE$28)),0,(INDEX(INDIRECT(CM81),$E81,$F81))-INDEX(INDIRECT(CM81),1,DE$28))*(10-INDEX(INDIRECT("times"&amp;CK$2),$F81,DE$28))/10</f>
        <v>0</v>
      </c>
      <c r="DF81" s="63">
        <f ca="1">IF(OR(INDEX(INDIRECT("times"&amp;CK$2),$F81,DF$28)&gt;10,INDEX(INDIRECT(CM81),$E81,$F81)="",INDEX(INDIRECT(CM81),$E81,$F81)&gt;=INDEX(INDIRECT(CM81),1,DF$28)),0,(INDEX(INDIRECT(CM81),$E81,$F81))-INDEX(INDIRECT(CM81),1,DF$28))*(10-INDEX(INDIRECT("times"&amp;CK$2),$F81,DF$28))/10</f>
        <v>0</v>
      </c>
      <c r="DG81" s="63">
        <f ca="1">IF(OR(INDEX(INDIRECT("times"&amp;CK$2),$F81,DG$28)&gt;10,INDEX(INDIRECT(CM81),$E81,$F81)="",INDEX(INDIRECT(CM81),$E81,$F81)&gt;=INDEX(INDIRECT(CM81),1,DG$28)),0,(INDEX(INDIRECT(CM81),$E81,$F81))-INDEX(INDIRECT(CM81),1,DG$28))*(10-INDEX(INDIRECT("times"&amp;CK$2),$F81,DG$28))/10</f>
        <v>0</v>
      </c>
      <c r="DH81" s="63">
        <f ca="1">IF(OR(INDEX(INDIRECT("times"&amp;CK$2),$F81,DH$28)&gt;10,INDEX(INDIRECT(CM81),$E81,$F81)="",INDEX(INDIRECT(CM81),$E81,$F81)&gt;=INDEX(INDIRECT(CM81),1,DH$28)),0,(INDEX(INDIRECT(CM81),$E81,$F81))-INDEX(INDIRECT(CM81),1,DH$28))*(10-INDEX(INDIRECT("times"&amp;CK$2),$F81,DH$28))/10</f>
        <v>0</v>
      </c>
      <c r="DI81" s="63">
        <f ca="1">IF(OR(INDEX(INDIRECT("times"&amp;CK$2),$F81,DI$28)&gt;10,INDEX(INDIRECT(CM81),$E81,$F81)="",INDEX(INDIRECT(CM81),$E81,$F81)&gt;=INDEX(INDIRECT(CM81),1,DI$28)),0,(INDEX(INDIRECT(CM81),$E81,$F81))-INDEX(INDIRECT(CM81),1,DI$28))*(10-INDEX(INDIRECT("times"&amp;CK$2),$F81,DI$28))/10</f>
        <v>0</v>
      </c>
      <c r="DJ81" s="64">
        <f ca="1">IF(OR(INDEX(INDIRECT("times"&amp;CK$2),$F81,DJ$28)&gt;10,INDEX(INDIRECT(CM81),$E81,$F81)="",INDEX(INDIRECT(CM81),$E81,$F81)&gt;=INDEX(INDIRECT(CM81),1,DJ$28)),0,(INDEX(INDIRECT(CM81),$E81,$F81))-INDEX(INDIRECT(CM81),1,DJ$28))*(10-INDEX(INDIRECT("times"&amp;CK$2),$F81,DJ$28))/10</f>
        <v>0</v>
      </c>
      <c r="DK81" s="201">
        <v>18</v>
      </c>
      <c r="DM81" s="18" t="s">
        <v>227</v>
      </c>
      <c r="DN81" s="122">
        <f>DM26</f>
        <v>0</v>
      </c>
      <c r="DO81" s="122" t="str">
        <f>DM27</f>
        <v>shop3564</v>
      </c>
      <c r="DP81" s="210" t="str">
        <f t="shared" si="44"/>
        <v>core0_shop3564</v>
      </c>
      <c r="DQ81" s="122">
        <v>5</v>
      </c>
      <c r="DR81" s="33">
        <v>18</v>
      </c>
      <c r="DS81" s="62">
        <f ca="1">IF(OR(INDEX(INDIRECT("times"&amp;DN$2),$F81,DS$28)&gt;10,INDEX(INDIRECT(DP81),$E81,$F81)="",INDEX(INDIRECT(DP81),$E81,$F81)&gt;=INDEX(INDIRECT(DP81),1,DS$28)),0,(INDEX(INDIRECT(DP81),$E81,$F81))-INDEX(INDIRECT(DP81),1,DS$28))*(10-INDEX(INDIRECT("times"&amp;DN$2),$F81,DS$28))/10</f>
        <v>0</v>
      </c>
      <c r="DT81" s="63">
        <f ca="1">IF(OR(INDEX(INDIRECT("times"&amp;DN$2),$F81,DT$28)&gt;10,INDEX(INDIRECT(DP81),$E81,$F81)="",INDEX(INDIRECT(DP81),$E81,$F81)&gt;=INDEX(INDIRECT(DP81),1,DT$28)),0,(INDEX(INDIRECT(DP81),$E81,$F81))-INDEX(INDIRECT(DP81),1,DT$28))*(10-INDEX(INDIRECT("times"&amp;DN$2),$F81,DT$28))/10</f>
        <v>0</v>
      </c>
      <c r="DU81" s="63">
        <f ca="1">IF(OR(INDEX(INDIRECT("times"&amp;DN$2),$F81,DU$28)&gt;10,INDEX(INDIRECT(DP81),$E81,$F81)="",INDEX(INDIRECT(DP81),$E81,$F81)&gt;=INDEX(INDIRECT(DP81),1,DU$28)),0,(INDEX(INDIRECT(DP81),$E81,$F81))-INDEX(INDIRECT(DP81),1,DU$28))*(10-INDEX(INDIRECT("times"&amp;DN$2),$F81,DU$28))/10</f>
        <v>0</v>
      </c>
      <c r="DV81" s="63">
        <f ca="1">IF(OR(INDEX(INDIRECT("times"&amp;DN$2),$F81,DV$28)&gt;10,INDEX(INDIRECT(DP81),$E81,$F81)="",INDEX(INDIRECT(DP81),$E81,$F81)&gt;=INDEX(INDIRECT(DP81),1,DV$28)),0,(INDEX(INDIRECT(DP81),$E81,$F81))-INDEX(INDIRECT(DP81),1,DV$28))*(10-INDEX(INDIRECT("times"&amp;DN$2),$F81,DV$28))/10</f>
        <v>0</v>
      </c>
      <c r="DW81" s="63">
        <f ca="1">IF(OR(INDEX(INDIRECT("times"&amp;DN$2),$F81,DW$28)&gt;10,INDEX(INDIRECT(DP81),$E81,$F81)="",INDEX(INDIRECT(DP81),$E81,$F81)&gt;=INDEX(INDIRECT(DP81),1,DW$28)),0,(INDEX(INDIRECT(DP81),$E81,$F81))-INDEX(INDIRECT(DP81),1,DW$28))*(10-INDEX(INDIRECT("times"&amp;DN$2),$F81,DW$28))/10</f>
        <v>0</v>
      </c>
      <c r="DX81" s="63">
        <f ca="1">IF(OR(INDEX(INDIRECT("times"&amp;DN$2),$F81,DX$28)&gt;10,INDEX(INDIRECT(DP81),$E81,$F81)="",INDEX(INDIRECT(DP81),$E81,$F81)&gt;=INDEX(INDIRECT(DP81),1,DX$28)),0,(INDEX(INDIRECT(DP81),$E81,$F81))-INDEX(INDIRECT(DP81),1,DX$28))*(10-INDEX(INDIRECT("times"&amp;DN$2),$F81,DX$28))/10</f>
        <v>0</v>
      </c>
      <c r="DY81" s="63">
        <f ca="1">IF(OR(INDEX(INDIRECT("times"&amp;DN$2),$F81,DY$28)&gt;10,INDEX(INDIRECT(DP81),$E81,$F81)="",INDEX(INDIRECT(DP81),$E81,$F81)&gt;=INDEX(INDIRECT(DP81),1,DY$28)),0,(INDEX(INDIRECT(DP81),$E81,$F81))-INDEX(INDIRECT(DP81),1,DY$28))*(10-INDEX(INDIRECT("times"&amp;DN$2),$F81,DY$28))/10</f>
        <v>0</v>
      </c>
      <c r="DZ81" s="63">
        <f ca="1">IF(OR(INDEX(INDIRECT("times"&amp;DN$2),$F81,DZ$28)&gt;10,INDEX(INDIRECT(DP81),$E81,$F81)="",INDEX(INDIRECT(DP81),$E81,$F81)&gt;=INDEX(INDIRECT(DP81),1,DZ$28)),0,(INDEX(INDIRECT(DP81),$E81,$F81))-INDEX(INDIRECT(DP81),1,DZ$28))*(10-INDEX(INDIRECT("times"&amp;DN$2),$F81,DZ$28))/10</f>
        <v>0</v>
      </c>
      <c r="EA81" s="63">
        <f ca="1">IF(OR(INDEX(INDIRECT("times"&amp;DN$2),$F81,EA$28)&gt;10,INDEX(INDIRECT(DP81),$E81,$F81)="",INDEX(INDIRECT(DP81),$E81,$F81)&gt;=INDEX(INDIRECT(DP81),1,EA$28)),0,(INDEX(INDIRECT(DP81),$E81,$F81))-INDEX(INDIRECT(DP81),1,EA$28))*(10-INDEX(INDIRECT("times"&amp;DN$2),$F81,EA$28))/10</f>
        <v>0</v>
      </c>
      <c r="EB81" s="63">
        <f ca="1">IF(OR(INDEX(INDIRECT("times"&amp;DN$2),$F81,EB$28)&gt;10,INDEX(INDIRECT(DP81),$E81,$F81)="",INDEX(INDIRECT(DP81),$E81,$F81)&gt;=INDEX(INDIRECT(DP81),1,EB$28)),0,(INDEX(INDIRECT(DP81),$E81,$F81))-INDEX(INDIRECT(DP81),1,EB$28))*(10-INDEX(INDIRECT("times"&amp;DN$2),$F81,EB$28))/10</f>
        <v>0</v>
      </c>
      <c r="EC81" s="63">
        <f ca="1">IF(OR(INDEX(INDIRECT("times"&amp;DN$2),$F81,EC$28)&gt;10,INDEX(INDIRECT(DP81),$E81,$F81)="",INDEX(INDIRECT(DP81),$E81,$F81)&gt;=INDEX(INDIRECT(DP81),1,EC$28)),0,(INDEX(INDIRECT(DP81),$E81,$F81))-INDEX(INDIRECT(DP81),1,EC$28))*(10-INDEX(INDIRECT("times"&amp;DN$2),$F81,EC$28))/10</f>
        <v>0</v>
      </c>
      <c r="ED81" s="63">
        <f ca="1">IF(OR(INDEX(INDIRECT("times"&amp;DN$2),$F81,ED$28)&gt;10,INDEX(INDIRECT(DP81),$E81,$F81)="",INDEX(INDIRECT(DP81),$E81,$F81)&gt;=INDEX(INDIRECT(DP81),1,ED$28)),0,(INDEX(INDIRECT(DP81),$E81,$F81))-INDEX(INDIRECT(DP81),1,ED$28))*(10-INDEX(INDIRECT("times"&amp;DN$2),$F81,ED$28))/10</f>
        <v>0</v>
      </c>
      <c r="EE81" s="63">
        <f ca="1">IF(OR(INDEX(INDIRECT("times"&amp;DN$2),$F81,EE$28)&gt;10,INDEX(INDIRECT(DP81),$E81,$F81)="",INDEX(INDIRECT(DP81),$E81,$F81)&gt;=INDEX(INDIRECT(DP81),1,EE$28)),0,(INDEX(INDIRECT(DP81),$E81,$F81))-INDEX(INDIRECT(DP81),1,EE$28))*(10-INDEX(INDIRECT("times"&amp;DN$2),$F81,EE$28))/10</f>
        <v>0</v>
      </c>
      <c r="EF81" s="63">
        <f ca="1">IF(OR(INDEX(INDIRECT("times"&amp;DN$2),$F81,EF$28)&gt;10,INDEX(INDIRECT(DP81),$E81,$F81)="",INDEX(INDIRECT(DP81),$E81,$F81)&gt;=INDEX(INDIRECT(DP81),1,EF$28)),0,(INDEX(INDIRECT(DP81),$E81,$F81))-INDEX(INDIRECT(DP81),1,EF$28))*(10-INDEX(INDIRECT("times"&amp;DN$2),$F81,EF$28))/10</f>
        <v>0</v>
      </c>
      <c r="EG81" s="63">
        <f ca="1">IF(OR(INDEX(INDIRECT("times"&amp;DN$2),$F81,EG$28)&gt;10,INDEX(INDIRECT(DP81),$E81,$F81)="",INDEX(INDIRECT(DP81),$E81,$F81)&gt;=INDEX(INDIRECT(DP81),1,EG$28)),0,(INDEX(INDIRECT(DP81),$E81,$F81))-INDEX(INDIRECT(DP81),1,EG$28))*(10-INDEX(INDIRECT("times"&amp;DN$2),$F81,EG$28))/10</f>
        <v>0</v>
      </c>
      <c r="EH81" s="63">
        <f ca="1">IF(OR(INDEX(INDIRECT("times"&amp;DN$2),$F81,EH$28)&gt;10,INDEX(INDIRECT(DP81),$E81,$F81)="",INDEX(INDIRECT(DP81),$E81,$F81)&gt;=INDEX(INDIRECT(DP81),1,EH$28)),0,(INDEX(INDIRECT(DP81),$E81,$F81))-INDEX(INDIRECT(DP81),1,EH$28))*(10-INDEX(INDIRECT("times"&amp;DN$2),$F81,EH$28))/10</f>
        <v>0</v>
      </c>
      <c r="EI81" s="63">
        <f ca="1">IF(OR(INDEX(INDIRECT("times"&amp;DN$2),$F81,EI$28)&gt;10,INDEX(INDIRECT(DP81),$E81,$F81)="",INDEX(INDIRECT(DP81),$E81,$F81)&gt;=INDEX(INDIRECT(DP81),1,EI$28)),0,(INDEX(INDIRECT(DP81),$E81,$F81))-INDEX(INDIRECT(DP81),1,EI$28))*(10-INDEX(INDIRECT("times"&amp;DN$2),$F81,EI$28))/10</f>
        <v>0</v>
      </c>
      <c r="EJ81" s="63">
        <f ca="1">IF(OR(INDEX(INDIRECT("times"&amp;DN$2),$F81,EJ$28)&gt;10,INDEX(INDIRECT(DP81),$E81,$F81)="",INDEX(INDIRECT(DP81),$E81,$F81)&gt;=INDEX(INDIRECT(DP81),1,EJ$28)),0,(INDEX(INDIRECT(DP81),$E81,$F81))-INDEX(INDIRECT(DP81),1,EJ$28))*(10-INDEX(INDIRECT("times"&amp;DN$2),$F81,EJ$28))/10</f>
        <v>0</v>
      </c>
      <c r="EK81" s="63">
        <f ca="1">IF(OR(INDEX(INDIRECT("times"&amp;DN$2),$F81,EK$28)&gt;10,INDEX(INDIRECT(DP81),$E81,$F81)="",INDEX(INDIRECT(DP81),$E81,$F81)&gt;=INDEX(INDIRECT(DP81),1,EK$28)),0,(INDEX(INDIRECT(DP81),$E81,$F81))-INDEX(INDIRECT(DP81),1,EK$28))*(10-INDEX(INDIRECT("times"&amp;DN$2),$F81,EK$28))/10</f>
        <v>0</v>
      </c>
      <c r="EL81" s="63">
        <f ca="1">IF(OR(INDEX(INDIRECT("times"&amp;DN$2),$F81,EL$28)&gt;10,INDEX(INDIRECT(DP81),$E81,$F81)="",INDEX(INDIRECT(DP81),$E81,$F81)&gt;=INDEX(INDIRECT(DP81),1,EL$28)),0,(INDEX(INDIRECT(DP81),$E81,$F81))-INDEX(INDIRECT(DP81),1,EL$28))*(10-INDEX(INDIRECT("times"&amp;DN$2),$F81,EL$28))/10</f>
        <v>0</v>
      </c>
      <c r="EM81" s="64">
        <f ca="1">IF(OR(INDEX(INDIRECT("times"&amp;DN$2),$F81,EM$28)&gt;10,INDEX(INDIRECT(DP81),$E81,$F81)="",INDEX(INDIRECT(DP81),$E81,$F81)&gt;=INDEX(INDIRECT(DP81),1,EM$28)),0,(INDEX(INDIRECT(DP81),$E81,$F81))-INDEX(INDIRECT(DP81),1,EM$28))*(10-INDEX(INDIRECT("times"&amp;DN$2),$F81,EM$28))/10</f>
        <v>0</v>
      </c>
      <c r="EN81" s="201">
        <v>18</v>
      </c>
      <c r="EP81" s="18" t="s">
        <v>227</v>
      </c>
      <c r="EQ81" s="122">
        <f>EP26</f>
        <v>0</v>
      </c>
      <c r="ER81" s="122" t="str">
        <f>EP27</f>
        <v>lei3564</v>
      </c>
      <c r="ES81" s="210" t="str">
        <f t="shared" si="45"/>
        <v>core0_lei3564</v>
      </c>
      <c r="ET81" s="122">
        <v>5</v>
      </c>
      <c r="EU81" s="33">
        <v>18</v>
      </c>
      <c r="EV81" s="62">
        <f ca="1">IF(OR(INDEX(INDIRECT("times"&amp;EQ$2),$F81,EV$28)&gt;10,INDEX(INDIRECT(ES81),$E81,$F81)="",INDEX(INDIRECT(ES81),$E81,$F81)&gt;=INDEX(INDIRECT(ES81),1,EV$28)),0,(INDEX(INDIRECT(ES81),$E81,$F81))-INDEX(INDIRECT(ES81),1,EV$28))*(10-INDEX(INDIRECT("times"&amp;EQ$2),$F81,EV$28))/10</f>
        <v>0</v>
      </c>
      <c r="EW81" s="63">
        <f ca="1">IF(OR(INDEX(INDIRECT("times"&amp;EQ$2),$F81,EW$28)&gt;10,INDEX(INDIRECT(ES81),$E81,$F81)="",INDEX(INDIRECT(ES81),$E81,$F81)&gt;=INDEX(INDIRECT(ES81),1,EW$28)),0,(INDEX(INDIRECT(ES81),$E81,$F81))-INDEX(INDIRECT(ES81),1,EW$28))*(10-INDEX(INDIRECT("times"&amp;EQ$2),$F81,EW$28))/10</f>
        <v>0</v>
      </c>
      <c r="EX81" s="63">
        <f ca="1">IF(OR(INDEX(INDIRECT("times"&amp;EQ$2),$F81,EX$28)&gt;10,INDEX(INDIRECT(ES81),$E81,$F81)="",INDEX(INDIRECT(ES81),$E81,$F81)&gt;=INDEX(INDIRECT(ES81),1,EX$28)),0,(INDEX(INDIRECT(ES81),$E81,$F81))-INDEX(INDIRECT(ES81),1,EX$28))*(10-INDEX(INDIRECT("times"&amp;EQ$2),$F81,EX$28))/10</f>
        <v>0</v>
      </c>
      <c r="EY81" s="63">
        <f ca="1">IF(OR(INDEX(INDIRECT("times"&amp;EQ$2),$F81,EY$28)&gt;10,INDEX(INDIRECT(ES81),$E81,$F81)="",INDEX(INDIRECT(ES81),$E81,$F81)&gt;=INDEX(INDIRECT(ES81),1,EY$28)),0,(INDEX(INDIRECT(ES81),$E81,$F81))-INDEX(INDIRECT(ES81),1,EY$28))*(10-INDEX(INDIRECT("times"&amp;EQ$2),$F81,EY$28))/10</f>
        <v>0</v>
      </c>
      <c r="EZ81" s="63">
        <f ca="1">IF(OR(INDEX(INDIRECT("times"&amp;EQ$2),$F81,EZ$28)&gt;10,INDEX(INDIRECT(ES81),$E81,$F81)="",INDEX(INDIRECT(ES81),$E81,$F81)&gt;=INDEX(INDIRECT(ES81),1,EZ$28)),0,(INDEX(INDIRECT(ES81),$E81,$F81))-INDEX(INDIRECT(ES81),1,EZ$28))*(10-INDEX(INDIRECT("times"&amp;EQ$2),$F81,EZ$28))/10</f>
        <v>0</v>
      </c>
      <c r="FA81" s="63">
        <f ca="1">IF(OR(INDEX(INDIRECT("times"&amp;EQ$2),$F81,FA$28)&gt;10,INDEX(INDIRECT(ES81),$E81,$F81)="",INDEX(INDIRECT(ES81),$E81,$F81)&gt;=INDEX(INDIRECT(ES81),1,FA$28)),0,(INDEX(INDIRECT(ES81),$E81,$F81))-INDEX(INDIRECT(ES81),1,FA$28))*(10-INDEX(INDIRECT("times"&amp;EQ$2),$F81,FA$28))/10</f>
        <v>0</v>
      </c>
      <c r="FB81" s="63">
        <f ca="1">IF(OR(INDEX(INDIRECT("times"&amp;EQ$2),$F81,FB$28)&gt;10,INDEX(INDIRECT(ES81),$E81,$F81)="",INDEX(INDIRECT(ES81),$E81,$F81)&gt;=INDEX(INDIRECT(ES81),1,FB$28)),0,(INDEX(INDIRECT(ES81),$E81,$F81))-INDEX(INDIRECT(ES81),1,FB$28))*(10-INDEX(INDIRECT("times"&amp;EQ$2),$F81,FB$28))/10</f>
        <v>0</v>
      </c>
      <c r="FC81" s="63">
        <f ca="1">IF(OR(INDEX(INDIRECT("times"&amp;EQ$2),$F81,FC$28)&gt;10,INDEX(INDIRECT(ES81),$E81,$F81)="",INDEX(INDIRECT(ES81),$E81,$F81)&gt;=INDEX(INDIRECT(ES81),1,FC$28)),0,(INDEX(INDIRECT(ES81),$E81,$F81))-INDEX(INDIRECT(ES81),1,FC$28))*(10-INDEX(INDIRECT("times"&amp;EQ$2),$F81,FC$28))/10</f>
        <v>0</v>
      </c>
      <c r="FD81" s="63">
        <f ca="1">IF(OR(INDEX(INDIRECT("times"&amp;EQ$2),$F81,FD$28)&gt;10,INDEX(INDIRECT(ES81),$E81,$F81)="",INDEX(INDIRECT(ES81),$E81,$F81)&gt;=INDEX(INDIRECT(ES81),1,FD$28)),0,(INDEX(INDIRECT(ES81),$E81,$F81))-INDEX(INDIRECT(ES81),1,FD$28))*(10-INDEX(INDIRECT("times"&amp;EQ$2),$F81,FD$28))/10</f>
        <v>0</v>
      </c>
      <c r="FE81" s="63">
        <f ca="1">IF(OR(INDEX(INDIRECT("times"&amp;EQ$2),$F81,FE$28)&gt;10,INDEX(INDIRECT(ES81),$E81,$F81)="",INDEX(INDIRECT(ES81),$E81,$F81)&gt;=INDEX(INDIRECT(ES81),1,FE$28)),0,(INDEX(INDIRECT(ES81),$E81,$F81))-INDEX(INDIRECT(ES81),1,FE$28))*(10-INDEX(INDIRECT("times"&amp;EQ$2),$F81,FE$28))/10</f>
        <v>0</v>
      </c>
      <c r="FF81" s="63">
        <f ca="1">IF(OR(INDEX(INDIRECT("times"&amp;EQ$2),$F81,FF$28)&gt;10,INDEX(INDIRECT(ES81),$E81,$F81)="",INDEX(INDIRECT(ES81),$E81,$F81)&gt;=INDEX(INDIRECT(ES81),1,FF$28)),0,(INDEX(INDIRECT(ES81),$E81,$F81))-INDEX(INDIRECT(ES81),1,FF$28))*(10-INDEX(INDIRECT("times"&amp;EQ$2),$F81,FF$28))/10</f>
        <v>0</v>
      </c>
      <c r="FG81" s="63">
        <f ca="1">IF(OR(INDEX(INDIRECT("times"&amp;EQ$2),$F81,FG$28)&gt;10,INDEX(INDIRECT(ES81),$E81,$F81)="",INDEX(INDIRECT(ES81),$E81,$F81)&gt;=INDEX(INDIRECT(ES81),1,FG$28)),0,(INDEX(INDIRECT(ES81),$E81,$F81))-INDEX(INDIRECT(ES81),1,FG$28))*(10-INDEX(INDIRECT("times"&amp;EQ$2),$F81,FG$28))/10</f>
        <v>0</v>
      </c>
      <c r="FH81" s="63">
        <f ca="1">IF(OR(INDEX(INDIRECT("times"&amp;EQ$2),$F81,FH$28)&gt;10,INDEX(INDIRECT(ES81),$E81,$F81)="",INDEX(INDIRECT(ES81),$E81,$F81)&gt;=INDEX(INDIRECT(ES81),1,FH$28)),0,(INDEX(INDIRECT(ES81),$E81,$F81))-INDEX(INDIRECT(ES81),1,FH$28))*(10-INDEX(INDIRECT("times"&amp;EQ$2),$F81,FH$28))/10</f>
        <v>0</v>
      </c>
      <c r="FI81" s="63">
        <f ca="1">IF(OR(INDEX(INDIRECT("times"&amp;EQ$2),$F81,FI$28)&gt;10,INDEX(INDIRECT(ES81),$E81,$F81)="",INDEX(INDIRECT(ES81),$E81,$F81)&gt;=INDEX(INDIRECT(ES81),1,FI$28)),0,(INDEX(INDIRECT(ES81),$E81,$F81))-INDEX(INDIRECT(ES81),1,FI$28))*(10-INDEX(INDIRECT("times"&amp;EQ$2),$F81,FI$28))/10</f>
        <v>0</v>
      </c>
      <c r="FJ81" s="63">
        <f ca="1">IF(OR(INDEX(INDIRECT("times"&amp;EQ$2),$F81,FJ$28)&gt;10,INDEX(INDIRECT(ES81),$E81,$F81)="",INDEX(INDIRECT(ES81),$E81,$F81)&gt;=INDEX(INDIRECT(ES81),1,FJ$28)),0,(INDEX(INDIRECT(ES81),$E81,$F81))-INDEX(INDIRECT(ES81),1,FJ$28))*(10-INDEX(INDIRECT("times"&amp;EQ$2),$F81,FJ$28))/10</f>
        <v>0</v>
      </c>
      <c r="FK81" s="63">
        <f ca="1">IF(OR(INDEX(INDIRECT("times"&amp;EQ$2),$F81,FK$28)&gt;10,INDEX(INDIRECT(ES81),$E81,$F81)="",INDEX(INDIRECT(ES81),$E81,$F81)&gt;=INDEX(INDIRECT(ES81),1,FK$28)),0,(INDEX(INDIRECT(ES81),$E81,$F81))-INDEX(INDIRECT(ES81),1,FK$28))*(10-INDEX(INDIRECT("times"&amp;EQ$2),$F81,FK$28))/10</f>
        <v>0</v>
      </c>
      <c r="FL81" s="63">
        <f ca="1">IF(OR(INDEX(INDIRECT("times"&amp;EQ$2),$F81,FL$28)&gt;10,INDEX(INDIRECT(ES81),$E81,$F81)="",INDEX(INDIRECT(ES81),$E81,$F81)&gt;=INDEX(INDIRECT(ES81),1,FL$28)),0,(INDEX(INDIRECT(ES81),$E81,$F81))-INDEX(INDIRECT(ES81),1,FL$28))*(10-INDEX(INDIRECT("times"&amp;EQ$2),$F81,FL$28))/10</f>
        <v>0</v>
      </c>
      <c r="FM81" s="63">
        <f ca="1">IF(OR(INDEX(INDIRECT("times"&amp;EQ$2),$F81,FM$28)&gt;10,INDEX(INDIRECT(ES81),$E81,$F81)="",INDEX(INDIRECT(ES81),$E81,$F81)&gt;=INDEX(INDIRECT(ES81),1,FM$28)),0,(INDEX(INDIRECT(ES81),$E81,$F81))-INDEX(INDIRECT(ES81),1,FM$28))*(10-INDEX(INDIRECT("times"&amp;EQ$2),$F81,FM$28))/10</f>
        <v>0</v>
      </c>
      <c r="FN81" s="63">
        <f ca="1">IF(OR(INDEX(INDIRECT("times"&amp;EQ$2),$F81,FN$28)&gt;10,INDEX(INDIRECT(ES81),$E81,$F81)="",INDEX(INDIRECT(ES81),$E81,$F81)&gt;=INDEX(INDIRECT(ES81),1,FN$28)),0,(INDEX(INDIRECT(ES81),$E81,$F81))-INDEX(INDIRECT(ES81),1,FN$28))*(10-INDEX(INDIRECT("times"&amp;EQ$2),$F81,FN$28))/10</f>
        <v>0</v>
      </c>
      <c r="FO81" s="63">
        <f ca="1">IF(OR(INDEX(INDIRECT("times"&amp;EQ$2),$F81,FO$28)&gt;10,INDEX(INDIRECT(ES81),$E81,$F81)="",INDEX(INDIRECT(ES81),$E81,$F81)&gt;=INDEX(INDIRECT(ES81),1,FO$28)),0,(INDEX(INDIRECT(ES81),$E81,$F81))-INDEX(INDIRECT(ES81),1,FO$28))*(10-INDEX(INDIRECT("times"&amp;EQ$2),$F81,FO$28))/10</f>
        <v>0</v>
      </c>
      <c r="FP81" s="64">
        <f ca="1">IF(OR(INDEX(INDIRECT("times"&amp;EQ$2),$F81,FP$28)&gt;10,INDEX(INDIRECT(ES81),$E81,$F81)="",INDEX(INDIRECT(ES81),$E81,$F81)&gt;=INDEX(INDIRECT(ES81),1,FP$28)),0,(INDEX(INDIRECT(ES81),$E81,$F81))-INDEX(INDIRECT(ES81),1,FP$28))*(10-INDEX(INDIRECT("times"&amp;EQ$2),$F81,FP$28))/10</f>
        <v>0</v>
      </c>
      <c r="FQ81" s="201">
        <v>18</v>
      </c>
      <c r="FS81" s="18" t="s">
        <v>227</v>
      </c>
      <c r="FT81" s="122">
        <f>FS26</f>
        <v>0</v>
      </c>
      <c r="FU81" s="122" t="str">
        <f>FS27</f>
        <v>shop65</v>
      </c>
      <c r="FV81" s="210" t="str">
        <f t="shared" si="46"/>
        <v>core0_shop65</v>
      </c>
      <c r="FW81" s="122">
        <v>5</v>
      </c>
      <c r="FX81" s="33">
        <v>18</v>
      </c>
      <c r="FY81" s="62">
        <f ca="1">IF(OR(INDEX(INDIRECT("times"&amp;FT$2),$F81,FY$28)&gt;10,INDEX(INDIRECT(FV81),$E81,$F81)="",INDEX(INDIRECT(FV81),$E81,$F81)&gt;=INDEX(INDIRECT(FV81),1,FY$28)),0,(INDEX(INDIRECT(FV81),$E81,$F81))-INDEX(INDIRECT(FV81),1,FY$28))*(10-INDEX(INDIRECT("times"&amp;FT$2),$F81,FY$28))/10</f>
        <v>0</v>
      </c>
      <c r="FZ81" s="63">
        <f ca="1">IF(OR(INDEX(INDIRECT("times"&amp;FT$2),$F81,FZ$28)&gt;10,INDEX(INDIRECT(FV81),$E81,$F81)="",INDEX(INDIRECT(FV81),$E81,$F81)&gt;=INDEX(INDIRECT(FV81),1,FZ$28)),0,(INDEX(INDIRECT(FV81),$E81,$F81))-INDEX(INDIRECT(FV81),1,FZ$28))*(10-INDEX(INDIRECT("times"&amp;FT$2),$F81,FZ$28))/10</f>
        <v>0</v>
      </c>
      <c r="GA81" s="63">
        <f ca="1">IF(OR(INDEX(INDIRECT("times"&amp;FT$2),$F81,GA$28)&gt;10,INDEX(INDIRECT(FV81),$E81,$F81)="",INDEX(INDIRECT(FV81),$E81,$F81)&gt;=INDEX(INDIRECT(FV81),1,GA$28)),0,(INDEX(INDIRECT(FV81),$E81,$F81))-INDEX(INDIRECT(FV81),1,GA$28))*(10-INDEX(INDIRECT("times"&amp;FT$2),$F81,GA$28))/10</f>
        <v>0</v>
      </c>
      <c r="GB81" s="63">
        <f ca="1">IF(OR(INDEX(INDIRECT("times"&amp;FT$2),$F81,GB$28)&gt;10,INDEX(INDIRECT(FV81),$E81,$F81)="",INDEX(INDIRECT(FV81),$E81,$F81)&gt;=INDEX(INDIRECT(FV81),1,GB$28)),0,(INDEX(INDIRECT(FV81),$E81,$F81))-INDEX(INDIRECT(FV81),1,GB$28))*(10-INDEX(INDIRECT("times"&amp;FT$2),$F81,GB$28))/10</f>
        <v>0</v>
      </c>
      <c r="GC81" s="63">
        <f ca="1">IF(OR(INDEX(INDIRECT("times"&amp;FT$2),$F81,GC$28)&gt;10,INDEX(INDIRECT(FV81),$E81,$F81)="",INDEX(INDIRECT(FV81),$E81,$F81)&gt;=INDEX(INDIRECT(FV81),1,GC$28)),0,(INDEX(INDIRECT(FV81),$E81,$F81))-INDEX(INDIRECT(FV81),1,GC$28))*(10-INDEX(INDIRECT("times"&amp;FT$2),$F81,GC$28))/10</f>
        <v>0</v>
      </c>
      <c r="GD81" s="63">
        <f ca="1">IF(OR(INDEX(INDIRECT("times"&amp;FT$2),$F81,GD$28)&gt;10,INDEX(INDIRECT(FV81),$E81,$F81)="",INDEX(INDIRECT(FV81),$E81,$F81)&gt;=INDEX(INDIRECT(FV81),1,GD$28)),0,(INDEX(INDIRECT(FV81),$E81,$F81))-INDEX(INDIRECT(FV81),1,GD$28))*(10-INDEX(INDIRECT("times"&amp;FT$2),$F81,GD$28))/10</f>
        <v>0</v>
      </c>
      <c r="GE81" s="63">
        <f ca="1">IF(OR(INDEX(INDIRECT("times"&amp;FT$2),$F81,GE$28)&gt;10,INDEX(INDIRECT(FV81),$E81,$F81)="",INDEX(INDIRECT(FV81),$E81,$F81)&gt;=INDEX(INDIRECT(FV81),1,GE$28)),0,(INDEX(INDIRECT(FV81),$E81,$F81))-INDEX(INDIRECT(FV81),1,GE$28))*(10-INDEX(INDIRECT("times"&amp;FT$2),$F81,GE$28))/10</f>
        <v>0</v>
      </c>
      <c r="GF81" s="63">
        <f ca="1">IF(OR(INDEX(INDIRECT("times"&amp;FT$2),$F81,GF$28)&gt;10,INDEX(INDIRECT(FV81),$E81,$F81)="",INDEX(INDIRECT(FV81),$E81,$F81)&gt;=INDEX(INDIRECT(FV81),1,GF$28)),0,(INDEX(INDIRECT(FV81),$E81,$F81))-INDEX(INDIRECT(FV81),1,GF$28))*(10-INDEX(INDIRECT("times"&amp;FT$2),$F81,GF$28))/10</f>
        <v>0</v>
      </c>
      <c r="GG81" s="63">
        <f ca="1">IF(OR(INDEX(INDIRECT("times"&amp;FT$2),$F81,GG$28)&gt;10,INDEX(INDIRECT(FV81),$E81,$F81)="",INDEX(INDIRECT(FV81),$E81,$F81)&gt;=INDEX(INDIRECT(FV81),1,GG$28)),0,(INDEX(INDIRECT(FV81),$E81,$F81))-INDEX(INDIRECT(FV81),1,GG$28))*(10-INDEX(INDIRECT("times"&amp;FT$2),$F81,GG$28))/10</f>
        <v>0</v>
      </c>
      <c r="GH81" s="63">
        <f ca="1">IF(OR(INDEX(INDIRECT("times"&amp;FT$2),$F81,GH$28)&gt;10,INDEX(INDIRECT(FV81),$E81,$F81)="",INDEX(INDIRECT(FV81),$E81,$F81)&gt;=INDEX(INDIRECT(FV81),1,GH$28)),0,(INDEX(INDIRECT(FV81),$E81,$F81))-INDEX(INDIRECT(FV81),1,GH$28))*(10-INDEX(INDIRECT("times"&amp;FT$2),$F81,GH$28))/10</f>
        <v>0</v>
      </c>
      <c r="GI81" s="63">
        <f ca="1">IF(OR(INDEX(INDIRECT("times"&amp;FT$2),$F81,GI$28)&gt;10,INDEX(INDIRECT(FV81),$E81,$F81)="",INDEX(INDIRECT(FV81),$E81,$F81)&gt;=INDEX(INDIRECT(FV81),1,GI$28)),0,(INDEX(INDIRECT(FV81),$E81,$F81))-INDEX(INDIRECT(FV81),1,GI$28))*(10-INDEX(INDIRECT("times"&amp;FT$2),$F81,GI$28))/10</f>
        <v>0</v>
      </c>
      <c r="GJ81" s="63">
        <f ca="1">IF(OR(INDEX(INDIRECT("times"&amp;FT$2),$F81,GJ$28)&gt;10,INDEX(INDIRECT(FV81),$E81,$F81)="",INDEX(INDIRECT(FV81),$E81,$F81)&gt;=INDEX(INDIRECT(FV81),1,GJ$28)),0,(INDEX(INDIRECT(FV81),$E81,$F81))-INDEX(INDIRECT(FV81),1,GJ$28))*(10-INDEX(INDIRECT("times"&amp;FT$2),$F81,GJ$28))/10</f>
        <v>0</v>
      </c>
      <c r="GK81" s="63">
        <f ca="1">IF(OR(INDEX(INDIRECT("times"&amp;FT$2),$F81,GK$28)&gt;10,INDEX(INDIRECT(FV81),$E81,$F81)="",INDEX(INDIRECT(FV81),$E81,$F81)&gt;=INDEX(INDIRECT(FV81),1,GK$28)),0,(INDEX(INDIRECT(FV81),$E81,$F81))-INDEX(INDIRECT(FV81),1,GK$28))*(10-INDEX(INDIRECT("times"&amp;FT$2),$F81,GK$28))/10</f>
        <v>0</v>
      </c>
      <c r="GL81" s="63">
        <f ca="1">IF(OR(INDEX(INDIRECT("times"&amp;FT$2),$F81,GL$28)&gt;10,INDEX(INDIRECT(FV81),$E81,$F81)="",INDEX(INDIRECT(FV81),$E81,$F81)&gt;=INDEX(INDIRECT(FV81),1,GL$28)),0,(INDEX(INDIRECT(FV81),$E81,$F81))-INDEX(INDIRECT(FV81),1,GL$28))*(10-INDEX(INDIRECT("times"&amp;FT$2),$F81,GL$28))/10</f>
        <v>0</v>
      </c>
      <c r="GM81" s="63">
        <f ca="1">IF(OR(INDEX(INDIRECT("times"&amp;FT$2),$F81,GM$28)&gt;10,INDEX(INDIRECT(FV81),$E81,$F81)="",INDEX(INDIRECT(FV81),$E81,$F81)&gt;=INDEX(INDIRECT(FV81),1,GM$28)),0,(INDEX(INDIRECT(FV81),$E81,$F81))-INDEX(INDIRECT(FV81),1,GM$28))*(10-INDEX(INDIRECT("times"&amp;FT$2),$F81,GM$28))/10</f>
        <v>0</v>
      </c>
      <c r="GN81" s="63">
        <f ca="1">IF(OR(INDEX(INDIRECT("times"&amp;FT$2),$F81,GN$28)&gt;10,INDEX(INDIRECT(FV81),$E81,$F81)="",INDEX(INDIRECT(FV81),$E81,$F81)&gt;=INDEX(INDIRECT(FV81),1,GN$28)),0,(INDEX(INDIRECT(FV81),$E81,$F81))-INDEX(INDIRECT(FV81),1,GN$28))*(10-INDEX(INDIRECT("times"&amp;FT$2),$F81,GN$28))/10</f>
        <v>0</v>
      </c>
      <c r="GO81" s="63">
        <f ca="1">IF(OR(INDEX(INDIRECT("times"&amp;FT$2),$F81,GO$28)&gt;10,INDEX(INDIRECT(FV81),$E81,$F81)="",INDEX(INDIRECT(FV81),$E81,$F81)&gt;=INDEX(INDIRECT(FV81),1,GO$28)),0,(INDEX(INDIRECT(FV81),$E81,$F81))-INDEX(INDIRECT(FV81),1,GO$28))*(10-INDEX(INDIRECT("times"&amp;FT$2),$F81,GO$28))/10</f>
        <v>0</v>
      </c>
      <c r="GP81" s="63">
        <f ca="1">IF(OR(INDEX(INDIRECT("times"&amp;FT$2),$F81,GP$28)&gt;10,INDEX(INDIRECT(FV81),$E81,$F81)="",INDEX(INDIRECT(FV81),$E81,$F81)&gt;=INDEX(INDIRECT(FV81),1,GP$28)),0,(INDEX(INDIRECT(FV81),$E81,$F81))-INDEX(INDIRECT(FV81),1,GP$28))*(10-INDEX(INDIRECT("times"&amp;FT$2),$F81,GP$28))/10</f>
        <v>0</v>
      </c>
      <c r="GQ81" s="63">
        <f ca="1">IF(OR(INDEX(INDIRECT("times"&amp;FT$2),$F81,GQ$28)&gt;10,INDEX(INDIRECT(FV81),$E81,$F81)="",INDEX(INDIRECT(FV81),$E81,$F81)&gt;=INDEX(INDIRECT(FV81),1,GQ$28)),0,(INDEX(INDIRECT(FV81),$E81,$F81))-INDEX(INDIRECT(FV81),1,GQ$28))*(10-INDEX(INDIRECT("times"&amp;FT$2),$F81,GQ$28))/10</f>
        <v>0</v>
      </c>
      <c r="GR81" s="63">
        <f ca="1">IF(OR(INDEX(INDIRECT("times"&amp;FT$2),$F81,GR$28)&gt;10,INDEX(INDIRECT(FV81),$E81,$F81)="",INDEX(INDIRECT(FV81),$E81,$F81)&gt;=INDEX(INDIRECT(FV81),1,GR$28)),0,(INDEX(INDIRECT(FV81),$E81,$F81))-INDEX(INDIRECT(FV81),1,GR$28))*(10-INDEX(INDIRECT("times"&amp;FT$2),$F81,GR$28))/10</f>
        <v>0</v>
      </c>
      <c r="GS81" s="64">
        <f ca="1">IF(OR(INDEX(INDIRECT("times"&amp;FT$2),$F81,GS$28)&gt;10,INDEX(INDIRECT(FV81),$E81,$F81)="",INDEX(INDIRECT(FV81),$E81,$F81)&gt;=INDEX(INDIRECT(FV81),1,GS$28)),0,(INDEX(INDIRECT(FV81),$E81,$F81))-INDEX(INDIRECT(FV81),1,GS$28))*(10-INDEX(INDIRECT("times"&amp;FT$2),$F81,GS$28))/10</f>
        <v>0</v>
      </c>
      <c r="GT81" s="201">
        <v>18</v>
      </c>
      <c r="GV81" s="18" t="s">
        <v>227</v>
      </c>
      <c r="GW81" s="122">
        <f>GV26</f>
        <v>0</v>
      </c>
      <c r="GX81" s="122" t="str">
        <f>GV27</f>
        <v>lei65</v>
      </c>
      <c r="GY81" s="210" t="str">
        <f t="shared" si="47"/>
        <v>core0_lei65</v>
      </c>
      <c r="GZ81" s="122">
        <v>5</v>
      </c>
      <c r="HA81" s="33">
        <v>18</v>
      </c>
      <c r="HB81" s="62">
        <f ca="1">IF(OR(INDEX(INDIRECT("times"&amp;GW$2),$F81,HB$28)&gt;10,INDEX(INDIRECT(GY81),$E81,$F81)="",INDEX(INDIRECT(GY81),$E81,$F81)&gt;=INDEX(INDIRECT(GY81),1,HB$28)),0,(INDEX(INDIRECT(GY81),$E81,$F81))-INDEX(INDIRECT(GY81),1,HB$28))*(10-INDEX(INDIRECT("times"&amp;GW$2),$F81,HB$28))/10</f>
        <v>0</v>
      </c>
      <c r="HC81" s="63">
        <f ca="1">IF(OR(INDEX(INDIRECT("times"&amp;GW$2),$F81,HC$28)&gt;10,INDEX(INDIRECT(GY81),$E81,$F81)="",INDEX(INDIRECT(GY81),$E81,$F81)&gt;=INDEX(INDIRECT(GY81),1,HC$28)),0,(INDEX(INDIRECT(GY81),$E81,$F81))-INDEX(INDIRECT(GY81),1,HC$28))*(10-INDEX(INDIRECT("times"&amp;GW$2),$F81,HC$28))/10</f>
        <v>0</v>
      </c>
      <c r="HD81" s="63">
        <f ca="1">IF(OR(INDEX(INDIRECT("times"&amp;GW$2),$F81,HD$28)&gt;10,INDEX(INDIRECT(GY81),$E81,$F81)="",INDEX(INDIRECT(GY81),$E81,$F81)&gt;=INDEX(INDIRECT(GY81),1,HD$28)),0,(INDEX(INDIRECT(GY81),$E81,$F81))-INDEX(INDIRECT(GY81),1,HD$28))*(10-INDEX(INDIRECT("times"&amp;GW$2),$F81,HD$28))/10</f>
        <v>0</v>
      </c>
      <c r="HE81" s="63">
        <f ca="1">IF(OR(INDEX(INDIRECT("times"&amp;GW$2),$F81,HE$28)&gt;10,INDEX(INDIRECT(GY81),$E81,$F81)="",INDEX(INDIRECT(GY81),$E81,$F81)&gt;=INDEX(INDIRECT(GY81),1,HE$28)),0,(INDEX(INDIRECT(GY81),$E81,$F81))-INDEX(INDIRECT(GY81),1,HE$28))*(10-INDEX(INDIRECT("times"&amp;GW$2),$F81,HE$28))/10</f>
        <v>0</v>
      </c>
      <c r="HF81" s="63">
        <f ca="1">IF(OR(INDEX(INDIRECT("times"&amp;GW$2),$F81,HF$28)&gt;10,INDEX(INDIRECT(GY81),$E81,$F81)="",INDEX(INDIRECT(GY81),$E81,$F81)&gt;=INDEX(INDIRECT(GY81),1,HF$28)),0,(INDEX(INDIRECT(GY81),$E81,$F81))-INDEX(INDIRECT(GY81),1,HF$28))*(10-INDEX(INDIRECT("times"&amp;GW$2),$F81,HF$28))/10</f>
        <v>0</v>
      </c>
      <c r="HG81" s="63">
        <f ca="1">IF(OR(INDEX(INDIRECT("times"&amp;GW$2),$F81,HG$28)&gt;10,INDEX(INDIRECT(GY81),$E81,$F81)="",INDEX(INDIRECT(GY81),$E81,$F81)&gt;=INDEX(INDIRECT(GY81),1,HG$28)),0,(INDEX(INDIRECT(GY81),$E81,$F81))-INDEX(INDIRECT(GY81),1,HG$28))*(10-INDEX(INDIRECT("times"&amp;GW$2),$F81,HG$28))/10</f>
        <v>0</v>
      </c>
      <c r="HH81" s="63">
        <f ca="1">IF(OR(INDEX(INDIRECT("times"&amp;GW$2),$F81,HH$28)&gt;10,INDEX(INDIRECT(GY81),$E81,$F81)="",INDEX(INDIRECT(GY81),$E81,$F81)&gt;=INDEX(INDIRECT(GY81),1,HH$28)),0,(INDEX(INDIRECT(GY81),$E81,$F81))-INDEX(INDIRECT(GY81),1,HH$28))*(10-INDEX(INDIRECT("times"&amp;GW$2),$F81,HH$28))/10</f>
        <v>0</v>
      </c>
      <c r="HI81" s="63">
        <f ca="1">IF(OR(INDEX(INDIRECT("times"&amp;GW$2),$F81,HI$28)&gt;10,INDEX(INDIRECT(GY81),$E81,$F81)="",INDEX(INDIRECT(GY81),$E81,$F81)&gt;=INDEX(INDIRECT(GY81),1,HI$28)),0,(INDEX(INDIRECT(GY81),$E81,$F81))-INDEX(INDIRECT(GY81),1,HI$28))*(10-INDEX(INDIRECT("times"&amp;GW$2),$F81,HI$28))/10</f>
        <v>0</v>
      </c>
      <c r="HJ81" s="63">
        <f ca="1">IF(OR(INDEX(INDIRECT("times"&amp;GW$2),$F81,HJ$28)&gt;10,INDEX(INDIRECT(GY81),$E81,$F81)="",INDEX(INDIRECT(GY81),$E81,$F81)&gt;=INDEX(INDIRECT(GY81),1,HJ$28)),0,(INDEX(INDIRECT(GY81),$E81,$F81))-INDEX(INDIRECT(GY81),1,HJ$28))*(10-INDEX(INDIRECT("times"&amp;GW$2),$F81,HJ$28))/10</f>
        <v>0</v>
      </c>
      <c r="HK81" s="63">
        <f ca="1">IF(OR(INDEX(INDIRECT("times"&amp;GW$2),$F81,HK$28)&gt;10,INDEX(INDIRECT(GY81),$E81,$F81)="",INDEX(INDIRECT(GY81),$E81,$F81)&gt;=INDEX(INDIRECT(GY81),1,HK$28)),0,(INDEX(INDIRECT(GY81),$E81,$F81))-INDEX(INDIRECT(GY81),1,HK$28))*(10-INDEX(INDIRECT("times"&amp;GW$2),$F81,HK$28))/10</f>
        <v>0</v>
      </c>
      <c r="HL81" s="63">
        <f ca="1">IF(OR(INDEX(INDIRECT("times"&amp;GW$2),$F81,HL$28)&gt;10,INDEX(INDIRECT(GY81),$E81,$F81)="",INDEX(INDIRECT(GY81),$E81,$F81)&gt;=INDEX(INDIRECT(GY81),1,HL$28)),0,(INDEX(INDIRECT(GY81),$E81,$F81))-INDEX(INDIRECT(GY81),1,HL$28))*(10-INDEX(INDIRECT("times"&amp;GW$2),$F81,HL$28))/10</f>
        <v>0</v>
      </c>
      <c r="HM81" s="63">
        <f ca="1">IF(OR(INDEX(INDIRECT("times"&amp;GW$2),$F81,HM$28)&gt;10,INDEX(INDIRECT(GY81),$E81,$F81)="",INDEX(INDIRECT(GY81),$E81,$F81)&gt;=INDEX(INDIRECT(GY81),1,HM$28)),0,(INDEX(INDIRECT(GY81),$E81,$F81))-INDEX(INDIRECT(GY81),1,HM$28))*(10-INDEX(INDIRECT("times"&amp;GW$2),$F81,HM$28))/10</f>
        <v>0</v>
      </c>
      <c r="HN81" s="63">
        <f ca="1">IF(OR(INDEX(INDIRECT("times"&amp;GW$2),$F81,HN$28)&gt;10,INDEX(INDIRECT(GY81),$E81,$F81)="",INDEX(INDIRECT(GY81),$E81,$F81)&gt;=INDEX(INDIRECT(GY81),1,HN$28)),0,(INDEX(INDIRECT(GY81),$E81,$F81))-INDEX(INDIRECT(GY81),1,HN$28))*(10-INDEX(INDIRECT("times"&amp;GW$2),$F81,HN$28))/10</f>
        <v>0</v>
      </c>
      <c r="HO81" s="63">
        <f ca="1">IF(OR(INDEX(INDIRECT("times"&amp;GW$2),$F81,HO$28)&gt;10,INDEX(INDIRECT(GY81),$E81,$F81)="",INDEX(INDIRECT(GY81),$E81,$F81)&gt;=INDEX(INDIRECT(GY81),1,HO$28)),0,(INDEX(INDIRECT(GY81),$E81,$F81))-INDEX(INDIRECT(GY81),1,HO$28))*(10-INDEX(INDIRECT("times"&amp;GW$2),$F81,HO$28))/10</f>
        <v>0</v>
      </c>
      <c r="HP81" s="63">
        <f ca="1">IF(OR(INDEX(INDIRECT("times"&amp;GW$2),$F81,HP$28)&gt;10,INDEX(INDIRECT(GY81),$E81,$F81)="",INDEX(INDIRECT(GY81),$E81,$F81)&gt;=INDEX(INDIRECT(GY81),1,HP$28)),0,(INDEX(INDIRECT(GY81),$E81,$F81))-INDEX(INDIRECT(GY81),1,HP$28))*(10-INDEX(INDIRECT("times"&amp;GW$2),$F81,HP$28))/10</f>
        <v>0</v>
      </c>
      <c r="HQ81" s="63">
        <f ca="1">IF(OR(INDEX(INDIRECT("times"&amp;GW$2),$F81,HQ$28)&gt;10,INDEX(INDIRECT(GY81),$E81,$F81)="",INDEX(INDIRECT(GY81),$E81,$F81)&gt;=INDEX(INDIRECT(GY81),1,HQ$28)),0,(INDEX(INDIRECT(GY81),$E81,$F81))-INDEX(INDIRECT(GY81),1,HQ$28))*(10-INDEX(INDIRECT("times"&amp;GW$2),$F81,HQ$28))/10</f>
        <v>0</v>
      </c>
      <c r="HR81" s="63">
        <f ca="1">IF(OR(INDEX(INDIRECT("times"&amp;GW$2),$F81,HR$28)&gt;10,INDEX(INDIRECT(GY81),$E81,$F81)="",INDEX(INDIRECT(GY81),$E81,$F81)&gt;=INDEX(INDIRECT(GY81),1,HR$28)),0,(INDEX(INDIRECT(GY81),$E81,$F81))-INDEX(INDIRECT(GY81),1,HR$28))*(10-INDEX(INDIRECT("times"&amp;GW$2),$F81,HR$28))/10</f>
        <v>0</v>
      </c>
      <c r="HS81" s="63">
        <f ca="1">IF(OR(INDEX(INDIRECT("times"&amp;GW$2),$F81,HS$28)&gt;10,INDEX(INDIRECT(GY81),$E81,$F81)="",INDEX(INDIRECT(GY81),$E81,$F81)&gt;=INDEX(INDIRECT(GY81),1,HS$28)),0,(INDEX(INDIRECT(GY81),$E81,$F81))-INDEX(INDIRECT(GY81),1,HS$28))*(10-INDEX(INDIRECT("times"&amp;GW$2),$F81,HS$28))/10</f>
        <v>0</v>
      </c>
      <c r="HT81" s="63">
        <f ca="1">IF(OR(INDEX(INDIRECT("times"&amp;GW$2),$F81,HT$28)&gt;10,INDEX(INDIRECT(GY81),$E81,$F81)="",INDEX(INDIRECT(GY81),$E81,$F81)&gt;=INDEX(INDIRECT(GY81),1,HT$28)),0,(INDEX(INDIRECT(GY81),$E81,$F81))-INDEX(INDIRECT(GY81),1,HT$28))*(10-INDEX(INDIRECT("times"&amp;GW$2),$F81,HT$28))/10</f>
        <v>0</v>
      </c>
      <c r="HU81" s="63">
        <f ca="1">IF(OR(INDEX(INDIRECT("times"&amp;GW$2),$F81,HU$28)&gt;10,INDEX(INDIRECT(GY81),$E81,$F81)="",INDEX(INDIRECT(GY81),$E81,$F81)&gt;=INDEX(INDIRECT(GY81),1,HU$28)),0,(INDEX(INDIRECT(GY81),$E81,$F81))-INDEX(INDIRECT(GY81),1,HU$28))*(10-INDEX(INDIRECT("times"&amp;GW$2),$F81,HU$28))/10</f>
        <v>0</v>
      </c>
      <c r="HV81" s="64">
        <f ca="1">IF(OR(INDEX(INDIRECT("times"&amp;GW$2),$F81,HV$28)&gt;10,INDEX(INDIRECT(GY81),$E81,$F81)="",INDEX(INDIRECT(GY81),$E81,$F81)&gt;=INDEX(INDIRECT(GY81),1,HV$28)),0,(INDEX(INDIRECT(GY81),$E81,$F81))-INDEX(INDIRECT(GY81),1,HV$28))*(10-INDEX(INDIRECT("times"&amp;GW$2),$F81,HV$28))/10</f>
        <v>0</v>
      </c>
      <c r="HW81" s="201">
        <v>18</v>
      </c>
    </row>
    <row r="82" spans="1:231" ht="15">
      <c r="A82" s="18" t="s">
        <v>228</v>
      </c>
      <c r="B82" s="122">
        <f>A26</f>
        <v>0</v>
      </c>
      <c r="C82" s="122" t="str">
        <f>A27</f>
        <v>work1834</v>
      </c>
      <c r="D82" s="210" t="str">
        <f t="shared" si="40"/>
        <v>core0_work1834</v>
      </c>
      <c r="E82" s="122">
        <v>5</v>
      </c>
      <c r="F82" s="33">
        <v>19</v>
      </c>
      <c r="G82" s="62">
        <f ca="1">IF(OR(INDEX(INDIRECT("times"&amp;B$2),$F82,G$28)&gt;10,INDEX(INDIRECT(D82),$E82,$F82)="",INDEX(INDIRECT(D82),$E82,$F82)&gt;=INDEX(INDIRECT(D82),1,G$28)),0,(INDEX(INDIRECT(D82),$E82,$F82))-INDEX(INDIRECT(D82),1,G$28))*(10-INDEX(INDIRECT("times"&amp;B$2),$F82,G$28))/10</f>
        <v>0</v>
      </c>
      <c r="H82" s="63">
        <f ca="1">IF(OR(INDEX(INDIRECT("times"&amp;B$2),$F82,H$28)&gt;10,INDEX(INDIRECT(D82),$E82,$F82)="",INDEX(INDIRECT(D82),$E82,$F82)&gt;=INDEX(INDIRECT(D82),1,H$28)),0,(INDEX(INDIRECT(D82),$E82,$F82))-INDEX(INDIRECT(D82),1,H$28))*(10-INDEX(INDIRECT("times"&amp;B$2),$F82,H$28))/10</f>
        <v>0</v>
      </c>
      <c r="I82" s="63">
        <f ca="1">IF(OR(INDEX(INDIRECT("times"&amp;B$2),$F82,I$28)&gt;10,INDEX(INDIRECT(D82),$E82,$F82)="",INDEX(INDIRECT(D82),$E82,$F82)&gt;=INDEX(INDIRECT(D82),1,I$28)),0,(INDEX(INDIRECT(D82),$E82,$F82))-INDEX(INDIRECT(D82),1,I$28))*(10-INDEX(INDIRECT("times"&amp;B$2),$F82,I$28))/10</f>
        <v>0</v>
      </c>
      <c r="J82" s="63">
        <f ca="1">IF(OR(INDEX(INDIRECT("times"&amp;B$2),$F82,J$28)&gt;10,INDEX(INDIRECT(D82),$E82,$F82)="",INDEX(INDIRECT(D82),$E82,$F82)&gt;=INDEX(INDIRECT(D82),1,J$28)),0,(INDEX(INDIRECT(D82),$E82,$F82))-INDEX(INDIRECT(D82),1,J$28))*(10-INDEX(INDIRECT("times"&amp;B$2),$F82,J$28))/10</f>
        <v>0</v>
      </c>
      <c r="K82" s="63">
        <f ca="1">IF(OR(INDEX(INDIRECT("times"&amp;B$2),$F82,K$28)&gt;10,INDEX(INDIRECT(D82),$E82,$F82)="",INDEX(INDIRECT(D82),$E82,$F82)&gt;=INDEX(INDIRECT(D82),1,K$28)),0,(INDEX(INDIRECT(D82),$E82,$F82))-INDEX(INDIRECT(D82),1,K$28))*(10-INDEX(INDIRECT("times"&amp;B$2),$F82,K$28))/10</f>
        <v>0</v>
      </c>
      <c r="L82" s="63">
        <f ca="1">IF(OR(INDEX(INDIRECT("times"&amp;B$2),$F82,L$28)&gt;10,INDEX(INDIRECT(D82),$E82,$F82)="",INDEX(INDIRECT(D82),$E82,$F82)&gt;=INDEX(INDIRECT(D82),1,L$28)),0,(INDEX(INDIRECT(D82),$E82,$F82))-INDEX(INDIRECT(D82),1,L$28))*(10-INDEX(INDIRECT("times"&amp;B$2),$F82,L$28))/10</f>
        <v>0</v>
      </c>
      <c r="M82" s="63">
        <f ca="1">IF(OR(INDEX(INDIRECT("times"&amp;B$2),$F82,M$28)&gt;10,INDEX(INDIRECT(D82),$E82,$F82)="",INDEX(INDIRECT(D82),$E82,$F82)&gt;=INDEX(INDIRECT(D82),1,M$28)),0,(INDEX(INDIRECT(D82),$E82,$F82))-INDEX(INDIRECT(D82),1,M$28))*(10-INDEX(INDIRECT("times"&amp;B$2),$F82,M$28))/10</f>
        <v>0</v>
      </c>
      <c r="N82" s="63">
        <f ca="1">IF(OR(INDEX(INDIRECT("times"&amp;B$2),$F82,N$28)&gt;10,INDEX(INDIRECT(D82),$E82,$F82)="",INDEX(INDIRECT(D82),$E82,$F82)&gt;=INDEX(INDIRECT(D82),1,N$28)),0,(INDEX(INDIRECT(D82),$E82,$F82))-INDEX(INDIRECT(D82),1,N$28))*(10-INDEX(INDIRECT("times"&amp;B$2),$F82,N$28))/10</f>
        <v>0</v>
      </c>
      <c r="O82" s="63">
        <f ca="1">IF(OR(INDEX(INDIRECT("times"&amp;B$2),$F82,O$28)&gt;10,INDEX(INDIRECT(D82),$E82,$F82)="",INDEX(INDIRECT(D82),$E82,$F82)&gt;=INDEX(INDIRECT(D82),1,O$28)),0,(INDEX(INDIRECT(D82),$E82,$F82))-INDEX(INDIRECT(D82),1,O$28))*(10-INDEX(INDIRECT("times"&amp;B$2),$F82,O$28))/10</f>
        <v>0</v>
      </c>
      <c r="P82" s="63">
        <f ca="1">IF(OR(INDEX(INDIRECT("times"&amp;B$2),$F82,P$28)&gt;10,INDEX(INDIRECT(D82),$E82,$F82)="",INDEX(INDIRECT(D82),$E82,$F82)&gt;=INDEX(INDIRECT(D82),1,P$28)),0,(INDEX(INDIRECT(D82),$E82,$F82))-INDEX(INDIRECT(D82),1,P$28))*(10-INDEX(INDIRECT("times"&amp;B$2),$F82,P$28))/10</f>
        <v>0</v>
      </c>
      <c r="Q82" s="63">
        <f ca="1">IF(OR(INDEX(INDIRECT("times"&amp;B$2),$F82,Q$28)&gt;10,INDEX(INDIRECT(D82),$E82,$F82)="",INDEX(INDIRECT(D82),$E82,$F82)&gt;=INDEX(INDIRECT(D82),1,Q$28)),0,(INDEX(INDIRECT(D82),$E82,$F82))-INDEX(INDIRECT(D82),1,Q$28))*(10-INDEX(INDIRECT("times"&amp;B$2),$F82,Q$28))/10</f>
        <v>0</v>
      </c>
      <c r="R82" s="63">
        <f ca="1">IF(OR(INDEX(INDIRECT("times"&amp;B$2),$F82,R$28)&gt;10,INDEX(INDIRECT(D82),$E82,$F82)="",INDEX(INDIRECT(D82),$E82,$F82)&gt;=INDEX(INDIRECT(D82),1,R$28)),0,(INDEX(INDIRECT(D82),$E82,$F82))-INDEX(INDIRECT(D82),1,R$28))*(10-INDEX(INDIRECT("times"&amp;B$2),$F82,R$28))/10</f>
        <v>0</v>
      </c>
      <c r="S82" s="63">
        <f ca="1">IF(OR(INDEX(INDIRECT("times"&amp;B$2),$F82,S$28)&gt;10,INDEX(INDIRECT(D82),$E82,$F82)="",INDEX(INDIRECT(D82),$E82,$F82)&gt;=INDEX(INDIRECT(D82),1,S$28)),0,(INDEX(INDIRECT(D82),$E82,$F82))-INDEX(INDIRECT(D82),1,S$28))*(10-INDEX(INDIRECT("times"&amp;B$2),$F82,S$28))/10</f>
        <v>0</v>
      </c>
      <c r="T82" s="63">
        <f ca="1">IF(OR(INDEX(INDIRECT("times"&amp;B$2),$F82,T$28)&gt;10,INDEX(INDIRECT(D82),$E82,$F82)="",INDEX(INDIRECT(D82),$E82,$F82)&gt;=INDEX(INDIRECT(D82),1,T$28)),0,(INDEX(INDIRECT(D82),$E82,$F82))-INDEX(INDIRECT(D82),1,T$28))*(10-INDEX(INDIRECT("times"&amp;B$2),$F82,T$28))/10</f>
        <v>0</v>
      </c>
      <c r="U82" s="63">
        <f ca="1">IF(OR(INDEX(INDIRECT("times"&amp;B$2),$F82,U$28)&gt;10,INDEX(INDIRECT(D82),$E82,$F82)="",INDEX(INDIRECT(D82),$E82,$F82)&gt;=INDEX(INDIRECT(D82),1,U$28)),0,(INDEX(INDIRECT(D82),$E82,$F82))-INDEX(INDIRECT(D82),1,U$28))*(10-INDEX(INDIRECT("times"&amp;B$2),$F82,U$28))/10</f>
        <v>0</v>
      </c>
      <c r="V82" s="63">
        <f ca="1">IF(OR(INDEX(INDIRECT("times"&amp;B$2),$F82,V$28)&gt;10,INDEX(INDIRECT(D82),$E82,$F82)="",INDEX(INDIRECT(D82),$E82,$F82)&gt;=INDEX(INDIRECT(D82),1,V$28)),0,(INDEX(INDIRECT(D82),$E82,$F82))-INDEX(INDIRECT(D82),1,V$28))*(10-INDEX(INDIRECT("times"&amp;B$2),$F82,V$28))/10</f>
        <v>0</v>
      </c>
      <c r="W82" s="63">
        <f ca="1">IF(OR(INDEX(INDIRECT("times"&amp;B$2),$F82,W$28)&gt;10,INDEX(INDIRECT(D82),$E82,$F82)="",INDEX(INDIRECT(D82),$E82,$F82)&gt;=INDEX(INDIRECT(D82),1,W$28)),0,(INDEX(INDIRECT(D82),$E82,$F82))-INDEX(INDIRECT(D82),1,W$28))*(10-INDEX(INDIRECT("times"&amp;B$2),$F82,W$28))/10</f>
        <v>0</v>
      </c>
      <c r="X82" s="63">
        <f ca="1">IF(OR(INDEX(INDIRECT("times"&amp;B$2),$F82,X$28)&gt;10,INDEX(INDIRECT(D82),$E82,$F82)="",INDEX(INDIRECT(D82),$E82,$F82)&gt;=INDEX(INDIRECT(D82),1,X$28)),0,(INDEX(INDIRECT(D82),$E82,$F82))-INDEX(INDIRECT(D82),1,X$28))*(10-INDEX(INDIRECT("times"&amp;B$2),$F82,X$28))/10</f>
        <v>0</v>
      </c>
      <c r="Y82" s="63">
        <f ca="1">IF(OR(INDEX(INDIRECT("times"&amp;B$2),$F82,Y$28)&gt;10,INDEX(INDIRECT(D82),$E82,$F82)="",INDEX(INDIRECT(D82),$E82,$F82)&gt;=INDEX(INDIRECT(D82),1,Y$28)),0,(INDEX(INDIRECT(D82),$E82,$F82))-INDEX(INDIRECT(D82),1,Y$28))*(10-INDEX(INDIRECT("times"&amp;B$2),$F82,Y$28))/10</f>
        <v>0</v>
      </c>
      <c r="Z82" s="63">
        <f ca="1">IF(OR(INDEX(INDIRECT("times"&amp;B$2),$F82,Z$28)&gt;10,INDEX(INDIRECT(D82),$E82,$F82)="",INDEX(INDIRECT(D82),$E82,$F82)&gt;=INDEX(INDIRECT(D82),1,Z$28)),0,(INDEX(INDIRECT(D82),$E82,$F82))-INDEX(INDIRECT(D82),1,Z$28))*(10-INDEX(INDIRECT("times"&amp;B$2),$F82,Z$28))/10</f>
        <v>0</v>
      </c>
      <c r="AA82" s="64">
        <f ca="1">IF(OR(INDEX(INDIRECT("times"&amp;B$2),$F82,AA$28)&gt;10,INDEX(INDIRECT(D82),$E82,$F82)="",INDEX(INDIRECT(D82),$E82,$F82)&gt;=INDEX(INDIRECT(D82),1,AA$28)),0,(INDEX(INDIRECT(D82),$E82,$F82))-INDEX(INDIRECT(D82),1,AA$28))*(10-INDEX(INDIRECT("times"&amp;B$2),$F82,AA$28))/10</f>
        <v>0</v>
      </c>
      <c r="AB82" s="201">
        <v>19</v>
      </c>
      <c r="AD82" s="18" t="s">
        <v>228</v>
      </c>
      <c r="AE82" s="122">
        <f>AD26</f>
        <v>0</v>
      </c>
      <c r="AF82" s="122" t="str">
        <f>AD27</f>
        <v>shop1834</v>
      </c>
      <c r="AG82" s="210" t="str">
        <f t="shared" si="41"/>
        <v>core0_shop1834</v>
      </c>
      <c r="AH82" s="122">
        <v>5</v>
      </c>
      <c r="AI82" s="33">
        <v>19</v>
      </c>
      <c r="AJ82" s="62">
        <f ca="1">IF(OR(INDEX(INDIRECT("times"&amp;AE$2),$F82,AJ$28)&gt;10,INDEX(INDIRECT(AG82),$E82,$F82)="",INDEX(INDIRECT(AG82),$E82,$F82)&gt;=INDEX(INDIRECT(AG82),1,AJ$28)),0,(INDEX(INDIRECT(AG82),$E82,$F82))-INDEX(INDIRECT(AG82),1,AJ$28))*(10-INDEX(INDIRECT("times"&amp;AE$2),$F82,AJ$28))/10</f>
        <v>0</v>
      </c>
      <c r="AK82" s="63">
        <f ca="1">IF(OR(INDEX(INDIRECT("times"&amp;AE$2),$F82,AK$28)&gt;10,INDEX(INDIRECT(AG82),$E82,$F82)="",INDEX(INDIRECT(AG82),$E82,$F82)&gt;=INDEX(INDIRECT(AG82),1,AK$28)),0,(INDEX(INDIRECT(AG82),$E82,$F82))-INDEX(INDIRECT(AG82),1,AK$28))*(10-INDEX(INDIRECT("times"&amp;AE$2),$F82,AK$28))/10</f>
        <v>0</v>
      </c>
      <c r="AL82" s="63">
        <f ca="1">IF(OR(INDEX(INDIRECT("times"&amp;AE$2),$F82,AL$28)&gt;10,INDEX(INDIRECT(AG82),$E82,$F82)="",INDEX(INDIRECT(AG82),$E82,$F82)&gt;=INDEX(INDIRECT(AG82),1,AL$28)),0,(INDEX(INDIRECT(AG82),$E82,$F82))-INDEX(INDIRECT(AG82),1,AL$28))*(10-INDEX(INDIRECT("times"&amp;AE$2),$F82,AL$28))/10</f>
        <v>0</v>
      </c>
      <c r="AM82" s="63">
        <f ca="1">IF(OR(INDEX(INDIRECT("times"&amp;AE$2),$F82,AM$28)&gt;10,INDEX(INDIRECT(AG82),$E82,$F82)="",INDEX(INDIRECT(AG82),$E82,$F82)&gt;=INDEX(INDIRECT(AG82),1,AM$28)),0,(INDEX(INDIRECT(AG82),$E82,$F82))-INDEX(INDIRECT(AG82),1,AM$28))*(10-INDEX(INDIRECT("times"&amp;AE$2),$F82,AM$28))/10</f>
        <v>0</v>
      </c>
      <c r="AN82" s="63">
        <f ca="1">IF(OR(INDEX(INDIRECT("times"&amp;AE$2),$F82,AN$28)&gt;10,INDEX(INDIRECT(AG82),$E82,$F82)="",INDEX(INDIRECT(AG82),$E82,$F82)&gt;=INDEX(INDIRECT(AG82),1,AN$28)),0,(INDEX(INDIRECT(AG82),$E82,$F82))-INDEX(INDIRECT(AG82),1,AN$28))*(10-INDEX(INDIRECT("times"&amp;AE$2),$F82,AN$28))/10</f>
        <v>0</v>
      </c>
      <c r="AO82" s="63">
        <f ca="1">IF(OR(INDEX(INDIRECT("times"&amp;AE$2),$F82,AO$28)&gt;10,INDEX(INDIRECT(AG82),$E82,$F82)="",INDEX(INDIRECT(AG82),$E82,$F82)&gt;=INDEX(INDIRECT(AG82),1,AO$28)),0,(INDEX(INDIRECT(AG82),$E82,$F82))-INDEX(INDIRECT(AG82),1,AO$28))*(10-INDEX(INDIRECT("times"&amp;AE$2),$F82,AO$28))/10</f>
        <v>0</v>
      </c>
      <c r="AP82" s="63">
        <f ca="1">IF(OR(INDEX(INDIRECT("times"&amp;AE$2),$F82,AP$28)&gt;10,INDEX(INDIRECT(AG82),$E82,$F82)="",INDEX(INDIRECT(AG82),$E82,$F82)&gt;=INDEX(INDIRECT(AG82),1,AP$28)),0,(INDEX(INDIRECT(AG82),$E82,$F82))-INDEX(INDIRECT(AG82),1,AP$28))*(10-INDEX(INDIRECT("times"&amp;AE$2),$F82,AP$28))/10</f>
        <v>0</v>
      </c>
      <c r="AQ82" s="63">
        <f ca="1">IF(OR(INDEX(INDIRECT("times"&amp;AE$2),$F82,AQ$28)&gt;10,INDEX(INDIRECT(AG82),$E82,$F82)="",INDEX(INDIRECT(AG82),$E82,$F82)&gt;=INDEX(INDIRECT(AG82),1,AQ$28)),0,(INDEX(INDIRECT(AG82),$E82,$F82))-INDEX(INDIRECT(AG82),1,AQ$28))*(10-INDEX(INDIRECT("times"&amp;AE$2),$F82,AQ$28))/10</f>
        <v>0</v>
      </c>
      <c r="AR82" s="63">
        <f ca="1">IF(OR(INDEX(INDIRECT("times"&amp;AE$2),$F82,AR$28)&gt;10,INDEX(INDIRECT(AG82),$E82,$F82)="",INDEX(INDIRECT(AG82),$E82,$F82)&gt;=INDEX(INDIRECT(AG82),1,AR$28)),0,(INDEX(INDIRECT(AG82),$E82,$F82))-INDEX(INDIRECT(AG82),1,AR$28))*(10-INDEX(INDIRECT("times"&amp;AE$2),$F82,AR$28))/10</f>
        <v>0</v>
      </c>
      <c r="AS82" s="63">
        <f ca="1">IF(OR(INDEX(INDIRECT("times"&amp;AE$2),$F82,AS$28)&gt;10,INDEX(INDIRECT(AG82),$E82,$F82)="",INDEX(INDIRECT(AG82),$E82,$F82)&gt;=INDEX(INDIRECT(AG82),1,AS$28)),0,(INDEX(INDIRECT(AG82),$E82,$F82))-INDEX(INDIRECT(AG82),1,AS$28))*(10-INDEX(INDIRECT("times"&amp;AE$2),$F82,AS$28))/10</f>
        <v>0</v>
      </c>
      <c r="AT82" s="63">
        <f ca="1">IF(OR(INDEX(INDIRECT("times"&amp;AE$2),$F82,AT$28)&gt;10,INDEX(INDIRECT(AG82),$E82,$F82)="",INDEX(INDIRECT(AG82),$E82,$F82)&gt;=INDEX(INDIRECT(AG82),1,AT$28)),0,(INDEX(INDIRECT(AG82),$E82,$F82))-INDEX(INDIRECT(AG82),1,AT$28))*(10-INDEX(INDIRECT("times"&amp;AE$2),$F82,AT$28))/10</f>
        <v>0</v>
      </c>
      <c r="AU82" s="63">
        <f ca="1">IF(OR(INDEX(INDIRECT("times"&amp;AE$2),$F82,AU$28)&gt;10,INDEX(INDIRECT(AG82),$E82,$F82)="",INDEX(INDIRECT(AG82),$E82,$F82)&gt;=INDEX(INDIRECT(AG82),1,AU$28)),0,(INDEX(INDIRECT(AG82),$E82,$F82))-INDEX(INDIRECT(AG82),1,AU$28))*(10-INDEX(INDIRECT("times"&amp;AE$2),$F82,AU$28))/10</f>
        <v>0</v>
      </c>
      <c r="AV82" s="63">
        <f ca="1">IF(OR(INDEX(INDIRECT("times"&amp;AE$2),$F82,AV$28)&gt;10,INDEX(INDIRECT(AG82),$E82,$F82)="",INDEX(INDIRECT(AG82),$E82,$F82)&gt;=INDEX(INDIRECT(AG82),1,AV$28)),0,(INDEX(INDIRECT(AG82),$E82,$F82))-INDEX(INDIRECT(AG82),1,AV$28))*(10-INDEX(INDIRECT("times"&amp;AE$2),$F82,AV$28))/10</f>
        <v>0</v>
      </c>
      <c r="AW82" s="63">
        <f ca="1">IF(OR(INDEX(INDIRECT("times"&amp;AE$2),$F82,AW$28)&gt;10,INDEX(INDIRECT(AG82),$E82,$F82)="",INDEX(INDIRECT(AG82),$E82,$F82)&gt;=INDEX(INDIRECT(AG82),1,AW$28)),0,(INDEX(INDIRECT(AG82),$E82,$F82))-INDEX(INDIRECT(AG82),1,AW$28))*(10-INDEX(INDIRECT("times"&amp;AE$2),$F82,AW$28))/10</f>
        <v>0</v>
      </c>
      <c r="AX82" s="63">
        <f ca="1">IF(OR(INDEX(INDIRECT("times"&amp;AE$2),$F82,AX$28)&gt;10,INDEX(INDIRECT(AG82),$E82,$F82)="",INDEX(INDIRECT(AG82),$E82,$F82)&gt;=INDEX(INDIRECT(AG82),1,AX$28)),0,(INDEX(INDIRECT(AG82),$E82,$F82))-INDEX(INDIRECT(AG82),1,AX$28))*(10-INDEX(INDIRECT("times"&amp;AE$2),$F82,AX$28))/10</f>
        <v>0</v>
      </c>
      <c r="AY82" s="63">
        <f ca="1">IF(OR(INDEX(INDIRECT("times"&amp;AE$2),$F82,AY$28)&gt;10,INDEX(INDIRECT(AG82),$E82,$F82)="",INDEX(INDIRECT(AG82),$E82,$F82)&gt;=INDEX(INDIRECT(AG82),1,AY$28)),0,(INDEX(INDIRECT(AG82),$E82,$F82))-INDEX(INDIRECT(AG82),1,AY$28))*(10-INDEX(INDIRECT("times"&amp;AE$2),$F82,AY$28))/10</f>
        <v>0</v>
      </c>
      <c r="AZ82" s="63">
        <f ca="1">IF(OR(INDEX(INDIRECT("times"&amp;AE$2),$F82,AZ$28)&gt;10,INDEX(INDIRECT(AG82),$E82,$F82)="",INDEX(INDIRECT(AG82),$E82,$F82)&gt;=INDEX(INDIRECT(AG82),1,AZ$28)),0,(INDEX(INDIRECT(AG82),$E82,$F82))-INDEX(INDIRECT(AG82),1,AZ$28))*(10-INDEX(INDIRECT("times"&amp;AE$2),$F82,AZ$28))/10</f>
        <v>0</v>
      </c>
      <c r="BA82" s="63">
        <f ca="1">IF(OR(INDEX(INDIRECT("times"&amp;AE$2),$F82,BA$28)&gt;10,INDEX(INDIRECT(AG82),$E82,$F82)="",INDEX(INDIRECT(AG82),$E82,$F82)&gt;=INDEX(INDIRECT(AG82),1,BA$28)),0,(INDEX(INDIRECT(AG82),$E82,$F82))-INDEX(INDIRECT(AG82),1,BA$28))*(10-INDEX(INDIRECT("times"&amp;AE$2),$F82,BA$28))/10</f>
        <v>0</v>
      </c>
      <c r="BB82" s="63">
        <f ca="1">IF(OR(INDEX(INDIRECT("times"&amp;AE$2),$F82,BB$28)&gt;10,INDEX(INDIRECT(AG82),$E82,$F82)="",INDEX(INDIRECT(AG82),$E82,$F82)&gt;=INDEX(INDIRECT(AG82),1,BB$28)),0,(INDEX(INDIRECT(AG82),$E82,$F82))-INDEX(INDIRECT(AG82),1,BB$28))*(10-INDEX(INDIRECT("times"&amp;AE$2),$F82,BB$28))/10</f>
        <v>0</v>
      </c>
      <c r="BC82" s="63">
        <f ca="1">IF(OR(INDEX(INDIRECT("times"&amp;AE$2),$F82,BC$28)&gt;10,INDEX(INDIRECT(AG82),$E82,$F82)="",INDEX(INDIRECT(AG82),$E82,$F82)&gt;=INDEX(INDIRECT(AG82),1,BC$28)),0,(INDEX(INDIRECT(AG82),$E82,$F82))-INDEX(INDIRECT(AG82),1,BC$28))*(10-INDEX(INDIRECT("times"&amp;AE$2),$F82,BC$28))/10</f>
        <v>0</v>
      </c>
      <c r="BD82" s="64">
        <f ca="1">IF(OR(INDEX(INDIRECT("times"&amp;AE$2),$F82,BD$28)&gt;10,INDEX(INDIRECT(AG82),$E82,$F82)="",INDEX(INDIRECT(AG82),$E82,$F82)&gt;=INDEX(INDIRECT(AG82),1,BD$28)),0,(INDEX(INDIRECT(AG82),$E82,$F82))-INDEX(INDIRECT(AG82),1,BD$28))*(10-INDEX(INDIRECT("times"&amp;AE$2),$F82,BD$28))/10</f>
        <v>0</v>
      </c>
      <c r="BE82" s="201">
        <v>19</v>
      </c>
      <c r="BG82" s="18" t="s">
        <v>228</v>
      </c>
      <c r="BH82" s="122">
        <f>BG26</f>
        <v>0</v>
      </c>
      <c r="BI82" s="122" t="str">
        <f>BG27</f>
        <v>lei1834</v>
      </c>
      <c r="BJ82" s="210" t="str">
        <f t="shared" si="42"/>
        <v>core0_lei1834</v>
      </c>
      <c r="BK82" s="122">
        <v>5</v>
      </c>
      <c r="BL82" s="33">
        <v>19</v>
      </c>
      <c r="BM82" s="62">
        <f ca="1">IF(OR(INDEX(INDIRECT("times"&amp;BH$2),$F82,BM$28)&gt;10,INDEX(INDIRECT(BJ82),$E82,$F82)="",INDEX(INDIRECT(BJ82),$E82,$F82)&gt;=INDEX(INDIRECT(BJ82),1,BM$28)),0,(INDEX(INDIRECT(BJ82),$E82,$F82))-INDEX(INDIRECT(BJ82),1,BM$28))*(10-INDEX(INDIRECT("times"&amp;BH$2),$F82,BM$28))/10</f>
        <v>0</v>
      </c>
      <c r="BN82" s="63">
        <f ca="1">IF(OR(INDEX(INDIRECT("times"&amp;BH$2),$F82,BN$28)&gt;10,INDEX(INDIRECT(BJ82),$E82,$F82)="",INDEX(INDIRECT(BJ82),$E82,$F82)&gt;=INDEX(INDIRECT(BJ82),1,BN$28)),0,(INDEX(INDIRECT(BJ82),$E82,$F82))-INDEX(INDIRECT(BJ82),1,BN$28))*(10-INDEX(INDIRECT("times"&amp;BH$2),$F82,BN$28))/10</f>
        <v>0</v>
      </c>
      <c r="BO82" s="63">
        <f ca="1">IF(OR(INDEX(INDIRECT("times"&amp;BH$2),$F82,BO$28)&gt;10,INDEX(INDIRECT(BJ82),$E82,$F82)="",INDEX(INDIRECT(BJ82),$E82,$F82)&gt;=INDEX(INDIRECT(BJ82),1,BO$28)),0,(INDEX(INDIRECT(BJ82),$E82,$F82))-INDEX(INDIRECT(BJ82),1,BO$28))*(10-INDEX(INDIRECT("times"&amp;BH$2),$F82,BO$28))/10</f>
        <v>0</v>
      </c>
      <c r="BP82" s="63">
        <f ca="1">IF(OR(INDEX(INDIRECT("times"&amp;BH$2),$F82,BP$28)&gt;10,INDEX(INDIRECT(BJ82),$E82,$F82)="",INDEX(INDIRECT(BJ82),$E82,$F82)&gt;=INDEX(INDIRECT(BJ82),1,BP$28)),0,(INDEX(INDIRECT(BJ82),$E82,$F82))-INDEX(INDIRECT(BJ82),1,BP$28))*(10-INDEX(INDIRECT("times"&amp;BH$2),$F82,BP$28))/10</f>
        <v>0</v>
      </c>
      <c r="BQ82" s="63">
        <f ca="1">IF(OR(INDEX(INDIRECT("times"&amp;BH$2),$F82,BQ$28)&gt;10,INDEX(INDIRECT(BJ82),$E82,$F82)="",INDEX(INDIRECT(BJ82),$E82,$F82)&gt;=INDEX(INDIRECT(BJ82),1,BQ$28)),0,(INDEX(INDIRECT(BJ82),$E82,$F82))-INDEX(INDIRECT(BJ82),1,BQ$28))*(10-INDEX(INDIRECT("times"&amp;BH$2),$F82,BQ$28))/10</f>
        <v>0</v>
      </c>
      <c r="BR82" s="63">
        <f ca="1">IF(OR(INDEX(INDIRECT("times"&amp;BH$2),$F82,BR$28)&gt;10,INDEX(INDIRECT(BJ82),$E82,$F82)="",INDEX(INDIRECT(BJ82),$E82,$F82)&gt;=INDEX(INDIRECT(BJ82),1,BR$28)),0,(INDEX(INDIRECT(BJ82),$E82,$F82))-INDEX(INDIRECT(BJ82),1,BR$28))*(10-INDEX(INDIRECT("times"&amp;BH$2),$F82,BR$28))/10</f>
        <v>0</v>
      </c>
      <c r="BS82" s="63">
        <f ca="1">IF(OR(INDEX(INDIRECT("times"&amp;BH$2),$F82,BS$28)&gt;10,INDEX(INDIRECT(BJ82),$E82,$F82)="",INDEX(INDIRECT(BJ82),$E82,$F82)&gt;=INDEX(INDIRECT(BJ82),1,BS$28)),0,(INDEX(INDIRECT(BJ82),$E82,$F82))-INDEX(INDIRECT(BJ82),1,BS$28))*(10-INDEX(INDIRECT("times"&amp;BH$2),$F82,BS$28))/10</f>
        <v>0</v>
      </c>
      <c r="BT82" s="63">
        <f ca="1">IF(OR(INDEX(INDIRECT("times"&amp;BH$2),$F82,BT$28)&gt;10,INDEX(INDIRECT(BJ82),$E82,$F82)="",INDEX(INDIRECT(BJ82),$E82,$F82)&gt;=INDEX(INDIRECT(BJ82),1,BT$28)),0,(INDEX(INDIRECT(BJ82),$E82,$F82))-INDEX(INDIRECT(BJ82),1,BT$28))*(10-INDEX(INDIRECT("times"&amp;BH$2),$F82,BT$28))/10</f>
        <v>0</v>
      </c>
      <c r="BU82" s="63">
        <f ca="1">IF(OR(INDEX(INDIRECT("times"&amp;BH$2),$F82,BU$28)&gt;10,INDEX(INDIRECT(BJ82),$E82,$F82)="",INDEX(INDIRECT(BJ82),$E82,$F82)&gt;=INDEX(INDIRECT(BJ82),1,BU$28)),0,(INDEX(INDIRECT(BJ82),$E82,$F82))-INDEX(INDIRECT(BJ82),1,BU$28))*(10-INDEX(INDIRECT("times"&amp;BH$2),$F82,BU$28))/10</f>
        <v>0</v>
      </c>
      <c r="BV82" s="63">
        <f ca="1">IF(OR(INDEX(INDIRECT("times"&amp;BH$2),$F82,BV$28)&gt;10,INDEX(INDIRECT(BJ82),$E82,$F82)="",INDEX(INDIRECT(BJ82),$E82,$F82)&gt;=INDEX(INDIRECT(BJ82),1,BV$28)),0,(INDEX(INDIRECT(BJ82),$E82,$F82))-INDEX(INDIRECT(BJ82),1,BV$28))*(10-INDEX(INDIRECT("times"&amp;BH$2),$F82,BV$28))/10</f>
        <v>0</v>
      </c>
      <c r="BW82" s="63">
        <f ca="1">IF(OR(INDEX(INDIRECT("times"&amp;BH$2),$F82,BW$28)&gt;10,INDEX(INDIRECT(BJ82),$E82,$F82)="",INDEX(INDIRECT(BJ82),$E82,$F82)&gt;=INDEX(INDIRECT(BJ82),1,BW$28)),0,(INDEX(INDIRECT(BJ82),$E82,$F82))-INDEX(INDIRECT(BJ82),1,BW$28))*(10-INDEX(INDIRECT("times"&amp;BH$2),$F82,BW$28))/10</f>
        <v>0</v>
      </c>
      <c r="BX82" s="63">
        <f ca="1">IF(OR(INDEX(INDIRECT("times"&amp;BH$2),$F82,BX$28)&gt;10,INDEX(INDIRECT(BJ82),$E82,$F82)="",INDEX(INDIRECT(BJ82),$E82,$F82)&gt;=INDEX(INDIRECT(BJ82),1,BX$28)),0,(INDEX(INDIRECT(BJ82),$E82,$F82))-INDEX(INDIRECT(BJ82),1,BX$28))*(10-INDEX(INDIRECT("times"&amp;BH$2),$F82,BX$28))/10</f>
        <v>0</v>
      </c>
      <c r="BY82" s="63">
        <f ca="1">IF(OR(INDEX(INDIRECT("times"&amp;BH$2),$F82,BY$28)&gt;10,INDEX(INDIRECT(BJ82),$E82,$F82)="",INDEX(INDIRECT(BJ82),$E82,$F82)&gt;=INDEX(INDIRECT(BJ82),1,BY$28)),0,(INDEX(INDIRECT(BJ82),$E82,$F82))-INDEX(INDIRECT(BJ82),1,BY$28))*(10-INDEX(INDIRECT("times"&amp;BH$2),$F82,BY$28))/10</f>
        <v>0</v>
      </c>
      <c r="BZ82" s="63">
        <f ca="1">IF(OR(INDEX(INDIRECT("times"&amp;BH$2),$F82,BZ$28)&gt;10,INDEX(INDIRECT(BJ82),$E82,$F82)="",INDEX(INDIRECT(BJ82),$E82,$F82)&gt;=INDEX(INDIRECT(BJ82),1,BZ$28)),0,(INDEX(INDIRECT(BJ82),$E82,$F82))-INDEX(INDIRECT(BJ82),1,BZ$28))*(10-INDEX(INDIRECT("times"&amp;BH$2),$F82,BZ$28))/10</f>
        <v>0</v>
      </c>
      <c r="CA82" s="63">
        <f ca="1">IF(OR(INDEX(INDIRECT("times"&amp;BH$2),$F82,CA$28)&gt;10,INDEX(INDIRECT(BJ82),$E82,$F82)="",INDEX(INDIRECT(BJ82),$E82,$F82)&gt;=INDEX(INDIRECT(BJ82),1,CA$28)),0,(INDEX(INDIRECT(BJ82),$E82,$F82))-INDEX(INDIRECT(BJ82),1,CA$28))*(10-INDEX(INDIRECT("times"&amp;BH$2),$F82,CA$28))/10</f>
        <v>0</v>
      </c>
      <c r="CB82" s="63">
        <f ca="1">IF(OR(INDEX(INDIRECT("times"&amp;BH$2),$F82,CB$28)&gt;10,INDEX(INDIRECT(BJ82),$E82,$F82)="",INDEX(INDIRECT(BJ82),$E82,$F82)&gt;=INDEX(INDIRECT(BJ82),1,CB$28)),0,(INDEX(INDIRECT(BJ82),$E82,$F82))-INDEX(INDIRECT(BJ82),1,CB$28))*(10-INDEX(INDIRECT("times"&amp;BH$2),$F82,CB$28))/10</f>
        <v>0</v>
      </c>
      <c r="CC82" s="63">
        <f ca="1">IF(OR(INDEX(INDIRECT("times"&amp;BH$2),$F82,CC$28)&gt;10,INDEX(INDIRECT(BJ82),$E82,$F82)="",INDEX(INDIRECT(BJ82),$E82,$F82)&gt;=INDEX(INDIRECT(BJ82),1,CC$28)),0,(INDEX(INDIRECT(BJ82),$E82,$F82))-INDEX(INDIRECT(BJ82),1,CC$28))*(10-INDEX(INDIRECT("times"&amp;BH$2),$F82,CC$28))/10</f>
        <v>0</v>
      </c>
      <c r="CD82" s="63">
        <f ca="1">IF(OR(INDEX(INDIRECT("times"&amp;BH$2),$F82,CD$28)&gt;10,INDEX(INDIRECT(BJ82),$E82,$F82)="",INDEX(INDIRECT(BJ82),$E82,$F82)&gt;=INDEX(INDIRECT(BJ82),1,CD$28)),0,(INDEX(INDIRECT(BJ82),$E82,$F82))-INDEX(INDIRECT(BJ82),1,CD$28))*(10-INDEX(INDIRECT("times"&amp;BH$2),$F82,CD$28))/10</f>
        <v>0</v>
      </c>
      <c r="CE82" s="63">
        <f ca="1">IF(OR(INDEX(INDIRECT("times"&amp;BH$2),$F82,CE$28)&gt;10,INDEX(INDIRECT(BJ82),$E82,$F82)="",INDEX(INDIRECT(BJ82),$E82,$F82)&gt;=INDEX(INDIRECT(BJ82),1,CE$28)),0,(INDEX(INDIRECT(BJ82),$E82,$F82))-INDEX(INDIRECT(BJ82),1,CE$28))*(10-INDEX(INDIRECT("times"&amp;BH$2),$F82,CE$28))/10</f>
        <v>0</v>
      </c>
      <c r="CF82" s="63">
        <f ca="1">IF(OR(INDEX(INDIRECT("times"&amp;BH$2),$F82,CF$28)&gt;10,INDEX(INDIRECT(BJ82),$E82,$F82)="",INDEX(INDIRECT(BJ82),$E82,$F82)&gt;=INDEX(INDIRECT(BJ82),1,CF$28)),0,(INDEX(INDIRECT(BJ82),$E82,$F82))-INDEX(INDIRECT(BJ82),1,CF$28))*(10-INDEX(INDIRECT("times"&amp;BH$2),$F82,CF$28))/10</f>
        <v>0</v>
      </c>
      <c r="CG82" s="64">
        <f ca="1">IF(OR(INDEX(INDIRECT("times"&amp;BH$2),$F82,CG$28)&gt;10,INDEX(INDIRECT(BJ82),$E82,$F82)="",INDEX(INDIRECT(BJ82),$E82,$F82)&gt;=INDEX(INDIRECT(BJ82),1,CG$28)),0,(INDEX(INDIRECT(BJ82),$E82,$F82))-INDEX(INDIRECT(BJ82),1,CG$28))*(10-INDEX(INDIRECT("times"&amp;BH$2),$F82,CG$28))/10</f>
        <v>0</v>
      </c>
      <c r="CH82" s="201">
        <v>19</v>
      </c>
      <c r="CJ82" s="18" t="s">
        <v>228</v>
      </c>
      <c r="CK82" s="122">
        <f>CJ26</f>
        <v>0</v>
      </c>
      <c r="CL82" s="122" t="str">
        <f>CJ27</f>
        <v>work3564</v>
      </c>
      <c r="CM82" s="210" t="str">
        <f t="shared" si="43"/>
        <v>core0_work3564</v>
      </c>
      <c r="CN82" s="122">
        <v>5</v>
      </c>
      <c r="CO82" s="33">
        <v>19</v>
      </c>
      <c r="CP82" s="62">
        <f ca="1">IF(OR(INDEX(INDIRECT("times"&amp;CK$2),$F82,CP$28)&gt;10,INDEX(INDIRECT(CM82),$E82,$F82)="",INDEX(INDIRECT(CM82),$E82,$F82)&gt;=INDEX(INDIRECT(CM82),1,CP$28)),0,(INDEX(INDIRECT(CM82),$E82,$F82))-INDEX(INDIRECT(CM82),1,CP$28))*(10-INDEX(INDIRECT("times"&amp;CK$2),$F82,CP$28))/10</f>
        <v>0</v>
      </c>
      <c r="CQ82" s="63">
        <f ca="1">IF(OR(INDEX(INDIRECT("times"&amp;CK$2),$F82,CQ$28)&gt;10,INDEX(INDIRECT(CM82),$E82,$F82)="",INDEX(INDIRECT(CM82),$E82,$F82)&gt;=INDEX(INDIRECT(CM82),1,CQ$28)),0,(INDEX(INDIRECT(CM82),$E82,$F82))-INDEX(INDIRECT(CM82),1,CQ$28))*(10-INDEX(INDIRECT("times"&amp;CK$2),$F82,CQ$28))/10</f>
        <v>0</v>
      </c>
      <c r="CR82" s="63">
        <f ca="1">IF(OR(INDEX(INDIRECT("times"&amp;CK$2),$F82,CR$28)&gt;10,INDEX(INDIRECT(CM82),$E82,$F82)="",INDEX(INDIRECT(CM82),$E82,$F82)&gt;=INDEX(INDIRECT(CM82),1,CR$28)),0,(INDEX(INDIRECT(CM82),$E82,$F82))-INDEX(INDIRECT(CM82),1,CR$28))*(10-INDEX(INDIRECT("times"&amp;CK$2),$F82,CR$28))/10</f>
        <v>0</v>
      </c>
      <c r="CS82" s="63">
        <f ca="1">IF(OR(INDEX(INDIRECT("times"&amp;CK$2),$F82,CS$28)&gt;10,INDEX(INDIRECT(CM82),$E82,$F82)="",INDEX(INDIRECT(CM82),$E82,$F82)&gt;=INDEX(INDIRECT(CM82),1,CS$28)),0,(INDEX(INDIRECT(CM82),$E82,$F82))-INDEX(INDIRECT(CM82),1,CS$28))*(10-INDEX(INDIRECT("times"&amp;CK$2),$F82,CS$28))/10</f>
        <v>0</v>
      </c>
      <c r="CT82" s="63">
        <f ca="1">IF(OR(INDEX(INDIRECT("times"&amp;CK$2),$F82,CT$28)&gt;10,INDEX(INDIRECT(CM82),$E82,$F82)="",INDEX(INDIRECT(CM82),$E82,$F82)&gt;=INDEX(INDIRECT(CM82),1,CT$28)),0,(INDEX(INDIRECT(CM82),$E82,$F82))-INDEX(INDIRECT(CM82),1,CT$28))*(10-INDEX(INDIRECT("times"&amp;CK$2),$F82,CT$28))/10</f>
        <v>0</v>
      </c>
      <c r="CU82" s="63">
        <f ca="1">IF(OR(INDEX(INDIRECT("times"&amp;CK$2),$F82,CU$28)&gt;10,INDEX(INDIRECT(CM82),$E82,$F82)="",INDEX(INDIRECT(CM82),$E82,$F82)&gt;=INDEX(INDIRECT(CM82),1,CU$28)),0,(INDEX(INDIRECT(CM82),$E82,$F82))-INDEX(INDIRECT(CM82),1,CU$28))*(10-INDEX(INDIRECT("times"&amp;CK$2),$F82,CU$28))/10</f>
        <v>0</v>
      </c>
      <c r="CV82" s="63">
        <f ca="1">IF(OR(INDEX(INDIRECT("times"&amp;CK$2),$F82,CV$28)&gt;10,INDEX(INDIRECT(CM82),$E82,$F82)="",INDEX(INDIRECT(CM82),$E82,$F82)&gt;=INDEX(INDIRECT(CM82),1,CV$28)),0,(INDEX(INDIRECT(CM82),$E82,$F82))-INDEX(INDIRECT(CM82),1,CV$28))*(10-INDEX(INDIRECT("times"&amp;CK$2),$F82,CV$28))/10</f>
        <v>0</v>
      </c>
      <c r="CW82" s="63">
        <f ca="1">IF(OR(INDEX(INDIRECT("times"&amp;CK$2),$F82,CW$28)&gt;10,INDEX(INDIRECT(CM82),$E82,$F82)="",INDEX(INDIRECT(CM82),$E82,$F82)&gt;=INDEX(INDIRECT(CM82),1,CW$28)),0,(INDEX(INDIRECT(CM82),$E82,$F82))-INDEX(INDIRECT(CM82),1,CW$28))*(10-INDEX(INDIRECT("times"&amp;CK$2),$F82,CW$28))/10</f>
        <v>0</v>
      </c>
      <c r="CX82" s="63">
        <f ca="1">IF(OR(INDEX(INDIRECT("times"&amp;CK$2),$F82,CX$28)&gt;10,INDEX(INDIRECT(CM82),$E82,$F82)="",INDEX(INDIRECT(CM82),$E82,$F82)&gt;=INDEX(INDIRECT(CM82),1,CX$28)),0,(INDEX(INDIRECT(CM82),$E82,$F82))-INDEX(INDIRECT(CM82),1,CX$28))*(10-INDEX(INDIRECT("times"&amp;CK$2),$F82,CX$28))/10</f>
        <v>0</v>
      </c>
      <c r="CY82" s="63">
        <f ca="1">IF(OR(INDEX(INDIRECT("times"&amp;CK$2),$F82,CY$28)&gt;10,INDEX(INDIRECT(CM82),$E82,$F82)="",INDEX(INDIRECT(CM82),$E82,$F82)&gt;=INDEX(INDIRECT(CM82),1,CY$28)),0,(INDEX(INDIRECT(CM82),$E82,$F82))-INDEX(INDIRECT(CM82),1,CY$28))*(10-INDEX(INDIRECT("times"&amp;CK$2),$F82,CY$28))/10</f>
        <v>0</v>
      </c>
      <c r="CZ82" s="63">
        <f ca="1">IF(OR(INDEX(INDIRECT("times"&amp;CK$2),$F82,CZ$28)&gt;10,INDEX(INDIRECT(CM82),$E82,$F82)="",INDEX(INDIRECT(CM82),$E82,$F82)&gt;=INDEX(INDIRECT(CM82),1,CZ$28)),0,(INDEX(INDIRECT(CM82),$E82,$F82))-INDEX(INDIRECT(CM82),1,CZ$28))*(10-INDEX(INDIRECT("times"&amp;CK$2),$F82,CZ$28))/10</f>
        <v>0</v>
      </c>
      <c r="DA82" s="63">
        <f ca="1">IF(OR(INDEX(INDIRECT("times"&amp;CK$2),$F82,DA$28)&gt;10,INDEX(INDIRECT(CM82),$E82,$F82)="",INDEX(INDIRECT(CM82),$E82,$F82)&gt;=INDEX(INDIRECT(CM82),1,DA$28)),0,(INDEX(INDIRECT(CM82),$E82,$F82))-INDEX(INDIRECT(CM82),1,DA$28))*(10-INDEX(INDIRECT("times"&amp;CK$2),$F82,DA$28))/10</f>
        <v>0</v>
      </c>
      <c r="DB82" s="63">
        <f ca="1">IF(OR(INDEX(INDIRECT("times"&amp;CK$2),$F82,DB$28)&gt;10,INDEX(INDIRECT(CM82),$E82,$F82)="",INDEX(INDIRECT(CM82),$E82,$F82)&gt;=INDEX(INDIRECT(CM82),1,DB$28)),0,(INDEX(INDIRECT(CM82),$E82,$F82))-INDEX(INDIRECT(CM82),1,DB$28))*(10-INDEX(INDIRECT("times"&amp;CK$2),$F82,DB$28))/10</f>
        <v>0</v>
      </c>
      <c r="DC82" s="63">
        <f ca="1">IF(OR(INDEX(INDIRECT("times"&amp;CK$2),$F82,DC$28)&gt;10,INDEX(INDIRECT(CM82),$E82,$F82)="",INDEX(INDIRECT(CM82),$E82,$F82)&gt;=INDEX(INDIRECT(CM82),1,DC$28)),0,(INDEX(INDIRECT(CM82),$E82,$F82))-INDEX(INDIRECT(CM82),1,DC$28))*(10-INDEX(INDIRECT("times"&amp;CK$2),$F82,DC$28))/10</f>
        <v>0</v>
      </c>
      <c r="DD82" s="63">
        <f ca="1">IF(OR(INDEX(INDIRECT("times"&amp;CK$2),$F82,DD$28)&gt;10,INDEX(INDIRECT(CM82),$E82,$F82)="",INDEX(INDIRECT(CM82),$E82,$F82)&gt;=INDEX(INDIRECT(CM82),1,DD$28)),0,(INDEX(INDIRECT(CM82),$E82,$F82))-INDEX(INDIRECT(CM82),1,DD$28))*(10-INDEX(INDIRECT("times"&amp;CK$2),$F82,DD$28))/10</f>
        <v>0</v>
      </c>
      <c r="DE82" s="63">
        <f ca="1">IF(OR(INDEX(INDIRECT("times"&amp;CK$2),$F82,DE$28)&gt;10,INDEX(INDIRECT(CM82),$E82,$F82)="",INDEX(INDIRECT(CM82),$E82,$F82)&gt;=INDEX(INDIRECT(CM82),1,DE$28)),0,(INDEX(INDIRECT(CM82),$E82,$F82))-INDEX(INDIRECT(CM82),1,DE$28))*(10-INDEX(INDIRECT("times"&amp;CK$2),$F82,DE$28))/10</f>
        <v>0</v>
      </c>
      <c r="DF82" s="63">
        <f ca="1">IF(OR(INDEX(INDIRECT("times"&amp;CK$2),$F82,DF$28)&gt;10,INDEX(INDIRECT(CM82),$E82,$F82)="",INDEX(INDIRECT(CM82),$E82,$F82)&gt;=INDEX(INDIRECT(CM82),1,DF$28)),0,(INDEX(INDIRECT(CM82),$E82,$F82))-INDEX(INDIRECT(CM82),1,DF$28))*(10-INDEX(INDIRECT("times"&amp;CK$2),$F82,DF$28))/10</f>
        <v>0</v>
      </c>
      <c r="DG82" s="63">
        <f ca="1">IF(OR(INDEX(INDIRECT("times"&amp;CK$2),$F82,DG$28)&gt;10,INDEX(INDIRECT(CM82),$E82,$F82)="",INDEX(INDIRECT(CM82),$E82,$F82)&gt;=INDEX(INDIRECT(CM82),1,DG$28)),0,(INDEX(INDIRECT(CM82),$E82,$F82))-INDEX(INDIRECT(CM82),1,DG$28))*(10-INDEX(INDIRECT("times"&amp;CK$2),$F82,DG$28))/10</f>
        <v>0</v>
      </c>
      <c r="DH82" s="63">
        <f ca="1">IF(OR(INDEX(INDIRECT("times"&amp;CK$2),$F82,DH$28)&gt;10,INDEX(INDIRECT(CM82),$E82,$F82)="",INDEX(INDIRECT(CM82),$E82,$F82)&gt;=INDEX(INDIRECT(CM82),1,DH$28)),0,(INDEX(INDIRECT(CM82),$E82,$F82))-INDEX(INDIRECT(CM82),1,DH$28))*(10-INDEX(INDIRECT("times"&amp;CK$2),$F82,DH$28))/10</f>
        <v>0</v>
      </c>
      <c r="DI82" s="63">
        <f ca="1">IF(OR(INDEX(INDIRECT("times"&amp;CK$2),$F82,DI$28)&gt;10,INDEX(INDIRECT(CM82),$E82,$F82)="",INDEX(INDIRECT(CM82),$E82,$F82)&gt;=INDEX(INDIRECT(CM82),1,DI$28)),0,(INDEX(INDIRECT(CM82),$E82,$F82))-INDEX(INDIRECT(CM82),1,DI$28))*(10-INDEX(INDIRECT("times"&amp;CK$2),$F82,DI$28))/10</f>
        <v>0</v>
      </c>
      <c r="DJ82" s="64">
        <f ca="1">IF(OR(INDEX(INDIRECT("times"&amp;CK$2),$F82,DJ$28)&gt;10,INDEX(INDIRECT(CM82),$E82,$F82)="",INDEX(INDIRECT(CM82),$E82,$F82)&gt;=INDEX(INDIRECT(CM82),1,DJ$28)),0,(INDEX(INDIRECT(CM82),$E82,$F82))-INDEX(INDIRECT(CM82),1,DJ$28))*(10-INDEX(INDIRECT("times"&amp;CK$2),$F82,DJ$28))/10</f>
        <v>0</v>
      </c>
      <c r="DK82" s="201">
        <v>19</v>
      </c>
      <c r="DM82" s="18" t="s">
        <v>228</v>
      </c>
      <c r="DN82" s="122">
        <f>DM26</f>
        <v>0</v>
      </c>
      <c r="DO82" s="122" t="str">
        <f>DM27</f>
        <v>shop3564</v>
      </c>
      <c r="DP82" s="210" t="str">
        <f t="shared" si="44"/>
        <v>core0_shop3564</v>
      </c>
      <c r="DQ82" s="122">
        <v>5</v>
      </c>
      <c r="DR82" s="33">
        <v>19</v>
      </c>
      <c r="DS82" s="62">
        <f ca="1">IF(OR(INDEX(INDIRECT("times"&amp;DN$2),$F82,DS$28)&gt;10,INDEX(INDIRECT(DP82),$E82,$F82)="",INDEX(INDIRECT(DP82),$E82,$F82)&gt;=INDEX(INDIRECT(DP82),1,DS$28)),0,(INDEX(INDIRECT(DP82),$E82,$F82))-INDEX(INDIRECT(DP82),1,DS$28))*(10-INDEX(INDIRECT("times"&amp;DN$2),$F82,DS$28))/10</f>
        <v>0</v>
      </c>
      <c r="DT82" s="63">
        <f ca="1">IF(OR(INDEX(INDIRECT("times"&amp;DN$2),$F82,DT$28)&gt;10,INDEX(INDIRECT(DP82),$E82,$F82)="",INDEX(INDIRECT(DP82),$E82,$F82)&gt;=INDEX(INDIRECT(DP82),1,DT$28)),0,(INDEX(INDIRECT(DP82),$E82,$F82))-INDEX(INDIRECT(DP82),1,DT$28))*(10-INDEX(INDIRECT("times"&amp;DN$2),$F82,DT$28))/10</f>
        <v>0</v>
      </c>
      <c r="DU82" s="63">
        <f ca="1">IF(OR(INDEX(INDIRECT("times"&amp;DN$2),$F82,DU$28)&gt;10,INDEX(INDIRECT(DP82),$E82,$F82)="",INDEX(INDIRECT(DP82),$E82,$F82)&gt;=INDEX(INDIRECT(DP82),1,DU$28)),0,(INDEX(INDIRECT(DP82),$E82,$F82))-INDEX(INDIRECT(DP82),1,DU$28))*(10-INDEX(INDIRECT("times"&amp;DN$2),$F82,DU$28))/10</f>
        <v>0</v>
      </c>
      <c r="DV82" s="63">
        <f ca="1">IF(OR(INDEX(INDIRECT("times"&amp;DN$2),$F82,DV$28)&gt;10,INDEX(INDIRECT(DP82),$E82,$F82)="",INDEX(INDIRECT(DP82),$E82,$F82)&gt;=INDEX(INDIRECT(DP82),1,DV$28)),0,(INDEX(INDIRECT(DP82),$E82,$F82))-INDEX(INDIRECT(DP82),1,DV$28))*(10-INDEX(INDIRECT("times"&amp;DN$2),$F82,DV$28))/10</f>
        <v>0</v>
      </c>
      <c r="DW82" s="63">
        <f ca="1">IF(OR(INDEX(INDIRECT("times"&amp;DN$2),$F82,DW$28)&gt;10,INDEX(INDIRECT(DP82),$E82,$F82)="",INDEX(INDIRECT(DP82),$E82,$F82)&gt;=INDEX(INDIRECT(DP82),1,DW$28)),0,(INDEX(INDIRECT(DP82),$E82,$F82))-INDEX(INDIRECT(DP82),1,DW$28))*(10-INDEX(INDIRECT("times"&amp;DN$2),$F82,DW$28))/10</f>
        <v>0</v>
      </c>
      <c r="DX82" s="63">
        <f ca="1">IF(OR(INDEX(INDIRECT("times"&amp;DN$2),$F82,DX$28)&gt;10,INDEX(INDIRECT(DP82),$E82,$F82)="",INDEX(INDIRECT(DP82),$E82,$F82)&gt;=INDEX(INDIRECT(DP82),1,DX$28)),0,(INDEX(INDIRECT(DP82),$E82,$F82))-INDEX(INDIRECT(DP82),1,DX$28))*(10-INDEX(INDIRECT("times"&amp;DN$2),$F82,DX$28))/10</f>
        <v>0</v>
      </c>
      <c r="DY82" s="63">
        <f ca="1">IF(OR(INDEX(INDIRECT("times"&amp;DN$2),$F82,DY$28)&gt;10,INDEX(INDIRECT(DP82),$E82,$F82)="",INDEX(INDIRECT(DP82),$E82,$F82)&gt;=INDEX(INDIRECT(DP82),1,DY$28)),0,(INDEX(INDIRECT(DP82),$E82,$F82))-INDEX(INDIRECT(DP82),1,DY$28))*(10-INDEX(INDIRECT("times"&amp;DN$2),$F82,DY$28))/10</f>
        <v>0</v>
      </c>
      <c r="DZ82" s="63">
        <f ca="1">IF(OR(INDEX(INDIRECT("times"&amp;DN$2),$F82,DZ$28)&gt;10,INDEX(INDIRECT(DP82),$E82,$F82)="",INDEX(INDIRECT(DP82),$E82,$F82)&gt;=INDEX(INDIRECT(DP82),1,DZ$28)),0,(INDEX(INDIRECT(DP82),$E82,$F82))-INDEX(INDIRECT(DP82),1,DZ$28))*(10-INDEX(INDIRECT("times"&amp;DN$2),$F82,DZ$28))/10</f>
        <v>0</v>
      </c>
      <c r="EA82" s="63">
        <f ca="1">IF(OR(INDEX(INDIRECT("times"&amp;DN$2),$F82,EA$28)&gt;10,INDEX(INDIRECT(DP82),$E82,$F82)="",INDEX(INDIRECT(DP82),$E82,$F82)&gt;=INDEX(INDIRECT(DP82),1,EA$28)),0,(INDEX(INDIRECT(DP82),$E82,$F82))-INDEX(INDIRECT(DP82),1,EA$28))*(10-INDEX(INDIRECT("times"&amp;DN$2),$F82,EA$28))/10</f>
        <v>0</v>
      </c>
      <c r="EB82" s="63">
        <f ca="1">IF(OR(INDEX(INDIRECT("times"&amp;DN$2),$F82,EB$28)&gt;10,INDEX(INDIRECT(DP82),$E82,$F82)="",INDEX(INDIRECT(DP82),$E82,$F82)&gt;=INDEX(INDIRECT(DP82),1,EB$28)),0,(INDEX(INDIRECT(DP82),$E82,$F82))-INDEX(INDIRECT(DP82),1,EB$28))*(10-INDEX(INDIRECT("times"&amp;DN$2),$F82,EB$28))/10</f>
        <v>0</v>
      </c>
      <c r="EC82" s="63">
        <f ca="1">IF(OR(INDEX(INDIRECT("times"&amp;DN$2),$F82,EC$28)&gt;10,INDEX(INDIRECT(DP82),$E82,$F82)="",INDEX(INDIRECT(DP82),$E82,$F82)&gt;=INDEX(INDIRECT(DP82),1,EC$28)),0,(INDEX(INDIRECT(DP82),$E82,$F82))-INDEX(INDIRECT(DP82),1,EC$28))*(10-INDEX(INDIRECT("times"&amp;DN$2),$F82,EC$28))/10</f>
        <v>0</v>
      </c>
      <c r="ED82" s="63">
        <f ca="1">IF(OR(INDEX(INDIRECT("times"&amp;DN$2),$F82,ED$28)&gt;10,INDEX(INDIRECT(DP82),$E82,$F82)="",INDEX(INDIRECT(DP82),$E82,$F82)&gt;=INDEX(INDIRECT(DP82),1,ED$28)),0,(INDEX(INDIRECT(DP82),$E82,$F82))-INDEX(INDIRECT(DP82),1,ED$28))*(10-INDEX(INDIRECT("times"&amp;DN$2),$F82,ED$28))/10</f>
        <v>0</v>
      </c>
      <c r="EE82" s="63">
        <f ca="1">IF(OR(INDEX(INDIRECT("times"&amp;DN$2),$F82,EE$28)&gt;10,INDEX(INDIRECT(DP82),$E82,$F82)="",INDEX(INDIRECT(DP82),$E82,$F82)&gt;=INDEX(INDIRECT(DP82),1,EE$28)),0,(INDEX(INDIRECT(DP82),$E82,$F82))-INDEX(INDIRECT(DP82),1,EE$28))*(10-INDEX(INDIRECT("times"&amp;DN$2),$F82,EE$28))/10</f>
        <v>0</v>
      </c>
      <c r="EF82" s="63">
        <f ca="1">IF(OR(INDEX(INDIRECT("times"&amp;DN$2),$F82,EF$28)&gt;10,INDEX(INDIRECT(DP82),$E82,$F82)="",INDEX(INDIRECT(DP82),$E82,$F82)&gt;=INDEX(INDIRECT(DP82),1,EF$28)),0,(INDEX(INDIRECT(DP82),$E82,$F82))-INDEX(INDIRECT(DP82),1,EF$28))*(10-INDEX(INDIRECT("times"&amp;DN$2),$F82,EF$28))/10</f>
        <v>0</v>
      </c>
      <c r="EG82" s="63">
        <f ca="1">IF(OR(INDEX(INDIRECT("times"&amp;DN$2),$F82,EG$28)&gt;10,INDEX(INDIRECT(DP82),$E82,$F82)="",INDEX(INDIRECT(DP82),$E82,$F82)&gt;=INDEX(INDIRECT(DP82),1,EG$28)),0,(INDEX(INDIRECT(DP82),$E82,$F82))-INDEX(INDIRECT(DP82),1,EG$28))*(10-INDEX(INDIRECT("times"&amp;DN$2),$F82,EG$28))/10</f>
        <v>0</v>
      </c>
      <c r="EH82" s="63">
        <f ca="1">IF(OR(INDEX(INDIRECT("times"&amp;DN$2),$F82,EH$28)&gt;10,INDEX(INDIRECT(DP82),$E82,$F82)="",INDEX(INDIRECT(DP82),$E82,$F82)&gt;=INDEX(INDIRECT(DP82),1,EH$28)),0,(INDEX(INDIRECT(DP82),$E82,$F82))-INDEX(INDIRECT(DP82),1,EH$28))*(10-INDEX(INDIRECT("times"&amp;DN$2),$F82,EH$28))/10</f>
        <v>0</v>
      </c>
      <c r="EI82" s="63">
        <f ca="1">IF(OR(INDEX(INDIRECT("times"&amp;DN$2),$F82,EI$28)&gt;10,INDEX(INDIRECT(DP82),$E82,$F82)="",INDEX(INDIRECT(DP82),$E82,$F82)&gt;=INDEX(INDIRECT(DP82),1,EI$28)),0,(INDEX(INDIRECT(DP82),$E82,$F82))-INDEX(INDIRECT(DP82),1,EI$28))*(10-INDEX(INDIRECT("times"&amp;DN$2),$F82,EI$28))/10</f>
        <v>0</v>
      </c>
      <c r="EJ82" s="63">
        <f ca="1">IF(OR(INDEX(INDIRECT("times"&amp;DN$2),$F82,EJ$28)&gt;10,INDEX(INDIRECT(DP82),$E82,$F82)="",INDEX(INDIRECT(DP82),$E82,$F82)&gt;=INDEX(INDIRECT(DP82),1,EJ$28)),0,(INDEX(INDIRECT(DP82),$E82,$F82))-INDEX(INDIRECT(DP82),1,EJ$28))*(10-INDEX(INDIRECT("times"&amp;DN$2),$F82,EJ$28))/10</f>
        <v>0</v>
      </c>
      <c r="EK82" s="63">
        <f ca="1">IF(OR(INDEX(INDIRECT("times"&amp;DN$2),$F82,EK$28)&gt;10,INDEX(INDIRECT(DP82),$E82,$F82)="",INDEX(INDIRECT(DP82),$E82,$F82)&gt;=INDEX(INDIRECT(DP82),1,EK$28)),0,(INDEX(INDIRECT(DP82),$E82,$F82))-INDEX(INDIRECT(DP82),1,EK$28))*(10-INDEX(INDIRECT("times"&amp;DN$2),$F82,EK$28))/10</f>
        <v>0</v>
      </c>
      <c r="EL82" s="63">
        <f ca="1">IF(OR(INDEX(INDIRECT("times"&amp;DN$2),$F82,EL$28)&gt;10,INDEX(INDIRECT(DP82),$E82,$F82)="",INDEX(INDIRECT(DP82),$E82,$F82)&gt;=INDEX(INDIRECT(DP82),1,EL$28)),0,(INDEX(INDIRECT(DP82),$E82,$F82))-INDEX(INDIRECT(DP82),1,EL$28))*(10-INDEX(INDIRECT("times"&amp;DN$2),$F82,EL$28))/10</f>
        <v>0</v>
      </c>
      <c r="EM82" s="64">
        <f ca="1">IF(OR(INDEX(INDIRECT("times"&amp;DN$2),$F82,EM$28)&gt;10,INDEX(INDIRECT(DP82),$E82,$F82)="",INDEX(INDIRECT(DP82),$E82,$F82)&gt;=INDEX(INDIRECT(DP82),1,EM$28)),0,(INDEX(INDIRECT(DP82),$E82,$F82))-INDEX(INDIRECT(DP82),1,EM$28))*(10-INDEX(INDIRECT("times"&amp;DN$2),$F82,EM$28))/10</f>
        <v>0</v>
      </c>
      <c r="EN82" s="201">
        <v>19</v>
      </c>
      <c r="EP82" s="18" t="s">
        <v>228</v>
      </c>
      <c r="EQ82" s="122">
        <f>EP26</f>
        <v>0</v>
      </c>
      <c r="ER82" s="122" t="str">
        <f>EP27</f>
        <v>lei3564</v>
      </c>
      <c r="ES82" s="210" t="str">
        <f t="shared" si="45"/>
        <v>core0_lei3564</v>
      </c>
      <c r="ET82" s="122">
        <v>5</v>
      </c>
      <c r="EU82" s="33">
        <v>19</v>
      </c>
      <c r="EV82" s="62">
        <f ca="1">IF(OR(INDEX(INDIRECT("times"&amp;EQ$2),$F82,EV$28)&gt;10,INDEX(INDIRECT(ES82),$E82,$F82)="",INDEX(INDIRECT(ES82),$E82,$F82)&gt;=INDEX(INDIRECT(ES82),1,EV$28)),0,(INDEX(INDIRECT(ES82),$E82,$F82))-INDEX(INDIRECT(ES82),1,EV$28))*(10-INDEX(INDIRECT("times"&amp;EQ$2),$F82,EV$28))/10</f>
        <v>0</v>
      </c>
      <c r="EW82" s="63">
        <f ca="1">IF(OR(INDEX(INDIRECT("times"&amp;EQ$2),$F82,EW$28)&gt;10,INDEX(INDIRECT(ES82),$E82,$F82)="",INDEX(INDIRECT(ES82),$E82,$F82)&gt;=INDEX(INDIRECT(ES82),1,EW$28)),0,(INDEX(INDIRECT(ES82),$E82,$F82))-INDEX(INDIRECT(ES82),1,EW$28))*(10-INDEX(INDIRECT("times"&amp;EQ$2),$F82,EW$28))/10</f>
        <v>0</v>
      </c>
      <c r="EX82" s="63">
        <f ca="1">IF(OR(INDEX(INDIRECT("times"&amp;EQ$2),$F82,EX$28)&gt;10,INDEX(INDIRECT(ES82),$E82,$F82)="",INDEX(INDIRECT(ES82),$E82,$F82)&gt;=INDEX(INDIRECT(ES82),1,EX$28)),0,(INDEX(INDIRECT(ES82),$E82,$F82))-INDEX(INDIRECT(ES82),1,EX$28))*(10-INDEX(INDIRECT("times"&amp;EQ$2),$F82,EX$28))/10</f>
        <v>0</v>
      </c>
      <c r="EY82" s="63">
        <f ca="1">IF(OR(INDEX(INDIRECT("times"&amp;EQ$2),$F82,EY$28)&gt;10,INDEX(INDIRECT(ES82),$E82,$F82)="",INDEX(INDIRECT(ES82),$E82,$F82)&gt;=INDEX(INDIRECT(ES82),1,EY$28)),0,(INDEX(INDIRECT(ES82),$E82,$F82))-INDEX(INDIRECT(ES82),1,EY$28))*(10-INDEX(INDIRECT("times"&amp;EQ$2),$F82,EY$28))/10</f>
        <v>0</v>
      </c>
      <c r="EZ82" s="63">
        <f ca="1">IF(OR(INDEX(INDIRECT("times"&amp;EQ$2),$F82,EZ$28)&gt;10,INDEX(INDIRECT(ES82),$E82,$F82)="",INDEX(INDIRECT(ES82),$E82,$F82)&gt;=INDEX(INDIRECT(ES82),1,EZ$28)),0,(INDEX(INDIRECT(ES82),$E82,$F82))-INDEX(INDIRECT(ES82),1,EZ$28))*(10-INDEX(INDIRECT("times"&amp;EQ$2),$F82,EZ$28))/10</f>
        <v>0</v>
      </c>
      <c r="FA82" s="63">
        <f ca="1">IF(OR(INDEX(INDIRECT("times"&amp;EQ$2),$F82,FA$28)&gt;10,INDEX(INDIRECT(ES82),$E82,$F82)="",INDEX(INDIRECT(ES82),$E82,$F82)&gt;=INDEX(INDIRECT(ES82),1,FA$28)),0,(INDEX(INDIRECT(ES82),$E82,$F82))-INDEX(INDIRECT(ES82),1,FA$28))*(10-INDEX(INDIRECT("times"&amp;EQ$2),$F82,FA$28))/10</f>
        <v>0</v>
      </c>
      <c r="FB82" s="63">
        <f ca="1">IF(OR(INDEX(INDIRECT("times"&amp;EQ$2),$F82,FB$28)&gt;10,INDEX(INDIRECT(ES82),$E82,$F82)="",INDEX(INDIRECT(ES82),$E82,$F82)&gt;=INDEX(INDIRECT(ES82),1,FB$28)),0,(INDEX(INDIRECT(ES82),$E82,$F82))-INDEX(INDIRECT(ES82),1,FB$28))*(10-INDEX(INDIRECT("times"&amp;EQ$2),$F82,FB$28))/10</f>
        <v>0</v>
      </c>
      <c r="FC82" s="63">
        <f ca="1">IF(OR(INDEX(INDIRECT("times"&amp;EQ$2),$F82,FC$28)&gt;10,INDEX(INDIRECT(ES82),$E82,$F82)="",INDEX(INDIRECT(ES82),$E82,$F82)&gt;=INDEX(INDIRECT(ES82),1,FC$28)),0,(INDEX(INDIRECT(ES82),$E82,$F82))-INDEX(INDIRECT(ES82),1,FC$28))*(10-INDEX(INDIRECT("times"&amp;EQ$2),$F82,FC$28))/10</f>
        <v>0</v>
      </c>
      <c r="FD82" s="63">
        <f ca="1">IF(OR(INDEX(INDIRECT("times"&amp;EQ$2),$F82,FD$28)&gt;10,INDEX(INDIRECT(ES82),$E82,$F82)="",INDEX(INDIRECT(ES82),$E82,$F82)&gt;=INDEX(INDIRECT(ES82),1,FD$28)),0,(INDEX(INDIRECT(ES82),$E82,$F82))-INDEX(INDIRECT(ES82),1,FD$28))*(10-INDEX(INDIRECT("times"&amp;EQ$2),$F82,FD$28))/10</f>
        <v>0</v>
      </c>
      <c r="FE82" s="63">
        <f ca="1">IF(OR(INDEX(INDIRECT("times"&amp;EQ$2),$F82,FE$28)&gt;10,INDEX(INDIRECT(ES82),$E82,$F82)="",INDEX(INDIRECT(ES82),$E82,$F82)&gt;=INDEX(INDIRECT(ES82),1,FE$28)),0,(INDEX(INDIRECT(ES82),$E82,$F82))-INDEX(INDIRECT(ES82),1,FE$28))*(10-INDEX(INDIRECT("times"&amp;EQ$2),$F82,FE$28))/10</f>
        <v>0</v>
      </c>
      <c r="FF82" s="63">
        <f ca="1">IF(OR(INDEX(INDIRECT("times"&amp;EQ$2),$F82,FF$28)&gt;10,INDEX(INDIRECT(ES82),$E82,$F82)="",INDEX(INDIRECT(ES82),$E82,$F82)&gt;=INDEX(INDIRECT(ES82),1,FF$28)),0,(INDEX(INDIRECT(ES82),$E82,$F82))-INDEX(INDIRECT(ES82),1,FF$28))*(10-INDEX(INDIRECT("times"&amp;EQ$2),$F82,FF$28))/10</f>
        <v>0</v>
      </c>
      <c r="FG82" s="63">
        <f ca="1">IF(OR(INDEX(INDIRECT("times"&amp;EQ$2),$F82,FG$28)&gt;10,INDEX(INDIRECT(ES82),$E82,$F82)="",INDEX(INDIRECT(ES82),$E82,$F82)&gt;=INDEX(INDIRECT(ES82),1,FG$28)),0,(INDEX(INDIRECT(ES82),$E82,$F82))-INDEX(INDIRECT(ES82),1,FG$28))*(10-INDEX(INDIRECT("times"&amp;EQ$2),$F82,FG$28))/10</f>
        <v>0</v>
      </c>
      <c r="FH82" s="63">
        <f ca="1">IF(OR(INDEX(INDIRECT("times"&amp;EQ$2),$F82,FH$28)&gt;10,INDEX(INDIRECT(ES82),$E82,$F82)="",INDEX(INDIRECT(ES82),$E82,$F82)&gt;=INDEX(INDIRECT(ES82),1,FH$28)),0,(INDEX(INDIRECT(ES82),$E82,$F82))-INDEX(INDIRECT(ES82),1,FH$28))*(10-INDEX(INDIRECT("times"&amp;EQ$2),$F82,FH$28))/10</f>
        <v>0</v>
      </c>
      <c r="FI82" s="63">
        <f ca="1">IF(OR(INDEX(INDIRECT("times"&amp;EQ$2),$F82,FI$28)&gt;10,INDEX(INDIRECT(ES82),$E82,$F82)="",INDEX(INDIRECT(ES82),$E82,$F82)&gt;=INDEX(INDIRECT(ES82),1,FI$28)),0,(INDEX(INDIRECT(ES82),$E82,$F82))-INDEX(INDIRECT(ES82),1,FI$28))*(10-INDEX(INDIRECT("times"&amp;EQ$2),$F82,FI$28))/10</f>
        <v>0</v>
      </c>
      <c r="FJ82" s="63">
        <f ca="1">IF(OR(INDEX(INDIRECT("times"&amp;EQ$2),$F82,FJ$28)&gt;10,INDEX(INDIRECT(ES82),$E82,$F82)="",INDEX(INDIRECT(ES82),$E82,$F82)&gt;=INDEX(INDIRECT(ES82),1,FJ$28)),0,(INDEX(INDIRECT(ES82),$E82,$F82))-INDEX(INDIRECT(ES82),1,FJ$28))*(10-INDEX(INDIRECT("times"&amp;EQ$2),$F82,FJ$28))/10</f>
        <v>0</v>
      </c>
      <c r="FK82" s="63">
        <f ca="1">IF(OR(INDEX(INDIRECT("times"&amp;EQ$2),$F82,FK$28)&gt;10,INDEX(INDIRECT(ES82),$E82,$F82)="",INDEX(INDIRECT(ES82),$E82,$F82)&gt;=INDEX(INDIRECT(ES82),1,FK$28)),0,(INDEX(INDIRECT(ES82),$E82,$F82))-INDEX(INDIRECT(ES82),1,FK$28))*(10-INDEX(INDIRECT("times"&amp;EQ$2),$F82,FK$28))/10</f>
        <v>0</v>
      </c>
      <c r="FL82" s="63">
        <f ca="1">IF(OR(INDEX(INDIRECT("times"&amp;EQ$2),$F82,FL$28)&gt;10,INDEX(INDIRECT(ES82),$E82,$F82)="",INDEX(INDIRECT(ES82),$E82,$F82)&gt;=INDEX(INDIRECT(ES82),1,FL$28)),0,(INDEX(INDIRECT(ES82),$E82,$F82))-INDEX(INDIRECT(ES82),1,FL$28))*(10-INDEX(INDIRECT("times"&amp;EQ$2),$F82,FL$28))/10</f>
        <v>0</v>
      </c>
      <c r="FM82" s="63">
        <f ca="1">IF(OR(INDEX(INDIRECT("times"&amp;EQ$2),$F82,FM$28)&gt;10,INDEX(INDIRECT(ES82),$E82,$F82)="",INDEX(INDIRECT(ES82),$E82,$F82)&gt;=INDEX(INDIRECT(ES82),1,FM$28)),0,(INDEX(INDIRECT(ES82),$E82,$F82))-INDEX(INDIRECT(ES82),1,FM$28))*(10-INDEX(INDIRECT("times"&amp;EQ$2),$F82,FM$28))/10</f>
        <v>0</v>
      </c>
      <c r="FN82" s="63">
        <f ca="1">IF(OR(INDEX(INDIRECT("times"&amp;EQ$2),$F82,FN$28)&gt;10,INDEX(INDIRECT(ES82),$E82,$F82)="",INDEX(INDIRECT(ES82),$E82,$F82)&gt;=INDEX(INDIRECT(ES82),1,FN$28)),0,(INDEX(INDIRECT(ES82),$E82,$F82))-INDEX(INDIRECT(ES82),1,FN$28))*(10-INDEX(INDIRECT("times"&amp;EQ$2),$F82,FN$28))/10</f>
        <v>0</v>
      </c>
      <c r="FO82" s="63">
        <f ca="1">IF(OR(INDEX(INDIRECT("times"&amp;EQ$2),$F82,FO$28)&gt;10,INDEX(INDIRECT(ES82),$E82,$F82)="",INDEX(INDIRECT(ES82),$E82,$F82)&gt;=INDEX(INDIRECT(ES82),1,FO$28)),0,(INDEX(INDIRECT(ES82),$E82,$F82))-INDEX(INDIRECT(ES82),1,FO$28))*(10-INDEX(INDIRECT("times"&amp;EQ$2),$F82,FO$28))/10</f>
        <v>0</v>
      </c>
      <c r="FP82" s="64">
        <f ca="1">IF(OR(INDEX(INDIRECT("times"&amp;EQ$2),$F82,FP$28)&gt;10,INDEX(INDIRECT(ES82),$E82,$F82)="",INDEX(INDIRECT(ES82),$E82,$F82)&gt;=INDEX(INDIRECT(ES82),1,FP$28)),0,(INDEX(INDIRECT(ES82),$E82,$F82))-INDEX(INDIRECT(ES82),1,FP$28))*(10-INDEX(INDIRECT("times"&amp;EQ$2),$F82,FP$28))/10</f>
        <v>0</v>
      </c>
      <c r="FQ82" s="201">
        <v>19</v>
      </c>
      <c r="FS82" s="18" t="s">
        <v>228</v>
      </c>
      <c r="FT82" s="122">
        <f>FS26</f>
        <v>0</v>
      </c>
      <c r="FU82" s="122" t="str">
        <f>FS27</f>
        <v>shop65</v>
      </c>
      <c r="FV82" s="210" t="str">
        <f t="shared" si="46"/>
        <v>core0_shop65</v>
      </c>
      <c r="FW82" s="122">
        <v>5</v>
      </c>
      <c r="FX82" s="33">
        <v>19</v>
      </c>
      <c r="FY82" s="62">
        <f ca="1">IF(OR(INDEX(INDIRECT("times"&amp;FT$2),$F82,FY$28)&gt;10,INDEX(INDIRECT(FV82),$E82,$F82)="",INDEX(INDIRECT(FV82),$E82,$F82)&gt;=INDEX(INDIRECT(FV82),1,FY$28)),0,(INDEX(INDIRECT(FV82),$E82,$F82))-INDEX(INDIRECT(FV82),1,FY$28))*(10-INDEX(INDIRECT("times"&amp;FT$2),$F82,FY$28))/10</f>
        <v>0</v>
      </c>
      <c r="FZ82" s="63">
        <f ca="1">IF(OR(INDEX(INDIRECT("times"&amp;FT$2),$F82,FZ$28)&gt;10,INDEX(INDIRECT(FV82),$E82,$F82)="",INDEX(INDIRECT(FV82),$E82,$F82)&gt;=INDEX(INDIRECT(FV82),1,FZ$28)),0,(INDEX(INDIRECT(FV82),$E82,$F82))-INDEX(INDIRECT(FV82),1,FZ$28))*(10-INDEX(INDIRECT("times"&amp;FT$2),$F82,FZ$28))/10</f>
        <v>0</v>
      </c>
      <c r="GA82" s="63">
        <f ca="1">IF(OR(INDEX(INDIRECT("times"&amp;FT$2),$F82,GA$28)&gt;10,INDEX(INDIRECT(FV82),$E82,$F82)="",INDEX(INDIRECT(FV82),$E82,$F82)&gt;=INDEX(INDIRECT(FV82),1,GA$28)),0,(INDEX(INDIRECT(FV82),$E82,$F82))-INDEX(INDIRECT(FV82),1,GA$28))*(10-INDEX(INDIRECT("times"&amp;FT$2),$F82,GA$28))/10</f>
        <v>0</v>
      </c>
      <c r="GB82" s="63">
        <f ca="1">IF(OR(INDEX(INDIRECT("times"&amp;FT$2),$F82,GB$28)&gt;10,INDEX(INDIRECT(FV82),$E82,$F82)="",INDEX(INDIRECT(FV82),$E82,$F82)&gt;=INDEX(INDIRECT(FV82),1,GB$28)),0,(INDEX(INDIRECT(FV82),$E82,$F82))-INDEX(INDIRECT(FV82),1,GB$28))*(10-INDEX(INDIRECT("times"&amp;FT$2),$F82,GB$28))/10</f>
        <v>0</v>
      </c>
      <c r="GC82" s="63">
        <f ca="1">IF(OR(INDEX(INDIRECT("times"&amp;FT$2),$F82,GC$28)&gt;10,INDEX(INDIRECT(FV82),$E82,$F82)="",INDEX(INDIRECT(FV82),$E82,$F82)&gt;=INDEX(INDIRECT(FV82),1,GC$28)),0,(INDEX(INDIRECT(FV82),$E82,$F82))-INDEX(INDIRECT(FV82),1,GC$28))*(10-INDEX(INDIRECT("times"&amp;FT$2),$F82,GC$28))/10</f>
        <v>0</v>
      </c>
      <c r="GD82" s="63">
        <f ca="1">IF(OR(INDEX(INDIRECT("times"&amp;FT$2),$F82,GD$28)&gt;10,INDEX(INDIRECT(FV82),$E82,$F82)="",INDEX(INDIRECT(FV82),$E82,$F82)&gt;=INDEX(INDIRECT(FV82),1,GD$28)),0,(INDEX(INDIRECT(FV82),$E82,$F82))-INDEX(INDIRECT(FV82),1,GD$28))*(10-INDEX(INDIRECT("times"&amp;FT$2),$F82,GD$28))/10</f>
        <v>0</v>
      </c>
      <c r="GE82" s="63">
        <f ca="1">IF(OR(INDEX(INDIRECT("times"&amp;FT$2),$F82,GE$28)&gt;10,INDEX(INDIRECT(FV82),$E82,$F82)="",INDEX(INDIRECT(FV82),$E82,$F82)&gt;=INDEX(INDIRECT(FV82),1,GE$28)),0,(INDEX(INDIRECT(FV82),$E82,$F82))-INDEX(INDIRECT(FV82),1,GE$28))*(10-INDEX(INDIRECT("times"&amp;FT$2),$F82,GE$28))/10</f>
        <v>0</v>
      </c>
      <c r="GF82" s="63">
        <f ca="1">IF(OR(INDEX(INDIRECT("times"&amp;FT$2),$F82,GF$28)&gt;10,INDEX(INDIRECT(FV82),$E82,$F82)="",INDEX(INDIRECT(FV82),$E82,$F82)&gt;=INDEX(INDIRECT(FV82),1,GF$28)),0,(INDEX(INDIRECT(FV82),$E82,$F82))-INDEX(INDIRECT(FV82),1,GF$28))*(10-INDEX(INDIRECT("times"&amp;FT$2),$F82,GF$28))/10</f>
        <v>0</v>
      </c>
      <c r="GG82" s="63">
        <f ca="1">IF(OR(INDEX(INDIRECT("times"&amp;FT$2),$F82,GG$28)&gt;10,INDEX(INDIRECT(FV82),$E82,$F82)="",INDEX(INDIRECT(FV82),$E82,$F82)&gt;=INDEX(INDIRECT(FV82),1,GG$28)),0,(INDEX(INDIRECT(FV82),$E82,$F82))-INDEX(INDIRECT(FV82),1,GG$28))*(10-INDEX(INDIRECT("times"&amp;FT$2),$F82,GG$28))/10</f>
        <v>0</v>
      </c>
      <c r="GH82" s="63">
        <f ca="1">IF(OR(INDEX(INDIRECT("times"&amp;FT$2),$F82,GH$28)&gt;10,INDEX(INDIRECT(FV82),$E82,$F82)="",INDEX(INDIRECT(FV82),$E82,$F82)&gt;=INDEX(INDIRECT(FV82),1,GH$28)),0,(INDEX(INDIRECT(FV82),$E82,$F82))-INDEX(INDIRECT(FV82),1,GH$28))*(10-INDEX(INDIRECT("times"&amp;FT$2),$F82,GH$28))/10</f>
        <v>0</v>
      </c>
      <c r="GI82" s="63">
        <f ca="1">IF(OR(INDEX(INDIRECT("times"&amp;FT$2),$F82,GI$28)&gt;10,INDEX(INDIRECT(FV82),$E82,$F82)="",INDEX(INDIRECT(FV82),$E82,$F82)&gt;=INDEX(INDIRECT(FV82),1,GI$28)),0,(INDEX(INDIRECT(FV82),$E82,$F82))-INDEX(INDIRECT(FV82),1,GI$28))*(10-INDEX(INDIRECT("times"&amp;FT$2),$F82,GI$28))/10</f>
        <v>0</v>
      </c>
      <c r="GJ82" s="63">
        <f ca="1">IF(OR(INDEX(INDIRECT("times"&amp;FT$2),$F82,GJ$28)&gt;10,INDEX(INDIRECT(FV82),$E82,$F82)="",INDEX(INDIRECT(FV82),$E82,$F82)&gt;=INDEX(INDIRECT(FV82),1,GJ$28)),0,(INDEX(INDIRECT(FV82),$E82,$F82))-INDEX(INDIRECT(FV82),1,GJ$28))*(10-INDEX(INDIRECT("times"&amp;FT$2),$F82,GJ$28))/10</f>
        <v>0</v>
      </c>
      <c r="GK82" s="63">
        <f ca="1">IF(OR(INDEX(INDIRECT("times"&amp;FT$2),$F82,GK$28)&gt;10,INDEX(INDIRECT(FV82),$E82,$F82)="",INDEX(INDIRECT(FV82),$E82,$F82)&gt;=INDEX(INDIRECT(FV82),1,GK$28)),0,(INDEX(INDIRECT(FV82),$E82,$F82))-INDEX(INDIRECT(FV82),1,GK$28))*(10-INDEX(INDIRECT("times"&amp;FT$2),$F82,GK$28))/10</f>
        <v>0</v>
      </c>
      <c r="GL82" s="63">
        <f ca="1">IF(OR(INDEX(INDIRECT("times"&amp;FT$2),$F82,GL$28)&gt;10,INDEX(INDIRECT(FV82),$E82,$F82)="",INDEX(INDIRECT(FV82),$E82,$F82)&gt;=INDEX(INDIRECT(FV82),1,GL$28)),0,(INDEX(INDIRECT(FV82),$E82,$F82))-INDEX(INDIRECT(FV82),1,GL$28))*(10-INDEX(INDIRECT("times"&amp;FT$2),$F82,GL$28))/10</f>
        <v>0</v>
      </c>
      <c r="GM82" s="63">
        <f ca="1">IF(OR(INDEX(INDIRECT("times"&amp;FT$2),$F82,GM$28)&gt;10,INDEX(INDIRECT(FV82),$E82,$F82)="",INDEX(INDIRECT(FV82),$E82,$F82)&gt;=INDEX(INDIRECT(FV82),1,GM$28)),0,(INDEX(INDIRECT(FV82),$E82,$F82))-INDEX(INDIRECT(FV82),1,GM$28))*(10-INDEX(INDIRECT("times"&amp;FT$2),$F82,GM$28))/10</f>
        <v>0</v>
      </c>
      <c r="GN82" s="63">
        <f ca="1">IF(OR(INDEX(INDIRECT("times"&amp;FT$2),$F82,GN$28)&gt;10,INDEX(INDIRECT(FV82),$E82,$F82)="",INDEX(INDIRECT(FV82),$E82,$F82)&gt;=INDEX(INDIRECT(FV82),1,GN$28)),0,(INDEX(INDIRECT(FV82),$E82,$F82))-INDEX(INDIRECT(FV82),1,GN$28))*(10-INDEX(INDIRECT("times"&amp;FT$2),$F82,GN$28))/10</f>
        <v>0</v>
      </c>
      <c r="GO82" s="63">
        <f ca="1">IF(OR(INDEX(INDIRECT("times"&amp;FT$2),$F82,GO$28)&gt;10,INDEX(INDIRECT(FV82),$E82,$F82)="",INDEX(INDIRECT(FV82),$E82,$F82)&gt;=INDEX(INDIRECT(FV82),1,GO$28)),0,(INDEX(INDIRECT(FV82),$E82,$F82))-INDEX(INDIRECT(FV82),1,GO$28))*(10-INDEX(INDIRECT("times"&amp;FT$2),$F82,GO$28))/10</f>
        <v>0</v>
      </c>
      <c r="GP82" s="63">
        <f ca="1">IF(OR(INDEX(INDIRECT("times"&amp;FT$2),$F82,GP$28)&gt;10,INDEX(INDIRECT(FV82),$E82,$F82)="",INDEX(INDIRECT(FV82),$E82,$F82)&gt;=INDEX(INDIRECT(FV82),1,GP$28)),0,(INDEX(INDIRECT(FV82),$E82,$F82))-INDEX(INDIRECT(FV82),1,GP$28))*(10-INDEX(INDIRECT("times"&amp;FT$2),$F82,GP$28))/10</f>
        <v>0</v>
      </c>
      <c r="GQ82" s="63">
        <f ca="1">IF(OR(INDEX(INDIRECT("times"&amp;FT$2),$F82,GQ$28)&gt;10,INDEX(INDIRECT(FV82),$E82,$F82)="",INDEX(INDIRECT(FV82),$E82,$F82)&gt;=INDEX(INDIRECT(FV82),1,GQ$28)),0,(INDEX(INDIRECT(FV82),$E82,$F82))-INDEX(INDIRECT(FV82),1,GQ$28))*(10-INDEX(INDIRECT("times"&amp;FT$2),$F82,GQ$28))/10</f>
        <v>0</v>
      </c>
      <c r="GR82" s="63">
        <f ca="1">IF(OR(INDEX(INDIRECT("times"&amp;FT$2),$F82,GR$28)&gt;10,INDEX(INDIRECT(FV82),$E82,$F82)="",INDEX(INDIRECT(FV82),$E82,$F82)&gt;=INDEX(INDIRECT(FV82),1,GR$28)),0,(INDEX(INDIRECT(FV82),$E82,$F82))-INDEX(INDIRECT(FV82),1,GR$28))*(10-INDEX(INDIRECT("times"&amp;FT$2),$F82,GR$28))/10</f>
        <v>0</v>
      </c>
      <c r="GS82" s="64">
        <f ca="1">IF(OR(INDEX(INDIRECT("times"&amp;FT$2),$F82,GS$28)&gt;10,INDEX(INDIRECT(FV82),$E82,$F82)="",INDEX(INDIRECT(FV82),$E82,$F82)&gt;=INDEX(INDIRECT(FV82),1,GS$28)),0,(INDEX(INDIRECT(FV82),$E82,$F82))-INDEX(INDIRECT(FV82),1,GS$28))*(10-INDEX(INDIRECT("times"&amp;FT$2),$F82,GS$28))/10</f>
        <v>0</v>
      </c>
      <c r="GT82" s="201">
        <v>19</v>
      </c>
      <c r="GV82" s="18" t="s">
        <v>228</v>
      </c>
      <c r="GW82" s="122">
        <f>GV26</f>
        <v>0</v>
      </c>
      <c r="GX82" s="122" t="str">
        <f>GV27</f>
        <v>lei65</v>
      </c>
      <c r="GY82" s="210" t="str">
        <f t="shared" si="47"/>
        <v>core0_lei65</v>
      </c>
      <c r="GZ82" s="122">
        <v>5</v>
      </c>
      <c r="HA82" s="33">
        <v>19</v>
      </c>
      <c r="HB82" s="62">
        <f ca="1">IF(OR(INDEX(INDIRECT("times"&amp;GW$2),$F82,HB$28)&gt;10,INDEX(INDIRECT(GY82),$E82,$F82)="",INDEX(INDIRECT(GY82),$E82,$F82)&gt;=INDEX(INDIRECT(GY82),1,HB$28)),0,(INDEX(INDIRECT(GY82),$E82,$F82))-INDEX(INDIRECT(GY82),1,HB$28))*(10-INDEX(INDIRECT("times"&amp;GW$2),$F82,HB$28))/10</f>
        <v>0</v>
      </c>
      <c r="HC82" s="63">
        <f ca="1">IF(OR(INDEX(INDIRECT("times"&amp;GW$2),$F82,HC$28)&gt;10,INDEX(INDIRECT(GY82),$E82,$F82)="",INDEX(INDIRECT(GY82),$E82,$F82)&gt;=INDEX(INDIRECT(GY82),1,HC$28)),0,(INDEX(INDIRECT(GY82),$E82,$F82))-INDEX(INDIRECT(GY82),1,HC$28))*(10-INDEX(INDIRECT("times"&amp;GW$2),$F82,HC$28))/10</f>
        <v>0</v>
      </c>
      <c r="HD82" s="63">
        <f ca="1">IF(OR(INDEX(INDIRECT("times"&amp;GW$2),$F82,HD$28)&gt;10,INDEX(INDIRECT(GY82),$E82,$F82)="",INDEX(INDIRECT(GY82),$E82,$F82)&gt;=INDEX(INDIRECT(GY82),1,HD$28)),0,(INDEX(INDIRECT(GY82),$E82,$F82))-INDEX(INDIRECT(GY82),1,HD$28))*(10-INDEX(INDIRECT("times"&amp;GW$2),$F82,HD$28))/10</f>
        <v>0</v>
      </c>
      <c r="HE82" s="63">
        <f ca="1">IF(OR(INDEX(INDIRECT("times"&amp;GW$2),$F82,HE$28)&gt;10,INDEX(INDIRECT(GY82),$E82,$F82)="",INDEX(INDIRECT(GY82),$E82,$F82)&gt;=INDEX(INDIRECT(GY82),1,HE$28)),0,(INDEX(INDIRECT(GY82),$E82,$F82))-INDEX(INDIRECT(GY82),1,HE$28))*(10-INDEX(INDIRECT("times"&amp;GW$2),$F82,HE$28))/10</f>
        <v>0</v>
      </c>
      <c r="HF82" s="63">
        <f ca="1">IF(OR(INDEX(INDIRECT("times"&amp;GW$2),$F82,HF$28)&gt;10,INDEX(INDIRECT(GY82),$E82,$F82)="",INDEX(INDIRECT(GY82),$E82,$F82)&gt;=INDEX(INDIRECT(GY82),1,HF$28)),0,(INDEX(INDIRECT(GY82),$E82,$F82))-INDEX(INDIRECT(GY82),1,HF$28))*(10-INDEX(INDIRECT("times"&amp;GW$2),$F82,HF$28))/10</f>
        <v>0</v>
      </c>
      <c r="HG82" s="63">
        <f ca="1">IF(OR(INDEX(INDIRECT("times"&amp;GW$2),$F82,HG$28)&gt;10,INDEX(INDIRECT(GY82),$E82,$F82)="",INDEX(INDIRECT(GY82),$E82,$F82)&gt;=INDEX(INDIRECT(GY82),1,HG$28)),0,(INDEX(INDIRECT(GY82),$E82,$F82))-INDEX(INDIRECT(GY82),1,HG$28))*(10-INDEX(INDIRECT("times"&amp;GW$2),$F82,HG$28))/10</f>
        <v>0</v>
      </c>
      <c r="HH82" s="63">
        <f ca="1">IF(OR(INDEX(INDIRECT("times"&amp;GW$2),$F82,HH$28)&gt;10,INDEX(INDIRECT(GY82),$E82,$F82)="",INDEX(INDIRECT(GY82),$E82,$F82)&gt;=INDEX(INDIRECT(GY82),1,HH$28)),0,(INDEX(INDIRECT(GY82),$E82,$F82))-INDEX(INDIRECT(GY82),1,HH$28))*(10-INDEX(INDIRECT("times"&amp;GW$2),$F82,HH$28))/10</f>
        <v>0</v>
      </c>
      <c r="HI82" s="63">
        <f ca="1">IF(OR(INDEX(INDIRECT("times"&amp;GW$2),$F82,HI$28)&gt;10,INDEX(INDIRECT(GY82),$E82,$F82)="",INDEX(INDIRECT(GY82),$E82,$F82)&gt;=INDEX(INDIRECT(GY82),1,HI$28)),0,(INDEX(INDIRECT(GY82),$E82,$F82))-INDEX(INDIRECT(GY82),1,HI$28))*(10-INDEX(INDIRECT("times"&amp;GW$2),$F82,HI$28))/10</f>
        <v>0</v>
      </c>
      <c r="HJ82" s="63">
        <f ca="1">IF(OR(INDEX(INDIRECT("times"&amp;GW$2),$F82,HJ$28)&gt;10,INDEX(INDIRECT(GY82),$E82,$F82)="",INDEX(INDIRECT(GY82),$E82,$F82)&gt;=INDEX(INDIRECT(GY82),1,HJ$28)),0,(INDEX(INDIRECT(GY82),$E82,$F82))-INDEX(INDIRECT(GY82),1,HJ$28))*(10-INDEX(INDIRECT("times"&amp;GW$2),$F82,HJ$28))/10</f>
        <v>0</v>
      </c>
      <c r="HK82" s="63">
        <f ca="1">IF(OR(INDEX(INDIRECT("times"&amp;GW$2),$F82,HK$28)&gt;10,INDEX(INDIRECT(GY82),$E82,$F82)="",INDEX(INDIRECT(GY82),$E82,$F82)&gt;=INDEX(INDIRECT(GY82),1,HK$28)),0,(INDEX(INDIRECT(GY82),$E82,$F82))-INDEX(INDIRECT(GY82),1,HK$28))*(10-INDEX(INDIRECT("times"&amp;GW$2),$F82,HK$28))/10</f>
        <v>0</v>
      </c>
      <c r="HL82" s="63">
        <f ca="1">IF(OR(INDEX(INDIRECT("times"&amp;GW$2),$F82,HL$28)&gt;10,INDEX(INDIRECT(GY82),$E82,$F82)="",INDEX(INDIRECT(GY82),$E82,$F82)&gt;=INDEX(INDIRECT(GY82),1,HL$28)),0,(INDEX(INDIRECT(GY82),$E82,$F82))-INDEX(INDIRECT(GY82),1,HL$28))*(10-INDEX(INDIRECT("times"&amp;GW$2),$F82,HL$28))/10</f>
        <v>0</v>
      </c>
      <c r="HM82" s="63">
        <f ca="1">IF(OR(INDEX(INDIRECT("times"&amp;GW$2),$F82,HM$28)&gt;10,INDEX(INDIRECT(GY82),$E82,$F82)="",INDEX(INDIRECT(GY82),$E82,$F82)&gt;=INDEX(INDIRECT(GY82),1,HM$28)),0,(INDEX(INDIRECT(GY82),$E82,$F82))-INDEX(INDIRECT(GY82),1,HM$28))*(10-INDEX(INDIRECT("times"&amp;GW$2),$F82,HM$28))/10</f>
        <v>0</v>
      </c>
      <c r="HN82" s="63">
        <f ca="1">IF(OR(INDEX(INDIRECT("times"&amp;GW$2),$F82,HN$28)&gt;10,INDEX(INDIRECT(GY82),$E82,$F82)="",INDEX(INDIRECT(GY82),$E82,$F82)&gt;=INDEX(INDIRECT(GY82),1,HN$28)),0,(INDEX(INDIRECT(GY82),$E82,$F82))-INDEX(INDIRECT(GY82),1,HN$28))*(10-INDEX(INDIRECT("times"&amp;GW$2),$F82,HN$28))/10</f>
        <v>0</v>
      </c>
      <c r="HO82" s="63">
        <f ca="1">IF(OR(INDEX(INDIRECT("times"&amp;GW$2),$F82,HO$28)&gt;10,INDEX(INDIRECT(GY82),$E82,$F82)="",INDEX(INDIRECT(GY82),$E82,$F82)&gt;=INDEX(INDIRECT(GY82),1,HO$28)),0,(INDEX(INDIRECT(GY82),$E82,$F82))-INDEX(INDIRECT(GY82),1,HO$28))*(10-INDEX(INDIRECT("times"&amp;GW$2),$F82,HO$28))/10</f>
        <v>0</v>
      </c>
      <c r="HP82" s="63">
        <f ca="1">IF(OR(INDEX(INDIRECT("times"&amp;GW$2),$F82,HP$28)&gt;10,INDEX(INDIRECT(GY82),$E82,$F82)="",INDEX(INDIRECT(GY82),$E82,$F82)&gt;=INDEX(INDIRECT(GY82),1,HP$28)),0,(INDEX(INDIRECT(GY82),$E82,$F82))-INDEX(INDIRECT(GY82),1,HP$28))*(10-INDEX(INDIRECT("times"&amp;GW$2),$F82,HP$28))/10</f>
        <v>0</v>
      </c>
      <c r="HQ82" s="63">
        <f ca="1">IF(OR(INDEX(INDIRECT("times"&amp;GW$2),$F82,HQ$28)&gt;10,INDEX(INDIRECT(GY82),$E82,$F82)="",INDEX(INDIRECT(GY82),$E82,$F82)&gt;=INDEX(INDIRECT(GY82),1,HQ$28)),0,(INDEX(INDIRECT(GY82),$E82,$F82))-INDEX(INDIRECT(GY82),1,HQ$28))*(10-INDEX(INDIRECT("times"&amp;GW$2),$F82,HQ$28))/10</f>
        <v>0</v>
      </c>
      <c r="HR82" s="63">
        <f ca="1">IF(OR(INDEX(INDIRECT("times"&amp;GW$2),$F82,HR$28)&gt;10,INDEX(INDIRECT(GY82),$E82,$F82)="",INDEX(INDIRECT(GY82),$E82,$F82)&gt;=INDEX(INDIRECT(GY82),1,HR$28)),0,(INDEX(INDIRECT(GY82),$E82,$F82))-INDEX(INDIRECT(GY82),1,HR$28))*(10-INDEX(INDIRECT("times"&amp;GW$2),$F82,HR$28))/10</f>
        <v>0</v>
      </c>
      <c r="HS82" s="63">
        <f ca="1">IF(OR(INDEX(INDIRECT("times"&amp;GW$2),$F82,HS$28)&gt;10,INDEX(INDIRECT(GY82),$E82,$F82)="",INDEX(INDIRECT(GY82),$E82,$F82)&gt;=INDEX(INDIRECT(GY82),1,HS$28)),0,(INDEX(INDIRECT(GY82),$E82,$F82))-INDEX(INDIRECT(GY82),1,HS$28))*(10-INDEX(INDIRECT("times"&amp;GW$2),$F82,HS$28))/10</f>
        <v>0</v>
      </c>
      <c r="HT82" s="63">
        <f ca="1">IF(OR(INDEX(INDIRECT("times"&amp;GW$2),$F82,HT$28)&gt;10,INDEX(INDIRECT(GY82),$E82,$F82)="",INDEX(INDIRECT(GY82),$E82,$F82)&gt;=INDEX(INDIRECT(GY82),1,HT$28)),0,(INDEX(INDIRECT(GY82),$E82,$F82))-INDEX(INDIRECT(GY82),1,HT$28))*(10-INDEX(INDIRECT("times"&amp;GW$2),$F82,HT$28))/10</f>
        <v>0</v>
      </c>
      <c r="HU82" s="63">
        <f ca="1">IF(OR(INDEX(INDIRECT("times"&amp;GW$2),$F82,HU$28)&gt;10,INDEX(INDIRECT(GY82),$E82,$F82)="",INDEX(INDIRECT(GY82),$E82,$F82)&gt;=INDEX(INDIRECT(GY82),1,HU$28)),0,(INDEX(INDIRECT(GY82),$E82,$F82))-INDEX(INDIRECT(GY82),1,HU$28))*(10-INDEX(INDIRECT("times"&amp;GW$2),$F82,HU$28))/10</f>
        <v>0</v>
      </c>
      <c r="HV82" s="64">
        <f ca="1">IF(OR(INDEX(INDIRECT("times"&amp;GW$2),$F82,HV$28)&gt;10,INDEX(INDIRECT(GY82),$E82,$F82)="",INDEX(INDIRECT(GY82),$E82,$F82)&gt;=INDEX(INDIRECT(GY82),1,HV$28)),0,(INDEX(INDIRECT(GY82),$E82,$F82))-INDEX(INDIRECT(GY82),1,HV$28))*(10-INDEX(INDIRECT("times"&amp;GW$2),$F82,HV$28))/10</f>
        <v>0</v>
      </c>
      <c r="HW82" s="201">
        <v>19</v>
      </c>
    </row>
    <row r="83" spans="1:231" ht="15">
      <c r="A83" s="18" t="s">
        <v>229</v>
      </c>
      <c r="B83" s="122">
        <f>A26</f>
        <v>0</v>
      </c>
      <c r="C83" s="122" t="str">
        <f>A27</f>
        <v>work1834</v>
      </c>
      <c r="D83" s="210" t="str">
        <f t="shared" si="40"/>
        <v>core0_work1834</v>
      </c>
      <c r="E83" s="122">
        <v>5</v>
      </c>
      <c r="F83" s="33">
        <v>20</v>
      </c>
      <c r="G83" s="62">
        <f ca="1">IF(OR(INDEX(INDIRECT("times"&amp;B$2),$F83,G$28)&gt;10,INDEX(INDIRECT(D83),$E83,$F83)="",INDEX(INDIRECT(D83),$E83,$F83)&gt;=INDEX(INDIRECT(D83),1,G$28)),0,(INDEX(INDIRECT(D83),$E83,$F83))-INDEX(INDIRECT(D83),1,G$28))*(10-INDEX(INDIRECT("times"&amp;B$2),$F83,G$28))/10</f>
        <v>0</v>
      </c>
      <c r="H83" s="63">
        <f ca="1">IF(OR(INDEX(INDIRECT("times"&amp;B$2),$F83,H$28)&gt;10,INDEX(INDIRECT(D83),$E83,$F83)="",INDEX(INDIRECT(D83),$E83,$F83)&gt;=INDEX(INDIRECT(D83),1,H$28)),0,(INDEX(INDIRECT(D83),$E83,$F83))-INDEX(INDIRECT(D83),1,H$28))*(10-INDEX(INDIRECT("times"&amp;B$2),$F83,H$28))/10</f>
        <v>0</v>
      </c>
      <c r="I83" s="63">
        <f ca="1">IF(OR(INDEX(INDIRECT("times"&amp;B$2),$F83,I$28)&gt;10,INDEX(INDIRECT(D83),$E83,$F83)="",INDEX(INDIRECT(D83),$E83,$F83)&gt;=INDEX(INDIRECT(D83),1,I$28)),0,(INDEX(INDIRECT(D83),$E83,$F83))-INDEX(INDIRECT(D83),1,I$28))*(10-INDEX(INDIRECT("times"&amp;B$2),$F83,I$28))/10</f>
        <v>0</v>
      </c>
      <c r="J83" s="63">
        <f ca="1">IF(OR(INDEX(INDIRECT("times"&amp;B$2),$F83,J$28)&gt;10,INDEX(INDIRECT(D83),$E83,$F83)="",INDEX(INDIRECT(D83),$E83,$F83)&gt;=INDEX(INDIRECT(D83),1,J$28)),0,(INDEX(INDIRECT(D83),$E83,$F83))-INDEX(INDIRECT(D83),1,J$28))*(10-INDEX(INDIRECT("times"&amp;B$2),$F83,J$28))/10</f>
        <v>0</v>
      </c>
      <c r="K83" s="63">
        <f ca="1">IF(OR(INDEX(INDIRECT("times"&amp;B$2),$F83,K$28)&gt;10,INDEX(INDIRECT(D83),$E83,$F83)="",INDEX(INDIRECT(D83),$E83,$F83)&gt;=INDEX(INDIRECT(D83),1,K$28)),0,(INDEX(INDIRECT(D83),$E83,$F83))-INDEX(INDIRECT(D83),1,K$28))*(10-INDEX(INDIRECT("times"&amp;B$2),$F83,K$28))/10</f>
        <v>0</v>
      </c>
      <c r="L83" s="63">
        <f ca="1">IF(OR(INDEX(INDIRECT("times"&amp;B$2),$F83,L$28)&gt;10,INDEX(INDIRECT(D83),$E83,$F83)="",INDEX(INDIRECT(D83),$E83,$F83)&gt;=INDEX(INDIRECT(D83),1,L$28)),0,(INDEX(INDIRECT(D83),$E83,$F83))-INDEX(INDIRECT(D83),1,L$28))*(10-INDEX(INDIRECT("times"&amp;B$2),$F83,L$28))/10</f>
        <v>0</v>
      </c>
      <c r="M83" s="63">
        <f ca="1">IF(OR(INDEX(INDIRECT("times"&amp;B$2),$F83,M$28)&gt;10,INDEX(INDIRECT(D83),$E83,$F83)="",INDEX(INDIRECT(D83),$E83,$F83)&gt;=INDEX(INDIRECT(D83),1,M$28)),0,(INDEX(INDIRECT(D83),$E83,$F83))-INDEX(INDIRECT(D83),1,M$28))*(10-INDEX(INDIRECT("times"&amp;B$2),$F83,M$28))/10</f>
        <v>0</v>
      </c>
      <c r="N83" s="63">
        <f ca="1">IF(OR(INDEX(INDIRECT("times"&amp;B$2),$F83,N$28)&gt;10,INDEX(INDIRECT(D83),$E83,$F83)="",INDEX(INDIRECT(D83),$E83,$F83)&gt;=INDEX(INDIRECT(D83),1,N$28)),0,(INDEX(INDIRECT(D83),$E83,$F83))-INDEX(INDIRECT(D83),1,N$28))*(10-INDEX(INDIRECT("times"&amp;B$2),$F83,N$28))/10</f>
        <v>0</v>
      </c>
      <c r="O83" s="63">
        <f ca="1">IF(OR(INDEX(INDIRECT("times"&amp;B$2),$F83,O$28)&gt;10,INDEX(INDIRECT(D83),$E83,$F83)="",INDEX(INDIRECT(D83),$E83,$F83)&gt;=INDEX(INDIRECT(D83),1,O$28)),0,(INDEX(INDIRECT(D83),$E83,$F83))-INDEX(INDIRECT(D83),1,O$28))*(10-INDEX(INDIRECT("times"&amp;B$2),$F83,O$28))/10</f>
        <v>0</v>
      </c>
      <c r="P83" s="63">
        <f ca="1">IF(OR(INDEX(INDIRECT("times"&amp;B$2),$F83,P$28)&gt;10,INDEX(INDIRECT(D83),$E83,$F83)="",INDEX(INDIRECT(D83),$E83,$F83)&gt;=INDEX(INDIRECT(D83),1,P$28)),0,(INDEX(INDIRECT(D83),$E83,$F83))-INDEX(INDIRECT(D83),1,P$28))*(10-INDEX(INDIRECT("times"&amp;B$2),$F83,P$28))/10</f>
        <v>0</v>
      </c>
      <c r="Q83" s="63">
        <f ca="1">IF(OR(INDEX(INDIRECT("times"&amp;B$2),$F83,Q$28)&gt;10,INDEX(INDIRECT(D83),$E83,$F83)="",INDEX(INDIRECT(D83),$E83,$F83)&gt;=INDEX(INDIRECT(D83),1,Q$28)),0,(INDEX(INDIRECT(D83),$E83,$F83))-INDEX(INDIRECT(D83),1,Q$28))*(10-INDEX(INDIRECT("times"&amp;B$2),$F83,Q$28))/10</f>
        <v>0</v>
      </c>
      <c r="R83" s="63">
        <f ca="1">IF(OR(INDEX(INDIRECT("times"&amp;B$2),$F83,R$28)&gt;10,INDEX(INDIRECT(D83),$E83,$F83)="",INDEX(INDIRECT(D83),$E83,$F83)&gt;=INDEX(INDIRECT(D83),1,R$28)),0,(INDEX(INDIRECT(D83),$E83,$F83))-INDEX(INDIRECT(D83),1,R$28))*(10-INDEX(INDIRECT("times"&amp;B$2),$F83,R$28))/10</f>
        <v>0</v>
      </c>
      <c r="S83" s="63">
        <f ca="1">IF(OR(INDEX(INDIRECT("times"&amp;B$2),$F83,S$28)&gt;10,INDEX(INDIRECT(D83),$E83,$F83)="",INDEX(INDIRECT(D83),$E83,$F83)&gt;=INDEX(INDIRECT(D83),1,S$28)),0,(INDEX(INDIRECT(D83),$E83,$F83))-INDEX(INDIRECT(D83),1,S$28))*(10-INDEX(INDIRECT("times"&amp;B$2),$F83,S$28))/10</f>
        <v>0</v>
      </c>
      <c r="T83" s="63">
        <f ca="1">IF(OR(INDEX(INDIRECT("times"&amp;B$2),$F83,T$28)&gt;10,INDEX(INDIRECT(D83),$E83,$F83)="",INDEX(INDIRECT(D83),$E83,$F83)&gt;=INDEX(INDIRECT(D83),1,T$28)),0,(INDEX(INDIRECT(D83),$E83,$F83))-INDEX(INDIRECT(D83),1,T$28))*(10-INDEX(INDIRECT("times"&amp;B$2),$F83,T$28))/10</f>
        <v>0</v>
      </c>
      <c r="U83" s="63">
        <f ca="1">IF(OR(INDEX(INDIRECT("times"&amp;B$2),$F83,U$28)&gt;10,INDEX(INDIRECT(D83),$E83,$F83)="",INDEX(INDIRECT(D83),$E83,$F83)&gt;=INDEX(INDIRECT(D83),1,U$28)),0,(INDEX(INDIRECT(D83),$E83,$F83))-INDEX(INDIRECT(D83),1,U$28))*(10-INDEX(INDIRECT("times"&amp;B$2),$F83,U$28))/10</f>
        <v>0</v>
      </c>
      <c r="V83" s="63">
        <f ca="1">IF(OR(INDEX(INDIRECT("times"&amp;B$2),$F83,V$28)&gt;10,INDEX(INDIRECT(D83),$E83,$F83)="",INDEX(INDIRECT(D83),$E83,$F83)&gt;=INDEX(INDIRECT(D83),1,V$28)),0,(INDEX(INDIRECT(D83),$E83,$F83))-INDEX(INDIRECT(D83),1,V$28))*(10-INDEX(INDIRECT("times"&amp;B$2),$F83,V$28))/10</f>
        <v>0</v>
      </c>
      <c r="W83" s="63">
        <f ca="1">IF(OR(INDEX(INDIRECT("times"&amp;B$2),$F83,W$28)&gt;10,INDEX(INDIRECT(D83),$E83,$F83)="",INDEX(INDIRECT(D83),$E83,$F83)&gt;=INDEX(INDIRECT(D83),1,W$28)),0,(INDEX(INDIRECT(D83),$E83,$F83))-INDEX(INDIRECT(D83),1,W$28))*(10-INDEX(INDIRECT("times"&amp;B$2),$F83,W$28))/10</f>
        <v>0</v>
      </c>
      <c r="X83" s="63">
        <f ca="1">IF(OR(INDEX(INDIRECT("times"&amp;B$2),$F83,X$28)&gt;10,INDEX(INDIRECT(D83),$E83,$F83)="",INDEX(INDIRECT(D83),$E83,$F83)&gt;=INDEX(INDIRECT(D83),1,X$28)),0,(INDEX(INDIRECT(D83),$E83,$F83))-INDEX(INDIRECT(D83),1,X$28))*(10-INDEX(INDIRECT("times"&amp;B$2),$F83,X$28))/10</f>
        <v>0</v>
      </c>
      <c r="Y83" s="63">
        <f ca="1">IF(OR(INDEX(INDIRECT("times"&amp;B$2),$F83,Y$28)&gt;10,INDEX(INDIRECT(D83),$E83,$F83)="",INDEX(INDIRECT(D83),$E83,$F83)&gt;=INDEX(INDIRECT(D83),1,Y$28)),0,(INDEX(INDIRECT(D83),$E83,$F83))-INDEX(INDIRECT(D83),1,Y$28))*(10-INDEX(INDIRECT("times"&amp;B$2),$F83,Y$28))/10</f>
        <v>0</v>
      </c>
      <c r="Z83" s="63">
        <f ca="1">IF(OR(INDEX(INDIRECT("times"&amp;B$2),$F83,Z$28)&gt;10,INDEX(INDIRECT(D83),$E83,$F83)="",INDEX(INDIRECT(D83),$E83,$F83)&gt;=INDEX(INDIRECT(D83),1,Z$28)),0,(INDEX(INDIRECT(D83),$E83,$F83))-INDEX(INDIRECT(D83),1,Z$28))*(10-INDEX(INDIRECT("times"&amp;B$2),$F83,Z$28))/10</f>
        <v>0</v>
      </c>
      <c r="AA83" s="64">
        <f ca="1">IF(OR(INDEX(INDIRECT("times"&amp;B$2),$F83,AA$28)&gt;10,INDEX(INDIRECT(D83),$E83,$F83)="",INDEX(INDIRECT(D83),$E83,$F83)&gt;=INDEX(INDIRECT(D83),1,AA$28)),0,(INDEX(INDIRECT(D83),$E83,$F83))-INDEX(INDIRECT(D83),1,AA$28))*(10-INDEX(INDIRECT("times"&amp;B$2),$F83,AA$28))/10</f>
        <v>0</v>
      </c>
      <c r="AB83" s="201">
        <v>20</v>
      </c>
      <c r="AD83" s="18" t="s">
        <v>229</v>
      </c>
      <c r="AE83" s="122">
        <f>AD26</f>
        <v>0</v>
      </c>
      <c r="AF83" s="122" t="str">
        <f>AD27</f>
        <v>shop1834</v>
      </c>
      <c r="AG83" s="210" t="str">
        <f t="shared" si="41"/>
        <v>core0_shop1834</v>
      </c>
      <c r="AH83" s="122">
        <v>5</v>
      </c>
      <c r="AI83" s="33">
        <v>20</v>
      </c>
      <c r="AJ83" s="62">
        <f ca="1">IF(OR(INDEX(INDIRECT("times"&amp;AE$2),$F83,AJ$28)&gt;10,INDEX(INDIRECT(AG83),$E83,$F83)="",INDEX(INDIRECT(AG83),$E83,$F83)&gt;=INDEX(INDIRECT(AG83),1,AJ$28)),0,(INDEX(INDIRECT(AG83),$E83,$F83))-INDEX(INDIRECT(AG83),1,AJ$28))*(10-INDEX(INDIRECT("times"&amp;AE$2),$F83,AJ$28))/10</f>
        <v>0</v>
      </c>
      <c r="AK83" s="63">
        <f ca="1">IF(OR(INDEX(INDIRECT("times"&amp;AE$2),$F83,AK$28)&gt;10,INDEX(INDIRECT(AG83),$E83,$F83)="",INDEX(INDIRECT(AG83),$E83,$F83)&gt;=INDEX(INDIRECT(AG83),1,AK$28)),0,(INDEX(INDIRECT(AG83),$E83,$F83))-INDEX(INDIRECT(AG83),1,AK$28))*(10-INDEX(INDIRECT("times"&amp;AE$2),$F83,AK$28))/10</f>
        <v>0</v>
      </c>
      <c r="AL83" s="63">
        <f ca="1">IF(OR(INDEX(INDIRECT("times"&amp;AE$2),$F83,AL$28)&gt;10,INDEX(INDIRECT(AG83),$E83,$F83)="",INDEX(INDIRECT(AG83),$E83,$F83)&gt;=INDEX(INDIRECT(AG83),1,AL$28)),0,(INDEX(INDIRECT(AG83),$E83,$F83))-INDEX(INDIRECT(AG83),1,AL$28))*(10-INDEX(INDIRECT("times"&amp;AE$2),$F83,AL$28))/10</f>
        <v>0</v>
      </c>
      <c r="AM83" s="63">
        <f ca="1">IF(OR(INDEX(INDIRECT("times"&amp;AE$2),$F83,AM$28)&gt;10,INDEX(INDIRECT(AG83),$E83,$F83)="",INDEX(INDIRECT(AG83),$E83,$F83)&gt;=INDEX(INDIRECT(AG83),1,AM$28)),0,(INDEX(INDIRECT(AG83),$E83,$F83))-INDEX(INDIRECT(AG83),1,AM$28))*(10-INDEX(INDIRECT("times"&amp;AE$2),$F83,AM$28))/10</f>
        <v>0</v>
      </c>
      <c r="AN83" s="63">
        <f ca="1">IF(OR(INDEX(INDIRECT("times"&amp;AE$2),$F83,AN$28)&gt;10,INDEX(INDIRECT(AG83),$E83,$F83)="",INDEX(INDIRECT(AG83),$E83,$F83)&gt;=INDEX(INDIRECT(AG83),1,AN$28)),0,(INDEX(INDIRECT(AG83),$E83,$F83))-INDEX(INDIRECT(AG83),1,AN$28))*(10-INDEX(INDIRECT("times"&amp;AE$2),$F83,AN$28))/10</f>
        <v>0</v>
      </c>
      <c r="AO83" s="63">
        <f ca="1">IF(OR(INDEX(INDIRECT("times"&amp;AE$2),$F83,AO$28)&gt;10,INDEX(INDIRECT(AG83),$E83,$F83)="",INDEX(INDIRECT(AG83),$E83,$F83)&gt;=INDEX(INDIRECT(AG83),1,AO$28)),0,(INDEX(INDIRECT(AG83),$E83,$F83))-INDEX(INDIRECT(AG83),1,AO$28))*(10-INDEX(INDIRECT("times"&amp;AE$2),$F83,AO$28))/10</f>
        <v>0</v>
      </c>
      <c r="AP83" s="63">
        <f ca="1">IF(OR(INDEX(INDIRECT("times"&amp;AE$2),$F83,AP$28)&gt;10,INDEX(INDIRECT(AG83),$E83,$F83)="",INDEX(INDIRECT(AG83),$E83,$F83)&gt;=INDEX(INDIRECT(AG83),1,AP$28)),0,(INDEX(INDIRECT(AG83),$E83,$F83))-INDEX(INDIRECT(AG83),1,AP$28))*(10-INDEX(INDIRECT("times"&amp;AE$2),$F83,AP$28))/10</f>
        <v>0</v>
      </c>
      <c r="AQ83" s="63">
        <f ca="1">IF(OR(INDEX(INDIRECT("times"&amp;AE$2),$F83,AQ$28)&gt;10,INDEX(INDIRECT(AG83),$E83,$F83)="",INDEX(INDIRECT(AG83),$E83,$F83)&gt;=INDEX(INDIRECT(AG83),1,AQ$28)),0,(INDEX(INDIRECT(AG83),$E83,$F83))-INDEX(INDIRECT(AG83),1,AQ$28))*(10-INDEX(INDIRECT("times"&amp;AE$2),$F83,AQ$28))/10</f>
        <v>0</v>
      </c>
      <c r="AR83" s="63">
        <f ca="1">IF(OR(INDEX(INDIRECT("times"&amp;AE$2),$F83,AR$28)&gt;10,INDEX(INDIRECT(AG83),$E83,$F83)="",INDEX(INDIRECT(AG83),$E83,$F83)&gt;=INDEX(INDIRECT(AG83),1,AR$28)),0,(INDEX(INDIRECT(AG83),$E83,$F83))-INDEX(INDIRECT(AG83),1,AR$28))*(10-INDEX(INDIRECT("times"&amp;AE$2),$F83,AR$28))/10</f>
        <v>0</v>
      </c>
      <c r="AS83" s="63">
        <f ca="1">IF(OR(INDEX(INDIRECT("times"&amp;AE$2),$F83,AS$28)&gt;10,INDEX(INDIRECT(AG83),$E83,$F83)="",INDEX(INDIRECT(AG83),$E83,$F83)&gt;=INDEX(INDIRECT(AG83),1,AS$28)),0,(INDEX(INDIRECT(AG83),$E83,$F83))-INDEX(INDIRECT(AG83),1,AS$28))*(10-INDEX(INDIRECT("times"&amp;AE$2),$F83,AS$28))/10</f>
        <v>0</v>
      </c>
      <c r="AT83" s="63">
        <f ca="1">IF(OR(INDEX(INDIRECT("times"&amp;AE$2),$F83,AT$28)&gt;10,INDEX(INDIRECT(AG83),$E83,$F83)="",INDEX(INDIRECT(AG83),$E83,$F83)&gt;=INDEX(INDIRECT(AG83),1,AT$28)),0,(INDEX(INDIRECT(AG83),$E83,$F83))-INDEX(INDIRECT(AG83),1,AT$28))*(10-INDEX(INDIRECT("times"&amp;AE$2),$F83,AT$28))/10</f>
        <v>0</v>
      </c>
      <c r="AU83" s="63">
        <f ca="1">IF(OR(INDEX(INDIRECT("times"&amp;AE$2),$F83,AU$28)&gt;10,INDEX(INDIRECT(AG83),$E83,$F83)="",INDEX(INDIRECT(AG83),$E83,$F83)&gt;=INDEX(INDIRECT(AG83),1,AU$28)),0,(INDEX(INDIRECT(AG83),$E83,$F83))-INDEX(INDIRECT(AG83),1,AU$28))*(10-INDEX(INDIRECT("times"&amp;AE$2),$F83,AU$28))/10</f>
        <v>0</v>
      </c>
      <c r="AV83" s="63">
        <f ca="1">IF(OR(INDEX(INDIRECT("times"&amp;AE$2),$F83,AV$28)&gt;10,INDEX(INDIRECT(AG83),$E83,$F83)="",INDEX(INDIRECT(AG83),$E83,$F83)&gt;=INDEX(INDIRECT(AG83),1,AV$28)),0,(INDEX(INDIRECT(AG83),$E83,$F83))-INDEX(INDIRECT(AG83),1,AV$28))*(10-INDEX(INDIRECT("times"&amp;AE$2),$F83,AV$28))/10</f>
        <v>0</v>
      </c>
      <c r="AW83" s="63">
        <f ca="1">IF(OR(INDEX(INDIRECT("times"&amp;AE$2),$F83,AW$28)&gt;10,INDEX(INDIRECT(AG83),$E83,$F83)="",INDEX(INDIRECT(AG83),$E83,$F83)&gt;=INDEX(INDIRECT(AG83),1,AW$28)),0,(INDEX(INDIRECT(AG83),$E83,$F83))-INDEX(INDIRECT(AG83),1,AW$28))*(10-INDEX(INDIRECT("times"&amp;AE$2),$F83,AW$28))/10</f>
        <v>0</v>
      </c>
      <c r="AX83" s="63">
        <f ca="1">IF(OR(INDEX(INDIRECT("times"&amp;AE$2),$F83,AX$28)&gt;10,INDEX(INDIRECT(AG83),$E83,$F83)="",INDEX(INDIRECT(AG83),$E83,$F83)&gt;=INDEX(INDIRECT(AG83),1,AX$28)),0,(INDEX(INDIRECT(AG83),$E83,$F83))-INDEX(INDIRECT(AG83),1,AX$28))*(10-INDEX(INDIRECT("times"&amp;AE$2),$F83,AX$28))/10</f>
        <v>0</v>
      </c>
      <c r="AY83" s="63">
        <f ca="1">IF(OR(INDEX(INDIRECT("times"&amp;AE$2),$F83,AY$28)&gt;10,INDEX(INDIRECT(AG83),$E83,$F83)="",INDEX(INDIRECT(AG83),$E83,$F83)&gt;=INDEX(INDIRECT(AG83),1,AY$28)),0,(INDEX(INDIRECT(AG83),$E83,$F83))-INDEX(INDIRECT(AG83),1,AY$28))*(10-INDEX(INDIRECT("times"&amp;AE$2),$F83,AY$28))/10</f>
        <v>0</v>
      </c>
      <c r="AZ83" s="63">
        <f ca="1">IF(OR(INDEX(INDIRECT("times"&amp;AE$2),$F83,AZ$28)&gt;10,INDEX(INDIRECT(AG83),$E83,$F83)="",INDEX(INDIRECT(AG83),$E83,$F83)&gt;=INDEX(INDIRECT(AG83),1,AZ$28)),0,(INDEX(INDIRECT(AG83),$E83,$F83))-INDEX(INDIRECT(AG83),1,AZ$28))*(10-INDEX(INDIRECT("times"&amp;AE$2),$F83,AZ$28))/10</f>
        <v>0</v>
      </c>
      <c r="BA83" s="63">
        <f ca="1">IF(OR(INDEX(INDIRECT("times"&amp;AE$2),$F83,BA$28)&gt;10,INDEX(INDIRECT(AG83),$E83,$F83)="",INDEX(INDIRECT(AG83),$E83,$F83)&gt;=INDEX(INDIRECT(AG83),1,BA$28)),0,(INDEX(INDIRECT(AG83),$E83,$F83))-INDEX(INDIRECT(AG83),1,BA$28))*(10-INDEX(INDIRECT("times"&amp;AE$2),$F83,BA$28))/10</f>
        <v>0</v>
      </c>
      <c r="BB83" s="63">
        <f ca="1">IF(OR(INDEX(INDIRECT("times"&amp;AE$2),$F83,BB$28)&gt;10,INDEX(INDIRECT(AG83),$E83,$F83)="",INDEX(INDIRECT(AG83),$E83,$F83)&gt;=INDEX(INDIRECT(AG83),1,BB$28)),0,(INDEX(INDIRECT(AG83),$E83,$F83))-INDEX(INDIRECT(AG83),1,BB$28))*(10-INDEX(INDIRECT("times"&amp;AE$2),$F83,BB$28))/10</f>
        <v>0</v>
      </c>
      <c r="BC83" s="63">
        <f ca="1">IF(OR(INDEX(INDIRECT("times"&amp;AE$2),$F83,BC$28)&gt;10,INDEX(INDIRECT(AG83),$E83,$F83)="",INDEX(INDIRECT(AG83),$E83,$F83)&gt;=INDEX(INDIRECT(AG83),1,BC$28)),0,(INDEX(INDIRECT(AG83),$E83,$F83))-INDEX(INDIRECT(AG83),1,BC$28))*(10-INDEX(INDIRECT("times"&amp;AE$2),$F83,BC$28))/10</f>
        <v>0</v>
      </c>
      <c r="BD83" s="64">
        <f ca="1">IF(OR(INDEX(INDIRECT("times"&amp;AE$2),$F83,BD$28)&gt;10,INDEX(INDIRECT(AG83),$E83,$F83)="",INDEX(INDIRECT(AG83),$E83,$F83)&gt;=INDEX(INDIRECT(AG83),1,BD$28)),0,(INDEX(INDIRECT(AG83),$E83,$F83))-INDEX(INDIRECT(AG83),1,BD$28))*(10-INDEX(INDIRECT("times"&amp;AE$2),$F83,BD$28))/10</f>
        <v>0</v>
      </c>
      <c r="BE83" s="201">
        <v>20</v>
      </c>
      <c r="BG83" s="18" t="s">
        <v>229</v>
      </c>
      <c r="BH83" s="122">
        <f>BG26</f>
        <v>0</v>
      </c>
      <c r="BI83" s="122" t="str">
        <f>BG27</f>
        <v>lei1834</v>
      </c>
      <c r="BJ83" s="210" t="str">
        <f t="shared" si="42"/>
        <v>core0_lei1834</v>
      </c>
      <c r="BK83" s="122">
        <v>5</v>
      </c>
      <c r="BL83" s="33">
        <v>20</v>
      </c>
      <c r="BM83" s="62">
        <f ca="1">IF(OR(INDEX(INDIRECT("times"&amp;BH$2),$F83,BM$28)&gt;10,INDEX(INDIRECT(BJ83),$E83,$F83)="",INDEX(INDIRECT(BJ83),$E83,$F83)&gt;=INDEX(INDIRECT(BJ83),1,BM$28)),0,(INDEX(INDIRECT(BJ83),$E83,$F83))-INDEX(INDIRECT(BJ83),1,BM$28))*(10-INDEX(INDIRECT("times"&amp;BH$2),$F83,BM$28))/10</f>
        <v>0</v>
      </c>
      <c r="BN83" s="63">
        <f ca="1">IF(OR(INDEX(INDIRECT("times"&amp;BH$2),$F83,BN$28)&gt;10,INDEX(INDIRECT(BJ83),$E83,$F83)="",INDEX(INDIRECT(BJ83),$E83,$F83)&gt;=INDEX(INDIRECT(BJ83),1,BN$28)),0,(INDEX(INDIRECT(BJ83),$E83,$F83))-INDEX(INDIRECT(BJ83),1,BN$28))*(10-INDEX(INDIRECT("times"&amp;BH$2),$F83,BN$28))/10</f>
        <v>0</v>
      </c>
      <c r="BO83" s="63">
        <f ca="1">IF(OR(INDEX(INDIRECT("times"&amp;BH$2),$F83,BO$28)&gt;10,INDEX(INDIRECT(BJ83),$E83,$F83)="",INDEX(INDIRECT(BJ83),$E83,$F83)&gt;=INDEX(INDIRECT(BJ83),1,BO$28)),0,(INDEX(INDIRECT(BJ83),$E83,$F83))-INDEX(INDIRECT(BJ83),1,BO$28))*(10-INDEX(INDIRECT("times"&amp;BH$2),$F83,BO$28))/10</f>
        <v>0</v>
      </c>
      <c r="BP83" s="63">
        <f ca="1">IF(OR(INDEX(INDIRECT("times"&amp;BH$2),$F83,BP$28)&gt;10,INDEX(INDIRECT(BJ83),$E83,$F83)="",INDEX(INDIRECT(BJ83),$E83,$F83)&gt;=INDEX(INDIRECT(BJ83),1,BP$28)),0,(INDEX(INDIRECT(BJ83),$E83,$F83))-INDEX(INDIRECT(BJ83),1,BP$28))*(10-INDEX(INDIRECT("times"&amp;BH$2),$F83,BP$28))/10</f>
        <v>0</v>
      </c>
      <c r="BQ83" s="63">
        <f ca="1">IF(OR(INDEX(INDIRECT("times"&amp;BH$2),$F83,BQ$28)&gt;10,INDEX(INDIRECT(BJ83),$E83,$F83)="",INDEX(INDIRECT(BJ83),$E83,$F83)&gt;=INDEX(INDIRECT(BJ83),1,BQ$28)),0,(INDEX(INDIRECT(BJ83),$E83,$F83))-INDEX(INDIRECT(BJ83),1,BQ$28))*(10-INDEX(INDIRECT("times"&amp;BH$2),$F83,BQ$28))/10</f>
        <v>0</v>
      </c>
      <c r="BR83" s="63">
        <f ca="1">IF(OR(INDEX(INDIRECT("times"&amp;BH$2),$F83,BR$28)&gt;10,INDEX(INDIRECT(BJ83),$E83,$F83)="",INDEX(INDIRECT(BJ83),$E83,$F83)&gt;=INDEX(INDIRECT(BJ83),1,BR$28)),0,(INDEX(INDIRECT(BJ83),$E83,$F83))-INDEX(INDIRECT(BJ83),1,BR$28))*(10-INDEX(INDIRECT("times"&amp;BH$2),$F83,BR$28))/10</f>
        <v>0</v>
      </c>
      <c r="BS83" s="63">
        <f ca="1">IF(OR(INDEX(INDIRECT("times"&amp;BH$2),$F83,BS$28)&gt;10,INDEX(INDIRECT(BJ83),$E83,$F83)="",INDEX(INDIRECT(BJ83),$E83,$F83)&gt;=INDEX(INDIRECT(BJ83),1,BS$28)),0,(INDEX(INDIRECT(BJ83),$E83,$F83))-INDEX(INDIRECT(BJ83),1,BS$28))*(10-INDEX(INDIRECT("times"&amp;BH$2),$F83,BS$28))/10</f>
        <v>0</v>
      </c>
      <c r="BT83" s="63">
        <f ca="1">IF(OR(INDEX(INDIRECT("times"&amp;BH$2),$F83,BT$28)&gt;10,INDEX(INDIRECT(BJ83),$E83,$F83)="",INDEX(INDIRECT(BJ83),$E83,$F83)&gt;=INDEX(INDIRECT(BJ83),1,BT$28)),0,(INDEX(INDIRECT(BJ83),$E83,$F83))-INDEX(INDIRECT(BJ83),1,BT$28))*(10-INDEX(INDIRECT("times"&amp;BH$2),$F83,BT$28))/10</f>
        <v>0</v>
      </c>
      <c r="BU83" s="63">
        <f ca="1">IF(OR(INDEX(INDIRECT("times"&amp;BH$2),$F83,BU$28)&gt;10,INDEX(INDIRECT(BJ83),$E83,$F83)="",INDEX(INDIRECT(BJ83),$E83,$F83)&gt;=INDEX(INDIRECT(BJ83),1,BU$28)),0,(INDEX(INDIRECT(BJ83),$E83,$F83))-INDEX(INDIRECT(BJ83),1,BU$28))*(10-INDEX(INDIRECT("times"&amp;BH$2),$F83,BU$28))/10</f>
        <v>0</v>
      </c>
      <c r="BV83" s="63">
        <f ca="1">IF(OR(INDEX(INDIRECT("times"&amp;BH$2),$F83,BV$28)&gt;10,INDEX(INDIRECT(BJ83),$E83,$F83)="",INDEX(INDIRECT(BJ83),$E83,$F83)&gt;=INDEX(INDIRECT(BJ83),1,BV$28)),0,(INDEX(INDIRECT(BJ83),$E83,$F83))-INDEX(INDIRECT(BJ83),1,BV$28))*(10-INDEX(INDIRECT("times"&amp;BH$2),$F83,BV$28))/10</f>
        <v>0</v>
      </c>
      <c r="BW83" s="63">
        <f ca="1">IF(OR(INDEX(INDIRECT("times"&amp;BH$2),$F83,BW$28)&gt;10,INDEX(INDIRECT(BJ83),$E83,$F83)="",INDEX(INDIRECT(BJ83),$E83,$F83)&gt;=INDEX(INDIRECT(BJ83),1,BW$28)),0,(INDEX(INDIRECT(BJ83),$E83,$F83))-INDEX(INDIRECT(BJ83),1,BW$28))*(10-INDEX(INDIRECT("times"&amp;BH$2),$F83,BW$28))/10</f>
        <v>0</v>
      </c>
      <c r="BX83" s="63">
        <f ca="1">IF(OR(INDEX(INDIRECT("times"&amp;BH$2),$F83,BX$28)&gt;10,INDEX(INDIRECT(BJ83),$E83,$F83)="",INDEX(INDIRECT(BJ83),$E83,$F83)&gt;=INDEX(INDIRECT(BJ83),1,BX$28)),0,(INDEX(INDIRECT(BJ83),$E83,$F83))-INDEX(INDIRECT(BJ83),1,BX$28))*(10-INDEX(INDIRECT("times"&amp;BH$2),$F83,BX$28))/10</f>
        <v>0</v>
      </c>
      <c r="BY83" s="63">
        <f ca="1">IF(OR(INDEX(INDIRECT("times"&amp;BH$2),$F83,BY$28)&gt;10,INDEX(INDIRECT(BJ83),$E83,$F83)="",INDEX(INDIRECT(BJ83),$E83,$F83)&gt;=INDEX(INDIRECT(BJ83),1,BY$28)),0,(INDEX(INDIRECT(BJ83),$E83,$F83))-INDEX(INDIRECT(BJ83),1,BY$28))*(10-INDEX(INDIRECT("times"&amp;BH$2),$F83,BY$28))/10</f>
        <v>0</v>
      </c>
      <c r="BZ83" s="63">
        <f ca="1">IF(OR(INDEX(INDIRECT("times"&amp;BH$2),$F83,BZ$28)&gt;10,INDEX(INDIRECT(BJ83),$E83,$F83)="",INDEX(INDIRECT(BJ83),$E83,$F83)&gt;=INDEX(INDIRECT(BJ83),1,BZ$28)),0,(INDEX(INDIRECT(BJ83),$E83,$F83))-INDEX(INDIRECT(BJ83),1,BZ$28))*(10-INDEX(INDIRECT("times"&amp;BH$2),$F83,BZ$28))/10</f>
        <v>0</v>
      </c>
      <c r="CA83" s="63">
        <f ca="1">IF(OR(INDEX(INDIRECT("times"&amp;BH$2),$F83,CA$28)&gt;10,INDEX(INDIRECT(BJ83),$E83,$F83)="",INDEX(INDIRECT(BJ83),$E83,$F83)&gt;=INDEX(INDIRECT(BJ83),1,CA$28)),0,(INDEX(INDIRECT(BJ83),$E83,$F83))-INDEX(INDIRECT(BJ83),1,CA$28))*(10-INDEX(INDIRECT("times"&amp;BH$2),$F83,CA$28))/10</f>
        <v>0</v>
      </c>
      <c r="CB83" s="63">
        <f ca="1">IF(OR(INDEX(INDIRECT("times"&amp;BH$2),$F83,CB$28)&gt;10,INDEX(INDIRECT(BJ83),$E83,$F83)="",INDEX(INDIRECT(BJ83),$E83,$F83)&gt;=INDEX(INDIRECT(BJ83),1,CB$28)),0,(INDEX(INDIRECT(BJ83),$E83,$F83))-INDEX(INDIRECT(BJ83),1,CB$28))*(10-INDEX(INDIRECT("times"&amp;BH$2),$F83,CB$28))/10</f>
        <v>0</v>
      </c>
      <c r="CC83" s="63">
        <f ca="1">IF(OR(INDEX(INDIRECT("times"&amp;BH$2),$F83,CC$28)&gt;10,INDEX(INDIRECT(BJ83),$E83,$F83)="",INDEX(INDIRECT(BJ83),$E83,$F83)&gt;=INDEX(INDIRECT(BJ83),1,CC$28)),0,(INDEX(INDIRECT(BJ83),$E83,$F83))-INDEX(INDIRECT(BJ83),1,CC$28))*(10-INDEX(INDIRECT("times"&amp;BH$2),$F83,CC$28))/10</f>
        <v>0</v>
      </c>
      <c r="CD83" s="63">
        <f ca="1">IF(OR(INDEX(INDIRECT("times"&amp;BH$2),$F83,CD$28)&gt;10,INDEX(INDIRECT(BJ83),$E83,$F83)="",INDEX(INDIRECT(BJ83),$E83,$F83)&gt;=INDEX(INDIRECT(BJ83),1,CD$28)),0,(INDEX(INDIRECT(BJ83),$E83,$F83))-INDEX(INDIRECT(BJ83),1,CD$28))*(10-INDEX(INDIRECT("times"&amp;BH$2),$F83,CD$28))/10</f>
        <v>0</v>
      </c>
      <c r="CE83" s="63">
        <f ca="1">IF(OR(INDEX(INDIRECT("times"&amp;BH$2),$F83,CE$28)&gt;10,INDEX(INDIRECT(BJ83),$E83,$F83)="",INDEX(INDIRECT(BJ83),$E83,$F83)&gt;=INDEX(INDIRECT(BJ83),1,CE$28)),0,(INDEX(INDIRECT(BJ83),$E83,$F83))-INDEX(INDIRECT(BJ83),1,CE$28))*(10-INDEX(INDIRECT("times"&amp;BH$2),$F83,CE$28))/10</f>
        <v>0</v>
      </c>
      <c r="CF83" s="63">
        <f ca="1">IF(OR(INDEX(INDIRECT("times"&amp;BH$2),$F83,CF$28)&gt;10,INDEX(INDIRECT(BJ83),$E83,$F83)="",INDEX(INDIRECT(BJ83),$E83,$F83)&gt;=INDEX(INDIRECT(BJ83),1,CF$28)),0,(INDEX(INDIRECT(BJ83),$E83,$F83))-INDEX(INDIRECT(BJ83),1,CF$28))*(10-INDEX(INDIRECT("times"&amp;BH$2),$F83,CF$28))/10</f>
        <v>0</v>
      </c>
      <c r="CG83" s="64">
        <f ca="1">IF(OR(INDEX(INDIRECT("times"&amp;BH$2),$F83,CG$28)&gt;10,INDEX(INDIRECT(BJ83),$E83,$F83)="",INDEX(INDIRECT(BJ83),$E83,$F83)&gt;=INDEX(INDIRECT(BJ83),1,CG$28)),0,(INDEX(INDIRECT(BJ83),$E83,$F83))-INDEX(INDIRECT(BJ83),1,CG$28))*(10-INDEX(INDIRECT("times"&amp;BH$2),$F83,CG$28))/10</f>
        <v>0</v>
      </c>
      <c r="CH83" s="201">
        <v>20</v>
      </c>
      <c r="CJ83" s="18" t="s">
        <v>229</v>
      </c>
      <c r="CK83" s="122">
        <f>CJ26</f>
        <v>0</v>
      </c>
      <c r="CL83" s="122" t="str">
        <f>CJ27</f>
        <v>work3564</v>
      </c>
      <c r="CM83" s="210" t="str">
        <f t="shared" si="43"/>
        <v>core0_work3564</v>
      </c>
      <c r="CN83" s="122">
        <v>5</v>
      </c>
      <c r="CO83" s="33">
        <v>20</v>
      </c>
      <c r="CP83" s="62">
        <f ca="1">IF(OR(INDEX(INDIRECT("times"&amp;CK$2),$F83,CP$28)&gt;10,INDEX(INDIRECT(CM83),$E83,$F83)="",INDEX(INDIRECT(CM83),$E83,$F83)&gt;=INDEX(INDIRECT(CM83),1,CP$28)),0,(INDEX(INDIRECT(CM83),$E83,$F83))-INDEX(INDIRECT(CM83),1,CP$28))*(10-INDEX(INDIRECT("times"&amp;CK$2),$F83,CP$28))/10</f>
        <v>0</v>
      </c>
      <c r="CQ83" s="63">
        <f ca="1">IF(OR(INDEX(INDIRECT("times"&amp;CK$2),$F83,CQ$28)&gt;10,INDEX(INDIRECT(CM83),$E83,$F83)="",INDEX(INDIRECT(CM83),$E83,$F83)&gt;=INDEX(INDIRECT(CM83),1,CQ$28)),0,(INDEX(INDIRECT(CM83),$E83,$F83))-INDEX(INDIRECT(CM83),1,CQ$28))*(10-INDEX(INDIRECT("times"&amp;CK$2),$F83,CQ$28))/10</f>
        <v>0</v>
      </c>
      <c r="CR83" s="63">
        <f ca="1">IF(OR(INDEX(INDIRECT("times"&amp;CK$2),$F83,CR$28)&gt;10,INDEX(INDIRECT(CM83),$E83,$F83)="",INDEX(INDIRECT(CM83),$E83,$F83)&gt;=INDEX(INDIRECT(CM83),1,CR$28)),0,(INDEX(INDIRECT(CM83),$E83,$F83))-INDEX(INDIRECT(CM83),1,CR$28))*(10-INDEX(INDIRECT("times"&amp;CK$2),$F83,CR$28))/10</f>
        <v>0</v>
      </c>
      <c r="CS83" s="63">
        <f ca="1">IF(OR(INDEX(INDIRECT("times"&amp;CK$2),$F83,CS$28)&gt;10,INDEX(INDIRECT(CM83),$E83,$F83)="",INDEX(INDIRECT(CM83),$E83,$F83)&gt;=INDEX(INDIRECT(CM83),1,CS$28)),0,(INDEX(INDIRECT(CM83),$E83,$F83))-INDEX(INDIRECT(CM83),1,CS$28))*(10-INDEX(INDIRECT("times"&amp;CK$2),$F83,CS$28))/10</f>
        <v>0</v>
      </c>
      <c r="CT83" s="63">
        <f ca="1">IF(OR(INDEX(INDIRECT("times"&amp;CK$2),$F83,CT$28)&gt;10,INDEX(INDIRECT(CM83),$E83,$F83)="",INDEX(INDIRECT(CM83),$E83,$F83)&gt;=INDEX(INDIRECT(CM83),1,CT$28)),0,(INDEX(INDIRECT(CM83),$E83,$F83))-INDEX(INDIRECT(CM83),1,CT$28))*(10-INDEX(INDIRECT("times"&amp;CK$2),$F83,CT$28))/10</f>
        <v>0</v>
      </c>
      <c r="CU83" s="63">
        <f ca="1">IF(OR(INDEX(INDIRECT("times"&amp;CK$2),$F83,CU$28)&gt;10,INDEX(INDIRECT(CM83),$E83,$F83)="",INDEX(INDIRECT(CM83),$E83,$F83)&gt;=INDEX(INDIRECT(CM83),1,CU$28)),0,(INDEX(INDIRECT(CM83),$E83,$F83))-INDEX(INDIRECT(CM83),1,CU$28))*(10-INDEX(INDIRECT("times"&amp;CK$2),$F83,CU$28))/10</f>
        <v>0</v>
      </c>
      <c r="CV83" s="63">
        <f ca="1">IF(OR(INDEX(INDIRECT("times"&amp;CK$2),$F83,CV$28)&gt;10,INDEX(INDIRECT(CM83),$E83,$F83)="",INDEX(INDIRECT(CM83),$E83,$F83)&gt;=INDEX(INDIRECT(CM83),1,CV$28)),0,(INDEX(INDIRECT(CM83),$E83,$F83))-INDEX(INDIRECT(CM83),1,CV$28))*(10-INDEX(INDIRECT("times"&amp;CK$2),$F83,CV$28))/10</f>
        <v>0</v>
      </c>
      <c r="CW83" s="63">
        <f ca="1">IF(OR(INDEX(INDIRECT("times"&amp;CK$2),$F83,CW$28)&gt;10,INDEX(INDIRECT(CM83),$E83,$F83)="",INDEX(INDIRECT(CM83),$E83,$F83)&gt;=INDEX(INDIRECT(CM83),1,CW$28)),0,(INDEX(INDIRECT(CM83),$E83,$F83))-INDEX(INDIRECT(CM83),1,CW$28))*(10-INDEX(INDIRECT("times"&amp;CK$2),$F83,CW$28))/10</f>
        <v>0</v>
      </c>
      <c r="CX83" s="63">
        <f ca="1">IF(OR(INDEX(INDIRECT("times"&amp;CK$2),$F83,CX$28)&gt;10,INDEX(INDIRECT(CM83),$E83,$F83)="",INDEX(INDIRECT(CM83),$E83,$F83)&gt;=INDEX(INDIRECT(CM83),1,CX$28)),0,(INDEX(INDIRECT(CM83),$E83,$F83))-INDEX(INDIRECT(CM83),1,CX$28))*(10-INDEX(INDIRECT("times"&amp;CK$2),$F83,CX$28))/10</f>
        <v>0</v>
      </c>
      <c r="CY83" s="63">
        <f ca="1">IF(OR(INDEX(INDIRECT("times"&amp;CK$2),$F83,CY$28)&gt;10,INDEX(INDIRECT(CM83),$E83,$F83)="",INDEX(INDIRECT(CM83),$E83,$F83)&gt;=INDEX(INDIRECT(CM83),1,CY$28)),0,(INDEX(INDIRECT(CM83),$E83,$F83))-INDEX(INDIRECT(CM83),1,CY$28))*(10-INDEX(INDIRECT("times"&amp;CK$2),$F83,CY$28))/10</f>
        <v>0</v>
      </c>
      <c r="CZ83" s="63">
        <f ca="1">IF(OR(INDEX(INDIRECT("times"&amp;CK$2),$F83,CZ$28)&gt;10,INDEX(INDIRECT(CM83),$E83,$F83)="",INDEX(INDIRECT(CM83),$E83,$F83)&gt;=INDEX(INDIRECT(CM83),1,CZ$28)),0,(INDEX(INDIRECT(CM83),$E83,$F83))-INDEX(INDIRECT(CM83),1,CZ$28))*(10-INDEX(INDIRECT("times"&amp;CK$2),$F83,CZ$28))/10</f>
        <v>0</v>
      </c>
      <c r="DA83" s="63">
        <f ca="1">IF(OR(INDEX(INDIRECT("times"&amp;CK$2),$F83,DA$28)&gt;10,INDEX(INDIRECT(CM83),$E83,$F83)="",INDEX(INDIRECT(CM83),$E83,$F83)&gt;=INDEX(INDIRECT(CM83),1,DA$28)),0,(INDEX(INDIRECT(CM83),$E83,$F83))-INDEX(INDIRECT(CM83),1,DA$28))*(10-INDEX(INDIRECT("times"&amp;CK$2),$F83,DA$28))/10</f>
        <v>0</v>
      </c>
      <c r="DB83" s="63">
        <f ca="1">IF(OR(INDEX(INDIRECT("times"&amp;CK$2),$F83,DB$28)&gt;10,INDEX(INDIRECT(CM83),$E83,$F83)="",INDEX(INDIRECT(CM83),$E83,$F83)&gt;=INDEX(INDIRECT(CM83),1,DB$28)),0,(INDEX(INDIRECT(CM83),$E83,$F83))-INDEX(INDIRECT(CM83),1,DB$28))*(10-INDEX(INDIRECT("times"&amp;CK$2),$F83,DB$28))/10</f>
        <v>0</v>
      </c>
      <c r="DC83" s="63">
        <f ca="1">IF(OR(INDEX(INDIRECT("times"&amp;CK$2),$F83,DC$28)&gt;10,INDEX(INDIRECT(CM83),$E83,$F83)="",INDEX(INDIRECT(CM83),$E83,$F83)&gt;=INDEX(INDIRECT(CM83),1,DC$28)),0,(INDEX(INDIRECT(CM83),$E83,$F83))-INDEX(INDIRECT(CM83),1,DC$28))*(10-INDEX(INDIRECT("times"&amp;CK$2),$F83,DC$28))/10</f>
        <v>0</v>
      </c>
      <c r="DD83" s="63">
        <f ca="1">IF(OR(INDEX(INDIRECT("times"&amp;CK$2),$F83,DD$28)&gt;10,INDEX(INDIRECT(CM83),$E83,$F83)="",INDEX(INDIRECT(CM83),$E83,$F83)&gt;=INDEX(INDIRECT(CM83),1,DD$28)),0,(INDEX(INDIRECT(CM83),$E83,$F83))-INDEX(INDIRECT(CM83),1,DD$28))*(10-INDEX(INDIRECT("times"&amp;CK$2),$F83,DD$28))/10</f>
        <v>0</v>
      </c>
      <c r="DE83" s="63">
        <f ca="1">IF(OR(INDEX(INDIRECT("times"&amp;CK$2),$F83,DE$28)&gt;10,INDEX(INDIRECT(CM83),$E83,$F83)="",INDEX(INDIRECT(CM83),$E83,$F83)&gt;=INDEX(INDIRECT(CM83),1,DE$28)),0,(INDEX(INDIRECT(CM83),$E83,$F83))-INDEX(INDIRECT(CM83),1,DE$28))*(10-INDEX(INDIRECT("times"&amp;CK$2),$F83,DE$28))/10</f>
        <v>0</v>
      </c>
      <c r="DF83" s="63">
        <f ca="1">IF(OR(INDEX(INDIRECT("times"&amp;CK$2),$F83,DF$28)&gt;10,INDEX(INDIRECT(CM83),$E83,$F83)="",INDEX(INDIRECT(CM83),$E83,$F83)&gt;=INDEX(INDIRECT(CM83),1,DF$28)),0,(INDEX(INDIRECT(CM83),$E83,$F83))-INDEX(INDIRECT(CM83),1,DF$28))*(10-INDEX(INDIRECT("times"&amp;CK$2),$F83,DF$28))/10</f>
        <v>0</v>
      </c>
      <c r="DG83" s="63">
        <f ca="1">IF(OR(INDEX(INDIRECT("times"&amp;CK$2),$F83,DG$28)&gt;10,INDEX(INDIRECT(CM83),$E83,$F83)="",INDEX(INDIRECT(CM83),$E83,$F83)&gt;=INDEX(INDIRECT(CM83),1,DG$28)),0,(INDEX(INDIRECT(CM83),$E83,$F83))-INDEX(INDIRECT(CM83),1,DG$28))*(10-INDEX(INDIRECT("times"&amp;CK$2),$F83,DG$28))/10</f>
        <v>0</v>
      </c>
      <c r="DH83" s="63">
        <f ca="1">IF(OR(INDEX(INDIRECT("times"&amp;CK$2),$F83,DH$28)&gt;10,INDEX(INDIRECT(CM83),$E83,$F83)="",INDEX(INDIRECT(CM83),$E83,$F83)&gt;=INDEX(INDIRECT(CM83),1,DH$28)),0,(INDEX(INDIRECT(CM83),$E83,$F83))-INDEX(INDIRECT(CM83),1,DH$28))*(10-INDEX(INDIRECT("times"&amp;CK$2),$F83,DH$28))/10</f>
        <v>0</v>
      </c>
      <c r="DI83" s="63">
        <f ca="1">IF(OR(INDEX(INDIRECT("times"&amp;CK$2),$F83,DI$28)&gt;10,INDEX(INDIRECT(CM83),$E83,$F83)="",INDEX(INDIRECT(CM83),$E83,$F83)&gt;=INDEX(INDIRECT(CM83),1,DI$28)),0,(INDEX(INDIRECT(CM83),$E83,$F83))-INDEX(INDIRECT(CM83),1,DI$28))*(10-INDEX(INDIRECT("times"&amp;CK$2),$F83,DI$28))/10</f>
        <v>0</v>
      </c>
      <c r="DJ83" s="64">
        <f ca="1">IF(OR(INDEX(INDIRECT("times"&amp;CK$2),$F83,DJ$28)&gt;10,INDEX(INDIRECT(CM83),$E83,$F83)="",INDEX(INDIRECT(CM83),$E83,$F83)&gt;=INDEX(INDIRECT(CM83),1,DJ$28)),0,(INDEX(INDIRECT(CM83),$E83,$F83))-INDEX(INDIRECT(CM83),1,DJ$28))*(10-INDEX(INDIRECT("times"&amp;CK$2),$F83,DJ$28))/10</f>
        <v>0</v>
      </c>
      <c r="DK83" s="201">
        <v>20</v>
      </c>
      <c r="DM83" s="18" t="s">
        <v>229</v>
      </c>
      <c r="DN83" s="122">
        <f>DM26</f>
        <v>0</v>
      </c>
      <c r="DO83" s="122" t="str">
        <f>DM27</f>
        <v>shop3564</v>
      </c>
      <c r="DP83" s="210" t="str">
        <f t="shared" si="44"/>
        <v>core0_shop3564</v>
      </c>
      <c r="DQ83" s="122">
        <v>5</v>
      </c>
      <c r="DR83" s="33">
        <v>20</v>
      </c>
      <c r="DS83" s="62">
        <f ca="1">IF(OR(INDEX(INDIRECT("times"&amp;DN$2),$F83,DS$28)&gt;10,INDEX(INDIRECT(DP83),$E83,$F83)="",INDEX(INDIRECT(DP83),$E83,$F83)&gt;=INDEX(INDIRECT(DP83),1,DS$28)),0,(INDEX(INDIRECT(DP83),$E83,$F83))-INDEX(INDIRECT(DP83),1,DS$28))*(10-INDEX(INDIRECT("times"&amp;DN$2),$F83,DS$28))/10</f>
        <v>0</v>
      </c>
      <c r="DT83" s="63">
        <f ca="1">IF(OR(INDEX(INDIRECT("times"&amp;DN$2),$F83,DT$28)&gt;10,INDEX(INDIRECT(DP83),$E83,$F83)="",INDEX(INDIRECT(DP83),$E83,$F83)&gt;=INDEX(INDIRECT(DP83),1,DT$28)),0,(INDEX(INDIRECT(DP83),$E83,$F83))-INDEX(INDIRECT(DP83),1,DT$28))*(10-INDEX(INDIRECT("times"&amp;DN$2),$F83,DT$28))/10</f>
        <v>0</v>
      </c>
      <c r="DU83" s="63">
        <f ca="1">IF(OR(INDEX(INDIRECT("times"&amp;DN$2),$F83,DU$28)&gt;10,INDEX(INDIRECT(DP83),$E83,$F83)="",INDEX(INDIRECT(DP83),$E83,$F83)&gt;=INDEX(INDIRECT(DP83),1,DU$28)),0,(INDEX(INDIRECT(DP83),$E83,$F83))-INDEX(INDIRECT(DP83),1,DU$28))*(10-INDEX(INDIRECT("times"&amp;DN$2),$F83,DU$28))/10</f>
        <v>0</v>
      </c>
      <c r="DV83" s="63">
        <f ca="1">IF(OR(INDEX(INDIRECT("times"&amp;DN$2),$F83,DV$28)&gt;10,INDEX(INDIRECT(DP83),$E83,$F83)="",INDEX(INDIRECT(DP83),$E83,$F83)&gt;=INDEX(INDIRECT(DP83),1,DV$28)),0,(INDEX(INDIRECT(DP83),$E83,$F83))-INDEX(INDIRECT(DP83),1,DV$28))*(10-INDEX(INDIRECT("times"&amp;DN$2),$F83,DV$28))/10</f>
        <v>0</v>
      </c>
      <c r="DW83" s="63">
        <f ca="1">IF(OR(INDEX(INDIRECT("times"&amp;DN$2),$F83,DW$28)&gt;10,INDEX(INDIRECT(DP83),$E83,$F83)="",INDEX(INDIRECT(DP83),$E83,$F83)&gt;=INDEX(INDIRECT(DP83),1,DW$28)),0,(INDEX(INDIRECT(DP83),$E83,$F83))-INDEX(INDIRECT(DP83),1,DW$28))*(10-INDEX(INDIRECT("times"&amp;DN$2),$F83,DW$28))/10</f>
        <v>0</v>
      </c>
      <c r="DX83" s="63">
        <f ca="1">IF(OR(INDEX(INDIRECT("times"&amp;DN$2),$F83,DX$28)&gt;10,INDEX(INDIRECT(DP83),$E83,$F83)="",INDEX(INDIRECT(DP83),$E83,$F83)&gt;=INDEX(INDIRECT(DP83),1,DX$28)),0,(INDEX(INDIRECT(DP83),$E83,$F83))-INDEX(INDIRECT(DP83),1,DX$28))*(10-INDEX(INDIRECT("times"&amp;DN$2),$F83,DX$28))/10</f>
        <v>0</v>
      </c>
      <c r="DY83" s="63">
        <f ca="1">IF(OR(INDEX(INDIRECT("times"&amp;DN$2),$F83,DY$28)&gt;10,INDEX(INDIRECT(DP83),$E83,$F83)="",INDEX(INDIRECT(DP83),$E83,$F83)&gt;=INDEX(INDIRECT(DP83),1,DY$28)),0,(INDEX(INDIRECT(DP83),$E83,$F83))-INDEX(INDIRECT(DP83),1,DY$28))*(10-INDEX(INDIRECT("times"&amp;DN$2),$F83,DY$28))/10</f>
        <v>0</v>
      </c>
      <c r="DZ83" s="63">
        <f ca="1">IF(OR(INDEX(INDIRECT("times"&amp;DN$2),$F83,DZ$28)&gt;10,INDEX(INDIRECT(DP83),$E83,$F83)="",INDEX(INDIRECT(DP83),$E83,$F83)&gt;=INDEX(INDIRECT(DP83),1,DZ$28)),0,(INDEX(INDIRECT(DP83),$E83,$F83))-INDEX(INDIRECT(DP83),1,DZ$28))*(10-INDEX(INDIRECT("times"&amp;DN$2),$F83,DZ$28))/10</f>
        <v>0</v>
      </c>
      <c r="EA83" s="63">
        <f ca="1">IF(OR(INDEX(INDIRECT("times"&amp;DN$2),$F83,EA$28)&gt;10,INDEX(INDIRECT(DP83),$E83,$F83)="",INDEX(INDIRECT(DP83),$E83,$F83)&gt;=INDEX(INDIRECT(DP83),1,EA$28)),0,(INDEX(INDIRECT(DP83),$E83,$F83))-INDEX(INDIRECT(DP83),1,EA$28))*(10-INDEX(INDIRECT("times"&amp;DN$2),$F83,EA$28))/10</f>
        <v>0</v>
      </c>
      <c r="EB83" s="63">
        <f ca="1">IF(OR(INDEX(INDIRECT("times"&amp;DN$2),$F83,EB$28)&gt;10,INDEX(INDIRECT(DP83),$E83,$F83)="",INDEX(INDIRECT(DP83),$E83,$F83)&gt;=INDEX(INDIRECT(DP83),1,EB$28)),0,(INDEX(INDIRECT(DP83),$E83,$F83))-INDEX(INDIRECT(DP83),1,EB$28))*(10-INDEX(INDIRECT("times"&amp;DN$2),$F83,EB$28))/10</f>
        <v>0</v>
      </c>
      <c r="EC83" s="63">
        <f ca="1">IF(OR(INDEX(INDIRECT("times"&amp;DN$2),$F83,EC$28)&gt;10,INDEX(INDIRECT(DP83),$E83,$F83)="",INDEX(INDIRECT(DP83),$E83,$F83)&gt;=INDEX(INDIRECT(DP83),1,EC$28)),0,(INDEX(INDIRECT(DP83),$E83,$F83))-INDEX(INDIRECT(DP83),1,EC$28))*(10-INDEX(INDIRECT("times"&amp;DN$2),$F83,EC$28))/10</f>
        <v>0</v>
      </c>
      <c r="ED83" s="63">
        <f ca="1">IF(OR(INDEX(INDIRECT("times"&amp;DN$2),$F83,ED$28)&gt;10,INDEX(INDIRECT(DP83),$E83,$F83)="",INDEX(INDIRECT(DP83),$E83,$F83)&gt;=INDEX(INDIRECT(DP83),1,ED$28)),0,(INDEX(INDIRECT(DP83),$E83,$F83))-INDEX(INDIRECT(DP83),1,ED$28))*(10-INDEX(INDIRECT("times"&amp;DN$2),$F83,ED$28))/10</f>
        <v>0</v>
      </c>
      <c r="EE83" s="63">
        <f ca="1">IF(OR(INDEX(INDIRECT("times"&amp;DN$2),$F83,EE$28)&gt;10,INDEX(INDIRECT(DP83),$E83,$F83)="",INDEX(INDIRECT(DP83),$E83,$F83)&gt;=INDEX(INDIRECT(DP83),1,EE$28)),0,(INDEX(INDIRECT(DP83),$E83,$F83))-INDEX(INDIRECT(DP83),1,EE$28))*(10-INDEX(INDIRECT("times"&amp;DN$2),$F83,EE$28))/10</f>
        <v>0</v>
      </c>
      <c r="EF83" s="63">
        <f ca="1">IF(OR(INDEX(INDIRECT("times"&amp;DN$2),$F83,EF$28)&gt;10,INDEX(INDIRECT(DP83),$E83,$F83)="",INDEX(INDIRECT(DP83),$E83,$F83)&gt;=INDEX(INDIRECT(DP83),1,EF$28)),0,(INDEX(INDIRECT(DP83),$E83,$F83))-INDEX(INDIRECT(DP83),1,EF$28))*(10-INDEX(INDIRECT("times"&amp;DN$2),$F83,EF$28))/10</f>
        <v>0</v>
      </c>
      <c r="EG83" s="63">
        <f ca="1">IF(OR(INDEX(INDIRECT("times"&amp;DN$2),$F83,EG$28)&gt;10,INDEX(INDIRECT(DP83),$E83,$F83)="",INDEX(INDIRECT(DP83),$E83,$F83)&gt;=INDEX(INDIRECT(DP83),1,EG$28)),0,(INDEX(INDIRECT(DP83),$E83,$F83))-INDEX(INDIRECT(DP83),1,EG$28))*(10-INDEX(INDIRECT("times"&amp;DN$2),$F83,EG$28))/10</f>
        <v>0</v>
      </c>
      <c r="EH83" s="63">
        <f ca="1">IF(OR(INDEX(INDIRECT("times"&amp;DN$2),$F83,EH$28)&gt;10,INDEX(INDIRECT(DP83),$E83,$F83)="",INDEX(INDIRECT(DP83),$E83,$F83)&gt;=INDEX(INDIRECT(DP83),1,EH$28)),0,(INDEX(INDIRECT(DP83),$E83,$F83))-INDEX(INDIRECT(DP83),1,EH$28))*(10-INDEX(INDIRECT("times"&amp;DN$2),$F83,EH$28))/10</f>
        <v>0</v>
      </c>
      <c r="EI83" s="63">
        <f ca="1">IF(OR(INDEX(INDIRECT("times"&amp;DN$2),$F83,EI$28)&gt;10,INDEX(INDIRECT(DP83),$E83,$F83)="",INDEX(INDIRECT(DP83),$E83,$F83)&gt;=INDEX(INDIRECT(DP83),1,EI$28)),0,(INDEX(INDIRECT(DP83),$E83,$F83))-INDEX(INDIRECT(DP83),1,EI$28))*(10-INDEX(INDIRECT("times"&amp;DN$2),$F83,EI$28))/10</f>
        <v>0</v>
      </c>
      <c r="EJ83" s="63">
        <f ca="1">IF(OR(INDEX(INDIRECT("times"&amp;DN$2),$F83,EJ$28)&gt;10,INDEX(INDIRECT(DP83),$E83,$F83)="",INDEX(INDIRECT(DP83),$E83,$F83)&gt;=INDEX(INDIRECT(DP83),1,EJ$28)),0,(INDEX(INDIRECT(DP83),$E83,$F83))-INDEX(INDIRECT(DP83),1,EJ$28))*(10-INDEX(INDIRECT("times"&amp;DN$2),$F83,EJ$28))/10</f>
        <v>0</v>
      </c>
      <c r="EK83" s="63">
        <f ca="1">IF(OR(INDEX(INDIRECT("times"&amp;DN$2),$F83,EK$28)&gt;10,INDEX(INDIRECT(DP83),$E83,$F83)="",INDEX(INDIRECT(DP83),$E83,$F83)&gt;=INDEX(INDIRECT(DP83),1,EK$28)),0,(INDEX(INDIRECT(DP83),$E83,$F83))-INDEX(INDIRECT(DP83),1,EK$28))*(10-INDEX(INDIRECT("times"&amp;DN$2),$F83,EK$28))/10</f>
        <v>0</v>
      </c>
      <c r="EL83" s="63">
        <f ca="1">IF(OR(INDEX(INDIRECT("times"&amp;DN$2),$F83,EL$28)&gt;10,INDEX(INDIRECT(DP83),$E83,$F83)="",INDEX(INDIRECT(DP83),$E83,$F83)&gt;=INDEX(INDIRECT(DP83),1,EL$28)),0,(INDEX(INDIRECT(DP83),$E83,$F83))-INDEX(INDIRECT(DP83),1,EL$28))*(10-INDEX(INDIRECT("times"&amp;DN$2),$F83,EL$28))/10</f>
        <v>0</v>
      </c>
      <c r="EM83" s="64">
        <f ca="1">IF(OR(INDEX(INDIRECT("times"&amp;DN$2),$F83,EM$28)&gt;10,INDEX(INDIRECT(DP83),$E83,$F83)="",INDEX(INDIRECT(DP83),$E83,$F83)&gt;=INDEX(INDIRECT(DP83),1,EM$28)),0,(INDEX(INDIRECT(DP83),$E83,$F83))-INDEX(INDIRECT(DP83),1,EM$28))*(10-INDEX(INDIRECT("times"&amp;DN$2),$F83,EM$28))/10</f>
        <v>0</v>
      </c>
      <c r="EN83" s="201">
        <v>20</v>
      </c>
      <c r="EP83" s="18" t="s">
        <v>229</v>
      </c>
      <c r="EQ83" s="122">
        <f>EP26</f>
        <v>0</v>
      </c>
      <c r="ER83" s="122" t="str">
        <f>EP27</f>
        <v>lei3564</v>
      </c>
      <c r="ES83" s="210" t="str">
        <f t="shared" si="45"/>
        <v>core0_lei3564</v>
      </c>
      <c r="ET83" s="122">
        <v>5</v>
      </c>
      <c r="EU83" s="33">
        <v>20</v>
      </c>
      <c r="EV83" s="62">
        <f ca="1">IF(OR(INDEX(INDIRECT("times"&amp;EQ$2),$F83,EV$28)&gt;10,INDEX(INDIRECT(ES83),$E83,$F83)="",INDEX(INDIRECT(ES83),$E83,$F83)&gt;=INDEX(INDIRECT(ES83),1,EV$28)),0,(INDEX(INDIRECT(ES83),$E83,$F83))-INDEX(INDIRECT(ES83),1,EV$28))*(10-INDEX(INDIRECT("times"&amp;EQ$2),$F83,EV$28))/10</f>
        <v>0</v>
      </c>
      <c r="EW83" s="63">
        <f ca="1">IF(OR(INDEX(INDIRECT("times"&amp;EQ$2),$F83,EW$28)&gt;10,INDEX(INDIRECT(ES83),$E83,$F83)="",INDEX(INDIRECT(ES83),$E83,$F83)&gt;=INDEX(INDIRECT(ES83),1,EW$28)),0,(INDEX(INDIRECT(ES83),$E83,$F83))-INDEX(INDIRECT(ES83),1,EW$28))*(10-INDEX(INDIRECT("times"&amp;EQ$2),$F83,EW$28))/10</f>
        <v>0</v>
      </c>
      <c r="EX83" s="63">
        <f ca="1">IF(OR(INDEX(INDIRECT("times"&amp;EQ$2),$F83,EX$28)&gt;10,INDEX(INDIRECT(ES83),$E83,$F83)="",INDEX(INDIRECT(ES83),$E83,$F83)&gt;=INDEX(INDIRECT(ES83),1,EX$28)),0,(INDEX(INDIRECT(ES83),$E83,$F83))-INDEX(INDIRECT(ES83),1,EX$28))*(10-INDEX(INDIRECT("times"&amp;EQ$2),$F83,EX$28))/10</f>
        <v>0</v>
      </c>
      <c r="EY83" s="63">
        <f ca="1">IF(OR(INDEX(INDIRECT("times"&amp;EQ$2),$F83,EY$28)&gt;10,INDEX(INDIRECT(ES83),$E83,$F83)="",INDEX(INDIRECT(ES83),$E83,$F83)&gt;=INDEX(INDIRECT(ES83),1,EY$28)),0,(INDEX(INDIRECT(ES83),$E83,$F83))-INDEX(INDIRECT(ES83),1,EY$28))*(10-INDEX(INDIRECT("times"&amp;EQ$2),$F83,EY$28))/10</f>
        <v>0</v>
      </c>
      <c r="EZ83" s="63">
        <f ca="1">IF(OR(INDEX(INDIRECT("times"&amp;EQ$2),$F83,EZ$28)&gt;10,INDEX(INDIRECT(ES83),$E83,$F83)="",INDEX(INDIRECT(ES83),$E83,$F83)&gt;=INDEX(INDIRECT(ES83),1,EZ$28)),0,(INDEX(INDIRECT(ES83),$E83,$F83))-INDEX(INDIRECT(ES83),1,EZ$28))*(10-INDEX(INDIRECT("times"&amp;EQ$2),$F83,EZ$28))/10</f>
        <v>0</v>
      </c>
      <c r="FA83" s="63">
        <f ca="1">IF(OR(INDEX(INDIRECT("times"&amp;EQ$2),$F83,FA$28)&gt;10,INDEX(INDIRECT(ES83),$E83,$F83)="",INDEX(INDIRECT(ES83),$E83,$F83)&gt;=INDEX(INDIRECT(ES83),1,FA$28)),0,(INDEX(INDIRECT(ES83),$E83,$F83))-INDEX(INDIRECT(ES83),1,FA$28))*(10-INDEX(INDIRECT("times"&amp;EQ$2),$F83,FA$28))/10</f>
        <v>0</v>
      </c>
      <c r="FB83" s="63">
        <f ca="1">IF(OR(INDEX(INDIRECT("times"&amp;EQ$2),$F83,FB$28)&gt;10,INDEX(INDIRECT(ES83),$E83,$F83)="",INDEX(INDIRECT(ES83),$E83,$F83)&gt;=INDEX(INDIRECT(ES83),1,FB$28)),0,(INDEX(INDIRECT(ES83),$E83,$F83))-INDEX(INDIRECT(ES83),1,FB$28))*(10-INDEX(INDIRECT("times"&amp;EQ$2),$F83,FB$28))/10</f>
        <v>0</v>
      </c>
      <c r="FC83" s="63">
        <f ca="1">IF(OR(INDEX(INDIRECT("times"&amp;EQ$2),$F83,FC$28)&gt;10,INDEX(INDIRECT(ES83),$E83,$F83)="",INDEX(INDIRECT(ES83),$E83,$F83)&gt;=INDEX(INDIRECT(ES83),1,FC$28)),0,(INDEX(INDIRECT(ES83),$E83,$F83))-INDEX(INDIRECT(ES83),1,FC$28))*(10-INDEX(INDIRECT("times"&amp;EQ$2),$F83,FC$28))/10</f>
        <v>0</v>
      </c>
      <c r="FD83" s="63">
        <f ca="1">IF(OR(INDEX(INDIRECT("times"&amp;EQ$2),$F83,FD$28)&gt;10,INDEX(INDIRECT(ES83),$E83,$F83)="",INDEX(INDIRECT(ES83),$E83,$F83)&gt;=INDEX(INDIRECT(ES83),1,FD$28)),0,(INDEX(INDIRECT(ES83),$E83,$F83))-INDEX(INDIRECT(ES83),1,FD$28))*(10-INDEX(INDIRECT("times"&amp;EQ$2),$F83,FD$28))/10</f>
        <v>0</v>
      </c>
      <c r="FE83" s="63">
        <f ca="1">IF(OR(INDEX(INDIRECT("times"&amp;EQ$2),$F83,FE$28)&gt;10,INDEX(INDIRECT(ES83),$E83,$F83)="",INDEX(INDIRECT(ES83),$E83,$F83)&gt;=INDEX(INDIRECT(ES83),1,FE$28)),0,(INDEX(INDIRECT(ES83),$E83,$F83))-INDEX(INDIRECT(ES83),1,FE$28))*(10-INDEX(INDIRECT("times"&amp;EQ$2),$F83,FE$28))/10</f>
        <v>0</v>
      </c>
      <c r="FF83" s="63">
        <f ca="1">IF(OR(INDEX(INDIRECT("times"&amp;EQ$2),$F83,FF$28)&gt;10,INDEX(INDIRECT(ES83),$E83,$F83)="",INDEX(INDIRECT(ES83),$E83,$F83)&gt;=INDEX(INDIRECT(ES83),1,FF$28)),0,(INDEX(INDIRECT(ES83),$E83,$F83))-INDEX(INDIRECT(ES83),1,FF$28))*(10-INDEX(INDIRECT("times"&amp;EQ$2),$F83,FF$28))/10</f>
        <v>0</v>
      </c>
      <c r="FG83" s="63">
        <f ca="1">IF(OR(INDEX(INDIRECT("times"&amp;EQ$2),$F83,FG$28)&gt;10,INDEX(INDIRECT(ES83),$E83,$F83)="",INDEX(INDIRECT(ES83),$E83,$F83)&gt;=INDEX(INDIRECT(ES83),1,FG$28)),0,(INDEX(INDIRECT(ES83),$E83,$F83))-INDEX(INDIRECT(ES83),1,FG$28))*(10-INDEX(INDIRECT("times"&amp;EQ$2),$F83,FG$28))/10</f>
        <v>0</v>
      </c>
      <c r="FH83" s="63">
        <f ca="1">IF(OR(INDEX(INDIRECT("times"&amp;EQ$2),$F83,FH$28)&gt;10,INDEX(INDIRECT(ES83),$E83,$F83)="",INDEX(INDIRECT(ES83),$E83,$F83)&gt;=INDEX(INDIRECT(ES83),1,FH$28)),0,(INDEX(INDIRECT(ES83),$E83,$F83))-INDEX(INDIRECT(ES83),1,FH$28))*(10-INDEX(INDIRECT("times"&amp;EQ$2),$F83,FH$28))/10</f>
        <v>0</v>
      </c>
      <c r="FI83" s="63">
        <f ca="1">IF(OR(INDEX(INDIRECT("times"&amp;EQ$2),$F83,FI$28)&gt;10,INDEX(INDIRECT(ES83),$E83,$F83)="",INDEX(INDIRECT(ES83),$E83,$F83)&gt;=INDEX(INDIRECT(ES83),1,FI$28)),0,(INDEX(INDIRECT(ES83),$E83,$F83))-INDEX(INDIRECT(ES83),1,FI$28))*(10-INDEX(INDIRECT("times"&amp;EQ$2),$F83,FI$28))/10</f>
        <v>0</v>
      </c>
      <c r="FJ83" s="63">
        <f ca="1">IF(OR(INDEX(INDIRECT("times"&amp;EQ$2),$F83,FJ$28)&gt;10,INDEX(INDIRECT(ES83),$E83,$F83)="",INDEX(INDIRECT(ES83),$E83,$F83)&gt;=INDEX(INDIRECT(ES83),1,FJ$28)),0,(INDEX(INDIRECT(ES83),$E83,$F83))-INDEX(INDIRECT(ES83),1,FJ$28))*(10-INDEX(INDIRECT("times"&amp;EQ$2),$F83,FJ$28))/10</f>
        <v>0</v>
      </c>
      <c r="FK83" s="63">
        <f ca="1">IF(OR(INDEX(INDIRECT("times"&amp;EQ$2),$F83,FK$28)&gt;10,INDEX(INDIRECT(ES83),$E83,$F83)="",INDEX(INDIRECT(ES83),$E83,$F83)&gt;=INDEX(INDIRECT(ES83),1,FK$28)),0,(INDEX(INDIRECT(ES83),$E83,$F83))-INDEX(INDIRECT(ES83),1,FK$28))*(10-INDEX(INDIRECT("times"&amp;EQ$2),$F83,FK$28))/10</f>
        <v>0</v>
      </c>
      <c r="FL83" s="63">
        <f ca="1">IF(OR(INDEX(INDIRECT("times"&amp;EQ$2),$F83,FL$28)&gt;10,INDEX(INDIRECT(ES83),$E83,$F83)="",INDEX(INDIRECT(ES83),$E83,$F83)&gt;=INDEX(INDIRECT(ES83),1,FL$28)),0,(INDEX(INDIRECT(ES83),$E83,$F83))-INDEX(INDIRECT(ES83),1,FL$28))*(10-INDEX(INDIRECT("times"&amp;EQ$2),$F83,FL$28))/10</f>
        <v>0</v>
      </c>
      <c r="FM83" s="63">
        <f ca="1">IF(OR(INDEX(INDIRECT("times"&amp;EQ$2),$F83,FM$28)&gt;10,INDEX(INDIRECT(ES83),$E83,$F83)="",INDEX(INDIRECT(ES83),$E83,$F83)&gt;=INDEX(INDIRECT(ES83),1,FM$28)),0,(INDEX(INDIRECT(ES83),$E83,$F83))-INDEX(INDIRECT(ES83),1,FM$28))*(10-INDEX(INDIRECT("times"&amp;EQ$2),$F83,FM$28))/10</f>
        <v>0</v>
      </c>
      <c r="FN83" s="63">
        <f ca="1">IF(OR(INDEX(INDIRECT("times"&amp;EQ$2),$F83,FN$28)&gt;10,INDEX(INDIRECT(ES83),$E83,$F83)="",INDEX(INDIRECT(ES83),$E83,$F83)&gt;=INDEX(INDIRECT(ES83),1,FN$28)),0,(INDEX(INDIRECT(ES83),$E83,$F83))-INDEX(INDIRECT(ES83),1,FN$28))*(10-INDEX(INDIRECT("times"&amp;EQ$2),$F83,FN$28))/10</f>
        <v>0</v>
      </c>
      <c r="FO83" s="63">
        <f ca="1">IF(OR(INDEX(INDIRECT("times"&amp;EQ$2),$F83,FO$28)&gt;10,INDEX(INDIRECT(ES83),$E83,$F83)="",INDEX(INDIRECT(ES83),$E83,$F83)&gt;=INDEX(INDIRECT(ES83),1,FO$28)),0,(INDEX(INDIRECT(ES83),$E83,$F83))-INDEX(INDIRECT(ES83),1,FO$28))*(10-INDEX(INDIRECT("times"&amp;EQ$2),$F83,FO$28))/10</f>
        <v>0</v>
      </c>
      <c r="FP83" s="64">
        <f ca="1">IF(OR(INDEX(INDIRECT("times"&amp;EQ$2),$F83,FP$28)&gt;10,INDEX(INDIRECT(ES83),$E83,$F83)="",INDEX(INDIRECT(ES83),$E83,$F83)&gt;=INDEX(INDIRECT(ES83),1,FP$28)),0,(INDEX(INDIRECT(ES83),$E83,$F83))-INDEX(INDIRECT(ES83),1,FP$28))*(10-INDEX(INDIRECT("times"&amp;EQ$2),$F83,FP$28))/10</f>
        <v>0</v>
      </c>
      <c r="FQ83" s="201">
        <v>20</v>
      </c>
      <c r="FS83" s="18" t="s">
        <v>229</v>
      </c>
      <c r="FT83" s="122">
        <f>FS26</f>
        <v>0</v>
      </c>
      <c r="FU83" s="122" t="str">
        <f>FS27</f>
        <v>shop65</v>
      </c>
      <c r="FV83" s="210" t="str">
        <f t="shared" si="46"/>
        <v>core0_shop65</v>
      </c>
      <c r="FW83" s="122">
        <v>5</v>
      </c>
      <c r="FX83" s="33">
        <v>20</v>
      </c>
      <c r="FY83" s="62">
        <f ca="1">IF(OR(INDEX(INDIRECT("times"&amp;FT$2),$F83,FY$28)&gt;10,INDEX(INDIRECT(FV83),$E83,$F83)="",INDEX(INDIRECT(FV83),$E83,$F83)&gt;=INDEX(INDIRECT(FV83),1,FY$28)),0,(INDEX(INDIRECT(FV83),$E83,$F83))-INDEX(INDIRECT(FV83),1,FY$28))*(10-INDEX(INDIRECT("times"&amp;FT$2),$F83,FY$28))/10</f>
        <v>0</v>
      </c>
      <c r="FZ83" s="63">
        <f ca="1">IF(OR(INDEX(INDIRECT("times"&amp;FT$2),$F83,FZ$28)&gt;10,INDEX(INDIRECT(FV83),$E83,$F83)="",INDEX(INDIRECT(FV83),$E83,$F83)&gt;=INDEX(INDIRECT(FV83),1,FZ$28)),0,(INDEX(INDIRECT(FV83),$E83,$F83))-INDEX(INDIRECT(FV83),1,FZ$28))*(10-INDEX(INDIRECT("times"&amp;FT$2),$F83,FZ$28))/10</f>
        <v>0</v>
      </c>
      <c r="GA83" s="63">
        <f ca="1">IF(OR(INDEX(INDIRECT("times"&amp;FT$2),$F83,GA$28)&gt;10,INDEX(INDIRECT(FV83),$E83,$F83)="",INDEX(INDIRECT(FV83),$E83,$F83)&gt;=INDEX(INDIRECT(FV83),1,GA$28)),0,(INDEX(INDIRECT(FV83),$E83,$F83))-INDEX(INDIRECT(FV83),1,GA$28))*(10-INDEX(INDIRECT("times"&amp;FT$2),$F83,GA$28))/10</f>
        <v>0</v>
      </c>
      <c r="GB83" s="63">
        <f ca="1">IF(OR(INDEX(INDIRECT("times"&amp;FT$2),$F83,GB$28)&gt;10,INDEX(INDIRECT(FV83),$E83,$F83)="",INDEX(INDIRECT(FV83),$E83,$F83)&gt;=INDEX(INDIRECT(FV83),1,GB$28)),0,(INDEX(INDIRECT(FV83),$E83,$F83))-INDEX(INDIRECT(FV83),1,GB$28))*(10-INDEX(INDIRECT("times"&amp;FT$2),$F83,GB$28))/10</f>
        <v>0</v>
      </c>
      <c r="GC83" s="63">
        <f ca="1">IF(OR(INDEX(INDIRECT("times"&amp;FT$2),$F83,GC$28)&gt;10,INDEX(INDIRECT(FV83),$E83,$F83)="",INDEX(INDIRECT(FV83),$E83,$F83)&gt;=INDEX(INDIRECT(FV83),1,GC$28)),0,(INDEX(INDIRECT(FV83),$E83,$F83))-INDEX(INDIRECT(FV83),1,GC$28))*(10-INDEX(INDIRECT("times"&amp;FT$2),$F83,GC$28))/10</f>
        <v>0</v>
      </c>
      <c r="GD83" s="63">
        <f ca="1">IF(OR(INDEX(INDIRECT("times"&amp;FT$2),$F83,GD$28)&gt;10,INDEX(INDIRECT(FV83),$E83,$F83)="",INDEX(INDIRECT(FV83),$E83,$F83)&gt;=INDEX(INDIRECT(FV83),1,GD$28)),0,(INDEX(INDIRECT(FV83),$E83,$F83))-INDEX(INDIRECT(FV83),1,GD$28))*(10-INDEX(INDIRECT("times"&amp;FT$2),$F83,GD$28))/10</f>
        <v>0</v>
      </c>
      <c r="GE83" s="63">
        <f ca="1">IF(OR(INDEX(INDIRECT("times"&amp;FT$2),$F83,GE$28)&gt;10,INDEX(INDIRECT(FV83),$E83,$F83)="",INDEX(INDIRECT(FV83),$E83,$F83)&gt;=INDEX(INDIRECT(FV83),1,GE$28)),0,(INDEX(INDIRECT(FV83),$E83,$F83))-INDEX(INDIRECT(FV83),1,GE$28))*(10-INDEX(INDIRECT("times"&amp;FT$2),$F83,GE$28))/10</f>
        <v>0</v>
      </c>
      <c r="GF83" s="63">
        <f ca="1">IF(OR(INDEX(INDIRECT("times"&amp;FT$2),$F83,GF$28)&gt;10,INDEX(INDIRECT(FV83),$E83,$F83)="",INDEX(INDIRECT(FV83),$E83,$F83)&gt;=INDEX(INDIRECT(FV83),1,GF$28)),0,(INDEX(INDIRECT(FV83),$E83,$F83))-INDEX(INDIRECT(FV83),1,GF$28))*(10-INDEX(INDIRECT("times"&amp;FT$2),$F83,GF$28))/10</f>
        <v>0</v>
      </c>
      <c r="GG83" s="63">
        <f ca="1">IF(OR(INDEX(INDIRECT("times"&amp;FT$2),$F83,GG$28)&gt;10,INDEX(INDIRECT(FV83),$E83,$F83)="",INDEX(INDIRECT(FV83),$E83,$F83)&gt;=INDEX(INDIRECT(FV83),1,GG$28)),0,(INDEX(INDIRECT(FV83),$E83,$F83))-INDEX(INDIRECT(FV83),1,GG$28))*(10-INDEX(INDIRECT("times"&amp;FT$2),$F83,GG$28))/10</f>
        <v>0</v>
      </c>
      <c r="GH83" s="63">
        <f ca="1">IF(OR(INDEX(INDIRECT("times"&amp;FT$2),$F83,GH$28)&gt;10,INDEX(INDIRECT(FV83),$E83,$F83)="",INDEX(INDIRECT(FV83),$E83,$F83)&gt;=INDEX(INDIRECT(FV83),1,GH$28)),0,(INDEX(INDIRECT(FV83),$E83,$F83))-INDEX(INDIRECT(FV83),1,GH$28))*(10-INDEX(INDIRECT("times"&amp;FT$2),$F83,GH$28))/10</f>
        <v>0</v>
      </c>
      <c r="GI83" s="63">
        <f ca="1">IF(OR(INDEX(INDIRECT("times"&amp;FT$2),$F83,GI$28)&gt;10,INDEX(INDIRECT(FV83),$E83,$F83)="",INDEX(INDIRECT(FV83),$E83,$F83)&gt;=INDEX(INDIRECT(FV83),1,GI$28)),0,(INDEX(INDIRECT(FV83),$E83,$F83))-INDEX(INDIRECT(FV83),1,GI$28))*(10-INDEX(INDIRECT("times"&amp;FT$2),$F83,GI$28))/10</f>
        <v>0</v>
      </c>
      <c r="GJ83" s="63">
        <f ca="1">IF(OR(INDEX(INDIRECT("times"&amp;FT$2),$F83,GJ$28)&gt;10,INDEX(INDIRECT(FV83),$E83,$F83)="",INDEX(INDIRECT(FV83),$E83,$F83)&gt;=INDEX(INDIRECT(FV83),1,GJ$28)),0,(INDEX(INDIRECT(FV83),$E83,$F83))-INDEX(INDIRECT(FV83),1,GJ$28))*(10-INDEX(INDIRECT("times"&amp;FT$2),$F83,GJ$28))/10</f>
        <v>0</v>
      </c>
      <c r="GK83" s="63">
        <f ca="1">IF(OR(INDEX(INDIRECT("times"&amp;FT$2),$F83,GK$28)&gt;10,INDEX(INDIRECT(FV83),$E83,$F83)="",INDEX(INDIRECT(FV83),$E83,$F83)&gt;=INDEX(INDIRECT(FV83),1,GK$28)),0,(INDEX(INDIRECT(FV83),$E83,$F83))-INDEX(INDIRECT(FV83),1,GK$28))*(10-INDEX(INDIRECT("times"&amp;FT$2),$F83,GK$28))/10</f>
        <v>0</v>
      </c>
      <c r="GL83" s="63">
        <f ca="1">IF(OR(INDEX(INDIRECT("times"&amp;FT$2),$F83,GL$28)&gt;10,INDEX(INDIRECT(FV83),$E83,$F83)="",INDEX(INDIRECT(FV83),$E83,$F83)&gt;=INDEX(INDIRECT(FV83),1,GL$28)),0,(INDEX(INDIRECT(FV83),$E83,$F83))-INDEX(INDIRECT(FV83),1,GL$28))*(10-INDEX(INDIRECT("times"&amp;FT$2),$F83,GL$28))/10</f>
        <v>0</v>
      </c>
      <c r="GM83" s="63">
        <f ca="1">IF(OR(INDEX(INDIRECT("times"&amp;FT$2),$F83,GM$28)&gt;10,INDEX(INDIRECT(FV83),$E83,$F83)="",INDEX(INDIRECT(FV83),$E83,$F83)&gt;=INDEX(INDIRECT(FV83),1,GM$28)),0,(INDEX(INDIRECT(FV83),$E83,$F83))-INDEX(INDIRECT(FV83),1,GM$28))*(10-INDEX(INDIRECT("times"&amp;FT$2),$F83,GM$28))/10</f>
        <v>0</v>
      </c>
      <c r="GN83" s="63">
        <f ca="1">IF(OR(INDEX(INDIRECT("times"&amp;FT$2),$F83,GN$28)&gt;10,INDEX(INDIRECT(FV83),$E83,$F83)="",INDEX(INDIRECT(FV83),$E83,$F83)&gt;=INDEX(INDIRECT(FV83),1,GN$28)),0,(INDEX(INDIRECT(FV83),$E83,$F83))-INDEX(INDIRECT(FV83),1,GN$28))*(10-INDEX(INDIRECT("times"&amp;FT$2),$F83,GN$28))/10</f>
        <v>0</v>
      </c>
      <c r="GO83" s="63">
        <f ca="1">IF(OR(INDEX(INDIRECT("times"&amp;FT$2),$F83,GO$28)&gt;10,INDEX(INDIRECT(FV83),$E83,$F83)="",INDEX(INDIRECT(FV83),$E83,$F83)&gt;=INDEX(INDIRECT(FV83),1,GO$28)),0,(INDEX(INDIRECT(FV83),$E83,$F83))-INDEX(INDIRECT(FV83),1,GO$28))*(10-INDEX(INDIRECT("times"&amp;FT$2),$F83,GO$28))/10</f>
        <v>0</v>
      </c>
      <c r="GP83" s="63">
        <f ca="1">IF(OR(INDEX(INDIRECT("times"&amp;FT$2),$F83,GP$28)&gt;10,INDEX(INDIRECT(FV83),$E83,$F83)="",INDEX(INDIRECT(FV83),$E83,$F83)&gt;=INDEX(INDIRECT(FV83),1,GP$28)),0,(INDEX(INDIRECT(FV83),$E83,$F83))-INDEX(INDIRECT(FV83),1,GP$28))*(10-INDEX(INDIRECT("times"&amp;FT$2),$F83,GP$28))/10</f>
        <v>0</v>
      </c>
      <c r="GQ83" s="63">
        <f ca="1">IF(OR(INDEX(INDIRECT("times"&amp;FT$2),$F83,GQ$28)&gt;10,INDEX(INDIRECT(FV83),$E83,$F83)="",INDEX(INDIRECT(FV83),$E83,$F83)&gt;=INDEX(INDIRECT(FV83),1,GQ$28)),0,(INDEX(INDIRECT(FV83),$E83,$F83))-INDEX(INDIRECT(FV83),1,GQ$28))*(10-INDEX(INDIRECT("times"&amp;FT$2),$F83,GQ$28))/10</f>
        <v>0</v>
      </c>
      <c r="GR83" s="63">
        <f ca="1">IF(OR(INDEX(INDIRECT("times"&amp;FT$2),$F83,GR$28)&gt;10,INDEX(INDIRECT(FV83),$E83,$F83)="",INDEX(INDIRECT(FV83),$E83,$F83)&gt;=INDEX(INDIRECT(FV83),1,GR$28)),0,(INDEX(INDIRECT(FV83),$E83,$F83))-INDEX(INDIRECT(FV83),1,GR$28))*(10-INDEX(INDIRECT("times"&amp;FT$2),$F83,GR$28))/10</f>
        <v>0</v>
      </c>
      <c r="GS83" s="64">
        <f ca="1">IF(OR(INDEX(INDIRECT("times"&amp;FT$2),$F83,GS$28)&gt;10,INDEX(INDIRECT(FV83),$E83,$F83)="",INDEX(INDIRECT(FV83),$E83,$F83)&gt;=INDEX(INDIRECT(FV83),1,GS$28)),0,(INDEX(INDIRECT(FV83),$E83,$F83))-INDEX(INDIRECT(FV83),1,GS$28))*(10-INDEX(INDIRECT("times"&amp;FT$2),$F83,GS$28))/10</f>
        <v>0</v>
      </c>
      <c r="GT83" s="201">
        <v>20</v>
      </c>
      <c r="GV83" s="18" t="s">
        <v>229</v>
      </c>
      <c r="GW83" s="122">
        <f>GV26</f>
        <v>0</v>
      </c>
      <c r="GX83" s="122" t="str">
        <f>GV27</f>
        <v>lei65</v>
      </c>
      <c r="GY83" s="210" t="str">
        <f t="shared" si="47"/>
        <v>core0_lei65</v>
      </c>
      <c r="GZ83" s="122">
        <v>5</v>
      </c>
      <c r="HA83" s="33">
        <v>20</v>
      </c>
      <c r="HB83" s="62">
        <f ca="1">IF(OR(INDEX(INDIRECT("times"&amp;GW$2),$F83,HB$28)&gt;10,INDEX(INDIRECT(GY83),$E83,$F83)="",INDEX(INDIRECT(GY83),$E83,$F83)&gt;=INDEX(INDIRECT(GY83),1,HB$28)),0,(INDEX(INDIRECT(GY83),$E83,$F83))-INDEX(INDIRECT(GY83),1,HB$28))*(10-INDEX(INDIRECT("times"&amp;GW$2),$F83,HB$28))/10</f>
        <v>0</v>
      </c>
      <c r="HC83" s="63">
        <f ca="1">IF(OR(INDEX(INDIRECT("times"&amp;GW$2),$F83,HC$28)&gt;10,INDEX(INDIRECT(GY83),$E83,$F83)="",INDEX(INDIRECT(GY83),$E83,$F83)&gt;=INDEX(INDIRECT(GY83),1,HC$28)),0,(INDEX(INDIRECT(GY83),$E83,$F83))-INDEX(INDIRECT(GY83),1,HC$28))*(10-INDEX(INDIRECT("times"&amp;GW$2),$F83,HC$28))/10</f>
        <v>0</v>
      </c>
      <c r="HD83" s="63">
        <f ca="1">IF(OR(INDEX(INDIRECT("times"&amp;GW$2),$F83,HD$28)&gt;10,INDEX(INDIRECT(GY83),$E83,$F83)="",INDEX(INDIRECT(GY83),$E83,$F83)&gt;=INDEX(INDIRECT(GY83),1,HD$28)),0,(INDEX(INDIRECT(GY83),$E83,$F83))-INDEX(INDIRECT(GY83),1,HD$28))*(10-INDEX(INDIRECT("times"&amp;GW$2),$F83,HD$28))/10</f>
        <v>0</v>
      </c>
      <c r="HE83" s="63">
        <f ca="1">IF(OR(INDEX(INDIRECT("times"&amp;GW$2),$F83,HE$28)&gt;10,INDEX(INDIRECT(GY83),$E83,$F83)="",INDEX(INDIRECT(GY83),$E83,$F83)&gt;=INDEX(INDIRECT(GY83),1,HE$28)),0,(INDEX(INDIRECT(GY83),$E83,$F83))-INDEX(INDIRECT(GY83),1,HE$28))*(10-INDEX(INDIRECT("times"&amp;GW$2),$F83,HE$28))/10</f>
        <v>0</v>
      </c>
      <c r="HF83" s="63">
        <f ca="1">IF(OR(INDEX(INDIRECT("times"&amp;GW$2),$F83,HF$28)&gt;10,INDEX(INDIRECT(GY83),$E83,$F83)="",INDEX(INDIRECT(GY83),$E83,$F83)&gt;=INDEX(INDIRECT(GY83),1,HF$28)),0,(INDEX(INDIRECT(GY83),$E83,$F83))-INDEX(INDIRECT(GY83),1,HF$28))*(10-INDEX(INDIRECT("times"&amp;GW$2),$F83,HF$28))/10</f>
        <v>0</v>
      </c>
      <c r="HG83" s="63">
        <f ca="1">IF(OR(INDEX(INDIRECT("times"&amp;GW$2),$F83,HG$28)&gt;10,INDEX(INDIRECT(GY83),$E83,$F83)="",INDEX(INDIRECT(GY83),$E83,$F83)&gt;=INDEX(INDIRECT(GY83),1,HG$28)),0,(INDEX(INDIRECT(GY83),$E83,$F83))-INDEX(INDIRECT(GY83),1,HG$28))*(10-INDEX(INDIRECT("times"&amp;GW$2),$F83,HG$28))/10</f>
        <v>0</v>
      </c>
      <c r="HH83" s="63">
        <f ca="1">IF(OR(INDEX(INDIRECT("times"&amp;GW$2),$F83,HH$28)&gt;10,INDEX(INDIRECT(GY83),$E83,$F83)="",INDEX(INDIRECT(GY83),$E83,$F83)&gt;=INDEX(INDIRECT(GY83),1,HH$28)),0,(INDEX(INDIRECT(GY83),$E83,$F83))-INDEX(INDIRECT(GY83),1,HH$28))*(10-INDEX(INDIRECT("times"&amp;GW$2),$F83,HH$28))/10</f>
        <v>0</v>
      </c>
      <c r="HI83" s="63">
        <f ca="1">IF(OR(INDEX(INDIRECT("times"&amp;GW$2),$F83,HI$28)&gt;10,INDEX(INDIRECT(GY83),$E83,$F83)="",INDEX(INDIRECT(GY83),$E83,$F83)&gt;=INDEX(INDIRECT(GY83),1,HI$28)),0,(INDEX(INDIRECT(GY83),$E83,$F83))-INDEX(INDIRECT(GY83),1,HI$28))*(10-INDEX(INDIRECT("times"&amp;GW$2),$F83,HI$28))/10</f>
        <v>0</v>
      </c>
      <c r="HJ83" s="63">
        <f ca="1">IF(OR(INDEX(INDIRECT("times"&amp;GW$2),$F83,HJ$28)&gt;10,INDEX(INDIRECT(GY83),$E83,$F83)="",INDEX(INDIRECT(GY83),$E83,$F83)&gt;=INDEX(INDIRECT(GY83),1,HJ$28)),0,(INDEX(INDIRECT(GY83),$E83,$F83))-INDEX(INDIRECT(GY83),1,HJ$28))*(10-INDEX(INDIRECT("times"&amp;GW$2),$F83,HJ$28))/10</f>
        <v>0</v>
      </c>
      <c r="HK83" s="63">
        <f ca="1">IF(OR(INDEX(INDIRECT("times"&amp;GW$2),$F83,HK$28)&gt;10,INDEX(INDIRECT(GY83),$E83,$F83)="",INDEX(INDIRECT(GY83),$E83,$F83)&gt;=INDEX(INDIRECT(GY83),1,HK$28)),0,(INDEX(INDIRECT(GY83),$E83,$F83))-INDEX(INDIRECT(GY83),1,HK$28))*(10-INDEX(INDIRECT("times"&amp;GW$2),$F83,HK$28))/10</f>
        <v>0</v>
      </c>
      <c r="HL83" s="63">
        <f ca="1">IF(OR(INDEX(INDIRECT("times"&amp;GW$2),$F83,HL$28)&gt;10,INDEX(INDIRECT(GY83),$E83,$F83)="",INDEX(INDIRECT(GY83),$E83,$F83)&gt;=INDEX(INDIRECT(GY83),1,HL$28)),0,(INDEX(INDIRECT(GY83),$E83,$F83))-INDEX(INDIRECT(GY83),1,HL$28))*(10-INDEX(INDIRECT("times"&amp;GW$2),$F83,HL$28))/10</f>
        <v>0</v>
      </c>
      <c r="HM83" s="63">
        <f ca="1">IF(OR(INDEX(INDIRECT("times"&amp;GW$2),$F83,HM$28)&gt;10,INDEX(INDIRECT(GY83),$E83,$F83)="",INDEX(INDIRECT(GY83),$E83,$F83)&gt;=INDEX(INDIRECT(GY83),1,HM$28)),0,(INDEX(INDIRECT(GY83),$E83,$F83))-INDEX(INDIRECT(GY83),1,HM$28))*(10-INDEX(INDIRECT("times"&amp;GW$2),$F83,HM$28))/10</f>
        <v>0</v>
      </c>
      <c r="HN83" s="63">
        <f ca="1">IF(OR(INDEX(INDIRECT("times"&amp;GW$2),$F83,HN$28)&gt;10,INDEX(INDIRECT(GY83),$E83,$F83)="",INDEX(INDIRECT(GY83),$E83,$F83)&gt;=INDEX(INDIRECT(GY83),1,HN$28)),0,(INDEX(INDIRECT(GY83),$E83,$F83))-INDEX(INDIRECT(GY83),1,HN$28))*(10-INDEX(INDIRECT("times"&amp;GW$2),$F83,HN$28))/10</f>
        <v>0</v>
      </c>
      <c r="HO83" s="63">
        <f ca="1">IF(OR(INDEX(INDIRECT("times"&amp;GW$2),$F83,HO$28)&gt;10,INDEX(INDIRECT(GY83),$E83,$F83)="",INDEX(INDIRECT(GY83),$E83,$F83)&gt;=INDEX(INDIRECT(GY83),1,HO$28)),0,(INDEX(INDIRECT(GY83),$E83,$F83))-INDEX(INDIRECT(GY83),1,HO$28))*(10-INDEX(INDIRECT("times"&amp;GW$2),$F83,HO$28))/10</f>
        <v>0</v>
      </c>
      <c r="HP83" s="63">
        <f ca="1">IF(OR(INDEX(INDIRECT("times"&amp;GW$2),$F83,HP$28)&gt;10,INDEX(INDIRECT(GY83),$E83,$F83)="",INDEX(INDIRECT(GY83),$E83,$F83)&gt;=INDEX(INDIRECT(GY83),1,HP$28)),0,(INDEX(INDIRECT(GY83),$E83,$F83))-INDEX(INDIRECT(GY83),1,HP$28))*(10-INDEX(INDIRECT("times"&amp;GW$2),$F83,HP$28))/10</f>
        <v>0</v>
      </c>
      <c r="HQ83" s="63">
        <f ca="1">IF(OR(INDEX(INDIRECT("times"&amp;GW$2),$F83,HQ$28)&gt;10,INDEX(INDIRECT(GY83),$E83,$F83)="",INDEX(INDIRECT(GY83),$E83,$F83)&gt;=INDEX(INDIRECT(GY83),1,HQ$28)),0,(INDEX(INDIRECT(GY83),$E83,$F83))-INDEX(INDIRECT(GY83),1,HQ$28))*(10-INDEX(INDIRECT("times"&amp;GW$2),$F83,HQ$28))/10</f>
        <v>0</v>
      </c>
      <c r="HR83" s="63">
        <f ca="1">IF(OR(INDEX(INDIRECT("times"&amp;GW$2),$F83,HR$28)&gt;10,INDEX(INDIRECT(GY83),$E83,$F83)="",INDEX(INDIRECT(GY83),$E83,$F83)&gt;=INDEX(INDIRECT(GY83),1,HR$28)),0,(INDEX(INDIRECT(GY83),$E83,$F83))-INDEX(INDIRECT(GY83),1,HR$28))*(10-INDEX(INDIRECT("times"&amp;GW$2),$F83,HR$28))/10</f>
        <v>0</v>
      </c>
      <c r="HS83" s="63">
        <f ca="1">IF(OR(INDEX(INDIRECT("times"&amp;GW$2),$F83,HS$28)&gt;10,INDEX(INDIRECT(GY83),$E83,$F83)="",INDEX(INDIRECT(GY83),$E83,$F83)&gt;=INDEX(INDIRECT(GY83),1,HS$28)),0,(INDEX(INDIRECT(GY83),$E83,$F83))-INDEX(INDIRECT(GY83),1,HS$28))*(10-INDEX(INDIRECT("times"&amp;GW$2),$F83,HS$28))/10</f>
        <v>0</v>
      </c>
      <c r="HT83" s="63">
        <f ca="1">IF(OR(INDEX(INDIRECT("times"&amp;GW$2),$F83,HT$28)&gt;10,INDEX(INDIRECT(GY83),$E83,$F83)="",INDEX(INDIRECT(GY83),$E83,$F83)&gt;=INDEX(INDIRECT(GY83),1,HT$28)),0,(INDEX(INDIRECT(GY83),$E83,$F83))-INDEX(INDIRECT(GY83),1,HT$28))*(10-INDEX(INDIRECT("times"&amp;GW$2),$F83,HT$28))/10</f>
        <v>0</v>
      </c>
      <c r="HU83" s="63">
        <f ca="1">IF(OR(INDEX(INDIRECT("times"&amp;GW$2),$F83,HU$28)&gt;10,INDEX(INDIRECT(GY83),$E83,$F83)="",INDEX(INDIRECT(GY83),$E83,$F83)&gt;=INDEX(INDIRECT(GY83),1,HU$28)),0,(INDEX(INDIRECT(GY83),$E83,$F83))-INDEX(INDIRECT(GY83),1,HU$28))*(10-INDEX(INDIRECT("times"&amp;GW$2),$F83,HU$28))/10</f>
        <v>0</v>
      </c>
      <c r="HV83" s="64">
        <f ca="1">IF(OR(INDEX(INDIRECT("times"&amp;GW$2),$F83,HV$28)&gt;10,INDEX(INDIRECT(GY83),$E83,$F83)="",INDEX(INDIRECT(GY83),$E83,$F83)&gt;=INDEX(INDIRECT(GY83),1,HV$28)),0,(INDEX(INDIRECT(GY83),$E83,$F83))-INDEX(INDIRECT(GY83),1,HV$28))*(10-INDEX(INDIRECT("times"&amp;GW$2),$F83,HV$28))/10</f>
        <v>0</v>
      </c>
      <c r="HW83" s="201">
        <v>20</v>
      </c>
    </row>
    <row r="84" spans="1:231" ht="15.75" thickBot="1">
      <c r="A84" s="18" t="s">
        <v>230</v>
      </c>
      <c r="B84" s="122">
        <f>A26</f>
        <v>0</v>
      </c>
      <c r="C84" s="122" t="str">
        <f>A27</f>
        <v>work1834</v>
      </c>
      <c r="D84" s="210" t="str">
        <f t="shared" si="40"/>
        <v>core0_work1834</v>
      </c>
      <c r="E84" s="122">
        <v>5</v>
      </c>
      <c r="F84" s="33">
        <v>21</v>
      </c>
      <c r="G84" s="62">
        <f ca="1">IF(OR(INDEX(INDIRECT("times"&amp;B$2),$F84,G$28)&gt;10,INDEX(INDIRECT(D84),$E84,$F84)="",INDEX(INDIRECT(D84),$E84,$F84)&gt;=INDEX(INDIRECT(D84),1,G$28)),0,(INDEX(INDIRECT(D84),$E84,$F84))-INDEX(INDIRECT(D84),1,G$28))*(10-INDEX(INDIRECT("times"&amp;B$2),$F84,G$28))/10</f>
        <v>0</v>
      </c>
      <c r="H84" s="63">
        <f ca="1">IF(OR(INDEX(INDIRECT("times"&amp;B$2),$F84,H$28)&gt;10,INDEX(INDIRECT(D84),$E84,$F84)="",INDEX(INDIRECT(D84),$E84,$F84)&gt;=INDEX(INDIRECT(D84),1,H$28)),0,(INDEX(INDIRECT(D84),$E84,$F84))-INDEX(INDIRECT(D84),1,H$28))*(10-INDEX(INDIRECT("times"&amp;B$2),$F84,H$28))/10</f>
        <v>0</v>
      </c>
      <c r="I84" s="63">
        <f ca="1">IF(OR(INDEX(INDIRECT("times"&amp;B$2),$F84,I$28)&gt;10,INDEX(INDIRECT(D84),$E84,$F84)="",INDEX(INDIRECT(D84),$E84,$F84)&gt;=INDEX(INDIRECT(D84),1,I$28)),0,(INDEX(INDIRECT(D84),$E84,$F84))-INDEX(INDIRECT(D84),1,I$28))*(10-INDEX(INDIRECT("times"&amp;B$2),$F84,I$28))/10</f>
        <v>0</v>
      </c>
      <c r="J84" s="63">
        <f ca="1">IF(OR(INDEX(INDIRECT("times"&amp;B$2),$F84,J$28)&gt;10,INDEX(INDIRECT(D84),$E84,$F84)="",INDEX(INDIRECT(D84),$E84,$F84)&gt;=INDEX(INDIRECT(D84),1,J$28)),0,(INDEX(INDIRECT(D84),$E84,$F84))-INDEX(INDIRECT(D84),1,J$28))*(10-INDEX(INDIRECT("times"&amp;B$2),$F84,J$28))/10</f>
        <v>0</v>
      </c>
      <c r="K84" s="63">
        <f ca="1">IF(OR(INDEX(INDIRECT("times"&amp;B$2),$F84,K$28)&gt;10,INDEX(INDIRECT(D84),$E84,$F84)="",INDEX(INDIRECT(D84),$E84,$F84)&gt;=INDEX(INDIRECT(D84),1,K$28)),0,(INDEX(INDIRECT(D84),$E84,$F84))-INDEX(INDIRECT(D84),1,K$28))*(10-INDEX(INDIRECT("times"&amp;B$2),$F84,K$28))/10</f>
        <v>0</v>
      </c>
      <c r="L84" s="63">
        <f ca="1">IF(OR(INDEX(INDIRECT("times"&amp;B$2),$F84,L$28)&gt;10,INDEX(INDIRECT(D84),$E84,$F84)="",INDEX(INDIRECT(D84),$E84,$F84)&gt;=INDEX(INDIRECT(D84),1,L$28)),0,(INDEX(INDIRECT(D84),$E84,$F84))-INDEX(INDIRECT(D84),1,L$28))*(10-INDEX(INDIRECT("times"&amp;B$2),$F84,L$28))/10</f>
        <v>0</v>
      </c>
      <c r="M84" s="63">
        <f ca="1">IF(OR(INDEX(INDIRECT("times"&amp;B$2),$F84,M$28)&gt;10,INDEX(INDIRECT(D84),$E84,$F84)="",INDEX(INDIRECT(D84),$E84,$F84)&gt;=INDEX(INDIRECT(D84),1,M$28)),0,(INDEX(INDIRECT(D84),$E84,$F84))-INDEX(INDIRECT(D84),1,M$28))*(10-INDEX(INDIRECT("times"&amp;B$2),$F84,M$28))/10</f>
        <v>0</v>
      </c>
      <c r="N84" s="63">
        <f ca="1">IF(OR(INDEX(INDIRECT("times"&amp;B$2),$F84,N$28)&gt;10,INDEX(INDIRECT(D84),$E84,$F84)="",INDEX(INDIRECT(D84),$E84,$F84)&gt;=INDEX(INDIRECT(D84),1,N$28)),0,(INDEX(INDIRECT(D84),$E84,$F84))-INDEX(INDIRECT(D84),1,N$28))*(10-INDEX(INDIRECT("times"&amp;B$2),$F84,N$28))/10</f>
        <v>0</v>
      </c>
      <c r="O84" s="63">
        <f ca="1">IF(OR(INDEX(INDIRECT("times"&amp;B$2),$F84,O$28)&gt;10,INDEX(INDIRECT(D84),$E84,$F84)="",INDEX(INDIRECT(D84),$E84,$F84)&gt;=INDEX(INDIRECT(D84),1,O$28)),0,(INDEX(INDIRECT(D84),$E84,$F84))-INDEX(INDIRECT(D84),1,O$28))*(10-INDEX(INDIRECT("times"&amp;B$2),$F84,O$28))/10</f>
        <v>0</v>
      </c>
      <c r="P84" s="63">
        <f ca="1">IF(OR(INDEX(INDIRECT("times"&amp;B$2),$F84,P$28)&gt;10,INDEX(INDIRECT(D84),$E84,$F84)="",INDEX(INDIRECT(D84),$E84,$F84)&gt;=INDEX(INDIRECT(D84),1,P$28)),0,(INDEX(INDIRECT(D84),$E84,$F84))-INDEX(INDIRECT(D84),1,P$28))*(10-INDEX(INDIRECT("times"&amp;B$2),$F84,P$28))/10</f>
        <v>0</v>
      </c>
      <c r="Q84" s="63">
        <f ca="1">IF(OR(INDEX(INDIRECT("times"&amp;B$2),$F84,Q$28)&gt;10,INDEX(INDIRECT(D84),$E84,$F84)="",INDEX(INDIRECT(D84),$E84,$F84)&gt;=INDEX(INDIRECT(D84),1,Q$28)),0,(INDEX(INDIRECT(D84),$E84,$F84))-INDEX(INDIRECT(D84),1,Q$28))*(10-INDEX(INDIRECT("times"&amp;B$2),$F84,Q$28))/10</f>
        <v>0</v>
      </c>
      <c r="R84" s="63">
        <f ca="1">IF(OR(INDEX(INDIRECT("times"&amp;B$2),$F84,R$28)&gt;10,INDEX(INDIRECT(D84),$E84,$F84)="",INDEX(INDIRECT(D84),$E84,$F84)&gt;=INDEX(INDIRECT(D84),1,R$28)),0,(INDEX(INDIRECT(D84),$E84,$F84))-INDEX(INDIRECT(D84),1,R$28))*(10-INDEX(INDIRECT("times"&amp;B$2),$F84,R$28))/10</f>
        <v>0</v>
      </c>
      <c r="S84" s="63">
        <f ca="1">IF(OR(INDEX(INDIRECT("times"&amp;B$2),$F84,S$28)&gt;10,INDEX(INDIRECT(D84),$E84,$F84)="",INDEX(INDIRECT(D84),$E84,$F84)&gt;=INDEX(INDIRECT(D84),1,S$28)),0,(INDEX(INDIRECT(D84),$E84,$F84))-INDEX(INDIRECT(D84),1,S$28))*(10-INDEX(INDIRECT("times"&amp;B$2),$F84,S$28))/10</f>
        <v>0</v>
      </c>
      <c r="T84" s="63">
        <f ca="1">IF(OR(INDEX(INDIRECT("times"&amp;B$2),$F84,T$28)&gt;10,INDEX(INDIRECT(D84),$E84,$F84)="",INDEX(INDIRECT(D84),$E84,$F84)&gt;=INDEX(INDIRECT(D84),1,T$28)),0,(INDEX(INDIRECT(D84),$E84,$F84))-INDEX(INDIRECT(D84),1,T$28))*(10-INDEX(INDIRECT("times"&amp;B$2),$F84,T$28))/10</f>
        <v>0</v>
      </c>
      <c r="U84" s="63">
        <f ca="1">IF(OR(INDEX(INDIRECT("times"&amp;B$2),$F84,U$28)&gt;10,INDEX(INDIRECT(D84),$E84,$F84)="",INDEX(INDIRECT(D84),$E84,$F84)&gt;=INDEX(INDIRECT(D84),1,U$28)),0,(INDEX(INDIRECT(D84),$E84,$F84))-INDEX(INDIRECT(D84),1,U$28))*(10-INDEX(INDIRECT("times"&amp;B$2),$F84,U$28))/10</f>
        <v>0</v>
      </c>
      <c r="V84" s="63">
        <f ca="1">IF(OR(INDEX(INDIRECT("times"&amp;B$2),$F84,V$28)&gt;10,INDEX(INDIRECT(D84),$E84,$F84)="",INDEX(INDIRECT(D84),$E84,$F84)&gt;=INDEX(INDIRECT(D84),1,V$28)),0,(INDEX(INDIRECT(D84),$E84,$F84))-INDEX(INDIRECT(D84),1,V$28))*(10-INDEX(INDIRECT("times"&amp;B$2),$F84,V$28))/10</f>
        <v>0</v>
      </c>
      <c r="W84" s="63">
        <f ca="1">IF(OR(INDEX(INDIRECT("times"&amp;B$2),$F84,W$28)&gt;10,INDEX(INDIRECT(D84),$E84,$F84)="",INDEX(INDIRECT(D84),$E84,$F84)&gt;=INDEX(INDIRECT(D84),1,W$28)),0,(INDEX(INDIRECT(D84),$E84,$F84))-INDEX(INDIRECT(D84),1,W$28))*(10-INDEX(INDIRECT("times"&amp;B$2),$F84,W$28))/10</f>
        <v>0</v>
      </c>
      <c r="X84" s="63">
        <f ca="1">IF(OR(INDEX(INDIRECT("times"&amp;B$2),$F84,X$28)&gt;10,INDEX(INDIRECT(D84),$E84,$F84)="",INDEX(INDIRECT(D84),$E84,$F84)&gt;=INDEX(INDIRECT(D84),1,X$28)),0,(INDEX(INDIRECT(D84),$E84,$F84))-INDEX(INDIRECT(D84),1,X$28))*(10-INDEX(INDIRECT("times"&amp;B$2),$F84,X$28))/10</f>
        <v>0</v>
      </c>
      <c r="Y84" s="63">
        <f ca="1">IF(OR(INDEX(INDIRECT("times"&amp;B$2),$F84,Y$28)&gt;10,INDEX(INDIRECT(D84),$E84,$F84)="",INDEX(INDIRECT(D84),$E84,$F84)&gt;=INDEX(INDIRECT(D84),1,Y$28)),0,(INDEX(INDIRECT(D84),$E84,$F84))-INDEX(INDIRECT(D84),1,Y$28))*(10-INDEX(INDIRECT("times"&amp;B$2),$F84,Y$28))/10</f>
        <v>0</v>
      </c>
      <c r="Z84" s="63">
        <f ca="1">IF(OR(INDEX(INDIRECT("times"&amp;B$2),$F84,Z$28)&gt;10,INDEX(INDIRECT(D84),$E84,$F84)="",INDEX(INDIRECT(D84),$E84,$F84)&gt;=INDEX(INDIRECT(D84),1,Z$28)),0,(INDEX(INDIRECT(D84),$E84,$F84))-INDEX(INDIRECT(D84),1,Z$28))*(10-INDEX(INDIRECT("times"&amp;B$2),$F84,Z$28))/10</f>
        <v>0</v>
      </c>
      <c r="AA84" s="64">
        <f ca="1">IF(OR(INDEX(INDIRECT("times"&amp;B$2),$F84,AA$28)&gt;10,INDEX(INDIRECT(D84),$E84,$F84)="",INDEX(INDIRECT(D84),$E84,$F84)&gt;=INDEX(INDIRECT(D84),1,AA$28)),0,(INDEX(INDIRECT(D84),$E84,$F84))-INDEX(INDIRECT(D84),1,AA$28))*(10-INDEX(INDIRECT("times"&amp;B$2),$F84,AA$28))/10</f>
        <v>0</v>
      </c>
      <c r="AB84" s="201">
        <v>21</v>
      </c>
      <c r="AD84" s="18" t="s">
        <v>230</v>
      </c>
      <c r="AE84" s="122">
        <f>AD26</f>
        <v>0</v>
      </c>
      <c r="AF84" s="122" t="str">
        <f>AD27</f>
        <v>shop1834</v>
      </c>
      <c r="AG84" s="210" t="str">
        <f t="shared" si="41"/>
        <v>core0_shop1834</v>
      </c>
      <c r="AH84" s="122">
        <v>5</v>
      </c>
      <c r="AI84" s="33">
        <v>21</v>
      </c>
      <c r="AJ84" s="62">
        <f ca="1">IF(OR(INDEX(INDIRECT("times"&amp;AE$2),$F84,AJ$28)&gt;10,INDEX(INDIRECT(AG84),$E84,$F84)="",INDEX(INDIRECT(AG84),$E84,$F84)&gt;=INDEX(INDIRECT(AG84),1,AJ$28)),0,(INDEX(INDIRECT(AG84),$E84,$F84))-INDEX(INDIRECT(AG84),1,AJ$28))*(10-INDEX(INDIRECT("times"&amp;AE$2),$F84,AJ$28))/10</f>
        <v>0</v>
      </c>
      <c r="AK84" s="63">
        <f ca="1">IF(OR(INDEX(INDIRECT("times"&amp;AE$2),$F84,AK$28)&gt;10,INDEX(INDIRECT(AG84),$E84,$F84)="",INDEX(INDIRECT(AG84),$E84,$F84)&gt;=INDEX(INDIRECT(AG84),1,AK$28)),0,(INDEX(INDIRECT(AG84),$E84,$F84))-INDEX(INDIRECT(AG84),1,AK$28))*(10-INDEX(INDIRECT("times"&amp;AE$2),$F84,AK$28))/10</f>
        <v>0</v>
      </c>
      <c r="AL84" s="63">
        <f ca="1">IF(OR(INDEX(INDIRECT("times"&amp;AE$2),$F84,AL$28)&gt;10,INDEX(INDIRECT(AG84),$E84,$F84)="",INDEX(INDIRECT(AG84),$E84,$F84)&gt;=INDEX(INDIRECT(AG84),1,AL$28)),0,(INDEX(INDIRECT(AG84),$E84,$F84))-INDEX(INDIRECT(AG84),1,AL$28))*(10-INDEX(INDIRECT("times"&amp;AE$2),$F84,AL$28))/10</f>
        <v>0</v>
      </c>
      <c r="AM84" s="63">
        <f ca="1">IF(OR(INDEX(INDIRECT("times"&amp;AE$2),$F84,AM$28)&gt;10,INDEX(INDIRECT(AG84),$E84,$F84)="",INDEX(INDIRECT(AG84),$E84,$F84)&gt;=INDEX(INDIRECT(AG84),1,AM$28)),0,(INDEX(INDIRECT(AG84),$E84,$F84))-INDEX(INDIRECT(AG84),1,AM$28))*(10-INDEX(INDIRECT("times"&amp;AE$2),$F84,AM$28))/10</f>
        <v>0</v>
      </c>
      <c r="AN84" s="63">
        <f ca="1">IF(OR(INDEX(INDIRECT("times"&amp;AE$2),$F84,AN$28)&gt;10,INDEX(INDIRECT(AG84),$E84,$F84)="",INDEX(INDIRECT(AG84),$E84,$F84)&gt;=INDEX(INDIRECT(AG84),1,AN$28)),0,(INDEX(INDIRECT(AG84),$E84,$F84))-INDEX(INDIRECT(AG84),1,AN$28))*(10-INDEX(INDIRECT("times"&amp;AE$2),$F84,AN$28))/10</f>
        <v>0</v>
      </c>
      <c r="AO84" s="63">
        <f ca="1">IF(OR(INDEX(INDIRECT("times"&amp;AE$2),$F84,AO$28)&gt;10,INDEX(INDIRECT(AG84),$E84,$F84)="",INDEX(INDIRECT(AG84),$E84,$F84)&gt;=INDEX(INDIRECT(AG84),1,AO$28)),0,(INDEX(INDIRECT(AG84),$E84,$F84))-INDEX(INDIRECT(AG84),1,AO$28))*(10-INDEX(INDIRECT("times"&amp;AE$2),$F84,AO$28))/10</f>
        <v>0</v>
      </c>
      <c r="AP84" s="63">
        <f ca="1">IF(OR(INDEX(INDIRECT("times"&amp;AE$2),$F84,AP$28)&gt;10,INDEX(INDIRECT(AG84),$E84,$F84)="",INDEX(INDIRECT(AG84),$E84,$F84)&gt;=INDEX(INDIRECT(AG84),1,AP$28)),0,(INDEX(INDIRECT(AG84),$E84,$F84))-INDEX(INDIRECT(AG84),1,AP$28))*(10-INDEX(INDIRECT("times"&amp;AE$2),$F84,AP$28))/10</f>
        <v>0</v>
      </c>
      <c r="AQ84" s="63">
        <f ca="1">IF(OR(INDEX(INDIRECT("times"&amp;AE$2),$F84,AQ$28)&gt;10,INDEX(INDIRECT(AG84),$E84,$F84)="",INDEX(INDIRECT(AG84),$E84,$F84)&gt;=INDEX(INDIRECT(AG84),1,AQ$28)),0,(INDEX(INDIRECT(AG84),$E84,$F84))-INDEX(INDIRECT(AG84),1,AQ$28))*(10-INDEX(INDIRECT("times"&amp;AE$2),$F84,AQ$28))/10</f>
        <v>0</v>
      </c>
      <c r="AR84" s="63">
        <f ca="1">IF(OR(INDEX(INDIRECT("times"&amp;AE$2),$F84,AR$28)&gt;10,INDEX(INDIRECT(AG84),$E84,$F84)="",INDEX(INDIRECT(AG84),$E84,$F84)&gt;=INDEX(INDIRECT(AG84),1,AR$28)),0,(INDEX(INDIRECT(AG84),$E84,$F84))-INDEX(INDIRECT(AG84),1,AR$28))*(10-INDEX(INDIRECT("times"&amp;AE$2),$F84,AR$28))/10</f>
        <v>0</v>
      </c>
      <c r="AS84" s="63">
        <f ca="1">IF(OR(INDEX(INDIRECT("times"&amp;AE$2),$F84,AS$28)&gt;10,INDEX(INDIRECT(AG84),$E84,$F84)="",INDEX(INDIRECT(AG84),$E84,$F84)&gt;=INDEX(INDIRECT(AG84),1,AS$28)),0,(INDEX(INDIRECT(AG84),$E84,$F84))-INDEX(INDIRECT(AG84),1,AS$28))*(10-INDEX(INDIRECT("times"&amp;AE$2),$F84,AS$28))/10</f>
        <v>0</v>
      </c>
      <c r="AT84" s="63">
        <f ca="1">IF(OR(INDEX(INDIRECT("times"&amp;AE$2),$F84,AT$28)&gt;10,INDEX(INDIRECT(AG84),$E84,$F84)="",INDEX(INDIRECT(AG84),$E84,$F84)&gt;=INDEX(INDIRECT(AG84),1,AT$28)),0,(INDEX(INDIRECT(AG84),$E84,$F84))-INDEX(INDIRECT(AG84),1,AT$28))*(10-INDEX(INDIRECT("times"&amp;AE$2),$F84,AT$28))/10</f>
        <v>0</v>
      </c>
      <c r="AU84" s="63">
        <f ca="1">IF(OR(INDEX(INDIRECT("times"&amp;AE$2),$F84,AU$28)&gt;10,INDEX(INDIRECT(AG84),$E84,$F84)="",INDEX(INDIRECT(AG84),$E84,$F84)&gt;=INDEX(INDIRECT(AG84),1,AU$28)),0,(INDEX(INDIRECT(AG84),$E84,$F84))-INDEX(INDIRECT(AG84),1,AU$28))*(10-INDEX(INDIRECT("times"&amp;AE$2),$F84,AU$28))/10</f>
        <v>0</v>
      </c>
      <c r="AV84" s="63">
        <f ca="1">IF(OR(INDEX(INDIRECT("times"&amp;AE$2),$F84,AV$28)&gt;10,INDEX(INDIRECT(AG84),$E84,$F84)="",INDEX(INDIRECT(AG84),$E84,$F84)&gt;=INDEX(INDIRECT(AG84),1,AV$28)),0,(INDEX(INDIRECT(AG84),$E84,$F84))-INDEX(INDIRECT(AG84),1,AV$28))*(10-INDEX(INDIRECT("times"&amp;AE$2),$F84,AV$28))/10</f>
        <v>0</v>
      </c>
      <c r="AW84" s="63">
        <f ca="1">IF(OR(INDEX(INDIRECT("times"&amp;AE$2),$F84,AW$28)&gt;10,INDEX(INDIRECT(AG84),$E84,$F84)="",INDEX(INDIRECT(AG84),$E84,$F84)&gt;=INDEX(INDIRECT(AG84),1,AW$28)),0,(INDEX(INDIRECT(AG84),$E84,$F84))-INDEX(INDIRECT(AG84),1,AW$28))*(10-INDEX(INDIRECT("times"&amp;AE$2),$F84,AW$28))/10</f>
        <v>0</v>
      </c>
      <c r="AX84" s="63">
        <f ca="1">IF(OR(INDEX(INDIRECT("times"&amp;AE$2),$F84,AX$28)&gt;10,INDEX(INDIRECT(AG84),$E84,$F84)="",INDEX(INDIRECT(AG84),$E84,$F84)&gt;=INDEX(INDIRECT(AG84),1,AX$28)),0,(INDEX(INDIRECT(AG84),$E84,$F84))-INDEX(INDIRECT(AG84),1,AX$28))*(10-INDEX(INDIRECT("times"&amp;AE$2),$F84,AX$28))/10</f>
        <v>0</v>
      </c>
      <c r="AY84" s="63">
        <f ca="1">IF(OR(INDEX(INDIRECT("times"&amp;AE$2),$F84,AY$28)&gt;10,INDEX(INDIRECT(AG84),$E84,$F84)="",INDEX(INDIRECT(AG84),$E84,$F84)&gt;=INDEX(INDIRECT(AG84),1,AY$28)),0,(INDEX(INDIRECT(AG84),$E84,$F84))-INDEX(INDIRECT(AG84),1,AY$28))*(10-INDEX(INDIRECT("times"&amp;AE$2),$F84,AY$28))/10</f>
        <v>0</v>
      </c>
      <c r="AZ84" s="63">
        <f ca="1">IF(OR(INDEX(INDIRECT("times"&amp;AE$2),$F84,AZ$28)&gt;10,INDEX(INDIRECT(AG84),$E84,$F84)="",INDEX(INDIRECT(AG84),$E84,$F84)&gt;=INDEX(INDIRECT(AG84),1,AZ$28)),0,(INDEX(INDIRECT(AG84),$E84,$F84))-INDEX(INDIRECT(AG84),1,AZ$28))*(10-INDEX(INDIRECT("times"&amp;AE$2),$F84,AZ$28))/10</f>
        <v>0</v>
      </c>
      <c r="BA84" s="63">
        <f ca="1">IF(OR(INDEX(INDIRECT("times"&amp;AE$2),$F84,BA$28)&gt;10,INDEX(INDIRECT(AG84),$E84,$F84)="",INDEX(INDIRECT(AG84),$E84,$F84)&gt;=INDEX(INDIRECT(AG84),1,BA$28)),0,(INDEX(INDIRECT(AG84),$E84,$F84))-INDEX(INDIRECT(AG84),1,BA$28))*(10-INDEX(INDIRECT("times"&amp;AE$2),$F84,BA$28))/10</f>
        <v>0</v>
      </c>
      <c r="BB84" s="63">
        <f ca="1">IF(OR(INDEX(INDIRECT("times"&amp;AE$2),$F84,BB$28)&gt;10,INDEX(INDIRECT(AG84),$E84,$F84)="",INDEX(INDIRECT(AG84),$E84,$F84)&gt;=INDEX(INDIRECT(AG84),1,BB$28)),0,(INDEX(INDIRECT(AG84),$E84,$F84))-INDEX(INDIRECT(AG84),1,BB$28))*(10-INDEX(INDIRECT("times"&amp;AE$2),$F84,BB$28))/10</f>
        <v>0</v>
      </c>
      <c r="BC84" s="63">
        <f ca="1">IF(OR(INDEX(INDIRECT("times"&amp;AE$2),$F84,BC$28)&gt;10,INDEX(INDIRECT(AG84),$E84,$F84)="",INDEX(INDIRECT(AG84),$E84,$F84)&gt;=INDEX(INDIRECT(AG84),1,BC$28)),0,(INDEX(INDIRECT(AG84),$E84,$F84))-INDEX(INDIRECT(AG84),1,BC$28))*(10-INDEX(INDIRECT("times"&amp;AE$2),$F84,BC$28))/10</f>
        <v>0</v>
      </c>
      <c r="BD84" s="64">
        <f ca="1">IF(OR(INDEX(INDIRECT("times"&amp;AE$2),$F84,BD$28)&gt;10,INDEX(INDIRECT(AG84),$E84,$F84)="",INDEX(INDIRECT(AG84),$E84,$F84)&gt;=INDEX(INDIRECT(AG84),1,BD$28)),0,(INDEX(INDIRECT(AG84),$E84,$F84))-INDEX(INDIRECT(AG84),1,BD$28))*(10-INDEX(INDIRECT("times"&amp;AE$2),$F84,BD$28))/10</f>
        <v>0</v>
      </c>
      <c r="BE84" s="201">
        <v>21</v>
      </c>
      <c r="BG84" s="18" t="s">
        <v>230</v>
      </c>
      <c r="BH84" s="122">
        <f>BG26</f>
        <v>0</v>
      </c>
      <c r="BI84" s="122" t="str">
        <f>BG27</f>
        <v>lei1834</v>
      </c>
      <c r="BJ84" s="210" t="str">
        <f t="shared" si="42"/>
        <v>core0_lei1834</v>
      </c>
      <c r="BK84" s="122">
        <v>5</v>
      </c>
      <c r="BL84" s="33">
        <v>21</v>
      </c>
      <c r="BM84" s="62">
        <f ca="1">IF(OR(INDEX(INDIRECT("times"&amp;BH$2),$F84,BM$28)&gt;10,INDEX(INDIRECT(BJ84),$E84,$F84)="",INDEX(INDIRECT(BJ84),$E84,$F84)&gt;=INDEX(INDIRECT(BJ84),1,BM$28)),0,(INDEX(INDIRECT(BJ84),$E84,$F84))-INDEX(INDIRECT(BJ84),1,BM$28))*(10-INDEX(INDIRECT("times"&amp;BH$2),$F84,BM$28))/10</f>
        <v>0</v>
      </c>
      <c r="BN84" s="63">
        <f ca="1">IF(OR(INDEX(INDIRECT("times"&amp;BH$2),$F84,BN$28)&gt;10,INDEX(INDIRECT(BJ84),$E84,$F84)="",INDEX(INDIRECT(BJ84),$E84,$F84)&gt;=INDEX(INDIRECT(BJ84),1,BN$28)),0,(INDEX(INDIRECT(BJ84),$E84,$F84))-INDEX(INDIRECT(BJ84),1,BN$28))*(10-INDEX(INDIRECT("times"&amp;BH$2),$F84,BN$28))/10</f>
        <v>0</v>
      </c>
      <c r="BO84" s="63">
        <f ca="1">IF(OR(INDEX(INDIRECT("times"&amp;BH$2),$F84,BO$28)&gt;10,INDEX(INDIRECT(BJ84),$E84,$F84)="",INDEX(INDIRECT(BJ84),$E84,$F84)&gt;=INDEX(INDIRECT(BJ84),1,BO$28)),0,(INDEX(INDIRECT(BJ84),$E84,$F84))-INDEX(INDIRECT(BJ84),1,BO$28))*(10-INDEX(INDIRECT("times"&amp;BH$2),$F84,BO$28))/10</f>
        <v>0</v>
      </c>
      <c r="BP84" s="63">
        <f ca="1">IF(OR(INDEX(INDIRECT("times"&amp;BH$2),$F84,BP$28)&gt;10,INDEX(INDIRECT(BJ84),$E84,$F84)="",INDEX(INDIRECT(BJ84),$E84,$F84)&gt;=INDEX(INDIRECT(BJ84),1,BP$28)),0,(INDEX(INDIRECT(BJ84),$E84,$F84))-INDEX(INDIRECT(BJ84),1,BP$28))*(10-INDEX(INDIRECT("times"&amp;BH$2),$F84,BP$28))/10</f>
        <v>0</v>
      </c>
      <c r="BQ84" s="63">
        <f ca="1">IF(OR(INDEX(INDIRECT("times"&amp;BH$2),$F84,BQ$28)&gt;10,INDEX(INDIRECT(BJ84),$E84,$F84)="",INDEX(INDIRECT(BJ84),$E84,$F84)&gt;=INDEX(INDIRECT(BJ84),1,BQ$28)),0,(INDEX(INDIRECT(BJ84),$E84,$F84))-INDEX(INDIRECT(BJ84),1,BQ$28))*(10-INDEX(INDIRECT("times"&amp;BH$2),$F84,BQ$28))/10</f>
        <v>0</v>
      </c>
      <c r="BR84" s="63">
        <f ca="1">IF(OR(INDEX(INDIRECT("times"&amp;BH$2),$F84,BR$28)&gt;10,INDEX(INDIRECT(BJ84),$E84,$F84)="",INDEX(INDIRECT(BJ84),$E84,$F84)&gt;=INDEX(INDIRECT(BJ84),1,BR$28)),0,(INDEX(INDIRECT(BJ84),$E84,$F84))-INDEX(INDIRECT(BJ84),1,BR$28))*(10-INDEX(INDIRECT("times"&amp;BH$2),$F84,BR$28))/10</f>
        <v>0</v>
      </c>
      <c r="BS84" s="63">
        <f ca="1">IF(OR(INDEX(INDIRECT("times"&amp;BH$2),$F84,BS$28)&gt;10,INDEX(INDIRECT(BJ84),$E84,$F84)="",INDEX(INDIRECT(BJ84),$E84,$F84)&gt;=INDEX(INDIRECT(BJ84),1,BS$28)),0,(INDEX(INDIRECT(BJ84),$E84,$F84))-INDEX(INDIRECT(BJ84),1,BS$28))*(10-INDEX(INDIRECT("times"&amp;BH$2),$F84,BS$28))/10</f>
        <v>0</v>
      </c>
      <c r="BT84" s="63">
        <f ca="1">IF(OR(INDEX(INDIRECT("times"&amp;BH$2),$F84,BT$28)&gt;10,INDEX(INDIRECT(BJ84),$E84,$F84)="",INDEX(INDIRECT(BJ84),$E84,$F84)&gt;=INDEX(INDIRECT(BJ84),1,BT$28)),0,(INDEX(INDIRECT(BJ84),$E84,$F84))-INDEX(INDIRECT(BJ84),1,BT$28))*(10-INDEX(INDIRECT("times"&amp;BH$2),$F84,BT$28))/10</f>
        <v>0</v>
      </c>
      <c r="BU84" s="63">
        <f ca="1">IF(OR(INDEX(INDIRECT("times"&amp;BH$2),$F84,BU$28)&gt;10,INDEX(INDIRECT(BJ84),$E84,$F84)="",INDEX(INDIRECT(BJ84),$E84,$F84)&gt;=INDEX(INDIRECT(BJ84),1,BU$28)),0,(INDEX(INDIRECT(BJ84),$E84,$F84))-INDEX(INDIRECT(BJ84),1,BU$28))*(10-INDEX(INDIRECT("times"&amp;BH$2),$F84,BU$28))/10</f>
        <v>0</v>
      </c>
      <c r="BV84" s="63">
        <f ca="1">IF(OR(INDEX(INDIRECT("times"&amp;BH$2),$F84,BV$28)&gt;10,INDEX(INDIRECT(BJ84),$E84,$F84)="",INDEX(INDIRECT(BJ84),$E84,$F84)&gt;=INDEX(INDIRECT(BJ84),1,BV$28)),0,(INDEX(INDIRECT(BJ84),$E84,$F84))-INDEX(INDIRECT(BJ84),1,BV$28))*(10-INDEX(INDIRECT("times"&amp;BH$2),$F84,BV$28))/10</f>
        <v>0</v>
      </c>
      <c r="BW84" s="63">
        <f ca="1">IF(OR(INDEX(INDIRECT("times"&amp;BH$2),$F84,BW$28)&gt;10,INDEX(INDIRECT(BJ84),$E84,$F84)="",INDEX(INDIRECT(BJ84),$E84,$F84)&gt;=INDEX(INDIRECT(BJ84),1,BW$28)),0,(INDEX(INDIRECT(BJ84),$E84,$F84))-INDEX(INDIRECT(BJ84),1,BW$28))*(10-INDEX(INDIRECT("times"&amp;BH$2),$F84,BW$28))/10</f>
        <v>0</v>
      </c>
      <c r="BX84" s="63">
        <f ca="1">IF(OR(INDEX(INDIRECT("times"&amp;BH$2),$F84,BX$28)&gt;10,INDEX(INDIRECT(BJ84),$E84,$F84)="",INDEX(INDIRECT(BJ84),$E84,$F84)&gt;=INDEX(INDIRECT(BJ84),1,BX$28)),0,(INDEX(INDIRECT(BJ84),$E84,$F84))-INDEX(INDIRECT(BJ84),1,BX$28))*(10-INDEX(INDIRECT("times"&amp;BH$2),$F84,BX$28))/10</f>
        <v>0</v>
      </c>
      <c r="BY84" s="63">
        <f ca="1">IF(OR(INDEX(INDIRECT("times"&amp;BH$2),$F84,BY$28)&gt;10,INDEX(INDIRECT(BJ84),$E84,$F84)="",INDEX(INDIRECT(BJ84),$E84,$F84)&gt;=INDEX(INDIRECT(BJ84),1,BY$28)),0,(INDEX(INDIRECT(BJ84),$E84,$F84))-INDEX(INDIRECT(BJ84),1,BY$28))*(10-INDEX(INDIRECT("times"&amp;BH$2),$F84,BY$28))/10</f>
        <v>0</v>
      </c>
      <c r="BZ84" s="63">
        <f ca="1">IF(OR(INDEX(INDIRECT("times"&amp;BH$2),$F84,BZ$28)&gt;10,INDEX(INDIRECT(BJ84),$E84,$F84)="",INDEX(INDIRECT(BJ84),$E84,$F84)&gt;=INDEX(INDIRECT(BJ84),1,BZ$28)),0,(INDEX(INDIRECT(BJ84),$E84,$F84))-INDEX(INDIRECT(BJ84),1,BZ$28))*(10-INDEX(INDIRECT("times"&amp;BH$2),$F84,BZ$28))/10</f>
        <v>0</v>
      </c>
      <c r="CA84" s="63">
        <f ca="1">IF(OR(INDEX(INDIRECT("times"&amp;BH$2),$F84,CA$28)&gt;10,INDEX(INDIRECT(BJ84),$E84,$F84)="",INDEX(INDIRECT(BJ84),$E84,$F84)&gt;=INDEX(INDIRECT(BJ84),1,CA$28)),0,(INDEX(INDIRECT(BJ84),$E84,$F84))-INDEX(INDIRECT(BJ84),1,CA$28))*(10-INDEX(INDIRECT("times"&amp;BH$2),$F84,CA$28))/10</f>
        <v>0</v>
      </c>
      <c r="CB84" s="63">
        <f ca="1">IF(OR(INDEX(INDIRECT("times"&amp;BH$2),$F84,CB$28)&gt;10,INDEX(INDIRECT(BJ84),$E84,$F84)="",INDEX(INDIRECT(BJ84),$E84,$F84)&gt;=INDEX(INDIRECT(BJ84),1,CB$28)),0,(INDEX(INDIRECT(BJ84),$E84,$F84))-INDEX(INDIRECT(BJ84),1,CB$28))*(10-INDEX(INDIRECT("times"&amp;BH$2),$F84,CB$28))/10</f>
        <v>0</v>
      </c>
      <c r="CC84" s="63">
        <f ca="1">IF(OR(INDEX(INDIRECT("times"&amp;BH$2),$F84,CC$28)&gt;10,INDEX(INDIRECT(BJ84),$E84,$F84)="",INDEX(INDIRECT(BJ84),$E84,$F84)&gt;=INDEX(INDIRECT(BJ84),1,CC$28)),0,(INDEX(INDIRECT(BJ84),$E84,$F84))-INDEX(INDIRECT(BJ84),1,CC$28))*(10-INDEX(INDIRECT("times"&amp;BH$2),$F84,CC$28))/10</f>
        <v>0</v>
      </c>
      <c r="CD84" s="63">
        <f ca="1">IF(OR(INDEX(INDIRECT("times"&amp;BH$2),$F84,CD$28)&gt;10,INDEX(INDIRECT(BJ84),$E84,$F84)="",INDEX(INDIRECT(BJ84),$E84,$F84)&gt;=INDEX(INDIRECT(BJ84),1,CD$28)),0,(INDEX(INDIRECT(BJ84),$E84,$F84))-INDEX(INDIRECT(BJ84),1,CD$28))*(10-INDEX(INDIRECT("times"&amp;BH$2),$F84,CD$28))/10</f>
        <v>0</v>
      </c>
      <c r="CE84" s="63">
        <f ca="1">IF(OR(INDEX(INDIRECT("times"&amp;BH$2),$F84,CE$28)&gt;10,INDEX(INDIRECT(BJ84),$E84,$F84)="",INDEX(INDIRECT(BJ84),$E84,$F84)&gt;=INDEX(INDIRECT(BJ84),1,CE$28)),0,(INDEX(INDIRECT(BJ84),$E84,$F84))-INDEX(INDIRECT(BJ84),1,CE$28))*(10-INDEX(INDIRECT("times"&amp;BH$2),$F84,CE$28))/10</f>
        <v>0</v>
      </c>
      <c r="CF84" s="63">
        <f ca="1">IF(OR(INDEX(INDIRECT("times"&amp;BH$2),$F84,CF$28)&gt;10,INDEX(INDIRECT(BJ84),$E84,$F84)="",INDEX(INDIRECT(BJ84),$E84,$F84)&gt;=INDEX(INDIRECT(BJ84),1,CF$28)),0,(INDEX(INDIRECT(BJ84),$E84,$F84))-INDEX(INDIRECT(BJ84),1,CF$28))*(10-INDEX(INDIRECT("times"&amp;BH$2),$F84,CF$28))/10</f>
        <v>0</v>
      </c>
      <c r="CG84" s="64">
        <f ca="1">IF(OR(INDEX(INDIRECT("times"&amp;BH$2),$F84,CG$28)&gt;10,INDEX(INDIRECT(BJ84),$E84,$F84)="",INDEX(INDIRECT(BJ84),$E84,$F84)&gt;=INDEX(INDIRECT(BJ84),1,CG$28)),0,(INDEX(INDIRECT(BJ84),$E84,$F84))-INDEX(INDIRECT(BJ84),1,CG$28))*(10-INDEX(INDIRECT("times"&amp;BH$2),$F84,CG$28))/10</f>
        <v>0</v>
      </c>
      <c r="CH84" s="201">
        <v>21</v>
      </c>
      <c r="CJ84" s="18" t="s">
        <v>230</v>
      </c>
      <c r="CK84" s="122">
        <f>CJ26</f>
        <v>0</v>
      </c>
      <c r="CL84" s="122" t="str">
        <f>CJ27</f>
        <v>work3564</v>
      </c>
      <c r="CM84" s="210" t="str">
        <f t="shared" si="43"/>
        <v>core0_work3564</v>
      </c>
      <c r="CN84" s="122">
        <v>5</v>
      </c>
      <c r="CO84" s="33">
        <v>21</v>
      </c>
      <c r="CP84" s="62">
        <f ca="1">IF(OR(INDEX(INDIRECT("times"&amp;CK$2),$F84,CP$28)&gt;10,INDEX(INDIRECT(CM84),$E84,$F84)="",INDEX(INDIRECT(CM84),$E84,$F84)&gt;=INDEX(INDIRECT(CM84),1,CP$28)),0,(INDEX(INDIRECT(CM84),$E84,$F84))-INDEX(INDIRECT(CM84),1,CP$28))*(10-INDEX(INDIRECT("times"&amp;CK$2),$F84,CP$28))/10</f>
        <v>0</v>
      </c>
      <c r="CQ84" s="63">
        <f ca="1">IF(OR(INDEX(INDIRECT("times"&amp;CK$2),$F84,CQ$28)&gt;10,INDEX(INDIRECT(CM84),$E84,$F84)="",INDEX(INDIRECT(CM84),$E84,$F84)&gt;=INDEX(INDIRECT(CM84),1,CQ$28)),0,(INDEX(INDIRECT(CM84),$E84,$F84))-INDEX(INDIRECT(CM84),1,CQ$28))*(10-INDEX(INDIRECT("times"&amp;CK$2),$F84,CQ$28))/10</f>
        <v>0</v>
      </c>
      <c r="CR84" s="63">
        <f ca="1">IF(OR(INDEX(INDIRECT("times"&amp;CK$2),$F84,CR$28)&gt;10,INDEX(INDIRECT(CM84),$E84,$F84)="",INDEX(INDIRECT(CM84),$E84,$F84)&gt;=INDEX(INDIRECT(CM84),1,CR$28)),0,(INDEX(INDIRECT(CM84),$E84,$F84))-INDEX(INDIRECT(CM84),1,CR$28))*(10-INDEX(INDIRECT("times"&amp;CK$2),$F84,CR$28))/10</f>
        <v>0</v>
      </c>
      <c r="CS84" s="63">
        <f ca="1">IF(OR(INDEX(INDIRECT("times"&amp;CK$2),$F84,CS$28)&gt;10,INDEX(INDIRECT(CM84),$E84,$F84)="",INDEX(INDIRECT(CM84),$E84,$F84)&gt;=INDEX(INDIRECT(CM84),1,CS$28)),0,(INDEX(INDIRECT(CM84),$E84,$F84))-INDEX(INDIRECT(CM84),1,CS$28))*(10-INDEX(INDIRECT("times"&amp;CK$2),$F84,CS$28))/10</f>
        <v>0</v>
      </c>
      <c r="CT84" s="63">
        <f ca="1">IF(OR(INDEX(INDIRECT("times"&amp;CK$2),$F84,CT$28)&gt;10,INDEX(INDIRECT(CM84),$E84,$F84)="",INDEX(INDIRECT(CM84),$E84,$F84)&gt;=INDEX(INDIRECT(CM84),1,CT$28)),0,(INDEX(INDIRECT(CM84),$E84,$F84))-INDEX(INDIRECT(CM84),1,CT$28))*(10-INDEX(INDIRECT("times"&amp;CK$2),$F84,CT$28))/10</f>
        <v>0</v>
      </c>
      <c r="CU84" s="63">
        <f ca="1">IF(OR(INDEX(INDIRECT("times"&amp;CK$2),$F84,CU$28)&gt;10,INDEX(INDIRECT(CM84),$E84,$F84)="",INDEX(INDIRECT(CM84),$E84,$F84)&gt;=INDEX(INDIRECT(CM84),1,CU$28)),0,(INDEX(INDIRECT(CM84),$E84,$F84))-INDEX(INDIRECT(CM84),1,CU$28))*(10-INDEX(INDIRECT("times"&amp;CK$2),$F84,CU$28))/10</f>
        <v>0</v>
      </c>
      <c r="CV84" s="63">
        <f ca="1">IF(OR(INDEX(INDIRECT("times"&amp;CK$2),$F84,CV$28)&gt;10,INDEX(INDIRECT(CM84),$E84,$F84)="",INDEX(INDIRECT(CM84),$E84,$F84)&gt;=INDEX(INDIRECT(CM84),1,CV$28)),0,(INDEX(INDIRECT(CM84),$E84,$F84))-INDEX(INDIRECT(CM84),1,CV$28))*(10-INDEX(INDIRECT("times"&amp;CK$2),$F84,CV$28))/10</f>
        <v>0</v>
      </c>
      <c r="CW84" s="63">
        <f ca="1">IF(OR(INDEX(INDIRECT("times"&amp;CK$2),$F84,CW$28)&gt;10,INDEX(INDIRECT(CM84),$E84,$F84)="",INDEX(INDIRECT(CM84),$E84,$F84)&gt;=INDEX(INDIRECT(CM84),1,CW$28)),0,(INDEX(INDIRECT(CM84),$E84,$F84))-INDEX(INDIRECT(CM84),1,CW$28))*(10-INDEX(INDIRECT("times"&amp;CK$2),$F84,CW$28))/10</f>
        <v>0</v>
      </c>
      <c r="CX84" s="63">
        <f ca="1">IF(OR(INDEX(INDIRECT("times"&amp;CK$2),$F84,CX$28)&gt;10,INDEX(INDIRECT(CM84),$E84,$F84)="",INDEX(INDIRECT(CM84),$E84,$F84)&gt;=INDEX(INDIRECT(CM84),1,CX$28)),0,(INDEX(INDIRECT(CM84),$E84,$F84))-INDEX(INDIRECT(CM84),1,CX$28))*(10-INDEX(INDIRECT("times"&amp;CK$2),$F84,CX$28))/10</f>
        <v>0</v>
      </c>
      <c r="CY84" s="63">
        <f ca="1">IF(OR(INDEX(INDIRECT("times"&amp;CK$2),$F84,CY$28)&gt;10,INDEX(INDIRECT(CM84),$E84,$F84)="",INDEX(INDIRECT(CM84),$E84,$F84)&gt;=INDEX(INDIRECT(CM84),1,CY$28)),0,(INDEX(INDIRECT(CM84),$E84,$F84))-INDEX(INDIRECT(CM84),1,CY$28))*(10-INDEX(INDIRECT("times"&amp;CK$2),$F84,CY$28))/10</f>
        <v>0</v>
      </c>
      <c r="CZ84" s="63">
        <f ca="1">IF(OR(INDEX(INDIRECT("times"&amp;CK$2),$F84,CZ$28)&gt;10,INDEX(INDIRECT(CM84),$E84,$F84)="",INDEX(INDIRECT(CM84),$E84,$F84)&gt;=INDEX(INDIRECT(CM84),1,CZ$28)),0,(INDEX(INDIRECT(CM84),$E84,$F84))-INDEX(INDIRECT(CM84),1,CZ$28))*(10-INDEX(INDIRECT("times"&amp;CK$2),$F84,CZ$28))/10</f>
        <v>0</v>
      </c>
      <c r="DA84" s="63">
        <f ca="1">IF(OR(INDEX(INDIRECT("times"&amp;CK$2),$F84,DA$28)&gt;10,INDEX(INDIRECT(CM84),$E84,$F84)="",INDEX(INDIRECT(CM84),$E84,$F84)&gt;=INDEX(INDIRECT(CM84),1,DA$28)),0,(INDEX(INDIRECT(CM84),$E84,$F84))-INDEX(INDIRECT(CM84),1,DA$28))*(10-INDEX(INDIRECT("times"&amp;CK$2),$F84,DA$28))/10</f>
        <v>0</v>
      </c>
      <c r="DB84" s="63">
        <f ca="1">IF(OR(INDEX(INDIRECT("times"&amp;CK$2),$F84,DB$28)&gt;10,INDEX(INDIRECT(CM84),$E84,$F84)="",INDEX(INDIRECT(CM84),$E84,$F84)&gt;=INDEX(INDIRECT(CM84),1,DB$28)),0,(INDEX(INDIRECT(CM84),$E84,$F84))-INDEX(INDIRECT(CM84),1,DB$28))*(10-INDEX(INDIRECT("times"&amp;CK$2),$F84,DB$28))/10</f>
        <v>0</v>
      </c>
      <c r="DC84" s="63">
        <f ca="1">IF(OR(INDEX(INDIRECT("times"&amp;CK$2),$F84,DC$28)&gt;10,INDEX(INDIRECT(CM84),$E84,$F84)="",INDEX(INDIRECT(CM84),$E84,$F84)&gt;=INDEX(INDIRECT(CM84),1,DC$28)),0,(INDEX(INDIRECT(CM84),$E84,$F84))-INDEX(INDIRECT(CM84),1,DC$28))*(10-INDEX(INDIRECT("times"&amp;CK$2),$F84,DC$28))/10</f>
        <v>0</v>
      </c>
      <c r="DD84" s="63">
        <f ca="1">IF(OR(INDEX(INDIRECT("times"&amp;CK$2),$F84,DD$28)&gt;10,INDEX(INDIRECT(CM84),$E84,$F84)="",INDEX(INDIRECT(CM84),$E84,$F84)&gt;=INDEX(INDIRECT(CM84),1,DD$28)),0,(INDEX(INDIRECT(CM84),$E84,$F84))-INDEX(INDIRECT(CM84),1,DD$28))*(10-INDEX(INDIRECT("times"&amp;CK$2),$F84,DD$28))/10</f>
        <v>0</v>
      </c>
      <c r="DE84" s="63">
        <f ca="1">IF(OR(INDEX(INDIRECT("times"&amp;CK$2),$F84,DE$28)&gt;10,INDEX(INDIRECT(CM84),$E84,$F84)="",INDEX(INDIRECT(CM84),$E84,$F84)&gt;=INDEX(INDIRECT(CM84),1,DE$28)),0,(INDEX(INDIRECT(CM84),$E84,$F84))-INDEX(INDIRECT(CM84),1,DE$28))*(10-INDEX(INDIRECT("times"&amp;CK$2),$F84,DE$28))/10</f>
        <v>0</v>
      </c>
      <c r="DF84" s="63">
        <f ca="1">IF(OR(INDEX(INDIRECT("times"&amp;CK$2),$F84,DF$28)&gt;10,INDEX(INDIRECT(CM84),$E84,$F84)="",INDEX(INDIRECT(CM84),$E84,$F84)&gt;=INDEX(INDIRECT(CM84),1,DF$28)),0,(INDEX(INDIRECT(CM84),$E84,$F84))-INDEX(INDIRECT(CM84),1,DF$28))*(10-INDEX(INDIRECT("times"&amp;CK$2),$F84,DF$28))/10</f>
        <v>0</v>
      </c>
      <c r="DG84" s="63">
        <f ca="1">IF(OR(INDEX(INDIRECT("times"&amp;CK$2),$F84,DG$28)&gt;10,INDEX(INDIRECT(CM84),$E84,$F84)="",INDEX(INDIRECT(CM84),$E84,$F84)&gt;=INDEX(INDIRECT(CM84),1,DG$28)),0,(INDEX(INDIRECT(CM84),$E84,$F84))-INDEX(INDIRECT(CM84),1,DG$28))*(10-INDEX(INDIRECT("times"&amp;CK$2),$F84,DG$28))/10</f>
        <v>0</v>
      </c>
      <c r="DH84" s="63">
        <f ca="1">IF(OR(INDEX(INDIRECT("times"&amp;CK$2),$F84,DH$28)&gt;10,INDEX(INDIRECT(CM84),$E84,$F84)="",INDEX(INDIRECT(CM84),$E84,$F84)&gt;=INDEX(INDIRECT(CM84),1,DH$28)),0,(INDEX(INDIRECT(CM84),$E84,$F84))-INDEX(INDIRECT(CM84),1,DH$28))*(10-INDEX(INDIRECT("times"&amp;CK$2),$F84,DH$28))/10</f>
        <v>0</v>
      </c>
      <c r="DI84" s="63">
        <f ca="1">IF(OR(INDEX(INDIRECT("times"&amp;CK$2),$F84,DI$28)&gt;10,INDEX(INDIRECT(CM84),$E84,$F84)="",INDEX(INDIRECT(CM84),$E84,$F84)&gt;=INDEX(INDIRECT(CM84),1,DI$28)),0,(INDEX(INDIRECT(CM84),$E84,$F84))-INDEX(INDIRECT(CM84),1,DI$28))*(10-INDEX(INDIRECT("times"&amp;CK$2),$F84,DI$28))/10</f>
        <v>0</v>
      </c>
      <c r="DJ84" s="64">
        <f ca="1">IF(OR(INDEX(INDIRECT("times"&amp;CK$2),$F84,DJ$28)&gt;10,INDEX(INDIRECT(CM84),$E84,$F84)="",INDEX(INDIRECT(CM84),$E84,$F84)&gt;=INDEX(INDIRECT(CM84),1,DJ$28)),0,(INDEX(INDIRECT(CM84),$E84,$F84))-INDEX(INDIRECT(CM84),1,DJ$28))*(10-INDEX(INDIRECT("times"&amp;CK$2),$F84,DJ$28))/10</f>
        <v>0</v>
      </c>
      <c r="DK84" s="201">
        <v>21</v>
      </c>
      <c r="DM84" s="18" t="s">
        <v>230</v>
      </c>
      <c r="DN84" s="122">
        <f>DM26</f>
        <v>0</v>
      </c>
      <c r="DO84" s="122" t="str">
        <f>DM27</f>
        <v>shop3564</v>
      </c>
      <c r="DP84" s="210" t="str">
        <f t="shared" si="44"/>
        <v>core0_shop3564</v>
      </c>
      <c r="DQ84" s="122">
        <v>5</v>
      </c>
      <c r="DR84" s="33">
        <v>21</v>
      </c>
      <c r="DS84" s="62">
        <f ca="1">IF(OR(INDEX(INDIRECT("times"&amp;DN$2),$F84,DS$28)&gt;10,INDEX(INDIRECT(DP84),$E84,$F84)="",INDEX(INDIRECT(DP84),$E84,$F84)&gt;=INDEX(INDIRECT(DP84),1,DS$28)),0,(INDEX(INDIRECT(DP84),$E84,$F84))-INDEX(INDIRECT(DP84),1,DS$28))*(10-INDEX(INDIRECT("times"&amp;DN$2),$F84,DS$28))/10</f>
        <v>0</v>
      </c>
      <c r="DT84" s="63">
        <f ca="1">IF(OR(INDEX(INDIRECT("times"&amp;DN$2),$F84,DT$28)&gt;10,INDEX(INDIRECT(DP84),$E84,$F84)="",INDEX(INDIRECT(DP84),$E84,$F84)&gt;=INDEX(INDIRECT(DP84),1,DT$28)),0,(INDEX(INDIRECT(DP84),$E84,$F84))-INDEX(INDIRECT(DP84),1,DT$28))*(10-INDEX(INDIRECT("times"&amp;DN$2),$F84,DT$28))/10</f>
        <v>0</v>
      </c>
      <c r="DU84" s="63">
        <f ca="1">IF(OR(INDEX(INDIRECT("times"&amp;DN$2),$F84,DU$28)&gt;10,INDEX(INDIRECT(DP84),$E84,$F84)="",INDEX(INDIRECT(DP84),$E84,$F84)&gt;=INDEX(INDIRECT(DP84),1,DU$28)),0,(INDEX(INDIRECT(DP84),$E84,$F84))-INDEX(INDIRECT(DP84),1,DU$28))*(10-INDEX(INDIRECT("times"&amp;DN$2),$F84,DU$28))/10</f>
        <v>0</v>
      </c>
      <c r="DV84" s="63">
        <f ca="1">IF(OR(INDEX(INDIRECT("times"&amp;DN$2),$F84,DV$28)&gt;10,INDEX(INDIRECT(DP84),$E84,$F84)="",INDEX(INDIRECT(DP84),$E84,$F84)&gt;=INDEX(INDIRECT(DP84),1,DV$28)),0,(INDEX(INDIRECT(DP84),$E84,$F84))-INDEX(INDIRECT(DP84),1,DV$28))*(10-INDEX(INDIRECT("times"&amp;DN$2),$F84,DV$28))/10</f>
        <v>0</v>
      </c>
      <c r="DW84" s="63">
        <f ca="1">IF(OR(INDEX(INDIRECT("times"&amp;DN$2),$F84,DW$28)&gt;10,INDEX(INDIRECT(DP84),$E84,$F84)="",INDEX(INDIRECT(DP84),$E84,$F84)&gt;=INDEX(INDIRECT(DP84),1,DW$28)),0,(INDEX(INDIRECT(DP84),$E84,$F84))-INDEX(INDIRECT(DP84),1,DW$28))*(10-INDEX(INDIRECT("times"&amp;DN$2),$F84,DW$28))/10</f>
        <v>0</v>
      </c>
      <c r="DX84" s="63">
        <f ca="1">IF(OR(INDEX(INDIRECT("times"&amp;DN$2),$F84,DX$28)&gt;10,INDEX(INDIRECT(DP84),$E84,$F84)="",INDEX(INDIRECT(DP84),$E84,$F84)&gt;=INDEX(INDIRECT(DP84),1,DX$28)),0,(INDEX(INDIRECT(DP84),$E84,$F84))-INDEX(INDIRECT(DP84),1,DX$28))*(10-INDEX(INDIRECT("times"&amp;DN$2),$F84,DX$28))/10</f>
        <v>0</v>
      </c>
      <c r="DY84" s="63">
        <f ca="1">IF(OR(INDEX(INDIRECT("times"&amp;DN$2),$F84,DY$28)&gt;10,INDEX(INDIRECT(DP84),$E84,$F84)="",INDEX(INDIRECT(DP84),$E84,$F84)&gt;=INDEX(INDIRECT(DP84),1,DY$28)),0,(INDEX(INDIRECT(DP84),$E84,$F84))-INDEX(INDIRECT(DP84),1,DY$28))*(10-INDEX(INDIRECT("times"&amp;DN$2),$F84,DY$28))/10</f>
        <v>0</v>
      </c>
      <c r="DZ84" s="63">
        <f ca="1">IF(OR(INDEX(INDIRECT("times"&amp;DN$2),$F84,DZ$28)&gt;10,INDEX(INDIRECT(DP84),$E84,$F84)="",INDEX(INDIRECT(DP84),$E84,$F84)&gt;=INDEX(INDIRECT(DP84),1,DZ$28)),0,(INDEX(INDIRECT(DP84),$E84,$F84))-INDEX(INDIRECT(DP84),1,DZ$28))*(10-INDEX(INDIRECT("times"&amp;DN$2),$F84,DZ$28))/10</f>
        <v>0</v>
      </c>
      <c r="EA84" s="63">
        <f ca="1">IF(OR(INDEX(INDIRECT("times"&amp;DN$2),$F84,EA$28)&gt;10,INDEX(INDIRECT(DP84),$E84,$F84)="",INDEX(INDIRECT(DP84),$E84,$F84)&gt;=INDEX(INDIRECT(DP84),1,EA$28)),0,(INDEX(INDIRECT(DP84),$E84,$F84))-INDEX(INDIRECT(DP84),1,EA$28))*(10-INDEX(INDIRECT("times"&amp;DN$2),$F84,EA$28))/10</f>
        <v>0</v>
      </c>
      <c r="EB84" s="63">
        <f ca="1">IF(OR(INDEX(INDIRECT("times"&amp;DN$2),$F84,EB$28)&gt;10,INDEX(INDIRECT(DP84),$E84,$F84)="",INDEX(INDIRECT(DP84),$E84,$F84)&gt;=INDEX(INDIRECT(DP84),1,EB$28)),0,(INDEX(INDIRECT(DP84),$E84,$F84))-INDEX(INDIRECT(DP84),1,EB$28))*(10-INDEX(INDIRECT("times"&amp;DN$2),$F84,EB$28))/10</f>
        <v>0</v>
      </c>
      <c r="EC84" s="63">
        <f ca="1">IF(OR(INDEX(INDIRECT("times"&amp;DN$2),$F84,EC$28)&gt;10,INDEX(INDIRECT(DP84),$E84,$F84)="",INDEX(INDIRECT(DP84),$E84,$F84)&gt;=INDEX(INDIRECT(DP84),1,EC$28)),0,(INDEX(INDIRECT(DP84),$E84,$F84))-INDEX(INDIRECT(DP84),1,EC$28))*(10-INDEX(INDIRECT("times"&amp;DN$2),$F84,EC$28))/10</f>
        <v>0</v>
      </c>
      <c r="ED84" s="63">
        <f ca="1">IF(OR(INDEX(INDIRECT("times"&amp;DN$2),$F84,ED$28)&gt;10,INDEX(INDIRECT(DP84),$E84,$F84)="",INDEX(INDIRECT(DP84),$E84,$F84)&gt;=INDEX(INDIRECT(DP84),1,ED$28)),0,(INDEX(INDIRECT(DP84),$E84,$F84))-INDEX(INDIRECT(DP84),1,ED$28))*(10-INDEX(INDIRECT("times"&amp;DN$2),$F84,ED$28))/10</f>
        <v>0</v>
      </c>
      <c r="EE84" s="63">
        <f ca="1">IF(OR(INDEX(INDIRECT("times"&amp;DN$2),$F84,EE$28)&gt;10,INDEX(INDIRECT(DP84),$E84,$F84)="",INDEX(INDIRECT(DP84),$E84,$F84)&gt;=INDEX(INDIRECT(DP84),1,EE$28)),0,(INDEX(INDIRECT(DP84),$E84,$F84))-INDEX(INDIRECT(DP84),1,EE$28))*(10-INDEX(INDIRECT("times"&amp;DN$2),$F84,EE$28))/10</f>
        <v>0</v>
      </c>
      <c r="EF84" s="63">
        <f ca="1">IF(OR(INDEX(INDIRECT("times"&amp;DN$2),$F84,EF$28)&gt;10,INDEX(INDIRECT(DP84),$E84,$F84)="",INDEX(INDIRECT(DP84),$E84,$F84)&gt;=INDEX(INDIRECT(DP84),1,EF$28)),0,(INDEX(INDIRECT(DP84),$E84,$F84))-INDEX(INDIRECT(DP84),1,EF$28))*(10-INDEX(INDIRECT("times"&amp;DN$2),$F84,EF$28))/10</f>
        <v>0</v>
      </c>
      <c r="EG84" s="63">
        <f ca="1">IF(OR(INDEX(INDIRECT("times"&amp;DN$2),$F84,EG$28)&gt;10,INDEX(INDIRECT(DP84),$E84,$F84)="",INDEX(INDIRECT(DP84),$E84,$F84)&gt;=INDEX(INDIRECT(DP84),1,EG$28)),0,(INDEX(INDIRECT(DP84),$E84,$F84))-INDEX(INDIRECT(DP84),1,EG$28))*(10-INDEX(INDIRECT("times"&amp;DN$2),$F84,EG$28))/10</f>
        <v>0</v>
      </c>
      <c r="EH84" s="63">
        <f ca="1">IF(OR(INDEX(INDIRECT("times"&amp;DN$2),$F84,EH$28)&gt;10,INDEX(INDIRECT(DP84),$E84,$F84)="",INDEX(INDIRECT(DP84),$E84,$F84)&gt;=INDEX(INDIRECT(DP84),1,EH$28)),0,(INDEX(INDIRECT(DP84),$E84,$F84))-INDEX(INDIRECT(DP84),1,EH$28))*(10-INDEX(INDIRECT("times"&amp;DN$2),$F84,EH$28))/10</f>
        <v>0</v>
      </c>
      <c r="EI84" s="63">
        <f ca="1">IF(OR(INDEX(INDIRECT("times"&amp;DN$2),$F84,EI$28)&gt;10,INDEX(INDIRECT(DP84),$E84,$F84)="",INDEX(INDIRECT(DP84),$E84,$F84)&gt;=INDEX(INDIRECT(DP84),1,EI$28)),0,(INDEX(INDIRECT(DP84),$E84,$F84))-INDEX(INDIRECT(DP84),1,EI$28))*(10-INDEX(INDIRECT("times"&amp;DN$2),$F84,EI$28))/10</f>
        <v>0</v>
      </c>
      <c r="EJ84" s="63">
        <f ca="1">IF(OR(INDEX(INDIRECT("times"&amp;DN$2),$F84,EJ$28)&gt;10,INDEX(INDIRECT(DP84),$E84,$F84)="",INDEX(INDIRECT(DP84),$E84,$F84)&gt;=INDEX(INDIRECT(DP84),1,EJ$28)),0,(INDEX(INDIRECT(DP84),$E84,$F84))-INDEX(INDIRECT(DP84),1,EJ$28))*(10-INDEX(INDIRECT("times"&amp;DN$2),$F84,EJ$28))/10</f>
        <v>0</v>
      </c>
      <c r="EK84" s="63">
        <f ca="1">IF(OR(INDEX(INDIRECT("times"&amp;DN$2),$F84,EK$28)&gt;10,INDEX(INDIRECT(DP84),$E84,$F84)="",INDEX(INDIRECT(DP84),$E84,$F84)&gt;=INDEX(INDIRECT(DP84),1,EK$28)),0,(INDEX(INDIRECT(DP84),$E84,$F84))-INDEX(INDIRECT(DP84),1,EK$28))*(10-INDEX(INDIRECT("times"&amp;DN$2),$F84,EK$28))/10</f>
        <v>0</v>
      </c>
      <c r="EL84" s="63">
        <f ca="1">IF(OR(INDEX(INDIRECT("times"&amp;DN$2),$F84,EL$28)&gt;10,INDEX(INDIRECT(DP84),$E84,$F84)="",INDEX(INDIRECT(DP84),$E84,$F84)&gt;=INDEX(INDIRECT(DP84),1,EL$28)),0,(INDEX(INDIRECT(DP84),$E84,$F84))-INDEX(INDIRECT(DP84),1,EL$28))*(10-INDEX(INDIRECT("times"&amp;DN$2),$F84,EL$28))/10</f>
        <v>0</v>
      </c>
      <c r="EM84" s="64">
        <f ca="1">IF(OR(INDEX(INDIRECT("times"&amp;DN$2),$F84,EM$28)&gt;10,INDEX(INDIRECT(DP84),$E84,$F84)="",INDEX(INDIRECT(DP84),$E84,$F84)&gt;=INDEX(INDIRECT(DP84),1,EM$28)),0,(INDEX(INDIRECT(DP84),$E84,$F84))-INDEX(INDIRECT(DP84),1,EM$28))*(10-INDEX(INDIRECT("times"&amp;DN$2),$F84,EM$28))/10</f>
        <v>0</v>
      </c>
      <c r="EN84" s="201">
        <v>21</v>
      </c>
      <c r="EP84" s="18" t="s">
        <v>230</v>
      </c>
      <c r="EQ84" s="122">
        <f>EP26</f>
        <v>0</v>
      </c>
      <c r="ER84" s="122" t="str">
        <f>EP27</f>
        <v>lei3564</v>
      </c>
      <c r="ES84" s="210" t="str">
        <f t="shared" si="45"/>
        <v>core0_lei3564</v>
      </c>
      <c r="ET84" s="122">
        <v>5</v>
      </c>
      <c r="EU84" s="33">
        <v>21</v>
      </c>
      <c r="EV84" s="62">
        <f ca="1">IF(OR(INDEX(INDIRECT("times"&amp;EQ$2),$F84,EV$28)&gt;10,INDEX(INDIRECT(ES84),$E84,$F84)="",INDEX(INDIRECT(ES84),$E84,$F84)&gt;=INDEX(INDIRECT(ES84),1,EV$28)),0,(INDEX(INDIRECT(ES84),$E84,$F84))-INDEX(INDIRECT(ES84),1,EV$28))*(10-INDEX(INDIRECT("times"&amp;EQ$2),$F84,EV$28))/10</f>
        <v>0</v>
      </c>
      <c r="EW84" s="63">
        <f ca="1">IF(OR(INDEX(INDIRECT("times"&amp;EQ$2),$F84,EW$28)&gt;10,INDEX(INDIRECT(ES84),$E84,$F84)="",INDEX(INDIRECT(ES84),$E84,$F84)&gt;=INDEX(INDIRECT(ES84),1,EW$28)),0,(INDEX(INDIRECT(ES84),$E84,$F84))-INDEX(INDIRECT(ES84),1,EW$28))*(10-INDEX(INDIRECT("times"&amp;EQ$2),$F84,EW$28))/10</f>
        <v>0</v>
      </c>
      <c r="EX84" s="63">
        <f ca="1">IF(OR(INDEX(INDIRECT("times"&amp;EQ$2),$F84,EX$28)&gt;10,INDEX(INDIRECT(ES84),$E84,$F84)="",INDEX(INDIRECT(ES84),$E84,$F84)&gt;=INDEX(INDIRECT(ES84),1,EX$28)),0,(INDEX(INDIRECT(ES84),$E84,$F84))-INDEX(INDIRECT(ES84),1,EX$28))*(10-INDEX(INDIRECT("times"&amp;EQ$2),$F84,EX$28))/10</f>
        <v>0</v>
      </c>
      <c r="EY84" s="63">
        <f ca="1">IF(OR(INDEX(INDIRECT("times"&amp;EQ$2),$F84,EY$28)&gt;10,INDEX(INDIRECT(ES84),$E84,$F84)="",INDEX(INDIRECT(ES84),$E84,$F84)&gt;=INDEX(INDIRECT(ES84),1,EY$28)),0,(INDEX(INDIRECT(ES84),$E84,$F84))-INDEX(INDIRECT(ES84),1,EY$28))*(10-INDEX(INDIRECT("times"&amp;EQ$2),$F84,EY$28))/10</f>
        <v>0</v>
      </c>
      <c r="EZ84" s="63">
        <f ca="1">IF(OR(INDEX(INDIRECT("times"&amp;EQ$2),$F84,EZ$28)&gt;10,INDEX(INDIRECT(ES84),$E84,$F84)="",INDEX(INDIRECT(ES84),$E84,$F84)&gt;=INDEX(INDIRECT(ES84),1,EZ$28)),0,(INDEX(INDIRECT(ES84),$E84,$F84))-INDEX(INDIRECT(ES84),1,EZ$28))*(10-INDEX(INDIRECT("times"&amp;EQ$2),$F84,EZ$28))/10</f>
        <v>0</v>
      </c>
      <c r="FA84" s="63">
        <f ca="1">IF(OR(INDEX(INDIRECT("times"&amp;EQ$2),$F84,FA$28)&gt;10,INDEX(INDIRECT(ES84),$E84,$F84)="",INDEX(INDIRECT(ES84),$E84,$F84)&gt;=INDEX(INDIRECT(ES84),1,FA$28)),0,(INDEX(INDIRECT(ES84),$E84,$F84))-INDEX(INDIRECT(ES84),1,FA$28))*(10-INDEX(INDIRECT("times"&amp;EQ$2),$F84,FA$28))/10</f>
        <v>0</v>
      </c>
      <c r="FB84" s="63">
        <f ca="1">IF(OR(INDEX(INDIRECT("times"&amp;EQ$2),$F84,FB$28)&gt;10,INDEX(INDIRECT(ES84),$E84,$F84)="",INDEX(INDIRECT(ES84),$E84,$F84)&gt;=INDEX(INDIRECT(ES84),1,FB$28)),0,(INDEX(INDIRECT(ES84),$E84,$F84))-INDEX(INDIRECT(ES84),1,FB$28))*(10-INDEX(INDIRECT("times"&amp;EQ$2),$F84,FB$28))/10</f>
        <v>0</v>
      </c>
      <c r="FC84" s="63">
        <f ca="1">IF(OR(INDEX(INDIRECT("times"&amp;EQ$2),$F84,FC$28)&gt;10,INDEX(INDIRECT(ES84),$E84,$F84)="",INDEX(INDIRECT(ES84),$E84,$F84)&gt;=INDEX(INDIRECT(ES84),1,FC$28)),0,(INDEX(INDIRECT(ES84),$E84,$F84))-INDEX(INDIRECT(ES84),1,FC$28))*(10-INDEX(INDIRECT("times"&amp;EQ$2),$F84,FC$28))/10</f>
        <v>0</v>
      </c>
      <c r="FD84" s="63">
        <f ca="1">IF(OR(INDEX(INDIRECT("times"&amp;EQ$2),$F84,FD$28)&gt;10,INDEX(INDIRECT(ES84),$E84,$F84)="",INDEX(INDIRECT(ES84),$E84,$F84)&gt;=INDEX(INDIRECT(ES84),1,FD$28)),0,(INDEX(INDIRECT(ES84),$E84,$F84))-INDEX(INDIRECT(ES84),1,FD$28))*(10-INDEX(INDIRECT("times"&amp;EQ$2),$F84,FD$28))/10</f>
        <v>0</v>
      </c>
      <c r="FE84" s="63">
        <f ca="1">IF(OR(INDEX(INDIRECT("times"&amp;EQ$2),$F84,FE$28)&gt;10,INDEX(INDIRECT(ES84),$E84,$F84)="",INDEX(INDIRECT(ES84),$E84,$F84)&gt;=INDEX(INDIRECT(ES84),1,FE$28)),0,(INDEX(INDIRECT(ES84),$E84,$F84))-INDEX(INDIRECT(ES84),1,FE$28))*(10-INDEX(INDIRECT("times"&amp;EQ$2),$F84,FE$28))/10</f>
        <v>0</v>
      </c>
      <c r="FF84" s="63">
        <f ca="1">IF(OR(INDEX(INDIRECT("times"&amp;EQ$2),$F84,FF$28)&gt;10,INDEX(INDIRECT(ES84),$E84,$F84)="",INDEX(INDIRECT(ES84),$E84,$F84)&gt;=INDEX(INDIRECT(ES84),1,FF$28)),0,(INDEX(INDIRECT(ES84),$E84,$F84))-INDEX(INDIRECT(ES84),1,FF$28))*(10-INDEX(INDIRECT("times"&amp;EQ$2),$F84,FF$28))/10</f>
        <v>0</v>
      </c>
      <c r="FG84" s="63">
        <f ca="1">IF(OR(INDEX(INDIRECT("times"&amp;EQ$2),$F84,FG$28)&gt;10,INDEX(INDIRECT(ES84),$E84,$F84)="",INDEX(INDIRECT(ES84),$E84,$F84)&gt;=INDEX(INDIRECT(ES84),1,FG$28)),0,(INDEX(INDIRECT(ES84),$E84,$F84))-INDEX(INDIRECT(ES84),1,FG$28))*(10-INDEX(INDIRECT("times"&amp;EQ$2),$F84,FG$28))/10</f>
        <v>0</v>
      </c>
      <c r="FH84" s="63">
        <f ca="1">IF(OR(INDEX(INDIRECT("times"&amp;EQ$2),$F84,FH$28)&gt;10,INDEX(INDIRECT(ES84),$E84,$F84)="",INDEX(INDIRECT(ES84),$E84,$F84)&gt;=INDEX(INDIRECT(ES84),1,FH$28)),0,(INDEX(INDIRECT(ES84),$E84,$F84))-INDEX(INDIRECT(ES84),1,FH$28))*(10-INDEX(INDIRECT("times"&amp;EQ$2),$F84,FH$28))/10</f>
        <v>0</v>
      </c>
      <c r="FI84" s="63">
        <f ca="1">IF(OR(INDEX(INDIRECT("times"&amp;EQ$2),$F84,FI$28)&gt;10,INDEX(INDIRECT(ES84),$E84,$F84)="",INDEX(INDIRECT(ES84),$E84,$F84)&gt;=INDEX(INDIRECT(ES84),1,FI$28)),0,(INDEX(INDIRECT(ES84),$E84,$F84))-INDEX(INDIRECT(ES84),1,FI$28))*(10-INDEX(INDIRECT("times"&amp;EQ$2),$F84,FI$28))/10</f>
        <v>0</v>
      </c>
      <c r="FJ84" s="63">
        <f ca="1">IF(OR(INDEX(INDIRECT("times"&amp;EQ$2),$F84,FJ$28)&gt;10,INDEX(INDIRECT(ES84),$E84,$F84)="",INDEX(INDIRECT(ES84),$E84,$F84)&gt;=INDEX(INDIRECT(ES84),1,FJ$28)),0,(INDEX(INDIRECT(ES84),$E84,$F84))-INDEX(INDIRECT(ES84),1,FJ$28))*(10-INDEX(INDIRECT("times"&amp;EQ$2),$F84,FJ$28))/10</f>
        <v>0</v>
      </c>
      <c r="FK84" s="63">
        <f ca="1">IF(OR(INDEX(INDIRECT("times"&amp;EQ$2),$F84,FK$28)&gt;10,INDEX(INDIRECT(ES84),$E84,$F84)="",INDEX(INDIRECT(ES84),$E84,$F84)&gt;=INDEX(INDIRECT(ES84),1,FK$28)),0,(INDEX(INDIRECT(ES84),$E84,$F84))-INDEX(INDIRECT(ES84),1,FK$28))*(10-INDEX(INDIRECT("times"&amp;EQ$2),$F84,FK$28))/10</f>
        <v>0</v>
      </c>
      <c r="FL84" s="63">
        <f ca="1">IF(OR(INDEX(INDIRECT("times"&amp;EQ$2),$F84,FL$28)&gt;10,INDEX(INDIRECT(ES84),$E84,$F84)="",INDEX(INDIRECT(ES84),$E84,$F84)&gt;=INDEX(INDIRECT(ES84),1,FL$28)),0,(INDEX(INDIRECT(ES84),$E84,$F84))-INDEX(INDIRECT(ES84),1,FL$28))*(10-INDEX(INDIRECT("times"&amp;EQ$2),$F84,FL$28))/10</f>
        <v>0</v>
      </c>
      <c r="FM84" s="63">
        <f ca="1">IF(OR(INDEX(INDIRECT("times"&amp;EQ$2),$F84,FM$28)&gt;10,INDEX(INDIRECT(ES84),$E84,$F84)="",INDEX(INDIRECT(ES84),$E84,$F84)&gt;=INDEX(INDIRECT(ES84),1,FM$28)),0,(INDEX(INDIRECT(ES84),$E84,$F84))-INDEX(INDIRECT(ES84),1,FM$28))*(10-INDEX(INDIRECT("times"&amp;EQ$2),$F84,FM$28))/10</f>
        <v>0</v>
      </c>
      <c r="FN84" s="63">
        <f ca="1">IF(OR(INDEX(INDIRECT("times"&amp;EQ$2),$F84,FN$28)&gt;10,INDEX(INDIRECT(ES84),$E84,$F84)="",INDEX(INDIRECT(ES84),$E84,$F84)&gt;=INDEX(INDIRECT(ES84),1,FN$28)),0,(INDEX(INDIRECT(ES84),$E84,$F84))-INDEX(INDIRECT(ES84),1,FN$28))*(10-INDEX(INDIRECT("times"&amp;EQ$2),$F84,FN$28))/10</f>
        <v>0</v>
      </c>
      <c r="FO84" s="63">
        <f ca="1">IF(OR(INDEX(INDIRECT("times"&amp;EQ$2),$F84,FO$28)&gt;10,INDEX(INDIRECT(ES84),$E84,$F84)="",INDEX(INDIRECT(ES84),$E84,$F84)&gt;=INDEX(INDIRECT(ES84),1,FO$28)),0,(INDEX(INDIRECT(ES84),$E84,$F84))-INDEX(INDIRECT(ES84),1,FO$28))*(10-INDEX(INDIRECT("times"&amp;EQ$2),$F84,FO$28))/10</f>
        <v>0</v>
      </c>
      <c r="FP84" s="64">
        <f ca="1">IF(OR(INDEX(INDIRECT("times"&amp;EQ$2),$F84,FP$28)&gt;10,INDEX(INDIRECT(ES84),$E84,$F84)="",INDEX(INDIRECT(ES84),$E84,$F84)&gt;=INDEX(INDIRECT(ES84),1,FP$28)),0,(INDEX(INDIRECT(ES84),$E84,$F84))-INDEX(INDIRECT(ES84),1,FP$28))*(10-INDEX(INDIRECT("times"&amp;EQ$2),$F84,FP$28))/10</f>
        <v>0</v>
      </c>
      <c r="FQ84" s="201">
        <v>21</v>
      </c>
      <c r="FS84" s="18" t="s">
        <v>230</v>
      </c>
      <c r="FT84" s="122">
        <f>FS26</f>
        <v>0</v>
      </c>
      <c r="FU84" s="122" t="str">
        <f>FS27</f>
        <v>shop65</v>
      </c>
      <c r="FV84" s="210" t="str">
        <f t="shared" si="46"/>
        <v>core0_shop65</v>
      </c>
      <c r="FW84" s="122">
        <v>5</v>
      </c>
      <c r="FX84" s="33">
        <v>21</v>
      </c>
      <c r="FY84" s="62">
        <f ca="1">IF(OR(INDEX(INDIRECT("times"&amp;FT$2),$F84,FY$28)&gt;10,INDEX(INDIRECT(FV84),$E84,$F84)="",INDEX(INDIRECT(FV84),$E84,$F84)&gt;=INDEX(INDIRECT(FV84),1,FY$28)),0,(INDEX(INDIRECT(FV84),$E84,$F84))-INDEX(INDIRECT(FV84),1,FY$28))*(10-INDEX(INDIRECT("times"&amp;FT$2),$F84,FY$28))/10</f>
        <v>0</v>
      </c>
      <c r="FZ84" s="63">
        <f ca="1">IF(OR(INDEX(INDIRECT("times"&amp;FT$2),$F84,FZ$28)&gt;10,INDEX(INDIRECT(FV84),$E84,$F84)="",INDEX(INDIRECT(FV84),$E84,$F84)&gt;=INDEX(INDIRECT(FV84),1,FZ$28)),0,(INDEX(INDIRECT(FV84),$E84,$F84))-INDEX(INDIRECT(FV84),1,FZ$28))*(10-INDEX(INDIRECT("times"&amp;FT$2),$F84,FZ$28))/10</f>
        <v>0</v>
      </c>
      <c r="GA84" s="63">
        <f ca="1">IF(OR(INDEX(INDIRECT("times"&amp;FT$2),$F84,GA$28)&gt;10,INDEX(INDIRECT(FV84),$E84,$F84)="",INDEX(INDIRECT(FV84),$E84,$F84)&gt;=INDEX(INDIRECT(FV84),1,GA$28)),0,(INDEX(INDIRECT(FV84),$E84,$F84))-INDEX(INDIRECT(FV84),1,GA$28))*(10-INDEX(INDIRECT("times"&amp;FT$2),$F84,GA$28))/10</f>
        <v>0</v>
      </c>
      <c r="GB84" s="63">
        <f ca="1">IF(OR(INDEX(INDIRECT("times"&amp;FT$2),$F84,GB$28)&gt;10,INDEX(INDIRECT(FV84),$E84,$F84)="",INDEX(INDIRECT(FV84),$E84,$F84)&gt;=INDEX(INDIRECT(FV84),1,GB$28)),0,(INDEX(INDIRECT(FV84),$E84,$F84))-INDEX(INDIRECT(FV84),1,GB$28))*(10-INDEX(INDIRECT("times"&amp;FT$2),$F84,GB$28))/10</f>
        <v>0</v>
      </c>
      <c r="GC84" s="63">
        <f ca="1">IF(OR(INDEX(INDIRECT("times"&amp;FT$2),$F84,GC$28)&gt;10,INDEX(INDIRECT(FV84),$E84,$F84)="",INDEX(INDIRECT(FV84),$E84,$F84)&gt;=INDEX(INDIRECT(FV84),1,GC$28)),0,(INDEX(INDIRECT(FV84),$E84,$F84))-INDEX(INDIRECT(FV84),1,GC$28))*(10-INDEX(INDIRECT("times"&amp;FT$2),$F84,GC$28))/10</f>
        <v>0</v>
      </c>
      <c r="GD84" s="63">
        <f ca="1">IF(OR(INDEX(INDIRECT("times"&amp;FT$2),$F84,GD$28)&gt;10,INDEX(INDIRECT(FV84),$E84,$F84)="",INDEX(INDIRECT(FV84),$E84,$F84)&gt;=INDEX(INDIRECT(FV84),1,GD$28)),0,(INDEX(INDIRECT(FV84),$E84,$F84))-INDEX(INDIRECT(FV84),1,GD$28))*(10-INDEX(INDIRECT("times"&amp;FT$2),$F84,GD$28))/10</f>
        <v>0</v>
      </c>
      <c r="GE84" s="63">
        <f ca="1">IF(OR(INDEX(INDIRECT("times"&amp;FT$2),$F84,GE$28)&gt;10,INDEX(INDIRECT(FV84),$E84,$F84)="",INDEX(INDIRECT(FV84),$E84,$F84)&gt;=INDEX(INDIRECT(FV84),1,GE$28)),0,(INDEX(INDIRECT(FV84),$E84,$F84))-INDEX(INDIRECT(FV84),1,GE$28))*(10-INDEX(INDIRECT("times"&amp;FT$2),$F84,GE$28))/10</f>
        <v>0</v>
      </c>
      <c r="GF84" s="63">
        <f ca="1">IF(OR(INDEX(INDIRECT("times"&amp;FT$2),$F84,GF$28)&gt;10,INDEX(INDIRECT(FV84),$E84,$F84)="",INDEX(INDIRECT(FV84),$E84,$F84)&gt;=INDEX(INDIRECT(FV84),1,GF$28)),0,(INDEX(INDIRECT(FV84),$E84,$F84))-INDEX(INDIRECT(FV84),1,GF$28))*(10-INDEX(INDIRECT("times"&amp;FT$2),$F84,GF$28))/10</f>
        <v>0</v>
      </c>
      <c r="GG84" s="63">
        <f ca="1">IF(OR(INDEX(INDIRECT("times"&amp;FT$2),$F84,GG$28)&gt;10,INDEX(INDIRECT(FV84),$E84,$F84)="",INDEX(INDIRECT(FV84),$E84,$F84)&gt;=INDEX(INDIRECT(FV84),1,GG$28)),0,(INDEX(INDIRECT(FV84),$E84,$F84))-INDEX(INDIRECT(FV84),1,GG$28))*(10-INDEX(INDIRECT("times"&amp;FT$2),$F84,GG$28))/10</f>
        <v>0</v>
      </c>
      <c r="GH84" s="63">
        <f ca="1">IF(OR(INDEX(INDIRECT("times"&amp;FT$2),$F84,GH$28)&gt;10,INDEX(INDIRECT(FV84),$E84,$F84)="",INDEX(INDIRECT(FV84),$E84,$F84)&gt;=INDEX(INDIRECT(FV84),1,GH$28)),0,(INDEX(INDIRECT(FV84),$E84,$F84))-INDEX(INDIRECT(FV84),1,GH$28))*(10-INDEX(INDIRECT("times"&amp;FT$2),$F84,GH$28))/10</f>
        <v>0</v>
      </c>
      <c r="GI84" s="63">
        <f ca="1">IF(OR(INDEX(INDIRECT("times"&amp;FT$2),$F84,GI$28)&gt;10,INDEX(INDIRECT(FV84),$E84,$F84)="",INDEX(INDIRECT(FV84),$E84,$F84)&gt;=INDEX(INDIRECT(FV84),1,GI$28)),0,(INDEX(INDIRECT(FV84),$E84,$F84))-INDEX(INDIRECT(FV84),1,GI$28))*(10-INDEX(INDIRECT("times"&amp;FT$2),$F84,GI$28))/10</f>
        <v>0</v>
      </c>
      <c r="GJ84" s="63">
        <f ca="1">IF(OR(INDEX(INDIRECT("times"&amp;FT$2),$F84,GJ$28)&gt;10,INDEX(INDIRECT(FV84),$E84,$F84)="",INDEX(INDIRECT(FV84),$E84,$F84)&gt;=INDEX(INDIRECT(FV84),1,GJ$28)),0,(INDEX(INDIRECT(FV84),$E84,$F84))-INDEX(INDIRECT(FV84),1,GJ$28))*(10-INDEX(INDIRECT("times"&amp;FT$2),$F84,GJ$28))/10</f>
        <v>0</v>
      </c>
      <c r="GK84" s="63">
        <f ca="1">IF(OR(INDEX(INDIRECT("times"&amp;FT$2),$F84,GK$28)&gt;10,INDEX(INDIRECT(FV84),$E84,$F84)="",INDEX(INDIRECT(FV84),$E84,$F84)&gt;=INDEX(INDIRECT(FV84),1,GK$28)),0,(INDEX(INDIRECT(FV84),$E84,$F84))-INDEX(INDIRECT(FV84),1,GK$28))*(10-INDEX(INDIRECT("times"&amp;FT$2),$F84,GK$28))/10</f>
        <v>0</v>
      </c>
      <c r="GL84" s="63">
        <f ca="1">IF(OR(INDEX(INDIRECT("times"&amp;FT$2),$F84,GL$28)&gt;10,INDEX(INDIRECT(FV84),$E84,$F84)="",INDEX(INDIRECT(FV84),$E84,$F84)&gt;=INDEX(INDIRECT(FV84),1,GL$28)),0,(INDEX(INDIRECT(FV84),$E84,$F84))-INDEX(INDIRECT(FV84),1,GL$28))*(10-INDEX(INDIRECT("times"&amp;FT$2),$F84,GL$28))/10</f>
        <v>0</v>
      </c>
      <c r="GM84" s="63">
        <f ca="1">IF(OR(INDEX(INDIRECT("times"&amp;FT$2),$F84,GM$28)&gt;10,INDEX(INDIRECT(FV84),$E84,$F84)="",INDEX(INDIRECT(FV84),$E84,$F84)&gt;=INDEX(INDIRECT(FV84),1,GM$28)),0,(INDEX(INDIRECT(FV84),$E84,$F84))-INDEX(INDIRECT(FV84),1,GM$28))*(10-INDEX(INDIRECT("times"&amp;FT$2),$F84,GM$28))/10</f>
        <v>0</v>
      </c>
      <c r="GN84" s="63">
        <f ca="1">IF(OR(INDEX(INDIRECT("times"&amp;FT$2),$F84,GN$28)&gt;10,INDEX(INDIRECT(FV84),$E84,$F84)="",INDEX(INDIRECT(FV84),$E84,$F84)&gt;=INDEX(INDIRECT(FV84),1,GN$28)),0,(INDEX(INDIRECT(FV84),$E84,$F84))-INDEX(INDIRECT(FV84),1,GN$28))*(10-INDEX(INDIRECT("times"&amp;FT$2),$F84,GN$28))/10</f>
        <v>0</v>
      </c>
      <c r="GO84" s="63">
        <f ca="1">IF(OR(INDEX(INDIRECT("times"&amp;FT$2),$F84,GO$28)&gt;10,INDEX(INDIRECT(FV84),$E84,$F84)="",INDEX(INDIRECT(FV84),$E84,$F84)&gt;=INDEX(INDIRECT(FV84),1,GO$28)),0,(INDEX(INDIRECT(FV84),$E84,$F84))-INDEX(INDIRECT(FV84),1,GO$28))*(10-INDEX(INDIRECT("times"&amp;FT$2),$F84,GO$28))/10</f>
        <v>0</v>
      </c>
      <c r="GP84" s="63">
        <f ca="1">IF(OR(INDEX(INDIRECT("times"&amp;FT$2),$F84,GP$28)&gt;10,INDEX(INDIRECT(FV84),$E84,$F84)="",INDEX(INDIRECT(FV84),$E84,$F84)&gt;=INDEX(INDIRECT(FV84),1,GP$28)),0,(INDEX(INDIRECT(FV84),$E84,$F84))-INDEX(INDIRECT(FV84),1,GP$28))*(10-INDEX(INDIRECT("times"&amp;FT$2),$F84,GP$28))/10</f>
        <v>0</v>
      </c>
      <c r="GQ84" s="63">
        <f ca="1">IF(OR(INDEX(INDIRECT("times"&amp;FT$2),$F84,GQ$28)&gt;10,INDEX(INDIRECT(FV84),$E84,$F84)="",INDEX(INDIRECT(FV84),$E84,$F84)&gt;=INDEX(INDIRECT(FV84),1,GQ$28)),0,(INDEX(INDIRECT(FV84),$E84,$F84))-INDEX(INDIRECT(FV84),1,GQ$28))*(10-INDEX(INDIRECT("times"&amp;FT$2),$F84,GQ$28))/10</f>
        <v>0</v>
      </c>
      <c r="GR84" s="63">
        <f ca="1">IF(OR(INDEX(INDIRECT("times"&amp;FT$2),$F84,GR$28)&gt;10,INDEX(INDIRECT(FV84),$E84,$F84)="",INDEX(INDIRECT(FV84),$E84,$F84)&gt;=INDEX(INDIRECT(FV84),1,GR$28)),0,(INDEX(INDIRECT(FV84),$E84,$F84))-INDEX(INDIRECT(FV84),1,GR$28))*(10-INDEX(INDIRECT("times"&amp;FT$2),$F84,GR$28))/10</f>
        <v>0</v>
      </c>
      <c r="GS84" s="64">
        <f ca="1">IF(OR(INDEX(INDIRECT("times"&amp;FT$2),$F84,GS$28)&gt;10,INDEX(INDIRECT(FV84),$E84,$F84)="",INDEX(INDIRECT(FV84),$E84,$F84)&gt;=INDEX(INDIRECT(FV84),1,GS$28)),0,(INDEX(INDIRECT(FV84),$E84,$F84))-INDEX(INDIRECT(FV84),1,GS$28))*(10-INDEX(INDIRECT("times"&amp;FT$2),$F84,GS$28))/10</f>
        <v>0</v>
      </c>
      <c r="GT84" s="201">
        <v>21</v>
      </c>
      <c r="GV84" s="18" t="s">
        <v>230</v>
      </c>
      <c r="GW84" s="122">
        <f>GV26</f>
        <v>0</v>
      </c>
      <c r="GX84" s="122" t="str">
        <f>GV27</f>
        <v>lei65</v>
      </c>
      <c r="GY84" s="210" t="str">
        <f t="shared" si="47"/>
        <v>core0_lei65</v>
      </c>
      <c r="GZ84" s="122">
        <v>5</v>
      </c>
      <c r="HA84" s="33">
        <v>21</v>
      </c>
      <c r="HB84" s="62">
        <f ca="1">IF(OR(INDEX(INDIRECT("times"&amp;GW$2),$F84,HB$28)&gt;10,INDEX(INDIRECT(GY84),$E84,$F84)="",INDEX(INDIRECT(GY84),$E84,$F84)&gt;=INDEX(INDIRECT(GY84),1,HB$28)),0,(INDEX(INDIRECT(GY84),$E84,$F84))-INDEX(INDIRECT(GY84),1,HB$28))*(10-INDEX(INDIRECT("times"&amp;GW$2),$F84,HB$28))/10</f>
        <v>0</v>
      </c>
      <c r="HC84" s="63">
        <f ca="1">IF(OR(INDEX(INDIRECT("times"&amp;GW$2),$F84,HC$28)&gt;10,INDEX(INDIRECT(GY84),$E84,$F84)="",INDEX(INDIRECT(GY84),$E84,$F84)&gt;=INDEX(INDIRECT(GY84),1,HC$28)),0,(INDEX(INDIRECT(GY84),$E84,$F84))-INDEX(INDIRECT(GY84),1,HC$28))*(10-INDEX(INDIRECT("times"&amp;GW$2),$F84,HC$28))/10</f>
        <v>0</v>
      </c>
      <c r="HD84" s="63">
        <f ca="1">IF(OR(INDEX(INDIRECT("times"&amp;GW$2),$F84,HD$28)&gt;10,INDEX(INDIRECT(GY84),$E84,$F84)="",INDEX(INDIRECT(GY84),$E84,$F84)&gt;=INDEX(INDIRECT(GY84),1,HD$28)),0,(INDEX(INDIRECT(GY84),$E84,$F84))-INDEX(INDIRECT(GY84),1,HD$28))*(10-INDEX(INDIRECT("times"&amp;GW$2),$F84,HD$28))/10</f>
        <v>0</v>
      </c>
      <c r="HE84" s="63">
        <f ca="1">IF(OR(INDEX(INDIRECT("times"&amp;GW$2),$F84,HE$28)&gt;10,INDEX(INDIRECT(GY84),$E84,$F84)="",INDEX(INDIRECT(GY84),$E84,$F84)&gt;=INDEX(INDIRECT(GY84),1,HE$28)),0,(INDEX(INDIRECT(GY84),$E84,$F84))-INDEX(INDIRECT(GY84),1,HE$28))*(10-INDEX(INDIRECT("times"&amp;GW$2),$F84,HE$28))/10</f>
        <v>0</v>
      </c>
      <c r="HF84" s="63">
        <f ca="1">IF(OR(INDEX(INDIRECT("times"&amp;GW$2),$F84,HF$28)&gt;10,INDEX(INDIRECT(GY84),$E84,$F84)="",INDEX(INDIRECT(GY84),$E84,$F84)&gt;=INDEX(INDIRECT(GY84),1,HF$28)),0,(INDEX(INDIRECT(GY84),$E84,$F84))-INDEX(INDIRECT(GY84),1,HF$28))*(10-INDEX(INDIRECT("times"&amp;GW$2),$F84,HF$28))/10</f>
        <v>0</v>
      </c>
      <c r="HG84" s="63">
        <f ca="1">IF(OR(INDEX(INDIRECT("times"&amp;GW$2),$F84,HG$28)&gt;10,INDEX(INDIRECT(GY84),$E84,$F84)="",INDEX(INDIRECT(GY84),$E84,$F84)&gt;=INDEX(INDIRECT(GY84),1,HG$28)),0,(INDEX(INDIRECT(GY84),$E84,$F84))-INDEX(INDIRECT(GY84),1,HG$28))*(10-INDEX(INDIRECT("times"&amp;GW$2),$F84,HG$28))/10</f>
        <v>0</v>
      </c>
      <c r="HH84" s="63">
        <f ca="1">IF(OR(INDEX(INDIRECT("times"&amp;GW$2),$F84,HH$28)&gt;10,INDEX(INDIRECT(GY84),$E84,$F84)="",INDEX(INDIRECT(GY84),$E84,$F84)&gt;=INDEX(INDIRECT(GY84),1,HH$28)),0,(INDEX(INDIRECT(GY84),$E84,$F84))-INDEX(INDIRECT(GY84),1,HH$28))*(10-INDEX(INDIRECT("times"&amp;GW$2),$F84,HH$28))/10</f>
        <v>0</v>
      </c>
      <c r="HI84" s="63">
        <f ca="1">IF(OR(INDEX(INDIRECT("times"&amp;GW$2),$F84,HI$28)&gt;10,INDEX(INDIRECT(GY84),$E84,$F84)="",INDEX(INDIRECT(GY84),$E84,$F84)&gt;=INDEX(INDIRECT(GY84),1,HI$28)),0,(INDEX(INDIRECT(GY84),$E84,$F84))-INDEX(INDIRECT(GY84),1,HI$28))*(10-INDEX(INDIRECT("times"&amp;GW$2),$F84,HI$28))/10</f>
        <v>0</v>
      </c>
      <c r="HJ84" s="63">
        <f ca="1">IF(OR(INDEX(INDIRECT("times"&amp;GW$2),$F84,HJ$28)&gt;10,INDEX(INDIRECT(GY84),$E84,$F84)="",INDEX(INDIRECT(GY84),$E84,$F84)&gt;=INDEX(INDIRECT(GY84),1,HJ$28)),0,(INDEX(INDIRECT(GY84),$E84,$F84))-INDEX(INDIRECT(GY84),1,HJ$28))*(10-INDEX(INDIRECT("times"&amp;GW$2),$F84,HJ$28))/10</f>
        <v>0</v>
      </c>
      <c r="HK84" s="63">
        <f ca="1">IF(OR(INDEX(INDIRECT("times"&amp;GW$2),$F84,HK$28)&gt;10,INDEX(INDIRECT(GY84),$E84,$F84)="",INDEX(INDIRECT(GY84),$E84,$F84)&gt;=INDEX(INDIRECT(GY84),1,HK$28)),0,(INDEX(INDIRECT(GY84),$E84,$F84))-INDEX(INDIRECT(GY84),1,HK$28))*(10-INDEX(INDIRECT("times"&amp;GW$2),$F84,HK$28))/10</f>
        <v>0</v>
      </c>
      <c r="HL84" s="63">
        <f ca="1">IF(OR(INDEX(INDIRECT("times"&amp;GW$2),$F84,HL$28)&gt;10,INDEX(INDIRECT(GY84),$E84,$F84)="",INDEX(INDIRECT(GY84),$E84,$F84)&gt;=INDEX(INDIRECT(GY84),1,HL$28)),0,(INDEX(INDIRECT(GY84),$E84,$F84))-INDEX(INDIRECT(GY84),1,HL$28))*(10-INDEX(INDIRECT("times"&amp;GW$2),$F84,HL$28))/10</f>
        <v>0</v>
      </c>
      <c r="HM84" s="63">
        <f ca="1">IF(OR(INDEX(INDIRECT("times"&amp;GW$2),$F84,HM$28)&gt;10,INDEX(INDIRECT(GY84),$E84,$F84)="",INDEX(INDIRECT(GY84),$E84,$F84)&gt;=INDEX(INDIRECT(GY84),1,HM$28)),0,(INDEX(INDIRECT(GY84),$E84,$F84))-INDEX(INDIRECT(GY84),1,HM$28))*(10-INDEX(INDIRECT("times"&amp;GW$2),$F84,HM$28))/10</f>
        <v>0</v>
      </c>
      <c r="HN84" s="63">
        <f ca="1">IF(OR(INDEX(INDIRECT("times"&amp;GW$2),$F84,HN$28)&gt;10,INDEX(INDIRECT(GY84),$E84,$F84)="",INDEX(INDIRECT(GY84),$E84,$F84)&gt;=INDEX(INDIRECT(GY84),1,HN$28)),0,(INDEX(INDIRECT(GY84),$E84,$F84))-INDEX(INDIRECT(GY84),1,HN$28))*(10-INDEX(INDIRECT("times"&amp;GW$2),$F84,HN$28))/10</f>
        <v>0</v>
      </c>
      <c r="HO84" s="63">
        <f ca="1">IF(OR(INDEX(INDIRECT("times"&amp;GW$2),$F84,HO$28)&gt;10,INDEX(INDIRECT(GY84),$E84,$F84)="",INDEX(INDIRECT(GY84),$E84,$F84)&gt;=INDEX(INDIRECT(GY84),1,HO$28)),0,(INDEX(INDIRECT(GY84),$E84,$F84))-INDEX(INDIRECT(GY84),1,HO$28))*(10-INDEX(INDIRECT("times"&amp;GW$2),$F84,HO$28))/10</f>
        <v>0</v>
      </c>
      <c r="HP84" s="63">
        <f ca="1">IF(OR(INDEX(INDIRECT("times"&amp;GW$2),$F84,HP$28)&gt;10,INDEX(INDIRECT(GY84),$E84,$F84)="",INDEX(INDIRECT(GY84),$E84,$F84)&gt;=INDEX(INDIRECT(GY84),1,HP$28)),0,(INDEX(INDIRECT(GY84),$E84,$F84))-INDEX(INDIRECT(GY84),1,HP$28))*(10-INDEX(INDIRECT("times"&amp;GW$2),$F84,HP$28))/10</f>
        <v>0</v>
      </c>
      <c r="HQ84" s="63">
        <f ca="1">IF(OR(INDEX(INDIRECT("times"&amp;GW$2),$F84,HQ$28)&gt;10,INDEX(INDIRECT(GY84),$E84,$F84)="",INDEX(INDIRECT(GY84),$E84,$F84)&gt;=INDEX(INDIRECT(GY84),1,HQ$28)),0,(INDEX(INDIRECT(GY84),$E84,$F84))-INDEX(INDIRECT(GY84),1,HQ$28))*(10-INDEX(INDIRECT("times"&amp;GW$2),$F84,HQ$28))/10</f>
        <v>0</v>
      </c>
      <c r="HR84" s="63">
        <f ca="1">IF(OR(INDEX(INDIRECT("times"&amp;GW$2),$F84,HR$28)&gt;10,INDEX(INDIRECT(GY84),$E84,$F84)="",INDEX(INDIRECT(GY84),$E84,$F84)&gt;=INDEX(INDIRECT(GY84),1,HR$28)),0,(INDEX(INDIRECT(GY84),$E84,$F84))-INDEX(INDIRECT(GY84),1,HR$28))*(10-INDEX(INDIRECT("times"&amp;GW$2),$F84,HR$28))/10</f>
        <v>0</v>
      </c>
      <c r="HS84" s="63">
        <f ca="1">IF(OR(INDEX(INDIRECT("times"&amp;GW$2),$F84,HS$28)&gt;10,INDEX(INDIRECT(GY84),$E84,$F84)="",INDEX(INDIRECT(GY84),$E84,$F84)&gt;=INDEX(INDIRECT(GY84),1,HS$28)),0,(INDEX(INDIRECT(GY84),$E84,$F84))-INDEX(INDIRECT(GY84),1,HS$28))*(10-INDEX(INDIRECT("times"&amp;GW$2),$F84,HS$28))/10</f>
        <v>0</v>
      </c>
      <c r="HT84" s="63">
        <f ca="1">IF(OR(INDEX(INDIRECT("times"&amp;GW$2),$F84,HT$28)&gt;10,INDEX(INDIRECT(GY84),$E84,$F84)="",INDEX(INDIRECT(GY84),$E84,$F84)&gt;=INDEX(INDIRECT(GY84),1,HT$28)),0,(INDEX(INDIRECT(GY84),$E84,$F84))-INDEX(INDIRECT(GY84),1,HT$28))*(10-INDEX(INDIRECT("times"&amp;GW$2),$F84,HT$28))/10</f>
        <v>0</v>
      </c>
      <c r="HU84" s="63">
        <f ca="1">IF(OR(INDEX(INDIRECT("times"&amp;GW$2),$F84,HU$28)&gt;10,INDEX(INDIRECT(GY84),$E84,$F84)="",INDEX(INDIRECT(GY84),$E84,$F84)&gt;=INDEX(INDIRECT(GY84),1,HU$28)),0,(INDEX(INDIRECT(GY84),$E84,$F84))-INDEX(INDIRECT(GY84),1,HU$28))*(10-INDEX(INDIRECT("times"&amp;GW$2),$F84,HU$28))/10</f>
        <v>0</v>
      </c>
      <c r="HV84" s="64">
        <f ca="1">IF(OR(INDEX(INDIRECT("times"&amp;GW$2),$F84,HV$28)&gt;10,INDEX(INDIRECT(GY84),$E84,$F84)="",INDEX(INDIRECT(GY84),$E84,$F84)&gt;=INDEX(INDIRECT(GY84),1,HV$28)),0,(INDEX(INDIRECT(GY84),$E84,$F84))-INDEX(INDIRECT(GY84),1,HV$28))*(10-INDEX(INDIRECT("times"&amp;GW$2),$F84,HV$28))/10</f>
        <v>0</v>
      </c>
      <c r="HW84" s="201">
        <v>21</v>
      </c>
    </row>
    <row r="85" spans="1:231" ht="15">
      <c r="A85" s="17" t="s">
        <v>189</v>
      </c>
      <c r="B85" s="124">
        <f>A26</f>
        <v>0</v>
      </c>
      <c r="C85" s="124" t="str">
        <f>A27</f>
        <v>work1834</v>
      </c>
      <c r="D85" s="223"/>
      <c r="E85" s="124"/>
      <c r="F85" s="11"/>
      <c r="G85" s="43">
        <f ca="1">MIN(G43:G63)</f>
        <v>0</v>
      </c>
      <c r="H85" s="44">
        <f t="shared" ref="H85:AA85" ca="1" si="48">MIN(H43:H63)</f>
        <v>0</v>
      </c>
      <c r="I85" s="44">
        <f t="shared" ca="1" si="48"/>
        <v>0</v>
      </c>
      <c r="J85" s="44">
        <f t="shared" ca="1" si="48"/>
        <v>0</v>
      </c>
      <c r="K85" s="44">
        <f t="shared" ca="1" si="48"/>
        <v>0</v>
      </c>
      <c r="L85" s="44">
        <f t="shared" ca="1" si="48"/>
        <v>0</v>
      </c>
      <c r="M85" s="44">
        <f t="shared" ca="1" si="48"/>
        <v>0</v>
      </c>
      <c r="N85" s="44">
        <f t="shared" ca="1" si="48"/>
        <v>0</v>
      </c>
      <c r="O85" s="44">
        <f t="shared" ca="1" si="48"/>
        <v>0</v>
      </c>
      <c r="P85" s="44">
        <f t="shared" ca="1" si="48"/>
        <v>0</v>
      </c>
      <c r="Q85" s="44">
        <f t="shared" ca="1" si="48"/>
        <v>0</v>
      </c>
      <c r="R85" s="44">
        <f t="shared" ca="1" si="48"/>
        <v>0</v>
      </c>
      <c r="S85" s="44">
        <f t="shared" ca="1" si="48"/>
        <v>0</v>
      </c>
      <c r="T85" s="44">
        <f t="shared" ca="1" si="48"/>
        <v>0</v>
      </c>
      <c r="U85" s="44">
        <f t="shared" ca="1" si="48"/>
        <v>0</v>
      </c>
      <c r="V85" s="44">
        <f t="shared" ca="1" si="48"/>
        <v>0</v>
      </c>
      <c r="W85" s="44">
        <f t="shared" ca="1" si="48"/>
        <v>0</v>
      </c>
      <c r="X85" s="44">
        <f t="shared" ca="1" si="48"/>
        <v>0</v>
      </c>
      <c r="Y85" s="44">
        <f t="shared" ca="1" si="48"/>
        <v>0</v>
      </c>
      <c r="Z85" s="44">
        <f t="shared" ca="1" si="48"/>
        <v>0</v>
      </c>
      <c r="AA85" s="44">
        <f t="shared" ca="1" si="48"/>
        <v>0</v>
      </c>
      <c r="AB85" s="401"/>
      <c r="AD85" s="17" t="s">
        <v>189</v>
      </c>
      <c r="AE85" s="124">
        <f>AD26</f>
        <v>0</v>
      </c>
      <c r="AF85" s="124" t="str">
        <f>AD27</f>
        <v>shop1834</v>
      </c>
      <c r="AG85" s="223"/>
      <c r="AH85" s="124"/>
      <c r="AI85" s="11"/>
      <c r="AJ85" s="43">
        <f ca="1">MIN(AJ43:AJ63)</f>
        <v>0</v>
      </c>
      <c r="AK85" s="44">
        <f t="shared" ref="AK85:BD85" ca="1" si="49">MIN(AK43:AK63)</f>
        <v>0</v>
      </c>
      <c r="AL85" s="44">
        <f t="shared" ca="1" si="49"/>
        <v>0</v>
      </c>
      <c r="AM85" s="44">
        <f t="shared" ca="1" si="49"/>
        <v>0</v>
      </c>
      <c r="AN85" s="44">
        <f t="shared" ca="1" si="49"/>
        <v>0</v>
      </c>
      <c r="AO85" s="44">
        <f t="shared" ca="1" si="49"/>
        <v>0</v>
      </c>
      <c r="AP85" s="44">
        <f t="shared" ca="1" si="49"/>
        <v>0</v>
      </c>
      <c r="AQ85" s="44">
        <f t="shared" ca="1" si="49"/>
        <v>0</v>
      </c>
      <c r="AR85" s="44">
        <f t="shared" ca="1" si="49"/>
        <v>0</v>
      </c>
      <c r="AS85" s="44">
        <f t="shared" ca="1" si="49"/>
        <v>0</v>
      </c>
      <c r="AT85" s="44">
        <f t="shared" ca="1" si="49"/>
        <v>0</v>
      </c>
      <c r="AU85" s="44">
        <f t="shared" ca="1" si="49"/>
        <v>0</v>
      </c>
      <c r="AV85" s="44">
        <f t="shared" ca="1" si="49"/>
        <v>0</v>
      </c>
      <c r="AW85" s="44">
        <f t="shared" ca="1" si="49"/>
        <v>0</v>
      </c>
      <c r="AX85" s="44">
        <f t="shared" ca="1" si="49"/>
        <v>0</v>
      </c>
      <c r="AY85" s="44">
        <f t="shared" ca="1" si="49"/>
        <v>0</v>
      </c>
      <c r="AZ85" s="44">
        <f t="shared" ca="1" si="49"/>
        <v>0</v>
      </c>
      <c r="BA85" s="44">
        <f t="shared" ca="1" si="49"/>
        <v>0</v>
      </c>
      <c r="BB85" s="44">
        <f t="shared" ca="1" si="49"/>
        <v>0</v>
      </c>
      <c r="BC85" s="44">
        <f t="shared" ca="1" si="49"/>
        <v>0</v>
      </c>
      <c r="BD85" s="44">
        <f t="shared" ca="1" si="49"/>
        <v>0</v>
      </c>
      <c r="BE85" s="401"/>
      <c r="BG85" s="17" t="s">
        <v>189</v>
      </c>
      <c r="BH85" s="124">
        <f>BG26</f>
        <v>0</v>
      </c>
      <c r="BI85" s="124" t="str">
        <f>BG27</f>
        <v>lei1834</v>
      </c>
      <c r="BJ85" s="223"/>
      <c r="BK85" s="124"/>
      <c r="BL85" s="11"/>
      <c r="BM85" s="43">
        <f ca="1">MIN(BM43:BM63)</f>
        <v>0</v>
      </c>
      <c r="BN85" s="44">
        <f t="shared" ref="BN85:CG85" ca="1" si="50">MIN(BN43:BN63)</f>
        <v>0</v>
      </c>
      <c r="BO85" s="44">
        <f t="shared" ca="1" si="50"/>
        <v>0</v>
      </c>
      <c r="BP85" s="44">
        <f t="shared" ca="1" si="50"/>
        <v>0</v>
      </c>
      <c r="BQ85" s="44">
        <f t="shared" ca="1" si="50"/>
        <v>0</v>
      </c>
      <c r="BR85" s="44">
        <f t="shared" ca="1" si="50"/>
        <v>0</v>
      </c>
      <c r="BS85" s="44">
        <f t="shared" ca="1" si="50"/>
        <v>0</v>
      </c>
      <c r="BT85" s="44">
        <f t="shared" ca="1" si="50"/>
        <v>0</v>
      </c>
      <c r="BU85" s="44">
        <f t="shared" ca="1" si="50"/>
        <v>0</v>
      </c>
      <c r="BV85" s="44">
        <f t="shared" ca="1" si="50"/>
        <v>0</v>
      </c>
      <c r="BW85" s="44">
        <f t="shared" ca="1" si="50"/>
        <v>0</v>
      </c>
      <c r="BX85" s="44">
        <f t="shared" ca="1" si="50"/>
        <v>0</v>
      </c>
      <c r="BY85" s="44">
        <f t="shared" ca="1" si="50"/>
        <v>0</v>
      </c>
      <c r="BZ85" s="44">
        <f t="shared" ca="1" si="50"/>
        <v>0</v>
      </c>
      <c r="CA85" s="44">
        <f t="shared" ca="1" si="50"/>
        <v>0</v>
      </c>
      <c r="CB85" s="44">
        <f t="shared" ca="1" si="50"/>
        <v>0</v>
      </c>
      <c r="CC85" s="44">
        <f t="shared" ca="1" si="50"/>
        <v>0</v>
      </c>
      <c r="CD85" s="44">
        <f t="shared" ca="1" si="50"/>
        <v>0</v>
      </c>
      <c r="CE85" s="44">
        <f t="shared" ca="1" si="50"/>
        <v>0</v>
      </c>
      <c r="CF85" s="44">
        <f t="shared" ca="1" si="50"/>
        <v>0</v>
      </c>
      <c r="CG85" s="44">
        <f t="shared" ca="1" si="50"/>
        <v>0</v>
      </c>
      <c r="CH85" s="401"/>
      <c r="CJ85" s="17" t="s">
        <v>189</v>
      </c>
      <c r="CK85" s="124">
        <f>CJ26</f>
        <v>0</v>
      </c>
      <c r="CL85" s="124" t="str">
        <f>CJ27</f>
        <v>work3564</v>
      </c>
      <c r="CM85" s="223"/>
      <c r="CN85" s="124"/>
      <c r="CO85" s="11"/>
      <c r="CP85" s="43">
        <f ca="1">MIN(CP43:CP63)</f>
        <v>0</v>
      </c>
      <c r="CQ85" s="44">
        <f t="shared" ref="CQ85:DJ85" ca="1" si="51">MIN(CQ43:CQ63)</f>
        <v>0</v>
      </c>
      <c r="CR85" s="44">
        <f t="shared" ca="1" si="51"/>
        <v>0</v>
      </c>
      <c r="CS85" s="44">
        <f t="shared" ca="1" si="51"/>
        <v>0</v>
      </c>
      <c r="CT85" s="44">
        <f t="shared" ca="1" si="51"/>
        <v>0</v>
      </c>
      <c r="CU85" s="44">
        <f t="shared" ca="1" si="51"/>
        <v>0</v>
      </c>
      <c r="CV85" s="44">
        <f t="shared" ca="1" si="51"/>
        <v>0</v>
      </c>
      <c r="CW85" s="44">
        <f t="shared" ca="1" si="51"/>
        <v>0</v>
      </c>
      <c r="CX85" s="44">
        <f t="shared" ca="1" si="51"/>
        <v>0</v>
      </c>
      <c r="CY85" s="44">
        <f t="shared" ca="1" si="51"/>
        <v>0</v>
      </c>
      <c r="CZ85" s="44">
        <f t="shared" ca="1" si="51"/>
        <v>0</v>
      </c>
      <c r="DA85" s="44">
        <f t="shared" ca="1" si="51"/>
        <v>0</v>
      </c>
      <c r="DB85" s="44">
        <f t="shared" ca="1" si="51"/>
        <v>0</v>
      </c>
      <c r="DC85" s="44">
        <f t="shared" ca="1" si="51"/>
        <v>0</v>
      </c>
      <c r="DD85" s="44">
        <f t="shared" ca="1" si="51"/>
        <v>0</v>
      </c>
      <c r="DE85" s="44">
        <f t="shared" ca="1" si="51"/>
        <v>0</v>
      </c>
      <c r="DF85" s="44">
        <f t="shared" ca="1" si="51"/>
        <v>0</v>
      </c>
      <c r="DG85" s="44">
        <f t="shared" ca="1" si="51"/>
        <v>0</v>
      </c>
      <c r="DH85" s="44">
        <f t="shared" ca="1" si="51"/>
        <v>0</v>
      </c>
      <c r="DI85" s="44">
        <f t="shared" ca="1" si="51"/>
        <v>0</v>
      </c>
      <c r="DJ85" s="44">
        <f t="shared" ca="1" si="51"/>
        <v>0</v>
      </c>
      <c r="DK85" s="401"/>
      <c r="DM85" s="17" t="s">
        <v>189</v>
      </c>
      <c r="DN85" s="124">
        <f>DM26</f>
        <v>0</v>
      </c>
      <c r="DO85" s="124" t="str">
        <f>DM27</f>
        <v>shop3564</v>
      </c>
      <c r="DP85" s="223"/>
      <c r="DQ85" s="124"/>
      <c r="DR85" s="11"/>
      <c r="DS85" s="43">
        <f ca="1">MIN(DS43:DS63)</f>
        <v>0</v>
      </c>
      <c r="DT85" s="44">
        <f t="shared" ref="DT85:EM85" ca="1" si="52">MIN(DT43:DT63)</f>
        <v>0</v>
      </c>
      <c r="DU85" s="44">
        <f t="shared" ca="1" si="52"/>
        <v>0</v>
      </c>
      <c r="DV85" s="44">
        <f t="shared" ca="1" si="52"/>
        <v>0</v>
      </c>
      <c r="DW85" s="44">
        <f t="shared" ca="1" si="52"/>
        <v>0</v>
      </c>
      <c r="DX85" s="44">
        <f t="shared" ca="1" si="52"/>
        <v>0</v>
      </c>
      <c r="DY85" s="44">
        <f t="shared" ca="1" si="52"/>
        <v>0</v>
      </c>
      <c r="DZ85" s="44">
        <f t="shared" ca="1" si="52"/>
        <v>0</v>
      </c>
      <c r="EA85" s="44">
        <f t="shared" ca="1" si="52"/>
        <v>0</v>
      </c>
      <c r="EB85" s="44">
        <f t="shared" ca="1" si="52"/>
        <v>0</v>
      </c>
      <c r="EC85" s="44">
        <f t="shared" ca="1" si="52"/>
        <v>0</v>
      </c>
      <c r="ED85" s="44">
        <f t="shared" ca="1" si="52"/>
        <v>0</v>
      </c>
      <c r="EE85" s="44">
        <f t="shared" ca="1" si="52"/>
        <v>0</v>
      </c>
      <c r="EF85" s="44">
        <f t="shared" ca="1" si="52"/>
        <v>0</v>
      </c>
      <c r="EG85" s="44">
        <f t="shared" ca="1" si="52"/>
        <v>0</v>
      </c>
      <c r="EH85" s="44">
        <f t="shared" ca="1" si="52"/>
        <v>0</v>
      </c>
      <c r="EI85" s="44">
        <f t="shared" ca="1" si="52"/>
        <v>0</v>
      </c>
      <c r="EJ85" s="44">
        <f t="shared" ca="1" si="52"/>
        <v>0</v>
      </c>
      <c r="EK85" s="44">
        <f t="shared" ca="1" si="52"/>
        <v>0</v>
      </c>
      <c r="EL85" s="44">
        <f t="shared" ca="1" si="52"/>
        <v>0</v>
      </c>
      <c r="EM85" s="44">
        <f t="shared" ca="1" si="52"/>
        <v>0</v>
      </c>
      <c r="EN85" s="401"/>
      <c r="EP85" s="17" t="s">
        <v>189</v>
      </c>
      <c r="EQ85" s="124">
        <f>EP26</f>
        <v>0</v>
      </c>
      <c r="ER85" s="124" t="str">
        <f>EP27</f>
        <v>lei3564</v>
      </c>
      <c r="ES85" s="223"/>
      <c r="ET85" s="124"/>
      <c r="EU85" s="11"/>
      <c r="EV85" s="43">
        <f ca="1">MIN(EV43:EV63)</f>
        <v>0</v>
      </c>
      <c r="EW85" s="44">
        <f t="shared" ref="EW85:FP85" ca="1" si="53">MIN(EW43:EW63)</f>
        <v>0</v>
      </c>
      <c r="EX85" s="44">
        <f t="shared" ca="1" si="53"/>
        <v>0</v>
      </c>
      <c r="EY85" s="44">
        <f t="shared" ca="1" si="53"/>
        <v>0</v>
      </c>
      <c r="EZ85" s="44">
        <f t="shared" ca="1" si="53"/>
        <v>0</v>
      </c>
      <c r="FA85" s="44">
        <f t="shared" ca="1" si="53"/>
        <v>0</v>
      </c>
      <c r="FB85" s="44">
        <f t="shared" ca="1" si="53"/>
        <v>0</v>
      </c>
      <c r="FC85" s="44">
        <f t="shared" ca="1" si="53"/>
        <v>0</v>
      </c>
      <c r="FD85" s="44">
        <f t="shared" ca="1" si="53"/>
        <v>0</v>
      </c>
      <c r="FE85" s="44">
        <f t="shared" ca="1" si="53"/>
        <v>0</v>
      </c>
      <c r="FF85" s="44">
        <f t="shared" ca="1" si="53"/>
        <v>0</v>
      </c>
      <c r="FG85" s="44">
        <f t="shared" ca="1" si="53"/>
        <v>0</v>
      </c>
      <c r="FH85" s="44">
        <f t="shared" ca="1" si="53"/>
        <v>0</v>
      </c>
      <c r="FI85" s="44">
        <f t="shared" ca="1" si="53"/>
        <v>0</v>
      </c>
      <c r="FJ85" s="44">
        <f t="shared" ca="1" si="53"/>
        <v>0</v>
      </c>
      <c r="FK85" s="44">
        <f t="shared" ca="1" si="53"/>
        <v>0</v>
      </c>
      <c r="FL85" s="44">
        <f t="shared" ca="1" si="53"/>
        <v>0</v>
      </c>
      <c r="FM85" s="44">
        <f t="shared" ca="1" si="53"/>
        <v>0</v>
      </c>
      <c r="FN85" s="44">
        <f t="shared" ca="1" si="53"/>
        <v>0</v>
      </c>
      <c r="FO85" s="44">
        <f t="shared" ca="1" si="53"/>
        <v>0</v>
      </c>
      <c r="FP85" s="44">
        <f t="shared" ca="1" si="53"/>
        <v>0</v>
      </c>
      <c r="FQ85" s="401"/>
      <c r="FS85" s="17" t="s">
        <v>189</v>
      </c>
      <c r="FT85" s="124">
        <f>FS26</f>
        <v>0</v>
      </c>
      <c r="FU85" s="124" t="str">
        <f>FS27</f>
        <v>shop65</v>
      </c>
      <c r="FV85" s="223"/>
      <c r="FW85" s="124"/>
      <c r="FX85" s="11"/>
      <c r="FY85" s="43">
        <f ca="1">MIN(FY43:FY63)</f>
        <v>0</v>
      </c>
      <c r="FZ85" s="44">
        <f t="shared" ref="FZ85:GS85" ca="1" si="54">MIN(FZ43:FZ63)</f>
        <v>0</v>
      </c>
      <c r="GA85" s="44">
        <f t="shared" ca="1" si="54"/>
        <v>0</v>
      </c>
      <c r="GB85" s="44">
        <f t="shared" ca="1" si="54"/>
        <v>0</v>
      </c>
      <c r="GC85" s="44">
        <f t="shared" ca="1" si="54"/>
        <v>0</v>
      </c>
      <c r="GD85" s="44">
        <f t="shared" ca="1" si="54"/>
        <v>0</v>
      </c>
      <c r="GE85" s="44">
        <f t="shared" ca="1" si="54"/>
        <v>0</v>
      </c>
      <c r="GF85" s="44">
        <f t="shared" ca="1" si="54"/>
        <v>0</v>
      </c>
      <c r="GG85" s="44">
        <f t="shared" ca="1" si="54"/>
        <v>0</v>
      </c>
      <c r="GH85" s="44">
        <f t="shared" ca="1" si="54"/>
        <v>0</v>
      </c>
      <c r="GI85" s="44">
        <f t="shared" ca="1" si="54"/>
        <v>0</v>
      </c>
      <c r="GJ85" s="44">
        <f t="shared" ca="1" si="54"/>
        <v>0</v>
      </c>
      <c r="GK85" s="44">
        <f t="shared" ca="1" si="54"/>
        <v>0</v>
      </c>
      <c r="GL85" s="44">
        <f t="shared" ca="1" si="54"/>
        <v>0</v>
      </c>
      <c r="GM85" s="44">
        <f t="shared" ca="1" si="54"/>
        <v>0</v>
      </c>
      <c r="GN85" s="44">
        <f t="shared" ca="1" si="54"/>
        <v>0</v>
      </c>
      <c r="GO85" s="44">
        <f t="shared" ca="1" si="54"/>
        <v>0</v>
      </c>
      <c r="GP85" s="44">
        <f t="shared" ca="1" si="54"/>
        <v>0</v>
      </c>
      <c r="GQ85" s="44">
        <f t="shared" ca="1" si="54"/>
        <v>0</v>
      </c>
      <c r="GR85" s="44">
        <f t="shared" ca="1" si="54"/>
        <v>0</v>
      </c>
      <c r="GS85" s="44">
        <f t="shared" ca="1" si="54"/>
        <v>0</v>
      </c>
      <c r="GT85" s="401"/>
      <c r="GV85" s="17" t="s">
        <v>189</v>
      </c>
      <c r="GW85" s="124">
        <f>GV26</f>
        <v>0</v>
      </c>
      <c r="GX85" s="124" t="str">
        <f>GV27</f>
        <v>lei65</v>
      </c>
      <c r="GY85" s="223"/>
      <c r="GZ85" s="124"/>
      <c r="HA85" s="11"/>
      <c r="HB85" s="43">
        <f ca="1">MIN(HB43:HB63)</f>
        <v>0</v>
      </c>
      <c r="HC85" s="44">
        <f t="shared" ref="HC85:HV85" ca="1" si="55">MIN(HC43:HC63)</f>
        <v>0</v>
      </c>
      <c r="HD85" s="44">
        <f t="shared" ca="1" si="55"/>
        <v>0</v>
      </c>
      <c r="HE85" s="44">
        <f t="shared" ca="1" si="55"/>
        <v>0</v>
      </c>
      <c r="HF85" s="44">
        <f t="shared" ca="1" si="55"/>
        <v>0</v>
      </c>
      <c r="HG85" s="44">
        <f t="shared" ca="1" si="55"/>
        <v>0</v>
      </c>
      <c r="HH85" s="44">
        <f t="shared" ca="1" si="55"/>
        <v>0</v>
      </c>
      <c r="HI85" s="44">
        <f t="shared" ca="1" si="55"/>
        <v>0</v>
      </c>
      <c r="HJ85" s="44">
        <f t="shared" ca="1" si="55"/>
        <v>0</v>
      </c>
      <c r="HK85" s="44">
        <f t="shared" ca="1" si="55"/>
        <v>0</v>
      </c>
      <c r="HL85" s="44">
        <f t="shared" ca="1" si="55"/>
        <v>0</v>
      </c>
      <c r="HM85" s="44">
        <f t="shared" ca="1" si="55"/>
        <v>0</v>
      </c>
      <c r="HN85" s="44">
        <f t="shared" ca="1" si="55"/>
        <v>0</v>
      </c>
      <c r="HO85" s="44">
        <f t="shared" ca="1" si="55"/>
        <v>0</v>
      </c>
      <c r="HP85" s="44">
        <f t="shared" ca="1" si="55"/>
        <v>0</v>
      </c>
      <c r="HQ85" s="44">
        <f t="shared" ca="1" si="55"/>
        <v>0</v>
      </c>
      <c r="HR85" s="44">
        <f t="shared" ca="1" si="55"/>
        <v>0</v>
      </c>
      <c r="HS85" s="44">
        <f t="shared" ca="1" si="55"/>
        <v>0</v>
      </c>
      <c r="HT85" s="44">
        <f t="shared" ca="1" si="55"/>
        <v>0</v>
      </c>
      <c r="HU85" s="44">
        <f t="shared" ca="1" si="55"/>
        <v>0</v>
      </c>
      <c r="HV85" s="44">
        <f t="shared" ca="1" si="55"/>
        <v>0</v>
      </c>
      <c r="HW85" s="401"/>
    </row>
    <row r="86" spans="1:231" ht="15">
      <c r="A86" s="18" t="s">
        <v>44</v>
      </c>
      <c r="B86" s="122">
        <f>A26</f>
        <v>0</v>
      </c>
      <c r="C86" s="122" t="str">
        <f>A27</f>
        <v>work1834</v>
      </c>
      <c r="D86" s="210"/>
      <c r="E86" s="122"/>
      <c r="F86" s="13"/>
      <c r="G86" s="46">
        <f ca="1">IF(G85=0,G$28,VLOOKUP(G85,G43:AB63,23-G$28,0))</f>
        <v>1</v>
      </c>
      <c r="H86" s="47">
        <f ca="1">IF(H85=0,H$28,VLOOKUP(H85,H43:AB63,23-H$28,0))</f>
        <v>2</v>
      </c>
      <c r="I86" s="47">
        <f ca="1">IF(I85=0,I$28,VLOOKUP(I85,I43:AB63,23-I$28,0))</f>
        <v>3</v>
      </c>
      <c r="J86" s="47">
        <f ca="1">IF(J85=0,J$28,VLOOKUP(J85,J43:AB63,23-J$28,0))</f>
        <v>4</v>
      </c>
      <c r="K86" s="47">
        <f ca="1">IF(K85=0,K$28,VLOOKUP(K85,K43:AB63,23-K$28,0))</f>
        <v>5</v>
      </c>
      <c r="L86" s="47">
        <f ca="1">IF(L85=0,L$28,VLOOKUP(L85,L43:AB63,23-L$28,0))</f>
        <v>6</v>
      </c>
      <c r="M86" s="47">
        <f ca="1">IF(M85=0,M$28,VLOOKUP(M85,M43:AB63,23-M$28,0))</f>
        <v>7</v>
      </c>
      <c r="N86" s="47">
        <f ca="1">IF(N85=0,N$28,VLOOKUP(N85,N43:AB63,23-N$28,0))</f>
        <v>8</v>
      </c>
      <c r="O86" s="47">
        <f ca="1">IF(O85=0,O$28,VLOOKUP(O85,O43:AB63,23-O$28,0))</f>
        <v>9</v>
      </c>
      <c r="P86" s="47">
        <f ca="1">IF(P85=0,P$28,VLOOKUP(P85,P43:AB63,23-P$28,0))</f>
        <v>10</v>
      </c>
      <c r="Q86" s="47">
        <f ca="1">IF(Q85=0,Q$28,VLOOKUP(Q85,Q43:AB63,23-Q$28,0))</f>
        <v>11</v>
      </c>
      <c r="R86" s="47">
        <f ca="1">IF(R85=0,R$28,VLOOKUP(R85,R43:AB63,23-R$28,0))</f>
        <v>12</v>
      </c>
      <c r="S86" s="47">
        <f ca="1">IF(S85=0,S$28,VLOOKUP(S85,S43:AB63,23-S$28,0))</f>
        <v>13</v>
      </c>
      <c r="T86" s="47">
        <f ca="1">IF(T85=0,T$28,VLOOKUP(T85,T43:AB63,23-T$28,0))</f>
        <v>14</v>
      </c>
      <c r="U86" s="47">
        <f ca="1">IF(U85=0,U$28,VLOOKUP(U85,U43:AB63,23-U$28,0))</f>
        <v>15</v>
      </c>
      <c r="V86" s="47">
        <f ca="1">IF(V85=0,V$28,VLOOKUP(V85,V43:AB63,23-V$28,0))</f>
        <v>16</v>
      </c>
      <c r="W86" s="47">
        <f ca="1">IF(W85=0,W$28,VLOOKUP(W85,W43:AB63,23-W$28,0))</f>
        <v>17</v>
      </c>
      <c r="X86" s="47">
        <f ca="1">IF(X85=0,X$28,VLOOKUP(X85,X43:AB63,23-X$28,0))</f>
        <v>18</v>
      </c>
      <c r="Y86" s="47">
        <f ca="1">IF(Y85=0,Y$28,VLOOKUP(Y85,Y43:AB63,23-Y$28,0))</f>
        <v>19</v>
      </c>
      <c r="Z86" s="47">
        <f ca="1">IF(Z85=0,Z$28,VLOOKUP(Z85,Z43:AB63,23-Z$28,0))</f>
        <v>20</v>
      </c>
      <c r="AA86" s="47">
        <f ca="1">IF(AA85=0,AA$28,VLOOKUP(AA85,AA43:AB63,23-AA$28,0))</f>
        <v>21</v>
      </c>
      <c r="AB86" s="402"/>
      <c r="AD86" s="18" t="s">
        <v>44</v>
      </c>
      <c r="AE86" s="122">
        <f>AD26</f>
        <v>0</v>
      </c>
      <c r="AF86" s="122" t="str">
        <f>AD27</f>
        <v>shop1834</v>
      </c>
      <c r="AG86" s="210"/>
      <c r="AH86" s="122"/>
      <c r="AI86" s="13"/>
      <c r="AJ86" s="46">
        <f ca="1">IF(AJ85=0,AJ$28,VLOOKUP(AJ85,AJ43:BE63,23-AJ$28,0))</f>
        <v>1</v>
      </c>
      <c r="AK86" s="47">
        <f ca="1">IF(AK85=0,AK$28,VLOOKUP(AK85,AK43:BE63,23-AK$28,0))</f>
        <v>2</v>
      </c>
      <c r="AL86" s="47">
        <f ca="1">IF(AL85=0,AL$28,VLOOKUP(AL85,AL43:BE63,23-AL$28,0))</f>
        <v>3</v>
      </c>
      <c r="AM86" s="47">
        <f ca="1">IF(AM85=0,AM$28,VLOOKUP(AM85,AM43:BE63,23-AM$28,0))</f>
        <v>4</v>
      </c>
      <c r="AN86" s="47">
        <f ca="1">IF(AN85=0,AN$28,VLOOKUP(AN85,AN43:BE63,23-AN$28,0))</f>
        <v>5</v>
      </c>
      <c r="AO86" s="47">
        <f ca="1">IF(AO85=0,AO$28,VLOOKUP(AO85,AO43:BE63,23-AO$28,0))</f>
        <v>6</v>
      </c>
      <c r="AP86" s="47">
        <f ca="1">IF(AP85=0,AP$28,VLOOKUP(AP85,AP43:BE63,23-AP$28,0))</f>
        <v>7</v>
      </c>
      <c r="AQ86" s="47">
        <f ca="1">IF(AQ85=0,AQ$28,VLOOKUP(AQ85,AQ43:BE63,23-AQ$28,0))</f>
        <v>8</v>
      </c>
      <c r="AR86" s="47">
        <f ca="1">IF(AR85=0,AR$28,VLOOKUP(AR85,AR43:BE63,23-AR$28,0))</f>
        <v>9</v>
      </c>
      <c r="AS86" s="47">
        <f ca="1">IF(AS85=0,AS$28,VLOOKUP(AS85,AS43:BE63,23-AS$28,0))</f>
        <v>10</v>
      </c>
      <c r="AT86" s="47">
        <f ca="1">IF(AT85=0,AT$28,VLOOKUP(AT85,AT43:BE63,23-AT$28,0))</f>
        <v>11</v>
      </c>
      <c r="AU86" s="47">
        <f ca="1">IF(AU85=0,AU$28,VLOOKUP(AU85,AU43:BE63,23-AU$28,0))</f>
        <v>12</v>
      </c>
      <c r="AV86" s="47">
        <f ca="1">IF(AV85=0,AV$28,VLOOKUP(AV85,AV43:BE63,23-AV$28,0))</f>
        <v>13</v>
      </c>
      <c r="AW86" s="47">
        <f ca="1">IF(AW85=0,AW$28,VLOOKUP(AW85,AW43:BE63,23-AW$28,0))</f>
        <v>14</v>
      </c>
      <c r="AX86" s="47">
        <f ca="1">IF(AX85=0,AX$28,VLOOKUP(AX85,AX43:BE63,23-AX$28,0))</f>
        <v>15</v>
      </c>
      <c r="AY86" s="47">
        <f ca="1">IF(AY85=0,AY$28,VLOOKUP(AY85,AY43:BE63,23-AY$28,0))</f>
        <v>16</v>
      </c>
      <c r="AZ86" s="47">
        <f ca="1">IF(AZ85=0,AZ$28,VLOOKUP(AZ85,AZ43:BE63,23-AZ$28,0))</f>
        <v>17</v>
      </c>
      <c r="BA86" s="47">
        <f ca="1">IF(BA85=0,BA$28,VLOOKUP(BA85,BA43:BE63,23-BA$28,0))</f>
        <v>18</v>
      </c>
      <c r="BB86" s="47">
        <f ca="1">IF(BB85=0,BB$28,VLOOKUP(BB85,BB43:BE63,23-BB$28,0))</f>
        <v>19</v>
      </c>
      <c r="BC86" s="47">
        <f ca="1">IF(BC85=0,BC$28,VLOOKUP(BC85,BC43:BE63,23-BC$28,0))</f>
        <v>20</v>
      </c>
      <c r="BD86" s="47">
        <f ca="1">IF(BD85=0,BD$28,VLOOKUP(BD85,BD43:BE63,23-BD$28,0))</f>
        <v>21</v>
      </c>
      <c r="BE86" s="402"/>
      <c r="BG86" s="18" t="s">
        <v>44</v>
      </c>
      <c r="BH86" s="122">
        <f>BG26</f>
        <v>0</v>
      </c>
      <c r="BI86" s="122" t="str">
        <f>BG27</f>
        <v>lei1834</v>
      </c>
      <c r="BJ86" s="210"/>
      <c r="BK86" s="122"/>
      <c r="BL86" s="13"/>
      <c r="BM86" s="46">
        <f ca="1">IF(BM85=0,BM$28,VLOOKUP(BM85,BM43:CH63,23-BM$28,0))</f>
        <v>1</v>
      </c>
      <c r="BN86" s="47">
        <f ca="1">IF(BN85=0,BN$28,VLOOKUP(BN85,BN43:CH63,23-BN$28,0))</f>
        <v>2</v>
      </c>
      <c r="BO86" s="47">
        <f ca="1">IF(BO85=0,BO$28,VLOOKUP(BO85,BO43:CH63,23-BO$28,0))</f>
        <v>3</v>
      </c>
      <c r="BP86" s="47">
        <f ca="1">IF(BP85=0,BP$28,VLOOKUP(BP85,BP43:CH63,23-BP$28,0))</f>
        <v>4</v>
      </c>
      <c r="BQ86" s="47">
        <f ca="1">IF(BQ85=0,BQ$28,VLOOKUP(BQ85,BQ43:CH63,23-BQ$28,0))</f>
        <v>5</v>
      </c>
      <c r="BR86" s="47">
        <f ca="1">IF(BR85=0,BR$28,VLOOKUP(BR85,BR43:CH63,23-BR$28,0))</f>
        <v>6</v>
      </c>
      <c r="BS86" s="47">
        <f ca="1">IF(BS85=0,BS$28,VLOOKUP(BS85,BS43:CH63,23-BS$28,0))</f>
        <v>7</v>
      </c>
      <c r="BT86" s="47">
        <f ca="1">IF(BT85=0,BT$28,VLOOKUP(BT85,BT43:CH63,23-BT$28,0))</f>
        <v>8</v>
      </c>
      <c r="BU86" s="47">
        <f ca="1">IF(BU85=0,BU$28,VLOOKUP(BU85,BU43:CH63,23-BU$28,0))</f>
        <v>9</v>
      </c>
      <c r="BV86" s="47">
        <f ca="1">IF(BV85=0,BV$28,VLOOKUP(BV85,BV43:CH63,23-BV$28,0))</f>
        <v>10</v>
      </c>
      <c r="BW86" s="47">
        <f ca="1">IF(BW85=0,BW$28,VLOOKUP(BW85,BW43:CH63,23-BW$28,0))</f>
        <v>11</v>
      </c>
      <c r="BX86" s="47">
        <f ca="1">IF(BX85=0,BX$28,VLOOKUP(BX85,BX43:CH63,23-BX$28,0))</f>
        <v>12</v>
      </c>
      <c r="BY86" s="47">
        <f ca="1">IF(BY85=0,BY$28,VLOOKUP(BY85,BY43:CH63,23-BY$28,0))</f>
        <v>13</v>
      </c>
      <c r="BZ86" s="47">
        <f ca="1">IF(BZ85=0,BZ$28,VLOOKUP(BZ85,BZ43:CH63,23-BZ$28,0))</f>
        <v>14</v>
      </c>
      <c r="CA86" s="47">
        <f ca="1">IF(CA85=0,CA$28,VLOOKUP(CA85,CA43:CH63,23-CA$28,0))</f>
        <v>15</v>
      </c>
      <c r="CB86" s="47">
        <f ca="1">IF(CB85=0,CB$28,VLOOKUP(CB85,CB43:CH63,23-CB$28,0))</f>
        <v>16</v>
      </c>
      <c r="CC86" s="47">
        <f ca="1">IF(CC85=0,CC$28,VLOOKUP(CC85,CC43:CH63,23-CC$28,0))</f>
        <v>17</v>
      </c>
      <c r="CD86" s="47">
        <f ca="1">IF(CD85=0,CD$28,VLOOKUP(CD85,CD43:CH63,23-CD$28,0))</f>
        <v>18</v>
      </c>
      <c r="CE86" s="47">
        <f ca="1">IF(CE85=0,CE$28,VLOOKUP(CE85,CE43:CH63,23-CE$28,0))</f>
        <v>19</v>
      </c>
      <c r="CF86" s="47">
        <f ca="1">IF(CF85=0,CF$28,VLOOKUP(CF85,CF43:CH63,23-CF$28,0))</f>
        <v>20</v>
      </c>
      <c r="CG86" s="47">
        <f ca="1">IF(CG85=0,CG$28,VLOOKUP(CG85,CG43:CH63,23-CG$28,0))</f>
        <v>21</v>
      </c>
      <c r="CH86" s="402"/>
      <c r="CJ86" s="18" t="s">
        <v>44</v>
      </c>
      <c r="CK86" s="122">
        <f>CJ26</f>
        <v>0</v>
      </c>
      <c r="CL86" s="122" t="str">
        <f>CJ27</f>
        <v>work3564</v>
      </c>
      <c r="CM86" s="210"/>
      <c r="CN86" s="122"/>
      <c r="CO86" s="13"/>
      <c r="CP86" s="46">
        <f ca="1">IF(CP85=0,CP$28,VLOOKUP(CP85,CP43:DK63,23-CP$28,0))</f>
        <v>1</v>
      </c>
      <c r="CQ86" s="47">
        <f ca="1">IF(CQ85=0,CQ$28,VLOOKUP(CQ85,CQ43:DK63,23-CQ$28,0))</f>
        <v>2</v>
      </c>
      <c r="CR86" s="47">
        <f ca="1">IF(CR85=0,CR$28,VLOOKUP(CR85,CR43:DK63,23-CR$28,0))</f>
        <v>3</v>
      </c>
      <c r="CS86" s="47">
        <f ca="1">IF(CS85=0,CS$28,VLOOKUP(CS85,CS43:DK63,23-CS$28,0))</f>
        <v>4</v>
      </c>
      <c r="CT86" s="47">
        <f ca="1">IF(CT85=0,CT$28,VLOOKUP(CT85,CT43:DK63,23-CT$28,0))</f>
        <v>5</v>
      </c>
      <c r="CU86" s="47">
        <f ca="1">IF(CU85=0,CU$28,VLOOKUP(CU85,CU43:DK63,23-CU$28,0))</f>
        <v>6</v>
      </c>
      <c r="CV86" s="47">
        <f ca="1">IF(CV85=0,CV$28,VLOOKUP(CV85,CV43:DK63,23-CV$28,0))</f>
        <v>7</v>
      </c>
      <c r="CW86" s="47">
        <f ca="1">IF(CW85=0,CW$28,VLOOKUP(CW85,CW43:DK63,23-CW$28,0))</f>
        <v>8</v>
      </c>
      <c r="CX86" s="47">
        <f ca="1">IF(CX85=0,CX$28,VLOOKUP(CX85,CX43:DK63,23-CX$28,0))</f>
        <v>9</v>
      </c>
      <c r="CY86" s="47">
        <f ca="1">IF(CY85=0,CY$28,VLOOKUP(CY85,CY43:DK63,23-CY$28,0))</f>
        <v>10</v>
      </c>
      <c r="CZ86" s="47">
        <f ca="1">IF(CZ85=0,CZ$28,VLOOKUP(CZ85,CZ43:DK63,23-CZ$28,0))</f>
        <v>11</v>
      </c>
      <c r="DA86" s="47">
        <f ca="1">IF(DA85=0,DA$28,VLOOKUP(DA85,DA43:DK63,23-DA$28,0))</f>
        <v>12</v>
      </c>
      <c r="DB86" s="47">
        <f ca="1">IF(DB85=0,DB$28,VLOOKUP(DB85,DB43:DK63,23-DB$28,0))</f>
        <v>13</v>
      </c>
      <c r="DC86" s="47">
        <f ca="1">IF(DC85=0,DC$28,VLOOKUP(DC85,DC43:DK63,23-DC$28,0))</f>
        <v>14</v>
      </c>
      <c r="DD86" s="47">
        <f ca="1">IF(DD85=0,DD$28,VLOOKUP(DD85,DD43:DK63,23-DD$28,0))</f>
        <v>15</v>
      </c>
      <c r="DE86" s="47">
        <f ca="1">IF(DE85=0,DE$28,VLOOKUP(DE85,DE43:DK63,23-DE$28,0))</f>
        <v>16</v>
      </c>
      <c r="DF86" s="47">
        <f ca="1">IF(DF85=0,DF$28,VLOOKUP(DF85,DF43:DK63,23-DF$28,0))</f>
        <v>17</v>
      </c>
      <c r="DG86" s="47">
        <f ca="1">IF(DG85=0,DG$28,VLOOKUP(DG85,DG43:DK63,23-DG$28,0))</f>
        <v>18</v>
      </c>
      <c r="DH86" s="47">
        <f ca="1">IF(DH85=0,DH$28,VLOOKUP(DH85,DH43:DK63,23-DH$28,0))</f>
        <v>19</v>
      </c>
      <c r="DI86" s="47">
        <f ca="1">IF(DI85=0,DI$28,VLOOKUP(DI85,DI43:DK63,23-DI$28,0))</f>
        <v>20</v>
      </c>
      <c r="DJ86" s="47">
        <f ca="1">IF(DJ85=0,DJ$28,VLOOKUP(DJ85,DJ43:DK63,23-DJ$28,0))</f>
        <v>21</v>
      </c>
      <c r="DK86" s="402"/>
      <c r="DM86" s="18" t="s">
        <v>44</v>
      </c>
      <c r="DN86" s="122">
        <f>DM26</f>
        <v>0</v>
      </c>
      <c r="DO86" s="122" t="str">
        <f>DM27</f>
        <v>shop3564</v>
      </c>
      <c r="DP86" s="210"/>
      <c r="DQ86" s="122"/>
      <c r="DR86" s="13"/>
      <c r="DS86" s="46">
        <f ca="1">IF(DS85=0,DS$28,VLOOKUP(DS85,DS43:EN63,23-DS$28,0))</f>
        <v>1</v>
      </c>
      <c r="DT86" s="47">
        <f ca="1">IF(DT85=0,DT$28,VLOOKUP(DT85,DT43:EN63,23-DT$28,0))</f>
        <v>2</v>
      </c>
      <c r="DU86" s="47">
        <f ca="1">IF(DU85=0,DU$28,VLOOKUP(DU85,DU43:EN63,23-DU$28,0))</f>
        <v>3</v>
      </c>
      <c r="DV86" s="47">
        <f ca="1">IF(DV85=0,DV$28,VLOOKUP(DV85,DV43:EN63,23-DV$28,0))</f>
        <v>4</v>
      </c>
      <c r="DW86" s="47">
        <f ca="1">IF(DW85=0,DW$28,VLOOKUP(DW85,DW43:EN63,23-DW$28,0))</f>
        <v>5</v>
      </c>
      <c r="DX86" s="47">
        <f ca="1">IF(DX85=0,DX$28,VLOOKUP(DX85,DX43:EN63,23-DX$28,0))</f>
        <v>6</v>
      </c>
      <c r="DY86" s="47">
        <f ca="1">IF(DY85=0,DY$28,VLOOKUP(DY85,DY43:EN63,23-DY$28,0))</f>
        <v>7</v>
      </c>
      <c r="DZ86" s="47">
        <f ca="1">IF(DZ85=0,DZ$28,VLOOKUP(DZ85,DZ43:EN63,23-DZ$28,0))</f>
        <v>8</v>
      </c>
      <c r="EA86" s="47">
        <f ca="1">IF(EA85=0,EA$28,VLOOKUP(EA85,EA43:EN63,23-EA$28,0))</f>
        <v>9</v>
      </c>
      <c r="EB86" s="47">
        <f ca="1">IF(EB85=0,EB$28,VLOOKUP(EB85,EB43:EN63,23-EB$28,0))</f>
        <v>10</v>
      </c>
      <c r="EC86" s="47">
        <f ca="1">IF(EC85=0,EC$28,VLOOKUP(EC85,EC43:EN63,23-EC$28,0))</f>
        <v>11</v>
      </c>
      <c r="ED86" s="47">
        <f ca="1">IF(ED85=0,ED$28,VLOOKUP(ED85,ED43:EN63,23-ED$28,0))</f>
        <v>12</v>
      </c>
      <c r="EE86" s="47">
        <f ca="1">IF(EE85=0,EE$28,VLOOKUP(EE85,EE43:EN63,23-EE$28,0))</f>
        <v>13</v>
      </c>
      <c r="EF86" s="47">
        <f ca="1">IF(EF85=0,EF$28,VLOOKUP(EF85,EF43:EN63,23-EF$28,0))</f>
        <v>14</v>
      </c>
      <c r="EG86" s="47">
        <f ca="1">IF(EG85=0,EG$28,VLOOKUP(EG85,EG43:EN63,23-EG$28,0))</f>
        <v>15</v>
      </c>
      <c r="EH86" s="47">
        <f ca="1">IF(EH85=0,EH$28,VLOOKUP(EH85,EH43:EN63,23-EH$28,0))</f>
        <v>16</v>
      </c>
      <c r="EI86" s="47">
        <f ca="1">IF(EI85=0,EI$28,VLOOKUP(EI85,EI43:EN63,23-EI$28,0))</f>
        <v>17</v>
      </c>
      <c r="EJ86" s="47">
        <f ca="1">IF(EJ85=0,EJ$28,VLOOKUP(EJ85,EJ43:EN63,23-EJ$28,0))</f>
        <v>18</v>
      </c>
      <c r="EK86" s="47">
        <f ca="1">IF(EK85=0,EK$28,VLOOKUP(EK85,EK43:EN63,23-EK$28,0))</f>
        <v>19</v>
      </c>
      <c r="EL86" s="47">
        <f ca="1">IF(EL85=0,EL$28,VLOOKUP(EL85,EL43:EN63,23-EL$28,0))</f>
        <v>20</v>
      </c>
      <c r="EM86" s="47">
        <f ca="1">IF(EM85=0,EM$28,VLOOKUP(EM85,EM43:EN63,23-EM$28,0))</f>
        <v>21</v>
      </c>
      <c r="EN86" s="402"/>
      <c r="EP86" s="18" t="s">
        <v>44</v>
      </c>
      <c r="EQ86" s="122">
        <f>EP26</f>
        <v>0</v>
      </c>
      <c r="ER86" s="122" t="str">
        <f>EP27</f>
        <v>lei3564</v>
      </c>
      <c r="ES86" s="210"/>
      <c r="ET86" s="122"/>
      <c r="EU86" s="13"/>
      <c r="EV86" s="46">
        <f ca="1">IF(EV85=0,EV$28,VLOOKUP(EV85,EV43:FQ63,23-EV$28,0))</f>
        <v>1</v>
      </c>
      <c r="EW86" s="47">
        <f ca="1">IF(EW85=0,EW$28,VLOOKUP(EW85,EW43:FQ63,23-EW$28,0))</f>
        <v>2</v>
      </c>
      <c r="EX86" s="47">
        <f ca="1">IF(EX85=0,EX$28,VLOOKUP(EX85,EX43:FQ63,23-EX$28,0))</f>
        <v>3</v>
      </c>
      <c r="EY86" s="47">
        <f ca="1">IF(EY85=0,EY$28,VLOOKUP(EY85,EY43:FQ63,23-EY$28,0))</f>
        <v>4</v>
      </c>
      <c r="EZ86" s="47">
        <f ca="1">IF(EZ85=0,EZ$28,VLOOKUP(EZ85,EZ43:FQ63,23-EZ$28,0))</f>
        <v>5</v>
      </c>
      <c r="FA86" s="47">
        <f ca="1">IF(FA85=0,FA$28,VLOOKUP(FA85,FA43:FQ63,23-FA$28,0))</f>
        <v>6</v>
      </c>
      <c r="FB86" s="47">
        <f ca="1">IF(FB85=0,FB$28,VLOOKUP(FB85,FB43:FQ63,23-FB$28,0))</f>
        <v>7</v>
      </c>
      <c r="FC86" s="47">
        <f ca="1">IF(FC85=0,FC$28,VLOOKUP(FC85,FC43:FQ63,23-FC$28,0))</f>
        <v>8</v>
      </c>
      <c r="FD86" s="47">
        <f ca="1">IF(FD85=0,FD$28,VLOOKUP(FD85,FD43:FQ63,23-FD$28,0))</f>
        <v>9</v>
      </c>
      <c r="FE86" s="47">
        <f ca="1">IF(FE85=0,FE$28,VLOOKUP(FE85,FE43:FQ63,23-FE$28,0))</f>
        <v>10</v>
      </c>
      <c r="FF86" s="47">
        <f ca="1">IF(FF85=0,FF$28,VLOOKUP(FF85,FF43:FQ63,23-FF$28,0))</f>
        <v>11</v>
      </c>
      <c r="FG86" s="47">
        <f ca="1">IF(FG85=0,FG$28,VLOOKUP(FG85,FG43:FQ63,23-FG$28,0))</f>
        <v>12</v>
      </c>
      <c r="FH86" s="47">
        <f ca="1">IF(FH85=0,FH$28,VLOOKUP(FH85,FH43:FQ63,23-FH$28,0))</f>
        <v>13</v>
      </c>
      <c r="FI86" s="47">
        <f ca="1">IF(FI85=0,FI$28,VLOOKUP(FI85,FI43:FQ63,23-FI$28,0))</f>
        <v>14</v>
      </c>
      <c r="FJ86" s="47">
        <f ca="1">IF(FJ85=0,FJ$28,VLOOKUP(FJ85,FJ43:FQ63,23-FJ$28,0))</f>
        <v>15</v>
      </c>
      <c r="FK86" s="47">
        <f ca="1">IF(FK85=0,FK$28,VLOOKUP(FK85,FK43:FQ63,23-FK$28,0))</f>
        <v>16</v>
      </c>
      <c r="FL86" s="47">
        <f ca="1">IF(FL85=0,FL$28,VLOOKUP(FL85,FL43:FQ63,23-FL$28,0))</f>
        <v>17</v>
      </c>
      <c r="FM86" s="47">
        <f ca="1">IF(FM85=0,FM$28,VLOOKUP(FM85,FM43:FQ63,23-FM$28,0))</f>
        <v>18</v>
      </c>
      <c r="FN86" s="47">
        <f ca="1">IF(FN85=0,FN$28,VLOOKUP(FN85,FN43:FQ63,23-FN$28,0))</f>
        <v>19</v>
      </c>
      <c r="FO86" s="47">
        <f ca="1">IF(FO85=0,FO$28,VLOOKUP(FO85,FO43:FQ63,23-FO$28,0))</f>
        <v>20</v>
      </c>
      <c r="FP86" s="47">
        <f ca="1">IF(FP85=0,FP$28,VLOOKUP(FP85,FP43:FQ63,23-FP$28,0))</f>
        <v>21</v>
      </c>
      <c r="FQ86" s="402"/>
      <c r="FS86" s="18" t="s">
        <v>44</v>
      </c>
      <c r="FT86" s="122">
        <f>FS26</f>
        <v>0</v>
      </c>
      <c r="FU86" s="122" t="str">
        <f>FS27</f>
        <v>shop65</v>
      </c>
      <c r="FV86" s="210"/>
      <c r="FW86" s="122"/>
      <c r="FX86" s="13"/>
      <c r="FY86" s="46">
        <f ca="1">IF(FY85=0,FY$28,VLOOKUP(FY85,FY43:GT63,23-FY$28,0))</f>
        <v>1</v>
      </c>
      <c r="FZ86" s="47">
        <f ca="1">IF(FZ85=0,FZ$28,VLOOKUP(FZ85,FZ43:GT63,23-FZ$28,0))</f>
        <v>2</v>
      </c>
      <c r="GA86" s="47">
        <f ca="1">IF(GA85=0,GA$28,VLOOKUP(GA85,GA43:GT63,23-GA$28,0))</f>
        <v>3</v>
      </c>
      <c r="GB86" s="47">
        <f ca="1">IF(GB85=0,GB$28,VLOOKUP(GB85,GB43:GT63,23-GB$28,0))</f>
        <v>4</v>
      </c>
      <c r="GC86" s="47">
        <f ca="1">IF(GC85=0,GC$28,VLOOKUP(GC85,GC43:GT63,23-GC$28,0))</f>
        <v>5</v>
      </c>
      <c r="GD86" s="47">
        <f ca="1">IF(GD85=0,GD$28,VLOOKUP(GD85,GD43:GT63,23-GD$28,0))</f>
        <v>6</v>
      </c>
      <c r="GE86" s="47">
        <f ca="1">IF(GE85=0,GE$28,VLOOKUP(GE85,GE43:GT63,23-GE$28,0))</f>
        <v>7</v>
      </c>
      <c r="GF86" s="47">
        <f ca="1">IF(GF85=0,GF$28,VLOOKUP(GF85,GF43:GT63,23-GF$28,0))</f>
        <v>8</v>
      </c>
      <c r="GG86" s="47">
        <f ca="1">IF(GG85=0,GG$28,VLOOKUP(GG85,GG43:GT63,23-GG$28,0))</f>
        <v>9</v>
      </c>
      <c r="GH86" s="47">
        <f ca="1">IF(GH85=0,GH$28,VLOOKUP(GH85,GH43:GT63,23-GH$28,0))</f>
        <v>10</v>
      </c>
      <c r="GI86" s="47">
        <f ca="1">IF(GI85=0,GI$28,VLOOKUP(GI85,GI43:GT63,23-GI$28,0))</f>
        <v>11</v>
      </c>
      <c r="GJ86" s="47">
        <f ca="1">IF(GJ85=0,GJ$28,VLOOKUP(GJ85,GJ43:GT63,23-GJ$28,0))</f>
        <v>12</v>
      </c>
      <c r="GK86" s="47">
        <f ca="1">IF(GK85=0,GK$28,VLOOKUP(GK85,GK43:GT63,23-GK$28,0))</f>
        <v>13</v>
      </c>
      <c r="GL86" s="47">
        <f ca="1">IF(GL85=0,GL$28,VLOOKUP(GL85,GL43:GT63,23-GL$28,0))</f>
        <v>14</v>
      </c>
      <c r="GM86" s="47">
        <f ca="1">IF(GM85=0,GM$28,VLOOKUP(GM85,GM43:GT63,23-GM$28,0))</f>
        <v>15</v>
      </c>
      <c r="GN86" s="47">
        <f ca="1">IF(GN85=0,GN$28,VLOOKUP(GN85,GN43:GT63,23-GN$28,0))</f>
        <v>16</v>
      </c>
      <c r="GO86" s="47">
        <f ca="1">IF(GO85=0,GO$28,VLOOKUP(GO85,GO43:GT63,23-GO$28,0))</f>
        <v>17</v>
      </c>
      <c r="GP86" s="47">
        <f ca="1">IF(GP85=0,GP$28,VLOOKUP(GP85,GP43:GT63,23-GP$28,0))</f>
        <v>18</v>
      </c>
      <c r="GQ86" s="47">
        <f ca="1">IF(GQ85=0,GQ$28,VLOOKUP(GQ85,GQ43:GT63,23-GQ$28,0))</f>
        <v>19</v>
      </c>
      <c r="GR86" s="47">
        <f ca="1">IF(GR85=0,GR$28,VLOOKUP(GR85,GR43:GT63,23-GR$28,0))</f>
        <v>20</v>
      </c>
      <c r="GS86" s="47">
        <f ca="1">IF(GS85=0,GS$28,VLOOKUP(GS85,GS43:GT63,23-GS$28,0))</f>
        <v>21</v>
      </c>
      <c r="GT86" s="402"/>
      <c r="GV86" s="18" t="s">
        <v>44</v>
      </c>
      <c r="GW86" s="122">
        <f>GV26</f>
        <v>0</v>
      </c>
      <c r="GX86" s="122" t="str">
        <f>GV27</f>
        <v>lei65</v>
      </c>
      <c r="GY86" s="210"/>
      <c r="GZ86" s="122"/>
      <c r="HA86" s="13"/>
      <c r="HB86" s="46">
        <f ca="1">IF(HB85=0,HB$28,VLOOKUP(HB85,HB43:HW63,23-HB$28,0))</f>
        <v>1</v>
      </c>
      <c r="HC86" s="47">
        <f ca="1">IF(HC85=0,HC$28,VLOOKUP(HC85,HC43:HW63,23-HC$28,0))</f>
        <v>2</v>
      </c>
      <c r="HD86" s="47">
        <f ca="1">IF(HD85=0,HD$28,VLOOKUP(HD85,HD43:HW63,23-HD$28,0))</f>
        <v>3</v>
      </c>
      <c r="HE86" s="47">
        <f ca="1">IF(HE85=0,HE$28,VLOOKUP(HE85,HE43:HW63,23-HE$28,0))</f>
        <v>4</v>
      </c>
      <c r="HF86" s="47">
        <f ca="1">IF(HF85=0,HF$28,VLOOKUP(HF85,HF43:HW63,23-HF$28,0))</f>
        <v>5</v>
      </c>
      <c r="HG86" s="47">
        <f ca="1">IF(HG85=0,HG$28,VLOOKUP(HG85,HG43:HW63,23-HG$28,0))</f>
        <v>6</v>
      </c>
      <c r="HH86" s="47">
        <f ca="1">IF(HH85=0,HH$28,VLOOKUP(HH85,HH43:HW63,23-HH$28,0))</f>
        <v>7</v>
      </c>
      <c r="HI86" s="47">
        <f ca="1">IF(HI85=0,HI$28,VLOOKUP(HI85,HI43:HW63,23-HI$28,0))</f>
        <v>8</v>
      </c>
      <c r="HJ86" s="47">
        <f ca="1">IF(HJ85=0,HJ$28,VLOOKUP(HJ85,HJ43:HW63,23-HJ$28,0))</f>
        <v>9</v>
      </c>
      <c r="HK86" s="47">
        <f ca="1">IF(HK85=0,HK$28,VLOOKUP(HK85,HK43:HW63,23-HK$28,0))</f>
        <v>10</v>
      </c>
      <c r="HL86" s="47">
        <f ca="1">IF(HL85=0,HL$28,VLOOKUP(HL85,HL43:HW63,23-HL$28,0))</f>
        <v>11</v>
      </c>
      <c r="HM86" s="47">
        <f ca="1">IF(HM85=0,HM$28,VLOOKUP(HM85,HM43:HW63,23-HM$28,0))</f>
        <v>12</v>
      </c>
      <c r="HN86" s="47">
        <f ca="1">IF(HN85=0,HN$28,VLOOKUP(HN85,HN43:HW63,23-HN$28,0))</f>
        <v>13</v>
      </c>
      <c r="HO86" s="47">
        <f ca="1">IF(HO85=0,HO$28,VLOOKUP(HO85,HO43:HW63,23-HO$28,0))</f>
        <v>14</v>
      </c>
      <c r="HP86" s="47">
        <f ca="1">IF(HP85=0,HP$28,VLOOKUP(HP85,HP43:HW63,23-HP$28,0))</f>
        <v>15</v>
      </c>
      <c r="HQ86" s="47">
        <f ca="1">IF(HQ85=0,HQ$28,VLOOKUP(HQ85,HQ43:HW63,23-HQ$28,0))</f>
        <v>16</v>
      </c>
      <c r="HR86" s="47">
        <f ca="1">IF(HR85=0,HR$28,VLOOKUP(HR85,HR43:HW63,23-HR$28,0))</f>
        <v>17</v>
      </c>
      <c r="HS86" s="47">
        <f ca="1">IF(HS85=0,HS$28,VLOOKUP(HS85,HS43:HW63,23-HS$28,0))</f>
        <v>18</v>
      </c>
      <c r="HT86" s="47">
        <f ca="1">IF(HT85=0,HT$28,VLOOKUP(HT85,HT43:HW63,23-HT$28,0))</f>
        <v>19</v>
      </c>
      <c r="HU86" s="47">
        <f ca="1">IF(HU85=0,HU$28,VLOOKUP(HU85,HU43:HW63,23-HU$28,0))</f>
        <v>20</v>
      </c>
      <c r="HV86" s="47">
        <f ca="1">IF(HV85=0,HV$28,VLOOKUP(HV85,HV43:HW63,23-HV$28,0))</f>
        <v>21</v>
      </c>
      <c r="HW86" s="402"/>
    </row>
    <row r="87" spans="1:231" ht="15.75" thickBot="1">
      <c r="A87" s="19" t="s">
        <v>187</v>
      </c>
      <c r="B87" s="125">
        <f>A26</f>
        <v>0</v>
      </c>
      <c r="C87" s="125" t="str">
        <f>A27</f>
        <v>work1834</v>
      </c>
      <c r="D87" s="224"/>
      <c r="E87" s="125"/>
      <c r="F87" s="16"/>
      <c r="G87" s="412">
        <f t="shared" ref="G87:AA87" ca="1" si="56">(60/4860)*1000*ABS(G$28-G86)/20</f>
        <v>0</v>
      </c>
      <c r="H87" s="413">
        <f t="shared" ca="1" si="56"/>
        <v>0</v>
      </c>
      <c r="I87" s="413">
        <f t="shared" ca="1" si="56"/>
        <v>0</v>
      </c>
      <c r="J87" s="413">
        <f t="shared" ca="1" si="56"/>
        <v>0</v>
      </c>
      <c r="K87" s="413">
        <f t="shared" ca="1" si="56"/>
        <v>0</v>
      </c>
      <c r="L87" s="413">
        <f t="shared" ca="1" si="56"/>
        <v>0</v>
      </c>
      <c r="M87" s="413">
        <f t="shared" ca="1" si="56"/>
        <v>0</v>
      </c>
      <c r="N87" s="413">
        <f t="shared" ca="1" si="56"/>
        <v>0</v>
      </c>
      <c r="O87" s="413">
        <f t="shared" ca="1" si="56"/>
        <v>0</v>
      </c>
      <c r="P87" s="413">
        <f t="shared" ca="1" si="56"/>
        <v>0</v>
      </c>
      <c r="Q87" s="413">
        <f t="shared" ca="1" si="56"/>
        <v>0</v>
      </c>
      <c r="R87" s="413">
        <f t="shared" ca="1" si="56"/>
        <v>0</v>
      </c>
      <c r="S87" s="413">
        <f t="shared" ca="1" si="56"/>
        <v>0</v>
      </c>
      <c r="T87" s="413">
        <f t="shared" ca="1" si="56"/>
        <v>0</v>
      </c>
      <c r="U87" s="413">
        <f t="shared" ca="1" si="56"/>
        <v>0</v>
      </c>
      <c r="V87" s="413">
        <f t="shared" ca="1" si="56"/>
        <v>0</v>
      </c>
      <c r="W87" s="413">
        <f t="shared" ca="1" si="56"/>
        <v>0</v>
      </c>
      <c r="X87" s="413">
        <f t="shared" ca="1" si="56"/>
        <v>0</v>
      </c>
      <c r="Y87" s="413">
        <f t="shared" ca="1" si="56"/>
        <v>0</v>
      </c>
      <c r="Z87" s="413">
        <f t="shared" ca="1" si="56"/>
        <v>0</v>
      </c>
      <c r="AA87" s="413">
        <f t="shared" ca="1" si="56"/>
        <v>0</v>
      </c>
      <c r="AB87" s="403"/>
      <c r="AD87" s="19" t="s">
        <v>187</v>
      </c>
      <c r="AE87" s="125">
        <f>AD26</f>
        <v>0</v>
      </c>
      <c r="AF87" s="125" t="str">
        <f>AD27</f>
        <v>shop1834</v>
      </c>
      <c r="AG87" s="224"/>
      <c r="AH87" s="125"/>
      <c r="AI87" s="16"/>
      <c r="AJ87" s="412">
        <f t="shared" ref="AJ87:BD87" ca="1" si="57">(60/4860)*1000*ABS(AJ$28-AJ86)/20</f>
        <v>0</v>
      </c>
      <c r="AK87" s="413">
        <f t="shared" ca="1" si="57"/>
        <v>0</v>
      </c>
      <c r="AL87" s="413">
        <f t="shared" ca="1" si="57"/>
        <v>0</v>
      </c>
      <c r="AM87" s="413">
        <f t="shared" ca="1" si="57"/>
        <v>0</v>
      </c>
      <c r="AN87" s="413">
        <f t="shared" ca="1" si="57"/>
        <v>0</v>
      </c>
      <c r="AO87" s="413">
        <f t="shared" ca="1" si="57"/>
        <v>0</v>
      </c>
      <c r="AP87" s="413">
        <f t="shared" ca="1" si="57"/>
        <v>0</v>
      </c>
      <c r="AQ87" s="413">
        <f t="shared" ca="1" si="57"/>
        <v>0</v>
      </c>
      <c r="AR87" s="413">
        <f t="shared" ca="1" si="57"/>
        <v>0</v>
      </c>
      <c r="AS87" s="413">
        <f t="shared" ca="1" si="57"/>
        <v>0</v>
      </c>
      <c r="AT87" s="413">
        <f t="shared" ca="1" si="57"/>
        <v>0</v>
      </c>
      <c r="AU87" s="413">
        <f t="shared" ca="1" si="57"/>
        <v>0</v>
      </c>
      <c r="AV87" s="413">
        <f t="shared" ca="1" si="57"/>
        <v>0</v>
      </c>
      <c r="AW87" s="413">
        <f t="shared" ca="1" si="57"/>
        <v>0</v>
      </c>
      <c r="AX87" s="413">
        <f t="shared" ca="1" si="57"/>
        <v>0</v>
      </c>
      <c r="AY87" s="413">
        <f t="shared" ca="1" si="57"/>
        <v>0</v>
      </c>
      <c r="AZ87" s="413">
        <f t="shared" ca="1" si="57"/>
        <v>0</v>
      </c>
      <c r="BA87" s="413">
        <f t="shared" ca="1" si="57"/>
        <v>0</v>
      </c>
      <c r="BB87" s="413">
        <f t="shared" ca="1" si="57"/>
        <v>0</v>
      </c>
      <c r="BC87" s="413">
        <f t="shared" ca="1" si="57"/>
        <v>0</v>
      </c>
      <c r="BD87" s="413">
        <f t="shared" ca="1" si="57"/>
        <v>0</v>
      </c>
      <c r="BE87" s="403"/>
      <c r="BG87" s="19" t="s">
        <v>187</v>
      </c>
      <c r="BH87" s="125">
        <f>BG26</f>
        <v>0</v>
      </c>
      <c r="BI87" s="125" t="str">
        <f>BG27</f>
        <v>lei1834</v>
      </c>
      <c r="BJ87" s="224"/>
      <c r="BK87" s="125"/>
      <c r="BL87" s="16"/>
      <c r="BM87" s="412">
        <f t="shared" ref="BM87:CG87" ca="1" si="58">(60/4860)*1000*ABS(BM$28-BM86)/20</f>
        <v>0</v>
      </c>
      <c r="BN87" s="413">
        <f t="shared" ca="1" si="58"/>
        <v>0</v>
      </c>
      <c r="BO87" s="413">
        <f t="shared" ca="1" si="58"/>
        <v>0</v>
      </c>
      <c r="BP87" s="413">
        <f t="shared" ca="1" si="58"/>
        <v>0</v>
      </c>
      <c r="BQ87" s="413">
        <f t="shared" ca="1" si="58"/>
        <v>0</v>
      </c>
      <c r="BR87" s="413">
        <f t="shared" ca="1" si="58"/>
        <v>0</v>
      </c>
      <c r="BS87" s="413">
        <f t="shared" ca="1" si="58"/>
        <v>0</v>
      </c>
      <c r="BT87" s="413">
        <f t="shared" ca="1" si="58"/>
        <v>0</v>
      </c>
      <c r="BU87" s="413">
        <f t="shared" ca="1" si="58"/>
        <v>0</v>
      </c>
      <c r="BV87" s="413">
        <f t="shared" ca="1" si="58"/>
        <v>0</v>
      </c>
      <c r="BW87" s="413">
        <f t="shared" ca="1" si="58"/>
        <v>0</v>
      </c>
      <c r="BX87" s="413">
        <f t="shared" ca="1" si="58"/>
        <v>0</v>
      </c>
      <c r="BY87" s="413">
        <f t="shared" ca="1" si="58"/>
        <v>0</v>
      </c>
      <c r="BZ87" s="413">
        <f t="shared" ca="1" si="58"/>
        <v>0</v>
      </c>
      <c r="CA87" s="413">
        <f t="shared" ca="1" si="58"/>
        <v>0</v>
      </c>
      <c r="CB87" s="413">
        <f t="shared" ca="1" si="58"/>
        <v>0</v>
      </c>
      <c r="CC87" s="413">
        <f t="shared" ca="1" si="58"/>
        <v>0</v>
      </c>
      <c r="CD87" s="413">
        <f t="shared" ca="1" si="58"/>
        <v>0</v>
      </c>
      <c r="CE87" s="413">
        <f t="shared" ca="1" si="58"/>
        <v>0</v>
      </c>
      <c r="CF87" s="413">
        <f t="shared" ca="1" si="58"/>
        <v>0</v>
      </c>
      <c r="CG87" s="413">
        <f t="shared" ca="1" si="58"/>
        <v>0</v>
      </c>
      <c r="CH87" s="403"/>
      <c r="CJ87" s="19" t="s">
        <v>187</v>
      </c>
      <c r="CK87" s="125">
        <f>CJ26</f>
        <v>0</v>
      </c>
      <c r="CL87" s="125" t="str">
        <f>CJ27</f>
        <v>work3564</v>
      </c>
      <c r="CM87" s="224"/>
      <c r="CN87" s="125"/>
      <c r="CO87" s="16"/>
      <c r="CP87" s="412">
        <f t="shared" ref="CP87:DJ87" ca="1" si="59">(60/4860)*1000*ABS(CP$28-CP86)/20</f>
        <v>0</v>
      </c>
      <c r="CQ87" s="413">
        <f t="shared" ca="1" si="59"/>
        <v>0</v>
      </c>
      <c r="CR87" s="413">
        <f t="shared" ca="1" si="59"/>
        <v>0</v>
      </c>
      <c r="CS87" s="413">
        <f t="shared" ca="1" si="59"/>
        <v>0</v>
      </c>
      <c r="CT87" s="413">
        <f t="shared" ca="1" si="59"/>
        <v>0</v>
      </c>
      <c r="CU87" s="413">
        <f t="shared" ca="1" si="59"/>
        <v>0</v>
      </c>
      <c r="CV87" s="413">
        <f t="shared" ca="1" si="59"/>
        <v>0</v>
      </c>
      <c r="CW87" s="413">
        <f t="shared" ca="1" si="59"/>
        <v>0</v>
      </c>
      <c r="CX87" s="413">
        <f t="shared" ca="1" si="59"/>
        <v>0</v>
      </c>
      <c r="CY87" s="413">
        <f t="shared" ca="1" si="59"/>
        <v>0</v>
      </c>
      <c r="CZ87" s="413">
        <f t="shared" ca="1" si="59"/>
        <v>0</v>
      </c>
      <c r="DA87" s="413">
        <f t="shared" ca="1" si="59"/>
        <v>0</v>
      </c>
      <c r="DB87" s="413">
        <f t="shared" ca="1" si="59"/>
        <v>0</v>
      </c>
      <c r="DC87" s="413">
        <f t="shared" ca="1" si="59"/>
        <v>0</v>
      </c>
      <c r="DD87" s="413">
        <f t="shared" ca="1" si="59"/>
        <v>0</v>
      </c>
      <c r="DE87" s="413">
        <f t="shared" ca="1" si="59"/>
        <v>0</v>
      </c>
      <c r="DF87" s="413">
        <f t="shared" ca="1" si="59"/>
        <v>0</v>
      </c>
      <c r="DG87" s="413">
        <f t="shared" ca="1" si="59"/>
        <v>0</v>
      </c>
      <c r="DH87" s="413">
        <f t="shared" ca="1" si="59"/>
        <v>0</v>
      </c>
      <c r="DI87" s="413">
        <f t="shared" ca="1" si="59"/>
        <v>0</v>
      </c>
      <c r="DJ87" s="413">
        <f t="shared" ca="1" si="59"/>
        <v>0</v>
      </c>
      <c r="DK87" s="403"/>
      <c r="DM87" s="19" t="s">
        <v>187</v>
      </c>
      <c r="DN87" s="125">
        <f>DM26</f>
        <v>0</v>
      </c>
      <c r="DO87" s="125" t="str">
        <f>DM27</f>
        <v>shop3564</v>
      </c>
      <c r="DP87" s="224"/>
      <c r="DQ87" s="125"/>
      <c r="DR87" s="16"/>
      <c r="DS87" s="412">
        <f t="shared" ref="DS87:EM87" ca="1" si="60">(60/4860)*1000*ABS(DS$28-DS86)/20</f>
        <v>0</v>
      </c>
      <c r="DT87" s="413">
        <f t="shared" ca="1" si="60"/>
        <v>0</v>
      </c>
      <c r="DU87" s="413">
        <f t="shared" ca="1" si="60"/>
        <v>0</v>
      </c>
      <c r="DV87" s="413">
        <f t="shared" ca="1" si="60"/>
        <v>0</v>
      </c>
      <c r="DW87" s="413">
        <f t="shared" ca="1" si="60"/>
        <v>0</v>
      </c>
      <c r="DX87" s="413">
        <f t="shared" ca="1" si="60"/>
        <v>0</v>
      </c>
      <c r="DY87" s="413">
        <f t="shared" ca="1" si="60"/>
        <v>0</v>
      </c>
      <c r="DZ87" s="413">
        <f t="shared" ca="1" si="60"/>
        <v>0</v>
      </c>
      <c r="EA87" s="413">
        <f t="shared" ca="1" si="60"/>
        <v>0</v>
      </c>
      <c r="EB87" s="413">
        <f t="shared" ca="1" si="60"/>
        <v>0</v>
      </c>
      <c r="EC87" s="413">
        <f t="shared" ca="1" si="60"/>
        <v>0</v>
      </c>
      <c r="ED87" s="413">
        <f t="shared" ca="1" si="60"/>
        <v>0</v>
      </c>
      <c r="EE87" s="413">
        <f t="shared" ca="1" si="60"/>
        <v>0</v>
      </c>
      <c r="EF87" s="413">
        <f t="shared" ca="1" si="60"/>
        <v>0</v>
      </c>
      <c r="EG87" s="413">
        <f t="shared" ca="1" si="60"/>
        <v>0</v>
      </c>
      <c r="EH87" s="413">
        <f t="shared" ca="1" si="60"/>
        <v>0</v>
      </c>
      <c r="EI87" s="413">
        <f t="shared" ca="1" si="60"/>
        <v>0</v>
      </c>
      <c r="EJ87" s="413">
        <f t="shared" ca="1" si="60"/>
        <v>0</v>
      </c>
      <c r="EK87" s="413">
        <f t="shared" ca="1" si="60"/>
        <v>0</v>
      </c>
      <c r="EL87" s="413">
        <f t="shared" ca="1" si="60"/>
        <v>0</v>
      </c>
      <c r="EM87" s="413">
        <f t="shared" ca="1" si="60"/>
        <v>0</v>
      </c>
      <c r="EN87" s="403"/>
      <c r="EP87" s="19" t="s">
        <v>187</v>
      </c>
      <c r="EQ87" s="125">
        <f>EP26</f>
        <v>0</v>
      </c>
      <c r="ER87" s="125" t="str">
        <f>EP27</f>
        <v>lei3564</v>
      </c>
      <c r="ES87" s="224"/>
      <c r="ET87" s="125"/>
      <c r="EU87" s="16"/>
      <c r="EV87" s="412">
        <f t="shared" ref="EV87:FP87" ca="1" si="61">(60/4860)*1000*ABS(EV$28-EV86)/20</f>
        <v>0</v>
      </c>
      <c r="EW87" s="413">
        <f t="shared" ca="1" si="61"/>
        <v>0</v>
      </c>
      <c r="EX87" s="413">
        <f t="shared" ca="1" si="61"/>
        <v>0</v>
      </c>
      <c r="EY87" s="413">
        <f t="shared" ca="1" si="61"/>
        <v>0</v>
      </c>
      <c r="EZ87" s="413">
        <f t="shared" ca="1" si="61"/>
        <v>0</v>
      </c>
      <c r="FA87" s="413">
        <f t="shared" ca="1" si="61"/>
        <v>0</v>
      </c>
      <c r="FB87" s="413">
        <f t="shared" ca="1" si="61"/>
        <v>0</v>
      </c>
      <c r="FC87" s="413">
        <f t="shared" ca="1" si="61"/>
        <v>0</v>
      </c>
      <c r="FD87" s="413">
        <f t="shared" ca="1" si="61"/>
        <v>0</v>
      </c>
      <c r="FE87" s="413">
        <f t="shared" ca="1" si="61"/>
        <v>0</v>
      </c>
      <c r="FF87" s="413">
        <f t="shared" ca="1" si="61"/>
        <v>0</v>
      </c>
      <c r="FG87" s="413">
        <f t="shared" ca="1" si="61"/>
        <v>0</v>
      </c>
      <c r="FH87" s="413">
        <f t="shared" ca="1" si="61"/>
        <v>0</v>
      </c>
      <c r="FI87" s="413">
        <f t="shared" ca="1" si="61"/>
        <v>0</v>
      </c>
      <c r="FJ87" s="413">
        <f t="shared" ca="1" si="61"/>
        <v>0</v>
      </c>
      <c r="FK87" s="413">
        <f t="shared" ca="1" si="61"/>
        <v>0</v>
      </c>
      <c r="FL87" s="413">
        <f t="shared" ca="1" si="61"/>
        <v>0</v>
      </c>
      <c r="FM87" s="413">
        <f t="shared" ca="1" si="61"/>
        <v>0</v>
      </c>
      <c r="FN87" s="413">
        <f t="shared" ca="1" si="61"/>
        <v>0</v>
      </c>
      <c r="FO87" s="413">
        <f t="shared" ca="1" si="61"/>
        <v>0</v>
      </c>
      <c r="FP87" s="413">
        <f t="shared" ca="1" si="61"/>
        <v>0</v>
      </c>
      <c r="FQ87" s="403"/>
      <c r="FS87" s="19" t="s">
        <v>187</v>
      </c>
      <c r="FT87" s="125">
        <f>FS26</f>
        <v>0</v>
      </c>
      <c r="FU87" s="125" t="str">
        <f>FS27</f>
        <v>shop65</v>
      </c>
      <c r="FV87" s="224"/>
      <c r="FW87" s="125"/>
      <c r="FX87" s="16"/>
      <c r="FY87" s="412">
        <f t="shared" ref="FY87:GS87" ca="1" si="62">(60/4860)*1000*ABS(FY$28-FY86)/20</f>
        <v>0</v>
      </c>
      <c r="FZ87" s="413">
        <f t="shared" ca="1" si="62"/>
        <v>0</v>
      </c>
      <c r="GA87" s="413">
        <f t="shared" ca="1" si="62"/>
        <v>0</v>
      </c>
      <c r="GB87" s="413">
        <f t="shared" ca="1" si="62"/>
        <v>0</v>
      </c>
      <c r="GC87" s="413">
        <f t="shared" ca="1" si="62"/>
        <v>0</v>
      </c>
      <c r="GD87" s="413">
        <f t="shared" ca="1" si="62"/>
        <v>0</v>
      </c>
      <c r="GE87" s="413">
        <f t="shared" ca="1" si="62"/>
        <v>0</v>
      </c>
      <c r="GF87" s="413">
        <f t="shared" ca="1" si="62"/>
        <v>0</v>
      </c>
      <c r="GG87" s="413">
        <f t="shared" ca="1" si="62"/>
        <v>0</v>
      </c>
      <c r="GH87" s="413">
        <f t="shared" ca="1" si="62"/>
        <v>0</v>
      </c>
      <c r="GI87" s="413">
        <f t="shared" ca="1" si="62"/>
        <v>0</v>
      </c>
      <c r="GJ87" s="413">
        <f t="shared" ca="1" si="62"/>
        <v>0</v>
      </c>
      <c r="GK87" s="413">
        <f t="shared" ca="1" si="62"/>
        <v>0</v>
      </c>
      <c r="GL87" s="413">
        <f t="shared" ca="1" si="62"/>
        <v>0</v>
      </c>
      <c r="GM87" s="413">
        <f t="shared" ca="1" si="62"/>
        <v>0</v>
      </c>
      <c r="GN87" s="413">
        <f t="shared" ca="1" si="62"/>
        <v>0</v>
      </c>
      <c r="GO87" s="413">
        <f t="shared" ca="1" si="62"/>
        <v>0</v>
      </c>
      <c r="GP87" s="413">
        <f t="shared" ca="1" si="62"/>
        <v>0</v>
      </c>
      <c r="GQ87" s="413">
        <f t="shared" ca="1" si="62"/>
        <v>0</v>
      </c>
      <c r="GR87" s="413">
        <f t="shared" ca="1" si="62"/>
        <v>0</v>
      </c>
      <c r="GS87" s="413">
        <f t="shared" ca="1" si="62"/>
        <v>0</v>
      </c>
      <c r="GT87" s="403"/>
      <c r="GV87" s="19" t="s">
        <v>187</v>
      </c>
      <c r="GW87" s="125">
        <f>GV26</f>
        <v>0</v>
      </c>
      <c r="GX87" s="125" t="str">
        <f>GV27</f>
        <v>lei65</v>
      </c>
      <c r="GY87" s="224"/>
      <c r="GZ87" s="125"/>
      <c r="HA87" s="16"/>
      <c r="HB87" s="412">
        <f t="shared" ref="HB87:HV87" ca="1" si="63">(60/4860)*1000*ABS(HB$28-HB86)/20</f>
        <v>0</v>
      </c>
      <c r="HC87" s="413">
        <f t="shared" ca="1" si="63"/>
        <v>0</v>
      </c>
      <c r="HD87" s="413">
        <f t="shared" ca="1" si="63"/>
        <v>0</v>
      </c>
      <c r="HE87" s="413">
        <f t="shared" ca="1" si="63"/>
        <v>0</v>
      </c>
      <c r="HF87" s="413">
        <f t="shared" ca="1" si="63"/>
        <v>0</v>
      </c>
      <c r="HG87" s="413">
        <f t="shared" ca="1" si="63"/>
        <v>0</v>
      </c>
      <c r="HH87" s="413">
        <f t="shared" ca="1" si="63"/>
        <v>0</v>
      </c>
      <c r="HI87" s="413">
        <f t="shared" ca="1" si="63"/>
        <v>0</v>
      </c>
      <c r="HJ87" s="413">
        <f t="shared" ca="1" si="63"/>
        <v>0</v>
      </c>
      <c r="HK87" s="413">
        <f t="shared" ca="1" si="63"/>
        <v>0</v>
      </c>
      <c r="HL87" s="413">
        <f t="shared" ca="1" si="63"/>
        <v>0</v>
      </c>
      <c r="HM87" s="413">
        <f t="shared" ca="1" si="63"/>
        <v>0</v>
      </c>
      <c r="HN87" s="413">
        <f t="shared" ca="1" si="63"/>
        <v>0</v>
      </c>
      <c r="HO87" s="413">
        <f t="shared" ca="1" si="63"/>
        <v>0</v>
      </c>
      <c r="HP87" s="413">
        <f t="shared" ca="1" si="63"/>
        <v>0</v>
      </c>
      <c r="HQ87" s="413">
        <f t="shared" ca="1" si="63"/>
        <v>0</v>
      </c>
      <c r="HR87" s="413">
        <f t="shared" ca="1" si="63"/>
        <v>0</v>
      </c>
      <c r="HS87" s="413">
        <f t="shared" ca="1" si="63"/>
        <v>0</v>
      </c>
      <c r="HT87" s="413">
        <f t="shared" ca="1" si="63"/>
        <v>0</v>
      </c>
      <c r="HU87" s="413">
        <f t="shared" ca="1" si="63"/>
        <v>0</v>
      </c>
      <c r="HV87" s="413">
        <f t="shared" ca="1" si="63"/>
        <v>0</v>
      </c>
      <c r="HW87" s="403"/>
    </row>
    <row r="88" spans="1:231" ht="15">
      <c r="A88" s="18" t="s">
        <v>231</v>
      </c>
      <c r="B88" s="122">
        <f>A26</f>
        <v>0</v>
      </c>
      <c r="C88" s="122" t="str">
        <f>A27</f>
        <v>work1834</v>
      </c>
      <c r="D88" s="210"/>
      <c r="E88" s="122"/>
      <c r="F88" s="8"/>
      <c r="G88" s="52">
        <f ca="1">MIN(G64:G84)</f>
        <v>-77.902842312138745</v>
      </c>
      <c r="H88" s="53">
        <f t="shared" ref="H88:AA88" ca="1" si="64">MIN(H64:H84)</f>
        <v>-73.094024885463526</v>
      </c>
      <c r="I88" s="53">
        <f t="shared" ca="1" si="64"/>
        <v>-68.285207458788278</v>
      </c>
      <c r="J88" s="53">
        <f t="shared" ca="1" si="64"/>
        <v>-63.476390032113059</v>
      </c>
      <c r="K88" s="53">
        <f t="shared" ca="1" si="64"/>
        <v>-58.667572605437819</v>
      </c>
      <c r="L88" s="53">
        <f t="shared" ca="1" si="64"/>
        <v>-53.858755178762593</v>
      </c>
      <c r="M88" s="53">
        <f t="shared" ca="1" si="64"/>
        <v>-49.049937752087359</v>
      </c>
      <c r="N88" s="53">
        <f t="shared" ca="1" si="64"/>
        <v>-44.241120325412126</v>
      </c>
      <c r="O88" s="53">
        <f t="shared" ca="1" si="64"/>
        <v>-39.432302898736893</v>
      </c>
      <c r="P88" s="53">
        <f t="shared" ca="1" si="64"/>
        <v>-34.623485472061667</v>
      </c>
      <c r="Q88" s="53">
        <f t="shared" ca="1" si="64"/>
        <v>-29.814668045386433</v>
      </c>
      <c r="R88" s="53">
        <f t="shared" ca="1" si="64"/>
        <v>-25.005850618711211</v>
      </c>
      <c r="S88" s="53">
        <f t="shared" ca="1" si="64"/>
        <v>-20.19703319203597</v>
      </c>
      <c r="T88" s="53">
        <f t="shared" ca="1" si="64"/>
        <v>-15.388215765360737</v>
      </c>
      <c r="U88" s="53">
        <f t="shared" ca="1" si="64"/>
        <v>-10.579398338685515</v>
      </c>
      <c r="V88" s="53">
        <f t="shared" ca="1" si="64"/>
        <v>-5.770580912010276</v>
      </c>
      <c r="W88" s="53">
        <f t="shared" ca="1" si="64"/>
        <v>-0.96176348533505052</v>
      </c>
      <c r="X88" s="53">
        <f t="shared" ca="1" si="64"/>
        <v>0</v>
      </c>
      <c r="Y88" s="53">
        <f t="shared" ca="1" si="64"/>
        <v>0</v>
      </c>
      <c r="Z88" s="53">
        <f t="shared" ca="1" si="64"/>
        <v>0</v>
      </c>
      <c r="AA88" s="119">
        <f t="shared" ca="1" si="64"/>
        <v>0</v>
      </c>
      <c r="AB88" s="204"/>
      <c r="AD88" s="18" t="s">
        <v>231</v>
      </c>
      <c r="AE88" s="122">
        <f>AD26</f>
        <v>0</v>
      </c>
      <c r="AF88" s="122" t="str">
        <f>AD27</f>
        <v>shop1834</v>
      </c>
      <c r="AG88" s="210"/>
      <c r="AH88" s="122"/>
      <c r="AI88" s="8"/>
      <c r="AJ88" s="52">
        <f ca="1">MIN(AJ64:AJ84)</f>
        <v>-95.620324624277444</v>
      </c>
      <c r="AK88" s="53">
        <f t="shared" ref="AK88:BD88" ca="1" si="65">MIN(AK64:AK84)</f>
        <v>-89.717835449939344</v>
      </c>
      <c r="AL88" s="53">
        <f t="shared" ca="1" si="65"/>
        <v>-83.815346275601215</v>
      </c>
      <c r="AM88" s="53">
        <f t="shared" ca="1" si="65"/>
        <v>-77.912857101263114</v>
      </c>
      <c r="AN88" s="53">
        <f t="shared" ca="1" si="65"/>
        <v>-72.010367926924985</v>
      </c>
      <c r="AO88" s="53">
        <f t="shared" ca="1" si="65"/>
        <v>-66.107878752586885</v>
      </c>
      <c r="AP88" s="53">
        <f t="shared" ca="1" si="65"/>
        <v>-60.205389578248756</v>
      </c>
      <c r="AQ88" s="53">
        <f t="shared" ca="1" si="65"/>
        <v>-54.302900403910655</v>
      </c>
      <c r="AR88" s="53">
        <f t="shared" ca="1" si="65"/>
        <v>-48.400411229572534</v>
      </c>
      <c r="AS88" s="53">
        <f t="shared" ca="1" si="65"/>
        <v>-42.497922055234419</v>
      </c>
      <c r="AT88" s="53">
        <f t="shared" ca="1" si="65"/>
        <v>-36.595432880896304</v>
      </c>
      <c r="AU88" s="53">
        <f t="shared" ca="1" si="65"/>
        <v>-30.692943706558204</v>
      </c>
      <c r="AV88" s="53">
        <f t="shared" ca="1" si="65"/>
        <v>-24.790454532220078</v>
      </c>
      <c r="AW88" s="53">
        <f t="shared" ca="1" si="65"/>
        <v>-18.887965357881964</v>
      </c>
      <c r="AX88" s="53">
        <f t="shared" ca="1" si="65"/>
        <v>-12.985476183543858</v>
      </c>
      <c r="AY88" s="53">
        <f t="shared" ca="1" si="65"/>
        <v>-7.0829870092057332</v>
      </c>
      <c r="AZ88" s="53">
        <f t="shared" ca="1" si="65"/>
        <v>-1.180497834867628</v>
      </c>
      <c r="BA88" s="53">
        <f t="shared" ca="1" si="65"/>
        <v>0</v>
      </c>
      <c r="BB88" s="53">
        <f t="shared" ca="1" si="65"/>
        <v>0</v>
      </c>
      <c r="BC88" s="53">
        <f t="shared" ca="1" si="65"/>
        <v>0</v>
      </c>
      <c r="BD88" s="119">
        <f t="shared" ca="1" si="65"/>
        <v>0</v>
      </c>
      <c r="BE88" s="204"/>
      <c r="BG88" s="18" t="s">
        <v>231</v>
      </c>
      <c r="BH88" s="122">
        <f>BG26</f>
        <v>0</v>
      </c>
      <c r="BI88" s="122" t="str">
        <f>BG27</f>
        <v>lei1834</v>
      </c>
      <c r="BJ88" s="210"/>
      <c r="BK88" s="122"/>
      <c r="BL88" s="8"/>
      <c r="BM88" s="52">
        <f ca="1">MIN(BM64:BM84)</f>
        <v>-83.50761473988436</v>
      </c>
      <c r="BN88" s="53">
        <f t="shared" ref="BN88:CG88" ca="1" si="66">MIN(BN64:BN84)</f>
        <v>-78.352823706558169</v>
      </c>
      <c r="BO88" s="53">
        <f t="shared" ca="1" si="66"/>
        <v>-73.198032673231964</v>
      </c>
      <c r="BP88" s="53">
        <f t="shared" ca="1" si="66"/>
        <v>-68.043241639905787</v>
      </c>
      <c r="BQ88" s="53">
        <f t="shared" ca="1" si="66"/>
        <v>-62.888450606579582</v>
      </c>
      <c r="BR88" s="53">
        <f t="shared" ca="1" si="66"/>
        <v>-57.733659573253384</v>
      </c>
      <c r="BS88" s="53">
        <f t="shared" ca="1" si="66"/>
        <v>-52.578868539927193</v>
      </c>
      <c r="BT88" s="53">
        <f t="shared" ca="1" si="66"/>
        <v>-47.424077506600995</v>
      </c>
      <c r="BU88" s="53">
        <f t="shared" ca="1" si="66"/>
        <v>-42.269286473274803</v>
      </c>
      <c r="BV88" s="53">
        <f t="shared" ca="1" si="66"/>
        <v>-37.114495439948605</v>
      </c>
      <c r="BW88" s="53">
        <f t="shared" ca="1" si="66"/>
        <v>-31.959704406622411</v>
      </c>
      <c r="BX88" s="53">
        <f t="shared" ca="1" si="66"/>
        <v>-26.804913373296223</v>
      </c>
      <c r="BY88" s="53">
        <f t="shared" ca="1" si="66"/>
        <v>-21.650122339970018</v>
      </c>
      <c r="BZ88" s="53">
        <f t="shared" ca="1" si="66"/>
        <v>-16.495331306643823</v>
      </c>
      <c r="CA88" s="53">
        <f t="shared" ca="1" si="66"/>
        <v>-11.340540273317634</v>
      </c>
      <c r="CB88" s="53">
        <f t="shared" ca="1" si="66"/>
        <v>-6.1857492399914324</v>
      </c>
      <c r="CC88" s="53">
        <f t="shared" ca="1" si="66"/>
        <v>-1.0309582066652436</v>
      </c>
      <c r="CD88" s="53">
        <f t="shared" ca="1" si="66"/>
        <v>0</v>
      </c>
      <c r="CE88" s="53">
        <f t="shared" ca="1" si="66"/>
        <v>0</v>
      </c>
      <c r="CF88" s="53">
        <f t="shared" ca="1" si="66"/>
        <v>0</v>
      </c>
      <c r="CG88" s="119">
        <f t="shared" ca="1" si="66"/>
        <v>0</v>
      </c>
      <c r="CH88" s="204"/>
      <c r="CJ88" s="18" t="s">
        <v>231</v>
      </c>
      <c r="CK88" s="122">
        <f>CJ26</f>
        <v>0</v>
      </c>
      <c r="CL88" s="122" t="str">
        <f>CJ27</f>
        <v>work3564</v>
      </c>
      <c r="CM88" s="210"/>
      <c r="CN88" s="122"/>
      <c r="CO88" s="8"/>
      <c r="CP88" s="52">
        <f ca="1">MIN(CP64:CP84)</f>
        <v>-86.062074104046246</v>
      </c>
      <c r="CQ88" s="53">
        <f t="shared" ref="CQ88:DJ88" ca="1" si="67">MIN(CQ64:CQ84)</f>
        <v>-80.749600393919948</v>
      </c>
      <c r="CR88" s="53">
        <f t="shared" ca="1" si="67"/>
        <v>-75.437126683793622</v>
      </c>
      <c r="CS88" s="53">
        <f t="shared" ca="1" si="67"/>
        <v>-70.124652973667324</v>
      </c>
      <c r="CT88" s="53">
        <f t="shared" ca="1" si="67"/>
        <v>-64.812179263540997</v>
      </c>
      <c r="CU88" s="53">
        <f t="shared" ca="1" si="67"/>
        <v>-59.499705553414699</v>
      </c>
      <c r="CV88" s="53">
        <f t="shared" ca="1" si="67"/>
        <v>-54.187231843288373</v>
      </c>
      <c r="CW88" s="53">
        <f t="shared" ca="1" si="67"/>
        <v>-48.874758133162068</v>
      </c>
      <c r="CX88" s="53">
        <f t="shared" ca="1" si="67"/>
        <v>-43.562284423035756</v>
      </c>
      <c r="CY88" s="53">
        <f t="shared" ca="1" si="67"/>
        <v>-38.249810712909444</v>
      </c>
      <c r="CZ88" s="53">
        <f t="shared" ca="1" si="67"/>
        <v>-32.937337002783131</v>
      </c>
      <c r="DA88" s="53">
        <f t="shared" ca="1" si="67"/>
        <v>-27.62486329265683</v>
      </c>
      <c r="DB88" s="53">
        <f t="shared" ca="1" si="67"/>
        <v>-22.312389582530507</v>
      </c>
      <c r="DC88" s="53">
        <f t="shared" ca="1" si="67"/>
        <v>-16.999915872404195</v>
      </c>
      <c r="DD88" s="53">
        <f t="shared" ca="1" si="67"/>
        <v>-11.687442162277891</v>
      </c>
      <c r="DE88" s="53">
        <f t="shared" ca="1" si="67"/>
        <v>-6.3749684521515722</v>
      </c>
      <c r="DF88" s="53">
        <f t="shared" ca="1" si="67"/>
        <v>-1.0624947420252671</v>
      </c>
      <c r="DG88" s="53">
        <f t="shared" ca="1" si="67"/>
        <v>0</v>
      </c>
      <c r="DH88" s="53">
        <f t="shared" ca="1" si="67"/>
        <v>0</v>
      </c>
      <c r="DI88" s="53">
        <f t="shared" ca="1" si="67"/>
        <v>0</v>
      </c>
      <c r="DJ88" s="119">
        <f t="shared" ca="1" si="67"/>
        <v>0</v>
      </c>
      <c r="DK88" s="204"/>
      <c r="DM88" s="18" t="s">
        <v>231</v>
      </c>
      <c r="DN88" s="122">
        <f>DM26</f>
        <v>0</v>
      </c>
      <c r="DO88" s="122" t="str">
        <f>DM27</f>
        <v>shop3564</v>
      </c>
      <c r="DP88" s="210"/>
      <c r="DQ88" s="122"/>
      <c r="DR88" s="8"/>
      <c r="DS88" s="52">
        <f ca="1">MIN(DS64:DS84)</f>
        <v>-75.802094971098271</v>
      </c>
      <c r="DT88" s="53">
        <f t="shared" ref="DT88:EM88" ca="1" si="68">MIN(DT64:DT84)</f>
        <v>-71.122953306215663</v>
      </c>
      <c r="DU88" s="53">
        <f t="shared" ca="1" si="68"/>
        <v>-66.443811641333042</v>
      </c>
      <c r="DV88" s="53">
        <f t="shared" ca="1" si="68"/>
        <v>-61.764669976450442</v>
      </c>
      <c r="DW88" s="53">
        <f t="shared" ca="1" si="68"/>
        <v>-57.085528311567828</v>
      </c>
      <c r="DX88" s="53">
        <f t="shared" ca="1" si="68"/>
        <v>-52.40638664668522</v>
      </c>
      <c r="DY88" s="53">
        <f t="shared" ca="1" si="68"/>
        <v>-47.727244981802613</v>
      </c>
      <c r="DZ88" s="53">
        <f t="shared" ca="1" si="68"/>
        <v>-43.048103316920006</v>
      </c>
      <c r="EA88" s="53">
        <f t="shared" ca="1" si="68"/>
        <v>-38.368961652037399</v>
      </c>
      <c r="EB88" s="53">
        <f t="shared" ca="1" si="68"/>
        <v>-33.689819987154792</v>
      </c>
      <c r="EC88" s="53">
        <f t="shared" ca="1" si="68"/>
        <v>-29.010678322272177</v>
      </c>
      <c r="ED88" s="53">
        <f t="shared" ca="1" si="68"/>
        <v>-24.331536657389574</v>
      </c>
      <c r="EE88" s="53">
        <f t="shared" ca="1" si="68"/>
        <v>-19.652394992506959</v>
      </c>
      <c r="EF88" s="53">
        <f t="shared" ca="1" si="68"/>
        <v>-14.973253327624349</v>
      </c>
      <c r="EG88" s="53">
        <f t="shared" ca="1" si="68"/>
        <v>-10.294111662741745</v>
      </c>
      <c r="EH88" s="53">
        <f t="shared" ca="1" si="68"/>
        <v>-5.614969997859129</v>
      </c>
      <c r="EI88" s="53">
        <f t="shared" ca="1" si="68"/>
        <v>-0.93582833297652601</v>
      </c>
      <c r="EJ88" s="53">
        <f t="shared" ca="1" si="68"/>
        <v>0</v>
      </c>
      <c r="EK88" s="53">
        <f t="shared" ca="1" si="68"/>
        <v>0</v>
      </c>
      <c r="EL88" s="53">
        <f t="shared" ca="1" si="68"/>
        <v>0</v>
      </c>
      <c r="EM88" s="119">
        <f t="shared" ca="1" si="68"/>
        <v>0</v>
      </c>
      <c r="EN88" s="204"/>
      <c r="EP88" s="18" t="s">
        <v>231</v>
      </c>
      <c r="EQ88" s="122">
        <f>EP26</f>
        <v>0</v>
      </c>
      <c r="ER88" s="122" t="str">
        <f>EP27</f>
        <v>lei3564</v>
      </c>
      <c r="ES88" s="210"/>
      <c r="ET88" s="122"/>
      <c r="EU88" s="8"/>
      <c r="EV88" s="52">
        <f ca="1">MIN(EV64:EV84)</f>
        <v>-76.818173526011549</v>
      </c>
      <c r="EW88" s="53">
        <f t="shared" ref="EW88:FP88" ca="1" si="69">MIN(EW64:EW84)</f>
        <v>-72.07631096267751</v>
      </c>
      <c r="EX88" s="53">
        <f t="shared" ca="1" si="69"/>
        <v>-67.334448399343458</v>
      </c>
      <c r="EY88" s="53">
        <f t="shared" ca="1" si="69"/>
        <v>-62.592585836009413</v>
      </c>
      <c r="EZ88" s="53">
        <f t="shared" ca="1" si="69"/>
        <v>-57.85072327267536</v>
      </c>
      <c r="FA88" s="53">
        <f t="shared" ca="1" si="69"/>
        <v>-53.108860709341322</v>
      </c>
      <c r="FB88" s="53">
        <f t="shared" ca="1" si="69"/>
        <v>-48.366998146007269</v>
      </c>
      <c r="FC88" s="53">
        <f t="shared" ca="1" si="69"/>
        <v>-43.625135582673224</v>
      </c>
      <c r="FD88" s="53">
        <f t="shared" ca="1" si="69"/>
        <v>-38.883273019339178</v>
      </c>
      <c r="FE88" s="53">
        <f t="shared" ca="1" si="69"/>
        <v>-34.141410456005133</v>
      </c>
      <c r="FF88" s="53">
        <f t="shared" ca="1" si="69"/>
        <v>-29.399547892671087</v>
      </c>
      <c r="FG88" s="53">
        <f t="shared" ca="1" si="69"/>
        <v>-24.657685329337049</v>
      </c>
      <c r="FH88" s="53">
        <f t="shared" ca="1" si="69"/>
        <v>-19.915822766002997</v>
      </c>
      <c r="FI88" s="53">
        <f t="shared" ca="1" si="69"/>
        <v>-15.173960202668948</v>
      </c>
      <c r="FJ88" s="53">
        <f t="shared" ca="1" si="69"/>
        <v>-10.432097639334907</v>
      </c>
      <c r="FK88" s="53">
        <f t="shared" ca="1" si="69"/>
        <v>-5.6902350760008531</v>
      </c>
      <c r="FL88" s="53">
        <f t="shared" ca="1" si="69"/>
        <v>-0.94837251266681355</v>
      </c>
      <c r="FM88" s="53">
        <f t="shared" ca="1" si="69"/>
        <v>0</v>
      </c>
      <c r="FN88" s="53">
        <f t="shared" ca="1" si="69"/>
        <v>0</v>
      </c>
      <c r="FO88" s="53">
        <f t="shared" ca="1" si="69"/>
        <v>0</v>
      </c>
      <c r="FP88" s="119">
        <f t="shared" ca="1" si="69"/>
        <v>0</v>
      </c>
      <c r="FQ88" s="204"/>
      <c r="FS88" s="18" t="s">
        <v>231</v>
      </c>
      <c r="FT88" s="122">
        <f>FS26</f>
        <v>0</v>
      </c>
      <c r="FU88" s="122" t="str">
        <f>FS27</f>
        <v>shop65</v>
      </c>
      <c r="FV88" s="210"/>
      <c r="FW88" s="122"/>
      <c r="FX88" s="8"/>
      <c r="FY88" s="52">
        <f ca="1">MIN(FY64:FY84)</f>
        <v>-76.995425780346821</v>
      </c>
      <c r="FZ88" s="53">
        <f t="shared" ref="FZ88:GS88" ca="1" si="70">MIN(FZ64:FZ84)</f>
        <v>-69.44685462541085</v>
      </c>
      <c r="GA88" s="53">
        <f t="shared" ca="1" si="70"/>
        <v>-61.898283470474894</v>
      </c>
      <c r="GB88" s="53">
        <f t="shared" ca="1" si="70"/>
        <v>-54.34971231553893</v>
      </c>
      <c r="GC88" s="53">
        <f t="shared" ca="1" si="70"/>
        <v>-46.801141160602967</v>
      </c>
      <c r="GD88" s="53">
        <f t="shared" ca="1" si="70"/>
        <v>-39.252570005667003</v>
      </c>
      <c r="GE88" s="53">
        <f t="shared" ca="1" si="70"/>
        <v>-31.70399885073104</v>
      </c>
      <c r="GF88" s="53">
        <f t="shared" ca="1" si="70"/>
        <v>-24.155427695795083</v>
      </c>
      <c r="GG88" s="53">
        <f t="shared" ca="1" si="70"/>
        <v>-16.606856540859113</v>
      </c>
      <c r="GH88" s="53">
        <f t="shared" ca="1" si="70"/>
        <v>-9.0582853859231509</v>
      </c>
      <c r="GI88" s="53">
        <f t="shared" ca="1" si="70"/>
        <v>-1.5097142309871872</v>
      </c>
      <c r="GJ88" s="53">
        <f t="shared" ca="1" si="70"/>
        <v>0</v>
      </c>
      <c r="GK88" s="53">
        <f t="shared" ca="1" si="70"/>
        <v>0</v>
      </c>
      <c r="GL88" s="53">
        <f t="shared" ca="1" si="70"/>
        <v>0</v>
      </c>
      <c r="GM88" s="53">
        <f t="shared" ca="1" si="70"/>
        <v>0</v>
      </c>
      <c r="GN88" s="53">
        <f t="shared" ca="1" si="70"/>
        <v>0</v>
      </c>
      <c r="GO88" s="53">
        <f t="shared" ca="1" si="70"/>
        <v>0</v>
      </c>
      <c r="GP88" s="53">
        <f t="shared" ca="1" si="70"/>
        <v>0</v>
      </c>
      <c r="GQ88" s="53">
        <f t="shared" ca="1" si="70"/>
        <v>0</v>
      </c>
      <c r="GR88" s="53">
        <f t="shared" ca="1" si="70"/>
        <v>0</v>
      </c>
      <c r="GS88" s="119">
        <f t="shared" ca="1" si="70"/>
        <v>0</v>
      </c>
      <c r="GT88" s="204"/>
      <c r="GV88" s="18" t="s">
        <v>231</v>
      </c>
      <c r="GW88" s="122">
        <f>GV26</f>
        <v>0</v>
      </c>
      <c r="GX88" s="122" t="str">
        <f>GV27</f>
        <v>lei65</v>
      </c>
      <c r="GY88" s="210"/>
      <c r="GZ88" s="122"/>
      <c r="HA88" s="8"/>
      <c r="HB88" s="52">
        <f ca="1">MIN(HB64:HB84)</f>
        <v>-73.076021387283248</v>
      </c>
      <c r="HC88" s="53">
        <f t="shared" ref="HC88:HV88" ca="1" si="71">MIN(HC64:HC84)</f>
        <v>-65.911705565000574</v>
      </c>
      <c r="HD88" s="53">
        <f t="shared" ca="1" si="71"/>
        <v>-58.747389742717907</v>
      </c>
      <c r="HE88" s="53">
        <f t="shared" ca="1" si="71"/>
        <v>-51.583073920435233</v>
      </c>
      <c r="HF88" s="53">
        <f t="shared" ca="1" si="71"/>
        <v>-44.418758098152566</v>
      </c>
      <c r="HG88" s="53">
        <f t="shared" ca="1" si="71"/>
        <v>-37.254442275869891</v>
      </c>
      <c r="HH88" s="53">
        <f t="shared" ca="1" si="71"/>
        <v>-30.090126453587214</v>
      </c>
      <c r="HI88" s="53">
        <f t="shared" ca="1" si="71"/>
        <v>-22.92581063130455</v>
      </c>
      <c r="HJ88" s="53">
        <f t="shared" ca="1" si="71"/>
        <v>-15.761494809021872</v>
      </c>
      <c r="HK88" s="53">
        <f t="shared" ca="1" si="71"/>
        <v>-8.5971789867392001</v>
      </c>
      <c r="HL88" s="53">
        <f t="shared" ca="1" si="71"/>
        <v>-1.4328631644565291</v>
      </c>
      <c r="HM88" s="53">
        <f t="shared" ca="1" si="71"/>
        <v>0</v>
      </c>
      <c r="HN88" s="53">
        <f t="shared" ca="1" si="71"/>
        <v>0</v>
      </c>
      <c r="HO88" s="53">
        <f t="shared" ca="1" si="71"/>
        <v>0</v>
      </c>
      <c r="HP88" s="53">
        <f t="shared" ca="1" si="71"/>
        <v>0</v>
      </c>
      <c r="HQ88" s="53">
        <f t="shared" ca="1" si="71"/>
        <v>0</v>
      </c>
      <c r="HR88" s="53">
        <f t="shared" ca="1" si="71"/>
        <v>0</v>
      </c>
      <c r="HS88" s="53">
        <f t="shared" ca="1" si="71"/>
        <v>0</v>
      </c>
      <c r="HT88" s="53">
        <f t="shared" ca="1" si="71"/>
        <v>0</v>
      </c>
      <c r="HU88" s="53">
        <f t="shared" ca="1" si="71"/>
        <v>0</v>
      </c>
      <c r="HV88" s="119">
        <f t="shared" ca="1" si="71"/>
        <v>0</v>
      </c>
      <c r="HW88" s="204"/>
    </row>
    <row r="89" spans="1:231" ht="15">
      <c r="A89" s="18" t="s">
        <v>186</v>
      </c>
      <c r="B89" s="122">
        <f>A26</f>
        <v>0</v>
      </c>
      <c r="C89" s="122" t="str">
        <f>A27</f>
        <v>work1834</v>
      </c>
      <c r="D89" s="210"/>
      <c r="E89" s="122"/>
      <c r="F89" s="8"/>
      <c r="G89" s="52">
        <f ca="1">IF(G88=0,G$28,VLOOKUP(G88,G64:AB84,23-G$28,0))</f>
        <v>1</v>
      </c>
      <c r="H89" s="53">
        <f ca="1">IF(H88=0,H$28,VLOOKUP(H88,H64:AB84,23-H$28,0))</f>
        <v>1</v>
      </c>
      <c r="I89" s="53">
        <f ca="1">IF(I88=0,I$28,VLOOKUP(I88,I64:AB84,23-I$28,0))</f>
        <v>1</v>
      </c>
      <c r="J89" s="53">
        <f ca="1">IF(J88=0,J$28,VLOOKUP(J88,J64:AB84,23-J$28,0))</f>
        <v>1</v>
      </c>
      <c r="K89" s="53">
        <f ca="1">IF(K88=0,K$28,VLOOKUP(K88,K64:AB84,23-K$28,0))</f>
        <v>1</v>
      </c>
      <c r="L89" s="53">
        <f ca="1">IF(L88=0,L$28,VLOOKUP(L88,L64:AB84,23-L$28,0))</f>
        <v>1</v>
      </c>
      <c r="M89" s="53">
        <f ca="1">IF(M88=0,M$28,VLOOKUP(M88,M64:AB84,23-M$28,0))</f>
        <v>1</v>
      </c>
      <c r="N89" s="53">
        <f ca="1">IF(N88=0,N$28,VLOOKUP(N88,N64:AB84,23-N$28,0))</f>
        <v>1</v>
      </c>
      <c r="O89" s="53">
        <f ca="1">IF(O88=0,O$28,VLOOKUP(O88,O64:AB84,23-O$28,0))</f>
        <v>1</v>
      </c>
      <c r="P89" s="53">
        <f ca="1">IF(P88=0,P$28,VLOOKUP(P88,P64:AB84,23-P$28,0))</f>
        <v>1</v>
      </c>
      <c r="Q89" s="53">
        <f ca="1">IF(Q88=0,Q$28,VLOOKUP(Q88,Q64:AB84,23-Q$28,0))</f>
        <v>1</v>
      </c>
      <c r="R89" s="53">
        <f ca="1">IF(R88=0,R$28,VLOOKUP(R88,R64:AB84,23-R$28,0))</f>
        <v>1</v>
      </c>
      <c r="S89" s="53">
        <f ca="1">IF(S88=0,S$28,VLOOKUP(S88,S64:AB84,23-S$28,0))</f>
        <v>1</v>
      </c>
      <c r="T89" s="53">
        <f ca="1">IF(T88=0,T$28,VLOOKUP(T88,T64:AB84,23-T$28,0))</f>
        <v>1</v>
      </c>
      <c r="U89" s="53">
        <f ca="1">IF(U88=0,U$28,VLOOKUP(U88,U64:AB84,23-U$28,0))</f>
        <v>1</v>
      </c>
      <c r="V89" s="53">
        <f ca="1">IF(V88=0,V$28,VLOOKUP(V88,V64:AB84,23-V$28,0))</f>
        <v>1</v>
      </c>
      <c r="W89" s="53">
        <f ca="1">IF(W88=0,W$28,VLOOKUP(W88,W64:AB84,23-W$28,0))</f>
        <v>1</v>
      </c>
      <c r="X89" s="53">
        <f ca="1">IF(X88=0,X$28,VLOOKUP(X88,X64:AB84,23-X$28,0))</f>
        <v>18</v>
      </c>
      <c r="Y89" s="53">
        <f ca="1">IF(Y88=0,Y$28,VLOOKUP(Y88,Y64:AB84,23-Y$28,0))</f>
        <v>19</v>
      </c>
      <c r="Z89" s="53">
        <f ca="1">IF(Z88=0,Z$28,VLOOKUP(Z88,Z64:AB84,23-Z$28,0))</f>
        <v>20</v>
      </c>
      <c r="AA89" s="119">
        <f ca="1">IF(AA88=0,AA$28,VLOOKUP(AA88,AA64:AB84,23-AA$28,0))</f>
        <v>21</v>
      </c>
      <c r="AB89" s="204"/>
      <c r="AD89" s="18" t="s">
        <v>186</v>
      </c>
      <c r="AE89" s="122">
        <f>AD26</f>
        <v>0</v>
      </c>
      <c r="AF89" s="122" t="str">
        <f>AD27</f>
        <v>shop1834</v>
      </c>
      <c r="AG89" s="210"/>
      <c r="AH89" s="122"/>
      <c r="AI89" s="8"/>
      <c r="AJ89" s="52">
        <f ca="1">IF(AJ88=0,AJ$28,VLOOKUP(AJ88,AJ64:BE84,23-AJ$28,0))</f>
        <v>1</v>
      </c>
      <c r="AK89" s="53">
        <f ca="1">IF(AK88=0,AK$28,VLOOKUP(AK88,AK64:BE84,23-AK$28,0))</f>
        <v>1</v>
      </c>
      <c r="AL89" s="53">
        <f ca="1">IF(AL88=0,AL$28,VLOOKUP(AL88,AL64:BE84,23-AL$28,0))</f>
        <v>1</v>
      </c>
      <c r="AM89" s="53">
        <f ca="1">IF(AM88=0,AM$28,VLOOKUP(AM88,AM64:BE84,23-AM$28,0))</f>
        <v>1</v>
      </c>
      <c r="AN89" s="53">
        <f ca="1">IF(AN88=0,AN$28,VLOOKUP(AN88,AN64:BE84,23-AN$28,0))</f>
        <v>1</v>
      </c>
      <c r="AO89" s="53">
        <f ca="1">IF(AO88=0,AO$28,VLOOKUP(AO88,AO64:BE84,23-AO$28,0))</f>
        <v>1</v>
      </c>
      <c r="AP89" s="53">
        <f ca="1">IF(AP88=0,AP$28,VLOOKUP(AP88,AP64:BE84,23-AP$28,0))</f>
        <v>1</v>
      </c>
      <c r="AQ89" s="53">
        <f ca="1">IF(AQ88=0,AQ$28,VLOOKUP(AQ88,AQ64:BE84,23-AQ$28,0))</f>
        <v>1</v>
      </c>
      <c r="AR89" s="53">
        <f ca="1">IF(AR88=0,AR$28,VLOOKUP(AR88,AR64:BE84,23-AR$28,0))</f>
        <v>1</v>
      </c>
      <c r="AS89" s="53">
        <f ca="1">IF(AS88=0,AS$28,VLOOKUP(AS88,AS64:BE84,23-AS$28,0))</f>
        <v>1</v>
      </c>
      <c r="AT89" s="53">
        <f ca="1">IF(AT88=0,AT$28,VLOOKUP(AT88,AT64:BE84,23-AT$28,0))</f>
        <v>1</v>
      </c>
      <c r="AU89" s="53">
        <f ca="1">IF(AU88=0,AU$28,VLOOKUP(AU88,AU64:BE84,23-AU$28,0))</f>
        <v>1</v>
      </c>
      <c r="AV89" s="53">
        <f ca="1">IF(AV88=0,AV$28,VLOOKUP(AV88,AV64:BE84,23-AV$28,0))</f>
        <v>1</v>
      </c>
      <c r="AW89" s="53">
        <f ca="1">IF(AW88=0,AW$28,VLOOKUP(AW88,AW64:BE84,23-AW$28,0))</f>
        <v>1</v>
      </c>
      <c r="AX89" s="53">
        <f ca="1">IF(AX88=0,AX$28,VLOOKUP(AX88,AX64:BE84,23-AX$28,0))</f>
        <v>1</v>
      </c>
      <c r="AY89" s="53">
        <f ca="1">IF(AY88=0,AY$28,VLOOKUP(AY88,AY64:BE84,23-AY$28,0))</f>
        <v>1</v>
      </c>
      <c r="AZ89" s="53">
        <f ca="1">IF(AZ88=0,AZ$28,VLOOKUP(AZ88,AZ64:BE84,23-AZ$28,0))</f>
        <v>1</v>
      </c>
      <c r="BA89" s="53">
        <f ca="1">IF(BA88=0,BA$28,VLOOKUP(BA88,BA64:BE84,23-BA$28,0))</f>
        <v>18</v>
      </c>
      <c r="BB89" s="53">
        <f ca="1">IF(BB88=0,BB$28,VLOOKUP(BB88,BB64:BE84,23-BB$28,0))</f>
        <v>19</v>
      </c>
      <c r="BC89" s="53">
        <f ca="1">IF(BC88=0,BC$28,VLOOKUP(BC88,BC64:BE84,23-BC$28,0))</f>
        <v>20</v>
      </c>
      <c r="BD89" s="119">
        <f ca="1">IF(BD88=0,BD$28,VLOOKUP(BD88,BD64:BE84,23-BD$28,0))</f>
        <v>21</v>
      </c>
      <c r="BE89" s="204"/>
      <c r="BG89" s="18" t="s">
        <v>186</v>
      </c>
      <c r="BH89" s="122">
        <f>BG26</f>
        <v>0</v>
      </c>
      <c r="BI89" s="122" t="str">
        <f>BG27</f>
        <v>lei1834</v>
      </c>
      <c r="BJ89" s="210"/>
      <c r="BK89" s="122"/>
      <c r="BL89" s="8"/>
      <c r="BM89" s="52">
        <f ca="1">IF(BM88=0,BM$28,VLOOKUP(BM88,BM64:CH84,23-BM$28,0))</f>
        <v>1</v>
      </c>
      <c r="BN89" s="53">
        <f ca="1">IF(BN88=0,BN$28,VLOOKUP(BN88,BN64:CH84,23-BN$28,0))</f>
        <v>1</v>
      </c>
      <c r="BO89" s="53">
        <f ca="1">IF(BO88=0,BO$28,VLOOKUP(BO88,BO64:CH84,23-BO$28,0))</f>
        <v>1</v>
      </c>
      <c r="BP89" s="53">
        <f ca="1">IF(BP88=0,BP$28,VLOOKUP(BP88,BP64:CH84,23-BP$28,0))</f>
        <v>1</v>
      </c>
      <c r="BQ89" s="53">
        <f ca="1">IF(BQ88=0,BQ$28,VLOOKUP(BQ88,BQ64:CH84,23-BQ$28,0))</f>
        <v>1</v>
      </c>
      <c r="BR89" s="53">
        <f ca="1">IF(BR88=0,BR$28,VLOOKUP(BR88,BR64:CH84,23-BR$28,0))</f>
        <v>1</v>
      </c>
      <c r="BS89" s="53">
        <f ca="1">IF(BS88=0,BS$28,VLOOKUP(BS88,BS64:CH84,23-BS$28,0))</f>
        <v>1</v>
      </c>
      <c r="BT89" s="53">
        <f ca="1">IF(BT88=0,BT$28,VLOOKUP(BT88,BT64:CH84,23-BT$28,0))</f>
        <v>1</v>
      </c>
      <c r="BU89" s="53">
        <f ca="1">IF(BU88=0,BU$28,VLOOKUP(BU88,BU64:CH84,23-BU$28,0))</f>
        <v>1</v>
      </c>
      <c r="BV89" s="53">
        <f ca="1">IF(BV88=0,BV$28,VLOOKUP(BV88,BV64:CH84,23-BV$28,0))</f>
        <v>1</v>
      </c>
      <c r="BW89" s="53">
        <f ca="1">IF(BW88=0,BW$28,VLOOKUP(BW88,BW64:CH84,23-BW$28,0))</f>
        <v>1</v>
      </c>
      <c r="BX89" s="53">
        <f ca="1">IF(BX88=0,BX$28,VLOOKUP(BX88,BX64:CH84,23-BX$28,0))</f>
        <v>1</v>
      </c>
      <c r="BY89" s="53">
        <f ca="1">IF(BY88=0,BY$28,VLOOKUP(BY88,BY64:CH84,23-BY$28,0))</f>
        <v>1</v>
      </c>
      <c r="BZ89" s="53">
        <f ca="1">IF(BZ88=0,BZ$28,VLOOKUP(BZ88,BZ64:CH84,23-BZ$28,0))</f>
        <v>1</v>
      </c>
      <c r="CA89" s="53">
        <f ca="1">IF(CA88=0,CA$28,VLOOKUP(CA88,CA64:CH84,23-CA$28,0))</f>
        <v>1</v>
      </c>
      <c r="CB89" s="53">
        <f ca="1">IF(CB88=0,CB$28,VLOOKUP(CB88,CB64:CH84,23-CB$28,0))</f>
        <v>1</v>
      </c>
      <c r="CC89" s="53">
        <f ca="1">IF(CC88=0,CC$28,VLOOKUP(CC88,CC64:CH84,23-CC$28,0))</f>
        <v>1</v>
      </c>
      <c r="CD89" s="53">
        <f ca="1">IF(CD88=0,CD$28,VLOOKUP(CD88,CD64:CH84,23-CD$28,0))</f>
        <v>18</v>
      </c>
      <c r="CE89" s="53">
        <f ca="1">IF(CE88=0,CE$28,VLOOKUP(CE88,CE64:CH84,23-CE$28,0))</f>
        <v>19</v>
      </c>
      <c r="CF89" s="53">
        <f ca="1">IF(CF88=0,CF$28,VLOOKUP(CF88,CF64:CH84,23-CF$28,0))</f>
        <v>20</v>
      </c>
      <c r="CG89" s="119">
        <f ca="1">IF(CG88=0,CG$28,VLOOKUP(CG88,CG64:CH84,23-CG$28,0))</f>
        <v>21</v>
      </c>
      <c r="CH89" s="204"/>
      <c r="CJ89" s="18" t="s">
        <v>186</v>
      </c>
      <c r="CK89" s="122">
        <f>CJ26</f>
        <v>0</v>
      </c>
      <c r="CL89" s="122" t="str">
        <f>CJ27</f>
        <v>work3564</v>
      </c>
      <c r="CM89" s="210"/>
      <c r="CN89" s="122"/>
      <c r="CO89" s="8"/>
      <c r="CP89" s="52">
        <f ca="1">IF(CP88=0,CP$28,VLOOKUP(CP88,CP64:DK84,23-CP$28,0))</f>
        <v>1</v>
      </c>
      <c r="CQ89" s="53">
        <f ca="1">IF(CQ88=0,CQ$28,VLOOKUP(CQ88,CQ64:DK84,23-CQ$28,0))</f>
        <v>1</v>
      </c>
      <c r="CR89" s="53">
        <f ca="1">IF(CR88=0,CR$28,VLOOKUP(CR88,CR64:DK84,23-CR$28,0))</f>
        <v>1</v>
      </c>
      <c r="CS89" s="53">
        <f ca="1">IF(CS88=0,CS$28,VLOOKUP(CS88,CS64:DK84,23-CS$28,0))</f>
        <v>1</v>
      </c>
      <c r="CT89" s="53">
        <f ca="1">IF(CT88=0,CT$28,VLOOKUP(CT88,CT64:DK84,23-CT$28,0))</f>
        <v>1</v>
      </c>
      <c r="CU89" s="53">
        <f ca="1">IF(CU88=0,CU$28,VLOOKUP(CU88,CU64:DK84,23-CU$28,0))</f>
        <v>1</v>
      </c>
      <c r="CV89" s="53">
        <f ca="1">IF(CV88=0,CV$28,VLOOKUP(CV88,CV64:DK84,23-CV$28,0))</f>
        <v>1</v>
      </c>
      <c r="CW89" s="53">
        <f ca="1">IF(CW88=0,CW$28,VLOOKUP(CW88,CW64:DK84,23-CW$28,0))</f>
        <v>1</v>
      </c>
      <c r="CX89" s="53">
        <f ca="1">IF(CX88=0,CX$28,VLOOKUP(CX88,CX64:DK84,23-CX$28,0))</f>
        <v>1</v>
      </c>
      <c r="CY89" s="53">
        <f ca="1">IF(CY88=0,CY$28,VLOOKUP(CY88,CY64:DK84,23-CY$28,0))</f>
        <v>1</v>
      </c>
      <c r="CZ89" s="53">
        <f ca="1">IF(CZ88=0,CZ$28,VLOOKUP(CZ88,CZ64:DK84,23-CZ$28,0))</f>
        <v>1</v>
      </c>
      <c r="DA89" s="53">
        <f ca="1">IF(DA88=0,DA$28,VLOOKUP(DA88,DA64:DK84,23-DA$28,0))</f>
        <v>1</v>
      </c>
      <c r="DB89" s="53">
        <f ca="1">IF(DB88=0,DB$28,VLOOKUP(DB88,DB64:DK84,23-DB$28,0))</f>
        <v>1</v>
      </c>
      <c r="DC89" s="53">
        <f ca="1">IF(DC88=0,DC$28,VLOOKUP(DC88,DC64:DK84,23-DC$28,0))</f>
        <v>1</v>
      </c>
      <c r="DD89" s="53">
        <f ca="1">IF(DD88=0,DD$28,VLOOKUP(DD88,DD64:DK84,23-DD$28,0))</f>
        <v>1</v>
      </c>
      <c r="DE89" s="53">
        <f ca="1">IF(DE88=0,DE$28,VLOOKUP(DE88,DE64:DK84,23-DE$28,0))</f>
        <v>1</v>
      </c>
      <c r="DF89" s="53">
        <f ca="1">IF(DF88=0,DF$28,VLOOKUP(DF88,DF64:DK84,23-DF$28,0))</f>
        <v>1</v>
      </c>
      <c r="DG89" s="53">
        <f ca="1">IF(DG88=0,DG$28,VLOOKUP(DG88,DG64:DK84,23-DG$28,0))</f>
        <v>18</v>
      </c>
      <c r="DH89" s="53">
        <f ca="1">IF(DH88=0,DH$28,VLOOKUP(DH88,DH64:DK84,23-DH$28,0))</f>
        <v>19</v>
      </c>
      <c r="DI89" s="53">
        <f ca="1">IF(DI88=0,DI$28,VLOOKUP(DI88,DI64:DK84,23-DI$28,0))</f>
        <v>20</v>
      </c>
      <c r="DJ89" s="119">
        <f ca="1">IF(DJ88=0,DJ$28,VLOOKUP(DJ88,DJ64:DK84,23-DJ$28,0))</f>
        <v>21</v>
      </c>
      <c r="DK89" s="204"/>
      <c r="DM89" s="18" t="s">
        <v>186</v>
      </c>
      <c r="DN89" s="122">
        <f>DM26</f>
        <v>0</v>
      </c>
      <c r="DO89" s="122" t="str">
        <f>DM27</f>
        <v>shop3564</v>
      </c>
      <c r="DP89" s="210"/>
      <c r="DQ89" s="122"/>
      <c r="DR89" s="8"/>
      <c r="DS89" s="52">
        <f ca="1">IF(DS88=0,DS$28,VLOOKUP(DS88,DS64:EN84,23-DS$28,0))</f>
        <v>1</v>
      </c>
      <c r="DT89" s="53">
        <f ca="1">IF(DT88=0,DT$28,VLOOKUP(DT88,DT64:EN84,23-DT$28,0))</f>
        <v>1</v>
      </c>
      <c r="DU89" s="53">
        <f ca="1">IF(DU88=0,DU$28,VLOOKUP(DU88,DU64:EN84,23-DU$28,0))</f>
        <v>1</v>
      </c>
      <c r="DV89" s="53">
        <f ca="1">IF(DV88=0,DV$28,VLOOKUP(DV88,DV64:EN84,23-DV$28,0))</f>
        <v>1</v>
      </c>
      <c r="DW89" s="53">
        <f ca="1">IF(DW88=0,DW$28,VLOOKUP(DW88,DW64:EN84,23-DW$28,0))</f>
        <v>1</v>
      </c>
      <c r="DX89" s="53">
        <f ca="1">IF(DX88=0,DX$28,VLOOKUP(DX88,DX64:EN84,23-DX$28,0))</f>
        <v>1</v>
      </c>
      <c r="DY89" s="53">
        <f ca="1">IF(DY88=0,DY$28,VLOOKUP(DY88,DY64:EN84,23-DY$28,0))</f>
        <v>1</v>
      </c>
      <c r="DZ89" s="53">
        <f ca="1">IF(DZ88=0,DZ$28,VLOOKUP(DZ88,DZ64:EN84,23-DZ$28,0))</f>
        <v>1</v>
      </c>
      <c r="EA89" s="53">
        <f ca="1">IF(EA88=0,EA$28,VLOOKUP(EA88,EA64:EN84,23-EA$28,0))</f>
        <v>1</v>
      </c>
      <c r="EB89" s="53">
        <f ca="1">IF(EB88=0,EB$28,VLOOKUP(EB88,EB64:EN84,23-EB$28,0))</f>
        <v>1</v>
      </c>
      <c r="EC89" s="53">
        <f ca="1">IF(EC88=0,EC$28,VLOOKUP(EC88,EC64:EN84,23-EC$28,0))</f>
        <v>1</v>
      </c>
      <c r="ED89" s="53">
        <f ca="1">IF(ED88=0,ED$28,VLOOKUP(ED88,ED64:EN84,23-ED$28,0))</f>
        <v>1</v>
      </c>
      <c r="EE89" s="53">
        <f ca="1">IF(EE88=0,EE$28,VLOOKUP(EE88,EE64:EN84,23-EE$28,0))</f>
        <v>1</v>
      </c>
      <c r="EF89" s="53">
        <f ca="1">IF(EF88=0,EF$28,VLOOKUP(EF88,EF64:EN84,23-EF$28,0))</f>
        <v>1</v>
      </c>
      <c r="EG89" s="53">
        <f ca="1">IF(EG88=0,EG$28,VLOOKUP(EG88,EG64:EN84,23-EG$28,0))</f>
        <v>1</v>
      </c>
      <c r="EH89" s="53">
        <f ca="1">IF(EH88=0,EH$28,VLOOKUP(EH88,EH64:EN84,23-EH$28,0))</f>
        <v>1</v>
      </c>
      <c r="EI89" s="53">
        <f ca="1">IF(EI88=0,EI$28,VLOOKUP(EI88,EI64:EN84,23-EI$28,0))</f>
        <v>1</v>
      </c>
      <c r="EJ89" s="53">
        <f ca="1">IF(EJ88=0,EJ$28,VLOOKUP(EJ88,EJ64:EN84,23-EJ$28,0))</f>
        <v>18</v>
      </c>
      <c r="EK89" s="53">
        <f ca="1">IF(EK88=0,EK$28,VLOOKUP(EK88,EK64:EN84,23-EK$28,0))</f>
        <v>19</v>
      </c>
      <c r="EL89" s="53">
        <f ca="1">IF(EL88=0,EL$28,VLOOKUP(EL88,EL64:EN84,23-EL$28,0))</f>
        <v>20</v>
      </c>
      <c r="EM89" s="119">
        <f ca="1">IF(EM88=0,EM$28,VLOOKUP(EM88,EM64:EN84,23-EM$28,0))</f>
        <v>21</v>
      </c>
      <c r="EN89" s="204"/>
      <c r="EP89" s="18" t="s">
        <v>186</v>
      </c>
      <c r="EQ89" s="122">
        <f>EP26</f>
        <v>0</v>
      </c>
      <c r="ER89" s="122" t="str">
        <f>EP27</f>
        <v>lei3564</v>
      </c>
      <c r="ES89" s="210"/>
      <c r="ET89" s="122"/>
      <c r="EU89" s="8"/>
      <c r="EV89" s="52">
        <f ca="1">IF(EV88=0,EV$28,VLOOKUP(EV88,EV64:FQ84,23-EV$28,0))</f>
        <v>1</v>
      </c>
      <c r="EW89" s="53">
        <f ca="1">IF(EW88=0,EW$28,VLOOKUP(EW88,EW64:FQ84,23-EW$28,0))</f>
        <v>1</v>
      </c>
      <c r="EX89" s="53">
        <f ca="1">IF(EX88=0,EX$28,VLOOKUP(EX88,EX64:FQ84,23-EX$28,0))</f>
        <v>1</v>
      </c>
      <c r="EY89" s="53">
        <f ca="1">IF(EY88=0,EY$28,VLOOKUP(EY88,EY64:FQ84,23-EY$28,0))</f>
        <v>1</v>
      </c>
      <c r="EZ89" s="53">
        <f ca="1">IF(EZ88=0,EZ$28,VLOOKUP(EZ88,EZ64:FQ84,23-EZ$28,0))</f>
        <v>1</v>
      </c>
      <c r="FA89" s="53">
        <f ca="1">IF(FA88=0,FA$28,VLOOKUP(FA88,FA64:FQ84,23-FA$28,0))</f>
        <v>1</v>
      </c>
      <c r="FB89" s="53">
        <f ca="1">IF(FB88=0,FB$28,VLOOKUP(FB88,FB64:FQ84,23-FB$28,0))</f>
        <v>1</v>
      </c>
      <c r="FC89" s="53">
        <f ca="1">IF(FC88=0,FC$28,VLOOKUP(FC88,FC64:FQ84,23-FC$28,0))</f>
        <v>1</v>
      </c>
      <c r="FD89" s="53">
        <f ca="1">IF(FD88=0,FD$28,VLOOKUP(FD88,FD64:FQ84,23-FD$28,0))</f>
        <v>1</v>
      </c>
      <c r="FE89" s="53">
        <f ca="1">IF(FE88=0,FE$28,VLOOKUP(FE88,FE64:FQ84,23-FE$28,0))</f>
        <v>1</v>
      </c>
      <c r="FF89" s="53">
        <f ca="1">IF(FF88=0,FF$28,VLOOKUP(FF88,FF64:FQ84,23-FF$28,0))</f>
        <v>1</v>
      </c>
      <c r="FG89" s="53">
        <f ca="1">IF(FG88=0,FG$28,VLOOKUP(FG88,FG64:FQ84,23-FG$28,0))</f>
        <v>1</v>
      </c>
      <c r="FH89" s="53">
        <f ca="1">IF(FH88=0,FH$28,VLOOKUP(FH88,FH64:FQ84,23-FH$28,0))</f>
        <v>1</v>
      </c>
      <c r="FI89" s="53">
        <f ca="1">IF(FI88=0,FI$28,VLOOKUP(FI88,FI64:FQ84,23-FI$28,0))</f>
        <v>1</v>
      </c>
      <c r="FJ89" s="53">
        <f ca="1">IF(FJ88=0,FJ$28,VLOOKUP(FJ88,FJ64:FQ84,23-FJ$28,0))</f>
        <v>1</v>
      </c>
      <c r="FK89" s="53">
        <f ca="1">IF(FK88=0,FK$28,VLOOKUP(FK88,FK64:FQ84,23-FK$28,0))</f>
        <v>1</v>
      </c>
      <c r="FL89" s="53">
        <f ca="1">IF(FL88=0,FL$28,VLOOKUP(FL88,FL64:FQ84,23-FL$28,0))</f>
        <v>1</v>
      </c>
      <c r="FM89" s="53">
        <f ca="1">IF(FM88=0,FM$28,VLOOKUP(FM88,FM64:FQ84,23-FM$28,0))</f>
        <v>18</v>
      </c>
      <c r="FN89" s="53">
        <f ca="1">IF(FN88=0,FN$28,VLOOKUP(FN88,FN64:FQ84,23-FN$28,0))</f>
        <v>19</v>
      </c>
      <c r="FO89" s="53">
        <f ca="1">IF(FO88=0,FO$28,VLOOKUP(FO88,FO64:FQ84,23-FO$28,0))</f>
        <v>20</v>
      </c>
      <c r="FP89" s="119">
        <f ca="1">IF(FP88=0,FP$28,VLOOKUP(FP88,FP64:FQ84,23-FP$28,0))</f>
        <v>21</v>
      </c>
      <c r="FQ89" s="204"/>
      <c r="FS89" s="18" t="s">
        <v>186</v>
      </c>
      <c r="FT89" s="122">
        <f>FS26</f>
        <v>0</v>
      </c>
      <c r="FU89" s="122" t="str">
        <f>FS27</f>
        <v>shop65</v>
      </c>
      <c r="FV89" s="210"/>
      <c r="FW89" s="122"/>
      <c r="FX89" s="8"/>
      <c r="FY89" s="52">
        <f ca="1">IF(FY88=0,FY$28,VLOOKUP(FY88,FY64:GT84,23-FY$28,0))</f>
        <v>1</v>
      </c>
      <c r="FZ89" s="53">
        <f ca="1">IF(FZ88=0,FZ$28,VLOOKUP(FZ88,FZ64:GT84,23-FZ$28,0))</f>
        <v>1</v>
      </c>
      <c r="GA89" s="53">
        <f ca="1">IF(GA88=0,GA$28,VLOOKUP(GA88,GA64:GT84,23-GA$28,0))</f>
        <v>1</v>
      </c>
      <c r="GB89" s="53">
        <f ca="1">IF(GB88=0,GB$28,VLOOKUP(GB88,GB64:GT84,23-GB$28,0))</f>
        <v>1</v>
      </c>
      <c r="GC89" s="53">
        <f ca="1">IF(GC88=0,GC$28,VLOOKUP(GC88,GC64:GT84,23-GC$28,0))</f>
        <v>1</v>
      </c>
      <c r="GD89" s="53">
        <f ca="1">IF(GD88=0,GD$28,VLOOKUP(GD88,GD64:GT84,23-GD$28,0))</f>
        <v>1</v>
      </c>
      <c r="GE89" s="53">
        <f ca="1">IF(GE88=0,GE$28,VLOOKUP(GE88,GE64:GT84,23-GE$28,0))</f>
        <v>1</v>
      </c>
      <c r="GF89" s="53">
        <f ca="1">IF(GF88=0,GF$28,VLOOKUP(GF88,GF64:GT84,23-GF$28,0))</f>
        <v>1</v>
      </c>
      <c r="GG89" s="53">
        <f ca="1">IF(GG88=0,GG$28,VLOOKUP(GG88,GG64:GT84,23-GG$28,0))</f>
        <v>1</v>
      </c>
      <c r="GH89" s="53">
        <f ca="1">IF(GH88=0,GH$28,VLOOKUP(GH88,GH64:GT84,23-GH$28,0))</f>
        <v>1</v>
      </c>
      <c r="GI89" s="53">
        <f ca="1">IF(GI88=0,GI$28,VLOOKUP(GI88,GI64:GT84,23-GI$28,0))</f>
        <v>1</v>
      </c>
      <c r="GJ89" s="53">
        <f ca="1">IF(GJ88=0,GJ$28,VLOOKUP(GJ88,GJ64:GT84,23-GJ$28,0))</f>
        <v>12</v>
      </c>
      <c r="GK89" s="53">
        <f ca="1">IF(GK88=0,GK$28,VLOOKUP(GK88,GK64:GT84,23-GK$28,0))</f>
        <v>13</v>
      </c>
      <c r="GL89" s="53">
        <f ca="1">IF(GL88=0,GL$28,VLOOKUP(GL88,GL64:GT84,23-GL$28,0))</f>
        <v>14</v>
      </c>
      <c r="GM89" s="53">
        <f ca="1">IF(GM88=0,GM$28,VLOOKUP(GM88,GM64:GT84,23-GM$28,0))</f>
        <v>15</v>
      </c>
      <c r="GN89" s="53">
        <f ca="1">IF(GN88=0,GN$28,VLOOKUP(GN88,GN64:GT84,23-GN$28,0))</f>
        <v>16</v>
      </c>
      <c r="GO89" s="53">
        <f ca="1">IF(GO88=0,GO$28,VLOOKUP(GO88,GO64:GT84,23-GO$28,0))</f>
        <v>17</v>
      </c>
      <c r="GP89" s="53">
        <f ca="1">IF(GP88=0,GP$28,VLOOKUP(GP88,GP64:GT84,23-GP$28,0))</f>
        <v>18</v>
      </c>
      <c r="GQ89" s="53">
        <f ca="1">IF(GQ88=0,GQ$28,VLOOKUP(GQ88,GQ64:GT84,23-GQ$28,0))</f>
        <v>19</v>
      </c>
      <c r="GR89" s="53">
        <f ca="1">IF(GR88=0,GR$28,VLOOKUP(GR88,GR64:GT84,23-GR$28,0))</f>
        <v>20</v>
      </c>
      <c r="GS89" s="119">
        <f ca="1">IF(GS88=0,GS$28,VLOOKUP(GS88,GS64:GT84,23-GS$28,0))</f>
        <v>21</v>
      </c>
      <c r="GT89" s="204"/>
      <c r="GV89" s="18" t="s">
        <v>186</v>
      </c>
      <c r="GW89" s="122">
        <f>GV26</f>
        <v>0</v>
      </c>
      <c r="GX89" s="122" t="str">
        <f>GV27</f>
        <v>lei65</v>
      </c>
      <c r="GY89" s="210"/>
      <c r="GZ89" s="122"/>
      <c r="HA89" s="8"/>
      <c r="HB89" s="52">
        <f ca="1">IF(HB88=0,HB$28,VLOOKUP(HB88,HB64:HW84,23-HB$28,0))</f>
        <v>1</v>
      </c>
      <c r="HC89" s="53">
        <f ca="1">IF(HC88=0,HC$28,VLOOKUP(HC88,HC64:HW84,23-HC$28,0))</f>
        <v>1</v>
      </c>
      <c r="HD89" s="53">
        <f ca="1">IF(HD88=0,HD$28,VLOOKUP(HD88,HD64:HW84,23-HD$28,0))</f>
        <v>1</v>
      </c>
      <c r="HE89" s="53">
        <f ca="1">IF(HE88=0,HE$28,VLOOKUP(HE88,HE64:HW84,23-HE$28,0))</f>
        <v>1</v>
      </c>
      <c r="HF89" s="53">
        <f ca="1">IF(HF88=0,HF$28,VLOOKUP(HF88,HF64:HW84,23-HF$28,0))</f>
        <v>1</v>
      </c>
      <c r="HG89" s="53">
        <f ca="1">IF(HG88=0,HG$28,VLOOKUP(HG88,HG64:HW84,23-HG$28,0))</f>
        <v>1</v>
      </c>
      <c r="HH89" s="53">
        <f ca="1">IF(HH88=0,HH$28,VLOOKUP(HH88,HH64:HW84,23-HH$28,0))</f>
        <v>1</v>
      </c>
      <c r="HI89" s="53">
        <f ca="1">IF(HI88=0,HI$28,VLOOKUP(HI88,HI64:HW84,23-HI$28,0))</f>
        <v>1</v>
      </c>
      <c r="HJ89" s="53">
        <f ca="1">IF(HJ88=0,HJ$28,VLOOKUP(HJ88,HJ64:HW84,23-HJ$28,0))</f>
        <v>1</v>
      </c>
      <c r="HK89" s="53">
        <f ca="1">IF(HK88=0,HK$28,VLOOKUP(HK88,HK64:HW84,23-HK$28,0))</f>
        <v>1</v>
      </c>
      <c r="HL89" s="53">
        <f ca="1">IF(HL88=0,HL$28,VLOOKUP(HL88,HL64:HW84,23-HL$28,0))</f>
        <v>1</v>
      </c>
      <c r="HM89" s="53">
        <f ca="1">IF(HM88=0,HM$28,VLOOKUP(HM88,HM64:HW84,23-HM$28,0))</f>
        <v>12</v>
      </c>
      <c r="HN89" s="53">
        <f ca="1">IF(HN88=0,HN$28,VLOOKUP(HN88,HN64:HW84,23-HN$28,0))</f>
        <v>13</v>
      </c>
      <c r="HO89" s="53">
        <f ca="1">IF(HO88=0,HO$28,VLOOKUP(HO88,HO64:HW84,23-HO$28,0))</f>
        <v>14</v>
      </c>
      <c r="HP89" s="53">
        <f ca="1">IF(HP88=0,HP$28,VLOOKUP(HP88,HP64:HW84,23-HP$28,0))</f>
        <v>15</v>
      </c>
      <c r="HQ89" s="53">
        <f ca="1">IF(HQ88=0,HQ$28,VLOOKUP(HQ88,HQ64:HW84,23-HQ$28,0))</f>
        <v>16</v>
      </c>
      <c r="HR89" s="53">
        <f ca="1">IF(HR88=0,HR$28,VLOOKUP(HR88,HR64:HW84,23-HR$28,0))</f>
        <v>17</v>
      </c>
      <c r="HS89" s="53">
        <f ca="1">IF(HS88=0,HS$28,VLOOKUP(HS88,HS64:HW84,23-HS$28,0))</f>
        <v>18</v>
      </c>
      <c r="HT89" s="53">
        <f ca="1">IF(HT88=0,HT$28,VLOOKUP(HT88,HT64:HW84,23-HT$28,0))</f>
        <v>19</v>
      </c>
      <c r="HU89" s="53">
        <f ca="1">IF(HU88=0,HU$28,VLOOKUP(HU88,HU64:HW84,23-HU$28,0))</f>
        <v>20</v>
      </c>
      <c r="HV89" s="119">
        <f ca="1">IF(HV88=0,HV$28,VLOOKUP(HV88,HV64:HW84,23-HV$28,0))</f>
        <v>21</v>
      </c>
      <c r="HW89" s="204"/>
    </row>
    <row r="90" spans="1:231" ht="15">
      <c r="A90" s="18" t="s">
        <v>73</v>
      </c>
      <c r="B90" s="122">
        <f>A26</f>
        <v>0</v>
      </c>
      <c r="C90" s="122" t="str">
        <f>A27</f>
        <v>work1834</v>
      </c>
      <c r="D90" s="210"/>
      <c r="E90" s="122">
        <v>7</v>
      </c>
      <c r="F90" s="8"/>
      <c r="G90" s="52" t="str">
        <f ca="1">HLOOKUP(G89,INDIRECT("input"&amp;$B90),$E90,0)</f>
        <v>U</v>
      </c>
      <c r="H90" s="53" t="str">
        <f t="shared" ref="G90:AA90" ca="1" si="72">HLOOKUP(H89,INDIRECT("input"&amp;$B90),$E90,0)</f>
        <v>U</v>
      </c>
      <c r="I90" s="53" t="str">
        <f t="shared" ca="1" si="72"/>
        <v>U</v>
      </c>
      <c r="J90" s="53" t="str">
        <f t="shared" ca="1" si="72"/>
        <v>U</v>
      </c>
      <c r="K90" s="53" t="str">
        <f t="shared" ca="1" si="72"/>
        <v>U</v>
      </c>
      <c r="L90" s="53" t="str">
        <f t="shared" ca="1" si="72"/>
        <v>U</v>
      </c>
      <c r="M90" s="53" t="str">
        <f t="shared" ca="1" si="72"/>
        <v>U</v>
      </c>
      <c r="N90" s="53" t="str">
        <f t="shared" ca="1" si="72"/>
        <v>U</v>
      </c>
      <c r="O90" s="53" t="str">
        <f t="shared" ca="1" si="72"/>
        <v>U</v>
      </c>
      <c r="P90" s="53" t="str">
        <f t="shared" ca="1" si="72"/>
        <v>U</v>
      </c>
      <c r="Q90" s="53" t="str">
        <f t="shared" ca="1" si="72"/>
        <v>U</v>
      </c>
      <c r="R90" s="53" t="str">
        <f t="shared" ca="1" si="72"/>
        <v>U</v>
      </c>
      <c r="S90" s="53" t="str">
        <f t="shared" ca="1" si="72"/>
        <v>U</v>
      </c>
      <c r="T90" s="53" t="str">
        <f t="shared" ca="1" si="72"/>
        <v>U</v>
      </c>
      <c r="U90" s="53" t="str">
        <f t="shared" ca="1" si="72"/>
        <v>U</v>
      </c>
      <c r="V90" s="53" t="str">
        <f t="shared" ca="1" si="72"/>
        <v>U</v>
      </c>
      <c r="W90" s="53" t="str">
        <f t="shared" ca="1" si="72"/>
        <v>U</v>
      </c>
      <c r="X90" s="53" t="str">
        <f t="shared" ca="1" si="72"/>
        <v/>
      </c>
      <c r="Y90" s="53" t="str">
        <f t="shared" ca="1" si="72"/>
        <v/>
      </c>
      <c r="Z90" s="53" t="str">
        <f t="shared" ca="1" si="72"/>
        <v/>
      </c>
      <c r="AA90" s="119" t="str">
        <f t="shared" ca="1" si="72"/>
        <v/>
      </c>
      <c r="AB90" s="204"/>
      <c r="AD90" s="18" t="s">
        <v>73</v>
      </c>
      <c r="AE90" s="122">
        <f>AD26</f>
        <v>0</v>
      </c>
      <c r="AF90" s="122" t="str">
        <f>AD27</f>
        <v>shop1834</v>
      </c>
      <c r="AG90" s="210"/>
      <c r="AH90" s="122">
        <v>7</v>
      </c>
      <c r="AI90" s="8"/>
      <c r="AJ90" s="52" t="str">
        <f ca="1">HLOOKUP(AJ89,INDIRECT("input"&amp;$B90),$E90,0)</f>
        <v>U</v>
      </c>
      <c r="AK90" s="53" t="str">
        <f t="shared" ref="AK90" ca="1" si="73">HLOOKUP(AK89,INDIRECT("input"&amp;$B90),$E90,0)</f>
        <v>U</v>
      </c>
      <c r="AL90" s="53" t="str">
        <f t="shared" ref="AL90" ca="1" si="74">HLOOKUP(AL89,INDIRECT("input"&amp;$B90),$E90,0)</f>
        <v>U</v>
      </c>
      <c r="AM90" s="53" t="str">
        <f t="shared" ref="AM90" ca="1" si="75">HLOOKUP(AM89,INDIRECT("input"&amp;$B90),$E90,0)</f>
        <v>U</v>
      </c>
      <c r="AN90" s="53" t="str">
        <f t="shared" ref="AN90" ca="1" si="76">HLOOKUP(AN89,INDIRECT("input"&amp;$B90),$E90,0)</f>
        <v>U</v>
      </c>
      <c r="AO90" s="53" t="str">
        <f t="shared" ref="AO90" ca="1" si="77">HLOOKUP(AO89,INDIRECT("input"&amp;$B90),$E90,0)</f>
        <v>U</v>
      </c>
      <c r="AP90" s="53" t="str">
        <f t="shared" ref="AP90" ca="1" si="78">HLOOKUP(AP89,INDIRECT("input"&amp;$B90),$E90,0)</f>
        <v>U</v>
      </c>
      <c r="AQ90" s="53" t="str">
        <f t="shared" ref="AQ90" ca="1" si="79">HLOOKUP(AQ89,INDIRECT("input"&amp;$B90),$E90,0)</f>
        <v>U</v>
      </c>
      <c r="AR90" s="53" t="str">
        <f t="shared" ref="AR90" ca="1" si="80">HLOOKUP(AR89,INDIRECT("input"&amp;$B90),$E90,0)</f>
        <v>U</v>
      </c>
      <c r="AS90" s="53" t="str">
        <f t="shared" ref="AS90" ca="1" si="81">HLOOKUP(AS89,INDIRECT("input"&amp;$B90),$E90,0)</f>
        <v>U</v>
      </c>
      <c r="AT90" s="53" t="str">
        <f t="shared" ref="AT90" ca="1" si="82">HLOOKUP(AT89,INDIRECT("input"&amp;$B90),$E90,0)</f>
        <v>U</v>
      </c>
      <c r="AU90" s="53" t="str">
        <f t="shared" ref="AU90" ca="1" si="83">HLOOKUP(AU89,INDIRECT("input"&amp;$B90),$E90,0)</f>
        <v>U</v>
      </c>
      <c r="AV90" s="53" t="str">
        <f t="shared" ref="AV90" ca="1" si="84">HLOOKUP(AV89,INDIRECT("input"&amp;$B90),$E90,0)</f>
        <v>U</v>
      </c>
      <c r="AW90" s="53" t="str">
        <f t="shared" ref="AW90" ca="1" si="85">HLOOKUP(AW89,INDIRECT("input"&amp;$B90),$E90,0)</f>
        <v>U</v>
      </c>
      <c r="AX90" s="53" t="str">
        <f t="shared" ref="AX90" ca="1" si="86">HLOOKUP(AX89,INDIRECT("input"&amp;$B90),$E90,0)</f>
        <v>U</v>
      </c>
      <c r="AY90" s="53" t="str">
        <f t="shared" ref="AY90" ca="1" si="87">HLOOKUP(AY89,INDIRECT("input"&amp;$B90),$E90,0)</f>
        <v>U</v>
      </c>
      <c r="AZ90" s="53" t="str">
        <f t="shared" ref="AZ90" ca="1" si="88">HLOOKUP(AZ89,INDIRECT("input"&amp;$B90),$E90,0)</f>
        <v>U</v>
      </c>
      <c r="BA90" s="53" t="str">
        <f t="shared" ref="BA90" ca="1" si="89">HLOOKUP(BA89,INDIRECT("input"&amp;$B90),$E90,0)</f>
        <v/>
      </c>
      <c r="BB90" s="53" t="str">
        <f t="shared" ref="BB90" ca="1" si="90">HLOOKUP(BB89,INDIRECT("input"&amp;$B90),$E90,0)</f>
        <v/>
      </c>
      <c r="BC90" s="53" t="str">
        <f t="shared" ref="BC90" ca="1" si="91">HLOOKUP(BC89,INDIRECT("input"&amp;$B90),$E90,0)</f>
        <v/>
      </c>
      <c r="BD90" s="119" t="str">
        <f t="shared" ref="BD90" ca="1" si="92">HLOOKUP(BD89,INDIRECT("input"&amp;$B90),$E90,0)</f>
        <v/>
      </c>
      <c r="BE90" s="204"/>
      <c r="BG90" s="18" t="s">
        <v>73</v>
      </c>
      <c r="BH90" s="122">
        <f>BG26</f>
        <v>0</v>
      </c>
      <c r="BI90" s="122" t="str">
        <f>BG27</f>
        <v>lei1834</v>
      </c>
      <c r="BJ90" s="210"/>
      <c r="BK90" s="122">
        <v>7</v>
      </c>
      <c r="BL90" s="8"/>
      <c r="BM90" s="52" t="str">
        <f ca="1">HLOOKUP(BM89,INDIRECT("input"&amp;$B90),$E90,0)</f>
        <v>U</v>
      </c>
      <c r="BN90" s="53" t="str">
        <f t="shared" ref="BN90" ca="1" si="93">HLOOKUP(BN89,INDIRECT("input"&amp;$B90),$E90,0)</f>
        <v>U</v>
      </c>
      <c r="BO90" s="53" t="str">
        <f t="shared" ref="BO90" ca="1" si="94">HLOOKUP(BO89,INDIRECT("input"&amp;$B90),$E90,0)</f>
        <v>U</v>
      </c>
      <c r="BP90" s="53" t="str">
        <f t="shared" ref="BP90" ca="1" si="95">HLOOKUP(BP89,INDIRECT("input"&amp;$B90),$E90,0)</f>
        <v>U</v>
      </c>
      <c r="BQ90" s="53" t="str">
        <f t="shared" ref="BQ90" ca="1" si="96">HLOOKUP(BQ89,INDIRECT("input"&amp;$B90),$E90,0)</f>
        <v>U</v>
      </c>
      <c r="BR90" s="53" t="str">
        <f t="shared" ref="BR90" ca="1" si="97">HLOOKUP(BR89,INDIRECT("input"&amp;$B90),$E90,0)</f>
        <v>U</v>
      </c>
      <c r="BS90" s="53" t="str">
        <f t="shared" ref="BS90" ca="1" si="98">HLOOKUP(BS89,INDIRECT("input"&amp;$B90),$E90,0)</f>
        <v>U</v>
      </c>
      <c r="BT90" s="53" t="str">
        <f t="shared" ref="BT90" ca="1" si="99">HLOOKUP(BT89,INDIRECT("input"&amp;$B90),$E90,0)</f>
        <v>U</v>
      </c>
      <c r="BU90" s="53" t="str">
        <f t="shared" ref="BU90" ca="1" si="100">HLOOKUP(BU89,INDIRECT("input"&amp;$B90),$E90,0)</f>
        <v>U</v>
      </c>
      <c r="BV90" s="53" t="str">
        <f t="shared" ref="BV90" ca="1" si="101">HLOOKUP(BV89,INDIRECT("input"&amp;$B90),$E90,0)</f>
        <v>U</v>
      </c>
      <c r="BW90" s="53" t="str">
        <f t="shared" ref="BW90" ca="1" si="102">HLOOKUP(BW89,INDIRECT("input"&amp;$B90),$E90,0)</f>
        <v>U</v>
      </c>
      <c r="BX90" s="53" t="str">
        <f t="shared" ref="BX90" ca="1" si="103">HLOOKUP(BX89,INDIRECT("input"&amp;$B90),$E90,0)</f>
        <v>U</v>
      </c>
      <c r="BY90" s="53" t="str">
        <f t="shared" ref="BY90" ca="1" si="104">HLOOKUP(BY89,INDIRECT("input"&amp;$B90),$E90,0)</f>
        <v>U</v>
      </c>
      <c r="BZ90" s="53" t="str">
        <f t="shared" ref="BZ90" ca="1" si="105">HLOOKUP(BZ89,INDIRECT("input"&amp;$B90),$E90,0)</f>
        <v>U</v>
      </c>
      <c r="CA90" s="53" t="str">
        <f t="shared" ref="CA90" ca="1" si="106">HLOOKUP(CA89,INDIRECT("input"&amp;$B90),$E90,0)</f>
        <v>U</v>
      </c>
      <c r="CB90" s="53" t="str">
        <f t="shared" ref="CB90" ca="1" si="107">HLOOKUP(CB89,INDIRECT("input"&amp;$B90),$E90,0)</f>
        <v>U</v>
      </c>
      <c r="CC90" s="53" t="str">
        <f t="shared" ref="CC90" ca="1" si="108">HLOOKUP(CC89,INDIRECT("input"&amp;$B90),$E90,0)</f>
        <v>U</v>
      </c>
      <c r="CD90" s="53" t="str">
        <f t="shared" ref="CD90" ca="1" si="109">HLOOKUP(CD89,INDIRECT("input"&amp;$B90),$E90,0)</f>
        <v/>
      </c>
      <c r="CE90" s="53" t="str">
        <f t="shared" ref="CE90" ca="1" si="110">HLOOKUP(CE89,INDIRECT("input"&amp;$B90),$E90,0)</f>
        <v/>
      </c>
      <c r="CF90" s="53" t="str">
        <f t="shared" ref="CF90" ca="1" si="111">HLOOKUP(CF89,INDIRECT("input"&amp;$B90),$E90,0)</f>
        <v/>
      </c>
      <c r="CG90" s="119" t="str">
        <f t="shared" ref="CG90" ca="1" si="112">HLOOKUP(CG89,INDIRECT("input"&amp;$B90),$E90,0)</f>
        <v/>
      </c>
      <c r="CH90" s="204"/>
      <c r="CJ90" s="18" t="s">
        <v>73</v>
      </c>
      <c r="CK90" s="122">
        <f>CJ26</f>
        <v>0</v>
      </c>
      <c r="CL90" s="122" t="str">
        <f>CJ27</f>
        <v>work3564</v>
      </c>
      <c r="CM90" s="210"/>
      <c r="CN90" s="122">
        <v>7</v>
      </c>
      <c r="CO90" s="8"/>
      <c r="CP90" s="52" t="str">
        <f ca="1">HLOOKUP(CP89,INDIRECT("input"&amp;$B90),$E90,0)</f>
        <v>U</v>
      </c>
      <c r="CQ90" s="53" t="str">
        <f t="shared" ref="CQ90" ca="1" si="113">HLOOKUP(CQ89,INDIRECT("input"&amp;$B90),$E90,0)</f>
        <v>U</v>
      </c>
      <c r="CR90" s="53" t="str">
        <f t="shared" ref="CR90" ca="1" si="114">HLOOKUP(CR89,INDIRECT("input"&amp;$B90),$E90,0)</f>
        <v>U</v>
      </c>
      <c r="CS90" s="53" t="str">
        <f t="shared" ref="CS90" ca="1" si="115">HLOOKUP(CS89,INDIRECT("input"&amp;$B90),$E90,0)</f>
        <v>U</v>
      </c>
      <c r="CT90" s="53" t="str">
        <f t="shared" ref="CT90" ca="1" si="116">HLOOKUP(CT89,INDIRECT("input"&amp;$B90),$E90,0)</f>
        <v>U</v>
      </c>
      <c r="CU90" s="53" t="str">
        <f t="shared" ref="CU90" ca="1" si="117">HLOOKUP(CU89,INDIRECT("input"&amp;$B90),$E90,0)</f>
        <v>U</v>
      </c>
      <c r="CV90" s="53" t="str">
        <f t="shared" ref="CV90" ca="1" si="118">HLOOKUP(CV89,INDIRECT("input"&amp;$B90),$E90,0)</f>
        <v>U</v>
      </c>
      <c r="CW90" s="53" t="str">
        <f t="shared" ref="CW90" ca="1" si="119">HLOOKUP(CW89,INDIRECT("input"&amp;$B90),$E90,0)</f>
        <v>U</v>
      </c>
      <c r="CX90" s="53" t="str">
        <f t="shared" ref="CX90" ca="1" si="120">HLOOKUP(CX89,INDIRECT("input"&amp;$B90),$E90,0)</f>
        <v>U</v>
      </c>
      <c r="CY90" s="53" t="str">
        <f t="shared" ref="CY90" ca="1" si="121">HLOOKUP(CY89,INDIRECT("input"&amp;$B90),$E90,0)</f>
        <v>U</v>
      </c>
      <c r="CZ90" s="53" t="str">
        <f t="shared" ref="CZ90" ca="1" si="122">HLOOKUP(CZ89,INDIRECT("input"&amp;$B90),$E90,0)</f>
        <v>U</v>
      </c>
      <c r="DA90" s="53" t="str">
        <f t="shared" ref="DA90" ca="1" si="123">HLOOKUP(DA89,INDIRECT("input"&amp;$B90),$E90,0)</f>
        <v>U</v>
      </c>
      <c r="DB90" s="53" t="str">
        <f t="shared" ref="DB90" ca="1" si="124">HLOOKUP(DB89,INDIRECT("input"&amp;$B90),$E90,0)</f>
        <v>U</v>
      </c>
      <c r="DC90" s="53" t="str">
        <f t="shared" ref="DC90" ca="1" si="125">HLOOKUP(DC89,INDIRECT("input"&amp;$B90),$E90,0)</f>
        <v>U</v>
      </c>
      <c r="DD90" s="53" t="str">
        <f t="shared" ref="DD90" ca="1" si="126">HLOOKUP(DD89,INDIRECT("input"&amp;$B90),$E90,0)</f>
        <v>U</v>
      </c>
      <c r="DE90" s="53" t="str">
        <f t="shared" ref="DE90" ca="1" si="127">HLOOKUP(DE89,INDIRECT("input"&amp;$B90),$E90,0)</f>
        <v>U</v>
      </c>
      <c r="DF90" s="53" t="str">
        <f t="shared" ref="DF90" ca="1" si="128">HLOOKUP(DF89,INDIRECT("input"&amp;$B90),$E90,0)</f>
        <v>U</v>
      </c>
      <c r="DG90" s="53" t="str">
        <f t="shared" ref="DG90" ca="1" si="129">HLOOKUP(DG89,INDIRECT("input"&amp;$B90),$E90,0)</f>
        <v/>
      </c>
      <c r="DH90" s="53" t="str">
        <f t="shared" ref="DH90" ca="1" si="130">HLOOKUP(DH89,INDIRECT("input"&amp;$B90),$E90,0)</f>
        <v/>
      </c>
      <c r="DI90" s="53" t="str">
        <f t="shared" ref="DI90" ca="1" si="131">HLOOKUP(DI89,INDIRECT("input"&amp;$B90),$E90,0)</f>
        <v/>
      </c>
      <c r="DJ90" s="119" t="str">
        <f t="shared" ref="DJ90" ca="1" si="132">HLOOKUP(DJ89,INDIRECT("input"&amp;$B90),$E90,0)</f>
        <v/>
      </c>
      <c r="DK90" s="204"/>
      <c r="DM90" s="18" t="s">
        <v>73</v>
      </c>
      <c r="DN90" s="122">
        <f>DM26</f>
        <v>0</v>
      </c>
      <c r="DO90" s="122" t="str">
        <f>DM27</f>
        <v>shop3564</v>
      </c>
      <c r="DP90" s="210"/>
      <c r="DQ90" s="122">
        <v>7</v>
      </c>
      <c r="DR90" s="8"/>
      <c r="DS90" s="52" t="str">
        <f ca="1">HLOOKUP(DS89,INDIRECT("input"&amp;$B90),$E90,0)</f>
        <v>U</v>
      </c>
      <c r="DT90" s="53" t="str">
        <f t="shared" ref="DT90" ca="1" si="133">HLOOKUP(DT89,INDIRECT("input"&amp;$B90),$E90,0)</f>
        <v>U</v>
      </c>
      <c r="DU90" s="53" t="str">
        <f t="shared" ref="DU90" ca="1" si="134">HLOOKUP(DU89,INDIRECT("input"&amp;$B90),$E90,0)</f>
        <v>U</v>
      </c>
      <c r="DV90" s="53" t="str">
        <f t="shared" ref="DV90" ca="1" si="135">HLOOKUP(DV89,INDIRECT("input"&amp;$B90),$E90,0)</f>
        <v>U</v>
      </c>
      <c r="DW90" s="53" t="str">
        <f t="shared" ref="DW90" ca="1" si="136">HLOOKUP(DW89,INDIRECT("input"&amp;$B90),$E90,0)</f>
        <v>U</v>
      </c>
      <c r="DX90" s="53" t="str">
        <f t="shared" ref="DX90" ca="1" si="137">HLOOKUP(DX89,INDIRECT("input"&amp;$B90),$E90,0)</f>
        <v>U</v>
      </c>
      <c r="DY90" s="53" t="str">
        <f t="shared" ref="DY90" ca="1" si="138">HLOOKUP(DY89,INDIRECT("input"&amp;$B90),$E90,0)</f>
        <v>U</v>
      </c>
      <c r="DZ90" s="53" t="str">
        <f t="shared" ref="DZ90" ca="1" si="139">HLOOKUP(DZ89,INDIRECT("input"&amp;$B90),$E90,0)</f>
        <v>U</v>
      </c>
      <c r="EA90" s="53" t="str">
        <f t="shared" ref="EA90" ca="1" si="140">HLOOKUP(EA89,INDIRECT("input"&amp;$B90),$E90,0)</f>
        <v>U</v>
      </c>
      <c r="EB90" s="53" t="str">
        <f t="shared" ref="EB90" ca="1" si="141">HLOOKUP(EB89,INDIRECT("input"&amp;$B90),$E90,0)</f>
        <v>U</v>
      </c>
      <c r="EC90" s="53" t="str">
        <f t="shared" ref="EC90" ca="1" si="142">HLOOKUP(EC89,INDIRECT("input"&amp;$B90),$E90,0)</f>
        <v>U</v>
      </c>
      <c r="ED90" s="53" t="str">
        <f t="shared" ref="ED90" ca="1" si="143">HLOOKUP(ED89,INDIRECT("input"&amp;$B90),$E90,0)</f>
        <v>U</v>
      </c>
      <c r="EE90" s="53" t="str">
        <f t="shared" ref="EE90" ca="1" si="144">HLOOKUP(EE89,INDIRECT("input"&amp;$B90),$E90,0)</f>
        <v>U</v>
      </c>
      <c r="EF90" s="53" t="str">
        <f t="shared" ref="EF90" ca="1" si="145">HLOOKUP(EF89,INDIRECT("input"&amp;$B90),$E90,0)</f>
        <v>U</v>
      </c>
      <c r="EG90" s="53" t="str">
        <f t="shared" ref="EG90" ca="1" si="146">HLOOKUP(EG89,INDIRECT("input"&amp;$B90),$E90,0)</f>
        <v>U</v>
      </c>
      <c r="EH90" s="53" t="str">
        <f t="shared" ref="EH90" ca="1" si="147">HLOOKUP(EH89,INDIRECT("input"&amp;$B90),$E90,0)</f>
        <v>U</v>
      </c>
      <c r="EI90" s="53" t="str">
        <f t="shared" ref="EI90" ca="1" si="148">HLOOKUP(EI89,INDIRECT("input"&amp;$B90),$E90,0)</f>
        <v>U</v>
      </c>
      <c r="EJ90" s="53" t="str">
        <f t="shared" ref="EJ90" ca="1" si="149">HLOOKUP(EJ89,INDIRECT("input"&amp;$B90),$E90,0)</f>
        <v/>
      </c>
      <c r="EK90" s="53" t="str">
        <f t="shared" ref="EK90" ca="1" si="150">HLOOKUP(EK89,INDIRECT("input"&amp;$B90),$E90,0)</f>
        <v/>
      </c>
      <c r="EL90" s="53" t="str">
        <f t="shared" ref="EL90" ca="1" si="151">HLOOKUP(EL89,INDIRECT("input"&amp;$B90),$E90,0)</f>
        <v/>
      </c>
      <c r="EM90" s="119" t="str">
        <f t="shared" ref="EM90" ca="1" si="152">HLOOKUP(EM89,INDIRECT("input"&amp;$B90),$E90,0)</f>
        <v/>
      </c>
      <c r="EN90" s="204"/>
      <c r="EP90" s="18" t="s">
        <v>73</v>
      </c>
      <c r="EQ90" s="122">
        <f>EP26</f>
        <v>0</v>
      </c>
      <c r="ER90" s="122" t="str">
        <f>EP27</f>
        <v>lei3564</v>
      </c>
      <c r="ES90" s="210"/>
      <c r="ET90" s="122">
        <v>7</v>
      </c>
      <c r="EU90" s="8"/>
      <c r="EV90" s="52" t="str">
        <f ca="1">HLOOKUP(EV89,INDIRECT("input"&amp;$B90),$E90,0)</f>
        <v>U</v>
      </c>
      <c r="EW90" s="53" t="str">
        <f t="shared" ref="EW90" ca="1" si="153">HLOOKUP(EW89,INDIRECT("input"&amp;$B90),$E90,0)</f>
        <v>U</v>
      </c>
      <c r="EX90" s="53" t="str">
        <f t="shared" ref="EX90" ca="1" si="154">HLOOKUP(EX89,INDIRECT("input"&amp;$B90),$E90,0)</f>
        <v>U</v>
      </c>
      <c r="EY90" s="53" t="str">
        <f t="shared" ref="EY90" ca="1" si="155">HLOOKUP(EY89,INDIRECT("input"&amp;$B90),$E90,0)</f>
        <v>U</v>
      </c>
      <c r="EZ90" s="53" t="str">
        <f t="shared" ref="EZ90" ca="1" si="156">HLOOKUP(EZ89,INDIRECT("input"&amp;$B90),$E90,0)</f>
        <v>U</v>
      </c>
      <c r="FA90" s="53" t="str">
        <f t="shared" ref="FA90" ca="1" si="157">HLOOKUP(FA89,INDIRECT("input"&amp;$B90),$E90,0)</f>
        <v>U</v>
      </c>
      <c r="FB90" s="53" t="str">
        <f t="shared" ref="FB90" ca="1" si="158">HLOOKUP(FB89,INDIRECT("input"&amp;$B90),$E90,0)</f>
        <v>U</v>
      </c>
      <c r="FC90" s="53" t="str">
        <f t="shared" ref="FC90" ca="1" si="159">HLOOKUP(FC89,INDIRECT("input"&amp;$B90),$E90,0)</f>
        <v>U</v>
      </c>
      <c r="FD90" s="53" t="str">
        <f t="shared" ref="FD90" ca="1" si="160">HLOOKUP(FD89,INDIRECT("input"&amp;$B90),$E90,0)</f>
        <v>U</v>
      </c>
      <c r="FE90" s="53" t="str">
        <f t="shared" ref="FE90" ca="1" si="161">HLOOKUP(FE89,INDIRECT("input"&amp;$B90),$E90,0)</f>
        <v>U</v>
      </c>
      <c r="FF90" s="53" t="str">
        <f t="shared" ref="FF90" ca="1" si="162">HLOOKUP(FF89,INDIRECT("input"&amp;$B90),$E90,0)</f>
        <v>U</v>
      </c>
      <c r="FG90" s="53" t="str">
        <f t="shared" ref="FG90" ca="1" si="163">HLOOKUP(FG89,INDIRECT("input"&amp;$B90),$E90,0)</f>
        <v>U</v>
      </c>
      <c r="FH90" s="53" t="str">
        <f t="shared" ref="FH90" ca="1" si="164">HLOOKUP(FH89,INDIRECT("input"&amp;$B90),$E90,0)</f>
        <v>U</v>
      </c>
      <c r="FI90" s="53" t="str">
        <f t="shared" ref="FI90" ca="1" si="165">HLOOKUP(FI89,INDIRECT("input"&amp;$B90),$E90,0)</f>
        <v>U</v>
      </c>
      <c r="FJ90" s="53" t="str">
        <f t="shared" ref="FJ90" ca="1" si="166">HLOOKUP(FJ89,INDIRECT("input"&amp;$B90),$E90,0)</f>
        <v>U</v>
      </c>
      <c r="FK90" s="53" t="str">
        <f t="shared" ref="FK90" ca="1" si="167">HLOOKUP(FK89,INDIRECT("input"&amp;$B90),$E90,0)</f>
        <v>U</v>
      </c>
      <c r="FL90" s="53" t="str">
        <f t="shared" ref="FL90" ca="1" si="168">HLOOKUP(FL89,INDIRECT("input"&amp;$B90),$E90,0)</f>
        <v>U</v>
      </c>
      <c r="FM90" s="53" t="str">
        <f t="shared" ref="FM90" ca="1" si="169">HLOOKUP(FM89,INDIRECT("input"&amp;$B90),$E90,0)</f>
        <v/>
      </c>
      <c r="FN90" s="53" t="str">
        <f t="shared" ref="FN90" ca="1" si="170">HLOOKUP(FN89,INDIRECT("input"&amp;$B90),$E90,0)</f>
        <v/>
      </c>
      <c r="FO90" s="53" t="str">
        <f t="shared" ref="FO90" ca="1" si="171">HLOOKUP(FO89,INDIRECT("input"&amp;$B90),$E90,0)</f>
        <v/>
      </c>
      <c r="FP90" s="119" t="str">
        <f t="shared" ref="FP90" ca="1" si="172">HLOOKUP(FP89,INDIRECT("input"&amp;$B90),$E90,0)</f>
        <v/>
      </c>
      <c r="FQ90" s="204"/>
      <c r="FS90" s="18" t="s">
        <v>73</v>
      </c>
      <c r="FT90" s="122">
        <f>FS26</f>
        <v>0</v>
      </c>
      <c r="FU90" s="122" t="str">
        <f>FS27</f>
        <v>shop65</v>
      </c>
      <c r="FV90" s="210"/>
      <c r="FW90" s="122">
        <v>7</v>
      </c>
      <c r="FX90" s="8"/>
      <c r="FY90" s="52" t="str">
        <f ca="1">HLOOKUP(FY89,INDIRECT("input"&amp;$B90),$E90,0)</f>
        <v>U</v>
      </c>
      <c r="FZ90" s="53" t="str">
        <f t="shared" ref="FZ90" ca="1" si="173">HLOOKUP(FZ89,INDIRECT("input"&amp;$B90),$E90,0)</f>
        <v>U</v>
      </c>
      <c r="GA90" s="53" t="str">
        <f t="shared" ref="GA90" ca="1" si="174">HLOOKUP(GA89,INDIRECT("input"&amp;$B90),$E90,0)</f>
        <v>U</v>
      </c>
      <c r="GB90" s="53" t="str">
        <f t="shared" ref="GB90" ca="1" si="175">HLOOKUP(GB89,INDIRECT("input"&amp;$B90),$E90,0)</f>
        <v>U</v>
      </c>
      <c r="GC90" s="53" t="str">
        <f t="shared" ref="GC90" ca="1" si="176">HLOOKUP(GC89,INDIRECT("input"&amp;$B90),$E90,0)</f>
        <v>U</v>
      </c>
      <c r="GD90" s="53" t="str">
        <f t="shared" ref="GD90" ca="1" si="177">HLOOKUP(GD89,INDIRECT("input"&amp;$B90),$E90,0)</f>
        <v>U</v>
      </c>
      <c r="GE90" s="53" t="str">
        <f t="shared" ref="GE90" ca="1" si="178">HLOOKUP(GE89,INDIRECT("input"&amp;$B90),$E90,0)</f>
        <v>U</v>
      </c>
      <c r="GF90" s="53" t="str">
        <f t="shared" ref="GF90" ca="1" si="179">HLOOKUP(GF89,INDIRECT("input"&amp;$B90),$E90,0)</f>
        <v>U</v>
      </c>
      <c r="GG90" s="53" t="str">
        <f t="shared" ref="GG90" ca="1" si="180">HLOOKUP(GG89,INDIRECT("input"&amp;$B90),$E90,0)</f>
        <v>U</v>
      </c>
      <c r="GH90" s="53" t="str">
        <f t="shared" ref="GH90" ca="1" si="181">HLOOKUP(GH89,INDIRECT("input"&amp;$B90),$E90,0)</f>
        <v>U</v>
      </c>
      <c r="GI90" s="53" t="str">
        <f t="shared" ref="GI90" ca="1" si="182">HLOOKUP(GI89,INDIRECT("input"&amp;$B90),$E90,0)</f>
        <v>U</v>
      </c>
      <c r="GJ90" s="53" t="str">
        <f t="shared" ref="GJ90" ca="1" si="183">HLOOKUP(GJ89,INDIRECT("input"&amp;$B90),$E90,0)</f>
        <v/>
      </c>
      <c r="GK90" s="53" t="str">
        <f t="shared" ref="GK90" ca="1" si="184">HLOOKUP(GK89,INDIRECT("input"&amp;$B90),$E90,0)</f>
        <v/>
      </c>
      <c r="GL90" s="53" t="str">
        <f t="shared" ref="GL90" ca="1" si="185">HLOOKUP(GL89,INDIRECT("input"&amp;$B90),$E90,0)</f>
        <v/>
      </c>
      <c r="GM90" s="53" t="str">
        <f t="shared" ref="GM90" ca="1" si="186">HLOOKUP(GM89,INDIRECT("input"&amp;$B90),$E90,0)</f>
        <v/>
      </c>
      <c r="GN90" s="53" t="str">
        <f t="shared" ref="GN90" ca="1" si="187">HLOOKUP(GN89,INDIRECT("input"&amp;$B90),$E90,0)</f>
        <v/>
      </c>
      <c r="GO90" s="53" t="str">
        <f t="shared" ref="GO90" ca="1" si="188">HLOOKUP(GO89,INDIRECT("input"&amp;$B90),$E90,0)</f>
        <v/>
      </c>
      <c r="GP90" s="53" t="str">
        <f t="shared" ref="GP90" ca="1" si="189">HLOOKUP(GP89,INDIRECT("input"&amp;$B90),$E90,0)</f>
        <v/>
      </c>
      <c r="GQ90" s="53" t="str">
        <f t="shared" ref="GQ90" ca="1" si="190">HLOOKUP(GQ89,INDIRECT("input"&amp;$B90),$E90,0)</f>
        <v/>
      </c>
      <c r="GR90" s="53" t="str">
        <f t="shared" ref="GR90" ca="1" si="191">HLOOKUP(GR89,INDIRECT("input"&amp;$B90),$E90,0)</f>
        <v/>
      </c>
      <c r="GS90" s="119" t="str">
        <f t="shared" ref="GS90" ca="1" si="192">HLOOKUP(GS89,INDIRECT("input"&amp;$B90),$E90,0)</f>
        <v/>
      </c>
      <c r="GT90" s="204"/>
      <c r="GV90" s="18" t="s">
        <v>73</v>
      </c>
      <c r="GW90" s="122">
        <f>GV26</f>
        <v>0</v>
      </c>
      <c r="GX90" s="122" t="str">
        <f>GV27</f>
        <v>lei65</v>
      </c>
      <c r="GY90" s="210"/>
      <c r="GZ90" s="122">
        <v>7</v>
      </c>
      <c r="HA90" s="8"/>
      <c r="HB90" s="52" t="str">
        <f ca="1">HLOOKUP(HB89,INDIRECT("input"&amp;$B90),$E90,0)</f>
        <v>U</v>
      </c>
      <c r="HC90" s="53" t="str">
        <f t="shared" ref="HC90" ca="1" si="193">HLOOKUP(HC89,INDIRECT("input"&amp;$B90),$E90,0)</f>
        <v>U</v>
      </c>
      <c r="HD90" s="53" t="str">
        <f t="shared" ref="HD90" ca="1" si="194">HLOOKUP(HD89,INDIRECT("input"&amp;$B90),$E90,0)</f>
        <v>U</v>
      </c>
      <c r="HE90" s="53" t="str">
        <f t="shared" ref="HE90" ca="1" si="195">HLOOKUP(HE89,INDIRECT("input"&amp;$B90),$E90,0)</f>
        <v>U</v>
      </c>
      <c r="HF90" s="53" t="str">
        <f t="shared" ref="HF90" ca="1" si="196">HLOOKUP(HF89,INDIRECT("input"&amp;$B90),$E90,0)</f>
        <v>U</v>
      </c>
      <c r="HG90" s="53" t="str">
        <f t="shared" ref="HG90" ca="1" si="197">HLOOKUP(HG89,INDIRECT("input"&amp;$B90),$E90,0)</f>
        <v>U</v>
      </c>
      <c r="HH90" s="53" t="str">
        <f t="shared" ref="HH90" ca="1" si="198">HLOOKUP(HH89,INDIRECT("input"&amp;$B90),$E90,0)</f>
        <v>U</v>
      </c>
      <c r="HI90" s="53" t="str">
        <f t="shared" ref="HI90" ca="1" si="199">HLOOKUP(HI89,INDIRECT("input"&amp;$B90),$E90,0)</f>
        <v>U</v>
      </c>
      <c r="HJ90" s="53" t="str">
        <f t="shared" ref="HJ90" ca="1" si="200">HLOOKUP(HJ89,INDIRECT("input"&amp;$B90),$E90,0)</f>
        <v>U</v>
      </c>
      <c r="HK90" s="53" t="str">
        <f t="shared" ref="HK90" ca="1" si="201">HLOOKUP(HK89,INDIRECT("input"&amp;$B90),$E90,0)</f>
        <v>U</v>
      </c>
      <c r="HL90" s="53" t="str">
        <f t="shared" ref="HL90" ca="1" si="202">HLOOKUP(HL89,INDIRECT("input"&amp;$B90),$E90,0)</f>
        <v>U</v>
      </c>
      <c r="HM90" s="53" t="str">
        <f t="shared" ref="HM90" ca="1" si="203">HLOOKUP(HM89,INDIRECT("input"&amp;$B90),$E90,0)</f>
        <v/>
      </c>
      <c r="HN90" s="53" t="str">
        <f t="shared" ref="HN90" ca="1" si="204">HLOOKUP(HN89,INDIRECT("input"&amp;$B90),$E90,0)</f>
        <v/>
      </c>
      <c r="HO90" s="53" t="str">
        <f t="shared" ref="HO90" ca="1" si="205">HLOOKUP(HO89,INDIRECT("input"&amp;$B90),$E90,0)</f>
        <v/>
      </c>
      <c r="HP90" s="53" t="str">
        <f t="shared" ref="HP90" ca="1" si="206">HLOOKUP(HP89,INDIRECT("input"&amp;$B90),$E90,0)</f>
        <v/>
      </c>
      <c r="HQ90" s="53" t="str">
        <f t="shared" ref="HQ90" ca="1" si="207">HLOOKUP(HQ89,INDIRECT("input"&amp;$B90),$E90,0)</f>
        <v/>
      </c>
      <c r="HR90" s="53" t="str">
        <f t="shared" ref="HR90" ca="1" si="208">HLOOKUP(HR89,INDIRECT("input"&amp;$B90),$E90,0)</f>
        <v/>
      </c>
      <c r="HS90" s="53" t="str">
        <f t="shared" ref="HS90" ca="1" si="209">HLOOKUP(HS89,INDIRECT("input"&amp;$B90),$E90,0)</f>
        <v/>
      </c>
      <c r="HT90" s="53" t="str">
        <f t="shared" ref="HT90" ca="1" si="210">HLOOKUP(HT89,INDIRECT("input"&amp;$B90),$E90,0)</f>
        <v/>
      </c>
      <c r="HU90" s="53" t="str">
        <f t="shared" ref="HU90" ca="1" si="211">HLOOKUP(HU89,INDIRECT("input"&amp;$B90),$E90,0)</f>
        <v/>
      </c>
      <c r="HV90" s="119" t="str">
        <f t="shared" ref="HV90" ca="1" si="212">HLOOKUP(HV89,INDIRECT("input"&amp;$B90),$E90,0)</f>
        <v/>
      </c>
      <c r="HW90" s="204"/>
    </row>
    <row r="91" spans="1:231" ht="15.75" thickBot="1">
      <c r="A91" s="19" t="s">
        <v>188</v>
      </c>
      <c r="B91" s="125">
        <f>A26</f>
        <v>0</v>
      </c>
      <c r="C91" s="125" t="str">
        <f>A27</f>
        <v>work1834</v>
      </c>
      <c r="D91" s="224"/>
      <c r="E91" s="125"/>
      <c r="F91" s="20"/>
      <c r="G91" s="131">
        <f t="shared" ref="G91:AA91" ca="1" si="213">IF(G90="","",(60/4860)*1000*ABS(G$28-G89)/20)</f>
        <v>0</v>
      </c>
      <c r="H91" s="132">
        <f t="shared" ca="1" si="213"/>
        <v>0.61728395061728392</v>
      </c>
      <c r="I91" s="132">
        <f t="shared" ca="1" si="213"/>
        <v>1.2345679012345678</v>
      </c>
      <c r="J91" s="132">
        <f t="shared" ca="1" si="213"/>
        <v>1.8518518518518519</v>
      </c>
      <c r="K91" s="132">
        <f t="shared" ca="1" si="213"/>
        <v>2.4691358024691357</v>
      </c>
      <c r="L91" s="132">
        <f t="shared" ca="1" si="213"/>
        <v>3.0864197530864197</v>
      </c>
      <c r="M91" s="132">
        <f t="shared" ca="1" si="213"/>
        <v>3.7037037037037037</v>
      </c>
      <c r="N91" s="132">
        <f t="shared" ca="1" si="213"/>
        <v>4.3209876543209873</v>
      </c>
      <c r="O91" s="132">
        <f t="shared" ca="1" si="213"/>
        <v>4.9382716049382713</v>
      </c>
      <c r="P91" s="132">
        <f t="shared" ca="1" si="213"/>
        <v>5.5555555555555554</v>
      </c>
      <c r="Q91" s="132">
        <f t="shared" ca="1" si="213"/>
        <v>6.1728395061728394</v>
      </c>
      <c r="R91" s="132">
        <f t="shared" ca="1" si="213"/>
        <v>6.7901234567901225</v>
      </c>
      <c r="S91" s="132">
        <f t="shared" ca="1" si="213"/>
        <v>7.4074074074074074</v>
      </c>
      <c r="T91" s="132">
        <f t="shared" ca="1" si="213"/>
        <v>8.0246913580246915</v>
      </c>
      <c r="U91" s="132">
        <f t="shared" ca="1" si="213"/>
        <v>8.6419753086419746</v>
      </c>
      <c r="V91" s="132">
        <f t="shared" ca="1" si="213"/>
        <v>9.2592592592592595</v>
      </c>
      <c r="W91" s="132">
        <f t="shared" ca="1" si="213"/>
        <v>9.8765432098765427</v>
      </c>
      <c r="X91" s="132" t="str">
        <f t="shared" ca="1" si="213"/>
        <v/>
      </c>
      <c r="Y91" s="132" t="str">
        <f t="shared" ca="1" si="213"/>
        <v/>
      </c>
      <c r="Z91" s="132" t="str">
        <f t="shared" ca="1" si="213"/>
        <v/>
      </c>
      <c r="AA91" s="133" t="str">
        <f t="shared" ca="1" si="213"/>
        <v/>
      </c>
      <c r="AB91" s="205"/>
      <c r="AD91" s="19" t="s">
        <v>188</v>
      </c>
      <c r="AE91" s="125">
        <f>AD26</f>
        <v>0</v>
      </c>
      <c r="AF91" s="125" t="str">
        <f>AD27</f>
        <v>shop1834</v>
      </c>
      <c r="AG91" s="224"/>
      <c r="AH91" s="125"/>
      <c r="AI91" s="20"/>
      <c r="AJ91" s="131">
        <f t="shared" ref="AJ91:BD91" ca="1" si="214">IF(AJ90="","",(60/4860)*1000*ABS(AJ$28-AJ89)/20)</f>
        <v>0</v>
      </c>
      <c r="AK91" s="132">
        <f t="shared" ca="1" si="214"/>
        <v>0.61728395061728392</v>
      </c>
      <c r="AL91" s="132">
        <f t="shared" ca="1" si="214"/>
        <v>1.2345679012345678</v>
      </c>
      <c r="AM91" s="132">
        <f t="shared" ca="1" si="214"/>
        <v>1.8518518518518519</v>
      </c>
      <c r="AN91" s="132">
        <f t="shared" ca="1" si="214"/>
        <v>2.4691358024691357</v>
      </c>
      <c r="AO91" s="132">
        <f t="shared" ca="1" si="214"/>
        <v>3.0864197530864197</v>
      </c>
      <c r="AP91" s="132">
        <f t="shared" ca="1" si="214"/>
        <v>3.7037037037037037</v>
      </c>
      <c r="AQ91" s="132">
        <f t="shared" ca="1" si="214"/>
        <v>4.3209876543209873</v>
      </c>
      <c r="AR91" s="132">
        <f t="shared" ca="1" si="214"/>
        <v>4.9382716049382713</v>
      </c>
      <c r="AS91" s="132">
        <f t="shared" ca="1" si="214"/>
        <v>5.5555555555555554</v>
      </c>
      <c r="AT91" s="132">
        <f t="shared" ca="1" si="214"/>
        <v>6.1728395061728394</v>
      </c>
      <c r="AU91" s="132">
        <f t="shared" ca="1" si="214"/>
        <v>6.7901234567901225</v>
      </c>
      <c r="AV91" s="132">
        <f t="shared" ca="1" si="214"/>
        <v>7.4074074074074074</v>
      </c>
      <c r="AW91" s="132">
        <f t="shared" ca="1" si="214"/>
        <v>8.0246913580246915</v>
      </c>
      <c r="AX91" s="132">
        <f t="shared" ca="1" si="214"/>
        <v>8.6419753086419746</v>
      </c>
      <c r="AY91" s="132">
        <f t="shared" ca="1" si="214"/>
        <v>9.2592592592592595</v>
      </c>
      <c r="AZ91" s="132">
        <f t="shared" ca="1" si="214"/>
        <v>9.8765432098765427</v>
      </c>
      <c r="BA91" s="132" t="str">
        <f t="shared" ca="1" si="214"/>
        <v/>
      </c>
      <c r="BB91" s="132" t="str">
        <f t="shared" ca="1" si="214"/>
        <v/>
      </c>
      <c r="BC91" s="132" t="str">
        <f t="shared" ca="1" si="214"/>
        <v/>
      </c>
      <c r="BD91" s="133" t="str">
        <f t="shared" ca="1" si="214"/>
        <v/>
      </c>
      <c r="BE91" s="205"/>
      <c r="BG91" s="19" t="s">
        <v>188</v>
      </c>
      <c r="BH91" s="125">
        <f>BG26</f>
        <v>0</v>
      </c>
      <c r="BI91" s="125" t="str">
        <f>BG27</f>
        <v>lei1834</v>
      </c>
      <c r="BJ91" s="224"/>
      <c r="BK91" s="125"/>
      <c r="BL91" s="20"/>
      <c r="BM91" s="131">
        <f t="shared" ref="BM91:CG91" ca="1" si="215">IF(BM90="","",(60/4860)*1000*ABS(BM$28-BM89)/20)</f>
        <v>0</v>
      </c>
      <c r="BN91" s="132">
        <f t="shared" ca="1" si="215"/>
        <v>0.61728395061728392</v>
      </c>
      <c r="BO91" s="132">
        <f t="shared" ca="1" si="215"/>
        <v>1.2345679012345678</v>
      </c>
      <c r="BP91" s="132">
        <f t="shared" ca="1" si="215"/>
        <v>1.8518518518518519</v>
      </c>
      <c r="BQ91" s="132">
        <f t="shared" ca="1" si="215"/>
        <v>2.4691358024691357</v>
      </c>
      <c r="BR91" s="132">
        <f t="shared" ca="1" si="215"/>
        <v>3.0864197530864197</v>
      </c>
      <c r="BS91" s="132">
        <f t="shared" ca="1" si="215"/>
        <v>3.7037037037037037</v>
      </c>
      <c r="BT91" s="132">
        <f t="shared" ca="1" si="215"/>
        <v>4.3209876543209873</v>
      </c>
      <c r="BU91" s="132">
        <f t="shared" ca="1" si="215"/>
        <v>4.9382716049382713</v>
      </c>
      <c r="BV91" s="132">
        <f t="shared" ca="1" si="215"/>
        <v>5.5555555555555554</v>
      </c>
      <c r="BW91" s="132">
        <f t="shared" ca="1" si="215"/>
        <v>6.1728395061728394</v>
      </c>
      <c r="BX91" s="132">
        <f t="shared" ca="1" si="215"/>
        <v>6.7901234567901225</v>
      </c>
      <c r="BY91" s="132">
        <f t="shared" ca="1" si="215"/>
        <v>7.4074074074074074</v>
      </c>
      <c r="BZ91" s="132">
        <f t="shared" ca="1" si="215"/>
        <v>8.0246913580246915</v>
      </c>
      <c r="CA91" s="132">
        <f t="shared" ca="1" si="215"/>
        <v>8.6419753086419746</v>
      </c>
      <c r="CB91" s="132">
        <f t="shared" ca="1" si="215"/>
        <v>9.2592592592592595</v>
      </c>
      <c r="CC91" s="132">
        <f t="shared" ca="1" si="215"/>
        <v>9.8765432098765427</v>
      </c>
      <c r="CD91" s="132" t="str">
        <f t="shared" ca="1" si="215"/>
        <v/>
      </c>
      <c r="CE91" s="132" t="str">
        <f t="shared" ca="1" si="215"/>
        <v/>
      </c>
      <c r="CF91" s="132" t="str">
        <f t="shared" ca="1" si="215"/>
        <v/>
      </c>
      <c r="CG91" s="133" t="str">
        <f t="shared" ca="1" si="215"/>
        <v/>
      </c>
      <c r="CH91" s="205"/>
      <c r="CJ91" s="19" t="s">
        <v>188</v>
      </c>
      <c r="CK91" s="125">
        <f>CJ26</f>
        <v>0</v>
      </c>
      <c r="CL91" s="125" t="str">
        <f>CJ27</f>
        <v>work3564</v>
      </c>
      <c r="CM91" s="224"/>
      <c r="CN91" s="125"/>
      <c r="CO91" s="20"/>
      <c r="CP91" s="131">
        <f t="shared" ref="CP91:DJ91" ca="1" si="216">IF(CP90="","",(60/4860)*1000*ABS(CP$28-CP89)/20)</f>
        <v>0</v>
      </c>
      <c r="CQ91" s="132">
        <f t="shared" ca="1" si="216"/>
        <v>0.61728395061728392</v>
      </c>
      <c r="CR91" s="132">
        <f t="shared" ca="1" si="216"/>
        <v>1.2345679012345678</v>
      </c>
      <c r="CS91" s="132">
        <f t="shared" ca="1" si="216"/>
        <v>1.8518518518518519</v>
      </c>
      <c r="CT91" s="132">
        <f t="shared" ca="1" si="216"/>
        <v>2.4691358024691357</v>
      </c>
      <c r="CU91" s="132">
        <f t="shared" ca="1" si="216"/>
        <v>3.0864197530864197</v>
      </c>
      <c r="CV91" s="132">
        <f t="shared" ca="1" si="216"/>
        <v>3.7037037037037037</v>
      </c>
      <c r="CW91" s="132">
        <f t="shared" ca="1" si="216"/>
        <v>4.3209876543209873</v>
      </c>
      <c r="CX91" s="132">
        <f t="shared" ca="1" si="216"/>
        <v>4.9382716049382713</v>
      </c>
      <c r="CY91" s="132">
        <f t="shared" ca="1" si="216"/>
        <v>5.5555555555555554</v>
      </c>
      <c r="CZ91" s="132">
        <f t="shared" ca="1" si="216"/>
        <v>6.1728395061728394</v>
      </c>
      <c r="DA91" s="132">
        <f t="shared" ca="1" si="216"/>
        <v>6.7901234567901225</v>
      </c>
      <c r="DB91" s="132">
        <f t="shared" ca="1" si="216"/>
        <v>7.4074074074074074</v>
      </c>
      <c r="DC91" s="132">
        <f t="shared" ca="1" si="216"/>
        <v>8.0246913580246915</v>
      </c>
      <c r="DD91" s="132">
        <f t="shared" ca="1" si="216"/>
        <v>8.6419753086419746</v>
      </c>
      <c r="DE91" s="132">
        <f t="shared" ca="1" si="216"/>
        <v>9.2592592592592595</v>
      </c>
      <c r="DF91" s="132">
        <f t="shared" ca="1" si="216"/>
        <v>9.8765432098765427</v>
      </c>
      <c r="DG91" s="132" t="str">
        <f t="shared" ca="1" si="216"/>
        <v/>
      </c>
      <c r="DH91" s="132" t="str">
        <f t="shared" ca="1" si="216"/>
        <v/>
      </c>
      <c r="DI91" s="132" t="str">
        <f t="shared" ca="1" si="216"/>
        <v/>
      </c>
      <c r="DJ91" s="133" t="str">
        <f t="shared" ca="1" si="216"/>
        <v/>
      </c>
      <c r="DK91" s="205"/>
      <c r="DM91" s="19" t="s">
        <v>188</v>
      </c>
      <c r="DN91" s="125">
        <f>DM26</f>
        <v>0</v>
      </c>
      <c r="DO91" s="125" t="str">
        <f>DM27</f>
        <v>shop3564</v>
      </c>
      <c r="DP91" s="224"/>
      <c r="DQ91" s="125"/>
      <c r="DR91" s="20"/>
      <c r="DS91" s="131">
        <f t="shared" ref="DS91:EM91" ca="1" si="217">IF(DS90="","",(60/4860)*1000*ABS(DS$28-DS89)/20)</f>
        <v>0</v>
      </c>
      <c r="DT91" s="132">
        <f t="shared" ca="1" si="217"/>
        <v>0.61728395061728392</v>
      </c>
      <c r="DU91" s="132">
        <f t="shared" ca="1" si="217"/>
        <v>1.2345679012345678</v>
      </c>
      <c r="DV91" s="132">
        <f t="shared" ca="1" si="217"/>
        <v>1.8518518518518519</v>
      </c>
      <c r="DW91" s="132">
        <f t="shared" ca="1" si="217"/>
        <v>2.4691358024691357</v>
      </c>
      <c r="DX91" s="132">
        <f t="shared" ca="1" si="217"/>
        <v>3.0864197530864197</v>
      </c>
      <c r="DY91" s="132">
        <f t="shared" ca="1" si="217"/>
        <v>3.7037037037037037</v>
      </c>
      <c r="DZ91" s="132">
        <f t="shared" ca="1" si="217"/>
        <v>4.3209876543209873</v>
      </c>
      <c r="EA91" s="132">
        <f t="shared" ca="1" si="217"/>
        <v>4.9382716049382713</v>
      </c>
      <c r="EB91" s="132">
        <f t="shared" ca="1" si="217"/>
        <v>5.5555555555555554</v>
      </c>
      <c r="EC91" s="132">
        <f t="shared" ca="1" si="217"/>
        <v>6.1728395061728394</v>
      </c>
      <c r="ED91" s="132">
        <f t="shared" ca="1" si="217"/>
        <v>6.7901234567901225</v>
      </c>
      <c r="EE91" s="132">
        <f t="shared" ca="1" si="217"/>
        <v>7.4074074074074074</v>
      </c>
      <c r="EF91" s="132">
        <f t="shared" ca="1" si="217"/>
        <v>8.0246913580246915</v>
      </c>
      <c r="EG91" s="132">
        <f t="shared" ca="1" si="217"/>
        <v>8.6419753086419746</v>
      </c>
      <c r="EH91" s="132">
        <f t="shared" ca="1" si="217"/>
        <v>9.2592592592592595</v>
      </c>
      <c r="EI91" s="132">
        <f t="shared" ca="1" si="217"/>
        <v>9.8765432098765427</v>
      </c>
      <c r="EJ91" s="132" t="str">
        <f t="shared" ca="1" si="217"/>
        <v/>
      </c>
      <c r="EK91" s="132" t="str">
        <f t="shared" ca="1" si="217"/>
        <v/>
      </c>
      <c r="EL91" s="132" t="str">
        <f t="shared" ca="1" si="217"/>
        <v/>
      </c>
      <c r="EM91" s="133" t="str">
        <f t="shared" ca="1" si="217"/>
        <v/>
      </c>
      <c r="EN91" s="205"/>
      <c r="EP91" s="19" t="s">
        <v>188</v>
      </c>
      <c r="EQ91" s="125">
        <f>EP26</f>
        <v>0</v>
      </c>
      <c r="ER91" s="125" t="str">
        <f>EP27</f>
        <v>lei3564</v>
      </c>
      <c r="ES91" s="224"/>
      <c r="ET91" s="125"/>
      <c r="EU91" s="20"/>
      <c r="EV91" s="131">
        <f t="shared" ref="EV91:FP91" ca="1" si="218">IF(EV90="","",(60/4860)*1000*ABS(EV$28-EV89)/20)</f>
        <v>0</v>
      </c>
      <c r="EW91" s="132">
        <f t="shared" ca="1" si="218"/>
        <v>0.61728395061728392</v>
      </c>
      <c r="EX91" s="132">
        <f t="shared" ca="1" si="218"/>
        <v>1.2345679012345678</v>
      </c>
      <c r="EY91" s="132">
        <f t="shared" ca="1" si="218"/>
        <v>1.8518518518518519</v>
      </c>
      <c r="EZ91" s="132">
        <f t="shared" ca="1" si="218"/>
        <v>2.4691358024691357</v>
      </c>
      <c r="FA91" s="132">
        <f t="shared" ca="1" si="218"/>
        <v>3.0864197530864197</v>
      </c>
      <c r="FB91" s="132">
        <f t="shared" ca="1" si="218"/>
        <v>3.7037037037037037</v>
      </c>
      <c r="FC91" s="132">
        <f t="shared" ca="1" si="218"/>
        <v>4.3209876543209873</v>
      </c>
      <c r="FD91" s="132">
        <f t="shared" ca="1" si="218"/>
        <v>4.9382716049382713</v>
      </c>
      <c r="FE91" s="132">
        <f t="shared" ca="1" si="218"/>
        <v>5.5555555555555554</v>
      </c>
      <c r="FF91" s="132">
        <f t="shared" ca="1" si="218"/>
        <v>6.1728395061728394</v>
      </c>
      <c r="FG91" s="132">
        <f t="shared" ca="1" si="218"/>
        <v>6.7901234567901225</v>
      </c>
      <c r="FH91" s="132">
        <f t="shared" ca="1" si="218"/>
        <v>7.4074074074074074</v>
      </c>
      <c r="FI91" s="132">
        <f t="shared" ca="1" si="218"/>
        <v>8.0246913580246915</v>
      </c>
      <c r="FJ91" s="132">
        <f t="shared" ca="1" si="218"/>
        <v>8.6419753086419746</v>
      </c>
      <c r="FK91" s="132">
        <f t="shared" ca="1" si="218"/>
        <v>9.2592592592592595</v>
      </c>
      <c r="FL91" s="132">
        <f t="shared" ca="1" si="218"/>
        <v>9.8765432098765427</v>
      </c>
      <c r="FM91" s="132" t="str">
        <f t="shared" ca="1" si="218"/>
        <v/>
      </c>
      <c r="FN91" s="132" t="str">
        <f t="shared" ca="1" si="218"/>
        <v/>
      </c>
      <c r="FO91" s="132" t="str">
        <f t="shared" ca="1" si="218"/>
        <v/>
      </c>
      <c r="FP91" s="133" t="str">
        <f t="shared" ca="1" si="218"/>
        <v/>
      </c>
      <c r="FQ91" s="205"/>
      <c r="FS91" s="19" t="s">
        <v>188</v>
      </c>
      <c r="FT91" s="125">
        <f>FS26</f>
        <v>0</v>
      </c>
      <c r="FU91" s="125" t="str">
        <f>FS27</f>
        <v>shop65</v>
      </c>
      <c r="FV91" s="224"/>
      <c r="FW91" s="125"/>
      <c r="FX91" s="20"/>
      <c r="FY91" s="131">
        <f t="shared" ref="FY91:GS91" ca="1" si="219">IF(FY90="","",(60/4860)*1000*ABS(FY$28-FY89)/20)</f>
        <v>0</v>
      </c>
      <c r="FZ91" s="132">
        <f t="shared" ca="1" si="219"/>
        <v>0.61728395061728392</v>
      </c>
      <c r="GA91" s="132">
        <f t="shared" ca="1" si="219"/>
        <v>1.2345679012345678</v>
      </c>
      <c r="GB91" s="132">
        <f t="shared" ca="1" si="219"/>
        <v>1.8518518518518519</v>
      </c>
      <c r="GC91" s="132">
        <f t="shared" ca="1" si="219"/>
        <v>2.4691358024691357</v>
      </c>
      <c r="GD91" s="132">
        <f t="shared" ca="1" si="219"/>
        <v>3.0864197530864197</v>
      </c>
      <c r="GE91" s="132">
        <f t="shared" ca="1" si="219"/>
        <v>3.7037037037037037</v>
      </c>
      <c r="GF91" s="132">
        <f t="shared" ca="1" si="219"/>
        <v>4.3209876543209873</v>
      </c>
      <c r="GG91" s="132">
        <f t="shared" ca="1" si="219"/>
        <v>4.9382716049382713</v>
      </c>
      <c r="GH91" s="132">
        <f t="shared" ca="1" si="219"/>
        <v>5.5555555555555554</v>
      </c>
      <c r="GI91" s="132">
        <f t="shared" ca="1" si="219"/>
        <v>6.1728395061728394</v>
      </c>
      <c r="GJ91" s="132" t="str">
        <f t="shared" ca="1" si="219"/>
        <v/>
      </c>
      <c r="GK91" s="132" t="str">
        <f t="shared" ca="1" si="219"/>
        <v/>
      </c>
      <c r="GL91" s="132" t="str">
        <f t="shared" ca="1" si="219"/>
        <v/>
      </c>
      <c r="GM91" s="132" t="str">
        <f t="shared" ca="1" si="219"/>
        <v/>
      </c>
      <c r="GN91" s="132" t="str">
        <f t="shared" ca="1" si="219"/>
        <v/>
      </c>
      <c r="GO91" s="132" t="str">
        <f t="shared" ca="1" si="219"/>
        <v/>
      </c>
      <c r="GP91" s="132" t="str">
        <f t="shared" ca="1" si="219"/>
        <v/>
      </c>
      <c r="GQ91" s="132" t="str">
        <f t="shared" ca="1" si="219"/>
        <v/>
      </c>
      <c r="GR91" s="132" t="str">
        <f t="shared" ca="1" si="219"/>
        <v/>
      </c>
      <c r="GS91" s="133" t="str">
        <f t="shared" ca="1" si="219"/>
        <v/>
      </c>
      <c r="GT91" s="205"/>
      <c r="GV91" s="19" t="s">
        <v>188</v>
      </c>
      <c r="GW91" s="125">
        <f>GV26</f>
        <v>0</v>
      </c>
      <c r="GX91" s="125" t="str">
        <f>GV27</f>
        <v>lei65</v>
      </c>
      <c r="GY91" s="224"/>
      <c r="GZ91" s="125"/>
      <c r="HA91" s="20"/>
      <c r="HB91" s="131">
        <f t="shared" ref="HB91:HV91" ca="1" si="220">IF(HB90="","",(60/4860)*1000*ABS(HB$28-HB89)/20)</f>
        <v>0</v>
      </c>
      <c r="HC91" s="132">
        <f t="shared" ca="1" si="220"/>
        <v>0.61728395061728392</v>
      </c>
      <c r="HD91" s="132">
        <f t="shared" ca="1" si="220"/>
        <v>1.2345679012345678</v>
      </c>
      <c r="HE91" s="132">
        <f t="shared" ca="1" si="220"/>
        <v>1.8518518518518519</v>
      </c>
      <c r="HF91" s="132">
        <f t="shared" ca="1" si="220"/>
        <v>2.4691358024691357</v>
      </c>
      <c r="HG91" s="132">
        <f t="shared" ca="1" si="220"/>
        <v>3.0864197530864197</v>
      </c>
      <c r="HH91" s="132">
        <f t="shared" ca="1" si="220"/>
        <v>3.7037037037037037</v>
      </c>
      <c r="HI91" s="132">
        <f t="shared" ca="1" si="220"/>
        <v>4.3209876543209873</v>
      </c>
      <c r="HJ91" s="132">
        <f t="shared" ca="1" si="220"/>
        <v>4.9382716049382713</v>
      </c>
      <c r="HK91" s="132">
        <f t="shared" ca="1" si="220"/>
        <v>5.5555555555555554</v>
      </c>
      <c r="HL91" s="132">
        <f t="shared" ca="1" si="220"/>
        <v>6.1728395061728394</v>
      </c>
      <c r="HM91" s="132" t="str">
        <f t="shared" ca="1" si="220"/>
        <v/>
      </c>
      <c r="HN91" s="132" t="str">
        <f t="shared" ca="1" si="220"/>
        <v/>
      </c>
      <c r="HO91" s="132" t="str">
        <f t="shared" ca="1" si="220"/>
        <v/>
      </c>
      <c r="HP91" s="132" t="str">
        <f t="shared" ca="1" si="220"/>
        <v/>
      </c>
      <c r="HQ91" s="132" t="str">
        <f t="shared" ca="1" si="220"/>
        <v/>
      </c>
      <c r="HR91" s="132" t="str">
        <f t="shared" ca="1" si="220"/>
        <v/>
      </c>
      <c r="HS91" s="132" t="str">
        <f t="shared" ca="1" si="220"/>
        <v/>
      </c>
      <c r="HT91" s="132" t="str">
        <f t="shared" ca="1" si="220"/>
        <v/>
      </c>
      <c r="HU91" s="132" t="str">
        <f t="shared" ca="1" si="220"/>
        <v/>
      </c>
      <c r="HV91" s="133" t="str">
        <f t="shared" ca="1" si="220"/>
        <v/>
      </c>
      <c r="HW91" s="205"/>
    </row>
    <row r="92" spans="1:231" ht="15.75" thickBot="1">
      <c r="A92" s="18" t="s">
        <v>232</v>
      </c>
      <c r="B92" s="122"/>
      <c r="C92" s="122"/>
      <c r="D92" s="210"/>
      <c r="E92" s="122"/>
      <c r="F92" s="8"/>
      <c r="G92" s="54" t="str">
        <f ca="1">IF(OR(G90="",G85&lt;G88),"Road","Facility")</f>
        <v>Facility</v>
      </c>
      <c r="H92" s="55" t="str">
        <f t="shared" ref="H92:AA92" ca="1" si="221">IF(OR(H90="",H85&lt;H88),"Road","Facility")</f>
        <v>Facility</v>
      </c>
      <c r="I92" s="55" t="str">
        <f ca="1">IF(OR(I90="",I85&lt;I88),"Road","Facility")</f>
        <v>Facility</v>
      </c>
      <c r="J92" s="55" t="str">
        <f t="shared" ca="1" si="221"/>
        <v>Facility</v>
      </c>
      <c r="K92" s="55" t="str">
        <f t="shared" ca="1" si="221"/>
        <v>Facility</v>
      </c>
      <c r="L92" s="55" t="str">
        <f t="shared" ca="1" si="221"/>
        <v>Facility</v>
      </c>
      <c r="M92" s="55" t="str">
        <f t="shared" ca="1" si="221"/>
        <v>Facility</v>
      </c>
      <c r="N92" s="55" t="str">
        <f t="shared" ca="1" si="221"/>
        <v>Facility</v>
      </c>
      <c r="O92" s="55" t="str">
        <f t="shared" ca="1" si="221"/>
        <v>Facility</v>
      </c>
      <c r="P92" s="55" t="str">
        <f t="shared" ca="1" si="221"/>
        <v>Facility</v>
      </c>
      <c r="Q92" s="55" t="str">
        <f t="shared" ca="1" si="221"/>
        <v>Facility</v>
      </c>
      <c r="R92" s="55" t="str">
        <f t="shared" ca="1" si="221"/>
        <v>Facility</v>
      </c>
      <c r="S92" s="55" t="str">
        <f t="shared" ca="1" si="221"/>
        <v>Facility</v>
      </c>
      <c r="T92" s="55" t="str">
        <f t="shared" ca="1" si="221"/>
        <v>Facility</v>
      </c>
      <c r="U92" s="55" t="str">
        <f t="shared" ca="1" si="221"/>
        <v>Facility</v>
      </c>
      <c r="V92" s="55" t="str">
        <f t="shared" ca="1" si="221"/>
        <v>Facility</v>
      </c>
      <c r="W92" s="55" t="str">
        <f t="shared" ca="1" si="221"/>
        <v>Facility</v>
      </c>
      <c r="X92" s="55" t="str">
        <f t="shared" ca="1" si="221"/>
        <v>Road</v>
      </c>
      <c r="Y92" s="55" t="str">
        <f t="shared" ca="1" si="221"/>
        <v>Road</v>
      </c>
      <c r="Z92" s="55" t="str">
        <f t="shared" ca="1" si="221"/>
        <v>Road</v>
      </c>
      <c r="AA92" s="56" t="str">
        <f t="shared" ca="1" si="221"/>
        <v>Road</v>
      </c>
      <c r="AB92" s="204"/>
      <c r="AD92" s="18" t="s">
        <v>232</v>
      </c>
      <c r="AE92" s="122"/>
      <c r="AF92" s="122"/>
      <c r="AG92" s="210"/>
      <c r="AH92" s="122"/>
      <c r="AI92" s="8"/>
      <c r="AJ92" s="54" t="str">
        <f ca="1">IF(OR(AJ90="",AJ85&lt;AJ88),"Road","Facility")</f>
        <v>Facility</v>
      </c>
      <c r="AK92" s="55" t="str">
        <f t="shared" ref="AK92:BD92" ca="1" si="222">IF(OR(AK90="",AK85&lt;AK88),"Road","Facility")</f>
        <v>Facility</v>
      </c>
      <c r="AL92" s="55" t="str">
        <f ca="1">IF(OR(AL90="",AL85&lt;AL88),"Road","Facility")</f>
        <v>Facility</v>
      </c>
      <c r="AM92" s="55" t="str">
        <f t="shared" ref="AM92:BD92" ca="1" si="223">IF(OR(AM90="",AM85&lt;AM88),"Road","Facility")</f>
        <v>Facility</v>
      </c>
      <c r="AN92" s="55" t="str">
        <f t="shared" ca="1" si="223"/>
        <v>Facility</v>
      </c>
      <c r="AO92" s="55" t="str">
        <f t="shared" ca="1" si="223"/>
        <v>Facility</v>
      </c>
      <c r="AP92" s="55" t="str">
        <f t="shared" ca="1" si="223"/>
        <v>Facility</v>
      </c>
      <c r="AQ92" s="55" t="str">
        <f t="shared" ca="1" si="223"/>
        <v>Facility</v>
      </c>
      <c r="AR92" s="55" t="str">
        <f t="shared" ca="1" si="223"/>
        <v>Facility</v>
      </c>
      <c r="AS92" s="55" t="str">
        <f t="shared" ca="1" si="223"/>
        <v>Facility</v>
      </c>
      <c r="AT92" s="55" t="str">
        <f t="shared" ca="1" si="223"/>
        <v>Facility</v>
      </c>
      <c r="AU92" s="55" t="str">
        <f t="shared" ca="1" si="223"/>
        <v>Facility</v>
      </c>
      <c r="AV92" s="55" t="str">
        <f t="shared" ca="1" si="223"/>
        <v>Facility</v>
      </c>
      <c r="AW92" s="55" t="str">
        <f t="shared" ca="1" si="223"/>
        <v>Facility</v>
      </c>
      <c r="AX92" s="55" t="str">
        <f t="shared" ca="1" si="223"/>
        <v>Facility</v>
      </c>
      <c r="AY92" s="55" t="str">
        <f t="shared" ca="1" si="223"/>
        <v>Facility</v>
      </c>
      <c r="AZ92" s="55" t="str">
        <f t="shared" ca="1" si="223"/>
        <v>Facility</v>
      </c>
      <c r="BA92" s="55" t="str">
        <f t="shared" ca="1" si="223"/>
        <v>Road</v>
      </c>
      <c r="BB92" s="55" t="str">
        <f t="shared" ca="1" si="223"/>
        <v>Road</v>
      </c>
      <c r="BC92" s="55" t="str">
        <f t="shared" ca="1" si="223"/>
        <v>Road</v>
      </c>
      <c r="BD92" s="56" t="str">
        <f t="shared" ca="1" si="223"/>
        <v>Road</v>
      </c>
      <c r="BE92" s="204"/>
      <c r="BG92" s="18" t="s">
        <v>232</v>
      </c>
      <c r="BH92" s="122"/>
      <c r="BI92" s="122"/>
      <c r="BJ92" s="210"/>
      <c r="BK92" s="122"/>
      <c r="BL92" s="8"/>
      <c r="BM92" s="54" t="str">
        <f ca="1">IF(OR(BM90="",BM85&lt;BM88),"Road","Facility")</f>
        <v>Facility</v>
      </c>
      <c r="BN92" s="55" t="str">
        <f t="shared" ref="BN92:CG92" ca="1" si="224">IF(OR(BN90="",BN85&lt;BN88),"Road","Facility")</f>
        <v>Facility</v>
      </c>
      <c r="BO92" s="55" t="str">
        <f ca="1">IF(OR(BO90="",BO85&lt;BO88),"Road","Facility")</f>
        <v>Facility</v>
      </c>
      <c r="BP92" s="55" t="str">
        <f t="shared" ref="BP92:CG92" ca="1" si="225">IF(OR(BP90="",BP85&lt;BP88),"Road","Facility")</f>
        <v>Facility</v>
      </c>
      <c r="BQ92" s="55" t="str">
        <f t="shared" ca="1" si="225"/>
        <v>Facility</v>
      </c>
      <c r="BR92" s="55" t="str">
        <f t="shared" ca="1" si="225"/>
        <v>Facility</v>
      </c>
      <c r="BS92" s="55" t="str">
        <f t="shared" ca="1" si="225"/>
        <v>Facility</v>
      </c>
      <c r="BT92" s="55" t="str">
        <f t="shared" ca="1" si="225"/>
        <v>Facility</v>
      </c>
      <c r="BU92" s="55" t="str">
        <f t="shared" ca="1" si="225"/>
        <v>Facility</v>
      </c>
      <c r="BV92" s="55" t="str">
        <f t="shared" ca="1" si="225"/>
        <v>Facility</v>
      </c>
      <c r="BW92" s="55" t="str">
        <f t="shared" ca="1" si="225"/>
        <v>Facility</v>
      </c>
      <c r="BX92" s="55" t="str">
        <f t="shared" ca="1" si="225"/>
        <v>Facility</v>
      </c>
      <c r="BY92" s="55" t="str">
        <f t="shared" ca="1" si="225"/>
        <v>Facility</v>
      </c>
      <c r="BZ92" s="55" t="str">
        <f t="shared" ca="1" si="225"/>
        <v>Facility</v>
      </c>
      <c r="CA92" s="55" t="str">
        <f t="shared" ca="1" si="225"/>
        <v>Facility</v>
      </c>
      <c r="CB92" s="55" t="str">
        <f t="shared" ca="1" si="225"/>
        <v>Facility</v>
      </c>
      <c r="CC92" s="55" t="str">
        <f t="shared" ca="1" si="225"/>
        <v>Facility</v>
      </c>
      <c r="CD92" s="55" t="str">
        <f t="shared" ca="1" si="225"/>
        <v>Road</v>
      </c>
      <c r="CE92" s="55" t="str">
        <f t="shared" ca="1" si="225"/>
        <v>Road</v>
      </c>
      <c r="CF92" s="55" t="str">
        <f t="shared" ca="1" si="225"/>
        <v>Road</v>
      </c>
      <c r="CG92" s="56" t="str">
        <f t="shared" ca="1" si="225"/>
        <v>Road</v>
      </c>
      <c r="CH92" s="204"/>
      <c r="CJ92" s="18" t="s">
        <v>232</v>
      </c>
      <c r="CK92" s="122"/>
      <c r="CL92" s="122"/>
      <c r="CM92" s="210"/>
      <c r="CN92" s="122"/>
      <c r="CO92" s="8"/>
      <c r="CP92" s="54" t="str">
        <f ca="1">IF(OR(CP90="",CP85&lt;CP88),"Road","Facility")</f>
        <v>Facility</v>
      </c>
      <c r="CQ92" s="55" t="str">
        <f t="shared" ref="CQ92:DJ92" ca="1" si="226">IF(OR(CQ90="",CQ85&lt;CQ88),"Road","Facility")</f>
        <v>Facility</v>
      </c>
      <c r="CR92" s="55" t="str">
        <f ca="1">IF(OR(CR90="",CR85&lt;CR88),"Road","Facility")</f>
        <v>Facility</v>
      </c>
      <c r="CS92" s="55" t="str">
        <f t="shared" ref="CS92:DJ92" ca="1" si="227">IF(OR(CS90="",CS85&lt;CS88),"Road","Facility")</f>
        <v>Facility</v>
      </c>
      <c r="CT92" s="55" t="str">
        <f t="shared" ca="1" si="227"/>
        <v>Facility</v>
      </c>
      <c r="CU92" s="55" t="str">
        <f t="shared" ca="1" si="227"/>
        <v>Facility</v>
      </c>
      <c r="CV92" s="55" t="str">
        <f t="shared" ca="1" si="227"/>
        <v>Facility</v>
      </c>
      <c r="CW92" s="55" t="str">
        <f t="shared" ca="1" si="227"/>
        <v>Facility</v>
      </c>
      <c r="CX92" s="55" t="str">
        <f t="shared" ca="1" si="227"/>
        <v>Facility</v>
      </c>
      <c r="CY92" s="55" t="str">
        <f t="shared" ca="1" si="227"/>
        <v>Facility</v>
      </c>
      <c r="CZ92" s="55" t="str">
        <f t="shared" ca="1" si="227"/>
        <v>Facility</v>
      </c>
      <c r="DA92" s="55" t="str">
        <f t="shared" ca="1" si="227"/>
        <v>Facility</v>
      </c>
      <c r="DB92" s="55" t="str">
        <f t="shared" ca="1" si="227"/>
        <v>Facility</v>
      </c>
      <c r="DC92" s="55" t="str">
        <f t="shared" ca="1" si="227"/>
        <v>Facility</v>
      </c>
      <c r="DD92" s="55" t="str">
        <f t="shared" ca="1" si="227"/>
        <v>Facility</v>
      </c>
      <c r="DE92" s="55" t="str">
        <f t="shared" ca="1" si="227"/>
        <v>Facility</v>
      </c>
      <c r="DF92" s="55" t="str">
        <f t="shared" ca="1" si="227"/>
        <v>Facility</v>
      </c>
      <c r="DG92" s="55" t="str">
        <f t="shared" ca="1" si="227"/>
        <v>Road</v>
      </c>
      <c r="DH92" s="55" t="str">
        <f t="shared" ca="1" si="227"/>
        <v>Road</v>
      </c>
      <c r="DI92" s="55" t="str">
        <f t="shared" ca="1" si="227"/>
        <v>Road</v>
      </c>
      <c r="DJ92" s="56" t="str">
        <f t="shared" ca="1" si="227"/>
        <v>Road</v>
      </c>
      <c r="DK92" s="204"/>
      <c r="DM92" s="18" t="s">
        <v>232</v>
      </c>
      <c r="DN92" s="122"/>
      <c r="DO92" s="122"/>
      <c r="DP92" s="210"/>
      <c r="DQ92" s="122"/>
      <c r="DR92" s="8"/>
      <c r="DS92" s="54" t="str">
        <f ca="1">IF(OR(DS90="",DS85&lt;DS88),"Road","Facility")</f>
        <v>Facility</v>
      </c>
      <c r="DT92" s="55" t="str">
        <f t="shared" ref="DT92:EM92" ca="1" si="228">IF(OR(DT90="",DT85&lt;DT88),"Road","Facility")</f>
        <v>Facility</v>
      </c>
      <c r="DU92" s="55" t="str">
        <f ca="1">IF(OR(DU90="",DU85&lt;DU88),"Road","Facility")</f>
        <v>Facility</v>
      </c>
      <c r="DV92" s="55" t="str">
        <f t="shared" ref="DV92:EM92" ca="1" si="229">IF(OR(DV90="",DV85&lt;DV88),"Road","Facility")</f>
        <v>Facility</v>
      </c>
      <c r="DW92" s="55" t="str">
        <f t="shared" ca="1" si="229"/>
        <v>Facility</v>
      </c>
      <c r="DX92" s="55" t="str">
        <f t="shared" ca="1" si="229"/>
        <v>Facility</v>
      </c>
      <c r="DY92" s="55" t="str">
        <f t="shared" ca="1" si="229"/>
        <v>Facility</v>
      </c>
      <c r="DZ92" s="55" t="str">
        <f t="shared" ca="1" si="229"/>
        <v>Facility</v>
      </c>
      <c r="EA92" s="55" t="str">
        <f t="shared" ca="1" si="229"/>
        <v>Facility</v>
      </c>
      <c r="EB92" s="55" t="str">
        <f t="shared" ca="1" si="229"/>
        <v>Facility</v>
      </c>
      <c r="EC92" s="55" t="str">
        <f t="shared" ca="1" si="229"/>
        <v>Facility</v>
      </c>
      <c r="ED92" s="55" t="str">
        <f t="shared" ca="1" si="229"/>
        <v>Facility</v>
      </c>
      <c r="EE92" s="55" t="str">
        <f t="shared" ca="1" si="229"/>
        <v>Facility</v>
      </c>
      <c r="EF92" s="55" t="str">
        <f t="shared" ca="1" si="229"/>
        <v>Facility</v>
      </c>
      <c r="EG92" s="55" t="str">
        <f t="shared" ca="1" si="229"/>
        <v>Facility</v>
      </c>
      <c r="EH92" s="55" t="str">
        <f t="shared" ca="1" si="229"/>
        <v>Facility</v>
      </c>
      <c r="EI92" s="55" t="str">
        <f t="shared" ca="1" si="229"/>
        <v>Facility</v>
      </c>
      <c r="EJ92" s="55" t="str">
        <f t="shared" ca="1" si="229"/>
        <v>Road</v>
      </c>
      <c r="EK92" s="55" t="str">
        <f t="shared" ca="1" si="229"/>
        <v>Road</v>
      </c>
      <c r="EL92" s="55" t="str">
        <f t="shared" ca="1" si="229"/>
        <v>Road</v>
      </c>
      <c r="EM92" s="56" t="str">
        <f t="shared" ca="1" si="229"/>
        <v>Road</v>
      </c>
      <c r="EN92" s="204"/>
      <c r="EP92" s="18" t="s">
        <v>232</v>
      </c>
      <c r="EQ92" s="122"/>
      <c r="ER92" s="122"/>
      <c r="ES92" s="210"/>
      <c r="ET92" s="122"/>
      <c r="EU92" s="8"/>
      <c r="EV92" s="54" t="str">
        <f ca="1">IF(OR(EV90="",EV85&lt;EV88),"Road","Facility")</f>
        <v>Facility</v>
      </c>
      <c r="EW92" s="55" t="str">
        <f t="shared" ref="EW92:FP92" ca="1" si="230">IF(OR(EW90="",EW85&lt;EW88),"Road","Facility")</f>
        <v>Facility</v>
      </c>
      <c r="EX92" s="55" t="str">
        <f ca="1">IF(OR(EX90="",EX85&lt;EX88),"Road","Facility")</f>
        <v>Facility</v>
      </c>
      <c r="EY92" s="55" t="str">
        <f t="shared" ref="EY92:FP92" ca="1" si="231">IF(OR(EY90="",EY85&lt;EY88),"Road","Facility")</f>
        <v>Facility</v>
      </c>
      <c r="EZ92" s="55" t="str">
        <f t="shared" ca="1" si="231"/>
        <v>Facility</v>
      </c>
      <c r="FA92" s="55" t="str">
        <f t="shared" ca="1" si="231"/>
        <v>Facility</v>
      </c>
      <c r="FB92" s="55" t="str">
        <f t="shared" ca="1" si="231"/>
        <v>Facility</v>
      </c>
      <c r="FC92" s="55" t="str">
        <f t="shared" ca="1" si="231"/>
        <v>Facility</v>
      </c>
      <c r="FD92" s="55" t="str">
        <f t="shared" ca="1" si="231"/>
        <v>Facility</v>
      </c>
      <c r="FE92" s="55" t="str">
        <f t="shared" ca="1" si="231"/>
        <v>Facility</v>
      </c>
      <c r="FF92" s="55" t="str">
        <f t="shared" ca="1" si="231"/>
        <v>Facility</v>
      </c>
      <c r="FG92" s="55" t="str">
        <f t="shared" ca="1" si="231"/>
        <v>Facility</v>
      </c>
      <c r="FH92" s="55" t="str">
        <f t="shared" ca="1" si="231"/>
        <v>Facility</v>
      </c>
      <c r="FI92" s="55" t="str">
        <f t="shared" ca="1" si="231"/>
        <v>Facility</v>
      </c>
      <c r="FJ92" s="55" t="str">
        <f t="shared" ca="1" si="231"/>
        <v>Facility</v>
      </c>
      <c r="FK92" s="55" t="str">
        <f t="shared" ca="1" si="231"/>
        <v>Facility</v>
      </c>
      <c r="FL92" s="55" t="str">
        <f t="shared" ca="1" si="231"/>
        <v>Facility</v>
      </c>
      <c r="FM92" s="55" t="str">
        <f t="shared" ca="1" si="231"/>
        <v>Road</v>
      </c>
      <c r="FN92" s="55" t="str">
        <f t="shared" ca="1" si="231"/>
        <v>Road</v>
      </c>
      <c r="FO92" s="55" t="str">
        <f t="shared" ca="1" si="231"/>
        <v>Road</v>
      </c>
      <c r="FP92" s="56" t="str">
        <f t="shared" ca="1" si="231"/>
        <v>Road</v>
      </c>
      <c r="FQ92" s="204"/>
      <c r="FS92" s="18" t="s">
        <v>232</v>
      </c>
      <c r="FT92" s="122"/>
      <c r="FU92" s="122"/>
      <c r="FV92" s="210"/>
      <c r="FW92" s="122"/>
      <c r="FX92" s="8"/>
      <c r="FY92" s="54" t="str">
        <f ca="1">IF(OR(FY90="",FY85&lt;FY88),"Road","Facility")</f>
        <v>Facility</v>
      </c>
      <c r="FZ92" s="55" t="str">
        <f t="shared" ref="FZ92:GS92" ca="1" si="232">IF(OR(FZ90="",FZ85&lt;FZ88),"Road","Facility")</f>
        <v>Facility</v>
      </c>
      <c r="GA92" s="55" t="str">
        <f ca="1">IF(OR(GA90="",GA85&lt;GA88),"Road","Facility")</f>
        <v>Facility</v>
      </c>
      <c r="GB92" s="55" t="str">
        <f t="shared" ref="GB92:GS92" ca="1" si="233">IF(OR(GB90="",GB85&lt;GB88),"Road","Facility")</f>
        <v>Facility</v>
      </c>
      <c r="GC92" s="55" t="str">
        <f t="shared" ca="1" si="233"/>
        <v>Facility</v>
      </c>
      <c r="GD92" s="55" t="str">
        <f t="shared" ca="1" si="233"/>
        <v>Facility</v>
      </c>
      <c r="GE92" s="55" t="str">
        <f t="shared" ca="1" si="233"/>
        <v>Facility</v>
      </c>
      <c r="GF92" s="55" t="str">
        <f t="shared" ca="1" si="233"/>
        <v>Facility</v>
      </c>
      <c r="GG92" s="55" t="str">
        <f t="shared" ca="1" si="233"/>
        <v>Facility</v>
      </c>
      <c r="GH92" s="55" t="str">
        <f t="shared" ca="1" si="233"/>
        <v>Facility</v>
      </c>
      <c r="GI92" s="55" t="str">
        <f t="shared" ca="1" si="233"/>
        <v>Facility</v>
      </c>
      <c r="GJ92" s="55" t="str">
        <f t="shared" ca="1" si="233"/>
        <v>Road</v>
      </c>
      <c r="GK92" s="55" t="str">
        <f t="shared" ca="1" si="233"/>
        <v>Road</v>
      </c>
      <c r="GL92" s="55" t="str">
        <f t="shared" ca="1" si="233"/>
        <v>Road</v>
      </c>
      <c r="GM92" s="55" t="str">
        <f t="shared" ca="1" si="233"/>
        <v>Road</v>
      </c>
      <c r="GN92" s="55" t="str">
        <f t="shared" ca="1" si="233"/>
        <v>Road</v>
      </c>
      <c r="GO92" s="55" t="str">
        <f t="shared" ca="1" si="233"/>
        <v>Road</v>
      </c>
      <c r="GP92" s="55" t="str">
        <f t="shared" ca="1" si="233"/>
        <v>Road</v>
      </c>
      <c r="GQ92" s="55" t="str">
        <f t="shared" ca="1" si="233"/>
        <v>Road</v>
      </c>
      <c r="GR92" s="55" t="str">
        <f t="shared" ca="1" si="233"/>
        <v>Road</v>
      </c>
      <c r="GS92" s="56" t="str">
        <f t="shared" ca="1" si="233"/>
        <v>Road</v>
      </c>
      <c r="GT92" s="204"/>
      <c r="GV92" s="18" t="s">
        <v>232</v>
      </c>
      <c r="GW92" s="122"/>
      <c r="GX92" s="122"/>
      <c r="GY92" s="210"/>
      <c r="GZ92" s="122"/>
      <c r="HA92" s="8"/>
      <c r="HB92" s="54" t="str">
        <f ca="1">IF(OR(HB90="",HB85&lt;HB88),"Road","Facility")</f>
        <v>Facility</v>
      </c>
      <c r="HC92" s="55" t="str">
        <f t="shared" ref="HC92:HV92" ca="1" si="234">IF(OR(HC90="",HC85&lt;HC88),"Road","Facility")</f>
        <v>Facility</v>
      </c>
      <c r="HD92" s="55" t="str">
        <f ca="1">IF(OR(HD90="",HD85&lt;HD88),"Road","Facility")</f>
        <v>Facility</v>
      </c>
      <c r="HE92" s="55" t="str">
        <f t="shared" ref="HE92:HV92" ca="1" si="235">IF(OR(HE90="",HE85&lt;HE88),"Road","Facility")</f>
        <v>Facility</v>
      </c>
      <c r="HF92" s="55" t="str">
        <f t="shared" ca="1" si="235"/>
        <v>Facility</v>
      </c>
      <c r="HG92" s="55" t="str">
        <f t="shared" ca="1" si="235"/>
        <v>Facility</v>
      </c>
      <c r="HH92" s="55" t="str">
        <f t="shared" ca="1" si="235"/>
        <v>Facility</v>
      </c>
      <c r="HI92" s="55" t="str">
        <f t="shared" ca="1" si="235"/>
        <v>Facility</v>
      </c>
      <c r="HJ92" s="55" t="str">
        <f t="shared" ca="1" si="235"/>
        <v>Facility</v>
      </c>
      <c r="HK92" s="55" t="str">
        <f t="shared" ca="1" si="235"/>
        <v>Facility</v>
      </c>
      <c r="HL92" s="55" t="str">
        <f t="shared" ca="1" si="235"/>
        <v>Facility</v>
      </c>
      <c r="HM92" s="55" t="str">
        <f t="shared" ca="1" si="235"/>
        <v>Road</v>
      </c>
      <c r="HN92" s="55" t="str">
        <f t="shared" ca="1" si="235"/>
        <v>Road</v>
      </c>
      <c r="HO92" s="55" t="str">
        <f t="shared" ca="1" si="235"/>
        <v>Road</v>
      </c>
      <c r="HP92" s="55" t="str">
        <f t="shared" ca="1" si="235"/>
        <v>Road</v>
      </c>
      <c r="HQ92" s="55" t="str">
        <f t="shared" ca="1" si="235"/>
        <v>Road</v>
      </c>
      <c r="HR92" s="55" t="str">
        <f t="shared" ca="1" si="235"/>
        <v>Road</v>
      </c>
      <c r="HS92" s="55" t="str">
        <f t="shared" ca="1" si="235"/>
        <v>Road</v>
      </c>
      <c r="HT92" s="55" t="str">
        <f t="shared" ca="1" si="235"/>
        <v>Road</v>
      </c>
      <c r="HU92" s="55" t="str">
        <f t="shared" ca="1" si="235"/>
        <v>Road</v>
      </c>
      <c r="HV92" s="56" t="str">
        <f t="shared" ca="1" si="235"/>
        <v>Road</v>
      </c>
      <c r="HW92" s="204"/>
    </row>
    <row r="93" spans="1:231" ht="15">
      <c r="A93" s="17" t="s">
        <v>21</v>
      </c>
      <c r="B93" s="124">
        <f>A26</f>
        <v>0</v>
      </c>
      <c r="C93" s="124" t="str">
        <f>A27</f>
        <v>work1834</v>
      </c>
      <c r="D93" s="223" t="str">
        <f>"core"&amp;B85&amp;"_"&amp;C85</f>
        <v>core0_work1834</v>
      </c>
      <c r="E93" s="124">
        <v>1</v>
      </c>
      <c r="F93" s="21"/>
      <c r="G93" s="116">
        <f ca="1">INDEX(INDIRECT(D93),$E93,G$28)+MIN(G85,G88)</f>
        <v>34.189359999999994</v>
      </c>
      <c r="H93" s="117">
        <f ca="1">INDEX(INDIRECT(D93),$E93,H$28)+MIN(H85,H88)</f>
        <v>38.998177426675213</v>
      </c>
      <c r="I93" s="117">
        <f ca="1">INDEX(INDIRECT(D93),$E93,I$28)+MIN(I85,I88)</f>
        <v>43.80699485335046</v>
      </c>
      <c r="J93" s="117">
        <f ca="1">INDEX(INDIRECT(D93),$E93,J$28)+MIN(J85,J88)</f>
        <v>48.615812280025679</v>
      </c>
      <c r="K93" s="117">
        <f ca="1">INDEX(INDIRECT(D93),$E93,K$28)+MIN(K85,K88)</f>
        <v>53.424629706700919</v>
      </c>
      <c r="L93" s="117">
        <f ca="1">INDEX(INDIRECT(D93),$E93,L$28)+MIN(L85,L88)</f>
        <v>58.233447133376146</v>
      </c>
      <c r="M93" s="117">
        <f ca="1">INDEX(INDIRECT(D93),$E93,M$28)+MIN(M85,M88)</f>
        <v>63.042264560051379</v>
      </c>
      <c r="N93" s="117">
        <f ca="1">INDEX(INDIRECT(D93),$E93,N$28)+MIN(N85,N88)</f>
        <v>67.851081986726612</v>
      </c>
      <c r="O93" s="117">
        <f ca="1">INDEX(INDIRECT(D93),$E93,O$28)+MIN(O85,O88)</f>
        <v>72.659899413401845</v>
      </c>
      <c r="P93" s="117">
        <f ca="1">INDEX(INDIRECT(D93),$E93,P$28)+MIN(P85,P88)</f>
        <v>77.468716840077064</v>
      </c>
      <c r="Q93" s="117">
        <f ca="1">INDEX(INDIRECT(D93),$E93,Q$28)+MIN(Q85,Q88)</f>
        <v>82.277534266752298</v>
      </c>
      <c r="R93" s="117">
        <f ca="1">INDEX(INDIRECT(D93),$E93,R$28)+MIN(R85,R88)</f>
        <v>87.086351693427531</v>
      </c>
      <c r="S93" s="117">
        <f ca="1">INDEX(INDIRECT(D93),$E93,S$28)+MIN(S85,S88)</f>
        <v>91.895169120102764</v>
      </c>
      <c r="T93" s="117">
        <f ca="1">INDEX(INDIRECT(D93),$E93,T$28)+MIN(T85,T88)</f>
        <v>96.703986546777998</v>
      </c>
      <c r="U93" s="117">
        <f ca="1">INDEX(INDIRECT(D93),$E93,U$28)+MIN(U85,U88)</f>
        <v>101.51280397345323</v>
      </c>
      <c r="V93" s="117">
        <f ca="1">INDEX(INDIRECT(D93),$E93,V$28)+MIN(V85,V88)</f>
        <v>106.32162140012846</v>
      </c>
      <c r="W93" s="117">
        <f ca="1">INDEX(INDIRECT(D93),$E93,W$28)+MIN(W85,W88)</f>
        <v>111.13043882680368</v>
      </c>
      <c r="X93" s="117">
        <f ca="1">INDEX(INDIRECT(D93),$E93,X$28)+MIN(X85,X88)</f>
        <v>112.09220231213874</v>
      </c>
      <c r="Y93" s="117">
        <f ca="1">INDEX(INDIRECT(D93),$E93,Y$28)+MIN(Y85,Y88)</f>
        <v>112.09220231213874</v>
      </c>
      <c r="Z93" s="117">
        <f ca="1">INDEX(INDIRECT(D93),$E93,Z$28)+MIN(Z85,Z88)</f>
        <v>112.09220231213874</v>
      </c>
      <c r="AA93" s="118">
        <f ca="1">INDEX(INDIRECT(D93),$E93,AA$28)+MIN(AA85,AA88)</f>
        <v>112.09220231213874</v>
      </c>
      <c r="AB93" s="203"/>
      <c r="AD93" s="17" t="s">
        <v>21</v>
      </c>
      <c r="AE93" s="124">
        <f>AD26</f>
        <v>0</v>
      </c>
      <c r="AF93" s="124" t="str">
        <f>AD27</f>
        <v>shop1834</v>
      </c>
      <c r="AG93" s="223" t="str">
        <f>"core"&amp;AE85&amp;"_"&amp;AF85</f>
        <v>core0_shop1834</v>
      </c>
      <c r="AH93" s="124">
        <v>1</v>
      </c>
      <c r="AI93" s="21"/>
      <c r="AJ93" s="116">
        <f ca="1">INDEX(INDIRECT(AG93),$E93,AJ$28)+MIN(AJ85,AJ88)</f>
        <v>17.807079999999999</v>
      </c>
      <c r="AK93" s="117">
        <f ca="1">INDEX(INDIRECT(AG93),$E93,AK$28)+MIN(AK85,AK88)</f>
        <v>23.7095691743381</v>
      </c>
      <c r="AL93" s="117">
        <f ca="1">INDEX(INDIRECT(AG93),$E93,AL$28)+MIN(AL85,AL88)</f>
        <v>29.612058348676229</v>
      </c>
      <c r="AM93" s="117">
        <f ca="1">INDEX(INDIRECT(AG93),$E93,AM$28)+MIN(AM85,AM88)</f>
        <v>35.514547523014329</v>
      </c>
      <c r="AN93" s="117">
        <f ca="1">INDEX(INDIRECT(AG93),$E93,AN$28)+MIN(AN85,AN88)</f>
        <v>41.417036697352458</v>
      </c>
      <c r="AO93" s="117">
        <f ca="1">INDEX(INDIRECT(AG93),$E93,AO$28)+MIN(AO85,AO88)</f>
        <v>47.319525871690558</v>
      </c>
      <c r="AP93" s="117">
        <f ca="1">INDEX(INDIRECT(AG93),$E93,AP$28)+MIN(AP85,AP88)</f>
        <v>53.222015046028687</v>
      </c>
      <c r="AQ93" s="117">
        <f ca="1">INDEX(INDIRECT(AG93),$E93,AQ$28)+MIN(AQ85,AQ88)</f>
        <v>59.124504220366788</v>
      </c>
      <c r="AR93" s="117">
        <f ca="1">INDEX(INDIRECT(AG93),$E93,AR$28)+MIN(AR85,AR88)</f>
        <v>65.026993394704903</v>
      </c>
      <c r="AS93" s="117">
        <f ca="1">INDEX(INDIRECT(AG93),$E93,AS$28)+MIN(AS85,AS88)</f>
        <v>70.929482569043017</v>
      </c>
      <c r="AT93" s="117">
        <f ca="1">INDEX(INDIRECT(AG93),$E93,AT$28)+MIN(AT85,AT88)</f>
        <v>76.831971743381132</v>
      </c>
      <c r="AU93" s="117">
        <f ca="1">INDEX(INDIRECT(AG93),$E93,AU$28)+MIN(AU85,AU88)</f>
        <v>82.734460917719247</v>
      </c>
      <c r="AV93" s="117">
        <f ca="1">INDEX(INDIRECT(AG93),$E93,AV$28)+MIN(AV85,AV88)</f>
        <v>88.636950092057361</v>
      </c>
      <c r="AW93" s="117">
        <f ca="1">INDEX(INDIRECT(AG93),$E93,AW$28)+MIN(AW85,AW88)</f>
        <v>94.539439266395476</v>
      </c>
      <c r="AX93" s="117">
        <f ca="1">INDEX(INDIRECT(AG93),$E93,AX$28)+MIN(AX85,AX88)</f>
        <v>100.44192844073359</v>
      </c>
      <c r="AY93" s="117">
        <f ca="1">INDEX(INDIRECT(AG93),$E93,AY$28)+MIN(AY85,AY88)</f>
        <v>106.34441761507171</v>
      </c>
      <c r="AZ93" s="117">
        <f ca="1">INDEX(INDIRECT(AG93),$E93,AZ$28)+MIN(AZ85,AZ88)</f>
        <v>112.24690678940982</v>
      </c>
      <c r="BA93" s="117">
        <f ca="1">INDEX(INDIRECT(AG93),$E93,BA$28)+MIN(BA85,BA88)</f>
        <v>113.42740462427744</v>
      </c>
      <c r="BB93" s="117">
        <f ca="1">INDEX(INDIRECT(AG93),$E93,BB$28)+MIN(BB85,BB88)</f>
        <v>113.42740462427744</v>
      </c>
      <c r="BC93" s="117">
        <f ca="1">INDEX(INDIRECT(AG93),$E93,BC$28)+MIN(BC85,BC88)</f>
        <v>113.42740462427744</v>
      </c>
      <c r="BD93" s="118">
        <f ca="1">INDEX(INDIRECT(AG93),$E93,BD$28)+MIN(BD85,BD88)</f>
        <v>113.42740462427744</v>
      </c>
      <c r="BE93" s="203"/>
      <c r="BG93" s="17" t="s">
        <v>21</v>
      </c>
      <c r="BH93" s="124">
        <f>BG26</f>
        <v>0</v>
      </c>
      <c r="BI93" s="124" t="str">
        <f>BG27</f>
        <v>lei1834</v>
      </c>
      <c r="BJ93" s="223" t="str">
        <f>"core"&amp;BH85&amp;"_"&amp;BI85</f>
        <v>core0_lei1834</v>
      </c>
      <c r="BK93" s="124">
        <v>1</v>
      </c>
      <c r="BL93" s="21"/>
      <c r="BM93" s="116">
        <f ca="1">INDEX(INDIRECT(BJ93),$E93,BM$28)+MIN(BM85,BM88)</f>
        <v>33.757050000000007</v>
      </c>
      <c r="BN93" s="117">
        <f ca="1">INDEX(INDIRECT(BJ93),$E93,BN$28)+MIN(BN85,BN88)</f>
        <v>38.911841033326198</v>
      </c>
      <c r="BO93" s="117">
        <f ca="1">INDEX(INDIRECT(BJ93),$E93,BO$28)+MIN(BO85,BO88)</f>
        <v>44.066632066652403</v>
      </c>
      <c r="BP93" s="117">
        <f ca="1">INDEX(INDIRECT(BJ93),$E93,BP$28)+MIN(BP85,BP88)</f>
        <v>49.22142309997858</v>
      </c>
      <c r="BQ93" s="117">
        <f ca="1">INDEX(INDIRECT(BJ93),$E93,BQ$28)+MIN(BQ85,BQ88)</f>
        <v>54.376214133304785</v>
      </c>
      <c r="BR93" s="117">
        <f ca="1">INDEX(INDIRECT(BJ93),$E93,BR$28)+MIN(BR85,BR88)</f>
        <v>59.531005166630983</v>
      </c>
      <c r="BS93" s="117">
        <f ca="1">INDEX(INDIRECT(BJ93),$E93,BS$28)+MIN(BS85,BS88)</f>
        <v>64.685796199957167</v>
      </c>
      <c r="BT93" s="117">
        <f ca="1">INDEX(INDIRECT(BJ93),$E93,BT$28)+MIN(BT85,BT88)</f>
        <v>69.840587233283372</v>
      </c>
      <c r="BU93" s="117">
        <f ca="1">INDEX(INDIRECT(BJ93),$E93,BU$28)+MIN(BU85,BU88)</f>
        <v>74.995378266609563</v>
      </c>
      <c r="BV93" s="117">
        <f ca="1">INDEX(INDIRECT(BJ93),$E93,BV$28)+MIN(BV85,BV88)</f>
        <v>80.150169299935754</v>
      </c>
      <c r="BW93" s="117">
        <f ca="1">INDEX(INDIRECT(BJ93),$E93,BW$28)+MIN(BW85,BW88)</f>
        <v>85.30496033326196</v>
      </c>
      <c r="BX93" s="117">
        <f ca="1">INDEX(INDIRECT(BJ93),$E93,BX$28)+MIN(BX85,BX88)</f>
        <v>90.459751366588137</v>
      </c>
      <c r="BY93" s="117">
        <f ca="1">INDEX(INDIRECT(BJ93),$E93,BY$28)+MIN(BY85,BY88)</f>
        <v>95.614542399914342</v>
      </c>
      <c r="BZ93" s="117">
        <f ca="1">INDEX(INDIRECT(BJ93),$E93,BZ$28)+MIN(BZ85,BZ88)</f>
        <v>100.76933343324055</v>
      </c>
      <c r="CA93" s="117">
        <f ca="1">INDEX(INDIRECT(BJ93),$E93,CA$28)+MIN(CA85,CA88)</f>
        <v>105.92412446656674</v>
      </c>
      <c r="CB93" s="117">
        <f ca="1">INDEX(INDIRECT(BJ93),$E93,CB$28)+MIN(CB85,CB88)</f>
        <v>111.07891549989293</v>
      </c>
      <c r="CC93" s="117">
        <f ca="1">INDEX(INDIRECT(BJ93),$E93,CC$28)+MIN(CC85,CC88)</f>
        <v>116.23370653321912</v>
      </c>
      <c r="CD93" s="117">
        <f ca="1">INDEX(INDIRECT(BJ93),$E93,CD$28)+MIN(CD85,CD88)</f>
        <v>117.26466473988437</v>
      </c>
      <c r="CE93" s="117">
        <f ca="1">INDEX(INDIRECT(BJ93),$E93,CE$28)+MIN(CE85,CE88)</f>
        <v>117.26466473988437</v>
      </c>
      <c r="CF93" s="117">
        <f ca="1">INDEX(INDIRECT(BJ93),$E93,CF$28)+MIN(CF85,CF88)</f>
        <v>117.26466473988437</v>
      </c>
      <c r="CG93" s="118">
        <f ca="1">INDEX(INDIRECT(BJ93),$E93,CG$28)+MIN(CG85,CG88)</f>
        <v>117.26466473988437</v>
      </c>
      <c r="CH93" s="203"/>
      <c r="CJ93" s="17" t="s">
        <v>21</v>
      </c>
      <c r="CK93" s="124">
        <f>CJ26</f>
        <v>0</v>
      </c>
      <c r="CL93" s="124" t="str">
        <f>CJ27</f>
        <v>work3564</v>
      </c>
      <c r="CM93" s="223" t="str">
        <f>"core"&amp;CK85&amp;"_"&amp;CL85</f>
        <v>core0_work3564</v>
      </c>
      <c r="CN93" s="124">
        <v>1</v>
      </c>
      <c r="CO93" s="21"/>
      <c r="CP93" s="116">
        <f ca="1">INDEX(INDIRECT(CM93),$E93,CP$28)+MIN(CP85,CP88)</f>
        <v>32.351659999999995</v>
      </c>
      <c r="CQ93" s="117">
        <f ca="1">INDEX(INDIRECT(CM93),$E93,CQ$28)+MIN(CQ85,CQ88)</f>
        <v>37.664133710126293</v>
      </c>
      <c r="CR93" s="117">
        <f ca="1">INDEX(INDIRECT(CM93),$E93,CR$28)+MIN(CR85,CR88)</f>
        <v>42.97660742025262</v>
      </c>
      <c r="CS93" s="117">
        <f ca="1">INDEX(INDIRECT(CM93),$E93,CS$28)+MIN(CS85,CS88)</f>
        <v>48.289081130378918</v>
      </c>
      <c r="CT93" s="117">
        <f ca="1">INDEX(INDIRECT(CM93),$E93,CT$28)+MIN(CT85,CT88)</f>
        <v>53.601554840505244</v>
      </c>
      <c r="CU93" s="117">
        <f ca="1">INDEX(INDIRECT(CM93),$E93,CU$28)+MIN(CU85,CU88)</f>
        <v>58.914028550631542</v>
      </c>
      <c r="CV93" s="117">
        <f ca="1">INDEX(INDIRECT(CM93),$E93,CV$28)+MIN(CV85,CV88)</f>
        <v>64.226502260757869</v>
      </c>
      <c r="CW93" s="117">
        <f ca="1">INDEX(INDIRECT(CM93),$E93,CW$28)+MIN(CW85,CW88)</f>
        <v>69.538975970884167</v>
      </c>
      <c r="CX93" s="117">
        <f ca="1">INDEX(INDIRECT(CM93),$E93,CX$28)+MIN(CX85,CX88)</f>
        <v>74.851449681010479</v>
      </c>
      <c r="CY93" s="117">
        <f ca="1">INDEX(INDIRECT(CM93),$E93,CY$28)+MIN(CY85,CY88)</f>
        <v>80.163923391136791</v>
      </c>
      <c r="CZ93" s="117">
        <f ca="1">INDEX(INDIRECT(CM93),$E93,CZ$28)+MIN(CZ85,CZ88)</f>
        <v>85.476397101263103</v>
      </c>
      <c r="DA93" s="117">
        <f ca="1">INDEX(INDIRECT(CM93),$E93,DA$28)+MIN(DA85,DA88)</f>
        <v>90.788870811389415</v>
      </c>
      <c r="DB93" s="117">
        <f ca="1">INDEX(INDIRECT(CM93),$E93,DB$28)+MIN(DB85,DB88)</f>
        <v>96.101344521515728</v>
      </c>
      <c r="DC93" s="117">
        <f ca="1">INDEX(INDIRECT(CM93),$E93,DC$28)+MIN(DC85,DC88)</f>
        <v>101.41381823164204</v>
      </c>
      <c r="DD93" s="117">
        <f ca="1">INDEX(INDIRECT(CM93),$E93,DD$28)+MIN(DD85,DD88)</f>
        <v>106.72629194176835</v>
      </c>
      <c r="DE93" s="117">
        <f ca="1">INDEX(INDIRECT(CM93),$E93,DE$28)+MIN(DE85,DE88)</f>
        <v>112.03876565189466</v>
      </c>
      <c r="DF93" s="117">
        <f ca="1">INDEX(INDIRECT(CM93),$E93,DF$28)+MIN(DF85,DF88)</f>
        <v>117.35123936202098</v>
      </c>
      <c r="DG93" s="117">
        <f ca="1">INDEX(INDIRECT(CM93),$E93,DG$28)+MIN(DG85,DG88)</f>
        <v>118.41373410404624</v>
      </c>
      <c r="DH93" s="117">
        <f ca="1">INDEX(INDIRECT(CM93),$E93,DH$28)+MIN(DH85,DH88)</f>
        <v>118.41373410404624</v>
      </c>
      <c r="DI93" s="117">
        <f ca="1">INDEX(INDIRECT(CM93),$E93,DI$28)+MIN(DI85,DI88)</f>
        <v>118.41373410404624</v>
      </c>
      <c r="DJ93" s="118">
        <f ca="1">INDEX(INDIRECT(CM93),$E93,DJ$28)+MIN(DJ85,DJ88)</f>
        <v>118.41373410404624</v>
      </c>
      <c r="DK93" s="203"/>
      <c r="DM93" s="17" t="s">
        <v>21</v>
      </c>
      <c r="DN93" s="124">
        <f>DM26</f>
        <v>0</v>
      </c>
      <c r="DO93" s="124" t="str">
        <f>DM27</f>
        <v>shop3564</v>
      </c>
      <c r="DP93" s="223" t="str">
        <f>"core"&amp;DN85&amp;"_"&amp;DO85</f>
        <v>core0_shop3564</v>
      </c>
      <c r="DQ93" s="124">
        <v>1</v>
      </c>
      <c r="DR93" s="21"/>
      <c r="DS93" s="116">
        <f ca="1">INDEX(INDIRECT(DP93),$E93,DS$28)+MIN(DS85,DS88)</f>
        <v>34.467089999999999</v>
      </c>
      <c r="DT93" s="117">
        <f ca="1">INDEX(INDIRECT(DP93),$E93,DT$28)+MIN(DT85,DT88)</f>
        <v>39.146231664882606</v>
      </c>
      <c r="DU93" s="117">
        <f ca="1">INDEX(INDIRECT(DP93),$E93,DU$28)+MIN(DU85,DU88)</f>
        <v>43.825373329765227</v>
      </c>
      <c r="DV93" s="117">
        <f ca="1">INDEX(INDIRECT(DP93),$E93,DV$28)+MIN(DV85,DV88)</f>
        <v>48.504514994647828</v>
      </c>
      <c r="DW93" s="117">
        <f ca="1">INDEX(INDIRECT(DP93),$E93,DW$28)+MIN(DW85,DW88)</f>
        <v>53.183656659530442</v>
      </c>
      <c r="DX93" s="117">
        <f ca="1">INDEX(INDIRECT(DP93),$E93,DX$28)+MIN(DX85,DX88)</f>
        <v>57.862798324413049</v>
      </c>
      <c r="DY93" s="117">
        <f ca="1">INDEX(INDIRECT(DP93),$E93,DY$28)+MIN(DY85,DY88)</f>
        <v>62.541939989295656</v>
      </c>
      <c r="DZ93" s="117">
        <f ca="1">INDEX(INDIRECT(DP93),$E93,DZ$28)+MIN(DZ85,DZ88)</f>
        <v>67.221081654178263</v>
      </c>
      <c r="EA93" s="117">
        <f ca="1">INDEX(INDIRECT(DP93),$E93,EA$28)+MIN(EA85,EA88)</f>
        <v>71.900223319060871</v>
      </c>
      <c r="EB93" s="117">
        <f ca="1">INDEX(INDIRECT(DP93),$E93,EB$28)+MIN(EB85,EB88)</f>
        <v>76.579364983943478</v>
      </c>
      <c r="EC93" s="117">
        <f ca="1">INDEX(INDIRECT(DP93),$E93,EC$28)+MIN(EC85,EC88)</f>
        <v>81.258506648826085</v>
      </c>
      <c r="ED93" s="117">
        <f ca="1">INDEX(INDIRECT(DP93),$E93,ED$28)+MIN(ED85,ED88)</f>
        <v>85.937648313708692</v>
      </c>
      <c r="EE93" s="117">
        <f ca="1">INDEX(INDIRECT(DP93),$E93,EE$28)+MIN(EE85,EE88)</f>
        <v>90.616789978591314</v>
      </c>
      <c r="EF93" s="117">
        <f ca="1">INDEX(INDIRECT(DP93),$E93,EF$28)+MIN(EF85,EF88)</f>
        <v>95.295931643473921</v>
      </c>
      <c r="EG93" s="117">
        <f ca="1">INDEX(INDIRECT(DP93),$E93,EG$28)+MIN(EG85,EG88)</f>
        <v>99.975073308356528</v>
      </c>
      <c r="EH93" s="117">
        <f ca="1">INDEX(INDIRECT(DP93),$E93,EH$28)+MIN(EH85,EH88)</f>
        <v>104.65421497323914</v>
      </c>
      <c r="EI93" s="117">
        <f ca="1">INDEX(INDIRECT(DP93),$E93,EI$28)+MIN(EI85,EI88)</f>
        <v>109.33335663812174</v>
      </c>
      <c r="EJ93" s="117">
        <f ca="1">INDEX(INDIRECT(DP93),$E93,EJ$28)+MIN(EJ85,EJ88)</f>
        <v>110.26918497109827</v>
      </c>
      <c r="EK93" s="117">
        <f ca="1">INDEX(INDIRECT(DP93),$E93,EK$28)+MIN(EK85,EK88)</f>
        <v>110.26918497109827</v>
      </c>
      <c r="EL93" s="117">
        <f ca="1">INDEX(INDIRECT(DP93),$E93,EL$28)+MIN(EL85,EL88)</f>
        <v>110.26918497109827</v>
      </c>
      <c r="EM93" s="118">
        <f ca="1">INDEX(INDIRECT(DP93),$E93,EM$28)+MIN(EM85,EM88)</f>
        <v>110.26918497109827</v>
      </c>
      <c r="EN93" s="203"/>
      <c r="EP93" s="17" t="s">
        <v>21</v>
      </c>
      <c r="EQ93" s="124">
        <f>EP26</f>
        <v>0</v>
      </c>
      <c r="ER93" s="124" t="str">
        <f>EP27</f>
        <v>lei3564</v>
      </c>
      <c r="ES93" s="223" t="str">
        <f>"core"&amp;EQ85&amp;"_"&amp;ER85</f>
        <v>core0_lei3564</v>
      </c>
      <c r="ET93" s="124">
        <v>1</v>
      </c>
      <c r="EU93" s="21"/>
      <c r="EV93" s="116">
        <f ca="1">INDEX(INDIRECT(ES93),$E93,EV$28)+MIN(EV85,EV88)</f>
        <v>33.966260000000005</v>
      </c>
      <c r="EW93" s="117">
        <f ca="1">INDEX(INDIRECT(ES93),$E93,EW$28)+MIN(EW85,EW88)</f>
        <v>38.708122563334044</v>
      </c>
      <c r="EX93" s="117">
        <f ca="1">INDEX(INDIRECT(ES93),$E93,EX$28)+MIN(EX85,EX88)</f>
        <v>43.449985126668096</v>
      </c>
      <c r="EY93" s="117">
        <f ca="1">INDEX(INDIRECT(ES93),$E93,EY$28)+MIN(EY85,EY88)</f>
        <v>48.191847690002142</v>
      </c>
      <c r="EZ93" s="117">
        <f ca="1">INDEX(INDIRECT(ES93),$E93,EZ$28)+MIN(EZ85,EZ88)</f>
        <v>52.933710253336194</v>
      </c>
      <c r="FA93" s="117">
        <f ca="1">INDEX(INDIRECT(ES93),$E93,FA$28)+MIN(FA85,FA88)</f>
        <v>57.675572816670233</v>
      </c>
      <c r="FB93" s="117">
        <f ca="1">INDEX(INDIRECT(ES93),$E93,FB$28)+MIN(FB85,FB88)</f>
        <v>62.417435380004285</v>
      </c>
      <c r="FC93" s="117">
        <f ca="1">INDEX(INDIRECT(ES93),$E93,FC$28)+MIN(FC85,FC88)</f>
        <v>67.159297943338331</v>
      </c>
      <c r="FD93" s="117">
        <f ca="1">INDEX(INDIRECT(ES93),$E93,FD$28)+MIN(FD85,FD88)</f>
        <v>71.901160506672369</v>
      </c>
      <c r="FE93" s="117">
        <f ca="1">INDEX(INDIRECT(ES93),$E93,FE$28)+MIN(FE85,FE88)</f>
        <v>76.643023070006421</v>
      </c>
      <c r="FF93" s="117">
        <f ca="1">INDEX(INDIRECT(ES93),$E93,FF$28)+MIN(FF85,FF88)</f>
        <v>81.384885633340474</v>
      </c>
      <c r="FG93" s="117">
        <f ca="1">INDEX(INDIRECT(ES93),$E93,FG$28)+MIN(FG85,FG88)</f>
        <v>86.126748196674498</v>
      </c>
      <c r="FH93" s="117">
        <f ca="1">INDEX(INDIRECT(ES93),$E93,FH$28)+MIN(FH85,FH88)</f>
        <v>90.868610760008551</v>
      </c>
      <c r="FI93" s="117">
        <f ca="1">INDEX(INDIRECT(ES93),$E93,FI$28)+MIN(FI85,FI88)</f>
        <v>95.610473323342603</v>
      </c>
      <c r="FJ93" s="117">
        <f ca="1">INDEX(INDIRECT(ES93),$E93,FJ$28)+MIN(FJ85,FJ88)</f>
        <v>100.35233588667664</v>
      </c>
      <c r="FK93" s="117">
        <f ca="1">INDEX(INDIRECT(ES93),$E93,FK$28)+MIN(FK85,FK88)</f>
        <v>105.09419845001071</v>
      </c>
      <c r="FL93" s="117">
        <f ca="1">INDEX(INDIRECT(ES93),$E93,FL$28)+MIN(FL85,FL88)</f>
        <v>109.83606101334475</v>
      </c>
      <c r="FM93" s="117">
        <f ca="1">INDEX(INDIRECT(ES93),$E93,FM$28)+MIN(FM85,FM88)</f>
        <v>110.78443352601155</v>
      </c>
      <c r="FN93" s="117">
        <f ca="1">INDEX(INDIRECT(ES93),$E93,FN$28)+MIN(FN85,FN88)</f>
        <v>110.78443352601155</v>
      </c>
      <c r="FO93" s="117">
        <f ca="1">INDEX(INDIRECT(ES93),$E93,FO$28)+MIN(FO85,FO88)</f>
        <v>110.78443352601155</v>
      </c>
      <c r="FP93" s="118">
        <f ca="1">INDEX(INDIRECT(ES93),$E93,FP$28)+MIN(FP85,FP88)</f>
        <v>110.78443352601155</v>
      </c>
      <c r="FQ93" s="203"/>
      <c r="FS93" s="17" t="s">
        <v>21</v>
      </c>
      <c r="FT93" s="124">
        <f>FS26</f>
        <v>0</v>
      </c>
      <c r="FU93" s="124" t="str">
        <f>FS27</f>
        <v>shop65</v>
      </c>
      <c r="FV93" s="223" t="str">
        <f>"core"&amp;FT85&amp;"_"&amp;FU85</f>
        <v>core0_shop65</v>
      </c>
      <c r="FW93" s="124">
        <v>1</v>
      </c>
      <c r="FX93" s="21"/>
      <c r="FY93" s="116">
        <f ca="1">INDEX(INDIRECT(FV93),$E93,FY$28)+MIN(FY85,FY88)</f>
        <v>36.747579999999999</v>
      </c>
      <c r="FZ93" s="117">
        <f ca="1">INDEX(INDIRECT(FV93),$E93,FZ$28)+MIN(FZ85,FZ88)</f>
        <v>44.29615115493597</v>
      </c>
      <c r="GA93" s="117">
        <f ca="1">INDEX(INDIRECT(FV93),$E93,GA$28)+MIN(GA85,GA88)</f>
        <v>51.844722309871926</v>
      </c>
      <c r="GB93" s="117">
        <f ca="1">INDEX(INDIRECT(FV93),$E93,GB$28)+MIN(GB85,GB88)</f>
        <v>59.39329346480789</v>
      </c>
      <c r="GC93" s="117">
        <f ca="1">INDEX(INDIRECT(FV93),$E93,GC$28)+MIN(GC85,GC88)</f>
        <v>66.941864619743853</v>
      </c>
      <c r="GD93" s="117">
        <f ca="1">INDEX(INDIRECT(FV93),$E93,GD$28)+MIN(GD85,GD88)</f>
        <v>74.49043577467981</v>
      </c>
      <c r="GE93" s="117">
        <f ca="1">INDEX(INDIRECT(FV93),$E93,GE$28)+MIN(GE85,GE88)</f>
        <v>82.03900692961578</v>
      </c>
      <c r="GF93" s="117">
        <f ca="1">INDEX(INDIRECT(FV93),$E93,GF$28)+MIN(GF85,GF88)</f>
        <v>89.587578084551737</v>
      </c>
      <c r="GG93" s="117">
        <f ca="1">INDEX(INDIRECT(FV93),$E93,GG$28)+MIN(GG85,GG88)</f>
        <v>97.136149239487708</v>
      </c>
      <c r="GH93" s="117">
        <f ca="1">INDEX(INDIRECT(FV93),$E93,GH$28)+MIN(GH85,GH88)</f>
        <v>104.68472039442366</v>
      </c>
      <c r="GI93" s="117">
        <f ca="1">INDEX(INDIRECT(FV93),$E93,GI$28)+MIN(GI85,GI88)</f>
        <v>112.23329154935963</v>
      </c>
      <c r="GJ93" s="117">
        <f ca="1">INDEX(INDIRECT(FV93),$E93,GJ$28)+MIN(GJ85,GJ88)</f>
        <v>113.74300578034682</v>
      </c>
      <c r="GK93" s="117">
        <f ca="1">INDEX(INDIRECT(FV93),$E93,GK$28)+MIN(GK85,GK88)</f>
        <v>113.74300578034682</v>
      </c>
      <c r="GL93" s="117">
        <f ca="1">INDEX(INDIRECT(FV93),$E93,GL$28)+MIN(GL85,GL88)</f>
        <v>113.74300578034682</v>
      </c>
      <c r="GM93" s="117">
        <f ca="1">INDEX(INDIRECT(FV93),$E93,GM$28)+MIN(GM85,GM88)</f>
        <v>113.74300578034682</v>
      </c>
      <c r="GN93" s="117">
        <f ca="1">INDEX(INDIRECT(FV93),$E93,GN$28)+MIN(GN85,GN88)</f>
        <v>113.74300578034682</v>
      </c>
      <c r="GO93" s="117">
        <f ca="1">INDEX(INDIRECT(FV93),$E93,GO$28)+MIN(GO85,GO88)</f>
        <v>113.74300578034682</v>
      </c>
      <c r="GP93" s="117">
        <f ca="1">INDEX(INDIRECT(FV93),$E93,GP$28)+MIN(GP85,GP88)</f>
        <v>113.74300578034682</v>
      </c>
      <c r="GQ93" s="117">
        <f ca="1">INDEX(INDIRECT(FV93),$E93,GQ$28)+MIN(GQ85,GQ88)</f>
        <v>113.74300578034682</v>
      </c>
      <c r="GR93" s="117">
        <f ca="1">INDEX(INDIRECT(FV93),$E93,GR$28)+MIN(GR85,GR88)</f>
        <v>113.74300578034682</v>
      </c>
      <c r="GS93" s="118">
        <f ca="1">INDEX(INDIRECT(FV93),$E93,GS$28)+MIN(GS85,GS88)</f>
        <v>113.74300578034682</v>
      </c>
      <c r="GT93" s="203"/>
      <c r="GV93" s="17" t="s">
        <v>21</v>
      </c>
      <c r="GW93" s="124">
        <f>GV26</f>
        <v>0</v>
      </c>
      <c r="GX93" s="124" t="str">
        <f>GV27</f>
        <v>lei65</v>
      </c>
      <c r="GY93" s="223" t="str">
        <f>"core"&amp;GW85&amp;"_"&amp;GX85</f>
        <v>core0_lei65</v>
      </c>
      <c r="GZ93" s="124">
        <v>1</v>
      </c>
      <c r="HA93" s="21"/>
      <c r="HB93" s="116">
        <f ca="1">INDEX(INDIRECT(GY93),$E93,HB$28)+MIN(HB85,HB88)</f>
        <v>36.546099999999996</v>
      </c>
      <c r="HC93" s="117">
        <f ca="1">INDEX(INDIRECT(GY93),$E93,HC$28)+MIN(HC85,HC88)</f>
        <v>43.71041582228267</v>
      </c>
      <c r="HD93" s="117">
        <f ca="1">INDEX(INDIRECT(GY93),$E93,HD$28)+MIN(HD85,HD88)</f>
        <v>50.874731644565337</v>
      </c>
      <c r="HE93" s="117">
        <f ca="1">INDEX(INDIRECT(GY93),$E93,HE$28)+MIN(HE85,HE88)</f>
        <v>58.039047466848011</v>
      </c>
      <c r="HF93" s="117">
        <f ca="1">INDEX(INDIRECT(GY93),$E93,HF$28)+MIN(HF85,HF88)</f>
        <v>65.203363289130678</v>
      </c>
      <c r="HG93" s="117">
        <f ca="1">INDEX(INDIRECT(GY93),$E93,HG$28)+MIN(HG85,HG88)</f>
        <v>72.367679111413352</v>
      </c>
      <c r="HH93" s="117">
        <f ca="1">INDEX(INDIRECT(GY93),$E93,HH$28)+MIN(HH85,HH88)</f>
        <v>79.531994933696026</v>
      </c>
      <c r="HI93" s="117">
        <f ca="1">INDEX(INDIRECT(GY93),$E93,HI$28)+MIN(HI85,HI88)</f>
        <v>86.696310755978686</v>
      </c>
      <c r="HJ93" s="117">
        <f ca="1">INDEX(INDIRECT(GY93),$E93,HJ$28)+MIN(HJ85,HJ88)</f>
        <v>93.860626578261375</v>
      </c>
      <c r="HK93" s="117">
        <f ca="1">INDEX(INDIRECT(GY93),$E93,HK$28)+MIN(HK85,HK88)</f>
        <v>101.02494240054405</v>
      </c>
      <c r="HL93" s="117">
        <f ca="1">INDEX(INDIRECT(GY93),$E93,HL$28)+MIN(HL85,HL88)</f>
        <v>108.18925822282671</v>
      </c>
      <c r="HM93" s="117">
        <f ca="1">INDEX(INDIRECT(GY93),$E93,HM$28)+MIN(HM85,HM88)</f>
        <v>109.62212138728324</v>
      </c>
      <c r="HN93" s="117">
        <f ca="1">INDEX(INDIRECT(GY93),$E93,HN$28)+MIN(HN85,HN88)</f>
        <v>109.62212138728324</v>
      </c>
      <c r="HO93" s="117">
        <f ca="1">INDEX(INDIRECT(GY93),$E93,HO$28)+MIN(HO85,HO88)</f>
        <v>109.62212138728324</v>
      </c>
      <c r="HP93" s="117">
        <f ca="1">INDEX(INDIRECT(GY93),$E93,HP$28)+MIN(HP85,HP88)</f>
        <v>109.62212138728324</v>
      </c>
      <c r="HQ93" s="117">
        <f ca="1">INDEX(INDIRECT(GY93),$E93,HQ$28)+MIN(HQ85,HQ88)</f>
        <v>109.62212138728324</v>
      </c>
      <c r="HR93" s="117">
        <f ca="1">INDEX(INDIRECT(GY93),$E93,HR$28)+MIN(HR85,HR88)</f>
        <v>109.62212138728324</v>
      </c>
      <c r="HS93" s="117">
        <f ca="1">INDEX(INDIRECT(GY93),$E93,HS$28)+MIN(HS85,HS88)</f>
        <v>109.62212138728324</v>
      </c>
      <c r="HT93" s="117">
        <f ca="1">INDEX(INDIRECT(GY93),$E93,HT$28)+MIN(HT85,HT88)</f>
        <v>109.62212138728324</v>
      </c>
      <c r="HU93" s="117">
        <f ca="1">INDEX(INDIRECT(GY93),$E93,HU$28)+MIN(HU85,HU88)</f>
        <v>109.62212138728324</v>
      </c>
      <c r="HV93" s="118">
        <f ca="1">INDEX(INDIRECT(GY93),$E93,HV$28)+MIN(HV85,HV88)</f>
        <v>109.62212138728324</v>
      </c>
      <c r="HW93" s="203"/>
    </row>
    <row r="94" spans="1:231" ht="15">
      <c r="A94" s="18" t="s">
        <v>22</v>
      </c>
      <c r="B94" s="122">
        <f>A26</f>
        <v>0</v>
      </c>
      <c r="C94" s="122" t="str">
        <f>A27</f>
        <v>work1834</v>
      </c>
      <c r="D94" s="210" t="str">
        <f>"core"&amp;B85&amp;"_"&amp;C85</f>
        <v>core0_work1834</v>
      </c>
      <c r="E94" s="122">
        <v>2</v>
      </c>
      <c r="F94" s="8"/>
      <c r="G94" s="54">
        <f ca="1">IF(G93=0,0,rpsp_scaling*INDEX(INDIRECT(D94),$E94,G$28)*G93/INDEX(INDIRECT(D43),$E93,G$28))</f>
        <v>7.1984191528152861</v>
      </c>
      <c r="H94" s="55">
        <f ca="1">IF(H93=0,0,rpsp_scaling*INDEX(INDIRECT(D94),$E94,H$28)*H93/INDEX(INDIRECT(D43),$E93,H$28))</f>
        <v>8.2108944804192774</v>
      </c>
      <c r="I94" s="55">
        <f ca="1">IF(I93=0,0,rpsp_scaling*INDEX(INDIRECT(D94),$E94,I$28)*I93/INDEX(INDIRECT(D43),$E93,I$28))</f>
        <v>9.2233698080232749</v>
      </c>
      <c r="J94" s="55">
        <f ca="1">IF(J93=0,0,rpsp_scaling*INDEX(INDIRECT(D94),$E94,J$28)*J93/INDEX(INDIRECT(D43),$E93,J$28))</f>
        <v>10.235845135627267</v>
      </c>
      <c r="K94" s="55">
        <f ca="1">IF(K93=0,0,rpsp_scaling*INDEX(INDIRECT(D94),$E94,K$28)*K93/INDEX(INDIRECT(D43),$E93,K$28))</f>
        <v>11.248320463231265</v>
      </c>
      <c r="L94" s="55">
        <f ca="1">IF(L93=0,0,rpsp_scaling*INDEX(INDIRECT(D94),$E94,L$28)*L93/INDEX(INDIRECT(D43),$E93,L$28))</f>
        <v>12.260795790835257</v>
      </c>
      <c r="M94" s="55">
        <f ca="1">IF(M93=0,0,rpsp_scaling*INDEX(INDIRECT(D94),$E94,M$28)*M93/INDEX(INDIRECT(D43),$E93,M$28))</f>
        <v>13.273271118439252</v>
      </c>
      <c r="N94" s="55">
        <f ca="1">IF(N93=0,0,rpsp_scaling*INDEX(INDIRECT(D94),$E94,N$28)*N93/INDEX(INDIRECT(D43),$E93,N$28))</f>
        <v>14.285746446043246</v>
      </c>
      <c r="O94" s="55">
        <f ca="1">IF(O93=0,0,rpsp_scaling*INDEX(INDIRECT(D94),$E94,O$28)*O93/INDEX(INDIRECT(D43),$E93,O$28))</f>
        <v>15.298221773647242</v>
      </c>
      <c r="P94" s="55">
        <f ca="1">IF(P93=0,0,rpsp_scaling*INDEX(INDIRECT(D94),$E94,P$28)*P93/INDEX(INDIRECT(D43),$E93,P$28))</f>
        <v>16.310697101251236</v>
      </c>
      <c r="Q94" s="55">
        <f ca="1">IF(Q93=0,0,rpsp_scaling*INDEX(INDIRECT(D94),$E94,Q$28)*Q93/INDEX(INDIRECT(D43),$E93,Q$28))</f>
        <v>17.32317242885523</v>
      </c>
      <c r="R94" s="55">
        <f ca="1">IF(R93=0,0,rpsp_scaling*INDEX(INDIRECT(D94),$E94,R$28)*R93/INDEX(INDIRECT(D43),$E93,R$28))</f>
        <v>18.335647756459224</v>
      </c>
      <c r="S94" s="55">
        <f ca="1">IF(S93=0,0,rpsp_scaling*INDEX(INDIRECT(D94),$E94,S$28)*S93/INDEX(INDIRECT(D43),$E93,S$28))</f>
        <v>19.348123084063218</v>
      </c>
      <c r="T94" s="55">
        <f ca="1">IF(T93=0,0,rpsp_scaling*INDEX(INDIRECT(D94),$E94,T$28)*T93/INDEX(INDIRECT(D43),$E93,T$28))</f>
        <v>20.360598411667215</v>
      </c>
      <c r="U94" s="55">
        <f ca="1">IF(U93=0,0,rpsp_scaling*INDEX(INDIRECT(D94),$E94,U$28)*U93/INDEX(INDIRECT(D43),$E93,U$28))</f>
        <v>21.373073739271209</v>
      </c>
      <c r="V94" s="55">
        <f ca="1">IF(V93=0,0,rpsp_scaling*INDEX(INDIRECT(D94),$E94,V$28)*V93/INDEX(INDIRECT(D43),$E93,V$28))</f>
        <v>22.385549066875203</v>
      </c>
      <c r="W94" s="55">
        <f ca="1">IF(W93=0,0,rpsp_scaling*INDEX(INDIRECT(D94),$E94,W$28)*W93/INDEX(INDIRECT(D43),$E93,W$28))</f>
        <v>23.398024394479197</v>
      </c>
      <c r="X94" s="55">
        <f ca="1">IF(X93=0,0,rpsp_scaling*INDEX(INDIRECT(D94),$E94,X$28)*X93/INDEX(INDIRECT(D43),$E93,X$28))</f>
        <v>23.600519459999997</v>
      </c>
      <c r="Y94" s="55">
        <f ca="1">IF(Y93=0,0,rpsp_scaling*INDEX(INDIRECT(D94),$E94,Y$28)*Y93/INDEX(INDIRECT(D43),$E93,Y$28))</f>
        <v>23.600519459999997</v>
      </c>
      <c r="Z94" s="55">
        <f ca="1">IF(Z93=0,0,rpsp_scaling*INDEX(INDIRECT(D94),$E94,Z$28)*Z93/INDEX(INDIRECT(D43),$E93,Z$28))</f>
        <v>23.600519459999997</v>
      </c>
      <c r="AA94" s="56">
        <f ca="1">IF(AA93=0,0,rpsp_scaling*INDEX(INDIRECT(D94),$E94,AA$28)*AA93/INDEX(INDIRECT(D43),$E93,AA$28))</f>
        <v>23.600519459999997</v>
      </c>
      <c r="AB94" s="204"/>
      <c r="AD94" s="18" t="s">
        <v>22</v>
      </c>
      <c r="AE94" s="122">
        <f>AD26</f>
        <v>0</v>
      </c>
      <c r="AF94" s="122" t="str">
        <f>AD27</f>
        <v>shop1834</v>
      </c>
      <c r="AG94" s="210" t="str">
        <f>"core"&amp;AE85&amp;"_"&amp;AF85</f>
        <v>core0_shop1834</v>
      </c>
      <c r="AH94" s="122">
        <v>2</v>
      </c>
      <c r="AI94" s="8"/>
      <c r="AJ94" s="54">
        <f ca="1">IF(AJ93=0,0,rpsp_scaling*INDEX(INDIRECT(AG94),$E94,AJ$28)*AJ93/INDEX(INDIRECT(AG43),$E93,AJ$28))</f>
        <v>3.8095558750801999</v>
      </c>
      <c r="AK94" s="55">
        <f ca="1">IF(AK93=0,0,rpsp_scaling*INDEX(INDIRECT(AG94),$E94,AK$28)*AK93/INDEX(INDIRECT(AG43),$E93,AK$28))</f>
        <v>5.0723043050135184</v>
      </c>
      <c r="AL94" s="55">
        <f ca="1">IF(AL93=0,0,rpsp_scaling*INDEX(INDIRECT(AG94),$E94,AL$28)*AL93/INDEX(INDIRECT(AG43),$E93,AL$28))</f>
        <v>6.3350527349468422</v>
      </c>
      <c r="AM94" s="55">
        <f ca="1">IF(AM93=0,0,rpsp_scaling*INDEX(INDIRECT(AG94),$E94,AM$28)*AM93/INDEX(INDIRECT(AG43),$E93,AM$28))</f>
        <v>7.5978011648801598</v>
      </c>
      <c r="AN94" s="55">
        <f ca="1">IF(AN93=0,0,rpsp_scaling*INDEX(INDIRECT(AG94),$E94,AN$28)*AN93/INDEX(INDIRECT(AG43),$E93,AN$28))</f>
        <v>8.8605495948134845</v>
      </c>
      <c r="AO94" s="55">
        <f ca="1">IF(AO93=0,0,rpsp_scaling*INDEX(INDIRECT(AG94),$E94,AO$28)*AO93/INDEX(INDIRECT(AG43),$E93,AO$28))</f>
        <v>10.123298024746802</v>
      </c>
      <c r="AP94" s="55">
        <f ca="1">IF(AP93=0,0,rpsp_scaling*INDEX(INDIRECT(AG94),$E94,AP$28)*AP93/INDEX(INDIRECT(AG43),$E93,AP$28))</f>
        <v>11.386046454680127</v>
      </c>
      <c r="AQ94" s="55">
        <f ca="1">IF(AQ93=0,0,rpsp_scaling*INDEX(INDIRECT(AG94),$E94,AQ$28)*AQ93/INDEX(INDIRECT(AG43),$E93,AQ$28))</f>
        <v>12.648794884613446</v>
      </c>
      <c r="AR94" s="55">
        <f ca="1">IF(AR93=0,0,rpsp_scaling*INDEX(INDIRECT(AG94),$E94,AR$28)*AR93/INDEX(INDIRECT(AG43),$E93,AR$28))</f>
        <v>13.911543314546766</v>
      </c>
      <c r="AS94" s="55">
        <f ca="1">IF(AS93=0,0,rpsp_scaling*INDEX(INDIRECT(AG94),$E94,AS$28)*AS93/INDEX(INDIRECT(AG43),$E93,AS$28))</f>
        <v>15.174291744480088</v>
      </c>
      <c r="AT94" s="55">
        <f ca="1">IF(AT93=0,0,rpsp_scaling*INDEX(INDIRECT(AG94),$E94,AT$28)*AT93/INDEX(INDIRECT(AG43),$E93,AT$28))</f>
        <v>16.437040174413408</v>
      </c>
      <c r="AU94" s="55">
        <f ca="1">IF(AU93=0,0,rpsp_scaling*INDEX(INDIRECT(AG94),$E94,AU$28)*AU93/INDEX(INDIRECT(AG43),$E93,AU$28))</f>
        <v>17.699788604346729</v>
      </c>
      <c r="AV94" s="55">
        <f ca="1">IF(AV93=0,0,rpsp_scaling*INDEX(INDIRECT(AG94),$E94,AV$28)*AV93/INDEX(INDIRECT(AG43),$E93,AV$28))</f>
        <v>18.96253703428005</v>
      </c>
      <c r="AW94" s="55">
        <f ca="1">IF(AW93=0,0,rpsp_scaling*INDEX(INDIRECT(AG94),$E94,AW$28)*AW93/INDEX(INDIRECT(AG43),$E93,AW$28))</f>
        <v>20.225285464213375</v>
      </c>
      <c r="AX94" s="55">
        <f ca="1">IF(AX93=0,0,rpsp_scaling*INDEX(INDIRECT(AG94),$E94,AX$28)*AX93/INDEX(INDIRECT(AG43),$E93,AX$28))</f>
        <v>21.488033894146692</v>
      </c>
      <c r="AY94" s="55">
        <f ca="1">IF(AY93=0,0,rpsp_scaling*INDEX(INDIRECT(AG94),$E94,AY$28)*AY93/INDEX(INDIRECT(AG43),$E93,AY$28))</f>
        <v>22.750782324080014</v>
      </c>
      <c r="AZ94" s="55">
        <f ca="1">IF(AZ93=0,0,rpsp_scaling*INDEX(INDIRECT(AG94),$E94,AZ$28)*AZ93/INDEX(INDIRECT(AG43),$E93,AZ$28))</f>
        <v>24.013530754013338</v>
      </c>
      <c r="BA94" s="55">
        <f ca="1">IF(BA93=0,0,rpsp_scaling*INDEX(INDIRECT(AG94),$E94,BA$28)*BA93/INDEX(INDIRECT(AG43),$E93,BA$28))</f>
        <v>24.26608044</v>
      </c>
      <c r="BB94" s="55">
        <f ca="1">IF(BB93=0,0,rpsp_scaling*INDEX(INDIRECT(AG94),$E94,BB$28)*BB93/INDEX(INDIRECT(AG43),$E93,BB$28))</f>
        <v>24.26608044</v>
      </c>
      <c r="BC94" s="55">
        <f ca="1">IF(BC93=0,0,rpsp_scaling*INDEX(INDIRECT(AG94),$E94,BC$28)*BC93/INDEX(INDIRECT(AG43),$E93,BC$28))</f>
        <v>24.26608044</v>
      </c>
      <c r="BD94" s="56">
        <f ca="1">IF(BD93=0,0,rpsp_scaling*INDEX(INDIRECT(AG94),$E94,BD$28)*BD93/INDEX(INDIRECT(AG43),$E93,BD$28))</f>
        <v>24.26608044</v>
      </c>
      <c r="BE94" s="204"/>
      <c r="BG94" s="18" t="s">
        <v>22</v>
      </c>
      <c r="BH94" s="122">
        <f>BG26</f>
        <v>0</v>
      </c>
      <c r="BI94" s="122" t="str">
        <f>BG27</f>
        <v>lei1834</v>
      </c>
      <c r="BJ94" s="210" t="str">
        <f>"core"&amp;BH85&amp;"_"&amp;BI85</f>
        <v>core0_lei1834</v>
      </c>
      <c r="BK94" s="122">
        <v>2</v>
      </c>
      <c r="BL94" s="8"/>
      <c r="BM94" s="54">
        <f ca="1">IF(BM93=0,0,rpsp_scaling*INDEX(INDIRECT(BJ94),$E94,BM$28)*BM93/INDEX(INDIRECT(BJ43),$E93,BM$28))</f>
        <v>6.678638997436205</v>
      </c>
      <c r="BN94" s="55">
        <f ca="1">IF(BN93=0,0,rpsp_scaling*INDEX(INDIRECT(BJ94),$E94,BN$28)*BN93/INDEX(INDIRECT(BJ43),$E93,BN$28))</f>
        <v>7.698484879075945</v>
      </c>
      <c r="BO94" s="55">
        <f ca="1">IF(BO93=0,0,rpsp_scaling*INDEX(INDIRECT(BJ94),$E94,BO$28)*BO93/INDEX(INDIRECT(BJ43),$E93,BO$28))</f>
        <v>8.7183307607156877</v>
      </c>
      <c r="BP94" s="55">
        <f ca="1">IF(BP93=0,0,rpsp_scaling*INDEX(INDIRECT(BJ94),$E94,BP$28)*BP93/INDEX(INDIRECT(BJ43),$E93,BP$28))</f>
        <v>9.7381766423554232</v>
      </c>
      <c r="BQ94" s="55">
        <f ca="1">IF(BQ93=0,0,rpsp_scaling*INDEX(INDIRECT(BJ94),$E94,BQ$28)*BQ93/INDEX(INDIRECT(BJ43),$E93,BQ$28))</f>
        <v>10.758022523995166</v>
      </c>
      <c r="BR94" s="55">
        <f ca="1">IF(BR93=0,0,rpsp_scaling*INDEX(INDIRECT(BJ94),$E94,BR$28)*BR93/INDEX(INDIRECT(BJ43),$E93,BR$28))</f>
        <v>11.777868405634907</v>
      </c>
      <c r="BS94" s="55">
        <f ca="1">IF(BS93=0,0,rpsp_scaling*INDEX(INDIRECT(BJ94),$E94,BS$28)*BS93/INDEX(INDIRECT(BJ43),$E93,BS$28))</f>
        <v>12.797714287274646</v>
      </c>
      <c r="BT94" s="55">
        <f ca="1">IF(BT93=0,0,rpsp_scaling*INDEX(INDIRECT(BJ94),$E94,BT$28)*BT93/INDEX(INDIRECT(BJ43),$E93,BT$28))</f>
        <v>13.817560168914389</v>
      </c>
      <c r="BU94" s="55">
        <f ca="1">IF(BU93=0,0,rpsp_scaling*INDEX(INDIRECT(BJ94),$E94,BU$28)*BU93/INDEX(INDIRECT(BJ43),$E93,BU$28))</f>
        <v>14.837406050554128</v>
      </c>
      <c r="BV94" s="55">
        <f ca="1">IF(BV93=0,0,rpsp_scaling*INDEX(INDIRECT(BJ94),$E94,BV$28)*BV93/INDEX(INDIRECT(BJ43),$E93,BV$28))</f>
        <v>15.857251932193867</v>
      </c>
      <c r="BW94" s="55">
        <f ca="1">IF(BW93=0,0,rpsp_scaling*INDEX(INDIRECT(BJ94),$E94,BW$28)*BW93/INDEX(INDIRECT(BJ43),$E93,BW$28))</f>
        <v>16.877097813833608</v>
      </c>
      <c r="BX94" s="55">
        <f ca="1">IF(BX93=0,0,rpsp_scaling*INDEX(INDIRECT(BJ94),$E94,BX$28)*BX93/INDEX(INDIRECT(BJ43),$E93,BX$28))</f>
        <v>17.896943695473347</v>
      </c>
      <c r="BY94" s="55">
        <f ca="1">IF(BY93=0,0,rpsp_scaling*INDEX(INDIRECT(BJ94),$E94,BY$28)*BY93/INDEX(INDIRECT(BJ43),$E93,BY$28))</f>
        <v>18.916789577113086</v>
      </c>
      <c r="BZ94" s="55">
        <f ca="1">IF(BZ93=0,0,rpsp_scaling*INDEX(INDIRECT(BJ94),$E94,BZ$28)*BZ93/INDEX(INDIRECT(BJ43),$E93,BZ$28))</f>
        <v>19.936635458752832</v>
      </c>
      <c r="CA94" s="55">
        <f ca="1">IF(CA93=0,0,rpsp_scaling*INDEX(INDIRECT(BJ94),$E94,CA$28)*CA93/INDEX(INDIRECT(BJ43),$E93,CA$28))</f>
        <v>20.956481340392568</v>
      </c>
      <c r="CB94" s="55">
        <f ca="1">IF(CB93=0,0,rpsp_scaling*INDEX(INDIRECT(BJ94),$E94,CB$28)*CB93/INDEX(INDIRECT(BJ43),$E93,CB$28))</f>
        <v>21.97632722203231</v>
      </c>
      <c r="CC94" s="55">
        <f ca="1">IF(CC93=0,0,rpsp_scaling*INDEX(INDIRECT(BJ94),$E94,CC$28)*CC93/INDEX(INDIRECT(BJ43),$E93,CC$28))</f>
        <v>22.996173103672049</v>
      </c>
      <c r="CD94" s="55">
        <f ca="1">IF(CD93=0,0,rpsp_scaling*INDEX(INDIRECT(BJ94),$E94,CD$28)*CD93/INDEX(INDIRECT(BJ43),$E93,CD$28))</f>
        <v>23.200142279999998</v>
      </c>
      <c r="CE94" s="55">
        <f ca="1">IF(CE93=0,0,rpsp_scaling*INDEX(INDIRECT(BJ94),$E94,CE$28)*CE93/INDEX(INDIRECT(BJ43),$E93,CE$28))</f>
        <v>23.200142279999998</v>
      </c>
      <c r="CF94" s="55">
        <f ca="1">IF(CF93=0,0,rpsp_scaling*INDEX(INDIRECT(BJ94),$E94,CF$28)*CF93/INDEX(INDIRECT(BJ43),$E93,CF$28))</f>
        <v>23.200142279999998</v>
      </c>
      <c r="CG94" s="56">
        <f ca="1">IF(CG93=0,0,rpsp_scaling*INDEX(INDIRECT(BJ94),$E94,CG$28)*CG93/INDEX(INDIRECT(BJ43),$E93,CG$28))</f>
        <v>23.200142279999998</v>
      </c>
      <c r="CH94" s="204"/>
      <c r="CJ94" s="18" t="s">
        <v>22</v>
      </c>
      <c r="CK94" s="122">
        <f>CJ26</f>
        <v>0</v>
      </c>
      <c r="CL94" s="122" t="str">
        <f>CJ27</f>
        <v>work3564</v>
      </c>
      <c r="CM94" s="210" t="str">
        <f>"core"&amp;CK85&amp;"_"&amp;CL85</f>
        <v>core0_work3564</v>
      </c>
      <c r="CN94" s="122">
        <v>2</v>
      </c>
      <c r="CO94" s="8"/>
      <c r="CP94" s="54">
        <f ca="1">IF(CP93=0,0,rpsp_scaling*INDEX(INDIRECT(CM94),$E94,CP$28)*CP93/INDEX(INDIRECT(CM43),$E93,CP$28))</f>
        <v>6.4494450104035383</v>
      </c>
      <c r="CQ94" s="55">
        <f ca="1">IF(CQ93=0,0,rpsp_scaling*INDEX(INDIRECT(CM94),$E94,CQ$28)*CQ93/INDEX(INDIRECT(CM43),$E93,CQ$28))</f>
        <v>7.5085098949465277</v>
      </c>
      <c r="CR94" s="55">
        <f ca="1">IF(CR93=0,0,rpsp_scaling*INDEX(INDIRECT(CM94),$E94,CR$28)*CR93/INDEX(INDIRECT(CM43),$E93,CR$28))</f>
        <v>8.5675747794895205</v>
      </c>
      <c r="CS94" s="55">
        <f ca="1">IF(CS93=0,0,rpsp_scaling*INDEX(INDIRECT(CM94),$E94,CS$28)*CS93/INDEX(INDIRECT(CM43),$E93,CS$28))</f>
        <v>9.6266396640325098</v>
      </c>
      <c r="CT94" s="55">
        <f ca="1">IF(CT93=0,0,rpsp_scaling*INDEX(INDIRECT(CM94),$E94,CT$28)*CT93/INDEX(INDIRECT(CM43),$E93,CT$28))</f>
        <v>10.685704548575506</v>
      </c>
      <c r="CU94" s="55">
        <f ca="1">IF(CU93=0,0,rpsp_scaling*INDEX(INDIRECT(CM94),$E94,CU$28)*CU93/INDEX(INDIRECT(CM43),$E93,CU$28))</f>
        <v>11.744769433118494</v>
      </c>
      <c r="CV94" s="55">
        <f ca="1">IF(CV93=0,0,rpsp_scaling*INDEX(INDIRECT(CM94),$E94,CV$28)*CV93/INDEX(INDIRECT(CM43),$E93,CV$28))</f>
        <v>12.803834317661488</v>
      </c>
      <c r="CW94" s="55">
        <f ca="1">IF(CW93=0,0,rpsp_scaling*INDEX(INDIRECT(CM94),$E94,CW$28)*CW93/INDEX(INDIRECT(CM43),$E93,CW$28))</f>
        <v>13.862899202204476</v>
      </c>
      <c r="CX94" s="55">
        <f ca="1">IF(CX93=0,0,rpsp_scaling*INDEX(INDIRECT(CM94),$E94,CX$28)*CX93/INDEX(INDIRECT(CM43),$E93,CX$28))</f>
        <v>14.921964086747469</v>
      </c>
      <c r="CY94" s="55">
        <f ca="1">IF(CY93=0,0,rpsp_scaling*INDEX(INDIRECT(CM94),$E94,CY$28)*CY93/INDEX(INDIRECT(CM43),$E93,CY$28))</f>
        <v>15.981028971290462</v>
      </c>
      <c r="CZ94" s="55">
        <f ca="1">IF(CZ93=0,0,rpsp_scaling*INDEX(INDIRECT(CM94),$E94,CZ$28)*CZ93/INDEX(INDIRECT(CM43),$E93,CZ$28))</f>
        <v>17.040093855833454</v>
      </c>
      <c r="DA94" s="55">
        <f ca="1">IF(DA93=0,0,rpsp_scaling*INDEX(INDIRECT(CM94),$E94,DA$28)*DA93/INDEX(INDIRECT(CM43),$E93,DA$28))</f>
        <v>18.099158740376442</v>
      </c>
      <c r="DB94" s="55">
        <f ca="1">IF(DB93=0,0,rpsp_scaling*INDEX(INDIRECT(CM94),$E94,DB$28)*DB93/INDEX(INDIRECT(CM43),$E93,DB$28))</f>
        <v>19.158223624919437</v>
      </c>
      <c r="DC94" s="55">
        <f ca="1">IF(DC93=0,0,rpsp_scaling*INDEX(INDIRECT(CM94),$E94,DC$28)*DC93/INDEX(INDIRECT(CM43),$E93,DC$28))</f>
        <v>20.217288509462428</v>
      </c>
      <c r="DD94" s="55">
        <f ca="1">IF(DD93=0,0,rpsp_scaling*INDEX(INDIRECT(CM94),$E94,DD$28)*DD93/INDEX(INDIRECT(CM43),$E93,DD$28))</f>
        <v>21.276353394005419</v>
      </c>
      <c r="DE94" s="55">
        <f ca="1">IF(DE93=0,0,rpsp_scaling*INDEX(INDIRECT(CM94),$E94,DE$28)*DE93/INDEX(INDIRECT(CM43),$E93,DE$28))</f>
        <v>22.335418278548413</v>
      </c>
      <c r="DF94" s="55">
        <f ca="1">IF(DF93=0,0,rpsp_scaling*INDEX(INDIRECT(CM94),$E94,DF$28)*DF93/INDEX(INDIRECT(CM43),$E93,DF$28))</f>
        <v>23.394483163091401</v>
      </c>
      <c r="DG94" s="55">
        <f ca="1">IF(DG93=0,0,rpsp_scaling*INDEX(INDIRECT(CM94),$E94,DG$28)*DG93/INDEX(INDIRECT(CM43),$E93,DG$28))</f>
        <v>23.606296140000001</v>
      </c>
      <c r="DH94" s="55">
        <f ca="1">IF(DH93=0,0,rpsp_scaling*INDEX(INDIRECT(CM94),$E94,DH$28)*DH93/INDEX(INDIRECT(CM43),$E93,DH$28))</f>
        <v>23.606296140000001</v>
      </c>
      <c r="DI94" s="55">
        <f ca="1">IF(DI93=0,0,rpsp_scaling*INDEX(INDIRECT(CM94),$E94,DI$28)*DI93/INDEX(INDIRECT(CM43),$E93,DI$28))</f>
        <v>23.606296140000001</v>
      </c>
      <c r="DJ94" s="56">
        <f ca="1">IF(DJ93=0,0,rpsp_scaling*INDEX(INDIRECT(CM94),$E94,DJ$28)*DJ93/INDEX(INDIRECT(CM43),$E93,DJ$28))</f>
        <v>23.606296140000001</v>
      </c>
      <c r="DK94" s="204"/>
      <c r="DM94" s="18" t="s">
        <v>22</v>
      </c>
      <c r="DN94" s="122">
        <f>DM26</f>
        <v>0</v>
      </c>
      <c r="DO94" s="122" t="str">
        <f>DM27</f>
        <v>shop3564</v>
      </c>
      <c r="DP94" s="210" t="str">
        <f>"core"&amp;DN85&amp;"_"&amp;DO85</f>
        <v>core0_shop3564</v>
      </c>
      <c r="DQ94" s="122">
        <v>2</v>
      </c>
      <c r="DR94" s="8"/>
      <c r="DS94" s="54">
        <f ca="1">IF(DS93=0,0,rpsp_scaling*INDEX(INDIRECT(DP94),$E94,DS$28)*DS93/INDEX(INDIRECT(DP43),$E93,DS$28))</f>
        <v>7.3993695098349175</v>
      </c>
      <c r="DT94" s="55">
        <f ca="1">IF(DT93=0,0,rpsp_scaling*INDEX(INDIRECT(DP94),$E94,DT$28)*DT93/INDEX(INDIRECT(DP43),$E93,DT$28))</f>
        <v>8.4038841981167138</v>
      </c>
      <c r="DU94" s="55">
        <f ca="1">IF(DU93=0,0,rpsp_scaling*INDEX(INDIRECT(DP94),$E94,DU$28)*DU93/INDEX(INDIRECT(DP43),$E93,DU$28))</f>
        <v>9.4083988863985102</v>
      </c>
      <c r="DV94" s="55">
        <f ca="1">IF(DV93=0,0,rpsp_scaling*INDEX(INDIRECT(DP94),$E94,DV$28)*DV93/INDEX(INDIRECT(DP43),$E93,DV$28))</f>
        <v>10.412913574680305</v>
      </c>
      <c r="DW94" s="55">
        <f ca="1">IF(DW93=0,0,rpsp_scaling*INDEX(INDIRECT(DP94),$E94,DW$28)*DW93/INDEX(INDIRECT(DP43),$E93,DW$28))</f>
        <v>11.417428262962101</v>
      </c>
      <c r="DX94" s="55">
        <f ca="1">IF(DX93=0,0,rpsp_scaling*INDEX(INDIRECT(DP94),$E94,DX$28)*DX93/INDEX(INDIRECT(DP43),$E93,DX$28))</f>
        <v>12.421942951243894</v>
      </c>
      <c r="DY94" s="55">
        <f ca="1">IF(DY93=0,0,rpsp_scaling*INDEX(INDIRECT(DP94),$E94,DY$28)*DY93/INDEX(INDIRECT(DP43),$E93,DY$28))</f>
        <v>13.426457639525688</v>
      </c>
      <c r="DZ94" s="55">
        <f ca="1">IF(DZ93=0,0,rpsp_scaling*INDEX(INDIRECT(DP94),$E94,DZ$28)*DZ93/INDEX(INDIRECT(DP43),$E93,DZ$28))</f>
        <v>14.430972327807483</v>
      </c>
      <c r="EA94" s="55">
        <f ca="1">IF(EA93=0,0,rpsp_scaling*INDEX(INDIRECT(DP94),$E94,EA$28)*EA93/INDEX(INDIRECT(DP43),$E93,EA$28))</f>
        <v>15.435487016089279</v>
      </c>
      <c r="EB94" s="55">
        <f ca="1">IF(EB93=0,0,rpsp_scaling*INDEX(INDIRECT(DP94),$E94,EB$28)*EB93/INDEX(INDIRECT(DP43),$E93,EB$28))</f>
        <v>16.440001704371074</v>
      </c>
      <c r="EC94" s="55">
        <f ca="1">IF(EC93=0,0,rpsp_scaling*INDEX(INDIRECT(DP94),$E94,EC$28)*EC93/INDEX(INDIRECT(DP43),$E93,EC$28))</f>
        <v>17.444516392652869</v>
      </c>
      <c r="ED94" s="55">
        <f ca="1">IF(ED93=0,0,rpsp_scaling*INDEX(INDIRECT(DP94),$E94,ED$28)*ED93/INDEX(INDIRECT(DP43),$E93,ED$28))</f>
        <v>18.449031080934663</v>
      </c>
      <c r="EE94" s="55">
        <f ca="1">IF(EE93=0,0,rpsp_scaling*INDEX(INDIRECT(DP94),$E94,EE$28)*EE93/INDEX(INDIRECT(DP43),$E93,EE$28))</f>
        <v>19.453545769216461</v>
      </c>
      <c r="EF94" s="55">
        <f ca="1">IF(EF93=0,0,rpsp_scaling*INDEX(INDIRECT(DP94),$E94,EF$28)*EF93/INDEX(INDIRECT(DP43),$E93,EF$28))</f>
        <v>20.458060457498256</v>
      </c>
      <c r="EG94" s="55">
        <f ca="1">IF(EG93=0,0,rpsp_scaling*INDEX(INDIRECT(DP94),$E94,EG$28)*EG93/INDEX(INDIRECT(DP43),$E93,EG$28))</f>
        <v>21.46257514578005</v>
      </c>
      <c r="EH94" s="55">
        <f ca="1">IF(EH93=0,0,rpsp_scaling*INDEX(INDIRECT(DP94),$E94,EH$28)*EH93/INDEX(INDIRECT(DP43),$E93,EH$28))</f>
        <v>22.467089834061845</v>
      </c>
      <c r="EI94" s="55">
        <f ca="1">IF(EI93=0,0,rpsp_scaling*INDEX(INDIRECT(DP94),$E94,EI$28)*EI93/INDEX(INDIRECT(DP43),$E93,EI$28))</f>
        <v>23.471604522343636</v>
      </c>
      <c r="EJ94" s="55">
        <f ca="1">IF(EJ93=0,0,rpsp_scaling*INDEX(INDIRECT(DP94),$E94,EJ$28)*EJ93/INDEX(INDIRECT(DP43),$E93,EJ$28))</f>
        <v>23.672507459999999</v>
      </c>
      <c r="EK94" s="55">
        <f ca="1">IF(EK93=0,0,rpsp_scaling*INDEX(INDIRECT(DP94),$E94,EK$28)*EK93/INDEX(INDIRECT(DP43),$E93,EK$28))</f>
        <v>23.672507459999999</v>
      </c>
      <c r="EL94" s="55">
        <f ca="1">IF(EL93=0,0,rpsp_scaling*INDEX(INDIRECT(DP94),$E94,EL$28)*EL93/INDEX(INDIRECT(DP43),$E93,EL$28))</f>
        <v>23.672507459999999</v>
      </c>
      <c r="EM94" s="56">
        <f ca="1">IF(EM93=0,0,rpsp_scaling*INDEX(INDIRECT(DP94),$E94,EM$28)*EM93/INDEX(INDIRECT(DP43),$E93,EM$28))</f>
        <v>23.672507459999999</v>
      </c>
      <c r="EN94" s="204"/>
      <c r="EP94" s="18" t="s">
        <v>22</v>
      </c>
      <c r="EQ94" s="122">
        <f>EP26</f>
        <v>0</v>
      </c>
      <c r="ER94" s="122" t="str">
        <f>EP27</f>
        <v>lei3564</v>
      </c>
      <c r="ES94" s="210" t="str">
        <f>"core"&amp;EQ85&amp;"_"&amp;ER85</f>
        <v>core0_lei3564</v>
      </c>
      <c r="ET94" s="122">
        <v>2</v>
      </c>
      <c r="EU94" s="8"/>
      <c r="EV94" s="54">
        <f ca="1">IF(EV93=0,0,rpsp_scaling*INDEX(INDIRECT(ES94),$E94,EV$28)*EV93/INDEX(INDIRECT(ES43),$E93,EV$28))</f>
        <v>7.2629332269475011</v>
      </c>
      <c r="EW94" s="55">
        <f ca="1">IF(EW93=0,0,rpsp_scaling*INDEX(INDIRECT(ES94),$E94,EW$28)*EW93/INDEX(INDIRECT(ES43),$E93,EW$28))</f>
        <v>8.2768756265186418</v>
      </c>
      <c r="EX94" s="55">
        <f ca="1">IF(EX93=0,0,rpsp_scaling*INDEX(INDIRECT(ES94),$E94,EX$28)*EX93/INDEX(INDIRECT(ES43),$E93,EX$28))</f>
        <v>9.2908180260897844</v>
      </c>
      <c r="EY94" s="55">
        <f ca="1">IF(EY93=0,0,rpsp_scaling*INDEX(INDIRECT(ES94),$E94,EY$28)*EY93/INDEX(INDIRECT(ES43),$E93,EY$28))</f>
        <v>10.304760425660927</v>
      </c>
      <c r="EZ94" s="55">
        <f ca="1">IF(EZ93=0,0,rpsp_scaling*INDEX(INDIRECT(ES94),$E94,EZ$28)*EZ93/INDEX(INDIRECT(ES43),$E93,EZ$28))</f>
        <v>11.318702825232069</v>
      </c>
      <c r="FA94" s="55">
        <f ca="1">IF(FA93=0,0,rpsp_scaling*INDEX(INDIRECT(ES94),$E94,FA$28)*FA93/INDEX(INDIRECT(ES43),$E93,FA$28))</f>
        <v>12.33264522480321</v>
      </c>
      <c r="FB94" s="55">
        <f ca="1">IF(FB93=0,0,rpsp_scaling*INDEX(INDIRECT(ES94),$E94,FB$28)*FB93/INDEX(INDIRECT(ES43),$E93,FB$28))</f>
        <v>13.346587624374353</v>
      </c>
      <c r="FC94" s="55">
        <f ca="1">IF(FC93=0,0,rpsp_scaling*INDEX(INDIRECT(ES94),$E94,FC$28)*FC93/INDEX(INDIRECT(ES43),$E93,FC$28))</f>
        <v>14.360530023945493</v>
      </c>
      <c r="FD94" s="55">
        <f ca="1">IF(FD93=0,0,rpsp_scaling*INDEX(INDIRECT(ES94),$E94,FD$28)*FD93/INDEX(INDIRECT(ES43),$E93,FD$28))</f>
        <v>15.374472423516634</v>
      </c>
      <c r="FE94" s="55">
        <f ca="1">IF(FE93=0,0,rpsp_scaling*INDEX(INDIRECT(ES94),$E94,FE$28)*FE93/INDEX(INDIRECT(ES43),$E93,FE$28))</f>
        <v>16.388414823087778</v>
      </c>
      <c r="FF94" s="55">
        <f ca="1">IF(FF93=0,0,rpsp_scaling*INDEX(INDIRECT(ES94),$E94,FF$28)*FF93/INDEX(INDIRECT(ES43),$E93,FF$28))</f>
        <v>17.402357222658921</v>
      </c>
      <c r="FG94" s="55">
        <f ca="1">IF(FG93=0,0,rpsp_scaling*INDEX(INDIRECT(ES94),$E94,FG$28)*FG93/INDEX(INDIRECT(ES43),$E93,FG$28))</f>
        <v>18.41629962223006</v>
      </c>
      <c r="FH94" s="55">
        <f ca="1">IF(FH93=0,0,rpsp_scaling*INDEX(INDIRECT(ES94),$E94,FH$28)*FH93/INDEX(INDIRECT(ES43),$E93,FH$28))</f>
        <v>19.430242021801199</v>
      </c>
      <c r="FI94" s="55">
        <f ca="1">IF(FI93=0,0,rpsp_scaling*INDEX(INDIRECT(ES94),$E94,FI$28)*FI93/INDEX(INDIRECT(ES43),$E93,FI$28))</f>
        <v>20.444184421372341</v>
      </c>
      <c r="FJ94" s="55">
        <f ca="1">IF(FJ93=0,0,rpsp_scaling*INDEX(INDIRECT(ES94),$E94,FJ$28)*FJ93/INDEX(INDIRECT(ES43),$E93,FJ$28))</f>
        <v>21.45812682094348</v>
      </c>
      <c r="FK94" s="55">
        <f ca="1">IF(FK93=0,0,rpsp_scaling*INDEX(INDIRECT(ES94),$E94,FK$28)*FK93/INDEX(INDIRECT(ES43),$E93,FK$28))</f>
        <v>22.47206922051463</v>
      </c>
      <c r="FL94" s="55">
        <f ca="1">IF(FL93=0,0,rpsp_scaling*INDEX(INDIRECT(ES94),$E94,FL$28)*FL93/INDEX(INDIRECT(ES43),$E93,FL$28))</f>
        <v>23.486011620085769</v>
      </c>
      <c r="FM94" s="55">
        <f ca="1">IF(FM93=0,0,rpsp_scaling*INDEX(INDIRECT(ES94),$E94,FM$28)*FM93/INDEX(INDIRECT(ES43),$E93,FM$28))</f>
        <v>23.688800099999998</v>
      </c>
      <c r="FN94" s="55">
        <f ca="1">IF(FN93=0,0,rpsp_scaling*INDEX(INDIRECT(ES94),$E94,FN$28)*FN93/INDEX(INDIRECT(ES43),$E93,FN$28))</f>
        <v>23.688800099999998</v>
      </c>
      <c r="FO94" s="55">
        <f ca="1">IF(FO93=0,0,rpsp_scaling*INDEX(INDIRECT(ES94),$E94,FO$28)*FO93/INDEX(INDIRECT(ES43),$E93,FO$28))</f>
        <v>23.688800099999998</v>
      </c>
      <c r="FP94" s="56">
        <f ca="1">IF(FP93=0,0,rpsp_scaling*INDEX(INDIRECT(ES94),$E94,FP$28)*FP93/INDEX(INDIRECT(ES43),$E93,FP$28))</f>
        <v>23.688800099999998</v>
      </c>
      <c r="FQ94" s="204"/>
      <c r="FS94" s="18" t="s">
        <v>22</v>
      </c>
      <c r="FT94" s="122">
        <f>FS26</f>
        <v>0</v>
      </c>
      <c r="FU94" s="122" t="str">
        <f>FS27</f>
        <v>shop65</v>
      </c>
      <c r="FV94" s="210" t="str">
        <f>"core"&amp;FT85&amp;"_"&amp;FU85</f>
        <v>core0_shop65</v>
      </c>
      <c r="FW94" s="122">
        <v>2</v>
      </c>
      <c r="FX94" s="8"/>
      <c r="FY94" s="54">
        <f ca="1">IF(FY93=0,0,rpsp_scaling*INDEX(INDIRECT(FV94),$E94,FY$28)*FY93/INDEX(INDIRECT(FV43),$E93,FY$28))</f>
        <v>7.5368080068874486</v>
      </c>
      <c r="FZ94" s="55">
        <f ca="1">IF(FZ93=0,0,rpsp_scaling*INDEX(INDIRECT(FV94),$E94,FZ$28)*FZ93/INDEX(INDIRECT(FV43),$E93,FZ$28))</f>
        <v>9.0849951669965243</v>
      </c>
      <c r="GA94" s="55">
        <f ca="1">IF(GA93=0,0,rpsp_scaling*INDEX(INDIRECT(FV94),$E94,GA$28)*GA93/INDEX(INDIRECT(FV43),$E93,GA$28))</f>
        <v>10.633182327105596</v>
      </c>
      <c r="GB94" s="55">
        <f ca="1">IF(GB93=0,0,rpsp_scaling*INDEX(INDIRECT(FV94),$E94,GB$28)*GB93/INDEX(INDIRECT(FV43),$E93,GB$28))</f>
        <v>12.18136948721467</v>
      </c>
      <c r="GC94" s="55">
        <f ca="1">IF(GC93=0,0,rpsp_scaling*INDEX(INDIRECT(FV94),$E94,GC$28)*GC93/INDEX(INDIRECT(FV43),$E93,GC$28))</f>
        <v>13.729556647323744</v>
      </c>
      <c r="GD94" s="55">
        <f ca="1">IF(GD93=0,0,rpsp_scaling*INDEX(INDIRECT(FV94),$E94,GD$28)*GD93/INDEX(INDIRECT(FV43),$E93,GD$28))</f>
        <v>15.277743807432817</v>
      </c>
      <c r="GE94" s="55">
        <f ca="1">IF(GE93=0,0,rpsp_scaling*INDEX(INDIRECT(FV94),$E94,GE$28)*GE93/INDEX(INDIRECT(FV43),$E93,GE$28))</f>
        <v>16.825930967541893</v>
      </c>
      <c r="GF94" s="55">
        <f ca="1">IF(GF93=0,0,rpsp_scaling*INDEX(INDIRECT(FV94),$E94,GF$28)*GF93/INDEX(INDIRECT(FV43),$E93,GF$28))</f>
        <v>18.374118127650966</v>
      </c>
      <c r="GG94" s="55">
        <f ca="1">IF(GG93=0,0,rpsp_scaling*INDEX(INDIRECT(FV94),$E94,GG$28)*GG93/INDEX(INDIRECT(FV43),$E93,GG$28))</f>
        <v>19.92230528776004</v>
      </c>
      <c r="GH94" s="55">
        <f ca="1">IF(GH93=0,0,rpsp_scaling*INDEX(INDIRECT(FV94),$E94,GH$28)*GH93/INDEX(INDIRECT(FV43),$E93,GH$28))</f>
        <v>21.470492447869113</v>
      </c>
      <c r="GI94" s="55">
        <f ca="1">IF(GI93=0,0,rpsp_scaling*INDEX(INDIRECT(FV94),$E94,GI$28)*GI93/INDEX(INDIRECT(FV43),$E93,GI$28))</f>
        <v>23.018679607978189</v>
      </c>
      <c r="GJ94" s="55">
        <f ca="1">IF(GJ93=0,0,rpsp_scaling*INDEX(INDIRECT(FV94),$E94,GJ$28)*GJ93/INDEX(INDIRECT(FV43),$E93,GJ$28))</f>
        <v>23.328317040000002</v>
      </c>
      <c r="GK94" s="55">
        <f ca="1">IF(GK93=0,0,rpsp_scaling*INDEX(INDIRECT(FV94),$E94,GK$28)*GK93/INDEX(INDIRECT(FV43),$E93,GK$28))</f>
        <v>23.328317040000002</v>
      </c>
      <c r="GL94" s="55">
        <f ca="1">IF(GL93=0,0,rpsp_scaling*INDEX(INDIRECT(FV94),$E94,GL$28)*GL93/INDEX(INDIRECT(FV43),$E93,GL$28))</f>
        <v>23.328317040000002</v>
      </c>
      <c r="GM94" s="55">
        <f ca="1">IF(GM93=0,0,rpsp_scaling*INDEX(INDIRECT(FV94),$E94,GM$28)*GM93/INDEX(INDIRECT(FV43),$E93,GM$28))</f>
        <v>23.328317040000002</v>
      </c>
      <c r="GN94" s="55">
        <f ca="1">IF(GN93=0,0,rpsp_scaling*INDEX(INDIRECT(FV94),$E94,GN$28)*GN93/INDEX(INDIRECT(FV43),$E93,GN$28))</f>
        <v>23.328317040000002</v>
      </c>
      <c r="GO94" s="55">
        <f ca="1">IF(GO93=0,0,rpsp_scaling*INDEX(INDIRECT(FV94),$E94,GO$28)*GO93/INDEX(INDIRECT(FV43),$E93,GO$28))</f>
        <v>23.328317040000002</v>
      </c>
      <c r="GP94" s="55">
        <f ca="1">IF(GP93=0,0,rpsp_scaling*INDEX(INDIRECT(FV94),$E94,GP$28)*GP93/INDEX(INDIRECT(FV43),$E93,GP$28))</f>
        <v>23.328317040000002</v>
      </c>
      <c r="GQ94" s="55">
        <f ca="1">IF(GQ93=0,0,rpsp_scaling*INDEX(INDIRECT(FV94),$E94,GQ$28)*GQ93/INDEX(INDIRECT(FV43),$E93,GQ$28))</f>
        <v>23.328317040000002</v>
      </c>
      <c r="GR94" s="55">
        <f ca="1">IF(GR93=0,0,rpsp_scaling*INDEX(INDIRECT(FV94),$E94,GR$28)*GR93/INDEX(INDIRECT(FV43),$E93,GR$28))</f>
        <v>23.328317040000002</v>
      </c>
      <c r="GS94" s="56">
        <f ca="1">IF(GS93=0,0,rpsp_scaling*INDEX(INDIRECT(FV94),$E94,GS$28)*GS93/INDEX(INDIRECT(FV43),$E93,GS$28))</f>
        <v>23.328317040000002</v>
      </c>
      <c r="GT94" s="204"/>
      <c r="GV94" s="18" t="s">
        <v>22</v>
      </c>
      <c r="GW94" s="122">
        <f>GV26</f>
        <v>0</v>
      </c>
      <c r="GX94" s="122" t="str">
        <f>GV27</f>
        <v>lei65</v>
      </c>
      <c r="GY94" s="210" t="str">
        <f>"core"&amp;GW85&amp;"_"&amp;GX85</f>
        <v>core0_lei65</v>
      </c>
      <c r="GZ94" s="122">
        <v>2</v>
      </c>
      <c r="HA94" s="8"/>
      <c r="HB94" s="54">
        <f ca="1">IF(HB93=0,0,rpsp_scaling*INDEX(INDIRECT(GY94),$E94,HB$28)*HB93/INDEX(INDIRECT(GY43),$E93,HB$28))</f>
        <v>8.1528934696021889</v>
      </c>
      <c r="HC94" s="55">
        <f ca="1">IF(HC93=0,0,rpsp_scaling*INDEX(INDIRECT(GY94),$E94,HC$28)*HC93/INDEX(INDIRECT(GY43),$E93,HC$28))</f>
        <v>9.7511461882686401</v>
      </c>
      <c r="HD94" s="55">
        <f ca="1">IF(HD93=0,0,rpsp_scaling*INDEX(INDIRECT(GY94),$E94,HD$28)*HD93/INDEX(INDIRECT(GY43),$E93,HD$28))</f>
        <v>11.349398906935093</v>
      </c>
      <c r="HE94" s="55">
        <f ca="1">IF(HE93=0,0,rpsp_scaling*INDEX(INDIRECT(GY94),$E94,HE$28)*HE93/INDEX(INDIRECT(GY43),$E93,HE$28))</f>
        <v>12.947651625601544</v>
      </c>
      <c r="HF94" s="55">
        <f ca="1">IF(HF93=0,0,rpsp_scaling*INDEX(INDIRECT(GY94),$E94,HF$28)*HF93/INDEX(INDIRECT(GY43),$E93,HF$28))</f>
        <v>14.545904344267996</v>
      </c>
      <c r="HG94" s="55">
        <f ca="1">IF(HG93=0,0,rpsp_scaling*INDEX(INDIRECT(GY94),$E94,HG$28)*HG93/INDEX(INDIRECT(GY43),$E93,HG$28))</f>
        <v>16.144157062934447</v>
      </c>
      <c r="HH94" s="55">
        <f ca="1">IF(HH93=0,0,rpsp_scaling*INDEX(INDIRECT(GY94),$E94,HH$28)*HH93/INDEX(INDIRECT(GY43),$E93,HH$28))</f>
        <v>17.742409781600902</v>
      </c>
      <c r="HI94" s="55">
        <f ca="1">IF(HI93=0,0,rpsp_scaling*INDEX(INDIRECT(GY94),$E94,HI$28)*HI93/INDEX(INDIRECT(GY43),$E93,HI$28))</f>
        <v>19.340662500267353</v>
      </c>
      <c r="HJ94" s="55">
        <f ca="1">IF(HJ93=0,0,rpsp_scaling*INDEX(INDIRECT(GY94),$E94,HJ$28)*HJ93/INDEX(INDIRECT(GY43),$E93,HJ$28))</f>
        <v>20.938915218933808</v>
      </c>
      <c r="HK94" s="55">
        <f ca="1">IF(HK93=0,0,rpsp_scaling*INDEX(INDIRECT(GY94),$E94,HK$28)*HK93/INDEX(INDIRECT(GY43),$E93,HK$28))</f>
        <v>22.537167937600259</v>
      </c>
      <c r="HL94" s="55">
        <f ca="1">IF(HL93=0,0,rpsp_scaling*INDEX(INDIRECT(GY94),$E94,HL$28)*HL93/INDEX(INDIRECT(GY43),$E93,HL$28))</f>
        <v>24.13542065626671</v>
      </c>
      <c r="HM94" s="55">
        <f ca="1">IF(HM93=0,0,rpsp_scaling*INDEX(INDIRECT(GY94),$E94,HM$28)*HM93/INDEX(INDIRECT(GY43),$E93,HM$28))</f>
        <v>24.455071199999999</v>
      </c>
      <c r="HN94" s="55">
        <f ca="1">IF(HN93=0,0,rpsp_scaling*INDEX(INDIRECT(GY94),$E94,HN$28)*HN93/INDEX(INDIRECT(GY43),$E93,HN$28))</f>
        <v>24.455071199999999</v>
      </c>
      <c r="HO94" s="55">
        <f ca="1">IF(HO93=0,0,rpsp_scaling*INDEX(INDIRECT(GY94),$E94,HO$28)*HO93/INDEX(INDIRECT(GY43),$E93,HO$28))</f>
        <v>24.455071199999999</v>
      </c>
      <c r="HP94" s="55">
        <f ca="1">IF(HP93=0,0,rpsp_scaling*INDEX(INDIRECT(GY94),$E94,HP$28)*HP93/INDEX(INDIRECT(GY43),$E93,HP$28))</f>
        <v>24.455071199999999</v>
      </c>
      <c r="HQ94" s="55">
        <f ca="1">IF(HQ93=0,0,rpsp_scaling*INDEX(INDIRECT(GY94),$E94,HQ$28)*HQ93/INDEX(INDIRECT(GY43),$E93,HQ$28))</f>
        <v>24.455071199999999</v>
      </c>
      <c r="HR94" s="55">
        <f ca="1">IF(HR93=0,0,rpsp_scaling*INDEX(INDIRECT(GY94),$E94,HR$28)*HR93/INDEX(INDIRECT(GY43),$E93,HR$28))</f>
        <v>24.455071199999999</v>
      </c>
      <c r="HS94" s="55">
        <f ca="1">IF(HS93=0,0,rpsp_scaling*INDEX(INDIRECT(GY94),$E94,HS$28)*HS93/INDEX(INDIRECT(GY43),$E93,HS$28))</f>
        <v>24.455071199999999</v>
      </c>
      <c r="HT94" s="55">
        <f ca="1">IF(HT93=0,0,rpsp_scaling*INDEX(INDIRECT(GY94),$E94,HT$28)*HT93/INDEX(INDIRECT(GY43),$E93,HT$28))</f>
        <v>24.455071199999999</v>
      </c>
      <c r="HU94" s="55">
        <f ca="1">IF(HU93=0,0,rpsp_scaling*INDEX(INDIRECT(GY94),$E94,HU$28)*HU93/INDEX(INDIRECT(GY43),$E93,HU$28))</f>
        <v>24.455071199999999</v>
      </c>
      <c r="HV94" s="56">
        <f ca="1">IF(HV93=0,0,rpsp_scaling*INDEX(INDIRECT(GY94),$E94,HV$28)*HV93/INDEX(INDIRECT(GY43),$E93,HV$28))</f>
        <v>24.455071199999999</v>
      </c>
      <c r="HW94" s="204"/>
    </row>
    <row r="95" spans="1:231" ht="15.75" thickBot="1">
      <c r="A95" s="19" t="s">
        <v>23</v>
      </c>
      <c r="B95" s="125">
        <f>A26</f>
        <v>0</v>
      </c>
      <c r="C95" s="125" t="str">
        <f>A27</f>
        <v>work1834</v>
      </c>
      <c r="D95" s="224"/>
      <c r="E95" s="125"/>
      <c r="F95" s="20"/>
      <c r="G95" s="206">
        <f t="shared" ref="G95:AA95" ca="1" si="236">IF(G93=0,0,(1-pnontraders)*a_wtwwtp+b_wtwwtp*G94+pnontraders*wtp_unit_nontraders*G93)</f>
        <v>0.98478128524626407</v>
      </c>
      <c r="H95" s="207">
        <f t="shared" ca="1" si="236"/>
        <v>1.140940174797584</v>
      </c>
      <c r="I95" s="207">
        <f t="shared" ca="1" si="236"/>
        <v>1.2970990643489051</v>
      </c>
      <c r="J95" s="207">
        <f t="shared" ca="1" si="236"/>
        <v>1.4532579539002251</v>
      </c>
      <c r="K95" s="207">
        <f t="shared" ca="1" si="236"/>
        <v>1.6094168434515463</v>
      </c>
      <c r="L95" s="207">
        <f t="shared" ca="1" si="236"/>
        <v>1.7655757330028663</v>
      </c>
      <c r="M95" s="207">
        <f t="shared" ca="1" si="236"/>
        <v>1.9217346225541869</v>
      </c>
      <c r="N95" s="207">
        <f t="shared" ca="1" si="236"/>
        <v>2.0778935121055078</v>
      </c>
      <c r="O95" s="207">
        <f t="shared" ca="1" si="236"/>
        <v>2.2340524016568279</v>
      </c>
      <c r="P95" s="207">
        <f t="shared" ca="1" si="236"/>
        <v>2.3902112912081486</v>
      </c>
      <c r="Q95" s="207">
        <f t="shared" ca="1" si="236"/>
        <v>2.5463701807594687</v>
      </c>
      <c r="R95" s="207">
        <f t="shared" ca="1" si="236"/>
        <v>2.7025290703107894</v>
      </c>
      <c r="S95" s="207">
        <f t="shared" ca="1" si="236"/>
        <v>2.85868795986211</v>
      </c>
      <c r="T95" s="207">
        <f t="shared" ca="1" si="236"/>
        <v>3.0148468494134306</v>
      </c>
      <c r="U95" s="207">
        <f t="shared" ca="1" si="236"/>
        <v>3.1710057389647512</v>
      </c>
      <c r="V95" s="207">
        <f t="shared" ca="1" si="236"/>
        <v>3.3271646285160719</v>
      </c>
      <c r="W95" s="207">
        <f t="shared" ca="1" si="236"/>
        <v>3.483323518067392</v>
      </c>
      <c r="X95" s="207">
        <f t="shared" ca="1" si="236"/>
        <v>3.5145552959776563</v>
      </c>
      <c r="Y95" s="207">
        <f t="shared" ca="1" si="236"/>
        <v>3.5145552959776563</v>
      </c>
      <c r="Z95" s="207">
        <f t="shared" ca="1" si="236"/>
        <v>3.5145552959776563</v>
      </c>
      <c r="AA95" s="208">
        <f t="shared" ca="1" si="236"/>
        <v>3.5145552959776563</v>
      </c>
      <c r="AB95" s="205"/>
      <c r="AD95" s="19" t="s">
        <v>23</v>
      </c>
      <c r="AE95" s="125">
        <f>AD26</f>
        <v>0</v>
      </c>
      <c r="AF95" s="125" t="str">
        <f>AD27</f>
        <v>shop1834</v>
      </c>
      <c r="AG95" s="224"/>
      <c r="AH95" s="125"/>
      <c r="AI95" s="20"/>
      <c r="AJ95" s="206">
        <f t="shared" ref="AJ95:BD95" ca="1" si="237">IF(AJ93=0,0,(1-pnontraders)*a_wtwwtp+b_wtwwtp*AJ94+pnontraders*wtp_unit_nontraders*AJ93)</f>
        <v>0.46130966534044959</v>
      </c>
      <c r="AK95" s="207">
        <f t="shared" ca="1" si="237"/>
        <v>0.65580714057585221</v>
      </c>
      <c r="AL95" s="207">
        <f t="shared" ca="1" si="237"/>
        <v>0.85030461581125583</v>
      </c>
      <c r="AM95" s="207">
        <f t="shared" ca="1" si="237"/>
        <v>1.0448020910466584</v>
      </c>
      <c r="AN95" s="207">
        <f t="shared" ca="1" si="237"/>
        <v>1.2392995662820621</v>
      </c>
      <c r="AO95" s="207">
        <f t="shared" ca="1" si="237"/>
        <v>1.4337970415174646</v>
      </c>
      <c r="AP95" s="207">
        <f t="shared" ca="1" si="237"/>
        <v>1.6282945167528684</v>
      </c>
      <c r="AQ95" s="207">
        <f t="shared" ca="1" si="237"/>
        <v>1.8227919919882711</v>
      </c>
      <c r="AR95" s="207">
        <f t="shared" ca="1" si="237"/>
        <v>2.0172894672236739</v>
      </c>
      <c r="AS95" s="207">
        <f t="shared" ca="1" si="237"/>
        <v>2.211786942459077</v>
      </c>
      <c r="AT95" s="207">
        <f t="shared" ca="1" si="237"/>
        <v>2.4062844176944798</v>
      </c>
      <c r="AU95" s="207">
        <f t="shared" ca="1" si="237"/>
        <v>2.6007818929298834</v>
      </c>
      <c r="AV95" s="207">
        <f t="shared" ca="1" si="237"/>
        <v>2.7952793681652861</v>
      </c>
      <c r="AW95" s="207">
        <f t="shared" ca="1" si="237"/>
        <v>2.9897768434006897</v>
      </c>
      <c r="AX95" s="207">
        <f t="shared" ca="1" si="237"/>
        <v>3.1842743186360924</v>
      </c>
      <c r="AY95" s="207">
        <f t="shared" ca="1" si="237"/>
        <v>3.3787717938714956</v>
      </c>
      <c r="AZ95" s="207">
        <f t="shared" ca="1" si="237"/>
        <v>3.5732692691068992</v>
      </c>
      <c r="BA95" s="207">
        <f t="shared" ca="1" si="237"/>
        <v>3.6121687641539793</v>
      </c>
      <c r="BB95" s="207">
        <f t="shared" ca="1" si="237"/>
        <v>3.6121687641539793</v>
      </c>
      <c r="BC95" s="207">
        <f t="shared" ca="1" si="237"/>
        <v>3.6121687641539793</v>
      </c>
      <c r="BD95" s="208">
        <f t="shared" ca="1" si="237"/>
        <v>3.6121687641539793</v>
      </c>
      <c r="BE95" s="205"/>
      <c r="BG95" s="19" t="s">
        <v>23</v>
      </c>
      <c r="BH95" s="125">
        <f>BG26</f>
        <v>0</v>
      </c>
      <c r="BI95" s="125" t="str">
        <f>BG27</f>
        <v>lei1834</v>
      </c>
      <c r="BJ95" s="224"/>
      <c r="BK95" s="125"/>
      <c r="BL95" s="20"/>
      <c r="BM95" s="206">
        <f t="shared" ref="BM95:CG95" ca="1" si="238">IF(BM93=0,0,(1-pnontraders)*a_wtwwtp+b_wtwwtp*BM94+pnontraders*wtp_unit_nontraders*BM93)</f>
        <v>0.91023321534138646</v>
      </c>
      <c r="BN95" s="207">
        <f t="shared" ca="1" si="238"/>
        <v>1.0683871043648416</v>
      </c>
      <c r="BO95" s="207">
        <f t="shared" ca="1" si="238"/>
        <v>1.2265409933882971</v>
      </c>
      <c r="BP95" s="207">
        <f t="shared" ca="1" si="238"/>
        <v>1.3846948824117513</v>
      </c>
      <c r="BQ95" s="207">
        <f t="shared" ca="1" si="238"/>
        <v>1.5428487714352066</v>
      </c>
      <c r="BR95" s="207">
        <f t="shared" ca="1" si="238"/>
        <v>1.7010026604586619</v>
      </c>
      <c r="BS95" s="207">
        <f t="shared" ca="1" si="238"/>
        <v>1.8591565494821167</v>
      </c>
      <c r="BT95" s="207">
        <f t="shared" ca="1" si="238"/>
        <v>2.0173104385055725</v>
      </c>
      <c r="BU95" s="207">
        <f t="shared" ca="1" si="238"/>
        <v>2.1754643275290273</v>
      </c>
      <c r="BV95" s="207">
        <f t="shared" ca="1" si="238"/>
        <v>2.3336182165524817</v>
      </c>
      <c r="BW95" s="207">
        <f t="shared" ca="1" si="238"/>
        <v>2.491772105575937</v>
      </c>
      <c r="BX95" s="207">
        <f t="shared" ca="1" si="238"/>
        <v>2.6499259945993918</v>
      </c>
      <c r="BY95" s="207">
        <f t="shared" ca="1" si="238"/>
        <v>2.8080798836228467</v>
      </c>
      <c r="BZ95" s="207">
        <f t="shared" ca="1" si="238"/>
        <v>2.9662337726463028</v>
      </c>
      <c r="CA95" s="207">
        <f t="shared" ca="1" si="238"/>
        <v>3.1243876616697572</v>
      </c>
      <c r="CB95" s="207">
        <f t="shared" ca="1" si="238"/>
        <v>3.2825415506932125</v>
      </c>
      <c r="CC95" s="207">
        <f t="shared" ca="1" si="238"/>
        <v>3.4406954397166674</v>
      </c>
      <c r="CD95" s="207">
        <f t="shared" ca="1" si="238"/>
        <v>3.4723262175213589</v>
      </c>
      <c r="CE95" s="207">
        <f t="shared" ca="1" si="238"/>
        <v>3.4723262175213589</v>
      </c>
      <c r="CF95" s="207">
        <f t="shared" ca="1" si="238"/>
        <v>3.4723262175213589</v>
      </c>
      <c r="CG95" s="208">
        <f t="shared" ca="1" si="238"/>
        <v>3.4723262175213589</v>
      </c>
      <c r="CH95" s="205"/>
      <c r="CJ95" s="19" t="s">
        <v>23</v>
      </c>
      <c r="CK95" s="125">
        <f>CJ26</f>
        <v>0</v>
      </c>
      <c r="CL95" s="125" t="str">
        <f>CJ27</f>
        <v>work3564</v>
      </c>
      <c r="CM95" s="224"/>
      <c r="CN95" s="125"/>
      <c r="CO95" s="20"/>
      <c r="CP95" s="206">
        <f t="shared" ref="CP95:DJ95" ca="1" si="239">IF(CP93=0,0,(1-pnontraders)*a_wtwwtp+b_wtwwtp*CP94+pnontraders*wtp_unit_nontraders*CP93)</f>
        <v>0.87400918270909667</v>
      </c>
      <c r="CQ95" s="207">
        <f t="shared" ca="1" si="239"/>
        <v>1.0381331012919925</v>
      </c>
      <c r="CR95" s="207">
        <f t="shared" ca="1" si="239"/>
        <v>1.202257019874889</v>
      </c>
      <c r="CS95" s="207">
        <f t="shared" ca="1" si="239"/>
        <v>1.3663809384577847</v>
      </c>
      <c r="CT95" s="207">
        <f t="shared" ca="1" si="239"/>
        <v>1.5305048570406816</v>
      </c>
      <c r="CU95" s="207">
        <f t="shared" ca="1" si="239"/>
        <v>1.6946287756235774</v>
      </c>
      <c r="CV95" s="207">
        <f t="shared" ca="1" si="239"/>
        <v>1.858752694206474</v>
      </c>
      <c r="CW95" s="207">
        <f t="shared" ca="1" si="239"/>
        <v>2.0228766127893696</v>
      </c>
      <c r="CX95" s="207">
        <f t="shared" ca="1" si="239"/>
        <v>2.187000531372266</v>
      </c>
      <c r="CY95" s="207">
        <f t="shared" ca="1" si="239"/>
        <v>2.3511244499551625</v>
      </c>
      <c r="CZ95" s="207">
        <f t="shared" ca="1" si="239"/>
        <v>2.5152483685380584</v>
      </c>
      <c r="DA95" s="207">
        <f t="shared" ca="1" si="239"/>
        <v>2.6793722871209544</v>
      </c>
      <c r="DB95" s="207">
        <f t="shared" ca="1" si="239"/>
        <v>2.8434962057038509</v>
      </c>
      <c r="DC95" s="207">
        <f t="shared" ca="1" si="239"/>
        <v>3.0076201242867473</v>
      </c>
      <c r="DD95" s="207">
        <f t="shared" ca="1" si="239"/>
        <v>3.1717440428696433</v>
      </c>
      <c r="DE95" s="207">
        <f t="shared" ca="1" si="239"/>
        <v>3.3358679614525402</v>
      </c>
      <c r="DF95" s="207">
        <f t="shared" ca="1" si="239"/>
        <v>3.4999918800354357</v>
      </c>
      <c r="DG95" s="207">
        <f t="shared" ca="1" si="239"/>
        <v>3.5328166637520151</v>
      </c>
      <c r="DH95" s="207">
        <f t="shared" ca="1" si="239"/>
        <v>3.5328166637520151</v>
      </c>
      <c r="DI95" s="207">
        <f t="shared" ca="1" si="239"/>
        <v>3.5328166637520151</v>
      </c>
      <c r="DJ95" s="208">
        <f t="shared" ca="1" si="239"/>
        <v>3.5328166637520151</v>
      </c>
      <c r="DK95" s="205"/>
      <c r="DM95" s="19" t="s">
        <v>23</v>
      </c>
      <c r="DN95" s="125">
        <f>DM26</f>
        <v>0</v>
      </c>
      <c r="DO95" s="125" t="str">
        <f>DM27</f>
        <v>shop3564</v>
      </c>
      <c r="DP95" s="224"/>
      <c r="DQ95" s="125"/>
      <c r="DR95" s="20"/>
      <c r="DS95" s="206">
        <f t="shared" ref="DS95:EM95" ca="1" si="240">IF(DS93=0,0,(1-pnontraders)*a_wtwwtp+b_wtwwtp*DS94+pnontraders*wtp_unit_nontraders*DS93)</f>
        <v>1.0139072719772104</v>
      </c>
      <c r="DT95" s="207">
        <f t="shared" ca="1" si="240"/>
        <v>1.1685848225193998</v>
      </c>
      <c r="DU95" s="207">
        <f t="shared" ca="1" si="240"/>
        <v>1.3232623730615889</v>
      </c>
      <c r="DV95" s="207">
        <f t="shared" ca="1" si="240"/>
        <v>1.477939923603778</v>
      </c>
      <c r="DW95" s="207">
        <f t="shared" ca="1" si="240"/>
        <v>1.6326174741459671</v>
      </c>
      <c r="DX95" s="207">
        <f t="shared" ca="1" si="240"/>
        <v>1.787295024688156</v>
      </c>
      <c r="DY95" s="207">
        <f t="shared" ca="1" si="240"/>
        <v>1.9419725752303449</v>
      </c>
      <c r="DZ95" s="207">
        <f t="shared" ca="1" si="240"/>
        <v>2.0966501257725341</v>
      </c>
      <c r="EA95" s="207">
        <f t="shared" ca="1" si="240"/>
        <v>2.2513276763147227</v>
      </c>
      <c r="EB95" s="207">
        <f t="shared" ca="1" si="240"/>
        <v>2.4060052268569119</v>
      </c>
      <c r="EC95" s="207">
        <f t="shared" ca="1" si="240"/>
        <v>2.560682777399101</v>
      </c>
      <c r="ED95" s="207">
        <f t="shared" ca="1" si="240"/>
        <v>2.7153603279412901</v>
      </c>
      <c r="EE95" s="207">
        <f t="shared" ca="1" si="240"/>
        <v>2.8700378784834792</v>
      </c>
      <c r="EF95" s="207">
        <f t="shared" ca="1" si="240"/>
        <v>3.0247154290256684</v>
      </c>
      <c r="EG95" s="207">
        <f t="shared" ca="1" si="240"/>
        <v>3.1793929795678575</v>
      </c>
      <c r="EH95" s="207">
        <f t="shared" ca="1" si="240"/>
        <v>3.3340705301100466</v>
      </c>
      <c r="EI95" s="207">
        <f t="shared" ca="1" si="240"/>
        <v>3.4887480806522349</v>
      </c>
      <c r="EJ95" s="207">
        <f t="shared" ca="1" si="240"/>
        <v>3.5196835907606734</v>
      </c>
      <c r="EK95" s="207">
        <f t="shared" ca="1" si="240"/>
        <v>3.5196835907606734</v>
      </c>
      <c r="EL95" s="207">
        <f t="shared" ca="1" si="240"/>
        <v>3.5196835907606734</v>
      </c>
      <c r="EM95" s="208">
        <f t="shared" ca="1" si="240"/>
        <v>3.5196835907606734</v>
      </c>
      <c r="EN95" s="205"/>
      <c r="EP95" s="19" t="s">
        <v>23</v>
      </c>
      <c r="EQ95" s="125">
        <f>EP26</f>
        <v>0</v>
      </c>
      <c r="ER95" s="125" t="str">
        <f>EP27</f>
        <v>lei3564</v>
      </c>
      <c r="ES95" s="224"/>
      <c r="ET95" s="125"/>
      <c r="EU95" s="20"/>
      <c r="EV95" s="206">
        <f t="shared" ref="EV95:FP95" ca="1" si="241">IF(EV93=0,0,(1-pnontraders)*a_wtwwtp+b_wtwwtp*EV94+pnontraders*wtp_unit_nontraders*EV93)</f>
        <v>0.99327024927116436</v>
      </c>
      <c r="EW95" s="207">
        <f t="shared" ca="1" si="241"/>
        <v>1.1494514006028742</v>
      </c>
      <c r="EX95" s="207">
        <f t="shared" ca="1" si="241"/>
        <v>1.3056325519345844</v>
      </c>
      <c r="EY95" s="207">
        <f t="shared" ca="1" si="241"/>
        <v>1.4618137032662946</v>
      </c>
      <c r="EZ95" s="207">
        <f t="shared" ca="1" si="241"/>
        <v>1.6179948545980047</v>
      </c>
      <c r="FA95" s="207">
        <f t="shared" ca="1" si="241"/>
        <v>1.7741760059297145</v>
      </c>
      <c r="FB95" s="207">
        <f t="shared" ca="1" si="241"/>
        <v>1.9303571572614249</v>
      </c>
      <c r="FC95" s="207">
        <f t="shared" ca="1" si="241"/>
        <v>2.086538308593135</v>
      </c>
      <c r="FD95" s="207">
        <f t="shared" ca="1" si="241"/>
        <v>2.2427194599248441</v>
      </c>
      <c r="FE95" s="207">
        <f t="shared" ca="1" si="241"/>
        <v>2.398900611256555</v>
      </c>
      <c r="FF95" s="207">
        <f t="shared" ca="1" si="241"/>
        <v>2.5550817625882649</v>
      </c>
      <c r="FG95" s="207">
        <f t="shared" ca="1" si="241"/>
        <v>2.7112629139199744</v>
      </c>
      <c r="FH95" s="207">
        <f t="shared" ca="1" si="241"/>
        <v>2.8674440652516839</v>
      </c>
      <c r="FI95" s="207">
        <f t="shared" ca="1" si="241"/>
        <v>3.0236252165833948</v>
      </c>
      <c r="FJ95" s="207">
        <f t="shared" ca="1" si="241"/>
        <v>3.1798063679151043</v>
      </c>
      <c r="FK95" s="207">
        <f t="shared" ca="1" si="241"/>
        <v>3.3359875192468156</v>
      </c>
      <c r="FL95" s="207">
        <f t="shared" ca="1" si="241"/>
        <v>3.4921686705785251</v>
      </c>
      <c r="FM95" s="207">
        <f t="shared" ca="1" si="241"/>
        <v>3.5234049008448673</v>
      </c>
      <c r="FN95" s="207">
        <f t="shared" ca="1" si="241"/>
        <v>3.5234049008448673</v>
      </c>
      <c r="FO95" s="207">
        <f t="shared" ca="1" si="241"/>
        <v>3.5234049008448673</v>
      </c>
      <c r="FP95" s="208">
        <f t="shared" ca="1" si="241"/>
        <v>3.5234049008448673</v>
      </c>
      <c r="FQ95" s="205"/>
      <c r="FS95" s="19" t="s">
        <v>23</v>
      </c>
      <c r="FT95" s="125">
        <f>FS26</f>
        <v>0</v>
      </c>
      <c r="FU95" s="125" t="str">
        <f>FS27</f>
        <v>shop65</v>
      </c>
      <c r="FV95" s="224"/>
      <c r="FW95" s="125"/>
      <c r="FX95" s="20"/>
      <c r="FY95" s="206">
        <f t="shared" ref="FY95:GS95" ca="1" si="242">IF(FY93=0,0,(1-pnontraders)*a_wtwwtp+b_wtwwtp*FY94+pnontraders*wtp_unit_nontraders*FY93)</f>
        <v>1.0395972282721988</v>
      </c>
      <c r="FZ95" s="207">
        <f t="shared" ca="1" si="242"/>
        <v>1.2789206448857451</v>
      </c>
      <c r="GA95" s="207">
        <f t="shared" ca="1" si="242"/>
        <v>1.5182440614992909</v>
      </c>
      <c r="GB95" s="207">
        <f t="shared" ca="1" si="242"/>
        <v>1.7575674781128374</v>
      </c>
      <c r="GC95" s="207">
        <f t="shared" ca="1" si="242"/>
        <v>1.9968908947263837</v>
      </c>
      <c r="GD95" s="207">
        <f t="shared" ca="1" si="242"/>
        <v>2.2362143113399293</v>
      </c>
      <c r="GE95" s="207">
        <f t="shared" ca="1" si="242"/>
        <v>2.4755377279534758</v>
      </c>
      <c r="GF95" s="207">
        <f t="shared" ca="1" si="242"/>
        <v>2.7148611445670223</v>
      </c>
      <c r="GG95" s="207">
        <f t="shared" ca="1" si="242"/>
        <v>2.9541845611805684</v>
      </c>
      <c r="GH95" s="207">
        <f t="shared" ca="1" si="242"/>
        <v>3.1935079777941144</v>
      </c>
      <c r="GI95" s="207">
        <f t="shared" ca="1" si="242"/>
        <v>3.4328313944076614</v>
      </c>
      <c r="GJ95" s="207">
        <f t="shared" ca="1" si="242"/>
        <v>3.4806960777303702</v>
      </c>
      <c r="GK95" s="207">
        <f t="shared" ca="1" si="242"/>
        <v>3.4806960777303702</v>
      </c>
      <c r="GL95" s="207">
        <f t="shared" ca="1" si="242"/>
        <v>3.4806960777303702</v>
      </c>
      <c r="GM95" s="207">
        <f t="shared" ca="1" si="242"/>
        <v>3.4806960777303702</v>
      </c>
      <c r="GN95" s="207">
        <f t="shared" ca="1" si="242"/>
        <v>3.4806960777303702</v>
      </c>
      <c r="GO95" s="207">
        <f t="shared" ca="1" si="242"/>
        <v>3.4806960777303702</v>
      </c>
      <c r="GP95" s="207">
        <f t="shared" ca="1" si="242"/>
        <v>3.4806960777303702</v>
      </c>
      <c r="GQ95" s="207">
        <f t="shared" ca="1" si="242"/>
        <v>3.4806960777303702</v>
      </c>
      <c r="GR95" s="207">
        <f t="shared" ca="1" si="242"/>
        <v>3.4806960777303702</v>
      </c>
      <c r="GS95" s="208">
        <f t="shared" ca="1" si="242"/>
        <v>3.4806960777303702</v>
      </c>
      <c r="GT95" s="205"/>
      <c r="GV95" s="19" t="s">
        <v>23</v>
      </c>
      <c r="GW95" s="125">
        <f>GV26</f>
        <v>0</v>
      </c>
      <c r="GX95" s="125" t="str">
        <f>GV27</f>
        <v>lei65</v>
      </c>
      <c r="GY95" s="224"/>
      <c r="GZ95" s="125"/>
      <c r="HA95" s="20"/>
      <c r="HB95" s="206">
        <f t="shared" ref="HB95:HV95" ca="1" si="243">IF(HB93=0,0,(1-pnontraders)*a_wtwwtp+b_wtwwtp*HB94+pnontraders*wtp_unit_nontraders*HB93)</f>
        <v>1.1259874421007938</v>
      </c>
      <c r="HC95" s="207">
        <f t="shared" ca="1" si="243"/>
        <v>1.3713159924817413</v>
      </c>
      <c r="HD95" s="207">
        <f t="shared" ca="1" si="243"/>
        <v>1.616644542862689</v>
      </c>
      <c r="HE95" s="207">
        <f t="shared" ca="1" si="243"/>
        <v>1.8619730932436362</v>
      </c>
      <c r="HF95" s="207">
        <f t="shared" ca="1" si="243"/>
        <v>2.1073016436245835</v>
      </c>
      <c r="HG95" s="207">
        <f t="shared" ca="1" si="243"/>
        <v>2.3526301940055312</v>
      </c>
      <c r="HH95" s="207">
        <f t="shared" ca="1" si="243"/>
        <v>2.5979587443864793</v>
      </c>
      <c r="HI95" s="207">
        <f t="shared" ca="1" si="243"/>
        <v>2.8432872947674261</v>
      </c>
      <c r="HJ95" s="207">
        <f t="shared" ca="1" si="243"/>
        <v>3.0886158451483743</v>
      </c>
      <c r="HK95" s="207">
        <f t="shared" ca="1" si="243"/>
        <v>3.3339443955293215</v>
      </c>
      <c r="HL95" s="207">
        <f t="shared" ca="1" si="243"/>
        <v>3.5792729459102692</v>
      </c>
      <c r="HM95" s="207">
        <f t="shared" ca="1" si="243"/>
        <v>3.6283386559864583</v>
      </c>
      <c r="HN95" s="207">
        <f t="shared" ca="1" si="243"/>
        <v>3.6283386559864583</v>
      </c>
      <c r="HO95" s="207">
        <f t="shared" ca="1" si="243"/>
        <v>3.6283386559864583</v>
      </c>
      <c r="HP95" s="207">
        <f t="shared" ca="1" si="243"/>
        <v>3.6283386559864583</v>
      </c>
      <c r="HQ95" s="207">
        <f t="shared" ca="1" si="243"/>
        <v>3.6283386559864583</v>
      </c>
      <c r="HR95" s="207">
        <f t="shared" ca="1" si="243"/>
        <v>3.6283386559864583</v>
      </c>
      <c r="HS95" s="207">
        <f t="shared" ca="1" si="243"/>
        <v>3.6283386559864583</v>
      </c>
      <c r="HT95" s="207">
        <f t="shared" ca="1" si="243"/>
        <v>3.6283386559864583</v>
      </c>
      <c r="HU95" s="207">
        <f t="shared" ca="1" si="243"/>
        <v>3.6283386559864583</v>
      </c>
      <c r="HV95" s="208">
        <f t="shared" ca="1" si="243"/>
        <v>3.6283386559864583</v>
      </c>
      <c r="HW95" s="205"/>
    </row>
    <row r="96" spans="1:231" ht="15">
      <c r="A96" s="17" t="s">
        <v>71</v>
      </c>
      <c r="B96" s="124">
        <f>A26</f>
        <v>0</v>
      </c>
      <c r="C96" s="124" t="str">
        <f>A27</f>
        <v>work1834</v>
      </c>
      <c r="D96" s="223"/>
      <c r="E96" s="124"/>
      <c r="F96" s="41">
        <f>INDEX(b_in,MATCH("time1",atts,0),MATCH(C96,segs,0))</f>
        <v>-0.41149740000000001</v>
      </c>
      <c r="G96" s="116"/>
      <c r="H96" s="117"/>
      <c r="I96" s="117"/>
      <c r="J96" s="117"/>
      <c r="K96" s="117"/>
      <c r="L96" s="117"/>
      <c r="M96" s="117"/>
      <c r="N96" s="117"/>
      <c r="O96" s="117"/>
      <c r="P96" s="117"/>
      <c r="Q96" s="117"/>
      <c r="R96" s="117"/>
      <c r="S96" s="117"/>
      <c r="T96" s="117"/>
      <c r="U96" s="117"/>
      <c r="V96" s="117"/>
      <c r="W96" s="117"/>
      <c r="X96" s="117"/>
      <c r="Y96" s="117"/>
      <c r="Z96" s="117"/>
      <c r="AA96" s="118"/>
      <c r="AB96" s="203"/>
      <c r="AD96" s="17" t="s">
        <v>71</v>
      </c>
      <c r="AE96" s="124">
        <f>AD26</f>
        <v>0</v>
      </c>
      <c r="AF96" s="124" t="str">
        <f>AD27</f>
        <v>shop1834</v>
      </c>
      <c r="AG96" s="223"/>
      <c r="AH96" s="124"/>
      <c r="AI96" s="41">
        <f>INDEX(b_in,MATCH("time1",atts,0),MATCH(AF96,segs,0))</f>
        <v>-0.41149740000000001</v>
      </c>
      <c r="AJ96" s="116"/>
      <c r="AK96" s="117"/>
      <c r="AL96" s="117"/>
      <c r="AM96" s="117"/>
      <c r="AN96" s="117"/>
      <c r="AO96" s="117"/>
      <c r="AP96" s="117"/>
      <c r="AQ96" s="117"/>
      <c r="AR96" s="117"/>
      <c r="AS96" s="117"/>
      <c r="AT96" s="117"/>
      <c r="AU96" s="117"/>
      <c r="AV96" s="117"/>
      <c r="AW96" s="117"/>
      <c r="AX96" s="117"/>
      <c r="AY96" s="117"/>
      <c r="AZ96" s="117"/>
      <c r="BA96" s="117"/>
      <c r="BB96" s="117"/>
      <c r="BC96" s="117"/>
      <c r="BD96" s="118"/>
      <c r="BE96" s="203"/>
      <c r="BG96" s="17" t="s">
        <v>71</v>
      </c>
      <c r="BH96" s="124">
        <f>BG26</f>
        <v>0</v>
      </c>
      <c r="BI96" s="124" t="str">
        <f>BG27</f>
        <v>lei1834</v>
      </c>
      <c r="BJ96" s="223"/>
      <c r="BK96" s="124"/>
      <c r="BL96" s="41">
        <f>INDEX(b_in,MATCH("time1",atts,0),MATCH(BI96,segs,0))</f>
        <v>-0.41149740000000001</v>
      </c>
      <c r="BM96" s="116"/>
      <c r="BN96" s="117"/>
      <c r="BO96" s="117"/>
      <c r="BP96" s="117"/>
      <c r="BQ96" s="117"/>
      <c r="BR96" s="117"/>
      <c r="BS96" s="117"/>
      <c r="BT96" s="117"/>
      <c r="BU96" s="117"/>
      <c r="BV96" s="117"/>
      <c r="BW96" s="117"/>
      <c r="BX96" s="117"/>
      <c r="BY96" s="117"/>
      <c r="BZ96" s="117"/>
      <c r="CA96" s="117"/>
      <c r="CB96" s="117"/>
      <c r="CC96" s="117"/>
      <c r="CD96" s="117"/>
      <c r="CE96" s="117"/>
      <c r="CF96" s="117"/>
      <c r="CG96" s="118"/>
      <c r="CH96" s="203"/>
      <c r="CJ96" s="17" t="s">
        <v>71</v>
      </c>
      <c r="CK96" s="124">
        <f>CJ26</f>
        <v>0</v>
      </c>
      <c r="CL96" s="124" t="str">
        <f>CJ27</f>
        <v>work3564</v>
      </c>
      <c r="CM96" s="223"/>
      <c r="CN96" s="124"/>
      <c r="CO96" s="41">
        <f>INDEX(b_in,MATCH("time1",atts,0),MATCH(CL96,segs,0))</f>
        <v>-0.41149740000000001</v>
      </c>
      <c r="CP96" s="116"/>
      <c r="CQ96" s="117"/>
      <c r="CR96" s="117"/>
      <c r="CS96" s="117"/>
      <c r="CT96" s="117"/>
      <c r="CU96" s="117"/>
      <c r="CV96" s="117"/>
      <c r="CW96" s="117"/>
      <c r="CX96" s="117"/>
      <c r="CY96" s="117"/>
      <c r="CZ96" s="117"/>
      <c r="DA96" s="117"/>
      <c r="DB96" s="117"/>
      <c r="DC96" s="117"/>
      <c r="DD96" s="117"/>
      <c r="DE96" s="117"/>
      <c r="DF96" s="117"/>
      <c r="DG96" s="117"/>
      <c r="DH96" s="117"/>
      <c r="DI96" s="117"/>
      <c r="DJ96" s="118"/>
      <c r="DK96" s="203"/>
      <c r="DM96" s="17" t="s">
        <v>71</v>
      </c>
      <c r="DN96" s="124">
        <f>DM26</f>
        <v>0</v>
      </c>
      <c r="DO96" s="124" t="str">
        <f>DM27</f>
        <v>shop3564</v>
      </c>
      <c r="DP96" s="223"/>
      <c r="DQ96" s="124"/>
      <c r="DR96" s="41">
        <f>INDEX(b_in,MATCH("time1",atts,0),MATCH(DO96,segs,0))</f>
        <v>-0.41149740000000001</v>
      </c>
      <c r="DS96" s="116"/>
      <c r="DT96" s="117"/>
      <c r="DU96" s="117"/>
      <c r="DV96" s="117"/>
      <c r="DW96" s="117"/>
      <c r="DX96" s="117"/>
      <c r="DY96" s="117"/>
      <c r="DZ96" s="117"/>
      <c r="EA96" s="117"/>
      <c r="EB96" s="117"/>
      <c r="EC96" s="117"/>
      <c r="ED96" s="117"/>
      <c r="EE96" s="117"/>
      <c r="EF96" s="117"/>
      <c r="EG96" s="117"/>
      <c r="EH96" s="117"/>
      <c r="EI96" s="117"/>
      <c r="EJ96" s="117"/>
      <c r="EK96" s="117"/>
      <c r="EL96" s="117"/>
      <c r="EM96" s="118"/>
      <c r="EN96" s="203"/>
      <c r="EP96" s="17" t="s">
        <v>71</v>
      </c>
      <c r="EQ96" s="124">
        <f>EP26</f>
        <v>0</v>
      </c>
      <c r="ER96" s="124" t="str">
        <f>EP27</f>
        <v>lei3564</v>
      </c>
      <c r="ES96" s="223"/>
      <c r="ET96" s="124"/>
      <c r="EU96" s="41">
        <f>INDEX(b_in,MATCH("time1",atts,0),MATCH(ER96,segs,0))</f>
        <v>-0.41149740000000001</v>
      </c>
      <c r="EV96" s="116"/>
      <c r="EW96" s="117"/>
      <c r="EX96" s="117"/>
      <c r="EY96" s="117"/>
      <c r="EZ96" s="117"/>
      <c r="FA96" s="117"/>
      <c r="FB96" s="117"/>
      <c r="FC96" s="117"/>
      <c r="FD96" s="117"/>
      <c r="FE96" s="117"/>
      <c r="FF96" s="117"/>
      <c r="FG96" s="117"/>
      <c r="FH96" s="117"/>
      <c r="FI96" s="117"/>
      <c r="FJ96" s="117"/>
      <c r="FK96" s="117"/>
      <c r="FL96" s="117"/>
      <c r="FM96" s="117"/>
      <c r="FN96" s="117"/>
      <c r="FO96" s="117"/>
      <c r="FP96" s="118"/>
      <c r="FQ96" s="203"/>
      <c r="FS96" s="17" t="s">
        <v>71</v>
      </c>
      <c r="FT96" s="124">
        <f>FS26</f>
        <v>0</v>
      </c>
      <c r="FU96" s="124" t="str">
        <f>FS27</f>
        <v>shop65</v>
      </c>
      <c r="FV96" s="223"/>
      <c r="FW96" s="124"/>
      <c r="FX96" s="41">
        <f>INDEX(b_in,MATCH("time1",atts,0),MATCH(FU96,segs,0))</f>
        <v>-0.41149740000000001</v>
      </c>
      <c r="FY96" s="116"/>
      <c r="FZ96" s="117"/>
      <c r="GA96" s="117"/>
      <c r="GB96" s="117"/>
      <c r="GC96" s="117"/>
      <c r="GD96" s="117"/>
      <c r="GE96" s="117"/>
      <c r="GF96" s="117"/>
      <c r="GG96" s="117"/>
      <c r="GH96" s="117"/>
      <c r="GI96" s="117"/>
      <c r="GJ96" s="117"/>
      <c r="GK96" s="117"/>
      <c r="GL96" s="117"/>
      <c r="GM96" s="117"/>
      <c r="GN96" s="117"/>
      <c r="GO96" s="117"/>
      <c r="GP96" s="117"/>
      <c r="GQ96" s="117"/>
      <c r="GR96" s="117"/>
      <c r="GS96" s="118"/>
      <c r="GT96" s="203"/>
      <c r="GV96" s="17" t="s">
        <v>71</v>
      </c>
      <c r="GW96" s="124">
        <f>GV26</f>
        <v>0</v>
      </c>
      <c r="GX96" s="124" t="str">
        <f>GV27</f>
        <v>lei65</v>
      </c>
      <c r="GY96" s="223"/>
      <c r="GZ96" s="124"/>
      <c r="HA96" s="41">
        <f>INDEX(b_in,MATCH("time1",atts,0),MATCH(GX96,segs,0))</f>
        <v>-0.41149740000000001</v>
      </c>
      <c r="HB96" s="116"/>
      <c r="HC96" s="117"/>
      <c r="HD96" s="117"/>
      <c r="HE96" s="117"/>
      <c r="HF96" s="117"/>
      <c r="HG96" s="117"/>
      <c r="HH96" s="117"/>
      <c r="HI96" s="117"/>
      <c r="HJ96" s="117"/>
      <c r="HK96" s="117"/>
      <c r="HL96" s="117"/>
      <c r="HM96" s="117"/>
      <c r="HN96" s="117"/>
      <c r="HO96" s="117"/>
      <c r="HP96" s="117"/>
      <c r="HQ96" s="117"/>
      <c r="HR96" s="117"/>
      <c r="HS96" s="117"/>
      <c r="HT96" s="117"/>
      <c r="HU96" s="117"/>
      <c r="HV96" s="118"/>
      <c r="HW96" s="203"/>
    </row>
    <row r="97" spans="1:231" ht="15">
      <c r="A97" s="18" t="s">
        <v>69</v>
      </c>
      <c r="B97" s="122">
        <f>A26</f>
        <v>0</v>
      </c>
      <c r="C97" s="122" t="str">
        <f>A27</f>
        <v>work1834</v>
      </c>
      <c r="D97" s="210"/>
      <c r="E97" s="122"/>
      <c r="F97" s="31">
        <f>INDEX(b_in,MATCH("no1",atts,0),MATCH(C97,segs,0))</f>
        <v>-12.25916</v>
      </c>
      <c r="G97" s="52"/>
      <c r="H97" s="53"/>
      <c r="I97" s="53"/>
      <c r="J97" s="53"/>
      <c r="K97" s="53"/>
      <c r="L97" s="53"/>
      <c r="M97" s="53"/>
      <c r="N97" s="53"/>
      <c r="O97" s="53"/>
      <c r="P97" s="53"/>
      <c r="Q97" s="53"/>
      <c r="R97" s="53"/>
      <c r="S97" s="53"/>
      <c r="T97" s="53"/>
      <c r="U97" s="53"/>
      <c r="V97" s="53"/>
      <c r="W97" s="53"/>
      <c r="X97" s="53"/>
      <c r="Y97" s="53"/>
      <c r="Z97" s="53"/>
      <c r="AA97" s="119"/>
      <c r="AB97" s="204"/>
      <c r="AD97" s="18" t="s">
        <v>69</v>
      </c>
      <c r="AE97" s="122">
        <f>AD26</f>
        <v>0</v>
      </c>
      <c r="AF97" s="122" t="str">
        <f>AD27</f>
        <v>shop1834</v>
      </c>
      <c r="AG97" s="210"/>
      <c r="AH97" s="122"/>
      <c r="AI97" s="31">
        <f>INDEX(b_in,MATCH("no1",atts,0),MATCH(AF97,segs,0))</f>
        <v>-12.68242</v>
      </c>
      <c r="AJ97" s="52"/>
      <c r="AK97" s="53"/>
      <c r="AL97" s="53"/>
      <c r="AM97" s="53"/>
      <c r="AN97" s="53"/>
      <c r="AO97" s="53"/>
      <c r="AP97" s="53"/>
      <c r="AQ97" s="53"/>
      <c r="AR97" s="53"/>
      <c r="AS97" s="53"/>
      <c r="AT97" s="53"/>
      <c r="AU97" s="53"/>
      <c r="AV97" s="53"/>
      <c r="AW97" s="53"/>
      <c r="AX97" s="53"/>
      <c r="AY97" s="53"/>
      <c r="AZ97" s="53"/>
      <c r="BA97" s="53"/>
      <c r="BB97" s="53"/>
      <c r="BC97" s="53"/>
      <c r="BD97" s="119"/>
      <c r="BE97" s="204"/>
      <c r="BG97" s="18" t="s">
        <v>69</v>
      </c>
      <c r="BH97" s="122">
        <f>BG26</f>
        <v>0</v>
      </c>
      <c r="BI97" s="122" t="str">
        <f>BG27</f>
        <v>lei1834</v>
      </c>
      <c r="BJ97" s="210"/>
      <c r="BK97" s="122"/>
      <c r="BL97" s="31">
        <f>INDEX(b_in,MATCH("no1",atts,0),MATCH(BI97,segs,0))</f>
        <v>-11.56819</v>
      </c>
      <c r="BM97" s="52"/>
      <c r="BN97" s="53"/>
      <c r="BO97" s="53"/>
      <c r="BP97" s="53"/>
      <c r="BQ97" s="53"/>
      <c r="BR97" s="53"/>
      <c r="BS97" s="53"/>
      <c r="BT97" s="53"/>
      <c r="BU97" s="53"/>
      <c r="BV97" s="53"/>
      <c r="BW97" s="53"/>
      <c r="BX97" s="53"/>
      <c r="BY97" s="53"/>
      <c r="BZ97" s="53"/>
      <c r="CA97" s="53"/>
      <c r="CB97" s="53"/>
      <c r="CC97" s="53"/>
      <c r="CD97" s="53"/>
      <c r="CE97" s="53"/>
      <c r="CF97" s="53"/>
      <c r="CG97" s="119"/>
      <c r="CH97" s="204"/>
      <c r="CJ97" s="18" t="s">
        <v>69</v>
      </c>
      <c r="CK97" s="122">
        <f>CJ26</f>
        <v>0</v>
      </c>
      <c r="CL97" s="122" t="str">
        <f>CJ27</f>
        <v>work3564</v>
      </c>
      <c r="CM97" s="210"/>
      <c r="CN97" s="122"/>
      <c r="CO97" s="31">
        <f>INDEX(b_in,MATCH("no1",atts,0),MATCH(CL97,segs,0))</f>
        <v>-11.492710000000001</v>
      </c>
      <c r="CP97" s="52"/>
      <c r="CQ97" s="53"/>
      <c r="CR97" s="53"/>
      <c r="CS97" s="53"/>
      <c r="CT97" s="53"/>
      <c r="CU97" s="53"/>
      <c r="CV97" s="53"/>
      <c r="CW97" s="53"/>
      <c r="CX97" s="53"/>
      <c r="CY97" s="53"/>
      <c r="CZ97" s="53"/>
      <c r="DA97" s="53"/>
      <c r="DB97" s="53"/>
      <c r="DC97" s="53"/>
      <c r="DD97" s="53"/>
      <c r="DE97" s="53"/>
      <c r="DF97" s="53"/>
      <c r="DG97" s="53"/>
      <c r="DH97" s="53"/>
      <c r="DI97" s="53"/>
      <c r="DJ97" s="119"/>
      <c r="DK97" s="204"/>
      <c r="DM97" s="18" t="s">
        <v>69</v>
      </c>
      <c r="DN97" s="122">
        <f>DM26</f>
        <v>0</v>
      </c>
      <c r="DO97" s="122" t="str">
        <f>DM27</f>
        <v>shop3564</v>
      </c>
      <c r="DP97" s="210"/>
      <c r="DQ97" s="122"/>
      <c r="DR97" s="31">
        <f>INDEX(b_in,MATCH("no1",atts,0),MATCH(DO97,segs,0))</f>
        <v>-12.550660000000001</v>
      </c>
      <c r="DS97" s="52"/>
      <c r="DT97" s="53"/>
      <c r="DU97" s="53"/>
      <c r="DV97" s="53"/>
      <c r="DW97" s="53"/>
      <c r="DX97" s="53"/>
      <c r="DY97" s="53"/>
      <c r="DZ97" s="53"/>
      <c r="EA97" s="53"/>
      <c r="EB97" s="53"/>
      <c r="EC97" s="53"/>
      <c r="ED97" s="53"/>
      <c r="EE97" s="53"/>
      <c r="EF97" s="53"/>
      <c r="EG97" s="53"/>
      <c r="EH97" s="53"/>
      <c r="EI97" s="53"/>
      <c r="EJ97" s="53"/>
      <c r="EK97" s="53"/>
      <c r="EL97" s="53"/>
      <c r="EM97" s="119"/>
      <c r="EN97" s="204"/>
      <c r="EP97" s="18" t="s">
        <v>69</v>
      </c>
      <c r="EQ97" s="122">
        <f>EP26</f>
        <v>0</v>
      </c>
      <c r="ER97" s="122" t="str">
        <f>EP27</f>
        <v>lei3564</v>
      </c>
      <c r="ES97" s="210"/>
      <c r="ET97" s="122"/>
      <c r="EU97" s="31">
        <f>INDEX(b_in,MATCH("no1",atts,0),MATCH(ER97,segs,0))</f>
        <v>-12.42177</v>
      </c>
      <c r="EV97" s="52"/>
      <c r="EW97" s="53"/>
      <c r="EX97" s="53"/>
      <c r="EY97" s="53"/>
      <c r="EZ97" s="53"/>
      <c r="FA97" s="53"/>
      <c r="FB97" s="53"/>
      <c r="FC97" s="53"/>
      <c r="FD97" s="53"/>
      <c r="FE97" s="53"/>
      <c r="FF97" s="53"/>
      <c r="FG97" s="53"/>
      <c r="FH97" s="53"/>
      <c r="FI97" s="53"/>
      <c r="FJ97" s="53"/>
      <c r="FK97" s="53"/>
      <c r="FL97" s="53"/>
      <c r="FM97" s="53"/>
      <c r="FN97" s="53"/>
      <c r="FO97" s="53"/>
      <c r="FP97" s="119"/>
      <c r="FQ97" s="204"/>
      <c r="FS97" s="18" t="s">
        <v>69</v>
      </c>
      <c r="FT97" s="122">
        <f>FS26</f>
        <v>0</v>
      </c>
      <c r="FU97" s="122" t="str">
        <f>FS27</f>
        <v>shop65</v>
      </c>
      <c r="FV97" s="210"/>
      <c r="FW97" s="122"/>
      <c r="FX97" s="31">
        <f>INDEX(b_in,MATCH("no1",atts,0),MATCH(FU97,segs,0))</f>
        <v>-11.90352</v>
      </c>
      <c r="FY97" s="52"/>
      <c r="FZ97" s="53"/>
      <c r="GA97" s="53"/>
      <c r="GB97" s="53"/>
      <c r="GC97" s="53"/>
      <c r="GD97" s="53"/>
      <c r="GE97" s="53"/>
      <c r="GF97" s="53"/>
      <c r="GG97" s="53"/>
      <c r="GH97" s="53"/>
      <c r="GI97" s="53"/>
      <c r="GJ97" s="53"/>
      <c r="GK97" s="53"/>
      <c r="GL97" s="53"/>
      <c r="GM97" s="53"/>
      <c r="GN97" s="53"/>
      <c r="GO97" s="53"/>
      <c r="GP97" s="53"/>
      <c r="GQ97" s="53"/>
      <c r="GR97" s="53"/>
      <c r="GS97" s="119"/>
      <c r="GT97" s="204"/>
      <c r="GV97" s="18" t="s">
        <v>69</v>
      </c>
      <c r="GW97" s="122">
        <f>GV26</f>
        <v>0</v>
      </c>
      <c r="GX97" s="122" t="str">
        <f>GV27</f>
        <v>lei65</v>
      </c>
      <c r="GY97" s="210"/>
      <c r="GZ97" s="122"/>
      <c r="HA97" s="31">
        <f>INDEX(b_in,MATCH("no1",atts,0),MATCH(GX97,segs,0))</f>
        <v>-12.80035</v>
      </c>
      <c r="HB97" s="52"/>
      <c r="HC97" s="53"/>
      <c r="HD97" s="53"/>
      <c r="HE97" s="53"/>
      <c r="HF97" s="53"/>
      <c r="HG97" s="53"/>
      <c r="HH97" s="53"/>
      <c r="HI97" s="53"/>
      <c r="HJ97" s="53"/>
      <c r="HK97" s="53"/>
      <c r="HL97" s="53"/>
      <c r="HM97" s="53"/>
      <c r="HN97" s="53"/>
      <c r="HO97" s="53"/>
      <c r="HP97" s="53"/>
      <c r="HQ97" s="53"/>
      <c r="HR97" s="53"/>
      <c r="HS97" s="53"/>
      <c r="HT97" s="53"/>
      <c r="HU97" s="53"/>
      <c r="HV97" s="119"/>
      <c r="HW97" s="204"/>
    </row>
    <row r="98" spans="1:231" ht="15">
      <c r="A98" s="18" t="s">
        <v>72</v>
      </c>
      <c r="B98" s="122">
        <f>A26</f>
        <v>0</v>
      </c>
      <c r="C98" s="122" t="str">
        <f>A27</f>
        <v>work1834</v>
      </c>
      <c r="D98" s="210"/>
      <c r="E98" s="122"/>
      <c r="F98" s="31">
        <f>INDEX(b_in,MATCH("time3",atts,0),MATCH(C98,segs,0))</f>
        <v>-0.39650340000000001</v>
      </c>
      <c r="G98" s="52"/>
      <c r="H98" s="53"/>
      <c r="I98" s="53"/>
      <c r="J98" s="53"/>
      <c r="K98" s="53"/>
      <c r="L98" s="53"/>
      <c r="M98" s="53"/>
      <c r="N98" s="53"/>
      <c r="O98" s="53"/>
      <c r="P98" s="53"/>
      <c r="Q98" s="53"/>
      <c r="R98" s="53"/>
      <c r="S98" s="53"/>
      <c r="T98" s="53"/>
      <c r="U98" s="53"/>
      <c r="V98" s="53"/>
      <c r="W98" s="53"/>
      <c r="X98" s="53"/>
      <c r="Y98" s="53"/>
      <c r="Z98" s="53"/>
      <c r="AA98" s="119"/>
      <c r="AB98" s="204"/>
      <c r="AD98" s="18" t="s">
        <v>72</v>
      </c>
      <c r="AE98" s="122">
        <f>AD26</f>
        <v>0</v>
      </c>
      <c r="AF98" s="122" t="str">
        <f>AD27</f>
        <v>shop1834</v>
      </c>
      <c r="AG98" s="210"/>
      <c r="AH98" s="122"/>
      <c r="AI98" s="31">
        <f>INDEX(b_in,MATCH("time3",atts,0),MATCH(AF98,segs,0))</f>
        <v>-0.39650340000000001</v>
      </c>
      <c r="AJ98" s="52"/>
      <c r="AK98" s="53"/>
      <c r="AL98" s="53"/>
      <c r="AM98" s="53"/>
      <c r="AN98" s="53"/>
      <c r="AO98" s="53"/>
      <c r="AP98" s="53"/>
      <c r="AQ98" s="53"/>
      <c r="AR98" s="53"/>
      <c r="AS98" s="53"/>
      <c r="AT98" s="53"/>
      <c r="AU98" s="53"/>
      <c r="AV98" s="53"/>
      <c r="AW98" s="53"/>
      <c r="AX98" s="53"/>
      <c r="AY98" s="53"/>
      <c r="AZ98" s="53"/>
      <c r="BA98" s="53"/>
      <c r="BB98" s="53"/>
      <c r="BC98" s="53"/>
      <c r="BD98" s="119"/>
      <c r="BE98" s="204"/>
      <c r="BG98" s="18" t="s">
        <v>72</v>
      </c>
      <c r="BH98" s="122">
        <f>BG26</f>
        <v>0</v>
      </c>
      <c r="BI98" s="122" t="str">
        <f>BG27</f>
        <v>lei1834</v>
      </c>
      <c r="BJ98" s="210"/>
      <c r="BK98" s="122"/>
      <c r="BL98" s="31">
        <f>INDEX(b_in,MATCH("time3",atts,0),MATCH(BI98,segs,0))</f>
        <v>-0.39650340000000001</v>
      </c>
      <c r="BM98" s="52"/>
      <c r="BN98" s="53"/>
      <c r="BO98" s="53"/>
      <c r="BP98" s="53"/>
      <c r="BQ98" s="53"/>
      <c r="BR98" s="53"/>
      <c r="BS98" s="53"/>
      <c r="BT98" s="53"/>
      <c r="BU98" s="53"/>
      <c r="BV98" s="53"/>
      <c r="BW98" s="53"/>
      <c r="BX98" s="53"/>
      <c r="BY98" s="53"/>
      <c r="BZ98" s="53"/>
      <c r="CA98" s="53"/>
      <c r="CB98" s="53"/>
      <c r="CC98" s="53"/>
      <c r="CD98" s="53"/>
      <c r="CE98" s="53"/>
      <c r="CF98" s="53"/>
      <c r="CG98" s="119"/>
      <c r="CH98" s="204"/>
      <c r="CJ98" s="18" t="s">
        <v>72</v>
      </c>
      <c r="CK98" s="122">
        <f>CJ26</f>
        <v>0</v>
      </c>
      <c r="CL98" s="122" t="str">
        <f>CJ27</f>
        <v>work3564</v>
      </c>
      <c r="CM98" s="210"/>
      <c r="CN98" s="122"/>
      <c r="CO98" s="31">
        <f>INDEX(b_in,MATCH("time3",atts,0),MATCH(CL98,segs,0))</f>
        <v>-0.39650340000000001</v>
      </c>
      <c r="CP98" s="52"/>
      <c r="CQ98" s="53"/>
      <c r="CR98" s="53"/>
      <c r="CS98" s="53"/>
      <c r="CT98" s="53"/>
      <c r="CU98" s="53"/>
      <c r="CV98" s="53"/>
      <c r="CW98" s="53"/>
      <c r="CX98" s="53"/>
      <c r="CY98" s="53"/>
      <c r="CZ98" s="53"/>
      <c r="DA98" s="53"/>
      <c r="DB98" s="53"/>
      <c r="DC98" s="53"/>
      <c r="DD98" s="53"/>
      <c r="DE98" s="53"/>
      <c r="DF98" s="53"/>
      <c r="DG98" s="53"/>
      <c r="DH98" s="53"/>
      <c r="DI98" s="53"/>
      <c r="DJ98" s="119"/>
      <c r="DK98" s="204"/>
      <c r="DM98" s="18" t="s">
        <v>72</v>
      </c>
      <c r="DN98" s="122">
        <f>DM26</f>
        <v>0</v>
      </c>
      <c r="DO98" s="122" t="str">
        <f>DM27</f>
        <v>shop3564</v>
      </c>
      <c r="DP98" s="210"/>
      <c r="DQ98" s="122"/>
      <c r="DR98" s="31">
        <f>INDEX(b_in,MATCH("time3",atts,0),MATCH(DO98,segs,0))</f>
        <v>-0.39650340000000001</v>
      </c>
      <c r="DS98" s="52"/>
      <c r="DT98" s="53"/>
      <c r="DU98" s="53"/>
      <c r="DV98" s="53"/>
      <c r="DW98" s="53"/>
      <c r="DX98" s="53"/>
      <c r="DY98" s="53"/>
      <c r="DZ98" s="53"/>
      <c r="EA98" s="53"/>
      <c r="EB98" s="53"/>
      <c r="EC98" s="53"/>
      <c r="ED98" s="53"/>
      <c r="EE98" s="53"/>
      <c r="EF98" s="53"/>
      <c r="EG98" s="53"/>
      <c r="EH98" s="53"/>
      <c r="EI98" s="53"/>
      <c r="EJ98" s="53"/>
      <c r="EK98" s="53"/>
      <c r="EL98" s="53"/>
      <c r="EM98" s="119"/>
      <c r="EN98" s="204"/>
      <c r="EP98" s="18" t="s">
        <v>72</v>
      </c>
      <c r="EQ98" s="122">
        <f>EP26</f>
        <v>0</v>
      </c>
      <c r="ER98" s="122" t="str">
        <f>EP27</f>
        <v>lei3564</v>
      </c>
      <c r="ES98" s="210"/>
      <c r="ET98" s="122"/>
      <c r="EU98" s="31">
        <f>INDEX(b_in,MATCH("time3",atts,0),MATCH(ER98,segs,0))</f>
        <v>-0.39650340000000001</v>
      </c>
      <c r="EV98" s="52"/>
      <c r="EW98" s="53"/>
      <c r="EX98" s="53"/>
      <c r="EY98" s="53"/>
      <c r="EZ98" s="53"/>
      <c r="FA98" s="53"/>
      <c r="FB98" s="53"/>
      <c r="FC98" s="53"/>
      <c r="FD98" s="53"/>
      <c r="FE98" s="53"/>
      <c r="FF98" s="53"/>
      <c r="FG98" s="53"/>
      <c r="FH98" s="53"/>
      <c r="FI98" s="53"/>
      <c r="FJ98" s="53"/>
      <c r="FK98" s="53"/>
      <c r="FL98" s="53"/>
      <c r="FM98" s="53"/>
      <c r="FN98" s="53"/>
      <c r="FO98" s="53"/>
      <c r="FP98" s="119"/>
      <c r="FQ98" s="204"/>
      <c r="FS98" s="18" t="s">
        <v>72</v>
      </c>
      <c r="FT98" s="122">
        <f>FS26</f>
        <v>0</v>
      </c>
      <c r="FU98" s="122" t="str">
        <f>FS27</f>
        <v>shop65</v>
      </c>
      <c r="FV98" s="210"/>
      <c r="FW98" s="122"/>
      <c r="FX98" s="31">
        <f>INDEX(b_in,MATCH("time3",atts,0),MATCH(FU98,segs,0))</f>
        <v>-0.39650340000000001</v>
      </c>
      <c r="FY98" s="52"/>
      <c r="FZ98" s="53"/>
      <c r="GA98" s="53"/>
      <c r="GB98" s="53"/>
      <c r="GC98" s="53"/>
      <c r="GD98" s="53"/>
      <c r="GE98" s="53"/>
      <c r="GF98" s="53"/>
      <c r="GG98" s="53"/>
      <c r="GH98" s="53"/>
      <c r="GI98" s="53"/>
      <c r="GJ98" s="53"/>
      <c r="GK98" s="53"/>
      <c r="GL98" s="53"/>
      <c r="GM98" s="53"/>
      <c r="GN98" s="53"/>
      <c r="GO98" s="53"/>
      <c r="GP98" s="53"/>
      <c r="GQ98" s="53"/>
      <c r="GR98" s="53"/>
      <c r="GS98" s="119"/>
      <c r="GT98" s="204"/>
      <c r="GV98" s="18" t="s">
        <v>72</v>
      </c>
      <c r="GW98" s="122">
        <f>GV26</f>
        <v>0</v>
      </c>
      <c r="GX98" s="122" t="str">
        <f>GV27</f>
        <v>lei65</v>
      </c>
      <c r="GY98" s="210"/>
      <c r="GZ98" s="122"/>
      <c r="HA98" s="31">
        <f>INDEX(b_in,MATCH("time3",atts,0),MATCH(GX98,segs,0))</f>
        <v>-0.39650340000000001</v>
      </c>
      <c r="HB98" s="52"/>
      <c r="HC98" s="53"/>
      <c r="HD98" s="53"/>
      <c r="HE98" s="53"/>
      <c r="HF98" s="53"/>
      <c r="HG98" s="53"/>
      <c r="HH98" s="53"/>
      <c r="HI98" s="53"/>
      <c r="HJ98" s="53"/>
      <c r="HK98" s="53"/>
      <c r="HL98" s="53"/>
      <c r="HM98" s="53"/>
      <c r="HN98" s="53"/>
      <c r="HO98" s="53"/>
      <c r="HP98" s="53"/>
      <c r="HQ98" s="53"/>
      <c r="HR98" s="53"/>
      <c r="HS98" s="53"/>
      <c r="HT98" s="53"/>
      <c r="HU98" s="53"/>
      <c r="HV98" s="119"/>
      <c r="HW98" s="204"/>
    </row>
    <row r="99" spans="1:231" ht="15">
      <c r="A99" s="18" t="s">
        <v>233</v>
      </c>
      <c r="B99" s="122">
        <f>A26</f>
        <v>0</v>
      </c>
      <c r="C99" s="122" t="str">
        <f>A27</f>
        <v>work1834</v>
      </c>
      <c r="D99" s="210"/>
      <c r="E99" s="122"/>
      <c r="F99" s="31">
        <f>INDEX(b_in,MATCH("wait",atts,0),MATCH(C98,segs,0))</f>
        <v>-0.43655840000000001</v>
      </c>
      <c r="G99" s="52"/>
      <c r="H99" s="53"/>
      <c r="I99" s="53"/>
      <c r="J99" s="53"/>
      <c r="K99" s="53"/>
      <c r="L99" s="53"/>
      <c r="M99" s="53"/>
      <c r="N99" s="53"/>
      <c r="O99" s="53"/>
      <c r="P99" s="53"/>
      <c r="Q99" s="53"/>
      <c r="R99" s="53"/>
      <c r="S99" s="53"/>
      <c r="T99" s="53"/>
      <c r="U99" s="53"/>
      <c r="V99" s="53"/>
      <c r="W99" s="53"/>
      <c r="X99" s="53"/>
      <c r="Y99" s="53"/>
      <c r="Z99" s="53"/>
      <c r="AA99" s="119"/>
      <c r="AB99" s="204"/>
      <c r="AD99" s="18" t="s">
        <v>233</v>
      </c>
      <c r="AE99" s="122">
        <f>AD26</f>
        <v>0</v>
      </c>
      <c r="AF99" s="122" t="str">
        <f>AD27</f>
        <v>shop1834</v>
      </c>
      <c r="AG99" s="210"/>
      <c r="AH99" s="122"/>
      <c r="AI99" s="31">
        <f>INDEX(b_in,MATCH("wait",atts,0),MATCH(AF98,segs,0))</f>
        <v>-0.45696310000000001</v>
      </c>
      <c r="AJ99" s="52"/>
      <c r="AK99" s="53"/>
      <c r="AL99" s="53"/>
      <c r="AM99" s="53"/>
      <c r="AN99" s="53"/>
      <c r="AO99" s="53"/>
      <c r="AP99" s="53"/>
      <c r="AQ99" s="53"/>
      <c r="AR99" s="53"/>
      <c r="AS99" s="53"/>
      <c r="AT99" s="53"/>
      <c r="AU99" s="53"/>
      <c r="AV99" s="53"/>
      <c r="AW99" s="53"/>
      <c r="AX99" s="53"/>
      <c r="AY99" s="53"/>
      <c r="AZ99" s="53"/>
      <c r="BA99" s="53"/>
      <c r="BB99" s="53"/>
      <c r="BC99" s="53"/>
      <c r="BD99" s="119"/>
      <c r="BE99" s="204"/>
      <c r="BG99" s="18" t="s">
        <v>233</v>
      </c>
      <c r="BH99" s="122">
        <f>BG26</f>
        <v>0</v>
      </c>
      <c r="BI99" s="122" t="str">
        <f>BG27</f>
        <v>lei1834</v>
      </c>
      <c r="BJ99" s="210"/>
      <c r="BK99" s="122"/>
      <c r="BL99" s="31">
        <f>INDEX(b_in,MATCH("wait",atts,0),MATCH(BI98,segs,0))</f>
        <v>-0.1050456</v>
      </c>
      <c r="BM99" s="52"/>
      <c r="BN99" s="53"/>
      <c r="BO99" s="53"/>
      <c r="BP99" s="53"/>
      <c r="BQ99" s="53"/>
      <c r="BR99" s="53"/>
      <c r="BS99" s="53"/>
      <c r="BT99" s="53"/>
      <c r="BU99" s="53"/>
      <c r="BV99" s="53"/>
      <c r="BW99" s="53"/>
      <c r="BX99" s="53"/>
      <c r="BY99" s="53"/>
      <c r="BZ99" s="53"/>
      <c r="CA99" s="53"/>
      <c r="CB99" s="53"/>
      <c r="CC99" s="53"/>
      <c r="CD99" s="53"/>
      <c r="CE99" s="53"/>
      <c r="CF99" s="53"/>
      <c r="CG99" s="119"/>
      <c r="CH99" s="204"/>
      <c r="CJ99" s="18" t="s">
        <v>233</v>
      </c>
      <c r="CK99" s="122">
        <f>CJ26</f>
        <v>0</v>
      </c>
      <c r="CL99" s="122" t="str">
        <f>CJ27</f>
        <v>work3564</v>
      </c>
      <c r="CM99" s="210"/>
      <c r="CN99" s="122"/>
      <c r="CO99" s="31">
        <f>INDEX(b_in,MATCH("wait",atts,0),MATCH(CL98,segs,0))</f>
        <v>-0.1468247</v>
      </c>
      <c r="CP99" s="52"/>
      <c r="CQ99" s="53"/>
      <c r="CR99" s="53"/>
      <c r="CS99" s="53"/>
      <c r="CT99" s="53"/>
      <c r="CU99" s="53"/>
      <c r="CV99" s="53"/>
      <c r="CW99" s="53"/>
      <c r="CX99" s="53"/>
      <c r="CY99" s="53"/>
      <c r="CZ99" s="53"/>
      <c r="DA99" s="53"/>
      <c r="DB99" s="53"/>
      <c r="DC99" s="53"/>
      <c r="DD99" s="53"/>
      <c r="DE99" s="53"/>
      <c r="DF99" s="53"/>
      <c r="DG99" s="53"/>
      <c r="DH99" s="53"/>
      <c r="DI99" s="53"/>
      <c r="DJ99" s="119"/>
      <c r="DK99" s="204"/>
      <c r="DM99" s="18" t="s">
        <v>233</v>
      </c>
      <c r="DN99" s="122">
        <f>DM26</f>
        <v>0</v>
      </c>
      <c r="DO99" s="122" t="str">
        <f>DM27</f>
        <v>shop3564</v>
      </c>
      <c r="DP99" s="210"/>
      <c r="DQ99" s="122"/>
      <c r="DR99" s="31">
        <f>INDEX(b_in,MATCH("wait",atts,0),MATCH(DO98,segs,0))</f>
        <v>-0.13306570000000001</v>
      </c>
      <c r="DS99" s="52"/>
      <c r="DT99" s="53"/>
      <c r="DU99" s="53"/>
      <c r="DV99" s="53"/>
      <c r="DW99" s="53"/>
      <c r="DX99" s="53"/>
      <c r="DY99" s="53"/>
      <c r="DZ99" s="53"/>
      <c r="EA99" s="53"/>
      <c r="EB99" s="53"/>
      <c r="EC99" s="53"/>
      <c r="ED99" s="53"/>
      <c r="EE99" s="53"/>
      <c r="EF99" s="53"/>
      <c r="EG99" s="53"/>
      <c r="EH99" s="53"/>
      <c r="EI99" s="53"/>
      <c r="EJ99" s="53"/>
      <c r="EK99" s="53"/>
      <c r="EL99" s="53"/>
      <c r="EM99" s="119"/>
      <c r="EN99" s="204"/>
      <c r="EP99" s="18" t="s">
        <v>233</v>
      </c>
      <c r="EQ99" s="122">
        <f>EP26</f>
        <v>0</v>
      </c>
      <c r="ER99" s="122" t="str">
        <f>EP27</f>
        <v>lei3564</v>
      </c>
      <c r="ES99" s="210"/>
      <c r="ET99" s="122"/>
      <c r="EU99" s="31">
        <f>INDEX(b_in,MATCH("wait",atts,0),MATCH(ER98,segs,0))</f>
        <v>-0.32242179999999998</v>
      </c>
      <c r="EV99" s="52"/>
      <c r="EW99" s="53"/>
      <c r="EX99" s="53"/>
      <c r="EY99" s="53"/>
      <c r="EZ99" s="53"/>
      <c r="FA99" s="53"/>
      <c r="FB99" s="53"/>
      <c r="FC99" s="53"/>
      <c r="FD99" s="53"/>
      <c r="FE99" s="53"/>
      <c r="FF99" s="53"/>
      <c r="FG99" s="53"/>
      <c r="FH99" s="53"/>
      <c r="FI99" s="53"/>
      <c r="FJ99" s="53"/>
      <c r="FK99" s="53"/>
      <c r="FL99" s="53"/>
      <c r="FM99" s="53"/>
      <c r="FN99" s="53"/>
      <c r="FO99" s="53"/>
      <c r="FP99" s="119"/>
      <c r="FQ99" s="204"/>
      <c r="FS99" s="18" t="s">
        <v>233</v>
      </c>
      <c r="FT99" s="122">
        <f>FS26</f>
        <v>0</v>
      </c>
      <c r="FU99" s="122" t="str">
        <f>FS27</f>
        <v>shop65</v>
      </c>
      <c r="FV99" s="210"/>
      <c r="FW99" s="122"/>
      <c r="FX99" s="31">
        <f>INDEX(b_in,MATCH("wait",atts,0),MATCH(FU98,segs,0))</f>
        <v>-0.39334419999999998</v>
      </c>
      <c r="FY99" s="52"/>
      <c r="FZ99" s="53"/>
      <c r="GA99" s="53"/>
      <c r="GB99" s="53"/>
      <c r="GC99" s="53"/>
      <c r="GD99" s="53"/>
      <c r="GE99" s="53"/>
      <c r="GF99" s="53"/>
      <c r="GG99" s="53"/>
      <c r="GH99" s="53"/>
      <c r="GI99" s="53"/>
      <c r="GJ99" s="53"/>
      <c r="GK99" s="53"/>
      <c r="GL99" s="53"/>
      <c r="GM99" s="53"/>
      <c r="GN99" s="53"/>
      <c r="GO99" s="53"/>
      <c r="GP99" s="53"/>
      <c r="GQ99" s="53"/>
      <c r="GR99" s="53"/>
      <c r="GS99" s="119"/>
      <c r="GT99" s="204"/>
      <c r="GV99" s="18" t="s">
        <v>233</v>
      </c>
      <c r="GW99" s="122">
        <f>GV26</f>
        <v>0</v>
      </c>
      <c r="GX99" s="122" t="str">
        <f>GV27</f>
        <v>lei65</v>
      </c>
      <c r="GY99" s="210"/>
      <c r="GZ99" s="122"/>
      <c r="HA99" s="31">
        <f>INDEX(b_in,MATCH("wait",atts,0),MATCH(GX98,segs,0))</f>
        <v>-6.1162500000000002E-2</v>
      </c>
      <c r="HB99" s="52"/>
      <c r="HC99" s="53"/>
      <c r="HD99" s="53"/>
      <c r="HE99" s="53"/>
      <c r="HF99" s="53"/>
      <c r="HG99" s="53"/>
      <c r="HH99" s="53"/>
      <c r="HI99" s="53"/>
      <c r="HJ99" s="53"/>
      <c r="HK99" s="53"/>
      <c r="HL99" s="53"/>
      <c r="HM99" s="53"/>
      <c r="HN99" s="53"/>
      <c r="HO99" s="53"/>
      <c r="HP99" s="53"/>
      <c r="HQ99" s="53"/>
      <c r="HR99" s="53"/>
      <c r="HS99" s="53"/>
      <c r="HT99" s="53"/>
      <c r="HU99" s="53"/>
      <c r="HV99" s="119"/>
      <c r="HW99" s="204"/>
    </row>
    <row r="100" spans="1:231" ht="15">
      <c r="A100" s="18" t="s">
        <v>70</v>
      </c>
      <c r="B100" s="122">
        <f>A26</f>
        <v>0</v>
      </c>
      <c r="C100" s="122" t="str">
        <f>A27</f>
        <v>work1834</v>
      </c>
      <c r="D100" s="210"/>
      <c r="E100" s="122"/>
      <c r="F100" s="31">
        <f>INDEX(b_in,MATCH("no3",atts,0),MATCH(C100,segs,0))</f>
        <v>-15.56659</v>
      </c>
      <c r="G100" s="52"/>
      <c r="H100" s="53"/>
      <c r="I100" s="53"/>
      <c r="J100" s="53"/>
      <c r="K100" s="53"/>
      <c r="L100" s="53"/>
      <c r="M100" s="53"/>
      <c r="N100" s="53"/>
      <c r="O100" s="53"/>
      <c r="P100" s="53"/>
      <c r="Q100" s="53"/>
      <c r="R100" s="53"/>
      <c r="S100" s="53"/>
      <c r="T100" s="53"/>
      <c r="U100" s="53"/>
      <c r="V100" s="53"/>
      <c r="W100" s="53"/>
      <c r="X100" s="53"/>
      <c r="Y100" s="53"/>
      <c r="Z100" s="53"/>
      <c r="AA100" s="119"/>
      <c r="AB100" s="204"/>
      <c r="AD100" s="18" t="s">
        <v>70</v>
      </c>
      <c r="AE100" s="122">
        <f>AD26</f>
        <v>0</v>
      </c>
      <c r="AF100" s="122" t="str">
        <f>AD27</f>
        <v>shop1834</v>
      </c>
      <c r="AG100" s="210"/>
      <c r="AH100" s="122"/>
      <c r="AI100" s="31">
        <f>INDEX(b_in,MATCH("no3",atts,0),MATCH(AF100,segs,0))</f>
        <v>-15.506779999999999</v>
      </c>
      <c r="AJ100" s="52"/>
      <c r="AK100" s="53"/>
      <c r="AL100" s="53"/>
      <c r="AM100" s="53"/>
      <c r="AN100" s="53"/>
      <c r="AO100" s="53"/>
      <c r="AP100" s="53"/>
      <c r="AQ100" s="53"/>
      <c r="AR100" s="53"/>
      <c r="AS100" s="53"/>
      <c r="AT100" s="53"/>
      <c r="AU100" s="53"/>
      <c r="AV100" s="53"/>
      <c r="AW100" s="53"/>
      <c r="AX100" s="53"/>
      <c r="AY100" s="53"/>
      <c r="AZ100" s="53"/>
      <c r="BA100" s="53"/>
      <c r="BB100" s="53"/>
      <c r="BC100" s="53"/>
      <c r="BD100" s="119"/>
      <c r="BE100" s="204"/>
      <c r="BG100" s="18" t="s">
        <v>70</v>
      </c>
      <c r="BH100" s="122">
        <f>BG26</f>
        <v>0</v>
      </c>
      <c r="BI100" s="122" t="str">
        <f>BG27</f>
        <v>lei1834</v>
      </c>
      <c r="BJ100" s="210"/>
      <c r="BK100" s="122"/>
      <c r="BL100" s="31">
        <f>INDEX(b_in,MATCH("no3",atts,0),MATCH(BI100,segs,0))</f>
        <v>-15.58961</v>
      </c>
      <c r="BM100" s="52"/>
      <c r="BN100" s="53"/>
      <c r="BO100" s="53"/>
      <c r="BP100" s="53"/>
      <c r="BQ100" s="53"/>
      <c r="BR100" s="53"/>
      <c r="BS100" s="53"/>
      <c r="BT100" s="53"/>
      <c r="BU100" s="53"/>
      <c r="BV100" s="53"/>
      <c r="BW100" s="53"/>
      <c r="BX100" s="53"/>
      <c r="BY100" s="53"/>
      <c r="BZ100" s="53"/>
      <c r="CA100" s="53"/>
      <c r="CB100" s="53"/>
      <c r="CC100" s="53"/>
      <c r="CD100" s="53"/>
      <c r="CE100" s="53"/>
      <c r="CF100" s="53"/>
      <c r="CG100" s="119"/>
      <c r="CH100" s="204"/>
      <c r="CJ100" s="18" t="s">
        <v>70</v>
      </c>
      <c r="CK100" s="122">
        <f>CJ26</f>
        <v>0</v>
      </c>
      <c r="CL100" s="122" t="str">
        <f>CJ27</f>
        <v>work3564</v>
      </c>
      <c r="CM100" s="210"/>
      <c r="CN100" s="122"/>
      <c r="CO100" s="31">
        <f>INDEX(b_in,MATCH("no3",atts,0),MATCH(CL100,segs,0))</f>
        <v>-15.49356</v>
      </c>
      <c r="CP100" s="52"/>
      <c r="CQ100" s="53"/>
      <c r="CR100" s="53"/>
      <c r="CS100" s="53"/>
      <c r="CT100" s="53"/>
      <c r="CU100" s="53"/>
      <c r="CV100" s="53"/>
      <c r="CW100" s="53"/>
      <c r="CX100" s="53"/>
      <c r="CY100" s="53"/>
      <c r="CZ100" s="53"/>
      <c r="DA100" s="53"/>
      <c r="DB100" s="53"/>
      <c r="DC100" s="53"/>
      <c r="DD100" s="53"/>
      <c r="DE100" s="53"/>
      <c r="DF100" s="53"/>
      <c r="DG100" s="53"/>
      <c r="DH100" s="53"/>
      <c r="DI100" s="53"/>
      <c r="DJ100" s="119"/>
      <c r="DK100" s="204"/>
      <c r="DM100" s="18" t="s">
        <v>70</v>
      </c>
      <c r="DN100" s="122">
        <f>DM26</f>
        <v>0</v>
      </c>
      <c r="DO100" s="122" t="str">
        <f>DM27</f>
        <v>shop3564</v>
      </c>
      <c r="DP100" s="210"/>
      <c r="DQ100" s="122"/>
      <c r="DR100" s="31">
        <f>INDEX(b_in,MATCH("no3",atts,0),MATCH(DO100,segs,0))</f>
        <v>-15.62135</v>
      </c>
      <c r="DS100" s="52"/>
      <c r="DT100" s="53"/>
      <c r="DU100" s="53"/>
      <c r="DV100" s="53"/>
      <c r="DW100" s="53"/>
      <c r="DX100" s="53"/>
      <c r="DY100" s="53"/>
      <c r="DZ100" s="53"/>
      <c r="EA100" s="53"/>
      <c r="EB100" s="53"/>
      <c r="EC100" s="53"/>
      <c r="ED100" s="53"/>
      <c r="EE100" s="53"/>
      <c r="EF100" s="53"/>
      <c r="EG100" s="53"/>
      <c r="EH100" s="53"/>
      <c r="EI100" s="53"/>
      <c r="EJ100" s="53"/>
      <c r="EK100" s="53"/>
      <c r="EL100" s="53"/>
      <c r="EM100" s="119"/>
      <c r="EN100" s="204"/>
      <c r="EP100" s="18" t="s">
        <v>70</v>
      </c>
      <c r="EQ100" s="122">
        <f>EP26</f>
        <v>0</v>
      </c>
      <c r="ER100" s="122" t="str">
        <f>EP27</f>
        <v>lei3564</v>
      </c>
      <c r="ES100" s="210"/>
      <c r="ET100" s="122"/>
      <c r="EU100" s="31">
        <f>INDEX(b_in,MATCH("no3",atts,0),MATCH(ER100,segs,0))</f>
        <v>-15.605729999999999</v>
      </c>
      <c r="EV100" s="52"/>
      <c r="EW100" s="53"/>
      <c r="EX100" s="53"/>
      <c r="EY100" s="53"/>
      <c r="EZ100" s="53"/>
      <c r="FA100" s="53"/>
      <c r="FB100" s="53"/>
      <c r="FC100" s="53"/>
      <c r="FD100" s="53"/>
      <c r="FE100" s="53"/>
      <c r="FF100" s="53"/>
      <c r="FG100" s="53"/>
      <c r="FH100" s="53"/>
      <c r="FI100" s="53"/>
      <c r="FJ100" s="53"/>
      <c r="FK100" s="53"/>
      <c r="FL100" s="53"/>
      <c r="FM100" s="53"/>
      <c r="FN100" s="53"/>
      <c r="FO100" s="53"/>
      <c r="FP100" s="119"/>
      <c r="FQ100" s="204"/>
      <c r="FS100" s="18" t="s">
        <v>70</v>
      </c>
      <c r="FT100" s="122">
        <f>FS26</f>
        <v>0</v>
      </c>
      <c r="FU100" s="122" t="str">
        <f>FS27</f>
        <v>shop65</v>
      </c>
      <c r="FV100" s="210"/>
      <c r="FW100" s="122"/>
      <c r="FX100" s="31">
        <f>INDEX(b_in,MATCH("no3",atts,0),MATCH(FU100,segs,0))</f>
        <v>-15.479189999999999</v>
      </c>
      <c r="FY100" s="52"/>
      <c r="FZ100" s="53"/>
      <c r="GA100" s="53"/>
      <c r="GB100" s="53"/>
      <c r="GC100" s="53"/>
      <c r="GD100" s="53"/>
      <c r="GE100" s="53"/>
      <c r="GF100" s="53"/>
      <c r="GG100" s="53"/>
      <c r="GH100" s="53"/>
      <c r="GI100" s="53"/>
      <c r="GJ100" s="53"/>
      <c r="GK100" s="53"/>
      <c r="GL100" s="53"/>
      <c r="GM100" s="53"/>
      <c r="GN100" s="53"/>
      <c r="GO100" s="53"/>
      <c r="GP100" s="53"/>
      <c r="GQ100" s="53"/>
      <c r="GR100" s="53"/>
      <c r="GS100" s="119"/>
      <c r="GT100" s="204"/>
      <c r="GV100" s="18" t="s">
        <v>70</v>
      </c>
      <c r="GW100" s="122">
        <f>GV26</f>
        <v>0</v>
      </c>
      <c r="GX100" s="122" t="str">
        <f>GV27</f>
        <v>lei65</v>
      </c>
      <c r="GY100" s="210"/>
      <c r="GZ100" s="122"/>
      <c r="HA100" s="31">
        <f>INDEX(b_in,MATCH("no3",atts,0),MATCH(GX100,segs,0))</f>
        <v>-14.83545</v>
      </c>
      <c r="HB100" s="52"/>
      <c r="HC100" s="53"/>
      <c r="HD100" s="53"/>
      <c r="HE100" s="53"/>
      <c r="HF100" s="53"/>
      <c r="HG100" s="53"/>
      <c r="HH100" s="53"/>
      <c r="HI100" s="53"/>
      <c r="HJ100" s="53"/>
      <c r="HK100" s="53"/>
      <c r="HL100" s="53"/>
      <c r="HM100" s="53"/>
      <c r="HN100" s="53"/>
      <c r="HO100" s="53"/>
      <c r="HP100" s="53"/>
      <c r="HQ100" s="53"/>
      <c r="HR100" s="53"/>
      <c r="HS100" s="53"/>
      <c r="HT100" s="53"/>
      <c r="HU100" s="53"/>
      <c r="HV100" s="119"/>
      <c r="HW100" s="204"/>
    </row>
    <row r="101" spans="1:231" ht="15.75" thickBot="1">
      <c r="A101" s="18" t="s">
        <v>74</v>
      </c>
      <c r="B101" s="122">
        <f>A26</f>
        <v>0</v>
      </c>
      <c r="C101" s="122" t="str">
        <f>A27</f>
        <v>work1834</v>
      </c>
      <c r="D101" s="210"/>
      <c r="E101" s="122"/>
      <c r="F101" s="31">
        <f ca="1">IFERROR(INDEX(b_in,MATCH(G90,atts,0),MATCH(C101,segs,0)),"")</f>
        <v>-5.2448579999999998</v>
      </c>
      <c r="G101" s="52"/>
      <c r="H101" s="53"/>
      <c r="I101" s="53"/>
      <c r="J101" s="53"/>
      <c r="K101" s="53"/>
      <c r="L101" s="53"/>
      <c r="M101" s="53"/>
      <c r="N101" s="53"/>
      <c r="O101" s="53"/>
      <c r="P101" s="53"/>
      <c r="Q101" s="53"/>
      <c r="R101" s="53"/>
      <c r="S101" s="53"/>
      <c r="T101" s="53"/>
      <c r="U101" s="53"/>
      <c r="V101" s="53"/>
      <c r="W101" s="53"/>
      <c r="X101" s="53"/>
      <c r="Y101" s="53"/>
      <c r="Z101" s="53"/>
      <c r="AA101" s="119"/>
      <c r="AB101" s="205"/>
      <c r="AD101" s="18" t="s">
        <v>74</v>
      </c>
      <c r="AE101" s="122">
        <f>AD26</f>
        <v>0</v>
      </c>
      <c r="AF101" s="122" t="str">
        <f>AD27</f>
        <v>shop1834</v>
      </c>
      <c r="AG101" s="210"/>
      <c r="AH101" s="122"/>
      <c r="AI101" s="31">
        <f ca="1">IFERROR(INDEX(b_in,MATCH(AJ90,atts,0),MATCH(AF101,segs,0)),"")</f>
        <v>-2.8634719999999998</v>
      </c>
      <c r="AJ101" s="52"/>
      <c r="AK101" s="53"/>
      <c r="AL101" s="53"/>
      <c r="AM101" s="53"/>
      <c r="AN101" s="53"/>
      <c r="AO101" s="53"/>
      <c r="AP101" s="53"/>
      <c r="AQ101" s="53"/>
      <c r="AR101" s="53"/>
      <c r="AS101" s="53"/>
      <c r="AT101" s="53"/>
      <c r="AU101" s="53"/>
      <c r="AV101" s="53"/>
      <c r="AW101" s="53"/>
      <c r="AX101" s="53"/>
      <c r="AY101" s="53"/>
      <c r="AZ101" s="53"/>
      <c r="BA101" s="53"/>
      <c r="BB101" s="53"/>
      <c r="BC101" s="53"/>
      <c r="BD101" s="119"/>
      <c r="BE101" s="205"/>
      <c r="BG101" s="18" t="s">
        <v>74</v>
      </c>
      <c r="BH101" s="122">
        <f>BG26</f>
        <v>0</v>
      </c>
      <c r="BI101" s="122" t="str">
        <f>BG27</f>
        <v>lei1834</v>
      </c>
      <c r="BJ101" s="210"/>
      <c r="BK101" s="122"/>
      <c r="BL101" s="31">
        <f ca="1">IFERROR(INDEX(b_in,MATCH(BM90,atts,0),MATCH(BI101,segs,0)),"")</f>
        <v>-5.2127160000000003</v>
      </c>
      <c r="BM101" s="52"/>
      <c r="BN101" s="53"/>
      <c r="BO101" s="53"/>
      <c r="BP101" s="53"/>
      <c r="BQ101" s="53"/>
      <c r="BR101" s="53"/>
      <c r="BS101" s="53"/>
      <c r="BT101" s="53"/>
      <c r="BU101" s="53"/>
      <c r="BV101" s="53"/>
      <c r="BW101" s="53"/>
      <c r="BX101" s="53"/>
      <c r="BY101" s="53"/>
      <c r="BZ101" s="53"/>
      <c r="CA101" s="53"/>
      <c r="CB101" s="53"/>
      <c r="CC101" s="53"/>
      <c r="CD101" s="53"/>
      <c r="CE101" s="53"/>
      <c r="CF101" s="53"/>
      <c r="CG101" s="119"/>
      <c r="CH101" s="205"/>
      <c r="CJ101" s="18" t="s">
        <v>74</v>
      </c>
      <c r="CK101" s="122">
        <f>CJ26</f>
        <v>0</v>
      </c>
      <c r="CL101" s="122" t="str">
        <f>CJ27</f>
        <v>work3564</v>
      </c>
      <c r="CM101" s="210"/>
      <c r="CN101" s="122"/>
      <c r="CO101" s="31">
        <f ca="1">IFERROR(INDEX(b_in,MATCH(CP90,atts,0),MATCH(CL101,segs,0)),"")</f>
        <v>-4.598293</v>
      </c>
      <c r="CP101" s="52"/>
      <c r="CQ101" s="53"/>
      <c r="CR101" s="53"/>
      <c r="CS101" s="53"/>
      <c r="CT101" s="53"/>
      <c r="CU101" s="53"/>
      <c r="CV101" s="53"/>
      <c r="CW101" s="53"/>
      <c r="CX101" s="53"/>
      <c r="CY101" s="53"/>
      <c r="CZ101" s="53"/>
      <c r="DA101" s="53"/>
      <c r="DB101" s="53"/>
      <c r="DC101" s="53"/>
      <c r="DD101" s="53"/>
      <c r="DE101" s="53"/>
      <c r="DF101" s="53"/>
      <c r="DG101" s="53"/>
      <c r="DH101" s="53"/>
      <c r="DI101" s="53"/>
      <c r="DJ101" s="119"/>
      <c r="DK101" s="205"/>
      <c r="DM101" s="18" t="s">
        <v>74</v>
      </c>
      <c r="DN101" s="122">
        <f>DM26</f>
        <v>0</v>
      </c>
      <c r="DO101" s="122" t="str">
        <f>DM27</f>
        <v>shop3564</v>
      </c>
      <c r="DP101" s="210"/>
      <c r="DQ101" s="122"/>
      <c r="DR101" s="31">
        <f ca="1">IFERROR(INDEX(b_in,MATCH(DS90,atts,0),MATCH(DO101,segs,0)),"")</f>
        <v>-5.2890180000000004</v>
      </c>
      <c r="DS101" s="52"/>
      <c r="DT101" s="53"/>
      <c r="DU101" s="53"/>
      <c r="DV101" s="53"/>
      <c r="DW101" s="53"/>
      <c r="DX101" s="53"/>
      <c r="DY101" s="53"/>
      <c r="DZ101" s="53"/>
      <c r="EA101" s="53"/>
      <c r="EB101" s="53"/>
      <c r="EC101" s="53"/>
      <c r="ED101" s="53"/>
      <c r="EE101" s="53"/>
      <c r="EF101" s="53"/>
      <c r="EG101" s="53"/>
      <c r="EH101" s="53"/>
      <c r="EI101" s="53"/>
      <c r="EJ101" s="53"/>
      <c r="EK101" s="53"/>
      <c r="EL101" s="53"/>
      <c r="EM101" s="119"/>
      <c r="EN101" s="205"/>
      <c r="EP101" s="18" t="s">
        <v>74</v>
      </c>
      <c r="EQ101" s="122">
        <f>EP26</f>
        <v>0</v>
      </c>
      <c r="ER101" s="122" t="str">
        <f>EP27</f>
        <v>lei3564</v>
      </c>
      <c r="ES101" s="210"/>
      <c r="ET101" s="122"/>
      <c r="EU101" s="31">
        <f ca="1">IFERROR(INDEX(b_in,MATCH(EV90,atts,0),MATCH(ER101,segs,0)),"")</f>
        <v>-5.11578</v>
      </c>
      <c r="EV101" s="52"/>
      <c r="EW101" s="53"/>
      <c r="EX101" s="53"/>
      <c r="EY101" s="53"/>
      <c r="EZ101" s="53"/>
      <c r="FA101" s="53"/>
      <c r="FB101" s="53"/>
      <c r="FC101" s="53"/>
      <c r="FD101" s="53"/>
      <c r="FE101" s="53"/>
      <c r="FF101" s="53"/>
      <c r="FG101" s="53"/>
      <c r="FH101" s="53"/>
      <c r="FI101" s="53"/>
      <c r="FJ101" s="53"/>
      <c r="FK101" s="53"/>
      <c r="FL101" s="53"/>
      <c r="FM101" s="53"/>
      <c r="FN101" s="53"/>
      <c r="FO101" s="53"/>
      <c r="FP101" s="119"/>
      <c r="FQ101" s="205"/>
      <c r="FS101" s="18" t="s">
        <v>74</v>
      </c>
      <c r="FT101" s="122">
        <f>FS26</f>
        <v>0</v>
      </c>
      <c r="FU101" s="122" t="str">
        <f>FS27</f>
        <v>shop65</v>
      </c>
      <c r="FV101" s="210"/>
      <c r="FW101" s="122"/>
      <c r="FX101" s="31">
        <f ca="1">IFERROR(INDEX(b_in,MATCH(FY90,atts,0),MATCH(FU101,segs,0)),"")</f>
        <v>-5.6830059999999998</v>
      </c>
      <c r="FY101" s="52"/>
      <c r="FZ101" s="53"/>
      <c r="GA101" s="53"/>
      <c r="GB101" s="53"/>
      <c r="GC101" s="53"/>
      <c r="GD101" s="53"/>
      <c r="GE101" s="53"/>
      <c r="GF101" s="53"/>
      <c r="GG101" s="53"/>
      <c r="GH101" s="53"/>
      <c r="GI101" s="53"/>
      <c r="GJ101" s="53"/>
      <c r="GK101" s="53"/>
      <c r="GL101" s="53"/>
      <c r="GM101" s="53"/>
      <c r="GN101" s="53"/>
      <c r="GO101" s="53"/>
      <c r="GP101" s="53"/>
      <c r="GQ101" s="53"/>
      <c r="GR101" s="53"/>
      <c r="GS101" s="119"/>
      <c r="GT101" s="205"/>
      <c r="GV101" s="18" t="s">
        <v>74</v>
      </c>
      <c r="GW101" s="122">
        <f>GV26</f>
        <v>0</v>
      </c>
      <c r="GX101" s="122" t="str">
        <f>GV27</f>
        <v>lei65</v>
      </c>
      <c r="GY101" s="210"/>
      <c r="GZ101" s="122"/>
      <c r="HA101" s="31">
        <f ca="1">IFERROR(INDEX(b_in,MATCH(HB90,atts,0),MATCH(GX101,segs,0)),"")</f>
        <v>-5.7218939999999998</v>
      </c>
      <c r="HB101" s="52"/>
      <c r="HC101" s="53"/>
      <c r="HD101" s="53"/>
      <c r="HE101" s="53"/>
      <c r="HF101" s="53"/>
      <c r="HG101" s="53"/>
      <c r="HH101" s="53"/>
      <c r="HI101" s="53"/>
      <c r="HJ101" s="53"/>
      <c r="HK101" s="53"/>
      <c r="HL101" s="53"/>
      <c r="HM101" s="53"/>
      <c r="HN101" s="53"/>
      <c r="HO101" s="53"/>
      <c r="HP101" s="53"/>
      <c r="HQ101" s="53"/>
      <c r="HR101" s="53"/>
      <c r="HS101" s="53"/>
      <c r="HT101" s="53"/>
      <c r="HU101" s="53"/>
      <c r="HV101" s="119"/>
      <c r="HW101" s="205"/>
    </row>
    <row r="102" spans="1:231" ht="15">
      <c r="A102" s="17" t="s">
        <v>235</v>
      </c>
      <c r="B102" s="124">
        <f>A26</f>
        <v>0</v>
      </c>
      <c r="C102" s="124" t="str">
        <f>A27</f>
        <v>work1834</v>
      </c>
      <c r="D102" s="223" t="str">
        <f t="shared" ref="D102" si="244">"core"&amp;B102&amp;"_"&amp;C102</f>
        <v>core0_work1834</v>
      </c>
      <c r="E102" s="124">
        <v>1</v>
      </c>
      <c r="F102" s="41"/>
      <c r="G102" s="417" t="str">
        <f ca="1">IF(G92="Road",EXP($F100*INDEX(INDIRECT($D102),$E102,G89,1)/100),"")</f>
        <v/>
      </c>
      <c r="H102" s="418" t="str">
        <f t="shared" ref="H102:AA102" ca="1" si="245">IF(H92="Road",EXP($F100*INDEX(INDIRECT($D102),$E102,H89,1)/100),"")</f>
        <v/>
      </c>
      <c r="I102" s="418" t="str">
        <f ca="1">IF(I92="Road",EXP($F100*INDEX(INDIRECT($D102),$E102,I89,1)/100),"")</f>
        <v/>
      </c>
      <c r="J102" s="418" t="str">
        <f t="shared" ca="1" si="245"/>
        <v/>
      </c>
      <c r="K102" s="418" t="str">
        <f t="shared" ca="1" si="245"/>
        <v/>
      </c>
      <c r="L102" s="418" t="str">
        <f t="shared" ca="1" si="245"/>
        <v/>
      </c>
      <c r="M102" s="418" t="str">
        <f t="shared" ca="1" si="245"/>
        <v/>
      </c>
      <c r="N102" s="418" t="str">
        <f t="shared" ca="1" si="245"/>
        <v/>
      </c>
      <c r="O102" s="418" t="str">
        <f t="shared" ca="1" si="245"/>
        <v/>
      </c>
      <c r="P102" s="418" t="str">
        <f t="shared" ca="1" si="245"/>
        <v/>
      </c>
      <c r="Q102" s="418" t="str">
        <f t="shared" ca="1" si="245"/>
        <v/>
      </c>
      <c r="R102" s="418" t="str">
        <f t="shared" ca="1" si="245"/>
        <v/>
      </c>
      <c r="S102" s="418" t="str">
        <f t="shared" ca="1" si="245"/>
        <v/>
      </c>
      <c r="T102" s="418" t="str">
        <f t="shared" ca="1" si="245"/>
        <v/>
      </c>
      <c r="U102" s="418" t="str">
        <f t="shared" ca="1" si="245"/>
        <v/>
      </c>
      <c r="V102" s="418" t="str">
        <f t="shared" ca="1" si="245"/>
        <v/>
      </c>
      <c r="W102" s="418" t="str">
        <f t="shared" ca="1" si="245"/>
        <v/>
      </c>
      <c r="X102" s="418">
        <f t="shared" ca="1" si="245"/>
        <v>2.6425574731210566E-8</v>
      </c>
      <c r="Y102" s="418">
        <f t="shared" ca="1" si="245"/>
        <v>2.6425574731210566E-8</v>
      </c>
      <c r="Z102" s="418">
        <f t="shared" ca="1" si="245"/>
        <v>2.6425574731210566E-8</v>
      </c>
      <c r="AA102" s="419">
        <f t="shared" ca="1" si="245"/>
        <v>2.6425574731210566E-8</v>
      </c>
      <c r="AB102" s="203"/>
      <c r="AD102" s="17" t="s">
        <v>235</v>
      </c>
      <c r="AE102" s="124">
        <f>AD26</f>
        <v>0</v>
      </c>
      <c r="AF102" s="124" t="str">
        <f>AD27</f>
        <v>shop1834</v>
      </c>
      <c r="AG102" s="223" t="str">
        <f t="shared" ref="AG102" si="246">"core"&amp;AE102&amp;"_"&amp;AF102</f>
        <v>core0_shop1834</v>
      </c>
      <c r="AH102" s="124">
        <v>1</v>
      </c>
      <c r="AI102" s="41"/>
      <c r="AJ102" s="417" t="str">
        <f ca="1">IF(AJ92="Road",EXP($F100*INDEX(INDIRECT($D102),$E102,AJ89,1)/100),"")</f>
        <v/>
      </c>
      <c r="AK102" s="418" t="str">
        <f t="shared" ref="AK102:BD102" ca="1" si="247">IF(AK92="Road",EXP($F100*INDEX(INDIRECT($D102),$E102,AK89,1)/100),"")</f>
        <v/>
      </c>
      <c r="AL102" s="418" t="str">
        <f ca="1">IF(AL92="Road",EXP($F100*INDEX(INDIRECT($D102),$E102,AL89,1)/100),"")</f>
        <v/>
      </c>
      <c r="AM102" s="418" t="str">
        <f t="shared" ref="AM102:BD102" ca="1" si="248">IF(AM92="Road",EXP($F100*INDEX(INDIRECT($D102),$E102,AM89,1)/100),"")</f>
        <v/>
      </c>
      <c r="AN102" s="418" t="str">
        <f t="shared" ca="1" si="248"/>
        <v/>
      </c>
      <c r="AO102" s="418" t="str">
        <f t="shared" ca="1" si="248"/>
        <v/>
      </c>
      <c r="AP102" s="418" t="str">
        <f t="shared" ca="1" si="248"/>
        <v/>
      </c>
      <c r="AQ102" s="418" t="str">
        <f t="shared" ca="1" si="248"/>
        <v/>
      </c>
      <c r="AR102" s="418" t="str">
        <f t="shared" ca="1" si="248"/>
        <v/>
      </c>
      <c r="AS102" s="418" t="str">
        <f t="shared" ca="1" si="248"/>
        <v/>
      </c>
      <c r="AT102" s="418" t="str">
        <f t="shared" ca="1" si="248"/>
        <v/>
      </c>
      <c r="AU102" s="418" t="str">
        <f t="shared" ca="1" si="248"/>
        <v/>
      </c>
      <c r="AV102" s="418" t="str">
        <f t="shared" ca="1" si="248"/>
        <v/>
      </c>
      <c r="AW102" s="418" t="str">
        <f t="shared" ca="1" si="248"/>
        <v/>
      </c>
      <c r="AX102" s="418" t="str">
        <f t="shared" ca="1" si="248"/>
        <v/>
      </c>
      <c r="AY102" s="418" t="str">
        <f t="shared" ca="1" si="248"/>
        <v/>
      </c>
      <c r="AZ102" s="418" t="str">
        <f t="shared" ca="1" si="248"/>
        <v/>
      </c>
      <c r="BA102" s="418">
        <f t="shared" ca="1" si="248"/>
        <v>2.6425574731210566E-8</v>
      </c>
      <c r="BB102" s="418">
        <f t="shared" ca="1" si="248"/>
        <v>2.6425574731210566E-8</v>
      </c>
      <c r="BC102" s="418">
        <f t="shared" ca="1" si="248"/>
        <v>2.6425574731210566E-8</v>
      </c>
      <c r="BD102" s="419">
        <f t="shared" ca="1" si="248"/>
        <v>2.6425574731210566E-8</v>
      </c>
      <c r="BE102" s="203"/>
      <c r="BG102" s="17" t="s">
        <v>235</v>
      </c>
      <c r="BH102" s="124">
        <f>BG26</f>
        <v>0</v>
      </c>
      <c r="BI102" s="124" t="str">
        <f>BG27</f>
        <v>lei1834</v>
      </c>
      <c r="BJ102" s="223" t="str">
        <f t="shared" ref="BJ102" si="249">"core"&amp;BH102&amp;"_"&amp;BI102</f>
        <v>core0_lei1834</v>
      </c>
      <c r="BK102" s="124">
        <v>1</v>
      </c>
      <c r="BL102" s="41"/>
      <c r="BM102" s="417" t="str">
        <f ca="1">IF(BM92="Road",EXP($F100*INDEX(INDIRECT($D102),$E102,BM89,1)/100),"")</f>
        <v/>
      </c>
      <c r="BN102" s="418" t="str">
        <f t="shared" ref="BN102:CG102" ca="1" si="250">IF(BN92="Road",EXP($F100*INDEX(INDIRECT($D102),$E102,BN89,1)/100),"")</f>
        <v/>
      </c>
      <c r="BO102" s="418" t="str">
        <f ca="1">IF(BO92="Road",EXP($F100*INDEX(INDIRECT($D102),$E102,BO89,1)/100),"")</f>
        <v/>
      </c>
      <c r="BP102" s="418" t="str">
        <f t="shared" ref="BP102:CG102" ca="1" si="251">IF(BP92="Road",EXP($F100*INDEX(INDIRECT($D102),$E102,BP89,1)/100),"")</f>
        <v/>
      </c>
      <c r="BQ102" s="418" t="str">
        <f t="shared" ca="1" si="251"/>
        <v/>
      </c>
      <c r="BR102" s="418" t="str">
        <f t="shared" ca="1" si="251"/>
        <v/>
      </c>
      <c r="BS102" s="418" t="str">
        <f t="shared" ca="1" si="251"/>
        <v/>
      </c>
      <c r="BT102" s="418" t="str">
        <f t="shared" ca="1" si="251"/>
        <v/>
      </c>
      <c r="BU102" s="418" t="str">
        <f t="shared" ca="1" si="251"/>
        <v/>
      </c>
      <c r="BV102" s="418" t="str">
        <f t="shared" ca="1" si="251"/>
        <v/>
      </c>
      <c r="BW102" s="418" t="str">
        <f t="shared" ca="1" si="251"/>
        <v/>
      </c>
      <c r="BX102" s="418" t="str">
        <f t="shared" ca="1" si="251"/>
        <v/>
      </c>
      <c r="BY102" s="418" t="str">
        <f t="shared" ca="1" si="251"/>
        <v/>
      </c>
      <c r="BZ102" s="418" t="str">
        <f t="shared" ca="1" si="251"/>
        <v/>
      </c>
      <c r="CA102" s="418" t="str">
        <f t="shared" ca="1" si="251"/>
        <v/>
      </c>
      <c r="CB102" s="418" t="str">
        <f t="shared" ca="1" si="251"/>
        <v/>
      </c>
      <c r="CC102" s="418" t="str">
        <f t="shared" ca="1" si="251"/>
        <v/>
      </c>
      <c r="CD102" s="418">
        <f t="shared" ca="1" si="251"/>
        <v>2.6425574731210566E-8</v>
      </c>
      <c r="CE102" s="418">
        <f t="shared" ca="1" si="251"/>
        <v>2.6425574731210566E-8</v>
      </c>
      <c r="CF102" s="418">
        <f t="shared" ca="1" si="251"/>
        <v>2.6425574731210566E-8</v>
      </c>
      <c r="CG102" s="419">
        <f t="shared" ca="1" si="251"/>
        <v>2.6425574731210566E-8</v>
      </c>
      <c r="CH102" s="203"/>
      <c r="CJ102" s="17" t="s">
        <v>235</v>
      </c>
      <c r="CK102" s="124">
        <f>CJ26</f>
        <v>0</v>
      </c>
      <c r="CL102" s="124" t="str">
        <f>CJ27</f>
        <v>work3564</v>
      </c>
      <c r="CM102" s="223" t="str">
        <f t="shared" ref="CM102" si="252">"core"&amp;CK102&amp;"_"&amp;CL102</f>
        <v>core0_work3564</v>
      </c>
      <c r="CN102" s="124">
        <v>1</v>
      </c>
      <c r="CO102" s="41"/>
      <c r="CP102" s="417" t="str">
        <f ca="1">IF(CP92="Road",EXP($F100*INDEX(INDIRECT($D102),$E102,CP89,1)/100),"")</f>
        <v/>
      </c>
      <c r="CQ102" s="418" t="str">
        <f t="shared" ref="CQ102:DJ102" ca="1" si="253">IF(CQ92="Road",EXP($F100*INDEX(INDIRECT($D102),$E102,CQ89,1)/100),"")</f>
        <v/>
      </c>
      <c r="CR102" s="418" t="str">
        <f ca="1">IF(CR92="Road",EXP($F100*INDEX(INDIRECT($D102),$E102,CR89,1)/100),"")</f>
        <v/>
      </c>
      <c r="CS102" s="418" t="str">
        <f t="shared" ref="CS102:DJ102" ca="1" si="254">IF(CS92="Road",EXP($F100*INDEX(INDIRECT($D102),$E102,CS89,1)/100),"")</f>
        <v/>
      </c>
      <c r="CT102" s="418" t="str">
        <f t="shared" ca="1" si="254"/>
        <v/>
      </c>
      <c r="CU102" s="418" t="str">
        <f t="shared" ca="1" si="254"/>
        <v/>
      </c>
      <c r="CV102" s="418" t="str">
        <f t="shared" ca="1" si="254"/>
        <v/>
      </c>
      <c r="CW102" s="418" t="str">
        <f t="shared" ca="1" si="254"/>
        <v/>
      </c>
      <c r="CX102" s="418" t="str">
        <f t="shared" ca="1" si="254"/>
        <v/>
      </c>
      <c r="CY102" s="418" t="str">
        <f t="shared" ca="1" si="254"/>
        <v/>
      </c>
      <c r="CZ102" s="418" t="str">
        <f t="shared" ca="1" si="254"/>
        <v/>
      </c>
      <c r="DA102" s="418" t="str">
        <f t="shared" ca="1" si="254"/>
        <v/>
      </c>
      <c r="DB102" s="418" t="str">
        <f t="shared" ca="1" si="254"/>
        <v/>
      </c>
      <c r="DC102" s="418" t="str">
        <f t="shared" ca="1" si="254"/>
        <v/>
      </c>
      <c r="DD102" s="418" t="str">
        <f t="shared" ca="1" si="254"/>
        <v/>
      </c>
      <c r="DE102" s="418" t="str">
        <f t="shared" ca="1" si="254"/>
        <v/>
      </c>
      <c r="DF102" s="418" t="str">
        <f t="shared" ca="1" si="254"/>
        <v/>
      </c>
      <c r="DG102" s="418">
        <f t="shared" ca="1" si="254"/>
        <v>2.6425574731210566E-8</v>
      </c>
      <c r="DH102" s="418">
        <f t="shared" ca="1" si="254"/>
        <v>2.6425574731210566E-8</v>
      </c>
      <c r="DI102" s="418">
        <f t="shared" ca="1" si="254"/>
        <v>2.6425574731210566E-8</v>
      </c>
      <c r="DJ102" s="419">
        <f t="shared" ca="1" si="254"/>
        <v>2.6425574731210566E-8</v>
      </c>
      <c r="DK102" s="203"/>
      <c r="DM102" s="17" t="s">
        <v>235</v>
      </c>
      <c r="DN102" s="124">
        <f>DM26</f>
        <v>0</v>
      </c>
      <c r="DO102" s="124" t="str">
        <f>DM27</f>
        <v>shop3564</v>
      </c>
      <c r="DP102" s="223" t="str">
        <f t="shared" ref="DP102" si="255">"core"&amp;DN102&amp;"_"&amp;DO102</f>
        <v>core0_shop3564</v>
      </c>
      <c r="DQ102" s="124">
        <v>1</v>
      </c>
      <c r="DR102" s="41"/>
      <c r="DS102" s="417" t="str">
        <f ca="1">IF(DS92="Road",EXP($F100*INDEX(INDIRECT($D102),$E102,DS89,1)/100),"")</f>
        <v/>
      </c>
      <c r="DT102" s="418" t="str">
        <f t="shared" ref="DT102:EM102" ca="1" si="256">IF(DT92="Road",EXP($F100*INDEX(INDIRECT($D102),$E102,DT89,1)/100),"")</f>
        <v/>
      </c>
      <c r="DU102" s="418" t="str">
        <f ca="1">IF(DU92="Road",EXP($F100*INDEX(INDIRECT($D102),$E102,DU89,1)/100),"")</f>
        <v/>
      </c>
      <c r="DV102" s="418" t="str">
        <f t="shared" ref="DV102:EM102" ca="1" si="257">IF(DV92="Road",EXP($F100*INDEX(INDIRECT($D102),$E102,DV89,1)/100),"")</f>
        <v/>
      </c>
      <c r="DW102" s="418" t="str">
        <f t="shared" ca="1" si="257"/>
        <v/>
      </c>
      <c r="DX102" s="418" t="str">
        <f t="shared" ca="1" si="257"/>
        <v/>
      </c>
      <c r="DY102" s="418" t="str">
        <f t="shared" ca="1" si="257"/>
        <v/>
      </c>
      <c r="DZ102" s="418" t="str">
        <f t="shared" ca="1" si="257"/>
        <v/>
      </c>
      <c r="EA102" s="418" t="str">
        <f t="shared" ca="1" si="257"/>
        <v/>
      </c>
      <c r="EB102" s="418" t="str">
        <f t="shared" ca="1" si="257"/>
        <v/>
      </c>
      <c r="EC102" s="418" t="str">
        <f t="shared" ca="1" si="257"/>
        <v/>
      </c>
      <c r="ED102" s="418" t="str">
        <f t="shared" ca="1" si="257"/>
        <v/>
      </c>
      <c r="EE102" s="418" t="str">
        <f t="shared" ca="1" si="257"/>
        <v/>
      </c>
      <c r="EF102" s="418" t="str">
        <f t="shared" ca="1" si="257"/>
        <v/>
      </c>
      <c r="EG102" s="418" t="str">
        <f t="shared" ca="1" si="257"/>
        <v/>
      </c>
      <c r="EH102" s="418" t="str">
        <f t="shared" ca="1" si="257"/>
        <v/>
      </c>
      <c r="EI102" s="418" t="str">
        <f t="shared" ca="1" si="257"/>
        <v/>
      </c>
      <c r="EJ102" s="418">
        <f t="shared" ca="1" si="257"/>
        <v>2.6425574731210566E-8</v>
      </c>
      <c r="EK102" s="418">
        <f t="shared" ca="1" si="257"/>
        <v>2.6425574731210566E-8</v>
      </c>
      <c r="EL102" s="418">
        <f t="shared" ca="1" si="257"/>
        <v>2.6425574731210566E-8</v>
      </c>
      <c r="EM102" s="419">
        <f t="shared" ca="1" si="257"/>
        <v>2.6425574731210566E-8</v>
      </c>
      <c r="EN102" s="203"/>
      <c r="EP102" s="17" t="s">
        <v>235</v>
      </c>
      <c r="EQ102" s="124">
        <f>EP26</f>
        <v>0</v>
      </c>
      <c r="ER102" s="124" t="str">
        <f>EP27</f>
        <v>lei3564</v>
      </c>
      <c r="ES102" s="223" t="str">
        <f t="shared" ref="ES102" si="258">"core"&amp;EQ102&amp;"_"&amp;ER102</f>
        <v>core0_lei3564</v>
      </c>
      <c r="ET102" s="124">
        <v>1</v>
      </c>
      <c r="EU102" s="41"/>
      <c r="EV102" s="417" t="str">
        <f ca="1">IF(EV92="Road",EXP($F100*INDEX(INDIRECT($D102),$E102,EV89,1)/100),"")</f>
        <v/>
      </c>
      <c r="EW102" s="418" t="str">
        <f t="shared" ref="EW102:FP102" ca="1" si="259">IF(EW92="Road",EXP($F100*INDEX(INDIRECT($D102),$E102,EW89,1)/100),"")</f>
        <v/>
      </c>
      <c r="EX102" s="418" t="str">
        <f ca="1">IF(EX92="Road",EXP($F100*INDEX(INDIRECT($D102),$E102,EX89,1)/100),"")</f>
        <v/>
      </c>
      <c r="EY102" s="418" t="str">
        <f t="shared" ref="EY102:FP102" ca="1" si="260">IF(EY92="Road",EXP($F100*INDEX(INDIRECT($D102),$E102,EY89,1)/100),"")</f>
        <v/>
      </c>
      <c r="EZ102" s="418" t="str">
        <f t="shared" ca="1" si="260"/>
        <v/>
      </c>
      <c r="FA102" s="418" t="str">
        <f t="shared" ca="1" si="260"/>
        <v/>
      </c>
      <c r="FB102" s="418" t="str">
        <f t="shared" ca="1" si="260"/>
        <v/>
      </c>
      <c r="FC102" s="418" t="str">
        <f t="shared" ca="1" si="260"/>
        <v/>
      </c>
      <c r="FD102" s="418" t="str">
        <f t="shared" ca="1" si="260"/>
        <v/>
      </c>
      <c r="FE102" s="418" t="str">
        <f t="shared" ca="1" si="260"/>
        <v/>
      </c>
      <c r="FF102" s="418" t="str">
        <f t="shared" ca="1" si="260"/>
        <v/>
      </c>
      <c r="FG102" s="418" t="str">
        <f t="shared" ca="1" si="260"/>
        <v/>
      </c>
      <c r="FH102" s="418" t="str">
        <f t="shared" ca="1" si="260"/>
        <v/>
      </c>
      <c r="FI102" s="418" t="str">
        <f t="shared" ca="1" si="260"/>
        <v/>
      </c>
      <c r="FJ102" s="418" t="str">
        <f t="shared" ca="1" si="260"/>
        <v/>
      </c>
      <c r="FK102" s="418" t="str">
        <f t="shared" ca="1" si="260"/>
        <v/>
      </c>
      <c r="FL102" s="418" t="str">
        <f t="shared" ca="1" si="260"/>
        <v/>
      </c>
      <c r="FM102" s="418">
        <f t="shared" ca="1" si="260"/>
        <v>2.6425574731210566E-8</v>
      </c>
      <c r="FN102" s="418">
        <f t="shared" ca="1" si="260"/>
        <v>2.6425574731210566E-8</v>
      </c>
      <c r="FO102" s="418">
        <f t="shared" ca="1" si="260"/>
        <v>2.6425574731210566E-8</v>
      </c>
      <c r="FP102" s="419">
        <f t="shared" ca="1" si="260"/>
        <v>2.6425574731210566E-8</v>
      </c>
      <c r="FQ102" s="203"/>
      <c r="FS102" s="17" t="s">
        <v>235</v>
      </c>
      <c r="FT102" s="124">
        <f>FS26</f>
        <v>0</v>
      </c>
      <c r="FU102" s="124" t="str">
        <f>FS27</f>
        <v>shop65</v>
      </c>
      <c r="FV102" s="223" t="str">
        <f t="shared" ref="FV102" si="261">"core"&amp;FT102&amp;"_"&amp;FU102</f>
        <v>core0_shop65</v>
      </c>
      <c r="FW102" s="124">
        <v>1</v>
      </c>
      <c r="FX102" s="41"/>
      <c r="FY102" s="417" t="str">
        <f ca="1">IF(FY92="Road",EXP($F100*INDEX(INDIRECT($D102),$E102,FY89,1)/100),"")</f>
        <v/>
      </c>
      <c r="FZ102" s="418" t="str">
        <f t="shared" ref="FZ102:GS102" ca="1" si="262">IF(FZ92="Road",EXP($F100*INDEX(INDIRECT($D102),$E102,FZ89,1)/100),"")</f>
        <v/>
      </c>
      <c r="GA102" s="418" t="str">
        <f ca="1">IF(GA92="Road",EXP($F100*INDEX(INDIRECT($D102),$E102,GA89,1)/100),"")</f>
        <v/>
      </c>
      <c r="GB102" s="418" t="str">
        <f t="shared" ref="GB102:GS102" ca="1" si="263">IF(GB92="Road",EXP($F100*INDEX(INDIRECT($D102),$E102,GB89,1)/100),"")</f>
        <v/>
      </c>
      <c r="GC102" s="418" t="str">
        <f t="shared" ca="1" si="263"/>
        <v/>
      </c>
      <c r="GD102" s="418" t="str">
        <f t="shared" ca="1" si="263"/>
        <v/>
      </c>
      <c r="GE102" s="418" t="str">
        <f t="shared" ca="1" si="263"/>
        <v/>
      </c>
      <c r="GF102" s="418" t="str">
        <f t="shared" ca="1" si="263"/>
        <v/>
      </c>
      <c r="GG102" s="418" t="str">
        <f t="shared" ca="1" si="263"/>
        <v/>
      </c>
      <c r="GH102" s="418" t="str">
        <f t="shared" ca="1" si="263"/>
        <v/>
      </c>
      <c r="GI102" s="418" t="str">
        <f t="shared" ca="1" si="263"/>
        <v/>
      </c>
      <c r="GJ102" s="418">
        <f t="shared" ca="1" si="263"/>
        <v>2.6425574731210566E-8</v>
      </c>
      <c r="GK102" s="418">
        <f t="shared" ca="1" si="263"/>
        <v>2.6425574731210566E-8</v>
      </c>
      <c r="GL102" s="418">
        <f t="shared" ca="1" si="263"/>
        <v>2.6425574731210566E-8</v>
      </c>
      <c r="GM102" s="418">
        <f t="shared" ca="1" si="263"/>
        <v>2.6425574731210566E-8</v>
      </c>
      <c r="GN102" s="418">
        <f t="shared" ca="1" si="263"/>
        <v>2.6425574731210566E-8</v>
      </c>
      <c r="GO102" s="418">
        <f t="shared" ca="1" si="263"/>
        <v>2.6425574731210566E-8</v>
      </c>
      <c r="GP102" s="418">
        <f t="shared" ca="1" si="263"/>
        <v>2.6425574731210566E-8</v>
      </c>
      <c r="GQ102" s="418">
        <f t="shared" ca="1" si="263"/>
        <v>2.6425574731210566E-8</v>
      </c>
      <c r="GR102" s="418">
        <f t="shared" ca="1" si="263"/>
        <v>2.6425574731210566E-8</v>
      </c>
      <c r="GS102" s="419">
        <f t="shared" ca="1" si="263"/>
        <v>2.6425574731210566E-8</v>
      </c>
      <c r="GT102" s="203"/>
      <c r="GV102" s="17" t="s">
        <v>235</v>
      </c>
      <c r="GW102" s="124">
        <f>GV26</f>
        <v>0</v>
      </c>
      <c r="GX102" s="124" t="str">
        <f>GV27</f>
        <v>lei65</v>
      </c>
      <c r="GY102" s="223" t="str">
        <f t="shared" ref="GY102" si="264">"core"&amp;GW102&amp;"_"&amp;GX102</f>
        <v>core0_lei65</v>
      </c>
      <c r="GZ102" s="124">
        <v>1</v>
      </c>
      <c r="HA102" s="41"/>
      <c r="HB102" s="417" t="str">
        <f ca="1">IF(HB92="Road",EXP($F100*INDEX(INDIRECT($D102),$E102,HB89,1)/100),"")</f>
        <v/>
      </c>
      <c r="HC102" s="418" t="str">
        <f t="shared" ref="HC102:HV102" ca="1" si="265">IF(HC92="Road",EXP($F100*INDEX(INDIRECT($D102),$E102,HC89,1)/100),"")</f>
        <v/>
      </c>
      <c r="HD102" s="418" t="str">
        <f ca="1">IF(HD92="Road",EXP($F100*INDEX(INDIRECT($D102),$E102,HD89,1)/100),"")</f>
        <v/>
      </c>
      <c r="HE102" s="418" t="str">
        <f t="shared" ref="HE102:HV102" ca="1" si="266">IF(HE92="Road",EXP($F100*INDEX(INDIRECT($D102),$E102,HE89,1)/100),"")</f>
        <v/>
      </c>
      <c r="HF102" s="418" t="str">
        <f t="shared" ca="1" si="266"/>
        <v/>
      </c>
      <c r="HG102" s="418" t="str">
        <f t="shared" ca="1" si="266"/>
        <v/>
      </c>
      <c r="HH102" s="418" t="str">
        <f t="shared" ca="1" si="266"/>
        <v/>
      </c>
      <c r="HI102" s="418" t="str">
        <f t="shared" ca="1" si="266"/>
        <v/>
      </c>
      <c r="HJ102" s="418" t="str">
        <f t="shared" ca="1" si="266"/>
        <v/>
      </c>
      <c r="HK102" s="418" t="str">
        <f t="shared" ca="1" si="266"/>
        <v/>
      </c>
      <c r="HL102" s="418" t="str">
        <f t="shared" ca="1" si="266"/>
        <v/>
      </c>
      <c r="HM102" s="418">
        <f t="shared" ca="1" si="266"/>
        <v>2.6425574731210566E-8</v>
      </c>
      <c r="HN102" s="418">
        <f t="shared" ca="1" si="266"/>
        <v>2.6425574731210566E-8</v>
      </c>
      <c r="HO102" s="418">
        <f t="shared" ca="1" si="266"/>
        <v>2.6425574731210566E-8</v>
      </c>
      <c r="HP102" s="418">
        <f t="shared" ca="1" si="266"/>
        <v>2.6425574731210566E-8</v>
      </c>
      <c r="HQ102" s="418">
        <f t="shared" ca="1" si="266"/>
        <v>2.6425574731210566E-8</v>
      </c>
      <c r="HR102" s="418">
        <f t="shared" ca="1" si="266"/>
        <v>2.6425574731210566E-8</v>
      </c>
      <c r="HS102" s="418">
        <f t="shared" ca="1" si="266"/>
        <v>2.6425574731210566E-8</v>
      </c>
      <c r="HT102" s="418">
        <f t="shared" ca="1" si="266"/>
        <v>2.6425574731210566E-8</v>
      </c>
      <c r="HU102" s="418">
        <f t="shared" ca="1" si="266"/>
        <v>2.6425574731210566E-8</v>
      </c>
      <c r="HV102" s="419">
        <f t="shared" ca="1" si="266"/>
        <v>2.6425574731210566E-8</v>
      </c>
      <c r="HW102" s="203"/>
    </row>
    <row r="103" spans="1:231" ht="15.75" thickBot="1">
      <c r="A103" s="19" t="s">
        <v>236</v>
      </c>
      <c r="B103" s="125">
        <f>A26</f>
        <v>0</v>
      </c>
      <c r="C103" s="125" t="str">
        <f>A27</f>
        <v>work1834</v>
      </c>
      <c r="D103" s="224"/>
      <c r="E103" s="125"/>
      <c r="F103" s="42"/>
      <c r="G103" s="414" t="str">
        <f ca="1">IF(G92="Road",EXP(G102)/(EXP(G102)+EXP($F97)),"")</f>
        <v/>
      </c>
      <c r="H103" s="415" t="str">
        <f t="shared" ref="H103:AA103" ca="1" si="267">IF(H92="Road",EXP(H102)/(EXP(H102)+EXP($F97)),"")</f>
        <v/>
      </c>
      <c r="I103" s="415" t="str">
        <f ca="1">IF(I92="Road",EXP(I102)/(EXP(I102)+EXP($F97)),"")</f>
        <v/>
      </c>
      <c r="J103" s="415" t="str">
        <f t="shared" ca="1" si="267"/>
        <v/>
      </c>
      <c r="K103" s="415" t="str">
        <f t="shared" ca="1" si="267"/>
        <v/>
      </c>
      <c r="L103" s="415" t="str">
        <f t="shared" ca="1" si="267"/>
        <v/>
      </c>
      <c r="M103" s="415" t="str">
        <f t="shared" ca="1" si="267"/>
        <v/>
      </c>
      <c r="N103" s="415" t="str">
        <f t="shared" ca="1" si="267"/>
        <v/>
      </c>
      <c r="O103" s="415" t="str">
        <f t="shared" ca="1" si="267"/>
        <v/>
      </c>
      <c r="P103" s="415" t="str">
        <f t="shared" ca="1" si="267"/>
        <v/>
      </c>
      <c r="Q103" s="415" t="str">
        <f t="shared" ca="1" si="267"/>
        <v/>
      </c>
      <c r="R103" s="415" t="str">
        <f t="shared" ca="1" si="267"/>
        <v/>
      </c>
      <c r="S103" s="415" t="str">
        <f t="shared" ca="1" si="267"/>
        <v/>
      </c>
      <c r="T103" s="415" t="str">
        <f t="shared" ca="1" si="267"/>
        <v/>
      </c>
      <c r="U103" s="415" t="str">
        <f t="shared" ca="1" si="267"/>
        <v/>
      </c>
      <c r="V103" s="415" t="str">
        <f t="shared" ca="1" si="267"/>
        <v/>
      </c>
      <c r="W103" s="415" t="str">
        <f t="shared" ca="1" si="267"/>
        <v/>
      </c>
      <c r="X103" s="415">
        <f t="shared" ca="1" si="267"/>
        <v>0.99999525853675253</v>
      </c>
      <c r="Y103" s="415">
        <f t="shared" ca="1" si="267"/>
        <v>0.99999525853675253</v>
      </c>
      <c r="Z103" s="415">
        <f t="shared" ca="1" si="267"/>
        <v>0.99999525853675253</v>
      </c>
      <c r="AA103" s="416">
        <f t="shared" ca="1" si="267"/>
        <v>0.99999525853675253</v>
      </c>
      <c r="AB103" s="205"/>
      <c r="AD103" s="19" t="s">
        <v>236</v>
      </c>
      <c r="AE103" s="125">
        <f>AD26</f>
        <v>0</v>
      </c>
      <c r="AF103" s="125" t="str">
        <f>AD27</f>
        <v>shop1834</v>
      </c>
      <c r="AG103" s="224"/>
      <c r="AH103" s="125"/>
      <c r="AI103" s="42"/>
      <c r="AJ103" s="414" t="str">
        <f ca="1">IF(AJ92="Road",EXP(AJ102)/(EXP(AJ102)+EXP($F97)),"")</f>
        <v/>
      </c>
      <c r="AK103" s="415" t="str">
        <f t="shared" ref="AK103:BD103" ca="1" si="268">IF(AK92="Road",EXP(AK102)/(EXP(AK102)+EXP($F97)),"")</f>
        <v/>
      </c>
      <c r="AL103" s="415" t="str">
        <f ca="1">IF(AL92="Road",EXP(AL102)/(EXP(AL102)+EXP($F97)),"")</f>
        <v/>
      </c>
      <c r="AM103" s="415" t="str">
        <f t="shared" ref="AM103:BD103" ca="1" si="269">IF(AM92="Road",EXP(AM102)/(EXP(AM102)+EXP($F97)),"")</f>
        <v/>
      </c>
      <c r="AN103" s="415" t="str">
        <f t="shared" ca="1" si="269"/>
        <v/>
      </c>
      <c r="AO103" s="415" t="str">
        <f t="shared" ca="1" si="269"/>
        <v/>
      </c>
      <c r="AP103" s="415" t="str">
        <f t="shared" ca="1" si="269"/>
        <v/>
      </c>
      <c r="AQ103" s="415" t="str">
        <f t="shared" ca="1" si="269"/>
        <v/>
      </c>
      <c r="AR103" s="415" t="str">
        <f t="shared" ca="1" si="269"/>
        <v/>
      </c>
      <c r="AS103" s="415" t="str">
        <f t="shared" ca="1" si="269"/>
        <v/>
      </c>
      <c r="AT103" s="415" t="str">
        <f t="shared" ca="1" si="269"/>
        <v/>
      </c>
      <c r="AU103" s="415" t="str">
        <f t="shared" ca="1" si="269"/>
        <v/>
      </c>
      <c r="AV103" s="415" t="str">
        <f t="shared" ca="1" si="269"/>
        <v/>
      </c>
      <c r="AW103" s="415" t="str">
        <f t="shared" ca="1" si="269"/>
        <v/>
      </c>
      <c r="AX103" s="415" t="str">
        <f t="shared" ca="1" si="269"/>
        <v/>
      </c>
      <c r="AY103" s="415" t="str">
        <f t="shared" ca="1" si="269"/>
        <v/>
      </c>
      <c r="AZ103" s="415" t="str">
        <f t="shared" ca="1" si="269"/>
        <v/>
      </c>
      <c r="BA103" s="415">
        <f t="shared" ca="1" si="269"/>
        <v>0.99999525853675253</v>
      </c>
      <c r="BB103" s="415">
        <f t="shared" ca="1" si="269"/>
        <v>0.99999525853675253</v>
      </c>
      <c r="BC103" s="415">
        <f t="shared" ca="1" si="269"/>
        <v>0.99999525853675253</v>
      </c>
      <c r="BD103" s="416">
        <f t="shared" ca="1" si="269"/>
        <v>0.99999525853675253</v>
      </c>
      <c r="BE103" s="205"/>
      <c r="BG103" s="19" t="s">
        <v>236</v>
      </c>
      <c r="BH103" s="125">
        <f>BG26</f>
        <v>0</v>
      </c>
      <c r="BI103" s="125" t="str">
        <f>BG27</f>
        <v>lei1834</v>
      </c>
      <c r="BJ103" s="224"/>
      <c r="BK103" s="125"/>
      <c r="BL103" s="42"/>
      <c r="BM103" s="414" t="str">
        <f ca="1">IF(BM92="Road",EXP(BM102)/(EXP(BM102)+EXP($F97)),"")</f>
        <v/>
      </c>
      <c r="BN103" s="415" t="str">
        <f t="shared" ref="BN103:CG103" ca="1" si="270">IF(BN92="Road",EXP(BN102)/(EXP(BN102)+EXP($F97)),"")</f>
        <v/>
      </c>
      <c r="BO103" s="415" t="str">
        <f ca="1">IF(BO92="Road",EXP(BO102)/(EXP(BO102)+EXP($F97)),"")</f>
        <v/>
      </c>
      <c r="BP103" s="415" t="str">
        <f t="shared" ref="BP103:CG103" ca="1" si="271">IF(BP92="Road",EXP(BP102)/(EXP(BP102)+EXP($F97)),"")</f>
        <v/>
      </c>
      <c r="BQ103" s="415" t="str">
        <f t="shared" ca="1" si="271"/>
        <v/>
      </c>
      <c r="BR103" s="415" t="str">
        <f t="shared" ca="1" si="271"/>
        <v/>
      </c>
      <c r="BS103" s="415" t="str">
        <f t="shared" ca="1" si="271"/>
        <v/>
      </c>
      <c r="BT103" s="415" t="str">
        <f t="shared" ca="1" si="271"/>
        <v/>
      </c>
      <c r="BU103" s="415" t="str">
        <f t="shared" ca="1" si="271"/>
        <v/>
      </c>
      <c r="BV103" s="415" t="str">
        <f t="shared" ca="1" si="271"/>
        <v/>
      </c>
      <c r="BW103" s="415" t="str">
        <f t="shared" ca="1" si="271"/>
        <v/>
      </c>
      <c r="BX103" s="415" t="str">
        <f t="shared" ca="1" si="271"/>
        <v/>
      </c>
      <c r="BY103" s="415" t="str">
        <f t="shared" ca="1" si="271"/>
        <v/>
      </c>
      <c r="BZ103" s="415" t="str">
        <f t="shared" ca="1" si="271"/>
        <v/>
      </c>
      <c r="CA103" s="415" t="str">
        <f t="shared" ca="1" si="271"/>
        <v/>
      </c>
      <c r="CB103" s="415" t="str">
        <f t="shared" ca="1" si="271"/>
        <v/>
      </c>
      <c r="CC103" s="415" t="str">
        <f t="shared" ca="1" si="271"/>
        <v/>
      </c>
      <c r="CD103" s="415">
        <f t="shared" ca="1" si="271"/>
        <v>0.99999525853675253</v>
      </c>
      <c r="CE103" s="415">
        <f t="shared" ca="1" si="271"/>
        <v>0.99999525853675253</v>
      </c>
      <c r="CF103" s="415">
        <f t="shared" ca="1" si="271"/>
        <v>0.99999525853675253</v>
      </c>
      <c r="CG103" s="416">
        <f t="shared" ca="1" si="271"/>
        <v>0.99999525853675253</v>
      </c>
      <c r="CH103" s="205"/>
      <c r="CJ103" s="19" t="s">
        <v>236</v>
      </c>
      <c r="CK103" s="125">
        <f>CJ26</f>
        <v>0</v>
      </c>
      <c r="CL103" s="125" t="str">
        <f>CJ27</f>
        <v>work3564</v>
      </c>
      <c r="CM103" s="224"/>
      <c r="CN103" s="125"/>
      <c r="CO103" s="42"/>
      <c r="CP103" s="414" t="str">
        <f ca="1">IF(CP92="Road",EXP(CP102)/(EXP(CP102)+EXP($F97)),"")</f>
        <v/>
      </c>
      <c r="CQ103" s="415" t="str">
        <f t="shared" ref="CQ103:DJ103" ca="1" si="272">IF(CQ92="Road",EXP(CQ102)/(EXP(CQ102)+EXP($F97)),"")</f>
        <v/>
      </c>
      <c r="CR103" s="415" t="str">
        <f ca="1">IF(CR92="Road",EXP(CR102)/(EXP(CR102)+EXP($F97)),"")</f>
        <v/>
      </c>
      <c r="CS103" s="415" t="str">
        <f t="shared" ref="CS103:DJ103" ca="1" si="273">IF(CS92="Road",EXP(CS102)/(EXP(CS102)+EXP($F97)),"")</f>
        <v/>
      </c>
      <c r="CT103" s="415" t="str">
        <f t="shared" ca="1" si="273"/>
        <v/>
      </c>
      <c r="CU103" s="415" t="str">
        <f t="shared" ca="1" si="273"/>
        <v/>
      </c>
      <c r="CV103" s="415" t="str">
        <f t="shared" ca="1" si="273"/>
        <v/>
      </c>
      <c r="CW103" s="415" t="str">
        <f t="shared" ca="1" si="273"/>
        <v/>
      </c>
      <c r="CX103" s="415" t="str">
        <f t="shared" ca="1" si="273"/>
        <v/>
      </c>
      <c r="CY103" s="415" t="str">
        <f t="shared" ca="1" si="273"/>
        <v/>
      </c>
      <c r="CZ103" s="415" t="str">
        <f t="shared" ca="1" si="273"/>
        <v/>
      </c>
      <c r="DA103" s="415" t="str">
        <f t="shared" ca="1" si="273"/>
        <v/>
      </c>
      <c r="DB103" s="415" t="str">
        <f t="shared" ca="1" si="273"/>
        <v/>
      </c>
      <c r="DC103" s="415" t="str">
        <f t="shared" ca="1" si="273"/>
        <v/>
      </c>
      <c r="DD103" s="415" t="str">
        <f t="shared" ca="1" si="273"/>
        <v/>
      </c>
      <c r="DE103" s="415" t="str">
        <f t="shared" ca="1" si="273"/>
        <v/>
      </c>
      <c r="DF103" s="415" t="str">
        <f t="shared" ca="1" si="273"/>
        <v/>
      </c>
      <c r="DG103" s="415">
        <f t="shared" ca="1" si="273"/>
        <v>0.99999525853675253</v>
      </c>
      <c r="DH103" s="415">
        <f t="shared" ca="1" si="273"/>
        <v>0.99999525853675253</v>
      </c>
      <c r="DI103" s="415">
        <f t="shared" ca="1" si="273"/>
        <v>0.99999525853675253</v>
      </c>
      <c r="DJ103" s="416">
        <f t="shared" ca="1" si="273"/>
        <v>0.99999525853675253</v>
      </c>
      <c r="DK103" s="205"/>
      <c r="DM103" s="19" t="s">
        <v>236</v>
      </c>
      <c r="DN103" s="125">
        <f>DM26</f>
        <v>0</v>
      </c>
      <c r="DO103" s="125" t="str">
        <f>DM27</f>
        <v>shop3564</v>
      </c>
      <c r="DP103" s="224"/>
      <c r="DQ103" s="125"/>
      <c r="DR103" s="42"/>
      <c r="DS103" s="414" t="str">
        <f ca="1">IF(DS92="Road",EXP(DS102)/(EXP(DS102)+EXP($F97)),"")</f>
        <v/>
      </c>
      <c r="DT103" s="415" t="str">
        <f t="shared" ref="DT103:EM103" ca="1" si="274">IF(DT92="Road",EXP(DT102)/(EXP(DT102)+EXP($F97)),"")</f>
        <v/>
      </c>
      <c r="DU103" s="415" t="str">
        <f ca="1">IF(DU92="Road",EXP(DU102)/(EXP(DU102)+EXP($F97)),"")</f>
        <v/>
      </c>
      <c r="DV103" s="415" t="str">
        <f t="shared" ref="DV103:EM103" ca="1" si="275">IF(DV92="Road",EXP(DV102)/(EXP(DV102)+EXP($F97)),"")</f>
        <v/>
      </c>
      <c r="DW103" s="415" t="str">
        <f t="shared" ca="1" si="275"/>
        <v/>
      </c>
      <c r="DX103" s="415" t="str">
        <f t="shared" ca="1" si="275"/>
        <v/>
      </c>
      <c r="DY103" s="415" t="str">
        <f t="shared" ca="1" si="275"/>
        <v/>
      </c>
      <c r="DZ103" s="415" t="str">
        <f t="shared" ca="1" si="275"/>
        <v/>
      </c>
      <c r="EA103" s="415" t="str">
        <f t="shared" ca="1" si="275"/>
        <v/>
      </c>
      <c r="EB103" s="415" t="str">
        <f t="shared" ca="1" si="275"/>
        <v/>
      </c>
      <c r="EC103" s="415" t="str">
        <f t="shared" ca="1" si="275"/>
        <v/>
      </c>
      <c r="ED103" s="415" t="str">
        <f t="shared" ca="1" si="275"/>
        <v/>
      </c>
      <c r="EE103" s="415" t="str">
        <f t="shared" ca="1" si="275"/>
        <v/>
      </c>
      <c r="EF103" s="415" t="str">
        <f t="shared" ca="1" si="275"/>
        <v/>
      </c>
      <c r="EG103" s="415" t="str">
        <f t="shared" ca="1" si="275"/>
        <v/>
      </c>
      <c r="EH103" s="415" t="str">
        <f t="shared" ca="1" si="275"/>
        <v/>
      </c>
      <c r="EI103" s="415" t="str">
        <f t="shared" ca="1" si="275"/>
        <v/>
      </c>
      <c r="EJ103" s="415">
        <f t="shared" ca="1" si="275"/>
        <v>0.99999525853675253</v>
      </c>
      <c r="EK103" s="415">
        <f t="shared" ca="1" si="275"/>
        <v>0.99999525853675253</v>
      </c>
      <c r="EL103" s="415">
        <f t="shared" ca="1" si="275"/>
        <v>0.99999525853675253</v>
      </c>
      <c r="EM103" s="416">
        <f t="shared" ca="1" si="275"/>
        <v>0.99999525853675253</v>
      </c>
      <c r="EN103" s="205"/>
      <c r="EP103" s="19" t="s">
        <v>236</v>
      </c>
      <c r="EQ103" s="125">
        <f>EP26</f>
        <v>0</v>
      </c>
      <c r="ER103" s="125" t="str">
        <f>EP27</f>
        <v>lei3564</v>
      </c>
      <c r="ES103" s="224"/>
      <c r="ET103" s="125"/>
      <c r="EU103" s="42"/>
      <c r="EV103" s="414" t="str">
        <f ca="1">IF(EV92="Road",EXP(EV102)/(EXP(EV102)+EXP($F97)),"")</f>
        <v/>
      </c>
      <c r="EW103" s="415" t="str">
        <f t="shared" ref="EW103:FP103" ca="1" si="276">IF(EW92="Road",EXP(EW102)/(EXP(EW102)+EXP($F97)),"")</f>
        <v/>
      </c>
      <c r="EX103" s="415" t="str">
        <f ca="1">IF(EX92="Road",EXP(EX102)/(EXP(EX102)+EXP($F97)),"")</f>
        <v/>
      </c>
      <c r="EY103" s="415" t="str">
        <f t="shared" ref="EY103:FP103" ca="1" si="277">IF(EY92="Road",EXP(EY102)/(EXP(EY102)+EXP($F97)),"")</f>
        <v/>
      </c>
      <c r="EZ103" s="415" t="str">
        <f t="shared" ca="1" si="277"/>
        <v/>
      </c>
      <c r="FA103" s="415" t="str">
        <f t="shared" ca="1" si="277"/>
        <v/>
      </c>
      <c r="FB103" s="415" t="str">
        <f t="shared" ca="1" si="277"/>
        <v/>
      </c>
      <c r="FC103" s="415" t="str">
        <f t="shared" ca="1" si="277"/>
        <v/>
      </c>
      <c r="FD103" s="415" t="str">
        <f t="shared" ca="1" si="277"/>
        <v/>
      </c>
      <c r="FE103" s="415" t="str">
        <f t="shared" ca="1" si="277"/>
        <v/>
      </c>
      <c r="FF103" s="415" t="str">
        <f t="shared" ca="1" si="277"/>
        <v/>
      </c>
      <c r="FG103" s="415" t="str">
        <f t="shared" ca="1" si="277"/>
        <v/>
      </c>
      <c r="FH103" s="415" t="str">
        <f t="shared" ca="1" si="277"/>
        <v/>
      </c>
      <c r="FI103" s="415" t="str">
        <f t="shared" ca="1" si="277"/>
        <v/>
      </c>
      <c r="FJ103" s="415" t="str">
        <f t="shared" ca="1" si="277"/>
        <v/>
      </c>
      <c r="FK103" s="415" t="str">
        <f t="shared" ca="1" si="277"/>
        <v/>
      </c>
      <c r="FL103" s="415" t="str">
        <f t="shared" ca="1" si="277"/>
        <v/>
      </c>
      <c r="FM103" s="415">
        <f t="shared" ca="1" si="277"/>
        <v>0.99999525853675253</v>
      </c>
      <c r="FN103" s="415">
        <f t="shared" ca="1" si="277"/>
        <v>0.99999525853675253</v>
      </c>
      <c r="FO103" s="415">
        <f t="shared" ca="1" si="277"/>
        <v>0.99999525853675253</v>
      </c>
      <c r="FP103" s="416">
        <f t="shared" ca="1" si="277"/>
        <v>0.99999525853675253</v>
      </c>
      <c r="FQ103" s="205"/>
      <c r="FS103" s="19" t="s">
        <v>236</v>
      </c>
      <c r="FT103" s="125">
        <f>FS26</f>
        <v>0</v>
      </c>
      <c r="FU103" s="125" t="str">
        <f>FS27</f>
        <v>shop65</v>
      </c>
      <c r="FV103" s="224"/>
      <c r="FW103" s="125"/>
      <c r="FX103" s="42"/>
      <c r="FY103" s="414" t="str">
        <f ca="1">IF(FY92="Road",EXP(FY102)/(EXP(FY102)+EXP($F97)),"")</f>
        <v/>
      </c>
      <c r="FZ103" s="415" t="str">
        <f t="shared" ref="FZ103:GS103" ca="1" si="278">IF(FZ92="Road",EXP(FZ102)/(EXP(FZ102)+EXP($F97)),"")</f>
        <v/>
      </c>
      <c r="GA103" s="415" t="str">
        <f ca="1">IF(GA92="Road",EXP(GA102)/(EXP(GA102)+EXP($F97)),"")</f>
        <v/>
      </c>
      <c r="GB103" s="415" t="str">
        <f t="shared" ref="GB103:GS103" ca="1" si="279">IF(GB92="Road",EXP(GB102)/(EXP(GB102)+EXP($F97)),"")</f>
        <v/>
      </c>
      <c r="GC103" s="415" t="str">
        <f t="shared" ca="1" si="279"/>
        <v/>
      </c>
      <c r="GD103" s="415" t="str">
        <f t="shared" ca="1" si="279"/>
        <v/>
      </c>
      <c r="GE103" s="415" t="str">
        <f t="shared" ca="1" si="279"/>
        <v/>
      </c>
      <c r="GF103" s="415" t="str">
        <f t="shared" ca="1" si="279"/>
        <v/>
      </c>
      <c r="GG103" s="415" t="str">
        <f t="shared" ca="1" si="279"/>
        <v/>
      </c>
      <c r="GH103" s="415" t="str">
        <f t="shared" ca="1" si="279"/>
        <v/>
      </c>
      <c r="GI103" s="415" t="str">
        <f t="shared" ca="1" si="279"/>
        <v/>
      </c>
      <c r="GJ103" s="415">
        <f t="shared" ca="1" si="279"/>
        <v>0.99999525853675253</v>
      </c>
      <c r="GK103" s="415">
        <f t="shared" ca="1" si="279"/>
        <v>0.99999525853675253</v>
      </c>
      <c r="GL103" s="415">
        <f t="shared" ca="1" si="279"/>
        <v>0.99999525853675253</v>
      </c>
      <c r="GM103" s="415">
        <f t="shared" ca="1" si="279"/>
        <v>0.99999525853675253</v>
      </c>
      <c r="GN103" s="415">
        <f t="shared" ca="1" si="279"/>
        <v>0.99999525853675253</v>
      </c>
      <c r="GO103" s="415">
        <f t="shared" ca="1" si="279"/>
        <v>0.99999525853675253</v>
      </c>
      <c r="GP103" s="415">
        <f t="shared" ca="1" si="279"/>
        <v>0.99999525853675253</v>
      </c>
      <c r="GQ103" s="415">
        <f t="shared" ca="1" si="279"/>
        <v>0.99999525853675253</v>
      </c>
      <c r="GR103" s="415">
        <f t="shared" ca="1" si="279"/>
        <v>0.99999525853675253</v>
      </c>
      <c r="GS103" s="416">
        <f t="shared" ca="1" si="279"/>
        <v>0.99999525853675253</v>
      </c>
      <c r="GT103" s="205"/>
      <c r="GV103" s="19" t="s">
        <v>236</v>
      </c>
      <c r="GW103" s="125">
        <f>GV26</f>
        <v>0</v>
      </c>
      <c r="GX103" s="125" t="str">
        <f>GV27</f>
        <v>lei65</v>
      </c>
      <c r="GY103" s="224"/>
      <c r="GZ103" s="125"/>
      <c r="HA103" s="42"/>
      <c r="HB103" s="414" t="str">
        <f ca="1">IF(HB92="Road",EXP(HB102)/(EXP(HB102)+EXP($F97)),"")</f>
        <v/>
      </c>
      <c r="HC103" s="415" t="str">
        <f t="shared" ref="HC103:HV103" ca="1" si="280">IF(HC92="Road",EXP(HC102)/(EXP(HC102)+EXP($F97)),"")</f>
        <v/>
      </c>
      <c r="HD103" s="415" t="str">
        <f ca="1">IF(HD92="Road",EXP(HD102)/(EXP(HD102)+EXP($F97)),"")</f>
        <v/>
      </c>
      <c r="HE103" s="415" t="str">
        <f t="shared" ref="HE103:HV103" ca="1" si="281">IF(HE92="Road",EXP(HE102)/(EXP(HE102)+EXP($F97)),"")</f>
        <v/>
      </c>
      <c r="HF103" s="415" t="str">
        <f t="shared" ca="1" si="281"/>
        <v/>
      </c>
      <c r="HG103" s="415" t="str">
        <f t="shared" ca="1" si="281"/>
        <v/>
      </c>
      <c r="HH103" s="415" t="str">
        <f t="shared" ca="1" si="281"/>
        <v/>
      </c>
      <c r="HI103" s="415" t="str">
        <f t="shared" ca="1" si="281"/>
        <v/>
      </c>
      <c r="HJ103" s="415" t="str">
        <f t="shared" ca="1" si="281"/>
        <v/>
      </c>
      <c r="HK103" s="415" t="str">
        <f t="shared" ca="1" si="281"/>
        <v/>
      </c>
      <c r="HL103" s="415" t="str">
        <f t="shared" ca="1" si="281"/>
        <v/>
      </c>
      <c r="HM103" s="415">
        <f t="shared" ca="1" si="281"/>
        <v>0.99999525853675253</v>
      </c>
      <c r="HN103" s="415">
        <f t="shared" ca="1" si="281"/>
        <v>0.99999525853675253</v>
      </c>
      <c r="HO103" s="415">
        <f t="shared" ca="1" si="281"/>
        <v>0.99999525853675253</v>
      </c>
      <c r="HP103" s="415">
        <f t="shared" ca="1" si="281"/>
        <v>0.99999525853675253</v>
      </c>
      <c r="HQ103" s="415">
        <f t="shared" ca="1" si="281"/>
        <v>0.99999525853675253</v>
      </c>
      <c r="HR103" s="415">
        <f t="shared" ca="1" si="281"/>
        <v>0.99999525853675253</v>
      </c>
      <c r="HS103" s="415">
        <f t="shared" ca="1" si="281"/>
        <v>0.99999525853675253</v>
      </c>
      <c r="HT103" s="415">
        <f t="shared" ca="1" si="281"/>
        <v>0.99999525853675253</v>
      </c>
      <c r="HU103" s="415">
        <f t="shared" ca="1" si="281"/>
        <v>0.99999525853675253</v>
      </c>
      <c r="HV103" s="416">
        <f t="shared" ca="1" si="281"/>
        <v>0.99999525853675253</v>
      </c>
      <c r="HW103" s="205"/>
    </row>
    <row r="104" spans="1:231" ht="15">
      <c r="A104" s="17" t="s">
        <v>238</v>
      </c>
      <c r="B104" s="124">
        <f>A26</f>
        <v>0</v>
      </c>
      <c r="C104" s="124" t="str">
        <f>A27</f>
        <v>work1834</v>
      </c>
      <c r="D104" s="210"/>
      <c r="E104" s="124">
        <v>8</v>
      </c>
      <c r="F104" s="41"/>
      <c r="G104" s="417">
        <f ca="1">IF(G92="Facility",EXP(F101+F99*INDEX(INDIRECT("input"&amp;$B90),$E104,G89)+F98*2*G91),"")</f>
        <v>5.2745706304711953E-3</v>
      </c>
      <c r="H104" s="418">
        <f ca="1">IF(H92="Facility",EXP(F101+F99*INDEX(INDIRECT("input"&amp;$B90),$E104,H89)+F98*2*H91),"")</f>
        <v>3.2329237340043334E-3</v>
      </c>
      <c r="I104" s="418">
        <f ca="1">IF(I92="Facility",EXP(F101+F99*INDEX(INDIRECT("input"&amp;$B90),$E104,I89)+F98*2*I91),"")</f>
        <v>1.9815443951984421E-3</v>
      </c>
      <c r="J104" s="418">
        <f ca="1">IF(J92="Facility",EXP(F101+F99*INDEX(INDIRECT("input"&amp;$B90),$E104,J89)+F98*2*J91),"")</f>
        <v>1.2145409274096723E-3</v>
      </c>
      <c r="K104" s="418">
        <f ca="1">IF(K92="Facility",EXP(F101+F99*INDEX(INDIRECT("input"&amp;$B90),$E104,K89)+F98*2*K91),"")</f>
        <v>7.4442423189081356E-4</v>
      </c>
      <c r="L104" s="418">
        <f ca="1">IF(L92="Facility",EXP(F101+F99*INDEX(INDIRECT("input"&amp;$B90),$E104,L89)+F98*2*L91),"")</f>
        <v>4.562772851205063E-4</v>
      </c>
      <c r="M104" s="418">
        <f ca="1">IF(M92="Facility",EXP(F101+F99*INDEX(INDIRECT("input"&amp;$B90),$E104,M89)+F98*2*M91),"")</f>
        <v>2.796644063938469E-4</v>
      </c>
      <c r="N104" s="418">
        <f ca="1">IF(N92="Facility",EXP(F101+F99*INDEX(INDIRECT("input"&amp;$B90),$E104,N89)+F98*2*N91),"")</f>
        <v>1.7141370555618694E-4</v>
      </c>
      <c r="O104" s="418">
        <f ca="1">IF(O92="Facility",EXP(F101+F99*INDEX(INDIRECT("input"&amp;$B90),$E104,O89)+F98*2*O91),"")</f>
        <v>1.0506399019946796E-4</v>
      </c>
      <c r="P104" s="418">
        <f ca="1">IF(P92="Facility",EXP(F101+F99*INDEX(INDIRECT("input"&amp;$B90),$E104,P89)+F98*2*P91),"")</f>
        <v>6.4396496189248162E-5</v>
      </c>
      <c r="Q104" s="418">
        <f ca="1">IF(Q92="Facility",EXP(F101+F99*INDEX(INDIRECT("input"&amp;$B90),$E104,Q89)+F98*2*Q91),"")</f>
        <v>3.9470314363453956E-5</v>
      </c>
      <c r="R104" s="418">
        <f ca="1">IF(R92="Facility",EXP(F101+F99*INDEX(INDIRECT("input"&amp;$B90),$E104,R89)+F98*2*R91),"")</f>
        <v>2.4192398781628089E-5</v>
      </c>
      <c r="S104" s="418">
        <f ca="1">IF(S92="Facility",EXP(F101+F99*INDEX(INDIRECT("input"&amp;$B90),$E104,S89)+F98*2*S91),"")</f>
        <v>1.4828160561883661E-5</v>
      </c>
      <c r="T104" s="418">
        <f ca="1">IF(T92="Facility",EXP(F101+F99*INDEX(INDIRECT("input"&amp;$B90),$E104,T89)+F98*2*T91),"")</f>
        <v>9.0885714820465337E-6</v>
      </c>
      <c r="U104" s="418">
        <f ca="1">IF(U92="Facility",EXP(F101+F99*INDEX(INDIRECT("input"&amp;$B90),$E104,U89)+F98*2*U91),"")</f>
        <v>5.5706256510737677E-6</v>
      </c>
      <c r="V104" s="418">
        <f ca="1">IF(V92="Facility",EXP(F101+F99*INDEX(INDIRECT("input"&amp;$B90),$E104,V89)+F98*2*V91),"")</f>
        <v>3.4143836801747124E-6</v>
      </c>
      <c r="W104" s="418">
        <f ca="1">IF(W92="Facility",EXP(F101+F99*INDEX(INDIRECT("input"&amp;$B90),$E104,W89)+F98*2*W91),"")</f>
        <v>2.0927659917690412E-6</v>
      </c>
      <c r="X104" s="418" t="str">
        <f ca="1">IF(X92="Facility",EXP(F101+F99*INDEX(INDIRECT("input"&amp;$B90),$E104,X89)+F98*2*X91),"")</f>
        <v/>
      </c>
      <c r="Y104" s="418" t="str">
        <f ca="1">IF(Y92="Facility",EXP(F101+F99*INDEX(INDIRECT("input"&amp;$B90),$E104,Y89)+F98*2*Y91),"")</f>
        <v/>
      </c>
      <c r="Z104" s="418" t="str">
        <f ca="1">IF(Z92="Facility",EXP(F101+F99*INDEX(INDIRECT("input"&amp;$B90),$E104,Z89)+F98*2*Z91),"")</f>
        <v/>
      </c>
      <c r="AA104" s="419" t="str">
        <f ca="1">IF(AA92="Facility",EXP(F101+F99*INDEX(INDIRECT("input"&amp;$B90),$E104,AA89)+F98*2*AA91),"")</f>
        <v/>
      </c>
      <c r="AB104" s="203"/>
      <c r="AD104" s="17" t="s">
        <v>238</v>
      </c>
      <c r="AE104" s="124">
        <f>AD26</f>
        <v>0</v>
      </c>
      <c r="AF104" s="124" t="str">
        <f>AD27</f>
        <v>shop1834</v>
      </c>
      <c r="AG104" s="210"/>
      <c r="AH104" s="124">
        <v>8</v>
      </c>
      <c r="AI104" s="41"/>
      <c r="AJ104" s="417">
        <f ca="1">IF(AJ92="Facility",EXP(AI101+AI99*INDEX(INDIRECT("input"&amp;$B90),$E104,AJ89)+AI98*2*AJ91),"")</f>
        <v>5.7070267911949864E-2</v>
      </c>
      <c r="AK104" s="418">
        <f ca="1">IF(AK92="Facility",EXP(AI101+AI99*INDEX(INDIRECT("input"&amp;$B90),$E104,AK89)+AI98*2*AK91),"")</f>
        <v>3.4979875437187231E-2</v>
      </c>
      <c r="AL104" s="418">
        <f ca="1">IF(AL92="Facility",EXP(AI101+AI99*INDEX(INDIRECT("input"&amp;$B90),$E104,AL89)+AI98*2*AL91),"")</f>
        <v>2.1440090091901051E-2</v>
      </c>
      <c r="AM104" s="418">
        <f ca="1">IF(AM92="Facility",EXP(AI101+AI99*INDEX(INDIRECT("input"&amp;$B90),$E104,AM89)+AI98*2*AM91),"")</f>
        <v>1.3141197828856446E-2</v>
      </c>
      <c r="AN104" s="418">
        <f ca="1">IF(AN92="Facility",EXP(AI101+AI99*INDEX(INDIRECT("input"&amp;$B90),$E104,AN89)+AI98*2*AN91),"")</f>
        <v>8.0545874404872441E-3</v>
      </c>
      <c r="AO104" s="418">
        <f ca="1">IF(AO92="Facility",EXP(AI101+AI99*INDEX(INDIRECT("input"&amp;$B90),$E104,AO89)+AI98*2*AO91),"")</f>
        <v>4.9368695062176459E-3</v>
      </c>
      <c r="AP104" s="418">
        <f ca="1">IF(AP92="Facility",EXP(AI101+AI99*INDEX(INDIRECT("input"&amp;$B90),$E104,AP89)+AI98*2*AP91),"")</f>
        <v>3.0259377902969653E-3</v>
      </c>
      <c r="AQ104" s="418">
        <f ca="1">IF(AQ92="Facility",EXP(AI101+AI99*INDEX(INDIRECT("input"&amp;$B90),$E104,AQ89)+AI98*2*AQ91),"")</f>
        <v>1.8546772401449045E-3</v>
      </c>
      <c r="AR104" s="418">
        <f ca="1">IF(AR92="Facility",EXP(AI101+AI99*INDEX(INDIRECT("input"&amp;$B90),$E104,AR89)+AI98*2*AR91),"")</f>
        <v>1.1367806952746152E-3</v>
      </c>
      <c r="AS104" s="418">
        <f ca="1">IF(AS92="Facility",EXP(AI101+AI99*INDEX(INDIRECT("input"&amp;$B90),$E104,AS89)+AI98*2*AS91),"")</f>
        <v>6.9676293059382907E-4</v>
      </c>
      <c r="AT104" s="418">
        <f ca="1">IF(AT92="Facility",EXP(AI101+AI99*INDEX(INDIRECT("input"&amp;$B90),$E104,AT89)+AI98*2*AT91),"")</f>
        <v>4.270644139786542E-4</v>
      </c>
      <c r="AU104" s="418">
        <f ca="1">IF(AU92="Facility",EXP(AI101+AI99*INDEX(INDIRECT("input"&amp;$B90),$E104,AU89)+AI98*2*AU91),"")</f>
        <v>2.6175906564301774E-4</v>
      </c>
      <c r="AV104" s="418">
        <f ca="1">IF(AV92="Facility",EXP(AI101+AI99*INDEX(INDIRECT("input"&amp;$B90),$E104,AV89)+AI98*2*AV91),"")</f>
        <v>1.6043904901364656E-4</v>
      </c>
      <c r="AW104" s="418">
        <f ca="1">IF(AW92="Facility",EXP(AI101+AI99*INDEX(INDIRECT("input"&amp;$B90),$E104,AW89)+AI98*2*AW91),"")</f>
        <v>9.8337333169992507E-5</v>
      </c>
      <c r="AX104" s="418">
        <f ca="1">IF(AX92="Facility",EXP(AI101+AI99*INDEX(INDIRECT("input"&amp;$B90),$E104,AX89)+AI98*2*AX91),"")</f>
        <v>6.027355032604031E-5</v>
      </c>
      <c r="AY104" s="418">
        <f ca="1">IF(AY92="Facility",EXP(AI101+AI99*INDEX(INDIRECT("input"&amp;$B90),$E104,AY89)+AI98*2*AY91),"")</f>
        <v>3.6943251884059585E-5</v>
      </c>
      <c r="AZ104" s="418">
        <f ca="1">IF(AZ92="Facility",EXP(AI101+AI99*INDEX(INDIRECT("input"&amp;$B90),$E104,AZ89)+AI98*2*AZ91),"")</f>
        <v>2.264349540364521E-5</v>
      </c>
      <c r="BA104" s="418" t="str">
        <f ca="1">IF(BA92="Facility",EXP(AI101+AI99*INDEX(INDIRECT("input"&amp;$B90),$E104,BA89)+AI98*2*BA91),"")</f>
        <v/>
      </c>
      <c r="BB104" s="418" t="str">
        <f ca="1">IF(BB92="Facility",EXP(AI101+AI99*INDEX(INDIRECT("input"&amp;$B90),$E104,BB89)+AI98*2*BB91),"")</f>
        <v/>
      </c>
      <c r="BC104" s="418" t="str">
        <f ca="1">IF(BC92="Facility",EXP(AI101+AI99*INDEX(INDIRECT("input"&amp;$B90),$E104,BC89)+AI98*2*BC91),"")</f>
        <v/>
      </c>
      <c r="BD104" s="419" t="str">
        <f ca="1">IF(BD92="Facility",EXP(AI101+AI99*INDEX(INDIRECT("input"&amp;$B90),$E104,BD89)+AI98*2*BD91),"")</f>
        <v/>
      </c>
      <c r="BE104" s="203"/>
      <c r="BG104" s="17" t="s">
        <v>238</v>
      </c>
      <c r="BH104" s="124">
        <f>BG26</f>
        <v>0</v>
      </c>
      <c r="BI104" s="124" t="str">
        <f>BG27</f>
        <v>lei1834</v>
      </c>
      <c r="BJ104" s="210"/>
      <c r="BK104" s="124">
        <v>8</v>
      </c>
      <c r="BL104" s="41"/>
      <c r="BM104" s="417">
        <f ca="1">IF(BM92="Facility",EXP(BL101+BL99*INDEX(INDIRECT("input"&amp;$B90),$E104,BM89)+BL98*2*BM91),"")</f>
        <v>5.4468599081240725E-3</v>
      </c>
      <c r="BN104" s="418">
        <f ca="1">IF(BN92="Facility",EXP(BL101+BL99*INDEX(INDIRECT("input"&amp;$B90),$E104,BN89)+BL98*2*BN91),"")</f>
        <v>3.3385243854811893E-3</v>
      </c>
      <c r="BO104" s="418">
        <f ca="1">IF(BO92="Facility",EXP(BL101+BL99*INDEX(INDIRECT("input"&amp;$B90),$E104,BO89)+BL98*2*BO91),"")</f>
        <v>2.0462698252673062E-3</v>
      </c>
      <c r="BP104" s="418">
        <f ca="1">IF(BP92="Facility",EXP(BL101+BL99*INDEX(INDIRECT("input"&amp;$B90),$E104,BP89)+BL98*2*BP91),"")</f>
        <v>1.2542128540408975E-3</v>
      </c>
      <c r="BQ104" s="418">
        <f ca="1">IF(BQ92="Facility",EXP(BL101+BL99*INDEX(INDIRECT("input"&amp;$B90),$E104,BQ89)+BL98*2*BQ91),"")</f>
        <v>7.6874020415949938E-4</v>
      </c>
      <c r="BR104" s="418">
        <f ca="1">IF(BR92="Facility",EXP(BL101+BL99*INDEX(INDIRECT("input"&amp;$B90),$E104,BR89)+BL98*2*BR91),"")</f>
        <v>4.7118118713836691E-4</v>
      </c>
      <c r="BS104" s="418">
        <f ca="1">IF(BS92="Facility",EXP(BL101+BL99*INDEX(INDIRECT("input"&amp;$B90),$E104,BS89)+BL98*2*BS91),"")</f>
        <v>2.8879940181593183E-4</v>
      </c>
      <c r="BT104" s="418">
        <f ca="1">IF(BT92="Facility",EXP(BL101+BL99*INDEX(INDIRECT("input"&amp;$B90),$E104,BT89)+BL98*2*BT91),"")</f>
        <v>1.7701278566698659E-4</v>
      </c>
      <c r="BU104" s="418">
        <f ca="1">IF(BU92="Facility",EXP(BL101+BL99*INDEX(INDIRECT("input"&amp;$B90),$E104,BU89)+BL98*2*BU91),"")</f>
        <v>1.0849581436999342E-4</v>
      </c>
      <c r="BV104" s="418">
        <f ca="1">IF(BV92="Facility",EXP(BL101+BL99*INDEX(INDIRECT("input"&amp;$B90),$E104,BV89)+BL98*2*BV91),"")</f>
        <v>6.6499951918464736E-5</v>
      </c>
      <c r="BW104" s="418">
        <f ca="1">IF(BW92="Facility",EXP(BL101+BL99*INDEX(INDIRECT("input"&amp;$B90),$E104,BW89)+BL98*2*BW91),"")</f>
        <v>4.0759577969315298E-5</v>
      </c>
      <c r="BX104" s="418">
        <f ca="1">IF(BX92="Facility",EXP(BL101+BL99*INDEX(INDIRECT("input"&amp;$B90),$E104,BX89)+BL98*2*BX91),"")</f>
        <v>2.4982622517887891E-5</v>
      </c>
      <c r="BY104" s="418">
        <f ca="1">IF(BY92="Facility",EXP(BL101+BL99*INDEX(INDIRECT("input"&amp;$B90),$E104,BY89)+BL98*2*BY91),"")</f>
        <v>1.5312509573605905E-5</v>
      </c>
      <c r="BZ104" s="418">
        <f ca="1">IF(BZ92="Facility",EXP(BL101+BL99*INDEX(INDIRECT("input"&amp;$B90),$E104,BZ89)+BL98*2*BZ91),"")</f>
        <v>9.3854417915447714E-6</v>
      </c>
      <c r="CA104" s="418">
        <f ca="1">IF(CA92="Facility",EXP(BL101+BL99*INDEX(INDIRECT("input"&amp;$B90),$E104,CA89)+BL98*2*CA91),"")</f>
        <v>5.7525853093544983E-6</v>
      </c>
      <c r="CB104" s="418">
        <f ca="1">IF(CB92="Facility",EXP(BL101+BL99*INDEX(INDIRECT("input"&amp;$B90),$E104,CB89)+BL98*2*CB91),"")</f>
        <v>3.5259115635039644E-6</v>
      </c>
      <c r="CC104" s="418">
        <f ca="1">IF(CC92="Facility",EXP(BL101+BL99*INDEX(INDIRECT("input"&amp;$B90),$E104,CC89)+BL98*2*CC91),"")</f>
        <v>2.1611243788831357E-6</v>
      </c>
      <c r="CD104" s="418" t="str">
        <f ca="1">IF(CD92="Facility",EXP(BL101+BL99*INDEX(INDIRECT("input"&amp;$B90),$E104,CD89)+BL98*2*CD91),"")</f>
        <v/>
      </c>
      <c r="CE104" s="418" t="str">
        <f ca="1">IF(CE92="Facility",EXP(BL101+BL99*INDEX(INDIRECT("input"&amp;$B90),$E104,CE89)+BL98*2*CE91),"")</f>
        <v/>
      </c>
      <c r="CF104" s="418" t="str">
        <f ca="1">IF(CF92="Facility",EXP(BL101+BL99*INDEX(INDIRECT("input"&amp;$B90),$E104,CF89)+BL98*2*CF91),"")</f>
        <v/>
      </c>
      <c r="CG104" s="419" t="str">
        <f ca="1">IF(CG92="Facility",EXP(BL101+BL99*INDEX(INDIRECT("input"&amp;$B90),$E104,CG89)+BL98*2*CG91),"")</f>
        <v/>
      </c>
      <c r="CH104" s="203"/>
      <c r="CJ104" s="17" t="s">
        <v>238</v>
      </c>
      <c r="CK104" s="124">
        <f>CJ26</f>
        <v>0</v>
      </c>
      <c r="CL104" s="124" t="str">
        <f>CJ27</f>
        <v>work3564</v>
      </c>
      <c r="CM104" s="210"/>
      <c r="CN104" s="124">
        <v>8</v>
      </c>
      <c r="CO104" s="41"/>
      <c r="CP104" s="417">
        <f ca="1">IF(CP92="Facility",EXP(CO101+CO99*INDEX(INDIRECT("input"&amp;$B90),$E104,CP89)+CO98*2*CP91),"")</f>
        <v>1.0069008881351867E-2</v>
      </c>
      <c r="CQ104" s="418">
        <f ca="1">IF(CQ92="Facility",EXP(CO101+CO99*INDEX(INDIRECT("input"&amp;$B90),$E104,CQ89)+CO98*2*CQ91),"")</f>
        <v>6.1715616437796866E-3</v>
      </c>
      <c r="CR104" s="418">
        <f ca="1">IF(CR92="Facility",EXP(CO101+CO99*INDEX(INDIRECT("input"&amp;$B90),$E104,CR89)+CO98*2*CR91),"")</f>
        <v>3.7827132314396045E-3</v>
      </c>
      <c r="CS104" s="418">
        <f ca="1">IF(CS92="Facility",EXP(CO101+CO99*INDEX(INDIRECT("input"&amp;$B90),$E104,CS89)+CO98*2*CS91),"")</f>
        <v>2.3185249078294824E-3</v>
      </c>
      <c r="CT104" s="418">
        <f ca="1">IF(CT92="Facility",EXP(CO101+CO99*INDEX(INDIRECT("input"&amp;$B90),$E104,CT89)+CO98*2*CT91),"")</f>
        <v>1.4210851892095199E-3</v>
      </c>
      <c r="CU104" s="418">
        <f ca="1">IF(CU92="Facility",EXP(CO101+CO99*INDEX(INDIRECT("input"&amp;$B90),$E104,CU89)+CO98*2*CU91),"")</f>
        <v>8.710206684306121E-4</v>
      </c>
      <c r="CV104" s="418">
        <f ca="1">IF(CV92="Facility",EXP(CO101+CO99*INDEX(INDIRECT("input"&amp;$B90),$E104,CV89)+CO98*2*CV91),"")</f>
        <v>5.3387158672403383E-4</v>
      </c>
      <c r="CW104" s="418">
        <f ca="1">IF(CW92="Facility",EXP(CO101+CO99*INDEX(INDIRECT("input"&amp;$B90),$E104,CW89)+CO98*2*CW91),"")</f>
        <v>3.2722400448290047E-4</v>
      </c>
      <c r="CX104" s="418">
        <f ca="1">IF(CX92="Facility",EXP(CO101+CO99*INDEX(INDIRECT("input"&amp;$B90),$E104,CX89)+CO98*2*CX91),"")</f>
        <v>2.0056424011411983E-4</v>
      </c>
      <c r="CY104" s="418">
        <f ca="1">IF(CY92="Facility",EXP(CO101+CO99*INDEX(INDIRECT("input"&amp;$B90),$E104,CY89)+CO98*2*CY91),"")</f>
        <v>1.2293112321060267E-4</v>
      </c>
      <c r="CZ104" s="418">
        <f ca="1">IF(CZ92="Facility",EXP(CO101+CO99*INDEX(INDIRECT("input"&amp;$B90),$E104,CZ89)+CO98*2*CZ91),"")</f>
        <v>7.5347734198388171E-5</v>
      </c>
      <c r="DA104" s="418">
        <f ca="1">IF(DA92="Facility",EXP(CO101+CO99*INDEX(INDIRECT("input"&amp;$B90),$E104,DA89)+CO98*2*DA91),"")</f>
        <v>4.6182617554911389E-5</v>
      </c>
      <c r="DB104" s="418">
        <f ca="1">IF(DB92="Facility",EXP(CO101+CO99*INDEX(INDIRECT("input"&amp;$B90),$E104,DB89)+CO98*2*DB91),"")</f>
        <v>2.8306546798176066E-5</v>
      </c>
      <c r="DC104" s="418">
        <f ca="1">IF(DC92="Facility",EXP(CO101+CO99*INDEX(INDIRECT("input"&amp;$B90),$E104,DC89)+CO98*2*DC91),"")</f>
        <v>1.7349830608553775E-5</v>
      </c>
      <c r="DD104" s="418">
        <f ca="1">IF(DD92="Facility",EXP(CO101+CO99*INDEX(INDIRECT("input"&amp;$B90),$E104,DD89)+CO98*2*DD91),"")</f>
        <v>1.0634169695503246E-5</v>
      </c>
      <c r="DE104" s="418">
        <f ca="1">IF(DE92="Facility",EXP(CO101+CO99*INDEX(INDIRECT("input"&amp;$B90),$E104,DE89)+CO98*2*DE91),"")</f>
        <v>6.5179636426540459E-6</v>
      </c>
      <c r="DF104" s="418">
        <f ca="1">IF(DF92="Facility",EXP(CO101+CO99*INDEX(INDIRECT("input"&amp;$B90),$E104,DF89)+CO98*2*DF91),"")</f>
        <v>3.9950321711458741E-6</v>
      </c>
      <c r="DG104" s="418" t="str">
        <f ca="1">IF(DG92="Facility",EXP(CO101+CO99*INDEX(INDIRECT("input"&amp;$B90),$E104,DG89)+CO98*2*DG91),"")</f>
        <v/>
      </c>
      <c r="DH104" s="418" t="str">
        <f ca="1">IF(DH92="Facility",EXP(CO101+CO99*INDEX(INDIRECT("input"&amp;$B90),$E104,DH89)+CO98*2*DH91),"")</f>
        <v/>
      </c>
      <c r="DI104" s="418" t="str">
        <f ca="1">IF(DI92="Facility",EXP(CO101+CO99*INDEX(INDIRECT("input"&amp;$B90),$E104,DI89)+CO98*2*DI91),"")</f>
        <v/>
      </c>
      <c r="DJ104" s="419" t="str">
        <f ca="1">IF(DJ92="Facility",EXP(CO101+CO99*INDEX(INDIRECT("input"&amp;$B90),$E104,DJ89)+CO98*2*DJ91),"")</f>
        <v/>
      </c>
      <c r="DK104" s="203"/>
      <c r="DM104" s="17" t="s">
        <v>238</v>
      </c>
      <c r="DN104" s="124">
        <f>DM26</f>
        <v>0</v>
      </c>
      <c r="DO104" s="124" t="str">
        <f>DM27</f>
        <v>shop3564</v>
      </c>
      <c r="DP104" s="210"/>
      <c r="DQ104" s="124">
        <v>8</v>
      </c>
      <c r="DR104" s="41"/>
      <c r="DS104" s="417">
        <f ca="1">IF(DS92="Facility",EXP(DR101+DR99*INDEX(INDIRECT("input"&amp;$B90),$E104,DS89)+DR98*2*DS91),"")</f>
        <v>5.0467137000071282E-3</v>
      </c>
      <c r="DT104" s="418">
        <f ca="1">IF(DT92="Facility",EXP(DR101+DR99*INDEX(INDIRECT("input"&amp;$B90),$E104,DT89)+DR98*2*DT91),"")</f>
        <v>3.0932641995961552E-3</v>
      </c>
      <c r="DU104" s="418">
        <f ca="1">IF(DU92="Facility",EXP(DR101+DR99*INDEX(INDIRECT("input"&amp;$B90),$E104,DU89)+DR98*2*DU91),"")</f>
        <v>1.895943375684204E-3</v>
      </c>
      <c r="DV104" s="418">
        <f ca="1">IF(DV92="Facility",EXP(DR101+DR99*INDEX(INDIRECT("input"&amp;$B90),$E104,DV89)+DR98*2*DV91),"")</f>
        <v>1.1620738003142812E-3</v>
      </c>
      <c r="DW104" s="418">
        <f ca="1">IF(DW92="Facility",EXP(DR101+DR99*INDEX(INDIRECT("input"&amp;$B90),$E104,DW89)+DR98*2*DW91),"")</f>
        <v>7.1226574311036048E-4</v>
      </c>
      <c r="DX104" s="418">
        <f ca="1">IF(DX92="Facility",EXP(DR101+DR99*INDEX(INDIRECT("input"&amp;$B90),$E104,DX89)+DR98*2*DX91),"")</f>
        <v>4.3656649747318097E-4</v>
      </c>
      <c r="DY104" s="418">
        <f ca="1">IF(DY92="Facility",EXP(DR101+DR99*INDEX(INDIRECT("input"&amp;$B90),$E104,DY89)+DR98*2*DY91),"")</f>
        <v>2.6758314373469781E-4</v>
      </c>
      <c r="DZ104" s="418">
        <f ca="1">IF(DZ92="Facility",EXP(DR101+DR99*INDEX(INDIRECT("input"&amp;$B90),$E104,DZ89)+DR98*2*DZ91),"")</f>
        <v>1.6400878039282549E-4</v>
      </c>
      <c r="EA104" s="418">
        <f ca="1">IF(EA92="Facility",EXP(DR101+DR99*INDEX(INDIRECT("input"&amp;$B90),$E104,EA89)+DR98*2*EA91),"")</f>
        <v>1.0052531587195808E-4</v>
      </c>
      <c r="EB104" s="418">
        <f ca="1">IF(EB92="Facility",EXP(DR101+DR99*INDEX(INDIRECT("input"&amp;$B90),$E104,EB89)+DR98*2*EB91),"")</f>
        <v>6.161462274735009E-5</v>
      </c>
      <c r="EC104" s="418">
        <f ca="1">IF(EC92="Facility",EXP(DR101+DR99*INDEX(INDIRECT("input"&amp;$B90),$E104,EC89)+DR98*2*EC91),"")</f>
        <v>3.7765230612493777E-5</v>
      </c>
      <c r="ED104" s="418">
        <f ca="1">IF(ED92="Facility",EXP(DR101+DR99*INDEX(INDIRECT("input"&amp;$B90),$E104,ED89)+DR98*2*ED91),"")</f>
        <v>2.3147307889281447E-5</v>
      </c>
      <c r="EE104" s="418">
        <f ca="1">IF(EE92="Facility",EXP(DR101+DR99*INDEX(INDIRECT("input"&amp;$B90),$E104,EE89)+DR98*2*EE91),"")</f>
        <v>1.4187596734651835E-5</v>
      </c>
      <c r="EF104" s="418">
        <f ca="1">IF(EF92="Facility",EXP(DR101+DR99*INDEX(INDIRECT("input"&amp;$B90),$E104,EF89)+DR98*2*EF91),"")</f>
        <v>8.6959529837295754E-6</v>
      </c>
      <c r="EG104" s="418">
        <f ca="1">IF(EG92="Facility",EXP(DR101+DR99*INDEX(INDIRECT("input"&amp;$B90),$E104,EG89)+DR98*2*EG91),"")</f>
        <v>5.3299793974649316E-6</v>
      </c>
      <c r="EH104" s="418">
        <f ca="1">IF(EH92="Facility",EXP(DR101+DR99*INDEX(INDIRECT("input"&amp;$B90),$E104,EH89)+DR98*2*EH91),"")</f>
        <v>3.2668852316191568E-6</v>
      </c>
      <c r="EI104" s="418">
        <f ca="1">IF(EI92="Facility",EXP(DR101+DR99*INDEX(INDIRECT("input"&amp;$B90),$E104,EI89)+DR98*2*EI91),"")</f>
        <v>2.00236029460967E-6</v>
      </c>
      <c r="EJ104" s="418" t="str">
        <f ca="1">IF(EJ92="Facility",EXP(DR101+DR99*INDEX(INDIRECT("input"&amp;$B90),$E104,EJ89)+DR98*2*EJ91),"")</f>
        <v/>
      </c>
      <c r="EK104" s="418" t="str">
        <f ca="1">IF(EK92="Facility",EXP(DR101+DR99*INDEX(INDIRECT("input"&amp;$B90),$E104,EK89)+DR98*2*EK91),"")</f>
        <v/>
      </c>
      <c r="EL104" s="418" t="str">
        <f ca="1">IF(EL92="Facility",EXP(DR101+DR99*INDEX(INDIRECT("input"&amp;$B90),$E104,EL89)+DR98*2*EL91),"")</f>
        <v/>
      </c>
      <c r="EM104" s="419" t="str">
        <f ca="1">IF(EM92="Facility",EXP(DR101+DR99*INDEX(INDIRECT("input"&amp;$B90),$E104,EM89)+DR98*2*EM91),"")</f>
        <v/>
      </c>
      <c r="EN104" s="203"/>
      <c r="EP104" s="17" t="s">
        <v>238</v>
      </c>
      <c r="EQ104" s="124">
        <f>EP26</f>
        <v>0</v>
      </c>
      <c r="ER104" s="124" t="str">
        <f>EP27</f>
        <v>lei3564</v>
      </c>
      <c r="ES104" s="210"/>
      <c r="ET104" s="124">
        <v>8</v>
      </c>
      <c r="EU104" s="41"/>
      <c r="EV104" s="417">
        <f ca="1">IF(EV92="Facility",EXP(EU101+EU99*INDEX(INDIRECT("input"&amp;$B90),$E104,EV89)+EU98*2*EV91),"")</f>
        <v>6.001294998256094E-3</v>
      </c>
      <c r="EW104" s="418">
        <f ca="1">IF(EW92="Facility",EXP(EU101+EU99*INDEX(INDIRECT("input"&amp;$B90),$E104,EW89)+EU98*2*EW91),"")</f>
        <v>3.6783523046482356E-3</v>
      </c>
      <c r="EX104" s="418">
        <f ca="1">IF(EX92="Facility",EXP(EU101+EU99*INDEX(INDIRECT("input"&amp;$B90),$E104,EX89)+EU98*2*EX91),"")</f>
        <v>2.2545593377833809E-3</v>
      </c>
      <c r="EY104" s="418">
        <f ca="1">IF(EY92="Facility",EXP(EU101+EU99*INDEX(INDIRECT("input"&amp;$B90),$E104,EY89)+EU98*2*EY91),"")</f>
        <v>1.3818790008675737E-3</v>
      </c>
      <c r="EZ104" s="418">
        <f ca="1">IF(EZ92="Facility",EXP(EU101+EU99*INDEX(INDIRECT("input"&amp;$B90),$E104,EZ89)+EU98*2*EZ91),"")</f>
        <v>8.4699015946780023E-4</v>
      </c>
      <c r="FA104" s="418">
        <f ca="1">IF(FA92="Facility",EXP(EU101+EU99*INDEX(INDIRECT("input"&amp;$B90),$E104,FA89)+EU98*2*FA91),"")</f>
        <v>5.1914265271047215E-4</v>
      </c>
      <c r="FB104" s="418">
        <f ca="1">IF(FB92="Facility",EXP(EU101+EU99*INDEX(INDIRECT("input"&amp;$B90),$E104,FB89)+EU98*2*FB91),"")</f>
        <v>3.1819625157464623E-4</v>
      </c>
      <c r="FC104" s="418">
        <f ca="1">IF(FC92="Facility",EXP(EU101+EU99*INDEX(INDIRECT("input"&amp;$B90),$E104,FC89)+EU98*2*FC91),"")</f>
        <v>1.9503089177421627E-4</v>
      </c>
      <c r="FD104" s="418">
        <f ca="1">IF(FD92="Facility",EXP(EU101+EU99*INDEX(INDIRECT("input"&amp;$B90),$E104,FD89)+EU98*2*FD91),"")</f>
        <v>1.1953958777959672E-4</v>
      </c>
      <c r="FE104" s="418">
        <f ca="1">IF(FE92="Facility",EXP(EU101+EU99*INDEX(INDIRECT("input"&amp;$B90),$E104,FE89)+EU98*2*FE91),"")</f>
        <v>7.3268972502360546E-5</v>
      </c>
      <c r="FF104" s="418">
        <f ca="1">IF(FF92="Facility",EXP(EU101+EU99*INDEX(INDIRECT("input"&amp;$B90),$E104,FF89)+EU98*2*FF91),"")</f>
        <v>4.4908489574597121E-5</v>
      </c>
      <c r="FG104" s="418">
        <f ca="1">IF(FG92="Facility",EXP(EU101+EU99*INDEX(INDIRECT("input"&amp;$B90),$E104,FG89)+EU98*2*FG91),"")</f>
        <v>2.7525600086813419E-5</v>
      </c>
      <c r="FH104" s="418">
        <f ca="1">IF(FH92="Facility",EXP(EU101+EU99*INDEX(INDIRECT("input"&amp;$B90),$E104,FH89)+EU98*2*FH91),"")</f>
        <v>1.687116773056105E-5</v>
      </c>
      <c r="FI104" s="418">
        <f ca="1">IF(FI92="Facility",EXP(EU101+EU99*INDEX(INDIRECT("input"&amp;$B90),$E104,FI89)+EU98*2*FI91),"")</f>
        <v>1.0340784567639074E-5</v>
      </c>
      <c r="FJ104" s="418">
        <f ca="1">IF(FJ92="Facility",EXP(EU101+EU99*INDEX(INDIRECT("input"&amp;$B90),$E104,FJ89)+EU98*2*FJ91),"")</f>
        <v>6.3381401443020573E-6</v>
      </c>
      <c r="FK104" s="418">
        <f ca="1">IF(FK92="Facility",EXP(EU101+EU99*INDEX(INDIRECT("input"&amp;$B90),$E104,FK89)+EU98*2*FK91),"")</f>
        <v>3.8848135966906616E-6</v>
      </c>
      <c r="FL104" s="418">
        <f ca="1">IF(FL92="Facility",EXP(EU101+EU99*INDEX(INDIRECT("input"&amp;$B90),$E104,FL89)+EU98*2*FL91),"")</f>
        <v>2.3811049199661649E-6</v>
      </c>
      <c r="FM104" s="418" t="str">
        <f ca="1">IF(FM92="Facility",EXP(EU101+EU99*INDEX(INDIRECT("input"&amp;$B90),$E104,FM89)+EU98*2*FM91),"")</f>
        <v/>
      </c>
      <c r="FN104" s="418" t="str">
        <f ca="1">IF(FN92="Facility",EXP(EU101+EU99*INDEX(INDIRECT("input"&amp;$B90),$E104,FN89)+EU98*2*FN91),"")</f>
        <v/>
      </c>
      <c r="FO104" s="418" t="str">
        <f ca="1">IF(FO92="Facility",EXP(EU101+EU99*INDEX(INDIRECT("input"&amp;$B90),$E104,FO89)+EU98*2*FO91),"")</f>
        <v/>
      </c>
      <c r="FP104" s="419" t="str">
        <f ca="1">IF(FP92="Facility",EXP(EU101+EU99*INDEX(INDIRECT("input"&amp;$B90),$E104,FP89)+EU98*2*FP91),"")</f>
        <v/>
      </c>
      <c r="FQ104" s="203"/>
      <c r="FS104" s="17" t="s">
        <v>238</v>
      </c>
      <c r="FT104" s="124">
        <f>FS26</f>
        <v>0</v>
      </c>
      <c r="FU104" s="124" t="str">
        <f>FS27</f>
        <v>shop65</v>
      </c>
      <c r="FV104" s="210"/>
      <c r="FW104" s="124">
        <v>8</v>
      </c>
      <c r="FX104" s="41"/>
      <c r="FY104" s="417">
        <f ca="1">IF(FY92="Facility",EXP(FX101+FX99*INDEX(INDIRECT("input"&amp;$B90),$E104,FY89)+FX98*2*FY91),"")</f>
        <v>3.4033126937913177E-3</v>
      </c>
      <c r="FZ104" s="418">
        <f ca="1">IF(FZ92="Facility",EXP(FX101+FX99*INDEX(INDIRECT("input"&amp;$B90),$E104,FZ89)+FX98*2*FZ91),"")</f>
        <v>2.0859802916343294E-3</v>
      </c>
      <c r="GA104" s="418">
        <f ca="1">IF(GA92="Facility",EXP(FX101+FX99*INDEX(INDIRECT("input"&amp;$B90),$E104,GA89)+FX98*2*GA91),"")</f>
        <v>1.2785524483321688E-3</v>
      </c>
      <c r="GB104" s="418">
        <f ca="1">IF(GB92="Facility",EXP(FX101+FX99*INDEX(INDIRECT("input"&amp;$B90),$E104,GB89)+FX98*2*GB91),"")</f>
        <v>7.8365858473927773E-4</v>
      </c>
      <c r="GC104" s="418">
        <f ca="1">IF(GC92="Facility",EXP(FX101+FX99*INDEX(INDIRECT("input"&amp;$B90),$E104,GC89)+FX98*2*GC91),"")</f>
        <v>4.8032505685368553E-4</v>
      </c>
      <c r="GD104" s="418">
        <f ca="1">IF(GD92="Facility",EXP(FX101+FX99*INDEX(INDIRECT("input"&amp;$B90),$E104,GD89)+FX98*2*GD91),"")</f>
        <v>2.944039212155813E-4</v>
      </c>
      <c r="GE104" s="418">
        <f ca="1">IF(GE92="Facility",EXP(FX101+FX99*INDEX(INDIRECT("input"&amp;$B90),$E104,GE89)+FX98*2*GE91),"")</f>
        <v>1.8044794372139568E-4</v>
      </c>
      <c r="GF104" s="418">
        <f ca="1">IF(GF92="Facility",EXP(FX101+FX99*INDEX(INDIRECT("input"&amp;$B90),$E104,GF89)+FX98*2*GF91),"")</f>
        <v>1.1060131352474911E-4</v>
      </c>
      <c r="GG104" s="418">
        <f ca="1">IF(GG92="Facility",EXP(FX101+FX99*INDEX(INDIRECT("input"&amp;$B90),$E104,GG89)+FX98*2*GG91),"")</f>
        <v>6.7790467993841854E-5</v>
      </c>
      <c r="GH104" s="418">
        <f ca="1">IF(GH92="Facility",EXP(FX101+FX99*INDEX(INDIRECT("input"&amp;$B90),$E104,GH89)+FX98*2*GH91),"")</f>
        <v>4.1550569377241238E-5</v>
      </c>
      <c r="GI104" s="418">
        <f ca="1">IF(GI92="Facility",EXP(FX101+FX99*INDEX(INDIRECT("input"&amp;$B90),$E104,GI89)+FX98*2*GI91),"")</f>
        <v>2.5467442055862034E-5</v>
      </c>
      <c r="GJ104" s="418" t="str">
        <f ca="1">IF(GJ92="Facility",EXP(FX101+FX99*INDEX(INDIRECT("input"&amp;$B90),$E104,GJ89)+FX98*2*GJ91),"")</f>
        <v/>
      </c>
      <c r="GK104" s="418" t="str">
        <f ca="1">IF(GK92="Facility",EXP(FX101+FX99*INDEX(INDIRECT("input"&amp;$B90),$E104,GK89)+FX98*2*GK91),"")</f>
        <v/>
      </c>
      <c r="GL104" s="418" t="str">
        <f ca="1">IF(GL92="Facility",EXP(FX101+FX99*INDEX(INDIRECT("input"&amp;$B90),$E104,GL89)+FX98*2*GL91),"")</f>
        <v/>
      </c>
      <c r="GM104" s="418" t="str">
        <f ca="1">IF(GM92="Facility",EXP(FX101+FX99*INDEX(INDIRECT("input"&amp;$B90),$E104,GM89)+FX98*2*GM91),"")</f>
        <v/>
      </c>
      <c r="GN104" s="418" t="str">
        <f ca="1">IF(GN92="Facility",EXP(FX101+FX99*INDEX(INDIRECT("input"&amp;$B90),$E104,GN89)+FX98*2*GN91),"")</f>
        <v/>
      </c>
      <c r="GO104" s="418" t="str">
        <f ca="1">IF(GO92="Facility",EXP(FX101+FX99*INDEX(INDIRECT("input"&amp;$B90),$E104,GO89)+FX98*2*GO91),"")</f>
        <v/>
      </c>
      <c r="GP104" s="418" t="str">
        <f ca="1">IF(GP92="Facility",EXP(FX101+FX99*INDEX(INDIRECT("input"&amp;$B90),$E104,GP89)+FX98*2*GP91),"")</f>
        <v/>
      </c>
      <c r="GQ104" s="418" t="str">
        <f ca="1">IF(GQ92="Facility",EXP(FX101+FX99*INDEX(INDIRECT("input"&amp;$B90),$E104,GQ89)+FX98*2*GQ91),"")</f>
        <v/>
      </c>
      <c r="GR104" s="418" t="str">
        <f ca="1">IF(GR92="Facility",EXP(FX101+FX99*INDEX(INDIRECT("input"&amp;$B90),$E104,GR89)+FX98*2*GR91),"")</f>
        <v/>
      </c>
      <c r="GS104" s="419" t="str">
        <f ca="1">IF(GS92="Facility",EXP(FX101+FX99*INDEX(INDIRECT("input"&amp;$B90),$E104,GS89)+FX98*2*GS91),"")</f>
        <v/>
      </c>
      <c r="GT104" s="203"/>
      <c r="GV104" s="17" t="s">
        <v>238</v>
      </c>
      <c r="GW104" s="124">
        <f>GV26</f>
        <v>0</v>
      </c>
      <c r="GX104" s="124" t="str">
        <f>GV27</f>
        <v>lei65</v>
      </c>
      <c r="GY104" s="210"/>
      <c r="GZ104" s="124">
        <v>8</v>
      </c>
      <c r="HA104" s="41"/>
      <c r="HB104" s="417">
        <f ca="1">IF(HB92="Facility",EXP(HA101+HA99*INDEX(INDIRECT("input"&amp;$B90),$E104,HB89)+HA98*2*HB91),"")</f>
        <v>3.2735050087309521E-3</v>
      </c>
      <c r="HC104" s="418">
        <f ca="1">IF(HC92="Facility",EXP(HA101+HA99*INDEX(INDIRECT("input"&amp;$B90),$E104,HC89)+HA98*2*HC91),"")</f>
        <v>2.0064177309467449E-3</v>
      </c>
      <c r="HD104" s="418">
        <f ca="1">IF(HD92="Facility",EXP(HA101+HA99*INDEX(INDIRECT("input"&amp;$B90),$E104,HD89)+HA98*2*HD91),"")</f>
        <v>1.229786452234004E-3</v>
      </c>
      <c r="HE104" s="418">
        <f ca="1">IF(HE92="Facility",EXP(HA101+HA99*INDEX(INDIRECT("input"&amp;$B90),$E104,HE89)+HA98*2*HE91),"")</f>
        <v>7.5376861695927765E-4</v>
      </c>
      <c r="HF104" s="418">
        <f ca="1">IF(HF92="Facility",EXP(HA101+HA99*INDEX(INDIRECT("input"&amp;$B90),$E104,HF89)+HA98*2*HF91),"")</f>
        <v>4.620047056792517E-4</v>
      </c>
      <c r="HG104" s="418">
        <f ca="1">IF(HG92="Facility",EXP(HA101+HA99*INDEX(INDIRECT("input"&amp;$B90),$E104,HG89)+HA98*2*HG91),"")</f>
        <v>2.8317489381665721E-4</v>
      </c>
      <c r="HH104" s="418">
        <f ca="1">IF(HH92="Facility",EXP(HA101+HA99*INDEX(INDIRECT("input"&amp;$B90),$E104,HH89)+HA98*2*HH91),"")</f>
        <v>1.7356537607161459E-4</v>
      </c>
      <c r="HI104" s="418">
        <f ca="1">IF(HI92="Facility",EXP(HA101+HA99*INDEX(INDIRECT("input"&amp;$B90),$E104,HI89)+HA98*2*HI91),"")</f>
        <v>1.0638280592200231E-4</v>
      </c>
      <c r="HJ104" s="418">
        <f ca="1">IF(HJ92="Facility",EXP(HA101+HA99*INDEX(INDIRECT("input"&amp;$B90),$E104,HJ89)+HA98*2*HJ91),"")</f>
        <v>6.5204833198810301E-5</v>
      </c>
      <c r="HK104" s="418">
        <f ca="1">IF(HK92="Facility",EXP(HA101+HA99*INDEX(INDIRECT("input"&amp;$B90),$E104,HK89)+HA98*2*HK91),"")</f>
        <v>3.9965765479074802E-5</v>
      </c>
      <c r="HL104" s="418">
        <f ca="1">IF(HL92="Facility",EXP(HA101+HA99*INDEX(INDIRECT("input"&amp;$B90),$E104,HL89)+HA98*2*HL91),"")</f>
        <v>2.4496073864008443E-5</v>
      </c>
      <c r="HM104" s="418" t="str">
        <f ca="1">IF(HM92="Facility",EXP(HA101+HA99*INDEX(INDIRECT("input"&amp;$B90),$E104,HM89)+HA98*2*HM91),"")</f>
        <v/>
      </c>
      <c r="HN104" s="418" t="str">
        <f ca="1">IF(HN92="Facility",EXP(HA101+HA99*INDEX(INDIRECT("input"&amp;$B90),$E104,HN89)+HA98*2*HN91),"")</f>
        <v/>
      </c>
      <c r="HO104" s="418" t="str">
        <f ca="1">IF(HO92="Facility",EXP(HA101+HA99*INDEX(INDIRECT("input"&amp;$B90),$E104,HO89)+HA98*2*HO91),"")</f>
        <v/>
      </c>
      <c r="HP104" s="418" t="str">
        <f ca="1">IF(HP92="Facility",EXP(HA101+HA99*INDEX(INDIRECT("input"&amp;$B90),$E104,HP89)+HA98*2*HP91),"")</f>
        <v/>
      </c>
      <c r="HQ104" s="418" t="str">
        <f ca="1">IF(HQ92="Facility",EXP(HA101+HA99*INDEX(INDIRECT("input"&amp;$B90),$E104,HQ89)+HA98*2*HQ91),"")</f>
        <v/>
      </c>
      <c r="HR104" s="418" t="str">
        <f ca="1">IF(HR92="Facility",EXP(HA101+HA99*INDEX(INDIRECT("input"&amp;$B90),$E104,HR89)+HA98*2*HR91),"")</f>
        <v/>
      </c>
      <c r="HS104" s="418" t="str">
        <f ca="1">IF(HS92="Facility",EXP(HA101+HA99*INDEX(INDIRECT("input"&amp;$B90),$E104,HS89)+HA98*2*HS91),"")</f>
        <v/>
      </c>
      <c r="HT104" s="418" t="str">
        <f ca="1">IF(HT92="Facility",EXP(HA101+HA99*INDEX(INDIRECT("input"&amp;$B90),$E104,HT89)+HA98*2*HT91),"")</f>
        <v/>
      </c>
      <c r="HU104" s="418" t="str">
        <f ca="1">IF(HU92="Facility",EXP(HA101+HA99*INDEX(INDIRECT("input"&amp;$B90),$E104,HU89)+HA98*2*HU91),"")</f>
        <v/>
      </c>
      <c r="HV104" s="419" t="str">
        <f ca="1">IF(HV92="Facility",EXP(HA101+HA99*INDEX(INDIRECT("input"&amp;$B90),$E104,HV89)+HA98*2*HV91),"")</f>
        <v/>
      </c>
      <c r="HW104" s="203"/>
    </row>
    <row r="105" spans="1:231" ht="15.75" thickBot="1">
      <c r="A105" s="18" t="s">
        <v>237</v>
      </c>
      <c r="B105" s="122">
        <f>A26</f>
        <v>0</v>
      </c>
      <c r="C105" s="122" t="str">
        <f>A27</f>
        <v>work1834</v>
      </c>
      <c r="D105" s="210"/>
      <c r="E105" s="122"/>
      <c r="F105" s="31"/>
      <c r="G105" s="420">
        <f ca="1">IF(G92="Facility",G104/(G104+EXP(F100)),"")</f>
        <v>0.9999670910173809</v>
      </c>
      <c r="H105" s="421">
        <f ca="1">IF(H92="Facility",H104/(H104+EXP(F100)),"")</f>
        <v>0.99994630954513619</v>
      </c>
      <c r="I105" s="421">
        <f ca="1">IF(I92="Facility",I104/(I104+EXP(F100)),"")</f>
        <v>0.99991240607020726</v>
      </c>
      <c r="J105" s="421">
        <f ca="1">IF(J92="Facility",J104/(J104+EXP(F100)),"")</f>
        <v>0.99985709690320457</v>
      </c>
      <c r="K105" s="421">
        <f ca="1">IF(K92="Facility",K104/(K104+EXP(F100)),"")</f>
        <v>0.99976687218055771</v>
      </c>
      <c r="L105" s="421">
        <f ca="1">IF(L92="Facility",L104/(L104+EXP(F100)),"")</f>
        <v>0.99961970394502309</v>
      </c>
      <c r="M105" s="421">
        <f ca="1">IF(M92="Facility",M104/(M104+EXP(F100)),"")</f>
        <v>0.99937968942679589</v>
      </c>
      <c r="N105" s="421">
        <f ca="1">IF(N92="Facility",N104/(N104+EXP(F100)),"")</f>
        <v>0.99898834894059163</v>
      </c>
      <c r="O105" s="421">
        <f ca="1">IF(O92="Facility",O104/(O104+EXP(F100)),"")</f>
        <v>0.99835052771780142</v>
      </c>
      <c r="P105" s="421">
        <f ca="1">IF(P92="Facility",P104/(P104+EXP(F100)),"")</f>
        <v>0.99731165799055121</v>
      </c>
      <c r="Q105" s="421">
        <f ca="1">IF(Q92="Facility",Q104/(Q104+EXP(F100)),"")</f>
        <v>0.99562135758277515</v>
      </c>
      <c r="R105" s="421">
        <f ca="1">IF(R92="Facility",R104/(R104+EXP(F100)),"")</f>
        <v>0.9928758692089551</v>
      </c>
      <c r="S105" s="421">
        <f ca="1">IF(S92="Facility",S104/(S104+EXP(F100)),"")</f>
        <v>0.98842891661649679</v>
      </c>
      <c r="T105" s="421">
        <f ca="1">IF(T92="Facility",T104/(T104+EXP(F100)),"")</f>
        <v>0.98125852887272025</v>
      </c>
      <c r="U105" s="421">
        <f ca="1">IF(U92="Facility",U104/(U104+EXP(F100)),"")</f>
        <v>0.9697806309682625</v>
      </c>
      <c r="V105" s="421">
        <f ca="1">IF(V92="Facility",V104/(V104+EXP(F100)),"")</f>
        <v>0.9516198689802513</v>
      </c>
      <c r="W105" s="421">
        <f ca="1">IF(W92="Facility",W104/(W104+EXP(F100)),"")</f>
        <v>0.92340711826232613</v>
      </c>
      <c r="X105" s="421" t="str">
        <f ca="1">IF(X92="Facility",X104/(X104+EXP(F100)),"")</f>
        <v/>
      </c>
      <c r="Y105" s="421" t="str">
        <f ca="1">IF(Y92="Facility",Y104/(Y104+EXP(F100)),"")</f>
        <v/>
      </c>
      <c r="Z105" s="421" t="str">
        <f ca="1">IF(Z92="Facility",Z104/(Z104+EXP(F100)),"")</f>
        <v/>
      </c>
      <c r="AA105" s="422" t="str">
        <f ca="1">IF(AA92="Facility",AA104/(AA104+EXP(F100)),"")</f>
        <v/>
      </c>
      <c r="AB105" s="204"/>
      <c r="AD105" s="18" t="s">
        <v>237</v>
      </c>
      <c r="AE105" s="122">
        <f>AD26</f>
        <v>0</v>
      </c>
      <c r="AF105" s="122" t="str">
        <f>AD27</f>
        <v>shop1834</v>
      </c>
      <c r="AG105" s="210"/>
      <c r="AH105" s="122"/>
      <c r="AI105" s="31"/>
      <c r="AJ105" s="420">
        <f ca="1">IF(AJ92="Facility",AJ104/(AJ104+EXP(AI100)),"")</f>
        <v>0.99999677091334183</v>
      </c>
      <c r="AK105" s="421">
        <f ca="1">IF(AK92="Facility",AK104/(AK104+EXP(AI100)),"")</f>
        <v>0.9999947317003679</v>
      </c>
      <c r="AL105" s="421">
        <f ca="1">IF(AL92="Facility",AL104/(AL104+EXP(AI100)),"")</f>
        <v>0.99999140470721026</v>
      </c>
      <c r="AM105" s="421">
        <f ca="1">IF(AM92="Facility",AM104/(AM104+EXP(AI100)),"")</f>
        <v>0.9999859767082212</v>
      </c>
      <c r="AN105" s="421">
        <f ca="1">IF(AN92="Facility",AN104/(AN104+EXP(AI100)),"")</f>
        <v>0.99997712096108538</v>
      </c>
      <c r="AO105" s="421">
        <f ca="1">IF(AO92="Facility",AO104/(AO104+EXP(AI100)),"")</f>
        <v>0.99996267299414965</v>
      </c>
      <c r="AP105" s="421">
        <f ca="1">IF(AP92="Facility",AP104/(AP104+EXP(AI100)),"")</f>
        <v>0.99993910178401491</v>
      </c>
      <c r="AQ105" s="421">
        <f ca="1">IF(AQ92="Facility",AQ104/(AQ104+EXP(AI100)),"")</f>
        <v>0.99990064733500406</v>
      </c>
      <c r="AR105" s="421">
        <f ca="1">IF(AR92="Facility",AR104/(AR104+EXP(AI100)),"")</f>
        <v>0.99983791458937477</v>
      </c>
      <c r="AS105" s="421">
        <f ca="1">IF(AS92="Facility",AS104/(AS104+EXP(AI100)),"")</f>
        <v>0.9997355819328545</v>
      </c>
      <c r="AT105" s="421">
        <f ca="1">IF(AT92="Facility",AT104/(AT104+EXP(AI100)),"")</f>
        <v>0.99956866940492139</v>
      </c>
      <c r="AU105" s="421">
        <f ca="1">IF(AU92="Facility",AU104/(AU104+EXP(AI100)),"")</f>
        <v>0.99929646835849795</v>
      </c>
      <c r="AV105" s="421">
        <f ca="1">IF(AV92="Facility",AV104/(AV104+EXP(AI100)),"")</f>
        <v>0.99885268577945618</v>
      </c>
      <c r="AW105" s="421">
        <f ca="1">IF(AW92="Facility",AW104/(AW104+EXP(AI100)),"")</f>
        <v>0.99812949240610427</v>
      </c>
      <c r="AX105" s="421">
        <f ca="1">IF(AX92="Facility",AX104/(AX104+EXP(AI100)),"")</f>
        <v>0.99695183538340626</v>
      </c>
      <c r="AY105" s="421">
        <f ca="1">IF(AY92="Facility",AY104/(AY104+EXP(AI100)),"")</f>
        <v>0.99503642177563523</v>
      </c>
      <c r="AZ105" s="421">
        <f ca="1">IF(AZ92="Facility",AZ104/(AZ104+EXP(AI100)),"")</f>
        <v>0.99192714188639741</v>
      </c>
      <c r="BA105" s="421" t="str">
        <f ca="1">IF(BA92="Facility",BA104/(BA104+EXP(AI100)),"")</f>
        <v/>
      </c>
      <c r="BB105" s="421" t="str">
        <f ca="1">IF(BB92="Facility",BB104/(BB104+EXP(AI100)),"")</f>
        <v/>
      </c>
      <c r="BC105" s="421" t="str">
        <f ca="1">IF(BC92="Facility",BC104/(BC104+EXP(AI100)),"")</f>
        <v/>
      </c>
      <c r="BD105" s="422" t="str">
        <f ca="1">IF(BD92="Facility",BD104/(BD104+EXP(AI100)),"")</f>
        <v/>
      </c>
      <c r="BE105" s="204"/>
      <c r="BG105" s="18" t="s">
        <v>237</v>
      </c>
      <c r="BH105" s="122">
        <f>BG26</f>
        <v>0</v>
      </c>
      <c r="BI105" s="122" t="str">
        <f>BG27</f>
        <v>lei1834</v>
      </c>
      <c r="BJ105" s="210"/>
      <c r="BK105" s="122"/>
      <c r="BL105" s="31"/>
      <c r="BM105" s="420">
        <f ca="1">IF(BM92="Facility",BM104/(BM104+EXP(BL100)),"")</f>
        <v>0.99996885712725858</v>
      </c>
      <c r="BN105" s="421">
        <f ca="1">IF(BN92="Facility",BN104/(BN104+EXP(BL100)),"")</f>
        <v>0.99994919086720213</v>
      </c>
      <c r="BO105" s="421">
        <f ca="1">IF(BO92="Facility",BO104/(BO104+EXP(BL100)),"")</f>
        <v>0.99991710668645961</v>
      </c>
      <c r="BP105" s="421">
        <f ca="1">IF(BP92="Facility",BP104/(BP104+EXP(BL100)),"")</f>
        <v>0.9998647652137661</v>
      </c>
      <c r="BQ105" s="421">
        <f ca="1">IF(BQ92="Facility",BQ104/(BQ104+EXP(BL100)),"")</f>
        <v>0.99977938096377006</v>
      </c>
      <c r="BR105" s="421">
        <f ca="1">IF(BR92="Facility",BR104/(BR104+EXP(BL100)),"")</f>
        <v>0.99964010639308187</v>
      </c>
      <c r="BS105" s="421">
        <f ca="1">IF(BS92="Facility",BS104/(BS104+EXP(BL100)),"")</f>
        <v>0.99941296081714637</v>
      </c>
      <c r="BT105" s="421">
        <f ca="1">IF(BT92="Facility",BT104/(BT104+EXP(BL100)),"")</f>
        <v>0.99904259042077259</v>
      </c>
      <c r="BU105" s="421">
        <f ca="1">IF(BU92="Facility",BU104/(BU104+EXP(BL100)),"")</f>
        <v>0.9984389136831644</v>
      </c>
      <c r="BV105" s="421">
        <f ca="1">IF(BV92="Facility",BV104/(BV104+EXP(BL100)),"")</f>
        <v>0.9974555692807433</v>
      </c>
      <c r="BW105" s="421">
        <f ca="1">IF(BW92="Facility",BW104/(BW104+EXP(BL100)),"")</f>
        <v>0.99585537734903928</v>
      </c>
      <c r="BX105" s="421">
        <f ca="1">IF(BX92="Facility",BX104/(BX104+EXP(BL100)),"")</f>
        <v>0.99325562963667646</v>
      </c>
      <c r="BY105" s="421">
        <f ca="1">IF(BY92="Facility",BY104/(BY104+EXP(BL100)),"")</f>
        <v>0.98904311127362143</v>
      </c>
      <c r="BZ105" s="421">
        <f ca="1">IF(BZ92="Facility",BZ104/(BZ104+EXP(BL100)),"")</f>
        <v>0.98224649249424489</v>
      </c>
      <c r="CA105" s="421">
        <f ca="1">IF(CA92="Facility",CA104/(CA104+EXP(BL100)),"")</f>
        <v>0.97135599383774607</v>
      </c>
      <c r="CB105" s="421">
        <f ca="1">IF(CB92="Facility",CB104/(CB104+EXP(BL100)),"")</f>
        <v>0.95409715658870409</v>
      </c>
      <c r="CC105" s="421">
        <f ca="1">IF(CC92="Facility",CC104/(CC104+EXP(BL100)),"")</f>
        <v>0.92721854263198833</v>
      </c>
      <c r="CD105" s="421" t="str">
        <f ca="1">IF(CD92="Facility",CD104/(CD104+EXP(BL100)),"")</f>
        <v/>
      </c>
      <c r="CE105" s="421" t="str">
        <f ca="1">IF(CE92="Facility",CE104/(CE104+EXP(BL100)),"")</f>
        <v/>
      </c>
      <c r="CF105" s="421" t="str">
        <f ca="1">IF(CF92="Facility",CF104/(CF104+EXP(BL100)),"")</f>
        <v/>
      </c>
      <c r="CG105" s="422" t="str">
        <f ca="1">IF(CG92="Facility",CG104/(CG104+EXP(BL100)),"")</f>
        <v/>
      </c>
      <c r="CH105" s="204"/>
      <c r="CJ105" s="18" t="s">
        <v>237</v>
      </c>
      <c r="CK105" s="122">
        <f>CJ26</f>
        <v>0</v>
      </c>
      <c r="CL105" s="122" t="str">
        <f>CJ27</f>
        <v>work3564</v>
      </c>
      <c r="CM105" s="210"/>
      <c r="CN105" s="122"/>
      <c r="CO105" s="31"/>
      <c r="CP105" s="420">
        <f ca="1">IF(CP92="Facility",CP104/(CP104+EXP(CO100)),"")</f>
        <v>0.99998145454005261</v>
      </c>
      <c r="CQ105" s="421">
        <f ca="1">IF(CQ92="Facility",CQ104/(CQ104+EXP(CO100)),"")</f>
        <v>0.99996974311775</v>
      </c>
      <c r="CR105" s="421">
        <f ca="1">IF(CR92="Facility",CR104/(CR104+EXP(CO100)),"")</f>
        <v>0.99995063631986714</v>
      </c>
      <c r="CS105" s="421">
        <f ca="1">IF(CS92="Facility",CS104/(CS104+EXP(CO100)),"")</f>
        <v>0.9999194648181432</v>
      </c>
      <c r="CT105" s="421">
        <f ca="1">IF(CT92="Facility",CT104/(CT104+EXP(CO100)),"")</f>
        <v>0.99986861214908807</v>
      </c>
      <c r="CU105" s="421">
        <f ca="1">IF(CU92="Facility",CU104/(CU104+EXP(CO100)),"")</f>
        <v>0.9997856562482017</v>
      </c>
      <c r="CV105" s="421">
        <f ca="1">IF(CV92="Facility",CV104/(CV104+EXP(CO100)),"")</f>
        <v>0.99965034181574886</v>
      </c>
      <c r="CW105" s="421">
        <f ca="1">IF(CW92="Facility",CW104/(CW104+EXP(CO100)),"")</f>
        <v>0.9994296526047951</v>
      </c>
      <c r="CX105" s="421">
        <f ca="1">IF(CX92="Facility",CX104/(CX104+EXP(CO100)),"")</f>
        <v>0.99906980346526642</v>
      </c>
      <c r="CY105" s="421">
        <f ca="1">IF(CY92="Facility",CY104/(CY104+EXP(CO100)),"")</f>
        <v>0.99848325935465665</v>
      </c>
      <c r="CZ105" s="421">
        <f ca="1">IF(CZ92="Facility",CZ104/(CZ104+EXP(CO100)),"")</f>
        <v>0.99752777958247607</v>
      </c>
      <c r="DA105" s="421">
        <f ca="1">IF(DA92="Facility",DA104/(DA104+EXP(CO100)),"")</f>
        <v>0.99597281734084087</v>
      </c>
      <c r="DB105" s="421">
        <f ca="1">IF(DB92="Facility",DB104/(DB104+EXP(CO100)),"")</f>
        <v>0.99344625001036935</v>
      </c>
      <c r="DC105" s="421">
        <f ca="1">IF(DC92="Facility",DC104/(DC104+EXP(CO100)),"")</f>
        <v>0.98935151627005602</v>
      </c>
      <c r="DD105" s="421">
        <f ca="1">IF(DD92="Facility",DD104/(DD104+EXP(CO100)),"")</f>
        <v>0.98274286486306373</v>
      </c>
      <c r="DE105" s="421">
        <f ca="1">IF(DE92="Facility",DE104/(DE104+EXP(CO100)),"")</f>
        <v>0.97214822108446097</v>
      </c>
      <c r="DF105" s="421">
        <f ca="1">IF(DF92="Facility",DF104/(DF104+EXP(CO100)),"")</f>
        <v>0.95534477924717032</v>
      </c>
      <c r="DG105" s="421" t="str">
        <f ca="1">IF(DG92="Facility",DG104/(DG104+EXP(CO100)),"")</f>
        <v/>
      </c>
      <c r="DH105" s="421" t="str">
        <f ca="1">IF(DH92="Facility",DH104/(DH104+EXP(CO100)),"")</f>
        <v/>
      </c>
      <c r="DI105" s="421" t="str">
        <f ca="1">IF(DI92="Facility",DI104/(DI104+EXP(CO100)),"")</f>
        <v/>
      </c>
      <c r="DJ105" s="422" t="str">
        <f ca="1">IF(DJ92="Facility",DJ104/(DJ104+EXP(CO100)),"")</f>
        <v/>
      </c>
      <c r="DK105" s="204"/>
      <c r="DM105" s="18" t="s">
        <v>237</v>
      </c>
      <c r="DN105" s="122">
        <f>DM26</f>
        <v>0</v>
      </c>
      <c r="DO105" s="122" t="str">
        <f>DM27</f>
        <v>shop3564</v>
      </c>
      <c r="DP105" s="210"/>
      <c r="DQ105" s="122"/>
      <c r="DR105" s="31"/>
      <c r="DS105" s="420">
        <f ca="1">IF(DS92="Facility",DS104/(DS104+EXP(DR100)),"")</f>
        <v>0.99996743799898646</v>
      </c>
      <c r="DT105" s="421">
        <f ca="1">IF(DT92="Facility",DT104/(DT104+EXP(DR100)),"")</f>
        <v>0.99994687562818318</v>
      </c>
      <c r="DU105" s="421">
        <f ca="1">IF(DU92="Facility",DU104/(DU104+EXP(DR100)),"")</f>
        <v>0.99991332958212953</v>
      </c>
      <c r="DV105" s="421">
        <f ca="1">IF(DV92="Facility",DV104/(DV104+EXP(DR100)),"")</f>
        <v>0.99985860346297384</v>
      </c>
      <c r="DW105" s="421">
        <f ca="1">IF(DW92="Facility",DW104/(DW104+EXP(DR100)),"")</f>
        <v>0.99976932971746535</v>
      </c>
      <c r="DX105" s="421">
        <f ca="1">IF(DX92="Facility",DX104/(DX104+EXP(DR100)),"")</f>
        <v>0.99962371228460689</v>
      </c>
      <c r="DY105" s="421">
        <f ca="1">IF(DY92="Facility",DY104/(DY104+EXP(DR100)),"")</f>
        <v>0.99938622597820215</v>
      </c>
      <c r="DZ105" s="421">
        <f ca="1">IF(DZ92="Facility",DZ104/(DZ104+EXP(DR100)),"")</f>
        <v>0.99899900513007001</v>
      </c>
      <c r="EA105" s="421">
        <f ca="1">IF(EA92="Facility",EA104/(EA104+EXP(DR100)),"")</f>
        <v>0.99836789139745918</v>
      </c>
      <c r="EB105" s="421">
        <f ca="1">IF(EB92="Facility",EB104/(EB104+EXP(DR100)),"")</f>
        <v>0.99733992851483844</v>
      </c>
      <c r="EC105" s="421">
        <f ca="1">IF(EC92="Facility",EC104/(EC104+EXP(DR100)),"")</f>
        <v>0.99566732603415031</v>
      </c>
      <c r="ED105" s="421">
        <f ca="1">IF(ED92="Facility",ED104/(ED104+EXP(DR100)),"")</f>
        <v>0.99295045663180248</v>
      </c>
      <c r="EE105" s="421">
        <f ca="1">IF(EE92="Facility",EE104/(EE104+EXP(DR100)),"")</f>
        <v>0.98854952530440554</v>
      </c>
      <c r="EF105" s="421">
        <f ca="1">IF(EF92="Facility",EF104/(EF104+EXP(DR100)),"")</f>
        <v>0.9814524740970455</v>
      </c>
      <c r="EG105" s="421">
        <f ca="1">IF(EG92="Facility",EG104/(EG104+EXP(DR100)),"")</f>
        <v>0.97008973412380306</v>
      </c>
      <c r="EH105" s="421">
        <f ca="1">IF(EH92="Facility",EH104/(EH104+EXP(DR100)),"")</f>
        <v>0.95210555799221541</v>
      </c>
      <c r="EI105" s="421">
        <f ca="1">IF(EI92="Facility",EI104/(EI104+EXP(DR100)),"")</f>
        <v>0.92415346156852252</v>
      </c>
      <c r="EJ105" s="421" t="str">
        <f ca="1">IF(EJ92="Facility",EJ104/(EJ104+EXP(DR100)),"")</f>
        <v/>
      </c>
      <c r="EK105" s="421" t="str">
        <f ca="1">IF(EK92="Facility",EK104/(EK104+EXP(DR100)),"")</f>
        <v/>
      </c>
      <c r="EL105" s="421" t="str">
        <f ca="1">IF(EL92="Facility",EL104/(EL104+EXP(DR100)),"")</f>
        <v/>
      </c>
      <c r="EM105" s="422" t="str">
        <f ca="1">IF(EM92="Facility",EM104/(EM104+EXP(DR100)),"")</f>
        <v/>
      </c>
      <c r="EN105" s="204"/>
      <c r="EP105" s="18" t="s">
        <v>237</v>
      </c>
      <c r="EQ105" s="122">
        <f>EP26</f>
        <v>0</v>
      </c>
      <c r="ER105" s="122" t="str">
        <f>EP27</f>
        <v>lei3564</v>
      </c>
      <c r="ES105" s="210"/>
      <c r="ET105" s="122"/>
      <c r="EU105" s="31"/>
      <c r="EV105" s="420">
        <f ca="1">IF(EV92="Facility",EV104/(EV104+EXP(EU100)),"")</f>
        <v>0.99997218618766848</v>
      </c>
      <c r="EW105" s="421">
        <f ca="1">IF(EW92="Facility",EW104/(EW104+EXP(EU100)),"")</f>
        <v>0.99995462208425379</v>
      </c>
      <c r="EX105" s="421">
        <f ca="1">IF(EX92="Facility",EX104/(EX104+EXP(EU100)),"")</f>
        <v>0.99992596727218253</v>
      </c>
      <c r="EY105" s="421">
        <f ca="1">IF(EY92="Facility",EY104/(EY104+EXP(EU100)),"")</f>
        <v>0.99987921997911955</v>
      </c>
      <c r="EZ105" s="421">
        <f ca="1">IF(EZ92="Facility",EZ104/(EZ104+EXP(EU100)),"")</f>
        <v>0.99980296034943672</v>
      </c>
      <c r="FA105" s="421">
        <f ca="1">IF(FA92="Facility",FA104/(FA104+EXP(EU100)),"")</f>
        <v>0.99967856642118214</v>
      </c>
      <c r="FB105" s="421">
        <f ca="1">IF(FB92="Facility",FB104/(FB104+EXP(EU100)),"")</f>
        <v>0.9994756820239985</v>
      </c>
      <c r="FC105" s="421">
        <f ca="1">IF(FC92="Facility",FC104/(FC104+EXP(EU100)),"")</f>
        <v>0.99914484936554115</v>
      </c>
      <c r="FD105" s="421">
        <f ca="1">IF(FD92="Facility",FD104/(FD104+EXP(EU100)),"")</f>
        <v>0.99860556010050561</v>
      </c>
      <c r="FE105" s="421">
        <f ca="1">IF(FE92="Facility",FE104/(FE104+EXP(EU100)),"")</f>
        <v>0.9977269490179449</v>
      </c>
      <c r="FF105" s="421">
        <f ca="1">IF(FF92="Facility",FF104/(FF104+EXP(EU100)),"")</f>
        <v>0.99629679410371486</v>
      </c>
      <c r="FG105" s="421">
        <f ca="1">IF(FG92="Facility",FG104/(FG104+EXP(EU100)),"")</f>
        <v>0.99397225265984601</v>
      </c>
      <c r="FH105" s="421">
        <f ca="1">IF(FH92="Facility",FH104/(FH104+EXP(EU100)),"")</f>
        <v>0.99020292044457769</v>
      </c>
      <c r="FI105" s="421">
        <f ca="1">IF(FI92="Facility",FI104/(FI104+EXP(EU100)),"")</f>
        <v>0.98411418227771019</v>
      </c>
      <c r="FJ105" s="421">
        <f ca="1">IF(FJ92="Facility",FJ104/(FJ104+EXP(EU100)),"")</f>
        <v>0.97433944634197245</v>
      </c>
      <c r="FK105" s="421">
        <f ca="1">IF(FK92="Facility",FK104/(FK104+EXP(EU100)),"")</f>
        <v>0.95880198291330654</v>
      </c>
      <c r="FL105" s="421">
        <f ca="1">IF(FL92="Facility",FL104/(FL104+EXP(EU100)),"")</f>
        <v>0.93448913993009708</v>
      </c>
      <c r="FM105" s="421" t="str">
        <f ca="1">IF(FM92="Facility",FM104/(FM104+EXP(EU100)),"")</f>
        <v/>
      </c>
      <c r="FN105" s="421" t="str">
        <f ca="1">IF(FN92="Facility",FN104/(FN104+EXP(EU100)),"")</f>
        <v/>
      </c>
      <c r="FO105" s="421" t="str">
        <f ca="1">IF(FO92="Facility",FO104/(FO104+EXP(EU100)),"")</f>
        <v/>
      </c>
      <c r="FP105" s="422" t="str">
        <f ca="1">IF(FP92="Facility",FP104/(FP104+EXP(EU100)),"")</f>
        <v/>
      </c>
      <c r="FQ105" s="204"/>
      <c r="FS105" s="18" t="s">
        <v>237</v>
      </c>
      <c r="FT105" s="122">
        <f>FS26</f>
        <v>0</v>
      </c>
      <c r="FU105" s="122" t="str">
        <f>FS27</f>
        <v>shop65</v>
      </c>
      <c r="FV105" s="210"/>
      <c r="FW105" s="122"/>
      <c r="FX105" s="31"/>
      <c r="FY105" s="420">
        <f ca="1">IF(FY92="Facility",FY104/(FY104+EXP(FX100)),"")</f>
        <v>0.99994433949127581</v>
      </c>
      <c r="FZ105" s="421">
        <f ca="1">IF(FZ92="Facility",FZ104/(FZ104+EXP(FX100)),"")</f>
        <v>0.99990919211542828</v>
      </c>
      <c r="GA105" s="421">
        <f ca="1">IF(GA92="Facility",GA104/(GA104+EXP(FX100)),"")</f>
        <v>0.99985185387146713</v>
      </c>
      <c r="GB105" s="421">
        <f ca="1">IF(GB92="Facility",GB104/(GB104+EXP(FX100)),"")</f>
        <v>0.99975831965622353</v>
      </c>
      <c r="GC105" s="421">
        <f ca="1">IF(GC92="Facility",GC104/(GC104+EXP(FX100)),"")</f>
        <v>0.99960575453763167</v>
      </c>
      <c r="GD105" s="421">
        <f ca="1">IF(GD92="Facility",GD104/(GD104+EXP(FX100)),"")</f>
        <v>0.99935694185693535</v>
      </c>
      <c r="GE105" s="421">
        <f ca="1">IF(GE92="Facility",GE104/(GE104+EXP(FX100)),"")</f>
        <v>0.99895126548197344</v>
      </c>
      <c r="GF105" s="421">
        <f ca="1">IF(GF92="Facility",GF104/(GF104+EXP(FX100)),"")</f>
        <v>0.99829010406472429</v>
      </c>
      <c r="GG105" s="421">
        <f ca="1">IF(GG92="Facility",GG104/(GG104+EXP(FX100)),"")</f>
        <v>0.99721328457190184</v>
      </c>
      <c r="GH105" s="421">
        <f ca="1">IF(GH92="Facility",GH104/(GH104+EXP(FX100)),"")</f>
        <v>0.99546141316025294</v>
      </c>
      <c r="GI105" s="421">
        <f ca="1">IF(GI92="Facility",GI104/(GI104+EXP(FX100)),"")</f>
        <v>0.99261638047212519</v>
      </c>
      <c r="GJ105" s="421" t="str">
        <f ca="1">IF(GJ92="Facility",GJ104/(GJ104+EXP(FX100)),"")</f>
        <v/>
      </c>
      <c r="GK105" s="421" t="str">
        <f ca="1">IF(GK92="Facility",GK104/(GK104+EXP(FX100)),"")</f>
        <v/>
      </c>
      <c r="GL105" s="421" t="str">
        <f ca="1">IF(GL92="Facility",GL104/(GL104+EXP(FX100)),"")</f>
        <v/>
      </c>
      <c r="GM105" s="421" t="str">
        <f ca="1">IF(GM92="Facility",GM104/(GM104+EXP(FX100)),"")</f>
        <v/>
      </c>
      <c r="GN105" s="421" t="str">
        <f ca="1">IF(GN92="Facility",GN104/(GN104+EXP(FX100)),"")</f>
        <v/>
      </c>
      <c r="GO105" s="421" t="str">
        <f ca="1">IF(GO92="Facility",GO104/(GO104+EXP(FX100)),"")</f>
        <v/>
      </c>
      <c r="GP105" s="421" t="str">
        <f ca="1">IF(GP92="Facility",GP104/(GP104+EXP(FX100)),"")</f>
        <v/>
      </c>
      <c r="GQ105" s="421" t="str">
        <f ca="1">IF(GQ92="Facility",GQ104/(GQ104+EXP(FX100)),"")</f>
        <v/>
      </c>
      <c r="GR105" s="421" t="str">
        <f ca="1">IF(GR92="Facility",GR104/(GR104+EXP(FX100)),"")</f>
        <v/>
      </c>
      <c r="GS105" s="422" t="str">
        <f ca="1">IF(GS92="Facility",GS104/(GS104+EXP(FX100)),"")</f>
        <v/>
      </c>
      <c r="GT105" s="204"/>
      <c r="GV105" s="18" t="s">
        <v>237</v>
      </c>
      <c r="GW105" s="122">
        <f>GV26</f>
        <v>0</v>
      </c>
      <c r="GX105" s="122" t="str">
        <f>GV27</f>
        <v>lei65</v>
      </c>
      <c r="GY105" s="210"/>
      <c r="GZ105" s="122"/>
      <c r="HA105" s="31"/>
      <c r="HB105" s="420">
        <f ca="1">IF(HB92="Facility",HB104/(HB104+EXP(HA100)),"")</f>
        <v>0.99988984985366536</v>
      </c>
      <c r="HC105" s="421">
        <f ca="1">IF(HC92="Facility",HC104/(HC104+EXP(HA100)),"")</f>
        <v>0.99982030064349736</v>
      </c>
      <c r="HD105" s="421">
        <f ca="1">IF(HD92="Facility",HD104/(HD104+EXP(HA100)),"")</f>
        <v>0.99970685067922849</v>
      </c>
      <c r="HE105" s="421">
        <f ca="1">IF(HE92="Facility",HE104/(HE104+EXP(HA100)),"")</f>
        <v>0.99952181037201959</v>
      </c>
      <c r="HF105" s="421">
        <f ca="1">IF(HF92="Facility",HF104/(HF104+EXP(HA100)),"")</f>
        <v>0.99922006093403914</v>
      </c>
      <c r="HG105" s="421">
        <f ca="1">IF(HG92="Facility",HG104/(HG104+EXP(HA100)),"")</f>
        <v>0.99872814245745167</v>
      </c>
      <c r="HH105" s="421">
        <f ca="1">IF(HH92="Facility",HH104/(HH104+EXP(HA100)),"")</f>
        <v>0.99792660791051413</v>
      </c>
      <c r="HI105" s="421">
        <f ca="1">IF(HI92="Facility",HI104/(HI104+EXP(HA100)),"")</f>
        <v>0.99662164872917558</v>
      </c>
      <c r="HJ105" s="421">
        <f ca="1">IF(HJ92="Facility",HJ104/(HJ104+EXP(HA100)),"")</f>
        <v>0.99449989624323754</v>
      </c>
      <c r="HK105" s="421">
        <f ca="1">IF(HK92="Facility",HK104/(HK104+EXP(HA100)),"")</f>
        <v>0.99105754700648985</v>
      </c>
      <c r="HL105" s="421">
        <f ca="1">IF(HL92="Facility",HL104/(HL104+EXP(HA100)),"")</f>
        <v>0.98549216454726829</v>
      </c>
      <c r="HM105" s="421" t="str">
        <f ca="1">IF(HM92="Facility",HM104/(HM104+EXP(HA100)),"")</f>
        <v/>
      </c>
      <c r="HN105" s="421" t="str">
        <f ca="1">IF(HN92="Facility",HN104/(HN104+EXP(HA100)),"")</f>
        <v/>
      </c>
      <c r="HO105" s="421" t="str">
        <f ca="1">IF(HO92="Facility",HO104/(HO104+EXP(HA100)),"")</f>
        <v/>
      </c>
      <c r="HP105" s="421" t="str">
        <f ca="1">IF(HP92="Facility",HP104/(HP104+EXP(HA100)),"")</f>
        <v/>
      </c>
      <c r="HQ105" s="421" t="str">
        <f ca="1">IF(HQ92="Facility",HQ104/(HQ104+EXP(HA100)),"")</f>
        <v/>
      </c>
      <c r="HR105" s="421" t="str">
        <f ca="1">IF(HR92="Facility",HR104/(HR104+EXP(HA100)),"")</f>
        <v/>
      </c>
      <c r="HS105" s="421" t="str">
        <f ca="1">IF(HS92="Facility",HS104/(HS104+EXP(HA100)),"")</f>
        <v/>
      </c>
      <c r="HT105" s="421" t="str">
        <f ca="1">IF(HT92="Facility",HT104/(HT104+EXP(HA100)),"")</f>
        <v/>
      </c>
      <c r="HU105" s="421" t="str">
        <f ca="1">IF(HU92="Facility",HU104/(HU104+EXP(HA100)),"")</f>
        <v/>
      </c>
      <c r="HV105" s="422" t="str">
        <f ca="1">IF(HV92="Facility",HV104/(HV104+EXP(HA100)),"")</f>
        <v/>
      </c>
      <c r="HW105" s="204"/>
    </row>
    <row r="106" spans="1:231" ht="15">
      <c r="A106" s="17" t="s">
        <v>174</v>
      </c>
      <c r="B106" s="124">
        <f>A26</f>
        <v>0</v>
      </c>
      <c r="C106" s="124" t="str">
        <f>A27</f>
        <v>work1834</v>
      </c>
      <c r="D106" s="223" t="str">
        <f t="shared" ref="D106:D107" si="282">"core"&amp;B106&amp;"_"&amp;C106</f>
        <v>core0_work1834</v>
      </c>
      <c r="E106" s="124">
        <v>1</v>
      </c>
      <c r="F106" s="21"/>
      <c r="G106" s="407">
        <f ca="1">EXP(F97*INDEX(INDIRECT(D106),$E106,G$28)/100)</f>
        <v>1.0767509518941575E-6</v>
      </c>
      <c r="H106" s="408">
        <f ca="1">EXP(F97*INDEX(INDIRECT(D106),$E106,H$28)/100)</f>
        <v>1.0767509518941575E-6</v>
      </c>
      <c r="I106" s="408">
        <f ca="1">EXP(F97*INDEX(INDIRECT(D106),$E106,I$28)/100)</f>
        <v>1.0767509518941575E-6</v>
      </c>
      <c r="J106" s="408">
        <f ca="1">EXP(F97*INDEX(INDIRECT(D106),$E106,J$28)/100)</f>
        <v>1.0767509518941575E-6</v>
      </c>
      <c r="K106" s="408">
        <f ca="1">EXP(F97*INDEX(INDIRECT(D106),$E106,K$28)/100)</f>
        <v>1.0767509518941575E-6</v>
      </c>
      <c r="L106" s="408">
        <f ca="1">EXP(F97*INDEX(INDIRECT(D106),$E106,L$28)/100)</f>
        <v>1.0767509518941575E-6</v>
      </c>
      <c r="M106" s="408">
        <f ca="1">EXP(F97*INDEX(INDIRECT(D106),$E106,M$28)/100)</f>
        <v>1.0767509518941575E-6</v>
      </c>
      <c r="N106" s="408">
        <f ca="1">EXP(F97*INDEX(INDIRECT(D106),$E106,N$28)/100)</f>
        <v>1.0767509518941575E-6</v>
      </c>
      <c r="O106" s="408">
        <f ca="1">EXP(F97*INDEX(INDIRECT(D106),$E106,O$28)/100)</f>
        <v>1.0767509518941575E-6</v>
      </c>
      <c r="P106" s="408">
        <f ca="1">EXP(F97*INDEX(INDIRECT(D106),$E106,P$28)/100)</f>
        <v>1.0767509518941575E-6</v>
      </c>
      <c r="Q106" s="408">
        <f ca="1">EXP(F97*INDEX(INDIRECT(D106),$E106,Q$28)/100)</f>
        <v>1.0767509518941575E-6</v>
      </c>
      <c r="R106" s="408">
        <f ca="1">EXP(F97*INDEX(INDIRECT(D106),$E106,R$28)/100)</f>
        <v>1.0767509518941575E-6</v>
      </c>
      <c r="S106" s="408">
        <f ca="1">EXP(F97*INDEX(INDIRECT(D106),$E106,S$28)/100)</f>
        <v>1.0767509518941575E-6</v>
      </c>
      <c r="T106" s="408">
        <f ca="1">EXP(F97*INDEX(INDIRECT(D106),$E106,T$28)/100)</f>
        <v>1.0767509518941575E-6</v>
      </c>
      <c r="U106" s="408">
        <f ca="1">EXP(F97*INDEX(INDIRECT(D106),$E106,U$28)/100)</f>
        <v>1.0767509518941575E-6</v>
      </c>
      <c r="V106" s="408">
        <f ca="1">EXP(F97*INDEX(INDIRECT(D106),$E106,V$28)/100)</f>
        <v>1.0767509518941575E-6</v>
      </c>
      <c r="W106" s="408">
        <f ca="1">EXP(F97*INDEX(INDIRECT(D106),$E106,W$28)/100)</f>
        <v>1.0767509518941575E-6</v>
      </c>
      <c r="X106" s="408">
        <f ca="1">EXP(F97*INDEX(INDIRECT(D106),$E106,X$28)/100)</f>
        <v>1.0767509518941575E-6</v>
      </c>
      <c r="Y106" s="408">
        <f ca="1">EXP(F97*INDEX(INDIRECT(D106),$E106,Y$28)/100)</f>
        <v>1.0767509518941575E-6</v>
      </c>
      <c r="Z106" s="408">
        <f ca="1">EXP(F97*INDEX(INDIRECT(D106),$E106,Z$28)/100)</f>
        <v>1.0767509518941575E-6</v>
      </c>
      <c r="AA106" s="408">
        <f ca="1">EXP(F97*INDEX(INDIRECT(D106),$E106,AA$28)/100)</f>
        <v>1.0767509518941575E-6</v>
      </c>
      <c r="AB106" s="401"/>
      <c r="AD106" s="17" t="s">
        <v>174</v>
      </c>
      <c r="AE106" s="124">
        <f>AD26</f>
        <v>0</v>
      </c>
      <c r="AF106" s="124" t="str">
        <f>AD27</f>
        <v>shop1834</v>
      </c>
      <c r="AG106" s="223" t="str">
        <f t="shared" ref="AG106:AG107" si="283">"core"&amp;AE106&amp;"_"&amp;AF106</f>
        <v>core0_shop1834</v>
      </c>
      <c r="AH106" s="124">
        <v>1</v>
      </c>
      <c r="AI106" s="21"/>
      <c r="AJ106" s="407">
        <f ca="1">EXP(AI97*INDEX(INDIRECT(AG106),$E106,AJ$28)/100)</f>
        <v>5.6562198689080714E-7</v>
      </c>
      <c r="AK106" s="408">
        <f ca="1">EXP(AI97*INDEX(INDIRECT(AG106),$E106,AK$28)/100)</f>
        <v>5.6562198689080714E-7</v>
      </c>
      <c r="AL106" s="408">
        <f ca="1">EXP(AI97*INDEX(INDIRECT(AG106),$E106,AL$28)/100)</f>
        <v>5.6562198689080714E-7</v>
      </c>
      <c r="AM106" s="408">
        <f ca="1">EXP(AI97*INDEX(INDIRECT(AG106),$E106,AM$28)/100)</f>
        <v>5.6562198689080714E-7</v>
      </c>
      <c r="AN106" s="408">
        <f ca="1">EXP(AI97*INDEX(INDIRECT(AG106),$E106,AN$28)/100)</f>
        <v>5.6562198689080714E-7</v>
      </c>
      <c r="AO106" s="408">
        <f ca="1">EXP(AI97*INDEX(INDIRECT(AG106),$E106,AO$28)/100)</f>
        <v>5.6562198689080714E-7</v>
      </c>
      <c r="AP106" s="408">
        <f ca="1">EXP(AI97*INDEX(INDIRECT(AG106),$E106,AP$28)/100)</f>
        <v>5.6562198689080714E-7</v>
      </c>
      <c r="AQ106" s="408">
        <f ca="1">EXP(AI97*INDEX(INDIRECT(AG106),$E106,AQ$28)/100)</f>
        <v>5.6562198689080714E-7</v>
      </c>
      <c r="AR106" s="408">
        <f ca="1">EXP(AI97*INDEX(INDIRECT(AG106),$E106,AR$28)/100)</f>
        <v>5.6562198689080714E-7</v>
      </c>
      <c r="AS106" s="408">
        <f ca="1">EXP(AI97*INDEX(INDIRECT(AG106),$E106,AS$28)/100)</f>
        <v>5.6562198689080714E-7</v>
      </c>
      <c r="AT106" s="408">
        <f ca="1">EXP(AI97*INDEX(INDIRECT(AG106),$E106,AT$28)/100)</f>
        <v>5.6562198689080714E-7</v>
      </c>
      <c r="AU106" s="408">
        <f ca="1">EXP(AI97*INDEX(INDIRECT(AG106),$E106,AU$28)/100)</f>
        <v>5.6562198689080714E-7</v>
      </c>
      <c r="AV106" s="408">
        <f ca="1">EXP(AI97*INDEX(INDIRECT(AG106),$E106,AV$28)/100)</f>
        <v>5.6562198689080714E-7</v>
      </c>
      <c r="AW106" s="408">
        <f ca="1">EXP(AI97*INDEX(INDIRECT(AG106),$E106,AW$28)/100)</f>
        <v>5.6562198689080714E-7</v>
      </c>
      <c r="AX106" s="408">
        <f ca="1">EXP(AI97*INDEX(INDIRECT(AG106),$E106,AX$28)/100)</f>
        <v>5.6562198689080714E-7</v>
      </c>
      <c r="AY106" s="408">
        <f ca="1">EXP(AI97*INDEX(INDIRECT(AG106),$E106,AY$28)/100)</f>
        <v>5.6562198689080714E-7</v>
      </c>
      <c r="AZ106" s="408">
        <f ca="1">EXP(AI97*INDEX(INDIRECT(AG106),$E106,AZ$28)/100)</f>
        <v>5.6562198689080714E-7</v>
      </c>
      <c r="BA106" s="408">
        <f ca="1">EXP(AI97*INDEX(INDIRECT(AG106),$E106,BA$28)/100)</f>
        <v>5.6562198689080714E-7</v>
      </c>
      <c r="BB106" s="408">
        <f ca="1">EXP(AI97*INDEX(INDIRECT(AG106),$E106,BB$28)/100)</f>
        <v>5.6562198689080714E-7</v>
      </c>
      <c r="BC106" s="408">
        <f ca="1">EXP(AI97*INDEX(INDIRECT(AG106),$E106,BC$28)/100)</f>
        <v>5.6562198689080714E-7</v>
      </c>
      <c r="BD106" s="408">
        <f ca="1">EXP(AI97*INDEX(INDIRECT(AG106),$E106,BD$28)/100)</f>
        <v>5.6562198689080714E-7</v>
      </c>
      <c r="BE106" s="401"/>
      <c r="BG106" s="17" t="s">
        <v>174</v>
      </c>
      <c r="BH106" s="124">
        <f>BG26</f>
        <v>0</v>
      </c>
      <c r="BI106" s="124" t="str">
        <f>BG27</f>
        <v>lei1834</v>
      </c>
      <c r="BJ106" s="223" t="str">
        <f t="shared" ref="BJ106:BJ107" si="284">"core"&amp;BH106&amp;"_"&amp;BI106</f>
        <v>core0_lei1834</v>
      </c>
      <c r="BK106" s="124">
        <v>1</v>
      </c>
      <c r="BL106" s="21"/>
      <c r="BM106" s="407">
        <f ca="1">EXP(BL97*INDEX(INDIRECT(BJ106),$E106,BM$28)/100)</f>
        <v>1.2841683854573805E-6</v>
      </c>
      <c r="BN106" s="408">
        <f ca="1">EXP(BL97*INDEX(INDIRECT(BJ106),$E106,BN$28)/100)</f>
        <v>1.2841683854573805E-6</v>
      </c>
      <c r="BO106" s="408">
        <f ca="1">EXP(BL97*INDEX(INDIRECT(BJ106),$E106,BO$28)/100)</f>
        <v>1.2841683854573805E-6</v>
      </c>
      <c r="BP106" s="408">
        <f ca="1">EXP(BL97*INDEX(INDIRECT(BJ106),$E106,BP$28)/100)</f>
        <v>1.2841683854573805E-6</v>
      </c>
      <c r="BQ106" s="408">
        <f ca="1">EXP(BL97*INDEX(INDIRECT(BJ106),$E106,BQ$28)/100)</f>
        <v>1.2841683854573805E-6</v>
      </c>
      <c r="BR106" s="408">
        <f ca="1">EXP(BL97*INDEX(INDIRECT(BJ106),$E106,BR$28)/100)</f>
        <v>1.2841683854573805E-6</v>
      </c>
      <c r="BS106" s="408">
        <f ca="1">EXP(BL97*INDEX(INDIRECT(BJ106),$E106,BS$28)/100)</f>
        <v>1.2841683854573805E-6</v>
      </c>
      <c r="BT106" s="408">
        <f ca="1">EXP(BL97*INDEX(INDIRECT(BJ106),$E106,BT$28)/100)</f>
        <v>1.2841683854573805E-6</v>
      </c>
      <c r="BU106" s="408">
        <f ca="1">EXP(BL97*INDEX(INDIRECT(BJ106),$E106,BU$28)/100)</f>
        <v>1.2841683854573805E-6</v>
      </c>
      <c r="BV106" s="408">
        <f ca="1">EXP(BL97*INDEX(INDIRECT(BJ106),$E106,BV$28)/100)</f>
        <v>1.2841683854573805E-6</v>
      </c>
      <c r="BW106" s="408">
        <f ca="1">EXP(BL97*INDEX(INDIRECT(BJ106),$E106,BW$28)/100)</f>
        <v>1.2841683854573805E-6</v>
      </c>
      <c r="BX106" s="408">
        <f ca="1">EXP(BL97*INDEX(INDIRECT(BJ106),$E106,BX$28)/100)</f>
        <v>1.2841683854573805E-6</v>
      </c>
      <c r="BY106" s="408">
        <f ca="1">EXP(BL97*INDEX(INDIRECT(BJ106),$E106,BY$28)/100)</f>
        <v>1.2841683854573805E-6</v>
      </c>
      <c r="BZ106" s="408">
        <f ca="1">EXP(BL97*INDEX(INDIRECT(BJ106),$E106,BZ$28)/100)</f>
        <v>1.2841683854573805E-6</v>
      </c>
      <c r="CA106" s="408">
        <f ca="1">EXP(BL97*INDEX(INDIRECT(BJ106),$E106,CA$28)/100)</f>
        <v>1.2841683854573805E-6</v>
      </c>
      <c r="CB106" s="408">
        <f ca="1">EXP(BL97*INDEX(INDIRECT(BJ106),$E106,CB$28)/100)</f>
        <v>1.2841683854573805E-6</v>
      </c>
      <c r="CC106" s="408">
        <f ca="1">EXP(BL97*INDEX(INDIRECT(BJ106),$E106,CC$28)/100)</f>
        <v>1.2841683854573805E-6</v>
      </c>
      <c r="CD106" s="408">
        <f ca="1">EXP(BL97*INDEX(INDIRECT(BJ106),$E106,CD$28)/100)</f>
        <v>1.2841683854573805E-6</v>
      </c>
      <c r="CE106" s="408">
        <f ca="1">EXP(BL97*INDEX(INDIRECT(BJ106),$E106,CE$28)/100)</f>
        <v>1.2841683854573805E-6</v>
      </c>
      <c r="CF106" s="408">
        <f ca="1">EXP(BL97*INDEX(INDIRECT(BJ106),$E106,CF$28)/100)</f>
        <v>1.2841683854573805E-6</v>
      </c>
      <c r="CG106" s="408">
        <f ca="1">EXP(BL97*INDEX(INDIRECT(BJ106),$E106,CG$28)/100)</f>
        <v>1.2841683854573805E-6</v>
      </c>
      <c r="CH106" s="401"/>
      <c r="CJ106" s="17" t="s">
        <v>174</v>
      </c>
      <c r="CK106" s="124">
        <f>CJ26</f>
        <v>0</v>
      </c>
      <c r="CL106" s="124" t="str">
        <f>CJ27</f>
        <v>work3564</v>
      </c>
      <c r="CM106" s="223" t="str">
        <f t="shared" ref="CM106:CM107" si="285">"core"&amp;CK106&amp;"_"&amp;CL106</f>
        <v>core0_work3564</v>
      </c>
      <c r="CN106" s="124">
        <v>1</v>
      </c>
      <c r="CO106" s="21"/>
      <c r="CP106" s="407">
        <f ca="1">EXP(CO97*INDEX(INDIRECT(CM106),$E106,CP$28)/100)</f>
        <v>1.2294457981229641E-6</v>
      </c>
      <c r="CQ106" s="408">
        <f ca="1">EXP(CO97*INDEX(INDIRECT(CM106),$E106,CQ$28)/100)</f>
        <v>1.2294457981229641E-6</v>
      </c>
      <c r="CR106" s="408">
        <f ca="1">EXP(CO97*INDEX(INDIRECT(CM106),$E106,CR$28)/100)</f>
        <v>1.2294457981229641E-6</v>
      </c>
      <c r="CS106" s="408">
        <f ca="1">EXP(CO97*INDEX(INDIRECT(CM106),$E106,CS$28)/100)</f>
        <v>1.2294457981229641E-6</v>
      </c>
      <c r="CT106" s="408">
        <f ca="1">EXP(CO97*INDEX(INDIRECT(CM106),$E106,CT$28)/100)</f>
        <v>1.2294457981229641E-6</v>
      </c>
      <c r="CU106" s="408">
        <f ca="1">EXP(CO97*INDEX(INDIRECT(CM106),$E106,CU$28)/100)</f>
        <v>1.2294457981229641E-6</v>
      </c>
      <c r="CV106" s="408">
        <f ca="1">EXP(CO97*INDEX(INDIRECT(CM106),$E106,CV$28)/100)</f>
        <v>1.2294457981229641E-6</v>
      </c>
      <c r="CW106" s="408">
        <f ca="1">EXP(CO97*INDEX(INDIRECT(CM106),$E106,CW$28)/100)</f>
        <v>1.2294457981229641E-6</v>
      </c>
      <c r="CX106" s="408">
        <f ca="1">EXP(CO97*INDEX(INDIRECT(CM106),$E106,CX$28)/100)</f>
        <v>1.2294457981229641E-6</v>
      </c>
      <c r="CY106" s="408">
        <f ca="1">EXP(CO97*INDEX(INDIRECT(CM106),$E106,CY$28)/100)</f>
        <v>1.2294457981229641E-6</v>
      </c>
      <c r="CZ106" s="408">
        <f ca="1">EXP(CO97*INDEX(INDIRECT(CM106),$E106,CZ$28)/100)</f>
        <v>1.2294457981229641E-6</v>
      </c>
      <c r="DA106" s="408">
        <f ca="1">EXP(CO97*INDEX(INDIRECT(CM106),$E106,DA$28)/100)</f>
        <v>1.2294457981229641E-6</v>
      </c>
      <c r="DB106" s="408">
        <f ca="1">EXP(CO97*INDEX(INDIRECT(CM106),$E106,DB$28)/100)</f>
        <v>1.2294457981229641E-6</v>
      </c>
      <c r="DC106" s="408">
        <f ca="1">EXP(CO97*INDEX(INDIRECT(CM106),$E106,DC$28)/100)</f>
        <v>1.2294457981229641E-6</v>
      </c>
      <c r="DD106" s="408">
        <f ca="1">EXP(CO97*INDEX(INDIRECT(CM106),$E106,DD$28)/100)</f>
        <v>1.2294457981229641E-6</v>
      </c>
      <c r="DE106" s="408">
        <f ca="1">EXP(CO97*INDEX(INDIRECT(CM106),$E106,DE$28)/100)</f>
        <v>1.2294457981229641E-6</v>
      </c>
      <c r="DF106" s="408">
        <f ca="1">EXP(CO97*INDEX(INDIRECT(CM106),$E106,DF$28)/100)</f>
        <v>1.2294457981229641E-6</v>
      </c>
      <c r="DG106" s="408">
        <f ca="1">EXP(CO97*INDEX(INDIRECT(CM106),$E106,DG$28)/100)</f>
        <v>1.2294457981229641E-6</v>
      </c>
      <c r="DH106" s="408">
        <f ca="1">EXP(CO97*INDEX(INDIRECT(CM106),$E106,DH$28)/100)</f>
        <v>1.2294457981229641E-6</v>
      </c>
      <c r="DI106" s="408">
        <f ca="1">EXP(CO97*INDEX(INDIRECT(CM106),$E106,DI$28)/100)</f>
        <v>1.2294457981229641E-6</v>
      </c>
      <c r="DJ106" s="408">
        <f ca="1">EXP(CO97*INDEX(INDIRECT(CM106),$E106,DJ$28)/100)</f>
        <v>1.2294457981229641E-6</v>
      </c>
      <c r="DK106" s="401"/>
      <c r="DM106" s="17" t="s">
        <v>174</v>
      </c>
      <c r="DN106" s="124">
        <f>DM26</f>
        <v>0</v>
      </c>
      <c r="DO106" s="124" t="str">
        <f>DM27</f>
        <v>shop3564</v>
      </c>
      <c r="DP106" s="223" t="str">
        <f t="shared" ref="DP106:DP107" si="286">"core"&amp;DN106&amp;"_"&amp;DO106</f>
        <v>core0_shop3564</v>
      </c>
      <c r="DQ106" s="124">
        <v>1</v>
      </c>
      <c r="DR106" s="21"/>
      <c r="DS106" s="407">
        <f ca="1">EXP(DR97*INDEX(INDIRECT(DP106),$E106,DS$28)/100)</f>
        <v>9.7628577562852475E-7</v>
      </c>
      <c r="DT106" s="408">
        <f ca="1">EXP(DR97*INDEX(INDIRECT(DP106),$E106,DT$28)/100)</f>
        <v>9.7628577562852475E-7</v>
      </c>
      <c r="DU106" s="408">
        <f ca="1">EXP(DR97*INDEX(INDIRECT(DP106),$E106,DU$28)/100)</f>
        <v>9.7628577562852475E-7</v>
      </c>
      <c r="DV106" s="408">
        <f ca="1">EXP(DR97*INDEX(INDIRECT(DP106),$E106,DV$28)/100)</f>
        <v>9.7628577562852475E-7</v>
      </c>
      <c r="DW106" s="408">
        <f ca="1">EXP(DR97*INDEX(INDIRECT(DP106),$E106,DW$28)/100)</f>
        <v>9.7628577562852475E-7</v>
      </c>
      <c r="DX106" s="408">
        <f ca="1">EXP(DR97*INDEX(INDIRECT(DP106),$E106,DX$28)/100)</f>
        <v>9.7628577562852475E-7</v>
      </c>
      <c r="DY106" s="408">
        <f ca="1">EXP(DR97*INDEX(INDIRECT(DP106),$E106,DY$28)/100)</f>
        <v>9.7628577562852475E-7</v>
      </c>
      <c r="DZ106" s="408">
        <f ca="1">EXP(DR97*INDEX(INDIRECT(DP106),$E106,DZ$28)/100)</f>
        <v>9.7628577562852475E-7</v>
      </c>
      <c r="EA106" s="408">
        <f ca="1">EXP(DR97*INDEX(INDIRECT(DP106),$E106,EA$28)/100)</f>
        <v>9.7628577562852475E-7</v>
      </c>
      <c r="EB106" s="408">
        <f ca="1">EXP(DR97*INDEX(INDIRECT(DP106),$E106,EB$28)/100)</f>
        <v>9.7628577562852475E-7</v>
      </c>
      <c r="EC106" s="408">
        <f ca="1">EXP(DR97*INDEX(INDIRECT(DP106),$E106,EC$28)/100)</f>
        <v>9.7628577562852475E-7</v>
      </c>
      <c r="ED106" s="408">
        <f ca="1">EXP(DR97*INDEX(INDIRECT(DP106),$E106,ED$28)/100)</f>
        <v>9.7628577562852475E-7</v>
      </c>
      <c r="EE106" s="408">
        <f ca="1">EXP(DR97*INDEX(INDIRECT(DP106),$E106,EE$28)/100)</f>
        <v>9.7628577562852475E-7</v>
      </c>
      <c r="EF106" s="408">
        <f ca="1">EXP(DR97*INDEX(INDIRECT(DP106),$E106,EF$28)/100)</f>
        <v>9.7628577562852475E-7</v>
      </c>
      <c r="EG106" s="408">
        <f ca="1">EXP(DR97*INDEX(INDIRECT(DP106),$E106,EG$28)/100)</f>
        <v>9.7628577562852475E-7</v>
      </c>
      <c r="EH106" s="408">
        <f ca="1">EXP(DR97*INDEX(INDIRECT(DP106),$E106,EH$28)/100)</f>
        <v>9.7628577562852475E-7</v>
      </c>
      <c r="EI106" s="408">
        <f ca="1">EXP(DR97*INDEX(INDIRECT(DP106),$E106,EI$28)/100)</f>
        <v>9.7628577562852475E-7</v>
      </c>
      <c r="EJ106" s="408">
        <f ca="1">EXP(DR97*INDEX(INDIRECT(DP106),$E106,EJ$28)/100)</f>
        <v>9.7628577562852475E-7</v>
      </c>
      <c r="EK106" s="408">
        <f ca="1">EXP(DR97*INDEX(INDIRECT(DP106),$E106,EK$28)/100)</f>
        <v>9.7628577562852475E-7</v>
      </c>
      <c r="EL106" s="408">
        <f ca="1">EXP(DR97*INDEX(INDIRECT(DP106),$E106,EL$28)/100)</f>
        <v>9.7628577562852475E-7</v>
      </c>
      <c r="EM106" s="408">
        <f ca="1">EXP(DR97*INDEX(INDIRECT(DP106),$E106,EM$28)/100)</f>
        <v>9.7628577562852475E-7</v>
      </c>
      <c r="EN106" s="401"/>
      <c r="EP106" s="17" t="s">
        <v>174</v>
      </c>
      <c r="EQ106" s="124">
        <f>EP26</f>
        <v>0</v>
      </c>
      <c r="ER106" s="124" t="str">
        <f>EP27</f>
        <v>lei3564</v>
      </c>
      <c r="ES106" s="223" t="str">
        <f t="shared" ref="ES106:ES107" si="287">"core"&amp;EQ106&amp;"_"&amp;ER106</f>
        <v>core0_lei3564</v>
      </c>
      <c r="ET106" s="124">
        <v>1</v>
      </c>
      <c r="EU106" s="21"/>
      <c r="EV106" s="407">
        <f ca="1">EXP(EU97*INDEX(INDIRECT(ES106),$E106,EV$28)/100)</f>
        <v>1.0556144659498907E-6</v>
      </c>
      <c r="EW106" s="408">
        <f ca="1">EXP(EU97*INDEX(INDIRECT(ES106),$E106,EW$28)/100)</f>
        <v>1.0556144659498907E-6</v>
      </c>
      <c r="EX106" s="408">
        <f ca="1">EXP(EU97*INDEX(INDIRECT(ES106),$E106,EX$28)/100)</f>
        <v>1.0556144659498907E-6</v>
      </c>
      <c r="EY106" s="408">
        <f ca="1">EXP(EU97*INDEX(INDIRECT(ES106),$E106,EY$28)/100)</f>
        <v>1.0556144659498907E-6</v>
      </c>
      <c r="EZ106" s="408">
        <f ca="1">EXP(EU97*INDEX(INDIRECT(ES106),$E106,EZ$28)/100)</f>
        <v>1.0556144659498907E-6</v>
      </c>
      <c r="FA106" s="408">
        <f ca="1">EXP(EU97*INDEX(INDIRECT(ES106),$E106,FA$28)/100)</f>
        <v>1.0556144659498907E-6</v>
      </c>
      <c r="FB106" s="408">
        <f ca="1">EXP(EU97*INDEX(INDIRECT(ES106),$E106,FB$28)/100)</f>
        <v>1.0556144659498907E-6</v>
      </c>
      <c r="FC106" s="408">
        <f ca="1">EXP(EU97*INDEX(INDIRECT(ES106),$E106,FC$28)/100)</f>
        <v>1.0556144659498907E-6</v>
      </c>
      <c r="FD106" s="408">
        <f ca="1">EXP(EU97*INDEX(INDIRECT(ES106),$E106,FD$28)/100)</f>
        <v>1.0556144659498907E-6</v>
      </c>
      <c r="FE106" s="408">
        <f ca="1">EXP(EU97*INDEX(INDIRECT(ES106),$E106,FE$28)/100)</f>
        <v>1.0556144659498907E-6</v>
      </c>
      <c r="FF106" s="408">
        <f ca="1">EXP(EU97*INDEX(INDIRECT(ES106),$E106,FF$28)/100)</f>
        <v>1.0556144659498907E-6</v>
      </c>
      <c r="FG106" s="408">
        <f ca="1">EXP(EU97*INDEX(INDIRECT(ES106),$E106,FG$28)/100)</f>
        <v>1.0556144659498907E-6</v>
      </c>
      <c r="FH106" s="408">
        <f ca="1">EXP(EU97*INDEX(INDIRECT(ES106),$E106,FH$28)/100)</f>
        <v>1.0556144659498907E-6</v>
      </c>
      <c r="FI106" s="408">
        <f ca="1">EXP(EU97*INDEX(INDIRECT(ES106),$E106,FI$28)/100)</f>
        <v>1.0556144659498907E-6</v>
      </c>
      <c r="FJ106" s="408">
        <f ca="1">EXP(EU97*INDEX(INDIRECT(ES106),$E106,FJ$28)/100)</f>
        <v>1.0556144659498907E-6</v>
      </c>
      <c r="FK106" s="408">
        <f ca="1">EXP(EU97*INDEX(INDIRECT(ES106),$E106,FK$28)/100)</f>
        <v>1.0556144659498907E-6</v>
      </c>
      <c r="FL106" s="408">
        <f ca="1">EXP(EU97*INDEX(INDIRECT(ES106),$E106,FL$28)/100)</f>
        <v>1.0556144659498907E-6</v>
      </c>
      <c r="FM106" s="408">
        <f ca="1">EXP(EU97*INDEX(INDIRECT(ES106),$E106,FM$28)/100)</f>
        <v>1.0556144659498907E-6</v>
      </c>
      <c r="FN106" s="408">
        <f ca="1">EXP(EU97*INDEX(INDIRECT(ES106),$E106,FN$28)/100)</f>
        <v>1.0556144659498907E-6</v>
      </c>
      <c r="FO106" s="408">
        <f ca="1">EXP(EU97*INDEX(INDIRECT(ES106),$E106,FO$28)/100)</f>
        <v>1.0556144659498907E-6</v>
      </c>
      <c r="FP106" s="408">
        <f ca="1">EXP(EU97*INDEX(INDIRECT(ES106),$E106,FP$28)/100)</f>
        <v>1.0556144659498907E-6</v>
      </c>
      <c r="FQ106" s="401"/>
      <c r="FS106" s="17" t="s">
        <v>174</v>
      </c>
      <c r="FT106" s="124">
        <f>FS26</f>
        <v>0</v>
      </c>
      <c r="FU106" s="124" t="str">
        <f>FS27</f>
        <v>shop65</v>
      </c>
      <c r="FV106" s="223" t="str">
        <f t="shared" ref="FV106:FV107" si="288">"core"&amp;FT106&amp;"_"&amp;FU106</f>
        <v>core0_shop65</v>
      </c>
      <c r="FW106" s="124">
        <v>1</v>
      </c>
      <c r="FX106" s="21"/>
      <c r="FY106" s="407">
        <f ca="1">EXP(FX97*INDEX(INDIRECT(FV106),$E106,FY$28)/100)</f>
        <v>1.3179653109854365E-6</v>
      </c>
      <c r="FZ106" s="408">
        <f ca="1">EXP(FX97*INDEX(INDIRECT(FV106),$E106,FZ$28)/100)</f>
        <v>1.3179653109854365E-6</v>
      </c>
      <c r="GA106" s="408">
        <f ca="1">EXP(FX97*INDEX(INDIRECT(FV106),$E106,GA$28)/100)</f>
        <v>1.3179653109854365E-6</v>
      </c>
      <c r="GB106" s="408">
        <f ca="1">EXP(FX97*INDEX(INDIRECT(FV106),$E106,GB$28)/100)</f>
        <v>1.3179653109854365E-6</v>
      </c>
      <c r="GC106" s="408">
        <f ca="1">EXP(FX97*INDEX(INDIRECT(FV106),$E106,GC$28)/100)</f>
        <v>1.3179653109854365E-6</v>
      </c>
      <c r="GD106" s="408">
        <f ca="1">EXP(FX97*INDEX(INDIRECT(FV106),$E106,GD$28)/100)</f>
        <v>1.3179653109854365E-6</v>
      </c>
      <c r="GE106" s="408">
        <f ca="1">EXP(FX97*INDEX(INDIRECT(FV106),$E106,GE$28)/100)</f>
        <v>1.3179653109854365E-6</v>
      </c>
      <c r="GF106" s="408">
        <f ca="1">EXP(FX97*INDEX(INDIRECT(FV106),$E106,GF$28)/100)</f>
        <v>1.3179653109854365E-6</v>
      </c>
      <c r="GG106" s="408">
        <f ca="1">EXP(FX97*INDEX(INDIRECT(FV106),$E106,GG$28)/100)</f>
        <v>1.3179653109854365E-6</v>
      </c>
      <c r="GH106" s="408">
        <f ca="1">EXP(FX97*INDEX(INDIRECT(FV106),$E106,GH$28)/100)</f>
        <v>1.3179653109854365E-6</v>
      </c>
      <c r="GI106" s="408">
        <f ca="1">EXP(FX97*INDEX(INDIRECT(FV106),$E106,GI$28)/100)</f>
        <v>1.3179653109854365E-6</v>
      </c>
      <c r="GJ106" s="408">
        <f ca="1">EXP(FX97*INDEX(INDIRECT(FV106),$E106,GJ$28)/100)</f>
        <v>1.3179653109854365E-6</v>
      </c>
      <c r="GK106" s="408">
        <f ca="1">EXP(FX97*INDEX(INDIRECT(FV106),$E106,GK$28)/100)</f>
        <v>1.3179653109854365E-6</v>
      </c>
      <c r="GL106" s="408">
        <f ca="1">EXP(FX97*INDEX(INDIRECT(FV106),$E106,GL$28)/100)</f>
        <v>1.3179653109854365E-6</v>
      </c>
      <c r="GM106" s="408">
        <f ca="1">EXP(FX97*INDEX(INDIRECT(FV106),$E106,GM$28)/100)</f>
        <v>1.3179653109854365E-6</v>
      </c>
      <c r="GN106" s="408">
        <f ca="1">EXP(FX97*INDEX(INDIRECT(FV106),$E106,GN$28)/100)</f>
        <v>1.3179653109854365E-6</v>
      </c>
      <c r="GO106" s="408">
        <f ca="1">EXP(FX97*INDEX(INDIRECT(FV106),$E106,GO$28)/100)</f>
        <v>1.3179653109854365E-6</v>
      </c>
      <c r="GP106" s="408">
        <f ca="1">EXP(FX97*INDEX(INDIRECT(FV106),$E106,GP$28)/100)</f>
        <v>1.3179653109854365E-6</v>
      </c>
      <c r="GQ106" s="408">
        <f ca="1">EXP(FX97*INDEX(INDIRECT(FV106),$E106,GQ$28)/100)</f>
        <v>1.3179653109854365E-6</v>
      </c>
      <c r="GR106" s="408">
        <f ca="1">EXP(FX97*INDEX(INDIRECT(FV106),$E106,GR$28)/100)</f>
        <v>1.3179653109854365E-6</v>
      </c>
      <c r="GS106" s="408">
        <f ca="1">EXP(FX97*INDEX(INDIRECT(FV106),$E106,GS$28)/100)</f>
        <v>1.3179653109854365E-6</v>
      </c>
      <c r="GT106" s="401"/>
      <c r="GV106" s="17" t="s">
        <v>174</v>
      </c>
      <c r="GW106" s="124">
        <f>GV26</f>
        <v>0</v>
      </c>
      <c r="GX106" s="124" t="str">
        <f>GV27</f>
        <v>lei65</v>
      </c>
      <c r="GY106" s="223" t="str">
        <f t="shared" ref="GY106:GY107" si="289">"core"&amp;GW106&amp;"_"&amp;GX106</f>
        <v>core0_lei65</v>
      </c>
      <c r="GZ106" s="124">
        <v>1</v>
      </c>
      <c r="HA106" s="21"/>
      <c r="HB106" s="407">
        <f ca="1">EXP(HA97*INDEX(INDIRECT(GY106),$E106,HB$28)/100)</f>
        <v>8.0532878447134478E-7</v>
      </c>
      <c r="HC106" s="408">
        <f ca="1">EXP(HA97*INDEX(INDIRECT(GY106),$E106,HC$28)/100)</f>
        <v>8.0532878447134478E-7</v>
      </c>
      <c r="HD106" s="408">
        <f ca="1">EXP(HA97*INDEX(INDIRECT(GY106),$E106,HD$28)/100)</f>
        <v>8.0532878447134478E-7</v>
      </c>
      <c r="HE106" s="408">
        <f ca="1">EXP(HA97*INDEX(INDIRECT(GY106),$E106,HE$28)/100)</f>
        <v>8.0532878447134478E-7</v>
      </c>
      <c r="HF106" s="408">
        <f ca="1">EXP(HA97*INDEX(INDIRECT(GY106),$E106,HF$28)/100)</f>
        <v>8.0532878447134478E-7</v>
      </c>
      <c r="HG106" s="408">
        <f ca="1">EXP(HA97*INDEX(INDIRECT(GY106),$E106,HG$28)/100)</f>
        <v>8.0532878447134478E-7</v>
      </c>
      <c r="HH106" s="408">
        <f ca="1">EXP(HA97*INDEX(INDIRECT(GY106),$E106,HH$28)/100)</f>
        <v>8.0532878447134478E-7</v>
      </c>
      <c r="HI106" s="408">
        <f ca="1">EXP(HA97*INDEX(INDIRECT(GY106),$E106,HI$28)/100)</f>
        <v>8.0532878447134478E-7</v>
      </c>
      <c r="HJ106" s="408">
        <f ca="1">EXP(HA97*INDEX(INDIRECT(GY106),$E106,HJ$28)/100)</f>
        <v>8.0532878447134478E-7</v>
      </c>
      <c r="HK106" s="408">
        <f ca="1">EXP(HA97*INDEX(INDIRECT(GY106),$E106,HK$28)/100)</f>
        <v>8.0532878447134478E-7</v>
      </c>
      <c r="HL106" s="408">
        <f ca="1">EXP(HA97*INDEX(INDIRECT(GY106),$E106,HL$28)/100)</f>
        <v>8.0532878447134478E-7</v>
      </c>
      <c r="HM106" s="408">
        <f ca="1">EXP(HA97*INDEX(INDIRECT(GY106),$E106,HM$28)/100)</f>
        <v>8.0532878447134478E-7</v>
      </c>
      <c r="HN106" s="408">
        <f ca="1">EXP(HA97*INDEX(INDIRECT(GY106),$E106,HN$28)/100)</f>
        <v>8.0532878447134478E-7</v>
      </c>
      <c r="HO106" s="408">
        <f ca="1">EXP(HA97*INDEX(INDIRECT(GY106),$E106,HO$28)/100)</f>
        <v>8.0532878447134478E-7</v>
      </c>
      <c r="HP106" s="408">
        <f ca="1">EXP(HA97*INDEX(INDIRECT(GY106),$E106,HP$28)/100)</f>
        <v>8.0532878447134478E-7</v>
      </c>
      <c r="HQ106" s="408">
        <f ca="1">EXP(HA97*INDEX(INDIRECT(GY106),$E106,HQ$28)/100)</f>
        <v>8.0532878447134478E-7</v>
      </c>
      <c r="HR106" s="408">
        <f ca="1">EXP(HA97*INDEX(INDIRECT(GY106),$E106,HR$28)/100)</f>
        <v>8.0532878447134478E-7</v>
      </c>
      <c r="HS106" s="408">
        <f ca="1">EXP(HA97*INDEX(INDIRECT(GY106),$E106,HS$28)/100)</f>
        <v>8.0532878447134478E-7</v>
      </c>
      <c r="HT106" s="408">
        <f ca="1">EXP(HA97*INDEX(INDIRECT(GY106),$E106,HT$28)/100)</f>
        <v>8.0532878447134478E-7</v>
      </c>
      <c r="HU106" s="408">
        <f ca="1">EXP(HA97*INDEX(INDIRECT(GY106),$E106,HU$28)/100)</f>
        <v>8.0532878447134478E-7</v>
      </c>
      <c r="HV106" s="408">
        <f ca="1">EXP(HA97*INDEX(INDIRECT(GY106),$E106,HV$28)/100)</f>
        <v>8.0532878447134478E-7</v>
      </c>
      <c r="HW106" s="401"/>
    </row>
    <row r="107" spans="1:231" ht="15">
      <c r="A107" s="18" t="s">
        <v>178</v>
      </c>
      <c r="B107" s="122">
        <f>A26</f>
        <v>0</v>
      </c>
      <c r="C107" s="122" t="str">
        <f>A27</f>
        <v>work1834</v>
      </c>
      <c r="D107" s="210" t="str">
        <f t="shared" si="282"/>
        <v>core0_work1834</v>
      </c>
      <c r="E107" s="122">
        <v>1</v>
      </c>
      <c r="F107" s="8"/>
      <c r="G107" s="409">
        <f ca="1">IF(G92="Road",EXP(F97*INDEX(INDIRECT(D107),$E107,G86)/100),EXP(F96*2*G91))</f>
        <v>1</v>
      </c>
      <c r="H107" s="410">
        <f ca="1">IF(H92="Road",EXP(F97*INDEX(INDIRECT(D107),$E107,H86)/100),EXP(F96*2*H91))</f>
        <v>0.60168484654139476</v>
      </c>
      <c r="I107" s="410">
        <f ca="1">IF(I92="Road",EXP(F97*INDEX(INDIRECT(D107),$E107,I86)/100),EXP(F96*2*I91))</f>
        <v>0.36202465455754174</v>
      </c>
      <c r="J107" s="410">
        <f ca="1">IF(J92="Road",EXP(F97*INDEX(INDIRECT(D107),$E107,J86)/100),EXP(F96*2*J91))</f>
        <v>0.21782474872165594</v>
      </c>
      <c r="K107" s="410">
        <f ca="1">IF(K92="Road",EXP(F97*INDEX(INDIRECT(D107),$E107,K86)/100),EXP(F96*2*K91))</f>
        <v>0.1310618505075074</v>
      </c>
      <c r="L107" s="410">
        <f ca="1">IF(L92="Road",EXP(F97*INDEX(INDIRECT(D107),$E107,L86)/100),EXP(F96*2*L91))</f>
        <v>7.8857929410040842E-2</v>
      </c>
      <c r="M107" s="410">
        <f ca="1">IF(M92="Road",EXP(F97*INDEX(INDIRECT(D107),$E107,M86)/100),EXP(F96*2*M91))</f>
        <v>4.7447621155652556E-2</v>
      </c>
      <c r="N107" s="410">
        <f ca="1">IF(N92="Road",EXP(F97*INDEX(INDIRECT(D107),$E107,N86)/100),EXP(F96*2*N91))</f>
        <v>2.8548514653793051E-2</v>
      </c>
      <c r="O107" s="410">
        <f ca="1">IF(O92="Road",EXP(F97*INDEX(INDIRECT(D107),$E107,O86)/100),EXP(F96*2*O91))</f>
        <v>1.7177208658452223E-2</v>
      </c>
      <c r="P107" s="410">
        <f ca="1">IF(P92="Road",EXP(F97*INDEX(INDIRECT(D107),$E107,P86)/100),EXP(F96*2*P91))</f>
        <v>1.0335266155670349E-2</v>
      </c>
      <c r="Q107" s="410">
        <f ca="1">IF(Q92="Road",EXP(F97*INDEX(INDIRECT(D107),$E107,Q86)/100),EXP(F96*2*Q91))</f>
        <v>6.218573030838984E-3</v>
      </c>
      <c r="R107" s="410">
        <f ca="1">IF(R92="Road",EXP(F97*INDEX(INDIRECT(D107),$E107,R86)/100),EXP(F96*2*R91))</f>
        <v>3.7416211597668097E-3</v>
      </c>
      <c r="S107" s="410">
        <f ca="1">IF(S92="Road",EXP(F97*INDEX(INDIRECT(D107),$E107,S86)/100),EXP(F96*2*S91))</f>
        <v>2.2512767533303278E-3</v>
      </c>
      <c r="T107" s="410">
        <f ca="1">IF(T92="Road",EXP(F97*INDEX(INDIRECT(D107),$E107,T86)/100),EXP(F96*2*T91))</f>
        <v>1.3545591078497675E-3</v>
      </c>
      <c r="U107" s="410">
        <f ca="1">IF(U92="Road",EXP(F97*INDEX(INDIRECT(D107),$E107,U86)/100),EXP(F96*2*U91))</f>
        <v>8.150176889378366E-4</v>
      </c>
      <c r="V107" s="410">
        <f ca="1">IF(V92="Road",EXP(F97*INDEX(INDIRECT(D107),$E107,V86)/100),EXP(F96*2*V91))</f>
        <v>4.9038379309708393E-4</v>
      </c>
      <c r="W107" s="410">
        <f ca="1">IF(W92="Road",EXP(F97*INDEX(INDIRECT(D107),$E107,W86)/100),EXP(F96*2*W91))</f>
        <v>2.9505649729600594E-4</v>
      </c>
      <c r="X107" s="410">
        <f ca="1">IF(X92="Road",EXP(F97*INDEX(INDIRECT(D107),$E107,X86)/100),EXP(F96*2*X91))</f>
        <v>1.0767509518941575E-6</v>
      </c>
      <c r="Y107" s="410">
        <f ca="1">IF(Y92="Road",EXP(F97*INDEX(INDIRECT(D107),$E107,Y86)/100),EXP(F96*2*Y91))</f>
        <v>1.0767509518941575E-6</v>
      </c>
      <c r="Z107" s="410">
        <f ca="1">IF(Z92="Road",EXP(F97*INDEX(INDIRECT(D107),$E107,Z86)/100),EXP(F96*2*Z91))</f>
        <v>1.0767509518941575E-6</v>
      </c>
      <c r="AA107" s="410">
        <f ca="1">IF(AA92="Road",EXP(F97*INDEX(INDIRECT(D107),$E107,AA86)/100),EXP(F96*2*AA91))</f>
        <v>1.0767509518941575E-6</v>
      </c>
      <c r="AB107" s="402"/>
      <c r="AD107" s="18" t="s">
        <v>178</v>
      </c>
      <c r="AE107" s="122">
        <f>AD26</f>
        <v>0</v>
      </c>
      <c r="AF107" s="122" t="str">
        <f>AD27</f>
        <v>shop1834</v>
      </c>
      <c r="AG107" s="210" t="str">
        <f t="shared" si="283"/>
        <v>core0_shop1834</v>
      </c>
      <c r="AH107" s="122">
        <v>1</v>
      </c>
      <c r="AI107" s="8"/>
      <c r="AJ107" s="409">
        <f ca="1">IF(AJ92="Road",EXP(AI97*INDEX(INDIRECT(AG107),$E107,AJ86)/100),EXP(AI96*2*AJ91))</f>
        <v>1</v>
      </c>
      <c r="AK107" s="410">
        <f ca="1">IF(AK92="Road",EXP(AI97*INDEX(INDIRECT(AG107),$E107,AK86)/100),EXP(AI96*2*AK91))</f>
        <v>0.60168484654139476</v>
      </c>
      <c r="AL107" s="410">
        <f ca="1">IF(AL92="Road",EXP(AI97*INDEX(INDIRECT(AG107),$E107,AL86)/100),EXP(AI96*2*AL91))</f>
        <v>0.36202465455754174</v>
      </c>
      <c r="AM107" s="410">
        <f ca="1">IF(AM92="Road",EXP(AI97*INDEX(INDIRECT(AG107),$E107,AM86)/100),EXP(AI96*2*AM91))</f>
        <v>0.21782474872165594</v>
      </c>
      <c r="AN107" s="410">
        <f ca="1">IF(AN92="Road",EXP(AI97*INDEX(INDIRECT(AG107),$E107,AN86)/100),EXP(AI96*2*AN91))</f>
        <v>0.1310618505075074</v>
      </c>
      <c r="AO107" s="410">
        <f ca="1">IF(AO92="Road",EXP(AI97*INDEX(INDIRECT(AG107),$E107,AO86)/100),EXP(AI96*2*AO91))</f>
        <v>7.8857929410040842E-2</v>
      </c>
      <c r="AP107" s="410">
        <f ca="1">IF(AP92="Road",EXP(AI97*INDEX(INDIRECT(AG107),$E107,AP86)/100),EXP(AI96*2*AP91))</f>
        <v>4.7447621155652556E-2</v>
      </c>
      <c r="AQ107" s="410">
        <f ca="1">IF(AQ92="Road",EXP(AI97*INDEX(INDIRECT(AG107),$E107,AQ86)/100),EXP(AI96*2*AQ91))</f>
        <v>2.8548514653793051E-2</v>
      </c>
      <c r="AR107" s="410">
        <f ca="1">IF(AR92="Road",EXP(AI97*INDEX(INDIRECT(AG107),$E107,AR86)/100),EXP(AI96*2*AR91))</f>
        <v>1.7177208658452223E-2</v>
      </c>
      <c r="AS107" s="410">
        <f ca="1">IF(AS92="Road",EXP(AI97*INDEX(INDIRECT(AG107),$E107,AS86)/100),EXP(AI96*2*AS91))</f>
        <v>1.0335266155670349E-2</v>
      </c>
      <c r="AT107" s="410">
        <f ca="1">IF(AT92="Road",EXP(AI97*INDEX(INDIRECT(AG107),$E107,AT86)/100),EXP(AI96*2*AT91))</f>
        <v>6.218573030838984E-3</v>
      </c>
      <c r="AU107" s="410">
        <f ca="1">IF(AU92="Road",EXP(AI97*INDEX(INDIRECT(AG107),$E107,AU86)/100),EXP(AI96*2*AU91))</f>
        <v>3.7416211597668097E-3</v>
      </c>
      <c r="AV107" s="410">
        <f ca="1">IF(AV92="Road",EXP(AI97*INDEX(INDIRECT(AG107),$E107,AV86)/100),EXP(AI96*2*AV91))</f>
        <v>2.2512767533303278E-3</v>
      </c>
      <c r="AW107" s="410">
        <f ca="1">IF(AW92="Road",EXP(AI97*INDEX(INDIRECT(AG107),$E107,AW86)/100),EXP(AI96*2*AW91))</f>
        <v>1.3545591078497675E-3</v>
      </c>
      <c r="AX107" s="410">
        <f ca="1">IF(AX92="Road",EXP(AI97*INDEX(INDIRECT(AG107),$E107,AX86)/100),EXP(AI96*2*AX91))</f>
        <v>8.150176889378366E-4</v>
      </c>
      <c r="AY107" s="410">
        <f ca="1">IF(AY92="Road",EXP(AI97*INDEX(INDIRECT(AG107),$E107,AY86)/100),EXP(AI96*2*AY91))</f>
        <v>4.9038379309708393E-4</v>
      </c>
      <c r="AZ107" s="410">
        <f ca="1">IF(AZ92="Road",EXP(AI97*INDEX(INDIRECT(AG107),$E107,AZ86)/100),EXP(AI96*2*AZ91))</f>
        <v>2.9505649729600594E-4</v>
      </c>
      <c r="BA107" s="410">
        <f ca="1">IF(BA92="Road",EXP(AI97*INDEX(INDIRECT(AG107),$E107,BA86)/100),EXP(AI96*2*BA91))</f>
        <v>5.6562198689080714E-7</v>
      </c>
      <c r="BB107" s="410">
        <f ca="1">IF(BB92="Road",EXP(AI97*INDEX(INDIRECT(AG107),$E107,BB86)/100),EXP(AI96*2*BB91))</f>
        <v>5.6562198689080714E-7</v>
      </c>
      <c r="BC107" s="410">
        <f ca="1">IF(BC92="Road",EXP(AI97*INDEX(INDIRECT(AG107),$E107,BC86)/100),EXP(AI96*2*BC91))</f>
        <v>5.6562198689080714E-7</v>
      </c>
      <c r="BD107" s="410">
        <f ca="1">IF(BD92="Road",EXP(AI97*INDEX(INDIRECT(AG107),$E107,BD86)/100),EXP(AI96*2*BD91))</f>
        <v>5.6562198689080714E-7</v>
      </c>
      <c r="BE107" s="402"/>
      <c r="BG107" s="18" t="s">
        <v>178</v>
      </c>
      <c r="BH107" s="122">
        <f>BG26</f>
        <v>0</v>
      </c>
      <c r="BI107" s="122" t="str">
        <f>BG27</f>
        <v>lei1834</v>
      </c>
      <c r="BJ107" s="210" t="str">
        <f t="shared" si="284"/>
        <v>core0_lei1834</v>
      </c>
      <c r="BK107" s="122">
        <v>1</v>
      </c>
      <c r="BL107" s="8"/>
      <c r="BM107" s="409">
        <f ca="1">IF(BM92="Road",EXP(BL97*INDEX(INDIRECT(BJ107),$E107,BM86)/100),EXP(BL96*2*BM91))</f>
        <v>1</v>
      </c>
      <c r="BN107" s="410">
        <f ca="1">IF(BN92="Road",EXP(BL97*INDEX(INDIRECT(BJ107),$E107,BN86)/100),EXP(BL96*2*BN91))</f>
        <v>0.60168484654139476</v>
      </c>
      <c r="BO107" s="410">
        <f ca="1">IF(BO92="Road",EXP(BL97*INDEX(INDIRECT(BJ107),$E107,BO86)/100),EXP(BL96*2*BO91))</f>
        <v>0.36202465455754174</v>
      </c>
      <c r="BP107" s="410">
        <f ca="1">IF(BP92="Road",EXP(BL97*INDEX(INDIRECT(BJ107),$E107,BP86)/100),EXP(BL96*2*BP91))</f>
        <v>0.21782474872165594</v>
      </c>
      <c r="BQ107" s="410">
        <f ca="1">IF(BQ92="Road",EXP(BL97*INDEX(INDIRECT(BJ107),$E107,BQ86)/100),EXP(BL96*2*BQ91))</f>
        <v>0.1310618505075074</v>
      </c>
      <c r="BR107" s="410">
        <f ca="1">IF(BR92="Road",EXP(BL97*INDEX(INDIRECT(BJ107),$E107,BR86)/100),EXP(BL96*2*BR91))</f>
        <v>7.8857929410040842E-2</v>
      </c>
      <c r="BS107" s="410">
        <f ca="1">IF(BS92="Road",EXP(BL97*INDEX(INDIRECT(BJ107),$E107,BS86)/100),EXP(BL96*2*BS91))</f>
        <v>4.7447621155652556E-2</v>
      </c>
      <c r="BT107" s="410">
        <f ca="1">IF(BT92="Road",EXP(BL97*INDEX(INDIRECT(BJ107),$E107,BT86)/100),EXP(BL96*2*BT91))</f>
        <v>2.8548514653793051E-2</v>
      </c>
      <c r="BU107" s="410">
        <f ca="1">IF(BU92="Road",EXP(BL97*INDEX(INDIRECT(BJ107),$E107,BU86)/100),EXP(BL96*2*BU91))</f>
        <v>1.7177208658452223E-2</v>
      </c>
      <c r="BV107" s="410">
        <f ca="1">IF(BV92="Road",EXP(BL97*INDEX(INDIRECT(BJ107),$E107,BV86)/100),EXP(BL96*2*BV91))</f>
        <v>1.0335266155670349E-2</v>
      </c>
      <c r="BW107" s="410">
        <f ca="1">IF(BW92="Road",EXP(BL97*INDEX(INDIRECT(BJ107),$E107,BW86)/100),EXP(BL96*2*BW91))</f>
        <v>6.218573030838984E-3</v>
      </c>
      <c r="BX107" s="410">
        <f ca="1">IF(BX92="Road",EXP(BL97*INDEX(INDIRECT(BJ107),$E107,BX86)/100),EXP(BL96*2*BX91))</f>
        <v>3.7416211597668097E-3</v>
      </c>
      <c r="BY107" s="410">
        <f ca="1">IF(BY92="Road",EXP(BL97*INDEX(INDIRECT(BJ107),$E107,BY86)/100),EXP(BL96*2*BY91))</f>
        <v>2.2512767533303278E-3</v>
      </c>
      <c r="BZ107" s="410">
        <f ca="1">IF(BZ92="Road",EXP(BL97*INDEX(INDIRECT(BJ107),$E107,BZ86)/100),EXP(BL96*2*BZ91))</f>
        <v>1.3545591078497675E-3</v>
      </c>
      <c r="CA107" s="410">
        <f ca="1">IF(CA92="Road",EXP(BL97*INDEX(INDIRECT(BJ107),$E107,CA86)/100),EXP(BL96*2*CA91))</f>
        <v>8.150176889378366E-4</v>
      </c>
      <c r="CB107" s="410">
        <f ca="1">IF(CB92="Road",EXP(BL97*INDEX(INDIRECT(BJ107),$E107,CB86)/100),EXP(BL96*2*CB91))</f>
        <v>4.9038379309708393E-4</v>
      </c>
      <c r="CC107" s="410">
        <f ca="1">IF(CC92="Road",EXP(BL97*INDEX(INDIRECT(BJ107),$E107,CC86)/100),EXP(BL96*2*CC91))</f>
        <v>2.9505649729600594E-4</v>
      </c>
      <c r="CD107" s="410">
        <f ca="1">IF(CD92="Road",EXP(BL97*INDEX(INDIRECT(BJ107),$E107,CD86)/100),EXP(BL96*2*CD91))</f>
        <v>1.2841683854573805E-6</v>
      </c>
      <c r="CE107" s="410">
        <f ca="1">IF(CE92="Road",EXP(BL97*INDEX(INDIRECT(BJ107),$E107,CE86)/100),EXP(BL96*2*CE91))</f>
        <v>1.2841683854573805E-6</v>
      </c>
      <c r="CF107" s="410">
        <f ca="1">IF(CF92="Road",EXP(BL97*INDEX(INDIRECT(BJ107),$E107,CF86)/100),EXP(BL96*2*CF91))</f>
        <v>1.2841683854573805E-6</v>
      </c>
      <c r="CG107" s="410">
        <f ca="1">IF(CG92="Road",EXP(BL97*INDEX(INDIRECT(BJ107),$E107,CG86)/100),EXP(BL96*2*CG91))</f>
        <v>1.2841683854573805E-6</v>
      </c>
      <c r="CH107" s="402"/>
      <c r="CJ107" s="18" t="s">
        <v>178</v>
      </c>
      <c r="CK107" s="122">
        <f>CJ26</f>
        <v>0</v>
      </c>
      <c r="CL107" s="122" t="str">
        <f>CJ27</f>
        <v>work3564</v>
      </c>
      <c r="CM107" s="210" t="str">
        <f t="shared" si="285"/>
        <v>core0_work3564</v>
      </c>
      <c r="CN107" s="122">
        <v>1</v>
      </c>
      <c r="CO107" s="8"/>
      <c r="CP107" s="409">
        <f ca="1">IF(CP92="Road",EXP(CO97*INDEX(INDIRECT(CM107),$E107,CP86)/100),EXP(CO96*2*CP91))</f>
        <v>1</v>
      </c>
      <c r="CQ107" s="410">
        <f ca="1">IF(CQ92="Road",EXP(CO97*INDEX(INDIRECT(CM107),$E107,CQ86)/100),EXP(CO96*2*CQ91))</f>
        <v>0.60168484654139476</v>
      </c>
      <c r="CR107" s="410">
        <f ca="1">IF(CR92="Road",EXP(CO97*INDEX(INDIRECT(CM107),$E107,CR86)/100),EXP(CO96*2*CR91))</f>
        <v>0.36202465455754174</v>
      </c>
      <c r="CS107" s="410">
        <f ca="1">IF(CS92="Road",EXP(CO97*INDEX(INDIRECT(CM107),$E107,CS86)/100),EXP(CO96*2*CS91))</f>
        <v>0.21782474872165594</v>
      </c>
      <c r="CT107" s="410">
        <f ca="1">IF(CT92="Road",EXP(CO97*INDEX(INDIRECT(CM107),$E107,CT86)/100),EXP(CO96*2*CT91))</f>
        <v>0.1310618505075074</v>
      </c>
      <c r="CU107" s="410">
        <f ca="1">IF(CU92="Road",EXP(CO97*INDEX(INDIRECT(CM107),$E107,CU86)/100),EXP(CO96*2*CU91))</f>
        <v>7.8857929410040842E-2</v>
      </c>
      <c r="CV107" s="410">
        <f ca="1">IF(CV92="Road",EXP(CO97*INDEX(INDIRECT(CM107),$E107,CV86)/100),EXP(CO96*2*CV91))</f>
        <v>4.7447621155652556E-2</v>
      </c>
      <c r="CW107" s="410">
        <f ca="1">IF(CW92="Road",EXP(CO97*INDEX(INDIRECT(CM107),$E107,CW86)/100),EXP(CO96*2*CW91))</f>
        <v>2.8548514653793051E-2</v>
      </c>
      <c r="CX107" s="410">
        <f ca="1">IF(CX92="Road",EXP(CO97*INDEX(INDIRECT(CM107),$E107,CX86)/100),EXP(CO96*2*CX91))</f>
        <v>1.7177208658452223E-2</v>
      </c>
      <c r="CY107" s="410">
        <f ca="1">IF(CY92="Road",EXP(CO97*INDEX(INDIRECT(CM107),$E107,CY86)/100),EXP(CO96*2*CY91))</f>
        <v>1.0335266155670349E-2</v>
      </c>
      <c r="CZ107" s="410">
        <f ca="1">IF(CZ92="Road",EXP(CO97*INDEX(INDIRECT(CM107),$E107,CZ86)/100),EXP(CO96*2*CZ91))</f>
        <v>6.218573030838984E-3</v>
      </c>
      <c r="DA107" s="410">
        <f ca="1">IF(DA92="Road",EXP(CO97*INDEX(INDIRECT(CM107),$E107,DA86)/100),EXP(CO96*2*DA91))</f>
        <v>3.7416211597668097E-3</v>
      </c>
      <c r="DB107" s="410">
        <f ca="1">IF(DB92="Road",EXP(CO97*INDEX(INDIRECT(CM107),$E107,DB86)/100),EXP(CO96*2*DB91))</f>
        <v>2.2512767533303278E-3</v>
      </c>
      <c r="DC107" s="410">
        <f ca="1">IF(DC92="Road",EXP(CO97*INDEX(INDIRECT(CM107),$E107,DC86)/100),EXP(CO96*2*DC91))</f>
        <v>1.3545591078497675E-3</v>
      </c>
      <c r="DD107" s="410">
        <f ca="1">IF(DD92="Road",EXP(CO97*INDEX(INDIRECT(CM107),$E107,DD86)/100),EXP(CO96*2*DD91))</f>
        <v>8.150176889378366E-4</v>
      </c>
      <c r="DE107" s="410">
        <f ca="1">IF(DE92="Road",EXP(CO97*INDEX(INDIRECT(CM107),$E107,DE86)/100),EXP(CO96*2*DE91))</f>
        <v>4.9038379309708393E-4</v>
      </c>
      <c r="DF107" s="410">
        <f ca="1">IF(DF92="Road",EXP(CO97*INDEX(INDIRECT(CM107),$E107,DF86)/100),EXP(CO96*2*DF91))</f>
        <v>2.9505649729600594E-4</v>
      </c>
      <c r="DG107" s="410">
        <f ca="1">IF(DG92="Road",EXP(CO97*INDEX(INDIRECT(CM107),$E107,DG86)/100),EXP(CO96*2*DG91))</f>
        <v>1.2294457981229641E-6</v>
      </c>
      <c r="DH107" s="410">
        <f ca="1">IF(DH92="Road",EXP(CO97*INDEX(INDIRECT(CM107),$E107,DH86)/100),EXP(CO96*2*DH91))</f>
        <v>1.2294457981229641E-6</v>
      </c>
      <c r="DI107" s="410">
        <f ca="1">IF(DI92="Road",EXP(CO97*INDEX(INDIRECT(CM107),$E107,DI86)/100),EXP(CO96*2*DI91))</f>
        <v>1.2294457981229641E-6</v>
      </c>
      <c r="DJ107" s="410">
        <f ca="1">IF(DJ92="Road",EXP(CO97*INDEX(INDIRECT(CM107),$E107,DJ86)/100),EXP(CO96*2*DJ91))</f>
        <v>1.2294457981229641E-6</v>
      </c>
      <c r="DK107" s="402"/>
      <c r="DM107" s="18" t="s">
        <v>178</v>
      </c>
      <c r="DN107" s="122">
        <f>DM26</f>
        <v>0</v>
      </c>
      <c r="DO107" s="122" t="str">
        <f>DM27</f>
        <v>shop3564</v>
      </c>
      <c r="DP107" s="210" t="str">
        <f t="shared" si="286"/>
        <v>core0_shop3564</v>
      </c>
      <c r="DQ107" s="122">
        <v>1</v>
      </c>
      <c r="DR107" s="8"/>
      <c r="DS107" s="409">
        <f ca="1">IF(DS92="Road",EXP(DR97*INDEX(INDIRECT(DP107),$E107,DS86)/100),EXP(DR96*2*DS91))</f>
        <v>1</v>
      </c>
      <c r="DT107" s="410">
        <f ca="1">IF(DT92="Road",EXP(DR97*INDEX(INDIRECT(DP107),$E107,DT86)/100),EXP(DR96*2*DT91))</f>
        <v>0.60168484654139476</v>
      </c>
      <c r="DU107" s="410">
        <f ca="1">IF(DU92="Road",EXP(DR97*INDEX(INDIRECT(DP107),$E107,DU86)/100),EXP(DR96*2*DU91))</f>
        <v>0.36202465455754174</v>
      </c>
      <c r="DV107" s="410">
        <f ca="1">IF(DV92="Road",EXP(DR97*INDEX(INDIRECT(DP107),$E107,DV86)/100),EXP(DR96*2*DV91))</f>
        <v>0.21782474872165594</v>
      </c>
      <c r="DW107" s="410">
        <f ca="1">IF(DW92="Road",EXP(DR97*INDEX(INDIRECT(DP107),$E107,DW86)/100),EXP(DR96*2*DW91))</f>
        <v>0.1310618505075074</v>
      </c>
      <c r="DX107" s="410">
        <f ca="1">IF(DX92="Road",EXP(DR97*INDEX(INDIRECT(DP107),$E107,DX86)/100),EXP(DR96*2*DX91))</f>
        <v>7.8857929410040842E-2</v>
      </c>
      <c r="DY107" s="410">
        <f ca="1">IF(DY92="Road",EXP(DR97*INDEX(INDIRECT(DP107),$E107,DY86)/100),EXP(DR96*2*DY91))</f>
        <v>4.7447621155652556E-2</v>
      </c>
      <c r="DZ107" s="410">
        <f ca="1">IF(DZ92="Road",EXP(DR97*INDEX(INDIRECT(DP107),$E107,DZ86)/100),EXP(DR96*2*DZ91))</f>
        <v>2.8548514653793051E-2</v>
      </c>
      <c r="EA107" s="410">
        <f ca="1">IF(EA92="Road",EXP(DR97*INDEX(INDIRECT(DP107),$E107,EA86)/100),EXP(DR96*2*EA91))</f>
        <v>1.7177208658452223E-2</v>
      </c>
      <c r="EB107" s="410">
        <f ca="1">IF(EB92="Road",EXP(DR97*INDEX(INDIRECT(DP107),$E107,EB86)/100),EXP(DR96*2*EB91))</f>
        <v>1.0335266155670349E-2</v>
      </c>
      <c r="EC107" s="410">
        <f ca="1">IF(EC92="Road",EXP(DR97*INDEX(INDIRECT(DP107),$E107,EC86)/100),EXP(DR96*2*EC91))</f>
        <v>6.218573030838984E-3</v>
      </c>
      <c r="ED107" s="410">
        <f ca="1">IF(ED92="Road",EXP(DR97*INDEX(INDIRECT(DP107),$E107,ED86)/100),EXP(DR96*2*ED91))</f>
        <v>3.7416211597668097E-3</v>
      </c>
      <c r="EE107" s="410">
        <f ca="1">IF(EE92="Road",EXP(DR97*INDEX(INDIRECT(DP107),$E107,EE86)/100),EXP(DR96*2*EE91))</f>
        <v>2.2512767533303278E-3</v>
      </c>
      <c r="EF107" s="410">
        <f ca="1">IF(EF92="Road",EXP(DR97*INDEX(INDIRECT(DP107),$E107,EF86)/100),EXP(DR96*2*EF91))</f>
        <v>1.3545591078497675E-3</v>
      </c>
      <c r="EG107" s="410">
        <f ca="1">IF(EG92="Road",EXP(DR97*INDEX(INDIRECT(DP107),$E107,EG86)/100),EXP(DR96*2*EG91))</f>
        <v>8.150176889378366E-4</v>
      </c>
      <c r="EH107" s="410">
        <f ca="1">IF(EH92="Road",EXP(DR97*INDEX(INDIRECT(DP107),$E107,EH86)/100),EXP(DR96*2*EH91))</f>
        <v>4.9038379309708393E-4</v>
      </c>
      <c r="EI107" s="410">
        <f ca="1">IF(EI92="Road",EXP(DR97*INDEX(INDIRECT(DP107),$E107,EI86)/100),EXP(DR96*2*EI91))</f>
        <v>2.9505649729600594E-4</v>
      </c>
      <c r="EJ107" s="410">
        <f ca="1">IF(EJ92="Road",EXP(DR97*INDEX(INDIRECT(DP107),$E107,EJ86)/100),EXP(DR96*2*EJ91))</f>
        <v>9.7628577562852475E-7</v>
      </c>
      <c r="EK107" s="410">
        <f ca="1">IF(EK92="Road",EXP(DR97*INDEX(INDIRECT(DP107),$E107,EK86)/100),EXP(DR96*2*EK91))</f>
        <v>9.7628577562852475E-7</v>
      </c>
      <c r="EL107" s="410">
        <f ca="1">IF(EL92="Road",EXP(DR97*INDEX(INDIRECT(DP107),$E107,EL86)/100),EXP(DR96*2*EL91))</f>
        <v>9.7628577562852475E-7</v>
      </c>
      <c r="EM107" s="410">
        <f ca="1">IF(EM92="Road",EXP(DR97*INDEX(INDIRECT(DP107),$E107,EM86)/100),EXP(DR96*2*EM91))</f>
        <v>9.7628577562852475E-7</v>
      </c>
      <c r="EN107" s="402"/>
      <c r="EP107" s="18" t="s">
        <v>178</v>
      </c>
      <c r="EQ107" s="122">
        <f>EP26</f>
        <v>0</v>
      </c>
      <c r="ER107" s="122" t="str">
        <f>EP27</f>
        <v>lei3564</v>
      </c>
      <c r="ES107" s="210" t="str">
        <f t="shared" si="287"/>
        <v>core0_lei3564</v>
      </c>
      <c r="ET107" s="122">
        <v>1</v>
      </c>
      <c r="EU107" s="8"/>
      <c r="EV107" s="409">
        <f ca="1">IF(EV92="Road",EXP(EU97*INDEX(INDIRECT(ES107),$E107,EV86)/100),EXP(EU96*2*EV91))</f>
        <v>1</v>
      </c>
      <c r="EW107" s="410">
        <f ca="1">IF(EW92="Road",EXP(EU97*INDEX(INDIRECT(ES107),$E107,EW86)/100),EXP(EU96*2*EW91))</f>
        <v>0.60168484654139476</v>
      </c>
      <c r="EX107" s="410">
        <f ca="1">IF(EX92="Road",EXP(EU97*INDEX(INDIRECT(ES107),$E107,EX86)/100),EXP(EU96*2*EX91))</f>
        <v>0.36202465455754174</v>
      </c>
      <c r="EY107" s="410">
        <f ca="1">IF(EY92="Road",EXP(EU97*INDEX(INDIRECT(ES107),$E107,EY86)/100),EXP(EU96*2*EY91))</f>
        <v>0.21782474872165594</v>
      </c>
      <c r="EZ107" s="410">
        <f ca="1">IF(EZ92="Road",EXP(EU97*INDEX(INDIRECT(ES107),$E107,EZ86)/100),EXP(EU96*2*EZ91))</f>
        <v>0.1310618505075074</v>
      </c>
      <c r="FA107" s="410">
        <f ca="1">IF(FA92="Road",EXP(EU97*INDEX(INDIRECT(ES107),$E107,FA86)/100),EXP(EU96*2*FA91))</f>
        <v>7.8857929410040842E-2</v>
      </c>
      <c r="FB107" s="410">
        <f ca="1">IF(FB92="Road",EXP(EU97*INDEX(INDIRECT(ES107),$E107,FB86)/100),EXP(EU96*2*FB91))</f>
        <v>4.7447621155652556E-2</v>
      </c>
      <c r="FC107" s="410">
        <f ca="1">IF(FC92="Road",EXP(EU97*INDEX(INDIRECT(ES107),$E107,FC86)/100),EXP(EU96*2*FC91))</f>
        <v>2.8548514653793051E-2</v>
      </c>
      <c r="FD107" s="410">
        <f ca="1">IF(FD92="Road",EXP(EU97*INDEX(INDIRECT(ES107),$E107,FD86)/100),EXP(EU96*2*FD91))</f>
        <v>1.7177208658452223E-2</v>
      </c>
      <c r="FE107" s="410">
        <f ca="1">IF(FE92="Road",EXP(EU97*INDEX(INDIRECT(ES107),$E107,FE86)/100),EXP(EU96*2*FE91))</f>
        <v>1.0335266155670349E-2</v>
      </c>
      <c r="FF107" s="410">
        <f ca="1">IF(FF92="Road",EXP(EU97*INDEX(INDIRECT(ES107),$E107,FF86)/100),EXP(EU96*2*FF91))</f>
        <v>6.218573030838984E-3</v>
      </c>
      <c r="FG107" s="410">
        <f ca="1">IF(FG92="Road",EXP(EU97*INDEX(INDIRECT(ES107),$E107,FG86)/100),EXP(EU96*2*FG91))</f>
        <v>3.7416211597668097E-3</v>
      </c>
      <c r="FH107" s="410">
        <f ca="1">IF(FH92="Road",EXP(EU97*INDEX(INDIRECT(ES107),$E107,FH86)/100),EXP(EU96*2*FH91))</f>
        <v>2.2512767533303278E-3</v>
      </c>
      <c r="FI107" s="410">
        <f ca="1">IF(FI92="Road",EXP(EU97*INDEX(INDIRECT(ES107),$E107,FI86)/100),EXP(EU96*2*FI91))</f>
        <v>1.3545591078497675E-3</v>
      </c>
      <c r="FJ107" s="410">
        <f ca="1">IF(FJ92="Road",EXP(EU97*INDEX(INDIRECT(ES107),$E107,FJ86)/100),EXP(EU96*2*FJ91))</f>
        <v>8.150176889378366E-4</v>
      </c>
      <c r="FK107" s="410">
        <f ca="1">IF(FK92="Road",EXP(EU97*INDEX(INDIRECT(ES107),$E107,FK86)/100),EXP(EU96*2*FK91))</f>
        <v>4.9038379309708393E-4</v>
      </c>
      <c r="FL107" s="410">
        <f ca="1">IF(FL92="Road",EXP(EU97*INDEX(INDIRECT(ES107),$E107,FL86)/100),EXP(EU96*2*FL91))</f>
        <v>2.9505649729600594E-4</v>
      </c>
      <c r="FM107" s="410">
        <f ca="1">IF(FM92="Road",EXP(EU97*INDEX(INDIRECT(ES107),$E107,FM86)/100),EXP(EU96*2*FM91))</f>
        <v>1.0556144659498907E-6</v>
      </c>
      <c r="FN107" s="410">
        <f ca="1">IF(FN92="Road",EXP(EU97*INDEX(INDIRECT(ES107),$E107,FN86)/100),EXP(EU96*2*FN91))</f>
        <v>1.0556144659498907E-6</v>
      </c>
      <c r="FO107" s="410">
        <f ca="1">IF(FO92="Road",EXP(EU97*INDEX(INDIRECT(ES107),$E107,FO86)/100),EXP(EU96*2*FO91))</f>
        <v>1.0556144659498907E-6</v>
      </c>
      <c r="FP107" s="410">
        <f ca="1">IF(FP92="Road",EXP(EU97*INDEX(INDIRECT(ES107),$E107,FP86)/100),EXP(EU96*2*FP91))</f>
        <v>1.0556144659498907E-6</v>
      </c>
      <c r="FQ107" s="402"/>
      <c r="FS107" s="18" t="s">
        <v>178</v>
      </c>
      <c r="FT107" s="122">
        <f>FS26</f>
        <v>0</v>
      </c>
      <c r="FU107" s="122" t="str">
        <f>FS27</f>
        <v>shop65</v>
      </c>
      <c r="FV107" s="210" t="str">
        <f t="shared" si="288"/>
        <v>core0_shop65</v>
      </c>
      <c r="FW107" s="122">
        <v>1</v>
      </c>
      <c r="FX107" s="8"/>
      <c r="FY107" s="409">
        <f ca="1">IF(FY92="Road",EXP(FX97*INDEX(INDIRECT(FV107),$E107,FY86)/100),EXP(FX96*2*FY91))</f>
        <v>1</v>
      </c>
      <c r="FZ107" s="410">
        <f ca="1">IF(FZ92="Road",EXP(FX97*INDEX(INDIRECT(FV107),$E107,FZ86)/100),EXP(FX96*2*FZ91))</f>
        <v>0.60168484654139476</v>
      </c>
      <c r="GA107" s="410">
        <f ca="1">IF(GA92="Road",EXP(FX97*INDEX(INDIRECT(FV107),$E107,GA86)/100),EXP(FX96*2*GA91))</f>
        <v>0.36202465455754174</v>
      </c>
      <c r="GB107" s="410">
        <f ca="1">IF(GB92="Road",EXP(FX97*INDEX(INDIRECT(FV107),$E107,GB86)/100),EXP(FX96*2*GB91))</f>
        <v>0.21782474872165594</v>
      </c>
      <c r="GC107" s="410">
        <f ca="1">IF(GC92="Road",EXP(FX97*INDEX(INDIRECT(FV107),$E107,GC86)/100),EXP(FX96*2*GC91))</f>
        <v>0.1310618505075074</v>
      </c>
      <c r="GD107" s="410">
        <f ca="1">IF(GD92="Road",EXP(FX97*INDEX(INDIRECT(FV107),$E107,GD86)/100),EXP(FX96*2*GD91))</f>
        <v>7.8857929410040842E-2</v>
      </c>
      <c r="GE107" s="410">
        <f ca="1">IF(GE92="Road",EXP(FX97*INDEX(INDIRECT(FV107),$E107,GE86)/100),EXP(FX96*2*GE91))</f>
        <v>4.7447621155652556E-2</v>
      </c>
      <c r="GF107" s="410">
        <f ca="1">IF(GF92="Road",EXP(FX97*INDEX(INDIRECT(FV107),$E107,GF86)/100),EXP(FX96*2*GF91))</f>
        <v>2.8548514653793051E-2</v>
      </c>
      <c r="GG107" s="410">
        <f ca="1">IF(GG92="Road",EXP(FX97*INDEX(INDIRECT(FV107),$E107,GG86)/100),EXP(FX96*2*GG91))</f>
        <v>1.7177208658452223E-2</v>
      </c>
      <c r="GH107" s="410">
        <f ca="1">IF(GH92="Road",EXP(FX97*INDEX(INDIRECT(FV107),$E107,GH86)/100),EXP(FX96*2*GH91))</f>
        <v>1.0335266155670349E-2</v>
      </c>
      <c r="GI107" s="410">
        <f ca="1">IF(GI92="Road",EXP(FX97*INDEX(INDIRECT(FV107),$E107,GI86)/100),EXP(FX96*2*GI91))</f>
        <v>6.218573030838984E-3</v>
      </c>
      <c r="GJ107" s="410">
        <f ca="1">IF(GJ92="Road",EXP(FX97*INDEX(INDIRECT(FV107),$E107,GJ86)/100),EXP(FX96*2*GJ91))</f>
        <v>1.3179653109854365E-6</v>
      </c>
      <c r="GK107" s="410">
        <f ca="1">IF(GK92="Road",EXP(FX97*INDEX(INDIRECT(FV107),$E107,GK86)/100),EXP(FX96*2*GK91))</f>
        <v>1.3179653109854365E-6</v>
      </c>
      <c r="GL107" s="410">
        <f ca="1">IF(GL92="Road",EXP(FX97*INDEX(INDIRECT(FV107),$E107,GL86)/100),EXP(FX96*2*GL91))</f>
        <v>1.3179653109854365E-6</v>
      </c>
      <c r="GM107" s="410">
        <f ca="1">IF(GM92="Road",EXP(FX97*INDEX(INDIRECT(FV107),$E107,GM86)/100),EXP(FX96*2*GM91))</f>
        <v>1.3179653109854365E-6</v>
      </c>
      <c r="GN107" s="410">
        <f ca="1">IF(GN92="Road",EXP(FX97*INDEX(INDIRECT(FV107),$E107,GN86)/100),EXP(FX96*2*GN91))</f>
        <v>1.3179653109854365E-6</v>
      </c>
      <c r="GO107" s="410">
        <f ca="1">IF(GO92="Road",EXP(FX97*INDEX(INDIRECT(FV107),$E107,GO86)/100),EXP(FX96*2*GO91))</f>
        <v>1.3179653109854365E-6</v>
      </c>
      <c r="GP107" s="410">
        <f ca="1">IF(GP92="Road",EXP(FX97*INDEX(INDIRECT(FV107),$E107,GP86)/100),EXP(FX96*2*GP91))</f>
        <v>1.3179653109854365E-6</v>
      </c>
      <c r="GQ107" s="410">
        <f ca="1">IF(GQ92="Road",EXP(FX97*INDEX(INDIRECT(FV107),$E107,GQ86)/100),EXP(FX96*2*GQ91))</f>
        <v>1.3179653109854365E-6</v>
      </c>
      <c r="GR107" s="410">
        <f ca="1">IF(GR92="Road",EXP(FX97*INDEX(INDIRECT(FV107),$E107,GR86)/100),EXP(FX96*2*GR91))</f>
        <v>1.3179653109854365E-6</v>
      </c>
      <c r="GS107" s="410">
        <f ca="1">IF(GS92="Road",EXP(FX97*INDEX(INDIRECT(FV107),$E107,GS86)/100),EXP(FX96*2*GS91))</f>
        <v>1.3179653109854365E-6</v>
      </c>
      <c r="GT107" s="402"/>
      <c r="GV107" s="18" t="s">
        <v>178</v>
      </c>
      <c r="GW107" s="122">
        <f>GV26</f>
        <v>0</v>
      </c>
      <c r="GX107" s="122" t="str">
        <f>GV27</f>
        <v>lei65</v>
      </c>
      <c r="GY107" s="210" t="str">
        <f t="shared" si="289"/>
        <v>core0_lei65</v>
      </c>
      <c r="GZ107" s="122">
        <v>1</v>
      </c>
      <c r="HA107" s="8"/>
      <c r="HB107" s="409">
        <f ca="1">IF(HB92="Road",EXP(HA97*INDEX(INDIRECT(GY107),$E107,HB86)/100),EXP(HA96*2*HB91))</f>
        <v>1</v>
      </c>
      <c r="HC107" s="410">
        <f ca="1">IF(HC92="Road",EXP(HA97*INDEX(INDIRECT(GY107),$E107,HC86)/100),EXP(HA96*2*HC91))</f>
        <v>0.60168484654139476</v>
      </c>
      <c r="HD107" s="410">
        <f ca="1">IF(HD92="Road",EXP(HA97*INDEX(INDIRECT(GY107),$E107,HD86)/100),EXP(HA96*2*HD91))</f>
        <v>0.36202465455754174</v>
      </c>
      <c r="HE107" s="410">
        <f ca="1">IF(HE92="Road",EXP(HA97*INDEX(INDIRECT(GY107),$E107,HE86)/100),EXP(HA96*2*HE91))</f>
        <v>0.21782474872165594</v>
      </c>
      <c r="HF107" s="410">
        <f ca="1">IF(HF92="Road",EXP(HA97*INDEX(INDIRECT(GY107),$E107,HF86)/100),EXP(HA96*2*HF91))</f>
        <v>0.1310618505075074</v>
      </c>
      <c r="HG107" s="410">
        <f ca="1">IF(HG92="Road",EXP(HA97*INDEX(INDIRECT(GY107),$E107,HG86)/100),EXP(HA96*2*HG91))</f>
        <v>7.8857929410040842E-2</v>
      </c>
      <c r="HH107" s="410">
        <f ca="1">IF(HH92="Road",EXP(HA97*INDEX(INDIRECT(GY107),$E107,HH86)/100),EXP(HA96*2*HH91))</f>
        <v>4.7447621155652556E-2</v>
      </c>
      <c r="HI107" s="410">
        <f ca="1">IF(HI92="Road",EXP(HA97*INDEX(INDIRECT(GY107),$E107,HI86)/100),EXP(HA96*2*HI91))</f>
        <v>2.8548514653793051E-2</v>
      </c>
      <c r="HJ107" s="410">
        <f ca="1">IF(HJ92="Road",EXP(HA97*INDEX(INDIRECT(GY107),$E107,HJ86)/100),EXP(HA96*2*HJ91))</f>
        <v>1.7177208658452223E-2</v>
      </c>
      <c r="HK107" s="410">
        <f ca="1">IF(HK92="Road",EXP(HA97*INDEX(INDIRECT(GY107),$E107,HK86)/100),EXP(HA96*2*HK91))</f>
        <v>1.0335266155670349E-2</v>
      </c>
      <c r="HL107" s="410">
        <f ca="1">IF(HL92="Road",EXP(HA97*INDEX(INDIRECT(GY107),$E107,HL86)/100),EXP(HA96*2*HL91))</f>
        <v>6.218573030838984E-3</v>
      </c>
      <c r="HM107" s="410">
        <f ca="1">IF(HM92="Road",EXP(HA97*INDEX(INDIRECT(GY107),$E107,HM86)/100),EXP(HA96*2*HM91))</f>
        <v>8.0532878447134478E-7</v>
      </c>
      <c r="HN107" s="410">
        <f ca="1">IF(HN92="Road",EXP(HA97*INDEX(INDIRECT(GY107),$E107,HN86)/100),EXP(HA96*2*HN91))</f>
        <v>8.0532878447134478E-7</v>
      </c>
      <c r="HO107" s="410">
        <f ca="1">IF(HO92="Road",EXP(HA97*INDEX(INDIRECT(GY107),$E107,HO86)/100),EXP(HA96*2*HO91))</f>
        <v>8.0532878447134478E-7</v>
      </c>
      <c r="HP107" s="410">
        <f ca="1">IF(HP92="Road",EXP(HA97*INDEX(INDIRECT(GY107),$E107,HP86)/100),EXP(HA96*2*HP91))</f>
        <v>8.0532878447134478E-7</v>
      </c>
      <c r="HQ107" s="410">
        <f ca="1">IF(HQ92="Road",EXP(HA97*INDEX(INDIRECT(GY107),$E107,HQ86)/100),EXP(HA96*2*HQ91))</f>
        <v>8.0532878447134478E-7</v>
      </c>
      <c r="HR107" s="410">
        <f ca="1">IF(HR92="Road",EXP(HA97*INDEX(INDIRECT(GY107),$E107,HR86)/100),EXP(HA96*2*HR91))</f>
        <v>8.0532878447134478E-7</v>
      </c>
      <c r="HS107" s="410">
        <f ca="1">IF(HS92="Road",EXP(HA97*INDEX(INDIRECT(GY107),$E107,HS86)/100),EXP(HA96*2*HS91))</f>
        <v>8.0532878447134478E-7</v>
      </c>
      <c r="HT107" s="410">
        <f ca="1">IF(HT92="Road",EXP(HA97*INDEX(INDIRECT(GY107),$E107,HT86)/100),EXP(HA96*2*HT91))</f>
        <v>8.0532878447134478E-7</v>
      </c>
      <c r="HU107" s="410">
        <f ca="1">IF(HU92="Road",EXP(HA97*INDEX(INDIRECT(GY107),$E107,HU86)/100),EXP(HA96*2*HU91))</f>
        <v>8.0532878447134478E-7</v>
      </c>
      <c r="HV107" s="410">
        <f ca="1">IF(HV92="Road",EXP(HA97*INDEX(INDIRECT(GY107),$E107,HV86)/100),EXP(HA96*2*HV91))</f>
        <v>8.0532878447134478E-7</v>
      </c>
      <c r="HW107" s="402"/>
    </row>
    <row r="108" spans="1:231" ht="15">
      <c r="A108" s="18" t="s">
        <v>239</v>
      </c>
      <c r="B108" s="122">
        <f>A26</f>
        <v>0</v>
      </c>
      <c r="C108" s="122" t="str">
        <f>A27</f>
        <v>work1834</v>
      </c>
      <c r="D108" s="210"/>
      <c r="E108" s="122"/>
      <c r="F108" s="8"/>
      <c r="G108" s="134">
        <f ca="1">G106/(G106+G107+EXP(F97))</f>
        <v>1.0767446871385877E-6</v>
      </c>
      <c r="H108" s="135">
        <f ca="1">H106/(H106+H107+EXP(F97))</f>
        <v>1.7895423926696223E-6</v>
      </c>
      <c r="I108" s="135">
        <f ca="1">I106/(I106+I107+EXP(F97))</f>
        <v>2.9741997782209003E-6</v>
      </c>
      <c r="J108" s="135">
        <f ca="1">J106/(J106+J107+EXP(F97))</f>
        <v>4.9430663791986625E-6</v>
      </c>
      <c r="K108" s="135">
        <f ca="1">K106/(K106+K107+EXP(F97))</f>
        <v>8.21522929498868E-6</v>
      </c>
      <c r="L108" s="135">
        <f ca="1">L106/(L106+L107+EXP(F97))</f>
        <v>1.3653306925202982E-5</v>
      </c>
      <c r="M108" s="135">
        <f ca="1">M106/(M106+M107+EXP(F97))</f>
        <v>2.2690683029084563E-5</v>
      </c>
      <c r="N108" s="135">
        <f ca="1">N106/(N106+N107+EXP(F97))</f>
        <v>3.7708846360359122E-5</v>
      </c>
      <c r="O108" s="135">
        <f ca="1">O106/(O106+O107+EXP(F97))</f>
        <v>6.2663636532587862E-5</v>
      </c>
      <c r="P108" s="135">
        <f ca="1">P106/(P106+P107+EXP(F97))</f>
        <v>1.0412360164834581E-4</v>
      </c>
      <c r="Q108" s="135">
        <f ca="1">Q106/(Q106+Q107+EXP(F97))</f>
        <v>1.7298895676613033E-4</v>
      </c>
      <c r="R108" s="135">
        <f ca="1">R106/(R106+R107+EXP(F97))</f>
        <v>2.873297838729093E-4</v>
      </c>
      <c r="S108" s="135">
        <f ca="1">S106/(S106+S107+EXP(F97))</f>
        <v>4.770516777537182E-4</v>
      </c>
      <c r="T108" s="135">
        <f ca="1">T106/(T106+T107+EXP(F97))</f>
        <v>7.9150902955270645E-4</v>
      </c>
      <c r="U108" s="135">
        <f ca="1">U106/(U106+U107+EXP(F97))</f>
        <v>1.3117736664828706E-3</v>
      </c>
      <c r="V108" s="135">
        <f ca="1">V106/(V106+V107+EXP(F97))</f>
        <v>2.1699849799162686E-3</v>
      </c>
      <c r="W108" s="135">
        <f ca="1">W106/(W106+W107+EXP(F97))</f>
        <v>3.578735034389019E-3</v>
      </c>
      <c r="X108" s="135">
        <f ca="1">X106/(X106+X107+EXP(F97))</f>
        <v>0.15616430219549365</v>
      </c>
      <c r="Y108" s="135">
        <f ca="1">Y106/(Y106+Y107+EXP(F97))</f>
        <v>0.15616430219549365</v>
      </c>
      <c r="Z108" s="135">
        <f ca="1">Z106/(Z106+Z107+EXP(F97))</f>
        <v>0.15616430219549365</v>
      </c>
      <c r="AA108" s="135">
        <f ca="1">AA106/(AA106+AA107+EXP(F97))</f>
        <v>0.15616430219549365</v>
      </c>
      <c r="AB108" s="402"/>
      <c r="AD108" s="18" t="s">
        <v>239</v>
      </c>
      <c r="AE108" s="122">
        <f>AD26</f>
        <v>0</v>
      </c>
      <c r="AF108" s="122" t="str">
        <f>AD27</f>
        <v>shop1834</v>
      </c>
      <c r="AG108" s="210"/>
      <c r="AH108" s="122"/>
      <c r="AI108" s="8"/>
      <c r="AJ108" s="134">
        <f ca="1">AJ106/(AJ106+AJ107+EXP(AI97))</f>
        <v>5.6561991057896729E-7</v>
      </c>
      <c r="AK108" s="135">
        <f ca="1">AK106/(AK106+AK107+EXP(AI97))</f>
        <v>9.4005780488065406E-7</v>
      </c>
      <c r="AL108" s="135">
        <f ca="1">AL106/(AL106+AL107+EXP(AI97))</f>
        <v>1.5623694257556432E-6</v>
      </c>
      <c r="AM108" s="135">
        <f ca="1">AM106/(AM106+AM107+EXP(AI97))</f>
        <v>2.5966399975520101E-6</v>
      </c>
      <c r="AN108" s="135">
        <f ca="1">AN106/(AN106+AN107+EXP(AI97))</f>
        <v>4.3155666035329657E-6</v>
      </c>
      <c r="AO108" s="135">
        <f ca="1">AO106/(AO106+AO107+EXP(AI97))</f>
        <v>7.1723371697979156E-6</v>
      </c>
      <c r="AP108" s="135">
        <f ca="1">AP106/(AP106+AP107+EXP(AI97))</f>
        <v>1.1920054499193994E-5</v>
      </c>
      <c r="AQ108" s="135">
        <f ca="1">AQ106/(AQ106+AQ107+EXP(AI97))</f>
        <v>1.9810111790070587E-5</v>
      </c>
      <c r="AR108" s="135">
        <f ca="1">AR106/(AR106+AR107+EXP(AI97))</f>
        <v>3.2921596724069461E-5</v>
      </c>
      <c r="AS108" s="135">
        <f ca="1">AS106/(AS106+AS107+EXP(AI97))</f>
        <v>5.4707943959917058E-5</v>
      </c>
      <c r="AT108" s="135">
        <f ca="1">AT106/(AT106+AT107+EXP(AI97))</f>
        <v>9.0903217032320792E-5</v>
      </c>
      <c r="AU108" s="135">
        <f ca="1">AU106/(AU106+AU107+EXP(AI97))</f>
        <v>1.51022132270631E-4</v>
      </c>
      <c r="AV108" s="135">
        <f ca="1">AV106/(AV106+AV107+EXP(AI97))</f>
        <v>2.5083597658700352E-4</v>
      </c>
      <c r="AW108" s="135">
        <f ca="1">AW106/(AW106+AW107+EXP(AI97))</f>
        <v>4.1644051451729326E-4</v>
      </c>
      <c r="AX108" s="135">
        <f ca="1">AX106/(AX106+AX107+EXP(AI97))</f>
        <v>6.9088786842744275E-4</v>
      </c>
      <c r="AY108" s="135">
        <f ca="1">AY106/(AY106+AY107+EXP(AI97))</f>
        <v>1.1448571178654611E-3</v>
      </c>
      <c r="AZ108" s="135">
        <f ca="1">AZ106/(AZ106+AZ107+EXP(AI97))</f>
        <v>1.8934388563847516E-3</v>
      </c>
      <c r="BA108" s="135">
        <f ca="1">BA106/(BA106+BA107+EXP(AI97))</f>
        <v>0.13351217108119257</v>
      </c>
      <c r="BB108" s="135">
        <f ca="1">BB106/(BB106+BB107+EXP(AI97))</f>
        <v>0.13351217108119257</v>
      </c>
      <c r="BC108" s="135">
        <f ca="1">BC106/(BC106+BC107+EXP(AI97))</f>
        <v>0.13351217108119257</v>
      </c>
      <c r="BD108" s="135">
        <f ca="1">BD106/(BD106+BD107+EXP(AI97))</f>
        <v>0.13351217108119257</v>
      </c>
      <c r="BE108" s="402"/>
      <c r="BG108" s="18" t="s">
        <v>239</v>
      </c>
      <c r="BH108" s="122">
        <f>BG26</f>
        <v>0</v>
      </c>
      <c r="BI108" s="122" t="str">
        <f>BG27</f>
        <v>lei1834</v>
      </c>
      <c r="BJ108" s="210"/>
      <c r="BK108" s="122"/>
      <c r="BL108" s="8"/>
      <c r="BM108" s="134">
        <f ca="1">BM106/(BM106+BM107+EXP(BL97))</f>
        <v>1.2841545852690552E-6</v>
      </c>
      <c r="BN108" s="135">
        <f ca="1">BN106/(BN106+BN107+EXP(BL97))</f>
        <v>2.1342492786614244E-6</v>
      </c>
      <c r="BO108" s="135">
        <f ca="1">BO106/(BO106+BO107+EXP(BL97))</f>
        <v>3.5470795995308289E-6</v>
      </c>
      <c r="BP108" s="135">
        <f ca="1">BP106/(BP106+BP107+EXP(BL97))</f>
        <v>5.895129184772863E-6</v>
      </c>
      <c r="BQ108" s="135">
        <f ca="1">BQ106/(BQ106+BQ107+EXP(BL97))</f>
        <v>9.7973826308106125E-6</v>
      </c>
      <c r="BR108" s="135">
        <f ca="1">BR106/(BR106+BR107+EXP(BL97))</f>
        <v>1.6282362679131476E-5</v>
      </c>
      <c r="BS108" s="135">
        <f ca="1">BS106/(BS106+BS107+EXP(BL97))</f>
        <v>2.705884016768024E-5</v>
      </c>
      <c r="BT108" s="135">
        <f ca="1">BT106/(BT106+BT107+EXP(BL97))</f>
        <v>4.4965042260867034E-5</v>
      </c>
      <c r="BU108" s="135">
        <f ca="1">BU106/(BU106+BU107+EXP(BL97))</f>
        <v>7.4713272893299376E-5</v>
      </c>
      <c r="BV108" s="135">
        <f ca="1">BV106/(BV106+BV107+EXP(BL97))</f>
        <v>1.2412205804876461E-4</v>
      </c>
      <c r="BW108" s="135">
        <f ca="1">BW106/(BW106+BW107+EXP(BL97))</f>
        <v>2.0614906262502117E-4</v>
      </c>
      <c r="BX108" s="135">
        <f ca="1">BX106/(BX106+BX107+EXP(BL97))</f>
        <v>3.4222882624479901E-4</v>
      </c>
      <c r="BY108" s="135">
        <f ca="1">BY106/(BY106+BY107+EXP(BL97))</f>
        <v>5.6770785810882659E-4</v>
      </c>
      <c r="BZ108" s="135">
        <f ca="1">BZ106/(BZ106+BZ107+EXP(BL97))</f>
        <v>9.4057210534992061E-4</v>
      </c>
      <c r="CA108" s="135">
        <f ca="1">CA106/(CA106+CA107+EXP(BL97))</f>
        <v>1.5551272108171948E-3</v>
      </c>
      <c r="CB108" s="135">
        <f ca="1">CB106/(CB106+CB107+EXP(BL97))</f>
        <v>2.5625438355883975E-3</v>
      </c>
      <c r="CC108" s="135">
        <f ca="1">CC106/(CC106+CC107+EXP(BL97))</f>
        <v>4.1993320140599703E-3</v>
      </c>
      <c r="CD108" s="135">
        <f ca="1">CD106/(CD106+CD107+EXP(BL97))</f>
        <v>0.1067410880714469</v>
      </c>
      <c r="CE108" s="135">
        <f ca="1">CE106/(CE106+CE107+EXP(BL97))</f>
        <v>0.1067410880714469</v>
      </c>
      <c r="CF108" s="135">
        <f ca="1">CF106/(CF106+CF107+EXP(BL97))</f>
        <v>0.1067410880714469</v>
      </c>
      <c r="CG108" s="135">
        <f ca="1">CG106/(CG106+CG107+EXP(BL97))</f>
        <v>0.1067410880714469</v>
      </c>
      <c r="CH108" s="402"/>
      <c r="CJ108" s="18" t="s">
        <v>239</v>
      </c>
      <c r="CK108" s="122">
        <f>CJ26</f>
        <v>0</v>
      </c>
      <c r="CL108" s="122" t="str">
        <f>CJ27</f>
        <v>work3564</v>
      </c>
      <c r="CM108" s="210"/>
      <c r="CN108" s="122"/>
      <c r="CO108" s="8"/>
      <c r="CP108" s="134">
        <f ca="1">CP106/(CP106+CP107+EXP(CO97))</f>
        <v>1.2294317412213783E-6</v>
      </c>
      <c r="CQ108" s="135">
        <f ca="1">CQ106/(CQ106+CQ107+EXP(CO97))</f>
        <v>2.043299648979605E-6</v>
      </c>
      <c r="CR108" s="135">
        <f ca="1">CR106/(CR106+CR107+EXP(CO97))</f>
        <v>3.3959205674333769E-6</v>
      </c>
      <c r="CS108" s="135">
        <f ca="1">CS106/(CS106+CS107+EXP(CO97))</f>
        <v>5.6439007730240841E-6</v>
      </c>
      <c r="CT108" s="135">
        <f ca="1">CT106/(CT106+CT107+EXP(CO97))</f>
        <v>9.379835150648808E-6</v>
      </c>
      <c r="CU108" s="135">
        <f ca="1">CU106/(CU106+CU107+EXP(CO97))</f>
        <v>1.5588382488500254E-5</v>
      </c>
      <c r="CV108" s="135">
        <f ca="1">CV106/(CV106+CV107+EXP(CO97))</f>
        <v>2.5905399990801064E-5</v>
      </c>
      <c r="CW108" s="135">
        <f ca="1">CW106/(CW106+CW107+EXP(CO97))</f>
        <v>4.3047899972284335E-5</v>
      </c>
      <c r="CX108" s="135">
        <f ca="1">CX106/(CX106+CX107+EXP(CO97))</f>
        <v>7.1526638085543461E-5</v>
      </c>
      <c r="CY108" s="135">
        <f ca="1">CY106/(CY106+CY107+EXP(CO97))</f>
        <v>1.1882492198572548E-4</v>
      </c>
      <c r="CZ108" s="135">
        <f ca="1">CZ106/(CZ106+CZ107+EXP(CO97))</f>
        <v>1.9734261287425729E-4</v>
      </c>
      <c r="DA108" s="135">
        <f ca="1">DA106/(DA106+DA107+EXP(CO97))</f>
        <v>3.2758535591593467E-4</v>
      </c>
      <c r="DB108" s="135">
        <f ca="1">DB106/(DB106+DB107+EXP(CO97))</f>
        <v>5.4335092647189124E-4</v>
      </c>
      <c r="DC108" s="135">
        <f ca="1">DC106/(DC106+DC107+EXP(CO97))</f>
        <v>9.0003829391262788E-4</v>
      </c>
      <c r="DD108" s="135">
        <f ca="1">DD106/(DD106+DD107+EXP(CO97))</f>
        <v>1.4876202976205311E-3</v>
      </c>
      <c r="DE108" s="135">
        <f ca="1">DE106/(DE106+DE107+EXP(CO97))</f>
        <v>2.4499861381591347E-3</v>
      </c>
      <c r="DF108" s="135">
        <f ca="1">DF106/(DF106+DF107+EXP(CO97))</f>
        <v>4.011371257563053E-3</v>
      </c>
      <c r="DG108" s="135">
        <f ca="1">DG106/(DG106+DG107+EXP(CO97))</f>
        <v>9.7088822410291542E-2</v>
      </c>
      <c r="DH108" s="135">
        <f ca="1">DH106/(DH106+DH107+EXP(CO97))</f>
        <v>9.7088822410291542E-2</v>
      </c>
      <c r="DI108" s="135">
        <f ca="1">DI106/(DI106+DI107+EXP(CO97))</f>
        <v>9.7088822410291542E-2</v>
      </c>
      <c r="DJ108" s="135">
        <f ca="1">DJ106/(DJ106+DJ107+EXP(CO97))</f>
        <v>9.7088822410291542E-2</v>
      </c>
      <c r="DK108" s="402"/>
      <c r="DM108" s="18" t="s">
        <v>239</v>
      </c>
      <c r="DN108" s="122">
        <f>DM26</f>
        <v>0</v>
      </c>
      <c r="DO108" s="122" t="str">
        <f>DM27</f>
        <v>shop3564</v>
      </c>
      <c r="DP108" s="210"/>
      <c r="DQ108" s="122"/>
      <c r="DR108" s="8"/>
      <c r="DS108" s="134">
        <f ca="1">DS106/(DS106+DS107+EXP(DR97))</f>
        <v>9.7628136396039679E-7</v>
      </c>
      <c r="DT108" s="135">
        <f ca="1">DT106/(DT106+DT107+EXP(DR97))</f>
        <v>1.6225744242545748E-6</v>
      </c>
      <c r="DU108" s="135">
        <f ca="1">DU106/(DU106+DU107+EXP(DR97))</f>
        <v>2.6967047059824332E-6</v>
      </c>
      <c r="DV108" s="135">
        <f ca="1">DV106/(DV106+DV107+EXP(DR97))</f>
        <v>4.4818852237639031E-6</v>
      </c>
      <c r="DW108" s="135">
        <f ca="1">DW106/(DW106+DW107+EXP(DR97))</f>
        <v>7.4487893455909888E-6</v>
      </c>
      <c r="DX108" s="135">
        <f ca="1">DX106/(DX106+DX107+EXP(DR97))</f>
        <v>1.2379602677574832E-5</v>
      </c>
      <c r="DY108" s="135">
        <f ca="1">DY106/(DY106+DY107+EXP(DR97))</f>
        <v>2.0574114792957271E-5</v>
      </c>
      <c r="DZ108" s="135">
        <f ca="1">DZ106/(DZ106+DZ107+EXP(DR97))</f>
        <v>3.4192015903698145E-5</v>
      </c>
      <c r="EA108" s="135">
        <f ca="1">EA106/(EA106+EA107+EXP(DR97))</f>
        <v>5.6821165112846E-5</v>
      </c>
      <c r="EB108" s="135">
        <f ca="1">EB106/(EB106+EB107+EXP(DR97))</f>
        <v>9.4420316784292599E-5</v>
      </c>
      <c r="EC108" s="135">
        <f ca="1">EC106/(EC106+EC107+EXP(DR97))</f>
        <v>1.568811443683355E-4</v>
      </c>
      <c r="ED108" s="135">
        <f ca="1">ED106/(ED106+ED107+EXP(DR97))</f>
        <v>2.6061112860892467E-4</v>
      </c>
      <c r="EE108" s="135">
        <f ca="1">EE106/(EE106+EE107+EXP(DR97))</f>
        <v>4.3278999861164291E-4</v>
      </c>
      <c r="EF108" s="135">
        <f ca="1">EF106/(EF106+EF107+EXP(DR97))</f>
        <v>7.1834420583590409E-4</v>
      </c>
      <c r="EG108" s="135">
        <f ca="1">EG106/(EG106+EG107+EXP(DR97))</f>
        <v>1.1912657097736012E-3</v>
      </c>
      <c r="EH108" s="135">
        <f ca="1">EH106/(EH106+EH107+EXP(DR97))</f>
        <v>1.9726824883471721E-3</v>
      </c>
      <c r="EI108" s="135">
        <f ca="1">EI106/(EI106+EI107+EXP(DR97))</f>
        <v>3.2588989297346843E-3</v>
      </c>
      <c r="EJ108" s="135">
        <f ca="1">EJ106/(EJ106+EJ107+EXP(DR97))</f>
        <v>0.17766366141431861</v>
      </c>
      <c r="EK108" s="135">
        <f ca="1">EK106/(EK106+EK107+EXP(DR97))</f>
        <v>0.17766366141431861</v>
      </c>
      <c r="EL108" s="135">
        <f ca="1">EL106/(EL106+EL107+EXP(DR97))</f>
        <v>0.17766366141431861</v>
      </c>
      <c r="EM108" s="135">
        <f ca="1">EM106/(EM106+EM107+EXP(DR97))</f>
        <v>0.17766366141431861</v>
      </c>
      <c r="EN108" s="402"/>
      <c r="EP108" s="18" t="s">
        <v>239</v>
      </c>
      <c r="EQ108" s="122">
        <f>EP26</f>
        <v>0</v>
      </c>
      <c r="ER108" s="122" t="str">
        <f>EP27</f>
        <v>lei3564</v>
      </c>
      <c r="ES108" s="210"/>
      <c r="ET108" s="122"/>
      <c r="EU108" s="8"/>
      <c r="EV108" s="134">
        <f ca="1">EV106/(EV106+EV107+EXP(EU97))</f>
        <v>1.0556090976388246E-6</v>
      </c>
      <c r="EW108" s="135">
        <f ca="1">EW106/(EW106+EW107+EXP(EU97))</f>
        <v>1.7544160367619125E-6</v>
      </c>
      <c r="EX108" s="135">
        <f ca="1">EX106/(EX106+EX107+EXP(EU97))</f>
        <v>2.9158225115752202E-6</v>
      </c>
      <c r="EY108" s="135">
        <f ca="1">EY106/(EY106+EY107+EXP(EU97))</f>
        <v>4.8460509079083954E-6</v>
      </c>
      <c r="EZ108" s="135">
        <f ca="1">EZ106/(EZ106+EZ107+EXP(EU97))</f>
        <v>8.054010401261664E-6</v>
      </c>
      <c r="FA108" s="135">
        <f ca="1">FA106/(FA106+FA107+EXP(EU97))</f>
        <v>1.3385418589620815E-5</v>
      </c>
      <c r="FB108" s="135">
        <f ca="1">FB106/(FB106+FB107+EXP(EU97))</f>
        <v>2.2245611264670179E-5</v>
      </c>
      <c r="FC108" s="135">
        <f ca="1">FC106/(FC106+FC107+EXP(EU97))</f>
        <v>3.6969575110633166E-5</v>
      </c>
      <c r="FD108" s="135">
        <f ca="1">FD106/(FD106+FD107+EXP(EU97))</f>
        <v>6.143617700727151E-5</v>
      </c>
      <c r="FE108" s="135">
        <f ca="1">FE106/(FE106+FE107+EXP(EU97))</f>
        <v>1.0208690188086567E-4</v>
      </c>
      <c r="FF108" s="135">
        <f ca="1">FF106/(FF106+FF107+EXP(EU97))</f>
        <v>1.6961317189104959E-4</v>
      </c>
      <c r="FG108" s="135">
        <f ca="1">FG106/(FG106+FG107+EXP(EU97))</f>
        <v>2.8174462504614473E-4</v>
      </c>
      <c r="FH108" s="135">
        <f ca="1">FH106/(FH106+FH107+EXP(EU97))</f>
        <v>4.6783908901001464E-4</v>
      </c>
      <c r="FI108" s="135">
        <f ca="1">FI106/(FI106+FI107+EXP(EU97))</f>
        <v>7.7638998585720397E-4</v>
      </c>
      <c r="FJ108" s="135">
        <f ca="1">FJ106/(FJ106+FJ107+EXP(EU97))</f>
        <v>1.2871727201838343E-3</v>
      </c>
      <c r="FK108" s="135">
        <f ca="1">FK106/(FK106+FK107+EXP(EU97))</f>
        <v>2.130534542614383E-3</v>
      </c>
      <c r="FL108" s="135">
        <f ca="1">FL106/(FL106+FL107+EXP(EU97))</f>
        <v>3.5170500590040133E-3</v>
      </c>
      <c r="FM108" s="135">
        <f ca="1">FM106/(FM106+FM107+EXP(EU97))</f>
        <v>0.17189268829748564</v>
      </c>
      <c r="FN108" s="135">
        <f ca="1">FN106/(FN106+FN107+EXP(EU97))</f>
        <v>0.17189268829748564</v>
      </c>
      <c r="FO108" s="135">
        <f ca="1">FO106/(FO106+FO107+EXP(EU97))</f>
        <v>0.17189268829748564</v>
      </c>
      <c r="FP108" s="135">
        <f ca="1">FP106/(FP106+FP107+EXP(EU97))</f>
        <v>0.17189268829748564</v>
      </c>
      <c r="FQ108" s="402"/>
      <c r="FS108" s="18" t="s">
        <v>239</v>
      </c>
      <c r="FT108" s="122">
        <f>FS26</f>
        <v>0</v>
      </c>
      <c r="FU108" s="122" t="str">
        <f>FS27</f>
        <v>shop65</v>
      </c>
      <c r="FV108" s="210"/>
      <c r="FW108" s="122"/>
      <c r="FX108" s="8"/>
      <c r="FY108" s="134">
        <f ca="1">FY106/(FY106+FY107+EXP(FX97))</f>
        <v>1.3179546559679569E-6</v>
      </c>
      <c r="FZ108" s="135">
        <f ca="1">FZ106/(FZ106+FZ107+EXP(FX97))</f>
        <v>2.1904284444270004E-6</v>
      </c>
      <c r="GA108" s="135">
        <f ca="1">GA106/(GA106+GA107+EXP(FX97))</f>
        <v>3.6404589109270411E-6</v>
      </c>
      <c r="GB108" s="135">
        <f ca="1">GB106/(GB106+GB107+EXP(FX97))</f>
        <v>6.0503519668422465E-6</v>
      </c>
      <c r="GC108" s="135">
        <f ca="1">GC106/(GC106+GC107+EXP(FX97))</f>
        <v>1.0055435755043873E-5</v>
      </c>
      <c r="GD108" s="135">
        <f ca="1">GD106/(GD106+GD107+EXP(FX97))</f>
        <v>1.6711448258601475E-5</v>
      </c>
      <c r="GE108" s="135">
        <f ca="1">GE106/(GE106+GE107+EXP(FX97))</f>
        <v>2.7772536357873505E-5</v>
      </c>
      <c r="GF108" s="135">
        <f ca="1">GF106/(GF106+GF107+EXP(FX97))</f>
        <v>4.6152740507719347E-5</v>
      </c>
      <c r="GG108" s="135">
        <f ca="1">GG106/(GG106+GG107+EXP(FX97))</f>
        <v>7.6691465084321479E-5</v>
      </c>
      <c r="GH108" s="135">
        <f ca="1">GH106/(GH106+GH107+EXP(FX97))</f>
        <v>1.2742150523533733E-4</v>
      </c>
      <c r="GI108" s="135">
        <f ca="1">GI106/(GI106+GI107+EXP(FX97))</f>
        <v>2.1166497472518305E-4</v>
      </c>
      <c r="GJ108" s="135">
        <f ca="1">GJ106/(GJ106+GJ107+EXP(FX97))</f>
        <v>0.14017216527809179</v>
      </c>
      <c r="GK108" s="135">
        <f ca="1">GK106/(GK106+GK107+EXP(FX97))</f>
        <v>0.14017216527809179</v>
      </c>
      <c r="GL108" s="135">
        <f ca="1">GL106/(GL106+GL107+EXP(FX97))</f>
        <v>0.14017216527809179</v>
      </c>
      <c r="GM108" s="135">
        <f ca="1">GM106/(GM106+GM107+EXP(FX97))</f>
        <v>0.14017216527809179</v>
      </c>
      <c r="GN108" s="135">
        <f ca="1">GN106/(GN106+GN107+EXP(FX97))</f>
        <v>0.14017216527809179</v>
      </c>
      <c r="GO108" s="135">
        <f ca="1">GO106/(GO106+GO107+EXP(FX97))</f>
        <v>0.14017216527809179</v>
      </c>
      <c r="GP108" s="135">
        <f ca="1">GP106/(GP106+GP107+EXP(FX97))</f>
        <v>0.14017216527809179</v>
      </c>
      <c r="GQ108" s="135">
        <f ca="1">GQ106/(GQ106+GQ107+EXP(FX97))</f>
        <v>0.14017216527809179</v>
      </c>
      <c r="GR108" s="135">
        <f ca="1">GR106/(GR106+GR107+EXP(FX97))</f>
        <v>0.14017216527809179</v>
      </c>
      <c r="GS108" s="135">
        <f ca="1">GS106/(GS106+GS107+EXP(FX97))</f>
        <v>0.14017216527809179</v>
      </c>
      <c r="GT108" s="402"/>
      <c r="GV108" s="18" t="s">
        <v>239</v>
      </c>
      <c r="GW108" s="122">
        <f>GV26</f>
        <v>0</v>
      </c>
      <c r="GX108" s="122" t="str">
        <f>GV27</f>
        <v>lei65</v>
      </c>
      <c r="GY108" s="210"/>
      <c r="GZ108" s="122"/>
      <c r="HA108" s="8"/>
      <c r="HB108" s="134">
        <f ca="1">HB106/(HB106+HB107+EXP(HA97))</f>
        <v>8.0532591337553907E-7</v>
      </c>
      <c r="HC108" s="135">
        <f ca="1">HC106/(HC106+HC107+EXP(HA97))</f>
        <v>1.3384482214427825E-6</v>
      </c>
      <c r="HD108" s="135">
        <f ca="1">HD106/(HD106+HD107+EXP(HA97))</f>
        <v>2.2244917403254243E-6</v>
      </c>
      <c r="HE108" s="135">
        <f ca="1">HE106/(HE106+HE107+EXP(HA97))</f>
        <v>3.6970803758796748E-6</v>
      </c>
      <c r="HF108" s="135">
        <f ca="1">HF106/(HF106+HF107+EXP(HA97))</f>
        <v>6.1444796899464523E-6</v>
      </c>
      <c r="HG108" s="135">
        <f ca="1">HG106/(HG106+HG107+EXP(HA97))</f>
        <v>1.0211939161370884E-5</v>
      </c>
      <c r="HH108" s="135">
        <f ca="1">HH106/(HH106+HH107+EXP(HA97))</f>
        <v>1.6971731318457178E-5</v>
      </c>
      <c r="HI108" s="135">
        <f ca="1">HI106/(HI106+HI107+EXP(HA97))</f>
        <v>2.8205608502825979E-5</v>
      </c>
      <c r="HJ108" s="135">
        <f ca="1">HJ106/(HJ106+HJ107+EXP(HA97))</f>
        <v>4.6873836658410735E-5</v>
      </c>
      <c r="HK108" s="135">
        <f ca="1">HK106/(HK106+HK107+EXP(HA97))</f>
        <v>7.7893599557832765E-5</v>
      </c>
      <c r="HL108" s="135">
        <f ca="1">HL106/(HL106+HL107+EXP(HA97))</f>
        <v>1.2942958882844526E-4</v>
      </c>
      <c r="HM108" s="135">
        <f ca="1">HM106/(HM106+HM107+EXP(HA97))</f>
        <v>0.18426619625830354</v>
      </c>
      <c r="HN108" s="135">
        <f ca="1">HN106/(HN106+HN107+EXP(HA97))</f>
        <v>0.18426619625830354</v>
      </c>
      <c r="HO108" s="135">
        <f ca="1">HO106/(HO106+HO107+EXP(HA97))</f>
        <v>0.18426619625830354</v>
      </c>
      <c r="HP108" s="135">
        <f ca="1">HP106/(HP106+HP107+EXP(HA97))</f>
        <v>0.18426619625830354</v>
      </c>
      <c r="HQ108" s="135">
        <f ca="1">HQ106/(HQ106+HQ107+EXP(HA97))</f>
        <v>0.18426619625830354</v>
      </c>
      <c r="HR108" s="135">
        <f ca="1">HR106/(HR106+HR107+EXP(HA97))</f>
        <v>0.18426619625830354</v>
      </c>
      <c r="HS108" s="135">
        <f ca="1">HS106/(HS106+HS107+EXP(HA97))</f>
        <v>0.18426619625830354</v>
      </c>
      <c r="HT108" s="135">
        <f ca="1">HT106/(HT106+HT107+EXP(HA97))</f>
        <v>0.18426619625830354</v>
      </c>
      <c r="HU108" s="135">
        <f ca="1">HU106/(HU106+HU107+EXP(HA97))</f>
        <v>0.18426619625830354</v>
      </c>
      <c r="HV108" s="135">
        <f ca="1">HV106/(HV106+HV107+EXP(HA97))</f>
        <v>0.18426619625830354</v>
      </c>
      <c r="HW108" s="402"/>
    </row>
    <row r="109" spans="1:231" ht="15">
      <c r="A109" s="18" t="s">
        <v>240</v>
      </c>
      <c r="B109" s="122">
        <f>A26</f>
        <v>0</v>
      </c>
      <c r="C109" s="122" t="str">
        <f>A27</f>
        <v>work1834</v>
      </c>
      <c r="D109" s="210"/>
      <c r="E109" s="122"/>
      <c r="F109" s="8"/>
      <c r="G109" s="134">
        <f ca="1">G107/(G106+G107+EXP(F97))</f>
        <v>0.99999418179704536</v>
      </c>
      <c r="H109" s="135">
        <f ca="1">H107/(H106+H107+EXP(F97))</f>
        <v>0.9999903301860128</v>
      </c>
      <c r="I109" s="135">
        <f ca="1">I107/(I106+I107+EXP(F97))</f>
        <v>0.99998392887548571</v>
      </c>
      <c r="J109" s="135">
        <f ca="1">J107/(J106+J107+EXP(F97))</f>
        <v>0.99997329008096769</v>
      </c>
      <c r="K109" s="135">
        <f ca="1">K107/(K106+K107+EXP(F97))</f>
        <v>0.99995560890903168</v>
      </c>
      <c r="L109" s="135">
        <f ca="1">L107/(L106+L107+EXP(F97))</f>
        <v>0.99992622419071076</v>
      </c>
      <c r="M109" s="135">
        <f ca="1">M107/(M106+M107+EXP(F97))</f>
        <v>0.99987739061950576</v>
      </c>
      <c r="N109" s="135">
        <f ca="1">N107/(N106+N107+EXP(F97))</f>
        <v>0.99979623979210008</v>
      </c>
      <c r="O109" s="135">
        <f ca="1">O107/(O106+O107+EXP(F97))</f>
        <v>0.99966139628124329</v>
      </c>
      <c r="P109" s="135">
        <f ca="1">P107/(P106+P107+EXP(F97))</f>
        <v>0.99943736685772888</v>
      </c>
      <c r="Q109" s="135">
        <f ca="1">Q107/(Q106+Q107+EXP(F97))</f>
        <v>0.9990652520775043</v>
      </c>
      <c r="R109" s="135">
        <f ca="1">R107/(R106+R107+EXP(F97))</f>
        <v>0.99844741003375481</v>
      </c>
      <c r="S109" s="135">
        <f ca="1">S107/(S106+S107+EXP(F97))</f>
        <v>0.99742224548295189</v>
      </c>
      <c r="T109" s="135">
        <f ca="1">T107/(T106+T107+EXP(F97))</f>
        <v>0.99572307137494787</v>
      </c>
      <c r="U109" s="135">
        <f ca="1">U107/(U106+U107+EXP(F97))</f>
        <v>0.99291181510975257</v>
      </c>
      <c r="V109" s="135">
        <f ca="1">V107/(V106+V107+EXP(F97))</f>
        <v>0.98827445988609708</v>
      </c>
      <c r="W109" s="135">
        <f ca="1">W107/(W106+W107+EXP(F97))</f>
        <v>0.98066226190912253</v>
      </c>
      <c r="X109" s="135">
        <f ca="1">X107/(X106+X107+EXP(F97))</f>
        <v>0.15616430219549365</v>
      </c>
      <c r="Y109" s="135">
        <f ca="1">Y107/(Y106+Y107+EXP(F97))</f>
        <v>0.15616430219549365</v>
      </c>
      <c r="Z109" s="135">
        <f ca="1">Z107/(Z106+Z107+EXP(F97))</f>
        <v>0.15616430219549365</v>
      </c>
      <c r="AA109" s="135">
        <f ca="1">AA107/(AA106+AA107+EXP(F97))</f>
        <v>0.15616430219549365</v>
      </c>
      <c r="AB109" s="402"/>
      <c r="AD109" s="18" t="s">
        <v>240</v>
      </c>
      <c r="AE109" s="122">
        <f>AD26</f>
        <v>0</v>
      </c>
      <c r="AF109" s="122" t="str">
        <f>AD27</f>
        <v>shop1834</v>
      </c>
      <c r="AG109" s="210"/>
      <c r="AH109" s="122"/>
      <c r="AI109" s="8"/>
      <c r="AJ109" s="134">
        <f ca="1">AJ107/(AJ106+AJ107+EXP(AI97))</f>
        <v>0.99999632915288306</v>
      </c>
      <c r="AK109" s="135">
        <f ca="1">AK107/(AK106+AK107+EXP(AI97))</f>
        <v>0.99999389906822866</v>
      </c>
      <c r="AL109" s="135">
        <f ca="1">AL107/(AL106+AL107+EXP(AI97))</f>
        <v>0.99998986029452797</v>
      </c>
      <c r="AM109" s="135">
        <f ca="1">AM107/(AM106+AM107+EXP(AI97))</f>
        <v>0.99998314792624721</v>
      </c>
      <c r="AN109" s="135">
        <f ca="1">AN107/(AN106+AN107+EXP(AI97))</f>
        <v>0.99997199217190047</v>
      </c>
      <c r="AO109" s="135">
        <f ca="1">AO107/(AO106+AO107+EXP(AI97))</f>
        <v>0.9999534518627613</v>
      </c>
      <c r="AP109" s="135">
        <f ca="1">AP107/(AP106+AP107+EXP(AI97))</f>
        <v>0.99992263939639381</v>
      </c>
      <c r="AQ109" s="135">
        <f ca="1">AQ107/(AQ106+AQ107+EXP(AI97))</f>
        <v>0.9998714332886911</v>
      </c>
      <c r="AR109" s="135">
        <f ca="1">AR107/(AR106+AR107+EXP(AI97))</f>
        <v>0.99978634035654601</v>
      </c>
      <c r="AS109" s="135">
        <f ca="1">AS107/(AS106+AS107+EXP(AI97))</f>
        <v>0.99964494796839454</v>
      </c>
      <c r="AT109" s="135">
        <f ca="1">AT107/(AT106+AT107+EXP(AI97))</f>
        <v>0.99941004231651531</v>
      </c>
      <c r="AU109" s="135">
        <f ca="1">AU107/(AU106+AU107+EXP(AI97))</f>
        <v>0.9990198733310216</v>
      </c>
      <c r="AV109" s="135">
        <f ca="1">AV107/(AV106+AV107+EXP(AI97))</f>
        <v>0.99837208608767625</v>
      </c>
      <c r="AW109" s="135">
        <f ca="1">AW107/(AW106+AW107+EXP(AI97))</f>
        <v>0.99729732027892448</v>
      </c>
      <c r="AX109" s="135">
        <f ca="1">AX107/(AX106+AX107+EXP(AI97))</f>
        <v>0.99551616961740519</v>
      </c>
      <c r="AY109" s="135">
        <f ca="1">AY107/(AY106+AY107+EXP(AI97))</f>
        <v>0.99256993013859218</v>
      </c>
      <c r="AZ109" s="135">
        <f ca="1">AZ107/(AZ106+AZ107+EXP(AI97))</f>
        <v>0.98771166920159192</v>
      </c>
      <c r="BA109" s="135">
        <f ca="1">BA107/(BA106+BA107+EXP(AI97))</f>
        <v>0.13351217108119257</v>
      </c>
      <c r="BB109" s="135">
        <f ca="1">BB107/(BB106+BB107+EXP(AI97))</f>
        <v>0.13351217108119257</v>
      </c>
      <c r="BC109" s="135">
        <f ca="1">BC107/(BC106+BC107+EXP(AI97))</f>
        <v>0.13351217108119257</v>
      </c>
      <c r="BD109" s="135">
        <f ca="1">BD107/(BD106+BD107+EXP(AI97))</f>
        <v>0.13351217108119257</v>
      </c>
      <c r="BE109" s="402"/>
      <c r="BG109" s="18" t="s">
        <v>240</v>
      </c>
      <c r="BH109" s="122">
        <f>BG26</f>
        <v>0</v>
      </c>
      <c r="BI109" s="122" t="str">
        <f>BG27</f>
        <v>lei1834</v>
      </c>
      <c r="BJ109" s="210"/>
      <c r="BK109" s="122"/>
      <c r="BL109" s="8"/>
      <c r="BM109" s="134">
        <f ca="1">BM107/(BM106+BM107+EXP(BL97))</f>
        <v>0.99998925359907498</v>
      </c>
      <c r="BN109" s="135">
        <f ca="1">BN107/(BN106+BN107+EXP(BL97))</f>
        <v>0.99998213961256277</v>
      </c>
      <c r="BO109" s="135">
        <f ca="1">BO107/(BO106+BO107+EXP(BL97))</f>
        <v>0.99997031639342593</v>
      </c>
      <c r="BP109" s="135">
        <f ca="1">BP107/(BP106+BP107+EXP(BL97))</f>
        <v>0.99995066682590172</v>
      </c>
      <c r="BQ109" s="135">
        <f ca="1">BQ107/(BQ106+BQ107+EXP(BL97))</f>
        <v>0.99991801095991562</v>
      </c>
      <c r="BR109" s="135">
        <f ca="1">BR107/(BR106+BR107+EXP(BL97))</f>
        <v>0.99986374164032643</v>
      </c>
      <c r="BS109" s="135">
        <f ca="1">BS107/(BS106+BS107+EXP(BL97))</f>
        <v>0.99977355908054777</v>
      </c>
      <c r="BT109" s="135">
        <f ca="1">BT107/(BT106+BT107+EXP(BL97))</f>
        <v>0.99962371167981823</v>
      </c>
      <c r="BU109" s="135">
        <f ca="1">BU107/(BU106+BU107+EXP(BL97))</f>
        <v>0.99937476469411068</v>
      </c>
      <c r="BV109" s="135">
        <f ca="1">BV107/(BV106+BV107+EXP(BL97))</f>
        <v>0.99896128907319404</v>
      </c>
      <c r="BW109" s="135">
        <f ca="1">BW107/(BW106+BW107+EXP(BL97))</f>
        <v>0.99827484906981412</v>
      </c>
      <c r="BX109" s="135">
        <f ca="1">BX107/(BX106+BX107+EXP(BL97))</f>
        <v>0.99713607051899833</v>
      </c>
      <c r="BY109" s="135">
        <f ca="1">BY107/(BY106+BY107+EXP(BL97))</f>
        <v>0.99524915744452458</v>
      </c>
      <c r="BZ109" s="135">
        <f ca="1">BZ107/(BZ106+BZ107+EXP(BL97))</f>
        <v>0.99212885655753436</v>
      </c>
      <c r="CA109" s="135">
        <f ca="1">CA107/(CA106+CA107+EXP(BL97))</f>
        <v>0.98698597451699899</v>
      </c>
      <c r="CB109" s="135">
        <f ca="1">CB107/(CB106+CB107+EXP(BL97))</f>
        <v>0.97855544514578319</v>
      </c>
      <c r="CC109" s="135">
        <f ca="1">CC107/(CC106+CC107+EXP(BL97))</f>
        <v>0.96485804282606569</v>
      </c>
      <c r="CD109" s="135">
        <f ca="1">CD107/(CD106+CD107+EXP(BL97))</f>
        <v>0.1067410880714469</v>
      </c>
      <c r="CE109" s="135">
        <f ca="1">CE107/(CE106+CE107+EXP(BL97))</f>
        <v>0.1067410880714469</v>
      </c>
      <c r="CF109" s="135">
        <f ca="1">CF107/(CF106+CF107+EXP(BL97))</f>
        <v>0.1067410880714469</v>
      </c>
      <c r="CG109" s="135">
        <f ca="1">CG107/(CG106+CG107+EXP(BL97))</f>
        <v>0.1067410880714469</v>
      </c>
      <c r="CH109" s="402"/>
      <c r="CJ109" s="18" t="s">
        <v>240</v>
      </c>
      <c r="CK109" s="122">
        <f>CJ26</f>
        <v>0</v>
      </c>
      <c r="CL109" s="122" t="str">
        <f>CJ27</f>
        <v>work3564</v>
      </c>
      <c r="CM109" s="210"/>
      <c r="CN109" s="122"/>
      <c r="CO109" s="8"/>
      <c r="CP109" s="134">
        <f ca="1">CP107/(CP106+CP107+EXP(CO97))</f>
        <v>0.9999885664731154</v>
      </c>
      <c r="CQ109" s="135">
        <f ca="1">CQ107/(CQ106+CQ107+EXP(CO97))</f>
        <v>0.99998099762623094</v>
      </c>
      <c r="CR109" s="135">
        <f ca="1">CR107/(CR106+CR107+EXP(CO97))</f>
        <v>0.99996841845886664</v>
      </c>
      <c r="CS109" s="135">
        <f ca="1">CS107/(CS106+CS107+EXP(CO97))</f>
        <v>0.99994751258727155</v>
      </c>
      <c r="CT109" s="135">
        <f ca="1">CT107/(CT106+CT107+EXP(CO97))</f>
        <v>0.99991276896978243</v>
      </c>
      <c r="CU109" s="135">
        <f ca="1">CU107/(CU106+CU107+EXP(CO97))</f>
        <v>0.99985503043048629</v>
      </c>
      <c r="CV109" s="135">
        <f ca="1">CV107/(CV106+CV107+EXP(CO97))</f>
        <v>0.99975908374794376</v>
      </c>
      <c r="CW109" s="135">
        <f ca="1">CW107/(CW106+CW107+EXP(CO97))</f>
        <v>0.9995996611237854</v>
      </c>
      <c r="CX109" s="135">
        <f ca="1">CX107/(CX106+CX107+EXP(CO97))</f>
        <v>0.99933481322134154</v>
      </c>
      <c r="CY109" s="135">
        <f ca="1">CY107/(CY106+CY107+EXP(CO97))</f>
        <v>0.99889494642561694</v>
      </c>
      <c r="CZ109" s="135">
        <f ca="1">CZ107/(CZ106+CZ107+EXP(CO97))</f>
        <v>0.99816474392669086</v>
      </c>
      <c r="DA109" s="135">
        <f ca="1">DA107/(DA106+DA107+EXP(CO97))</f>
        <v>0.99695350636532332</v>
      </c>
      <c r="DB109" s="135">
        <f ca="1">DB107/(DB106+DB107+EXP(CO97))</f>
        <v>0.9949469196073677</v>
      </c>
      <c r="DC109" s="135">
        <f ca="1">DC107/(DC106+DC107+EXP(CO97))</f>
        <v>0.9916297817229851</v>
      </c>
      <c r="DD109" s="135">
        <f ca="1">DD107/(DD106+DD107+EXP(CO97))</f>
        <v>0.98616535908680947</v>
      </c>
      <c r="DE109" s="135">
        <f ca="1">DE107/(DE106+DE107+EXP(CO97))</f>
        <v>0.97721550417271053</v>
      </c>
      <c r="DF109" s="135">
        <f ca="1">DF107/(DF106+DF107+EXP(CO97))</f>
        <v>0.96269486171528806</v>
      </c>
      <c r="DG109" s="135">
        <f ca="1">DG107/(DG106+DG107+EXP(CO97))</f>
        <v>9.7088822410291542E-2</v>
      </c>
      <c r="DH109" s="135">
        <f ca="1">DH107/(DH106+DH107+EXP(CO97))</f>
        <v>9.7088822410291542E-2</v>
      </c>
      <c r="DI109" s="135">
        <f ca="1">DI107/(DI106+DI107+EXP(CO97))</f>
        <v>9.7088822410291542E-2</v>
      </c>
      <c r="DJ109" s="135">
        <f ca="1">DJ107/(DJ106+DJ107+EXP(CO97))</f>
        <v>9.7088822410291542E-2</v>
      </c>
      <c r="DK109" s="402"/>
      <c r="DM109" s="18" t="s">
        <v>240</v>
      </c>
      <c r="DN109" s="122">
        <f>DM26</f>
        <v>0</v>
      </c>
      <c r="DO109" s="122" t="str">
        <f>DM27</f>
        <v>shop3564</v>
      </c>
      <c r="DP109" s="210"/>
      <c r="DQ109" s="122"/>
      <c r="DR109" s="8"/>
      <c r="DS109" s="134">
        <f ca="1">DS107/(DS106+DS107+EXP(DR97))</f>
        <v>0.99999548117135562</v>
      </c>
      <c r="DT109" s="135">
        <f ca="1">DT107/(DT106+DT107+EXP(DR97))</f>
        <v>0.99999248973087396</v>
      </c>
      <c r="DU109" s="135">
        <f ca="1">DU107/(DU106+DU107+EXP(DR97))</f>
        <v>0.99998751799745378</v>
      </c>
      <c r="DV109" s="135">
        <f ca="1">DV107/(DV106+DV107+EXP(DR97))</f>
        <v>0.99997925508764396</v>
      </c>
      <c r="DW109" s="135">
        <f ca="1">DW107/(DW106+DW107+EXP(DR97))</f>
        <v>0.99996552243656012</v>
      </c>
      <c r="DX109" s="135">
        <f ca="1">DX107/(DX106+DX107+EXP(DR97))</f>
        <v>0.99994269960971216</v>
      </c>
      <c r="DY109" s="135">
        <f ca="1">DY107/(DY106+DY107+EXP(DR97))</f>
        <v>0.99990477038414161</v>
      </c>
      <c r="DZ109" s="135">
        <f ca="1">DZ107/(DZ106+DZ107+EXP(DR97))</f>
        <v>0.99984173838958812</v>
      </c>
      <c r="EA109" s="135">
        <f ca="1">EA107/(EA106+EA107+EXP(DR97))</f>
        <v>0.99973699681464911</v>
      </c>
      <c r="EB109" s="135">
        <f ca="1">EB107/(EB106+EB107+EXP(DR97))</f>
        <v>0.99956296489121976</v>
      </c>
      <c r="EC109" s="135">
        <f ca="1">EC107/(EC106+EC107+EXP(DR97))</f>
        <v>0.99927385789065704</v>
      </c>
      <c r="ED109" s="135">
        <f ca="1">ED107/(ED106+ED107+EXP(DR97))</f>
        <v>0.99879373193376231</v>
      </c>
      <c r="EE109" s="135">
        <f ca="1">EE107/(EE106+EE107+EXP(DR97))</f>
        <v>0.99799678257218372</v>
      </c>
      <c r="EF109" s="135">
        <f ca="1">EF107/(EF106+EF107+EXP(DR97))</f>
        <v>0.99667506264720185</v>
      </c>
      <c r="EG109" s="135">
        <f ca="1">EG107/(EG106+EG107+EXP(DR97))</f>
        <v>0.99448609201082849</v>
      </c>
      <c r="EH109" s="135">
        <f ca="1">EH107/(EH106+EH107+EXP(DR97))</f>
        <v>0.99086921612587719</v>
      </c>
      <c r="EI109" s="135">
        <f ca="1">EI107/(EI106+EI107+EXP(DR97))</f>
        <v>0.98491581794293237</v>
      </c>
      <c r="EJ109" s="135">
        <f ca="1">EJ107/(EJ106+EJ107+EXP(DR97))</f>
        <v>0.17766366141431861</v>
      </c>
      <c r="EK109" s="135">
        <f ca="1">EK107/(EK106+EK107+EXP(DR97))</f>
        <v>0.17766366141431861</v>
      </c>
      <c r="EL109" s="135">
        <f ca="1">EL107/(EL106+EL107+EXP(DR97))</f>
        <v>0.17766366141431861</v>
      </c>
      <c r="EM109" s="135">
        <f ca="1">EM107/(EM106+EM107+EXP(DR97))</f>
        <v>0.17766366141431861</v>
      </c>
      <c r="EN109" s="402"/>
      <c r="EP109" s="18" t="s">
        <v>240</v>
      </c>
      <c r="EQ109" s="122">
        <f>EP26</f>
        <v>0</v>
      </c>
      <c r="ER109" s="122" t="str">
        <f>EP27</f>
        <v>lei3564</v>
      </c>
      <c r="ES109" s="210"/>
      <c r="ET109" s="122"/>
      <c r="EU109" s="8"/>
      <c r="EV109" s="134">
        <f ca="1">EV107/(EV106+EV107+EXP(EU97))</f>
        <v>0.99999491451544176</v>
      </c>
      <c r="EW109" s="135">
        <f ca="1">EW107/(EW106+EW107+EXP(EU97))</f>
        <v>0.99999154795493517</v>
      </c>
      <c r="EX109" s="135">
        <f ca="1">EX107/(EX106+EX107+EXP(EU97))</f>
        <v>0.9999859527827194</v>
      </c>
      <c r="EY109" s="135">
        <f ca="1">EY107/(EY106+EY107+EXP(EU97))</f>
        <v>0.99997665374700073</v>
      </c>
      <c r="EZ109" s="135">
        <f ca="1">EZ107/(EZ106+EZ107+EXP(EU97))</f>
        <v>0.99996119913553116</v>
      </c>
      <c r="FA109" s="135">
        <f ca="1">FA107/(FA106+FA107+EXP(EU97))</f>
        <v>0.99993551463349573</v>
      </c>
      <c r="FB109" s="135">
        <f ca="1">FB107/(FB106+FB107+EXP(EU97))</f>
        <v>0.99989282991892192</v>
      </c>
      <c r="FC109" s="135">
        <f ca="1">FC107/(FC106+FC107+EXP(EU97))</f>
        <v>0.99982189599940008</v>
      </c>
      <c r="FD109" s="135">
        <f ca="1">FD107/(FD106+FD107+EXP(EU97))</f>
        <v>0.99970402611136822</v>
      </c>
      <c r="FE109" s="135">
        <f ca="1">FE107/(FE106+FE107+EXP(EU97))</f>
        <v>0.9995081878658485</v>
      </c>
      <c r="FF109" s="135">
        <f ca="1">FF107/(FF106+FF107+EXP(EU97))</f>
        <v>0.99918287444803378</v>
      </c>
      <c r="FG109" s="135">
        <f ca="1">FG107/(FG106+FG107+EXP(EU97))</f>
        <v>0.99864267185332634</v>
      </c>
      <c r="FH109" s="135">
        <f ca="1">FH107/(FH106+FH107+EXP(EU97))</f>
        <v>0.9977461463070556</v>
      </c>
      <c r="FI109" s="135">
        <f ca="1">FI107/(FI106+FI107+EXP(EU97))</f>
        <v>0.99625967671813787</v>
      </c>
      <c r="FJ109" s="135">
        <f ca="1">FJ107/(FJ106+FJ107+EXP(EU97))</f>
        <v>0.9937989384448771</v>
      </c>
      <c r="FK109" s="135">
        <f ca="1">FK107/(FK106+FK107+EXP(EU97))</f>
        <v>0.98973597277436043</v>
      </c>
      <c r="FL109" s="135">
        <f ca="1">FL107/(FL106+FL107+EXP(EU97))</f>
        <v>0.983056319042236</v>
      </c>
      <c r="FM109" s="135">
        <f ca="1">FM107/(FM106+FM107+EXP(EU97))</f>
        <v>0.17189268829748564</v>
      </c>
      <c r="FN109" s="135">
        <f ca="1">FN107/(FN106+FN107+EXP(EU97))</f>
        <v>0.17189268829748564</v>
      </c>
      <c r="FO109" s="135">
        <f ca="1">FO107/(FO106+FO107+EXP(EU97))</f>
        <v>0.17189268829748564</v>
      </c>
      <c r="FP109" s="135">
        <f ca="1">FP107/(FP106+FP107+EXP(EU97))</f>
        <v>0.17189268829748564</v>
      </c>
      <c r="FQ109" s="402"/>
      <c r="FS109" s="18" t="s">
        <v>240</v>
      </c>
      <c r="FT109" s="122">
        <f>FS26</f>
        <v>0</v>
      </c>
      <c r="FU109" s="122" t="str">
        <f>FS27</f>
        <v>shop65</v>
      </c>
      <c r="FV109" s="210"/>
      <c r="FW109" s="122"/>
      <c r="FX109" s="8"/>
      <c r="FY109" s="134">
        <f ca="1">FY107/(FY106+FY107+EXP(FX97))</f>
        <v>0.99999191555544675</v>
      </c>
      <c r="FZ109" s="135">
        <f ca="1">FZ107/(FZ106+FZ107+EXP(FX97))</f>
        <v>0.99998656372795014</v>
      </c>
      <c r="GA109" s="135">
        <f ca="1">GA107/(GA106+GA107+EXP(FX97))</f>
        <v>0.9999776691192821</v>
      </c>
      <c r="GB109" s="135">
        <f ca="1">GB107/(GB106+GB107+EXP(FX97))</f>
        <v>0.99996288663287292</v>
      </c>
      <c r="GC109" s="135">
        <f ca="1">GC107/(GC106+GC107+EXP(FX97))</f>
        <v>0.9999383191125335</v>
      </c>
      <c r="GD109" s="135">
        <f ca="1">GD107/(GD106+GD107+EXP(FX97))</f>
        <v>0.99989749057280553</v>
      </c>
      <c r="GE109" s="135">
        <f ca="1">GE107/(GE106+GE107+EXP(FX97))</f>
        <v>0.99982964092939597</v>
      </c>
      <c r="GF109" s="135">
        <f ca="1">GF107/(GF106+GF107+EXP(FX97))</f>
        <v>0.99971689521340779</v>
      </c>
      <c r="GG109" s="135">
        <f ca="1">GG107/(GG106+GG107+EXP(FX97))</f>
        <v>0.99952956811194094</v>
      </c>
      <c r="GH109" s="135">
        <f ca="1">GH107/(GH106+GH107+EXP(FX97))</f>
        <v>0.9992183857848943</v>
      </c>
      <c r="GI109" s="135">
        <f ca="1">GI107/(GI106+GI107+EXP(FX97))</f>
        <v>0.99870162926752715</v>
      </c>
      <c r="GJ109" s="135">
        <f ca="1">GJ107/(GJ106+GJ107+EXP(FX97))</f>
        <v>0.14017216527809179</v>
      </c>
      <c r="GK109" s="135">
        <f ca="1">GK107/(GK106+GK107+EXP(FX97))</f>
        <v>0.14017216527809179</v>
      </c>
      <c r="GL109" s="135">
        <f ca="1">GL107/(GL106+GL107+EXP(FX97))</f>
        <v>0.14017216527809179</v>
      </c>
      <c r="GM109" s="135">
        <f ca="1">GM107/(GM106+GM107+EXP(FX97))</f>
        <v>0.14017216527809179</v>
      </c>
      <c r="GN109" s="135">
        <f ca="1">GN107/(GN106+GN107+EXP(FX97))</f>
        <v>0.14017216527809179</v>
      </c>
      <c r="GO109" s="135">
        <f ca="1">GO107/(GO106+GO107+EXP(FX97))</f>
        <v>0.14017216527809179</v>
      </c>
      <c r="GP109" s="135">
        <f ca="1">GP107/(GP106+GP107+EXP(FX97))</f>
        <v>0.14017216527809179</v>
      </c>
      <c r="GQ109" s="135">
        <f ca="1">GQ107/(GQ106+GQ107+EXP(FX97))</f>
        <v>0.14017216527809179</v>
      </c>
      <c r="GR109" s="135">
        <f ca="1">GR107/(GR106+GR107+EXP(FX97))</f>
        <v>0.14017216527809179</v>
      </c>
      <c r="GS109" s="135">
        <f ca="1">GS107/(GS106+GS107+EXP(FX97))</f>
        <v>0.14017216527809179</v>
      </c>
      <c r="GT109" s="402"/>
      <c r="GV109" s="18" t="s">
        <v>240</v>
      </c>
      <c r="GW109" s="122">
        <f>GV26</f>
        <v>0</v>
      </c>
      <c r="GX109" s="122" t="str">
        <f>GV27</f>
        <v>lei65</v>
      </c>
      <c r="GY109" s="210"/>
      <c r="GZ109" s="122"/>
      <c r="HA109" s="8"/>
      <c r="HB109" s="134">
        <f ca="1">HB107/(HB106+HB107+EXP(HA97))</f>
        <v>0.99999643487745493</v>
      </c>
      <c r="HC109" s="135">
        <f ca="1">HC107/(HC106+HC107+EXP(HA97))</f>
        <v>0.99999407478158808</v>
      </c>
      <c r="HD109" s="135">
        <f ca="1">HD107/(HD106+HD107+EXP(HA97))</f>
        <v>0.99999015232774335</v>
      </c>
      <c r="HE109" s="135">
        <f ca="1">HE107/(HE106+HE107+EXP(HA97))</f>
        <v>0.99998363327892481</v>
      </c>
      <c r="HF109" s="135">
        <f ca="1">HF107/(HF106+HF107+EXP(HA97))</f>
        <v>0.99997279881013845</v>
      </c>
      <c r="HG109" s="135">
        <f ca="1">HG107/(HG106+HG107+EXP(HA97))</f>
        <v>0.9999547924462282</v>
      </c>
      <c r="HH109" s="135">
        <f ca="1">HH107/(HH106+HH107+EXP(HA97))</f>
        <v>0.99992486731030639</v>
      </c>
      <c r="HI109" s="135">
        <f ca="1">HI107/(HI106+HI107+EXP(HA97))</f>
        <v>0.99987513570704734</v>
      </c>
      <c r="HJ109" s="135">
        <f ca="1">HJ107/(HJ106+HJ107+EXP(HA97))</f>
        <v>0.99979249274229476</v>
      </c>
      <c r="HK109" s="135">
        <f ca="1">HK107/(HK106+HK107+EXP(HA97))</f>
        <v>0.99965517038097762</v>
      </c>
      <c r="HL109" s="135">
        <f ca="1">HL107/(HL106+HL107+EXP(HA97))</f>
        <v>0.9994270240936447</v>
      </c>
      <c r="HM109" s="135">
        <f ca="1">HM107/(HM106+HM107+EXP(HA97))</f>
        <v>0.18426619625830354</v>
      </c>
      <c r="HN109" s="135">
        <f ca="1">HN107/(HN106+HN107+EXP(HA97))</f>
        <v>0.18426619625830354</v>
      </c>
      <c r="HO109" s="135">
        <f ca="1">HO107/(HO106+HO107+EXP(HA97))</f>
        <v>0.18426619625830354</v>
      </c>
      <c r="HP109" s="135">
        <f ca="1">HP107/(HP106+HP107+EXP(HA97))</f>
        <v>0.18426619625830354</v>
      </c>
      <c r="HQ109" s="135">
        <f ca="1">HQ107/(HQ106+HQ107+EXP(HA97))</f>
        <v>0.18426619625830354</v>
      </c>
      <c r="HR109" s="135">
        <f ca="1">HR107/(HR106+HR107+EXP(HA97))</f>
        <v>0.18426619625830354</v>
      </c>
      <c r="HS109" s="135">
        <f ca="1">HS107/(HS106+HS107+EXP(HA97))</f>
        <v>0.18426619625830354</v>
      </c>
      <c r="HT109" s="135">
        <f ca="1">HT107/(HT106+HT107+EXP(HA97))</f>
        <v>0.18426619625830354</v>
      </c>
      <c r="HU109" s="135">
        <f ca="1">HU107/(HU106+HU107+EXP(HA97))</f>
        <v>0.18426619625830354</v>
      </c>
      <c r="HV109" s="135">
        <f ca="1">HV107/(HV106+HV107+EXP(HA97))</f>
        <v>0.18426619625830354</v>
      </c>
      <c r="HW109" s="402"/>
    </row>
    <row r="110" spans="1:231" ht="15">
      <c r="A110" s="18" t="s">
        <v>241</v>
      </c>
      <c r="B110" s="122">
        <f>A26</f>
        <v>0</v>
      </c>
      <c r="C110" s="122" t="str">
        <f>A27</f>
        <v>work1834</v>
      </c>
      <c r="D110" s="210"/>
      <c r="E110" s="122"/>
      <c r="F110" s="8"/>
      <c r="G110" s="134">
        <f ca="1">EXP(F97)/(G106+G107+EXP(F97))</f>
        <v>4.7414582674102915E-6</v>
      </c>
      <c r="H110" s="135">
        <f ca="1">EXP(F97)/(H106+H107+EXP(F97))</f>
        <v>7.8802715945163206E-6</v>
      </c>
      <c r="I110" s="135">
        <f ca="1">EXP(F97)/(I106+I107+EXP(F97))</f>
        <v>1.3096924736031013E-5</v>
      </c>
      <c r="J110" s="135">
        <f ca="1">EXP(F97)/(J106+J107+EXP(F97))</f>
        <v>2.1766852653151505E-5</v>
      </c>
      <c r="K110" s="135">
        <f ca="1">EXP(F97)/(K106+K107+EXP(F97))</f>
        <v>3.6175861673308415E-5</v>
      </c>
      <c r="L110" s="135">
        <f ca="1">EXP(F97)/(L106+L107+EXP(F97))</f>
        <v>6.0122502364074003E-5</v>
      </c>
      <c r="M110" s="135">
        <f ca="1">EXP(F97)/(M106+M107+EXP(F97))</f>
        <v>9.9918697465179037E-5</v>
      </c>
      <c r="N110" s="135">
        <f ca="1">EXP(F97)/(N106+N107+EXP(F97))</f>
        <v>1.6605136153954067E-4</v>
      </c>
      <c r="O110" s="135">
        <f ca="1">EXP(F97)/(O106+O107+EXP(F97))</f>
        <v>2.7594008222414418E-4</v>
      </c>
      <c r="P110" s="135">
        <f ca="1">EXP(F97)/(P106+P107+EXP(F97))</f>
        <v>4.5850954062292139E-4</v>
      </c>
      <c r="Q110" s="135">
        <f ca="1">EXP(F97)/(Q106+Q107+EXP(F97))</f>
        <v>7.6175896572952366E-4</v>
      </c>
      <c r="R110" s="135">
        <f ca="1">EXP(F97)/(R106+R107+EXP(F97))</f>
        <v>1.2652601823723404E-3</v>
      </c>
      <c r="S110" s="135">
        <f ca="1">EXP(F97)/(S106+S107+EXP(F97))</f>
        <v>2.1007028392945166E-3</v>
      </c>
      <c r="T110" s="135">
        <f ca="1">EXP(F97)/(T106+T107+EXP(F97))</f>
        <v>3.485419595499281E-3</v>
      </c>
      <c r="U110" s="135">
        <f ca="1">EXP(F97)/(U106+U107+EXP(F97))</f>
        <v>5.7764112237646712E-3</v>
      </c>
      <c r="V110" s="135">
        <f ca="1">EXP(F97)/(V106+V107+EXP(F97))</f>
        <v>9.5555551339868046E-3</v>
      </c>
      <c r="W110" s="135">
        <f ca="1">EXP(F97)/(W106+W107+EXP(F97))</f>
        <v>1.5759003056488415E-2</v>
      </c>
      <c r="X110" s="135">
        <f ca="1">EXP(F97)/(X106+X107+EXP(F97))</f>
        <v>0.6876713956090128</v>
      </c>
      <c r="Y110" s="135">
        <f ca="1">EXP(F97)/(Y106+Y107+EXP(F97))</f>
        <v>0.6876713956090128</v>
      </c>
      <c r="Z110" s="135">
        <f ca="1">EXP(F97)/(Z106+Z107+EXP(F97))</f>
        <v>0.6876713956090128</v>
      </c>
      <c r="AA110" s="135">
        <f ca="1">EXP(F97)/(AA106+AA107+EXP(F97))</f>
        <v>0.6876713956090128</v>
      </c>
      <c r="AB110" s="402"/>
      <c r="AD110" s="18" t="s">
        <v>241</v>
      </c>
      <c r="AE110" s="122">
        <f>AD26</f>
        <v>0</v>
      </c>
      <c r="AF110" s="122" t="str">
        <f>AD27</f>
        <v>shop1834</v>
      </c>
      <c r="AG110" s="210"/>
      <c r="AH110" s="122"/>
      <c r="AI110" s="8"/>
      <c r="AJ110" s="134">
        <f ca="1">EXP(AI97)/(AJ106+AJ107+EXP(AI97))</f>
        <v>3.1052272065184987E-6</v>
      </c>
      <c r="AK110" s="135">
        <f ca="1">EXP(AI97)/(AK106+AK107+EXP(AI97))</f>
        <v>5.1608739664547667E-6</v>
      </c>
      <c r="AL110" s="135">
        <f ca="1">EXP(AI97)/(AL106+AL107+EXP(AI97))</f>
        <v>8.5773360462560628E-6</v>
      </c>
      <c r="AM110" s="135">
        <f ca="1">EXP(AI97)/(AM106+AM107+EXP(AI97))</f>
        <v>1.425543375529196E-5</v>
      </c>
      <c r="AN110" s="135">
        <f ca="1">EXP(AI97)/(AN106+AN107+EXP(AI97))</f>
        <v>2.3692261496092232E-5</v>
      </c>
      <c r="AO110" s="135">
        <f ca="1">EXP(AI97)/(AO106+AO107+EXP(AI97))</f>
        <v>3.9375800068959876E-5</v>
      </c>
      <c r="AP110" s="135">
        <f ca="1">EXP(AI97)/(AP106+AP107+EXP(AI97))</f>
        <v>6.5440549106894933E-5</v>
      </c>
      <c r="AQ110" s="135">
        <f ca="1">EXP(AI97)/(AQ106+AQ107+EXP(AI97))</f>
        <v>1.087565995188068E-4</v>
      </c>
      <c r="AR110" s="135">
        <f ca="1">EXP(AI97)/(AR106+AR107+EXP(AI97))</f>
        <v>1.8073804672994869E-4</v>
      </c>
      <c r="AS110" s="135">
        <f ca="1">EXP(AI97)/(AS106+AS107+EXP(AI97))</f>
        <v>3.0034408764559653E-4</v>
      </c>
      <c r="AT110" s="135">
        <f ca="1">EXP(AI97)/(AT106+AT107+EXP(AI97))</f>
        <v>4.9905446645236043E-4</v>
      </c>
      <c r="AU110" s="135">
        <f ca="1">EXP(AI97)/(AU106+AU107+EXP(AI97))</f>
        <v>8.2910453670765303E-4</v>
      </c>
      <c r="AV110" s="135">
        <f ca="1">EXP(AI97)/(AV106+AV107+EXP(AI97))</f>
        <v>1.377077935736593E-3</v>
      </c>
      <c r="AW110" s="135">
        <f ca="1">EXP(AI97)/(AW106+AW107+EXP(AI97))</f>
        <v>2.2862392065583462E-3</v>
      </c>
      <c r="AX110" s="135">
        <f ca="1">EXP(AI97)/(AX106+AX107+EXP(AI97))</f>
        <v>3.7929425141672943E-3</v>
      </c>
      <c r="AY110" s="135">
        <f ca="1">EXP(AI97)/(AY106+AY107+EXP(AI97))</f>
        <v>6.2852127435423077E-3</v>
      </c>
      <c r="AZ110" s="135">
        <f ca="1">EXP(AI97)/(AZ106+AZ107+EXP(AI97))</f>
        <v>1.0394891942023225E-2</v>
      </c>
      <c r="BA110" s="135">
        <f ca="1">EXP(AI97)/(BA106+BA107+EXP(AI97))</f>
        <v>0.73297565783761498</v>
      </c>
      <c r="BB110" s="135">
        <f ca="1">EXP(AI97)/(BB106+BB107+EXP(AI97))</f>
        <v>0.73297565783761498</v>
      </c>
      <c r="BC110" s="135">
        <f ca="1">EXP(AI97)/(BC106+BC107+EXP(AI97))</f>
        <v>0.73297565783761498</v>
      </c>
      <c r="BD110" s="135">
        <f ca="1">EXP(AI97)/(BD106+BD107+EXP(AI97))</f>
        <v>0.73297565783761498</v>
      </c>
      <c r="BE110" s="402"/>
      <c r="BG110" s="18" t="s">
        <v>241</v>
      </c>
      <c r="BH110" s="122">
        <f>BG26</f>
        <v>0</v>
      </c>
      <c r="BI110" s="122" t="str">
        <f>BG27</f>
        <v>lei1834</v>
      </c>
      <c r="BJ110" s="210"/>
      <c r="BK110" s="122"/>
      <c r="BL110" s="8"/>
      <c r="BM110" s="134">
        <f ca="1">EXP(BL97)/(BM106+BM107+EXP(BL97))</f>
        <v>9.4622463397215318E-6</v>
      </c>
      <c r="BN110" s="135">
        <f ca="1">EXP(BL97)/(BN106+BN107+EXP(BL97))</f>
        <v>1.5726138158698537E-5</v>
      </c>
      <c r="BO110" s="135">
        <f ca="1">EXP(BL97)/(BO106+BO107+EXP(BL97))</f>
        <v>2.6136526974538139E-5</v>
      </c>
      <c r="BP110" s="135">
        <f ca="1">EXP(BL97)/(BP106+BP107+EXP(BL97))</f>
        <v>4.3438044913506548E-5</v>
      </c>
      <c r="BQ110" s="135">
        <f ca="1">EXP(BL97)/(BQ106+BQ107+EXP(BL97))</f>
        <v>7.2191657453619948E-5</v>
      </c>
      <c r="BR110" s="135">
        <f ca="1">EXP(BL97)/(BR106+BR107+EXP(BL97))</f>
        <v>1.1997599699443515E-4</v>
      </c>
      <c r="BS110" s="135">
        <f ca="1">EXP(BL97)/(BS106+BS107+EXP(BL97))</f>
        <v>1.9938207928455709E-4</v>
      </c>
      <c r="BT110" s="135">
        <f ca="1">EXP(BL97)/(BT106+BT107+EXP(BL97))</f>
        <v>3.3132327792075657E-4</v>
      </c>
      <c r="BU110" s="135">
        <f ca="1">EXP(BL97)/(BU106+BU107+EXP(BL97))</f>
        <v>5.5052203299583058E-4</v>
      </c>
      <c r="BV110" s="135">
        <f ca="1">EXP(BL97)/(BV106+BV107+EXP(BL97))</f>
        <v>9.145888687572232E-4</v>
      </c>
      <c r="BW110" s="135">
        <f ca="1">EXP(BL97)/(BW106+BW107+EXP(BL97))</f>
        <v>1.519001867560934E-3</v>
      </c>
      <c r="BX110" s="135">
        <f ca="1">EXP(BL97)/(BX106+BX107+EXP(BL97))</f>
        <v>2.521700654756895E-3</v>
      </c>
      <c r="BY110" s="135">
        <f ca="1">EXP(BL97)/(BY106+BY107+EXP(BL97))</f>
        <v>4.1831346973665948E-3</v>
      </c>
      <c r="BZ110" s="135">
        <f ca="1">EXP(BL97)/(BZ106+BZ107+EXP(BL97))</f>
        <v>6.9305713371157372E-3</v>
      </c>
      <c r="CA110" s="135">
        <f ca="1">EXP(BL97)/(CA106+CA107+EXP(BL97))</f>
        <v>1.1458898272183703E-2</v>
      </c>
      <c r="CB110" s="135">
        <f ca="1">EXP(BL97)/(CB106+CB107+EXP(BL97))</f>
        <v>1.8882011018628249E-2</v>
      </c>
      <c r="CC110" s="135">
        <f ca="1">EXP(BL97)/(CC106+CC107+EXP(BL97))</f>
        <v>3.0942625159874445E-2</v>
      </c>
      <c r="CD110" s="135">
        <f ca="1">EXP(BL97)/(CD106+CD107+EXP(BL97))</f>
        <v>0.78651782385710622</v>
      </c>
      <c r="CE110" s="135">
        <f ca="1">EXP(BL97)/(CE106+CE107+EXP(BL97))</f>
        <v>0.78651782385710622</v>
      </c>
      <c r="CF110" s="135">
        <f ca="1">EXP(BL97)/(CF106+CF107+EXP(BL97))</f>
        <v>0.78651782385710622</v>
      </c>
      <c r="CG110" s="135">
        <f ca="1">EXP(BL97)/(CG106+CG107+EXP(BL97))</f>
        <v>0.78651782385710622</v>
      </c>
      <c r="CH110" s="402"/>
      <c r="CJ110" s="18" t="s">
        <v>241</v>
      </c>
      <c r="CK110" s="122">
        <f>CJ26</f>
        <v>0</v>
      </c>
      <c r="CL110" s="122" t="str">
        <f>CJ27</f>
        <v>work3564</v>
      </c>
      <c r="CM110" s="210"/>
      <c r="CN110" s="122"/>
      <c r="CO110" s="8"/>
      <c r="CP110" s="134">
        <f ca="1">EXP(CO97)/(CP106+CP107+EXP(CO97))</f>
        <v>1.0204095143483032E-5</v>
      </c>
      <c r="CQ110" s="135">
        <f ca="1">EXP(CO97)/(CQ106+CQ107+EXP(CO97))</f>
        <v>1.695907411998321E-5</v>
      </c>
      <c r="CR110" s="135">
        <f ca="1">EXP(CO97)/(CR106+CR107+EXP(CO97))</f>
        <v>2.8185620565950056E-5</v>
      </c>
      <c r="CS110" s="135">
        <f ca="1">EXP(CO97)/(CS106+CS107+EXP(CO97))</f>
        <v>4.6843511955451501E-5</v>
      </c>
      <c r="CT110" s="135">
        <f ca="1">EXP(CO97)/(CT106+CT107+EXP(CO97))</f>
        <v>7.7851195067016234E-5</v>
      </c>
      <c r="CU110" s="135">
        <f ca="1">EXP(CO97)/(CU106+CU107+EXP(CO97))</f>
        <v>1.2938118702518451E-4</v>
      </c>
      <c r="CV110" s="135">
        <f ca="1">EXP(CO97)/(CV106+CV107+EXP(CO97))</f>
        <v>2.1501085206528746E-4</v>
      </c>
      <c r="CW110" s="135">
        <f ca="1">EXP(CO97)/(CW106+CW107+EXP(CO97))</f>
        <v>3.5729097624235937E-4</v>
      </c>
      <c r="CX110" s="135">
        <f ca="1">EXP(CO97)/(CX106+CX107+EXP(CO97))</f>
        <v>5.9366014057297631E-4</v>
      </c>
      <c r="CY110" s="135">
        <f ca="1">EXP(CO97)/(CY106+CY107+EXP(CO97))</f>
        <v>9.8622865239735339E-4</v>
      </c>
      <c r="CZ110" s="135">
        <f ca="1">EXP(CO97)/(CZ106+CZ107+EXP(CO97))</f>
        <v>1.6379134604349399E-3</v>
      </c>
      <c r="DA110" s="135">
        <f ca="1">EXP(CO97)/(DA106+DA107+EXP(CO97))</f>
        <v>2.7189082787606685E-3</v>
      </c>
      <c r="DB110" s="135">
        <f ca="1">EXP(CO97)/(DB106+DB107+EXP(CO97))</f>
        <v>4.509729466160314E-3</v>
      </c>
      <c r="DC110" s="135">
        <f ca="1">EXP(CO97)/(DC106+DC107+EXP(CO97))</f>
        <v>7.4701799831023439E-3</v>
      </c>
      <c r="DD110" s="135">
        <f ca="1">EXP(CO97)/(DD106+DD107+EXP(CO97))</f>
        <v>1.2347020615569972E-2</v>
      </c>
      <c r="DE110" s="135">
        <f ca="1">EXP(CO97)/(DE106+DE107+EXP(CO97))</f>
        <v>2.033450968913024E-2</v>
      </c>
      <c r="DF110" s="135">
        <f ca="1">EXP(CO97)/(DF106+DF107+EXP(CO97))</f>
        <v>3.3293767027148889E-2</v>
      </c>
      <c r="DG110" s="135">
        <f ca="1">EXP(CO97)/(DG106+DG107+EXP(CO97))</f>
        <v>0.80582235517941703</v>
      </c>
      <c r="DH110" s="135">
        <f ca="1">EXP(CO97)/(DH106+DH107+EXP(CO97))</f>
        <v>0.80582235517941703</v>
      </c>
      <c r="DI110" s="135">
        <f ca="1">EXP(CO97)/(DI106+DI107+EXP(CO97))</f>
        <v>0.80582235517941703</v>
      </c>
      <c r="DJ110" s="135">
        <f ca="1">EXP(CO97)/(DJ106+DJ107+EXP(CO97))</f>
        <v>0.80582235517941703</v>
      </c>
      <c r="DK110" s="402"/>
      <c r="DM110" s="18" t="s">
        <v>241</v>
      </c>
      <c r="DN110" s="122">
        <f>DM26</f>
        <v>0</v>
      </c>
      <c r="DO110" s="122" t="str">
        <f>DM27</f>
        <v>shop3564</v>
      </c>
      <c r="DP110" s="210"/>
      <c r="DQ110" s="122"/>
      <c r="DR110" s="8"/>
      <c r="DS110" s="134">
        <f ca="1">EXP(DR97)/(DS106+DS107+EXP(DR97))</f>
        <v>3.5425472804431028E-6</v>
      </c>
      <c r="DT110" s="135">
        <f ca="1">EXP(DR97)/(DT106+DT107+EXP(DR97))</f>
        <v>5.8876947017015361E-6</v>
      </c>
      <c r="DU110" s="135">
        <f ca="1">EXP(DR97)/(DU106+DU107+EXP(DR97))</f>
        <v>9.7852978403505767E-6</v>
      </c>
      <c r="DV110" s="135">
        <f ca="1">EXP(DR97)/(DV106+DV107+EXP(DR97))</f>
        <v>1.6263027132152665E-5</v>
      </c>
      <c r="DW110" s="135">
        <f ca="1">EXP(DR97)/(DW106+DW107+EXP(DR97))</f>
        <v>2.7028774094152781E-5</v>
      </c>
      <c r="DX110" s="135">
        <f ca="1">EXP(DR97)/(DX106+DX107+EXP(DR97))</f>
        <v>4.4920787610351115E-5</v>
      </c>
      <c r="DY110" s="135">
        <f ca="1">EXP(DR97)/(DY106+DY107+EXP(DR97))</f>
        <v>7.4655501065440383E-5</v>
      </c>
      <c r="DZ110" s="135">
        <f ca="1">EXP(DR97)/(DZ106+DZ107+EXP(DR97))</f>
        <v>1.2406959450823516E-4</v>
      </c>
      <c r="EA110" s="135">
        <f ca="1">EXP(DR97)/(EA106+EA107+EXP(DR97))</f>
        <v>2.0618202023805772E-4</v>
      </c>
      <c r="EB110" s="135">
        <f ca="1">EXP(DR97)/(EB106+EB107+EXP(DR97))</f>
        <v>3.4261479199590732E-4</v>
      </c>
      <c r="EC110" s="135">
        <f ca="1">EXP(DR97)/(EC106+EC107+EXP(DR97))</f>
        <v>5.692609649746355E-4</v>
      </c>
      <c r="ED110" s="135">
        <f ca="1">EXP(DR97)/(ED106+ED107+EXP(DR97))</f>
        <v>9.4565693762869464E-4</v>
      </c>
      <c r="EE110" s="135">
        <f ca="1">EXP(DR97)/(EE106+EE107+EXP(DR97))</f>
        <v>1.5704274292045626E-3</v>
      </c>
      <c r="EF110" s="135">
        <f ca="1">EXP(DR97)/(EF106+EF107+EXP(DR97))</f>
        <v>2.606593146962162E-3</v>
      </c>
      <c r="EG110" s="135">
        <f ca="1">EXP(DR97)/(EG106+EG107+EXP(DR97))</f>
        <v>4.3226422793980366E-3</v>
      </c>
      <c r="EH110" s="135">
        <f ca="1">EXP(DR97)/(EH106+EH107+EXP(DR97))</f>
        <v>7.1581013857758028E-3</v>
      </c>
      <c r="EI110" s="135">
        <f ca="1">EXP(DR97)/(EI106+EI107+EXP(DR97))</f>
        <v>1.1825283127333018E-2</v>
      </c>
      <c r="EJ110" s="135">
        <f ca="1">EXP(DR97)/(EJ106+EJ107+EXP(DR97))</f>
        <v>0.64467267717136278</v>
      </c>
      <c r="EK110" s="135">
        <f ca="1">EXP(DR97)/(EK106+EK107+EXP(DR97))</f>
        <v>0.64467267717136278</v>
      </c>
      <c r="EL110" s="135">
        <f ca="1">EXP(DR97)/(EL106+EL107+EXP(DR97))</f>
        <v>0.64467267717136278</v>
      </c>
      <c r="EM110" s="135">
        <f ca="1">EXP(DR97)/(EM106+EM107+EXP(DR97))</f>
        <v>0.64467267717136278</v>
      </c>
      <c r="EN110" s="402"/>
      <c r="EP110" s="18" t="s">
        <v>241</v>
      </c>
      <c r="EQ110" s="122">
        <f>EP26</f>
        <v>0</v>
      </c>
      <c r="ER110" s="122" t="str">
        <f>EP27</f>
        <v>lei3564</v>
      </c>
      <c r="ES110" s="210"/>
      <c r="ET110" s="122"/>
      <c r="EU110" s="8"/>
      <c r="EV110" s="134">
        <f ca="1">EXP(EU97)/(EV106+EV107+EXP(EU97))</f>
        <v>4.029875460852374E-6</v>
      </c>
      <c r="EW110" s="135">
        <f ca="1">EXP(EU97)/(EW106+EW107+EXP(EU97))</f>
        <v>6.6976290281004444E-6</v>
      </c>
      <c r="EX110" s="135">
        <f ca="1">EXP(EU97)/(EX106+EX107+EXP(EU97))</f>
        <v>1.1131394769030595E-5</v>
      </c>
      <c r="EY110" s="135">
        <f ca="1">EXP(EU97)/(EY106+EY107+EXP(EU97))</f>
        <v>1.8500202091383669E-5</v>
      </c>
      <c r="EZ110" s="135">
        <f ca="1">EXP(EU97)/(EZ106+EZ107+EXP(EU97))</f>
        <v>3.0746854067564291E-5</v>
      </c>
      <c r="FA110" s="135">
        <f ca="1">EXP(EU97)/(FA106+FA107+EXP(EU97))</f>
        <v>5.1099947914626783E-5</v>
      </c>
      <c r="FB110" s="135">
        <f ca="1">EXP(EU97)/(FB106+FB107+EXP(EU97))</f>
        <v>8.4924469813377955E-5</v>
      </c>
      <c r="FC110" s="135">
        <f ca="1">EXP(EU97)/(FC106+FC107+EXP(EU97))</f>
        <v>1.4113442548924828E-4</v>
      </c>
      <c r="FD110" s="135">
        <f ca="1">EXP(EU97)/(FD106+FD107+EXP(EU97))</f>
        <v>2.345377116244744E-4</v>
      </c>
      <c r="FE110" s="135">
        <f ca="1">EXP(EU97)/(FE106+FE107+EXP(EU97))</f>
        <v>3.8972523227050074E-4</v>
      </c>
      <c r="FF110" s="135">
        <f ca="1">EXP(EU97)/(FF106+FF107+EXP(EU97))</f>
        <v>6.4751238007513081E-4</v>
      </c>
      <c r="FG110" s="135">
        <f ca="1">EXP(EU97)/(FG106+FG107+EXP(EU97))</f>
        <v>1.0755835216276111E-3</v>
      </c>
      <c r="FH110" s="135">
        <f ca="1">EXP(EU97)/(FH106+FH107+EXP(EU97))</f>
        <v>1.7860146039344312E-3</v>
      </c>
      <c r="FI110" s="135">
        <f ca="1">EXP(EU97)/(FI106+FI107+EXP(EU97))</f>
        <v>2.9639332960049647E-3</v>
      </c>
      <c r="FJ110" s="135">
        <f ca="1">EXP(EU97)/(FJ106+FJ107+EXP(EU97))</f>
        <v>4.9138888349389807E-3</v>
      </c>
      <c r="FK110" s="135">
        <f ca="1">EXP(EU97)/(FK106+FK107+EXP(EU97))</f>
        <v>8.1334926830250349E-3</v>
      </c>
      <c r="FL110" s="135">
        <f ca="1">EXP(EU97)/(FL106+FL107+EXP(EU97))</f>
        <v>1.3426630898760061E-2</v>
      </c>
      <c r="FM110" s="135">
        <f ca="1">EXP(EU97)/(FM106+FM107+EXP(EU97))</f>
        <v>0.65621462340502867</v>
      </c>
      <c r="FN110" s="135">
        <f ca="1">EXP(EU97)/(FN106+FN107+EXP(EU97))</f>
        <v>0.65621462340502867</v>
      </c>
      <c r="FO110" s="135">
        <f ca="1">EXP(EU97)/(FO106+FO107+EXP(EU97))</f>
        <v>0.65621462340502867</v>
      </c>
      <c r="FP110" s="135">
        <f ca="1">EXP(EU97)/(FP106+FP107+EXP(EU97))</f>
        <v>0.65621462340502867</v>
      </c>
      <c r="FQ110" s="402"/>
      <c r="FS110" s="18" t="s">
        <v>241</v>
      </c>
      <c r="FT110" s="122">
        <f>FS26</f>
        <v>0</v>
      </c>
      <c r="FU110" s="122" t="str">
        <f>FS27</f>
        <v>shop65</v>
      </c>
      <c r="FV110" s="210"/>
      <c r="FW110" s="122"/>
      <c r="FX110" s="8"/>
      <c r="FY110" s="134">
        <f ca="1">EXP(FX97)/(FY106+FY107+EXP(FX97))</f>
        <v>6.7664898973024319E-6</v>
      </c>
      <c r="FZ110" s="135">
        <f ca="1">EXP(FX97)/(FZ106+FZ107+EXP(FX97))</f>
        <v>1.1245843605365687E-5</v>
      </c>
      <c r="GA110" s="135">
        <f ca="1">EXP(FX97)/(GA106+GA107+EXP(FX97))</f>
        <v>1.8690421806841993E-5</v>
      </c>
      <c r="GB110" s="135">
        <f ca="1">EXP(FX97)/(GB106+GB107+EXP(FX97))</f>
        <v>3.1063015160179621E-5</v>
      </c>
      <c r="GC110" s="135">
        <f ca="1">EXP(FX97)/(GC106+GC107+EXP(FX97))</f>
        <v>5.1625451711392E-5</v>
      </c>
      <c r="GD110" s="135">
        <f ca="1">EXP(FX97)/(GD106+GD107+EXP(FX97))</f>
        <v>8.5797978935831044E-5</v>
      </c>
      <c r="GE110" s="135">
        <f ca="1">EXP(FX97)/(GE106+GE107+EXP(FX97))</f>
        <v>1.4258653424612544E-4</v>
      </c>
      <c r="GF110" s="135">
        <f ca="1">EXP(FX97)/(GF106+GF107+EXP(FX97))</f>
        <v>2.3695204608457817E-4</v>
      </c>
      <c r="GG110" s="135">
        <f ca="1">EXP(FX97)/(GG106+GG107+EXP(FX97))</f>
        <v>3.9374042297476443E-4</v>
      </c>
      <c r="GH110" s="135">
        <f ca="1">EXP(FX97)/(GH106+GH107+EXP(FX97))</f>
        <v>6.5419270987039277E-4</v>
      </c>
      <c r="GI110" s="135">
        <f ca="1">EXP(FX97)/(GI106+GI107+EXP(FX97))</f>
        <v>1.0867057577476681E-3</v>
      </c>
      <c r="GJ110" s="135">
        <f ca="1">EXP(FX97)/(GJ106+GJ107+EXP(FX97))</f>
        <v>0.71965566944381654</v>
      </c>
      <c r="GK110" s="135">
        <f ca="1">EXP(FX97)/(GK106+GK107+EXP(FX97))</f>
        <v>0.71965566944381654</v>
      </c>
      <c r="GL110" s="135">
        <f ca="1">EXP(FX97)/(GL106+GL107+EXP(FX97))</f>
        <v>0.71965566944381654</v>
      </c>
      <c r="GM110" s="135">
        <f ca="1">EXP(FX97)/(GM106+GM107+EXP(FX97))</f>
        <v>0.71965566944381654</v>
      </c>
      <c r="GN110" s="135">
        <f ca="1">EXP(FX97)/(GN106+GN107+EXP(FX97))</f>
        <v>0.71965566944381654</v>
      </c>
      <c r="GO110" s="135">
        <f ca="1">EXP(FX97)/(GO106+GO107+EXP(FX97))</f>
        <v>0.71965566944381654</v>
      </c>
      <c r="GP110" s="135">
        <f ca="1">EXP(FX97)/(GP106+GP107+EXP(FX97))</f>
        <v>0.71965566944381654</v>
      </c>
      <c r="GQ110" s="135">
        <f ca="1">EXP(FX97)/(GQ106+GQ107+EXP(FX97))</f>
        <v>0.71965566944381654</v>
      </c>
      <c r="GR110" s="135">
        <f ca="1">EXP(FX97)/(GR106+GR107+EXP(FX97))</f>
        <v>0.71965566944381654</v>
      </c>
      <c r="GS110" s="135">
        <f ca="1">EXP(FX97)/(GS106+GS107+EXP(FX97))</f>
        <v>0.71965566944381654</v>
      </c>
      <c r="GT110" s="402"/>
      <c r="GV110" s="18" t="s">
        <v>241</v>
      </c>
      <c r="GW110" s="122">
        <f>GV26</f>
        <v>0</v>
      </c>
      <c r="GX110" s="122" t="str">
        <f>GV27</f>
        <v>lei65</v>
      </c>
      <c r="GY110" s="210"/>
      <c r="GZ110" s="122"/>
      <c r="HA110" s="8"/>
      <c r="HB110" s="134">
        <f ca="1">EXP(HA97)/(HB106+HB107+EXP(HA97))</f>
        <v>2.7597966316663129E-6</v>
      </c>
      <c r="HC110" s="135">
        <f ca="1">EXP(HA97)/(HC106+HC107+EXP(HA97))</f>
        <v>4.5867701906110736E-6</v>
      </c>
      <c r="HD110" s="135">
        <f ca="1">EXP(HA97)/(HD106+HD107+EXP(HA97))</f>
        <v>7.6231805163046305E-6</v>
      </c>
      <c r="HE110" s="135">
        <f ca="1">EXP(HA97)/(HE106+HE107+EXP(HA97))</f>
        <v>1.2669640699360445E-5</v>
      </c>
      <c r="HF110" s="135">
        <f ca="1">EXP(HA97)/(HF106+HF107+EXP(HA97))</f>
        <v>2.1056710171635409E-5</v>
      </c>
      <c r="HG110" s="135">
        <f ca="1">EXP(HA97)/(HG106+HG107+EXP(HA97))</f>
        <v>3.4995614610491813E-5</v>
      </c>
      <c r="HH110" s="135">
        <f ca="1">EXP(HA97)/(HH106+HH107+EXP(HA97))</f>
        <v>5.8160958375099595E-5</v>
      </c>
      <c r="HI110" s="135">
        <f ca="1">EXP(HA97)/(HI106+HI107+EXP(HA97))</f>
        <v>9.6658684449780946E-5</v>
      </c>
      <c r="HJ110" s="135">
        <f ca="1">EXP(HA97)/(HJ106+HJ107+EXP(HA97))</f>
        <v>1.6063342104680886E-4</v>
      </c>
      <c r="HK110" s="135">
        <f ca="1">EXP(HA97)/(HK106+HK107+EXP(HA97))</f>
        <v>2.6693601946449046E-4</v>
      </c>
      <c r="HL110" s="135">
        <f ca="1">EXP(HA97)/(HL106+HL107+EXP(HA97))</f>
        <v>4.4354631752688934E-4</v>
      </c>
      <c r="HM110" s="135">
        <f ca="1">EXP(HA97)/(HM106+HM107+EXP(HA97))</f>
        <v>0.63146760748339303</v>
      </c>
      <c r="HN110" s="135">
        <f ca="1">EXP(HA97)/(HN106+HN107+EXP(HA97))</f>
        <v>0.63146760748339303</v>
      </c>
      <c r="HO110" s="135">
        <f ca="1">EXP(HA97)/(HO106+HO107+EXP(HA97))</f>
        <v>0.63146760748339303</v>
      </c>
      <c r="HP110" s="135">
        <f ca="1">EXP(HA97)/(HP106+HP107+EXP(HA97))</f>
        <v>0.63146760748339303</v>
      </c>
      <c r="HQ110" s="135">
        <f ca="1">EXP(HA97)/(HQ106+HQ107+EXP(HA97))</f>
        <v>0.63146760748339303</v>
      </c>
      <c r="HR110" s="135">
        <f ca="1">EXP(HA97)/(HR106+HR107+EXP(HA97))</f>
        <v>0.63146760748339303</v>
      </c>
      <c r="HS110" s="135">
        <f ca="1">EXP(HA97)/(HS106+HS107+EXP(HA97))</f>
        <v>0.63146760748339303</v>
      </c>
      <c r="HT110" s="135">
        <f ca="1">EXP(HA97)/(HT106+HT107+EXP(HA97))</f>
        <v>0.63146760748339303</v>
      </c>
      <c r="HU110" s="135">
        <f ca="1">EXP(HA97)/(HU106+HU107+EXP(HA97))</f>
        <v>0.63146760748339303</v>
      </c>
      <c r="HV110" s="135">
        <f ca="1">EXP(HA97)/(HV106+HV107+EXP(HA97))</f>
        <v>0.63146760748339303</v>
      </c>
      <c r="HW110" s="402"/>
    </row>
    <row r="111" spans="1:231" ht="15">
      <c r="A111" s="18" t="s">
        <v>175</v>
      </c>
      <c r="B111" s="122">
        <f>A26</f>
        <v>0</v>
      </c>
      <c r="C111" s="122" t="str">
        <f>A27</f>
        <v>work1834</v>
      </c>
      <c r="D111" s="210"/>
      <c r="E111" s="122"/>
      <c r="F111" s="8"/>
      <c r="G111" s="134">
        <f ca="1">(1-G112)*G108/(G108+G110)</f>
        <v>7.1670042235609136E-6</v>
      </c>
      <c r="H111" s="135">
        <f t="shared" ref="H111:W111" ca="1" si="290">(1-H112)*H108/(H108+H110)</f>
        <v>1.1725660719157802E-5</v>
      </c>
      <c r="I111" s="135">
        <f t="shared" ca="1" si="290"/>
        <v>1.9184494176300678E-5</v>
      </c>
      <c r="J111" s="135">
        <f t="shared" ca="1" si="290"/>
        <v>3.1388695999351094E-5</v>
      </c>
      <c r="K111" s="135">
        <f t="shared" ca="1" si="290"/>
        <v>5.1357072224156732E-5</v>
      </c>
      <c r="L111" s="135">
        <f t="shared" ca="1" si="290"/>
        <v>8.4027535890180051E-5</v>
      </c>
      <c r="M111" s="135">
        <f t="shared" ca="1" si="290"/>
        <v>1.3747427282638473E-4</v>
      </c>
      <c r="N111" s="135">
        <f t="shared" ca="1" si="290"/>
        <v>2.248917201835183E-4</v>
      </c>
      <c r="O111" s="135">
        <f t="shared" ca="1" si="290"/>
        <v>3.6781956691414141E-4</v>
      </c>
      <c r="P111" s="135">
        <f t="shared" ca="1" si="290"/>
        <v>6.0136121401295169E-4</v>
      </c>
      <c r="Q111" s="135">
        <f t="shared" ca="1" si="290"/>
        <v>9.8256417425599744E-4</v>
      </c>
      <c r="R111" s="135">
        <f t="shared" ca="1" si="290"/>
        <v>1.6037087970847122E-3</v>
      </c>
      <c r="S111" s="135">
        <f t="shared" ca="1" si="290"/>
        <v>2.6129321457962489E-3</v>
      </c>
      <c r="T111" s="135">
        <f t="shared" ca="1" si="290"/>
        <v>4.2450619815526036E-3</v>
      </c>
      <c r="U111" s="135">
        <f t="shared" ca="1" si="290"/>
        <v>6.8646748083972375E-3</v>
      </c>
      <c r="V111" s="135">
        <f t="shared" ca="1" si="290"/>
        <v>1.1018461099535807E-2</v>
      </c>
      <c r="W111" s="135">
        <f t="shared" ca="1" si="290"/>
        <v>1.7479277338164623E-2</v>
      </c>
      <c r="X111" s="135">
        <f ca="1">(1-X112)*X108/(X108+X110)</f>
        <v>0.1561644392262404</v>
      </c>
      <c r="Y111" s="135">
        <f t="shared" ref="Y111:AA111" ca="1" si="291">(1-Y112)*Y108/(Y108+Y110)</f>
        <v>0.1561644392262404</v>
      </c>
      <c r="Z111" s="135">
        <f t="shared" ca="1" si="291"/>
        <v>0.1561644392262404</v>
      </c>
      <c r="AA111" s="135">
        <f t="shared" ca="1" si="291"/>
        <v>0.1561644392262404</v>
      </c>
      <c r="AB111" s="402"/>
      <c r="AD111" s="18" t="s">
        <v>175</v>
      </c>
      <c r="AE111" s="122">
        <f>AD26</f>
        <v>0</v>
      </c>
      <c r="AF111" s="122" t="str">
        <f>AD27</f>
        <v>shop1834</v>
      </c>
      <c r="AG111" s="210"/>
      <c r="AH111" s="122"/>
      <c r="AI111" s="8"/>
      <c r="AJ111" s="134">
        <f ca="1">(1-AJ112)*AJ108/(AJ108+AJ110)</f>
        <v>1.0631696433554342E-6</v>
      </c>
      <c r="AK111" s="135">
        <f t="shared" ref="AK111:AZ111" ca="1" si="292">(1-AK112)*AK108/(AK108+AK110)</f>
        <v>1.751815116443309E-6</v>
      </c>
      <c r="AL111" s="135">
        <f t="shared" ca="1" si="292"/>
        <v>2.8867556745361981E-6</v>
      </c>
      <c r="AM111" s="135">
        <f t="shared" ca="1" si="292"/>
        <v>4.7573726896923723E-6</v>
      </c>
      <c r="AN111" s="135">
        <f t="shared" ca="1" si="292"/>
        <v>7.8407685766338795E-6</v>
      </c>
      <c r="AO111" s="135">
        <f t="shared" ca="1" si="292"/>
        <v>1.2923575037165023E-5</v>
      </c>
      <c r="AP111" s="135">
        <f t="shared" ca="1" si="292"/>
        <v>2.1302787605875691E-5</v>
      </c>
      <c r="AQ111" s="135">
        <f t="shared" ca="1" si="292"/>
        <v>3.5116829499462838E-5</v>
      </c>
      <c r="AR111" s="135">
        <f t="shared" ca="1" si="292"/>
        <v>5.7891077744161889E-5</v>
      </c>
      <c r="AS111" s="135">
        <f t="shared" ca="1" si="292"/>
        <v>9.5436151128293472E-5</v>
      </c>
      <c r="AT111" s="135">
        <f t="shared" ca="1" si="292"/>
        <v>1.5732528075563341E-4</v>
      </c>
      <c r="AU111" s="135">
        <f t="shared" ca="1" si="292"/>
        <v>2.5931906433970624E-4</v>
      </c>
      <c r="AV111" s="135">
        <f t="shared" ca="1" si="292"/>
        <v>4.2733129812357957E-4</v>
      </c>
      <c r="AW111" s="135">
        <f t="shared" ca="1" si="292"/>
        <v>7.0387741370995854E-4</v>
      </c>
      <c r="AX111" s="135">
        <f t="shared" ca="1" si="292"/>
        <v>1.158456241477494E-3</v>
      </c>
      <c r="AY111" s="135">
        <f t="shared" ca="1" si="292"/>
        <v>1.9039840090872013E-3</v>
      </c>
      <c r="AZ111" s="135">
        <f t="shared" ca="1" si="292"/>
        <v>3.1220540892771885E-3</v>
      </c>
      <c r="BA111" s="135">
        <f ca="1">(1-BA112)*BA108/(BA108+BA110)</f>
        <v>0.13351226862318849</v>
      </c>
      <c r="BB111" s="135">
        <f t="shared" ref="BB111:BD111" ca="1" si="293">(1-BB112)*BB108/(BB108+BB110)</f>
        <v>0.13351226862318849</v>
      </c>
      <c r="BC111" s="135">
        <f t="shared" ca="1" si="293"/>
        <v>0.13351226862318849</v>
      </c>
      <c r="BD111" s="135">
        <f t="shared" ca="1" si="293"/>
        <v>0.13351226862318849</v>
      </c>
      <c r="BE111" s="402"/>
      <c r="BG111" s="18" t="s">
        <v>175</v>
      </c>
      <c r="BH111" s="122">
        <f>BG26</f>
        <v>0</v>
      </c>
      <c r="BI111" s="122" t="str">
        <f>BG27</f>
        <v>lei1834</v>
      </c>
      <c r="BJ111" s="210"/>
      <c r="BK111" s="122"/>
      <c r="BL111" s="8"/>
      <c r="BM111" s="134">
        <f ca="1">(1-BM112)*BM108/(BM108+BM110)</f>
        <v>5.0055710237187867E-6</v>
      </c>
      <c r="BN111" s="135">
        <f t="shared" ref="BN111:CC111" ca="1" si="294">(1-BN112)*BN108/(BN108+BN110)</f>
        <v>8.2056415502161179E-6</v>
      </c>
      <c r="BO111" s="135">
        <f t="shared" ca="1" si="294"/>
        <v>1.345222548590984E-5</v>
      </c>
      <c r="BP111" s="135">
        <f t="shared" ca="1" si="294"/>
        <v>2.2054381452224116E-5</v>
      </c>
      <c r="BQ111" s="135">
        <f t="shared" ca="1" si="294"/>
        <v>3.6158368110593089E-5</v>
      </c>
      <c r="BR111" s="135">
        <f t="shared" ca="1" si="294"/>
        <v>5.9282438307014292E-5</v>
      </c>
      <c r="BS111" s="135">
        <f t="shared" ca="1" si="294"/>
        <v>9.7191935087622024E-5</v>
      </c>
      <c r="BT111" s="135">
        <f t="shared" ca="1" si="294"/>
        <v>1.5932884439056756E-4</v>
      </c>
      <c r="BU111" s="135">
        <f t="shared" ca="1" si="294"/>
        <v>2.6114059599824781E-4</v>
      </c>
      <c r="BV111" s="135">
        <f t="shared" ca="1" si="294"/>
        <v>4.2785616118880054E-4</v>
      </c>
      <c r="BW111" s="135">
        <f t="shared" ca="1" si="294"/>
        <v>7.0056150687612207E-4</v>
      </c>
      <c r="BX111" s="135">
        <f t="shared" ca="1" si="294"/>
        <v>1.1458476588368748E-3</v>
      </c>
      <c r="BY111" s="135">
        <f t="shared" ca="1" si="294"/>
        <v>1.8707946339696789E-3</v>
      </c>
      <c r="BZ111" s="135">
        <f t="shared" ca="1" si="294"/>
        <v>3.0453511793134781E-3</v>
      </c>
      <c r="CA111" s="135">
        <f t="shared" ca="1" si="294"/>
        <v>4.9334333887687022E-3</v>
      </c>
      <c r="CB111" s="135">
        <f t="shared" ca="1" si="294"/>
        <v>7.9301333269708469E-3</v>
      </c>
      <c r="CC111" s="135">
        <f t="shared" ca="1" si="294"/>
        <v>1.2590809557241301E-2</v>
      </c>
      <c r="CD111" s="135">
        <f ca="1">(1-CD112)*CD108/(CD108+CD110)</f>
        <v>0.10674114854956682</v>
      </c>
      <c r="CE111" s="135">
        <f t="shared" ref="CE111:CG111" ca="1" si="295">(1-CE112)*CE108/(CE108+CE110)</f>
        <v>0.10674114854956682</v>
      </c>
      <c r="CF111" s="135">
        <f t="shared" ca="1" si="295"/>
        <v>0.10674114854956682</v>
      </c>
      <c r="CG111" s="135">
        <f t="shared" ca="1" si="295"/>
        <v>0.10674114854956682</v>
      </c>
      <c r="CH111" s="402"/>
      <c r="CJ111" s="18" t="s">
        <v>175</v>
      </c>
      <c r="CK111" s="122">
        <f>CJ26</f>
        <v>0</v>
      </c>
      <c r="CL111" s="122" t="str">
        <f>CJ27</f>
        <v>work3564</v>
      </c>
      <c r="CM111" s="210"/>
      <c r="CN111" s="122"/>
      <c r="CO111" s="8"/>
      <c r="CP111" s="134">
        <f ca="1">(1-CP112)*CP108/(CP108+CP110)</f>
        <v>3.2235772621870078E-6</v>
      </c>
      <c r="CQ111" s="135">
        <f t="shared" ref="CQ111:DF111" ca="1" si="296">(1-CQ112)*CQ108/(CQ108+CQ110)</f>
        <v>5.2967196075583761E-6</v>
      </c>
      <c r="CR111" s="135">
        <f t="shared" ca="1" si="296"/>
        <v>8.7037629480035883E-6</v>
      </c>
      <c r="CS111" s="135">
        <f t="shared" ca="1" si="296"/>
        <v>1.4303285838341488E-5</v>
      </c>
      <c r="CT111" s="135">
        <f t="shared" ca="1" si="296"/>
        <v>2.3506561340512879E-5</v>
      </c>
      <c r="CU111" s="135">
        <f t="shared" ca="1" si="296"/>
        <v>3.8633136056018632E-5</v>
      </c>
      <c r="CV111" s="135">
        <f t="shared" ca="1" si="296"/>
        <v>6.3494615404564899E-5</v>
      </c>
      <c r="CW111" s="135">
        <f t="shared" ca="1" si="296"/>
        <v>1.0435203467702939E-4</v>
      </c>
      <c r="CX111" s="135">
        <f t="shared" ca="1" si="296"/>
        <v>1.7148288435634221E-4</v>
      </c>
      <c r="CY111" s="135">
        <f t="shared" ca="1" si="296"/>
        <v>2.8173777344616042E-4</v>
      </c>
      <c r="CZ111" s="135">
        <f t="shared" ca="1" si="296"/>
        <v>4.6268926904634658E-4</v>
      </c>
      <c r="DA111" s="135">
        <f t="shared" ca="1" si="296"/>
        <v>7.5930363526168659E-4</v>
      </c>
      <c r="DB111" s="135">
        <f t="shared" ca="1" si="296"/>
        <v>1.2445058466887663E-3</v>
      </c>
      <c r="DC111" s="135">
        <f t="shared" ca="1" si="296"/>
        <v>2.0354713592828076E-3</v>
      </c>
      <c r="DD111" s="135">
        <f t="shared" ca="1" si="296"/>
        <v>3.3175847233956534E-3</v>
      </c>
      <c r="DE111" s="135">
        <f t="shared" ca="1" si="296"/>
        <v>5.3766139272481044E-3</v>
      </c>
      <c r="DF111" s="135">
        <f t="shared" ca="1" si="296"/>
        <v>8.6339583109357326E-3</v>
      </c>
      <c r="DG111" s="135">
        <f ca="1">(1-DG112)*DG108/(DG108+DG110)</f>
        <v>9.7088871910363042E-2</v>
      </c>
      <c r="DH111" s="135">
        <f t="shared" ref="DH111:DJ111" ca="1" si="297">(1-DH112)*DH108/(DH108+DH110)</f>
        <v>9.7088871910363042E-2</v>
      </c>
      <c r="DI111" s="135">
        <f t="shared" ca="1" si="297"/>
        <v>9.7088871910363042E-2</v>
      </c>
      <c r="DJ111" s="135">
        <f t="shared" ca="1" si="297"/>
        <v>9.7088871910363042E-2</v>
      </c>
      <c r="DK111" s="402"/>
      <c r="DM111" s="18" t="s">
        <v>175</v>
      </c>
      <c r="DN111" s="122">
        <f>DM26</f>
        <v>0</v>
      </c>
      <c r="DO111" s="122" t="str">
        <f>DM27</f>
        <v>shop3564</v>
      </c>
      <c r="DP111" s="210"/>
      <c r="DQ111" s="122"/>
      <c r="DR111" s="8"/>
      <c r="DS111" s="134">
        <f ca="1">(1-DS112)*DS108/(DS108+DS110)</f>
        <v>8.011186560035976E-6</v>
      </c>
      <c r="DT111" s="135">
        <f t="shared" ref="DT111:EI111" ca="1" si="298">(1-DT112)*DT108/(DT108+DT110)</f>
        <v>1.3099872800262537E-5</v>
      </c>
      <c r="DU111" s="135">
        <f t="shared" ca="1" si="298"/>
        <v>2.1421392953937703E-5</v>
      </c>
      <c r="DV111" s="135">
        <f t="shared" ca="1" si="298"/>
        <v>3.5029611460829628E-5</v>
      </c>
      <c r="DW111" s="135">
        <f t="shared" ca="1" si="298"/>
        <v>5.7282795337586654E-5</v>
      </c>
      <c r="DX111" s="135">
        <f t="shared" ca="1" si="298"/>
        <v>9.367094229391495E-5</v>
      </c>
      <c r="DY111" s="135">
        <f t="shared" ca="1" si="298"/>
        <v>1.5316579356431612E-4</v>
      </c>
      <c r="DZ111" s="135">
        <f t="shared" ca="1" si="298"/>
        <v>2.5042016975649364E-4</v>
      </c>
      <c r="EA111" s="135">
        <f t="shared" ca="1" si="298"/>
        <v>4.0934131345935897E-4</v>
      </c>
      <c r="EB111" s="135">
        <f t="shared" ca="1" si="298"/>
        <v>6.6887078866105271E-4</v>
      </c>
      <c r="EC111" s="135">
        <f t="shared" ca="1" si="298"/>
        <v>1.092264551587449E-3</v>
      </c>
      <c r="ED111" s="135">
        <f t="shared" ca="1" si="298"/>
        <v>1.7818097425435946E-3</v>
      </c>
      <c r="EE111" s="135">
        <f t="shared" ca="1" si="298"/>
        <v>2.9016801014179984E-3</v>
      </c>
      <c r="EF111" s="135">
        <f t="shared" ca="1" si="298"/>
        <v>4.712166202261104E-3</v>
      </c>
      <c r="EG111" s="135">
        <f t="shared" ca="1" si="298"/>
        <v>7.6176710313571976E-3</v>
      </c>
      <c r="EH111" s="135">
        <f t="shared" ca="1" si="298"/>
        <v>1.2225673584822029E-2</v>
      </c>
      <c r="EI111" s="135">
        <f t="shared" ca="1" si="298"/>
        <v>1.9398173247188226E-2</v>
      </c>
      <c r="EJ111" s="135">
        <f ca="1">(1-EJ112)*EJ108/(EJ108+EJ110)</f>
        <v>0.17766384340959776</v>
      </c>
      <c r="EK111" s="135">
        <f t="shared" ref="EK111:EM111" ca="1" si="299">(1-EK112)*EK108/(EK108+EK110)</f>
        <v>0.17766384340959776</v>
      </c>
      <c r="EL111" s="135">
        <f t="shared" ca="1" si="299"/>
        <v>0.17766384340959776</v>
      </c>
      <c r="EM111" s="135">
        <f t="shared" ca="1" si="299"/>
        <v>0.17766384340959776</v>
      </c>
      <c r="EN111" s="402"/>
      <c r="EP111" s="18" t="s">
        <v>175</v>
      </c>
      <c r="EQ111" s="122">
        <f>EP26</f>
        <v>0</v>
      </c>
      <c r="ER111" s="122" t="str">
        <f>EP27</f>
        <v>lei3564</v>
      </c>
      <c r="ES111" s="210"/>
      <c r="ET111" s="122"/>
      <c r="EU111" s="8"/>
      <c r="EV111" s="134">
        <f ca="1">(1-EV112)*EV108/(EV108+EV110)</f>
        <v>6.8289751725432314E-6</v>
      </c>
      <c r="EW111" s="135">
        <f t="shared" ref="EW111:FL111" ca="1" si="300">(1-EW112)*EW108/(EW108+EW110)</f>
        <v>1.1173564847129618E-5</v>
      </c>
      <c r="EX111" s="135">
        <f t="shared" ca="1" si="300"/>
        <v>1.8282799310663656E-5</v>
      </c>
      <c r="EY111" s="135">
        <f t="shared" ca="1" si="300"/>
        <v>2.9916132396266069E-5</v>
      </c>
      <c r="EZ111" s="135">
        <f t="shared" ca="1" si="300"/>
        <v>4.8952527520018805E-5</v>
      </c>
      <c r="FA111" s="135">
        <f t="shared" ca="1" si="300"/>
        <v>8.0102036400591146E-5</v>
      </c>
      <c r="FB111" s="135">
        <f t="shared" ca="1" si="300"/>
        <v>1.3106818327637736E-4</v>
      </c>
      <c r="FC111" s="135">
        <f t="shared" ca="1" si="300"/>
        <v>2.1444411148397504E-4</v>
      </c>
      <c r="FD111" s="135">
        <f t="shared" ca="1" si="300"/>
        <v>3.507985294886994E-4</v>
      </c>
      <c r="FE111" s="135">
        <f t="shared" ca="1" si="300"/>
        <v>5.7367878033886524E-4</v>
      </c>
      <c r="FF111" s="135">
        <f t="shared" ca="1" si="300"/>
        <v>9.3767047955033969E-4</v>
      </c>
      <c r="FG111" s="135">
        <f t="shared" ca="1" si="300"/>
        <v>1.5312437147002467E-3</v>
      </c>
      <c r="FH111" s="135">
        <f t="shared" ca="1" si="300"/>
        <v>2.4968644634193473E-3</v>
      </c>
      <c r="FI111" s="135">
        <f t="shared" ca="1" si="300"/>
        <v>4.06152264892357E-3</v>
      </c>
      <c r="FJ111" s="135">
        <f t="shared" ca="1" si="300"/>
        <v>6.5805803082369984E-3</v>
      </c>
      <c r="FK111" s="135">
        <f t="shared" ca="1" si="300"/>
        <v>1.0594355216823769E-2</v>
      </c>
      <c r="FL111" s="135">
        <f t="shared" ca="1" si="300"/>
        <v>1.6884928412218725E-2</v>
      </c>
      <c r="FM111" s="135">
        <f ca="1">(1-FM112)*FM108/(FM108+FM110)</f>
        <v>0.17189285747419639</v>
      </c>
      <c r="FN111" s="135">
        <f t="shared" ref="FN111:FP111" ca="1" si="301">(1-FN112)*FN108/(FN108+FN110)</f>
        <v>0.17189285747419639</v>
      </c>
      <c r="FO111" s="135">
        <f t="shared" ca="1" si="301"/>
        <v>0.17189285747419639</v>
      </c>
      <c r="FP111" s="135">
        <f t="shared" ca="1" si="301"/>
        <v>0.17189285747419639</v>
      </c>
      <c r="FQ111" s="402"/>
      <c r="FS111" s="18" t="s">
        <v>175</v>
      </c>
      <c r="FT111" s="122">
        <f>FS26</f>
        <v>0</v>
      </c>
      <c r="FU111" s="122" t="str">
        <f>FS27</f>
        <v>shop65</v>
      </c>
      <c r="FV111" s="210"/>
      <c r="FW111" s="122"/>
      <c r="FX111" s="8"/>
      <c r="FY111" s="134">
        <f ca="1">(1-FY112)*FY108/(FY108+FY110)</f>
        <v>1.0391853683207181E-5</v>
      </c>
      <c r="FZ111" s="135">
        <f t="shared" ref="FZ111:GO111" ca="1" si="302">(1-FZ112)*FZ108/(FZ108+FZ110)</f>
        <v>1.6994051058112271E-5</v>
      </c>
      <c r="GA111" s="135">
        <f t="shared" ca="1" si="302"/>
        <v>2.7791223812007087E-5</v>
      </c>
      <c r="GB111" s="135">
        <f t="shared" ca="1" si="302"/>
        <v>4.5448471497405086E-5</v>
      </c>
      <c r="GC111" s="135">
        <f t="shared" ca="1" si="302"/>
        <v>7.4322756788098616E-5</v>
      </c>
      <c r="GD111" s="135">
        <f t="shared" ca="1" si="302"/>
        <v>1.2153430766290356E-4</v>
      </c>
      <c r="GE111" s="135">
        <f t="shared" ca="1" si="302"/>
        <v>1.9871180919569533E-4</v>
      </c>
      <c r="GF111" s="135">
        <f t="shared" ca="1" si="302"/>
        <v>3.2482708840461921E-4</v>
      </c>
      <c r="GG111" s="135">
        <f t="shared" ca="1" si="302"/>
        <v>5.3077792254689257E-4</v>
      </c>
      <c r="GH111" s="135">
        <f t="shared" ca="1" si="302"/>
        <v>8.6673962085983397E-4</v>
      </c>
      <c r="GI111" s="135">
        <f t="shared" ca="1" si="302"/>
        <v>1.4138058103777221E-3</v>
      </c>
      <c r="GJ111" s="135">
        <f t="shared" ca="1" si="302"/>
        <v>0.14017227362697829</v>
      </c>
      <c r="GK111" s="135">
        <f t="shared" ca="1" si="302"/>
        <v>0.14017227362697829</v>
      </c>
      <c r="GL111" s="135">
        <f t="shared" ca="1" si="302"/>
        <v>0.14017227362697829</v>
      </c>
      <c r="GM111" s="135">
        <f t="shared" ca="1" si="302"/>
        <v>0.14017227362697829</v>
      </c>
      <c r="GN111" s="135">
        <f t="shared" ca="1" si="302"/>
        <v>0.14017227362697829</v>
      </c>
      <c r="GO111" s="135">
        <f t="shared" ca="1" si="302"/>
        <v>0.14017227362697829</v>
      </c>
      <c r="GP111" s="135">
        <f ca="1">(1-GP112)*GP108/(GP108+GP110)</f>
        <v>0.14017227362697829</v>
      </c>
      <c r="GQ111" s="135">
        <f t="shared" ref="GQ111:GS111" ca="1" si="303">(1-GQ112)*GQ108/(GQ108+GQ110)</f>
        <v>0.14017227362697829</v>
      </c>
      <c r="GR111" s="135">
        <f t="shared" ca="1" si="303"/>
        <v>0.14017227362697829</v>
      </c>
      <c r="GS111" s="135">
        <f t="shared" ca="1" si="303"/>
        <v>0.14017227362697829</v>
      </c>
      <c r="GT111" s="402"/>
      <c r="GV111" s="18" t="s">
        <v>175</v>
      </c>
      <c r="GW111" s="122">
        <f>GV26</f>
        <v>0</v>
      </c>
      <c r="GX111" s="122" t="str">
        <f>GV27</f>
        <v>lei65</v>
      </c>
      <c r="GY111" s="210"/>
      <c r="GZ111" s="122"/>
      <c r="HA111" s="8"/>
      <c r="HB111" s="134">
        <f ca="1">(1-HB112)*HB108/(HB108+HB110)</f>
        <v>2.5687065554638127E-5</v>
      </c>
      <c r="HC111" s="135">
        <f t="shared" ref="HC111:HR111" ca="1" si="304">(1-HC112)*HC108/(HC108+HC110)</f>
        <v>4.1930514581817424E-5</v>
      </c>
      <c r="HD111" s="135">
        <f t="shared" ca="1" si="304"/>
        <v>6.8443371085237268E-5</v>
      </c>
      <c r="HE111" s="135">
        <f t="shared" ca="1" si="304"/>
        <v>1.117136187290413E-4</v>
      </c>
      <c r="HF111" s="135">
        <f t="shared" ca="1" si="304"/>
        <v>1.8232020647904475E-4</v>
      </c>
      <c r="HG111" s="135">
        <f t="shared" ca="1" si="304"/>
        <v>2.9749898747868095E-4</v>
      </c>
      <c r="HH111" s="135">
        <f t="shared" ca="1" si="304"/>
        <v>4.8529530333284263E-4</v>
      </c>
      <c r="HI111" s="135">
        <f t="shared" ca="1" si="304"/>
        <v>7.912464502966485E-4</v>
      </c>
      <c r="HJ111" s="135">
        <f t="shared" ca="1" si="304"/>
        <v>1.2890350521402602E-3</v>
      </c>
      <c r="HK111" s="135">
        <f t="shared" ca="1" si="304"/>
        <v>2.0972087037733175E-3</v>
      </c>
      <c r="HL111" s="135">
        <f t="shared" ca="1" si="304"/>
        <v>3.4047283492530805E-3</v>
      </c>
      <c r="HM111" s="135">
        <f t="shared" ca="1" si="304"/>
        <v>0.18426639361654681</v>
      </c>
      <c r="HN111" s="135">
        <f t="shared" ca="1" si="304"/>
        <v>0.18426639361654681</v>
      </c>
      <c r="HO111" s="135">
        <f t="shared" ca="1" si="304"/>
        <v>0.18426639361654681</v>
      </c>
      <c r="HP111" s="135">
        <f t="shared" ca="1" si="304"/>
        <v>0.18426639361654681</v>
      </c>
      <c r="HQ111" s="135">
        <f t="shared" ca="1" si="304"/>
        <v>0.18426639361654681</v>
      </c>
      <c r="HR111" s="135">
        <f t="shared" ca="1" si="304"/>
        <v>0.18426639361654681</v>
      </c>
      <c r="HS111" s="135">
        <f ca="1">(1-HS112)*HS108/(HS108+HS110)</f>
        <v>0.18426639361654681</v>
      </c>
      <c r="HT111" s="135">
        <f t="shared" ref="HT111:HV111" ca="1" si="305">(1-HT112)*HT108/(HT108+HT110)</f>
        <v>0.18426639361654681</v>
      </c>
      <c r="HU111" s="135">
        <f t="shared" ca="1" si="305"/>
        <v>0.18426639361654681</v>
      </c>
      <c r="HV111" s="135">
        <f t="shared" ca="1" si="305"/>
        <v>0.18426639361654681</v>
      </c>
      <c r="HW111" s="402"/>
    </row>
    <row r="112" spans="1:231" ht="15">
      <c r="A112" s="18" t="s">
        <v>176</v>
      </c>
      <c r="B112" s="122">
        <f>A26</f>
        <v>0</v>
      </c>
      <c r="C112" s="122" t="str">
        <f>A27</f>
        <v>work1834</v>
      </c>
      <c r="D112" s="210"/>
      <c r="E112" s="122"/>
      <c r="F112" s="8"/>
      <c r="G112" s="134">
        <f ca="1">IF(G92="Road",G109*G103,G109*G105)</f>
        <v>0.99996127300589743</v>
      </c>
      <c r="H112" s="135">
        <f t="shared" ref="H112:AA112" ca="1" si="306">IF(H92="Road",H109*H103,H109*H105)</f>
        <v>0.99993664025032569</v>
      </c>
      <c r="I112" s="135">
        <f t="shared" ca="1" si="306"/>
        <v>0.9998963363534259</v>
      </c>
      <c r="J112" s="135">
        <f t="shared" ca="1" si="306"/>
        <v>0.99983039080110236</v>
      </c>
      <c r="K112" s="135">
        <f t="shared" ca="1" si="306"/>
        <v>0.99972249143838765</v>
      </c>
      <c r="L112" s="135">
        <f t="shared" ca="1" si="306"/>
        <v>0.99954595619238307</v>
      </c>
      <c r="M112" s="135">
        <f t="shared" ca="1" si="306"/>
        <v>0.99925715610219679</v>
      </c>
      <c r="N112" s="135">
        <f t="shared" ca="1" si="306"/>
        <v>0.99878479486692195</v>
      </c>
      <c r="O112" s="135">
        <f t="shared" ca="1" si="306"/>
        <v>0.99801248251649344</v>
      </c>
      <c r="P112" s="135">
        <f t="shared" ca="1" si="306"/>
        <v>0.99675053739859232</v>
      </c>
      <c r="Q112" s="135">
        <f t="shared" ca="1" si="306"/>
        <v>0.99469070258718228</v>
      </c>
      <c r="R112" s="135">
        <f t="shared" ca="1" si="306"/>
        <v>0.9913343400966943</v>
      </c>
      <c r="S112" s="135">
        <f t="shared" ca="1" si="306"/>
        <v>0.98588098951190761</v>
      </c>
      <c r="T112" s="135">
        <f t="shared" ca="1" si="306"/>
        <v>0.97706175618200797</v>
      </c>
      <c r="U112" s="135">
        <f t="shared" ca="1" si="306"/>
        <v>0.96290664655297864</v>
      </c>
      <c r="V112" s="135">
        <f t="shared" ca="1" si="306"/>
        <v>0.94046161203333634</v>
      </c>
      <c r="W112" s="135">
        <f t="shared" ca="1" si="306"/>
        <v>0.90555051325811731</v>
      </c>
      <c r="X112" s="135">
        <f t="shared" ca="1" si="306"/>
        <v>0.15616356174819424</v>
      </c>
      <c r="Y112" s="135">
        <f t="shared" ca="1" si="306"/>
        <v>0.15616356174819424</v>
      </c>
      <c r="Z112" s="135">
        <f t="shared" ca="1" si="306"/>
        <v>0.15616356174819424</v>
      </c>
      <c r="AA112" s="135">
        <f t="shared" ca="1" si="306"/>
        <v>0.15616356174819424</v>
      </c>
      <c r="AB112" s="402"/>
      <c r="AD112" s="18" t="s">
        <v>176</v>
      </c>
      <c r="AE112" s="122">
        <f>AD26</f>
        <v>0</v>
      </c>
      <c r="AF112" s="122" t="str">
        <f>AD27</f>
        <v>shop1834</v>
      </c>
      <c r="AG112" s="210"/>
      <c r="AH112" s="122"/>
      <c r="AI112" s="8"/>
      <c r="AJ112" s="134">
        <f ca="1">IF(AJ92="Road",AJ109*AJ103,AJ109*AJ105)</f>
        <v>0.9999931000780784</v>
      </c>
      <c r="AK112" s="135">
        <f t="shared" ref="AK112:BD112" ca="1" si="307">IF(AK92="Road",AK109*AK103,AK109*AK105)</f>
        <v>0.99998863080073808</v>
      </c>
      <c r="AL112" s="135">
        <f t="shared" ca="1" si="307"/>
        <v>0.99998126508889196</v>
      </c>
      <c r="AM112" s="135">
        <f t="shared" ca="1" si="307"/>
        <v>0.99996912487078993</v>
      </c>
      <c r="AN112" s="135">
        <f t="shared" ca="1" si="307"/>
        <v>0.99994911377377804</v>
      </c>
      <c r="AO112" s="135">
        <f t="shared" ca="1" si="307"/>
        <v>0.99991612659441353</v>
      </c>
      <c r="AP112" s="135">
        <f t="shared" ca="1" si="307"/>
        <v>0.99986174589153143</v>
      </c>
      <c r="AQ112" s="135">
        <f t="shared" ca="1" si="307"/>
        <v>0.99977209339714057</v>
      </c>
      <c r="AR112" s="135">
        <f t="shared" ca="1" si="307"/>
        <v>0.99962428957703187</v>
      </c>
      <c r="AS112" s="135">
        <f t="shared" ca="1" si="307"/>
        <v>0.99938062378342096</v>
      </c>
      <c r="AT112" s="135">
        <f t="shared" ca="1" si="307"/>
        <v>0.99897896618823545</v>
      </c>
      <c r="AU112" s="135">
        <f t="shared" ca="1" si="307"/>
        <v>0.99831703123964388</v>
      </c>
      <c r="AV112" s="135">
        <f t="shared" ca="1" si="307"/>
        <v>0.99722663959591384</v>
      </c>
      <c r="AW112" s="135">
        <f t="shared" ca="1" si="307"/>
        <v>0.9954318680679709</v>
      </c>
      <c r="AX112" s="135">
        <f t="shared" ca="1" si="307"/>
        <v>0.99248167245393049</v>
      </c>
      <c r="AY112" s="135">
        <f t="shared" ca="1" si="307"/>
        <v>0.98764323164719703</v>
      </c>
      <c r="AZ112" s="135">
        <f t="shared" ca="1" si="307"/>
        <v>0.9797380130389779</v>
      </c>
      <c r="BA112" s="135">
        <f t="shared" ca="1" si="307"/>
        <v>0.13351153803814028</v>
      </c>
      <c r="BB112" s="135">
        <f t="shared" ca="1" si="307"/>
        <v>0.13351153803814028</v>
      </c>
      <c r="BC112" s="135">
        <f t="shared" ca="1" si="307"/>
        <v>0.13351153803814028</v>
      </c>
      <c r="BD112" s="135">
        <f t="shared" ca="1" si="307"/>
        <v>0.13351153803814028</v>
      </c>
      <c r="BE112" s="402"/>
      <c r="BG112" s="18" t="s">
        <v>176</v>
      </c>
      <c r="BH112" s="122">
        <f>BG26</f>
        <v>0</v>
      </c>
      <c r="BI112" s="122" t="str">
        <f>BG27</f>
        <v>lei1834</v>
      </c>
      <c r="BJ112" s="210"/>
      <c r="BK112" s="122"/>
      <c r="BL112" s="8"/>
      <c r="BM112" s="134">
        <f ca="1">IF(BM92="Road",BM109*BM103,BM109*BM105)</f>
        <v>0.9999581110610074</v>
      </c>
      <c r="BN112" s="135">
        <f t="shared" ref="BN112:CG112" ca="1" si="308">IF(BN92="Road",BN109*BN103,BN109*BN105)</f>
        <v>0.99993133138723567</v>
      </c>
      <c r="BO112" s="135">
        <f t="shared" ca="1" si="308"/>
        <v>0.99988742554045806</v>
      </c>
      <c r="BP112" s="135">
        <f t="shared" ca="1" si="308"/>
        <v>0.99981543871122913</v>
      </c>
      <c r="BQ112" s="135">
        <f t="shared" ca="1" si="308"/>
        <v>0.99969741001202872</v>
      </c>
      <c r="BR112" s="135">
        <f t="shared" ca="1" si="308"/>
        <v>0.99950389707192089</v>
      </c>
      <c r="BS112" s="135">
        <f t="shared" ca="1" si="308"/>
        <v>0.9991866528273865</v>
      </c>
      <c r="BT112" s="135">
        <f t="shared" ca="1" si="308"/>
        <v>0.99866666236263313</v>
      </c>
      <c r="BU112" s="135">
        <f t="shared" ca="1" si="308"/>
        <v>0.99781465442355588</v>
      </c>
      <c r="BV112" s="135">
        <f t="shared" ca="1" si="308"/>
        <v>0.99641950128192791</v>
      </c>
      <c r="BW112" s="135">
        <f t="shared" ca="1" si="308"/>
        <v>0.994137376518475</v>
      </c>
      <c r="BX112" s="135">
        <f t="shared" ca="1" si="308"/>
        <v>0.99041101555678912</v>
      </c>
      <c r="BY112" s="135">
        <f t="shared" ca="1" si="308"/>
        <v>0.98434432317138287</v>
      </c>
      <c r="BZ112" s="135">
        <f t="shared" ca="1" si="308"/>
        <v>0.97451508945596399</v>
      </c>
      <c r="CA112" s="135">
        <f t="shared" ca="1" si="308"/>
        <v>0.95871474218087582</v>
      </c>
      <c r="CB112" s="135">
        <f t="shared" ca="1" si="308"/>
        <v>0.93363696777798533</v>
      </c>
      <c r="CC112" s="135">
        <f t="shared" ca="1" si="308"/>
        <v>0.89463426831593718</v>
      </c>
      <c r="CD112" s="135">
        <f t="shared" ca="1" si="308"/>
        <v>0.10674058196250082</v>
      </c>
      <c r="CE112" s="135">
        <f t="shared" ca="1" si="308"/>
        <v>0.10674058196250082</v>
      </c>
      <c r="CF112" s="135">
        <f t="shared" ca="1" si="308"/>
        <v>0.10674058196250082</v>
      </c>
      <c r="CG112" s="135">
        <f t="shared" ca="1" si="308"/>
        <v>0.10674058196250082</v>
      </c>
      <c r="CH112" s="402"/>
      <c r="CJ112" s="18" t="s">
        <v>176</v>
      </c>
      <c r="CK112" s="122">
        <f>CJ26</f>
        <v>0</v>
      </c>
      <c r="CL112" s="122" t="str">
        <f>CJ27</f>
        <v>work3564</v>
      </c>
      <c r="CM112" s="210"/>
      <c r="CN112" s="122"/>
      <c r="CO112" s="8"/>
      <c r="CP112" s="134">
        <f ca="1">IF(CP92="Road",CP109*CP103,CP109*CP105)</f>
        <v>0.99997002122520806</v>
      </c>
      <c r="CQ112" s="135">
        <f t="shared" ref="CQ112:DJ112" ca="1" si="309">IF(CQ92="Road",CQ109*CQ103,CQ109*CQ105)</f>
        <v>0.99995074131893358</v>
      </c>
      <c r="CR112" s="135">
        <f t="shared" ca="1" si="309"/>
        <v>0.99991905633771483</v>
      </c>
      <c r="CS112" s="135">
        <f t="shared" ca="1" si="309"/>
        <v>0.9998669816324981</v>
      </c>
      <c r="CT112" s="135">
        <f t="shared" ca="1" si="309"/>
        <v>0.99978139257996812</v>
      </c>
      <c r="CU112" s="135">
        <f t="shared" ca="1" si="309"/>
        <v>0.99964071775200947</v>
      </c>
      <c r="CV112" s="135">
        <f t="shared" ca="1" si="309"/>
        <v>0.99940950980203191</v>
      </c>
      <c r="CW112" s="135">
        <f t="shared" ca="1" si="309"/>
        <v>0.99902954206081573</v>
      </c>
      <c r="CX112" s="135">
        <f t="shared" ca="1" si="309"/>
        <v>0.99840523544104443</v>
      </c>
      <c r="CY112" s="135">
        <f t="shared" ca="1" si="309"/>
        <v>0.99737988185994508</v>
      </c>
      <c r="CZ112" s="135">
        <f t="shared" ca="1" si="309"/>
        <v>0.99569706066670272</v>
      </c>
      <c r="DA112" s="135">
        <f t="shared" ca="1" si="309"/>
        <v>0.99293859249250094</v>
      </c>
      <c r="DB112" s="135">
        <f t="shared" ca="1" si="309"/>
        <v>0.98842628624330786</v>
      </c>
      <c r="DC112" s="135">
        <f t="shared" ca="1" si="309"/>
        <v>0.98107042812617995</v>
      </c>
      <c r="DD112" s="135">
        <f t="shared" ca="1" si="309"/>
        <v>0.96914697021768315</v>
      </c>
      <c r="DE112" s="135">
        <f t="shared" ca="1" si="309"/>
        <v>0.94999831399765522</v>
      </c>
      <c r="DF112" s="135">
        <f t="shared" ca="1" si="309"/>
        <v>0.91970551014777702</v>
      </c>
      <c r="DG112" s="135">
        <f t="shared" ca="1" si="309"/>
        <v>9.7088362067208347E-2</v>
      </c>
      <c r="DH112" s="135">
        <f t="shared" ca="1" si="309"/>
        <v>9.7088362067208347E-2</v>
      </c>
      <c r="DI112" s="135">
        <f t="shared" ca="1" si="309"/>
        <v>9.7088362067208347E-2</v>
      </c>
      <c r="DJ112" s="135">
        <f t="shared" ca="1" si="309"/>
        <v>9.7088362067208347E-2</v>
      </c>
      <c r="DK112" s="402"/>
      <c r="DM112" s="18" t="s">
        <v>176</v>
      </c>
      <c r="DN112" s="122">
        <f>DM26</f>
        <v>0</v>
      </c>
      <c r="DO112" s="122" t="str">
        <f>DM27</f>
        <v>shop3564</v>
      </c>
      <c r="DP112" s="210"/>
      <c r="DQ112" s="122"/>
      <c r="DR112" s="8"/>
      <c r="DS112" s="134">
        <f ca="1">IF(DS92="Road",DS109*DS103,DS109*DS105)</f>
        <v>0.99996291931748416</v>
      </c>
      <c r="DT112" s="135">
        <f t="shared" ref="DT112:EM112" ca="1" si="310">IF(DT92="Road",DT109*DT103,DT109*DT105)</f>
        <v>0.99993936575803544</v>
      </c>
      <c r="DU112" s="135">
        <f t="shared" ca="1" si="310"/>
        <v>0.99990084866140372</v>
      </c>
      <c r="DV112" s="135">
        <f t="shared" ca="1" si="310"/>
        <v>0.99983786148387654</v>
      </c>
      <c r="DW112" s="135">
        <f t="shared" ca="1" si="310"/>
        <v>0.99973486010697477</v>
      </c>
      <c r="DX112" s="135">
        <f t="shared" ca="1" si="310"/>
        <v>0.99956643345575202</v>
      </c>
      <c r="DY112" s="135">
        <f t="shared" ca="1" si="310"/>
        <v>0.99929105481180802</v>
      </c>
      <c r="DZ112" s="135">
        <f t="shared" ca="1" si="310"/>
        <v>0.99884090193871822</v>
      </c>
      <c r="EA112" s="135">
        <f t="shared" ca="1" si="310"/>
        <v>0.99810531746186959</v>
      </c>
      <c r="EB112" s="135">
        <f t="shared" ca="1" si="310"/>
        <v>0.99690405595068909</v>
      </c>
      <c r="EC112" s="135">
        <f t="shared" ca="1" si="310"/>
        <v>0.99494433006182004</v>
      </c>
      <c r="ED112" s="135">
        <f t="shared" ca="1" si="310"/>
        <v>0.99175269220461137</v>
      </c>
      <c r="EE112" s="135">
        <f t="shared" ca="1" si="310"/>
        <v>0.98656924566705628</v>
      </c>
      <c r="EF112" s="135">
        <f t="shared" ca="1" si="310"/>
        <v>0.97818920610592408</v>
      </c>
      <c r="EG112" s="135">
        <f t="shared" ca="1" si="310"/>
        <v>0.96474074858860459</v>
      </c>
      <c r="EH112" s="135">
        <f t="shared" ca="1" si="310"/>
        <v>0.94341208791683739</v>
      </c>
      <c r="EI112" s="135">
        <f t="shared" ca="1" si="310"/>
        <v>0.91021336250555362</v>
      </c>
      <c r="EJ112" s="135">
        <f t="shared" ca="1" si="310"/>
        <v>0.1776628190285976</v>
      </c>
      <c r="EK112" s="135">
        <f t="shared" ca="1" si="310"/>
        <v>0.1776628190285976</v>
      </c>
      <c r="EL112" s="135">
        <f t="shared" ca="1" si="310"/>
        <v>0.1776628190285976</v>
      </c>
      <c r="EM112" s="135">
        <f t="shared" ca="1" si="310"/>
        <v>0.1776628190285976</v>
      </c>
      <c r="EN112" s="402"/>
      <c r="EP112" s="18" t="s">
        <v>176</v>
      </c>
      <c r="EQ112" s="122">
        <f>EP26</f>
        <v>0</v>
      </c>
      <c r="ER112" s="122" t="str">
        <f>EP27</f>
        <v>lei3564</v>
      </c>
      <c r="ES112" s="210"/>
      <c r="ET112" s="122"/>
      <c r="EU112" s="8"/>
      <c r="EV112" s="134">
        <f ca="1">IF(EV92="Road",EV109*EV103,EV109*EV105)</f>
        <v>0.99996710084455698</v>
      </c>
      <c r="EW112" s="135">
        <f t="shared" ref="EW112:FP112" ca="1" si="311">IF(EW92="Road",EW109*EW103,EW109*EW105)</f>
        <v>0.99994617042272516</v>
      </c>
      <c r="EX112" s="135">
        <f t="shared" ca="1" si="311"/>
        <v>0.99991192109485572</v>
      </c>
      <c r="EY112" s="135">
        <f t="shared" ca="1" si="311"/>
        <v>0.99985587654588115</v>
      </c>
      <c r="EZ112" s="135">
        <f t="shared" ca="1" si="311"/>
        <v>0.99976416713027672</v>
      </c>
      <c r="FA112" s="135">
        <f t="shared" ca="1" si="311"/>
        <v>0.99961410178244003</v>
      </c>
      <c r="FB112" s="135">
        <f t="shared" ca="1" si="311"/>
        <v>0.99936856813412045</v>
      </c>
      <c r="FC112" s="135">
        <f t="shared" ca="1" si="311"/>
        <v>0.99896689767069036</v>
      </c>
      <c r="FD112" s="135">
        <f t="shared" ca="1" si="311"/>
        <v>0.99830999892967331</v>
      </c>
      <c r="FE112" s="135">
        <f t="shared" ca="1" si="311"/>
        <v>0.99723625479784794</v>
      </c>
      <c r="FF112" s="135">
        <f t="shared" ca="1" si="311"/>
        <v>0.99548269453591065</v>
      </c>
      <c r="FG112" s="135">
        <f t="shared" ca="1" si="311"/>
        <v>0.99262310614429816</v>
      </c>
      <c r="FH112" s="135">
        <f t="shared" ca="1" si="311"/>
        <v>0.98797114793556939</v>
      </c>
      <c r="FI112" s="135">
        <f t="shared" ca="1" si="311"/>
        <v>0.98043327708972616</v>
      </c>
      <c r="FJ112" s="135">
        <f t="shared" ca="1" si="311"/>
        <v>0.96829750745962151</v>
      </c>
      <c r="FK112" s="135">
        <f t="shared" ca="1" si="311"/>
        <v>0.94896081325668713</v>
      </c>
      <c r="FL112" s="135">
        <f t="shared" ca="1" si="311"/>
        <v>0.91865545408462623</v>
      </c>
      <c r="FM112" s="135">
        <f t="shared" ca="1" si="311"/>
        <v>0.17189187327462158</v>
      </c>
      <c r="FN112" s="135">
        <f t="shared" ca="1" si="311"/>
        <v>0.17189187327462158</v>
      </c>
      <c r="FO112" s="135">
        <f t="shared" ca="1" si="311"/>
        <v>0.17189187327462158</v>
      </c>
      <c r="FP112" s="135">
        <f t="shared" ca="1" si="311"/>
        <v>0.17189187327462158</v>
      </c>
      <c r="FQ112" s="402"/>
      <c r="FS112" s="18" t="s">
        <v>176</v>
      </c>
      <c r="FT112" s="122">
        <f>FS26</f>
        <v>0</v>
      </c>
      <c r="FU112" s="122" t="str">
        <f>FS27</f>
        <v>shop65</v>
      </c>
      <c r="FV112" s="210"/>
      <c r="FW112" s="122"/>
      <c r="FX112" s="8"/>
      <c r="FY112" s="134">
        <f ca="1">IF(FY92="Road",FY109*FY103,FY109*FY105)</f>
        <v>0.99993625549670684</v>
      </c>
      <c r="FZ112" s="135">
        <f t="shared" ref="FZ112:GS112" ca="1" si="312">IF(FZ92="Road",FZ109*FZ103,FZ109*FZ105)</f>
        <v>0.99989575706349787</v>
      </c>
      <c r="GA112" s="135">
        <f t="shared" ca="1" si="312"/>
        <v>0.99982952629898281</v>
      </c>
      <c r="GB112" s="135">
        <f t="shared" ca="1" si="312"/>
        <v>0.99972121525866775</v>
      </c>
      <c r="GC112" s="135">
        <f t="shared" ca="1" si="312"/>
        <v>0.99954409796757515</v>
      </c>
      <c r="GD112" s="135">
        <f t="shared" ca="1" si="312"/>
        <v>0.99925449834926283</v>
      </c>
      <c r="GE112" s="135">
        <f t="shared" ca="1" si="312"/>
        <v>0.99878108507280716</v>
      </c>
      <c r="GF112" s="135">
        <f t="shared" ca="1" si="312"/>
        <v>0.99800748335785594</v>
      </c>
      <c r="GG112" s="135">
        <f t="shared" ca="1" si="312"/>
        <v>0.99674416364364304</v>
      </c>
      <c r="GH112" s="135">
        <f t="shared" ca="1" si="312"/>
        <v>0.99468334636913769</v>
      </c>
      <c r="GI112" s="135">
        <f t="shared" ca="1" si="312"/>
        <v>0.99132759641514701</v>
      </c>
      <c r="GJ112" s="135">
        <f t="shared" ca="1" si="312"/>
        <v>0.1401715006569218</v>
      </c>
      <c r="GK112" s="135">
        <f t="shared" ca="1" si="312"/>
        <v>0.1401715006569218</v>
      </c>
      <c r="GL112" s="135">
        <f t="shared" ca="1" si="312"/>
        <v>0.1401715006569218</v>
      </c>
      <c r="GM112" s="135">
        <f t="shared" ca="1" si="312"/>
        <v>0.1401715006569218</v>
      </c>
      <c r="GN112" s="135">
        <f t="shared" ca="1" si="312"/>
        <v>0.1401715006569218</v>
      </c>
      <c r="GO112" s="135">
        <f t="shared" ca="1" si="312"/>
        <v>0.1401715006569218</v>
      </c>
      <c r="GP112" s="135">
        <f t="shared" ca="1" si="312"/>
        <v>0.1401715006569218</v>
      </c>
      <c r="GQ112" s="135">
        <f t="shared" ca="1" si="312"/>
        <v>0.1401715006569218</v>
      </c>
      <c r="GR112" s="135">
        <f t="shared" ca="1" si="312"/>
        <v>0.1401715006569218</v>
      </c>
      <c r="GS112" s="135">
        <f t="shared" ca="1" si="312"/>
        <v>0.1401715006569218</v>
      </c>
      <c r="GT112" s="402"/>
      <c r="GV112" s="18" t="s">
        <v>176</v>
      </c>
      <c r="GW112" s="122">
        <f>GV26</f>
        <v>0</v>
      </c>
      <c r="GX112" s="122" t="str">
        <f>GV27</f>
        <v>lei65</v>
      </c>
      <c r="GY112" s="210"/>
      <c r="GZ112" s="122"/>
      <c r="HA112" s="8"/>
      <c r="HB112" s="134">
        <f ca="1">IF(HB92="Road",HB109*HB103,HB109*HB105)</f>
        <v>0.99988628512381905</v>
      </c>
      <c r="HC112" s="135">
        <f t="shared" ref="HC112:HV112" ca="1" si="313">IF(HC92="Road",HC109*HC103,HC109*HC105)</f>
        <v>0.99981437648984339</v>
      </c>
      <c r="HD112" s="135">
        <f t="shared" ca="1" si="313"/>
        <v>0.99969700589381028</v>
      </c>
      <c r="HE112" s="135">
        <f t="shared" ca="1" si="313"/>
        <v>0.99950545147734071</v>
      </c>
      <c r="HF112" s="135">
        <f t="shared" ca="1" si="313"/>
        <v>0.99919288095944825</v>
      </c>
      <c r="HG112" s="135">
        <f t="shared" ca="1" si="313"/>
        <v>0.99868299240124814</v>
      </c>
      <c r="HH112" s="135">
        <f t="shared" ca="1" si="313"/>
        <v>0.99785163100034502</v>
      </c>
      <c r="HI112" s="135">
        <f t="shared" ca="1" si="313"/>
        <v>0.99649720627166571</v>
      </c>
      <c r="HJ112" s="135">
        <f t="shared" ca="1" si="313"/>
        <v>0.99429353029697998</v>
      </c>
      <c r="HK112" s="135">
        <f t="shared" ca="1" si="313"/>
        <v>0.99071580101012635</v>
      </c>
      <c r="HL112" s="135">
        <f t="shared" ca="1" si="313"/>
        <v>0.98492750128108075</v>
      </c>
      <c r="HM112" s="135">
        <f t="shared" ca="1" si="313"/>
        <v>0.18426532256690623</v>
      </c>
      <c r="HN112" s="135">
        <f t="shared" ca="1" si="313"/>
        <v>0.18426532256690623</v>
      </c>
      <c r="HO112" s="135">
        <f t="shared" ca="1" si="313"/>
        <v>0.18426532256690623</v>
      </c>
      <c r="HP112" s="135">
        <f t="shared" ca="1" si="313"/>
        <v>0.18426532256690623</v>
      </c>
      <c r="HQ112" s="135">
        <f t="shared" ca="1" si="313"/>
        <v>0.18426532256690623</v>
      </c>
      <c r="HR112" s="135">
        <f t="shared" ca="1" si="313"/>
        <v>0.18426532256690623</v>
      </c>
      <c r="HS112" s="135">
        <f t="shared" ca="1" si="313"/>
        <v>0.18426532256690623</v>
      </c>
      <c r="HT112" s="135">
        <f t="shared" ca="1" si="313"/>
        <v>0.18426532256690623</v>
      </c>
      <c r="HU112" s="135">
        <f t="shared" ca="1" si="313"/>
        <v>0.18426532256690623</v>
      </c>
      <c r="HV112" s="135">
        <f t="shared" ca="1" si="313"/>
        <v>0.18426532256690623</v>
      </c>
      <c r="HW112" s="402"/>
    </row>
    <row r="113" spans="1:231" ht="15">
      <c r="A113" s="18" t="s">
        <v>177</v>
      </c>
      <c r="B113" s="122">
        <f>A26</f>
        <v>0</v>
      </c>
      <c r="C113" s="122" t="str">
        <f>A27</f>
        <v>work1834</v>
      </c>
      <c r="D113" s="210"/>
      <c r="E113" s="122"/>
      <c r="F113" s="8"/>
      <c r="G113" s="134">
        <f ca="1">(1-G112)*G110/(G108+G110)</f>
        <v>3.1559989879006062E-5</v>
      </c>
      <c r="H113" s="421">
        <f t="shared" ref="H113:AA113" ca="1" si="314">(1-H112)*H110/(H108+H110)</f>
        <v>5.1634088955149881E-5</v>
      </c>
      <c r="I113" s="421">
        <f t="shared" ca="1" si="314"/>
        <v>8.4479152397802984E-5</v>
      </c>
      <c r="J113" s="421">
        <f t="shared" ca="1" si="314"/>
        <v>1.382205028982845E-4</v>
      </c>
      <c r="K113" s="421">
        <f t="shared" ca="1" si="314"/>
        <v>2.261514893881929E-4</v>
      </c>
      <c r="L113" s="421">
        <f t="shared" ca="1" si="314"/>
        <v>3.7001627172675284E-4</v>
      </c>
      <c r="M113" s="421">
        <f t="shared" ca="1" si="314"/>
        <v>6.0536962497682899E-4</v>
      </c>
      <c r="N113" s="421">
        <f t="shared" ca="1" si="314"/>
        <v>9.9031341289452721E-4</v>
      </c>
      <c r="O113" s="421">
        <f t="shared" ca="1" si="314"/>
        <v>1.6196979165924209E-3</v>
      </c>
      <c r="P113" s="421">
        <f t="shared" ca="1" si="314"/>
        <v>2.6481013873947299E-3</v>
      </c>
      <c r="Q113" s="421">
        <f t="shared" ca="1" si="314"/>
        <v>4.3267332385617174E-3</v>
      </c>
      <c r="R113" s="421">
        <f t="shared" ca="1" si="314"/>
        <v>7.0619511062209881E-3</v>
      </c>
      <c r="S113" s="421">
        <f t="shared" ca="1" si="314"/>
        <v>1.1506078342296139E-2</v>
      </c>
      <c r="T113" s="421">
        <f t="shared" ca="1" si="314"/>
        <v>1.8693181836439428E-2</v>
      </c>
      <c r="U113" s="421">
        <f t="shared" ca="1" si="314"/>
        <v>3.0228678638624124E-2</v>
      </c>
      <c r="V113" s="421">
        <f t="shared" ca="1" si="314"/>
        <v>4.8519926867127854E-2</v>
      </c>
      <c r="W113" s="421">
        <f t="shared" ca="1" si="314"/>
        <v>7.6970209403718071E-2</v>
      </c>
      <c r="X113" s="421">
        <f t="shared" ca="1" si="314"/>
        <v>0.68767199902556531</v>
      </c>
      <c r="Y113" s="421">
        <f t="shared" ca="1" si="314"/>
        <v>0.68767199902556531</v>
      </c>
      <c r="Z113" s="421">
        <f t="shared" ca="1" si="314"/>
        <v>0.68767199902556531</v>
      </c>
      <c r="AA113" s="421">
        <f t="shared" ca="1" si="314"/>
        <v>0.68767199902556531</v>
      </c>
      <c r="AB113" s="402"/>
      <c r="AD113" s="18" t="s">
        <v>177</v>
      </c>
      <c r="AE113" s="122">
        <f>AD26</f>
        <v>0</v>
      </c>
      <c r="AF113" s="122" t="str">
        <f>AD27</f>
        <v>shop1834</v>
      </c>
      <c r="AG113" s="210"/>
      <c r="AH113" s="122"/>
      <c r="AI113" s="8"/>
      <c r="AJ113" s="134">
        <f ca="1">(1-AJ112)*AJ110/(AJ108+AJ110)</f>
        <v>5.8367522782438384E-6</v>
      </c>
      <c r="AK113" s="421">
        <f t="shared" ref="AK113:BD113" ca="1" si="315">(1-AK112)*AK110/(AK108+AK110)</f>
        <v>9.6173841454802838E-6</v>
      </c>
      <c r="AL113" s="421">
        <f t="shared" ca="1" si="315"/>
        <v>1.5848155433506396E-5</v>
      </c>
      <c r="AM113" s="421">
        <f t="shared" ca="1" si="315"/>
        <v>2.6117756520380474E-5</v>
      </c>
      <c r="AN113" s="421">
        <f t="shared" ca="1" si="315"/>
        <v>4.3045457645323932E-5</v>
      </c>
      <c r="AO113" s="421">
        <f t="shared" ca="1" si="315"/>
        <v>7.0949830549300356E-5</v>
      </c>
      <c r="AP113" s="421">
        <f t="shared" ca="1" si="315"/>
        <v>1.1695132086269607E-4</v>
      </c>
      <c r="AQ113" s="421">
        <f t="shared" ca="1" si="315"/>
        <v>1.9278977335996611E-4</v>
      </c>
      <c r="AR113" s="421">
        <f t="shared" ca="1" si="315"/>
        <v>3.1781934522397219E-4</v>
      </c>
      <c r="AS113" s="421">
        <f t="shared" ca="1" si="315"/>
        <v>5.2394006545074387E-4</v>
      </c>
      <c r="AT113" s="421">
        <f t="shared" ca="1" si="315"/>
        <v>8.6370853100891569E-4</v>
      </c>
      <c r="AU113" s="421">
        <f t="shared" ca="1" si="315"/>
        <v>1.423649696016412E-3</v>
      </c>
      <c r="AV113" s="421">
        <f t="shared" ca="1" si="315"/>
        <v>2.3460291059625763E-3</v>
      </c>
      <c r="AW113" s="421">
        <f t="shared" ca="1" si="315"/>
        <v>3.8642545183191369E-3</v>
      </c>
      <c r="AX113" s="421">
        <f t="shared" ca="1" si="315"/>
        <v>6.3598713045920205E-3</v>
      </c>
      <c r="AY113" s="421">
        <f t="shared" ca="1" si="315"/>
        <v>1.0452784343715769E-2</v>
      </c>
      <c r="AZ113" s="421">
        <f t="shared" ca="1" si="315"/>
        <v>1.7139932871744916E-2</v>
      </c>
      <c r="BA113" s="421">
        <f t="shared" ca="1" si="315"/>
        <v>0.73297619333867103</v>
      </c>
      <c r="BB113" s="421">
        <f t="shared" ca="1" si="315"/>
        <v>0.73297619333867103</v>
      </c>
      <c r="BC113" s="421">
        <f t="shared" ca="1" si="315"/>
        <v>0.73297619333867103</v>
      </c>
      <c r="BD113" s="421">
        <f t="shared" ca="1" si="315"/>
        <v>0.73297619333867103</v>
      </c>
      <c r="BE113" s="402"/>
      <c r="BG113" s="18" t="s">
        <v>177</v>
      </c>
      <c r="BH113" s="122">
        <f>BG26</f>
        <v>0</v>
      </c>
      <c r="BI113" s="122" t="str">
        <f>BG27</f>
        <v>lei1834</v>
      </c>
      <c r="BJ113" s="210"/>
      <c r="BK113" s="122"/>
      <c r="BL113" s="8"/>
      <c r="BM113" s="134">
        <f ca="1">(1-BM112)*BM110/(BM108+BM110)</f>
        <v>3.6883367968877047E-5</v>
      </c>
      <c r="BN113" s="421">
        <f t="shared" ref="BN113:CG113" ca="1" si="316">(1-BN112)*BN110/(BN108+BN110)</f>
        <v>6.0462971214117116E-5</v>
      </c>
      <c r="BO113" s="421">
        <f t="shared" ca="1" si="316"/>
        <v>9.9122234056026626E-5</v>
      </c>
      <c r="BP113" s="421">
        <f t="shared" ca="1" si="316"/>
        <v>1.6250690731864397E-4</v>
      </c>
      <c r="BQ113" s="421">
        <f t="shared" ca="1" si="316"/>
        <v>2.6643161986068705E-4</v>
      </c>
      <c r="BR113" s="421">
        <f t="shared" ca="1" si="316"/>
        <v>4.3682048977209759E-4</v>
      </c>
      <c r="BS113" s="421">
        <f t="shared" ca="1" si="316"/>
        <v>7.161552375258769E-4</v>
      </c>
      <c r="BT113" s="421">
        <f t="shared" ca="1" si="316"/>
        <v>1.1740087929763038E-3</v>
      </c>
      <c r="BU113" s="421">
        <f t="shared" ca="1" si="316"/>
        <v>1.9242049804458722E-3</v>
      </c>
      <c r="BV113" s="421">
        <f t="shared" ca="1" si="316"/>
        <v>3.1526425568832888E-3</v>
      </c>
      <c r="BW113" s="421">
        <f t="shared" ca="1" si="316"/>
        <v>5.1620619746488754E-3</v>
      </c>
      <c r="BX113" s="421">
        <f t="shared" ca="1" si="316"/>
        <v>8.4431367843740036E-3</v>
      </c>
      <c r="BY113" s="421">
        <f t="shared" ca="1" si="316"/>
        <v>1.3784882194647446E-2</v>
      </c>
      <c r="BZ113" s="421">
        <f t="shared" ca="1" si="316"/>
        <v>2.2439559364722528E-2</v>
      </c>
      <c r="CA113" s="421">
        <f t="shared" ca="1" si="316"/>
        <v>3.6351824430355471E-2</v>
      </c>
      <c r="CB113" s="421">
        <f t="shared" ca="1" si="316"/>
        <v>5.8432898895043828E-2</v>
      </c>
      <c r="CC113" s="421">
        <f t="shared" ca="1" si="316"/>
        <v>9.2774922126821521E-2</v>
      </c>
      <c r="CD113" s="421">
        <f t="shared" ca="1" si="316"/>
        <v>0.78651826948793235</v>
      </c>
      <c r="CE113" s="421">
        <f t="shared" ca="1" si="316"/>
        <v>0.78651826948793235</v>
      </c>
      <c r="CF113" s="421">
        <f t="shared" ca="1" si="316"/>
        <v>0.78651826948793235</v>
      </c>
      <c r="CG113" s="421">
        <f t="shared" ca="1" si="316"/>
        <v>0.78651826948793235</v>
      </c>
      <c r="CH113" s="402"/>
      <c r="CJ113" s="18" t="s">
        <v>177</v>
      </c>
      <c r="CK113" s="122">
        <f>CJ26</f>
        <v>0</v>
      </c>
      <c r="CL113" s="122" t="str">
        <f>CJ27</f>
        <v>work3564</v>
      </c>
      <c r="CM113" s="210"/>
      <c r="CN113" s="122"/>
      <c r="CO113" s="8"/>
      <c r="CP113" s="134">
        <f ca="1">(1-CP112)*CP110/(CP108+CP110)</f>
        <v>2.6755197529751881E-5</v>
      </c>
      <c r="CQ113" s="421">
        <f t="shared" ref="CQ113:DJ113" ca="1" si="317">(1-CQ112)*CQ110/(CQ108+CQ110)</f>
        <v>4.3961961458863582E-5</v>
      </c>
      <c r="CR113" s="421">
        <f t="shared" ca="1" si="317"/>
        <v>7.223989933716756E-5</v>
      </c>
      <c r="CS113" s="421">
        <f t="shared" ca="1" si="317"/>
        <v>1.1871508166356106E-4</v>
      </c>
      <c r="CT113" s="421">
        <f t="shared" ca="1" si="317"/>
        <v>1.9510085869136706E-4</v>
      </c>
      <c r="CU113" s="421">
        <f t="shared" ca="1" si="317"/>
        <v>3.2064911193451466E-4</v>
      </c>
      <c r="CV113" s="421">
        <f t="shared" ca="1" si="317"/>
        <v>5.2699558256352058E-4</v>
      </c>
      <c r="CW113" s="421">
        <f t="shared" ca="1" si="317"/>
        <v>8.6610590450723662E-4</v>
      </c>
      <c r="CX113" s="421">
        <f t="shared" ca="1" si="317"/>
        <v>1.4232816745992328E-3</v>
      </c>
      <c r="CY113" s="421">
        <f t="shared" ca="1" si="317"/>
        <v>2.3383803666087565E-3</v>
      </c>
      <c r="CZ113" s="421">
        <f t="shared" ca="1" si="317"/>
        <v>3.8402500642509378E-3</v>
      </c>
      <c r="DA113" s="421">
        <f t="shared" ca="1" si="317"/>
        <v>6.3021038722373751E-3</v>
      </c>
      <c r="DB113" s="421">
        <f t="shared" ca="1" si="317"/>
        <v>1.0329207910003371E-2</v>
      </c>
      <c r="DC113" s="421">
        <f t="shared" ca="1" si="317"/>
        <v>1.6894100514537241E-2</v>
      </c>
      <c r="DD113" s="421">
        <f t="shared" ca="1" si="317"/>
        <v>2.75354450589212E-2</v>
      </c>
      <c r="DE113" s="421">
        <f t="shared" ca="1" si="317"/>
        <v>4.4625072075096681E-2</v>
      </c>
      <c r="DF113" s="421">
        <f t="shared" ca="1" si="317"/>
        <v>7.1660531541287237E-2</v>
      </c>
      <c r="DG113" s="421">
        <f t="shared" ca="1" si="317"/>
        <v>0.80582276602242864</v>
      </c>
      <c r="DH113" s="421">
        <f t="shared" ca="1" si="317"/>
        <v>0.80582276602242864</v>
      </c>
      <c r="DI113" s="421">
        <f t="shared" ca="1" si="317"/>
        <v>0.80582276602242864</v>
      </c>
      <c r="DJ113" s="421">
        <f t="shared" ca="1" si="317"/>
        <v>0.80582276602242864</v>
      </c>
      <c r="DK113" s="402"/>
      <c r="DM113" s="18" t="s">
        <v>177</v>
      </c>
      <c r="DN113" s="122">
        <f>DM26</f>
        <v>0</v>
      </c>
      <c r="DO113" s="122" t="str">
        <f>DM27</f>
        <v>shop3564</v>
      </c>
      <c r="DP113" s="210"/>
      <c r="DQ113" s="122"/>
      <c r="DR113" s="8"/>
      <c r="DS113" s="134">
        <f ca="1">(1-DS112)*DS110/(DS108+DS110)</f>
        <v>2.9069495955808315E-5</v>
      </c>
      <c r="DT113" s="421">
        <f t="shared" ref="DT113:EM113" ca="1" si="318">(1-DT112)*DT110/(DT108+DT110)</f>
        <v>4.7534369164300809E-5</v>
      </c>
      <c r="DU113" s="421">
        <f t="shared" ca="1" si="318"/>
        <v>7.7729945642343958E-5</v>
      </c>
      <c r="DV113" s="421">
        <f t="shared" ca="1" si="318"/>
        <v>1.27108904662626E-4</v>
      </c>
      <c r="DW113" s="421">
        <f t="shared" ca="1" si="318"/>
        <v>2.07857097687648E-4</v>
      </c>
      <c r="DX113" s="421">
        <f t="shared" ca="1" si="318"/>
        <v>3.3989560195406141E-4</v>
      </c>
      <c r="DY113" s="421">
        <f t="shared" ca="1" si="318"/>
        <v>5.5577939462766231E-4</v>
      </c>
      <c r="DZ113" s="421">
        <f t="shared" ca="1" si="318"/>
        <v>9.0867789152528891E-4</v>
      </c>
      <c r="EA113" s="421">
        <f t="shared" ca="1" si="318"/>
        <v>1.4853412246710509E-3</v>
      </c>
      <c r="EB113" s="421">
        <f t="shared" ca="1" si="318"/>
        <v>2.4270732606498533E-3</v>
      </c>
      <c r="EC113" s="421">
        <f t="shared" ca="1" si="318"/>
        <v>3.9634053865925138E-3</v>
      </c>
      <c r="ED113" s="421">
        <f t="shared" ca="1" si="318"/>
        <v>6.4654980528450305E-3</v>
      </c>
      <c r="EE113" s="421">
        <f t="shared" ca="1" si="318"/>
        <v>1.052907423152572E-2</v>
      </c>
      <c r="EF113" s="421">
        <f t="shared" ca="1" si="318"/>
        <v>1.7098627691814815E-2</v>
      </c>
      <c r="EG113" s="421">
        <f t="shared" ca="1" si="318"/>
        <v>2.7641580380038208E-2</v>
      </c>
      <c r="EH113" s="421">
        <f t="shared" ca="1" si="318"/>
        <v>4.4362238498340575E-2</v>
      </c>
      <c r="EI113" s="421">
        <f t="shared" ca="1" si="318"/>
        <v>7.0388464247258142E-2</v>
      </c>
      <c r="EJ113" s="421">
        <f t="shared" ca="1" si="318"/>
        <v>0.64467333756180456</v>
      </c>
      <c r="EK113" s="421">
        <f t="shared" ca="1" si="318"/>
        <v>0.64467333756180456</v>
      </c>
      <c r="EL113" s="421">
        <f t="shared" ca="1" si="318"/>
        <v>0.64467333756180456</v>
      </c>
      <c r="EM113" s="421">
        <f t="shared" ca="1" si="318"/>
        <v>0.64467333756180456</v>
      </c>
      <c r="EN113" s="402"/>
      <c r="EP113" s="18" t="s">
        <v>177</v>
      </c>
      <c r="EQ113" s="122">
        <f>EP26</f>
        <v>0</v>
      </c>
      <c r="ER113" s="122" t="str">
        <f>EP27</f>
        <v>lei3564</v>
      </c>
      <c r="ES113" s="210"/>
      <c r="ET113" s="122"/>
      <c r="EU113" s="8"/>
      <c r="EV113" s="134">
        <f ca="1">(1-EV112)*EV110/(EV108+EV110)</f>
        <v>2.6070180270479231E-5</v>
      </c>
      <c r="EW113" s="421">
        <f t="shared" ref="EW113:FP113" ca="1" si="319">(1-EW112)*EW110/(EW108+EW110)</f>
        <v>4.2656012427714653E-5</v>
      </c>
      <c r="EX113" s="421">
        <f t="shared" ca="1" si="319"/>
        <v>6.9796105833620642E-5</v>
      </c>
      <c r="EY113" s="421">
        <f t="shared" ca="1" si="319"/>
        <v>1.1420732172258356E-4</v>
      </c>
      <c r="EZ113" s="421">
        <f t="shared" ca="1" si="319"/>
        <v>1.8688034220326594E-4</v>
      </c>
      <c r="FA113" s="421">
        <f t="shared" ca="1" si="319"/>
        <v>3.0579618115937455E-4</v>
      </c>
      <c r="FB113" s="421">
        <f t="shared" ca="1" si="319"/>
        <v>5.0036368260317297E-4</v>
      </c>
      <c r="FC113" s="421">
        <f t="shared" ca="1" si="319"/>
        <v>8.1865821782566798E-4</v>
      </c>
      <c r="FD113" s="421">
        <f t="shared" ca="1" si="319"/>
        <v>1.339202540837986E-3</v>
      </c>
      <c r="FE113" s="421">
        <f t="shared" ca="1" si="319"/>
        <v>2.1900664218131916E-3</v>
      </c>
      <c r="FF113" s="421">
        <f t="shared" ca="1" si="319"/>
        <v>3.5796349845390102E-3</v>
      </c>
      <c r="FG113" s="421">
        <f t="shared" ca="1" si="319"/>
        <v>5.8456501410015923E-3</v>
      </c>
      <c r="FH113" s="421">
        <f t="shared" ca="1" si="319"/>
        <v>9.5319876010112586E-3</v>
      </c>
      <c r="FI113" s="421">
        <f t="shared" ca="1" si="319"/>
        <v>1.550520026135027E-2</v>
      </c>
      <c r="FJ113" s="421">
        <f t="shared" ca="1" si="319"/>
        <v>2.5121912232141493E-2</v>
      </c>
      <c r="FK113" s="421">
        <f t="shared" ca="1" si="319"/>
        <v>4.0444831526489096E-2</v>
      </c>
      <c r="FL113" s="421">
        <f t="shared" ca="1" si="319"/>
        <v>6.4459617503155028E-2</v>
      </c>
      <c r="FM113" s="421">
        <f t="shared" ca="1" si="319"/>
        <v>0.65621526925118212</v>
      </c>
      <c r="FN113" s="421">
        <f t="shared" ca="1" si="319"/>
        <v>0.65621526925118212</v>
      </c>
      <c r="FO113" s="421">
        <f t="shared" ca="1" si="319"/>
        <v>0.65621526925118212</v>
      </c>
      <c r="FP113" s="421">
        <f t="shared" ca="1" si="319"/>
        <v>0.65621526925118212</v>
      </c>
      <c r="FQ113" s="402"/>
      <c r="FS113" s="18" t="s">
        <v>177</v>
      </c>
      <c r="FT113" s="122">
        <f>FS26</f>
        <v>0</v>
      </c>
      <c r="FU113" s="122" t="str">
        <f>FS27</f>
        <v>shop65</v>
      </c>
      <c r="FV113" s="210"/>
      <c r="FW113" s="122"/>
      <c r="FX113" s="8"/>
      <c r="FY113" s="134">
        <f ca="1">(1-FY112)*FY110/(FY108+FY110)</f>
        <v>5.3352649609954438E-5</v>
      </c>
      <c r="FZ113" s="421">
        <f t="shared" ref="FZ113:GS113" ca="1" si="320">(1-FZ112)*FZ110/(FZ108+FZ110)</f>
        <v>8.7248885444017967E-5</v>
      </c>
      <c r="GA113" s="421">
        <f t="shared" ca="1" si="320"/>
        <v>1.4268247720518597E-4</v>
      </c>
      <c r="GB113" s="421">
        <f t="shared" ca="1" si="320"/>
        <v>2.3333626983484466E-4</v>
      </c>
      <c r="GC113" s="421">
        <f t="shared" ca="1" si="320"/>
        <v>3.8157927563674997E-4</v>
      </c>
      <c r="GD113" s="421">
        <f t="shared" ca="1" si="320"/>
        <v>6.2396734307426465E-4</v>
      </c>
      <c r="GE113" s="421">
        <f t="shared" ca="1" si="320"/>
        <v>1.0202031179971426E-3</v>
      </c>
      <c r="GF113" s="421">
        <f t="shared" ca="1" si="320"/>
        <v>1.6676895537394406E-3</v>
      </c>
      <c r="GG113" s="421">
        <f t="shared" ca="1" si="320"/>
        <v>2.7250584338100636E-3</v>
      </c>
      <c r="GH113" s="421">
        <f t="shared" ca="1" si="320"/>
        <v>4.4499140100024773E-3</v>
      </c>
      <c r="GI113" s="421">
        <f t="shared" ca="1" si="320"/>
        <v>7.2585977744752724E-3</v>
      </c>
      <c r="GJ113" s="421">
        <f t="shared" ca="1" si="320"/>
        <v>0.71965622571609988</v>
      </c>
      <c r="GK113" s="421">
        <f t="shared" ca="1" si="320"/>
        <v>0.71965622571609988</v>
      </c>
      <c r="GL113" s="421">
        <f t="shared" ca="1" si="320"/>
        <v>0.71965622571609988</v>
      </c>
      <c r="GM113" s="421">
        <f t="shared" ca="1" si="320"/>
        <v>0.71965622571609988</v>
      </c>
      <c r="GN113" s="421">
        <f t="shared" ca="1" si="320"/>
        <v>0.71965622571609988</v>
      </c>
      <c r="GO113" s="421">
        <f t="shared" ca="1" si="320"/>
        <v>0.71965622571609988</v>
      </c>
      <c r="GP113" s="421">
        <f t="shared" ca="1" si="320"/>
        <v>0.71965622571609988</v>
      </c>
      <c r="GQ113" s="421">
        <f t="shared" ca="1" si="320"/>
        <v>0.71965622571609988</v>
      </c>
      <c r="GR113" s="421">
        <f t="shared" ca="1" si="320"/>
        <v>0.71965622571609988</v>
      </c>
      <c r="GS113" s="421">
        <f t="shared" ca="1" si="320"/>
        <v>0.71965622571609988</v>
      </c>
      <c r="GT113" s="402"/>
      <c r="GV113" s="18" t="s">
        <v>177</v>
      </c>
      <c r="GW113" s="122">
        <f>GV26</f>
        <v>0</v>
      </c>
      <c r="GX113" s="122" t="str">
        <f>GV27</f>
        <v>lei65</v>
      </c>
      <c r="GY113" s="210"/>
      <c r="GZ113" s="122"/>
      <c r="HA113" s="8"/>
      <c r="HB113" s="134">
        <f ca="1">(1-HB112)*HB110/(HB108+HB110)</f>
        <v>8.802781062630999E-5</v>
      </c>
      <c r="HC113" s="421">
        <f t="shared" ref="HC113:HV113" ca="1" si="321">(1-HC112)*HC110/(HC108+HC110)</f>
        <v>1.4369299557478985E-4</v>
      </c>
      <c r="HD113" s="421">
        <f t="shared" ca="1" si="321"/>
        <v>2.3455073510448727E-4</v>
      </c>
      <c r="HE113" s="421">
        <f t="shared" ca="1" si="321"/>
        <v>3.8283490393024698E-4</v>
      </c>
      <c r="HF113" s="421">
        <f t="shared" ca="1" si="321"/>
        <v>6.2479883407270671E-4</v>
      </c>
      <c r="HG113" s="421">
        <f t="shared" ca="1" si="321"/>
        <v>1.0195086112731815E-3</v>
      </c>
      <c r="HH113" s="421">
        <f t="shared" ca="1" si="321"/>
        <v>1.6630736963221392E-3</v>
      </c>
      <c r="HI113" s="421">
        <f t="shared" ca="1" si="321"/>
        <v>2.7115472780376375E-3</v>
      </c>
      <c r="HJ113" s="421">
        <f t="shared" ca="1" si="321"/>
        <v>4.4174346508797629E-3</v>
      </c>
      <c r="HK113" s="421">
        <f t="shared" ca="1" si="321"/>
        <v>7.1869902861003299E-3</v>
      </c>
      <c r="HL113" s="421">
        <f t="shared" ca="1" si="321"/>
        <v>1.1667770369666165E-2</v>
      </c>
      <c r="HM113" s="421">
        <f t="shared" ca="1" si="321"/>
        <v>0.63146828381654696</v>
      </c>
      <c r="HN113" s="421">
        <f t="shared" ca="1" si="321"/>
        <v>0.63146828381654696</v>
      </c>
      <c r="HO113" s="421">
        <f t="shared" ca="1" si="321"/>
        <v>0.63146828381654696</v>
      </c>
      <c r="HP113" s="421">
        <f t="shared" ca="1" si="321"/>
        <v>0.63146828381654696</v>
      </c>
      <c r="HQ113" s="421">
        <f t="shared" ca="1" si="321"/>
        <v>0.63146828381654696</v>
      </c>
      <c r="HR113" s="421">
        <f t="shared" ca="1" si="321"/>
        <v>0.63146828381654696</v>
      </c>
      <c r="HS113" s="421">
        <f t="shared" ca="1" si="321"/>
        <v>0.63146828381654696</v>
      </c>
      <c r="HT113" s="421">
        <f t="shared" ca="1" si="321"/>
        <v>0.63146828381654696</v>
      </c>
      <c r="HU113" s="421">
        <f t="shared" ca="1" si="321"/>
        <v>0.63146828381654696</v>
      </c>
      <c r="HV113" s="421">
        <f t="shared" ca="1" si="321"/>
        <v>0.63146828381654696</v>
      </c>
      <c r="HW113" s="402"/>
    </row>
    <row r="114" spans="1:231" ht="15">
      <c r="A114" s="18" t="s">
        <v>294</v>
      </c>
      <c r="B114" s="122">
        <f>A26</f>
        <v>0</v>
      </c>
      <c r="C114" s="122" t="str">
        <f>A27</f>
        <v>work1834</v>
      </c>
      <c r="D114" s="210"/>
      <c r="E114" s="122"/>
      <c r="F114" s="8"/>
      <c r="G114" s="52">
        <f>demand*IF(Demand!$D$44&lt;&gt;"",Demand!$D$44/100,IF(Demand!$D$49&lt;&gt;"",Demand!$D$49/100,0))</f>
        <v>173809.52380952379</v>
      </c>
      <c r="H114" s="53">
        <f>demand*IF(Demand!$E$44&lt;&gt;"",Demand!$E$44/100,IF(Demand!$E$49&lt;&gt;"",Demand!$E$49/100,0))</f>
        <v>173809.52380952379</v>
      </c>
      <c r="I114" s="53">
        <f>demand*IF(Demand!$F$44&lt;&gt;"",Demand!$F$44/100,IF(Demand!$F$49&lt;&gt;"",Demand!$F$49/100,0))</f>
        <v>173809.52380952379</v>
      </c>
      <c r="J114" s="53">
        <f>demand*IF(Demand!$G$44&lt;&gt;"",Demand!$G$44/100,IF(Demand!$G$49&lt;&gt;"",Demand!$G$49/100,0))</f>
        <v>173809.52380952379</v>
      </c>
      <c r="K114" s="53">
        <f>demand*IF(Demand!$H$44&lt;&gt;"",Demand!$H$44/100,IF(Demand!$H$49&lt;&gt;"",Demand!$H$49/100,0))</f>
        <v>173809.52380952379</v>
      </c>
      <c r="L114" s="53">
        <f>demand*IF(Demand!$I$44&lt;&gt;"",Demand!$I$44/100,IF(Demand!$I$49&lt;&gt;"",Demand!$I$49/100,0))</f>
        <v>173809.52380952379</v>
      </c>
      <c r="M114" s="53">
        <f>demand*IF(Demand!$J$44&lt;&gt;"",Demand!$J$44/100,IF(Demand!$J$49&lt;&gt;"",Demand!$J$49/100,0))</f>
        <v>173809.52380952379</v>
      </c>
      <c r="N114" s="53">
        <f>demand*IF(Demand!$K$44&lt;&gt;"",Demand!$K$44/100,IF(Demand!$K$49&lt;&gt;"",Demand!$K$49/100,0))</f>
        <v>173809.52380952379</v>
      </c>
      <c r="O114" s="53">
        <f>demand*IF(Demand!$L$44&lt;&gt;"",Demand!$L$44/100,IF(Demand!$L$49&lt;&gt;"",Demand!$L$49/100,0))</f>
        <v>173809.52380952379</v>
      </c>
      <c r="P114" s="53">
        <f>demand*IF(Demand!$M$44&lt;&gt;"",Demand!$M$44/100,IF(Demand!$M$49&lt;&gt;"",Demand!$M$49/100,0))</f>
        <v>173809.52380952379</v>
      </c>
      <c r="Q114" s="53">
        <f>demand*IF(Demand!$N$44&lt;&gt;"",Demand!$N$44/100,IF(Demand!$N$49&lt;&gt;"",Demand!$N$49/100,0))</f>
        <v>173809.52380952379</v>
      </c>
      <c r="R114" s="53">
        <f>demand*IF(Demand!$O$44&lt;&gt;"",Demand!$O$44/100,IF(Demand!$O$49&lt;&gt;"",Demand!$O$49/100,0))</f>
        <v>173809.52380952379</v>
      </c>
      <c r="S114" s="53">
        <f>demand*IF(Demand!$P$44&lt;&gt;"",Demand!$P$44/100,IF(Demand!$P$49&lt;&gt;"",Demand!$P$49/100,0))</f>
        <v>173809.52380952379</v>
      </c>
      <c r="T114" s="53">
        <f>demand*IF(Demand!$Q$44&lt;&gt;"",Demand!$Q$44/100,IF(Demand!$Q$49&lt;&gt;"",Demand!$Q$49/100,0))</f>
        <v>173809.52380952379</v>
      </c>
      <c r="U114" s="53">
        <f>demand*IF(Demand!$R$44&lt;&gt;"",Demand!$R$44/100,IF(Demand!$R$49&lt;&gt;"",Demand!$R$49/100,0))</f>
        <v>173809.52380952379</v>
      </c>
      <c r="V114" s="53">
        <f>demand*IF(Demand!$S$44&lt;&gt;"",Demand!$S$44/100,IF(Demand!$S$49&lt;&gt;"",Demand!$S$49/100,0))</f>
        <v>173809.52380952379</v>
      </c>
      <c r="W114" s="53">
        <f>demand*IF(Demand!$T$44&lt;&gt;"",Demand!$T$44/100,IF(Demand!$T$49&lt;&gt;"",Demand!$T$49/100,0))</f>
        <v>173809.52380952379</v>
      </c>
      <c r="X114" s="53">
        <f>demand*IF(Demand!$U$44&lt;&gt;"",Demand!$U$44/100,IF(Demand!$U$49&lt;&gt;"",Demand!$U$49/100,0))</f>
        <v>173809.52380952379</v>
      </c>
      <c r="Y114" s="53">
        <f>demand*IF(Demand!$V$44&lt;&gt;"",Demand!$V$44/100,IF(Demand!$V$49&lt;&gt;"",Demand!$V$49/100,0))</f>
        <v>173809.52380952379</v>
      </c>
      <c r="Z114" s="53">
        <f>demand*IF(Demand!$W$44&lt;&gt;"",Demand!$W$44/100,IF(Demand!$W$49&lt;&gt;"",Demand!$W$49/100,0))</f>
        <v>173809.52380952379</v>
      </c>
      <c r="AA114" s="53">
        <f>demand*IF(Demand!$X$44&lt;&gt;"",Demand!$X$44/100,IF(Demand!$X$49&lt;&gt;"",Demand!$X$49/100,0))</f>
        <v>173809.52380952379</v>
      </c>
      <c r="AB114" s="402"/>
      <c r="AD114" s="18" t="s">
        <v>294</v>
      </c>
      <c r="AE114" s="122">
        <f>AD26</f>
        <v>0</v>
      </c>
      <c r="AF114" s="122" t="str">
        <f>AD27</f>
        <v>shop1834</v>
      </c>
      <c r="AG114" s="210"/>
      <c r="AH114" s="122"/>
      <c r="AI114" s="8"/>
      <c r="AJ114" s="52">
        <f>demand*IF(Demand!$D$44&lt;&gt;"",Demand!$D$44/100,IF(Demand!$D$49&lt;&gt;"",Demand!$D$49/100,0))</f>
        <v>173809.52380952379</v>
      </c>
      <c r="AK114" s="53">
        <f>demand*IF(Demand!$E$44&lt;&gt;"",Demand!$E$44/100,IF(Demand!$E$49&lt;&gt;"",Demand!$E$49/100,0))</f>
        <v>173809.52380952379</v>
      </c>
      <c r="AL114" s="53">
        <f>demand*IF(Demand!$F$44&lt;&gt;"",Demand!$F$44/100,IF(Demand!$F$49&lt;&gt;"",Demand!$F$49/100,0))</f>
        <v>173809.52380952379</v>
      </c>
      <c r="AM114" s="53">
        <f>demand*IF(Demand!$G$44&lt;&gt;"",Demand!$G$44/100,IF(Demand!$G$49&lt;&gt;"",Demand!$G$49/100,0))</f>
        <v>173809.52380952379</v>
      </c>
      <c r="AN114" s="53">
        <f>demand*IF(Demand!$H$44&lt;&gt;"",Demand!$H$44/100,IF(Demand!$H$49&lt;&gt;"",Demand!$H$49/100,0))</f>
        <v>173809.52380952379</v>
      </c>
      <c r="AO114" s="53">
        <f>demand*IF(Demand!$I$44&lt;&gt;"",Demand!$I$44/100,IF(Demand!$I$49&lt;&gt;"",Demand!$I$49/100,0))</f>
        <v>173809.52380952379</v>
      </c>
      <c r="AP114" s="53">
        <f>demand*IF(Demand!$J$44&lt;&gt;"",Demand!$J$44/100,IF(Demand!$J$49&lt;&gt;"",Demand!$J$49/100,0))</f>
        <v>173809.52380952379</v>
      </c>
      <c r="AQ114" s="53">
        <f>demand*IF(Demand!$K$44&lt;&gt;"",Demand!$K$44/100,IF(Demand!$K$49&lt;&gt;"",Demand!$K$49/100,0))</f>
        <v>173809.52380952379</v>
      </c>
      <c r="AR114" s="53">
        <f>demand*IF(Demand!$L$44&lt;&gt;"",Demand!$L$44/100,IF(Demand!$L$49&lt;&gt;"",Demand!$L$49/100,0))</f>
        <v>173809.52380952379</v>
      </c>
      <c r="AS114" s="53">
        <f>demand*IF(Demand!$M$44&lt;&gt;"",Demand!$M$44/100,IF(Demand!$M$49&lt;&gt;"",Demand!$M$49/100,0))</f>
        <v>173809.52380952379</v>
      </c>
      <c r="AT114" s="53">
        <f>demand*IF(Demand!$N$44&lt;&gt;"",Demand!$N$44/100,IF(Demand!$N$49&lt;&gt;"",Demand!$N$49/100,0))</f>
        <v>173809.52380952379</v>
      </c>
      <c r="AU114" s="53">
        <f>demand*IF(Demand!$O$44&lt;&gt;"",Demand!$O$44/100,IF(Demand!$O$49&lt;&gt;"",Demand!$O$49/100,0))</f>
        <v>173809.52380952379</v>
      </c>
      <c r="AV114" s="53">
        <f>demand*IF(Demand!$P$44&lt;&gt;"",Demand!$P$44/100,IF(Demand!$P$49&lt;&gt;"",Demand!$P$49/100,0))</f>
        <v>173809.52380952379</v>
      </c>
      <c r="AW114" s="53">
        <f>demand*IF(Demand!$Q$44&lt;&gt;"",Demand!$Q$44/100,IF(Demand!$Q$49&lt;&gt;"",Demand!$Q$49/100,0))</f>
        <v>173809.52380952379</v>
      </c>
      <c r="AX114" s="53">
        <f>demand*IF(Demand!$R$44&lt;&gt;"",Demand!$R$44/100,IF(Demand!$R$49&lt;&gt;"",Demand!$R$49/100,0))</f>
        <v>173809.52380952379</v>
      </c>
      <c r="AY114" s="53">
        <f>demand*IF(Demand!$S$44&lt;&gt;"",Demand!$S$44/100,IF(Demand!$S$49&lt;&gt;"",Demand!$S$49/100,0))</f>
        <v>173809.52380952379</v>
      </c>
      <c r="AZ114" s="53">
        <f>demand*IF(Demand!$T$44&lt;&gt;"",Demand!$T$44/100,IF(Demand!$T$49&lt;&gt;"",Demand!$T$49/100,0))</f>
        <v>173809.52380952379</v>
      </c>
      <c r="BA114" s="53">
        <f>demand*IF(Demand!$U$44&lt;&gt;"",Demand!$U$44/100,IF(Demand!$U$49&lt;&gt;"",Demand!$U$49/100,0))</f>
        <v>173809.52380952379</v>
      </c>
      <c r="BB114" s="53">
        <f>demand*IF(Demand!$V$44&lt;&gt;"",Demand!$V$44/100,IF(Demand!$V$49&lt;&gt;"",Demand!$V$49/100,0))</f>
        <v>173809.52380952379</v>
      </c>
      <c r="BC114" s="53">
        <f>demand*IF(Demand!$W$44&lt;&gt;"",Demand!$W$44/100,IF(Demand!$W$49&lt;&gt;"",Demand!$W$49/100,0))</f>
        <v>173809.52380952379</v>
      </c>
      <c r="BD114" s="53">
        <f>demand*IF(Demand!$X$44&lt;&gt;"",Demand!$X$44/100,IF(Demand!$X$49&lt;&gt;"",Demand!$X$49/100,0))</f>
        <v>173809.52380952379</v>
      </c>
      <c r="BE114" s="402"/>
      <c r="BG114" s="18" t="s">
        <v>294</v>
      </c>
      <c r="BH114" s="122">
        <f>BG26</f>
        <v>0</v>
      </c>
      <c r="BI114" s="122" t="str">
        <f>BG27</f>
        <v>lei1834</v>
      </c>
      <c r="BJ114" s="210"/>
      <c r="BK114" s="122"/>
      <c r="BL114" s="8"/>
      <c r="BM114" s="52">
        <f>demand*IF(Demand!$D$44&lt;&gt;"",Demand!$D$44/100,IF(Demand!$D$49&lt;&gt;"",Demand!$D$49/100,0))</f>
        <v>173809.52380952379</v>
      </c>
      <c r="BN114" s="53">
        <f>demand*IF(Demand!$E$44&lt;&gt;"",Demand!$E$44/100,IF(Demand!$E$49&lt;&gt;"",Demand!$E$49/100,0))</f>
        <v>173809.52380952379</v>
      </c>
      <c r="BO114" s="53">
        <f>demand*IF(Demand!$F$44&lt;&gt;"",Demand!$F$44/100,IF(Demand!$F$49&lt;&gt;"",Demand!$F$49/100,0))</f>
        <v>173809.52380952379</v>
      </c>
      <c r="BP114" s="53">
        <f>demand*IF(Demand!$G$44&lt;&gt;"",Demand!$G$44/100,IF(Demand!$G$49&lt;&gt;"",Demand!$G$49/100,0))</f>
        <v>173809.52380952379</v>
      </c>
      <c r="BQ114" s="53">
        <f>demand*IF(Demand!$H$44&lt;&gt;"",Demand!$H$44/100,IF(Demand!$H$49&lt;&gt;"",Demand!$H$49/100,0))</f>
        <v>173809.52380952379</v>
      </c>
      <c r="BR114" s="53">
        <f>demand*IF(Demand!$I$44&lt;&gt;"",Demand!$I$44/100,IF(Demand!$I$49&lt;&gt;"",Demand!$I$49/100,0))</f>
        <v>173809.52380952379</v>
      </c>
      <c r="BS114" s="53">
        <f>demand*IF(Demand!$J$44&lt;&gt;"",Demand!$J$44/100,IF(Demand!$J$49&lt;&gt;"",Demand!$J$49/100,0))</f>
        <v>173809.52380952379</v>
      </c>
      <c r="BT114" s="53">
        <f>demand*IF(Demand!$K$44&lt;&gt;"",Demand!$K$44/100,IF(Demand!$K$49&lt;&gt;"",Demand!$K$49/100,0))</f>
        <v>173809.52380952379</v>
      </c>
      <c r="BU114" s="53">
        <f>demand*IF(Demand!$L$44&lt;&gt;"",Demand!$L$44/100,IF(Demand!$L$49&lt;&gt;"",Demand!$L$49/100,0))</f>
        <v>173809.52380952379</v>
      </c>
      <c r="BV114" s="53">
        <f>demand*IF(Demand!$M$44&lt;&gt;"",Demand!$M$44/100,IF(Demand!$M$49&lt;&gt;"",Demand!$M$49/100,0))</f>
        <v>173809.52380952379</v>
      </c>
      <c r="BW114" s="53">
        <f>demand*IF(Demand!$N$44&lt;&gt;"",Demand!$N$44/100,IF(Demand!$N$49&lt;&gt;"",Demand!$N$49/100,0))</f>
        <v>173809.52380952379</v>
      </c>
      <c r="BX114" s="53">
        <f>demand*IF(Demand!$O$44&lt;&gt;"",Demand!$O$44/100,IF(Demand!$O$49&lt;&gt;"",Demand!$O$49/100,0))</f>
        <v>173809.52380952379</v>
      </c>
      <c r="BY114" s="53">
        <f>demand*IF(Demand!$P$44&lt;&gt;"",Demand!$P$44/100,IF(Demand!$P$49&lt;&gt;"",Demand!$P$49/100,0))</f>
        <v>173809.52380952379</v>
      </c>
      <c r="BZ114" s="53">
        <f>demand*IF(Demand!$Q$44&lt;&gt;"",Demand!$Q$44/100,IF(Demand!$Q$49&lt;&gt;"",Demand!$Q$49/100,0))</f>
        <v>173809.52380952379</v>
      </c>
      <c r="CA114" s="53">
        <f>demand*IF(Demand!$R$44&lt;&gt;"",Demand!$R$44/100,IF(Demand!$R$49&lt;&gt;"",Demand!$R$49/100,0))</f>
        <v>173809.52380952379</v>
      </c>
      <c r="CB114" s="53">
        <f>demand*IF(Demand!$S$44&lt;&gt;"",Demand!$S$44/100,IF(Demand!$S$49&lt;&gt;"",Demand!$S$49/100,0))</f>
        <v>173809.52380952379</v>
      </c>
      <c r="CC114" s="53">
        <f>demand*IF(Demand!$T$44&lt;&gt;"",Demand!$T$44/100,IF(Demand!$T$49&lt;&gt;"",Demand!$T$49/100,0))</f>
        <v>173809.52380952379</v>
      </c>
      <c r="CD114" s="53">
        <f>demand*IF(Demand!$U$44&lt;&gt;"",Demand!$U$44/100,IF(Demand!$U$49&lt;&gt;"",Demand!$U$49/100,0))</f>
        <v>173809.52380952379</v>
      </c>
      <c r="CE114" s="53">
        <f>demand*IF(Demand!$V$44&lt;&gt;"",Demand!$V$44/100,IF(Demand!$V$49&lt;&gt;"",Demand!$V$49/100,0))</f>
        <v>173809.52380952379</v>
      </c>
      <c r="CF114" s="53">
        <f>demand*IF(Demand!$W$44&lt;&gt;"",Demand!$W$44/100,IF(Demand!$W$49&lt;&gt;"",Demand!$W$49/100,0))</f>
        <v>173809.52380952379</v>
      </c>
      <c r="CG114" s="53">
        <f>demand*IF(Demand!$X$44&lt;&gt;"",Demand!$X$44/100,IF(Demand!$X$49&lt;&gt;"",Demand!$X$49/100,0))</f>
        <v>173809.52380952379</v>
      </c>
      <c r="CH114" s="402"/>
      <c r="CJ114" s="18" t="s">
        <v>294</v>
      </c>
      <c r="CK114" s="122">
        <f>CJ26</f>
        <v>0</v>
      </c>
      <c r="CL114" s="122" t="str">
        <f>CJ27</f>
        <v>work3564</v>
      </c>
      <c r="CM114" s="210"/>
      <c r="CN114" s="122"/>
      <c r="CO114" s="8"/>
      <c r="CP114" s="52">
        <f>demand*IF(Demand!$D$44&lt;&gt;"",Demand!$D$44/100,IF(Demand!$D$49&lt;&gt;"",Demand!$D$49/100,0))</f>
        <v>173809.52380952379</v>
      </c>
      <c r="CQ114" s="53">
        <f>demand*IF(Demand!$E$44&lt;&gt;"",Demand!$E$44/100,IF(Demand!$E$49&lt;&gt;"",Demand!$E$49/100,0))</f>
        <v>173809.52380952379</v>
      </c>
      <c r="CR114" s="53">
        <f>demand*IF(Demand!$F$44&lt;&gt;"",Demand!$F$44/100,IF(Demand!$F$49&lt;&gt;"",Demand!$F$49/100,0))</f>
        <v>173809.52380952379</v>
      </c>
      <c r="CS114" s="53">
        <f>demand*IF(Demand!$G$44&lt;&gt;"",Demand!$G$44/100,IF(Demand!$G$49&lt;&gt;"",Demand!$G$49/100,0))</f>
        <v>173809.52380952379</v>
      </c>
      <c r="CT114" s="53">
        <f>demand*IF(Demand!$H$44&lt;&gt;"",Demand!$H$44/100,IF(Demand!$H$49&lt;&gt;"",Demand!$H$49/100,0))</f>
        <v>173809.52380952379</v>
      </c>
      <c r="CU114" s="53">
        <f>demand*IF(Demand!$I$44&lt;&gt;"",Demand!$I$44/100,IF(Demand!$I$49&lt;&gt;"",Demand!$I$49/100,0))</f>
        <v>173809.52380952379</v>
      </c>
      <c r="CV114" s="53">
        <f>demand*IF(Demand!$J$44&lt;&gt;"",Demand!$J$44/100,IF(Demand!$J$49&lt;&gt;"",Demand!$J$49/100,0))</f>
        <v>173809.52380952379</v>
      </c>
      <c r="CW114" s="53">
        <f>demand*IF(Demand!$K$44&lt;&gt;"",Demand!$K$44/100,IF(Demand!$K$49&lt;&gt;"",Demand!$K$49/100,0))</f>
        <v>173809.52380952379</v>
      </c>
      <c r="CX114" s="53">
        <f>demand*IF(Demand!$L$44&lt;&gt;"",Demand!$L$44/100,IF(Demand!$L$49&lt;&gt;"",Demand!$L$49/100,0))</f>
        <v>173809.52380952379</v>
      </c>
      <c r="CY114" s="53">
        <f>demand*IF(Demand!$M$44&lt;&gt;"",Demand!$M$44/100,IF(Demand!$M$49&lt;&gt;"",Demand!$M$49/100,0))</f>
        <v>173809.52380952379</v>
      </c>
      <c r="CZ114" s="53">
        <f>demand*IF(Demand!$N$44&lt;&gt;"",Demand!$N$44/100,IF(Demand!$N$49&lt;&gt;"",Demand!$N$49/100,0))</f>
        <v>173809.52380952379</v>
      </c>
      <c r="DA114" s="53">
        <f>demand*IF(Demand!$O$44&lt;&gt;"",Demand!$O$44/100,IF(Demand!$O$49&lt;&gt;"",Demand!$O$49/100,0))</f>
        <v>173809.52380952379</v>
      </c>
      <c r="DB114" s="53">
        <f>demand*IF(Demand!$P$44&lt;&gt;"",Demand!$P$44/100,IF(Demand!$P$49&lt;&gt;"",Demand!$P$49/100,0))</f>
        <v>173809.52380952379</v>
      </c>
      <c r="DC114" s="53">
        <f>demand*IF(Demand!$Q$44&lt;&gt;"",Demand!$Q$44/100,IF(Demand!$Q$49&lt;&gt;"",Demand!$Q$49/100,0))</f>
        <v>173809.52380952379</v>
      </c>
      <c r="DD114" s="53">
        <f>demand*IF(Demand!$R$44&lt;&gt;"",Demand!$R$44/100,IF(Demand!$R$49&lt;&gt;"",Demand!$R$49/100,0))</f>
        <v>173809.52380952379</v>
      </c>
      <c r="DE114" s="53">
        <f>demand*IF(Demand!$S$44&lt;&gt;"",Demand!$S$44/100,IF(Demand!$S$49&lt;&gt;"",Demand!$S$49/100,0))</f>
        <v>173809.52380952379</v>
      </c>
      <c r="DF114" s="53">
        <f>demand*IF(Demand!$T$44&lt;&gt;"",Demand!$T$44/100,IF(Demand!$T$49&lt;&gt;"",Demand!$T$49/100,0))</f>
        <v>173809.52380952379</v>
      </c>
      <c r="DG114" s="53">
        <f>demand*IF(Demand!$U$44&lt;&gt;"",Demand!$U$44/100,IF(Demand!$U$49&lt;&gt;"",Demand!$U$49/100,0))</f>
        <v>173809.52380952379</v>
      </c>
      <c r="DH114" s="53">
        <f>demand*IF(Demand!$V$44&lt;&gt;"",Demand!$V$44/100,IF(Demand!$V$49&lt;&gt;"",Demand!$V$49/100,0))</f>
        <v>173809.52380952379</v>
      </c>
      <c r="DI114" s="53">
        <f>demand*IF(Demand!$W$44&lt;&gt;"",Demand!$W$44/100,IF(Demand!$W$49&lt;&gt;"",Demand!$W$49/100,0))</f>
        <v>173809.52380952379</v>
      </c>
      <c r="DJ114" s="53">
        <f>demand*IF(Demand!$X$44&lt;&gt;"",Demand!$X$44/100,IF(Demand!$X$49&lt;&gt;"",Demand!$X$49/100,0))</f>
        <v>173809.52380952379</v>
      </c>
      <c r="DK114" s="402"/>
      <c r="DM114" s="18" t="s">
        <v>294</v>
      </c>
      <c r="DN114" s="122">
        <f>DM26</f>
        <v>0</v>
      </c>
      <c r="DO114" s="122" t="str">
        <f>DM27</f>
        <v>shop3564</v>
      </c>
      <c r="DP114" s="210"/>
      <c r="DQ114" s="122"/>
      <c r="DR114" s="8"/>
      <c r="DS114" s="52">
        <f>demand*IF(Demand!$D$44&lt;&gt;"",Demand!$D$44/100,IF(Demand!$D$49&lt;&gt;"",Demand!$D$49/100,0))</f>
        <v>173809.52380952379</v>
      </c>
      <c r="DT114" s="53">
        <f>demand*IF(Demand!$E$44&lt;&gt;"",Demand!$E$44/100,IF(Demand!$E$49&lt;&gt;"",Demand!$E$49/100,0))</f>
        <v>173809.52380952379</v>
      </c>
      <c r="DU114" s="53">
        <f>demand*IF(Demand!$F$44&lt;&gt;"",Demand!$F$44/100,IF(Demand!$F$49&lt;&gt;"",Demand!$F$49/100,0))</f>
        <v>173809.52380952379</v>
      </c>
      <c r="DV114" s="53">
        <f>demand*IF(Demand!$G$44&lt;&gt;"",Demand!$G$44/100,IF(Demand!$G$49&lt;&gt;"",Demand!$G$49/100,0))</f>
        <v>173809.52380952379</v>
      </c>
      <c r="DW114" s="53">
        <f>demand*IF(Demand!$H$44&lt;&gt;"",Demand!$H$44/100,IF(Demand!$H$49&lt;&gt;"",Demand!$H$49/100,0))</f>
        <v>173809.52380952379</v>
      </c>
      <c r="DX114" s="53">
        <f>demand*IF(Demand!$I$44&lt;&gt;"",Demand!$I$44/100,IF(Demand!$I$49&lt;&gt;"",Demand!$I$49/100,0))</f>
        <v>173809.52380952379</v>
      </c>
      <c r="DY114" s="53">
        <f>demand*IF(Demand!$J$44&lt;&gt;"",Demand!$J$44/100,IF(Demand!$J$49&lt;&gt;"",Demand!$J$49/100,0))</f>
        <v>173809.52380952379</v>
      </c>
      <c r="DZ114" s="53">
        <f>demand*IF(Demand!$K$44&lt;&gt;"",Demand!$K$44/100,IF(Demand!$K$49&lt;&gt;"",Demand!$K$49/100,0))</f>
        <v>173809.52380952379</v>
      </c>
      <c r="EA114" s="53">
        <f>demand*IF(Demand!$L$44&lt;&gt;"",Demand!$L$44/100,IF(Demand!$L$49&lt;&gt;"",Demand!$L$49/100,0))</f>
        <v>173809.52380952379</v>
      </c>
      <c r="EB114" s="53">
        <f>demand*IF(Demand!$M$44&lt;&gt;"",Demand!$M$44/100,IF(Demand!$M$49&lt;&gt;"",Demand!$M$49/100,0))</f>
        <v>173809.52380952379</v>
      </c>
      <c r="EC114" s="53">
        <f>demand*IF(Demand!$N$44&lt;&gt;"",Demand!$N$44/100,IF(Demand!$N$49&lt;&gt;"",Demand!$N$49/100,0))</f>
        <v>173809.52380952379</v>
      </c>
      <c r="ED114" s="53">
        <f>demand*IF(Demand!$O$44&lt;&gt;"",Demand!$O$44/100,IF(Demand!$O$49&lt;&gt;"",Demand!$O$49/100,0))</f>
        <v>173809.52380952379</v>
      </c>
      <c r="EE114" s="53">
        <f>demand*IF(Demand!$P$44&lt;&gt;"",Demand!$P$44/100,IF(Demand!$P$49&lt;&gt;"",Demand!$P$49/100,0))</f>
        <v>173809.52380952379</v>
      </c>
      <c r="EF114" s="53">
        <f>demand*IF(Demand!$Q$44&lt;&gt;"",Demand!$Q$44/100,IF(Demand!$Q$49&lt;&gt;"",Demand!$Q$49/100,0))</f>
        <v>173809.52380952379</v>
      </c>
      <c r="EG114" s="53">
        <f>demand*IF(Demand!$R$44&lt;&gt;"",Demand!$R$44/100,IF(Demand!$R$49&lt;&gt;"",Demand!$R$49/100,0))</f>
        <v>173809.52380952379</v>
      </c>
      <c r="EH114" s="53">
        <f>demand*IF(Demand!$S$44&lt;&gt;"",Demand!$S$44/100,IF(Demand!$S$49&lt;&gt;"",Demand!$S$49/100,0))</f>
        <v>173809.52380952379</v>
      </c>
      <c r="EI114" s="53">
        <f>demand*IF(Demand!$T$44&lt;&gt;"",Demand!$T$44/100,IF(Demand!$T$49&lt;&gt;"",Demand!$T$49/100,0))</f>
        <v>173809.52380952379</v>
      </c>
      <c r="EJ114" s="53">
        <f>demand*IF(Demand!$U$44&lt;&gt;"",Demand!$U$44/100,IF(Demand!$U$49&lt;&gt;"",Demand!$U$49/100,0))</f>
        <v>173809.52380952379</v>
      </c>
      <c r="EK114" s="53">
        <f>demand*IF(Demand!$V$44&lt;&gt;"",Demand!$V$44/100,IF(Demand!$V$49&lt;&gt;"",Demand!$V$49/100,0))</f>
        <v>173809.52380952379</v>
      </c>
      <c r="EL114" s="53">
        <f>demand*IF(Demand!$W$44&lt;&gt;"",Demand!$W$44/100,IF(Demand!$W$49&lt;&gt;"",Demand!$W$49/100,0))</f>
        <v>173809.52380952379</v>
      </c>
      <c r="EM114" s="53">
        <f>demand*IF(Demand!$X$44&lt;&gt;"",Demand!$X$44/100,IF(Demand!$X$49&lt;&gt;"",Demand!$X$49/100,0))</f>
        <v>173809.52380952379</v>
      </c>
      <c r="EN114" s="402"/>
      <c r="EP114" s="18" t="s">
        <v>294</v>
      </c>
      <c r="EQ114" s="122">
        <f>EP26</f>
        <v>0</v>
      </c>
      <c r="ER114" s="122" t="str">
        <f>EP27</f>
        <v>lei3564</v>
      </c>
      <c r="ES114" s="210"/>
      <c r="ET114" s="122"/>
      <c r="EU114" s="8"/>
      <c r="EV114" s="52">
        <f>demand*IF(Demand!$D$44&lt;&gt;"",Demand!$D$44/100,IF(Demand!$D$49&lt;&gt;"",Demand!$D$49/100,0))</f>
        <v>173809.52380952379</v>
      </c>
      <c r="EW114" s="53">
        <f>demand*IF(Demand!$E$44&lt;&gt;"",Demand!$E$44/100,IF(Demand!$E$49&lt;&gt;"",Demand!$E$49/100,0))</f>
        <v>173809.52380952379</v>
      </c>
      <c r="EX114" s="53">
        <f>demand*IF(Demand!$F$44&lt;&gt;"",Demand!$F$44/100,IF(Demand!$F$49&lt;&gt;"",Demand!$F$49/100,0))</f>
        <v>173809.52380952379</v>
      </c>
      <c r="EY114" s="53">
        <f>demand*IF(Demand!$G$44&lt;&gt;"",Demand!$G$44/100,IF(Demand!$G$49&lt;&gt;"",Demand!$G$49/100,0))</f>
        <v>173809.52380952379</v>
      </c>
      <c r="EZ114" s="53">
        <f>demand*IF(Demand!$H$44&lt;&gt;"",Demand!$H$44/100,IF(Demand!$H$49&lt;&gt;"",Demand!$H$49/100,0))</f>
        <v>173809.52380952379</v>
      </c>
      <c r="FA114" s="53">
        <f>demand*IF(Demand!$I$44&lt;&gt;"",Demand!$I$44/100,IF(Demand!$I$49&lt;&gt;"",Demand!$I$49/100,0))</f>
        <v>173809.52380952379</v>
      </c>
      <c r="FB114" s="53">
        <f>demand*IF(Demand!$J$44&lt;&gt;"",Demand!$J$44/100,IF(Demand!$J$49&lt;&gt;"",Demand!$J$49/100,0))</f>
        <v>173809.52380952379</v>
      </c>
      <c r="FC114" s="53">
        <f>demand*IF(Demand!$K$44&lt;&gt;"",Demand!$K$44/100,IF(Demand!$K$49&lt;&gt;"",Demand!$K$49/100,0))</f>
        <v>173809.52380952379</v>
      </c>
      <c r="FD114" s="53">
        <f>demand*IF(Demand!$L$44&lt;&gt;"",Demand!$L$44/100,IF(Demand!$L$49&lt;&gt;"",Demand!$L$49/100,0))</f>
        <v>173809.52380952379</v>
      </c>
      <c r="FE114" s="53">
        <f>demand*IF(Demand!$M$44&lt;&gt;"",Demand!$M$44/100,IF(Demand!$M$49&lt;&gt;"",Demand!$M$49/100,0))</f>
        <v>173809.52380952379</v>
      </c>
      <c r="FF114" s="53">
        <f>demand*IF(Demand!$N$44&lt;&gt;"",Demand!$N$44/100,IF(Demand!$N$49&lt;&gt;"",Demand!$N$49/100,0))</f>
        <v>173809.52380952379</v>
      </c>
      <c r="FG114" s="53">
        <f>demand*IF(Demand!$O$44&lt;&gt;"",Demand!$O$44/100,IF(Demand!$O$49&lt;&gt;"",Demand!$O$49/100,0))</f>
        <v>173809.52380952379</v>
      </c>
      <c r="FH114" s="53">
        <f>demand*IF(Demand!$P$44&lt;&gt;"",Demand!$P$44/100,IF(Demand!$P$49&lt;&gt;"",Demand!$P$49/100,0))</f>
        <v>173809.52380952379</v>
      </c>
      <c r="FI114" s="53">
        <f>demand*IF(Demand!$Q$44&lt;&gt;"",Demand!$Q$44/100,IF(Demand!$Q$49&lt;&gt;"",Demand!$Q$49/100,0))</f>
        <v>173809.52380952379</v>
      </c>
      <c r="FJ114" s="53">
        <f>demand*IF(Demand!$R$44&lt;&gt;"",Demand!$R$44/100,IF(Demand!$R$49&lt;&gt;"",Demand!$R$49/100,0))</f>
        <v>173809.52380952379</v>
      </c>
      <c r="FK114" s="53">
        <f>demand*IF(Demand!$S$44&lt;&gt;"",Demand!$S$44/100,IF(Demand!$S$49&lt;&gt;"",Demand!$S$49/100,0))</f>
        <v>173809.52380952379</v>
      </c>
      <c r="FL114" s="53">
        <f>demand*IF(Demand!$T$44&lt;&gt;"",Demand!$T$44/100,IF(Demand!$T$49&lt;&gt;"",Demand!$T$49/100,0))</f>
        <v>173809.52380952379</v>
      </c>
      <c r="FM114" s="53">
        <f>demand*IF(Demand!$U$44&lt;&gt;"",Demand!$U$44/100,IF(Demand!$U$49&lt;&gt;"",Demand!$U$49/100,0))</f>
        <v>173809.52380952379</v>
      </c>
      <c r="FN114" s="53">
        <f>demand*IF(Demand!$V$44&lt;&gt;"",Demand!$V$44/100,IF(Demand!$V$49&lt;&gt;"",Demand!$V$49/100,0))</f>
        <v>173809.52380952379</v>
      </c>
      <c r="FO114" s="53">
        <f>demand*IF(Demand!$W$44&lt;&gt;"",Demand!$W$44/100,IF(Demand!$W$49&lt;&gt;"",Demand!$W$49/100,0))</f>
        <v>173809.52380952379</v>
      </c>
      <c r="FP114" s="53">
        <f>demand*IF(Demand!$X$44&lt;&gt;"",Demand!$X$44/100,IF(Demand!$X$49&lt;&gt;"",Demand!$X$49/100,0))</f>
        <v>173809.52380952379</v>
      </c>
      <c r="FQ114" s="402"/>
      <c r="FS114" s="18" t="s">
        <v>294</v>
      </c>
      <c r="FT114" s="122">
        <f>FS26</f>
        <v>0</v>
      </c>
      <c r="FU114" s="122" t="str">
        <f>FS27</f>
        <v>shop65</v>
      </c>
      <c r="FV114" s="210"/>
      <c r="FW114" s="122"/>
      <c r="FX114" s="8"/>
      <c r="FY114" s="52">
        <f>demand*IF(Demand!$D$44&lt;&gt;"",Demand!$D$44/100,IF(Demand!$D$49&lt;&gt;"",Demand!$D$49/100,0))</f>
        <v>173809.52380952379</v>
      </c>
      <c r="FZ114" s="53">
        <f>demand*IF(Demand!$E$44&lt;&gt;"",Demand!$E$44/100,IF(Demand!$E$49&lt;&gt;"",Demand!$E$49/100,0))</f>
        <v>173809.52380952379</v>
      </c>
      <c r="GA114" s="53">
        <f>demand*IF(Demand!$F$44&lt;&gt;"",Demand!$F$44/100,IF(Demand!$F$49&lt;&gt;"",Demand!$F$49/100,0))</f>
        <v>173809.52380952379</v>
      </c>
      <c r="GB114" s="53">
        <f>demand*IF(Demand!$G$44&lt;&gt;"",Demand!$G$44/100,IF(Demand!$G$49&lt;&gt;"",Demand!$G$49/100,0))</f>
        <v>173809.52380952379</v>
      </c>
      <c r="GC114" s="53">
        <f>demand*IF(Demand!$H$44&lt;&gt;"",Demand!$H$44/100,IF(Demand!$H$49&lt;&gt;"",Demand!$H$49/100,0))</f>
        <v>173809.52380952379</v>
      </c>
      <c r="GD114" s="53">
        <f>demand*IF(Demand!$I$44&lt;&gt;"",Demand!$I$44/100,IF(Demand!$I$49&lt;&gt;"",Demand!$I$49/100,0))</f>
        <v>173809.52380952379</v>
      </c>
      <c r="GE114" s="53">
        <f>demand*IF(Demand!$J$44&lt;&gt;"",Demand!$J$44/100,IF(Demand!$J$49&lt;&gt;"",Demand!$J$49/100,0))</f>
        <v>173809.52380952379</v>
      </c>
      <c r="GF114" s="53">
        <f>demand*IF(Demand!$K$44&lt;&gt;"",Demand!$K$44/100,IF(Demand!$K$49&lt;&gt;"",Demand!$K$49/100,0))</f>
        <v>173809.52380952379</v>
      </c>
      <c r="GG114" s="53">
        <f>demand*IF(Demand!$L$44&lt;&gt;"",Demand!$L$44/100,IF(Demand!$L$49&lt;&gt;"",Demand!$L$49/100,0))</f>
        <v>173809.52380952379</v>
      </c>
      <c r="GH114" s="53">
        <f>demand*IF(Demand!$M$44&lt;&gt;"",Demand!$M$44/100,IF(Demand!$M$49&lt;&gt;"",Demand!$M$49/100,0))</f>
        <v>173809.52380952379</v>
      </c>
      <c r="GI114" s="53">
        <f>demand*IF(Demand!$N$44&lt;&gt;"",Demand!$N$44/100,IF(Demand!$N$49&lt;&gt;"",Demand!$N$49/100,0))</f>
        <v>173809.52380952379</v>
      </c>
      <c r="GJ114" s="53">
        <f>demand*IF(Demand!$O$44&lt;&gt;"",Demand!$O$44/100,IF(Demand!$O$49&lt;&gt;"",Demand!$O$49/100,0))</f>
        <v>173809.52380952379</v>
      </c>
      <c r="GK114" s="53">
        <f>demand*IF(Demand!$P$44&lt;&gt;"",Demand!$P$44/100,IF(Demand!$P$49&lt;&gt;"",Demand!$P$49/100,0))</f>
        <v>173809.52380952379</v>
      </c>
      <c r="GL114" s="53">
        <f>demand*IF(Demand!$Q$44&lt;&gt;"",Demand!$Q$44/100,IF(Demand!$Q$49&lt;&gt;"",Demand!$Q$49/100,0))</f>
        <v>173809.52380952379</v>
      </c>
      <c r="GM114" s="53">
        <f>demand*IF(Demand!$R$44&lt;&gt;"",Demand!$R$44/100,IF(Demand!$R$49&lt;&gt;"",Demand!$R$49/100,0))</f>
        <v>173809.52380952379</v>
      </c>
      <c r="GN114" s="53">
        <f>demand*IF(Demand!$S$44&lt;&gt;"",Demand!$S$44/100,IF(Demand!$S$49&lt;&gt;"",Demand!$S$49/100,0))</f>
        <v>173809.52380952379</v>
      </c>
      <c r="GO114" s="53">
        <f>demand*IF(Demand!$T$44&lt;&gt;"",Demand!$T$44/100,IF(Demand!$T$49&lt;&gt;"",Demand!$T$49/100,0))</f>
        <v>173809.52380952379</v>
      </c>
      <c r="GP114" s="53">
        <f>demand*IF(Demand!$U$44&lt;&gt;"",Demand!$U$44/100,IF(Demand!$U$49&lt;&gt;"",Demand!$U$49/100,0))</f>
        <v>173809.52380952379</v>
      </c>
      <c r="GQ114" s="53">
        <f>demand*IF(Demand!$V$44&lt;&gt;"",Demand!$V$44/100,IF(Demand!$V$49&lt;&gt;"",Demand!$V$49/100,0))</f>
        <v>173809.52380952379</v>
      </c>
      <c r="GR114" s="53">
        <f>demand*IF(Demand!$W$44&lt;&gt;"",Demand!$W$44/100,IF(Demand!$W$49&lt;&gt;"",Demand!$W$49/100,0))</f>
        <v>173809.52380952379</v>
      </c>
      <c r="GS114" s="53">
        <f>demand*IF(Demand!$X$44&lt;&gt;"",Demand!$X$44/100,IF(Demand!$X$49&lt;&gt;"",Demand!$X$49/100,0))</f>
        <v>173809.52380952379</v>
      </c>
      <c r="GT114" s="402"/>
      <c r="GV114" s="18" t="s">
        <v>294</v>
      </c>
      <c r="GW114" s="122">
        <f>GV26</f>
        <v>0</v>
      </c>
      <c r="GX114" s="122" t="str">
        <f>GV27</f>
        <v>lei65</v>
      </c>
      <c r="GY114" s="210"/>
      <c r="GZ114" s="122"/>
      <c r="HA114" s="8"/>
      <c r="HB114" s="52">
        <f>demand*IF(Demand!$D$44&lt;&gt;"",Demand!$D$44/100,IF(Demand!$D$49&lt;&gt;"",Demand!$D$49/100,0))</f>
        <v>173809.52380952379</v>
      </c>
      <c r="HC114" s="53">
        <f>demand*IF(Demand!$E$44&lt;&gt;"",Demand!$E$44/100,IF(Demand!$E$49&lt;&gt;"",Demand!$E$49/100,0))</f>
        <v>173809.52380952379</v>
      </c>
      <c r="HD114" s="53">
        <f>demand*IF(Demand!$F$44&lt;&gt;"",Demand!$F$44/100,IF(Demand!$F$49&lt;&gt;"",Demand!$F$49/100,0))</f>
        <v>173809.52380952379</v>
      </c>
      <c r="HE114" s="53">
        <f>demand*IF(Demand!$G$44&lt;&gt;"",Demand!$G$44/100,IF(Demand!$G$49&lt;&gt;"",Demand!$G$49/100,0))</f>
        <v>173809.52380952379</v>
      </c>
      <c r="HF114" s="53">
        <f>demand*IF(Demand!$H$44&lt;&gt;"",Demand!$H$44/100,IF(Demand!$H$49&lt;&gt;"",Demand!$H$49/100,0))</f>
        <v>173809.52380952379</v>
      </c>
      <c r="HG114" s="53">
        <f>demand*IF(Demand!$I$44&lt;&gt;"",Demand!$I$44/100,IF(Demand!$I$49&lt;&gt;"",Demand!$I$49/100,0))</f>
        <v>173809.52380952379</v>
      </c>
      <c r="HH114" s="53">
        <f>demand*IF(Demand!$J$44&lt;&gt;"",Demand!$J$44/100,IF(Demand!$J$49&lt;&gt;"",Demand!$J$49/100,0))</f>
        <v>173809.52380952379</v>
      </c>
      <c r="HI114" s="53">
        <f>demand*IF(Demand!$K$44&lt;&gt;"",Demand!$K$44/100,IF(Demand!$K$49&lt;&gt;"",Demand!$K$49/100,0))</f>
        <v>173809.52380952379</v>
      </c>
      <c r="HJ114" s="53">
        <f>demand*IF(Demand!$L$44&lt;&gt;"",Demand!$L$44/100,IF(Demand!$L$49&lt;&gt;"",Demand!$L$49/100,0))</f>
        <v>173809.52380952379</v>
      </c>
      <c r="HK114" s="53">
        <f>demand*IF(Demand!$M$44&lt;&gt;"",Demand!$M$44/100,IF(Demand!$M$49&lt;&gt;"",Demand!$M$49/100,0))</f>
        <v>173809.52380952379</v>
      </c>
      <c r="HL114" s="53">
        <f>demand*IF(Demand!$N$44&lt;&gt;"",Demand!$N$44/100,IF(Demand!$N$49&lt;&gt;"",Demand!$N$49/100,0))</f>
        <v>173809.52380952379</v>
      </c>
      <c r="HM114" s="53">
        <f>demand*IF(Demand!$O$44&lt;&gt;"",Demand!$O$44/100,IF(Demand!$O$49&lt;&gt;"",Demand!$O$49/100,0))</f>
        <v>173809.52380952379</v>
      </c>
      <c r="HN114" s="53">
        <f>demand*IF(Demand!$P$44&lt;&gt;"",Demand!$P$44/100,IF(Demand!$P$49&lt;&gt;"",Demand!$P$49/100,0))</f>
        <v>173809.52380952379</v>
      </c>
      <c r="HO114" s="53">
        <f>demand*IF(Demand!$Q$44&lt;&gt;"",Demand!$Q$44/100,IF(Demand!$Q$49&lt;&gt;"",Demand!$Q$49/100,0))</f>
        <v>173809.52380952379</v>
      </c>
      <c r="HP114" s="53">
        <f>demand*IF(Demand!$R$44&lt;&gt;"",Demand!$R$44/100,IF(Demand!$R$49&lt;&gt;"",Demand!$R$49/100,0))</f>
        <v>173809.52380952379</v>
      </c>
      <c r="HQ114" s="53">
        <f>demand*IF(Demand!$S$44&lt;&gt;"",Demand!$S$44/100,IF(Demand!$S$49&lt;&gt;"",Demand!$S$49/100,0))</f>
        <v>173809.52380952379</v>
      </c>
      <c r="HR114" s="53">
        <f>demand*IF(Demand!$T$44&lt;&gt;"",Demand!$T$44/100,IF(Demand!$T$49&lt;&gt;"",Demand!$T$49/100,0))</f>
        <v>173809.52380952379</v>
      </c>
      <c r="HS114" s="53">
        <f>demand*IF(Demand!$U$44&lt;&gt;"",Demand!$U$44/100,IF(Demand!$U$49&lt;&gt;"",Demand!$U$49/100,0))</f>
        <v>173809.52380952379</v>
      </c>
      <c r="HT114" s="53">
        <f>demand*IF(Demand!$V$44&lt;&gt;"",Demand!$V$44/100,IF(Demand!$V$49&lt;&gt;"",Demand!$V$49/100,0))</f>
        <v>173809.52380952379</v>
      </c>
      <c r="HU114" s="53">
        <f>demand*IF(Demand!$W$44&lt;&gt;"",Demand!$W$44/100,IF(Demand!$W$49&lt;&gt;"",Demand!$W$49/100,0))</f>
        <v>173809.52380952379</v>
      </c>
      <c r="HV114" s="53">
        <f>demand*IF(Demand!$X$44&lt;&gt;"",Demand!$X$44/100,IF(Demand!$X$49&lt;&gt;"",Demand!$X$49/100,0))</f>
        <v>173809.52380952379</v>
      </c>
      <c r="HW114" s="402"/>
    </row>
    <row r="115" spans="1:231" ht="15">
      <c r="A115" s="18" t="s">
        <v>287</v>
      </c>
      <c r="B115" s="122">
        <f>A26</f>
        <v>0</v>
      </c>
      <c r="C115" s="122" t="str">
        <f>A27</f>
        <v>work1834</v>
      </c>
      <c r="D115" s="210"/>
      <c r="E115" s="122"/>
      <c r="F115" s="8"/>
      <c r="G115" s="52">
        <f t="shared" ref="G115:AA115" ca="1" si="322">G111*G114</f>
        <v>1.2456935912379681</v>
      </c>
      <c r="H115" s="53">
        <f t="shared" ca="1" si="322"/>
        <v>2.0380315059488558</v>
      </c>
      <c r="I115" s="53">
        <f t="shared" ca="1" si="322"/>
        <v>3.3344477973094033</v>
      </c>
      <c r="J115" s="53">
        <f t="shared" ca="1" si="322"/>
        <v>5.4556543046491184</v>
      </c>
      <c r="K115" s="53">
        <f t="shared" ca="1" si="322"/>
        <v>8.9263482675320027</v>
      </c>
      <c r="L115" s="53">
        <f t="shared" ca="1" si="322"/>
        <v>14.604785999959864</v>
      </c>
      <c r="M115" s="53">
        <f t="shared" ca="1" si="322"/>
        <v>23.894337896014484</v>
      </c>
      <c r="N115" s="53">
        <f t="shared" ca="1" si="322"/>
        <v>39.088322793801986</v>
      </c>
      <c r="O115" s="53">
        <f t="shared" ca="1" si="322"/>
        <v>63.93054377317219</v>
      </c>
      <c r="P115" s="53">
        <f t="shared" ca="1" si="322"/>
        <v>104.52230624510825</v>
      </c>
      <c r="Q115" s="53">
        <f t="shared" ca="1" si="322"/>
        <v>170.77901123973285</v>
      </c>
      <c r="R115" s="53">
        <f t="shared" ca="1" si="322"/>
        <v>278.73986235043805</v>
      </c>
      <c r="S115" s="53">
        <f t="shared" ca="1" si="322"/>
        <v>454.15249200744319</v>
      </c>
      <c r="T115" s="53">
        <f t="shared" ca="1" si="322"/>
        <v>737.83220155557149</v>
      </c>
      <c r="U115" s="53">
        <f t="shared" ca="1" si="322"/>
        <v>1193.1458595547579</v>
      </c>
      <c r="V115" s="53">
        <f t="shared" ca="1" si="322"/>
        <v>1915.1134768240804</v>
      </c>
      <c r="W115" s="53">
        <f t="shared" ca="1" si="322"/>
        <v>3038.0648706809934</v>
      </c>
      <c r="X115" s="53">
        <f t="shared" ca="1" si="322"/>
        <v>27142.866817894163</v>
      </c>
      <c r="Y115" s="53">
        <f t="shared" ca="1" si="322"/>
        <v>27142.866817894163</v>
      </c>
      <c r="Z115" s="53">
        <f t="shared" ca="1" si="322"/>
        <v>27142.866817894163</v>
      </c>
      <c r="AA115" s="53">
        <f t="shared" ca="1" si="322"/>
        <v>27142.866817894163</v>
      </c>
      <c r="AB115" s="402"/>
      <c r="AD115" s="18" t="s">
        <v>287</v>
      </c>
      <c r="AE115" s="122">
        <f>AD26</f>
        <v>0</v>
      </c>
      <c r="AF115" s="122" t="str">
        <f>AD27</f>
        <v>shop1834</v>
      </c>
      <c r="AG115" s="210"/>
      <c r="AH115" s="122"/>
      <c r="AI115" s="8"/>
      <c r="AJ115" s="52">
        <f t="shared" ref="AJ115" ca="1" si="323">AJ111*AJ114</f>
        <v>0.18478900944034926</v>
      </c>
      <c r="AK115" s="53">
        <f t="shared" ref="AK115" ca="1" si="324">AK111*AK114</f>
        <v>0.30448215119133698</v>
      </c>
      <c r="AL115" s="53">
        <f t="shared" ref="AL115" ca="1" si="325">AL111*AL114</f>
        <v>0.50174562914557719</v>
      </c>
      <c r="AM115" s="53">
        <f t="shared" ref="AM115" ca="1" si="326">AM111*AM114</f>
        <v>0.82687668177986462</v>
      </c>
      <c r="AN115" s="53">
        <f t="shared" ref="AN115" ca="1" si="327">AN111*AN114</f>
        <v>1.3628002526054122</v>
      </c>
      <c r="AO115" s="53">
        <f t="shared" ref="AO115" ca="1" si="328">AO111*AO114</f>
        <v>2.2462404231263013</v>
      </c>
      <c r="AP115" s="53">
        <f t="shared" ref="AP115" ca="1" si="329">AP111*AP114</f>
        <v>3.7026273695926792</v>
      </c>
      <c r="AQ115" s="53">
        <f t="shared" ref="AQ115" ca="1" si="330">AQ111*AQ114</f>
        <v>6.1036394130018738</v>
      </c>
      <c r="AR115" s="53">
        <f t="shared" ref="AR115" ca="1" si="331">AR111*AR114</f>
        <v>10.062020655532898</v>
      </c>
      <c r="AS115" s="53">
        <f t="shared" ref="AS115" ca="1" si="332">AS111*AS114</f>
        <v>16.587711981822434</v>
      </c>
      <c r="AT115" s="53">
        <f t="shared" ref="AT115" ca="1" si="333">AT111*AT114</f>
        <v>27.344632131336279</v>
      </c>
      <c r="AU115" s="53">
        <f t="shared" ref="AU115" ca="1" si="334">AU111*AU114</f>
        <v>45.072123087615601</v>
      </c>
      <c r="AV115" s="53">
        <f t="shared" ref="AV115" ca="1" si="335">AV111*AV114</f>
        <v>74.274249435765014</v>
      </c>
      <c r="AW115" s="53">
        <f t="shared" ref="AW115" ca="1" si="336">AW111*AW114</f>
        <v>122.34059809720706</v>
      </c>
      <c r="AX115" s="53">
        <f t="shared" ref="AX115" ca="1" si="337">AX111*AX114</f>
        <v>201.35072768537393</v>
      </c>
      <c r="AY115" s="53">
        <f t="shared" ref="AY115" ca="1" si="338">AY111*AY114</f>
        <v>330.93055396039449</v>
      </c>
      <c r="AZ115" s="53">
        <f t="shared" ref="AZ115" ca="1" si="339">AZ111*AZ114</f>
        <v>542.64273456484455</v>
      </c>
      <c r="BA115" s="53">
        <f t="shared" ref="BA115" ca="1" si="340">BA111*BA114</f>
        <v>23205.703832125615</v>
      </c>
      <c r="BB115" s="53">
        <f t="shared" ref="BB115" ca="1" si="341">BB111*BB114</f>
        <v>23205.703832125615</v>
      </c>
      <c r="BC115" s="53">
        <f t="shared" ref="BC115" ca="1" si="342">BC111*BC114</f>
        <v>23205.703832125615</v>
      </c>
      <c r="BD115" s="53">
        <f t="shared" ref="BD115" ca="1" si="343">BD111*BD114</f>
        <v>23205.703832125615</v>
      </c>
      <c r="BE115" s="402"/>
      <c r="BG115" s="18" t="s">
        <v>287</v>
      </c>
      <c r="BH115" s="122">
        <f>BG26</f>
        <v>0</v>
      </c>
      <c r="BI115" s="122" t="str">
        <f>BG27</f>
        <v>lei1834</v>
      </c>
      <c r="BJ115" s="210"/>
      <c r="BK115" s="122"/>
      <c r="BL115" s="8"/>
      <c r="BM115" s="52">
        <f t="shared" ref="BM115" ca="1" si="344">BM111*BM114</f>
        <v>0.87001591602731276</v>
      </c>
      <c r="BN115" s="53">
        <f t="shared" ref="BN115" ca="1" si="345">BN111*BN114</f>
        <v>1.4262186503947061</v>
      </c>
      <c r="BO115" s="53">
        <f t="shared" ref="BO115" ca="1" si="346">BO111*BO114</f>
        <v>2.338124905884329</v>
      </c>
      <c r="BP115" s="53">
        <f t="shared" ref="BP115" ca="1" si="347">BP111*BP114</f>
        <v>3.8332615381246673</v>
      </c>
      <c r="BQ115" s="53">
        <f t="shared" ref="BQ115" ca="1" si="348">BQ111*BQ114</f>
        <v>6.2846687430316548</v>
      </c>
      <c r="BR115" s="53">
        <f t="shared" ref="BR115" ca="1" si="349">BR111*BR114</f>
        <v>10.303852372409626</v>
      </c>
      <c r="BS115" s="53">
        <f t="shared" ref="BS115" ca="1" si="350">BS111*BS114</f>
        <v>16.892883955705731</v>
      </c>
      <c r="BT115" s="53">
        <f t="shared" ref="BT115" ca="1" si="351">BT111*BT114</f>
        <v>27.692870572646264</v>
      </c>
      <c r="BU115" s="53">
        <f t="shared" ref="BU115" ca="1" si="352">BU111*BU114</f>
        <v>45.388722637790686</v>
      </c>
      <c r="BV115" s="53">
        <f t="shared" ref="BV115" ca="1" si="353">BV111*BV114</f>
        <v>74.365475635196276</v>
      </c>
      <c r="BW115" s="53">
        <f t="shared" ref="BW115" ca="1" si="354">BW111*BW114</f>
        <v>121.76426190942119</v>
      </c>
      <c r="BX115" s="53">
        <f t="shared" ref="BX115" ca="1" si="355">BX111*BX114</f>
        <v>199.15923594069488</v>
      </c>
      <c r="BY115" s="53">
        <f t="shared" ref="BY115" ca="1" si="356">BY111*BY114</f>
        <v>325.16192447568227</v>
      </c>
      <c r="BZ115" s="53">
        <f t="shared" ref="BZ115" ca="1" si="357">BZ111*BZ114</f>
        <v>529.31103830924735</v>
      </c>
      <c r="CA115" s="53">
        <f t="shared" ref="CA115" ca="1" si="358">CA111*CA114</f>
        <v>857.47770804789332</v>
      </c>
      <c r="CB115" s="53">
        <f t="shared" ref="CB115" ca="1" si="359">CB111*CB114</f>
        <v>1378.3326973068374</v>
      </c>
      <c r="CC115" s="53">
        <f t="shared" ref="CC115" ca="1" si="360">CC111*CC114</f>
        <v>2188.4026135205117</v>
      </c>
      <c r="CD115" s="53">
        <f t="shared" ref="CD115" ca="1" si="361">CD111*CD114</f>
        <v>18552.628200281848</v>
      </c>
      <c r="CE115" s="53">
        <f t="shared" ref="CE115" ca="1" si="362">CE111*CE114</f>
        <v>18552.628200281848</v>
      </c>
      <c r="CF115" s="53">
        <f t="shared" ref="CF115" ca="1" si="363">CF111*CF114</f>
        <v>18552.628200281848</v>
      </c>
      <c r="CG115" s="53">
        <f t="shared" ref="CG115" ca="1" si="364">CG111*CG114</f>
        <v>18552.628200281848</v>
      </c>
      <c r="CH115" s="402"/>
      <c r="CJ115" s="18" t="s">
        <v>287</v>
      </c>
      <c r="CK115" s="122">
        <f>CJ26</f>
        <v>0</v>
      </c>
      <c r="CL115" s="122" t="str">
        <f>CJ27</f>
        <v>work3564</v>
      </c>
      <c r="CM115" s="210"/>
      <c r="CN115" s="122"/>
      <c r="CO115" s="8"/>
      <c r="CP115" s="52">
        <f t="shared" ref="CP115" ca="1" si="365">CP111*CP114</f>
        <v>0.56028842890393227</v>
      </c>
      <c r="CQ115" s="53">
        <f t="shared" ref="CQ115" ca="1" si="366">CQ111*CQ114</f>
        <v>0.92062031274228906</v>
      </c>
      <c r="CR115" s="53">
        <f t="shared" ref="CR115" ca="1" si="367">CR111*CR114</f>
        <v>1.5127968933434806</v>
      </c>
      <c r="CS115" s="53">
        <f t="shared" ref="CS115" ca="1" si="368">CS111*CS114</f>
        <v>2.4860473004736394</v>
      </c>
      <c r="CT115" s="53">
        <f t="shared" ref="CT115" ca="1" si="369">CT111*CT114</f>
        <v>4.0856642329939046</v>
      </c>
      <c r="CU115" s="53">
        <f t="shared" ref="CU115" ca="1" si="370">CU111*CU114</f>
        <v>6.7148069811651423</v>
      </c>
      <c r="CV115" s="53">
        <f t="shared" ref="CV115" ca="1" si="371">CV111*CV114</f>
        <v>11.035968867936278</v>
      </c>
      <c r="CW115" s="53">
        <f t="shared" ref="CW115" ca="1" si="372">CW111*CW114</f>
        <v>18.137377455769393</v>
      </c>
      <c r="CX115" s="53">
        <f t="shared" ref="CX115" ca="1" si="373">CX111*CX114</f>
        <v>29.805358471459474</v>
      </c>
      <c r="CY115" s="53">
        <f t="shared" ref="CY115" ca="1" si="374">CY111*CY114</f>
        <v>48.968708241832637</v>
      </c>
      <c r="CZ115" s="53">
        <f t="shared" ref="CZ115" ca="1" si="375">CZ111*CZ114</f>
        <v>80.419801524722132</v>
      </c>
      <c r="DA115" s="53">
        <f t="shared" ref="DA115" ca="1" si="376">DA111*DA114</f>
        <v>131.97420327167407</v>
      </c>
      <c r="DB115" s="53">
        <f t="shared" ref="DB115" ca="1" si="377">DB111*DB114</f>
        <v>216.30696859114269</v>
      </c>
      <c r="DC115" s="53">
        <f t="shared" ref="DC115" ca="1" si="378">DC111*DC114</f>
        <v>353.78430768486891</v>
      </c>
      <c r="DD115" s="53">
        <f t="shared" ref="DD115" ca="1" si="379">DD111*DD114</f>
        <v>576.62782097114916</v>
      </c>
      <c r="DE115" s="53">
        <f t="shared" ref="DE115" ca="1" si="380">DE111*DE114</f>
        <v>934.50670640264661</v>
      </c>
      <c r="DF115" s="53">
        <f t="shared" ref="DF115" ca="1" si="381">DF111*DF114</f>
        <v>1500.6641826150201</v>
      </c>
      <c r="DG115" s="53">
        <f t="shared" ref="DG115" ca="1" si="382">DG111*DG114</f>
        <v>16874.97059394405</v>
      </c>
      <c r="DH115" s="53">
        <f t="shared" ref="DH115" ca="1" si="383">DH111*DH114</f>
        <v>16874.97059394405</v>
      </c>
      <c r="DI115" s="53">
        <f t="shared" ref="DI115" ca="1" si="384">DI111*DI114</f>
        <v>16874.97059394405</v>
      </c>
      <c r="DJ115" s="53">
        <f t="shared" ref="DJ115" ca="1" si="385">DJ111*DJ114</f>
        <v>16874.97059394405</v>
      </c>
      <c r="DK115" s="402"/>
      <c r="DM115" s="18" t="s">
        <v>287</v>
      </c>
      <c r="DN115" s="122">
        <f>DM26</f>
        <v>0</v>
      </c>
      <c r="DO115" s="122" t="str">
        <f>DM27</f>
        <v>shop3564</v>
      </c>
      <c r="DP115" s="210"/>
      <c r="DQ115" s="122"/>
      <c r="DR115" s="8"/>
      <c r="DS115" s="52">
        <f t="shared" ref="DS115" ca="1" si="386">DS111*DS114</f>
        <v>1.3924205211491099</v>
      </c>
      <c r="DT115" s="53">
        <f t="shared" ref="DT115" ca="1" si="387">DT111*DT114</f>
        <v>2.2768826533789643</v>
      </c>
      <c r="DU115" s="53">
        <f t="shared" ref="DU115" ca="1" si="388">DU111*DU114</f>
        <v>3.7232421086606005</v>
      </c>
      <c r="DV115" s="53">
        <f t="shared" ref="DV115" ca="1" si="389">DV111*DV114</f>
        <v>6.0884800872394349</v>
      </c>
      <c r="DW115" s="53">
        <f t="shared" ref="DW115" ca="1" si="390">DW111*DW114</f>
        <v>9.9562953801043452</v>
      </c>
      <c r="DX115" s="53">
        <f t="shared" ref="DX115" ca="1" si="391">DX111*DX114</f>
        <v>16.280901874894738</v>
      </c>
      <c r="DY115" s="53">
        <f t="shared" ref="DY115" ca="1" si="392">DY111*DY114</f>
        <v>26.621673643321607</v>
      </c>
      <c r="DZ115" s="53">
        <f t="shared" ref="DZ115" ca="1" si="393">DZ111*DZ114</f>
        <v>43.525410457676273</v>
      </c>
      <c r="EA115" s="53">
        <f t="shared" ref="EA115" ca="1" si="394">EA111*EA114</f>
        <v>71.147418767936188</v>
      </c>
      <c r="EB115" s="53">
        <f t="shared" ref="EB115" ca="1" si="395">EB111*EB114</f>
        <v>116.2561132672782</v>
      </c>
      <c r="EC115" s="53">
        <f t="shared" ref="EC115" ca="1" si="396">EC111*EC114</f>
        <v>189.84598158543756</v>
      </c>
      <c r="ED115" s="53">
        <f t="shared" ref="ED115" ca="1" si="397">ED111*ED114</f>
        <v>309.69550287067239</v>
      </c>
      <c r="EE115" s="53">
        <f t="shared" ref="EE115" ca="1" si="398">EE111*EE114</f>
        <v>504.33963667503298</v>
      </c>
      <c r="EF115" s="53">
        <f t="shared" ref="EF115" ca="1" si="399">EF111*EF114</f>
        <v>819.01936372633463</v>
      </c>
      <c r="EG115" s="53">
        <f t="shared" ref="EG115" ca="1" si="400">EG111*EG114</f>
        <v>1324.0237744977985</v>
      </c>
      <c r="EH115" s="53">
        <f t="shared" ref="EH115" ca="1" si="401">EH111*EH114</f>
        <v>2124.9385040285906</v>
      </c>
      <c r="EI115" s="53">
        <f t="shared" ref="EI115" ca="1" si="402">EI111*EI114</f>
        <v>3371.5872548684292</v>
      </c>
      <c r="EJ115" s="53">
        <f t="shared" ref="EJ115" ca="1" si="403">EJ111*EJ114</f>
        <v>30879.668021191988</v>
      </c>
      <c r="EK115" s="53">
        <f t="shared" ref="EK115" ca="1" si="404">EK111*EK114</f>
        <v>30879.668021191988</v>
      </c>
      <c r="EL115" s="53">
        <f t="shared" ref="EL115" ca="1" si="405">EL111*EL114</f>
        <v>30879.668021191988</v>
      </c>
      <c r="EM115" s="53">
        <f t="shared" ref="EM115" ca="1" si="406">EM111*EM114</f>
        <v>30879.668021191988</v>
      </c>
      <c r="EN115" s="402"/>
      <c r="EP115" s="18" t="s">
        <v>287</v>
      </c>
      <c r="EQ115" s="122">
        <f>EP26</f>
        <v>0</v>
      </c>
      <c r="ER115" s="122" t="str">
        <f>EP27</f>
        <v>lei3564</v>
      </c>
      <c r="ES115" s="210"/>
      <c r="ET115" s="122"/>
      <c r="EU115" s="8"/>
      <c r="EV115" s="52">
        <f t="shared" ref="EV115" ca="1" si="407">EV111*EV114</f>
        <v>1.1869409228467995</v>
      </c>
      <c r="EW115" s="53">
        <f t="shared" ref="EW115" ca="1" si="408">EW111*EW114</f>
        <v>1.9420719853344335</v>
      </c>
      <c r="EX115" s="53">
        <f t="shared" ref="EX115" ca="1" si="409">EX111*EX114</f>
        <v>3.1777246420915399</v>
      </c>
      <c r="EY115" s="53">
        <f t="shared" ref="EY115" ca="1" si="410">EY111*EY114</f>
        <v>5.1997087260176729</v>
      </c>
      <c r="EZ115" s="53">
        <f t="shared" ref="EZ115" ca="1" si="411">EZ111*EZ114</f>
        <v>8.5084154975270767</v>
      </c>
      <c r="FA115" s="53">
        <f t="shared" ref="FA115" ca="1" si="412">FA111*FA114</f>
        <v>13.922496802959888</v>
      </c>
      <c r="FB115" s="53">
        <f t="shared" ref="FB115" ca="1" si="413">FB111*FB114</f>
        <v>22.780898521846538</v>
      </c>
      <c r="FC115" s="53">
        <f t="shared" ref="FC115" ca="1" si="414">FC111*FC114</f>
        <v>37.272428900786132</v>
      </c>
      <c r="FD115" s="53">
        <f t="shared" ref="FD115" ca="1" si="415">FD111*FD114</f>
        <v>60.972125363512028</v>
      </c>
      <c r="FE115" s="53">
        <f t="shared" ref="FE115" ca="1" si="416">FE111*FE114</f>
        <v>99.710835630326571</v>
      </c>
      <c r="FF115" s="53">
        <f t="shared" ref="FF115" ca="1" si="417">FF111*FF114</f>
        <v>162.97605954089235</v>
      </c>
      <c r="FG115" s="53">
        <f t="shared" ref="FG115" ca="1" si="418">FG111*FG114</f>
        <v>266.14474088837619</v>
      </c>
      <c r="FH115" s="53">
        <f t="shared" ref="FH115" ca="1" si="419">FH111*FH114</f>
        <v>433.97882340383887</v>
      </c>
      <c r="FI115" s="53">
        <f t="shared" ref="FI115" ca="1" si="420">FI111*FI114</f>
        <v>705.93131755100137</v>
      </c>
      <c r="FJ115" s="53">
        <f t="shared" ref="FJ115" ca="1" si="421">FJ111*FJ114</f>
        <v>1143.7675297650019</v>
      </c>
      <c r="FK115" s="53">
        <f t="shared" ref="FK115" ca="1" si="422">FK111*FK114</f>
        <v>1841.3998353050833</v>
      </c>
      <c r="FL115" s="53">
        <f t="shared" ref="FL115" ca="1" si="423">FL111*FL114</f>
        <v>2934.7613668856352</v>
      </c>
      <c r="FM115" s="53">
        <f t="shared" ref="FM115" ca="1" si="424">FM111*FM114</f>
        <v>29876.615703848416</v>
      </c>
      <c r="FN115" s="53">
        <f t="shared" ref="FN115" ca="1" si="425">FN111*FN114</f>
        <v>29876.615703848416</v>
      </c>
      <c r="FO115" s="53">
        <f t="shared" ref="FO115" ca="1" si="426">FO111*FO114</f>
        <v>29876.615703848416</v>
      </c>
      <c r="FP115" s="53">
        <f t="shared" ref="FP115" ca="1" si="427">FP111*FP114</f>
        <v>29876.615703848416</v>
      </c>
      <c r="FQ115" s="402"/>
      <c r="FS115" s="18" t="s">
        <v>287</v>
      </c>
      <c r="FT115" s="122">
        <f>FS26</f>
        <v>0</v>
      </c>
      <c r="FU115" s="122" t="str">
        <f>FS27</f>
        <v>shop65</v>
      </c>
      <c r="FV115" s="210"/>
      <c r="FW115" s="122"/>
      <c r="FX115" s="8"/>
      <c r="FY115" s="52">
        <f t="shared" ref="FY115" ca="1" si="428">FY111*FY114</f>
        <v>1.806203140176486</v>
      </c>
      <c r="FZ115" s="53">
        <f t="shared" ref="FZ115" ca="1" si="429">FZ111*FZ114</f>
        <v>2.9537279220052275</v>
      </c>
      <c r="GA115" s="53">
        <f t="shared" ref="GA115" ca="1" si="430">GA111*GA114</f>
        <v>4.8303793768488505</v>
      </c>
      <c r="GB115" s="53">
        <f t="shared" ref="GB115" ca="1" si="431">GB111*GB114</f>
        <v>7.8993771888346922</v>
      </c>
      <c r="GC115" s="53">
        <f t="shared" ref="GC115" ca="1" si="432">GC111*GC114</f>
        <v>12.918002965550473</v>
      </c>
      <c r="GD115" s="53">
        <f t="shared" ref="GD115" ca="1" si="433">GD111*GD114</f>
        <v>21.123820141409425</v>
      </c>
      <c r="GE115" s="53">
        <f t="shared" ref="GE115" ca="1" si="434">GE111*GE114</f>
        <v>34.538004931632756</v>
      </c>
      <c r="GF115" s="53">
        <f t="shared" ref="GF115" ca="1" si="435">GF111*GF114</f>
        <v>56.458041556040953</v>
      </c>
      <c r="GG115" s="53">
        <f t="shared" ref="GG115" ca="1" si="436">GG111*GG114</f>
        <v>92.254257966483692</v>
      </c>
      <c r="GH115" s="53">
        <f t="shared" ref="GH115" ca="1" si="437">GH111*GH114</f>
        <v>150.64760076849493</v>
      </c>
      <c r="GI115" s="53">
        <f t="shared" ref="GI115" ca="1" si="438">GI111*GI114</f>
        <v>245.73291466088978</v>
      </c>
      <c r="GJ115" s="53">
        <f t="shared" ref="GJ115" ca="1" si="439">GJ111*GJ114</f>
        <v>24363.276130403367</v>
      </c>
      <c r="GK115" s="53">
        <f t="shared" ref="GK115" ca="1" si="440">GK111*GK114</f>
        <v>24363.276130403367</v>
      </c>
      <c r="GL115" s="53">
        <f t="shared" ref="GL115" ca="1" si="441">GL111*GL114</f>
        <v>24363.276130403367</v>
      </c>
      <c r="GM115" s="53">
        <f t="shared" ref="GM115" ca="1" si="442">GM111*GM114</f>
        <v>24363.276130403367</v>
      </c>
      <c r="GN115" s="53">
        <f t="shared" ref="GN115" ca="1" si="443">GN111*GN114</f>
        <v>24363.276130403367</v>
      </c>
      <c r="GO115" s="53">
        <f t="shared" ref="GO115" ca="1" si="444">GO111*GO114</f>
        <v>24363.276130403367</v>
      </c>
      <c r="GP115" s="53">
        <f t="shared" ref="GP115" ca="1" si="445">GP111*GP114</f>
        <v>24363.276130403367</v>
      </c>
      <c r="GQ115" s="53">
        <f t="shared" ref="GQ115" ca="1" si="446">GQ111*GQ114</f>
        <v>24363.276130403367</v>
      </c>
      <c r="GR115" s="53">
        <f t="shared" ref="GR115" ca="1" si="447">GR111*GR114</f>
        <v>24363.276130403367</v>
      </c>
      <c r="GS115" s="53">
        <f t="shared" ref="GS115" ca="1" si="448">GS111*GS114</f>
        <v>24363.276130403367</v>
      </c>
      <c r="GT115" s="402"/>
      <c r="GV115" s="18" t="s">
        <v>287</v>
      </c>
      <c r="GW115" s="122">
        <f>GV26</f>
        <v>0</v>
      </c>
      <c r="GX115" s="122" t="str">
        <f>GV27</f>
        <v>lei65</v>
      </c>
      <c r="GY115" s="210"/>
      <c r="GZ115" s="122"/>
      <c r="HA115" s="8"/>
      <c r="HB115" s="52">
        <f t="shared" ref="HB115" ca="1" si="449">HB111*HB114</f>
        <v>4.4646566321156742</v>
      </c>
      <c r="HC115" s="53">
        <f t="shared" ref="HC115" ca="1" si="450">HC111*HC114</f>
        <v>7.2879227725539799</v>
      </c>
      <c r="HD115" s="53">
        <f t="shared" ref="HD115" ca="1" si="451">HD111*HD114</f>
        <v>11.896109736243618</v>
      </c>
      <c r="HE115" s="53">
        <f t="shared" ref="HE115" ca="1" si="452">HE111*HE114</f>
        <v>19.416890874333365</v>
      </c>
      <c r="HF115" s="53">
        <f t="shared" ref="HF115" ca="1" si="453">HF111*HF114</f>
        <v>31.688988268976821</v>
      </c>
      <c r="HG115" s="53">
        <f t="shared" ref="HG115" ca="1" si="454">HG111*HG114</f>
        <v>51.708157347485013</v>
      </c>
      <c r="HH115" s="53">
        <f t="shared" ref="HH115" ca="1" si="455">HH111*HH114</f>
        <v>84.348945579279786</v>
      </c>
      <c r="HI115" s="53">
        <f t="shared" ref="HI115" ca="1" si="456">HI111*HI114</f>
        <v>137.5261687420365</v>
      </c>
      <c r="HJ115" s="53">
        <f t="shared" ref="HJ115" ca="1" si="457">HJ111*HJ114</f>
        <v>224.04656858628329</v>
      </c>
      <c r="HK115" s="53">
        <f t="shared" ref="HK115" ca="1" si="458">HK111*HK114</f>
        <v>364.51484613202894</v>
      </c>
      <c r="HL115" s="53">
        <f t="shared" ref="HL115" ca="1" si="459">HL111*HL114</f>
        <v>591.7742130844639</v>
      </c>
      <c r="HM115" s="53">
        <f t="shared" ref="HM115" ca="1" si="460">HM111*HM114</f>
        <v>32027.254128590277</v>
      </c>
      <c r="HN115" s="53">
        <f t="shared" ref="HN115" ca="1" si="461">HN111*HN114</f>
        <v>32027.254128590277</v>
      </c>
      <c r="HO115" s="53">
        <f t="shared" ref="HO115" ca="1" si="462">HO111*HO114</f>
        <v>32027.254128590277</v>
      </c>
      <c r="HP115" s="53">
        <f t="shared" ref="HP115" ca="1" si="463">HP111*HP114</f>
        <v>32027.254128590277</v>
      </c>
      <c r="HQ115" s="53">
        <f t="shared" ref="HQ115" ca="1" si="464">HQ111*HQ114</f>
        <v>32027.254128590277</v>
      </c>
      <c r="HR115" s="53">
        <f t="shared" ref="HR115" ca="1" si="465">HR111*HR114</f>
        <v>32027.254128590277</v>
      </c>
      <c r="HS115" s="53">
        <f t="shared" ref="HS115" ca="1" si="466">HS111*HS114</f>
        <v>32027.254128590277</v>
      </c>
      <c r="HT115" s="53">
        <f t="shared" ref="HT115" ca="1" si="467">HT111*HT114</f>
        <v>32027.254128590277</v>
      </c>
      <c r="HU115" s="53">
        <f t="shared" ref="HU115" ca="1" si="468">HU111*HU114</f>
        <v>32027.254128590277</v>
      </c>
      <c r="HV115" s="53">
        <f t="shared" ref="HV115" ca="1" si="469">HV111*HV114</f>
        <v>32027.254128590277</v>
      </c>
      <c r="HW115" s="402"/>
    </row>
    <row r="116" spans="1:231" ht="15">
      <c r="A116" s="18" t="s">
        <v>288</v>
      </c>
      <c r="B116" s="122">
        <f>A26</f>
        <v>0</v>
      </c>
      <c r="C116" s="122" t="str">
        <f>A27</f>
        <v>work1834</v>
      </c>
      <c r="D116" s="210"/>
      <c r="E116" s="122"/>
      <c r="F116" s="8"/>
      <c r="G116" s="52">
        <f ca="1">IF(G92="Road",G112*G114,0)</f>
        <v>0</v>
      </c>
      <c r="H116" s="53">
        <f t="shared" ref="G116:AA116" ca="1" si="470">IF(H92="Road",H112*H114,0)</f>
        <v>0</v>
      </c>
      <c r="I116" s="53">
        <f t="shared" ca="1" si="470"/>
        <v>0</v>
      </c>
      <c r="J116" s="53">
        <f t="shared" ca="1" si="470"/>
        <v>0</v>
      </c>
      <c r="K116" s="53">
        <f t="shared" ca="1" si="470"/>
        <v>0</v>
      </c>
      <c r="L116" s="53">
        <f t="shared" ca="1" si="470"/>
        <v>0</v>
      </c>
      <c r="M116" s="53">
        <f t="shared" ca="1" si="470"/>
        <v>0</v>
      </c>
      <c r="N116" s="53">
        <f t="shared" ca="1" si="470"/>
        <v>0</v>
      </c>
      <c r="O116" s="53">
        <f t="shared" ca="1" si="470"/>
        <v>0</v>
      </c>
      <c r="P116" s="53">
        <f t="shared" ca="1" si="470"/>
        <v>0</v>
      </c>
      <c r="Q116" s="53">
        <f t="shared" ca="1" si="470"/>
        <v>0</v>
      </c>
      <c r="R116" s="53">
        <f t="shared" ca="1" si="470"/>
        <v>0</v>
      </c>
      <c r="S116" s="53">
        <f t="shared" ca="1" si="470"/>
        <v>0</v>
      </c>
      <c r="T116" s="53">
        <f t="shared" ca="1" si="470"/>
        <v>0</v>
      </c>
      <c r="U116" s="53">
        <f t="shared" ca="1" si="470"/>
        <v>0</v>
      </c>
      <c r="V116" s="53">
        <f t="shared" ca="1" si="470"/>
        <v>0</v>
      </c>
      <c r="W116" s="53">
        <f t="shared" ca="1" si="470"/>
        <v>0</v>
      </c>
      <c r="X116" s="53">
        <f t="shared" ca="1" si="470"/>
        <v>27142.714303852805</v>
      </c>
      <c r="Y116" s="53">
        <f t="shared" ca="1" si="470"/>
        <v>27142.714303852805</v>
      </c>
      <c r="Z116" s="53">
        <f t="shared" ca="1" si="470"/>
        <v>27142.714303852805</v>
      </c>
      <c r="AA116" s="53">
        <f t="shared" ca="1" si="470"/>
        <v>27142.714303852805</v>
      </c>
      <c r="AB116" s="402"/>
      <c r="AD116" s="18" t="s">
        <v>288</v>
      </c>
      <c r="AE116" s="122">
        <f>AD26</f>
        <v>0</v>
      </c>
      <c r="AF116" s="122" t="str">
        <f>AD27</f>
        <v>shop1834</v>
      </c>
      <c r="AG116" s="210"/>
      <c r="AH116" s="122"/>
      <c r="AI116" s="8"/>
      <c r="AJ116" s="52">
        <f ca="1">IF(AJ92="Road",AJ112*AJ114,0)</f>
        <v>0</v>
      </c>
      <c r="AK116" s="53">
        <f t="shared" ref="AK116:BD116" ca="1" si="471">IF(AK92="Road",AK112*AK114,0)</f>
        <v>0</v>
      </c>
      <c r="AL116" s="53">
        <f t="shared" ca="1" si="471"/>
        <v>0</v>
      </c>
      <c r="AM116" s="53">
        <f t="shared" ca="1" si="471"/>
        <v>0</v>
      </c>
      <c r="AN116" s="53">
        <f t="shared" ca="1" si="471"/>
        <v>0</v>
      </c>
      <c r="AO116" s="53">
        <f t="shared" ca="1" si="471"/>
        <v>0</v>
      </c>
      <c r="AP116" s="53">
        <f t="shared" ca="1" si="471"/>
        <v>0</v>
      </c>
      <c r="AQ116" s="53">
        <f t="shared" ca="1" si="471"/>
        <v>0</v>
      </c>
      <c r="AR116" s="53">
        <f t="shared" ca="1" si="471"/>
        <v>0</v>
      </c>
      <c r="AS116" s="53">
        <f t="shared" ca="1" si="471"/>
        <v>0</v>
      </c>
      <c r="AT116" s="53">
        <f t="shared" ca="1" si="471"/>
        <v>0</v>
      </c>
      <c r="AU116" s="53">
        <f t="shared" ca="1" si="471"/>
        <v>0</v>
      </c>
      <c r="AV116" s="53">
        <f t="shared" ca="1" si="471"/>
        <v>0</v>
      </c>
      <c r="AW116" s="53">
        <f t="shared" ca="1" si="471"/>
        <v>0</v>
      </c>
      <c r="AX116" s="53">
        <f t="shared" ca="1" si="471"/>
        <v>0</v>
      </c>
      <c r="AY116" s="53">
        <f t="shared" ca="1" si="471"/>
        <v>0</v>
      </c>
      <c r="AZ116" s="53">
        <f t="shared" ca="1" si="471"/>
        <v>0</v>
      </c>
      <c r="BA116" s="53">
        <f t="shared" ca="1" si="471"/>
        <v>23205.576849486282</v>
      </c>
      <c r="BB116" s="53">
        <f t="shared" ca="1" si="471"/>
        <v>23205.576849486282</v>
      </c>
      <c r="BC116" s="53">
        <f t="shared" ca="1" si="471"/>
        <v>23205.576849486282</v>
      </c>
      <c r="BD116" s="53">
        <f t="shared" ca="1" si="471"/>
        <v>23205.576849486282</v>
      </c>
      <c r="BE116" s="402"/>
      <c r="BG116" s="18" t="s">
        <v>288</v>
      </c>
      <c r="BH116" s="122">
        <f>BG26</f>
        <v>0</v>
      </c>
      <c r="BI116" s="122" t="str">
        <f>BG27</f>
        <v>lei1834</v>
      </c>
      <c r="BJ116" s="210"/>
      <c r="BK116" s="122"/>
      <c r="BL116" s="8"/>
      <c r="BM116" s="52">
        <f ca="1">IF(BM92="Road",BM112*BM114,0)</f>
        <v>0</v>
      </c>
      <c r="BN116" s="53">
        <f t="shared" ref="BN116:CG116" ca="1" si="472">IF(BN92="Road",BN112*BN114,0)</f>
        <v>0</v>
      </c>
      <c r="BO116" s="53">
        <f t="shared" ca="1" si="472"/>
        <v>0</v>
      </c>
      <c r="BP116" s="53">
        <f t="shared" ca="1" si="472"/>
        <v>0</v>
      </c>
      <c r="BQ116" s="53">
        <f t="shared" ca="1" si="472"/>
        <v>0</v>
      </c>
      <c r="BR116" s="53">
        <f t="shared" ca="1" si="472"/>
        <v>0</v>
      </c>
      <c r="BS116" s="53">
        <f t="shared" ca="1" si="472"/>
        <v>0</v>
      </c>
      <c r="BT116" s="53">
        <f t="shared" ca="1" si="472"/>
        <v>0</v>
      </c>
      <c r="BU116" s="53">
        <f t="shared" ca="1" si="472"/>
        <v>0</v>
      </c>
      <c r="BV116" s="53">
        <f t="shared" ca="1" si="472"/>
        <v>0</v>
      </c>
      <c r="BW116" s="53">
        <f t="shared" ca="1" si="472"/>
        <v>0</v>
      </c>
      <c r="BX116" s="53">
        <f t="shared" ca="1" si="472"/>
        <v>0</v>
      </c>
      <c r="BY116" s="53">
        <f t="shared" ca="1" si="472"/>
        <v>0</v>
      </c>
      <c r="BZ116" s="53">
        <f t="shared" ca="1" si="472"/>
        <v>0</v>
      </c>
      <c r="CA116" s="53">
        <f t="shared" ca="1" si="472"/>
        <v>0</v>
      </c>
      <c r="CB116" s="53">
        <f t="shared" ca="1" si="472"/>
        <v>0</v>
      </c>
      <c r="CC116" s="53">
        <f t="shared" ca="1" si="472"/>
        <v>0</v>
      </c>
      <c r="CD116" s="53">
        <f t="shared" ca="1" si="472"/>
        <v>18552.52972205371</v>
      </c>
      <c r="CE116" s="53">
        <f t="shared" ca="1" si="472"/>
        <v>18552.52972205371</v>
      </c>
      <c r="CF116" s="53">
        <f t="shared" ca="1" si="472"/>
        <v>18552.52972205371</v>
      </c>
      <c r="CG116" s="53">
        <f t="shared" ca="1" si="472"/>
        <v>18552.52972205371</v>
      </c>
      <c r="CH116" s="402"/>
      <c r="CJ116" s="18" t="s">
        <v>288</v>
      </c>
      <c r="CK116" s="122">
        <f>CJ26</f>
        <v>0</v>
      </c>
      <c r="CL116" s="122" t="str">
        <f>CJ27</f>
        <v>work3564</v>
      </c>
      <c r="CM116" s="210"/>
      <c r="CN116" s="122"/>
      <c r="CO116" s="8"/>
      <c r="CP116" s="52">
        <f ca="1">IF(CP92="Road",CP112*CP114,0)</f>
        <v>0</v>
      </c>
      <c r="CQ116" s="53">
        <f t="shared" ref="CQ116:DJ116" ca="1" si="473">IF(CQ92="Road",CQ112*CQ114,0)</f>
        <v>0</v>
      </c>
      <c r="CR116" s="53">
        <f t="shared" ca="1" si="473"/>
        <v>0</v>
      </c>
      <c r="CS116" s="53">
        <f t="shared" ca="1" si="473"/>
        <v>0</v>
      </c>
      <c r="CT116" s="53">
        <f t="shared" ca="1" si="473"/>
        <v>0</v>
      </c>
      <c r="CU116" s="53">
        <f t="shared" ca="1" si="473"/>
        <v>0</v>
      </c>
      <c r="CV116" s="53">
        <f t="shared" ca="1" si="473"/>
        <v>0</v>
      </c>
      <c r="CW116" s="53">
        <f t="shared" ca="1" si="473"/>
        <v>0</v>
      </c>
      <c r="CX116" s="53">
        <f t="shared" ca="1" si="473"/>
        <v>0</v>
      </c>
      <c r="CY116" s="53">
        <f t="shared" ca="1" si="473"/>
        <v>0</v>
      </c>
      <c r="CZ116" s="53">
        <f t="shared" ca="1" si="473"/>
        <v>0</v>
      </c>
      <c r="DA116" s="53">
        <f t="shared" ca="1" si="473"/>
        <v>0</v>
      </c>
      <c r="DB116" s="53">
        <f t="shared" ca="1" si="473"/>
        <v>0</v>
      </c>
      <c r="DC116" s="53">
        <f t="shared" ca="1" si="473"/>
        <v>0</v>
      </c>
      <c r="DD116" s="53">
        <f t="shared" ca="1" si="473"/>
        <v>0</v>
      </c>
      <c r="DE116" s="53">
        <f t="shared" ca="1" si="473"/>
        <v>0</v>
      </c>
      <c r="DF116" s="53">
        <f t="shared" ca="1" si="473"/>
        <v>0</v>
      </c>
      <c r="DG116" s="53">
        <f t="shared" ca="1" si="473"/>
        <v>16874.881978348116</v>
      </c>
      <c r="DH116" s="53">
        <f t="shared" ca="1" si="473"/>
        <v>16874.881978348116</v>
      </c>
      <c r="DI116" s="53">
        <f t="shared" ca="1" si="473"/>
        <v>16874.881978348116</v>
      </c>
      <c r="DJ116" s="53">
        <f t="shared" ca="1" si="473"/>
        <v>16874.881978348116</v>
      </c>
      <c r="DK116" s="402"/>
      <c r="DM116" s="18" t="s">
        <v>288</v>
      </c>
      <c r="DN116" s="122">
        <f>DM26</f>
        <v>0</v>
      </c>
      <c r="DO116" s="122" t="str">
        <f>DM27</f>
        <v>shop3564</v>
      </c>
      <c r="DP116" s="210"/>
      <c r="DQ116" s="122"/>
      <c r="DR116" s="8"/>
      <c r="DS116" s="52">
        <f ca="1">IF(DS92="Road",DS112*DS114,0)</f>
        <v>0</v>
      </c>
      <c r="DT116" s="53">
        <f t="shared" ref="DT116:EM116" ca="1" si="474">IF(DT92="Road",DT112*DT114,0)</f>
        <v>0</v>
      </c>
      <c r="DU116" s="53">
        <f t="shared" ca="1" si="474"/>
        <v>0</v>
      </c>
      <c r="DV116" s="53">
        <f t="shared" ca="1" si="474"/>
        <v>0</v>
      </c>
      <c r="DW116" s="53">
        <f t="shared" ca="1" si="474"/>
        <v>0</v>
      </c>
      <c r="DX116" s="53">
        <f t="shared" ca="1" si="474"/>
        <v>0</v>
      </c>
      <c r="DY116" s="53">
        <f t="shared" ca="1" si="474"/>
        <v>0</v>
      </c>
      <c r="DZ116" s="53">
        <f t="shared" ca="1" si="474"/>
        <v>0</v>
      </c>
      <c r="EA116" s="53">
        <f t="shared" ca="1" si="474"/>
        <v>0</v>
      </c>
      <c r="EB116" s="53">
        <f t="shared" ca="1" si="474"/>
        <v>0</v>
      </c>
      <c r="EC116" s="53">
        <f t="shared" ca="1" si="474"/>
        <v>0</v>
      </c>
      <c r="ED116" s="53">
        <f t="shared" ca="1" si="474"/>
        <v>0</v>
      </c>
      <c r="EE116" s="53">
        <f t="shared" ca="1" si="474"/>
        <v>0</v>
      </c>
      <c r="EF116" s="53">
        <f t="shared" ca="1" si="474"/>
        <v>0</v>
      </c>
      <c r="EG116" s="53">
        <f t="shared" ca="1" si="474"/>
        <v>0</v>
      </c>
      <c r="EH116" s="53">
        <f t="shared" ca="1" si="474"/>
        <v>0</v>
      </c>
      <c r="EI116" s="53">
        <f t="shared" ca="1" si="474"/>
        <v>0</v>
      </c>
      <c r="EJ116" s="53">
        <f t="shared" ca="1" si="474"/>
        <v>30879.48997401815</v>
      </c>
      <c r="EK116" s="53">
        <f t="shared" ca="1" si="474"/>
        <v>30879.48997401815</v>
      </c>
      <c r="EL116" s="53">
        <f t="shared" ca="1" si="474"/>
        <v>30879.48997401815</v>
      </c>
      <c r="EM116" s="53">
        <f t="shared" ca="1" si="474"/>
        <v>30879.48997401815</v>
      </c>
      <c r="EN116" s="402"/>
      <c r="EP116" s="18" t="s">
        <v>288</v>
      </c>
      <c r="EQ116" s="122">
        <f>EP26</f>
        <v>0</v>
      </c>
      <c r="ER116" s="122" t="str">
        <f>EP27</f>
        <v>lei3564</v>
      </c>
      <c r="ES116" s="210"/>
      <c r="ET116" s="122"/>
      <c r="EU116" s="8"/>
      <c r="EV116" s="52">
        <f ca="1">IF(EV92="Road",EV112*EV114,0)</f>
        <v>0</v>
      </c>
      <c r="EW116" s="53">
        <f t="shared" ref="EW116:FP116" ca="1" si="475">IF(EW92="Road",EW112*EW114,0)</f>
        <v>0</v>
      </c>
      <c r="EX116" s="53">
        <f t="shared" ca="1" si="475"/>
        <v>0</v>
      </c>
      <c r="EY116" s="53">
        <f t="shared" ca="1" si="475"/>
        <v>0</v>
      </c>
      <c r="EZ116" s="53">
        <f t="shared" ca="1" si="475"/>
        <v>0</v>
      </c>
      <c r="FA116" s="53">
        <f t="shared" ca="1" si="475"/>
        <v>0</v>
      </c>
      <c r="FB116" s="53">
        <f t="shared" ca="1" si="475"/>
        <v>0</v>
      </c>
      <c r="FC116" s="53">
        <f t="shared" ca="1" si="475"/>
        <v>0</v>
      </c>
      <c r="FD116" s="53">
        <f t="shared" ca="1" si="475"/>
        <v>0</v>
      </c>
      <c r="FE116" s="53">
        <f t="shared" ca="1" si="475"/>
        <v>0</v>
      </c>
      <c r="FF116" s="53">
        <f t="shared" ca="1" si="475"/>
        <v>0</v>
      </c>
      <c r="FG116" s="53">
        <f t="shared" ca="1" si="475"/>
        <v>0</v>
      </c>
      <c r="FH116" s="53">
        <f t="shared" ca="1" si="475"/>
        <v>0</v>
      </c>
      <c r="FI116" s="53">
        <f t="shared" ca="1" si="475"/>
        <v>0</v>
      </c>
      <c r="FJ116" s="53">
        <f t="shared" ca="1" si="475"/>
        <v>0</v>
      </c>
      <c r="FK116" s="53">
        <f t="shared" ca="1" si="475"/>
        <v>0</v>
      </c>
      <c r="FL116" s="53">
        <f t="shared" ca="1" si="475"/>
        <v>0</v>
      </c>
      <c r="FM116" s="53">
        <f t="shared" ca="1" si="475"/>
        <v>29876.444640588983</v>
      </c>
      <c r="FN116" s="53">
        <f t="shared" ca="1" si="475"/>
        <v>29876.444640588983</v>
      </c>
      <c r="FO116" s="53">
        <f t="shared" ca="1" si="475"/>
        <v>29876.444640588983</v>
      </c>
      <c r="FP116" s="53">
        <f t="shared" ca="1" si="475"/>
        <v>29876.444640588983</v>
      </c>
      <c r="FQ116" s="402"/>
      <c r="FS116" s="18" t="s">
        <v>288</v>
      </c>
      <c r="FT116" s="122">
        <f>FS26</f>
        <v>0</v>
      </c>
      <c r="FU116" s="122" t="str">
        <f>FS27</f>
        <v>shop65</v>
      </c>
      <c r="FV116" s="210"/>
      <c r="FW116" s="122"/>
      <c r="FX116" s="8"/>
      <c r="FY116" s="52">
        <f ca="1">IF(FY92="Road",FY112*FY114,0)</f>
        <v>0</v>
      </c>
      <c r="FZ116" s="53">
        <f t="shared" ref="FZ116:GS116" ca="1" si="476">IF(FZ92="Road",FZ112*FZ114,0)</f>
        <v>0</v>
      </c>
      <c r="GA116" s="53">
        <f t="shared" ca="1" si="476"/>
        <v>0</v>
      </c>
      <c r="GB116" s="53">
        <f t="shared" ca="1" si="476"/>
        <v>0</v>
      </c>
      <c r="GC116" s="53">
        <f t="shared" ca="1" si="476"/>
        <v>0</v>
      </c>
      <c r="GD116" s="53">
        <f t="shared" ca="1" si="476"/>
        <v>0</v>
      </c>
      <c r="GE116" s="53">
        <f t="shared" ca="1" si="476"/>
        <v>0</v>
      </c>
      <c r="GF116" s="53">
        <f t="shared" ca="1" si="476"/>
        <v>0</v>
      </c>
      <c r="GG116" s="53">
        <f t="shared" ca="1" si="476"/>
        <v>0</v>
      </c>
      <c r="GH116" s="53">
        <f t="shared" ca="1" si="476"/>
        <v>0</v>
      </c>
      <c r="GI116" s="53">
        <f t="shared" ca="1" si="476"/>
        <v>0</v>
      </c>
      <c r="GJ116" s="53">
        <f t="shared" ca="1" si="476"/>
        <v>24363.14178084593</v>
      </c>
      <c r="GK116" s="53">
        <f t="shared" ca="1" si="476"/>
        <v>24363.14178084593</v>
      </c>
      <c r="GL116" s="53">
        <f t="shared" ca="1" si="476"/>
        <v>24363.14178084593</v>
      </c>
      <c r="GM116" s="53">
        <f t="shared" ca="1" si="476"/>
        <v>24363.14178084593</v>
      </c>
      <c r="GN116" s="53">
        <f t="shared" ca="1" si="476"/>
        <v>24363.14178084593</v>
      </c>
      <c r="GO116" s="53">
        <f t="shared" ca="1" si="476"/>
        <v>24363.14178084593</v>
      </c>
      <c r="GP116" s="53">
        <f t="shared" ca="1" si="476"/>
        <v>24363.14178084593</v>
      </c>
      <c r="GQ116" s="53">
        <f t="shared" ca="1" si="476"/>
        <v>24363.14178084593</v>
      </c>
      <c r="GR116" s="53">
        <f t="shared" ca="1" si="476"/>
        <v>24363.14178084593</v>
      </c>
      <c r="GS116" s="53">
        <f t="shared" ca="1" si="476"/>
        <v>24363.14178084593</v>
      </c>
      <c r="GT116" s="402"/>
      <c r="GV116" s="18" t="s">
        <v>288</v>
      </c>
      <c r="GW116" s="122">
        <f>GV26</f>
        <v>0</v>
      </c>
      <c r="GX116" s="122" t="str">
        <f>GV27</f>
        <v>lei65</v>
      </c>
      <c r="GY116" s="210"/>
      <c r="GZ116" s="122"/>
      <c r="HA116" s="8"/>
      <c r="HB116" s="52">
        <f ca="1">IF(HB92="Road",HB112*HB114,0)</f>
        <v>0</v>
      </c>
      <c r="HC116" s="53">
        <f t="shared" ref="HC116:HV116" ca="1" si="477">IF(HC92="Road",HC112*HC114,0)</f>
        <v>0</v>
      </c>
      <c r="HD116" s="53">
        <f t="shared" ca="1" si="477"/>
        <v>0</v>
      </c>
      <c r="HE116" s="53">
        <f t="shared" ca="1" si="477"/>
        <v>0</v>
      </c>
      <c r="HF116" s="53">
        <f t="shared" ca="1" si="477"/>
        <v>0</v>
      </c>
      <c r="HG116" s="53">
        <f t="shared" ca="1" si="477"/>
        <v>0</v>
      </c>
      <c r="HH116" s="53">
        <f t="shared" ca="1" si="477"/>
        <v>0</v>
      </c>
      <c r="HI116" s="53">
        <f t="shared" ca="1" si="477"/>
        <v>0</v>
      </c>
      <c r="HJ116" s="53">
        <f t="shared" ca="1" si="477"/>
        <v>0</v>
      </c>
      <c r="HK116" s="53">
        <f t="shared" ca="1" si="477"/>
        <v>0</v>
      </c>
      <c r="HL116" s="53">
        <f t="shared" ca="1" si="477"/>
        <v>0</v>
      </c>
      <c r="HM116" s="53">
        <f t="shared" ca="1" si="477"/>
        <v>32027.067969962267</v>
      </c>
      <c r="HN116" s="53">
        <f t="shared" ca="1" si="477"/>
        <v>32027.067969962267</v>
      </c>
      <c r="HO116" s="53">
        <f t="shared" ca="1" si="477"/>
        <v>32027.067969962267</v>
      </c>
      <c r="HP116" s="53">
        <f t="shared" ca="1" si="477"/>
        <v>32027.067969962267</v>
      </c>
      <c r="HQ116" s="53">
        <f t="shared" ca="1" si="477"/>
        <v>32027.067969962267</v>
      </c>
      <c r="HR116" s="53">
        <f t="shared" ca="1" si="477"/>
        <v>32027.067969962267</v>
      </c>
      <c r="HS116" s="53">
        <f t="shared" ca="1" si="477"/>
        <v>32027.067969962267</v>
      </c>
      <c r="HT116" s="53">
        <f t="shared" ca="1" si="477"/>
        <v>32027.067969962267</v>
      </c>
      <c r="HU116" s="53">
        <f t="shared" ca="1" si="477"/>
        <v>32027.067969962267</v>
      </c>
      <c r="HV116" s="53">
        <f t="shared" ca="1" si="477"/>
        <v>32027.067969962267</v>
      </c>
      <c r="HW116" s="402"/>
    </row>
    <row r="117" spans="1:231" ht="15">
      <c r="A117" s="18" t="s">
        <v>289</v>
      </c>
      <c r="B117" s="122">
        <f>A26</f>
        <v>0</v>
      </c>
      <c r="C117" s="122" t="str">
        <f>A27</f>
        <v>work1834</v>
      </c>
      <c r="D117" s="210"/>
      <c r="E117" s="122"/>
      <c r="F117" s="8"/>
      <c r="G117" s="497">
        <f t="shared" ref="G117:AA117" ca="1" si="478">IF(G92="Facility",G112*G114,0)</f>
        <v>173802.79268912025</v>
      </c>
      <c r="H117" s="506">
        <f t="shared" ca="1" si="478"/>
        <v>173798.51128160421</v>
      </c>
      <c r="I117" s="506">
        <f t="shared" ca="1" si="478"/>
        <v>173791.50608047639</v>
      </c>
      <c r="J117" s="506">
        <f t="shared" ca="1" si="478"/>
        <v>173780.04411542969</v>
      </c>
      <c r="K117" s="506">
        <f t="shared" ca="1" si="478"/>
        <v>173761.29017857689</v>
      </c>
      <c r="L117" s="506">
        <f t="shared" ca="1" si="478"/>
        <v>173730.60667153323</v>
      </c>
      <c r="M117" s="506">
        <f t="shared" ca="1" si="478"/>
        <v>173680.41046538181</v>
      </c>
      <c r="N117" s="506">
        <f t="shared" ca="1" si="478"/>
        <v>173598.3095840126</v>
      </c>
      <c r="O117" s="506">
        <f t="shared" ca="1" si="478"/>
        <v>173464.07434215239</v>
      </c>
      <c r="P117" s="506">
        <f t="shared" ca="1" si="478"/>
        <v>173244.73626213626</v>
      </c>
      <c r="Q117" s="506">
        <f t="shared" ca="1" si="478"/>
        <v>172886.71735443879</v>
      </c>
      <c r="R117" s="506">
        <f t="shared" ca="1" si="478"/>
        <v>172303.34958823494</v>
      </c>
      <c r="S117" s="506">
        <f t="shared" ca="1" si="478"/>
        <v>171355.50531992677</v>
      </c>
      <c r="T117" s="506">
        <f t="shared" ca="1" si="478"/>
        <v>169822.63857449184</v>
      </c>
      <c r="U117" s="506">
        <f t="shared" ca="1" si="478"/>
        <v>167362.34571039866</v>
      </c>
      <c r="V117" s="506">
        <f t="shared" ca="1" si="478"/>
        <v>163461.18494865129</v>
      </c>
      <c r="W117" s="506">
        <f t="shared" ca="1" si="478"/>
        <v>157393.30349486321</v>
      </c>
      <c r="X117" s="506">
        <f t="shared" ca="1" si="478"/>
        <v>0</v>
      </c>
      <c r="Y117" s="506">
        <f t="shared" ca="1" si="478"/>
        <v>0</v>
      </c>
      <c r="Z117" s="506">
        <f t="shared" ca="1" si="478"/>
        <v>0</v>
      </c>
      <c r="AA117" s="506">
        <f t="shared" ca="1" si="478"/>
        <v>0</v>
      </c>
      <c r="AB117" s="402"/>
      <c r="AD117" s="18" t="s">
        <v>289</v>
      </c>
      <c r="AE117" s="122">
        <f>AD26</f>
        <v>0</v>
      </c>
      <c r="AF117" s="122" t="str">
        <f>AD27</f>
        <v>shop1834</v>
      </c>
      <c r="AG117" s="210"/>
      <c r="AH117" s="122"/>
      <c r="AI117" s="8"/>
      <c r="AJ117" s="497">
        <f t="shared" ref="AJ117:BD117" ca="1" si="479">IF(AJ92="Facility",AJ112*AJ114,0)</f>
        <v>173808.32453738028</v>
      </c>
      <c r="AK117" s="506">
        <f t="shared" ca="1" si="479"/>
        <v>173807.54773441397</v>
      </c>
      <c r="AL117" s="506">
        <f t="shared" ca="1" si="479"/>
        <v>173806.26750354547</v>
      </c>
      <c r="AM117" s="506">
        <f t="shared" ca="1" si="479"/>
        <v>173804.15741801824</v>
      </c>
      <c r="AN117" s="506">
        <f t="shared" ca="1" si="479"/>
        <v>173800.67929877568</v>
      </c>
      <c r="AO117" s="506">
        <f t="shared" ca="1" si="479"/>
        <v>173794.94581283853</v>
      </c>
      <c r="AP117" s="506">
        <f t="shared" ca="1" si="479"/>
        <v>173785.49392876617</v>
      </c>
      <c r="AQ117" s="506">
        <f t="shared" ca="1" si="479"/>
        <v>173769.91147140774</v>
      </c>
      <c r="AR117" s="506">
        <f t="shared" ca="1" si="479"/>
        <v>173744.22175981742</v>
      </c>
      <c r="AS117" s="506">
        <f t="shared" ca="1" si="479"/>
        <v>173701.87032426125</v>
      </c>
      <c r="AT117" s="506">
        <f t="shared" ca="1" si="479"/>
        <v>173632.05840890756</v>
      </c>
      <c r="AU117" s="506">
        <f t="shared" ca="1" si="479"/>
        <v>173517.00781069999</v>
      </c>
      <c r="AV117" s="506">
        <f t="shared" ca="1" si="479"/>
        <v>173327.48735833738</v>
      </c>
      <c r="AW117" s="506">
        <f t="shared" ca="1" si="479"/>
        <v>173015.53897371874</v>
      </c>
      <c r="AX117" s="506">
        <f t="shared" ca="1" si="479"/>
        <v>172502.76687889741</v>
      </c>
      <c r="AY117" s="506">
        <f t="shared" ca="1" si="479"/>
        <v>171661.79978629851</v>
      </c>
      <c r="AZ117" s="506">
        <f t="shared" ca="1" si="479"/>
        <v>170287.79750439376</v>
      </c>
      <c r="BA117" s="506">
        <f t="shared" ca="1" si="479"/>
        <v>0</v>
      </c>
      <c r="BB117" s="506">
        <f t="shared" ca="1" si="479"/>
        <v>0</v>
      </c>
      <c r="BC117" s="506">
        <f t="shared" ca="1" si="479"/>
        <v>0</v>
      </c>
      <c r="BD117" s="506">
        <f t="shared" ca="1" si="479"/>
        <v>0</v>
      </c>
      <c r="BE117" s="402"/>
      <c r="BG117" s="18" t="s">
        <v>289</v>
      </c>
      <c r="BH117" s="122">
        <f>BG26</f>
        <v>0</v>
      </c>
      <c r="BI117" s="122" t="str">
        <f>BG27</f>
        <v>lei1834</v>
      </c>
      <c r="BJ117" s="210"/>
      <c r="BK117" s="122"/>
      <c r="BL117" s="8"/>
      <c r="BM117" s="497">
        <f t="shared" ref="BM117:CG117" ca="1" si="480">IF(BM92="Facility",BM112*BM114,0)</f>
        <v>173802.24311298461</v>
      </c>
      <c r="BN117" s="506">
        <f t="shared" ca="1" si="480"/>
        <v>173797.58855063855</v>
      </c>
      <c r="BO117" s="506">
        <f t="shared" ca="1" si="480"/>
        <v>173789.95729631768</v>
      </c>
      <c r="BP117" s="506">
        <f t="shared" ca="1" si="480"/>
        <v>173777.44529980884</v>
      </c>
      <c r="BQ117" s="506">
        <f t="shared" ca="1" si="480"/>
        <v>173756.93078780497</v>
      </c>
      <c r="BR117" s="506">
        <f t="shared" ca="1" si="480"/>
        <v>173723.29639583384</v>
      </c>
      <c r="BS117" s="506">
        <f t="shared" ca="1" si="480"/>
        <v>173668.15632476</v>
      </c>
      <c r="BT117" s="506">
        <f t="shared" ca="1" si="480"/>
        <v>173577.77702969575</v>
      </c>
      <c r="BU117" s="506">
        <f t="shared" ca="1" si="480"/>
        <v>173429.68993552279</v>
      </c>
      <c r="BV117" s="506">
        <f t="shared" ca="1" si="480"/>
        <v>173187.19903233508</v>
      </c>
      <c r="BW117" s="506">
        <f t="shared" ca="1" si="480"/>
        <v>172790.54401392539</v>
      </c>
      <c r="BX117" s="506">
        <f t="shared" ca="1" si="480"/>
        <v>172142.86698963237</v>
      </c>
      <c r="BY117" s="506">
        <f t="shared" ca="1" si="480"/>
        <v>171088.41807502604</v>
      </c>
      <c r="BZ117" s="506">
        <f t="shared" ca="1" si="480"/>
        <v>169380.00364353659</v>
      </c>
      <c r="CA117" s="506">
        <f t="shared" ca="1" si="480"/>
        <v>166633.75280762839</v>
      </c>
      <c r="CB117" s="506">
        <f t="shared" ca="1" si="480"/>
        <v>162274.99678045933</v>
      </c>
      <c r="CC117" s="506">
        <f t="shared" ca="1" si="480"/>
        <v>155495.95615967477</v>
      </c>
      <c r="CD117" s="506">
        <f t="shared" ca="1" si="480"/>
        <v>0</v>
      </c>
      <c r="CE117" s="506">
        <f t="shared" ca="1" si="480"/>
        <v>0</v>
      </c>
      <c r="CF117" s="506">
        <f t="shared" ca="1" si="480"/>
        <v>0</v>
      </c>
      <c r="CG117" s="506">
        <f t="shared" ca="1" si="480"/>
        <v>0</v>
      </c>
      <c r="CH117" s="402"/>
      <c r="CJ117" s="18" t="s">
        <v>289</v>
      </c>
      <c r="CK117" s="122">
        <f>CJ26</f>
        <v>0</v>
      </c>
      <c r="CL117" s="122" t="str">
        <f>CJ27</f>
        <v>work3564</v>
      </c>
      <c r="CM117" s="210"/>
      <c r="CN117" s="122"/>
      <c r="CO117" s="8"/>
      <c r="CP117" s="497">
        <f t="shared" ref="CP117:DJ117" ca="1" si="481">IF(CP92="Facility",CP112*CP114,0)</f>
        <v>173804.31321295281</v>
      </c>
      <c r="CQ117" s="506">
        <f t="shared" ca="1" si="481"/>
        <v>173800.96218162414</v>
      </c>
      <c r="CR117" s="506">
        <f t="shared" ca="1" si="481"/>
        <v>173795.45503012661</v>
      </c>
      <c r="CS117" s="506">
        <f t="shared" ca="1" si="481"/>
        <v>173786.40395041037</v>
      </c>
      <c r="CT117" s="506">
        <f t="shared" ca="1" si="481"/>
        <v>173771.52775794681</v>
      </c>
      <c r="CU117" s="506">
        <f t="shared" ca="1" si="481"/>
        <v>173747.07713308732</v>
      </c>
      <c r="CV117" s="506">
        <f t="shared" ca="1" si="481"/>
        <v>173706.89098940077</v>
      </c>
      <c r="CW117" s="506">
        <f t="shared" ca="1" si="481"/>
        <v>173640.84897723701</v>
      </c>
      <c r="CX117" s="506">
        <f t="shared" ca="1" si="481"/>
        <v>173532.33854094343</v>
      </c>
      <c r="CY117" s="506">
        <f t="shared" ca="1" si="481"/>
        <v>173354.12232327615</v>
      </c>
      <c r="CZ117" s="506">
        <f t="shared" ca="1" si="481"/>
        <v>173061.63197302213</v>
      </c>
      <c r="DA117" s="506">
        <f t="shared" ca="1" si="481"/>
        <v>172582.18393322037</v>
      </c>
      <c r="DB117" s="506">
        <f t="shared" ca="1" si="481"/>
        <v>171797.90213276539</v>
      </c>
      <c r="DC117" s="506">
        <f t="shared" ca="1" si="481"/>
        <v>170519.38393621697</v>
      </c>
      <c r="DD117" s="506">
        <f t="shared" ca="1" si="481"/>
        <v>168446.97339497824</v>
      </c>
      <c r="DE117" s="506">
        <f t="shared" ca="1" si="481"/>
        <v>165118.75457578292</v>
      </c>
      <c r="DF117" s="506">
        <f t="shared" ca="1" si="481"/>
        <v>159853.57676378026</v>
      </c>
      <c r="DG117" s="506">
        <f t="shared" ca="1" si="481"/>
        <v>0</v>
      </c>
      <c r="DH117" s="506">
        <f t="shared" ca="1" si="481"/>
        <v>0</v>
      </c>
      <c r="DI117" s="506">
        <f t="shared" ca="1" si="481"/>
        <v>0</v>
      </c>
      <c r="DJ117" s="506">
        <f t="shared" ca="1" si="481"/>
        <v>0</v>
      </c>
      <c r="DK117" s="402"/>
      <c r="DM117" s="18" t="s">
        <v>289</v>
      </c>
      <c r="DN117" s="122">
        <f>DM26</f>
        <v>0</v>
      </c>
      <c r="DO117" s="122" t="str">
        <f>DM27</f>
        <v>shop3564</v>
      </c>
      <c r="DP117" s="210"/>
      <c r="DQ117" s="122"/>
      <c r="DR117" s="8"/>
      <c r="DS117" s="497">
        <f t="shared" ref="DS117:EM117" ca="1" si="482">IF(DS92="Facility",DS112*DS114,0)</f>
        <v>173803.07883375318</v>
      </c>
      <c r="DT117" s="506">
        <f t="shared" ca="1" si="482"/>
        <v>173798.98500080139</v>
      </c>
      <c r="DU117" s="506">
        <f t="shared" ca="1" si="482"/>
        <v>173792.2903625773</v>
      </c>
      <c r="DV117" s="506">
        <f t="shared" ca="1" si="482"/>
        <v>173781.34259124519</v>
      </c>
      <c r="DW117" s="506">
        <f t="shared" ca="1" si="482"/>
        <v>173763.43997097417</v>
      </c>
      <c r="DX117" s="506">
        <f t="shared" ca="1" si="482"/>
        <v>173734.1658149283</v>
      </c>
      <c r="DY117" s="506">
        <f t="shared" ca="1" si="482"/>
        <v>173686.30238395708</v>
      </c>
      <c r="DZ117" s="506">
        <f t="shared" ca="1" si="482"/>
        <v>173608.06152744385</v>
      </c>
      <c r="EA117" s="506">
        <f t="shared" ca="1" si="482"/>
        <v>173480.20993980113</v>
      </c>
      <c r="EB117" s="506">
        <f t="shared" ca="1" si="482"/>
        <v>173271.41924857214</v>
      </c>
      <c r="EC117" s="506">
        <f t="shared" ca="1" si="482"/>
        <v>172930.8002250306</v>
      </c>
      <c r="ED117" s="506">
        <f t="shared" ca="1" si="482"/>
        <v>172376.06316889671</v>
      </c>
      <c r="EE117" s="506">
        <f t="shared" ca="1" si="482"/>
        <v>171475.13079451214</v>
      </c>
      <c r="EF117" s="506">
        <f t="shared" ca="1" si="482"/>
        <v>170018.60010888678</v>
      </c>
      <c r="EG117" s="506">
        <f t="shared" ca="1" si="482"/>
        <v>167681.13011182888</v>
      </c>
      <c r="EH117" s="506">
        <f t="shared" ca="1" si="482"/>
        <v>163974.0057569741</v>
      </c>
      <c r="EI117" s="506">
        <f t="shared" ca="1" si="482"/>
        <v>158203.75110215571</v>
      </c>
      <c r="EJ117" s="506">
        <f t="shared" ca="1" si="482"/>
        <v>0</v>
      </c>
      <c r="EK117" s="506">
        <f t="shared" ca="1" si="482"/>
        <v>0</v>
      </c>
      <c r="EL117" s="506">
        <f t="shared" ca="1" si="482"/>
        <v>0</v>
      </c>
      <c r="EM117" s="506">
        <f t="shared" ca="1" si="482"/>
        <v>0</v>
      </c>
      <c r="EN117" s="402"/>
      <c r="EP117" s="18" t="s">
        <v>289</v>
      </c>
      <c r="EQ117" s="122">
        <f>EP26</f>
        <v>0</v>
      </c>
      <c r="ER117" s="122" t="str">
        <f>EP27</f>
        <v>lei3564</v>
      </c>
      <c r="ES117" s="210"/>
      <c r="ET117" s="122"/>
      <c r="EU117" s="8"/>
      <c r="EV117" s="497">
        <f t="shared" ref="EV117:FP117" ca="1" si="483">IF(EV92="Facility",EV112*EV114,0)</f>
        <v>173803.8056229825</v>
      </c>
      <c r="EW117" s="506">
        <f t="shared" ca="1" si="483"/>
        <v>173800.16771633079</v>
      </c>
      <c r="EX117" s="506">
        <f t="shared" ca="1" si="483"/>
        <v>173794.21485696299</v>
      </c>
      <c r="EY117" s="506">
        <f t="shared" ca="1" si="483"/>
        <v>173784.4737805936</v>
      </c>
      <c r="EZ117" s="506">
        <f t="shared" ca="1" si="483"/>
        <v>173768.53381073856</v>
      </c>
      <c r="FA117" s="506">
        <f t="shared" ca="1" si="483"/>
        <v>173742.45102409075</v>
      </c>
      <c r="FB117" s="506">
        <f t="shared" ca="1" si="483"/>
        <v>173699.7749375971</v>
      </c>
      <c r="FC117" s="506">
        <f t="shared" ca="1" si="483"/>
        <v>173629.96078561997</v>
      </c>
      <c r="FD117" s="506">
        <f t="shared" ca="1" si="483"/>
        <v>173515.78552825272</v>
      </c>
      <c r="FE117" s="506">
        <f t="shared" ca="1" si="483"/>
        <v>173329.15857200688</v>
      </c>
      <c r="FF117" s="506">
        <f t="shared" ca="1" si="483"/>
        <v>173024.37309790825</v>
      </c>
      <c r="FG117" s="506">
        <f t="shared" ca="1" si="483"/>
        <v>172527.34940127085</v>
      </c>
      <c r="FH117" s="506">
        <f t="shared" ca="1" si="483"/>
        <v>171718.79476022991</v>
      </c>
      <c r="FI117" s="506">
        <f t="shared" ca="1" si="483"/>
        <v>170408.64101797619</v>
      </c>
      <c r="FJ117" s="506">
        <f t="shared" ca="1" si="483"/>
        <v>168299.32867750563</v>
      </c>
      <c r="FK117" s="506">
        <f t="shared" ca="1" si="483"/>
        <v>164938.42706604322</v>
      </c>
      <c r="FL117" s="506">
        <f t="shared" ca="1" si="483"/>
        <v>159671.06701947073</v>
      </c>
      <c r="FM117" s="506">
        <f t="shared" ca="1" si="483"/>
        <v>0</v>
      </c>
      <c r="FN117" s="506">
        <f t="shared" ca="1" si="483"/>
        <v>0</v>
      </c>
      <c r="FO117" s="506">
        <f t="shared" ca="1" si="483"/>
        <v>0</v>
      </c>
      <c r="FP117" s="506">
        <f t="shared" ca="1" si="483"/>
        <v>0</v>
      </c>
      <c r="FQ117" s="402"/>
      <c r="FS117" s="18" t="s">
        <v>289</v>
      </c>
      <c r="FT117" s="122">
        <f>FS26</f>
        <v>0</v>
      </c>
      <c r="FU117" s="122" t="str">
        <f>FS27</f>
        <v>shop65</v>
      </c>
      <c r="FV117" s="210"/>
      <c r="FW117" s="122"/>
      <c r="FX117" s="8"/>
      <c r="FY117" s="497">
        <f t="shared" ref="FY117:GS117" ca="1" si="484">IF(FY92="Facility",FY112*FY114,0)</f>
        <v>173798.44440776092</v>
      </c>
      <c r="FZ117" s="506">
        <f t="shared" ca="1" si="484"/>
        <v>173791.40539436985</v>
      </c>
      <c r="GA117" s="506">
        <f t="shared" ca="1" si="484"/>
        <v>173779.89385672795</v>
      </c>
      <c r="GB117" s="506">
        <f t="shared" ca="1" si="484"/>
        <v>173761.06836638748</v>
      </c>
      <c r="GC117" s="506">
        <f t="shared" ca="1" si="484"/>
        <v>173730.28369436422</v>
      </c>
      <c r="GD117" s="506">
        <f t="shared" ca="1" si="484"/>
        <v>173679.94852260995</v>
      </c>
      <c r="GE117" s="506">
        <f t="shared" ca="1" si="484"/>
        <v>173597.66478646407</v>
      </c>
      <c r="GF117" s="506">
        <f t="shared" ca="1" si="484"/>
        <v>173463.20544077017</v>
      </c>
      <c r="GG117" s="506">
        <f t="shared" ca="1" si="484"/>
        <v>173243.62844282365</v>
      </c>
      <c r="GH117" s="506">
        <f t="shared" ca="1" si="484"/>
        <v>172885.43877368345</v>
      </c>
      <c r="GI117" s="506">
        <f t="shared" ca="1" si="484"/>
        <v>172302.17747215647</v>
      </c>
      <c r="GJ117" s="506">
        <f t="shared" ca="1" si="484"/>
        <v>0</v>
      </c>
      <c r="GK117" s="506">
        <f t="shared" ca="1" si="484"/>
        <v>0</v>
      </c>
      <c r="GL117" s="506">
        <f t="shared" ca="1" si="484"/>
        <v>0</v>
      </c>
      <c r="GM117" s="506">
        <f t="shared" ca="1" si="484"/>
        <v>0</v>
      </c>
      <c r="GN117" s="506">
        <f t="shared" ca="1" si="484"/>
        <v>0</v>
      </c>
      <c r="GO117" s="506">
        <f t="shared" ca="1" si="484"/>
        <v>0</v>
      </c>
      <c r="GP117" s="506">
        <f t="shared" ca="1" si="484"/>
        <v>0</v>
      </c>
      <c r="GQ117" s="506">
        <f t="shared" ca="1" si="484"/>
        <v>0</v>
      </c>
      <c r="GR117" s="506">
        <f t="shared" ca="1" si="484"/>
        <v>0</v>
      </c>
      <c r="GS117" s="506">
        <f t="shared" ca="1" si="484"/>
        <v>0</v>
      </c>
      <c r="GT117" s="402"/>
      <c r="GV117" s="18" t="s">
        <v>289</v>
      </c>
      <c r="GW117" s="122">
        <f>GV26</f>
        <v>0</v>
      </c>
      <c r="GX117" s="122" t="str">
        <f>GV27</f>
        <v>lei65</v>
      </c>
      <c r="GY117" s="210"/>
      <c r="GZ117" s="122"/>
      <c r="HA117" s="8"/>
      <c r="HB117" s="497">
        <f t="shared" ref="HB117:HV117" ca="1" si="485">IF(HB92="Facility",HB112*HB114,0)</f>
        <v>173789.75908104473</v>
      </c>
      <c r="HC117" s="506">
        <f t="shared" ca="1" si="485"/>
        <v>173777.2606756156</v>
      </c>
      <c r="HD117" s="506">
        <f t="shared" ca="1" si="485"/>
        <v>173756.86054820986</v>
      </c>
      <c r="HE117" s="506">
        <f t="shared" ca="1" si="485"/>
        <v>173723.56656629968</v>
      </c>
      <c r="HF117" s="506">
        <f t="shared" ca="1" si="485"/>
        <v>173669.23883342789</v>
      </c>
      <c r="HG117" s="506">
        <f t="shared" ca="1" si="485"/>
        <v>173580.6153459312</v>
      </c>
      <c r="HH117" s="506">
        <f t="shared" ca="1" si="485"/>
        <v>173436.1168167266</v>
      </c>
      <c r="HI117" s="506">
        <f t="shared" ca="1" si="485"/>
        <v>173200.70489959902</v>
      </c>
      <c r="HJ117" s="506">
        <f t="shared" ca="1" si="485"/>
        <v>172817.68502780842</v>
      </c>
      <c r="HK117" s="506">
        <f t="shared" ca="1" si="485"/>
        <v>172195.84160414099</v>
      </c>
      <c r="HL117" s="506">
        <f t="shared" ca="1" si="485"/>
        <v>171189.77998456877</v>
      </c>
      <c r="HM117" s="506">
        <f t="shared" ca="1" si="485"/>
        <v>0</v>
      </c>
      <c r="HN117" s="506">
        <f t="shared" ca="1" si="485"/>
        <v>0</v>
      </c>
      <c r="HO117" s="506">
        <f t="shared" ca="1" si="485"/>
        <v>0</v>
      </c>
      <c r="HP117" s="506">
        <f t="shared" ca="1" si="485"/>
        <v>0</v>
      </c>
      <c r="HQ117" s="506">
        <f t="shared" ca="1" si="485"/>
        <v>0</v>
      </c>
      <c r="HR117" s="506">
        <f t="shared" ca="1" si="485"/>
        <v>0</v>
      </c>
      <c r="HS117" s="506">
        <f t="shared" ca="1" si="485"/>
        <v>0</v>
      </c>
      <c r="HT117" s="506">
        <f t="shared" ca="1" si="485"/>
        <v>0</v>
      </c>
      <c r="HU117" s="506">
        <f t="shared" ca="1" si="485"/>
        <v>0</v>
      </c>
      <c r="HV117" s="506">
        <f t="shared" ca="1" si="485"/>
        <v>0</v>
      </c>
      <c r="HW117" s="402"/>
    </row>
    <row r="118" spans="1:231" ht="15.75" thickBot="1">
      <c r="A118" s="18" t="s">
        <v>290</v>
      </c>
      <c r="B118" s="122">
        <f>A26</f>
        <v>0</v>
      </c>
      <c r="C118" s="122" t="str">
        <f>A27</f>
        <v>work1834</v>
      </c>
      <c r="D118" s="210"/>
      <c r="E118" s="122"/>
      <c r="F118" s="8"/>
      <c r="G118" s="52">
        <f t="shared" ref="G118:AA118" ca="1" si="486">IF(G93=0,0,G113*G114)</f>
        <v>5.4854268123034338</v>
      </c>
      <c r="H118" s="53">
        <f t="shared" ca="1" si="486"/>
        <v>8.9744964136331919</v>
      </c>
      <c r="I118" s="53">
        <f t="shared" ca="1" si="486"/>
        <v>14.683281250094327</v>
      </c>
      <c r="J118" s="53">
        <f t="shared" ca="1" si="486"/>
        <v>24.024039789463732</v>
      </c>
      <c r="K118" s="53">
        <f t="shared" ca="1" si="486"/>
        <v>39.307282679376378</v>
      </c>
      <c r="L118" s="53">
        <f t="shared" ca="1" si="486"/>
        <v>64.312351990602266</v>
      </c>
      <c r="M118" s="53">
        <f t="shared" ca="1" si="486"/>
        <v>105.21900624597265</v>
      </c>
      <c r="N118" s="53">
        <f t="shared" ca="1" si="486"/>
        <v>172.12590271738208</v>
      </c>
      <c r="O118" s="53">
        <f t="shared" ca="1" si="486"/>
        <v>281.51892359820647</v>
      </c>
      <c r="P118" s="53">
        <f t="shared" ca="1" si="486"/>
        <v>460.26524114241727</v>
      </c>
      <c r="Q118" s="53">
        <f t="shared" ca="1" si="486"/>
        <v>752.02744384525079</v>
      </c>
      <c r="R118" s="53">
        <f t="shared" ca="1" si="486"/>
        <v>1227.4343589384098</v>
      </c>
      <c r="S118" s="53">
        <f t="shared" ca="1" si="486"/>
        <v>1999.8659975895666</v>
      </c>
      <c r="T118" s="53">
        <f t="shared" ca="1" si="486"/>
        <v>3249.0530334763762</v>
      </c>
      <c r="U118" s="53">
        <f t="shared" ca="1" si="486"/>
        <v>5254.0322395703824</v>
      </c>
      <c r="V118" s="53">
        <f t="shared" ca="1" si="486"/>
        <v>8433.2253840484118</v>
      </c>
      <c r="W118" s="53">
        <f t="shared" ca="1" si="486"/>
        <v>13378.155443979567</v>
      </c>
      <c r="X118" s="53">
        <f t="shared" ca="1" si="486"/>
        <v>119523.94268777681</v>
      </c>
      <c r="Y118" s="53">
        <f t="shared" ca="1" si="486"/>
        <v>119523.94268777681</v>
      </c>
      <c r="Z118" s="53">
        <f t="shared" ca="1" si="486"/>
        <v>119523.94268777681</v>
      </c>
      <c r="AA118" s="53">
        <f t="shared" ca="1" si="486"/>
        <v>119523.94268777681</v>
      </c>
      <c r="AB118" s="402"/>
      <c r="AD118" s="18" t="s">
        <v>290</v>
      </c>
      <c r="AE118" s="122">
        <f>AD26</f>
        <v>0</v>
      </c>
      <c r="AF118" s="122" t="str">
        <f>AD27</f>
        <v>shop1834</v>
      </c>
      <c r="AG118" s="210"/>
      <c r="AH118" s="122"/>
      <c r="AI118" s="8"/>
      <c r="AJ118" s="52">
        <f t="shared" ref="AJ118:BD118" ca="1" si="487">IF(AJ93=0,0,AJ113*AJ114)</f>
        <v>1.0144831340757146</v>
      </c>
      <c r="AK118" s="53">
        <f t="shared" ca="1" si="487"/>
        <v>1.671592958619192</v>
      </c>
      <c r="AL118" s="53">
        <f t="shared" ca="1" si="487"/>
        <v>2.7545603491570638</v>
      </c>
      <c r="AM118" s="53">
        <f t="shared" ca="1" si="487"/>
        <v>4.539514823780415</v>
      </c>
      <c r="AN118" s="53">
        <f t="shared" ca="1" si="487"/>
        <v>7.4817104954967775</v>
      </c>
      <c r="AO118" s="53">
        <f t="shared" ca="1" si="487"/>
        <v>12.331756262140299</v>
      </c>
      <c r="AP118" s="53">
        <f t="shared" ca="1" si="487"/>
        <v>20.327253388040027</v>
      </c>
      <c r="AQ118" s="53">
        <f t="shared" ca="1" si="487"/>
        <v>33.508698703041723</v>
      </c>
      <c r="AR118" s="53">
        <f t="shared" ca="1" si="487"/>
        <v>55.24002905083325</v>
      </c>
      <c r="AS118" s="53">
        <f t="shared" ca="1" si="487"/>
        <v>91.065773280724514</v>
      </c>
      <c r="AT118" s="53">
        <f t="shared" ca="1" si="487"/>
        <v>150.12076848488294</v>
      </c>
      <c r="AU118" s="53">
        <f t="shared" ca="1" si="487"/>
        <v>247.44387573618584</v>
      </c>
      <c r="AV118" s="53">
        <f t="shared" ca="1" si="487"/>
        <v>407.76220175063821</v>
      </c>
      <c r="AW118" s="53">
        <f t="shared" ca="1" si="487"/>
        <v>671.64423770784992</v>
      </c>
      <c r="AX118" s="53">
        <f t="shared" ca="1" si="487"/>
        <v>1105.4062029409938</v>
      </c>
      <c r="AY118" s="53">
        <f t="shared" ca="1" si="487"/>
        <v>1816.7934692648835</v>
      </c>
      <c r="AZ118" s="53">
        <f t="shared" ca="1" si="487"/>
        <v>2979.0835705651875</v>
      </c>
      <c r="BA118" s="53">
        <f t="shared" ca="1" si="487"/>
        <v>127398.24312791186</v>
      </c>
      <c r="BB118" s="53">
        <f t="shared" ca="1" si="487"/>
        <v>127398.24312791186</v>
      </c>
      <c r="BC118" s="53">
        <f t="shared" ca="1" si="487"/>
        <v>127398.24312791186</v>
      </c>
      <c r="BD118" s="53">
        <f t="shared" ca="1" si="487"/>
        <v>127398.24312791186</v>
      </c>
      <c r="BE118" s="402"/>
      <c r="BG118" s="18" t="s">
        <v>290</v>
      </c>
      <c r="BH118" s="122">
        <f>BG26</f>
        <v>0</v>
      </c>
      <c r="BI118" s="122" t="str">
        <f>BG27</f>
        <v>lei1834</v>
      </c>
      <c r="BJ118" s="210"/>
      <c r="BK118" s="122"/>
      <c r="BL118" s="8"/>
      <c r="BM118" s="52">
        <f t="shared" ref="BM118:CG118" ca="1" si="488">IF(BM93=0,0,BM113*BM114)</f>
        <v>6.4106806231619622</v>
      </c>
      <c r="BN118" s="53">
        <f t="shared" ca="1" si="488"/>
        <v>10.509040234834639</v>
      </c>
      <c r="BO118" s="53">
        <f t="shared" ca="1" si="488"/>
        <v>17.228388300214149</v>
      </c>
      <c r="BP118" s="53">
        <f t="shared" ca="1" si="488"/>
        <v>28.245248176811923</v>
      </c>
      <c r="BQ118" s="53">
        <f t="shared" ca="1" si="488"/>
        <v>46.308352975786079</v>
      </c>
      <c r="BR118" s="53">
        <f t="shared" ca="1" si="488"/>
        <v>75.923561317531238</v>
      </c>
      <c r="BS118" s="53">
        <f t="shared" ca="1" si="488"/>
        <v>124.47460080806907</v>
      </c>
      <c r="BT118" s="53">
        <f t="shared" ca="1" si="488"/>
        <v>204.05390925540516</v>
      </c>
      <c r="BU118" s="53">
        <f t="shared" ca="1" si="488"/>
        <v>334.4451513632111</v>
      </c>
      <c r="BV118" s="53">
        <f t="shared" ca="1" si="488"/>
        <v>547.95930155352391</v>
      </c>
      <c r="BW118" s="53">
        <f t="shared" ca="1" si="488"/>
        <v>897.21553368897105</v>
      </c>
      <c r="BX118" s="53">
        <f t="shared" ca="1" si="488"/>
        <v>1467.4975839507194</v>
      </c>
      <c r="BY118" s="53">
        <f t="shared" ca="1" si="488"/>
        <v>2395.9438100220559</v>
      </c>
      <c r="BZ118" s="53">
        <f t="shared" ca="1" si="488"/>
        <v>3900.2091276779624</v>
      </c>
      <c r="CA118" s="53">
        <f t="shared" ca="1" si="488"/>
        <v>6318.2932938474978</v>
      </c>
      <c r="CB118" s="53">
        <f t="shared" ca="1" si="488"/>
        <v>10156.194331757617</v>
      </c>
      <c r="CC118" s="53">
        <f t="shared" ca="1" si="488"/>
        <v>16125.165036328501</v>
      </c>
      <c r="CD118" s="53">
        <f t="shared" ca="1" si="488"/>
        <v>136704.36588718824</v>
      </c>
      <c r="CE118" s="53">
        <f t="shared" ca="1" si="488"/>
        <v>136704.36588718824</v>
      </c>
      <c r="CF118" s="53">
        <f t="shared" ca="1" si="488"/>
        <v>136704.36588718824</v>
      </c>
      <c r="CG118" s="53">
        <f t="shared" ca="1" si="488"/>
        <v>136704.36588718824</v>
      </c>
      <c r="CH118" s="402"/>
      <c r="CJ118" s="18" t="s">
        <v>290</v>
      </c>
      <c r="CK118" s="122">
        <f>CJ26</f>
        <v>0</v>
      </c>
      <c r="CL118" s="122" t="str">
        <f>CJ27</f>
        <v>work3564</v>
      </c>
      <c r="CM118" s="210"/>
      <c r="CN118" s="122"/>
      <c r="CO118" s="8"/>
      <c r="CP118" s="52">
        <f t="shared" ref="CP118:DJ118" ca="1" si="489">IF(CP93=0,0,CP113*CP114)</f>
        <v>4.6503081420759216</v>
      </c>
      <c r="CQ118" s="53">
        <f t="shared" ca="1" si="489"/>
        <v>7.6410075868977172</v>
      </c>
      <c r="CR118" s="53">
        <f t="shared" ca="1" si="489"/>
        <v>12.555982503841026</v>
      </c>
      <c r="CS118" s="53">
        <f t="shared" ca="1" si="489"/>
        <v>20.633811812952278</v>
      </c>
      <c r="CT118" s="53">
        <f t="shared" ca="1" si="489"/>
        <v>33.9103873439757</v>
      </c>
      <c r="CU118" s="53">
        <f t="shared" ca="1" si="489"/>
        <v>55.731869455284681</v>
      </c>
      <c r="CV118" s="53">
        <f t="shared" ca="1" si="489"/>
        <v>91.596851255088083</v>
      </c>
      <c r="CW118" s="53">
        <f t="shared" ca="1" si="489"/>
        <v>150.53745483101969</v>
      </c>
      <c r="CX118" s="53">
        <f t="shared" ca="1" si="489"/>
        <v>247.37991010891423</v>
      </c>
      <c r="CY118" s="53">
        <f t="shared" ca="1" si="489"/>
        <v>406.43277800580762</v>
      </c>
      <c r="CZ118" s="53">
        <f t="shared" ca="1" si="489"/>
        <v>667.47203497694863</v>
      </c>
      <c r="DA118" s="53">
        <f t="shared" ca="1" si="489"/>
        <v>1095.3656730317341</v>
      </c>
      <c r="DB118" s="53">
        <f t="shared" ca="1" si="489"/>
        <v>1795.3147081672523</v>
      </c>
      <c r="DC118" s="53">
        <f t="shared" ca="1" si="489"/>
        <v>2936.3555656219487</v>
      </c>
      <c r="DD118" s="53">
        <f t="shared" ca="1" si="489"/>
        <v>4785.922593574398</v>
      </c>
      <c r="DE118" s="53">
        <f t="shared" ca="1" si="489"/>
        <v>7756.2625273382318</v>
      </c>
      <c r="DF118" s="53">
        <f t="shared" ca="1" si="489"/>
        <v>12455.282863128494</v>
      </c>
      <c r="DG118" s="53">
        <f t="shared" ca="1" si="489"/>
        <v>140059.67123723164</v>
      </c>
      <c r="DH118" s="53">
        <f t="shared" ca="1" si="489"/>
        <v>140059.67123723164</v>
      </c>
      <c r="DI118" s="53">
        <f t="shared" ca="1" si="489"/>
        <v>140059.67123723164</v>
      </c>
      <c r="DJ118" s="53">
        <f t="shared" ca="1" si="489"/>
        <v>140059.67123723164</v>
      </c>
      <c r="DK118" s="402"/>
      <c r="DM118" s="18" t="s">
        <v>290</v>
      </c>
      <c r="DN118" s="122">
        <f>DM26</f>
        <v>0</v>
      </c>
      <c r="DO118" s="122" t="str">
        <f>DM27</f>
        <v>shop3564</v>
      </c>
      <c r="DP118" s="210"/>
      <c r="DQ118" s="122"/>
      <c r="DR118" s="8"/>
      <c r="DS118" s="52">
        <f t="shared" ref="DS118:EM118" ca="1" si="490">IF(DS93=0,0,DS113*DS114)</f>
        <v>5.0525552494619204</v>
      </c>
      <c r="DT118" s="53">
        <f t="shared" ca="1" si="490"/>
        <v>8.261926069033235</v>
      </c>
      <c r="DU118" s="53">
        <f t="shared" ca="1" si="490"/>
        <v>13.510204837835971</v>
      </c>
      <c r="DV118" s="53">
        <f t="shared" ca="1" si="490"/>
        <v>22.092738191361182</v>
      </c>
      <c r="DW118" s="53">
        <f t="shared" ca="1" si="490"/>
        <v>36.127543169519768</v>
      </c>
      <c r="DX118" s="53">
        <f t="shared" ca="1" si="490"/>
        <v>59.077092720586855</v>
      </c>
      <c r="DY118" s="53">
        <f t="shared" ca="1" si="490"/>
        <v>96.599751923379387</v>
      </c>
      <c r="DZ118" s="53">
        <f t="shared" ca="1" si="490"/>
        <v>157.93687162225257</v>
      </c>
      <c r="EA118" s="53">
        <f t="shared" ca="1" si="490"/>
        <v>258.16645095473024</v>
      </c>
      <c r="EB118" s="53">
        <f t="shared" ca="1" si="490"/>
        <v>421.84844768437921</v>
      </c>
      <c r="EC118" s="53">
        <f t="shared" ca="1" si="490"/>
        <v>688.87760290774634</v>
      </c>
      <c r="ED118" s="53">
        <f t="shared" ca="1" si="490"/>
        <v>1123.765137756398</v>
      </c>
      <c r="EE118" s="53">
        <f t="shared" ca="1" si="490"/>
        <v>1830.0533783366129</v>
      </c>
      <c r="EF118" s="53">
        <f t="shared" ca="1" si="490"/>
        <v>2971.9043369106698</v>
      </c>
      <c r="EG118" s="53">
        <f t="shared" ca="1" si="490"/>
        <v>4804.3699231971168</v>
      </c>
      <c r="EH118" s="53">
        <f t="shared" ca="1" si="490"/>
        <v>7710.5795485210992</v>
      </c>
      <c r="EI118" s="53">
        <f t="shared" ca="1" si="490"/>
        <v>12234.185452499629</v>
      </c>
      <c r="EJ118" s="53">
        <f t="shared" ca="1" si="490"/>
        <v>112050.36581431364</v>
      </c>
      <c r="EK118" s="53">
        <f t="shared" ca="1" si="490"/>
        <v>112050.36581431364</v>
      </c>
      <c r="EL118" s="53">
        <f t="shared" ca="1" si="490"/>
        <v>112050.36581431364</v>
      </c>
      <c r="EM118" s="53">
        <f t="shared" ca="1" si="490"/>
        <v>112050.36581431364</v>
      </c>
      <c r="EN118" s="402"/>
      <c r="EP118" s="18" t="s">
        <v>290</v>
      </c>
      <c r="EQ118" s="122">
        <f>EP26</f>
        <v>0</v>
      </c>
      <c r="ER118" s="122" t="str">
        <f>EP27</f>
        <v>lei3564</v>
      </c>
      <c r="ES118" s="210"/>
      <c r="ET118" s="122"/>
      <c r="EU118" s="8"/>
      <c r="EV118" s="52">
        <f t="shared" ref="EV118:FP118" ca="1" si="491">IF(EV93=0,0,EV113*EV114)</f>
        <v>4.5312456184404368</v>
      </c>
      <c r="EW118" s="53">
        <f t="shared" ca="1" si="491"/>
        <v>7.4140212076742129</v>
      </c>
      <c r="EX118" s="53">
        <f t="shared" ca="1" si="491"/>
        <v>12.131227918700729</v>
      </c>
      <c r="EY118" s="53">
        <f t="shared" ca="1" si="491"/>
        <v>19.850320204163332</v>
      </c>
      <c r="EZ118" s="53">
        <f t="shared" ca="1" si="491"/>
        <v>32.481583287710507</v>
      </c>
      <c r="FA118" s="53">
        <f t="shared" ca="1" si="491"/>
        <v>53.150288630081761</v>
      </c>
      <c r="FB118" s="53">
        <f t="shared" ca="1" si="491"/>
        <v>86.967973404837196</v>
      </c>
      <c r="FC118" s="53">
        <f t="shared" ca="1" si="491"/>
        <v>142.29059500303276</v>
      </c>
      <c r="FD118" s="53">
        <f t="shared" ca="1" si="491"/>
        <v>232.76615590755469</v>
      </c>
      <c r="FE118" s="53">
        <f t="shared" ca="1" si="491"/>
        <v>380.65440188657851</v>
      </c>
      <c r="FF118" s="53">
        <f t="shared" ca="1" si="491"/>
        <v>622.17465207463738</v>
      </c>
      <c r="FG118" s="53">
        <f t="shared" ca="1" si="491"/>
        <v>1016.0296673645623</v>
      </c>
      <c r="FH118" s="53">
        <f t="shared" ca="1" si="491"/>
        <v>1656.750225890052</v>
      </c>
      <c r="FI118" s="53">
        <f t="shared" ca="1" si="491"/>
        <v>2694.9514739965944</v>
      </c>
      <c r="FJ118" s="53">
        <f t="shared" ca="1" si="491"/>
        <v>4366.427602253164</v>
      </c>
      <c r="FK118" s="53">
        <f t="shared" ca="1" si="491"/>
        <v>7029.6969081754851</v>
      </c>
      <c r="FL118" s="53">
        <f t="shared" ca="1" si="491"/>
        <v>11203.695423167421</v>
      </c>
      <c r="FM118" s="53">
        <f t="shared" ca="1" si="491"/>
        <v>114056.4634650864</v>
      </c>
      <c r="FN118" s="53">
        <f t="shared" ca="1" si="491"/>
        <v>114056.4634650864</v>
      </c>
      <c r="FO118" s="53">
        <f t="shared" ca="1" si="491"/>
        <v>114056.4634650864</v>
      </c>
      <c r="FP118" s="53">
        <f t="shared" ca="1" si="491"/>
        <v>114056.4634650864</v>
      </c>
      <c r="FQ118" s="402"/>
      <c r="FS118" s="18" t="s">
        <v>290</v>
      </c>
      <c r="FT118" s="122">
        <f>FS26</f>
        <v>0</v>
      </c>
      <c r="FU118" s="122" t="str">
        <f>FS27</f>
        <v>shop65</v>
      </c>
      <c r="FV118" s="210"/>
      <c r="FW118" s="122"/>
      <c r="FX118" s="8"/>
      <c r="FY118" s="52">
        <f t="shared" ref="FY118:GS118" ca="1" si="492">IF(FY93=0,0,FY113*FY114)</f>
        <v>9.2731986226825551</v>
      </c>
      <c r="FZ118" s="53">
        <f t="shared" ca="1" si="492"/>
        <v>15.164687231936455</v>
      </c>
      <c r="GA118" s="53">
        <f t="shared" ca="1" si="492"/>
        <v>24.799573418996605</v>
      </c>
      <c r="GB118" s="53">
        <f t="shared" ca="1" si="492"/>
        <v>40.556065947484896</v>
      </c>
      <c r="GC118" s="53">
        <f t="shared" ca="1" si="492"/>
        <v>66.322112194006536</v>
      </c>
      <c r="GD118" s="53">
        <f t="shared" ca="1" si="492"/>
        <v>108.4514667724317</v>
      </c>
      <c r="GE118" s="53">
        <f t="shared" ca="1" si="492"/>
        <v>177.32101812807477</v>
      </c>
      <c r="GF118" s="53">
        <f t="shared" ca="1" si="492"/>
        <v>289.8603271975694</v>
      </c>
      <c r="GG118" s="53">
        <f t="shared" ca="1" si="492"/>
        <v>473.64110873365388</v>
      </c>
      <c r="GH118" s="53">
        <f t="shared" ca="1" si="492"/>
        <v>773.437435071859</v>
      </c>
      <c r="GI118" s="53">
        <f t="shared" ca="1" si="492"/>
        <v>1261.6134227064163</v>
      </c>
      <c r="GJ118" s="53">
        <f t="shared" ca="1" si="492"/>
        <v>125083.10589827449</v>
      </c>
      <c r="GK118" s="53">
        <f t="shared" ca="1" si="492"/>
        <v>125083.10589827449</v>
      </c>
      <c r="GL118" s="53">
        <f t="shared" ca="1" si="492"/>
        <v>125083.10589827449</v>
      </c>
      <c r="GM118" s="53">
        <f t="shared" ca="1" si="492"/>
        <v>125083.10589827449</v>
      </c>
      <c r="GN118" s="53">
        <f t="shared" ca="1" si="492"/>
        <v>125083.10589827449</v>
      </c>
      <c r="GO118" s="53">
        <f t="shared" ca="1" si="492"/>
        <v>125083.10589827449</v>
      </c>
      <c r="GP118" s="53">
        <f t="shared" ca="1" si="492"/>
        <v>125083.10589827449</v>
      </c>
      <c r="GQ118" s="53">
        <f t="shared" ca="1" si="492"/>
        <v>125083.10589827449</v>
      </c>
      <c r="GR118" s="53">
        <f t="shared" ca="1" si="492"/>
        <v>125083.10589827449</v>
      </c>
      <c r="GS118" s="53">
        <f t="shared" ca="1" si="492"/>
        <v>125083.10589827449</v>
      </c>
      <c r="GT118" s="402"/>
      <c r="GV118" s="18" t="s">
        <v>290</v>
      </c>
      <c r="GW118" s="122">
        <f>GV26</f>
        <v>0</v>
      </c>
      <c r="GX118" s="122" t="str">
        <f>GV27</f>
        <v>lei65</v>
      </c>
      <c r="GY118" s="210"/>
      <c r="GZ118" s="122"/>
      <c r="HA118" s="8"/>
      <c r="HB118" s="52">
        <f t="shared" ref="HB118:HV118" ca="1" si="493">IF(HB93=0,0,HB113*HB114)</f>
        <v>15.300071846953877</v>
      </c>
      <c r="HC118" s="53">
        <f t="shared" ca="1" si="493"/>
        <v>24.975211135618231</v>
      </c>
      <c r="HD118" s="53">
        <f t="shared" ca="1" si="493"/>
        <v>40.767151577684686</v>
      </c>
      <c r="HE118" s="53">
        <f t="shared" ca="1" si="493"/>
        <v>66.540352349781017</v>
      </c>
      <c r="HF118" s="53">
        <f t="shared" ca="1" si="493"/>
        <v>108.59598782692282</v>
      </c>
      <c r="HG118" s="53">
        <f t="shared" ca="1" si="493"/>
        <v>177.20030624510056</v>
      </c>
      <c r="HH118" s="53">
        <f t="shared" ca="1" si="493"/>
        <v>289.05804721789559</v>
      </c>
      <c r="HI118" s="53">
        <f t="shared" ca="1" si="493"/>
        <v>471.29274118273219</v>
      </c>
      <c r="HJ118" s="53">
        <f t="shared" ca="1" si="493"/>
        <v>767.79221312910158</v>
      </c>
      <c r="HK118" s="53">
        <f t="shared" ca="1" si="493"/>
        <v>1249.1673592507714</v>
      </c>
      <c r="HL118" s="53">
        <f t="shared" ca="1" si="493"/>
        <v>2027.9696118705474</v>
      </c>
      <c r="HM118" s="53">
        <f t="shared" ca="1" si="493"/>
        <v>109755.20171097125</v>
      </c>
      <c r="HN118" s="53">
        <f t="shared" ca="1" si="493"/>
        <v>109755.20171097125</v>
      </c>
      <c r="HO118" s="53">
        <f t="shared" ca="1" si="493"/>
        <v>109755.20171097125</v>
      </c>
      <c r="HP118" s="53">
        <f t="shared" ca="1" si="493"/>
        <v>109755.20171097125</v>
      </c>
      <c r="HQ118" s="53">
        <f t="shared" ca="1" si="493"/>
        <v>109755.20171097125</v>
      </c>
      <c r="HR118" s="53">
        <f t="shared" ca="1" si="493"/>
        <v>109755.20171097125</v>
      </c>
      <c r="HS118" s="53">
        <f t="shared" ca="1" si="493"/>
        <v>109755.20171097125</v>
      </c>
      <c r="HT118" s="53">
        <f t="shared" ca="1" si="493"/>
        <v>109755.20171097125</v>
      </c>
      <c r="HU118" s="53">
        <f t="shared" ca="1" si="493"/>
        <v>109755.20171097125</v>
      </c>
      <c r="HV118" s="53">
        <f t="shared" ca="1" si="493"/>
        <v>109755.20171097125</v>
      </c>
      <c r="HW118" s="402"/>
    </row>
    <row r="119" spans="1:231" ht="15">
      <c r="A119" s="17" t="s">
        <v>291</v>
      </c>
      <c r="B119" s="124">
        <f>A26</f>
        <v>0</v>
      </c>
      <c r="C119" s="124" t="str">
        <f>A27</f>
        <v>work1834</v>
      </c>
      <c r="D119" s="223"/>
      <c r="E119" s="124"/>
      <c r="F119" s="21"/>
      <c r="G119" s="116">
        <f ca="1">IF(G114=0,0,(IF(G92="road",G116*G87,G117*G91)/G114)*INDIRECT("speed"&amp;B$2)*1000/60)</f>
        <v>0</v>
      </c>
      <c r="H119" s="117">
        <f ca="1">IF(H114=0,0,(IF(H92="road",H116*H87,H117*H91)/H114)*INDIRECT("speed"&amp;B$2)*1000/60)</f>
        <v>49.996832012516286</v>
      </c>
      <c r="I119" s="117">
        <f ca="1">IF(I114=0,0,(IF(I92="road",I116*I87,I117*I91)/I114)*INDIRECT("speed"&amp;B$2)*1000/60)</f>
        <v>99.989633635342614</v>
      </c>
      <c r="J119" s="117">
        <f ca="1">IF(J114=0,0,(IF(J92="road",J116*J87,J117*J91)/J114)*INDIRECT("speed"&amp;B$2)*1000/60)</f>
        <v>149.97455862016537</v>
      </c>
      <c r="K119" s="117">
        <f ca="1">IF(K114=0,0,(IF(K92="road",K116*K87,K117*K91)/K114)*INDIRECT("speed"&amp;B$2)*1000/60)</f>
        <v>199.94449828767756</v>
      </c>
      <c r="L119" s="117">
        <f ca="1">IF(L114=0,0,(IF(L92="road",L116*L87,L117*L91)/L114)*INDIRECT("speed"&amp;B$2)*1000/60)</f>
        <v>249.88648904809583</v>
      </c>
      <c r="M119" s="117">
        <f ca="1">IF(M114=0,0,(IF(M92="road",M116*M87,M117*M91)/M114)*INDIRECT("speed"&amp;B$2)*1000/60)</f>
        <v>299.77714683065909</v>
      </c>
      <c r="N119" s="117">
        <f ca="1">IF(N114=0,0,(IF(N92="road",N116*N87,N117*N91)/N114)*INDIRECT("speed"&amp;B$2)*1000/60)</f>
        <v>349.57467820342271</v>
      </c>
      <c r="O119" s="117">
        <f ca="1">IF(O114=0,0,(IF(O92="road",O116*O87,O117*O91)/O114)*INDIRECT("speed"&amp;B$2)*1000/60)</f>
        <v>399.20499300659725</v>
      </c>
      <c r="P119" s="117">
        <f ca="1">IF(P114=0,0,(IF(P92="road",P116*P87,P117*P91)/P114)*INDIRECT("speed"&amp;B$2)*1000/60)</f>
        <v>448.53774182936655</v>
      </c>
      <c r="Q119" s="117">
        <f ca="1">IF(Q114=0,0,(IF(Q92="road",Q116*Q87,Q117*Q91)/Q114)*INDIRECT("speed"&amp;B$2)*1000/60)</f>
        <v>497.34535129359119</v>
      </c>
      <c r="R119" s="117">
        <f ca="1">IF(R114=0,0,(IF(R92="road",R116*R87,R117*R91)/R114)*INDIRECT("speed"&amp;B$2)*1000/60)</f>
        <v>545.23388705318177</v>
      </c>
      <c r="S119" s="117">
        <f ca="1">IF(S114=0,0,(IF(S92="road",S116*S87,S117*S91)/S114)*INDIRECT("speed"&amp;B$2)*1000/60)</f>
        <v>591.52859370714452</v>
      </c>
      <c r="T119" s="117">
        <f ca="1">IF(T114=0,0,(IF(T92="road",T116*T87,T117*T91)/T114)*INDIRECT("speed"&amp;B$2)*1000/60)</f>
        <v>635.09014151830524</v>
      </c>
      <c r="U119" s="117">
        <f ca="1">IF(U114=0,0,(IF(U92="road",U116*U87,U117*U91)/U114)*INDIRECT("speed"&amp;B$2)*1000/60)</f>
        <v>674.03465258708502</v>
      </c>
      <c r="V119" s="117">
        <f ca="1">IF(V114=0,0,(IF(V92="road",V116*V87,V117*V91)/V114)*INDIRECT("speed"&amp;B$2)*1000/60)</f>
        <v>705.34620902500239</v>
      </c>
      <c r="W119" s="117">
        <f ca="1">IF(W114=0,0,(IF(W92="road",W116*W87,W117*W91)/W114)*INDIRECT("speed"&amp;B$2)*1000/60)</f>
        <v>724.44041060649374</v>
      </c>
      <c r="X119" s="117">
        <f ca="1">IF(X114=0,0,(IF(X92="road",X116*X87,X117*X91)/X114)*INDIRECT("speed"&amp;B$2)*1000/60)</f>
        <v>0</v>
      </c>
      <c r="Y119" s="117">
        <f ca="1">IF(Y114=0,0,(IF(Y92="road",Y116*Y87,Y117*Y91)/Y114)*INDIRECT("speed"&amp;B$2)*1000/60)</f>
        <v>0</v>
      </c>
      <c r="Z119" s="117">
        <f ca="1">IF(Z114=0,0,(IF(Z92="road",Z116*Z87,Z117*Z91)/Z114)*INDIRECT("speed"&amp;B$2)*1000/60)</f>
        <v>0</v>
      </c>
      <c r="AA119" s="117">
        <f ca="1">IF(AA114=0,0,(IF(AA92="road",AA116*AA87,AA117*AA91)/AA114)*INDIRECT("speed"&amp;B$2)*1000/60)</f>
        <v>0</v>
      </c>
      <c r="AB119" s="401"/>
      <c r="AD119" s="17" t="s">
        <v>291</v>
      </c>
      <c r="AE119" s="124">
        <f>AD26</f>
        <v>0</v>
      </c>
      <c r="AF119" s="124" t="str">
        <f>AD27</f>
        <v>shop1834</v>
      </c>
      <c r="AG119" s="223"/>
      <c r="AH119" s="124"/>
      <c r="AI119" s="21"/>
      <c r="AJ119" s="116">
        <f ca="1">IF(AJ114=0,0,(IF(AJ92="road",AJ116*AJ87,AJ117*AJ91)/AJ114)*INDIRECT("speed"&amp;B$2)*1000/60)</f>
        <v>0</v>
      </c>
      <c r="AK119" s="117">
        <f ca="1">IF(AK114=0,0,(IF(AK92="road",AK116*AK87,AK117*AK91)/AK114)*INDIRECT("speed"&amp;B$2)*1000/60)</f>
        <v>49.999431540036895</v>
      </c>
      <c r="AL119" s="117">
        <f ca="1">IF(AL114=0,0,(IF(AL92="road",AL116*AL87,AL117*AL91)/AL114)*INDIRECT("speed"&amp;B$2)*1000/60)</f>
        <v>99.998126508889214</v>
      </c>
      <c r="AM119" s="117">
        <f ca="1">IF(AM114=0,0,(IF(AM92="road",AM116*AM87,AM117*AM91)/AM114)*INDIRECT("speed"&amp;B$2)*1000/60)</f>
        <v>149.99536873061848</v>
      </c>
      <c r="AN119" s="117">
        <f ca="1">IF(AN114=0,0,(IF(AN92="road",AN116*AN87,AN117*AN91)/AN114)*INDIRECT("speed"&amp;B$2)*1000/60)</f>
        <v>199.98982275475558</v>
      </c>
      <c r="AO119" s="117">
        <f ca="1">IF(AO114=0,0,(IF(AO92="road",AO116*AO87,AO117*AO91)/AO114)*INDIRECT("speed"&amp;B$2)*1000/60)</f>
        <v>249.97903164860338</v>
      </c>
      <c r="AP119" s="117">
        <f ca="1">IF(AP114=0,0,(IF(AP92="road",AP116*AP87,AP117*AP91)/AP114)*INDIRECT("speed"&amp;B$2)*1000/60)</f>
        <v>299.9585237674595</v>
      </c>
      <c r="AQ119" s="117">
        <f ca="1">IF(AQ114=0,0,(IF(AQ92="road",AQ116*AQ87,AQ117*AQ91)/AQ114)*INDIRECT("speed"&amp;B$2)*1000/60)</f>
        <v>349.92023268899919</v>
      </c>
      <c r="AR119" s="117">
        <f ca="1">IF(AR114=0,0,(IF(AR92="road",AR116*AR87,AR117*AR91)/AR114)*INDIRECT("speed"&amp;B$2)*1000/60)</f>
        <v>399.84971583081278</v>
      </c>
      <c r="AS119" s="117">
        <f ca="1">IF(AS114=0,0,(IF(AS92="road",AS116*AS87,AS117*AS91)/AS114)*INDIRECT("speed"&amp;B$2)*1000/60)</f>
        <v>449.7212807025395</v>
      </c>
      <c r="AT119" s="117">
        <f ca="1">IF(AT114=0,0,(IF(AT92="road",AT116*AT87,AT117*AT91)/AT114)*INDIRECT("speed"&amp;B$2)*1000/60)</f>
        <v>499.48948309411765</v>
      </c>
      <c r="AU119" s="117">
        <f ca="1">IF(AU114=0,0,(IF(AU92="road",AU116*AU87,AU117*AU91)/AU114)*INDIRECT("speed"&amp;B$2)*1000/60)</f>
        <v>549.07436718180395</v>
      </c>
      <c r="AV119" s="117">
        <f ca="1">IF(AV114=0,0,(IF(AV92="road",AV116*AV87,AV117*AV91)/AV114)*INDIRECT("speed"&amp;B$2)*1000/60)</f>
        <v>598.33598375754832</v>
      </c>
      <c r="AW119" s="117">
        <f ca="1">IF(AW114=0,0,(IF(AW92="road",AW116*AW87,AW117*AW91)/AW114)*INDIRECT("speed"&amp;B$2)*1000/60)</f>
        <v>647.03071424418124</v>
      </c>
      <c r="AX119" s="117">
        <f ca="1">IF(AX114=0,0,(IF(AX92="road",AX116*AX87,AX117*AX91)/AX114)*INDIRECT("speed"&amp;B$2)*1000/60)</f>
        <v>694.73717071775138</v>
      </c>
      <c r="AY119" s="117">
        <f ca="1">IF(AY114=0,0,(IF(AY92="road",AY116*AY87,AY117*AY91)/AY114)*INDIRECT("speed"&amp;B$2)*1000/60)</f>
        <v>740.73242373539802</v>
      </c>
      <c r="AZ119" s="117">
        <f ca="1">IF(AZ114=0,0,(IF(AZ92="road",AZ116*AZ87,AZ117*AZ91)/AZ114)*INDIRECT("speed"&amp;B$2)*1000/60)</f>
        <v>783.79041043118218</v>
      </c>
      <c r="BA119" s="117">
        <f ca="1">IF(BA114=0,0,(IF(BA92="road",BA116*BA87,BA117*BA91)/BA114)*INDIRECT("speed"&amp;B$2)*1000/60)</f>
        <v>0</v>
      </c>
      <c r="BB119" s="117">
        <f ca="1">IF(BB114=0,0,(IF(BB92="road",BB116*BB87,BB117*BB91)/BB114)*INDIRECT("speed"&amp;B$2)*1000/60)</f>
        <v>0</v>
      </c>
      <c r="BC119" s="117">
        <f ca="1">IF(BC114=0,0,(IF(BC92="road",BC116*BC87,BC117*BC91)/BC114)*INDIRECT("speed"&amp;B$2)*1000/60)</f>
        <v>0</v>
      </c>
      <c r="BD119" s="117">
        <f ca="1">IF(BD114=0,0,(IF(BD92="road",BD116*BD87,BD117*BD91)/BD114)*INDIRECT("speed"&amp;B$2)*1000/60)</f>
        <v>0</v>
      </c>
      <c r="BE119" s="401"/>
      <c r="BG119" s="17" t="s">
        <v>291</v>
      </c>
      <c r="BH119" s="124">
        <f>BG26</f>
        <v>0</v>
      </c>
      <c r="BI119" s="124" t="str">
        <f>BG27</f>
        <v>lei1834</v>
      </c>
      <c r="BJ119" s="223"/>
      <c r="BK119" s="124"/>
      <c r="BL119" s="21"/>
      <c r="BM119" s="116">
        <f ca="1">IF(BM114=0,0,(IF(BM92="road",BM116*BM87,BM117*BM91)/BM114)*INDIRECT("speed"&amp;B$2)*1000/60)</f>
        <v>0</v>
      </c>
      <c r="BN119" s="117">
        <f ca="1">IF(BN114=0,0,(IF(BN92="road",BN116*BN87,BN117*BN91)/BN114)*INDIRECT("speed"&amp;B$2)*1000/60)</f>
        <v>49.996566569361775</v>
      </c>
      <c r="BO119" s="117">
        <f ca="1">IF(BO114=0,0,(IF(BO92="road",BO116*BO87,BO117*BO91)/BO114)*INDIRECT("speed"&amp;B$2)*1000/60)</f>
        <v>99.9887425540458</v>
      </c>
      <c r="BP119" s="117">
        <f ca="1">IF(BP114=0,0,(IF(BP92="road",BP116*BP87,BP117*BP91)/BP114)*INDIRECT("speed"&amp;B$2)*1000/60)</f>
        <v>149.97231580668435</v>
      </c>
      <c r="BQ119" s="117">
        <f ca="1">IF(BQ114=0,0,(IF(BQ92="road",BQ116*BQ87,BQ117*BQ91)/BQ114)*INDIRECT("speed"&amp;B$2)*1000/60)</f>
        <v>199.93948200240575</v>
      </c>
      <c r="BR119" s="117">
        <f ca="1">IF(BR114=0,0,(IF(BR92="road",BR116*BR87,BR117*BR91)/BR114)*INDIRECT("speed"&amp;B$2)*1000/60)</f>
        <v>249.87597426798024</v>
      </c>
      <c r="BS119" s="117">
        <f ca="1">IF(BS114=0,0,(IF(BS92="road",BS116*BS87,BS117*BS91)/BS114)*INDIRECT("speed"&amp;B$2)*1000/60)</f>
        <v>299.75599584821589</v>
      </c>
      <c r="BT119" s="117">
        <f ca="1">IF(BT114=0,0,(IF(BT92="road",BT116*BT87,BT117*BT91)/BT114)*INDIRECT("speed"&amp;B$2)*1000/60)</f>
        <v>349.5333318269216</v>
      </c>
      <c r="BU119" s="117">
        <f ca="1">IF(BU114=0,0,(IF(BU92="road",BU116*BU87,BU117*BU91)/BU114)*INDIRECT("speed"&amp;B$2)*1000/60)</f>
        <v>399.12586176942239</v>
      </c>
      <c r="BV119" s="117">
        <f ca="1">IF(BV114=0,0,(IF(BV92="road",BV116*BV87,BV117*BV91)/BV114)*INDIRECT("speed"&amp;B$2)*1000/60)</f>
        <v>448.3887755768676</v>
      </c>
      <c r="BW119" s="117">
        <f ca="1">IF(BW114=0,0,(IF(BW92="road",BW116*BW87,BW117*BW91)/BW114)*INDIRECT("speed"&amp;B$2)*1000/60)</f>
        <v>497.06868825923749</v>
      </c>
      <c r="BX119" s="117">
        <f ca="1">IF(BX114=0,0,(IF(BX92="road",BX116*BX87,BX117*BX91)/BX114)*INDIRECT("speed"&amp;B$2)*1000/60)</f>
        <v>544.72605855623397</v>
      </c>
      <c r="BY119" s="117">
        <f ca="1">IF(BY114=0,0,(IF(BY92="road",BY116*BY87,BY117*BY91)/BY114)*INDIRECT("speed"&amp;B$2)*1000/60)</f>
        <v>590.60659390282979</v>
      </c>
      <c r="BZ119" s="117">
        <f ca="1">IF(BZ114=0,0,(IF(BZ92="road",BZ116*BZ87,BZ117*BZ91)/BZ114)*INDIRECT("speed"&amp;B$2)*1000/60)</f>
        <v>633.43480814637667</v>
      </c>
      <c r="CA119" s="117">
        <f ca="1">IF(CA114=0,0,(IF(CA92="road",CA116*CA87,CA117*CA91)/CA114)*INDIRECT("speed"&amp;B$2)*1000/60)</f>
        <v>671.10031952661302</v>
      </c>
      <c r="CB119" s="117">
        <f ca="1">IF(CB114=0,0,(IF(CB92="road",CB116*CB87,CB117*CB91)/CB114)*INDIRECT("speed"&amp;B$2)*1000/60)</f>
        <v>700.22772583348899</v>
      </c>
      <c r="CC119" s="117">
        <f ca="1">IF(CC114=0,0,(IF(CC92="road",CC116*CC87,CC117*CC91)/CC114)*INDIRECT("speed"&amp;B$2)*1000/60)</f>
        <v>715.70741465274966</v>
      </c>
      <c r="CD119" s="117">
        <f ca="1">IF(CD114=0,0,(IF(CD92="road",CD116*CD87,CD117*CD91)/CD114)*INDIRECT("speed"&amp;B$2)*1000/60)</f>
        <v>0</v>
      </c>
      <c r="CE119" s="117">
        <f ca="1">IF(CE114=0,0,(IF(CE92="road",CE116*CE87,CE117*CE91)/CE114)*INDIRECT("speed"&amp;B$2)*1000/60)</f>
        <v>0</v>
      </c>
      <c r="CF119" s="117">
        <f ca="1">IF(CF114=0,0,(IF(CF92="road",CF116*CF87,CF117*CF91)/CF114)*INDIRECT("speed"&amp;B$2)*1000/60)</f>
        <v>0</v>
      </c>
      <c r="CG119" s="117">
        <f ca="1">IF(CG114=0,0,(IF(CG92="road",CG116*CG87,CG117*CG91)/CG114)*INDIRECT("speed"&amp;B$2)*1000/60)</f>
        <v>0</v>
      </c>
      <c r="CH119" s="401"/>
      <c r="CJ119" s="17" t="s">
        <v>291</v>
      </c>
      <c r="CK119" s="124">
        <f>CJ26</f>
        <v>0</v>
      </c>
      <c r="CL119" s="124" t="str">
        <f>CJ27</f>
        <v>work3564</v>
      </c>
      <c r="CM119" s="223"/>
      <c r="CN119" s="124"/>
      <c r="CO119" s="21"/>
      <c r="CP119" s="116">
        <f ca="1">IF(CP114=0,0,(IF(CP92="road",CP116*CP87,CP117*CP91)/CP114)*INDIRECT("speed"&amp;B$2)*1000/60)</f>
        <v>0</v>
      </c>
      <c r="CQ119" s="117">
        <f ca="1">IF(CQ114=0,0,(IF(CQ92="road",CQ116*CQ87,CQ117*CQ91)/CQ114)*INDIRECT("speed"&amp;B$2)*1000/60)</f>
        <v>49.997537065946673</v>
      </c>
      <c r="CR119" s="117">
        <f ca="1">IF(CR114=0,0,(IF(CR92="road",CR116*CR87,CR117*CR91)/CR114)*INDIRECT("speed"&amp;B$2)*1000/60)</f>
        <v>99.991905633771481</v>
      </c>
      <c r="CS119" s="117">
        <f ca="1">IF(CS114=0,0,(IF(CS92="road",CS116*CS87,CS117*CS91)/CS114)*INDIRECT("speed"&amp;B$2)*1000/60)</f>
        <v>149.98004724487473</v>
      </c>
      <c r="CT119" s="117">
        <f ca="1">IF(CT114=0,0,(IF(CT92="road",CT116*CT87,CT117*CT91)/CT114)*INDIRECT("speed"&amp;B$2)*1000/60)</f>
        <v>199.95627851599363</v>
      </c>
      <c r="CU119" s="117">
        <f ca="1">IF(CU114=0,0,(IF(CU92="road",CU116*CU87,CU117*CU91)/CU114)*INDIRECT("speed"&amp;B$2)*1000/60)</f>
        <v>249.91017943800233</v>
      </c>
      <c r="CV119" s="117">
        <f ca="1">IF(CV114=0,0,(IF(CV92="road",CV116*CV87,CV117*CV91)/CV114)*INDIRECT("speed"&amp;B$2)*1000/60)</f>
        <v>299.82285294060961</v>
      </c>
      <c r="CW119" s="117">
        <f ca="1">IF(CW114=0,0,(IF(CW92="road",CW116*CW87,CW117*CW91)/CW114)*INDIRECT("speed"&amp;B$2)*1000/60)</f>
        <v>349.66033972128548</v>
      </c>
      <c r="CX119" s="117">
        <f ca="1">IF(CX114=0,0,(IF(CX92="road",CX116*CX87,CX117*CX91)/CX114)*INDIRECT("speed"&amp;B$2)*1000/60)</f>
        <v>399.36209417641777</v>
      </c>
      <c r="CY119" s="117">
        <f ca="1">IF(CY114=0,0,(IF(CY92="road",CY116*CY87,CY117*CY91)/CY114)*INDIRECT("speed"&amp;B$2)*1000/60)</f>
        <v>448.82094683697528</v>
      </c>
      <c r="CZ119" s="117">
        <f ca="1">IF(CZ114=0,0,(IF(CZ92="road",CZ116*CZ87,CZ117*CZ91)/CZ114)*INDIRECT("speed"&amp;B$2)*1000/60)</f>
        <v>497.84853033335145</v>
      </c>
      <c r="DA119" s="117">
        <f ca="1">IF(DA114=0,0,(IF(DA92="road",DA116*DA87,DA117*DA91)/DA114)*INDIRECT("speed"&amp;B$2)*1000/60)</f>
        <v>546.11622587087538</v>
      </c>
      <c r="DB119" s="117">
        <f ca="1">IF(DB114=0,0,(IF(DB92="road",DB116*DB87,DB117*DB91)/DB114)*INDIRECT("speed"&amp;B$2)*1000/60)</f>
        <v>593.05577174598477</v>
      </c>
      <c r="DC119" s="117">
        <f ca="1">IF(DC114=0,0,(IF(DC92="road",DC116*DC87,DC117*DC91)/DC114)*INDIRECT("speed"&amp;B$2)*1000/60)</f>
        <v>637.69577828201705</v>
      </c>
      <c r="DD119" s="117">
        <f ca="1">IF(DD114=0,0,(IF(DD92="road",DD116*DD87,DD117*DD91)/DD114)*INDIRECT("speed"&amp;B$2)*1000/60)</f>
        <v>678.40287915237809</v>
      </c>
      <c r="DE119" s="117">
        <f ca="1">IF(DE114=0,0,(IF(DE92="road",DE116*DE87,DE117*DE91)/DE114)*INDIRECT("speed"&amp;B$2)*1000/60)</f>
        <v>712.49873549824156</v>
      </c>
      <c r="DF119" s="117">
        <f ca="1">IF(DF114=0,0,(IF(DF92="road",DF116*DF87,DF117*DF91)/DF114)*INDIRECT("speed"&amp;B$2)*1000/60)</f>
        <v>735.76440811822147</v>
      </c>
      <c r="DG119" s="117">
        <f ca="1">IF(DG114=0,0,(IF(DG92="road",DG116*DG87,DG117*DG91)/DG114)*INDIRECT("speed"&amp;B$2)*1000/60)</f>
        <v>0</v>
      </c>
      <c r="DH119" s="117">
        <f ca="1">IF(DH114=0,0,(IF(DH92="road",DH116*DH87,DH117*DH91)/DH114)*INDIRECT("speed"&amp;B$2)*1000/60)</f>
        <v>0</v>
      </c>
      <c r="DI119" s="117">
        <f ca="1">IF(DI114=0,0,(IF(DI92="road",DI116*DI87,DI117*DI91)/DI114)*INDIRECT("speed"&amp;B$2)*1000/60)</f>
        <v>0</v>
      </c>
      <c r="DJ119" s="117">
        <f ca="1">IF(DJ114=0,0,(IF(DJ92="road",DJ116*DJ87,DJ117*DJ91)/DJ114)*INDIRECT("speed"&amp;B$2)*1000/60)</f>
        <v>0</v>
      </c>
      <c r="DK119" s="401"/>
      <c r="DM119" s="17" t="s">
        <v>291</v>
      </c>
      <c r="DN119" s="124">
        <f>DM26</f>
        <v>0</v>
      </c>
      <c r="DO119" s="124" t="str">
        <f>DM27</f>
        <v>shop3564</v>
      </c>
      <c r="DP119" s="223"/>
      <c r="DQ119" s="124"/>
      <c r="DR119" s="21"/>
      <c r="DS119" s="116">
        <f ca="1">IF(DS114=0,0,(IF(DS92="road",DS116*DS87,DS117*DS91)/DS114)*INDIRECT("speed"&amp;B$2)*1000/60)</f>
        <v>0</v>
      </c>
      <c r="DT119" s="117">
        <f ca="1">IF(DT114=0,0,(IF(DT92="road",DT116*DT87,DT117*DT91)/DT114)*INDIRECT("speed"&amp;B$2)*1000/60)</f>
        <v>49.996968287901772</v>
      </c>
      <c r="DU119" s="117">
        <f ca="1">IF(DU114=0,0,(IF(DU92="road",DU116*DU87,DU117*DU91)/DU114)*INDIRECT("speed"&amp;B$2)*1000/60)</f>
        <v>99.990084866140378</v>
      </c>
      <c r="DV119" s="117">
        <f ca="1">IF(DV114=0,0,(IF(DV92="road",DV116*DV87,DV117*DV91)/DV114)*INDIRECT("speed"&amp;B$2)*1000/60)</f>
        <v>149.9756792225815</v>
      </c>
      <c r="DW119" s="117">
        <f ca="1">IF(DW114=0,0,(IF(DW92="road",DW116*DW87,DW117*DW91)/DW114)*INDIRECT("speed"&amp;B$2)*1000/60)</f>
        <v>199.94697202139497</v>
      </c>
      <c r="DX119" s="117">
        <f ca="1">IF(DX114=0,0,(IF(DX92="road",DX116*DX87,DX117*DX91)/DX114)*INDIRECT("speed"&amp;B$2)*1000/60)</f>
        <v>249.89160836393805</v>
      </c>
      <c r="DY119" s="117">
        <f ca="1">IF(DY114=0,0,(IF(DY92="road",DY116*DY87,DY117*DY91)/DY114)*INDIRECT("speed"&amp;B$2)*1000/60)</f>
        <v>299.78731644354241</v>
      </c>
      <c r="DZ119" s="117">
        <f ca="1">IF(DZ114=0,0,(IF(DZ92="road",DZ116*DZ87,DZ117*DZ91)/DZ114)*INDIRECT("speed"&amp;B$2)*1000/60)</f>
        <v>349.59431567855137</v>
      </c>
      <c r="EA119" s="117">
        <f ca="1">IF(EA114=0,0,(IF(EA92="road",EA116*EA87,EA117*EA91)/EA114)*INDIRECT("speed"&amp;B$2)*1000/60)</f>
        <v>399.24212698474793</v>
      </c>
      <c r="EB119" s="117">
        <f ca="1">IF(EB114=0,0,(IF(EB92="road",EB116*EB87,EB117*EB91)/EB114)*INDIRECT("speed"&amp;B$2)*1000/60)</f>
        <v>448.60682517781021</v>
      </c>
      <c r="EC119" s="117">
        <f ca="1">IF(EC114=0,0,(IF(EC92="road",EC116*EC87,EC117*EC91)/EC114)*INDIRECT("speed"&amp;B$2)*1000/60)</f>
        <v>497.47216503091005</v>
      </c>
      <c r="ED119" s="117">
        <f ca="1">IF(ED114=0,0,(IF(ED92="road",ED116*ED87,ED117*ED91)/ED114)*INDIRECT("speed"&amp;B$2)*1000/60)</f>
        <v>545.46398071253623</v>
      </c>
      <c r="EE119" s="117">
        <f ca="1">IF(EE114=0,0,(IF(EE92="road",EE116*EE87,EE117*EE91)/EE114)*INDIRECT("speed"&amp;B$2)*1000/60)</f>
        <v>591.94154740023373</v>
      </c>
      <c r="EF119" s="117">
        <f ca="1">IF(EF114=0,0,(IF(EF92="road",EF116*EF87,EF117*EF91)/EF114)*INDIRECT("speed"&amp;B$2)*1000/60)</f>
        <v>635.82298396885062</v>
      </c>
      <c r="EG119" s="117">
        <f ca="1">IF(EG114=0,0,(IF(EG92="road",EG116*EG87,EG117*EG91)/EG114)*INDIRECT("speed"&amp;B$2)*1000/60)</f>
        <v>675.31852401202332</v>
      </c>
      <c r="EH119" s="117">
        <f ca="1">IF(EH114=0,0,(IF(EH92="road",EH116*EH87,EH117*EH91)/EH114)*INDIRECT("speed"&amp;B$2)*1000/60)</f>
        <v>707.55906593762802</v>
      </c>
      <c r="EI119" s="117">
        <f ca="1">IF(EI114=0,0,(IF(EI92="road",EI116*EI87,EI117*EI91)/EI114)*INDIRECT("speed"&amp;B$2)*1000/60)</f>
        <v>728.1706900044428</v>
      </c>
      <c r="EJ119" s="117">
        <f ca="1">IF(EJ114=0,0,(IF(EJ92="road",EJ116*EJ87,EJ117*EJ91)/EJ114)*INDIRECT("speed"&amp;B$2)*1000/60)</f>
        <v>0</v>
      </c>
      <c r="EK119" s="117">
        <f ca="1">IF(EK114=0,0,(IF(EK92="road",EK116*EK87,EK117*EK91)/EK114)*INDIRECT("speed"&amp;B$2)*1000/60)</f>
        <v>0</v>
      </c>
      <c r="EL119" s="117">
        <f ca="1">IF(EL114=0,0,(IF(EL92="road",EL116*EL87,EL117*EL91)/EL114)*INDIRECT("speed"&amp;B$2)*1000/60)</f>
        <v>0</v>
      </c>
      <c r="EM119" s="117">
        <f ca="1">IF(EM114=0,0,(IF(EM92="road",EM116*EM87,EM117*EM91)/EM114)*INDIRECT("speed"&amp;B$2)*1000/60)</f>
        <v>0</v>
      </c>
      <c r="EN119" s="401"/>
      <c r="EP119" s="17" t="s">
        <v>291</v>
      </c>
      <c r="EQ119" s="124">
        <f>EP26</f>
        <v>0</v>
      </c>
      <c r="ER119" s="124" t="str">
        <f>EP27</f>
        <v>lei3564</v>
      </c>
      <c r="ES119" s="223"/>
      <c r="ET119" s="124"/>
      <c r="EU119" s="21"/>
      <c r="EV119" s="116">
        <f ca="1">IF(EV114=0,0,(IF(EV92="road",EV116*EV87,EV117*EV91)/EV114)*INDIRECT("speed"&amp;B$2)*1000/60)</f>
        <v>0</v>
      </c>
      <c r="EW119" s="117">
        <f ca="1">IF(EW114=0,0,(IF(EW92="road",EW116*EW87,EW117*EW91)/EW114)*INDIRECT("speed"&amp;B$2)*1000/60)</f>
        <v>49.997308521136262</v>
      </c>
      <c r="EX119" s="117">
        <f ca="1">IF(EX114=0,0,(IF(EX92="road",EX116*EX87,EX117*EX91)/EX114)*INDIRECT("speed"&amp;B$2)*1000/60)</f>
        <v>99.991192109485567</v>
      </c>
      <c r="EY119" s="117">
        <f ca="1">IF(EY114=0,0,(IF(EY92="road",EY116*EY87,EY117*EY91)/EY114)*INDIRECT("speed"&amp;B$2)*1000/60)</f>
        <v>149.97838148188217</v>
      </c>
      <c r="EZ119" s="117">
        <f ca="1">IF(EZ114=0,0,(IF(EZ92="road",EZ116*EZ87,EZ117*EZ91)/EZ114)*INDIRECT("speed"&amp;B$2)*1000/60)</f>
        <v>199.95283342605538</v>
      </c>
      <c r="FA119" s="117">
        <f ca="1">IF(FA114=0,0,(IF(FA92="road",FA116*FA87,FA117*FA91)/FA114)*INDIRECT("speed"&amp;B$2)*1000/60)</f>
        <v>249.90352544561003</v>
      </c>
      <c r="FB119" s="117">
        <f ca="1">IF(FB114=0,0,(IF(FB92="road",FB116*FB87,FB117*FB91)/FB114)*INDIRECT("speed"&amp;B$2)*1000/60)</f>
        <v>299.81057044023618</v>
      </c>
      <c r="FC119" s="117">
        <f ca="1">IF(FC114=0,0,(IF(FC92="road",FC116*FC87,FC117*FC91)/FC114)*INDIRECT("speed"&amp;B$2)*1000/60)</f>
        <v>349.63841418474175</v>
      </c>
      <c r="FD119" s="117">
        <f ca="1">IF(FD114=0,0,(IF(FD92="road",FD116*FD87,FD117*FD91)/FD114)*INDIRECT("speed"&amp;B$2)*1000/60)</f>
        <v>399.32399957186936</v>
      </c>
      <c r="FE119" s="117">
        <f ca="1">IF(FE114=0,0,(IF(FE92="road",FE116*FE87,FE117*FE91)/FE114)*INDIRECT("speed"&amp;B$2)*1000/60)</f>
        <v>448.7563146590316</v>
      </c>
      <c r="FF119" s="117">
        <f ca="1">IF(FF114=0,0,(IF(FF92="road",FF116*FF87,FF117*FF91)/FF114)*INDIRECT("speed"&amp;B$2)*1000/60)</f>
        <v>497.74134726795529</v>
      </c>
      <c r="FG119" s="117">
        <f ca="1">IF(FG114=0,0,(IF(FG92="road",FG116*FG87,FG117*FG91)/FG114)*INDIRECT("speed"&amp;B$2)*1000/60)</f>
        <v>545.94270837936392</v>
      </c>
      <c r="FH119" s="117">
        <f ca="1">IF(FH114=0,0,(IF(FH92="road",FH116*FH87,FH117*FH91)/FH114)*INDIRECT("speed"&amp;B$2)*1000/60)</f>
        <v>592.78268876134166</v>
      </c>
      <c r="FI119" s="117">
        <f ca="1">IF(FI114=0,0,(IF(FI92="road",FI116*FI87,FI117*FI91)/FI114)*INDIRECT("speed"&amp;B$2)*1000/60)</f>
        <v>637.28163010832213</v>
      </c>
      <c r="FJ119" s="117">
        <f ca="1">IF(FJ114=0,0,(IF(FJ92="road",FJ116*FJ87,FJ117*FJ91)/FJ114)*INDIRECT("speed"&amp;B$2)*1000/60)</f>
        <v>677.80825522173495</v>
      </c>
      <c r="FK119" s="117">
        <f ca="1">IF(FK114=0,0,(IF(FK92="road",FK116*FK87,FK117*FK91)/FK114)*INDIRECT("speed"&amp;B$2)*1000/60)</f>
        <v>711.72060994251535</v>
      </c>
      <c r="FL119" s="117">
        <f ca="1">IF(FL114=0,0,(IF(FL92="road",FL116*FL87,FL117*FL91)/FL114)*INDIRECT("speed"&amp;B$2)*1000/60)</f>
        <v>734.92436326770098</v>
      </c>
      <c r="FM119" s="117">
        <f ca="1">IF(FM114=0,0,(IF(FM92="road",FM116*FM87,FM117*FM91)/FM114)*INDIRECT("speed"&amp;B$2)*1000/60)</f>
        <v>0</v>
      </c>
      <c r="FN119" s="117">
        <f ca="1">IF(FN114=0,0,(IF(FN92="road",FN116*FN87,FN117*FN91)/FN114)*INDIRECT("speed"&amp;B$2)*1000/60)</f>
        <v>0</v>
      </c>
      <c r="FO119" s="117">
        <f ca="1">IF(FO114=0,0,(IF(FO92="road",FO116*FO87,FO117*FO91)/FO114)*INDIRECT("speed"&amp;B$2)*1000/60)</f>
        <v>0</v>
      </c>
      <c r="FP119" s="117">
        <f ca="1">IF(FP114=0,0,(IF(FP92="road",FP116*FP87,FP117*FP91)/FP114)*INDIRECT("speed"&amp;B$2)*1000/60)</f>
        <v>0</v>
      </c>
      <c r="FQ119" s="401"/>
      <c r="FS119" s="17" t="s">
        <v>291</v>
      </c>
      <c r="FT119" s="124">
        <f>FS26</f>
        <v>0</v>
      </c>
      <c r="FU119" s="124" t="str">
        <f>FS27</f>
        <v>shop65</v>
      </c>
      <c r="FV119" s="223"/>
      <c r="FW119" s="124"/>
      <c r="FX119" s="21"/>
      <c r="FY119" s="116">
        <f ca="1">IF(FY114=0,0,(IF(FY92="road",FY116*FY87,FY117*FY91)/FY114)*INDIRECT("speed"&amp;B$2)*1000/60)</f>
        <v>0</v>
      </c>
      <c r="FZ119" s="117">
        <f ca="1">IF(FZ114=0,0,(IF(FZ92="road",FZ116*FZ87,FZ117*FZ91)/FZ114)*INDIRECT("speed"&amp;B$2)*1000/60)</f>
        <v>49.994787853174898</v>
      </c>
      <c r="GA119" s="117">
        <f ca="1">IF(GA114=0,0,(IF(GA92="road",GA116*GA87,GA117*GA91)/GA114)*INDIRECT("speed"&amp;B$2)*1000/60)</f>
        <v>99.982952629898293</v>
      </c>
      <c r="GB119" s="117">
        <f ca="1">IF(GB114=0,0,(IF(GB92="road",GB116*GB87,GB117*GB91)/GB114)*INDIRECT("speed"&amp;B$2)*1000/60)</f>
        <v>149.9581822888002</v>
      </c>
      <c r="GC119" s="117">
        <f ca="1">IF(GC114=0,0,(IF(GC92="road",GC116*GC87,GC117*GC91)/GC114)*INDIRECT("speed"&amp;B$2)*1000/60)</f>
        <v>199.90881959351503</v>
      </c>
      <c r="GD119" s="117">
        <f ca="1">IF(GD114=0,0,(IF(GD92="road",GD116*GD87,GD117*GD91)/GD114)*INDIRECT("speed"&amp;B$2)*1000/60)</f>
        <v>249.8136245873157</v>
      </c>
      <c r="GE119" s="117">
        <f ca="1">IF(GE114=0,0,(IF(GE92="road",GE116*GE87,GE117*GE91)/GE114)*INDIRECT("speed"&amp;B$2)*1000/60)</f>
        <v>299.63432552184224</v>
      </c>
      <c r="GF119" s="117">
        <f ca="1">IF(GF114=0,0,(IF(GF92="road",GF116*GF87,GF117*GF91)/GF114)*INDIRECT("speed"&amp;B$2)*1000/60)</f>
        <v>349.3026191752495</v>
      </c>
      <c r="GG119" s="117">
        <f ca="1">IF(GG114=0,0,(IF(GG92="road",GG116*GG87,GG117*GG91)/GG114)*INDIRECT("speed"&amp;B$2)*1000/60)</f>
        <v>398.69766545745728</v>
      </c>
      <c r="GH119" s="117">
        <f ca="1">IF(GH114=0,0,(IF(GH92="road",GH116*GH87,GH117*GH91)/GH114)*INDIRECT("speed"&amp;B$2)*1000/60)</f>
        <v>447.60750586611198</v>
      </c>
      <c r="GI119" s="117">
        <f ca="1">IF(GI114=0,0,(IF(GI92="road",GI116*GI87,GI117*GI91)/GI114)*INDIRECT("speed"&amp;B$2)*1000/60)</f>
        <v>495.66379820757345</v>
      </c>
      <c r="GJ119" s="117">
        <f ca="1">IF(GJ114=0,0,(IF(GJ92="road",GJ116*GJ87,GJ117*GJ91)/GJ114)*INDIRECT("speed"&amp;B$2)*1000/60)</f>
        <v>0</v>
      </c>
      <c r="GK119" s="117">
        <f ca="1">IF(GK114=0,0,(IF(GK92="road",GK116*GK87,GK117*GK91)/GK114)*INDIRECT("speed"&amp;B$2)*1000/60)</f>
        <v>0</v>
      </c>
      <c r="GL119" s="117">
        <f ca="1">IF(GL114=0,0,(IF(GL92="road",GL116*GL87,GL117*GL91)/GL114)*INDIRECT("speed"&amp;B$2)*1000/60)</f>
        <v>0</v>
      </c>
      <c r="GM119" s="117">
        <f ca="1">IF(GM114=0,0,(IF(GM92="road",GM116*GM87,GM117*GM91)/GM114)*INDIRECT("speed"&amp;B$2)*1000/60)</f>
        <v>0</v>
      </c>
      <c r="GN119" s="117">
        <f ca="1">IF(GN114=0,0,(IF(GN92="road",GN116*GN87,GN117*GN91)/GN114)*INDIRECT("speed"&amp;B$2)*1000/60)</f>
        <v>0</v>
      </c>
      <c r="GO119" s="117">
        <f ca="1">IF(GO114=0,0,(IF(GO92="road",GO116*GO87,GO117*GO91)/GO114)*INDIRECT("speed"&amp;B$2)*1000/60)</f>
        <v>0</v>
      </c>
      <c r="GP119" s="117">
        <f ca="1">IF(GP114=0,0,(IF(GP92="road",GP116*GP87,GP117*GP91)/GP114)*INDIRECT("speed"&amp;B$2)*1000/60)</f>
        <v>0</v>
      </c>
      <c r="GQ119" s="117">
        <f ca="1">IF(GQ114=0,0,(IF(GQ92="road",GQ116*GQ87,GQ117*GQ91)/GQ114)*INDIRECT("speed"&amp;B$2)*1000/60)</f>
        <v>0</v>
      </c>
      <c r="GR119" s="117">
        <f ca="1">IF(GR114=0,0,(IF(GR92="road",GR116*GR87,GR117*GR91)/GR114)*INDIRECT("speed"&amp;B$2)*1000/60)</f>
        <v>0</v>
      </c>
      <c r="GS119" s="117">
        <f ca="1">IF(GS114=0,0,(IF(GS92="road",GS116*GS87,GS117*GS91)/GS114)*INDIRECT("speed"&amp;B$2)*1000/60)</f>
        <v>0</v>
      </c>
      <c r="GT119" s="401"/>
      <c r="GV119" s="17" t="s">
        <v>291</v>
      </c>
      <c r="GW119" s="124">
        <f>GV26</f>
        <v>0</v>
      </c>
      <c r="GX119" s="124" t="str">
        <f>GV27</f>
        <v>lei65</v>
      </c>
      <c r="GY119" s="223"/>
      <c r="GZ119" s="124"/>
      <c r="HA119" s="21"/>
      <c r="HB119" s="116">
        <f ca="1">IF(HB114=0,0,(IF(HB92="road",HB116*HB87,HB117*HB91)/HB114)*INDIRECT("speed"&amp;B$2)*1000/60)</f>
        <v>0</v>
      </c>
      <c r="HC119" s="117">
        <f ca="1">IF(HC114=0,0,(IF(HC92="road",HC116*HC87,HC117*HC91)/HC114)*INDIRECT("speed"&amp;B$2)*1000/60)</f>
        <v>49.990718824492177</v>
      </c>
      <c r="HD119" s="117">
        <f ca="1">IF(HD114=0,0,(IF(HD92="road",HD116*HD87,HD117*HD91)/HD114)*INDIRECT("speed"&amp;B$2)*1000/60)</f>
        <v>99.96970058938102</v>
      </c>
      <c r="HE119" s="117">
        <f ca="1">IF(HE114=0,0,(IF(HE92="road",HE116*HE87,HE117*HE91)/HE114)*INDIRECT("speed"&amp;B$2)*1000/60)</f>
        <v>149.92581772160113</v>
      </c>
      <c r="HF119" s="117">
        <f ca="1">IF(HF114=0,0,(IF(HF92="road",HF116*HF87,HF117*HF91)/HF114)*INDIRECT("speed"&amp;B$2)*1000/60)</f>
        <v>199.83857619188967</v>
      </c>
      <c r="HG119" s="117">
        <f ca="1">IF(HG114=0,0,(IF(HG92="road",HG116*HG87,HG117*HG91)/HG114)*INDIRECT("speed"&amp;B$2)*1000/60)</f>
        <v>249.67074810031201</v>
      </c>
      <c r="HH119" s="117">
        <f ca="1">IF(HH114=0,0,(IF(HH92="road",HH116*HH87,HH117*HH91)/HH114)*INDIRECT("speed"&amp;B$2)*1000/60)</f>
        <v>299.35548930010344</v>
      </c>
      <c r="HI119" s="117">
        <f ca="1">IF(HI114=0,0,(IF(HI92="road",HI116*HI87,HI117*HI91)/HI114)*INDIRECT("speed"&amp;B$2)*1000/60)</f>
        <v>348.77402219508309</v>
      </c>
      <c r="HJ119" s="117">
        <f ca="1">IF(HJ114=0,0,(IF(HJ92="road",HJ116*HJ87,HJ117*HJ91)/HJ114)*INDIRECT("speed"&amp;B$2)*1000/60)</f>
        <v>397.71741211879203</v>
      </c>
      <c r="HK119" s="117">
        <f ca="1">IF(HK114=0,0,(IF(HK92="road",HK116*HK87,HK117*HK91)/HK114)*INDIRECT("speed"&amp;B$2)*1000/60)</f>
        <v>445.82211045455682</v>
      </c>
      <c r="HL119" s="117">
        <f ca="1">IF(HL114=0,0,(IF(HL92="road",HL116*HL87,HL117*HL91)/HL114)*INDIRECT("speed"&amp;B$2)*1000/60)</f>
        <v>492.46375064054035</v>
      </c>
      <c r="HM119" s="117">
        <f ca="1">IF(HM114=0,0,(IF(HM92="road",HM116*HM87,HM117*HM91)/HM114)*INDIRECT("speed"&amp;B$2)*1000/60)</f>
        <v>0</v>
      </c>
      <c r="HN119" s="117">
        <f ca="1">IF(HN114=0,0,(IF(HN92="road",HN116*HN87,HN117*HN91)/HN114)*INDIRECT("speed"&amp;B$2)*1000/60)</f>
        <v>0</v>
      </c>
      <c r="HO119" s="117">
        <f ca="1">IF(HO114=0,0,(IF(HO92="road",HO116*HO87,HO117*HO91)/HO114)*INDIRECT("speed"&amp;B$2)*1000/60)</f>
        <v>0</v>
      </c>
      <c r="HP119" s="117">
        <f ca="1">IF(HP114=0,0,(IF(HP92="road",HP116*HP87,HP117*HP91)/HP114)*INDIRECT("speed"&amp;B$2)*1000/60)</f>
        <v>0</v>
      </c>
      <c r="HQ119" s="117">
        <f ca="1">IF(HQ114=0,0,(IF(HQ92="road",HQ116*HQ87,HQ117*HQ91)/HQ114)*INDIRECT("speed"&amp;B$2)*1000/60)</f>
        <v>0</v>
      </c>
      <c r="HR119" s="117">
        <f ca="1">IF(HR114=0,0,(IF(HR92="road",HR116*HR87,HR117*HR91)/HR114)*INDIRECT("speed"&amp;B$2)*1000/60)</f>
        <v>0</v>
      </c>
      <c r="HS119" s="117">
        <f ca="1">IF(HS114=0,0,(IF(HS92="road",HS116*HS87,HS117*HS91)/HS114)*INDIRECT("speed"&amp;B$2)*1000/60)</f>
        <v>0</v>
      </c>
      <c r="HT119" s="117">
        <f ca="1">IF(HT114=0,0,(IF(HT92="road",HT116*HT87,HT117*HT91)/HT114)*INDIRECT("speed"&amp;B$2)*1000/60)</f>
        <v>0</v>
      </c>
      <c r="HU119" s="117">
        <f ca="1">IF(HU114=0,0,(IF(HU92="road",HU116*HU87,HU117*HU91)/HU114)*INDIRECT("speed"&amp;B$2)*1000/60)</f>
        <v>0</v>
      </c>
      <c r="HV119" s="117">
        <f ca="1">IF(HV114=0,0,(IF(HV92="road",HV116*HV87,HV117*HV91)/HV114)*INDIRECT("speed"&amp;B$2)*1000/60)</f>
        <v>0</v>
      </c>
      <c r="HW119" s="401"/>
    </row>
    <row r="120" spans="1:231" ht="15.75" thickBot="1">
      <c r="A120" s="19" t="s">
        <v>292</v>
      </c>
      <c r="B120" s="125">
        <f>A26</f>
        <v>0</v>
      </c>
      <c r="C120" s="125" t="str">
        <f>A27</f>
        <v>work1834</v>
      </c>
      <c r="D120" s="210"/>
      <c r="E120" s="125">
        <v>8</v>
      </c>
      <c r="F120" s="20"/>
      <c r="G120" s="131">
        <f t="shared" ref="G120:AA120" ca="1" si="494">IF(G114=0,0,(IF(G92="road",G116*G87,G117*(G91+INDEX(INDIRECT("input"&amp;$B90),$E120,G89)))/G114))</f>
        <v>0</v>
      </c>
      <c r="H120" s="132">
        <f t="shared" ca="1" si="494"/>
        <v>0.61724483966069488</v>
      </c>
      <c r="I120" s="132">
        <f t="shared" ca="1" si="494"/>
        <v>1.2344399214239827</v>
      </c>
      <c r="J120" s="132">
        <f t="shared" ca="1" si="494"/>
        <v>1.8515377607427823</v>
      </c>
      <c r="K120" s="132">
        <f t="shared" ca="1" si="494"/>
        <v>2.4684505961441672</v>
      </c>
      <c r="L120" s="132">
        <f t="shared" ca="1" si="494"/>
        <v>3.0850183833098246</v>
      </c>
      <c r="M120" s="132">
        <f t="shared" ca="1" si="494"/>
        <v>3.7009524300081367</v>
      </c>
      <c r="N120" s="132">
        <f t="shared" ca="1" si="494"/>
        <v>4.3157367679434895</v>
      </c>
      <c r="O120" s="132">
        <f t="shared" ca="1" si="494"/>
        <v>4.9284567037851517</v>
      </c>
      <c r="P120" s="132">
        <f t="shared" ca="1" si="494"/>
        <v>5.5375029855477349</v>
      </c>
      <c r="Q120" s="132">
        <f t="shared" ca="1" si="494"/>
        <v>6.1400660653529773</v>
      </c>
      <c r="R120" s="132">
        <f t="shared" ca="1" si="494"/>
        <v>6.731282556212121</v>
      </c>
      <c r="S120" s="132">
        <f t="shared" ca="1" si="494"/>
        <v>7.302822144532648</v>
      </c>
      <c r="T120" s="132">
        <f t="shared" ca="1" si="494"/>
        <v>7.8406190310901875</v>
      </c>
      <c r="U120" s="132">
        <f t="shared" ca="1" si="494"/>
        <v>8.3214154640380862</v>
      </c>
      <c r="V120" s="132">
        <f t="shared" ca="1" si="494"/>
        <v>8.7079778891975597</v>
      </c>
      <c r="W120" s="132">
        <f t="shared" ca="1" si="494"/>
        <v>8.9437087729196758</v>
      </c>
      <c r="X120" s="132">
        <f t="shared" ca="1" si="494"/>
        <v>0</v>
      </c>
      <c r="Y120" s="132">
        <f t="shared" ca="1" si="494"/>
        <v>0</v>
      </c>
      <c r="Z120" s="132">
        <f t="shared" ca="1" si="494"/>
        <v>0</v>
      </c>
      <c r="AA120" s="132">
        <f ca="1">IF(AA114=0,0,(IF(AA92="road",AA116*AA87,AA117*(AA91+INDEX(INDIRECT("input"&amp;$B90),$E120,AA89)))/AA114))</f>
        <v>0</v>
      </c>
      <c r="AB120" s="403"/>
      <c r="AD120" s="19" t="s">
        <v>292</v>
      </c>
      <c r="AE120" s="125">
        <f>AD26</f>
        <v>0</v>
      </c>
      <c r="AF120" s="125" t="str">
        <f>AD27</f>
        <v>shop1834</v>
      </c>
      <c r="AG120" s="210"/>
      <c r="AH120" s="125">
        <v>8</v>
      </c>
      <c r="AI120" s="20"/>
      <c r="AJ120" s="131">
        <f t="shared" ref="AJ120:BD120" ca="1" si="495">IF(AJ114=0,0,(IF(AJ92="road",AJ116*AJ87,AJ117*(AJ91+INDEX(INDIRECT("input"&amp;$B90),$E120,AJ89)))/AJ114))</f>
        <v>0</v>
      </c>
      <c r="AK120" s="132">
        <f t="shared" ca="1" si="495"/>
        <v>0.61727693259304806</v>
      </c>
      <c r="AL120" s="132">
        <f t="shared" ca="1" si="495"/>
        <v>1.2345447717146814</v>
      </c>
      <c r="AM120" s="132">
        <f t="shared" ca="1" si="495"/>
        <v>1.8517946756866481</v>
      </c>
      <c r="AN120" s="132">
        <f t="shared" ca="1" si="495"/>
        <v>2.4690101574661183</v>
      </c>
      <c r="AO120" s="132">
        <f t="shared" ca="1" si="495"/>
        <v>3.086160884550659</v>
      </c>
      <c r="AP120" s="132">
        <f t="shared" ca="1" si="495"/>
        <v>3.7031916514501169</v>
      </c>
      <c r="AQ120" s="132">
        <f t="shared" ca="1" si="495"/>
        <v>4.3200028727036939</v>
      </c>
      <c r="AR120" s="132">
        <f t="shared" ca="1" si="495"/>
        <v>4.9364162448248488</v>
      </c>
      <c r="AS120" s="132">
        <f t="shared" ca="1" si="495"/>
        <v>5.552114576574561</v>
      </c>
      <c r="AT120" s="132">
        <f t="shared" ca="1" si="495"/>
        <v>6.1665368283224398</v>
      </c>
      <c r="AU120" s="132">
        <f t="shared" ca="1" si="495"/>
        <v>6.778695891133383</v>
      </c>
      <c r="AV120" s="132">
        <f t="shared" ca="1" si="495"/>
        <v>7.3868639970067687</v>
      </c>
      <c r="AW120" s="132">
        <f t="shared" ca="1" si="495"/>
        <v>7.9880335091874217</v>
      </c>
      <c r="AX120" s="132">
        <f t="shared" ca="1" si="495"/>
        <v>8.5770021076265586</v>
      </c>
      <c r="AY120" s="132">
        <f t="shared" ca="1" si="495"/>
        <v>9.1448447374740471</v>
      </c>
      <c r="AZ120" s="132">
        <f t="shared" ca="1" si="495"/>
        <v>9.6764248201380525</v>
      </c>
      <c r="BA120" s="132">
        <f t="shared" ca="1" si="495"/>
        <v>0</v>
      </c>
      <c r="BB120" s="132">
        <f t="shared" ca="1" si="495"/>
        <v>0</v>
      </c>
      <c r="BC120" s="132">
        <f t="shared" ca="1" si="495"/>
        <v>0</v>
      </c>
      <c r="BD120" s="132">
        <f ca="1">IF(BD114=0,0,(IF(BD92="road",BD116*BD87,BD117*(BD91+INDEX(INDIRECT("input"&amp;$B90),$E120,BD89)))/BD114))</f>
        <v>0</v>
      </c>
      <c r="BE120" s="403"/>
      <c r="BG120" s="19" t="s">
        <v>292</v>
      </c>
      <c r="BH120" s="125">
        <f>BG26</f>
        <v>0</v>
      </c>
      <c r="BI120" s="125" t="str">
        <f>BG27</f>
        <v>lei1834</v>
      </c>
      <c r="BJ120" s="210"/>
      <c r="BK120" s="125">
        <v>8</v>
      </c>
      <c r="BL120" s="20"/>
      <c r="BM120" s="131">
        <f t="shared" ref="BM120:CG120" ca="1" si="496">IF(BM114=0,0,(IF(BM92="road",BM116*BM87,BM117*(BM91+INDEX(INDIRECT("input"&amp;$B90),$E120,BM89)))/BM114))</f>
        <v>0</v>
      </c>
      <c r="BN120" s="132">
        <f t="shared" ca="1" si="496"/>
        <v>0.6172415625847133</v>
      </c>
      <c r="BO120" s="132">
        <f t="shared" ca="1" si="496"/>
        <v>1.2344289204203185</v>
      </c>
      <c r="BP120" s="132">
        <f t="shared" ca="1" si="496"/>
        <v>1.8515100716874611</v>
      </c>
      <c r="BQ120" s="132">
        <f t="shared" ca="1" si="496"/>
        <v>2.468388666696367</v>
      </c>
      <c r="BR120" s="132">
        <f t="shared" ca="1" si="496"/>
        <v>3.0848885712096323</v>
      </c>
      <c r="BS120" s="132">
        <f t="shared" ca="1" si="496"/>
        <v>3.7006913067680975</v>
      </c>
      <c r="BT120" s="132">
        <f t="shared" ca="1" si="496"/>
        <v>4.3152263188508835</v>
      </c>
      <c r="BU120" s="132">
        <f t="shared" ca="1" si="496"/>
        <v>4.9274797749311405</v>
      </c>
      <c r="BV120" s="132">
        <f t="shared" ca="1" si="496"/>
        <v>5.5356638960107105</v>
      </c>
      <c r="BW120" s="132">
        <f t="shared" ca="1" si="496"/>
        <v>6.1366504723362647</v>
      </c>
      <c r="BX120" s="132">
        <f t="shared" ca="1" si="496"/>
        <v>6.725013068595481</v>
      </c>
      <c r="BY120" s="132">
        <f t="shared" ca="1" si="496"/>
        <v>7.2914394308991319</v>
      </c>
      <c r="BZ120" s="132">
        <f t="shared" ca="1" si="496"/>
        <v>7.8201828166219345</v>
      </c>
      <c r="CA120" s="132">
        <f t="shared" ca="1" si="496"/>
        <v>8.2851891299581855</v>
      </c>
      <c r="CB120" s="132">
        <f t="shared" ca="1" si="496"/>
        <v>8.644786738685049</v>
      </c>
      <c r="CC120" s="132">
        <f t="shared" ca="1" si="496"/>
        <v>8.8358940080586379</v>
      </c>
      <c r="CD120" s="132">
        <f t="shared" ca="1" si="496"/>
        <v>0</v>
      </c>
      <c r="CE120" s="132">
        <f t="shared" ca="1" si="496"/>
        <v>0</v>
      </c>
      <c r="CF120" s="132">
        <f t="shared" ca="1" si="496"/>
        <v>0</v>
      </c>
      <c r="CG120" s="132">
        <f ca="1">IF(CG114=0,0,(IF(CG92="road",CG116*CG87,CG117*(CG91+INDEX(INDIRECT("input"&amp;$B90),$E120,CG89)))/CG114))</f>
        <v>0</v>
      </c>
      <c r="CH120" s="403"/>
      <c r="CJ120" s="19" t="s">
        <v>292</v>
      </c>
      <c r="CK120" s="125">
        <f>CJ26</f>
        <v>0</v>
      </c>
      <c r="CL120" s="125" t="str">
        <f>CJ27</f>
        <v>work3564</v>
      </c>
      <c r="CM120" s="210"/>
      <c r="CN120" s="125">
        <v>8</v>
      </c>
      <c r="CO120" s="20"/>
      <c r="CP120" s="131">
        <f t="shared" ref="CP120:DJ120" ca="1" si="497">IF(CP114=0,0,(IF(CP92="road",CP116*CP87,CP117*(CP91+INDEX(INDIRECT("input"&amp;$B90),$E120,CP89)))/CP114))</f>
        <v>0</v>
      </c>
      <c r="CQ120" s="132">
        <f t="shared" ca="1" si="497"/>
        <v>0.61725354402403299</v>
      </c>
      <c r="CR120" s="132">
        <f t="shared" ca="1" si="497"/>
        <v>1.2344679707873023</v>
      </c>
      <c r="CS120" s="132">
        <f t="shared" ca="1" si="497"/>
        <v>1.8516055215416631</v>
      </c>
      <c r="CT120" s="132">
        <f t="shared" ca="1" si="497"/>
        <v>2.4685960310616495</v>
      </c>
      <c r="CU120" s="132">
        <f t="shared" ca="1" si="497"/>
        <v>3.0853108572592882</v>
      </c>
      <c r="CV120" s="132">
        <f t="shared" ca="1" si="497"/>
        <v>3.7015167029704887</v>
      </c>
      <c r="CW120" s="132">
        <f t="shared" ca="1" si="497"/>
        <v>4.3167943175467345</v>
      </c>
      <c r="CX120" s="132">
        <f t="shared" ca="1" si="497"/>
        <v>4.9303962244002193</v>
      </c>
      <c r="CY120" s="132">
        <f t="shared" ca="1" si="497"/>
        <v>5.5409993436663614</v>
      </c>
      <c r="CZ120" s="132">
        <f t="shared" ca="1" si="497"/>
        <v>6.146278152263597</v>
      </c>
      <c r="DA120" s="132">
        <f t="shared" ca="1" si="497"/>
        <v>6.7421756280354987</v>
      </c>
      <c r="DB120" s="132">
        <f t="shared" ca="1" si="497"/>
        <v>7.3216761943948727</v>
      </c>
      <c r="DC120" s="132">
        <f t="shared" ca="1" si="497"/>
        <v>7.8727873861977402</v>
      </c>
      <c r="DD120" s="132">
        <f t="shared" ca="1" si="497"/>
        <v>8.3753441870663963</v>
      </c>
      <c r="DE120" s="132">
        <f t="shared" ca="1" si="497"/>
        <v>8.7962806851634738</v>
      </c>
      <c r="DF120" s="132">
        <f t="shared" ca="1" si="497"/>
        <v>9.0835112113360683</v>
      </c>
      <c r="DG120" s="132">
        <f t="shared" ca="1" si="497"/>
        <v>0</v>
      </c>
      <c r="DH120" s="132">
        <f t="shared" ca="1" si="497"/>
        <v>0</v>
      </c>
      <c r="DI120" s="132">
        <f t="shared" ca="1" si="497"/>
        <v>0</v>
      </c>
      <c r="DJ120" s="132">
        <f ca="1">IF(DJ114=0,0,(IF(DJ92="road",DJ116*DJ87,DJ117*(DJ91+INDEX(INDIRECT("input"&amp;$B90),$E120,DJ89)))/DJ114))</f>
        <v>0</v>
      </c>
      <c r="DK120" s="403"/>
      <c r="DM120" s="19" t="s">
        <v>292</v>
      </c>
      <c r="DN120" s="125">
        <f>DM26</f>
        <v>0</v>
      </c>
      <c r="DO120" s="125" t="str">
        <f>DM27</f>
        <v>shop3564</v>
      </c>
      <c r="DP120" s="210"/>
      <c r="DQ120" s="125">
        <v>8</v>
      </c>
      <c r="DR120" s="20"/>
      <c r="DS120" s="131">
        <f t="shared" ref="DS120:EM120" ca="1" si="498">IF(DS114=0,0,(IF(DS92="road",DS116*DS87,DS117*(DS91+INDEX(INDIRECT("input"&amp;$B90),$E120,DS89)))/DS114))</f>
        <v>0</v>
      </c>
      <c r="DT120" s="132">
        <f t="shared" ca="1" si="498"/>
        <v>0.61724652207286135</v>
      </c>
      <c r="DU120" s="132">
        <f t="shared" ca="1" si="498"/>
        <v>1.2344454921745724</v>
      </c>
      <c r="DV120" s="132">
        <f t="shared" ca="1" si="498"/>
        <v>1.8515515953405122</v>
      </c>
      <c r="DW120" s="132">
        <f t="shared" ca="1" si="498"/>
        <v>2.4684811360666044</v>
      </c>
      <c r="DX120" s="132">
        <f t="shared" ca="1" si="498"/>
        <v>3.0850815847399757</v>
      </c>
      <c r="DY120" s="132">
        <f t="shared" ca="1" si="498"/>
        <v>3.7010779807844743</v>
      </c>
      <c r="DZ120" s="132">
        <f t="shared" ca="1" si="498"/>
        <v>4.3159792059080413</v>
      </c>
      <c r="EA120" s="132">
        <f t="shared" ca="1" si="498"/>
        <v>4.9289151479598505</v>
      </c>
      <c r="EB120" s="132">
        <f t="shared" ca="1" si="498"/>
        <v>5.5383558663927177</v>
      </c>
      <c r="EC120" s="132">
        <f t="shared" ca="1" si="498"/>
        <v>6.1416316670482711</v>
      </c>
      <c r="ED120" s="132">
        <f t="shared" ca="1" si="498"/>
        <v>6.734123218673286</v>
      </c>
      <c r="EE120" s="132">
        <f t="shared" ca="1" si="498"/>
        <v>7.3079203382744904</v>
      </c>
      <c r="EF120" s="132">
        <f t="shared" ca="1" si="498"/>
        <v>7.8496664687512423</v>
      </c>
      <c r="EG120" s="132">
        <f t="shared" ca="1" si="498"/>
        <v>8.3372657285434961</v>
      </c>
      <c r="EH120" s="132">
        <f t="shared" ca="1" si="498"/>
        <v>8.7352971103410866</v>
      </c>
      <c r="EI120" s="132">
        <f t="shared" ca="1" si="498"/>
        <v>8.9897616049931202</v>
      </c>
      <c r="EJ120" s="132">
        <f t="shared" ca="1" si="498"/>
        <v>0</v>
      </c>
      <c r="EK120" s="132">
        <f t="shared" ca="1" si="498"/>
        <v>0</v>
      </c>
      <c r="EL120" s="132">
        <f t="shared" ca="1" si="498"/>
        <v>0</v>
      </c>
      <c r="EM120" s="132">
        <f ca="1">IF(EM114=0,0,(IF(EM92="road",EM116*EM87,EM117*(EM91+INDEX(INDIRECT("input"&amp;$B90),$E120,EM89)))/EM114))</f>
        <v>0</v>
      </c>
      <c r="EN120" s="403"/>
      <c r="EP120" s="19" t="s">
        <v>292</v>
      </c>
      <c r="EQ120" s="125">
        <f>EP26</f>
        <v>0</v>
      </c>
      <c r="ER120" s="125" t="str">
        <f>EP27</f>
        <v>lei3564</v>
      </c>
      <c r="ES120" s="210"/>
      <c r="ET120" s="125">
        <v>8</v>
      </c>
      <c r="EU120" s="20"/>
      <c r="EV120" s="131">
        <f t="shared" ref="EV120:FP120" ca="1" si="499">IF(EV114=0,0,(IF(EV92="road",EV116*EV87,EV117*(EV91+INDEX(INDIRECT("input"&amp;$B90),$E120,EV89)))/EV114))</f>
        <v>0</v>
      </c>
      <c r="EW120" s="132">
        <f t="shared" ca="1" si="499"/>
        <v>0.61725072248316371</v>
      </c>
      <c r="EX120" s="132">
        <f t="shared" ca="1" si="499"/>
        <v>1.2344591618455008</v>
      </c>
      <c r="EY120" s="132">
        <f t="shared" ca="1" si="499"/>
        <v>1.8515849565664466</v>
      </c>
      <c r="EZ120" s="132">
        <f t="shared" ca="1" si="499"/>
        <v>2.4685534990871032</v>
      </c>
      <c r="FA120" s="132">
        <f t="shared" ca="1" si="499"/>
        <v>3.0852287092050621</v>
      </c>
      <c r="FB120" s="132">
        <f t="shared" ca="1" si="499"/>
        <v>3.7013650671634095</v>
      </c>
      <c r="FC120" s="132">
        <f t="shared" ca="1" si="499"/>
        <v>4.3165236319103908</v>
      </c>
      <c r="FD120" s="132">
        <f t="shared" ca="1" si="499"/>
        <v>4.9299259206403621</v>
      </c>
      <c r="FE120" s="132">
        <f t="shared" ca="1" si="499"/>
        <v>5.5402014155435992</v>
      </c>
      <c r="FF120" s="132">
        <f t="shared" ca="1" si="499"/>
        <v>6.144954904542657</v>
      </c>
      <c r="FG120" s="132">
        <f t="shared" ca="1" si="499"/>
        <v>6.7400334367822712</v>
      </c>
      <c r="FH120" s="132">
        <f t="shared" ca="1" si="499"/>
        <v>7.3183047995227373</v>
      </c>
      <c r="FI120" s="132">
        <f t="shared" ca="1" si="499"/>
        <v>7.8676744457817538</v>
      </c>
      <c r="FJ120" s="132">
        <f t="shared" ca="1" si="499"/>
        <v>8.3680031508856167</v>
      </c>
      <c r="FK120" s="132">
        <f t="shared" ca="1" si="499"/>
        <v>8.7866741968211777</v>
      </c>
      <c r="FL120" s="132">
        <f t="shared" ca="1" si="499"/>
        <v>9.0731402872555673</v>
      </c>
      <c r="FM120" s="132">
        <f t="shared" ca="1" si="499"/>
        <v>0</v>
      </c>
      <c r="FN120" s="132">
        <f t="shared" ca="1" si="499"/>
        <v>0</v>
      </c>
      <c r="FO120" s="132">
        <f t="shared" ca="1" si="499"/>
        <v>0</v>
      </c>
      <c r="FP120" s="132">
        <f ca="1">IF(FP114=0,0,(IF(FP92="road",FP116*FP87,FP117*(FP91+INDEX(INDIRECT("input"&amp;$B90),$E120,FP89)))/FP114))</f>
        <v>0</v>
      </c>
      <c r="FQ120" s="403"/>
      <c r="FS120" s="19" t="s">
        <v>292</v>
      </c>
      <c r="FT120" s="125">
        <f>FS26</f>
        <v>0</v>
      </c>
      <c r="FU120" s="125" t="str">
        <f>FS27</f>
        <v>shop65</v>
      </c>
      <c r="FV120" s="210"/>
      <c r="FW120" s="125">
        <v>8</v>
      </c>
      <c r="FX120" s="20"/>
      <c r="FY120" s="131">
        <f t="shared" ref="FY120:GS120" ca="1" si="500">IF(FY114=0,0,(IF(FY92="road",FY116*FY87,FY117*(FY91+INDEX(INDIRECT("input"&amp;$B90),$E120,FY89)))/FY114))</f>
        <v>0</v>
      </c>
      <c r="FZ120" s="132">
        <f t="shared" ca="1" si="500"/>
        <v>0.61721960312561597</v>
      </c>
      <c r="GA120" s="132">
        <f t="shared" ca="1" si="500"/>
        <v>1.2343574398752875</v>
      </c>
      <c r="GB120" s="132">
        <f t="shared" ca="1" si="500"/>
        <v>1.851335583812348</v>
      </c>
      <c r="GC120" s="132">
        <f t="shared" ca="1" si="500"/>
        <v>2.4680101184384569</v>
      </c>
      <c r="GD120" s="132">
        <f t="shared" ca="1" si="500"/>
        <v>3.0841188220656259</v>
      </c>
      <c r="GE120" s="132">
        <f t="shared" ca="1" si="500"/>
        <v>3.69918920397336</v>
      </c>
      <c r="GF120" s="132">
        <f t="shared" ca="1" si="500"/>
        <v>4.3123780145092532</v>
      </c>
      <c r="GG120" s="132">
        <f t="shared" ca="1" si="500"/>
        <v>4.9221934007093484</v>
      </c>
      <c r="GH120" s="132">
        <f t="shared" ca="1" si="500"/>
        <v>5.5260185909396542</v>
      </c>
      <c r="GI120" s="132">
        <f t="shared" ca="1" si="500"/>
        <v>6.1193061507107833</v>
      </c>
      <c r="GJ120" s="132">
        <f t="shared" ca="1" si="500"/>
        <v>0</v>
      </c>
      <c r="GK120" s="132">
        <f t="shared" ca="1" si="500"/>
        <v>0</v>
      </c>
      <c r="GL120" s="132">
        <f t="shared" ca="1" si="500"/>
        <v>0</v>
      </c>
      <c r="GM120" s="132">
        <f t="shared" ca="1" si="500"/>
        <v>0</v>
      </c>
      <c r="GN120" s="132">
        <f t="shared" ca="1" si="500"/>
        <v>0</v>
      </c>
      <c r="GO120" s="132">
        <f t="shared" ca="1" si="500"/>
        <v>0</v>
      </c>
      <c r="GP120" s="132">
        <f t="shared" ca="1" si="500"/>
        <v>0</v>
      </c>
      <c r="GQ120" s="132">
        <f t="shared" ca="1" si="500"/>
        <v>0</v>
      </c>
      <c r="GR120" s="132">
        <f t="shared" ca="1" si="500"/>
        <v>0</v>
      </c>
      <c r="GS120" s="132">
        <f ca="1">IF(GS114=0,0,(IF(GS92="road",GS116*GS87,GS117*(GS91+INDEX(INDIRECT("input"&amp;$B90),$E120,GS89)))/GS114))</f>
        <v>0</v>
      </c>
      <c r="GT120" s="403"/>
      <c r="GV120" s="19" t="s">
        <v>292</v>
      </c>
      <c r="GW120" s="125">
        <f>GV26</f>
        <v>0</v>
      </c>
      <c r="GX120" s="125" t="str">
        <f>GV27</f>
        <v>lei65</v>
      </c>
      <c r="GY120" s="210"/>
      <c r="GZ120" s="125">
        <v>8</v>
      </c>
      <c r="HA120" s="20"/>
      <c r="HB120" s="131">
        <f t="shared" ref="HB120:HV120" ca="1" si="501">IF(HB114=0,0,(IF(HB92="road",HB116*HB87,HB117*(HB91+INDEX(INDIRECT("input"&amp;$B90),$E120,HB89)))/HB114))</f>
        <v>0</v>
      </c>
      <c r="HC120" s="132">
        <f t="shared" ca="1" si="501"/>
        <v>0.61716936820360702</v>
      </c>
      <c r="HD120" s="132">
        <f t="shared" ca="1" si="501"/>
        <v>1.2341938344368026</v>
      </c>
      <c r="HE120" s="132">
        <f t="shared" ca="1" si="501"/>
        <v>1.8509360212543349</v>
      </c>
      <c r="HF120" s="132">
        <f t="shared" ca="1" si="501"/>
        <v>2.4671429159492551</v>
      </c>
      <c r="HG120" s="132">
        <f t="shared" ca="1" si="501"/>
        <v>3.0823549148186671</v>
      </c>
      <c r="HH120" s="132">
        <f t="shared" ca="1" si="501"/>
        <v>3.6957467814827587</v>
      </c>
      <c r="HI120" s="132">
        <f t="shared" ca="1" si="501"/>
        <v>4.305852125865222</v>
      </c>
      <c r="HJ120" s="132">
        <f t="shared" ca="1" si="501"/>
        <v>4.9100915076394074</v>
      </c>
      <c r="HK120" s="132">
        <f t="shared" ca="1" si="501"/>
        <v>5.5039766722784798</v>
      </c>
      <c r="HL120" s="132">
        <f t="shared" ca="1" si="501"/>
        <v>6.0797993906239549</v>
      </c>
      <c r="HM120" s="132">
        <f t="shared" ca="1" si="501"/>
        <v>0</v>
      </c>
      <c r="HN120" s="132">
        <f t="shared" ca="1" si="501"/>
        <v>0</v>
      </c>
      <c r="HO120" s="132">
        <f t="shared" ca="1" si="501"/>
        <v>0</v>
      </c>
      <c r="HP120" s="132">
        <f t="shared" ca="1" si="501"/>
        <v>0</v>
      </c>
      <c r="HQ120" s="132">
        <f t="shared" ca="1" si="501"/>
        <v>0</v>
      </c>
      <c r="HR120" s="132">
        <f t="shared" ca="1" si="501"/>
        <v>0</v>
      </c>
      <c r="HS120" s="132">
        <f t="shared" ca="1" si="501"/>
        <v>0</v>
      </c>
      <c r="HT120" s="132">
        <f t="shared" ca="1" si="501"/>
        <v>0</v>
      </c>
      <c r="HU120" s="132">
        <f t="shared" ca="1" si="501"/>
        <v>0</v>
      </c>
      <c r="HV120" s="132">
        <f ca="1">IF(HV114=0,0,(IF(HV92="road",HV116*HV87,HV117*(HV91+INDEX(INDIRECT("input"&amp;$B90),$E120,HV89)))/HV114))</f>
        <v>0</v>
      </c>
      <c r="HW120" s="403"/>
    </row>
    <row r="121" spans="1:231" ht="15">
      <c r="A121" s="17" t="s">
        <v>299</v>
      </c>
      <c r="B121" s="124">
        <f>A26</f>
        <v>0</v>
      </c>
      <c r="C121" s="124" t="str">
        <f>A27</f>
        <v>work1834</v>
      </c>
      <c r="D121" s="223"/>
      <c r="E121" s="124"/>
      <c r="F121" s="21"/>
      <c r="G121" s="520">
        <f t="shared" ref="G121:AA121" ca="1" si="502">G115</f>
        <v>1.2456935912379681</v>
      </c>
      <c r="H121" s="521">
        <f t="shared" ca="1" si="502"/>
        <v>2.0380315059488558</v>
      </c>
      <c r="I121" s="521">
        <f t="shared" ca="1" si="502"/>
        <v>3.3344477973094033</v>
      </c>
      <c r="J121" s="521">
        <f t="shared" ca="1" si="502"/>
        <v>5.4556543046491184</v>
      </c>
      <c r="K121" s="521">
        <f t="shared" ca="1" si="502"/>
        <v>8.9263482675320027</v>
      </c>
      <c r="L121" s="521">
        <f t="shared" ca="1" si="502"/>
        <v>14.604785999959864</v>
      </c>
      <c r="M121" s="521">
        <f t="shared" ca="1" si="502"/>
        <v>23.894337896014484</v>
      </c>
      <c r="N121" s="521">
        <f t="shared" ca="1" si="502"/>
        <v>39.088322793801986</v>
      </c>
      <c r="O121" s="521">
        <f t="shared" ca="1" si="502"/>
        <v>63.93054377317219</v>
      </c>
      <c r="P121" s="521">
        <f t="shared" ca="1" si="502"/>
        <v>104.52230624510825</v>
      </c>
      <c r="Q121" s="521">
        <f t="shared" ca="1" si="502"/>
        <v>170.77901123973285</v>
      </c>
      <c r="R121" s="521">
        <f t="shared" ca="1" si="502"/>
        <v>278.73986235043805</v>
      </c>
      <c r="S121" s="521">
        <f t="shared" ca="1" si="502"/>
        <v>454.15249200744319</v>
      </c>
      <c r="T121" s="521">
        <f t="shared" ca="1" si="502"/>
        <v>737.83220155557149</v>
      </c>
      <c r="U121" s="521">
        <f t="shared" ca="1" si="502"/>
        <v>1193.1458595547579</v>
      </c>
      <c r="V121" s="521">
        <f t="shared" ca="1" si="502"/>
        <v>1915.1134768240804</v>
      </c>
      <c r="W121" s="521">
        <f t="shared" ca="1" si="502"/>
        <v>3038.0648706809934</v>
      </c>
      <c r="X121" s="521">
        <f t="shared" ca="1" si="502"/>
        <v>27142.866817894163</v>
      </c>
      <c r="Y121" s="521">
        <f t="shared" ca="1" si="502"/>
        <v>27142.866817894163</v>
      </c>
      <c r="Z121" s="521">
        <f t="shared" ca="1" si="502"/>
        <v>27142.866817894163</v>
      </c>
      <c r="AA121" s="521">
        <f t="shared" ca="1" si="502"/>
        <v>27142.866817894163</v>
      </c>
      <c r="AB121" s="401"/>
      <c r="AD121" s="17" t="s">
        <v>299</v>
      </c>
      <c r="AE121" s="124">
        <f>AD26</f>
        <v>0</v>
      </c>
      <c r="AF121" s="124" t="str">
        <f>AD27</f>
        <v>shop1834</v>
      </c>
      <c r="AG121" s="223"/>
      <c r="AH121" s="124"/>
      <c r="AI121" s="21"/>
      <c r="AJ121" s="520">
        <f t="shared" ref="AJ121:BD121" ca="1" si="503">AJ115</f>
        <v>0.18478900944034926</v>
      </c>
      <c r="AK121" s="521">
        <f t="shared" ca="1" si="503"/>
        <v>0.30448215119133698</v>
      </c>
      <c r="AL121" s="521">
        <f t="shared" ca="1" si="503"/>
        <v>0.50174562914557719</v>
      </c>
      <c r="AM121" s="521">
        <f t="shared" ca="1" si="503"/>
        <v>0.82687668177986462</v>
      </c>
      <c r="AN121" s="521">
        <f t="shared" ca="1" si="503"/>
        <v>1.3628002526054122</v>
      </c>
      <c r="AO121" s="521">
        <f t="shared" ca="1" si="503"/>
        <v>2.2462404231263013</v>
      </c>
      <c r="AP121" s="521">
        <f t="shared" ca="1" si="503"/>
        <v>3.7026273695926792</v>
      </c>
      <c r="AQ121" s="521">
        <f t="shared" ca="1" si="503"/>
        <v>6.1036394130018738</v>
      </c>
      <c r="AR121" s="521">
        <f t="shared" ca="1" si="503"/>
        <v>10.062020655532898</v>
      </c>
      <c r="AS121" s="521">
        <f t="shared" ca="1" si="503"/>
        <v>16.587711981822434</v>
      </c>
      <c r="AT121" s="521">
        <f t="shared" ca="1" si="503"/>
        <v>27.344632131336279</v>
      </c>
      <c r="AU121" s="521">
        <f t="shared" ca="1" si="503"/>
        <v>45.072123087615601</v>
      </c>
      <c r="AV121" s="521">
        <f t="shared" ca="1" si="503"/>
        <v>74.274249435765014</v>
      </c>
      <c r="AW121" s="521">
        <f t="shared" ca="1" si="503"/>
        <v>122.34059809720706</v>
      </c>
      <c r="AX121" s="521">
        <f t="shared" ca="1" si="503"/>
        <v>201.35072768537393</v>
      </c>
      <c r="AY121" s="521">
        <f t="shared" ca="1" si="503"/>
        <v>330.93055396039449</v>
      </c>
      <c r="AZ121" s="521">
        <f t="shared" ca="1" si="503"/>
        <v>542.64273456484455</v>
      </c>
      <c r="BA121" s="521">
        <f t="shared" ca="1" si="503"/>
        <v>23205.703832125615</v>
      </c>
      <c r="BB121" s="521">
        <f t="shared" ca="1" si="503"/>
        <v>23205.703832125615</v>
      </c>
      <c r="BC121" s="521">
        <f t="shared" ca="1" si="503"/>
        <v>23205.703832125615</v>
      </c>
      <c r="BD121" s="521">
        <f t="shared" ca="1" si="503"/>
        <v>23205.703832125615</v>
      </c>
      <c r="BE121" s="401"/>
      <c r="BG121" s="17" t="s">
        <v>299</v>
      </c>
      <c r="BH121" s="124">
        <f>BG26</f>
        <v>0</v>
      </c>
      <c r="BI121" s="124" t="str">
        <f>BG27</f>
        <v>lei1834</v>
      </c>
      <c r="BJ121" s="223"/>
      <c r="BK121" s="124"/>
      <c r="BL121" s="21"/>
      <c r="BM121" s="520">
        <f t="shared" ref="BM121:CG121" ca="1" si="504">BM115</f>
        <v>0.87001591602731276</v>
      </c>
      <c r="BN121" s="521">
        <f t="shared" ca="1" si="504"/>
        <v>1.4262186503947061</v>
      </c>
      <c r="BO121" s="521">
        <f t="shared" ca="1" si="504"/>
        <v>2.338124905884329</v>
      </c>
      <c r="BP121" s="521">
        <f t="shared" ca="1" si="504"/>
        <v>3.8332615381246673</v>
      </c>
      <c r="BQ121" s="521">
        <f t="shared" ca="1" si="504"/>
        <v>6.2846687430316548</v>
      </c>
      <c r="BR121" s="521">
        <f t="shared" ca="1" si="504"/>
        <v>10.303852372409626</v>
      </c>
      <c r="BS121" s="521">
        <f t="shared" ca="1" si="504"/>
        <v>16.892883955705731</v>
      </c>
      <c r="BT121" s="521">
        <f t="shared" ca="1" si="504"/>
        <v>27.692870572646264</v>
      </c>
      <c r="BU121" s="521">
        <f t="shared" ca="1" si="504"/>
        <v>45.388722637790686</v>
      </c>
      <c r="BV121" s="521">
        <f t="shared" ca="1" si="504"/>
        <v>74.365475635196276</v>
      </c>
      <c r="BW121" s="521">
        <f t="shared" ca="1" si="504"/>
        <v>121.76426190942119</v>
      </c>
      <c r="BX121" s="521">
        <f t="shared" ca="1" si="504"/>
        <v>199.15923594069488</v>
      </c>
      <c r="BY121" s="521">
        <f t="shared" ca="1" si="504"/>
        <v>325.16192447568227</v>
      </c>
      <c r="BZ121" s="521">
        <f t="shared" ca="1" si="504"/>
        <v>529.31103830924735</v>
      </c>
      <c r="CA121" s="521">
        <f t="shared" ca="1" si="504"/>
        <v>857.47770804789332</v>
      </c>
      <c r="CB121" s="521">
        <f t="shared" ca="1" si="504"/>
        <v>1378.3326973068374</v>
      </c>
      <c r="CC121" s="521">
        <f t="shared" ca="1" si="504"/>
        <v>2188.4026135205117</v>
      </c>
      <c r="CD121" s="521">
        <f t="shared" ca="1" si="504"/>
        <v>18552.628200281848</v>
      </c>
      <c r="CE121" s="521">
        <f t="shared" ca="1" si="504"/>
        <v>18552.628200281848</v>
      </c>
      <c r="CF121" s="521">
        <f t="shared" ca="1" si="504"/>
        <v>18552.628200281848</v>
      </c>
      <c r="CG121" s="521">
        <f t="shared" ca="1" si="504"/>
        <v>18552.628200281848</v>
      </c>
      <c r="CH121" s="401"/>
      <c r="CJ121" s="17" t="s">
        <v>299</v>
      </c>
      <c r="CK121" s="124">
        <f>CJ26</f>
        <v>0</v>
      </c>
      <c r="CL121" s="124" t="str">
        <f>CJ27</f>
        <v>work3564</v>
      </c>
      <c r="CM121" s="223"/>
      <c r="CN121" s="124"/>
      <c r="CO121" s="21"/>
      <c r="CP121" s="520">
        <f t="shared" ref="CP121:DJ121" ca="1" si="505">CP115</f>
        <v>0.56028842890393227</v>
      </c>
      <c r="CQ121" s="521">
        <f t="shared" ca="1" si="505"/>
        <v>0.92062031274228906</v>
      </c>
      <c r="CR121" s="521">
        <f t="shared" ca="1" si="505"/>
        <v>1.5127968933434806</v>
      </c>
      <c r="CS121" s="521">
        <f t="shared" ca="1" si="505"/>
        <v>2.4860473004736394</v>
      </c>
      <c r="CT121" s="521">
        <f t="shared" ca="1" si="505"/>
        <v>4.0856642329939046</v>
      </c>
      <c r="CU121" s="521">
        <f t="shared" ca="1" si="505"/>
        <v>6.7148069811651423</v>
      </c>
      <c r="CV121" s="521">
        <f t="shared" ca="1" si="505"/>
        <v>11.035968867936278</v>
      </c>
      <c r="CW121" s="521">
        <f t="shared" ca="1" si="505"/>
        <v>18.137377455769393</v>
      </c>
      <c r="CX121" s="521">
        <f t="shared" ca="1" si="505"/>
        <v>29.805358471459474</v>
      </c>
      <c r="CY121" s="521">
        <f t="shared" ca="1" si="505"/>
        <v>48.968708241832637</v>
      </c>
      <c r="CZ121" s="521">
        <f t="shared" ca="1" si="505"/>
        <v>80.419801524722132</v>
      </c>
      <c r="DA121" s="521">
        <f t="shared" ca="1" si="505"/>
        <v>131.97420327167407</v>
      </c>
      <c r="DB121" s="521">
        <f t="shared" ca="1" si="505"/>
        <v>216.30696859114269</v>
      </c>
      <c r="DC121" s="521">
        <f t="shared" ca="1" si="505"/>
        <v>353.78430768486891</v>
      </c>
      <c r="DD121" s="521">
        <f t="shared" ca="1" si="505"/>
        <v>576.62782097114916</v>
      </c>
      <c r="DE121" s="521">
        <f t="shared" ca="1" si="505"/>
        <v>934.50670640264661</v>
      </c>
      <c r="DF121" s="521">
        <f t="shared" ca="1" si="505"/>
        <v>1500.6641826150201</v>
      </c>
      <c r="DG121" s="521">
        <f t="shared" ca="1" si="505"/>
        <v>16874.97059394405</v>
      </c>
      <c r="DH121" s="521">
        <f t="shared" ca="1" si="505"/>
        <v>16874.97059394405</v>
      </c>
      <c r="DI121" s="521">
        <f t="shared" ca="1" si="505"/>
        <v>16874.97059394405</v>
      </c>
      <c r="DJ121" s="521">
        <f t="shared" ca="1" si="505"/>
        <v>16874.97059394405</v>
      </c>
      <c r="DK121" s="401"/>
      <c r="DM121" s="17" t="s">
        <v>299</v>
      </c>
      <c r="DN121" s="124">
        <f>DM26</f>
        <v>0</v>
      </c>
      <c r="DO121" s="124" t="str">
        <f>DM27</f>
        <v>shop3564</v>
      </c>
      <c r="DP121" s="223"/>
      <c r="DQ121" s="124"/>
      <c r="DR121" s="21"/>
      <c r="DS121" s="520">
        <f t="shared" ref="DS121:EM121" ca="1" si="506">DS115</f>
        <v>1.3924205211491099</v>
      </c>
      <c r="DT121" s="521">
        <f t="shared" ca="1" si="506"/>
        <v>2.2768826533789643</v>
      </c>
      <c r="DU121" s="521">
        <f t="shared" ca="1" si="506"/>
        <v>3.7232421086606005</v>
      </c>
      <c r="DV121" s="521">
        <f t="shared" ca="1" si="506"/>
        <v>6.0884800872394349</v>
      </c>
      <c r="DW121" s="521">
        <f t="shared" ca="1" si="506"/>
        <v>9.9562953801043452</v>
      </c>
      <c r="DX121" s="521">
        <f t="shared" ca="1" si="506"/>
        <v>16.280901874894738</v>
      </c>
      <c r="DY121" s="521">
        <f t="shared" ca="1" si="506"/>
        <v>26.621673643321607</v>
      </c>
      <c r="DZ121" s="521">
        <f t="shared" ca="1" si="506"/>
        <v>43.525410457676273</v>
      </c>
      <c r="EA121" s="521">
        <f t="shared" ca="1" si="506"/>
        <v>71.147418767936188</v>
      </c>
      <c r="EB121" s="521">
        <f t="shared" ca="1" si="506"/>
        <v>116.2561132672782</v>
      </c>
      <c r="EC121" s="521">
        <f t="shared" ca="1" si="506"/>
        <v>189.84598158543756</v>
      </c>
      <c r="ED121" s="521">
        <f t="shared" ca="1" si="506"/>
        <v>309.69550287067239</v>
      </c>
      <c r="EE121" s="521">
        <f t="shared" ca="1" si="506"/>
        <v>504.33963667503298</v>
      </c>
      <c r="EF121" s="521">
        <f t="shared" ca="1" si="506"/>
        <v>819.01936372633463</v>
      </c>
      <c r="EG121" s="521">
        <f t="shared" ca="1" si="506"/>
        <v>1324.0237744977985</v>
      </c>
      <c r="EH121" s="521">
        <f t="shared" ca="1" si="506"/>
        <v>2124.9385040285906</v>
      </c>
      <c r="EI121" s="521">
        <f t="shared" ca="1" si="506"/>
        <v>3371.5872548684292</v>
      </c>
      <c r="EJ121" s="521">
        <f t="shared" ca="1" si="506"/>
        <v>30879.668021191988</v>
      </c>
      <c r="EK121" s="521">
        <f t="shared" ca="1" si="506"/>
        <v>30879.668021191988</v>
      </c>
      <c r="EL121" s="521">
        <f t="shared" ca="1" si="506"/>
        <v>30879.668021191988</v>
      </c>
      <c r="EM121" s="521">
        <f t="shared" ca="1" si="506"/>
        <v>30879.668021191988</v>
      </c>
      <c r="EN121" s="401"/>
      <c r="EP121" s="17" t="s">
        <v>299</v>
      </c>
      <c r="EQ121" s="124">
        <f>EP26</f>
        <v>0</v>
      </c>
      <c r="ER121" s="124" t="str">
        <f>EP27</f>
        <v>lei3564</v>
      </c>
      <c r="ES121" s="223"/>
      <c r="ET121" s="124"/>
      <c r="EU121" s="21"/>
      <c r="EV121" s="520">
        <f t="shared" ref="EV121:FP121" ca="1" si="507">EV115</f>
        <v>1.1869409228467995</v>
      </c>
      <c r="EW121" s="521">
        <f t="shared" ca="1" si="507"/>
        <v>1.9420719853344335</v>
      </c>
      <c r="EX121" s="521">
        <f t="shared" ca="1" si="507"/>
        <v>3.1777246420915399</v>
      </c>
      <c r="EY121" s="521">
        <f t="shared" ca="1" si="507"/>
        <v>5.1997087260176729</v>
      </c>
      <c r="EZ121" s="521">
        <f t="shared" ca="1" si="507"/>
        <v>8.5084154975270767</v>
      </c>
      <c r="FA121" s="521">
        <f t="shared" ca="1" si="507"/>
        <v>13.922496802959888</v>
      </c>
      <c r="FB121" s="521">
        <f t="shared" ca="1" si="507"/>
        <v>22.780898521846538</v>
      </c>
      <c r="FC121" s="521">
        <f t="shared" ca="1" si="507"/>
        <v>37.272428900786132</v>
      </c>
      <c r="FD121" s="521">
        <f t="shared" ca="1" si="507"/>
        <v>60.972125363512028</v>
      </c>
      <c r="FE121" s="521">
        <f t="shared" ca="1" si="507"/>
        <v>99.710835630326571</v>
      </c>
      <c r="FF121" s="521">
        <f t="shared" ca="1" si="507"/>
        <v>162.97605954089235</v>
      </c>
      <c r="FG121" s="521">
        <f t="shared" ca="1" si="507"/>
        <v>266.14474088837619</v>
      </c>
      <c r="FH121" s="521">
        <f t="shared" ca="1" si="507"/>
        <v>433.97882340383887</v>
      </c>
      <c r="FI121" s="521">
        <f t="shared" ca="1" si="507"/>
        <v>705.93131755100137</v>
      </c>
      <c r="FJ121" s="521">
        <f t="shared" ca="1" si="507"/>
        <v>1143.7675297650019</v>
      </c>
      <c r="FK121" s="521">
        <f t="shared" ca="1" si="507"/>
        <v>1841.3998353050833</v>
      </c>
      <c r="FL121" s="521">
        <f t="shared" ca="1" si="507"/>
        <v>2934.7613668856352</v>
      </c>
      <c r="FM121" s="521">
        <f t="shared" ca="1" si="507"/>
        <v>29876.615703848416</v>
      </c>
      <c r="FN121" s="521">
        <f t="shared" ca="1" si="507"/>
        <v>29876.615703848416</v>
      </c>
      <c r="FO121" s="521">
        <f t="shared" ca="1" si="507"/>
        <v>29876.615703848416</v>
      </c>
      <c r="FP121" s="521">
        <f t="shared" ca="1" si="507"/>
        <v>29876.615703848416</v>
      </c>
      <c r="FQ121" s="401"/>
      <c r="FS121" s="17" t="s">
        <v>299</v>
      </c>
      <c r="FT121" s="124">
        <f>FS26</f>
        <v>0</v>
      </c>
      <c r="FU121" s="124" t="str">
        <f>FS27</f>
        <v>shop65</v>
      </c>
      <c r="FV121" s="223"/>
      <c r="FW121" s="124"/>
      <c r="FX121" s="21"/>
      <c r="FY121" s="520">
        <f t="shared" ref="FY121:GS121" ca="1" si="508">FY115</f>
        <v>1.806203140176486</v>
      </c>
      <c r="FZ121" s="521">
        <f t="shared" ca="1" si="508"/>
        <v>2.9537279220052275</v>
      </c>
      <c r="GA121" s="521">
        <f t="shared" ca="1" si="508"/>
        <v>4.8303793768488505</v>
      </c>
      <c r="GB121" s="521">
        <f t="shared" ca="1" si="508"/>
        <v>7.8993771888346922</v>
      </c>
      <c r="GC121" s="521">
        <f t="shared" ca="1" si="508"/>
        <v>12.918002965550473</v>
      </c>
      <c r="GD121" s="521">
        <f t="shared" ca="1" si="508"/>
        <v>21.123820141409425</v>
      </c>
      <c r="GE121" s="521">
        <f t="shared" ca="1" si="508"/>
        <v>34.538004931632756</v>
      </c>
      <c r="GF121" s="521">
        <f t="shared" ca="1" si="508"/>
        <v>56.458041556040953</v>
      </c>
      <c r="GG121" s="521">
        <f t="shared" ca="1" si="508"/>
        <v>92.254257966483692</v>
      </c>
      <c r="GH121" s="521">
        <f t="shared" ca="1" si="508"/>
        <v>150.64760076849493</v>
      </c>
      <c r="GI121" s="521">
        <f t="shared" ca="1" si="508"/>
        <v>245.73291466088978</v>
      </c>
      <c r="GJ121" s="521">
        <f t="shared" ca="1" si="508"/>
        <v>24363.276130403367</v>
      </c>
      <c r="GK121" s="521">
        <f t="shared" ca="1" si="508"/>
        <v>24363.276130403367</v>
      </c>
      <c r="GL121" s="521">
        <f t="shared" ca="1" si="508"/>
        <v>24363.276130403367</v>
      </c>
      <c r="GM121" s="521">
        <f t="shared" ca="1" si="508"/>
        <v>24363.276130403367</v>
      </c>
      <c r="GN121" s="521">
        <f t="shared" ca="1" si="508"/>
        <v>24363.276130403367</v>
      </c>
      <c r="GO121" s="521">
        <f t="shared" ca="1" si="508"/>
        <v>24363.276130403367</v>
      </c>
      <c r="GP121" s="521">
        <f t="shared" ca="1" si="508"/>
        <v>24363.276130403367</v>
      </c>
      <c r="GQ121" s="521">
        <f t="shared" ca="1" si="508"/>
        <v>24363.276130403367</v>
      </c>
      <c r="GR121" s="521">
        <f t="shared" ca="1" si="508"/>
        <v>24363.276130403367</v>
      </c>
      <c r="GS121" s="521">
        <f t="shared" ca="1" si="508"/>
        <v>24363.276130403367</v>
      </c>
      <c r="GT121" s="401"/>
      <c r="GV121" s="17" t="s">
        <v>299</v>
      </c>
      <c r="GW121" s="124">
        <f>GV26</f>
        <v>0</v>
      </c>
      <c r="GX121" s="124" t="str">
        <f>GV27</f>
        <v>lei65</v>
      </c>
      <c r="GY121" s="223"/>
      <c r="GZ121" s="124"/>
      <c r="HA121" s="21"/>
      <c r="HB121" s="520">
        <f t="shared" ref="HB121:HV121" ca="1" si="509">HB115</f>
        <v>4.4646566321156742</v>
      </c>
      <c r="HC121" s="521">
        <f t="shared" ca="1" si="509"/>
        <v>7.2879227725539799</v>
      </c>
      <c r="HD121" s="521">
        <f t="shared" ca="1" si="509"/>
        <v>11.896109736243618</v>
      </c>
      <c r="HE121" s="521">
        <f t="shared" ca="1" si="509"/>
        <v>19.416890874333365</v>
      </c>
      <c r="HF121" s="521">
        <f t="shared" ca="1" si="509"/>
        <v>31.688988268976821</v>
      </c>
      <c r="HG121" s="521">
        <f t="shared" ca="1" si="509"/>
        <v>51.708157347485013</v>
      </c>
      <c r="HH121" s="521">
        <f t="shared" ca="1" si="509"/>
        <v>84.348945579279786</v>
      </c>
      <c r="HI121" s="521">
        <f t="shared" ca="1" si="509"/>
        <v>137.5261687420365</v>
      </c>
      <c r="HJ121" s="521">
        <f t="shared" ca="1" si="509"/>
        <v>224.04656858628329</v>
      </c>
      <c r="HK121" s="521">
        <f t="shared" ca="1" si="509"/>
        <v>364.51484613202894</v>
      </c>
      <c r="HL121" s="521">
        <f t="shared" ca="1" si="509"/>
        <v>591.7742130844639</v>
      </c>
      <c r="HM121" s="521">
        <f t="shared" ca="1" si="509"/>
        <v>32027.254128590277</v>
      </c>
      <c r="HN121" s="521">
        <f t="shared" ca="1" si="509"/>
        <v>32027.254128590277</v>
      </c>
      <c r="HO121" s="521">
        <f t="shared" ca="1" si="509"/>
        <v>32027.254128590277</v>
      </c>
      <c r="HP121" s="521">
        <f t="shared" ca="1" si="509"/>
        <v>32027.254128590277</v>
      </c>
      <c r="HQ121" s="521">
        <f t="shared" ca="1" si="509"/>
        <v>32027.254128590277</v>
      </c>
      <c r="HR121" s="521">
        <f t="shared" ca="1" si="509"/>
        <v>32027.254128590277</v>
      </c>
      <c r="HS121" s="521">
        <f t="shared" ca="1" si="509"/>
        <v>32027.254128590277</v>
      </c>
      <c r="HT121" s="521">
        <f t="shared" ca="1" si="509"/>
        <v>32027.254128590277</v>
      </c>
      <c r="HU121" s="521">
        <f t="shared" ca="1" si="509"/>
        <v>32027.254128590277</v>
      </c>
      <c r="HV121" s="521">
        <f t="shared" ca="1" si="509"/>
        <v>32027.254128590277</v>
      </c>
      <c r="HW121" s="401"/>
    </row>
    <row r="122" spans="1:231" ht="15">
      <c r="A122" s="18" t="s">
        <v>301</v>
      </c>
      <c r="B122" s="122">
        <f>A26</f>
        <v>0</v>
      </c>
      <c r="C122" s="122" t="str">
        <f>A27</f>
        <v>work1834</v>
      </c>
      <c r="D122" s="210"/>
      <c r="E122" s="122"/>
      <c r="F122" s="8"/>
      <c r="G122" s="52">
        <f t="shared" ref="G122:AA122" ca="1" si="510">IF(AND(G92="Facility",G89=G$28),G114*G112,0)</f>
        <v>173802.79268912025</v>
      </c>
      <c r="H122" s="53">
        <f t="shared" ca="1" si="510"/>
        <v>0</v>
      </c>
      <c r="I122" s="53">
        <f t="shared" ca="1" si="510"/>
        <v>0</v>
      </c>
      <c r="J122" s="53">
        <f t="shared" ca="1" si="510"/>
        <v>0</v>
      </c>
      <c r="K122" s="53">
        <f t="shared" ca="1" si="510"/>
        <v>0</v>
      </c>
      <c r="L122" s="53">
        <f t="shared" ca="1" si="510"/>
        <v>0</v>
      </c>
      <c r="M122" s="53">
        <f t="shared" ca="1" si="510"/>
        <v>0</v>
      </c>
      <c r="N122" s="53">
        <f t="shared" ca="1" si="510"/>
        <v>0</v>
      </c>
      <c r="O122" s="53">
        <f t="shared" ca="1" si="510"/>
        <v>0</v>
      </c>
      <c r="P122" s="53">
        <f t="shared" ca="1" si="510"/>
        <v>0</v>
      </c>
      <c r="Q122" s="53">
        <f t="shared" ca="1" si="510"/>
        <v>0</v>
      </c>
      <c r="R122" s="53">
        <f t="shared" ca="1" si="510"/>
        <v>0</v>
      </c>
      <c r="S122" s="53">
        <f t="shared" ca="1" si="510"/>
        <v>0</v>
      </c>
      <c r="T122" s="53">
        <f t="shared" ca="1" si="510"/>
        <v>0</v>
      </c>
      <c r="U122" s="53">
        <f t="shared" ca="1" si="510"/>
        <v>0</v>
      </c>
      <c r="V122" s="53">
        <f t="shared" ca="1" si="510"/>
        <v>0</v>
      </c>
      <c r="W122" s="53">
        <f t="shared" ca="1" si="510"/>
        <v>0</v>
      </c>
      <c r="X122" s="53">
        <f t="shared" ca="1" si="510"/>
        <v>0</v>
      </c>
      <c r="Y122" s="53">
        <f t="shared" ca="1" si="510"/>
        <v>0</v>
      </c>
      <c r="Z122" s="53">
        <f t="shared" ca="1" si="510"/>
        <v>0</v>
      </c>
      <c r="AA122" s="53">
        <f t="shared" ca="1" si="510"/>
        <v>0</v>
      </c>
      <c r="AB122" s="402"/>
      <c r="AD122" s="18" t="s">
        <v>301</v>
      </c>
      <c r="AE122" s="122">
        <f>AD26</f>
        <v>0</v>
      </c>
      <c r="AF122" s="122" t="str">
        <f>AD27</f>
        <v>shop1834</v>
      </c>
      <c r="AG122" s="210"/>
      <c r="AH122" s="122"/>
      <c r="AI122" s="8"/>
      <c r="AJ122" s="52">
        <f t="shared" ref="AJ122:BD122" ca="1" si="511">IF(AND(AJ92="Facility",AJ89=AJ$28),AJ114*AJ112,0)</f>
        <v>173808.32453738028</v>
      </c>
      <c r="AK122" s="53">
        <f t="shared" ca="1" si="511"/>
        <v>0</v>
      </c>
      <c r="AL122" s="53">
        <f t="shared" ca="1" si="511"/>
        <v>0</v>
      </c>
      <c r="AM122" s="53">
        <f t="shared" ca="1" si="511"/>
        <v>0</v>
      </c>
      <c r="AN122" s="53">
        <f t="shared" ca="1" si="511"/>
        <v>0</v>
      </c>
      <c r="AO122" s="53">
        <f t="shared" ca="1" si="511"/>
        <v>0</v>
      </c>
      <c r="AP122" s="53">
        <f t="shared" ca="1" si="511"/>
        <v>0</v>
      </c>
      <c r="AQ122" s="53">
        <f t="shared" ca="1" si="511"/>
        <v>0</v>
      </c>
      <c r="AR122" s="53">
        <f t="shared" ca="1" si="511"/>
        <v>0</v>
      </c>
      <c r="AS122" s="53">
        <f t="shared" ca="1" si="511"/>
        <v>0</v>
      </c>
      <c r="AT122" s="53">
        <f t="shared" ca="1" si="511"/>
        <v>0</v>
      </c>
      <c r="AU122" s="53">
        <f t="shared" ca="1" si="511"/>
        <v>0</v>
      </c>
      <c r="AV122" s="53">
        <f t="shared" ca="1" si="511"/>
        <v>0</v>
      </c>
      <c r="AW122" s="53">
        <f t="shared" ca="1" si="511"/>
        <v>0</v>
      </c>
      <c r="AX122" s="53">
        <f t="shared" ca="1" si="511"/>
        <v>0</v>
      </c>
      <c r="AY122" s="53">
        <f t="shared" ca="1" si="511"/>
        <v>0</v>
      </c>
      <c r="AZ122" s="53">
        <f t="shared" ca="1" si="511"/>
        <v>0</v>
      </c>
      <c r="BA122" s="53">
        <f t="shared" ca="1" si="511"/>
        <v>0</v>
      </c>
      <c r="BB122" s="53">
        <f t="shared" ca="1" si="511"/>
        <v>0</v>
      </c>
      <c r="BC122" s="53">
        <f t="shared" ca="1" si="511"/>
        <v>0</v>
      </c>
      <c r="BD122" s="53">
        <f t="shared" ca="1" si="511"/>
        <v>0</v>
      </c>
      <c r="BE122" s="402"/>
      <c r="BG122" s="18" t="s">
        <v>301</v>
      </c>
      <c r="BH122" s="122">
        <f>BG26</f>
        <v>0</v>
      </c>
      <c r="BI122" s="122" t="str">
        <f>BG27</f>
        <v>lei1834</v>
      </c>
      <c r="BJ122" s="210"/>
      <c r="BK122" s="122"/>
      <c r="BL122" s="8"/>
      <c r="BM122" s="52">
        <f t="shared" ref="BM122:CG122" ca="1" si="512">IF(AND(BM92="Facility",BM89=BM$28),BM114*BM112,0)</f>
        <v>173802.24311298461</v>
      </c>
      <c r="BN122" s="53">
        <f t="shared" ca="1" si="512"/>
        <v>0</v>
      </c>
      <c r="BO122" s="53">
        <f t="shared" ca="1" si="512"/>
        <v>0</v>
      </c>
      <c r="BP122" s="53">
        <f t="shared" ca="1" si="512"/>
        <v>0</v>
      </c>
      <c r="BQ122" s="53">
        <f t="shared" ca="1" si="512"/>
        <v>0</v>
      </c>
      <c r="BR122" s="53">
        <f t="shared" ca="1" si="512"/>
        <v>0</v>
      </c>
      <c r="BS122" s="53">
        <f t="shared" ca="1" si="512"/>
        <v>0</v>
      </c>
      <c r="BT122" s="53">
        <f t="shared" ca="1" si="512"/>
        <v>0</v>
      </c>
      <c r="BU122" s="53">
        <f t="shared" ca="1" si="512"/>
        <v>0</v>
      </c>
      <c r="BV122" s="53">
        <f t="shared" ca="1" si="512"/>
        <v>0</v>
      </c>
      <c r="BW122" s="53">
        <f t="shared" ca="1" si="512"/>
        <v>0</v>
      </c>
      <c r="BX122" s="53">
        <f t="shared" ca="1" si="512"/>
        <v>0</v>
      </c>
      <c r="BY122" s="53">
        <f t="shared" ca="1" si="512"/>
        <v>0</v>
      </c>
      <c r="BZ122" s="53">
        <f t="shared" ca="1" si="512"/>
        <v>0</v>
      </c>
      <c r="CA122" s="53">
        <f t="shared" ca="1" si="512"/>
        <v>0</v>
      </c>
      <c r="CB122" s="53">
        <f t="shared" ca="1" si="512"/>
        <v>0</v>
      </c>
      <c r="CC122" s="53">
        <f t="shared" ca="1" si="512"/>
        <v>0</v>
      </c>
      <c r="CD122" s="53">
        <f t="shared" ca="1" si="512"/>
        <v>0</v>
      </c>
      <c r="CE122" s="53">
        <f t="shared" ca="1" si="512"/>
        <v>0</v>
      </c>
      <c r="CF122" s="53">
        <f t="shared" ca="1" si="512"/>
        <v>0</v>
      </c>
      <c r="CG122" s="53">
        <f t="shared" ca="1" si="512"/>
        <v>0</v>
      </c>
      <c r="CH122" s="402"/>
      <c r="CJ122" s="18" t="s">
        <v>301</v>
      </c>
      <c r="CK122" s="122">
        <f>CJ26</f>
        <v>0</v>
      </c>
      <c r="CL122" s="122" t="str">
        <f>CJ27</f>
        <v>work3564</v>
      </c>
      <c r="CM122" s="210"/>
      <c r="CN122" s="122"/>
      <c r="CO122" s="8"/>
      <c r="CP122" s="52">
        <f ca="1">IF(AND(CP92="Facility",CP89=CP$28),CP114*CP112,0)</f>
        <v>173804.31321295281</v>
      </c>
      <c r="CQ122" s="53">
        <f t="shared" ref="CP122:DJ122" ca="1" si="513">IF(AND(CQ92="Facility",CQ89=CQ$28),CQ114*CQ112,0)</f>
        <v>0</v>
      </c>
      <c r="CR122" s="53">
        <f t="shared" ca="1" si="513"/>
        <v>0</v>
      </c>
      <c r="CS122" s="53">
        <f t="shared" ca="1" si="513"/>
        <v>0</v>
      </c>
      <c r="CT122" s="53">
        <f t="shared" ca="1" si="513"/>
        <v>0</v>
      </c>
      <c r="CU122" s="53">
        <f t="shared" ca="1" si="513"/>
        <v>0</v>
      </c>
      <c r="CV122" s="53">
        <f t="shared" ca="1" si="513"/>
        <v>0</v>
      </c>
      <c r="CW122" s="53">
        <f t="shared" ca="1" si="513"/>
        <v>0</v>
      </c>
      <c r="CX122" s="53">
        <f t="shared" ca="1" si="513"/>
        <v>0</v>
      </c>
      <c r="CY122" s="53">
        <f t="shared" ca="1" si="513"/>
        <v>0</v>
      </c>
      <c r="CZ122" s="53">
        <f t="shared" ca="1" si="513"/>
        <v>0</v>
      </c>
      <c r="DA122" s="53">
        <f t="shared" ca="1" si="513"/>
        <v>0</v>
      </c>
      <c r="DB122" s="53">
        <f t="shared" ca="1" si="513"/>
        <v>0</v>
      </c>
      <c r="DC122" s="53">
        <f t="shared" ca="1" si="513"/>
        <v>0</v>
      </c>
      <c r="DD122" s="53">
        <f t="shared" ca="1" si="513"/>
        <v>0</v>
      </c>
      <c r="DE122" s="53">
        <f t="shared" ca="1" si="513"/>
        <v>0</v>
      </c>
      <c r="DF122" s="53">
        <f t="shared" ca="1" si="513"/>
        <v>0</v>
      </c>
      <c r="DG122" s="53">
        <f t="shared" ca="1" si="513"/>
        <v>0</v>
      </c>
      <c r="DH122" s="53">
        <f t="shared" ca="1" si="513"/>
        <v>0</v>
      </c>
      <c r="DI122" s="53">
        <f t="shared" ca="1" si="513"/>
        <v>0</v>
      </c>
      <c r="DJ122" s="53">
        <f t="shared" ca="1" si="513"/>
        <v>0</v>
      </c>
      <c r="DK122" s="402"/>
      <c r="DM122" s="18" t="s">
        <v>301</v>
      </c>
      <c r="DN122" s="122">
        <f>DM26</f>
        <v>0</v>
      </c>
      <c r="DO122" s="122" t="str">
        <f>DM27</f>
        <v>shop3564</v>
      </c>
      <c r="DP122" s="210"/>
      <c r="DQ122" s="122"/>
      <c r="DR122" s="8"/>
      <c r="DS122" s="52">
        <f t="shared" ref="DS122:EM122" ca="1" si="514">IF(AND(DS92="Facility",DS89=DS$28),DS114*DS112,0)</f>
        <v>173803.07883375318</v>
      </c>
      <c r="DT122" s="53">
        <f t="shared" ca="1" si="514"/>
        <v>0</v>
      </c>
      <c r="DU122" s="53">
        <f t="shared" ca="1" si="514"/>
        <v>0</v>
      </c>
      <c r="DV122" s="53">
        <f t="shared" ca="1" si="514"/>
        <v>0</v>
      </c>
      <c r="DW122" s="53">
        <f t="shared" ca="1" si="514"/>
        <v>0</v>
      </c>
      <c r="DX122" s="53">
        <f t="shared" ca="1" si="514"/>
        <v>0</v>
      </c>
      <c r="DY122" s="53">
        <f t="shared" ca="1" si="514"/>
        <v>0</v>
      </c>
      <c r="DZ122" s="53">
        <f t="shared" ca="1" si="514"/>
        <v>0</v>
      </c>
      <c r="EA122" s="53">
        <f t="shared" ca="1" si="514"/>
        <v>0</v>
      </c>
      <c r="EB122" s="53">
        <f t="shared" ca="1" si="514"/>
        <v>0</v>
      </c>
      <c r="EC122" s="53">
        <f t="shared" ca="1" si="514"/>
        <v>0</v>
      </c>
      <c r="ED122" s="53">
        <f t="shared" ca="1" si="514"/>
        <v>0</v>
      </c>
      <c r="EE122" s="53">
        <f t="shared" ca="1" si="514"/>
        <v>0</v>
      </c>
      <c r="EF122" s="53">
        <f t="shared" ca="1" si="514"/>
        <v>0</v>
      </c>
      <c r="EG122" s="53">
        <f t="shared" ca="1" si="514"/>
        <v>0</v>
      </c>
      <c r="EH122" s="53">
        <f t="shared" ca="1" si="514"/>
        <v>0</v>
      </c>
      <c r="EI122" s="53">
        <f t="shared" ca="1" si="514"/>
        <v>0</v>
      </c>
      <c r="EJ122" s="53">
        <f t="shared" ca="1" si="514"/>
        <v>0</v>
      </c>
      <c r="EK122" s="53">
        <f t="shared" ca="1" si="514"/>
        <v>0</v>
      </c>
      <c r="EL122" s="53">
        <f t="shared" ca="1" si="514"/>
        <v>0</v>
      </c>
      <c r="EM122" s="53">
        <f t="shared" ca="1" si="514"/>
        <v>0</v>
      </c>
      <c r="EN122" s="402"/>
      <c r="EP122" s="18" t="s">
        <v>301</v>
      </c>
      <c r="EQ122" s="122">
        <f>EP26</f>
        <v>0</v>
      </c>
      <c r="ER122" s="122" t="str">
        <f>EP27</f>
        <v>lei3564</v>
      </c>
      <c r="ES122" s="210"/>
      <c r="ET122" s="122"/>
      <c r="EU122" s="8"/>
      <c r="EV122" s="52">
        <f t="shared" ref="EV122:FP122" ca="1" si="515">IF(AND(EV92="Facility",EV89=EV$28),EV114*EV112,0)</f>
        <v>173803.8056229825</v>
      </c>
      <c r="EW122" s="53">
        <f t="shared" ca="1" si="515"/>
        <v>0</v>
      </c>
      <c r="EX122" s="53">
        <f t="shared" ca="1" si="515"/>
        <v>0</v>
      </c>
      <c r="EY122" s="53">
        <f t="shared" ca="1" si="515"/>
        <v>0</v>
      </c>
      <c r="EZ122" s="53">
        <f t="shared" ca="1" si="515"/>
        <v>0</v>
      </c>
      <c r="FA122" s="53">
        <f t="shared" ca="1" si="515"/>
        <v>0</v>
      </c>
      <c r="FB122" s="53">
        <f t="shared" ca="1" si="515"/>
        <v>0</v>
      </c>
      <c r="FC122" s="53">
        <f t="shared" ca="1" si="515"/>
        <v>0</v>
      </c>
      <c r="FD122" s="53">
        <f t="shared" ca="1" si="515"/>
        <v>0</v>
      </c>
      <c r="FE122" s="53">
        <f t="shared" ca="1" si="515"/>
        <v>0</v>
      </c>
      <c r="FF122" s="53">
        <f t="shared" ca="1" si="515"/>
        <v>0</v>
      </c>
      <c r="FG122" s="53">
        <f t="shared" ca="1" si="515"/>
        <v>0</v>
      </c>
      <c r="FH122" s="53">
        <f t="shared" ca="1" si="515"/>
        <v>0</v>
      </c>
      <c r="FI122" s="53">
        <f t="shared" ca="1" si="515"/>
        <v>0</v>
      </c>
      <c r="FJ122" s="53">
        <f t="shared" ca="1" si="515"/>
        <v>0</v>
      </c>
      <c r="FK122" s="53">
        <f t="shared" ca="1" si="515"/>
        <v>0</v>
      </c>
      <c r="FL122" s="53">
        <f t="shared" ca="1" si="515"/>
        <v>0</v>
      </c>
      <c r="FM122" s="53">
        <f t="shared" ca="1" si="515"/>
        <v>0</v>
      </c>
      <c r="FN122" s="53">
        <f t="shared" ca="1" si="515"/>
        <v>0</v>
      </c>
      <c r="FO122" s="53">
        <f t="shared" ca="1" si="515"/>
        <v>0</v>
      </c>
      <c r="FP122" s="53">
        <f t="shared" ca="1" si="515"/>
        <v>0</v>
      </c>
      <c r="FQ122" s="402"/>
      <c r="FS122" s="18" t="s">
        <v>301</v>
      </c>
      <c r="FT122" s="122">
        <f>FS26</f>
        <v>0</v>
      </c>
      <c r="FU122" s="122" t="str">
        <f>FS27</f>
        <v>shop65</v>
      </c>
      <c r="FV122" s="210"/>
      <c r="FW122" s="122"/>
      <c r="FX122" s="8"/>
      <c r="FY122" s="52">
        <f t="shared" ref="FY122:GS122" ca="1" si="516">IF(AND(FY92="Facility",FY89=FY$28),FY114*FY112,0)</f>
        <v>173798.44440776092</v>
      </c>
      <c r="FZ122" s="53">
        <f t="shared" ca="1" si="516"/>
        <v>0</v>
      </c>
      <c r="GA122" s="53">
        <f t="shared" ca="1" si="516"/>
        <v>0</v>
      </c>
      <c r="GB122" s="53">
        <f t="shared" ca="1" si="516"/>
        <v>0</v>
      </c>
      <c r="GC122" s="53">
        <f t="shared" ca="1" si="516"/>
        <v>0</v>
      </c>
      <c r="GD122" s="53">
        <f t="shared" ca="1" si="516"/>
        <v>0</v>
      </c>
      <c r="GE122" s="53">
        <f t="shared" ca="1" si="516"/>
        <v>0</v>
      </c>
      <c r="GF122" s="53">
        <f t="shared" ca="1" si="516"/>
        <v>0</v>
      </c>
      <c r="GG122" s="53">
        <f t="shared" ca="1" si="516"/>
        <v>0</v>
      </c>
      <c r="GH122" s="53">
        <f t="shared" ca="1" si="516"/>
        <v>0</v>
      </c>
      <c r="GI122" s="53">
        <f t="shared" ca="1" si="516"/>
        <v>0</v>
      </c>
      <c r="GJ122" s="53">
        <f t="shared" ca="1" si="516"/>
        <v>0</v>
      </c>
      <c r="GK122" s="53">
        <f t="shared" ca="1" si="516"/>
        <v>0</v>
      </c>
      <c r="GL122" s="53">
        <f t="shared" ca="1" si="516"/>
        <v>0</v>
      </c>
      <c r="GM122" s="53">
        <f t="shared" ca="1" si="516"/>
        <v>0</v>
      </c>
      <c r="GN122" s="53">
        <f t="shared" ca="1" si="516"/>
        <v>0</v>
      </c>
      <c r="GO122" s="53">
        <f t="shared" ca="1" si="516"/>
        <v>0</v>
      </c>
      <c r="GP122" s="53">
        <f t="shared" ca="1" si="516"/>
        <v>0</v>
      </c>
      <c r="GQ122" s="53">
        <f t="shared" ca="1" si="516"/>
        <v>0</v>
      </c>
      <c r="GR122" s="53">
        <f t="shared" ca="1" si="516"/>
        <v>0</v>
      </c>
      <c r="GS122" s="53">
        <f t="shared" ca="1" si="516"/>
        <v>0</v>
      </c>
      <c r="GT122" s="402"/>
      <c r="GV122" s="18" t="s">
        <v>301</v>
      </c>
      <c r="GW122" s="122">
        <f>GV26</f>
        <v>0</v>
      </c>
      <c r="GX122" s="122" t="str">
        <f>GV27</f>
        <v>lei65</v>
      </c>
      <c r="GY122" s="210"/>
      <c r="GZ122" s="122"/>
      <c r="HA122" s="8"/>
      <c r="HB122" s="52">
        <f t="shared" ref="HB122:HV122" ca="1" si="517">IF(AND(HB92="Facility",HB89=HB$28),HB114*HB112,0)</f>
        <v>173789.75908104473</v>
      </c>
      <c r="HC122" s="53">
        <f t="shared" ca="1" si="517"/>
        <v>0</v>
      </c>
      <c r="HD122" s="53">
        <f t="shared" ca="1" si="517"/>
        <v>0</v>
      </c>
      <c r="HE122" s="53">
        <f t="shared" ca="1" si="517"/>
        <v>0</v>
      </c>
      <c r="HF122" s="53">
        <f t="shared" ca="1" si="517"/>
        <v>0</v>
      </c>
      <c r="HG122" s="53">
        <f t="shared" ca="1" si="517"/>
        <v>0</v>
      </c>
      <c r="HH122" s="53">
        <f t="shared" ca="1" si="517"/>
        <v>0</v>
      </c>
      <c r="HI122" s="53">
        <f t="shared" ca="1" si="517"/>
        <v>0</v>
      </c>
      <c r="HJ122" s="53">
        <f t="shared" ca="1" si="517"/>
        <v>0</v>
      </c>
      <c r="HK122" s="53">
        <f t="shared" ca="1" si="517"/>
        <v>0</v>
      </c>
      <c r="HL122" s="53">
        <f t="shared" ca="1" si="517"/>
        <v>0</v>
      </c>
      <c r="HM122" s="53">
        <f t="shared" ca="1" si="517"/>
        <v>0</v>
      </c>
      <c r="HN122" s="53">
        <f t="shared" ca="1" si="517"/>
        <v>0</v>
      </c>
      <c r="HO122" s="53">
        <f t="shared" ca="1" si="517"/>
        <v>0</v>
      </c>
      <c r="HP122" s="53">
        <f t="shared" ca="1" si="517"/>
        <v>0</v>
      </c>
      <c r="HQ122" s="53">
        <f t="shared" ca="1" si="517"/>
        <v>0</v>
      </c>
      <c r="HR122" s="53">
        <f t="shared" ca="1" si="517"/>
        <v>0</v>
      </c>
      <c r="HS122" s="53">
        <f t="shared" ca="1" si="517"/>
        <v>0</v>
      </c>
      <c r="HT122" s="53">
        <f t="shared" ca="1" si="517"/>
        <v>0</v>
      </c>
      <c r="HU122" s="53">
        <f t="shared" ca="1" si="517"/>
        <v>0</v>
      </c>
      <c r="HV122" s="53">
        <f t="shared" ca="1" si="517"/>
        <v>0</v>
      </c>
      <c r="HW122" s="402"/>
    </row>
    <row r="123" spans="1:231" ht="15">
      <c r="A123" s="18" t="s">
        <v>303</v>
      </c>
      <c r="B123" s="122">
        <f>A26</f>
        <v>0</v>
      </c>
      <c r="C123" s="122" t="str">
        <f>A27</f>
        <v>work1834</v>
      </c>
      <c r="D123" s="210"/>
      <c r="E123" s="122"/>
      <c r="F123" s="8"/>
      <c r="G123" s="52">
        <f ca="1">G121+G122</f>
        <v>173804.0383827115</v>
      </c>
      <c r="H123" s="53">
        <f t="shared" ref="H123:AA123" ca="1" si="518">H121+H122</f>
        <v>2.0380315059488558</v>
      </c>
      <c r="I123" s="53">
        <f t="shared" ca="1" si="518"/>
        <v>3.3344477973094033</v>
      </c>
      <c r="J123" s="53">
        <f t="shared" ca="1" si="518"/>
        <v>5.4556543046491184</v>
      </c>
      <c r="K123" s="53">
        <f t="shared" ca="1" si="518"/>
        <v>8.9263482675320027</v>
      </c>
      <c r="L123" s="53">
        <f t="shared" ca="1" si="518"/>
        <v>14.604785999959864</v>
      </c>
      <c r="M123" s="53">
        <f t="shared" ca="1" si="518"/>
        <v>23.894337896014484</v>
      </c>
      <c r="N123" s="53">
        <f t="shared" ca="1" si="518"/>
        <v>39.088322793801986</v>
      </c>
      <c r="O123" s="53">
        <f t="shared" ca="1" si="518"/>
        <v>63.93054377317219</v>
      </c>
      <c r="P123" s="53">
        <f t="shared" ca="1" si="518"/>
        <v>104.52230624510825</v>
      </c>
      <c r="Q123" s="53">
        <f t="shared" ca="1" si="518"/>
        <v>170.77901123973285</v>
      </c>
      <c r="R123" s="53">
        <f t="shared" ca="1" si="518"/>
        <v>278.73986235043805</v>
      </c>
      <c r="S123" s="53">
        <f t="shared" ca="1" si="518"/>
        <v>454.15249200744319</v>
      </c>
      <c r="T123" s="53">
        <f t="shared" ca="1" si="518"/>
        <v>737.83220155557149</v>
      </c>
      <c r="U123" s="53">
        <f t="shared" ca="1" si="518"/>
        <v>1193.1458595547579</v>
      </c>
      <c r="V123" s="53">
        <f t="shared" ca="1" si="518"/>
        <v>1915.1134768240804</v>
      </c>
      <c r="W123" s="53">
        <f t="shared" ca="1" si="518"/>
        <v>3038.0648706809934</v>
      </c>
      <c r="X123" s="53">
        <f t="shared" ca="1" si="518"/>
        <v>27142.866817894163</v>
      </c>
      <c r="Y123" s="53">
        <f t="shared" ca="1" si="518"/>
        <v>27142.866817894163</v>
      </c>
      <c r="Z123" s="53">
        <f t="shared" ca="1" si="518"/>
        <v>27142.866817894163</v>
      </c>
      <c r="AA123" s="53">
        <f t="shared" ca="1" si="518"/>
        <v>27142.866817894163</v>
      </c>
      <c r="AB123" s="402"/>
      <c r="AD123" s="18" t="s">
        <v>303</v>
      </c>
      <c r="AE123" s="122">
        <f>AD26</f>
        <v>0</v>
      </c>
      <c r="AF123" s="122" t="str">
        <f>AD27</f>
        <v>shop1834</v>
      </c>
      <c r="AG123" s="210"/>
      <c r="AH123" s="122"/>
      <c r="AI123" s="8"/>
      <c r="AJ123" s="52">
        <f ca="1">AJ121+AJ122</f>
        <v>173808.50932638973</v>
      </c>
      <c r="AK123" s="53">
        <f t="shared" ref="AK123:BD123" ca="1" si="519">AK121+AK122</f>
        <v>0.30448215119133698</v>
      </c>
      <c r="AL123" s="53">
        <f t="shared" ca="1" si="519"/>
        <v>0.50174562914557719</v>
      </c>
      <c r="AM123" s="53">
        <f t="shared" ca="1" si="519"/>
        <v>0.82687668177986462</v>
      </c>
      <c r="AN123" s="53">
        <f t="shared" ca="1" si="519"/>
        <v>1.3628002526054122</v>
      </c>
      <c r="AO123" s="53">
        <f t="shared" ca="1" si="519"/>
        <v>2.2462404231263013</v>
      </c>
      <c r="AP123" s="53">
        <f t="shared" ca="1" si="519"/>
        <v>3.7026273695926792</v>
      </c>
      <c r="AQ123" s="53">
        <f t="shared" ca="1" si="519"/>
        <v>6.1036394130018738</v>
      </c>
      <c r="AR123" s="53">
        <f t="shared" ca="1" si="519"/>
        <v>10.062020655532898</v>
      </c>
      <c r="AS123" s="53">
        <f t="shared" ca="1" si="519"/>
        <v>16.587711981822434</v>
      </c>
      <c r="AT123" s="53">
        <f t="shared" ca="1" si="519"/>
        <v>27.344632131336279</v>
      </c>
      <c r="AU123" s="53">
        <f t="shared" ca="1" si="519"/>
        <v>45.072123087615601</v>
      </c>
      <c r="AV123" s="53">
        <f t="shared" ca="1" si="519"/>
        <v>74.274249435765014</v>
      </c>
      <c r="AW123" s="53">
        <f t="shared" ca="1" si="519"/>
        <v>122.34059809720706</v>
      </c>
      <c r="AX123" s="53">
        <f t="shared" ca="1" si="519"/>
        <v>201.35072768537393</v>
      </c>
      <c r="AY123" s="53">
        <f t="shared" ca="1" si="519"/>
        <v>330.93055396039449</v>
      </c>
      <c r="AZ123" s="53">
        <f t="shared" ca="1" si="519"/>
        <v>542.64273456484455</v>
      </c>
      <c r="BA123" s="53">
        <f t="shared" ca="1" si="519"/>
        <v>23205.703832125615</v>
      </c>
      <c r="BB123" s="53">
        <f t="shared" ca="1" si="519"/>
        <v>23205.703832125615</v>
      </c>
      <c r="BC123" s="53">
        <f t="shared" ca="1" si="519"/>
        <v>23205.703832125615</v>
      </c>
      <c r="BD123" s="53">
        <f t="shared" ca="1" si="519"/>
        <v>23205.703832125615</v>
      </c>
      <c r="BE123" s="402"/>
      <c r="BG123" s="18" t="s">
        <v>303</v>
      </c>
      <c r="BH123" s="122">
        <f>BG26</f>
        <v>0</v>
      </c>
      <c r="BI123" s="122" t="str">
        <f>BG27</f>
        <v>lei1834</v>
      </c>
      <c r="BJ123" s="210"/>
      <c r="BK123" s="122"/>
      <c r="BL123" s="8"/>
      <c r="BM123" s="52">
        <f ca="1">BM121+BM122</f>
        <v>173803.11312890064</v>
      </c>
      <c r="BN123" s="53">
        <f t="shared" ref="BN123:CG123" ca="1" si="520">BN121+BN122</f>
        <v>1.4262186503947061</v>
      </c>
      <c r="BO123" s="53">
        <f t="shared" ca="1" si="520"/>
        <v>2.338124905884329</v>
      </c>
      <c r="BP123" s="53">
        <f t="shared" ca="1" si="520"/>
        <v>3.8332615381246673</v>
      </c>
      <c r="BQ123" s="53">
        <f t="shared" ca="1" si="520"/>
        <v>6.2846687430316548</v>
      </c>
      <c r="BR123" s="53">
        <f t="shared" ca="1" si="520"/>
        <v>10.303852372409626</v>
      </c>
      <c r="BS123" s="53">
        <f t="shared" ca="1" si="520"/>
        <v>16.892883955705731</v>
      </c>
      <c r="BT123" s="53">
        <f t="shared" ca="1" si="520"/>
        <v>27.692870572646264</v>
      </c>
      <c r="BU123" s="53">
        <f t="shared" ca="1" si="520"/>
        <v>45.388722637790686</v>
      </c>
      <c r="BV123" s="53">
        <f t="shared" ca="1" si="520"/>
        <v>74.365475635196276</v>
      </c>
      <c r="BW123" s="53">
        <f t="shared" ca="1" si="520"/>
        <v>121.76426190942119</v>
      </c>
      <c r="BX123" s="53">
        <f t="shared" ca="1" si="520"/>
        <v>199.15923594069488</v>
      </c>
      <c r="BY123" s="53">
        <f t="shared" ca="1" si="520"/>
        <v>325.16192447568227</v>
      </c>
      <c r="BZ123" s="53">
        <f t="shared" ca="1" si="520"/>
        <v>529.31103830924735</v>
      </c>
      <c r="CA123" s="53">
        <f t="shared" ca="1" si="520"/>
        <v>857.47770804789332</v>
      </c>
      <c r="CB123" s="53">
        <f t="shared" ca="1" si="520"/>
        <v>1378.3326973068374</v>
      </c>
      <c r="CC123" s="53">
        <f t="shared" ca="1" si="520"/>
        <v>2188.4026135205117</v>
      </c>
      <c r="CD123" s="53">
        <f t="shared" ca="1" si="520"/>
        <v>18552.628200281848</v>
      </c>
      <c r="CE123" s="53">
        <f t="shared" ca="1" si="520"/>
        <v>18552.628200281848</v>
      </c>
      <c r="CF123" s="53">
        <f t="shared" ca="1" si="520"/>
        <v>18552.628200281848</v>
      </c>
      <c r="CG123" s="53">
        <f t="shared" ca="1" si="520"/>
        <v>18552.628200281848</v>
      </c>
      <c r="CH123" s="402"/>
      <c r="CJ123" s="18" t="s">
        <v>303</v>
      </c>
      <c r="CK123" s="122">
        <f>CJ26</f>
        <v>0</v>
      </c>
      <c r="CL123" s="122" t="str">
        <f>CJ27</f>
        <v>work3564</v>
      </c>
      <c r="CM123" s="210"/>
      <c r="CN123" s="122"/>
      <c r="CO123" s="8"/>
      <c r="CP123" s="52">
        <f ca="1">CP121+CP122</f>
        <v>173804.87350138172</v>
      </c>
      <c r="CQ123" s="53">
        <f t="shared" ref="CQ123:DJ123" ca="1" si="521">CQ121+CQ122</f>
        <v>0.92062031274228906</v>
      </c>
      <c r="CR123" s="53">
        <f t="shared" ca="1" si="521"/>
        <v>1.5127968933434806</v>
      </c>
      <c r="CS123" s="53">
        <f t="shared" ca="1" si="521"/>
        <v>2.4860473004736394</v>
      </c>
      <c r="CT123" s="53">
        <f t="shared" ca="1" si="521"/>
        <v>4.0856642329939046</v>
      </c>
      <c r="CU123" s="53">
        <f t="shared" ca="1" si="521"/>
        <v>6.7148069811651423</v>
      </c>
      <c r="CV123" s="53">
        <f t="shared" ca="1" si="521"/>
        <v>11.035968867936278</v>
      </c>
      <c r="CW123" s="53">
        <f t="shared" ca="1" si="521"/>
        <v>18.137377455769393</v>
      </c>
      <c r="CX123" s="53">
        <f t="shared" ca="1" si="521"/>
        <v>29.805358471459474</v>
      </c>
      <c r="CY123" s="53">
        <f t="shared" ca="1" si="521"/>
        <v>48.968708241832637</v>
      </c>
      <c r="CZ123" s="53">
        <f t="shared" ca="1" si="521"/>
        <v>80.419801524722132</v>
      </c>
      <c r="DA123" s="53">
        <f t="shared" ca="1" si="521"/>
        <v>131.97420327167407</v>
      </c>
      <c r="DB123" s="53">
        <f t="shared" ca="1" si="521"/>
        <v>216.30696859114269</v>
      </c>
      <c r="DC123" s="53">
        <f t="shared" ca="1" si="521"/>
        <v>353.78430768486891</v>
      </c>
      <c r="DD123" s="53">
        <f t="shared" ca="1" si="521"/>
        <v>576.62782097114916</v>
      </c>
      <c r="DE123" s="53">
        <f t="shared" ca="1" si="521"/>
        <v>934.50670640264661</v>
      </c>
      <c r="DF123" s="53">
        <f t="shared" ca="1" si="521"/>
        <v>1500.6641826150201</v>
      </c>
      <c r="DG123" s="53">
        <f t="shared" ca="1" si="521"/>
        <v>16874.97059394405</v>
      </c>
      <c r="DH123" s="53">
        <f t="shared" ca="1" si="521"/>
        <v>16874.97059394405</v>
      </c>
      <c r="DI123" s="53">
        <f t="shared" ca="1" si="521"/>
        <v>16874.97059394405</v>
      </c>
      <c r="DJ123" s="53">
        <f t="shared" ca="1" si="521"/>
        <v>16874.97059394405</v>
      </c>
      <c r="DK123" s="402"/>
      <c r="DM123" s="18" t="s">
        <v>303</v>
      </c>
      <c r="DN123" s="122">
        <f>DM26</f>
        <v>0</v>
      </c>
      <c r="DO123" s="122" t="str">
        <f>DM27</f>
        <v>shop3564</v>
      </c>
      <c r="DP123" s="210"/>
      <c r="DQ123" s="122"/>
      <c r="DR123" s="8"/>
      <c r="DS123" s="52">
        <f ca="1">DS121+DS122</f>
        <v>173804.47125427434</v>
      </c>
      <c r="DT123" s="53">
        <f t="shared" ref="DT123:EM123" ca="1" si="522">DT121+DT122</f>
        <v>2.2768826533789643</v>
      </c>
      <c r="DU123" s="53">
        <f t="shared" ca="1" si="522"/>
        <v>3.7232421086606005</v>
      </c>
      <c r="DV123" s="53">
        <f t="shared" ca="1" si="522"/>
        <v>6.0884800872394349</v>
      </c>
      <c r="DW123" s="53">
        <f t="shared" ca="1" si="522"/>
        <v>9.9562953801043452</v>
      </c>
      <c r="DX123" s="53">
        <f t="shared" ca="1" si="522"/>
        <v>16.280901874894738</v>
      </c>
      <c r="DY123" s="53">
        <f t="shared" ca="1" si="522"/>
        <v>26.621673643321607</v>
      </c>
      <c r="DZ123" s="53">
        <f t="shared" ca="1" si="522"/>
        <v>43.525410457676273</v>
      </c>
      <c r="EA123" s="53">
        <f t="shared" ca="1" si="522"/>
        <v>71.147418767936188</v>
      </c>
      <c r="EB123" s="53">
        <f t="shared" ca="1" si="522"/>
        <v>116.2561132672782</v>
      </c>
      <c r="EC123" s="53">
        <f t="shared" ca="1" si="522"/>
        <v>189.84598158543756</v>
      </c>
      <c r="ED123" s="53">
        <f t="shared" ca="1" si="522"/>
        <v>309.69550287067239</v>
      </c>
      <c r="EE123" s="53">
        <f t="shared" ca="1" si="522"/>
        <v>504.33963667503298</v>
      </c>
      <c r="EF123" s="53">
        <f t="shared" ca="1" si="522"/>
        <v>819.01936372633463</v>
      </c>
      <c r="EG123" s="53">
        <f t="shared" ca="1" si="522"/>
        <v>1324.0237744977985</v>
      </c>
      <c r="EH123" s="53">
        <f t="shared" ca="1" si="522"/>
        <v>2124.9385040285906</v>
      </c>
      <c r="EI123" s="53">
        <f t="shared" ca="1" si="522"/>
        <v>3371.5872548684292</v>
      </c>
      <c r="EJ123" s="53">
        <f t="shared" ca="1" si="522"/>
        <v>30879.668021191988</v>
      </c>
      <c r="EK123" s="53">
        <f t="shared" ca="1" si="522"/>
        <v>30879.668021191988</v>
      </c>
      <c r="EL123" s="53">
        <f t="shared" ca="1" si="522"/>
        <v>30879.668021191988</v>
      </c>
      <c r="EM123" s="53">
        <f t="shared" ca="1" si="522"/>
        <v>30879.668021191988</v>
      </c>
      <c r="EN123" s="402"/>
      <c r="EP123" s="18" t="s">
        <v>303</v>
      </c>
      <c r="EQ123" s="122">
        <f>EP26</f>
        <v>0</v>
      </c>
      <c r="ER123" s="122" t="str">
        <f>EP27</f>
        <v>lei3564</v>
      </c>
      <c r="ES123" s="210"/>
      <c r="ET123" s="122"/>
      <c r="EU123" s="8"/>
      <c r="EV123" s="52">
        <f ca="1">EV121+EV122</f>
        <v>173804.99256390534</v>
      </c>
      <c r="EW123" s="53">
        <f t="shared" ref="EW123:FP123" ca="1" si="523">EW121+EW122</f>
        <v>1.9420719853344335</v>
      </c>
      <c r="EX123" s="53">
        <f t="shared" ca="1" si="523"/>
        <v>3.1777246420915399</v>
      </c>
      <c r="EY123" s="53">
        <f t="shared" ca="1" si="523"/>
        <v>5.1997087260176729</v>
      </c>
      <c r="EZ123" s="53">
        <f t="shared" ca="1" si="523"/>
        <v>8.5084154975270767</v>
      </c>
      <c r="FA123" s="53">
        <f t="shared" ca="1" si="523"/>
        <v>13.922496802959888</v>
      </c>
      <c r="FB123" s="53">
        <f t="shared" ca="1" si="523"/>
        <v>22.780898521846538</v>
      </c>
      <c r="FC123" s="53">
        <f t="shared" ca="1" si="523"/>
        <v>37.272428900786132</v>
      </c>
      <c r="FD123" s="53">
        <f t="shared" ca="1" si="523"/>
        <v>60.972125363512028</v>
      </c>
      <c r="FE123" s="53">
        <f t="shared" ca="1" si="523"/>
        <v>99.710835630326571</v>
      </c>
      <c r="FF123" s="53">
        <f t="shared" ca="1" si="523"/>
        <v>162.97605954089235</v>
      </c>
      <c r="FG123" s="53">
        <f t="shared" ca="1" si="523"/>
        <v>266.14474088837619</v>
      </c>
      <c r="FH123" s="53">
        <f t="shared" ca="1" si="523"/>
        <v>433.97882340383887</v>
      </c>
      <c r="FI123" s="53">
        <f t="shared" ca="1" si="523"/>
        <v>705.93131755100137</v>
      </c>
      <c r="FJ123" s="53">
        <f t="shared" ca="1" si="523"/>
        <v>1143.7675297650019</v>
      </c>
      <c r="FK123" s="53">
        <f t="shared" ca="1" si="523"/>
        <v>1841.3998353050833</v>
      </c>
      <c r="FL123" s="53">
        <f t="shared" ca="1" si="523"/>
        <v>2934.7613668856352</v>
      </c>
      <c r="FM123" s="53">
        <f t="shared" ca="1" si="523"/>
        <v>29876.615703848416</v>
      </c>
      <c r="FN123" s="53">
        <f t="shared" ca="1" si="523"/>
        <v>29876.615703848416</v>
      </c>
      <c r="FO123" s="53">
        <f t="shared" ca="1" si="523"/>
        <v>29876.615703848416</v>
      </c>
      <c r="FP123" s="53">
        <f t="shared" ca="1" si="523"/>
        <v>29876.615703848416</v>
      </c>
      <c r="FQ123" s="402"/>
      <c r="FS123" s="18" t="s">
        <v>303</v>
      </c>
      <c r="FT123" s="122">
        <f>FS26</f>
        <v>0</v>
      </c>
      <c r="FU123" s="122" t="str">
        <f>FS27</f>
        <v>shop65</v>
      </c>
      <c r="FV123" s="210"/>
      <c r="FW123" s="122"/>
      <c r="FX123" s="8"/>
      <c r="FY123" s="52">
        <f ca="1">FY121+FY122</f>
        <v>173800.2506109011</v>
      </c>
      <c r="FZ123" s="53">
        <f t="shared" ref="FZ123:GS123" ca="1" si="524">FZ121+FZ122</f>
        <v>2.9537279220052275</v>
      </c>
      <c r="GA123" s="53">
        <f t="shared" ca="1" si="524"/>
        <v>4.8303793768488505</v>
      </c>
      <c r="GB123" s="53">
        <f t="shared" ca="1" si="524"/>
        <v>7.8993771888346922</v>
      </c>
      <c r="GC123" s="53">
        <f t="shared" ca="1" si="524"/>
        <v>12.918002965550473</v>
      </c>
      <c r="GD123" s="53">
        <f t="shared" ca="1" si="524"/>
        <v>21.123820141409425</v>
      </c>
      <c r="GE123" s="53">
        <f t="shared" ca="1" si="524"/>
        <v>34.538004931632756</v>
      </c>
      <c r="GF123" s="53">
        <f t="shared" ca="1" si="524"/>
        <v>56.458041556040953</v>
      </c>
      <c r="GG123" s="53">
        <f t="shared" ca="1" si="524"/>
        <v>92.254257966483692</v>
      </c>
      <c r="GH123" s="53">
        <f t="shared" ca="1" si="524"/>
        <v>150.64760076849493</v>
      </c>
      <c r="GI123" s="53">
        <f t="shared" ca="1" si="524"/>
        <v>245.73291466088978</v>
      </c>
      <c r="GJ123" s="53">
        <f t="shared" ca="1" si="524"/>
        <v>24363.276130403367</v>
      </c>
      <c r="GK123" s="53">
        <f t="shared" ca="1" si="524"/>
        <v>24363.276130403367</v>
      </c>
      <c r="GL123" s="53">
        <f t="shared" ca="1" si="524"/>
        <v>24363.276130403367</v>
      </c>
      <c r="GM123" s="53">
        <f t="shared" ca="1" si="524"/>
        <v>24363.276130403367</v>
      </c>
      <c r="GN123" s="53">
        <f t="shared" ca="1" si="524"/>
        <v>24363.276130403367</v>
      </c>
      <c r="GO123" s="53">
        <f t="shared" ca="1" si="524"/>
        <v>24363.276130403367</v>
      </c>
      <c r="GP123" s="53">
        <f t="shared" ca="1" si="524"/>
        <v>24363.276130403367</v>
      </c>
      <c r="GQ123" s="53">
        <f t="shared" ca="1" si="524"/>
        <v>24363.276130403367</v>
      </c>
      <c r="GR123" s="53">
        <f t="shared" ca="1" si="524"/>
        <v>24363.276130403367</v>
      </c>
      <c r="GS123" s="53">
        <f t="shared" ca="1" si="524"/>
        <v>24363.276130403367</v>
      </c>
      <c r="GT123" s="402"/>
      <c r="GV123" s="18" t="s">
        <v>303</v>
      </c>
      <c r="GW123" s="122">
        <f>GV26</f>
        <v>0</v>
      </c>
      <c r="GX123" s="122" t="str">
        <f>GV27</f>
        <v>lei65</v>
      </c>
      <c r="GY123" s="210"/>
      <c r="GZ123" s="122"/>
      <c r="HA123" s="8"/>
      <c r="HB123" s="52">
        <f ca="1">HB121+HB122</f>
        <v>173794.22373767683</v>
      </c>
      <c r="HC123" s="53">
        <f t="shared" ref="HC123:HV123" ca="1" si="525">HC121+HC122</f>
        <v>7.2879227725539799</v>
      </c>
      <c r="HD123" s="53">
        <f t="shared" ca="1" si="525"/>
        <v>11.896109736243618</v>
      </c>
      <c r="HE123" s="53">
        <f t="shared" ca="1" si="525"/>
        <v>19.416890874333365</v>
      </c>
      <c r="HF123" s="53">
        <f t="shared" ca="1" si="525"/>
        <v>31.688988268976821</v>
      </c>
      <c r="HG123" s="53">
        <f t="shared" ca="1" si="525"/>
        <v>51.708157347485013</v>
      </c>
      <c r="HH123" s="53">
        <f t="shared" ca="1" si="525"/>
        <v>84.348945579279786</v>
      </c>
      <c r="HI123" s="53">
        <f t="shared" ca="1" si="525"/>
        <v>137.5261687420365</v>
      </c>
      <c r="HJ123" s="53">
        <f t="shared" ca="1" si="525"/>
        <v>224.04656858628329</v>
      </c>
      <c r="HK123" s="53">
        <f t="shared" ca="1" si="525"/>
        <v>364.51484613202894</v>
      </c>
      <c r="HL123" s="53">
        <f t="shared" ca="1" si="525"/>
        <v>591.7742130844639</v>
      </c>
      <c r="HM123" s="53">
        <f t="shared" ca="1" si="525"/>
        <v>32027.254128590277</v>
      </c>
      <c r="HN123" s="53">
        <f t="shared" ca="1" si="525"/>
        <v>32027.254128590277</v>
      </c>
      <c r="HO123" s="53">
        <f t="shared" ca="1" si="525"/>
        <v>32027.254128590277</v>
      </c>
      <c r="HP123" s="53">
        <f t="shared" ca="1" si="525"/>
        <v>32027.254128590277</v>
      </c>
      <c r="HQ123" s="53">
        <f t="shared" ca="1" si="525"/>
        <v>32027.254128590277</v>
      </c>
      <c r="HR123" s="53">
        <f t="shared" ca="1" si="525"/>
        <v>32027.254128590277</v>
      </c>
      <c r="HS123" s="53">
        <f t="shared" ca="1" si="525"/>
        <v>32027.254128590277</v>
      </c>
      <c r="HT123" s="53">
        <f t="shared" ca="1" si="525"/>
        <v>32027.254128590277</v>
      </c>
      <c r="HU123" s="53">
        <f t="shared" ca="1" si="525"/>
        <v>32027.254128590277</v>
      </c>
      <c r="HV123" s="53">
        <f t="shared" ca="1" si="525"/>
        <v>32027.254128590277</v>
      </c>
      <c r="HW123" s="402"/>
    </row>
    <row r="124" spans="1:231" ht="15">
      <c r="A124" s="18" t="s">
        <v>300</v>
      </c>
      <c r="B124" s="122">
        <f>A26</f>
        <v>0</v>
      </c>
      <c r="C124" s="122" t="str">
        <f>A27</f>
        <v>work1834</v>
      </c>
      <c r="D124" s="210"/>
      <c r="E124" s="122"/>
      <c r="F124" s="8"/>
      <c r="G124" s="497">
        <f ca="1">SUMPRODUCT(--(G92:AA92="Road"),--(G86:AA86=G$28),G114:AA114,G112:AA112)</f>
        <v>0</v>
      </c>
      <c r="H124" s="506">
        <f ca="1">SUMPRODUCT(--(G92:AA92="Road"),--(G86:AA86=H$28),G114:AA114,G112:AA112)</f>
        <v>0</v>
      </c>
      <c r="I124" s="506">
        <f ca="1">SUMPRODUCT(--(G92:AA92="Road"),--(G86:AA86=I$28),G114:AA114,G112:AA112)</f>
        <v>0</v>
      </c>
      <c r="J124" s="506">
        <f ca="1">SUMPRODUCT(--(G92:AA92="Road"),--(G86:AA86=J$28),G114:AA114,G112:AA112)</f>
        <v>0</v>
      </c>
      <c r="K124" s="506">
        <f ca="1">SUMPRODUCT(--(G92:AA92="Road"),--(G86:AA86=K$28),G114:AA114,G112:AA112)</f>
        <v>0</v>
      </c>
      <c r="L124" s="506">
        <f ca="1">SUMPRODUCT(--(G92:AA92="Road"),--(G86:AA86=L$28),G114:AA114,G112:AA112)</f>
        <v>0</v>
      </c>
      <c r="M124" s="506">
        <f ca="1">SUMPRODUCT(--(G92:AA92="Road"),--(G86:AA86=M$28),G114:AA114,G112:AA112)</f>
        <v>0</v>
      </c>
      <c r="N124" s="506">
        <f ca="1">SUMPRODUCT(--(G92:AA92="Road"),--(G86:AA86=N$28),G114:AA114,G112:AA112)</f>
        <v>0</v>
      </c>
      <c r="O124" s="506">
        <f ca="1">SUMPRODUCT(--(G92:AA92="Road"),--(G86:AA86=O$28),G114:AA114,G112:AA112)</f>
        <v>0</v>
      </c>
      <c r="P124" s="506">
        <f ca="1">SUMPRODUCT(--(G92:AA92="Road"),--(G86:AA86=P$28),G114:AA114,G112:AA112)</f>
        <v>0</v>
      </c>
      <c r="Q124" s="506">
        <f ca="1">SUMPRODUCT(--(G92:AA92="Road"),--(G86:AA86=Q$28),G114:AA114,G112:AA112)</f>
        <v>0</v>
      </c>
      <c r="R124" s="506">
        <f ca="1">SUMPRODUCT(--(G92:AA92="Road"),--(G86:AA86=R$28),G114:AA114,G112:AA112)</f>
        <v>0</v>
      </c>
      <c r="S124" s="506">
        <f ca="1">SUMPRODUCT(--(G92:AA92="Road"),--(G86:AA86=S$28),G114:AA114,G112:AA112)</f>
        <v>0</v>
      </c>
      <c r="T124" s="506">
        <f ca="1">SUMPRODUCT(--(G92:AA92="Road"),--(G86:AA86=T$28),G114:AA114,G112:AA112)</f>
        <v>0</v>
      </c>
      <c r="U124" s="506">
        <f ca="1">SUMPRODUCT(--(G92:AA92="Road"),--(G86:AA86=U$28),G114:AA114,G112:AA112)</f>
        <v>0</v>
      </c>
      <c r="V124" s="506">
        <f ca="1">SUMPRODUCT(--(G92:AA92="Road"),--(G86:AA86=V$28),G114:AA114,G112:AA112)</f>
        <v>0</v>
      </c>
      <c r="W124" s="506">
        <f ca="1">SUMPRODUCT(--(G92:AA92="Road"),--(G86:AA86=W$28),G114:AA114,G112:AA112)</f>
        <v>0</v>
      </c>
      <c r="X124" s="506">
        <f ca="1">SUMPRODUCT(--(G92:AA92="Road"),--(G86:AA86=X$28),G114:AA114,G112:AA112)</f>
        <v>27142.714303852805</v>
      </c>
      <c r="Y124" s="506">
        <f ca="1">SUMPRODUCT(--(G92:AA92="Road"),--(G86:AA86=Y$28),G114:AA114,G112:AA112)</f>
        <v>27142.714303852805</v>
      </c>
      <c r="Z124" s="506">
        <f ca="1">SUMPRODUCT(--(G92:AA92="Road"),--(G86:AA86=Z$28),G114:AA114,G112:AA112)</f>
        <v>27142.714303852805</v>
      </c>
      <c r="AA124" s="506">
        <f ca="1">SUMPRODUCT(--(G92:AA92="Road"),--(G86:AA86=AA$28),G114:AA114,G112:AA112)</f>
        <v>27142.714303852805</v>
      </c>
      <c r="AB124" s="402"/>
      <c r="AD124" s="18" t="s">
        <v>300</v>
      </c>
      <c r="AE124" s="122">
        <f>AD26</f>
        <v>0</v>
      </c>
      <c r="AF124" s="122" t="str">
        <f>AD27</f>
        <v>shop1834</v>
      </c>
      <c r="AG124" s="210"/>
      <c r="AH124" s="122"/>
      <c r="AI124" s="8"/>
      <c r="AJ124" s="497">
        <f ca="1">SUMPRODUCT(--(AJ92:BD92="Road"),--(AJ86:BD86=AJ$28),AJ114:BD114,AJ112:BD112)</f>
        <v>0</v>
      </c>
      <c r="AK124" s="506">
        <f ca="1">SUMPRODUCT(--(AJ92:BD92="Road"),--(AJ86:BD86=AK$28),AJ114:BD114,AJ112:BD112)</f>
        <v>0</v>
      </c>
      <c r="AL124" s="506">
        <f ca="1">SUMPRODUCT(--(AJ92:BD92="Road"),--(AJ86:BD86=AL$28),AJ114:BD114,AJ112:BD112)</f>
        <v>0</v>
      </c>
      <c r="AM124" s="506">
        <f ca="1">SUMPRODUCT(--(AJ92:BD92="Road"),--(AJ86:BD86=AM$28),AJ114:BD114,AJ112:BD112)</f>
        <v>0</v>
      </c>
      <c r="AN124" s="506">
        <f ca="1">SUMPRODUCT(--(AJ92:BD92="Road"),--(AJ86:BD86=AN$28),AJ114:BD114,AJ112:BD112)</f>
        <v>0</v>
      </c>
      <c r="AO124" s="506">
        <f ca="1">SUMPRODUCT(--(AJ92:BD92="Road"),--(AJ86:BD86=AO$28),AJ114:BD114,AJ112:BD112)</f>
        <v>0</v>
      </c>
      <c r="AP124" s="506">
        <f ca="1">SUMPRODUCT(--(AJ92:BD92="Road"),--(AJ86:BD86=AP$28),AJ114:BD114,AJ112:BD112)</f>
        <v>0</v>
      </c>
      <c r="AQ124" s="506">
        <f ca="1">SUMPRODUCT(--(AJ92:BD92="Road"),--(AJ86:BD86=AQ$28),AJ114:BD114,AJ112:BD112)</f>
        <v>0</v>
      </c>
      <c r="AR124" s="506">
        <f ca="1">SUMPRODUCT(--(AJ92:BD92="Road"),--(AJ86:BD86=AR$28),AJ114:BD114,AJ112:BD112)</f>
        <v>0</v>
      </c>
      <c r="AS124" s="506">
        <f ca="1">SUMPRODUCT(--(AJ92:BD92="Road"),--(AJ86:BD86=AS$28),AJ114:BD114,AJ112:BD112)</f>
        <v>0</v>
      </c>
      <c r="AT124" s="506">
        <f ca="1">SUMPRODUCT(--(AJ92:BD92="Road"),--(AJ86:BD86=AT$28),AJ114:BD114,AJ112:BD112)</f>
        <v>0</v>
      </c>
      <c r="AU124" s="506">
        <f ca="1">SUMPRODUCT(--(AJ92:BD92="Road"),--(AJ86:BD86=AU$28),AJ114:BD114,AJ112:BD112)</f>
        <v>0</v>
      </c>
      <c r="AV124" s="506">
        <f ca="1">SUMPRODUCT(--(AJ92:BD92="Road"),--(AJ86:BD86=AV$28),AJ114:BD114,AJ112:BD112)</f>
        <v>0</v>
      </c>
      <c r="AW124" s="506">
        <f ca="1">SUMPRODUCT(--(AJ92:BD92="Road"),--(AJ86:BD86=AW$28),AJ114:BD114,AJ112:BD112)</f>
        <v>0</v>
      </c>
      <c r="AX124" s="506">
        <f ca="1">SUMPRODUCT(--(AJ92:BD92="Road"),--(AJ86:BD86=AX$28),AJ114:BD114,AJ112:BD112)</f>
        <v>0</v>
      </c>
      <c r="AY124" s="506">
        <f ca="1">SUMPRODUCT(--(AJ92:BD92="Road"),--(AJ86:BD86=AY$28),AJ114:BD114,AJ112:BD112)</f>
        <v>0</v>
      </c>
      <c r="AZ124" s="506">
        <f ca="1">SUMPRODUCT(--(AJ92:BD92="Road"),--(AJ86:BD86=AZ$28),AJ114:BD114,AJ112:BD112)</f>
        <v>0</v>
      </c>
      <c r="BA124" s="506">
        <f ca="1">SUMPRODUCT(--(AJ92:BD92="Road"),--(AJ86:BD86=BA$28),AJ114:BD114,AJ112:BD112)</f>
        <v>23205.576849486282</v>
      </c>
      <c r="BB124" s="506">
        <f ca="1">SUMPRODUCT(--(AJ92:BD92="Road"),--(AJ86:BD86=BB$28),AJ114:BD114,AJ112:BD112)</f>
        <v>23205.576849486282</v>
      </c>
      <c r="BC124" s="506">
        <f ca="1">SUMPRODUCT(--(AJ92:BD92="Road"),--(AJ86:BD86=BC$28),AJ114:BD114,AJ112:BD112)</f>
        <v>23205.576849486282</v>
      </c>
      <c r="BD124" s="506">
        <f ca="1">SUMPRODUCT(--(AJ92:BD92="Road"),--(AJ86:BD86=BD$28),AJ114:BD114,AJ112:BD112)</f>
        <v>23205.576849486282</v>
      </c>
      <c r="BE124" s="402"/>
      <c r="BG124" s="18" t="s">
        <v>300</v>
      </c>
      <c r="BH124" s="122">
        <f>BG26</f>
        <v>0</v>
      </c>
      <c r="BI124" s="122" t="str">
        <f>BG27</f>
        <v>lei1834</v>
      </c>
      <c r="BJ124" s="210"/>
      <c r="BK124" s="122"/>
      <c r="BL124" s="8"/>
      <c r="BM124" s="497">
        <f ca="1">SUMPRODUCT(--(BM92:CG92="Road"),--(BM86:CG86=BM$28),BM114:CG114,BM112:CG112)</f>
        <v>0</v>
      </c>
      <c r="BN124" s="506">
        <f ca="1">SUMPRODUCT(--(BM92:CG92="Road"),--(BM86:CG86=BN$28),BM114:CG114,BM112:CG112)</f>
        <v>0</v>
      </c>
      <c r="BO124" s="506">
        <f ca="1">SUMPRODUCT(--(BM92:CG92="Road"),--(BM86:CG86=BO$28),BM114:CG114,BM112:CG112)</f>
        <v>0</v>
      </c>
      <c r="BP124" s="506">
        <f ca="1">SUMPRODUCT(--(BM92:CG92="Road"),--(BM86:CG86=BP$28),BM114:CG114,BM112:CG112)</f>
        <v>0</v>
      </c>
      <c r="BQ124" s="506">
        <f ca="1">SUMPRODUCT(--(BM92:CG92="Road"),--(BM86:CG86=BQ$28),BM114:CG114,BM112:CG112)</f>
        <v>0</v>
      </c>
      <c r="BR124" s="506">
        <f ca="1">SUMPRODUCT(--(BM92:CG92="Road"),--(BM86:CG86=BR$28),BM114:CG114,BM112:CG112)</f>
        <v>0</v>
      </c>
      <c r="BS124" s="506">
        <f ca="1">SUMPRODUCT(--(BM92:CG92="Road"),--(BM86:CG86=BS$28),BM114:CG114,BM112:CG112)</f>
        <v>0</v>
      </c>
      <c r="BT124" s="506">
        <f ca="1">SUMPRODUCT(--(BM92:CG92="Road"),--(BM86:CG86=BT$28),BM114:CG114,BM112:CG112)</f>
        <v>0</v>
      </c>
      <c r="BU124" s="506">
        <f ca="1">SUMPRODUCT(--(BM92:CG92="Road"),--(BM86:CG86=BU$28),BM114:CG114,BM112:CG112)</f>
        <v>0</v>
      </c>
      <c r="BV124" s="506">
        <f ca="1">SUMPRODUCT(--(BM92:CG92="Road"),--(BM86:CG86=BV$28),BM114:CG114,BM112:CG112)</f>
        <v>0</v>
      </c>
      <c r="BW124" s="506">
        <f ca="1">SUMPRODUCT(--(BM92:CG92="Road"),--(BM86:CG86=BW$28),BM114:CG114,BM112:CG112)</f>
        <v>0</v>
      </c>
      <c r="BX124" s="506">
        <f ca="1">SUMPRODUCT(--(BM92:CG92="Road"),--(BM86:CG86=BX$28),BM114:CG114,BM112:CG112)</f>
        <v>0</v>
      </c>
      <c r="BY124" s="506">
        <f ca="1">SUMPRODUCT(--(BM92:CG92="Road"),--(BM86:CG86=BY$28),BM114:CG114,BM112:CG112)</f>
        <v>0</v>
      </c>
      <c r="BZ124" s="506">
        <f ca="1">SUMPRODUCT(--(BM92:CG92="Road"),--(BM86:CG86=BZ$28),BM114:CG114,BM112:CG112)</f>
        <v>0</v>
      </c>
      <c r="CA124" s="506">
        <f ca="1">SUMPRODUCT(--(BM92:CG92="Road"),--(BM86:CG86=CA$28),BM114:CG114,BM112:CG112)</f>
        <v>0</v>
      </c>
      <c r="CB124" s="506">
        <f ca="1">SUMPRODUCT(--(BM92:CG92="Road"),--(BM86:CG86=CB$28),BM114:CG114,BM112:CG112)</f>
        <v>0</v>
      </c>
      <c r="CC124" s="506">
        <f ca="1">SUMPRODUCT(--(BM92:CG92="Road"),--(BM86:CG86=CC$28),BM114:CG114,BM112:CG112)</f>
        <v>0</v>
      </c>
      <c r="CD124" s="506">
        <f ca="1">SUMPRODUCT(--(BM92:CG92="Road"),--(BM86:CG86=CD$28),BM114:CG114,BM112:CG112)</f>
        <v>18552.52972205371</v>
      </c>
      <c r="CE124" s="506">
        <f ca="1">SUMPRODUCT(--(BM92:CG92="Road"),--(BM86:CG86=CE$28),BM114:CG114,BM112:CG112)</f>
        <v>18552.52972205371</v>
      </c>
      <c r="CF124" s="506">
        <f ca="1">SUMPRODUCT(--(BM92:CG92="Road"),--(BM86:CG86=CF$28),BM114:CG114,BM112:CG112)</f>
        <v>18552.52972205371</v>
      </c>
      <c r="CG124" s="506">
        <f ca="1">SUMPRODUCT(--(BM92:CG92="Road"),--(BM86:CG86=CG$28),BM114:CG114,BM112:CG112)</f>
        <v>18552.52972205371</v>
      </c>
      <c r="CH124" s="402"/>
      <c r="CJ124" s="18" t="s">
        <v>300</v>
      </c>
      <c r="CK124" s="122">
        <f>CJ26</f>
        <v>0</v>
      </c>
      <c r="CL124" s="122" t="str">
        <f>CJ27</f>
        <v>work3564</v>
      </c>
      <c r="CM124" s="210"/>
      <c r="CN124" s="122"/>
      <c r="CO124" s="8"/>
      <c r="CP124" s="497">
        <f ca="1">SUMPRODUCT(--(CP92:DJ92="Road"),--(CP86:DJ86=CP$28),CP114:DJ114,CP112:DJ112)</f>
        <v>0</v>
      </c>
      <c r="CQ124" s="506">
        <f ca="1">SUMPRODUCT(--(CP92:DJ92="Road"),--(CP86:DJ86=CQ$28),CP114:DJ114,CP112:DJ112)</f>
        <v>0</v>
      </c>
      <c r="CR124" s="506">
        <f ca="1">SUMPRODUCT(--(CP92:DJ92="Road"),--(CP86:DJ86=CR$28),CP114:DJ114,CP112:DJ112)</f>
        <v>0</v>
      </c>
      <c r="CS124" s="506">
        <f ca="1">SUMPRODUCT(--(CP92:DJ92="Road"),--(CP86:DJ86=CS$28),CP114:DJ114,CP112:DJ112)</f>
        <v>0</v>
      </c>
      <c r="CT124" s="506">
        <f ca="1">SUMPRODUCT(--(CP92:DJ92="Road"),--(CP86:DJ86=CT$28),CP114:DJ114,CP112:DJ112)</f>
        <v>0</v>
      </c>
      <c r="CU124" s="506">
        <f ca="1">SUMPRODUCT(--(CP92:DJ92="Road"),--(CP86:DJ86=CU$28),CP114:DJ114,CP112:DJ112)</f>
        <v>0</v>
      </c>
      <c r="CV124" s="506">
        <f ca="1">SUMPRODUCT(--(CP92:DJ92="Road"),--(CP86:DJ86=CV$28),CP114:DJ114,CP112:DJ112)</f>
        <v>0</v>
      </c>
      <c r="CW124" s="506">
        <f ca="1">SUMPRODUCT(--(CP92:DJ92="Road"),--(CP86:DJ86=CW$28),CP114:DJ114,CP112:DJ112)</f>
        <v>0</v>
      </c>
      <c r="CX124" s="506">
        <f ca="1">SUMPRODUCT(--(CP92:DJ92="Road"),--(CP86:DJ86=CX$28),CP114:DJ114,CP112:DJ112)</f>
        <v>0</v>
      </c>
      <c r="CY124" s="506">
        <f ca="1">SUMPRODUCT(--(CP92:DJ92="Road"),--(CP86:DJ86=CY$28),CP114:DJ114,CP112:DJ112)</f>
        <v>0</v>
      </c>
      <c r="CZ124" s="506">
        <f ca="1">SUMPRODUCT(--(CP92:DJ92="Road"),--(CP86:DJ86=CZ$28),CP114:DJ114,CP112:DJ112)</f>
        <v>0</v>
      </c>
      <c r="DA124" s="506">
        <f ca="1">SUMPRODUCT(--(CP92:DJ92="Road"),--(CP86:DJ86=DA$28),CP114:DJ114,CP112:DJ112)</f>
        <v>0</v>
      </c>
      <c r="DB124" s="506">
        <f ca="1">SUMPRODUCT(--(CP92:DJ92="Road"),--(CP86:DJ86=DB$28),CP114:DJ114,CP112:DJ112)</f>
        <v>0</v>
      </c>
      <c r="DC124" s="506">
        <f ca="1">SUMPRODUCT(--(CP92:DJ92="Road"),--(CP86:DJ86=DC$28),CP114:DJ114,CP112:DJ112)</f>
        <v>0</v>
      </c>
      <c r="DD124" s="506">
        <f ca="1">SUMPRODUCT(--(CP92:DJ92="Road"),--(CP86:DJ86=DD$28),CP114:DJ114,CP112:DJ112)</f>
        <v>0</v>
      </c>
      <c r="DE124" s="506">
        <f ca="1">SUMPRODUCT(--(CP92:DJ92="Road"),--(CP86:DJ86=DE$28),CP114:DJ114,CP112:DJ112)</f>
        <v>0</v>
      </c>
      <c r="DF124" s="506">
        <f ca="1">SUMPRODUCT(--(CP92:DJ92="Road"),--(CP86:DJ86=DF$28),CP114:DJ114,CP112:DJ112)</f>
        <v>0</v>
      </c>
      <c r="DG124" s="506">
        <f ca="1">SUMPRODUCT(--(CP92:DJ92="Road"),--(CP86:DJ86=DG$28),CP114:DJ114,CP112:DJ112)</f>
        <v>16874.881978348116</v>
      </c>
      <c r="DH124" s="506">
        <f ca="1">SUMPRODUCT(--(CP92:DJ92="Road"),--(CP86:DJ86=DH$28),CP114:DJ114,CP112:DJ112)</f>
        <v>16874.881978348116</v>
      </c>
      <c r="DI124" s="506">
        <f ca="1">SUMPRODUCT(--(CP92:DJ92="Road"),--(CP86:DJ86=DI$28),CP114:DJ114,CP112:DJ112)</f>
        <v>16874.881978348116</v>
      </c>
      <c r="DJ124" s="506">
        <f ca="1">SUMPRODUCT(--(CP92:DJ92="Road"),--(CP86:DJ86=DJ$28),CP114:DJ114,CP112:DJ112)</f>
        <v>16874.881978348116</v>
      </c>
      <c r="DK124" s="402"/>
      <c r="DM124" s="18" t="s">
        <v>300</v>
      </c>
      <c r="DN124" s="122">
        <f>DM26</f>
        <v>0</v>
      </c>
      <c r="DO124" s="122" t="str">
        <f>DM27</f>
        <v>shop3564</v>
      </c>
      <c r="DP124" s="210"/>
      <c r="DQ124" s="122"/>
      <c r="DR124" s="8"/>
      <c r="DS124" s="497">
        <f ca="1">SUMPRODUCT(--(DS92:EM92="Road"),--(DS86:EM86=DS$28),DS114:EM114,DS112:EM112)</f>
        <v>0</v>
      </c>
      <c r="DT124" s="506">
        <f ca="1">SUMPRODUCT(--(DS92:EM92="Road"),--(DS86:EM86=DT$28),DS114:EM114,DS112:EM112)</f>
        <v>0</v>
      </c>
      <c r="DU124" s="506">
        <f ca="1">SUMPRODUCT(--(DS92:EM92="Road"),--(DS86:EM86=DU$28),DS114:EM114,DS112:EM112)</f>
        <v>0</v>
      </c>
      <c r="DV124" s="506">
        <f ca="1">SUMPRODUCT(--(DS92:EM92="Road"),--(DS86:EM86=DV$28),DS114:EM114,DS112:EM112)</f>
        <v>0</v>
      </c>
      <c r="DW124" s="506">
        <f ca="1">SUMPRODUCT(--(DS92:EM92="Road"),--(DS86:EM86=DW$28),DS114:EM114,DS112:EM112)</f>
        <v>0</v>
      </c>
      <c r="DX124" s="506">
        <f ca="1">SUMPRODUCT(--(DS92:EM92="Road"),--(DS86:EM86=DX$28),DS114:EM114,DS112:EM112)</f>
        <v>0</v>
      </c>
      <c r="DY124" s="506">
        <f ca="1">SUMPRODUCT(--(DS92:EM92="Road"),--(DS86:EM86=DY$28),DS114:EM114,DS112:EM112)</f>
        <v>0</v>
      </c>
      <c r="DZ124" s="506">
        <f ca="1">SUMPRODUCT(--(DS92:EM92="Road"),--(DS86:EM86=DZ$28),DS114:EM114,DS112:EM112)</f>
        <v>0</v>
      </c>
      <c r="EA124" s="506">
        <f ca="1">SUMPRODUCT(--(DS92:EM92="Road"),--(DS86:EM86=EA$28),DS114:EM114,DS112:EM112)</f>
        <v>0</v>
      </c>
      <c r="EB124" s="506">
        <f ca="1">SUMPRODUCT(--(DS92:EM92="Road"),--(DS86:EM86=EB$28),DS114:EM114,DS112:EM112)</f>
        <v>0</v>
      </c>
      <c r="EC124" s="506">
        <f ca="1">SUMPRODUCT(--(DS92:EM92="Road"),--(DS86:EM86=EC$28),DS114:EM114,DS112:EM112)</f>
        <v>0</v>
      </c>
      <c r="ED124" s="506">
        <f ca="1">SUMPRODUCT(--(DS92:EM92="Road"),--(DS86:EM86=ED$28),DS114:EM114,DS112:EM112)</f>
        <v>0</v>
      </c>
      <c r="EE124" s="506">
        <f ca="1">SUMPRODUCT(--(DS92:EM92="Road"),--(DS86:EM86=EE$28),DS114:EM114,DS112:EM112)</f>
        <v>0</v>
      </c>
      <c r="EF124" s="506">
        <f ca="1">SUMPRODUCT(--(DS92:EM92="Road"),--(DS86:EM86=EF$28),DS114:EM114,DS112:EM112)</f>
        <v>0</v>
      </c>
      <c r="EG124" s="506">
        <f ca="1">SUMPRODUCT(--(DS92:EM92="Road"),--(DS86:EM86=EG$28),DS114:EM114,DS112:EM112)</f>
        <v>0</v>
      </c>
      <c r="EH124" s="506">
        <f ca="1">SUMPRODUCT(--(DS92:EM92="Road"),--(DS86:EM86=EH$28),DS114:EM114,DS112:EM112)</f>
        <v>0</v>
      </c>
      <c r="EI124" s="506">
        <f ca="1">SUMPRODUCT(--(DS92:EM92="Road"),--(DS86:EM86=EI$28),DS114:EM114,DS112:EM112)</f>
        <v>0</v>
      </c>
      <c r="EJ124" s="506">
        <f ca="1">SUMPRODUCT(--(DS92:EM92="Road"),--(DS86:EM86=EJ$28),DS114:EM114,DS112:EM112)</f>
        <v>30879.48997401815</v>
      </c>
      <c r="EK124" s="506">
        <f ca="1">SUMPRODUCT(--(DS92:EM92="Road"),--(DS86:EM86=EK$28),DS114:EM114,DS112:EM112)</f>
        <v>30879.48997401815</v>
      </c>
      <c r="EL124" s="506">
        <f ca="1">SUMPRODUCT(--(DS92:EM92="Road"),--(DS86:EM86=EL$28),DS114:EM114,DS112:EM112)</f>
        <v>30879.48997401815</v>
      </c>
      <c r="EM124" s="506">
        <f ca="1">SUMPRODUCT(--(DS92:EM92="Road"),--(DS86:EM86=EM$28),DS114:EM114,DS112:EM112)</f>
        <v>30879.48997401815</v>
      </c>
      <c r="EN124" s="402"/>
      <c r="EP124" s="18" t="s">
        <v>300</v>
      </c>
      <c r="EQ124" s="122">
        <f>EP26</f>
        <v>0</v>
      </c>
      <c r="ER124" s="122" t="str">
        <f>EP27</f>
        <v>lei3564</v>
      </c>
      <c r="ES124" s="210"/>
      <c r="ET124" s="122"/>
      <c r="EU124" s="8"/>
      <c r="EV124" s="497">
        <f ca="1">SUMPRODUCT(--(EV92:FP92="Road"),--(EV86:FP86=EV$28),EV114:FP114,EV112:FP112)</f>
        <v>0</v>
      </c>
      <c r="EW124" s="506">
        <f ca="1">SUMPRODUCT(--(EV92:FP92="Road"),--(EV86:FP86=EW$28),EV114:FP114,EV112:FP112)</f>
        <v>0</v>
      </c>
      <c r="EX124" s="506">
        <f ca="1">SUMPRODUCT(--(EV92:FP92="Road"),--(EV86:FP86=EX$28),EV114:FP114,EV112:FP112)</f>
        <v>0</v>
      </c>
      <c r="EY124" s="506">
        <f ca="1">SUMPRODUCT(--(EV92:FP92="Road"),--(EV86:FP86=EY$28),EV114:FP114,EV112:FP112)</f>
        <v>0</v>
      </c>
      <c r="EZ124" s="506">
        <f ca="1">SUMPRODUCT(--(EV92:FP92="Road"),--(EV86:FP86=EZ$28),EV114:FP114,EV112:FP112)</f>
        <v>0</v>
      </c>
      <c r="FA124" s="506">
        <f ca="1">SUMPRODUCT(--(EV92:FP92="Road"),--(EV86:FP86=FA$28),EV114:FP114,EV112:FP112)</f>
        <v>0</v>
      </c>
      <c r="FB124" s="506">
        <f ca="1">SUMPRODUCT(--(EV92:FP92="Road"),--(EV86:FP86=FB$28),EV114:FP114,EV112:FP112)</f>
        <v>0</v>
      </c>
      <c r="FC124" s="506">
        <f ca="1">SUMPRODUCT(--(EV92:FP92="Road"),--(EV86:FP86=FC$28),EV114:FP114,EV112:FP112)</f>
        <v>0</v>
      </c>
      <c r="FD124" s="506">
        <f ca="1">SUMPRODUCT(--(EV92:FP92="Road"),--(EV86:FP86=FD$28),EV114:FP114,EV112:FP112)</f>
        <v>0</v>
      </c>
      <c r="FE124" s="506">
        <f ca="1">SUMPRODUCT(--(EV92:FP92="Road"),--(EV86:FP86=FE$28),EV114:FP114,EV112:FP112)</f>
        <v>0</v>
      </c>
      <c r="FF124" s="506">
        <f ca="1">SUMPRODUCT(--(EV92:FP92="Road"),--(EV86:FP86=FF$28),EV114:FP114,EV112:FP112)</f>
        <v>0</v>
      </c>
      <c r="FG124" s="506">
        <f ca="1">SUMPRODUCT(--(EV92:FP92="Road"),--(EV86:FP86=FG$28),EV114:FP114,EV112:FP112)</f>
        <v>0</v>
      </c>
      <c r="FH124" s="506">
        <f ca="1">SUMPRODUCT(--(EV92:FP92="Road"),--(EV86:FP86=FH$28),EV114:FP114,EV112:FP112)</f>
        <v>0</v>
      </c>
      <c r="FI124" s="506">
        <f ca="1">SUMPRODUCT(--(EV92:FP92="Road"),--(EV86:FP86=FI$28),EV114:FP114,EV112:FP112)</f>
        <v>0</v>
      </c>
      <c r="FJ124" s="506">
        <f ca="1">SUMPRODUCT(--(EV92:FP92="Road"),--(EV86:FP86=FJ$28),EV114:FP114,EV112:FP112)</f>
        <v>0</v>
      </c>
      <c r="FK124" s="506">
        <f ca="1">SUMPRODUCT(--(EV92:FP92="Road"),--(EV86:FP86=FK$28),EV114:FP114,EV112:FP112)</f>
        <v>0</v>
      </c>
      <c r="FL124" s="506">
        <f ca="1">SUMPRODUCT(--(EV92:FP92="Road"),--(EV86:FP86=FL$28),EV114:FP114,EV112:FP112)</f>
        <v>0</v>
      </c>
      <c r="FM124" s="506">
        <f ca="1">SUMPRODUCT(--(EV92:FP92="Road"),--(EV86:FP86=FM$28),EV114:FP114,EV112:FP112)</f>
        <v>29876.444640588983</v>
      </c>
      <c r="FN124" s="506">
        <f ca="1">SUMPRODUCT(--(EV92:FP92="Road"),--(EV86:FP86=FN$28),EV114:FP114,EV112:FP112)</f>
        <v>29876.444640588983</v>
      </c>
      <c r="FO124" s="506">
        <f ca="1">SUMPRODUCT(--(EV92:FP92="Road"),--(EV86:FP86=FO$28),EV114:FP114,EV112:FP112)</f>
        <v>29876.444640588983</v>
      </c>
      <c r="FP124" s="506">
        <f ca="1">SUMPRODUCT(--(EV92:FP92="Road"),--(EV86:FP86=FP$28),EV114:FP114,EV112:FP112)</f>
        <v>29876.444640588983</v>
      </c>
      <c r="FQ124" s="402"/>
      <c r="FS124" s="18" t="s">
        <v>300</v>
      </c>
      <c r="FT124" s="122">
        <f>FS26</f>
        <v>0</v>
      </c>
      <c r="FU124" s="122" t="str">
        <f>FS27</f>
        <v>shop65</v>
      </c>
      <c r="FV124" s="210"/>
      <c r="FW124" s="122"/>
      <c r="FX124" s="8"/>
      <c r="FY124" s="497">
        <f ca="1">SUMPRODUCT(--(FY92:GS92="Road"),--(FY86:GS86=FY$28),FY114:GS114,FY112:GS112)</f>
        <v>0</v>
      </c>
      <c r="FZ124" s="506">
        <f ca="1">SUMPRODUCT(--(FY92:GS92="Road"),--(FY86:GS86=FZ$28),FY114:GS114,FY112:GS112)</f>
        <v>0</v>
      </c>
      <c r="GA124" s="506">
        <f ca="1">SUMPRODUCT(--(FY92:GS92="Road"),--(FY86:GS86=GA$28),FY114:GS114,FY112:GS112)</f>
        <v>0</v>
      </c>
      <c r="GB124" s="506">
        <f ca="1">SUMPRODUCT(--(FY92:GS92="Road"),--(FY86:GS86=GB$28),FY114:GS114,FY112:GS112)</f>
        <v>0</v>
      </c>
      <c r="GC124" s="506">
        <f ca="1">SUMPRODUCT(--(FY92:GS92="Road"),--(FY86:GS86=GC$28),FY114:GS114,FY112:GS112)</f>
        <v>0</v>
      </c>
      <c r="GD124" s="506">
        <f ca="1">SUMPRODUCT(--(FY92:GS92="Road"),--(FY86:GS86=GD$28),FY114:GS114,FY112:GS112)</f>
        <v>0</v>
      </c>
      <c r="GE124" s="506">
        <f ca="1">SUMPRODUCT(--(FY92:GS92="Road"),--(FY86:GS86=GE$28),FY114:GS114,FY112:GS112)</f>
        <v>0</v>
      </c>
      <c r="GF124" s="506">
        <f ca="1">SUMPRODUCT(--(FY92:GS92="Road"),--(FY86:GS86=GF$28),FY114:GS114,FY112:GS112)</f>
        <v>0</v>
      </c>
      <c r="GG124" s="506">
        <f ca="1">SUMPRODUCT(--(FY92:GS92="Road"),--(FY86:GS86=GG$28),FY114:GS114,FY112:GS112)</f>
        <v>0</v>
      </c>
      <c r="GH124" s="506">
        <f ca="1">SUMPRODUCT(--(FY92:GS92="Road"),--(FY86:GS86=GH$28),FY114:GS114,FY112:GS112)</f>
        <v>0</v>
      </c>
      <c r="GI124" s="506">
        <f ca="1">SUMPRODUCT(--(FY92:GS92="Road"),--(FY86:GS86=GI$28),FY114:GS114,FY112:GS112)</f>
        <v>0</v>
      </c>
      <c r="GJ124" s="506">
        <f ca="1">SUMPRODUCT(--(FY92:GS92="Road"),--(FY86:GS86=GJ$28),FY114:GS114,FY112:GS112)</f>
        <v>24363.14178084593</v>
      </c>
      <c r="GK124" s="506">
        <f ca="1">SUMPRODUCT(--(FY92:GS92="Road"),--(FY86:GS86=GK$28),FY114:GS114,FY112:GS112)</f>
        <v>24363.14178084593</v>
      </c>
      <c r="GL124" s="506">
        <f ca="1">SUMPRODUCT(--(FY92:GS92="Road"),--(FY86:GS86=GL$28),FY114:GS114,FY112:GS112)</f>
        <v>24363.14178084593</v>
      </c>
      <c r="GM124" s="506">
        <f ca="1">SUMPRODUCT(--(FY92:GS92="Road"),--(FY86:GS86=GM$28),FY114:GS114,FY112:GS112)</f>
        <v>24363.14178084593</v>
      </c>
      <c r="GN124" s="506">
        <f ca="1">SUMPRODUCT(--(FY92:GS92="Road"),--(FY86:GS86=GN$28),FY114:GS114,FY112:GS112)</f>
        <v>24363.14178084593</v>
      </c>
      <c r="GO124" s="506">
        <f ca="1">SUMPRODUCT(--(FY92:GS92="Road"),--(FY86:GS86=GO$28),FY114:GS114,FY112:GS112)</f>
        <v>24363.14178084593</v>
      </c>
      <c r="GP124" s="506">
        <f ca="1">SUMPRODUCT(--(FY92:GS92="Road"),--(FY86:GS86=GP$28),FY114:GS114,FY112:GS112)</f>
        <v>24363.14178084593</v>
      </c>
      <c r="GQ124" s="506">
        <f ca="1">SUMPRODUCT(--(FY92:GS92="Road"),--(FY86:GS86=GQ$28),FY114:GS114,FY112:GS112)</f>
        <v>24363.14178084593</v>
      </c>
      <c r="GR124" s="506">
        <f ca="1">SUMPRODUCT(--(FY92:GS92="Road"),--(FY86:GS86=GR$28),FY114:GS114,FY112:GS112)</f>
        <v>24363.14178084593</v>
      </c>
      <c r="GS124" s="506">
        <f ca="1">SUMPRODUCT(--(FY92:GS92="Road"),--(FY86:GS86=GS$28),FY114:GS114,FY112:GS112)</f>
        <v>24363.14178084593</v>
      </c>
      <c r="GT124" s="402"/>
      <c r="GV124" s="18" t="s">
        <v>300</v>
      </c>
      <c r="GW124" s="122">
        <f>GV26</f>
        <v>0</v>
      </c>
      <c r="GX124" s="122" t="str">
        <f>GV27</f>
        <v>lei65</v>
      </c>
      <c r="GY124" s="210"/>
      <c r="GZ124" s="122"/>
      <c r="HA124" s="8"/>
      <c r="HB124" s="497">
        <f ca="1">SUMPRODUCT(--(HB92:HV92="Road"),--(HB86:HV86=HB$28),HB114:HV114,HB112:HV112)</f>
        <v>0</v>
      </c>
      <c r="HC124" s="506">
        <f ca="1">SUMPRODUCT(--(HB92:HV92="Road"),--(HB86:HV86=HC$28),HB114:HV114,HB112:HV112)</f>
        <v>0</v>
      </c>
      <c r="HD124" s="506">
        <f ca="1">SUMPRODUCT(--(HB92:HV92="Road"),--(HB86:HV86=HD$28),HB114:HV114,HB112:HV112)</f>
        <v>0</v>
      </c>
      <c r="HE124" s="506">
        <f ca="1">SUMPRODUCT(--(HB92:HV92="Road"),--(HB86:HV86=HE$28),HB114:HV114,HB112:HV112)</f>
        <v>0</v>
      </c>
      <c r="HF124" s="506">
        <f ca="1">SUMPRODUCT(--(HB92:HV92="Road"),--(HB86:HV86=HF$28),HB114:HV114,HB112:HV112)</f>
        <v>0</v>
      </c>
      <c r="HG124" s="506">
        <f ca="1">SUMPRODUCT(--(HB92:HV92="Road"),--(HB86:HV86=HG$28),HB114:HV114,HB112:HV112)</f>
        <v>0</v>
      </c>
      <c r="HH124" s="506">
        <f ca="1">SUMPRODUCT(--(HB92:HV92="Road"),--(HB86:HV86=HH$28),HB114:HV114,HB112:HV112)</f>
        <v>0</v>
      </c>
      <c r="HI124" s="506">
        <f ca="1">SUMPRODUCT(--(HB92:HV92="Road"),--(HB86:HV86=HI$28),HB114:HV114,HB112:HV112)</f>
        <v>0</v>
      </c>
      <c r="HJ124" s="506">
        <f ca="1">SUMPRODUCT(--(HB92:HV92="Road"),--(HB86:HV86=HJ$28),HB114:HV114,HB112:HV112)</f>
        <v>0</v>
      </c>
      <c r="HK124" s="506">
        <f ca="1">SUMPRODUCT(--(HB92:HV92="Road"),--(HB86:HV86=HK$28),HB114:HV114,HB112:HV112)</f>
        <v>0</v>
      </c>
      <c r="HL124" s="506">
        <f ca="1">SUMPRODUCT(--(HB92:HV92="Road"),--(HB86:HV86=HL$28),HB114:HV114,HB112:HV112)</f>
        <v>0</v>
      </c>
      <c r="HM124" s="506">
        <f ca="1">SUMPRODUCT(--(HB92:HV92="Road"),--(HB86:HV86=HM$28),HB114:HV114,HB112:HV112)</f>
        <v>32027.067969962267</v>
      </c>
      <c r="HN124" s="506">
        <f ca="1">SUMPRODUCT(--(HB92:HV92="Road"),--(HB86:HV86=HN$28),HB114:HV114,HB112:HV112)</f>
        <v>32027.067969962267</v>
      </c>
      <c r="HO124" s="506">
        <f ca="1">SUMPRODUCT(--(HB92:HV92="Road"),--(HB86:HV86=HO$28),HB114:HV114,HB112:HV112)</f>
        <v>32027.067969962267</v>
      </c>
      <c r="HP124" s="506">
        <f ca="1">SUMPRODUCT(--(HB92:HV92="Road"),--(HB86:HV86=HP$28),HB114:HV114,HB112:HV112)</f>
        <v>32027.067969962267</v>
      </c>
      <c r="HQ124" s="506">
        <f ca="1">SUMPRODUCT(--(HB92:HV92="Road"),--(HB86:HV86=HQ$28),HB114:HV114,HB112:HV112)</f>
        <v>32027.067969962267</v>
      </c>
      <c r="HR124" s="506">
        <f ca="1">SUMPRODUCT(--(HB92:HV92="Road"),--(HB86:HV86=HR$28),HB114:HV114,HB112:HV112)</f>
        <v>32027.067969962267</v>
      </c>
      <c r="HS124" s="506">
        <f ca="1">SUMPRODUCT(--(HB92:HV92="Road"),--(HB86:HV86=HS$28),HB114:HV114,HB112:HV112)</f>
        <v>32027.067969962267</v>
      </c>
      <c r="HT124" s="506">
        <f ca="1">SUMPRODUCT(--(HB92:HV92="Road"),--(HB86:HV86=HT$28),HB114:HV114,HB112:HV112)</f>
        <v>32027.067969962267</v>
      </c>
      <c r="HU124" s="506">
        <f ca="1">SUMPRODUCT(--(HB92:HV92="Road"),--(HB86:HV86=HU$28),HB114:HV114,HB112:HV112)</f>
        <v>32027.067969962267</v>
      </c>
      <c r="HV124" s="506">
        <f ca="1">SUMPRODUCT(--(HB92:HV92="Road"),--(HB86:HV86=HV$28),HB114:HV114,HB112:HV112)</f>
        <v>32027.067969962267</v>
      </c>
      <c r="HW124" s="402"/>
    </row>
    <row r="125" spans="1:231" ht="15">
      <c r="A125" s="18" t="s">
        <v>302</v>
      </c>
      <c r="B125" s="122">
        <f>A26</f>
        <v>0</v>
      </c>
      <c r="C125" s="122" t="str">
        <f>A27</f>
        <v>work1834</v>
      </c>
      <c r="D125" s="210"/>
      <c r="E125" s="122"/>
      <c r="F125" s="8"/>
      <c r="G125" s="52">
        <f ca="1">G128-G122</f>
        <v>2737434.5339723085</v>
      </c>
      <c r="H125" s="53">
        <f t="shared" ref="H125:AA125" ca="1" si="526">H128-H122</f>
        <v>0</v>
      </c>
      <c r="I125" s="53">
        <f t="shared" ca="1" si="526"/>
        <v>0</v>
      </c>
      <c r="J125" s="53">
        <f t="shared" ca="1" si="526"/>
        <v>0</v>
      </c>
      <c r="K125" s="53">
        <f t="shared" ca="1" si="526"/>
        <v>0</v>
      </c>
      <c r="L125" s="53">
        <f t="shared" ca="1" si="526"/>
        <v>0</v>
      </c>
      <c r="M125" s="53">
        <f t="shared" ca="1" si="526"/>
        <v>0</v>
      </c>
      <c r="N125" s="53">
        <f t="shared" ca="1" si="526"/>
        <v>0</v>
      </c>
      <c r="O125" s="53">
        <f t="shared" ca="1" si="526"/>
        <v>0</v>
      </c>
      <c r="P125" s="53">
        <f t="shared" ca="1" si="526"/>
        <v>0</v>
      </c>
      <c r="Q125" s="53">
        <f t="shared" ca="1" si="526"/>
        <v>0</v>
      </c>
      <c r="R125" s="53">
        <f t="shared" ca="1" si="526"/>
        <v>0</v>
      </c>
      <c r="S125" s="53">
        <f t="shared" ca="1" si="526"/>
        <v>0</v>
      </c>
      <c r="T125" s="53">
        <f t="shared" ca="1" si="526"/>
        <v>0</v>
      </c>
      <c r="U125" s="53">
        <f t="shared" ca="1" si="526"/>
        <v>0</v>
      </c>
      <c r="V125" s="53">
        <f t="shared" ca="1" si="526"/>
        <v>0</v>
      </c>
      <c r="W125" s="53">
        <f t="shared" ca="1" si="526"/>
        <v>0</v>
      </c>
      <c r="X125" s="53">
        <f t="shared" ca="1" si="526"/>
        <v>0</v>
      </c>
      <c r="Y125" s="53">
        <f t="shared" ca="1" si="526"/>
        <v>0</v>
      </c>
      <c r="Z125" s="53">
        <f t="shared" ca="1" si="526"/>
        <v>0</v>
      </c>
      <c r="AA125" s="53">
        <f t="shared" ca="1" si="526"/>
        <v>0</v>
      </c>
      <c r="AB125" s="402"/>
      <c r="AD125" s="18" t="s">
        <v>302</v>
      </c>
      <c r="AE125" s="122">
        <f>AD26</f>
        <v>0</v>
      </c>
      <c r="AF125" s="122" t="str">
        <f>AD27</f>
        <v>shop1834</v>
      </c>
      <c r="AG125" s="210"/>
      <c r="AH125" s="122"/>
      <c r="AI125" s="8"/>
      <c r="AJ125" s="52">
        <f ca="1">AJ128-AJ122</f>
        <v>2771959.5519730984</v>
      </c>
      <c r="AK125" s="53">
        <f t="shared" ref="AK125:BD125" ca="1" si="527">AK128-AK122</f>
        <v>0</v>
      </c>
      <c r="AL125" s="53">
        <f t="shared" ca="1" si="527"/>
        <v>0</v>
      </c>
      <c r="AM125" s="53">
        <f t="shared" ca="1" si="527"/>
        <v>0</v>
      </c>
      <c r="AN125" s="53">
        <f t="shared" ca="1" si="527"/>
        <v>0</v>
      </c>
      <c r="AO125" s="53">
        <f t="shared" ca="1" si="527"/>
        <v>0</v>
      </c>
      <c r="AP125" s="53">
        <f t="shared" ca="1" si="527"/>
        <v>0</v>
      </c>
      <c r="AQ125" s="53">
        <f t="shared" ca="1" si="527"/>
        <v>0</v>
      </c>
      <c r="AR125" s="53">
        <f t="shared" ca="1" si="527"/>
        <v>0</v>
      </c>
      <c r="AS125" s="53">
        <f t="shared" ca="1" si="527"/>
        <v>0</v>
      </c>
      <c r="AT125" s="53">
        <f t="shared" ca="1" si="527"/>
        <v>0</v>
      </c>
      <c r="AU125" s="53">
        <f t="shared" ca="1" si="527"/>
        <v>0</v>
      </c>
      <c r="AV125" s="53">
        <f t="shared" ca="1" si="527"/>
        <v>0</v>
      </c>
      <c r="AW125" s="53">
        <f t="shared" ca="1" si="527"/>
        <v>0</v>
      </c>
      <c r="AX125" s="53">
        <f t="shared" ca="1" si="527"/>
        <v>0</v>
      </c>
      <c r="AY125" s="53">
        <f t="shared" ca="1" si="527"/>
        <v>0</v>
      </c>
      <c r="AZ125" s="53">
        <f t="shared" ca="1" si="527"/>
        <v>0</v>
      </c>
      <c r="BA125" s="53">
        <f t="shared" ca="1" si="527"/>
        <v>0</v>
      </c>
      <c r="BB125" s="53">
        <f t="shared" ca="1" si="527"/>
        <v>0</v>
      </c>
      <c r="BC125" s="53">
        <f t="shared" ca="1" si="527"/>
        <v>0</v>
      </c>
      <c r="BD125" s="53">
        <f t="shared" ca="1" si="527"/>
        <v>0</v>
      </c>
      <c r="BE125" s="402"/>
      <c r="BG125" s="18" t="s">
        <v>302</v>
      </c>
      <c r="BH125" s="122">
        <f>BG26</f>
        <v>0</v>
      </c>
      <c r="BI125" s="122" t="str">
        <f>BG27</f>
        <v>lei1834</v>
      </c>
      <c r="BJ125" s="210"/>
      <c r="BK125" s="122"/>
      <c r="BL125" s="8"/>
      <c r="BM125" s="52">
        <f ca="1">BM128-BM122</f>
        <v>2732514.5791226001</v>
      </c>
      <c r="BN125" s="53">
        <f t="shared" ref="BN125:CG125" ca="1" si="528">BN128-BN122</f>
        <v>0</v>
      </c>
      <c r="BO125" s="53">
        <f t="shared" ca="1" si="528"/>
        <v>0</v>
      </c>
      <c r="BP125" s="53">
        <f t="shared" ca="1" si="528"/>
        <v>0</v>
      </c>
      <c r="BQ125" s="53">
        <f t="shared" ca="1" si="528"/>
        <v>0</v>
      </c>
      <c r="BR125" s="53">
        <f t="shared" ca="1" si="528"/>
        <v>0</v>
      </c>
      <c r="BS125" s="53">
        <f t="shared" ca="1" si="528"/>
        <v>0</v>
      </c>
      <c r="BT125" s="53">
        <f t="shared" ca="1" si="528"/>
        <v>0</v>
      </c>
      <c r="BU125" s="53">
        <f t="shared" ca="1" si="528"/>
        <v>0</v>
      </c>
      <c r="BV125" s="53">
        <f t="shared" ca="1" si="528"/>
        <v>0</v>
      </c>
      <c r="BW125" s="53">
        <f t="shared" ca="1" si="528"/>
        <v>0</v>
      </c>
      <c r="BX125" s="53">
        <f t="shared" ca="1" si="528"/>
        <v>0</v>
      </c>
      <c r="BY125" s="53">
        <f t="shared" ca="1" si="528"/>
        <v>0</v>
      </c>
      <c r="BZ125" s="53">
        <f t="shared" ca="1" si="528"/>
        <v>0</v>
      </c>
      <c r="CA125" s="53">
        <f t="shared" ca="1" si="528"/>
        <v>0</v>
      </c>
      <c r="CB125" s="53">
        <f t="shared" ca="1" si="528"/>
        <v>0</v>
      </c>
      <c r="CC125" s="53">
        <f t="shared" ca="1" si="528"/>
        <v>0</v>
      </c>
      <c r="CD125" s="53">
        <f t="shared" ca="1" si="528"/>
        <v>0</v>
      </c>
      <c r="CE125" s="53">
        <f t="shared" ca="1" si="528"/>
        <v>0</v>
      </c>
      <c r="CF125" s="53">
        <f t="shared" ca="1" si="528"/>
        <v>0</v>
      </c>
      <c r="CG125" s="53">
        <f t="shared" ca="1" si="528"/>
        <v>0</v>
      </c>
      <c r="CH125" s="402"/>
      <c r="CJ125" s="18" t="s">
        <v>302</v>
      </c>
      <c r="CK125" s="122">
        <f>CJ26</f>
        <v>0</v>
      </c>
      <c r="CL125" s="122" t="str">
        <f>CJ27</f>
        <v>work3564</v>
      </c>
      <c r="CM125" s="210"/>
      <c r="CN125" s="122"/>
      <c r="CO125" s="8"/>
      <c r="CP125" s="52">
        <f ca="1">CP128-CP122</f>
        <v>2744516.0335938195</v>
      </c>
      <c r="CQ125" s="53">
        <f t="shared" ref="CQ125:DJ125" ca="1" si="529">CQ128-CQ122</f>
        <v>0</v>
      </c>
      <c r="CR125" s="53">
        <f t="shared" ca="1" si="529"/>
        <v>0</v>
      </c>
      <c r="CS125" s="53">
        <f t="shared" ca="1" si="529"/>
        <v>0</v>
      </c>
      <c r="CT125" s="53">
        <f t="shared" ca="1" si="529"/>
        <v>0</v>
      </c>
      <c r="CU125" s="53">
        <f t="shared" ca="1" si="529"/>
        <v>0</v>
      </c>
      <c r="CV125" s="53">
        <f t="shared" ca="1" si="529"/>
        <v>0</v>
      </c>
      <c r="CW125" s="53">
        <f t="shared" ca="1" si="529"/>
        <v>0</v>
      </c>
      <c r="CX125" s="53">
        <f t="shared" ca="1" si="529"/>
        <v>0</v>
      </c>
      <c r="CY125" s="53">
        <f t="shared" ca="1" si="529"/>
        <v>0</v>
      </c>
      <c r="CZ125" s="53">
        <f t="shared" ca="1" si="529"/>
        <v>0</v>
      </c>
      <c r="DA125" s="53">
        <f t="shared" ca="1" si="529"/>
        <v>0</v>
      </c>
      <c r="DB125" s="53">
        <f t="shared" ca="1" si="529"/>
        <v>0</v>
      </c>
      <c r="DC125" s="53">
        <f t="shared" ca="1" si="529"/>
        <v>0</v>
      </c>
      <c r="DD125" s="53">
        <f t="shared" ca="1" si="529"/>
        <v>0</v>
      </c>
      <c r="DE125" s="53">
        <f t="shared" ca="1" si="529"/>
        <v>0</v>
      </c>
      <c r="DF125" s="53">
        <f t="shared" ca="1" si="529"/>
        <v>0</v>
      </c>
      <c r="DG125" s="53">
        <f t="shared" ca="1" si="529"/>
        <v>0</v>
      </c>
      <c r="DH125" s="53">
        <f t="shared" ca="1" si="529"/>
        <v>0</v>
      </c>
      <c r="DI125" s="53">
        <f t="shared" ca="1" si="529"/>
        <v>0</v>
      </c>
      <c r="DJ125" s="53">
        <f t="shared" ca="1" si="529"/>
        <v>0</v>
      </c>
      <c r="DK125" s="402"/>
      <c r="DM125" s="18" t="s">
        <v>302</v>
      </c>
      <c r="DN125" s="122">
        <f>DM26</f>
        <v>0</v>
      </c>
      <c r="DO125" s="122" t="str">
        <f>DM27</f>
        <v>shop3564</v>
      </c>
      <c r="DP125" s="210"/>
      <c r="DQ125" s="122"/>
      <c r="DR125" s="8"/>
      <c r="DS125" s="52">
        <f ca="1">DS128-DS122</f>
        <v>2739575.6981085851</v>
      </c>
      <c r="DT125" s="53">
        <f t="shared" ref="DT125:EM125" ca="1" si="530">DT128-DT122</f>
        <v>0</v>
      </c>
      <c r="DU125" s="53">
        <f t="shared" ca="1" si="530"/>
        <v>0</v>
      </c>
      <c r="DV125" s="53">
        <f t="shared" ca="1" si="530"/>
        <v>0</v>
      </c>
      <c r="DW125" s="53">
        <f t="shared" ca="1" si="530"/>
        <v>0</v>
      </c>
      <c r="DX125" s="53">
        <f t="shared" ca="1" si="530"/>
        <v>0</v>
      </c>
      <c r="DY125" s="53">
        <f t="shared" ca="1" si="530"/>
        <v>0</v>
      </c>
      <c r="DZ125" s="53">
        <f t="shared" ca="1" si="530"/>
        <v>0</v>
      </c>
      <c r="EA125" s="53">
        <f t="shared" ca="1" si="530"/>
        <v>0</v>
      </c>
      <c r="EB125" s="53">
        <f t="shared" ca="1" si="530"/>
        <v>0</v>
      </c>
      <c r="EC125" s="53">
        <f t="shared" ca="1" si="530"/>
        <v>0</v>
      </c>
      <c r="ED125" s="53">
        <f t="shared" ca="1" si="530"/>
        <v>0</v>
      </c>
      <c r="EE125" s="53">
        <f t="shared" ca="1" si="530"/>
        <v>0</v>
      </c>
      <c r="EF125" s="53">
        <f t="shared" ca="1" si="530"/>
        <v>0</v>
      </c>
      <c r="EG125" s="53">
        <f t="shared" ca="1" si="530"/>
        <v>0</v>
      </c>
      <c r="EH125" s="53">
        <f t="shared" ca="1" si="530"/>
        <v>0</v>
      </c>
      <c r="EI125" s="53">
        <f t="shared" ca="1" si="530"/>
        <v>0</v>
      </c>
      <c r="EJ125" s="53">
        <f t="shared" ca="1" si="530"/>
        <v>0</v>
      </c>
      <c r="EK125" s="53">
        <f t="shared" ca="1" si="530"/>
        <v>0</v>
      </c>
      <c r="EL125" s="53">
        <f t="shared" ca="1" si="530"/>
        <v>0</v>
      </c>
      <c r="EM125" s="53">
        <f t="shared" ca="1" si="530"/>
        <v>0</v>
      </c>
      <c r="EN125" s="402"/>
      <c r="EP125" s="18" t="s">
        <v>302</v>
      </c>
      <c r="EQ125" s="122">
        <f>EP26</f>
        <v>0</v>
      </c>
      <c r="ER125" s="122" t="str">
        <f>EP27</f>
        <v>lei3564</v>
      </c>
      <c r="ES125" s="210"/>
      <c r="ET125" s="122"/>
      <c r="EU125" s="8"/>
      <c r="EV125" s="52">
        <f ca="1">EV128-EV122</f>
        <v>2743652.5020525982</v>
      </c>
      <c r="EW125" s="53">
        <f t="shared" ref="EW125:FP125" ca="1" si="531">EW128-EW122</f>
        <v>0</v>
      </c>
      <c r="EX125" s="53">
        <f t="shared" ca="1" si="531"/>
        <v>0</v>
      </c>
      <c r="EY125" s="53">
        <f t="shared" ca="1" si="531"/>
        <v>0</v>
      </c>
      <c r="EZ125" s="53">
        <f t="shared" ca="1" si="531"/>
        <v>0</v>
      </c>
      <c r="FA125" s="53">
        <f t="shared" ca="1" si="531"/>
        <v>0</v>
      </c>
      <c r="FB125" s="53">
        <f t="shared" ca="1" si="531"/>
        <v>0</v>
      </c>
      <c r="FC125" s="53">
        <f t="shared" ca="1" si="531"/>
        <v>0</v>
      </c>
      <c r="FD125" s="53">
        <f t="shared" ca="1" si="531"/>
        <v>0</v>
      </c>
      <c r="FE125" s="53">
        <f t="shared" ca="1" si="531"/>
        <v>0</v>
      </c>
      <c r="FF125" s="53">
        <f t="shared" ca="1" si="531"/>
        <v>0</v>
      </c>
      <c r="FG125" s="53">
        <f t="shared" ca="1" si="531"/>
        <v>0</v>
      </c>
      <c r="FH125" s="53">
        <f t="shared" ca="1" si="531"/>
        <v>0</v>
      </c>
      <c r="FI125" s="53">
        <f t="shared" ca="1" si="531"/>
        <v>0</v>
      </c>
      <c r="FJ125" s="53">
        <f t="shared" ca="1" si="531"/>
        <v>0</v>
      </c>
      <c r="FK125" s="53">
        <f t="shared" ca="1" si="531"/>
        <v>0</v>
      </c>
      <c r="FL125" s="53">
        <f t="shared" ca="1" si="531"/>
        <v>0</v>
      </c>
      <c r="FM125" s="53">
        <f t="shared" ca="1" si="531"/>
        <v>0</v>
      </c>
      <c r="FN125" s="53">
        <f t="shared" ca="1" si="531"/>
        <v>0</v>
      </c>
      <c r="FO125" s="53">
        <f t="shared" ca="1" si="531"/>
        <v>0</v>
      </c>
      <c r="FP125" s="53">
        <f t="shared" ca="1" si="531"/>
        <v>0</v>
      </c>
      <c r="FQ125" s="402"/>
      <c r="FS125" s="18" t="s">
        <v>302</v>
      </c>
      <c r="FT125" s="122">
        <f>FS26</f>
        <v>0</v>
      </c>
      <c r="FU125" s="122" t="str">
        <f>FS27</f>
        <v>shop65</v>
      </c>
      <c r="FV125" s="210"/>
      <c r="FW125" s="122"/>
      <c r="FX125" s="8"/>
      <c r="FY125" s="52">
        <f ca="1">FY128-FY122</f>
        <v>1734234.7147503574</v>
      </c>
      <c r="FZ125" s="53">
        <f t="shared" ref="FZ125:GS125" ca="1" si="532">FZ128-FZ122</f>
        <v>0</v>
      </c>
      <c r="GA125" s="53">
        <f t="shared" ca="1" si="532"/>
        <v>0</v>
      </c>
      <c r="GB125" s="53">
        <f t="shared" ca="1" si="532"/>
        <v>0</v>
      </c>
      <c r="GC125" s="53">
        <f t="shared" ca="1" si="532"/>
        <v>0</v>
      </c>
      <c r="GD125" s="53">
        <f t="shared" ca="1" si="532"/>
        <v>0</v>
      </c>
      <c r="GE125" s="53">
        <f t="shared" ca="1" si="532"/>
        <v>0</v>
      </c>
      <c r="GF125" s="53">
        <f t="shared" ca="1" si="532"/>
        <v>0</v>
      </c>
      <c r="GG125" s="53">
        <f t="shared" ca="1" si="532"/>
        <v>0</v>
      </c>
      <c r="GH125" s="53">
        <f t="shared" ca="1" si="532"/>
        <v>0</v>
      </c>
      <c r="GI125" s="53">
        <f t="shared" ca="1" si="532"/>
        <v>0</v>
      </c>
      <c r="GJ125" s="53">
        <f t="shared" ca="1" si="532"/>
        <v>0</v>
      </c>
      <c r="GK125" s="53">
        <f t="shared" ca="1" si="532"/>
        <v>0</v>
      </c>
      <c r="GL125" s="53">
        <f t="shared" ca="1" si="532"/>
        <v>0</v>
      </c>
      <c r="GM125" s="53">
        <f t="shared" ca="1" si="532"/>
        <v>0</v>
      </c>
      <c r="GN125" s="53">
        <f t="shared" ca="1" si="532"/>
        <v>0</v>
      </c>
      <c r="GO125" s="53">
        <f t="shared" ca="1" si="532"/>
        <v>0</v>
      </c>
      <c r="GP125" s="53">
        <f t="shared" ca="1" si="532"/>
        <v>0</v>
      </c>
      <c r="GQ125" s="53">
        <f t="shared" ca="1" si="532"/>
        <v>0</v>
      </c>
      <c r="GR125" s="53">
        <f t="shared" ca="1" si="532"/>
        <v>0</v>
      </c>
      <c r="GS125" s="53">
        <f t="shared" ca="1" si="532"/>
        <v>0</v>
      </c>
      <c r="GT125" s="402"/>
      <c r="GV125" s="18" t="s">
        <v>302</v>
      </c>
      <c r="GW125" s="122">
        <f>GV26</f>
        <v>0</v>
      </c>
      <c r="GX125" s="122" t="str">
        <f>GV27</f>
        <v>lei65</v>
      </c>
      <c r="GY125" s="210"/>
      <c r="GZ125" s="122"/>
      <c r="HA125" s="8"/>
      <c r="HB125" s="52">
        <f ca="1">HB128-HB122</f>
        <v>1731347.670302328</v>
      </c>
      <c r="HC125" s="53">
        <f t="shared" ref="HC125:HV125" ca="1" si="533">HC128-HC122</f>
        <v>0</v>
      </c>
      <c r="HD125" s="53">
        <f t="shared" ca="1" si="533"/>
        <v>0</v>
      </c>
      <c r="HE125" s="53">
        <f t="shared" ca="1" si="533"/>
        <v>0</v>
      </c>
      <c r="HF125" s="53">
        <f t="shared" ca="1" si="533"/>
        <v>0</v>
      </c>
      <c r="HG125" s="53">
        <f t="shared" ca="1" si="533"/>
        <v>0</v>
      </c>
      <c r="HH125" s="53">
        <f t="shared" ca="1" si="533"/>
        <v>0</v>
      </c>
      <c r="HI125" s="53">
        <f t="shared" ca="1" si="533"/>
        <v>0</v>
      </c>
      <c r="HJ125" s="53">
        <f t="shared" ca="1" si="533"/>
        <v>0</v>
      </c>
      <c r="HK125" s="53">
        <f t="shared" ca="1" si="533"/>
        <v>0</v>
      </c>
      <c r="HL125" s="53">
        <f t="shared" ca="1" si="533"/>
        <v>0</v>
      </c>
      <c r="HM125" s="53">
        <f t="shared" ca="1" si="533"/>
        <v>0</v>
      </c>
      <c r="HN125" s="53">
        <f t="shared" ca="1" si="533"/>
        <v>0</v>
      </c>
      <c r="HO125" s="53">
        <f t="shared" ca="1" si="533"/>
        <v>0</v>
      </c>
      <c r="HP125" s="53">
        <f t="shared" ca="1" si="533"/>
        <v>0</v>
      </c>
      <c r="HQ125" s="53">
        <f t="shared" ca="1" si="533"/>
        <v>0</v>
      </c>
      <c r="HR125" s="53">
        <f t="shared" ca="1" si="533"/>
        <v>0</v>
      </c>
      <c r="HS125" s="53">
        <f t="shared" ca="1" si="533"/>
        <v>0</v>
      </c>
      <c r="HT125" s="53">
        <f t="shared" ca="1" si="533"/>
        <v>0</v>
      </c>
      <c r="HU125" s="53">
        <f t="shared" ca="1" si="533"/>
        <v>0</v>
      </c>
      <c r="HV125" s="53">
        <f t="shared" ca="1" si="533"/>
        <v>0</v>
      </c>
      <c r="HW125" s="402"/>
    </row>
    <row r="126" spans="1:231" ht="15">
      <c r="A126" s="18" t="s">
        <v>304</v>
      </c>
      <c r="B126" s="122">
        <f>A26</f>
        <v>0</v>
      </c>
      <c r="C126" s="122" t="str">
        <f>A27</f>
        <v>work1834</v>
      </c>
      <c r="D126" s="210"/>
      <c r="E126" s="122"/>
      <c r="F126" s="8"/>
      <c r="G126" s="52">
        <f ca="1">G124+G125</f>
        <v>2737434.5339723085</v>
      </c>
      <c r="H126" s="53">
        <f t="shared" ref="H126:AA126" ca="1" si="534">H124+H125</f>
        <v>0</v>
      </c>
      <c r="I126" s="53">
        <f t="shared" ca="1" si="534"/>
        <v>0</v>
      </c>
      <c r="J126" s="53">
        <f t="shared" ca="1" si="534"/>
        <v>0</v>
      </c>
      <c r="K126" s="53">
        <f t="shared" ca="1" si="534"/>
        <v>0</v>
      </c>
      <c r="L126" s="53">
        <f t="shared" ca="1" si="534"/>
        <v>0</v>
      </c>
      <c r="M126" s="53">
        <f t="shared" ca="1" si="534"/>
        <v>0</v>
      </c>
      <c r="N126" s="53">
        <f t="shared" ca="1" si="534"/>
        <v>0</v>
      </c>
      <c r="O126" s="53">
        <f t="shared" ca="1" si="534"/>
        <v>0</v>
      </c>
      <c r="P126" s="53">
        <f t="shared" ca="1" si="534"/>
        <v>0</v>
      </c>
      <c r="Q126" s="53">
        <f t="shared" ca="1" si="534"/>
        <v>0</v>
      </c>
      <c r="R126" s="53">
        <f t="shared" ca="1" si="534"/>
        <v>0</v>
      </c>
      <c r="S126" s="53">
        <f t="shared" ca="1" si="534"/>
        <v>0</v>
      </c>
      <c r="T126" s="53">
        <f t="shared" ca="1" si="534"/>
        <v>0</v>
      </c>
      <c r="U126" s="53">
        <f t="shared" ca="1" si="534"/>
        <v>0</v>
      </c>
      <c r="V126" s="53">
        <f t="shared" ca="1" si="534"/>
        <v>0</v>
      </c>
      <c r="W126" s="53">
        <f t="shared" ca="1" si="534"/>
        <v>0</v>
      </c>
      <c r="X126" s="53">
        <f t="shared" ca="1" si="534"/>
        <v>27142.714303852805</v>
      </c>
      <c r="Y126" s="53">
        <f t="shared" ca="1" si="534"/>
        <v>27142.714303852805</v>
      </c>
      <c r="Z126" s="53">
        <f t="shared" ca="1" si="534"/>
        <v>27142.714303852805</v>
      </c>
      <c r="AA126" s="53">
        <f t="shared" ca="1" si="534"/>
        <v>27142.714303852805</v>
      </c>
      <c r="AB126" s="402"/>
      <c r="AD126" s="18" t="s">
        <v>304</v>
      </c>
      <c r="AE126" s="122">
        <f>AD26</f>
        <v>0</v>
      </c>
      <c r="AF126" s="122" t="str">
        <f>AD27</f>
        <v>shop1834</v>
      </c>
      <c r="AG126" s="210"/>
      <c r="AH126" s="122"/>
      <c r="AI126" s="8"/>
      <c r="AJ126" s="52">
        <f ca="1">AJ124+AJ125</f>
        <v>2771959.5519730984</v>
      </c>
      <c r="AK126" s="53">
        <f t="shared" ref="AK126:BD126" ca="1" si="535">AK124+AK125</f>
        <v>0</v>
      </c>
      <c r="AL126" s="53">
        <f t="shared" ca="1" si="535"/>
        <v>0</v>
      </c>
      <c r="AM126" s="53">
        <f t="shared" ca="1" si="535"/>
        <v>0</v>
      </c>
      <c r="AN126" s="53">
        <f t="shared" ca="1" si="535"/>
        <v>0</v>
      </c>
      <c r="AO126" s="53">
        <f t="shared" ca="1" si="535"/>
        <v>0</v>
      </c>
      <c r="AP126" s="53">
        <f t="shared" ca="1" si="535"/>
        <v>0</v>
      </c>
      <c r="AQ126" s="53">
        <f t="shared" ca="1" si="535"/>
        <v>0</v>
      </c>
      <c r="AR126" s="53">
        <f t="shared" ca="1" si="535"/>
        <v>0</v>
      </c>
      <c r="AS126" s="53">
        <f t="shared" ca="1" si="535"/>
        <v>0</v>
      </c>
      <c r="AT126" s="53">
        <f t="shared" ca="1" si="535"/>
        <v>0</v>
      </c>
      <c r="AU126" s="53">
        <f t="shared" ca="1" si="535"/>
        <v>0</v>
      </c>
      <c r="AV126" s="53">
        <f t="shared" ca="1" si="535"/>
        <v>0</v>
      </c>
      <c r="AW126" s="53">
        <f t="shared" ca="1" si="535"/>
        <v>0</v>
      </c>
      <c r="AX126" s="53">
        <f t="shared" ca="1" si="535"/>
        <v>0</v>
      </c>
      <c r="AY126" s="53">
        <f t="shared" ca="1" si="535"/>
        <v>0</v>
      </c>
      <c r="AZ126" s="53">
        <f t="shared" ca="1" si="535"/>
        <v>0</v>
      </c>
      <c r="BA126" s="53">
        <f t="shared" ca="1" si="535"/>
        <v>23205.576849486282</v>
      </c>
      <c r="BB126" s="53">
        <f t="shared" ca="1" si="535"/>
        <v>23205.576849486282</v>
      </c>
      <c r="BC126" s="53">
        <f t="shared" ca="1" si="535"/>
        <v>23205.576849486282</v>
      </c>
      <c r="BD126" s="53">
        <f t="shared" ca="1" si="535"/>
        <v>23205.576849486282</v>
      </c>
      <c r="BE126" s="402"/>
      <c r="BG126" s="18" t="s">
        <v>304</v>
      </c>
      <c r="BH126" s="122">
        <f>BG26</f>
        <v>0</v>
      </c>
      <c r="BI126" s="122" t="str">
        <f>BG27</f>
        <v>lei1834</v>
      </c>
      <c r="BJ126" s="210"/>
      <c r="BK126" s="122"/>
      <c r="BL126" s="8"/>
      <c r="BM126" s="52">
        <f ca="1">BM124+BM125</f>
        <v>2732514.5791226001</v>
      </c>
      <c r="BN126" s="53">
        <f t="shared" ref="BN126:CG126" ca="1" si="536">BN124+BN125</f>
        <v>0</v>
      </c>
      <c r="BO126" s="53">
        <f t="shared" ca="1" si="536"/>
        <v>0</v>
      </c>
      <c r="BP126" s="53">
        <f t="shared" ca="1" si="536"/>
        <v>0</v>
      </c>
      <c r="BQ126" s="53">
        <f t="shared" ca="1" si="536"/>
        <v>0</v>
      </c>
      <c r="BR126" s="53">
        <f t="shared" ca="1" si="536"/>
        <v>0</v>
      </c>
      <c r="BS126" s="53">
        <f t="shared" ca="1" si="536"/>
        <v>0</v>
      </c>
      <c r="BT126" s="53">
        <f t="shared" ca="1" si="536"/>
        <v>0</v>
      </c>
      <c r="BU126" s="53">
        <f t="shared" ca="1" si="536"/>
        <v>0</v>
      </c>
      <c r="BV126" s="53">
        <f t="shared" ca="1" si="536"/>
        <v>0</v>
      </c>
      <c r="BW126" s="53">
        <f t="shared" ca="1" si="536"/>
        <v>0</v>
      </c>
      <c r="BX126" s="53">
        <f t="shared" ca="1" si="536"/>
        <v>0</v>
      </c>
      <c r="BY126" s="53">
        <f t="shared" ca="1" si="536"/>
        <v>0</v>
      </c>
      <c r="BZ126" s="53">
        <f t="shared" ca="1" si="536"/>
        <v>0</v>
      </c>
      <c r="CA126" s="53">
        <f t="shared" ca="1" si="536"/>
        <v>0</v>
      </c>
      <c r="CB126" s="53">
        <f t="shared" ca="1" si="536"/>
        <v>0</v>
      </c>
      <c r="CC126" s="53">
        <f t="shared" ca="1" si="536"/>
        <v>0</v>
      </c>
      <c r="CD126" s="53">
        <f t="shared" ca="1" si="536"/>
        <v>18552.52972205371</v>
      </c>
      <c r="CE126" s="53">
        <f t="shared" ca="1" si="536"/>
        <v>18552.52972205371</v>
      </c>
      <c r="CF126" s="53">
        <f t="shared" ca="1" si="536"/>
        <v>18552.52972205371</v>
      </c>
      <c r="CG126" s="53">
        <f t="shared" ca="1" si="536"/>
        <v>18552.52972205371</v>
      </c>
      <c r="CH126" s="402"/>
      <c r="CJ126" s="18" t="s">
        <v>304</v>
      </c>
      <c r="CK126" s="122">
        <f>CJ26</f>
        <v>0</v>
      </c>
      <c r="CL126" s="122" t="str">
        <f>CJ27</f>
        <v>work3564</v>
      </c>
      <c r="CM126" s="210"/>
      <c r="CN126" s="122"/>
      <c r="CO126" s="8"/>
      <c r="CP126" s="52">
        <f ca="1">CP124+CP125</f>
        <v>2744516.0335938195</v>
      </c>
      <c r="CQ126" s="53">
        <f t="shared" ref="CQ126:DJ126" ca="1" si="537">CQ124+CQ125</f>
        <v>0</v>
      </c>
      <c r="CR126" s="53">
        <f t="shared" ca="1" si="537"/>
        <v>0</v>
      </c>
      <c r="CS126" s="53">
        <f t="shared" ca="1" si="537"/>
        <v>0</v>
      </c>
      <c r="CT126" s="53">
        <f t="shared" ca="1" si="537"/>
        <v>0</v>
      </c>
      <c r="CU126" s="53">
        <f t="shared" ca="1" si="537"/>
        <v>0</v>
      </c>
      <c r="CV126" s="53">
        <f t="shared" ca="1" si="537"/>
        <v>0</v>
      </c>
      <c r="CW126" s="53">
        <f t="shared" ca="1" si="537"/>
        <v>0</v>
      </c>
      <c r="CX126" s="53">
        <f t="shared" ca="1" si="537"/>
        <v>0</v>
      </c>
      <c r="CY126" s="53">
        <f t="shared" ca="1" si="537"/>
        <v>0</v>
      </c>
      <c r="CZ126" s="53">
        <f t="shared" ca="1" si="537"/>
        <v>0</v>
      </c>
      <c r="DA126" s="53">
        <f t="shared" ca="1" si="537"/>
        <v>0</v>
      </c>
      <c r="DB126" s="53">
        <f t="shared" ca="1" si="537"/>
        <v>0</v>
      </c>
      <c r="DC126" s="53">
        <f t="shared" ca="1" si="537"/>
        <v>0</v>
      </c>
      <c r="DD126" s="53">
        <f t="shared" ca="1" si="537"/>
        <v>0</v>
      </c>
      <c r="DE126" s="53">
        <f t="shared" ca="1" si="537"/>
        <v>0</v>
      </c>
      <c r="DF126" s="53">
        <f t="shared" ca="1" si="537"/>
        <v>0</v>
      </c>
      <c r="DG126" s="53">
        <f t="shared" ca="1" si="537"/>
        <v>16874.881978348116</v>
      </c>
      <c r="DH126" s="53">
        <f t="shared" ca="1" si="537"/>
        <v>16874.881978348116</v>
      </c>
      <c r="DI126" s="53">
        <f t="shared" ca="1" si="537"/>
        <v>16874.881978348116</v>
      </c>
      <c r="DJ126" s="53">
        <f t="shared" ca="1" si="537"/>
        <v>16874.881978348116</v>
      </c>
      <c r="DK126" s="402"/>
      <c r="DM126" s="18" t="s">
        <v>304</v>
      </c>
      <c r="DN126" s="122">
        <f>DM26</f>
        <v>0</v>
      </c>
      <c r="DO126" s="122" t="str">
        <f>DM27</f>
        <v>shop3564</v>
      </c>
      <c r="DP126" s="210"/>
      <c r="DQ126" s="122"/>
      <c r="DR126" s="8"/>
      <c r="DS126" s="52">
        <f ca="1">DS124+DS125</f>
        <v>2739575.6981085851</v>
      </c>
      <c r="DT126" s="53">
        <f t="shared" ref="DT126:EM126" ca="1" si="538">DT124+DT125</f>
        <v>0</v>
      </c>
      <c r="DU126" s="53">
        <f t="shared" ca="1" si="538"/>
        <v>0</v>
      </c>
      <c r="DV126" s="53">
        <f t="shared" ca="1" si="538"/>
        <v>0</v>
      </c>
      <c r="DW126" s="53">
        <f t="shared" ca="1" si="538"/>
        <v>0</v>
      </c>
      <c r="DX126" s="53">
        <f t="shared" ca="1" si="538"/>
        <v>0</v>
      </c>
      <c r="DY126" s="53">
        <f t="shared" ca="1" si="538"/>
        <v>0</v>
      </c>
      <c r="DZ126" s="53">
        <f t="shared" ca="1" si="538"/>
        <v>0</v>
      </c>
      <c r="EA126" s="53">
        <f t="shared" ca="1" si="538"/>
        <v>0</v>
      </c>
      <c r="EB126" s="53">
        <f t="shared" ca="1" si="538"/>
        <v>0</v>
      </c>
      <c r="EC126" s="53">
        <f t="shared" ca="1" si="538"/>
        <v>0</v>
      </c>
      <c r="ED126" s="53">
        <f t="shared" ca="1" si="538"/>
        <v>0</v>
      </c>
      <c r="EE126" s="53">
        <f t="shared" ca="1" si="538"/>
        <v>0</v>
      </c>
      <c r="EF126" s="53">
        <f t="shared" ca="1" si="538"/>
        <v>0</v>
      </c>
      <c r="EG126" s="53">
        <f t="shared" ca="1" si="538"/>
        <v>0</v>
      </c>
      <c r="EH126" s="53">
        <f t="shared" ca="1" si="538"/>
        <v>0</v>
      </c>
      <c r="EI126" s="53">
        <f t="shared" ca="1" si="538"/>
        <v>0</v>
      </c>
      <c r="EJ126" s="53">
        <f t="shared" ca="1" si="538"/>
        <v>30879.48997401815</v>
      </c>
      <c r="EK126" s="53">
        <f t="shared" ca="1" si="538"/>
        <v>30879.48997401815</v>
      </c>
      <c r="EL126" s="53">
        <f t="shared" ca="1" si="538"/>
        <v>30879.48997401815</v>
      </c>
      <c r="EM126" s="53">
        <f t="shared" ca="1" si="538"/>
        <v>30879.48997401815</v>
      </c>
      <c r="EN126" s="402"/>
      <c r="EP126" s="18" t="s">
        <v>304</v>
      </c>
      <c r="EQ126" s="122">
        <f>EP26</f>
        <v>0</v>
      </c>
      <c r="ER126" s="122" t="str">
        <f>EP27</f>
        <v>lei3564</v>
      </c>
      <c r="ES126" s="210"/>
      <c r="ET126" s="122"/>
      <c r="EU126" s="8"/>
      <c r="EV126" s="52">
        <f ca="1">EV124+EV125</f>
        <v>2743652.5020525982</v>
      </c>
      <c r="EW126" s="53">
        <f t="shared" ref="EW126:FP126" ca="1" si="539">EW124+EW125</f>
        <v>0</v>
      </c>
      <c r="EX126" s="53">
        <f t="shared" ca="1" si="539"/>
        <v>0</v>
      </c>
      <c r="EY126" s="53">
        <f t="shared" ca="1" si="539"/>
        <v>0</v>
      </c>
      <c r="EZ126" s="53">
        <f t="shared" ca="1" si="539"/>
        <v>0</v>
      </c>
      <c r="FA126" s="53">
        <f t="shared" ca="1" si="539"/>
        <v>0</v>
      </c>
      <c r="FB126" s="53">
        <f t="shared" ca="1" si="539"/>
        <v>0</v>
      </c>
      <c r="FC126" s="53">
        <f t="shared" ca="1" si="539"/>
        <v>0</v>
      </c>
      <c r="FD126" s="53">
        <f t="shared" ca="1" si="539"/>
        <v>0</v>
      </c>
      <c r="FE126" s="53">
        <f t="shared" ca="1" si="539"/>
        <v>0</v>
      </c>
      <c r="FF126" s="53">
        <f t="shared" ca="1" si="539"/>
        <v>0</v>
      </c>
      <c r="FG126" s="53">
        <f t="shared" ca="1" si="539"/>
        <v>0</v>
      </c>
      <c r="FH126" s="53">
        <f t="shared" ca="1" si="539"/>
        <v>0</v>
      </c>
      <c r="FI126" s="53">
        <f t="shared" ca="1" si="539"/>
        <v>0</v>
      </c>
      <c r="FJ126" s="53">
        <f t="shared" ca="1" si="539"/>
        <v>0</v>
      </c>
      <c r="FK126" s="53">
        <f t="shared" ca="1" si="539"/>
        <v>0</v>
      </c>
      <c r="FL126" s="53">
        <f t="shared" ca="1" si="539"/>
        <v>0</v>
      </c>
      <c r="FM126" s="53">
        <f t="shared" ca="1" si="539"/>
        <v>29876.444640588983</v>
      </c>
      <c r="FN126" s="53">
        <f t="shared" ca="1" si="539"/>
        <v>29876.444640588983</v>
      </c>
      <c r="FO126" s="53">
        <f t="shared" ca="1" si="539"/>
        <v>29876.444640588983</v>
      </c>
      <c r="FP126" s="53">
        <f t="shared" ca="1" si="539"/>
        <v>29876.444640588983</v>
      </c>
      <c r="FQ126" s="402"/>
      <c r="FS126" s="18" t="s">
        <v>304</v>
      </c>
      <c r="FT126" s="122">
        <f>FS26</f>
        <v>0</v>
      </c>
      <c r="FU126" s="122" t="str">
        <f>FS27</f>
        <v>shop65</v>
      </c>
      <c r="FV126" s="210"/>
      <c r="FW126" s="122"/>
      <c r="FX126" s="8"/>
      <c r="FY126" s="52">
        <f ca="1">FY124+FY125</f>
        <v>1734234.7147503574</v>
      </c>
      <c r="FZ126" s="53">
        <f t="shared" ref="FZ126:GS126" ca="1" si="540">FZ124+FZ125</f>
        <v>0</v>
      </c>
      <c r="GA126" s="53">
        <f t="shared" ca="1" si="540"/>
        <v>0</v>
      </c>
      <c r="GB126" s="53">
        <f t="shared" ca="1" si="540"/>
        <v>0</v>
      </c>
      <c r="GC126" s="53">
        <f t="shared" ca="1" si="540"/>
        <v>0</v>
      </c>
      <c r="GD126" s="53">
        <f t="shared" ca="1" si="540"/>
        <v>0</v>
      </c>
      <c r="GE126" s="53">
        <f t="shared" ca="1" si="540"/>
        <v>0</v>
      </c>
      <c r="GF126" s="53">
        <f t="shared" ca="1" si="540"/>
        <v>0</v>
      </c>
      <c r="GG126" s="53">
        <f t="shared" ca="1" si="540"/>
        <v>0</v>
      </c>
      <c r="GH126" s="53">
        <f t="shared" ca="1" si="540"/>
        <v>0</v>
      </c>
      <c r="GI126" s="53">
        <f t="shared" ca="1" si="540"/>
        <v>0</v>
      </c>
      <c r="GJ126" s="53">
        <f t="shared" ca="1" si="540"/>
        <v>24363.14178084593</v>
      </c>
      <c r="GK126" s="53">
        <f t="shared" ca="1" si="540"/>
        <v>24363.14178084593</v>
      </c>
      <c r="GL126" s="53">
        <f t="shared" ca="1" si="540"/>
        <v>24363.14178084593</v>
      </c>
      <c r="GM126" s="53">
        <f t="shared" ca="1" si="540"/>
        <v>24363.14178084593</v>
      </c>
      <c r="GN126" s="53">
        <f t="shared" ca="1" si="540"/>
        <v>24363.14178084593</v>
      </c>
      <c r="GO126" s="53">
        <f t="shared" ca="1" si="540"/>
        <v>24363.14178084593</v>
      </c>
      <c r="GP126" s="53">
        <f t="shared" ca="1" si="540"/>
        <v>24363.14178084593</v>
      </c>
      <c r="GQ126" s="53">
        <f t="shared" ca="1" si="540"/>
        <v>24363.14178084593</v>
      </c>
      <c r="GR126" s="53">
        <f t="shared" ca="1" si="540"/>
        <v>24363.14178084593</v>
      </c>
      <c r="GS126" s="53">
        <f t="shared" ca="1" si="540"/>
        <v>24363.14178084593</v>
      </c>
      <c r="GT126" s="402"/>
      <c r="GV126" s="18" t="s">
        <v>304</v>
      </c>
      <c r="GW126" s="122">
        <f>GV26</f>
        <v>0</v>
      </c>
      <c r="GX126" s="122" t="str">
        <f>GV27</f>
        <v>lei65</v>
      </c>
      <c r="GY126" s="210"/>
      <c r="GZ126" s="122"/>
      <c r="HA126" s="8"/>
      <c r="HB126" s="52">
        <f ca="1">HB124+HB125</f>
        <v>1731347.670302328</v>
      </c>
      <c r="HC126" s="53">
        <f t="shared" ref="HC126:HV126" ca="1" si="541">HC124+HC125</f>
        <v>0</v>
      </c>
      <c r="HD126" s="53">
        <f t="shared" ca="1" si="541"/>
        <v>0</v>
      </c>
      <c r="HE126" s="53">
        <f t="shared" ca="1" si="541"/>
        <v>0</v>
      </c>
      <c r="HF126" s="53">
        <f t="shared" ca="1" si="541"/>
        <v>0</v>
      </c>
      <c r="HG126" s="53">
        <f t="shared" ca="1" si="541"/>
        <v>0</v>
      </c>
      <c r="HH126" s="53">
        <f t="shared" ca="1" si="541"/>
        <v>0</v>
      </c>
      <c r="HI126" s="53">
        <f t="shared" ca="1" si="541"/>
        <v>0</v>
      </c>
      <c r="HJ126" s="53">
        <f t="shared" ca="1" si="541"/>
        <v>0</v>
      </c>
      <c r="HK126" s="53">
        <f t="shared" ca="1" si="541"/>
        <v>0</v>
      </c>
      <c r="HL126" s="53">
        <f t="shared" ca="1" si="541"/>
        <v>0</v>
      </c>
      <c r="HM126" s="53">
        <f t="shared" ca="1" si="541"/>
        <v>32027.067969962267</v>
      </c>
      <c r="HN126" s="53">
        <f t="shared" ca="1" si="541"/>
        <v>32027.067969962267</v>
      </c>
      <c r="HO126" s="53">
        <f t="shared" ca="1" si="541"/>
        <v>32027.067969962267</v>
      </c>
      <c r="HP126" s="53">
        <f t="shared" ca="1" si="541"/>
        <v>32027.067969962267</v>
      </c>
      <c r="HQ126" s="53">
        <f t="shared" ca="1" si="541"/>
        <v>32027.067969962267</v>
      </c>
      <c r="HR126" s="53">
        <f t="shared" ca="1" si="541"/>
        <v>32027.067969962267</v>
      </c>
      <c r="HS126" s="53">
        <f t="shared" ca="1" si="541"/>
        <v>32027.067969962267</v>
      </c>
      <c r="HT126" s="53">
        <f t="shared" ca="1" si="541"/>
        <v>32027.067969962267</v>
      </c>
      <c r="HU126" s="53">
        <f t="shared" ca="1" si="541"/>
        <v>32027.067969962267</v>
      </c>
      <c r="HV126" s="53">
        <f t="shared" ca="1" si="541"/>
        <v>32027.067969962267</v>
      </c>
      <c r="HW126" s="402"/>
    </row>
    <row r="127" spans="1:231" ht="15">
      <c r="A127" s="18" t="s">
        <v>298</v>
      </c>
      <c r="B127" s="122">
        <f>A26</f>
        <v>0</v>
      </c>
      <c r="C127" s="122" t="str">
        <f>A27</f>
        <v>work1834</v>
      </c>
      <c r="D127" s="210"/>
      <c r="E127" s="122"/>
      <c r="F127" s="8"/>
      <c r="G127" s="52">
        <f ca="1">G121+G124</f>
        <v>1.2456935912379681</v>
      </c>
      <c r="H127" s="53">
        <f t="shared" ref="H127:AA127" ca="1" si="542">H121+H124</f>
        <v>2.0380315059488558</v>
      </c>
      <c r="I127" s="53">
        <f t="shared" ca="1" si="542"/>
        <v>3.3344477973094033</v>
      </c>
      <c r="J127" s="53">
        <f t="shared" ca="1" si="542"/>
        <v>5.4556543046491184</v>
      </c>
      <c r="K127" s="53">
        <f t="shared" ca="1" si="542"/>
        <v>8.9263482675320027</v>
      </c>
      <c r="L127" s="53">
        <f t="shared" ca="1" si="542"/>
        <v>14.604785999959864</v>
      </c>
      <c r="M127" s="53">
        <f t="shared" ca="1" si="542"/>
        <v>23.894337896014484</v>
      </c>
      <c r="N127" s="53">
        <f t="shared" ca="1" si="542"/>
        <v>39.088322793801986</v>
      </c>
      <c r="O127" s="53">
        <f t="shared" ca="1" si="542"/>
        <v>63.93054377317219</v>
      </c>
      <c r="P127" s="53">
        <f t="shared" ca="1" si="542"/>
        <v>104.52230624510825</v>
      </c>
      <c r="Q127" s="53">
        <f t="shared" ca="1" si="542"/>
        <v>170.77901123973285</v>
      </c>
      <c r="R127" s="53">
        <f t="shared" ca="1" si="542"/>
        <v>278.73986235043805</v>
      </c>
      <c r="S127" s="53">
        <f t="shared" ca="1" si="542"/>
        <v>454.15249200744319</v>
      </c>
      <c r="T127" s="53">
        <f t="shared" ca="1" si="542"/>
        <v>737.83220155557149</v>
      </c>
      <c r="U127" s="53">
        <f t="shared" ca="1" si="542"/>
        <v>1193.1458595547579</v>
      </c>
      <c r="V127" s="53">
        <f t="shared" ca="1" si="542"/>
        <v>1915.1134768240804</v>
      </c>
      <c r="W127" s="53">
        <f t="shared" ca="1" si="542"/>
        <v>3038.0648706809934</v>
      </c>
      <c r="X127" s="53">
        <f t="shared" ca="1" si="542"/>
        <v>54285.581121746967</v>
      </c>
      <c r="Y127" s="53">
        <f t="shared" ca="1" si="542"/>
        <v>54285.581121746967</v>
      </c>
      <c r="Z127" s="53">
        <f t="shared" ca="1" si="542"/>
        <v>54285.581121746967</v>
      </c>
      <c r="AA127" s="53">
        <f t="shared" ca="1" si="542"/>
        <v>54285.581121746967</v>
      </c>
      <c r="AB127" s="402"/>
      <c r="AD127" s="18" t="s">
        <v>298</v>
      </c>
      <c r="AE127" s="122">
        <f>AD26</f>
        <v>0</v>
      </c>
      <c r="AF127" s="122" t="str">
        <f>AD27</f>
        <v>shop1834</v>
      </c>
      <c r="AG127" s="210"/>
      <c r="AH127" s="122"/>
      <c r="AI127" s="8"/>
      <c r="AJ127" s="52">
        <f ca="1">AJ121+AJ124</f>
        <v>0.18478900944034926</v>
      </c>
      <c r="AK127" s="53">
        <f t="shared" ref="AK127:BD127" ca="1" si="543">AK121+AK124</f>
        <v>0.30448215119133698</v>
      </c>
      <c r="AL127" s="53">
        <f t="shared" ca="1" si="543"/>
        <v>0.50174562914557719</v>
      </c>
      <c r="AM127" s="53">
        <f t="shared" ca="1" si="543"/>
        <v>0.82687668177986462</v>
      </c>
      <c r="AN127" s="53">
        <f t="shared" ca="1" si="543"/>
        <v>1.3628002526054122</v>
      </c>
      <c r="AO127" s="53">
        <f t="shared" ca="1" si="543"/>
        <v>2.2462404231263013</v>
      </c>
      <c r="AP127" s="53">
        <f t="shared" ca="1" si="543"/>
        <v>3.7026273695926792</v>
      </c>
      <c r="AQ127" s="53">
        <f t="shared" ca="1" si="543"/>
        <v>6.1036394130018738</v>
      </c>
      <c r="AR127" s="53">
        <f t="shared" ca="1" si="543"/>
        <v>10.062020655532898</v>
      </c>
      <c r="AS127" s="53">
        <f t="shared" ca="1" si="543"/>
        <v>16.587711981822434</v>
      </c>
      <c r="AT127" s="53">
        <f t="shared" ca="1" si="543"/>
        <v>27.344632131336279</v>
      </c>
      <c r="AU127" s="53">
        <f t="shared" ca="1" si="543"/>
        <v>45.072123087615601</v>
      </c>
      <c r="AV127" s="53">
        <f t="shared" ca="1" si="543"/>
        <v>74.274249435765014</v>
      </c>
      <c r="AW127" s="53">
        <f t="shared" ca="1" si="543"/>
        <v>122.34059809720706</v>
      </c>
      <c r="AX127" s="53">
        <f t="shared" ca="1" si="543"/>
        <v>201.35072768537393</v>
      </c>
      <c r="AY127" s="53">
        <f t="shared" ca="1" si="543"/>
        <v>330.93055396039449</v>
      </c>
      <c r="AZ127" s="53">
        <f t="shared" ca="1" si="543"/>
        <v>542.64273456484455</v>
      </c>
      <c r="BA127" s="53">
        <f t="shared" ca="1" si="543"/>
        <v>46411.280681611897</v>
      </c>
      <c r="BB127" s="53">
        <f t="shared" ca="1" si="543"/>
        <v>46411.280681611897</v>
      </c>
      <c r="BC127" s="53">
        <f t="shared" ca="1" si="543"/>
        <v>46411.280681611897</v>
      </c>
      <c r="BD127" s="53">
        <f t="shared" ca="1" si="543"/>
        <v>46411.280681611897</v>
      </c>
      <c r="BE127" s="402"/>
      <c r="BG127" s="18" t="s">
        <v>298</v>
      </c>
      <c r="BH127" s="122">
        <f>BG26</f>
        <v>0</v>
      </c>
      <c r="BI127" s="122" t="str">
        <f>BG27</f>
        <v>lei1834</v>
      </c>
      <c r="BJ127" s="210"/>
      <c r="BK127" s="122"/>
      <c r="BL127" s="8"/>
      <c r="BM127" s="52">
        <f ca="1">BM121+BM124</f>
        <v>0.87001591602731276</v>
      </c>
      <c r="BN127" s="53">
        <f t="shared" ref="BN127:CG127" ca="1" si="544">BN121+BN124</f>
        <v>1.4262186503947061</v>
      </c>
      <c r="BO127" s="53">
        <f t="shared" ca="1" si="544"/>
        <v>2.338124905884329</v>
      </c>
      <c r="BP127" s="53">
        <f t="shared" ca="1" si="544"/>
        <v>3.8332615381246673</v>
      </c>
      <c r="BQ127" s="53">
        <f t="shared" ca="1" si="544"/>
        <v>6.2846687430316548</v>
      </c>
      <c r="BR127" s="53">
        <f t="shared" ca="1" si="544"/>
        <v>10.303852372409626</v>
      </c>
      <c r="BS127" s="53">
        <f t="shared" ca="1" si="544"/>
        <v>16.892883955705731</v>
      </c>
      <c r="BT127" s="53">
        <f t="shared" ca="1" si="544"/>
        <v>27.692870572646264</v>
      </c>
      <c r="BU127" s="53">
        <f t="shared" ca="1" si="544"/>
        <v>45.388722637790686</v>
      </c>
      <c r="BV127" s="53">
        <f t="shared" ca="1" si="544"/>
        <v>74.365475635196276</v>
      </c>
      <c r="BW127" s="53">
        <f t="shared" ca="1" si="544"/>
        <v>121.76426190942119</v>
      </c>
      <c r="BX127" s="53">
        <f t="shared" ca="1" si="544"/>
        <v>199.15923594069488</v>
      </c>
      <c r="BY127" s="53">
        <f t="shared" ca="1" si="544"/>
        <v>325.16192447568227</v>
      </c>
      <c r="BZ127" s="53">
        <f t="shared" ca="1" si="544"/>
        <v>529.31103830924735</v>
      </c>
      <c r="CA127" s="53">
        <f t="shared" ca="1" si="544"/>
        <v>857.47770804789332</v>
      </c>
      <c r="CB127" s="53">
        <f t="shared" ca="1" si="544"/>
        <v>1378.3326973068374</v>
      </c>
      <c r="CC127" s="53">
        <f t="shared" ca="1" si="544"/>
        <v>2188.4026135205117</v>
      </c>
      <c r="CD127" s="53">
        <f t="shared" ca="1" si="544"/>
        <v>37105.157922335558</v>
      </c>
      <c r="CE127" s="53">
        <f t="shared" ca="1" si="544"/>
        <v>37105.157922335558</v>
      </c>
      <c r="CF127" s="53">
        <f t="shared" ca="1" si="544"/>
        <v>37105.157922335558</v>
      </c>
      <c r="CG127" s="53">
        <f t="shared" ca="1" si="544"/>
        <v>37105.157922335558</v>
      </c>
      <c r="CH127" s="402"/>
      <c r="CJ127" s="18" t="s">
        <v>298</v>
      </c>
      <c r="CK127" s="122">
        <f>CJ26</f>
        <v>0</v>
      </c>
      <c r="CL127" s="122" t="str">
        <f>CJ27</f>
        <v>work3564</v>
      </c>
      <c r="CM127" s="210"/>
      <c r="CN127" s="122"/>
      <c r="CO127" s="8"/>
      <c r="CP127" s="52">
        <f ca="1">CP121+CP124</f>
        <v>0.56028842890393227</v>
      </c>
      <c r="CQ127" s="53">
        <f t="shared" ref="CQ127:DJ127" ca="1" si="545">CQ121+CQ124</f>
        <v>0.92062031274228906</v>
      </c>
      <c r="CR127" s="53">
        <f t="shared" ca="1" si="545"/>
        <v>1.5127968933434806</v>
      </c>
      <c r="CS127" s="53">
        <f t="shared" ca="1" si="545"/>
        <v>2.4860473004736394</v>
      </c>
      <c r="CT127" s="53">
        <f t="shared" ca="1" si="545"/>
        <v>4.0856642329939046</v>
      </c>
      <c r="CU127" s="53">
        <f t="shared" ca="1" si="545"/>
        <v>6.7148069811651423</v>
      </c>
      <c r="CV127" s="53">
        <f t="shared" ca="1" si="545"/>
        <v>11.035968867936278</v>
      </c>
      <c r="CW127" s="53">
        <f t="shared" ca="1" si="545"/>
        <v>18.137377455769393</v>
      </c>
      <c r="CX127" s="53">
        <f t="shared" ca="1" si="545"/>
        <v>29.805358471459474</v>
      </c>
      <c r="CY127" s="53">
        <f t="shared" ca="1" si="545"/>
        <v>48.968708241832637</v>
      </c>
      <c r="CZ127" s="53">
        <f t="shared" ca="1" si="545"/>
        <v>80.419801524722132</v>
      </c>
      <c r="DA127" s="53">
        <f t="shared" ca="1" si="545"/>
        <v>131.97420327167407</v>
      </c>
      <c r="DB127" s="53">
        <f t="shared" ca="1" si="545"/>
        <v>216.30696859114269</v>
      </c>
      <c r="DC127" s="53">
        <f t="shared" ca="1" si="545"/>
        <v>353.78430768486891</v>
      </c>
      <c r="DD127" s="53">
        <f t="shared" ca="1" si="545"/>
        <v>576.62782097114916</v>
      </c>
      <c r="DE127" s="53">
        <f t="shared" ca="1" si="545"/>
        <v>934.50670640264661</v>
      </c>
      <c r="DF127" s="53">
        <f t="shared" ca="1" si="545"/>
        <v>1500.6641826150201</v>
      </c>
      <c r="DG127" s="53">
        <f t="shared" ca="1" si="545"/>
        <v>33749.852572292162</v>
      </c>
      <c r="DH127" s="53">
        <f t="shared" ca="1" si="545"/>
        <v>33749.852572292162</v>
      </c>
      <c r="DI127" s="53">
        <f t="shared" ca="1" si="545"/>
        <v>33749.852572292162</v>
      </c>
      <c r="DJ127" s="53">
        <f t="shared" ca="1" si="545"/>
        <v>33749.852572292162</v>
      </c>
      <c r="DK127" s="402"/>
      <c r="DM127" s="18" t="s">
        <v>298</v>
      </c>
      <c r="DN127" s="122">
        <f>DM26</f>
        <v>0</v>
      </c>
      <c r="DO127" s="122" t="str">
        <f>DM27</f>
        <v>shop3564</v>
      </c>
      <c r="DP127" s="210"/>
      <c r="DQ127" s="122"/>
      <c r="DR127" s="8"/>
      <c r="DS127" s="52">
        <f ca="1">DS121+DS124</f>
        <v>1.3924205211491099</v>
      </c>
      <c r="DT127" s="53">
        <f t="shared" ref="DT127:EM127" ca="1" si="546">DT121+DT124</f>
        <v>2.2768826533789643</v>
      </c>
      <c r="DU127" s="53">
        <f t="shared" ca="1" si="546"/>
        <v>3.7232421086606005</v>
      </c>
      <c r="DV127" s="53">
        <f t="shared" ca="1" si="546"/>
        <v>6.0884800872394349</v>
      </c>
      <c r="DW127" s="53">
        <f t="shared" ca="1" si="546"/>
        <v>9.9562953801043452</v>
      </c>
      <c r="DX127" s="53">
        <f t="shared" ca="1" si="546"/>
        <v>16.280901874894738</v>
      </c>
      <c r="DY127" s="53">
        <f t="shared" ca="1" si="546"/>
        <v>26.621673643321607</v>
      </c>
      <c r="DZ127" s="53">
        <f t="shared" ca="1" si="546"/>
        <v>43.525410457676273</v>
      </c>
      <c r="EA127" s="53">
        <f t="shared" ca="1" si="546"/>
        <v>71.147418767936188</v>
      </c>
      <c r="EB127" s="53">
        <f t="shared" ca="1" si="546"/>
        <v>116.2561132672782</v>
      </c>
      <c r="EC127" s="53">
        <f t="shared" ca="1" si="546"/>
        <v>189.84598158543756</v>
      </c>
      <c r="ED127" s="53">
        <f t="shared" ca="1" si="546"/>
        <v>309.69550287067239</v>
      </c>
      <c r="EE127" s="53">
        <f t="shared" ca="1" si="546"/>
        <v>504.33963667503298</v>
      </c>
      <c r="EF127" s="53">
        <f t="shared" ca="1" si="546"/>
        <v>819.01936372633463</v>
      </c>
      <c r="EG127" s="53">
        <f t="shared" ca="1" si="546"/>
        <v>1324.0237744977985</v>
      </c>
      <c r="EH127" s="53">
        <f t="shared" ca="1" si="546"/>
        <v>2124.9385040285906</v>
      </c>
      <c r="EI127" s="53">
        <f t="shared" ca="1" si="546"/>
        <v>3371.5872548684292</v>
      </c>
      <c r="EJ127" s="53">
        <f t="shared" ca="1" si="546"/>
        <v>61759.157995210138</v>
      </c>
      <c r="EK127" s="53">
        <f t="shared" ca="1" si="546"/>
        <v>61759.157995210138</v>
      </c>
      <c r="EL127" s="53">
        <f t="shared" ca="1" si="546"/>
        <v>61759.157995210138</v>
      </c>
      <c r="EM127" s="53">
        <f t="shared" ca="1" si="546"/>
        <v>61759.157995210138</v>
      </c>
      <c r="EN127" s="402"/>
      <c r="EP127" s="18" t="s">
        <v>298</v>
      </c>
      <c r="EQ127" s="122">
        <f>EP26</f>
        <v>0</v>
      </c>
      <c r="ER127" s="122" t="str">
        <f>EP27</f>
        <v>lei3564</v>
      </c>
      <c r="ES127" s="210"/>
      <c r="ET127" s="122"/>
      <c r="EU127" s="8"/>
      <c r="EV127" s="52">
        <f ca="1">EV121+EV124</f>
        <v>1.1869409228467995</v>
      </c>
      <c r="EW127" s="53">
        <f t="shared" ref="EW127:FP127" ca="1" si="547">EW121+EW124</f>
        <v>1.9420719853344335</v>
      </c>
      <c r="EX127" s="53">
        <f t="shared" ca="1" si="547"/>
        <v>3.1777246420915399</v>
      </c>
      <c r="EY127" s="53">
        <f t="shared" ca="1" si="547"/>
        <v>5.1997087260176729</v>
      </c>
      <c r="EZ127" s="53">
        <f t="shared" ca="1" si="547"/>
        <v>8.5084154975270767</v>
      </c>
      <c r="FA127" s="53">
        <f t="shared" ca="1" si="547"/>
        <v>13.922496802959888</v>
      </c>
      <c r="FB127" s="53">
        <f t="shared" ca="1" si="547"/>
        <v>22.780898521846538</v>
      </c>
      <c r="FC127" s="53">
        <f t="shared" ca="1" si="547"/>
        <v>37.272428900786132</v>
      </c>
      <c r="FD127" s="53">
        <f t="shared" ca="1" si="547"/>
        <v>60.972125363512028</v>
      </c>
      <c r="FE127" s="53">
        <f t="shared" ca="1" si="547"/>
        <v>99.710835630326571</v>
      </c>
      <c r="FF127" s="53">
        <f t="shared" ca="1" si="547"/>
        <v>162.97605954089235</v>
      </c>
      <c r="FG127" s="53">
        <f t="shared" ca="1" si="547"/>
        <v>266.14474088837619</v>
      </c>
      <c r="FH127" s="53">
        <f t="shared" ca="1" si="547"/>
        <v>433.97882340383887</v>
      </c>
      <c r="FI127" s="53">
        <f t="shared" ca="1" si="547"/>
        <v>705.93131755100137</v>
      </c>
      <c r="FJ127" s="53">
        <f t="shared" ca="1" si="547"/>
        <v>1143.7675297650019</v>
      </c>
      <c r="FK127" s="53">
        <f t="shared" ca="1" si="547"/>
        <v>1841.3998353050833</v>
      </c>
      <c r="FL127" s="53">
        <f t="shared" ca="1" si="547"/>
        <v>2934.7613668856352</v>
      </c>
      <c r="FM127" s="53">
        <f t="shared" ca="1" si="547"/>
        <v>59753.060344437399</v>
      </c>
      <c r="FN127" s="53">
        <f t="shared" ca="1" si="547"/>
        <v>59753.060344437399</v>
      </c>
      <c r="FO127" s="53">
        <f t="shared" ca="1" si="547"/>
        <v>59753.060344437399</v>
      </c>
      <c r="FP127" s="53">
        <f t="shared" ca="1" si="547"/>
        <v>59753.060344437399</v>
      </c>
      <c r="FQ127" s="402"/>
      <c r="FS127" s="18" t="s">
        <v>298</v>
      </c>
      <c r="FT127" s="122">
        <f>FS26</f>
        <v>0</v>
      </c>
      <c r="FU127" s="122" t="str">
        <f>FS27</f>
        <v>shop65</v>
      </c>
      <c r="FV127" s="210"/>
      <c r="FW127" s="122"/>
      <c r="FX127" s="8"/>
      <c r="FY127" s="52">
        <f ca="1">FY121+FY124</f>
        <v>1.806203140176486</v>
      </c>
      <c r="FZ127" s="53">
        <f t="shared" ref="FZ127:GS127" ca="1" si="548">FZ121+FZ124</f>
        <v>2.9537279220052275</v>
      </c>
      <c r="GA127" s="53">
        <f t="shared" ca="1" si="548"/>
        <v>4.8303793768488505</v>
      </c>
      <c r="GB127" s="53">
        <f t="shared" ca="1" si="548"/>
        <v>7.8993771888346922</v>
      </c>
      <c r="GC127" s="53">
        <f t="shared" ca="1" si="548"/>
        <v>12.918002965550473</v>
      </c>
      <c r="GD127" s="53">
        <f t="shared" ca="1" si="548"/>
        <v>21.123820141409425</v>
      </c>
      <c r="GE127" s="53">
        <f t="shared" ca="1" si="548"/>
        <v>34.538004931632756</v>
      </c>
      <c r="GF127" s="53">
        <f t="shared" ca="1" si="548"/>
        <v>56.458041556040953</v>
      </c>
      <c r="GG127" s="53">
        <f t="shared" ca="1" si="548"/>
        <v>92.254257966483692</v>
      </c>
      <c r="GH127" s="53">
        <f t="shared" ca="1" si="548"/>
        <v>150.64760076849493</v>
      </c>
      <c r="GI127" s="53">
        <f t="shared" ca="1" si="548"/>
        <v>245.73291466088978</v>
      </c>
      <c r="GJ127" s="53">
        <f t="shared" ca="1" si="548"/>
        <v>48726.4179112493</v>
      </c>
      <c r="GK127" s="53">
        <f t="shared" ca="1" si="548"/>
        <v>48726.4179112493</v>
      </c>
      <c r="GL127" s="53">
        <f t="shared" ca="1" si="548"/>
        <v>48726.4179112493</v>
      </c>
      <c r="GM127" s="53">
        <f t="shared" ca="1" si="548"/>
        <v>48726.4179112493</v>
      </c>
      <c r="GN127" s="53">
        <f t="shared" ca="1" si="548"/>
        <v>48726.4179112493</v>
      </c>
      <c r="GO127" s="53">
        <f t="shared" ca="1" si="548"/>
        <v>48726.4179112493</v>
      </c>
      <c r="GP127" s="53">
        <f t="shared" ca="1" si="548"/>
        <v>48726.4179112493</v>
      </c>
      <c r="GQ127" s="53">
        <f t="shared" ca="1" si="548"/>
        <v>48726.4179112493</v>
      </c>
      <c r="GR127" s="53">
        <f t="shared" ca="1" si="548"/>
        <v>48726.4179112493</v>
      </c>
      <c r="GS127" s="53">
        <f t="shared" ca="1" si="548"/>
        <v>48726.4179112493</v>
      </c>
      <c r="GT127" s="402"/>
      <c r="GV127" s="18" t="s">
        <v>298</v>
      </c>
      <c r="GW127" s="122">
        <f>GV26</f>
        <v>0</v>
      </c>
      <c r="GX127" s="122" t="str">
        <f>GV27</f>
        <v>lei65</v>
      </c>
      <c r="GY127" s="210"/>
      <c r="GZ127" s="122"/>
      <c r="HA127" s="8"/>
      <c r="HB127" s="52">
        <f ca="1">HB121+HB124</f>
        <v>4.4646566321156742</v>
      </c>
      <c r="HC127" s="53">
        <f t="shared" ref="HC127:HV127" ca="1" si="549">HC121+HC124</f>
        <v>7.2879227725539799</v>
      </c>
      <c r="HD127" s="53">
        <f t="shared" ca="1" si="549"/>
        <v>11.896109736243618</v>
      </c>
      <c r="HE127" s="53">
        <f t="shared" ca="1" si="549"/>
        <v>19.416890874333365</v>
      </c>
      <c r="HF127" s="53">
        <f t="shared" ca="1" si="549"/>
        <v>31.688988268976821</v>
      </c>
      <c r="HG127" s="53">
        <f t="shared" ca="1" si="549"/>
        <v>51.708157347485013</v>
      </c>
      <c r="HH127" s="53">
        <f t="shared" ca="1" si="549"/>
        <v>84.348945579279786</v>
      </c>
      <c r="HI127" s="53">
        <f t="shared" ca="1" si="549"/>
        <v>137.5261687420365</v>
      </c>
      <c r="HJ127" s="53">
        <f t="shared" ca="1" si="549"/>
        <v>224.04656858628329</v>
      </c>
      <c r="HK127" s="53">
        <f t="shared" ca="1" si="549"/>
        <v>364.51484613202894</v>
      </c>
      <c r="HL127" s="53">
        <f t="shared" ca="1" si="549"/>
        <v>591.7742130844639</v>
      </c>
      <c r="HM127" s="53">
        <f t="shared" ca="1" si="549"/>
        <v>64054.32209855254</v>
      </c>
      <c r="HN127" s="53">
        <f t="shared" ca="1" si="549"/>
        <v>64054.32209855254</v>
      </c>
      <c r="HO127" s="53">
        <f t="shared" ca="1" si="549"/>
        <v>64054.32209855254</v>
      </c>
      <c r="HP127" s="53">
        <f t="shared" ca="1" si="549"/>
        <v>64054.32209855254</v>
      </c>
      <c r="HQ127" s="53">
        <f t="shared" ca="1" si="549"/>
        <v>64054.32209855254</v>
      </c>
      <c r="HR127" s="53">
        <f t="shared" ca="1" si="549"/>
        <v>64054.32209855254</v>
      </c>
      <c r="HS127" s="53">
        <f t="shared" ca="1" si="549"/>
        <v>64054.32209855254</v>
      </c>
      <c r="HT127" s="53">
        <f t="shared" ca="1" si="549"/>
        <v>64054.32209855254</v>
      </c>
      <c r="HU127" s="53">
        <f t="shared" ca="1" si="549"/>
        <v>64054.32209855254</v>
      </c>
      <c r="HV127" s="53">
        <f t="shared" ca="1" si="549"/>
        <v>64054.32209855254</v>
      </c>
      <c r="HW127" s="402"/>
    </row>
    <row r="128" spans="1:231" ht="15">
      <c r="A128" s="18" t="s">
        <v>297</v>
      </c>
      <c r="B128" s="122">
        <f>A26</f>
        <v>0</v>
      </c>
      <c r="C128" s="122" t="str">
        <f>A27</f>
        <v>work1834</v>
      </c>
      <c r="D128" s="210"/>
      <c r="E128" s="122"/>
      <c r="F128" s="8"/>
      <c r="G128" s="52">
        <f ca="1">SUMPRODUCT(--(G92:AA92="Facility"),--(G89:AA89=G$28),G114:AA114,G112:AA112)</f>
        <v>2911237.3266614289</v>
      </c>
      <c r="H128" s="53">
        <f ca="1">SUMPRODUCT(--(G92:AA92="Facility"),--(G89:AA89=H$28),G114:AA114,G112:AA112)</f>
        <v>0</v>
      </c>
      <c r="I128" s="53">
        <f ca="1">SUMPRODUCT(--(G92:AA92="Facility"),--(G89:AA89=I$28),G114:AA114,G112:AA112)</f>
        <v>0</v>
      </c>
      <c r="J128" s="53">
        <f ca="1">SUMPRODUCT(--(G92:AA92="Facility"),--(G89:AA89=J$28),G114:AA114,G112:AA112)</f>
        <v>0</v>
      </c>
      <c r="K128" s="53">
        <f ca="1">SUMPRODUCT(--(G92:AA92="Facility"),--(G89:AA89=K$28),G114:AA114,G112:AA112)</f>
        <v>0</v>
      </c>
      <c r="L128" s="53">
        <f ca="1">SUMPRODUCT(--(G92:AA92="Facility"),--(G89:AA89=L$28),G114:AA114,G112:AA112)</f>
        <v>0</v>
      </c>
      <c r="M128" s="53">
        <f ca="1">SUMPRODUCT(--(G92:AA92="Facility"),--(G89:AA89=M$28),G114:AA114,G112:AA112)</f>
        <v>0</v>
      </c>
      <c r="N128" s="53">
        <f ca="1">SUMPRODUCT(--(G92:AA92="Facility"),--(G89:AA89=N$28),G114:AA114,G112:AA112)</f>
        <v>0</v>
      </c>
      <c r="O128" s="53">
        <f ca="1">SUMPRODUCT(--(G92:AA92="Facility"),--(G89:AA89=O$28),G114:AA114,G112:AA112)</f>
        <v>0</v>
      </c>
      <c r="P128" s="53">
        <f ca="1">SUMPRODUCT(--(G92:AA92="Facility"),--(G89:AA89=P$28),G114:AA114,G112:AA112)</f>
        <v>0</v>
      </c>
      <c r="Q128" s="53">
        <f ca="1">SUMPRODUCT(--(G92:AA92="Facility"),--(G89:AA89=Q$28),G114:AA114,G112:AA112)</f>
        <v>0</v>
      </c>
      <c r="R128" s="53">
        <f ca="1">SUMPRODUCT(--(G92:AA92="Facility"),--(G89:AA89=R$28),G114:AA114,G112:AA112)</f>
        <v>0</v>
      </c>
      <c r="S128" s="53">
        <f ca="1">SUMPRODUCT(--(G92:AA92="Facility"),--(G89:AA89=S$28),G114:AA114,G112:AA112)</f>
        <v>0</v>
      </c>
      <c r="T128" s="53">
        <f ca="1">SUMPRODUCT(--(G92:AA92="Facility"),--(G89:AA89=T$28),G114:AA114,G112:AA112)</f>
        <v>0</v>
      </c>
      <c r="U128" s="53">
        <f ca="1">SUMPRODUCT(--(G92:AA92="Facility"),--(G89:AA89=U$28),G114:AA114,G112:AA112)</f>
        <v>0</v>
      </c>
      <c r="V128" s="53">
        <f ca="1">SUMPRODUCT(--(G92:AA92="Facility"),--(G89:AA89=V$28),G114:AA114,G112:AA112)</f>
        <v>0</v>
      </c>
      <c r="W128" s="53">
        <f ca="1">SUMPRODUCT(--(G92:AA92="Facility"),--(G89:AA89=W$28),G114:AA114,G112:AA112)</f>
        <v>0</v>
      </c>
      <c r="X128" s="53">
        <f ca="1">SUMPRODUCT(--(G92:AA92="Facility"),--(G89:AA89=X$28),G114:AA114,G112:AA112)</f>
        <v>0</v>
      </c>
      <c r="Y128" s="53">
        <f ca="1">SUMPRODUCT(--(G92:AA92="Facility"),--(G89:AA89=Y$28),G114:AA114,G112:AA112)</f>
        <v>0</v>
      </c>
      <c r="Z128" s="53">
        <f ca="1">SUMPRODUCT(--(G92:AA92="Facility"),--(G89:AA89=Z$28),G114:AA114,G112:AA112)</f>
        <v>0</v>
      </c>
      <c r="AA128" s="53">
        <f ca="1">SUMPRODUCT(--(G92:AA92="Facility"),--(G89:AA89=AA$28),G114:AA114,G112:AA112)</f>
        <v>0</v>
      </c>
      <c r="AB128" s="402"/>
      <c r="AD128" s="18" t="s">
        <v>297</v>
      </c>
      <c r="AE128" s="122">
        <f>AD26</f>
        <v>0</v>
      </c>
      <c r="AF128" s="122" t="str">
        <f>AD27</f>
        <v>shop1834</v>
      </c>
      <c r="AG128" s="210"/>
      <c r="AH128" s="122"/>
      <c r="AI128" s="8"/>
      <c r="AJ128" s="52">
        <f ca="1">SUMPRODUCT(--(AJ92:BD92="Facility"),--(AJ89:BD89=AJ$28),AJ114:BD114,AJ112:BD112)</f>
        <v>2945767.8765104786</v>
      </c>
      <c r="AK128" s="53">
        <f ca="1">SUMPRODUCT(--(AJ92:BD92="Facility"),--(AJ89:BD89=AK$28),AJ114:BD114,AJ112:BD112)</f>
        <v>0</v>
      </c>
      <c r="AL128" s="53">
        <f ca="1">SUMPRODUCT(--(AJ92:BD92="Facility"),--(AJ89:BD89=AL$28),AJ114:BD114,AJ112:BD112)</f>
        <v>0</v>
      </c>
      <c r="AM128" s="53">
        <f ca="1">SUMPRODUCT(--(AJ92:BD92="Facility"),--(AJ89:BD89=AM$28),AJ114:BD114,AJ112:BD112)</f>
        <v>0</v>
      </c>
      <c r="AN128" s="53">
        <f ca="1">SUMPRODUCT(--(AJ92:BD92="Facility"),--(AJ89:BD89=AN$28),AJ114:BD114,AJ112:BD112)</f>
        <v>0</v>
      </c>
      <c r="AO128" s="53">
        <f ca="1">SUMPRODUCT(--(AJ92:BD92="Facility"),--(AJ89:BD89=AO$28),AJ114:BD114,AJ112:BD112)</f>
        <v>0</v>
      </c>
      <c r="AP128" s="53">
        <f ca="1">SUMPRODUCT(--(AJ92:BD92="Facility"),--(AJ89:BD89=AP$28),AJ114:BD114,AJ112:BD112)</f>
        <v>0</v>
      </c>
      <c r="AQ128" s="53">
        <f ca="1">SUMPRODUCT(--(AJ92:BD92="Facility"),--(AJ89:BD89=AQ$28),AJ114:BD114,AJ112:BD112)</f>
        <v>0</v>
      </c>
      <c r="AR128" s="53">
        <f ca="1">SUMPRODUCT(--(AJ92:BD92="Facility"),--(AJ89:BD89=AR$28),AJ114:BD114,AJ112:BD112)</f>
        <v>0</v>
      </c>
      <c r="AS128" s="53">
        <f ca="1">SUMPRODUCT(--(AJ92:BD92="Facility"),--(AJ89:BD89=AS$28),AJ114:BD114,AJ112:BD112)</f>
        <v>0</v>
      </c>
      <c r="AT128" s="53">
        <f ca="1">SUMPRODUCT(--(AJ92:BD92="Facility"),--(AJ89:BD89=AT$28),AJ114:BD114,AJ112:BD112)</f>
        <v>0</v>
      </c>
      <c r="AU128" s="53">
        <f ca="1">SUMPRODUCT(--(AJ92:BD92="Facility"),--(AJ89:BD89=AU$28),AJ114:BD114,AJ112:BD112)</f>
        <v>0</v>
      </c>
      <c r="AV128" s="53">
        <f ca="1">SUMPRODUCT(--(AJ92:BD92="Facility"),--(AJ89:BD89=AV$28),AJ114:BD114,AJ112:BD112)</f>
        <v>0</v>
      </c>
      <c r="AW128" s="53">
        <f ca="1">SUMPRODUCT(--(AJ92:BD92="Facility"),--(AJ89:BD89=AW$28),AJ114:BD114,AJ112:BD112)</f>
        <v>0</v>
      </c>
      <c r="AX128" s="53">
        <f ca="1">SUMPRODUCT(--(AJ92:BD92="Facility"),--(AJ89:BD89=AX$28),AJ114:BD114,AJ112:BD112)</f>
        <v>0</v>
      </c>
      <c r="AY128" s="53">
        <f ca="1">SUMPRODUCT(--(AJ92:BD92="Facility"),--(AJ89:BD89=AY$28),AJ114:BD114,AJ112:BD112)</f>
        <v>0</v>
      </c>
      <c r="AZ128" s="53">
        <f ca="1">SUMPRODUCT(--(AJ92:BD92="Facility"),--(AJ89:BD89=AZ$28),AJ114:BD114,AJ112:BD112)</f>
        <v>0</v>
      </c>
      <c r="BA128" s="53">
        <f ca="1">SUMPRODUCT(--(AJ92:BD92="Facility"),--(AJ89:BD89=BA$28),AJ114:BD114,AJ112:BD112)</f>
        <v>0</v>
      </c>
      <c r="BB128" s="53">
        <f ca="1">SUMPRODUCT(--(AJ92:BD92="Facility"),--(AJ89:BD89=BB$28),AJ114:BD114,AJ112:BD112)</f>
        <v>0</v>
      </c>
      <c r="BC128" s="53">
        <f ca="1">SUMPRODUCT(--(AJ92:BD92="Facility"),--(AJ89:BD89=BC$28),AJ114:BD114,AJ112:BD112)</f>
        <v>0</v>
      </c>
      <c r="BD128" s="53">
        <f ca="1">SUMPRODUCT(--(AJ92:BD92="Facility"),--(AJ89:BD89=BD$28),AJ114:BD114,AJ112:BD112)</f>
        <v>0</v>
      </c>
      <c r="BE128" s="402"/>
      <c r="BG128" s="18" t="s">
        <v>297</v>
      </c>
      <c r="BH128" s="122">
        <f>BG26</f>
        <v>0</v>
      </c>
      <c r="BI128" s="122" t="str">
        <f>BG27</f>
        <v>lei1834</v>
      </c>
      <c r="BJ128" s="210"/>
      <c r="BK128" s="122"/>
      <c r="BL128" s="8"/>
      <c r="BM128" s="52">
        <f ca="1">SUMPRODUCT(--(BM92:CG92="Facility"),--(BM89:CG89=BM$28),BM114:CG114,BM112:CG112)</f>
        <v>2906316.8222355847</v>
      </c>
      <c r="BN128" s="53">
        <f ca="1">SUMPRODUCT(--(BM92:CG92="Facility"),--(BM89:CG89=BN$28),BM114:CG114,BM112:CG112)</f>
        <v>0</v>
      </c>
      <c r="BO128" s="53">
        <f ca="1">SUMPRODUCT(--(BM92:CG92="Facility"),--(BM89:CG89=BO$28),BM114:CG114,BM112:CG112)</f>
        <v>0</v>
      </c>
      <c r="BP128" s="53">
        <f ca="1">SUMPRODUCT(--(BM92:CG92="Facility"),--(BM89:CG89=BP$28),BM114:CG114,BM112:CG112)</f>
        <v>0</v>
      </c>
      <c r="BQ128" s="53">
        <f ca="1">SUMPRODUCT(--(BM92:CG92="Facility"),--(BM89:CG89=BQ$28),BM114:CG114,BM112:CG112)</f>
        <v>0</v>
      </c>
      <c r="BR128" s="53">
        <f ca="1">SUMPRODUCT(--(BM92:CG92="Facility"),--(BM89:CG89=BR$28),BM114:CG114,BM112:CG112)</f>
        <v>0</v>
      </c>
      <c r="BS128" s="53">
        <f ca="1">SUMPRODUCT(--(BM92:CG92="Facility"),--(BM89:CG89=BS$28),BM114:CG114,BM112:CG112)</f>
        <v>0</v>
      </c>
      <c r="BT128" s="53">
        <f ca="1">SUMPRODUCT(--(BM92:CG92="Facility"),--(BM89:CG89=BT$28),BM114:CG114,BM112:CG112)</f>
        <v>0</v>
      </c>
      <c r="BU128" s="53">
        <f ca="1">SUMPRODUCT(--(BM92:CG92="Facility"),--(BM89:CG89=BU$28),BM114:CG114,BM112:CG112)</f>
        <v>0</v>
      </c>
      <c r="BV128" s="53">
        <f ca="1">SUMPRODUCT(--(BM92:CG92="Facility"),--(BM89:CG89=BV$28),BM114:CG114,BM112:CG112)</f>
        <v>0</v>
      </c>
      <c r="BW128" s="53">
        <f ca="1">SUMPRODUCT(--(BM92:CG92="Facility"),--(BM89:CG89=BW$28),BM114:CG114,BM112:CG112)</f>
        <v>0</v>
      </c>
      <c r="BX128" s="53">
        <f ca="1">SUMPRODUCT(--(BM92:CG92="Facility"),--(BM89:CG89=BX$28),BM114:CG114,BM112:CG112)</f>
        <v>0</v>
      </c>
      <c r="BY128" s="53">
        <f ca="1">SUMPRODUCT(--(BM92:CG92="Facility"),--(BM89:CG89=BY$28),BM114:CG114,BM112:CG112)</f>
        <v>0</v>
      </c>
      <c r="BZ128" s="53">
        <f ca="1">SUMPRODUCT(--(BM92:CG92="Facility"),--(BM89:CG89=BZ$28),BM114:CG114,BM112:CG112)</f>
        <v>0</v>
      </c>
      <c r="CA128" s="53">
        <f ca="1">SUMPRODUCT(--(BM92:CG92="Facility"),--(BM89:CG89=CA$28),BM114:CG114,BM112:CG112)</f>
        <v>0</v>
      </c>
      <c r="CB128" s="53">
        <f ca="1">SUMPRODUCT(--(BM92:CG92="Facility"),--(BM89:CG89=CB$28),BM114:CG114,BM112:CG112)</f>
        <v>0</v>
      </c>
      <c r="CC128" s="53">
        <f ca="1">SUMPRODUCT(--(BM92:CG92="Facility"),--(BM89:CG89=CC$28),BM114:CG114,BM112:CG112)</f>
        <v>0</v>
      </c>
      <c r="CD128" s="53">
        <f ca="1">SUMPRODUCT(--(BM92:CG92="Facility"),--(BM89:CG89=CD$28),BM114:CG114,BM112:CG112)</f>
        <v>0</v>
      </c>
      <c r="CE128" s="53">
        <f ca="1">SUMPRODUCT(--(BM92:CG92="Facility"),--(BM89:CG89=CE$28),BM114:CG114,BM112:CG112)</f>
        <v>0</v>
      </c>
      <c r="CF128" s="53">
        <f ca="1">SUMPRODUCT(--(BM92:CG92="Facility"),--(BM89:CG89=CF$28),BM114:CG114,BM112:CG112)</f>
        <v>0</v>
      </c>
      <c r="CG128" s="53">
        <f ca="1">SUMPRODUCT(--(BM92:CG92="Facility"),--(BM89:CG89=CG$28),BM114:CG114,BM112:CG112)</f>
        <v>0</v>
      </c>
      <c r="CH128" s="402"/>
      <c r="CJ128" s="18" t="s">
        <v>297</v>
      </c>
      <c r="CK128" s="122">
        <f>CJ26</f>
        <v>0</v>
      </c>
      <c r="CL128" s="122" t="str">
        <f>CJ27</f>
        <v>work3564</v>
      </c>
      <c r="CM128" s="210"/>
      <c r="CN128" s="122"/>
      <c r="CO128" s="8"/>
      <c r="CP128" s="52">
        <f ca="1">SUMPRODUCT(--(CP92:DJ92="Facility"),--(CP89:DJ89=CP$28),CP114:DJ114,CP112:DJ112)</f>
        <v>2918320.3468067721</v>
      </c>
      <c r="CQ128" s="53">
        <f ca="1">SUMPRODUCT(--(CP92:DJ92="Facility"),--(CP89:DJ89=CQ$28),CP114:DJ114,CP112:DJ112)</f>
        <v>0</v>
      </c>
      <c r="CR128" s="53">
        <f ca="1">SUMPRODUCT(--(CP92:DJ92="Facility"),--(CP89:DJ89=CR$28),CP114:DJ114,CP112:DJ112)</f>
        <v>0</v>
      </c>
      <c r="CS128" s="53">
        <f ca="1">SUMPRODUCT(--(CP92:DJ92="Facility"),--(CP89:DJ89=CS$28),CP114:DJ114,CP112:DJ112)</f>
        <v>0</v>
      </c>
      <c r="CT128" s="53">
        <f ca="1">SUMPRODUCT(--(CP92:DJ92="Facility"),--(CP89:DJ89=CT$28),CP114:DJ114,CP112:DJ112)</f>
        <v>0</v>
      </c>
      <c r="CU128" s="53">
        <f ca="1">SUMPRODUCT(--(CP92:DJ92="Facility"),--(CP89:DJ89=CU$28),CP114:DJ114,CP112:DJ112)</f>
        <v>0</v>
      </c>
      <c r="CV128" s="53">
        <f ca="1">SUMPRODUCT(--(CP92:DJ92="Facility"),--(CP89:DJ89=CV$28),CP114:DJ114,CP112:DJ112)</f>
        <v>0</v>
      </c>
      <c r="CW128" s="53">
        <f ca="1">SUMPRODUCT(--(CP92:DJ92="Facility"),--(CP89:DJ89=CW$28),CP114:DJ114,CP112:DJ112)</f>
        <v>0</v>
      </c>
      <c r="CX128" s="53">
        <f ca="1">SUMPRODUCT(--(CP92:DJ92="Facility"),--(CP89:DJ89=CX$28),CP114:DJ114,CP112:DJ112)</f>
        <v>0</v>
      </c>
      <c r="CY128" s="53">
        <f ca="1">SUMPRODUCT(--(CP92:DJ92="Facility"),--(CP89:DJ89=CY$28),CP114:DJ114,CP112:DJ112)</f>
        <v>0</v>
      </c>
      <c r="CZ128" s="53">
        <f ca="1">SUMPRODUCT(--(CP92:DJ92="Facility"),--(CP89:DJ89=CZ$28),CP114:DJ114,CP112:DJ112)</f>
        <v>0</v>
      </c>
      <c r="DA128" s="53">
        <f ca="1">SUMPRODUCT(--(CP92:DJ92="Facility"),--(CP89:DJ89=DA$28),CP114:DJ114,CP112:DJ112)</f>
        <v>0</v>
      </c>
      <c r="DB128" s="53">
        <f ca="1">SUMPRODUCT(--(CP92:DJ92="Facility"),--(CP89:DJ89=DB$28),CP114:DJ114,CP112:DJ112)</f>
        <v>0</v>
      </c>
      <c r="DC128" s="53">
        <f ca="1">SUMPRODUCT(--(CP92:DJ92="Facility"),--(CP89:DJ89=DC$28),CP114:DJ114,CP112:DJ112)</f>
        <v>0</v>
      </c>
      <c r="DD128" s="53">
        <f ca="1">SUMPRODUCT(--(CP92:DJ92="Facility"),--(CP89:DJ89=DD$28),CP114:DJ114,CP112:DJ112)</f>
        <v>0</v>
      </c>
      <c r="DE128" s="53">
        <f ca="1">SUMPRODUCT(--(CP92:DJ92="Facility"),--(CP89:DJ89=DE$28),CP114:DJ114,CP112:DJ112)</f>
        <v>0</v>
      </c>
      <c r="DF128" s="53">
        <f ca="1">SUMPRODUCT(--(CP92:DJ92="Facility"),--(CP89:DJ89=DF$28),CP114:DJ114,CP112:DJ112)</f>
        <v>0</v>
      </c>
      <c r="DG128" s="53">
        <f ca="1">SUMPRODUCT(--(CP92:DJ92="Facility"),--(CP89:DJ89=DG$28),CP114:DJ114,CP112:DJ112)</f>
        <v>0</v>
      </c>
      <c r="DH128" s="53">
        <f ca="1">SUMPRODUCT(--(CP92:DJ92="Facility"),--(CP89:DJ89=DH$28),CP114:DJ114,CP112:DJ112)</f>
        <v>0</v>
      </c>
      <c r="DI128" s="53">
        <f ca="1">SUMPRODUCT(--(CP92:DJ92="Facility"),--(CP89:DJ89=DI$28),CP114:DJ114,CP112:DJ112)</f>
        <v>0</v>
      </c>
      <c r="DJ128" s="53">
        <f ca="1">SUMPRODUCT(--(CP92:DJ92="Facility"),--(CP89:DJ89=DJ$28),CP114:DJ114,CP112:DJ112)</f>
        <v>0</v>
      </c>
      <c r="DK128" s="402"/>
      <c r="DM128" s="18" t="s">
        <v>297</v>
      </c>
      <c r="DN128" s="122">
        <f>DM26</f>
        <v>0</v>
      </c>
      <c r="DO128" s="122" t="str">
        <f>DM27</f>
        <v>shop3564</v>
      </c>
      <c r="DP128" s="210"/>
      <c r="DQ128" s="122"/>
      <c r="DR128" s="8"/>
      <c r="DS128" s="52">
        <f ca="1">SUMPRODUCT(--(DS92:EM92="Facility"),--(DS89:EM89=DS$28),DS114:EM114,DS112:EM112)</f>
        <v>2913378.7769423383</v>
      </c>
      <c r="DT128" s="53">
        <f ca="1">SUMPRODUCT(--(DS92:EM92="Facility"),--(DS89:EM89=DT$28),DS114:EM114,DS112:EM112)</f>
        <v>0</v>
      </c>
      <c r="DU128" s="53">
        <f ca="1">SUMPRODUCT(--(DS92:EM92="Facility"),--(DS89:EM89=DU$28),DS114:EM114,DS112:EM112)</f>
        <v>0</v>
      </c>
      <c r="DV128" s="53">
        <f ca="1">SUMPRODUCT(--(DS92:EM92="Facility"),--(DS89:EM89=DV$28),DS114:EM114,DS112:EM112)</f>
        <v>0</v>
      </c>
      <c r="DW128" s="53">
        <f ca="1">SUMPRODUCT(--(DS92:EM92="Facility"),--(DS89:EM89=DW$28),DS114:EM114,DS112:EM112)</f>
        <v>0</v>
      </c>
      <c r="DX128" s="53">
        <f ca="1">SUMPRODUCT(--(DS92:EM92="Facility"),--(DS89:EM89=DX$28),DS114:EM114,DS112:EM112)</f>
        <v>0</v>
      </c>
      <c r="DY128" s="53">
        <f ca="1">SUMPRODUCT(--(DS92:EM92="Facility"),--(DS89:EM89=DY$28),DS114:EM114,DS112:EM112)</f>
        <v>0</v>
      </c>
      <c r="DZ128" s="53">
        <f ca="1">SUMPRODUCT(--(DS92:EM92="Facility"),--(DS89:EM89=DZ$28),DS114:EM114,DS112:EM112)</f>
        <v>0</v>
      </c>
      <c r="EA128" s="53">
        <f ca="1">SUMPRODUCT(--(DS92:EM92="Facility"),--(DS89:EM89=EA$28),DS114:EM114,DS112:EM112)</f>
        <v>0</v>
      </c>
      <c r="EB128" s="53">
        <f ca="1">SUMPRODUCT(--(DS92:EM92="Facility"),--(DS89:EM89=EB$28),DS114:EM114,DS112:EM112)</f>
        <v>0</v>
      </c>
      <c r="EC128" s="53">
        <f ca="1">SUMPRODUCT(--(DS92:EM92="Facility"),--(DS89:EM89=EC$28),DS114:EM114,DS112:EM112)</f>
        <v>0</v>
      </c>
      <c r="ED128" s="53">
        <f ca="1">SUMPRODUCT(--(DS92:EM92="Facility"),--(DS89:EM89=ED$28),DS114:EM114,DS112:EM112)</f>
        <v>0</v>
      </c>
      <c r="EE128" s="53">
        <f ca="1">SUMPRODUCT(--(DS92:EM92="Facility"),--(DS89:EM89=EE$28),DS114:EM114,DS112:EM112)</f>
        <v>0</v>
      </c>
      <c r="EF128" s="53">
        <f ca="1">SUMPRODUCT(--(DS92:EM92="Facility"),--(DS89:EM89=EF$28),DS114:EM114,DS112:EM112)</f>
        <v>0</v>
      </c>
      <c r="EG128" s="53">
        <f ca="1">SUMPRODUCT(--(DS92:EM92="Facility"),--(DS89:EM89=EG$28),DS114:EM114,DS112:EM112)</f>
        <v>0</v>
      </c>
      <c r="EH128" s="53">
        <f ca="1">SUMPRODUCT(--(DS92:EM92="Facility"),--(DS89:EM89=EH$28),DS114:EM114,DS112:EM112)</f>
        <v>0</v>
      </c>
      <c r="EI128" s="53">
        <f ca="1">SUMPRODUCT(--(DS92:EM92="Facility"),--(DS89:EM89=EI$28),DS114:EM114,DS112:EM112)</f>
        <v>0</v>
      </c>
      <c r="EJ128" s="53">
        <f ca="1">SUMPRODUCT(--(DS92:EM92="Facility"),--(DS89:EM89=EJ$28),DS114:EM114,DS112:EM112)</f>
        <v>0</v>
      </c>
      <c r="EK128" s="53">
        <f ca="1">SUMPRODUCT(--(DS92:EM92="Facility"),--(DS89:EM89=EK$28),DS114:EM114,DS112:EM112)</f>
        <v>0</v>
      </c>
      <c r="EL128" s="53">
        <f ca="1">SUMPRODUCT(--(DS92:EM92="Facility"),--(DS89:EM89=EL$28),DS114:EM114,DS112:EM112)</f>
        <v>0</v>
      </c>
      <c r="EM128" s="53">
        <f ca="1">SUMPRODUCT(--(DS92:EM92="Facility"),--(DS89:EM89=EM$28),DS114:EM114,DS112:EM112)</f>
        <v>0</v>
      </c>
      <c r="EN128" s="402"/>
      <c r="EP128" s="18" t="s">
        <v>297</v>
      </c>
      <c r="EQ128" s="122">
        <f>EP26</f>
        <v>0</v>
      </c>
      <c r="ER128" s="122" t="str">
        <f>EP27</f>
        <v>lei3564</v>
      </c>
      <c r="ES128" s="210"/>
      <c r="ET128" s="122"/>
      <c r="EU128" s="8"/>
      <c r="EV128" s="52">
        <f ca="1">SUMPRODUCT(--(EV92:FP92="Facility"),--(EV89:FP89=EV$28),EV114:FP114,EV112:FP112)</f>
        <v>2917456.3076755805</v>
      </c>
      <c r="EW128" s="53">
        <f ca="1">SUMPRODUCT(--(EV92:FP92="Facility"),--(EV89:FP89=EW$28),EV114:FP114,EV112:FP112)</f>
        <v>0</v>
      </c>
      <c r="EX128" s="53">
        <f ca="1">SUMPRODUCT(--(EV92:FP92="Facility"),--(EV89:FP89=EX$28),EV114:FP114,EV112:FP112)</f>
        <v>0</v>
      </c>
      <c r="EY128" s="53">
        <f ca="1">SUMPRODUCT(--(EV92:FP92="Facility"),--(EV89:FP89=EY$28),EV114:FP114,EV112:FP112)</f>
        <v>0</v>
      </c>
      <c r="EZ128" s="53">
        <f ca="1">SUMPRODUCT(--(EV92:FP92="Facility"),--(EV89:FP89=EZ$28),EV114:FP114,EV112:FP112)</f>
        <v>0</v>
      </c>
      <c r="FA128" s="53">
        <f ca="1">SUMPRODUCT(--(EV92:FP92="Facility"),--(EV89:FP89=FA$28),EV114:FP114,EV112:FP112)</f>
        <v>0</v>
      </c>
      <c r="FB128" s="53">
        <f ca="1">SUMPRODUCT(--(EV92:FP92="Facility"),--(EV89:FP89=FB$28),EV114:FP114,EV112:FP112)</f>
        <v>0</v>
      </c>
      <c r="FC128" s="53">
        <f ca="1">SUMPRODUCT(--(EV92:FP92="Facility"),--(EV89:FP89=FC$28),EV114:FP114,EV112:FP112)</f>
        <v>0</v>
      </c>
      <c r="FD128" s="53">
        <f ca="1">SUMPRODUCT(--(EV92:FP92="Facility"),--(EV89:FP89=FD$28),EV114:FP114,EV112:FP112)</f>
        <v>0</v>
      </c>
      <c r="FE128" s="53">
        <f ca="1">SUMPRODUCT(--(EV92:FP92="Facility"),--(EV89:FP89=FE$28),EV114:FP114,EV112:FP112)</f>
        <v>0</v>
      </c>
      <c r="FF128" s="53">
        <f ca="1">SUMPRODUCT(--(EV92:FP92="Facility"),--(EV89:FP89=FF$28),EV114:FP114,EV112:FP112)</f>
        <v>0</v>
      </c>
      <c r="FG128" s="53">
        <f ca="1">SUMPRODUCT(--(EV92:FP92="Facility"),--(EV89:FP89=FG$28),EV114:FP114,EV112:FP112)</f>
        <v>0</v>
      </c>
      <c r="FH128" s="53">
        <f ca="1">SUMPRODUCT(--(EV92:FP92="Facility"),--(EV89:FP89=FH$28),EV114:FP114,EV112:FP112)</f>
        <v>0</v>
      </c>
      <c r="FI128" s="53">
        <f ca="1">SUMPRODUCT(--(EV92:FP92="Facility"),--(EV89:FP89=FI$28),EV114:FP114,EV112:FP112)</f>
        <v>0</v>
      </c>
      <c r="FJ128" s="53">
        <f ca="1">SUMPRODUCT(--(EV92:FP92="Facility"),--(EV89:FP89=FJ$28),EV114:FP114,EV112:FP112)</f>
        <v>0</v>
      </c>
      <c r="FK128" s="53">
        <f ca="1">SUMPRODUCT(--(EV92:FP92="Facility"),--(EV89:FP89=FK$28),EV114:FP114,EV112:FP112)</f>
        <v>0</v>
      </c>
      <c r="FL128" s="53">
        <f ca="1">SUMPRODUCT(--(EV92:FP92="Facility"),--(EV89:FP89=FL$28),EV114:FP114,EV112:FP112)</f>
        <v>0</v>
      </c>
      <c r="FM128" s="53">
        <f ca="1">SUMPRODUCT(--(EV92:FP92="Facility"),--(EV89:FP89=FM$28),EV114:FP114,EV112:FP112)</f>
        <v>0</v>
      </c>
      <c r="FN128" s="53">
        <f ca="1">SUMPRODUCT(--(EV92:FP92="Facility"),--(EV89:FP89=FN$28),EV114:FP114,EV112:FP112)</f>
        <v>0</v>
      </c>
      <c r="FO128" s="53">
        <f ca="1">SUMPRODUCT(--(EV92:FP92="Facility"),--(EV89:FP89=FO$28),EV114:FP114,EV112:FP112)</f>
        <v>0</v>
      </c>
      <c r="FP128" s="53">
        <f ca="1">SUMPRODUCT(--(EV92:FP92="Facility"),--(EV89:FP89=FP$28),EV114:FP114,EV112:FP112)</f>
        <v>0</v>
      </c>
      <c r="FQ128" s="402"/>
      <c r="FS128" s="18" t="s">
        <v>297</v>
      </c>
      <c r="FT128" s="122">
        <f>FS26</f>
        <v>0</v>
      </c>
      <c r="FU128" s="122" t="str">
        <f>FS27</f>
        <v>shop65</v>
      </c>
      <c r="FV128" s="210"/>
      <c r="FW128" s="122"/>
      <c r="FX128" s="8"/>
      <c r="FY128" s="52">
        <f ca="1">SUMPRODUCT(--(FY92:GS92="Facility"),--(FY89:GS89=FY$28),FY114:GS114,FY112:GS112)</f>
        <v>1908033.1591581183</v>
      </c>
      <c r="FZ128" s="53">
        <f ca="1">SUMPRODUCT(--(FY92:GS92="Facility"),--(FY89:GS89=FZ$28),FY114:GS114,FY112:GS112)</f>
        <v>0</v>
      </c>
      <c r="GA128" s="53">
        <f ca="1">SUMPRODUCT(--(FY92:GS92="Facility"),--(FY89:GS89=GA$28),FY114:GS114,FY112:GS112)</f>
        <v>0</v>
      </c>
      <c r="GB128" s="53">
        <f ca="1">SUMPRODUCT(--(FY92:GS92="Facility"),--(FY89:GS89=GB$28),FY114:GS114,FY112:GS112)</f>
        <v>0</v>
      </c>
      <c r="GC128" s="53">
        <f ca="1">SUMPRODUCT(--(FY92:GS92="Facility"),--(FY89:GS89=GC$28),FY114:GS114,FY112:GS112)</f>
        <v>0</v>
      </c>
      <c r="GD128" s="53">
        <f ca="1">SUMPRODUCT(--(FY92:GS92="Facility"),--(FY89:GS89=GD$28),FY114:GS114,FY112:GS112)</f>
        <v>0</v>
      </c>
      <c r="GE128" s="53">
        <f ca="1">SUMPRODUCT(--(FY92:GS92="Facility"),--(FY89:GS89=GE$28),FY114:GS114,FY112:GS112)</f>
        <v>0</v>
      </c>
      <c r="GF128" s="53">
        <f ca="1">SUMPRODUCT(--(FY92:GS92="Facility"),--(FY89:GS89=GF$28),FY114:GS114,FY112:GS112)</f>
        <v>0</v>
      </c>
      <c r="GG128" s="53">
        <f ca="1">SUMPRODUCT(--(FY92:GS92="Facility"),--(FY89:GS89=GG$28),FY114:GS114,FY112:GS112)</f>
        <v>0</v>
      </c>
      <c r="GH128" s="53">
        <f ca="1">SUMPRODUCT(--(FY92:GS92="Facility"),--(FY89:GS89=GH$28),FY114:GS114,FY112:GS112)</f>
        <v>0</v>
      </c>
      <c r="GI128" s="53">
        <f ca="1">SUMPRODUCT(--(FY92:GS92="Facility"),--(FY89:GS89=GI$28),FY114:GS114,FY112:GS112)</f>
        <v>0</v>
      </c>
      <c r="GJ128" s="53">
        <f ca="1">SUMPRODUCT(--(FY92:GS92="Facility"),--(FY89:GS89=GJ$28),FY114:GS114,FY112:GS112)</f>
        <v>0</v>
      </c>
      <c r="GK128" s="53">
        <f ca="1">SUMPRODUCT(--(FY92:GS92="Facility"),--(FY89:GS89=GK$28),FY114:GS114,FY112:GS112)</f>
        <v>0</v>
      </c>
      <c r="GL128" s="53">
        <f ca="1">SUMPRODUCT(--(FY92:GS92="Facility"),--(FY89:GS89=GL$28),FY114:GS114,FY112:GS112)</f>
        <v>0</v>
      </c>
      <c r="GM128" s="53">
        <f ca="1">SUMPRODUCT(--(FY92:GS92="Facility"),--(FY89:GS89=GM$28),FY114:GS114,FY112:GS112)</f>
        <v>0</v>
      </c>
      <c r="GN128" s="53">
        <f ca="1">SUMPRODUCT(--(FY92:GS92="Facility"),--(FY89:GS89=GN$28),FY114:GS114,FY112:GS112)</f>
        <v>0</v>
      </c>
      <c r="GO128" s="53">
        <f ca="1">SUMPRODUCT(--(FY92:GS92="Facility"),--(FY89:GS89=GO$28),FY114:GS114,FY112:GS112)</f>
        <v>0</v>
      </c>
      <c r="GP128" s="53">
        <f ca="1">SUMPRODUCT(--(FY92:GS92="Facility"),--(FY89:GS89=GP$28),FY114:GS114,FY112:GS112)</f>
        <v>0</v>
      </c>
      <c r="GQ128" s="53">
        <f ca="1">SUMPRODUCT(--(FY92:GS92="Facility"),--(FY89:GS89=GQ$28),FY114:GS114,FY112:GS112)</f>
        <v>0</v>
      </c>
      <c r="GR128" s="53">
        <f ca="1">SUMPRODUCT(--(FY92:GS92="Facility"),--(FY89:GS89=GR$28),FY114:GS114,FY112:GS112)</f>
        <v>0</v>
      </c>
      <c r="GS128" s="53">
        <f ca="1">SUMPRODUCT(--(FY92:GS92="Facility"),--(FY89:GS89=GS$28),FY114:GS114,FY112:GS112)</f>
        <v>0</v>
      </c>
      <c r="GT128" s="402"/>
      <c r="GV128" s="18" t="s">
        <v>297</v>
      </c>
      <c r="GW128" s="122">
        <f>GV26</f>
        <v>0</v>
      </c>
      <c r="GX128" s="122" t="str">
        <f>GV27</f>
        <v>lei65</v>
      </c>
      <c r="GY128" s="210"/>
      <c r="GZ128" s="122"/>
      <c r="HA128" s="8"/>
      <c r="HB128" s="52">
        <f ca="1">SUMPRODUCT(--(HB92:HV92="Facility"),--(HB89:HV89=HB$28),HB114:HV114,HB112:HV112)</f>
        <v>1905137.4293833727</v>
      </c>
      <c r="HC128" s="53">
        <f ca="1">SUMPRODUCT(--(HB92:HV92="Facility"),--(HB89:HV89=HC$28),HB114:HV114,HB112:HV112)</f>
        <v>0</v>
      </c>
      <c r="HD128" s="53">
        <f ca="1">SUMPRODUCT(--(HB92:HV92="Facility"),--(HB89:HV89=HD$28),HB114:HV114,HB112:HV112)</f>
        <v>0</v>
      </c>
      <c r="HE128" s="53">
        <f ca="1">SUMPRODUCT(--(HB92:HV92="Facility"),--(HB89:HV89=HE$28),HB114:HV114,HB112:HV112)</f>
        <v>0</v>
      </c>
      <c r="HF128" s="53">
        <f ca="1">SUMPRODUCT(--(HB92:HV92="Facility"),--(HB89:HV89=HF$28),HB114:HV114,HB112:HV112)</f>
        <v>0</v>
      </c>
      <c r="HG128" s="53">
        <f ca="1">SUMPRODUCT(--(HB92:HV92="Facility"),--(HB89:HV89=HG$28),HB114:HV114,HB112:HV112)</f>
        <v>0</v>
      </c>
      <c r="HH128" s="53">
        <f ca="1">SUMPRODUCT(--(HB92:HV92="Facility"),--(HB89:HV89=HH$28),HB114:HV114,HB112:HV112)</f>
        <v>0</v>
      </c>
      <c r="HI128" s="53">
        <f ca="1">SUMPRODUCT(--(HB92:HV92="Facility"),--(HB89:HV89=HI$28),HB114:HV114,HB112:HV112)</f>
        <v>0</v>
      </c>
      <c r="HJ128" s="53">
        <f ca="1">SUMPRODUCT(--(HB92:HV92="Facility"),--(HB89:HV89=HJ$28),HB114:HV114,HB112:HV112)</f>
        <v>0</v>
      </c>
      <c r="HK128" s="53">
        <f ca="1">SUMPRODUCT(--(HB92:HV92="Facility"),--(HB89:HV89=HK$28),HB114:HV114,HB112:HV112)</f>
        <v>0</v>
      </c>
      <c r="HL128" s="53">
        <f ca="1">SUMPRODUCT(--(HB92:HV92="Facility"),--(HB89:HV89=HL$28),HB114:HV114,HB112:HV112)</f>
        <v>0</v>
      </c>
      <c r="HM128" s="53">
        <f ca="1">SUMPRODUCT(--(HB92:HV92="Facility"),--(HB89:HV89=HM$28),HB114:HV114,HB112:HV112)</f>
        <v>0</v>
      </c>
      <c r="HN128" s="53">
        <f ca="1">SUMPRODUCT(--(HB92:HV92="Facility"),--(HB89:HV89=HN$28),HB114:HV114,HB112:HV112)</f>
        <v>0</v>
      </c>
      <c r="HO128" s="53">
        <f ca="1">SUMPRODUCT(--(HB92:HV92="Facility"),--(HB89:HV89=HO$28),HB114:HV114,HB112:HV112)</f>
        <v>0</v>
      </c>
      <c r="HP128" s="53">
        <f ca="1">SUMPRODUCT(--(HB92:HV92="Facility"),--(HB89:HV89=HP$28),HB114:HV114,HB112:HV112)</f>
        <v>0</v>
      </c>
      <c r="HQ128" s="53">
        <f ca="1">SUMPRODUCT(--(HB92:HV92="Facility"),--(HB89:HV89=HQ$28),HB114:HV114,HB112:HV112)</f>
        <v>0</v>
      </c>
      <c r="HR128" s="53">
        <f ca="1">SUMPRODUCT(--(HB92:HV92="Facility"),--(HB89:HV89=HR$28),HB114:HV114,HB112:HV112)</f>
        <v>0</v>
      </c>
      <c r="HS128" s="53">
        <f ca="1">SUMPRODUCT(--(HB92:HV92="Facility"),--(HB89:HV89=HS$28),HB114:HV114,HB112:HV112)</f>
        <v>0</v>
      </c>
      <c r="HT128" s="53">
        <f ca="1">SUMPRODUCT(--(HB92:HV92="Facility"),--(HB89:HV89=HT$28),HB114:HV114,HB112:HV112)</f>
        <v>0</v>
      </c>
      <c r="HU128" s="53">
        <f ca="1">SUMPRODUCT(--(HB92:HV92="Facility"),--(HB89:HV89=HU$28),HB114:HV114,HB112:HV112)</f>
        <v>0</v>
      </c>
      <c r="HV128" s="53">
        <f ca="1">SUMPRODUCT(--(HB92:HV92="Facility"),--(HB89:HV89=HV$28),HB114:HV114,HB112:HV112)</f>
        <v>0</v>
      </c>
      <c r="HW128" s="402"/>
    </row>
    <row r="129" spans="1:231" ht="15.75" thickBot="1">
      <c r="A129" s="19" t="s">
        <v>305</v>
      </c>
      <c r="B129" s="125">
        <f>A26</f>
        <v>0</v>
      </c>
      <c r="C129" s="125" t="str">
        <f>A27</f>
        <v>work1834</v>
      </c>
      <c r="D129" s="224"/>
      <c r="E129" s="125"/>
      <c r="F129" s="20"/>
      <c r="G129" s="518">
        <f ca="1">G127+G128</f>
        <v>2911238.5723550203</v>
      </c>
      <c r="H129" s="517">
        <f t="shared" ref="H129:AA129" ca="1" si="550">H127+H128</f>
        <v>2.0380315059488558</v>
      </c>
      <c r="I129" s="517">
        <f t="shared" ca="1" si="550"/>
        <v>3.3344477973094033</v>
      </c>
      <c r="J129" s="517">
        <f t="shared" ca="1" si="550"/>
        <v>5.4556543046491184</v>
      </c>
      <c r="K129" s="517">
        <f t="shared" ca="1" si="550"/>
        <v>8.9263482675320027</v>
      </c>
      <c r="L129" s="517">
        <f t="shared" ca="1" si="550"/>
        <v>14.604785999959864</v>
      </c>
      <c r="M129" s="517">
        <f t="shared" ca="1" si="550"/>
        <v>23.894337896014484</v>
      </c>
      <c r="N129" s="517">
        <f t="shared" ca="1" si="550"/>
        <v>39.088322793801986</v>
      </c>
      <c r="O129" s="517">
        <f t="shared" ca="1" si="550"/>
        <v>63.93054377317219</v>
      </c>
      <c r="P129" s="517">
        <f t="shared" ca="1" si="550"/>
        <v>104.52230624510825</v>
      </c>
      <c r="Q129" s="517">
        <f t="shared" ca="1" si="550"/>
        <v>170.77901123973285</v>
      </c>
      <c r="R129" s="517">
        <f t="shared" ca="1" si="550"/>
        <v>278.73986235043805</v>
      </c>
      <c r="S129" s="517">
        <f t="shared" ca="1" si="550"/>
        <v>454.15249200744319</v>
      </c>
      <c r="T129" s="517">
        <f t="shared" ca="1" si="550"/>
        <v>737.83220155557149</v>
      </c>
      <c r="U129" s="517">
        <f t="shared" ca="1" si="550"/>
        <v>1193.1458595547579</v>
      </c>
      <c r="V129" s="517">
        <f t="shared" ca="1" si="550"/>
        <v>1915.1134768240804</v>
      </c>
      <c r="W129" s="517">
        <f t="shared" ca="1" si="550"/>
        <v>3038.0648706809934</v>
      </c>
      <c r="X129" s="517">
        <f t="shared" ca="1" si="550"/>
        <v>54285.581121746967</v>
      </c>
      <c r="Y129" s="517">
        <f t="shared" ca="1" si="550"/>
        <v>54285.581121746967</v>
      </c>
      <c r="Z129" s="517">
        <f t="shared" ca="1" si="550"/>
        <v>54285.581121746967</v>
      </c>
      <c r="AA129" s="517">
        <f t="shared" ca="1" si="550"/>
        <v>54285.581121746967</v>
      </c>
      <c r="AB129" s="403"/>
      <c r="AC129" s="519" t="str">
        <f ca="1">IF(ABS(demand-SUM(G129:AA129)-SUM(G118:AA118))&lt;0.1,"OK","ERROR")</f>
        <v>OK</v>
      </c>
      <c r="AD129" s="19" t="s">
        <v>305</v>
      </c>
      <c r="AE129" s="125">
        <f>AD26</f>
        <v>0</v>
      </c>
      <c r="AF129" s="125" t="str">
        <f>AD27</f>
        <v>shop1834</v>
      </c>
      <c r="AG129" s="224"/>
      <c r="AH129" s="125"/>
      <c r="AI129" s="20"/>
      <c r="AJ129" s="518">
        <f ca="1">AJ127+AJ128</f>
        <v>2945768.0612994879</v>
      </c>
      <c r="AK129" s="517">
        <f t="shared" ref="AK129:BD129" ca="1" si="551">AK127+AK128</f>
        <v>0.30448215119133698</v>
      </c>
      <c r="AL129" s="517">
        <f t="shared" ca="1" si="551"/>
        <v>0.50174562914557719</v>
      </c>
      <c r="AM129" s="517">
        <f t="shared" ca="1" si="551"/>
        <v>0.82687668177986462</v>
      </c>
      <c r="AN129" s="517">
        <f t="shared" ca="1" si="551"/>
        <v>1.3628002526054122</v>
      </c>
      <c r="AO129" s="517">
        <f t="shared" ca="1" si="551"/>
        <v>2.2462404231263013</v>
      </c>
      <c r="AP129" s="517">
        <f t="shared" ca="1" si="551"/>
        <v>3.7026273695926792</v>
      </c>
      <c r="AQ129" s="517">
        <f t="shared" ca="1" si="551"/>
        <v>6.1036394130018738</v>
      </c>
      <c r="AR129" s="517">
        <f t="shared" ca="1" si="551"/>
        <v>10.062020655532898</v>
      </c>
      <c r="AS129" s="517">
        <f t="shared" ca="1" si="551"/>
        <v>16.587711981822434</v>
      </c>
      <c r="AT129" s="517">
        <f t="shared" ca="1" si="551"/>
        <v>27.344632131336279</v>
      </c>
      <c r="AU129" s="517">
        <f t="shared" ca="1" si="551"/>
        <v>45.072123087615601</v>
      </c>
      <c r="AV129" s="517">
        <f t="shared" ca="1" si="551"/>
        <v>74.274249435765014</v>
      </c>
      <c r="AW129" s="517">
        <f t="shared" ca="1" si="551"/>
        <v>122.34059809720706</v>
      </c>
      <c r="AX129" s="517">
        <f t="shared" ca="1" si="551"/>
        <v>201.35072768537393</v>
      </c>
      <c r="AY129" s="517">
        <f t="shared" ca="1" si="551"/>
        <v>330.93055396039449</v>
      </c>
      <c r="AZ129" s="517">
        <f t="shared" ca="1" si="551"/>
        <v>542.64273456484455</v>
      </c>
      <c r="BA129" s="517">
        <f t="shared" ca="1" si="551"/>
        <v>46411.280681611897</v>
      </c>
      <c r="BB129" s="517">
        <f t="shared" ca="1" si="551"/>
        <v>46411.280681611897</v>
      </c>
      <c r="BC129" s="517">
        <f t="shared" ca="1" si="551"/>
        <v>46411.280681611897</v>
      </c>
      <c r="BD129" s="517">
        <f t="shared" ca="1" si="551"/>
        <v>46411.280681611897</v>
      </c>
      <c r="BE129" s="403"/>
      <c r="BG129" s="19" t="s">
        <v>305</v>
      </c>
      <c r="BH129" s="125">
        <f>BG26</f>
        <v>0</v>
      </c>
      <c r="BI129" s="125" t="str">
        <f>BG27</f>
        <v>lei1834</v>
      </c>
      <c r="BJ129" s="224"/>
      <c r="BK129" s="125"/>
      <c r="BL129" s="20"/>
      <c r="BM129" s="518">
        <f ca="1">BM127+BM128</f>
        <v>2906317.6922515007</v>
      </c>
      <c r="BN129" s="517">
        <f t="shared" ref="BN129:CG129" ca="1" si="552">BN127+BN128</f>
        <v>1.4262186503947061</v>
      </c>
      <c r="BO129" s="517">
        <f t="shared" ca="1" si="552"/>
        <v>2.338124905884329</v>
      </c>
      <c r="BP129" s="517">
        <f t="shared" ca="1" si="552"/>
        <v>3.8332615381246673</v>
      </c>
      <c r="BQ129" s="517">
        <f t="shared" ca="1" si="552"/>
        <v>6.2846687430316548</v>
      </c>
      <c r="BR129" s="517">
        <f t="shared" ca="1" si="552"/>
        <v>10.303852372409626</v>
      </c>
      <c r="BS129" s="517">
        <f t="shared" ca="1" si="552"/>
        <v>16.892883955705731</v>
      </c>
      <c r="BT129" s="517">
        <f t="shared" ca="1" si="552"/>
        <v>27.692870572646264</v>
      </c>
      <c r="BU129" s="517">
        <f t="shared" ca="1" si="552"/>
        <v>45.388722637790686</v>
      </c>
      <c r="BV129" s="517">
        <f t="shared" ca="1" si="552"/>
        <v>74.365475635196276</v>
      </c>
      <c r="BW129" s="517">
        <f t="shared" ca="1" si="552"/>
        <v>121.76426190942119</v>
      </c>
      <c r="BX129" s="517">
        <f t="shared" ca="1" si="552"/>
        <v>199.15923594069488</v>
      </c>
      <c r="BY129" s="517">
        <f t="shared" ca="1" si="552"/>
        <v>325.16192447568227</v>
      </c>
      <c r="BZ129" s="517">
        <f t="shared" ca="1" si="552"/>
        <v>529.31103830924735</v>
      </c>
      <c r="CA129" s="517">
        <f t="shared" ca="1" si="552"/>
        <v>857.47770804789332</v>
      </c>
      <c r="CB129" s="517">
        <f t="shared" ca="1" si="552"/>
        <v>1378.3326973068374</v>
      </c>
      <c r="CC129" s="517">
        <f t="shared" ca="1" si="552"/>
        <v>2188.4026135205117</v>
      </c>
      <c r="CD129" s="517">
        <f t="shared" ca="1" si="552"/>
        <v>37105.157922335558</v>
      </c>
      <c r="CE129" s="517">
        <f t="shared" ca="1" si="552"/>
        <v>37105.157922335558</v>
      </c>
      <c r="CF129" s="517">
        <f t="shared" ca="1" si="552"/>
        <v>37105.157922335558</v>
      </c>
      <c r="CG129" s="517">
        <f t="shared" ca="1" si="552"/>
        <v>37105.157922335558</v>
      </c>
      <c r="CH129" s="403"/>
      <c r="CI129" s="519" t="str">
        <f ca="1">IF(ABS(demand-SUM(BM129:CG129)-SUM(BM118:CG118))&lt;0.1,"OK","ERROR")</f>
        <v>OK</v>
      </c>
      <c r="CJ129" s="19" t="s">
        <v>305</v>
      </c>
      <c r="CK129" s="125">
        <f>CJ26</f>
        <v>0</v>
      </c>
      <c r="CL129" s="125" t="str">
        <f>CJ27</f>
        <v>work3564</v>
      </c>
      <c r="CM129" s="224"/>
      <c r="CN129" s="125"/>
      <c r="CO129" s="20"/>
      <c r="CP129" s="518">
        <f ca="1">CP127+CP128</f>
        <v>2918320.9070952008</v>
      </c>
      <c r="CQ129" s="517">
        <f t="shared" ref="CQ129:DJ129" ca="1" si="553">CQ127+CQ128</f>
        <v>0.92062031274228906</v>
      </c>
      <c r="CR129" s="517">
        <f t="shared" ca="1" si="553"/>
        <v>1.5127968933434806</v>
      </c>
      <c r="CS129" s="517">
        <f t="shared" ca="1" si="553"/>
        <v>2.4860473004736394</v>
      </c>
      <c r="CT129" s="517">
        <f t="shared" ca="1" si="553"/>
        <v>4.0856642329939046</v>
      </c>
      <c r="CU129" s="517">
        <f t="shared" ca="1" si="553"/>
        <v>6.7148069811651423</v>
      </c>
      <c r="CV129" s="517">
        <f t="shared" ca="1" si="553"/>
        <v>11.035968867936278</v>
      </c>
      <c r="CW129" s="517">
        <f t="shared" ca="1" si="553"/>
        <v>18.137377455769393</v>
      </c>
      <c r="CX129" s="517">
        <f t="shared" ca="1" si="553"/>
        <v>29.805358471459474</v>
      </c>
      <c r="CY129" s="517">
        <f t="shared" ca="1" si="553"/>
        <v>48.968708241832637</v>
      </c>
      <c r="CZ129" s="517">
        <f t="shared" ca="1" si="553"/>
        <v>80.419801524722132</v>
      </c>
      <c r="DA129" s="517">
        <f t="shared" ca="1" si="553"/>
        <v>131.97420327167407</v>
      </c>
      <c r="DB129" s="517">
        <f t="shared" ca="1" si="553"/>
        <v>216.30696859114269</v>
      </c>
      <c r="DC129" s="517">
        <f t="shared" ca="1" si="553"/>
        <v>353.78430768486891</v>
      </c>
      <c r="DD129" s="517">
        <f t="shared" ca="1" si="553"/>
        <v>576.62782097114916</v>
      </c>
      <c r="DE129" s="517">
        <f t="shared" ca="1" si="553"/>
        <v>934.50670640264661</v>
      </c>
      <c r="DF129" s="517">
        <f t="shared" ca="1" si="553"/>
        <v>1500.6641826150201</v>
      </c>
      <c r="DG129" s="517">
        <f t="shared" ca="1" si="553"/>
        <v>33749.852572292162</v>
      </c>
      <c r="DH129" s="517">
        <f t="shared" ca="1" si="553"/>
        <v>33749.852572292162</v>
      </c>
      <c r="DI129" s="517">
        <f t="shared" ca="1" si="553"/>
        <v>33749.852572292162</v>
      </c>
      <c r="DJ129" s="517">
        <f t="shared" ca="1" si="553"/>
        <v>33749.852572292162</v>
      </c>
      <c r="DK129" s="403"/>
      <c r="DL129" s="519" t="str">
        <f ca="1">IF(ABS(demand-SUM(CP129:DJ129)-SUM(CP118:DJ118))&lt;0.1,"OK","ERROR")</f>
        <v>OK</v>
      </c>
      <c r="DM129" s="19" t="s">
        <v>305</v>
      </c>
      <c r="DN129" s="125">
        <f>DM26</f>
        <v>0</v>
      </c>
      <c r="DO129" s="125" t="str">
        <f>DM27</f>
        <v>shop3564</v>
      </c>
      <c r="DP129" s="224"/>
      <c r="DQ129" s="125"/>
      <c r="DR129" s="20"/>
      <c r="DS129" s="518">
        <f ca="1">DS127+DS128</f>
        <v>2913380.1693628593</v>
      </c>
      <c r="DT129" s="517">
        <f t="shared" ref="DT129:EM129" ca="1" si="554">DT127+DT128</f>
        <v>2.2768826533789643</v>
      </c>
      <c r="DU129" s="517">
        <f t="shared" ca="1" si="554"/>
        <v>3.7232421086606005</v>
      </c>
      <c r="DV129" s="517">
        <f t="shared" ca="1" si="554"/>
        <v>6.0884800872394349</v>
      </c>
      <c r="DW129" s="517">
        <f t="shared" ca="1" si="554"/>
        <v>9.9562953801043452</v>
      </c>
      <c r="DX129" s="517">
        <f t="shared" ca="1" si="554"/>
        <v>16.280901874894738</v>
      </c>
      <c r="DY129" s="517">
        <f t="shared" ca="1" si="554"/>
        <v>26.621673643321607</v>
      </c>
      <c r="DZ129" s="517">
        <f t="shared" ca="1" si="554"/>
        <v>43.525410457676273</v>
      </c>
      <c r="EA129" s="517">
        <f t="shared" ca="1" si="554"/>
        <v>71.147418767936188</v>
      </c>
      <c r="EB129" s="517">
        <f t="shared" ca="1" si="554"/>
        <v>116.2561132672782</v>
      </c>
      <c r="EC129" s="517">
        <f t="shared" ca="1" si="554"/>
        <v>189.84598158543756</v>
      </c>
      <c r="ED129" s="517">
        <f t="shared" ca="1" si="554"/>
        <v>309.69550287067239</v>
      </c>
      <c r="EE129" s="517">
        <f t="shared" ca="1" si="554"/>
        <v>504.33963667503298</v>
      </c>
      <c r="EF129" s="517">
        <f t="shared" ca="1" si="554"/>
        <v>819.01936372633463</v>
      </c>
      <c r="EG129" s="517">
        <f t="shared" ca="1" si="554"/>
        <v>1324.0237744977985</v>
      </c>
      <c r="EH129" s="517">
        <f t="shared" ca="1" si="554"/>
        <v>2124.9385040285906</v>
      </c>
      <c r="EI129" s="517">
        <f t="shared" ca="1" si="554"/>
        <v>3371.5872548684292</v>
      </c>
      <c r="EJ129" s="517">
        <f t="shared" ca="1" si="554"/>
        <v>61759.157995210138</v>
      </c>
      <c r="EK129" s="517">
        <f t="shared" ca="1" si="554"/>
        <v>61759.157995210138</v>
      </c>
      <c r="EL129" s="517">
        <f t="shared" ca="1" si="554"/>
        <v>61759.157995210138</v>
      </c>
      <c r="EM129" s="517">
        <f t="shared" ca="1" si="554"/>
        <v>61759.157995210138</v>
      </c>
      <c r="EN129" s="403"/>
      <c r="EP129" s="19" t="s">
        <v>305</v>
      </c>
      <c r="EQ129" s="125">
        <f>EP26</f>
        <v>0</v>
      </c>
      <c r="ER129" s="125" t="str">
        <f>EP27</f>
        <v>lei3564</v>
      </c>
      <c r="ES129" s="224"/>
      <c r="ET129" s="125"/>
      <c r="EU129" s="20"/>
      <c r="EV129" s="518">
        <f ca="1">EV127+EV128</f>
        <v>2917457.4946165034</v>
      </c>
      <c r="EW129" s="517">
        <f t="shared" ref="EW129:FP129" ca="1" si="555">EW127+EW128</f>
        <v>1.9420719853344335</v>
      </c>
      <c r="EX129" s="517">
        <f t="shared" ca="1" si="555"/>
        <v>3.1777246420915399</v>
      </c>
      <c r="EY129" s="517">
        <f t="shared" ca="1" si="555"/>
        <v>5.1997087260176729</v>
      </c>
      <c r="EZ129" s="517">
        <f t="shared" ca="1" si="555"/>
        <v>8.5084154975270767</v>
      </c>
      <c r="FA129" s="517">
        <f t="shared" ca="1" si="555"/>
        <v>13.922496802959888</v>
      </c>
      <c r="FB129" s="517">
        <f t="shared" ca="1" si="555"/>
        <v>22.780898521846538</v>
      </c>
      <c r="FC129" s="517">
        <f t="shared" ca="1" si="555"/>
        <v>37.272428900786132</v>
      </c>
      <c r="FD129" s="517">
        <f t="shared" ca="1" si="555"/>
        <v>60.972125363512028</v>
      </c>
      <c r="FE129" s="517">
        <f t="shared" ca="1" si="555"/>
        <v>99.710835630326571</v>
      </c>
      <c r="FF129" s="517">
        <f t="shared" ca="1" si="555"/>
        <v>162.97605954089235</v>
      </c>
      <c r="FG129" s="517">
        <f t="shared" ca="1" si="555"/>
        <v>266.14474088837619</v>
      </c>
      <c r="FH129" s="517">
        <f t="shared" ca="1" si="555"/>
        <v>433.97882340383887</v>
      </c>
      <c r="FI129" s="517">
        <f t="shared" ca="1" si="555"/>
        <v>705.93131755100137</v>
      </c>
      <c r="FJ129" s="517">
        <f t="shared" ca="1" si="555"/>
        <v>1143.7675297650019</v>
      </c>
      <c r="FK129" s="517">
        <f t="shared" ca="1" si="555"/>
        <v>1841.3998353050833</v>
      </c>
      <c r="FL129" s="517">
        <f t="shared" ca="1" si="555"/>
        <v>2934.7613668856352</v>
      </c>
      <c r="FM129" s="517">
        <f t="shared" ca="1" si="555"/>
        <v>59753.060344437399</v>
      </c>
      <c r="FN129" s="517">
        <f t="shared" ca="1" si="555"/>
        <v>59753.060344437399</v>
      </c>
      <c r="FO129" s="517">
        <f t="shared" ca="1" si="555"/>
        <v>59753.060344437399</v>
      </c>
      <c r="FP129" s="517">
        <f t="shared" ca="1" si="555"/>
        <v>59753.060344437399</v>
      </c>
      <c r="FQ129" s="403"/>
      <c r="FS129" s="19" t="s">
        <v>305</v>
      </c>
      <c r="FT129" s="125">
        <f>FS26</f>
        <v>0</v>
      </c>
      <c r="FU129" s="125" t="str">
        <f>FS27</f>
        <v>shop65</v>
      </c>
      <c r="FV129" s="224"/>
      <c r="FW129" s="125"/>
      <c r="FX129" s="20"/>
      <c r="FY129" s="518">
        <f ca="1">FY127+FY128</f>
        <v>1908034.9653612585</v>
      </c>
      <c r="FZ129" s="517">
        <f t="shared" ref="FZ129:GS129" ca="1" si="556">FZ127+FZ128</f>
        <v>2.9537279220052275</v>
      </c>
      <c r="GA129" s="517">
        <f t="shared" ca="1" si="556"/>
        <v>4.8303793768488505</v>
      </c>
      <c r="GB129" s="517">
        <f t="shared" ca="1" si="556"/>
        <v>7.8993771888346922</v>
      </c>
      <c r="GC129" s="517">
        <f t="shared" ca="1" si="556"/>
        <v>12.918002965550473</v>
      </c>
      <c r="GD129" s="517">
        <f t="shared" ca="1" si="556"/>
        <v>21.123820141409425</v>
      </c>
      <c r="GE129" s="517">
        <f t="shared" ca="1" si="556"/>
        <v>34.538004931632756</v>
      </c>
      <c r="GF129" s="517">
        <f t="shared" ca="1" si="556"/>
        <v>56.458041556040953</v>
      </c>
      <c r="GG129" s="517">
        <f t="shared" ca="1" si="556"/>
        <v>92.254257966483692</v>
      </c>
      <c r="GH129" s="517">
        <f t="shared" ca="1" si="556"/>
        <v>150.64760076849493</v>
      </c>
      <c r="GI129" s="517">
        <f t="shared" ca="1" si="556"/>
        <v>245.73291466088978</v>
      </c>
      <c r="GJ129" s="517">
        <f t="shared" ca="1" si="556"/>
        <v>48726.4179112493</v>
      </c>
      <c r="GK129" s="517">
        <f t="shared" ca="1" si="556"/>
        <v>48726.4179112493</v>
      </c>
      <c r="GL129" s="517">
        <f t="shared" ca="1" si="556"/>
        <v>48726.4179112493</v>
      </c>
      <c r="GM129" s="517">
        <f t="shared" ca="1" si="556"/>
        <v>48726.4179112493</v>
      </c>
      <c r="GN129" s="517">
        <f t="shared" ca="1" si="556"/>
        <v>48726.4179112493</v>
      </c>
      <c r="GO129" s="517">
        <f t="shared" ca="1" si="556"/>
        <v>48726.4179112493</v>
      </c>
      <c r="GP129" s="517">
        <f t="shared" ca="1" si="556"/>
        <v>48726.4179112493</v>
      </c>
      <c r="GQ129" s="517">
        <f t="shared" ca="1" si="556"/>
        <v>48726.4179112493</v>
      </c>
      <c r="GR129" s="517">
        <f t="shared" ca="1" si="556"/>
        <v>48726.4179112493</v>
      </c>
      <c r="GS129" s="517">
        <f t="shared" ca="1" si="556"/>
        <v>48726.4179112493</v>
      </c>
      <c r="GT129" s="403"/>
      <c r="GU129" s="519" t="str">
        <f ca="1">IF(ABS(demand-SUM(FY129:GS129)-SUM(FY118:GS118))&lt;0.1,"OK","ERROR")</f>
        <v>OK</v>
      </c>
      <c r="GV129" s="19" t="s">
        <v>305</v>
      </c>
      <c r="GW129" s="125">
        <f>GV26</f>
        <v>0</v>
      </c>
      <c r="GX129" s="125" t="str">
        <f>GV27</f>
        <v>lei65</v>
      </c>
      <c r="GY129" s="224"/>
      <c r="GZ129" s="125"/>
      <c r="HA129" s="20"/>
      <c r="HB129" s="518">
        <f ca="1">HB127+HB128</f>
        <v>1905141.8940400048</v>
      </c>
      <c r="HC129" s="517">
        <f t="shared" ref="HC129:HV129" ca="1" si="557">HC127+HC128</f>
        <v>7.2879227725539799</v>
      </c>
      <c r="HD129" s="517">
        <f t="shared" ca="1" si="557"/>
        <v>11.896109736243618</v>
      </c>
      <c r="HE129" s="517">
        <f t="shared" ca="1" si="557"/>
        <v>19.416890874333365</v>
      </c>
      <c r="HF129" s="517">
        <f t="shared" ca="1" si="557"/>
        <v>31.688988268976821</v>
      </c>
      <c r="HG129" s="517">
        <f t="shared" ca="1" si="557"/>
        <v>51.708157347485013</v>
      </c>
      <c r="HH129" s="517">
        <f t="shared" ca="1" si="557"/>
        <v>84.348945579279786</v>
      </c>
      <c r="HI129" s="517">
        <f t="shared" ca="1" si="557"/>
        <v>137.5261687420365</v>
      </c>
      <c r="HJ129" s="517">
        <f t="shared" ca="1" si="557"/>
        <v>224.04656858628329</v>
      </c>
      <c r="HK129" s="517">
        <f t="shared" ca="1" si="557"/>
        <v>364.51484613202894</v>
      </c>
      <c r="HL129" s="517">
        <f t="shared" ca="1" si="557"/>
        <v>591.7742130844639</v>
      </c>
      <c r="HM129" s="517">
        <f t="shared" ca="1" si="557"/>
        <v>64054.32209855254</v>
      </c>
      <c r="HN129" s="517">
        <f t="shared" ca="1" si="557"/>
        <v>64054.32209855254</v>
      </c>
      <c r="HO129" s="517">
        <f t="shared" ca="1" si="557"/>
        <v>64054.32209855254</v>
      </c>
      <c r="HP129" s="517">
        <f t="shared" ca="1" si="557"/>
        <v>64054.32209855254</v>
      </c>
      <c r="HQ129" s="517">
        <f t="shared" ca="1" si="557"/>
        <v>64054.32209855254</v>
      </c>
      <c r="HR129" s="517">
        <f t="shared" ca="1" si="557"/>
        <v>64054.32209855254</v>
      </c>
      <c r="HS129" s="517">
        <f t="shared" ca="1" si="557"/>
        <v>64054.32209855254</v>
      </c>
      <c r="HT129" s="517">
        <f t="shared" ca="1" si="557"/>
        <v>64054.32209855254</v>
      </c>
      <c r="HU129" s="517">
        <f t="shared" ca="1" si="557"/>
        <v>64054.32209855254</v>
      </c>
      <c r="HV129" s="517">
        <f t="shared" ca="1" si="557"/>
        <v>64054.32209855254</v>
      </c>
      <c r="HW129" s="403"/>
    </row>
    <row r="130" spans="1:231" ht="15"/>
    <row r="131" spans="1:231" ht="15">
      <c r="A131" s="211">
        <v>1</v>
      </c>
      <c r="AD131" s="211">
        <v>1</v>
      </c>
      <c r="BG131" s="211">
        <v>1</v>
      </c>
      <c r="CJ131" s="211">
        <v>1</v>
      </c>
      <c r="DM131" s="211">
        <v>1</v>
      </c>
      <c r="EP131" s="211">
        <v>1</v>
      </c>
      <c r="FS131" s="211">
        <v>1</v>
      </c>
      <c r="GV131" s="211">
        <v>1</v>
      </c>
    </row>
    <row r="132" spans="1:231" ht="15.75" thickBot="1">
      <c r="A132" s="211" t="str">
        <f>A$2</f>
        <v>work1834</v>
      </c>
      <c r="AD132" s="211" t="str">
        <f>AD$2</f>
        <v>shop1834</v>
      </c>
      <c r="BG132" s="211" t="str">
        <f>BG$2</f>
        <v>lei1834</v>
      </c>
      <c r="CJ132" s="211" t="str">
        <f>CJ$2</f>
        <v>work3564</v>
      </c>
      <c r="DM132" s="211" t="str">
        <f>DM$2</f>
        <v>shop3564</v>
      </c>
      <c r="EP132" s="211" t="str">
        <f>EP$2</f>
        <v>lei3564</v>
      </c>
      <c r="FS132" s="211" t="str">
        <f>FS$2</f>
        <v>shop65</v>
      </c>
      <c r="GV132" s="211" t="str">
        <f>GV$2</f>
        <v>lei65</v>
      </c>
    </row>
    <row r="133" spans="1:231" ht="15.75" thickBot="1">
      <c r="A133" s="126"/>
      <c r="B133" s="127" t="s">
        <v>84</v>
      </c>
      <c r="C133" s="127" t="s">
        <v>85</v>
      </c>
      <c r="D133" s="219" t="s">
        <v>103</v>
      </c>
      <c r="E133" s="127" t="s">
        <v>87</v>
      </c>
      <c r="F133" s="127" t="s">
        <v>86</v>
      </c>
      <c r="G133" s="128">
        <v>1</v>
      </c>
      <c r="H133" s="129">
        <v>2</v>
      </c>
      <c r="I133" s="129">
        <v>3</v>
      </c>
      <c r="J133" s="129">
        <v>4</v>
      </c>
      <c r="K133" s="129">
        <v>5</v>
      </c>
      <c r="L133" s="129">
        <v>6</v>
      </c>
      <c r="M133" s="129">
        <v>7</v>
      </c>
      <c r="N133" s="129">
        <v>8</v>
      </c>
      <c r="O133" s="129">
        <v>9</v>
      </c>
      <c r="P133" s="129">
        <v>10</v>
      </c>
      <c r="Q133" s="129">
        <v>11</v>
      </c>
      <c r="R133" s="129">
        <v>12</v>
      </c>
      <c r="S133" s="129">
        <v>13</v>
      </c>
      <c r="T133" s="129">
        <v>14</v>
      </c>
      <c r="U133" s="129">
        <v>15</v>
      </c>
      <c r="V133" s="129">
        <v>16</v>
      </c>
      <c r="W133" s="129">
        <v>17</v>
      </c>
      <c r="X133" s="129">
        <v>18</v>
      </c>
      <c r="Y133" s="129">
        <v>19</v>
      </c>
      <c r="Z133" s="129">
        <v>20</v>
      </c>
      <c r="AA133" s="130">
        <v>21</v>
      </c>
      <c r="AB133" s="215"/>
      <c r="AD133" s="126"/>
      <c r="AE133" s="127" t="s">
        <v>84</v>
      </c>
      <c r="AF133" s="127" t="s">
        <v>85</v>
      </c>
      <c r="AG133" s="219" t="s">
        <v>103</v>
      </c>
      <c r="AH133" s="127" t="s">
        <v>87</v>
      </c>
      <c r="AI133" s="127" t="s">
        <v>86</v>
      </c>
      <c r="AJ133" s="128">
        <v>1</v>
      </c>
      <c r="AK133" s="129">
        <v>2</v>
      </c>
      <c r="AL133" s="129">
        <v>3</v>
      </c>
      <c r="AM133" s="129">
        <v>4</v>
      </c>
      <c r="AN133" s="129">
        <v>5</v>
      </c>
      <c r="AO133" s="129">
        <v>6</v>
      </c>
      <c r="AP133" s="129">
        <v>7</v>
      </c>
      <c r="AQ133" s="129">
        <v>8</v>
      </c>
      <c r="AR133" s="129">
        <v>9</v>
      </c>
      <c r="AS133" s="129">
        <v>10</v>
      </c>
      <c r="AT133" s="129">
        <v>11</v>
      </c>
      <c r="AU133" s="129">
        <v>12</v>
      </c>
      <c r="AV133" s="129">
        <v>13</v>
      </c>
      <c r="AW133" s="129">
        <v>14</v>
      </c>
      <c r="AX133" s="129">
        <v>15</v>
      </c>
      <c r="AY133" s="129">
        <v>16</v>
      </c>
      <c r="AZ133" s="129">
        <v>17</v>
      </c>
      <c r="BA133" s="129">
        <v>18</v>
      </c>
      <c r="BB133" s="129">
        <v>19</v>
      </c>
      <c r="BC133" s="129">
        <v>20</v>
      </c>
      <c r="BD133" s="130">
        <v>21</v>
      </c>
      <c r="BE133" s="215"/>
      <c r="BG133" s="126"/>
      <c r="BH133" s="127" t="s">
        <v>84</v>
      </c>
      <c r="BI133" s="127" t="s">
        <v>85</v>
      </c>
      <c r="BJ133" s="219" t="s">
        <v>103</v>
      </c>
      <c r="BK133" s="127" t="s">
        <v>87</v>
      </c>
      <c r="BL133" s="127" t="s">
        <v>86</v>
      </c>
      <c r="BM133" s="128">
        <v>1</v>
      </c>
      <c r="BN133" s="129">
        <v>2</v>
      </c>
      <c r="BO133" s="129">
        <v>3</v>
      </c>
      <c r="BP133" s="129">
        <v>4</v>
      </c>
      <c r="BQ133" s="129">
        <v>5</v>
      </c>
      <c r="BR133" s="129">
        <v>6</v>
      </c>
      <c r="BS133" s="129">
        <v>7</v>
      </c>
      <c r="BT133" s="129">
        <v>8</v>
      </c>
      <c r="BU133" s="129">
        <v>9</v>
      </c>
      <c r="BV133" s="129">
        <v>10</v>
      </c>
      <c r="BW133" s="129">
        <v>11</v>
      </c>
      <c r="BX133" s="129">
        <v>12</v>
      </c>
      <c r="BY133" s="129">
        <v>13</v>
      </c>
      <c r="BZ133" s="129">
        <v>14</v>
      </c>
      <c r="CA133" s="129">
        <v>15</v>
      </c>
      <c r="CB133" s="129">
        <v>16</v>
      </c>
      <c r="CC133" s="129">
        <v>17</v>
      </c>
      <c r="CD133" s="129">
        <v>18</v>
      </c>
      <c r="CE133" s="129">
        <v>19</v>
      </c>
      <c r="CF133" s="129">
        <v>20</v>
      </c>
      <c r="CG133" s="130">
        <v>21</v>
      </c>
      <c r="CH133" s="215"/>
      <c r="CJ133" s="126"/>
      <c r="CK133" s="127" t="s">
        <v>84</v>
      </c>
      <c r="CL133" s="127" t="s">
        <v>85</v>
      </c>
      <c r="CM133" s="219" t="s">
        <v>103</v>
      </c>
      <c r="CN133" s="127" t="s">
        <v>87</v>
      </c>
      <c r="CO133" s="127" t="s">
        <v>86</v>
      </c>
      <c r="CP133" s="128">
        <v>1</v>
      </c>
      <c r="CQ133" s="129">
        <v>2</v>
      </c>
      <c r="CR133" s="129">
        <v>3</v>
      </c>
      <c r="CS133" s="129">
        <v>4</v>
      </c>
      <c r="CT133" s="129">
        <v>5</v>
      </c>
      <c r="CU133" s="129">
        <v>6</v>
      </c>
      <c r="CV133" s="129">
        <v>7</v>
      </c>
      <c r="CW133" s="129">
        <v>8</v>
      </c>
      <c r="CX133" s="129">
        <v>9</v>
      </c>
      <c r="CY133" s="129">
        <v>10</v>
      </c>
      <c r="CZ133" s="129">
        <v>11</v>
      </c>
      <c r="DA133" s="129">
        <v>12</v>
      </c>
      <c r="DB133" s="129">
        <v>13</v>
      </c>
      <c r="DC133" s="129">
        <v>14</v>
      </c>
      <c r="DD133" s="129">
        <v>15</v>
      </c>
      <c r="DE133" s="129">
        <v>16</v>
      </c>
      <c r="DF133" s="129">
        <v>17</v>
      </c>
      <c r="DG133" s="129">
        <v>18</v>
      </c>
      <c r="DH133" s="129">
        <v>19</v>
      </c>
      <c r="DI133" s="129">
        <v>20</v>
      </c>
      <c r="DJ133" s="130">
        <v>21</v>
      </c>
      <c r="DK133" s="215"/>
      <c r="DM133" s="126"/>
      <c r="DN133" s="127" t="s">
        <v>84</v>
      </c>
      <c r="DO133" s="127" t="s">
        <v>85</v>
      </c>
      <c r="DP133" s="219" t="s">
        <v>103</v>
      </c>
      <c r="DQ133" s="127" t="s">
        <v>87</v>
      </c>
      <c r="DR133" s="127" t="s">
        <v>86</v>
      </c>
      <c r="DS133" s="128">
        <v>1</v>
      </c>
      <c r="DT133" s="129">
        <v>2</v>
      </c>
      <c r="DU133" s="129">
        <v>3</v>
      </c>
      <c r="DV133" s="129">
        <v>4</v>
      </c>
      <c r="DW133" s="129">
        <v>5</v>
      </c>
      <c r="DX133" s="129">
        <v>6</v>
      </c>
      <c r="DY133" s="129">
        <v>7</v>
      </c>
      <c r="DZ133" s="129">
        <v>8</v>
      </c>
      <c r="EA133" s="129">
        <v>9</v>
      </c>
      <c r="EB133" s="129">
        <v>10</v>
      </c>
      <c r="EC133" s="129">
        <v>11</v>
      </c>
      <c r="ED133" s="129">
        <v>12</v>
      </c>
      <c r="EE133" s="129">
        <v>13</v>
      </c>
      <c r="EF133" s="129">
        <v>14</v>
      </c>
      <c r="EG133" s="129">
        <v>15</v>
      </c>
      <c r="EH133" s="129">
        <v>16</v>
      </c>
      <c r="EI133" s="129">
        <v>17</v>
      </c>
      <c r="EJ133" s="129">
        <v>18</v>
      </c>
      <c r="EK133" s="129">
        <v>19</v>
      </c>
      <c r="EL133" s="129">
        <v>20</v>
      </c>
      <c r="EM133" s="130">
        <v>21</v>
      </c>
      <c r="EN133" s="215"/>
      <c r="EP133" s="126"/>
      <c r="EQ133" s="127" t="s">
        <v>84</v>
      </c>
      <c r="ER133" s="127" t="s">
        <v>85</v>
      </c>
      <c r="ES133" s="219" t="s">
        <v>103</v>
      </c>
      <c r="ET133" s="127" t="s">
        <v>87</v>
      </c>
      <c r="EU133" s="127" t="s">
        <v>86</v>
      </c>
      <c r="EV133" s="128">
        <v>1</v>
      </c>
      <c r="EW133" s="129">
        <v>2</v>
      </c>
      <c r="EX133" s="129">
        <v>3</v>
      </c>
      <c r="EY133" s="129">
        <v>4</v>
      </c>
      <c r="EZ133" s="129">
        <v>5</v>
      </c>
      <c r="FA133" s="129">
        <v>6</v>
      </c>
      <c r="FB133" s="129">
        <v>7</v>
      </c>
      <c r="FC133" s="129">
        <v>8</v>
      </c>
      <c r="FD133" s="129">
        <v>9</v>
      </c>
      <c r="FE133" s="129">
        <v>10</v>
      </c>
      <c r="FF133" s="129">
        <v>11</v>
      </c>
      <c r="FG133" s="129">
        <v>12</v>
      </c>
      <c r="FH133" s="129">
        <v>13</v>
      </c>
      <c r="FI133" s="129">
        <v>14</v>
      </c>
      <c r="FJ133" s="129">
        <v>15</v>
      </c>
      <c r="FK133" s="129">
        <v>16</v>
      </c>
      <c r="FL133" s="129">
        <v>17</v>
      </c>
      <c r="FM133" s="129">
        <v>18</v>
      </c>
      <c r="FN133" s="129">
        <v>19</v>
      </c>
      <c r="FO133" s="129">
        <v>20</v>
      </c>
      <c r="FP133" s="130">
        <v>21</v>
      </c>
      <c r="FQ133" s="215"/>
      <c r="FS133" s="126"/>
      <c r="FT133" s="127" t="s">
        <v>84</v>
      </c>
      <c r="FU133" s="127" t="s">
        <v>85</v>
      </c>
      <c r="FV133" s="219" t="s">
        <v>103</v>
      </c>
      <c r="FW133" s="127" t="s">
        <v>87</v>
      </c>
      <c r="FX133" s="127" t="s">
        <v>86</v>
      </c>
      <c r="FY133" s="128">
        <v>1</v>
      </c>
      <c r="FZ133" s="129">
        <v>2</v>
      </c>
      <c r="GA133" s="129">
        <v>3</v>
      </c>
      <c r="GB133" s="129">
        <v>4</v>
      </c>
      <c r="GC133" s="129">
        <v>5</v>
      </c>
      <c r="GD133" s="129">
        <v>6</v>
      </c>
      <c r="GE133" s="129">
        <v>7</v>
      </c>
      <c r="GF133" s="129">
        <v>8</v>
      </c>
      <c r="GG133" s="129">
        <v>9</v>
      </c>
      <c r="GH133" s="129">
        <v>10</v>
      </c>
      <c r="GI133" s="129">
        <v>11</v>
      </c>
      <c r="GJ133" s="129">
        <v>12</v>
      </c>
      <c r="GK133" s="129">
        <v>13</v>
      </c>
      <c r="GL133" s="129">
        <v>14</v>
      </c>
      <c r="GM133" s="129">
        <v>15</v>
      </c>
      <c r="GN133" s="129">
        <v>16</v>
      </c>
      <c r="GO133" s="129">
        <v>17</v>
      </c>
      <c r="GP133" s="129">
        <v>18</v>
      </c>
      <c r="GQ133" s="129">
        <v>19</v>
      </c>
      <c r="GR133" s="129">
        <v>20</v>
      </c>
      <c r="GS133" s="130">
        <v>21</v>
      </c>
      <c r="GT133" s="215"/>
      <c r="GV133" s="126"/>
      <c r="GW133" s="127" t="s">
        <v>84</v>
      </c>
      <c r="GX133" s="127" t="s">
        <v>85</v>
      </c>
      <c r="GY133" s="219" t="s">
        <v>103</v>
      </c>
      <c r="GZ133" s="127" t="s">
        <v>87</v>
      </c>
      <c r="HA133" s="127" t="s">
        <v>86</v>
      </c>
      <c r="HB133" s="128">
        <v>1</v>
      </c>
      <c r="HC133" s="129">
        <v>2</v>
      </c>
      <c r="HD133" s="129">
        <v>3</v>
      </c>
      <c r="HE133" s="129">
        <v>4</v>
      </c>
      <c r="HF133" s="129">
        <v>5</v>
      </c>
      <c r="HG133" s="129">
        <v>6</v>
      </c>
      <c r="HH133" s="129">
        <v>7</v>
      </c>
      <c r="HI133" s="129">
        <v>8</v>
      </c>
      <c r="HJ133" s="129">
        <v>9</v>
      </c>
      <c r="HK133" s="129">
        <v>10</v>
      </c>
      <c r="HL133" s="129">
        <v>11</v>
      </c>
      <c r="HM133" s="129">
        <v>12</v>
      </c>
      <c r="HN133" s="129">
        <v>13</v>
      </c>
      <c r="HO133" s="129">
        <v>14</v>
      </c>
      <c r="HP133" s="129">
        <v>15</v>
      </c>
      <c r="HQ133" s="129">
        <v>16</v>
      </c>
      <c r="HR133" s="129">
        <v>17</v>
      </c>
      <c r="HS133" s="129">
        <v>18</v>
      </c>
      <c r="HT133" s="129">
        <v>19</v>
      </c>
      <c r="HU133" s="129">
        <v>20</v>
      </c>
      <c r="HV133" s="130">
        <v>21</v>
      </c>
      <c r="HW133" s="215"/>
    </row>
    <row r="134" spans="1:231" ht="15">
      <c r="A134" s="10" t="s">
        <v>13</v>
      </c>
      <c r="B134" s="120">
        <f>A131</f>
        <v>1</v>
      </c>
      <c r="C134" s="120" t="str">
        <f>A132</f>
        <v>work1834</v>
      </c>
      <c r="D134" s="220"/>
      <c r="E134" s="120">
        <v>1</v>
      </c>
      <c r="F134" s="11"/>
      <c r="G134" s="36">
        <f ca="1">INDEX(INDIRECT("in_input"&amp;$B134),$E134,G$28)</f>
        <v>1</v>
      </c>
      <c r="H134" s="22">
        <f ca="1">INDEX(INDIRECT("in_input"&amp;$B134),$E134,H$28)</f>
        <v>1</v>
      </c>
      <c r="I134" s="22">
        <f ca="1">INDEX(INDIRECT("in_input"&amp;$B134),$E134,I$28)</f>
        <v>1</v>
      </c>
      <c r="J134" s="22">
        <f ca="1">INDEX(INDIRECT("in_input"&amp;$B134),$E134,J$28)</f>
        <v>1</v>
      </c>
      <c r="K134" s="22">
        <f ca="1">INDEX(INDIRECT("in_input"&amp;$B134),$E134,K$28)</f>
        <v>1</v>
      </c>
      <c r="L134" s="22">
        <f ca="1">INDEX(INDIRECT("in_input"&amp;$B134),$E134,L$28)</f>
        <v>1</v>
      </c>
      <c r="M134" s="22">
        <f ca="1">INDEX(INDIRECT("in_input"&amp;$B134),$E134,M$28)</f>
        <v>1</v>
      </c>
      <c r="N134" s="22">
        <f ca="1">INDEX(INDIRECT("in_input"&amp;$B134),$E134,N$28)</f>
        <v>1</v>
      </c>
      <c r="O134" s="22">
        <f ca="1">INDEX(INDIRECT("in_input"&amp;$B134),$E134,O$28)</f>
        <v>1</v>
      </c>
      <c r="P134" s="22">
        <f ca="1">INDEX(INDIRECT("in_input"&amp;$B134),$E134,P$28)</f>
        <v>1</v>
      </c>
      <c r="Q134" s="22">
        <f ca="1">INDEX(INDIRECT("in_input"&amp;$B134),$E134,Q$28)</f>
        <v>1</v>
      </c>
      <c r="R134" s="22">
        <f ca="1">INDEX(INDIRECT("in_input"&amp;$B134),$E134,R$28)</f>
        <v>1</v>
      </c>
      <c r="S134" s="22">
        <f ca="1">INDEX(INDIRECT("in_input"&amp;$B134),$E134,S$28)</f>
        <v>1</v>
      </c>
      <c r="T134" s="22">
        <f ca="1">INDEX(INDIRECT("in_input"&amp;$B134),$E134,T$28)</f>
        <v>1</v>
      </c>
      <c r="U134" s="22">
        <f ca="1">INDEX(INDIRECT("in_input"&amp;$B134),$E134,U$28)</f>
        <v>1</v>
      </c>
      <c r="V134" s="22">
        <f ca="1">INDEX(INDIRECT("in_input"&amp;$B134),$E134,V$28)</f>
        <v>1</v>
      </c>
      <c r="W134" s="22">
        <f ca="1">INDEX(INDIRECT("in_input"&amp;$B134),$E134,W$28)</f>
        <v>1</v>
      </c>
      <c r="X134" s="22">
        <f ca="1">INDEX(INDIRECT("in_input"&amp;$B134),$E134,X$28)</f>
        <v>1</v>
      </c>
      <c r="Y134" s="22">
        <f ca="1">INDEX(INDIRECT("in_input"&amp;$B134),$E134,Y$28)</f>
        <v>1</v>
      </c>
      <c r="Z134" s="22">
        <f ca="1">INDEX(INDIRECT("in_input"&amp;$B134),$E134,Z$28)</f>
        <v>1</v>
      </c>
      <c r="AA134" s="23">
        <f ca="1">INDEX(INDIRECT("in_input"&amp;$B134),$E134,AA$28)</f>
        <v>1</v>
      </c>
      <c r="AB134" s="203"/>
      <c r="AD134" s="10" t="s">
        <v>13</v>
      </c>
      <c r="AE134" s="120">
        <f>AD131</f>
        <v>1</v>
      </c>
      <c r="AF134" s="120" t="str">
        <f>AD132</f>
        <v>shop1834</v>
      </c>
      <c r="AG134" s="220"/>
      <c r="AH134" s="120">
        <v>1</v>
      </c>
      <c r="AI134" s="11"/>
      <c r="AJ134" s="36">
        <f ca="1">INDEX(INDIRECT("in_input"&amp;$B134),$E134,AJ$28)</f>
        <v>1</v>
      </c>
      <c r="AK134" s="22">
        <f ca="1">INDEX(INDIRECT("in_input"&amp;$B134),$E134,AK$28)</f>
        <v>1</v>
      </c>
      <c r="AL134" s="22">
        <f ca="1">INDEX(INDIRECT("in_input"&amp;$B134),$E134,AL$28)</f>
        <v>1</v>
      </c>
      <c r="AM134" s="22">
        <f ca="1">INDEX(INDIRECT("in_input"&amp;$B134),$E134,AM$28)</f>
        <v>1</v>
      </c>
      <c r="AN134" s="22">
        <f ca="1">INDEX(INDIRECT("in_input"&amp;$B134),$E134,AN$28)</f>
        <v>1</v>
      </c>
      <c r="AO134" s="22">
        <f ca="1">INDEX(INDIRECT("in_input"&amp;$B134),$E134,AO$28)</f>
        <v>1</v>
      </c>
      <c r="AP134" s="22">
        <f ca="1">INDEX(INDIRECT("in_input"&amp;$B134),$E134,AP$28)</f>
        <v>1</v>
      </c>
      <c r="AQ134" s="22">
        <f ca="1">INDEX(INDIRECT("in_input"&amp;$B134),$E134,AQ$28)</f>
        <v>1</v>
      </c>
      <c r="AR134" s="22">
        <f ca="1">INDEX(INDIRECT("in_input"&amp;$B134),$E134,AR$28)</f>
        <v>1</v>
      </c>
      <c r="AS134" s="22">
        <f ca="1">INDEX(INDIRECT("in_input"&amp;$B134),$E134,AS$28)</f>
        <v>1</v>
      </c>
      <c r="AT134" s="22">
        <f ca="1">INDEX(INDIRECT("in_input"&amp;$B134),$E134,AT$28)</f>
        <v>1</v>
      </c>
      <c r="AU134" s="22">
        <f ca="1">INDEX(INDIRECT("in_input"&amp;$B134),$E134,AU$28)</f>
        <v>1</v>
      </c>
      <c r="AV134" s="22">
        <f ca="1">INDEX(INDIRECT("in_input"&amp;$B134),$E134,AV$28)</f>
        <v>1</v>
      </c>
      <c r="AW134" s="22">
        <f ca="1">INDEX(INDIRECT("in_input"&amp;$B134),$E134,AW$28)</f>
        <v>1</v>
      </c>
      <c r="AX134" s="22">
        <f ca="1">INDEX(INDIRECT("in_input"&amp;$B134),$E134,AX$28)</f>
        <v>1</v>
      </c>
      <c r="AY134" s="22">
        <f ca="1">INDEX(INDIRECT("in_input"&amp;$B134),$E134,AY$28)</f>
        <v>1</v>
      </c>
      <c r="AZ134" s="22">
        <f ca="1">INDEX(INDIRECT("in_input"&amp;$B134),$E134,AZ$28)</f>
        <v>1</v>
      </c>
      <c r="BA134" s="22">
        <f ca="1">INDEX(INDIRECT("in_input"&amp;$B134),$E134,BA$28)</f>
        <v>1</v>
      </c>
      <c r="BB134" s="22">
        <f ca="1">INDEX(INDIRECT("in_input"&amp;$B134),$E134,BB$28)</f>
        <v>1</v>
      </c>
      <c r="BC134" s="22">
        <f ca="1">INDEX(INDIRECT("in_input"&amp;$B134),$E134,BC$28)</f>
        <v>1</v>
      </c>
      <c r="BD134" s="23">
        <f ca="1">INDEX(INDIRECT("in_input"&amp;$B134),$E134,BD$28)</f>
        <v>1</v>
      </c>
      <c r="BE134" s="203"/>
      <c r="BG134" s="10" t="s">
        <v>13</v>
      </c>
      <c r="BH134" s="120">
        <f>BG131</f>
        <v>1</v>
      </c>
      <c r="BI134" s="120" t="str">
        <f>BG132</f>
        <v>lei1834</v>
      </c>
      <c r="BJ134" s="220"/>
      <c r="BK134" s="120">
        <v>1</v>
      </c>
      <c r="BL134" s="11"/>
      <c r="BM134" s="36">
        <f ca="1">INDEX(INDIRECT("in_input"&amp;$B134),$E134,BM$28)</f>
        <v>1</v>
      </c>
      <c r="BN134" s="22">
        <f ca="1">INDEX(INDIRECT("in_input"&amp;$B134),$E134,BN$28)</f>
        <v>1</v>
      </c>
      <c r="BO134" s="22">
        <f ca="1">INDEX(INDIRECT("in_input"&amp;$B134),$E134,BO$28)</f>
        <v>1</v>
      </c>
      <c r="BP134" s="22">
        <f ca="1">INDEX(INDIRECT("in_input"&amp;$B134),$E134,BP$28)</f>
        <v>1</v>
      </c>
      <c r="BQ134" s="22">
        <f ca="1">INDEX(INDIRECT("in_input"&amp;$B134),$E134,BQ$28)</f>
        <v>1</v>
      </c>
      <c r="BR134" s="22">
        <f ca="1">INDEX(INDIRECT("in_input"&amp;$B134),$E134,BR$28)</f>
        <v>1</v>
      </c>
      <c r="BS134" s="22">
        <f ca="1">INDEX(INDIRECT("in_input"&amp;$B134),$E134,BS$28)</f>
        <v>1</v>
      </c>
      <c r="BT134" s="22">
        <f ca="1">INDEX(INDIRECT("in_input"&amp;$B134),$E134,BT$28)</f>
        <v>1</v>
      </c>
      <c r="BU134" s="22">
        <f ca="1">INDEX(INDIRECT("in_input"&amp;$B134),$E134,BU$28)</f>
        <v>1</v>
      </c>
      <c r="BV134" s="22">
        <f ca="1">INDEX(INDIRECT("in_input"&amp;$B134),$E134,BV$28)</f>
        <v>1</v>
      </c>
      <c r="BW134" s="22">
        <f ca="1">INDEX(INDIRECT("in_input"&amp;$B134),$E134,BW$28)</f>
        <v>1</v>
      </c>
      <c r="BX134" s="22">
        <f ca="1">INDEX(INDIRECT("in_input"&amp;$B134),$E134,BX$28)</f>
        <v>1</v>
      </c>
      <c r="BY134" s="22">
        <f ca="1">INDEX(INDIRECT("in_input"&amp;$B134),$E134,BY$28)</f>
        <v>1</v>
      </c>
      <c r="BZ134" s="22">
        <f ca="1">INDEX(INDIRECT("in_input"&amp;$B134),$E134,BZ$28)</f>
        <v>1</v>
      </c>
      <c r="CA134" s="22">
        <f ca="1">INDEX(INDIRECT("in_input"&amp;$B134),$E134,CA$28)</f>
        <v>1</v>
      </c>
      <c r="CB134" s="22">
        <f ca="1">INDEX(INDIRECT("in_input"&amp;$B134),$E134,CB$28)</f>
        <v>1</v>
      </c>
      <c r="CC134" s="22">
        <f ca="1">INDEX(INDIRECT("in_input"&amp;$B134),$E134,CC$28)</f>
        <v>1</v>
      </c>
      <c r="CD134" s="22">
        <f ca="1">INDEX(INDIRECT("in_input"&amp;$B134),$E134,CD$28)</f>
        <v>1</v>
      </c>
      <c r="CE134" s="22">
        <f ca="1">INDEX(INDIRECT("in_input"&amp;$B134),$E134,CE$28)</f>
        <v>1</v>
      </c>
      <c r="CF134" s="22">
        <f ca="1">INDEX(INDIRECT("in_input"&amp;$B134),$E134,CF$28)</f>
        <v>1</v>
      </c>
      <c r="CG134" s="23">
        <f ca="1">INDEX(INDIRECT("in_input"&amp;$B134),$E134,CG$28)</f>
        <v>1</v>
      </c>
      <c r="CH134" s="203"/>
      <c r="CJ134" s="10" t="s">
        <v>13</v>
      </c>
      <c r="CK134" s="120">
        <f>CJ131</f>
        <v>1</v>
      </c>
      <c r="CL134" s="120" t="str">
        <f>CJ132</f>
        <v>work3564</v>
      </c>
      <c r="CM134" s="220"/>
      <c r="CN134" s="120">
        <v>1</v>
      </c>
      <c r="CO134" s="11"/>
      <c r="CP134" s="36">
        <f ca="1">INDEX(INDIRECT("in_input"&amp;$B134),$E134,CP$28)</f>
        <v>1</v>
      </c>
      <c r="CQ134" s="22">
        <f ca="1">INDEX(INDIRECT("in_input"&amp;$B134),$E134,CQ$28)</f>
        <v>1</v>
      </c>
      <c r="CR134" s="22">
        <f ca="1">INDEX(INDIRECT("in_input"&amp;$B134),$E134,CR$28)</f>
        <v>1</v>
      </c>
      <c r="CS134" s="22">
        <f ca="1">INDEX(INDIRECT("in_input"&amp;$B134),$E134,CS$28)</f>
        <v>1</v>
      </c>
      <c r="CT134" s="22">
        <f ca="1">INDEX(INDIRECT("in_input"&amp;$B134),$E134,CT$28)</f>
        <v>1</v>
      </c>
      <c r="CU134" s="22">
        <f ca="1">INDEX(INDIRECT("in_input"&amp;$B134),$E134,CU$28)</f>
        <v>1</v>
      </c>
      <c r="CV134" s="22">
        <f ca="1">INDEX(INDIRECT("in_input"&amp;$B134),$E134,CV$28)</f>
        <v>1</v>
      </c>
      <c r="CW134" s="22">
        <f ca="1">INDEX(INDIRECT("in_input"&amp;$B134),$E134,CW$28)</f>
        <v>1</v>
      </c>
      <c r="CX134" s="22">
        <f ca="1">INDEX(INDIRECT("in_input"&amp;$B134),$E134,CX$28)</f>
        <v>1</v>
      </c>
      <c r="CY134" s="22">
        <f ca="1">INDEX(INDIRECT("in_input"&amp;$B134),$E134,CY$28)</f>
        <v>1</v>
      </c>
      <c r="CZ134" s="22">
        <f ca="1">INDEX(INDIRECT("in_input"&amp;$B134),$E134,CZ$28)</f>
        <v>1</v>
      </c>
      <c r="DA134" s="22">
        <f ca="1">INDEX(INDIRECT("in_input"&amp;$B134),$E134,DA$28)</f>
        <v>1</v>
      </c>
      <c r="DB134" s="22">
        <f ca="1">INDEX(INDIRECT("in_input"&amp;$B134),$E134,DB$28)</f>
        <v>1</v>
      </c>
      <c r="DC134" s="22">
        <f ca="1">INDEX(INDIRECT("in_input"&amp;$B134),$E134,DC$28)</f>
        <v>1</v>
      </c>
      <c r="DD134" s="22">
        <f ca="1">INDEX(INDIRECT("in_input"&amp;$B134),$E134,DD$28)</f>
        <v>1</v>
      </c>
      <c r="DE134" s="22">
        <f ca="1">INDEX(INDIRECT("in_input"&amp;$B134),$E134,DE$28)</f>
        <v>1</v>
      </c>
      <c r="DF134" s="22">
        <f ca="1">INDEX(INDIRECT("in_input"&amp;$B134),$E134,DF$28)</f>
        <v>1</v>
      </c>
      <c r="DG134" s="22">
        <f ca="1">INDEX(INDIRECT("in_input"&amp;$B134),$E134,DG$28)</f>
        <v>1</v>
      </c>
      <c r="DH134" s="22">
        <f ca="1">INDEX(INDIRECT("in_input"&amp;$B134),$E134,DH$28)</f>
        <v>1</v>
      </c>
      <c r="DI134" s="22">
        <f ca="1">INDEX(INDIRECT("in_input"&amp;$B134),$E134,DI$28)</f>
        <v>1</v>
      </c>
      <c r="DJ134" s="23">
        <f ca="1">INDEX(INDIRECT("in_input"&amp;$B134),$E134,DJ$28)</f>
        <v>1</v>
      </c>
      <c r="DK134" s="203"/>
      <c r="DM134" s="10" t="s">
        <v>13</v>
      </c>
      <c r="DN134" s="120">
        <f>DM131</f>
        <v>1</v>
      </c>
      <c r="DO134" s="120" t="str">
        <f>DM132</f>
        <v>shop3564</v>
      </c>
      <c r="DP134" s="220"/>
      <c r="DQ134" s="120">
        <v>1</v>
      </c>
      <c r="DR134" s="11"/>
      <c r="DS134" s="36">
        <f ca="1">INDEX(INDIRECT("in_input"&amp;$B134),$E134,DS$28)</f>
        <v>1</v>
      </c>
      <c r="DT134" s="22">
        <f ca="1">INDEX(INDIRECT("in_input"&amp;$B134),$E134,DT$28)</f>
        <v>1</v>
      </c>
      <c r="DU134" s="22">
        <f ca="1">INDEX(INDIRECT("in_input"&amp;$B134),$E134,DU$28)</f>
        <v>1</v>
      </c>
      <c r="DV134" s="22">
        <f ca="1">INDEX(INDIRECT("in_input"&amp;$B134),$E134,DV$28)</f>
        <v>1</v>
      </c>
      <c r="DW134" s="22">
        <f ca="1">INDEX(INDIRECT("in_input"&amp;$B134),$E134,DW$28)</f>
        <v>1</v>
      </c>
      <c r="DX134" s="22">
        <f ca="1">INDEX(INDIRECT("in_input"&amp;$B134),$E134,DX$28)</f>
        <v>1</v>
      </c>
      <c r="DY134" s="22">
        <f ca="1">INDEX(INDIRECT("in_input"&amp;$B134),$E134,DY$28)</f>
        <v>1</v>
      </c>
      <c r="DZ134" s="22">
        <f ca="1">INDEX(INDIRECT("in_input"&amp;$B134),$E134,DZ$28)</f>
        <v>1</v>
      </c>
      <c r="EA134" s="22">
        <f ca="1">INDEX(INDIRECT("in_input"&amp;$B134),$E134,EA$28)</f>
        <v>1</v>
      </c>
      <c r="EB134" s="22">
        <f ca="1">INDEX(INDIRECT("in_input"&amp;$B134),$E134,EB$28)</f>
        <v>1</v>
      </c>
      <c r="EC134" s="22">
        <f ca="1">INDEX(INDIRECT("in_input"&amp;$B134),$E134,EC$28)</f>
        <v>1</v>
      </c>
      <c r="ED134" s="22">
        <f ca="1">INDEX(INDIRECT("in_input"&amp;$B134),$E134,ED$28)</f>
        <v>1</v>
      </c>
      <c r="EE134" s="22">
        <f ca="1">INDEX(INDIRECT("in_input"&amp;$B134),$E134,EE$28)</f>
        <v>1</v>
      </c>
      <c r="EF134" s="22">
        <f ca="1">INDEX(INDIRECT("in_input"&amp;$B134),$E134,EF$28)</f>
        <v>1</v>
      </c>
      <c r="EG134" s="22">
        <f ca="1">INDEX(INDIRECT("in_input"&amp;$B134),$E134,EG$28)</f>
        <v>1</v>
      </c>
      <c r="EH134" s="22">
        <f ca="1">INDEX(INDIRECT("in_input"&amp;$B134),$E134,EH$28)</f>
        <v>1</v>
      </c>
      <c r="EI134" s="22">
        <f ca="1">INDEX(INDIRECT("in_input"&amp;$B134),$E134,EI$28)</f>
        <v>1</v>
      </c>
      <c r="EJ134" s="22">
        <f ca="1">INDEX(INDIRECT("in_input"&amp;$B134),$E134,EJ$28)</f>
        <v>1</v>
      </c>
      <c r="EK134" s="22">
        <f ca="1">INDEX(INDIRECT("in_input"&amp;$B134),$E134,EK$28)</f>
        <v>1</v>
      </c>
      <c r="EL134" s="22">
        <f ca="1">INDEX(INDIRECT("in_input"&amp;$B134),$E134,EL$28)</f>
        <v>1</v>
      </c>
      <c r="EM134" s="23">
        <f ca="1">INDEX(INDIRECT("in_input"&amp;$B134),$E134,EM$28)</f>
        <v>1</v>
      </c>
      <c r="EN134" s="203"/>
      <c r="EP134" s="10" t="s">
        <v>13</v>
      </c>
      <c r="EQ134" s="120">
        <f>EP131</f>
        <v>1</v>
      </c>
      <c r="ER134" s="120" t="str">
        <f>EP132</f>
        <v>lei3564</v>
      </c>
      <c r="ES134" s="220"/>
      <c r="ET134" s="120">
        <v>1</v>
      </c>
      <c r="EU134" s="11"/>
      <c r="EV134" s="36">
        <f ca="1">INDEX(INDIRECT("in_input"&amp;$B134),$E134,EV$28)</f>
        <v>1</v>
      </c>
      <c r="EW134" s="22">
        <f ca="1">INDEX(INDIRECT("in_input"&amp;$B134),$E134,EW$28)</f>
        <v>1</v>
      </c>
      <c r="EX134" s="22">
        <f ca="1">INDEX(INDIRECT("in_input"&amp;$B134),$E134,EX$28)</f>
        <v>1</v>
      </c>
      <c r="EY134" s="22">
        <f ca="1">INDEX(INDIRECT("in_input"&amp;$B134),$E134,EY$28)</f>
        <v>1</v>
      </c>
      <c r="EZ134" s="22">
        <f ca="1">INDEX(INDIRECT("in_input"&amp;$B134),$E134,EZ$28)</f>
        <v>1</v>
      </c>
      <c r="FA134" s="22">
        <f ca="1">INDEX(INDIRECT("in_input"&amp;$B134),$E134,FA$28)</f>
        <v>1</v>
      </c>
      <c r="FB134" s="22">
        <f ca="1">INDEX(INDIRECT("in_input"&amp;$B134),$E134,FB$28)</f>
        <v>1</v>
      </c>
      <c r="FC134" s="22">
        <f ca="1">INDEX(INDIRECT("in_input"&amp;$B134),$E134,FC$28)</f>
        <v>1</v>
      </c>
      <c r="FD134" s="22">
        <f ca="1">INDEX(INDIRECT("in_input"&amp;$B134),$E134,FD$28)</f>
        <v>1</v>
      </c>
      <c r="FE134" s="22">
        <f ca="1">INDEX(INDIRECT("in_input"&amp;$B134),$E134,FE$28)</f>
        <v>1</v>
      </c>
      <c r="FF134" s="22">
        <f ca="1">INDEX(INDIRECT("in_input"&amp;$B134),$E134,FF$28)</f>
        <v>1</v>
      </c>
      <c r="FG134" s="22">
        <f ca="1">INDEX(INDIRECT("in_input"&amp;$B134),$E134,FG$28)</f>
        <v>1</v>
      </c>
      <c r="FH134" s="22">
        <f ca="1">INDEX(INDIRECT("in_input"&amp;$B134),$E134,FH$28)</f>
        <v>1</v>
      </c>
      <c r="FI134" s="22">
        <f ca="1">INDEX(INDIRECT("in_input"&amp;$B134),$E134,FI$28)</f>
        <v>1</v>
      </c>
      <c r="FJ134" s="22">
        <f ca="1">INDEX(INDIRECT("in_input"&amp;$B134),$E134,FJ$28)</f>
        <v>1</v>
      </c>
      <c r="FK134" s="22">
        <f ca="1">INDEX(INDIRECT("in_input"&amp;$B134),$E134,FK$28)</f>
        <v>1</v>
      </c>
      <c r="FL134" s="22">
        <f ca="1">INDEX(INDIRECT("in_input"&amp;$B134),$E134,FL$28)</f>
        <v>1</v>
      </c>
      <c r="FM134" s="22">
        <f ca="1">INDEX(INDIRECT("in_input"&amp;$B134),$E134,FM$28)</f>
        <v>1</v>
      </c>
      <c r="FN134" s="22">
        <f ca="1">INDEX(INDIRECT("in_input"&amp;$B134),$E134,FN$28)</f>
        <v>1</v>
      </c>
      <c r="FO134" s="22">
        <f ca="1">INDEX(INDIRECT("in_input"&amp;$B134),$E134,FO$28)</f>
        <v>1</v>
      </c>
      <c r="FP134" s="23">
        <f ca="1">INDEX(INDIRECT("in_input"&amp;$B134),$E134,FP$28)</f>
        <v>1</v>
      </c>
      <c r="FQ134" s="203"/>
      <c r="FS134" s="10" t="s">
        <v>13</v>
      </c>
      <c r="FT134" s="120">
        <f>FS131</f>
        <v>1</v>
      </c>
      <c r="FU134" s="120" t="str">
        <f>FS132</f>
        <v>shop65</v>
      </c>
      <c r="FV134" s="220"/>
      <c r="FW134" s="120">
        <v>1</v>
      </c>
      <c r="FX134" s="11"/>
      <c r="FY134" s="36">
        <f ca="1">INDEX(INDIRECT("in_input"&amp;$B134),$E134,FY$28)</f>
        <v>1</v>
      </c>
      <c r="FZ134" s="22">
        <f ca="1">INDEX(INDIRECT("in_input"&amp;$B134),$E134,FZ$28)</f>
        <v>1</v>
      </c>
      <c r="GA134" s="22">
        <f ca="1">INDEX(INDIRECT("in_input"&amp;$B134),$E134,GA$28)</f>
        <v>1</v>
      </c>
      <c r="GB134" s="22">
        <f ca="1">INDEX(INDIRECT("in_input"&amp;$B134),$E134,GB$28)</f>
        <v>1</v>
      </c>
      <c r="GC134" s="22">
        <f ca="1">INDEX(INDIRECT("in_input"&amp;$B134),$E134,GC$28)</f>
        <v>1</v>
      </c>
      <c r="GD134" s="22">
        <f ca="1">INDEX(INDIRECT("in_input"&amp;$B134),$E134,GD$28)</f>
        <v>1</v>
      </c>
      <c r="GE134" s="22">
        <f ca="1">INDEX(INDIRECT("in_input"&amp;$B134),$E134,GE$28)</f>
        <v>1</v>
      </c>
      <c r="GF134" s="22">
        <f ca="1">INDEX(INDIRECT("in_input"&amp;$B134),$E134,GF$28)</f>
        <v>1</v>
      </c>
      <c r="GG134" s="22">
        <f ca="1">INDEX(INDIRECT("in_input"&amp;$B134),$E134,GG$28)</f>
        <v>1</v>
      </c>
      <c r="GH134" s="22">
        <f ca="1">INDEX(INDIRECT("in_input"&amp;$B134),$E134,GH$28)</f>
        <v>1</v>
      </c>
      <c r="GI134" s="22">
        <f ca="1">INDEX(INDIRECT("in_input"&amp;$B134),$E134,GI$28)</f>
        <v>1</v>
      </c>
      <c r="GJ134" s="22">
        <f ca="1">INDEX(INDIRECT("in_input"&amp;$B134),$E134,GJ$28)</f>
        <v>1</v>
      </c>
      <c r="GK134" s="22">
        <f ca="1">INDEX(INDIRECT("in_input"&amp;$B134),$E134,GK$28)</f>
        <v>1</v>
      </c>
      <c r="GL134" s="22">
        <f ca="1">INDEX(INDIRECT("in_input"&amp;$B134),$E134,GL$28)</f>
        <v>1</v>
      </c>
      <c r="GM134" s="22">
        <f ca="1">INDEX(INDIRECT("in_input"&amp;$B134),$E134,GM$28)</f>
        <v>1</v>
      </c>
      <c r="GN134" s="22">
        <f ca="1">INDEX(INDIRECT("in_input"&amp;$B134),$E134,GN$28)</f>
        <v>1</v>
      </c>
      <c r="GO134" s="22">
        <f ca="1">INDEX(INDIRECT("in_input"&amp;$B134),$E134,GO$28)</f>
        <v>1</v>
      </c>
      <c r="GP134" s="22">
        <f ca="1">INDEX(INDIRECT("in_input"&amp;$B134),$E134,GP$28)</f>
        <v>1</v>
      </c>
      <c r="GQ134" s="22">
        <f ca="1">INDEX(INDIRECT("in_input"&amp;$B134),$E134,GQ$28)</f>
        <v>1</v>
      </c>
      <c r="GR134" s="22">
        <f ca="1">INDEX(INDIRECT("in_input"&amp;$B134),$E134,GR$28)</f>
        <v>1</v>
      </c>
      <c r="GS134" s="23">
        <f ca="1">INDEX(INDIRECT("in_input"&amp;$B134),$E134,GS$28)</f>
        <v>1</v>
      </c>
      <c r="GT134" s="203"/>
      <c r="GV134" s="10" t="s">
        <v>13</v>
      </c>
      <c r="GW134" s="120">
        <f>GV131</f>
        <v>1</v>
      </c>
      <c r="GX134" s="120" t="str">
        <f>GV132</f>
        <v>lei65</v>
      </c>
      <c r="GY134" s="220"/>
      <c r="GZ134" s="120">
        <v>1</v>
      </c>
      <c r="HA134" s="11"/>
      <c r="HB134" s="36">
        <f ca="1">INDEX(INDIRECT("in_input"&amp;$B134),$E134,HB$28)</f>
        <v>1</v>
      </c>
      <c r="HC134" s="22">
        <f ca="1">INDEX(INDIRECT("in_input"&amp;$B134),$E134,HC$28)</f>
        <v>1</v>
      </c>
      <c r="HD134" s="22">
        <f ca="1">INDEX(INDIRECT("in_input"&amp;$B134),$E134,HD$28)</f>
        <v>1</v>
      </c>
      <c r="HE134" s="22">
        <f ca="1">INDEX(INDIRECT("in_input"&amp;$B134),$E134,HE$28)</f>
        <v>1</v>
      </c>
      <c r="HF134" s="22">
        <f ca="1">INDEX(INDIRECT("in_input"&amp;$B134),$E134,HF$28)</f>
        <v>1</v>
      </c>
      <c r="HG134" s="22">
        <f ca="1">INDEX(INDIRECT("in_input"&amp;$B134),$E134,HG$28)</f>
        <v>1</v>
      </c>
      <c r="HH134" s="22">
        <f ca="1">INDEX(INDIRECT("in_input"&amp;$B134),$E134,HH$28)</f>
        <v>1</v>
      </c>
      <c r="HI134" s="22">
        <f ca="1">INDEX(INDIRECT("in_input"&amp;$B134),$E134,HI$28)</f>
        <v>1</v>
      </c>
      <c r="HJ134" s="22">
        <f ca="1">INDEX(INDIRECT("in_input"&amp;$B134),$E134,HJ$28)</f>
        <v>1</v>
      </c>
      <c r="HK134" s="22">
        <f ca="1">INDEX(INDIRECT("in_input"&amp;$B134),$E134,HK$28)</f>
        <v>1</v>
      </c>
      <c r="HL134" s="22">
        <f ca="1">INDEX(INDIRECT("in_input"&amp;$B134),$E134,HL$28)</f>
        <v>1</v>
      </c>
      <c r="HM134" s="22">
        <f ca="1">INDEX(INDIRECT("in_input"&amp;$B134),$E134,HM$28)</f>
        <v>1</v>
      </c>
      <c r="HN134" s="22">
        <f ca="1">INDEX(INDIRECT("in_input"&amp;$B134),$E134,HN$28)</f>
        <v>1</v>
      </c>
      <c r="HO134" s="22">
        <f ca="1">INDEX(INDIRECT("in_input"&amp;$B134),$E134,HO$28)</f>
        <v>1</v>
      </c>
      <c r="HP134" s="22">
        <f ca="1">INDEX(INDIRECT("in_input"&amp;$B134),$E134,HP$28)</f>
        <v>1</v>
      </c>
      <c r="HQ134" s="22">
        <f ca="1">INDEX(INDIRECT("in_input"&amp;$B134),$E134,HQ$28)</f>
        <v>1</v>
      </c>
      <c r="HR134" s="22">
        <f ca="1">INDEX(INDIRECT("in_input"&amp;$B134),$E134,HR$28)</f>
        <v>1</v>
      </c>
      <c r="HS134" s="22">
        <f ca="1">INDEX(INDIRECT("in_input"&amp;$B134),$E134,HS$28)</f>
        <v>1</v>
      </c>
      <c r="HT134" s="22">
        <f ca="1">INDEX(INDIRECT("in_input"&amp;$B134),$E134,HT$28)</f>
        <v>1</v>
      </c>
      <c r="HU134" s="22">
        <f ca="1">INDEX(INDIRECT("in_input"&amp;$B134),$E134,HU$28)</f>
        <v>1</v>
      </c>
      <c r="HV134" s="23">
        <f ca="1">INDEX(INDIRECT("in_input"&amp;$B134),$E134,HV$28)</f>
        <v>1</v>
      </c>
      <c r="HW134" s="203"/>
    </row>
    <row r="135" spans="1:231" ht="15">
      <c r="A135" s="12" t="s">
        <v>14</v>
      </c>
      <c r="B135" s="121">
        <f>A131</f>
        <v>1</v>
      </c>
      <c r="C135" s="121" t="str">
        <f>A132</f>
        <v>work1834</v>
      </c>
      <c r="D135" s="221"/>
      <c r="E135" s="121">
        <v>2</v>
      </c>
      <c r="F135" s="13"/>
      <c r="G135" s="37" t="str">
        <f ca="1">INDEX(INDIRECT("in_input"&amp;$B135),$E135,G$28)</f>
        <v>no</v>
      </c>
      <c r="H135" s="24" t="str">
        <f ca="1">INDEX(INDIRECT("in_input"&amp;$B135),$E135,H$28)</f>
        <v>no</v>
      </c>
      <c r="I135" s="24" t="str">
        <f ca="1">INDEX(INDIRECT("in_input"&amp;$B135),$E135,I$28)</f>
        <v>no</v>
      </c>
      <c r="J135" s="24" t="str">
        <f ca="1">INDEX(INDIRECT("in_input"&amp;$B135),$E135,J$28)</f>
        <v>no</v>
      </c>
      <c r="K135" s="24" t="str">
        <f ca="1">INDEX(INDIRECT("in_input"&amp;$B135),$E135,K$28)</f>
        <v>no</v>
      </c>
      <c r="L135" s="24" t="str">
        <f ca="1">INDEX(INDIRECT("in_input"&amp;$B135),$E135,L$28)</f>
        <v>no</v>
      </c>
      <c r="M135" s="24" t="str">
        <f ca="1">INDEX(INDIRECT("in_input"&amp;$B135),$E135,M$28)</f>
        <v>no</v>
      </c>
      <c r="N135" s="24" t="str">
        <f ca="1">INDEX(INDIRECT("in_input"&amp;$B135),$E135,N$28)</f>
        <v>no</v>
      </c>
      <c r="O135" s="24" t="str">
        <f ca="1">INDEX(INDIRECT("in_input"&amp;$B135),$E135,O$28)</f>
        <v>no</v>
      </c>
      <c r="P135" s="24" t="str">
        <f ca="1">INDEX(INDIRECT("in_input"&amp;$B135),$E135,P$28)</f>
        <v>no</v>
      </c>
      <c r="Q135" s="24" t="str">
        <f ca="1">INDEX(INDIRECT("in_input"&amp;$B135),$E135,Q$28)</f>
        <v>no</v>
      </c>
      <c r="R135" s="24" t="str">
        <f ca="1">INDEX(INDIRECT("in_input"&amp;$B135),$E135,R$28)</f>
        <v>no</v>
      </c>
      <c r="S135" s="24" t="str">
        <f ca="1">INDEX(INDIRECT("in_input"&amp;$B135),$E135,S$28)</f>
        <v>no</v>
      </c>
      <c r="T135" s="24" t="str">
        <f ca="1">INDEX(INDIRECT("in_input"&amp;$B135),$E135,T$28)</f>
        <v>no</v>
      </c>
      <c r="U135" s="24" t="str">
        <f ca="1">INDEX(INDIRECT("in_input"&amp;$B135),$E135,U$28)</f>
        <v>no</v>
      </c>
      <c r="V135" s="24" t="str">
        <f ca="1">INDEX(INDIRECT("in_input"&amp;$B135),$E135,V$28)</f>
        <v>no</v>
      </c>
      <c r="W135" s="24" t="str">
        <f ca="1">INDEX(INDIRECT("in_input"&amp;$B135),$E135,W$28)</f>
        <v>no</v>
      </c>
      <c r="X135" s="24" t="str">
        <f ca="1">INDEX(INDIRECT("in_input"&amp;$B135),$E135,X$28)</f>
        <v>no</v>
      </c>
      <c r="Y135" s="24" t="str">
        <f ca="1">INDEX(INDIRECT("in_input"&amp;$B135),$E135,Y$28)</f>
        <v>no</v>
      </c>
      <c r="Z135" s="24" t="str">
        <f ca="1">INDEX(INDIRECT("in_input"&amp;$B135),$E135,Z$28)</f>
        <v>no</v>
      </c>
      <c r="AA135" s="25" t="str">
        <f ca="1">INDEX(INDIRECT("in_input"&amp;$B135),$E135,AA$28)</f>
        <v>no</v>
      </c>
      <c r="AB135" s="204"/>
      <c r="AD135" s="12" t="s">
        <v>14</v>
      </c>
      <c r="AE135" s="121">
        <f>AD131</f>
        <v>1</v>
      </c>
      <c r="AF135" s="121" t="str">
        <f>AD132</f>
        <v>shop1834</v>
      </c>
      <c r="AG135" s="221"/>
      <c r="AH135" s="121">
        <v>2</v>
      </c>
      <c r="AI135" s="13"/>
      <c r="AJ135" s="37" t="str">
        <f ca="1">INDEX(INDIRECT("in_input"&amp;$B135),$E135,AJ$28)</f>
        <v>no</v>
      </c>
      <c r="AK135" s="24" t="str">
        <f ca="1">INDEX(INDIRECT("in_input"&amp;$B135),$E135,AK$28)</f>
        <v>no</v>
      </c>
      <c r="AL135" s="24" t="str">
        <f ca="1">INDEX(INDIRECT("in_input"&amp;$B135),$E135,AL$28)</f>
        <v>no</v>
      </c>
      <c r="AM135" s="24" t="str">
        <f ca="1">INDEX(INDIRECT("in_input"&amp;$B135),$E135,AM$28)</f>
        <v>no</v>
      </c>
      <c r="AN135" s="24" t="str">
        <f ca="1">INDEX(INDIRECT("in_input"&amp;$B135),$E135,AN$28)</f>
        <v>no</v>
      </c>
      <c r="AO135" s="24" t="str">
        <f ca="1">INDEX(INDIRECT("in_input"&amp;$B135),$E135,AO$28)</f>
        <v>no</v>
      </c>
      <c r="AP135" s="24" t="str">
        <f ca="1">INDEX(INDIRECT("in_input"&amp;$B135),$E135,AP$28)</f>
        <v>no</v>
      </c>
      <c r="AQ135" s="24" t="str">
        <f ca="1">INDEX(INDIRECT("in_input"&amp;$B135),$E135,AQ$28)</f>
        <v>no</v>
      </c>
      <c r="AR135" s="24" t="str">
        <f ca="1">INDEX(INDIRECT("in_input"&amp;$B135),$E135,AR$28)</f>
        <v>no</v>
      </c>
      <c r="AS135" s="24" t="str">
        <f ca="1">INDEX(INDIRECT("in_input"&amp;$B135),$E135,AS$28)</f>
        <v>no</v>
      </c>
      <c r="AT135" s="24" t="str">
        <f ca="1">INDEX(INDIRECT("in_input"&amp;$B135),$E135,AT$28)</f>
        <v>no</v>
      </c>
      <c r="AU135" s="24" t="str">
        <f ca="1">INDEX(INDIRECT("in_input"&amp;$B135),$E135,AU$28)</f>
        <v>no</v>
      </c>
      <c r="AV135" s="24" t="str">
        <f ca="1">INDEX(INDIRECT("in_input"&amp;$B135),$E135,AV$28)</f>
        <v>no</v>
      </c>
      <c r="AW135" s="24" t="str">
        <f ca="1">INDEX(INDIRECT("in_input"&amp;$B135),$E135,AW$28)</f>
        <v>no</v>
      </c>
      <c r="AX135" s="24" t="str">
        <f ca="1">INDEX(INDIRECT("in_input"&amp;$B135),$E135,AX$28)</f>
        <v>no</v>
      </c>
      <c r="AY135" s="24" t="str">
        <f ca="1">INDEX(INDIRECT("in_input"&amp;$B135),$E135,AY$28)</f>
        <v>no</v>
      </c>
      <c r="AZ135" s="24" t="str">
        <f ca="1">INDEX(INDIRECT("in_input"&amp;$B135),$E135,AZ$28)</f>
        <v>no</v>
      </c>
      <c r="BA135" s="24" t="str">
        <f ca="1">INDEX(INDIRECT("in_input"&amp;$B135),$E135,BA$28)</f>
        <v>no</v>
      </c>
      <c r="BB135" s="24" t="str">
        <f ca="1">INDEX(INDIRECT("in_input"&amp;$B135),$E135,BB$28)</f>
        <v>no</v>
      </c>
      <c r="BC135" s="24" t="str">
        <f ca="1">INDEX(INDIRECT("in_input"&amp;$B135),$E135,BC$28)</f>
        <v>no</v>
      </c>
      <c r="BD135" s="25" t="str">
        <f ca="1">INDEX(INDIRECT("in_input"&amp;$B135),$E135,BD$28)</f>
        <v>no</v>
      </c>
      <c r="BE135" s="204"/>
      <c r="BG135" s="12" t="s">
        <v>14</v>
      </c>
      <c r="BH135" s="121">
        <f>BG131</f>
        <v>1</v>
      </c>
      <c r="BI135" s="121" t="str">
        <f>BG132</f>
        <v>lei1834</v>
      </c>
      <c r="BJ135" s="221"/>
      <c r="BK135" s="121">
        <v>2</v>
      </c>
      <c r="BL135" s="13"/>
      <c r="BM135" s="37" t="str">
        <f ca="1">INDEX(INDIRECT("in_input"&amp;$B135),$E135,BM$28)</f>
        <v>no</v>
      </c>
      <c r="BN135" s="24" t="str">
        <f ca="1">INDEX(INDIRECT("in_input"&amp;$B135),$E135,BN$28)</f>
        <v>no</v>
      </c>
      <c r="BO135" s="24" t="str">
        <f ca="1">INDEX(INDIRECT("in_input"&amp;$B135),$E135,BO$28)</f>
        <v>no</v>
      </c>
      <c r="BP135" s="24" t="str">
        <f ca="1">INDEX(INDIRECT("in_input"&amp;$B135),$E135,BP$28)</f>
        <v>no</v>
      </c>
      <c r="BQ135" s="24" t="str">
        <f ca="1">INDEX(INDIRECT("in_input"&amp;$B135),$E135,BQ$28)</f>
        <v>no</v>
      </c>
      <c r="BR135" s="24" t="str">
        <f ca="1">INDEX(INDIRECT("in_input"&amp;$B135),$E135,BR$28)</f>
        <v>no</v>
      </c>
      <c r="BS135" s="24" t="str">
        <f ca="1">INDEX(INDIRECT("in_input"&amp;$B135),$E135,BS$28)</f>
        <v>no</v>
      </c>
      <c r="BT135" s="24" t="str">
        <f ca="1">INDEX(INDIRECT("in_input"&amp;$B135),$E135,BT$28)</f>
        <v>no</v>
      </c>
      <c r="BU135" s="24" t="str">
        <f ca="1">INDEX(INDIRECT("in_input"&amp;$B135),$E135,BU$28)</f>
        <v>no</v>
      </c>
      <c r="BV135" s="24" t="str">
        <f ca="1">INDEX(INDIRECT("in_input"&amp;$B135),$E135,BV$28)</f>
        <v>no</v>
      </c>
      <c r="BW135" s="24" t="str">
        <f ca="1">INDEX(INDIRECT("in_input"&amp;$B135),$E135,BW$28)</f>
        <v>no</v>
      </c>
      <c r="BX135" s="24" t="str">
        <f ca="1">INDEX(INDIRECT("in_input"&amp;$B135),$E135,BX$28)</f>
        <v>no</v>
      </c>
      <c r="BY135" s="24" t="str">
        <f ca="1">INDEX(INDIRECT("in_input"&amp;$B135),$E135,BY$28)</f>
        <v>no</v>
      </c>
      <c r="BZ135" s="24" t="str">
        <f ca="1">INDEX(INDIRECT("in_input"&amp;$B135),$E135,BZ$28)</f>
        <v>no</v>
      </c>
      <c r="CA135" s="24" t="str">
        <f ca="1">INDEX(INDIRECT("in_input"&amp;$B135),$E135,CA$28)</f>
        <v>no</v>
      </c>
      <c r="CB135" s="24" t="str">
        <f ca="1">INDEX(INDIRECT("in_input"&amp;$B135),$E135,CB$28)</f>
        <v>no</v>
      </c>
      <c r="CC135" s="24" t="str">
        <f ca="1">INDEX(INDIRECT("in_input"&amp;$B135),$E135,CC$28)</f>
        <v>no</v>
      </c>
      <c r="CD135" s="24" t="str">
        <f ca="1">INDEX(INDIRECT("in_input"&amp;$B135),$E135,CD$28)</f>
        <v>no</v>
      </c>
      <c r="CE135" s="24" t="str">
        <f ca="1">INDEX(INDIRECT("in_input"&amp;$B135),$E135,CE$28)</f>
        <v>no</v>
      </c>
      <c r="CF135" s="24" t="str">
        <f ca="1">INDEX(INDIRECT("in_input"&amp;$B135),$E135,CF$28)</f>
        <v>no</v>
      </c>
      <c r="CG135" s="25" t="str">
        <f ca="1">INDEX(INDIRECT("in_input"&amp;$B135),$E135,CG$28)</f>
        <v>no</v>
      </c>
      <c r="CH135" s="204"/>
      <c r="CJ135" s="12" t="s">
        <v>14</v>
      </c>
      <c r="CK135" s="121">
        <f>CJ131</f>
        <v>1</v>
      </c>
      <c r="CL135" s="121" t="str">
        <f>CJ132</f>
        <v>work3564</v>
      </c>
      <c r="CM135" s="221"/>
      <c r="CN135" s="121">
        <v>2</v>
      </c>
      <c r="CO135" s="13"/>
      <c r="CP135" s="37" t="str">
        <f ca="1">INDEX(INDIRECT("in_input"&amp;$B135),$E135,CP$28)</f>
        <v>no</v>
      </c>
      <c r="CQ135" s="24" t="str">
        <f ca="1">INDEX(INDIRECT("in_input"&amp;$B135),$E135,CQ$28)</f>
        <v>no</v>
      </c>
      <c r="CR135" s="24" t="str">
        <f ca="1">INDEX(INDIRECT("in_input"&amp;$B135),$E135,CR$28)</f>
        <v>no</v>
      </c>
      <c r="CS135" s="24" t="str">
        <f ca="1">INDEX(INDIRECT("in_input"&amp;$B135),$E135,CS$28)</f>
        <v>no</v>
      </c>
      <c r="CT135" s="24" t="str">
        <f ca="1">INDEX(INDIRECT("in_input"&amp;$B135),$E135,CT$28)</f>
        <v>no</v>
      </c>
      <c r="CU135" s="24" t="str">
        <f ca="1">INDEX(INDIRECT("in_input"&amp;$B135),$E135,CU$28)</f>
        <v>no</v>
      </c>
      <c r="CV135" s="24" t="str">
        <f ca="1">INDEX(INDIRECT("in_input"&amp;$B135),$E135,CV$28)</f>
        <v>no</v>
      </c>
      <c r="CW135" s="24" t="str">
        <f ca="1">INDEX(INDIRECT("in_input"&amp;$B135),$E135,CW$28)</f>
        <v>no</v>
      </c>
      <c r="CX135" s="24" t="str">
        <f ca="1">INDEX(INDIRECT("in_input"&amp;$B135),$E135,CX$28)</f>
        <v>no</v>
      </c>
      <c r="CY135" s="24" t="str">
        <f ca="1">INDEX(INDIRECT("in_input"&amp;$B135),$E135,CY$28)</f>
        <v>no</v>
      </c>
      <c r="CZ135" s="24" t="str">
        <f ca="1">INDEX(INDIRECT("in_input"&amp;$B135),$E135,CZ$28)</f>
        <v>no</v>
      </c>
      <c r="DA135" s="24" t="str">
        <f ca="1">INDEX(INDIRECT("in_input"&amp;$B135),$E135,DA$28)</f>
        <v>no</v>
      </c>
      <c r="DB135" s="24" t="str">
        <f ca="1">INDEX(INDIRECT("in_input"&amp;$B135),$E135,DB$28)</f>
        <v>no</v>
      </c>
      <c r="DC135" s="24" t="str">
        <f ca="1">INDEX(INDIRECT("in_input"&amp;$B135),$E135,DC$28)</f>
        <v>no</v>
      </c>
      <c r="DD135" s="24" t="str">
        <f ca="1">INDEX(INDIRECT("in_input"&amp;$B135),$E135,DD$28)</f>
        <v>no</v>
      </c>
      <c r="DE135" s="24" t="str">
        <f ca="1">INDEX(INDIRECT("in_input"&amp;$B135),$E135,DE$28)</f>
        <v>no</v>
      </c>
      <c r="DF135" s="24" t="str">
        <f ca="1">INDEX(INDIRECT("in_input"&amp;$B135),$E135,DF$28)</f>
        <v>no</v>
      </c>
      <c r="DG135" s="24" t="str">
        <f ca="1">INDEX(INDIRECT("in_input"&amp;$B135),$E135,DG$28)</f>
        <v>no</v>
      </c>
      <c r="DH135" s="24" t="str">
        <f ca="1">INDEX(INDIRECT("in_input"&amp;$B135),$E135,DH$28)</f>
        <v>no</v>
      </c>
      <c r="DI135" s="24" t="str">
        <f ca="1">INDEX(INDIRECT("in_input"&amp;$B135),$E135,DI$28)</f>
        <v>no</v>
      </c>
      <c r="DJ135" s="25" t="str">
        <f ca="1">INDEX(INDIRECT("in_input"&amp;$B135),$E135,DJ$28)</f>
        <v>no</v>
      </c>
      <c r="DK135" s="204"/>
      <c r="DM135" s="12" t="s">
        <v>14</v>
      </c>
      <c r="DN135" s="121">
        <f>DM131</f>
        <v>1</v>
      </c>
      <c r="DO135" s="121" t="str">
        <f>DM132</f>
        <v>shop3564</v>
      </c>
      <c r="DP135" s="221"/>
      <c r="DQ135" s="121">
        <v>2</v>
      </c>
      <c r="DR135" s="13"/>
      <c r="DS135" s="37" t="str">
        <f ca="1">INDEX(INDIRECT("in_input"&amp;$B135),$E135,DS$28)</f>
        <v>no</v>
      </c>
      <c r="DT135" s="24" t="str">
        <f ca="1">INDEX(INDIRECT("in_input"&amp;$B135),$E135,DT$28)</f>
        <v>no</v>
      </c>
      <c r="DU135" s="24" t="str">
        <f ca="1">INDEX(INDIRECT("in_input"&amp;$B135),$E135,DU$28)</f>
        <v>no</v>
      </c>
      <c r="DV135" s="24" t="str">
        <f ca="1">INDEX(INDIRECT("in_input"&amp;$B135),$E135,DV$28)</f>
        <v>no</v>
      </c>
      <c r="DW135" s="24" t="str">
        <f ca="1">INDEX(INDIRECT("in_input"&amp;$B135),$E135,DW$28)</f>
        <v>no</v>
      </c>
      <c r="DX135" s="24" t="str">
        <f ca="1">INDEX(INDIRECT("in_input"&amp;$B135),$E135,DX$28)</f>
        <v>no</v>
      </c>
      <c r="DY135" s="24" t="str">
        <f ca="1">INDEX(INDIRECT("in_input"&amp;$B135),$E135,DY$28)</f>
        <v>no</v>
      </c>
      <c r="DZ135" s="24" t="str">
        <f ca="1">INDEX(INDIRECT("in_input"&amp;$B135),$E135,DZ$28)</f>
        <v>no</v>
      </c>
      <c r="EA135" s="24" t="str">
        <f ca="1">INDEX(INDIRECT("in_input"&amp;$B135),$E135,EA$28)</f>
        <v>no</v>
      </c>
      <c r="EB135" s="24" t="str">
        <f ca="1">INDEX(INDIRECT("in_input"&amp;$B135),$E135,EB$28)</f>
        <v>no</v>
      </c>
      <c r="EC135" s="24" t="str">
        <f ca="1">INDEX(INDIRECT("in_input"&amp;$B135),$E135,EC$28)</f>
        <v>no</v>
      </c>
      <c r="ED135" s="24" t="str">
        <f ca="1">INDEX(INDIRECT("in_input"&amp;$B135),$E135,ED$28)</f>
        <v>no</v>
      </c>
      <c r="EE135" s="24" t="str">
        <f ca="1">INDEX(INDIRECT("in_input"&amp;$B135),$E135,EE$28)</f>
        <v>no</v>
      </c>
      <c r="EF135" s="24" t="str">
        <f ca="1">INDEX(INDIRECT("in_input"&amp;$B135),$E135,EF$28)</f>
        <v>no</v>
      </c>
      <c r="EG135" s="24" t="str">
        <f ca="1">INDEX(INDIRECT("in_input"&amp;$B135),$E135,EG$28)</f>
        <v>no</v>
      </c>
      <c r="EH135" s="24" t="str">
        <f ca="1">INDEX(INDIRECT("in_input"&amp;$B135),$E135,EH$28)</f>
        <v>no</v>
      </c>
      <c r="EI135" s="24" t="str">
        <f ca="1">INDEX(INDIRECT("in_input"&amp;$B135),$E135,EI$28)</f>
        <v>no</v>
      </c>
      <c r="EJ135" s="24" t="str">
        <f ca="1">INDEX(INDIRECT("in_input"&amp;$B135),$E135,EJ$28)</f>
        <v>no</v>
      </c>
      <c r="EK135" s="24" t="str">
        <f ca="1">INDEX(INDIRECT("in_input"&amp;$B135),$E135,EK$28)</f>
        <v>no</v>
      </c>
      <c r="EL135" s="24" t="str">
        <f ca="1">INDEX(INDIRECT("in_input"&amp;$B135),$E135,EL$28)</f>
        <v>no</v>
      </c>
      <c r="EM135" s="25" t="str">
        <f ca="1">INDEX(INDIRECT("in_input"&amp;$B135),$E135,EM$28)</f>
        <v>no</v>
      </c>
      <c r="EN135" s="204"/>
      <c r="EP135" s="12" t="s">
        <v>14</v>
      </c>
      <c r="EQ135" s="121">
        <f>EP131</f>
        <v>1</v>
      </c>
      <c r="ER135" s="121" t="str">
        <f>EP132</f>
        <v>lei3564</v>
      </c>
      <c r="ES135" s="221"/>
      <c r="ET135" s="121">
        <v>2</v>
      </c>
      <c r="EU135" s="13"/>
      <c r="EV135" s="37" t="str">
        <f ca="1">INDEX(INDIRECT("in_input"&amp;$B135),$E135,EV$28)</f>
        <v>no</v>
      </c>
      <c r="EW135" s="24" t="str">
        <f ca="1">INDEX(INDIRECT("in_input"&amp;$B135),$E135,EW$28)</f>
        <v>no</v>
      </c>
      <c r="EX135" s="24" t="str">
        <f ca="1">INDEX(INDIRECT("in_input"&amp;$B135),$E135,EX$28)</f>
        <v>no</v>
      </c>
      <c r="EY135" s="24" t="str">
        <f ca="1">INDEX(INDIRECT("in_input"&amp;$B135),$E135,EY$28)</f>
        <v>no</v>
      </c>
      <c r="EZ135" s="24" t="str">
        <f ca="1">INDEX(INDIRECT("in_input"&amp;$B135),$E135,EZ$28)</f>
        <v>no</v>
      </c>
      <c r="FA135" s="24" t="str">
        <f ca="1">INDEX(INDIRECT("in_input"&amp;$B135),$E135,FA$28)</f>
        <v>no</v>
      </c>
      <c r="FB135" s="24" t="str">
        <f ca="1">INDEX(INDIRECT("in_input"&amp;$B135),$E135,FB$28)</f>
        <v>no</v>
      </c>
      <c r="FC135" s="24" t="str">
        <f ca="1">INDEX(INDIRECT("in_input"&amp;$B135),$E135,FC$28)</f>
        <v>no</v>
      </c>
      <c r="FD135" s="24" t="str">
        <f ca="1">INDEX(INDIRECT("in_input"&amp;$B135),$E135,FD$28)</f>
        <v>no</v>
      </c>
      <c r="FE135" s="24" t="str">
        <f ca="1">INDEX(INDIRECT("in_input"&amp;$B135),$E135,FE$28)</f>
        <v>no</v>
      </c>
      <c r="FF135" s="24" t="str">
        <f ca="1">INDEX(INDIRECT("in_input"&amp;$B135),$E135,FF$28)</f>
        <v>no</v>
      </c>
      <c r="FG135" s="24" t="str">
        <f ca="1">INDEX(INDIRECT("in_input"&amp;$B135),$E135,FG$28)</f>
        <v>no</v>
      </c>
      <c r="FH135" s="24" t="str">
        <f ca="1">INDEX(INDIRECT("in_input"&amp;$B135),$E135,FH$28)</f>
        <v>no</v>
      </c>
      <c r="FI135" s="24" t="str">
        <f ca="1">INDEX(INDIRECT("in_input"&amp;$B135),$E135,FI$28)</f>
        <v>no</v>
      </c>
      <c r="FJ135" s="24" t="str">
        <f ca="1">INDEX(INDIRECT("in_input"&amp;$B135),$E135,FJ$28)</f>
        <v>no</v>
      </c>
      <c r="FK135" s="24" t="str">
        <f ca="1">INDEX(INDIRECT("in_input"&amp;$B135),$E135,FK$28)</f>
        <v>no</v>
      </c>
      <c r="FL135" s="24" t="str">
        <f ca="1">INDEX(INDIRECT("in_input"&amp;$B135),$E135,FL$28)</f>
        <v>no</v>
      </c>
      <c r="FM135" s="24" t="str">
        <f ca="1">INDEX(INDIRECT("in_input"&amp;$B135),$E135,FM$28)</f>
        <v>no</v>
      </c>
      <c r="FN135" s="24" t="str">
        <f ca="1">INDEX(INDIRECT("in_input"&amp;$B135),$E135,FN$28)</f>
        <v>no</v>
      </c>
      <c r="FO135" s="24" t="str">
        <f ca="1">INDEX(INDIRECT("in_input"&amp;$B135),$E135,FO$28)</f>
        <v>no</v>
      </c>
      <c r="FP135" s="25" t="str">
        <f ca="1">INDEX(INDIRECT("in_input"&amp;$B135),$E135,FP$28)</f>
        <v>no</v>
      </c>
      <c r="FQ135" s="204"/>
      <c r="FS135" s="12" t="s">
        <v>14</v>
      </c>
      <c r="FT135" s="121">
        <f>FS131</f>
        <v>1</v>
      </c>
      <c r="FU135" s="121" t="str">
        <f>FS132</f>
        <v>shop65</v>
      </c>
      <c r="FV135" s="221"/>
      <c r="FW135" s="121">
        <v>2</v>
      </c>
      <c r="FX135" s="13"/>
      <c r="FY135" s="37" t="str">
        <f ca="1">INDEX(INDIRECT("in_input"&amp;$B135),$E135,FY$28)</f>
        <v>no</v>
      </c>
      <c r="FZ135" s="24" t="str">
        <f ca="1">INDEX(INDIRECT("in_input"&amp;$B135),$E135,FZ$28)</f>
        <v>no</v>
      </c>
      <c r="GA135" s="24" t="str">
        <f ca="1">INDEX(INDIRECT("in_input"&amp;$B135),$E135,GA$28)</f>
        <v>no</v>
      </c>
      <c r="GB135" s="24" t="str">
        <f ca="1">INDEX(INDIRECT("in_input"&amp;$B135),$E135,GB$28)</f>
        <v>no</v>
      </c>
      <c r="GC135" s="24" t="str">
        <f ca="1">INDEX(INDIRECT("in_input"&amp;$B135),$E135,GC$28)</f>
        <v>no</v>
      </c>
      <c r="GD135" s="24" t="str">
        <f ca="1">INDEX(INDIRECT("in_input"&amp;$B135),$E135,GD$28)</f>
        <v>no</v>
      </c>
      <c r="GE135" s="24" t="str">
        <f ca="1">INDEX(INDIRECT("in_input"&amp;$B135),$E135,GE$28)</f>
        <v>no</v>
      </c>
      <c r="GF135" s="24" t="str">
        <f ca="1">INDEX(INDIRECT("in_input"&amp;$B135),$E135,GF$28)</f>
        <v>no</v>
      </c>
      <c r="GG135" s="24" t="str">
        <f ca="1">INDEX(INDIRECT("in_input"&amp;$B135),$E135,GG$28)</f>
        <v>no</v>
      </c>
      <c r="GH135" s="24" t="str">
        <f ca="1">INDEX(INDIRECT("in_input"&amp;$B135),$E135,GH$28)</f>
        <v>no</v>
      </c>
      <c r="GI135" s="24" t="str">
        <f ca="1">INDEX(INDIRECT("in_input"&amp;$B135),$E135,GI$28)</f>
        <v>no</v>
      </c>
      <c r="GJ135" s="24" t="str">
        <f ca="1">INDEX(INDIRECT("in_input"&amp;$B135),$E135,GJ$28)</f>
        <v>no</v>
      </c>
      <c r="GK135" s="24" t="str">
        <f ca="1">INDEX(INDIRECT("in_input"&amp;$B135),$E135,GK$28)</f>
        <v>no</v>
      </c>
      <c r="GL135" s="24" t="str">
        <f ca="1">INDEX(INDIRECT("in_input"&amp;$B135),$E135,GL$28)</f>
        <v>no</v>
      </c>
      <c r="GM135" s="24" t="str">
        <f ca="1">INDEX(INDIRECT("in_input"&amp;$B135),$E135,GM$28)</f>
        <v>no</v>
      </c>
      <c r="GN135" s="24" t="str">
        <f ca="1">INDEX(INDIRECT("in_input"&amp;$B135),$E135,GN$28)</f>
        <v>no</v>
      </c>
      <c r="GO135" s="24" t="str">
        <f ca="1">INDEX(INDIRECT("in_input"&amp;$B135),$E135,GO$28)</f>
        <v>no</v>
      </c>
      <c r="GP135" s="24" t="str">
        <f ca="1">INDEX(INDIRECT("in_input"&amp;$B135),$E135,GP$28)</f>
        <v>no</v>
      </c>
      <c r="GQ135" s="24" t="str">
        <f ca="1">INDEX(INDIRECT("in_input"&amp;$B135),$E135,GQ$28)</f>
        <v>no</v>
      </c>
      <c r="GR135" s="24" t="str">
        <f ca="1">INDEX(INDIRECT("in_input"&amp;$B135),$E135,GR$28)</f>
        <v>no</v>
      </c>
      <c r="GS135" s="25" t="str">
        <f ca="1">INDEX(INDIRECT("in_input"&amp;$B135),$E135,GS$28)</f>
        <v>no</v>
      </c>
      <c r="GT135" s="204"/>
      <c r="GV135" s="12" t="s">
        <v>14</v>
      </c>
      <c r="GW135" s="121">
        <f>GV131</f>
        <v>1</v>
      </c>
      <c r="GX135" s="121" t="str">
        <f>GV132</f>
        <v>lei65</v>
      </c>
      <c r="GY135" s="221"/>
      <c r="GZ135" s="121">
        <v>2</v>
      </c>
      <c r="HA135" s="13"/>
      <c r="HB135" s="37" t="str">
        <f ca="1">INDEX(INDIRECT("in_input"&amp;$B135),$E135,HB$28)</f>
        <v>no</v>
      </c>
      <c r="HC135" s="24" t="str">
        <f ca="1">INDEX(INDIRECT("in_input"&amp;$B135),$E135,HC$28)</f>
        <v>no</v>
      </c>
      <c r="HD135" s="24" t="str">
        <f ca="1">INDEX(INDIRECT("in_input"&amp;$B135),$E135,HD$28)</f>
        <v>no</v>
      </c>
      <c r="HE135" s="24" t="str">
        <f ca="1">INDEX(INDIRECT("in_input"&amp;$B135),$E135,HE$28)</f>
        <v>no</v>
      </c>
      <c r="HF135" s="24" t="str">
        <f ca="1">INDEX(INDIRECT("in_input"&amp;$B135),$E135,HF$28)</f>
        <v>no</v>
      </c>
      <c r="HG135" s="24" t="str">
        <f ca="1">INDEX(INDIRECT("in_input"&amp;$B135),$E135,HG$28)</f>
        <v>no</v>
      </c>
      <c r="HH135" s="24" t="str">
        <f ca="1">INDEX(INDIRECT("in_input"&amp;$B135),$E135,HH$28)</f>
        <v>no</v>
      </c>
      <c r="HI135" s="24" t="str">
        <f ca="1">INDEX(INDIRECT("in_input"&amp;$B135),$E135,HI$28)</f>
        <v>no</v>
      </c>
      <c r="HJ135" s="24" t="str">
        <f ca="1">INDEX(INDIRECT("in_input"&amp;$B135),$E135,HJ$28)</f>
        <v>no</v>
      </c>
      <c r="HK135" s="24" t="str">
        <f ca="1">INDEX(INDIRECT("in_input"&amp;$B135),$E135,HK$28)</f>
        <v>no</v>
      </c>
      <c r="HL135" s="24" t="str">
        <f ca="1">INDEX(INDIRECT("in_input"&amp;$B135),$E135,HL$28)</f>
        <v>no</v>
      </c>
      <c r="HM135" s="24" t="str">
        <f ca="1">INDEX(INDIRECT("in_input"&amp;$B135),$E135,HM$28)</f>
        <v>no</v>
      </c>
      <c r="HN135" s="24" t="str">
        <f ca="1">INDEX(INDIRECT("in_input"&amp;$B135),$E135,HN$28)</f>
        <v>no</v>
      </c>
      <c r="HO135" s="24" t="str">
        <f ca="1">INDEX(INDIRECT("in_input"&amp;$B135),$E135,HO$28)</f>
        <v>no</v>
      </c>
      <c r="HP135" s="24" t="str">
        <f ca="1">INDEX(INDIRECT("in_input"&amp;$B135),$E135,HP$28)</f>
        <v>no</v>
      </c>
      <c r="HQ135" s="24" t="str">
        <f ca="1">INDEX(INDIRECT("in_input"&amp;$B135),$E135,HQ$28)</f>
        <v>no</v>
      </c>
      <c r="HR135" s="24" t="str">
        <f ca="1">INDEX(INDIRECT("in_input"&amp;$B135),$E135,HR$28)</f>
        <v>no</v>
      </c>
      <c r="HS135" s="24" t="str">
        <f ca="1">INDEX(INDIRECT("in_input"&amp;$B135),$E135,HS$28)</f>
        <v>no</v>
      </c>
      <c r="HT135" s="24" t="str">
        <f ca="1">INDEX(INDIRECT("in_input"&amp;$B135),$E135,HT$28)</f>
        <v>no</v>
      </c>
      <c r="HU135" s="24" t="str">
        <f ca="1">INDEX(INDIRECT("in_input"&amp;$B135),$E135,HU$28)</f>
        <v>no</v>
      </c>
      <c r="HV135" s="25" t="str">
        <f ca="1">INDEX(INDIRECT("in_input"&amp;$B135),$E135,HV$28)</f>
        <v>no</v>
      </c>
      <c r="HW135" s="204"/>
    </row>
    <row r="136" spans="1:231" ht="15">
      <c r="A136" s="12" t="s">
        <v>15</v>
      </c>
      <c r="B136" s="121">
        <f>A131</f>
        <v>1</v>
      </c>
      <c r="C136" s="121" t="str">
        <f>A132</f>
        <v>work1834</v>
      </c>
      <c r="D136" s="221"/>
      <c r="E136" s="121">
        <v>3</v>
      </c>
      <c r="F136" s="13"/>
      <c r="G136" s="37" t="str">
        <f ca="1">INDEX(INDIRECT("in_input"&amp;$B136),$E136,G$28)</f>
        <v>high</v>
      </c>
      <c r="H136" s="24" t="str">
        <f ca="1">INDEX(INDIRECT("in_input"&amp;$B136),$E136,H$28)</f>
        <v>high</v>
      </c>
      <c r="I136" s="24" t="str">
        <f ca="1">INDEX(INDIRECT("in_input"&amp;$B136),$E136,I$28)</f>
        <v>high</v>
      </c>
      <c r="J136" s="24" t="str">
        <f ca="1">INDEX(INDIRECT("in_input"&amp;$B136),$E136,J$28)</f>
        <v>high</v>
      </c>
      <c r="K136" s="24" t="str">
        <f ca="1">INDEX(INDIRECT("in_input"&amp;$B136),$E136,K$28)</f>
        <v>high</v>
      </c>
      <c r="L136" s="24" t="str">
        <f ca="1">INDEX(INDIRECT("in_input"&amp;$B136),$E136,L$28)</f>
        <v>high</v>
      </c>
      <c r="M136" s="24" t="str">
        <f ca="1">INDEX(INDIRECT("in_input"&amp;$B136),$E136,M$28)</f>
        <v>high</v>
      </c>
      <c r="N136" s="24" t="str">
        <f ca="1">INDEX(INDIRECT("in_input"&amp;$B136),$E136,N$28)</f>
        <v>high</v>
      </c>
      <c r="O136" s="24" t="str">
        <f ca="1">INDEX(INDIRECT("in_input"&amp;$B136),$E136,O$28)</f>
        <v>high</v>
      </c>
      <c r="P136" s="24" t="str">
        <f ca="1">INDEX(INDIRECT("in_input"&amp;$B136),$E136,P$28)</f>
        <v>high</v>
      </c>
      <c r="Q136" s="24" t="str">
        <f ca="1">INDEX(INDIRECT("in_input"&amp;$B136),$E136,Q$28)</f>
        <v>high</v>
      </c>
      <c r="R136" s="24" t="str">
        <f ca="1">INDEX(INDIRECT("in_input"&amp;$B136),$E136,R$28)</f>
        <v>high</v>
      </c>
      <c r="S136" s="24" t="str">
        <f ca="1">INDEX(INDIRECT("in_input"&amp;$B136),$E136,S$28)</f>
        <v>high</v>
      </c>
      <c r="T136" s="24" t="str">
        <f ca="1">INDEX(INDIRECT("in_input"&amp;$B136),$E136,T$28)</f>
        <v>high</v>
      </c>
      <c r="U136" s="24" t="str">
        <f ca="1">INDEX(INDIRECT("in_input"&amp;$B136),$E136,U$28)</f>
        <v>high</v>
      </c>
      <c r="V136" s="24" t="str">
        <f ca="1">INDEX(INDIRECT("in_input"&amp;$B136),$E136,V$28)</f>
        <v>high</v>
      </c>
      <c r="W136" s="24" t="str">
        <f ca="1">INDEX(INDIRECT("in_input"&amp;$B136),$E136,W$28)</f>
        <v>high</v>
      </c>
      <c r="X136" s="24" t="str">
        <f ca="1">INDEX(INDIRECT("in_input"&amp;$B136),$E136,X$28)</f>
        <v>high</v>
      </c>
      <c r="Y136" s="24" t="str">
        <f ca="1">INDEX(INDIRECT("in_input"&amp;$B136),$E136,Y$28)</f>
        <v>high</v>
      </c>
      <c r="Z136" s="24" t="str">
        <f ca="1">INDEX(INDIRECT("in_input"&amp;$B136),$E136,Z$28)</f>
        <v>high</v>
      </c>
      <c r="AA136" s="25" t="str">
        <f ca="1">INDEX(INDIRECT("in_input"&amp;$B136),$E136,AA$28)</f>
        <v>high</v>
      </c>
      <c r="AB136" s="204"/>
      <c r="AD136" s="12" t="s">
        <v>15</v>
      </c>
      <c r="AE136" s="121">
        <f>AD131</f>
        <v>1</v>
      </c>
      <c r="AF136" s="121" t="str">
        <f>AD132</f>
        <v>shop1834</v>
      </c>
      <c r="AG136" s="221"/>
      <c r="AH136" s="121">
        <v>3</v>
      </c>
      <c r="AI136" s="13"/>
      <c r="AJ136" s="37" t="str">
        <f ca="1">INDEX(INDIRECT("in_input"&amp;$B136),$E136,AJ$28)</f>
        <v>high</v>
      </c>
      <c r="AK136" s="24" t="str">
        <f ca="1">INDEX(INDIRECT("in_input"&amp;$B136),$E136,AK$28)</f>
        <v>high</v>
      </c>
      <c r="AL136" s="24" t="str">
        <f ca="1">INDEX(INDIRECT("in_input"&amp;$B136),$E136,AL$28)</f>
        <v>high</v>
      </c>
      <c r="AM136" s="24" t="str">
        <f ca="1">INDEX(INDIRECT("in_input"&amp;$B136),$E136,AM$28)</f>
        <v>high</v>
      </c>
      <c r="AN136" s="24" t="str">
        <f ca="1">INDEX(INDIRECT("in_input"&amp;$B136),$E136,AN$28)</f>
        <v>high</v>
      </c>
      <c r="AO136" s="24" t="str">
        <f ca="1">INDEX(INDIRECT("in_input"&amp;$B136),$E136,AO$28)</f>
        <v>high</v>
      </c>
      <c r="AP136" s="24" t="str">
        <f ca="1">INDEX(INDIRECT("in_input"&amp;$B136),$E136,AP$28)</f>
        <v>high</v>
      </c>
      <c r="AQ136" s="24" t="str">
        <f ca="1">INDEX(INDIRECT("in_input"&amp;$B136),$E136,AQ$28)</f>
        <v>high</v>
      </c>
      <c r="AR136" s="24" t="str">
        <f ca="1">INDEX(INDIRECT("in_input"&amp;$B136),$E136,AR$28)</f>
        <v>high</v>
      </c>
      <c r="AS136" s="24" t="str">
        <f ca="1">INDEX(INDIRECT("in_input"&amp;$B136),$E136,AS$28)</f>
        <v>high</v>
      </c>
      <c r="AT136" s="24" t="str">
        <f ca="1">INDEX(INDIRECT("in_input"&amp;$B136),$E136,AT$28)</f>
        <v>high</v>
      </c>
      <c r="AU136" s="24" t="str">
        <f ca="1">INDEX(INDIRECT("in_input"&amp;$B136),$E136,AU$28)</f>
        <v>high</v>
      </c>
      <c r="AV136" s="24" t="str">
        <f ca="1">INDEX(INDIRECT("in_input"&amp;$B136),$E136,AV$28)</f>
        <v>high</v>
      </c>
      <c r="AW136" s="24" t="str">
        <f ca="1">INDEX(INDIRECT("in_input"&amp;$B136),$E136,AW$28)</f>
        <v>high</v>
      </c>
      <c r="AX136" s="24" t="str">
        <f ca="1">INDEX(INDIRECT("in_input"&amp;$B136),$E136,AX$28)</f>
        <v>high</v>
      </c>
      <c r="AY136" s="24" t="str">
        <f ca="1">INDEX(INDIRECT("in_input"&amp;$B136),$E136,AY$28)</f>
        <v>high</v>
      </c>
      <c r="AZ136" s="24" t="str">
        <f ca="1">INDEX(INDIRECT("in_input"&amp;$B136),$E136,AZ$28)</f>
        <v>high</v>
      </c>
      <c r="BA136" s="24" t="str">
        <f ca="1">INDEX(INDIRECT("in_input"&amp;$B136),$E136,BA$28)</f>
        <v>high</v>
      </c>
      <c r="BB136" s="24" t="str">
        <f ca="1">INDEX(INDIRECT("in_input"&amp;$B136),$E136,BB$28)</f>
        <v>high</v>
      </c>
      <c r="BC136" s="24" t="str">
        <f ca="1">INDEX(INDIRECT("in_input"&amp;$B136),$E136,BC$28)</f>
        <v>high</v>
      </c>
      <c r="BD136" s="25" t="str">
        <f ca="1">INDEX(INDIRECT("in_input"&amp;$B136),$E136,BD$28)</f>
        <v>high</v>
      </c>
      <c r="BE136" s="204"/>
      <c r="BG136" s="12" t="s">
        <v>15</v>
      </c>
      <c r="BH136" s="121">
        <f>BG131</f>
        <v>1</v>
      </c>
      <c r="BI136" s="121" t="str">
        <f>BG132</f>
        <v>lei1834</v>
      </c>
      <c r="BJ136" s="221"/>
      <c r="BK136" s="121">
        <v>3</v>
      </c>
      <c r="BL136" s="13"/>
      <c r="BM136" s="37" t="str">
        <f ca="1">INDEX(INDIRECT("in_input"&amp;$B136),$E136,BM$28)</f>
        <v>high</v>
      </c>
      <c r="BN136" s="24" t="str">
        <f ca="1">INDEX(INDIRECT("in_input"&amp;$B136),$E136,BN$28)</f>
        <v>high</v>
      </c>
      <c r="BO136" s="24" t="str">
        <f ca="1">INDEX(INDIRECT("in_input"&amp;$B136),$E136,BO$28)</f>
        <v>high</v>
      </c>
      <c r="BP136" s="24" t="str">
        <f ca="1">INDEX(INDIRECT("in_input"&amp;$B136),$E136,BP$28)</f>
        <v>high</v>
      </c>
      <c r="BQ136" s="24" t="str">
        <f ca="1">INDEX(INDIRECT("in_input"&amp;$B136),$E136,BQ$28)</f>
        <v>high</v>
      </c>
      <c r="BR136" s="24" t="str">
        <f ca="1">INDEX(INDIRECT("in_input"&amp;$B136),$E136,BR$28)</f>
        <v>high</v>
      </c>
      <c r="BS136" s="24" t="str">
        <f ca="1">INDEX(INDIRECT("in_input"&amp;$B136),$E136,BS$28)</f>
        <v>high</v>
      </c>
      <c r="BT136" s="24" t="str">
        <f ca="1">INDEX(INDIRECT("in_input"&amp;$B136),$E136,BT$28)</f>
        <v>high</v>
      </c>
      <c r="BU136" s="24" t="str">
        <f ca="1">INDEX(INDIRECT("in_input"&amp;$B136),$E136,BU$28)</f>
        <v>high</v>
      </c>
      <c r="BV136" s="24" t="str">
        <f ca="1">INDEX(INDIRECT("in_input"&amp;$B136),$E136,BV$28)</f>
        <v>high</v>
      </c>
      <c r="BW136" s="24" t="str">
        <f ca="1">INDEX(INDIRECT("in_input"&amp;$B136),$E136,BW$28)</f>
        <v>high</v>
      </c>
      <c r="BX136" s="24" t="str">
        <f ca="1">INDEX(INDIRECT("in_input"&amp;$B136),$E136,BX$28)</f>
        <v>high</v>
      </c>
      <c r="BY136" s="24" t="str">
        <f ca="1">INDEX(INDIRECT("in_input"&amp;$B136),$E136,BY$28)</f>
        <v>high</v>
      </c>
      <c r="BZ136" s="24" t="str">
        <f ca="1">INDEX(INDIRECT("in_input"&amp;$B136),$E136,BZ$28)</f>
        <v>high</v>
      </c>
      <c r="CA136" s="24" t="str">
        <f ca="1">INDEX(INDIRECT("in_input"&amp;$B136),$E136,CA$28)</f>
        <v>high</v>
      </c>
      <c r="CB136" s="24" t="str">
        <f ca="1">INDEX(INDIRECT("in_input"&amp;$B136),$E136,CB$28)</f>
        <v>high</v>
      </c>
      <c r="CC136" s="24" t="str">
        <f ca="1">INDEX(INDIRECT("in_input"&amp;$B136),$E136,CC$28)</f>
        <v>high</v>
      </c>
      <c r="CD136" s="24" t="str">
        <f ca="1">INDEX(INDIRECT("in_input"&amp;$B136),$E136,CD$28)</f>
        <v>high</v>
      </c>
      <c r="CE136" s="24" t="str">
        <f ca="1">INDEX(INDIRECT("in_input"&amp;$B136),$E136,CE$28)</f>
        <v>high</v>
      </c>
      <c r="CF136" s="24" t="str">
        <f ca="1">INDEX(INDIRECT("in_input"&amp;$B136),$E136,CF$28)</f>
        <v>high</v>
      </c>
      <c r="CG136" s="25" t="str">
        <f ca="1">INDEX(INDIRECT("in_input"&amp;$B136),$E136,CG$28)</f>
        <v>high</v>
      </c>
      <c r="CH136" s="204"/>
      <c r="CJ136" s="12" t="s">
        <v>15</v>
      </c>
      <c r="CK136" s="121">
        <f>CJ131</f>
        <v>1</v>
      </c>
      <c r="CL136" s="121" t="str">
        <f>CJ132</f>
        <v>work3564</v>
      </c>
      <c r="CM136" s="221"/>
      <c r="CN136" s="121">
        <v>3</v>
      </c>
      <c r="CO136" s="13"/>
      <c r="CP136" s="37" t="str">
        <f ca="1">INDEX(INDIRECT("in_input"&amp;$B136),$E136,CP$28)</f>
        <v>high</v>
      </c>
      <c r="CQ136" s="24" t="str">
        <f ca="1">INDEX(INDIRECT("in_input"&amp;$B136),$E136,CQ$28)</f>
        <v>high</v>
      </c>
      <c r="CR136" s="24" t="str">
        <f ca="1">INDEX(INDIRECT("in_input"&amp;$B136),$E136,CR$28)</f>
        <v>high</v>
      </c>
      <c r="CS136" s="24" t="str">
        <f ca="1">INDEX(INDIRECT("in_input"&amp;$B136),$E136,CS$28)</f>
        <v>high</v>
      </c>
      <c r="CT136" s="24" t="str">
        <f ca="1">INDEX(INDIRECT("in_input"&amp;$B136),$E136,CT$28)</f>
        <v>high</v>
      </c>
      <c r="CU136" s="24" t="str">
        <f ca="1">INDEX(INDIRECT("in_input"&amp;$B136),$E136,CU$28)</f>
        <v>high</v>
      </c>
      <c r="CV136" s="24" t="str">
        <f ca="1">INDEX(INDIRECT("in_input"&amp;$B136),$E136,CV$28)</f>
        <v>high</v>
      </c>
      <c r="CW136" s="24" t="str">
        <f ca="1">INDEX(INDIRECT("in_input"&amp;$B136),$E136,CW$28)</f>
        <v>high</v>
      </c>
      <c r="CX136" s="24" t="str">
        <f ca="1">INDEX(INDIRECT("in_input"&amp;$B136),$E136,CX$28)</f>
        <v>high</v>
      </c>
      <c r="CY136" s="24" t="str">
        <f ca="1">INDEX(INDIRECT("in_input"&amp;$B136),$E136,CY$28)</f>
        <v>high</v>
      </c>
      <c r="CZ136" s="24" t="str">
        <f ca="1">INDEX(INDIRECT("in_input"&amp;$B136),$E136,CZ$28)</f>
        <v>high</v>
      </c>
      <c r="DA136" s="24" t="str">
        <f ca="1">INDEX(INDIRECT("in_input"&amp;$B136),$E136,DA$28)</f>
        <v>high</v>
      </c>
      <c r="DB136" s="24" t="str">
        <f ca="1">INDEX(INDIRECT("in_input"&amp;$B136),$E136,DB$28)</f>
        <v>high</v>
      </c>
      <c r="DC136" s="24" t="str">
        <f ca="1">INDEX(INDIRECT("in_input"&amp;$B136),$E136,DC$28)</f>
        <v>high</v>
      </c>
      <c r="DD136" s="24" t="str">
        <f ca="1">INDEX(INDIRECT("in_input"&amp;$B136),$E136,DD$28)</f>
        <v>high</v>
      </c>
      <c r="DE136" s="24" t="str">
        <f ca="1">INDEX(INDIRECT("in_input"&amp;$B136),$E136,DE$28)</f>
        <v>high</v>
      </c>
      <c r="DF136" s="24" t="str">
        <f ca="1">INDEX(INDIRECT("in_input"&amp;$B136),$E136,DF$28)</f>
        <v>high</v>
      </c>
      <c r="DG136" s="24" t="str">
        <f ca="1">INDEX(INDIRECT("in_input"&amp;$B136),$E136,DG$28)</f>
        <v>high</v>
      </c>
      <c r="DH136" s="24" t="str">
        <f ca="1">INDEX(INDIRECT("in_input"&amp;$B136),$E136,DH$28)</f>
        <v>high</v>
      </c>
      <c r="DI136" s="24" t="str">
        <f ca="1">INDEX(INDIRECT("in_input"&amp;$B136),$E136,DI$28)</f>
        <v>high</v>
      </c>
      <c r="DJ136" s="25" t="str">
        <f ca="1">INDEX(INDIRECT("in_input"&amp;$B136),$E136,DJ$28)</f>
        <v>high</v>
      </c>
      <c r="DK136" s="204"/>
      <c r="DM136" s="12" t="s">
        <v>15</v>
      </c>
      <c r="DN136" s="121">
        <f>DM131</f>
        <v>1</v>
      </c>
      <c r="DO136" s="121" t="str">
        <f>DM132</f>
        <v>shop3564</v>
      </c>
      <c r="DP136" s="221"/>
      <c r="DQ136" s="121">
        <v>3</v>
      </c>
      <c r="DR136" s="13"/>
      <c r="DS136" s="37" t="str">
        <f ca="1">INDEX(INDIRECT("in_input"&amp;$B136),$E136,DS$28)</f>
        <v>high</v>
      </c>
      <c r="DT136" s="24" t="str">
        <f ca="1">INDEX(INDIRECT("in_input"&amp;$B136),$E136,DT$28)</f>
        <v>high</v>
      </c>
      <c r="DU136" s="24" t="str">
        <f ca="1">INDEX(INDIRECT("in_input"&amp;$B136),$E136,DU$28)</f>
        <v>high</v>
      </c>
      <c r="DV136" s="24" t="str">
        <f ca="1">INDEX(INDIRECT("in_input"&amp;$B136),$E136,DV$28)</f>
        <v>high</v>
      </c>
      <c r="DW136" s="24" t="str">
        <f ca="1">INDEX(INDIRECT("in_input"&amp;$B136),$E136,DW$28)</f>
        <v>high</v>
      </c>
      <c r="DX136" s="24" t="str">
        <f ca="1">INDEX(INDIRECT("in_input"&amp;$B136),$E136,DX$28)</f>
        <v>high</v>
      </c>
      <c r="DY136" s="24" t="str">
        <f ca="1">INDEX(INDIRECT("in_input"&amp;$B136),$E136,DY$28)</f>
        <v>high</v>
      </c>
      <c r="DZ136" s="24" t="str">
        <f ca="1">INDEX(INDIRECT("in_input"&amp;$B136),$E136,DZ$28)</f>
        <v>high</v>
      </c>
      <c r="EA136" s="24" t="str">
        <f ca="1">INDEX(INDIRECT("in_input"&amp;$B136),$E136,EA$28)</f>
        <v>high</v>
      </c>
      <c r="EB136" s="24" t="str">
        <f ca="1">INDEX(INDIRECT("in_input"&amp;$B136),$E136,EB$28)</f>
        <v>high</v>
      </c>
      <c r="EC136" s="24" t="str">
        <f ca="1">INDEX(INDIRECT("in_input"&amp;$B136),$E136,EC$28)</f>
        <v>high</v>
      </c>
      <c r="ED136" s="24" t="str">
        <f ca="1">INDEX(INDIRECT("in_input"&amp;$B136),$E136,ED$28)</f>
        <v>high</v>
      </c>
      <c r="EE136" s="24" t="str">
        <f ca="1">INDEX(INDIRECT("in_input"&amp;$B136),$E136,EE$28)</f>
        <v>high</v>
      </c>
      <c r="EF136" s="24" t="str">
        <f ca="1">INDEX(INDIRECT("in_input"&amp;$B136),$E136,EF$28)</f>
        <v>high</v>
      </c>
      <c r="EG136" s="24" t="str">
        <f ca="1">INDEX(INDIRECT("in_input"&amp;$B136),$E136,EG$28)</f>
        <v>high</v>
      </c>
      <c r="EH136" s="24" t="str">
        <f ca="1">INDEX(INDIRECT("in_input"&amp;$B136),$E136,EH$28)</f>
        <v>high</v>
      </c>
      <c r="EI136" s="24" t="str">
        <f ca="1">INDEX(INDIRECT("in_input"&amp;$B136),$E136,EI$28)</f>
        <v>high</v>
      </c>
      <c r="EJ136" s="24" t="str">
        <f ca="1">INDEX(INDIRECT("in_input"&amp;$B136),$E136,EJ$28)</f>
        <v>high</v>
      </c>
      <c r="EK136" s="24" t="str">
        <f ca="1">INDEX(INDIRECT("in_input"&amp;$B136),$E136,EK$28)</f>
        <v>high</v>
      </c>
      <c r="EL136" s="24" t="str">
        <f ca="1">INDEX(INDIRECT("in_input"&amp;$B136),$E136,EL$28)</f>
        <v>high</v>
      </c>
      <c r="EM136" s="25" t="str">
        <f ca="1">INDEX(INDIRECT("in_input"&amp;$B136),$E136,EM$28)</f>
        <v>high</v>
      </c>
      <c r="EN136" s="204"/>
      <c r="EP136" s="12" t="s">
        <v>15</v>
      </c>
      <c r="EQ136" s="121">
        <f>EP131</f>
        <v>1</v>
      </c>
      <c r="ER136" s="121" t="str">
        <f>EP132</f>
        <v>lei3564</v>
      </c>
      <c r="ES136" s="221"/>
      <c r="ET136" s="121">
        <v>3</v>
      </c>
      <c r="EU136" s="13"/>
      <c r="EV136" s="37" t="str">
        <f ca="1">INDEX(INDIRECT("in_input"&amp;$B136),$E136,EV$28)</f>
        <v>high</v>
      </c>
      <c r="EW136" s="24" t="str">
        <f ca="1">INDEX(INDIRECT("in_input"&amp;$B136),$E136,EW$28)</f>
        <v>high</v>
      </c>
      <c r="EX136" s="24" t="str">
        <f ca="1">INDEX(INDIRECT("in_input"&amp;$B136),$E136,EX$28)</f>
        <v>high</v>
      </c>
      <c r="EY136" s="24" t="str">
        <f ca="1">INDEX(INDIRECT("in_input"&amp;$B136),$E136,EY$28)</f>
        <v>high</v>
      </c>
      <c r="EZ136" s="24" t="str">
        <f ca="1">INDEX(INDIRECT("in_input"&amp;$B136),$E136,EZ$28)</f>
        <v>high</v>
      </c>
      <c r="FA136" s="24" t="str">
        <f ca="1">INDEX(INDIRECT("in_input"&amp;$B136),$E136,FA$28)</f>
        <v>high</v>
      </c>
      <c r="FB136" s="24" t="str">
        <f ca="1">INDEX(INDIRECT("in_input"&amp;$B136),$E136,FB$28)</f>
        <v>high</v>
      </c>
      <c r="FC136" s="24" t="str">
        <f ca="1">INDEX(INDIRECT("in_input"&amp;$B136),$E136,FC$28)</f>
        <v>high</v>
      </c>
      <c r="FD136" s="24" t="str">
        <f ca="1">INDEX(INDIRECT("in_input"&amp;$B136),$E136,FD$28)</f>
        <v>high</v>
      </c>
      <c r="FE136" s="24" t="str">
        <f ca="1">INDEX(INDIRECT("in_input"&amp;$B136),$E136,FE$28)</f>
        <v>high</v>
      </c>
      <c r="FF136" s="24" t="str">
        <f ca="1">INDEX(INDIRECT("in_input"&amp;$B136),$E136,FF$28)</f>
        <v>high</v>
      </c>
      <c r="FG136" s="24" t="str">
        <f ca="1">INDEX(INDIRECT("in_input"&amp;$B136),$E136,FG$28)</f>
        <v>high</v>
      </c>
      <c r="FH136" s="24" t="str">
        <f ca="1">INDEX(INDIRECT("in_input"&amp;$B136),$E136,FH$28)</f>
        <v>high</v>
      </c>
      <c r="FI136" s="24" t="str">
        <f ca="1">INDEX(INDIRECT("in_input"&amp;$B136),$E136,FI$28)</f>
        <v>high</v>
      </c>
      <c r="FJ136" s="24" t="str">
        <f ca="1">INDEX(INDIRECT("in_input"&amp;$B136),$E136,FJ$28)</f>
        <v>high</v>
      </c>
      <c r="FK136" s="24" t="str">
        <f ca="1">INDEX(INDIRECT("in_input"&amp;$B136),$E136,FK$28)</f>
        <v>high</v>
      </c>
      <c r="FL136" s="24" t="str">
        <f ca="1">INDEX(INDIRECT("in_input"&amp;$B136),$E136,FL$28)</f>
        <v>high</v>
      </c>
      <c r="FM136" s="24" t="str">
        <f ca="1">INDEX(INDIRECT("in_input"&amp;$B136),$E136,FM$28)</f>
        <v>high</v>
      </c>
      <c r="FN136" s="24" t="str">
        <f ca="1">INDEX(INDIRECT("in_input"&amp;$B136),$E136,FN$28)</f>
        <v>high</v>
      </c>
      <c r="FO136" s="24" t="str">
        <f ca="1">INDEX(INDIRECT("in_input"&amp;$B136),$E136,FO$28)</f>
        <v>high</v>
      </c>
      <c r="FP136" s="25" t="str">
        <f ca="1">INDEX(INDIRECT("in_input"&amp;$B136),$E136,FP$28)</f>
        <v>high</v>
      </c>
      <c r="FQ136" s="204"/>
      <c r="FS136" s="12" t="s">
        <v>15</v>
      </c>
      <c r="FT136" s="121">
        <f>FS131</f>
        <v>1</v>
      </c>
      <c r="FU136" s="121" t="str">
        <f>FS132</f>
        <v>shop65</v>
      </c>
      <c r="FV136" s="221"/>
      <c r="FW136" s="121">
        <v>3</v>
      </c>
      <c r="FX136" s="13"/>
      <c r="FY136" s="37" t="str">
        <f ca="1">INDEX(INDIRECT("in_input"&amp;$B136),$E136,FY$28)</f>
        <v>high</v>
      </c>
      <c r="FZ136" s="24" t="str">
        <f ca="1">INDEX(INDIRECT("in_input"&amp;$B136),$E136,FZ$28)</f>
        <v>high</v>
      </c>
      <c r="GA136" s="24" t="str">
        <f ca="1">INDEX(INDIRECT("in_input"&amp;$B136),$E136,GA$28)</f>
        <v>high</v>
      </c>
      <c r="GB136" s="24" t="str">
        <f ca="1">INDEX(INDIRECT("in_input"&amp;$B136),$E136,GB$28)</f>
        <v>high</v>
      </c>
      <c r="GC136" s="24" t="str">
        <f ca="1">INDEX(INDIRECT("in_input"&amp;$B136),$E136,GC$28)</f>
        <v>high</v>
      </c>
      <c r="GD136" s="24" t="str">
        <f ca="1">INDEX(INDIRECT("in_input"&amp;$B136),$E136,GD$28)</f>
        <v>high</v>
      </c>
      <c r="GE136" s="24" t="str">
        <f ca="1">INDEX(INDIRECT("in_input"&amp;$B136),$E136,GE$28)</f>
        <v>high</v>
      </c>
      <c r="GF136" s="24" t="str">
        <f ca="1">INDEX(INDIRECT("in_input"&amp;$B136),$E136,GF$28)</f>
        <v>high</v>
      </c>
      <c r="GG136" s="24" t="str">
        <f ca="1">INDEX(INDIRECT("in_input"&amp;$B136),$E136,GG$28)</f>
        <v>high</v>
      </c>
      <c r="GH136" s="24" t="str">
        <f ca="1">INDEX(INDIRECT("in_input"&amp;$B136),$E136,GH$28)</f>
        <v>high</v>
      </c>
      <c r="GI136" s="24" t="str">
        <f ca="1">INDEX(INDIRECT("in_input"&amp;$B136),$E136,GI$28)</f>
        <v>high</v>
      </c>
      <c r="GJ136" s="24" t="str">
        <f ca="1">INDEX(INDIRECT("in_input"&amp;$B136),$E136,GJ$28)</f>
        <v>high</v>
      </c>
      <c r="GK136" s="24" t="str">
        <f ca="1">INDEX(INDIRECT("in_input"&amp;$B136),$E136,GK$28)</f>
        <v>high</v>
      </c>
      <c r="GL136" s="24" t="str">
        <f ca="1">INDEX(INDIRECT("in_input"&amp;$B136),$E136,GL$28)</f>
        <v>high</v>
      </c>
      <c r="GM136" s="24" t="str">
        <f ca="1">INDEX(INDIRECT("in_input"&amp;$B136),$E136,GM$28)</f>
        <v>high</v>
      </c>
      <c r="GN136" s="24" t="str">
        <f ca="1">INDEX(INDIRECT("in_input"&amp;$B136),$E136,GN$28)</f>
        <v>high</v>
      </c>
      <c r="GO136" s="24" t="str">
        <f ca="1">INDEX(INDIRECT("in_input"&amp;$B136),$E136,GO$28)</f>
        <v>high</v>
      </c>
      <c r="GP136" s="24" t="str">
        <f ca="1">INDEX(INDIRECT("in_input"&amp;$B136),$E136,GP$28)</f>
        <v>high</v>
      </c>
      <c r="GQ136" s="24" t="str">
        <f ca="1">INDEX(INDIRECT("in_input"&amp;$B136),$E136,GQ$28)</f>
        <v>high</v>
      </c>
      <c r="GR136" s="24" t="str">
        <f ca="1">INDEX(INDIRECT("in_input"&amp;$B136),$E136,GR$28)</f>
        <v>high</v>
      </c>
      <c r="GS136" s="25" t="str">
        <f ca="1">INDEX(INDIRECT("in_input"&amp;$B136),$E136,GS$28)</f>
        <v>high</v>
      </c>
      <c r="GT136" s="204"/>
      <c r="GV136" s="12" t="s">
        <v>15</v>
      </c>
      <c r="GW136" s="121">
        <f>GV131</f>
        <v>1</v>
      </c>
      <c r="GX136" s="121" t="str">
        <f>GV132</f>
        <v>lei65</v>
      </c>
      <c r="GY136" s="221"/>
      <c r="GZ136" s="121">
        <v>3</v>
      </c>
      <c r="HA136" s="13"/>
      <c r="HB136" s="37" t="str">
        <f ca="1">INDEX(INDIRECT("in_input"&amp;$B136),$E136,HB$28)</f>
        <v>high</v>
      </c>
      <c r="HC136" s="24" t="str">
        <f ca="1">INDEX(INDIRECT("in_input"&amp;$B136),$E136,HC$28)</f>
        <v>high</v>
      </c>
      <c r="HD136" s="24" t="str">
        <f ca="1">INDEX(INDIRECT("in_input"&amp;$B136),$E136,HD$28)</f>
        <v>high</v>
      </c>
      <c r="HE136" s="24" t="str">
        <f ca="1">INDEX(INDIRECT("in_input"&amp;$B136),$E136,HE$28)</f>
        <v>high</v>
      </c>
      <c r="HF136" s="24" t="str">
        <f ca="1">INDEX(INDIRECT("in_input"&amp;$B136),$E136,HF$28)</f>
        <v>high</v>
      </c>
      <c r="HG136" s="24" t="str">
        <f ca="1">INDEX(INDIRECT("in_input"&amp;$B136),$E136,HG$28)</f>
        <v>high</v>
      </c>
      <c r="HH136" s="24" t="str">
        <f ca="1">INDEX(INDIRECT("in_input"&amp;$B136),$E136,HH$28)</f>
        <v>high</v>
      </c>
      <c r="HI136" s="24" t="str">
        <f ca="1">INDEX(INDIRECT("in_input"&amp;$B136),$E136,HI$28)</f>
        <v>high</v>
      </c>
      <c r="HJ136" s="24" t="str">
        <f ca="1">INDEX(INDIRECT("in_input"&amp;$B136),$E136,HJ$28)</f>
        <v>high</v>
      </c>
      <c r="HK136" s="24" t="str">
        <f ca="1">INDEX(INDIRECT("in_input"&amp;$B136),$E136,HK$28)</f>
        <v>high</v>
      </c>
      <c r="HL136" s="24" t="str">
        <f ca="1">INDEX(INDIRECT("in_input"&amp;$B136),$E136,HL$28)</f>
        <v>high</v>
      </c>
      <c r="HM136" s="24" t="str">
        <f ca="1">INDEX(INDIRECT("in_input"&amp;$B136),$E136,HM$28)</f>
        <v>high</v>
      </c>
      <c r="HN136" s="24" t="str">
        <f ca="1">INDEX(INDIRECT("in_input"&amp;$B136),$E136,HN$28)</f>
        <v>high</v>
      </c>
      <c r="HO136" s="24" t="str">
        <f ca="1">INDEX(INDIRECT("in_input"&amp;$B136),$E136,HO$28)</f>
        <v>high</v>
      </c>
      <c r="HP136" s="24" t="str">
        <f ca="1">INDEX(INDIRECT("in_input"&amp;$B136),$E136,HP$28)</f>
        <v>high</v>
      </c>
      <c r="HQ136" s="24" t="str">
        <f ca="1">INDEX(INDIRECT("in_input"&amp;$B136),$E136,HQ$28)</f>
        <v>high</v>
      </c>
      <c r="HR136" s="24" t="str">
        <f ca="1">INDEX(INDIRECT("in_input"&amp;$B136),$E136,HR$28)</f>
        <v>high</v>
      </c>
      <c r="HS136" s="24" t="str">
        <f ca="1">INDEX(INDIRECT("in_input"&amp;$B136),$E136,HS$28)</f>
        <v>high</v>
      </c>
      <c r="HT136" s="24" t="str">
        <f ca="1">INDEX(INDIRECT("in_input"&amp;$B136),$E136,HT$28)</f>
        <v>high</v>
      </c>
      <c r="HU136" s="24" t="str">
        <f ca="1">INDEX(INDIRECT("in_input"&amp;$B136),$E136,HU$28)</f>
        <v>high</v>
      </c>
      <c r="HV136" s="25" t="str">
        <f ca="1">INDEX(INDIRECT("in_input"&amp;$B136),$E136,HV$28)</f>
        <v>high</v>
      </c>
      <c r="HW136" s="204"/>
    </row>
    <row r="137" spans="1:231" ht="15">
      <c r="A137" s="12" t="s">
        <v>29</v>
      </c>
      <c r="B137" s="121">
        <f>A131</f>
        <v>1</v>
      </c>
      <c r="C137" s="121" t="str">
        <f>A132</f>
        <v>work1834</v>
      </c>
      <c r="D137" s="221"/>
      <c r="E137" s="121">
        <v>4</v>
      </c>
      <c r="F137" s="13"/>
      <c r="G137" s="37">
        <f ca="1">INDEX(INDIRECT("in_input"&amp;$B137),$E137,G$28)</f>
        <v>40</v>
      </c>
      <c r="H137" s="24">
        <f ca="1">INDEX(INDIRECT("in_input"&amp;$B137),$E137,H$28)</f>
        <v>40</v>
      </c>
      <c r="I137" s="24">
        <f ca="1">INDEX(INDIRECT("in_input"&amp;$B137),$E137,I$28)</f>
        <v>40</v>
      </c>
      <c r="J137" s="24">
        <f ca="1">INDEX(INDIRECT("in_input"&amp;$B137),$E137,J$28)</f>
        <v>40</v>
      </c>
      <c r="K137" s="24">
        <f ca="1">INDEX(INDIRECT("in_input"&amp;$B137),$E137,K$28)</f>
        <v>40</v>
      </c>
      <c r="L137" s="24">
        <f ca="1">INDEX(INDIRECT("in_input"&amp;$B137),$E137,L$28)</f>
        <v>40</v>
      </c>
      <c r="M137" s="24">
        <f ca="1">INDEX(INDIRECT("in_input"&amp;$B137),$E137,M$28)</f>
        <v>40</v>
      </c>
      <c r="N137" s="24">
        <f ca="1">INDEX(INDIRECT("in_input"&amp;$B137),$E137,N$28)</f>
        <v>40</v>
      </c>
      <c r="O137" s="24">
        <f ca="1">INDEX(INDIRECT("in_input"&amp;$B137),$E137,O$28)</f>
        <v>40</v>
      </c>
      <c r="P137" s="24">
        <f ca="1">INDEX(INDIRECT("in_input"&amp;$B137),$E137,P$28)</f>
        <v>40</v>
      </c>
      <c r="Q137" s="24">
        <f ca="1">INDEX(INDIRECT("in_input"&amp;$B137),$E137,Q$28)</f>
        <v>40</v>
      </c>
      <c r="R137" s="24">
        <f ca="1">INDEX(INDIRECT("in_input"&amp;$B137),$E137,R$28)</f>
        <v>40</v>
      </c>
      <c r="S137" s="24">
        <f ca="1">INDEX(INDIRECT("in_input"&amp;$B137),$E137,S$28)</f>
        <v>40</v>
      </c>
      <c r="T137" s="24">
        <f ca="1">INDEX(INDIRECT("in_input"&amp;$B137),$E137,T$28)</f>
        <v>40</v>
      </c>
      <c r="U137" s="24">
        <f ca="1">INDEX(INDIRECT("in_input"&amp;$B137),$E137,U$28)</f>
        <v>40</v>
      </c>
      <c r="V137" s="24">
        <f ca="1">INDEX(INDIRECT("in_input"&amp;$B137),$E137,V$28)</f>
        <v>40</v>
      </c>
      <c r="W137" s="24">
        <f ca="1">INDEX(INDIRECT("in_input"&amp;$B137),$E137,W$28)</f>
        <v>40</v>
      </c>
      <c r="X137" s="24">
        <f ca="1">INDEX(INDIRECT("in_input"&amp;$B137),$E137,X$28)</f>
        <v>40</v>
      </c>
      <c r="Y137" s="24">
        <f ca="1">INDEX(INDIRECT("in_input"&amp;$B137),$E137,Y$28)</f>
        <v>40</v>
      </c>
      <c r="Z137" s="24">
        <f ca="1">INDEX(INDIRECT("in_input"&amp;$B137),$E137,Z$28)</f>
        <v>40</v>
      </c>
      <c r="AA137" s="25">
        <f ca="1">INDEX(INDIRECT("in_input"&amp;$B137),$E137,AA$28)</f>
        <v>40</v>
      </c>
      <c r="AB137" s="204"/>
      <c r="AD137" s="12" t="s">
        <v>29</v>
      </c>
      <c r="AE137" s="121">
        <f>AD131</f>
        <v>1</v>
      </c>
      <c r="AF137" s="121" t="str">
        <f>AD132</f>
        <v>shop1834</v>
      </c>
      <c r="AG137" s="221"/>
      <c r="AH137" s="121">
        <v>4</v>
      </c>
      <c r="AI137" s="13"/>
      <c r="AJ137" s="37">
        <f ca="1">INDEX(INDIRECT("in_input"&amp;$B137),$E137,AJ$28)</f>
        <v>40</v>
      </c>
      <c r="AK137" s="24">
        <f ca="1">INDEX(INDIRECT("in_input"&amp;$B137),$E137,AK$28)</f>
        <v>40</v>
      </c>
      <c r="AL137" s="24">
        <f ca="1">INDEX(INDIRECT("in_input"&amp;$B137),$E137,AL$28)</f>
        <v>40</v>
      </c>
      <c r="AM137" s="24">
        <f ca="1">INDEX(INDIRECT("in_input"&amp;$B137),$E137,AM$28)</f>
        <v>40</v>
      </c>
      <c r="AN137" s="24">
        <f ca="1">INDEX(INDIRECT("in_input"&amp;$B137),$E137,AN$28)</f>
        <v>40</v>
      </c>
      <c r="AO137" s="24">
        <f ca="1">INDEX(INDIRECT("in_input"&amp;$B137),$E137,AO$28)</f>
        <v>40</v>
      </c>
      <c r="AP137" s="24">
        <f ca="1">INDEX(INDIRECT("in_input"&amp;$B137),$E137,AP$28)</f>
        <v>40</v>
      </c>
      <c r="AQ137" s="24">
        <f ca="1">INDEX(INDIRECT("in_input"&amp;$B137),$E137,AQ$28)</f>
        <v>40</v>
      </c>
      <c r="AR137" s="24">
        <f ca="1">INDEX(INDIRECT("in_input"&amp;$B137),$E137,AR$28)</f>
        <v>40</v>
      </c>
      <c r="AS137" s="24">
        <f ca="1">INDEX(INDIRECT("in_input"&amp;$B137),$E137,AS$28)</f>
        <v>40</v>
      </c>
      <c r="AT137" s="24">
        <f ca="1">INDEX(INDIRECT("in_input"&amp;$B137),$E137,AT$28)</f>
        <v>40</v>
      </c>
      <c r="AU137" s="24">
        <f ca="1">INDEX(INDIRECT("in_input"&amp;$B137),$E137,AU$28)</f>
        <v>40</v>
      </c>
      <c r="AV137" s="24">
        <f ca="1">INDEX(INDIRECT("in_input"&amp;$B137),$E137,AV$28)</f>
        <v>40</v>
      </c>
      <c r="AW137" s="24">
        <f ca="1">INDEX(INDIRECT("in_input"&amp;$B137),$E137,AW$28)</f>
        <v>40</v>
      </c>
      <c r="AX137" s="24">
        <f ca="1">INDEX(INDIRECT("in_input"&amp;$B137),$E137,AX$28)</f>
        <v>40</v>
      </c>
      <c r="AY137" s="24">
        <f ca="1">INDEX(INDIRECT("in_input"&amp;$B137),$E137,AY$28)</f>
        <v>40</v>
      </c>
      <c r="AZ137" s="24">
        <f ca="1">INDEX(INDIRECT("in_input"&amp;$B137),$E137,AZ$28)</f>
        <v>40</v>
      </c>
      <c r="BA137" s="24">
        <f ca="1">INDEX(INDIRECT("in_input"&amp;$B137),$E137,BA$28)</f>
        <v>40</v>
      </c>
      <c r="BB137" s="24">
        <f ca="1">INDEX(INDIRECT("in_input"&amp;$B137),$E137,BB$28)</f>
        <v>40</v>
      </c>
      <c r="BC137" s="24">
        <f ca="1">INDEX(INDIRECT("in_input"&amp;$B137),$E137,BC$28)</f>
        <v>40</v>
      </c>
      <c r="BD137" s="25">
        <f ca="1">INDEX(INDIRECT("in_input"&amp;$B137),$E137,BD$28)</f>
        <v>40</v>
      </c>
      <c r="BE137" s="204"/>
      <c r="BG137" s="12" t="s">
        <v>29</v>
      </c>
      <c r="BH137" s="121">
        <f>BG131</f>
        <v>1</v>
      </c>
      <c r="BI137" s="121" t="str">
        <f>BG132</f>
        <v>lei1834</v>
      </c>
      <c r="BJ137" s="221"/>
      <c r="BK137" s="121">
        <v>4</v>
      </c>
      <c r="BL137" s="13"/>
      <c r="BM137" s="37">
        <f ca="1">INDEX(INDIRECT("in_input"&amp;$B137),$E137,BM$28)</f>
        <v>40</v>
      </c>
      <c r="BN137" s="24">
        <f ca="1">INDEX(INDIRECT("in_input"&amp;$B137),$E137,BN$28)</f>
        <v>40</v>
      </c>
      <c r="BO137" s="24">
        <f ca="1">INDEX(INDIRECT("in_input"&amp;$B137),$E137,BO$28)</f>
        <v>40</v>
      </c>
      <c r="BP137" s="24">
        <f ca="1">INDEX(INDIRECT("in_input"&amp;$B137),$E137,BP$28)</f>
        <v>40</v>
      </c>
      <c r="BQ137" s="24">
        <f ca="1">INDEX(INDIRECT("in_input"&amp;$B137),$E137,BQ$28)</f>
        <v>40</v>
      </c>
      <c r="BR137" s="24">
        <f ca="1">INDEX(INDIRECT("in_input"&amp;$B137),$E137,BR$28)</f>
        <v>40</v>
      </c>
      <c r="BS137" s="24">
        <f ca="1">INDEX(INDIRECT("in_input"&amp;$B137),$E137,BS$28)</f>
        <v>40</v>
      </c>
      <c r="BT137" s="24">
        <f ca="1">INDEX(INDIRECT("in_input"&amp;$B137),$E137,BT$28)</f>
        <v>40</v>
      </c>
      <c r="BU137" s="24">
        <f ca="1">INDEX(INDIRECT("in_input"&amp;$B137),$E137,BU$28)</f>
        <v>40</v>
      </c>
      <c r="BV137" s="24">
        <f ca="1">INDEX(INDIRECT("in_input"&amp;$B137),$E137,BV$28)</f>
        <v>40</v>
      </c>
      <c r="BW137" s="24">
        <f ca="1">INDEX(INDIRECT("in_input"&amp;$B137),$E137,BW$28)</f>
        <v>40</v>
      </c>
      <c r="BX137" s="24">
        <f ca="1">INDEX(INDIRECT("in_input"&amp;$B137),$E137,BX$28)</f>
        <v>40</v>
      </c>
      <c r="BY137" s="24">
        <f ca="1">INDEX(INDIRECT("in_input"&amp;$B137),$E137,BY$28)</f>
        <v>40</v>
      </c>
      <c r="BZ137" s="24">
        <f ca="1">INDEX(INDIRECT("in_input"&amp;$B137),$E137,BZ$28)</f>
        <v>40</v>
      </c>
      <c r="CA137" s="24">
        <f ca="1">INDEX(INDIRECT("in_input"&amp;$B137),$E137,CA$28)</f>
        <v>40</v>
      </c>
      <c r="CB137" s="24">
        <f ca="1">INDEX(INDIRECT("in_input"&amp;$B137),$E137,CB$28)</f>
        <v>40</v>
      </c>
      <c r="CC137" s="24">
        <f ca="1">INDEX(INDIRECT("in_input"&amp;$B137),$E137,CC$28)</f>
        <v>40</v>
      </c>
      <c r="CD137" s="24">
        <f ca="1">INDEX(INDIRECT("in_input"&amp;$B137),$E137,CD$28)</f>
        <v>40</v>
      </c>
      <c r="CE137" s="24">
        <f ca="1">INDEX(INDIRECT("in_input"&amp;$B137),$E137,CE$28)</f>
        <v>40</v>
      </c>
      <c r="CF137" s="24">
        <f ca="1">INDEX(INDIRECT("in_input"&amp;$B137),$E137,CF$28)</f>
        <v>40</v>
      </c>
      <c r="CG137" s="25">
        <f ca="1">INDEX(INDIRECT("in_input"&amp;$B137),$E137,CG$28)</f>
        <v>40</v>
      </c>
      <c r="CH137" s="204"/>
      <c r="CJ137" s="12" t="s">
        <v>29</v>
      </c>
      <c r="CK137" s="121">
        <f>CJ131</f>
        <v>1</v>
      </c>
      <c r="CL137" s="121" t="str">
        <f>CJ132</f>
        <v>work3564</v>
      </c>
      <c r="CM137" s="221"/>
      <c r="CN137" s="121">
        <v>4</v>
      </c>
      <c r="CO137" s="13"/>
      <c r="CP137" s="37">
        <f ca="1">INDEX(INDIRECT("in_input"&amp;$B137),$E137,CP$28)</f>
        <v>40</v>
      </c>
      <c r="CQ137" s="24">
        <f ca="1">INDEX(INDIRECT("in_input"&amp;$B137),$E137,CQ$28)</f>
        <v>40</v>
      </c>
      <c r="CR137" s="24">
        <f ca="1">INDEX(INDIRECT("in_input"&amp;$B137),$E137,CR$28)</f>
        <v>40</v>
      </c>
      <c r="CS137" s="24">
        <f ca="1">INDEX(INDIRECT("in_input"&amp;$B137),$E137,CS$28)</f>
        <v>40</v>
      </c>
      <c r="CT137" s="24">
        <f ca="1">INDEX(INDIRECT("in_input"&amp;$B137),$E137,CT$28)</f>
        <v>40</v>
      </c>
      <c r="CU137" s="24">
        <f ca="1">INDEX(INDIRECT("in_input"&amp;$B137),$E137,CU$28)</f>
        <v>40</v>
      </c>
      <c r="CV137" s="24">
        <f ca="1">INDEX(INDIRECT("in_input"&amp;$B137),$E137,CV$28)</f>
        <v>40</v>
      </c>
      <c r="CW137" s="24">
        <f ca="1">INDEX(INDIRECT("in_input"&amp;$B137),$E137,CW$28)</f>
        <v>40</v>
      </c>
      <c r="CX137" s="24">
        <f ca="1">INDEX(INDIRECT("in_input"&amp;$B137),$E137,CX$28)</f>
        <v>40</v>
      </c>
      <c r="CY137" s="24">
        <f ca="1">INDEX(INDIRECT("in_input"&amp;$B137),$E137,CY$28)</f>
        <v>40</v>
      </c>
      <c r="CZ137" s="24">
        <f ca="1">INDEX(INDIRECT("in_input"&amp;$B137),$E137,CZ$28)</f>
        <v>40</v>
      </c>
      <c r="DA137" s="24">
        <f ca="1">INDEX(INDIRECT("in_input"&amp;$B137),$E137,DA$28)</f>
        <v>40</v>
      </c>
      <c r="DB137" s="24">
        <f ca="1">INDEX(INDIRECT("in_input"&amp;$B137),$E137,DB$28)</f>
        <v>40</v>
      </c>
      <c r="DC137" s="24">
        <f ca="1">INDEX(INDIRECT("in_input"&amp;$B137),$E137,DC$28)</f>
        <v>40</v>
      </c>
      <c r="DD137" s="24">
        <f ca="1">INDEX(INDIRECT("in_input"&amp;$B137),$E137,DD$28)</f>
        <v>40</v>
      </c>
      <c r="DE137" s="24">
        <f ca="1">INDEX(INDIRECT("in_input"&amp;$B137),$E137,DE$28)</f>
        <v>40</v>
      </c>
      <c r="DF137" s="24">
        <f ca="1">INDEX(INDIRECT("in_input"&amp;$B137),$E137,DF$28)</f>
        <v>40</v>
      </c>
      <c r="DG137" s="24">
        <f ca="1">INDEX(INDIRECT("in_input"&amp;$B137),$E137,DG$28)</f>
        <v>40</v>
      </c>
      <c r="DH137" s="24">
        <f ca="1">INDEX(INDIRECT("in_input"&amp;$B137),$E137,DH$28)</f>
        <v>40</v>
      </c>
      <c r="DI137" s="24">
        <f ca="1">INDEX(INDIRECT("in_input"&amp;$B137),$E137,DI$28)</f>
        <v>40</v>
      </c>
      <c r="DJ137" s="25">
        <f ca="1">INDEX(INDIRECT("in_input"&amp;$B137),$E137,DJ$28)</f>
        <v>40</v>
      </c>
      <c r="DK137" s="204"/>
      <c r="DM137" s="12" t="s">
        <v>29</v>
      </c>
      <c r="DN137" s="121">
        <f>DM131</f>
        <v>1</v>
      </c>
      <c r="DO137" s="121" t="str">
        <f>DM132</f>
        <v>shop3564</v>
      </c>
      <c r="DP137" s="221"/>
      <c r="DQ137" s="121">
        <v>4</v>
      </c>
      <c r="DR137" s="13"/>
      <c r="DS137" s="37">
        <f ca="1">INDEX(INDIRECT("in_input"&amp;$B137),$E137,DS$28)</f>
        <v>40</v>
      </c>
      <c r="DT137" s="24">
        <f ca="1">INDEX(INDIRECT("in_input"&amp;$B137),$E137,DT$28)</f>
        <v>40</v>
      </c>
      <c r="DU137" s="24">
        <f ca="1">INDEX(INDIRECT("in_input"&amp;$B137),$E137,DU$28)</f>
        <v>40</v>
      </c>
      <c r="DV137" s="24">
        <f ca="1">INDEX(INDIRECT("in_input"&amp;$B137),$E137,DV$28)</f>
        <v>40</v>
      </c>
      <c r="DW137" s="24">
        <f ca="1">INDEX(INDIRECT("in_input"&amp;$B137),$E137,DW$28)</f>
        <v>40</v>
      </c>
      <c r="DX137" s="24">
        <f ca="1">INDEX(INDIRECT("in_input"&amp;$B137),$E137,DX$28)</f>
        <v>40</v>
      </c>
      <c r="DY137" s="24">
        <f ca="1">INDEX(INDIRECT("in_input"&amp;$B137),$E137,DY$28)</f>
        <v>40</v>
      </c>
      <c r="DZ137" s="24">
        <f ca="1">INDEX(INDIRECT("in_input"&amp;$B137),$E137,DZ$28)</f>
        <v>40</v>
      </c>
      <c r="EA137" s="24">
        <f ca="1">INDEX(INDIRECT("in_input"&amp;$B137),$E137,EA$28)</f>
        <v>40</v>
      </c>
      <c r="EB137" s="24">
        <f ca="1">INDEX(INDIRECT("in_input"&amp;$B137),$E137,EB$28)</f>
        <v>40</v>
      </c>
      <c r="EC137" s="24">
        <f ca="1">INDEX(INDIRECT("in_input"&amp;$B137),$E137,EC$28)</f>
        <v>40</v>
      </c>
      <c r="ED137" s="24">
        <f ca="1">INDEX(INDIRECT("in_input"&amp;$B137),$E137,ED$28)</f>
        <v>40</v>
      </c>
      <c r="EE137" s="24">
        <f ca="1">INDEX(INDIRECT("in_input"&amp;$B137),$E137,EE$28)</f>
        <v>40</v>
      </c>
      <c r="EF137" s="24">
        <f ca="1">INDEX(INDIRECT("in_input"&amp;$B137),$E137,EF$28)</f>
        <v>40</v>
      </c>
      <c r="EG137" s="24">
        <f ca="1">INDEX(INDIRECT("in_input"&amp;$B137),$E137,EG$28)</f>
        <v>40</v>
      </c>
      <c r="EH137" s="24">
        <f ca="1">INDEX(INDIRECT("in_input"&amp;$B137),$E137,EH$28)</f>
        <v>40</v>
      </c>
      <c r="EI137" s="24">
        <f ca="1">INDEX(INDIRECT("in_input"&amp;$B137),$E137,EI$28)</f>
        <v>40</v>
      </c>
      <c r="EJ137" s="24">
        <f ca="1">INDEX(INDIRECT("in_input"&amp;$B137),$E137,EJ$28)</f>
        <v>40</v>
      </c>
      <c r="EK137" s="24">
        <f ca="1">INDEX(INDIRECT("in_input"&amp;$B137),$E137,EK$28)</f>
        <v>40</v>
      </c>
      <c r="EL137" s="24">
        <f ca="1">INDEX(INDIRECT("in_input"&amp;$B137),$E137,EL$28)</f>
        <v>40</v>
      </c>
      <c r="EM137" s="25">
        <f ca="1">INDEX(INDIRECT("in_input"&amp;$B137),$E137,EM$28)</f>
        <v>40</v>
      </c>
      <c r="EN137" s="204"/>
      <c r="EP137" s="12" t="s">
        <v>29</v>
      </c>
      <c r="EQ137" s="121">
        <f>EP131</f>
        <v>1</v>
      </c>
      <c r="ER137" s="121" t="str">
        <f>EP132</f>
        <v>lei3564</v>
      </c>
      <c r="ES137" s="221"/>
      <c r="ET137" s="121">
        <v>4</v>
      </c>
      <c r="EU137" s="13"/>
      <c r="EV137" s="37">
        <f ca="1">INDEX(INDIRECT("in_input"&amp;$B137),$E137,EV$28)</f>
        <v>40</v>
      </c>
      <c r="EW137" s="24">
        <f ca="1">INDEX(INDIRECT("in_input"&amp;$B137),$E137,EW$28)</f>
        <v>40</v>
      </c>
      <c r="EX137" s="24">
        <f ca="1">INDEX(INDIRECT("in_input"&amp;$B137),$E137,EX$28)</f>
        <v>40</v>
      </c>
      <c r="EY137" s="24">
        <f ca="1">INDEX(INDIRECT("in_input"&amp;$B137),$E137,EY$28)</f>
        <v>40</v>
      </c>
      <c r="EZ137" s="24">
        <f ca="1">INDEX(INDIRECT("in_input"&amp;$B137),$E137,EZ$28)</f>
        <v>40</v>
      </c>
      <c r="FA137" s="24">
        <f ca="1">INDEX(INDIRECT("in_input"&amp;$B137),$E137,FA$28)</f>
        <v>40</v>
      </c>
      <c r="FB137" s="24">
        <f ca="1">INDEX(INDIRECT("in_input"&amp;$B137),$E137,FB$28)</f>
        <v>40</v>
      </c>
      <c r="FC137" s="24">
        <f ca="1">INDEX(INDIRECT("in_input"&amp;$B137),$E137,FC$28)</f>
        <v>40</v>
      </c>
      <c r="FD137" s="24">
        <f ca="1">INDEX(INDIRECT("in_input"&amp;$B137),$E137,FD$28)</f>
        <v>40</v>
      </c>
      <c r="FE137" s="24">
        <f ca="1">INDEX(INDIRECT("in_input"&amp;$B137),$E137,FE$28)</f>
        <v>40</v>
      </c>
      <c r="FF137" s="24">
        <f ca="1">INDEX(INDIRECT("in_input"&amp;$B137),$E137,FF$28)</f>
        <v>40</v>
      </c>
      <c r="FG137" s="24">
        <f ca="1">INDEX(INDIRECT("in_input"&amp;$B137),$E137,FG$28)</f>
        <v>40</v>
      </c>
      <c r="FH137" s="24">
        <f ca="1">INDEX(INDIRECT("in_input"&amp;$B137),$E137,FH$28)</f>
        <v>40</v>
      </c>
      <c r="FI137" s="24">
        <f ca="1">INDEX(INDIRECT("in_input"&amp;$B137),$E137,FI$28)</f>
        <v>40</v>
      </c>
      <c r="FJ137" s="24">
        <f ca="1">INDEX(INDIRECT("in_input"&amp;$B137),$E137,FJ$28)</f>
        <v>40</v>
      </c>
      <c r="FK137" s="24">
        <f ca="1">INDEX(INDIRECT("in_input"&amp;$B137),$E137,FK$28)</f>
        <v>40</v>
      </c>
      <c r="FL137" s="24">
        <f ca="1">INDEX(INDIRECT("in_input"&amp;$B137),$E137,FL$28)</f>
        <v>40</v>
      </c>
      <c r="FM137" s="24">
        <f ca="1">INDEX(INDIRECT("in_input"&amp;$B137),$E137,FM$28)</f>
        <v>40</v>
      </c>
      <c r="FN137" s="24">
        <f ca="1">INDEX(INDIRECT("in_input"&amp;$B137),$E137,FN$28)</f>
        <v>40</v>
      </c>
      <c r="FO137" s="24">
        <f ca="1">INDEX(INDIRECT("in_input"&amp;$B137),$E137,FO$28)</f>
        <v>40</v>
      </c>
      <c r="FP137" s="25">
        <f ca="1">INDEX(INDIRECT("in_input"&amp;$B137),$E137,FP$28)</f>
        <v>40</v>
      </c>
      <c r="FQ137" s="204"/>
      <c r="FS137" s="12" t="s">
        <v>29</v>
      </c>
      <c r="FT137" s="121">
        <f>FS131</f>
        <v>1</v>
      </c>
      <c r="FU137" s="121" t="str">
        <f>FS132</f>
        <v>shop65</v>
      </c>
      <c r="FV137" s="221"/>
      <c r="FW137" s="121">
        <v>4</v>
      </c>
      <c r="FX137" s="13"/>
      <c r="FY137" s="37">
        <f ca="1">INDEX(INDIRECT("in_input"&amp;$B137),$E137,FY$28)</f>
        <v>40</v>
      </c>
      <c r="FZ137" s="24">
        <f ca="1">INDEX(INDIRECT("in_input"&amp;$B137),$E137,FZ$28)</f>
        <v>40</v>
      </c>
      <c r="GA137" s="24">
        <f ca="1">INDEX(INDIRECT("in_input"&amp;$B137),$E137,GA$28)</f>
        <v>40</v>
      </c>
      <c r="GB137" s="24">
        <f ca="1">INDEX(INDIRECT("in_input"&amp;$B137),$E137,GB$28)</f>
        <v>40</v>
      </c>
      <c r="GC137" s="24">
        <f ca="1">INDEX(INDIRECT("in_input"&amp;$B137),$E137,GC$28)</f>
        <v>40</v>
      </c>
      <c r="GD137" s="24">
        <f ca="1">INDEX(INDIRECT("in_input"&amp;$B137),$E137,GD$28)</f>
        <v>40</v>
      </c>
      <c r="GE137" s="24">
        <f ca="1">INDEX(INDIRECT("in_input"&amp;$B137),$E137,GE$28)</f>
        <v>40</v>
      </c>
      <c r="GF137" s="24">
        <f ca="1">INDEX(INDIRECT("in_input"&amp;$B137),$E137,GF$28)</f>
        <v>40</v>
      </c>
      <c r="GG137" s="24">
        <f ca="1">INDEX(INDIRECT("in_input"&amp;$B137),$E137,GG$28)</f>
        <v>40</v>
      </c>
      <c r="GH137" s="24">
        <f ca="1">INDEX(INDIRECT("in_input"&amp;$B137),$E137,GH$28)</f>
        <v>40</v>
      </c>
      <c r="GI137" s="24">
        <f ca="1">INDEX(INDIRECT("in_input"&amp;$B137),$E137,GI$28)</f>
        <v>40</v>
      </c>
      <c r="GJ137" s="24">
        <f ca="1">INDEX(INDIRECT("in_input"&amp;$B137),$E137,GJ$28)</f>
        <v>40</v>
      </c>
      <c r="GK137" s="24">
        <f ca="1">INDEX(INDIRECT("in_input"&amp;$B137),$E137,GK$28)</f>
        <v>40</v>
      </c>
      <c r="GL137" s="24">
        <f ca="1">INDEX(INDIRECT("in_input"&amp;$B137),$E137,GL$28)</f>
        <v>40</v>
      </c>
      <c r="GM137" s="24">
        <f ca="1">INDEX(INDIRECT("in_input"&amp;$B137),$E137,GM$28)</f>
        <v>40</v>
      </c>
      <c r="GN137" s="24">
        <f ca="1">INDEX(INDIRECT("in_input"&amp;$B137),$E137,GN$28)</f>
        <v>40</v>
      </c>
      <c r="GO137" s="24">
        <f ca="1">INDEX(INDIRECT("in_input"&amp;$B137),$E137,GO$28)</f>
        <v>40</v>
      </c>
      <c r="GP137" s="24">
        <f ca="1">INDEX(INDIRECT("in_input"&amp;$B137),$E137,GP$28)</f>
        <v>40</v>
      </c>
      <c r="GQ137" s="24">
        <f ca="1">INDEX(INDIRECT("in_input"&amp;$B137),$E137,GQ$28)</f>
        <v>40</v>
      </c>
      <c r="GR137" s="24">
        <f ca="1">INDEX(INDIRECT("in_input"&amp;$B137),$E137,GR$28)</f>
        <v>40</v>
      </c>
      <c r="GS137" s="25">
        <f ca="1">INDEX(INDIRECT("in_input"&amp;$B137),$E137,GS$28)</f>
        <v>40</v>
      </c>
      <c r="GT137" s="204"/>
      <c r="GV137" s="12" t="s">
        <v>29</v>
      </c>
      <c r="GW137" s="121">
        <f>GV131</f>
        <v>1</v>
      </c>
      <c r="GX137" s="121" t="str">
        <f>GV132</f>
        <v>lei65</v>
      </c>
      <c r="GY137" s="221"/>
      <c r="GZ137" s="121">
        <v>4</v>
      </c>
      <c r="HA137" s="13"/>
      <c r="HB137" s="37">
        <f ca="1">INDEX(INDIRECT("in_input"&amp;$B137),$E137,HB$28)</f>
        <v>40</v>
      </c>
      <c r="HC137" s="24">
        <f ca="1">INDEX(INDIRECT("in_input"&amp;$B137),$E137,HC$28)</f>
        <v>40</v>
      </c>
      <c r="HD137" s="24">
        <f ca="1">INDEX(INDIRECT("in_input"&amp;$B137),$E137,HD$28)</f>
        <v>40</v>
      </c>
      <c r="HE137" s="24">
        <f ca="1">INDEX(INDIRECT("in_input"&amp;$B137),$E137,HE$28)</f>
        <v>40</v>
      </c>
      <c r="HF137" s="24">
        <f ca="1">INDEX(INDIRECT("in_input"&amp;$B137),$E137,HF$28)</f>
        <v>40</v>
      </c>
      <c r="HG137" s="24">
        <f ca="1">INDEX(INDIRECT("in_input"&amp;$B137),$E137,HG$28)</f>
        <v>40</v>
      </c>
      <c r="HH137" s="24">
        <f ca="1">INDEX(INDIRECT("in_input"&amp;$B137),$E137,HH$28)</f>
        <v>40</v>
      </c>
      <c r="HI137" s="24">
        <f ca="1">INDEX(INDIRECT("in_input"&amp;$B137),$E137,HI$28)</f>
        <v>40</v>
      </c>
      <c r="HJ137" s="24">
        <f ca="1">INDEX(INDIRECT("in_input"&amp;$B137),$E137,HJ$28)</f>
        <v>40</v>
      </c>
      <c r="HK137" s="24">
        <f ca="1">INDEX(INDIRECT("in_input"&amp;$B137),$E137,HK$28)</f>
        <v>40</v>
      </c>
      <c r="HL137" s="24">
        <f ca="1">INDEX(INDIRECT("in_input"&amp;$B137),$E137,HL$28)</f>
        <v>40</v>
      </c>
      <c r="HM137" s="24">
        <f ca="1">INDEX(INDIRECT("in_input"&amp;$B137),$E137,HM$28)</f>
        <v>40</v>
      </c>
      <c r="HN137" s="24">
        <f ca="1">INDEX(INDIRECT("in_input"&amp;$B137),$E137,HN$28)</f>
        <v>40</v>
      </c>
      <c r="HO137" s="24">
        <f ca="1">INDEX(INDIRECT("in_input"&amp;$B137),$E137,HO$28)</f>
        <v>40</v>
      </c>
      <c r="HP137" s="24">
        <f ca="1">INDEX(INDIRECT("in_input"&amp;$B137),$E137,HP$28)</f>
        <v>40</v>
      </c>
      <c r="HQ137" s="24">
        <f ca="1">INDEX(INDIRECT("in_input"&amp;$B137),$E137,HQ$28)</f>
        <v>40</v>
      </c>
      <c r="HR137" s="24">
        <f ca="1">INDEX(INDIRECT("in_input"&amp;$B137),$E137,HR$28)</f>
        <v>40</v>
      </c>
      <c r="HS137" s="24">
        <f ca="1">INDEX(INDIRECT("in_input"&amp;$B137),$E137,HS$28)</f>
        <v>40</v>
      </c>
      <c r="HT137" s="24">
        <f ca="1">INDEX(INDIRECT("in_input"&amp;$B137),$E137,HT$28)</f>
        <v>40</v>
      </c>
      <c r="HU137" s="24">
        <f ca="1">INDEX(INDIRECT("in_input"&amp;$B137),$E137,HU$28)</f>
        <v>40</v>
      </c>
      <c r="HV137" s="25">
        <f ca="1">INDEX(INDIRECT("in_input"&amp;$B137),$E137,HV$28)</f>
        <v>40</v>
      </c>
      <c r="HW137" s="204"/>
    </row>
    <row r="138" spans="1:231" ht="15">
      <c r="A138" s="12" t="s">
        <v>173</v>
      </c>
      <c r="B138" s="121">
        <f>A131</f>
        <v>1</v>
      </c>
      <c r="C138" s="121" t="str">
        <f>A132</f>
        <v>work1834</v>
      </c>
      <c r="D138" s="221"/>
      <c r="E138" s="121">
        <v>6</v>
      </c>
      <c r="F138" s="13"/>
      <c r="G138" s="37">
        <f ca="1">INDEX(INDIRECT("in_input"&amp;$B138),$E138,G$28)</f>
        <v>0</v>
      </c>
      <c r="H138" s="24">
        <f ca="1">INDEX(INDIRECT("in_input"&amp;$B138),$E138,H$28)</f>
        <v>0</v>
      </c>
      <c r="I138" s="24">
        <f ca="1">INDEX(INDIRECT("in_input"&amp;$B138),$E138,I$28)</f>
        <v>0</v>
      </c>
      <c r="J138" s="24">
        <f ca="1">INDEX(INDIRECT("in_input"&amp;$B138),$E138,J$28)</f>
        <v>0</v>
      </c>
      <c r="K138" s="24">
        <f ca="1">INDEX(INDIRECT("in_input"&amp;$B138),$E138,K$28)</f>
        <v>0</v>
      </c>
      <c r="L138" s="24">
        <f ca="1">INDEX(INDIRECT("in_input"&amp;$B138),$E138,L$28)</f>
        <v>0</v>
      </c>
      <c r="M138" s="24">
        <f ca="1">INDEX(INDIRECT("in_input"&amp;$B138),$E138,M$28)</f>
        <v>0</v>
      </c>
      <c r="N138" s="24">
        <f ca="1">INDEX(INDIRECT("in_input"&amp;$B138),$E138,N$28)</f>
        <v>0</v>
      </c>
      <c r="O138" s="24">
        <f ca="1">INDEX(INDIRECT("in_input"&amp;$B138),$E138,O$28)</f>
        <v>0</v>
      </c>
      <c r="P138" s="24">
        <f ca="1">INDEX(INDIRECT("in_input"&amp;$B138),$E138,P$28)</f>
        <v>0</v>
      </c>
      <c r="Q138" s="24">
        <f ca="1">INDEX(INDIRECT("in_input"&amp;$B138),$E138,Q$28)</f>
        <v>0</v>
      </c>
      <c r="R138" s="24">
        <f ca="1">INDEX(INDIRECT("in_input"&amp;$B138),$E138,R$28)</f>
        <v>0</v>
      </c>
      <c r="S138" s="24">
        <f ca="1">INDEX(INDIRECT("in_input"&amp;$B138),$E138,S$28)</f>
        <v>0</v>
      </c>
      <c r="T138" s="24">
        <f ca="1">INDEX(INDIRECT("in_input"&amp;$B138),$E138,T$28)</f>
        <v>0</v>
      </c>
      <c r="U138" s="24">
        <f ca="1">INDEX(INDIRECT("in_input"&amp;$B138),$E138,U$28)</f>
        <v>0</v>
      </c>
      <c r="V138" s="24">
        <f ca="1">INDEX(INDIRECT("in_input"&amp;$B138),$E138,V$28)</f>
        <v>0</v>
      </c>
      <c r="W138" s="24">
        <f ca="1">INDEX(INDIRECT("in_input"&amp;$B138),$E138,W$28)</f>
        <v>0</v>
      </c>
      <c r="X138" s="24">
        <f ca="1">INDEX(INDIRECT("in_input"&amp;$B138),$E138,X$28)</f>
        <v>0</v>
      </c>
      <c r="Y138" s="24">
        <f ca="1">INDEX(INDIRECT("in_input"&amp;$B138),$E138,Y$28)</f>
        <v>0</v>
      </c>
      <c r="Z138" s="24">
        <f ca="1">INDEX(INDIRECT("in_input"&amp;$B138),$E138,Z$28)</f>
        <v>0</v>
      </c>
      <c r="AA138" s="25">
        <f ca="1">INDEX(INDIRECT("in_input"&amp;$B138),$E138,AA$28)</f>
        <v>0</v>
      </c>
      <c r="AB138" s="204"/>
      <c r="AD138" s="12" t="s">
        <v>173</v>
      </c>
      <c r="AE138" s="121">
        <f>AD131</f>
        <v>1</v>
      </c>
      <c r="AF138" s="121" t="str">
        <f>AD132</f>
        <v>shop1834</v>
      </c>
      <c r="AG138" s="221"/>
      <c r="AH138" s="121">
        <v>6</v>
      </c>
      <c r="AI138" s="13"/>
      <c r="AJ138" s="37">
        <f ca="1">INDEX(INDIRECT("in_input"&amp;$B138),$E138,AJ$28)</f>
        <v>0</v>
      </c>
      <c r="AK138" s="24">
        <f ca="1">INDEX(INDIRECT("in_input"&amp;$B138),$E138,AK$28)</f>
        <v>0</v>
      </c>
      <c r="AL138" s="24">
        <f ca="1">INDEX(INDIRECT("in_input"&amp;$B138),$E138,AL$28)</f>
        <v>0</v>
      </c>
      <c r="AM138" s="24">
        <f ca="1">INDEX(INDIRECT("in_input"&amp;$B138),$E138,AM$28)</f>
        <v>0</v>
      </c>
      <c r="AN138" s="24">
        <f ca="1">INDEX(INDIRECT("in_input"&amp;$B138),$E138,AN$28)</f>
        <v>0</v>
      </c>
      <c r="AO138" s="24">
        <f ca="1">INDEX(INDIRECT("in_input"&amp;$B138),$E138,AO$28)</f>
        <v>0</v>
      </c>
      <c r="AP138" s="24">
        <f ca="1">INDEX(INDIRECT("in_input"&amp;$B138),$E138,AP$28)</f>
        <v>0</v>
      </c>
      <c r="AQ138" s="24">
        <f ca="1">INDEX(INDIRECT("in_input"&amp;$B138),$E138,AQ$28)</f>
        <v>0</v>
      </c>
      <c r="AR138" s="24">
        <f ca="1">INDEX(INDIRECT("in_input"&amp;$B138),$E138,AR$28)</f>
        <v>0</v>
      </c>
      <c r="AS138" s="24">
        <f ca="1">INDEX(INDIRECT("in_input"&amp;$B138),$E138,AS$28)</f>
        <v>0</v>
      </c>
      <c r="AT138" s="24">
        <f ca="1">INDEX(INDIRECT("in_input"&amp;$B138),$E138,AT$28)</f>
        <v>0</v>
      </c>
      <c r="AU138" s="24">
        <f ca="1">INDEX(INDIRECT("in_input"&amp;$B138),$E138,AU$28)</f>
        <v>0</v>
      </c>
      <c r="AV138" s="24">
        <f ca="1">INDEX(INDIRECT("in_input"&amp;$B138),$E138,AV$28)</f>
        <v>0</v>
      </c>
      <c r="AW138" s="24">
        <f ca="1">INDEX(INDIRECT("in_input"&amp;$B138),$E138,AW$28)</f>
        <v>0</v>
      </c>
      <c r="AX138" s="24">
        <f ca="1">INDEX(INDIRECT("in_input"&amp;$B138),$E138,AX$28)</f>
        <v>0</v>
      </c>
      <c r="AY138" s="24">
        <f ca="1">INDEX(INDIRECT("in_input"&amp;$B138),$E138,AY$28)</f>
        <v>0</v>
      </c>
      <c r="AZ138" s="24">
        <f ca="1">INDEX(INDIRECT("in_input"&amp;$B138),$E138,AZ$28)</f>
        <v>0</v>
      </c>
      <c r="BA138" s="24">
        <f ca="1">INDEX(INDIRECT("in_input"&amp;$B138),$E138,BA$28)</f>
        <v>0</v>
      </c>
      <c r="BB138" s="24">
        <f ca="1">INDEX(INDIRECT("in_input"&amp;$B138),$E138,BB$28)</f>
        <v>0</v>
      </c>
      <c r="BC138" s="24">
        <f ca="1">INDEX(INDIRECT("in_input"&amp;$B138),$E138,BC$28)</f>
        <v>0</v>
      </c>
      <c r="BD138" s="25">
        <f ca="1">INDEX(INDIRECT("in_input"&amp;$B138),$E138,BD$28)</f>
        <v>0</v>
      </c>
      <c r="BE138" s="204"/>
      <c r="BG138" s="12" t="s">
        <v>173</v>
      </c>
      <c r="BH138" s="121">
        <f>BG131</f>
        <v>1</v>
      </c>
      <c r="BI138" s="121" t="str">
        <f>BG132</f>
        <v>lei1834</v>
      </c>
      <c r="BJ138" s="221"/>
      <c r="BK138" s="121">
        <v>6</v>
      </c>
      <c r="BL138" s="13"/>
      <c r="BM138" s="37">
        <f ca="1">INDEX(INDIRECT("in_input"&amp;$B138),$E138,BM$28)</f>
        <v>0</v>
      </c>
      <c r="BN138" s="24">
        <f ca="1">INDEX(INDIRECT("in_input"&amp;$B138),$E138,BN$28)</f>
        <v>0</v>
      </c>
      <c r="BO138" s="24">
        <f ca="1">INDEX(INDIRECT("in_input"&amp;$B138),$E138,BO$28)</f>
        <v>0</v>
      </c>
      <c r="BP138" s="24">
        <f ca="1">INDEX(INDIRECT("in_input"&amp;$B138),$E138,BP$28)</f>
        <v>0</v>
      </c>
      <c r="BQ138" s="24">
        <f ca="1">INDEX(INDIRECT("in_input"&amp;$B138),$E138,BQ$28)</f>
        <v>0</v>
      </c>
      <c r="BR138" s="24">
        <f ca="1">INDEX(INDIRECT("in_input"&amp;$B138),$E138,BR$28)</f>
        <v>0</v>
      </c>
      <c r="BS138" s="24">
        <f ca="1">INDEX(INDIRECT("in_input"&amp;$B138),$E138,BS$28)</f>
        <v>0</v>
      </c>
      <c r="BT138" s="24">
        <f ca="1">INDEX(INDIRECT("in_input"&amp;$B138),$E138,BT$28)</f>
        <v>0</v>
      </c>
      <c r="BU138" s="24">
        <f ca="1">INDEX(INDIRECT("in_input"&amp;$B138),$E138,BU$28)</f>
        <v>0</v>
      </c>
      <c r="BV138" s="24">
        <f ca="1">INDEX(INDIRECT("in_input"&amp;$B138),$E138,BV$28)</f>
        <v>0</v>
      </c>
      <c r="BW138" s="24">
        <f ca="1">INDEX(INDIRECT("in_input"&amp;$B138),$E138,BW$28)</f>
        <v>0</v>
      </c>
      <c r="BX138" s="24">
        <f ca="1">INDEX(INDIRECT("in_input"&amp;$B138),$E138,BX$28)</f>
        <v>0</v>
      </c>
      <c r="BY138" s="24">
        <f ca="1">INDEX(INDIRECT("in_input"&amp;$B138),$E138,BY$28)</f>
        <v>0</v>
      </c>
      <c r="BZ138" s="24">
        <f ca="1">INDEX(INDIRECT("in_input"&amp;$B138),$E138,BZ$28)</f>
        <v>0</v>
      </c>
      <c r="CA138" s="24">
        <f ca="1">INDEX(INDIRECT("in_input"&amp;$B138),$E138,CA$28)</f>
        <v>0</v>
      </c>
      <c r="CB138" s="24">
        <f ca="1">INDEX(INDIRECT("in_input"&amp;$B138),$E138,CB$28)</f>
        <v>0</v>
      </c>
      <c r="CC138" s="24">
        <f ca="1">INDEX(INDIRECT("in_input"&amp;$B138),$E138,CC$28)</f>
        <v>0</v>
      </c>
      <c r="CD138" s="24">
        <f ca="1">INDEX(INDIRECT("in_input"&amp;$B138),$E138,CD$28)</f>
        <v>0</v>
      </c>
      <c r="CE138" s="24">
        <f ca="1">INDEX(INDIRECT("in_input"&amp;$B138),$E138,CE$28)</f>
        <v>0</v>
      </c>
      <c r="CF138" s="24">
        <f ca="1">INDEX(INDIRECT("in_input"&amp;$B138),$E138,CF$28)</f>
        <v>0</v>
      </c>
      <c r="CG138" s="25">
        <f ca="1">INDEX(INDIRECT("in_input"&amp;$B138),$E138,CG$28)</f>
        <v>0</v>
      </c>
      <c r="CH138" s="204"/>
      <c r="CJ138" s="12" t="s">
        <v>173</v>
      </c>
      <c r="CK138" s="121">
        <f>CJ131</f>
        <v>1</v>
      </c>
      <c r="CL138" s="121" t="str">
        <f>CJ132</f>
        <v>work3564</v>
      </c>
      <c r="CM138" s="221"/>
      <c r="CN138" s="121">
        <v>6</v>
      </c>
      <c r="CO138" s="13"/>
      <c r="CP138" s="37">
        <f ca="1">INDEX(INDIRECT("in_input"&amp;$B138),$E138,CP$28)</f>
        <v>0</v>
      </c>
      <c r="CQ138" s="24">
        <f ca="1">INDEX(INDIRECT("in_input"&amp;$B138),$E138,CQ$28)</f>
        <v>0</v>
      </c>
      <c r="CR138" s="24">
        <f ca="1">INDEX(INDIRECT("in_input"&amp;$B138),$E138,CR$28)</f>
        <v>0</v>
      </c>
      <c r="CS138" s="24">
        <f ca="1">INDEX(INDIRECT("in_input"&amp;$B138),$E138,CS$28)</f>
        <v>0</v>
      </c>
      <c r="CT138" s="24">
        <f ca="1">INDEX(INDIRECT("in_input"&amp;$B138),$E138,CT$28)</f>
        <v>0</v>
      </c>
      <c r="CU138" s="24">
        <f ca="1">INDEX(INDIRECT("in_input"&amp;$B138),$E138,CU$28)</f>
        <v>0</v>
      </c>
      <c r="CV138" s="24">
        <f ca="1">INDEX(INDIRECT("in_input"&amp;$B138),$E138,CV$28)</f>
        <v>0</v>
      </c>
      <c r="CW138" s="24">
        <f ca="1">INDEX(INDIRECT("in_input"&amp;$B138),$E138,CW$28)</f>
        <v>0</v>
      </c>
      <c r="CX138" s="24">
        <f ca="1">INDEX(INDIRECT("in_input"&amp;$B138),$E138,CX$28)</f>
        <v>0</v>
      </c>
      <c r="CY138" s="24">
        <f ca="1">INDEX(INDIRECT("in_input"&amp;$B138),$E138,CY$28)</f>
        <v>0</v>
      </c>
      <c r="CZ138" s="24">
        <f ca="1">INDEX(INDIRECT("in_input"&amp;$B138),$E138,CZ$28)</f>
        <v>0</v>
      </c>
      <c r="DA138" s="24">
        <f ca="1">INDEX(INDIRECT("in_input"&amp;$B138),$E138,DA$28)</f>
        <v>0</v>
      </c>
      <c r="DB138" s="24">
        <f ca="1">INDEX(INDIRECT("in_input"&amp;$B138),$E138,DB$28)</f>
        <v>0</v>
      </c>
      <c r="DC138" s="24">
        <f ca="1">INDEX(INDIRECT("in_input"&amp;$B138),$E138,DC$28)</f>
        <v>0</v>
      </c>
      <c r="DD138" s="24">
        <f ca="1">INDEX(INDIRECT("in_input"&amp;$B138),$E138,DD$28)</f>
        <v>0</v>
      </c>
      <c r="DE138" s="24">
        <f ca="1">INDEX(INDIRECT("in_input"&amp;$B138),$E138,DE$28)</f>
        <v>0</v>
      </c>
      <c r="DF138" s="24">
        <f ca="1">INDEX(INDIRECT("in_input"&amp;$B138),$E138,DF$28)</f>
        <v>0</v>
      </c>
      <c r="DG138" s="24">
        <f ca="1">INDEX(INDIRECT("in_input"&amp;$B138),$E138,DG$28)</f>
        <v>0</v>
      </c>
      <c r="DH138" s="24">
        <f ca="1">INDEX(INDIRECT("in_input"&amp;$B138),$E138,DH$28)</f>
        <v>0</v>
      </c>
      <c r="DI138" s="24">
        <f ca="1">INDEX(INDIRECT("in_input"&amp;$B138),$E138,DI$28)</f>
        <v>0</v>
      </c>
      <c r="DJ138" s="25">
        <f ca="1">INDEX(INDIRECT("in_input"&amp;$B138),$E138,DJ$28)</f>
        <v>0</v>
      </c>
      <c r="DK138" s="204"/>
      <c r="DM138" s="12" t="s">
        <v>173</v>
      </c>
      <c r="DN138" s="121">
        <f>DM131</f>
        <v>1</v>
      </c>
      <c r="DO138" s="121" t="str">
        <f>DM132</f>
        <v>shop3564</v>
      </c>
      <c r="DP138" s="221"/>
      <c r="DQ138" s="121">
        <v>6</v>
      </c>
      <c r="DR138" s="13"/>
      <c r="DS138" s="37">
        <f ca="1">INDEX(INDIRECT("in_input"&amp;$B138),$E138,DS$28)</f>
        <v>0</v>
      </c>
      <c r="DT138" s="24">
        <f ca="1">INDEX(INDIRECT("in_input"&amp;$B138),$E138,DT$28)</f>
        <v>0</v>
      </c>
      <c r="DU138" s="24">
        <f ca="1">INDEX(INDIRECT("in_input"&amp;$B138),$E138,DU$28)</f>
        <v>0</v>
      </c>
      <c r="DV138" s="24">
        <f ca="1">INDEX(INDIRECT("in_input"&amp;$B138),$E138,DV$28)</f>
        <v>0</v>
      </c>
      <c r="DW138" s="24">
        <f ca="1">INDEX(INDIRECT("in_input"&amp;$B138),$E138,DW$28)</f>
        <v>0</v>
      </c>
      <c r="DX138" s="24">
        <f ca="1">INDEX(INDIRECT("in_input"&amp;$B138),$E138,DX$28)</f>
        <v>0</v>
      </c>
      <c r="DY138" s="24">
        <f ca="1">INDEX(INDIRECT("in_input"&amp;$B138),$E138,DY$28)</f>
        <v>0</v>
      </c>
      <c r="DZ138" s="24">
        <f ca="1">INDEX(INDIRECT("in_input"&amp;$B138),$E138,DZ$28)</f>
        <v>0</v>
      </c>
      <c r="EA138" s="24">
        <f ca="1">INDEX(INDIRECT("in_input"&amp;$B138),$E138,EA$28)</f>
        <v>0</v>
      </c>
      <c r="EB138" s="24">
        <f ca="1">INDEX(INDIRECT("in_input"&amp;$B138),$E138,EB$28)</f>
        <v>0</v>
      </c>
      <c r="EC138" s="24">
        <f ca="1">INDEX(INDIRECT("in_input"&amp;$B138),$E138,EC$28)</f>
        <v>0</v>
      </c>
      <c r="ED138" s="24">
        <f ca="1">INDEX(INDIRECT("in_input"&amp;$B138),$E138,ED$28)</f>
        <v>0</v>
      </c>
      <c r="EE138" s="24">
        <f ca="1">INDEX(INDIRECT("in_input"&amp;$B138),$E138,EE$28)</f>
        <v>0</v>
      </c>
      <c r="EF138" s="24">
        <f ca="1">INDEX(INDIRECT("in_input"&amp;$B138),$E138,EF$28)</f>
        <v>0</v>
      </c>
      <c r="EG138" s="24">
        <f ca="1">INDEX(INDIRECT("in_input"&amp;$B138),$E138,EG$28)</f>
        <v>0</v>
      </c>
      <c r="EH138" s="24">
        <f ca="1">INDEX(INDIRECT("in_input"&amp;$B138),$E138,EH$28)</f>
        <v>0</v>
      </c>
      <c r="EI138" s="24">
        <f ca="1">INDEX(INDIRECT("in_input"&amp;$B138),$E138,EI$28)</f>
        <v>0</v>
      </c>
      <c r="EJ138" s="24">
        <f ca="1">INDEX(INDIRECT("in_input"&amp;$B138),$E138,EJ$28)</f>
        <v>0</v>
      </c>
      <c r="EK138" s="24">
        <f ca="1">INDEX(INDIRECT("in_input"&amp;$B138),$E138,EK$28)</f>
        <v>0</v>
      </c>
      <c r="EL138" s="24">
        <f ca="1">INDEX(INDIRECT("in_input"&amp;$B138),$E138,EL$28)</f>
        <v>0</v>
      </c>
      <c r="EM138" s="25">
        <f ca="1">INDEX(INDIRECT("in_input"&amp;$B138),$E138,EM$28)</f>
        <v>0</v>
      </c>
      <c r="EN138" s="204"/>
      <c r="EP138" s="12" t="s">
        <v>173</v>
      </c>
      <c r="EQ138" s="121">
        <f>EP131</f>
        <v>1</v>
      </c>
      <c r="ER138" s="121" t="str">
        <f>EP132</f>
        <v>lei3564</v>
      </c>
      <c r="ES138" s="221"/>
      <c r="ET138" s="121">
        <v>6</v>
      </c>
      <c r="EU138" s="13"/>
      <c r="EV138" s="37">
        <f ca="1">INDEX(INDIRECT("in_input"&amp;$B138),$E138,EV$28)</f>
        <v>0</v>
      </c>
      <c r="EW138" s="24">
        <f ca="1">INDEX(INDIRECT("in_input"&amp;$B138),$E138,EW$28)</f>
        <v>0</v>
      </c>
      <c r="EX138" s="24">
        <f ca="1">INDEX(INDIRECT("in_input"&amp;$B138),$E138,EX$28)</f>
        <v>0</v>
      </c>
      <c r="EY138" s="24">
        <f ca="1">INDEX(INDIRECT("in_input"&amp;$B138),$E138,EY$28)</f>
        <v>0</v>
      </c>
      <c r="EZ138" s="24">
        <f ca="1">INDEX(INDIRECT("in_input"&amp;$B138),$E138,EZ$28)</f>
        <v>0</v>
      </c>
      <c r="FA138" s="24">
        <f ca="1">INDEX(INDIRECT("in_input"&amp;$B138),$E138,FA$28)</f>
        <v>0</v>
      </c>
      <c r="FB138" s="24">
        <f ca="1">INDEX(INDIRECT("in_input"&amp;$B138),$E138,FB$28)</f>
        <v>0</v>
      </c>
      <c r="FC138" s="24">
        <f ca="1">INDEX(INDIRECT("in_input"&amp;$B138),$E138,FC$28)</f>
        <v>0</v>
      </c>
      <c r="FD138" s="24">
        <f ca="1">INDEX(INDIRECT("in_input"&amp;$B138),$E138,FD$28)</f>
        <v>0</v>
      </c>
      <c r="FE138" s="24">
        <f ca="1">INDEX(INDIRECT("in_input"&amp;$B138),$E138,FE$28)</f>
        <v>0</v>
      </c>
      <c r="FF138" s="24">
        <f ca="1">INDEX(INDIRECT("in_input"&amp;$B138),$E138,FF$28)</f>
        <v>0</v>
      </c>
      <c r="FG138" s="24">
        <f ca="1">INDEX(INDIRECT("in_input"&amp;$B138),$E138,FG$28)</f>
        <v>0</v>
      </c>
      <c r="FH138" s="24">
        <f ca="1">INDEX(INDIRECT("in_input"&amp;$B138),$E138,FH$28)</f>
        <v>0</v>
      </c>
      <c r="FI138" s="24">
        <f ca="1">INDEX(INDIRECT("in_input"&amp;$B138),$E138,FI$28)</f>
        <v>0</v>
      </c>
      <c r="FJ138" s="24">
        <f ca="1">INDEX(INDIRECT("in_input"&amp;$B138),$E138,FJ$28)</f>
        <v>0</v>
      </c>
      <c r="FK138" s="24">
        <f ca="1">INDEX(INDIRECT("in_input"&amp;$B138),$E138,FK$28)</f>
        <v>0</v>
      </c>
      <c r="FL138" s="24">
        <f ca="1">INDEX(INDIRECT("in_input"&amp;$B138),$E138,FL$28)</f>
        <v>0</v>
      </c>
      <c r="FM138" s="24">
        <f ca="1">INDEX(INDIRECT("in_input"&amp;$B138),$E138,FM$28)</f>
        <v>0</v>
      </c>
      <c r="FN138" s="24">
        <f ca="1">INDEX(INDIRECT("in_input"&amp;$B138),$E138,FN$28)</f>
        <v>0</v>
      </c>
      <c r="FO138" s="24">
        <f ca="1">INDEX(INDIRECT("in_input"&amp;$B138),$E138,FO$28)</f>
        <v>0</v>
      </c>
      <c r="FP138" s="25">
        <f ca="1">INDEX(INDIRECT("in_input"&amp;$B138),$E138,FP$28)</f>
        <v>0</v>
      </c>
      <c r="FQ138" s="204"/>
      <c r="FS138" s="12" t="s">
        <v>173</v>
      </c>
      <c r="FT138" s="121">
        <f>FS131</f>
        <v>1</v>
      </c>
      <c r="FU138" s="121" t="str">
        <f>FS132</f>
        <v>shop65</v>
      </c>
      <c r="FV138" s="221"/>
      <c r="FW138" s="121">
        <v>6</v>
      </c>
      <c r="FX138" s="13"/>
      <c r="FY138" s="37">
        <f ca="1">INDEX(INDIRECT("in_input"&amp;$B138),$E138,FY$28)</f>
        <v>0</v>
      </c>
      <c r="FZ138" s="24">
        <f ca="1">INDEX(INDIRECT("in_input"&amp;$B138),$E138,FZ$28)</f>
        <v>0</v>
      </c>
      <c r="GA138" s="24">
        <f ca="1">INDEX(INDIRECT("in_input"&amp;$B138),$E138,GA$28)</f>
        <v>0</v>
      </c>
      <c r="GB138" s="24">
        <f ca="1">INDEX(INDIRECT("in_input"&amp;$B138),$E138,GB$28)</f>
        <v>0</v>
      </c>
      <c r="GC138" s="24">
        <f ca="1">INDEX(INDIRECT("in_input"&amp;$B138),$E138,GC$28)</f>
        <v>0</v>
      </c>
      <c r="GD138" s="24">
        <f ca="1">INDEX(INDIRECT("in_input"&amp;$B138),$E138,GD$28)</f>
        <v>0</v>
      </c>
      <c r="GE138" s="24">
        <f ca="1">INDEX(INDIRECT("in_input"&amp;$B138),$E138,GE$28)</f>
        <v>0</v>
      </c>
      <c r="GF138" s="24">
        <f ca="1">INDEX(INDIRECT("in_input"&amp;$B138),$E138,GF$28)</f>
        <v>0</v>
      </c>
      <c r="GG138" s="24">
        <f ca="1">INDEX(INDIRECT("in_input"&amp;$B138),$E138,GG$28)</f>
        <v>0</v>
      </c>
      <c r="GH138" s="24">
        <f ca="1">INDEX(INDIRECT("in_input"&amp;$B138),$E138,GH$28)</f>
        <v>0</v>
      </c>
      <c r="GI138" s="24">
        <f ca="1">INDEX(INDIRECT("in_input"&amp;$B138),$E138,GI$28)</f>
        <v>0</v>
      </c>
      <c r="GJ138" s="24">
        <f ca="1">INDEX(INDIRECT("in_input"&amp;$B138),$E138,GJ$28)</f>
        <v>0</v>
      </c>
      <c r="GK138" s="24">
        <f ca="1">INDEX(INDIRECT("in_input"&amp;$B138),$E138,GK$28)</f>
        <v>0</v>
      </c>
      <c r="GL138" s="24">
        <f ca="1">INDEX(INDIRECT("in_input"&amp;$B138),$E138,GL$28)</f>
        <v>0</v>
      </c>
      <c r="GM138" s="24">
        <f ca="1">INDEX(INDIRECT("in_input"&amp;$B138),$E138,GM$28)</f>
        <v>0</v>
      </c>
      <c r="GN138" s="24">
        <f ca="1">INDEX(INDIRECT("in_input"&amp;$B138),$E138,GN$28)</f>
        <v>0</v>
      </c>
      <c r="GO138" s="24">
        <f ca="1">INDEX(INDIRECT("in_input"&amp;$B138),$E138,GO$28)</f>
        <v>0</v>
      </c>
      <c r="GP138" s="24">
        <f ca="1">INDEX(INDIRECT("in_input"&amp;$B138),$E138,GP$28)</f>
        <v>0</v>
      </c>
      <c r="GQ138" s="24">
        <f ca="1">INDEX(INDIRECT("in_input"&amp;$B138),$E138,GQ$28)</f>
        <v>0</v>
      </c>
      <c r="GR138" s="24">
        <f ca="1">INDEX(INDIRECT("in_input"&amp;$B138),$E138,GR$28)</f>
        <v>0</v>
      </c>
      <c r="GS138" s="25">
        <f ca="1">INDEX(INDIRECT("in_input"&amp;$B138),$E138,GS$28)</f>
        <v>0</v>
      </c>
      <c r="GT138" s="204"/>
      <c r="GV138" s="12" t="s">
        <v>173</v>
      </c>
      <c r="GW138" s="121">
        <f>GV131</f>
        <v>1</v>
      </c>
      <c r="GX138" s="121" t="str">
        <f>GV132</f>
        <v>lei65</v>
      </c>
      <c r="GY138" s="221"/>
      <c r="GZ138" s="121">
        <v>6</v>
      </c>
      <c r="HA138" s="13"/>
      <c r="HB138" s="37">
        <f ca="1">INDEX(INDIRECT("in_input"&amp;$B138),$E138,HB$28)</f>
        <v>0</v>
      </c>
      <c r="HC138" s="24">
        <f ca="1">INDEX(INDIRECT("in_input"&amp;$B138),$E138,HC$28)</f>
        <v>0</v>
      </c>
      <c r="HD138" s="24">
        <f ca="1">INDEX(INDIRECT("in_input"&amp;$B138),$E138,HD$28)</f>
        <v>0</v>
      </c>
      <c r="HE138" s="24">
        <f ca="1">INDEX(INDIRECT("in_input"&amp;$B138),$E138,HE$28)</f>
        <v>0</v>
      </c>
      <c r="HF138" s="24">
        <f ca="1">INDEX(INDIRECT("in_input"&amp;$B138),$E138,HF$28)</f>
        <v>0</v>
      </c>
      <c r="HG138" s="24">
        <f ca="1">INDEX(INDIRECT("in_input"&amp;$B138),$E138,HG$28)</f>
        <v>0</v>
      </c>
      <c r="HH138" s="24">
        <f ca="1">INDEX(INDIRECT("in_input"&amp;$B138),$E138,HH$28)</f>
        <v>0</v>
      </c>
      <c r="HI138" s="24">
        <f ca="1">INDEX(INDIRECT("in_input"&amp;$B138),$E138,HI$28)</f>
        <v>0</v>
      </c>
      <c r="HJ138" s="24">
        <f ca="1">INDEX(INDIRECT("in_input"&amp;$B138),$E138,HJ$28)</f>
        <v>0</v>
      </c>
      <c r="HK138" s="24">
        <f ca="1">INDEX(INDIRECT("in_input"&amp;$B138),$E138,HK$28)</f>
        <v>0</v>
      </c>
      <c r="HL138" s="24">
        <f ca="1">INDEX(INDIRECT("in_input"&amp;$B138),$E138,HL$28)</f>
        <v>0</v>
      </c>
      <c r="HM138" s="24">
        <f ca="1">INDEX(INDIRECT("in_input"&amp;$B138),$E138,HM$28)</f>
        <v>0</v>
      </c>
      <c r="HN138" s="24">
        <f ca="1">INDEX(INDIRECT("in_input"&amp;$B138),$E138,HN$28)</f>
        <v>0</v>
      </c>
      <c r="HO138" s="24">
        <f ca="1">INDEX(INDIRECT("in_input"&amp;$B138),$E138,HO$28)</f>
        <v>0</v>
      </c>
      <c r="HP138" s="24">
        <f ca="1">INDEX(INDIRECT("in_input"&amp;$B138),$E138,HP$28)</f>
        <v>0</v>
      </c>
      <c r="HQ138" s="24">
        <f ca="1">INDEX(INDIRECT("in_input"&amp;$B138),$E138,HQ$28)</f>
        <v>0</v>
      </c>
      <c r="HR138" s="24">
        <f ca="1">INDEX(INDIRECT("in_input"&amp;$B138),$E138,HR$28)</f>
        <v>0</v>
      </c>
      <c r="HS138" s="24">
        <f ca="1">INDEX(INDIRECT("in_input"&amp;$B138),$E138,HS$28)</f>
        <v>0</v>
      </c>
      <c r="HT138" s="24">
        <f ca="1">INDEX(INDIRECT("in_input"&amp;$B138),$E138,HT$28)</f>
        <v>0</v>
      </c>
      <c r="HU138" s="24">
        <f ca="1">INDEX(INDIRECT("in_input"&amp;$B138),$E138,HU$28)</f>
        <v>0</v>
      </c>
      <c r="HV138" s="25">
        <f ca="1">INDEX(INDIRECT("in_input"&amp;$B138),$E138,HV$28)</f>
        <v>0</v>
      </c>
      <c r="HW138" s="204"/>
    </row>
    <row r="139" spans="1:231" ht="15">
      <c r="A139" s="14" t="s">
        <v>30</v>
      </c>
      <c r="B139" s="122">
        <f>A131</f>
        <v>1</v>
      </c>
      <c r="C139" s="122" t="str">
        <f>A132</f>
        <v>work1834</v>
      </c>
      <c r="D139" s="210"/>
      <c r="E139" s="122">
        <v>8</v>
      </c>
      <c r="F139" s="13"/>
      <c r="G139" s="37" t="str">
        <f ca="1">IF(INDEX(INDIRECT("in_input"&amp;$B139),$E139,G$28)="","",INDEX(INDIRECT("in_input"&amp;$B139),$E139,G$28))</f>
        <v>U</v>
      </c>
      <c r="H139" s="24" t="str">
        <f ca="1">IF(INDEX(INDIRECT("in_input"&amp;$B139),$E139,H$28)="","",INDEX(INDIRECT("in_input"&amp;$B139),$E139,H$28))</f>
        <v/>
      </c>
      <c r="I139" s="24" t="str">
        <f ca="1">IF(INDEX(INDIRECT("in_input"&amp;$B139),$E139,I$28)="","",INDEX(INDIRECT("in_input"&amp;$B139),$E139,I$28))</f>
        <v/>
      </c>
      <c r="J139" s="24" t="str">
        <f ca="1">IF(INDEX(INDIRECT("in_input"&amp;$B139),$E139,J$28)="","",INDEX(INDIRECT("in_input"&amp;$B139),$E139,J$28))</f>
        <v/>
      </c>
      <c r="K139" s="24" t="str">
        <f ca="1">IF(INDEX(INDIRECT("in_input"&amp;$B139),$E139,K$28)="","",INDEX(INDIRECT("in_input"&amp;$B139),$E139,K$28))</f>
        <v/>
      </c>
      <c r="L139" s="24" t="str">
        <f ca="1">IF(INDEX(INDIRECT("in_input"&amp;$B139),$E139,L$28)="","",INDEX(INDIRECT("in_input"&amp;$B139),$E139,L$28))</f>
        <v/>
      </c>
      <c r="M139" s="24" t="str">
        <f ca="1">IF(INDEX(INDIRECT("in_input"&amp;$B139),$E139,M$28)="","",INDEX(INDIRECT("in_input"&amp;$B139),$E139,M$28))</f>
        <v/>
      </c>
      <c r="N139" s="24" t="str">
        <f ca="1">IF(INDEX(INDIRECT("in_input"&amp;$B139),$E139,N$28)="","",INDEX(INDIRECT("in_input"&amp;$B139),$E139,N$28))</f>
        <v/>
      </c>
      <c r="O139" s="24" t="str">
        <f ca="1">IF(INDEX(INDIRECT("in_input"&amp;$B139),$E139,O$28)="","",INDEX(INDIRECT("in_input"&amp;$B139),$E139,O$28))</f>
        <v/>
      </c>
      <c r="P139" s="24" t="str">
        <f ca="1">IF(INDEX(INDIRECT("in_input"&amp;$B139),$E139,P$28)="","",INDEX(INDIRECT("in_input"&amp;$B139),$E139,P$28))</f>
        <v/>
      </c>
      <c r="Q139" s="24" t="str">
        <f ca="1">IF(INDEX(INDIRECT("in_input"&amp;$B139),$E139,Q$28)="","",INDEX(INDIRECT("in_input"&amp;$B139),$E139,Q$28))</f>
        <v/>
      </c>
      <c r="R139" s="24" t="str">
        <f ca="1">IF(INDEX(INDIRECT("in_input"&amp;$B139),$E139,R$28)="","",INDEX(INDIRECT("in_input"&amp;$B139),$E139,R$28))</f>
        <v/>
      </c>
      <c r="S139" s="24" t="str">
        <f ca="1">IF(INDEX(INDIRECT("in_input"&amp;$B139),$E139,S$28)="","",INDEX(INDIRECT("in_input"&amp;$B139),$E139,S$28))</f>
        <v/>
      </c>
      <c r="T139" s="24" t="str">
        <f ca="1">IF(INDEX(INDIRECT("in_input"&amp;$B139),$E139,T$28)="","",INDEX(INDIRECT("in_input"&amp;$B139),$E139,T$28))</f>
        <v/>
      </c>
      <c r="U139" s="24" t="str">
        <f ca="1">IF(INDEX(INDIRECT("in_input"&amp;$B139),$E139,U$28)="","",INDEX(INDIRECT("in_input"&amp;$B139),$E139,U$28))</f>
        <v/>
      </c>
      <c r="V139" s="24" t="str">
        <f ca="1">IF(INDEX(INDIRECT("in_input"&amp;$B139),$E139,V$28)="","",INDEX(INDIRECT("in_input"&amp;$B139),$E139,V$28))</f>
        <v/>
      </c>
      <c r="W139" s="24" t="str">
        <f ca="1">IF(INDEX(INDIRECT("in_input"&amp;$B139),$E139,W$28)="","",INDEX(INDIRECT("in_input"&amp;$B139),$E139,W$28))</f>
        <v/>
      </c>
      <c r="X139" s="24" t="str">
        <f ca="1">IF(INDEX(INDIRECT("in_input"&amp;$B139),$E139,X$28)="","",INDEX(INDIRECT("in_input"&amp;$B139),$E139,X$28))</f>
        <v/>
      </c>
      <c r="Y139" s="24" t="str">
        <f ca="1">IF(INDEX(INDIRECT("in_input"&amp;$B139),$E139,Y$28)="","",INDEX(INDIRECT("in_input"&amp;$B139),$E139,Y$28))</f>
        <v/>
      </c>
      <c r="Z139" s="24" t="str">
        <f ca="1">IF(INDEX(INDIRECT("in_input"&amp;$B139),$E139,Z$28)="","",INDEX(INDIRECT("in_input"&amp;$B139),$E139,Z$28))</f>
        <v/>
      </c>
      <c r="AA139" s="25" t="str">
        <f ca="1">IF(INDEX(INDIRECT("in_input"&amp;$B139),$E139,AA$28)="","",INDEX(INDIRECT("in_input"&amp;$B139),$E139,AA$28))</f>
        <v/>
      </c>
      <c r="AB139" s="204"/>
      <c r="AD139" s="14" t="s">
        <v>30</v>
      </c>
      <c r="AE139" s="122">
        <f>AD131</f>
        <v>1</v>
      </c>
      <c r="AF139" s="122" t="str">
        <f>AD132</f>
        <v>shop1834</v>
      </c>
      <c r="AG139" s="210"/>
      <c r="AH139" s="122">
        <v>8</v>
      </c>
      <c r="AI139" s="13"/>
      <c r="AJ139" s="37" t="str">
        <f ca="1">IF(INDEX(INDIRECT("in_input"&amp;$B139),$E139,AJ$28)="","",INDEX(INDIRECT("in_input"&amp;$B139),$E139,AJ$28))</f>
        <v>U</v>
      </c>
      <c r="AK139" s="24" t="str">
        <f ca="1">IF(INDEX(INDIRECT("in_input"&amp;$B139),$E139,AK$28)="","",INDEX(INDIRECT("in_input"&amp;$B139),$E139,AK$28))</f>
        <v/>
      </c>
      <c r="AL139" s="24" t="str">
        <f ca="1">IF(INDEX(INDIRECT("in_input"&amp;$B139),$E139,AL$28)="","",INDEX(INDIRECT("in_input"&amp;$B139),$E139,AL$28))</f>
        <v/>
      </c>
      <c r="AM139" s="24" t="str">
        <f ca="1">IF(INDEX(INDIRECT("in_input"&amp;$B139),$E139,AM$28)="","",INDEX(INDIRECT("in_input"&amp;$B139),$E139,AM$28))</f>
        <v/>
      </c>
      <c r="AN139" s="24" t="str">
        <f ca="1">IF(INDEX(INDIRECT("in_input"&amp;$B139),$E139,AN$28)="","",INDEX(INDIRECT("in_input"&amp;$B139),$E139,AN$28))</f>
        <v/>
      </c>
      <c r="AO139" s="24" t="str">
        <f ca="1">IF(INDEX(INDIRECT("in_input"&amp;$B139),$E139,AO$28)="","",INDEX(INDIRECT("in_input"&amp;$B139),$E139,AO$28))</f>
        <v/>
      </c>
      <c r="AP139" s="24" t="str">
        <f ca="1">IF(INDEX(INDIRECT("in_input"&amp;$B139),$E139,AP$28)="","",INDEX(INDIRECT("in_input"&amp;$B139),$E139,AP$28))</f>
        <v/>
      </c>
      <c r="AQ139" s="24" t="str">
        <f ca="1">IF(INDEX(INDIRECT("in_input"&amp;$B139),$E139,AQ$28)="","",INDEX(INDIRECT("in_input"&amp;$B139),$E139,AQ$28))</f>
        <v/>
      </c>
      <c r="AR139" s="24" t="str">
        <f ca="1">IF(INDEX(INDIRECT("in_input"&amp;$B139),$E139,AR$28)="","",INDEX(INDIRECT("in_input"&amp;$B139),$E139,AR$28))</f>
        <v/>
      </c>
      <c r="AS139" s="24" t="str">
        <f ca="1">IF(INDEX(INDIRECT("in_input"&amp;$B139),$E139,AS$28)="","",INDEX(INDIRECT("in_input"&amp;$B139),$E139,AS$28))</f>
        <v/>
      </c>
      <c r="AT139" s="24" t="str">
        <f ca="1">IF(INDEX(INDIRECT("in_input"&amp;$B139),$E139,AT$28)="","",INDEX(INDIRECT("in_input"&amp;$B139),$E139,AT$28))</f>
        <v/>
      </c>
      <c r="AU139" s="24" t="str">
        <f ca="1">IF(INDEX(INDIRECT("in_input"&amp;$B139),$E139,AU$28)="","",INDEX(INDIRECT("in_input"&amp;$B139),$E139,AU$28))</f>
        <v/>
      </c>
      <c r="AV139" s="24" t="str">
        <f ca="1">IF(INDEX(INDIRECT("in_input"&amp;$B139),$E139,AV$28)="","",INDEX(INDIRECT("in_input"&amp;$B139),$E139,AV$28))</f>
        <v/>
      </c>
      <c r="AW139" s="24" t="str">
        <f ca="1">IF(INDEX(INDIRECT("in_input"&amp;$B139),$E139,AW$28)="","",INDEX(INDIRECT("in_input"&amp;$B139),$E139,AW$28))</f>
        <v/>
      </c>
      <c r="AX139" s="24" t="str">
        <f ca="1">IF(INDEX(INDIRECT("in_input"&amp;$B139),$E139,AX$28)="","",INDEX(INDIRECT("in_input"&amp;$B139),$E139,AX$28))</f>
        <v/>
      </c>
      <c r="AY139" s="24" t="str">
        <f ca="1">IF(INDEX(INDIRECT("in_input"&amp;$B139),$E139,AY$28)="","",INDEX(INDIRECT("in_input"&amp;$B139),$E139,AY$28))</f>
        <v/>
      </c>
      <c r="AZ139" s="24" t="str">
        <f ca="1">IF(INDEX(INDIRECT("in_input"&amp;$B139),$E139,AZ$28)="","",INDEX(INDIRECT("in_input"&amp;$B139),$E139,AZ$28))</f>
        <v/>
      </c>
      <c r="BA139" s="24" t="str">
        <f ca="1">IF(INDEX(INDIRECT("in_input"&amp;$B139),$E139,BA$28)="","",INDEX(INDIRECT("in_input"&amp;$B139),$E139,BA$28))</f>
        <v/>
      </c>
      <c r="BB139" s="24" t="str">
        <f ca="1">IF(INDEX(INDIRECT("in_input"&amp;$B139),$E139,BB$28)="","",INDEX(INDIRECT("in_input"&amp;$B139),$E139,BB$28))</f>
        <v/>
      </c>
      <c r="BC139" s="24" t="str">
        <f ca="1">IF(INDEX(INDIRECT("in_input"&amp;$B139),$E139,BC$28)="","",INDEX(INDIRECT("in_input"&amp;$B139),$E139,BC$28))</f>
        <v/>
      </c>
      <c r="BD139" s="25" t="str">
        <f ca="1">IF(INDEX(INDIRECT("in_input"&amp;$B139),$E139,BD$28)="","",INDEX(INDIRECT("in_input"&amp;$B139),$E139,BD$28))</f>
        <v/>
      </c>
      <c r="BE139" s="204"/>
      <c r="BG139" s="14" t="s">
        <v>30</v>
      </c>
      <c r="BH139" s="122">
        <f>BG131</f>
        <v>1</v>
      </c>
      <c r="BI139" s="122" t="str">
        <f>BG132</f>
        <v>lei1834</v>
      </c>
      <c r="BJ139" s="210"/>
      <c r="BK139" s="122">
        <v>8</v>
      </c>
      <c r="BL139" s="13"/>
      <c r="BM139" s="37" t="str">
        <f ca="1">IF(INDEX(INDIRECT("in_input"&amp;$B139),$E139,BM$28)="","",INDEX(INDIRECT("in_input"&amp;$B139),$E139,BM$28))</f>
        <v>U</v>
      </c>
      <c r="BN139" s="24" t="str">
        <f ca="1">IF(INDEX(INDIRECT("in_input"&amp;$B139),$E139,BN$28)="","",INDEX(INDIRECT("in_input"&amp;$B139),$E139,BN$28))</f>
        <v/>
      </c>
      <c r="BO139" s="24" t="str">
        <f ca="1">IF(INDEX(INDIRECT("in_input"&amp;$B139),$E139,BO$28)="","",INDEX(INDIRECT("in_input"&amp;$B139),$E139,BO$28))</f>
        <v/>
      </c>
      <c r="BP139" s="24" t="str">
        <f ca="1">IF(INDEX(INDIRECT("in_input"&amp;$B139),$E139,BP$28)="","",INDEX(INDIRECT("in_input"&amp;$B139),$E139,BP$28))</f>
        <v/>
      </c>
      <c r="BQ139" s="24" t="str">
        <f ca="1">IF(INDEX(INDIRECT("in_input"&amp;$B139),$E139,BQ$28)="","",INDEX(INDIRECT("in_input"&amp;$B139),$E139,BQ$28))</f>
        <v/>
      </c>
      <c r="BR139" s="24" t="str">
        <f ca="1">IF(INDEX(INDIRECT("in_input"&amp;$B139),$E139,BR$28)="","",INDEX(INDIRECT("in_input"&amp;$B139),$E139,BR$28))</f>
        <v/>
      </c>
      <c r="BS139" s="24" t="str">
        <f ca="1">IF(INDEX(INDIRECT("in_input"&amp;$B139),$E139,BS$28)="","",INDEX(INDIRECT("in_input"&amp;$B139),$E139,BS$28))</f>
        <v/>
      </c>
      <c r="BT139" s="24" t="str">
        <f ca="1">IF(INDEX(INDIRECT("in_input"&amp;$B139),$E139,BT$28)="","",INDEX(INDIRECT("in_input"&amp;$B139),$E139,BT$28))</f>
        <v/>
      </c>
      <c r="BU139" s="24" t="str">
        <f ca="1">IF(INDEX(INDIRECT("in_input"&amp;$B139),$E139,BU$28)="","",INDEX(INDIRECT("in_input"&amp;$B139),$E139,BU$28))</f>
        <v/>
      </c>
      <c r="BV139" s="24" t="str">
        <f ca="1">IF(INDEX(INDIRECT("in_input"&amp;$B139),$E139,BV$28)="","",INDEX(INDIRECT("in_input"&amp;$B139),$E139,BV$28))</f>
        <v/>
      </c>
      <c r="BW139" s="24" t="str">
        <f ca="1">IF(INDEX(INDIRECT("in_input"&amp;$B139),$E139,BW$28)="","",INDEX(INDIRECT("in_input"&amp;$B139),$E139,BW$28))</f>
        <v/>
      </c>
      <c r="BX139" s="24" t="str">
        <f ca="1">IF(INDEX(INDIRECT("in_input"&amp;$B139),$E139,BX$28)="","",INDEX(INDIRECT("in_input"&amp;$B139),$E139,BX$28))</f>
        <v/>
      </c>
      <c r="BY139" s="24" t="str">
        <f ca="1">IF(INDEX(INDIRECT("in_input"&amp;$B139),$E139,BY$28)="","",INDEX(INDIRECT("in_input"&amp;$B139),$E139,BY$28))</f>
        <v/>
      </c>
      <c r="BZ139" s="24" t="str">
        <f ca="1">IF(INDEX(INDIRECT("in_input"&amp;$B139),$E139,BZ$28)="","",INDEX(INDIRECT("in_input"&amp;$B139),$E139,BZ$28))</f>
        <v/>
      </c>
      <c r="CA139" s="24" t="str">
        <f ca="1">IF(INDEX(INDIRECT("in_input"&amp;$B139),$E139,CA$28)="","",INDEX(INDIRECT("in_input"&amp;$B139),$E139,CA$28))</f>
        <v/>
      </c>
      <c r="CB139" s="24" t="str">
        <f ca="1">IF(INDEX(INDIRECT("in_input"&amp;$B139),$E139,CB$28)="","",INDEX(INDIRECT("in_input"&amp;$B139),$E139,CB$28))</f>
        <v/>
      </c>
      <c r="CC139" s="24" t="str">
        <f ca="1">IF(INDEX(INDIRECT("in_input"&amp;$B139),$E139,CC$28)="","",INDEX(INDIRECT("in_input"&amp;$B139),$E139,CC$28))</f>
        <v/>
      </c>
      <c r="CD139" s="24" t="str">
        <f ca="1">IF(INDEX(INDIRECT("in_input"&amp;$B139),$E139,CD$28)="","",INDEX(INDIRECT("in_input"&amp;$B139),$E139,CD$28))</f>
        <v/>
      </c>
      <c r="CE139" s="24" t="str">
        <f ca="1">IF(INDEX(INDIRECT("in_input"&amp;$B139),$E139,CE$28)="","",INDEX(INDIRECT("in_input"&amp;$B139),$E139,CE$28))</f>
        <v/>
      </c>
      <c r="CF139" s="24" t="str">
        <f ca="1">IF(INDEX(INDIRECT("in_input"&amp;$B139),$E139,CF$28)="","",INDEX(INDIRECT("in_input"&amp;$B139),$E139,CF$28))</f>
        <v/>
      </c>
      <c r="CG139" s="25" t="str">
        <f ca="1">IF(INDEX(INDIRECT("in_input"&amp;$B139),$E139,CG$28)="","",INDEX(INDIRECT("in_input"&amp;$B139),$E139,CG$28))</f>
        <v/>
      </c>
      <c r="CH139" s="204"/>
      <c r="CJ139" s="14" t="s">
        <v>30</v>
      </c>
      <c r="CK139" s="122">
        <f>CJ131</f>
        <v>1</v>
      </c>
      <c r="CL139" s="122" t="str">
        <f>CJ132</f>
        <v>work3564</v>
      </c>
      <c r="CM139" s="210"/>
      <c r="CN139" s="122">
        <v>8</v>
      </c>
      <c r="CO139" s="13"/>
      <c r="CP139" s="37" t="str">
        <f ca="1">IF(INDEX(INDIRECT("in_input"&amp;$B139),$E139,CP$28)="","",INDEX(INDIRECT("in_input"&amp;$B139),$E139,CP$28))</f>
        <v>U</v>
      </c>
      <c r="CQ139" s="24" t="str">
        <f ca="1">IF(INDEX(INDIRECT("in_input"&amp;$B139),$E139,CQ$28)="","",INDEX(INDIRECT("in_input"&amp;$B139),$E139,CQ$28))</f>
        <v/>
      </c>
      <c r="CR139" s="24" t="str">
        <f ca="1">IF(INDEX(INDIRECT("in_input"&amp;$B139),$E139,CR$28)="","",INDEX(INDIRECT("in_input"&amp;$B139),$E139,CR$28))</f>
        <v/>
      </c>
      <c r="CS139" s="24" t="str">
        <f ca="1">IF(INDEX(INDIRECT("in_input"&amp;$B139),$E139,CS$28)="","",INDEX(INDIRECT("in_input"&amp;$B139),$E139,CS$28))</f>
        <v/>
      </c>
      <c r="CT139" s="24" t="str">
        <f ca="1">IF(INDEX(INDIRECT("in_input"&amp;$B139),$E139,CT$28)="","",INDEX(INDIRECT("in_input"&amp;$B139),$E139,CT$28))</f>
        <v/>
      </c>
      <c r="CU139" s="24" t="str">
        <f ca="1">IF(INDEX(INDIRECT("in_input"&amp;$B139),$E139,CU$28)="","",INDEX(INDIRECT("in_input"&amp;$B139),$E139,CU$28))</f>
        <v/>
      </c>
      <c r="CV139" s="24" t="str">
        <f ca="1">IF(INDEX(INDIRECT("in_input"&amp;$B139),$E139,CV$28)="","",INDEX(INDIRECT("in_input"&amp;$B139),$E139,CV$28))</f>
        <v/>
      </c>
      <c r="CW139" s="24" t="str">
        <f ca="1">IF(INDEX(INDIRECT("in_input"&amp;$B139),$E139,CW$28)="","",INDEX(INDIRECT("in_input"&amp;$B139),$E139,CW$28))</f>
        <v/>
      </c>
      <c r="CX139" s="24" t="str">
        <f ca="1">IF(INDEX(INDIRECT("in_input"&amp;$B139),$E139,CX$28)="","",INDEX(INDIRECT("in_input"&amp;$B139),$E139,CX$28))</f>
        <v/>
      </c>
      <c r="CY139" s="24" t="str">
        <f ca="1">IF(INDEX(INDIRECT("in_input"&amp;$B139),$E139,CY$28)="","",INDEX(INDIRECT("in_input"&amp;$B139),$E139,CY$28))</f>
        <v/>
      </c>
      <c r="CZ139" s="24" t="str">
        <f ca="1">IF(INDEX(INDIRECT("in_input"&amp;$B139),$E139,CZ$28)="","",INDEX(INDIRECT("in_input"&amp;$B139),$E139,CZ$28))</f>
        <v/>
      </c>
      <c r="DA139" s="24" t="str">
        <f ca="1">IF(INDEX(INDIRECT("in_input"&amp;$B139),$E139,DA$28)="","",INDEX(INDIRECT("in_input"&amp;$B139),$E139,DA$28))</f>
        <v/>
      </c>
      <c r="DB139" s="24" t="str">
        <f ca="1">IF(INDEX(INDIRECT("in_input"&amp;$B139),$E139,DB$28)="","",INDEX(INDIRECT("in_input"&amp;$B139),$E139,DB$28))</f>
        <v/>
      </c>
      <c r="DC139" s="24" t="str">
        <f ca="1">IF(INDEX(INDIRECT("in_input"&amp;$B139),$E139,DC$28)="","",INDEX(INDIRECT("in_input"&amp;$B139),$E139,DC$28))</f>
        <v/>
      </c>
      <c r="DD139" s="24" t="str">
        <f ca="1">IF(INDEX(INDIRECT("in_input"&amp;$B139),$E139,DD$28)="","",INDEX(INDIRECT("in_input"&amp;$B139),$E139,DD$28))</f>
        <v/>
      </c>
      <c r="DE139" s="24" t="str">
        <f ca="1">IF(INDEX(INDIRECT("in_input"&amp;$B139),$E139,DE$28)="","",INDEX(INDIRECT("in_input"&amp;$B139),$E139,DE$28))</f>
        <v/>
      </c>
      <c r="DF139" s="24" t="str">
        <f ca="1">IF(INDEX(INDIRECT("in_input"&amp;$B139),$E139,DF$28)="","",INDEX(INDIRECT("in_input"&amp;$B139),$E139,DF$28))</f>
        <v/>
      </c>
      <c r="DG139" s="24" t="str">
        <f ca="1">IF(INDEX(INDIRECT("in_input"&amp;$B139),$E139,DG$28)="","",INDEX(INDIRECT("in_input"&amp;$B139),$E139,DG$28))</f>
        <v/>
      </c>
      <c r="DH139" s="24" t="str">
        <f ca="1">IF(INDEX(INDIRECT("in_input"&amp;$B139),$E139,DH$28)="","",INDEX(INDIRECT("in_input"&amp;$B139),$E139,DH$28))</f>
        <v/>
      </c>
      <c r="DI139" s="24" t="str">
        <f ca="1">IF(INDEX(INDIRECT("in_input"&amp;$B139),$E139,DI$28)="","",INDEX(INDIRECT("in_input"&amp;$B139),$E139,DI$28))</f>
        <v/>
      </c>
      <c r="DJ139" s="25" t="str">
        <f ca="1">IF(INDEX(INDIRECT("in_input"&amp;$B139),$E139,DJ$28)="","",INDEX(INDIRECT("in_input"&amp;$B139),$E139,DJ$28))</f>
        <v/>
      </c>
      <c r="DK139" s="204"/>
      <c r="DM139" s="14" t="s">
        <v>30</v>
      </c>
      <c r="DN139" s="122">
        <f>DM131</f>
        <v>1</v>
      </c>
      <c r="DO139" s="122" t="str">
        <f>DM132</f>
        <v>shop3564</v>
      </c>
      <c r="DP139" s="210"/>
      <c r="DQ139" s="122">
        <v>8</v>
      </c>
      <c r="DR139" s="13"/>
      <c r="DS139" s="37" t="str">
        <f ca="1">IF(INDEX(INDIRECT("in_input"&amp;$B139),$E139,DS$28)="","",INDEX(INDIRECT("in_input"&amp;$B139),$E139,DS$28))</f>
        <v>U</v>
      </c>
      <c r="DT139" s="24" t="str">
        <f ca="1">IF(INDEX(INDIRECT("in_input"&amp;$B139),$E139,DT$28)="","",INDEX(INDIRECT("in_input"&amp;$B139),$E139,DT$28))</f>
        <v/>
      </c>
      <c r="DU139" s="24" t="str">
        <f ca="1">IF(INDEX(INDIRECT("in_input"&amp;$B139),$E139,DU$28)="","",INDEX(INDIRECT("in_input"&amp;$B139),$E139,DU$28))</f>
        <v/>
      </c>
      <c r="DV139" s="24" t="str">
        <f ca="1">IF(INDEX(INDIRECT("in_input"&amp;$B139),$E139,DV$28)="","",INDEX(INDIRECT("in_input"&amp;$B139),$E139,DV$28))</f>
        <v/>
      </c>
      <c r="DW139" s="24" t="str">
        <f ca="1">IF(INDEX(INDIRECT("in_input"&amp;$B139),$E139,DW$28)="","",INDEX(INDIRECT("in_input"&amp;$B139),$E139,DW$28))</f>
        <v/>
      </c>
      <c r="DX139" s="24" t="str">
        <f ca="1">IF(INDEX(INDIRECT("in_input"&amp;$B139),$E139,DX$28)="","",INDEX(INDIRECT("in_input"&amp;$B139),$E139,DX$28))</f>
        <v/>
      </c>
      <c r="DY139" s="24" t="str">
        <f ca="1">IF(INDEX(INDIRECT("in_input"&amp;$B139),$E139,DY$28)="","",INDEX(INDIRECT("in_input"&amp;$B139),$E139,DY$28))</f>
        <v/>
      </c>
      <c r="DZ139" s="24" t="str">
        <f ca="1">IF(INDEX(INDIRECT("in_input"&amp;$B139),$E139,DZ$28)="","",INDEX(INDIRECT("in_input"&amp;$B139),$E139,DZ$28))</f>
        <v/>
      </c>
      <c r="EA139" s="24" t="str">
        <f ca="1">IF(INDEX(INDIRECT("in_input"&amp;$B139),$E139,EA$28)="","",INDEX(INDIRECT("in_input"&amp;$B139),$E139,EA$28))</f>
        <v/>
      </c>
      <c r="EB139" s="24" t="str">
        <f ca="1">IF(INDEX(INDIRECT("in_input"&amp;$B139),$E139,EB$28)="","",INDEX(INDIRECT("in_input"&amp;$B139),$E139,EB$28))</f>
        <v/>
      </c>
      <c r="EC139" s="24" t="str">
        <f ca="1">IF(INDEX(INDIRECT("in_input"&amp;$B139),$E139,EC$28)="","",INDEX(INDIRECT("in_input"&amp;$B139),$E139,EC$28))</f>
        <v/>
      </c>
      <c r="ED139" s="24" t="str">
        <f ca="1">IF(INDEX(INDIRECT("in_input"&amp;$B139),$E139,ED$28)="","",INDEX(INDIRECT("in_input"&amp;$B139),$E139,ED$28))</f>
        <v/>
      </c>
      <c r="EE139" s="24" t="str">
        <f ca="1">IF(INDEX(INDIRECT("in_input"&amp;$B139),$E139,EE$28)="","",INDEX(INDIRECT("in_input"&amp;$B139),$E139,EE$28))</f>
        <v/>
      </c>
      <c r="EF139" s="24" t="str">
        <f ca="1">IF(INDEX(INDIRECT("in_input"&amp;$B139),$E139,EF$28)="","",INDEX(INDIRECT("in_input"&amp;$B139),$E139,EF$28))</f>
        <v/>
      </c>
      <c r="EG139" s="24" t="str">
        <f ca="1">IF(INDEX(INDIRECT("in_input"&amp;$B139),$E139,EG$28)="","",INDEX(INDIRECT("in_input"&amp;$B139),$E139,EG$28))</f>
        <v/>
      </c>
      <c r="EH139" s="24" t="str">
        <f ca="1">IF(INDEX(INDIRECT("in_input"&amp;$B139),$E139,EH$28)="","",INDEX(INDIRECT("in_input"&amp;$B139),$E139,EH$28))</f>
        <v/>
      </c>
      <c r="EI139" s="24" t="str">
        <f ca="1">IF(INDEX(INDIRECT("in_input"&amp;$B139),$E139,EI$28)="","",INDEX(INDIRECT("in_input"&amp;$B139),$E139,EI$28))</f>
        <v/>
      </c>
      <c r="EJ139" s="24" t="str">
        <f ca="1">IF(INDEX(INDIRECT("in_input"&amp;$B139),$E139,EJ$28)="","",INDEX(INDIRECT("in_input"&amp;$B139),$E139,EJ$28))</f>
        <v/>
      </c>
      <c r="EK139" s="24" t="str">
        <f ca="1">IF(INDEX(INDIRECT("in_input"&amp;$B139),$E139,EK$28)="","",INDEX(INDIRECT("in_input"&amp;$B139),$E139,EK$28))</f>
        <v/>
      </c>
      <c r="EL139" s="24" t="str">
        <f ca="1">IF(INDEX(INDIRECT("in_input"&amp;$B139),$E139,EL$28)="","",INDEX(INDIRECT("in_input"&amp;$B139),$E139,EL$28))</f>
        <v/>
      </c>
      <c r="EM139" s="25" t="str">
        <f ca="1">IF(INDEX(INDIRECT("in_input"&amp;$B139),$E139,EM$28)="","",INDEX(INDIRECT("in_input"&amp;$B139),$E139,EM$28))</f>
        <v/>
      </c>
      <c r="EN139" s="204"/>
      <c r="EP139" s="14" t="s">
        <v>30</v>
      </c>
      <c r="EQ139" s="122">
        <f>EP131</f>
        <v>1</v>
      </c>
      <c r="ER139" s="122" t="str">
        <f>EP132</f>
        <v>lei3564</v>
      </c>
      <c r="ES139" s="210"/>
      <c r="ET139" s="122">
        <v>8</v>
      </c>
      <c r="EU139" s="13"/>
      <c r="EV139" s="37" t="str">
        <f ca="1">IF(INDEX(INDIRECT("in_input"&amp;$B139),$E139,EV$28)="","",INDEX(INDIRECT("in_input"&amp;$B139),$E139,EV$28))</f>
        <v>U</v>
      </c>
      <c r="EW139" s="24" t="str">
        <f ca="1">IF(INDEX(INDIRECT("in_input"&amp;$B139),$E139,EW$28)="","",INDEX(INDIRECT("in_input"&amp;$B139),$E139,EW$28))</f>
        <v/>
      </c>
      <c r="EX139" s="24" t="str">
        <f ca="1">IF(INDEX(INDIRECT("in_input"&amp;$B139),$E139,EX$28)="","",INDEX(INDIRECT("in_input"&amp;$B139),$E139,EX$28))</f>
        <v/>
      </c>
      <c r="EY139" s="24" t="str">
        <f ca="1">IF(INDEX(INDIRECT("in_input"&amp;$B139),$E139,EY$28)="","",INDEX(INDIRECT("in_input"&amp;$B139),$E139,EY$28))</f>
        <v/>
      </c>
      <c r="EZ139" s="24" t="str">
        <f ca="1">IF(INDEX(INDIRECT("in_input"&amp;$B139),$E139,EZ$28)="","",INDEX(INDIRECT("in_input"&amp;$B139),$E139,EZ$28))</f>
        <v/>
      </c>
      <c r="FA139" s="24" t="str">
        <f ca="1">IF(INDEX(INDIRECT("in_input"&amp;$B139),$E139,FA$28)="","",INDEX(INDIRECT("in_input"&amp;$B139),$E139,FA$28))</f>
        <v/>
      </c>
      <c r="FB139" s="24" t="str">
        <f ca="1">IF(INDEX(INDIRECT("in_input"&amp;$B139),$E139,FB$28)="","",INDEX(INDIRECT("in_input"&amp;$B139),$E139,FB$28))</f>
        <v/>
      </c>
      <c r="FC139" s="24" t="str">
        <f ca="1">IF(INDEX(INDIRECT("in_input"&amp;$B139),$E139,FC$28)="","",INDEX(INDIRECT("in_input"&amp;$B139),$E139,FC$28))</f>
        <v/>
      </c>
      <c r="FD139" s="24" t="str">
        <f ca="1">IF(INDEX(INDIRECT("in_input"&amp;$B139),$E139,FD$28)="","",INDEX(INDIRECT("in_input"&amp;$B139),$E139,FD$28))</f>
        <v/>
      </c>
      <c r="FE139" s="24" t="str">
        <f ca="1">IF(INDEX(INDIRECT("in_input"&amp;$B139),$E139,FE$28)="","",INDEX(INDIRECT("in_input"&amp;$B139),$E139,FE$28))</f>
        <v/>
      </c>
      <c r="FF139" s="24" t="str">
        <f ca="1">IF(INDEX(INDIRECT("in_input"&amp;$B139),$E139,FF$28)="","",INDEX(INDIRECT("in_input"&amp;$B139),$E139,FF$28))</f>
        <v/>
      </c>
      <c r="FG139" s="24" t="str">
        <f ca="1">IF(INDEX(INDIRECT("in_input"&amp;$B139),$E139,FG$28)="","",INDEX(INDIRECT("in_input"&amp;$B139),$E139,FG$28))</f>
        <v/>
      </c>
      <c r="FH139" s="24" t="str">
        <f ca="1">IF(INDEX(INDIRECT("in_input"&amp;$B139),$E139,FH$28)="","",INDEX(INDIRECT("in_input"&amp;$B139),$E139,FH$28))</f>
        <v/>
      </c>
      <c r="FI139" s="24" t="str">
        <f ca="1">IF(INDEX(INDIRECT("in_input"&amp;$B139),$E139,FI$28)="","",INDEX(INDIRECT("in_input"&amp;$B139),$E139,FI$28))</f>
        <v/>
      </c>
      <c r="FJ139" s="24" t="str">
        <f ca="1">IF(INDEX(INDIRECT("in_input"&amp;$B139),$E139,FJ$28)="","",INDEX(INDIRECT("in_input"&amp;$B139),$E139,FJ$28))</f>
        <v/>
      </c>
      <c r="FK139" s="24" t="str">
        <f ca="1">IF(INDEX(INDIRECT("in_input"&amp;$B139),$E139,FK$28)="","",INDEX(INDIRECT("in_input"&amp;$B139),$E139,FK$28))</f>
        <v/>
      </c>
      <c r="FL139" s="24" t="str">
        <f ca="1">IF(INDEX(INDIRECT("in_input"&amp;$B139),$E139,FL$28)="","",INDEX(INDIRECT("in_input"&amp;$B139),$E139,FL$28))</f>
        <v/>
      </c>
      <c r="FM139" s="24" t="str">
        <f ca="1">IF(INDEX(INDIRECT("in_input"&amp;$B139),$E139,FM$28)="","",INDEX(INDIRECT("in_input"&amp;$B139),$E139,FM$28))</f>
        <v/>
      </c>
      <c r="FN139" s="24" t="str">
        <f ca="1">IF(INDEX(INDIRECT("in_input"&amp;$B139),$E139,FN$28)="","",INDEX(INDIRECT("in_input"&amp;$B139),$E139,FN$28))</f>
        <v/>
      </c>
      <c r="FO139" s="24" t="str">
        <f ca="1">IF(INDEX(INDIRECT("in_input"&amp;$B139),$E139,FO$28)="","",INDEX(INDIRECT("in_input"&amp;$B139),$E139,FO$28))</f>
        <v/>
      </c>
      <c r="FP139" s="25" t="str">
        <f ca="1">IF(INDEX(INDIRECT("in_input"&amp;$B139),$E139,FP$28)="","",INDEX(INDIRECT("in_input"&amp;$B139),$E139,FP$28))</f>
        <v/>
      </c>
      <c r="FQ139" s="204"/>
      <c r="FS139" s="14" t="s">
        <v>30</v>
      </c>
      <c r="FT139" s="122">
        <f>FS131</f>
        <v>1</v>
      </c>
      <c r="FU139" s="122" t="str">
        <f>FS132</f>
        <v>shop65</v>
      </c>
      <c r="FV139" s="210"/>
      <c r="FW139" s="122">
        <v>8</v>
      </c>
      <c r="FX139" s="13"/>
      <c r="FY139" s="37" t="str">
        <f ca="1">IF(INDEX(INDIRECT("in_input"&amp;$B139),$E139,FY$28)="","",INDEX(INDIRECT("in_input"&amp;$B139),$E139,FY$28))</f>
        <v>U</v>
      </c>
      <c r="FZ139" s="24" t="str">
        <f ca="1">IF(INDEX(INDIRECT("in_input"&amp;$B139),$E139,FZ$28)="","",INDEX(INDIRECT("in_input"&amp;$B139),$E139,FZ$28))</f>
        <v/>
      </c>
      <c r="GA139" s="24" t="str">
        <f ca="1">IF(INDEX(INDIRECT("in_input"&amp;$B139),$E139,GA$28)="","",INDEX(INDIRECT("in_input"&amp;$B139),$E139,GA$28))</f>
        <v/>
      </c>
      <c r="GB139" s="24" t="str">
        <f ca="1">IF(INDEX(INDIRECT("in_input"&amp;$B139),$E139,GB$28)="","",INDEX(INDIRECT("in_input"&amp;$B139),$E139,GB$28))</f>
        <v/>
      </c>
      <c r="GC139" s="24" t="str">
        <f ca="1">IF(INDEX(INDIRECT("in_input"&amp;$B139),$E139,GC$28)="","",INDEX(INDIRECT("in_input"&amp;$B139),$E139,GC$28))</f>
        <v/>
      </c>
      <c r="GD139" s="24" t="str">
        <f ca="1">IF(INDEX(INDIRECT("in_input"&amp;$B139),$E139,GD$28)="","",INDEX(INDIRECT("in_input"&amp;$B139),$E139,GD$28))</f>
        <v/>
      </c>
      <c r="GE139" s="24" t="str">
        <f ca="1">IF(INDEX(INDIRECT("in_input"&amp;$B139),$E139,GE$28)="","",INDEX(INDIRECT("in_input"&amp;$B139),$E139,GE$28))</f>
        <v/>
      </c>
      <c r="GF139" s="24" t="str">
        <f ca="1">IF(INDEX(INDIRECT("in_input"&amp;$B139),$E139,GF$28)="","",INDEX(INDIRECT("in_input"&amp;$B139),$E139,GF$28))</f>
        <v/>
      </c>
      <c r="GG139" s="24" t="str">
        <f ca="1">IF(INDEX(INDIRECT("in_input"&amp;$B139),$E139,GG$28)="","",INDEX(INDIRECT("in_input"&amp;$B139),$E139,GG$28))</f>
        <v/>
      </c>
      <c r="GH139" s="24" t="str">
        <f ca="1">IF(INDEX(INDIRECT("in_input"&amp;$B139),$E139,GH$28)="","",INDEX(INDIRECT("in_input"&amp;$B139),$E139,GH$28))</f>
        <v/>
      </c>
      <c r="GI139" s="24" t="str">
        <f ca="1">IF(INDEX(INDIRECT("in_input"&amp;$B139),$E139,GI$28)="","",INDEX(INDIRECT("in_input"&amp;$B139),$E139,GI$28))</f>
        <v/>
      </c>
      <c r="GJ139" s="24" t="str">
        <f ca="1">IF(INDEX(INDIRECT("in_input"&amp;$B139),$E139,GJ$28)="","",INDEX(INDIRECT("in_input"&amp;$B139),$E139,GJ$28))</f>
        <v/>
      </c>
      <c r="GK139" s="24" t="str">
        <f ca="1">IF(INDEX(INDIRECT("in_input"&amp;$B139),$E139,GK$28)="","",INDEX(INDIRECT("in_input"&amp;$B139),$E139,GK$28))</f>
        <v/>
      </c>
      <c r="GL139" s="24" t="str">
        <f ca="1">IF(INDEX(INDIRECT("in_input"&amp;$B139),$E139,GL$28)="","",INDEX(INDIRECT("in_input"&amp;$B139),$E139,GL$28))</f>
        <v/>
      </c>
      <c r="GM139" s="24" t="str">
        <f ca="1">IF(INDEX(INDIRECT("in_input"&amp;$B139),$E139,GM$28)="","",INDEX(INDIRECT("in_input"&amp;$B139),$E139,GM$28))</f>
        <v/>
      </c>
      <c r="GN139" s="24" t="str">
        <f ca="1">IF(INDEX(INDIRECT("in_input"&amp;$B139),$E139,GN$28)="","",INDEX(INDIRECT("in_input"&amp;$B139),$E139,GN$28))</f>
        <v/>
      </c>
      <c r="GO139" s="24" t="str">
        <f ca="1">IF(INDEX(INDIRECT("in_input"&amp;$B139),$E139,GO$28)="","",INDEX(INDIRECT("in_input"&amp;$B139),$E139,GO$28))</f>
        <v/>
      </c>
      <c r="GP139" s="24" t="str">
        <f ca="1">IF(INDEX(INDIRECT("in_input"&amp;$B139),$E139,GP$28)="","",INDEX(INDIRECT("in_input"&amp;$B139),$E139,GP$28))</f>
        <v/>
      </c>
      <c r="GQ139" s="24" t="str">
        <f ca="1">IF(INDEX(INDIRECT("in_input"&amp;$B139),$E139,GQ$28)="","",INDEX(INDIRECT("in_input"&amp;$B139),$E139,GQ$28))</f>
        <v/>
      </c>
      <c r="GR139" s="24" t="str">
        <f ca="1">IF(INDEX(INDIRECT("in_input"&amp;$B139),$E139,GR$28)="","",INDEX(INDIRECT("in_input"&amp;$B139),$E139,GR$28))</f>
        <v/>
      </c>
      <c r="GS139" s="25" t="str">
        <f ca="1">IF(INDEX(INDIRECT("in_input"&amp;$B139),$E139,GS$28)="","",INDEX(INDIRECT("in_input"&amp;$B139),$E139,GS$28))</f>
        <v/>
      </c>
      <c r="GT139" s="204"/>
      <c r="GV139" s="14" t="s">
        <v>30</v>
      </c>
      <c r="GW139" s="122">
        <f>GV131</f>
        <v>1</v>
      </c>
      <c r="GX139" s="122" t="str">
        <f>GV132</f>
        <v>lei65</v>
      </c>
      <c r="GY139" s="210"/>
      <c r="GZ139" s="122">
        <v>8</v>
      </c>
      <c r="HA139" s="13"/>
      <c r="HB139" s="37" t="str">
        <f ca="1">IF(INDEX(INDIRECT("in_input"&amp;$B139),$E139,HB$28)="","",INDEX(INDIRECT("in_input"&amp;$B139),$E139,HB$28))</f>
        <v>U</v>
      </c>
      <c r="HC139" s="24" t="str">
        <f ca="1">IF(INDEX(INDIRECT("in_input"&amp;$B139),$E139,HC$28)="","",INDEX(INDIRECT("in_input"&amp;$B139),$E139,HC$28))</f>
        <v/>
      </c>
      <c r="HD139" s="24" t="str">
        <f ca="1">IF(INDEX(INDIRECT("in_input"&amp;$B139),$E139,HD$28)="","",INDEX(INDIRECT("in_input"&amp;$B139),$E139,HD$28))</f>
        <v/>
      </c>
      <c r="HE139" s="24" t="str">
        <f ca="1">IF(INDEX(INDIRECT("in_input"&amp;$B139),$E139,HE$28)="","",INDEX(INDIRECT("in_input"&amp;$B139),$E139,HE$28))</f>
        <v/>
      </c>
      <c r="HF139" s="24" t="str">
        <f ca="1">IF(INDEX(INDIRECT("in_input"&amp;$B139),$E139,HF$28)="","",INDEX(INDIRECT("in_input"&amp;$B139),$E139,HF$28))</f>
        <v/>
      </c>
      <c r="HG139" s="24" t="str">
        <f ca="1">IF(INDEX(INDIRECT("in_input"&amp;$B139),$E139,HG$28)="","",INDEX(INDIRECT("in_input"&amp;$B139),$E139,HG$28))</f>
        <v/>
      </c>
      <c r="HH139" s="24" t="str">
        <f ca="1">IF(INDEX(INDIRECT("in_input"&amp;$B139),$E139,HH$28)="","",INDEX(INDIRECT("in_input"&amp;$B139),$E139,HH$28))</f>
        <v/>
      </c>
      <c r="HI139" s="24" t="str">
        <f ca="1">IF(INDEX(INDIRECT("in_input"&amp;$B139),$E139,HI$28)="","",INDEX(INDIRECT("in_input"&amp;$B139),$E139,HI$28))</f>
        <v/>
      </c>
      <c r="HJ139" s="24" t="str">
        <f ca="1">IF(INDEX(INDIRECT("in_input"&amp;$B139),$E139,HJ$28)="","",INDEX(INDIRECT("in_input"&amp;$B139),$E139,HJ$28))</f>
        <v/>
      </c>
      <c r="HK139" s="24" t="str">
        <f ca="1">IF(INDEX(INDIRECT("in_input"&amp;$B139),$E139,HK$28)="","",INDEX(INDIRECT("in_input"&amp;$B139),$E139,HK$28))</f>
        <v/>
      </c>
      <c r="HL139" s="24" t="str">
        <f ca="1">IF(INDEX(INDIRECT("in_input"&amp;$B139),$E139,HL$28)="","",INDEX(INDIRECT("in_input"&amp;$B139),$E139,HL$28))</f>
        <v/>
      </c>
      <c r="HM139" s="24" t="str">
        <f ca="1">IF(INDEX(INDIRECT("in_input"&amp;$B139),$E139,HM$28)="","",INDEX(INDIRECT("in_input"&amp;$B139),$E139,HM$28))</f>
        <v/>
      </c>
      <c r="HN139" s="24" t="str">
        <f ca="1">IF(INDEX(INDIRECT("in_input"&amp;$B139),$E139,HN$28)="","",INDEX(INDIRECT("in_input"&amp;$B139),$E139,HN$28))</f>
        <v/>
      </c>
      <c r="HO139" s="24" t="str">
        <f ca="1">IF(INDEX(INDIRECT("in_input"&amp;$B139),$E139,HO$28)="","",INDEX(INDIRECT("in_input"&amp;$B139),$E139,HO$28))</f>
        <v/>
      </c>
      <c r="HP139" s="24" t="str">
        <f ca="1">IF(INDEX(INDIRECT("in_input"&amp;$B139),$E139,HP$28)="","",INDEX(INDIRECT("in_input"&amp;$B139),$E139,HP$28))</f>
        <v/>
      </c>
      <c r="HQ139" s="24" t="str">
        <f ca="1">IF(INDEX(INDIRECT("in_input"&amp;$B139),$E139,HQ$28)="","",INDEX(INDIRECT("in_input"&amp;$B139),$E139,HQ$28))</f>
        <v/>
      </c>
      <c r="HR139" s="24" t="str">
        <f ca="1">IF(INDEX(INDIRECT("in_input"&amp;$B139),$E139,HR$28)="","",INDEX(INDIRECT("in_input"&amp;$B139),$E139,HR$28))</f>
        <v/>
      </c>
      <c r="HS139" s="24" t="str">
        <f ca="1">IF(INDEX(INDIRECT("in_input"&amp;$B139),$E139,HS$28)="","",INDEX(INDIRECT("in_input"&amp;$B139),$E139,HS$28))</f>
        <v/>
      </c>
      <c r="HT139" s="24" t="str">
        <f ca="1">IF(INDEX(INDIRECT("in_input"&amp;$B139),$E139,HT$28)="","",INDEX(INDIRECT("in_input"&amp;$B139),$E139,HT$28))</f>
        <v/>
      </c>
      <c r="HU139" s="24" t="str">
        <f ca="1">IF(INDEX(INDIRECT("in_input"&amp;$B139),$E139,HU$28)="","",INDEX(INDIRECT("in_input"&amp;$B139),$E139,HU$28))</f>
        <v/>
      </c>
      <c r="HV139" s="25" t="str">
        <f ca="1">IF(INDEX(INDIRECT("in_input"&amp;$B139),$E139,HV$28)="","",INDEX(INDIRECT("in_input"&amp;$B139),$E139,HV$28))</f>
        <v/>
      </c>
      <c r="HW139" s="204"/>
    </row>
    <row r="140" spans="1:231" ht="15.75" thickBot="1">
      <c r="A140" s="15" t="s">
        <v>8</v>
      </c>
      <c r="B140" s="123">
        <f>A131</f>
        <v>1</v>
      </c>
      <c r="C140" s="123" t="str">
        <f>A132</f>
        <v>work1834</v>
      </c>
      <c r="D140" s="222"/>
      <c r="E140" s="123">
        <v>10</v>
      </c>
      <c r="F140" s="16"/>
      <c r="G140" s="38">
        <f ca="1">IF(G139="","",IF(INDEX(INDIRECT("in_input"&amp;$B140),$E140,G$28)="",0,INDEX(INDIRECT("in_input"&amp;$B140),$E140,G$28)))</f>
        <v>0</v>
      </c>
      <c r="H140" s="26" t="str">
        <f ca="1">IF(H139="","",IF(INDEX(INDIRECT("in_input"&amp;$B140),$E140,H$28)="",0,INDEX(INDIRECT("in_input"&amp;$B140),$E140,H$28)))</f>
        <v/>
      </c>
      <c r="I140" s="26" t="str">
        <f ca="1">IF(I139="","",IF(INDEX(INDIRECT("in_input"&amp;$B140),$E140,I$28)="",0,INDEX(INDIRECT("in_input"&amp;$B140),$E140,I$28)))</f>
        <v/>
      </c>
      <c r="J140" s="26" t="str">
        <f ca="1">IF(J139="","",IF(INDEX(INDIRECT("in_input"&amp;$B140),$E140,J$28)="",0,INDEX(INDIRECT("in_input"&amp;$B140),$E140,J$28)))</f>
        <v/>
      </c>
      <c r="K140" s="26" t="str">
        <f ca="1">IF(K139="","",IF(INDEX(INDIRECT("in_input"&amp;$B140),$E140,K$28)="",0,INDEX(INDIRECT("in_input"&amp;$B140),$E140,K$28)))</f>
        <v/>
      </c>
      <c r="L140" s="26" t="str">
        <f ca="1">IF(L139="","",IF(INDEX(INDIRECT("in_input"&amp;$B140),$E140,L$28)="",0,INDEX(INDIRECT("in_input"&amp;$B140),$E140,L$28)))</f>
        <v/>
      </c>
      <c r="M140" s="26" t="str">
        <f ca="1">IF(M139="","",IF(INDEX(INDIRECT("in_input"&amp;$B140),$E140,M$28)="",0,INDEX(INDIRECT("in_input"&amp;$B140),$E140,M$28)))</f>
        <v/>
      </c>
      <c r="N140" s="26" t="str">
        <f ca="1">IF(N139="","",IF(INDEX(INDIRECT("in_input"&amp;$B140),$E140,N$28)="",0,INDEX(INDIRECT("in_input"&amp;$B140),$E140,N$28)))</f>
        <v/>
      </c>
      <c r="O140" s="26" t="str">
        <f ca="1">IF(O139="","",IF(INDEX(INDIRECT("in_input"&amp;$B140),$E140,O$28)="",0,INDEX(INDIRECT("in_input"&amp;$B140),$E140,O$28)))</f>
        <v/>
      </c>
      <c r="P140" s="26" t="str">
        <f ca="1">IF(P139="","",IF(INDEX(INDIRECT("in_input"&amp;$B140),$E140,P$28)="",0,INDEX(INDIRECT("in_input"&amp;$B140),$E140,P$28)))</f>
        <v/>
      </c>
      <c r="Q140" s="26" t="str">
        <f ca="1">IF(Q139="","",IF(INDEX(INDIRECT("in_input"&amp;$B140),$E140,Q$28)="",0,INDEX(INDIRECT("in_input"&amp;$B140),$E140,Q$28)))</f>
        <v/>
      </c>
      <c r="R140" s="26" t="str">
        <f ca="1">IF(R139="","",IF(INDEX(INDIRECT("in_input"&amp;$B140),$E140,R$28)="",0,INDEX(INDIRECT("in_input"&amp;$B140),$E140,R$28)))</f>
        <v/>
      </c>
      <c r="S140" s="26" t="str">
        <f ca="1">IF(S139="","",IF(INDEX(INDIRECT("in_input"&amp;$B140),$E140,S$28)="",0,INDEX(INDIRECT("in_input"&amp;$B140),$E140,S$28)))</f>
        <v/>
      </c>
      <c r="T140" s="26" t="str">
        <f ca="1">IF(T139="","",IF(INDEX(INDIRECT("in_input"&amp;$B140),$E140,T$28)="",0,INDEX(INDIRECT("in_input"&amp;$B140),$E140,T$28)))</f>
        <v/>
      </c>
      <c r="U140" s="26" t="str">
        <f ca="1">IF(U139="","",IF(INDEX(INDIRECT("in_input"&amp;$B140),$E140,U$28)="",0,INDEX(INDIRECT("in_input"&amp;$B140),$E140,U$28)))</f>
        <v/>
      </c>
      <c r="V140" s="26" t="str">
        <f ca="1">IF(V139="","",IF(INDEX(INDIRECT("in_input"&amp;$B140),$E140,V$28)="",0,INDEX(INDIRECT("in_input"&amp;$B140),$E140,V$28)))</f>
        <v/>
      </c>
      <c r="W140" s="26" t="str">
        <f ca="1">IF(W139="","",IF(INDEX(INDIRECT("in_input"&amp;$B140),$E140,W$28)="",0,INDEX(INDIRECT("in_input"&amp;$B140),$E140,W$28)))</f>
        <v/>
      </c>
      <c r="X140" s="26" t="str">
        <f ca="1">IF(X139="","",IF(INDEX(INDIRECT("in_input"&amp;$B140),$E140,X$28)="",0,INDEX(INDIRECT("in_input"&amp;$B140),$E140,X$28)))</f>
        <v/>
      </c>
      <c r="Y140" s="26" t="str">
        <f ca="1">IF(Y139="","",IF(INDEX(INDIRECT("in_input"&amp;$B140),$E140,Y$28)="",0,INDEX(INDIRECT("in_input"&amp;$B140),$E140,Y$28)))</f>
        <v/>
      </c>
      <c r="Z140" s="26" t="str">
        <f ca="1">IF(Z139="","",IF(INDEX(INDIRECT("in_input"&amp;$B140),$E140,Z$28)="",0,INDEX(INDIRECT("in_input"&amp;$B140),$E140,Z$28)))</f>
        <v/>
      </c>
      <c r="AA140" s="27" t="str">
        <f ca="1">IF(AA139="","",IF(INDEX(INDIRECT("in_input"&amp;$B140),$E140,AA$28)="",0,INDEX(INDIRECT("in_input"&amp;$B140),$E140,AA$28)))</f>
        <v/>
      </c>
      <c r="AB140" s="205"/>
      <c r="AD140" s="15" t="s">
        <v>8</v>
      </c>
      <c r="AE140" s="123">
        <f>AD131</f>
        <v>1</v>
      </c>
      <c r="AF140" s="123" t="str">
        <f>AD132</f>
        <v>shop1834</v>
      </c>
      <c r="AG140" s="222"/>
      <c r="AH140" s="123">
        <v>10</v>
      </c>
      <c r="AI140" s="16"/>
      <c r="AJ140" s="38">
        <f ca="1">IF(AJ139="","",IF(INDEX(INDIRECT("in_input"&amp;$B140),$E140,AJ$28)="",0,INDEX(INDIRECT("in_input"&amp;$B140),$E140,AJ$28)))</f>
        <v>0</v>
      </c>
      <c r="AK140" s="26" t="str">
        <f ca="1">IF(AK139="","",IF(INDEX(INDIRECT("in_input"&amp;$B140),$E140,AK$28)="",0,INDEX(INDIRECT("in_input"&amp;$B140),$E140,AK$28)))</f>
        <v/>
      </c>
      <c r="AL140" s="26" t="str">
        <f ca="1">IF(AL139="","",IF(INDEX(INDIRECT("in_input"&amp;$B140),$E140,AL$28)="",0,INDEX(INDIRECT("in_input"&amp;$B140),$E140,AL$28)))</f>
        <v/>
      </c>
      <c r="AM140" s="26" t="str">
        <f ca="1">IF(AM139="","",IF(INDEX(INDIRECT("in_input"&amp;$B140),$E140,AM$28)="",0,INDEX(INDIRECT("in_input"&amp;$B140),$E140,AM$28)))</f>
        <v/>
      </c>
      <c r="AN140" s="26" t="str">
        <f ca="1">IF(AN139="","",IF(INDEX(INDIRECT("in_input"&amp;$B140),$E140,AN$28)="",0,INDEX(INDIRECT("in_input"&amp;$B140),$E140,AN$28)))</f>
        <v/>
      </c>
      <c r="AO140" s="26" t="str">
        <f ca="1">IF(AO139="","",IF(INDEX(INDIRECT("in_input"&amp;$B140),$E140,AO$28)="",0,INDEX(INDIRECT("in_input"&amp;$B140),$E140,AO$28)))</f>
        <v/>
      </c>
      <c r="AP140" s="26" t="str">
        <f ca="1">IF(AP139="","",IF(INDEX(INDIRECT("in_input"&amp;$B140),$E140,AP$28)="",0,INDEX(INDIRECT("in_input"&amp;$B140),$E140,AP$28)))</f>
        <v/>
      </c>
      <c r="AQ140" s="26" t="str">
        <f ca="1">IF(AQ139="","",IF(INDEX(INDIRECT("in_input"&amp;$B140),$E140,AQ$28)="",0,INDEX(INDIRECT("in_input"&amp;$B140),$E140,AQ$28)))</f>
        <v/>
      </c>
      <c r="AR140" s="26" t="str">
        <f ca="1">IF(AR139="","",IF(INDEX(INDIRECT("in_input"&amp;$B140),$E140,AR$28)="",0,INDEX(INDIRECT("in_input"&amp;$B140),$E140,AR$28)))</f>
        <v/>
      </c>
      <c r="AS140" s="26" t="str">
        <f ca="1">IF(AS139="","",IF(INDEX(INDIRECT("in_input"&amp;$B140),$E140,AS$28)="",0,INDEX(INDIRECT("in_input"&amp;$B140),$E140,AS$28)))</f>
        <v/>
      </c>
      <c r="AT140" s="26" t="str">
        <f ca="1">IF(AT139="","",IF(INDEX(INDIRECT("in_input"&amp;$B140),$E140,AT$28)="",0,INDEX(INDIRECT("in_input"&amp;$B140),$E140,AT$28)))</f>
        <v/>
      </c>
      <c r="AU140" s="26" t="str">
        <f ca="1">IF(AU139="","",IF(INDEX(INDIRECT("in_input"&amp;$B140),$E140,AU$28)="",0,INDEX(INDIRECT("in_input"&amp;$B140),$E140,AU$28)))</f>
        <v/>
      </c>
      <c r="AV140" s="26" t="str">
        <f ca="1">IF(AV139="","",IF(INDEX(INDIRECT("in_input"&amp;$B140),$E140,AV$28)="",0,INDEX(INDIRECT("in_input"&amp;$B140),$E140,AV$28)))</f>
        <v/>
      </c>
      <c r="AW140" s="26" t="str">
        <f ca="1">IF(AW139="","",IF(INDEX(INDIRECT("in_input"&amp;$B140),$E140,AW$28)="",0,INDEX(INDIRECT("in_input"&amp;$B140),$E140,AW$28)))</f>
        <v/>
      </c>
      <c r="AX140" s="26" t="str">
        <f ca="1">IF(AX139="","",IF(INDEX(INDIRECT("in_input"&amp;$B140),$E140,AX$28)="",0,INDEX(INDIRECT("in_input"&amp;$B140),$E140,AX$28)))</f>
        <v/>
      </c>
      <c r="AY140" s="26" t="str">
        <f ca="1">IF(AY139="","",IF(INDEX(INDIRECT("in_input"&amp;$B140),$E140,AY$28)="",0,INDEX(INDIRECT("in_input"&amp;$B140),$E140,AY$28)))</f>
        <v/>
      </c>
      <c r="AZ140" s="26" t="str">
        <f ca="1">IF(AZ139="","",IF(INDEX(INDIRECT("in_input"&amp;$B140),$E140,AZ$28)="",0,INDEX(INDIRECT("in_input"&amp;$B140),$E140,AZ$28)))</f>
        <v/>
      </c>
      <c r="BA140" s="26" t="str">
        <f ca="1">IF(BA139="","",IF(INDEX(INDIRECT("in_input"&amp;$B140),$E140,BA$28)="",0,INDEX(INDIRECT("in_input"&amp;$B140),$E140,BA$28)))</f>
        <v/>
      </c>
      <c r="BB140" s="26" t="str">
        <f ca="1">IF(BB139="","",IF(INDEX(INDIRECT("in_input"&amp;$B140),$E140,BB$28)="",0,INDEX(INDIRECT("in_input"&amp;$B140),$E140,BB$28)))</f>
        <v/>
      </c>
      <c r="BC140" s="26" t="str">
        <f ca="1">IF(BC139="","",IF(INDEX(INDIRECT("in_input"&amp;$B140),$E140,BC$28)="",0,INDEX(INDIRECT("in_input"&amp;$B140),$E140,BC$28)))</f>
        <v/>
      </c>
      <c r="BD140" s="27" t="str">
        <f ca="1">IF(BD139="","",IF(INDEX(INDIRECT("in_input"&amp;$B140),$E140,BD$28)="",0,INDEX(INDIRECT("in_input"&amp;$B140),$E140,BD$28)))</f>
        <v/>
      </c>
      <c r="BE140" s="205"/>
      <c r="BG140" s="15" t="s">
        <v>8</v>
      </c>
      <c r="BH140" s="123">
        <f>BG131</f>
        <v>1</v>
      </c>
      <c r="BI140" s="123" t="str">
        <f>BG132</f>
        <v>lei1834</v>
      </c>
      <c r="BJ140" s="222"/>
      <c r="BK140" s="123">
        <v>10</v>
      </c>
      <c r="BL140" s="16"/>
      <c r="BM140" s="38">
        <f ca="1">IF(BM139="","",IF(INDEX(INDIRECT("in_input"&amp;$B140),$E140,BM$28)="",0,INDEX(INDIRECT("in_input"&amp;$B140),$E140,BM$28)))</f>
        <v>0</v>
      </c>
      <c r="BN140" s="26" t="str">
        <f ca="1">IF(BN139="","",IF(INDEX(INDIRECT("in_input"&amp;$B140),$E140,BN$28)="",0,INDEX(INDIRECT("in_input"&amp;$B140),$E140,BN$28)))</f>
        <v/>
      </c>
      <c r="BO140" s="26" t="str">
        <f ca="1">IF(BO139="","",IF(INDEX(INDIRECT("in_input"&amp;$B140),$E140,BO$28)="",0,INDEX(INDIRECT("in_input"&amp;$B140),$E140,BO$28)))</f>
        <v/>
      </c>
      <c r="BP140" s="26" t="str">
        <f ca="1">IF(BP139="","",IF(INDEX(INDIRECT("in_input"&amp;$B140),$E140,BP$28)="",0,INDEX(INDIRECT("in_input"&amp;$B140),$E140,BP$28)))</f>
        <v/>
      </c>
      <c r="BQ140" s="26" t="str">
        <f ca="1">IF(BQ139="","",IF(INDEX(INDIRECT("in_input"&amp;$B140),$E140,BQ$28)="",0,INDEX(INDIRECT("in_input"&amp;$B140),$E140,BQ$28)))</f>
        <v/>
      </c>
      <c r="BR140" s="26" t="str">
        <f ca="1">IF(BR139="","",IF(INDEX(INDIRECT("in_input"&amp;$B140),$E140,BR$28)="",0,INDEX(INDIRECT("in_input"&amp;$B140),$E140,BR$28)))</f>
        <v/>
      </c>
      <c r="BS140" s="26" t="str">
        <f ca="1">IF(BS139="","",IF(INDEX(INDIRECT("in_input"&amp;$B140),$E140,BS$28)="",0,INDEX(INDIRECT("in_input"&amp;$B140),$E140,BS$28)))</f>
        <v/>
      </c>
      <c r="BT140" s="26" t="str">
        <f ca="1">IF(BT139="","",IF(INDEX(INDIRECT("in_input"&amp;$B140),$E140,BT$28)="",0,INDEX(INDIRECT("in_input"&amp;$B140),$E140,BT$28)))</f>
        <v/>
      </c>
      <c r="BU140" s="26" t="str">
        <f ca="1">IF(BU139="","",IF(INDEX(INDIRECT("in_input"&amp;$B140),$E140,BU$28)="",0,INDEX(INDIRECT("in_input"&amp;$B140),$E140,BU$28)))</f>
        <v/>
      </c>
      <c r="BV140" s="26" t="str">
        <f ca="1">IF(BV139="","",IF(INDEX(INDIRECT("in_input"&amp;$B140),$E140,BV$28)="",0,INDEX(INDIRECT("in_input"&amp;$B140),$E140,BV$28)))</f>
        <v/>
      </c>
      <c r="BW140" s="26" t="str">
        <f ca="1">IF(BW139="","",IF(INDEX(INDIRECT("in_input"&amp;$B140),$E140,BW$28)="",0,INDEX(INDIRECT("in_input"&amp;$B140),$E140,BW$28)))</f>
        <v/>
      </c>
      <c r="BX140" s="26" t="str">
        <f ca="1">IF(BX139="","",IF(INDEX(INDIRECT("in_input"&amp;$B140),$E140,BX$28)="",0,INDEX(INDIRECT("in_input"&amp;$B140),$E140,BX$28)))</f>
        <v/>
      </c>
      <c r="BY140" s="26" t="str">
        <f ca="1">IF(BY139="","",IF(INDEX(INDIRECT("in_input"&amp;$B140),$E140,BY$28)="",0,INDEX(INDIRECT("in_input"&amp;$B140),$E140,BY$28)))</f>
        <v/>
      </c>
      <c r="BZ140" s="26" t="str">
        <f ca="1">IF(BZ139="","",IF(INDEX(INDIRECT("in_input"&amp;$B140),$E140,BZ$28)="",0,INDEX(INDIRECT("in_input"&amp;$B140),$E140,BZ$28)))</f>
        <v/>
      </c>
      <c r="CA140" s="26" t="str">
        <f ca="1">IF(CA139="","",IF(INDEX(INDIRECT("in_input"&amp;$B140),$E140,CA$28)="",0,INDEX(INDIRECT("in_input"&amp;$B140),$E140,CA$28)))</f>
        <v/>
      </c>
      <c r="CB140" s="26" t="str">
        <f ca="1">IF(CB139="","",IF(INDEX(INDIRECT("in_input"&amp;$B140),$E140,CB$28)="",0,INDEX(INDIRECT("in_input"&amp;$B140),$E140,CB$28)))</f>
        <v/>
      </c>
      <c r="CC140" s="26" t="str">
        <f ca="1">IF(CC139="","",IF(INDEX(INDIRECT("in_input"&amp;$B140),$E140,CC$28)="",0,INDEX(INDIRECT("in_input"&amp;$B140),$E140,CC$28)))</f>
        <v/>
      </c>
      <c r="CD140" s="26" t="str">
        <f ca="1">IF(CD139="","",IF(INDEX(INDIRECT("in_input"&amp;$B140),$E140,CD$28)="",0,INDEX(INDIRECT("in_input"&amp;$B140),$E140,CD$28)))</f>
        <v/>
      </c>
      <c r="CE140" s="26" t="str">
        <f ca="1">IF(CE139="","",IF(INDEX(INDIRECT("in_input"&amp;$B140),$E140,CE$28)="",0,INDEX(INDIRECT("in_input"&amp;$B140),$E140,CE$28)))</f>
        <v/>
      </c>
      <c r="CF140" s="26" t="str">
        <f ca="1">IF(CF139="","",IF(INDEX(INDIRECT("in_input"&amp;$B140),$E140,CF$28)="",0,INDEX(INDIRECT("in_input"&amp;$B140),$E140,CF$28)))</f>
        <v/>
      </c>
      <c r="CG140" s="27" t="str">
        <f ca="1">IF(CG139="","",IF(INDEX(INDIRECT("in_input"&amp;$B140),$E140,CG$28)="",0,INDEX(INDIRECT("in_input"&amp;$B140),$E140,CG$28)))</f>
        <v/>
      </c>
      <c r="CH140" s="205"/>
      <c r="CJ140" s="15" t="s">
        <v>8</v>
      </c>
      <c r="CK140" s="123">
        <f>CJ131</f>
        <v>1</v>
      </c>
      <c r="CL140" s="123" t="str">
        <f>CJ132</f>
        <v>work3564</v>
      </c>
      <c r="CM140" s="222"/>
      <c r="CN140" s="123">
        <v>10</v>
      </c>
      <c r="CO140" s="16"/>
      <c r="CP140" s="38">
        <f ca="1">IF(CP139="","",IF(INDEX(INDIRECT("in_input"&amp;$B140),$E140,CP$28)="",0,INDEX(INDIRECT("in_input"&amp;$B140),$E140,CP$28)))</f>
        <v>0</v>
      </c>
      <c r="CQ140" s="26" t="str">
        <f ca="1">IF(CQ139="","",IF(INDEX(INDIRECT("in_input"&amp;$B140),$E140,CQ$28)="",0,INDEX(INDIRECT("in_input"&amp;$B140),$E140,CQ$28)))</f>
        <v/>
      </c>
      <c r="CR140" s="26" t="str">
        <f ca="1">IF(CR139="","",IF(INDEX(INDIRECT("in_input"&amp;$B140),$E140,CR$28)="",0,INDEX(INDIRECT("in_input"&amp;$B140),$E140,CR$28)))</f>
        <v/>
      </c>
      <c r="CS140" s="26" t="str">
        <f ca="1">IF(CS139="","",IF(INDEX(INDIRECT("in_input"&amp;$B140),$E140,CS$28)="",0,INDEX(INDIRECT("in_input"&amp;$B140),$E140,CS$28)))</f>
        <v/>
      </c>
      <c r="CT140" s="26" t="str">
        <f ca="1">IF(CT139="","",IF(INDEX(INDIRECT("in_input"&amp;$B140),$E140,CT$28)="",0,INDEX(INDIRECT("in_input"&amp;$B140),$E140,CT$28)))</f>
        <v/>
      </c>
      <c r="CU140" s="26" t="str">
        <f ca="1">IF(CU139="","",IF(INDEX(INDIRECT("in_input"&amp;$B140),$E140,CU$28)="",0,INDEX(INDIRECT("in_input"&amp;$B140),$E140,CU$28)))</f>
        <v/>
      </c>
      <c r="CV140" s="26" t="str">
        <f ca="1">IF(CV139="","",IF(INDEX(INDIRECT("in_input"&amp;$B140),$E140,CV$28)="",0,INDEX(INDIRECT("in_input"&amp;$B140),$E140,CV$28)))</f>
        <v/>
      </c>
      <c r="CW140" s="26" t="str">
        <f ca="1">IF(CW139="","",IF(INDEX(INDIRECT("in_input"&amp;$B140),$E140,CW$28)="",0,INDEX(INDIRECT("in_input"&amp;$B140),$E140,CW$28)))</f>
        <v/>
      </c>
      <c r="CX140" s="26" t="str">
        <f ca="1">IF(CX139="","",IF(INDEX(INDIRECT("in_input"&amp;$B140),$E140,CX$28)="",0,INDEX(INDIRECT("in_input"&amp;$B140),$E140,CX$28)))</f>
        <v/>
      </c>
      <c r="CY140" s="26" t="str">
        <f ca="1">IF(CY139="","",IF(INDEX(INDIRECT("in_input"&amp;$B140),$E140,CY$28)="",0,INDEX(INDIRECT("in_input"&amp;$B140),$E140,CY$28)))</f>
        <v/>
      </c>
      <c r="CZ140" s="26" t="str">
        <f ca="1">IF(CZ139="","",IF(INDEX(INDIRECT("in_input"&amp;$B140),$E140,CZ$28)="",0,INDEX(INDIRECT("in_input"&amp;$B140),$E140,CZ$28)))</f>
        <v/>
      </c>
      <c r="DA140" s="26" t="str">
        <f ca="1">IF(DA139="","",IF(INDEX(INDIRECT("in_input"&amp;$B140),$E140,DA$28)="",0,INDEX(INDIRECT("in_input"&amp;$B140),$E140,DA$28)))</f>
        <v/>
      </c>
      <c r="DB140" s="26" t="str">
        <f ca="1">IF(DB139="","",IF(INDEX(INDIRECT("in_input"&amp;$B140),$E140,DB$28)="",0,INDEX(INDIRECT("in_input"&amp;$B140),$E140,DB$28)))</f>
        <v/>
      </c>
      <c r="DC140" s="26" t="str">
        <f ca="1">IF(DC139="","",IF(INDEX(INDIRECT("in_input"&amp;$B140),$E140,DC$28)="",0,INDEX(INDIRECT("in_input"&amp;$B140),$E140,DC$28)))</f>
        <v/>
      </c>
      <c r="DD140" s="26" t="str">
        <f ca="1">IF(DD139="","",IF(INDEX(INDIRECT("in_input"&amp;$B140),$E140,DD$28)="",0,INDEX(INDIRECT("in_input"&amp;$B140),$E140,DD$28)))</f>
        <v/>
      </c>
      <c r="DE140" s="26" t="str">
        <f ca="1">IF(DE139="","",IF(INDEX(INDIRECT("in_input"&amp;$B140),$E140,DE$28)="",0,INDEX(INDIRECT("in_input"&amp;$B140),$E140,DE$28)))</f>
        <v/>
      </c>
      <c r="DF140" s="26" t="str">
        <f ca="1">IF(DF139="","",IF(INDEX(INDIRECT("in_input"&amp;$B140),$E140,DF$28)="",0,INDEX(INDIRECT("in_input"&amp;$B140),$E140,DF$28)))</f>
        <v/>
      </c>
      <c r="DG140" s="26" t="str">
        <f ca="1">IF(DG139="","",IF(INDEX(INDIRECT("in_input"&amp;$B140),$E140,DG$28)="",0,INDEX(INDIRECT("in_input"&amp;$B140),$E140,DG$28)))</f>
        <v/>
      </c>
      <c r="DH140" s="26" t="str">
        <f ca="1">IF(DH139="","",IF(INDEX(INDIRECT("in_input"&amp;$B140),$E140,DH$28)="",0,INDEX(INDIRECT("in_input"&amp;$B140),$E140,DH$28)))</f>
        <v/>
      </c>
      <c r="DI140" s="26" t="str">
        <f ca="1">IF(DI139="","",IF(INDEX(INDIRECT("in_input"&amp;$B140),$E140,DI$28)="",0,INDEX(INDIRECT("in_input"&amp;$B140),$E140,DI$28)))</f>
        <v/>
      </c>
      <c r="DJ140" s="27" t="str">
        <f ca="1">IF(DJ139="","",IF(INDEX(INDIRECT("in_input"&amp;$B140),$E140,DJ$28)="",0,INDEX(INDIRECT("in_input"&amp;$B140),$E140,DJ$28)))</f>
        <v/>
      </c>
      <c r="DK140" s="205"/>
      <c r="DM140" s="15" t="s">
        <v>8</v>
      </c>
      <c r="DN140" s="123">
        <f>DM131</f>
        <v>1</v>
      </c>
      <c r="DO140" s="123" t="str">
        <f>DM132</f>
        <v>shop3564</v>
      </c>
      <c r="DP140" s="222"/>
      <c r="DQ140" s="123">
        <v>10</v>
      </c>
      <c r="DR140" s="16"/>
      <c r="DS140" s="38">
        <f ca="1">IF(DS139="","",IF(INDEX(INDIRECT("in_input"&amp;$B140),$E140,DS$28)="",0,INDEX(INDIRECT("in_input"&amp;$B140),$E140,DS$28)))</f>
        <v>0</v>
      </c>
      <c r="DT140" s="26" t="str">
        <f ca="1">IF(DT139="","",IF(INDEX(INDIRECT("in_input"&amp;$B140),$E140,DT$28)="",0,INDEX(INDIRECT("in_input"&amp;$B140),$E140,DT$28)))</f>
        <v/>
      </c>
      <c r="DU140" s="26" t="str">
        <f ca="1">IF(DU139="","",IF(INDEX(INDIRECT("in_input"&amp;$B140),$E140,DU$28)="",0,INDEX(INDIRECT("in_input"&amp;$B140),$E140,DU$28)))</f>
        <v/>
      </c>
      <c r="DV140" s="26" t="str">
        <f ca="1">IF(DV139="","",IF(INDEX(INDIRECT("in_input"&amp;$B140),$E140,DV$28)="",0,INDEX(INDIRECT("in_input"&amp;$B140),$E140,DV$28)))</f>
        <v/>
      </c>
      <c r="DW140" s="26" t="str">
        <f ca="1">IF(DW139="","",IF(INDEX(INDIRECT("in_input"&amp;$B140),$E140,DW$28)="",0,INDEX(INDIRECT("in_input"&amp;$B140),$E140,DW$28)))</f>
        <v/>
      </c>
      <c r="DX140" s="26" t="str">
        <f ca="1">IF(DX139="","",IF(INDEX(INDIRECT("in_input"&amp;$B140),$E140,DX$28)="",0,INDEX(INDIRECT("in_input"&amp;$B140),$E140,DX$28)))</f>
        <v/>
      </c>
      <c r="DY140" s="26" t="str">
        <f ca="1">IF(DY139="","",IF(INDEX(INDIRECT("in_input"&amp;$B140),$E140,DY$28)="",0,INDEX(INDIRECT("in_input"&amp;$B140),$E140,DY$28)))</f>
        <v/>
      </c>
      <c r="DZ140" s="26" t="str">
        <f ca="1">IF(DZ139="","",IF(INDEX(INDIRECT("in_input"&amp;$B140),$E140,DZ$28)="",0,INDEX(INDIRECT("in_input"&amp;$B140),$E140,DZ$28)))</f>
        <v/>
      </c>
      <c r="EA140" s="26" t="str">
        <f ca="1">IF(EA139="","",IF(INDEX(INDIRECT("in_input"&amp;$B140),$E140,EA$28)="",0,INDEX(INDIRECT("in_input"&amp;$B140),$E140,EA$28)))</f>
        <v/>
      </c>
      <c r="EB140" s="26" t="str">
        <f ca="1">IF(EB139="","",IF(INDEX(INDIRECT("in_input"&amp;$B140),$E140,EB$28)="",0,INDEX(INDIRECT("in_input"&amp;$B140),$E140,EB$28)))</f>
        <v/>
      </c>
      <c r="EC140" s="26" t="str">
        <f ca="1">IF(EC139="","",IF(INDEX(INDIRECT("in_input"&amp;$B140),$E140,EC$28)="",0,INDEX(INDIRECT("in_input"&amp;$B140),$E140,EC$28)))</f>
        <v/>
      </c>
      <c r="ED140" s="26" t="str">
        <f ca="1">IF(ED139="","",IF(INDEX(INDIRECT("in_input"&amp;$B140),$E140,ED$28)="",0,INDEX(INDIRECT("in_input"&amp;$B140),$E140,ED$28)))</f>
        <v/>
      </c>
      <c r="EE140" s="26" t="str">
        <f ca="1">IF(EE139="","",IF(INDEX(INDIRECT("in_input"&amp;$B140),$E140,EE$28)="",0,INDEX(INDIRECT("in_input"&amp;$B140),$E140,EE$28)))</f>
        <v/>
      </c>
      <c r="EF140" s="26" t="str">
        <f ca="1">IF(EF139="","",IF(INDEX(INDIRECT("in_input"&amp;$B140),$E140,EF$28)="",0,INDEX(INDIRECT("in_input"&amp;$B140),$E140,EF$28)))</f>
        <v/>
      </c>
      <c r="EG140" s="26" t="str">
        <f ca="1">IF(EG139="","",IF(INDEX(INDIRECT("in_input"&amp;$B140),$E140,EG$28)="",0,INDEX(INDIRECT("in_input"&amp;$B140),$E140,EG$28)))</f>
        <v/>
      </c>
      <c r="EH140" s="26" t="str">
        <f ca="1">IF(EH139="","",IF(INDEX(INDIRECT("in_input"&amp;$B140),$E140,EH$28)="",0,INDEX(INDIRECT("in_input"&amp;$B140),$E140,EH$28)))</f>
        <v/>
      </c>
      <c r="EI140" s="26" t="str">
        <f ca="1">IF(EI139="","",IF(INDEX(INDIRECT("in_input"&amp;$B140),$E140,EI$28)="",0,INDEX(INDIRECT("in_input"&amp;$B140),$E140,EI$28)))</f>
        <v/>
      </c>
      <c r="EJ140" s="26" t="str">
        <f ca="1">IF(EJ139="","",IF(INDEX(INDIRECT("in_input"&amp;$B140),$E140,EJ$28)="",0,INDEX(INDIRECT("in_input"&amp;$B140),$E140,EJ$28)))</f>
        <v/>
      </c>
      <c r="EK140" s="26" t="str">
        <f ca="1">IF(EK139="","",IF(INDEX(INDIRECT("in_input"&amp;$B140),$E140,EK$28)="",0,INDEX(INDIRECT("in_input"&amp;$B140),$E140,EK$28)))</f>
        <v/>
      </c>
      <c r="EL140" s="26" t="str">
        <f ca="1">IF(EL139="","",IF(INDEX(INDIRECT("in_input"&amp;$B140),$E140,EL$28)="",0,INDEX(INDIRECT("in_input"&amp;$B140),$E140,EL$28)))</f>
        <v/>
      </c>
      <c r="EM140" s="27" t="str">
        <f ca="1">IF(EM139="","",IF(INDEX(INDIRECT("in_input"&amp;$B140),$E140,EM$28)="",0,INDEX(INDIRECT("in_input"&amp;$B140),$E140,EM$28)))</f>
        <v/>
      </c>
      <c r="EN140" s="205"/>
      <c r="EP140" s="15" t="s">
        <v>8</v>
      </c>
      <c r="EQ140" s="123">
        <f>EP131</f>
        <v>1</v>
      </c>
      <c r="ER140" s="123" t="str">
        <f>EP132</f>
        <v>lei3564</v>
      </c>
      <c r="ES140" s="222"/>
      <c r="ET140" s="123">
        <v>10</v>
      </c>
      <c r="EU140" s="16"/>
      <c r="EV140" s="38">
        <f ca="1">IF(EV139="","",IF(INDEX(INDIRECT("in_input"&amp;$B140),$E140,EV$28)="",0,INDEX(INDIRECT("in_input"&amp;$B140),$E140,EV$28)))</f>
        <v>0</v>
      </c>
      <c r="EW140" s="26" t="str">
        <f ca="1">IF(EW139="","",IF(INDEX(INDIRECT("in_input"&amp;$B140),$E140,EW$28)="",0,INDEX(INDIRECT("in_input"&amp;$B140),$E140,EW$28)))</f>
        <v/>
      </c>
      <c r="EX140" s="26" t="str">
        <f ca="1">IF(EX139="","",IF(INDEX(INDIRECT("in_input"&amp;$B140),$E140,EX$28)="",0,INDEX(INDIRECT("in_input"&amp;$B140),$E140,EX$28)))</f>
        <v/>
      </c>
      <c r="EY140" s="26" t="str">
        <f ca="1">IF(EY139="","",IF(INDEX(INDIRECT("in_input"&amp;$B140),$E140,EY$28)="",0,INDEX(INDIRECT("in_input"&amp;$B140),$E140,EY$28)))</f>
        <v/>
      </c>
      <c r="EZ140" s="26" t="str">
        <f ca="1">IF(EZ139="","",IF(INDEX(INDIRECT("in_input"&amp;$B140),$E140,EZ$28)="",0,INDEX(INDIRECT("in_input"&amp;$B140),$E140,EZ$28)))</f>
        <v/>
      </c>
      <c r="FA140" s="26" t="str">
        <f ca="1">IF(FA139="","",IF(INDEX(INDIRECT("in_input"&amp;$B140),$E140,FA$28)="",0,INDEX(INDIRECT("in_input"&amp;$B140),$E140,FA$28)))</f>
        <v/>
      </c>
      <c r="FB140" s="26" t="str">
        <f ca="1">IF(FB139="","",IF(INDEX(INDIRECT("in_input"&amp;$B140),$E140,FB$28)="",0,INDEX(INDIRECT("in_input"&amp;$B140),$E140,FB$28)))</f>
        <v/>
      </c>
      <c r="FC140" s="26" t="str">
        <f ca="1">IF(FC139="","",IF(INDEX(INDIRECT("in_input"&amp;$B140),$E140,FC$28)="",0,INDEX(INDIRECT("in_input"&amp;$B140),$E140,FC$28)))</f>
        <v/>
      </c>
      <c r="FD140" s="26" t="str">
        <f ca="1">IF(FD139="","",IF(INDEX(INDIRECT("in_input"&amp;$B140),$E140,FD$28)="",0,INDEX(INDIRECT("in_input"&amp;$B140),$E140,FD$28)))</f>
        <v/>
      </c>
      <c r="FE140" s="26" t="str">
        <f ca="1">IF(FE139="","",IF(INDEX(INDIRECT("in_input"&amp;$B140),$E140,FE$28)="",0,INDEX(INDIRECT("in_input"&amp;$B140),$E140,FE$28)))</f>
        <v/>
      </c>
      <c r="FF140" s="26" t="str">
        <f ca="1">IF(FF139="","",IF(INDEX(INDIRECT("in_input"&amp;$B140),$E140,FF$28)="",0,INDEX(INDIRECT("in_input"&amp;$B140),$E140,FF$28)))</f>
        <v/>
      </c>
      <c r="FG140" s="26" t="str">
        <f ca="1">IF(FG139="","",IF(INDEX(INDIRECT("in_input"&amp;$B140),$E140,FG$28)="",0,INDEX(INDIRECT("in_input"&amp;$B140),$E140,FG$28)))</f>
        <v/>
      </c>
      <c r="FH140" s="26" t="str">
        <f ca="1">IF(FH139="","",IF(INDEX(INDIRECT("in_input"&amp;$B140),$E140,FH$28)="",0,INDEX(INDIRECT("in_input"&amp;$B140),$E140,FH$28)))</f>
        <v/>
      </c>
      <c r="FI140" s="26" t="str">
        <f ca="1">IF(FI139="","",IF(INDEX(INDIRECT("in_input"&amp;$B140),$E140,FI$28)="",0,INDEX(INDIRECT("in_input"&amp;$B140),$E140,FI$28)))</f>
        <v/>
      </c>
      <c r="FJ140" s="26" t="str">
        <f ca="1">IF(FJ139="","",IF(INDEX(INDIRECT("in_input"&amp;$B140),$E140,FJ$28)="",0,INDEX(INDIRECT("in_input"&amp;$B140),$E140,FJ$28)))</f>
        <v/>
      </c>
      <c r="FK140" s="26" t="str">
        <f ca="1">IF(FK139="","",IF(INDEX(INDIRECT("in_input"&amp;$B140),$E140,FK$28)="",0,INDEX(INDIRECT("in_input"&amp;$B140),$E140,FK$28)))</f>
        <v/>
      </c>
      <c r="FL140" s="26" t="str">
        <f ca="1">IF(FL139="","",IF(INDEX(INDIRECT("in_input"&amp;$B140),$E140,FL$28)="",0,INDEX(INDIRECT("in_input"&amp;$B140),$E140,FL$28)))</f>
        <v/>
      </c>
      <c r="FM140" s="26" t="str">
        <f ca="1">IF(FM139="","",IF(INDEX(INDIRECT("in_input"&amp;$B140),$E140,FM$28)="",0,INDEX(INDIRECT("in_input"&amp;$B140),$E140,FM$28)))</f>
        <v/>
      </c>
      <c r="FN140" s="26" t="str">
        <f ca="1">IF(FN139="","",IF(INDEX(INDIRECT("in_input"&amp;$B140),$E140,FN$28)="",0,INDEX(INDIRECT("in_input"&amp;$B140),$E140,FN$28)))</f>
        <v/>
      </c>
      <c r="FO140" s="26" t="str">
        <f ca="1">IF(FO139="","",IF(INDEX(INDIRECT("in_input"&amp;$B140),$E140,FO$28)="",0,INDEX(INDIRECT("in_input"&amp;$B140),$E140,FO$28)))</f>
        <v/>
      </c>
      <c r="FP140" s="27" t="str">
        <f ca="1">IF(FP139="","",IF(INDEX(INDIRECT("in_input"&amp;$B140),$E140,FP$28)="",0,INDEX(INDIRECT("in_input"&amp;$B140),$E140,FP$28)))</f>
        <v/>
      </c>
      <c r="FQ140" s="205"/>
      <c r="FS140" s="15" t="s">
        <v>8</v>
      </c>
      <c r="FT140" s="123">
        <f>FS131</f>
        <v>1</v>
      </c>
      <c r="FU140" s="123" t="str">
        <f>FS132</f>
        <v>shop65</v>
      </c>
      <c r="FV140" s="222"/>
      <c r="FW140" s="123">
        <v>10</v>
      </c>
      <c r="FX140" s="16"/>
      <c r="FY140" s="38">
        <f ca="1">IF(FY139="","",IF(INDEX(INDIRECT("in_input"&amp;$B140),$E140,FY$28)="",0,INDEX(INDIRECT("in_input"&amp;$B140),$E140,FY$28)))</f>
        <v>0</v>
      </c>
      <c r="FZ140" s="26" t="str">
        <f ca="1">IF(FZ139="","",IF(INDEX(INDIRECT("in_input"&amp;$B140),$E140,FZ$28)="",0,INDEX(INDIRECT("in_input"&amp;$B140),$E140,FZ$28)))</f>
        <v/>
      </c>
      <c r="GA140" s="26" t="str">
        <f ca="1">IF(GA139="","",IF(INDEX(INDIRECT("in_input"&amp;$B140),$E140,GA$28)="",0,INDEX(INDIRECT("in_input"&amp;$B140),$E140,GA$28)))</f>
        <v/>
      </c>
      <c r="GB140" s="26" t="str">
        <f ca="1">IF(GB139="","",IF(INDEX(INDIRECT("in_input"&amp;$B140),$E140,GB$28)="",0,INDEX(INDIRECT("in_input"&amp;$B140),$E140,GB$28)))</f>
        <v/>
      </c>
      <c r="GC140" s="26" t="str">
        <f ca="1">IF(GC139="","",IF(INDEX(INDIRECT("in_input"&amp;$B140),$E140,GC$28)="",0,INDEX(INDIRECT("in_input"&amp;$B140),$E140,GC$28)))</f>
        <v/>
      </c>
      <c r="GD140" s="26" t="str">
        <f ca="1">IF(GD139="","",IF(INDEX(INDIRECT("in_input"&amp;$B140),$E140,GD$28)="",0,INDEX(INDIRECT("in_input"&amp;$B140),$E140,GD$28)))</f>
        <v/>
      </c>
      <c r="GE140" s="26" t="str">
        <f ca="1">IF(GE139="","",IF(INDEX(INDIRECT("in_input"&amp;$B140),$E140,GE$28)="",0,INDEX(INDIRECT("in_input"&amp;$B140),$E140,GE$28)))</f>
        <v/>
      </c>
      <c r="GF140" s="26" t="str">
        <f ca="1">IF(GF139="","",IF(INDEX(INDIRECT("in_input"&amp;$B140),$E140,GF$28)="",0,INDEX(INDIRECT("in_input"&amp;$B140),$E140,GF$28)))</f>
        <v/>
      </c>
      <c r="GG140" s="26" t="str">
        <f ca="1">IF(GG139="","",IF(INDEX(INDIRECT("in_input"&amp;$B140),$E140,GG$28)="",0,INDEX(INDIRECT("in_input"&amp;$B140),$E140,GG$28)))</f>
        <v/>
      </c>
      <c r="GH140" s="26" t="str">
        <f ca="1">IF(GH139="","",IF(INDEX(INDIRECT("in_input"&amp;$B140),$E140,GH$28)="",0,INDEX(INDIRECT("in_input"&amp;$B140),$E140,GH$28)))</f>
        <v/>
      </c>
      <c r="GI140" s="26" t="str">
        <f ca="1">IF(GI139="","",IF(INDEX(INDIRECT("in_input"&amp;$B140),$E140,GI$28)="",0,INDEX(INDIRECT("in_input"&amp;$B140),$E140,GI$28)))</f>
        <v/>
      </c>
      <c r="GJ140" s="26" t="str">
        <f ca="1">IF(GJ139="","",IF(INDEX(INDIRECT("in_input"&amp;$B140),$E140,GJ$28)="",0,INDEX(INDIRECT("in_input"&amp;$B140),$E140,GJ$28)))</f>
        <v/>
      </c>
      <c r="GK140" s="26" t="str">
        <f ca="1">IF(GK139="","",IF(INDEX(INDIRECT("in_input"&amp;$B140),$E140,GK$28)="",0,INDEX(INDIRECT("in_input"&amp;$B140),$E140,GK$28)))</f>
        <v/>
      </c>
      <c r="GL140" s="26" t="str">
        <f ca="1">IF(GL139="","",IF(INDEX(INDIRECT("in_input"&amp;$B140),$E140,GL$28)="",0,INDEX(INDIRECT("in_input"&amp;$B140),$E140,GL$28)))</f>
        <v/>
      </c>
      <c r="GM140" s="26" t="str">
        <f ca="1">IF(GM139="","",IF(INDEX(INDIRECT("in_input"&amp;$B140),$E140,GM$28)="",0,INDEX(INDIRECT("in_input"&amp;$B140),$E140,GM$28)))</f>
        <v/>
      </c>
      <c r="GN140" s="26" t="str">
        <f ca="1">IF(GN139="","",IF(INDEX(INDIRECT("in_input"&amp;$B140),$E140,GN$28)="",0,INDEX(INDIRECT("in_input"&amp;$B140),$E140,GN$28)))</f>
        <v/>
      </c>
      <c r="GO140" s="26" t="str">
        <f ca="1">IF(GO139="","",IF(INDEX(INDIRECT("in_input"&amp;$B140),$E140,GO$28)="",0,INDEX(INDIRECT("in_input"&amp;$B140),$E140,GO$28)))</f>
        <v/>
      </c>
      <c r="GP140" s="26" t="str">
        <f ca="1">IF(GP139="","",IF(INDEX(INDIRECT("in_input"&amp;$B140),$E140,GP$28)="",0,INDEX(INDIRECT("in_input"&amp;$B140),$E140,GP$28)))</f>
        <v/>
      </c>
      <c r="GQ140" s="26" t="str">
        <f ca="1">IF(GQ139="","",IF(INDEX(INDIRECT("in_input"&amp;$B140),$E140,GQ$28)="",0,INDEX(INDIRECT("in_input"&amp;$B140),$E140,GQ$28)))</f>
        <v/>
      </c>
      <c r="GR140" s="26" t="str">
        <f ca="1">IF(GR139="","",IF(INDEX(INDIRECT("in_input"&amp;$B140),$E140,GR$28)="",0,INDEX(INDIRECT("in_input"&amp;$B140),$E140,GR$28)))</f>
        <v/>
      </c>
      <c r="GS140" s="27" t="str">
        <f ca="1">IF(GS139="","",IF(INDEX(INDIRECT("in_input"&amp;$B140),$E140,GS$28)="",0,INDEX(INDIRECT("in_input"&amp;$B140),$E140,GS$28)))</f>
        <v/>
      </c>
      <c r="GT140" s="205"/>
      <c r="GV140" s="15" t="s">
        <v>8</v>
      </c>
      <c r="GW140" s="123">
        <f>GV131</f>
        <v>1</v>
      </c>
      <c r="GX140" s="123" t="str">
        <f>GV132</f>
        <v>lei65</v>
      </c>
      <c r="GY140" s="222"/>
      <c r="GZ140" s="123">
        <v>10</v>
      </c>
      <c r="HA140" s="16"/>
      <c r="HB140" s="38">
        <f ca="1">IF(HB139="","",IF(INDEX(INDIRECT("in_input"&amp;$B140),$E140,HB$28)="",0,INDEX(INDIRECT("in_input"&amp;$B140),$E140,HB$28)))</f>
        <v>0</v>
      </c>
      <c r="HC140" s="26" t="str">
        <f ca="1">IF(HC139="","",IF(INDEX(INDIRECT("in_input"&amp;$B140),$E140,HC$28)="",0,INDEX(INDIRECT("in_input"&amp;$B140),$E140,HC$28)))</f>
        <v/>
      </c>
      <c r="HD140" s="26" t="str">
        <f ca="1">IF(HD139="","",IF(INDEX(INDIRECT("in_input"&amp;$B140),$E140,HD$28)="",0,INDEX(INDIRECT("in_input"&amp;$B140),$E140,HD$28)))</f>
        <v/>
      </c>
      <c r="HE140" s="26" t="str">
        <f ca="1">IF(HE139="","",IF(INDEX(INDIRECT("in_input"&amp;$B140),$E140,HE$28)="",0,INDEX(INDIRECT("in_input"&amp;$B140),$E140,HE$28)))</f>
        <v/>
      </c>
      <c r="HF140" s="26" t="str">
        <f ca="1">IF(HF139="","",IF(INDEX(INDIRECT("in_input"&amp;$B140),$E140,HF$28)="",0,INDEX(INDIRECT("in_input"&amp;$B140),$E140,HF$28)))</f>
        <v/>
      </c>
      <c r="HG140" s="26" t="str">
        <f ca="1">IF(HG139="","",IF(INDEX(INDIRECT("in_input"&amp;$B140),$E140,HG$28)="",0,INDEX(INDIRECT("in_input"&amp;$B140),$E140,HG$28)))</f>
        <v/>
      </c>
      <c r="HH140" s="26" t="str">
        <f ca="1">IF(HH139="","",IF(INDEX(INDIRECT("in_input"&amp;$B140),$E140,HH$28)="",0,INDEX(INDIRECT("in_input"&amp;$B140),$E140,HH$28)))</f>
        <v/>
      </c>
      <c r="HI140" s="26" t="str">
        <f ca="1">IF(HI139="","",IF(INDEX(INDIRECT("in_input"&amp;$B140),$E140,HI$28)="",0,INDEX(INDIRECT("in_input"&amp;$B140),$E140,HI$28)))</f>
        <v/>
      </c>
      <c r="HJ140" s="26" t="str">
        <f ca="1">IF(HJ139="","",IF(INDEX(INDIRECT("in_input"&amp;$B140),$E140,HJ$28)="",0,INDEX(INDIRECT("in_input"&amp;$B140),$E140,HJ$28)))</f>
        <v/>
      </c>
      <c r="HK140" s="26" t="str">
        <f ca="1">IF(HK139="","",IF(INDEX(INDIRECT("in_input"&amp;$B140),$E140,HK$28)="",0,INDEX(INDIRECT("in_input"&amp;$B140),$E140,HK$28)))</f>
        <v/>
      </c>
      <c r="HL140" s="26" t="str">
        <f ca="1">IF(HL139="","",IF(INDEX(INDIRECT("in_input"&amp;$B140),$E140,HL$28)="",0,INDEX(INDIRECT("in_input"&amp;$B140),$E140,HL$28)))</f>
        <v/>
      </c>
      <c r="HM140" s="26" t="str">
        <f ca="1">IF(HM139="","",IF(INDEX(INDIRECT("in_input"&amp;$B140),$E140,HM$28)="",0,INDEX(INDIRECT("in_input"&amp;$B140),$E140,HM$28)))</f>
        <v/>
      </c>
      <c r="HN140" s="26" t="str">
        <f ca="1">IF(HN139="","",IF(INDEX(INDIRECT("in_input"&amp;$B140),$E140,HN$28)="",0,INDEX(INDIRECT("in_input"&amp;$B140),$E140,HN$28)))</f>
        <v/>
      </c>
      <c r="HO140" s="26" t="str">
        <f ca="1">IF(HO139="","",IF(INDEX(INDIRECT("in_input"&amp;$B140),$E140,HO$28)="",0,INDEX(INDIRECT("in_input"&amp;$B140),$E140,HO$28)))</f>
        <v/>
      </c>
      <c r="HP140" s="26" t="str">
        <f ca="1">IF(HP139="","",IF(INDEX(INDIRECT("in_input"&amp;$B140),$E140,HP$28)="",0,INDEX(INDIRECT("in_input"&amp;$B140),$E140,HP$28)))</f>
        <v/>
      </c>
      <c r="HQ140" s="26" t="str">
        <f ca="1">IF(HQ139="","",IF(INDEX(INDIRECT("in_input"&amp;$B140),$E140,HQ$28)="",0,INDEX(INDIRECT("in_input"&amp;$B140),$E140,HQ$28)))</f>
        <v/>
      </c>
      <c r="HR140" s="26" t="str">
        <f ca="1">IF(HR139="","",IF(INDEX(INDIRECT("in_input"&amp;$B140),$E140,HR$28)="",0,INDEX(INDIRECT("in_input"&amp;$B140),$E140,HR$28)))</f>
        <v/>
      </c>
      <c r="HS140" s="26" t="str">
        <f ca="1">IF(HS139="","",IF(INDEX(INDIRECT("in_input"&amp;$B140),$E140,HS$28)="",0,INDEX(INDIRECT("in_input"&amp;$B140),$E140,HS$28)))</f>
        <v/>
      </c>
      <c r="HT140" s="26" t="str">
        <f ca="1">IF(HT139="","",IF(INDEX(INDIRECT("in_input"&amp;$B140),$E140,HT$28)="",0,INDEX(INDIRECT("in_input"&amp;$B140),$E140,HT$28)))</f>
        <v/>
      </c>
      <c r="HU140" s="26" t="str">
        <f ca="1">IF(HU139="","",IF(INDEX(INDIRECT("in_input"&amp;$B140),$E140,HU$28)="",0,INDEX(INDIRECT("in_input"&amp;$B140),$E140,HU$28)))</f>
        <v/>
      </c>
      <c r="HV140" s="27" t="str">
        <f ca="1">IF(HV139="","",IF(INDEX(INDIRECT("in_input"&amp;$B140),$E140,HV$28)="",0,INDEX(INDIRECT("in_input"&amp;$B140),$E140,HV$28)))</f>
        <v/>
      </c>
      <c r="HW140" s="205"/>
    </row>
    <row r="141" spans="1:231" ht="15">
      <c r="A141" s="17" t="s">
        <v>36</v>
      </c>
      <c r="B141" s="124">
        <f>A131</f>
        <v>1</v>
      </c>
      <c r="C141" s="124" t="str">
        <f>A132</f>
        <v>work1834</v>
      </c>
      <c r="D141" s="223"/>
      <c r="E141" s="124"/>
      <c r="F141" s="11"/>
      <c r="G141" s="39">
        <f ca="1">IF(G138="yes",100,100*(INDEX(i_in,MATCH(G134,atts,0),MATCH(C141,segs,0))+INDEX(i_in,MATCH(G135,atts,0),MATCH(C141,segs,0))+INDEX(i_in,MATCH(G136,atts,0),MATCH(C141,segs,0))+INDEX(i_in,MATCH(G137,atts,0),MATCH(C141,segs,0)))/maxI)</f>
        <v>63.390549132947982</v>
      </c>
      <c r="H141" s="28">
        <f ca="1">IF(H138="yes",100,100*(INDEX(i_in,MATCH(H134,atts,0),MATCH(C141,segs,0))+INDEX(i_in,MATCH(H135,atts,0),MATCH(C141,segs,0))+INDEX(i_in,MATCH(H136,atts,0),MATCH(C141,segs,0))+INDEX(i_in,MATCH(H137,atts,0),MATCH(C141,segs,0)))/maxI)</f>
        <v>63.390549132947982</v>
      </c>
      <c r="I141" s="28">
        <f ca="1">IF(I138="yes",100,100*(INDEX(i_in,MATCH(I134,atts,0),MATCH(C141,segs,0))+INDEX(i_in,MATCH(I135,atts,0),MATCH(C141,segs,0))+INDEX(i_in,MATCH(I136,atts,0),MATCH(C141,segs,0))+INDEX(i_in,MATCH(I137,atts,0),MATCH(C141,segs,0)))/maxI)</f>
        <v>63.390549132947982</v>
      </c>
      <c r="J141" s="28">
        <f ca="1">IF(J138="yes",100,100*(INDEX(i_in,MATCH(J134,atts,0),MATCH(C141,segs,0))+INDEX(i_in,MATCH(J135,atts,0),MATCH(C141,segs,0))+INDEX(i_in,MATCH(J136,atts,0),MATCH(C141,segs,0))+INDEX(i_in,MATCH(J137,atts,0),MATCH(C141,segs,0)))/maxI)</f>
        <v>63.390549132947982</v>
      </c>
      <c r="K141" s="28">
        <f ca="1">IF(K138="yes",100,100*(INDEX(i_in,MATCH(K134,atts,0),MATCH(C141,segs,0))+INDEX(i_in,MATCH(K135,atts,0),MATCH(C141,segs,0))+INDEX(i_in,MATCH(K136,atts,0),MATCH(C141,segs,0))+INDEX(i_in,MATCH(K137,atts,0),MATCH(C141,segs,0)))/maxI)</f>
        <v>63.390549132947982</v>
      </c>
      <c r="L141" s="28">
        <f ca="1">IF(L138="yes",100,100*(INDEX(i_in,MATCH(L134,atts,0),MATCH(C141,segs,0))+INDEX(i_in,MATCH(L135,atts,0),MATCH(C141,segs,0))+INDEX(i_in,MATCH(L136,atts,0),MATCH(C141,segs,0))+INDEX(i_in,MATCH(L137,atts,0),MATCH(C141,segs,0)))/maxI)</f>
        <v>63.390549132947982</v>
      </c>
      <c r="M141" s="28">
        <f ca="1">IF(M138="yes",100,100*(INDEX(i_in,MATCH(M134,atts,0),MATCH(C141,segs,0))+INDEX(i_in,MATCH(M135,atts,0),MATCH(C141,segs,0))+INDEX(i_in,MATCH(M136,atts,0),MATCH(C141,segs,0))+INDEX(i_in,MATCH(M137,atts,0),MATCH(C141,segs,0)))/maxI)</f>
        <v>63.390549132947982</v>
      </c>
      <c r="N141" s="28">
        <f ca="1">IF(N138="yes",100,100*(INDEX(i_in,MATCH(N134,atts,0),MATCH(C141,segs,0))+INDEX(i_in,MATCH(N135,atts,0),MATCH(C141,segs,0))+INDEX(i_in,MATCH(N136,atts,0),MATCH(C141,segs,0))+INDEX(i_in,MATCH(N137,atts,0),MATCH(C141,segs,0)))/maxI)</f>
        <v>63.390549132947982</v>
      </c>
      <c r="O141" s="28">
        <f ca="1">IF(O138="yes",100,100*(INDEX(i_in,MATCH(O134,atts,0),MATCH(C141,segs,0))+INDEX(i_in,MATCH(O135,atts,0),MATCH(C141,segs,0))+INDEX(i_in,MATCH(O136,atts,0),MATCH(C141,segs,0))+INDEX(i_in,MATCH(O137,atts,0),MATCH(C141,segs,0)))/maxI)</f>
        <v>63.390549132947982</v>
      </c>
      <c r="P141" s="28">
        <f ca="1">IF(P138="yes",100,100*(INDEX(i_in,MATCH(P134,atts,0),MATCH(C141,segs,0))+INDEX(i_in,MATCH(P135,atts,0),MATCH(C141,segs,0))+INDEX(i_in,MATCH(P136,atts,0),MATCH(C141,segs,0))+INDEX(i_in,MATCH(P137,atts,0),MATCH(C141,segs,0)))/maxI)</f>
        <v>63.390549132947982</v>
      </c>
      <c r="Q141" s="28">
        <f ca="1">IF(Q138="yes",100,100*(INDEX(i_in,MATCH(Q134,atts,0),MATCH(C141,segs,0))+INDEX(i_in,MATCH(Q135,atts,0),MATCH(C141,segs,0))+INDEX(i_in,MATCH(Q136,atts,0),MATCH(C141,segs,0))+INDEX(i_in,MATCH(Q137,atts,0),MATCH(C141,segs,0)))/maxI)</f>
        <v>63.390549132947982</v>
      </c>
      <c r="R141" s="28">
        <f ca="1">IF(R138="yes",100,100*(INDEX(i_in,MATCH(R134,atts,0),MATCH(C141,segs,0))+INDEX(i_in,MATCH(R135,atts,0),MATCH(C141,segs,0))+INDEX(i_in,MATCH(R136,atts,0),MATCH(C141,segs,0))+INDEX(i_in,MATCH(R137,atts,0),MATCH(C141,segs,0)))/maxI)</f>
        <v>63.390549132947982</v>
      </c>
      <c r="S141" s="28">
        <f ca="1">IF(S138="yes",100,100*(INDEX(i_in,MATCH(S134,atts,0),MATCH(C141,segs,0))+INDEX(i_in,MATCH(S135,atts,0),MATCH(C141,segs,0))+INDEX(i_in,MATCH(S136,atts,0),MATCH(C141,segs,0))+INDEX(i_in,MATCH(S137,atts,0),MATCH(C141,segs,0)))/maxI)</f>
        <v>63.390549132947982</v>
      </c>
      <c r="T141" s="28">
        <f ca="1">IF(T138="yes",100,100*(INDEX(i_in,MATCH(T134,atts,0),MATCH(C141,segs,0))+INDEX(i_in,MATCH(T135,atts,0),MATCH(C141,segs,0))+INDEX(i_in,MATCH(T136,atts,0),MATCH(C141,segs,0))+INDEX(i_in,MATCH(T137,atts,0),MATCH(C141,segs,0)))/maxI)</f>
        <v>63.390549132947982</v>
      </c>
      <c r="U141" s="28">
        <f ca="1">IF(U138="yes",100,100*(INDEX(i_in,MATCH(U134,atts,0),MATCH(C141,segs,0))+INDEX(i_in,MATCH(U135,atts,0),MATCH(C141,segs,0))+INDEX(i_in,MATCH(U136,atts,0),MATCH(C141,segs,0))+INDEX(i_in,MATCH(U137,atts,0),MATCH(C141,segs,0)))/maxI)</f>
        <v>63.390549132947982</v>
      </c>
      <c r="V141" s="28">
        <f ca="1">IF(V138="yes",100,100*(INDEX(i_in,MATCH(V134,atts,0),MATCH(C141,segs,0))+INDEX(i_in,MATCH(V135,atts,0),MATCH(C141,segs,0))+INDEX(i_in,MATCH(V136,atts,0),MATCH(C141,segs,0))+INDEX(i_in,MATCH(V137,atts,0),MATCH(C141,segs,0)))/maxI)</f>
        <v>63.390549132947982</v>
      </c>
      <c r="W141" s="28">
        <f ca="1">IF(W138="yes",100,100*(INDEX(i_in,MATCH(W134,atts,0),MATCH(C141,segs,0))+INDEX(i_in,MATCH(W135,atts,0),MATCH(C141,segs,0))+INDEX(i_in,MATCH(W136,atts,0),MATCH(C141,segs,0))+INDEX(i_in,MATCH(W137,atts,0),MATCH(C141,segs,0)))/maxI)</f>
        <v>63.390549132947982</v>
      </c>
      <c r="X141" s="28">
        <f ca="1">IF(X138="yes",100,100*(INDEX(i_in,MATCH(X134,atts,0),MATCH(C141,segs,0))+INDEX(i_in,MATCH(X135,atts,0),MATCH(C141,segs,0))+INDEX(i_in,MATCH(X136,atts,0),MATCH(C141,segs,0))+INDEX(i_in,MATCH(X137,atts,0),MATCH(C141,segs,0)))/maxI)</f>
        <v>63.390549132947982</v>
      </c>
      <c r="Y141" s="28">
        <f ca="1">IF(Y138="yes",100,100*(INDEX(i_in,MATCH(Y134,atts,0),MATCH(C141,segs,0))+INDEX(i_in,MATCH(Y135,atts,0),MATCH(C141,segs,0))+INDEX(i_in,MATCH(Y136,atts,0),MATCH(C141,segs,0))+INDEX(i_in,MATCH(Y137,atts,0),MATCH(C141,segs,0)))/maxI)</f>
        <v>63.390549132947982</v>
      </c>
      <c r="Z141" s="28">
        <f ca="1">IF(Z138="yes",100,100*(INDEX(i_in,MATCH(Z134,atts,0),MATCH(C141,segs,0))+INDEX(i_in,MATCH(Z135,atts,0),MATCH(C141,segs,0))+INDEX(i_in,MATCH(Z136,atts,0),MATCH(C141,segs,0))+INDEX(i_in,MATCH(Z137,atts,0),MATCH(C141,segs,0)))/maxI)</f>
        <v>63.390549132947982</v>
      </c>
      <c r="AA141" s="29">
        <f ca="1">IF(AA138="yes",100,100*(INDEX(i_in,MATCH(AA134,atts,0),MATCH(C141,segs,0))+INDEX(i_in,MATCH(AA135,atts,0),MATCH(C141,segs,0))+INDEX(i_in,MATCH(AA136,atts,0),MATCH(C141,segs,0))+INDEX(i_in,MATCH(AA137,atts,0),MATCH(C141,segs,0)))/maxI)</f>
        <v>63.390549132947982</v>
      </c>
      <c r="AB141" s="203"/>
      <c r="AD141" s="17" t="s">
        <v>36</v>
      </c>
      <c r="AE141" s="124">
        <f>AD131</f>
        <v>1</v>
      </c>
      <c r="AF141" s="124" t="str">
        <f>AD132</f>
        <v>shop1834</v>
      </c>
      <c r="AG141" s="223"/>
      <c r="AH141" s="124"/>
      <c r="AI141" s="11"/>
      <c r="AJ141" s="39">
        <f ca="1">IF(AJ138="yes",100,100*(INDEX(i_in,MATCH(AJ134,atts,0),MATCH(AF141,segs,0))+INDEX(i_in,MATCH(AJ135,atts,0),MATCH(AF141,segs,0))+INDEX(i_in,MATCH(AJ136,atts,0),MATCH(AF141,segs,0))+INDEX(i_in,MATCH(AJ137,atts,0),MATCH(AF141,segs,0)))/maxI)</f>
        <v>65.365595375722535</v>
      </c>
      <c r="AK141" s="28">
        <f ca="1">IF(AK138="yes",100,100*(INDEX(i_in,MATCH(AK134,atts,0),MATCH(AF141,segs,0))+INDEX(i_in,MATCH(AK135,atts,0),MATCH(AF141,segs,0))+INDEX(i_in,MATCH(AK136,atts,0),MATCH(AF141,segs,0))+INDEX(i_in,MATCH(AK137,atts,0),MATCH(AF141,segs,0)))/maxI)</f>
        <v>65.365595375722535</v>
      </c>
      <c r="AL141" s="28">
        <f ca="1">IF(AL138="yes",100,100*(INDEX(i_in,MATCH(AL134,atts,0),MATCH(AF141,segs,0))+INDEX(i_in,MATCH(AL135,atts,0),MATCH(AF141,segs,0))+INDEX(i_in,MATCH(AL136,atts,0),MATCH(AF141,segs,0))+INDEX(i_in,MATCH(AL137,atts,0),MATCH(AF141,segs,0)))/maxI)</f>
        <v>65.365595375722535</v>
      </c>
      <c r="AM141" s="28">
        <f ca="1">IF(AM138="yes",100,100*(INDEX(i_in,MATCH(AM134,atts,0),MATCH(AF141,segs,0))+INDEX(i_in,MATCH(AM135,atts,0),MATCH(AF141,segs,0))+INDEX(i_in,MATCH(AM136,atts,0),MATCH(AF141,segs,0))+INDEX(i_in,MATCH(AM137,atts,0),MATCH(AF141,segs,0)))/maxI)</f>
        <v>65.365595375722535</v>
      </c>
      <c r="AN141" s="28">
        <f ca="1">IF(AN138="yes",100,100*(INDEX(i_in,MATCH(AN134,atts,0),MATCH(AF141,segs,0))+INDEX(i_in,MATCH(AN135,atts,0),MATCH(AF141,segs,0))+INDEX(i_in,MATCH(AN136,atts,0),MATCH(AF141,segs,0))+INDEX(i_in,MATCH(AN137,atts,0),MATCH(AF141,segs,0)))/maxI)</f>
        <v>65.365595375722535</v>
      </c>
      <c r="AO141" s="28">
        <f ca="1">IF(AO138="yes",100,100*(INDEX(i_in,MATCH(AO134,atts,0),MATCH(AF141,segs,0))+INDEX(i_in,MATCH(AO135,atts,0),MATCH(AF141,segs,0))+INDEX(i_in,MATCH(AO136,atts,0),MATCH(AF141,segs,0))+INDEX(i_in,MATCH(AO137,atts,0),MATCH(AF141,segs,0)))/maxI)</f>
        <v>65.365595375722535</v>
      </c>
      <c r="AP141" s="28">
        <f ca="1">IF(AP138="yes",100,100*(INDEX(i_in,MATCH(AP134,atts,0),MATCH(AF141,segs,0))+INDEX(i_in,MATCH(AP135,atts,0),MATCH(AF141,segs,0))+INDEX(i_in,MATCH(AP136,atts,0),MATCH(AF141,segs,0))+INDEX(i_in,MATCH(AP137,atts,0),MATCH(AF141,segs,0)))/maxI)</f>
        <v>65.365595375722535</v>
      </c>
      <c r="AQ141" s="28">
        <f ca="1">IF(AQ138="yes",100,100*(INDEX(i_in,MATCH(AQ134,atts,0),MATCH(AF141,segs,0))+INDEX(i_in,MATCH(AQ135,atts,0),MATCH(AF141,segs,0))+INDEX(i_in,MATCH(AQ136,atts,0),MATCH(AF141,segs,0))+INDEX(i_in,MATCH(AQ137,atts,0),MATCH(AF141,segs,0)))/maxI)</f>
        <v>65.365595375722535</v>
      </c>
      <c r="AR141" s="28">
        <f ca="1">IF(AR138="yes",100,100*(INDEX(i_in,MATCH(AR134,atts,0),MATCH(AF141,segs,0))+INDEX(i_in,MATCH(AR135,atts,0),MATCH(AF141,segs,0))+INDEX(i_in,MATCH(AR136,atts,0),MATCH(AF141,segs,0))+INDEX(i_in,MATCH(AR137,atts,0),MATCH(AF141,segs,0)))/maxI)</f>
        <v>65.365595375722535</v>
      </c>
      <c r="AS141" s="28">
        <f ca="1">IF(AS138="yes",100,100*(INDEX(i_in,MATCH(AS134,atts,0),MATCH(AF141,segs,0))+INDEX(i_in,MATCH(AS135,atts,0),MATCH(AF141,segs,0))+INDEX(i_in,MATCH(AS136,atts,0),MATCH(AF141,segs,0))+INDEX(i_in,MATCH(AS137,atts,0),MATCH(AF141,segs,0)))/maxI)</f>
        <v>65.365595375722535</v>
      </c>
      <c r="AT141" s="28">
        <f ca="1">IF(AT138="yes",100,100*(INDEX(i_in,MATCH(AT134,atts,0),MATCH(AF141,segs,0))+INDEX(i_in,MATCH(AT135,atts,0),MATCH(AF141,segs,0))+INDEX(i_in,MATCH(AT136,atts,0),MATCH(AF141,segs,0))+INDEX(i_in,MATCH(AT137,atts,0),MATCH(AF141,segs,0)))/maxI)</f>
        <v>65.365595375722535</v>
      </c>
      <c r="AU141" s="28">
        <f ca="1">IF(AU138="yes",100,100*(INDEX(i_in,MATCH(AU134,atts,0),MATCH(AF141,segs,0))+INDEX(i_in,MATCH(AU135,atts,0),MATCH(AF141,segs,0))+INDEX(i_in,MATCH(AU136,atts,0),MATCH(AF141,segs,0))+INDEX(i_in,MATCH(AU137,atts,0),MATCH(AF141,segs,0)))/maxI)</f>
        <v>65.365595375722535</v>
      </c>
      <c r="AV141" s="28">
        <f ca="1">IF(AV138="yes",100,100*(INDEX(i_in,MATCH(AV134,atts,0),MATCH(AF141,segs,0))+INDEX(i_in,MATCH(AV135,atts,0),MATCH(AF141,segs,0))+INDEX(i_in,MATCH(AV136,atts,0),MATCH(AF141,segs,0))+INDEX(i_in,MATCH(AV137,atts,0),MATCH(AF141,segs,0)))/maxI)</f>
        <v>65.365595375722535</v>
      </c>
      <c r="AW141" s="28">
        <f ca="1">IF(AW138="yes",100,100*(INDEX(i_in,MATCH(AW134,atts,0),MATCH(AF141,segs,0))+INDEX(i_in,MATCH(AW135,atts,0),MATCH(AF141,segs,0))+INDEX(i_in,MATCH(AW136,atts,0),MATCH(AF141,segs,0))+INDEX(i_in,MATCH(AW137,atts,0),MATCH(AF141,segs,0)))/maxI)</f>
        <v>65.365595375722535</v>
      </c>
      <c r="AX141" s="28">
        <f ca="1">IF(AX138="yes",100,100*(INDEX(i_in,MATCH(AX134,atts,0),MATCH(AF141,segs,0))+INDEX(i_in,MATCH(AX135,atts,0),MATCH(AF141,segs,0))+INDEX(i_in,MATCH(AX136,atts,0),MATCH(AF141,segs,0))+INDEX(i_in,MATCH(AX137,atts,0),MATCH(AF141,segs,0)))/maxI)</f>
        <v>65.365595375722535</v>
      </c>
      <c r="AY141" s="28">
        <f ca="1">IF(AY138="yes",100,100*(INDEX(i_in,MATCH(AY134,atts,0),MATCH(AF141,segs,0))+INDEX(i_in,MATCH(AY135,atts,0),MATCH(AF141,segs,0))+INDEX(i_in,MATCH(AY136,atts,0),MATCH(AF141,segs,0))+INDEX(i_in,MATCH(AY137,atts,0),MATCH(AF141,segs,0)))/maxI)</f>
        <v>65.365595375722535</v>
      </c>
      <c r="AZ141" s="28">
        <f ca="1">IF(AZ138="yes",100,100*(INDEX(i_in,MATCH(AZ134,atts,0),MATCH(AF141,segs,0))+INDEX(i_in,MATCH(AZ135,atts,0),MATCH(AF141,segs,0))+INDEX(i_in,MATCH(AZ136,atts,0),MATCH(AF141,segs,0))+INDEX(i_in,MATCH(AZ137,atts,0),MATCH(AF141,segs,0)))/maxI)</f>
        <v>65.365595375722535</v>
      </c>
      <c r="BA141" s="28">
        <f ca="1">IF(BA138="yes",100,100*(INDEX(i_in,MATCH(BA134,atts,0),MATCH(AF141,segs,0))+INDEX(i_in,MATCH(BA135,atts,0),MATCH(AF141,segs,0))+INDEX(i_in,MATCH(BA136,atts,0),MATCH(AF141,segs,0))+INDEX(i_in,MATCH(BA137,atts,0),MATCH(AF141,segs,0)))/maxI)</f>
        <v>65.365595375722535</v>
      </c>
      <c r="BB141" s="28">
        <f ca="1">IF(BB138="yes",100,100*(INDEX(i_in,MATCH(BB134,atts,0),MATCH(AF141,segs,0))+INDEX(i_in,MATCH(BB135,atts,0),MATCH(AF141,segs,0))+INDEX(i_in,MATCH(BB136,atts,0),MATCH(AF141,segs,0))+INDEX(i_in,MATCH(BB137,atts,0),MATCH(AF141,segs,0)))/maxI)</f>
        <v>65.365595375722535</v>
      </c>
      <c r="BC141" s="28">
        <f ca="1">IF(BC138="yes",100,100*(INDEX(i_in,MATCH(BC134,atts,0),MATCH(AF141,segs,0))+INDEX(i_in,MATCH(BC135,atts,0),MATCH(AF141,segs,0))+INDEX(i_in,MATCH(BC136,atts,0),MATCH(AF141,segs,0))+INDEX(i_in,MATCH(BC137,atts,0),MATCH(AF141,segs,0)))/maxI)</f>
        <v>65.365595375722535</v>
      </c>
      <c r="BD141" s="29">
        <f ca="1">IF(BD138="yes",100,100*(INDEX(i_in,MATCH(BD134,atts,0),MATCH(AF141,segs,0))+INDEX(i_in,MATCH(BD135,atts,0),MATCH(AF141,segs,0))+INDEX(i_in,MATCH(BD136,atts,0),MATCH(AF141,segs,0))+INDEX(i_in,MATCH(BD137,atts,0),MATCH(AF141,segs,0)))/maxI)</f>
        <v>65.365595375722535</v>
      </c>
      <c r="BE141" s="203"/>
      <c r="BG141" s="17" t="s">
        <v>36</v>
      </c>
      <c r="BH141" s="124">
        <f>BG131</f>
        <v>1</v>
      </c>
      <c r="BI141" s="124" t="str">
        <f>BG132</f>
        <v>lei1834</v>
      </c>
      <c r="BJ141" s="223"/>
      <c r="BK141" s="124"/>
      <c r="BL141" s="11"/>
      <c r="BM141" s="39">
        <f ca="1">IF(BM138="yes",100,100*(INDEX(i_in,MATCH(BM134,atts,0),MATCH(BI141,segs,0))+INDEX(i_in,MATCH(BM135,atts,0),MATCH(BI141,segs,0))+INDEX(i_in,MATCH(BM136,atts,0),MATCH(BI141,segs,0))+INDEX(i_in,MATCH(BM137,atts,0),MATCH(BI141,segs,0)))/maxI)</f>
        <v>63.843595375722536</v>
      </c>
      <c r="BN141" s="28">
        <f ca="1">IF(BN138="yes",100,100*(INDEX(i_in,MATCH(BN134,atts,0),MATCH(BI141,segs,0))+INDEX(i_in,MATCH(BN135,atts,0),MATCH(BI141,segs,0))+INDEX(i_in,MATCH(BN136,atts,0),MATCH(BI141,segs,0))+INDEX(i_in,MATCH(BN137,atts,0),MATCH(BI141,segs,0)))/maxI)</f>
        <v>63.843595375722536</v>
      </c>
      <c r="BO141" s="28">
        <f ca="1">IF(BO138="yes",100,100*(INDEX(i_in,MATCH(BO134,atts,0),MATCH(BI141,segs,0))+INDEX(i_in,MATCH(BO135,atts,0),MATCH(BI141,segs,0))+INDEX(i_in,MATCH(BO136,atts,0),MATCH(BI141,segs,0))+INDEX(i_in,MATCH(BO137,atts,0),MATCH(BI141,segs,0)))/maxI)</f>
        <v>63.843595375722536</v>
      </c>
      <c r="BP141" s="28">
        <f ca="1">IF(BP138="yes",100,100*(INDEX(i_in,MATCH(BP134,atts,0),MATCH(BI141,segs,0))+INDEX(i_in,MATCH(BP135,atts,0),MATCH(BI141,segs,0))+INDEX(i_in,MATCH(BP136,atts,0),MATCH(BI141,segs,0))+INDEX(i_in,MATCH(BP137,atts,0),MATCH(BI141,segs,0)))/maxI)</f>
        <v>63.843595375722536</v>
      </c>
      <c r="BQ141" s="28">
        <f ca="1">IF(BQ138="yes",100,100*(INDEX(i_in,MATCH(BQ134,atts,0),MATCH(BI141,segs,0))+INDEX(i_in,MATCH(BQ135,atts,0),MATCH(BI141,segs,0))+INDEX(i_in,MATCH(BQ136,atts,0),MATCH(BI141,segs,0))+INDEX(i_in,MATCH(BQ137,atts,0),MATCH(BI141,segs,0)))/maxI)</f>
        <v>63.843595375722536</v>
      </c>
      <c r="BR141" s="28">
        <f ca="1">IF(BR138="yes",100,100*(INDEX(i_in,MATCH(BR134,atts,0),MATCH(BI141,segs,0))+INDEX(i_in,MATCH(BR135,atts,0),MATCH(BI141,segs,0))+INDEX(i_in,MATCH(BR136,atts,0),MATCH(BI141,segs,0))+INDEX(i_in,MATCH(BR137,atts,0),MATCH(BI141,segs,0)))/maxI)</f>
        <v>63.843595375722536</v>
      </c>
      <c r="BS141" s="28">
        <f ca="1">IF(BS138="yes",100,100*(INDEX(i_in,MATCH(BS134,atts,0),MATCH(BI141,segs,0))+INDEX(i_in,MATCH(BS135,atts,0),MATCH(BI141,segs,0))+INDEX(i_in,MATCH(BS136,atts,0),MATCH(BI141,segs,0))+INDEX(i_in,MATCH(BS137,atts,0),MATCH(BI141,segs,0)))/maxI)</f>
        <v>63.843595375722536</v>
      </c>
      <c r="BT141" s="28">
        <f ca="1">IF(BT138="yes",100,100*(INDEX(i_in,MATCH(BT134,atts,0),MATCH(BI141,segs,0))+INDEX(i_in,MATCH(BT135,atts,0),MATCH(BI141,segs,0))+INDEX(i_in,MATCH(BT136,atts,0),MATCH(BI141,segs,0))+INDEX(i_in,MATCH(BT137,atts,0),MATCH(BI141,segs,0)))/maxI)</f>
        <v>63.843595375722536</v>
      </c>
      <c r="BU141" s="28">
        <f ca="1">IF(BU138="yes",100,100*(INDEX(i_in,MATCH(BU134,atts,0),MATCH(BI141,segs,0))+INDEX(i_in,MATCH(BU135,atts,0),MATCH(BI141,segs,0))+INDEX(i_in,MATCH(BU136,atts,0),MATCH(BI141,segs,0))+INDEX(i_in,MATCH(BU137,atts,0),MATCH(BI141,segs,0)))/maxI)</f>
        <v>63.843595375722536</v>
      </c>
      <c r="BV141" s="28">
        <f ca="1">IF(BV138="yes",100,100*(INDEX(i_in,MATCH(BV134,atts,0),MATCH(BI141,segs,0))+INDEX(i_in,MATCH(BV135,atts,0),MATCH(BI141,segs,0))+INDEX(i_in,MATCH(BV136,atts,0),MATCH(BI141,segs,0))+INDEX(i_in,MATCH(BV137,atts,0),MATCH(BI141,segs,0)))/maxI)</f>
        <v>63.843595375722536</v>
      </c>
      <c r="BW141" s="28">
        <f ca="1">IF(BW138="yes",100,100*(INDEX(i_in,MATCH(BW134,atts,0),MATCH(BI141,segs,0))+INDEX(i_in,MATCH(BW135,atts,0),MATCH(BI141,segs,0))+INDEX(i_in,MATCH(BW136,atts,0),MATCH(BI141,segs,0))+INDEX(i_in,MATCH(BW137,atts,0),MATCH(BI141,segs,0)))/maxI)</f>
        <v>63.843595375722536</v>
      </c>
      <c r="BX141" s="28">
        <f ca="1">IF(BX138="yes",100,100*(INDEX(i_in,MATCH(BX134,atts,0),MATCH(BI141,segs,0))+INDEX(i_in,MATCH(BX135,atts,0),MATCH(BI141,segs,0))+INDEX(i_in,MATCH(BX136,atts,0),MATCH(BI141,segs,0))+INDEX(i_in,MATCH(BX137,atts,0),MATCH(BI141,segs,0)))/maxI)</f>
        <v>63.843595375722536</v>
      </c>
      <c r="BY141" s="28">
        <f ca="1">IF(BY138="yes",100,100*(INDEX(i_in,MATCH(BY134,atts,0),MATCH(BI141,segs,0))+INDEX(i_in,MATCH(BY135,atts,0),MATCH(BI141,segs,0))+INDEX(i_in,MATCH(BY136,atts,0),MATCH(BI141,segs,0))+INDEX(i_in,MATCH(BY137,atts,0),MATCH(BI141,segs,0)))/maxI)</f>
        <v>63.843595375722536</v>
      </c>
      <c r="BZ141" s="28">
        <f ca="1">IF(BZ138="yes",100,100*(INDEX(i_in,MATCH(BZ134,atts,0),MATCH(BI141,segs,0))+INDEX(i_in,MATCH(BZ135,atts,0),MATCH(BI141,segs,0))+INDEX(i_in,MATCH(BZ136,atts,0),MATCH(BI141,segs,0))+INDEX(i_in,MATCH(BZ137,atts,0),MATCH(BI141,segs,0)))/maxI)</f>
        <v>63.843595375722536</v>
      </c>
      <c r="CA141" s="28">
        <f ca="1">IF(CA138="yes",100,100*(INDEX(i_in,MATCH(CA134,atts,0),MATCH(BI141,segs,0))+INDEX(i_in,MATCH(CA135,atts,0),MATCH(BI141,segs,0))+INDEX(i_in,MATCH(CA136,atts,0),MATCH(BI141,segs,0))+INDEX(i_in,MATCH(CA137,atts,0),MATCH(BI141,segs,0)))/maxI)</f>
        <v>63.843595375722536</v>
      </c>
      <c r="CB141" s="28">
        <f ca="1">IF(CB138="yes",100,100*(INDEX(i_in,MATCH(CB134,atts,0),MATCH(BI141,segs,0))+INDEX(i_in,MATCH(CB135,atts,0),MATCH(BI141,segs,0))+INDEX(i_in,MATCH(CB136,atts,0),MATCH(BI141,segs,0))+INDEX(i_in,MATCH(CB137,atts,0),MATCH(BI141,segs,0)))/maxI)</f>
        <v>63.843595375722536</v>
      </c>
      <c r="CC141" s="28">
        <f ca="1">IF(CC138="yes",100,100*(INDEX(i_in,MATCH(CC134,atts,0),MATCH(BI141,segs,0))+INDEX(i_in,MATCH(CC135,atts,0),MATCH(BI141,segs,0))+INDEX(i_in,MATCH(CC136,atts,0),MATCH(BI141,segs,0))+INDEX(i_in,MATCH(CC137,atts,0),MATCH(BI141,segs,0)))/maxI)</f>
        <v>63.843595375722536</v>
      </c>
      <c r="CD141" s="28">
        <f ca="1">IF(CD138="yes",100,100*(INDEX(i_in,MATCH(CD134,atts,0),MATCH(BI141,segs,0))+INDEX(i_in,MATCH(CD135,atts,0),MATCH(BI141,segs,0))+INDEX(i_in,MATCH(CD136,atts,0),MATCH(BI141,segs,0))+INDEX(i_in,MATCH(CD137,atts,0),MATCH(BI141,segs,0)))/maxI)</f>
        <v>63.843595375722536</v>
      </c>
      <c r="CE141" s="28">
        <f ca="1">IF(CE138="yes",100,100*(INDEX(i_in,MATCH(CE134,atts,0),MATCH(BI141,segs,0))+INDEX(i_in,MATCH(CE135,atts,0),MATCH(BI141,segs,0))+INDEX(i_in,MATCH(CE136,atts,0),MATCH(BI141,segs,0))+INDEX(i_in,MATCH(CE137,atts,0),MATCH(BI141,segs,0)))/maxI)</f>
        <v>63.843595375722536</v>
      </c>
      <c r="CF141" s="28">
        <f ca="1">IF(CF138="yes",100,100*(INDEX(i_in,MATCH(CF134,atts,0),MATCH(BI141,segs,0))+INDEX(i_in,MATCH(CF135,atts,0),MATCH(BI141,segs,0))+INDEX(i_in,MATCH(CF136,atts,0),MATCH(BI141,segs,0))+INDEX(i_in,MATCH(CF137,atts,0),MATCH(BI141,segs,0)))/maxI)</f>
        <v>63.843595375722536</v>
      </c>
      <c r="CG141" s="29">
        <f ca="1">IF(CG138="yes",100,100*(INDEX(i_in,MATCH(CG134,atts,0),MATCH(BI141,segs,0))+INDEX(i_in,MATCH(CG135,atts,0),MATCH(BI141,segs,0))+INDEX(i_in,MATCH(CG136,atts,0),MATCH(BI141,segs,0))+INDEX(i_in,MATCH(CG137,atts,0),MATCH(BI141,segs,0)))/maxI)</f>
        <v>63.843595375722536</v>
      </c>
      <c r="CH141" s="203"/>
      <c r="CJ141" s="17" t="s">
        <v>36</v>
      </c>
      <c r="CK141" s="124">
        <f>CJ131</f>
        <v>1</v>
      </c>
      <c r="CL141" s="124" t="str">
        <f>CJ132</f>
        <v>work3564</v>
      </c>
      <c r="CM141" s="223"/>
      <c r="CN141" s="124"/>
      <c r="CO141" s="11"/>
      <c r="CP141" s="39">
        <f ca="1">IF(CP138="yes",100,100*(INDEX(i_in,MATCH(CP134,atts,0),MATCH(CL141,segs,0))+INDEX(i_in,MATCH(CP135,atts,0),MATCH(CL141,segs,0))+INDEX(i_in,MATCH(CP136,atts,0),MATCH(CL141,segs,0))+INDEX(i_in,MATCH(CP137,atts,0),MATCH(CL141,segs,0)))/maxI)</f>
        <v>64.962745664739884</v>
      </c>
      <c r="CQ141" s="28">
        <f ca="1">IF(CQ138="yes",100,100*(INDEX(i_in,MATCH(CQ134,atts,0),MATCH(CL141,segs,0))+INDEX(i_in,MATCH(CQ135,atts,0),MATCH(CL141,segs,0))+INDEX(i_in,MATCH(CQ136,atts,0),MATCH(CL141,segs,0))+INDEX(i_in,MATCH(CQ137,atts,0),MATCH(CL141,segs,0)))/maxI)</f>
        <v>64.962745664739884</v>
      </c>
      <c r="CR141" s="28">
        <f ca="1">IF(CR138="yes",100,100*(INDEX(i_in,MATCH(CR134,atts,0),MATCH(CL141,segs,0))+INDEX(i_in,MATCH(CR135,atts,0),MATCH(CL141,segs,0))+INDEX(i_in,MATCH(CR136,atts,0),MATCH(CL141,segs,0))+INDEX(i_in,MATCH(CR137,atts,0),MATCH(CL141,segs,0)))/maxI)</f>
        <v>64.962745664739884</v>
      </c>
      <c r="CS141" s="28">
        <f ca="1">IF(CS138="yes",100,100*(INDEX(i_in,MATCH(CS134,atts,0),MATCH(CL141,segs,0))+INDEX(i_in,MATCH(CS135,atts,0),MATCH(CL141,segs,0))+INDEX(i_in,MATCH(CS136,atts,0),MATCH(CL141,segs,0))+INDEX(i_in,MATCH(CS137,atts,0),MATCH(CL141,segs,0)))/maxI)</f>
        <v>64.962745664739884</v>
      </c>
      <c r="CT141" s="28">
        <f ca="1">IF(CT138="yes",100,100*(INDEX(i_in,MATCH(CT134,atts,0),MATCH(CL141,segs,0))+INDEX(i_in,MATCH(CT135,atts,0),MATCH(CL141,segs,0))+INDEX(i_in,MATCH(CT136,atts,0),MATCH(CL141,segs,0))+INDEX(i_in,MATCH(CT137,atts,0),MATCH(CL141,segs,0)))/maxI)</f>
        <v>64.962745664739884</v>
      </c>
      <c r="CU141" s="28">
        <f ca="1">IF(CU138="yes",100,100*(INDEX(i_in,MATCH(CU134,atts,0),MATCH(CL141,segs,0))+INDEX(i_in,MATCH(CU135,atts,0),MATCH(CL141,segs,0))+INDEX(i_in,MATCH(CU136,atts,0),MATCH(CL141,segs,0))+INDEX(i_in,MATCH(CU137,atts,0),MATCH(CL141,segs,0)))/maxI)</f>
        <v>64.962745664739884</v>
      </c>
      <c r="CV141" s="28">
        <f ca="1">IF(CV138="yes",100,100*(INDEX(i_in,MATCH(CV134,atts,0),MATCH(CL141,segs,0))+INDEX(i_in,MATCH(CV135,atts,0),MATCH(CL141,segs,0))+INDEX(i_in,MATCH(CV136,atts,0),MATCH(CL141,segs,0))+INDEX(i_in,MATCH(CV137,atts,0),MATCH(CL141,segs,0)))/maxI)</f>
        <v>64.962745664739884</v>
      </c>
      <c r="CW141" s="28">
        <f ca="1">IF(CW138="yes",100,100*(INDEX(i_in,MATCH(CW134,atts,0),MATCH(CL141,segs,0))+INDEX(i_in,MATCH(CW135,atts,0),MATCH(CL141,segs,0))+INDEX(i_in,MATCH(CW136,atts,0),MATCH(CL141,segs,0))+INDEX(i_in,MATCH(CW137,atts,0),MATCH(CL141,segs,0)))/maxI)</f>
        <v>64.962745664739884</v>
      </c>
      <c r="CX141" s="28">
        <f ca="1">IF(CX138="yes",100,100*(INDEX(i_in,MATCH(CX134,atts,0),MATCH(CL141,segs,0))+INDEX(i_in,MATCH(CX135,atts,0),MATCH(CL141,segs,0))+INDEX(i_in,MATCH(CX136,atts,0),MATCH(CL141,segs,0))+INDEX(i_in,MATCH(CX137,atts,0),MATCH(CL141,segs,0)))/maxI)</f>
        <v>64.962745664739884</v>
      </c>
      <c r="CY141" s="28">
        <f ca="1">IF(CY138="yes",100,100*(INDEX(i_in,MATCH(CY134,atts,0),MATCH(CL141,segs,0))+INDEX(i_in,MATCH(CY135,atts,0),MATCH(CL141,segs,0))+INDEX(i_in,MATCH(CY136,atts,0),MATCH(CL141,segs,0))+INDEX(i_in,MATCH(CY137,atts,0),MATCH(CL141,segs,0)))/maxI)</f>
        <v>64.962745664739884</v>
      </c>
      <c r="CZ141" s="28">
        <f ca="1">IF(CZ138="yes",100,100*(INDEX(i_in,MATCH(CZ134,atts,0),MATCH(CL141,segs,0))+INDEX(i_in,MATCH(CZ135,atts,0),MATCH(CL141,segs,0))+INDEX(i_in,MATCH(CZ136,atts,0),MATCH(CL141,segs,0))+INDEX(i_in,MATCH(CZ137,atts,0),MATCH(CL141,segs,0)))/maxI)</f>
        <v>64.962745664739884</v>
      </c>
      <c r="DA141" s="28">
        <f ca="1">IF(DA138="yes",100,100*(INDEX(i_in,MATCH(DA134,atts,0),MATCH(CL141,segs,0))+INDEX(i_in,MATCH(DA135,atts,0),MATCH(CL141,segs,0))+INDEX(i_in,MATCH(DA136,atts,0),MATCH(CL141,segs,0))+INDEX(i_in,MATCH(DA137,atts,0),MATCH(CL141,segs,0)))/maxI)</f>
        <v>64.962745664739884</v>
      </c>
      <c r="DB141" s="28">
        <f ca="1">IF(DB138="yes",100,100*(INDEX(i_in,MATCH(DB134,atts,0),MATCH(CL141,segs,0))+INDEX(i_in,MATCH(DB135,atts,0),MATCH(CL141,segs,0))+INDEX(i_in,MATCH(DB136,atts,0),MATCH(CL141,segs,0))+INDEX(i_in,MATCH(DB137,atts,0),MATCH(CL141,segs,0)))/maxI)</f>
        <v>64.962745664739884</v>
      </c>
      <c r="DC141" s="28">
        <f ca="1">IF(DC138="yes",100,100*(INDEX(i_in,MATCH(DC134,atts,0),MATCH(CL141,segs,0))+INDEX(i_in,MATCH(DC135,atts,0),MATCH(CL141,segs,0))+INDEX(i_in,MATCH(DC136,atts,0),MATCH(CL141,segs,0))+INDEX(i_in,MATCH(DC137,atts,0),MATCH(CL141,segs,0)))/maxI)</f>
        <v>64.962745664739884</v>
      </c>
      <c r="DD141" s="28">
        <f ca="1">IF(DD138="yes",100,100*(INDEX(i_in,MATCH(DD134,atts,0),MATCH(CL141,segs,0))+INDEX(i_in,MATCH(DD135,atts,0),MATCH(CL141,segs,0))+INDEX(i_in,MATCH(DD136,atts,0),MATCH(CL141,segs,0))+INDEX(i_in,MATCH(DD137,atts,0),MATCH(CL141,segs,0)))/maxI)</f>
        <v>64.962745664739884</v>
      </c>
      <c r="DE141" s="28">
        <f ca="1">IF(DE138="yes",100,100*(INDEX(i_in,MATCH(DE134,atts,0),MATCH(CL141,segs,0))+INDEX(i_in,MATCH(DE135,atts,0),MATCH(CL141,segs,0))+INDEX(i_in,MATCH(DE136,atts,0),MATCH(CL141,segs,0))+INDEX(i_in,MATCH(DE137,atts,0),MATCH(CL141,segs,0)))/maxI)</f>
        <v>64.962745664739884</v>
      </c>
      <c r="DF141" s="28">
        <f ca="1">IF(DF138="yes",100,100*(INDEX(i_in,MATCH(DF134,atts,0),MATCH(CL141,segs,0))+INDEX(i_in,MATCH(DF135,atts,0),MATCH(CL141,segs,0))+INDEX(i_in,MATCH(DF136,atts,0),MATCH(CL141,segs,0))+INDEX(i_in,MATCH(DF137,atts,0),MATCH(CL141,segs,0)))/maxI)</f>
        <v>64.962745664739884</v>
      </c>
      <c r="DG141" s="28">
        <f ca="1">IF(DG138="yes",100,100*(INDEX(i_in,MATCH(DG134,atts,0),MATCH(CL141,segs,0))+INDEX(i_in,MATCH(DG135,atts,0),MATCH(CL141,segs,0))+INDEX(i_in,MATCH(DG136,atts,0),MATCH(CL141,segs,0))+INDEX(i_in,MATCH(DG137,atts,0),MATCH(CL141,segs,0)))/maxI)</f>
        <v>64.962745664739884</v>
      </c>
      <c r="DH141" s="28">
        <f ca="1">IF(DH138="yes",100,100*(INDEX(i_in,MATCH(DH134,atts,0),MATCH(CL141,segs,0))+INDEX(i_in,MATCH(DH135,atts,0),MATCH(CL141,segs,0))+INDEX(i_in,MATCH(DH136,atts,0),MATCH(CL141,segs,0))+INDEX(i_in,MATCH(DH137,atts,0),MATCH(CL141,segs,0)))/maxI)</f>
        <v>64.962745664739884</v>
      </c>
      <c r="DI141" s="28">
        <f ca="1">IF(DI138="yes",100,100*(INDEX(i_in,MATCH(DI134,atts,0),MATCH(CL141,segs,0))+INDEX(i_in,MATCH(DI135,atts,0),MATCH(CL141,segs,0))+INDEX(i_in,MATCH(DI136,atts,0),MATCH(CL141,segs,0))+INDEX(i_in,MATCH(DI137,atts,0),MATCH(CL141,segs,0)))/maxI)</f>
        <v>64.962745664739884</v>
      </c>
      <c r="DJ141" s="29">
        <f ca="1">IF(DJ138="yes",100,100*(INDEX(i_in,MATCH(DJ134,atts,0),MATCH(CL141,segs,0))+INDEX(i_in,MATCH(DJ135,atts,0),MATCH(CL141,segs,0))+INDEX(i_in,MATCH(DJ136,atts,0),MATCH(CL141,segs,0))+INDEX(i_in,MATCH(DJ137,atts,0),MATCH(CL141,segs,0)))/maxI)</f>
        <v>64.962745664739884</v>
      </c>
      <c r="DK141" s="203"/>
      <c r="DM141" s="17" t="s">
        <v>36</v>
      </c>
      <c r="DN141" s="124">
        <f>DM131</f>
        <v>1</v>
      </c>
      <c r="DO141" s="124" t="str">
        <f>DM132</f>
        <v>shop3564</v>
      </c>
      <c r="DP141" s="223"/>
      <c r="DQ141" s="124"/>
      <c r="DR141" s="11"/>
      <c r="DS141" s="39">
        <f ca="1">IF(DS138="yes",100,100*(INDEX(i_in,MATCH(DS134,atts,0),MATCH(DO141,segs,0))+INDEX(i_in,MATCH(DS135,atts,0),MATCH(DO141,segs,0))+INDEX(i_in,MATCH(DS136,atts,0),MATCH(DO141,segs,0))+INDEX(i_in,MATCH(DS137,atts,0),MATCH(DO141,segs,0)))/maxI)</f>
        <v>62.69465895953757</v>
      </c>
      <c r="DT141" s="28">
        <f ca="1">IF(DT138="yes",100,100*(INDEX(i_in,MATCH(DT134,atts,0),MATCH(DO141,segs,0))+INDEX(i_in,MATCH(DT135,atts,0),MATCH(DO141,segs,0))+INDEX(i_in,MATCH(DT136,atts,0),MATCH(DO141,segs,0))+INDEX(i_in,MATCH(DT137,atts,0),MATCH(DO141,segs,0)))/maxI)</f>
        <v>62.69465895953757</v>
      </c>
      <c r="DU141" s="28">
        <f ca="1">IF(DU138="yes",100,100*(INDEX(i_in,MATCH(DU134,atts,0),MATCH(DO141,segs,0))+INDEX(i_in,MATCH(DU135,atts,0),MATCH(DO141,segs,0))+INDEX(i_in,MATCH(DU136,atts,0),MATCH(DO141,segs,0))+INDEX(i_in,MATCH(DU137,atts,0),MATCH(DO141,segs,0)))/maxI)</f>
        <v>62.69465895953757</v>
      </c>
      <c r="DV141" s="28">
        <f ca="1">IF(DV138="yes",100,100*(INDEX(i_in,MATCH(DV134,atts,0),MATCH(DO141,segs,0))+INDEX(i_in,MATCH(DV135,atts,0),MATCH(DO141,segs,0))+INDEX(i_in,MATCH(DV136,atts,0),MATCH(DO141,segs,0))+INDEX(i_in,MATCH(DV137,atts,0),MATCH(DO141,segs,0)))/maxI)</f>
        <v>62.69465895953757</v>
      </c>
      <c r="DW141" s="28">
        <f ca="1">IF(DW138="yes",100,100*(INDEX(i_in,MATCH(DW134,atts,0),MATCH(DO141,segs,0))+INDEX(i_in,MATCH(DW135,atts,0),MATCH(DO141,segs,0))+INDEX(i_in,MATCH(DW136,atts,0),MATCH(DO141,segs,0))+INDEX(i_in,MATCH(DW137,atts,0),MATCH(DO141,segs,0)))/maxI)</f>
        <v>62.69465895953757</v>
      </c>
      <c r="DX141" s="28">
        <f ca="1">IF(DX138="yes",100,100*(INDEX(i_in,MATCH(DX134,atts,0),MATCH(DO141,segs,0))+INDEX(i_in,MATCH(DX135,atts,0),MATCH(DO141,segs,0))+INDEX(i_in,MATCH(DX136,atts,0),MATCH(DO141,segs,0))+INDEX(i_in,MATCH(DX137,atts,0),MATCH(DO141,segs,0)))/maxI)</f>
        <v>62.69465895953757</v>
      </c>
      <c r="DY141" s="28">
        <f ca="1">IF(DY138="yes",100,100*(INDEX(i_in,MATCH(DY134,atts,0),MATCH(DO141,segs,0))+INDEX(i_in,MATCH(DY135,atts,0),MATCH(DO141,segs,0))+INDEX(i_in,MATCH(DY136,atts,0),MATCH(DO141,segs,0))+INDEX(i_in,MATCH(DY137,atts,0),MATCH(DO141,segs,0)))/maxI)</f>
        <v>62.69465895953757</v>
      </c>
      <c r="DZ141" s="28">
        <f ca="1">IF(DZ138="yes",100,100*(INDEX(i_in,MATCH(DZ134,atts,0),MATCH(DO141,segs,0))+INDEX(i_in,MATCH(DZ135,atts,0),MATCH(DO141,segs,0))+INDEX(i_in,MATCH(DZ136,atts,0),MATCH(DO141,segs,0))+INDEX(i_in,MATCH(DZ137,atts,0),MATCH(DO141,segs,0)))/maxI)</f>
        <v>62.69465895953757</v>
      </c>
      <c r="EA141" s="28">
        <f ca="1">IF(EA138="yes",100,100*(INDEX(i_in,MATCH(EA134,atts,0),MATCH(DO141,segs,0))+INDEX(i_in,MATCH(EA135,atts,0),MATCH(DO141,segs,0))+INDEX(i_in,MATCH(EA136,atts,0),MATCH(DO141,segs,0))+INDEX(i_in,MATCH(EA137,atts,0),MATCH(DO141,segs,0)))/maxI)</f>
        <v>62.69465895953757</v>
      </c>
      <c r="EB141" s="28">
        <f ca="1">IF(EB138="yes",100,100*(INDEX(i_in,MATCH(EB134,atts,0),MATCH(DO141,segs,0))+INDEX(i_in,MATCH(EB135,atts,0),MATCH(DO141,segs,0))+INDEX(i_in,MATCH(EB136,atts,0),MATCH(DO141,segs,0))+INDEX(i_in,MATCH(EB137,atts,0),MATCH(DO141,segs,0)))/maxI)</f>
        <v>62.69465895953757</v>
      </c>
      <c r="EC141" s="28">
        <f ca="1">IF(EC138="yes",100,100*(INDEX(i_in,MATCH(EC134,atts,0),MATCH(DO141,segs,0))+INDEX(i_in,MATCH(EC135,atts,0),MATCH(DO141,segs,0))+INDEX(i_in,MATCH(EC136,atts,0),MATCH(DO141,segs,0))+INDEX(i_in,MATCH(EC137,atts,0),MATCH(DO141,segs,0)))/maxI)</f>
        <v>62.69465895953757</v>
      </c>
      <c r="ED141" s="28">
        <f ca="1">IF(ED138="yes",100,100*(INDEX(i_in,MATCH(ED134,atts,0),MATCH(DO141,segs,0))+INDEX(i_in,MATCH(ED135,atts,0),MATCH(DO141,segs,0))+INDEX(i_in,MATCH(ED136,atts,0),MATCH(DO141,segs,0))+INDEX(i_in,MATCH(ED137,atts,0),MATCH(DO141,segs,0)))/maxI)</f>
        <v>62.69465895953757</v>
      </c>
      <c r="EE141" s="28">
        <f ca="1">IF(EE138="yes",100,100*(INDEX(i_in,MATCH(EE134,atts,0),MATCH(DO141,segs,0))+INDEX(i_in,MATCH(EE135,atts,0),MATCH(DO141,segs,0))+INDEX(i_in,MATCH(EE136,atts,0),MATCH(DO141,segs,0))+INDEX(i_in,MATCH(EE137,atts,0),MATCH(DO141,segs,0)))/maxI)</f>
        <v>62.69465895953757</v>
      </c>
      <c r="EF141" s="28">
        <f ca="1">IF(EF138="yes",100,100*(INDEX(i_in,MATCH(EF134,atts,0),MATCH(DO141,segs,0))+INDEX(i_in,MATCH(EF135,atts,0),MATCH(DO141,segs,0))+INDEX(i_in,MATCH(EF136,atts,0),MATCH(DO141,segs,0))+INDEX(i_in,MATCH(EF137,atts,0),MATCH(DO141,segs,0)))/maxI)</f>
        <v>62.69465895953757</v>
      </c>
      <c r="EG141" s="28">
        <f ca="1">IF(EG138="yes",100,100*(INDEX(i_in,MATCH(EG134,atts,0),MATCH(DO141,segs,0))+INDEX(i_in,MATCH(EG135,atts,0),MATCH(DO141,segs,0))+INDEX(i_in,MATCH(EG136,atts,0),MATCH(DO141,segs,0))+INDEX(i_in,MATCH(EG137,atts,0),MATCH(DO141,segs,0)))/maxI)</f>
        <v>62.69465895953757</v>
      </c>
      <c r="EH141" s="28">
        <f ca="1">IF(EH138="yes",100,100*(INDEX(i_in,MATCH(EH134,atts,0),MATCH(DO141,segs,0))+INDEX(i_in,MATCH(EH135,atts,0),MATCH(DO141,segs,0))+INDEX(i_in,MATCH(EH136,atts,0),MATCH(DO141,segs,0))+INDEX(i_in,MATCH(EH137,atts,0),MATCH(DO141,segs,0)))/maxI)</f>
        <v>62.69465895953757</v>
      </c>
      <c r="EI141" s="28">
        <f ca="1">IF(EI138="yes",100,100*(INDEX(i_in,MATCH(EI134,atts,0),MATCH(DO141,segs,0))+INDEX(i_in,MATCH(EI135,atts,0),MATCH(DO141,segs,0))+INDEX(i_in,MATCH(EI136,atts,0),MATCH(DO141,segs,0))+INDEX(i_in,MATCH(EI137,atts,0),MATCH(DO141,segs,0)))/maxI)</f>
        <v>62.69465895953757</v>
      </c>
      <c r="EJ141" s="28">
        <f ca="1">IF(EJ138="yes",100,100*(INDEX(i_in,MATCH(EJ134,atts,0),MATCH(DO141,segs,0))+INDEX(i_in,MATCH(EJ135,atts,0),MATCH(DO141,segs,0))+INDEX(i_in,MATCH(EJ136,atts,0),MATCH(DO141,segs,0))+INDEX(i_in,MATCH(EJ137,atts,0),MATCH(DO141,segs,0)))/maxI)</f>
        <v>62.69465895953757</v>
      </c>
      <c r="EK141" s="28">
        <f ca="1">IF(EK138="yes",100,100*(INDEX(i_in,MATCH(EK134,atts,0),MATCH(DO141,segs,0))+INDEX(i_in,MATCH(EK135,atts,0),MATCH(DO141,segs,0))+INDEX(i_in,MATCH(EK136,atts,0),MATCH(DO141,segs,0))+INDEX(i_in,MATCH(EK137,atts,0),MATCH(DO141,segs,0)))/maxI)</f>
        <v>62.69465895953757</v>
      </c>
      <c r="EL141" s="28">
        <f ca="1">IF(EL138="yes",100,100*(INDEX(i_in,MATCH(EL134,atts,0),MATCH(DO141,segs,0))+INDEX(i_in,MATCH(EL135,atts,0),MATCH(DO141,segs,0))+INDEX(i_in,MATCH(EL136,atts,0),MATCH(DO141,segs,0))+INDEX(i_in,MATCH(EL137,atts,0),MATCH(DO141,segs,0)))/maxI)</f>
        <v>62.69465895953757</v>
      </c>
      <c r="EM141" s="29">
        <f ca="1">IF(EM138="yes",100,100*(INDEX(i_in,MATCH(EM134,atts,0),MATCH(DO141,segs,0))+INDEX(i_in,MATCH(EM135,atts,0),MATCH(DO141,segs,0))+INDEX(i_in,MATCH(EM136,atts,0),MATCH(DO141,segs,0))+INDEX(i_in,MATCH(EM137,atts,0),MATCH(DO141,segs,0)))/maxI)</f>
        <v>62.69465895953757</v>
      </c>
      <c r="EN141" s="203"/>
      <c r="EP141" s="17" t="s">
        <v>36</v>
      </c>
      <c r="EQ141" s="124">
        <f>EP131</f>
        <v>1</v>
      </c>
      <c r="ER141" s="124" t="str">
        <f>EP132</f>
        <v>lei3564</v>
      </c>
      <c r="ES141" s="223"/>
      <c r="ET141" s="124"/>
      <c r="EU141" s="11"/>
      <c r="EV141" s="39">
        <f ca="1">IF(EV138="yes",100,100*(INDEX(i_in,MATCH(EV134,atts,0),MATCH(ER141,segs,0))+INDEX(i_in,MATCH(EV135,atts,0),MATCH(ER141,segs,0))+INDEX(i_in,MATCH(EV136,atts,0),MATCH(ER141,segs,0))+INDEX(i_in,MATCH(EV137,atts,0),MATCH(ER141,segs,0)))/maxI)</f>
        <v>62.317242774566473</v>
      </c>
      <c r="EW141" s="28">
        <f ca="1">IF(EW138="yes",100,100*(INDEX(i_in,MATCH(EW134,atts,0),MATCH(ER141,segs,0))+INDEX(i_in,MATCH(EW135,atts,0),MATCH(ER141,segs,0))+INDEX(i_in,MATCH(EW136,atts,0),MATCH(ER141,segs,0))+INDEX(i_in,MATCH(EW137,atts,0),MATCH(ER141,segs,0)))/maxI)</f>
        <v>62.317242774566473</v>
      </c>
      <c r="EX141" s="28">
        <f ca="1">IF(EX138="yes",100,100*(INDEX(i_in,MATCH(EX134,atts,0),MATCH(ER141,segs,0))+INDEX(i_in,MATCH(EX135,atts,0),MATCH(ER141,segs,0))+INDEX(i_in,MATCH(EX136,atts,0),MATCH(ER141,segs,0))+INDEX(i_in,MATCH(EX137,atts,0),MATCH(ER141,segs,0)))/maxI)</f>
        <v>62.317242774566473</v>
      </c>
      <c r="EY141" s="28">
        <f ca="1">IF(EY138="yes",100,100*(INDEX(i_in,MATCH(EY134,atts,0),MATCH(ER141,segs,0))+INDEX(i_in,MATCH(EY135,atts,0),MATCH(ER141,segs,0))+INDEX(i_in,MATCH(EY136,atts,0),MATCH(ER141,segs,0))+INDEX(i_in,MATCH(EY137,atts,0),MATCH(ER141,segs,0)))/maxI)</f>
        <v>62.317242774566473</v>
      </c>
      <c r="EZ141" s="28">
        <f ca="1">IF(EZ138="yes",100,100*(INDEX(i_in,MATCH(EZ134,atts,0),MATCH(ER141,segs,0))+INDEX(i_in,MATCH(EZ135,atts,0),MATCH(ER141,segs,0))+INDEX(i_in,MATCH(EZ136,atts,0),MATCH(ER141,segs,0))+INDEX(i_in,MATCH(EZ137,atts,0),MATCH(ER141,segs,0)))/maxI)</f>
        <v>62.317242774566473</v>
      </c>
      <c r="FA141" s="28">
        <f ca="1">IF(FA138="yes",100,100*(INDEX(i_in,MATCH(FA134,atts,0),MATCH(ER141,segs,0))+INDEX(i_in,MATCH(FA135,atts,0),MATCH(ER141,segs,0))+INDEX(i_in,MATCH(FA136,atts,0),MATCH(ER141,segs,0))+INDEX(i_in,MATCH(FA137,atts,0),MATCH(ER141,segs,0)))/maxI)</f>
        <v>62.317242774566473</v>
      </c>
      <c r="FB141" s="28">
        <f ca="1">IF(FB138="yes",100,100*(INDEX(i_in,MATCH(FB134,atts,0),MATCH(ER141,segs,0))+INDEX(i_in,MATCH(FB135,atts,0),MATCH(ER141,segs,0))+INDEX(i_in,MATCH(FB136,atts,0),MATCH(ER141,segs,0))+INDEX(i_in,MATCH(FB137,atts,0),MATCH(ER141,segs,0)))/maxI)</f>
        <v>62.317242774566473</v>
      </c>
      <c r="FC141" s="28">
        <f ca="1">IF(FC138="yes",100,100*(INDEX(i_in,MATCH(FC134,atts,0),MATCH(ER141,segs,0))+INDEX(i_in,MATCH(FC135,atts,0),MATCH(ER141,segs,0))+INDEX(i_in,MATCH(FC136,atts,0),MATCH(ER141,segs,0))+INDEX(i_in,MATCH(FC137,atts,0),MATCH(ER141,segs,0)))/maxI)</f>
        <v>62.317242774566473</v>
      </c>
      <c r="FD141" s="28">
        <f ca="1">IF(FD138="yes",100,100*(INDEX(i_in,MATCH(FD134,atts,0),MATCH(ER141,segs,0))+INDEX(i_in,MATCH(FD135,atts,0),MATCH(ER141,segs,0))+INDEX(i_in,MATCH(FD136,atts,0),MATCH(ER141,segs,0))+INDEX(i_in,MATCH(FD137,atts,0),MATCH(ER141,segs,0)))/maxI)</f>
        <v>62.317242774566473</v>
      </c>
      <c r="FE141" s="28">
        <f ca="1">IF(FE138="yes",100,100*(INDEX(i_in,MATCH(FE134,atts,0),MATCH(ER141,segs,0))+INDEX(i_in,MATCH(FE135,atts,0),MATCH(ER141,segs,0))+INDEX(i_in,MATCH(FE136,atts,0),MATCH(ER141,segs,0))+INDEX(i_in,MATCH(FE137,atts,0),MATCH(ER141,segs,0)))/maxI)</f>
        <v>62.317242774566473</v>
      </c>
      <c r="FF141" s="28">
        <f ca="1">IF(FF138="yes",100,100*(INDEX(i_in,MATCH(FF134,atts,0),MATCH(ER141,segs,0))+INDEX(i_in,MATCH(FF135,atts,0),MATCH(ER141,segs,0))+INDEX(i_in,MATCH(FF136,atts,0),MATCH(ER141,segs,0))+INDEX(i_in,MATCH(FF137,atts,0),MATCH(ER141,segs,0)))/maxI)</f>
        <v>62.317242774566473</v>
      </c>
      <c r="FG141" s="28">
        <f ca="1">IF(FG138="yes",100,100*(INDEX(i_in,MATCH(FG134,atts,0),MATCH(ER141,segs,0))+INDEX(i_in,MATCH(FG135,atts,0),MATCH(ER141,segs,0))+INDEX(i_in,MATCH(FG136,atts,0),MATCH(ER141,segs,0))+INDEX(i_in,MATCH(FG137,atts,0),MATCH(ER141,segs,0)))/maxI)</f>
        <v>62.317242774566473</v>
      </c>
      <c r="FH141" s="28">
        <f ca="1">IF(FH138="yes",100,100*(INDEX(i_in,MATCH(FH134,atts,0),MATCH(ER141,segs,0))+INDEX(i_in,MATCH(FH135,atts,0),MATCH(ER141,segs,0))+INDEX(i_in,MATCH(FH136,atts,0),MATCH(ER141,segs,0))+INDEX(i_in,MATCH(FH137,atts,0),MATCH(ER141,segs,0)))/maxI)</f>
        <v>62.317242774566473</v>
      </c>
      <c r="FI141" s="28">
        <f ca="1">IF(FI138="yes",100,100*(INDEX(i_in,MATCH(FI134,atts,0),MATCH(ER141,segs,0))+INDEX(i_in,MATCH(FI135,atts,0),MATCH(ER141,segs,0))+INDEX(i_in,MATCH(FI136,atts,0),MATCH(ER141,segs,0))+INDEX(i_in,MATCH(FI137,atts,0),MATCH(ER141,segs,0)))/maxI)</f>
        <v>62.317242774566473</v>
      </c>
      <c r="FJ141" s="28">
        <f ca="1">IF(FJ138="yes",100,100*(INDEX(i_in,MATCH(FJ134,atts,0),MATCH(ER141,segs,0))+INDEX(i_in,MATCH(FJ135,atts,0),MATCH(ER141,segs,0))+INDEX(i_in,MATCH(FJ136,atts,0),MATCH(ER141,segs,0))+INDEX(i_in,MATCH(FJ137,atts,0),MATCH(ER141,segs,0)))/maxI)</f>
        <v>62.317242774566473</v>
      </c>
      <c r="FK141" s="28">
        <f ca="1">IF(FK138="yes",100,100*(INDEX(i_in,MATCH(FK134,atts,0),MATCH(ER141,segs,0))+INDEX(i_in,MATCH(FK135,atts,0),MATCH(ER141,segs,0))+INDEX(i_in,MATCH(FK136,atts,0),MATCH(ER141,segs,0))+INDEX(i_in,MATCH(FK137,atts,0),MATCH(ER141,segs,0)))/maxI)</f>
        <v>62.317242774566473</v>
      </c>
      <c r="FL141" s="28">
        <f ca="1">IF(FL138="yes",100,100*(INDEX(i_in,MATCH(FL134,atts,0),MATCH(ER141,segs,0))+INDEX(i_in,MATCH(FL135,atts,0),MATCH(ER141,segs,0))+INDEX(i_in,MATCH(FL136,atts,0),MATCH(ER141,segs,0))+INDEX(i_in,MATCH(FL137,atts,0),MATCH(ER141,segs,0)))/maxI)</f>
        <v>62.317242774566473</v>
      </c>
      <c r="FM141" s="28">
        <f ca="1">IF(FM138="yes",100,100*(INDEX(i_in,MATCH(FM134,atts,0),MATCH(ER141,segs,0))+INDEX(i_in,MATCH(FM135,atts,0),MATCH(ER141,segs,0))+INDEX(i_in,MATCH(FM136,atts,0),MATCH(ER141,segs,0))+INDEX(i_in,MATCH(FM137,atts,0),MATCH(ER141,segs,0)))/maxI)</f>
        <v>62.317242774566473</v>
      </c>
      <c r="FN141" s="28">
        <f ca="1">IF(FN138="yes",100,100*(INDEX(i_in,MATCH(FN134,atts,0),MATCH(ER141,segs,0))+INDEX(i_in,MATCH(FN135,atts,0),MATCH(ER141,segs,0))+INDEX(i_in,MATCH(FN136,atts,0),MATCH(ER141,segs,0))+INDEX(i_in,MATCH(FN137,atts,0),MATCH(ER141,segs,0)))/maxI)</f>
        <v>62.317242774566473</v>
      </c>
      <c r="FO141" s="28">
        <f ca="1">IF(FO138="yes",100,100*(INDEX(i_in,MATCH(FO134,atts,0),MATCH(ER141,segs,0))+INDEX(i_in,MATCH(FO135,atts,0),MATCH(ER141,segs,0))+INDEX(i_in,MATCH(FO136,atts,0),MATCH(ER141,segs,0))+INDEX(i_in,MATCH(FO137,atts,0),MATCH(ER141,segs,0)))/maxI)</f>
        <v>62.317242774566473</v>
      </c>
      <c r="FP141" s="29">
        <f ca="1">IF(FP138="yes",100,100*(INDEX(i_in,MATCH(FP134,atts,0),MATCH(ER141,segs,0))+INDEX(i_in,MATCH(FP135,atts,0),MATCH(ER141,segs,0))+INDEX(i_in,MATCH(FP136,atts,0),MATCH(ER141,segs,0))+INDEX(i_in,MATCH(FP137,atts,0),MATCH(ER141,segs,0)))/maxI)</f>
        <v>62.317242774566473</v>
      </c>
      <c r="FQ141" s="203"/>
      <c r="FS141" s="17" t="s">
        <v>36</v>
      </c>
      <c r="FT141" s="124">
        <f>FS131</f>
        <v>1</v>
      </c>
      <c r="FU141" s="124" t="str">
        <f>FS132</f>
        <v>shop65</v>
      </c>
      <c r="FV141" s="223"/>
      <c r="FW141" s="124"/>
      <c r="FX141" s="11"/>
      <c r="FY141" s="39">
        <f ca="1">IF(FY138="yes",100,100*(INDEX(i_in,MATCH(FY134,atts,0),MATCH(FU141,segs,0))+INDEX(i_in,MATCH(FY135,atts,0),MATCH(FU141,segs,0))+INDEX(i_in,MATCH(FY136,atts,0),MATCH(FU141,segs,0))+INDEX(i_in,MATCH(FY137,atts,0),MATCH(FU141,segs,0)))/maxI)</f>
        <v>65.260364161849708</v>
      </c>
      <c r="FZ141" s="28">
        <f ca="1">IF(FZ138="yes",100,100*(INDEX(i_in,MATCH(FZ134,atts,0),MATCH(FU141,segs,0))+INDEX(i_in,MATCH(FZ135,atts,0),MATCH(FU141,segs,0))+INDEX(i_in,MATCH(FZ136,atts,0),MATCH(FU141,segs,0))+INDEX(i_in,MATCH(FZ137,atts,0),MATCH(FU141,segs,0)))/maxI)</f>
        <v>65.260364161849708</v>
      </c>
      <c r="GA141" s="28">
        <f ca="1">IF(GA138="yes",100,100*(INDEX(i_in,MATCH(GA134,atts,0),MATCH(FU141,segs,0))+INDEX(i_in,MATCH(GA135,atts,0),MATCH(FU141,segs,0))+INDEX(i_in,MATCH(GA136,atts,0),MATCH(FU141,segs,0))+INDEX(i_in,MATCH(GA137,atts,0),MATCH(FU141,segs,0)))/maxI)</f>
        <v>65.260364161849708</v>
      </c>
      <c r="GB141" s="28">
        <f ca="1">IF(GB138="yes",100,100*(INDEX(i_in,MATCH(GB134,atts,0),MATCH(FU141,segs,0))+INDEX(i_in,MATCH(GB135,atts,0),MATCH(FU141,segs,0))+INDEX(i_in,MATCH(GB136,atts,0),MATCH(FU141,segs,0))+INDEX(i_in,MATCH(GB137,atts,0),MATCH(FU141,segs,0)))/maxI)</f>
        <v>65.260364161849708</v>
      </c>
      <c r="GC141" s="28">
        <f ca="1">IF(GC138="yes",100,100*(INDEX(i_in,MATCH(GC134,atts,0),MATCH(FU141,segs,0))+INDEX(i_in,MATCH(GC135,atts,0),MATCH(FU141,segs,0))+INDEX(i_in,MATCH(GC136,atts,0),MATCH(FU141,segs,0))+INDEX(i_in,MATCH(GC137,atts,0),MATCH(FU141,segs,0)))/maxI)</f>
        <v>65.260364161849708</v>
      </c>
      <c r="GD141" s="28">
        <f ca="1">IF(GD138="yes",100,100*(INDEX(i_in,MATCH(GD134,atts,0),MATCH(FU141,segs,0))+INDEX(i_in,MATCH(GD135,atts,0),MATCH(FU141,segs,0))+INDEX(i_in,MATCH(GD136,atts,0),MATCH(FU141,segs,0))+INDEX(i_in,MATCH(GD137,atts,0),MATCH(FU141,segs,0)))/maxI)</f>
        <v>65.260364161849708</v>
      </c>
      <c r="GE141" s="28">
        <f ca="1">IF(GE138="yes",100,100*(INDEX(i_in,MATCH(GE134,atts,0),MATCH(FU141,segs,0))+INDEX(i_in,MATCH(GE135,atts,0),MATCH(FU141,segs,0))+INDEX(i_in,MATCH(GE136,atts,0),MATCH(FU141,segs,0))+INDEX(i_in,MATCH(GE137,atts,0),MATCH(FU141,segs,0)))/maxI)</f>
        <v>65.260364161849708</v>
      </c>
      <c r="GF141" s="28">
        <f ca="1">IF(GF138="yes",100,100*(INDEX(i_in,MATCH(GF134,atts,0),MATCH(FU141,segs,0))+INDEX(i_in,MATCH(GF135,atts,0),MATCH(FU141,segs,0))+INDEX(i_in,MATCH(GF136,atts,0),MATCH(FU141,segs,0))+INDEX(i_in,MATCH(GF137,atts,0),MATCH(FU141,segs,0)))/maxI)</f>
        <v>65.260364161849708</v>
      </c>
      <c r="GG141" s="28">
        <f ca="1">IF(GG138="yes",100,100*(INDEX(i_in,MATCH(GG134,atts,0),MATCH(FU141,segs,0))+INDEX(i_in,MATCH(GG135,atts,0),MATCH(FU141,segs,0))+INDEX(i_in,MATCH(GG136,atts,0),MATCH(FU141,segs,0))+INDEX(i_in,MATCH(GG137,atts,0),MATCH(FU141,segs,0)))/maxI)</f>
        <v>65.260364161849708</v>
      </c>
      <c r="GH141" s="28">
        <f ca="1">IF(GH138="yes",100,100*(INDEX(i_in,MATCH(GH134,atts,0),MATCH(FU141,segs,0))+INDEX(i_in,MATCH(GH135,atts,0),MATCH(FU141,segs,0))+INDEX(i_in,MATCH(GH136,atts,0),MATCH(FU141,segs,0))+INDEX(i_in,MATCH(GH137,atts,0),MATCH(FU141,segs,0)))/maxI)</f>
        <v>65.260364161849708</v>
      </c>
      <c r="GI141" s="28">
        <f ca="1">IF(GI138="yes",100,100*(INDEX(i_in,MATCH(GI134,atts,0),MATCH(FU141,segs,0))+INDEX(i_in,MATCH(GI135,atts,0),MATCH(FU141,segs,0))+INDEX(i_in,MATCH(GI136,atts,0),MATCH(FU141,segs,0))+INDEX(i_in,MATCH(GI137,atts,0),MATCH(FU141,segs,0)))/maxI)</f>
        <v>65.260364161849708</v>
      </c>
      <c r="GJ141" s="28">
        <f ca="1">IF(GJ138="yes",100,100*(INDEX(i_in,MATCH(GJ134,atts,0),MATCH(FU141,segs,0))+INDEX(i_in,MATCH(GJ135,atts,0),MATCH(FU141,segs,0))+INDEX(i_in,MATCH(GJ136,atts,0),MATCH(FU141,segs,0))+INDEX(i_in,MATCH(GJ137,atts,0),MATCH(FU141,segs,0)))/maxI)</f>
        <v>65.260364161849708</v>
      </c>
      <c r="GK141" s="28">
        <f ca="1">IF(GK138="yes",100,100*(INDEX(i_in,MATCH(GK134,atts,0),MATCH(FU141,segs,0))+INDEX(i_in,MATCH(GK135,atts,0),MATCH(FU141,segs,0))+INDEX(i_in,MATCH(GK136,atts,0),MATCH(FU141,segs,0))+INDEX(i_in,MATCH(GK137,atts,0),MATCH(FU141,segs,0)))/maxI)</f>
        <v>65.260364161849708</v>
      </c>
      <c r="GL141" s="28">
        <f ca="1">IF(GL138="yes",100,100*(INDEX(i_in,MATCH(GL134,atts,0),MATCH(FU141,segs,0))+INDEX(i_in,MATCH(GL135,atts,0),MATCH(FU141,segs,0))+INDEX(i_in,MATCH(GL136,atts,0),MATCH(FU141,segs,0))+INDEX(i_in,MATCH(GL137,atts,0),MATCH(FU141,segs,0)))/maxI)</f>
        <v>65.260364161849708</v>
      </c>
      <c r="GM141" s="28">
        <f ca="1">IF(GM138="yes",100,100*(INDEX(i_in,MATCH(GM134,atts,0),MATCH(FU141,segs,0))+INDEX(i_in,MATCH(GM135,atts,0),MATCH(FU141,segs,0))+INDEX(i_in,MATCH(GM136,atts,0),MATCH(FU141,segs,0))+INDEX(i_in,MATCH(GM137,atts,0),MATCH(FU141,segs,0)))/maxI)</f>
        <v>65.260364161849708</v>
      </c>
      <c r="GN141" s="28">
        <f ca="1">IF(GN138="yes",100,100*(INDEX(i_in,MATCH(GN134,atts,0),MATCH(FU141,segs,0))+INDEX(i_in,MATCH(GN135,atts,0),MATCH(FU141,segs,0))+INDEX(i_in,MATCH(GN136,atts,0),MATCH(FU141,segs,0))+INDEX(i_in,MATCH(GN137,atts,0),MATCH(FU141,segs,0)))/maxI)</f>
        <v>65.260364161849708</v>
      </c>
      <c r="GO141" s="28">
        <f ca="1">IF(GO138="yes",100,100*(INDEX(i_in,MATCH(GO134,atts,0),MATCH(FU141,segs,0))+INDEX(i_in,MATCH(GO135,atts,0),MATCH(FU141,segs,0))+INDEX(i_in,MATCH(GO136,atts,0),MATCH(FU141,segs,0))+INDEX(i_in,MATCH(GO137,atts,0),MATCH(FU141,segs,0)))/maxI)</f>
        <v>65.260364161849708</v>
      </c>
      <c r="GP141" s="28">
        <f ca="1">IF(GP138="yes",100,100*(INDEX(i_in,MATCH(GP134,atts,0),MATCH(FU141,segs,0))+INDEX(i_in,MATCH(GP135,atts,0),MATCH(FU141,segs,0))+INDEX(i_in,MATCH(GP136,atts,0),MATCH(FU141,segs,0))+INDEX(i_in,MATCH(GP137,atts,0),MATCH(FU141,segs,0)))/maxI)</f>
        <v>65.260364161849708</v>
      </c>
      <c r="GQ141" s="28">
        <f ca="1">IF(GQ138="yes",100,100*(INDEX(i_in,MATCH(GQ134,atts,0),MATCH(FU141,segs,0))+INDEX(i_in,MATCH(GQ135,atts,0),MATCH(FU141,segs,0))+INDEX(i_in,MATCH(GQ136,atts,0),MATCH(FU141,segs,0))+INDEX(i_in,MATCH(GQ137,atts,0),MATCH(FU141,segs,0)))/maxI)</f>
        <v>65.260364161849708</v>
      </c>
      <c r="GR141" s="28">
        <f ca="1">IF(GR138="yes",100,100*(INDEX(i_in,MATCH(GR134,atts,0),MATCH(FU141,segs,0))+INDEX(i_in,MATCH(GR135,atts,0),MATCH(FU141,segs,0))+INDEX(i_in,MATCH(GR136,atts,0),MATCH(FU141,segs,0))+INDEX(i_in,MATCH(GR137,atts,0),MATCH(FU141,segs,0)))/maxI)</f>
        <v>65.260364161849708</v>
      </c>
      <c r="GS141" s="29">
        <f ca="1">IF(GS138="yes",100,100*(INDEX(i_in,MATCH(GS134,atts,0),MATCH(FU141,segs,0))+INDEX(i_in,MATCH(GS135,atts,0),MATCH(FU141,segs,0))+INDEX(i_in,MATCH(GS136,atts,0),MATCH(FU141,segs,0))+INDEX(i_in,MATCH(GS137,atts,0),MATCH(FU141,segs,0)))/maxI)</f>
        <v>65.260364161849708</v>
      </c>
      <c r="GT141" s="203"/>
      <c r="GV141" s="17" t="s">
        <v>36</v>
      </c>
      <c r="GW141" s="124">
        <f>GV131</f>
        <v>1</v>
      </c>
      <c r="GX141" s="124" t="str">
        <f>GV132</f>
        <v>lei65</v>
      </c>
      <c r="GY141" s="223"/>
      <c r="GZ141" s="124"/>
      <c r="HA141" s="11"/>
      <c r="HB141" s="39">
        <f ca="1">IF(HB138="yes",100,100*(INDEX(i_in,MATCH(HB134,atts,0),MATCH(GX141,segs,0))+INDEX(i_in,MATCH(HB135,atts,0),MATCH(GX141,segs,0))+INDEX(i_in,MATCH(HB136,atts,0),MATCH(GX141,segs,0))+INDEX(i_in,MATCH(HB137,atts,0),MATCH(GX141,segs,0)))/maxI)</f>
        <v>62.410734104046249</v>
      </c>
      <c r="HC141" s="28">
        <f ca="1">IF(HC138="yes",100,100*(INDEX(i_in,MATCH(HC134,atts,0),MATCH(GX141,segs,0))+INDEX(i_in,MATCH(HC135,atts,0),MATCH(GX141,segs,0))+INDEX(i_in,MATCH(HC136,atts,0),MATCH(GX141,segs,0))+INDEX(i_in,MATCH(HC137,atts,0),MATCH(GX141,segs,0)))/maxI)</f>
        <v>62.410734104046249</v>
      </c>
      <c r="HD141" s="28">
        <f ca="1">IF(HD138="yes",100,100*(INDEX(i_in,MATCH(HD134,atts,0),MATCH(GX141,segs,0))+INDEX(i_in,MATCH(HD135,atts,0),MATCH(GX141,segs,0))+INDEX(i_in,MATCH(HD136,atts,0),MATCH(GX141,segs,0))+INDEX(i_in,MATCH(HD137,atts,0),MATCH(GX141,segs,0)))/maxI)</f>
        <v>62.410734104046249</v>
      </c>
      <c r="HE141" s="28">
        <f ca="1">IF(HE138="yes",100,100*(INDEX(i_in,MATCH(HE134,atts,0),MATCH(GX141,segs,0))+INDEX(i_in,MATCH(HE135,atts,0),MATCH(GX141,segs,0))+INDEX(i_in,MATCH(HE136,atts,0),MATCH(GX141,segs,0))+INDEX(i_in,MATCH(HE137,atts,0),MATCH(GX141,segs,0)))/maxI)</f>
        <v>62.410734104046249</v>
      </c>
      <c r="HF141" s="28">
        <f ca="1">IF(HF138="yes",100,100*(INDEX(i_in,MATCH(HF134,atts,0),MATCH(GX141,segs,0))+INDEX(i_in,MATCH(HF135,atts,0),MATCH(GX141,segs,0))+INDEX(i_in,MATCH(HF136,atts,0),MATCH(GX141,segs,0))+INDEX(i_in,MATCH(HF137,atts,0),MATCH(GX141,segs,0)))/maxI)</f>
        <v>62.410734104046249</v>
      </c>
      <c r="HG141" s="28">
        <f ca="1">IF(HG138="yes",100,100*(INDEX(i_in,MATCH(HG134,atts,0),MATCH(GX141,segs,0))+INDEX(i_in,MATCH(HG135,atts,0),MATCH(GX141,segs,0))+INDEX(i_in,MATCH(HG136,atts,0),MATCH(GX141,segs,0))+INDEX(i_in,MATCH(HG137,atts,0),MATCH(GX141,segs,0)))/maxI)</f>
        <v>62.410734104046249</v>
      </c>
      <c r="HH141" s="28">
        <f ca="1">IF(HH138="yes",100,100*(INDEX(i_in,MATCH(HH134,atts,0),MATCH(GX141,segs,0))+INDEX(i_in,MATCH(HH135,atts,0),MATCH(GX141,segs,0))+INDEX(i_in,MATCH(HH136,atts,0),MATCH(GX141,segs,0))+INDEX(i_in,MATCH(HH137,atts,0),MATCH(GX141,segs,0)))/maxI)</f>
        <v>62.410734104046249</v>
      </c>
      <c r="HI141" s="28">
        <f ca="1">IF(HI138="yes",100,100*(INDEX(i_in,MATCH(HI134,atts,0),MATCH(GX141,segs,0))+INDEX(i_in,MATCH(HI135,atts,0),MATCH(GX141,segs,0))+INDEX(i_in,MATCH(HI136,atts,0),MATCH(GX141,segs,0))+INDEX(i_in,MATCH(HI137,atts,0),MATCH(GX141,segs,0)))/maxI)</f>
        <v>62.410734104046249</v>
      </c>
      <c r="HJ141" s="28">
        <f ca="1">IF(HJ138="yes",100,100*(INDEX(i_in,MATCH(HJ134,atts,0),MATCH(GX141,segs,0))+INDEX(i_in,MATCH(HJ135,atts,0),MATCH(GX141,segs,0))+INDEX(i_in,MATCH(HJ136,atts,0),MATCH(GX141,segs,0))+INDEX(i_in,MATCH(HJ137,atts,0),MATCH(GX141,segs,0)))/maxI)</f>
        <v>62.410734104046249</v>
      </c>
      <c r="HK141" s="28">
        <f ca="1">IF(HK138="yes",100,100*(INDEX(i_in,MATCH(HK134,atts,0),MATCH(GX141,segs,0))+INDEX(i_in,MATCH(HK135,atts,0),MATCH(GX141,segs,0))+INDEX(i_in,MATCH(HK136,atts,0),MATCH(GX141,segs,0))+INDEX(i_in,MATCH(HK137,atts,0),MATCH(GX141,segs,0)))/maxI)</f>
        <v>62.410734104046249</v>
      </c>
      <c r="HL141" s="28">
        <f ca="1">IF(HL138="yes",100,100*(INDEX(i_in,MATCH(HL134,atts,0),MATCH(GX141,segs,0))+INDEX(i_in,MATCH(HL135,atts,0),MATCH(GX141,segs,0))+INDEX(i_in,MATCH(HL136,atts,0),MATCH(GX141,segs,0))+INDEX(i_in,MATCH(HL137,atts,0),MATCH(GX141,segs,0)))/maxI)</f>
        <v>62.410734104046249</v>
      </c>
      <c r="HM141" s="28">
        <f ca="1">IF(HM138="yes",100,100*(INDEX(i_in,MATCH(HM134,atts,0),MATCH(GX141,segs,0))+INDEX(i_in,MATCH(HM135,atts,0),MATCH(GX141,segs,0))+INDEX(i_in,MATCH(HM136,atts,0),MATCH(GX141,segs,0))+INDEX(i_in,MATCH(HM137,atts,0),MATCH(GX141,segs,0)))/maxI)</f>
        <v>62.410734104046249</v>
      </c>
      <c r="HN141" s="28">
        <f ca="1">IF(HN138="yes",100,100*(INDEX(i_in,MATCH(HN134,atts,0),MATCH(GX141,segs,0))+INDEX(i_in,MATCH(HN135,atts,0),MATCH(GX141,segs,0))+INDEX(i_in,MATCH(HN136,atts,0),MATCH(GX141,segs,0))+INDEX(i_in,MATCH(HN137,atts,0),MATCH(GX141,segs,0)))/maxI)</f>
        <v>62.410734104046249</v>
      </c>
      <c r="HO141" s="28">
        <f ca="1">IF(HO138="yes",100,100*(INDEX(i_in,MATCH(HO134,atts,0),MATCH(GX141,segs,0))+INDEX(i_in,MATCH(HO135,atts,0),MATCH(GX141,segs,0))+INDEX(i_in,MATCH(HO136,atts,0),MATCH(GX141,segs,0))+INDEX(i_in,MATCH(HO137,atts,0),MATCH(GX141,segs,0)))/maxI)</f>
        <v>62.410734104046249</v>
      </c>
      <c r="HP141" s="28">
        <f ca="1">IF(HP138="yes",100,100*(INDEX(i_in,MATCH(HP134,atts,0),MATCH(GX141,segs,0))+INDEX(i_in,MATCH(HP135,atts,0),MATCH(GX141,segs,0))+INDEX(i_in,MATCH(HP136,atts,0),MATCH(GX141,segs,0))+INDEX(i_in,MATCH(HP137,atts,0),MATCH(GX141,segs,0)))/maxI)</f>
        <v>62.410734104046249</v>
      </c>
      <c r="HQ141" s="28">
        <f ca="1">IF(HQ138="yes",100,100*(INDEX(i_in,MATCH(HQ134,atts,0),MATCH(GX141,segs,0))+INDEX(i_in,MATCH(HQ135,atts,0),MATCH(GX141,segs,0))+INDEX(i_in,MATCH(HQ136,atts,0),MATCH(GX141,segs,0))+INDEX(i_in,MATCH(HQ137,atts,0),MATCH(GX141,segs,0)))/maxI)</f>
        <v>62.410734104046249</v>
      </c>
      <c r="HR141" s="28">
        <f ca="1">IF(HR138="yes",100,100*(INDEX(i_in,MATCH(HR134,atts,0),MATCH(GX141,segs,0))+INDEX(i_in,MATCH(HR135,atts,0),MATCH(GX141,segs,0))+INDEX(i_in,MATCH(HR136,atts,0),MATCH(GX141,segs,0))+INDEX(i_in,MATCH(HR137,atts,0),MATCH(GX141,segs,0)))/maxI)</f>
        <v>62.410734104046249</v>
      </c>
      <c r="HS141" s="28">
        <f ca="1">IF(HS138="yes",100,100*(INDEX(i_in,MATCH(HS134,atts,0),MATCH(GX141,segs,0))+INDEX(i_in,MATCH(HS135,atts,0),MATCH(GX141,segs,0))+INDEX(i_in,MATCH(HS136,atts,0),MATCH(GX141,segs,0))+INDEX(i_in,MATCH(HS137,atts,0),MATCH(GX141,segs,0)))/maxI)</f>
        <v>62.410734104046249</v>
      </c>
      <c r="HT141" s="28">
        <f ca="1">IF(HT138="yes",100,100*(INDEX(i_in,MATCH(HT134,atts,0),MATCH(GX141,segs,0))+INDEX(i_in,MATCH(HT135,atts,0),MATCH(GX141,segs,0))+INDEX(i_in,MATCH(HT136,atts,0),MATCH(GX141,segs,0))+INDEX(i_in,MATCH(HT137,atts,0),MATCH(GX141,segs,0)))/maxI)</f>
        <v>62.410734104046249</v>
      </c>
      <c r="HU141" s="28">
        <f ca="1">IF(HU138="yes",100,100*(INDEX(i_in,MATCH(HU134,atts,0),MATCH(GX141,segs,0))+INDEX(i_in,MATCH(HU135,atts,0),MATCH(GX141,segs,0))+INDEX(i_in,MATCH(HU136,atts,0),MATCH(GX141,segs,0))+INDEX(i_in,MATCH(HU137,atts,0),MATCH(GX141,segs,0)))/maxI)</f>
        <v>62.410734104046249</v>
      </c>
      <c r="HV141" s="29">
        <f ca="1">IF(HV138="yes",100,100*(INDEX(i_in,MATCH(HV134,atts,0),MATCH(GX141,segs,0))+INDEX(i_in,MATCH(HV135,atts,0),MATCH(GX141,segs,0))+INDEX(i_in,MATCH(HV136,atts,0),MATCH(GX141,segs,0))+INDEX(i_in,MATCH(HV137,atts,0),MATCH(GX141,segs,0)))/maxI)</f>
        <v>62.410734104046249</v>
      </c>
      <c r="HW141" s="203"/>
    </row>
    <row r="142" spans="1:231" ht="15">
      <c r="A142" s="18" t="s">
        <v>37</v>
      </c>
      <c r="B142" s="122">
        <f>A131</f>
        <v>1</v>
      </c>
      <c r="C142" s="122" t="str">
        <f>A132</f>
        <v>work1834</v>
      </c>
      <c r="D142" s="210"/>
      <c r="E142" s="122"/>
      <c r="F142" s="13"/>
      <c r="G142" s="40">
        <f ca="1">IF(G138="yes",INDEX(wtw_in,MATCH("no1",atts,0),MATCH(C142,segs,0)),INDEX(wtw_in,MATCH(G134,atts,0),MATCH(C142,segs,0))+INDEX(wtw_in,MATCH(G135,atts,0),MATCH(C142,segs,0))+INDEX(wtw_in,MATCH(G136,atts,0),MATCH(C142,segs,0))++INDEX(wtw_in,MATCH(G137,atts,0),MATCH(C142,segs,0)))</f>
        <v>30.978863000000004</v>
      </c>
      <c r="H142" s="4">
        <f ca="1">IF(H138="yes",INDEX(wtw_in,MATCH("no1",atts,0),MATCH(C142,segs,0)),INDEX(wtw_in,MATCH(H134,atts,0),MATCH(C142,segs,0))+INDEX(wtw_in,MATCH(H135,atts,0),MATCH(C142,segs,0))+INDEX(wtw_in,MATCH(H136,atts,0),MATCH(C142,segs,0))++INDEX(wtw_in,MATCH(H137,atts,0),MATCH(C142,segs,0)))</f>
        <v>30.978863000000004</v>
      </c>
      <c r="I142" s="4">
        <f ca="1">IF(I138="yes",INDEX(wtw_in,MATCH("no1",atts,0),MATCH(C142,segs,0)),INDEX(wtw_in,MATCH(I134,atts,0),MATCH(C142,segs,0))+INDEX(wtw_in,MATCH(I135,atts,0),MATCH(C142,segs,0))+INDEX(wtw_in,MATCH(I136,atts,0),MATCH(C142,segs,0))++INDEX(wtw_in,MATCH(I137,atts,0),MATCH(C142,segs,0)))</f>
        <v>30.978863000000004</v>
      </c>
      <c r="J142" s="4">
        <f ca="1">IF(J138="yes",INDEX(wtw_in,MATCH("no1",atts,0),MATCH(C142,segs,0)),INDEX(wtw_in,MATCH(J134,atts,0),MATCH(C142,segs,0))+INDEX(wtw_in,MATCH(J135,atts,0),MATCH(C142,segs,0))+INDEX(wtw_in,MATCH(J136,atts,0),MATCH(C142,segs,0))++INDEX(wtw_in,MATCH(J137,atts,0),MATCH(C142,segs,0)))</f>
        <v>30.978863000000004</v>
      </c>
      <c r="K142" s="4">
        <f ca="1">IF(K138="yes",INDEX(wtw_in,MATCH("no1",atts,0),MATCH(C142,segs,0)),INDEX(wtw_in,MATCH(K134,atts,0),MATCH(C142,segs,0))+INDEX(wtw_in,MATCH(K135,atts,0),MATCH(C142,segs,0))+INDEX(wtw_in,MATCH(K136,atts,0),MATCH(C142,segs,0))++INDEX(wtw_in,MATCH(K137,atts,0),MATCH(C142,segs,0)))</f>
        <v>30.978863000000004</v>
      </c>
      <c r="L142" s="4">
        <f ca="1">IF(L138="yes",INDEX(wtw_in,MATCH("no1",atts,0),MATCH(C142,segs,0)),INDEX(wtw_in,MATCH(L134,atts,0),MATCH(C142,segs,0))+INDEX(wtw_in,MATCH(L135,atts,0),MATCH(C142,segs,0))+INDEX(wtw_in,MATCH(L136,atts,0),MATCH(C142,segs,0))++INDEX(wtw_in,MATCH(L137,atts,0),MATCH(C142,segs,0)))</f>
        <v>30.978863000000004</v>
      </c>
      <c r="M142" s="4">
        <f ca="1">IF(M138="yes",INDEX(wtw_in,MATCH("no1",atts,0),MATCH(C142,segs,0)),INDEX(wtw_in,MATCH(M134,atts,0),MATCH(C142,segs,0))+INDEX(wtw_in,MATCH(M135,atts,0),MATCH(C142,segs,0))+INDEX(wtw_in,MATCH(M136,atts,0),MATCH(C142,segs,0))++INDEX(wtw_in,MATCH(M137,atts,0),MATCH(C142,segs,0)))</f>
        <v>30.978863000000004</v>
      </c>
      <c r="N142" s="4">
        <f ca="1">IF(N138="yes",INDEX(wtw_in,MATCH("no1",atts,0),MATCH(C142,segs,0)),INDEX(wtw_in,MATCH(N134,atts,0),MATCH(C142,segs,0))+INDEX(wtw_in,MATCH(N135,atts,0),MATCH(C142,segs,0))+INDEX(wtw_in,MATCH(N136,atts,0),MATCH(C142,segs,0))++INDEX(wtw_in,MATCH(N137,atts,0),MATCH(C142,segs,0)))</f>
        <v>30.978863000000004</v>
      </c>
      <c r="O142" s="4">
        <f ca="1">IF(O138="yes",INDEX(wtw_in,MATCH("no1",atts,0),MATCH(C142,segs,0)),INDEX(wtw_in,MATCH(O134,atts,0),MATCH(C142,segs,0))+INDEX(wtw_in,MATCH(O135,atts,0),MATCH(C142,segs,0))+INDEX(wtw_in,MATCH(O136,atts,0),MATCH(C142,segs,0))++INDEX(wtw_in,MATCH(O137,atts,0),MATCH(C142,segs,0)))</f>
        <v>30.978863000000004</v>
      </c>
      <c r="P142" s="4">
        <f ca="1">IF(P138="yes",INDEX(wtw_in,MATCH("no1",atts,0),MATCH(C142,segs,0)),INDEX(wtw_in,MATCH(P134,atts,0),MATCH(C142,segs,0))+INDEX(wtw_in,MATCH(P135,atts,0),MATCH(C142,segs,0))+INDEX(wtw_in,MATCH(P136,atts,0),MATCH(C142,segs,0))++INDEX(wtw_in,MATCH(P137,atts,0),MATCH(C142,segs,0)))</f>
        <v>30.978863000000004</v>
      </c>
      <c r="Q142" s="4">
        <f ca="1">IF(Q138="yes",INDEX(wtw_in,MATCH("no1",atts,0),MATCH(C142,segs,0)),INDEX(wtw_in,MATCH(Q134,atts,0),MATCH(C142,segs,0))+INDEX(wtw_in,MATCH(Q135,atts,0),MATCH(C142,segs,0))+INDEX(wtw_in,MATCH(Q136,atts,0),MATCH(C142,segs,0))++INDEX(wtw_in,MATCH(Q137,atts,0),MATCH(C142,segs,0)))</f>
        <v>30.978863000000004</v>
      </c>
      <c r="R142" s="4">
        <f ca="1">IF(R138="yes",INDEX(wtw_in,MATCH("no1",atts,0),MATCH(C142,segs,0)),INDEX(wtw_in,MATCH(R134,atts,0),MATCH(C142,segs,0))+INDEX(wtw_in,MATCH(R135,atts,0),MATCH(C142,segs,0))+INDEX(wtw_in,MATCH(R136,atts,0),MATCH(C142,segs,0))++INDEX(wtw_in,MATCH(R137,atts,0),MATCH(C142,segs,0)))</f>
        <v>30.978863000000004</v>
      </c>
      <c r="S142" s="4">
        <f ca="1">IF(S138="yes",INDEX(wtw_in,MATCH("no1",atts,0),MATCH(C142,segs,0)),INDEX(wtw_in,MATCH(S134,atts,0),MATCH(C142,segs,0))+INDEX(wtw_in,MATCH(S135,atts,0),MATCH(C142,segs,0))+INDEX(wtw_in,MATCH(S136,atts,0),MATCH(C142,segs,0))++INDEX(wtw_in,MATCH(S137,atts,0),MATCH(C142,segs,0)))</f>
        <v>30.978863000000004</v>
      </c>
      <c r="T142" s="4">
        <f ca="1">IF(T138="yes",INDEX(wtw_in,MATCH("no1",atts,0),MATCH(C142,segs,0)),INDEX(wtw_in,MATCH(T134,atts,0),MATCH(C142,segs,0))+INDEX(wtw_in,MATCH(T135,atts,0),MATCH(C142,segs,0))+INDEX(wtw_in,MATCH(T136,atts,0),MATCH(C142,segs,0))++INDEX(wtw_in,MATCH(T137,atts,0),MATCH(C142,segs,0)))</f>
        <v>30.978863000000004</v>
      </c>
      <c r="U142" s="4">
        <f ca="1">IF(U138="yes",INDEX(wtw_in,MATCH("no1",atts,0),MATCH(C142,segs,0)),INDEX(wtw_in,MATCH(U134,atts,0),MATCH(C142,segs,0))+INDEX(wtw_in,MATCH(U135,atts,0),MATCH(C142,segs,0))+INDEX(wtw_in,MATCH(U136,atts,0),MATCH(C142,segs,0))++INDEX(wtw_in,MATCH(U137,atts,0),MATCH(C142,segs,0)))</f>
        <v>30.978863000000004</v>
      </c>
      <c r="V142" s="4">
        <f ca="1">IF(V138="yes",INDEX(wtw_in,MATCH("no1",atts,0),MATCH(C142,segs,0)),INDEX(wtw_in,MATCH(V134,atts,0),MATCH(C142,segs,0))+INDEX(wtw_in,MATCH(V135,atts,0),MATCH(C142,segs,0))+INDEX(wtw_in,MATCH(V136,atts,0),MATCH(C142,segs,0))++INDEX(wtw_in,MATCH(V137,atts,0),MATCH(C142,segs,0)))</f>
        <v>30.978863000000004</v>
      </c>
      <c r="W142" s="4">
        <f ca="1">IF(W138="yes",INDEX(wtw_in,MATCH("no1",atts,0),MATCH(C142,segs,0)),INDEX(wtw_in,MATCH(W134,atts,0),MATCH(C142,segs,0))+INDEX(wtw_in,MATCH(W135,atts,0),MATCH(C142,segs,0))+INDEX(wtw_in,MATCH(W136,atts,0),MATCH(C142,segs,0))++INDEX(wtw_in,MATCH(W137,atts,0),MATCH(C142,segs,0)))</f>
        <v>30.978863000000004</v>
      </c>
      <c r="X142" s="4">
        <f ca="1">IF(X138="yes",INDEX(wtw_in,MATCH("no1",atts,0),MATCH(C142,segs,0)),INDEX(wtw_in,MATCH(X134,atts,0),MATCH(C142,segs,0))+INDEX(wtw_in,MATCH(X135,atts,0),MATCH(C142,segs,0))+INDEX(wtw_in,MATCH(X136,atts,0),MATCH(C142,segs,0))++INDEX(wtw_in,MATCH(X137,atts,0),MATCH(C142,segs,0)))</f>
        <v>30.978863000000004</v>
      </c>
      <c r="Y142" s="4">
        <f ca="1">IF(Y138="yes",INDEX(wtw_in,MATCH("no1",atts,0),MATCH(C142,segs,0)),INDEX(wtw_in,MATCH(Y134,atts,0),MATCH(C142,segs,0))+INDEX(wtw_in,MATCH(Y135,atts,0),MATCH(C142,segs,0))+INDEX(wtw_in,MATCH(Y136,atts,0),MATCH(C142,segs,0))++INDEX(wtw_in,MATCH(Y137,atts,0),MATCH(C142,segs,0)))</f>
        <v>30.978863000000004</v>
      </c>
      <c r="Z142" s="4">
        <f ca="1">IF(Z138="yes",INDEX(wtw_in,MATCH("no1",atts,0),MATCH(C142,segs,0)),INDEX(wtw_in,MATCH(Z134,atts,0),MATCH(C142,segs,0))+INDEX(wtw_in,MATCH(Z135,atts,0),MATCH(C142,segs,0))+INDEX(wtw_in,MATCH(Z136,atts,0),MATCH(C142,segs,0))++INDEX(wtw_in,MATCH(Z137,atts,0),MATCH(C142,segs,0)))</f>
        <v>30.978863000000004</v>
      </c>
      <c r="AA142" s="30">
        <f ca="1">IF(AA138="yes",INDEX(wtw_in,MATCH("no1",atts,0),MATCH(C142,segs,0)),INDEX(wtw_in,MATCH(AA134,atts,0),MATCH(C142,segs,0))+INDEX(wtw_in,MATCH(AA135,atts,0),MATCH(C142,segs,0))+INDEX(wtw_in,MATCH(AA136,atts,0),MATCH(C142,segs,0))++INDEX(wtw_in,MATCH(AA137,atts,0),MATCH(C142,segs,0)))</f>
        <v>30.978863000000004</v>
      </c>
      <c r="AB142" s="204"/>
      <c r="AD142" s="18" t="s">
        <v>37</v>
      </c>
      <c r="AE142" s="122">
        <f>AD131</f>
        <v>1</v>
      </c>
      <c r="AF142" s="122" t="str">
        <f>AD132</f>
        <v>shop1834</v>
      </c>
      <c r="AG142" s="210"/>
      <c r="AH142" s="122"/>
      <c r="AI142" s="13"/>
      <c r="AJ142" s="40">
        <f ca="1">IF(AJ138="yes",INDEX(wtw_in,MATCH("no1",atts,0),MATCH(AF142,segs,0)),INDEX(wtw_in,MATCH(AJ134,atts,0),MATCH(AF142,segs,0))+INDEX(wtw_in,MATCH(AJ135,atts,0),MATCH(AF142,segs,0))+INDEX(wtw_in,MATCH(AJ136,atts,0),MATCH(AF142,segs,0))++INDEX(wtw_in,MATCH(AJ137,atts,0),MATCH(AF142,segs,0)))</f>
        <v>32.554752000000001</v>
      </c>
      <c r="AK142" s="4">
        <f ca="1">IF(AK138="yes",INDEX(wtw_in,MATCH("no1",atts,0),MATCH(AF142,segs,0)),INDEX(wtw_in,MATCH(AK134,atts,0),MATCH(AF142,segs,0))+INDEX(wtw_in,MATCH(AK135,atts,0),MATCH(AF142,segs,0))+INDEX(wtw_in,MATCH(AK136,atts,0),MATCH(AF142,segs,0))++INDEX(wtw_in,MATCH(AK137,atts,0),MATCH(AF142,segs,0)))</f>
        <v>32.554752000000001</v>
      </c>
      <c r="AL142" s="4">
        <f ca="1">IF(AL138="yes",INDEX(wtw_in,MATCH("no1",atts,0),MATCH(AF142,segs,0)),INDEX(wtw_in,MATCH(AL134,atts,0),MATCH(AF142,segs,0))+INDEX(wtw_in,MATCH(AL135,atts,0),MATCH(AF142,segs,0))+INDEX(wtw_in,MATCH(AL136,atts,0),MATCH(AF142,segs,0))++INDEX(wtw_in,MATCH(AL137,atts,0),MATCH(AF142,segs,0)))</f>
        <v>32.554752000000001</v>
      </c>
      <c r="AM142" s="4">
        <f ca="1">IF(AM138="yes",INDEX(wtw_in,MATCH("no1",atts,0),MATCH(AF142,segs,0)),INDEX(wtw_in,MATCH(AM134,atts,0),MATCH(AF142,segs,0))+INDEX(wtw_in,MATCH(AM135,atts,0),MATCH(AF142,segs,0))+INDEX(wtw_in,MATCH(AM136,atts,0),MATCH(AF142,segs,0))++INDEX(wtw_in,MATCH(AM137,atts,0),MATCH(AF142,segs,0)))</f>
        <v>32.554752000000001</v>
      </c>
      <c r="AN142" s="4">
        <f ca="1">IF(AN138="yes",INDEX(wtw_in,MATCH("no1",atts,0),MATCH(AF142,segs,0)),INDEX(wtw_in,MATCH(AN134,atts,0),MATCH(AF142,segs,0))+INDEX(wtw_in,MATCH(AN135,atts,0),MATCH(AF142,segs,0))+INDEX(wtw_in,MATCH(AN136,atts,0),MATCH(AF142,segs,0))++INDEX(wtw_in,MATCH(AN137,atts,0),MATCH(AF142,segs,0)))</f>
        <v>32.554752000000001</v>
      </c>
      <c r="AO142" s="4">
        <f ca="1">IF(AO138="yes",INDEX(wtw_in,MATCH("no1",atts,0),MATCH(AF142,segs,0)),INDEX(wtw_in,MATCH(AO134,atts,0),MATCH(AF142,segs,0))+INDEX(wtw_in,MATCH(AO135,atts,0),MATCH(AF142,segs,0))+INDEX(wtw_in,MATCH(AO136,atts,0),MATCH(AF142,segs,0))++INDEX(wtw_in,MATCH(AO137,atts,0),MATCH(AF142,segs,0)))</f>
        <v>32.554752000000001</v>
      </c>
      <c r="AP142" s="4">
        <f ca="1">IF(AP138="yes",INDEX(wtw_in,MATCH("no1",atts,0),MATCH(AF142,segs,0)),INDEX(wtw_in,MATCH(AP134,atts,0),MATCH(AF142,segs,0))+INDEX(wtw_in,MATCH(AP135,atts,0),MATCH(AF142,segs,0))+INDEX(wtw_in,MATCH(AP136,atts,0),MATCH(AF142,segs,0))++INDEX(wtw_in,MATCH(AP137,atts,0),MATCH(AF142,segs,0)))</f>
        <v>32.554752000000001</v>
      </c>
      <c r="AQ142" s="4">
        <f ca="1">IF(AQ138="yes",INDEX(wtw_in,MATCH("no1",atts,0),MATCH(AF142,segs,0)),INDEX(wtw_in,MATCH(AQ134,atts,0),MATCH(AF142,segs,0))+INDEX(wtw_in,MATCH(AQ135,atts,0),MATCH(AF142,segs,0))+INDEX(wtw_in,MATCH(AQ136,atts,0),MATCH(AF142,segs,0))++INDEX(wtw_in,MATCH(AQ137,atts,0),MATCH(AF142,segs,0)))</f>
        <v>32.554752000000001</v>
      </c>
      <c r="AR142" s="4">
        <f ca="1">IF(AR138="yes",INDEX(wtw_in,MATCH("no1",atts,0),MATCH(AF142,segs,0)),INDEX(wtw_in,MATCH(AR134,atts,0),MATCH(AF142,segs,0))+INDEX(wtw_in,MATCH(AR135,atts,0),MATCH(AF142,segs,0))+INDEX(wtw_in,MATCH(AR136,atts,0),MATCH(AF142,segs,0))++INDEX(wtw_in,MATCH(AR137,atts,0),MATCH(AF142,segs,0)))</f>
        <v>32.554752000000001</v>
      </c>
      <c r="AS142" s="4">
        <f ca="1">IF(AS138="yes",INDEX(wtw_in,MATCH("no1",atts,0),MATCH(AF142,segs,0)),INDEX(wtw_in,MATCH(AS134,atts,0),MATCH(AF142,segs,0))+INDEX(wtw_in,MATCH(AS135,atts,0),MATCH(AF142,segs,0))+INDEX(wtw_in,MATCH(AS136,atts,0),MATCH(AF142,segs,0))++INDEX(wtw_in,MATCH(AS137,atts,0),MATCH(AF142,segs,0)))</f>
        <v>32.554752000000001</v>
      </c>
      <c r="AT142" s="4">
        <f ca="1">IF(AT138="yes",INDEX(wtw_in,MATCH("no1",atts,0),MATCH(AF142,segs,0)),INDEX(wtw_in,MATCH(AT134,atts,0),MATCH(AF142,segs,0))+INDEX(wtw_in,MATCH(AT135,atts,0),MATCH(AF142,segs,0))+INDEX(wtw_in,MATCH(AT136,atts,0),MATCH(AF142,segs,0))++INDEX(wtw_in,MATCH(AT137,atts,0),MATCH(AF142,segs,0)))</f>
        <v>32.554752000000001</v>
      </c>
      <c r="AU142" s="4">
        <f ca="1">IF(AU138="yes",INDEX(wtw_in,MATCH("no1",atts,0),MATCH(AF142,segs,0)),INDEX(wtw_in,MATCH(AU134,atts,0),MATCH(AF142,segs,0))+INDEX(wtw_in,MATCH(AU135,atts,0),MATCH(AF142,segs,0))+INDEX(wtw_in,MATCH(AU136,atts,0),MATCH(AF142,segs,0))++INDEX(wtw_in,MATCH(AU137,atts,0),MATCH(AF142,segs,0)))</f>
        <v>32.554752000000001</v>
      </c>
      <c r="AV142" s="4">
        <f ca="1">IF(AV138="yes",INDEX(wtw_in,MATCH("no1",atts,0),MATCH(AF142,segs,0)),INDEX(wtw_in,MATCH(AV134,atts,0),MATCH(AF142,segs,0))+INDEX(wtw_in,MATCH(AV135,atts,0),MATCH(AF142,segs,0))+INDEX(wtw_in,MATCH(AV136,atts,0),MATCH(AF142,segs,0))++INDEX(wtw_in,MATCH(AV137,atts,0),MATCH(AF142,segs,0)))</f>
        <v>32.554752000000001</v>
      </c>
      <c r="AW142" s="4">
        <f ca="1">IF(AW138="yes",INDEX(wtw_in,MATCH("no1",atts,0),MATCH(AF142,segs,0)),INDEX(wtw_in,MATCH(AW134,atts,0),MATCH(AF142,segs,0))+INDEX(wtw_in,MATCH(AW135,atts,0),MATCH(AF142,segs,0))+INDEX(wtw_in,MATCH(AW136,atts,0),MATCH(AF142,segs,0))++INDEX(wtw_in,MATCH(AW137,atts,0),MATCH(AF142,segs,0)))</f>
        <v>32.554752000000001</v>
      </c>
      <c r="AX142" s="4">
        <f ca="1">IF(AX138="yes",INDEX(wtw_in,MATCH("no1",atts,0),MATCH(AF142,segs,0)),INDEX(wtw_in,MATCH(AX134,atts,0),MATCH(AF142,segs,0))+INDEX(wtw_in,MATCH(AX135,atts,0),MATCH(AF142,segs,0))+INDEX(wtw_in,MATCH(AX136,atts,0),MATCH(AF142,segs,0))++INDEX(wtw_in,MATCH(AX137,atts,0),MATCH(AF142,segs,0)))</f>
        <v>32.554752000000001</v>
      </c>
      <c r="AY142" s="4">
        <f ca="1">IF(AY138="yes",INDEX(wtw_in,MATCH("no1",atts,0),MATCH(AF142,segs,0)),INDEX(wtw_in,MATCH(AY134,atts,0),MATCH(AF142,segs,0))+INDEX(wtw_in,MATCH(AY135,atts,0),MATCH(AF142,segs,0))+INDEX(wtw_in,MATCH(AY136,atts,0),MATCH(AF142,segs,0))++INDEX(wtw_in,MATCH(AY137,atts,0),MATCH(AF142,segs,0)))</f>
        <v>32.554752000000001</v>
      </c>
      <c r="AZ142" s="4">
        <f ca="1">IF(AZ138="yes",INDEX(wtw_in,MATCH("no1",atts,0),MATCH(AF142,segs,0)),INDEX(wtw_in,MATCH(AZ134,atts,0),MATCH(AF142,segs,0))+INDEX(wtw_in,MATCH(AZ135,atts,0),MATCH(AF142,segs,0))+INDEX(wtw_in,MATCH(AZ136,atts,0),MATCH(AF142,segs,0))++INDEX(wtw_in,MATCH(AZ137,atts,0),MATCH(AF142,segs,0)))</f>
        <v>32.554752000000001</v>
      </c>
      <c r="BA142" s="4">
        <f ca="1">IF(BA138="yes",INDEX(wtw_in,MATCH("no1",atts,0),MATCH(AF142,segs,0)),INDEX(wtw_in,MATCH(BA134,atts,0),MATCH(AF142,segs,0))+INDEX(wtw_in,MATCH(BA135,atts,0),MATCH(AF142,segs,0))+INDEX(wtw_in,MATCH(BA136,atts,0),MATCH(AF142,segs,0))++INDEX(wtw_in,MATCH(BA137,atts,0),MATCH(AF142,segs,0)))</f>
        <v>32.554752000000001</v>
      </c>
      <c r="BB142" s="4">
        <f ca="1">IF(BB138="yes",INDEX(wtw_in,MATCH("no1",atts,0),MATCH(AF142,segs,0)),INDEX(wtw_in,MATCH(BB134,atts,0),MATCH(AF142,segs,0))+INDEX(wtw_in,MATCH(BB135,atts,0),MATCH(AF142,segs,0))+INDEX(wtw_in,MATCH(BB136,atts,0),MATCH(AF142,segs,0))++INDEX(wtw_in,MATCH(BB137,atts,0),MATCH(AF142,segs,0)))</f>
        <v>32.554752000000001</v>
      </c>
      <c r="BC142" s="4">
        <f ca="1">IF(BC138="yes",INDEX(wtw_in,MATCH("no1",atts,0),MATCH(AF142,segs,0)),INDEX(wtw_in,MATCH(BC134,atts,0),MATCH(AF142,segs,0))+INDEX(wtw_in,MATCH(BC135,atts,0),MATCH(AF142,segs,0))+INDEX(wtw_in,MATCH(BC136,atts,0),MATCH(AF142,segs,0))++INDEX(wtw_in,MATCH(BC137,atts,0),MATCH(AF142,segs,0)))</f>
        <v>32.554752000000001</v>
      </c>
      <c r="BD142" s="30">
        <f ca="1">IF(BD138="yes",INDEX(wtw_in,MATCH("no1",atts,0),MATCH(AF142,segs,0)),INDEX(wtw_in,MATCH(BD134,atts,0),MATCH(AF142,segs,0))+INDEX(wtw_in,MATCH(BD135,atts,0),MATCH(AF142,segs,0))+INDEX(wtw_in,MATCH(BD136,atts,0),MATCH(AF142,segs,0))++INDEX(wtw_in,MATCH(BD137,atts,0),MATCH(AF142,segs,0)))</f>
        <v>32.554752000000001</v>
      </c>
      <c r="BE142" s="204"/>
      <c r="BG142" s="18" t="s">
        <v>37</v>
      </c>
      <c r="BH142" s="122">
        <f>BG131</f>
        <v>1</v>
      </c>
      <c r="BI142" s="122" t="str">
        <f>BG132</f>
        <v>lei1834</v>
      </c>
      <c r="BJ142" s="210"/>
      <c r="BK142" s="122"/>
      <c r="BL142" s="13"/>
      <c r="BM142" s="40">
        <f ca="1">IF(BM138="yes",INDEX(wtw_in,MATCH("no1",atts,0),MATCH(BI142,segs,0)),INDEX(wtw_in,MATCH(BM134,atts,0),MATCH(BI142,segs,0))+INDEX(wtw_in,MATCH(BM135,atts,0),MATCH(BI142,segs,0))+INDEX(wtw_in,MATCH(BM136,atts,0),MATCH(BI142,segs,0))++INDEX(wtw_in,MATCH(BM137,atts,0),MATCH(BI142,segs,0)))</f>
        <v>29.843343999999998</v>
      </c>
      <c r="BN142" s="4">
        <f ca="1">IF(BN138="yes",INDEX(wtw_in,MATCH("no1",atts,0),MATCH(BI142,segs,0)),INDEX(wtw_in,MATCH(BN134,atts,0),MATCH(BI142,segs,0))+INDEX(wtw_in,MATCH(BN135,atts,0),MATCH(BI142,segs,0))+INDEX(wtw_in,MATCH(BN136,atts,0),MATCH(BI142,segs,0))++INDEX(wtw_in,MATCH(BN137,atts,0),MATCH(BI142,segs,0)))</f>
        <v>29.843343999999998</v>
      </c>
      <c r="BO142" s="4">
        <f ca="1">IF(BO138="yes",INDEX(wtw_in,MATCH("no1",atts,0),MATCH(BI142,segs,0)),INDEX(wtw_in,MATCH(BO134,atts,0),MATCH(BI142,segs,0))+INDEX(wtw_in,MATCH(BO135,atts,0),MATCH(BI142,segs,0))+INDEX(wtw_in,MATCH(BO136,atts,0),MATCH(BI142,segs,0))++INDEX(wtw_in,MATCH(BO137,atts,0),MATCH(BI142,segs,0)))</f>
        <v>29.843343999999998</v>
      </c>
      <c r="BP142" s="4">
        <f ca="1">IF(BP138="yes",INDEX(wtw_in,MATCH("no1",atts,0),MATCH(BI142,segs,0)),INDEX(wtw_in,MATCH(BP134,atts,0),MATCH(BI142,segs,0))+INDEX(wtw_in,MATCH(BP135,atts,0),MATCH(BI142,segs,0))+INDEX(wtw_in,MATCH(BP136,atts,0),MATCH(BI142,segs,0))++INDEX(wtw_in,MATCH(BP137,atts,0),MATCH(BI142,segs,0)))</f>
        <v>29.843343999999998</v>
      </c>
      <c r="BQ142" s="4">
        <f ca="1">IF(BQ138="yes",INDEX(wtw_in,MATCH("no1",atts,0),MATCH(BI142,segs,0)),INDEX(wtw_in,MATCH(BQ134,atts,0),MATCH(BI142,segs,0))+INDEX(wtw_in,MATCH(BQ135,atts,0),MATCH(BI142,segs,0))+INDEX(wtw_in,MATCH(BQ136,atts,0),MATCH(BI142,segs,0))++INDEX(wtw_in,MATCH(BQ137,atts,0),MATCH(BI142,segs,0)))</f>
        <v>29.843343999999998</v>
      </c>
      <c r="BR142" s="4">
        <f ca="1">IF(BR138="yes",INDEX(wtw_in,MATCH("no1",atts,0),MATCH(BI142,segs,0)),INDEX(wtw_in,MATCH(BR134,atts,0),MATCH(BI142,segs,0))+INDEX(wtw_in,MATCH(BR135,atts,0),MATCH(BI142,segs,0))+INDEX(wtw_in,MATCH(BR136,atts,0),MATCH(BI142,segs,0))++INDEX(wtw_in,MATCH(BR137,atts,0),MATCH(BI142,segs,0)))</f>
        <v>29.843343999999998</v>
      </c>
      <c r="BS142" s="4">
        <f ca="1">IF(BS138="yes",INDEX(wtw_in,MATCH("no1",atts,0),MATCH(BI142,segs,0)),INDEX(wtw_in,MATCH(BS134,atts,0),MATCH(BI142,segs,0))+INDEX(wtw_in,MATCH(BS135,atts,0),MATCH(BI142,segs,0))+INDEX(wtw_in,MATCH(BS136,atts,0),MATCH(BI142,segs,0))++INDEX(wtw_in,MATCH(BS137,atts,0),MATCH(BI142,segs,0)))</f>
        <v>29.843343999999998</v>
      </c>
      <c r="BT142" s="4">
        <f ca="1">IF(BT138="yes",INDEX(wtw_in,MATCH("no1",atts,0),MATCH(BI142,segs,0)),INDEX(wtw_in,MATCH(BT134,atts,0),MATCH(BI142,segs,0))+INDEX(wtw_in,MATCH(BT135,atts,0),MATCH(BI142,segs,0))+INDEX(wtw_in,MATCH(BT136,atts,0),MATCH(BI142,segs,0))++INDEX(wtw_in,MATCH(BT137,atts,0),MATCH(BI142,segs,0)))</f>
        <v>29.843343999999998</v>
      </c>
      <c r="BU142" s="4">
        <f ca="1">IF(BU138="yes",INDEX(wtw_in,MATCH("no1",atts,0),MATCH(BI142,segs,0)),INDEX(wtw_in,MATCH(BU134,atts,0),MATCH(BI142,segs,0))+INDEX(wtw_in,MATCH(BU135,atts,0),MATCH(BI142,segs,0))+INDEX(wtw_in,MATCH(BU136,atts,0),MATCH(BI142,segs,0))++INDEX(wtw_in,MATCH(BU137,atts,0),MATCH(BI142,segs,0)))</f>
        <v>29.843343999999998</v>
      </c>
      <c r="BV142" s="4">
        <f ca="1">IF(BV138="yes",INDEX(wtw_in,MATCH("no1",atts,0),MATCH(BI142,segs,0)),INDEX(wtw_in,MATCH(BV134,atts,0),MATCH(BI142,segs,0))+INDEX(wtw_in,MATCH(BV135,atts,0),MATCH(BI142,segs,0))+INDEX(wtw_in,MATCH(BV136,atts,0),MATCH(BI142,segs,0))++INDEX(wtw_in,MATCH(BV137,atts,0),MATCH(BI142,segs,0)))</f>
        <v>29.843343999999998</v>
      </c>
      <c r="BW142" s="4">
        <f ca="1">IF(BW138="yes",INDEX(wtw_in,MATCH("no1",atts,0),MATCH(BI142,segs,0)),INDEX(wtw_in,MATCH(BW134,atts,0),MATCH(BI142,segs,0))+INDEX(wtw_in,MATCH(BW135,atts,0),MATCH(BI142,segs,0))+INDEX(wtw_in,MATCH(BW136,atts,0),MATCH(BI142,segs,0))++INDEX(wtw_in,MATCH(BW137,atts,0),MATCH(BI142,segs,0)))</f>
        <v>29.843343999999998</v>
      </c>
      <c r="BX142" s="4">
        <f ca="1">IF(BX138="yes",INDEX(wtw_in,MATCH("no1",atts,0),MATCH(BI142,segs,0)),INDEX(wtw_in,MATCH(BX134,atts,0),MATCH(BI142,segs,0))+INDEX(wtw_in,MATCH(BX135,atts,0),MATCH(BI142,segs,0))+INDEX(wtw_in,MATCH(BX136,atts,0),MATCH(BI142,segs,0))++INDEX(wtw_in,MATCH(BX137,atts,0),MATCH(BI142,segs,0)))</f>
        <v>29.843343999999998</v>
      </c>
      <c r="BY142" s="4">
        <f ca="1">IF(BY138="yes",INDEX(wtw_in,MATCH("no1",atts,0),MATCH(BI142,segs,0)),INDEX(wtw_in,MATCH(BY134,atts,0),MATCH(BI142,segs,0))+INDEX(wtw_in,MATCH(BY135,atts,0),MATCH(BI142,segs,0))+INDEX(wtw_in,MATCH(BY136,atts,0),MATCH(BI142,segs,0))++INDEX(wtw_in,MATCH(BY137,atts,0),MATCH(BI142,segs,0)))</f>
        <v>29.843343999999998</v>
      </c>
      <c r="BZ142" s="4">
        <f ca="1">IF(BZ138="yes",INDEX(wtw_in,MATCH("no1",atts,0),MATCH(BI142,segs,0)),INDEX(wtw_in,MATCH(BZ134,atts,0),MATCH(BI142,segs,0))+INDEX(wtw_in,MATCH(BZ135,atts,0),MATCH(BI142,segs,0))+INDEX(wtw_in,MATCH(BZ136,atts,0),MATCH(BI142,segs,0))++INDEX(wtw_in,MATCH(BZ137,atts,0),MATCH(BI142,segs,0)))</f>
        <v>29.843343999999998</v>
      </c>
      <c r="CA142" s="4">
        <f ca="1">IF(CA138="yes",INDEX(wtw_in,MATCH("no1",atts,0),MATCH(BI142,segs,0)),INDEX(wtw_in,MATCH(CA134,atts,0),MATCH(BI142,segs,0))+INDEX(wtw_in,MATCH(CA135,atts,0),MATCH(BI142,segs,0))+INDEX(wtw_in,MATCH(CA136,atts,0),MATCH(BI142,segs,0))++INDEX(wtw_in,MATCH(CA137,atts,0),MATCH(BI142,segs,0)))</f>
        <v>29.843343999999998</v>
      </c>
      <c r="CB142" s="4">
        <f ca="1">IF(CB138="yes",INDEX(wtw_in,MATCH("no1",atts,0),MATCH(BI142,segs,0)),INDEX(wtw_in,MATCH(CB134,atts,0),MATCH(BI142,segs,0))+INDEX(wtw_in,MATCH(CB135,atts,0),MATCH(BI142,segs,0))+INDEX(wtw_in,MATCH(CB136,atts,0),MATCH(BI142,segs,0))++INDEX(wtw_in,MATCH(CB137,atts,0),MATCH(BI142,segs,0)))</f>
        <v>29.843343999999998</v>
      </c>
      <c r="CC142" s="4">
        <f ca="1">IF(CC138="yes",INDEX(wtw_in,MATCH("no1",atts,0),MATCH(BI142,segs,0)),INDEX(wtw_in,MATCH(CC134,atts,0),MATCH(BI142,segs,0))+INDEX(wtw_in,MATCH(CC135,atts,0),MATCH(BI142,segs,0))+INDEX(wtw_in,MATCH(CC136,atts,0),MATCH(BI142,segs,0))++INDEX(wtw_in,MATCH(CC137,atts,0),MATCH(BI142,segs,0)))</f>
        <v>29.843343999999998</v>
      </c>
      <c r="CD142" s="4">
        <f ca="1">IF(CD138="yes",INDEX(wtw_in,MATCH("no1",atts,0),MATCH(BI142,segs,0)),INDEX(wtw_in,MATCH(CD134,atts,0),MATCH(BI142,segs,0))+INDEX(wtw_in,MATCH(CD135,atts,0),MATCH(BI142,segs,0))+INDEX(wtw_in,MATCH(CD136,atts,0),MATCH(BI142,segs,0))++INDEX(wtw_in,MATCH(CD137,atts,0),MATCH(BI142,segs,0)))</f>
        <v>29.843343999999998</v>
      </c>
      <c r="CE142" s="4">
        <f ca="1">IF(CE138="yes",INDEX(wtw_in,MATCH("no1",atts,0),MATCH(BI142,segs,0)),INDEX(wtw_in,MATCH(CE134,atts,0),MATCH(BI142,segs,0))+INDEX(wtw_in,MATCH(CE135,atts,0),MATCH(BI142,segs,0))+INDEX(wtw_in,MATCH(CE136,atts,0),MATCH(BI142,segs,0))++INDEX(wtw_in,MATCH(CE137,atts,0),MATCH(BI142,segs,0)))</f>
        <v>29.843343999999998</v>
      </c>
      <c r="CF142" s="4">
        <f ca="1">IF(CF138="yes",INDEX(wtw_in,MATCH("no1",atts,0),MATCH(BI142,segs,0)),INDEX(wtw_in,MATCH(CF134,atts,0),MATCH(BI142,segs,0))+INDEX(wtw_in,MATCH(CF135,atts,0),MATCH(BI142,segs,0))+INDEX(wtw_in,MATCH(CF136,atts,0),MATCH(BI142,segs,0))++INDEX(wtw_in,MATCH(CF137,atts,0),MATCH(BI142,segs,0)))</f>
        <v>29.843343999999998</v>
      </c>
      <c r="CG142" s="30">
        <f ca="1">IF(CG138="yes",INDEX(wtw_in,MATCH("no1",atts,0),MATCH(BI142,segs,0)),INDEX(wtw_in,MATCH(CG134,atts,0),MATCH(BI142,segs,0))+INDEX(wtw_in,MATCH(CG135,atts,0),MATCH(BI142,segs,0))+INDEX(wtw_in,MATCH(CG136,atts,0),MATCH(BI142,segs,0))++INDEX(wtw_in,MATCH(CG137,atts,0),MATCH(BI142,segs,0)))</f>
        <v>29.843343999999998</v>
      </c>
      <c r="CH142" s="204"/>
      <c r="CJ142" s="18" t="s">
        <v>37</v>
      </c>
      <c r="CK142" s="122">
        <f>CJ131</f>
        <v>1</v>
      </c>
      <c r="CL142" s="122" t="str">
        <f>CJ132</f>
        <v>work3564</v>
      </c>
      <c r="CM142" s="210"/>
      <c r="CN142" s="122"/>
      <c r="CO142" s="13"/>
      <c r="CP142" s="40">
        <f ca="1">IF(CP138="yes",INDEX(wtw_in,MATCH("no1",atts,0),MATCH(CL142,segs,0)),INDEX(wtw_in,MATCH(CP134,atts,0),MATCH(CL142,segs,0))+INDEX(wtw_in,MATCH(CP135,atts,0),MATCH(CL142,segs,0))+INDEX(wtw_in,MATCH(CP136,atts,0),MATCH(CL142,segs,0))++INDEX(wtw_in,MATCH(CP137,atts,0),MATCH(CL142,segs,0)))</f>
        <v>30.224487000000003</v>
      </c>
      <c r="CQ142" s="4">
        <f ca="1">IF(CQ138="yes",INDEX(wtw_in,MATCH("no1",atts,0),MATCH(CL142,segs,0)),INDEX(wtw_in,MATCH(CQ134,atts,0),MATCH(CL142,segs,0))+INDEX(wtw_in,MATCH(CQ135,atts,0),MATCH(CL142,segs,0))+INDEX(wtw_in,MATCH(CQ136,atts,0),MATCH(CL142,segs,0))++INDEX(wtw_in,MATCH(CQ137,atts,0),MATCH(CL142,segs,0)))</f>
        <v>30.224487000000003</v>
      </c>
      <c r="CR142" s="4">
        <f ca="1">IF(CR138="yes",INDEX(wtw_in,MATCH("no1",atts,0),MATCH(CL142,segs,0)),INDEX(wtw_in,MATCH(CR134,atts,0),MATCH(CL142,segs,0))+INDEX(wtw_in,MATCH(CR135,atts,0),MATCH(CL142,segs,0))+INDEX(wtw_in,MATCH(CR136,atts,0),MATCH(CL142,segs,0))++INDEX(wtw_in,MATCH(CR137,atts,0),MATCH(CL142,segs,0)))</f>
        <v>30.224487000000003</v>
      </c>
      <c r="CS142" s="4">
        <f ca="1">IF(CS138="yes",INDEX(wtw_in,MATCH("no1",atts,0),MATCH(CL142,segs,0)),INDEX(wtw_in,MATCH(CS134,atts,0),MATCH(CL142,segs,0))+INDEX(wtw_in,MATCH(CS135,atts,0),MATCH(CL142,segs,0))+INDEX(wtw_in,MATCH(CS136,atts,0),MATCH(CL142,segs,0))++INDEX(wtw_in,MATCH(CS137,atts,0),MATCH(CL142,segs,0)))</f>
        <v>30.224487000000003</v>
      </c>
      <c r="CT142" s="4">
        <f ca="1">IF(CT138="yes",INDEX(wtw_in,MATCH("no1",atts,0),MATCH(CL142,segs,0)),INDEX(wtw_in,MATCH(CT134,atts,0),MATCH(CL142,segs,0))+INDEX(wtw_in,MATCH(CT135,atts,0),MATCH(CL142,segs,0))+INDEX(wtw_in,MATCH(CT136,atts,0),MATCH(CL142,segs,0))++INDEX(wtw_in,MATCH(CT137,atts,0),MATCH(CL142,segs,0)))</f>
        <v>30.224487000000003</v>
      </c>
      <c r="CU142" s="4">
        <f ca="1">IF(CU138="yes",INDEX(wtw_in,MATCH("no1",atts,0),MATCH(CL142,segs,0)),INDEX(wtw_in,MATCH(CU134,atts,0),MATCH(CL142,segs,0))+INDEX(wtw_in,MATCH(CU135,atts,0),MATCH(CL142,segs,0))+INDEX(wtw_in,MATCH(CU136,atts,0),MATCH(CL142,segs,0))++INDEX(wtw_in,MATCH(CU137,atts,0),MATCH(CL142,segs,0)))</f>
        <v>30.224487000000003</v>
      </c>
      <c r="CV142" s="4">
        <f ca="1">IF(CV138="yes",INDEX(wtw_in,MATCH("no1",atts,0),MATCH(CL142,segs,0)),INDEX(wtw_in,MATCH(CV134,atts,0),MATCH(CL142,segs,0))+INDEX(wtw_in,MATCH(CV135,atts,0),MATCH(CL142,segs,0))+INDEX(wtw_in,MATCH(CV136,atts,0),MATCH(CL142,segs,0))++INDEX(wtw_in,MATCH(CV137,atts,0),MATCH(CL142,segs,0)))</f>
        <v>30.224487000000003</v>
      </c>
      <c r="CW142" s="4">
        <f ca="1">IF(CW138="yes",INDEX(wtw_in,MATCH("no1",atts,0),MATCH(CL142,segs,0)),INDEX(wtw_in,MATCH(CW134,atts,0),MATCH(CL142,segs,0))+INDEX(wtw_in,MATCH(CW135,atts,0),MATCH(CL142,segs,0))+INDEX(wtw_in,MATCH(CW136,atts,0),MATCH(CL142,segs,0))++INDEX(wtw_in,MATCH(CW137,atts,0),MATCH(CL142,segs,0)))</f>
        <v>30.224487000000003</v>
      </c>
      <c r="CX142" s="4">
        <f ca="1">IF(CX138="yes",INDEX(wtw_in,MATCH("no1",atts,0),MATCH(CL142,segs,0)),INDEX(wtw_in,MATCH(CX134,atts,0),MATCH(CL142,segs,0))+INDEX(wtw_in,MATCH(CX135,atts,0),MATCH(CL142,segs,0))+INDEX(wtw_in,MATCH(CX136,atts,0),MATCH(CL142,segs,0))++INDEX(wtw_in,MATCH(CX137,atts,0),MATCH(CL142,segs,0)))</f>
        <v>30.224487000000003</v>
      </c>
      <c r="CY142" s="4">
        <f ca="1">IF(CY138="yes",INDEX(wtw_in,MATCH("no1",atts,0),MATCH(CL142,segs,0)),INDEX(wtw_in,MATCH(CY134,atts,0),MATCH(CL142,segs,0))+INDEX(wtw_in,MATCH(CY135,atts,0),MATCH(CL142,segs,0))+INDEX(wtw_in,MATCH(CY136,atts,0),MATCH(CL142,segs,0))++INDEX(wtw_in,MATCH(CY137,atts,0),MATCH(CL142,segs,0)))</f>
        <v>30.224487000000003</v>
      </c>
      <c r="CZ142" s="4">
        <f ca="1">IF(CZ138="yes",INDEX(wtw_in,MATCH("no1",atts,0),MATCH(CL142,segs,0)),INDEX(wtw_in,MATCH(CZ134,atts,0),MATCH(CL142,segs,0))+INDEX(wtw_in,MATCH(CZ135,atts,0),MATCH(CL142,segs,0))+INDEX(wtw_in,MATCH(CZ136,atts,0),MATCH(CL142,segs,0))++INDEX(wtw_in,MATCH(CZ137,atts,0),MATCH(CL142,segs,0)))</f>
        <v>30.224487000000003</v>
      </c>
      <c r="DA142" s="4">
        <f ca="1">IF(DA138="yes",INDEX(wtw_in,MATCH("no1",atts,0),MATCH(CL142,segs,0)),INDEX(wtw_in,MATCH(DA134,atts,0),MATCH(CL142,segs,0))+INDEX(wtw_in,MATCH(DA135,atts,0),MATCH(CL142,segs,0))+INDEX(wtw_in,MATCH(DA136,atts,0),MATCH(CL142,segs,0))++INDEX(wtw_in,MATCH(DA137,atts,0),MATCH(CL142,segs,0)))</f>
        <v>30.224487000000003</v>
      </c>
      <c r="DB142" s="4">
        <f ca="1">IF(DB138="yes",INDEX(wtw_in,MATCH("no1",atts,0),MATCH(CL142,segs,0)),INDEX(wtw_in,MATCH(DB134,atts,0),MATCH(CL142,segs,0))+INDEX(wtw_in,MATCH(DB135,atts,0),MATCH(CL142,segs,0))+INDEX(wtw_in,MATCH(DB136,atts,0),MATCH(CL142,segs,0))++INDEX(wtw_in,MATCH(DB137,atts,0),MATCH(CL142,segs,0)))</f>
        <v>30.224487000000003</v>
      </c>
      <c r="DC142" s="4">
        <f ca="1">IF(DC138="yes",INDEX(wtw_in,MATCH("no1",atts,0),MATCH(CL142,segs,0)),INDEX(wtw_in,MATCH(DC134,atts,0),MATCH(CL142,segs,0))+INDEX(wtw_in,MATCH(DC135,atts,0),MATCH(CL142,segs,0))+INDEX(wtw_in,MATCH(DC136,atts,0),MATCH(CL142,segs,0))++INDEX(wtw_in,MATCH(DC137,atts,0),MATCH(CL142,segs,0)))</f>
        <v>30.224487000000003</v>
      </c>
      <c r="DD142" s="4">
        <f ca="1">IF(DD138="yes",INDEX(wtw_in,MATCH("no1",atts,0),MATCH(CL142,segs,0)),INDEX(wtw_in,MATCH(DD134,atts,0),MATCH(CL142,segs,0))+INDEX(wtw_in,MATCH(DD135,atts,0),MATCH(CL142,segs,0))+INDEX(wtw_in,MATCH(DD136,atts,0),MATCH(CL142,segs,0))++INDEX(wtw_in,MATCH(DD137,atts,0),MATCH(CL142,segs,0)))</f>
        <v>30.224487000000003</v>
      </c>
      <c r="DE142" s="4">
        <f ca="1">IF(DE138="yes",INDEX(wtw_in,MATCH("no1",atts,0),MATCH(CL142,segs,0)),INDEX(wtw_in,MATCH(DE134,atts,0),MATCH(CL142,segs,0))+INDEX(wtw_in,MATCH(DE135,atts,0),MATCH(CL142,segs,0))+INDEX(wtw_in,MATCH(DE136,atts,0),MATCH(CL142,segs,0))++INDEX(wtw_in,MATCH(DE137,atts,0),MATCH(CL142,segs,0)))</f>
        <v>30.224487000000003</v>
      </c>
      <c r="DF142" s="4">
        <f ca="1">IF(DF138="yes",INDEX(wtw_in,MATCH("no1",atts,0),MATCH(CL142,segs,0)),INDEX(wtw_in,MATCH(DF134,atts,0),MATCH(CL142,segs,0))+INDEX(wtw_in,MATCH(DF135,atts,0),MATCH(CL142,segs,0))+INDEX(wtw_in,MATCH(DF136,atts,0),MATCH(CL142,segs,0))++INDEX(wtw_in,MATCH(DF137,atts,0),MATCH(CL142,segs,0)))</f>
        <v>30.224487000000003</v>
      </c>
      <c r="DG142" s="4">
        <f ca="1">IF(DG138="yes",INDEX(wtw_in,MATCH("no1",atts,0),MATCH(CL142,segs,0)),INDEX(wtw_in,MATCH(DG134,atts,0),MATCH(CL142,segs,0))+INDEX(wtw_in,MATCH(DG135,atts,0),MATCH(CL142,segs,0))+INDEX(wtw_in,MATCH(DG136,atts,0),MATCH(CL142,segs,0))++INDEX(wtw_in,MATCH(DG137,atts,0),MATCH(CL142,segs,0)))</f>
        <v>30.224487000000003</v>
      </c>
      <c r="DH142" s="4">
        <f ca="1">IF(DH138="yes",INDEX(wtw_in,MATCH("no1",atts,0),MATCH(CL142,segs,0)),INDEX(wtw_in,MATCH(DH134,atts,0),MATCH(CL142,segs,0))+INDEX(wtw_in,MATCH(DH135,atts,0),MATCH(CL142,segs,0))+INDEX(wtw_in,MATCH(DH136,atts,0),MATCH(CL142,segs,0))++INDEX(wtw_in,MATCH(DH137,atts,0),MATCH(CL142,segs,0)))</f>
        <v>30.224487000000003</v>
      </c>
      <c r="DI142" s="4">
        <f ca="1">IF(DI138="yes",INDEX(wtw_in,MATCH("no1",atts,0),MATCH(CL142,segs,0)),INDEX(wtw_in,MATCH(DI134,atts,0),MATCH(CL142,segs,0))+INDEX(wtw_in,MATCH(DI135,atts,0),MATCH(CL142,segs,0))+INDEX(wtw_in,MATCH(DI136,atts,0),MATCH(CL142,segs,0))++INDEX(wtw_in,MATCH(DI137,atts,0),MATCH(CL142,segs,0)))</f>
        <v>30.224487000000003</v>
      </c>
      <c r="DJ142" s="30">
        <f ca="1">IF(DJ138="yes",INDEX(wtw_in,MATCH("no1",atts,0),MATCH(CL142,segs,0)),INDEX(wtw_in,MATCH(DJ134,atts,0),MATCH(CL142,segs,0))+INDEX(wtw_in,MATCH(DJ135,atts,0),MATCH(CL142,segs,0))+INDEX(wtw_in,MATCH(DJ136,atts,0),MATCH(CL142,segs,0))++INDEX(wtw_in,MATCH(DJ137,atts,0),MATCH(CL142,segs,0)))</f>
        <v>30.224487000000003</v>
      </c>
      <c r="DK142" s="204"/>
      <c r="DM142" s="18" t="s">
        <v>37</v>
      </c>
      <c r="DN142" s="122">
        <f>DM131</f>
        <v>1</v>
      </c>
      <c r="DO142" s="122" t="str">
        <f>DM132</f>
        <v>shop3564</v>
      </c>
      <c r="DP142" s="210"/>
      <c r="DQ142" s="122"/>
      <c r="DR142" s="13"/>
      <c r="DS142" s="40">
        <f ca="1">IF(DS138="yes",INDEX(wtw_in,MATCH("no1",atts,0),MATCH(DO142,segs,0)),INDEX(wtw_in,MATCH(DS134,atts,0),MATCH(DO142,segs,0))+INDEX(wtw_in,MATCH(DS135,atts,0),MATCH(DO142,segs,0))+INDEX(wtw_in,MATCH(DS136,atts,0),MATCH(DO142,segs,0))++INDEX(wtw_in,MATCH(DS137,atts,0),MATCH(DO142,segs,0)))</f>
        <v>31.266382999999998</v>
      </c>
      <c r="DT142" s="4">
        <f ca="1">IF(DT138="yes",INDEX(wtw_in,MATCH("no1",atts,0),MATCH(DO142,segs,0)),INDEX(wtw_in,MATCH(DT134,atts,0),MATCH(DO142,segs,0))+INDEX(wtw_in,MATCH(DT135,atts,0),MATCH(DO142,segs,0))+INDEX(wtw_in,MATCH(DT136,atts,0),MATCH(DO142,segs,0))++INDEX(wtw_in,MATCH(DT137,atts,0),MATCH(DO142,segs,0)))</f>
        <v>31.266382999999998</v>
      </c>
      <c r="DU142" s="4">
        <f ca="1">IF(DU138="yes",INDEX(wtw_in,MATCH("no1",atts,0),MATCH(DO142,segs,0)),INDEX(wtw_in,MATCH(DU134,atts,0),MATCH(DO142,segs,0))+INDEX(wtw_in,MATCH(DU135,atts,0),MATCH(DO142,segs,0))+INDEX(wtw_in,MATCH(DU136,atts,0),MATCH(DO142,segs,0))++INDEX(wtw_in,MATCH(DU137,atts,0),MATCH(DO142,segs,0)))</f>
        <v>31.266382999999998</v>
      </c>
      <c r="DV142" s="4">
        <f ca="1">IF(DV138="yes",INDEX(wtw_in,MATCH("no1",atts,0),MATCH(DO142,segs,0)),INDEX(wtw_in,MATCH(DV134,atts,0),MATCH(DO142,segs,0))+INDEX(wtw_in,MATCH(DV135,atts,0),MATCH(DO142,segs,0))+INDEX(wtw_in,MATCH(DV136,atts,0),MATCH(DO142,segs,0))++INDEX(wtw_in,MATCH(DV137,atts,0),MATCH(DO142,segs,0)))</f>
        <v>31.266382999999998</v>
      </c>
      <c r="DW142" s="4">
        <f ca="1">IF(DW138="yes",INDEX(wtw_in,MATCH("no1",atts,0),MATCH(DO142,segs,0)),INDEX(wtw_in,MATCH(DW134,atts,0),MATCH(DO142,segs,0))+INDEX(wtw_in,MATCH(DW135,atts,0),MATCH(DO142,segs,0))+INDEX(wtw_in,MATCH(DW136,atts,0),MATCH(DO142,segs,0))++INDEX(wtw_in,MATCH(DW137,atts,0),MATCH(DO142,segs,0)))</f>
        <v>31.266382999999998</v>
      </c>
      <c r="DX142" s="4">
        <f ca="1">IF(DX138="yes",INDEX(wtw_in,MATCH("no1",atts,0),MATCH(DO142,segs,0)),INDEX(wtw_in,MATCH(DX134,atts,0),MATCH(DO142,segs,0))+INDEX(wtw_in,MATCH(DX135,atts,0),MATCH(DO142,segs,0))+INDEX(wtw_in,MATCH(DX136,atts,0),MATCH(DO142,segs,0))++INDEX(wtw_in,MATCH(DX137,atts,0),MATCH(DO142,segs,0)))</f>
        <v>31.266382999999998</v>
      </c>
      <c r="DY142" s="4">
        <f ca="1">IF(DY138="yes",INDEX(wtw_in,MATCH("no1",atts,0),MATCH(DO142,segs,0)),INDEX(wtw_in,MATCH(DY134,atts,0),MATCH(DO142,segs,0))+INDEX(wtw_in,MATCH(DY135,atts,0),MATCH(DO142,segs,0))+INDEX(wtw_in,MATCH(DY136,atts,0),MATCH(DO142,segs,0))++INDEX(wtw_in,MATCH(DY137,atts,0),MATCH(DO142,segs,0)))</f>
        <v>31.266382999999998</v>
      </c>
      <c r="DZ142" s="4">
        <f ca="1">IF(DZ138="yes",INDEX(wtw_in,MATCH("no1",atts,0),MATCH(DO142,segs,0)),INDEX(wtw_in,MATCH(DZ134,atts,0),MATCH(DO142,segs,0))+INDEX(wtw_in,MATCH(DZ135,atts,0),MATCH(DO142,segs,0))+INDEX(wtw_in,MATCH(DZ136,atts,0),MATCH(DO142,segs,0))++INDEX(wtw_in,MATCH(DZ137,atts,0),MATCH(DO142,segs,0)))</f>
        <v>31.266382999999998</v>
      </c>
      <c r="EA142" s="4">
        <f ca="1">IF(EA138="yes",INDEX(wtw_in,MATCH("no1",atts,0),MATCH(DO142,segs,0)),INDEX(wtw_in,MATCH(EA134,atts,0),MATCH(DO142,segs,0))+INDEX(wtw_in,MATCH(EA135,atts,0),MATCH(DO142,segs,0))+INDEX(wtw_in,MATCH(EA136,atts,0),MATCH(DO142,segs,0))++INDEX(wtw_in,MATCH(EA137,atts,0),MATCH(DO142,segs,0)))</f>
        <v>31.266382999999998</v>
      </c>
      <c r="EB142" s="4">
        <f ca="1">IF(EB138="yes",INDEX(wtw_in,MATCH("no1",atts,0),MATCH(DO142,segs,0)),INDEX(wtw_in,MATCH(EB134,atts,0),MATCH(DO142,segs,0))+INDEX(wtw_in,MATCH(EB135,atts,0),MATCH(DO142,segs,0))+INDEX(wtw_in,MATCH(EB136,atts,0),MATCH(DO142,segs,0))++INDEX(wtw_in,MATCH(EB137,atts,0),MATCH(DO142,segs,0)))</f>
        <v>31.266382999999998</v>
      </c>
      <c r="EC142" s="4">
        <f ca="1">IF(EC138="yes",INDEX(wtw_in,MATCH("no1",atts,0),MATCH(DO142,segs,0)),INDEX(wtw_in,MATCH(EC134,atts,0),MATCH(DO142,segs,0))+INDEX(wtw_in,MATCH(EC135,atts,0),MATCH(DO142,segs,0))+INDEX(wtw_in,MATCH(EC136,atts,0),MATCH(DO142,segs,0))++INDEX(wtw_in,MATCH(EC137,atts,0),MATCH(DO142,segs,0)))</f>
        <v>31.266382999999998</v>
      </c>
      <c r="ED142" s="4">
        <f ca="1">IF(ED138="yes",INDEX(wtw_in,MATCH("no1",atts,0),MATCH(DO142,segs,0)),INDEX(wtw_in,MATCH(ED134,atts,0),MATCH(DO142,segs,0))+INDEX(wtw_in,MATCH(ED135,atts,0),MATCH(DO142,segs,0))+INDEX(wtw_in,MATCH(ED136,atts,0),MATCH(DO142,segs,0))++INDEX(wtw_in,MATCH(ED137,atts,0),MATCH(DO142,segs,0)))</f>
        <v>31.266382999999998</v>
      </c>
      <c r="EE142" s="4">
        <f ca="1">IF(EE138="yes",INDEX(wtw_in,MATCH("no1",atts,0),MATCH(DO142,segs,0)),INDEX(wtw_in,MATCH(EE134,atts,0),MATCH(DO142,segs,0))+INDEX(wtw_in,MATCH(EE135,atts,0),MATCH(DO142,segs,0))+INDEX(wtw_in,MATCH(EE136,atts,0),MATCH(DO142,segs,0))++INDEX(wtw_in,MATCH(EE137,atts,0),MATCH(DO142,segs,0)))</f>
        <v>31.266382999999998</v>
      </c>
      <c r="EF142" s="4">
        <f ca="1">IF(EF138="yes",INDEX(wtw_in,MATCH("no1",atts,0),MATCH(DO142,segs,0)),INDEX(wtw_in,MATCH(EF134,atts,0),MATCH(DO142,segs,0))+INDEX(wtw_in,MATCH(EF135,atts,0),MATCH(DO142,segs,0))+INDEX(wtw_in,MATCH(EF136,atts,0),MATCH(DO142,segs,0))++INDEX(wtw_in,MATCH(EF137,atts,0),MATCH(DO142,segs,0)))</f>
        <v>31.266382999999998</v>
      </c>
      <c r="EG142" s="4">
        <f ca="1">IF(EG138="yes",INDEX(wtw_in,MATCH("no1",atts,0),MATCH(DO142,segs,0)),INDEX(wtw_in,MATCH(EG134,atts,0),MATCH(DO142,segs,0))+INDEX(wtw_in,MATCH(EG135,atts,0),MATCH(DO142,segs,0))+INDEX(wtw_in,MATCH(EG136,atts,0),MATCH(DO142,segs,0))++INDEX(wtw_in,MATCH(EG137,atts,0),MATCH(DO142,segs,0)))</f>
        <v>31.266382999999998</v>
      </c>
      <c r="EH142" s="4">
        <f ca="1">IF(EH138="yes",INDEX(wtw_in,MATCH("no1",atts,0),MATCH(DO142,segs,0)),INDEX(wtw_in,MATCH(EH134,atts,0),MATCH(DO142,segs,0))+INDEX(wtw_in,MATCH(EH135,atts,0),MATCH(DO142,segs,0))+INDEX(wtw_in,MATCH(EH136,atts,0),MATCH(DO142,segs,0))++INDEX(wtw_in,MATCH(EH137,atts,0),MATCH(DO142,segs,0)))</f>
        <v>31.266382999999998</v>
      </c>
      <c r="EI142" s="4">
        <f ca="1">IF(EI138="yes",INDEX(wtw_in,MATCH("no1",atts,0),MATCH(DO142,segs,0)),INDEX(wtw_in,MATCH(EI134,atts,0),MATCH(DO142,segs,0))+INDEX(wtw_in,MATCH(EI135,atts,0),MATCH(DO142,segs,0))+INDEX(wtw_in,MATCH(EI136,atts,0),MATCH(DO142,segs,0))++INDEX(wtw_in,MATCH(EI137,atts,0),MATCH(DO142,segs,0)))</f>
        <v>31.266382999999998</v>
      </c>
      <c r="EJ142" s="4">
        <f ca="1">IF(EJ138="yes",INDEX(wtw_in,MATCH("no1",atts,0),MATCH(DO142,segs,0)),INDEX(wtw_in,MATCH(EJ134,atts,0),MATCH(DO142,segs,0))+INDEX(wtw_in,MATCH(EJ135,atts,0),MATCH(DO142,segs,0))+INDEX(wtw_in,MATCH(EJ136,atts,0),MATCH(DO142,segs,0))++INDEX(wtw_in,MATCH(EJ137,atts,0),MATCH(DO142,segs,0)))</f>
        <v>31.266382999999998</v>
      </c>
      <c r="EK142" s="4">
        <f ca="1">IF(EK138="yes",INDEX(wtw_in,MATCH("no1",atts,0),MATCH(DO142,segs,0)),INDEX(wtw_in,MATCH(EK134,atts,0),MATCH(DO142,segs,0))+INDEX(wtw_in,MATCH(EK135,atts,0),MATCH(DO142,segs,0))+INDEX(wtw_in,MATCH(EK136,atts,0),MATCH(DO142,segs,0))++INDEX(wtw_in,MATCH(EK137,atts,0),MATCH(DO142,segs,0)))</f>
        <v>31.266382999999998</v>
      </c>
      <c r="EL142" s="4">
        <f ca="1">IF(EL138="yes",INDEX(wtw_in,MATCH("no1",atts,0),MATCH(DO142,segs,0)),INDEX(wtw_in,MATCH(EL134,atts,0),MATCH(DO142,segs,0))+INDEX(wtw_in,MATCH(EL135,atts,0),MATCH(DO142,segs,0))+INDEX(wtw_in,MATCH(EL136,atts,0),MATCH(DO142,segs,0))++INDEX(wtw_in,MATCH(EL137,atts,0),MATCH(DO142,segs,0)))</f>
        <v>31.266382999999998</v>
      </c>
      <c r="EM142" s="30">
        <f ca="1">IF(EM138="yes",INDEX(wtw_in,MATCH("no1",atts,0),MATCH(DO142,segs,0)),INDEX(wtw_in,MATCH(EM134,atts,0),MATCH(DO142,segs,0))+INDEX(wtw_in,MATCH(EM135,atts,0),MATCH(DO142,segs,0))+INDEX(wtw_in,MATCH(EM136,atts,0),MATCH(DO142,segs,0))++INDEX(wtw_in,MATCH(EM137,atts,0),MATCH(DO142,segs,0)))</f>
        <v>31.266382999999998</v>
      </c>
      <c r="EN142" s="204"/>
      <c r="EP142" s="18" t="s">
        <v>37</v>
      </c>
      <c r="EQ142" s="122">
        <f>EP131</f>
        <v>1</v>
      </c>
      <c r="ER142" s="122" t="str">
        <f>EP132</f>
        <v>lei3564</v>
      </c>
      <c r="ES142" s="210"/>
      <c r="ET142" s="122"/>
      <c r="EU142" s="13"/>
      <c r="EV142" s="40">
        <f ca="1">IF(EV138="yes",INDEX(wtw_in,MATCH("no1",atts,0),MATCH(ER142,segs,0)),INDEX(wtw_in,MATCH(EV134,atts,0),MATCH(ER142,segs,0))+INDEX(wtw_in,MATCH(EV135,atts,0),MATCH(ER142,segs,0))+INDEX(wtw_in,MATCH(EV136,atts,0),MATCH(ER142,segs,0))++INDEX(wtw_in,MATCH(EV137,atts,0),MATCH(ER142,segs,0)))</f>
        <v>31.014155000000002</v>
      </c>
      <c r="EW142" s="4">
        <f ca="1">IF(EW138="yes",INDEX(wtw_in,MATCH("no1",atts,0),MATCH(ER142,segs,0)),INDEX(wtw_in,MATCH(EW134,atts,0),MATCH(ER142,segs,0))+INDEX(wtw_in,MATCH(EW135,atts,0),MATCH(ER142,segs,0))+INDEX(wtw_in,MATCH(EW136,atts,0),MATCH(ER142,segs,0))++INDEX(wtw_in,MATCH(EW137,atts,0),MATCH(ER142,segs,0)))</f>
        <v>31.014155000000002</v>
      </c>
      <c r="EX142" s="4">
        <f ca="1">IF(EX138="yes",INDEX(wtw_in,MATCH("no1",atts,0),MATCH(ER142,segs,0)),INDEX(wtw_in,MATCH(EX134,atts,0),MATCH(ER142,segs,0))+INDEX(wtw_in,MATCH(EX135,atts,0),MATCH(ER142,segs,0))+INDEX(wtw_in,MATCH(EX136,atts,0),MATCH(ER142,segs,0))++INDEX(wtw_in,MATCH(EX137,atts,0),MATCH(ER142,segs,0)))</f>
        <v>31.014155000000002</v>
      </c>
      <c r="EY142" s="4">
        <f ca="1">IF(EY138="yes",INDEX(wtw_in,MATCH("no1",atts,0),MATCH(ER142,segs,0)),INDEX(wtw_in,MATCH(EY134,atts,0),MATCH(ER142,segs,0))+INDEX(wtw_in,MATCH(EY135,atts,0),MATCH(ER142,segs,0))+INDEX(wtw_in,MATCH(EY136,atts,0),MATCH(ER142,segs,0))++INDEX(wtw_in,MATCH(EY137,atts,0),MATCH(ER142,segs,0)))</f>
        <v>31.014155000000002</v>
      </c>
      <c r="EZ142" s="4">
        <f ca="1">IF(EZ138="yes",INDEX(wtw_in,MATCH("no1",atts,0),MATCH(ER142,segs,0)),INDEX(wtw_in,MATCH(EZ134,atts,0),MATCH(ER142,segs,0))+INDEX(wtw_in,MATCH(EZ135,atts,0),MATCH(ER142,segs,0))+INDEX(wtw_in,MATCH(EZ136,atts,0),MATCH(ER142,segs,0))++INDEX(wtw_in,MATCH(EZ137,atts,0),MATCH(ER142,segs,0)))</f>
        <v>31.014155000000002</v>
      </c>
      <c r="FA142" s="4">
        <f ca="1">IF(FA138="yes",INDEX(wtw_in,MATCH("no1",atts,0),MATCH(ER142,segs,0)),INDEX(wtw_in,MATCH(FA134,atts,0),MATCH(ER142,segs,0))+INDEX(wtw_in,MATCH(FA135,atts,0),MATCH(ER142,segs,0))+INDEX(wtw_in,MATCH(FA136,atts,0),MATCH(ER142,segs,0))++INDEX(wtw_in,MATCH(FA137,atts,0),MATCH(ER142,segs,0)))</f>
        <v>31.014155000000002</v>
      </c>
      <c r="FB142" s="4">
        <f ca="1">IF(FB138="yes",INDEX(wtw_in,MATCH("no1",atts,0),MATCH(ER142,segs,0)),INDEX(wtw_in,MATCH(FB134,atts,0),MATCH(ER142,segs,0))+INDEX(wtw_in,MATCH(FB135,atts,0),MATCH(ER142,segs,0))+INDEX(wtw_in,MATCH(FB136,atts,0),MATCH(ER142,segs,0))++INDEX(wtw_in,MATCH(FB137,atts,0),MATCH(ER142,segs,0)))</f>
        <v>31.014155000000002</v>
      </c>
      <c r="FC142" s="4">
        <f ca="1">IF(FC138="yes",INDEX(wtw_in,MATCH("no1",atts,0),MATCH(ER142,segs,0)),INDEX(wtw_in,MATCH(FC134,atts,0),MATCH(ER142,segs,0))+INDEX(wtw_in,MATCH(FC135,atts,0),MATCH(ER142,segs,0))+INDEX(wtw_in,MATCH(FC136,atts,0),MATCH(ER142,segs,0))++INDEX(wtw_in,MATCH(FC137,atts,0),MATCH(ER142,segs,0)))</f>
        <v>31.014155000000002</v>
      </c>
      <c r="FD142" s="4">
        <f ca="1">IF(FD138="yes",INDEX(wtw_in,MATCH("no1",atts,0),MATCH(ER142,segs,0)),INDEX(wtw_in,MATCH(FD134,atts,0),MATCH(ER142,segs,0))+INDEX(wtw_in,MATCH(FD135,atts,0),MATCH(ER142,segs,0))+INDEX(wtw_in,MATCH(FD136,atts,0),MATCH(ER142,segs,0))++INDEX(wtw_in,MATCH(FD137,atts,0),MATCH(ER142,segs,0)))</f>
        <v>31.014155000000002</v>
      </c>
      <c r="FE142" s="4">
        <f ca="1">IF(FE138="yes",INDEX(wtw_in,MATCH("no1",atts,0),MATCH(ER142,segs,0)),INDEX(wtw_in,MATCH(FE134,atts,0),MATCH(ER142,segs,0))+INDEX(wtw_in,MATCH(FE135,atts,0),MATCH(ER142,segs,0))+INDEX(wtw_in,MATCH(FE136,atts,0),MATCH(ER142,segs,0))++INDEX(wtw_in,MATCH(FE137,atts,0),MATCH(ER142,segs,0)))</f>
        <v>31.014155000000002</v>
      </c>
      <c r="FF142" s="4">
        <f ca="1">IF(FF138="yes",INDEX(wtw_in,MATCH("no1",atts,0),MATCH(ER142,segs,0)),INDEX(wtw_in,MATCH(FF134,atts,0),MATCH(ER142,segs,0))+INDEX(wtw_in,MATCH(FF135,atts,0),MATCH(ER142,segs,0))+INDEX(wtw_in,MATCH(FF136,atts,0),MATCH(ER142,segs,0))++INDEX(wtw_in,MATCH(FF137,atts,0),MATCH(ER142,segs,0)))</f>
        <v>31.014155000000002</v>
      </c>
      <c r="FG142" s="4">
        <f ca="1">IF(FG138="yes",INDEX(wtw_in,MATCH("no1",atts,0),MATCH(ER142,segs,0)),INDEX(wtw_in,MATCH(FG134,atts,0),MATCH(ER142,segs,0))+INDEX(wtw_in,MATCH(FG135,atts,0),MATCH(ER142,segs,0))+INDEX(wtw_in,MATCH(FG136,atts,0),MATCH(ER142,segs,0))++INDEX(wtw_in,MATCH(FG137,atts,0),MATCH(ER142,segs,0)))</f>
        <v>31.014155000000002</v>
      </c>
      <c r="FH142" s="4">
        <f ca="1">IF(FH138="yes",INDEX(wtw_in,MATCH("no1",atts,0),MATCH(ER142,segs,0)),INDEX(wtw_in,MATCH(FH134,atts,0),MATCH(ER142,segs,0))+INDEX(wtw_in,MATCH(FH135,atts,0),MATCH(ER142,segs,0))+INDEX(wtw_in,MATCH(FH136,atts,0),MATCH(ER142,segs,0))++INDEX(wtw_in,MATCH(FH137,atts,0),MATCH(ER142,segs,0)))</f>
        <v>31.014155000000002</v>
      </c>
      <c r="FI142" s="4">
        <f ca="1">IF(FI138="yes",INDEX(wtw_in,MATCH("no1",atts,0),MATCH(ER142,segs,0)),INDEX(wtw_in,MATCH(FI134,atts,0),MATCH(ER142,segs,0))+INDEX(wtw_in,MATCH(FI135,atts,0),MATCH(ER142,segs,0))+INDEX(wtw_in,MATCH(FI136,atts,0),MATCH(ER142,segs,0))++INDEX(wtw_in,MATCH(FI137,atts,0),MATCH(ER142,segs,0)))</f>
        <v>31.014155000000002</v>
      </c>
      <c r="FJ142" s="4">
        <f ca="1">IF(FJ138="yes",INDEX(wtw_in,MATCH("no1",atts,0),MATCH(ER142,segs,0)),INDEX(wtw_in,MATCH(FJ134,atts,0),MATCH(ER142,segs,0))+INDEX(wtw_in,MATCH(FJ135,atts,0),MATCH(ER142,segs,0))+INDEX(wtw_in,MATCH(FJ136,atts,0),MATCH(ER142,segs,0))++INDEX(wtw_in,MATCH(FJ137,atts,0),MATCH(ER142,segs,0)))</f>
        <v>31.014155000000002</v>
      </c>
      <c r="FK142" s="4">
        <f ca="1">IF(FK138="yes",INDEX(wtw_in,MATCH("no1",atts,0),MATCH(ER142,segs,0)),INDEX(wtw_in,MATCH(FK134,atts,0),MATCH(ER142,segs,0))+INDEX(wtw_in,MATCH(FK135,atts,0),MATCH(ER142,segs,0))+INDEX(wtw_in,MATCH(FK136,atts,0),MATCH(ER142,segs,0))++INDEX(wtw_in,MATCH(FK137,atts,0),MATCH(ER142,segs,0)))</f>
        <v>31.014155000000002</v>
      </c>
      <c r="FL142" s="4">
        <f ca="1">IF(FL138="yes",INDEX(wtw_in,MATCH("no1",atts,0),MATCH(ER142,segs,0)),INDEX(wtw_in,MATCH(FL134,atts,0),MATCH(ER142,segs,0))+INDEX(wtw_in,MATCH(FL135,atts,0),MATCH(ER142,segs,0))+INDEX(wtw_in,MATCH(FL136,atts,0),MATCH(ER142,segs,0))++INDEX(wtw_in,MATCH(FL137,atts,0),MATCH(ER142,segs,0)))</f>
        <v>31.014155000000002</v>
      </c>
      <c r="FM142" s="4">
        <f ca="1">IF(FM138="yes",INDEX(wtw_in,MATCH("no1",atts,0),MATCH(ER142,segs,0)),INDEX(wtw_in,MATCH(FM134,atts,0),MATCH(ER142,segs,0))+INDEX(wtw_in,MATCH(FM135,atts,0),MATCH(ER142,segs,0))+INDEX(wtw_in,MATCH(FM136,atts,0),MATCH(ER142,segs,0))++INDEX(wtw_in,MATCH(FM137,atts,0),MATCH(ER142,segs,0)))</f>
        <v>31.014155000000002</v>
      </c>
      <c r="FN142" s="4">
        <f ca="1">IF(FN138="yes",INDEX(wtw_in,MATCH("no1",atts,0),MATCH(ER142,segs,0)),INDEX(wtw_in,MATCH(FN134,atts,0),MATCH(ER142,segs,0))+INDEX(wtw_in,MATCH(FN135,atts,0),MATCH(ER142,segs,0))+INDEX(wtw_in,MATCH(FN136,atts,0),MATCH(ER142,segs,0))++INDEX(wtw_in,MATCH(FN137,atts,0),MATCH(ER142,segs,0)))</f>
        <v>31.014155000000002</v>
      </c>
      <c r="FO142" s="4">
        <f ca="1">IF(FO138="yes",INDEX(wtw_in,MATCH("no1",atts,0),MATCH(ER142,segs,0)),INDEX(wtw_in,MATCH(FO134,atts,0),MATCH(ER142,segs,0))+INDEX(wtw_in,MATCH(FO135,atts,0),MATCH(ER142,segs,0))+INDEX(wtw_in,MATCH(FO136,atts,0),MATCH(ER142,segs,0))++INDEX(wtw_in,MATCH(FO137,atts,0),MATCH(ER142,segs,0)))</f>
        <v>31.014155000000002</v>
      </c>
      <c r="FP142" s="30">
        <f ca="1">IF(FP138="yes",INDEX(wtw_in,MATCH("no1",atts,0),MATCH(ER142,segs,0)),INDEX(wtw_in,MATCH(FP134,atts,0),MATCH(ER142,segs,0))+INDEX(wtw_in,MATCH(FP135,atts,0),MATCH(ER142,segs,0))+INDEX(wtw_in,MATCH(FP136,atts,0),MATCH(ER142,segs,0))++INDEX(wtw_in,MATCH(FP137,atts,0),MATCH(ER142,segs,0)))</f>
        <v>31.014155000000002</v>
      </c>
      <c r="FQ142" s="204"/>
      <c r="FS142" s="18" t="s">
        <v>37</v>
      </c>
      <c r="FT142" s="122">
        <f>FS131</f>
        <v>1</v>
      </c>
      <c r="FU142" s="122" t="str">
        <f>FS132</f>
        <v>shop65</v>
      </c>
      <c r="FV142" s="210"/>
      <c r="FW142" s="122"/>
      <c r="FX142" s="13"/>
      <c r="FY142" s="40">
        <f ca="1">IF(FY138="yes",INDEX(wtw_in,MATCH("no1",atts,0),MATCH(FU142,segs,0)),INDEX(wtw_in,MATCH(FY134,atts,0),MATCH(FU142,segs,0))+INDEX(wtw_in,MATCH(FY135,atts,0),MATCH(FU142,segs,0))+INDEX(wtw_in,MATCH(FY136,atts,0),MATCH(FU142,segs,0))++INDEX(wtw_in,MATCH(FY137,atts,0),MATCH(FU142,segs,0)))</f>
        <v>30.574292</v>
      </c>
      <c r="FZ142" s="4">
        <f ca="1">IF(FZ138="yes",INDEX(wtw_in,MATCH("no1",atts,0),MATCH(FU142,segs,0)),INDEX(wtw_in,MATCH(FZ134,atts,0),MATCH(FU142,segs,0))+INDEX(wtw_in,MATCH(FZ135,atts,0),MATCH(FU142,segs,0))+INDEX(wtw_in,MATCH(FZ136,atts,0),MATCH(FU142,segs,0))++INDEX(wtw_in,MATCH(FZ137,atts,0),MATCH(FU142,segs,0)))</f>
        <v>30.574292</v>
      </c>
      <c r="GA142" s="4">
        <f ca="1">IF(GA138="yes",INDEX(wtw_in,MATCH("no1",atts,0),MATCH(FU142,segs,0)),INDEX(wtw_in,MATCH(GA134,atts,0),MATCH(FU142,segs,0))+INDEX(wtw_in,MATCH(GA135,atts,0),MATCH(FU142,segs,0))+INDEX(wtw_in,MATCH(GA136,atts,0),MATCH(FU142,segs,0))++INDEX(wtw_in,MATCH(GA137,atts,0),MATCH(FU142,segs,0)))</f>
        <v>30.574292</v>
      </c>
      <c r="GB142" s="4">
        <f ca="1">IF(GB138="yes",INDEX(wtw_in,MATCH("no1",atts,0),MATCH(FU142,segs,0)),INDEX(wtw_in,MATCH(GB134,atts,0),MATCH(FU142,segs,0))+INDEX(wtw_in,MATCH(GB135,atts,0),MATCH(FU142,segs,0))+INDEX(wtw_in,MATCH(GB136,atts,0),MATCH(FU142,segs,0))++INDEX(wtw_in,MATCH(GB137,atts,0),MATCH(FU142,segs,0)))</f>
        <v>30.574292</v>
      </c>
      <c r="GC142" s="4">
        <f ca="1">IF(GC138="yes",INDEX(wtw_in,MATCH("no1",atts,0),MATCH(FU142,segs,0)),INDEX(wtw_in,MATCH(GC134,atts,0),MATCH(FU142,segs,0))+INDEX(wtw_in,MATCH(GC135,atts,0),MATCH(FU142,segs,0))+INDEX(wtw_in,MATCH(GC136,atts,0),MATCH(FU142,segs,0))++INDEX(wtw_in,MATCH(GC137,atts,0),MATCH(FU142,segs,0)))</f>
        <v>30.574292</v>
      </c>
      <c r="GD142" s="4">
        <f ca="1">IF(GD138="yes",INDEX(wtw_in,MATCH("no1",atts,0),MATCH(FU142,segs,0)),INDEX(wtw_in,MATCH(GD134,atts,0),MATCH(FU142,segs,0))+INDEX(wtw_in,MATCH(GD135,atts,0),MATCH(FU142,segs,0))+INDEX(wtw_in,MATCH(GD136,atts,0),MATCH(FU142,segs,0))++INDEX(wtw_in,MATCH(GD137,atts,0),MATCH(FU142,segs,0)))</f>
        <v>30.574292</v>
      </c>
      <c r="GE142" s="4">
        <f ca="1">IF(GE138="yes",INDEX(wtw_in,MATCH("no1",atts,0),MATCH(FU142,segs,0)),INDEX(wtw_in,MATCH(GE134,atts,0),MATCH(FU142,segs,0))+INDEX(wtw_in,MATCH(GE135,atts,0),MATCH(FU142,segs,0))+INDEX(wtw_in,MATCH(GE136,atts,0),MATCH(FU142,segs,0))++INDEX(wtw_in,MATCH(GE137,atts,0),MATCH(FU142,segs,0)))</f>
        <v>30.574292</v>
      </c>
      <c r="GF142" s="4">
        <f ca="1">IF(GF138="yes",INDEX(wtw_in,MATCH("no1",atts,0),MATCH(FU142,segs,0)),INDEX(wtw_in,MATCH(GF134,atts,0),MATCH(FU142,segs,0))+INDEX(wtw_in,MATCH(GF135,atts,0),MATCH(FU142,segs,0))+INDEX(wtw_in,MATCH(GF136,atts,0),MATCH(FU142,segs,0))++INDEX(wtw_in,MATCH(GF137,atts,0),MATCH(FU142,segs,0)))</f>
        <v>30.574292</v>
      </c>
      <c r="GG142" s="4">
        <f ca="1">IF(GG138="yes",INDEX(wtw_in,MATCH("no1",atts,0),MATCH(FU142,segs,0)),INDEX(wtw_in,MATCH(GG134,atts,0),MATCH(FU142,segs,0))+INDEX(wtw_in,MATCH(GG135,atts,0),MATCH(FU142,segs,0))+INDEX(wtw_in,MATCH(GG136,atts,0),MATCH(FU142,segs,0))++INDEX(wtw_in,MATCH(GG137,atts,0),MATCH(FU142,segs,0)))</f>
        <v>30.574292</v>
      </c>
      <c r="GH142" s="4">
        <f ca="1">IF(GH138="yes",INDEX(wtw_in,MATCH("no1",atts,0),MATCH(FU142,segs,0)),INDEX(wtw_in,MATCH(GH134,atts,0),MATCH(FU142,segs,0))+INDEX(wtw_in,MATCH(GH135,atts,0),MATCH(FU142,segs,0))+INDEX(wtw_in,MATCH(GH136,atts,0),MATCH(FU142,segs,0))++INDEX(wtw_in,MATCH(GH137,atts,0),MATCH(FU142,segs,0)))</f>
        <v>30.574292</v>
      </c>
      <c r="GI142" s="4">
        <f ca="1">IF(GI138="yes",INDEX(wtw_in,MATCH("no1",atts,0),MATCH(FU142,segs,0)),INDEX(wtw_in,MATCH(GI134,atts,0),MATCH(FU142,segs,0))+INDEX(wtw_in,MATCH(GI135,atts,0),MATCH(FU142,segs,0))+INDEX(wtw_in,MATCH(GI136,atts,0),MATCH(FU142,segs,0))++INDEX(wtw_in,MATCH(GI137,atts,0),MATCH(FU142,segs,0)))</f>
        <v>30.574292</v>
      </c>
      <c r="GJ142" s="4">
        <f ca="1">IF(GJ138="yes",INDEX(wtw_in,MATCH("no1",atts,0),MATCH(FU142,segs,0)),INDEX(wtw_in,MATCH(GJ134,atts,0),MATCH(FU142,segs,0))+INDEX(wtw_in,MATCH(GJ135,atts,0),MATCH(FU142,segs,0))+INDEX(wtw_in,MATCH(GJ136,atts,0),MATCH(FU142,segs,0))++INDEX(wtw_in,MATCH(GJ137,atts,0),MATCH(FU142,segs,0)))</f>
        <v>30.574292</v>
      </c>
      <c r="GK142" s="4">
        <f ca="1">IF(GK138="yes",INDEX(wtw_in,MATCH("no1",atts,0),MATCH(FU142,segs,0)),INDEX(wtw_in,MATCH(GK134,atts,0),MATCH(FU142,segs,0))+INDEX(wtw_in,MATCH(GK135,atts,0),MATCH(FU142,segs,0))+INDEX(wtw_in,MATCH(GK136,atts,0),MATCH(FU142,segs,0))++INDEX(wtw_in,MATCH(GK137,atts,0),MATCH(FU142,segs,0)))</f>
        <v>30.574292</v>
      </c>
      <c r="GL142" s="4">
        <f ca="1">IF(GL138="yes",INDEX(wtw_in,MATCH("no1",atts,0),MATCH(FU142,segs,0)),INDEX(wtw_in,MATCH(GL134,atts,0),MATCH(FU142,segs,0))+INDEX(wtw_in,MATCH(GL135,atts,0),MATCH(FU142,segs,0))+INDEX(wtw_in,MATCH(GL136,atts,0),MATCH(FU142,segs,0))++INDEX(wtw_in,MATCH(GL137,atts,0),MATCH(FU142,segs,0)))</f>
        <v>30.574292</v>
      </c>
      <c r="GM142" s="4">
        <f ca="1">IF(GM138="yes",INDEX(wtw_in,MATCH("no1",atts,0),MATCH(FU142,segs,0)),INDEX(wtw_in,MATCH(GM134,atts,0),MATCH(FU142,segs,0))+INDEX(wtw_in,MATCH(GM135,atts,0),MATCH(FU142,segs,0))+INDEX(wtw_in,MATCH(GM136,atts,0),MATCH(FU142,segs,0))++INDEX(wtw_in,MATCH(GM137,atts,0),MATCH(FU142,segs,0)))</f>
        <v>30.574292</v>
      </c>
      <c r="GN142" s="4">
        <f ca="1">IF(GN138="yes",INDEX(wtw_in,MATCH("no1",atts,0),MATCH(FU142,segs,0)),INDEX(wtw_in,MATCH(GN134,atts,0),MATCH(FU142,segs,0))+INDEX(wtw_in,MATCH(GN135,atts,0),MATCH(FU142,segs,0))+INDEX(wtw_in,MATCH(GN136,atts,0),MATCH(FU142,segs,0))++INDEX(wtw_in,MATCH(GN137,atts,0),MATCH(FU142,segs,0)))</f>
        <v>30.574292</v>
      </c>
      <c r="GO142" s="4">
        <f ca="1">IF(GO138="yes",INDEX(wtw_in,MATCH("no1",atts,0),MATCH(FU142,segs,0)),INDEX(wtw_in,MATCH(GO134,atts,0),MATCH(FU142,segs,0))+INDEX(wtw_in,MATCH(GO135,atts,0),MATCH(FU142,segs,0))+INDEX(wtw_in,MATCH(GO136,atts,0),MATCH(FU142,segs,0))++INDEX(wtw_in,MATCH(GO137,atts,0),MATCH(FU142,segs,0)))</f>
        <v>30.574292</v>
      </c>
      <c r="GP142" s="4">
        <f ca="1">IF(GP138="yes",INDEX(wtw_in,MATCH("no1",atts,0),MATCH(FU142,segs,0)),INDEX(wtw_in,MATCH(GP134,atts,0),MATCH(FU142,segs,0))+INDEX(wtw_in,MATCH(GP135,atts,0),MATCH(FU142,segs,0))+INDEX(wtw_in,MATCH(GP136,atts,0),MATCH(FU142,segs,0))++INDEX(wtw_in,MATCH(GP137,atts,0),MATCH(FU142,segs,0)))</f>
        <v>30.574292</v>
      </c>
      <c r="GQ142" s="4">
        <f ca="1">IF(GQ138="yes",INDEX(wtw_in,MATCH("no1",atts,0),MATCH(FU142,segs,0)),INDEX(wtw_in,MATCH(GQ134,atts,0),MATCH(FU142,segs,0))+INDEX(wtw_in,MATCH(GQ135,atts,0),MATCH(FU142,segs,0))+INDEX(wtw_in,MATCH(GQ136,atts,0),MATCH(FU142,segs,0))++INDEX(wtw_in,MATCH(GQ137,atts,0),MATCH(FU142,segs,0)))</f>
        <v>30.574292</v>
      </c>
      <c r="GR142" s="4">
        <f ca="1">IF(GR138="yes",INDEX(wtw_in,MATCH("no1",atts,0),MATCH(FU142,segs,0)),INDEX(wtw_in,MATCH(GR134,atts,0),MATCH(FU142,segs,0))+INDEX(wtw_in,MATCH(GR135,atts,0),MATCH(FU142,segs,0))+INDEX(wtw_in,MATCH(GR136,atts,0),MATCH(FU142,segs,0))++INDEX(wtw_in,MATCH(GR137,atts,0),MATCH(FU142,segs,0)))</f>
        <v>30.574292</v>
      </c>
      <c r="GS142" s="30">
        <f ca="1">IF(GS138="yes",INDEX(wtw_in,MATCH("no1",atts,0),MATCH(FU142,segs,0)),INDEX(wtw_in,MATCH(GS134,atts,0),MATCH(FU142,segs,0))+INDEX(wtw_in,MATCH(GS135,atts,0),MATCH(FU142,segs,0))+INDEX(wtw_in,MATCH(GS136,atts,0),MATCH(FU142,segs,0))++INDEX(wtw_in,MATCH(GS137,atts,0),MATCH(FU142,segs,0)))</f>
        <v>30.574292</v>
      </c>
      <c r="GT142" s="204"/>
      <c r="GV142" s="18" t="s">
        <v>37</v>
      </c>
      <c r="GW142" s="122">
        <f>GV131</f>
        <v>1</v>
      </c>
      <c r="GX142" s="122" t="str">
        <f>GV132</f>
        <v>lei65</v>
      </c>
      <c r="GY142" s="210"/>
      <c r="GZ142" s="122"/>
      <c r="HA142" s="13"/>
      <c r="HB142" s="40">
        <f ca="1">IF(HB138="yes",INDEX(wtw_in,MATCH("no1",atts,0),MATCH(GX142,segs,0)),INDEX(wtw_in,MATCH(HB134,atts,0),MATCH(GX142,segs,0))+INDEX(wtw_in,MATCH(HB135,atts,0),MATCH(GX142,segs,0))+INDEX(wtw_in,MATCH(HB136,atts,0),MATCH(GX142,segs,0))++INDEX(wtw_in,MATCH(HB137,atts,0),MATCH(GX142,segs,0)))</f>
        <v>32.439790000000002</v>
      </c>
      <c r="HC142" s="4">
        <f ca="1">IF(HC138="yes",INDEX(wtw_in,MATCH("no1",atts,0),MATCH(GX142,segs,0)),INDEX(wtw_in,MATCH(HC134,atts,0),MATCH(GX142,segs,0))+INDEX(wtw_in,MATCH(HC135,atts,0),MATCH(GX142,segs,0))+INDEX(wtw_in,MATCH(HC136,atts,0),MATCH(GX142,segs,0))++INDEX(wtw_in,MATCH(HC137,atts,0),MATCH(GX142,segs,0)))</f>
        <v>32.439790000000002</v>
      </c>
      <c r="HD142" s="4">
        <f ca="1">IF(HD138="yes",INDEX(wtw_in,MATCH("no1",atts,0),MATCH(GX142,segs,0)),INDEX(wtw_in,MATCH(HD134,atts,0),MATCH(GX142,segs,0))+INDEX(wtw_in,MATCH(HD135,atts,0),MATCH(GX142,segs,0))+INDEX(wtw_in,MATCH(HD136,atts,0),MATCH(GX142,segs,0))++INDEX(wtw_in,MATCH(HD137,atts,0),MATCH(GX142,segs,0)))</f>
        <v>32.439790000000002</v>
      </c>
      <c r="HE142" s="4">
        <f ca="1">IF(HE138="yes",INDEX(wtw_in,MATCH("no1",atts,0),MATCH(GX142,segs,0)),INDEX(wtw_in,MATCH(HE134,atts,0),MATCH(GX142,segs,0))+INDEX(wtw_in,MATCH(HE135,atts,0),MATCH(GX142,segs,0))+INDEX(wtw_in,MATCH(HE136,atts,0),MATCH(GX142,segs,0))++INDEX(wtw_in,MATCH(HE137,atts,0),MATCH(GX142,segs,0)))</f>
        <v>32.439790000000002</v>
      </c>
      <c r="HF142" s="4">
        <f ca="1">IF(HF138="yes",INDEX(wtw_in,MATCH("no1",atts,0),MATCH(GX142,segs,0)),INDEX(wtw_in,MATCH(HF134,atts,0),MATCH(GX142,segs,0))+INDEX(wtw_in,MATCH(HF135,atts,0),MATCH(GX142,segs,0))+INDEX(wtw_in,MATCH(HF136,atts,0),MATCH(GX142,segs,0))++INDEX(wtw_in,MATCH(HF137,atts,0),MATCH(GX142,segs,0)))</f>
        <v>32.439790000000002</v>
      </c>
      <c r="HG142" s="4">
        <f ca="1">IF(HG138="yes",INDEX(wtw_in,MATCH("no1",atts,0),MATCH(GX142,segs,0)),INDEX(wtw_in,MATCH(HG134,atts,0),MATCH(GX142,segs,0))+INDEX(wtw_in,MATCH(HG135,atts,0),MATCH(GX142,segs,0))+INDEX(wtw_in,MATCH(HG136,atts,0),MATCH(GX142,segs,0))++INDEX(wtw_in,MATCH(HG137,atts,0),MATCH(GX142,segs,0)))</f>
        <v>32.439790000000002</v>
      </c>
      <c r="HH142" s="4">
        <f ca="1">IF(HH138="yes",INDEX(wtw_in,MATCH("no1",atts,0),MATCH(GX142,segs,0)),INDEX(wtw_in,MATCH(HH134,atts,0),MATCH(GX142,segs,0))+INDEX(wtw_in,MATCH(HH135,atts,0),MATCH(GX142,segs,0))+INDEX(wtw_in,MATCH(HH136,atts,0),MATCH(GX142,segs,0))++INDEX(wtw_in,MATCH(HH137,atts,0),MATCH(GX142,segs,0)))</f>
        <v>32.439790000000002</v>
      </c>
      <c r="HI142" s="4">
        <f ca="1">IF(HI138="yes",INDEX(wtw_in,MATCH("no1",atts,0),MATCH(GX142,segs,0)),INDEX(wtw_in,MATCH(HI134,atts,0),MATCH(GX142,segs,0))+INDEX(wtw_in,MATCH(HI135,atts,0),MATCH(GX142,segs,0))+INDEX(wtw_in,MATCH(HI136,atts,0),MATCH(GX142,segs,0))++INDEX(wtw_in,MATCH(HI137,atts,0),MATCH(GX142,segs,0)))</f>
        <v>32.439790000000002</v>
      </c>
      <c r="HJ142" s="4">
        <f ca="1">IF(HJ138="yes",INDEX(wtw_in,MATCH("no1",atts,0),MATCH(GX142,segs,0)),INDEX(wtw_in,MATCH(HJ134,atts,0),MATCH(GX142,segs,0))+INDEX(wtw_in,MATCH(HJ135,atts,0),MATCH(GX142,segs,0))+INDEX(wtw_in,MATCH(HJ136,atts,0),MATCH(GX142,segs,0))++INDEX(wtw_in,MATCH(HJ137,atts,0),MATCH(GX142,segs,0)))</f>
        <v>32.439790000000002</v>
      </c>
      <c r="HK142" s="4">
        <f ca="1">IF(HK138="yes",INDEX(wtw_in,MATCH("no1",atts,0),MATCH(GX142,segs,0)),INDEX(wtw_in,MATCH(HK134,atts,0),MATCH(GX142,segs,0))+INDEX(wtw_in,MATCH(HK135,atts,0),MATCH(GX142,segs,0))+INDEX(wtw_in,MATCH(HK136,atts,0),MATCH(GX142,segs,0))++INDEX(wtw_in,MATCH(HK137,atts,0),MATCH(GX142,segs,0)))</f>
        <v>32.439790000000002</v>
      </c>
      <c r="HL142" s="4">
        <f ca="1">IF(HL138="yes",INDEX(wtw_in,MATCH("no1",atts,0),MATCH(GX142,segs,0)),INDEX(wtw_in,MATCH(HL134,atts,0),MATCH(GX142,segs,0))+INDEX(wtw_in,MATCH(HL135,atts,0),MATCH(GX142,segs,0))+INDEX(wtw_in,MATCH(HL136,atts,0),MATCH(GX142,segs,0))++INDEX(wtw_in,MATCH(HL137,atts,0),MATCH(GX142,segs,0)))</f>
        <v>32.439790000000002</v>
      </c>
      <c r="HM142" s="4">
        <f ca="1">IF(HM138="yes",INDEX(wtw_in,MATCH("no1",atts,0),MATCH(GX142,segs,0)),INDEX(wtw_in,MATCH(HM134,atts,0),MATCH(GX142,segs,0))+INDEX(wtw_in,MATCH(HM135,atts,0),MATCH(GX142,segs,0))+INDEX(wtw_in,MATCH(HM136,atts,0),MATCH(GX142,segs,0))++INDEX(wtw_in,MATCH(HM137,atts,0),MATCH(GX142,segs,0)))</f>
        <v>32.439790000000002</v>
      </c>
      <c r="HN142" s="4">
        <f ca="1">IF(HN138="yes",INDEX(wtw_in,MATCH("no1",atts,0),MATCH(GX142,segs,0)),INDEX(wtw_in,MATCH(HN134,atts,0),MATCH(GX142,segs,0))+INDEX(wtw_in,MATCH(HN135,atts,0),MATCH(GX142,segs,0))+INDEX(wtw_in,MATCH(HN136,atts,0),MATCH(GX142,segs,0))++INDEX(wtw_in,MATCH(HN137,atts,0),MATCH(GX142,segs,0)))</f>
        <v>32.439790000000002</v>
      </c>
      <c r="HO142" s="4">
        <f ca="1">IF(HO138="yes",INDEX(wtw_in,MATCH("no1",atts,0),MATCH(GX142,segs,0)),INDEX(wtw_in,MATCH(HO134,atts,0),MATCH(GX142,segs,0))+INDEX(wtw_in,MATCH(HO135,atts,0),MATCH(GX142,segs,0))+INDEX(wtw_in,MATCH(HO136,atts,0),MATCH(GX142,segs,0))++INDEX(wtw_in,MATCH(HO137,atts,0),MATCH(GX142,segs,0)))</f>
        <v>32.439790000000002</v>
      </c>
      <c r="HP142" s="4">
        <f ca="1">IF(HP138="yes",INDEX(wtw_in,MATCH("no1",atts,0),MATCH(GX142,segs,0)),INDEX(wtw_in,MATCH(HP134,atts,0),MATCH(GX142,segs,0))+INDEX(wtw_in,MATCH(HP135,atts,0),MATCH(GX142,segs,0))+INDEX(wtw_in,MATCH(HP136,atts,0),MATCH(GX142,segs,0))++INDEX(wtw_in,MATCH(HP137,atts,0),MATCH(GX142,segs,0)))</f>
        <v>32.439790000000002</v>
      </c>
      <c r="HQ142" s="4">
        <f ca="1">IF(HQ138="yes",INDEX(wtw_in,MATCH("no1",atts,0),MATCH(GX142,segs,0)),INDEX(wtw_in,MATCH(HQ134,atts,0),MATCH(GX142,segs,0))+INDEX(wtw_in,MATCH(HQ135,atts,0),MATCH(GX142,segs,0))+INDEX(wtw_in,MATCH(HQ136,atts,0),MATCH(GX142,segs,0))++INDEX(wtw_in,MATCH(HQ137,atts,0),MATCH(GX142,segs,0)))</f>
        <v>32.439790000000002</v>
      </c>
      <c r="HR142" s="4">
        <f ca="1">IF(HR138="yes",INDEX(wtw_in,MATCH("no1",atts,0),MATCH(GX142,segs,0)),INDEX(wtw_in,MATCH(HR134,atts,0),MATCH(GX142,segs,0))+INDEX(wtw_in,MATCH(HR135,atts,0),MATCH(GX142,segs,0))+INDEX(wtw_in,MATCH(HR136,atts,0),MATCH(GX142,segs,0))++INDEX(wtw_in,MATCH(HR137,atts,0),MATCH(GX142,segs,0)))</f>
        <v>32.439790000000002</v>
      </c>
      <c r="HS142" s="4">
        <f ca="1">IF(HS138="yes",INDEX(wtw_in,MATCH("no1",atts,0),MATCH(GX142,segs,0)),INDEX(wtw_in,MATCH(HS134,atts,0),MATCH(GX142,segs,0))+INDEX(wtw_in,MATCH(HS135,atts,0),MATCH(GX142,segs,0))+INDEX(wtw_in,MATCH(HS136,atts,0),MATCH(GX142,segs,0))++INDEX(wtw_in,MATCH(HS137,atts,0),MATCH(GX142,segs,0)))</f>
        <v>32.439790000000002</v>
      </c>
      <c r="HT142" s="4">
        <f ca="1">IF(HT138="yes",INDEX(wtw_in,MATCH("no1",atts,0),MATCH(GX142,segs,0)),INDEX(wtw_in,MATCH(HT134,atts,0),MATCH(GX142,segs,0))+INDEX(wtw_in,MATCH(HT135,atts,0),MATCH(GX142,segs,0))+INDEX(wtw_in,MATCH(HT136,atts,0),MATCH(GX142,segs,0))++INDEX(wtw_in,MATCH(HT137,atts,0),MATCH(GX142,segs,0)))</f>
        <v>32.439790000000002</v>
      </c>
      <c r="HU142" s="4">
        <f ca="1">IF(HU138="yes",INDEX(wtw_in,MATCH("no1",atts,0),MATCH(GX142,segs,0)),INDEX(wtw_in,MATCH(HU134,atts,0),MATCH(GX142,segs,0))+INDEX(wtw_in,MATCH(HU135,atts,0),MATCH(GX142,segs,0))+INDEX(wtw_in,MATCH(HU136,atts,0),MATCH(GX142,segs,0))++INDEX(wtw_in,MATCH(HU137,atts,0),MATCH(GX142,segs,0)))</f>
        <v>32.439790000000002</v>
      </c>
      <c r="HV142" s="30">
        <f ca="1">IF(HV138="yes",INDEX(wtw_in,MATCH("no1",atts,0),MATCH(GX142,segs,0)),INDEX(wtw_in,MATCH(HV134,atts,0),MATCH(GX142,segs,0))+INDEX(wtw_in,MATCH(HV135,atts,0),MATCH(GX142,segs,0))+INDEX(wtw_in,MATCH(HV136,atts,0),MATCH(GX142,segs,0))++INDEX(wtw_in,MATCH(HV137,atts,0),MATCH(GX142,segs,0)))</f>
        <v>32.439790000000002</v>
      </c>
      <c r="HW142" s="204"/>
    </row>
    <row r="143" spans="1:231" ht="15">
      <c r="A143" s="18" t="s">
        <v>38</v>
      </c>
      <c r="B143" s="122">
        <f>A131</f>
        <v>1</v>
      </c>
      <c r="C143" s="122" t="str">
        <f>A132</f>
        <v>work1834</v>
      </c>
      <c r="D143" s="210"/>
      <c r="E143" s="122"/>
      <c r="F143" s="13"/>
      <c r="G143" s="136">
        <f t="shared" ref="G143:AA143" ca="1" si="558">G142*b_wtwwtp+a_wtwwtp</f>
        <v>4.1957613148208042</v>
      </c>
      <c r="H143" s="137">
        <f t="shared" ca="1" si="558"/>
        <v>4.1957613148208042</v>
      </c>
      <c r="I143" s="137">
        <f t="shared" ca="1" si="558"/>
        <v>4.1957613148208042</v>
      </c>
      <c r="J143" s="137">
        <f t="shared" ca="1" si="558"/>
        <v>4.1957613148208042</v>
      </c>
      <c r="K143" s="137">
        <f t="shared" ca="1" si="558"/>
        <v>4.1957613148208042</v>
      </c>
      <c r="L143" s="137">
        <f t="shared" ca="1" si="558"/>
        <v>4.1957613148208042</v>
      </c>
      <c r="M143" s="137">
        <f t="shared" ca="1" si="558"/>
        <v>4.1957613148208042</v>
      </c>
      <c r="N143" s="137">
        <f t="shared" ca="1" si="558"/>
        <v>4.1957613148208042</v>
      </c>
      <c r="O143" s="137">
        <f t="shared" ca="1" si="558"/>
        <v>4.1957613148208042</v>
      </c>
      <c r="P143" s="137">
        <f t="shared" ca="1" si="558"/>
        <v>4.1957613148208042</v>
      </c>
      <c r="Q143" s="137">
        <f t="shared" ca="1" si="558"/>
        <v>4.1957613148208042</v>
      </c>
      <c r="R143" s="137">
        <f t="shared" ca="1" si="558"/>
        <v>4.1957613148208042</v>
      </c>
      <c r="S143" s="137">
        <f t="shared" ca="1" si="558"/>
        <v>4.1957613148208042</v>
      </c>
      <c r="T143" s="137">
        <f t="shared" ca="1" si="558"/>
        <v>4.1957613148208042</v>
      </c>
      <c r="U143" s="137">
        <f t="shared" ca="1" si="558"/>
        <v>4.1957613148208042</v>
      </c>
      <c r="V143" s="137">
        <f t="shared" ca="1" si="558"/>
        <v>4.1957613148208042</v>
      </c>
      <c r="W143" s="137">
        <f t="shared" ca="1" si="558"/>
        <v>4.1957613148208042</v>
      </c>
      <c r="X143" s="137">
        <f t="shared" ca="1" si="558"/>
        <v>4.1957613148208042</v>
      </c>
      <c r="Y143" s="137">
        <f t="shared" ca="1" si="558"/>
        <v>4.1957613148208042</v>
      </c>
      <c r="Z143" s="137">
        <f t="shared" ca="1" si="558"/>
        <v>4.1957613148208042</v>
      </c>
      <c r="AA143" s="138">
        <f t="shared" ca="1" si="558"/>
        <v>4.1957613148208042</v>
      </c>
      <c r="AB143" s="204"/>
      <c r="AD143" s="18" t="s">
        <v>38</v>
      </c>
      <c r="AE143" s="122">
        <f>AD131</f>
        <v>1</v>
      </c>
      <c r="AF143" s="122" t="str">
        <f>AD132</f>
        <v>shop1834</v>
      </c>
      <c r="AG143" s="210"/>
      <c r="AH143" s="122"/>
      <c r="AI143" s="13"/>
      <c r="AJ143" s="136">
        <f t="shared" ref="AJ143:BD143" ca="1" si="559">AJ142*b_wtwwtp+a_wtwwtp</f>
        <v>4.4181617094709491</v>
      </c>
      <c r="AK143" s="137">
        <f t="shared" ca="1" si="559"/>
        <v>4.4181617094709491</v>
      </c>
      <c r="AL143" s="137">
        <f t="shared" ca="1" si="559"/>
        <v>4.4181617094709491</v>
      </c>
      <c r="AM143" s="137">
        <f t="shared" ca="1" si="559"/>
        <v>4.4181617094709491</v>
      </c>
      <c r="AN143" s="137">
        <f t="shared" ca="1" si="559"/>
        <v>4.4181617094709491</v>
      </c>
      <c r="AO143" s="137">
        <f t="shared" ca="1" si="559"/>
        <v>4.4181617094709491</v>
      </c>
      <c r="AP143" s="137">
        <f t="shared" ca="1" si="559"/>
        <v>4.4181617094709491</v>
      </c>
      <c r="AQ143" s="137">
        <f t="shared" ca="1" si="559"/>
        <v>4.4181617094709491</v>
      </c>
      <c r="AR143" s="137">
        <f t="shared" ca="1" si="559"/>
        <v>4.4181617094709491</v>
      </c>
      <c r="AS143" s="137">
        <f t="shared" ca="1" si="559"/>
        <v>4.4181617094709491</v>
      </c>
      <c r="AT143" s="137">
        <f t="shared" ca="1" si="559"/>
        <v>4.4181617094709491</v>
      </c>
      <c r="AU143" s="137">
        <f t="shared" ca="1" si="559"/>
        <v>4.4181617094709491</v>
      </c>
      <c r="AV143" s="137">
        <f t="shared" ca="1" si="559"/>
        <v>4.4181617094709491</v>
      </c>
      <c r="AW143" s="137">
        <f t="shared" ca="1" si="559"/>
        <v>4.4181617094709491</v>
      </c>
      <c r="AX143" s="137">
        <f t="shared" ca="1" si="559"/>
        <v>4.4181617094709491</v>
      </c>
      <c r="AY143" s="137">
        <f t="shared" ca="1" si="559"/>
        <v>4.4181617094709491</v>
      </c>
      <c r="AZ143" s="137">
        <f t="shared" ca="1" si="559"/>
        <v>4.4181617094709491</v>
      </c>
      <c r="BA143" s="137">
        <f t="shared" ca="1" si="559"/>
        <v>4.4181617094709491</v>
      </c>
      <c r="BB143" s="137">
        <f t="shared" ca="1" si="559"/>
        <v>4.4181617094709491</v>
      </c>
      <c r="BC143" s="137">
        <f t="shared" ca="1" si="559"/>
        <v>4.4181617094709491</v>
      </c>
      <c r="BD143" s="138">
        <f t="shared" ca="1" si="559"/>
        <v>4.4181617094709491</v>
      </c>
      <c r="BE143" s="204"/>
      <c r="BG143" s="18" t="s">
        <v>38</v>
      </c>
      <c r="BH143" s="122">
        <f>BG131</f>
        <v>1</v>
      </c>
      <c r="BI143" s="122" t="str">
        <f>BG132</f>
        <v>lei1834</v>
      </c>
      <c r="BJ143" s="210"/>
      <c r="BK143" s="122"/>
      <c r="BL143" s="13"/>
      <c r="BM143" s="136">
        <f t="shared" ref="BM143:CG143" ca="1" si="560">BM142*b_wtwwtp+a_wtwwtp</f>
        <v>4.0355089913813105</v>
      </c>
      <c r="BN143" s="137">
        <f t="shared" ca="1" si="560"/>
        <v>4.0355089913813105</v>
      </c>
      <c r="BO143" s="137">
        <f t="shared" ca="1" si="560"/>
        <v>4.0355089913813105</v>
      </c>
      <c r="BP143" s="137">
        <f t="shared" ca="1" si="560"/>
        <v>4.0355089913813105</v>
      </c>
      <c r="BQ143" s="137">
        <f t="shared" ca="1" si="560"/>
        <v>4.0355089913813105</v>
      </c>
      <c r="BR143" s="137">
        <f t="shared" ca="1" si="560"/>
        <v>4.0355089913813105</v>
      </c>
      <c r="BS143" s="137">
        <f t="shared" ca="1" si="560"/>
        <v>4.0355089913813105</v>
      </c>
      <c r="BT143" s="137">
        <f t="shared" ca="1" si="560"/>
        <v>4.0355089913813105</v>
      </c>
      <c r="BU143" s="137">
        <f t="shared" ca="1" si="560"/>
        <v>4.0355089913813105</v>
      </c>
      <c r="BV143" s="137">
        <f t="shared" ca="1" si="560"/>
        <v>4.0355089913813105</v>
      </c>
      <c r="BW143" s="137">
        <f t="shared" ca="1" si="560"/>
        <v>4.0355089913813105</v>
      </c>
      <c r="BX143" s="137">
        <f t="shared" ca="1" si="560"/>
        <v>4.0355089913813105</v>
      </c>
      <c r="BY143" s="137">
        <f t="shared" ca="1" si="560"/>
        <v>4.0355089913813105</v>
      </c>
      <c r="BZ143" s="137">
        <f t="shared" ca="1" si="560"/>
        <v>4.0355089913813105</v>
      </c>
      <c r="CA143" s="137">
        <f t="shared" ca="1" si="560"/>
        <v>4.0355089913813105</v>
      </c>
      <c r="CB143" s="137">
        <f t="shared" ca="1" si="560"/>
        <v>4.0355089913813105</v>
      </c>
      <c r="CC143" s="137">
        <f t="shared" ca="1" si="560"/>
        <v>4.0355089913813105</v>
      </c>
      <c r="CD143" s="137">
        <f t="shared" ca="1" si="560"/>
        <v>4.0355089913813105</v>
      </c>
      <c r="CE143" s="137">
        <f t="shared" ca="1" si="560"/>
        <v>4.0355089913813105</v>
      </c>
      <c r="CF143" s="137">
        <f t="shared" ca="1" si="560"/>
        <v>4.0355089913813105</v>
      </c>
      <c r="CG143" s="138">
        <f t="shared" ca="1" si="560"/>
        <v>4.0355089913813105</v>
      </c>
      <c r="CH143" s="204"/>
      <c r="CJ143" s="18" t="s">
        <v>38</v>
      </c>
      <c r="CK143" s="122">
        <f>CJ131</f>
        <v>1</v>
      </c>
      <c r="CL143" s="122" t="str">
        <f>CJ132</f>
        <v>work3564</v>
      </c>
      <c r="CM143" s="210"/>
      <c r="CN143" s="122"/>
      <c r="CO143" s="13"/>
      <c r="CP143" s="136">
        <f t="shared" ref="CP143:DJ143" ca="1" si="561">CP142*b_wtwwtp+a_wtwwtp</f>
        <v>4.0892985372301247</v>
      </c>
      <c r="CQ143" s="137">
        <f t="shared" ca="1" si="561"/>
        <v>4.0892985372301247</v>
      </c>
      <c r="CR143" s="137">
        <f t="shared" ca="1" si="561"/>
        <v>4.0892985372301247</v>
      </c>
      <c r="CS143" s="137">
        <f t="shared" ca="1" si="561"/>
        <v>4.0892985372301247</v>
      </c>
      <c r="CT143" s="137">
        <f t="shared" ca="1" si="561"/>
        <v>4.0892985372301247</v>
      </c>
      <c r="CU143" s="137">
        <f t="shared" ca="1" si="561"/>
        <v>4.0892985372301247</v>
      </c>
      <c r="CV143" s="137">
        <f t="shared" ca="1" si="561"/>
        <v>4.0892985372301247</v>
      </c>
      <c r="CW143" s="137">
        <f t="shared" ca="1" si="561"/>
        <v>4.0892985372301247</v>
      </c>
      <c r="CX143" s="137">
        <f t="shared" ca="1" si="561"/>
        <v>4.0892985372301247</v>
      </c>
      <c r="CY143" s="137">
        <f t="shared" ca="1" si="561"/>
        <v>4.0892985372301247</v>
      </c>
      <c r="CZ143" s="137">
        <f t="shared" ca="1" si="561"/>
        <v>4.0892985372301247</v>
      </c>
      <c r="DA143" s="137">
        <f t="shared" ca="1" si="561"/>
        <v>4.0892985372301247</v>
      </c>
      <c r="DB143" s="137">
        <f t="shared" ca="1" si="561"/>
        <v>4.0892985372301247</v>
      </c>
      <c r="DC143" s="137">
        <f t="shared" ca="1" si="561"/>
        <v>4.0892985372301247</v>
      </c>
      <c r="DD143" s="137">
        <f t="shared" ca="1" si="561"/>
        <v>4.0892985372301247</v>
      </c>
      <c r="DE143" s="137">
        <f t="shared" ca="1" si="561"/>
        <v>4.0892985372301247</v>
      </c>
      <c r="DF143" s="137">
        <f t="shared" ca="1" si="561"/>
        <v>4.0892985372301247</v>
      </c>
      <c r="DG143" s="137">
        <f t="shared" ca="1" si="561"/>
        <v>4.0892985372301247</v>
      </c>
      <c r="DH143" s="137">
        <f t="shared" ca="1" si="561"/>
        <v>4.0892985372301247</v>
      </c>
      <c r="DI143" s="137">
        <f t="shared" ca="1" si="561"/>
        <v>4.0892985372301247</v>
      </c>
      <c r="DJ143" s="138">
        <f t="shared" ca="1" si="561"/>
        <v>4.0892985372301247</v>
      </c>
      <c r="DK143" s="204"/>
      <c r="DM143" s="18" t="s">
        <v>38</v>
      </c>
      <c r="DN143" s="122">
        <f>DM131</f>
        <v>1</v>
      </c>
      <c r="DO143" s="122" t="str">
        <f>DM132</f>
        <v>shop3564</v>
      </c>
      <c r="DP143" s="210"/>
      <c r="DQ143" s="122"/>
      <c r="DR143" s="13"/>
      <c r="DS143" s="136">
        <f t="shared" ref="DS143:EM143" ca="1" si="562">DS142*b_wtwwtp+a_wtwwtp</f>
        <v>4.2363381330293253</v>
      </c>
      <c r="DT143" s="137">
        <f t="shared" ca="1" si="562"/>
        <v>4.2363381330293253</v>
      </c>
      <c r="DU143" s="137">
        <f t="shared" ca="1" si="562"/>
        <v>4.2363381330293253</v>
      </c>
      <c r="DV143" s="137">
        <f t="shared" ca="1" si="562"/>
        <v>4.2363381330293253</v>
      </c>
      <c r="DW143" s="137">
        <f t="shared" ca="1" si="562"/>
        <v>4.2363381330293253</v>
      </c>
      <c r="DX143" s="137">
        <f t="shared" ca="1" si="562"/>
        <v>4.2363381330293253</v>
      </c>
      <c r="DY143" s="137">
        <f t="shared" ca="1" si="562"/>
        <v>4.2363381330293253</v>
      </c>
      <c r="DZ143" s="137">
        <f t="shared" ca="1" si="562"/>
        <v>4.2363381330293253</v>
      </c>
      <c r="EA143" s="137">
        <f t="shared" ca="1" si="562"/>
        <v>4.2363381330293253</v>
      </c>
      <c r="EB143" s="137">
        <f t="shared" ca="1" si="562"/>
        <v>4.2363381330293253</v>
      </c>
      <c r="EC143" s="137">
        <f t="shared" ca="1" si="562"/>
        <v>4.2363381330293253</v>
      </c>
      <c r="ED143" s="137">
        <f t="shared" ca="1" si="562"/>
        <v>4.2363381330293253</v>
      </c>
      <c r="EE143" s="137">
        <f t="shared" ca="1" si="562"/>
        <v>4.2363381330293253</v>
      </c>
      <c r="EF143" s="137">
        <f t="shared" ca="1" si="562"/>
        <v>4.2363381330293253</v>
      </c>
      <c r="EG143" s="137">
        <f t="shared" ca="1" si="562"/>
        <v>4.2363381330293253</v>
      </c>
      <c r="EH143" s="137">
        <f t="shared" ca="1" si="562"/>
        <v>4.2363381330293253</v>
      </c>
      <c r="EI143" s="137">
        <f t="shared" ca="1" si="562"/>
        <v>4.2363381330293253</v>
      </c>
      <c r="EJ143" s="137">
        <f t="shared" ca="1" si="562"/>
        <v>4.2363381330293253</v>
      </c>
      <c r="EK143" s="137">
        <f t="shared" ca="1" si="562"/>
        <v>4.2363381330293253</v>
      </c>
      <c r="EL143" s="137">
        <f t="shared" ca="1" si="562"/>
        <v>4.2363381330293253</v>
      </c>
      <c r="EM143" s="138">
        <f t="shared" ca="1" si="562"/>
        <v>4.2363381330293253</v>
      </c>
      <c r="EN143" s="204"/>
      <c r="EP143" s="18" t="s">
        <v>38</v>
      </c>
      <c r="EQ143" s="122">
        <f>EP131</f>
        <v>1</v>
      </c>
      <c r="ER143" s="122" t="str">
        <f>EP132</f>
        <v>lei3564</v>
      </c>
      <c r="ES143" s="210"/>
      <c r="ET143" s="122"/>
      <c r="EU143" s="13"/>
      <c r="EV143" s="136">
        <f t="shared" ref="EV143:FP143" ca="1" si="563">EV142*b_wtwwtp+a_wtwwtp</f>
        <v>4.2007419668388035</v>
      </c>
      <c r="EW143" s="137">
        <f t="shared" ca="1" si="563"/>
        <v>4.2007419668388035</v>
      </c>
      <c r="EX143" s="137">
        <f t="shared" ca="1" si="563"/>
        <v>4.2007419668388035</v>
      </c>
      <c r="EY143" s="137">
        <f t="shared" ca="1" si="563"/>
        <v>4.2007419668388035</v>
      </c>
      <c r="EZ143" s="137">
        <f t="shared" ca="1" si="563"/>
        <v>4.2007419668388035</v>
      </c>
      <c r="FA143" s="137">
        <f t="shared" ca="1" si="563"/>
        <v>4.2007419668388035</v>
      </c>
      <c r="FB143" s="137">
        <f t="shared" ca="1" si="563"/>
        <v>4.2007419668388035</v>
      </c>
      <c r="FC143" s="137">
        <f t="shared" ca="1" si="563"/>
        <v>4.2007419668388035</v>
      </c>
      <c r="FD143" s="137">
        <f t="shared" ca="1" si="563"/>
        <v>4.2007419668388035</v>
      </c>
      <c r="FE143" s="137">
        <f t="shared" ca="1" si="563"/>
        <v>4.2007419668388035</v>
      </c>
      <c r="FF143" s="137">
        <f t="shared" ca="1" si="563"/>
        <v>4.2007419668388035</v>
      </c>
      <c r="FG143" s="137">
        <f t="shared" ca="1" si="563"/>
        <v>4.2007419668388035</v>
      </c>
      <c r="FH143" s="137">
        <f t="shared" ca="1" si="563"/>
        <v>4.2007419668388035</v>
      </c>
      <c r="FI143" s="137">
        <f t="shared" ca="1" si="563"/>
        <v>4.2007419668388035</v>
      </c>
      <c r="FJ143" s="137">
        <f t="shared" ca="1" si="563"/>
        <v>4.2007419668388035</v>
      </c>
      <c r="FK143" s="137">
        <f t="shared" ca="1" si="563"/>
        <v>4.2007419668388035</v>
      </c>
      <c r="FL143" s="137">
        <f t="shared" ca="1" si="563"/>
        <v>4.2007419668388035</v>
      </c>
      <c r="FM143" s="137">
        <f t="shared" ca="1" si="563"/>
        <v>4.2007419668388035</v>
      </c>
      <c r="FN143" s="137">
        <f t="shared" ca="1" si="563"/>
        <v>4.2007419668388035</v>
      </c>
      <c r="FO143" s="137">
        <f t="shared" ca="1" si="563"/>
        <v>4.2007419668388035</v>
      </c>
      <c r="FP143" s="138">
        <f t="shared" ca="1" si="563"/>
        <v>4.2007419668388035</v>
      </c>
      <c r="FQ143" s="204"/>
      <c r="FS143" s="18" t="s">
        <v>38</v>
      </c>
      <c r="FT143" s="122">
        <f>FS131</f>
        <v>1</v>
      </c>
      <c r="FU143" s="122" t="str">
        <f>FS132</f>
        <v>shop65</v>
      </c>
      <c r="FV143" s="210"/>
      <c r="FW143" s="122"/>
      <c r="FX143" s="13"/>
      <c r="FY143" s="136">
        <f t="shared" ref="FY143:GS143" ca="1" si="564">FY142*b_wtwwtp+a_wtwwtp</f>
        <v>4.1386654469874697</v>
      </c>
      <c r="FZ143" s="137">
        <f t="shared" ca="1" si="564"/>
        <v>4.1386654469874697</v>
      </c>
      <c r="GA143" s="137">
        <f t="shared" ca="1" si="564"/>
        <v>4.1386654469874697</v>
      </c>
      <c r="GB143" s="137">
        <f t="shared" ca="1" si="564"/>
        <v>4.1386654469874697</v>
      </c>
      <c r="GC143" s="137">
        <f t="shared" ca="1" si="564"/>
        <v>4.1386654469874697</v>
      </c>
      <c r="GD143" s="137">
        <f t="shared" ca="1" si="564"/>
        <v>4.1386654469874697</v>
      </c>
      <c r="GE143" s="137">
        <f t="shared" ca="1" si="564"/>
        <v>4.1386654469874697</v>
      </c>
      <c r="GF143" s="137">
        <f t="shared" ca="1" si="564"/>
        <v>4.1386654469874697</v>
      </c>
      <c r="GG143" s="137">
        <f t="shared" ca="1" si="564"/>
        <v>4.1386654469874697</v>
      </c>
      <c r="GH143" s="137">
        <f t="shared" ca="1" si="564"/>
        <v>4.1386654469874697</v>
      </c>
      <c r="GI143" s="137">
        <f t="shared" ca="1" si="564"/>
        <v>4.1386654469874697</v>
      </c>
      <c r="GJ143" s="137">
        <f t="shared" ca="1" si="564"/>
        <v>4.1386654469874697</v>
      </c>
      <c r="GK143" s="137">
        <f t="shared" ca="1" si="564"/>
        <v>4.1386654469874697</v>
      </c>
      <c r="GL143" s="137">
        <f t="shared" ca="1" si="564"/>
        <v>4.1386654469874697</v>
      </c>
      <c r="GM143" s="137">
        <f t="shared" ca="1" si="564"/>
        <v>4.1386654469874697</v>
      </c>
      <c r="GN143" s="137">
        <f t="shared" ca="1" si="564"/>
        <v>4.1386654469874697</v>
      </c>
      <c r="GO143" s="137">
        <f t="shared" ca="1" si="564"/>
        <v>4.1386654469874697</v>
      </c>
      <c r="GP143" s="137">
        <f t="shared" ca="1" si="564"/>
        <v>4.1386654469874697</v>
      </c>
      <c r="GQ143" s="137">
        <f t="shared" ca="1" si="564"/>
        <v>4.1386654469874697</v>
      </c>
      <c r="GR143" s="137">
        <f t="shared" ca="1" si="564"/>
        <v>4.1386654469874697</v>
      </c>
      <c r="GS143" s="138">
        <f t="shared" ca="1" si="564"/>
        <v>4.1386654469874697</v>
      </c>
      <c r="GT143" s="204"/>
      <c r="GV143" s="18" t="s">
        <v>38</v>
      </c>
      <c r="GW143" s="122">
        <f>GV131</f>
        <v>1</v>
      </c>
      <c r="GX143" s="122" t="str">
        <f>GV132</f>
        <v>lei65</v>
      </c>
      <c r="GY143" s="210"/>
      <c r="GZ143" s="122"/>
      <c r="HA143" s="13"/>
      <c r="HB143" s="136">
        <f t="shared" ref="HB143:HV143" ca="1" si="565">HB142*b_wtwwtp+a_wtwwtp</f>
        <v>4.4019374740268482</v>
      </c>
      <c r="HC143" s="137">
        <f t="shared" ca="1" si="565"/>
        <v>4.4019374740268482</v>
      </c>
      <c r="HD143" s="137">
        <f t="shared" ca="1" si="565"/>
        <v>4.4019374740268482</v>
      </c>
      <c r="HE143" s="137">
        <f t="shared" ca="1" si="565"/>
        <v>4.4019374740268482</v>
      </c>
      <c r="HF143" s="137">
        <f t="shared" ca="1" si="565"/>
        <v>4.4019374740268482</v>
      </c>
      <c r="HG143" s="137">
        <f t="shared" ca="1" si="565"/>
        <v>4.4019374740268482</v>
      </c>
      <c r="HH143" s="137">
        <f t="shared" ca="1" si="565"/>
        <v>4.4019374740268482</v>
      </c>
      <c r="HI143" s="137">
        <f t="shared" ca="1" si="565"/>
        <v>4.4019374740268482</v>
      </c>
      <c r="HJ143" s="137">
        <f t="shared" ca="1" si="565"/>
        <v>4.4019374740268482</v>
      </c>
      <c r="HK143" s="137">
        <f t="shared" ca="1" si="565"/>
        <v>4.4019374740268482</v>
      </c>
      <c r="HL143" s="137">
        <f t="shared" ca="1" si="565"/>
        <v>4.4019374740268482</v>
      </c>
      <c r="HM143" s="137">
        <f t="shared" ca="1" si="565"/>
        <v>4.4019374740268482</v>
      </c>
      <c r="HN143" s="137">
        <f t="shared" ca="1" si="565"/>
        <v>4.4019374740268482</v>
      </c>
      <c r="HO143" s="137">
        <f t="shared" ca="1" si="565"/>
        <v>4.4019374740268482</v>
      </c>
      <c r="HP143" s="137">
        <f t="shared" ca="1" si="565"/>
        <v>4.4019374740268482</v>
      </c>
      <c r="HQ143" s="137">
        <f t="shared" ca="1" si="565"/>
        <v>4.4019374740268482</v>
      </c>
      <c r="HR143" s="137">
        <f t="shared" ca="1" si="565"/>
        <v>4.4019374740268482</v>
      </c>
      <c r="HS143" s="137">
        <f t="shared" ca="1" si="565"/>
        <v>4.4019374740268482</v>
      </c>
      <c r="HT143" s="137">
        <f t="shared" ca="1" si="565"/>
        <v>4.4019374740268482</v>
      </c>
      <c r="HU143" s="137">
        <f t="shared" ca="1" si="565"/>
        <v>4.4019374740268482</v>
      </c>
      <c r="HV143" s="138">
        <f t="shared" ca="1" si="565"/>
        <v>4.4019374740268482</v>
      </c>
      <c r="HW143" s="204"/>
    </row>
    <row r="144" spans="1:231" ht="15">
      <c r="A144" s="18" t="s">
        <v>282</v>
      </c>
      <c r="B144" s="122">
        <f>A131</f>
        <v>1</v>
      </c>
      <c r="C144" s="122" t="str">
        <f>A132</f>
        <v>work1834</v>
      </c>
      <c r="D144" s="210"/>
      <c r="E144" s="122"/>
      <c r="F144" s="13"/>
      <c r="G144" s="497">
        <f ca="1">IFERROR(INDEX(i_in,MATCH(G139,atts,0),MATCH(C141,segs,0))+IF(OR(G139="F",G139="U",G139="H"),0,G140*INDEX(i_in,MATCH("wait",atts,0),MATCH($C141,segs,0))),"")</f>
        <v>34.189360000000001</v>
      </c>
      <c r="H144" s="498" t="str">
        <f t="shared" ref="H144:Z144" ca="1" si="566">IFERROR(INDEX(i_in,MATCH(H139,atts,0),MATCH($C141,segs,0))+IF(OR(H139="F",H139="U",H139="H"),0,H140*INDEX(i_in,MATCH("wait",atts,0),MATCH($C141,segs,0))),"")</f>
        <v/>
      </c>
      <c r="I144" s="498" t="str">
        <f t="shared" ca="1" si="566"/>
        <v/>
      </c>
      <c r="J144" s="498" t="str">
        <f t="shared" ca="1" si="566"/>
        <v/>
      </c>
      <c r="K144" s="498" t="str">
        <f t="shared" ca="1" si="566"/>
        <v/>
      </c>
      <c r="L144" s="498" t="str">
        <f t="shared" ca="1" si="566"/>
        <v/>
      </c>
      <c r="M144" s="498" t="str">
        <f t="shared" ca="1" si="566"/>
        <v/>
      </c>
      <c r="N144" s="498" t="str">
        <f t="shared" ca="1" si="566"/>
        <v/>
      </c>
      <c r="O144" s="498" t="str">
        <f t="shared" ca="1" si="566"/>
        <v/>
      </c>
      <c r="P144" s="498" t="str">
        <f t="shared" ca="1" si="566"/>
        <v/>
      </c>
      <c r="Q144" s="498" t="str">
        <f t="shared" ca="1" si="566"/>
        <v/>
      </c>
      <c r="R144" s="498" t="str">
        <f t="shared" ca="1" si="566"/>
        <v/>
      </c>
      <c r="S144" s="498" t="str">
        <f t="shared" ca="1" si="566"/>
        <v/>
      </c>
      <c r="T144" s="498" t="str">
        <f t="shared" ca="1" si="566"/>
        <v/>
      </c>
      <c r="U144" s="498" t="str">
        <f t="shared" ca="1" si="566"/>
        <v/>
      </c>
      <c r="V144" s="498" t="str">
        <f t="shared" ca="1" si="566"/>
        <v/>
      </c>
      <c r="W144" s="498" t="str">
        <f t="shared" ca="1" si="566"/>
        <v/>
      </c>
      <c r="X144" s="498" t="str">
        <f t="shared" ca="1" si="566"/>
        <v/>
      </c>
      <c r="Y144" s="498" t="str">
        <f t="shared" ca="1" si="566"/>
        <v/>
      </c>
      <c r="Z144" s="498" t="str">
        <f t="shared" ca="1" si="566"/>
        <v/>
      </c>
      <c r="AA144" s="499" t="str">
        <f ca="1">IFERROR(INDEX(i_in,MATCH(AA139,atts,0),MATCH(C141,segs,0))+IF(OR(AA139="F",AA139="U",AA139="H"),0,AA140*INDEX(i_in,MATCH("wait",atts,0),MATCH(C141,segs,0))),"")</f>
        <v/>
      </c>
      <c r="AB144" s="204"/>
      <c r="AD144" s="18" t="s">
        <v>282</v>
      </c>
      <c r="AE144" s="122">
        <f>AD131</f>
        <v>1</v>
      </c>
      <c r="AF144" s="122" t="str">
        <f>AD132</f>
        <v>shop1834</v>
      </c>
      <c r="AG144" s="210"/>
      <c r="AH144" s="122"/>
      <c r="AI144" s="13"/>
      <c r="AJ144" s="497">
        <f ca="1">IFERROR(INDEX(i_in,MATCH(AJ139,atts,0),MATCH(AF141,segs,0))+IF(OR(AJ139="F",AJ139="U",AJ139="H"),0,AJ140*INDEX(i_in,MATCH("wait",atts,0),MATCH($C141,segs,0))),"")</f>
        <v>17.807079999999999</v>
      </c>
      <c r="AK144" s="498" t="str">
        <f t="shared" ref="AK144:BC144" ca="1" si="567">IFERROR(INDEX(i_in,MATCH(AK139,atts,0),MATCH($C141,segs,0))+IF(OR(AK139="F",AK139="U",AK139="H"),0,AK140*INDEX(i_in,MATCH("wait",atts,0),MATCH($C141,segs,0))),"")</f>
        <v/>
      </c>
      <c r="AL144" s="498" t="str">
        <f t="shared" ca="1" si="567"/>
        <v/>
      </c>
      <c r="AM144" s="498" t="str">
        <f t="shared" ca="1" si="567"/>
        <v/>
      </c>
      <c r="AN144" s="498" t="str">
        <f t="shared" ca="1" si="567"/>
        <v/>
      </c>
      <c r="AO144" s="498" t="str">
        <f t="shared" ca="1" si="567"/>
        <v/>
      </c>
      <c r="AP144" s="498" t="str">
        <f t="shared" ca="1" si="567"/>
        <v/>
      </c>
      <c r="AQ144" s="498" t="str">
        <f t="shared" ca="1" si="567"/>
        <v/>
      </c>
      <c r="AR144" s="498" t="str">
        <f t="shared" ca="1" si="567"/>
        <v/>
      </c>
      <c r="AS144" s="498" t="str">
        <f t="shared" ca="1" si="567"/>
        <v/>
      </c>
      <c r="AT144" s="498" t="str">
        <f t="shared" ca="1" si="567"/>
        <v/>
      </c>
      <c r="AU144" s="498" t="str">
        <f t="shared" ca="1" si="567"/>
        <v/>
      </c>
      <c r="AV144" s="498" t="str">
        <f t="shared" ca="1" si="567"/>
        <v/>
      </c>
      <c r="AW144" s="498" t="str">
        <f t="shared" ca="1" si="567"/>
        <v/>
      </c>
      <c r="AX144" s="498" t="str">
        <f t="shared" ca="1" si="567"/>
        <v/>
      </c>
      <c r="AY144" s="498" t="str">
        <f t="shared" ca="1" si="567"/>
        <v/>
      </c>
      <c r="AZ144" s="498" t="str">
        <f t="shared" ca="1" si="567"/>
        <v/>
      </c>
      <c r="BA144" s="498" t="str">
        <f t="shared" ca="1" si="567"/>
        <v/>
      </c>
      <c r="BB144" s="498" t="str">
        <f t="shared" ca="1" si="567"/>
        <v/>
      </c>
      <c r="BC144" s="498" t="str">
        <f t="shared" ca="1" si="567"/>
        <v/>
      </c>
      <c r="BD144" s="499" t="str">
        <f ca="1">IFERROR(INDEX(i_in,MATCH(BD139,atts,0),MATCH(AF141,segs,0))+IF(OR(BD139="F",BD139="U",BD139="H"),0,BD140*INDEX(i_in,MATCH("wait",atts,0),MATCH(AF141,segs,0))),"")</f>
        <v/>
      </c>
      <c r="BE144" s="204"/>
      <c r="BG144" s="18" t="s">
        <v>282</v>
      </c>
      <c r="BH144" s="122">
        <f>BG131</f>
        <v>1</v>
      </c>
      <c r="BI144" s="122" t="str">
        <f>BG132</f>
        <v>lei1834</v>
      </c>
      <c r="BJ144" s="210"/>
      <c r="BK144" s="122"/>
      <c r="BL144" s="13"/>
      <c r="BM144" s="497">
        <f ca="1">IFERROR(INDEX(i_in,MATCH(BM139,atts,0),MATCH(BI141,segs,0))+IF(OR(BM139="F",BM139="U",BM139="H"),0,BM140*INDEX(i_in,MATCH("wait",atts,0),MATCH($C141,segs,0))),"")</f>
        <v>33.75705</v>
      </c>
      <c r="BN144" s="498" t="str">
        <f t="shared" ref="BN144:CF144" ca="1" si="568">IFERROR(INDEX(i_in,MATCH(BN139,atts,0),MATCH($C141,segs,0))+IF(OR(BN139="F",BN139="U",BN139="H"),0,BN140*INDEX(i_in,MATCH("wait",atts,0),MATCH($C141,segs,0))),"")</f>
        <v/>
      </c>
      <c r="BO144" s="498" t="str">
        <f t="shared" ca="1" si="568"/>
        <v/>
      </c>
      <c r="BP144" s="498" t="str">
        <f t="shared" ca="1" si="568"/>
        <v/>
      </c>
      <c r="BQ144" s="498" t="str">
        <f t="shared" ca="1" si="568"/>
        <v/>
      </c>
      <c r="BR144" s="498" t="str">
        <f t="shared" ca="1" si="568"/>
        <v/>
      </c>
      <c r="BS144" s="498" t="str">
        <f t="shared" ca="1" si="568"/>
        <v/>
      </c>
      <c r="BT144" s="498" t="str">
        <f t="shared" ca="1" si="568"/>
        <v/>
      </c>
      <c r="BU144" s="498" t="str">
        <f t="shared" ca="1" si="568"/>
        <v/>
      </c>
      <c r="BV144" s="498" t="str">
        <f t="shared" ca="1" si="568"/>
        <v/>
      </c>
      <c r="BW144" s="498" t="str">
        <f t="shared" ca="1" si="568"/>
        <v/>
      </c>
      <c r="BX144" s="498" t="str">
        <f t="shared" ca="1" si="568"/>
        <v/>
      </c>
      <c r="BY144" s="498" t="str">
        <f t="shared" ca="1" si="568"/>
        <v/>
      </c>
      <c r="BZ144" s="498" t="str">
        <f t="shared" ca="1" si="568"/>
        <v/>
      </c>
      <c r="CA144" s="498" t="str">
        <f t="shared" ca="1" si="568"/>
        <v/>
      </c>
      <c r="CB144" s="498" t="str">
        <f t="shared" ca="1" si="568"/>
        <v/>
      </c>
      <c r="CC144" s="498" t="str">
        <f t="shared" ca="1" si="568"/>
        <v/>
      </c>
      <c r="CD144" s="498" t="str">
        <f t="shared" ca="1" si="568"/>
        <v/>
      </c>
      <c r="CE144" s="498" t="str">
        <f t="shared" ca="1" si="568"/>
        <v/>
      </c>
      <c r="CF144" s="498" t="str">
        <f t="shared" ca="1" si="568"/>
        <v/>
      </c>
      <c r="CG144" s="499" t="str">
        <f ca="1">IFERROR(INDEX(i_in,MATCH(CG139,atts,0),MATCH(BI141,segs,0))+IF(OR(CG139="F",CG139="U",CG139="H"),0,CG140*INDEX(i_in,MATCH("wait",atts,0),MATCH(BI141,segs,0))),"")</f>
        <v/>
      </c>
      <c r="CH144" s="204"/>
      <c r="CJ144" s="18" t="s">
        <v>282</v>
      </c>
      <c r="CK144" s="122">
        <f>CJ131</f>
        <v>1</v>
      </c>
      <c r="CL144" s="122" t="str">
        <f>CJ132</f>
        <v>work3564</v>
      </c>
      <c r="CM144" s="210"/>
      <c r="CN144" s="122"/>
      <c r="CO144" s="13"/>
      <c r="CP144" s="497">
        <f ca="1">IFERROR(INDEX(i_in,MATCH(CP139,atts,0),MATCH(CL141,segs,0))+IF(OR(CP139="F",CP139="U",CP139="H"),0,CP140*INDEX(i_in,MATCH("wait",atts,0),MATCH($C141,segs,0))),"")</f>
        <v>32.351660000000003</v>
      </c>
      <c r="CQ144" s="498" t="str">
        <f t="shared" ref="CQ144:DI144" ca="1" si="569">IFERROR(INDEX(i_in,MATCH(CQ139,atts,0),MATCH($C141,segs,0))+IF(OR(CQ139="F",CQ139="U",CQ139="H"),0,CQ140*INDEX(i_in,MATCH("wait",atts,0),MATCH($C141,segs,0))),"")</f>
        <v/>
      </c>
      <c r="CR144" s="498" t="str">
        <f t="shared" ca="1" si="569"/>
        <v/>
      </c>
      <c r="CS144" s="498" t="str">
        <f t="shared" ca="1" si="569"/>
        <v/>
      </c>
      <c r="CT144" s="498" t="str">
        <f t="shared" ca="1" si="569"/>
        <v/>
      </c>
      <c r="CU144" s="498" t="str">
        <f t="shared" ca="1" si="569"/>
        <v/>
      </c>
      <c r="CV144" s="498" t="str">
        <f t="shared" ca="1" si="569"/>
        <v/>
      </c>
      <c r="CW144" s="498" t="str">
        <f t="shared" ca="1" si="569"/>
        <v/>
      </c>
      <c r="CX144" s="498" t="str">
        <f t="shared" ca="1" si="569"/>
        <v/>
      </c>
      <c r="CY144" s="498" t="str">
        <f t="shared" ca="1" si="569"/>
        <v/>
      </c>
      <c r="CZ144" s="498" t="str">
        <f t="shared" ca="1" si="569"/>
        <v/>
      </c>
      <c r="DA144" s="498" t="str">
        <f t="shared" ca="1" si="569"/>
        <v/>
      </c>
      <c r="DB144" s="498" t="str">
        <f t="shared" ca="1" si="569"/>
        <v/>
      </c>
      <c r="DC144" s="498" t="str">
        <f t="shared" ca="1" si="569"/>
        <v/>
      </c>
      <c r="DD144" s="498" t="str">
        <f t="shared" ca="1" si="569"/>
        <v/>
      </c>
      <c r="DE144" s="498" t="str">
        <f t="shared" ca="1" si="569"/>
        <v/>
      </c>
      <c r="DF144" s="498" t="str">
        <f t="shared" ca="1" si="569"/>
        <v/>
      </c>
      <c r="DG144" s="498" t="str">
        <f t="shared" ca="1" si="569"/>
        <v/>
      </c>
      <c r="DH144" s="498" t="str">
        <f t="shared" ca="1" si="569"/>
        <v/>
      </c>
      <c r="DI144" s="498" t="str">
        <f t="shared" ca="1" si="569"/>
        <v/>
      </c>
      <c r="DJ144" s="499" t="str">
        <f ca="1">IFERROR(INDEX(i_in,MATCH(DJ139,atts,0),MATCH(CL141,segs,0))+IF(OR(DJ139="F",DJ139="U",DJ139="H"),0,DJ140*INDEX(i_in,MATCH("wait",atts,0),MATCH(CL141,segs,0))),"")</f>
        <v/>
      </c>
      <c r="DK144" s="204"/>
      <c r="DM144" s="18" t="s">
        <v>282</v>
      </c>
      <c r="DN144" s="122">
        <f>DM131</f>
        <v>1</v>
      </c>
      <c r="DO144" s="122" t="str">
        <f>DM132</f>
        <v>shop3564</v>
      </c>
      <c r="DP144" s="210"/>
      <c r="DQ144" s="122"/>
      <c r="DR144" s="13"/>
      <c r="DS144" s="497">
        <f ca="1">IFERROR(INDEX(i_in,MATCH(DS139,atts,0),MATCH(DO141,segs,0))+IF(OR(DS139="F",DS139="U",DS139="H"),0,DS140*INDEX(i_in,MATCH("wait",atts,0),MATCH($C141,segs,0))),"")</f>
        <v>34.467089999999999</v>
      </c>
      <c r="DT144" s="498" t="str">
        <f t="shared" ref="DT144:EL144" ca="1" si="570">IFERROR(INDEX(i_in,MATCH(DT139,atts,0),MATCH($C141,segs,0))+IF(OR(DT139="F",DT139="U",DT139="H"),0,DT140*INDEX(i_in,MATCH("wait",atts,0),MATCH($C141,segs,0))),"")</f>
        <v/>
      </c>
      <c r="DU144" s="498" t="str">
        <f t="shared" ca="1" si="570"/>
        <v/>
      </c>
      <c r="DV144" s="498" t="str">
        <f t="shared" ca="1" si="570"/>
        <v/>
      </c>
      <c r="DW144" s="498" t="str">
        <f t="shared" ca="1" si="570"/>
        <v/>
      </c>
      <c r="DX144" s="498" t="str">
        <f t="shared" ca="1" si="570"/>
        <v/>
      </c>
      <c r="DY144" s="498" t="str">
        <f t="shared" ca="1" si="570"/>
        <v/>
      </c>
      <c r="DZ144" s="498" t="str">
        <f t="shared" ca="1" si="570"/>
        <v/>
      </c>
      <c r="EA144" s="498" t="str">
        <f t="shared" ca="1" si="570"/>
        <v/>
      </c>
      <c r="EB144" s="498" t="str">
        <f t="shared" ca="1" si="570"/>
        <v/>
      </c>
      <c r="EC144" s="498" t="str">
        <f t="shared" ca="1" si="570"/>
        <v/>
      </c>
      <c r="ED144" s="498" t="str">
        <f t="shared" ca="1" si="570"/>
        <v/>
      </c>
      <c r="EE144" s="498" t="str">
        <f t="shared" ca="1" si="570"/>
        <v/>
      </c>
      <c r="EF144" s="498" t="str">
        <f t="shared" ca="1" si="570"/>
        <v/>
      </c>
      <c r="EG144" s="498" t="str">
        <f t="shared" ca="1" si="570"/>
        <v/>
      </c>
      <c r="EH144" s="498" t="str">
        <f t="shared" ca="1" si="570"/>
        <v/>
      </c>
      <c r="EI144" s="498" t="str">
        <f t="shared" ca="1" si="570"/>
        <v/>
      </c>
      <c r="EJ144" s="498" t="str">
        <f t="shared" ca="1" si="570"/>
        <v/>
      </c>
      <c r="EK144" s="498" t="str">
        <f t="shared" ca="1" si="570"/>
        <v/>
      </c>
      <c r="EL144" s="498" t="str">
        <f t="shared" ca="1" si="570"/>
        <v/>
      </c>
      <c r="EM144" s="499" t="str">
        <f ca="1">IFERROR(INDEX(i_in,MATCH(EM139,atts,0),MATCH(DO141,segs,0))+IF(OR(EM139="F",EM139="U",EM139="H"),0,EM140*INDEX(i_in,MATCH("wait",atts,0),MATCH(DO141,segs,0))),"")</f>
        <v/>
      </c>
      <c r="EN144" s="204"/>
      <c r="EP144" s="18" t="s">
        <v>282</v>
      </c>
      <c r="EQ144" s="122">
        <f>EP131</f>
        <v>1</v>
      </c>
      <c r="ER144" s="122" t="str">
        <f>EP132</f>
        <v>lei3564</v>
      </c>
      <c r="ES144" s="210"/>
      <c r="ET144" s="122"/>
      <c r="EU144" s="13"/>
      <c r="EV144" s="497">
        <f ca="1">IFERROR(INDEX(i_in,MATCH(EV139,atts,0),MATCH(ER141,segs,0))+IF(OR(EV139="F",EV139="U",EV139="H"),0,EV140*INDEX(i_in,MATCH("wait",atts,0),MATCH($C141,segs,0))),"")</f>
        <v>33.966259999999998</v>
      </c>
      <c r="EW144" s="498" t="str">
        <f t="shared" ref="EW144:FO144" ca="1" si="571">IFERROR(INDEX(i_in,MATCH(EW139,atts,0),MATCH($C141,segs,0))+IF(OR(EW139="F",EW139="U",EW139="H"),0,EW140*INDEX(i_in,MATCH("wait",atts,0),MATCH($C141,segs,0))),"")</f>
        <v/>
      </c>
      <c r="EX144" s="498" t="str">
        <f t="shared" ca="1" si="571"/>
        <v/>
      </c>
      <c r="EY144" s="498" t="str">
        <f t="shared" ca="1" si="571"/>
        <v/>
      </c>
      <c r="EZ144" s="498" t="str">
        <f t="shared" ca="1" si="571"/>
        <v/>
      </c>
      <c r="FA144" s="498" t="str">
        <f t="shared" ca="1" si="571"/>
        <v/>
      </c>
      <c r="FB144" s="498" t="str">
        <f t="shared" ca="1" si="571"/>
        <v/>
      </c>
      <c r="FC144" s="498" t="str">
        <f t="shared" ca="1" si="571"/>
        <v/>
      </c>
      <c r="FD144" s="498" t="str">
        <f t="shared" ca="1" si="571"/>
        <v/>
      </c>
      <c r="FE144" s="498" t="str">
        <f t="shared" ca="1" si="571"/>
        <v/>
      </c>
      <c r="FF144" s="498" t="str">
        <f t="shared" ca="1" si="571"/>
        <v/>
      </c>
      <c r="FG144" s="498" t="str">
        <f t="shared" ca="1" si="571"/>
        <v/>
      </c>
      <c r="FH144" s="498" t="str">
        <f t="shared" ca="1" si="571"/>
        <v/>
      </c>
      <c r="FI144" s="498" t="str">
        <f t="shared" ca="1" si="571"/>
        <v/>
      </c>
      <c r="FJ144" s="498" t="str">
        <f t="shared" ca="1" si="571"/>
        <v/>
      </c>
      <c r="FK144" s="498" t="str">
        <f t="shared" ca="1" si="571"/>
        <v/>
      </c>
      <c r="FL144" s="498" t="str">
        <f t="shared" ca="1" si="571"/>
        <v/>
      </c>
      <c r="FM144" s="498" t="str">
        <f t="shared" ca="1" si="571"/>
        <v/>
      </c>
      <c r="FN144" s="498" t="str">
        <f t="shared" ca="1" si="571"/>
        <v/>
      </c>
      <c r="FO144" s="498" t="str">
        <f t="shared" ca="1" si="571"/>
        <v/>
      </c>
      <c r="FP144" s="499" t="str">
        <f ca="1">IFERROR(INDEX(i_in,MATCH(FP139,atts,0),MATCH(ER141,segs,0))+IF(OR(FP139="F",FP139="U",FP139="H"),0,FP140*INDEX(i_in,MATCH("wait",atts,0),MATCH(ER141,segs,0))),"")</f>
        <v/>
      </c>
      <c r="FQ144" s="204"/>
      <c r="FS144" s="18" t="s">
        <v>282</v>
      </c>
      <c r="FT144" s="122">
        <f>FS131</f>
        <v>1</v>
      </c>
      <c r="FU144" s="122" t="str">
        <f>FS132</f>
        <v>shop65</v>
      </c>
      <c r="FV144" s="210"/>
      <c r="FW144" s="122"/>
      <c r="FX144" s="13"/>
      <c r="FY144" s="497">
        <f ca="1">IFERROR(INDEX(i_in,MATCH(FY139,atts,0),MATCH(FU141,segs,0))+IF(OR(FY139="F",FY139="U",FY139="H"),0,FY140*INDEX(i_in,MATCH("wait",atts,0),MATCH($C141,segs,0))),"")</f>
        <v>36.747579999999999</v>
      </c>
      <c r="FZ144" s="498" t="str">
        <f t="shared" ref="FZ144:GR144" ca="1" si="572">IFERROR(INDEX(i_in,MATCH(FZ139,atts,0),MATCH($C141,segs,0))+IF(OR(FZ139="F",FZ139="U",FZ139="H"),0,FZ140*INDEX(i_in,MATCH("wait",atts,0),MATCH($C141,segs,0))),"")</f>
        <v/>
      </c>
      <c r="GA144" s="498" t="str">
        <f t="shared" ca="1" si="572"/>
        <v/>
      </c>
      <c r="GB144" s="498" t="str">
        <f t="shared" ca="1" si="572"/>
        <v/>
      </c>
      <c r="GC144" s="498" t="str">
        <f t="shared" ca="1" si="572"/>
        <v/>
      </c>
      <c r="GD144" s="498" t="str">
        <f t="shared" ca="1" si="572"/>
        <v/>
      </c>
      <c r="GE144" s="498" t="str">
        <f t="shared" ca="1" si="572"/>
        <v/>
      </c>
      <c r="GF144" s="498" t="str">
        <f t="shared" ca="1" si="572"/>
        <v/>
      </c>
      <c r="GG144" s="498" t="str">
        <f t="shared" ca="1" si="572"/>
        <v/>
      </c>
      <c r="GH144" s="498" t="str">
        <f t="shared" ca="1" si="572"/>
        <v/>
      </c>
      <c r="GI144" s="498" t="str">
        <f t="shared" ca="1" si="572"/>
        <v/>
      </c>
      <c r="GJ144" s="498" t="str">
        <f t="shared" ca="1" si="572"/>
        <v/>
      </c>
      <c r="GK144" s="498" t="str">
        <f t="shared" ca="1" si="572"/>
        <v/>
      </c>
      <c r="GL144" s="498" t="str">
        <f t="shared" ca="1" si="572"/>
        <v/>
      </c>
      <c r="GM144" s="498" t="str">
        <f t="shared" ca="1" si="572"/>
        <v/>
      </c>
      <c r="GN144" s="498" t="str">
        <f t="shared" ca="1" si="572"/>
        <v/>
      </c>
      <c r="GO144" s="498" t="str">
        <f t="shared" ca="1" si="572"/>
        <v/>
      </c>
      <c r="GP144" s="498" t="str">
        <f t="shared" ca="1" si="572"/>
        <v/>
      </c>
      <c r="GQ144" s="498" t="str">
        <f t="shared" ca="1" si="572"/>
        <v/>
      </c>
      <c r="GR144" s="498" t="str">
        <f t="shared" ca="1" si="572"/>
        <v/>
      </c>
      <c r="GS144" s="499" t="str">
        <f ca="1">IFERROR(INDEX(i_in,MATCH(GS139,atts,0),MATCH(FU141,segs,0))+IF(OR(GS139="F",GS139="U",GS139="H"),0,GS140*INDEX(i_in,MATCH("wait",atts,0),MATCH(FU141,segs,0))),"")</f>
        <v/>
      </c>
      <c r="GT144" s="204"/>
      <c r="GV144" s="18" t="s">
        <v>282</v>
      </c>
      <c r="GW144" s="122">
        <f>GV131</f>
        <v>1</v>
      </c>
      <c r="GX144" s="122" t="str">
        <f>GV132</f>
        <v>lei65</v>
      </c>
      <c r="GY144" s="210"/>
      <c r="GZ144" s="122"/>
      <c r="HA144" s="13"/>
      <c r="HB144" s="497">
        <f ca="1">IFERROR(INDEX(i_in,MATCH(HB139,atts,0),MATCH(GX141,segs,0))+IF(OR(HB139="F",HB139="U",HB139="H"),0,HB140*INDEX(i_in,MATCH("wait",atts,0),MATCH($C141,segs,0))),"")</f>
        <v>36.546100000000003</v>
      </c>
      <c r="HC144" s="498" t="str">
        <f t="shared" ref="HC144:HU144" ca="1" si="573">IFERROR(INDEX(i_in,MATCH(HC139,atts,0),MATCH($C141,segs,0))+IF(OR(HC139="F",HC139="U",HC139="H"),0,HC140*INDEX(i_in,MATCH("wait",atts,0),MATCH($C141,segs,0))),"")</f>
        <v/>
      </c>
      <c r="HD144" s="498" t="str">
        <f t="shared" ca="1" si="573"/>
        <v/>
      </c>
      <c r="HE144" s="498" t="str">
        <f t="shared" ca="1" si="573"/>
        <v/>
      </c>
      <c r="HF144" s="498" t="str">
        <f t="shared" ca="1" si="573"/>
        <v/>
      </c>
      <c r="HG144" s="498" t="str">
        <f t="shared" ca="1" si="573"/>
        <v/>
      </c>
      <c r="HH144" s="498" t="str">
        <f t="shared" ca="1" si="573"/>
        <v/>
      </c>
      <c r="HI144" s="498" t="str">
        <f t="shared" ca="1" si="573"/>
        <v/>
      </c>
      <c r="HJ144" s="498" t="str">
        <f t="shared" ca="1" si="573"/>
        <v/>
      </c>
      <c r="HK144" s="498" t="str">
        <f t="shared" ca="1" si="573"/>
        <v/>
      </c>
      <c r="HL144" s="498" t="str">
        <f t="shared" ca="1" si="573"/>
        <v/>
      </c>
      <c r="HM144" s="498" t="str">
        <f t="shared" ca="1" si="573"/>
        <v/>
      </c>
      <c r="HN144" s="498" t="str">
        <f t="shared" ca="1" si="573"/>
        <v/>
      </c>
      <c r="HO144" s="498" t="str">
        <f t="shared" ca="1" si="573"/>
        <v/>
      </c>
      <c r="HP144" s="498" t="str">
        <f t="shared" ca="1" si="573"/>
        <v/>
      </c>
      <c r="HQ144" s="498" t="str">
        <f t="shared" ca="1" si="573"/>
        <v/>
      </c>
      <c r="HR144" s="498" t="str">
        <f t="shared" ca="1" si="573"/>
        <v/>
      </c>
      <c r="HS144" s="498" t="str">
        <f t="shared" ca="1" si="573"/>
        <v/>
      </c>
      <c r="HT144" s="498" t="str">
        <f t="shared" ca="1" si="573"/>
        <v/>
      </c>
      <c r="HU144" s="498" t="str">
        <f t="shared" ca="1" si="573"/>
        <v/>
      </c>
      <c r="HV144" s="499" t="str">
        <f ca="1">IFERROR(INDEX(i_in,MATCH(HV139,atts,0),MATCH(GX141,segs,0))+IF(OR(HV139="F",HV139="U",HV139="H"),0,HV140*INDEX(i_in,MATCH("wait",atts,0),MATCH(GX141,segs,0))),"")</f>
        <v/>
      </c>
      <c r="HW144" s="204"/>
    </row>
    <row r="145" spans="1:231" ht="15">
      <c r="A145" s="18" t="s">
        <v>19</v>
      </c>
      <c r="B145" s="122">
        <f>A131</f>
        <v>1</v>
      </c>
      <c r="C145" s="122" t="str">
        <f>A132</f>
        <v>work1834</v>
      </c>
      <c r="D145" s="210"/>
      <c r="E145" s="122"/>
      <c r="F145" s="8"/>
      <c r="G145" s="52">
        <f t="shared" ref="G145:AA145" ca="1" si="574">IF(G144="","",IF(G144&lt;0,0,G144))</f>
        <v>34.189360000000001</v>
      </c>
      <c r="H145" s="53" t="str">
        <f t="shared" ca="1" si="574"/>
        <v/>
      </c>
      <c r="I145" s="47" t="str">
        <f t="shared" ca="1" si="574"/>
        <v/>
      </c>
      <c r="J145" s="47" t="str">
        <f t="shared" ca="1" si="574"/>
        <v/>
      </c>
      <c r="K145" s="47" t="str">
        <f t="shared" ca="1" si="574"/>
        <v/>
      </c>
      <c r="L145" s="47" t="str">
        <f t="shared" ca="1" si="574"/>
        <v/>
      </c>
      <c r="M145" s="47" t="str">
        <f t="shared" ca="1" si="574"/>
        <v/>
      </c>
      <c r="N145" s="47" t="str">
        <f t="shared" ca="1" si="574"/>
        <v/>
      </c>
      <c r="O145" s="47" t="str">
        <f t="shared" ca="1" si="574"/>
        <v/>
      </c>
      <c r="P145" s="47" t="str">
        <f t="shared" ca="1" si="574"/>
        <v/>
      </c>
      <c r="Q145" s="47" t="str">
        <f t="shared" ca="1" si="574"/>
        <v/>
      </c>
      <c r="R145" s="47" t="str">
        <f t="shared" ca="1" si="574"/>
        <v/>
      </c>
      <c r="S145" s="47" t="str">
        <f t="shared" ca="1" si="574"/>
        <v/>
      </c>
      <c r="T145" s="47" t="str">
        <f t="shared" ca="1" si="574"/>
        <v/>
      </c>
      <c r="U145" s="47" t="str">
        <f t="shared" ca="1" si="574"/>
        <v/>
      </c>
      <c r="V145" s="47" t="str">
        <f t="shared" ca="1" si="574"/>
        <v/>
      </c>
      <c r="W145" s="47" t="str">
        <f t="shared" ca="1" si="574"/>
        <v/>
      </c>
      <c r="X145" s="47" t="str">
        <f t="shared" ca="1" si="574"/>
        <v/>
      </c>
      <c r="Y145" s="47" t="str">
        <f t="shared" ca="1" si="574"/>
        <v/>
      </c>
      <c r="Z145" s="47" t="str">
        <f t="shared" ca="1" si="574"/>
        <v/>
      </c>
      <c r="AA145" s="48" t="str">
        <f t="shared" ca="1" si="574"/>
        <v/>
      </c>
      <c r="AB145" s="204"/>
      <c r="AD145" s="18" t="s">
        <v>19</v>
      </c>
      <c r="AE145" s="122">
        <f>AD131</f>
        <v>1</v>
      </c>
      <c r="AF145" s="122" t="str">
        <f>AD132</f>
        <v>shop1834</v>
      </c>
      <c r="AG145" s="210"/>
      <c r="AH145" s="122"/>
      <c r="AI145" s="8"/>
      <c r="AJ145" s="52">
        <f t="shared" ref="AJ145:BD145" ca="1" si="575">IF(AJ144="","",IF(AJ144&lt;0,0,AJ144))</f>
        <v>17.807079999999999</v>
      </c>
      <c r="AK145" s="53" t="str">
        <f t="shared" ca="1" si="575"/>
        <v/>
      </c>
      <c r="AL145" s="47" t="str">
        <f t="shared" ca="1" si="575"/>
        <v/>
      </c>
      <c r="AM145" s="47" t="str">
        <f t="shared" ca="1" si="575"/>
        <v/>
      </c>
      <c r="AN145" s="47" t="str">
        <f t="shared" ca="1" si="575"/>
        <v/>
      </c>
      <c r="AO145" s="47" t="str">
        <f t="shared" ca="1" si="575"/>
        <v/>
      </c>
      <c r="AP145" s="47" t="str">
        <f t="shared" ca="1" si="575"/>
        <v/>
      </c>
      <c r="AQ145" s="47" t="str">
        <f t="shared" ca="1" si="575"/>
        <v/>
      </c>
      <c r="AR145" s="47" t="str">
        <f t="shared" ca="1" si="575"/>
        <v/>
      </c>
      <c r="AS145" s="47" t="str">
        <f t="shared" ca="1" si="575"/>
        <v/>
      </c>
      <c r="AT145" s="47" t="str">
        <f t="shared" ca="1" si="575"/>
        <v/>
      </c>
      <c r="AU145" s="47" t="str">
        <f t="shared" ca="1" si="575"/>
        <v/>
      </c>
      <c r="AV145" s="47" t="str">
        <f t="shared" ca="1" si="575"/>
        <v/>
      </c>
      <c r="AW145" s="47" t="str">
        <f t="shared" ca="1" si="575"/>
        <v/>
      </c>
      <c r="AX145" s="47" t="str">
        <f t="shared" ca="1" si="575"/>
        <v/>
      </c>
      <c r="AY145" s="47" t="str">
        <f t="shared" ca="1" si="575"/>
        <v/>
      </c>
      <c r="AZ145" s="47" t="str">
        <f t="shared" ca="1" si="575"/>
        <v/>
      </c>
      <c r="BA145" s="47" t="str">
        <f t="shared" ca="1" si="575"/>
        <v/>
      </c>
      <c r="BB145" s="47" t="str">
        <f t="shared" ca="1" si="575"/>
        <v/>
      </c>
      <c r="BC145" s="47" t="str">
        <f t="shared" ca="1" si="575"/>
        <v/>
      </c>
      <c r="BD145" s="48" t="str">
        <f t="shared" ca="1" si="575"/>
        <v/>
      </c>
      <c r="BE145" s="204"/>
      <c r="BG145" s="18" t="s">
        <v>19</v>
      </c>
      <c r="BH145" s="122">
        <f>BG131</f>
        <v>1</v>
      </c>
      <c r="BI145" s="122" t="str">
        <f>BG132</f>
        <v>lei1834</v>
      </c>
      <c r="BJ145" s="210"/>
      <c r="BK145" s="122"/>
      <c r="BL145" s="8"/>
      <c r="BM145" s="52">
        <f t="shared" ref="BM145:CG145" ca="1" si="576">IF(BM144="","",IF(BM144&lt;0,0,BM144))</f>
        <v>33.75705</v>
      </c>
      <c r="BN145" s="53" t="str">
        <f t="shared" ca="1" si="576"/>
        <v/>
      </c>
      <c r="BO145" s="47" t="str">
        <f t="shared" ca="1" si="576"/>
        <v/>
      </c>
      <c r="BP145" s="47" t="str">
        <f t="shared" ca="1" si="576"/>
        <v/>
      </c>
      <c r="BQ145" s="47" t="str">
        <f t="shared" ca="1" si="576"/>
        <v/>
      </c>
      <c r="BR145" s="47" t="str">
        <f t="shared" ca="1" si="576"/>
        <v/>
      </c>
      <c r="BS145" s="47" t="str">
        <f t="shared" ca="1" si="576"/>
        <v/>
      </c>
      <c r="BT145" s="47" t="str">
        <f t="shared" ca="1" si="576"/>
        <v/>
      </c>
      <c r="BU145" s="47" t="str">
        <f t="shared" ca="1" si="576"/>
        <v/>
      </c>
      <c r="BV145" s="47" t="str">
        <f t="shared" ca="1" si="576"/>
        <v/>
      </c>
      <c r="BW145" s="47" t="str">
        <f t="shared" ca="1" si="576"/>
        <v/>
      </c>
      <c r="BX145" s="47" t="str">
        <f t="shared" ca="1" si="576"/>
        <v/>
      </c>
      <c r="BY145" s="47" t="str">
        <f t="shared" ca="1" si="576"/>
        <v/>
      </c>
      <c r="BZ145" s="47" t="str">
        <f t="shared" ca="1" si="576"/>
        <v/>
      </c>
      <c r="CA145" s="47" t="str">
        <f t="shared" ca="1" si="576"/>
        <v/>
      </c>
      <c r="CB145" s="47" t="str">
        <f t="shared" ca="1" si="576"/>
        <v/>
      </c>
      <c r="CC145" s="47" t="str">
        <f t="shared" ca="1" si="576"/>
        <v/>
      </c>
      <c r="CD145" s="47" t="str">
        <f t="shared" ca="1" si="576"/>
        <v/>
      </c>
      <c r="CE145" s="47" t="str">
        <f t="shared" ca="1" si="576"/>
        <v/>
      </c>
      <c r="CF145" s="47" t="str">
        <f t="shared" ca="1" si="576"/>
        <v/>
      </c>
      <c r="CG145" s="48" t="str">
        <f t="shared" ca="1" si="576"/>
        <v/>
      </c>
      <c r="CH145" s="204"/>
      <c r="CJ145" s="18" t="s">
        <v>19</v>
      </c>
      <c r="CK145" s="122">
        <f>CJ131</f>
        <v>1</v>
      </c>
      <c r="CL145" s="122" t="str">
        <f>CJ132</f>
        <v>work3564</v>
      </c>
      <c r="CM145" s="210"/>
      <c r="CN145" s="122"/>
      <c r="CO145" s="8"/>
      <c r="CP145" s="52">
        <f t="shared" ref="CP145:DJ145" ca="1" si="577">IF(CP144="","",IF(CP144&lt;0,0,CP144))</f>
        <v>32.351660000000003</v>
      </c>
      <c r="CQ145" s="53" t="str">
        <f t="shared" ca="1" si="577"/>
        <v/>
      </c>
      <c r="CR145" s="47" t="str">
        <f t="shared" ca="1" si="577"/>
        <v/>
      </c>
      <c r="CS145" s="47" t="str">
        <f t="shared" ca="1" si="577"/>
        <v/>
      </c>
      <c r="CT145" s="47" t="str">
        <f t="shared" ca="1" si="577"/>
        <v/>
      </c>
      <c r="CU145" s="47" t="str">
        <f t="shared" ca="1" si="577"/>
        <v/>
      </c>
      <c r="CV145" s="47" t="str">
        <f t="shared" ca="1" si="577"/>
        <v/>
      </c>
      <c r="CW145" s="47" t="str">
        <f t="shared" ca="1" si="577"/>
        <v/>
      </c>
      <c r="CX145" s="47" t="str">
        <f t="shared" ca="1" si="577"/>
        <v/>
      </c>
      <c r="CY145" s="47" t="str">
        <f t="shared" ca="1" si="577"/>
        <v/>
      </c>
      <c r="CZ145" s="47" t="str">
        <f t="shared" ca="1" si="577"/>
        <v/>
      </c>
      <c r="DA145" s="47" t="str">
        <f t="shared" ca="1" si="577"/>
        <v/>
      </c>
      <c r="DB145" s="47" t="str">
        <f t="shared" ca="1" si="577"/>
        <v/>
      </c>
      <c r="DC145" s="47" t="str">
        <f t="shared" ca="1" si="577"/>
        <v/>
      </c>
      <c r="DD145" s="47" t="str">
        <f t="shared" ca="1" si="577"/>
        <v/>
      </c>
      <c r="DE145" s="47" t="str">
        <f t="shared" ca="1" si="577"/>
        <v/>
      </c>
      <c r="DF145" s="47" t="str">
        <f t="shared" ca="1" si="577"/>
        <v/>
      </c>
      <c r="DG145" s="47" t="str">
        <f t="shared" ca="1" si="577"/>
        <v/>
      </c>
      <c r="DH145" s="47" t="str">
        <f t="shared" ca="1" si="577"/>
        <v/>
      </c>
      <c r="DI145" s="47" t="str">
        <f t="shared" ca="1" si="577"/>
        <v/>
      </c>
      <c r="DJ145" s="48" t="str">
        <f t="shared" ca="1" si="577"/>
        <v/>
      </c>
      <c r="DK145" s="204"/>
      <c r="DM145" s="18" t="s">
        <v>19</v>
      </c>
      <c r="DN145" s="122">
        <f>DM131</f>
        <v>1</v>
      </c>
      <c r="DO145" s="122" t="str">
        <f>DM132</f>
        <v>shop3564</v>
      </c>
      <c r="DP145" s="210"/>
      <c r="DQ145" s="122"/>
      <c r="DR145" s="8"/>
      <c r="DS145" s="52">
        <f t="shared" ref="DS145:EM145" ca="1" si="578">IF(DS144="","",IF(DS144&lt;0,0,DS144))</f>
        <v>34.467089999999999</v>
      </c>
      <c r="DT145" s="53" t="str">
        <f t="shared" ca="1" si="578"/>
        <v/>
      </c>
      <c r="DU145" s="47" t="str">
        <f t="shared" ca="1" si="578"/>
        <v/>
      </c>
      <c r="DV145" s="47" t="str">
        <f t="shared" ca="1" si="578"/>
        <v/>
      </c>
      <c r="DW145" s="47" t="str">
        <f t="shared" ca="1" si="578"/>
        <v/>
      </c>
      <c r="DX145" s="47" t="str">
        <f t="shared" ca="1" si="578"/>
        <v/>
      </c>
      <c r="DY145" s="47" t="str">
        <f t="shared" ca="1" si="578"/>
        <v/>
      </c>
      <c r="DZ145" s="47" t="str">
        <f t="shared" ca="1" si="578"/>
        <v/>
      </c>
      <c r="EA145" s="47" t="str">
        <f t="shared" ca="1" si="578"/>
        <v/>
      </c>
      <c r="EB145" s="47" t="str">
        <f t="shared" ca="1" si="578"/>
        <v/>
      </c>
      <c r="EC145" s="47" t="str">
        <f t="shared" ca="1" si="578"/>
        <v/>
      </c>
      <c r="ED145" s="47" t="str">
        <f t="shared" ca="1" si="578"/>
        <v/>
      </c>
      <c r="EE145" s="47" t="str">
        <f t="shared" ca="1" si="578"/>
        <v/>
      </c>
      <c r="EF145" s="47" t="str">
        <f t="shared" ca="1" si="578"/>
        <v/>
      </c>
      <c r="EG145" s="47" t="str">
        <f t="shared" ca="1" si="578"/>
        <v/>
      </c>
      <c r="EH145" s="47" t="str">
        <f t="shared" ca="1" si="578"/>
        <v/>
      </c>
      <c r="EI145" s="47" t="str">
        <f t="shared" ca="1" si="578"/>
        <v/>
      </c>
      <c r="EJ145" s="47" t="str">
        <f t="shared" ca="1" si="578"/>
        <v/>
      </c>
      <c r="EK145" s="47" t="str">
        <f t="shared" ca="1" si="578"/>
        <v/>
      </c>
      <c r="EL145" s="47" t="str">
        <f t="shared" ca="1" si="578"/>
        <v/>
      </c>
      <c r="EM145" s="48" t="str">
        <f t="shared" ca="1" si="578"/>
        <v/>
      </c>
      <c r="EN145" s="204"/>
      <c r="EP145" s="18" t="s">
        <v>19</v>
      </c>
      <c r="EQ145" s="122">
        <f>EP131</f>
        <v>1</v>
      </c>
      <c r="ER145" s="122" t="str">
        <f>EP132</f>
        <v>lei3564</v>
      </c>
      <c r="ES145" s="210"/>
      <c r="ET145" s="122"/>
      <c r="EU145" s="8"/>
      <c r="EV145" s="52">
        <f t="shared" ref="EV145:FP145" ca="1" si="579">IF(EV144="","",IF(EV144&lt;0,0,EV144))</f>
        <v>33.966259999999998</v>
      </c>
      <c r="EW145" s="53" t="str">
        <f t="shared" ca="1" si="579"/>
        <v/>
      </c>
      <c r="EX145" s="47" t="str">
        <f t="shared" ca="1" si="579"/>
        <v/>
      </c>
      <c r="EY145" s="47" t="str">
        <f t="shared" ca="1" si="579"/>
        <v/>
      </c>
      <c r="EZ145" s="47" t="str">
        <f t="shared" ca="1" si="579"/>
        <v/>
      </c>
      <c r="FA145" s="47" t="str">
        <f t="shared" ca="1" si="579"/>
        <v/>
      </c>
      <c r="FB145" s="47" t="str">
        <f t="shared" ca="1" si="579"/>
        <v/>
      </c>
      <c r="FC145" s="47" t="str">
        <f t="shared" ca="1" si="579"/>
        <v/>
      </c>
      <c r="FD145" s="47" t="str">
        <f t="shared" ca="1" si="579"/>
        <v/>
      </c>
      <c r="FE145" s="47" t="str">
        <f t="shared" ca="1" si="579"/>
        <v/>
      </c>
      <c r="FF145" s="47" t="str">
        <f t="shared" ca="1" si="579"/>
        <v/>
      </c>
      <c r="FG145" s="47" t="str">
        <f t="shared" ca="1" si="579"/>
        <v/>
      </c>
      <c r="FH145" s="47" t="str">
        <f t="shared" ca="1" si="579"/>
        <v/>
      </c>
      <c r="FI145" s="47" t="str">
        <f t="shared" ca="1" si="579"/>
        <v/>
      </c>
      <c r="FJ145" s="47" t="str">
        <f t="shared" ca="1" si="579"/>
        <v/>
      </c>
      <c r="FK145" s="47" t="str">
        <f t="shared" ca="1" si="579"/>
        <v/>
      </c>
      <c r="FL145" s="47" t="str">
        <f t="shared" ca="1" si="579"/>
        <v/>
      </c>
      <c r="FM145" s="47" t="str">
        <f t="shared" ca="1" si="579"/>
        <v/>
      </c>
      <c r="FN145" s="47" t="str">
        <f t="shared" ca="1" si="579"/>
        <v/>
      </c>
      <c r="FO145" s="47" t="str">
        <f t="shared" ca="1" si="579"/>
        <v/>
      </c>
      <c r="FP145" s="48" t="str">
        <f t="shared" ca="1" si="579"/>
        <v/>
      </c>
      <c r="FQ145" s="204"/>
      <c r="FS145" s="18" t="s">
        <v>19</v>
      </c>
      <c r="FT145" s="122">
        <f>FS131</f>
        <v>1</v>
      </c>
      <c r="FU145" s="122" t="str">
        <f>FS132</f>
        <v>shop65</v>
      </c>
      <c r="FV145" s="210"/>
      <c r="FW145" s="122"/>
      <c r="FX145" s="8"/>
      <c r="FY145" s="52">
        <f t="shared" ref="FY145:GS145" ca="1" si="580">IF(FY144="","",IF(FY144&lt;0,0,FY144))</f>
        <v>36.747579999999999</v>
      </c>
      <c r="FZ145" s="53" t="str">
        <f t="shared" ca="1" si="580"/>
        <v/>
      </c>
      <c r="GA145" s="47" t="str">
        <f t="shared" ca="1" si="580"/>
        <v/>
      </c>
      <c r="GB145" s="47" t="str">
        <f t="shared" ca="1" si="580"/>
        <v/>
      </c>
      <c r="GC145" s="47" t="str">
        <f t="shared" ca="1" si="580"/>
        <v/>
      </c>
      <c r="GD145" s="47" t="str">
        <f t="shared" ca="1" si="580"/>
        <v/>
      </c>
      <c r="GE145" s="47" t="str">
        <f t="shared" ca="1" si="580"/>
        <v/>
      </c>
      <c r="GF145" s="47" t="str">
        <f t="shared" ca="1" si="580"/>
        <v/>
      </c>
      <c r="GG145" s="47" t="str">
        <f t="shared" ca="1" si="580"/>
        <v/>
      </c>
      <c r="GH145" s="47" t="str">
        <f t="shared" ca="1" si="580"/>
        <v/>
      </c>
      <c r="GI145" s="47" t="str">
        <f t="shared" ca="1" si="580"/>
        <v/>
      </c>
      <c r="GJ145" s="47" t="str">
        <f t="shared" ca="1" si="580"/>
        <v/>
      </c>
      <c r="GK145" s="47" t="str">
        <f t="shared" ca="1" si="580"/>
        <v/>
      </c>
      <c r="GL145" s="47" t="str">
        <f t="shared" ca="1" si="580"/>
        <v/>
      </c>
      <c r="GM145" s="47" t="str">
        <f t="shared" ca="1" si="580"/>
        <v/>
      </c>
      <c r="GN145" s="47" t="str">
        <f t="shared" ca="1" si="580"/>
        <v/>
      </c>
      <c r="GO145" s="47" t="str">
        <f t="shared" ca="1" si="580"/>
        <v/>
      </c>
      <c r="GP145" s="47" t="str">
        <f t="shared" ca="1" si="580"/>
        <v/>
      </c>
      <c r="GQ145" s="47" t="str">
        <f t="shared" ca="1" si="580"/>
        <v/>
      </c>
      <c r="GR145" s="47" t="str">
        <f t="shared" ca="1" si="580"/>
        <v/>
      </c>
      <c r="GS145" s="48" t="str">
        <f t="shared" ca="1" si="580"/>
        <v/>
      </c>
      <c r="GT145" s="204"/>
      <c r="GV145" s="18" t="s">
        <v>19</v>
      </c>
      <c r="GW145" s="122">
        <f>GV131</f>
        <v>1</v>
      </c>
      <c r="GX145" s="122" t="str">
        <f>GV132</f>
        <v>lei65</v>
      </c>
      <c r="GY145" s="210"/>
      <c r="GZ145" s="122"/>
      <c r="HA145" s="8"/>
      <c r="HB145" s="52">
        <f t="shared" ref="HB145:HV145" ca="1" si="581">IF(HB144="","",IF(HB144&lt;0,0,HB144))</f>
        <v>36.546100000000003</v>
      </c>
      <c r="HC145" s="53" t="str">
        <f t="shared" ca="1" si="581"/>
        <v/>
      </c>
      <c r="HD145" s="47" t="str">
        <f t="shared" ca="1" si="581"/>
        <v/>
      </c>
      <c r="HE145" s="47" t="str">
        <f t="shared" ca="1" si="581"/>
        <v/>
      </c>
      <c r="HF145" s="47" t="str">
        <f t="shared" ca="1" si="581"/>
        <v/>
      </c>
      <c r="HG145" s="47" t="str">
        <f t="shared" ca="1" si="581"/>
        <v/>
      </c>
      <c r="HH145" s="47" t="str">
        <f t="shared" ca="1" si="581"/>
        <v/>
      </c>
      <c r="HI145" s="47" t="str">
        <f t="shared" ca="1" si="581"/>
        <v/>
      </c>
      <c r="HJ145" s="47" t="str">
        <f t="shared" ca="1" si="581"/>
        <v/>
      </c>
      <c r="HK145" s="47" t="str">
        <f t="shared" ca="1" si="581"/>
        <v/>
      </c>
      <c r="HL145" s="47" t="str">
        <f t="shared" ca="1" si="581"/>
        <v/>
      </c>
      <c r="HM145" s="47" t="str">
        <f t="shared" ca="1" si="581"/>
        <v/>
      </c>
      <c r="HN145" s="47" t="str">
        <f t="shared" ca="1" si="581"/>
        <v/>
      </c>
      <c r="HO145" s="47" t="str">
        <f t="shared" ca="1" si="581"/>
        <v/>
      </c>
      <c r="HP145" s="47" t="str">
        <f t="shared" ca="1" si="581"/>
        <v/>
      </c>
      <c r="HQ145" s="47" t="str">
        <f t="shared" ca="1" si="581"/>
        <v/>
      </c>
      <c r="HR145" s="47" t="str">
        <f t="shared" ca="1" si="581"/>
        <v/>
      </c>
      <c r="HS145" s="47" t="str">
        <f t="shared" ca="1" si="581"/>
        <v/>
      </c>
      <c r="HT145" s="47" t="str">
        <f t="shared" ca="1" si="581"/>
        <v/>
      </c>
      <c r="HU145" s="47" t="str">
        <f t="shared" ca="1" si="581"/>
        <v/>
      </c>
      <c r="HV145" s="48" t="str">
        <f t="shared" ca="1" si="581"/>
        <v/>
      </c>
      <c r="HW145" s="204"/>
    </row>
    <row r="146" spans="1:231" ht="15">
      <c r="A146" s="18" t="s">
        <v>20</v>
      </c>
      <c r="B146" s="122">
        <f>A131</f>
        <v>1</v>
      </c>
      <c r="C146" s="122" t="str">
        <f>A132</f>
        <v>work1834</v>
      </c>
      <c r="D146" s="210"/>
      <c r="E146" s="122"/>
      <c r="F146" s="8"/>
      <c r="G146" s="54">
        <f ca="1">IF(G144&lt;0,0,IFERROR(INDEX(wtw_in,MATCH(G139,atts,0),MATCH(C141,segs,0))+IF(OR(G139="F",G139="U",G139="H"),0,G140*INDEX(wtw_in,MATCH("wait",atts,0),MATCH(C141,segs,0))),""))</f>
        <v>13.22777</v>
      </c>
      <c r="H146" s="55" t="str">
        <f t="shared" ref="H146:Z146" ca="1" si="582">IF(H144&lt;0,0,IFERROR(INDEX(wtw_in,MATCH(H139,atts,0),MATCH($C141,segs,0))+IF(OR(H139="F",H139="U",H139="H"),0,H140*INDEX(wtw_in,MATCH("wait",atts,0),MATCH($C141,segs,0))),""))</f>
        <v/>
      </c>
      <c r="I146" s="55" t="str">
        <f t="shared" ca="1" si="582"/>
        <v/>
      </c>
      <c r="J146" s="55" t="str">
        <f t="shared" ca="1" si="582"/>
        <v/>
      </c>
      <c r="K146" s="55" t="str">
        <f t="shared" ca="1" si="582"/>
        <v/>
      </c>
      <c r="L146" s="55" t="str">
        <f t="shared" ca="1" si="582"/>
        <v/>
      </c>
      <c r="M146" s="55" t="str">
        <f t="shared" ca="1" si="582"/>
        <v/>
      </c>
      <c r="N146" s="55" t="str">
        <f t="shared" ca="1" si="582"/>
        <v/>
      </c>
      <c r="O146" s="55" t="str">
        <f t="shared" ca="1" si="582"/>
        <v/>
      </c>
      <c r="P146" s="55" t="str">
        <f t="shared" ca="1" si="582"/>
        <v/>
      </c>
      <c r="Q146" s="55" t="str">
        <f t="shared" ca="1" si="582"/>
        <v/>
      </c>
      <c r="R146" s="55" t="str">
        <f t="shared" ca="1" si="582"/>
        <v/>
      </c>
      <c r="S146" s="55" t="str">
        <f t="shared" ca="1" si="582"/>
        <v/>
      </c>
      <c r="T146" s="55" t="str">
        <f t="shared" ca="1" si="582"/>
        <v/>
      </c>
      <c r="U146" s="55" t="str">
        <f t="shared" ca="1" si="582"/>
        <v/>
      </c>
      <c r="V146" s="55" t="str">
        <f t="shared" ca="1" si="582"/>
        <v/>
      </c>
      <c r="W146" s="55" t="str">
        <f t="shared" ca="1" si="582"/>
        <v/>
      </c>
      <c r="X146" s="55" t="str">
        <f t="shared" ca="1" si="582"/>
        <v/>
      </c>
      <c r="Y146" s="55" t="str">
        <f t="shared" ca="1" si="582"/>
        <v/>
      </c>
      <c r="Z146" s="55" t="str">
        <f t="shared" ca="1" si="582"/>
        <v/>
      </c>
      <c r="AA146" s="56" t="str">
        <f ca="1">IF(AA144&lt;0,0,IFERROR(INDEX(wtw_in,MATCH(AA139,atts,0),MATCH(C141,segs,0))+IF(OR(AA139="F",AA139="U",AA139="H"),0,AA140*INDEX(wtw_in,MATCH("wait",atts,0),MATCH(C141,segs,0))),""))</f>
        <v/>
      </c>
      <c r="AB146" s="204"/>
      <c r="AD146" s="18" t="s">
        <v>20</v>
      </c>
      <c r="AE146" s="122">
        <f>AD131</f>
        <v>1</v>
      </c>
      <c r="AF146" s="122" t="str">
        <f>AD132</f>
        <v>shop1834</v>
      </c>
      <c r="AG146" s="210"/>
      <c r="AH146" s="122"/>
      <c r="AI146" s="8"/>
      <c r="AJ146" s="54">
        <f ca="1">IF(AJ144&lt;0,0,IFERROR(INDEX(wtw_in,MATCH(AJ139,atts,0),MATCH(AF141,segs,0))+IF(OR(AJ139="F",AJ139="U",AJ139="H"),0,AJ140*INDEX(wtw_in,MATCH("wait",atts,0),MATCH(AF141,segs,0))),""))</f>
        <v>7.2218090000000004</v>
      </c>
      <c r="AK146" s="55" t="str">
        <f t="shared" ref="AK146:BC146" ca="1" si="583">IF(AK144&lt;0,0,IFERROR(INDEX(wtw_in,MATCH(AK139,atts,0),MATCH($C141,segs,0))+IF(OR(AK139="F",AK139="U",AK139="H"),0,AK140*INDEX(wtw_in,MATCH("wait",atts,0),MATCH($C141,segs,0))),""))</f>
        <v/>
      </c>
      <c r="AL146" s="55" t="str">
        <f t="shared" ca="1" si="583"/>
        <v/>
      </c>
      <c r="AM146" s="55" t="str">
        <f t="shared" ca="1" si="583"/>
        <v/>
      </c>
      <c r="AN146" s="55" t="str">
        <f t="shared" ca="1" si="583"/>
        <v/>
      </c>
      <c r="AO146" s="55" t="str">
        <f t="shared" ca="1" si="583"/>
        <v/>
      </c>
      <c r="AP146" s="55" t="str">
        <f t="shared" ca="1" si="583"/>
        <v/>
      </c>
      <c r="AQ146" s="55" t="str">
        <f t="shared" ca="1" si="583"/>
        <v/>
      </c>
      <c r="AR146" s="55" t="str">
        <f t="shared" ca="1" si="583"/>
        <v/>
      </c>
      <c r="AS146" s="55" t="str">
        <f t="shared" ca="1" si="583"/>
        <v/>
      </c>
      <c r="AT146" s="55" t="str">
        <f t="shared" ca="1" si="583"/>
        <v/>
      </c>
      <c r="AU146" s="55" t="str">
        <f t="shared" ca="1" si="583"/>
        <v/>
      </c>
      <c r="AV146" s="55" t="str">
        <f t="shared" ca="1" si="583"/>
        <v/>
      </c>
      <c r="AW146" s="55" t="str">
        <f t="shared" ca="1" si="583"/>
        <v/>
      </c>
      <c r="AX146" s="55" t="str">
        <f t="shared" ca="1" si="583"/>
        <v/>
      </c>
      <c r="AY146" s="55" t="str">
        <f t="shared" ca="1" si="583"/>
        <v/>
      </c>
      <c r="AZ146" s="55" t="str">
        <f t="shared" ca="1" si="583"/>
        <v/>
      </c>
      <c r="BA146" s="55" t="str">
        <f t="shared" ca="1" si="583"/>
        <v/>
      </c>
      <c r="BB146" s="55" t="str">
        <f t="shared" ca="1" si="583"/>
        <v/>
      </c>
      <c r="BC146" s="55" t="str">
        <f t="shared" ca="1" si="583"/>
        <v/>
      </c>
      <c r="BD146" s="56" t="str">
        <f ca="1">IF(BD144&lt;0,0,IFERROR(INDEX(wtw_in,MATCH(BD139,atts,0),MATCH(AF141,segs,0))+IF(OR(BD139="F",BD139="U",BD139="H"),0,BD140*INDEX(wtw_in,MATCH("wait",atts,0),MATCH(AF141,segs,0))),""))</f>
        <v/>
      </c>
      <c r="BE146" s="204"/>
      <c r="BG146" s="18" t="s">
        <v>20</v>
      </c>
      <c r="BH146" s="122">
        <f>BG131</f>
        <v>1</v>
      </c>
      <c r="BI146" s="122" t="str">
        <f>BG132</f>
        <v>lei1834</v>
      </c>
      <c r="BJ146" s="210"/>
      <c r="BK146" s="122"/>
      <c r="BL146" s="8"/>
      <c r="BM146" s="54">
        <f ca="1">IF(BM144&lt;0,0,IFERROR(INDEX(wtw_in,MATCH(BM139,atts,0),MATCH(BI141,segs,0))+IF(OR(BM139="F",BM139="U",BM139="H"),0,BM140*INDEX(wtw_in,MATCH("wait",atts,0),MATCH(BI141,segs,0))),""))</f>
        <v>13.146710000000001</v>
      </c>
      <c r="BN146" s="55" t="str">
        <f t="shared" ref="BN146:CF146" ca="1" si="584">IF(BN144&lt;0,0,IFERROR(INDEX(wtw_in,MATCH(BN139,atts,0),MATCH($C141,segs,0))+IF(OR(BN139="F",BN139="U",BN139="H"),0,BN140*INDEX(wtw_in,MATCH("wait",atts,0),MATCH($C141,segs,0))),""))</f>
        <v/>
      </c>
      <c r="BO146" s="55" t="str">
        <f t="shared" ca="1" si="584"/>
        <v/>
      </c>
      <c r="BP146" s="55" t="str">
        <f t="shared" ca="1" si="584"/>
        <v/>
      </c>
      <c r="BQ146" s="55" t="str">
        <f t="shared" ca="1" si="584"/>
        <v/>
      </c>
      <c r="BR146" s="55" t="str">
        <f t="shared" ca="1" si="584"/>
        <v/>
      </c>
      <c r="BS146" s="55" t="str">
        <f t="shared" ca="1" si="584"/>
        <v/>
      </c>
      <c r="BT146" s="55" t="str">
        <f t="shared" ca="1" si="584"/>
        <v/>
      </c>
      <c r="BU146" s="55" t="str">
        <f t="shared" ca="1" si="584"/>
        <v/>
      </c>
      <c r="BV146" s="55" t="str">
        <f t="shared" ca="1" si="584"/>
        <v/>
      </c>
      <c r="BW146" s="55" t="str">
        <f t="shared" ca="1" si="584"/>
        <v/>
      </c>
      <c r="BX146" s="55" t="str">
        <f t="shared" ca="1" si="584"/>
        <v/>
      </c>
      <c r="BY146" s="55" t="str">
        <f t="shared" ca="1" si="584"/>
        <v/>
      </c>
      <c r="BZ146" s="55" t="str">
        <f t="shared" ca="1" si="584"/>
        <v/>
      </c>
      <c r="CA146" s="55" t="str">
        <f t="shared" ca="1" si="584"/>
        <v/>
      </c>
      <c r="CB146" s="55" t="str">
        <f t="shared" ca="1" si="584"/>
        <v/>
      </c>
      <c r="CC146" s="55" t="str">
        <f t="shared" ca="1" si="584"/>
        <v/>
      </c>
      <c r="CD146" s="55" t="str">
        <f t="shared" ca="1" si="584"/>
        <v/>
      </c>
      <c r="CE146" s="55" t="str">
        <f t="shared" ca="1" si="584"/>
        <v/>
      </c>
      <c r="CF146" s="55" t="str">
        <f t="shared" ca="1" si="584"/>
        <v/>
      </c>
      <c r="CG146" s="56" t="str">
        <f ca="1">IF(CG144&lt;0,0,IFERROR(INDEX(wtw_in,MATCH(CG139,atts,0),MATCH(BI141,segs,0))+IF(OR(CG139="F",CG139="U",CG139="H"),0,CG140*INDEX(wtw_in,MATCH("wait",atts,0),MATCH(BI141,segs,0))),""))</f>
        <v/>
      </c>
      <c r="CH146" s="204"/>
      <c r="CJ146" s="18" t="s">
        <v>20</v>
      </c>
      <c r="CK146" s="122">
        <f>CJ131</f>
        <v>1</v>
      </c>
      <c r="CL146" s="122" t="str">
        <f>CJ132</f>
        <v>work3564</v>
      </c>
      <c r="CM146" s="210"/>
      <c r="CN146" s="122"/>
      <c r="CO146" s="8"/>
      <c r="CP146" s="54">
        <f ca="1">IF(CP144&lt;0,0,IFERROR(INDEX(wtw_in,MATCH(CP139,atts,0),MATCH(CL141,segs,0))+IF(OR(CP139="F",CP139="U",CP139="H"),0,CP140*INDEX(wtw_in,MATCH("wait",atts,0),MATCH(CL141,segs,0))),""))</f>
        <v>11.597110000000001</v>
      </c>
      <c r="CQ146" s="55" t="str">
        <f t="shared" ref="CQ146:DI146" ca="1" si="585">IF(CQ144&lt;0,0,IFERROR(INDEX(wtw_in,MATCH(CQ139,atts,0),MATCH($C141,segs,0))+IF(OR(CQ139="F",CQ139="U",CQ139="H"),0,CQ140*INDEX(wtw_in,MATCH("wait",atts,0),MATCH($C141,segs,0))),""))</f>
        <v/>
      </c>
      <c r="CR146" s="55" t="str">
        <f t="shared" ca="1" si="585"/>
        <v/>
      </c>
      <c r="CS146" s="55" t="str">
        <f t="shared" ca="1" si="585"/>
        <v/>
      </c>
      <c r="CT146" s="55" t="str">
        <f t="shared" ca="1" si="585"/>
        <v/>
      </c>
      <c r="CU146" s="55" t="str">
        <f t="shared" ca="1" si="585"/>
        <v/>
      </c>
      <c r="CV146" s="55" t="str">
        <f t="shared" ca="1" si="585"/>
        <v/>
      </c>
      <c r="CW146" s="55" t="str">
        <f t="shared" ca="1" si="585"/>
        <v/>
      </c>
      <c r="CX146" s="55" t="str">
        <f t="shared" ca="1" si="585"/>
        <v/>
      </c>
      <c r="CY146" s="55" t="str">
        <f t="shared" ca="1" si="585"/>
        <v/>
      </c>
      <c r="CZ146" s="55" t="str">
        <f t="shared" ca="1" si="585"/>
        <v/>
      </c>
      <c r="DA146" s="55" t="str">
        <f t="shared" ca="1" si="585"/>
        <v/>
      </c>
      <c r="DB146" s="55" t="str">
        <f t="shared" ca="1" si="585"/>
        <v/>
      </c>
      <c r="DC146" s="55" t="str">
        <f t="shared" ca="1" si="585"/>
        <v/>
      </c>
      <c r="DD146" s="55" t="str">
        <f t="shared" ca="1" si="585"/>
        <v/>
      </c>
      <c r="DE146" s="55" t="str">
        <f t="shared" ca="1" si="585"/>
        <v/>
      </c>
      <c r="DF146" s="55" t="str">
        <f t="shared" ca="1" si="585"/>
        <v/>
      </c>
      <c r="DG146" s="55" t="str">
        <f t="shared" ca="1" si="585"/>
        <v/>
      </c>
      <c r="DH146" s="55" t="str">
        <f t="shared" ca="1" si="585"/>
        <v/>
      </c>
      <c r="DI146" s="55" t="str">
        <f t="shared" ca="1" si="585"/>
        <v/>
      </c>
      <c r="DJ146" s="56" t="str">
        <f ca="1">IF(DJ144&lt;0,0,IFERROR(INDEX(wtw_in,MATCH(DJ139,atts,0),MATCH(CL141,segs,0))+IF(OR(DJ139="F",DJ139="U",DJ139="H"),0,DJ140*INDEX(wtw_in,MATCH("wait",atts,0),MATCH(CL141,segs,0))),""))</f>
        <v/>
      </c>
      <c r="DK146" s="204"/>
      <c r="DM146" s="18" t="s">
        <v>20</v>
      </c>
      <c r="DN146" s="122">
        <f>DM131</f>
        <v>1</v>
      </c>
      <c r="DO146" s="122" t="str">
        <f>DM132</f>
        <v>shop3564</v>
      </c>
      <c r="DP146" s="210"/>
      <c r="DQ146" s="122"/>
      <c r="DR146" s="8"/>
      <c r="DS146" s="54">
        <f ca="1">IF(DS144&lt;0,0,IFERROR(INDEX(wtw_in,MATCH(DS139,atts,0),MATCH(DO141,segs,0))+IF(OR(DS139="F",DS139="U",DS139="H"),0,DS140*INDEX(wtw_in,MATCH("wait",atts,0),MATCH(DO141,segs,0))),""))</f>
        <v>13.33915</v>
      </c>
      <c r="DT146" s="55" t="str">
        <f t="shared" ref="DT146:EL146" ca="1" si="586">IF(DT144&lt;0,0,IFERROR(INDEX(wtw_in,MATCH(DT139,atts,0),MATCH($C141,segs,0))+IF(OR(DT139="F",DT139="U",DT139="H"),0,DT140*INDEX(wtw_in,MATCH("wait",atts,0),MATCH($C141,segs,0))),""))</f>
        <v/>
      </c>
      <c r="DU146" s="55" t="str">
        <f t="shared" ca="1" si="586"/>
        <v/>
      </c>
      <c r="DV146" s="55" t="str">
        <f t="shared" ca="1" si="586"/>
        <v/>
      </c>
      <c r="DW146" s="55" t="str">
        <f t="shared" ca="1" si="586"/>
        <v/>
      </c>
      <c r="DX146" s="55" t="str">
        <f t="shared" ca="1" si="586"/>
        <v/>
      </c>
      <c r="DY146" s="55" t="str">
        <f t="shared" ca="1" si="586"/>
        <v/>
      </c>
      <c r="DZ146" s="55" t="str">
        <f t="shared" ca="1" si="586"/>
        <v/>
      </c>
      <c r="EA146" s="55" t="str">
        <f t="shared" ca="1" si="586"/>
        <v/>
      </c>
      <c r="EB146" s="55" t="str">
        <f t="shared" ca="1" si="586"/>
        <v/>
      </c>
      <c r="EC146" s="55" t="str">
        <f t="shared" ca="1" si="586"/>
        <v/>
      </c>
      <c r="ED146" s="55" t="str">
        <f t="shared" ca="1" si="586"/>
        <v/>
      </c>
      <c r="EE146" s="55" t="str">
        <f t="shared" ca="1" si="586"/>
        <v/>
      </c>
      <c r="EF146" s="55" t="str">
        <f t="shared" ca="1" si="586"/>
        <v/>
      </c>
      <c r="EG146" s="55" t="str">
        <f t="shared" ca="1" si="586"/>
        <v/>
      </c>
      <c r="EH146" s="55" t="str">
        <f t="shared" ca="1" si="586"/>
        <v/>
      </c>
      <c r="EI146" s="55" t="str">
        <f t="shared" ca="1" si="586"/>
        <v/>
      </c>
      <c r="EJ146" s="55" t="str">
        <f t="shared" ca="1" si="586"/>
        <v/>
      </c>
      <c r="EK146" s="55" t="str">
        <f t="shared" ca="1" si="586"/>
        <v/>
      </c>
      <c r="EL146" s="55" t="str">
        <f t="shared" ca="1" si="586"/>
        <v/>
      </c>
      <c r="EM146" s="56" t="str">
        <f ca="1">IF(EM144&lt;0,0,IFERROR(INDEX(wtw_in,MATCH(EM139,atts,0),MATCH(DO141,segs,0))+IF(OR(EM139="F",EM139="U",EM139="H"),0,EM140*INDEX(wtw_in,MATCH("wait",atts,0),MATCH(DO141,segs,0))),""))</f>
        <v/>
      </c>
      <c r="EN146" s="204"/>
      <c r="EP146" s="18" t="s">
        <v>20</v>
      </c>
      <c r="EQ146" s="122">
        <f>EP131</f>
        <v>1</v>
      </c>
      <c r="ER146" s="122" t="str">
        <f>EP132</f>
        <v>lei3564</v>
      </c>
      <c r="ES146" s="210"/>
      <c r="ET146" s="122"/>
      <c r="EU146" s="8"/>
      <c r="EV146" s="54">
        <f ca="1">IF(EV144&lt;0,0,IFERROR(INDEX(wtw_in,MATCH(EV139,atts,0),MATCH(ER141,segs,0))+IF(OR(EV139="F",EV139="U",EV139="H"),0,EV140*INDEX(wtw_in,MATCH("wait",atts,0),MATCH(ER141,segs,0))),""))</f>
        <v>12.902229999999999</v>
      </c>
      <c r="EW146" s="55" t="str">
        <f t="shared" ref="EW146:FO146" ca="1" si="587">IF(EW144&lt;0,0,IFERROR(INDEX(wtw_in,MATCH(EW139,atts,0),MATCH($C141,segs,0))+IF(OR(EW139="F",EW139="U",EW139="H"),0,EW140*INDEX(wtw_in,MATCH("wait",atts,0),MATCH($C141,segs,0))),""))</f>
        <v/>
      </c>
      <c r="EX146" s="55" t="str">
        <f t="shared" ca="1" si="587"/>
        <v/>
      </c>
      <c r="EY146" s="55" t="str">
        <f t="shared" ca="1" si="587"/>
        <v/>
      </c>
      <c r="EZ146" s="55" t="str">
        <f t="shared" ca="1" si="587"/>
        <v/>
      </c>
      <c r="FA146" s="55" t="str">
        <f t="shared" ca="1" si="587"/>
        <v/>
      </c>
      <c r="FB146" s="55" t="str">
        <f t="shared" ca="1" si="587"/>
        <v/>
      </c>
      <c r="FC146" s="55" t="str">
        <f t="shared" ca="1" si="587"/>
        <v/>
      </c>
      <c r="FD146" s="55" t="str">
        <f t="shared" ca="1" si="587"/>
        <v/>
      </c>
      <c r="FE146" s="55" t="str">
        <f t="shared" ca="1" si="587"/>
        <v/>
      </c>
      <c r="FF146" s="55" t="str">
        <f t="shared" ca="1" si="587"/>
        <v/>
      </c>
      <c r="FG146" s="55" t="str">
        <f t="shared" ca="1" si="587"/>
        <v/>
      </c>
      <c r="FH146" s="55" t="str">
        <f t="shared" ca="1" si="587"/>
        <v/>
      </c>
      <c r="FI146" s="55" t="str">
        <f t="shared" ca="1" si="587"/>
        <v/>
      </c>
      <c r="FJ146" s="55" t="str">
        <f t="shared" ca="1" si="587"/>
        <v/>
      </c>
      <c r="FK146" s="55" t="str">
        <f t="shared" ca="1" si="587"/>
        <v/>
      </c>
      <c r="FL146" s="55" t="str">
        <f t="shared" ca="1" si="587"/>
        <v/>
      </c>
      <c r="FM146" s="55" t="str">
        <f t="shared" ca="1" si="587"/>
        <v/>
      </c>
      <c r="FN146" s="55" t="str">
        <f t="shared" ca="1" si="587"/>
        <v/>
      </c>
      <c r="FO146" s="55" t="str">
        <f t="shared" ca="1" si="587"/>
        <v/>
      </c>
      <c r="FP146" s="56" t="str">
        <f ca="1">IF(FP144&lt;0,0,IFERROR(INDEX(wtw_in,MATCH(FP139,atts,0),MATCH(ER141,segs,0))+IF(OR(FP139="F",FP139="U",FP139="H"),0,FP140*INDEX(wtw_in,MATCH("wait",atts,0),MATCH(ER141,segs,0))),""))</f>
        <v/>
      </c>
      <c r="FQ146" s="204"/>
      <c r="FS146" s="18" t="s">
        <v>20</v>
      </c>
      <c r="FT146" s="122">
        <f>FS131</f>
        <v>1</v>
      </c>
      <c r="FU146" s="122" t="str">
        <f>FS132</f>
        <v>shop65</v>
      </c>
      <c r="FV146" s="210"/>
      <c r="FW146" s="122"/>
      <c r="FX146" s="8"/>
      <c r="FY146" s="54">
        <f ca="1">IF(FY144&lt;0,0,IFERROR(INDEX(wtw_in,MATCH(FY139,atts,0),MATCH(FU141,segs,0))+IF(OR(FY139="F",FY139="U",FY139="H"),0,FY140*INDEX(wtw_in,MATCH("wait",atts,0),MATCH(FU141,segs,0))),""))</f>
        <v>14.332800000000001</v>
      </c>
      <c r="FZ146" s="55" t="str">
        <f t="shared" ref="FZ146:GR146" ca="1" si="588">IF(FZ144&lt;0,0,IFERROR(INDEX(wtw_in,MATCH(FZ139,atts,0),MATCH($C141,segs,0))+IF(OR(FZ139="F",FZ139="U",FZ139="H"),0,FZ140*INDEX(wtw_in,MATCH("wait",atts,0),MATCH($C141,segs,0))),""))</f>
        <v/>
      </c>
      <c r="GA146" s="55" t="str">
        <f t="shared" ca="1" si="588"/>
        <v/>
      </c>
      <c r="GB146" s="55" t="str">
        <f t="shared" ca="1" si="588"/>
        <v/>
      </c>
      <c r="GC146" s="55" t="str">
        <f t="shared" ca="1" si="588"/>
        <v/>
      </c>
      <c r="GD146" s="55" t="str">
        <f t="shared" ca="1" si="588"/>
        <v/>
      </c>
      <c r="GE146" s="55" t="str">
        <f t="shared" ca="1" si="588"/>
        <v/>
      </c>
      <c r="GF146" s="55" t="str">
        <f t="shared" ca="1" si="588"/>
        <v/>
      </c>
      <c r="GG146" s="55" t="str">
        <f t="shared" ca="1" si="588"/>
        <v/>
      </c>
      <c r="GH146" s="55" t="str">
        <f t="shared" ca="1" si="588"/>
        <v/>
      </c>
      <c r="GI146" s="55" t="str">
        <f t="shared" ca="1" si="588"/>
        <v/>
      </c>
      <c r="GJ146" s="55" t="str">
        <f t="shared" ca="1" si="588"/>
        <v/>
      </c>
      <c r="GK146" s="55" t="str">
        <f t="shared" ca="1" si="588"/>
        <v/>
      </c>
      <c r="GL146" s="55" t="str">
        <f t="shared" ca="1" si="588"/>
        <v/>
      </c>
      <c r="GM146" s="55" t="str">
        <f t="shared" ca="1" si="588"/>
        <v/>
      </c>
      <c r="GN146" s="55" t="str">
        <f t="shared" ca="1" si="588"/>
        <v/>
      </c>
      <c r="GO146" s="55" t="str">
        <f t="shared" ca="1" si="588"/>
        <v/>
      </c>
      <c r="GP146" s="55" t="str">
        <f t="shared" ca="1" si="588"/>
        <v/>
      </c>
      <c r="GQ146" s="55" t="str">
        <f t="shared" ca="1" si="588"/>
        <v/>
      </c>
      <c r="GR146" s="55" t="str">
        <f t="shared" ca="1" si="588"/>
        <v/>
      </c>
      <c r="GS146" s="56" t="str">
        <f ca="1">IF(GS144&lt;0,0,IFERROR(INDEX(wtw_in,MATCH(GS139,atts,0),MATCH(FU141,segs,0))+IF(OR(GS139="F",GS139="U",GS139="H"),0,GS140*INDEX(wtw_in,MATCH("wait",atts,0),MATCH(FU141,segs,0))),""))</f>
        <v/>
      </c>
      <c r="GT146" s="204"/>
      <c r="GV146" s="18" t="s">
        <v>20</v>
      </c>
      <c r="GW146" s="122">
        <f>GV131</f>
        <v>1</v>
      </c>
      <c r="GX146" s="122" t="str">
        <f>GV132</f>
        <v>lei65</v>
      </c>
      <c r="GY146" s="210"/>
      <c r="GZ146" s="122"/>
      <c r="HA146" s="8"/>
      <c r="HB146" s="54">
        <f ca="1">IF(HB144&lt;0,0,IFERROR(INDEX(wtw_in,MATCH(HB139,atts,0),MATCH(GX141,segs,0))+IF(OR(HB139="F",HB139="U",HB139="H"),0,HB140*INDEX(wtw_in,MATCH("wait",atts,0),MATCH(GX141,segs,0))),""))</f>
        <v>14.43088</v>
      </c>
      <c r="HC146" s="55" t="str">
        <f t="shared" ref="HC146:HU146" ca="1" si="589">IF(HC144&lt;0,0,IFERROR(INDEX(wtw_in,MATCH(HC139,atts,0),MATCH($C141,segs,0))+IF(OR(HC139="F",HC139="U",HC139="H"),0,HC140*INDEX(wtw_in,MATCH("wait",atts,0),MATCH($C141,segs,0))),""))</f>
        <v/>
      </c>
      <c r="HD146" s="55" t="str">
        <f t="shared" ca="1" si="589"/>
        <v/>
      </c>
      <c r="HE146" s="55" t="str">
        <f t="shared" ca="1" si="589"/>
        <v/>
      </c>
      <c r="HF146" s="55" t="str">
        <f t="shared" ca="1" si="589"/>
        <v/>
      </c>
      <c r="HG146" s="55" t="str">
        <f t="shared" ca="1" si="589"/>
        <v/>
      </c>
      <c r="HH146" s="55" t="str">
        <f t="shared" ca="1" si="589"/>
        <v/>
      </c>
      <c r="HI146" s="55" t="str">
        <f t="shared" ca="1" si="589"/>
        <v/>
      </c>
      <c r="HJ146" s="55" t="str">
        <f t="shared" ca="1" si="589"/>
        <v/>
      </c>
      <c r="HK146" s="55" t="str">
        <f t="shared" ca="1" si="589"/>
        <v/>
      </c>
      <c r="HL146" s="55" t="str">
        <f t="shared" ca="1" si="589"/>
        <v/>
      </c>
      <c r="HM146" s="55" t="str">
        <f t="shared" ca="1" si="589"/>
        <v/>
      </c>
      <c r="HN146" s="55" t="str">
        <f t="shared" ca="1" si="589"/>
        <v/>
      </c>
      <c r="HO146" s="55" t="str">
        <f t="shared" ca="1" si="589"/>
        <v/>
      </c>
      <c r="HP146" s="55" t="str">
        <f t="shared" ca="1" si="589"/>
        <v/>
      </c>
      <c r="HQ146" s="55" t="str">
        <f t="shared" ca="1" si="589"/>
        <v/>
      </c>
      <c r="HR146" s="55" t="str">
        <f t="shared" ca="1" si="589"/>
        <v/>
      </c>
      <c r="HS146" s="55" t="str">
        <f t="shared" ca="1" si="589"/>
        <v/>
      </c>
      <c r="HT146" s="55" t="str">
        <f t="shared" ca="1" si="589"/>
        <v/>
      </c>
      <c r="HU146" s="55" t="str">
        <f t="shared" ca="1" si="589"/>
        <v/>
      </c>
      <c r="HV146" s="56" t="str">
        <f ca="1">IF(HV144&lt;0,0,IFERROR(INDEX(wtw_in,MATCH(HV139,atts,0),MATCH(GX141,segs,0))+IF(OR(HV139="F",HV139="U",HV139="H"),0,HV140*INDEX(wtw_in,MATCH("wait",atts,0),MATCH(GX141,segs,0))),""))</f>
        <v/>
      </c>
      <c r="HW146" s="204"/>
    </row>
    <row r="147" spans="1:231" ht="15.75" thickBot="1">
      <c r="A147" s="19" t="s">
        <v>12</v>
      </c>
      <c r="B147" s="125">
        <f>A131</f>
        <v>1</v>
      </c>
      <c r="C147" s="125" t="str">
        <f>A132</f>
        <v>work1834</v>
      </c>
      <c r="D147" s="224"/>
      <c r="E147" s="125"/>
      <c r="F147" s="20"/>
      <c r="G147" s="57">
        <f ca="1">IF(G144&lt;0,0,IFERROR(INDEX(wtw_in,MATCH(G139,atts,0),MATCH(C141,segs,0))+IF(OR(G139="F",G139="U",G139="H"),0,G140*INDEX(wtw_in,MATCH("wait",atts,0),MATCH(C141,segs,0))),""))</f>
        <v>13.22777</v>
      </c>
      <c r="H147" s="58" t="str">
        <f t="shared" ref="H147:Z147" ca="1" si="590">IF(H144&lt;0,0,IFERROR(INDEX(wtw_in,MATCH(H139,atts,0),MATCH($C141,segs,0))+IF(OR(H139="F",H139="U",H139="H"),0,H140*INDEX(wtw_in,MATCH("wait",atts,0),MATCH($C141,segs,0))),""))</f>
        <v/>
      </c>
      <c r="I147" s="58" t="str">
        <f t="shared" ca="1" si="590"/>
        <v/>
      </c>
      <c r="J147" s="58" t="str">
        <f t="shared" ca="1" si="590"/>
        <v/>
      </c>
      <c r="K147" s="58" t="str">
        <f t="shared" ca="1" si="590"/>
        <v/>
      </c>
      <c r="L147" s="58" t="str">
        <f t="shared" ca="1" si="590"/>
        <v/>
      </c>
      <c r="M147" s="58" t="str">
        <f t="shared" ca="1" si="590"/>
        <v/>
      </c>
      <c r="N147" s="58" t="str">
        <f t="shared" ca="1" si="590"/>
        <v/>
      </c>
      <c r="O147" s="58" t="str">
        <f t="shared" ca="1" si="590"/>
        <v/>
      </c>
      <c r="P147" s="58" t="str">
        <f t="shared" ca="1" si="590"/>
        <v/>
      </c>
      <c r="Q147" s="58" t="str">
        <f t="shared" ca="1" si="590"/>
        <v/>
      </c>
      <c r="R147" s="58" t="str">
        <f t="shared" ca="1" si="590"/>
        <v/>
      </c>
      <c r="S147" s="58" t="str">
        <f t="shared" ca="1" si="590"/>
        <v/>
      </c>
      <c r="T147" s="58" t="str">
        <f t="shared" ca="1" si="590"/>
        <v/>
      </c>
      <c r="U147" s="58" t="str">
        <f t="shared" ca="1" si="590"/>
        <v/>
      </c>
      <c r="V147" s="58" t="str">
        <f t="shared" ca="1" si="590"/>
        <v/>
      </c>
      <c r="W147" s="58" t="str">
        <f t="shared" ca="1" si="590"/>
        <v/>
      </c>
      <c r="X147" s="58" t="str">
        <f t="shared" ca="1" si="590"/>
        <v/>
      </c>
      <c r="Y147" s="58" t="str">
        <f t="shared" ca="1" si="590"/>
        <v/>
      </c>
      <c r="Z147" s="58" t="str">
        <f t="shared" ca="1" si="590"/>
        <v/>
      </c>
      <c r="AA147" s="59" t="str">
        <f ca="1">IF(AA144&lt;0,0,IFERROR(INDEX(wtw_in,MATCH(AA139,atts,0),MATCH(C141,segs,0))+IF(OR(AA139="F",AA139="U",AA139="H"),0,AA140*INDEX(wtw_in,MATCH("wait",atts,0),MATCH(C141,segs,0))),""))</f>
        <v/>
      </c>
      <c r="AB147" s="205"/>
      <c r="AD147" s="19" t="s">
        <v>12</v>
      </c>
      <c r="AE147" s="125">
        <f>AD131</f>
        <v>1</v>
      </c>
      <c r="AF147" s="125" t="str">
        <f>AD132</f>
        <v>shop1834</v>
      </c>
      <c r="AG147" s="224"/>
      <c r="AH147" s="125"/>
      <c r="AI147" s="20"/>
      <c r="AJ147" s="57">
        <f ca="1">IF(AJ144&lt;0,0,IFERROR(INDEX(wtw_in,MATCH(AJ139,atts,0),MATCH(AF141,segs,0))+IF(OR(AJ139="F",AJ139="U",AJ139="H"),0,AJ140*INDEX(wtw_in,MATCH("wait",atts,0),MATCH(AF141,segs,0))),""))</f>
        <v>7.2218090000000004</v>
      </c>
      <c r="AK147" s="58" t="str">
        <f t="shared" ref="AK147:BC147" ca="1" si="591">IF(AK144&lt;0,0,IFERROR(INDEX(wtw_in,MATCH(AK139,atts,0),MATCH($C141,segs,0))+IF(OR(AK139="F",AK139="U",AK139="H"),0,AK140*INDEX(wtw_in,MATCH("wait",atts,0),MATCH($C141,segs,0))),""))</f>
        <v/>
      </c>
      <c r="AL147" s="58" t="str">
        <f t="shared" ca="1" si="591"/>
        <v/>
      </c>
      <c r="AM147" s="58" t="str">
        <f t="shared" ca="1" si="591"/>
        <v/>
      </c>
      <c r="AN147" s="58" t="str">
        <f t="shared" ca="1" si="591"/>
        <v/>
      </c>
      <c r="AO147" s="58" t="str">
        <f t="shared" ca="1" si="591"/>
        <v/>
      </c>
      <c r="AP147" s="58" t="str">
        <f t="shared" ca="1" si="591"/>
        <v/>
      </c>
      <c r="AQ147" s="58" t="str">
        <f t="shared" ca="1" si="591"/>
        <v/>
      </c>
      <c r="AR147" s="58" t="str">
        <f t="shared" ca="1" si="591"/>
        <v/>
      </c>
      <c r="AS147" s="58" t="str">
        <f t="shared" ca="1" si="591"/>
        <v/>
      </c>
      <c r="AT147" s="58" t="str">
        <f t="shared" ca="1" si="591"/>
        <v/>
      </c>
      <c r="AU147" s="58" t="str">
        <f t="shared" ca="1" si="591"/>
        <v/>
      </c>
      <c r="AV147" s="58" t="str">
        <f t="shared" ca="1" si="591"/>
        <v/>
      </c>
      <c r="AW147" s="58" t="str">
        <f t="shared" ca="1" si="591"/>
        <v/>
      </c>
      <c r="AX147" s="58" t="str">
        <f t="shared" ca="1" si="591"/>
        <v/>
      </c>
      <c r="AY147" s="58" t="str">
        <f t="shared" ca="1" si="591"/>
        <v/>
      </c>
      <c r="AZ147" s="58" t="str">
        <f t="shared" ca="1" si="591"/>
        <v/>
      </c>
      <c r="BA147" s="58" t="str">
        <f t="shared" ca="1" si="591"/>
        <v/>
      </c>
      <c r="BB147" s="58" t="str">
        <f t="shared" ca="1" si="591"/>
        <v/>
      </c>
      <c r="BC147" s="58" t="str">
        <f t="shared" ca="1" si="591"/>
        <v/>
      </c>
      <c r="BD147" s="59" t="str">
        <f ca="1">IF(BD144&lt;0,0,IFERROR(INDEX(wtw_in,MATCH(BD139,atts,0),MATCH(AF141,segs,0))+IF(OR(BD139="F",BD139="U",BD139="H"),0,BD140*INDEX(wtw_in,MATCH("wait",atts,0),MATCH(AF141,segs,0))),""))</f>
        <v/>
      </c>
      <c r="BE147" s="205"/>
      <c r="BG147" s="19" t="s">
        <v>12</v>
      </c>
      <c r="BH147" s="125">
        <f>BG131</f>
        <v>1</v>
      </c>
      <c r="BI147" s="125" t="str">
        <f>BG132</f>
        <v>lei1834</v>
      </c>
      <c r="BJ147" s="224"/>
      <c r="BK147" s="125"/>
      <c r="BL147" s="20"/>
      <c r="BM147" s="57">
        <f ca="1">IF(BM144&lt;0,0,IFERROR(INDEX(wtw_in,MATCH(BM139,atts,0),MATCH(BI141,segs,0))+IF(OR(BM139="F",BM139="U",BM139="H"),0,BM140*INDEX(wtw_in,MATCH("wait",atts,0),MATCH(BI141,segs,0))),""))</f>
        <v>13.146710000000001</v>
      </c>
      <c r="BN147" s="58" t="str">
        <f t="shared" ref="BN147:CF147" ca="1" si="592">IF(BN144&lt;0,0,IFERROR(INDEX(wtw_in,MATCH(BN139,atts,0),MATCH($C141,segs,0))+IF(OR(BN139="F",BN139="U",BN139="H"),0,BN140*INDEX(wtw_in,MATCH("wait",atts,0),MATCH($C141,segs,0))),""))</f>
        <v/>
      </c>
      <c r="BO147" s="58" t="str">
        <f t="shared" ca="1" si="592"/>
        <v/>
      </c>
      <c r="BP147" s="58" t="str">
        <f t="shared" ca="1" si="592"/>
        <v/>
      </c>
      <c r="BQ147" s="58" t="str">
        <f t="shared" ca="1" si="592"/>
        <v/>
      </c>
      <c r="BR147" s="58" t="str">
        <f t="shared" ca="1" si="592"/>
        <v/>
      </c>
      <c r="BS147" s="58" t="str">
        <f t="shared" ca="1" si="592"/>
        <v/>
      </c>
      <c r="BT147" s="58" t="str">
        <f t="shared" ca="1" si="592"/>
        <v/>
      </c>
      <c r="BU147" s="58" t="str">
        <f t="shared" ca="1" si="592"/>
        <v/>
      </c>
      <c r="BV147" s="58" t="str">
        <f t="shared" ca="1" si="592"/>
        <v/>
      </c>
      <c r="BW147" s="58" t="str">
        <f t="shared" ca="1" si="592"/>
        <v/>
      </c>
      <c r="BX147" s="58" t="str">
        <f t="shared" ca="1" si="592"/>
        <v/>
      </c>
      <c r="BY147" s="58" t="str">
        <f t="shared" ca="1" si="592"/>
        <v/>
      </c>
      <c r="BZ147" s="58" t="str">
        <f t="shared" ca="1" si="592"/>
        <v/>
      </c>
      <c r="CA147" s="58" t="str">
        <f t="shared" ca="1" si="592"/>
        <v/>
      </c>
      <c r="CB147" s="58" t="str">
        <f t="shared" ca="1" si="592"/>
        <v/>
      </c>
      <c r="CC147" s="58" t="str">
        <f t="shared" ca="1" si="592"/>
        <v/>
      </c>
      <c r="CD147" s="58" t="str">
        <f t="shared" ca="1" si="592"/>
        <v/>
      </c>
      <c r="CE147" s="58" t="str">
        <f t="shared" ca="1" si="592"/>
        <v/>
      </c>
      <c r="CF147" s="58" t="str">
        <f t="shared" ca="1" si="592"/>
        <v/>
      </c>
      <c r="CG147" s="59" t="str">
        <f ca="1">IF(CG144&lt;0,0,IFERROR(INDEX(wtw_in,MATCH(CG139,atts,0),MATCH(BI141,segs,0))+IF(OR(CG139="F",CG139="U",CG139="H"),0,CG140*INDEX(wtw_in,MATCH("wait",atts,0),MATCH(BI141,segs,0))),""))</f>
        <v/>
      </c>
      <c r="CH147" s="205"/>
      <c r="CJ147" s="19" t="s">
        <v>12</v>
      </c>
      <c r="CK147" s="125">
        <f>CJ131</f>
        <v>1</v>
      </c>
      <c r="CL147" s="125" t="str">
        <f>CJ132</f>
        <v>work3564</v>
      </c>
      <c r="CM147" s="224"/>
      <c r="CN147" s="125"/>
      <c r="CO147" s="20"/>
      <c r="CP147" s="57">
        <f ca="1">IF(CP144&lt;0,0,IFERROR(INDEX(wtw_in,MATCH(CP139,atts,0),MATCH(CL141,segs,0))+IF(OR(CP139="F",CP139="U",CP139="H"),0,CP140*INDEX(wtw_in,MATCH("wait",atts,0),MATCH(CL141,segs,0))),""))</f>
        <v>11.597110000000001</v>
      </c>
      <c r="CQ147" s="58" t="str">
        <f t="shared" ref="CQ147:DI147" ca="1" si="593">IF(CQ144&lt;0,0,IFERROR(INDEX(wtw_in,MATCH(CQ139,atts,0),MATCH($C141,segs,0))+IF(OR(CQ139="F",CQ139="U",CQ139="H"),0,CQ140*INDEX(wtw_in,MATCH("wait",atts,0),MATCH($C141,segs,0))),""))</f>
        <v/>
      </c>
      <c r="CR147" s="58" t="str">
        <f t="shared" ca="1" si="593"/>
        <v/>
      </c>
      <c r="CS147" s="58" t="str">
        <f t="shared" ca="1" si="593"/>
        <v/>
      </c>
      <c r="CT147" s="58" t="str">
        <f t="shared" ca="1" si="593"/>
        <v/>
      </c>
      <c r="CU147" s="58" t="str">
        <f t="shared" ca="1" si="593"/>
        <v/>
      </c>
      <c r="CV147" s="58" t="str">
        <f t="shared" ca="1" si="593"/>
        <v/>
      </c>
      <c r="CW147" s="58" t="str">
        <f t="shared" ca="1" si="593"/>
        <v/>
      </c>
      <c r="CX147" s="58" t="str">
        <f t="shared" ca="1" si="593"/>
        <v/>
      </c>
      <c r="CY147" s="58" t="str">
        <f t="shared" ca="1" si="593"/>
        <v/>
      </c>
      <c r="CZ147" s="58" t="str">
        <f t="shared" ca="1" si="593"/>
        <v/>
      </c>
      <c r="DA147" s="58" t="str">
        <f t="shared" ca="1" si="593"/>
        <v/>
      </c>
      <c r="DB147" s="58" t="str">
        <f t="shared" ca="1" si="593"/>
        <v/>
      </c>
      <c r="DC147" s="58" t="str">
        <f t="shared" ca="1" si="593"/>
        <v/>
      </c>
      <c r="DD147" s="58" t="str">
        <f t="shared" ca="1" si="593"/>
        <v/>
      </c>
      <c r="DE147" s="58" t="str">
        <f t="shared" ca="1" si="593"/>
        <v/>
      </c>
      <c r="DF147" s="58" t="str">
        <f t="shared" ca="1" si="593"/>
        <v/>
      </c>
      <c r="DG147" s="58" t="str">
        <f t="shared" ca="1" si="593"/>
        <v/>
      </c>
      <c r="DH147" s="58" t="str">
        <f t="shared" ca="1" si="593"/>
        <v/>
      </c>
      <c r="DI147" s="58" t="str">
        <f t="shared" ca="1" si="593"/>
        <v/>
      </c>
      <c r="DJ147" s="59" t="str">
        <f ca="1">IF(DJ144&lt;0,0,IFERROR(INDEX(wtw_in,MATCH(DJ139,atts,0),MATCH(CL141,segs,0))+IF(OR(DJ139="F",DJ139="U",DJ139="H"),0,DJ140*INDEX(wtw_in,MATCH("wait",atts,0),MATCH(CL141,segs,0))),""))</f>
        <v/>
      </c>
      <c r="DK147" s="205"/>
      <c r="DM147" s="19" t="s">
        <v>12</v>
      </c>
      <c r="DN147" s="125">
        <f>DM131</f>
        <v>1</v>
      </c>
      <c r="DO147" s="125" t="str">
        <f>DM132</f>
        <v>shop3564</v>
      </c>
      <c r="DP147" s="224"/>
      <c r="DQ147" s="125"/>
      <c r="DR147" s="20"/>
      <c r="DS147" s="57">
        <f ca="1">IF(DS144&lt;0,0,IFERROR(INDEX(wtw_in,MATCH(DS139,atts,0),MATCH(DO141,segs,0))+IF(OR(DS139="F",DS139="U",DS139="H"),0,DS140*INDEX(wtw_in,MATCH("wait",atts,0),MATCH(DO141,segs,0))),""))</f>
        <v>13.33915</v>
      </c>
      <c r="DT147" s="58" t="str">
        <f t="shared" ref="DT147:EL147" ca="1" si="594">IF(DT144&lt;0,0,IFERROR(INDEX(wtw_in,MATCH(DT139,atts,0),MATCH($C141,segs,0))+IF(OR(DT139="F",DT139="U",DT139="H"),0,DT140*INDEX(wtw_in,MATCH("wait",atts,0),MATCH($C141,segs,0))),""))</f>
        <v/>
      </c>
      <c r="DU147" s="58" t="str">
        <f t="shared" ca="1" si="594"/>
        <v/>
      </c>
      <c r="DV147" s="58" t="str">
        <f t="shared" ca="1" si="594"/>
        <v/>
      </c>
      <c r="DW147" s="58" t="str">
        <f t="shared" ca="1" si="594"/>
        <v/>
      </c>
      <c r="DX147" s="58" t="str">
        <f t="shared" ca="1" si="594"/>
        <v/>
      </c>
      <c r="DY147" s="58" t="str">
        <f t="shared" ca="1" si="594"/>
        <v/>
      </c>
      <c r="DZ147" s="58" t="str">
        <f t="shared" ca="1" si="594"/>
        <v/>
      </c>
      <c r="EA147" s="58" t="str">
        <f t="shared" ca="1" si="594"/>
        <v/>
      </c>
      <c r="EB147" s="58" t="str">
        <f t="shared" ca="1" si="594"/>
        <v/>
      </c>
      <c r="EC147" s="58" t="str">
        <f t="shared" ca="1" si="594"/>
        <v/>
      </c>
      <c r="ED147" s="58" t="str">
        <f t="shared" ca="1" si="594"/>
        <v/>
      </c>
      <c r="EE147" s="58" t="str">
        <f t="shared" ca="1" si="594"/>
        <v/>
      </c>
      <c r="EF147" s="58" t="str">
        <f t="shared" ca="1" si="594"/>
        <v/>
      </c>
      <c r="EG147" s="58" t="str">
        <f t="shared" ca="1" si="594"/>
        <v/>
      </c>
      <c r="EH147" s="58" t="str">
        <f t="shared" ca="1" si="594"/>
        <v/>
      </c>
      <c r="EI147" s="58" t="str">
        <f t="shared" ca="1" si="594"/>
        <v/>
      </c>
      <c r="EJ147" s="58" t="str">
        <f t="shared" ca="1" si="594"/>
        <v/>
      </c>
      <c r="EK147" s="58" t="str">
        <f t="shared" ca="1" si="594"/>
        <v/>
      </c>
      <c r="EL147" s="58" t="str">
        <f t="shared" ca="1" si="594"/>
        <v/>
      </c>
      <c r="EM147" s="59" t="str">
        <f ca="1">IF(EM144&lt;0,0,IFERROR(INDEX(wtw_in,MATCH(EM139,atts,0),MATCH(DO141,segs,0))+IF(OR(EM139="F",EM139="U",EM139="H"),0,EM140*INDEX(wtw_in,MATCH("wait",atts,0),MATCH(DO141,segs,0))),""))</f>
        <v/>
      </c>
      <c r="EN147" s="205"/>
      <c r="EP147" s="19" t="s">
        <v>12</v>
      </c>
      <c r="EQ147" s="125">
        <f>EP131</f>
        <v>1</v>
      </c>
      <c r="ER147" s="125" t="str">
        <f>EP132</f>
        <v>lei3564</v>
      </c>
      <c r="ES147" s="224"/>
      <c r="ET147" s="125"/>
      <c r="EU147" s="20"/>
      <c r="EV147" s="57">
        <f ca="1">IF(EV144&lt;0,0,IFERROR(INDEX(wtw_in,MATCH(EV139,atts,0),MATCH(ER141,segs,0))+IF(OR(EV139="F",EV139="U",EV139="H"),0,EV140*INDEX(wtw_in,MATCH("wait",atts,0),MATCH(ER141,segs,0))),""))</f>
        <v>12.902229999999999</v>
      </c>
      <c r="EW147" s="58" t="str">
        <f t="shared" ref="EW147:FO147" ca="1" si="595">IF(EW144&lt;0,0,IFERROR(INDEX(wtw_in,MATCH(EW139,atts,0),MATCH($C141,segs,0))+IF(OR(EW139="F",EW139="U",EW139="H"),0,EW140*INDEX(wtw_in,MATCH("wait",atts,0),MATCH($C141,segs,0))),""))</f>
        <v/>
      </c>
      <c r="EX147" s="58" t="str">
        <f t="shared" ca="1" si="595"/>
        <v/>
      </c>
      <c r="EY147" s="58" t="str">
        <f t="shared" ca="1" si="595"/>
        <v/>
      </c>
      <c r="EZ147" s="58" t="str">
        <f t="shared" ca="1" si="595"/>
        <v/>
      </c>
      <c r="FA147" s="58" t="str">
        <f t="shared" ca="1" si="595"/>
        <v/>
      </c>
      <c r="FB147" s="58" t="str">
        <f t="shared" ca="1" si="595"/>
        <v/>
      </c>
      <c r="FC147" s="58" t="str">
        <f t="shared" ca="1" si="595"/>
        <v/>
      </c>
      <c r="FD147" s="58" t="str">
        <f t="shared" ca="1" si="595"/>
        <v/>
      </c>
      <c r="FE147" s="58" t="str">
        <f t="shared" ca="1" si="595"/>
        <v/>
      </c>
      <c r="FF147" s="58" t="str">
        <f t="shared" ca="1" si="595"/>
        <v/>
      </c>
      <c r="FG147" s="58" t="str">
        <f t="shared" ca="1" si="595"/>
        <v/>
      </c>
      <c r="FH147" s="58" t="str">
        <f t="shared" ca="1" si="595"/>
        <v/>
      </c>
      <c r="FI147" s="58" t="str">
        <f t="shared" ca="1" si="595"/>
        <v/>
      </c>
      <c r="FJ147" s="58" t="str">
        <f t="shared" ca="1" si="595"/>
        <v/>
      </c>
      <c r="FK147" s="58" t="str">
        <f t="shared" ca="1" si="595"/>
        <v/>
      </c>
      <c r="FL147" s="58" t="str">
        <f t="shared" ca="1" si="595"/>
        <v/>
      </c>
      <c r="FM147" s="58" t="str">
        <f t="shared" ca="1" si="595"/>
        <v/>
      </c>
      <c r="FN147" s="58" t="str">
        <f t="shared" ca="1" si="595"/>
        <v/>
      </c>
      <c r="FO147" s="58" t="str">
        <f t="shared" ca="1" si="595"/>
        <v/>
      </c>
      <c r="FP147" s="59" t="str">
        <f ca="1">IF(FP144&lt;0,0,IFERROR(INDEX(wtw_in,MATCH(FP139,atts,0),MATCH(ER141,segs,0))+IF(OR(FP139="F",FP139="U",FP139="H"),0,FP140*INDEX(wtw_in,MATCH("wait",atts,0),MATCH(ER141,segs,0))),""))</f>
        <v/>
      </c>
      <c r="FQ147" s="205"/>
      <c r="FS147" s="19" t="s">
        <v>12</v>
      </c>
      <c r="FT147" s="125">
        <f>FS131</f>
        <v>1</v>
      </c>
      <c r="FU147" s="125" t="str">
        <f>FS132</f>
        <v>shop65</v>
      </c>
      <c r="FV147" s="224"/>
      <c r="FW147" s="125"/>
      <c r="FX147" s="20"/>
      <c r="FY147" s="57">
        <f ca="1">IF(FY144&lt;0,0,IFERROR(INDEX(wtw_in,MATCH(FY139,atts,0),MATCH(FU141,segs,0))+IF(OR(FY139="F",FY139="U",FY139="H"),0,FY140*INDEX(wtw_in,MATCH("wait",atts,0),MATCH(FU141,segs,0))),""))</f>
        <v>14.332800000000001</v>
      </c>
      <c r="FZ147" s="58" t="str">
        <f t="shared" ref="FZ147:GR147" ca="1" si="596">IF(FZ144&lt;0,0,IFERROR(INDEX(wtw_in,MATCH(FZ139,atts,0),MATCH($C141,segs,0))+IF(OR(FZ139="F",FZ139="U",FZ139="H"),0,FZ140*INDEX(wtw_in,MATCH("wait",atts,0),MATCH($C141,segs,0))),""))</f>
        <v/>
      </c>
      <c r="GA147" s="58" t="str">
        <f t="shared" ca="1" si="596"/>
        <v/>
      </c>
      <c r="GB147" s="58" t="str">
        <f t="shared" ca="1" si="596"/>
        <v/>
      </c>
      <c r="GC147" s="58" t="str">
        <f t="shared" ca="1" si="596"/>
        <v/>
      </c>
      <c r="GD147" s="58" t="str">
        <f t="shared" ca="1" si="596"/>
        <v/>
      </c>
      <c r="GE147" s="58" t="str">
        <f t="shared" ca="1" si="596"/>
        <v/>
      </c>
      <c r="GF147" s="58" t="str">
        <f t="shared" ca="1" si="596"/>
        <v/>
      </c>
      <c r="GG147" s="58" t="str">
        <f t="shared" ca="1" si="596"/>
        <v/>
      </c>
      <c r="GH147" s="58" t="str">
        <f t="shared" ca="1" si="596"/>
        <v/>
      </c>
      <c r="GI147" s="58" t="str">
        <f t="shared" ca="1" si="596"/>
        <v/>
      </c>
      <c r="GJ147" s="58" t="str">
        <f t="shared" ca="1" si="596"/>
        <v/>
      </c>
      <c r="GK147" s="58" t="str">
        <f t="shared" ca="1" si="596"/>
        <v/>
      </c>
      <c r="GL147" s="58" t="str">
        <f t="shared" ca="1" si="596"/>
        <v/>
      </c>
      <c r="GM147" s="58" t="str">
        <f t="shared" ca="1" si="596"/>
        <v/>
      </c>
      <c r="GN147" s="58" t="str">
        <f t="shared" ca="1" si="596"/>
        <v/>
      </c>
      <c r="GO147" s="58" t="str">
        <f t="shared" ca="1" si="596"/>
        <v/>
      </c>
      <c r="GP147" s="58" t="str">
        <f t="shared" ca="1" si="596"/>
        <v/>
      </c>
      <c r="GQ147" s="58" t="str">
        <f t="shared" ca="1" si="596"/>
        <v/>
      </c>
      <c r="GR147" s="58" t="str">
        <f t="shared" ca="1" si="596"/>
        <v/>
      </c>
      <c r="GS147" s="59" t="str">
        <f ca="1">IF(GS144&lt;0,0,IFERROR(INDEX(wtw_in,MATCH(GS139,atts,0),MATCH(FU141,segs,0))+IF(OR(GS139="F",GS139="U",GS139="H"),0,GS140*INDEX(wtw_in,MATCH("wait",atts,0),MATCH(FU141,segs,0))),""))</f>
        <v/>
      </c>
      <c r="GT147" s="205"/>
      <c r="GV147" s="19" t="s">
        <v>12</v>
      </c>
      <c r="GW147" s="125">
        <f>GV131</f>
        <v>1</v>
      </c>
      <c r="GX147" s="125" t="str">
        <f>GV132</f>
        <v>lei65</v>
      </c>
      <c r="GY147" s="224"/>
      <c r="GZ147" s="125"/>
      <c r="HA147" s="20"/>
      <c r="HB147" s="57">
        <f ca="1">IF(HB144&lt;0,0,IFERROR(INDEX(wtw_in,MATCH(HB139,atts,0),MATCH(GX141,segs,0))+IF(OR(HB139="F",HB139="U",HB139="H"),0,HB140*INDEX(wtw_in,MATCH("wait",atts,0),MATCH(GX141,segs,0))),""))</f>
        <v>14.43088</v>
      </c>
      <c r="HC147" s="58" t="str">
        <f t="shared" ref="HC147:HU147" ca="1" si="597">IF(HC144&lt;0,0,IFERROR(INDEX(wtw_in,MATCH(HC139,atts,0),MATCH($C141,segs,0))+IF(OR(HC139="F",HC139="U",HC139="H"),0,HC140*INDEX(wtw_in,MATCH("wait",atts,0),MATCH($C141,segs,0))),""))</f>
        <v/>
      </c>
      <c r="HD147" s="58" t="str">
        <f t="shared" ca="1" si="597"/>
        <v/>
      </c>
      <c r="HE147" s="58" t="str">
        <f t="shared" ca="1" si="597"/>
        <v/>
      </c>
      <c r="HF147" s="58" t="str">
        <f t="shared" ca="1" si="597"/>
        <v/>
      </c>
      <c r="HG147" s="58" t="str">
        <f t="shared" ca="1" si="597"/>
        <v/>
      </c>
      <c r="HH147" s="58" t="str">
        <f t="shared" ca="1" si="597"/>
        <v/>
      </c>
      <c r="HI147" s="58" t="str">
        <f t="shared" ca="1" si="597"/>
        <v/>
      </c>
      <c r="HJ147" s="58" t="str">
        <f t="shared" ca="1" si="597"/>
        <v/>
      </c>
      <c r="HK147" s="58" t="str">
        <f t="shared" ca="1" si="597"/>
        <v/>
      </c>
      <c r="HL147" s="58" t="str">
        <f t="shared" ca="1" si="597"/>
        <v/>
      </c>
      <c r="HM147" s="58" t="str">
        <f t="shared" ca="1" si="597"/>
        <v/>
      </c>
      <c r="HN147" s="58" t="str">
        <f t="shared" ca="1" si="597"/>
        <v/>
      </c>
      <c r="HO147" s="58" t="str">
        <f t="shared" ca="1" si="597"/>
        <v/>
      </c>
      <c r="HP147" s="58" t="str">
        <f t="shared" ca="1" si="597"/>
        <v/>
      </c>
      <c r="HQ147" s="58" t="str">
        <f t="shared" ca="1" si="597"/>
        <v/>
      </c>
      <c r="HR147" s="58" t="str">
        <f t="shared" ca="1" si="597"/>
        <v/>
      </c>
      <c r="HS147" s="58" t="str">
        <f t="shared" ca="1" si="597"/>
        <v/>
      </c>
      <c r="HT147" s="58" t="str">
        <f t="shared" ca="1" si="597"/>
        <v/>
      </c>
      <c r="HU147" s="58" t="str">
        <f t="shared" ca="1" si="597"/>
        <v/>
      </c>
      <c r="HV147" s="59" t="str">
        <f ca="1">IF(HV144&lt;0,0,IFERROR(INDEX(wtw_in,MATCH(HV139,atts,0),MATCH(GX141,segs,0))+IF(OR(HV139="F",HV139="U",HV139="H"),0,HV140*INDEX(wtw_in,MATCH("wait",atts,0),MATCH(GX141,segs,0))),""))</f>
        <v/>
      </c>
      <c r="HW147" s="205"/>
    </row>
    <row r="148" spans="1:231" ht="15">
      <c r="A148" s="17" t="s">
        <v>185</v>
      </c>
      <c r="B148" s="124">
        <f>A131</f>
        <v>1</v>
      </c>
      <c r="C148" s="124" t="str">
        <f>A132</f>
        <v>work1834</v>
      </c>
      <c r="D148" s="223" t="str">
        <f t="shared" ref="D148:D189" si="598">"core"&amp;B148&amp;"_"&amp;C148</f>
        <v>core1_work1834</v>
      </c>
      <c r="E148" s="124">
        <v>1</v>
      </c>
      <c r="F148" s="32">
        <v>1</v>
      </c>
      <c r="G148" s="43">
        <f ca="1">IF(OR(INDEX(INDIRECT("times"&amp;B$2),$F148,G$28)&gt;10,INDEX(INDIRECT(D148),$E148,G$28)&lt;=INDEX(INDIRECT(D148),$E148,$F148)),0,(INDEX(INDIRECT(D148),$E148,$F148)-INDEX(INDIRECT(D148),$E148,G$28))*(10-INDEX(INDIRECT("times"&amp;B$2),$F148,G$28))/10)</f>
        <v>0</v>
      </c>
      <c r="H148" s="44">
        <f ca="1">IF(OR(INDEX(INDIRECT("times"&amp;B$2),$F148,H$28)&gt;10,INDEX(INDIRECT(D148),$E148,H$28)&lt;=INDEX(INDIRECT(D148),$E148,$F148)),0,(INDEX(INDIRECT(D148),$E148,$F148)-INDEX(INDIRECT(D148),$E148,H$28))*(10-INDEX(INDIRECT("times"&amp;B$2),$F148,H$28))/10)</f>
        <v>0</v>
      </c>
      <c r="I148" s="44">
        <f ca="1">IF(OR(INDEX(INDIRECT("times"&amp;B$2),$F148,I$28)&gt;10,INDEX(INDIRECT(D148),$E148,I$28)&lt;=INDEX(INDIRECT(D148),$E148,$F148)),0,(INDEX(INDIRECT(D148),$E148,$F148)-INDEX(INDIRECT(D148),$E148,I$28))*(10-INDEX(INDIRECT("times"&amp;B$2),$F148,I$28))/10)</f>
        <v>0</v>
      </c>
      <c r="J148" s="44">
        <f ca="1">IF(OR(INDEX(INDIRECT("times"&amp;B$2),$F148,J$28)&gt;10,INDEX(INDIRECT(D148),$E148,J$28)&lt;=INDEX(INDIRECT(D148),$E148,$F148)),0,(INDEX(INDIRECT(D148),$E148,$F148)-INDEX(INDIRECT(D148),$E148,J$28))*(10-INDEX(INDIRECT("times"&amp;B$2),$F148,J$28))/10)</f>
        <v>0</v>
      </c>
      <c r="K148" s="44">
        <f ca="1">IF(OR(INDEX(INDIRECT("times"&amp;B$2),$F148,K$28)&gt;10,INDEX(INDIRECT(D148),$E148,K$28)&lt;=INDEX(INDIRECT(D148),$E148,$F148)),0,(INDEX(INDIRECT(D148),$E148,$F148)-INDEX(INDIRECT(D148),$E148,K$28))*(10-INDEX(INDIRECT("times"&amp;B$2),$F148,K$28))/10)</f>
        <v>0</v>
      </c>
      <c r="L148" s="44">
        <f ca="1">IF(OR(INDEX(INDIRECT("times"&amp;B$2),$F148,L$28)&gt;10,INDEX(INDIRECT(D148),$E148,L$28)&lt;=INDEX(INDIRECT(D148),$E148,$F148)),0,(INDEX(INDIRECT(D148),$E148,$F148)-INDEX(INDIRECT(D148),$E148,L$28))*(10-INDEX(INDIRECT("times"&amp;B$2),$F148,L$28))/10)</f>
        <v>0</v>
      </c>
      <c r="M148" s="44">
        <f ca="1">IF(OR(INDEX(INDIRECT("times"&amp;B$2),$F148,M$28)&gt;10,INDEX(INDIRECT(D148),$E148,M$28)&lt;=INDEX(INDIRECT(D148),$E148,$F148)),0,(INDEX(INDIRECT(D148),$E148,$F148)-INDEX(INDIRECT(D148),$E148,M$28))*(10-INDEX(INDIRECT("times"&amp;B$2),$F148,M$28))/10)</f>
        <v>0</v>
      </c>
      <c r="N148" s="44">
        <f ca="1">IF(OR(INDEX(INDIRECT("times"&amp;B$2),$F148,N$28)&gt;10,INDEX(INDIRECT(D148),$E148,N$28)&lt;=INDEX(INDIRECT(D148),$E148,$F148)),0,(INDEX(INDIRECT(D148),$E148,$F148)-INDEX(INDIRECT(D148),$E148,N$28))*(10-INDEX(INDIRECT("times"&amp;B$2),$F148,N$28))/10)</f>
        <v>0</v>
      </c>
      <c r="O148" s="44">
        <f ca="1">IF(OR(INDEX(INDIRECT("times"&amp;B$2),$F148,O$28)&gt;10,INDEX(INDIRECT(D148),$E148,O$28)&lt;=INDEX(INDIRECT(D148),$E148,$F148)),0,(INDEX(INDIRECT(D148),$E148,$F148)-INDEX(INDIRECT(D148),$E148,O$28))*(10-INDEX(INDIRECT("times"&amp;B$2),$F148,O$28))/10)</f>
        <v>0</v>
      </c>
      <c r="P148" s="44">
        <f ca="1">IF(OR(INDEX(INDIRECT("times"&amp;B$2),$F148,P$28)&gt;10,INDEX(INDIRECT(D148),$E148,P$28)&lt;=INDEX(INDIRECT(D148),$E148,$F148)),0,(INDEX(INDIRECT(D148),$E148,$F148)-INDEX(INDIRECT(D148),$E148,P$28))*(10-INDEX(INDIRECT("times"&amp;B$2),$F148,P$28))/10)</f>
        <v>0</v>
      </c>
      <c r="Q148" s="44">
        <f ca="1">IF(OR(INDEX(INDIRECT("times"&amp;B$2),$F148,Q$28)&gt;10,INDEX(INDIRECT(D148),$E148,Q$28)&lt;=INDEX(INDIRECT(D148),$E148,$F148)),0,(INDEX(INDIRECT(D148),$E148,$F148)-INDEX(INDIRECT(D148),$E148,Q$28))*(10-INDEX(INDIRECT("times"&amp;B$2),$F148,Q$28))/10)</f>
        <v>0</v>
      </c>
      <c r="R148" s="44">
        <f ca="1">IF(OR(INDEX(INDIRECT("times"&amp;B$2),$F148,R$28)&gt;10,INDEX(INDIRECT(D148),$E148,R$28)&lt;=INDEX(INDIRECT(D148),$E148,$F148)),0,(INDEX(INDIRECT(D148),$E148,$F148)-INDEX(INDIRECT(D148),$E148,R$28))*(10-INDEX(INDIRECT("times"&amp;B$2),$F148,R$28))/10)</f>
        <v>0</v>
      </c>
      <c r="S148" s="44">
        <f ca="1">IF(OR(INDEX(INDIRECT("times"&amp;B$2),$F148,S$28)&gt;10,INDEX(INDIRECT(D148),$E148,S$28)&lt;=INDEX(INDIRECT(D148),$E148,$F148)),0,(INDEX(INDIRECT(D148),$E148,$F148)-INDEX(INDIRECT(D148),$E148,S$28))*(10-INDEX(INDIRECT("times"&amp;B$2),$F148,S$28))/10)</f>
        <v>0</v>
      </c>
      <c r="T148" s="44">
        <f ca="1">IF(OR(INDEX(INDIRECT("times"&amp;B$2),$F148,T$28)&gt;10,INDEX(INDIRECT(D148),$E148,T$28)&lt;=INDEX(INDIRECT(D148),$E148,$F148)),0,(INDEX(INDIRECT(D148),$E148,$F148)-INDEX(INDIRECT(D148),$E148,T$28))*(10-INDEX(INDIRECT("times"&amp;B$2),$F148,T$28))/10)</f>
        <v>0</v>
      </c>
      <c r="U148" s="44">
        <f ca="1">IF(OR(INDEX(INDIRECT("times"&amp;B$2),$F148,U$28)&gt;10,INDEX(INDIRECT(D148),$E148,U$28)&lt;=INDEX(INDIRECT(D148),$E148,$F148)),0,(INDEX(INDIRECT(D148),$E148,$F148)-INDEX(INDIRECT(D148),$E148,U$28))*(10-INDEX(INDIRECT("times"&amp;B$2),$F148,U$28))/10)</f>
        <v>0</v>
      </c>
      <c r="V148" s="44">
        <f ca="1">IF(OR(INDEX(INDIRECT("times"&amp;B$2),$F148,V$28)&gt;10,INDEX(INDIRECT(D148),$E148,V$28)&lt;=INDEX(INDIRECT(D148),$E148,$F148)),0,(INDEX(INDIRECT(D148),$E148,$F148)-INDEX(INDIRECT(D148),$E148,V$28))*(10-INDEX(INDIRECT("times"&amp;B$2),$F148,V$28))/10)</f>
        <v>0</v>
      </c>
      <c r="W148" s="44">
        <f ca="1">IF(OR(INDEX(INDIRECT("times"&amp;B$2),$F148,W$28)&gt;10,INDEX(INDIRECT(D148),$E148,W$28)&lt;=INDEX(INDIRECT(D148),$E148,$F148)),0,(INDEX(INDIRECT(D148),$E148,$F148)-INDEX(INDIRECT(D148),$E148,W$28))*(10-INDEX(INDIRECT("times"&amp;B$2),$F148,W$28))/10)</f>
        <v>0</v>
      </c>
      <c r="X148" s="44">
        <f ca="1">IF(OR(INDEX(INDIRECT("times"&amp;B$2),$F148,X$28)&gt;10,INDEX(INDIRECT(D148),$E148,X$28)&lt;=INDEX(INDIRECT(D148),$E148,$F148)),0,(INDEX(INDIRECT(D148),$E148,$F148)-INDEX(INDIRECT(D148),$E148,X$28))*(10-INDEX(INDIRECT("times"&amp;B$2),$F148,X$28))/10)</f>
        <v>0</v>
      </c>
      <c r="Y148" s="44">
        <f ca="1">IF(OR(INDEX(INDIRECT("times"&amp;B$2),$F148,Y$28)&gt;10,INDEX(INDIRECT(D148),$E148,Y$28)&lt;=INDEX(INDIRECT(D148),$E148,$F148)),0,(INDEX(INDIRECT(D148),$E148,$F148)-INDEX(INDIRECT(D148),$E148,Y$28))*(10-INDEX(INDIRECT("times"&amp;B$2),$F148,Y$28))/10)</f>
        <v>0</v>
      </c>
      <c r="Z148" s="44">
        <f ca="1">IF(OR(INDEX(INDIRECT("times"&amp;B$2),$F148,Z$28)&gt;10,INDEX(INDIRECT(D148),$E148,Z$28)&lt;=INDEX(INDIRECT(D148),$E148,$F148)),0,(INDEX(INDIRECT(D148),$E148,$F148)-INDEX(INDIRECT(D148),$E148,Z$28))*(10-INDEX(INDIRECT("times"&amp;B$2),$F148,Z$28))/10)</f>
        <v>0</v>
      </c>
      <c r="AA148" s="45">
        <f ca="1">IF(OR(INDEX(INDIRECT("times"&amp;B$2),$F148,AA$28)&gt;10,INDEX(INDIRECT(D148),$E148,AA$28)&lt;=INDEX(INDIRECT(D148),$E148,$F148)),0,(INDEX(INDIRECT(D148),$E148,$F148)-INDEX(INDIRECT(D148),$E148,AA$28))*(10-INDEX(INDIRECT("times"&amp;B$2),$F148,AA$28))/10)</f>
        <v>0</v>
      </c>
      <c r="AB148" s="200">
        <v>1</v>
      </c>
      <c r="AD148" s="17" t="s">
        <v>185</v>
      </c>
      <c r="AE148" s="124">
        <f>AD131</f>
        <v>1</v>
      </c>
      <c r="AF148" s="124" t="str">
        <f>AD132</f>
        <v>shop1834</v>
      </c>
      <c r="AG148" s="223" t="str">
        <f t="shared" ref="AG148:AG189" si="599">"core"&amp;AE148&amp;"_"&amp;AF148</f>
        <v>core1_shop1834</v>
      </c>
      <c r="AH148" s="124">
        <v>1</v>
      </c>
      <c r="AI148" s="32">
        <v>1</v>
      </c>
      <c r="AJ148" s="43">
        <f ca="1">IF(OR(INDEX(INDIRECT("times"&amp;AE$2),$F148,AJ$28)&gt;10,INDEX(INDIRECT(AG148),$E148,AJ$28)&lt;=INDEX(INDIRECT(AG148),$E148,$F148)),0,(INDEX(INDIRECT(AG148),$E148,$F148)-INDEX(INDIRECT(AG148),$E148,AJ$28))*(10-INDEX(INDIRECT("times"&amp;AE$2),$F148,AJ$28))/10)</f>
        <v>0</v>
      </c>
      <c r="AK148" s="44">
        <f ca="1">IF(OR(INDEX(INDIRECT("times"&amp;AE$2),$F148,AK$28)&gt;10,INDEX(INDIRECT(AG148),$E148,AK$28)&lt;=INDEX(INDIRECT(AG148),$E148,$F148)),0,(INDEX(INDIRECT(AG148),$E148,$F148)-INDEX(INDIRECT(AG148),$E148,AK$28))*(10-INDEX(INDIRECT("times"&amp;AE$2),$F148,AK$28))/10)</f>
        <v>0</v>
      </c>
      <c r="AL148" s="44">
        <f ca="1">IF(OR(INDEX(INDIRECT("times"&amp;AE$2),$F148,AL$28)&gt;10,INDEX(INDIRECT(AG148),$E148,AL$28)&lt;=INDEX(INDIRECT(AG148),$E148,$F148)),0,(INDEX(INDIRECT(AG148),$E148,$F148)-INDEX(INDIRECT(AG148),$E148,AL$28))*(10-INDEX(INDIRECT("times"&amp;AE$2),$F148,AL$28))/10)</f>
        <v>0</v>
      </c>
      <c r="AM148" s="44">
        <f ca="1">IF(OR(INDEX(INDIRECT("times"&amp;AE$2),$F148,AM$28)&gt;10,INDEX(INDIRECT(AG148),$E148,AM$28)&lt;=INDEX(INDIRECT(AG148),$E148,$F148)),0,(INDEX(INDIRECT(AG148),$E148,$F148)-INDEX(INDIRECT(AG148),$E148,AM$28))*(10-INDEX(INDIRECT("times"&amp;AE$2),$F148,AM$28))/10)</f>
        <v>0</v>
      </c>
      <c r="AN148" s="44">
        <f ca="1">IF(OR(INDEX(INDIRECT("times"&amp;AE$2),$F148,AN$28)&gt;10,INDEX(INDIRECT(AG148),$E148,AN$28)&lt;=INDEX(INDIRECT(AG148),$E148,$F148)),0,(INDEX(INDIRECT(AG148),$E148,$F148)-INDEX(INDIRECT(AG148),$E148,AN$28))*(10-INDEX(INDIRECT("times"&amp;AE$2),$F148,AN$28))/10)</f>
        <v>0</v>
      </c>
      <c r="AO148" s="44">
        <f ca="1">IF(OR(INDEX(INDIRECT("times"&amp;AE$2),$F148,AO$28)&gt;10,INDEX(INDIRECT(AG148),$E148,AO$28)&lt;=INDEX(INDIRECT(AG148),$E148,$F148)),0,(INDEX(INDIRECT(AG148),$E148,$F148)-INDEX(INDIRECT(AG148),$E148,AO$28))*(10-INDEX(INDIRECT("times"&amp;AE$2),$F148,AO$28))/10)</f>
        <v>0</v>
      </c>
      <c r="AP148" s="44">
        <f ca="1">IF(OR(INDEX(INDIRECT("times"&amp;AE$2),$F148,AP$28)&gt;10,INDEX(INDIRECT(AG148),$E148,AP$28)&lt;=INDEX(INDIRECT(AG148),$E148,$F148)),0,(INDEX(INDIRECT(AG148),$E148,$F148)-INDEX(INDIRECT(AG148),$E148,AP$28))*(10-INDEX(INDIRECT("times"&amp;AE$2),$F148,AP$28))/10)</f>
        <v>0</v>
      </c>
      <c r="AQ148" s="44">
        <f ca="1">IF(OR(INDEX(INDIRECT("times"&amp;AE$2),$F148,AQ$28)&gt;10,INDEX(INDIRECT(AG148),$E148,AQ$28)&lt;=INDEX(INDIRECT(AG148),$E148,$F148)),0,(INDEX(INDIRECT(AG148),$E148,$F148)-INDEX(INDIRECT(AG148),$E148,AQ$28))*(10-INDEX(INDIRECT("times"&amp;AE$2),$F148,AQ$28))/10)</f>
        <v>0</v>
      </c>
      <c r="AR148" s="44">
        <f ca="1">IF(OR(INDEX(INDIRECT("times"&amp;AE$2),$F148,AR$28)&gt;10,INDEX(INDIRECT(AG148),$E148,AR$28)&lt;=INDEX(INDIRECT(AG148),$E148,$F148)),0,(INDEX(INDIRECT(AG148),$E148,$F148)-INDEX(INDIRECT(AG148),$E148,AR$28))*(10-INDEX(INDIRECT("times"&amp;AE$2),$F148,AR$28))/10)</f>
        <v>0</v>
      </c>
      <c r="AS148" s="44">
        <f ca="1">IF(OR(INDEX(INDIRECT("times"&amp;AE$2),$F148,AS$28)&gt;10,INDEX(INDIRECT(AG148),$E148,AS$28)&lt;=INDEX(INDIRECT(AG148),$E148,$F148)),0,(INDEX(INDIRECT(AG148),$E148,$F148)-INDEX(INDIRECT(AG148),$E148,AS$28))*(10-INDEX(INDIRECT("times"&amp;AE$2),$F148,AS$28))/10)</f>
        <v>0</v>
      </c>
      <c r="AT148" s="44">
        <f ca="1">IF(OR(INDEX(INDIRECT("times"&amp;AE$2),$F148,AT$28)&gt;10,INDEX(INDIRECT(AG148),$E148,AT$28)&lt;=INDEX(INDIRECT(AG148),$E148,$F148)),0,(INDEX(INDIRECT(AG148),$E148,$F148)-INDEX(INDIRECT(AG148),$E148,AT$28))*(10-INDEX(INDIRECT("times"&amp;AE$2),$F148,AT$28))/10)</f>
        <v>0</v>
      </c>
      <c r="AU148" s="44">
        <f ca="1">IF(OR(INDEX(INDIRECT("times"&amp;AE$2),$F148,AU$28)&gt;10,INDEX(INDIRECT(AG148),$E148,AU$28)&lt;=INDEX(INDIRECT(AG148),$E148,$F148)),0,(INDEX(INDIRECT(AG148),$E148,$F148)-INDEX(INDIRECT(AG148),$E148,AU$28))*(10-INDEX(INDIRECT("times"&amp;AE$2),$F148,AU$28))/10)</f>
        <v>0</v>
      </c>
      <c r="AV148" s="44">
        <f ca="1">IF(OR(INDEX(INDIRECT("times"&amp;AE$2),$F148,AV$28)&gt;10,INDEX(INDIRECT(AG148),$E148,AV$28)&lt;=INDEX(INDIRECT(AG148),$E148,$F148)),0,(INDEX(INDIRECT(AG148),$E148,$F148)-INDEX(INDIRECT(AG148),$E148,AV$28))*(10-INDEX(INDIRECT("times"&amp;AE$2),$F148,AV$28))/10)</f>
        <v>0</v>
      </c>
      <c r="AW148" s="44">
        <f ca="1">IF(OR(INDEX(INDIRECT("times"&amp;AE$2),$F148,AW$28)&gt;10,INDEX(INDIRECT(AG148),$E148,AW$28)&lt;=INDEX(INDIRECT(AG148),$E148,$F148)),0,(INDEX(INDIRECT(AG148),$E148,$F148)-INDEX(INDIRECT(AG148),$E148,AW$28))*(10-INDEX(INDIRECT("times"&amp;AE$2),$F148,AW$28))/10)</f>
        <v>0</v>
      </c>
      <c r="AX148" s="44">
        <f ca="1">IF(OR(INDEX(INDIRECT("times"&amp;AE$2),$F148,AX$28)&gt;10,INDEX(INDIRECT(AG148),$E148,AX$28)&lt;=INDEX(INDIRECT(AG148),$E148,$F148)),0,(INDEX(INDIRECT(AG148),$E148,$F148)-INDEX(INDIRECT(AG148),$E148,AX$28))*(10-INDEX(INDIRECT("times"&amp;AE$2),$F148,AX$28))/10)</f>
        <v>0</v>
      </c>
      <c r="AY148" s="44">
        <f ca="1">IF(OR(INDEX(INDIRECT("times"&amp;AE$2),$F148,AY$28)&gt;10,INDEX(INDIRECT(AG148),$E148,AY$28)&lt;=INDEX(INDIRECT(AG148),$E148,$F148)),0,(INDEX(INDIRECT(AG148),$E148,$F148)-INDEX(INDIRECT(AG148),$E148,AY$28))*(10-INDEX(INDIRECT("times"&amp;AE$2),$F148,AY$28))/10)</f>
        <v>0</v>
      </c>
      <c r="AZ148" s="44">
        <f ca="1">IF(OR(INDEX(INDIRECT("times"&amp;AE$2),$F148,AZ$28)&gt;10,INDEX(INDIRECT(AG148),$E148,AZ$28)&lt;=INDEX(INDIRECT(AG148),$E148,$F148)),0,(INDEX(INDIRECT(AG148),$E148,$F148)-INDEX(INDIRECT(AG148),$E148,AZ$28))*(10-INDEX(INDIRECT("times"&amp;AE$2),$F148,AZ$28))/10)</f>
        <v>0</v>
      </c>
      <c r="BA148" s="44">
        <f ca="1">IF(OR(INDEX(INDIRECT("times"&amp;AE$2),$F148,BA$28)&gt;10,INDEX(INDIRECT(AG148),$E148,BA$28)&lt;=INDEX(INDIRECT(AG148),$E148,$F148)),0,(INDEX(INDIRECT(AG148),$E148,$F148)-INDEX(INDIRECT(AG148),$E148,BA$28))*(10-INDEX(INDIRECT("times"&amp;AE$2),$F148,BA$28))/10)</f>
        <v>0</v>
      </c>
      <c r="BB148" s="44">
        <f ca="1">IF(OR(INDEX(INDIRECT("times"&amp;AE$2),$F148,BB$28)&gt;10,INDEX(INDIRECT(AG148),$E148,BB$28)&lt;=INDEX(INDIRECT(AG148),$E148,$F148)),0,(INDEX(INDIRECT(AG148),$E148,$F148)-INDEX(INDIRECT(AG148),$E148,BB$28))*(10-INDEX(INDIRECT("times"&amp;AE$2),$F148,BB$28))/10)</f>
        <v>0</v>
      </c>
      <c r="BC148" s="44">
        <f ca="1">IF(OR(INDEX(INDIRECT("times"&amp;AE$2),$F148,BC$28)&gt;10,INDEX(INDIRECT(AG148),$E148,BC$28)&lt;=INDEX(INDIRECT(AG148),$E148,$F148)),0,(INDEX(INDIRECT(AG148),$E148,$F148)-INDEX(INDIRECT(AG148),$E148,BC$28))*(10-INDEX(INDIRECT("times"&amp;AE$2),$F148,BC$28))/10)</f>
        <v>0</v>
      </c>
      <c r="BD148" s="45">
        <f ca="1">IF(OR(INDEX(INDIRECT("times"&amp;AE$2),$F148,BD$28)&gt;10,INDEX(INDIRECT(AG148),$E148,BD$28)&lt;=INDEX(INDIRECT(AG148),$E148,$F148)),0,(INDEX(INDIRECT(AG148),$E148,$F148)-INDEX(INDIRECT(AG148),$E148,BD$28))*(10-INDEX(INDIRECT("times"&amp;AE$2),$F148,BD$28))/10)</f>
        <v>0</v>
      </c>
      <c r="BE148" s="200">
        <v>1</v>
      </c>
      <c r="BG148" s="17" t="s">
        <v>185</v>
      </c>
      <c r="BH148" s="124">
        <f>BG131</f>
        <v>1</v>
      </c>
      <c r="BI148" s="124" t="str">
        <f>BG132</f>
        <v>lei1834</v>
      </c>
      <c r="BJ148" s="223" t="str">
        <f t="shared" ref="BJ148:BJ189" si="600">"core"&amp;BH148&amp;"_"&amp;BI148</f>
        <v>core1_lei1834</v>
      </c>
      <c r="BK148" s="124">
        <v>1</v>
      </c>
      <c r="BL148" s="32">
        <v>1</v>
      </c>
      <c r="BM148" s="43">
        <f ca="1">IF(OR(INDEX(INDIRECT("times"&amp;BH$2),$F148,BM$28)&gt;10,INDEX(INDIRECT(BJ148),$E148,BM$28)&lt;=INDEX(INDIRECT(BJ148),$E148,$F148)),0,(INDEX(INDIRECT(BJ148),$E148,$F148)-INDEX(INDIRECT(BJ148),$E148,BM$28))*(10-INDEX(INDIRECT("times"&amp;BH$2),$F148,BM$28))/10)</f>
        <v>0</v>
      </c>
      <c r="BN148" s="44">
        <f ca="1">IF(OR(INDEX(INDIRECT("times"&amp;BH$2),$F148,BN$28)&gt;10,INDEX(INDIRECT(BJ148),$E148,BN$28)&lt;=INDEX(INDIRECT(BJ148),$E148,$F148)),0,(INDEX(INDIRECT(BJ148),$E148,$F148)-INDEX(INDIRECT(BJ148),$E148,BN$28))*(10-INDEX(INDIRECT("times"&amp;BH$2),$F148,BN$28))/10)</f>
        <v>0</v>
      </c>
      <c r="BO148" s="44">
        <f ca="1">IF(OR(INDEX(INDIRECT("times"&amp;BH$2),$F148,BO$28)&gt;10,INDEX(INDIRECT(BJ148),$E148,BO$28)&lt;=INDEX(INDIRECT(BJ148),$E148,$F148)),0,(INDEX(INDIRECT(BJ148),$E148,$F148)-INDEX(INDIRECT(BJ148),$E148,BO$28))*(10-INDEX(INDIRECT("times"&amp;BH$2),$F148,BO$28))/10)</f>
        <v>0</v>
      </c>
      <c r="BP148" s="44">
        <f ca="1">IF(OR(INDEX(INDIRECT("times"&amp;BH$2),$F148,BP$28)&gt;10,INDEX(INDIRECT(BJ148),$E148,BP$28)&lt;=INDEX(INDIRECT(BJ148),$E148,$F148)),0,(INDEX(INDIRECT(BJ148),$E148,$F148)-INDEX(INDIRECT(BJ148),$E148,BP$28))*(10-INDEX(INDIRECT("times"&amp;BH$2),$F148,BP$28))/10)</f>
        <v>0</v>
      </c>
      <c r="BQ148" s="44">
        <f ca="1">IF(OR(INDEX(INDIRECT("times"&amp;BH$2),$F148,BQ$28)&gt;10,INDEX(INDIRECT(BJ148),$E148,BQ$28)&lt;=INDEX(INDIRECT(BJ148),$E148,$F148)),0,(INDEX(INDIRECT(BJ148),$E148,$F148)-INDEX(INDIRECT(BJ148),$E148,BQ$28))*(10-INDEX(INDIRECT("times"&amp;BH$2),$F148,BQ$28))/10)</f>
        <v>0</v>
      </c>
      <c r="BR148" s="44">
        <f ca="1">IF(OR(INDEX(INDIRECT("times"&amp;BH$2),$F148,BR$28)&gt;10,INDEX(INDIRECT(BJ148),$E148,BR$28)&lt;=INDEX(INDIRECT(BJ148),$E148,$F148)),0,(INDEX(INDIRECT(BJ148),$E148,$F148)-INDEX(INDIRECT(BJ148),$E148,BR$28))*(10-INDEX(INDIRECT("times"&amp;BH$2),$F148,BR$28))/10)</f>
        <v>0</v>
      </c>
      <c r="BS148" s="44">
        <f ca="1">IF(OR(INDEX(INDIRECT("times"&amp;BH$2),$F148,BS$28)&gt;10,INDEX(INDIRECT(BJ148),$E148,BS$28)&lt;=INDEX(INDIRECT(BJ148),$E148,$F148)),0,(INDEX(INDIRECT(BJ148),$E148,$F148)-INDEX(INDIRECT(BJ148),$E148,BS$28))*(10-INDEX(INDIRECT("times"&amp;BH$2),$F148,BS$28))/10)</f>
        <v>0</v>
      </c>
      <c r="BT148" s="44">
        <f ca="1">IF(OR(INDEX(INDIRECT("times"&amp;BH$2),$F148,BT$28)&gt;10,INDEX(INDIRECT(BJ148),$E148,BT$28)&lt;=INDEX(INDIRECT(BJ148),$E148,$F148)),0,(INDEX(INDIRECT(BJ148),$E148,$F148)-INDEX(INDIRECT(BJ148),$E148,BT$28))*(10-INDEX(INDIRECT("times"&amp;BH$2),$F148,BT$28))/10)</f>
        <v>0</v>
      </c>
      <c r="BU148" s="44">
        <f ca="1">IF(OR(INDEX(INDIRECT("times"&amp;BH$2),$F148,BU$28)&gt;10,INDEX(INDIRECT(BJ148),$E148,BU$28)&lt;=INDEX(INDIRECT(BJ148),$E148,$F148)),0,(INDEX(INDIRECT(BJ148),$E148,$F148)-INDEX(INDIRECT(BJ148),$E148,BU$28))*(10-INDEX(INDIRECT("times"&amp;BH$2),$F148,BU$28))/10)</f>
        <v>0</v>
      </c>
      <c r="BV148" s="44">
        <f ca="1">IF(OR(INDEX(INDIRECT("times"&amp;BH$2),$F148,BV$28)&gt;10,INDEX(INDIRECT(BJ148),$E148,BV$28)&lt;=INDEX(INDIRECT(BJ148),$E148,$F148)),0,(INDEX(INDIRECT(BJ148),$E148,$F148)-INDEX(INDIRECT(BJ148),$E148,BV$28))*(10-INDEX(INDIRECT("times"&amp;BH$2),$F148,BV$28))/10)</f>
        <v>0</v>
      </c>
      <c r="BW148" s="44">
        <f ca="1">IF(OR(INDEX(INDIRECT("times"&amp;BH$2),$F148,BW$28)&gt;10,INDEX(INDIRECT(BJ148),$E148,BW$28)&lt;=INDEX(INDIRECT(BJ148),$E148,$F148)),0,(INDEX(INDIRECT(BJ148),$E148,$F148)-INDEX(INDIRECT(BJ148),$E148,BW$28))*(10-INDEX(INDIRECT("times"&amp;BH$2),$F148,BW$28))/10)</f>
        <v>0</v>
      </c>
      <c r="BX148" s="44">
        <f ca="1">IF(OR(INDEX(INDIRECT("times"&amp;BH$2),$F148,BX$28)&gt;10,INDEX(INDIRECT(BJ148),$E148,BX$28)&lt;=INDEX(INDIRECT(BJ148),$E148,$F148)),0,(INDEX(INDIRECT(BJ148),$E148,$F148)-INDEX(INDIRECT(BJ148),$E148,BX$28))*(10-INDEX(INDIRECT("times"&amp;BH$2),$F148,BX$28))/10)</f>
        <v>0</v>
      </c>
      <c r="BY148" s="44">
        <f ca="1">IF(OR(INDEX(INDIRECT("times"&amp;BH$2),$F148,BY$28)&gt;10,INDEX(INDIRECT(BJ148),$E148,BY$28)&lt;=INDEX(INDIRECT(BJ148),$E148,$F148)),0,(INDEX(INDIRECT(BJ148),$E148,$F148)-INDEX(INDIRECT(BJ148),$E148,BY$28))*(10-INDEX(INDIRECT("times"&amp;BH$2),$F148,BY$28))/10)</f>
        <v>0</v>
      </c>
      <c r="BZ148" s="44">
        <f ca="1">IF(OR(INDEX(INDIRECT("times"&amp;BH$2),$F148,BZ$28)&gt;10,INDEX(INDIRECT(BJ148),$E148,BZ$28)&lt;=INDEX(INDIRECT(BJ148),$E148,$F148)),0,(INDEX(INDIRECT(BJ148),$E148,$F148)-INDEX(INDIRECT(BJ148),$E148,BZ$28))*(10-INDEX(INDIRECT("times"&amp;BH$2),$F148,BZ$28))/10)</f>
        <v>0</v>
      </c>
      <c r="CA148" s="44">
        <f ca="1">IF(OR(INDEX(INDIRECT("times"&amp;BH$2),$F148,CA$28)&gt;10,INDEX(INDIRECT(BJ148),$E148,CA$28)&lt;=INDEX(INDIRECT(BJ148),$E148,$F148)),0,(INDEX(INDIRECT(BJ148),$E148,$F148)-INDEX(INDIRECT(BJ148),$E148,CA$28))*(10-INDEX(INDIRECT("times"&amp;BH$2),$F148,CA$28))/10)</f>
        <v>0</v>
      </c>
      <c r="CB148" s="44">
        <f ca="1">IF(OR(INDEX(INDIRECT("times"&amp;BH$2),$F148,CB$28)&gt;10,INDEX(INDIRECT(BJ148),$E148,CB$28)&lt;=INDEX(INDIRECT(BJ148),$E148,$F148)),0,(INDEX(INDIRECT(BJ148),$E148,$F148)-INDEX(INDIRECT(BJ148),$E148,CB$28))*(10-INDEX(INDIRECT("times"&amp;BH$2),$F148,CB$28))/10)</f>
        <v>0</v>
      </c>
      <c r="CC148" s="44">
        <f ca="1">IF(OR(INDEX(INDIRECT("times"&amp;BH$2),$F148,CC$28)&gt;10,INDEX(INDIRECT(BJ148),$E148,CC$28)&lt;=INDEX(INDIRECT(BJ148),$E148,$F148)),0,(INDEX(INDIRECT(BJ148),$E148,$F148)-INDEX(INDIRECT(BJ148),$E148,CC$28))*(10-INDEX(INDIRECT("times"&amp;BH$2),$F148,CC$28))/10)</f>
        <v>0</v>
      </c>
      <c r="CD148" s="44">
        <f ca="1">IF(OR(INDEX(INDIRECT("times"&amp;BH$2),$F148,CD$28)&gt;10,INDEX(INDIRECT(BJ148),$E148,CD$28)&lt;=INDEX(INDIRECT(BJ148),$E148,$F148)),0,(INDEX(INDIRECT(BJ148),$E148,$F148)-INDEX(INDIRECT(BJ148),$E148,CD$28))*(10-INDEX(INDIRECT("times"&amp;BH$2),$F148,CD$28))/10)</f>
        <v>0</v>
      </c>
      <c r="CE148" s="44">
        <f ca="1">IF(OR(INDEX(INDIRECT("times"&amp;BH$2),$F148,CE$28)&gt;10,INDEX(INDIRECT(BJ148),$E148,CE$28)&lt;=INDEX(INDIRECT(BJ148),$E148,$F148)),0,(INDEX(INDIRECT(BJ148),$E148,$F148)-INDEX(INDIRECT(BJ148),$E148,CE$28))*(10-INDEX(INDIRECT("times"&amp;BH$2),$F148,CE$28))/10)</f>
        <v>0</v>
      </c>
      <c r="CF148" s="44">
        <f ca="1">IF(OR(INDEX(INDIRECT("times"&amp;BH$2),$F148,CF$28)&gt;10,INDEX(INDIRECT(BJ148),$E148,CF$28)&lt;=INDEX(INDIRECT(BJ148),$E148,$F148)),0,(INDEX(INDIRECT(BJ148),$E148,$F148)-INDEX(INDIRECT(BJ148),$E148,CF$28))*(10-INDEX(INDIRECT("times"&amp;BH$2),$F148,CF$28))/10)</f>
        <v>0</v>
      </c>
      <c r="CG148" s="45">
        <f ca="1">IF(OR(INDEX(INDIRECT("times"&amp;BH$2),$F148,CG$28)&gt;10,INDEX(INDIRECT(BJ148),$E148,CG$28)&lt;=INDEX(INDIRECT(BJ148),$E148,$F148)),0,(INDEX(INDIRECT(BJ148),$E148,$F148)-INDEX(INDIRECT(BJ148),$E148,CG$28))*(10-INDEX(INDIRECT("times"&amp;BH$2),$F148,CG$28))/10)</f>
        <v>0</v>
      </c>
      <c r="CH148" s="200">
        <v>1</v>
      </c>
      <c r="CJ148" s="17" t="s">
        <v>185</v>
      </c>
      <c r="CK148" s="124">
        <f>CJ131</f>
        <v>1</v>
      </c>
      <c r="CL148" s="124" t="str">
        <f>CJ132</f>
        <v>work3564</v>
      </c>
      <c r="CM148" s="223" t="str">
        <f t="shared" ref="CM148:CM189" si="601">"core"&amp;CK148&amp;"_"&amp;CL148</f>
        <v>core1_work3564</v>
      </c>
      <c r="CN148" s="124">
        <v>1</v>
      </c>
      <c r="CO148" s="32">
        <v>1</v>
      </c>
      <c r="CP148" s="43">
        <f ca="1">IF(OR(INDEX(INDIRECT("times"&amp;CK$2),$F148,CP$28)&gt;10,INDEX(INDIRECT(CM148),$E148,CP$28)&lt;=INDEX(INDIRECT(CM148),$E148,$F148)),0,(INDEX(INDIRECT(CM148),$E148,$F148)-INDEX(INDIRECT(CM148),$E148,CP$28))*(10-INDEX(INDIRECT("times"&amp;CK$2),$F148,CP$28))/10)</f>
        <v>0</v>
      </c>
      <c r="CQ148" s="44">
        <f ca="1">IF(OR(INDEX(INDIRECT("times"&amp;CK$2),$F148,CQ$28)&gt;10,INDEX(INDIRECT(CM148),$E148,CQ$28)&lt;=INDEX(INDIRECT(CM148),$E148,$F148)),0,(INDEX(INDIRECT(CM148),$E148,$F148)-INDEX(INDIRECT(CM148),$E148,CQ$28))*(10-INDEX(INDIRECT("times"&amp;CK$2),$F148,CQ$28))/10)</f>
        <v>0</v>
      </c>
      <c r="CR148" s="44">
        <f ca="1">IF(OR(INDEX(INDIRECT("times"&amp;CK$2),$F148,CR$28)&gt;10,INDEX(INDIRECT(CM148),$E148,CR$28)&lt;=INDEX(INDIRECT(CM148),$E148,$F148)),0,(INDEX(INDIRECT(CM148),$E148,$F148)-INDEX(INDIRECT(CM148),$E148,CR$28))*(10-INDEX(INDIRECT("times"&amp;CK$2),$F148,CR$28))/10)</f>
        <v>0</v>
      </c>
      <c r="CS148" s="44">
        <f ca="1">IF(OR(INDEX(INDIRECT("times"&amp;CK$2),$F148,CS$28)&gt;10,INDEX(INDIRECT(CM148),$E148,CS$28)&lt;=INDEX(INDIRECT(CM148),$E148,$F148)),0,(INDEX(INDIRECT(CM148),$E148,$F148)-INDEX(INDIRECT(CM148),$E148,CS$28))*(10-INDEX(INDIRECT("times"&amp;CK$2),$F148,CS$28))/10)</f>
        <v>0</v>
      </c>
      <c r="CT148" s="44">
        <f ca="1">IF(OR(INDEX(INDIRECT("times"&amp;CK$2),$F148,CT$28)&gt;10,INDEX(INDIRECT(CM148),$E148,CT$28)&lt;=INDEX(INDIRECT(CM148),$E148,$F148)),0,(INDEX(INDIRECT(CM148),$E148,$F148)-INDEX(INDIRECT(CM148),$E148,CT$28))*(10-INDEX(INDIRECT("times"&amp;CK$2),$F148,CT$28))/10)</f>
        <v>0</v>
      </c>
      <c r="CU148" s="44">
        <f ca="1">IF(OR(INDEX(INDIRECT("times"&amp;CK$2),$F148,CU$28)&gt;10,INDEX(INDIRECT(CM148),$E148,CU$28)&lt;=INDEX(INDIRECT(CM148),$E148,$F148)),0,(INDEX(INDIRECT(CM148),$E148,$F148)-INDEX(INDIRECT(CM148),$E148,CU$28))*(10-INDEX(INDIRECT("times"&amp;CK$2),$F148,CU$28))/10)</f>
        <v>0</v>
      </c>
      <c r="CV148" s="44">
        <f ca="1">IF(OR(INDEX(INDIRECT("times"&amp;CK$2),$F148,CV$28)&gt;10,INDEX(INDIRECT(CM148),$E148,CV$28)&lt;=INDEX(INDIRECT(CM148),$E148,$F148)),0,(INDEX(INDIRECT(CM148),$E148,$F148)-INDEX(INDIRECT(CM148),$E148,CV$28))*(10-INDEX(INDIRECT("times"&amp;CK$2),$F148,CV$28))/10)</f>
        <v>0</v>
      </c>
      <c r="CW148" s="44">
        <f ca="1">IF(OR(INDEX(INDIRECT("times"&amp;CK$2),$F148,CW$28)&gt;10,INDEX(INDIRECT(CM148),$E148,CW$28)&lt;=INDEX(INDIRECT(CM148),$E148,$F148)),0,(INDEX(INDIRECT(CM148),$E148,$F148)-INDEX(INDIRECT(CM148),$E148,CW$28))*(10-INDEX(INDIRECT("times"&amp;CK$2),$F148,CW$28))/10)</f>
        <v>0</v>
      </c>
      <c r="CX148" s="44">
        <f ca="1">IF(OR(INDEX(INDIRECT("times"&amp;CK$2),$F148,CX$28)&gt;10,INDEX(INDIRECT(CM148),$E148,CX$28)&lt;=INDEX(INDIRECT(CM148),$E148,$F148)),0,(INDEX(INDIRECT(CM148),$E148,$F148)-INDEX(INDIRECT(CM148),$E148,CX$28))*(10-INDEX(INDIRECT("times"&amp;CK$2),$F148,CX$28))/10)</f>
        <v>0</v>
      </c>
      <c r="CY148" s="44">
        <f ca="1">IF(OR(INDEX(INDIRECT("times"&amp;CK$2),$F148,CY$28)&gt;10,INDEX(INDIRECT(CM148),$E148,CY$28)&lt;=INDEX(INDIRECT(CM148),$E148,$F148)),0,(INDEX(INDIRECT(CM148),$E148,$F148)-INDEX(INDIRECT(CM148),$E148,CY$28))*(10-INDEX(INDIRECT("times"&amp;CK$2),$F148,CY$28))/10)</f>
        <v>0</v>
      </c>
      <c r="CZ148" s="44">
        <f ca="1">IF(OR(INDEX(INDIRECT("times"&amp;CK$2),$F148,CZ$28)&gt;10,INDEX(INDIRECT(CM148),$E148,CZ$28)&lt;=INDEX(INDIRECT(CM148),$E148,$F148)),0,(INDEX(INDIRECT(CM148),$E148,$F148)-INDEX(INDIRECT(CM148),$E148,CZ$28))*(10-INDEX(INDIRECT("times"&amp;CK$2),$F148,CZ$28))/10)</f>
        <v>0</v>
      </c>
      <c r="DA148" s="44">
        <f ca="1">IF(OR(INDEX(INDIRECT("times"&amp;CK$2),$F148,DA$28)&gt;10,INDEX(INDIRECT(CM148),$E148,DA$28)&lt;=INDEX(INDIRECT(CM148),$E148,$F148)),0,(INDEX(INDIRECT(CM148),$E148,$F148)-INDEX(INDIRECT(CM148),$E148,DA$28))*(10-INDEX(INDIRECT("times"&amp;CK$2),$F148,DA$28))/10)</f>
        <v>0</v>
      </c>
      <c r="DB148" s="44">
        <f ca="1">IF(OR(INDEX(INDIRECT("times"&amp;CK$2),$F148,DB$28)&gt;10,INDEX(INDIRECT(CM148),$E148,DB$28)&lt;=INDEX(INDIRECT(CM148),$E148,$F148)),0,(INDEX(INDIRECT(CM148),$E148,$F148)-INDEX(INDIRECT(CM148),$E148,DB$28))*(10-INDEX(INDIRECT("times"&amp;CK$2),$F148,DB$28))/10)</f>
        <v>0</v>
      </c>
      <c r="DC148" s="44">
        <f ca="1">IF(OR(INDEX(INDIRECT("times"&amp;CK$2),$F148,DC$28)&gt;10,INDEX(INDIRECT(CM148),$E148,DC$28)&lt;=INDEX(INDIRECT(CM148),$E148,$F148)),0,(INDEX(INDIRECT(CM148),$E148,$F148)-INDEX(INDIRECT(CM148),$E148,DC$28))*(10-INDEX(INDIRECT("times"&amp;CK$2),$F148,DC$28))/10)</f>
        <v>0</v>
      </c>
      <c r="DD148" s="44">
        <f ca="1">IF(OR(INDEX(INDIRECT("times"&amp;CK$2),$F148,DD$28)&gt;10,INDEX(INDIRECT(CM148),$E148,DD$28)&lt;=INDEX(INDIRECT(CM148),$E148,$F148)),0,(INDEX(INDIRECT(CM148),$E148,$F148)-INDEX(INDIRECT(CM148),$E148,DD$28))*(10-INDEX(INDIRECT("times"&amp;CK$2),$F148,DD$28))/10)</f>
        <v>0</v>
      </c>
      <c r="DE148" s="44">
        <f ca="1">IF(OR(INDEX(INDIRECT("times"&amp;CK$2),$F148,DE$28)&gt;10,INDEX(INDIRECT(CM148),$E148,DE$28)&lt;=INDEX(INDIRECT(CM148),$E148,$F148)),0,(INDEX(INDIRECT(CM148),$E148,$F148)-INDEX(INDIRECT(CM148),$E148,DE$28))*(10-INDEX(INDIRECT("times"&amp;CK$2),$F148,DE$28))/10)</f>
        <v>0</v>
      </c>
      <c r="DF148" s="44">
        <f ca="1">IF(OR(INDEX(INDIRECT("times"&amp;CK$2),$F148,DF$28)&gt;10,INDEX(INDIRECT(CM148),$E148,DF$28)&lt;=INDEX(INDIRECT(CM148),$E148,$F148)),0,(INDEX(INDIRECT(CM148),$E148,$F148)-INDEX(INDIRECT(CM148),$E148,DF$28))*(10-INDEX(INDIRECT("times"&amp;CK$2),$F148,DF$28))/10)</f>
        <v>0</v>
      </c>
      <c r="DG148" s="44">
        <f ca="1">IF(OR(INDEX(INDIRECT("times"&amp;CK$2),$F148,DG$28)&gt;10,INDEX(INDIRECT(CM148),$E148,DG$28)&lt;=INDEX(INDIRECT(CM148),$E148,$F148)),0,(INDEX(INDIRECT(CM148),$E148,$F148)-INDEX(INDIRECT(CM148),$E148,DG$28))*(10-INDEX(INDIRECT("times"&amp;CK$2),$F148,DG$28))/10)</f>
        <v>0</v>
      </c>
      <c r="DH148" s="44">
        <f ca="1">IF(OR(INDEX(INDIRECT("times"&amp;CK$2),$F148,DH$28)&gt;10,INDEX(INDIRECT(CM148),$E148,DH$28)&lt;=INDEX(INDIRECT(CM148),$E148,$F148)),0,(INDEX(INDIRECT(CM148),$E148,$F148)-INDEX(INDIRECT(CM148),$E148,DH$28))*(10-INDEX(INDIRECT("times"&amp;CK$2),$F148,DH$28))/10)</f>
        <v>0</v>
      </c>
      <c r="DI148" s="44">
        <f ca="1">IF(OR(INDEX(INDIRECT("times"&amp;CK$2),$F148,DI$28)&gt;10,INDEX(INDIRECT(CM148),$E148,DI$28)&lt;=INDEX(INDIRECT(CM148),$E148,$F148)),0,(INDEX(INDIRECT(CM148),$E148,$F148)-INDEX(INDIRECT(CM148),$E148,DI$28))*(10-INDEX(INDIRECT("times"&amp;CK$2),$F148,DI$28))/10)</f>
        <v>0</v>
      </c>
      <c r="DJ148" s="45">
        <f ca="1">IF(OR(INDEX(INDIRECT("times"&amp;CK$2),$F148,DJ$28)&gt;10,INDEX(INDIRECT(CM148),$E148,DJ$28)&lt;=INDEX(INDIRECT(CM148),$E148,$F148)),0,(INDEX(INDIRECT(CM148),$E148,$F148)-INDEX(INDIRECT(CM148),$E148,DJ$28))*(10-INDEX(INDIRECT("times"&amp;CK$2),$F148,DJ$28))/10)</f>
        <v>0</v>
      </c>
      <c r="DK148" s="200">
        <v>1</v>
      </c>
      <c r="DM148" s="17" t="s">
        <v>185</v>
      </c>
      <c r="DN148" s="124">
        <f>DM131</f>
        <v>1</v>
      </c>
      <c r="DO148" s="124" t="str">
        <f>DM132</f>
        <v>shop3564</v>
      </c>
      <c r="DP148" s="223" t="str">
        <f t="shared" ref="DP148:DP189" si="602">"core"&amp;DN148&amp;"_"&amp;DO148</f>
        <v>core1_shop3564</v>
      </c>
      <c r="DQ148" s="124">
        <v>1</v>
      </c>
      <c r="DR148" s="32">
        <v>1</v>
      </c>
      <c r="DS148" s="43">
        <f ca="1">IF(OR(INDEX(INDIRECT("times"&amp;DN$2),$F148,DS$28)&gt;10,INDEX(INDIRECT(DP148),$E148,DS$28)&lt;=INDEX(INDIRECT(DP148),$E148,$F148)),0,(INDEX(INDIRECT(DP148),$E148,$F148)-INDEX(INDIRECT(DP148),$E148,DS$28))*(10-INDEX(INDIRECT("times"&amp;DN$2),$F148,DS$28))/10)</f>
        <v>0</v>
      </c>
      <c r="DT148" s="44">
        <f ca="1">IF(OR(INDEX(INDIRECT("times"&amp;DN$2),$F148,DT$28)&gt;10,INDEX(INDIRECT(DP148),$E148,DT$28)&lt;=INDEX(INDIRECT(DP148),$E148,$F148)),0,(INDEX(INDIRECT(DP148),$E148,$F148)-INDEX(INDIRECT(DP148),$E148,DT$28))*(10-INDEX(INDIRECT("times"&amp;DN$2),$F148,DT$28))/10)</f>
        <v>0</v>
      </c>
      <c r="DU148" s="44">
        <f ca="1">IF(OR(INDEX(INDIRECT("times"&amp;DN$2),$F148,DU$28)&gt;10,INDEX(INDIRECT(DP148),$E148,DU$28)&lt;=INDEX(INDIRECT(DP148),$E148,$F148)),0,(INDEX(INDIRECT(DP148),$E148,$F148)-INDEX(INDIRECT(DP148),$E148,DU$28))*(10-INDEX(INDIRECT("times"&amp;DN$2),$F148,DU$28))/10)</f>
        <v>0</v>
      </c>
      <c r="DV148" s="44">
        <f ca="1">IF(OR(INDEX(INDIRECT("times"&amp;DN$2),$F148,DV$28)&gt;10,INDEX(INDIRECT(DP148),$E148,DV$28)&lt;=INDEX(INDIRECT(DP148),$E148,$F148)),0,(INDEX(INDIRECT(DP148),$E148,$F148)-INDEX(INDIRECT(DP148),$E148,DV$28))*(10-INDEX(INDIRECT("times"&amp;DN$2),$F148,DV$28))/10)</f>
        <v>0</v>
      </c>
      <c r="DW148" s="44">
        <f ca="1">IF(OR(INDEX(INDIRECT("times"&amp;DN$2),$F148,DW$28)&gt;10,INDEX(INDIRECT(DP148),$E148,DW$28)&lt;=INDEX(INDIRECT(DP148),$E148,$F148)),0,(INDEX(INDIRECT(DP148),$E148,$F148)-INDEX(INDIRECT(DP148),$E148,DW$28))*(10-INDEX(INDIRECT("times"&amp;DN$2),$F148,DW$28))/10)</f>
        <v>0</v>
      </c>
      <c r="DX148" s="44">
        <f ca="1">IF(OR(INDEX(INDIRECT("times"&amp;DN$2),$F148,DX$28)&gt;10,INDEX(INDIRECT(DP148),$E148,DX$28)&lt;=INDEX(INDIRECT(DP148),$E148,$F148)),0,(INDEX(INDIRECT(DP148),$E148,$F148)-INDEX(INDIRECT(DP148),$E148,DX$28))*(10-INDEX(INDIRECT("times"&amp;DN$2),$F148,DX$28))/10)</f>
        <v>0</v>
      </c>
      <c r="DY148" s="44">
        <f ca="1">IF(OR(INDEX(INDIRECT("times"&amp;DN$2),$F148,DY$28)&gt;10,INDEX(INDIRECT(DP148),$E148,DY$28)&lt;=INDEX(INDIRECT(DP148),$E148,$F148)),0,(INDEX(INDIRECT(DP148),$E148,$F148)-INDEX(INDIRECT(DP148),$E148,DY$28))*(10-INDEX(INDIRECT("times"&amp;DN$2),$F148,DY$28))/10)</f>
        <v>0</v>
      </c>
      <c r="DZ148" s="44">
        <f ca="1">IF(OR(INDEX(INDIRECT("times"&amp;DN$2),$F148,DZ$28)&gt;10,INDEX(INDIRECT(DP148),$E148,DZ$28)&lt;=INDEX(INDIRECT(DP148),$E148,$F148)),0,(INDEX(INDIRECT(DP148),$E148,$F148)-INDEX(INDIRECT(DP148),$E148,DZ$28))*(10-INDEX(INDIRECT("times"&amp;DN$2),$F148,DZ$28))/10)</f>
        <v>0</v>
      </c>
      <c r="EA148" s="44">
        <f ca="1">IF(OR(INDEX(INDIRECT("times"&amp;DN$2),$F148,EA$28)&gt;10,INDEX(INDIRECT(DP148),$E148,EA$28)&lt;=INDEX(INDIRECT(DP148),$E148,$F148)),0,(INDEX(INDIRECT(DP148),$E148,$F148)-INDEX(INDIRECT(DP148),$E148,EA$28))*(10-INDEX(INDIRECT("times"&amp;DN$2),$F148,EA$28))/10)</f>
        <v>0</v>
      </c>
      <c r="EB148" s="44">
        <f ca="1">IF(OR(INDEX(INDIRECT("times"&amp;DN$2),$F148,EB$28)&gt;10,INDEX(INDIRECT(DP148),$E148,EB$28)&lt;=INDEX(INDIRECT(DP148),$E148,$F148)),0,(INDEX(INDIRECT(DP148),$E148,$F148)-INDEX(INDIRECT(DP148),$E148,EB$28))*(10-INDEX(INDIRECT("times"&amp;DN$2),$F148,EB$28))/10)</f>
        <v>0</v>
      </c>
      <c r="EC148" s="44">
        <f ca="1">IF(OR(INDEX(INDIRECT("times"&amp;DN$2),$F148,EC$28)&gt;10,INDEX(INDIRECT(DP148),$E148,EC$28)&lt;=INDEX(INDIRECT(DP148),$E148,$F148)),0,(INDEX(INDIRECT(DP148),$E148,$F148)-INDEX(INDIRECT(DP148),$E148,EC$28))*(10-INDEX(INDIRECT("times"&amp;DN$2),$F148,EC$28))/10)</f>
        <v>0</v>
      </c>
      <c r="ED148" s="44">
        <f ca="1">IF(OR(INDEX(INDIRECT("times"&amp;DN$2),$F148,ED$28)&gt;10,INDEX(INDIRECT(DP148),$E148,ED$28)&lt;=INDEX(INDIRECT(DP148),$E148,$F148)),0,(INDEX(INDIRECT(DP148),$E148,$F148)-INDEX(INDIRECT(DP148),$E148,ED$28))*(10-INDEX(INDIRECT("times"&amp;DN$2),$F148,ED$28))/10)</f>
        <v>0</v>
      </c>
      <c r="EE148" s="44">
        <f ca="1">IF(OR(INDEX(INDIRECT("times"&amp;DN$2),$F148,EE$28)&gt;10,INDEX(INDIRECT(DP148),$E148,EE$28)&lt;=INDEX(INDIRECT(DP148),$E148,$F148)),0,(INDEX(INDIRECT(DP148),$E148,$F148)-INDEX(INDIRECT(DP148),$E148,EE$28))*(10-INDEX(INDIRECT("times"&amp;DN$2),$F148,EE$28))/10)</f>
        <v>0</v>
      </c>
      <c r="EF148" s="44">
        <f ca="1">IF(OR(INDEX(INDIRECT("times"&amp;DN$2),$F148,EF$28)&gt;10,INDEX(INDIRECT(DP148),$E148,EF$28)&lt;=INDEX(INDIRECT(DP148),$E148,$F148)),0,(INDEX(INDIRECT(DP148),$E148,$F148)-INDEX(INDIRECT(DP148),$E148,EF$28))*(10-INDEX(INDIRECT("times"&amp;DN$2),$F148,EF$28))/10)</f>
        <v>0</v>
      </c>
      <c r="EG148" s="44">
        <f ca="1">IF(OR(INDEX(INDIRECT("times"&amp;DN$2),$F148,EG$28)&gt;10,INDEX(INDIRECT(DP148),$E148,EG$28)&lt;=INDEX(INDIRECT(DP148),$E148,$F148)),0,(INDEX(INDIRECT(DP148),$E148,$F148)-INDEX(INDIRECT(DP148),$E148,EG$28))*(10-INDEX(INDIRECT("times"&amp;DN$2),$F148,EG$28))/10)</f>
        <v>0</v>
      </c>
      <c r="EH148" s="44">
        <f ca="1">IF(OR(INDEX(INDIRECT("times"&amp;DN$2),$F148,EH$28)&gt;10,INDEX(INDIRECT(DP148),$E148,EH$28)&lt;=INDEX(INDIRECT(DP148),$E148,$F148)),0,(INDEX(INDIRECT(DP148),$E148,$F148)-INDEX(INDIRECT(DP148),$E148,EH$28))*(10-INDEX(INDIRECT("times"&amp;DN$2),$F148,EH$28))/10)</f>
        <v>0</v>
      </c>
      <c r="EI148" s="44">
        <f ca="1">IF(OR(INDEX(INDIRECT("times"&amp;DN$2),$F148,EI$28)&gt;10,INDEX(INDIRECT(DP148),$E148,EI$28)&lt;=INDEX(INDIRECT(DP148),$E148,$F148)),0,(INDEX(INDIRECT(DP148),$E148,$F148)-INDEX(INDIRECT(DP148),$E148,EI$28))*(10-INDEX(INDIRECT("times"&amp;DN$2),$F148,EI$28))/10)</f>
        <v>0</v>
      </c>
      <c r="EJ148" s="44">
        <f ca="1">IF(OR(INDEX(INDIRECT("times"&amp;DN$2),$F148,EJ$28)&gt;10,INDEX(INDIRECT(DP148),$E148,EJ$28)&lt;=INDEX(INDIRECT(DP148),$E148,$F148)),0,(INDEX(INDIRECT(DP148),$E148,$F148)-INDEX(INDIRECT(DP148),$E148,EJ$28))*(10-INDEX(INDIRECT("times"&amp;DN$2),$F148,EJ$28))/10)</f>
        <v>0</v>
      </c>
      <c r="EK148" s="44">
        <f ca="1">IF(OR(INDEX(INDIRECT("times"&amp;DN$2),$F148,EK$28)&gt;10,INDEX(INDIRECT(DP148),$E148,EK$28)&lt;=INDEX(INDIRECT(DP148),$E148,$F148)),0,(INDEX(INDIRECT(DP148),$E148,$F148)-INDEX(INDIRECT(DP148),$E148,EK$28))*(10-INDEX(INDIRECT("times"&amp;DN$2),$F148,EK$28))/10)</f>
        <v>0</v>
      </c>
      <c r="EL148" s="44">
        <f ca="1">IF(OR(INDEX(INDIRECT("times"&amp;DN$2),$F148,EL$28)&gt;10,INDEX(INDIRECT(DP148),$E148,EL$28)&lt;=INDEX(INDIRECT(DP148),$E148,$F148)),0,(INDEX(INDIRECT(DP148),$E148,$F148)-INDEX(INDIRECT(DP148),$E148,EL$28))*(10-INDEX(INDIRECT("times"&amp;DN$2),$F148,EL$28))/10)</f>
        <v>0</v>
      </c>
      <c r="EM148" s="45">
        <f ca="1">IF(OR(INDEX(INDIRECT("times"&amp;DN$2),$F148,EM$28)&gt;10,INDEX(INDIRECT(DP148),$E148,EM$28)&lt;=INDEX(INDIRECT(DP148),$E148,$F148)),0,(INDEX(INDIRECT(DP148),$E148,$F148)-INDEX(INDIRECT(DP148),$E148,EM$28))*(10-INDEX(INDIRECT("times"&amp;DN$2),$F148,EM$28))/10)</f>
        <v>0</v>
      </c>
      <c r="EN148" s="200">
        <v>1</v>
      </c>
      <c r="EP148" s="17" t="s">
        <v>185</v>
      </c>
      <c r="EQ148" s="124">
        <f>EP131</f>
        <v>1</v>
      </c>
      <c r="ER148" s="124" t="str">
        <f>EP132</f>
        <v>lei3564</v>
      </c>
      <c r="ES148" s="223" t="str">
        <f t="shared" ref="ES148:ES189" si="603">"core"&amp;EQ148&amp;"_"&amp;ER148</f>
        <v>core1_lei3564</v>
      </c>
      <c r="ET148" s="124">
        <v>1</v>
      </c>
      <c r="EU148" s="32">
        <v>1</v>
      </c>
      <c r="EV148" s="43">
        <f ca="1">IF(OR(INDEX(INDIRECT("times"&amp;EQ$2),$F148,EV$28)&gt;10,INDEX(INDIRECT(ES148),$E148,EV$28)&lt;=INDEX(INDIRECT(ES148),$E148,$F148)),0,(INDEX(INDIRECT(ES148),$E148,$F148)-INDEX(INDIRECT(ES148),$E148,EV$28))*(10-INDEX(INDIRECT("times"&amp;EQ$2),$F148,EV$28))/10)</f>
        <v>0</v>
      </c>
      <c r="EW148" s="44">
        <f ca="1">IF(OR(INDEX(INDIRECT("times"&amp;EQ$2),$F148,EW$28)&gt;10,INDEX(INDIRECT(ES148),$E148,EW$28)&lt;=INDEX(INDIRECT(ES148),$E148,$F148)),0,(INDEX(INDIRECT(ES148),$E148,$F148)-INDEX(INDIRECT(ES148),$E148,EW$28))*(10-INDEX(INDIRECT("times"&amp;EQ$2),$F148,EW$28))/10)</f>
        <v>0</v>
      </c>
      <c r="EX148" s="44">
        <f ca="1">IF(OR(INDEX(INDIRECT("times"&amp;EQ$2),$F148,EX$28)&gt;10,INDEX(INDIRECT(ES148),$E148,EX$28)&lt;=INDEX(INDIRECT(ES148),$E148,$F148)),0,(INDEX(INDIRECT(ES148),$E148,$F148)-INDEX(INDIRECT(ES148),$E148,EX$28))*(10-INDEX(INDIRECT("times"&amp;EQ$2),$F148,EX$28))/10)</f>
        <v>0</v>
      </c>
      <c r="EY148" s="44">
        <f ca="1">IF(OR(INDEX(INDIRECT("times"&amp;EQ$2),$F148,EY$28)&gt;10,INDEX(INDIRECT(ES148),$E148,EY$28)&lt;=INDEX(INDIRECT(ES148),$E148,$F148)),0,(INDEX(INDIRECT(ES148),$E148,$F148)-INDEX(INDIRECT(ES148),$E148,EY$28))*(10-INDEX(INDIRECT("times"&amp;EQ$2),$F148,EY$28))/10)</f>
        <v>0</v>
      </c>
      <c r="EZ148" s="44">
        <f ca="1">IF(OR(INDEX(INDIRECT("times"&amp;EQ$2),$F148,EZ$28)&gt;10,INDEX(INDIRECT(ES148),$E148,EZ$28)&lt;=INDEX(INDIRECT(ES148),$E148,$F148)),0,(INDEX(INDIRECT(ES148),$E148,$F148)-INDEX(INDIRECT(ES148),$E148,EZ$28))*(10-INDEX(INDIRECT("times"&amp;EQ$2),$F148,EZ$28))/10)</f>
        <v>0</v>
      </c>
      <c r="FA148" s="44">
        <f ca="1">IF(OR(INDEX(INDIRECT("times"&amp;EQ$2),$F148,FA$28)&gt;10,INDEX(INDIRECT(ES148),$E148,FA$28)&lt;=INDEX(INDIRECT(ES148),$E148,$F148)),0,(INDEX(INDIRECT(ES148),$E148,$F148)-INDEX(INDIRECT(ES148),$E148,FA$28))*(10-INDEX(INDIRECT("times"&amp;EQ$2),$F148,FA$28))/10)</f>
        <v>0</v>
      </c>
      <c r="FB148" s="44">
        <f ca="1">IF(OR(INDEX(INDIRECT("times"&amp;EQ$2),$F148,FB$28)&gt;10,INDEX(INDIRECT(ES148),$E148,FB$28)&lt;=INDEX(INDIRECT(ES148),$E148,$F148)),0,(INDEX(INDIRECT(ES148),$E148,$F148)-INDEX(INDIRECT(ES148),$E148,FB$28))*(10-INDEX(INDIRECT("times"&amp;EQ$2),$F148,FB$28))/10)</f>
        <v>0</v>
      </c>
      <c r="FC148" s="44">
        <f ca="1">IF(OR(INDEX(INDIRECT("times"&amp;EQ$2),$F148,FC$28)&gt;10,INDEX(INDIRECT(ES148),$E148,FC$28)&lt;=INDEX(INDIRECT(ES148),$E148,$F148)),0,(INDEX(INDIRECT(ES148),$E148,$F148)-INDEX(INDIRECT(ES148),$E148,FC$28))*(10-INDEX(INDIRECT("times"&amp;EQ$2),$F148,FC$28))/10)</f>
        <v>0</v>
      </c>
      <c r="FD148" s="44">
        <f ca="1">IF(OR(INDEX(INDIRECT("times"&amp;EQ$2),$F148,FD$28)&gt;10,INDEX(INDIRECT(ES148),$E148,FD$28)&lt;=INDEX(INDIRECT(ES148),$E148,$F148)),0,(INDEX(INDIRECT(ES148),$E148,$F148)-INDEX(INDIRECT(ES148),$E148,FD$28))*(10-INDEX(INDIRECT("times"&amp;EQ$2),$F148,FD$28))/10)</f>
        <v>0</v>
      </c>
      <c r="FE148" s="44">
        <f ca="1">IF(OR(INDEX(INDIRECT("times"&amp;EQ$2),$F148,FE$28)&gt;10,INDEX(INDIRECT(ES148),$E148,FE$28)&lt;=INDEX(INDIRECT(ES148),$E148,$F148)),0,(INDEX(INDIRECT(ES148),$E148,$F148)-INDEX(INDIRECT(ES148),$E148,FE$28))*(10-INDEX(INDIRECT("times"&amp;EQ$2),$F148,FE$28))/10)</f>
        <v>0</v>
      </c>
      <c r="FF148" s="44">
        <f ca="1">IF(OR(INDEX(INDIRECT("times"&amp;EQ$2),$F148,FF$28)&gt;10,INDEX(INDIRECT(ES148),$E148,FF$28)&lt;=INDEX(INDIRECT(ES148),$E148,$F148)),0,(INDEX(INDIRECT(ES148),$E148,$F148)-INDEX(INDIRECT(ES148),$E148,FF$28))*(10-INDEX(INDIRECT("times"&amp;EQ$2),$F148,FF$28))/10)</f>
        <v>0</v>
      </c>
      <c r="FG148" s="44">
        <f ca="1">IF(OR(INDEX(INDIRECT("times"&amp;EQ$2),$F148,FG$28)&gt;10,INDEX(INDIRECT(ES148),$E148,FG$28)&lt;=INDEX(INDIRECT(ES148),$E148,$F148)),0,(INDEX(INDIRECT(ES148),$E148,$F148)-INDEX(INDIRECT(ES148),$E148,FG$28))*(10-INDEX(INDIRECT("times"&amp;EQ$2),$F148,FG$28))/10)</f>
        <v>0</v>
      </c>
      <c r="FH148" s="44">
        <f ca="1">IF(OR(INDEX(INDIRECT("times"&amp;EQ$2),$F148,FH$28)&gt;10,INDEX(INDIRECT(ES148),$E148,FH$28)&lt;=INDEX(INDIRECT(ES148),$E148,$F148)),0,(INDEX(INDIRECT(ES148),$E148,$F148)-INDEX(INDIRECT(ES148),$E148,FH$28))*(10-INDEX(INDIRECT("times"&amp;EQ$2),$F148,FH$28))/10)</f>
        <v>0</v>
      </c>
      <c r="FI148" s="44">
        <f ca="1">IF(OR(INDEX(INDIRECT("times"&amp;EQ$2),$F148,FI$28)&gt;10,INDEX(INDIRECT(ES148),$E148,FI$28)&lt;=INDEX(INDIRECT(ES148),$E148,$F148)),0,(INDEX(INDIRECT(ES148),$E148,$F148)-INDEX(INDIRECT(ES148),$E148,FI$28))*(10-INDEX(INDIRECT("times"&amp;EQ$2),$F148,FI$28))/10)</f>
        <v>0</v>
      </c>
      <c r="FJ148" s="44">
        <f ca="1">IF(OR(INDEX(INDIRECT("times"&amp;EQ$2),$F148,FJ$28)&gt;10,INDEX(INDIRECT(ES148),$E148,FJ$28)&lt;=INDEX(INDIRECT(ES148),$E148,$F148)),0,(INDEX(INDIRECT(ES148),$E148,$F148)-INDEX(INDIRECT(ES148),$E148,FJ$28))*(10-INDEX(INDIRECT("times"&amp;EQ$2),$F148,FJ$28))/10)</f>
        <v>0</v>
      </c>
      <c r="FK148" s="44">
        <f ca="1">IF(OR(INDEX(INDIRECT("times"&amp;EQ$2),$F148,FK$28)&gt;10,INDEX(INDIRECT(ES148),$E148,FK$28)&lt;=INDEX(INDIRECT(ES148),$E148,$F148)),0,(INDEX(INDIRECT(ES148),$E148,$F148)-INDEX(INDIRECT(ES148),$E148,FK$28))*(10-INDEX(INDIRECT("times"&amp;EQ$2),$F148,FK$28))/10)</f>
        <v>0</v>
      </c>
      <c r="FL148" s="44">
        <f ca="1">IF(OR(INDEX(INDIRECT("times"&amp;EQ$2),$F148,FL$28)&gt;10,INDEX(INDIRECT(ES148),$E148,FL$28)&lt;=INDEX(INDIRECT(ES148),$E148,$F148)),0,(INDEX(INDIRECT(ES148),$E148,$F148)-INDEX(INDIRECT(ES148),$E148,FL$28))*(10-INDEX(INDIRECT("times"&amp;EQ$2),$F148,FL$28))/10)</f>
        <v>0</v>
      </c>
      <c r="FM148" s="44">
        <f ca="1">IF(OR(INDEX(INDIRECT("times"&amp;EQ$2),$F148,FM$28)&gt;10,INDEX(INDIRECT(ES148),$E148,FM$28)&lt;=INDEX(INDIRECT(ES148),$E148,$F148)),0,(INDEX(INDIRECT(ES148),$E148,$F148)-INDEX(INDIRECT(ES148),$E148,FM$28))*(10-INDEX(INDIRECT("times"&amp;EQ$2),$F148,FM$28))/10)</f>
        <v>0</v>
      </c>
      <c r="FN148" s="44">
        <f ca="1">IF(OR(INDEX(INDIRECT("times"&amp;EQ$2),$F148,FN$28)&gt;10,INDEX(INDIRECT(ES148),$E148,FN$28)&lt;=INDEX(INDIRECT(ES148),$E148,$F148)),0,(INDEX(INDIRECT(ES148),$E148,$F148)-INDEX(INDIRECT(ES148),$E148,FN$28))*(10-INDEX(INDIRECT("times"&amp;EQ$2),$F148,FN$28))/10)</f>
        <v>0</v>
      </c>
      <c r="FO148" s="44">
        <f ca="1">IF(OR(INDEX(INDIRECT("times"&amp;EQ$2),$F148,FO$28)&gt;10,INDEX(INDIRECT(ES148),$E148,FO$28)&lt;=INDEX(INDIRECT(ES148),$E148,$F148)),0,(INDEX(INDIRECT(ES148),$E148,$F148)-INDEX(INDIRECT(ES148),$E148,FO$28))*(10-INDEX(INDIRECT("times"&amp;EQ$2),$F148,FO$28))/10)</f>
        <v>0</v>
      </c>
      <c r="FP148" s="45">
        <f ca="1">IF(OR(INDEX(INDIRECT("times"&amp;EQ$2),$F148,FP$28)&gt;10,INDEX(INDIRECT(ES148),$E148,FP$28)&lt;=INDEX(INDIRECT(ES148),$E148,$F148)),0,(INDEX(INDIRECT(ES148),$E148,$F148)-INDEX(INDIRECT(ES148),$E148,FP$28))*(10-INDEX(INDIRECT("times"&amp;EQ$2),$F148,FP$28))/10)</f>
        <v>0</v>
      </c>
      <c r="FQ148" s="200">
        <v>1</v>
      </c>
      <c r="FS148" s="17" t="s">
        <v>185</v>
      </c>
      <c r="FT148" s="124">
        <f>FS131</f>
        <v>1</v>
      </c>
      <c r="FU148" s="124" t="str">
        <f>FS132</f>
        <v>shop65</v>
      </c>
      <c r="FV148" s="223" t="str">
        <f t="shared" ref="FV148:FV189" si="604">"core"&amp;FT148&amp;"_"&amp;FU148</f>
        <v>core1_shop65</v>
      </c>
      <c r="FW148" s="124">
        <v>1</v>
      </c>
      <c r="FX148" s="32">
        <v>1</v>
      </c>
      <c r="FY148" s="43">
        <f ca="1">IF(OR(INDEX(INDIRECT("times"&amp;FT$2),$F148,FY$28)&gt;10,INDEX(INDIRECT(FV148),$E148,FY$28)&lt;=INDEX(INDIRECT(FV148),$E148,$F148)),0,(INDEX(INDIRECT(FV148),$E148,$F148)-INDEX(INDIRECT(FV148),$E148,FY$28))*(10-INDEX(INDIRECT("times"&amp;FT$2),$F148,FY$28))/10)</f>
        <v>0</v>
      </c>
      <c r="FZ148" s="44">
        <f ca="1">IF(OR(INDEX(INDIRECT("times"&amp;FT$2),$F148,FZ$28)&gt;10,INDEX(INDIRECT(FV148),$E148,FZ$28)&lt;=INDEX(INDIRECT(FV148),$E148,$F148)),0,(INDEX(INDIRECT(FV148),$E148,$F148)-INDEX(INDIRECT(FV148),$E148,FZ$28))*(10-INDEX(INDIRECT("times"&amp;FT$2),$F148,FZ$28))/10)</f>
        <v>0</v>
      </c>
      <c r="GA148" s="44">
        <f ca="1">IF(OR(INDEX(INDIRECT("times"&amp;FT$2),$F148,GA$28)&gt;10,INDEX(INDIRECT(FV148),$E148,GA$28)&lt;=INDEX(INDIRECT(FV148),$E148,$F148)),0,(INDEX(INDIRECT(FV148),$E148,$F148)-INDEX(INDIRECT(FV148),$E148,GA$28))*(10-INDEX(INDIRECT("times"&amp;FT$2),$F148,GA$28))/10)</f>
        <v>0</v>
      </c>
      <c r="GB148" s="44">
        <f ca="1">IF(OR(INDEX(INDIRECT("times"&amp;FT$2),$F148,GB$28)&gt;10,INDEX(INDIRECT(FV148),$E148,GB$28)&lt;=INDEX(INDIRECT(FV148),$E148,$F148)),0,(INDEX(INDIRECT(FV148),$E148,$F148)-INDEX(INDIRECT(FV148),$E148,GB$28))*(10-INDEX(INDIRECT("times"&amp;FT$2),$F148,GB$28))/10)</f>
        <v>0</v>
      </c>
      <c r="GC148" s="44">
        <f ca="1">IF(OR(INDEX(INDIRECT("times"&amp;FT$2),$F148,GC$28)&gt;10,INDEX(INDIRECT(FV148),$E148,GC$28)&lt;=INDEX(INDIRECT(FV148),$E148,$F148)),0,(INDEX(INDIRECT(FV148),$E148,$F148)-INDEX(INDIRECT(FV148),$E148,GC$28))*(10-INDEX(INDIRECT("times"&amp;FT$2),$F148,GC$28))/10)</f>
        <v>0</v>
      </c>
      <c r="GD148" s="44">
        <f ca="1">IF(OR(INDEX(INDIRECT("times"&amp;FT$2),$F148,GD$28)&gt;10,INDEX(INDIRECT(FV148),$E148,GD$28)&lt;=INDEX(INDIRECT(FV148),$E148,$F148)),0,(INDEX(INDIRECT(FV148),$E148,$F148)-INDEX(INDIRECT(FV148),$E148,GD$28))*(10-INDEX(INDIRECT("times"&amp;FT$2),$F148,GD$28))/10)</f>
        <v>0</v>
      </c>
      <c r="GE148" s="44">
        <f ca="1">IF(OR(INDEX(INDIRECT("times"&amp;FT$2),$F148,GE$28)&gt;10,INDEX(INDIRECT(FV148),$E148,GE$28)&lt;=INDEX(INDIRECT(FV148),$E148,$F148)),0,(INDEX(INDIRECT(FV148),$E148,$F148)-INDEX(INDIRECT(FV148),$E148,GE$28))*(10-INDEX(INDIRECT("times"&amp;FT$2),$F148,GE$28))/10)</f>
        <v>0</v>
      </c>
      <c r="GF148" s="44">
        <f ca="1">IF(OR(INDEX(INDIRECT("times"&amp;FT$2),$F148,GF$28)&gt;10,INDEX(INDIRECT(FV148),$E148,GF$28)&lt;=INDEX(INDIRECT(FV148),$E148,$F148)),0,(INDEX(INDIRECT(FV148),$E148,$F148)-INDEX(INDIRECT(FV148),$E148,GF$28))*(10-INDEX(INDIRECT("times"&amp;FT$2),$F148,GF$28))/10)</f>
        <v>0</v>
      </c>
      <c r="GG148" s="44">
        <f ca="1">IF(OR(INDEX(INDIRECT("times"&amp;FT$2),$F148,GG$28)&gt;10,INDEX(INDIRECT(FV148),$E148,GG$28)&lt;=INDEX(INDIRECT(FV148),$E148,$F148)),0,(INDEX(INDIRECT(FV148),$E148,$F148)-INDEX(INDIRECT(FV148),$E148,GG$28))*(10-INDEX(INDIRECT("times"&amp;FT$2),$F148,GG$28))/10)</f>
        <v>0</v>
      </c>
      <c r="GH148" s="44">
        <f ca="1">IF(OR(INDEX(INDIRECT("times"&amp;FT$2),$F148,GH$28)&gt;10,INDEX(INDIRECT(FV148),$E148,GH$28)&lt;=INDEX(INDIRECT(FV148),$E148,$F148)),0,(INDEX(INDIRECT(FV148),$E148,$F148)-INDEX(INDIRECT(FV148),$E148,GH$28))*(10-INDEX(INDIRECT("times"&amp;FT$2),$F148,GH$28))/10)</f>
        <v>0</v>
      </c>
      <c r="GI148" s="44">
        <f ca="1">IF(OR(INDEX(INDIRECT("times"&amp;FT$2),$F148,GI$28)&gt;10,INDEX(INDIRECT(FV148),$E148,GI$28)&lt;=INDEX(INDIRECT(FV148),$E148,$F148)),0,(INDEX(INDIRECT(FV148),$E148,$F148)-INDEX(INDIRECT(FV148),$E148,GI$28))*(10-INDEX(INDIRECT("times"&amp;FT$2),$F148,GI$28))/10)</f>
        <v>0</v>
      </c>
      <c r="GJ148" s="44">
        <f ca="1">IF(OR(INDEX(INDIRECT("times"&amp;FT$2),$F148,GJ$28)&gt;10,INDEX(INDIRECT(FV148),$E148,GJ$28)&lt;=INDEX(INDIRECT(FV148),$E148,$F148)),0,(INDEX(INDIRECT(FV148),$E148,$F148)-INDEX(INDIRECT(FV148),$E148,GJ$28))*(10-INDEX(INDIRECT("times"&amp;FT$2),$F148,GJ$28))/10)</f>
        <v>0</v>
      </c>
      <c r="GK148" s="44">
        <f ca="1">IF(OR(INDEX(INDIRECT("times"&amp;FT$2),$F148,GK$28)&gt;10,INDEX(INDIRECT(FV148),$E148,GK$28)&lt;=INDEX(INDIRECT(FV148),$E148,$F148)),0,(INDEX(INDIRECT(FV148),$E148,$F148)-INDEX(INDIRECT(FV148),$E148,GK$28))*(10-INDEX(INDIRECT("times"&amp;FT$2),$F148,GK$28))/10)</f>
        <v>0</v>
      </c>
      <c r="GL148" s="44">
        <f ca="1">IF(OR(INDEX(INDIRECT("times"&amp;FT$2),$F148,GL$28)&gt;10,INDEX(INDIRECT(FV148),$E148,GL$28)&lt;=INDEX(INDIRECT(FV148),$E148,$F148)),0,(INDEX(INDIRECT(FV148),$E148,$F148)-INDEX(INDIRECT(FV148),$E148,GL$28))*(10-INDEX(INDIRECT("times"&amp;FT$2),$F148,GL$28))/10)</f>
        <v>0</v>
      </c>
      <c r="GM148" s="44">
        <f ca="1">IF(OR(INDEX(INDIRECT("times"&amp;FT$2),$F148,GM$28)&gt;10,INDEX(INDIRECT(FV148),$E148,GM$28)&lt;=INDEX(INDIRECT(FV148),$E148,$F148)),0,(INDEX(INDIRECT(FV148),$E148,$F148)-INDEX(INDIRECT(FV148),$E148,GM$28))*(10-INDEX(INDIRECT("times"&amp;FT$2),$F148,GM$28))/10)</f>
        <v>0</v>
      </c>
      <c r="GN148" s="44">
        <f ca="1">IF(OR(INDEX(INDIRECT("times"&amp;FT$2),$F148,GN$28)&gt;10,INDEX(INDIRECT(FV148),$E148,GN$28)&lt;=INDEX(INDIRECT(FV148),$E148,$F148)),0,(INDEX(INDIRECT(FV148),$E148,$F148)-INDEX(INDIRECT(FV148),$E148,GN$28))*(10-INDEX(INDIRECT("times"&amp;FT$2),$F148,GN$28))/10)</f>
        <v>0</v>
      </c>
      <c r="GO148" s="44">
        <f ca="1">IF(OR(INDEX(INDIRECT("times"&amp;FT$2),$F148,GO$28)&gt;10,INDEX(INDIRECT(FV148),$E148,GO$28)&lt;=INDEX(INDIRECT(FV148),$E148,$F148)),0,(INDEX(INDIRECT(FV148),$E148,$F148)-INDEX(INDIRECT(FV148),$E148,GO$28))*(10-INDEX(INDIRECT("times"&amp;FT$2),$F148,GO$28))/10)</f>
        <v>0</v>
      </c>
      <c r="GP148" s="44">
        <f ca="1">IF(OR(INDEX(INDIRECT("times"&amp;FT$2),$F148,GP$28)&gt;10,INDEX(INDIRECT(FV148),$E148,GP$28)&lt;=INDEX(INDIRECT(FV148),$E148,$F148)),0,(INDEX(INDIRECT(FV148),$E148,$F148)-INDEX(INDIRECT(FV148),$E148,GP$28))*(10-INDEX(INDIRECT("times"&amp;FT$2),$F148,GP$28))/10)</f>
        <v>0</v>
      </c>
      <c r="GQ148" s="44">
        <f ca="1">IF(OR(INDEX(INDIRECT("times"&amp;FT$2),$F148,GQ$28)&gt;10,INDEX(INDIRECT(FV148),$E148,GQ$28)&lt;=INDEX(INDIRECT(FV148),$E148,$F148)),0,(INDEX(INDIRECT(FV148),$E148,$F148)-INDEX(INDIRECT(FV148),$E148,GQ$28))*(10-INDEX(INDIRECT("times"&amp;FT$2),$F148,GQ$28))/10)</f>
        <v>0</v>
      </c>
      <c r="GR148" s="44">
        <f ca="1">IF(OR(INDEX(INDIRECT("times"&amp;FT$2),$F148,GR$28)&gt;10,INDEX(INDIRECT(FV148),$E148,GR$28)&lt;=INDEX(INDIRECT(FV148),$E148,$F148)),0,(INDEX(INDIRECT(FV148),$E148,$F148)-INDEX(INDIRECT(FV148),$E148,GR$28))*(10-INDEX(INDIRECT("times"&amp;FT$2),$F148,GR$28))/10)</f>
        <v>0</v>
      </c>
      <c r="GS148" s="45">
        <f ca="1">IF(OR(INDEX(INDIRECT("times"&amp;FT$2),$F148,GS$28)&gt;10,INDEX(INDIRECT(FV148),$E148,GS$28)&lt;=INDEX(INDIRECT(FV148),$E148,$F148)),0,(INDEX(INDIRECT(FV148),$E148,$F148)-INDEX(INDIRECT(FV148),$E148,GS$28))*(10-INDEX(INDIRECT("times"&amp;FT$2),$F148,GS$28))/10)</f>
        <v>0</v>
      </c>
      <c r="GT148" s="200">
        <v>1</v>
      </c>
      <c r="GV148" s="17" t="s">
        <v>185</v>
      </c>
      <c r="GW148" s="124">
        <f>GV131</f>
        <v>1</v>
      </c>
      <c r="GX148" s="124" t="str">
        <f>GV132</f>
        <v>lei65</v>
      </c>
      <c r="GY148" s="223" t="str">
        <f t="shared" ref="GY148:GY189" si="605">"core"&amp;GW148&amp;"_"&amp;GX148</f>
        <v>core1_lei65</v>
      </c>
      <c r="GZ148" s="124">
        <v>1</v>
      </c>
      <c r="HA148" s="32">
        <v>1</v>
      </c>
      <c r="HB148" s="43">
        <f ca="1">IF(OR(INDEX(INDIRECT("times"&amp;GW$2),$F148,HB$28)&gt;10,INDEX(INDIRECT(GY148),$E148,HB$28)&lt;=INDEX(INDIRECT(GY148),$E148,$F148)),0,(INDEX(INDIRECT(GY148),$E148,$F148)-INDEX(INDIRECT(GY148),$E148,HB$28))*(10-INDEX(INDIRECT("times"&amp;GW$2),$F148,HB$28))/10)</f>
        <v>0</v>
      </c>
      <c r="HC148" s="44">
        <f ca="1">IF(OR(INDEX(INDIRECT("times"&amp;GW$2),$F148,HC$28)&gt;10,INDEX(INDIRECT(GY148),$E148,HC$28)&lt;=INDEX(INDIRECT(GY148),$E148,$F148)),0,(INDEX(INDIRECT(GY148),$E148,$F148)-INDEX(INDIRECT(GY148),$E148,HC$28))*(10-INDEX(INDIRECT("times"&amp;GW$2),$F148,HC$28))/10)</f>
        <v>0</v>
      </c>
      <c r="HD148" s="44">
        <f ca="1">IF(OR(INDEX(INDIRECT("times"&amp;GW$2),$F148,HD$28)&gt;10,INDEX(INDIRECT(GY148),$E148,HD$28)&lt;=INDEX(INDIRECT(GY148),$E148,$F148)),0,(INDEX(INDIRECT(GY148),$E148,$F148)-INDEX(INDIRECT(GY148),$E148,HD$28))*(10-INDEX(INDIRECT("times"&amp;GW$2),$F148,HD$28))/10)</f>
        <v>0</v>
      </c>
      <c r="HE148" s="44">
        <f ca="1">IF(OR(INDEX(INDIRECT("times"&amp;GW$2),$F148,HE$28)&gt;10,INDEX(INDIRECT(GY148),$E148,HE$28)&lt;=INDEX(INDIRECT(GY148),$E148,$F148)),0,(INDEX(INDIRECT(GY148),$E148,$F148)-INDEX(INDIRECT(GY148),$E148,HE$28))*(10-INDEX(INDIRECT("times"&amp;GW$2),$F148,HE$28))/10)</f>
        <v>0</v>
      </c>
      <c r="HF148" s="44">
        <f ca="1">IF(OR(INDEX(INDIRECT("times"&amp;GW$2),$F148,HF$28)&gt;10,INDEX(INDIRECT(GY148),$E148,HF$28)&lt;=INDEX(INDIRECT(GY148),$E148,$F148)),0,(INDEX(INDIRECT(GY148),$E148,$F148)-INDEX(INDIRECT(GY148),$E148,HF$28))*(10-INDEX(INDIRECT("times"&amp;GW$2),$F148,HF$28))/10)</f>
        <v>0</v>
      </c>
      <c r="HG148" s="44">
        <f ca="1">IF(OR(INDEX(INDIRECT("times"&amp;GW$2),$F148,HG$28)&gt;10,INDEX(INDIRECT(GY148),$E148,HG$28)&lt;=INDEX(INDIRECT(GY148),$E148,$F148)),0,(INDEX(INDIRECT(GY148),$E148,$F148)-INDEX(INDIRECT(GY148),$E148,HG$28))*(10-INDEX(INDIRECT("times"&amp;GW$2),$F148,HG$28))/10)</f>
        <v>0</v>
      </c>
      <c r="HH148" s="44">
        <f ca="1">IF(OR(INDEX(INDIRECT("times"&amp;GW$2),$F148,HH$28)&gt;10,INDEX(INDIRECT(GY148),$E148,HH$28)&lt;=INDEX(INDIRECT(GY148),$E148,$F148)),0,(INDEX(INDIRECT(GY148),$E148,$F148)-INDEX(INDIRECT(GY148),$E148,HH$28))*(10-INDEX(INDIRECT("times"&amp;GW$2),$F148,HH$28))/10)</f>
        <v>0</v>
      </c>
      <c r="HI148" s="44">
        <f ca="1">IF(OR(INDEX(INDIRECT("times"&amp;GW$2),$F148,HI$28)&gt;10,INDEX(INDIRECT(GY148),$E148,HI$28)&lt;=INDEX(INDIRECT(GY148),$E148,$F148)),0,(INDEX(INDIRECT(GY148),$E148,$F148)-INDEX(INDIRECT(GY148),$E148,HI$28))*(10-INDEX(INDIRECT("times"&amp;GW$2),$F148,HI$28))/10)</f>
        <v>0</v>
      </c>
      <c r="HJ148" s="44">
        <f ca="1">IF(OR(INDEX(INDIRECT("times"&amp;GW$2),$F148,HJ$28)&gt;10,INDEX(INDIRECT(GY148),$E148,HJ$28)&lt;=INDEX(INDIRECT(GY148),$E148,$F148)),0,(INDEX(INDIRECT(GY148),$E148,$F148)-INDEX(INDIRECT(GY148),$E148,HJ$28))*(10-INDEX(INDIRECT("times"&amp;GW$2),$F148,HJ$28))/10)</f>
        <v>0</v>
      </c>
      <c r="HK148" s="44">
        <f ca="1">IF(OR(INDEX(INDIRECT("times"&amp;GW$2),$F148,HK$28)&gt;10,INDEX(INDIRECT(GY148),$E148,HK$28)&lt;=INDEX(INDIRECT(GY148),$E148,$F148)),0,(INDEX(INDIRECT(GY148),$E148,$F148)-INDEX(INDIRECT(GY148),$E148,HK$28))*(10-INDEX(INDIRECT("times"&amp;GW$2),$F148,HK$28))/10)</f>
        <v>0</v>
      </c>
      <c r="HL148" s="44">
        <f ca="1">IF(OR(INDEX(INDIRECT("times"&amp;GW$2),$F148,HL$28)&gt;10,INDEX(INDIRECT(GY148),$E148,HL$28)&lt;=INDEX(INDIRECT(GY148),$E148,$F148)),0,(INDEX(INDIRECT(GY148),$E148,$F148)-INDEX(INDIRECT(GY148),$E148,HL$28))*(10-INDEX(INDIRECT("times"&amp;GW$2),$F148,HL$28))/10)</f>
        <v>0</v>
      </c>
      <c r="HM148" s="44">
        <f ca="1">IF(OR(INDEX(INDIRECT("times"&amp;GW$2),$F148,HM$28)&gt;10,INDEX(INDIRECT(GY148),$E148,HM$28)&lt;=INDEX(INDIRECT(GY148),$E148,$F148)),0,(INDEX(INDIRECT(GY148),$E148,$F148)-INDEX(INDIRECT(GY148),$E148,HM$28))*(10-INDEX(INDIRECT("times"&amp;GW$2),$F148,HM$28))/10)</f>
        <v>0</v>
      </c>
      <c r="HN148" s="44">
        <f ca="1">IF(OR(INDEX(INDIRECT("times"&amp;GW$2),$F148,HN$28)&gt;10,INDEX(INDIRECT(GY148),$E148,HN$28)&lt;=INDEX(INDIRECT(GY148),$E148,$F148)),0,(INDEX(INDIRECT(GY148),$E148,$F148)-INDEX(INDIRECT(GY148),$E148,HN$28))*(10-INDEX(INDIRECT("times"&amp;GW$2),$F148,HN$28))/10)</f>
        <v>0</v>
      </c>
      <c r="HO148" s="44">
        <f ca="1">IF(OR(INDEX(INDIRECT("times"&amp;GW$2),$F148,HO$28)&gt;10,INDEX(INDIRECT(GY148),$E148,HO$28)&lt;=INDEX(INDIRECT(GY148),$E148,$F148)),0,(INDEX(INDIRECT(GY148),$E148,$F148)-INDEX(INDIRECT(GY148),$E148,HO$28))*(10-INDEX(INDIRECT("times"&amp;GW$2),$F148,HO$28))/10)</f>
        <v>0</v>
      </c>
      <c r="HP148" s="44">
        <f ca="1">IF(OR(INDEX(INDIRECT("times"&amp;GW$2),$F148,HP$28)&gt;10,INDEX(INDIRECT(GY148),$E148,HP$28)&lt;=INDEX(INDIRECT(GY148),$E148,$F148)),0,(INDEX(INDIRECT(GY148),$E148,$F148)-INDEX(INDIRECT(GY148),$E148,HP$28))*(10-INDEX(INDIRECT("times"&amp;GW$2),$F148,HP$28))/10)</f>
        <v>0</v>
      </c>
      <c r="HQ148" s="44">
        <f ca="1">IF(OR(INDEX(INDIRECT("times"&amp;GW$2),$F148,HQ$28)&gt;10,INDEX(INDIRECT(GY148),$E148,HQ$28)&lt;=INDEX(INDIRECT(GY148),$E148,$F148)),0,(INDEX(INDIRECT(GY148),$E148,$F148)-INDEX(INDIRECT(GY148),$E148,HQ$28))*(10-INDEX(INDIRECT("times"&amp;GW$2),$F148,HQ$28))/10)</f>
        <v>0</v>
      </c>
      <c r="HR148" s="44">
        <f ca="1">IF(OR(INDEX(INDIRECT("times"&amp;GW$2),$F148,HR$28)&gt;10,INDEX(INDIRECT(GY148),$E148,HR$28)&lt;=INDEX(INDIRECT(GY148),$E148,$F148)),0,(INDEX(INDIRECT(GY148),$E148,$F148)-INDEX(INDIRECT(GY148),$E148,HR$28))*(10-INDEX(INDIRECT("times"&amp;GW$2),$F148,HR$28))/10)</f>
        <v>0</v>
      </c>
      <c r="HS148" s="44">
        <f ca="1">IF(OR(INDEX(INDIRECT("times"&amp;GW$2),$F148,HS$28)&gt;10,INDEX(INDIRECT(GY148),$E148,HS$28)&lt;=INDEX(INDIRECT(GY148),$E148,$F148)),0,(INDEX(INDIRECT(GY148),$E148,$F148)-INDEX(INDIRECT(GY148),$E148,HS$28))*(10-INDEX(INDIRECT("times"&amp;GW$2),$F148,HS$28))/10)</f>
        <v>0</v>
      </c>
      <c r="HT148" s="44">
        <f ca="1">IF(OR(INDEX(INDIRECT("times"&amp;GW$2),$F148,HT$28)&gt;10,INDEX(INDIRECT(GY148),$E148,HT$28)&lt;=INDEX(INDIRECT(GY148),$E148,$F148)),0,(INDEX(INDIRECT(GY148),$E148,$F148)-INDEX(INDIRECT(GY148),$E148,HT$28))*(10-INDEX(INDIRECT("times"&amp;GW$2),$F148,HT$28))/10)</f>
        <v>0</v>
      </c>
      <c r="HU148" s="44">
        <f ca="1">IF(OR(INDEX(INDIRECT("times"&amp;GW$2),$F148,HU$28)&gt;10,INDEX(INDIRECT(GY148),$E148,HU$28)&lt;=INDEX(INDIRECT(GY148),$E148,$F148)),0,(INDEX(INDIRECT(GY148),$E148,$F148)-INDEX(INDIRECT(GY148),$E148,HU$28))*(10-INDEX(INDIRECT("times"&amp;GW$2),$F148,HU$28))/10)</f>
        <v>0</v>
      </c>
      <c r="HV148" s="45">
        <f ca="1">IF(OR(INDEX(INDIRECT("times"&amp;GW$2),$F148,HV$28)&gt;10,INDEX(INDIRECT(GY148),$E148,HV$28)&lt;=INDEX(INDIRECT(GY148),$E148,$F148)),0,(INDEX(INDIRECT(GY148),$E148,$F148)-INDEX(INDIRECT(GY148),$E148,HV$28))*(10-INDEX(INDIRECT("times"&amp;GW$2),$F148,HV$28))/10)</f>
        <v>0</v>
      </c>
      <c r="HW148" s="200">
        <v>1</v>
      </c>
    </row>
    <row r="149" spans="1:231" ht="15">
      <c r="A149" s="18" t="s">
        <v>190</v>
      </c>
      <c r="B149" s="122">
        <f>A131</f>
        <v>1</v>
      </c>
      <c r="C149" s="122" t="str">
        <f>A132</f>
        <v>work1834</v>
      </c>
      <c r="D149" s="210" t="str">
        <f t="shared" si="598"/>
        <v>core1_work1834</v>
      </c>
      <c r="E149" s="122">
        <v>1</v>
      </c>
      <c r="F149" s="33">
        <v>2</v>
      </c>
      <c r="G149" s="46">
        <f ca="1">IF(OR(INDEX(INDIRECT("times"&amp;B$2),$F149,G$28)&gt;10,INDEX(INDIRECT(D149),$E149,G$28)&lt;=INDEX(INDIRECT(D149),$E149,$F149)),0,(INDEX(INDIRECT(D149),$E149,$F149)-INDEX(INDIRECT(D149),$E149,G$28))*(10-INDEX(INDIRECT("times"&amp;B$2),$F149,G$28))/10)</f>
        <v>0</v>
      </c>
      <c r="H149" s="47">
        <f ca="1">IF(OR(INDEX(INDIRECT("times"&amp;B$2),$F149,H$28)&gt;10,INDEX(INDIRECT(D149),$E149,H$28)&lt;=INDEX(INDIRECT(D149),$E149,$F149)),0,(INDEX(INDIRECT(D149),$E149,$F149)-INDEX(INDIRECT(D149),$E149,H$28))*(10-INDEX(INDIRECT("times"&amp;B$2),$F149,H$28))/10)</f>
        <v>0</v>
      </c>
      <c r="I149" s="47">
        <f ca="1">IF(OR(INDEX(INDIRECT("times"&amp;B$2),$F149,I$28)&gt;10,INDEX(INDIRECT(D149),$E149,I$28)&lt;=INDEX(INDIRECT(D149),$E149,$F149)),0,(INDEX(INDIRECT(D149),$E149,$F149)-INDEX(INDIRECT(D149),$E149,I$28))*(10-INDEX(INDIRECT("times"&amp;B$2),$F149,I$28))/10)</f>
        <v>0</v>
      </c>
      <c r="J149" s="47">
        <f ca="1">IF(OR(INDEX(INDIRECT("times"&amp;B$2),$F149,J$28)&gt;10,INDEX(INDIRECT(D149),$E149,J$28)&lt;=INDEX(INDIRECT(D149),$E149,$F149)),0,(INDEX(INDIRECT(D149),$E149,$F149)-INDEX(INDIRECT(D149),$E149,J$28))*(10-INDEX(INDIRECT("times"&amp;B$2),$F149,J$28))/10)</f>
        <v>0</v>
      </c>
      <c r="K149" s="47">
        <f ca="1">IF(OR(INDEX(INDIRECT("times"&amp;B$2),$F149,K$28)&gt;10,INDEX(INDIRECT(D149),$E149,K$28)&lt;=INDEX(INDIRECT(D149),$E149,$F149)),0,(INDEX(INDIRECT(D149),$E149,$F149)-INDEX(INDIRECT(D149),$E149,K$28))*(10-INDEX(INDIRECT("times"&amp;B$2),$F149,K$28))/10)</f>
        <v>0</v>
      </c>
      <c r="L149" s="47">
        <f ca="1">IF(OR(INDEX(INDIRECT("times"&amp;B$2),$F149,L$28)&gt;10,INDEX(INDIRECT(D149),$E149,L$28)&lt;=INDEX(INDIRECT(D149),$E149,$F149)),0,(INDEX(INDIRECT(D149),$E149,$F149)-INDEX(INDIRECT(D149),$E149,L$28))*(10-INDEX(INDIRECT("times"&amp;B$2),$F149,L$28))/10)</f>
        <v>0</v>
      </c>
      <c r="M149" s="47">
        <f ca="1">IF(OR(INDEX(INDIRECT("times"&amp;B$2),$F149,M$28)&gt;10,INDEX(INDIRECT(D149),$E149,M$28)&lt;=INDEX(INDIRECT(D149),$E149,$F149)),0,(INDEX(INDIRECT(D149),$E149,$F149)-INDEX(INDIRECT(D149),$E149,M$28))*(10-INDEX(INDIRECT("times"&amp;B$2),$F149,M$28))/10)</f>
        <v>0</v>
      </c>
      <c r="N149" s="47">
        <f ca="1">IF(OR(INDEX(INDIRECT("times"&amp;B$2),$F149,N$28)&gt;10,INDEX(INDIRECT(D149),$E149,N$28)&lt;=INDEX(INDIRECT(D149),$E149,$F149)),0,(INDEX(INDIRECT(D149),$E149,$F149)-INDEX(INDIRECT(D149),$E149,N$28))*(10-INDEX(INDIRECT("times"&amp;B$2),$F149,N$28))/10)</f>
        <v>0</v>
      </c>
      <c r="O149" s="47">
        <f ca="1">IF(OR(INDEX(INDIRECT("times"&amp;B$2),$F149,O$28)&gt;10,INDEX(INDIRECT(D149),$E149,O$28)&lt;=INDEX(INDIRECT(D149),$E149,$F149)),0,(INDEX(INDIRECT(D149),$E149,$F149)-INDEX(INDIRECT(D149),$E149,O$28))*(10-INDEX(INDIRECT("times"&amp;B$2),$F149,O$28))/10)</f>
        <v>0</v>
      </c>
      <c r="P149" s="47">
        <f ca="1">IF(OR(INDEX(INDIRECT("times"&amp;B$2),$F149,P$28)&gt;10,INDEX(INDIRECT(D149),$E149,P$28)&lt;=INDEX(INDIRECT(D149),$E149,$F149)),0,(INDEX(INDIRECT(D149),$E149,$F149)-INDEX(INDIRECT(D149),$E149,P$28))*(10-INDEX(INDIRECT("times"&amp;B$2),$F149,P$28))/10)</f>
        <v>0</v>
      </c>
      <c r="Q149" s="47">
        <f ca="1">IF(OR(INDEX(INDIRECT("times"&amp;B$2),$F149,Q$28)&gt;10,INDEX(INDIRECT(D149),$E149,Q$28)&lt;=INDEX(INDIRECT(D149),$E149,$F149)),0,(INDEX(INDIRECT(D149),$E149,$F149)-INDEX(INDIRECT(D149),$E149,Q$28))*(10-INDEX(INDIRECT("times"&amp;B$2),$F149,Q$28))/10)</f>
        <v>0</v>
      </c>
      <c r="R149" s="47">
        <f ca="1">IF(OR(INDEX(INDIRECT("times"&amp;B$2),$F149,R$28)&gt;10,INDEX(INDIRECT(D149),$E149,R$28)&lt;=INDEX(INDIRECT(D149),$E149,$F149)),0,(INDEX(INDIRECT(D149),$E149,$F149)-INDEX(INDIRECT(D149),$E149,R$28))*(10-INDEX(INDIRECT("times"&amp;B$2),$F149,R$28))/10)</f>
        <v>0</v>
      </c>
      <c r="S149" s="47">
        <f ca="1">IF(OR(INDEX(INDIRECT("times"&amp;B$2),$F149,S$28)&gt;10,INDEX(INDIRECT(D149),$E149,S$28)&lt;=INDEX(INDIRECT(D149),$E149,$F149)),0,(INDEX(INDIRECT(D149),$E149,$F149)-INDEX(INDIRECT(D149),$E149,S$28))*(10-INDEX(INDIRECT("times"&amp;B$2),$F149,S$28))/10)</f>
        <v>0</v>
      </c>
      <c r="T149" s="47">
        <f ca="1">IF(OR(INDEX(INDIRECT("times"&amp;B$2),$F149,T$28)&gt;10,INDEX(INDIRECT(D149),$E149,T$28)&lt;=INDEX(INDIRECT(D149),$E149,$F149)),0,(INDEX(INDIRECT(D149),$E149,$F149)-INDEX(INDIRECT(D149),$E149,T$28))*(10-INDEX(INDIRECT("times"&amp;B$2),$F149,T$28))/10)</f>
        <v>0</v>
      </c>
      <c r="U149" s="47">
        <f ca="1">IF(OR(INDEX(INDIRECT("times"&amp;B$2),$F149,U$28)&gt;10,INDEX(INDIRECT(D149),$E149,U$28)&lt;=INDEX(INDIRECT(D149),$E149,$F149)),0,(INDEX(INDIRECT(D149),$E149,$F149)-INDEX(INDIRECT(D149),$E149,U$28))*(10-INDEX(INDIRECT("times"&amp;B$2),$F149,U$28))/10)</f>
        <v>0</v>
      </c>
      <c r="V149" s="47">
        <f ca="1">IF(OR(INDEX(INDIRECT("times"&amp;B$2),$F149,V$28)&gt;10,INDEX(INDIRECT(D149),$E149,V$28)&lt;=INDEX(INDIRECT(D149),$E149,$F149)),0,(INDEX(INDIRECT(D149),$E149,$F149)-INDEX(INDIRECT(D149),$E149,V$28))*(10-INDEX(INDIRECT("times"&amp;B$2),$F149,V$28))/10)</f>
        <v>0</v>
      </c>
      <c r="W149" s="47">
        <f ca="1">IF(OR(INDEX(INDIRECT("times"&amp;B$2),$F149,W$28)&gt;10,INDEX(INDIRECT(D149),$E149,W$28)&lt;=INDEX(INDIRECT(D149),$E149,$F149)),0,(INDEX(INDIRECT(D149),$E149,$F149)-INDEX(INDIRECT(D149),$E149,W$28))*(10-INDEX(INDIRECT("times"&amp;B$2),$F149,W$28))/10)</f>
        <v>0</v>
      </c>
      <c r="X149" s="47">
        <f ca="1">IF(OR(INDEX(INDIRECT("times"&amp;B$2),$F149,X$28)&gt;10,INDEX(INDIRECT(D149),$E149,X$28)&lt;=INDEX(INDIRECT(D149),$E149,$F149)),0,(INDEX(INDIRECT(D149),$E149,$F149)-INDEX(INDIRECT(D149),$E149,X$28))*(10-INDEX(INDIRECT("times"&amp;B$2),$F149,X$28))/10)</f>
        <v>0</v>
      </c>
      <c r="Y149" s="47">
        <f ca="1">IF(OR(INDEX(INDIRECT("times"&amp;B$2),$F149,Y$28)&gt;10,INDEX(INDIRECT(D149),$E149,Y$28)&lt;=INDEX(INDIRECT(D149),$E149,$F149)),0,(INDEX(INDIRECT(D149),$E149,$F149)-INDEX(INDIRECT(D149),$E149,Y$28))*(10-INDEX(INDIRECT("times"&amp;B$2),$F149,Y$28))/10)</f>
        <v>0</v>
      </c>
      <c r="Z149" s="47">
        <f ca="1">IF(OR(INDEX(INDIRECT("times"&amp;B$2),$F149,Z$28)&gt;10,INDEX(INDIRECT(D149),$E149,Z$28)&lt;=INDEX(INDIRECT(D149),$E149,$F149)),0,(INDEX(INDIRECT(D149),$E149,$F149)-INDEX(INDIRECT(D149),$E149,Z$28))*(10-INDEX(INDIRECT("times"&amp;B$2),$F149,Z$28))/10)</f>
        <v>0</v>
      </c>
      <c r="AA149" s="48">
        <f ca="1">IF(OR(INDEX(INDIRECT("times"&amp;B$2),$F149,AA$28)&gt;10,INDEX(INDIRECT(D149),$E149,AA$28)&lt;=INDEX(INDIRECT(D149),$E149,$F149)),0,(INDEX(INDIRECT(D149),$E149,$F149)-INDEX(INDIRECT(D149),$E149,AA$28))*(10-INDEX(INDIRECT("times"&amp;B$2),$F149,AA$28))/10)</f>
        <v>0</v>
      </c>
      <c r="AB149" s="201">
        <v>2</v>
      </c>
      <c r="AD149" s="18" t="s">
        <v>190</v>
      </c>
      <c r="AE149" s="122">
        <f>AD131</f>
        <v>1</v>
      </c>
      <c r="AF149" s="122" t="str">
        <f>AD132</f>
        <v>shop1834</v>
      </c>
      <c r="AG149" s="210" t="str">
        <f t="shared" si="599"/>
        <v>core1_shop1834</v>
      </c>
      <c r="AH149" s="122">
        <v>1</v>
      </c>
      <c r="AI149" s="33">
        <v>2</v>
      </c>
      <c r="AJ149" s="46">
        <f ca="1">IF(OR(INDEX(INDIRECT("times"&amp;AE$2),$F149,AJ$28)&gt;10,INDEX(INDIRECT(AG149),$E149,AJ$28)&lt;=INDEX(INDIRECT(AG149),$E149,$F149)),0,(INDEX(INDIRECT(AG149),$E149,$F149)-INDEX(INDIRECT(AG149),$E149,AJ$28))*(10-INDEX(INDIRECT("times"&amp;AE$2),$F149,AJ$28))/10)</f>
        <v>0</v>
      </c>
      <c r="AK149" s="47">
        <f ca="1">IF(OR(INDEX(INDIRECT("times"&amp;AE$2),$F149,AK$28)&gt;10,INDEX(INDIRECT(AG149),$E149,AK$28)&lt;=INDEX(INDIRECT(AG149),$E149,$F149)),0,(INDEX(INDIRECT(AG149),$E149,$F149)-INDEX(INDIRECT(AG149),$E149,AK$28))*(10-INDEX(INDIRECT("times"&amp;AE$2),$F149,AK$28))/10)</f>
        <v>0</v>
      </c>
      <c r="AL149" s="47">
        <f ca="1">IF(OR(INDEX(INDIRECT("times"&amp;AE$2),$F149,AL$28)&gt;10,INDEX(INDIRECT(AG149),$E149,AL$28)&lt;=INDEX(INDIRECT(AG149),$E149,$F149)),0,(INDEX(INDIRECT(AG149),$E149,$F149)-INDEX(INDIRECT(AG149),$E149,AL$28))*(10-INDEX(INDIRECT("times"&amp;AE$2),$F149,AL$28))/10)</f>
        <v>0</v>
      </c>
      <c r="AM149" s="47">
        <f ca="1">IF(OR(INDEX(INDIRECT("times"&amp;AE$2),$F149,AM$28)&gt;10,INDEX(INDIRECT(AG149),$E149,AM$28)&lt;=INDEX(INDIRECT(AG149),$E149,$F149)),0,(INDEX(INDIRECT(AG149),$E149,$F149)-INDEX(INDIRECT(AG149),$E149,AM$28))*(10-INDEX(INDIRECT("times"&amp;AE$2),$F149,AM$28))/10)</f>
        <v>0</v>
      </c>
      <c r="AN149" s="47">
        <f ca="1">IF(OR(INDEX(INDIRECT("times"&amp;AE$2),$F149,AN$28)&gt;10,INDEX(INDIRECT(AG149),$E149,AN$28)&lt;=INDEX(INDIRECT(AG149),$E149,$F149)),0,(INDEX(INDIRECT(AG149),$E149,$F149)-INDEX(INDIRECT(AG149),$E149,AN$28))*(10-INDEX(INDIRECT("times"&amp;AE$2),$F149,AN$28))/10)</f>
        <v>0</v>
      </c>
      <c r="AO149" s="47">
        <f ca="1">IF(OR(INDEX(INDIRECT("times"&amp;AE$2),$F149,AO$28)&gt;10,INDEX(INDIRECT(AG149),$E149,AO$28)&lt;=INDEX(INDIRECT(AG149),$E149,$F149)),0,(INDEX(INDIRECT(AG149),$E149,$F149)-INDEX(INDIRECT(AG149),$E149,AO$28))*(10-INDEX(INDIRECT("times"&amp;AE$2),$F149,AO$28))/10)</f>
        <v>0</v>
      </c>
      <c r="AP149" s="47">
        <f ca="1">IF(OR(INDEX(INDIRECT("times"&amp;AE$2),$F149,AP$28)&gt;10,INDEX(INDIRECT(AG149),$E149,AP$28)&lt;=INDEX(INDIRECT(AG149),$E149,$F149)),0,(INDEX(INDIRECT(AG149),$E149,$F149)-INDEX(INDIRECT(AG149),$E149,AP$28))*(10-INDEX(INDIRECT("times"&amp;AE$2),$F149,AP$28))/10)</f>
        <v>0</v>
      </c>
      <c r="AQ149" s="47">
        <f ca="1">IF(OR(INDEX(INDIRECT("times"&amp;AE$2),$F149,AQ$28)&gt;10,INDEX(INDIRECT(AG149),$E149,AQ$28)&lt;=INDEX(INDIRECT(AG149),$E149,$F149)),0,(INDEX(INDIRECT(AG149),$E149,$F149)-INDEX(INDIRECT(AG149),$E149,AQ$28))*(10-INDEX(INDIRECT("times"&amp;AE$2),$F149,AQ$28))/10)</f>
        <v>0</v>
      </c>
      <c r="AR149" s="47">
        <f ca="1">IF(OR(INDEX(INDIRECT("times"&amp;AE$2),$F149,AR$28)&gt;10,INDEX(INDIRECT(AG149),$E149,AR$28)&lt;=INDEX(INDIRECT(AG149),$E149,$F149)),0,(INDEX(INDIRECT(AG149),$E149,$F149)-INDEX(INDIRECT(AG149),$E149,AR$28))*(10-INDEX(INDIRECT("times"&amp;AE$2),$F149,AR$28))/10)</f>
        <v>0</v>
      </c>
      <c r="AS149" s="47">
        <f ca="1">IF(OR(INDEX(INDIRECT("times"&amp;AE$2),$F149,AS$28)&gt;10,INDEX(INDIRECT(AG149),$E149,AS$28)&lt;=INDEX(INDIRECT(AG149),$E149,$F149)),0,(INDEX(INDIRECT(AG149),$E149,$F149)-INDEX(INDIRECT(AG149),$E149,AS$28))*(10-INDEX(INDIRECT("times"&amp;AE$2),$F149,AS$28))/10)</f>
        <v>0</v>
      </c>
      <c r="AT149" s="47">
        <f ca="1">IF(OR(INDEX(INDIRECT("times"&amp;AE$2),$F149,AT$28)&gt;10,INDEX(INDIRECT(AG149),$E149,AT$28)&lt;=INDEX(INDIRECT(AG149),$E149,$F149)),0,(INDEX(INDIRECT(AG149),$E149,$F149)-INDEX(INDIRECT(AG149),$E149,AT$28))*(10-INDEX(INDIRECT("times"&amp;AE$2),$F149,AT$28))/10)</f>
        <v>0</v>
      </c>
      <c r="AU149" s="47">
        <f ca="1">IF(OR(INDEX(INDIRECT("times"&amp;AE$2),$F149,AU$28)&gt;10,INDEX(INDIRECT(AG149),$E149,AU$28)&lt;=INDEX(INDIRECT(AG149),$E149,$F149)),0,(INDEX(INDIRECT(AG149),$E149,$F149)-INDEX(INDIRECT(AG149),$E149,AU$28))*(10-INDEX(INDIRECT("times"&amp;AE$2),$F149,AU$28))/10)</f>
        <v>0</v>
      </c>
      <c r="AV149" s="47">
        <f ca="1">IF(OR(INDEX(INDIRECT("times"&amp;AE$2),$F149,AV$28)&gt;10,INDEX(INDIRECT(AG149),$E149,AV$28)&lt;=INDEX(INDIRECT(AG149),$E149,$F149)),0,(INDEX(INDIRECT(AG149),$E149,$F149)-INDEX(INDIRECT(AG149),$E149,AV$28))*(10-INDEX(INDIRECT("times"&amp;AE$2),$F149,AV$28))/10)</f>
        <v>0</v>
      </c>
      <c r="AW149" s="47">
        <f ca="1">IF(OR(INDEX(INDIRECT("times"&amp;AE$2),$F149,AW$28)&gt;10,INDEX(INDIRECT(AG149),$E149,AW$28)&lt;=INDEX(INDIRECT(AG149),$E149,$F149)),0,(INDEX(INDIRECT(AG149),$E149,$F149)-INDEX(INDIRECT(AG149),$E149,AW$28))*(10-INDEX(INDIRECT("times"&amp;AE$2),$F149,AW$28))/10)</f>
        <v>0</v>
      </c>
      <c r="AX149" s="47">
        <f ca="1">IF(OR(INDEX(INDIRECT("times"&amp;AE$2),$F149,AX$28)&gt;10,INDEX(INDIRECT(AG149),$E149,AX$28)&lt;=INDEX(INDIRECT(AG149),$E149,$F149)),0,(INDEX(INDIRECT(AG149),$E149,$F149)-INDEX(INDIRECT(AG149),$E149,AX$28))*(10-INDEX(INDIRECT("times"&amp;AE$2),$F149,AX$28))/10)</f>
        <v>0</v>
      </c>
      <c r="AY149" s="47">
        <f ca="1">IF(OR(INDEX(INDIRECT("times"&amp;AE$2),$F149,AY$28)&gt;10,INDEX(INDIRECT(AG149),$E149,AY$28)&lt;=INDEX(INDIRECT(AG149),$E149,$F149)),0,(INDEX(INDIRECT(AG149),$E149,$F149)-INDEX(INDIRECT(AG149),$E149,AY$28))*(10-INDEX(INDIRECT("times"&amp;AE$2),$F149,AY$28))/10)</f>
        <v>0</v>
      </c>
      <c r="AZ149" s="47">
        <f ca="1">IF(OR(INDEX(INDIRECT("times"&amp;AE$2),$F149,AZ$28)&gt;10,INDEX(INDIRECT(AG149),$E149,AZ$28)&lt;=INDEX(INDIRECT(AG149),$E149,$F149)),0,(INDEX(INDIRECT(AG149),$E149,$F149)-INDEX(INDIRECT(AG149),$E149,AZ$28))*(10-INDEX(INDIRECT("times"&amp;AE$2),$F149,AZ$28))/10)</f>
        <v>0</v>
      </c>
      <c r="BA149" s="47">
        <f ca="1">IF(OR(INDEX(INDIRECT("times"&amp;AE$2),$F149,BA$28)&gt;10,INDEX(INDIRECT(AG149),$E149,BA$28)&lt;=INDEX(INDIRECT(AG149),$E149,$F149)),0,(INDEX(INDIRECT(AG149),$E149,$F149)-INDEX(INDIRECT(AG149),$E149,BA$28))*(10-INDEX(INDIRECT("times"&amp;AE$2),$F149,BA$28))/10)</f>
        <v>0</v>
      </c>
      <c r="BB149" s="47">
        <f ca="1">IF(OR(INDEX(INDIRECT("times"&amp;AE$2),$F149,BB$28)&gt;10,INDEX(INDIRECT(AG149),$E149,BB$28)&lt;=INDEX(INDIRECT(AG149),$E149,$F149)),0,(INDEX(INDIRECT(AG149),$E149,$F149)-INDEX(INDIRECT(AG149),$E149,BB$28))*(10-INDEX(INDIRECT("times"&amp;AE$2),$F149,BB$28))/10)</f>
        <v>0</v>
      </c>
      <c r="BC149" s="47">
        <f ca="1">IF(OR(INDEX(INDIRECT("times"&amp;AE$2),$F149,BC$28)&gt;10,INDEX(INDIRECT(AG149),$E149,BC$28)&lt;=INDEX(INDIRECT(AG149),$E149,$F149)),0,(INDEX(INDIRECT(AG149),$E149,$F149)-INDEX(INDIRECT(AG149),$E149,BC$28))*(10-INDEX(INDIRECT("times"&amp;AE$2),$F149,BC$28))/10)</f>
        <v>0</v>
      </c>
      <c r="BD149" s="48">
        <f ca="1">IF(OR(INDEX(INDIRECT("times"&amp;AE$2),$F149,BD$28)&gt;10,INDEX(INDIRECT(AG149),$E149,BD$28)&lt;=INDEX(INDIRECT(AG149),$E149,$F149)),0,(INDEX(INDIRECT(AG149),$E149,$F149)-INDEX(INDIRECT(AG149),$E149,BD$28))*(10-INDEX(INDIRECT("times"&amp;AE$2),$F149,BD$28))/10)</f>
        <v>0</v>
      </c>
      <c r="BE149" s="201">
        <v>2</v>
      </c>
      <c r="BG149" s="18" t="s">
        <v>190</v>
      </c>
      <c r="BH149" s="122">
        <f>BG131</f>
        <v>1</v>
      </c>
      <c r="BI149" s="122" t="str">
        <f>BG132</f>
        <v>lei1834</v>
      </c>
      <c r="BJ149" s="210" t="str">
        <f t="shared" si="600"/>
        <v>core1_lei1834</v>
      </c>
      <c r="BK149" s="122">
        <v>1</v>
      </c>
      <c r="BL149" s="33">
        <v>2</v>
      </c>
      <c r="BM149" s="46">
        <f ca="1">IF(OR(INDEX(INDIRECT("times"&amp;BH$2),$F149,BM$28)&gt;10,INDEX(INDIRECT(BJ149),$E149,BM$28)&lt;=INDEX(INDIRECT(BJ149),$E149,$F149)),0,(INDEX(INDIRECT(BJ149),$E149,$F149)-INDEX(INDIRECT(BJ149),$E149,BM$28))*(10-INDEX(INDIRECT("times"&amp;BH$2),$F149,BM$28))/10)</f>
        <v>0</v>
      </c>
      <c r="BN149" s="47">
        <f ca="1">IF(OR(INDEX(INDIRECT("times"&amp;BH$2),$F149,BN$28)&gt;10,INDEX(INDIRECT(BJ149),$E149,BN$28)&lt;=INDEX(INDIRECT(BJ149),$E149,$F149)),0,(INDEX(INDIRECT(BJ149),$E149,$F149)-INDEX(INDIRECT(BJ149),$E149,BN$28))*(10-INDEX(INDIRECT("times"&amp;BH$2),$F149,BN$28))/10)</f>
        <v>0</v>
      </c>
      <c r="BO149" s="47">
        <f ca="1">IF(OR(INDEX(INDIRECT("times"&amp;BH$2),$F149,BO$28)&gt;10,INDEX(INDIRECT(BJ149),$E149,BO$28)&lt;=INDEX(INDIRECT(BJ149),$E149,$F149)),0,(INDEX(INDIRECT(BJ149),$E149,$F149)-INDEX(INDIRECT(BJ149),$E149,BO$28))*(10-INDEX(INDIRECT("times"&amp;BH$2),$F149,BO$28))/10)</f>
        <v>0</v>
      </c>
      <c r="BP149" s="47">
        <f ca="1">IF(OR(INDEX(INDIRECT("times"&amp;BH$2),$F149,BP$28)&gt;10,INDEX(INDIRECT(BJ149),$E149,BP$28)&lt;=INDEX(INDIRECT(BJ149),$E149,$F149)),0,(INDEX(INDIRECT(BJ149),$E149,$F149)-INDEX(INDIRECT(BJ149),$E149,BP$28))*(10-INDEX(INDIRECT("times"&amp;BH$2),$F149,BP$28))/10)</f>
        <v>0</v>
      </c>
      <c r="BQ149" s="47">
        <f ca="1">IF(OR(INDEX(INDIRECT("times"&amp;BH$2),$F149,BQ$28)&gt;10,INDEX(INDIRECT(BJ149),$E149,BQ$28)&lt;=INDEX(INDIRECT(BJ149),$E149,$F149)),0,(INDEX(INDIRECT(BJ149),$E149,$F149)-INDEX(INDIRECT(BJ149),$E149,BQ$28))*(10-INDEX(INDIRECT("times"&amp;BH$2),$F149,BQ$28))/10)</f>
        <v>0</v>
      </c>
      <c r="BR149" s="47">
        <f ca="1">IF(OR(INDEX(INDIRECT("times"&amp;BH$2),$F149,BR$28)&gt;10,INDEX(INDIRECT(BJ149),$E149,BR$28)&lt;=INDEX(INDIRECT(BJ149),$E149,$F149)),0,(INDEX(INDIRECT(BJ149),$E149,$F149)-INDEX(INDIRECT(BJ149),$E149,BR$28))*(10-INDEX(INDIRECT("times"&amp;BH$2),$F149,BR$28))/10)</f>
        <v>0</v>
      </c>
      <c r="BS149" s="47">
        <f ca="1">IF(OR(INDEX(INDIRECT("times"&amp;BH$2),$F149,BS$28)&gt;10,INDEX(INDIRECT(BJ149),$E149,BS$28)&lt;=INDEX(INDIRECT(BJ149),$E149,$F149)),0,(INDEX(INDIRECT(BJ149),$E149,$F149)-INDEX(INDIRECT(BJ149),$E149,BS$28))*(10-INDEX(INDIRECT("times"&amp;BH$2),$F149,BS$28))/10)</f>
        <v>0</v>
      </c>
      <c r="BT149" s="47">
        <f ca="1">IF(OR(INDEX(INDIRECT("times"&amp;BH$2),$F149,BT$28)&gt;10,INDEX(INDIRECT(BJ149),$E149,BT$28)&lt;=INDEX(INDIRECT(BJ149),$E149,$F149)),0,(INDEX(INDIRECT(BJ149),$E149,$F149)-INDEX(INDIRECT(BJ149),$E149,BT$28))*(10-INDEX(INDIRECT("times"&amp;BH$2),$F149,BT$28))/10)</f>
        <v>0</v>
      </c>
      <c r="BU149" s="47">
        <f ca="1">IF(OR(INDEX(INDIRECT("times"&amp;BH$2),$F149,BU$28)&gt;10,INDEX(INDIRECT(BJ149),$E149,BU$28)&lt;=INDEX(INDIRECT(BJ149),$E149,$F149)),0,(INDEX(INDIRECT(BJ149),$E149,$F149)-INDEX(INDIRECT(BJ149),$E149,BU$28))*(10-INDEX(INDIRECT("times"&amp;BH$2),$F149,BU$28))/10)</f>
        <v>0</v>
      </c>
      <c r="BV149" s="47">
        <f ca="1">IF(OR(INDEX(INDIRECT("times"&amp;BH$2),$F149,BV$28)&gt;10,INDEX(INDIRECT(BJ149),$E149,BV$28)&lt;=INDEX(INDIRECT(BJ149),$E149,$F149)),0,(INDEX(INDIRECT(BJ149),$E149,$F149)-INDEX(INDIRECT(BJ149),$E149,BV$28))*(10-INDEX(INDIRECT("times"&amp;BH$2),$F149,BV$28))/10)</f>
        <v>0</v>
      </c>
      <c r="BW149" s="47">
        <f ca="1">IF(OR(INDEX(INDIRECT("times"&amp;BH$2),$F149,BW$28)&gt;10,INDEX(INDIRECT(BJ149),$E149,BW$28)&lt;=INDEX(INDIRECT(BJ149),$E149,$F149)),0,(INDEX(INDIRECT(BJ149),$E149,$F149)-INDEX(INDIRECT(BJ149),$E149,BW$28))*(10-INDEX(INDIRECT("times"&amp;BH$2),$F149,BW$28))/10)</f>
        <v>0</v>
      </c>
      <c r="BX149" s="47">
        <f ca="1">IF(OR(INDEX(INDIRECT("times"&amp;BH$2),$F149,BX$28)&gt;10,INDEX(INDIRECT(BJ149),$E149,BX$28)&lt;=INDEX(INDIRECT(BJ149),$E149,$F149)),0,(INDEX(INDIRECT(BJ149),$E149,$F149)-INDEX(INDIRECT(BJ149),$E149,BX$28))*(10-INDEX(INDIRECT("times"&amp;BH$2),$F149,BX$28))/10)</f>
        <v>0</v>
      </c>
      <c r="BY149" s="47">
        <f ca="1">IF(OR(INDEX(INDIRECT("times"&amp;BH$2),$F149,BY$28)&gt;10,INDEX(INDIRECT(BJ149),$E149,BY$28)&lt;=INDEX(INDIRECT(BJ149),$E149,$F149)),0,(INDEX(INDIRECT(BJ149),$E149,$F149)-INDEX(INDIRECT(BJ149),$E149,BY$28))*(10-INDEX(INDIRECT("times"&amp;BH$2),$F149,BY$28))/10)</f>
        <v>0</v>
      </c>
      <c r="BZ149" s="47">
        <f ca="1">IF(OR(INDEX(INDIRECT("times"&amp;BH$2),$F149,BZ$28)&gt;10,INDEX(INDIRECT(BJ149),$E149,BZ$28)&lt;=INDEX(INDIRECT(BJ149),$E149,$F149)),0,(INDEX(INDIRECT(BJ149),$E149,$F149)-INDEX(INDIRECT(BJ149),$E149,BZ$28))*(10-INDEX(INDIRECT("times"&amp;BH$2),$F149,BZ$28))/10)</f>
        <v>0</v>
      </c>
      <c r="CA149" s="47">
        <f ca="1">IF(OR(INDEX(INDIRECT("times"&amp;BH$2),$F149,CA$28)&gt;10,INDEX(INDIRECT(BJ149),$E149,CA$28)&lt;=INDEX(INDIRECT(BJ149),$E149,$F149)),0,(INDEX(INDIRECT(BJ149),$E149,$F149)-INDEX(INDIRECT(BJ149),$E149,CA$28))*(10-INDEX(INDIRECT("times"&amp;BH$2),$F149,CA$28))/10)</f>
        <v>0</v>
      </c>
      <c r="CB149" s="47">
        <f ca="1">IF(OR(INDEX(INDIRECT("times"&amp;BH$2),$F149,CB$28)&gt;10,INDEX(INDIRECT(BJ149),$E149,CB$28)&lt;=INDEX(INDIRECT(BJ149),$E149,$F149)),0,(INDEX(INDIRECT(BJ149),$E149,$F149)-INDEX(INDIRECT(BJ149),$E149,CB$28))*(10-INDEX(INDIRECT("times"&amp;BH$2),$F149,CB$28))/10)</f>
        <v>0</v>
      </c>
      <c r="CC149" s="47">
        <f ca="1">IF(OR(INDEX(INDIRECT("times"&amp;BH$2),$F149,CC$28)&gt;10,INDEX(INDIRECT(BJ149),$E149,CC$28)&lt;=INDEX(INDIRECT(BJ149),$E149,$F149)),0,(INDEX(INDIRECT(BJ149),$E149,$F149)-INDEX(INDIRECT(BJ149),$E149,CC$28))*(10-INDEX(INDIRECT("times"&amp;BH$2),$F149,CC$28))/10)</f>
        <v>0</v>
      </c>
      <c r="CD149" s="47">
        <f ca="1">IF(OR(INDEX(INDIRECT("times"&amp;BH$2),$F149,CD$28)&gt;10,INDEX(INDIRECT(BJ149),$E149,CD$28)&lt;=INDEX(INDIRECT(BJ149),$E149,$F149)),0,(INDEX(INDIRECT(BJ149),$E149,$F149)-INDEX(INDIRECT(BJ149),$E149,CD$28))*(10-INDEX(INDIRECT("times"&amp;BH$2),$F149,CD$28))/10)</f>
        <v>0</v>
      </c>
      <c r="CE149" s="47">
        <f ca="1">IF(OR(INDEX(INDIRECT("times"&amp;BH$2),$F149,CE$28)&gt;10,INDEX(INDIRECT(BJ149),$E149,CE$28)&lt;=INDEX(INDIRECT(BJ149),$E149,$F149)),0,(INDEX(INDIRECT(BJ149),$E149,$F149)-INDEX(INDIRECT(BJ149),$E149,CE$28))*(10-INDEX(INDIRECT("times"&amp;BH$2),$F149,CE$28))/10)</f>
        <v>0</v>
      </c>
      <c r="CF149" s="47">
        <f ca="1">IF(OR(INDEX(INDIRECT("times"&amp;BH$2),$F149,CF$28)&gt;10,INDEX(INDIRECT(BJ149),$E149,CF$28)&lt;=INDEX(INDIRECT(BJ149),$E149,$F149)),0,(INDEX(INDIRECT(BJ149),$E149,$F149)-INDEX(INDIRECT(BJ149),$E149,CF$28))*(10-INDEX(INDIRECT("times"&amp;BH$2),$F149,CF$28))/10)</f>
        <v>0</v>
      </c>
      <c r="CG149" s="48">
        <f ca="1">IF(OR(INDEX(INDIRECT("times"&amp;BH$2),$F149,CG$28)&gt;10,INDEX(INDIRECT(BJ149),$E149,CG$28)&lt;=INDEX(INDIRECT(BJ149),$E149,$F149)),0,(INDEX(INDIRECT(BJ149),$E149,$F149)-INDEX(INDIRECT(BJ149),$E149,CG$28))*(10-INDEX(INDIRECT("times"&amp;BH$2),$F149,CG$28))/10)</f>
        <v>0</v>
      </c>
      <c r="CH149" s="201">
        <v>2</v>
      </c>
      <c r="CJ149" s="18" t="s">
        <v>190</v>
      </c>
      <c r="CK149" s="122">
        <f>CJ131</f>
        <v>1</v>
      </c>
      <c r="CL149" s="122" t="str">
        <f>CJ132</f>
        <v>work3564</v>
      </c>
      <c r="CM149" s="210" t="str">
        <f t="shared" si="601"/>
        <v>core1_work3564</v>
      </c>
      <c r="CN149" s="122">
        <v>1</v>
      </c>
      <c r="CO149" s="33">
        <v>2</v>
      </c>
      <c r="CP149" s="46">
        <f ca="1">IF(OR(INDEX(INDIRECT("times"&amp;CK$2),$F149,CP$28)&gt;10,INDEX(INDIRECT(CM149),$E149,CP$28)&lt;=INDEX(INDIRECT(CM149),$E149,$F149)),0,(INDEX(INDIRECT(CM149),$E149,$F149)-INDEX(INDIRECT(CM149),$E149,CP$28))*(10-INDEX(INDIRECT("times"&amp;CK$2),$F149,CP$28))/10)</f>
        <v>0</v>
      </c>
      <c r="CQ149" s="47">
        <f ca="1">IF(OR(INDEX(INDIRECT("times"&amp;CK$2),$F149,CQ$28)&gt;10,INDEX(INDIRECT(CM149),$E149,CQ$28)&lt;=INDEX(INDIRECT(CM149),$E149,$F149)),0,(INDEX(INDIRECT(CM149),$E149,$F149)-INDEX(INDIRECT(CM149),$E149,CQ$28))*(10-INDEX(INDIRECT("times"&amp;CK$2),$F149,CQ$28))/10)</f>
        <v>0</v>
      </c>
      <c r="CR149" s="47">
        <f ca="1">IF(OR(INDEX(INDIRECT("times"&amp;CK$2),$F149,CR$28)&gt;10,INDEX(INDIRECT(CM149),$E149,CR$28)&lt;=INDEX(INDIRECT(CM149),$E149,$F149)),0,(INDEX(INDIRECT(CM149),$E149,$F149)-INDEX(INDIRECT(CM149),$E149,CR$28))*(10-INDEX(INDIRECT("times"&amp;CK$2),$F149,CR$28))/10)</f>
        <v>0</v>
      </c>
      <c r="CS149" s="47">
        <f ca="1">IF(OR(INDEX(INDIRECT("times"&amp;CK$2),$F149,CS$28)&gt;10,INDEX(INDIRECT(CM149),$E149,CS$28)&lt;=INDEX(INDIRECT(CM149),$E149,$F149)),0,(INDEX(INDIRECT(CM149),$E149,$F149)-INDEX(INDIRECT(CM149),$E149,CS$28))*(10-INDEX(INDIRECT("times"&amp;CK$2),$F149,CS$28))/10)</f>
        <v>0</v>
      </c>
      <c r="CT149" s="47">
        <f ca="1">IF(OR(INDEX(INDIRECT("times"&amp;CK$2),$F149,CT$28)&gt;10,INDEX(INDIRECT(CM149),$E149,CT$28)&lt;=INDEX(INDIRECT(CM149),$E149,$F149)),0,(INDEX(INDIRECT(CM149),$E149,$F149)-INDEX(INDIRECT(CM149),$E149,CT$28))*(10-INDEX(INDIRECT("times"&amp;CK$2),$F149,CT$28))/10)</f>
        <v>0</v>
      </c>
      <c r="CU149" s="47">
        <f ca="1">IF(OR(INDEX(INDIRECT("times"&amp;CK$2),$F149,CU$28)&gt;10,INDEX(INDIRECT(CM149),$E149,CU$28)&lt;=INDEX(INDIRECT(CM149),$E149,$F149)),0,(INDEX(INDIRECT(CM149),$E149,$F149)-INDEX(INDIRECT(CM149),$E149,CU$28))*(10-INDEX(INDIRECT("times"&amp;CK$2),$F149,CU$28))/10)</f>
        <v>0</v>
      </c>
      <c r="CV149" s="47">
        <f ca="1">IF(OR(INDEX(INDIRECT("times"&amp;CK$2),$F149,CV$28)&gt;10,INDEX(INDIRECT(CM149),$E149,CV$28)&lt;=INDEX(INDIRECT(CM149),$E149,$F149)),0,(INDEX(INDIRECT(CM149),$E149,$F149)-INDEX(INDIRECT(CM149),$E149,CV$28))*(10-INDEX(INDIRECT("times"&amp;CK$2),$F149,CV$28))/10)</f>
        <v>0</v>
      </c>
      <c r="CW149" s="47">
        <f ca="1">IF(OR(INDEX(INDIRECT("times"&amp;CK$2),$F149,CW$28)&gt;10,INDEX(INDIRECT(CM149),$E149,CW$28)&lt;=INDEX(INDIRECT(CM149),$E149,$F149)),0,(INDEX(INDIRECT(CM149),$E149,$F149)-INDEX(INDIRECT(CM149),$E149,CW$28))*(10-INDEX(INDIRECT("times"&amp;CK$2),$F149,CW$28))/10)</f>
        <v>0</v>
      </c>
      <c r="CX149" s="47">
        <f ca="1">IF(OR(INDEX(INDIRECT("times"&amp;CK$2),$F149,CX$28)&gt;10,INDEX(INDIRECT(CM149),$E149,CX$28)&lt;=INDEX(INDIRECT(CM149),$E149,$F149)),0,(INDEX(INDIRECT(CM149),$E149,$F149)-INDEX(INDIRECT(CM149),$E149,CX$28))*(10-INDEX(INDIRECT("times"&amp;CK$2),$F149,CX$28))/10)</f>
        <v>0</v>
      </c>
      <c r="CY149" s="47">
        <f ca="1">IF(OR(INDEX(INDIRECT("times"&amp;CK$2),$F149,CY$28)&gt;10,INDEX(INDIRECT(CM149),$E149,CY$28)&lt;=INDEX(INDIRECT(CM149),$E149,$F149)),0,(INDEX(INDIRECT(CM149),$E149,$F149)-INDEX(INDIRECT(CM149),$E149,CY$28))*(10-INDEX(INDIRECT("times"&amp;CK$2),$F149,CY$28))/10)</f>
        <v>0</v>
      </c>
      <c r="CZ149" s="47">
        <f ca="1">IF(OR(INDEX(INDIRECT("times"&amp;CK$2),$F149,CZ$28)&gt;10,INDEX(INDIRECT(CM149),$E149,CZ$28)&lt;=INDEX(INDIRECT(CM149),$E149,$F149)),0,(INDEX(INDIRECT(CM149),$E149,$F149)-INDEX(INDIRECT(CM149),$E149,CZ$28))*(10-INDEX(INDIRECT("times"&amp;CK$2),$F149,CZ$28))/10)</f>
        <v>0</v>
      </c>
      <c r="DA149" s="47">
        <f ca="1">IF(OR(INDEX(INDIRECT("times"&amp;CK$2),$F149,DA$28)&gt;10,INDEX(INDIRECT(CM149),$E149,DA$28)&lt;=INDEX(INDIRECT(CM149),$E149,$F149)),0,(INDEX(INDIRECT(CM149),$E149,$F149)-INDEX(INDIRECT(CM149),$E149,DA$28))*(10-INDEX(INDIRECT("times"&amp;CK$2),$F149,DA$28))/10)</f>
        <v>0</v>
      </c>
      <c r="DB149" s="47">
        <f ca="1">IF(OR(INDEX(INDIRECT("times"&amp;CK$2),$F149,DB$28)&gt;10,INDEX(INDIRECT(CM149),$E149,DB$28)&lt;=INDEX(INDIRECT(CM149),$E149,$F149)),0,(INDEX(INDIRECT(CM149),$E149,$F149)-INDEX(INDIRECT(CM149),$E149,DB$28))*(10-INDEX(INDIRECT("times"&amp;CK$2),$F149,DB$28))/10)</f>
        <v>0</v>
      </c>
      <c r="DC149" s="47">
        <f ca="1">IF(OR(INDEX(INDIRECT("times"&amp;CK$2),$F149,DC$28)&gt;10,INDEX(INDIRECT(CM149),$E149,DC$28)&lt;=INDEX(INDIRECT(CM149),$E149,$F149)),0,(INDEX(INDIRECT(CM149),$E149,$F149)-INDEX(INDIRECT(CM149),$E149,DC$28))*(10-INDEX(INDIRECT("times"&amp;CK$2),$F149,DC$28))/10)</f>
        <v>0</v>
      </c>
      <c r="DD149" s="47">
        <f ca="1">IF(OR(INDEX(INDIRECT("times"&amp;CK$2),$F149,DD$28)&gt;10,INDEX(INDIRECT(CM149),$E149,DD$28)&lt;=INDEX(INDIRECT(CM149),$E149,$F149)),0,(INDEX(INDIRECT(CM149),$E149,$F149)-INDEX(INDIRECT(CM149),$E149,DD$28))*(10-INDEX(INDIRECT("times"&amp;CK$2),$F149,DD$28))/10)</f>
        <v>0</v>
      </c>
      <c r="DE149" s="47">
        <f ca="1">IF(OR(INDEX(INDIRECT("times"&amp;CK$2),$F149,DE$28)&gt;10,INDEX(INDIRECT(CM149),$E149,DE$28)&lt;=INDEX(INDIRECT(CM149),$E149,$F149)),0,(INDEX(INDIRECT(CM149),$E149,$F149)-INDEX(INDIRECT(CM149),$E149,DE$28))*(10-INDEX(INDIRECT("times"&amp;CK$2),$F149,DE$28))/10)</f>
        <v>0</v>
      </c>
      <c r="DF149" s="47">
        <f ca="1">IF(OR(INDEX(INDIRECT("times"&amp;CK$2),$F149,DF$28)&gt;10,INDEX(INDIRECT(CM149),$E149,DF$28)&lt;=INDEX(INDIRECT(CM149),$E149,$F149)),0,(INDEX(INDIRECT(CM149),$E149,$F149)-INDEX(INDIRECT(CM149),$E149,DF$28))*(10-INDEX(INDIRECT("times"&amp;CK$2),$F149,DF$28))/10)</f>
        <v>0</v>
      </c>
      <c r="DG149" s="47">
        <f ca="1">IF(OR(INDEX(INDIRECT("times"&amp;CK$2),$F149,DG$28)&gt;10,INDEX(INDIRECT(CM149),$E149,DG$28)&lt;=INDEX(INDIRECT(CM149),$E149,$F149)),0,(INDEX(INDIRECT(CM149),$E149,$F149)-INDEX(INDIRECT(CM149),$E149,DG$28))*(10-INDEX(INDIRECT("times"&amp;CK$2),$F149,DG$28))/10)</f>
        <v>0</v>
      </c>
      <c r="DH149" s="47">
        <f ca="1">IF(OR(INDEX(INDIRECT("times"&amp;CK$2),$F149,DH$28)&gt;10,INDEX(INDIRECT(CM149),$E149,DH$28)&lt;=INDEX(INDIRECT(CM149),$E149,$F149)),0,(INDEX(INDIRECT(CM149),$E149,$F149)-INDEX(INDIRECT(CM149),$E149,DH$28))*(10-INDEX(INDIRECT("times"&amp;CK$2),$F149,DH$28))/10)</f>
        <v>0</v>
      </c>
      <c r="DI149" s="47">
        <f ca="1">IF(OR(INDEX(INDIRECT("times"&amp;CK$2),$F149,DI$28)&gt;10,INDEX(INDIRECT(CM149),$E149,DI$28)&lt;=INDEX(INDIRECT(CM149),$E149,$F149)),0,(INDEX(INDIRECT(CM149),$E149,$F149)-INDEX(INDIRECT(CM149),$E149,DI$28))*(10-INDEX(INDIRECT("times"&amp;CK$2),$F149,DI$28))/10)</f>
        <v>0</v>
      </c>
      <c r="DJ149" s="48">
        <f ca="1">IF(OR(INDEX(INDIRECT("times"&amp;CK$2),$F149,DJ$28)&gt;10,INDEX(INDIRECT(CM149),$E149,DJ$28)&lt;=INDEX(INDIRECT(CM149),$E149,$F149)),0,(INDEX(INDIRECT(CM149),$E149,$F149)-INDEX(INDIRECT(CM149),$E149,DJ$28))*(10-INDEX(INDIRECT("times"&amp;CK$2),$F149,DJ$28))/10)</f>
        <v>0</v>
      </c>
      <c r="DK149" s="201">
        <v>2</v>
      </c>
      <c r="DM149" s="18" t="s">
        <v>190</v>
      </c>
      <c r="DN149" s="122">
        <f>DM131</f>
        <v>1</v>
      </c>
      <c r="DO149" s="122" t="str">
        <f>DM132</f>
        <v>shop3564</v>
      </c>
      <c r="DP149" s="210" t="str">
        <f t="shared" si="602"/>
        <v>core1_shop3564</v>
      </c>
      <c r="DQ149" s="122">
        <v>1</v>
      </c>
      <c r="DR149" s="33">
        <v>2</v>
      </c>
      <c r="DS149" s="46">
        <f ca="1">IF(OR(INDEX(INDIRECT("times"&amp;DN$2),$F149,DS$28)&gt;10,INDEX(INDIRECT(DP149),$E149,DS$28)&lt;=INDEX(INDIRECT(DP149),$E149,$F149)),0,(INDEX(INDIRECT(DP149),$E149,$F149)-INDEX(INDIRECT(DP149),$E149,DS$28))*(10-INDEX(INDIRECT("times"&amp;DN$2),$F149,DS$28))/10)</f>
        <v>0</v>
      </c>
      <c r="DT149" s="47">
        <f ca="1">IF(OR(INDEX(INDIRECT("times"&amp;DN$2),$F149,DT$28)&gt;10,INDEX(INDIRECT(DP149),$E149,DT$28)&lt;=INDEX(INDIRECT(DP149),$E149,$F149)),0,(INDEX(INDIRECT(DP149),$E149,$F149)-INDEX(INDIRECT(DP149),$E149,DT$28))*(10-INDEX(INDIRECT("times"&amp;DN$2),$F149,DT$28))/10)</f>
        <v>0</v>
      </c>
      <c r="DU149" s="47">
        <f ca="1">IF(OR(INDEX(INDIRECT("times"&amp;DN$2),$F149,DU$28)&gt;10,INDEX(INDIRECT(DP149),$E149,DU$28)&lt;=INDEX(INDIRECT(DP149),$E149,$F149)),0,(INDEX(INDIRECT(DP149),$E149,$F149)-INDEX(INDIRECT(DP149),$E149,DU$28))*(10-INDEX(INDIRECT("times"&amp;DN$2),$F149,DU$28))/10)</f>
        <v>0</v>
      </c>
      <c r="DV149" s="47">
        <f ca="1">IF(OR(INDEX(INDIRECT("times"&amp;DN$2),$F149,DV$28)&gt;10,INDEX(INDIRECT(DP149),$E149,DV$28)&lt;=INDEX(INDIRECT(DP149),$E149,$F149)),0,(INDEX(INDIRECT(DP149),$E149,$F149)-INDEX(INDIRECT(DP149),$E149,DV$28))*(10-INDEX(INDIRECT("times"&amp;DN$2),$F149,DV$28))/10)</f>
        <v>0</v>
      </c>
      <c r="DW149" s="47">
        <f ca="1">IF(OR(INDEX(INDIRECT("times"&amp;DN$2),$F149,DW$28)&gt;10,INDEX(INDIRECT(DP149),$E149,DW$28)&lt;=INDEX(INDIRECT(DP149),$E149,$F149)),0,(INDEX(INDIRECT(DP149),$E149,$F149)-INDEX(INDIRECT(DP149),$E149,DW$28))*(10-INDEX(INDIRECT("times"&amp;DN$2),$F149,DW$28))/10)</f>
        <v>0</v>
      </c>
      <c r="DX149" s="47">
        <f ca="1">IF(OR(INDEX(INDIRECT("times"&amp;DN$2),$F149,DX$28)&gt;10,INDEX(INDIRECT(DP149),$E149,DX$28)&lt;=INDEX(INDIRECT(DP149),$E149,$F149)),0,(INDEX(INDIRECT(DP149),$E149,$F149)-INDEX(INDIRECT(DP149),$E149,DX$28))*(10-INDEX(INDIRECT("times"&amp;DN$2),$F149,DX$28))/10)</f>
        <v>0</v>
      </c>
      <c r="DY149" s="47">
        <f ca="1">IF(OR(INDEX(INDIRECT("times"&amp;DN$2),$F149,DY$28)&gt;10,INDEX(INDIRECT(DP149),$E149,DY$28)&lt;=INDEX(INDIRECT(DP149),$E149,$F149)),0,(INDEX(INDIRECT(DP149),$E149,$F149)-INDEX(INDIRECT(DP149),$E149,DY$28))*(10-INDEX(INDIRECT("times"&amp;DN$2),$F149,DY$28))/10)</f>
        <v>0</v>
      </c>
      <c r="DZ149" s="47">
        <f ca="1">IF(OR(INDEX(INDIRECT("times"&amp;DN$2),$F149,DZ$28)&gt;10,INDEX(INDIRECT(DP149),$E149,DZ$28)&lt;=INDEX(INDIRECT(DP149),$E149,$F149)),0,(INDEX(INDIRECT(DP149),$E149,$F149)-INDEX(INDIRECT(DP149),$E149,DZ$28))*(10-INDEX(INDIRECT("times"&amp;DN$2),$F149,DZ$28))/10)</f>
        <v>0</v>
      </c>
      <c r="EA149" s="47">
        <f ca="1">IF(OR(INDEX(INDIRECT("times"&amp;DN$2),$F149,EA$28)&gt;10,INDEX(INDIRECT(DP149),$E149,EA$28)&lt;=INDEX(INDIRECT(DP149),$E149,$F149)),0,(INDEX(INDIRECT(DP149),$E149,$F149)-INDEX(INDIRECT(DP149),$E149,EA$28))*(10-INDEX(INDIRECT("times"&amp;DN$2),$F149,EA$28))/10)</f>
        <v>0</v>
      </c>
      <c r="EB149" s="47">
        <f ca="1">IF(OR(INDEX(INDIRECT("times"&amp;DN$2),$F149,EB$28)&gt;10,INDEX(INDIRECT(DP149),$E149,EB$28)&lt;=INDEX(INDIRECT(DP149),$E149,$F149)),0,(INDEX(INDIRECT(DP149),$E149,$F149)-INDEX(INDIRECT(DP149),$E149,EB$28))*(10-INDEX(INDIRECT("times"&amp;DN$2),$F149,EB$28))/10)</f>
        <v>0</v>
      </c>
      <c r="EC149" s="47">
        <f ca="1">IF(OR(INDEX(INDIRECT("times"&amp;DN$2),$F149,EC$28)&gt;10,INDEX(INDIRECT(DP149),$E149,EC$28)&lt;=INDEX(INDIRECT(DP149),$E149,$F149)),0,(INDEX(INDIRECT(DP149),$E149,$F149)-INDEX(INDIRECT(DP149),$E149,EC$28))*(10-INDEX(INDIRECT("times"&amp;DN$2),$F149,EC$28))/10)</f>
        <v>0</v>
      </c>
      <c r="ED149" s="47">
        <f ca="1">IF(OR(INDEX(INDIRECT("times"&amp;DN$2),$F149,ED$28)&gt;10,INDEX(INDIRECT(DP149),$E149,ED$28)&lt;=INDEX(INDIRECT(DP149),$E149,$F149)),0,(INDEX(INDIRECT(DP149),$E149,$F149)-INDEX(INDIRECT(DP149),$E149,ED$28))*(10-INDEX(INDIRECT("times"&amp;DN$2),$F149,ED$28))/10)</f>
        <v>0</v>
      </c>
      <c r="EE149" s="47">
        <f ca="1">IF(OR(INDEX(INDIRECT("times"&amp;DN$2),$F149,EE$28)&gt;10,INDEX(INDIRECT(DP149),$E149,EE$28)&lt;=INDEX(INDIRECT(DP149),$E149,$F149)),0,(INDEX(INDIRECT(DP149),$E149,$F149)-INDEX(INDIRECT(DP149),$E149,EE$28))*(10-INDEX(INDIRECT("times"&amp;DN$2),$F149,EE$28))/10)</f>
        <v>0</v>
      </c>
      <c r="EF149" s="47">
        <f ca="1">IF(OR(INDEX(INDIRECT("times"&amp;DN$2),$F149,EF$28)&gt;10,INDEX(INDIRECT(DP149),$E149,EF$28)&lt;=INDEX(INDIRECT(DP149),$E149,$F149)),0,(INDEX(INDIRECT(DP149),$E149,$F149)-INDEX(INDIRECT(DP149),$E149,EF$28))*(10-INDEX(INDIRECT("times"&amp;DN$2),$F149,EF$28))/10)</f>
        <v>0</v>
      </c>
      <c r="EG149" s="47">
        <f ca="1">IF(OR(INDEX(INDIRECT("times"&amp;DN$2),$F149,EG$28)&gt;10,INDEX(INDIRECT(DP149),$E149,EG$28)&lt;=INDEX(INDIRECT(DP149),$E149,$F149)),0,(INDEX(INDIRECT(DP149),$E149,$F149)-INDEX(INDIRECT(DP149),$E149,EG$28))*(10-INDEX(INDIRECT("times"&amp;DN$2),$F149,EG$28))/10)</f>
        <v>0</v>
      </c>
      <c r="EH149" s="47">
        <f ca="1">IF(OR(INDEX(INDIRECT("times"&amp;DN$2),$F149,EH$28)&gt;10,INDEX(INDIRECT(DP149),$E149,EH$28)&lt;=INDEX(INDIRECT(DP149),$E149,$F149)),0,(INDEX(INDIRECT(DP149),$E149,$F149)-INDEX(INDIRECT(DP149),$E149,EH$28))*(10-INDEX(INDIRECT("times"&amp;DN$2),$F149,EH$28))/10)</f>
        <v>0</v>
      </c>
      <c r="EI149" s="47">
        <f ca="1">IF(OR(INDEX(INDIRECT("times"&amp;DN$2),$F149,EI$28)&gt;10,INDEX(INDIRECT(DP149),$E149,EI$28)&lt;=INDEX(INDIRECT(DP149),$E149,$F149)),0,(INDEX(INDIRECT(DP149),$E149,$F149)-INDEX(INDIRECT(DP149),$E149,EI$28))*(10-INDEX(INDIRECT("times"&amp;DN$2),$F149,EI$28))/10)</f>
        <v>0</v>
      </c>
      <c r="EJ149" s="47">
        <f ca="1">IF(OR(INDEX(INDIRECT("times"&amp;DN$2),$F149,EJ$28)&gt;10,INDEX(INDIRECT(DP149),$E149,EJ$28)&lt;=INDEX(INDIRECT(DP149),$E149,$F149)),0,(INDEX(INDIRECT(DP149),$E149,$F149)-INDEX(INDIRECT(DP149),$E149,EJ$28))*(10-INDEX(INDIRECT("times"&amp;DN$2),$F149,EJ$28))/10)</f>
        <v>0</v>
      </c>
      <c r="EK149" s="47">
        <f ca="1">IF(OR(INDEX(INDIRECT("times"&amp;DN$2),$F149,EK$28)&gt;10,INDEX(INDIRECT(DP149),$E149,EK$28)&lt;=INDEX(INDIRECT(DP149),$E149,$F149)),0,(INDEX(INDIRECT(DP149),$E149,$F149)-INDEX(INDIRECT(DP149),$E149,EK$28))*(10-INDEX(INDIRECT("times"&amp;DN$2),$F149,EK$28))/10)</f>
        <v>0</v>
      </c>
      <c r="EL149" s="47">
        <f ca="1">IF(OR(INDEX(INDIRECT("times"&amp;DN$2),$F149,EL$28)&gt;10,INDEX(INDIRECT(DP149),$E149,EL$28)&lt;=INDEX(INDIRECT(DP149),$E149,$F149)),0,(INDEX(INDIRECT(DP149),$E149,$F149)-INDEX(INDIRECT(DP149),$E149,EL$28))*(10-INDEX(INDIRECT("times"&amp;DN$2),$F149,EL$28))/10)</f>
        <v>0</v>
      </c>
      <c r="EM149" s="48">
        <f ca="1">IF(OR(INDEX(INDIRECT("times"&amp;DN$2),$F149,EM$28)&gt;10,INDEX(INDIRECT(DP149),$E149,EM$28)&lt;=INDEX(INDIRECT(DP149),$E149,$F149)),0,(INDEX(INDIRECT(DP149),$E149,$F149)-INDEX(INDIRECT(DP149),$E149,EM$28))*(10-INDEX(INDIRECT("times"&amp;DN$2),$F149,EM$28))/10)</f>
        <v>0</v>
      </c>
      <c r="EN149" s="201">
        <v>2</v>
      </c>
      <c r="EP149" s="18" t="s">
        <v>190</v>
      </c>
      <c r="EQ149" s="122">
        <f>EP131</f>
        <v>1</v>
      </c>
      <c r="ER149" s="122" t="str">
        <f>EP132</f>
        <v>lei3564</v>
      </c>
      <c r="ES149" s="210" t="str">
        <f t="shared" si="603"/>
        <v>core1_lei3564</v>
      </c>
      <c r="ET149" s="122">
        <v>1</v>
      </c>
      <c r="EU149" s="33">
        <v>2</v>
      </c>
      <c r="EV149" s="46">
        <f ca="1">IF(OR(INDEX(INDIRECT("times"&amp;EQ$2),$F149,EV$28)&gt;10,INDEX(INDIRECT(ES149),$E149,EV$28)&lt;=INDEX(INDIRECT(ES149),$E149,$F149)),0,(INDEX(INDIRECT(ES149),$E149,$F149)-INDEX(INDIRECT(ES149),$E149,EV$28))*(10-INDEX(INDIRECT("times"&amp;EQ$2),$F149,EV$28))/10)</f>
        <v>0</v>
      </c>
      <c r="EW149" s="47">
        <f ca="1">IF(OR(INDEX(INDIRECT("times"&amp;EQ$2),$F149,EW$28)&gt;10,INDEX(INDIRECT(ES149),$E149,EW$28)&lt;=INDEX(INDIRECT(ES149),$E149,$F149)),0,(INDEX(INDIRECT(ES149),$E149,$F149)-INDEX(INDIRECT(ES149),$E149,EW$28))*(10-INDEX(INDIRECT("times"&amp;EQ$2),$F149,EW$28))/10)</f>
        <v>0</v>
      </c>
      <c r="EX149" s="47">
        <f ca="1">IF(OR(INDEX(INDIRECT("times"&amp;EQ$2),$F149,EX$28)&gt;10,INDEX(INDIRECT(ES149),$E149,EX$28)&lt;=INDEX(INDIRECT(ES149),$E149,$F149)),0,(INDEX(INDIRECT(ES149),$E149,$F149)-INDEX(INDIRECT(ES149),$E149,EX$28))*(10-INDEX(INDIRECT("times"&amp;EQ$2),$F149,EX$28))/10)</f>
        <v>0</v>
      </c>
      <c r="EY149" s="47">
        <f ca="1">IF(OR(INDEX(INDIRECT("times"&amp;EQ$2),$F149,EY$28)&gt;10,INDEX(INDIRECT(ES149),$E149,EY$28)&lt;=INDEX(INDIRECT(ES149),$E149,$F149)),0,(INDEX(INDIRECT(ES149),$E149,$F149)-INDEX(INDIRECT(ES149),$E149,EY$28))*(10-INDEX(INDIRECT("times"&amp;EQ$2),$F149,EY$28))/10)</f>
        <v>0</v>
      </c>
      <c r="EZ149" s="47">
        <f ca="1">IF(OR(INDEX(INDIRECT("times"&amp;EQ$2),$F149,EZ$28)&gt;10,INDEX(INDIRECT(ES149),$E149,EZ$28)&lt;=INDEX(INDIRECT(ES149),$E149,$F149)),0,(INDEX(INDIRECT(ES149),$E149,$F149)-INDEX(INDIRECT(ES149),$E149,EZ$28))*(10-INDEX(INDIRECT("times"&amp;EQ$2),$F149,EZ$28))/10)</f>
        <v>0</v>
      </c>
      <c r="FA149" s="47">
        <f ca="1">IF(OR(INDEX(INDIRECT("times"&amp;EQ$2),$F149,FA$28)&gt;10,INDEX(INDIRECT(ES149),$E149,FA$28)&lt;=INDEX(INDIRECT(ES149),$E149,$F149)),0,(INDEX(INDIRECT(ES149),$E149,$F149)-INDEX(INDIRECT(ES149),$E149,FA$28))*(10-INDEX(INDIRECT("times"&amp;EQ$2),$F149,FA$28))/10)</f>
        <v>0</v>
      </c>
      <c r="FB149" s="47">
        <f ca="1">IF(OR(INDEX(INDIRECT("times"&amp;EQ$2),$F149,FB$28)&gt;10,INDEX(INDIRECT(ES149),$E149,FB$28)&lt;=INDEX(INDIRECT(ES149),$E149,$F149)),0,(INDEX(INDIRECT(ES149),$E149,$F149)-INDEX(INDIRECT(ES149),$E149,FB$28))*(10-INDEX(INDIRECT("times"&amp;EQ$2),$F149,FB$28))/10)</f>
        <v>0</v>
      </c>
      <c r="FC149" s="47">
        <f ca="1">IF(OR(INDEX(INDIRECT("times"&amp;EQ$2),$F149,FC$28)&gt;10,INDEX(INDIRECT(ES149),$E149,FC$28)&lt;=INDEX(INDIRECT(ES149),$E149,$F149)),0,(INDEX(INDIRECT(ES149),$E149,$F149)-INDEX(INDIRECT(ES149),$E149,FC$28))*(10-INDEX(INDIRECT("times"&amp;EQ$2),$F149,FC$28))/10)</f>
        <v>0</v>
      </c>
      <c r="FD149" s="47">
        <f ca="1">IF(OR(INDEX(INDIRECT("times"&amp;EQ$2),$F149,FD$28)&gt;10,INDEX(INDIRECT(ES149),$E149,FD$28)&lt;=INDEX(INDIRECT(ES149),$E149,$F149)),0,(INDEX(INDIRECT(ES149),$E149,$F149)-INDEX(INDIRECT(ES149),$E149,FD$28))*(10-INDEX(INDIRECT("times"&amp;EQ$2),$F149,FD$28))/10)</f>
        <v>0</v>
      </c>
      <c r="FE149" s="47">
        <f ca="1">IF(OR(INDEX(INDIRECT("times"&amp;EQ$2),$F149,FE$28)&gt;10,INDEX(INDIRECT(ES149),$E149,FE$28)&lt;=INDEX(INDIRECT(ES149),$E149,$F149)),0,(INDEX(INDIRECT(ES149),$E149,$F149)-INDEX(INDIRECT(ES149),$E149,FE$28))*(10-INDEX(INDIRECT("times"&amp;EQ$2),$F149,FE$28))/10)</f>
        <v>0</v>
      </c>
      <c r="FF149" s="47">
        <f ca="1">IF(OR(INDEX(INDIRECT("times"&amp;EQ$2),$F149,FF$28)&gt;10,INDEX(INDIRECT(ES149),$E149,FF$28)&lt;=INDEX(INDIRECT(ES149),$E149,$F149)),0,(INDEX(INDIRECT(ES149),$E149,$F149)-INDEX(INDIRECT(ES149),$E149,FF$28))*(10-INDEX(INDIRECT("times"&amp;EQ$2),$F149,FF$28))/10)</f>
        <v>0</v>
      </c>
      <c r="FG149" s="47">
        <f ca="1">IF(OR(INDEX(INDIRECT("times"&amp;EQ$2),$F149,FG$28)&gt;10,INDEX(INDIRECT(ES149),$E149,FG$28)&lt;=INDEX(INDIRECT(ES149),$E149,$F149)),0,(INDEX(INDIRECT(ES149),$E149,$F149)-INDEX(INDIRECT(ES149),$E149,FG$28))*(10-INDEX(INDIRECT("times"&amp;EQ$2),$F149,FG$28))/10)</f>
        <v>0</v>
      </c>
      <c r="FH149" s="47">
        <f ca="1">IF(OR(INDEX(INDIRECT("times"&amp;EQ$2),$F149,FH$28)&gt;10,INDEX(INDIRECT(ES149),$E149,FH$28)&lt;=INDEX(INDIRECT(ES149),$E149,$F149)),0,(INDEX(INDIRECT(ES149),$E149,$F149)-INDEX(INDIRECT(ES149),$E149,FH$28))*(10-INDEX(INDIRECT("times"&amp;EQ$2),$F149,FH$28))/10)</f>
        <v>0</v>
      </c>
      <c r="FI149" s="47">
        <f ca="1">IF(OR(INDEX(INDIRECT("times"&amp;EQ$2),$F149,FI$28)&gt;10,INDEX(INDIRECT(ES149),$E149,FI$28)&lt;=INDEX(INDIRECT(ES149),$E149,$F149)),0,(INDEX(INDIRECT(ES149),$E149,$F149)-INDEX(INDIRECT(ES149),$E149,FI$28))*(10-INDEX(INDIRECT("times"&amp;EQ$2),$F149,FI$28))/10)</f>
        <v>0</v>
      </c>
      <c r="FJ149" s="47">
        <f ca="1">IF(OR(INDEX(INDIRECT("times"&amp;EQ$2),$F149,FJ$28)&gt;10,INDEX(INDIRECT(ES149),$E149,FJ$28)&lt;=INDEX(INDIRECT(ES149),$E149,$F149)),0,(INDEX(INDIRECT(ES149),$E149,$F149)-INDEX(INDIRECT(ES149),$E149,FJ$28))*(10-INDEX(INDIRECT("times"&amp;EQ$2),$F149,FJ$28))/10)</f>
        <v>0</v>
      </c>
      <c r="FK149" s="47">
        <f ca="1">IF(OR(INDEX(INDIRECT("times"&amp;EQ$2),$F149,FK$28)&gt;10,INDEX(INDIRECT(ES149),$E149,FK$28)&lt;=INDEX(INDIRECT(ES149),$E149,$F149)),0,(INDEX(INDIRECT(ES149),$E149,$F149)-INDEX(INDIRECT(ES149),$E149,FK$28))*(10-INDEX(INDIRECT("times"&amp;EQ$2),$F149,FK$28))/10)</f>
        <v>0</v>
      </c>
      <c r="FL149" s="47">
        <f ca="1">IF(OR(INDEX(INDIRECT("times"&amp;EQ$2),$F149,FL$28)&gt;10,INDEX(INDIRECT(ES149),$E149,FL$28)&lt;=INDEX(INDIRECT(ES149),$E149,$F149)),0,(INDEX(INDIRECT(ES149),$E149,$F149)-INDEX(INDIRECT(ES149),$E149,FL$28))*(10-INDEX(INDIRECT("times"&amp;EQ$2),$F149,FL$28))/10)</f>
        <v>0</v>
      </c>
      <c r="FM149" s="47">
        <f ca="1">IF(OR(INDEX(INDIRECT("times"&amp;EQ$2),$F149,FM$28)&gt;10,INDEX(INDIRECT(ES149),$E149,FM$28)&lt;=INDEX(INDIRECT(ES149),$E149,$F149)),0,(INDEX(INDIRECT(ES149),$E149,$F149)-INDEX(INDIRECT(ES149),$E149,FM$28))*(10-INDEX(INDIRECT("times"&amp;EQ$2),$F149,FM$28))/10)</f>
        <v>0</v>
      </c>
      <c r="FN149" s="47">
        <f ca="1">IF(OR(INDEX(INDIRECT("times"&amp;EQ$2),$F149,FN$28)&gt;10,INDEX(INDIRECT(ES149),$E149,FN$28)&lt;=INDEX(INDIRECT(ES149),$E149,$F149)),0,(INDEX(INDIRECT(ES149),$E149,$F149)-INDEX(INDIRECT(ES149),$E149,FN$28))*(10-INDEX(INDIRECT("times"&amp;EQ$2),$F149,FN$28))/10)</f>
        <v>0</v>
      </c>
      <c r="FO149" s="47">
        <f ca="1">IF(OR(INDEX(INDIRECT("times"&amp;EQ$2),$F149,FO$28)&gt;10,INDEX(INDIRECT(ES149),$E149,FO$28)&lt;=INDEX(INDIRECT(ES149),$E149,$F149)),0,(INDEX(INDIRECT(ES149),$E149,$F149)-INDEX(INDIRECT(ES149),$E149,FO$28))*(10-INDEX(INDIRECT("times"&amp;EQ$2),$F149,FO$28))/10)</f>
        <v>0</v>
      </c>
      <c r="FP149" s="48">
        <f ca="1">IF(OR(INDEX(INDIRECT("times"&amp;EQ$2),$F149,FP$28)&gt;10,INDEX(INDIRECT(ES149),$E149,FP$28)&lt;=INDEX(INDIRECT(ES149),$E149,$F149)),0,(INDEX(INDIRECT(ES149),$E149,$F149)-INDEX(INDIRECT(ES149),$E149,FP$28))*(10-INDEX(INDIRECT("times"&amp;EQ$2),$F149,FP$28))/10)</f>
        <v>0</v>
      </c>
      <c r="FQ149" s="201">
        <v>2</v>
      </c>
      <c r="FS149" s="18" t="s">
        <v>190</v>
      </c>
      <c r="FT149" s="122">
        <f>FS131</f>
        <v>1</v>
      </c>
      <c r="FU149" s="122" t="str">
        <f>FS132</f>
        <v>shop65</v>
      </c>
      <c r="FV149" s="210" t="str">
        <f t="shared" si="604"/>
        <v>core1_shop65</v>
      </c>
      <c r="FW149" s="122">
        <v>1</v>
      </c>
      <c r="FX149" s="33">
        <v>2</v>
      </c>
      <c r="FY149" s="46">
        <f ca="1">IF(OR(INDEX(INDIRECT("times"&amp;FT$2),$F149,FY$28)&gt;10,INDEX(INDIRECT(FV149),$E149,FY$28)&lt;=INDEX(INDIRECT(FV149),$E149,$F149)),0,(INDEX(INDIRECT(FV149),$E149,$F149)-INDEX(INDIRECT(FV149),$E149,FY$28))*(10-INDEX(INDIRECT("times"&amp;FT$2),$F149,FY$28))/10)</f>
        <v>0</v>
      </c>
      <c r="FZ149" s="47">
        <f ca="1">IF(OR(INDEX(INDIRECT("times"&amp;FT$2),$F149,FZ$28)&gt;10,INDEX(INDIRECT(FV149),$E149,FZ$28)&lt;=INDEX(INDIRECT(FV149),$E149,$F149)),0,(INDEX(INDIRECT(FV149),$E149,$F149)-INDEX(INDIRECT(FV149),$E149,FZ$28))*(10-INDEX(INDIRECT("times"&amp;FT$2),$F149,FZ$28))/10)</f>
        <v>0</v>
      </c>
      <c r="GA149" s="47">
        <f ca="1">IF(OR(INDEX(INDIRECT("times"&amp;FT$2),$F149,GA$28)&gt;10,INDEX(INDIRECT(FV149),$E149,GA$28)&lt;=INDEX(INDIRECT(FV149),$E149,$F149)),0,(INDEX(INDIRECT(FV149),$E149,$F149)-INDEX(INDIRECT(FV149),$E149,GA$28))*(10-INDEX(INDIRECT("times"&amp;FT$2),$F149,GA$28))/10)</f>
        <v>0</v>
      </c>
      <c r="GB149" s="47">
        <f ca="1">IF(OR(INDEX(INDIRECT("times"&amp;FT$2),$F149,GB$28)&gt;10,INDEX(INDIRECT(FV149),$E149,GB$28)&lt;=INDEX(INDIRECT(FV149),$E149,$F149)),0,(INDEX(INDIRECT(FV149),$E149,$F149)-INDEX(INDIRECT(FV149),$E149,GB$28))*(10-INDEX(INDIRECT("times"&amp;FT$2),$F149,GB$28))/10)</f>
        <v>0</v>
      </c>
      <c r="GC149" s="47">
        <f ca="1">IF(OR(INDEX(INDIRECT("times"&amp;FT$2),$F149,GC$28)&gt;10,INDEX(INDIRECT(FV149),$E149,GC$28)&lt;=INDEX(INDIRECT(FV149),$E149,$F149)),0,(INDEX(INDIRECT(FV149),$E149,$F149)-INDEX(INDIRECT(FV149),$E149,GC$28))*(10-INDEX(INDIRECT("times"&amp;FT$2),$F149,GC$28))/10)</f>
        <v>0</v>
      </c>
      <c r="GD149" s="47">
        <f ca="1">IF(OR(INDEX(INDIRECT("times"&amp;FT$2),$F149,GD$28)&gt;10,INDEX(INDIRECT(FV149),$E149,GD$28)&lt;=INDEX(INDIRECT(FV149),$E149,$F149)),0,(INDEX(INDIRECT(FV149),$E149,$F149)-INDEX(INDIRECT(FV149),$E149,GD$28))*(10-INDEX(INDIRECT("times"&amp;FT$2),$F149,GD$28))/10)</f>
        <v>0</v>
      </c>
      <c r="GE149" s="47">
        <f ca="1">IF(OR(INDEX(INDIRECT("times"&amp;FT$2),$F149,GE$28)&gt;10,INDEX(INDIRECT(FV149),$E149,GE$28)&lt;=INDEX(INDIRECT(FV149),$E149,$F149)),0,(INDEX(INDIRECT(FV149),$E149,$F149)-INDEX(INDIRECT(FV149),$E149,GE$28))*(10-INDEX(INDIRECT("times"&amp;FT$2),$F149,GE$28))/10)</f>
        <v>0</v>
      </c>
      <c r="GF149" s="47">
        <f ca="1">IF(OR(INDEX(INDIRECT("times"&amp;FT$2),$F149,GF$28)&gt;10,INDEX(INDIRECT(FV149),$E149,GF$28)&lt;=INDEX(INDIRECT(FV149),$E149,$F149)),0,(INDEX(INDIRECT(FV149),$E149,$F149)-INDEX(INDIRECT(FV149),$E149,GF$28))*(10-INDEX(INDIRECT("times"&amp;FT$2),$F149,GF$28))/10)</f>
        <v>0</v>
      </c>
      <c r="GG149" s="47">
        <f ca="1">IF(OR(INDEX(INDIRECT("times"&amp;FT$2),$F149,GG$28)&gt;10,INDEX(INDIRECT(FV149),$E149,GG$28)&lt;=INDEX(INDIRECT(FV149),$E149,$F149)),0,(INDEX(INDIRECT(FV149),$E149,$F149)-INDEX(INDIRECT(FV149),$E149,GG$28))*(10-INDEX(INDIRECT("times"&amp;FT$2),$F149,GG$28))/10)</f>
        <v>0</v>
      </c>
      <c r="GH149" s="47">
        <f ca="1">IF(OR(INDEX(INDIRECT("times"&amp;FT$2),$F149,GH$28)&gt;10,INDEX(INDIRECT(FV149),$E149,GH$28)&lt;=INDEX(INDIRECT(FV149),$E149,$F149)),0,(INDEX(INDIRECT(FV149),$E149,$F149)-INDEX(INDIRECT(FV149),$E149,GH$28))*(10-INDEX(INDIRECT("times"&amp;FT$2),$F149,GH$28))/10)</f>
        <v>0</v>
      </c>
      <c r="GI149" s="47">
        <f ca="1">IF(OR(INDEX(INDIRECT("times"&amp;FT$2),$F149,GI$28)&gt;10,INDEX(INDIRECT(FV149),$E149,GI$28)&lt;=INDEX(INDIRECT(FV149),$E149,$F149)),0,(INDEX(INDIRECT(FV149),$E149,$F149)-INDEX(INDIRECT(FV149),$E149,GI$28))*(10-INDEX(INDIRECT("times"&amp;FT$2),$F149,GI$28))/10)</f>
        <v>0</v>
      </c>
      <c r="GJ149" s="47">
        <f ca="1">IF(OR(INDEX(INDIRECT("times"&amp;FT$2),$F149,GJ$28)&gt;10,INDEX(INDIRECT(FV149),$E149,GJ$28)&lt;=INDEX(INDIRECT(FV149),$E149,$F149)),0,(INDEX(INDIRECT(FV149),$E149,$F149)-INDEX(INDIRECT(FV149),$E149,GJ$28))*(10-INDEX(INDIRECT("times"&amp;FT$2),$F149,GJ$28))/10)</f>
        <v>0</v>
      </c>
      <c r="GK149" s="47">
        <f ca="1">IF(OR(INDEX(INDIRECT("times"&amp;FT$2),$F149,GK$28)&gt;10,INDEX(INDIRECT(FV149),$E149,GK$28)&lt;=INDEX(INDIRECT(FV149),$E149,$F149)),0,(INDEX(INDIRECT(FV149),$E149,$F149)-INDEX(INDIRECT(FV149),$E149,GK$28))*(10-INDEX(INDIRECT("times"&amp;FT$2),$F149,GK$28))/10)</f>
        <v>0</v>
      </c>
      <c r="GL149" s="47">
        <f ca="1">IF(OR(INDEX(INDIRECT("times"&amp;FT$2),$F149,GL$28)&gt;10,INDEX(INDIRECT(FV149),$E149,GL$28)&lt;=INDEX(INDIRECT(FV149),$E149,$F149)),0,(INDEX(INDIRECT(FV149),$E149,$F149)-INDEX(INDIRECT(FV149),$E149,GL$28))*(10-INDEX(INDIRECT("times"&amp;FT$2),$F149,GL$28))/10)</f>
        <v>0</v>
      </c>
      <c r="GM149" s="47">
        <f ca="1">IF(OR(INDEX(INDIRECT("times"&amp;FT$2),$F149,GM$28)&gt;10,INDEX(INDIRECT(FV149),$E149,GM$28)&lt;=INDEX(INDIRECT(FV149),$E149,$F149)),0,(INDEX(INDIRECT(FV149),$E149,$F149)-INDEX(INDIRECT(FV149),$E149,GM$28))*(10-INDEX(INDIRECT("times"&amp;FT$2),$F149,GM$28))/10)</f>
        <v>0</v>
      </c>
      <c r="GN149" s="47">
        <f ca="1">IF(OR(INDEX(INDIRECT("times"&amp;FT$2),$F149,GN$28)&gt;10,INDEX(INDIRECT(FV149),$E149,GN$28)&lt;=INDEX(INDIRECT(FV149),$E149,$F149)),0,(INDEX(INDIRECT(FV149),$E149,$F149)-INDEX(INDIRECT(FV149),$E149,GN$28))*(10-INDEX(INDIRECT("times"&amp;FT$2),$F149,GN$28))/10)</f>
        <v>0</v>
      </c>
      <c r="GO149" s="47">
        <f ca="1">IF(OR(INDEX(INDIRECT("times"&amp;FT$2),$F149,GO$28)&gt;10,INDEX(INDIRECT(FV149),$E149,GO$28)&lt;=INDEX(INDIRECT(FV149),$E149,$F149)),0,(INDEX(INDIRECT(FV149),$E149,$F149)-INDEX(INDIRECT(FV149),$E149,GO$28))*(10-INDEX(INDIRECT("times"&amp;FT$2),$F149,GO$28))/10)</f>
        <v>0</v>
      </c>
      <c r="GP149" s="47">
        <f ca="1">IF(OR(INDEX(INDIRECT("times"&amp;FT$2),$F149,GP$28)&gt;10,INDEX(INDIRECT(FV149),$E149,GP$28)&lt;=INDEX(INDIRECT(FV149),$E149,$F149)),0,(INDEX(INDIRECT(FV149),$E149,$F149)-INDEX(INDIRECT(FV149),$E149,GP$28))*(10-INDEX(INDIRECT("times"&amp;FT$2),$F149,GP$28))/10)</f>
        <v>0</v>
      </c>
      <c r="GQ149" s="47">
        <f ca="1">IF(OR(INDEX(INDIRECT("times"&amp;FT$2),$F149,GQ$28)&gt;10,INDEX(INDIRECT(FV149),$E149,GQ$28)&lt;=INDEX(INDIRECT(FV149),$E149,$F149)),0,(INDEX(INDIRECT(FV149),$E149,$F149)-INDEX(INDIRECT(FV149),$E149,GQ$28))*(10-INDEX(INDIRECT("times"&amp;FT$2),$F149,GQ$28))/10)</f>
        <v>0</v>
      </c>
      <c r="GR149" s="47">
        <f ca="1">IF(OR(INDEX(INDIRECT("times"&amp;FT$2),$F149,GR$28)&gt;10,INDEX(INDIRECT(FV149),$E149,GR$28)&lt;=INDEX(INDIRECT(FV149),$E149,$F149)),0,(INDEX(INDIRECT(FV149),$E149,$F149)-INDEX(INDIRECT(FV149),$E149,GR$28))*(10-INDEX(INDIRECT("times"&amp;FT$2),$F149,GR$28))/10)</f>
        <v>0</v>
      </c>
      <c r="GS149" s="48">
        <f ca="1">IF(OR(INDEX(INDIRECT("times"&amp;FT$2),$F149,GS$28)&gt;10,INDEX(INDIRECT(FV149),$E149,GS$28)&lt;=INDEX(INDIRECT(FV149),$E149,$F149)),0,(INDEX(INDIRECT(FV149),$E149,$F149)-INDEX(INDIRECT(FV149),$E149,GS$28))*(10-INDEX(INDIRECT("times"&amp;FT$2),$F149,GS$28))/10)</f>
        <v>0</v>
      </c>
      <c r="GT149" s="201">
        <v>2</v>
      </c>
      <c r="GV149" s="18" t="s">
        <v>190</v>
      </c>
      <c r="GW149" s="122">
        <f>GV131</f>
        <v>1</v>
      </c>
      <c r="GX149" s="122" t="str">
        <f>GV132</f>
        <v>lei65</v>
      </c>
      <c r="GY149" s="210" t="str">
        <f t="shared" si="605"/>
        <v>core1_lei65</v>
      </c>
      <c r="GZ149" s="122">
        <v>1</v>
      </c>
      <c r="HA149" s="33">
        <v>2</v>
      </c>
      <c r="HB149" s="46">
        <f ca="1">IF(OR(INDEX(INDIRECT("times"&amp;GW$2),$F149,HB$28)&gt;10,INDEX(INDIRECT(GY149),$E149,HB$28)&lt;=INDEX(INDIRECT(GY149),$E149,$F149)),0,(INDEX(INDIRECT(GY149),$E149,$F149)-INDEX(INDIRECT(GY149),$E149,HB$28))*(10-INDEX(INDIRECT("times"&amp;GW$2),$F149,HB$28))/10)</f>
        <v>0</v>
      </c>
      <c r="HC149" s="47">
        <f ca="1">IF(OR(INDEX(INDIRECT("times"&amp;GW$2),$F149,HC$28)&gt;10,INDEX(INDIRECT(GY149),$E149,HC$28)&lt;=INDEX(INDIRECT(GY149),$E149,$F149)),0,(INDEX(INDIRECT(GY149),$E149,$F149)-INDEX(INDIRECT(GY149),$E149,HC$28))*(10-INDEX(INDIRECT("times"&amp;GW$2),$F149,HC$28))/10)</f>
        <v>0</v>
      </c>
      <c r="HD149" s="47">
        <f ca="1">IF(OR(INDEX(INDIRECT("times"&amp;GW$2),$F149,HD$28)&gt;10,INDEX(INDIRECT(GY149),$E149,HD$28)&lt;=INDEX(INDIRECT(GY149),$E149,$F149)),0,(INDEX(INDIRECT(GY149),$E149,$F149)-INDEX(INDIRECT(GY149),$E149,HD$28))*(10-INDEX(INDIRECT("times"&amp;GW$2),$F149,HD$28))/10)</f>
        <v>0</v>
      </c>
      <c r="HE149" s="47">
        <f ca="1">IF(OR(INDEX(INDIRECT("times"&amp;GW$2),$F149,HE$28)&gt;10,INDEX(INDIRECT(GY149),$E149,HE$28)&lt;=INDEX(INDIRECT(GY149),$E149,$F149)),0,(INDEX(INDIRECT(GY149),$E149,$F149)-INDEX(INDIRECT(GY149),$E149,HE$28))*(10-INDEX(INDIRECT("times"&amp;GW$2),$F149,HE$28))/10)</f>
        <v>0</v>
      </c>
      <c r="HF149" s="47">
        <f ca="1">IF(OR(INDEX(INDIRECT("times"&amp;GW$2),$F149,HF$28)&gt;10,INDEX(INDIRECT(GY149),$E149,HF$28)&lt;=INDEX(INDIRECT(GY149),$E149,$F149)),0,(INDEX(INDIRECT(GY149),$E149,$F149)-INDEX(INDIRECT(GY149),$E149,HF$28))*(10-INDEX(INDIRECT("times"&amp;GW$2),$F149,HF$28))/10)</f>
        <v>0</v>
      </c>
      <c r="HG149" s="47">
        <f ca="1">IF(OR(INDEX(INDIRECT("times"&amp;GW$2),$F149,HG$28)&gt;10,INDEX(INDIRECT(GY149),$E149,HG$28)&lt;=INDEX(INDIRECT(GY149),$E149,$F149)),0,(INDEX(INDIRECT(GY149),$E149,$F149)-INDEX(INDIRECT(GY149),$E149,HG$28))*(10-INDEX(INDIRECT("times"&amp;GW$2),$F149,HG$28))/10)</f>
        <v>0</v>
      </c>
      <c r="HH149" s="47">
        <f ca="1">IF(OR(INDEX(INDIRECT("times"&amp;GW$2),$F149,HH$28)&gt;10,INDEX(INDIRECT(GY149),$E149,HH$28)&lt;=INDEX(INDIRECT(GY149),$E149,$F149)),0,(INDEX(INDIRECT(GY149),$E149,$F149)-INDEX(INDIRECT(GY149),$E149,HH$28))*(10-INDEX(INDIRECT("times"&amp;GW$2),$F149,HH$28))/10)</f>
        <v>0</v>
      </c>
      <c r="HI149" s="47">
        <f ca="1">IF(OR(INDEX(INDIRECT("times"&amp;GW$2),$F149,HI$28)&gt;10,INDEX(INDIRECT(GY149),$E149,HI$28)&lt;=INDEX(INDIRECT(GY149),$E149,$F149)),0,(INDEX(INDIRECT(GY149),$E149,$F149)-INDEX(INDIRECT(GY149),$E149,HI$28))*(10-INDEX(INDIRECT("times"&amp;GW$2),$F149,HI$28))/10)</f>
        <v>0</v>
      </c>
      <c r="HJ149" s="47">
        <f ca="1">IF(OR(INDEX(INDIRECT("times"&amp;GW$2),$F149,HJ$28)&gt;10,INDEX(INDIRECT(GY149),$E149,HJ$28)&lt;=INDEX(INDIRECT(GY149),$E149,$F149)),0,(INDEX(INDIRECT(GY149),$E149,$F149)-INDEX(INDIRECT(GY149),$E149,HJ$28))*(10-INDEX(INDIRECT("times"&amp;GW$2),$F149,HJ$28))/10)</f>
        <v>0</v>
      </c>
      <c r="HK149" s="47">
        <f ca="1">IF(OR(INDEX(INDIRECT("times"&amp;GW$2),$F149,HK$28)&gt;10,INDEX(INDIRECT(GY149),$E149,HK$28)&lt;=INDEX(INDIRECT(GY149),$E149,$F149)),0,(INDEX(INDIRECT(GY149),$E149,$F149)-INDEX(INDIRECT(GY149),$E149,HK$28))*(10-INDEX(INDIRECT("times"&amp;GW$2),$F149,HK$28))/10)</f>
        <v>0</v>
      </c>
      <c r="HL149" s="47">
        <f ca="1">IF(OR(INDEX(INDIRECT("times"&amp;GW$2),$F149,HL$28)&gt;10,INDEX(INDIRECT(GY149),$E149,HL$28)&lt;=INDEX(INDIRECT(GY149),$E149,$F149)),0,(INDEX(INDIRECT(GY149),$E149,$F149)-INDEX(INDIRECT(GY149),$E149,HL$28))*(10-INDEX(INDIRECT("times"&amp;GW$2),$F149,HL$28))/10)</f>
        <v>0</v>
      </c>
      <c r="HM149" s="47">
        <f ca="1">IF(OR(INDEX(INDIRECT("times"&amp;GW$2),$F149,HM$28)&gt;10,INDEX(INDIRECT(GY149),$E149,HM$28)&lt;=INDEX(INDIRECT(GY149),$E149,$F149)),0,(INDEX(INDIRECT(GY149),$E149,$F149)-INDEX(INDIRECT(GY149),$E149,HM$28))*(10-INDEX(INDIRECT("times"&amp;GW$2),$F149,HM$28))/10)</f>
        <v>0</v>
      </c>
      <c r="HN149" s="47">
        <f ca="1">IF(OR(INDEX(INDIRECT("times"&amp;GW$2),$F149,HN$28)&gt;10,INDEX(INDIRECT(GY149),$E149,HN$28)&lt;=INDEX(INDIRECT(GY149),$E149,$F149)),0,(INDEX(INDIRECT(GY149),$E149,$F149)-INDEX(INDIRECT(GY149),$E149,HN$28))*(10-INDEX(INDIRECT("times"&amp;GW$2),$F149,HN$28))/10)</f>
        <v>0</v>
      </c>
      <c r="HO149" s="47">
        <f ca="1">IF(OR(INDEX(INDIRECT("times"&amp;GW$2),$F149,HO$28)&gt;10,INDEX(INDIRECT(GY149),$E149,HO$28)&lt;=INDEX(INDIRECT(GY149),$E149,$F149)),0,(INDEX(INDIRECT(GY149),$E149,$F149)-INDEX(INDIRECT(GY149),$E149,HO$28))*(10-INDEX(INDIRECT("times"&amp;GW$2),$F149,HO$28))/10)</f>
        <v>0</v>
      </c>
      <c r="HP149" s="47">
        <f ca="1">IF(OR(INDEX(INDIRECT("times"&amp;GW$2),$F149,HP$28)&gt;10,INDEX(INDIRECT(GY149),$E149,HP$28)&lt;=INDEX(INDIRECT(GY149),$E149,$F149)),0,(INDEX(INDIRECT(GY149),$E149,$F149)-INDEX(INDIRECT(GY149),$E149,HP$28))*(10-INDEX(INDIRECT("times"&amp;GW$2),$F149,HP$28))/10)</f>
        <v>0</v>
      </c>
      <c r="HQ149" s="47">
        <f ca="1">IF(OR(INDEX(INDIRECT("times"&amp;GW$2),$F149,HQ$28)&gt;10,INDEX(INDIRECT(GY149),$E149,HQ$28)&lt;=INDEX(INDIRECT(GY149),$E149,$F149)),0,(INDEX(INDIRECT(GY149),$E149,$F149)-INDEX(INDIRECT(GY149),$E149,HQ$28))*(10-INDEX(INDIRECT("times"&amp;GW$2),$F149,HQ$28))/10)</f>
        <v>0</v>
      </c>
      <c r="HR149" s="47">
        <f ca="1">IF(OR(INDEX(INDIRECT("times"&amp;GW$2),$F149,HR$28)&gt;10,INDEX(INDIRECT(GY149),$E149,HR$28)&lt;=INDEX(INDIRECT(GY149),$E149,$F149)),0,(INDEX(INDIRECT(GY149),$E149,$F149)-INDEX(INDIRECT(GY149),$E149,HR$28))*(10-INDEX(INDIRECT("times"&amp;GW$2),$F149,HR$28))/10)</f>
        <v>0</v>
      </c>
      <c r="HS149" s="47">
        <f ca="1">IF(OR(INDEX(INDIRECT("times"&amp;GW$2),$F149,HS$28)&gt;10,INDEX(INDIRECT(GY149),$E149,HS$28)&lt;=INDEX(INDIRECT(GY149),$E149,$F149)),0,(INDEX(INDIRECT(GY149),$E149,$F149)-INDEX(INDIRECT(GY149),$E149,HS$28))*(10-INDEX(INDIRECT("times"&amp;GW$2),$F149,HS$28))/10)</f>
        <v>0</v>
      </c>
      <c r="HT149" s="47">
        <f ca="1">IF(OR(INDEX(INDIRECT("times"&amp;GW$2),$F149,HT$28)&gt;10,INDEX(INDIRECT(GY149),$E149,HT$28)&lt;=INDEX(INDIRECT(GY149),$E149,$F149)),0,(INDEX(INDIRECT(GY149),$E149,$F149)-INDEX(INDIRECT(GY149),$E149,HT$28))*(10-INDEX(INDIRECT("times"&amp;GW$2),$F149,HT$28))/10)</f>
        <v>0</v>
      </c>
      <c r="HU149" s="47">
        <f ca="1">IF(OR(INDEX(INDIRECT("times"&amp;GW$2),$F149,HU$28)&gt;10,INDEX(INDIRECT(GY149),$E149,HU$28)&lt;=INDEX(INDIRECT(GY149),$E149,$F149)),0,(INDEX(INDIRECT(GY149),$E149,$F149)-INDEX(INDIRECT(GY149),$E149,HU$28))*(10-INDEX(INDIRECT("times"&amp;GW$2),$F149,HU$28))/10)</f>
        <v>0</v>
      </c>
      <c r="HV149" s="48">
        <f ca="1">IF(OR(INDEX(INDIRECT("times"&amp;GW$2),$F149,HV$28)&gt;10,INDEX(INDIRECT(GY149),$E149,HV$28)&lt;=INDEX(INDIRECT(GY149),$E149,$F149)),0,(INDEX(INDIRECT(GY149),$E149,$F149)-INDEX(INDIRECT(GY149),$E149,HV$28))*(10-INDEX(INDIRECT("times"&amp;GW$2),$F149,HV$28))/10)</f>
        <v>0</v>
      </c>
      <c r="HW149" s="201">
        <v>2</v>
      </c>
    </row>
    <row r="150" spans="1:231" ht="15">
      <c r="A150" s="18" t="s">
        <v>191</v>
      </c>
      <c r="B150" s="122">
        <f>A131</f>
        <v>1</v>
      </c>
      <c r="C150" s="122" t="str">
        <f>A132</f>
        <v>work1834</v>
      </c>
      <c r="D150" s="210" t="str">
        <f t="shared" si="598"/>
        <v>core1_work1834</v>
      </c>
      <c r="E150" s="122">
        <v>1</v>
      </c>
      <c r="F150" s="33">
        <v>3</v>
      </c>
      <c r="G150" s="46">
        <f ca="1">IF(OR(INDEX(INDIRECT("times"&amp;B$2),$F150,G$28)&gt;10,INDEX(INDIRECT(D150),$E150,G$28)&lt;=INDEX(INDIRECT(D150),$E150,$F150)),0,(INDEX(INDIRECT(D150),$E150,$F150)-INDEX(INDIRECT(D150),$E150,G$28))*(10-INDEX(INDIRECT("times"&amp;B$2),$F150,G$28))/10)</f>
        <v>0</v>
      </c>
      <c r="H150" s="47">
        <f ca="1">IF(OR(INDEX(INDIRECT("times"&amp;B$2),$F150,H$28)&gt;10,INDEX(INDIRECT(D150),$E150,H$28)&lt;=INDEX(INDIRECT(D150),$E150,$F150)),0,(INDEX(INDIRECT(D150),$E150,$F150)-INDEX(INDIRECT(D150),$E150,H$28))*(10-INDEX(INDIRECT("times"&amp;B$2),$F150,H$28))/10)</f>
        <v>0</v>
      </c>
      <c r="I150" s="47">
        <f ca="1">IF(OR(INDEX(INDIRECT("times"&amp;B$2),$F150,I$28)&gt;10,INDEX(INDIRECT(D150),$E150,I$28)&lt;=INDEX(INDIRECT(D150),$E150,$F150)),0,(INDEX(INDIRECT(D150),$E150,$F150)-INDEX(INDIRECT(D150),$E150,I$28))*(10-INDEX(INDIRECT("times"&amp;B$2),$F150,I$28))/10)</f>
        <v>0</v>
      </c>
      <c r="J150" s="47">
        <f ca="1">IF(OR(INDEX(INDIRECT("times"&amp;B$2),$F150,J$28)&gt;10,INDEX(INDIRECT(D150),$E150,J$28)&lt;=INDEX(INDIRECT(D150),$E150,$F150)),0,(INDEX(INDIRECT(D150),$E150,$F150)-INDEX(INDIRECT(D150),$E150,J$28))*(10-INDEX(INDIRECT("times"&amp;B$2),$F150,J$28))/10)</f>
        <v>0</v>
      </c>
      <c r="K150" s="47">
        <f ca="1">IF(OR(INDEX(INDIRECT("times"&amp;B$2),$F150,K$28)&gt;10,INDEX(INDIRECT(D150),$E150,K$28)&lt;=INDEX(INDIRECT(D150),$E150,$F150)),0,(INDEX(INDIRECT(D150),$E150,$F150)-INDEX(INDIRECT(D150),$E150,K$28))*(10-INDEX(INDIRECT("times"&amp;B$2),$F150,K$28))/10)</f>
        <v>0</v>
      </c>
      <c r="L150" s="47">
        <f ca="1">IF(OR(INDEX(INDIRECT("times"&amp;B$2),$F150,L$28)&gt;10,INDEX(INDIRECT(D150),$E150,L$28)&lt;=INDEX(INDIRECT(D150),$E150,$F150)),0,(INDEX(INDIRECT(D150),$E150,$F150)-INDEX(INDIRECT(D150),$E150,L$28))*(10-INDEX(INDIRECT("times"&amp;B$2),$F150,L$28))/10)</f>
        <v>0</v>
      </c>
      <c r="M150" s="47">
        <f ca="1">IF(OR(INDEX(INDIRECT("times"&amp;B$2),$F150,M$28)&gt;10,INDEX(INDIRECT(D150),$E150,M$28)&lt;=INDEX(INDIRECT(D150),$E150,$F150)),0,(INDEX(INDIRECT(D150),$E150,$F150)-INDEX(INDIRECT(D150),$E150,M$28))*(10-INDEX(INDIRECT("times"&amp;B$2),$F150,M$28))/10)</f>
        <v>0</v>
      </c>
      <c r="N150" s="47">
        <f ca="1">IF(OR(INDEX(INDIRECT("times"&amp;B$2),$F150,N$28)&gt;10,INDEX(INDIRECT(D150),$E150,N$28)&lt;=INDEX(INDIRECT(D150),$E150,$F150)),0,(INDEX(INDIRECT(D150),$E150,$F150)-INDEX(INDIRECT(D150),$E150,N$28))*(10-INDEX(INDIRECT("times"&amp;B$2),$F150,N$28))/10)</f>
        <v>0</v>
      </c>
      <c r="O150" s="47">
        <f ca="1">IF(OR(INDEX(INDIRECT("times"&amp;B$2),$F150,O$28)&gt;10,INDEX(INDIRECT(D150),$E150,O$28)&lt;=INDEX(INDIRECT(D150),$E150,$F150)),0,(INDEX(INDIRECT(D150),$E150,$F150)-INDEX(INDIRECT(D150),$E150,O$28))*(10-INDEX(INDIRECT("times"&amp;B$2),$F150,O$28))/10)</f>
        <v>0</v>
      </c>
      <c r="P150" s="47">
        <f ca="1">IF(OR(INDEX(INDIRECT("times"&amp;B$2),$F150,P$28)&gt;10,INDEX(INDIRECT(D150),$E150,P$28)&lt;=INDEX(INDIRECT(D150),$E150,$F150)),0,(INDEX(INDIRECT(D150),$E150,$F150)-INDEX(INDIRECT(D150),$E150,P$28))*(10-INDEX(INDIRECT("times"&amp;B$2),$F150,P$28))/10)</f>
        <v>0</v>
      </c>
      <c r="Q150" s="47">
        <f ca="1">IF(OR(INDEX(INDIRECT("times"&amp;B$2),$F150,Q$28)&gt;10,INDEX(INDIRECT(D150),$E150,Q$28)&lt;=INDEX(INDIRECT(D150),$E150,$F150)),0,(INDEX(INDIRECT(D150),$E150,$F150)-INDEX(INDIRECT(D150),$E150,Q$28))*(10-INDEX(INDIRECT("times"&amp;B$2),$F150,Q$28))/10)</f>
        <v>0</v>
      </c>
      <c r="R150" s="47">
        <f ca="1">IF(OR(INDEX(INDIRECT("times"&amp;B$2),$F150,R$28)&gt;10,INDEX(INDIRECT(D150),$E150,R$28)&lt;=INDEX(INDIRECT(D150),$E150,$F150)),0,(INDEX(INDIRECT(D150),$E150,$F150)-INDEX(INDIRECT(D150),$E150,R$28))*(10-INDEX(INDIRECT("times"&amp;B$2),$F150,R$28))/10)</f>
        <v>0</v>
      </c>
      <c r="S150" s="47">
        <f ca="1">IF(OR(INDEX(INDIRECT("times"&amp;B$2),$F150,S$28)&gt;10,INDEX(INDIRECT(D150),$E150,S$28)&lt;=INDEX(INDIRECT(D150),$E150,$F150)),0,(INDEX(INDIRECT(D150),$E150,$F150)-INDEX(INDIRECT(D150),$E150,S$28))*(10-INDEX(INDIRECT("times"&amp;B$2),$F150,S$28))/10)</f>
        <v>0</v>
      </c>
      <c r="T150" s="47">
        <f ca="1">IF(OR(INDEX(INDIRECT("times"&amp;B$2),$F150,T$28)&gt;10,INDEX(INDIRECT(D150),$E150,T$28)&lt;=INDEX(INDIRECT(D150),$E150,$F150)),0,(INDEX(INDIRECT(D150),$E150,$F150)-INDEX(INDIRECT(D150),$E150,T$28))*(10-INDEX(INDIRECT("times"&amp;B$2),$F150,T$28))/10)</f>
        <v>0</v>
      </c>
      <c r="U150" s="47">
        <f ca="1">IF(OR(INDEX(INDIRECT("times"&amp;B$2),$F150,U$28)&gt;10,INDEX(INDIRECT(D150),$E150,U$28)&lt;=INDEX(INDIRECT(D150),$E150,$F150)),0,(INDEX(INDIRECT(D150),$E150,$F150)-INDEX(INDIRECT(D150),$E150,U$28))*(10-INDEX(INDIRECT("times"&amp;B$2),$F150,U$28))/10)</f>
        <v>0</v>
      </c>
      <c r="V150" s="47">
        <f ca="1">IF(OR(INDEX(INDIRECT("times"&amp;B$2),$F150,V$28)&gt;10,INDEX(INDIRECT(D150),$E150,V$28)&lt;=INDEX(INDIRECT(D150),$E150,$F150)),0,(INDEX(INDIRECT(D150),$E150,$F150)-INDEX(INDIRECT(D150),$E150,V$28))*(10-INDEX(INDIRECT("times"&amp;B$2),$F150,V$28))/10)</f>
        <v>0</v>
      </c>
      <c r="W150" s="47">
        <f ca="1">IF(OR(INDEX(INDIRECT("times"&amp;B$2),$F150,W$28)&gt;10,INDEX(INDIRECT(D150),$E150,W$28)&lt;=INDEX(INDIRECT(D150),$E150,$F150)),0,(INDEX(INDIRECT(D150),$E150,$F150)-INDEX(INDIRECT(D150),$E150,W$28))*(10-INDEX(INDIRECT("times"&amp;B$2),$F150,W$28))/10)</f>
        <v>0</v>
      </c>
      <c r="X150" s="47">
        <f ca="1">IF(OR(INDEX(INDIRECT("times"&amp;B$2),$F150,X$28)&gt;10,INDEX(INDIRECT(D150),$E150,X$28)&lt;=INDEX(INDIRECT(D150),$E150,$F150)),0,(INDEX(INDIRECT(D150),$E150,$F150)-INDEX(INDIRECT(D150),$E150,X$28))*(10-INDEX(INDIRECT("times"&amp;B$2),$F150,X$28))/10)</f>
        <v>0</v>
      </c>
      <c r="Y150" s="47">
        <f ca="1">IF(OR(INDEX(INDIRECT("times"&amp;B$2),$F150,Y$28)&gt;10,INDEX(INDIRECT(D150),$E150,Y$28)&lt;=INDEX(INDIRECT(D150),$E150,$F150)),0,(INDEX(INDIRECT(D150),$E150,$F150)-INDEX(INDIRECT(D150),$E150,Y$28))*(10-INDEX(INDIRECT("times"&amp;B$2),$F150,Y$28))/10)</f>
        <v>0</v>
      </c>
      <c r="Z150" s="47">
        <f ca="1">IF(OR(INDEX(INDIRECT("times"&amp;B$2),$F150,Z$28)&gt;10,INDEX(INDIRECT(D150),$E150,Z$28)&lt;=INDEX(INDIRECT(D150),$E150,$F150)),0,(INDEX(INDIRECT(D150),$E150,$F150)-INDEX(INDIRECT(D150),$E150,Z$28))*(10-INDEX(INDIRECT("times"&amp;B$2),$F150,Z$28))/10)</f>
        <v>0</v>
      </c>
      <c r="AA150" s="48">
        <f ca="1">IF(OR(INDEX(INDIRECT("times"&amp;B$2),$F150,AA$28)&gt;10,INDEX(INDIRECT(D150),$E150,AA$28)&lt;=INDEX(INDIRECT(D150),$E150,$F150)),0,(INDEX(INDIRECT(D150),$E150,$F150)-INDEX(INDIRECT(D150),$E150,AA$28))*(10-INDEX(INDIRECT("times"&amp;B$2),$F150,AA$28))/10)</f>
        <v>0</v>
      </c>
      <c r="AB150" s="201">
        <v>3</v>
      </c>
      <c r="AD150" s="18" t="s">
        <v>191</v>
      </c>
      <c r="AE150" s="122">
        <f>AD131</f>
        <v>1</v>
      </c>
      <c r="AF150" s="122" t="str">
        <f>AD132</f>
        <v>shop1834</v>
      </c>
      <c r="AG150" s="210" t="str">
        <f t="shared" si="599"/>
        <v>core1_shop1834</v>
      </c>
      <c r="AH150" s="122">
        <v>1</v>
      </c>
      <c r="AI150" s="33">
        <v>3</v>
      </c>
      <c r="AJ150" s="46">
        <f ca="1">IF(OR(INDEX(INDIRECT("times"&amp;AE$2),$F150,AJ$28)&gt;10,INDEX(INDIRECT(AG150),$E150,AJ$28)&lt;=INDEX(INDIRECT(AG150),$E150,$F150)),0,(INDEX(INDIRECT(AG150),$E150,$F150)-INDEX(INDIRECT(AG150),$E150,AJ$28))*(10-INDEX(INDIRECT("times"&amp;AE$2),$F150,AJ$28))/10)</f>
        <v>0</v>
      </c>
      <c r="AK150" s="47">
        <f ca="1">IF(OR(INDEX(INDIRECT("times"&amp;AE$2),$F150,AK$28)&gt;10,INDEX(INDIRECT(AG150),$E150,AK$28)&lt;=INDEX(INDIRECT(AG150),$E150,$F150)),0,(INDEX(INDIRECT(AG150),$E150,$F150)-INDEX(INDIRECT(AG150),$E150,AK$28))*(10-INDEX(INDIRECT("times"&amp;AE$2),$F150,AK$28))/10)</f>
        <v>0</v>
      </c>
      <c r="AL150" s="47">
        <f ca="1">IF(OR(INDEX(INDIRECT("times"&amp;AE$2),$F150,AL$28)&gt;10,INDEX(INDIRECT(AG150),$E150,AL$28)&lt;=INDEX(INDIRECT(AG150),$E150,$F150)),0,(INDEX(INDIRECT(AG150),$E150,$F150)-INDEX(INDIRECT(AG150),$E150,AL$28))*(10-INDEX(INDIRECT("times"&amp;AE$2),$F150,AL$28))/10)</f>
        <v>0</v>
      </c>
      <c r="AM150" s="47">
        <f ca="1">IF(OR(INDEX(INDIRECT("times"&amp;AE$2),$F150,AM$28)&gt;10,INDEX(INDIRECT(AG150),$E150,AM$28)&lt;=INDEX(INDIRECT(AG150),$E150,$F150)),0,(INDEX(INDIRECT(AG150),$E150,$F150)-INDEX(INDIRECT(AG150),$E150,AM$28))*(10-INDEX(INDIRECT("times"&amp;AE$2),$F150,AM$28))/10)</f>
        <v>0</v>
      </c>
      <c r="AN150" s="47">
        <f ca="1">IF(OR(INDEX(INDIRECT("times"&amp;AE$2),$F150,AN$28)&gt;10,INDEX(INDIRECT(AG150),$E150,AN$28)&lt;=INDEX(INDIRECT(AG150),$E150,$F150)),0,(INDEX(INDIRECT(AG150),$E150,$F150)-INDEX(INDIRECT(AG150),$E150,AN$28))*(10-INDEX(INDIRECT("times"&amp;AE$2),$F150,AN$28))/10)</f>
        <v>0</v>
      </c>
      <c r="AO150" s="47">
        <f ca="1">IF(OR(INDEX(INDIRECT("times"&amp;AE$2),$F150,AO$28)&gt;10,INDEX(INDIRECT(AG150),$E150,AO$28)&lt;=INDEX(INDIRECT(AG150),$E150,$F150)),0,(INDEX(INDIRECT(AG150),$E150,$F150)-INDEX(INDIRECT(AG150),$E150,AO$28))*(10-INDEX(INDIRECT("times"&amp;AE$2),$F150,AO$28))/10)</f>
        <v>0</v>
      </c>
      <c r="AP150" s="47">
        <f ca="1">IF(OR(INDEX(INDIRECT("times"&amp;AE$2),$F150,AP$28)&gt;10,INDEX(INDIRECT(AG150),$E150,AP$28)&lt;=INDEX(INDIRECT(AG150),$E150,$F150)),0,(INDEX(INDIRECT(AG150),$E150,$F150)-INDEX(INDIRECT(AG150),$E150,AP$28))*(10-INDEX(INDIRECT("times"&amp;AE$2),$F150,AP$28))/10)</f>
        <v>0</v>
      </c>
      <c r="AQ150" s="47">
        <f ca="1">IF(OR(INDEX(INDIRECT("times"&amp;AE$2),$F150,AQ$28)&gt;10,INDEX(INDIRECT(AG150),$E150,AQ$28)&lt;=INDEX(INDIRECT(AG150),$E150,$F150)),0,(INDEX(INDIRECT(AG150),$E150,$F150)-INDEX(INDIRECT(AG150),$E150,AQ$28))*(10-INDEX(INDIRECT("times"&amp;AE$2),$F150,AQ$28))/10)</f>
        <v>0</v>
      </c>
      <c r="AR150" s="47">
        <f ca="1">IF(OR(INDEX(INDIRECT("times"&amp;AE$2),$F150,AR$28)&gt;10,INDEX(INDIRECT(AG150),$E150,AR$28)&lt;=INDEX(INDIRECT(AG150),$E150,$F150)),0,(INDEX(INDIRECT(AG150),$E150,$F150)-INDEX(INDIRECT(AG150),$E150,AR$28))*(10-INDEX(INDIRECT("times"&amp;AE$2),$F150,AR$28))/10)</f>
        <v>0</v>
      </c>
      <c r="AS150" s="47">
        <f ca="1">IF(OR(INDEX(INDIRECT("times"&amp;AE$2),$F150,AS$28)&gt;10,INDEX(INDIRECT(AG150),$E150,AS$28)&lt;=INDEX(INDIRECT(AG150),$E150,$F150)),0,(INDEX(INDIRECT(AG150),$E150,$F150)-INDEX(INDIRECT(AG150),$E150,AS$28))*(10-INDEX(INDIRECT("times"&amp;AE$2),$F150,AS$28))/10)</f>
        <v>0</v>
      </c>
      <c r="AT150" s="47">
        <f ca="1">IF(OR(INDEX(INDIRECT("times"&amp;AE$2),$F150,AT$28)&gt;10,INDEX(INDIRECT(AG150),$E150,AT$28)&lt;=INDEX(INDIRECT(AG150),$E150,$F150)),0,(INDEX(INDIRECT(AG150),$E150,$F150)-INDEX(INDIRECT(AG150),$E150,AT$28))*(10-INDEX(INDIRECT("times"&amp;AE$2),$F150,AT$28))/10)</f>
        <v>0</v>
      </c>
      <c r="AU150" s="47">
        <f ca="1">IF(OR(INDEX(INDIRECT("times"&amp;AE$2),$F150,AU$28)&gt;10,INDEX(INDIRECT(AG150),$E150,AU$28)&lt;=INDEX(INDIRECT(AG150),$E150,$F150)),0,(INDEX(INDIRECT(AG150),$E150,$F150)-INDEX(INDIRECT(AG150),$E150,AU$28))*(10-INDEX(INDIRECT("times"&amp;AE$2),$F150,AU$28))/10)</f>
        <v>0</v>
      </c>
      <c r="AV150" s="47">
        <f ca="1">IF(OR(INDEX(INDIRECT("times"&amp;AE$2),$F150,AV$28)&gt;10,INDEX(INDIRECT(AG150),$E150,AV$28)&lt;=INDEX(INDIRECT(AG150),$E150,$F150)),0,(INDEX(INDIRECT(AG150),$E150,$F150)-INDEX(INDIRECT(AG150),$E150,AV$28))*(10-INDEX(INDIRECT("times"&amp;AE$2),$F150,AV$28))/10)</f>
        <v>0</v>
      </c>
      <c r="AW150" s="47">
        <f ca="1">IF(OR(INDEX(INDIRECT("times"&amp;AE$2),$F150,AW$28)&gt;10,INDEX(INDIRECT(AG150),$E150,AW$28)&lt;=INDEX(INDIRECT(AG150),$E150,$F150)),0,(INDEX(INDIRECT(AG150),$E150,$F150)-INDEX(INDIRECT(AG150),$E150,AW$28))*(10-INDEX(INDIRECT("times"&amp;AE$2),$F150,AW$28))/10)</f>
        <v>0</v>
      </c>
      <c r="AX150" s="47">
        <f ca="1">IF(OR(INDEX(INDIRECT("times"&amp;AE$2),$F150,AX$28)&gt;10,INDEX(INDIRECT(AG150),$E150,AX$28)&lt;=INDEX(INDIRECT(AG150),$E150,$F150)),0,(INDEX(INDIRECT(AG150),$E150,$F150)-INDEX(INDIRECT(AG150),$E150,AX$28))*(10-INDEX(INDIRECT("times"&amp;AE$2),$F150,AX$28))/10)</f>
        <v>0</v>
      </c>
      <c r="AY150" s="47">
        <f ca="1">IF(OR(INDEX(INDIRECT("times"&amp;AE$2),$F150,AY$28)&gt;10,INDEX(INDIRECT(AG150),$E150,AY$28)&lt;=INDEX(INDIRECT(AG150),$E150,$F150)),0,(INDEX(INDIRECT(AG150),$E150,$F150)-INDEX(INDIRECT(AG150),$E150,AY$28))*(10-INDEX(INDIRECT("times"&amp;AE$2),$F150,AY$28))/10)</f>
        <v>0</v>
      </c>
      <c r="AZ150" s="47">
        <f ca="1">IF(OR(INDEX(INDIRECT("times"&amp;AE$2),$F150,AZ$28)&gt;10,INDEX(INDIRECT(AG150),$E150,AZ$28)&lt;=INDEX(INDIRECT(AG150),$E150,$F150)),0,(INDEX(INDIRECT(AG150),$E150,$F150)-INDEX(INDIRECT(AG150),$E150,AZ$28))*(10-INDEX(INDIRECT("times"&amp;AE$2),$F150,AZ$28))/10)</f>
        <v>0</v>
      </c>
      <c r="BA150" s="47">
        <f ca="1">IF(OR(INDEX(INDIRECT("times"&amp;AE$2),$F150,BA$28)&gt;10,INDEX(INDIRECT(AG150),$E150,BA$28)&lt;=INDEX(INDIRECT(AG150),$E150,$F150)),0,(INDEX(INDIRECT(AG150),$E150,$F150)-INDEX(INDIRECT(AG150),$E150,BA$28))*(10-INDEX(INDIRECT("times"&amp;AE$2),$F150,BA$28))/10)</f>
        <v>0</v>
      </c>
      <c r="BB150" s="47">
        <f ca="1">IF(OR(INDEX(INDIRECT("times"&amp;AE$2),$F150,BB$28)&gt;10,INDEX(INDIRECT(AG150),$E150,BB$28)&lt;=INDEX(INDIRECT(AG150),$E150,$F150)),0,(INDEX(INDIRECT(AG150),$E150,$F150)-INDEX(INDIRECT(AG150),$E150,BB$28))*(10-INDEX(INDIRECT("times"&amp;AE$2),$F150,BB$28))/10)</f>
        <v>0</v>
      </c>
      <c r="BC150" s="47">
        <f ca="1">IF(OR(INDEX(INDIRECT("times"&amp;AE$2),$F150,BC$28)&gt;10,INDEX(INDIRECT(AG150),$E150,BC$28)&lt;=INDEX(INDIRECT(AG150),$E150,$F150)),0,(INDEX(INDIRECT(AG150),$E150,$F150)-INDEX(INDIRECT(AG150),$E150,BC$28))*(10-INDEX(INDIRECT("times"&amp;AE$2),$F150,BC$28))/10)</f>
        <v>0</v>
      </c>
      <c r="BD150" s="48">
        <f ca="1">IF(OR(INDEX(INDIRECT("times"&amp;AE$2),$F150,BD$28)&gt;10,INDEX(INDIRECT(AG150),$E150,BD$28)&lt;=INDEX(INDIRECT(AG150),$E150,$F150)),0,(INDEX(INDIRECT(AG150),$E150,$F150)-INDEX(INDIRECT(AG150),$E150,BD$28))*(10-INDEX(INDIRECT("times"&amp;AE$2),$F150,BD$28))/10)</f>
        <v>0</v>
      </c>
      <c r="BE150" s="201">
        <v>3</v>
      </c>
      <c r="BG150" s="18" t="s">
        <v>191</v>
      </c>
      <c r="BH150" s="122">
        <f>BG131</f>
        <v>1</v>
      </c>
      <c r="BI150" s="122" t="str">
        <f>BG132</f>
        <v>lei1834</v>
      </c>
      <c r="BJ150" s="210" t="str">
        <f t="shared" si="600"/>
        <v>core1_lei1834</v>
      </c>
      <c r="BK150" s="122">
        <v>1</v>
      </c>
      <c r="BL150" s="33">
        <v>3</v>
      </c>
      <c r="BM150" s="46">
        <f ca="1">IF(OR(INDEX(INDIRECT("times"&amp;BH$2),$F150,BM$28)&gt;10,INDEX(INDIRECT(BJ150),$E150,BM$28)&lt;=INDEX(INDIRECT(BJ150),$E150,$F150)),0,(INDEX(INDIRECT(BJ150),$E150,$F150)-INDEX(INDIRECT(BJ150),$E150,BM$28))*(10-INDEX(INDIRECT("times"&amp;BH$2),$F150,BM$28))/10)</f>
        <v>0</v>
      </c>
      <c r="BN150" s="47">
        <f ca="1">IF(OR(INDEX(INDIRECT("times"&amp;BH$2),$F150,BN$28)&gt;10,INDEX(INDIRECT(BJ150),$E150,BN$28)&lt;=INDEX(INDIRECT(BJ150),$E150,$F150)),0,(INDEX(INDIRECT(BJ150),$E150,$F150)-INDEX(INDIRECT(BJ150),$E150,BN$28))*(10-INDEX(INDIRECT("times"&amp;BH$2),$F150,BN$28))/10)</f>
        <v>0</v>
      </c>
      <c r="BO150" s="47">
        <f ca="1">IF(OR(INDEX(INDIRECT("times"&amp;BH$2),$F150,BO$28)&gt;10,INDEX(INDIRECT(BJ150),$E150,BO$28)&lt;=INDEX(INDIRECT(BJ150),$E150,$F150)),0,(INDEX(INDIRECT(BJ150),$E150,$F150)-INDEX(INDIRECT(BJ150),$E150,BO$28))*(10-INDEX(INDIRECT("times"&amp;BH$2),$F150,BO$28))/10)</f>
        <v>0</v>
      </c>
      <c r="BP150" s="47">
        <f ca="1">IF(OR(INDEX(INDIRECT("times"&amp;BH$2),$F150,BP$28)&gt;10,INDEX(INDIRECT(BJ150),$E150,BP$28)&lt;=INDEX(INDIRECT(BJ150),$E150,$F150)),0,(INDEX(INDIRECT(BJ150),$E150,$F150)-INDEX(INDIRECT(BJ150),$E150,BP$28))*(10-INDEX(INDIRECT("times"&amp;BH$2),$F150,BP$28))/10)</f>
        <v>0</v>
      </c>
      <c r="BQ150" s="47">
        <f ca="1">IF(OR(INDEX(INDIRECT("times"&amp;BH$2),$F150,BQ$28)&gt;10,INDEX(INDIRECT(BJ150),$E150,BQ$28)&lt;=INDEX(INDIRECT(BJ150),$E150,$F150)),0,(INDEX(INDIRECT(BJ150),$E150,$F150)-INDEX(INDIRECT(BJ150),$E150,BQ$28))*(10-INDEX(INDIRECT("times"&amp;BH$2),$F150,BQ$28))/10)</f>
        <v>0</v>
      </c>
      <c r="BR150" s="47">
        <f ca="1">IF(OR(INDEX(INDIRECT("times"&amp;BH$2),$F150,BR$28)&gt;10,INDEX(INDIRECT(BJ150),$E150,BR$28)&lt;=INDEX(INDIRECT(BJ150),$E150,$F150)),0,(INDEX(INDIRECT(BJ150),$E150,$F150)-INDEX(INDIRECT(BJ150),$E150,BR$28))*(10-INDEX(INDIRECT("times"&amp;BH$2),$F150,BR$28))/10)</f>
        <v>0</v>
      </c>
      <c r="BS150" s="47">
        <f ca="1">IF(OR(INDEX(INDIRECT("times"&amp;BH$2),$F150,BS$28)&gt;10,INDEX(INDIRECT(BJ150),$E150,BS$28)&lt;=INDEX(INDIRECT(BJ150),$E150,$F150)),0,(INDEX(INDIRECT(BJ150),$E150,$F150)-INDEX(INDIRECT(BJ150),$E150,BS$28))*(10-INDEX(INDIRECT("times"&amp;BH$2),$F150,BS$28))/10)</f>
        <v>0</v>
      </c>
      <c r="BT150" s="47">
        <f ca="1">IF(OR(INDEX(INDIRECT("times"&amp;BH$2),$F150,BT$28)&gt;10,INDEX(INDIRECT(BJ150),$E150,BT$28)&lt;=INDEX(INDIRECT(BJ150),$E150,$F150)),0,(INDEX(INDIRECT(BJ150),$E150,$F150)-INDEX(INDIRECT(BJ150),$E150,BT$28))*(10-INDEX(INDIRECT("times"&amp;BH$2),$F150,BT$28))/10)</f>
        <v>0</v>
      </c>
      <c r="BU150" s="47">
        <f ca="1">IF(OR(INDEX(INDIRECT("times"&amp;BH$2),$F150,BU$28)&gt;10,INDEX(INDIRECT(BJ150),$E150,BU$28)&lt;=INDEX(INDIRECT(BJ150),$E150,$F150)),0,(INDEX(INDIRECT(BJ150),$E150,$F150)-INDEX(INDIRECT(BJ150),$E150,BU$28))*(10-INDEX(INDIRECT("times"&amp;BH$2),$F150,BU$28))/10)</f>
        <v>0</v>
      </c>
      <c r="BV150" s="47">
        <f ca="1">IF(OR(INDEX(INDIRECT("times"&amp;BH$2),$F150,BV$28)&gt;10,INDEX(INDIRECT(BJ150),$E150,BV$28)&lt;=INDEX(INDIRECT(BJ150),$E150,$F150)),0,(INDEX(INDIRECT(BJ150),$E150,$F150)-INDEX(INDIRECT(BJ150),$E150,BV$28))*(10-INDEX(INDIRECT("times"&amp;BH$2),$F150,BV$28))/10)</f>
        <v>0</v>
      </c>
      <c r="BW150" s="47">
        <f ca="1">IF(OR(INDEX(INDIRECT("times"&amp;BH$2),$F150,BW$28)&gt;10,INDEX(INDIRECT(BJ150),$E150,BW$28)&lt;=INDEX(INDIRECT(BJ150),$E150,$F150)),0,(INDEX(INDIRECT(BJ150),$E150,$F150)-INDEX(INDIRECT(BJ150),$E150,BW$28))*(10-INDEX(INDIRECT("times"&amp;BH$2),$F150,BW$28))/10)</f>
        <v>0</v>
      </c>
      <c r="BX150" s="47">
        <f ca="1">IF(OR(INDEX(INDIRECT("times"&amp;BH$2),$F150,BX$28)&gt;10,INDEX(INDIRECT(BJ150),$E150,BX$28)&lt;=INDEX(INDIRECT(BJ150),$E150,$F150)),0,(INDEX(INDIRECT(BJ150),$E150,$F150)-INDEX(INDIRECT(BJ150),$E150,BX$28))*(10-INDEX(INDIRECT("times"&amp;BH$2),$F150,BX$28))/10)</f>
        <v>0</v>
      </c>
      <c r="BY150" s="47">
        <f ca="1">IF(OR(INDEX(INDIRECT("times"&amp;BH$2),$F150,BY$28)&gt;10,INDEX(INDIRECT(BJ150),$E150,BY$28)&lt;=INDEX(INDIRECT(BJ150),$E150,$F150)),0,(INDEX(INDIRECT(BJ150),$E150,$F150)-INDEX(INDIRECT(BJ150),$E150,BY$28))*(10-INDEX(INDIRECT("times"&amp;BH$2),$F150,BY$28))/10)</f>
        <v>0</v>
      </c>
      <c r="BZ150" s="47">
        <f ca="1">IF(OR(INDEX(INDIRECT("times"&amp;BH$2),$F150,BZ$28)&gt;10,INDEX(INDIRECT(BJ150),$E150,BZ$28)&lt;=INDEX(INDIRECT(BJ150),$E150,$F150)),0,(INDEX(INDIRECT(BJ150),$E150,$F150)-INDEX(INDIRECT(BJ150),$E150,BZ$28))*(10-INDEX(INDIRECT("times"&amp;BH$2),$F150,BZ$28))/10)</f>
        <v>0</v>
      </c>
      <c r="CA150" s="47">
        <f ca="1">IF(OR(INDEX(INDIRECT("times"&amp;BH$2),$F150,CA$28)&gt;10,INDEX(INDIRECT(BJ150),$E150,CA$28)&lt;=INDEX(INDIRECT(BJ150),$E150,$F150)),0,(INDEX(INDIRECT(BJ150),$E150,$F150)-INDEX(INDIRECT(BJ150),$E150,CA$28))*(10-INDEX(INDIRECT("times"&amp;BH$2),$F150,CA$28))/10)</f>
        <v>0</v>
      </c>
      <c r="CB150" s="47">
        <f ca="1">IF(OR(INDEX(INDIRECT("times"&amp;BH$2),$F150,CB$28)&gt;10,INDEX(INDIRECT(BJ150),$E150,CB$28)&lt;=INDEX(INDIRECT(BJ150),$E150,$F150)),0,(INDEX(INDIRECT(BJ150),$E150,$F150)-INDEX(INDIRECT(BJ150),$E150,CB$28))*(10-INDEX(INDIRECT("times"&amp;BH$2),$F150,CB$28))/10)</f>
        <v>0</v>
      </c>
      <c r="CC150" s="47">
        <f ca="1">IF(OR(INDEX(INDIRECT("times"&amp;BH$2),$F150,CC$28)&gt;10,INDEX(INDIRECT(BJ150),$E150,CC$28)&lt;=INDEX(INDIRECT(BJ150),$E150,$F150)),0,(INDEX(INDIRECT(BJ150),$E150,$F150)-INDEX(INDIRECT(BJ150),$E150,CC$28))*(10-INDEX(INDIRECT("times"&amp;BH$2),$F150,CC$28))/10)</f>
        <v>0</v>
      </c>
      <c r="CD150" s="47">
        <f ca="1">IF(OR(INDEX(INDIRECT("times"&amp;BH$2),$F150,CD$28)&gt;10,INDEX(INDIRECT(BJ150),$E150,CD$28)&lt;=INDEX(INDIRECT(BJ150),$E150,$F150)),0,(INDEX(INDIRECT(BJ150),$E150,$F150)-INDEX(INDIRECT(BJ150),$E150,CD$28))*(10-INDEX(INDIRECT("times"&amp;BH$2),$F150,CD$28))/10)</f>
        <v>0</v>
      </c>
      <c r="CE150" s="47">
        <f ca="1">IF(OR(INDEX(INDIRECT("times"&amp;BH$2),$F150,CE$28)&gt;10,INDEX(INDIRECT(BJ150),$E150,CE$28)&lt;=INDEX(INDIRECT(BJ150),$E150,$F150)),0,(INDEX(INDIRECT(BJ150),$E150,$F150)-INDEX(INDIRECT(BJ150),$E150,CE$28))*(10-INDEX(INDIRECT("times"&amp;BH$2),$F150,CE$28))/10)</f>
        <v>0</v>
      </c>
      <c r="CF150" s="47">
        <f ca="1">IF(OR(INDEX(INDIRECT("times"&amp;BH$2),$F150,CF$28)&gt;10,INDEX(INDIRECT(BJ150),$E150,CF$28)&lt;=INDEX(INDIRECT(BJ150),$E150,$F150)),0,(INDEX(INDIRECT(BJ150),$E150,$F150)-INDEX(INDIRECT(BJ150),$E150,CF$28))*(10-INDEX(INDIRECT("times"&amp;BH$2),$F150,CF$28))/10)</f>
        <v>0</v>
      </c>
      <c r="CG150" s="48">
        <f ca="1">IF(OR(INDEX(INDIRECT("times"&amp;BH$2),$F150,CG$28)&gt;10,INDEX(INDIRECT(BJ150),$E150,CG$28)&lt;=INDEX(INDIRECT(BJ150),$E150,$F150)),0,(INDEX(INDIRECT(BJ150),$E150,$F150)-INDEX(INDIRECT(BJ150),$E150,CG$28))*(10-INDEX(INDIRECT("times"&amp;BH$2),$F150,CG$28))/10)</f>
        <v>0</v>
      </c>
      <c r="CH150" s="201">
        <v>3</v>
      </c>
      <c r="CJ150" s="18" t="s">
        <v>191</v>
      </c>
      <c r="CK150" s="122">
        <f>CJ131</f>
        <v>1</v>
      </c>
      <c r="CL150" s="122" t="str">
        <f>CJ132</f>
        <v>work3564</v>
      </c>
      <c r="CM150" s="210" t="str">
        <f t="shared" si="601"/>
        <v>core1_work3564</v>
      </c>
      <c r="CN150" s="122">
        <v>1</v>
      </c>
      <c r="CO150" s="33">
        <v>3</v>
      </c>
      <c r="CP150" s="46">
        <f ca="1">IF(OR(INDEX(INDIRECT("times"&amp;CK$2),$F150,CP$28)&gt;10,INDEX(INDIRECT(CM150),$E150,CP$28)&lt;=INDEX(INDIRECT(CM150),$E150,$F150)),0,(INDEX(INDIRECT(CM150),$E150,$F150)-INDEX(INDIRECT(CM150),$E150,CP$28))*(10-INDEX(INDIRECT("times"&amp;CK$2),$F150,CP$28))/10)</f>
        <v>0</v>
      </c>
      <c r="CQ150" s="47">
        <f ca="1">IF(OR(INDEX(INDIRECT("times"&amp;CK$2),$F150,CQ$28)&gt;10,INDEX(INDIRECT(CM150),$E150,CQ$28)&lt;=INDEX(INDIRECT(CM150),$E150,$F150)),0,(INDEX(INDIRECT(CM150),$E150,$F150)-INDEX(INDIRECT(CM150),$E150,CQ$28))*(10-INDEX(INDIRECT("times"&amp;CK$2),$F150,CQ$28))/10)</f>
        <v>0</v>
      </c>
      <c r="CR150" s="47">
        <f ca="1">IF(OR(INDEX(INDIRECT("times"&amp;CK$2),$F150,CR$28)&gt;10,INDEX(INDIRECT(CM150),$E150,CR$28)&lt;=INDEX(INDIRECT(CM150),$E150,$F150)),0,(INDEX(INDIRECT(CM150),$E150,$F150)-INDEX(INDIRECT(CM150),$E150,CR$28))*(10-INDEX(INDIRECT("times"&amp;CK$2),$F150,CR$28))/10)</f>
        <v>0</v>
      </c>
      <c r="CS150" s="47">
        <f ca="1">IF(OR(INDEX(INDIRECT("times"&amp;CK$2),$F150,CS$28)&gt;10,INDEX(INDIRECT(CM150),$E150,CS$28)&lt;=INDEX(INDIRECT(CM150),$E150,$F150)),0,(INDEX(INDIRECT(CM150),$E150,$F150)-INDEX(INDIRECT(CM150),$E150,CS$28))*(10-INDEX(INDIRECT("times"&amp;CK$2),$F150,CS$28))/10)</f>
        <v>0</v>
      </c>
      <c r="CT150" s="47">
        <f ca="1">IF(OR(INDEX(INDIRECT("times"&amp;CK$2),$F150,CT$28)&gt;10,INDEX(INDIRECT(CM150),$E150,CT$28)&lt;=INDEX(INDIRECT(CM150),$E150,$F150)),0,(INDEX(INDIRECT(CM150),$E150,$F150)-INDEX(INDIRECT(CM150),$E150,CT$28))*(10-INDEX(INDIRECT("times"&amp;CK$2),$F150,CT$28))/10)</f>
        <v>0</v>
      </c>
      <c r="CU150" s="47">
        <f ca="1">IF(OR(INDEX(INDIRECT("times"&amp;CK$2),$F150,CU$28)&gt;10,INDEX(INDIRECT(CM150),$E150,CU$28)&lt;=INDEX(INDIRECT(CM150),$E150,$F150)),0,(INDEX(INDIRECT(CM150),$E150,$F150)-INDEX(INDIRECT(CM150),$E150,CU$28))*(10-INDEX(INDIRECT("times"&amp;CK$2),$F150,CU$28))/10)</f>
        <v>0</v>
      </c>
      <c r="CV150" s="47">
        <f ca="1">IF(OR(INDEX(INDIRECT("times"&amp;CK$2),$F150,CV$28)&gt;10,INDEX(INDIRECT(CM150),$E150,CV$28)&lt;=INDEX(INDIRECT(CM150),$E150,$F150)),0,(INDEX(INDIRECT(CM150),$E150,$F150)-INDEX(INDIRECT(CM150),$E150,CV$28))*(10-INDEX(INDIRECT("times"&amp;CK$2),$F150,CV$28))/10)</f>
        <v>0</v>
      </c>
      <c r="CW150" s="47">
        <f ca="1">IF(OR(INDEX(INDIRECT("times"&amp;CK$2),$F150,CW$28)&gt;10,INDEX(INDIRECT(CM150),$E150,CW$28)&lt;=INDEX(INDIRECT(CM150),$E150,$F150)),0,(INDEX(INDIRECT(CM150),$E150,$F150)-INDEX(INDIRECT(CM150),$E150,CW$28))*(10-INDEX(INDIRECT("times"&amp;CK$2),$F150,CW$28))/10)</f>
        <v>0</v>
      </c>
      <c r="CX150" s="47">
        <f ca="1">IF(OR(INDEX(INDIRECT("times"&amp;CK$2),$F150,CX$28)&gt;10,INDEX(INDIRECT(CM150),$E150,CX$28)&lt;=INDEX(INDIRECT(CM150),$E150,$F150)),0,(INDEX(INDIRECT(CM150),$E150,$F150)-INDEX(INDIRECT(CM150),$E150,CX$28))*(10-INDEX(INDIRECT("times"&amp;CK$2),$F150,CX$28))/10)</f>
        <v>0</v>
      </c>
      <c r="CY150" s="47">
        <f ca="1">IF(OR(INDEX(INDIRECT("times"&amp;CK$2),$F150,CY$28)&gt;10,INDEX(INDIRECT(CM150),$E150,CY$28)&lt;=INDEX(INDIRECT(CM150),$E150,$F150)),0,(INDEX(INDIRECT(CM150),$E150,$F150)-INDEX(INDIRECT(CM150),$E150,CY$28))*(10-INDEX(INDIRECT("times"&amp;CK$2),$F150,CY$28))/10)</f>
        <v>0</v>
      </c>
      <c r="CZ150" s="47">
        <f ca="1">IF(OR(INDEX(INDIRECT("times"&amp;CK$2),$F150,CZ$28)&gt;10,INDEX(INDIRECT(CM150),$E150,CZ$28)&lt;=INDEX(INDIRECT(CM150),$E150,$F150)),0,(INDEX(INDIRECT(CM150),$E150,$F150)-INDEX(INDIRECT(CM150),$E150,CZ$28))*(10-INDEX(INDIRECT("times"&amp;CK$2),$F150,CZ$28))/10)</f>
        <v>0</v>
      </c>
      <c r="DA150" s="47">
        <f ca="1">IF(OR(INDEX(INDIRECT("times"&amp;CK$2),$F150,DA$28)&gt;10,INDEX(INDIRECT(CM150),$E150,DA$28)&lt;=INDEX(INDIRECT(CM150),$E150,$F150)),0,(INDEX(INDIRECT(CM150),$E150,$F150)-INDEX(INDIRECT(CM150),$E150,DA$28))*(10-INDEX(INDIRECT("times"&amp;CK$2),$F150,DA$28))/10)</f>
        <v>0</v>
      </c>
      <c r="DB150" s="47">
        <f ca="1">IF(OR(INDEX(INDIRECT("times"&amp;CK$2),$F150,DB$28)&gt;10,INDEX(INDIRECT(CM150),$E150,DB$28)&lt;=INDEX(INDIRECT(CM150),$E150,$F150)),0,(INDEX(INDIRECT(CM150),$E150,$F150)-INDEX(INDIRECT(CM150),$E150,DB$28))*(10-INDEX(INDIRECT("times"&amp;CK$2),$F150,DB$28))/10)</f>
        <v>0</v>
      </c>
      <c r="DC150" s="47">
        <f ca="1">IF(OR(INDEX(INDIRECT("times"&amp;CK$2),$F150,DC$28)&gt;10,INDEX(INDIRECT(CM150),$E150,DC$28)&lt;=INDEX(INDIRECT(CM150),$E150,$F150)),0,(INDEX(INDIRECT(CM150),$E150,$F150)-INDEX(INDIRECT(CM150),$E150,DC$28))*(10-INDEX(INDIRECT("times"&amp;CK$2),$F150,DC$28))/10)</f>
        <v>0</v>
      </c>
      <c r="DD150" s="47">
        <f ca="1">IF(OR(INDEX(INDIRECT("times"&amp;CK$2),$F150,DD$28)&gt;10,INDEX(INDIRECT(CM150),$E150,DD$28)&lt;=INDEX(INDIRECT(CM150),$E150,$F150)),0,(INDEX(INDIRECT(CM150),$E150,$F150)-INDEX(INDIRECT(CM150),$E150,DD$28))*(10-INDEX(INDIRECT("times"&amp;CK$2),$F150,DD$28))/10)</f>
        <v>0</v>
      </c>
      <c r="DE150" s="47">
        <f ca="1">IF(OR(INDEX(INDIRECT("times"&amp;CK$2),$F150,DE$28)&gt;10,INDEX(INDIRECT(CM150),$E150,DE$28)&lt;=INDEX(INDIRECT(CM150),$E150,$F150)),0,(INDEX(INDIRECT(CM150),$E150,$F150)-INDEX(INDIRECT(CM150),$E150,DE$28))*(10-INDEX(INDIRECT("times"&amp;CK$2),$F150,DE$28))/10)</f>
        <v>0</v>
      </c>
      <c r="DF150" s="47">
        <f ca="1">IF(OR(INDEX(INDIRECT("times"&amp;CK$2),$F150,DF$28)&gt;10,INDEX(INDIRECT(CM150),$E150,DF$28)&lt;=INDEX(INDIRECT(CM150),$E150,$F150)),0,(INDEX(INDIRECT(CM150),$E150,$F150)-INDEX(INDIRECT(CM150),$E150,DF$28))*(10-INDEX(INDIRECT("times"&amp;CK$2),$F150,DF$28))/10)</f>
        <v>0</v>
      </c>
      <c r="DG150" s="47">
        <f ca="1">IF(OR(INDEX(INDIRECT("times"&amp;CK$2),$F150,DG$28)&gt;10,INDEX(INDIRECT(CM150),$E150,DG$28)&lt;=INDEX(INDIRECT(CM150),$E150,$F150)),0,(INDEX(INDIRECT(CM150),$E150,$F150)-INDEX(INDIRECT(CM150),$E150,DG$28))*(10-INDEX(INDIRECT("times"&amp;CK$2),$F150,DG$28))/10)</f>
        <v>0</v>
      </c>
      <c r="DH150" s="47">
        <f ca="1">IF(OR(INDEX(INDIRECT("times"&amp;CK$2),$F150,DH$28)&gt;10,INDEX(INDIRECT(CM150),$E150,DH$28)&lt;=INDEX(INDIRECT(CM150),$E150,$F150)),0,(INDEX(INDIRECT(CM150),$E150,$F150)-INDEX(INDIRECT(CM150),$E150,DH$28))*(10-INDEX(INDIRECT("times"&amp;CK$2),$F150,DH$28))/10)</f>
        <v>0</v>
      </c>
      <c r="DI150" s="47">
        <f ca="1">IF(OR(INDEX(INDIRECT("times"&amp;CK$2),$F150,DI$28)&gt;10,INDEX(INDIRECT(CM150),$E150,DI$28)&lt;=INDEX(INDIRECT(CM150),$E150,$F150)),0,(INDEX(INDIRECT(CM150),$E150,$F150)-INDEX(INDIRECT(CM150),$E150,DI$28))*(10-INDEX(INDIRECT("times"&amp;CK$2),$F150,DI$28))/10)</f>
        <v>0</v>
      </c>
      <c r="DJ150" s="48">
        <f ca="1">IF(OR(INDEX(INDIRECT("times"&amp;CK$2),$F150,DJ$28)&gt;10,INDEX(INDIRECT(CM150),$E150,DJ$28)&lt;=INDEX(INDIRECT(CM150),$E150,$F150)),0,(INDEX(INDIRECT(CM150),$E150,$F150)-INDEX(INDIRECT(CM150),$E150,DJ$28))*(10-INDEX(INDIRECT("times"&amp;CK$2),$F150,DJ$28))/10)</f>
        <v>0</v>
      </c>
      <c r="DK150" s="201">
        <v>3</v>
      </c>
      <c r="DM150" s="18" t="s">
        <v>191</v>
      </c>
      <c r="DN150" s="122">
        <f>DM131</f>
        <v>1</v>
      </c>
      <c r="DO150" s="122" t="str">
        <f>DM132</f>
        <v>shop3564</v>
      </c>
      <c r="DP150" s="210" t="str">
        <f t="shared" si="602"/>
        <v>core1_shop3564</v>
      </c>
      <c r="DQ150" s="122">
        <v>1</v>
      </c>
      <c r="DR150" s="33">
        <v>3</v>
      </c>
      <c r="DS150" s="46">
        <f ca="1">IF(OR(INDEX(INDIRECT("times"&amp;DN$2),$F150,DS$28)&gt;10,INDEX(INDIRECT(DP150),$E150,DS$28)&lt;=INDEX(INDIRECT(DP150),$E150,$F150)),0,(INDEX(INDIRECT(DP150),$E150,$F150)-INDEX(INDIRECT(DP150),$E150,DS$28))*(10-INDEX(INDIRECT("times"&amp;DN$2),$F150,DS$28))/10)</f>
        <v>0</v>
      </c>
      <c r="DT150" s="47">
        <f ca="1">IF(OR(INDEX(INDIRECT("times"&amp;DN$2),$F150,DT$28)&gt;10,INDEX(INDIRECT(DP150),$E150,DT$28)&lt;=INDEX(INDIRECT(DP150),$E150,$F150)),0,(INDEX(INDIRECT(DP150),$E150,$F150)-INDEX(INDIRECT(DP150),$E150,DT$28))*(10-INDEX(INDIRECT("times"&amp;DN$2),$F150,DT$28))/10)</f>
        <v>0</v>
      </c>
      <c r="DU150" s="47">
        <f ca="1">IF(OR(INDEX(INDIRECT("times"&amp;DN$2),$F150,DU$28)&gt;10,INDEX(INDIRECT(DP150),$E150,DU$28)&lt;=INDEX(INDIRECT(DP150),$E150,$F150)),0,(INDEX(INDIRECT(DP150),$E150,$F150)-INDEX(INDIRECT(DP150),$E150,DU$28))*(10-INDEX(INDIRECT("times"&amp;DN$2),$F150,DU$28))/10)</f>
        <v>0</v>
      </c>
      <c r="DV150" s="47">
        <f ca="1">IF(OR(INDEX(INDIRECT("times"&amp;DN$2),$F150,DV$28)&gt;10,INDEX(INDIRECT(DP150),$E150,DV$28)&lt;=INDEX(INDIRECT(DP150),$E150,$F150)),0,(INDEX(INDIRECT(DP150),$E150,$F150)-INDEX(INDIRECT(DP150),$E150,DV$28))*(10-INDEX(INDIRECT("times"&amp;DN$2),$F150,DV$28))/10)</f>
        <v>0</v>
      </c>
      <c r="DW150" s="47">
        <f ca="1">IF(OR(INDEX(INDIRECT("times"&amp;DN$2),$F150,DW$28)&gt;10,INDEX(INDIRECT(DP150),$E150,DW$28)&lt;=INDEX(INDIRECT(DP150),$E150,$F150)),0,(INDEX(INDIRECT(DP150),$E150,$F150)-INDEX(INDIRECT(DP150),$E150,DW$28))*(10-INDEX(INDIRECT("times"&amp;DN$2),$F150,DW$28))/10)</f>
        <v>0</v>
      </c>
      <c r="DX150" s="47">
        <f ca="1">IF(OR(INDEX(INDIRECT("times"&amp;DN$2),$F150,DX$28)&gt;10,INDEX(INDIRECT(DP150),$E150,DX$28)&lt;=INDEX(INDIRECT(DP150),$E150,$F150)),0,(INDEX(INDIRECT(DP150),$E150,$F150)-INDEX(INDIRECT(DP150),$E150,DX$28))*(10-INDEX(INDIRECT("times"&amp;DN$2),$F150,DX$28))/10)</f>
        <v>0</v>
      </c>
      <c r="DY150" s="47">
        <f ca="1">IF(OR(INDEX(INDIRECT("times"&amp;DN$2),$F150,DY$28)&gt;10,INDEX(INDIRECT(DP150),$E150,DY$28)&lt;=INDEX(INDIRECT(DP150),$E150,$F150)),0,(INDEX(INDIRECT(DP150),$E150,$F150)-INDEX(INDIRECT(DP150),$E150,DY$28))*(10-INDEX(INDIRECT("times"&amp;DN$2),$F150,DY$28))/10)</f>
        <v>0</v>
      </c>
      <c r="DZ150" s="47">
        <f ca="1">IF(OR(INDEX(INDIRECT("times"&amp;DN$2),$F150,DZ$28)&gt;10,INDEX(INDIRECT(DP150),$E150,DZ$28)&lt;=INDEX(INDIRECT(DP150),$E150,$F150)),0,(INDEX(INDIRECT(DP150),$E150,$F150)-INDEX(INDIRECT(DP150),$E150,DZ$28))*(10-INDEX(INDIRECT("times"&amp;DN$2),$F150,DZ$28))/10)</f>
        <v>0</v>
      </c>
      <c r="EA150" s="47">
        <f ca="1">IF(OR(INDEX(INDIRECT("times"&amp;DN$2),$F150,EA$28)&gt;10,INDEX(INDIRECT(DP150),$E150,EA$28)&lt;=INDEX(INDIRECT(DP150),$E150,$F150)),0,(INDEX(INDIRECT(DP150),$E150,$F150)-INDEX(INDIRECT(DP150),$E150,EA$28))*(10-INDEX(INDIRECT("times"&amp;DN$2),$F150,EA$28))/10)</f>
        <v>0</v>
      </c>
      <c r="EB150" s="47">
        <f ca="1">IF(OR(INDEX(INDIRECT("times"&amp;DN$2),$F150,EB$28)&gt;10,INDEX(INDIRECT(DP150),$E150,EB$28)&lt;=INDEX(INDIRECT(DP150),$E150,$F150)),0,(INDEX(INDIRECT(DP150),$E150,$F150)-INDEX(INDIRECT(DP150),$E150,EB$28))*(10-INDEX(INDIRECT("times"&amp;DN$2),$F150,EB$28))/10)</f>
        <v>0</v>
      </c>
      <c r="EC150" s="47">
        <f ca="1">IF(OR(INDEX(INDIRECT("times"&amp;DN$2),$F150,EC$28)&gt;10,INDEX(INDIRECT(DP150),$E150,EC$28)&lt;=INDEX(INDIRECT(DP150),$E150,$F150)),0,(INDEX(INDIRECT(DP150),$E150,$F150)-INDEX(INDIRECT(DP150),$E150,EC$28))*(10-INDEX(INDIRECT("times"&amp;DN$2),$F150,EC$28))/10)</f>
        <v>0</v>
      </c>
      <c r="ED150" s="47">
        <f ca="1">IF(OR(INDEX(INDIRECT("times"&amp;DN$2),$F150,ED$28)&gt;10,INDEX(INDIRECT(DP150),$E150,ED$28)&lt;=INDEX(INDIRECT(DP150),$E150,$F150)),0,(INDEX(INDIRECT(DP150),$E150,$F150)-INDEX(INDIRECT(DP150),$E150,ED$28))*(10-INDEX(INDIRECT("times"&amp;DN$2),$F150,ED$28))/10)</f>
        <v>0</v>
      </c>
      <c r="EE150" s="47">
        <f ca="1">IF(OR(INDEX(INDIRECT("times"&amp;DN$2),$F150,EE$28)&gt;10,INDEX(INDIRECT(DP150),$E150,EE$28)&lt;=INDEX(INDIRECT(DP150),$E150,$F150)),0,(INDEX(INDIRECT(DP150),$E150,$F150)-INDEX(INDIRECT(DP150),$E150,EE$28))*(10-INDEX(INDIRECT("times"&amp;DN$2),$F150,EE$28))/10)</f>
        <v>0</v>
      </c>
      <c r="EF150" s="47">
        <f ca="1">IF(OR(INDEX(INDIRECT("times"&amp;DN$2),$F150,EF$28)&gt;10,INDEX(INDIRECT(DP150),$E150,EF$28)&lt;=INDEX(INDIRECT(DP150),$E150,$F150)),0,(INDEX(INDIRECT(DP150),$E150,$F150)-INDEX(INDIRECT(DP150),$E150,EF$28))*(10-INDEX(INDIRECT("times"&amp;DN$2),$F150,EF$28))/10)</f>
        <v>0</v>
      </c>
      <c r="EG150" s="47">
        <f ca="1">IF(OR(INDEX(INDIRECT("times"&amp;DN$2),$F150,EG$28)&gt;10,INDEX(INDIRECT(DP150),$E150,EG$28)&lt;=INDEX(INDIRECT(DP150),$E150,$F150)),0,(INDEX(INDIRECT(DP150),$E150,$F150)-INDEX(INDIRECT(DP150),$E150,EG$28))*(10-INDEX(INDIRECT("times"&amp;DN$2),$F150,EG$28))/10)</f>
        <v>0</v>
      </c>
      <c r="EH150" s="47">
        <f ca="1">IF(OR(INDEX(INDIRECT("times"&amp;DN$2),$F150,EH$28)&gt;10,INDEX(INDIRECT(DP150),$E150,EH$28)&lt;=INDEX(INDIRECT(DP150),$E150,$F150)),0,(INDEX(INDIRECT(DP150),$E150,$F150)-INDEX(INDIRECT(DP150),$E150,EH$28))*(10-INDEX(INDIRECT("times"&amp;DN$2),$F150,EH$28))/10)</f>
        <v>0</v>
      </c>
      <c r="EI150" s="47">
        <f ca="1">IF(OR(INDEX(INDIRECT("times"&amp;DN$2),$F150,EI$28)&gt;10,INDEX(INDIRECT(DP150),$E150,EI$28)&lt;=INDEX(INDIRECT(DP150),$E150,$F150)),0,(INDEX(INDIRECT(DP150),$E150,$F150)-INDEX(INDIRECT(DP150),$E150,EI$28))*(10-INDEX(INDIRECT("times"&amp;DN$2),$F150,EI$28))/10)</f>
        <v>0</v>
      </c>
      <c r="EJ150" s="47">
        <f ca="1">IF(OR(INDEX(INDIRECT("times"&amp;DN$2),$F150,EJ$28)&gt;10,INDEX(INDIRECT(DP150),$E150,EJ$28)&lt;=INDEX(INDIRECT(DP150),$E150,$F150)),0,(INDEX(INDIRECT(DP150),$E150,$F150)-INDEX(INDIRECT(DP150),$E150,EJ$28))*(10-INDEX(INDIRECT("times"&amp;DN$2),$F150,EJ$28))/10)</f>
        <v>0</v>
      </c>
      <c r="EK150" s="47">
        <f ca="1">IF(OR(INDEX(INDIRECT("times"&amp;DN$2),$F150,EK$28)&gt;10,INDEX(INDIRECT(DP150),$E150,EK$28)&lt;=INDEX(INDIRECT(DP150),$E150,$F150)),0,(INDEX(INDIRECT(DP150),$E150,$F150)-INDEX(INDIRECT(DP150),$E150,EK$28))*(10-INDEX(INDIRECT("times"&amp;DN$2),$F150,EK$28))/10)</f>
        <v>0</v>
      </c>
      <c r="EL150" s="47">
        <f ca="1">IF(OR(INDEX(INDIRECT("times"&amp;DN$2),$F150,EL$28)&gt;10,INDEX(INDIRECT(DP150),$E150,EL$28)&lt;=INDEX(INDIRECT(DP150),$E150,$F150)),0,(INDEX(INDIRECT(DP150),$E150,$F150)-INDEX(INDIRECT(DP150),$E150,EL$28))*(10-INDEX(INDIRECT("times"&amp;DN$2),$F150,EL$28))/10)</f>
        <v>0</v>
      </c>
      <c r="EM150" s="48">
        <f ca="1">IF(OR(INDEX(INDIRECT("times"&amp;DN$2),$F150,EM$28)&gt;10,INDEX(INDIRECT(DP150),$E150,EM$28)&lt;=INDEX(INDIRECT(DP150),$E150,$F150)),0,(INDEX(INDIRECT(DP150),$E150,$F150)-INDEX(INDIRECT(DP150),$E150,EM$28))*(10-INDEX(INDIRECT("times"&amp;DN$2),$F150,EM$28))/10)</f>
        <v>0</v>
      </c>
      <c r="EN150" s="201">
        <v>3</v>
      </c>
      <c r="EP150" s="18" t="s">
        <v>191</v>
      </c>
      <c r="EQ150" s="122">
        <f>EP131</f>
        <v>1</v>
      </c>
      <c r="ER150" s="122" t="str">
        <f>EP132</f>
        <v>lei3564</v>
      </c>
      <c r="ES150" s="210" t="str">
        <f t="shared" si="603"/>
        <v>core1_lei3564</v>
      </c>
      <c r="ET150" s="122">
        <v>1</v>
      </c>
      <c r="EU150" s="33">
        <v>3</v>
      </c>
      <c r="EV150" s="46">
        <f ca="1">IF(OR(INDEX(INDIRECT("times"&amp;EQ$2),$F150,EV$28)&gt;10,INDEX(INDIRECT(ES150),$E150,EV$28)&lt;=INDEX(INDIRECT(ES150),$E150,$F150)),0,(INDEX(INDIRECT(ES150),$E150,$F150)-INDEX(INDIRECT(ES150),$E150,EV$28))*(10-INDEX(INDIRECT("times"&amp;EQ$2),$F150,EV$28))/10)</f>
        <v>0</v>
      </c>
      <c r="EW150" s="47">
        <f ca="1">IF(OR(INDEX(INDIRECT("times"&amp;EQ$2),$F150,EW$28)&gt;10,INDEX(INDIRECT(ES150),$E150,EW$28)&lt;=INDEX(INDIRECT(ES150),$E150,$F150)),0,(INDEX(INDIRECT(ES150),$E150,$F150)-INDEX(INDIRECT(ES150),$E150,EW$28))*(10-INDEX(INDIRECT("times"&amp;EQ$2),$F150,EW$28))/10)</f>
        <v>0</v>
      </c>
      <c r="EX150" s="47">
        <f ca="1">IF(OR(INDEX(INDIRECT("times"&amp;EQ$2),$F150,EX$28)&gt;10,INDEX(INDIRECT(ES150),$E150,EX$28)&lt;=INDEX(INDIRECT(ES150),$E150,$F150)),0,(INDEX(INDIRECT(ES150),$E150,$F150)-INDEX(INDIRECT(ES150),$E150,EX$28))*(10-INDEX(INDIRECT("times"&amp;EQ$2),$F150,EX$28))/10)</f>
        <v>0</v>
      </c>
      <c r="EY150" s="47">
        <f ca="1">IF(OR(INDEX(INDIRECT("times"&amp;EQ$2),$F150,EY$28)&gt;10,INDEX(INDIRECT(ES150),$E150,EY$28)&lt;=INDEX(INDIRECT(ES150),$E150,$F150)),0,(INDEX(INDIRECT(ES150),$E150,$F150)-INDEX(INDIRECT(ES150),$E150,EY$28))*(10-INDEX(INDIRECT("times"&amp;EQ$2),$F150,EY$28))/10)</f>
        <v>0</v>
      </c>
      <c r="EZ150" s="47">
        <f ca="1">IF(OR(INDEX(INDIRECT("times"&amp;EQ$2),$F150,EZ$28)&gt;10,INDEX(INDIRECT(ES150),$E150,EZ$28)&lt;=INDEX(INDIRECT(ES150),$E150,$F150)),0,(INDEX(INDIRECT(ES150),$E150,$F150)-INDEX(INDIRECT(ES150),$E150,EZ$28))*(10-INDEX(INDIRECT("times"&amp;EQ$2),$F150,EZ$28))/10)</f>
        <v>0</v>
      </c>
      <c r="FA150" s="47">
        <f ca="1">IF(OR(INDEX(INDIRECT("times"&amp;EQ$2),$F150,FA$28)&gt;10,INDEX(INDIRECT(ES150),$E150,FA$28)&lt;=INDEX(INDIRECT(ES150),$E150,$F150)),0,(INDEX(INDIRECT(ES150),$E150,$F150)-INDEX(INDIRECT(ES150),$E150,FA$28))*(10-INDEX(INDIRECT("times"&amp;EQ$2),$F150,FA$28))/10)</f>
        <v>0</v>
      </c>
      <c r="FB150" s="47">
        <f ca="1">IF(OR(INDEX(INDIRECT("times"&amp;EQ$2),$F150,FB$28)&gt;10,INDEX(INDIRECT(ES150),$E150,FB$28)&lt;=INDEX(INDIRECT(ES150),$E150,$F150)),0,(INDEX(INDIRECT(ES150),$E150,$F150)-INDEX(INDIRECT(ES150),$E150,FB$28))*(10-INDEX(INDIRECT("times"&amp;EQ$2),$F150,FB$28))/10)</f>
        <v>0</v>
      </c>
      <c r="FC150" s="47">
        <f ca="1">IF(OR(INDEX(INDIRECT("times"&amp;EQ$2),$F150,FC$28)&gt;10,INDEX(INDIRECT(ES150),$E150,FC$28)&lt;=INDEX(INDIRECT(ES150),$E150,$F150)),0,(INDEX(INDIRECT(ES150),$E150,$F150)-INDEX(INDIRECT(ES150),$E150,FC$28))*(10-INDEX(INDIRECT("times"&amp;EQ$2),$F150,FC$28))/10)</f>
        <v>0</v>
      </c>
      <c r="FD150" s="47">
        <f ca="1">IF(OR(INDEX(INDIRECT("times"&amp;EQ$2),$F150,FD$28)&gt;10,INDEX(INDIRECT(ES150),$E150,FD$28)&lt;=INDEX(INDIRECT(ES150),$E150,$F150)),0,(INDEX(INDIRECT(ES150),$E150,$F150)-INDEX(INDIRECT(ES150),$E150,FD$28))*(10-INDEX(INDIRECT("times"&amp;EQ$2),$F150,FD$28))/10)</f>
        <v>0</v>
      </c>
      <c r="FE150" s="47">
        <f ca="1">IF(OR(INDEX(INDIRECT("times"&amp;EQ$2),$F150,FE$28)&gt;10,INDEX(INDIRECT(ES150),$E150,FE$28)&lt;=INDEX(INDIRECT(ES150),$E150,$F150)),0,(INDEX(INDIRECT(ES150),$E150,$F150)-INDEX(INDIRECT(ES150),$E150,FE$28))*(10-INDEX(INDIRECT("times"&amp;EQ$2),$F150,FE$28))/10)</f>
        <v>0</v>
      </c>
      <c r="FF150" s="47">
        <f ca="1">IF(OR(INDEX(INDIRECT("times"&amp;EQ$2),$F150,FF$28)&gt;10,INDEX(INDIRECT(ES150),$E150,FF$28)&lt;=INDEX(INDIRECT(ES150),$E150,$F150)),0,(INDEX(INDIRECT(ES150),$E150,$F150)-INDEX(INDIRECT(ES150),$E150,FF$28))*(10-INDEX(INDIRECT("times"&amp;EQ$2),$F150,FF$28))/10)</f>
        <v>0</v>
      </c>
      <c r="FG150" s="47">
        <f ca="1">IF(OR(INDEX(INDIRECT("times"&amp;EQ$2),$F150,FG$28)&gt;10,INDEX(INDIRECT(ES150),$E150,FG$28)&lt;=INDEX(INDIRECT(ES150),$E150,$F150)),0,(INDEX(INDIRECT(ES150),$E150,$F150)-INDEX(INDIRECT(ES150),$E150,FG$28))*(10-INDEX(INDIRECT("times"&amp;EQ$2),$F150,FG$28))/10)</f>
        <v>0</v>
      </c>
      <c r="FH150" s="47">
        <f ca="1">IF(OR(INDEX(INDIRECT("times"&amp;EQ$2),$F150,FH$28)&gt;10,INDEX(INDIRECT(ES150),$E150,FH$28)&lt;=INDEX(INDIRECT(ES150),$E150,$F150)),0,(INDEX(INDIRECT(ES150),$E150,$F150)-INDEX(INDIRECT(ES150),$E150,FH$28))*(10-INDEX(INDIRECT("times"&amp;EQ$2),$F150,FH$28))/10)</f>
        <v>0</v>
      </c>
      <c r="FI150" s="47">
        <f ca="1">IF(OR(INDEX(INDIRECT("times"&amp;EQ$2),$F150,FI$28)&gt;10,INDEX(INDIRECT(ES150),$E150,FI$28)&lt;=INDEX(INDIRECT(ES150),$E150,$F150)),0,(INDEX(INDIRECT(ES150),$E150,$F150)-INDEX(INDIRECT(ES150),$E150,FI$28))*(10-INDEX(INDIRECT("times"&amp;EQ$2),$F150,FI$28))/10)</f>
        <v>0</v>
      </c>
      <c r="FJ150" s="47">
        <f ca="1">IF(OR(INDEX(INDIRECT("times"&amp;EQ$2),$F150,FJ$28)&gt;10,INDEX(INDIRECT(ES150),$E150,FJ$28)&lt;=INDEX(INDIRECT(ES150),$E150,$F150)),0,(INDEX(INDIRECT(ES150),$E150,$F150)-INDEX(INDIRECT(ES150),$E150,FJ$28))*(10-INDEX(INDIRECT("times"&amp;EQ$2),$F150,FJ$28))/10)</f>
        <v>0</v>
      </c>
      <c r="FK150" s="47">
        <f ca="1">IF(OR(INDEX(INDIRECT("times"&amp;EQ$2),$F150,FK$28)&gt;10,INDEX(INDIRECT(ES150),$E150,FK$28)&lt;=INDEX(INDIRECT(ES150),$E150,$F150)),0,(INDEX(INDIRECT(ES150),$E150,$F150)-INDEX(INDIRECT(ES150),$E150,FK$28))*(10-INDEX(INDIRECT("times"&amp;EQ$2),$F150,FK$28))/10)</f>
        <v>0</v>
      </c>
      <c r="FL150" s="47">
        <f ca="1">IF(OR(INDEX(INDIRECT("times"&amp;EQ$2),$F150,FL$28)&gt;10,INDEX(INDIRECT(ES150),$E150,FL$28)&lt;=INDEX(INDIRECT(ES150),$E150,$F150)),0,(INDEX(INDIRECT(ES150),$E150,$F150)-INDEX(INDIRECT(ES150),$E150,FL$28))*(10-INDEX(INDIRECT("times"&amp;EQ$2),$F150,FL$28))/10)</f>
        <v>0</v>
      </c>
      <c r="FM150" s="47">
        <f ca="1">IF(OR(INDEX(INDIRECT("times"&amp;EQ$2),$F150,FM$28)&gt;10,INDEX(INDIRECT(ES150),$E150,FM$28)&lt;=INDEX(INDIRECT(ES150),$E150,$F150)),0,(INDEX(INDIRECT(ES150),$E150,$F150)-INDEX(INDIRECT(ES150),$E150,FM$28))*(10-INDEX(INDIRECT("times"&amp;EQ$2),$F150,FM$28))/10)</f>
        <v>0</v>
      </c>
      <c r="FN150" s="47">
        <f ca="1">IF(OR(INDEX(INDIRECT("times"&amp;EQ$2),$F150,FN$28)&gt;10,INDEX(INDIRECT(ES150),$E150,FN$28)&lt;=INDEX(INDIRECT(ES150),$E150,$F150)),0,(INDEX(INDIRECT(ES150),$E150,$F150)-INDEX(INDIRECT(ES150),$E150,FN$28))*(10-INDEX(INDIRECT("times"&amp;EQ$2),$F150,FN$28))/10)</f>
        <v>0</v>
      </c>
      <c r="FO150" s="47">
        <f ca="1">IF(OR(INDEX(INDIRECT("times"&amp;EQ$2),$F150,FO$28)&gt;10,INDEX(INDIRECT(ES150),$E150,FO$28)&lt;=INDEX(INDIRECT(ES150),$E150,$F150)),0,(INDEX(INDIRECT(ES150),$E150,$F150)-INDEX(INDIRECT(ES150),$E150,FO$28))*(10-INDEX(INDIRECT("times"&amp;EQ$2),$F150,FO$28))/10)</f>
        <v>0</v>
      </c>
      <c r="FP150" s="48">
        <f ca="1">IF(OR(INDEX(INDIRECT("times"&amp;EQ$2),$F150,FP$28)&gt;10,INDEX(INDIRECT(ES150),$E150,FP$28)&lt;=INDEX(INDIRECT(ES150),$E150,$F150)),0,(INDEX(INDIRECT(ES150),$E150,$F150)-INDEX(INDIRECT(ES150),$E150,FP$28))*(10-INDEX(INDIRECT("times"&amp;EQ$2),$F150,FP$28))/10)</f>
        <v>0</v>
      </c>
      <c r="FQ150" s="201">
        <v>3</v>
      </c>
      <c r="FS150" s="18" t="s">
        <v>191</v>
      </c>
      <c r="FT150" s="122">
        <f>FS131</f>
        <v>1</v>
      </c>
      <c r="FU150" s="122" t="str">
        <f>FS132</f>
        <v>shop65</v>
      </c>
      <c r="FV150" s="210" t="str">
        <f t="shared" si="604"/>
        <v>core1_shop65</v>
      </c>
      <c r="FW150" s="122">
        <v>1</v>
      </c>
      <c r="FX150" s="33">
        <v>3</v>
      </c>
      <c r="FY150" s="46">
        <f ca="1">IF(OR(INDEX(INDIRECT("times"&amp;FT$2),$F150,FY$28)&gt;10,INDEX(INDIRECT(FV150),$E150,FY$28)&lt;=INDEX(INDIRECT(FV150),$E150,$F150)),0,(INDEX(INDIRECT(FV150),$E150,$F150)-INDEX(INDIRECT(FV150),$E150,FY$28))*(10-INDEX(INDIRECT("times"&amp;FT$2),$F150,FY$28))/10)</f>
        <v>0</v>
      </c>
      <c r="FZ150" s="47">
        <f ca="1">IF(OR(INDEX(INDIRECT("times"&amp;FT$2),$F150,FZ$28)&gt;10,INDEX(INDIRECT(FV150),$E150,FZ$28)&lt;=INDEX(INDIRECT(FV150),$E150,$F150)),0,(INDEX(INDIRECT(FV150),$E150,$F150)-INDEX(INDIRECT(FV150),$E150,FZ$28))*(10-INDEX(INDIRECT("times"&amp;FT$2),$F150,FZ$28))/10)</f>
        <v>0</v>
      </c>
      <c r="GA150" s="47">
        <f ca="1">IF(OR(INDEX(INDIRECT("times"&amp;FT$2),$F150,GA$28)&gt;10,INDEX(INDIRECT(FV150),$E150,GA$28)&lt;=INDEX(INDIRECT(FV150),$E150,$F150)),0,(INDEX(INDIRECT(FV150),$E150,$F150)-INDEX(INDIRECT(FV150),$E150,GA$28))*(10-INDEX(INDIRECT("times"&amp;FT$2),$F150,GA$28))/10)</f>
        <v>0</v>
      </c>
      <c r="GB150" s="47">
        <f ca="1">IF(OR(INDEX(INDIRECT("times"&amp;FT$2),$F150,GB$28)&gt;10,INDEX(INDIRECT(FV150),$E150,GB$28)&lt;=INDEX(INDIRECT(FV150),$E150,$F150)),0,(INDEX(INDIRECT(FV150),$E150,$F150)-INDEX(INDIRECT(FV150),$E150,GB$28))*(10-INDEX(INDIRECT("times"&amp;FT$2),$F150,GB$28))/10)</f>
        <v>0</v>
      </c>
      <c r="GC150" s="47">
        <f ca="1">IF(OR(INDEX(INDIRECT("times"&amp;FT$2),$F150,GC$28)&gt;10,INDEX(INDIRECT(FV150),$E150,GC$28)&lt;=INDEX(INDIRECT(FV150),$E150,$F150)),0,(INDEX(INDIRECT(FV150),$E150,$F150)-INDEX(INDIRECT(FV150),$E150,GC$28))*(10-INDEX(INDIRECT("times"&amp;FT$2),$F150,GC$28))/10)</f>
        <v>0</v>
      </c>
      <c r="GD150" s="47">
        <f ca="1">IF(OR(INDEX(INDIRECT("times"&amp;FT$2),$F150,GD$28)&gt;10,INDEX(INDIRECT(FV150),$E150,GD$28)&lt;=INDEX(INDIRECT(FV150),$E150,$F150)),0,(INDEX(INDIRECT(FV150),$E150,$F150)-INDEX(INDIRECT(FV150),$E150,GD$28))*(10-INDEX(INDIRECT("times"&amp;FT$2),$F150,GD$28))/10)</f>
        <v>0</v>
      </c>
      <c r="GE150" s="47">
        <f ca="1">IF(OR(INDEX(INDIRECT("times"&amp;FT$2),$F150,GE$28)&gt;10,INDEX(INDIRECT(FV150),$E150,GE$28)&lt;=INDEX(INDIRECT(FV150),$E150,$F150)),0,(INDEX(INDIRECT(FV150),$E150,$F150)-INDEX(INDIRECT(FV150),$E150,GE$28))*(10-INDEX(INDIRECT("times"&amp;FT$2),$F150,GE$28))/10)</f>
        <v>0</v>
      </c>
      <c r="GF150" s="47">
        <f ca="1">IF(OR(INDEX(INDIRECT("times"&amp;FT$2),$F150,GF$28)&gt;10,INDEX(INDIRECT(FV150),$E150,GF$28)&lt;=INDEX(INDIRECT(FV150),$E150,$F150)),0,(INDEX(INDIRECT(FV150),$E150,$F150)-INDEX(INDIRECT(FV150),$E150,GF$28))*(10-INDEX(INDIRECT("times"&amp;FT$2),$F150,GF$28))/10)</f>
        <v>0</v>
      </c>
      <c r="GG150" s="47">
        <f ca="1">IF(OR(INDEX(INDIRECT("times"&amp;FT$2),$F150,GG$28)&gt;10,INDEX(INDIRECT(FV150),$E150,GG$28)&lt;=INDEX(INDIRECT(FV150),$E150,$F150)),0,(INDEX(INDIRECT(FV150),$E150,$F150)-INDEX(INDIRECT(FV150),$E150,GG$28))*(10-INDEX(INDIRECT("times"&amp;FT$2),$F150,GG$28))/10)</f>
        <v>0</v>
      </c>
      <c r="GH150" s="47">
        <f ca="1">IF(OR(INDEX(INDIRECT("times"&amp;FT$2),$F150,GH$28)&gt;10,INDEX(INDIRECT(FV150),$E150,GH$28)&lt;=INDEX(INDIRECT(FV150),$E150,$F150)),0,(INDEX(INDIRECT(FV150),$E150,$F150)-INDEX(INDIRECT(FV150),$E150,GH$28))*(10-INDEX(INDIRECT("times"&amp;FT$2),$F150,GH$28))/10)</f>
        <v>0</v>
      </c>
      <c r="GI150" s="47">
        <f ca="1">IF(OR(INDEX(INDIRECT("times"&amp;FT$2),$F150,GI$28)&gt;10,INDEX(INDIRECT(FV150),$E150,GI$28)&lt;=INDEX(INDIRECT(FV150),$E150,$F150)),0,(INDEX(INDIRECT(FV150),$E150,$F150)-INDEX(INDIRECT(FV150),$E150,GI$28))*(10-INDEX(INDIRECT("times"&amp;FT$2),$F150,GI$28))/10)</f>
        <v>0</v>
      </c>
      <c r="GJ150" s="47">
        <f ca="1">IF(OR(INDEX(INDIRECT("times"&amp;FT$2),$F150,GJ$28)&gt;10,INDEX(INDIRECT(FV150),$E150,GJ$28)&lt;=INDEX(INDIRECT(FV150),$E150,$F150)),0,(INDEX(INDIRECT(FV150),$E150,$F150)-INDEX(INDIRECT(FV150),$E150,GJ$28))*(10-INDEX(INDIRECT("times"&amp;FT$2),$F150,GJ$28))/10)</f>
        <v>0</v>
      </c>
      <c r="GK150" s="47">
        <f ca="1">IF(OR(INDEX(INDIRECT("times"&amp;FT$2),$F150,GK$28)&gt;10,INDEX(INDIRECT(FV150),$E150,GK$28)&lt;=INDEX(INDIRECT(FV150),$E150,$F150)),0,(INDEX(INDIRECT(FV150),$E150,$F150)-INDEX(INDIRECT(FV150),$E150,GK$28))*(10-INDEX(INDIRECT("times"&amp;FT$2),$F150,GK$28))/10)</f>
        <v>0</v>
      </c>
      <c r="GL150" s="47">
        <f ca="1">IF(OR(INDEX(INDIRECT("times"&amp;FT$2),$F150,GL$28)&gt;10,INDEX(INDIRECT(FV150),$E150,GL$28)&lt;=INDEX(INDIRECT(FV150),$E150,$F150)),0,(INDEX(INDIRECT(FV150),$E150,$F150)-INDEX(INDIRECT(FV150),$E150,GL$28))*(10-INDEX(INDIRECT("times"&amp;FT$2),$F150,GL$28))/10)</f>
        <v>0</v>
      </c>
      <c r="GM150" s="47">
        <f ca="1">IF(OR(INDEX(INDIRECT("times"&amp;FT$2),$F150,GM$28)&gt;10,INDEX(INDIRECT(FV150),$E150,GM$28)&lt;=INDEX(INDIRECT(FV150),$E150,$F150)),0,(INDEX(INDIRECT(FV150),$E150,$F150)-INDEX(INDIRECT(FV150),$E150,GM$28))*(10-INDEX(INDIRECT("times"&amp;FT$2),$F150,GM$28))/10)</f>
        <v>0</v>
      </c>
      <c r="GN150" s="47">
        <f ca="1">IF(OR(INDEX(INDIRECT("times"&amp;FT$2),$F150,GN$28)&gt;10,INDEX(INDIRECT(FV150),$E150,GN$28)&lt;=INDEX(INDIRECT(FV150),$E150,$F150)),0,(INDEX(INDIRECT(FV150),$E150,$F150)-INDEX(INDIRECT(FV150),$E150,GN$28))*(10-INDEX(INDIRECT("times"&amp;FT$2),$F150,GN$28))/10)</f>
        <v>0</v>
      </c>
      <c r="GO150" s="47">
        <f ca="1">IF(OR(INDEX(INDIRECT("times"&amp;FT$2),$F150,GO$28)&gt;10,INDEX(INDIRECT(FV150),$E150,GO$28)&lt;=INDEX(INDIRECT(FV150),$E150,$F150)),0,(INDEX(INDIRECT(FV150),$E150,$F150)-INDEX(INDIRECT(FV150),$E150,GO$28))*(10-INDEX(INDIRECT("times"&amp;FT$2),$F150,GO$28))/10)</f>
        <v>0</v>
      </c>
      <c r="GP150" s="47">
        <f ca="1">IF(OR(INDEX(INDIRECT("times"&amp;FT$2),$F150,GP$28)&gt;10,INDEX(INDIRECT(FV150),$E150,GP$28)&lt;=INDEX(INDIRECT(FV150),$E150,$F150)),0,(INDEX(INDIRECT(FV150),$E150,$F150)-INDEX(INDIRECT(FV150),$E150,GP$28))*(10-INDEX(INDIRECT("times"&amp;FT$2),$F150,GP$28))/10)</f>
        <v>0</v>
      </c>
      <c r="GQ150" s="47">
        <f ca="1">IF(OR(INDEX(INDIRECT("times"&amp;FT$2),$F150,GQ$28)&gt;10,INDEX(INDIRECT(FV150),$E150,GQ$28)&lt;=INDEX(INDIRECT(FV150),$E150,$F150)),0,(INDEX(INDIRECT(FV150),$E150,$F150)-INDEX(INDIRECT(FV150),$E150,GQ$28))*(10-INDEX(INDIRECT("times"&amp;FT$2),$F150,GQ$28))/10)</f>
        <v>0</v>
      </c>
      <c r="GR150" s="47">
        <f ca="1">IF(OR(INDEX(INDIRECT("times"&amp;FT$2),$F150,GR$28)&gt;10,INDEX(INDIRECT(FV150),$E150,GR$28)&lt;=INDEX(INDIRECT(FV150),$E150,$F150)),0,(INDEX(INDIRECT(FV150),$E150,$F150)-INDEX(INDIRECT(FV150),$E150,GR$28))*(10-INDEX(INDIRECT("times"&amp;FT$2),$F150,GR$28))/10)</f>
        <v>0</v>
      </c>
      <c r="GS150" s="48">
        <f ca="1">IF(OR(INDEX(INDIRECT("times"&amp;FT$2),$F150,GS$28)&gt;10,INDEX(INDIRECT(FV150),$E150,GS$28)&lt;=INDEX(INDIRECT(FV150),$E150,$F150)),0,(INDEX(INDIRECT(FV150),$E150,$F150)-INDEX(INDIRECT(FV150),$E150,GS$28))*(10-INDEX(INDIRECT("times"&amp;FT$2),$F150,GS$28))/10)</f>
        <v>0</v>
      </c>
      <c r="GT150" s="201">
        <v>3</v>
      </c>
      <c r="GV150" s="18" t="s">
        <v>191</v>
      </c>
      <c r="GW150" s="122">
        <f>GV131</f>
        <v>1</v>
      </c>
      <c r="GX150" s="122" t="str">
        <f>GV132</f>
        <v>lei65</v>
      </c>
      <c r="GY150" s="210" t="str">
        <f t="shared" si="605"/>
        <v>core1_lei65</v>
      </c>
      <c r="GZ150" s="122">
        <v>1</v>
      </c>
      <c r="HA150" s="33">
        <v>3</v>
      </c>
      <c r="HB150" s="46">
        <f ca="1">IF(OR(INDEX(INDIRECT("times"&amp;GW$2),$F150,HB$28)&gt;10,INDEX(INDIRECT(GY150),$E150,HB$28)&lt;=INDEX(INDIRECT(GY150),$E150,$F150)),0,(INDEX(INDIRECT(GY150),$E150,$F150)-INDEX(INDIRECT(GY150),$E150,HB$28))*(10-INDEX(INDIRECT("times"&amp;GW$2),$F150,HB$28))/10)</f>
        <v>0</v>
      </c>
      <c r="HC150" s="47">
        <f ca="1">IF(OR(INDEX(INDIRECT("times"&amp;GW$2),$F150,HC$28)&gt;10,INDEX(INDIRECT(GY150),$E150,HC$28)&lt;=INDEX(INDIRECT(GY150),$E150,$F150)),0,(INDEX(INDIRECT(GY150),$E150,$F150)-INDEX(INDIRECT(GY150),$E150,HC$28))*(10-INDEX(INDIRECT("times"&amp;GW$2),$F150,HC$28))/10)</f>
        <v>0</v>
      </c>
      <c r="HD150" s="47">
        <f ca="1">IF(OR(INDEX(INDIRECT("times"&amp;GW$2),$F150,HD$28)&gt;10,INDEX(INDIRECT(GY150),$E150,HD$28)&lt;=INDEX(INDIRECT(GY150),$E150,$F150)),0,(INDEX(INDIRECT(GY150),$E150,$F150)-INDEX(INDIRECT(GY150),$E150,HD$28))*(10-INDEX(INDIRECT("times"&amp;GW$2),$F150,HD$28))/10)</f>
        <v>0</v>
      </c>
      <c r="HE150" s="47">
        <f ca="1">IF(OR(INDEX(INDIRECT("times"&amp;GW$2),$F150,HE$28)&gt;10,INDEX(INDIRECT(GY150),$E150,HE$28)&lt;=INDEX(INDIRECT(GY150),$E150,$F150)),0,(INDEX(INDIRECT(GY150),$E150,$F150)-INDEX(INDIRECT(GY150),$E150,HE$28))*(10-INDEX(INDIRECT("times"&amp;GW$2),$F150,HE$28))/10)</f>
        <v>0</v>
      </c>
      <c r="HF150" s="47">
        <f ca="1">IF(OR(INDEX(INDIRECT("times"&amp;GW$2),$F150,HF$28)&gt;10,INDEX(INDIRECT(GY150),$E150,HF$28)&lt;=INDEX(INDIRECT(GY150),$E150,$F150)),0,(INDEX(INDIRECT(GY150),$E150,$F150)-INDEX(INDIRECT(GY150),$E150,HF$28))*(10-INDEX(INDIRECT("times"&amp;GW$2),$F150,HF$28))/10)</f>
        <v>0</v>
      </c>
      <c r="HG150" s="47">
        <f ca="1">IF(OR(INDEX(INDIRECT("times"&amp;GW$2),$F150,HG$28)&gt;10,INDEX(INDIRECT(GY150),$E150,HG$28)&lt;=INDEX(INDIRECT(GY150),$E150,$F150)),0,(INDEX(INDIRECT(GY150),$E150,$F150)-INDEX(INDIRECT(GY150),$E150,HG$28))*(10-INDEX(INDIRECT("times"&amp;GW$2),$F150,HG$28))/10)</f>
        <v>0</v>
      </c>
      <c r="HH150" s="47">
        <f ca="1">IF(OR(INDEX(INDIRECT("times"&amp;GW$2),$F150,HH$28)&gt;10,INDEX(INDIRECT(GY150),$E150,HH$28)&lt;=INDEX(INDIRECT(GY150),$E150,$F150)),0,(INDEX(INDIRECT(GY150),$E150,$F150)-INDEX(INDIRECT(GY150),$E150,HH$28))*(10-INDEX(INDIRECT("times"&amp;GW$2),$F150,HH$28))/10)</f>
        <v>0</v>
      </c>
      <c r="HI150" s="47">
        <f ca="1">IF(OR(INDEX(INDIRECT("times"&amp;GW$2),$F150,HI$28)&gt;10,INDEX(INDIRECT(GY150),$E150,HI$28)&lt;=INDEX(INDIRECT(GY150),$E150,$F150)),0,(INDEX(INDIRECT(GY150),$E150,$F150)-INDEX(INDIRECT(GY150),$E150,HI$28))*(10-INDEX(INDIRECT("times"&amp;GW$2),$F150,HI$28))/10)</f>
        <v>0</v>
      </c>
      <c r="HJ150" s="47">
        <f ca="1">IF(OR(INDEX(INDIRECT("times"&amp;GW$2),$F150,HJ$28)&gt;10,INDEX(INDIRECT(GY150),$E150,HJ$28)&lt;=INDEX(INDIRECT(GY150),$E150,$F150)),0,(INDEX(INDIRECT(GY150),$E150,$F150)-INDEX(INDIRECT(GY150),$E150,HJ$28))*(10-INDEX(INDIRECT("times"&amp;GW$2),$F150,HJ$28))/10)</f>
        <v>0</v>
      </c>
      <c r="HK150" s="47">
        <f ca="1">IF(OR(INDEX(INDIRECT("times"&amp;GW$2),$F150,HK$28)&gt;10,INDEX(INDIRECT(GY150),$E150,HK$28)&lt;=INDEX(INDIRECT(GY150),$E150,$F150)),0,(INDEX(INDIRECT(GY150),$E150,$F150)-INDEX(INDIRECT(GY150),$E150,HK$28))*(10-INDEX(INDIRECT("times"&amp;GW$2),$F150,HK$28))/10)</f>
        <v>0</v>
      </c>
      <c r="HL150" s="47">
        <f ca="1">IF(OR(INDEX(INDIRECT("times"&amp;GW$2),$F150,HL$28)&gt;10,INDEX(INDIRECT(GY150),$E150,HL$28)&lt;=INDEX(INDIRECT(GY150),$E150,$F150)),0,(INDEX(INDIRECT(GY150),$E150,$F150)-INDEX(INDIRECT(GY150),$E150,HL$28))*(10-INDEX(INDIRECT("times"&amp;GW$2),$F150,HL$28))/10)</f>
        <v>0</v>
      </c>
      <c r="HM150" s="47">
        <f ca="1">IF(OR(INDEX(INDIRECT("times"&amp;GW$2),$F150,HM$28)&gt;10,INDEX(INDIRECT(GY150),$E150,HM$28)&lt;=INDEX(INDIRECT(GY150),$E150,$F150)),0,(INDEX(INDIRECT(GY150),$E150,$F150)-INDEX(INDIRECT(GY150),$E150,HM$28))*(10-INDEX(INDIRECT("times"&amp;GW$2),$F150,HM$28))/10)</f>
        <v>0</v>
      </c>
      <c r="HN150" s="47">
        <f ca="1">IF(OR(INDEX(INDIRECT("times"&amp;GW$2),$F150,HN$28)&gt;10,INDEX(INDIRECT(GY150),$E150,HN$28)&lt;=INDEX(INDIRECT(GY150),$E150,$F150)),0,(INDEX(INDIRECT(GY150),$E150,$F150)-INDEX(INDIRECT(GY150),$E150,HN$28))*(10-INDEX(INDIRECT("times"&amp;GW$2),$F150,HN$28))/10)</f>
        <v>0</v>
      </c>
      <c r="HO150" s="47">
        <f ca="1">IF(OR(INDEX(INDIRECT("times"&amp;GW$2),$F150,HO$28)&gt;10,INDEX(INDIRECT(GY150),$E150,HO$28)&lt;=INDEX(INDIRECT(GY150),$E150,$F150)),0,(INDEX(INDIRECT(GY150),$E150,$F150)-INDEX(INDIRECT(GY150),$E150,HO$28))*(10-INDEX(INDIRECT("times"&amp;GW$2),$F150,HO$28))/10)</f>
        <v>0</v>
      </c>
      <c r="HP150" s="47">
        <f ca="1">IF(OR(INDEX(INDIRECT("times"&amp;GW$2),$F150,HP$28)&gt;10,INDEX(INDIRECT(GY150),$E150,HP$28)&lt;=INDEX(INDIRECT(GY150),$E150,$F150)),0,(INDEX(INDIRECT(GY150),$E150,$F150)-INDEX(INDIRECT(GY150),$E150,HP$28))*(10-INDEX(INDIRECT("times"&amp;GW$2),$F150,HP$28))/10)</f>
        <v>0</v>
      </c>
      <c r="HQ150" s="47">
        <f ca="1">IF(OR(INDEX(INDIRECT("times"&amp;GW$2),$F150,HQ$28)&gt;10,INDEX(INDIRECT(GY150),$E150,HQ$28)&lt;=INDEX(INDIRECT(GY150),$E150,$F150)),0,(INDEX(INDIRECT(GY150),$E150,$F150)-INDEX(INDIRECT(GY150),$E150,HQ$28))*(10-INDEX(INDIRECT("times"&amp;GW$2),$F150,HQ$28))/10)</f>
        <v>0</v>
      </c>
      <c r="HR150" s="47">
        <f ca="1">IF(OR(INDEX(INDIRECT("times"&amp;GW$2),$F150,HR$28)&gt;10,INDEX(INDIRECT(GY150),$E150,HR$28)&lt;=INDEX(INDIRECT(GY150),$E150,$F150)),0,(INDEX(INDIRECT(GY150),$E150,$F150)-INDEX(INDIRECT(GY150),$E150,HR$28))*(10-INDEX(INDIRECT("times"&amp;GW$2),$F150,HR$28))/10)</f>
        <v>0</v>
      </c>
      <c r="HS150" s="47">
        <f ca="1">IF(OR(INDEX(INDIRECT("times"&amp;GW$2),$F150,HS$28)&gt;10,INDEX(INDIRECT(GY150),$E150,HS$28)&lt;=INDEX(INDIRECT(GY150),$E150,$F150)),0,(INDEX(INDIRECT(GY150),$E150,$F150)-INDEX(INDIRECT(GY150),$E150,HS$28))*(10-INDEX(INDIRECT("times"&amp;GW$2),$F150,HS$28))/10)</f>
        <v>0</v>
      </c>
      <c r="HT150" s="47">
        <f ca="1">IF(OR(INDEX(INDIRECT("times"&amp;GW$2),$F150,HT$28)&gt;10,INDEX(INDIRECT(GY150),$E150,HT$28)&lt;=INDEX(INDIRECT(GY150),$E150,$F150)),0,(INDEX(INDIRECT(GY150),$E150,$F150)-INDEX(INDIRECT(GY150),$E150,HT$28))*(10-INDEX(INDIRECT("times"&amp;GW$2),$F150,HT$28))/10)</f>
        <v>0</v>
      </c>
      <c r="HU150" s="47">
        <f ca="1">IF(OR(INDEX(INDIRECT("times"&amp;GW$2),$F150,HU$28)&gt;10,INDEX(INDIRECT(GY150),$E150,HU$28)&lt;=INDEX(INDIRECT(GY150),$E150,$F150)),0,(INDEX(INDIRECT(GY150),$E150,$F150)-INDEX(INDIRECT(GY150),$E150,HU$28))*(10-INDEX(INDIRECT("times"&amp;GW$2),$F150,HU$28))/10)</f>
        <v>0</v>
      </c>
      <c r="HV150" s="48">
        <f ca="1">IF(OR(INDEX(INDIRECT("times"&amp;GW$2),$F150,HV$28)&gt;10,INDEX(INDIRECT(GY150),$E150,HV$28)&lt;=INDEX(INDIRECT(GY150),$E150,$F150)),0,(INDEX(INDIRECT(GY150),$E150,$F150)-INDEX(INDIRECT(GY150),$E150,HV$28))*(10-INDEX(INDIRECT("times"&amp;GW$2),$F150,HV$28))/10)</f>
        <v>0</v>
      </c>
      <c r="HW150" s="201">
        <v>3</v>
      </c>
    </row>
    <row r="151" spans="1:231" ht="15">
      <c r="A151" s="18" t="s">
        <v>192</v>
      </c>
      <c r="B151" s="122">
        <f>A131</f>
        <v>1</v>
      </c>
      <c r="C151" s="122" t="str">
        <f>A132</f>
        <v>work1834</v>
      </c>
      <c r="D151" s="210" t="str">
        <f t="shared" si="598"/>
        <v>core1_work1834</v>
      </c>
      <c r="E151" s="122">
        <v>1</v>
      </c>
      <c r="F151" s="33">
        <v>4</v>
      </c>
      <c r="G151" s="46">
        <f ca="1">IF(OR(INDEX(INDIRECT("times"&amp;B$2),$F151,G$28)&gt;10,INDEX(INDIRECT(D151),$E151,G$28)&lt;=INDEX(INDIRECT(D151),$E151,$F151)),0,(INDEX(INDIRECT(D151),$E151,$F151)-INDEX(INDIRECT(D151),$E151,G$28))*(10-INDEX(INDIRECT("times"&amp;B$2),$F151,G$28))/10)</f>
        <v>0</v>
      </c>
      <c r="H151" s="47">
        <f ca="1">IF(OR(INDEX(INDIRECT("times"&amp;B$2),$F151,H$28)&gt;10,INDEX(INDIRECT(D151),$E151,H$28)&lt;=INDEX(INDIRECT(D151),$E151,$F151)),0,(INDEX(INDIRECT(D151),$E151,$F151)-INDEX(INDIRECT(D151),$E151,H$28))*(10-INDEX(INDIRECT("times"&amp;B$2),$F151,H$28))/10)</f>
        <v>0</v>
      </c>
      <c r="I151" s="47">
        <f ca="1">IF(OR(INDEX(INDIRECT("times"&amp;B$2),$F151,I$28)&gt;10,INDEX(INDIRECT(D151),$E151,I$28)&lt;=INDEX(INDIRECT(D151),$E151,$F151)),0,(INDEX(INDIRECT(D151),$E151,$F151)-INDEX(INDIRECT(D151),$E151,I$28))*(10-INDEX(INDIRECT("times"&amp;B$2),$F151,I$28))/10)</f>
        <v>0</v>
      </c>
      <c r="J151" s="47">
        <f ca="1">IF(OR(INDEX(INDIRECT("times"&amp;B$2),$F151,J$28)&gt;10,INDEX(INDIRECT(D151),$E151,J$28)&lt;=INDEX(INDIRECT(D151),$E151,$F151)),0,(INDEX(INDIRECT(D151),$E151,$F151)-INDEX(INDIRECT(D151),$E151,J$28))*(10-INDEX(INDIRECT("times"&amp;B$2),$F151,J$28))/10)</f>
        <v>0</v>
      </c>
      <c r="K151" s="47">
        <f ca="1">IF(OR(INDEX(INDIRECT("times"&amp;B$2),$F151,K$28)&gt;10,INDEX(INDIRECT(D151),$E151,K$28)&lt;=INDEX(INDIRECT(D151),$E151,$F151)),0,(INDEX(INDIRECT(D151),$E151,$F151)-INDEX(INDIRECT(D151),$E151,K$28))*(10-INDEX(INDIRECT("times"&amp;B$2),$F151,K$28))/10)</f>
        <v>0</v>
      </c>
      <c r="L151" s="47">
        <f ca="1">IF(OR(INDEX(INDIRECT("times"&amp;B$2),$F151,L$28)&gt;10,INDEX(INDIRECT(D151),$E151,L$28)&lt;=INDEX(INDIRECT(D151),$E151,$F151)),0,(INDEX(INDIRECT(D151),$E151,$F151)-INDEX(INDIRECT(D151),$E151,L$28))*(10-INDEX(INDIRECT("times"&amp;B$2),$F151,L$28))/10)</f>
        <v>0</v>
      </c>
      <c r="M151" s="47">
        <f ca="1">IF(OR(INDEX(INDIRECT("times"&amp;B$2),$F151,M$28)&gt;10,INDEX(INDIRECT(D151),$E151,M$28)&lt;=INDEX(INDIRECT(D151),$E151,$F151)),0,(INDEX(INDIRECT(D151),$E151,$F151)-INDEX(INDIRECT(D151),$E151,M$28))*(10-INDEX(INDIRECT("times"&amp;B$2),$F151,M$28))/10)</f>
        <v>0</v>
      </c>
      <c r="N151" s="47">
        <f ca="1">IF(OR(INDEX(INDIRECT("times"&amp;B$2),$F151,N$28)&gt;10,INDEX(INDIRECT(D151),$E151,N$28)&lt;=INDEX(INDIRECT(D151),$E151,$F151)),0,(INDEX(INDIRECT(D151),$E151,$F151)-INDEX(INDIRECT(D151),$E151,N$28))*(10-INDEX(INDIRECT("times"&amp;B$2),$F151,N$28))/10)</f>
        <v>0</v>
      </c>
      <c r="O151" s="47">
        <f ca="1">IF(OR(INDEX(INDIRECT("times"&amp;B$2),$F151,O$28)&gt;10,INDEX(INDIRECT(D151),$E151,O$28)&lt;=INDEX(INDIRECT(D151),$E151,$F151)),0,(INDEX(INDIRECT(D151),$E151,$F151)-INDEX(INDIRECT(D151),$E151,O$28))*(10-INDEX(INDIRECT("times"&amp;B$2),$F151,O$28))/10)</f>
        <v>0</v>
      </c>
      <c r="P151" s="47">
        <f ca="1">IF(OR(INDEX(INDIRECT("times"&amp;B$2),$F151,P$28)&gt;10,INDEX(INDIRECT(D151),$E151,P$28)&lt;=INDEX(INDIRECT(D151),$E151,$F151)),0,(INDEX(INDIRECT(D151),$E151,$F151)-INDEX(INDIRECT(D151),$E151,P$28))*(10-INDEX(INDIRECT("times"&amp;B$2),$F151,P$28))/10)</f>
        <v>0</v>
      </c>
      <c r="Q151" s="47">
        <f ca="1">IF(OR(INDEX(INDIRECT("times"&amp;B$2),$F151,Q$28)&gt;10,INDEX(INDIRECT(D151),$E151,Q$28)&lt;=INDEX(INDIRECT(D151),$E151,$F151)),0,(INDEX(INDIRECT(D151),$E151,$F151)-INDEX(INDIRECT(D151),$E151,Q$28))*(10-INDEX(INDIRECT("times"&amp;B$2),$F151,Q$28))/10)</f>
        <v>0</v>
      </c>
      <c r="R151" s="47">
        <f ca="1">IF(OR(INDEX(INDIRECT("times"&amp;B$2),$F151,R$28)&gt;10,INDEX(INDIRECT(D151),$E151,R$28)&lt;=INDEX(INDIRECT(D151),$E151,$F151)),0,(INDEX(INDIRECT(D151),$E151,$F151)-INDEX(INDIRECT(D151),$E151,R$28))*(10-INDEX(INDIRECT("times"&amp;B$2),$F151,R$28))/10)</f>
        <v>0</v>
      </c>
      <c r="S151" s="47">
        <f ca="1">IF(OR(INDEX(INDIRECT("times"&amp;B$2),$F151,S$28)&gt;10,INDEX(INDIRECT(D151),$E151,S$28)&lt;=INDEX(INDIRECT(D151),$E151,$F151)),0,(INDEX(INDIRECT(D151),$E151,$F151)-INDEX(INDIRECT(D151),$E151,S$28))*(10-INDEX(INDIRECT("times"&amp;B$2),$F151,S$28))/10)</f>
        <v>0</v>
      </c>
      <c r="T151" s="47">
        <f ca="1">IF(OR(INDEX(INDIRECT("times"&amp;B$2),$F151,T$28)&gt;10,INDEX(INDIRECT(D151),$E151,T$28)&lt;=INDEX(INDIRECT(D151),$E151,$F151)),0,(INDEX(INDIRECT(D151),$E151,$F151)-INDEX(INDIRECT(D151),$E151,T$28))*(10-INDEX(INDIRECT("times"&amp;B$2),$F151,T$28))/10)</f>
        <v>0</v>
      </c>
      <c r="U151" s="47">
        <f ca="1">IF(OR(INDEX(INDIRECT("times"&amp;B$2),$F151,U$28)&gt;10,INDEX(INDIRECT(D151),$E151,U$28)&lt;=INDEX(INDIRECT(D151),$E151,$F151)),0,(INDEX(INDIRECT(D151),$E151,$F151)-INDEX(INDIRECT(D151),$E151,U$28))*(10-INDEX(INDIRECT("times"&amp;B$2),$F151,U$28))/10)</f>
        <v>0</v>
      </c>
      <c r="V151" s="47">
        <f ca="1">IF(OR(INDEX(INDIRECT("times"&amp;B$2),$F151,V$28)&gt;10,INDEX(INDIRECT(D151),$E151,V$28)&lt;=INDEX(INDIRECT(D151),$E151,$F151)),0,(INDEX(INDIRECT(D151),$E151,$F151)-INDEX(INDIRECT(D151),$E151,V$28))*(10-INDEX(INDIRECT("times"&amp;B$2),$F151,V$28))/10)</f>
        <v>0</v>
      </c>
      <c r="W151" s="47">
        <f ca="1">IF(OR(INDEX(INDIRECT("times"&amp;B$2),$F151,W$28)&gt;10,INDEX(INDIRECT(D151),$E151,W$28)&lt;=INDEX(INDIRECT(D151),$E151,$F151)),0,(INDEX(INDIRECT(D151),$E151,$F151)-INDEX(INDIRECT(D151),$E151,W$28))*(10-INDEX(INDIRECT("times"&amp;B$2),$F151,W$28))/10)</f>
        <v>0</v>
      </c>
      <c r="X151" s="47">
        <f ca="1">IF(OR(INDEX(INDIRECT("times"&amp;B$2),$F151,X$28)&gt;10,INDEX(INDIRECT(D151),$E151,X$28)&lt;=INDEX(INDIRECT(D151),$E151,$F151)),0,(INDEX(INDIRECT(D151),$E151,$F151)-INDEX(INDIRECT(D151),$E151,X$28))*(10-INDEX(INDIRECT("times"&amp;B$2),$F151,X$28))/10)</f>
        <v>0</v>
      </c>
      <c r="Y151" s="47">
        <f ca="1">IF(OR(INDEX(INDIRECT("times"&amp;B$2),$F151,Y$28)&gt;10,INDEX(INDIRECT(D151),$E151,Y$28)&lt;=INDEX(INDIRECT(D151),$E151,$F151)),0,(INDEX(INDIRECT(D151),$E151,$F151)-INDEX(INDIRECT(D151),$E151,Y$28))*(10-INDEX(INDIRECT("times"&amp;B$2),$F151,Y$28))/10)</f>
        <v>0</v>
      </c>
      <c r="Z151" s="47">
        <f ca="1">IF(OR(INDEX(INDIRECT("times"&amp;B$2),$F151,Z$28)&gt;10,INDEX(INDIRECT(D151),$E151,Z$28)&lt;=INDEX(INDIRECT(D151),$E151,$F151)),0,(INDEX(INDIRECT(D151),$E151,$F151)-INDEX(INDIRECT(D151),$E151,Z$28))*(10-INDEX(INDIRECT("times"&amp;B$2),$F151,Z$28))/10)</f>
        <v>0</v>
      </c>
      <c r="AA151" s="48">
        <f ca="1">IF(OR(INDEX(INDIRECT("times"&amp;B$2),$F151,AA$28)&gt;10,INDEX(INDIRECT(D151),$E151,AA$28)&lt;=INDEX(INDIRECT(D151),$E151,$F151)),0,(INDEX(INDIRECT(D151),$E151,$F151)-INDEX(INDIRECT(D151),$E151,AA$28))*(10-INDEX(INDIRECT("times"&amp;B$2),$F151,AA$28))/10)</f>
        <v>0</v>
      </c>
      <c r="AB151" s="201">
        <v>4</v>
      </c>
      <c r="AD151" s="18" t="s">
        <v>192</v>
      </c>
      <c r="AE151" s="122">
        <f>AD131</f>
        <v>1</v>
      </c>
      <c r="AF151" s="122" t="str">
        <f>AD132</f>
        <v>shop1834</v>
      </c>
      <c r="AG151" s="210" t="str">
        <f t="shared" si="599"/>
        <v>core1_shop1834</v>
      </c>
      <c r="AH151" s="122">
        <v>1</v>
      </c>
      <c r="AI151" s="33">
        <v>4</v>
      </c>
      <c r="AJ151" s="46">
        <f ca="1">IF(OR(INDEX(INDIRECT("times"&amp;AE$2),$F151,AJ$28)&gt;10,INDEX(INDIRECT(AG151),$E151,AJ$28)&lt;=INDEX(INDIRECT(AG151),$E151,$F151)),0,(INDEX(INDIRECT(AG151),$E151,$F151)-INDEX(INDIRECT(AG151),$E151,AJ$28))*(10-INDEX(INDIRECT("times"&amp;AE$2),$F151,AJ$28))/10)</f>
        <v>0</v>
      </c>
      <c r="AK151" s="47">
        <f ca="1">IF(OR(INDEX(INDIRECT("times"&amp;AE$2),$F151,AK$28)&gt;10,INDEX(INDIRECT(AG151),$E151,AK$28)&lt;=INDEX(INDIRECT(AG151),$E151,$F151)),0,(INDEX(INDIRECT(AG151),$E151,$F151)-INDEX(INDIRECT(AG151),$E151,AK$28))*(10-INDEX(INDIRECT("times"&amp;AE$2),$F151,AK$28))/10)</f>
        <v>0</v>
      </c>
      <c r="AL151" s="47">
        <f ca="1">IF(OR(INDEX(INDIRECT("times"&amp;AE$2),$F151,AL$28)&gt;10,INDEX(INDIRECT(AG151),$E151,AL$28)&lt;=INDEX(INDIRECT(AG151),$E151,$F151)),0,(INDEX(INDIRECT(AG151),$E151,$F151)-INDEX(INDIRECT(AG151),$E151,AL$28))*(10-INDEX(INDIRECT("times"&amp;AE$2),$F151,AL$28))/10)</f>
        <v>0</v>
      </c>
      <c r="AM151" s="47">
        <f ca="1">IF(OR(INDEX(INDIRECT("times"&amp;AE$2),$F151,AM$28)&gt;10,INDEX(INDIRECT(AG151),$E151,AM$28)&lt;=INDEX(INDIRECT(AG151),$E151,$F151)),0,(INDEX(INDIRECT(AG151),$E151,$F151)-INDEX(INDIRECT(AG151),$E151,AM$28))*(10-INDEX(INDIRECT("times"&amp;AE$2),$F151,AM$28))/10)</f>
        <v>0</v>
      </c>
      <c r="AN151" s="47">
        <f ca="1">IF(OR(INDEX(INDIRECT("times"&amp;AE$2),$F151,AN$28)&gt;10,INDEX(INDIRECT(AG151),$E151,AN$28)&lt;=INDEX(INDIRECT(AG151),$E151,$F151)),0,(INDEX(INDIRECT(AG151),$E151,$F151)-INDEX(INDIRECT(AG151),$E151,AN$28))*(10-INDEX(INDIRECT("times"&amp;AE$2),$F151,AN$28))/10)</f>
        <v>0</v>
      </c>
      <c r="AO151" s="47">
        <f ca="1">IF(OR(INDEX(INDIRECT("times"&amp;AE$2),$F151,AO$28)&gt;10,INDEX(INDIRECT(AG151),$E151,AO$28)&lt;=INDEX(INDIRECT(AG151),$E151,$F151)),0,(INDEX(INDIRECT(AG151),$E151,$F151)-INDEX(INDIRECT(AG151),$E151,AO$28))*(10-INDEX(INDIRECT("times"&amp;AE$2),$F151,AO$28))/10)</f>
        <v>0</v>
      </c>
      <c r="AP151" s="47">
        <f ca="1">IF(OR(INDEX(INDIRECT("times"&amp;AE$2),$F151,AP$28)&gt;10,INDEX(INDIRECT(AG151),$E151,AP$28)&lt;=INDEX(INDIRECT(AG151),$E151,$F151)),0,(INDEX(INDIRECT(AG151),$E151,$F151)-INDEX(INDIRECT(AG151),$E151,AP$28))*(10-INDEX(INDIRECT("times"&amp;AE$2),$F151,AP$28))/10)</f>
        <v>0</v>
      </c>
      <c r="AQ151" s="47">
        <f ca="1">IF(OR(INDEX(INDIRECT("times"&amp;AE$2),$F151,AQ$28)&gt;10,INDEX(INDIRECT(AG151),$E151,AQ$28)&lt;=INDEX(INDIRECT(AG151),$E151,$F151)),0,(INDEX(INDIRECT(AG151),$E151,$F151)-INDEX(INDIRECT(AG151),$E151,AQ$28))*(10-INDEX(INDIRECT("times"&amp;AE$2),$F151,AQ$28))/10)</f>
        <v>0</v>
      </c>
      <c r="AR151" s="47">
        <f ca="1">IF(OR(INDEX(INDIRECT("times"&amp;AE$2),$F151,AR$28)&gt;10,INDEX(INDIRECT(AG151),$E151,AR$28)&lt;=INDEX(INDIRECT(AG151),$E151,$F151)),0,(INDEX(INDIRECT(AG151),$E151,$F151)-INDEX(INDIRECT(AG151),$E151,AR$28))*(10-INDEX(INDIRECT("times"&amp;AE$2),$F151,AR$28))/10)</f>
        <v>0</v>
      </c>
      <c r="AS151" s="47">
        <f ca="1">IF(OR(INDEX(INDIRECT("times"&amp;AE$2),$F151,AS$28)&gt;10,INDEX(INDIRECT(AG151),$E151,AS$28)&lt;=INDEX(INDIRECT(AG151),$E151,$F151)),0,(INDEX(INDIRECT(AG151),$E151,$F151)-INDEX(INDIRECT(AG151),$E151,AS$28))*(10-INDEX(INDIRECT("times"&amp;AE$2),$F151,AS$28))/10)</f>
        <v>0</v>
      </c>
      <c r="AT151" s="47">
        <f ca="1">IF(OR(INDEX(INDIRECT("times"&amp;AE$2),$F151,AT$28)&gt;10,INDEX(INDIRECT(AG151),$E151,AT$28)&lt;=INDEX(INDIRECT(AG151),$E151,$F151)),0,(INDEX(INDIRECT(AG151),$E151,$F151)-INDEX(INDIRECT(AG151),$E151,AT$28))*(10-INDEX(INDIRECT("times"&amp;AE$2),$F151,AT$28))/10)</f>
        <v>0</v>
      </c>
      <c r="AU151" s="47">
        <f ca="1">IF(OR(INDEX(INDIRECT("times"&amp;AE$2),$F151,AU$28)&gt;10,INDEX(INDIRECT(AG151),$E151,AU$28)&lt;=INDEX(INDIRECT(AG151),$E151,$F151)),0,(INDEX(INDIRECT(AG151),$E151,$F151)-INDEX(INDIRECT(AG151),$E151,AU$28))*(10-INDEX(INDIRECT("times"&amp;AE$2),$F151,AU$28))/10)</f>
        <v>0</v>
      </c>
      <c r="AV151" s="47">
        <f ca="1">IF(OR(INDEX(INDIRECT("times"&amp;AE$2),$F151,AV$28)&gt;10,INDEX(INDIRECT(AG151),$E151,AV$28)&lt;=INDEX(INDIRECT(AG151),$E151,$F151)),0,(INDEX(INDIRECT(AG151),$E151,$F151)-INDEX(INDIRECT(AG151),$E151,AV$28))*(10-INDEX(INDIRECT("times"&amp;AE$2),$F151,AV$28))/10)</f>
        <v>0</v>
      </c>
      <c r="AW151" s="47">
        <f ca="1">IF(OR(INDEX(INDIRECT("times"&amp;AE$2),$F151,AW$28)&gt;10,INDEX(INDIRECT(AG151),$E151,AW$28)&lt;=INDEX(INDIRECT(AG151),$E151,$F151)),0,(INDEX(INDIRECT(AG151),$E151,$F151)-INDEX(INDIRECT(AG151),$E151,AW$28))*(10-INDEX(INDIRECT("times"&amp;AE$2),$F151,AW$28))/10)</f>
        <v>0</v>
      </c>
      <c r="AX151" s="47">
        <f ca="1">IF(OR(INDEX(INDIRECT("times"&amp;AE$2),$F151,AX$28)&gt;10,INDEX(INDIRECT(AG151),$E151,AX$28)&lt;=INDEX(INDIRECT(AG151),$E151,$F151)),0,(INDEX(INDIRECT(AG151),$E151,$F151)-INDEX(INDIRECT(AG151),$E151,AX$28))*(10-INDEX(INDIRECT("times"&amp;AE$2),$F151,AX$28))/10)</f>
        <v>0</v>
      </c>
      <c r="AY151" s="47">
        <f ca="1">IF(OR(INDEX(INDIRECT("times"&amp;AE$2),$F151,AY$28)&gt;10,INDEX(INDIRECT(AG151),$E151,AY$28)&lt;=INDEX(INDIRECT(AG151),$E151,$F151)),0,(INDEX(INDIRECT(AG151),$E151,$F151)-INDEX(INDIRECT(AG151),$E151,AY$28))*(10-INDEX(INDIRECT("times"&amp;AE$2),$F151,AY$28))/10)</f>
        <v>0</v>
      </c>
      <c r="AZ151" s="47">
        <f ca="1">IF(OR(INDEX(INDIRECT("times"&amp;AE$2),$F151,AZ$28)&gt;10,INDEX(INDIRECT(AG151),$E151,AZ$28)&lt;=INDEX(INDIRECT(AG151),$E151,$F151)),0,(INDEX(INDIRECT(AG151),$E151,$F151)-INDEX(INDIRECT(AG151),$E151,AZ$28))*(10-INDEX(INDIRECT("times"&amp;AE$2),$F151,AZ$28))/10)</f>
        <v>0</v>
      </c>
      <c r="BA151" s="47">
        <f ca="1">IF(OR(INDEX(INDIRECT("times"&amp;AE$2),$F151,BA$28)&gt;10,INDEX(INDIRECT(AG151),$E151,BA$28)&lt;=INDEX(INDIRECT(AG151),$E151,$F151)),0,(INDEX(INDIRECT(AG151),$E151,$F151)-INDEX(INDIRECT(AG151),$E151,BA$28))*(10-INDEX(INDIRECT("times"&amp;AE$2),$F151,BA$28))/10)</f>
        <v>0</v>
      </c>
      <c r="BB151" s="47">
        <f ca="1">IF(OR(INDEX(INDIRECT("times"&amp;AE$2),$F151,BB$28)&gt;10,INDEX(INDIRECT(AG151),$E151,BB$28)&lt;=INDEX(INDIRECT(AG151),$E151,$F151)),0,(INDEX(INDIRECT(AG151),$E151,$F151)-INDEX(INDIRECT(AG151),$E151,BB$28))*(10-INDEX(INDIRECT("times"&amp;AE$2),$F151,BB$28))/10)</f>
        <v>0</v>
      </c>
      <c r="BC151" s="47">
        <f ca="1">IF(OR(INDEX(INDIRECT("times"&amp;AE$2),$F151,BC$28)&gt;10,INDEX(INDIRECT(AG151),$E151,BC$28)&lt;=INDEX(INDIRECT(AG151),$E151,$F151)),0,(INDEX(INDIRECT(AG151),$E151,$F151)-INDEX(INDIRECT(AG151),$E151,BC$28))*(10-INDEX(INDIRECT("times"&amp;AE$2),$F151,BC$28))/10)</f>
        <v>0</v>
      </c>
      <c r="BD151" s="48">
        <f ca="1">IF(OR(INDEX(INDIRECT("times"&amp;AE$2),$F151,BD$28)&gt;10,INDEX(INDIRECT(AG151),$E151,BD$28)&lt;=INDEX(INDIRECT(AG151),$E151,$F151)),0,(INDEX(INDIRECT(AG151),$E151,$F151)-INDEX(INDIRECT(AG151),$E151,BD$28))*(10-INDEX(INDIRECT("times"&amp;AE$2),$F151,BD$28))/10)</f>
        <v>0</v>
      </c>
      <c r="BE151" s="201">
        <v>4</v>
      </c>
      <c r="BG151" s="18" t="s">
        <v>192</v>
      </c>
      <c r="BH151" s="122">
        <f>BG131</f>
        <v>1</v>
      </c>
      <c r="BI151" s="122" t="str">
        <f>BG132</f>
        <v>lei1834</v>
      </c>
      <c r="BJ151" s="210" t="str">
        <f t="shared" si="600"/>
        <v>core1_lei1834</v>
      </c>
      <c r="BK151" s="122">
        <v>1</v>
      </c>
      <c r="BL151" s="33">
        <v>4</v>
      </c>
      <c r="BM151" s="46">
        <f ca="1">IF(OR(INDEX(INDIRECT("times"&amp;BH$2),$F151,BM$28)&gt;10,INDEX(INDIRECT(BJ151),$E151,BM$28)&lt;=INDEX(INDIRECT(BJ151),$E151,$F151)),0,(INDEX(INDIRECT(BJ151),$E151,$F151)-INDEX(INDIRECT(BJ151),$E151,BM$28))*(10-INDEX(INDIRECT("times"&amp;BH$2),$F151,BM$28))/10)</f>
        <v>0</v>
      </c>
      <c r="BN151" s="47">
        <f ca="1">IF(OR(INDEX(INDIRECT("times"&amp;BH$2),$F151,BN$28)&gt;10,INDEX(INDIRECT(BJ151),$E151,BN$28)&lt;=INDEX(INDIRECT(BJ151),$E151,$F151)),0,(INDEX(INDIRECT(BJ151),$E151,$F151)-INDEX(INDIRECT(BJ151),$E151,BN$28))*(10-INDEX(INDIRECT("times"&amp;BH$2),$F151,BN$28))/10)</f>
        <v>0</v>
      </c>
      <c r="BO151" s="47">
        <f ca="1">IF(OR(INDEX(INDIRECT("times"&amp;BH$2),$F151,BO$28)&gt;10,INDEX(INDIRECT(BJ151),$E151,BO$28)&lt;=INDEX(INDIRECT(BJ151),$E151,$F151)),0,(INDEX(INDIRECT(BJ151),$E151,$F151)-INDEX(INDIRECT(BJ151),$E151,BO$28))*(10-INDEX(INDIRECT("times"&amp;BH$2),$F151,BO$28))/10)</f>
        <v>0</v>
      </c>
      <c r="BP151" s="47">
        <f ca="1">IF(OR(INDEX(INDIRECT("times"&amp;BH$2),$F151,BP$28)&gt;10,INDEX(INDIRECT(BJ151),$E151,BP$28)&lt;=INDEX(INDIRECT(BJ151),$E151,$F151)),0,(INDEX(INDIRECT(BJ151),$E151,$F151)-INDEX(INDIRECT(BJ151),$E151,BP$28))*(10-INDEX(INDIRECT("times"&amp;BH$2),$F151,BP$28))/10)</f>
        <v>0</v>
      </c>
      <c r="BQ151" s="47">
        <f ca="1">IF(OR(INDEX(INDIRECT("times"&amp;BH$2),$F151,BQ$28)&gt;10,INDEX(INDIRECT(BJ151),$E151,BQ$28)&lt;=INDEX(INDIRECT(BJ151),$E151,$F151)),0,(INDEX(INDIRECT(BJ151),$E151,$F151)-INDEX(INDIRECT(BJ151),$E151,BQ$28))*(10-INDEX(INDIRECT("times"&amp;BH$2),$F151,BQ$28))/10)</f>
        <v>0</v>
      </c>
      <c r="BR151" s="47">
        <f ca="1">IF(OR(INDEX(INDIRECT("times"&amp;BH$2),$F151,BR$28)&gt;10,INDEX(INDIRECT(BJ151),$E151,BR$28)&lt;=INDEX(INDIRECT(BJ151),$E151,$F151)),0,(INDEX(INDIRECT(BJ151),$E151,$F151)-INDEX(INDIRECT(BJ151),$E151,BR$28))*(10-INDEX(INDIRECT("times"&amp;BH$2),$F151,BR$28))/10)</f>
        <v>0</v>
      </c>
      <c r="BS151" s="47">
        <f ca="1">IF(OR(INDEX(INDIRECT("times"&amp;BH$2),$F151,BS$28)&gt;10,INDEX(INDIRECT(BJ151),$E151,BS$28)&lt;=INDEX(INDIRECT(BJ151),$E151,$F151)),0,(INDEX(INDIRECT(BJ151),$E151,$F151)-INDEX(INDIRECT(BJ151),$E151,BS$28))*(10-INDEX(INDIRECT("times"&amp;BH$2),$F151,BS$28))/10)</f>
        <v>0</v>
      </c>
      <c r="BT151" s="47">
        <f ca="1">IF(OR(INDEX(INDIRECT("times"&amp;BH$2),$F151,BT$28)&gt;10,INDEX(INDIRECT(BJ151),$E151,BT$28)&lt;=INDEX(INDIRECT(BJ151),$E151,$F151)),0,(INDEX(INDIRECT(BJ151),$E151,$F151)-INDEX(INDIRECT(BJ151),$E151,BT$28))*(10-INDEX(INDIRECT("times"&amp;BH$2),$F151,BT$28))/10)</f>
        <v>0</v>
      </c>
      <c r="BU151" s="47">
        <f ca="1">IF(OR(INDEX(INDIRECT("times"&amp;BH$2),$F151,BU$28)&gt;10,INDEX(INDIRECT(BJ151),$E151,BU$28)&lt;=INDEX(INDIRECT(BJ151),$E151,$F151)),0,(INDEX(INDIRECT(BJ151),$E151,$F151)-INDEX(INDIRECT(BJ151),$E151,BU$28))*(10-INDEX(INDIRECT("times"&amp;BH$2),$F151,BU$28))/10)</f>
        <v>0</v>
      </c>
      <c r="BV151" s="47">
        <f ca="1">IF(OR(INDEX(INDIRECT("times"&amp;BH$2),$F151,BV$28)&gt;10,INDEX(INDIRECT(BJ151),$E151,BV$28)&lt;=INDEX(INDIRECT(BJ151),$E151,$F151)),0,(INDEX(INDIRECT(BJ151),$E151,$F151)-INDEX(INDIRECT(BJ151),$E151,BV$28))*(10-INDEX(INDIRECT("times"&amp;BH$2),$F151,BV$28))/10)</f>
        <v>0</v>
      </c>
      <c r="BW151" s="47">
        <f ca="1">IF(OR(INDEX(INDIRECT("times"&amp;BH$2),$F151,BW$28)&gt;10,INDEX(INDIRECT(BJ151),$E151,BW$28)&lt;=INDEX(INDIRECT(BJ151),$E151,$F151)),0,(INDEX(INDIRECT(BJ151),$E151,$F151)-INDEX(INDIRECT(BJ151),$E151,BW$28))*(10-INDEX(INDIRECT("times"&amp;BH$2),$F151,BW$28))/10)</f>
        <v>0</v>
      </c>
      <c r="BX151" s="47">
        <f ca="1">IF(OR(INDEX(INDIRECT("times"&amp;BH$2),$F151,BX$28)&gt;10,INDEX(INDIRECT(BJ151),$E151,BX$28)&lt;=INDEX(INDIRECT(BJ151),$E151,$F151)),0,(INDEX(INDIRECT(BJ151),$E151,$F151)-INDEX(INDIRECT(BJ151),$E151,BX$28))*(10-INDEX(INDIRECT("times"&amp;BH$2),$F151,BX$28))/10)</f>
        <v>0</v>
      </c>
      <c r="BY151" s="47">
        <f ca="1">IF(OR(INDEX(INDIRECT("times"&amp;BH$2),$F151,BY$28)&gt;10,INDEX(INDIRECT(BJ151),$E151,BY$28)&lt;=INDEX(INDIRECT(BJ151),$E151,$F151)),0,(INDEX(INDIRECT(BJ151),$E151,$F151)-INDEX(INDIRECT(BJ151),$E151,BY$28))*(10-INDEX(INDIRECT("times"&amp;BH$2),$F151,BY$28))/10)</f>
        <v>0</v>
      </c>
      <c r="BZ151" s="47">
        <f ca="1">IF(OR(INDEX(INDIRECT("times"&amp;BH$2),$F151,BZ$28)&gt;10,INDEX(INDIRECT(BJ151),$E151,BZ$28)&lt;=INDEX(INDIRECT(BJ151),$E151,$F151)),0,(INDEX(INDIRECT(BJ151),$E151,$F151)-INDEX(INDIRECT(BJ151),$E151,BZ$28))*(10-INDEX(INDIRECT("times"&amp;BH$2),$F151,BZ$28))/10)</f>
        <v>0</v>
      </c>
      <c r="CA151" s="47">
        <f ca="1">IF(OR(INDEX(INDIRECT("times"&amp;BH$2),$F151,CA$28)&gt;10,INDEX(INDIRECT(BJ151),$E151,CA$28)&lt;=INDEX(INDIRECT(BJ151),$E151,$F151)),0,(INDEX(INDIRECT(BJ151),$E151,$F151)-INDEX(INDIRECT(BJ151),$E151,CA$28))*(10-INDEX(INDIRECT("times"&amp;BH$2),$F151,CA$28))/10)</f>
        <v>0</v>
      </c>
      <c r="CB151" s="47">
        <f ca="1">IF(OR(INDEX(INDIRECT("times"&amp;BH$2),$F151,CB$28)&gt;10,INDEX(INDIRECT(BJ151),$E151,CB$28)&lt;=INDEX(INDIRECT(BJ151),$E151,$F151)),0,(INDEX(INDIRECT(BJ151),$E151,$F151)-INDEX(INDIRECT(BJ151),$E151,CB$28))*(10-INDEX(INDIRECT("times"&amp;BH$2),$F151,CB$28))/10)</f>
        <v>0</v>
      </c>
      <c r="CC151" s="47">
        <f ca="1">IF(OR(INDEX(INDIRECT("times"&amp;BH$2),$F151,CC$28)&gt;10,INDEX(INDIRECT(BJ151),$E151,CC$28)&lt;=INDEX(INDIRECT(BJ151),$E151,$F151)),0,(INDEX(INDIRECT(BJ151),$E151,$F151)-INDEX(INDIRECT(BJ151),$E151,CC$28))*(10-INDEX(INDIRECT("times"&amp;BH$2),$F151,CC$28))/10)</f>
        <v>0</v>
      </c>
      <c r="CD151" s="47">
        <f ca="1">IF(OR(INDEX(INDIRECT("times"&amp;BH$2),$F151,CD$28)&gt;10,INDEX(INDIRECT(BJ151),$E151,CD$28)&lt;=INDEX(INDIRECT(BJ151),$E151,$F151)),0,(INDEX(INDIRECT(BJ151),$E151,$F151)-INDEX(INDIRECT(BJ151),$E151,CD$28))*(10-INDEX(INDIRECT("times"&amp;BH$2),$F151,CD$28))/10)</f>
        <v>0</v>
      </c>
      <c r="CE151" s="47">
        <f ca="1">IF(OR(INDEX(INDIRECT("times"&amp;BH$2),$F151,CE$28)&gt;10,INDEX(INDIRECT(BJ151),$E151,CE$28)&lt;=INDEX(INDIRECT(BJ151),$E151,$F151)),0,(INDEX(INDIRECT(BJ151),$E151,$F151)-INDEX(INDIRECT(BJ151),$E151,CE$28))*(10-INDEX(INDIRECT("times"&amp;BH$2),$F151,CE$28))/10)</f>
        <v>0</v>
      </c>
      <c r="CF151" s="47">
        <f ca="1">IF(OR(INDEX(INDIRECT("times"&amp;BH$2),$F151,CF$28)&gt;10,INDEX(INDIRECT(BJ151),$E151,CF$28)&lt;=INDEX(INDIRECT(BJ151),$E151,$F151)),0,(INDEX(INDIRECT(BJ151),$E151,$F151)-INDEX(INDIRECT(BJ151),$E151,CF$28))*(10-INDEX(INDIRECT("times"&amp;BH$2),$F151,CF$28))/10)</f>
        <v>0</v>
      </c>
      <c r="CG151" s="48">
        <f ca="1">IF(OR(INDEX(INDIRECT("times"&amp;BH$2),$F151,CG$28)&gt;10,INDEX(INDIRECT(BJ151),$E151,CG$28)&lt;=INDEX(INDIRECT(BJ151),$E151,$F151)),0,(INDEX(INDIRECT(BJ151),$E151,$F151)-INDEX(INDIRECT(BJ151),$E151,CG$28))*(10-INDEX(INDIRECT("times"&amp;BH$2),$F151,CG$28))/10)</f>
        <v>0</v>
      </c>
      <c r="CH151" s="201">
        <v>4</v>
      </c>
      <c r="CJ151" s="18" t="s">
        <v>192</v>
      </c>
      <c r="CK151" s="122">
        <f>CJ131</f>
        <v>1</v>
      </c>
      <c r="CL151" s="122" t="str">
        <f>CJ132</f>
        <v>work3564</v>
      </c>
      <c r="CM151" s="210" t="str">
        <f t="shared" si="601"/>
        <v>core1_work3564</v>
      </c>
      <c r="CN151" s="122">
        <v>1</v>
      </c>
      <c r="CO151" s="33">
        <v>4</v>
      </c>
      <c r="CP151" s="46">
        <f ca="1">IF(OR(INDEX(INDIRECT("times"&amp;CK$2),$F151,CP$28)&gt;10,INDEX(INDIRECT(CM151),$E151,CP$28)&lt;=INDEX(INDIRECT(CM151),$E151,$F151)),0,(INDEX(INDIRECT(CM151),$E151,$F151)-INDEX(INDIRECT(CM151),$E151,CP$28))*(10-INDEX(INDIRECT("times"&amp;CK$2),$F151,CP$28))/10)</f>
        <v>0</v>
      </c>
      <c r="CQ151" s="47">
        <f ca="1">IF(OR(INDEX(INDIRECT("times"&amp;CK$2),$F151,CQ$28)&gt;10,INDEX(INDIRECT(CM151),$E151,CQ$28)&lt;=INDEX(INDIRECT(CM151),$E151,$F151)),0,(INDEX(INDIRECT(CM151),$E151,$F151)-INDEX(INDIRECT(CM151),$E151,CQ$28))*(10-INDEX(INDIRECT("times"&amp;CK$2),$F151,CQ$28))/10)</f>
        <v>0</v>
      </c>
      <c r="CR151" s="47">
        <f ca="1">IF(OR(INDEX(INDIRECT("times"&amp;CK$2),$F151,CR$28)&gt;10,INDEX(INDIRECT(CM151),$E151,CR$28)&lt;=INDEX(INDIRECT(CM151),$E151,$F151)),0,(INDEX(INDIRECT(CM151),$E151,$F151)-INDEX(INDIRECT(CM151),$E151,CR$28))*(10-INDEX(INDIRECT("times"&amp;CK$2),$F151,CR$28))/10)</f>
        <v>0</v>
      </c>
      <c r="CS151" s="47">
        <f ca="1">IF(OR(INDEX(INDIRECT("times"&amp;CK$2),$F151,CS$28)&gt;10,INDEX(INDIRECT(CM151),$E151,CS$28)&lt;=INDEX(INDIRECT(CM151),$E151,$F151)),0,(INDEX(INDIRECT(CM151),$E151,$F151)-INDEX(INDIRECT(CM151),$E151,CS$28))*(10-INDEX(INDIRECT("times"&amp;CK$2),$F151,CS$28))/10)</f>
        <v>0</v>
      </c>
      <c r="CT151" s="47">
        <f ca="1">IF(OR(INDEX(INDIRECT("times"&amp;CK$2),$F151,CT$28)&gt;10,INDEX(INDIRECT(CM151),$E151,CT$28)&lt;=INDEX(INDIRECT(CM151),$E151,$F151)),0,(INDEX(INDIRECT(CM151),$E151,$F151)-INDEX(INDIRECT(CM151),$E151,CT$28))*(10-INDEX(INDIRECT("times"&amp;CK$2),$F151,CT$28))/10)</f>
        <v>0</v>
      </c>
      <c r="CU151" s="47">
        <f ca="1">IF(OR(INDEX(INDIRECT("times"&amp;CK$2),$F151,CU$28)&gt;10,INDEX(INDIRECT(CM151),$E151,CU$28)&lt;=INDEX(INDIRECT(CM151),$E151,$F151)),0,(INDEX(INDIRECT(CM151),$E151,$F151)-INDEX(INDIRECT(CM151),$E151,CU$28))*(10-INDEX(INDIRECT("times"&amp;CK$2),$F151,CU$28))/10)</f>
        <v>0</v>
      </c>
      <c r="CV151" s="47">
        <f ca="1">IF(OR(INDEX(INDIRECT("times"&amp;CK$2),$F151,CV$28)&gt;10,INDEX(INDIRECT(CM151),$E151,CV$28)&lt;=INDEX(INDIRECT(CM151),$E151,$F151)),0,(INDEX(INDIRECT(CM151),$E151,$F151)-INDEX(INDIRECT(CM151),$E151,CV$28))*(10-INDEX(INDIRECT("times"&amp;CK$2),$F151,CV$28))/10)</f>
        <v>0</v>
      </c>
      <c r="CW151" s="47">
        <f ca="1">IF(OR(INDEX(INDIRECT("times"&amp;CK$2),$F151,CW$28)&gt;10,INDEX(INDIRECT(CM151),$E151,CW$28)&lt;=INDEX(INDIRECT(CM151),$E151,$F151)),0,(INDEX(INDIRECT(CM151),$E151,$F151)-INDEX(INDIRECT(CM151),$E151,CW$28))*(10-INDEX(INDIRECT("times"&amp;CK$2),$F151,CW$28))/10)</f>
        <v>0</v>
      </c>
      <c r="CX151" s="47">
        <f ca="1">IF(OR(INDEX(INDIRECT("times"&amp;CK$2),$F151,CX$28)&gt;10,INDEX(INDIRECT(CM151),$E151,CX$28)&lt;=INDEX(INDIRECT(CM151),$E151,$F151)),0,(INDEX(INDIRECT(CM151),$E151,$F151)-INDEX(INDIRECT(CM151),$E151,CX$28))*(10-INDEX(INDIRECT("times"&amp;CK$2),$F151,CX$28))/10)</f>
        <v>0</v>
      </c>
      <c r="CY151" s="47">
        <f ca="1">IF(OR(INDEX(INDIRECT("times"&amp;CK$2),$F151,CY$28)&gt;10,INDEX(INDIRECT(CM151),$E151,CY$28)&lt;=INDEX(INDIRECT(CM151),$E151,$F151)),0,(INDEX(INDIRECT(CM151),$E151,$F151)-INDEX(INDIRECT(CM151),$E151,CY$28))*(10-INDEX(INDIRECT("times"&amp;CK$2),$F151,CY$28))/10)</f>
        <v>0</v>
      </c>
      <c r="CZ151" s="47">
        <f ca="1">IF(OR(INDEX(INDIRECT("times"&amp;CK$2),$F151,CZ$28)&gt;10,INDEX(INDIRECT(CM151),$E151,CZ$28)&lt;=INDEX(INDIRECT(CM151),$E151,$F151)),0,(INDEX(INDIRECT(CM151),$E151,$F151)-INDEX(INDIRECT(CM151),$E151,CZ$28))*(10-INDEX(INDIRECT("times"&amp;CK$2),$F151,CZ$28))/10)</f>
        <v>0</v>
      </c>
      <c r="DA151" s="47">
        <f ca="1">IF(OR(INDEX(INDIRECT("times"&amp;CK$2),$F151,DA$28)&gt;10,INDEX(INDIRECT(CM151),$E151,DA$28)&lt;=INDEX(INDIRECT(CM151),$E151,$F151)),0,(INDEX(INDIRECT(CM151),$E151,$F151)-INDEX(INDIRECT(CM151),$E151,DA$28))*(10-INDEX(INDIRECT("times"&amp;CK$2),$F151,DA$28))/10)</f>
        <v>0</v>
      </c>
      <c r="DB151" s="47">
        <f ca="1">IF(OR(INDEX(INDIRECT("times"&amp;CK$2),$F151,DB$28)&gt;10,INDEX(INDIRECT(CM151),$E151,DB$28)&lt;=INDEX(INDIRECT(CM151),$E151,$F151)),0,(INDEX(INDIRECT(CM151),$E151,$F151)-INDEX(INDIRECT(CM151),$E151,DB$28))*(10-INDEX(INDIRECT("times"&amp;CK$2),$F151,DB$28))/10)</f>
        <v>0</v>
      </c>
      <c r="DC151" s="47">
        <f ca="1">IF(OR(INDEX(INDIRECT("times"&amp;CK$2),$F151,DC$28)&gt;10,INDEX(INDIRECT(CM151),$E151,DC$28)&lt;=INDEX(INDIRECT(CM151),$E151,$F151)),0,(INDEX(INDIRECT(CM151),$E151,$F151)-INDEX(INDIRECT(CM151),$E151,DC$28))*(10-INDEX(INDIRECT("times"&amp;CK$2),$F151,DC$28))/10)</f>
        <v>0</v>
      </c>
      <c r="DD151" s="47">
        <f ca="1">IF(OR(INDEX(INDIRECT("times"&amp;CK$2),$F151,DD$28)&gt;10,INDEX(INDIRECT(CM151),$E151,DD$28)&lt;=INDEX(INDIRECT(CM151),$E151,$F151)),0,(INDEX(INDIRECT(CM151),$E151,$F151)-INDEX(INDIRECT(CM151),$E151,DD$28))*(10-INDEX(INDIRECT("times"&amp;CK$2),$F151,DD$28))/10)</f>
        <v>0</v>
      </c>
      <c r="DE151" s="47">
        <f ca="1">IF(OR(INDEX(INDIRECT("times"&amp;CK$2),$F151,DE$28)&gt;10,INDEX(INDIRECT(CM151),$E151,DE$28)&lt;=INDEX(INDIRECT(CM151),$E151,$F151)),0,(INDEX(INDIRECT(CM151),$E151,$F151)-INDEX(INDIRECT(CM151),$E151,DE$28))*(10-INDEX(INDIRECT("times"&amp;CK$2),$F151,DE$28))/10)</f>
        <v>0</v>
      </c>
      <c r="DF151" s="47">
        <f ca="1">IF(OR(INDEX(INDIRECT("times"&amp;CK$2),$F151,DF$28)&gt;10,INDEX(INDIRECT(CM151),$E151,DF$28)&lt;=INDEX(INDIRECT(CM151),$E151,$F151)),0,(INDEX(INDIRECT(CM151),$E151,$F151)-INDEX(INDIRECT(CM151),$E151,DF$28))*(10-INDEX(INDIRECT("times"&amp;CK$2),$F151,DF$28))/10)</f>
        <v>0</v>
      </c>
      <c r="DG151" s="47">
        <f ca="1">IF(OR(INDEX(INDIRECT("times"&amp;CK$2),$F151,DG$28)&gt;10,INDEX(INDIRECT(CM151),$E151,DG$28)&lt;=INDEX(INDIRECT(CM151),$E151,$F151)),0,(INDEX(INDIRECT(CM151),$E151,$F151)-INDEX(INDIRECT(CM151),$E151,DG$28))*(10-INDEX(INDIRECT("times"&amp;CK$2),$F151,DG$28))/10)</f>
        <v>0</v>
      </c>
      <c r="DH151" s="47">
        <f ca="1">IF(OR(INDEX(INDIRECT("times"&amp;CK$2),$F151,DH$28)&gt;10,INDEX(INDIRECT(CM151),$E151,DH$28)&lt;=INDEX(INDIRECT(CM151),$E151,$F151)),0,(INDEX(INDIRECT(CM151),$E151,$F151)-INDEX(INDIRECT(CM151),$E151,DH$28))*(10-INDEX(INDIRECT("times"&amp;CK$2),$F151,DH$28))/10)</f>
        <v>0</v>
      </c>
      <c r="DI151" s="47">
        <f ca="1">IF(OR(INDEX(INDIRECT("times"&amp;CK$2),$F151,DI$28)&gt;10,INDEX(INDIRECT(CM151),$E151,DI$28)&lt;=INDEX(INDIRECT(CM151),$E151,$F151)),0,(INDEX(INDIRECT(CM151),$E151,$F151)-INDEX(INDIRECT(CM151),$E151,DI$28))*(10-INDEX(INDIRECT("times"&amp;CK$2),$F151,DI$28))/10)</f>
        <v>0</v>
      </c>
      <c r="DJ151" s="48">
        <f ca="1">IF(OR(INDEX(INDIRECT("times"&amp;CK$2),$F151,DJ$28)&gt;10,INDEX(INDIRECT(CM151),$E151,DJ$28)&lt;=INDEX(INDIRECT(CM151),$E151,$F151)),0,(INDEX(INDIRECT(CM151),$E151,$F151)-INDEX(INDIRECT(CM151),$E151,DJ$28))*(10-INDEX(INDIRECT("times"&amp;CK$2),$F151,DJ$28))/10)</f>
        <v>0</v>
      </c>
      <c r="DK151" s="201">
        <v>4</v>
      </c>
      <c r="DM151" s="18" t="s">
        <v>192</v>
      </c>
      <c r="DN151" s="122">
        <f>DM131</f>
        <v>1</v>
      </c>
      <c r="DO151" s="122" t="str">
        <f>DM132</f>
        <v>shop3564</v>
      </c>
      <c r="DP151" s="210" t="str">
        <f t="shared" si="602"/>
        <v>core1_shop3564</v>
      </c>
      <c r="DQ151" s="122">
        <v>1</v>
      </c>
      <c r="DR151" s="33">
        <v>4</v>
      </c>
      <c r="DS151" s="46">
        <f ca="1">IF(OR(INDEX(INDIRECT("times"&amp;DN$2),$F151,DS$28)&gt;10,INDEX(INDIRECT(DP151),$E151,DS$28)&lt;=INDEX(INDIRECT(DP151),$E151,$F151)),0,(INDEX(INDIRECT(DP151),$E151,$F151)-INDEX(INDIRECT(DP151),$E151,DS$28))*(10-INDEX(INDIRECT("times"&amp;DN$2),$F151,DS$28))/10)</f>
        <v>0</v>
      </c>
      <c r="DT151" s="47">
        <f ca="1">IF(OR(INDEX(INDIRECT("times"&amp;DN$2),$F151,DT$28)&gt;10,INDEX(INDIRECT(DP151),$E151,DT$28)&lt;=INDEX(INDIRECT(DP151),$E151,$F151)),0,(INDEX(INDIRECT(DP151),$E151,$F151)-INDEX(INDIRECT(DP151),$E151,DT$28))*(10-INDEX(INDIRECT("times"&amp;DN$2),$F151,DT$28))/10)</f>
        <v>0</v>
      </c>
      <c r="DU151" s="47">
        <f ca="1">IF(OR(INDEX(INDIRECT("times"&amp;DN$2),$F151,DU$28)&gt;10,INDEX(INDIRECT(DP151),$E151,DU$28)&lt;=INDEX(INDIRECT(DP151),$E151,$F151)),0,(INDEX(INDIRECT(DP151),$E151,$F151)-INDEX(INDIRECT(DP151),$E151,DU$28))*(10-INDEX(INDIRECT("times"&amp;DN$2),$F151,DU$28))/10)</f>
        <v>0</v>
      </c>
      <c r="DV151" s="47">
        <f ca="1">IF(OR(INDEX(INDIRECT("times"&amp;DN$2),$F151,DV$28)&gt;10,INDEX(INDIRECT(DP151),$E151,DV$28)&lt;=INDEX(INDIRECT(DP151),$E151,$F151)),0,(INDEX(INDIRECT(DP151),$E151,$F151)-INDEX(INDIRECT(DP151),$E151,DV$28))*(10-INDEX(INDIRECT("times"&amp;DN$2),$F151,DV$28))/10)</f>
        <v>0</v>
      </c>
      <c r="DW151" s="47">
        <f ca="1">IF(OR(INDEX(INDIRECT("times"&amp;DN$2),$F151,DW$28)&gt;10,INDEX(INDIRECT(DP151),$E151,DW$28)&lt;=INDEX(INDIRECT(DP151),$E151,$F151)),0,(INDEX(INDIRECT(DP151),$E151,$F151)-INDEX(INDIRECT(DP151),$E151,DW$28))*(10-INDEX(INDIRECT("times"&amp;DN$2),$F151,DW$28))/10)</f>
        <v>0</v>
      </c>
      <c r="DX151" s="47">
        <f ca="1">IF(OR(INDEX(INDIRECT("times"&amp;DN$2),$F151,DX$28)&gt;10,INDEX(INDIRECT(DP151),$E151,DX$28)&lt;=INDEX(INDIRECT(DP151),$E151,$F151)),0,(INDEX(INDIRECT(DP151),$E151,$F151)-INDEX(INDIRECT(DP151),$E151,DX$28))*(10-INDEX(INDIRECT("times"&amp;DN$2),$F151,DX$28))/10)</f>
        <v>0</v>
      </c>
      <c r="DY151" s="47">
        <f ca="1">IF(OR(INDEX(INDIRECT("times"&amp;DN$2),$F151,DY$28)&gt;10,INDEX(INDIRECT(DP151),$E151,DY$28)&lt;=INDEX(INDIRECT(DP151),$E151,$F151)),0,(INDEX(INDIRECT(DP151),$E151,$F151)-INDEX(INDIRECT(DP151),$E151,DY$28))*(10-INDEX(INDIRECT("times"&amp;DN$2),$F151,DY$28))/10)</f>
        <v>0</v>
      </c>
      <c r="DZ151" s="47">
        <f ca="1">IF(OR(INDEX(INDIRECT("times"&amp;DN$2),$F151,DZ$28)&gt;10,INDEX(INDIRECT(DP151),$E151,DZ$28)&lt;=INDEX(INDIRECT(DP151),$E151,$F151)),0,(INDEX(INDIRECT(DP151),$E151,$F151)-INDEX(INDIRECT(DP151),$E151,DZ$28))*(10-INDEX(INDIRECT("times"&amp;DN$2),$F151,DZ$28))/10)</f>
        <v>0</v>
      </c>
      <c r="EA151" s="47">
        <f ca="1">IF(OR(INDEX(INDIRECT("times"&amp;DN$2),$F151,EA$28)&gt;10,INDEX(INDIRECT(DP151),$E151,EA$28)&lt;=INDEX(INDIRECT(DP151),$E151,$F151)),0,(INDEX(INDIRECT(DP151),$E151,$F151)-INDEX(INDIRECT(DP151),$E151,EA$28))*(10-INDEX(INDIRECT("times"&amp;DN$2),$F151,EA$28))/10)</f>
        <v>0</v>
      </c>
      <c r="EB151" s="47">
        <f ca="1">IF(OR(INDEX(INDIRECT("times"&amp;DN$2),$F151,EB$28)&gt;10,INDEX(INDIRECT(DP151),$E151,EB$28)&lt;=INDEX(INDIRECT(DP151),$E151,$F151)),0,(INDEX(INDIRECT(DP151),$E151,$F151)-INDEX(INDIRECT(DP151),$E151,EB$28))*(10-INDEX(INDIRECT("times"&amp;DN$2),$F151,EB$28))/10)</f>
        <v>0</v>
      </c>
      <c r="EC151" s="47">
        <f ca="1">IF(OR(INDEX(INDIRECT("times"&amp;DN$2),$F151,EC$28)&gt;10,INDEX(INDIRECT(DP151),$E151,EC$28)&lt;=INDEX(INDIRECT(DP151),$E151,$F151)),0,(INDEX(INDIRECT(DP151),$E151,$F151)-INDEX(INDIRECT(DP151),$E151,EC$28))*(10-INDEX(INDIRECT("times"&amp;DN$2),$F151,EC$28))/10)</f>
        <v>0</v>
      </c>
      <c r="ED151" s="47">
        <f ca="1">IF(OR(INDEX(INDIRECT("times"&amp;DN$2),$F151,ED$28)&gt;10,INDEX(INDIRECT(DP151),$E151,ED$28)&lt;=INDEX(INDIRECT(DP151),$E151,$F151)),0,(INDEX(INDIRECT(DP151),$E151,$F151)-INDEX(INDIRECT(DP151),$E151,ED$28))*(10-INDEX(INDIRECT("times"&amp;DN$2),$F151,ED$28))/10)</f>
        <v>0</v>
      </c>
      <c r="EE151" s="47">
        <f ca="1">IF(OR(INDEX(INDIRECT("times"&amp;DN$2),$F151,EE$28)&gt;10,INDEX(INDIRECT(DP151),$E151,EE$28)&lt;=INDEX(INDIRECT(DP151),$E151,$F151)),0,(INDEX(INDIRECT(DP151),$E151,$F151)-INDEX(INDIRECT(DP151),$E151,EE$28))*(10-INDEX(INDIRECT("times"&amp;DN$2),$F151,EE$28))/10)</f>
        <v>0</v>
      </c>
      <c r="EF151" s="47">
        <f ca="1">IF(OR(INDEX(INDIRECT("times"&amp;DN$2),$F151,EF$28)&gt;10,INDEX(INDIRECT(DP151),$E151,EF$28)&lt;=INDEX(INDIRECT(DP151),$E151,$F151)),0,(INDEX(INDIRECT(DP151),$E151,$F151)-INDEX(INDIRECT(DP151),$E151,EF$28))*(10-INDEX(INDIRECT("times"&amp;DN$2),$F151,EF$28))/10)</f>
        <v>0</v>
      </c>
      <c r="EG151" s="47">
        <f ca="1">IF(OR(INDEX(INDIRECT("times"&amp;DN$2),$F151,EG$28)&gt;10,INDEX(INDIRECT(DP151),$E151,EG$28)&lt;=INDEX(INDIRECT(DP151),$E151,$F151)),0,(INDEX(INDIRECT(DP151),$E151,$F151)-INDEX(INDIRECT(DP151),$E151,EG$28))*(10-INDEX(INDIRECT("times"&amp;DN$2),$F151,EG$28))/10)</f>
        <v>0</v>
      </c>
      <c r="EH151" s="47">
        <f ca="1">IF(OR(INDEX(INDIRECT("times"&amp;DN$2),$F151,EH$28)&gt;10,INDEX(INDIRECT(DP151),$E151,EH$28)&lt;=INDEX(INDIRECT(DP151),$E151,$F151)),0,(INDEX(INDIRECT(DP151),$E151,$F151)-INDEX(INDIRECT(DP151),$E151,EH$28))*(10-INDEX(INDIRECT("times"&amp;DN$2),$F151,EH$28))/10)</f>
        <v>0</v>
      </c>
      <c r="EI151" s="47">
        <f ca="1">IF(OR(INDEX(INDIRECT("times"&amp;DN$2),$F151,EI$28)&gt;10,INDEX(INDIRECT(DP151),$E151,EI$28)&lt;=INDEX(INDIRECT(DP151),$E151,$F151)),0,(INDEX(INDIRECT(DP151),$E151,$F151)-INDEX(INDIRECT(DP151),$E151,EI$28))*(10-INDEX(INDIRECT("times"&amp;DN$2),$F151,EI$28))/10)</f>
        <v>0</v>
      </c>
      <c r="EJ151" s="47">
        <f ca="1">IF(OR(INDEX(INDIRECT("times"&amp;DN$2),$F151,EJ$28)&gt;10,INDEX(INDIRECT(DP151),$E151,EJ$28)&lt;=INDEX(INDIRECT(DP151),$E151,$F151)),0,(INDEX(INDIRECT(DP151),$E151,$F151)-INDEX(INDIRECT(DP151),$E151,EJ$28))*(10-INDEX(INDIRECT("times"&amp;DN$2),$F151,EJ$28))/10)</f>
        <v>0</v>
      </c>
      <c r="EK151" s="47">
        <f ca="1">IF(OR(INDEX(INDIRECT("times"&amp;DN$2),$F151,EK$28)&gt;10,INDEX(INDIRECT(DP151),$E151,EK$28)&lt;=INDEX(INDIRECT(DP151),$E151,$F151)),0,(INDEX(INDIRECT(DP151),$E151,$F151)-INDEX(INDIRECT(DP151),$E151,EK$28))*(10-INDEX(INDIRECT("times"&amp;DN$2),$F151,EK$28))/10)</f>
        <v>0</v>
      </c>
      <c r="EL151" s="47">
        <f ca="1">IF(OR(INDEX(INDIRECT("times"&amp;DN$2),$F151,EL$28)&gt;10,INDEX(INDIRECT(DP151),$E151,EL$28)&lt;=INDEX(INDIRECT(DP151),$E151,$F151)),0,(INDEX(INDIRECT(DP151),$E151,$F151)-INDEX(INDIRECT(DP151),$E151,EL$28))*(10-INDEX(INDIRECT("times"&amp;DN$2),$F151,EL$28))/10)</f>
        <v>0</v>
      </c>
      <c r="EM151" s="48">
        <f ca="1">IF(OR(INDEX(INDIRECT("times"&amp;DN$2),$F151,EM$28)&gt;10,INDEX(INDIRECT(DP151),$E151,EM$28)&lt;=INDEX(INDIRECT(DP151),$E151,$F151)),0,(INDEX(INDIRECT(DP151),$E151,$F151)-INDEX(INDIRECT(DP151),$E151,EM$28))*(10-INDEX(INDIRECT("times"&amp;DN$2),$F151,EM$28))/10)</f>
        <v>0</v>
      </c>
      <c r="EN151" s="201">
        <v>4</v>
      </c>
      <c r="EP151" s="18" t="s">
        <v>192</v>
      </c>
      <c r="EQ151" s="122">
        <f>EP131</f>
        <v>1</v>
      </c>
      <c r="ER151" s="122" t="str">
        <f>EP132</f>
        <v>lei3564</v>
      </c>
      <c r="ES151" s="210" t="str">
        <f t="shared" si="603"/>
        <v>core1_lei3564</v>
      </c>
      <c r="ET151" s="122">
        <v>1</v>
      </c>
      <c r="EU151" s="33">
        <v>4</v>
      </c>
      <c r="EV151" s="46">
        <f ca="1">IF(OR(INDEX(INDIRECT("times"&amp;EQ$2),$F151,EV$28)&gt;10,INDEX(INDIRECT(ES151),$E151,EV$28)&lt;=INDEX(INDIRECT(ES151),$E151,$F151)),0,(INDEX(INDIRECT(ES151),$E151,$F151)-INDEX(INDIRECT(ES151),$E151,EV$28))*(10-INDEX(INDIRECT("times"&amp;EQ$2),$F151,EV$28))/10)</f>
        <v>0</v>
      </c>
      <c r="EW151" s="47">
        <f ca="1">IF(OR(INDEX(INDIRECT("times"&amp;EQ$2),$F151,EW$28)&gt;10,INDEX(INDIRECT(ES151),$E151,EW$28)&lt;=INDEX(INDIRECT(ES151),$E151,$F151)),0,(INDEX(INDIRECT(ES151),$E151,$F151)-INDEX(INDIRECT(ES151),$E151,EW$28))*(10-INDEX(INDIRECT("times"&amp;EQ$2),$F151,EW$28))/10)</f>
        <v>0</v>
      </c>
      <c r="EX151" s="47">
        <f ca="1">IF(OR(INDEX(INDIRECT("times"&amp;EQ$2),$F151,EX$28)&gt;10,INDEX(INDIRECT(ES151),$E151,EX$28)&lt;=INDEX(INDIRECT(ES151),$E151,$F151)),0,(INDEX(INDIRECT(ES151),$E151,$F151)-INDEX(INDIRECT(ES151),$E151,EX$28))*(10-INDEX(INDIRECT("times"&amp;EQ$2),$F151,EX$28))/10)</f>
        <v>0</v>
      </c>
      <c r="EY151" s="47">
        <f ca="1">IF(OR(INDEX(INDIRECT("times"&amp;EQ$2),$F151,EY$28)&gt;10,INDEX(INDIRECT(ES151),$E151,EY$28)&lt;=INDEX(INDIRECT(ES151),$E151,$F151)),0,(INDEX(INDIRECT(ES151),$E151,$F151)-INDEX(INDIRECT(ES151),$E151,EY$28))*(10-INDEX(INDIRECT("times"&amp;EQ$2),$F151,EY$28))/10)</f>
        <v>0</v>
      </c>
      <c r="EZ151" s="47">
        <f ca="1">IF(OR(INDEX(INDIRECT("times"&amp;EQ$2),$F151,EZ$28)&gt;10,INDEX(INDIRECT(ES151),$E151,EZ$28)&lt;=INDEX(INDIRECT(ES151),$E151,$F151)),0,(INDEX(INDIRECT(ES151),$E151,$F151)-INDEX(INDIRECT(ES151),$E151,EZ$28))*(10-INDEX(INDIRECT("times"&amp;EQ$2),$F151,EZ$28))/10)</f>
        <v>0</v>
      </c>
      <c r="FA151" s="47">
        <f ca="1">IF(OR(INDEX(INDIRECT("times"&amp;EQ$2),$F151,FA$28)&gt;10,INDEX(INDIRECT(ES151),$E151,FA$28)&lt;=INDEX(INDIRECT(ES151),$E151,$F151)),0,(INDEX(INDIRECT(ES151),$E151,$F151)-INDEX(INDIRECT(ES151),$E151,FA$28))*(10-INDEX(INDIRECT("times"&amp;EQ$2),$F151,FA$28))/10)</f>
        <v>0</v>
      </c>
      <c r="FB151" s="47">
        <f ca="1">IF(OR(INDEX(INDIRECT("times"&amp;EQ$2),$F151,FB$28)&gt;10,INDEX(INDIRECT(ES151),$E151,FB$28)&lt;=INDEX(INDIRECT(ES151),$E151,$F151)),0,(INDEX(INDIRECT(ES151),$E151,$F151)-INDEX(INDIRECT(ES151),$E151,FB$28))*(10-INDEX(INDIRECT("times"&amp;EQ$2),$F151,FB$28))/10)</f>
        <v>0</v>
      </c>
      <c r="FC151" s="47">
        <f ca="1">IF(OR(INDEX(INDIRECT("times"&amp;EQ$2),$F151,FC$28)&gt;10,INDEX(INDIRECT(ES151),$E151,FC$28)&lt;=INDEX(INDIRECT(ES151),$E151,$F151)),0,(INDEX(INDIRECT(ES151),$E151,$F151)-INDEX(INDIRECT(ES151),$E151,FC$28))*(10-INDEX(INDIRECT("times"&amp;EQ$2),$F151,FC$28))/10)</f>
        <v>0</v>
      </c>
      <c r="FD151" s="47">
        <f ca="1">IF(OR(INDEX(INDIRECT("times"&amp;EQ$2),$F151,FD$28)&gt;10,INDEX(INDIRECT(ES151),$E151,FD$28)&lt;=INDEX(INDIRECT(ES151),$E151,$F151)),0,(INDEX(INDIRECT(ES151),$E151,$F151)-INDEX(INDIRECT(ES151),$E151,FD$28))*(10-INDEX(INDIRECT("times"&amp;EQ$2),$F151,FD$28))/10)</f>
        <v>0</v>
      </c>
      <c r="FE151" s="47">
        <f ca="1">IF(OR(INDEX(INDIRECT("times"&amp;EQ$2),$F151,FE$28)&gt;10,INDEX(INDIRECT(ES151),$E151,FE$28)&lt;=INDEX(INDIRECT(ES151),$E151,$F151)),0,(INDEX(INDIRECT(ES151),$E151,$F151)-INDEX(INDIRECT(ES151),$E151,FE$28))*(10-INDEX(INDIRECT("times"&amp;EQ$2),$F151,FE$28))/10)</f>
        <v>0</v>
      </c>
      <c r="FF151" s="47">
        <f ca="1">IF(OR(INDEX(INDIRECT("times"&amp;EQ$2),$F151,FF$28)&gt;10,INDEX(INDIRECT(ES151),$E151,FF$28)&lt;=INDEX(INDIRECT(ES151),$E151,$F151)),0,(INDEX(INDIRECT(ES151),$E151,$F151)-INDEX(INDIRECT(ES151),$E151,FF$28))*(10-INDEX(INDIRECT("times"&amp;EQ$2),$F151,FF$28))/10)</f>
        <v>0</v>
      </c>
      <c r="FG151" s="47">
        <f ca="1">IF(OR(INDEX(INDIRECT("times"&amp;EQ$2),$F151,FG$28)&gt;10,INDEX(INDIRECT(ES151),$E151,FG$28)&lt;=INDEX(INDIRECT(ES151),$E151,$F151)),0,(INDEX(INDIRECT(ES151),$E151,$F151)-INDEX(INDIRECT(ES151),$E151,FG$28))*(10-INDEX(INDIRECT("times"&amp;EQ$2),$F151,FG$28))/10)</f>
        <v>0</v>
      </c>
      <c r="FH151" s="47">
        <f ca="1">IF(OR(INDEX(INDIRECT("times"&amp;EQ$2),$F151,FH$28)&gt;10,INDEX(INDIRECT(ES151),$E151,FH$28)&lt;=INDEX(INDIRECT(ES151),$E151,$F151)),0,(INDEX(INDIRECT(ES151),$E151,$F151)-INDEX(INDIRECT(ES151),$E151,FH$28))*(10-INDEX(INDIRECT("times"&amp;EQ$2),$F151,FH$28))/10)</f>
        <v>0</v>
      </c>
      <c r="FI151" s="47">
        <f ca="1">IF(OR(INDEX(INDIRECT("times"&amp;EQ$2),$F151,FI$28)&gt;10,INDEX(INDIRECT(ES151),$E151,FI$28)&lt;=INDEX(INDIRECT(ES151),$E151,$F151)),0,(INDEX(INDIRECT(ES151),$E151,$F151)-INDEX(INDIRECT(ES151),$E151,FI$28))*(10-INDEX(INDIRECT("times"&amp;EQ$2),$F151,FI$28))/10)</f>
        <v>0</v>
      </c>
      <c r="FJ151" s="47">
        <f ca="1">IF(OR(INDEX(INDIRECT("times"&amp;EQ$2),$F151,FJ$28)&gt;10,INDEX(INDIRECT(ES151),$E151,FJ$28)&lt;=INDEX(INDIRECT(ES151),$E151,$F151)),0,(INDEX(INDIRECT(ES151),$E151,$F151)-INDEX(INDIRECT(ES151),$E151,FJ$28))*(10-INDEX(INDIRECT("times"&amp;EQ$2),$F151,FJ$28))/10)</f>
        <v>0</v>
      </c>
      <c r="FK151" s="47">
        <f ca="1">IF(OR(INDEX(INDIRECT("times"&amp;EQ$2),$F151,FK$28)&gt;10,INDEX(INDIRECT(ES151),$E151,FK$28)&lt;=INDEX(INDIRECT(ES151),$E151,$F151)),0,(INDEX(INDIRECT(ES151),$E151,$F151)-INDEX(INDIRECT(ES151),$E151,FK$28))*(10-INDEX(INDIRECT("times"&amp;EQ$2),$F151,FK$28))/10)</f>
        <v>0</v>
      </c>
      <c r="FL151" s="47">
        <f ca="1">IF(OR(INDEX(INDIRECT("times"&amp;EQ$2),$F151,FL$28)&gt;10,INDEX(INDIRECT(ES151),$E151,FL$28)&lt;=INDEX(INDIRECT(ES151),$E151,$F151)),0,(INDEX(INDIRECT(ES151),$E151,$F151)-INDEX(INDIRECT(ES151),$E151,FL$28))*(10-INDEX(INDIRECT("times"&amp;EQ$2),$F151,FL$28))/10)</f>
        <v>0</v>
      </c>
      <c r="FM151" s="47">
        <f ca="1">IF(OR(INDEX(INDIRECT("times"&amp;EQ$2),$F151,FM$28)&gt;10,INDEX(INDIRECT(ES151),$E151,FM$28)&lt;=INDEX(INDIRECT(ES151),$E151,$F151)),0,(INDEX(INDIRECT(ES151),$E151,$F151)-INDEX(INDIRECT(ES151),$E151,FM$28))*(10-INDEX(INDIRECT("times"&amp;EQ$2),$F151,FM$28))/10)</f>
        <v>0</v>
      </c>
      <c r="FN151" s="47">
        <f ca="1">IF(OR(INDEX(INDIRECT("times"&amp;EQ$2),$F151,FN$28)&gt;10,INDEX(INDIRECT(ES151),$E151,FN$28)&lt;=INDEX(INDIRECT(ES151),$E151,$F151)),0,(INDEX(INDIRECT(ES151),$E151,$F151)-INDEX(INDIRECT(ES151),$E151,FN$28))*(10-INDEX(INDIRECT("times"&amp;EQ$2),$F151,FN$28))/10)</f>
        <v>0</v>
      </c>
      <c r="FO151" s="47">
        <f ca="1">IF(OR(INDEX(INDIRECT("times"&amp;EQ$2),$F151,FO$28)&gt;10,INDEX(INDIRECT(ES151),$E151,FO$28)&lt;=INDEX(INDIRECT(ES151),$E151,$F151)),0,(INDEX(INDIRECT(ES151),$E151,$F151)-INDEX(INDIRECT(ES151),$E151,FO$28))*(10-INDEX(INDIRECT("times"&amp;EQ$2),$F151,FO$28))/10)</f>
        <v>0</v>
      </c>
      <c r="FP151" s="48">
        <f ca="1">IF(OR(INDEX(INDIRECT("times"&amp;EQ$2),$F151,FP$28)&gt;10,INDEX(INDIRECT(ES151),$E151,FP$28)&lt;=INDEX(INDIRECT(ES151),$E151,$F151)),0,(INDEX(INDIRECT(ES151),$E151,$F151)-INDEX(INDIRECT(ES151),$E151,FP$28))*(10-INDEX(INDIRECT("times"&amp;EQ$2),$F151,FP$28))/10)</f>
        <v>0</v>
      </c>
      <c r="FQ151" s="201">
        <v>4</v>
      </c>
      <c r="FS151" s="18" t="s">
        <v>192</v>
      </c>
      <c r="FT151" s="122">
        <f>FS131</f>
        <v>1</v>
      </c>
      <c r="FU151" s="122" t="str">
        <f>FS132</f>
        <v>shop65</v>
      </c>
      <c r="FV151" s="210" t="str">
        <f t="shared" si="604"/>
        <v>core1_shop65</v>
      </c>
      <c r="FW151" s="122">
        <v>1</v>
      </c>
      <c r="FX151" s="33">
        <v>4</v>
      </c>
      <c r="FY151" s="46">
        <f ca="1">IF(OR(INDEX(INDIRECT("times"&amp;FT$2),$F151,FY$28)&gt;10,INDEX(INDIRECT(FV151),$E151,FY$28)&lt;=INDEX(INDIRECT(FV151),$E151,$F151)),0,(INDEX(INDIRECT(FV151),$E151,$F151)-INDEX(INDIRECT(FV151),$E151,FY$28))*(10-INDEX(INDIRECT("times"&amp;FT$2),$F151,FY$28))/10)</f>
        <v>0</v>
      </c>
      <c r="FZ151" s="47">
        <f ca="1">IF(OR(INDEX(INDIRECT("times"&amp;FT$2),$F151,FZ$28)&gt;10,INDEX(INDIRECT(FV151),$E151,FZ$28)&lt;=INDEX(INDIRECT(FV151),$E151,$F151)),0,(INDEX(INDIRECT(FV151),$E151,$F151)-INDEX(INDIRECT(FV151),$E151,FZ$28))*(10-INDEX(INDIRECT("times"&amp;FT$2),$F151,FZ$28))/10)</f>
        <v>0</v>
      </c>
      <c r="GA151" s="47">
        <f ca="1">IF(OR(INDEX(INDIRECT("times"&amp;FT$2),$F151,GA$28)&gt;10,INDEX(INDIRECT(FV151),$E151,GA$28)&lt;=INDEX(INDIRECT(FV151),$E151,$F151)),0,(INDEX(INDIRECT(FV151),$E151,$F151)-INDEX(INDIRECT(FV151),$E151,GA$28))*(10-INDEX(INDIRECT("times"&amp;FT$2),$F151,GA$28))/10)</f>
        <v>0</v>
      </c>
      <c r="GB151" s="47">
        <f ca="1">IF(OR(INDEX(INDIRECT("times"&amp;FT$2),$F151,GB$28)&gt;10,INDEX(INDIRECT(FV151),$E151,GB$28)&lt;=INDEX(INDIRECT(FV151),$E151,$F151)),0,(INDEX(INDIRECT(FV151),$E151,$F151)-INDEX(INDIRECT(FV151),$E151,GB$28))*(10-INDEX(INDIRECT("times"&amp;FT$2),$F151,GB$28))/10)</f>
        <v>0</v>
      </c>
      <c r="GC151" s="47">
        <f ca="1">IF(OR(INDEX(INDIRECT("times"&amp;FT$2),$F151,GC$28)&gt;10,INDEX(INDIRECT(FV151),$E151,GC$28)&lt;=INDEX(INDIRECT(FV151),$E151,$F151)),0,(INDEX(INDIRECT(FV151),$E151,$F151)-INDEX(INDIRECT(FV151),$E151,GC$28))*(10-INDEX(INDIRECT("times"&amp;FT$2),$F151,GC$28))/10)</f>
        <v>0</v>
      </c>
      <c r="GD151" s="47">
        <f ca="1">IF(OR(INDEX(INDIRECT("times"&amp;FT$2),$F151,GD$28)&gt;10,INDEX(INDIRECT(FV151),$E151,GD$28)&lt;=INDEX(INDIRECT(FV151),$E151,$F151)),0,(INDEX(INDIRECT(FV151),$E151,$F151)-INDEX(INDIRECT(FV151),$E151,GD$28))*(10-INDEX(INDIRECT("times"&amp;FT$2),$F151,GD$28))/10)</f>
        <v>0</v>
      </c>
      <c r="GE151" s="47">
        <f ca="1">IF(OR(INDEX(INDIRECT("times"&amp;FT$2),$F151,GE$28)&gt;10,INDEX(INDIRECT(FV151),$E151,GE$28)&lt;=INDEX(INDIRECT(FV151),$E151,$F151)),0,(INDEX(INDIRECT(FV151),$E151,$F151)-INDEX(INDIRECT(FV151),$E151,GE$28))*(10-INDEX(INDIRECT("times"&amp;FT$2),$F151,GE$28))/10)</f>
        <v>0</v>
      </c>
      <c r="GF151" s="47">
        <f ca="1">IF(OR(INDEX(INDIRECT("times"&amp;FT$2),$F151,GF$28)&gt;10,INDEX(INDIRECT(FV151),$E151,GF$28)&lt;=INDEX(INDIRECT(FV151),$E151,$F151)),0,(INDEX(INDIRECT(FV151),$E151,$F151)-INDEX(INDIRECT(FV151),$E151,GF$28))*(10-INDEX(INDIRECT("times"&amp;FT$2),$F151,GF$28))/10)</f>
        <v>0</v>
      </c>
      <c r="GG151" s="47">
        <f ca="1">IF(OR(INDEX(INDIRECT("times"&amp;FT$2),$F151,GG$28)&gt;10,INDEX(INDIRECT(FV151),$E151,GG$28)&lt;=INDEX(INDIRECT(FV151),$E151,$F151)),0,(INDEX(INDIRECT(FV151),$E151,$F151)-INDEX(INDIRECT(FV151),$E151,GG$28))*(10-INDEX(INDIRECT("times"&amp;FT$2),$F151,GG$28))/10)</f>
        <v>0</v>
      </c>
      <c r="GH151" s="47">
        <f ca="1">IF(OR(INDEX(INDIRECT("times"&amp;FT$2),$F151,GH$28)&gt;10,INDEX(INDIRECT(FV151),$E151,GH$28)&lt;=INDEX(INDIRECT(FV151),$E151,$F151)),0,(INDEX(INDIRECT(FV151),$E151,$F151)-INDEX(INDIRECT(FV151),$E151,GH$28))*(10-INDEX(INDIRECT("times"&amp;FT$2),$F151,GH$28))/10)</f>
        <v>0</v>
      </c>
      <c r="GI151" s="47">
        <f ca="1">IF(OR(INDEX(INDIRECT("times"&amp;FT$2),$F151,GI$28)&gt;10,INDEX(INDIRECT(FV151),$E151,GI$28)&lt;=INDEX(INDIRECT(FV151),$E151,$F151)),0,(INDEX(INDIRECT(FV151),$E151,$F151)-INDEX(INDIRECT(FV151),$E151,GI$28))*(10-INDEX(INDIRECT("times"&amp;FT$2),$F151,GI$28))/10)</f>
        <v>0</v>
      </c>
      <c r="GJ151" s="47">
        <f ca="1">IF(OR(INDEX(INDIRECT("times"&amp;FT$2),$F151,GJ$28)&gt;10,INDEX(INDIRECT(FV151),$E151,GJ$28)&lt;=INDEX(INDIRECT(FV151),$E151,$F151)),0,(INDEX(INDIRECT(FV151),$E151,$F151)-INDEX(INDIRECT(FV151),$E151,GJ$28))*(10-INDEX(INDIRECT("times"&amp;FT$2),$F151,GJ$28))/10)</f>
        <v>0</v>
      </c>
      <c r="GK151" s="47">
        <f ca="1">IF(OR(INDEX(INDIRECT("times"&amp;FT$2),$F151,GK$28)&gt;10,INDEX(INDIRECT(FV151),$E151,GK$28)&lt;=INDEX(INDIRECT(FV151),$E151,$F151)),0,(INDEX(INDIRECT(FV151),$E151,$F151)-INDEX(INDIRECT(FV151),$E151,GK$28))*(10-INDEX(INDIRECT("times"&amp;FT$2),$F151,GK$28))/10)</f>
        <v>0</v>
      </c>
      <c r="GL151" s="47">
        <f ca="1">IF(OR(INDEX(INDIRECT("times"&amp;FT$2),$F151,GL$28)&gt;10,INDEX(INDIRECT(FV151),$E151,GL$28)&lt;=INDEX(INDIRECT(FV151),$E151,$F151)),0,(INDEX(INDIRECT(FV151),$E151,$F151)-INDEX(INDIRECT(FV151),$E151,GL$28))*(10-INDEX(INDIRECT("times"&amp;FT$2),$F151,GL$28))/10)</f>
        <v>0</v>
      </c>
      <c r="GM151" s="47">
        <f ca="1">IF(OR(INDEX(INDIRECT("times"&amp;FT$2),$F151,GM$28)&gt;10,INDEX(INDIRECT(FV151),$E151,GM$28)&lt;=INDEX(INDIRECT(FV151),$E151,$F151)),0,(INDEX(INDIRECT(FV151),$E151,$F151)-INDEX(INDIRECT(FV151),$E151,GM$28))*(10-INDEX(INDIRECT("times"&amp;FT$2),$F151,GM$28))/10)</f>
        <v>0</v>
      </c>
      <c r="GN151" s="47">
        <f ca="1">IF(OR(INDEX(INDIRECT("times"&amp;FT$2),$F151,GN$28)&gt;10,INDEX(INDIRECT(FV151),$E151,GN$28)&lt;=INDEX(INDIRECT(FV151),$E151,$F151)),0,(INDEX(INDIRECT(FV151),$E151,$F151)-INDEX(INDIRECT(FV151),$E151,GN$28))*(10-INDEX(INDIRECT("times"&amp;FT$2),$F151,GN$28))/10)</f>
        <v>0</v>
      </c>
      <c r="GO151" s="47">
        <f ca="1">IF(OR(INDEX(INDIRECT("times"&amp;FT$2),$F151,GO$28)&gt;10,INDEX(INDIRECT(FV151),$E151,GO$28)&lt;=INDEX(INDIRECT(FV151),$E151,$F151)),0,(INDEX(INDIRECT(FV151),$E151,$F151)-INDEX(INDIRECT(FV151),$E151,GO$28))*(10-INDEX(INDIRECT("times"&amp;FT$2),$F151,GO$28))/10)</f>
        <v>0</v>
      </c>
      <c r="GP151" s="47">
        <f ca="1">IF(OR(INDEX(INDIRECT("times"&amp;FT$2),$F151,GP$28)&gt;10,INDEX(INDIRECT(FV151),$E151,GP$28)&lt;=INDEX(INDIRECT(FV151),$E151,$F151)),0,(INDEX(INDIRECT(FV151),$E151,$F151)-INDEX(INDIRECT(FV151),$E151,GP$28))*(10-INDEX(INDIRECT("times"&amp;FT$2),$F151,GP$28))/10)</f>
        <v>0</v>
      </c>
      <c r="GQ151" s="47">
        <f ca="1">IF(OR(INDEX(INDIRECT("times"&amp;FT$2),$F151,GQ$28)&gt;10,INDEX(INDIRECT(FV151),$E151,GQ$28)&lt;=INDEX(INDIRECT(FV151),$E151,$F151)),0,(INDEX(INDIRECT(FV151),$E151,$F151)-INDEX(INDIRECT(FV151),$E151,GQ$28))*(10-INDEX(INDIRECT("times"&amp;FT$2),$F151,GQ$28))/10)</f>
        <v>0</v>
      </c>
      <c r="GR151" s="47">
        <f ca="1">IF(OR(INDEX(INDIRECT("times"&amp;FT$2),$F151,GR$28)&gt;10,INDEX(INDIRECT(FV151),$E151,GR$28)&lt;=INDEX(INDIRECT(FV151),$E151,$F151)),0,(INDEX(INDIRECT(FV151),$E151,$F151)-INDEX(INDIRECT(FV151),$E151,GR$28))*(10-INDEX(INDIRECT("times"&amp;FT$2),$F151,GR$28))/10)</f>
        <v>0</v>
      </c>
      <c r="GS151" s="48">
        <f ca="1">IF(OR(INDEX(INDIRECT("times"&amp;FT$2),$F151,GS$28)&gt;10,INDEX(INDIRECT(FV151),$E151,GS$28)&lt;=INDEX(INDIRECT(FV151),$E151,$F151)),0,(INDEX(INDIRECT(FV151),$E151,$F151)-INDEX(INDIRECT(FV151),$E151,GS$28))*(10-INDEX(INDIRECT("times"&amp;FT$2),$F151,GS$28))/10)</f>
        <v>0</v>
      </c>
      <c r="GT151" s="201">
        <v>4</v>
      </c>
      <c r="GV151" s="18" t="s">
        <v>192</v>
      </c>
      <c r="GW151" s="122">
        <f>GV131</f>
        <v>1</v>
      </c>
      <c r="GX151" s="122" t="str">
        <f>GV132</f>
        <v>lei65</v>
      </c>
      <c r="GY151" s="210" t="str">
        <f t="shared" si="605"/>
        <v>core1_lei65</v>
      </c>
      <c r="GZ151" s="122">
        <v>1</v>
      </c>
      <c r="HA151" s="33">
        <v>4</v>
      </c>
      <c r="HB151" s="46">
        <f ca="1">IF(OR(INDEX(INDIRECT("times"&amp;GW$2),$F151,HB$28)&gt;10,INDEX(INDIRECT(GY151),$E151,HB$28)&lt;=INDEX(INDIRECT(GY151),$E151,$F151)),0,(INDEX(INDIRECT(GY151),$E151,$F151)-INDEX(INDIRECT(GY151),$E151,HB$28))*(10-INDEX(INDIRECT("times"&amp;GW$2),$F151,HB$28))/10)</f>
        <v>0</v>
      </c>
      <c r="HC151" s="47">
        <f ca="1">IF(OR(INDEX(INDIRECT("times"&amp;GW$2),$F151,HC$28)&gt;10,INDEX(INDIRECT(GY151),$E151,HC$28)&lt;=INDEX(INDIRECT(GY151),$E151,$F151)),0,(INDEX(INDIRECT(GY151),$E151,$F151)-INDEX(INDIRECT(GY151),$E151,HC$28))*(10-INDEX(INDIRECT("times"&amp;GW$2),$F151,HC$28))/10)</f>
        <v>0</v>
      </c>
      <c r="HD151" s="47">
        <f ca="1">IF(OR(INDEX(INDIRECT("times"&amp;GW$2),$F151,HD$28)&gt;10,INDEX(INDIRECT(GY151),$E151,HD$28)&lt;=INDEX(INDIRECT(GY151),$E151,$F151)),0,(INDEX(INDIRECT(GY151),$E151,$F151)-INDEX(INDIRECT(GY151),$E151,HD$28))*(10-INDEX(INDIRECT("times"&amp;GW$2),$F151,HD$28))/10)</f>
        <v>0</v>
      </c>
      <c r="HE151" s="47">
        <f ca="1">IF(OR(INDEX(INDIRECT("times"&amp;GW$2),$F151,HE$28)&gt;10,INDEX(INDIRECT(GY151),$E151,HE$28)&lt;=INDEX(INDIRECT(GY151),$E151,$F151)),0,(INDEX(INDIRECT(GY151),$E151,$F151)-INDEX(INDIRECT(GY151),$E151,HE$28))*(10-INDEX(INDIRECT("times"&amp;GW$2),$F151,HE$28))/10)</f>
        <v>0</v>
      </c>
      <c r="HF151" s="47">
        <f ca="1">IF(OR(INDEX(INDIRECT("times"&amp;GW$2),$F151,HF$28)&gt;10,INDEX(INDIRECT(GY151),$E151,HF$28)&lt;=INDEX(INDIRECT(GY151),$E151,$F151)),0,(INDEX(INDIRECT(GY151),$E151,$F151)-INDEX(INDIRECT(GY151),$E151,HF$28))*(10-INDEX(INDIRECT("times"&amp;GW$2),$F151,HF$28))/10)</f>
        <v>0</v>
      </c>
      <c r="HG151" s="47">
        <f ca="1">IF(OR(INDEX(INDIRECT("times"&amp;GW$2),$F151,HG$28)&gt;10,INDEX(INDIRECT(GY151),$E151,HG$28)&lt;=INDEX(INDIRECT(GY151),$E151,$F151)),0,(INDEX(INDIRECT(GY151),$E151,$F151)-INDEX(INDIRECT(GY151),$E151,HG$28))*(10-INDEX(INDIRECT("times"&amp;GW$2),$F151,HG$28))/10)</f>
        <v>0</v>
      </c>
      <c r="HH151" s="47">
        <f ca="1">IF(OR(INDEX(INDIRECT("times"&amp;GW$2),$F151,HH$28)&gt;10,INDEX(INDIRECT(GY151),$E151,HH$28)&lt;=INDEX(INDIRECT(GY151),$E151,$F151)),0,(INDEX(INDIRECT(GY151),$E151,$F151)-INDEX(INDIRECT(GY151),$E151,HH$28))*(10-INDEX(INDIRECT("times"&amp;GW$2),$F151,HH$28))/10)</f>
        <v>0</v>
      </c>
      <c r="HI151" s="47">
        <f ca="1">IF(OR(INDEX(INDIRECT("times"&amp;GW$2),$F151,HI$28)&gt;10,INDEX(INDIRECT(GY151),$E151,HI$28)&lt;=INDEX(INDIRECT(GY151),$E151,$F151)),0,(INDEX(INDIRECT(GY151),$E151,$F151)-INDEX(INDIRECT(GY151),$E151,HI$28))*(10-INDEX(INDIRECT("times"&amp;GW$2),$F151,HI$28))/10)</f>
        <v>0</v>
      </c>
      <c r="HJ151" s="47">
        <f ca="1">IF(OR(INDEX(INDIRECT("times"&amp;GW$2),$F151,HJ$28)&gt;10,INDEX(INDIRECT(GY151),$E151,HJ$28)&lt;=INDEX(INDIRECT(GY151),$E151,$F151)),0,(INDEX(INDIRECT(GY151),$E151,$F151)-INDEX(INDIRECT(GY151),$E151,HJ$28))*(10-INDEX(INDIRECT("times"&amp;GW$2),$F151,HJ$28))/10)</f>
        <v>0</v>
      </c>
      <c r="HK151" s="47">
        <f ca="1">IF(OR(INDEX(INDIRECT("times"&amp;GW$2),$F151,HK$28)&gt;10,INDEX(INDIRECT(GY151),$E151,HK$28)&lt;=INDEX(INDIRECT(GY151),$E151,$F151)),0,(INDEX(INDIRECT(GY151),$E151,$F151)-INDEX(INDIRECT(GY151),$E151,HK$28))*(10-INDEX(INDIRECT("times"&amp;GW$2),$F151,HK$28))/10)</f>
        <v>0</v>
      </c>
      <c r="HL151" s="47">
        <f ca="1">IF(OR(INDEX(INDIRECT("times"&amp;GW$2),$F151,HL$28)&gt;10,INDEX(INDIRECT(GY151),$E151,HL$28)&lt;=INDEX(INDIRECT(GY151),$E151,$F151)),0,(INDEX(INDIRECT(GY151),$E151,$F151)-INDEX(INDIRECT(GY151),$E151,HL$28))*(10-INDEX(INDIRECT("times"&amp;GW$2),$F151,HL$28))/10)</f>
        <v>0</v>
      </c>
      <c r="HM151" s="47">
        <f ca="1">IF(OR(INDEX(INDIRECT("times"&amp;GW$2),$F151,HM$28)&gt;10,INDEX(INDIRECT(GY151),$E151,HM$28)&lt;=INDEX(INDIRECT(GY151),$E151,$F151)),0,(INDEX(INDIRECT(GY151),$E151,$F151)-INDEX(INDIRECT(GY151),$E151,HM$28))*(10-INDEX(INDIRECT("times"&amp;GW$2),$F151,HM$28))/10)</f>
        <v>0</v>
      </c>
      <c r="HN151" s="47">
        <f ca="1">IF(OR(INDEX(INDIRECT("times"&amp;GW$2),$F151,HN$28)&gt;10,INDEX(INDIRECT(GY151),$E151,HN$28)&lt;=INDEX(INDIRECT(GY151),$E151,$F151)),0,(INDEX(INDIRECT(GY151),$E151,$F151)-INDEX(INDIRECT(GY151),$E151,HN$28))*(10-INDEX(INDIRECT("times"&amp;GW$2),$F151,HN$28))/10)</f>
        <v>0</v>
      </c>
      <c r="HO151" s="47">
        <f ca="1">IF(OR(INDEX(INDIRECT("times"&amp;GW$2),$F151,HO$28)&gt;10,INDEX(INDIRECT(GY151),$E151,HO$28)&lt;=INDEX(INDIRECT(GY151),$E151,$F151)),0,(INDEX(INDIRECT(GY151),$E151,$F151)-INDEX(INDIRECT(GY151),$E151,HO$28))*(10-INDEX(INDIRECT("times"&amp;GW$2),$F151,HO$28))/10)</f>
        <v>0</v>
      </c>
      <c r="HP151" s="47">
        <f ca="1">IF(OR(INDEX(INDIRECT("times"&amp;GW$2),$F151,HP$28)&gt;10,INDEX(INDIRECT(GY151),$E151,HP$28)&lt;=INDEX(INDIRECT(GY151),$E151,$F151)),0,(INDEX(INDIRECT(GY151),$E151,$F151)-INDEX(INDIRECT(GY151),$E151,HP$28))*(10-INDEX(INDIRECT("times"&amp;GW$2),$F151,HP$28))/10)</f>
        <v>0</v>
      </c>
      <c r="HQ151" s="47">
        <f ca="1">IF(OR(INDEX(INDIRECT("times"&amp;GW$2),$F151,HQ$28)&gt;10,INDEX(INDIRECT(GY151),$E151,HQ$28)&lt;=INDEX(INDIRECT(GY151),$E151,$F151)),0,(INDEX(INDIRECT(GY151),$E151,$F151)-INDEX(INDIRECT(GY151),$E151,HQ$28))*(10-INDEX(INDIRECT("times"&amp;GW$2),$F151,HQ$28))/10)</f>
        <v>0</v>
      </c>
      <c r="HR151" s="47">
        <f ca="1">IF(OR(INDEX(INDIRECT("times"&amp;GW$2),$F151,HR$28)&gt;10,INDEX(INDIRECT(GY151),$E151,HR$28)&lt;=INDEX(INDIRECT(GY151),$E151,$F151)),0,(INDEX(INDIRECT(GY151),$E151,$F151)-INDEX(INDIRECT(GY151),$E151,HR$28))*(10-INDEX(INDIRECT("times"&amp;GW$2),$F151,HR$28))/10)</f>
        <v>0</v>
      </c>
      <c r="HS151" s="47">
        <f ca="1">IF(OR(INDEX(INDIRECT("times"&amp;GW$2),$F151,HS$28)&gt;10,INDEX(INDIRECT(GY151),$E151,HS$28)&lt;=INDEX(INDIRECT(GY151),$E151,$F151)),0,(INDEX(INDIRECT(GY151),$E151,$F151)-INDEX(INDIRECT(GY151),$E151,HS$28))*(10-INDEX(INDIRECT("times"&amp;GW$2),$F151,HS$28))/10)</f>
        <v>0</v>
      </c>
      <c r="HT151" s="47">
        <f ca="1">IF(OR(INDEX(INDIRECT("times"&amp;GW$2),$F151,HT$28)&gt;10,INDEX(INDIRECT(GY151),$E151,HT$28)&lt;=INDEX(INDIRECT(GY151),$E151,$F151)),0,(INDEX(INDIRECT(GY151),$E151,$F151)-INDEX(INDIRECT(GY151),$E151,HT$28))*(10-INDEX(INDIRECT("times"&amp;GW$2),$F151,HT$28))/10)</f>
        <v>0</v>
      </c>
      <c r="HU151" s="47">
        <f ca="1">IF(OR(INDEX(INDIRECT("times"&amp;GW$2),$F151,HU$28)&gt;10,INDEX(INDIRECT(GY151),$E151,HU$28)&lt;=INDEX(INDIRECT(GY151),$E151,$F151)),0,(INDEX(INDIRECT(GY151),$E151,$F151)-INDEX(INDIRECT(GY151),$E151,HU$28))*(10-INDEX(INDIRECT("times"&amp;GW$2),$F151,HU$28))/10)</f>
        <v>0</v>
      </c>
      <c r="HV151" s="48">
        <f ca="1">IF(OR(INDEX(INDIRECT("times"&amp;GW$2),$F151,HV$28)&gt;10,INDEX(INDIRECT(GY151),$E151,HV$28)&lt;=INDEX(INDIRECT(GY151),$E151,$F151)),0,(INDEX(INDIRECT(GY151),$E151,$F151)-INDEX(INDIRECT(GY151),$E151,HV$28))*(10-INDEX(INDIRECT("times"&amp;GW$2),$F151,HV$28))/10)</f>
        <v>0</v>
      </c>
      <c r="HW151" s="201">
        <v>4</v>
      </c>
    </row>
    <row r="152" spans="1:231" ht="15">
      <c r="A152" s="18" t="s">
        <v>193</v>
      </c>
      <c r="B152" s="122">
        <f>A131</f>
        <v>1</v>
      </c>
      <c r="C152" s="122" t="str">
        <f>A132</f>
        <v>work1834</v>
      </c>
      <c r="D152" s="210" t="str">
        <f t="shared" si="598"/>
        <v>core1_work1834</v>
      </c>
      <c r="E152" s="122">
        <v>1</v>
      </c>
      <c r="F152" s="33">
        <v>5</v>
      </c>
      <c r="G152" s="46">
        <f ca="1">IF(OR(INDEX(INDIRECT("times"&amp;B$2),$F152,G$28)&gt;10,INDEX(INDIRECT(D152),$E152,G$28)&lt;=INDEX(INDIRECT(D152),$E152,$F152)),0,(INDEX(INDIRECT(D152),$E152,$F152)-INDEX(INDIRECT(D152),$E152,G$28))*(10-INDEX(INDIRECT("times"&amp;B$2),$F152,G$28))/10)</f>
        <v>0</v>
      </c>
      <c r="H152" s="47">
        <f ca="1">IF(OR(INDEX(INDIRECT("times"&amp;B$2),$F152,H$28)&gt;10,INDEX(INDIRECT(D152),$E152,H$28)&lt;=INDEX(INDIRECT(D152),$E152,$F152)),0,(INDEX(INDIRECT(D152),$E152,$F152)-INDEX(INDIRECT(D152),$E152,H$28))*(10-INDEX(INDIRECT("times"&amp;B$2),$F152,H$28))/10)</f>
        <v>0</v>
      </c>
      <c r="I152" s="47">
        <f ca="1">IF(OR(INDEX(INDIRECT("times"&amp;B$2),$F152,I$28)&gt;10,INDEX(INDIRECT(D152),$E152,I$28)&lt;=INDEX(INDIRECT(D152),$E152,$F152)),0,(INDEX(INDIRECT(D152),$E152,$F152)-INDEX(INDIRECT(D152),$E152,I$28))*(10-INDEX(INDIRECT("times"&amp;B$2),$F152,I$28))/10)</f>
        <v>0</v>
      </c>
      <c r="J152" s="47">
        <f ca="1">IF(OR(INDEX(INDIRECT("times"&amp;B$2),$F152,J$28)&gt;10,INDEX(INDIRECT(D152),$E152,J$28)&lt;=INDEX(INDIRECT(D152),$E152,$F152)),0,(INDEX(INDIRECT(D152),$E152,$F152)-INDEX(INDIRECT(D152),$E152,J$28))*(10-INDEX(INDIRECT("times"&amp;B$2),$F152,J$28))/10)</f>
        <v>0</v>
      </c>
      <c r="K152" s="47">
        <f ca="1">IF(OR(INDEX(INDIRECT("times"&amp;B$2),$F152,K$28)&gt;10,INDEX(INDIRECT(D152),$E152,K$28)&lt;=INDEX(INDIRECT(D152),$E152,$F152)),0,(INDEX(INDIRECT(D152),$E152,$F152)-INDEX(INDIRECT(D152),$E152,K$28))*(10-INDEX(INDIRECT("times"&amp;B$2),$F152,K$28))/10)</f>
        <v>0</v>
      </c>
      <c r="L152" s="47">
        <f ca="1">IF(OR(INDEX(INDIRECT("times"&amp;B$2),$F152,L$28)&gt;10,INDEX(INDIRECT(D152),$E152,L$28)&lt;=INDEX(INDIRECT(D152),$E152,$F152)),0,(INDEX(INDIRECT(D152),$E152,$F152)-INDEX(INDIRECT(D152),$E152,L$28))*(10-INDEX(INDIRECT("times"&amp;B$2),$F152,L$28))/10)</f>
        <v>0</v>
      </c>
      <c r="M152" s="47">
        <f ca="1">IF(OR(INDEX(INDIRECT("times"&amp;B$2),$F152,M$28)&gt;10,INDEX(INDIRECT(D152),$E152,M$28)&lt;=INDEX(INDIRECT(D152),$E152,$F152)),0,(INDEX(INDIRECT(D152),$E152,$F152)-INDEX(INDIRECT(D152),$E152,M$28))*(10-INDEX(INDIRECT("times"&amp;B$2),$F152,M$28))/10)</f>
        <v>0</v>
      </c>
      <c r="N152" s="47">
        <f ca="1">IF(OR(INDEX(INDIRECT("times"&amp;B$2),$F152,N$28)&gt;10,INDEX(INDIRECT(D152),$E152,N$28)&lt;=INDEX(INDIRECT(D152),$E152,$F152)),0,(INDEX(INDIRECT(D152),$E152,$F152)-INDEX(INDIRECT(D152),$E152,N$28))*(10-INDEX(INDIRECT("times"&amp;B$2),$F152,N$28))/10)</f>
        <v>0</v>
      </c>
      <c r="O152" s="47">
        <f ca="1">IF(OR(INDEX(INDIRECT("times"&amp;B$2),$F152,O$28)&gt;10,INDEX(INDIRECT(D152),$E152,O$28)&lt;=INDEX(INDIRECT(D152),$E152,$F152)),0,(INDEX(INDIRECT(D152),$E152,$F152)-INDEX(INDIRECT(D152),$E152,O$28))*(10-INDEX(INDIRECT("times"&amp;B$2),$F152,O$28))/10)</f>
        <v>0</v>
      </c>
      <c r="P152" s="47">
        <f ca="1">IF(OR(INDEX(INDIRECT("times"&amp;B$2),$F152,P$28)&gt;10,INDEX(INDIRECT(D152),$E152,P$28)&lt;=INDEX(INDIRECT(D152),$E152,$F152)),0,(INDEX(INDIRECT(D152),$E152,$F152)-INDEX(INDIRECT(D152),$E152,P$28))*(10-INDEX(INDIRECT("times"&amp;B$2),$F152,P$28))/10)</f>
        <v>0</v>
      </c>
      <c r="Q152" s="47">
        <f ca="1">IF(OR(INDEX(INDIRECT("times"&amp;B$2),$F152,Q$28)&gt;10,INDEX(INDIRECT(D152),$E152,Q$28)&lt;=INDEX(INDIRECT(D152),$E152,$F152)),0,(INDEX(INDIRECT(D152),$E152,$F152)-INDEX(INDIRECT(D152),$E152,Q$28))*(10-INDEX(INDIRECT("times"&amp;B$2),$F152,Q$28))/10)</f>
        <v>0</v>
      </c>
      <c r="R152" s="47">
        <f ca="1">IF(OR(INDEX(INDIRECT("times"&amp;B$2),$F152,R$28)&gt;10,INDEX(INDIRECT(D152),$E152,R$28)&lt;=INDEX(INDIRECT(D152),$E152,$F152)),0,(INDEX(INDIRECT(D152),$E152,$F152)-INDEX(INDIRECT(D152),$E152,R$28))*(10-INDEX(INDIRECT("times"&amp;B$2),$F152,R$28))/10)</f>
        <v>0</v>
      </c>
      <c r="S152" s="47">
        <f ca="1">IF(OR(INDEX(INDIRECT("times"&amp;B$2),$F152,S$28)&gt;10,INDEX(INDIRECT(D152),$E152,S$28)&lt;=INDEX(INDIRECT(D152),$E152,$F152)),0,(INDEX(INDIRECT(D152),$E152,$F152)-INDEX(INDIRECT(D152),$E152,S$28))*(10-INDEX(INDIRECT("times"&amp;B$2),$F152,S$28))/10)</f>
        <v>0</v>
      </c>
      <c r="T152" s="47">
        <f ca="1">IF(OR(INDEX(INDIRECT("times"&amp;B$2),$F152,T$28)&gt;10,INDEX(INDIRECT(D152),$E152,T$28)&lt;=INDEX(INDIRECT(D152),$E152,$F152)),0,(INDEX(INDIRECT(D152),$E152,$F152)-INDEX(INDIRECT(D152),$E152,T$28))*(10-INDEX(INDIRECT("times"&amp;B$2),$F152,T$28))/10)</f>
        <v>0</v>
      </c>
      <c r="U152" s="47">
        <f ca="1">IF(OR(INDEX(INDIRECT("times"&amp;B$2),$F152,U$28)&gt;10,INDEX(INDIRECT(D152),$E152,U$28)&lt;=INDEX(INDIRECT(D152),$E152,$F152)),0,(INDEX(INDIRECT(D152),$E152,$F152)-INDEX(INDIRECT(D152),$E152,U$28))*(10-INDEX(INDIRECT("times"&amp;B$2),$F152,U$28))/10)</f>
        <v>0</v>
      </c>
      <c r="V152" s="47">
        <f ca="1">IF(OR(INDEX(INDIRECT("times"&amp;B$2),$F152,V$28)&gt;10,INDEX(INDIRECT(D152),$E152,V$28)&lt;=INDEX(INDIRECT(D152),$E152,$F152)),0,(INDEX(INDIRECT(D152),$E152,$F152)-INDEX(INDIRECT(D152),$E152,V$28))*(10-INDEX(INDIRECT("times"&amp;B$2),$F152,V$28))/10)</f>
        <v>0</v>
      </c>
      <c r="W152" s="47">
        <f ca="1">IF(OR(INDEX(INDIRECT("times"&amp;B$2),$F152,W$28)&gt;10,INDEX(INDIRECT(D152),$E152,W$28)&lt;=INDEX(INDIRECT(D152),$E152,$F152)),0,(INDEX(INDIRECT(D152),$E152,$F152)-INDEX(INDIRECT(D152),$E152,W$28))*(10-INDEX(INDIRECT("times"&amp;B$2),$F152,W$28))/10)</f>
        <v>0</v>
      </c>
      <c r="X152" s="47">
        <f ca="1">IF(OR(INDEX(INDIRECT("times"&amp;B$2),$F152,X$28)&gt;10,INDEX(INDIRECT(D152),$E152,X$28)&lt;=INDEX(INDIRECT(D152),$E152,$F152)),0,(INDEX(INDIRECT(D152),$E152,$F152)-INDEX(INDIRECT(D152),$E152,X$28))*(10-INDEX(INDIRECT("times"&amp;B$2),$F152,X$28))/10)</f>
        <v>0</v>
      </c>
      <c r="Y152" s="47">
        <f ca="1">IF(OR(INDEX(INDIRECT("times"&amp;B$2),$F152,Y$28)&gt;10,INDEX(INDIRECT(D152),$E152,Y$28)&lt;=INDEX(INDIRECT(D152),$E152,$F152)),0,(INDEX(INDIRECT(D152),$E152,$F152)-INDEX(INDIRECT(D152),$E152,Y$28))*(10-INDEX(INDIRECT("times"&amp;B$2),$F152,Y$28))/10)</f>
        <v>0</v>
      </c>
      <c r="Z152" s="47">
        <f ca="1">IF(OR(INDEX(INDIRECT("times"&amp;B$2),$F152,Z$28)&gt;10,INDEX(INDIRECT(D152),$E152,Z$28)&lt;=INDEX(INDIRECT(D152),$E152,$F152)),0,(INDEX(INDIRECT(D152),$E152,$F152)-INDEX(INDIRECT(D152),$E152,Z$28))*(10-INDEX(INDIRECT("times"&amp;B$2),$F152,Z$28))/10)</f>
        <v>0</v>
      </c>
      <c r="AA152" s="48">
        <f ca="1">IF(OR(INDEX(INDIRECT("times"&amp;B$2),$F152,AA$28)&gt;10,INDEX(INDIRECT(D152),$E152,AA$28)&lt;=INDEX(INDIRECT(D152),$E152,$F152)),0,(INDEX(INDIRECT(D152),$E152,$F152)-INDEX(INDIRECT(D152),$E152,AA$28))*(10-INDEX(INDIRECT("times"&amp;B$2),$F152,AA$28))/10)</f>
        <v>0</v>
      </c>
      <c r="AB152" s="201">
        <v>5</v>
      </c>
      <c r="AD152" s="18" t="s">
        <v>193</v>
      </c>
      <c r="AE152" s="122">
        <f>AD131</f>
        <v>1</v>
      </c>
      <c r="AF152" s="122" t="str">
        <f>AD132</f>
        <v>shop1834</v>
      </c>
      <c r="AG152" s="210" t="str">
        <f t="shared" si="599"/>
        <v>core1_shop1834</v>
      </c>
      <c r="AH152" s="122">
        <v>1</v>
      </c>
      <c r="AI152" s="33">
        <v>5</v>
      </c>
      <c r="AJ152" s="46">
        <f ca="1">IF(OR(INDEX(INDIRECT("times"&amp;AE$2),$F152,AJ$28)&gt;10,INDEX(INDIRECT(AG152),$E152,AJ$28)&lt;=INDEX(INDIRECT(AG152),$E152,$F152)),0,(INDEX(INDIRECT(AG152),$E152,$F152)-INDEX(INDIRECT(AG152),$E152,AJ$28))*(10-INDEX(INDIRECT("times"&amp;AE$2),$F152,AJ$28))/10)</f>
        <v>0</v>
      </c>
      <c r="AK152" s="47">
        <f ca="1">IF(OR(INDEX(INDIRECT("times"&amp;AE$2),$F152,AK$28)&gt;10,INDEX(INDIRECT(AG152),$E152,AK$28)&lt;=INDEX(INDIRECT(AG152),$E152,$F152)),0,(INDEX(INDIRECT(AG152),$E152,$F152)-INDEX(INDIRECT(AG152),$E152,AK$28))*(10-INDEX(INDIRECT("times"&amp;AE$2),$F152,AK$28))/10)</f>
        <v>0</v>
      </c>
      <c r="AL152" s="47">
        <f ca="1">IF(OR(INDEX(INDIRECT("times"&amp;AE$2),$F152,AL$28)&gt;10,INDEX(INDIRECT(AG152),$E152,AL$28)&lt;=INDEX(INDIRECT(AG152),$E152,$F152)),0,(INDEX(INDIRECT(AG152),$E152,$F152)-INDEX(INDIRECT(AG152),$E152,AL$28))*(10-INDEX(INDIRECT("times"&amp;AE$2),$F152,AL$28))/10)</f>
        <v>0</v>
      </c>
      <c r="AM152" s="47">
        <f ca="1">IF(OR(INDEX(INDIRECT("times"&amp;AE$2),$F152,AM$28)&gt;10,INDEX(INDIRECT(AG152),$E152,AM$28)&lt;=INDEX(INDIRECT(AG152),$E152,$F152)),0,(INDEX(INDIRECT(AG152),$E152,$F152)-INDEX(INDIRECT(AG152),$E152,AM$28))*(10-INDEX(INDIRECT("times"&amp;AE$2),$F152,AM$28))/10)</f>
        <v>0</v>
      </c>
      <c r="AN152" s="47">
        <f ca="1">IF(OR(INDEX(INDIRECT("times"&amp;AE$2),$F152,AN$28)&gt;10,INDEX(INDIRECT(AG152),$E152,AN$28)&lt;=INDEX(INDIRECT(AG152),$E152,$F152)),0,(INDEX(INDIRECT(AG152),$E152,$F152)-INDEX(INDIRECT(AG152),$E152,AN$28))*(10-INDEX(INDIRECT("times"&amp;AE$2),$F152,AN$28))/10)</f>
        <v>0</v>
      </c>
      <c r="AO152" s="47">
        <f ca="1">IF(OR(INDEX(INDIRECT("times"&amp;AE$2),$F152,AO$28)&gt;10,INDEX(INDIRECT(AG152),$E152,AO$28)&lt;=INDEX(INDIRECT(AG152),$E152,$F152)),0,(INDEX(INDIRECT(AG152),$E152,$F152)-INDEX(INDIRECT(AG152),$E152,AO$28))*(10-INDEX(INDIRECT("times"&amp;AE$2),$F152,AO$28))/10)</f>
        <v>0</v>
      </c>
      <c r="AP152" s="47">
        <f ca="1">IF(OR(INDEX(INDIRECT("times"&amp;AE$2),$F152,AP$28)&gt;10,INDEX(INDIRECT(AG152),$E152,AP$28)&lt;=INDEX(INDIRECT(AG152),$E152,$F152)),0,(INDEX(INDIRECT(AG152),$E152,$F152)-INDEX(INDIRECT(AG152),$E152,AP$28))*(10-INDEX(INDIRECT("times"&amp;AE$2),$F152,AP$28))/10)</f>
        <v>0</v>
      </c>
      <c r="AQ152" s="47">
        <f ca="1">IF(OR(INDEX(INDIRECT("times"&amp;AE$2),$F152,AQ$28)&gt;10,INDEX(INDIRECT(AG152),$E152,AQ$28)&lt;=INDEX(INDIRECT(AG152),$E152,$F152)),0,(INDEX(INDIRECT(AG152),$E152,$F152)-INDEX(INDIRECT(AG152),$E152,AQ$28))*(10-INDEX(INDIRECT("times"&amp;AE$2),$F152,AQ$28))/10)</f>
        <v>0</v>
      </c>
      <c r="AR152" s="47">
        <f ca="1">IF(OR(INDEX(INDIRECT("times"&amp;AE$2),$F152,AR$28)&gt;10,INDEX(INDIRECT(AG152),$E152,AR$28)&lt;=INDEX(INDIRECT(AG152),$E152,$F152)),0,(INDEX(INDIRECT(AG152),$E152,$F152)-INDEX(INDIRECT(AG152),$E152,AR$28))*(10-INDEX(INDIRECT("times"&amp;AE$2),$F152,AR$28))/10)</f>
        <v>0</v>
      </c>
      <c r="AS152" s="47">
        <f ca="1">IF(OR(INDEX(INDIRECT("times"&amp;AE$2),$F152,AS$28)&gt;10,INDEX(INDIRECT(AG152),$E152,AS$28)&lt;=INDEX(INDIRECT(AG152),$E152,$F152)),0,(INDEX(INDIRECT(AG152),$E152,$F152)-INDEX(INDIRECT(AG152),$E152,AS$28))*(10-INDEX(INDIRECT("times"&amp;AE$2),$F152,AS$28))/10)</f>
        <v>0</v>
      </c>
      <c r="AT152" s="47">
        <f ca="1">IF(OR(INDEX(INDIRECT("times"&amp;AE$2),$F152,AT$28)&gt;10,INDEX(INDIRECT(AG152),$E152,AT$28)&lt;=INDEX(INDIRECT(AG152),$E152,$F152)),0,(INDEX(INDIRECT(AG152),$E152,$F152)-INDEX(INDIRECT(AG152),$E152,AT$28))*(10-INDEX(INDIRECT("times"&amp;AE$2),$F152,AT$28))/10)</f>
        <v>0</v>
      </c>
      <c r="AU152" s="47">
        <f ca="1">IF(OR(INDEX(INDIRECT("times"&amp;AE$2),$F152,AU$28)&gt;10,INDEX(INDIRECT(AG152),$E152,AU$28)&lt;=INDEX(INDIRECT(AG152),$E152,$F152)),0,(INDEX(INDIRECT(AG152),$E152,$F152)-INDEX(INDIRECT(AG152),$E152,AU$28))*(10-INDEX(INDIRECT("times"&amp;AE$2),$F152,AU$28))/10)</f>
        <v>0</v>
      </c>
      <c r="AV152" s="47">
        <f ca="1">IF(OR(INDEX(INDIRECT("times"&amp;AE$2),$F152,AV$28)&gt;10,INDEX(INDIRECT(AG152),$E152,AV$28)&lt;=INDEX(INDIRECT(AG152),$E152,$F152)),0,(INDEX(INDIRECT(AG152),$E152,$F152)-INDEX(INDIRECT(AG152),$E152,AV$28))*(10-INDEX(INDIRECT("times"&amp;AE$2),$F152,AV$28))/10)</f>
        <v>0</v>
      </c>
      <c r="AW152" s="47">
        <f ca="1">IF(OR(INDEX(INDIRECT("times"&amp;AE$2),$F152,AW$28)&gt;10,INDEX(INDIRECT(AG152),$E152,AW$28)&lt;=INDEX(INDIRECT(AG152),$E152,$F152)),0,(INDEX(INDIRECT(AG152),$E152,$F152)-INDEX(INDIRECT(AG152),$E152,AW$28))*(10-INDEX(INDIRECT("times"&amp;AE$2),$F152,AW$28))/10)</f>
        <v>0</v>
      </c>
      <c r="AX152" s="47">
        <f ca="1">IF(OR(INDEX(INDIRECT("times"&amp;AE$2),$F152,AX$28)&gt;10,INDEX(INDIRECT(AG152),$E152,AX$28)&lt;=INDEX(INDIRECT(AG152),$E152,$F152)),0,(INDEX(INDIRECT(AG152),$E152,$F152)-INDEX(INDIRECT(AG152),$E152,AX$28))*(10-INDEX(INDIRECT("times"&amp;AE$2),$F152,AX$28))/10)</f>
        <v>0</v>
      </c>
      <c r="AY152" s="47">
        <f ca="1">IF(OR(INDEX(INDIRECT("times"&amp;AE$2),$F152,AY$28)&gt;10,INDEX(INDIRECT(AG152),$E152,AY$28)&lt;=INDEX(INDIRECT(AG152),$E152,$F152)),0,(INDEX(INDIRECT(AG152),$E152,$F152)-INDEX(INDIRECT(AG152),$E152,AY$28))*(10-INDEX(INDIRECT("times"&amp;AE$2),$F152,AY$28))/10)</f>
        <v>0</v>
      </c>
      <c r="AZ152" s="47">
        <f ca="1">IF(OR(INDEX(INDIRECT("times"&amp;AE$2),$F152,AZ$28)&gt;10,INDEX(INDIRECT(AG152),$E152,AZ$28)&lt;=INDEX(INDIRECT(AG152),$E152,$F152)),0,(INDEX(INDIRECT(AG152),$E152,$F152)-INDEX(INDIRECT(AG152),$E152,AZ$28))*(10-INDEX(INDIRECT("times"&amp;AE$2),$F152,AZ$28))/10)</f>
        <v>0</v>
      </c>
      <c r="BA152" s="47">
        <f ca="1">IF(OR(INDEX(INDIRECT("times"&amp;AE$2),$F152,BA$28)&gt;10,INDEX(INDIRECT(AG152),$E152,BA$28)&lt;=INDEX(INDIRECT(AG152),$E152,$F152)),0,(INDEX(INDIRECT(AG152),$E152,$F152)-INDEX(INDIRECT(AG152),$E152,BA$28))*(10-INDEX(INDIRECT("times"&amp;AE$2),$F152,BA$28))/10)</f>
        <v>0</v>
      </c>
      <c r="BB152" s="47">
        <f ca="1">IF(OR(INDEX(INDIRECT("times"&amp;AE$2),$F152,BB$28)&gt;10,INDEX(INDIRECT(AG152),$E152,BB$28)&lt;=INDEX(INDIRECT(AG152),$E152,$F152)),0,(INDEX(INDIRECT(AG152),$E152,$F152)-INDEX(INDIRECT(AG152),$E152,BB$28))*(10-INDEX(INDIRECT("times"&amp;AE$2),$F152,BB$28))/10)</f>
        <v>0</v>
      </c>
      <c r="BC152" s="47">
        <f ca="1">IF(OR(INDEX(INDIRECT("times"&amp;AE$2),$F152,BC$28)&gt;10,INDEX(INDIRECT(AG152),$E152,BC$28)&lt;=INDEX(INDIRECT(AG152),$E152,$F152)),0,(INDEX(INDIRECT(AG152),$E152,$F152)-INDEX(INDIRECT(AG152),$E152,BC$28))*(10-INDEX(INDIRECT("times"&amp;AE$2),$F152,BC$28))/10)</f>
        <v>0</v>
      </c>
      <c r="BD152" s="48">
        <f ca="1">IF(OR(INDEX(INDIRECT("times"&amp;AE$2),$F152,BD$28)&gt;10,INDEX(INDIRECT(AG152),$E152,BD$28)&lt;=INDEX(INDIRECT(AG152),$E152,$F152)),0,(INDEX(INDIRECT(AG152),$E152,$F152)-INDEX(INDIRECT(AG152),$E152,BD$28))*(10-INDEX(INDIRECT("times"&amp;AE$2),$F152,BD$28))/10)</f>
        <v>0</v>
      </c>
      <c r="BE152" s="201">
        <v>5</v>
      </c>
      <c r="BG152" s="18" t="s">
        <v>193</v>
      </c>
      <c r="BH152" s="122">
        <f>BG131</f>
        <v>1</v>
      </c>
      <c r="BI152" s="122" t="str">
        <f>BG132</f>
        <v>lei1834</v>
      </c>
      <c r="BJ152" s="210" t="str">
        <f t="shared" si="600"/>
        <v>core1_lei1834</v>
      </c>
      <c r="BK152" s="122">
        <v>1</v>
      </c>
      <c r="BL152" s="33">
        <v>5</v>
      </c>
      <c r="BM152" s="46">
        <f ca="1">IF(OR(INDEX(INDIRECT("times"&amp;BH$2),$F152,BM$28)&gt;10,INDEX(INDIRECT(BJ152),$E152,BM$28)&lt;=INDEX(INDIRECT(BJ152),$E152,$F152)),0,(INDEX(INDIRECT(BJ152),$E152,$F152)-INDEX(INDIRECT(BJ152),$E152,BM$28))*(10-INDEX(INDIRECT("times"&amp;BH$2),$F152,BM$28))/10)</f>
        <v>0</v>
      </c>
      <c r="BN152" s="47">
        <f ca="1">IF(OR(INDEX(INDIRECT("times"&amp;BH$2),$F152,BN$28)&gt;10,INDEX(INDIRECT(BJ152),$E152,BN$28)&lt;=INDEX(INDIRECT(BJ152),$E152,$F152)),0,(INDEX(INDIRECT(BJ152),$E152,$F152)-INDEX(INDIRECT(BJ152),$E152,BN$28))*(10-INDEX(INDIRECT("times"&amp;BH$2),$F152,BN$28))/10)</f>
        <v>0</v>
      </c>
      <c r="BO152" s="47">
        <f ca="1">IF(OR(INDEX(INDIRECT("times"&amp;BH$2),$F152,BO$28)&gt;10,INDEX(INDIRECT(BJ152),$E152,BO$28)&lt;=INDEX(INDIRECT(BJ152),$E152,$F152)),0,(INDEX(INDIRECT(BJ152),$E152,$F152)-INDEX(INDIRECT(BJ152),$E152,BO$28))*(10-INDEX(INDIRECT("times"&amp;BH$2),$F152,BO$28))/10)</f>
        <v>0</v>
      </c>
      <c r="BP152" s="47">
        <f ca="1">IF(OR(INDEX(INDIRECT("times"&amp;BH$2),$F152,BP$28)&gt;10,INDEX(INDIRECT(BJ152),$E152,BP$28)&lt;=INDEX(INDIRECT(BJ152),$E152,$F152)),0,(INDEX(INDIRECT(BJ152),$E152,$F152)-INDEX(INDIRECT(BJ152),$E152,BP$28))*(10-INDEX(INDIRECT("times"&amp;BH$2),$F152,BP$28))/10)</f>
        <v>0</v>
      </c>
      <c r="BQ152" s="47">
        <f ca="1">IF(OR(INDEX(INDIRECT("times"&amp;BH$2),$F152,BQ$28)&gt;10,INDEX(INDIRECT(BJ152),$E152,BQ$28)&lt;=INDEX(INDIRECT(BJ152),$E152,$F152)),0,(INDEX(INDIRECT(BJ152),$E152,$F152)-INDEX(INDIRECT(BJ152),$E152,BQ$28))*(10-INDEX(INDIRECT("times"&amp;BH$2),$F152,BQ$28))/10)</f>
        <v>0</v>
      </c>
      <c r="BR152" s="47">
        <f ca="1">IF(OR(INDEX(INDIRECT("times"&amp;BH$2),$F152,BR$28)&gt;10,INDEX(INDIRECT(BJ152),$E152,BR$28)&lt;=INDEX(INDIRECT(BJ152),$E152,$F152)),0,(INDEX(INDIRECT(BJ152),$E152,$F152)-INDEX(INDIRECT(BJ152),$E152,BR$28))*(10-INDEX(INDIRECT("times"&amp;BH$2),$F152,BR$28))/10)</f>
        <v>0</v>
      </c>
      <c r="BS152" s="47">
        <f ca="1">IF(OR(INDEX(INDIRECT("times"&amp;BH$2),$F152,BS$28)&gt;10,INDEX(INDIRECT(BJ152),$E152,BS$28)&lt;=INDEX(INDIRECT(BJ152),$E152,$F152)),0,(INDEX(INDIRECT(BJ152),$E152,$F152)-INDEX(INDIRECT(BJ152),$E152,BS$28))*(10-INDEX(INDIRECT("times"&amp;BH$2),$F152,BS$28))/10)</f>
        <v>0</v>
      </c>
      <c r="BT152" s="47">
        <f ca="1">IF(OR(INDEX(INDIRECT("times"&amp;BH$2),$F152,BT$28)&gt;10,INDEX(INDIRECT(BJ152),$E152,BT$28)&lt;=INDEX(INDIRECT(BJ152),$E152,$F152)),0,(INDEX(INDIRECT(BJ152),$E152,$F152)-INDEX(INDIRECT(BJ152),$E152,BT$28))*(10-INDEX(INDIRECT("times"&amp;BH$2),$F152,BT$28))/10)</f>
        <v>0</v>
      </c>
      <c r="BU152" s="47">
        <f ca="1">IF(OR(INDEX(INDIRECT("times"&amp;BH$2),$F152,BU$28)&gt;10,INDEX(INDIRECT(BJ152),$E152,BU$28)&lt;=INDEX(INDIRECT(BJ152),$E152,$F152)),0,(INDEX(INDIRECT(BJ152),$E152,$F152)-INDEX(INDIRECT(BJ152),$E152,BU$28))*(10-INDEX(INDIRECT("times"&amp;BH$2),$F152,BU$28))/10)</f>
        <v>0</v>
      </c>
      <c r="BV152" s="47">
        <f ca="1">IF(OR(INDEX(INDIRECT("times"&amp;BH$2),$F152,BV$28)&gt;10,INDEX(INDIRECT(BJ152),$E152,BV$28)&lt;=INDEX(INDIRECT(BJ152),$E152,$F152)),0,(INDEX(INDIRECT(BJ152),$E152,$F152)-INDEX(INDIRECT(BJ152),$E152,BV$28))*(10-INDEX(INDIRECT("times"&amp;BH$2),$F152,BV$28))/10)</f>
        <v>0</v>
      </c>
      <c r="BW152" s="47">
        <f ca="1">IF(OR(INDEX(INDIRECT("times"&amp;BH$2),$F152,BW$28)&gt;10,INDEX(INDIRECT(BJ152),$E152,BW$28)&lt;=INDEX(INDIRECT(BJ152),$E152,$F152)),0,(INDEX(INDIRECT(BJ152),$E152,$F152)-INDEX(INDIRECT(BJ152),$E152,BW$28))*(10-INDEX(INDIRECT("times"&amp;BH$2),$F152,BW$28))/10)</f>
        <v>0</v>
      </c>
      <c r="BX152" s="47">
        <f ca="1">IF(OR(INDEX(INDIRECT("times"&amp;BH$2),$F152,BX$28)&gt;10,INDEX(INDIRECT(BJ152),$E152,BX$28)&lt;=INDEX(INDIRECT(BJ152),$E152,$F152)),0,(INDEX(INDIRECT(BJ152),$E152,$F152)-INDEX(INDIRECT(BJ152),$E152,BX$28))*(10-INDEX(INDIRECT("times"&amp;BH$2),$F152,BX$28))/10)</f>
        <v>0</v>
      </c>
      <c r="BY152" s="47">
        <f ca="1">IF(OR(INDEX(INDIRECT("times"&amp;BH$2),$F152,BY$28)&gt;10,INDEX(INDIRECT(BJ152),$E152,BY$28)&lt;=INDEX(INDIRECT(BJ152),$E152,$F152)),0,(INDEX(INDIRECT(BJ152),$E152,$F152)-INDEX(INDIRECT(BJ152),$E152,BY$28))*(10-INDEX(INDIRECT("times"&amp;BH$2),$F152,BY$28))/10)</f>
        <v>0</v>
      </c>
      <c r="BZ152" s="47">
        <f ca="1">IF(OR(INDEX(INDIRECT("times"&amp;BH$2),$F152,BZ$28)&gt;10,INDEX(INDIRECT(BJ152),$E152,BZ$28)&lt;=INDEX(INDIRECT(BJ152),$E152,$F152)),0,(INDEX(INDIRECT(BJ152),$E152,$F152)-INDEX(INDIRECT(BJ152),$E152,BZ$28))*(10-INDEX(INDIRECT("times"&amp;BH$2),$F152,BZ$28))/10)</f>
        <v>0</v>
      </c>
      <c r="CA152" s="47">
        <f ca="1">IF(OR(INDEX(INDIRECT("times"&amp;BH$2),$F152,CA$28)&gt;10,INDEX(INDIRECT(BJ152),$E152,CA$28)&lt;=INDEX(INDIRECT(BJ152),$E152,$F152)),0,(INDEX(INDIRECT(BJ152),$E152,$F152)-INDEX(INDIRECT(BJ152),$E152,CA$28))*(10-INDEX(INDIRECT("times"&amp;BH$2),$F152,CA$28))/10)</f>
        <v>0</v>
      </c>
      <c r="CB152" s="47">
        <f ca="1">IF(OR(INDEX(INDIRECT("times"&amp;BH$2),$F152,CB$28)&gt;10,INDEX(INDIRECT(BJ152),$E152,CB$28)&lt;=INDEX(INDIRECT(BJ152),$E152,$F152)),0,(INDEX(INDIRECT(BJ152),$E152,$F152)-INDEX(INDIRECT(BJ152),$E152,CB$28))*(10-INDEX(INDIRECT("times"&amp;BH$2),$F152,CB$28))/10)</f>
        <v>0</v>
      </c>
      <c r="CC152" s="47">
        <f ca="1">IF(OR(INDEX(INDIRECT("times"&amp;BH$2),$F152,CC$28)&gt;10,INDEX(INDIRECT(BJ152),$E152,CC$28)&lt;=INDEX(INDIRECT(BJ152),$E152,$F152)),0,(INDEX(INDIRECT(BJ152),$E152,$F152)-INDEX(INDIRECT(BJ152),$E152,CC$28))*(10-INDEX(INDIRECT("times"&amp;BH$2),$F152,CC$28))/10)</f>
        <v>0</v>
      </c>
      <c r="CD152" s="47">
        <f ca="1">IF(OR(INDEX(INDIRECT("times"&amp;BH$2),$F152,CD$28)&gt;10,INDEX(INDIRECT(BJ152),$E152,CD$28)&lt;=INDEX(INDIRECT(BJ152),$E152,$F152)),0,(INDEX(INDIRECT(BJ152),$E152,$F152)-INDEX(INDIRECT(BJ152),$E152,CD$28))*(10-INDEX(INDIRECT("times"&amp;BH$2),$F152,CD$28))/10)</f>
        <v>0</v>
      </c>
      <c r="CE152" s="47">
        <f ca="1">IF(OR(INDEX(INDIRECT("times"&amp;BH$2),$F152,CE$28)&gt;10,INDEX(INDIRECT(BJ152),$E152,CE$28)&lt;=INDEX(INDIRECT(BJ152),$E152,$F152)),0,(INDEX(INDIRECT(BJ152),$E152,$F152)-INDEX(INDIRECT(BJ152),$E152,CE$28))*(10-INDEX(INDIRECT("times"&amp;BH$2),$F152,CE$28))/10)</f>
        <v>0</v>
      </c>
      <c r="CF152" s="47">
        <f ca="1">IF(OR(INDEX(INDIRECT("times"&amp;BH$2),$F152,CF$28)&gt;10,INDEX(INDIRECT(BJ152),$E152,CF$28)&lt;=INDEX(INDIRECT(BJ152),$E152,$F152)),0,(INDEX(INDIRECT(BJ152),$E152,$F152)-INDEX(INDIRECT(BJ152),$E152,CF$28))*(10-INDEX(INDIRECT("times"&amp;BH$2),$F152,CF$28))/10)</f>
        <v>0</v>
      </c>
      <c r="CG152" s="48">
        <f ca="1">IF(OR(INDEX(INDIRECT("times"&amp;BH$2),$F152,CG$28)&gt;10,INDEX(INDIRECT(BJ152),$E152,CG$28)&lt;=INDEX(INDIRECT(BJ152),$E152,$F152)),0,(INDEX(INDIRECT(BJ152),$E152,$F152)-INDEX(INDIRECT(BJ152),$E152,CG$28))*(10-INDEX(INDIRECT("times"&amp;BH$2),$F152,CG$28))/10)</f>
        <v>0</v>
      </c>
      <c r="CH152" s="201">
        <v>5</v>
      </c>
      <c r="CJ152" s="18" t="s">
        <v>193</v>
      </c>
      <c r="CK152" s="122">
        <f>CJ131</f>
        <v>1</v>
      </c>
      <c r="CL152" s="122" t="str">
        <f>CJ132</f>
        <v>work3564</v>
      </c>
      <c r="CM152" s="210" t="str">
        <f t="shared" si="601"/>
        <v>core1_work3564</v>
      </c>
      <c r="CN152" s="122">
        <v>1</v>
      </c>
      <c r="CO152" s="33">
        <v>5</v>
      </c>
      <c r="CP152" s="46">
        <f ca="1">IF(OR(INDEX(INDIRECT("times"&amp;CK$2),$F152,CP$28)&gt;10,INDEX(INDIRECT(CM152),$E152,CP$28)&lt;=INDEX(INDIRECT(CM152),$E152,$F152)),0,(INDEX(INDIRECT(CM152),$E152,$F152)-INDEX(INDIRECT(CM152),$E152,CP$28))*(10-INDEX(INDIRECT("times"&amp;CK$2),$F152,CP$28))/10)</f>
        <v>0</v>
      </c>
      <c r="CQ152" s="47">
        <f ca="1">IF(OR(INDEX(INDIRECT("times"&amp;CK$2),$F152,CQ$28)&gt;10,INDEX(INDIRECT(CM152),$E152,CQ$28)&lt;=INDEX(INDIRECT(CM152),$E152,$F152)),0,(INDEX(INDIRECT(CM152),$E152,$F152)-INDEX(INDIRECT(CM152),$E152,CQ$28))*(10-INDEX(INDIRECT("times"&amp;CK$2),$F152,CQ$28))/10)</f>
        <v>0</v>
      </c>
      <c r="CR152" s="47">
        <f ca="1">IF(OR(INDEX(INDIRECT("times"&amp;CK$2),$F152,CR$28)&gt;10,INDEX(INDIRECT(CM152),$E152,CR$28)&lt;=INDEX(INDIRECT(CM152),$E152,$F152)),0,(INDEX(INDIRECT(CM152),$E152,$F152)-INDEX(INDIRECT(CM152),$E152,CR$28))*(10-INDEX(INDIRECT("times"&amp;CK$2),$F152,CR$28))/10)</f>
        <v>0</v>
      </c>
      <c r="CS152" s="47">
        <f ca="1">IF(OR(INDEX(INDIRECT("times"&amp;CK$2),$F152,CS$28)&gt;10,INDEX(INDIRECT(CM152),$E152,CS$28)&lt;=INDEX(INDIRECT(CM152),$E152,$F152)),0,(INDEX(INDIRECT(CM152),$E152,$F152)-INDEX(INDIRECT(CM152),$E152,CS$28))*(10-INDEX(INDIRECT("times"&amp;CK$2),$F152,CS$28))/10)</f>
        <v>0</v>
      </c>
      <c r="CT152" s="47">
        <f ca="1">IF(OR(INDEX(INDIRECT("times"&amp;CK$2),$F152,CT$28)&gt;10,INDEX(INDIRECT(CM152),$E152,CT$28)&lt;=INDEX(INDIRECT(CM152),$E152,$F152)),0,(INDEX(INDIRECT(CM152),$E152,$F152)-INDEX(INDIRECT(CM152),$E152,CT$28))*(10-INDEX(INDIRECT("times"&amp;CK$2),$F152,CT$28))/10)</f>
        <v>0</v>
      </c>
      <c r="CU152" s="47">
        <f ca="1">IF(OR(INDEX(INDIRECT("times"&amp;CK$2),$F152,CU$28)&gt;10,INDEX(INDIRECT(CM152),$E152,CU$28)&lt;=INDEX(INDIRECT(CM152),$E152,$F152)),0,(INDEX(INDIRECT(CM152),$E152,$F152)-INDEX(INDIRECT(CM152),$E152,CU$28))*(10-INDEX(INDIRECT("times"&amp;CK$2),$F152,CU$28))/10)</f>
        <v>0</v>
      </c>
      <c r="CV152" s="47">
        <f ca="1">IF(OR(INDEX(INDIRECT("times"&amp;CK$2),$F152,CV$28)&gt;10,INDEX(INDIRECT(CM152),$E152,CV$28)&lt;=INDEX(INDIRECT(CM152),$E152,$F152)),0,(INDEX(INDIRECT(CM152),$E152,$F152)-INDEX(INDIRECT(CM152),$E152,CV$28))*(10-INDEX(INDIRECT("times"&amp;CK$2),$F152,CV$28))/10)</f>
        <v>0</v>
      </c>
      <c r="CW152" s="47">
        <f ca="1">IF(OR(INDEX(INDIRECT("times"&amp;CK$2),$F152,CW$28)&gt;10,INDEX(INDIRECT(CM152),$E152,CW$28)&lt;=INDEX(INDIRECT(CM152),$E152,$F152)),0,(INDEX(INDIRECT(CM152),$E152,$F152)-INDEX(INDIRECT(CM152),$E152,CW$28))*(10-INDEX(INDIRECT("times"&amp;CK$2),$F152,CW$28))/10)</f>
        <v>0</v>
      </c>
      <c r="CX152" s="47">
        <f ca="1">IF(OR(INDEX(INDIRECT("times"&amp;CK$2),$F152,CX$28)&gt;10,INDEX(INDIRECT(CM152),$E152,CX$28)&lt;=INDEX(INDIRECT(CM152),$E152,$F152)),0,(INDEX(INDIRECT(CM152),$E152,$F152)-INDEX(INDIRECT(CM152),$E152,CX$28))*(10-INDEX(INDIRECT("times"&amp;CK$2),$F152,CX$28))/10)</f>
        <v>0</v>
      </c>
      <c r="CY152" s="47">
        <f ca="1">IF(OR(INDEX(INDIRECT("times"&amp;CK$2),$F152,CY$28)&gt;10,INDEX(INDIRECT(CM152),$E152,CY$28)&lt;=INDEX(INDIRECT(CM152),$E152,$F152)),0,(INDEX(INDIRECT(CM152),$E152,$F152)-INDEX(INDIRECT(CM152),$E152,CY$28))*(10-INDEX(INDIRECT("times"&amp;CK$2),$F152,CY$28))/10)</f>
        <v>0</v>
      </c>
      <c r="CZ152" s="47">
        <f ca="1">IF(OR(INDEX(INDIRECT("times"&amp;CK$2),$F152,CZ$28)&gt;10,INDEX(INDIRECT(CM152),$E152,CZ$28)&lt;=INDEX(INDIRECT(CM152),$E152,$F152)),0,(INDEX(INDIRECT(CM152),$E152,$F152)-INDEX(INDIRECT(CM152),$E152,CZ$28))*(10-INDEX(INDIRECT("times"&amp;CK$2),$F152,CZ$28))/10)</f>
        <v>0</v>
      </c>
      <c r="DA152" s="47">
        <f ca="1">IF(OR(INDEX(INDIRECT("times"&amp;CK$2),$F152,DA$28)&gt;10,INDEX(INDIRECT(CM152),$E152,DA$28)&lt;=INDEX(INDIRECT(CM152),$E152,$F152)),0,(INDEX(INDIRECT(CM152),$E152,$F152)-INDEX(INDIRECT(CM152),$E152,DA$28))*(10-INDEX(INDIRECT("times"&amp;CK$2),$F152,DA$28))/10)</f>
        <v>0</v>
      </c>
      <c r="DB152" s="47">
        <f ca="1">IF(OR(INDEX(INDIRECT("times"&amp;CK$2),$F152,DB$28)&gt;10,INDEX(INDIRECT(CM152),$E152,DB$28)&lt;=INDEX(INDIRECT(CM152),$E152,$F152)),0,(INDEX(INDIRECT(CM152),$E152,$F152)-INDEX(INDIRECT(CM152),$E152,DB$28))*(10-INDEX(INDIRECT("times"&amp;CK$2),$F152,DB$28))/10)</f>
        <v>0</v>
      </c>
      <c r="DC152" s="47">
        <f ca="1">IF(OR(INDEX(INDIRECT("times"&amp;CK$2),$F152,DC$28)&gt;10,INDEX(INDIRECT(CM152),$E152,DC$28)&lt;=INDEX(INDIRECT(CM152),$E152,$F152)),0,(INDEX(INDIRECT(CM152),$E152,$F152)-INDEX(INDIRECT(CM152),$E152,DC$28))*(10-INDEX(INDIRECT("times"&amp;CK$2),$F152,DC$28))/10)</f>
        <v>0</v>
      </c>
      <c r="DD152" s="47">
        <f ca="1">IF(OR(INDEX(INDIRECT("times"&amp;CK$2),$F152,DD$28)&gt;10,INDEX(INDIRECT(CM152),$E152,DD$28)&lt;=INDEX(INDIRECT(CM152),$E152,$F152)),0,(INDEX(INDIRECT(CM152),$E152,$F152)-INDEX(INDIRECT(CM152),$E152,DD$28))*(10-INDEX(INDIRECT("times"&amp;CK$2),$F152,DD$28))/10)</f>
        <v>0</v>
      </c>
      <c r="DE152" s="47">
        <f ca="1">IF(OR(INDEX(INDIRECT("times"&amp;CK$2),$F152,DE$28)&gt;10,INDEX(INDIRECT(CM152),$E152,DE$28)&lt;=INDEX(INDIRECT(CM152),$E152,$F152)),0,(INDEX(INDIRECT(CM152),$E152,$F152)-INDEX(INDIRECT(CM152),$E152,DE$28))*(10-INDEX(INDIRECT("times"&amp;CK$2),$F152,DE$28))/10)</f>
        <v>0</v>
      </c>
      <c r="DF152" s="47">
        <f ca="1">IF(OR(INDEX(INDIRECT("times"&amp;CK$2),$F152,DF$28)&gt;10,INDEX(INDIRECT(CM152),$E152,DF$28)&lt;=INDEX(INDIRECT(CM152),$E152,$F152)),0,(INDEX(INDIRECT(CM152),$E152,$F152)-INDEX(INDIRECT(CM152),$E152,DF$28))*(10-INDEX(INDIRECT("times"&amp;CK$2),$F152,DF$28))/10)</f>
        <v>0</v>
      </c>
      <c r="DG152" s="47">
        <f ca="1">IF(OR(INDEX(INDIRECT("times"&amp;CK$2),$F152,DG$28)&gt;10,INDEX(INDIRECT(CM152),$E152,DG$28)&lt;=INDEX(INDIRECT(CM152),$E152,$F152)),0,(INDEX(INDIRECT(CM152),$E152,$F152)-INDEX(INDIRECT(CM152),$E152,DG$28))*(10-INDEX(INDIRECT("times"&amp;CK$2),$F152,DG$28))/10)</f>
        <v>0</v>
      </c>
      <c r="DH152" s="47">
        <f ca="1">IF(OR(INDEX(INDIRECT("times"&amp;CK$2),$F152,DH$28)&gt;10,INDEX(INDIRECT(CM152),$E152,DH$28)&lt;=INDEX(INDIRECT(CM152),$E152,$F152)),0,(INDEX(INDIRECT(CM152),$E152,$F152)-INDEX(INDIRECT(CM152),$E152,DH$28))*(10-INDEX(INDIRECT("times"&amp;CK$2),$F152,DH$28))/10)</f>
        <v>0</v>
      </c>
      <c r="DI152" s="47">
        <f ca="1">IF(OR(INDEX(INDIRECT("times"&amp;CK$2),$F152,DI$28)&gt;10,INDEX(INDIRECT(CM152),$E152,DI$28)&lt;=INDEX(INDIRECT(CM152),$E152,$F152)),0,(INDEX(INDIRECT(CM152),$E152,$F152)-INDEX(INDIRECT(CM152),$E152,DI$28))*(10-INDEX(INDIRECT("times"&amp;CK$2),$F152,DI$28))/10)</f>
        <v>0</v>
      </c>
      <c r="DJ152" s="48">
        <f ca="1">IF(OR(INDEX(INDIRECT("times"&amp;CK$2),$F152,DJ$28)&gt;10,INDEX(INDIRECT(CM152),$E152,DJ$28)&lt;=INDEX(INDIRECT(CM152),$E152,$F152)),0,(INDEX(INDIRECT(CM152),$E152,$F152)-INDEX(INDIRECT(CM152),$E152,DJ$28))*(10-INDEX(INDIRECT("times"&amp;CK$2),$F152,DJ$28))/10)</f>
        <v>0</v>
      </c>
      <c r="DK152" s="201">
        <v>5</v>
      </c>
      <c r="DM152" s="18" t="s">
        <v>193</v>
      </c>
      <c r="DN152" s="122">
        <f>DM131</f>
        <v>1</v>
      </c>
      <c r="DO152" s="122" t="str">
        <f>DM132</f>
        <v>shop3564</v>
      </c>
      <c r="DP152" s="210" t="str">
        <f t="shared" si="602"/>
        <v>core1_shop3564</v>
      </c>
      <c r="DQ152" s="122">
        <v>1</v>
      </c>
      <c r="DR152" s="33">
        <v>5</v>
      </c>
      <c r="DS152" s="46">
        <f ca="1">IF(OR(INDEX(INDIRECT("times"&amp;DN$2),$F152,DS$28)&gt;10,INDEX(INDIRECT(DP152),$E152,DS$28)&lt;=INDEX(INDIRECT(DP152),$E152,$F152)),0,(INDEX(INDIRECT(DP152),$E152,$F152)-INDEX(INDIRECT(DP152),$E152,DS$28))*(10-INDEX(INDIRECT("times"&amp;DN$2),$F152,DS$28))/10)</f>
        <v>0</v>
      </c>
      <c r="DT152" s="47">
        <f ca="1">IF(OR(INDEX(INDIRECT("times"&amp;DN$2),$F152,DT$28)&gt;10,INDEX(INDIRECT(DP152),$E152,DT$28)&lt;=INDEX(INDIRECT(DP152),$E152,$F152)),0,(INDEX(INDIRECT(DP152),$E152,$F152)-INDEX(INDIRECT(DP152),$E152,DT$28))*(10-INDEX(INDIRECT("times"&amp;DN$2),$F152,DT$28))/10)</f>
        <v>0</v>
      </c>
      <c r="DU152" s="47">
        <f ca="1">IF(OR(INDEX(INDIRECT("times"&amp;DN$2),$F152,DU$28)&gt;10,INDEX(INDIRECT(DP152),$E152,DU$28)&lt;=INDEX(INDIRECT(DP152),$E152,$F152)),0,(INDEX(INDIRECT(DP152),$E152,$F152)-INDEX(INDIRECT(DP152),$E152,DU$28))*(10-INDEX(INDIRECT("times"&amp;DN$2),$F152,DU$28))/10)</f>
        <v>0</v>
      </c>
      <c r="DV152" s="47">
        <f ca="1">IF(OR(INDEX(INDIRECT("times"&amp;DN$2),$F152,DV$28)&gt;10,INDEX(INDIRECT(DP152),$E152,DV$28)&lt;=INDEX(INDIRECT(DP152),$E152,$F152)),0,(INDEX(INDIRECT(DP152),$E152,$F152)-INDEX(INDIRECT(DP152),$E152,DV$28))*(10-INDEX(INDIRECT("times"&amp;DN$2),$F152,DV$28))/10)</f>
        <v>0</v>
      </c>
      <c r="DW152" s="47">
        <f ca="1">IF(OR(INDEX(INDIRECT("times"&amp;DN$2),$F152,DW$28)&gt;10,INDEX(INDIRECT(DP152),$E152,DW$28)&lt;=INDEX(INDIRECT(DP152),$E152,$F152)),0,(INDEX(INDIRECT(DP152),$E152,$F152)-INDEX(INDIRECT(DP152),$E152,DW$28))*(10-INDEX(INDIRECT("times"&amp;DN$2),$F152,DW$28))/10)</f>
        <v>0</v>
      </c>
      <c r="DX152" s="47">
        <f ca="1">IF(OR(INDEX(INDIRECT("times"&amp;DN$2),$F152,DX$28)&gt;10,INDEX(INDIRECT(DP152),$E152,DX$28)&lt;=INDEX(INDIRECT(DP152),$E152,$F152)),0,(INDEX(INDIRECT(DP152),$E152,$F152)-INDEX(INDIRECT(DP152),$E152,DX$28))*(10-INDEX(INDIRECT("times"&amp;DN$2),$F152,DX$28))/10)</f>
        <v>0</v>
      </c>
      <c r="DY152" s="47">
        <f ca="1">IF(OR(INDEX(INDIRECT("times"&amp;DN$2),$F152,DY$28)&gt;10,INDEX(INDIRECT(DP152),$E152,DY$28)&lt;=INDEX(INDIRECT(DP152),$E152,$F152)),0,(INDEX(INDIRECT(DP152),$E152,$F152)-INDEX(INDIRECT(DP152),$E152,DY$28))*(10-INDEX(INDIRECT("times"&amp;DN$2),$F152,DY$28))/10)</f>
        <v>0</v>
      </c>
      <c r="DZ152" s="47">
        <f ca="1">IF(OR(INDEX(INDIRECT("times"&amp;DN$2),$F152,DZ$28)&gt;10,INDEX(INDIRECT(DP152),$E152,DZ$28)&lt;=INDEX(INDIRECT(DP152),$E152,$F152)),0,(INDEX(INDIRECT(DP152),$E152,$F152)-INDEX(INDIRECT(DP152),$E152,DZ$28))*(10-INDEX(INDIRECT("times"&amp;DN$2),$F152,DZ$28))/10)</f>
        <v>0</v>
      </c>
      <c r="EA152" s="47">
        <f ca="1">IF(OR(INDEX(INDIRECT("times"&amp;DN$2),$F152,EA$28)&gt;10,INDEX(INDIRECT(DP152),$E152,EA$28)&lt;=INDEX(INDIRECT(DP152),$E152,$F152)),0,(INDEX(INDIRECT(DP152),$E152,$F152)-INDEX(INDIRECT(DP152),$E152,EA$28))*(10-INDEX(INDIRECT("times"&amp;DN$2),$F152,EA$28))/10)</f>
        <v>0</v>
      </c>
      <c r="EB152" s="47">
        <f ca="1">IF(OR(INDEX(INDIRECT("times"&amp;DN$2),$F152,EB$28)&gt;10,INDEX(INDIRECT(DP152),$E152,EB$28)&lt;=INDEX(INDIRECT(DP152),$E152,$F152)),0,(INDEX(INDIRECT(DP152),$E152,$F152)-INDEX(INDIRECT(DP152),$E152,EB$28))*(10-INDEX(INDIRECT("times"&amp;DN$2),$F152,EB$28))/10)</f>
        <v>0</v>
      </c>
      <c r="EC152" s="47">
        <f ca="1">IF(OR(INDEX(INDIRECT("times"&amp;DN$2),$F152,EC$28)&gt;10,INDEX(INDIRECT(DP152),$E152,EC$28)&lt;=INDEX(INDIRECT(DP152),$E152,$F152)),0,(INDEX(INDIRECT(DP152),$E152,$F152)-INDEX(INDIRECT(DP152),$E152,EC$28))*(10-INDEX(INDIRECT("times"&amp;DN$2),$F152,EC$28))/10)</f>
        <v>0</v>
      </c>
      <c r="ED152" s="47">
        <f ca="1">IF(OR(INDEX(INDIRECT("times"&amp;DN$2),$F152,ED$28)&gt;10,INDEX(INDIRECT(DP152),$E152,ED$28)&lt;=INDEX(INDIRECT(DP152),$E152,$F152)),0,(INDEX(INDIRECT(DP152),$E152,$F152)-INDEX(INDIRECT(DP152),$E152,ED$28))*(10-INDEX(INDIRECT("times"&amp;DN$2),$F152,ED$28))/10)</f>
        <v>0</v>
      </c>
      <c r="EE152" s="47">
        <f ca="1">IF(OR(INDEX(INDIRECT("times"&amp;DN$2),$F152,EE$28)&gt;10,INDEX(INDIRECT(DP152),$E152,EE$28)&lt;=INDEX(INDIRECT(DP152),$E152,$F152)),0,(INDEX(INDIRECT(DP152),$E152,$F152)-INDEX(INDIRECT(DP152),$E152,EE$28))*(10-INDEX(INDIRECT("times"&amp;DN$2),$F152,EE$28))/10)</f>
        <v>0</v>
      </c>
      <c r="EF152" s="47">
        <f ca="1">IF(OR(INDEX(INDIRECT("times"&amp;DN$2),$F152,EF$28)&gt;10,INDEX(INDIRECT(DP152),$E152,EF$28)&lt;=INDEX(INDIRECT(DP152),$E152,$F152)),0,(INDEX(INDIRECT(DP152),$E152,$F152)-INDEX(INDIRECT(DP152),$E152,EF$28))*(10-INDEX(INDIRECT("times"&amp;DN$2),$F152,EF$28))/10)</f>
        <v>0</v>
      </c>
      <c r="EG152" s="47">
        <f ca="1">IF(OR(INDEX(INDIRECT("times"&amp;DN$2),$F152,EG$28)&gt;10,INDEX(INDIRECT(DP152),$E152,EG$28)&lt;=INDEX(INDIRECT(DP152),$E152,$F152)),0,(INDEX(INDIRECT(DP152),$E152,$F152)-INDEX(INDIRECT(DP152),$E152,EG$28))*(10-INDEX(INDIRECT("times"&amp;DN$2),$F152,EG$28))/10)</f>
        <v>0</v>
      </c>
      <c r="EH152" s="47">
        <f ca="1">IF(OR(INDEX(INDIRECT("times"&amp;DN$2),$F152,EH$28)&gt;10,INDEX(INDIRECT(DP152),$E152,EH$28)&lt;=INDEX(INDIRECT(DP152),$E152,$F152)),0,(INDEX(INDIRECT(DP152),$E152,$F152)-INDEX(INDIRECT(DP152),$E152,EH$28))*(10-INDEX(INDIRECT("times"&amp;DN$2),$F152,EH$28))/10)</f>
        <v>0</v>
      </c>
      <c r="EI152" s="47">
        <f ca="1">IF(OR(INDEX(INDIRECT("times"&amp;DN$2),$F152,EI$28)&gt;10,INDEX(INDIRECT(DP152),$E152,EI$28)&lt;=INDEX(INDIRECT(DP152),$E152,$F152)),0,(INDEX(INDIRECT(DP152),$E152,$F152)-INDEX(INDIRECT(DP152),$E152,EI$28))*(10-INDEX(INDIRECT("times"&amp;DN$2),$F152,EI$28))/10)</f>
        <v>0</v>
      </c>
      <c r="EJ152" s="47">
        <f ca="1">IF(OR(INDEX(INDIRECT("times"&amp;DN$2),$F152,EJ$28)&gt;10,INDEX(INDIRECT(DP152),$E152,EJ$28)&lt;=INDEX(INDIRECT(DP152),$E152,$F152)),0,(INDEX(INDIRECT(DP152),$E152,$F152)-INDEX(INDIRECT(DP152),$E152,EJ$28))*(10-INDEX(INDIRECT("times"&amp;DN$2),$F152,EJ$28))/10)</f>
        <v>0</v>
      </c>
      <c r="EK152" s="47">
        <f ca="1">IF(OR(INDEX(INDIRECT("times"&amp;DN$2),$F152,EK$28)&gt;10,INDEX(INDIRECT(DP152),$E152,EK$28)&lt;=INDEX(INDIRECT(DP152),$E152,$F152)),0,(INDEX(INDIRECT(DP152),$E152,$F152)-INDEX(INDIRECT(DP152),$E152,EK$28))*(10-INDEX(INDIRECT("times"&amp;DN$2),$F152,EK$28))/10)</f>
        <v>0</v>
      </c>
      <c r="EL152" s="47">
        <f ca="1">IF(OR(INDEX(INDIRECT("times"&amp;DN$2),$F152,EL$28)&gt;10,INDEX(INDIRECT(DP152),$E152,EL$28)&lt;=INDEX(INDIRECT(DP152),$E152,$F152)),0,(INDEX(INDIRECT(DP152),$E152,$F152)-INDEX(INDIRECT(DP152),$E152,EL$28))*(10-INDEX(INDIRECT("times"&amp;DN$2),$F152,EL$28))/10)</f>
        <v>0</v>
      </c>
      <c r="EM152" s="48">
        <f ca="1">IF(OR(INDEX(INDIRECT("times"&amp;DN$2),$F152,EM$28)&gt;10,INDEX(INDIRECT(DP152),$E152,EM$28)&lt;=INDEX(INDIRECT(DP152),$E152,$F152)),0,(INDEX(INDIRECT(DP152),$E152,$F152)-INDEX(INDIRECT(DP152),$E152,EM$28))*(10-INDEX(INDIRECT("times"&amp;DN$2),$F152,EM$28))/10)</f>
        <v>0</v>
      </c>
      <c r="EN152" s="201">
        <v>5</v>
      </c>
      <c r="EP152" s="18" t="s">
        <v>193</v>
      </c>
      <c r="EQ152" s="122">
        <f>EP131</f>
        <v>1</v>
      </c>
      <c r="ER152" s="122" t="str">
        <f>EP132</f>
        <v>lei3564</v>
      </c>
      <c r="ES152" s="210" t="str">
        <f t="shared" si="603"/>
        <v>core1_lei3564</v>
      </c>
      <c r="ET152" s="122">
        <v>1</v>
      </c>
      <c r="EU152" s="33">
        <v>5</v>
      </c>
      <c r="EV152" s="46">
        <f ca="1">IF(OR(INDEX(INDIRECT("times"&amp;EQ$2),$F152,EV$28)&gt;10,INDEX(INDIRECT(ES152),$E152,EV$28)&lt;=INDEX(INDIRECT(ES152),$E152,$F152)),0,(INDEX(INDIRECT(ES152),$E152,$F152)-INDEX(INDIRECT(ES152),$E152,EV$28))*(10-INDEX(INDIRECT("times"&amp;EQ$2),$F152,EV$28))/10)</f>
        <v>0</v>
      </c>
      <c r="EW152" s="47">
        <f ca="1">IF(OR(INDEX(INDIRECT("times"&amp;EQ$2),$F152,EW$28)&gt;10,INDEX(INDIRECT(ES152),$E152,EW$28)&lt;=INDEX(INDIRECT(ES152),$E152,$F152)),0,(INDEX(INDIRECT(ES152),$E152,$F152)-INDEX(INDIRECT(ES152),$E152,EW$28))*(10-INDEX(INDIRECT("times"&amp;EQ$2),$F152,EW$28))/10)</f>
        <v>0</v>
      </c>
      <c r="EX152" s="47">
        <f ca="1">IF(OR(INDEX(INDIRECT("times"&amp;EQ$2),$F152,EX$28)&gt;10,INDEX(INDIRECT(ES152),$E152,EX$28)&lt;=INDEX(INDIRECT(ES152),$E152,$F152)),0,(INDEX(INDIRECT(ES152),$E152,$F152)-INDEX(INDIRECT(ES152),$E152,EX$28))*(10-INDEX(INDIRECT("times"&amp;EQ$2),$F152,EX$28))/10)</f>
        <v>0</v>
      </c>
      <c r="EY152" s="47">
        <f ca="1">IF(OR(INDEX(INDIRECT("times"&amp;EQ$2),$F152,EY$28)&gt;10,INDEX(INDIRECT(ES152),$E152,EY$28)&lt;=INDEX(INDIRECT(ES152),$E152,$F152)),0,(INDEX(INDIRECT(ES152),$E152,$F152)-INDEX(INDIRECT(ES152),$E152,EY$28))*(10-INDEX(INDIRECT("times"&amp;EQ$2),$F152,EY$28))/10)</f>
        <v>0</v>
      </c>
      <c r="EZ152" s="47">
        <f ca="1">IF(OR(INDEX(INDIRECT("times"&amp;EQ$2),$F152,EZ$28)&gt;10,INDEX(INDIRECT(ES152),$E152,EZ$28)&lt;=INDEX(INDIRECT(ES152),$E152,$F152)),0,(INDEX(INDIRECT(ES152),$E152,$F152)-INDEX(INDIRECT(ES152),$E152,EZ$28))*(10-INDEX(INDIRECT("times"&amp;EQ$2),$F152,EZ$28))/10)</f>
        <v>0</v>
      </c>
      <c r="FA152" s="47">
        <f ca="1">IF(OR(INDEX(INDIRECT("times"&amp;EQ$2),$F152,FA$28)&gt;10,INDEX(INDIRECT(ES152),$E152,FA$28)&lt;=INDEX(INDIRECT(ES152),$E152,$F152)),0,(INDEX(INDIRECT(ES152),$E152,$F152)-INDEX(INDIRECT(ES152),$E152,FA$28))*(10-INDEX(INDIRECT("times"&amp;EQ$2),$F152,FA$28))/10)</f>
        <v>0</v>
      </c>
      <c r="FB152" s="47">
        <f ca="1">IF(OR(INDEX(INDIRECT("times"&amp;EQ$2),$F152,FB$28)&gt;10,INDEX(INDIRECT(ES152),$E152,FB$28)&lt;=INDEX(INDIRECT(ES152),$E152,$F152)),0,(INDEX(INDIRECT(ES152),$E152,$F152)-INDEX(INDIRECT(ES152),$E152,FB$28))*(10-INDEX(INDIRECT("times"&amp;EQ$2),$F152,FB$28))/10)</f>
        <v>0</v>
      </c>
      <c r="FC152" s="47">
        <f ca="1">IF(OR(INDEX(INDIRECT("times"&amp;EQ$2),$F152,FC$28)&gt;10,INDEX(INDIRECT(ES152),$E152,FC$28)&lt;=INDEX(INDIRECT(ES152),$E152,$F152)),0,(INDEX(INDIRECT(ES152),$E152,$F152)-INDEX(INDIRECT(ES152),$E152,FC$28))*(10-INDEX(INDIRECT("times"&amp;EQ$2),$F152,FC$28))/10)</f>
        <v>0</v>
      </c>
      <c r="FD152" s="47">
        <f ca="1">IF(OR(INDEX(INDIRECT("times"&amp;EQ$2),$F152,FD$28)&gt;10,INDEX(INDIRECT(ES152),$E152,FD$28)&lt;=INDEX(INDIRECT(ES152),$E152,$F152)),0,(INDEX(INDIRECT(ES152),$E152,$F152)-INDEX(INDIRECT(ES152),$E152,FD$28))*(10-INDEX(INDIRECT("times"&amp;EQ$2),$F152,FD$28))/10)</f>
        <v>0</v>
      </c>
      <c r="FE152" s="47">
        <f ca="1">IF(OR(INDEX(INDIRECT("times"&amp;EQ$2),$F152,FE$28)&gt;10,INDEX(INDIRECT(ES152),$E152,FE$28)&lt;=INDEX(INDIRECT(ES152),$E152,$F152)),0,(INDEX(INDIRECT(ES152),$E152,$F152)-INDEX(INDIRECT(ES152),$E152,FE$28))*(10-INDEX(INDIRECT("times"&amp;EQ$2),$F152,FE$28))/10)</f>
        <v>0</v>
      </c>
      <c r="FF152" s="47">
        <f ca="1">IF(OR(INDEX(INDIRECT("times"&amp;EQ$2),$F152,FF$28)&gt;10,INDEX(INDIRECT(ES152),$E152,FF$28)&lt;=INDEX(INDIRECT(ES152),$E152,$F152)),0,(INDEX(INDIRECT(ES152),$E152,$F152)-INDEX(INDIRECT(ES152),$E152,FF$28))*(10-INDEX(INDIRECT("times"&amp;EQ$2),$F152,FF$28))/10)</f>
        <v>0</v>
      </c>
      <c r="FG152" s="47">
        <f ca="1">IF(OR(INDEX(INDIRECT("times"&amp;EQ$2),$F152,FG$28)&gt;10,INDEX(INDIRECT(ES152),$E152,FG$28)&lt;=INDEX(INDIRECT(ES152),$E152,$F152)),0,(INDEX(INDIRECT(ES152),$E152,$F152)-INDEX(INDIRECT(ES152),$E152,FG$28))*(10-INDEX(INDIRECT("times"&amp;EQ$2),$F152,FG$28))/10)</f>
        <v>0</v>
      </c>
      <c r="FH152" s="47">
        <f ca="1">IF(OR(INDEX(INDIRECT("times"&amp;EQ$2),$F152,FH$28)&gt;10,INDEX(INDIRECT(ES152),$E152,FH$28)&lt;=INDEX(INDIRECT(ES152),$E152,$F152)),0,(INDEX(INDIRECT(ES152),$E152,$F152)-INDEX(INDIRECT(ES152),$E152,FH$28))*(10-INDEX(INDIRECT("times"&amp;EQ$2),$F152,FH$28))/10)</f>
        <v>0</v>
      </c>
      <c r="FI152" s="47">
        <f ca="1">IF(OR(INDEX(INDIRECT("times"&amp;EQ$2),$F152,FI$28)&gt;10,INDEX(INDIRECT(ES152),$E152,FI$28)&lt;=INDEX(INDIRECT(ES152),$E152,$F152)),0,(INDEX(INDIRECT(ES152),$E152,$F152)-INDEX(INDIRECT(ES152),$E152,FI$28))*(10-INDEX(INDIRECT("times"&amp;EQ$2),$F152,FI$28))/10)</f>
        <v>0</v>
      </c>
      <c r="FJ152" s="47">
        <f ca="1">IF(OR(INDEX(INDIRECT("times"&amp;EQ$2),$F152,FJ$28)&gt;10,INDEX(INDIRECT(ES152),$E152,FJ$28)&lt;=INDEX(INDIRECT(ES152),$E152,$F152)),0,(INDEX(INDIRECT(ES152),$E152,$F152)-INDEX(INDIRECT(ES152),$E152,FJ$28))*(10-INDEX(INDIRECT("times"&amp;EQ$2),$F152,FJ$28))/10)</f>
        <v>0</v>
      </c>
      <c r="FK152" s="47">
        <f ca="1">IF(OR(INDEX(INDIRECT("times"&amp;EQ$2),$F152,FK$28)&gt;10,INDEX(INDIRECT(ES152),$E152,FK$28)&lt;=INDEX(INDIRECT(ES152),$E152,$F152)),0,(INDEX(INDIRECT(ES152),$E152,$F152)-INDEX(INDIRECT(ES152),$E152,FK$28))*(10-INDEX(INDIRECT("times"&amp;EQ$2),$F152,FK$28))/10)</f>
        <v>0</v>
      </c>
      <c r="FL152" s="47">
        <f ca="1">IF(OR(INDEX(INDIRECT("times"&amp;EQ$2),$F152,FL$28)&gt;10,INDEX(INDIRECT(ES152),$E152,FL$28)&lt;=INDEX(INDIRECT(ES152),$E152,$F152)),0,(INDEX(INDIRECT(ES152),$E152,$F152)-INDEX(INDIRECT(ES152),$E152,FL$28))*(10-INDEX(INDIRECT("times"&amp;EQ$2),$F152,FL$28))/10)</f>
        <v>0</v>
      </c>
      <c r="FM152" s="47">
        <f ca="1">IF(OR(INDEX(INDIRECT("times"&amp;EQ$2),$F152,FM$28)&gt;10,INDEX(INDIRECT(ES152),$E152,FM$28)&lt;=INDEX(INDIRECT(ES152),$E152,$F152)),0,(INDEX(INDIRECT(ES152),$E152,$F152)-INDEX(INDIRECT(ES152),$E152,FM$28))*(10-INDEX(INDIRECT("times"&amp;EQ$2),$F152,FM$28))/10)</f>
        <v>0</v>
      </c>
      <c r="FN152" s="47">
        <f ca="1">IF(OR(INDEX(INDIRECT("times"&amp;EQ$2),$F152,FN$28)&gt;10,INDEX(INDIRECT(ES152),$E152,FN$28)&lt;=INDEX(INDIRECT(ES152),$E152,$F152)),0,(INDEX(INDIRECT(ES152),$E152,$F152)-INDEX(INDIRECT(ES152),$E152,FN$28))*(10-INDEX(INDIRECT("times"&amp;EQ$2),$F152,FN$28))/10)</f>
        <v>0</v>
      </c>
      <c r="FO152" s="47">
        <f ca="1">IF(OR(INDEX(INDIRECT("times"&amp;EQ$2),$F152,FO$28)&gt;10,INDEX(INDIRECT(ES152),$E152,FO$28)&lt;=INDEX(INDIRECT(ES152),$E152,$F152)),0,(INDEX(INDIRECT(ES152),$E152,$F152)-INDEX(INDIRECT(ES152),$E152,FO$28))*(10-INDEX(INDIRECT("times"&amp;EQ$2),$F152,FO$28))/10)</f>
        <v>0</v>
      </c>
      <c r="FP152" s="48">
        <f ca="1">IF(OR(INDEX(INDIRECT("times"&amp;EQ$2),$F152,FP$28)&gt;10,INDEX(INDIRECT(ES152),$E152,FP$28)&lt;=INDEX(INDIRECT(ES152),$E152,$F152)),0,(INDEX(INDIRECT(ES152),$E152,$F152)-INDEX(INDIRECT(ES152),$E152,FP$28))*(10-INDEX(INDIRECT("times"&amp;EQ$2),$F152,FP$28))/10)</f>
        <v>0</v>
      </c>
      <c r="FQ152" s="201">
        <v>5</v>
      </c>
      <c r="FS152" s="18" t="s">
        <v>193</v>
      </c>
      <c r="FT152" s="122">
        <f>FS131</f>
        <v>1</v>
      </c>
      <c r="FU152" s="122" t="str">
        <f>FS132</f>
        <v>shop65</v>
      </c>
      <c r="FV152" s="210" t="str">
        <f t="shared" si="604"/>
        <v>core1_shop65</v>
      </c>
      <c r="FW152" s="122">
        <v>1</v>
      </c>
      <c r="FX152" s="33">
        <v>5</v>
      </c>
      <c r="FY152" s="46">
        <f ca="1">IF(OR(INDEX(INDIRECT("times"&amp;FT$2),$F152,FY$28)&gt;10,INDEX(INDIRECT(FV152),$E152,FY$28)&lt;=INDEX(INDIRECT(FV152),$E152,$F152)),0,(INDEX(INDIRECT(FV152),$E152,$F152)-INDEX(INDIRECT(FV152),$E152,FY$28))*(10-INDEX(INDIRECT("times"&amp;FT$2),$F152,FY$28))/10)</f>
        <v>0</v>
      </c>
      <c r="FZ152" s="47">
        <f ca="1">IF(OR(INDEX(INDIRECT("times"&amp;FT$2),$F152,FZ$28)&gt;10,INDEX(INDIRECT(FV152),$E152,FZ$28)&lt;=INDEX(INDIRECT(FV152),$E152,$F152)),0,(INDEX(INDIRECT(FV152),$E152,$F152)-INDEX(INDIRECT(FV152),$E152,FZ$28))*(10-INDEX(INDIRECT("times"&amp;FT$2),$F152,FZ$28))/10)</f>
        <v>0</v>
      </c>
      <c r="GA152" s="47">
        <f ca="1">IF(OR(INDEX(INDIRECT("times"&amp;FT$2),$F152,GA$28)&gt;10,INDEX(INDIRECT(FV152),$E152,GA$28)&lt;=INDEX(INDIRECT(FV152),$E152,$F152)),0,(INDEX(INDIRECT(FV152),$E152,$F152)-INDEX(INDIRECT(FV152),$E152,GA$28))*(10-INDEX(INDIRECT("times"&amp;FT$2),$F152,GA$28))/10)</f>
        <v>0</v>
      </c>
      <c r="GB152" s="47">
        <f ca="1">IF(OR(INDEX(INDIRECT("times"&amp;FT$2),$F152,GB$28)&gt;10,INDEX(INDIRECT(FV152),$E152,GB$28)&lt;=INDEX(INDIRECT(FV152),$E152,$F152)),0,(INDEX(INDIRECT(FV152),$E152,$F152)-INDEX(INDIRECT(FV152),$E152,GB$28))*(10-INDEX(INDIRECT("times"&amp;FT$2),$F152,GB$28))/10)</f>
        <v>0</v>
      </c>
      <c r="GC152" s="47">
        <f ca="1">IF(OR(INDEX(INDIRECT("times"&amp;FT$2),$F152,GC$28)&gt;10,INDEX(INDIRECT(FV152),$E152,GC$28)&lt;=INDEX(INDIRECT(FV152),$E152,$F152)),0,(INDEX(INDIRECT(FV152),$E152,$F152)-INDEX(INDIRECT(FV152),$E152,GC$28))*(10-INDEX(INDIRECT("times"&amp;FT$2),$F152,GC$28))/10)</f>
        <v>0</v>
      </c>
      <c r="GD152" s="47">
        <f ca="1">IF(OR(INDEX(INDIRECT("times"&amp;FT$2),$F152,GD$28)&gt;10,INDEX(INDIRECT(FV152),$E152,GD$28)&lt;=INDEX(INDIRECT(FV152),$E152,$F152)),0,(INDEX(INDIRECT(FV152),$E152,$F152)-INDEX(INDIRECT(FV152),$E152,GD$28))*(10-INDEX(INDIRECT("times"&amp;FT$2),$F152,GD$28))/10)</f>
        <v>0</v>
      </c>
      <c r="GE152" s="47">
        <f ca="1">IF(OR(INDEX(INDIRECT("times"&amp;FT$2),$F152,GE$28)&gt;10,INDEX(INDIRECT(FV152),$E152,GE$28)&lt;=INDEX(INDIRECT(FV152),$E152,$F152)),0,(INDEX(INDIRECT(FV152),$E152,$F152)-INDEX(INDIRECT(FV152),$E152,GE$28))*(10-INDEX(INDIRECT("times"&amp;FT$2),$F152,GE$28))/10)</f>
        <v>0</v>
      </c>
      <c r="GF152" s="47">
        <f ca="1">IF(OR(INDEX(INDIRECT("times"&amp;FT$2),$F152,GF$28)&gt;10,INDEX(INDIRECT(FV152),$E152,GF$28)&lt;=INDEX(INDIRECT(FV152),$E152,$F152)),0,(INDEX(INDIRECT(FV152),$E152,$F152)-INDEX(INDIRECT(FV152),$E152,GF$28))*(10-INDEX(INDIRECT("times"&amp;FT$2),$F152,GF$28))/10)</f>
        <v>0</v>
      </c>
      <c r="GG152" s="47">
        <f ca="1">IF(OR(INDEX(INDIRECT("times"&amp;FT$2),$F152,GG$28)&gt;10,INDEX(INDIRECT(FV152),$E152,GG$28)&lt;=INDEX(INDIRECT(FV152),$E152,$F152)),0,(INDEX(INDIRECT(FV152),$E152,$F152)-INDEX(INDIRECT(FV152),$E152,GG$28))*(10-INDEX(INDIRECT("times"&amp;FT$2),$F152,GG$28))/10)</f>
        <v>0</v>
      </c>
      <c r="GH152" s="47">
        <f ca="1">IF(OR(INDEX(INDIRECT("times"&amp;FT$2),$F152,GH$28)&gt;10,INDEX(INDIRECT(FV152),$E152,GH$28)&lt;=INDEX(INDIRECT(FV152),$E152,$F152)),0,(INDEX(INDIRECT(FV152),$E152,$F152)-INDEX(INDIRECT(FV152),$E152,GH$28))*(10-INDEX(INDIRECT("times"&amp;FT$2),$F152,GH$28))/10)</f>
        <v>0</v>
      </c>
      <c r="GI152" s="47">
        <f ca="1">IF(OR(INDEX(INDIRECT("times"&amp;FT$2),$F152,GI$28)&gt;10,INDEX(INDIRECT(FV152),$E152,GI$28)&lt;=INDEX(INDIRECT(FV152),$E152,$F152)),0,(INDEX(INDIRECT(FV152),$E152,$F152)-INDEX(INDIRECT(FV152),$E152,GI$28))*(10-INDEX(INDIRECT("times"&amp;FT$2),$F152,GI$28))/10)</f>
        <v>0</v>
      </c>
      <c r="GJ152" s="47">
        <f ca="1">IF(OR(INDEX(INDIRECT("times"&amp;FT$2),$F152,GJ$28)&gt;10,INDEX(INDIRECT(FV152),$E152,GJ$28)&lt;=INDEX(INDIRECT(FV152),$E152,$F152)),0,(INDEX(INDIRECT(FV152),$E152,$F152)-INDEX(INDIRECT(FV152),$E152,GJ$28))*(10-INDEX(INDIRECT("times"&amp;FT$2),$F152,GJ$28))/10)</f>
        <v>0</v>
      </c>
      <c r="GK152" s="47">
        <f ca="1">IF(OR(INDEX(INDIRECT("times"&amp;FT$2),$F152,GK$28)&gt;10,INDEX(INDIRECT(FV152),$E152,GK$28)&lt;=INDEX(INDIRECT(FV152),$E152,$F152)),0,(INDEX(INDIRECT(FV152),$E152,$F152)-INDEX(INDIRECT(FV152),$E152,GK$28))*(10-INDEX(INDIRECT("times"&amp;FT$2),$F152,GK$28))/10)</f>
        <v>0</v>
      </c>
      <c r="GL152" s="47">
        <f ca="1">IF(OR(INDEX(INDIRECT("times"&amp;FT$2),$F152,GL$28)&gt;10,INDEX(INDIRECT(FV152),$E152,GL$28)&lt;=INDEX(INDIRECT(FV152),$E152,$F152)),0,(INDEX(INDIRECT(FV152),$E152,$F152)-INDEX(INDIRECT(FV152),$E152,GL$28))*(10-INDEX(INDIRECT("times"&amp;FT$2),$F152,GL$28))/10)</f>
        <v>0</v>
      </c>
      <c r="GM152" s="47">
        <f ca="1">IF(OR(INDEX(INDIRECT("times"&amp;FT$2),$F152,GM$28)&gt;10,INDEX(INDIRECT(FV152),$E152,GM$28)&lt;=INDEX(INDIRECT(FV152),$E152,$F152)),0,(INDEX(INDIRECT(FV152),$E152,$F152)-INDEX(INDIRECT(FV152),$E152,GM$28))*(10-INDEX(INDIRECT("times"&amp;FT$2),$F152,GM$28))/10)</f>
        <v>0</v>
      </c>
      <c r="GN152" s="47">
        <f ca="1">IF(OR(INDEX(INDIRECT("times"&amp;FT$2),$F152,GN$28)&gt;10,INDEX(INDIRECT(FV152),$E152,GN$28)&lt;=INDEX(INDIRECT(FV152),$E152,$F152)),0,(INDEX(INDIRECT(FV152),$E152,$F152)-INDEX(INDIRECT(FV152),$E152,GN$28))*(10-INDEX(INDIRECT("times"&amp;FT$2),$F152,GN$28))/10)</f>
        <v>0</v>
      </c>
      <c r="GO152" s="47">
        <f ca="1">IF(OR(INDEX(INDIRECT("times"&amp;FT$2),$F152,GO$28)&gt;10,INDEX(INDIRECT(FV152),$E152,GO$28)&lt;=INDEX(INDIRECT(FV152),$E152,$F152)),0,(INDEX(INDIRECT(FV152),$E152,$F152)-INDEX(INDIRECT(FV152),$E152,GO$28))*(10-INDEX(INDIRECT("times"&amp;FT$2),$F152,GO$28))/10)</f>
        <v>0</v>
      </c>
      <c r="GP152" s="47">
        <f ca="1">IF(OR(INDEX(INDIRECT("times"&amp;FT$2),$F152,GP$28)&gt;10,INDEX(INDIRECT(FV152),$E152,GP$28)&lt;=INDEX(INDIRECT(FV152),$E152,$F152)),0,(INDEX(INDIRECT(FV152),$E152,$F152)-INDEX(INDIRECT(FV152),$E152,GP$28))*(10-INDEX(INDIRECT("times"&amp;FT$2),$F152,GP$28))/10)</f>
        <v>0</v>
      </c>
      <c r="GQ152" s="47">
        <f ca="1">IF(OR(INDEX(INDIRECT("times"&amp;FT$2),$F152,GQ$28)&gt;10,INDEX(INDIRECT(FV152),$E152,GQ$28)&lt;=INDEX(INDIRECT(FV152),$E152,$F152)),0,(INDEX(INDIRECT(FV152),$E152,$F152)-INDEX(INDIRECT(FV152),$E152,GQ$28))*(10-INDEX(INDIRECT("times"&amp;FT$2),$F152,GQ$28))/10)</f>
        <v>0</v>
      </c>
      <c r="GR152" s="47">
        <f ca="1">IF(OR(INDEX(INDIRECT("times"&amp;FT$2),$F152,GR$28)&gt;10,INDEX(INDIRECT(FV152),$E152,GR$28)&lt;=INDEX(INDIRECT(FV152),$E152,$F152)),0,(INDEX(INDIRECT(FV152),$E152,$F152)-INDEX(INDIRECT(FV152),$E152,GR$28))*(10-INDEX(INDIRECT("times"&amp;FT$2),$F152,GR$28))/10)</f>
        <v>0</v>
      </c>
      <c r="GS152" s="48">
        <f ca="1">IF(OR(INDEX(INDIRECT("times"&amp;FT$2),$F152,GS$28)&gt;10,INDEX(INDIRECT(FV152),$E152,GS$28)&lt;=INDEX(INDIRECT(FV152),$E152,$F152)),0,(INDEX(INDIRECT(FV152),$E152,$F152)-INDEX(INDIRECT(FV152),$E152,GS$28))*(10-INDEX(INDIRECT("times"&amp;FT$2),$F152,GS$28))/10)</f>
        <v>0</v>
      </c>
      <c r="GT152" s="201">
        <v>5</v>
      </c>
      <c r="GV152" s="18" t="s">
        <v>193</v>
      </c>
      <c r="GW152" s="122">
        <f>GV131</f>
        <v>1</v>
      </c>
      <c r="GX152" s="122" t="str">
        <f>GV132</f>
        <v>lei65</v>
      </c>
      <c r="GY152" s="210" t="str">
        <f t="shared" si="605"/>
        <v>core1_lei65</v>
      </c>
      <c r="GZ152" s="122">
        <v>1</v>
      </c>
      <c r="HA152" s="33">
        <v>5</v>
      </c>
      <c r="HB152" s="46">
        <f ca="1">IF(OR(INDEX(INDIRECT("times"&amp;GW$2),$F152,HB$28)&gt;10,INDEX(INDIRECT(GY152),$E152,HB$28)&lt;=INDEX(INDIRECT(GY152),$E152,$F152)),0,(INDEX(INDIRECT(GY152),$E152,$F152)-INDEX(INDIRECT(GY152),$E152,HB$28))*(10-INDEX(INDIRECT("times"&amp;GW$2),$F152,HB$28))/10)</f>
        <v>0</v>
      </c>
      <c r="HC152" s="47">
        <f ca="1">IF(OR(INDEX(INDIRECT("times"&amp;GW$2),$F152,HC$28)&gt;10,INDEX(INDIRECT(GY152),$E152,HC$28)&lt;=INDEX(INDIRECT(GY152),$E152,$F152)),0,(INDEX(INDIRECT(GY152),$E152,$F152)-INDEX(INDIRECT(GY152),$E152,HC$28))*(10-INDEX(INDIRECT("times"&amp;GW$2),$F152,HC$28))/10)</f>
        <v>0</v>
      </c>
      <c r="HD152" s="47">
        <f ca="1">IF(OR(INDEX(INDIRECT("times"&amp;GW$2),$F152,HD$28)&gt;10,INDEX(INDIRECT(GY152),$E152,HD$28)&lt;=INDEX(INDIRECT(GY152),$E152,$F152)),0,(INDEX(INDIRECT(GY152),$E152,$F152)-INDEX(INDIRECT(GY152),$E152,HD$28))*(10-INDEX(INDIRECT("times"&amp;GW$2),$F152,HD$28))/10)</f>
        <v>0</v>
      </c>
      <c r="HE152" s="47">
        <f ca="1">IF(OR(INDEX(INDIRECT("times"&amp;GW$2),$F152,HE$28)&gt;10,INDEX(INDIRECT(GY152),$E152,HE$28)&lt;=INDEX(INDIRECT(GY152),$E152,$F152)),0,(INDEX(INDIRECT(GY152),$E152,$F152)-INDEX(INDIRECT(GY152),$E152,HE$28))*(10-INDEX(INDIRECT("times"&amp;GW$2),$F152,HE$28))/10)</f>
        <v>0</v>
      </c>
      <c r="HF152" s="47">
        <f ca="1">IF(OR(INDEX(INDIRECT("times"&amp;GW$2),$F152,HF$28)&gt;10,INDEX(INDIRECT(GY152),$E152,HF$28)&lt;=INDEX(INDIRECT(GY152),$E152,$F152)),0,(INDEX(INDIRECT(GY152),$E152,$F152)-INDEX(INDIRECT(GY152),$E152,HF$28))*(10-INDEX(INDIRECT("times"&amp;GW$2),$F152,HF$28))/10)</f>
        <v>0</v>
      </c>
      <c r="HG152" s="47">
        <f ca="1">IF(OR(INDEX(INDIRECT("times"&amp;GW$2),$F152,HG$28)&gt;10,INDEX(INDIRECT(GY152),$E152,HG$28)&lt;=INDEX(INDIRECT(GY152),$E152,$F152)),0,(INDEX(INDIRECT(GY152),$E152,$F152)-INDEX(INDIRECT(GY152),$E152,HG$28))*(10-INDEX(INDIRECT("times"&amp;GW$2),$F152,HG$28))/10)</f>
        <v>0</v>
      </c>
      <c r="HH152" s="47">
        <f ca="1">IF(OR(INDEX(INDIRECT("times"&amp;GW$2),$F152,HH$28)&gt;10,INDEX(INDIRECT(GY152),$E152,HH$28)&lt;=INDEX(INDIRECT(GY152),$E152,$F152)),0,(INDEX(INDIRECT(GY152),$E152,$F152)-INDEX(INDIRECT(GY152),$E152,HH$28))*(10-INDEX(INDIRECT("times"&amp;GW$2),$F152,HH$28))/10)</f>
        <v>0</v>
      </c>
      <c r="HI152" s="47">
        <f ca="1">IF(OR(INDEX(INDIRECT("times"&amp;GW$2),$F152,HI$28)&gt;10,INDEX(INDIRECT(GY152),$E152,HI$28)&lt;=INDEX(INDIRECT(GY152),$E152,$F152)),0,(INDEX(INDIRECT(GY152),$E152,$F152)-INDEX(INDIRECT(GY152),$E152,HI$28))*(10-INDEX(INDIRECT("times"&amp;GW$2),$F152,HI$28))/10)</f>
        <v>0</v>
      </c>
      <c r="HJ152" s="47">
        <f ca="1">IF(OR(INDEX(INDIRECT("times"&amp;GW$2),$F152,HJ$28)&gt;10,INDEX(INDIRECT(GY152),$E152,HJ$28)&lt;=INDEX(INDIRECT(GY152),$E152,$F152)),0,(INDEX(INDIRECT(GY152),$E152,$F152)-INDEX(INDIRECT(GY152),$E152,HJ$28))*(10-INDEX(INDIRECT("times"&amp;GW$2),$F152,HJ$28))/10)</f>
        <v>0</v>
      </c>
      <c r="HK152" s="47">
        <f ca="1">IF(OR(INDEX(INDIRECT("times"&amp;GW$2),$F152,HK$28)&gt;10,INDEX(INDIRECT(GY152),$E152,HK$28)&lt;=INDEX(INDIRECT(GY152),$E152,$F152)),0,(INDEX(INDIRECT(GY152),$E152,$F152)-INDEX(INDIRECT(GY152),$E152,HK$28))*(10-INDEX(INDIRECT("times"&amp;GW$2),$F152,HK$28))/10)</f>
        <v>0</v>
      </c>
      <c r="HL152" s="47">
        <f ca="1">IF(OR(INDEX(INDIRECT("times"&amp;GW$2),$F152,HL$28)&gt;10,INDEX(INDIRECT(GY152),$E152,HL$28)&lt;=INDEX(INDIRECT(GY152),$E152,$F152)),0,(INDEX(INDIRECT(GY152),$E152,$F152)-INDEX(INDIRECT(GY152),$E152,HL$28))*(10-INDEX(INDIRECT("times"&amp;GW$2),$F152,HL$28))/10)</f>
        <v>0</v>
      </c>
      <c r="HM152" s="47">
        <f ca="1">IF(OR(INDEX(INDIRECT("times"&amp;GW$2),$F152,HM$28)&gt;10,INDEX(INDIRECT(GY152),$E152,HM$28)&lt;=INDEX(INDIRECT(GY152),$E152,$F152)),0,(INDEX(INDIRECT(GY152),$E152,$F152)-INDEX(INDIRECT(GY152),$E152,HM$28))*(10-INDEX(INDIRECT("times"&amp;GW$2),$F152,HM$28))/10)</f>
        <v>0</v>
      </c>
      <c r="HN152" s="47">
        <f ca="1">IF(OR(INDEX(INDIRECT("times"&amp;GW$2),$F152,HN$28)&gt;10,INDEX(INDIRECT(GY152),$E152,HN$28)&lt;=INDEX(INDIRECT(GY152),$E152,$F152)),0,(INDEX(INDIRECT(GY152),$E152,$F152)-INDEX(INDIRECT(GY152),$E152,HN$28))*(10-INDEX(INDIRECT("times"&amp;GW$2),$F152,HN$28))/10)</f>
        <v>0</v>
      </c>
      <c r="HO152" s="47">
        <f ca="1">IF(OR(INDEX(INDIRECT("times"&amp;GW$2),$F152,HO$28)&gt;10,INDEX(INDIRECT(GY152),$E152,HO$28)&lt;=INDEX(INDIRECT(GY152),$E152,$F152)),0,(INDEX(INDIRECT(GY152),$E152,$F152)-INDEX(INDIRECT(GY152),$E152,HO$28))*(10-INDEX(INDIRECT("times"&amp;GW$2),$F152,HO$28))/10)</f>
        <v>0</v>
      </c>
      <c r="HP152" s="47">
        <f ca="1">IF(OR(INDEX(INDIRECT("times"&amp;GW$2),$F152,HP$28)&gt;10,INDEX(INDIRECT(GY152),$E152,HP$28)&lt;=INDEX(INDIRECT(GY152),$E152,$F152)),0,(INDEX(INDIRECT(GY152),$E152,$F152)-INDEX(INDIRECT(GY152),$E152,HP$28))*(10-INDEX(INDIRECT("times"&amp;GW$2),$F152,HP$28))/10)</f>
        <v>0</v>
      </c>
      <c r="HQ152" s="47">
        <f ca="1">IF(OR(INDEX(INDIRECT("times"&amp;GW$2),$F152,HQ$28)&gt;10,INDEX(INDIRECT(GY152),$E152,HQ$28)&lt;=INDEX(INDIRECT(GY152),$E152,$F152)),0,(INDEX(INDIRECT(GY152),$E152,$F152)-INDEX(INDIRECT(GY152),$E152,HQ$28))*(10-INDEX(INDIRECT("times"&amp;GW$2),$F152,HQ$28))/10)</f>
        <v>0</v>
      </c>
      <c r="HR152" s="47">
        <f ca="1">IF(OR(INDEX(INDIRECT("times"&amp;GW$2),$F152,HR$28)&gt;10,INDEX(INDIRECT(GY152),$E152,HR$28)&lt;=INDEX(INDIRECT(GY152),$E152,$F152)),0,(INDEX(INDIRECT(GY152),$E152,$F152)-INDEX(INDIRECT(GY152),$E152,HR$28))*(10-INDEX(INDIRECT("times"&amp;GW$2),$F152,HR$28))/10)</f>
        <v>0</v>
      </c>
      <c r="HS152" s="47">
        <f ca="1">IF(OR(INDEX(INDIRECT("times"&amp;GW$2),$F152,HS$28)&gt;10,INDEX(INDIRECT(GY152),$E152,HS$28)&lt;=INDEX(INDIRECT(GY152),$E152,$F152)),0,(INDEX(INDIRECT(GY152),$E152,$F152)-INDEX(INDIRECT(GY152),$E152,HS$28))*(10-INDEX(INDIRECT("times"&amp;GW$2),$F152,HS$28))/10)</f>
        <v>0</v>
      </c>
      <c r="HT152" s="47">
        <f ca="1">IF(OR(INDEX(INDIRECT("times"&amp;GW$2),$F152,HT$28)&gt;10,INDEX(INDIRECT(GY152),$E152,HT$28)&lt;=INDEX(INDIRECT(GY152),$E152,$F152)),0,(INDEX(INDIRECT(GY152),$E152,$F152)-INDEX(INDIRECT(GY152),$E152,HT$28))*(10-INDEX(INDIRECT("times"&amp;GW$2),$F152,HT$28))/10)</f>
        <v>0</v>
      </c>
      <c r="HU152" s="47">
        <f ca="1">IF(OR(INDEX(INDIRECT("times"&amp;GW$2),$F152,HU$28)&gt;10,INDEX(INDIRECT(GY152),$E152,HU$28)&lt;=INDEX(INDIRECT(GY152),$E152,$F152)),0,(INDEX(INDIRECT(GY152),$E152,$F152)-INDEX(INDIRECT(GY152),$E152,HU$28))*(10-INDEX(INDIRECT("times"&amp;GW$2),$F152,HU$28))/10)</f>
        <v>0</v>
      </c>
      <c r="HV152" s="48">
        <f ca="1">IF(OR(INDEX(INDIRECT("times"&amp;GW$2),$F152,HV$28)&gt;10,INDEX(INDIRECT(GY152),$E152,HV$28)&lt;=INDEX(INDIRECT(GY152),$E152,$F152)),0,(INDEX(INDIRECT(GY152),$E152,$F152)-INDEX(INDIRECT(GY152),$E152,HV$28))*(10-INDEX(INDIRECT("times"&amp;GW$2),$F152,HV$28))/10)</f>
        <v>0</v>
      </c>
      <c r="HW152" s="201">
        <v>5</v>
      </c>
    </row>
    <row r="153" spans="1:231" ht="15">
      <c r="A153" s="18" t="s">
        <v>194</v>
      </c>
      <c r="B153" s="122">
        <f>A131</f>
        <v>1</v>
      </c>
      <c r="C153" s="122" t="str">
        <f>A132</f>
        <v>work1834</v>
      </c>
      <c r="D153" s="210" t="str">
        <f t="shared" si="598"/>
        <v>core1_work1834</v>
      </c>
      <c r="E153" s="122">
        <v>1</v>
      </c>
      <c r="F153" s="33">
        <v>6</v>
      </c>
      <c r="G153" s="46">
        <f ca="1">IF(OR(INDEX(INDIRECT("times"&amp;B$2),$F153,G$28)&gt;10,INDEX(INDIRECT(D153),$E153,G$28)&lt;=INDEX(INDIRECT(D153),$E153,$F153)),0,(INDEX(INDIRECT(D153),$E153,$F153)-INDEX(INDIRECT(D153),$E153,G$28))*(10-INDEX(INDIRECT("times"&amp;B$2),$F153,G$28))/10)</f>
        <v>0</v>
      </c>
      <c r="H153" s="47">
        <f ca="1">IF(OR(INDEX(INDIRECT("times"&amp;B$2),$F153,H$28)&gt;10,INDEX(INDIRECT(D153),$E153,H$28)&lt;=INDEX(INDIRECT(D153),$E153,$F153)),0,(INDEX(INDIRECT(D153),$E153,$F153)-INDEX(INDIRECT(D153),$E153,H$28))*(10-INDEX(INDIRECT("times"&amp;B$2),$F153,H$28))/10)</f>
        <v>0</v>
      </c>
      <c r="I153" s="47">
        <f ca="1">IF(OR(INDEX(INDIRECT("times"&amp;B$2),$F153,I$28)&gt;10,INDEX(INDIRECT(D153),$E153,I$28)&lt;=INDEX(INDIRECT(D153),$E153,$F153)),0,(INDEX(INDIRECT(D153),$E153,$F153)-INDEX(INDIRECT(D153),$E153,I$28))*(10-INDEX(INDIRECT("times"&amp;B$2),$F153,I$28))/10)</f>
        <v>0</v>
      </c>
      <c r="J153" s="47">
        <f ca="1">IF(OR(INDEX(INDIRECT("times"&amp;B$2),$F153,J$28)&gt;10,INDEX(INDIRECT(D153),$E153,J$28)&lt;=INDEX(INDIRECT(D153),$E153,$F153)),0,(INDEX(INDIRECT(D153),$E153,$F153)-INDEX(INDIRECT(D153),$E153,J$28))*(10-INDEX(INDIRECT("times"&amp;B$2),$F153,J$28))/10)</f>
        <v>0</v>
      </c>
      <c r="K153" s="47">
        <f ca="1">IF(OR(INDEX(INDIRECT("times"&amp;B$2),$F153,K$28)&gt;10,INDEX(INDIRECT(D153),$E153,K$28)&lt;=INDEX(INDIRECT(D153),$E153,$F153)),0,(INDEX(INDIRECT(D153),$E153,$F153)-INDEX(INDIRECT(D153),$E153,K$28))*(10-INDEX(INDIRECT("times"&amp;B$2),$F153,K$28))/10)</f>
        <v>0</v>
      </c>
      <c r="L153" s="47">
        <f ca="1">IF(OR(INDEX(INDIRECT("times"&amp;B$2),$F153,L$28)&gt;10,INDEX(INDIRECT(D153),$E153,L$28)&lt;=INDEX(INDIRECT(D153),$E153,$F153)),0,(INDEX(INDIRECT(D153),$E153,$F153)-INDEX(INDIRECT(D153),$E153,L$28))*(10-INDEX(INDIRECT("times"&amp;B$2),$F153,L$28))/10)</f>
        <v>0</v>
      </c>
      <c r="M153" s="47">
        <f ca="1">IF(OR(INDEX(INDIRECT("times"&amp;B$2),$F153,M$28)&gt;10,INDEX(INDIRECT(D153),$E153,M$28)&lt;=INDEX(INDIRECT(D153),$E153,$F153)),0,(INDEX(INDIRECT(D153),$E153,$F153)-INDEX(INDIRECT(D153),$E153,M$28))*(10-INDEX(INDIRECT("times"&amp;B$2),$F153,M$28))/10)</f>
        <v>0</v>
      </c>
      <c r="N153" s="47">
        <f ca="1">IF(OR(INDEX(INDIRECT("times"&amp;B$2),$F153,N$28)&gt;10,INDEX(INDIRECT(D153),$E153,N$28)&lt;=INDEX(INDIRECT(D153),$E153,$F153)),0,(INDEX(INDIRECT(D153),$E153,$F153)-INDEX(INDIRECT(D153),$E153,N$28))*(10-INDEX(INDIRECT("times"&amp;B$2),$F153,N$28))/10)</f>
        <v>0</v>
      </c>
      <c r="O153" s="47">
        <f ca="1">IF(OR(INDEX(INDIRECT("times"&amp;B$2),$F153,O$28)&gt;10,INDEX(INDIRECT(D153),$E153,O$28)&lt;=INDEX(INDIRECT(D153),$E153,$F153)),0,(INDEX(INDIRECT(D153),$E153,$F153)-INDEX(INDIRECT(D153),$E153,O$28))*(10-INDEX(INDIRECT("times"&amp;B$2),$F153,O$28))/10)</f>
        <v>0</v>
      </c>
      <c r="P153" s="47">
        <f ca="1">IF(OR(INDEX(INDIRECT("times"&amp;B$2),$F153,P$28)&gt;10,INDEX(INDIRECT(D153),$E153,P$28)&lt;=INDEX(INDIRECT(D153),$E153,$F153)),0,(INDEX(INDIRECT(D153),$E153,$F153)-INDEX(INDIRECT(D153),$E153,P$28))*(10-INDEX(INDIRECT("times"&amp;B$2),$F153,P$28))/10)</f>
        <v>0</v>
      </c>
      <c r="Q153" s="47">
        <f ca="1">IF(OR(INDEX(INDIRECT("times"&amp;B$2),$F153,Q$28)&gt;10,INDEX(INDIRECT(D153),$E153,Q$28)&lt;=INDEX(INDIRECT(D153),$E153,$F153)),0,(INDEX(INDIRECT(D153),$E153,$F153)-INDEX(INDIRECT(D153),$E153,Q$28))*(10-INDEX(INDIRECT("times"&amp;B$2),$F153,Q$28))/10)</f>
        <v>0</v>
      </c>
      <c r="R153" s="47">
        <f ca="1">IF(OR(INDEX(INDIRECT("times"&amp;B$2),$F153,R$28)&gt;10,INDEX(INDIRECT(D153),$E153,R$28)&lt;=INDEX(INDIRECT(D153),$E153,$F153)),0,(INDEX(INDIRECT(D153),$E153,$F153)-INDEX(INDIRECT(D153),$E153,R$28))*(10-INDEX(INDIRECT("times"&amp;B$2),$F153,R$28))/10)</f>
        <v>0</v>
      </c>
      <c r="S153" s="47">
        <f ca="1">IF(OR(INDEX(INDIRECT("times"&amp;B$2),$F153,S$28)&gt;10,INDEX(INDIRECT(D153),$E153,S$28)&lt;=INDEX(INDIRECT(D153),$E153,$F153)),0,(INDEX(INDIRECT(D153),$E153,$F153)-INDEX(INDIRECT(D153),$E153,S$28))*(10-INDEX(INDIRECT("times"&amp;B$2),$F153,S$28))/10)</f>
        <v>0</v>
      </c>
      <c r="T153" s="47">
        <f ca="1">IF(OR(INDEX(INDIRECT("times"&amp;B$2),$F153,T$28)&gt;10,INDEX(INDIRECT(D153),$E153,T$28)&lt;=INDEX(INDIRECT(D153),$E153,$F153)),0,(INDEX(INDIRECT(D153),$E153,$F153)-INDEX(INDIRECT(D153),$E153,T$28))*(10-INDEX(INDIRECT("times"&amp;B$2),$F153,T$28))/10)</f>
        <v>0</v>
      </c>
      <c r="U153" s="47">
        <f ca="1">IF(OR(INDEX(INDIRECT("times"&amp;B$2),$F153,U$28)&gt;10,INDEX(INDIRECT(D153),$E153,U$28)&lt;=INDEX(INDIRECT(D153),$E153,$F153)),0,(INDEX(INDIRECT(D153),$E153,$F153)-INDEX(INDIRECT(D153),$E153,U$28))*(10-INDEX(INDIRECT("times"&amp;B$2),$F153,U$28))/10)</f>
        <v>0</v>
      </c>
      <c r="V153" s="47">
        <f ca="1">IF(OR(INDEX(INDIRECT("times"&amp;B$2),$F153,V$28)&gt;10,INDEX(INDIRECT(D153),$E153,V$28)&lt;=INDEX(INDIRECT(D153),$E153,$F153)),0,(INDEX(INDIRECT(D153),$E153,$F153)-INDEX(INDIRECT(D153),$E153,V$28))*(10-INDEX(INDIRECT("times"&amp;B$2),$F153,V$28))/10)</f>
        <v>0</v>
      </c>
      <c r="W153" s="47">
        <f ca="1">IF(OR(INDEX(INDIRECT("times"&amp;B$2),$F153,W$28)&gt;10,INDEX(INDIRECT(D153),$E153,W$28)&lt;=INDEX(INDIRECT(D153),$E153,$F153)),0,(INDEX(INDIRECT(D153),$E153,$F153)-INDEX(INDIRECT(D153),$E153,W$28))*(10-INDEX(INDIRECT("times"&amp;B$2),$F153,W$28))/10)</f>
        <v>0</v>
      </c>
      <c r="X153" s="47">
        <f ca="1">IF(OR(INDEX(INDIRECT("times"&amp;B$2),$F153,X$28)&gt;10,INDEX(INDIRECT(D153),$E153,X$28)&lt;=INDEX(INDIRECT(D153),$E153,$F153)),0,(INDEX(INDIRECT(D153),$E153,$F153)-INDEX(INDIRECT(D153),$E153,X$28))*(10-INDEX(INDIRECT("times"&amp;B$2),$F153,X$28))/10)</f>
        <v>0</v>
      </c>
      <c r="Y153" s="47">
        <f ca="1">IF(OR(INDEX(INDIRECT("times"&amp;B$2),$F153,Y$28)&gt;10,INDEX(INDIRECT(D153),$E153,Y$28)&lt;=INDEX(INDIRECT(D153),$E153,$F153)),0,(INDEX(INDIRECT(D153),$E153,$F153)-INDEX(INDIRECT(D153),$E153,Y$28))*(10-INDEX(INDIRECT("times"&amp;B$2),$F153,Y$28))/10)</f>
        <v>0</v>
      </c>
      <c r="Z153" s="47">
        <f ca="1">IF(OR(INDEX(INDIRECT("times"&amp;B$2),$F153,Z$28)&gt;10,INDEX(INDIRECT(D153),$E153,Z$28)&lt;=INDEX(INDIRECT(D153),$E153,$F153)),0,(INDEX(INDIRECT(D153),$E153,$F153)-INDEX(INDIRECT(D153),$E153,Z$28))*(10-INDEX(INDIRECT("times"&amp;B$2),$F153,Z$28))/10)</f>
        <v>0</v>
      </c>
      <c r="AA153" s="48">
        <f ca="1">IF(OR(INDEX(INDIRECT("times"&amp;B$2),$F153,AA$28)&gt;10,INDEX(INDIRECT(D153),$E153,AA$28)&lt;=INDEX(INDIRECT(D153),$E153,$F153)),0,(INDEX(INDIRECT(D153),$E153,$F153)-INDEX(INDIRECT(D153),$E153,AA$28))*(10-INDEX(INDIRECT("times"&amp;B$2),$F153,AA$28))/10)</f>
        <v>0</v>
      </c>
      <c r="AB153" s="201">
        <v>6</v>
      </c>
      <c r="AD153" s="18" t="s">
        <v>194</v>
      </c>
      <c r="AE153" s="122">
        <f>AD131</f>
        <v>1</v>
      </c>
      <c r="AF153" s="122" t="str">
        <f>AD132</f>
        <v>shop1834</v>
      </c>
      <c r="AG153" s="210" t="str">
        <f t="shared" si="599"/>
        <v>core1_shop1834</v>
      </c>
      <c r="AH153" s="122">
        <v>1</v>
      </c>
      <c r="AI153" s="33">
        <v>6</v>
      </c>
      <c r="AJ153" s="46">
        <f ca="1">IF(OR(INDEX(INDIRECT("times"&amp;AE$2),$F153,AJ$28)&gt;10,INDEX(INDIRECT(AG153),$E153,AJ$28)&lt;=INDEX(INDIRECT(AG153),$E153,$F153)),0,(INDEX(INDIRECT(AG153),$E153,$F153)-INDEX(INDIRECT(AG153),$E153,AJ$28))*(10-INDEX(INDIRECT("times"&amp;AE$2),$F153,AJ$28))/10)</f>
        <v>0</v>
      </c>
      <c r="AK153" s="47">
        <f ca="1">IF(OR(INDEX(INDIRECT("times"&amp;AE$2),$F153,AK$28)&gt;10,INDEX(INDIRECT(AG153),$E153,AK$28)&lt;=INDEX(INDIRECT(AG153),$E153,$F153)),0,(INDEX(INDIRECT(AG153),$E153,$F153)-INDEX(INDIRECT(AG153),$E153,AK$28))*(10-INDEX(INDIRECT("times"&amp;AE$2),$F153,AK$28))/10)</f>
        <v>0</v>
      </c>
      <c r="AL153" s="47">
        <f ca="1">IF(OR(INDEX(INDIRECT("times"&amp;AE$2),$F153,AL$28)&gt;10,INDEX(INDIRECT(AG153),$E153,AL$28)&lt;=INDEX(INDIRECT(AG153),$E153,$F153)),0,(INDEX(INDIRECT(AG153),$E153,$F153)-INDEX(INDIRECT(AG153),$E153,AL$28))*(10-INDEX(INDIRECT("times"&amp;AE$2),$F153,AL$28))/10)</f>
        <v>0</v>
      </c>
      <c r="AM153" s="47">
        <f ca="1">IF(OR(INDEX(INDIRECT("times"&amp;AE$2),$F153,AM$28)&gt;10,INDEX(INDIRECT(AG153),$E153,AM$28)&lt;=INDEX(INDIRECT(AG153),$E153,$F153)),0,(INDEX(INDIRECT(AG153),$E153,$F153)-INDEX(INDIRECT(AG153),$E153,AM$28))*(10-INDEX(INDIRECT("times"&amp;AE$2),$F153,AM$28))/10)</f>
        <v>0</v>
      </c>
      <c r="AN153" s="47">
        <f ca="1">IF(OR(INDEX(INDIRECT("times"&amp;AE$2),$F153,AN$28)&gt;10,INDEX(INDIRECT(AG153),$E153,AN$28)&lt;=INDEX(INDIRECT(AG153),$E153,$F153)),0,(INDEX(INDIRECT(AG153),$E153,$F153)-INDEX(INDIRECT(AG153),$E153,AN$28))*(10-INDEX(INDIRECT("times"&amp;AE$2),$F153,AN$28))/10)</f>
        <v>0</v>
      </c>
      <c r="AO153" s="47">
        <f ca="1">IF(OR(INDEX(INDIRECT("times"&amp;AE$2),$F153,AO$28)&gt;10,INDEX(INDIRECT(AG153),$E153,AO$28)&lt;=INDEX(INDIRECT(AG153),$E153,$F153)),0,(INDEX(INDIRECT(AG153),$E153,$F153)-INDEX(INDIRECT(AG153),$E153,AO$28))*(10-INDEX(INDIRECT("times"&amp;AE$2),$F153,AO$28))/10)</f>
        <v>0</v>
      </c>
      <c r="AP153" s="47">
        <f ca="1">IF(OR(INDEX(INDIRECT("times"&amp;AE$2),$F153,AP$28)&gt;10,INDEX(INDIRECT(AG153),$E153,AP$28)&lt;=INDEX(INDIRECT(AG153),$E153,$F153)),0,(INDEX(INDIRECT(AG153),$E153,$F153)-INDEX(INDIRECT(AG153),$E153,AP$28))*(10-INDEX(INDIRECT("times"&amp;AE$2),$F153,AP$28))/10)</f>
        <v>0</v>
      </c>
      <c r="AQ153" s="47">
        <f ca="1">IF(OR(INDEX(INDIRECT("times"&amp;AE$2),$F153,AQ$28)&gt;10,INDEX(INDIRECT(AG153),$E153,AQ$28)&lt;=INDEX(INDIRECT(AG153),$E153,$F153)),0,(INDEX(INDIRECT(AG153),$E153,$F153)-INDEX(INDIRECT(AG153),$E153,AQ$28))*(10-INDEX(INDIRECT("times"&amp;AE$2),$F153,AQ$28))/10)</f>
        <v>0</v>
      </c>
      <c r="AR153" s="47">
        <f ca="1">IF(OR(INDEX(INDIRECT("times"&amp;AE$2),$F153,AR$28)&gt;10,INDEX(INDIRECT(AG153),$E153,AR$28)&lt;=INDEX(INDIRECT(AG153),$E153,$F153)),0,(INDEX(INDIRECT(AG153),$E153,$F153)-INDEX(INDIRECT(AG153),$E153,AR$28))*(10-INDEX(INDIRECT("times"&amp;AE$2),$F153,AR$28))/10)</f>
        <v>0</v>
      </c>
      <c r="AS153" s="47">
        <f ca="1">IF(OR(INDEX(INDIRECT("times"&amp;AE$2),$F153,AS$28)&gt;10,INDEX(INDIRECT(AG153),$E153,AS$28)&lt;=INDEX(INDIRECT(AG153),$E153,$F153)),0,(INDEX(INDIRECT(AG153),$E153,$F153)-INDEX(INDIRECT(AG153),$E153,AS$28))*(10-INDEX(INDIRECT("times"&amp;AE$2),$F153,AS$28))/10)</f>
        <v>0</v>
      </c>
      <c r="AT153" s="47">
        <f ca="1">IF(OR(INDEX(INDIRECT("times"&amp;AE$2),$F153,AT$28)&gt;10,INDEX(INDIRECT(AG153),$E153,AT$28)&lt;=INDEX(INDIRECT(AG153),$E153,$F153)),0,(INDEX(INDIRECT(AG153),$E153,$F153)-INDEX(INDIRECT(AG153),$E153,AT$28))*(10-INDEX(INDIRECT("times"&amp;AE$2),$F153,AT$28))/10)</f>
        <v>0</v>
      </c>
      <c r="AU153" s="47">
        <f ca="1">IF(OR(INDEX(INDIRECT("times"&amp;AE$2),$F153,AU$28)&gt;10,INDEX(INDIRECT(AG153),$E153,AU$28)&lt;=INDEX(INDIRECT(AG153),$E153,$F153)),0,(INDEX(INDIRECT(AG153),$E153,$F153)-INDEX(INDIRECT(AG153),$E153,AU$28))*(10-INDEX(INDIRECT("times"&amp;AE$2),$F153,AU$28))/10)</f>
        <v>0</v>
      </c>
      <c r="AV153" s="47">
        <f ca="1">IF(OR(INDEX(INDIRECT("times"&amp;AE$2),$F153,AV$28)&gt;10,INDEX(INDIRECT(AG153),$E153,AV$28)&lt;=INDEX(INDIRECT(AG153),$E153,$F153)),0,(INDEX(INDIRECT(AG153),$E153,$F153)-INDEX(INDIRECT(AG153),$E153,AV$28))*(10-INDEX(INDIRECT("times"&amp;AE$2),$F153,AV$28))/10)</f>
        <v>0</v>
      </c>
      <c r="AW153" s="47">
        <f ca="1">IF(OR(INDEX(INDIRECT("times"&amp;AE$2),$F153,AW$28)&gt;10,INDEX(INDIRECT(AG153),$E153,AW$28)&lt;=INDEX(INDIRECT(AG153),$E153,$F153)),0,(INDEX(INDIRECT(AG153),$E153,$F153)-INDEX(INDIRECT(AG153),$E153,AW$28))*(10-INDEX(INDIRECT("times"&amp;AE$2),$F153,AW$28))/10)</f>
        <v>0</v>
      </c>
      <c r="AX153" s="47">
        <f ca="1">IF(OR(INDEX(INDIRECT("times"&amp;AE$2),$F153,AX$28)&gt;10,INDEX(INDIRECT(AG153),$E153,AX$28)&lt;=INDEX(INDIRECT(AG153),$E153,$F153)),0,(INDEX(INDIRECT(AG153),$E153,$F153)-INDEX(INDIRECT(AG153),$E153,AX$28))*(10-INDEX(INDIRECT("times"&amp;AE$2),$F153,AX$28))/10)</f>
        <v>0</v>
      </c>
      <c r="AY153" s="47">
        <f ca="1">IF(OR(INDEX(INDIRECT("times"&amp;AE$2),$F153,AY$28)&gt;10,INDEX(INDIRECT(AG153),$E153,AY$28)&lt;=INDEX(INDIRECT(AG153),$E153,$F153)),0,(INDEX(INDIRECT(AG153),$E153,$F153)-INDEX(INDIRECT(AG153),$E153,AY$28))*(10-INDEX(INDIRECT("times"&amp;AE$2),$F153,AY$28))/10)</f>
        <v>0</v>
      </c>
      <c r="AZ153" s="47">
        <f ca="1">IF(OR(INDEX(INDIRECT("times"&amp;AE$2),$F153,AZ$28)&gt;10,INDEX(INDIRECT(AG153),$E153,AZ$28)&lt;=INDEX(INDIRECT(AG153),$E153,$F153)),0,(INDEX(INDIRECT(AG153),$E153,$F153)-INDEX(INDIRECT(AG153),$E153,AZ$28))*(10-INDEX(INDIRECT("times"&amp;AE$2),$F153,AZ$28))/10)</f>
        <v>0</v>
      </c>
      <c r="BA153" s="47">
        <f ca="1">IF(OR(INDEX(INDIRECT("times"&amp;AE$2),$F153,BA$28)&gt;10,INDEX(INDIRECT(AG153),$E153,BA$28)&lt;=INDEX(INDIRECT(AG153),$E153,$F153)),0,(INDEX(INDIRECT(AG153),$E153,$F153)-INDEX(INDIRECT(AG153),$E153,BA$28))*(10-INDEX(INDIRECT("times"&amp;AE$2),$F153,BA$28))/10)</f>
        <v>0</v>
      </c>
      <c r="BB153" s="47">
        <f ca="1">IF(OR(INDEX(INDIRECT("times"&amp;AE$2),$F153,BB$28)&gt;10,INDEX(INDIRECT(AG153),$E153,BB$28)&lt;=INDEX(INDIRECT(AG153),$E153,$F153)),0,(INDEX(INDIRECT(AG153),$E153,$F153)-INDEX(INDIRECT(AG153),$E153,BB$28))*(10-INDEX(INDIRECT("times"&amp;AE$2),$F153,BB$28))/10)</f>
        <v>0</v>
      </c>
      <c r="BC153" s="47">
        <f ca="1">IF(OR(INDEX(INDIRECT("times"&amp;AE$2),$F153,BC$28)&gt;10,INDEX(INDIRECT(AG153),$E153,BC$28)&lt;=INDEX(INDIRECT(AG153),$E153,$F153)),0,(INDEX(INDIRECT(AG153),$E153,$F153)-INDEX(INDIRECT(AG153),$E153,BC$28))*(10-INDEX(INDIRECT("times"&amp;AE$2),$F153,BC$28))/10)</f>
        <v>0</v>
      </c>
      <c r="BD153" s="48">
        <f ca="1">IF(OR(INDEX(INDIRECT("times"&amp;AE$2),$F153,BD$28)&gt;10,INDEX(INDIRECT(AG153),$E153,BD$28)&lt;=INDEX(INDIRECT(AG153),$E153,$F153)),0,(INDEX(INDIRECT(AG153),$E153,$F153)-INDEX(INDIRECT(AG153),$E153,BD$28))*(10-INDEX(INDIRECT("times"&amp;AE$2),$F153,BD$28))/10)</f>
        <v>0</v>
      </c>
      <c r="BE153" s="201">
        <v>6</v>
      </c>
      <c r="BG153" s="18" t="s">
        <v>194</v>
      </c>
      <c r="BH153" s="122">
        <f>BG131</f>
        <v>1</v>
      </c>
      <c r="BI153" s="122" t="str">
        <f>BG132</f>
        <v>lei1834</v>
      </c>
      <c r="BJ153" s="210" t="str">
        <f t="shared" si="600"/>
        <v>core1_lei1834</v>
      </c>
      <c r="BK153" s="122">
        <v>1</v>
      </c>
      <c r="BL153" s="33">
        <v>6</v>
      </c>
      <c r="BM153" s="46">
        <f ca="1">IF(OR(INDEX(INDIRECT("times"&amp;BH$2),$F153,BM$28)&gt;10,INDEX(INDIRECT(BJ153),$E153,BM$28)&lt;=INDEX(INDIRECT(BJ153),$E153,$F153)),0,(INDEX(INDIRECT(BJ153),$E153,$F153)-INDEX(INDIRECT(BJ153),$E153,BM$28))*(10-INDEX(INDIRECT("times"&amp;BH$2),$F153,BM$28))/10)</f>
        <v>0</v>
      </c>
      <c r="BN153" s="47">
        <f ca="1">IF(OR(INDEX(INDIRECT("times"&amp;BH$2),$F153,BN$28)&gt;10,INDEX(INDIRECT(BJ153),$E153,BN$28)&lt;=INDEX(INDIRECT(BJ153),$E153,$F153)),0,(INDEX(INDIRECT(BJ153),$E153,$F153)-INDEX(INDIRECT(BJ153),$E153,BN$28))*(10-INDEX(INDIRECT("times"&amp;BH$2),$F153,BN$28))/10)</f>
        <v>0</v>
      </c>
      <c r="BO153" s="47">
        <f ca="1">IF(OR(INDEX(INDIRECT("times"&amp;BH$2),$F153,BO$28)&gt;10,INDEX(INDIRECT(BJ153),$E153,BO$28)&lt;=INDEX(INDIRECT(BJ153),$E153,$F153)),0,(INDEX(INDIRECT(BJ153),$E153,$F153)-INDEX(INDIRECT(BJ153),$E153,BO$28))*(10-INDEX(INDIRECT("times"&amp;BH$2),$F153,BO$28))/10)</f>
        <v>0</v>
      </c>
      <c r="BP153" s="47">
        <f ca="1">IF(OR(INDEX(INDIRECT("times"&amp;BH$2),$F153,BP$28)&gt;10,INDEX(INDIRECT(BJ153),$E153,BP$28)&lt;=INDEX(INDIRECT(BJ153),$E153,$F153)),0,(INDEX(INDIRECT(BJ153),$E153,$F153)-INDEX(INDIRECT(BJ153),$E153,BP$28))*(10-INDEX(INDIRECT("times"&amp;BH$2),$F153,BP$28))/10)</f>
        <v>0</v>
      </c>
      <c r="BQ153" s="47">
        <f ca="1">IF(OR(INDEX(INDIRECT("times"&amp;BH$2),$F153,BQ$28)&gt;10,INDEX(INDIRECT(BJ153),$E153,BQ$28)&lt;=INDEX(INDIRECT(BJ153),$E153,$F153)),0,(INDEX(INDIRECT(BJ153),$E153,$F153)-INDEX(INDIRECT(BJ153),$E153,BQ$28))*(10-INDEX(INDIRECT("times"&amp;BH$2),$F153,BQ$28))/10)</f>
        <v>0</v>
      </c>
      <c r="BR153" s="47">
        <f ca="1">IF(OR(INDEX(INDIRECT("times"&amp;BH$2),$F153,BR$28)&gt;10,INDEX(INDIRECT(BJ153),$E153,BR$28)&lt;=INDEX(INDIRECT(BJ153),$E153,$F153)),0,(INDEX(INDIRECT(BJ153),$E153,$F153)-INDEX(INDIRECT(BJ153),$E153,BR$28))*(10-INDEX(INDIRECT("times"&amp;BH$2),$F153,BR$28))/10)</f>
        <v>0</v>
      </c>
      <c r="BS153" s="47">
        <f ca="1">IF(OR(INDEX(INDIRECT("times"&amp;BH$2),$F153,BS$28)&gt;10,INDEX(INDIRECT(BJ153),$E153,BS$28)&lt;=INDEX(INDIRECT(BJ153),$E153,$F153)),0,(INDEX(INDIRECT(BJ153),$E153,$F153)-INDEX(INDIRECT(BJ153),$E153,BS$28))*(10-INDEX(INDIRECT("times"&amp;BH$2),$F153,BS$28))/10)</f>
        <v>0</v>
      </c>
      <c r="BT153" s="47">
        <f ca="1">IF(OR(INDEX(INDIRECT("times"&amp;BH$2),$F153,BT$28)&gt;10,INDEX(INDIRECT(BJ153),$E153,BT$28)&lt;=INDEX(INDIRECT(BJ153),$E153,$F153)),0,(INDEX(INDIRECT(BJ153),$E153,$F153)-INDEX(INDIRECT(BJ153),$E153,BT$28))*(10-INDEX(INDIRECT("times"&amp;BH$2),$F153,BT$28))/10)</f>
        <v>0</v>
      </c>
      <c r="BU153" s="47">
        <f ca="1">IF(OR(INDEX(INDIRECT("times"&amp;BH$2),$F153,BU$28)&gt;10,INDEX(INDIRECT(BJ153),$E153,BU$28)&lt;=INDEX(INDIRECT(BJ153),$E153,$F153)),0,(INDEX(INDIRECT(BJ153),$E153,$F153)-INDEX(INDIRECT(BJ153),$E153,BU$28))*(10-INDEX(INDIRECT("times"&amp;BH$2),$F153,BU$28))/10)</f>
        <v>0</v>
      </c>
      <c r="BV153" s="47">
        <f ca="1">IF(OR(INDEX(INDIRECT("times"&amp;BH$2),$F153,BV$28)&gt;10,INDEX(INDIRECT(BJ153),$E153,BV$28)&lt;=INDEX(INDIRECT(BJ153),$E153,$F153)),0,(INDEX(INDIRECT(BJ153),$E153,$F153)-INDEX(INDIRECT(BJ153),$E153,BV$28))*(10-INDEX(INDIRECT("times"&amp;BH$2),$F153,BV$28))/10)</f>
        <v>0</v>
      </c>
      <c r="BW153" s="47">
        <f ca="1">IF(OR(INDEX(INDIRECT("times"&amp;BH$2),$F153,BW$28)&gt;10,INDEX(INDIRECT(BJ153),$E153,BW$28)&lt;=INDEX(INDIRECT(BJ153),$E153,$F153)),0,(INDEX(INDIRECT(BJ153),$E153,$F153)-INDEX(INDIRECT(BJ153),$E153,BW$28))*(10-INDEX(INDIRECT("times"&amp;BH$2),$F153,BW$28))/10)</f>
        <v>0</v>
      </c>
      <c r="BX153" s="47">
        <f ca="1">IF(OR(INDEX(INDIRECT("times"&amp;BH$2),$F153,BX$28)&gt;10,INDEX(INDIRECT(BJ153),$E153,BX$28)&lt;=INDEX(INDIRECT(BJ153),$E153,$F153)),0,(INDEX(INDIRECT(BJ153),$E153,$F153)-INDEX(INDIRECT(BJ153),$E153,BX$28))*(10-INDEX(INDIRECT("times"&amp;BH$2),$F153,BX$28))/10)</f>
        <v>0</v>
      </c>
      <c r="BY153" s="47">
        <f ca="1">IF(OR(INDEX(INDIRECT("times"&amp;BH$2),$F153,BY$28)&gt;10,INDEX(INDIRECT(BJ153),$E153,BY$28)&lt;=INDEX(INDIRECT(BJ153),$E153,$F153)),0,(INDEX(INDIRECT(BJ153),$E153,$F153)-INDEX(INDIRECT(BJ153),$E153,BY$28))*(10-INDEX(INDIRECT("times"&amp;BH$2),$F153,BY$28))/10)</f>
        <v>0</v>
      </c>
      <c r="BZ153" s="47">
        <f ca="1">IF(OR(INDEX(INDIRECT("times"&amp;BH$2),$F153,BZ$28)&gt;10,INDEX(INDIRECT(BJ153),$E153,BZ$28)&lt;=INDEX(INDIRECT(BJ153),$E153,$F153)),0,(INDEX(INDIRECT(BJ153),$E153,$F153)-INDEX(INDIRECT(BJ153),$E153,BZ$28))*(10-INDEX(INDIRECT("times"&amp;BH$2),$F153,BZ$28))/10)</f>
        <v>0</v>
      </c>
      <c r="CA153" s="47">
        <f ca="1">IF(OR(INDEX(INDIRECT("times"&amp;BH$2),$F153,CA$28)&gt;10,INDEX(INDIRECT(BJ153),$E153,CA$28)&lt;=INDEX(INDIRECT(BJ153),$E153,$F153)),0,(INDEX(INDIRECT(BJ153),$E153,$F153)-INDEX(INDIRECT(BJ153),$E153,CA$28))*(10-INDEX(INDIRECT("times"&amp;BH$2),$F153,CA$28))/10)</f>
        <v>0</v>
      </c>
      <c r="CB153" s="47">
        <f ca="1">IF(OR(INDEX(INDIRECT("times"&amp;BH$2),$F153,CB$28)&gt;10,INDEX(INDIRECT(BJ153),$E153,CB$28)&lt;=INDEX(INDIRECT(BJ153),$E153,$F153)),0,(INDEX(INDIRECT(BJ153),$E153,$F153)-INDEX(INDIRECT(BJ153),$E153,CB$28))*(10-INDEX(INDIRECT("times"&amp;BH$2),$F153,CB$28))/10)</f>
        <v>0</v>
      </c>
      <c r="CC153" s="47">
        <f ca="1">IF(OR(INDEX(INDIRECT("times"&amp;BH$2),$F153,CC$28)&gt;10,INDEX(INDIRECT(BJ153),$E153,CC$28)&lt;=INDEX(INDIRECT(BJ153),$E153,$F153)),0,(INDEX(INDIRECT(BJ153),$E153,$F153)-INDEX(INDIRECT(BJ153),$E153,CC$28))*(10-INDEX(INDIRECT("times"&amp;BH$2),$F153,CC$28))/10)</f>
        <v>0</v>
      </c>
      <c r="CD153" s="47">
        <f ca="1">IF(OR(INDEX(INDIRECT("times"&amp;BH$2),$F153,CD$28)&gt;10,INDEX(INDIRECT(BJ153),$E153,CD$28)&lt;=INDEX(INDIRECT(BJ153),$E153,$F153)),0,(INDEX(INDIRECT(BJ153),$E153,$F153)-INDEX(INDIRECT(BJ153),$E153,CD$28))*(10-INDEX(INDIRECT("times"&amp;BH$2),$F153,CD$28))/10)</f>
        <v>0</v>
      </c>
      <c r="CE153" s="47">
        <f ca="1">IF(OR(INDEX(INDIRECT("times"&amp;BH$2),$F153,CE$28)&gt;10,INDEX(INDIRECT(BJ153),$E153,CE$28)&lt;=INDEX(INDIRECT(BJ153),$E153,$F153)),0,(INDEX(INDIRECT(BJ153),$E153,$F153)-INDEX(INDIRECT(BJ153),$E153,CE$28))*(10-INDEX(INDIRECT("times"&amp;BH$2),$F153,CE$28))/10)</f>
        <v>0</v>
      </c>
      <c r="CF153" s="47">
        <f ca="1">IF(OR(INDEX(INDIRECT("times"&amp;BH$2),$F153,CF$28)&gt;10,INDEX(INDIRECT(BJ153),$E153,CF$28)&lt;=INDEX(INDIRECT(BJ153),$E153,$F153)),0,(INDEX(INDIRECT(BJ153),$E153,$F153)-INDEX(INDIRECT(BJ153),$E153,CF$28))*(10-INDEX(INDIRECT("times"&amp;BH$2),$F153,CF$28))/10)</f>
        <v>0</v>
      </c>
      <c r="CG153" s="48">
        <f ca="1">IF(OR(INDEX(INDIRECT("times"&amp;BH$2),$F153,CG$28)&gt;10,INDEX(INDIRECT(BJ153),$E153,CG$28)&lt;=INDEX(INDIRECT(BJ153),$E153,$F153)),0,(INDEX(INDIRECT(BJ153),$E153,$F153)-INDEX(INDIRECT(BJ153),$E153,CG$28))*(10-INDEX(INDIRECT("times"&amp;BH$2),$F153,CG$28))/10)</f>
        <v>0</v>
      </c>
      <c r="CH153" s="201">
        <v>6</v>
      </c>
      <c r="CJ153" s="18" t="s">
        <v>194</v>
      </c>
      <c r="CK153" s="122">
        <f>CJ131</f>
        <v>1</v>
      </c>
      <c r="CL153" s="122" t="str">
        <f>CJ132</f>
        <v>work3564</v>
      </c>
      <c r="CM153" s="210" t="str">
        <f t="shared" si="601"/>
        <v>core1_work3564</v>
      </c>
      <c r="CN153" s="122">
        <v>1</v>
      </c>
      <c r="CO153" s="33">
        <v>6</v>
      </c>
      <c r="CP153" s="46">
        <f ca="1">IF(OR(INDEX(INDIRECT("times"&amp;CK$2),$F153,CP$28)&gt;10,INDEX(INDIRECT(CM153),$E153,CP$28)&lt;=INDEX(INDIRECT(CM153),$E153,$F153)),0,(INDEX(INDIRECT(CM153),$E153,$F153)-INDEX(INDIRECT(CM153),$E153,CP$28))*(10-INDEX(INDIRECT("times"&amp;CK$2),$F153,CP$28))/10)</f>
        <v>0</v>
      </c>
      <c r="CQ153" s="47">
        <f ca="1">IF(OR(INDEX(INDIRECT("times"&amp;CK$2),$F153,CQ$28)&gt;10,INDEX(INDIRECT(CM153),$E153,CQ$28)&lt;=INDEX(INDIRECT(CM153),$E153,$F153)),0,(INDEX(INDIRECT(CM153),$E153,$F153)-INDEX(INDIRECT(CM153),$E153,CQ$28))*(10-INDEX(INDIRECT("times"&amp;CK$2),$F153,CQ$28))/10)</f>
        <v>0</v>
      </c>
      <c r="CR153" s="47">
        <f ca="1">IF(OR(INDEX(INDIRECT("times"&amp;CK$2),$F153,CR$28)&gt;10,INDEX(INDIRECT(CM153),$E153,CR$28)&lt;=INDEX(INDIRECT(CM153),$E153,$F153)),0,(INDEX(INDIRECT(CM153),$E153,$F153)-INDEX(INDIRECT(CM153),$E153,CR$28))*(10-INDEX(INDIRECT("times"&amp;CK$2),$F153,CR$28))/10)</f>
        <v>0</v>
      </c>
      <c r="CS153" s="47">
        <f ca="1">IF(OR(INDEX(INDIRECT("times"&amp;CK$2),$F153,CS$28)&gt;10,INDEX(INDIRECT(CM153),$E153,CS$28)&lt;=INDEX(INDIRECT(CM153),$E153,$F153)),0,(INDEX(INDIRECT(CM153),$E153,$F153)-INDEX(INDIRECT(CM153),$E153,CS$28))*(10-INDEX(INDIRECT("times"&amp;CK$2),$F153,CS$28))/10)</f>
        <v>0</v>
      </c>
      <c r="CT153" s="47">
        <f ca="1">IF(OR(INDEX(INDIRECT("times"&amp;CK$2),$F153,CT$28)&gt;10,INDEX(INDIRECT(CM153),$E153,CT$28)&lt;=INDEX(INDIRECT(CM153),$E153,$F153)),0,(INDEX(INDIRECT(CM153),$E153,$F153)-INDEX(INDIRECT(CM153),$E153,CT$28))*(10-INDEX(INDIRECT("times"&amp;CK$2),$F153,CT$28))/10)</f>
        <v>0</v>
      </c>
      <c r="CU153" s="47">
        <f ca="1">IF(OR(INDEX(INDIRECT("times"&amp;CK$2),$F153,CU$28)&gt;10,INDEX(INDIRECT(CM153),$E153,CU$28)&lt;=INDEX(INDIRECT(CM153),$E153,$F153)),0,(INDEX(INDIRECT(CM153),$E153,$F153)-INDEX(INDIRECT(CM153),$E153,CU$28))*(10-INDEX(INDIRECT("times"&amp;CK$2),$F153,CU$28))/10)</f>
        <v>0</v>
      </c>
      <c r="CV153" s="47">
        <f ca="1">IF(OR(INDEX(INDIRECT("times"&amp;CK$2),$F153,CV$28)&gt;10,INDEX(INDIRECT(CM153),$E153,CV$28)&lt;=INDEX(INDIRECT(CM153),$E153,$F153)),0,(INDEX(INDIRECT(CM153),$E153,$F153)-INDEX(INDIRECT(CM153),$E153,CV$28))*(10-INDEX(INDIRECT("times"&amp;CK$2),$F153,CV$28))/10)</f>
        <v>0</v>
      </c>
      <c r="CW153" s="47">
        <f ca="1">IF(OR(INDEX(INDIRECT("times"&amp;CK$2),$F153,CW$28)&gt;10,INDEX(INDIRECT(CM153),$E153,CW$28)&lt;=INDEX(INDIRECT(CM153),$E153,$F153)),0,(INDEX(INDIRECT(CM153),$E153,$F153)-INDEX(INDIRECT(CM153),$E153,CW$28))*(10-INDEX(INDIRECT("times"&amp;CK$2),$F153,CW$28))/10)</f>
        <v>0</v>
      </c>
      <c r="CX153" s="47">
        <f ca="1">IF(OR(INDEX(INDIRECT("times"&amp;CK$2),$F153,CX$28)&gt;10,INDEX(INDIRECT(CM153),$E153,CX$28)&lt;=INDEX(INDIRECT(CM153),$E153,$F153)),0,(INDEX(INDIRECT(CM153),$E153,$F153)-INDEX(INDIRECT(CM153),$E153,CX$28))*(10-INDEX(INDIRECT("times"&amp;CK$2),$F153,CX$28))/10)</f>
        <v>0</v>
      </c>
      <c r="CY153" s="47">
        <f ca="1">IF(OR(INDEX(INDIRECT("times"&amp;CK$2),$F153,CY$28)&gt;10,INDEX(INDIRECT(CM153),$E153,CY$28)&lt;=INDEX(INDIRECT(CM153),$E153,$F153)),0,(INDEX(INDIRECT(CM153),$E153,$F153)-INDEX(INDIRECT(CM153),$E153,CY$28))*(10-INDEX(INDIRECT("times"&amp;CK$2),$F153,CY$28))/10)</f>
        <v>0</v>
      </c>
      <c r="CZ153" s="47">
        <f ca="1">IF(OR(INDEX(INDIRECT("times"&amp;CK$2),$F153,CZ$28)&gt;10,INDEX(INDIRECT(CM153),$E153,CZ$28)&lt;=INDEX(INDIRECT(CM153),$E153,$F153)),0,(INDEX(INDIRECT(CM153),$E153,$F153)-INDEX(INDIRECT(CM153),$E153,CZ$28))*(10-INDEX(INDIRECT("times"&amp;CK$2),$F153,CZ$28))/10)</f>
        <v>0</v>
      </c>
      <c r="DA153" s="47">
        <f ca="1">IF(OR(INDEX(INDIRECT("times"&amp;CK$2),$F153,DA$28)&gt;10,INDEX(INDIRECT(CM153),$E153,DA$28)&lt;=INDEX(INDIRECT(CM153),$E153,$F153)),0,(INDEX(INDIRECT(CM153),$E153,$F153)-INDEX(INDIRECT(CM153),$E153,DA$28))*(10-INDEX(INDIRECT("times"&amp;CK$2),$F153,DA$28))/10)</f>
        <v>0</v>
      </c>
      <c r="DB153" s="47">
        <f ca="1">IF(OR(INDEX(INDIRECT("times"&amp;CK$2),$F153,DB$28)&gt;10,INDEX(INDIRECT(CM153),$E153,DB$28)&lt;=INDEX(INDIRECT(CM153),$E153,$F153)),0,(INDEX(INDIRECT(CM153),$E153,$F153)-INDEX(INDIRECT(CM153),$E153,DB$28))*(10-INDEX(INDIRECT("times"&amp;CK$2),$F153,DB$28))/10)</f>
        <v>0</v>
      </c>
      <c r="DC153" s="47">
        <f ca="1">IF(OR(INDEX(INDIRECT("times"&amp;CK$2),$F153,DC$28)&gt;10,INDEX(INDIRECT(CM153),$E153,DC$28)&lt;=INDEX(INDIRECT(CM153),$E153,$F153)),0,(INDEX(INDIRECT(CM153),$E153,$F153)-INDEX(INDIRECT(CM153),$E153,DC$28))*(10-INDEX(INDIRECT("times"&amp;CK$2),$F153,DC$28))/10)</f>
        <v>0</v>
      </c>
      <c r="DD153" s="47">
        <f ca="1">IF(OR(INDEX(INDIRECT("times"&amp;CK$2),$F153,DD$28)&gt;10,INDEX(INDIRECT(CM153),$E153,DD$28)&lt;=INDEX(INDIRECT(CM153),$E153,$F153)),0,(INDEX(INDIRECT(CM153),$E153,$F153)-INDEX(INDIRECT(CM153),$E153,DD$28))*(10-INDEX(INDIRECT("times"&amp;CK$2),$F153,DD$28))/10)</f>
        <v>0</v>
      </c>
      <c r="DE153" s="47">
        <f ca="1">IF(OR(INDEX(INDIRECT("times"&amp;CK$2),$F153,DE$28)&gt;10,INDEX(INDIRECT(CM153),$E153,DE$28)&lt;=INDEX(INDIRECT(CM153),$E153,$F153)),0,(INDEX(INDIRECT(CM153),$E153,$F153)-INDEX(INDIRECT(CM153),$E153,DE$28))*(10-INDEX(INDIRECT("times"&amp;CK$2),$F153,DE$28))/10)</f>
        <v>0</v>
      </c>
      <c r="DF153" s="47">
        <f ca="1">IF(OR(INDEX(INDIRECT("times"&amp;CK$2),$F153,DF$28)&gt;10,INDEX(INDIRECT(CM153),$E153,DF$28)&lt;=INDEX(INDIRECT(CM153),$E153,$F153)),0,(INDEX(INDIRECT(CM153),$E153,$F153)-INDEX(INDIRECT(CM153),$E153,DF$28))*(10-INDEX(INDIRECT("times"&amp;CK$2),$F153,DF$28))/10)</f>
        <v>0</v>
      </c>
      <c r="DG153" s="47">
        <f ca="1">IF(OR(INDEX(INDIRECT("times"&amp;CK$2),$F153,DG$28)&gt;10,INDEX(INDIRECT(CM153),$E153,DG$28)&lt;=INDEX(INDIRECT(CM153),$E153,$F153)),0,(INDEX(INDIRECT(CM153),$E153,$F153)-INDEX(INDIRECT(CM153),$E153,DG$28))*(10-INDEX(INDIRECT("times"&amp;CK$2),$F153,DG$28))/10)</f>
        <v>0</v>
      </c>
      <c r="DH153" s="47">
        <f ca="1">IF(OR(INDEX(INDIRECT("times"&amp;CK$2),$F153,DH$28)&gt;10,INDEX(INDIRECT(CM153),$E153,DH$28)&lt;=INDEX(INDIRECT(CM153),$E153,$F153)),0,(INDEX(INDIRECT(CM153),$E153,$F153)-INDEX(INDIRECT(CM153),$E153,DH$28))*(10-INDEX(INDIRECT("times"&amp;CK$2),$F153,DH$28))/10)</f>
        <v>0</v>
      </c>
      <c r="DI153" s="47">
        <f ca="1">IF(OR(INDEX(INDIRECT("times"&amp;CK$2),$F153,DI$28)&gt;10,INDEX(INDIRECT(CM153),$E153,DI$28)&lt;=INDEX(INDIRECT(CM153),$E153,$F153)),0,(INDEX(INDIRECT(CM153),$E153,$F153)-INDEX(INDIRECT(CM153),$E153,DI$28))*(10-INDEX(INDIRECT("times"&amp;CK$2),$F153,DI$28))/10)</f>
        <v>0</v>
      </c>
      <c r="DJ153" s="48">
        <f ca="1">IF(OR(INDEX(INDIRECT("times"&amp;CK$2),$F153,DJ$28)&gt;10,INDEX(INDIRECT(CM153),$E153,DJ$28)&lt;=INDEX(INDIRECT(CM153),$E153,$F153)),0,(INDEX(INDIRECT(CM153),$E153,$F153)-INDEX(INDIRECT(CM153),$E153,DJ$28))*(10-INDEX(INDIRECT("times"&amp;CK$2),$F153,DJ$28))/10)</f>
        <v>0</v>
      </c>
      <c r="DK153" s="201">
        <v>6</v>
      </c>
      <c r="DM153" s="18" t="s">
        <v>194</v>
      </c>
      <c r="DN153" s="122">
        <f>DM131</f>
        <v>1</v>
      </c>
      <c r="DO153" s="122" t="str">
        <f>DM132</f>
        <v>shop3564</v>
      </c>
      <c r="DP153" s="210" t="str">
        <f t="shared" si="602"/>
        <v>core1_shop3564</v>
      </c>
      <c r="DQ153" s="122">
        <v>1</v>
      </c>
      <c r="DR153" s="33">
        <v>6</v>
      </c>
      <c r="DS153" s="46">
        <f ca="1">IF(OR(INDEX(INDIRECT("times"&amp;DN$2),$F153,DS$28)&gt;10,INDEX(INDIRECT(DP153),$E153,DS$28)&lt;=INDEX(INDIRECT(DP153),$E153,$F153)),0,(INDEX(INDIRECT(DP153),$E153,$F153)-INDEX(INDIRECT(DP153),$E153,DS$28))*(10-INDEX(INDIRECT("times"&amp;DN$2),$F153,DS$28))/10)</f>
        <v>0</v>
      </c>
      <c r="DT153" s="47">
        <f ca="1">IF(OR(INDEX(INDIRECT("times"&amp;DN$2),$F153,DT$28)&gt;10,INDEX(INDIRECT(DP153),$E153,DT$28)&lt;=INDEX(INDIRECT(DP153),$E153,$F153)),0,(INDEX(INDIRECT(DP153),$E153,$F153)-INDEX(INDIRECT(DP153),$E153,DT$28))*(10-INDEX(INDIRECT("times"&amp;DN$2),$F153,DT$28))/10)</f>
        <v>0</v>
      </c>
      <c r="DU153" s="47">
        <f ca="1">IF(OR(INDEX(INDIRECT("times"&amp;DN$2),$F153,DU$28)&gt;10,INDEX(INDIRECT(DP153),$E153,DU$28)&lt;=INDEX(INDIRECT(DP153),$E153,$F153)),0,(INDEX(INDIRECT(DP153),$E153,$F153)-INDEX(INDIRECT(DP153),$E153,DU$28))*(10-INDEX(INDIRECT("times"&amp;DN$2),$F153,DU$28))/10)</f>
        <v>0</v>
      </c>
      <c r="DV153" s="47">
        <f ca="1">IF(OR(INDEX(INDIRECT("times"&amp;DN$2),$F153,DV$28)&gt;10,INDEX(INDIRECT(DP153),$E153,DV$28)&lt;=INDEX(INDIRECT(DP153),$E153,$F153)),0,(INDEX(INDIRECT(DP153),$E153,$F153)-INDEX(INDIRECT(DP153),$E153,DV$28))*(10-INDEX(INDIRECT("times"&amp;DN$2),$F153,DV$28))/10)</f>
        <v>0</v>
      </c>
      <c r="DW153" s="47">
        <f ca="1">IF(OR(INDEX(INDIRECT("times"&amp;DN$2),$F153,DW$28)&gt;10,INDEX(INDIRECT(DP153),$E153,DW$28)&lt;=INDEX(INDIRECT(DP153),$E153,$F153)),0,(INDEX(INDIRECT(DP153),$E153,$F153)-INDEX(INDIRECT(DP153),$E153,DW$28))*(10-INDEX(INDIRECT("times"&amp;DN$2),$F153,DW$28))/10)</f>
        <v>0</v>
      </c>
      <c r="DX153" s="47">
        <f ca="1">IF(OR(INDEX(INDIRECT("times"&amp;DN$2),$F153,DX$28)&gt;10,INDEX(INDIRECT(DP153),$E153,DX$28)&lt;=INDEX(INDIRECT(DP153),$E153,$F153)),0,(INDEX(INDIRECT(DP153),$E153,$F153)-INDEX(INDIRECT(DP153),$E153,DX$28))*(10-INDEX(INDIRECT("times"&amp;DN$2),$F153,DX$28))/10)</f>
        <v>0</v>
      </c>
      <c r="DY153" s="47">
        <f ca="1">IF(OR(INDEX(INDIRECT("times"&amp;DN$2),$F153,DY$28)&gt;10,INDEX(INDIRECT(DP153),$E153,DY$28)&lt;=INDEX(INDIRECT(DP153),$E153,$F153)),0,(INDEX(INDIRECT(DP153),$E153,$F153)-INDEX(INDIRECT(DP153),$E153,DY$28))*(10-INDEX(INDIRECT("times"&amp;DN$2),$F153,DY$28))/10)</f>
        <v>0</v>
      </c>
      <c r="DZ153" s="47">
        <f ca="1">IF(OR(INDEX(INDIRECT("times"&amp;DN$2),$F153,DZ$28)&gt;10,INDEX(INDIRECT(DP153),$E153,DZ$28)&lt;=INDEX(INDIRECT(DP153),$E153,$F153)),0,(INDEX(INDIRECT(DP153),$E153,$F153)-INDEX(INDIRECT(DP153),$E153,DZ$28))*(10-INDEX(INDIRECT("times"&amp;DN$2),$F153,DZ$28))/10)</f>
        <v>0</v>
      </c>
      <c r="EA153" s="47">
        <f ca="1">IF(OR(INDEX(INDIRECT("times"&amp;DN$2),$F153,EA$28)&gt;10,INDEX(INDIRECT(DP153),$E153,EA$28)&lt;=INDEX(INDIRECT(DP153),$E153,$F153)),0,(INDEX(INDIRECT(DP153),$E153,$F153)-INDEX(INDIRECT(DP153),$E153,EA$28))*(10-INDEX(INDIRECT("times"&amp;DN$2),$F153,EA$28))/10)</f>
        <v>0</v>
      </c>
      <c r="EB153" s="47">
        <f ca="1">IF(OR(INDEX(INDIRECT("times"&amp;DN$2),$F153,EB$28)&gt;10,INDEX(INDIRECT(DP153),$E153,EB$28)&lt;=INDEX(INDIRECT(DP153),$E153,$F153)),0,(INDEX(INDIRECT(DP153),$E153,$F153)-INDEX(INDIRECT(DP153),$E153,EB$28))*(10-INDEX(INDIRECT("times"&amp;DN$2),$F153,EB$28))/10)</f>
        <v>0</v>
      </c>
      <c r="EC153" s="47">
        <f ca="1">IF(OR(INDEX(INDIRECT("times"&amp;DN$2),$F153,EC$28)&gt;10,INDEX(INDIRECT(DP153),$E153,EC$28)&lt;=INDEX(INDIRECT(DP153),$E153,$F153)),0,(INDEX(INDIRECT(DP153),$E153,$F153)-INDEX(INDIRECT(DP153),$E153,EC$28))*(10-INDEX(INDIRECT("times"&amp;DN$2),$F153,EC$28))/10)</f>
        <v>0</v>
      </c>
      <c r="ED153" s="47">
        <f ca="1">IF(OR(INDEX(INDIRECT("times"&amp;DN$2),$F153,ED$28)&gt;10,INDEX(INDIRECT(DP153),$E153,ED$28)&lt;=INDEX(INDIRECT(DP153),$E153,$F153)),0,(INDEX(INDIRECT(DP153),$E153,$F153)-INDEX(INDIRECT(DP153),$E153,ED$28))*(10-INDEX(INDIRECT("times"&amp;DN$2),$F153,ED$28))/10)</f>
        <v>0</v>
      </c>
      <c r="EE153" s="47">
        <f ca="1">IF(OR(INDEX(INDIRECT("times"&amp;DN$2),$F153,EE$28)&gt;10,INDEX(INDIRECT(DP153),$E153,EE$28)&lt;=INDEX(INDIRECT(DP153),$E153,$F153)),0,(INDEX(INDIRECT(DP153),$E153,$F153)-INDEX(INDIRECT(DP153),$E153,EE$28))*(10-INDEX(INDIRECT("times"&amp;DN$2),$F153,EE$28))/10)</f>
        <v>0</v>
      </c>
      <c r="EF153" s="47">
        <f ca="1">IF(OR(INDEX(INDIRECT("times"&amp;DN$2),$F153,EF$28)&gt;10,INDEX(INDIRECT(DP153),$E153,EF$28)&lt;=INDEX(INDIRECT(DP153),$E153,$F153)),0,(INDEX(INDIRECT(DP153),$E153,$F153)-INDEX(INDIRECT(DP153),$E153,EF$28))*(10-INDEX(INDIRECT("times"&amp;DN$2),$F153,EF$28))/10)</f>
        <v>0</v>
      </c>
      <c r="EG153" s="47">
        <f ca="1">IF(OR(INDEX(INDIRECT("times"&amp;DN$2),$F153,EG$28)&gt;10,INDEX(INDIRECT(DP153),$E153,EG$28)&lt;=INDEX(INDIRECT(DP153),$E153,$F153)),0,(INDEX(INDIRECT(DP153),$E153,$F153)-INDEX(INDIRECT(DP153),$E153,EG$28))*(10-INDEX(INDIRECT("times"&amp;DN$2),$F153,EG$28))/10)</f>
        <v>0</v>
      </c>
      <c r="EH153" s="47">
        <f ca="1">IF(OR(INDEX(INDIRECT("times"&amp;DN$2),$F153,EH$28)&gt;10,INDEX(INDIRECT(DP153),$E153,EH$28)&lt;=INDEX(INDIRECT(DP153),$E153,$F153)),0,(INDEX(INDIRECT(DP153),$E153,$F153)-INDEX(INDIRECT(DP153),$E153,EH$28))*(10-INDEX(INDIRECT("times"&amp;DN$2),$F153,EH$28))/10)</f>
        <v>0</v>
      </c>
      <c r="EI153" s="47">
        <f ca="1">IF(OR(INDEX(INDIRECT("times"&amp;DN$2),$F153,EI$28)&gt;10,INDEX(INDIRECT(DP153),$E153,EI$28)&lt;=INDEX(INDIRECT(DP153),$E153,$F153)),0,(INDEX(INDIRECT(DP153),$E153,$F153)-INDEX(INDIRECT(DP153),$E153,EI$28))*(10-INDEX(INDIRECT("times"&amp;DN$2),$F153,EI$28))/10)</f>
        <v>0</v>
      </c>
      <c r="EJ153" s="47">
        <f ca="1">IF(OR(INDEX(INDIRECT("times"&amp;DN$2),$F153,EJ$28)&gt;10,INDEX(INDIRECT(DP153),$E153,EJ$28)&lt;=INDEX(INDIRECT(DP153),$E153,$F153)),0,(INDEX(INDIRECT(DP153),$E153,$F153)-INDEX(INDIRECT(DP153),$E153,EJ$28))*(10-INDEX(INDIRECT("times"&amp;DN$2),$F153,EJ$28))/10)</f>
        <v>0</v>
      </c>
      <c r="EK153" s="47">
        <f ca="1">IF(OR(INDEX(INDIRECT("times"&amp;DN$2),$F153,EK$28)&gt;10,INDEX(INDIRECT(DP153),$E153,EK$28)&lt;=INDEX(INDIRECT(DP153),$E153,$F153)),0,(INDEX(INDIRECT(DP153),$E153,$F153)-INDEX(INDIRECT(DP153),$E153,EK$28))*(10-INDEX(INDIRECT("times"&amp;DN$2),$F153,EK$28))/10)</f>
        <v>0</v>
      </c>
      <c r="EL153" s="47">
        <f ca="1">IF(OR(INDEX(INDIRECT("times"&amp;DN$2),$F153,EL$28)&gt;10,INDEX(INDIRECT(DP153),$E153,EL$28)&lt;=INDEX(INDIRECT(DP153),$E153,$F153)),0,(INDEX(INDIRECT(DP153),$E153,$F153)-INDEX(INDIRECT(DP153),$E153,EL$28))*(10-INDEX(INDIRECT("times"&amp;DN$2),$F153,EL$28))/10)</f>
        <v>0</v>
      </c>
      <c r="EM153" s="48">
        <f ca="1">IF(OR(INDEX(INDIRECT("times"&amp;DN$2),$F153,EM$28)&gt;10,INDEX(INDIRECT(DP153),$E153,EM$28)&lt;=INDEX(INDIRECT(DP153),$E153,$F153)),0,(INDEX(INDIRECT(DP153),$E153,$F153)-INDEX(INDIRECT(DP153),$E153,EM$28))*(10-INDEX(INDIRECT("times"&amp;DN$2),$F153,EM$28))/10)</f>
        <v>0</v>
      </c>
      <c r="EN153" s="201">
        <v>6</v>
      </c>
      <c r="EP153" s="18" t="s">
        <v>194</v>
      </c>
      <c r="EQ153" s="122">
        <f>EP131</f>
        <v>1</v>
      </c>
      <c r="ER153" s="122" t="str">
        <f>EP132</f>
        <v>lei3564</v>
      </c>
      <c r="ES153" s="210" t="str">
        <f t="shared" si="603"/>
        <v>core1_lei3564</v>
      </c>
      <c r="ET153" s="122">
        <v>1</v>
      </c>
      <c r="EU153" s="33">
        <v>6</v>
      </c>
      <c r="EV153" s="46">
        <f ca="1">IF(OR(INDEX(INDIRECT("times"&amp;EQ$2),$F153,EV$28)&gt;10,INDEX(INDIRECT(ES153),$E153,EV$28)&lt;=INDEX(INDIRECT(ES153),$E153,$F153)),0,(INDEX(INDIRECT(ES153),$E153,$F153)-INDEX(INDIRECT(ES153),$E153,EV$28))*(10-INDEX(INDIRECT("times"&amp;EQ$2),$F153,EV$28))/10)</f>
        <v>0</v>
      </c>
      <c r="EW153" s="47">
        <f ca="1">IF(OR(INDEX(INDIRECT("times"&amp;EQ$2),$F153,EW$28)&gt;10,INDEX(INDIRECT(ES153),$E153,EW$28)&lt;=INDEX(INDIRECT(ES153),$E153,$F153)),0,(INDEX(INDIRECT(ES153),$E153,$F153)-INDEX(INDIRECT(ES153),$E153,EW$28))*(10-INDEX(INDIRECT("times"&amp;EQ$2),$F153,EW$28))/10)</f>
        <v>0</v>
      </c>
      <c r="EX153" s="47">
        <f ca="1">IF(OR(INDEX(INDIRECT("times"&amp;EQ$2),$F153,EX$28)&gt;10,INDEX(INDIRECT(ES153),$E153,EX$28)&lt;=INDEX(INDIRECT(ES153),$E153,$F153)),0,(INDEX(INDIRECT(ES153),$E153,$F153)-INDEX(INDIRECT(ES153),$E153,EX$28))*(10-INDEX(INDIRECT("times"&amp;EQ$2),$F153,EX$28))/10)</f>
        <v>0</v>
      </c>
      <c r="EY153" s="47">
        <f ca="1">IF(OR(INDEX(INDIRECT("times"&amp;EQ$2),$F153,EY$28)&gt;10,INDEX(INDIRECT(ES153),$E153,EY$28)&lt;=INDEX(INDIRECT(ES153),$E153,$F153)),0,(INDEX(INDIRECT(ES153),$E153,$F153)-INDEX(INDIRECT(ES153),$E153,EY$28))*(10-INDEX(INDIRECT("times"&amp;EQ$2),$F153,EY$28))/10)</f>
        <v>0</v>
      </c>
      <c r="EZ153" s="47">
        <f ca="1">IF(OR(INDEX(INDIRECT("times"&amp;EQ$2),$F153,EZ$28)&gt;10,INDEX(INDIRECT(ES153),$E153,EZ$28)&lt;=INDEX(INDIRECT(ES153),$E153,$F153)),0,(INDEX(INDIRECT(ES153),$E153,$F153)-INDEX(INDIRECT(ES153),$E153,EZ$28))*(10-INDEX(INDIRECT("times"&amp;EQ$2),$F153,EZ$28))/10)</f>
        <v>0</v>
      </c>
      <c r="FA153" s="47">
        <f ca="1">IF(OR(INDEX(INDIRECT("times"&amp;EQ$2),$F153,FA$28)&gt;10,INDEX(INDIRECT(ES153),$E153,FA$28)&lt;=INDEX(INDIRECT(ES153),$E153,$F153)),0,(INDEX(INDIRECT(ES153),$E153,$F153)-INDEX(INDIRECT(ES153),$E153,FA$28))*(10-INDEX(INDIRECT("times"&amp;EQ$2),$F153,FA$28))/10)</f>
        <v>0</v>
      </c>
      <c r="FB153" s="47">
        <f ca="1">IF(OR(INDEX(INDIRECT("times"&amp;EQ$2),$F153,FB$28)&gt;10,INDEX(INDIRECT(ES153),$E153,FB$28)&lt;=INDEX(INDIRECT(ES153),$E153,$F153)),0,(INDEX(INDIRECT(ES153),$E153,$F153)-INDEX(INDIRECT(ES153),$E153,FB$28))*(10-INDEX(INDIRECT("times"&amp;EQ$2),$F153,FB$28))/10)</f>
        <v>0</v>
      </c>
      <c r="FC153" s="47">
        <f ca="1">IF(OR(INDEX(INDIRECT("times"&amp;EQ$2),$F153,FC$28)&gt;10,INDEX(INDIRECT(ES153),$E153,FC$28)&lt;=INDEX(INDIRECT(ES153),$E153,$F153)),0,(INDEX(INDIRECT(ES153),$E153,$F153)-INDEX(INDIRECT(ES153),$E153,FC$28))*(10-INDEX(INDIRECT("times"&amp;EQ$2),$F153,FC$28))/10)</f>
        <v>0</v>
      </c>
      <c r="FD153" s="47">
        <f ca="1">IF(OR(INDEX(INDIRECT("times"&amp;EQ$2),$F153,FD$28)&gt;10,INDEX(INDIRECT(ES153),$E153,FD$28)&lt;=INDEX(INDIRECT(ES153),$E153,$F153)),0,(INDEX(INDIRECT(ES153),$E153,$F153)-INDEX(INDIRECT(ES153),$E153,FD$28))*(10-INDEX(INDIRECT("times"&amp;EQ$2),$F153,FD$28))/10)</f>
        <v>0</v>
      </c>
      <c r="FE153" s="47">
        <f ca="1">IF(OR(INDEX(INDIRECT("times"&amp;EQ$2),$F153,FE$28)&gt;10,INDEX(INDIRECT(ES153),$E153,FE$28)&lt;=INDEX(INDIRECT(ES153),$E153,$F153)),0,(INDEX(INDIRECT(ES153),$E153,$F153)-INDEX(INDIRECT(ES153),$E153,FE$28))*(10-INDEX(INDIRECT("times"&amp;EQ$2),$F153,FE$28))/10)</f>
        <v>0</v>
      </c>
      <c r="FF153" s="47">
        <f ca="1">IF(OR(INDEX(INDIRECT("times"&amp;EQ$2),$F153,FF$28)&gt;10,INDEX(INDIRECT(ES153),$E153,FF$28)&lt;=INDEX(INDIRECT(ES153),$E153,$F153)),0,(INDEX(INDIRECT(ES153),$E153,$F153)-INDEX(INDIRECT(ES153),$E153,FF$28))*(10-INDEX(INDIRECT("times"&amp;EQ$2),$F153,FF$28))/10)</f>
        <v>0</v>
      </c>
      <c r="FG153" s="47">
        <f ca="1">IF(OR(INDEX(INDIRECT("times"&amp;EQ$2),$F153,FG$28)&gt;10,INDEX(INDIRECT(ES153),$E153,FG$28)&lt;=INDEX(INDIRECT(ES153),$E153,$F153)),0,(INDEX(INDIRECT(ES153),$E153,$F153)-INDEX(INDIRECT(ES153),$E153,FG$28))*(10-INDEX(INDIRECT("times"&amp;EQ$2),$F153,FG$28))/10)</f>
        <v>0</v>
      </c>
      <c r="FH153" s="47">
        <f ca="1">IF(OR(INDEX(INDIRECT("times"&amp;EQ$2),$F153,FH$28)&gt;10,INDEX(INDIRECT(ES153),$E153,FH$28)&lt;=INDEX(INDIRECT(ES153),$E153,$F153)),0,(INDEX(INDIRECT(ES153),$E153,$F153)-INDEX(INDIRECT(ES153),$E153,FH$28))*(10-INDEX(INDIRECT("times"&amp;EQ$2),$F153,FH$28))/10)</f>
        <v>0</v>
      </c>
      <c r="FI153" s="47">
        <f ca="1">IF(OR(INDEX(INDIRECT("times"&amp;EQ$2),$F153,FI$28)&gt;10,INDEX(INDIRECT(ES153),$E153,FI$28)&lt;=INDEX(INDIRECT(ES153),$E153,$F153)),0,(INDEX(INDIRECT(ES153),$E153,$F153)-INDEX(INDIRECT(ES153),$E153,FI$28))*(10-INDEX(INDIRECT("times"&amp;EQ$2),$F153,FI$28))/10)</f>
        <v>0</v>
      </c>
      <c r="FJ153" s="47">
        <f ca="1">IF(OR(INDEX(INDIRECT("times"&amp;EQ$2),$F153,FJ$28)&gt;10,INDEX(INDIRECT(ES153),$E153,FJ$28)&lt;=INDEX(INDIRECT(ES153),$E153,$F153)),0,(INDEX(INDIRECT(ES153),$E153,$F153)-INDEX(INDIRECT(ES153),$E153,FJ$28))*(10-INDEX(INDIRECT("times"&amp;EQ$2),$F153,FJ$28))/10)</f>
        <v>0</v>
      </c>
      <c r="FK153" s="47">
        <f ca="1">IF(OR(INDEX(INDIRECT("times"&amp;EQ$2),$F153,FK$28)&gt;10,INDEX(INDIRECT(ES153),$E153,FK$28)&lt;=INDEX(INDIRECT(ES153),$E153,$F153)),0,(INDEX(INDIRECT(ES153),$E153,$F153)-INDEX(INDIRECT(ES153),$E153,FK$28))*(10-INDEX(INDIRECT("times"&amp;EQ$2),$F153,FK$28))/10)</f>
        <v>0</v>
      </c>
      <c r="FL153" s="47">
        <f ca="1">IF(OR(INDEX(INDIRECT("times"&amp;EQ$2),$F153,FL$28)&gt;10,INDEX(INDIRECT(ES153),$E153,FL$28)&lt;=INDEX(INDIRECT(ES153),$E153,$F153)),0,(INDEX(INDIRECT(ES153),$E153,$F153)-INDEX(INDIRECT(ES153),$E153,FL$28))*(10-INDEX(INDIRECT("times"&amp;EQ$2),$F153,FL$28))/10)</f>
        <v>0</v>
      </c>
      <c r="FM153" s="47">
        <f ca="1">IF(OR(INDEX(INDIRECT("times"&amp;EQ$2),$F153,FM$28)&gt;10,INDEX(INDIRECT(ES153),$E153,FM$28)&lt;=INDEX(INDIRECT(ES153),$E153,$F153)),0,(INDEX(INDIRECT(ES153),$E153,$F153)-INDEX(INDIRECT(ES153),$E153,FM$28))*(10-INDEX(INDIRECT("times"&amp;EQ$2),$F153,FM$28))/10)</f>
        <v>0</v>
      </c>
      <c r="FN153" s="47">
        <f ca="1">IF(OR(INDEX(INDIRECT("times"&amp;EQ$2),$F153,FN$28)&gt;10,INDEX(INDIRECT(ES153),$E153,FN$28)&lt;=INDEX(INDIRECT(ES153),$E153,$F153)),0,(INDEX(INDIRECT(ES153),$E153,$F153)-INDEX(INDIRECT(ES153),$E153,FN$28))*(10-INDEX(INDIRECT("times"&amp;EQ$2),$F153,FN$28))/10)</f>
        <v>0</v>
      </c>
      <c r="FO153" s="47">
        <f ca="1">IF(OR(INDEX(INDIRECT("times"&amp;EQ$2),$F153,FO$28)&gt;10,INDEX(INDIRECT(ES153),$E153,FO$28)&lt;=INDEX(INDIRECT(ES153),$E153,$F153)),0,(INDEX(INDIRECT(ES153),$E153,$F153)-INDEX(INDIRECT(ES153),$E153,FO$28))*(10-INDEX(INDIRECT("times"&amp;EQ$2),$F153,FO$28))/10)</f>
        <v>0</v>
      </c>
      <c r="FP153" s="48">
        <f ca="1">IF(OR(INDEX(INDIRECT("times"&amp;EQ$2),$F153,FP$28)&gt;10,INDEX(INDIRECT(ES153),$E153,FP$28)&lt;=INDEX(INDIRECT(ES153),$E153,$F153)),0,(INDEX(INDIRECT(ES153),$E153,$F153)-INDEX(INDIRECT(ES153),$E153,FP$28))*(10-INDEX(INDIRECT("times"&amp;EQ$2),$F153,FP$28))/10)</f>
        <v>0</v>
      </c>
      <c r="FQ153" s="201">
        <v>6</v>
      </c>
      <c r="FS153" s="18" t="s">
        <v>194</v>
      </c>
      <c r="FT153" s="122">
        <f>FS131</f>
        <v>1</v>
      </c>
      <c r="FU153" s="122" t="str">
        <f>FS132</f>
        <v>shop65</v>
      </c>
      <c r="FV153" s="210" t="str">
        <f t="shared" si="604"/>
        <v>core1_shop65</v>
      </c>
      <c r="FW153" s="122">
        <v>1</v>
      </c>
      <c r="FX153" s="33">
        <v>6</v>
      </c>
      <c r="FY153" s="46">
        <f ca="1">IF(OR(INDEX(INDIRECT("times"&amp;FT$2),$F153,FY$28)&gt;10,INDEX(INDIRECT(FV153),$E153,FY$28)&lt;=INDEX(INDIRECT(FV153),$E153,$F153)),0,(INDEX(INDIRECT(FV153),$E153,$F153)-INDEX(INDIRECT(FV153),$E153,FY$28))*(10-INDEX(INDIRECT("times"&amp;FT$2),$F153,FY$28))/10)</f>
        <v>0</v>
      </c>
      <c r="FZ153" s="47">
        <f ca="1">IF(OR(INDEX(INDIRECT("times"&amp;FT$2),$F153,FZ$28)&gt;10,INDEX(INDIRECT(FV153),$E153,FZ$28)&lt;=INDEX(INDIRECT(FV153),$E153,$F153)),0,(INDEX(INDIRECT(FV153),$E153,$F153)-INDEX(INDIRECT(FV153),$E153,FZ$28))*(10-INDEX(INDIRECT("times"&amp;FT$2),$F153,FZ$28))/10)</f>
        <v>0</v>
      </c>
      <c r="GA153" s="47">
        <f ca="1">IF(OR(INDEX(INDIRECT("times"&amp;FT$2),$F153,GA$28)&gt;10,INDEX(INDIRECT(FV153),$E153,GA$28)&lt;=INDEX(INDIRECT(FV153),$E153,$F153)),0,(INDEX(INDIRECT(FV153),$E153,$F153)-INDEX(INDIRECT(FV153),$E153,GA$28))*(10-INDEX(INDIRECT("times"&amp;FT$2),$F153,GA$28))/10)</f>
        <v>0</v>
      </c>
      <c r="GB153" s="47">
        <f ca="1">IF(OR(INDEX(INDIRECT("times"&amp;FT$2),$F153,GB$28)&gt;10,INDEX(INDIRECT(FV153),$E153,GB$28)&lt;=INDEX(INDIRECT(FV153),$E153,$F153)),0,(INDEX(INDIRECT(FV153),$E153,$F153)-INDEX(INDIRECT(FV153),$E153,GB$28))*(10-INDEX(INDIRECT("times"&amp;FT$2),$F153,GB$28))/10)</f>
        <v>0</v>
      </c>
      <c r="GC153" s="47">
        <f ca="1">IF(OR(INDEX(INDIRECT("times"&amp;FT$2),$F153,GC$28)&gt;10,INDEX(INDIRECT(FV153),$E153,GC$28)&lt;=INDEX(INDIRECT(FV153),$E153,$F153)),0,(INDEX(INDIRECT(FV153),$E153,$F153)-INDEX(INDIRECT(FV153),$E153,GC$28))*(10-INDEX(INDIRECT("times"&amp;FT$2),$F153,GC$28))/10)</f>
        <v>0</v>
      </c>
      <c r="GD153" s="47">
        <f ca="1">IF(OR(INDEX(INDIRECT("times"&amp;FT$2),$F153,GD$28)&gt;10,INDEX(INDIRECT(FV153),$E153,GD$28)&lt;=INDEX(INDIRECT(FV153),$E153,$F153)),0,(INDEX(INDIRECT(FV153),$E153,$F153)-INDEX(INDIRECT(FV153),$E153,GD$28))*(10-INDEX(INDIRECT("times"&amp;FT$2),$F153,GD$28))/10)</f>
        <v>0</v>
      </c>
      <c r="GE153" s="47">
        <f ca="1">IF(OR(INDEX(INDIRECT("times"&amp;FT$2),$F153,GE$28)&gt;10,INDEX(INDIRECT(FV153),$E153,GE$28)&lt;=INDEX(INDIRECT(FV153),$E153,$F153)),0,(INDEX(INDIRECT(FV153),$E153,$F153)-INDEX(INDIRECT(FV153),$E153,GE$28))*(10-INDEX(INDIRECT("times"&amp;FT$2),$F153,GE$28))/10)</f>
        <v>0</v>
      </c>
      <c r="GF153" s="47">
        <f ca="1">IF(OR(INDEX(INDIRECT("times"&amp;FT$2),$F153,GF$28)&gt;10,INDEX(INDIRECT(FV153),$E153,GF$28)&lt;=INDEX(INDIRECT(FV153),$E153,$F153)),0,(INDEX(INDIRECT(FV153),$E153,$F153)-INDEX(INDIRECT(FV153),$E153,GF$28))*(10-INDEX(INDIRECT("times"&amp;FT$2),$F153,GF$28))/10)</f>
        <v>0</v>
      </c>
      <c r="GG153" s="47">
        <f ca="1">IF(OR(INDEX(INDIRECT("times"&amp;FT$2),$F153,GG$28)&gt;10,INDEX(INDIRECT(FV153),$E153,GG$28)&lt;=INDEX(INDIRECT(FV153),$E153,$F153)),0,(INDEX(INDIRECT(FV153),$E153,$F153)-INDEX(INDIRECT(FV153),$E153,GG$28))*(10-INDEX(INDIRECT("times"&amp;FT$2),$F153,GG$28))/10)</f>
        <v>0</v>
      </c>
      <c r="GH153" s="47">
        <f ca="1">IF(OR(INDEX(INDIRECT("times"&amp;FT$2),$F153,GH$28)&gt;10,INDEX(INDIRECT(FV153),$E153,GH$28)&lt;=INDEX(INDIRECT(FV153),$E153,$F153)),0,(INDEX(INDIRECT(FV153),$E153,$F153)-INDEX(INDIRECT(FV153),$E153,GH$28))*(10-INDEX(INDIRECT("times"&amp;FT$2),$F153,GH$28))/10)</f>
        <v>0</v>
      </c>
      <c r="GI153" s="47">
        <f ca="1">IF(OR(INDEX(INDIRECT("times"&amp;FT$2),$F153,GI$28)&gt;10,INDEX(INDIRECT(FV153),$E153,GI$28)&lt;=INDEX(INDIRECT(FV153),$E153,$F153)),0,(INDEX(INDIRECT(FV153),$E153,$F153)-INDEX(INDIRECT(FV153),$E153,GI$28))*(10-INDEX(INDIRECT("times"&amp;FT$2),$F153,GI$28))/10)</f>
        <v>0</v>
      </c>
      <c r="GJ153" s="47">
        <f ca="1">IF(OR(INDEX(INDIRECT("times"&amp;FT$2),$F153,GJ$28)&gt;10,INDEX(INDIRECT(FV153),$E153,GJ$28)&lt;=INDEX(INDIRECT(FV153),$E153,$F153)),0,(INDEX(INDIRECT(FV153),$E153,$F153)-INDEX(INDIRECT(FV153),$E153,GJ$28))*(10-INDEX(INDIRECT("times"&amp;FT$2),$F153,GJ$28))/10)</f>
        <v>0</v>
      </c>
      <c r="GK153" s="47">
        <f ca="1">IF(OR(INDEX(INDIRECT("times"&amp;FT$2),$F153,GK$28)&gt;10,INDEX(INDIRECT(FV153),$E153,GK$28)&lt;=INDEX(INDIRECT(FV153),$E153,$F153)),0,(INDEX(INDIRECT(FV153),$E153,$F153)-INDEX(INDIRECT(FV153),$E153,GK$28))*(10-INDEX(INDIRECT("times"&amp;FT$2),$F153,GK$28))/10)</f>
        <v>0</v>
      </c>
      <c r="GL153" s="47">
        <f ca="1">IF(OR(INDEX(INDIRECT("times"&amp;FT$2),$F153,GL$28)&gt;10,INDEX(INDIRECT(FV153),$E153,GL$28)&lt;=INDEX(INDIRECT(FV153),$E153,$F153)),0,(INDEX(INDIRECT(FV153),$E153,$F153)-INDEX(INDIRECT(FV153),$E153,GL$28))*(10-INDEX(INDIRECT("times"&amp;FT$2),$F153,GL$28))/10)</f>
        <v>0</v>
      </c>
      <c r="GM153" s="47">
        <f ca="1">IF(OR(INDEX(INDIRECT("times"&amp;FT$2),$F153,GM$28)&gt;10,INDEX(INDIRECT(FV153),$E153,GM$28)&lt;=INDEX(INDIRECT(FV153),$E153,$F153)),0,(INDEX(INDIRECT(FV153),$E153,$F153)-INDEX(INDIRECT(FV153),$E153,GM$28))*(10-INDEX(INDIRECT("times"&amp;FT$2),$F153,GM$28))/10)</f>
        <v>0</v>
      </c>
      <c r="GN153" s="47">
        <f ca="1">IF(OR(INDEX(INDIRECT("times"&amp;FT$2),$F153,GN$28)&gt;10,INDEX(INDIRECT(FV153),$E153,GN$28)&lt;=INDEX(INDIRECT(FV153),$E153,$F153)),0,(INDEX(INDIRECT(FV153),$E153,$F153)-INDEX(INDIRECT(FV153),$E153,GN$28))*(10-INDEX(INDIRECT("times"&amp;FT$2),$F153,GN$28))/10)</f>
        <v>0</v>
      </c>
      <c r="GO153" s="47">
        <f ca="1">IF(OR(INDEX(INDIRECT("times"&amp;FT$2),$F153,GO$28)&gt;10,INDEX(INDIRECT(FV153),$E153,GO$28)&lt;=INDEX(INDIRECT(FV153),$E153,$F153)),0,(INDEX(INDIRECT(FV153),$E153,$F153)-INDEX(INDIRECT(FV153),$E153,GO$28))*(10-INDEX(INDIRECT("times"&amp;FT$2),$F153,GO$28))/10)</f>
        <v>0</v>
      </c>
      <c r="GP153" s="47">
        <f ca="1">IF(OR(INDEX(INDIRECT("times"&amp;FT$2),$F153,GP$28)&gt;10,INDEX(INDIRECT(FV153),$E153,GP$28)&lt;=INDEX(INDIRECT(FV153),$E153,$F153)),0,(INDEX(INDIRECT(FV153),$E153,$F153)-INDEX(INDIRECT(FV153),$E153,GP$28))*(10-INDEX(INDIRECT("times"&amp;FT$2),$F153,GP$28))/10)</f>
        <v>0</v>
      </c>
      <c r="GQ153" s="47">
        <f ca="1">IF(OR(INDEX(INDIRECT("times"&amp;FT$2),$F153,GQ$28)&gt;10,INDEX(INDIRECT(FV153),$E153,GQ$28)&lt;=INDEX(INDIRECT(FV153),$E153,$F153)),0,(INDEX(INDIRECT(FV153),$E153,$F153)-INDEX(INDIRECT(FV153),$E153,GQ$28))*(10-INDEX(INDIRECT("times"&amp;FT$2),$F153,GQ$28))/10)</f>
        <v>0</v>
      </c>
      <c r="GR153" s="47">
        <f ca="1">IF(OR(INDEX(INDIRECT("times"&amp;FT$2),$F153,GR$28)&gt;10,INDEX(INDIRECT(FV153),$E153,GR$28)&lt;=INDEX(INDIRECT(FV153),$E153,$F153)),0,(INDEX(INDIRECT(FV153),$E153,$F153)-INDEX(INDIRECT(FV153),$E153,GR$28))*(10-INDEX(INDIRECT("times"&amp;FT$2),$F153,GR$28))/10)</f>
        <v>0</v>
      </c>
      <c r="GS153" s="48">
        <f ca="1">IF(OR(INDEX(INDIRECT("times"&amp;FT$2),$F153,GS$28)&gt;10,INDEX(INDIRECT(FV153),$E153,GS$28)&lt;=INDEX(INDIRECT(FV153),$E153,$F153)),0,(INDEX(INDIRECT(FV153),$E153,$F153)-INDEX(INDIRECT(FV153),$E153,GS$28))*(10-INDEX(INDIRECT("times"&amp;FT$2),$F153,GS$28))/10)</f>
        <v>0</v>
      </c>
      <c r="GT153" s="201">
        <v>6</v>
      </c>
      <c r="GV153" s="18" t="s">
        <v>194</v>
      </c>
      <c r="GW153" s="122">
        <f>GV131</f>
        <v>1</v>
      </c>
      <c r="GX153" s="122" t="str">
        <f>GV132</f>
        <v>lei65</v>
      </c>
      <c r="GY153" s="210" t="str">
        <f t="shared" si="605"/>
        <v>core1_lei65</v>
      </c>
      <c r="GZ153" s="122">
        <v>1</v>
      </c>
      <c r="HA153" s="33">
        <v>6</v>
      </c>
      <c r="HB153" s="46">
        <f ca="1">IF(OR(INDEX(INDIRECT("times"&amp;GW$2),$F153,HB$28)&gt;10,INDEX(INDIRECT(GY153),$E153,HB$28)&lt;=INDEX(INDIRECT(GY153),$E153,$F153)),0,(INDEX(INDIRECT(GY153),$E153,$F153)-INDEX(INDIRECT(GY153),$E153,HB$28))*(10-INDEX(INDIRECT("times"&amp;GW$2),$F153,HB$28))/10)</f>
        <v>0</v>
      </c>
      <c r="HC153" s="47">
        <f ca="1">IF(OR(INDEX(INDIRECT("times"&amp;GW$2),$F153,HC$28)&gt;10,INDEX(INDIRECT(GY153),$E153,HC$28)&lt;=INDEX(INDIRECT(GY153),$E153,$F153)),0,(INDEX(INDIRECT(GY153),$E153,$F153)-INDEX(INDIRECT(GY153),$E153,HC$28))*(10-INDEX(INDIRECT("times"&amp;GW$2),$F153,HC$28))/10)</f>
        <v>0</v>
      </c>
      <c r="HD153" s="47">
        <f ca="1">IF(OR(INDEX(INDIRECT("times"&amp;GW$2),$F153,HD$28)&gt;10,INDEX(INDIRECT(GY153),$E153,HD$28)&lt;=INDEX(INDIRECT(GY153),$E153,$F153)),0,(INDEX(INDIRECT(GY153),$E153,$F153)-INDEX(INDIRECT(GY153),$E153,HD$28))*(10-INDEX(INDIRECT("times"&amp;GW$2),$F153,HD$28))/10)</f>
        <v>0</v>
      </c>
      <c r="HE153" s="47">
        <f ca="1">IF(OR(INDEX(INDIRECT("times"&amp;GW$2),$F153,HE$28)&gt;10,INDEX(INDIRECT(GY153),$E153,HE$28)&lt;=INDEX(INDIRECT(GY153),$E153,$F153)),0,(INDEX(INDIRECT(GY153),$E153,$F153)-INDEX(INDIRECT(GY153),$E153,HE$28))*(10-INDEX(INDIRECT("times"&amp;GW$2),$F153,HE$28))/10)</f>
        <v>0</v>
      </c>
      <c r="HF153" s="47">
        <f ca="1">IF(OR(INDEX(INDIRECT("times"&amp;GW$2),$F153,HF$28)&gt;10,INDEX(INDIRECT(GY153),$E153,HF$28)&lt;=INDEX(INDIRECT(GY153),$E153,$F153)),0,(INDEX(INDIRECT(GY153),$E153,$F153)-INDEX(INDIRECT(GY153),$E153,HF$28))*(10-INDEX(INDIRECT("times"&amp;GW$2),$F153,HF$28))/10)</f>
        <v>0</v>
      </c>
      <c r="HG153" s="47">
        <f ca="1">IF(OR(INDEX(INDIRECT("times"&amp;GW$2),$F153,HG$28)&gt;10,INDEX(INDIRECT(GY153),$E153,HG$28)&lt;=INDEX(INDIRECT(GY153),$E153,$F153)),0,(INDEX(INDIRECT(GY153),$E153,$F153)-INDEX(INDIRECT(GY153),$E153,HG$28))*(10-INDEX(INDIRECT("times"&amp;GW$2),$F153,HG$28))/10)</f>
        <v>0</v>
      </c>
      <c r="HH153" s="47">
        <f ca="1">IF(OR(INDEX(INDIRECT("times"&amp;GW$2),$F153,HH$28)&gt;10,INDEX(INDIRECT(GY153),$E153,HH$28)&lt;=INDEX(INDIRECT(GY153),$E153,$F153)),0,(INDEX(INDIRECT(GY153),$E153,$F153)-INDEX(INDIRECT(GY153),$E153,HH$28))*(10-INDEX(INDIRECT("times"&amp;GW$2),$F153,HH$28))/10)</f>
        <v>0</v>
      </c>
      <c r="HI153" s="47">
        <f ca="1">IF(OR(INDEX(INDIRECT("times"&amp;GW$2),$F153,HI$28)&gt;10,INDEX(INDIRECT(GY153),$E153,HI$28)&lt;=INDEX(INDIRECT(GY153),$E153,$F153)),0,(INDEX(INDIRECT(GY153),$E153,$F153)-INDEX(INDIRECT(GY153),$E153,HI$28))*(10-INDEX(INDIRECT("times"&amp;GW$2),$F153,HI$28))/10)</f>
        <v>0</v>
      </c>
      <c r="HJ153" s="47">
        <f ca="1">IF(OR(INDEX(INDIRECT("times"&amp;GW$2),$F153,HJ$28)&gt;10,INDEX(INDIRECT(GY153),$E153,HJ$28)&lt;=INDEX(INDIRECT(GY153),$E153,$F153)),0,(INDEX(INDIRECT(GY153),$E153,$F153)-INDEX(INDIRECT(GY153),$E153,HJ$28))*(10-INDEX(INDIRECT("times"&amp;GW$2),$F153,HJ$28))/10)</f>
        <v>0</v>
      </c>
      <c r="HK153" s="47">
        <f ca="1">IF(OR(INDEX(INDIRECT("times"&amp;GW$2),$F153,HK$28)&gt;10,INDEX(INDIRECT(GY153),$E153,HK$28)&lt;=INDEX(INDIRECT(GY153),$E153,$F153)),0,(INDEX(INDIRECT(GY153),$E153,$F153)-INDEX(INDIRECT(GY153),$E153,HK$28))*(10-INDEX(INDIRECT("times"&amp;GW$2),$F153,HK$28))/10)</f>
        <v>0</v>
      </c>
      <c r="HL153" s="47">
        <f ca="1">IF(OR(INDEX(INDIRECT("times"&amp;GW$2),$F153,HL$28)&gt;10,INDEX(INDIRECT(GY153),$E153,HL$28)&lt;=INDEX(INDIRECT(GY153),$E153,$F153)),0,(INDEX(INDIRECT(GY153),$E153,$F153)-INDEX(INDIRECT(GY153),$E153,HL$28))*(10-INDEX(INDIRECT("times"&amp;GW$2),$F153,HL$28))/10)</f>
        <v>0</v>
      </c>
      <c r="HM153" s="47">
        <f ca="1">IF(OR(INDEX(INDIRECT("times"&amp;GW$2),$F153,HM$28)&gt;10,INDEX(INDIRECT(GY153),$E153,HM$28)&lt;=INDEX(INDIRECT(GY153),$E153,$F153)),0,(INDEX(INDIRECT(GY153),$E153,$F153)-INDEX(INDIRECT(GY153),$E153,HM$28))*(10-INDEX(INDIRECT("times"&amp;GW$2),$F153,HM$28))/10)</f>
        <v>0</v>
      </c>
      <c r="HN153" s="47">
        <f ca="1">IF(OR(INDEX(INDIRECT("times"&amp;GW$2),$F153,HN$28)&gt;10,INDEX(INDIRECT(GY153),$E153,HN$28)&lt;=INDEX(INDIRECT(GY153),$E153,$F153)),0,(INDEX(INDIRECT(GY153),$E153,$F153)-INDEX(INDIRECT(GY153),$E153,HN$28))*(10-INDEX(INDIRECT("times"&amp;GW$2),$F153,HN$28))/10)</f>
        <v>0</v>
      </c>
      <c r="HO153" s="47">
        <f ca="1">IF(OR(INDEX(INDIRECT("times"&amp;GW$2),$F153,HO$28)&gt;10,INDEX(INDIRECT(GY153),$E153,HO$28)&lt;=INDEX(INDIRECT(GY153),$E153,$F153)),0,(INDEX(INDIRECT(GY153),$E153,$F153)-INDEX(INDIRECT(GY153),$E153,HO$28))*(10-INDEX(INDIRECT("times"&amp;GW$2),$F153,HO$28))/10)</f>
        <v>0</v>
      </c>
      <c r="HP153" s="47">
        <f ca="1">IF(OR(INDEX(INDIRECT("times"&amp;GW$2),$F153,HP$28)&gt;10,INDEX(INDIRECT(GY153),$E153,HP$28)&lt;=INDEX(INDIRECT(GY153),$E153,$F153)),0,(INDEX(INDIRECT(GY153),$E153,$F153)-INDEX(INDIRECT(GY153),$E153,HP$28))*(10-INDEX(INDIRECT("times"&amp;GW$2),$F153,HP$28))/10)</f>
        <v>0</v>
      </c>
      <c r="HQ153" s="47">
        <f ca="1">IF(OR(INDEX(INDIRECT("times"&amp;GW$2),$F153,HQ$28)&gt;10,INDEX(INDIRECT(GY153),$E153,HQ$28)&lt;=INDEX(INDIRECT(GY153),$E153,$F153)),0,(INDEX(INDIRECT(GY153),$E153,$F153)-INDEX(INDIRECT(GY153),$E153,HQ$28))*(10-INDEX(INDIRECT("times"&amp;GW$2),$F153,HQ$28))/10)</f>
        <v>0</v>
      </c>
      <c r="HR153" s="47">
        <f ca="1">IF(OR(INDEX(INDIRECT("times"&amp;GW$2),$F153,HR$28)&gt;10,INDEX(INDIRECT(GY153),$E153,HR$28)&lt;=INDEX(INDIRECT(GY153),$E153,$F153)),0,(INDEX(INDIRECT(GY153),$E153,$F153)-INDEX(INDIRECT(GY153),$E153,HR$28))*(10-INDEX(INDIRECT("times"&amp;GW$2),$F153,HR$28))/10)</f>
        <v>0</v>
      </c>
      <c r="HS153" s="47">
        <f ca="1">IF(OR(INDEX(INDIRECT("times"&amp;GW$2),$F153,HS$28)&gt;10,INDEX(INDIRECT(GY153),$E153,HS$28)&lt;=INDEX(INDIRECT(GY153),$E153,$F153)),0,(INDEX(INDIRECT(GY153),$E153,$F153)-INDEX(INDIRECT(GY153),$E153,HS$28))*(10-INDEX(INDIRECT("times"&amp;GW$2),$F153,HS$28))/10)</f>
        <v>0</v>
      </c>
      <c r="HT153" s="47">
        <f ca="1">IF(OR(INDEX(INDIRECT("times"&amp;GW$2),$F153,HT$28)&gt;10,INDEX(INDIRECT(GY153),$E153,HT$28)&lt;=INDEX(INDIRECT(GY153),$E153,$F153)),0,(INDEX(INDIRECT(GY153),$E153,$F153)-INDEX(INDIRECT(GY153),$E153,HT$28))*(10-INDEX(INDIRECT("times"&amp;GW$2),$F153,HT$28))/10)</f>
        <v>0</v>
      </c>
      <c r="HU153" s="47">
        <f ca="1">IF(OR(INDEX(INDIRECT("times"&amp;GW$2),$F153,HU$28)&gt;10,INDEX(INDIRECT(GY153),$E153,HU$28)&lt;=INDEX(INDIRECT(GY153),$E153,$F153)),0,(INDEX(INDIRECT(GY153),$E153,$F153)-INDEX(INDIRECT(GY153),$E153,HU$28))*(10-INDEX(INDIRECT("times"&amp;GW$2),$F153,HU$28))/10)</f>
        <v>0</v>
      </c>
      <c r="HV153" s="48">
        <f ca="1">IF(OR(INDEX(INDIRECT("times"&amp;GW$2),$F153,HV$28)&gt;10,INDEX(INDIRECT(GY153),$E153,HV$28)&lt;=INDEX(INDIRECT(GY153),$E153,$F153)),0,(INDEX(INDIRECT(GY153),$E153,$F153)-INDEX(INDIRECT(GY153),$E153,HV$28))*(10-INDEX(INDIRECT("times"&amp;GW$2),$F153,HV$28))/10)</f>
        <v>0</v>
      </c>
      <c r="HW153" s="201">
        <v>6</v>
      </c>
    </row>
    <row r="154" spans="1:231" ht="15">
      <c r="A154" s="18" t="s">
        <v>195</v>
      </c>
      <c r="B154" s="122">
        <f>A131</f>
        <v>1</v>
      </c>
      <c r="C154" s="122" t="str">
        <f>A132</f>
        <v>work1834</v>
      </c>
      <c r="D154" s="210" t="str">
        <f t="shared" si="598"/>
        <v>core1_work1834</v>
      </c>
      <c r="E154" s="122">
        <v>1</v>
      </c>
      <c r="F154" s="33">
        <v>7</v>
      </c>
      <c r="G154" s="46">
        <f ca="1">IF(OR(INDEX(INDIRECT("times"&amp;B$2),$F154,G$28)&gt;10,INDEX(INDIRECT(D154),$E154,G$28)&lt;=INDEX(INDIRECT(D154),$E154,$F154)),0,(INDEX(INDIRECT(D154),$E154,$F154)-INDEX(INDIRECT(D154),$E154,G$28))*(10-INDEX(INDIRECT("times"&amp;B$2),$F154,G$28))/10)</f>
        <v>0</v>
      </c>
      <c r="H154" s="47">
        <f ca="1">IF(OR(INDEX(INDIRECT("times"&amp;B$2),$F154,H$28)&gt;10,INDEX(INDIRECT(D154),$E154,H$28)&lt;=INDEX(INDIRECT(D154),$E154,$F154)),0,(INDEX(INDIRECT(D154),$E154,$F154)-INDEX(INDIRECT(D154),$E154,H$28))*(10-INDEX(INDIRECT("times"&amp;B$2),$F154,H$28))/10)</f>
        <v>0</v>
      </c>
      <c r="I154" s="47">
        <f ca="1">IF(OR(INDEX(INDIRECT("times"&amp;B$2),$F154,I$28)&gt;10,INDEX(INDIRECT(D154),$E154,I$28)&lt;=INDEX(INDIRECT(D154),$E154,$F154)),0,(INDEX(INDIRECT(D154),$E154,$F154)-INDEX(INDIRECT(D154),$E154,I$28))*(10-INDEX(INDIRECT("times"&amp;B$2),$F154,I$28))/10)</f>
        <v>0</v>
      </c>
      <c r="J154" s="47">
        <f ca="1">IF(OR(INDEX(INDIRECT("times"&amp;B$2),$F154,J$28)&gt;10,INDEX(INDIRECT(D154),$E154,J$28)&lt;=INDEX(INDIRECT(D154),$E154,$F154)),0,(INDEX(INDIRECT(D154),$E154,$F154)-INDEX(INDIRECT(D154),$E154,J$28))*(10-INDEX(INDIRECT("times"&amp;B$2),$F154,J$28))/10)</f>
        <v>0</v>
      </c>
      <c r="K154" s="47">
        <f ca="1">IF(OR(INDEX(INDIRECT("times"&amp;B$2),$F154,K$28)&gt;10,INDEX(INDIRECT(D154),$E154,K$28)&lt;=INDEX(INDIRECT(D154),$E154,$F154)),0,(INDEX(INDIRECT(D154),$E154,$F154)-INDEX(INDIRECT(D154),$E154,K$28))*(10-INDEX(INDIRECT("times"&amp;B$2),$F154,K$28))/10)</f>
        <v>0</v>
      </c>
      <c r="L154" s="47">
        <f ca="1">IF(OR(INDEX(INDIRECT("times"&amp;B$2),$F154,L$28)&gt;10,INDEX(INDIRECT(D154),$E154,L$28)&lt;=INDEX(INDIRECT(D154),$E154,$F154)),0,(INDEX(INDIRECT(D154),$E154,$F154)-INDEX(INDIRECT(D154),$E154,L$28))*(10-INDEX(INDIRECT("times"&amp;B$2),$F154,L$28))/10)</f>
        <v>0</v>
      </c>
      <c r="M154" s="47">
        <f ca="1">IF(OR(INDEX(INDIRECT("times"&amp;B$2),$F154,M$28)&gt;10,INDEX(INDIRECT(D154),$E154,M$28)&lt;=INDEX(INDIRECT(D154),$E154,$F154)),0,(INDEX(INDIRECT(D154),$E154,$F154)-INDEX(INDIRECT(D154),$E154,M$28))*(10-INDEX(INDIRECT("times"&amp;B$2),$F154,M$28))/10)</f>
        <v>0</v>
      </c>
      <c r="N154" s="47">
        <f ca="1">IF(OR(INDEX(INDIRECT("times"&amp;B$2),$F154,N$28)&gt;10,INDEX(INDIRECT(D154),$E154,N$28)&lt;=INDEX(INDIRECT(D154),$E154,$F154)),0,(INDEX(INDIRECT(D154),$E154,$F154)-INDEX(INDIRECT(D154),$E154,N$28))*(10-INDEX(INDIRECT("times"&amp;B$2),$F154,N$28))/10)</f>
        <v>0</v>
      </c>
      <c r="O154" s="47">
        <f ca="1">IF(OR(INDEX(INDIRECT("times"&amp;B$2),$F154,O$28)&gt;10,INDEX(INDIRECT(D154),$E154,O$28)&lt;=INDEX(INDIRECT(D154),$E154,$F154)),0,(INDEX(INDIRECT(D154),$E154,$F154)-INDEX(INDIRECT(D154),$E154,O$28))*(10-INDEX(INDIRECT("times"&amp;B$2),$F154,O$28))/10)</f>
        <v>0</v>
      </c>
      <c r="P154" s="47">
        <f ca="1">IF(OR(INDEX(INDIRECT("times"&amp;B$2),$F154,P$28)&gt;10,INDEX(INDIRECT(D154),$E154,P$28)&lt;=INDEX(INDIRECT(D154),$E154,$F154)),0,(INDEX(INDIRECT(D154),$E154,$F154)-INDEX(INDIRECT(D154),$E154,P$28))*(10-INDEX(INDIRECT("times"&amp;B$2),$F154,P$28))/10)</f>
        <v>0</v>
      </c>
      <c r="Q154" s="47">
        <f ca="1">IF(OR(INDEX(INDIRECT("times"&amp;B$2),$F154,Q$28)&gt;10,INDEX(INDIRECT(D154),$E154,Q$28)&lt;=INDEX(INDIRECT(D154),$E154,$F154)),0,(INDEX(INDIRECT(D154),$E154,$F154)-INDEX(INDIRECT(D154),$E154,Q$28))*(10-INDEX(INDIRECT("times"&amp;B$2),$F154,Q$28))/10)</f>
        <v>0</v>
      </c>
      <c r="R154" s="47">
        <f ca="1">IF(OR(INDEX(INDIRECT("times"&amp;B$2),$F154,R$28)&gt;10,INDEX(INDIRECT(D154),$E154,R$28)&lt;=INDEX(INDIRECT(D154),$E154,$F154)),0,(INDEX(INDIRECT(D154),$E154,$F154)-INDEX(INDIRECT(D154),$E154,R$28))*(10-INDEX(INDIRECT("times"&amp;B$2),$F154,R$28))/10)</f>
        <v>0</v>
      </c>
      <c r="S154" s="47">
        <f ca="1">IF(OR(INDEX(INDIRECT("times"&amp;B$2),$F154,S$28)&gt;10,INDEX(INDIRECT(D154),$E154,S$28)&lt;=INDEX(INDIRECT(D154),$E154,$F154)),0,(INDEX(INDIRECT(D154),$E154,$F154)-INDEX(INDIRECT(D154),$E154,S$28))*(10-INDEX(INDIRECT("times"&amp;B$2),$F154,S$28))/10)</f>
        <v>0</v>
      </c>
      <c r="T154" s="47">
        <f ca="1">IF(OR(INDEX(INDIRECT("times"&amp;B$2),$F154,T$28)&gt;10,INDEX(INDIRECT(D154),$E154,T$28)&lt;=INDEX(INDIRECT(D154),$E154,$F154)),0,(INDEX(INDIRECT(D154),$E154,$F154)-INDEX(INDIRECT(D154),$E154,T$28))*(10-INDEX(INDIRECT("times"&amp;B$2),$F154,T$28))/10)</f>
        <v>0</v>
      </c>
      <c r="U154" s="47">
        <f ca="1">IF(OR(INDEX(INDIRECT("times"&amp;B$2),$F154,U$28)&gt;10,INDEX(INDIRECT(D154),$E154,U$28)&lt;=INDEX(INDIRECT(D154),$E154,$F154)),0,(INDEX(INDIRECT(D154),$E154,$F154)-INDEX(INDIRECT(D154),$E154,U$28))*(10-INDEX(INDIRECT("times"&amp;B$2),$F154,U$28))/10)</f>
        <v>0</v>
      </c>
      <c r="V154" s="47">
        <f ca="1">IF(OR(INDEX(INDIRECT("times"&amp;B$2),$F154,V$28)&gt;10,INDEX(INDIRECT(D154),$E154,V$28)&lt;=INDEX(INDIRECT(D154),$E154,$F154)),0,(INDEX(INDIRECT(D154),$E154,$F154)-INDEX(INDIRECT(D154),$E154,V$28))*(10-INDEX(INDIRECT("times"&amp;B$2),$F154,V$28))/10)</f>
        <v>0</v>
      </c>
      <c r="W154" s="47">
        <f ca="1">IF(OR(INDEX(INDIRECT("times"&amp;B$2),$F154,W$28)&gt;10,INDEX(INDIRECT(D154),$E154,W$28)&lt;=INDEX(INDIRECT(D154),$E154,$F154)),0,(INDEX(INDIRECT(D154),$E154,$F154)-INDEX(INDIRECT(D154),$E154,W$28))*(10-INDEX(INDIRECT("times"&amp;B$2),$F154,W$28))/10)</f>
        <v>0</v>
      </c>
      <c r="X154" s="47">
        <f ca="1">IF(OR(INDEX(INDIRECT("times"&amp;B$2),$F154,X$28)&gt;10,INDEX(INDIRECT(D154),$E154,X$28)&lt;=INDEX(INDIRECT(D154),$E154,$F154)),0,(INDEX(INDIRECT(D154),$E154,$F154)-INDEX(INDIRECT(D154),$E154,X$28))*(10-INDEX(INDIRECT("times"&amp;B$2),$F154,X$28))/10)</f>
        <v>0</v>
      </c>
      <c r="Y154" s="47">
        <f ca="1">IF(OR(INDEX(INDIRECT("times"&amp;B$2),$F154,Y$28)&gt;10,INDEX(INDIRECT(D154),$E154,Y$28)&lt;=INDEX(INDIRECT(D154),$E154,$F154)),0,(INDEX(INDIRECT(D154),$E154,$F154)-INDEX(INDIRECT(D154),$E154,Y$28))*(10-INDEX(INDIRECT("times"&amp;B$2),$F154,Y$28))/10)</f>
        <v>0</v>
      </c>
      <c r="Z154" s="47">
        <f ca="1">IF(OR(INDEX(INDIRECT("times"&amp;B$2),$F154,Z$28)&gt;10,INDEX(INDIRECT(D154),$E154,Z$28)&lt;=INDEX(INDIRECT(D154),$E154,$F154)),0,(INDEX(INDIRECT(D154),$E154,$F154)-INDEX(INDIRECT(D154),$E154,Z$28))*(10-INDEX(INDIRECT("times"&amp;B$2),$F154,Z$28))/10)</f>
        <v>0</v>
      </c>
      <c r="AA154" s="48">
        <f ca="1">IF(OR(INDEX(INDIRECT("times"&amp;B$2),$F154,AA$28)&gt;10,INDEX(INDIRECT(D154),$E154,AA$28)&lt;=INDEX(INDIRECT(D154),$E154,$F154)),0,(INDEX(INDIRECT(D154),$E154,$F154)-INDEX(INDIRECT(D154),$E154,AA$28))*(10-INDEX(INDIRECT("times"&amp;B$2),$F154,AA$28))/10)</f>
        <v>0</v>
      </c>
      <c r="AB154" s="201">
        <v>7</v>
      </c>
      <c r="AD154" s="18" t="s">
        <v>195</v>
      </c>
      <c r="AE154" s="122">
        <f>AD131</f>
        <v>1</v>
      </c>
      <c r="AF154" s="122" t="str">
        <f>AD132</f>
        <v>shop1834</v>
      </c>
      <c r="AG154" s="210" t="str">
        <f t="shared" si="599"/>
        <v>core1_shop1834</v>
      </c>
      <c r="AH154" s="122">
        <v>1</v>
      </c>
      <c r="AI154" s="33">
        <v>7</v>
      </c>
      <c r="AJ154" s="46">
        <f ca="1">IF(OR(INDEX(INDIRECT("times"&amp;AE$2),$F154,AJ$28)&gt;10,INDEX(INDIRECT(AG154),$E154,AJ$28)&lt;=INDEX(INDIRECT(AG154),$E154,$F154)),0,(INDEX(INDIRECT(AG154),$E154,$F154)-INDEX(INDIRECT(AG154),$E154,AJ$28))*(10-INDEX(INDIRECT("times"&amp;AE$2),$F154,AJ$28))/10)</f>
        <v>0</v>
      </c>
      <c r="AK154" s="47">
        <f ca="1">IF(OR(INDEX(INDIRECT("times"&amp;AE$2),$F154,AK$28)&gt;10,INDEX(INDIRECT(AG154),$E154,AK$28)&lt;=INDEX(INDIRECT(AG154),$E154,$F154)),0,(INDEX(INDIRECT(AG154),$E154,$F154)-INDEX(INDIRECT(AG154),$E154,AK$28))*(10-INDEX(INDIRECT("times"&amp;AE$2),$F154,AK$28))/10)</f>
        <v>0</v>
      </c>
      <c r="AL154" s="47">
        <f ca="1">IF(OR(INDEX(INDIRECT("times"&amp;AE$2),$F154,AL$28)&gt;10,INDEX(INDIRECT(AG154),$E154,AL$28)&lt;=INDEX(INDIRECT(AG154),$E154,$F154)),0,(INDEX(INDIRECT(AG154),$E154,$F154)-INDEX(INDIRECT(AG154),$E154,AL$28))*(10-INDEX(INDIRECT("times"&amp;AE$2),$F154,AL$28))/10)</f>
        <v>0</v>
      </c>
      <c r="AM154" s="47">
        <f ca="1">IF(OR(INDEX(INDIRECT("times"&amp;AE$2),$F154,AM$28)&gt;10,INDEX(INDIRECT(AG154),$E154,AM$28)&lt;=INDEX(INDIRECT(AG154),$E154,$F154)),0,(INDEX(INDIRECT(AG154),$E154,$F154)-INDEX(INDIRECT(AG154),$E154,AM$28))*(10-INDEX(INDIRECT("times"&amp;AE$2),$F154,AM$28))/10)</f>
        <v>0</v>
      </c>
      <c r="AN154" s="47">
        <f ca="1">IF(OR(INDEX(INDIRECT("times"&amp;AE$2),$F154,AN$28)&gt;10,INDEX(INDIRECT(AG154),$E154,AN$28)&lt;=INDEX(INDIRECT(AG154),$E154,$F154)),0,(INDEX(INDIRECT(AG154),$E154,$F154)-INDEX(INDIRECT(AG154),$E154,AN$28))*(10-INDEX(INDIRECT("times"&amp;AE$2),$F154,AN$28))/10)</f>
        <v>0</v>
      </c>
      <c r="AO154" s="47">
        <f ca="1">IF(OR(INDEX(INDIRECT("times"&amp;AE$2),$F154,AO$28)&gt;10,INDEX(INDIRECT(AG154),$E154,AO$28)&lt;=INDEX(INDIRECT(AG154),$E154,$F154)),0,(INDEX(INDIRECT(AG154),$E154,$F154)-INDEX(INDIRECT(AG154),$E154,AO$28))*(10-INDEX(INDIRECT("times"&amp;AE$2),$F154,AO$28))/10)</f>
        <v>0</v>
      </c>
      <c r="AP154" s="47">
        <f ca="1">IF(OR(INDEX(INDIRECT("times"&amp;AE$2),$F154,AP$28)&gt;10,INDEX(INDIRECT(AG154),$E154,AP$28)&lt;=INDEX(INDIRECT(AG154),$E154,$F154)),0,(INDEX(INDIRECT(AG154),$E154,$F154)-INDEX(INDIRECT(AG154),$E154,AP$28))*(10-INDEX(INDIRECT("times"&amp;AE$2),$F154,AP$28))/10)</f>
        <v>0</v>
      </c>
      <c r="AQ154" s="47">
        <f ca="1">IF(OR(INDEX(INDIRECT("times"&amp;AE$2),$F154,AQ$28)&gt;10,INDEX(INDIRECT(AG154),$E154,AQ$28)&lt;=INDEX(INDIRECT(AG154),$E154,$F154)),0,(INDEX(INDIRECT(AG154),$E154,$F154)-INDEX(INDIRECT(AG154),$E154,AQ$28))*(10-INDEX(INDIRECT("times"&amp;AE$2),$F154,AQ$28))/10)</f>
        <v>0</v>
      </c>
      <c r="AR154" s="47">
        <f ca="1">IF(OR(INDEX(INDIRECT("times"&amp;AE$2),$F154,AR$28)&gt;10,INDEX(INDIRECT(AG154),$E154,AR$28)&lt;=INDEX(INDIRECT(AG154),$E154,$F154)),0,(INDEX(INDIRECT(AG154),$E154,$F154)-INDEX(INDIRECT(AG154),$E154,AR$28))*(10-INDEX(INDIRECT("times"&amp;AE$2),$F154,AR$28))/10)</f>
        <v>0</v>
      </c>
      <c r="AS154" s="47">
        <f ca="1">IF(OR(INDEX(INDIRECT("times"&amp;AE$2),$F154,AS$28)&gt;10,INDEX(INDIRECT(AG154),$E154,AS$28)&lt;=INDEX(INDIRECT(AG154),$E154,$F154)),0,(INDEX(INDIRECT(AG154),$E154,$F154)-INDEX(INDIRECT(AG154),$E154,AS$28))*(10-INDEX(INDIRECT("times"&amp;AE$2),$F154,AS$28))/10)</f>
        <v>0</v>
      </c>
      <c r="AT154" s="47">
        <f ca="1">IF(OR(INDEX(INDIRECT("times"&amp;AE$2),$F154,AT$28)&gt;10,INDEX(INDIRECT(AG154),$E154,AT$28)&lt;=INDEX(INDIRECT(AG154),$E154,$F154)),0,(INDEX(INDIRECT(AG154),$E154,$F154)-INDEX(INDIRECT(AG154),$E154,AT$28))*(10-INDEX(INDIRECT("times"&amp;AE$2),$F154,AT$28))/10)</f>
        <v>0</v>
      </c>
      <c r="AU154" s="47">
        <f ca="1">IF(OR(INDEX(INDIRECT("times"&amp;AE$2),$F154,AU$28)&gt;10,INDEX(INDIRECT(AG154),$E154,AU$28)&lt;=INDEX(INDIRECT(AG154),$E154,$F154)),0,(INDEX(INDIRECT(AG154),$E154,$F154)-INDEX(INDIRECT(AG154),$E154,AU$28))*(10-INDEX(INDIRECT("times"&amp;AE$2),$F154,AU$28))/10)</f>
        <v>0</v>
      </c>
      <c r="AV154" s="47">
        <f ca="1">IF(OR(INDEX(INDIRECT("times"&amp;AE$2),$F154,AV$28)&gt;10,INDEX(INDIRECT(AG154),$E154,AV$28)&lt;=INDEX(INDIRECT(AG154),$E154,$F154)),0,(INDEX(INDIRECT(AG154),$E154,$F154)-INDEX(INDIRECT(AG154),$E154,AV$28))*(10-INDEX(INDIRECT("times"&amp;AE$2),$F154,AV$28))/10)</f>
        <v>0</v>
      </c>
      <c r="AW154" s="47">
        <f ca="1">IF(OR(INDEX(INDIRECT("times"&amp;AE$2),$F154,AW$28)&gt;10,INDEX(INDIRECT(AG154),$E154,AW$28)&lt;=INDEX(INDIRECT(AG154),$E154,$F154)),0,(INDEX(INDIRECT(AG154),$E154,$F154)-INDEX(INDIRECT(AG154),$E154,AW$28))*(10-INDEX(INDIRECT("times"&amp;AE$2),$F154,AW$28))/10)</f>
        <v>0</v>
      </c>
      <c r="AX154" s="47">
        <f ca="1">IF(OR(INDEX(INDIRECT("times"&amp;AE$2),$F154,AX$28)&gt;10,INDEX(INDIRECT(AG154),$E154,AX$28)&lt;=INDEX(INDIRECT(AG154),$E154,$F154)),0,(INDEX(INDIRECT(AG154),$E154,$F154)-INDEX(INDIRECT(AG154),$E154,AX$28))*(10-INDEX(INDIRECT("times"&amp;AE$2),$F154,AX$28))/10)</f>
        <v>0</v>
      </c>
      <c r="AY154" s="47">
        <f ca="1">IF(OR(INDEX(INDIRECT("times"&amp;AE$2),$F154,AY$28)&gt;10,INDEX(INDIRECT(AG154),$E154,AY$28)&lt;=INDEX(INDIRECT(AG154),$E154,$F154)),0,(INDEX(INDIRECT(AG154),$E154,$F154)-INDEX(INDIRECT(AG154),$E154,AY$28))*(10-INDEX(INDIRECT("times"&amp;AE$2),$F154,AY$28))/10)</f>
        <v>0</v>
      </c>
      <c r="AZ154" s="47">
        <f ca="1">IF(OR(INDEX(INDIRECT("times"&amp;AE$2),$F154,AZ$28)&gt;10,INDEX(INDIRECT(AG154),$E154,AZ$28)&lt;=INDEX(INDIRECT(AG154),$E154,$F154)),0,(INDEX(INDIRECT(AG154),$E154,$F154)-INDEX(INDIRECT(AG154),$E154,AZ$28))*(10-INDEX(INDIRECT("times"&amp;AE$2),$F154,AZ$28))/10)</f>
        <v>0</v>
      </c>
      <c r="BA154" s="47">
        <f ca="1">IF(OR(INDEX(INDIRECT("times"&amp;AE$2),$F154,BA$28)&gt;10,INDEX(INDIRECT(AG154),$E154,BA$28)&lt;=INDEX(INDIRECT(AG154),$E154,$F154)),0,(INDEX(INDIRECT(AG154),$E154,$F154)-INDEX(INDIRECT(AG154),$E154,BA$28))*(10-INDEX(INDIRECT("times"&amp;AE$2),$F154,BA$28))/10)</f>
        <v>0</v>
      </c>
      <c r="BB154" s="47">
        <f ca="1">IF(OR(INDEX(INDIRECT("times"&amp;AE$2),$F154,BB$28)&gt;10,INDEX(INDIRECT(AG154),$E154,BB$28)&lt;=INDEX(INDIRECT(AG154),$E154,$F154)),0,(INDEX(INDIRECT(AG154),$E154,$F154)-INDEX(INDIRECT(AG154),$E154,BB$28))*(10-INDEX(INDIRECT("times"&amp;AE$2),$F154,BB$28))/10)</f>
        <v>0</v>
      </c>
      <c r="BC154" s="47">
        <f ca="1">IF(OR(INDEX(INDIRECT("times"&amp;AE$2),$F154,BC$28)&gt;10,INDEX(INDIRECT(AG154),$E154,BC$28)&lt;=INDEX(INDIRECT(AG154),$E154,$F154)),0,(INDEX(INDIRECT(AG154),$E154,$F154)-INDEX(INDIRECT(AG154),$E154,BC$28))*(10-INDEX(INDIRECT("times"&amp;AE$2),$F154,BC$28))/10)</f>
        <v>0</v>
      </c>
      <c r="BD154" s="48">
        <f ca="1">IF(OR(INDEX(INDIRECT("times"&amp;AE$2),$F154,BD$28)&gt;10,INDEX(INDIRECT(AG154),$E154,BD$28)&lt;=INDEX(INDIRECT(AG154),$E154,$F154)),0,(INDEX(INDIRECT(AG154),$E154,$F154)-INDEX(INDIRECT(AG154),$E154,BD$28))*(10-INDEX(INDIRECT("times"&amp;AE$2),$F154,BD$28))/10)</f>
        <v>0</v>
      </c>
      <c r="BE154" s="201">
        <v>7</v>
      </c>
      <c r="BG154" s="18" t="s">
        <v>195</v>
      </c>
      <c r="BH154" s="122">
        <f>BG131</f>
        <v>1</v>
      </c>
      <c r="BI154" s="122" t="str">
        <f>BG132</f>
        <v>lei1834</v>
      </c>
      <c r="BJ154" s="210" t="str">
        <f t="shared" si="600"/>
        <v>core1_lei1834</v>
      </c>
      <c r="BK154" s="122">
        <v>1</v>
      </c>
      <c r="BL154" s="33">
        <v>7</v>
      </c>
      <c r="BM154" s="46">
        <f ca="1">IF(OR(INDEX(INDIRECT("times"&amp;BH$2),$F154,BM$28)&gt;10,INDEX(INDIRECT(BJ154),$E154,BM$28)&lt;=INDEX(INDIRECT(BJ154),$E154,$F154)),0,(INDEX(INDIRECT(BJ154),$E154,$F154)-INDEX(INDIRECT(BJ154),$E154,BM$28))*(10-INDEX(INDIRECT("times"&amp;BH$2),$F154,BM$28))/10)</f>
        <v>0</v>
      </c>
      <c r="BN154" s="47">
        <f ca="1">IF(OR(INDEX(INDIRECT("times"&amp;BH$2),$F154,BN$28)&gt;10,INDEX(INDIRECT(BJ154),$E154,BN$28)&lt;=INDEX(INDIRECT(BJ154),$E154,$F154)),0,(INDEX(INDIRECT(BJ154),$E154,$F154)-INDEX(INDIRECT(BJ154),$E154,BN$28))*(10-INDEX(INDIRECT("times"&amp;BH$2),$F154,BN$28))/10)</f>
        <v>0</v>
      </c>
      <c r="BO154" s="47">
        <f ca="1">IF(OR(INDEX(INDIRECT("times"&amp;BH$2),$F154,BO$28)&gt;10,INDEX(INDIRECT(BJ154),$E154,BO$28)&lt;=INDEX(INDIRECT(BJ154),$E154,$F154)),0,(INDEX(INDIRECT(BJ154),$E154,$F154)-INDEX(INDIRECT(BJ154),$E154,BO$28))*(10-INDEX(INDIRECT("times"&amp;BH$2),$F154,BO$28))/10)</f>
        <v>0</v>
      </c>
      <c r="BP154" s="47">
        <f ca="1">IF(OR(INDEX(INDIRECT("times"&amp;BH$2),$F154,BP$28)&gt;10,INDEX(INDIRECT(BJ154),$E154,BP$28)&lt;=INDEX(INDIRECT(BJ154),$E154,$F154)),0,(INDEX(INDIRECT(BJ154),$E154,$F154)-INDEX(INDIRECT(BJ154),$E154,BP$28))*(10-INDEX(INDIRECT("times"&amp;BH$2),$F154,BP$28))/10)</f>
        <v>0</v>
      </c>
      <c r="BQ154" s="47">
        <f ca="1">IF(OR(INDEX(INDIRECT("times"&amp;BH$2),$F154,BQ$28)&gt;10,INDEX(INDIRECT(BJ154),$E154,BQ$28)&lt;=INDEX(INDIRECT(BJ154),$E154,$F154)),0,(INDEX(INDIRECT(BJ154),$E154,$F154)-INDEX(INDIRECT(BJ154),$E154,BQ$28))*(10-INDEX(INDIRECT("times"&amp;BH$2),$F154,BQ$28))/10)</f>
        <v>0</v>
      </c>
      <c r="BR154" s="47">
        <f ca="1">IF(OR(INDEX(INDIRECT("times"&amp;BH$2),$F154,BR$28)&gt;10,INDEX(INDIRECT(BJ154),$E154,BR$28)&lt;=INDEX(INDIRECT(BJ154),$E154,$F154)),0,(INDEX(INDIRECT(BJ154),$E154,$F154)-INDEX(INDIRECT(BJ154),$E154,BR$28))*(10-INDEX(INDIRECT("times"&amp;BH$2),$F154,BR$28))/10)</f>
        <v>0</v>
      </c>
      <c r="BS154" s="47">
        <f ca="1">IF(OR(INDEX(INDIRECT("times"&amp;BH$2),$F154,BS$28)&gt;10,INDEX(INDIRECT(BJ154),$E154,BS$28)&lt;=INDEX(INDIRECT(BJ154),$E154,$F154)),0,(INDEX(INDIRECT(BJ154),$E154,$F154)-INDEX(INDIRECT(BJ154),$E154,BS$28))*(10-INDEX(INDIRECT("times"&amp;BH$2),$F154,BS$28))/10)</f>
        <v>0</v>
      </c>
      <c r="BT154" s="47">
        <f ca="1">IF(OR(INDEX(INDIRECT("times"&amp;BH$2),$F154,BT$28)&gt;10,INDEX(INDIRECT(BJ154),$E154,BT$28)&lt;=INDEX(INDIRECT(BJ154),$E154,$F154)),0,(INDEX(INDIRECT(BJ154),$E154,$F154)-INDEX(INDIRECT(BJ154),$E154,BT$28))*(10-INDEX(INDIRECT("times"&amp;BH$2),$F154,BT$28))/10)</f>
        <v>0</v>
      </c>
      <c r="BU154" s="47">
        <f ca="1">IF(OR(INDEX(INDIRECT("times"&amp;BH$2),$F154,BU$28)&gt;10,INDEX(INDIRECT(BJ154),$E154,BU$28)&lt;=INDEX(INDIRECT(BJ154),$E154,$F154)),0,(INDEX(INDIRECT(BJ154),$E154,$F154)-INDEX(INDIRECT(BJ154),$E154,BU$28))*(10-INDEX(INDIRECT("times"&amp;BH$2),$F154,BU$28))/10)</f>
        <v>0</v>
      </c>
      <c r="BV154" s="47">
        <f ca="1">IF(OR(INDEX(INDIRECT("times"&amp;BH$2),$F154,BV$28)&gt;10,INDEX(INDIRECT(BJ154),$E154,BV$28)&lt;=INDEX(INDIRECT(BJ154),$E154,$F154)),0,(INDEX(INDIRECT(BJ154),$E154,$F154)-INDEX(INDIRECT(BJ154),$E154,BV$28))*(10-INDEX(INDIRECT("times"&amp;BH$2),$F154,BV$28))/10)</f>
        <v>0</v>
      </c>
      <c r="BW154" s="47">
        <f ca="1">IF(OR(INDEX(INDIRECT("times"&amp;BH$2),$F154,BW$28)&gt;10,INDEX(INDIRECT(BJ154),$E154,BW$28)&lt;=INDEX(INDIRECT(BJ154),$E154,$F154)),0,(INDEX(INDIRECT(BJ154),$E154,$F154)-INDEX(INDIRECT(BJ154),$E154,BW$28))*(10-INDEX(INDIRECT("times"&amp;BH$2),$F154,BW$28))/10)</f>
        <v>0</v>
      </c>
      <c r="BX154" s="47">
        <f ca="1">IF(OR(INDEX(INDIRECT("times"&amp;BH$2),$F154,BX$28)&gt;10,INDEX(INDIRECT(BJ154),$E154,BX$28)&lt;=INDEX(INDIRECT(BJ154),$E154,$F154)),0,(INDEX(INDIRECT(BJ154),$E154,$F154)-INDEX(INDIRECT(BJ154),$E154,BX$28))*(10-INDEX(INDIRECT("times"&amp;BH$2),$F154,BX$28))/10)</f>
        <v>0</v>
      </c>
      <c r="BY154" s="47">
        <f ca="1">IF(OR(INDEX(INDIRECT("times"&amp;BH$2),$F154,BY$28)&gt;10,INDEX(INDIRECT(BJ154),$E154,BY$28)&lt;=INDEX(INDIRECT(BJ154),$E154,$F154)),0,(INDEX(INDIRECT(BJ154),$E154,$F154)-INDEX(INDIRECT(BJ154),$E154,BY$28))*(10-INDEX(INDIRECT("times"&amp;BH$2),$F154,BY$28))/10)</f>
        <v>0</v>
      </c>
      <c r="BZ154" s="47">
        <f ca="1">IF(OR(INDEX(INDIRECT("times"&amp;BH$2),$F154,BZ$28)&gt;10,INDEX(INDIRECT(BJ154),$E154,BZ$28)&lt;=INDEX(INDIRECT(BJ154),$E154,$F154)),0,(INDEX(INDIRECT(BJ154),$E154,$F154)-INDEX(INDIRECT(BJ154),$E154,BZ$28))*(10-INDEX(INDIRECT("times"&amp;BH$2),$F154,BZ$28))/10)</f>
        <v>0</v>
      </c>
      <c r="CA154" s="47">
        <f ca="1">IF(OR(INDEX(INDIRECT("times"&amp;BH$2),$F154,CA$28)&gt;10,INDEX(INDIRECT(BJ154),$E154,CA$28)&lt;=INDEX(INDIRECT(BJ154),$E154,$F154)),0,(INDEX(INDIRECT(BJ154),$E154,$F154)-INDEX(INDIRECT(BJ154),$E154,CA$28))*(10-INDEX(INDIRECT("times"&amp;BH$2),$F154,CA$28))/10)</f>
        <v>0</v>
      </c>
      <c r="CB154" s="47">
        <f ca="1">IF(OR(INDEX(INDIRECT("times"&amp;BH$2),$F154,CB$28)&gt;10,INDEX(INDIRECT(BJ154),$E154,CB$28)&lt;=INDEX(INDIRECT(BJ154),$E154,$F154)),0,(INDEX(INDIRECT(BJ154),$E154,$F154)-INDEX(INDIRECT(BJ154),$E154,CB$28))*(10-INDEX(INDIRECT("times"&amp;BH$2),$F154,CB$28))/10)</f>
        <v>0</v>
      </c>
      <c r="CC154" s="47">
        <f ca="1">IF(OR(INDEX(INDIRECT("times"&amp;BH$2),$F154,CC$28)&gt;10,INDEX(INDIRECT(BJ154),$E154,CC$28)&lt;=INDEX(INDIRECT(BJ154),$E154,$F154)),0,(INDEX(INDIRECT(BJ154),$E154,$F154)-INDEX(INDIRECT(BJ154),$E154,CC$28))*(10-INDEX(INDIRECT("times"&amp;BH$2),$F154,CC$28))/10)</f>
        <v>0</v>
      </c>
      <c r="CD154" s="47">
        <f ca="1">IF(OR(INDEX(INDIRECT("times"&amp;BH$2),$F154,CD$28)&gt;10,INDEX(INDIRECT(BJ154),$E154,CD$28)&lt;=INDEX(INDIRECT(BJ154),$E154,$F154)),0,(INDEX(INDIRECT(BJ154),$E154,$F154)-INDEX(INDIRECT(BJ154),$E154,CD$28))*(10-INDEX(INDIRECT("times"&amp;BH$2),$F154,CD$28))/10)</f>
        <v>0</v>
      </c>
      <c r="CE154" s="47">
        <f ca="1">IF(OR(INDEX(INDIRECT("times"&amp;BH$2),$F154,CE$28)&gt;10,INDEX(INDIRECT(BJ154),$E154,CE$28)&lt;=INDEX(INDIRECT(BJ154),$E154,$F154)),0,(INDEX(INDIRECT(BJ154),$E154,$F154)-INDEX(INDIRECT(BJ154),$E154,CE$28))*(10-INDEX(INDIRECT("times"&amp;BH$2),$F154,CE$28))/10)</f>
        <v>0</v>
      </c>
      <c r="CF154" s="47">
        <f ca="1">IF(OR(INDEX(INDIRECT("times"&amp;BH$2),$F154,CF$28)&gt;10,INDEX(INDIRECT(BJ154),$E154,CF$28)&lt;=INDEX(INDIRECT(BJ154),$E154,$F154)),0,(INDEX(INDIRECT(BJ154),$E154,$F154)-INDEX(INDIRECT(BJ154),$E154,CF$28))*(10-INDEX(INDIRECT("times"&amp;BH$2),$F154,CF$28))/10)</f>
        <v>0</v>
      </c>
      <c r="CG154" s="48">
        <f ca="1">IF(OR(INDEX(INDIRECT("times"&amp;BH$2),$F154,CG$28)&gt;10,INDEX(INDIRECT(BJ154),$E154,CG$28)&lt;=INDEX(INDIRECT(BJ154),$E154,$F154)),0,(INDEX(INDIRECT(BJ154),$E154,$F154)-INDEX(INDIRECT(BJ154),$E154,CG$28))*(10-INDEX(INDIRECT("times"&amp;BH$2),$F154,CG$28))/10)</f>
        <v>0</v>
      </c>
      <c r="CH154" s="201">
        <v>7</v>
      </c>
      <c r="CJ154" s="18" t="s">
        <v>195</v>
      </c>
      <c r="CK154" s="122">
        <f>CJ131</f>
        <v>1</v>
      </c>
      <c r="CL154" s="122" t="str">
        <f>CJ132</f>
        <v>work3564</v>
      </c>
      <c r="CM154" s="210" t="str">
        <f t="shared" si="601"/>
        <v>core1_work3564</v>
      </c>
      <c r="CN154" s="122">
        <v>1</v>
      </c>
      <c r="CO154" s="33">
        <v>7</v>
      </c>
      <c r="CP154" s="46">
        <f ca="1">IF(OR(INDEX(INDIRECT("times"&amp;CK$2),$F154,CP$28)&gt;10,INDEX(INDIRECT(CM154),$E154,CP$28)&lt;=INDEX(INDIRECT(CM154),$E154,$F154)),0,(INDEX(INDIRECT(CM154),$E154,$F154)-INDEX(INDIRECT(CM154),$E154,CP$28))*(10-INDEX(INDIRECT("times"&amp;CK$2),$F154,CP$28))/10)</f>
        <v>0</v>
      </c>
      <c r="CQ154" s="47">
        <f ca="1">IF(OR(INDEX(INDIRECT("times"&amp;CK$2),$F154,CQ$28)&gt;10,INDEX(INDIRECT(CM154),$E154,CQ$28)&lt;=INDEX(INDIRECT(CM154),$E154,$F154)),0,(INDEX(INDIRECT(CM154),$E154,$F154)-INDEX(INDIRECT(CM154),$E154,CQ$28))*(10-INDEX(INDIRECT("times"&amp;CK$2),$F154,CQ$28))/10)</f>
        <v>0</v>
      </c>
      <c r="CR154" s="47">
        <f ca="1">IF(OR(INDEX(INDIRECT("times"&amp;CK$2),$F154,CR$28)&gt;10,INDEX(INDIRECT(CM154),$E154,CR$28)&lt;=INDEX(INDIRECT(CM154),$E154,$F154)),0,(INDEX(INDIRECT(CM154),$E154,$F154)-INDEX(INDIRECT(CM154),$E154,CR$28))*(10-INDEX(INDIRECT("times"&amp;CK$2),$F154,CR$28))/10)</f>
        <v>0</v>
      </c>
      <c r="CS154" s="47">
        <f ca="1">IF(OR(INDEX(INDIRECT("times"&amp;CK$2),$F154,CS$28)&gt;10,INDEX(INDIRECT(CM154),$E154,CS$28)&lt;=INDEX(INDIRECT(CM154),$E154,$F154)),0,(INDEX(INDIRECT(CM154),$E154,$F154)-INDEX(INDIRECT(CM154),$E154,CS$28))*(10-INDEX(INDIRECT("times"&amp;CK$2),$F154,CS$28))/10)</f>
        <v>0</v>
      </c>
      <c r="CT154" s="47">
        <f ca="1">IF(OR(INDEX(INDIRECT("times"&amp;CK$2),$F154,CT$28)&gt;10,INDEX(INDIRECT(CM154),$E154,CT$28)&lt;=INDEX(INDIRECT(CM154),$E154,$F154)),0,(INDEX(INDIRECT(CM154),$E154,$F154)-INDEX(INDIRECT(CM154),$E154,CT$28))*(10-INDEX(INDIRECT("times"&amp;CK$2),$F154,CT$28))/10)</f>
        <v>0</v>
      </c>
      <c r="CU154" s="47">
        <f ca="1">IF(OR(INDEX(INDIRECT("times"&amp;CK$2),$F154,CU$28)&gt;10,INDEX(INDIRECT(CM154),$E154,CU$28)&lt;=INDEX(INDIRECT(CM154),$E154,$F154)),0,(INDEX(INDIRECT(CM154),$E154,$F154)-INDEX(INDIRECT(CM154),$E154,CU$28))*(10-INDEX(INDIRECT("times"&amp;CK$2),$F154,CU$28))/10)</f>
        <v>0</v>
      </c>
      <c r="CV154" s="47">
        <f ca="1">IF(OR(INDEX(INDIRECT("times"&amp;CK$2),$F154,CV$28)&gt;10,INDEX(INDIRECT(CM154),$E154,CV$28)&lt;=INDEX(INDIRECT(CM154),$E154,$F154)),0,(INDEX(INDIRECT(CM154),$E154,$F154)-INDEX(INDIRECT(CM154),$E154,CV$28))*(10-INDEX(INDIRECT("times"&amp;CK$2),$F154,CV$28))/10)</f>
        <v>0</v>
      </c>
      <c r="CW154" s="47">
        <f ca="1">IF(OR(INDEX(INDIRECT("times"&amp;CK$2),$F154,CW$28)&gt;10,INDEX(INDIRECT(CM154),$E154,CW$28)&lt;=INDEX(INDIRECT(CM154),$E154,$F154)),0,(INDEX(INDIRECT(CM154),$E154,$F154)-INDEX(INDIRECT(CM154),$E154,CW$28))*(10-INDEX(INDIRECT("times"&amp;CK$2),$F154,CW$28))/10)</f>
        <v>0</v>
      </c>
      <c r="CX154" s="47">
        <f ca="1">IF(OR(INDEX(INDIRECT("times"&amp;CK$2),$F154,CX$28)&gt;10,INDEX(INDIRECT(CM154),$E154,CX$28)&lt;=INDEX(INDIRECT(CM154),$E154,$F154)),0,(INDEX(INDIRECT(CM154),$E154,$F154)-INDEX(INDIRECT(CM154),$E154,CX$28))*(10-INDEX(INDIRECT("times"&amp;CK$2),$F154,CX$28))/10)</f>
        <v>0</v>
      </c>
      <c r="CY154" s="47">
        <f ca="1">IF(OR(INDEX(INDIRECT("times"&amp;CK$2),$F154,CY$28)&gt;10,INDEX(INDIRECT(CM154),$E154,CY$28)&lt;=INDEX(INDIRECT(CM154),$E154,$F154)),0,(INDEX(INDIRECT(CM154),$E154,$F154)-INDEX(INDIRECT(CM154),$E154,CY$28))*(10-INDEX(INDIRECT("times"&amp;CK$2),$F154,CY$28))/10)</f>
        <v>0</v>
      </c>
      <c r="CZ154" s="47">
        <f ca="1">IF(OR(INDEX(INDIRECT("times"&amp;CK$2),$F154,CZ$28)&gt;10,INDEX(INDIRECT(CM154),$E154,CZ$28)&lt;=INDEX(INDIRECT(CM154),$E154,$F154)),0,(INDEX(INDIRECT(CM154),$E154,$F154)-INDEX(INDIRECT(CM154),$E154,CZ$28))*(10-INDEX(INDIRECT("times"&amp;CK$2),$F154,CZ$28))/10)</f>
        <v>0</v>
      </c>
      <c r="DA154" s="47">
        <f ca="1">IF(OR(INDEX(INDIRECT("times"&amp;CK$2),$F154,DA$28)&gt;10,INDEX(INDIRECT(CM154),$E154,DA$28)&lt;=INDEX(INDIRECT(CM154),$E154,$F154)),0,(INDEX(INDIRECT(CM154),$E154,$F154)-INDEX(INDIRECT(CM154),$E154,DA$28))*(10-INDEX(INDIRECT("times"&amp;CK$2),$F154,DA$28))/10)</f>
        <v>0</v>
      </c>
      <c r="DB154" s="47">
        <f ca="1">IF(OR(INDEX(INDIRECT("times"&amp;CK$2),$F154,DB$28)&gt;10,INDEX(INDIRECT(CM154),$E154,DB$28)&lt;=INDEX(INDIRECT(CM154),$E154,$F154)),0,(INDEX(INDIRECT(CM154),$E154,$F154)-INDEX(INDIRECT(CM154),$E154,DB$28))*(10-INDEX(INDIRECT("times"&amp;CK$2),$F154,DB$28))/10)</f>
        <v>0</v>
      </c>
      <c r="DC154" s="47">
        <f ca="1">IF(OR(INDEX(INDIRECT("times"&amp;CK$2),$F154,DC$28)&gt;10,INDEX(INDIRECT(CM154),$E154,DC$28)&lt;=INDEX(INDIRECT(CM154),$E154,$F154)),0,(INDEX(INDIRECT(CM154),$E154,$F154)-INDEX(INDIRECT(CM154),$E154,DC$28))*(10-INDEX(INDIRECT("times"&amp;CK$2),$F154,DC$28))/10)</f>
        <v>0</v>
      </c>
      <c r="DD154" s="47">
        <f ca="1">IF(OR(INDEX(INDIRECT("times"&amp;CK$2),$F154,DD$28)&gt;10,INDEX(INDIRECT(CM154),$E154,DD$28)&lt;=INDEX(INDIRECT(CM154),$E154,$F154)),0,(INDEX(INDIRECT(CM154),$E154,$F154)-INDEX(INDIRECT(CM154),$E154,DD$28))*(10-INDEX(INDIRECT("times"&amp;CK$2),$F154,DD$28))/10)</f>
        <v>0</v>
      </c>
      <c r="DE154" s="47">
        <f ca="1">IF(OR(INDEX(INDIRECT("times"&amp;CK$2),$F154,DE$28)&gt;10,INDEX(INDIRECT(CM154),$E154,DE$28)&lt;=INDEX(INDIRECT(CM154),$E154,$F154)),0,(INDEX(INDIRECT(CM154),$E154,$F154)-INDEX(INDIRECT(CM154),$E154,DE$28))*(10-INDEX(INDIRECT("times"&amp;CK$2),$F154,DE$28))/10)</f>
        <v>0</v>
      </c>
      <c r="DF154" s="47">
        <f ca="1">IF(OR(INDEX(INDIRECT("times"&amp;CK$2),$F154,DF$28)&gt;10,INDEX(INDIRECT(CM154),$E154,DF$28)&lt;=INDEX(INDIRECT(CM154),$E154,$F154)),0,(INDEX(INDIRECT(CM154),$E154,$F154)-INDEX(INDIRECT(CM154),$E154,DF$28))*(10-INDEX(INDIRECT("times"&amp;CK$2),$F154,DF$28))/10)</f>
        <v>0</v>
      </c>
      <c r="DG154" s="47">
        <f ca="1">IF(OR(INDEX(INDIRECT("times"&amp;CK$2),$F154,DG$28)&gt;10,INDEX(INDIRECT(CM154),$E154,DG$28)&lt;=INDEX(INDIRECT(CM154),$E154,$F154)),0,(INDEX(INDIRECT(CM154),$E154,$F154)-INDEX(INDIRECT(CM154),$E154,DG$28))*(10-INDEX(INDIRECT("times"&amp;CK$2),$F154,DG$28))/10)</f>
        <v>0</v>
      </c>
      <c r="DH154" s="47">
        <f ca="1">IF(OR(INDEX(INDIRECT("times"&amp;CK$2),$F154,DH$28)&gt;10,INDEX(INDIRECT(CM154),$E154,DH$28)&lt;=INDEX(INDIRECT(CM154),$E154,$F154)),0,(INDEX(INDIRECT(CM154),$E154,$F154)-INDEX(INDIRECT(CM154),$E154,DH$28))*(10-INDEX(INDIRECT("times"&amp;CK$2),$F154,DH$28))/10)</f>
        <v>0</v>
      </c>
      <c r="DI154" s="47">
        <f ca="1">IF(OR(INDEX(INDIRECT("times"&amp;CK$2),$F154,DI$28)&gt;10,INDEX(INDIRECT(CM154),$E154,DI$28)&lt;=INDEX(INDIRECT(CM154),$E154,$F154)),0,(INDEX(INDIRECT(CM154),$E154,$F154)-INDEX(INDIRECT(CM154),$E154,DI$28))*(10-INDEX(INDIRECT("times"&amp;CK$2),$F154,DI$28))/10)</f>
        <v>0</v>
      </c>
      <c r="DJ154" s="48">
        <f ca="1">IF(OR(INDEX(INDIRECT("times"&amp;CK$2),$F154,DJ$28)&gt;10,INDEX(INDIRECT(CM154),$E154,DJ$28)&lt;=INDEX(INDIRECT(CM154),$E154,$F154)),0,(INDEX(INDIRECT(CM154),$E154,$F154)-INDEX(INDIRECT(CM154),$E154,DJ$28))*(10-INDEX(INDIRECT("times"&amp;CK$2),$F154,DJ$28))/10)</f>
        <v>0</v>
      </c>
      <c r="DK154" s="201">
        <v>7</v>
      </c>
      <c r="DM154" s="18" t="s">
        <v>195</v>
      </c>
      <c r="DN154" s="122">
        <f>DM131</f>
        <v>1</v>
      </c>
      <c r="DO154" s="122" t="str">
        <f>DM132</f>
        <v>shop3564</v>
      </c>
      <c r="DP154" s="210" t="str">
        <f t="shared" si="602"/>
        <v>core1_shop3564</v>
      </c>
      <c r="DQ154" s="122">
        <v>1</v>
      </c>
      <c r="DR154" s="33">
        <v>7</v>
      </c>
      <c r="DS154" s="46">
        <f ca="1">IF(OR(INDEX(INDIRECT("times"&amp;DN$2),$F154,DS$28)&gt;10,INDEX(INDIRECT(DP154),$E154,DS$28)&lt;=INDEX(INDIRECT(DP154),$E154,$F154)),0,(INDEX(INDIRECT(DP154),$E154,$F154)-INDEX(INDIRECT(DP154),$E154,DS$28))*(10-INDEX(INDIRECT("times"&amp;DN$2),$F154,DS$28))/10)</f>
        <v>0</v>
      </c>
      <c r="DT154" s="47">
        <f ca="1">IF(OR(INDEX(INDIRECT("times"&amp;DN$2),$F154,DT$28)&gt;10,INDEX(INDIRECT(DP154),$E154,DT$28)&lt;=INDEX(INDIRECT(DP154),$E154,$F154)),0,(INDEX(INDIRECT(DP154),$E154,$F154)-INDEX(INDIRECT(DP154),$E154,DT$28))*(10-INDEX(INDIRECT("times"&amp;DN$2),$F154,DT$28))/10)</f>
        <v>0</v>
      </c>
      <c r="DU154" s="47">
        <f ca="1">IF(OR(INDEX(INDIRECT("times"&amp;DN$2),$F154,DU$28)&gt;10,INDEX(INDIRECT(DP154),$E154,DU$28)&lt;=INDEX(INDIRECT(DP154),$E154,$F154)),0,(INDEX(INDIRECT(DP154),$E154,$F154)-INDEX(INDIRECT(DP154),$E154,DU$28))*(10-INDEX(INDIRECT("times"&amp;DN$2),$F154,DU$28))/10)</f>
        <v>0</v>
      </c>
      <c r="DV154" s="47">
        <f ca="1">IF(OR(INDEX(INDIRECT("times"&amp;DN$2),$F154,DV$28)&gt;10,INDEX(INDIRECT(DP154),$E154,DV$28)&lt;=INDEX(INDIRECT(DP154),$E154,$F154)),0,(INDEX(INDIRECT(DP154),$E154,$F154)-INDEX(INDIRECT(DP154),$E154,DV$28))*(10-INDEX(INDIRECT("times"&amp;DN$2),$F154,DV$28))/10)</f>
        <v>0</v>
      </c>
      <c r="DW154" s="47">
        <f ca="1">IF(OR(INDEX(INDIRECT("times"&amp;DN$2),$F154,DW$28)&gt;10,INDEX(INDIRECT(DP154),$E154,DW$28)&lt;=INDEX(INDIRECT(DP154),$E154,$F154)),0,(INDEX(INDIRECT(DP154),$E154,$F154)-INDEX(INDIRECT(DP154),$E154,DW$28))*(10-INDEX(INDIRECT("times"&amp;DN$2),$F154,DW$28))/10)</f>
        <v>0</v>
      </c>
      <c r="DX154" s="47">
        <f ca="1">IF(OR(INDEX(INDIRECT("times"&amp;DN$2),$F154,DX$28)&gt;10,INDEX(INDIRECT(DP154),$E154,DX$28)&lt;=INDEX(INDIRECT(DP154),$E154,$F154)),0,(INDEX(INDIRECT(DP154),$E154,$F154)-INDEX(INDIRECT(DP154),$E154,DX$28))*(10-INDEX(INDIRECT("times"&amp;DN$2),$F154,DX$28))/10)</f>
        <v>0</v>
      </c>
      <c r="DY154" s="47">
        <f ca="1">IF(OR(INDEX(INDIRECT("times"&amp;DN$2),$F154,DY$28)&gt;10,INDEX(INDIRECT(DP154),$E154,DY$28)&lt;=INDEX(INDIRECT(DP154),$E154,$F154)),0,(INDEX(INDIRECT(DP154),$E154,$F154)-INDEX(INDIRECT(DP154),$E154,DY$28))*(10-INDEX(INDIRECT("times"&amp;DN$2),$F154,DY$28))/10)</f>
        <v>0</v>
      </c>
      <c r="DZ154" s="47">
        <f ca="1">IF(OR(INDEX(INDIRECT("times"&amp;DN$2),$F154,DZ$28)&gt;10,INDEX(INDIRECT(DP154),$E154,DZ$28)&lt;=INDEX(INDIRECT(DP154),$E154,$F154)),0,(INDEX(INDIRECT(DP154),$E154,$F154)-INDEX(INDIRECT(DP154),$E154,DZ$28))*(10-INDEX(INDIRECT("times"&amp;DN$2),$F154,DZ$28))/10)</f>
        <v>0</v>
      </c>
      <c r="EA154" s="47">
        <f ca="1">IF(OR(INDEX(INDIRECT("times"&amp;DN$2),$F154,EA$28)&gt;10,INDEX(INDIRECT(DP154),$E154,EA$28)&lt;=INDEX(INDIRECT(DP154),$E154,$F154)),0,(INDEX(INDIRECT(DP154),$E154,$F154)-INDEX(INDIRECT(DP154),$E154,EA$28))*(10-INDEX(INDIRECT("times"&amp;DN$2),$F154,EA$28))/10)</f>
        <v>0</v>
      </c>
      <c r="EB154" s="47">
        <f ca="1">IF(OR(INDEX(INDIRECT("times"&amp;DN$2),$F154,EB$28)&gt;10,INDEX(INDIRECT(DP154),$E154,EB$28)&lt;=INDEX(INDIRECT(DP154),$E154,$F154)),0,(INDEX(INDIRECT(DP154),$E154,$F154)-INDEX(INDIRECT(DP154),$E154,EB$28))*(10-INDEX(INDIRECT("times"&amp;DN$2),$F154,EB$28))/10)</f>
        <v>0</v>
      </c>
      <c r="EC154" s="47">
        <f ca="1">IF(OR(INDEX(INDIRECT("times"&amp;DN$2),$F154,EC$28)&gt;10,INDEX(INDIRECT(DP154),$E154,EC$28)&lt;=INDEX(INDIRECT(DP154),$E154,$F154)),0,(INDEX(INDIRECT(DP154),$E154,$F154)-INDEX(INDIRECT(DP154),$E154,EC$28))*(10-INDEX(INDIRECT("times"&amp;DN$2),$F154,EC$28))/10)</f>
        <v>0</v>
      </c>
      <c r="ED154" s="47">
        <f ca="1">IF(OR(INDEX(INDIRECT("times"&amp;DN$2),$F154,ED$28)&gt;10,INDEX(INDIRECT(DP154),$E154,ED$28)&lt;=INDEX(INDIRECT(DP154),$E154,$F154)),0,(INDEX(INDIRECT(DP154),$E154,$F154)-INDEX(INDIRECT(DP154),$E154,ED$28))*(10-INDEX(INDIRECT("times"&amp;DN$2),$F154,ED$28))/10)</f>
        <v>0</v>
      </c>
      <c r="EE154" s="47">
        <f ca="1">IF(OR(INDEX(INDIRECT("times"&amp;DN$2),$F154,EE$28)&gt;10,INDEX(INDIRECT(DP154),$E154,EE$28)&lt;=INDEX(INDIRECT(DP154),$E154,$F154)),0,(INDEX(INDIRECT(DP154),$E154,$F154)-INDEX(INDIRECT(DP154),$E154,EE$28))*(10-INDEX(INDIRECT("times"&amp;DN$2),$F154,EE$28))/10)</f>
        <v>0</v>
      </c>
      <c r="EF154" s="47">
        <f ca="1">IF(OR(INDEX(INDIRECT("times"&amp;DN$2),$F154,EF$28)&gt;10,INDEX(INDIRECT(DP154),$E154,EF$28)&lt;=INDEX(INDIRECT(DP154),$E154,$F154)),0,(INDEX(INDIRECT(DP154),$E154,$F154)-INDEX(INDIRECT(DP154),$E154,EF$28))*(10-INDEX(INDIRECT("times"&amp;DN$2),$F154,EF$28))/10)</f>
        <v>0</v>
      </c>
      <c r="EG154" s="47">
        <f ca="1">IF(OR(INDEX(INDIRECT("times"&amp;DN$2),$F154,EG$28)&gt;10,INDEX(INDIRECT(DP154),$E154,EG$28)&lt;=INDEX(INDIRECT(DP154),$E154,$F154)),0,(INDEX(INDIRECT(DP154),$E154,$F154)-INDEX(INDIRECT(DP154),$E154,EG$28))*(10-INDEX(INDIRECT("times"&amp;DN$2),$F154,EG$28))/10)</f>
        <v>0</v>
      </c>
      <c r="EH154" s="47">
        <f ca="1">IF(OR(INDEX(INDIRECT("times"&amp;DN$2),$F154,EH$28)&gt;10,INDEX(INDIRECT(DP154),$E154,EH$28)&lt;=INDEX(INDIRECT(DP154),$E154,$F154)),0,(INDEX(INDIRECT(DP154),$E154,$F154)-INDEX(INDIRECT(DP154),$E154,EH$28))*(10-INDEX(INDIRECT("times"&amp;DN$2),$F154,EH$28))/10)</f>
        <v>0</v>
      </c>
      <c r="EI154" s="47">
        <f ca="1">IF(OR(INDEX(INDIRECT("times"&amp;DN$2),$F154,EI$28)&gt;10,INDEX(INDIRECT(DP154),$E154,EI$28)&lt;=INDEX(INDIRECT(DP154),$E154,$F154)),0,(INDEX(INDIRECT(DP154),$E154,$F154)-INDEX(INDIRECT(DP154),$E154,EI$28))*(10-INDEX(INDIRECT("times"&amp;DN$2),$F154,EI$28))/10)</f>
        <v>0</v>
      </c>
      <c r="EJ154" s="47">
        <f ca="1">IF(OR(INDEX(INDIRECT("times"&amp;DN$2),$F154,EJ$28)&gt;10,INDEX(INDIRECT(DP154),$E154,EJ$28)&lt;=INDEX(INDIRECT(DP154),$E154,$F154)),0,(INDEX(INDIRECT(DP154),$E154,$F154)-INDEX(INDIRECT(DP154),$E154,EJ$28))*(10-INDEX(INDIRECT("times"&amp;DN$2),$F154,EJ$28))/10)</f>
        <v>0</v>
      </c>
      <c r="EK154" s="47">
        <f ca="1">IF(OR(INDEX(INDIRECT("times"&amp;DN$2),$F154,EK$28)&gt;10,INDEX(INDIRECT(DP154),$E154,EK$28)&lt;=INDEX(INDIRECT(DP154),$E154,$F154)),0,(INDEX(INDIRECT(DP154),$E154,$F154)-INDEX(INDIRECT(DP154),$E154,EK$28))*(10-INDEX(INDIRECT("times"&amp;DN$2),$F154,EK$28))/10)</f>
        <v>0</v>
      </c>
      <c r="EL154" s="47">
        <f ca="1">IF(OR(INDEX(INDIRECT("times"&amp;DN$2),$F154,EL$28)&gt;10,INDEX(INDIRECT(DP154),$E154,EL$28)&lt;=INDEX(INDIRECT(DP154),$E154,$F154)),0,(INDEX(INDIRECT(DP154),$E154,$F154)-INDEX(INDIRECT(DP154),$E154,EL$28))*(10-INDEX(INDIRECT("times"&amp;DN$2),$F154,EL$28))/10)</f>
        <v>0</v>
      </c>
      <c r="EM154" s="48">
        <f ca="1">IF(OR(INDEX(INDIRECT("times"&amp;DN$2),$F154,EM$28)&gt;10,INDEX(INDIRECT(DP154),$E154,EM$28)&lt;=INDEX(INDIRECT(DP154),$E154,$F154)),0,(INDEX(INDIRECT(DP154),$E154,$F154)-INDEX(INDIRECT(DP154),$E154,EM$28))*(10-INDEX(INDIRECT("times"&amp;DN$2),$F154,EM$28))/10)</f>
        <v>0</v>
      </c>
      <c r="EN154" s="201">
        <v>7</v>
      </c>
      <c r="EP154" s="18" t="s">
        <v>195</v>
      </c>
      <c r="EQ154" s="122">
        <f>EP131</f>
        <v>1</v>
      </c>
      <c r="ER154" s="122" t="str">
        <f>EP132</f>
        <v>lei3564</v>
      </c>
      <c r="ES154" s="210" t="str">
        <f t="shared" si="603"/>
        <v>core1_lei3564</v>
      </c>
      <c r="ET154" s="122">
        <v>1</v>
      </c>
      <c r="EU154" s="33">
        <v>7</v>
      </c>
      <c r="EV154" s="46">
        <f ca="1">IF(OR(INDEX(INDIRECT("times"&amp;EQ$2),$F154,EV$28)&gt;10,INDEX(INDIRECT(ES154),$E154,EV$28)&lt;=INDEX(INDIRECT(ES154),$E154,$F154)),0,(INDEX(INDIRECT(ES154),$E154,$F154)-INDEX(INDIRECT(ES154),$E154,EV$28))*(10-INDEX(INDIRECT("times"&amp;EQ$2),$F154,EV$28))/10)</f>
        <v>0</v>
      </c>
      <c r="EW154" s="47">
        <f ca="1">IF(OR(INDEX(INDIRECT("times"&amp;EQ$2),$F154,EW$28)&gt;10,INDEX(INDIRECT(ES154),$E154,EW$28)&lt;=INDEX(INDIRECT(ES154),$E154,$F154)),0,(INDEX(INDIRECT(ES154),$E154,$F154)-INDEX(INDIRECT(ES154),$E154,EW$28))*(10-INDEX(INDIRECT("times"&amp;EQ$2),$F154,EW$28))/10)</f>
        <v>0</v>
      </c>
      <c r="EX154" s="47">
        <f ca="1">IF(OR(INDEX(INDIRECT("times"&amp;EQ$2),$F154,EX$28)&gt;10,INDEX(INDIRECT(ES154),$E154,EX$28)&lt;=INDEX(INDIRECT(ES154),$E154,$F154)),0,(INDEX(INDIRECT(ES154),$E154,$F154)-INDEX(INDIRECT(ES154),$E154,EX$28))*(10-INDEX(INDIRECT("times"&amp;EQ$2),$F154,EX$28))/10)</f>
        <v>0</v>
      </c>
      <c r="EY154" s="47">
        <f ca="1">IF(OR(INDEX(INDIRECT("times"&amp;EQ$2),$F154,EY$28)&gt;10,INDEX(INDIRECT(ES154),$E154,EY$28)&lt;=INDEX(INDIRECT(ES154),$E154,$F154)),0,(INDEX(INDIRECT(ES154),$E154,$F154)-INDEX(INDIRECT(ES154),$E154,EY$28))*(10-INDEX(INDIRECT("times"&amp;EQ$2),$F154,EY$28))/10)</f>
        <v>0</v>
      </c>
      <c r="EZ154" s="47">
        <f ca="1">IF(OR(INDEX(INDIRECT("times"&amp;EQ$2),$F154,EZ$28)&gt;10,INDEX(INDIRECT(ES154),$E154,EZ$28)&lt;=INDEX(INDIRECT(ES154),$E154,$F154)),0,(INDEX(INDIRECT(ES154),$E154,$F154)-INDEX(INDIRECT(ES154),$E154,EZ$28))*(10-INDEX(INDIRECT("times"&amp;EQ$2),$F154,EZ$28))/10)</f>
        <v>0</v>
      </c>
      <c r="FA154" s="47">
        <f ca="1">IF(OR(INDEX(INDIRECT("times"&amp;EQ$2),$F154,FA$28)&gt;10,INDEX(INDIRECT(ES154),$E154,FA$28)&lt;=INDEX(INDIRECT(ES154),$E154,$F154)),0,(INDEX(INDIRECT(ES154),$E154,$F154)-INDEX(INDIRECT(ES154),$E154,FA$28))*(10-INDEX(INDIRECT("times"&amp;EQ$2),$F154,FA$28))/10)</f>
        <v>0</v>
      </c>
      <c r="FB154" s="47">
        <f ca="1">IF(OR(INDEX(INDIRECT("times"&amp;EQ$2),$F154,FB$28)&gt;10,INDEX(INDIRECT(ES154),$E154,FB$28)&lt;=INDEX(INDIRECT(ES154),$E154,$F154)),0,(INDEX(INDIRECT(ES154),$E154,$F154)-INDEX(INDIRECT(ES154),$E154,FB$28))*(10-INDEX(INDIRECT("times"&amp;EQ$2),$F154,FB$28))/10)</f>
        <v>0</v>
      </c>
      <c r="FC154" s="47">
        <f ca="1">IF(OR(INDEX(INDIRECT("times"&amp;EQ$2),$F154,FC$28)&gt;10,INDEX(INDIRECT(ES154),$E154,FC$28)&lt;=INDEX(INDIRECT(ES154),$E154,$F154)),0,(INDEX(INDIRECT(ES154),$E154,$F154)-INDEX(INDIRECT(ES154),$E154,FC$28))*(10-INDEX(INDIRECT("times"&amp;EQ$2),$F154,FC$28))/10)</f>
        <v>0</v>
      </c>
      <c r="FD154" s="47">
        <f ca="1">IF(OR(INDEX(INDIRECT("times"&amp;EQ$2),$F154,FD$28)&gt;10,INDEX(INDIRECT(ES154),$E154,FD$28)&lt;=INDEX(INDIRECT(ES154),$E154,$F154)),0,(INDEX(INDIRECT(ES154),$E154,$F154)-INDEX(INDIRECT(ES154),$E154,FD$28))*(10-INDEX(INDIRECT("times"&amp;EQ$2),$F154,FD$28))/10)</f>
        <v>0</v>
      </c>
      <c r="FE154" s="47">
        <f ca="1">IF(OR(INDEX(INDIRECT("times"&amp;EQ$2),$F154,FE$28)&gt;10,INDEX(INDIRECT(ES154),$E154,FE$28)&lt;=INDEX(INDIRECT(ES154),$E154,$F154)),0,(INDEX(INDIRECT(ES154),$E154,$F154)-INDEX(INDIRECT(ES154),$E154,FE$28))*(10-INDEX(INDIRECT("times"&amp;EQ$2),$F154,FE$28))/10)</f>
        <v>0</v>
      </c>
      <c r="FF154" s="47">
        <f ca="1">IF(OR(INDEX(INDIRECT("times"&amp;EQ$2),$F154,FF$28)&gt;10,INDEX(INDIRECT(ES154),$E154,FF$28)&lt;=INDEX(INDIRECT(ES154),$E154,$F154)),0,(INDEX(INDIRECT(ES154),$E154,$F154)-INDEX(INDIRECT(ES154),$E154,FF$28))*(10-INDEX(INDIRECT("times"&amp;EQ$2),$F154,FF$28))/10)</f>
        <v>0</v>
      </c>
      <c r="FG154" s="47">
        <f ca="1">IF(OR(INDEX(INDIRECT("times"&amp;EQ$2),$F154,FG$28)&gt;10,INDEX(INDIRECT(ES154),$E154,FG$28)&lt;=INDEX(INDIRECT(ES154),$E154,$F154)),0,(INDEX(INDIRECT(ES154),$E154,$F154)-INDEX(INDIRECT(ES154),$E154,FG$28))*(10-INDEX(INDIRECT("times"&amp;EQ$2),$F154,FG$28))/10)</f>
        <v>0</v>
      </c>
      <c r="FH154" s="47">
        <f ca="1">IF(OR(INDEX(INDIRECT("times"&amp;EQ$2),$F154,FH$28)&gt;10,INDEX(INDIRECT(ES154),$E154,FH$28)&lt;=INDEX(INDIRECT(ES154),$E154,$F154)),0,(INDEX(INDIRECT(ES154),$E154,$F154)-INDEX(INDIRECT(ES154),$E154,FH$28))*(10-INDEX(INDIRECT("times"&amp;EQ$2),$F154,FH$28))/10)</f>
        <v>0</v>
      </c>
      <c r="FI154" s="47">
        <f ca="1">IF(OR(INDEX(INDIRECT("times"&amp;EQ$2),$F154,FI$28)&gt;10,INDEX(INDIRECT(ES154),$E154,FI$28)&lt;=INDEX(INDIRECT(ES154),$E154,$F154)),0,(INDEX(INDIRECT(ES154),$E154,$F154)-INDEX(INDIRECT(ES154),$E154,FI$28))*(10-INDEX(INDIRECT("times"&amp;EQ$2),$F154,FI$28))/10)</f>
        <v>0</v>
      </c>
      <c r="FJ154" s="47">
        <f ca="1">IF(OR(INDEX(INDIRECT("times"&amp;EQ$2),$F154,FJ$28)&gt;10,INDEX(INDIRECT(ES154),$E154,FJ$28)&lt;=INDEX(INDIRECT(ES154),$E154,$F154)),0,(INDEX(INDIRECT(ES154),$E154,$F154)-INDEX(INDIRECT(ES154),$E154,FJ$28))*(10-INDEX(INDIRECT("times"&amp;EQ$2),$F154,FJ$28))/10)</f>
        <v>0</v>
      </c>
      <c r="FK154" s="47">
        <f ca="1">IF(OR(INDEX(INDIRECT("times"&amp;EQ$2),$F154,FK$28)&gt;10,INDEX(INDIRECT(ES154),$E154,FK$28)&lt;=INDEX(INDIRECT(ES154),$E154,$F154)),0,(INDEX(INDIRECT(ES154),$E154,$F154)-INDEX(INDIRECT(ES154),$E154,FK$28))*(10-INDEX(INDIRECT("times"&amp;EQ$2),$F154,FK$28))/10)</f>
        <v>0</v>
      </c>
      <c r="FL154" s="47">
        <f ca="1">IF(OR(INDEX(INDIRECT("times"&amp;EQ$2),$F154,FL$28)&gt;10,INDEX(INDIRECT(ES154),$E154,FL$28)&lt;=INDEX(INDIRECT(ES154),$E154,$F154)),0,(INDEX(INDIRECT(ES154),$E154,$F154)-INDEX(INDIRECT(ES154),$E154,FL$28))*(10-INDEX(INDIRECT("times"&amp;EQ$2),$F154,FL$28))/10)</f>
        <v>0</v>
      </c>
      <c r="FM154" s="47">
        <f ca="1">IF(OR(INDEX(INDIRECT("times"&amp;EQ$2),$F154,FM$28)&gt;10,INDEX(INDIRECT(ES154),$E154,FM$28)&lt;=INDEX(INDIRECT(ES154),$E154,$F154)),0,(INDEX(INDIRECT(ES154),$E154,$F154)-INDEX(INDIRECT(ES154),$E154,FM$28))*(10-INDEX(INDIRECT("times"&amp;EQ$2),$F154,FM$28))/10)</f>
        <v>0</v>
      </c>
      <c r="FN154" s="47">
        <f ca="1">IF(OR(INDEX(INDIRECT("times"&amp;EQ$2),$F154,FN$28)&gt;10,INDEX(INDIRECT(ES154),$E154,FN$28)&lt;=INDEX(INDIRECT(ES154),$E154,$F154)),0,(INDEX(INDIRECT(ES154),$E154,$F154)-INDEX(INDIRECT(ES154),$E154,FN$28))*(10-INDEX(INDIRECT("times"&amp;EQ$2),$F154,FN$28))/10)</f>
        <v>0</v>
      </c>
      <c r="FO154" s="47">
        <f ca="1">IF(OR(INDEX(INDIRECT("times"&amp;EQ$2),$F154,FO$28)&gt;10,INDEX(INDIRECT(ES154),$E154,FO$28)&lt;=INDEX(INDIRECT(ES154),$E154,$F154)),0,(INDEX(INDIRECT(ES154),$E154,$F154)-INDEX(INDIRECT(ES154),$E154,FO$28))*(10-INDEX(INDIRECT("times"&amp;EQ$2),$F154,FO$28))/10)</f>
        <v>0</v>
      </c>
      <c r="FP154" s="48">
        <f ca="1">IF(OR(INDEX(INDIRECT("times"&amp;EQ$2),$F154,FP$28)&gt;10,INDEX(INDIRECT(ES154),$E154,FP$28)&lt;=INDEX(INDIRECT(ES154),$E154,$F154)),0,(INDEX(INDIRECT(ES154),$E154,$F154)-INDEX(INDIRECT(ES154),$E154,FP$28))*(10-INDEX(INDIRECT("times"&amp;EQ$2),$F154,FP$28))/10)</f>
        <v>0</v>
      </c>
      <c r="FQ154" s="201">
        <v>7</v>
      </c>
      <c r="FS154" s="18" t="s">
        <v>195</v>
      </c>
      <c r="FT154" s="122">
        <f>FS131</f>
        <v>1</v>
      </c>
      <c r="FU154" s="122" t="str">
        <f>FS132</f>
        <v>shop65</v>
      </c>
      <c r="FV154" s="210" t="str">
        <f t="shared" si="604"/>
        <v>core1_shop65</v>
      </c>
      <c r="FW154" s="122">
        <v>1</v>
      </c>
      <c r="FX154" s="33">
        <v>7</v>
      </c>
      <c r="FY154" s="46">
        <f ca="1">IF(OR(INDEX(INDIRECT("times"&amp;FT$2),$F154,FY$28)&gt;10,INDEX(INDIRECT(FV154),$E154,FY$28)&lt;=INDEX(INDIRECT(FV154),$E154,$F154)),0,(INDEX(INDIRECT(FV154),$E154,$F154)-INDEX(INDIRECT(FV154),$E154,FY$28))*(10-INDEX(INDIRECT("times"&amp;FT$2),$F154,FY$28))/10)</f>
        <v>0</v>
      </c>
      <c r="FZ154" s="47">
        <f ca="1">IF(OR(INDEX(INDIRECT("times"&amp;FT$2),$F154,FZ$28)&gt;10,INDEX(INDIRECT(FV154),$E154,FZ$28)&lt;=INDEX(INDIRECT(FV154),$E154,$F154)),0,(INDEX(INDIRECT(FV154),$E154,$F154)-INDEX(INDIRECT(FV154),$E154,FZ$28))*(10-INDEX(INDIRECT("times"&amp;FT$2),$F154,FZ$28))/10)</f>
        <v>0</v>
      </c>
      <c r="GA154" s="47">
        <f ca="1">IF(OR(INDEX(INDIRECT("times"&amp;FT$2),$F154,GA$28)&gt;10,INDEX(INDIRECT(FV154),$E154,GA$28)&lt;=INDEX(INDIRECT(FV154),$E154,$F154)),0,(INDEX(INDIRECT(FV154),$E154,$F154)-INDEX(INDIRECT(FV154),$E154,GA$28))*(10-INDEX(INDIRECT("times"&amp;FT$2),$F154,GA$28))/10)</f>
        <v>0</v>
      </c>
      <c r="GB154" s="47">
        <f ca="1">IF(OR(INDEX(INDIRECT("times"&amp;FT$2),$F154,GB$28)&gt;10,INDEX(INDIRECT(FV154),$E154,GB$28)&lt;=INDEX(INDIRECT(FV154),$E154,$F154)),0,(INDEX(INDIRECT(FV154),$E154,$F154)-INDEX(INDIRECT(FV154),$E154,GB$28))*(10-INDEX(INDIRECT("times"&amp;FT$2),$F154,GB$28))/10)</f>
        <v>0</v>
      </c>
      <c r="GC154" s="47">
        <f ca="1">IF(OR(INDEX(INDIRECT("times"&amp;FT$2),$F154,GC$28)&gt;10,INDEX(INDIRECT(FV154),$E154,GC$28)&lt;=INDEX(INDIRECT(FV154),$E154,$F154)),0,(INDEX(INDIRECT(FV154),$E154,$F154)-INDEX(INDIRECT(FV154),$E154,GC$28))*(10-INDEX(INDIRECT("times"&amp;FT$2),$F154,GC$28))/10)</f>
        <v>0</v>
      </c>
      <c r="GD154" s="47">
        <f ca="1">IF(OR(INDEX(INDIRECT("times"&amp;FT$2),$F154,GD$28)&gt;10,INDEX(INDIRECT(FV154),$E154,GD$28)&lt;=INDEX(INDIRECT(FV154),$E154,$F154)),0,(INDEX(INDIRECT(FV154),$E154,$F154)-INDEX(INDIRECT(FV154),$E154,GD$28))*(10-INDEX(INDIRECT("times"&amp;FT$2),$F154,GD$28))/10)</f>
        <v>0</v>
      </c>
      <c r="GE154" s="47">
        <f ca="1">IF(OR(INDEX(INDIRECT("times"&amp;FT$2),$F154,GE$28)&gt;10,INDEX(INDIRECT(FV154),$E154,GE$28)&lt;=INDEX(INDIRECT(FV154),$E154,$F154)),0,(INDEX(INDIRECT(FV154),$E154,$F154)-INDEX(INDIRECT(FV154),$E154,GE$28))*(10-INDEX(INDIRECT("times"&amp;FT$2),$F154,GE$28))/10)</f>
        <v>0</v>
      </c>
      <c r="GF154" s="47">
        <f ca="1">IF(OR(INDEX(INDIRECT("times"&amp;FT$2),$F154,GF$28)&gt;10,INDEX(INDIRECT(FV154),$E154,GF$28)&lt;=INDEX(INDIRECT(FV154),$E154,$F154)),0,(INDEX(INDIRECT(FV154),$E154,$F154)-INDEX(INDIRECT(FV154),$E154,GF$28))*(10-INDEX(INDIRECT("times"&amp;FT$2),$F154,GF$28))/10)</f>
        <v>0</v>
      </c>
      <c r="GG154" s="47">
        <f ca="1">IF(OR(INDEX(INDIRECT("times"&amp;FT$2),$F154,GG$28)&gt;10,INDEX(INDIRECT(FV154),$E154,GG$28)&lt;=INDEX(INDIRECT(FV154),$E154,$F154)),0,(INDEX(INDIRECT(FV154),$E154,$F154)-INDEX(INDIRECT(FV154),$E154,GG$28))*(10-INDEX(INDIRECT("times"&amp;FT$2),$F154,GG$28))/10)</f>
        <v>0</v>
      </c>
      <c r="GH154" s="47">
        <f ca="1">IF(OR(INDEX(INDIRECT("times"&amp;FT$2),$F154,GH$28)&gt;10,INDEX(INDIRECT(FV154),$E154,GH$28)&lt;=INDEX(INDIRECT(FV154),$E154,$F154)),0,(INDEX(INDIRECT(FV154),$E154,$F154)-INDEX(INDIRECT(FV154),$E154,GH$28))*(10-INDEX(INDIRECT("times"&amp;FT$2),$F154,GH$28))/10)</f>
        <v>0</v>
      </c>
      <c r="GI154" s="47">
        <f ca="1">IF(OR(INDEX(INDIRECT("times"&amp;FT$2),$F154,GI$28)&gt;10,INDEX(INDIRECT(FV154),$E154,GI$28)&lt;=INDEX(INDIRECT(FV154),$E154,$F154)),0,(INDEX(INDIRECT(FV154),$E154,$F154)-INDEX(INDIRECT(FV154),$E154,GI$28))*(10-INDEX(INDIRECT("times"&amp;FT$2),$F154,GI$28))/10)</f>
        <v>0</v>
      </c>
      <c r="GJ154" s="47">
        <f ca="1">IF(OR(INDEX(INDIRECT("times"&amp;FT$2),$F154,GJ$28)&gt;10,INDEX(INDIRECT(FV154),$E154,GJ$28)&lt;=INDEX(INDIRECT(FV154),$E154,$F154)),0,(INDEX(INDIRECT(FV154),$E154,$F154)-INDEX(INDIRECT(FV154),$E154,GJ$28))*(10-INDEX(INDIRECT("times"&amp;FT$2),$F154,GJ$28))/10)</f>
        <v>0</v>
      </c>
      <c r="GK154" s="47">
        <f ca="1">IF(OR(INDEX(INDIRECT("times"&amp;FT$2),$F154,GK$28)&gt;10,INDEX(INDIRECT(FV154),$E154,GK$28)&lt;=INDEX(INDIRECT(FV154),$E154,$F154)),0,(INDEX(INDIRECT(FV154),$E154,$F154)-INDEX(INDIRECT(FV154),$E154,GK$28))*(10-INDEX(INDIRECT("times"&amp;FT$2),$F154,GK$28))/10)</f>
        <v>0</v>
      </c>
      <c r="GL154" s="47">
        <f ca="1">IF(OR(INDEX(INDIRECT("times"&amp;FT$2),$F154,GL$28)&gt;10,INDEX(INDIRECT(FV154),$E154,GL$28)&lt;=INDEX(INDIRECT(FV154),$E154,$F154)),0,(INDEX(INDIRECT(FV154),$E154,$F154)-INDEX(INDIRECT(FV154),$E154,GL$28))*(10-INDEX(INDIRECT("times"&amp;FT$2),$F154,GL$28))/10)</f>
        <v>0</v>
      </c>
      <c r="GM154" s="47">
        <f ca="1">IF(OR(INDEX(INDIRECT("times"&amp;FT$2),$F154,GM$28)&gt;10,INDEX(INDIRECT(FV154),$E154,GM$28)&lt;=INDEX(INDIRECT(FV154),$E154,$F154)),0,(INDEX(INDIRECT(FV154),$E154,$F154)-INDEX(INDIRECT(FV154),$E154,GM$28))*(10-INDEX(INDIRECT("times"&amp;FT$2),$F154,GM$28))/10)</f>
        <v>0</v>
      </c>
      <c r="GN154" s="47">
        <f ca="1">IF(OR(INDEX(INDIRECT("times"&amp;FT$2),$F154,GN$28)&gt;10,INDEX(INDIRECT(FV154),$E154,GN$28)&lt;=INDEX(INDIRECT(FV154),$E154,$F154)),0,(INDEX(INDIRECT(FV154),$E154,$F154)-INDEX(INDIRECT(FV154),$E154,GN$28))*(10-INDEX(INDIRECT("times"&amp;FT$2),$F154,GN$28))/10)</f>
        <v>0</v>
      </c>
      <c r="GO154" s="47">
        <f ca="1">IF(OR(INDEX(INDIRECT("times"&amp;FT$2),$F154,GO$28)&gt;10,INDEX(INDIRECT(FV154),$E154,GO$28)&lt;=INDEX(INDIRECT(FV154),$E154,$F154)),0,(INDEX(INDIRECT(FV154),$E154,$F154)-INDEX(INDIRECT(FV154),$E154,GO$28))*(10-INDEX(INDIRECT("times"&amp;FT$2),$F154,GO$28))/10)</f>
        <v>0</v>
      </c>
      <c r="GP154" s="47">
        <f ca="1">IF(OR(INDEX(INDIRECT("times"&amp;FT$2),$F154,GP$28)&gt;10,INDEX(INDIRECT(FV154),$E154,GP$28)&lt;=INDEX(INDIRECT(FV154),$E154,$F154)),0,(INDEX(INDIRECT(FV154),$E154,$F154)-INDEX(INDIRECT(FV154),$E154,GP$28))*(10-INDEX(INDIRECT("times"&amp;FT$2),$F154,GP$28))/10)</f>
        <v>0</v>
      </c>
      <c r="GQ154" s="47">
        <f ca="1">IF(OR(INDEX(INDIRECT("times"&amp;FT$2),$F154,GQ$28)&gt;10,INDEX(INDIRECT(FV154),$E154,GQ$28)&lt;=INDEX(INDIRECT(FV154),$E154,$F154)),0,(INDEX(INDIRECT(FV154),$E154,$F154)-INDEX(INDIRECT(FV154),$E154,GQ$28))*(10-INDEX(INDIRECT("times"&amp;FT$2),$F154,GQ$28))/10)</f>
        <v>0</v>
      </c>
      <c r="GR154" s="47">
        <f ca="1">IF(OR(INDEX(INDIRECT("times"&amp;FT$2),$F154,GR$28)&gt;10,INDEX(INDIRECT(FV154),$E154,GR$28)&lt;=INDEX(INDIRECT(FV154),$E154,$F154)),0,(INDEX(INDIRECT(FV154),$E154,$F154)-INDEX(INDIRECT(FV154),$E154,GR$28))*(10-INDEX(INDIRECT("times"&amp;FT$2),$F154,GR$28))/10)</f>
        <v>0</v>
      </c>
      <c r="GS154" s="48">
        <f ca="1">IF(OR(INDEX(INDIRECT("times"&amp;FT$2),$F154,GS$28)&gt;10,INDEX(INDIRECT(FV154),$E154,GS$28)&lt;=INDEX(INDIRECT(FV154),$E154,$F154)),0,(INDEX(INDIRECT(FV154),$E154,$F154)-INDEX(INDIRECT(FV154),$E154,GS$28))*(10-INDEX(INDIRECT("times"&amp;FT$2),$F154,GS$28))/10)</f>
        <v>0</v>
      </c>
      <c r="GT154" s="201">
        <v>7</v>
      </c>
      <c r="GV154" s="18" t="s">
        <v>195</v>
      </c>
      <c r="GW154" s="122">
        <f>GV131</f>
        <v>1</v>
      </c>
      <c r="GX154" s="122" t="str">
        <f>GV132</f>
        <v>lei65</v>
      </c>
      <c r="GY154" s="210" t="str">
        <f t="shared" si="605"/>
        <v>core1_lei65</v>
      </c>
      <c r="GZ154" s="122">
        <v>1</v>
      </c>
      <c r="HA154" s="33">
        <v>7</v>
      </c>
      <c r="HB154" s="46">
        <f ca="1">IF(OR(INDEX(INDIRECT("times"&amp;GW$2),$F154,HB$28)&gt;10,INDEX(INDIRECT(GY154),$E154,HB$28)&lt;=INDEX(INDIRECT(GY154),$E154,$F154)),0,(INDEX(INDIRECT(GY154),$E154,$F154)-INDEX(INDIRECT(GY154),$E154,HB$28))*(10-INDEX(INDIRECT("times"&amp;GW$2),$F154,HB$28))/10)</f>
        <v>0</v>
      </c>
      <c r="HC154" s="47">
        <f ca="1">IF(OR(INDEX(INDIRECT("times"&amp;GW$2),$F154,HC$28)&gt;10,INDEX(INDIRECT(GY154),$E154,HC$28)&lt;=INDEX(INDIRECT(GY154),$E154,$F154)),0,(INDEX(INDIRECT(GY154),$E154,$F154)-INDEX(INDIRECT(GY154),$E154,HC$28))*(10-INDEX(INDIRECT("times"&amp;GW$2),$F154,HC$28))/10)</f>
        <v>0</v>
      </c>
      <c r="HD154" s="47">
        <f ca="1">IF(OR(INDEX(INDIRECT("times"&amp;GW$2),$F154,HD$28)&gt;10,INDEX(INDIRECT(GY154),$E154,HD$28)&lt;=INDEX(INDIRECT(GY154),$E154,$F154)),0,(INDEX(INDIRECT(GY154),$E154,$F154)-INDEX(INDIRECT(GY154),$E154,HD$28))*(10-INDEX(INDIRECT("times"&amp;GW$2),$F154,HD$28))/10)</f>
        <v>0</v>
      </c>
      <c r="HE154" s="47">
        <f ca="1">IF(OR(INDEX(INDIRECT("times"&amp;GW$2),$F154,HE$28)&gt;10,INDEX(INDIRECT(GY154),$E154,HE$28)&lt;=INDEX(INDIRECT(GY154),$E154,$F154)),0,(INDEX(INDIRECT(GY154),$E154,$F154)-INDEX(INDIRECT(GY154),$E154,HE$28))*(10-INDEX(INDIRECT("times"&amp;GW$2),$F154,HE$28))/10)</f>
        <v>0</v>
      </c>
      <c r="HF154" s="47">
        <f ca="1">IF(OR(INDEX(INDIRECT("times"&amp;GW$2),$F154,HF$28)&gt;10,INDEX(INDIRECT(GY154),$E154,HF$28)&lt;=INDEX(INDIRECT(GY154),$E154,$F154)),0,(INDEX(INDIRECT(GY154),$E154,$F154)-INDEX(INDIRECT(GY154),$E154,HF$28))*(10-INDEX(INDIRECT("times"&amp;GW$2),$F154,HF$28))/10)</f>
        <v>0</v>
      </c>
      <c r="HG154" s="47">
        <f ca="1">IF(OR(INDEX(INDIRECT("times"&amp;GW$2),$F154,HG$28)&gt;10,INDEX(INDIRECT(GY154),$E154,HG$28)&lt;=INDEX(INDIRECT(GY154),$E154,$F154)),0,(INDEX(INDIRECT(GY154),$E154,$F154)-INDEX(INDIRECT(GY154),$E154,HG$28))*(10-INDEX(INDIRECT("times"&amp;GW$2),$F154,HG$28))/10)</f>
        <v>0</v>
      </c>
      <c r="HH154" s="47">
        <f ca="1">IF(OR(INDEX(INDIRECT("times"&amp;GW$2),$F154,HH$28)&gt;10,INDEX(INDIRECT(GY154),$E154,HH$28)&lt;=INDEX(INDIRECT(GY154),$E154,$F154)),0,(INDEX(INDIRECT(GY154),$E154,$F154)-INDEX(INDIRECT(GY154),$E154,HH$28))*(10-INDEX(INDIRECT("times"&amp;GW$2),$F154,HH$28))/10)</f>
        <v>0</v>
      </c>
      <c r="HI154" s="47">
        <f ca="1">IF(OR(INDEX(INDIRECT("times"&amp;GW$2),$F154,HI$28)&gt;10,INDEX(INDIRECT(GY154),$E154,HI$28)&lt;=INDEX(INDIRECT(GY154),$E154,$F154)),0,(INDEX(INDIRECT(GY154),$E154,$F154)-INDEX(INDIRECT(GY154),$E154,HI$28))*(10-INDEX(INDIRECT("times"&amp;GW$2),$F154,HI$28))/10)</f>
        <v>0</v>
      </c>
      <c r="HJ154" s="47">
        <f ca="1">IF(OR(INDEX(INDIRECT("times"&amp;GW$2),$F154,HJ$28)&gt;10,INDEX(INDIRECT(GY154),$E154,HJ$28)&lt;=INDEX(INDIRECT(GY154),$E154,$F154)),0,(INDEX(INDIRECT(GY154),$E154,$F154)-INDEX(INDIRECT(GY154),$E154,HJ$28))*(10-INDEX(INDIRECT("times"&amp;GW$2),$F154,HJ$28))/10)</f>
        <v>0</v>
      </c>
      <c r="HK154" s="47">
        <f ca="1">IF(OR(INDEX(INDIRECT("times"&amp;GW$2),$F154,HK$28)&gt;10,INDEX(INDIRECT(GY154),$E154,HK$28)&lt;=INDEX(INDIRECT(GY154),$E154,$F154)),0,(INDEX(INDIRECT(GY154),$E154,$F154)-INDEX(INDIRECT(GY154),$E154,HK$28))*(10-INDEX(INDIRECT("times"&amp;GW$2),$F154,HK$28))/10)</f>
        <v>0</v>
      </c>
      <c r="HL154" s="47">
        <f ca="1">IF(OR(INDEX(INDIRECT("times"&amp;GW$2),$F154,HL$28)&gt;10,INDEX(INDIRECT(GY154),$E154,HL$28)&lt;=INDEX(INDIRECT(GY154),$E154,$F154)),0,(INDEX(INDIRECT(GY154),$E154,$F154)-INDEX(INDIRECT(GY154),$E154,HL$28))*(10-INDEX(INDIRECT("times"&amp;GW$2),$F154,HL$28))/10)</f>
        <v>0</v>
      </c>
      <c r="HM154" s="47">
        <f ca="1">IF(OR(INDEX(INDIRECT("times"&amp;GW$2),$F154,HM$28)&gt;10,INDEX(INDIRECT(GY154),$E154,HM$28)&lt;=INDEX(INDIRECT(GY154),$E154,$F154)),0,(INDEX(INDIRECT(GY154),$E154,$F154)-INDEX(INDIRECT(GY154),$E154,HM$28))*(10-INDEX(INDIRECT("times"&amp;GW$2),$F154,HM$28))/10)</f>
        <v>0</v>
      </c>
      <c r="HN154" s="47">
        <f ca="1">IF(OR(INDEX(INDIRECT("times"&amp;GW$2),$F154,HN$28)&gt;10,INDEX(INDIRECT(GY154),$E154,HN$28)&lt;=INDEX(INDIRECT(GY154),$E154,$F154)),0,(INDEX(INDIRECT(GY154),$E154,$F154)-INDEX(INDIRECT(GY154),$E154,HN$28))*(10-INDEX(INDIRECT("times"&amp;GW$2),$F154,HN$28))/10)</f>
        <v>0</v>
      </c>
      <c r="HO154" s="47">
        <f ca="1">IF(OR(INDEX(INDIRECT("times"&amp;GW$2),$F154,HO$28)&gt;10,INDEX(INDIRECT(GY154),$E154,HO$28)&lt;=INDEX(INDIRECT(GY154),$E154,$F154)),0,(INDEX(INDIRECT(GY154),$E154,$F154)-INDEX(INDIRECT(GY154),$E154,HO$28))*(10-INDEX(INDIRECT("times"&amp;GW$2),$F154,HO$28))/10)</f>
        <v>0</v>
      </c>
      <c r="HP154" s="47">
        <f ca="1">IF(OR(INDEX(INDIRECT("times"&amp;GW$2),$F154,HP$28)&gt;10,INDEX(INDIRECT(GY154),$E154,HP$28)&lt;=INDEX(INDIRECT(GY154),$E154,$F154)),0,(INDEX(INDIRECT(GY154),$E154,$F154)-INDEX(INDIRECT(GY154),$E154,HP$28))*(10-INDEX(INDIRECT("times"&amp;GW$2),$F154,HP$28))/10)</f>
        <v>0</v>
      </c>
      <c r="HQ154" s="47">
        <f ca="1">IF(OR(INDEX(INDIRECT("times"&amp;GW$2),$F154,HQ$28)&gt;10,INDEX(INDIRECT(GY154),$E154,HQ$28)&lt;=INDEX(INDIRECT(GY154),$E154,$F154)),0,(INDEX(INDIRECT(GY154),$E154,$F154)-INDEX(INDIRECT(GY154),$E154,HQ$28))*(10-INDEX(INDIRECT("times"&amp;GW$2),$F154,HQ$28))/10)</f>
        <v>0</v>
      </c>
      <c r="HR154" s="47">
        <f ca="1">IF(OR(INDEX(INDIRECT("times"&amp;GW$2),$F154,HR$28)&gt;10,INDEX(INDIRECT(GY154),$E154,HR$28)&lt;=INDEX(INDIRECT(GY154),$E154,$F154)),0,(INDEX(INDIRECT(GY154),$E154,$F154)-INDEX(INDIRECT(GY154),$E154,HR$28))*(10-INDEX(INDIRECT("times"&amp;GW$2),$F154,HR$28))/10)</f>
        <v>0</v>
      </c>
      <c r="HS154" s="47">
        <f ca="1">IF(OR(INDEX(INDIRECT("times"&amp;GW$2),$F154,HS$28)&gt;10,INDEX(INDIRECT(GY154),$E154,HS$28)&lt;=INDEX(INDIRECT(GY154),$E154,$F154)),0,(INDEX(INDIRECT(GY154),$E154,$F154)-INDEX(INDIRECT(GY154),$E154,HS$28))*(10-INDEX(INDIRECT("times"&amp;GW$2),$F154,HS$28))/10)</f>
        <v>0</v>
      </c>
      <c r="HT154" s="47">
        <f ca="1">IF(OR(INDEX(INDIRECT("times"&amp;GW$2),$F154,HT$28)&gt;10,INDEX(INDIRECT(GY154),$E154,HT$28)&lt;=INDEX(INDIRECT(GY154),$E154,$F154)),0,(INDEX(INDIRECT(GY154),$E154,$F154)-INDEX(INDIRECT(GY154),$E154,HT$28))*(10-INDEX(INDIRECT("times"&amp;GW$2),$F154,HT$28))/10)</f>
        <v>0</v>
      </c>
      <c r="HU154" s="47">
        <f ca="1">IF(OR(INDEX(INDIRECT("times"&amp;GW$2),$F154,HU$28)&gt;10,INDEX(INDIRECT(GY154),$E154,HU$28)&lt;=INDEX(INDIRECT(GY154),$E154,$F154)),0,(INDEX(INDIRECT(GY154),$E154,$F154)-INDEX(INDIRECT(GY154),$E154,HU$28))*(10-INDEX(INDIRECT("times"&amp;GW$2),$F154,HU$28))/10)</f>
        <v>0</v>
      </c>
      <c r="HV154" s="48">
        <f ca="1">IF(OR(INDEX(INDIRECT("times"&amp;GW$2),$F154,HV$28)&gt;10,INDEX(INDIRECT(GY154),$E154,HV$28)&lt;=INDEX(INDIRECT(GY154),$E154,$F154)),0,(INDEX(INDIRECT(GY154),$E154,$F154)-INDEX(INDIRECT(GY154),$E154,HV$28))*(10-INDEX(INDIRECT("times"&amp;GW$2),$F154,HV$28))/10)</f>
        <v>0</v>
      </c>
      <c r="HW154" s="201">
        <v>7</v>
      </c>
    </row>
    <row r="155" spans="1:231" ht="15">
      <c r="A155" s="18" t="s">
        <v>196</v>
      </c>
      <c r="B155" s="122">
        <f>A131</f>
        <v>1</v>
      </c>
      <c r="C155" s="122" t="str">
        <f>A132</f>
        <v>work1834</v>
      </c>
      <c r="D155" s="210" t="str">
        <f t="shared" si="598"/>
        <v>core1_work1834</v>
      </c>
      <c r="E155" s="122">
        <v>1</v>
      </c>
      <c r="F155" s="33">
        <v>8</v>
      </c>
      <c r="G155" s="46">
        <f ca="1">IF(OR(INDEX(INDIRECT("times"&amp;B$2),$F155,G$28)&gt;10,INDEX(INDIRECT(D155),$E155,G$28)&lt;=INDEX(INDIRECT(D155),$E155,$F155)),0,(INDEX(INDIRECT(D155),$E155,$F155)-INDEX(INDIRECT(D155),$E155,G$28))*(10-INDEX(INDIRECT("times"&amp;B$2),$F155,G$28))/10)</f>
        <v>0</v>
      </c>
      <c r="H155" s="47">
        <f ca="1">IF(OR(INDEX(INDIRECT("times"&amp;B$2),$F155,H$28)&gt;10,INDEX(INDIRECT(D155),$E155,H$28)&lt;=INDEX(INDIRECT(D155),$E155,$F155)),0,(INDEX(INDIRECT(D155),$E155,$F155)-INDEX(INDIRECT(D155),$E155,H$28))*(10-INDEX(INDIRECT("times"&amp;B$2),$F155,H$28))/10)</f>
        <v>0</v>
      </c>
      <c r="I155" s="47">
        <f ca="1">IF(OR(INDEX(INDIRECT("times"&amp;B$2),$F155,I$28)&gt;10,INDEX(INDIRECT(D155),$E155,I$28)&lt;=INDEX(INDIRECT(D155),$E155,$F155)),0,(INDEX(INDIRECT(D155),$E155,$F155)-INDEX(INDIRECT(D155),$E155,I$28))*(10-INDEX(INDIRECT("times"&amp;B$2),$F155,I$28))/10)</f>
        <v>0</v>
      </c>
      <c r="J155" s="47">
        <f ca="1">IF(OR(INDEX(INDIRECT("times"&amp;B$2),$F155,J$28)&gt;10,INDEX(INDIRECT(D155),$E155,J$28)&lt;=INDEX(INDIRECT(D155),$E155,$F155)),0,(INDEX(INDIRECT(D155),$E155,$F155)-INDEX(INDIRECT(D155),$E155,J$28))*(10-INDEX(INDIRECT("times"&amp;B$2),$F155,J$28))/10)</f>
        <v>0</v>
      </c>
      <c r="K155" s="47">
        <f ca="1">IF(OR(INDEX(INDIRECT("times"&amp;B$2),$F155,K$28)&gt;10,INDEX(INDIRECT(D155),$E155,K$28)&lt;=INDEX(INDIRECT(D155),$E155,$F155)),0,(INDEX(INDIRECT(D155),$E155,$F155)-INDEX(INDIRECT(D155),$E155,K$28))*(10-INDEX(INDIRECT("times"&amp;B$2),$F155,K$28))/10)</f>
        <v>0</v>
      </c>
      <c r="L155" s="47">
        <f ca="1">IF(OR(INDEX(INDIRECT("times"&amp;B$2),$F155,L$28)&gt;10,INDEX(INDIRECT(D155),$E155,L$28)&lt;=INDEX(INDIRECT(D155),$E155,$F155)),0,(INDEX(INDIRECT(D155),$E155,$F155)-INDEX(INDIRECT(D155),$E155,L$28))*(10-INDEX(INDIRECT("times"&amp;B$2),$F155,L$28))/10)</f>
        <v>0</v>
      </c>
      <c r="M155" s="47">
        <f ca="1">IF(OR(INDEX(INDIRECT("times"&amp;B$2),$F155,M$28)&gt;10,INDEX(INDIRECT(D155),$E155,M$28)&lt;=INDEX(INDIRECT(D155),$E155,$F155)),0,(INDEX(INDIRECT(D155),$E155,$F155)-INDEX(INDIRECT(D155),$E155,M$28))*(10-INDEX(INDIRECT("times"&amp;B$2),$F155,M$28))/10)</f>
        <v>0</v>
      </c>
      <c r="N155" s="47">
        <f ca="1">IF(OR(INDEX(INDIRECT("times"&amp;B$2),$F155,N$28)&gt;10,INDEX(INDIRECT(D155),$E155,N$28)&lt;=INDEX(INDIRECT(D155),$E155,$F155)),0,(INDEX(INDIRECT(D155),$E155,$F155)-INDEX(INDIRECT(D155),$E155,N$28))*(10-INDEX(INDIRECT("times"&amp;B$2),$F155,N$28))/10)</f>
        <v>0</v>
      </c>
      <c r="O155" s="47">
        <f ca="1">IF(OR(INDEX(INDIRECT("times"&amp;B$2),$F155,O$28)&gt;10,INDEX(INDIRECT(D155),$E155,O$28)&lt;=INDEX(INDIRECT(D155),$E155,$F155)),0,(INDEX(INDIRECT(D155),$E155,$F155)-INDEX(INDIRECT(D155),$E155,O$28))*(10-INDEX(INDIRECT("times"&amp;B$2),$F155,O$28))/10)</f>
        <v>0</v>
      </c>
      <c r="P155" s="47">
        <f ca="1">IF(OR(INDEX(INDIRECT("times"&amp;B$2),$F155,P$28)&gt;10,INDEX(INDIRECT(D155),$E155,P$28)&lt;=INDEX(INDIRECT(D155),$E155,$F155)),0,(INDEX(INDIRECT(D155),$E155,$F155)-INDEX(INDIRECT(D155),$E155,P$28))*(10-INDEX(INDIRECT("times"&amp;B$2),$F155,P$28))/10)</f>
        <v>0</v>
      </c>
      <c r="Q155" s="47">
        <f ca="1">IF(OR(INDEX(INDIRECT("times"&amp;B$2),$F155,Q$28)&gt;10,INDEX(INDIRECT(D155),$E155,Q$28)&lt;=INDEX(INDIRECT(D155),$E155,$F155)),0,(INDEX(INDIRECT(D155),$E155,$F155)-INDEX(INDIRECT(D155),$E155,Q$28))*(10-INDEX(INDIRECT("times"&amp;B$2),$F155,Q$28))/10)</f>
        <v>0</v>
      </c>
      <c r="R155" s="47">
        <f ca="1">IF(OR(INDEX(INDIRECT("times"&amp;B$2),$F155,R$28)&gt;10,INDEX(INDIRECT(D155),$E155,R$28)&lt;=INDEX(INDIRECT(D155),$E155,$F155)),0,(INDEX(INDIRECT(D155),$E155,$F155)-INDEX(INDIRECT(D155),$E155,R$28))*(10-INDEX(INDIRECT("times"&amp;B$2),$F155,R$28))/10)</f>
        <v>0</v>
      </c>
      <c r="S155" s="47">
        <f ca="1">IF(OR(INDEX(INDIRECT("times"&amp;B$2),$F155,S$28)&gt;10,INDEX(INDIRECT(D155),$E155,S$28)&lt;=INDEX(INDIRECT(D155),$E155,$F155)),0,(INDEX(INDIRECT(D155),$E155,$F155)-INDEX(INDIRECT(D155),$E155,S$28))*(10-INDEX(INDIRECT("times"&amp;B$2),$F155,S$28))/10)</f>
        <v>0</v>
      </c>
      <c r="T155" s="47">
        <f ca="1">IF(OR(INDEX(INDIRECT("times"&amp;B$2),$F155,T$28)&gt;10,INDEX(INDIRECT(D155),$E155,T$28)&lt;=INDEX(INDIRECT(D155),$E155,$F155)),0,(INDEX(INDIRECT(D155),$E155,$F155)-INDEX(INDIRECT(D155),$E155,T$28))*(10-INDEX(INDIRECT("times"&amp;B$2),$F155,T$28))/10)</f>
        <v>0</v>
      </c>
      <c r="U155" s="47">
        <f ca="1">IF(OR(INDEX(INDIRECT("times"&amp;B$2),$F155,U$28)&gt;10,INDEX(INDIRECT(D155),$E155,U$28)&lt;=INDEX(INDIRECT(D155),$E155,$F155)),0,(INDEX(INDIRECT(D155),$E155,$F155)-INDEX(INDIRECT(D155),$E155,U$28))*(10-INDEX(INDIRECT("times"&amp;B$2),$F155,U$28))/10)</f>
        <v>0</v>
      </c>
      <c r="V155" s="47">
        <f ca="1">IF(OR(INDEX(INDIRECT("times"&amp;B$2),$F155,V$28)&gt;10,INDEX(INDIRECT(D155),$E155,V$28)&lt;=INDEX(INDIRECT(D155),$E155,$F155)),0,(INDEX(INDIRECT(D155),$E155,$F155)-INDEX(INDIRECT(D155),$E155,V$28))*(10-INDEX(INDIRECT("times"&amp;B$2),$F155,V$28))/10)</f>
        <v>0</v>
      </c>
      <c r="W155" s="47">
        <f ca="1">IF(OR(INDEX(INDIRECT("times"&amp;B$2),$F155,W$28)&gt;10,INDEX(INDIRECT(D155),$E155,W$28)&lt;=INDEX(INDIRECT(D155),$E155,$F155)),0,(INDEX(INDIRECT(D155),$E155,$F155)-INDEX(INDIRECT(D155),$E155,W$28))*(10-INDEX(INDIRECT("times"&amp;B$2),$F155,W$28))/10)</f>
        <v>0</v>
      </c>
      <c r="X155" s="47">
        <f ca="1">IF(OR(INDEX(INDIRECT("times"&amp;B$2),$F155,X$28)&gt;10,INDEX(INDIRECT(D155),$E155,X$28)&lt;=INDEX(INDIRECT(D155),$E155,$F155)),0,(INDEX(INDIRECT(D155),$E155,$F155)-INDEX(INDIRECT(D155),$E155,X$28))*(10-INDEX(INDIRECT("times"&amp;B$2),$F155,X$28))/10)</f>
        <v>0</v>
      </c>
      <c r="Y155" s="47">
        <f ca="1">IF(OR(INDEX(INDIRECT("times"&amp;B$2),$F155,Y$28)&gt;10,INDEX(INDIRECT(D155),$E155,Y$28)&lt;=INDEX(INDIRECT(D155),$E155,$F155)),0,(INDEX(INDIRECT(D155),$E155,$F155)-INDEX(INDIRECT(D155),$E155,Y$28))*(10-INDEX(INDIRECT("times"&amp;B$2),$F155,Y$28))/10)</f>
        <v>0</v>
      </c>
      <c r="Z155" s="47">
        <f ca="1">IF(OR(INDEX(INDIRECT("times"&amp;B$2),$F155,Z$28)&gt;10,INDEX(INDIRECT(D155),$E155,Z$28)&lt;=INDEX(INDIRECT(D155),$E155,$F155)),0,(INDEX(INDIRECT(D155),$E155,$F155)-INDEX(INDIRECT(D155),$E155,Z$28))*(10-INDEX(INDIRECT("times"&amp;B$2),$F155,Z$28))/10)</f>
        <v>0</v>
      </c>
      <c r="AA155" s="48">
        <f ca="1">IF(OR(INDEX(INDIRECT("times"&amp;B$2),$F155,AA$28)&gt;10,INDEX(INDIRECT(D155),$E155,AA$28)&lt;=INDEX(INDIRECT(D155),$E155,$F155)),0,(INDEX(INDIRECT(D155),$E155,$F155)-INDEX(INDIRECT(D155),$E155,AA$28))*(10-INDEX(INDIRECT("times"&amp;B$2),$F155,AA$28))/10)</f>
        <v>0</v>
      </c>
      <c r="AB155" s="201">
        <v>8</v>
      </c>
      <c r="AD155" s="18" t="s">
        <v>196</v>
      </c>
      <c r="AE155" s="122">
        <f>AD131</f>
        <v>1</v>
      </c>
      <c r="AF155" s="122" t="str">
        <f>AD132</f>
        <v>shop1834</v>
      </c>
      <c r="AG155" s="210" t="str">
        <f t="shared" si="599"/>
        <v>core1_shop1834</v>
      </c>
      <c r="AH155" s="122">
        <v>1</v>
      </c>
      <c r="AI155" s="33">
        <v>8</v>
      </c>
      <c r="AJ155" s="46">
        <f ca="1">IF(OR(INDEX(INDIRECT("times"&amp;AE$2),$F155,AJ$28)&gt;10,INDEX(INDIRECT(AG155),$E155,AJ$28)&lt;=INDEX(INDIRECT(AG155),$E155,$F155)),0,(INDEX(INDIRECT(AG155),$E155,$F155)-INDEX(INDIRECT(AG155),$E155,AJ$28))*(10-INDEX(INDIRECT("times"&amp;AE$2),$F155,AJ$28))/10)</f>
        <v>0</v>
      </c>
      <c r="AK155" s="47">
        <f ca="1">IF(OR(INDEX(INDIRECT("times"&amp;AE$2),$F155,AK$28)&gt;10,INDEX(INDIRECT(AG155),$E155,AK$28)&lt;=INDEX(INDIRECT(AG155),$E155,$F155)),0,(INDEX(INDIRECT(AG155),$E155,$F155)-INDEX(INDIRECT(AG155),$E155,AK$28))*(10-INDEX(INDIRECT("times"&amp;AE$2),$F155,AK$28))/10)</f>
        <v>0</v>
      </c>
      <c r="AL155" s="47">
        <f ca="1">IF(OR(INDEX(INDIRECT("times"&amp;AE$2),$F155,AL$28)&gt;10,INDEX(INDIRECT(AG155),$E155,AL$28)&lt;=INDEX(INDIRECT(AG155),$E155,$F155)),0,(INDEX(INDIRECT(AG155),$E155,$F155)-INDEX(INDIRECT(AG155),$E155,AL$28))*(10-INDEX(INDIRECT("times"&amp;AE$2),$F155,AL$28))/10)</f>
        <v>0</v>
      </c>
      <c r="AM155" s="47">
        <f ca="1">IF(OR(INDEX(INDIRECT("times"&amp;AE$2),$F155,AM$28)&gt;10,INDEX(INDIRECT(AG155),$E155,AM$28)&lt;=INDEX(INDIRECT(AG155),$E155,$F155)),0,(INDEX(INDIRECT(AG155),$E155,$F155)-INDEX(INDIRECT(AG155),$E155,AM$28))*(10-INDEX(INDIRECT("times"&amp;AE$2),$F155,AM$28))/10)</f>
        <v>0</v>
      </c>
      <c r="AN155" s="47">
        <f ca="1">IF(OR(INDEX(INDIRECT("times"&amp;AE$2),$F155,AN$28)&gt;10,INDEX(INDIRECT(AG155),$E155,AN$28)&lt;=INDEX(INDIRECT(AG155),$E155,$F155)),0,(INDEX(INDIRECT(AG155),$E155,$F155)-INDEX(INDIRECT(AG155),$E155,AN$28))*(10-INDEX(INDIRECT("times"&amp;AE$2),$F155,AN$28))/10)</f>
        <v>0</v>
      </c>
      <c r="AO155" s="47">
        <f ca="1">IF(OR(INDEX(INDIRECT("times"&amp;AE$2),$F155,AO$28)&gt;10,INDEX(INDIRECT(AG155),$E155,AO$28)&lt;=INDEX(INDIRECT(AG155),$E155,$F155)),0,(INDEX(INDIRECT(AG155),$E155,$F155)-INDEX(INDIRECT(AG155),$E155,AO$28))*(10-INDEX(INDIRECT("times"&amp;AE$2),$F155,AO$28))/10)</f>
        <v>0</v>
      </c>
      <c r="AP155" s="47">
        <f ca="1">IF(OR(INDEX(INDIRECT("times"&amp;AE$2),$F155,AP$28)&gt;10,INDEX(INDIRECT(AG155),$E155,AP$28)&lt;=INDEX(INDIRECT(AG155),$E155,$F155)),0,(INDEX(INDIRECT(AG155),$E155,$F155)-INDEX(INDIRECT(AG155),$E155,AP$28))*(10-INDEX(INDIRECT("times"&amp;AE$2),$F155,AP$28))/10)</f>
        <v>0</v>
      </c>
      <c r="AQ155" s="47">
        <f ca="1">IF(OR(INDEX(INDIRECT("times"&amp;AE$2),$F155,AQ$28)&gt;10,INDEX(INDIRECT(AG155),$E155,AQ$28)&lt;=INDEX(INDIRECT(AG155),$E155,$F155)),0,(INDEX(INDIRECT(AG155),$E155,$F155)-INDEX(INDIRECT(AG155),$E155,AQ$28))*(10-INDEX(INDIRECT("times"&amp;AE$2),$F155,AQ$28))/10)</f>
        <v>0</v>
      </c>
      <c r="AR155" s="47">
        <f ca="1">IF(OR(INDEX(INDIRECT("times"&amp;AE$2),$F155,AR$28)&gt;10,INDEX(INDIRECT(AG155),$E155,AR$28)&lt;=INDEX(INDIRECT(AG155),$E155,$F155)),0,(INDEX(INDIRECT(AG155),$E155,$F155)-INDEX(INDIRECT(AG155),$E155,AR$28))*(10-INDEX(INDIRECT("times"&amp;AE$2),$F155,AR$28))/10)</f>
        <v>0</v>
      </c>
      <c r="AS155" s="47">
        <f ca="1">IF(OR(INDEX(INDIRECT("times"&amp;AE$2),$F155,AS$28)&gt;10,INDEX(INDIRECT(AG155),$E155,AS$28)&lt;=INDEX(INDIRECT(AG155),$E155,$F155)),0,(INDEX(INDIRECT(AG155),$E155,$F155)-INDEX(INDIRECT(AG155),$E155,AS$28))*(10-INDEX(INDIRECT("times"&amp;AE$2),$F155,AS$28))/10)</f>
        <v>0</v>
      </c>
      <c r="AT155" s="47">
        <f ca="1">IF(OR(INDEX(INDIRECT("times"&amp;AE$2),$F155,AT$28)&gt;10,INDEX(INDIRECT(AG155),$E155,AT$28)&lt;=INDEX(INDIRECT(AG155),$E155,$F155)),0,(INDEX(INDIRECT(AG155),$E155,$F155)-INDEX(INDIRECT(AG155),$E155,AT$28))*(10-INDEX(INDIRECT("times"&amp;AE$2),$F155,AT$28))/10)</f>
        <v>0</v>
      </c>
      <c r="AU155" s="47">
        <f ca="1">IF(OR(INDEX(INDIRECT("times"&amp;AE$2),$F155,AU$28)&gt;10,INDEX(INDIRECT(AG155),$E155,AU$28)&lt;=INDEX(INDIRECT(AG155),$E155,$F155)),0,(INDEX(INDIRECT(AG155),$E155,$F155)-INDEX(INDIRECT(AG155),$E155,AU$28))*(10-INDEX(INDIRECT("times"&amp;AE$2),$F155,AU$28))/10)</f>
        <v>0</v>
      </c>
      <c r="AV155" s="47">
        <f ca="1">IF(OR(INDEX(INDIRECT("times"&amp;AE$2),$F155,AV$28)&gt;10,INDEX(INDIRECT(AG155),$E155,AV$28)&lt;=INDEX(INDIRECT(AG155),$E155,$F155)),0,(INDEX(INDIRECT(AG155),$E155,$F155)-INDEX(INDIRECT(AG155),$E155,AV$28))*(10-INDEX(INDIRECT("times"&amp;AE$2),$F155,AV$28))/10)</f>
        <v>0</v>
      </c>
      <c r="AW155" s="47">
        <f ca="1">IF(OR(INDEX(INDIRECT("times"&amp;AE$2),$F155,AW$28)&gt;10,INDEX(INDIRECT(AG155),$E155,AW$28)&lt;=INDEX(INDIRECT(AG155),$E155,$F155)),0,(INDEX(INDIRECT(AG155),$E155,$F155)-INDEX(INDIRECT(AG155),$E155,AW$28))*(10-INDEX(INDIRECT("times"&amp;AE$2),$F155,AW$28))/10)</f>
        <v>0</v>
      </c>
      <c r="AX155" s="47">
        <f ca="1">IF(OR(INDEX(INDIRECT("times"&amp;AE$2),$F155,AX$28)&gt;10,INDEX(INDIRECT(AG155),$E155,AX$28)&lt;=INDEX(INDIRECT(AG155),$E155,$F155)),0,(INDEX(INDIRECT(AG155),$E155,$F155)-INDEX(INDIRECT(AG155),$E155,AX$28))*(10-INDEX(INDIRECT("times"&amp;AE$2),$F155,AX$28))/10)</f>
        <v>0</v>
      </c>
      <c r="AY155" s="47">
        <f ca="1">IF(OR(INDEX(INDIRECT("times"&amp;AE$2),$F155,AY$28)&gt;10,INDEX(INDIRECT(AG155),$E155,AY$28)&lt;=INDEX(INDIRECT(AG155),$E155,$F155)),0,(INDEX(INDIRECT(AG155),$E155,$F155)-INDEX(INDIRECT(AG155),$E155,AY$28))*(10-INDEX(INDIRECT("times"&amp;AE$2),$F155,AY$28))/10)</f>
        <v>0</v>
      </c>
      <c r="AZ155" s="47">
        <f ca="1">IF(OR(INDEX(INDIRECT("times"&amp;AE$2),$F155,AZ$28)&gt;10,INDEX(INDIRECT(AG155),$E155,AZ$28)&lt;=INDEX(INDIRECT(AG155),$E155,$F155)),0,(INDEX(INDIRECT(AG155),$E155,$F155)-INDEX(INDIRECT(AG155),$E155,AZ$28))*(10-INDEX(INDIRECT("times"&amp;AE$2),$F155,AZ$28))/10)</f>
        <v>0</v>
      </c>
      <c r="BA155" s="47">
        <f ca="1">IF(OR(INDEX(INDIRECT("times"&amp;AE$2),$F155,BA$28)&gt;10,INDEX(INDIRECT(AG155),$E155,BA$28)&lt;=INDEX(INDIRECT(AG155),$E155,$F155)),0,(INDEX(INDIRECT(AG155),$E155,$F155)-INDEX(INDIRECT(AG155),$E155,BA$28))*(10-INDEX(INDIRECT("times"&amp;AE$2),$F155,BA$28))/10)</f>
        <v>0</v>
      </c>
      <c r="BB155" s="47">
        <f ca="1">IF(OR(INDEX(INDIRECT("times"&amp;AE$2),$F155,BB$28)&gt;10,INDEX(INDIRECT(AG155),$E155,BB$28)&lt;=INDEX(INDIRECT(AG155),$E155,$F155)),0,(INDEX(INDIRECT(AG155),$E155,$F155)-INDEX(INDIRECT(AG155),$E155,BB$28))*(10-INDEX(INDIRECT("times"&amp;AE$2),$F155,BB$28))/10)</f>
        <v>0</v>
      </c>
      <c r="BC155" s="47">
        <f ca="1">IF(OR(INDEX(INDIRECT("times"&amp;AE$2),$F155,BC$28)&gt;10,INDEX(INDIRECT(AG155),$E155,BC$28)&lt;=INDEX(INDIRECT(AG155),$E155,$F155)),0,(INDEX(INDIRECT(AG155),$E155,$F155)-INDEX(INDIRECT(AG155),$E155,BC$28))*(10-INDEX(INDIRECT("times"&amp;AE$2),$F155,BC$28))/10)</f>
        <v>0</v>
      </c>
      <c r="BD155" s="48">
        <f ca="1">IF(OR(INDEX(INDIRECT("times"&amp;AE$2),$F155,BD$28)&gt;10,INDEX(INDIRECT(AG155),$E155,BD$28)&lt;=INDEX(INDIRECT(AG155),$E155,$F155)),0,(INDEX(INDIRECT(AG155),$E155,$F155)-INDEX(INDIRECT(AG155),$E155,BD$28))*(10-INDEX(INDIRECT("times"&amp;AE$2),$F155,BD$28))/10)</f>
        <v>0</v>
      </c>
      <c r="BE155" s="201">
        <v>8</v>
      </c>
      <c r="BG155" s="18" t="s">
        <v>196</v>
      </c>
      <c r="BH155" s="122">
        <f>BG131</f>
        <v>1</v>
      </c>
      <c r="BI155" s="122" t="str">
        <f>BG132</f>
        <v>lei1834</v>
      </c>
      <c r="BJ155" s="210" t="str">
        <f t="shared" si="600"/>
        <v>core1_lei1834</v>
      </c>
      <c r="BK155" s="122">
        <v>1</v>
      </c>
      <c r="BL155" s="33">
        <v>8</v>
      </c>
      <c r="BM155" s="46">
        <f ca="1">IF(OR(INDEX(INDIRECT("times"&amp;BH$2),$F155,BM$28)&gt;10,INDEX(INDIRECT(BJ155),$E155,BM$28)&lt;=INDEX(INDIRECT(BJ155),$E155,$F155)),0,(INDEX(INDIRECT(BJ155),$E155,$F155)-INDEX(INDIRECT(BJ155),$E155,BM$28))*(10-INDEX(INDIRECT("times"&amp;BH$2),$F155,BM$28))/10)</f>
        <v>0</v>
      </c>
      <c r="BN155" s="47">
        <f ca="1">IF(OR(INDEX(INDIRECT("times"&amp;BH$2),$F155,BN$28)&gt;10,INDEX(INDIRECT(BJ155),$E155,BN$28)&lt;=INDEX(INDIRECT(BJ155),$E155,$F155)),0,(INDEX(INDIRECT(BJ155),$E155,$F155)-INDEX(INDIRECT(BJ155),$E155,BN$28))*(10-INDEX(INDIRECT("times"&amp;BH$2),$F155,BN$28))/10)</f>
        <v>0</v>
      </c>
      <c r="BO155" s="47">
        <f ca="1">IF(OR(INDEX(INDIRECT("times"&amp;BH$2),$F155,BO$28)&gt;10,INDEX(INDIRECT(BJ155),$E155,BO$28)&lt;=INDEX(INDIRECT(BJ155),$E155,$F155)),0,(INDEX(INDIRECT(BJ155),$E155,$F155)-INDEX(INDIRECT(BJ155),$E155,BO$28))*(10-INDEX(INDIRECT("times"&amp;BH$2),$F155,BO$28))/10)</f>
        <v>0</v>
      </c>
      <c r="BP155" s="47">
        <f ca="1">IF(OR(INDEX(INDIRECT("times"&amp;BH$2),$F155,BP$28)&gt;10,INDEX(INDIRECT(BJ155),$E155,BP$28)&lt;=INDEX(INDIRECT(BJ155),$E155,$F155)),0,(INDEX(INDIRECT(BJ155),$E155,$F155)-INDEX(INDIRECT(BJ155),$E155,BP$28))*(10-INDEX(INDIRECT("times"&amp;BH$2),$F155,BP$28))/10)</f>
        <v>0</v>
      </c>
      <c r="BQ155" s="47">
        <f ca="1">IF(OR(INDEX(INDIRECT("times"&amp;BH$2),$F155,BQ$28)&gt;10,INDEX(INDIRECT(BJ155),$E155,BQ$28)&lt;=INDEX(INDIRECT(BJ155),$E155,$F155)),0,(INDEX(INDIRECT(BJ155),$E155,$F155)-INDEX(INDIRECT(BJ155),$E155,BQ$28))*(10-INDEX(INDIRECT("times"&amp;BH$2),$F155,BQ$28))/10)</f>
        <v>0</v>
      </c>
      <c r="BR155" s="47">
        <f ca="1">IF(OR(INDEX(INDIRECT("times"&amp;BH$2),$F155,BR$28)&gt;10,INDEX(INDIRECT(BJ155),$E155,BR$28)&lt;=INDEX(INDIRECT(BJ155),$E155,$F155)),0,(INDEX(INDIRECT(BJ155),$E155,$F155)-INDEX(INDIRECT(BJ155),$E155,BR$28))*(10-INDEX(INDIRECT("times"&amp;BH$2),$F155,BR$28))/10)</f>
        <v>0</v>
      </c>
      <c r="BS155" s="47">
        <f ca="1">IF(OR(INDEX(INDIRECT("times"&amp;BH$2),$F155,BS$28)&gt;10,INDEX(INDIRECT(BJ155),$E155,BS$28)&lt;=INDEX(INDIRECT(BJ155),$E155,$F155)),0,(INDEX(INDIRECT(BJ155),$E155,$F155)-INDEX(INDIRECT(BJ155),$E155,BS$28))*(10-INDEX(INDIRECT("times"&amp;BH$2),$F155,BS$28))/10)</f>
        <v>0</v>
      </c>
      <c r="BT155" s="47">
        <f ca="1">IF(OR(INDEX(INDIRECT("times"&amp;BH$2),$F155,BT$28)&gt;10,INDEX(INDIRECT(BJ155),$E155,BT$28)&lt;=INDEX(INDIRECT(BJ155),$E155,$F155)),0,(INDEX(INDIRECT(BJ155),$E155,$F155)-INDEX(INDIRECT(BJ155),$E155,BT$28))*(10-INDEX(INDIRECT("times"&amp;BH$2),$F155,BT$28))/10)</f>
        <v>0</v>
      </c>
      <c r="BU155" s="47">
        <f ca="1">IF(OR(INDEX(INDIRECT("times"&amp;BH$2),$F155,BU$28)&gt;10,INDEX(INDIRECT(BJ155),$E155,BU$28)&lt;=INDEX(INDIRECT(BJ155),$E155,$F155)),0,(INDEX(INDIRECT(BJ155),$E155,$F155)-INDEX(INDIRECT(BJ155),$E155,BU$28))*(10-INDEX(INDIRECT("times"&amp;BH$2),$F155,BU$28))/10)</f>
        <v>0</v>
      </c>
      <c r="BV155" s="47">
        <f ca="1">IF(OR(INDEX(INDIRECT("times"&amp;BH$2),$F155,BV$28)&gt;10,INDEX(INDIRECT(BJ155),$E155,BV$28)&lt;=INDEX(INDIRECT(BJ155),$E155,$F155)),0,(INDEX(INDIRECT(BJ155),$E155,$F155)-INDEX(INDIRECT(BJ155),$E155,BV$28))*(10-INDEX(INDIRECT("times"&amp;BH$2),$F155,BV$28))/10)</f>
        <v>0</v>
      </c>
      <c r="BW155" s="47">
        <f ca="1">IF(OR(INDEX(INDIRECT("times"&amp;BH$2),$F155,BW$28)&gt;10,INDEX(INDIRECT(BJ155),$E155,BW$28)&lt;=INDEX(INDIRECT(BJ155),$E155,$F155)),0,(INDEX(INDIRECT(BJ155),$E155,$F155)-INDEX(INDIRECT(BJ155),$E155,BW$28))*(10-INDEX(INDIRECT("times"&amp;BH$2),$F155,BW$28))/10)</f>
        <v>0</v>
      </c>
      <c r="BX155" s="47">
        <f ca="1">IF(OR(INDEX(INDIRECT("times"&amp;BH$2),$F155,BX$28)&gt;10,INDEX(INDIRECT(BJ155),$E155,BX$28)&lt;=INDEX(INDIRECT(BJ155),$E155,$F155)),0,(INDEX(INDIRECT(BJ155),$E155,$F155)-INDEX(INDIRECT(BJ155),$E155,BX$28))*(10-INDEX(INDIRECT("times"&amp;BH$2),$F155,BX$28))/10)</f>
        <v>0</v>
      </c>
      <c r="BY155" s="47">
        <f ca="1">IF(OR(INDEX(INDIRECT("times"&amp;BH$2),$F155,BY$28)&gt;10,INDEX(INDIRECT(BJ155),$E155,BY$28)&lt;=INDEX(INDIRECT(BJ155),$E155,$F155)),0,(INDEX(INDIRECT(BJ155),$E155,$F155)-INDEX(INDIRECT(BJ155),$E155,BY$28))*(10-INDEX(INDIRECT("times"&amp;BH$2),$F155,BY$28))/10)</f>
        <v>0</v>
      </c>
      <c r="BZ155" s="47">
        <f ca="1">IF(OR(INDEX(INDIRECT("times"&amp;BH$2),$F155,BZ$28)&gt;10,INDEX(INDIRECT(BJ155),$E155,BZ$28)&lt;=INDEX(INDIRECT(BJ155),$E155,$F155)),0,(INDEX(INDIRECT(BJ155),$E155,$F155)-INDEX(INDIRECT(BJ155),$E155,BZ$28))*(10-INDEX(INDIRECT("times"&amp;BH$2),$F155,BZ$28))/10)</f>
        <v>0</v>
      </c>
      <c r="CA155" s="47">
        <f ca="1">IF(OR(INDEX(INDIRECT("times"&amp;BH$2),$F155,CA$28)&gt;10,INDEX(INDIRECT(BJ155),$E155,CA$28)&lt;=INDEX(INDIRECT(BJ155),$E155,$F155)),0,(INDEX(INDIRECT(BJ155),$E155,$F155)-INDEX(INDIRECT(BJ155),$E155,CA$28))*(10-INDEX(INDIRECT("times"&amp;BH$2),$F155,CA$28))/10)</f>
        <v>0</v>
      </c>
      <c r="CB155" s="47">
        <f ca="1">IF(OR(INDEX(INDIRECT("times"&amp;BH$2),$F155,CB$28)&gt;10,INDEX(INDIRECT(BJ155),$E155,CB$28)&lt;=INDEX(INDIRECT(BJ155),$E155,$F155)),0,(INDEX(INDIRECT(BJ155),$E155,$F155)-INDEX(INDIRECT(BJ155),$E155,CB$28))*(10-INDEX(INDIRECT("times"&amp;BH$2),$F155,CB$28))/10)</f>
        <v>0</v>
      </c>
      <c r="CC155" s="47">
        <f ca="1">IF(OR(INDEX(INDIRECT("times"&amp;BH$2),$F155,CC$28)&gt;10,INDEX(INDIRECT(BJ155),$E155,CC$28)&lt;=INDEX(INDIRECT(BJ155),$E155,$F155)),0,(INDEX(INDIRECT(BJ155),$E155,$F155)-INDEX(INDIRECT(BJ155),$E155,CC$28))*(10-INDEX(INDIRECT("times"&amp;BH$2),$F155,CC$28))/10)</f>
        <v>0</v>
      </c>
      <c r="CD155" s="47">
        <f ca="1">IF(OR(INDEX(INDIRECT("times"&amp;BH$2),$F155,CD$28)&gt;10,INDEX(INDIRECT(BJ155),$E155,CD$28)&lt;=INDEX(INDIRECT(BJ155),$E155,$F155)),0,(INDEX(INDIRECT(BJ155),$E155,$F155)-INDEX(INDIRECT(BJ155),$E155,CD$28))*(10-INDEX(INDIRECT("times"&amp;BH$2),$F155,CD$28))/10)</f>
        <v>0</v>
      </c>
      <c r="CE155" s="47">
        <f ca="1">IF(OR(INDEX(INDIRECT("times"&amp;BH$2),$F155,CE$28)&gt;10,INDEX(INDIRECT(BJ155),$E155,CE$28)&lt;=INDEX(INDIRECT(BJ155),$E155,$F155)),0,(INDEX(INDIRECT(BJ155),$E155,$F155)-INDEX(INDIRECT(BJ155),$E155,CE$28))*(10-INDEX(INDIRECT("times"&amp;BH$2),$F155,CE$28))/10)</f>
        <v>0</v>
      </c>
      <c r="CF155" s="47">
        <f ca="1">IF(OR(INDEX(INDIRECT("times"&amp;BH$2),$F155,CF$28)&gt;10,INDEX(INDIRECT(BJ155),$E155,CF$28)&lt;=INDEX(INDIRECT(BJ155),$E155,$F155)),0,(INDEX(INDIRECT(BJ155),$E155,$F155)-INDEX(INDIRECT(BJ155),$E155,CF$28))*(10-INDEX(INDIRECT("times"&amp;BH$2),$F155,CF$28))/10)</f>
        <v>0</v>
      </c>
      <c r="CG155" s="48">
        <f ca="1">IF(OR(INDEX(INDIRECT("times"&amp;BH$2),$F155,CG$28)&gt;10,INDEX(INDIRECT(BJ155),$E155,CG$28)&lt;=INDEX(INDIRECT(BJ155),$E155,$F155)),0,(INDEX(INDIRECT(BJ155),$E155,$F155)-INDEX(INDIRECT(BJ155),$E155,CG$28))*(10-INDEX(INDIRECT("times"&amp;BH$2),$F155,CG$28))/10)</f>
        <v>0</v>
      </c>
      <c r="CH155" s="201">
        <v>8</v>
      </c>
      <c r="CJ155" s="18" t="s">
        <v>196</v>
      </c>
      <c r="CK155" s="122">
        <f>CJ131</f>
        <v>1</v>
      </c>
      <c r="CL155" s="122" t="str">
        <f>CJ132</f>
        <v>work3564</v>
      </c>
      <c r="CM155" s="210" t="str">
        <f t="shared" si="601"/>
        <v>core1_work3564</v>
      </c>
      <c r="CN155" s="122">
        <v>1</v>
      </c>
      <c r="CO155" s="33">
        <v>8</v>
      </c>
      <c r="CP155" s="46">
        <f ca="1">IF(OR(INDEX(INDIRECT("times"&amp;CK$2),$F155,CP$28)&gt;10,INDEX(INDIRECT(CM155),$E155,CP$28)&lt;=INDEX(INDIRECT(CM155),$E155,$F155)),0,(INDEX(INDIRECT(CM155),$E155,$F155)-INDEX(INDIRECT(CM155),$E155,CP$28))*(10-INDEX(INDIRECT("times"&amp;CK$2),$F155,CP$28))/10)</f>
        <v>0</v>
      </c>
      <c r="CQ155" s="47">
        <f ca="1">IF(OR(INDEX(INDIRECT("times"&amp;CK$2),$F155,CQ$28)&gt;10,INDEX(INDIRECT(CM155),$E155,CQ$28)&lt;=INDEX(INDIRECT(CM155),$E155,$F155)),0,(INDEX(INDIRECT(CM155),$E155,$F155)-INDEX(INDIRECT(CM155),$E155,CQ$28))*(10-INDEX(INDIRECT("times"&amp;CK$2),$F155,CQ$28))/10)</f>
        <v>0</v>
      </c>
      <c r="CR155" s="47">
        <f ca="1">IF(OR(INDEX(INDIRECT("times"&amp;CK$2),$F155,CR$28)&gt;10,INDEX(INDIRECT(CM155),$E155,CR$28)&lt;=INDEX(INDIRECT(CM155),$E155,$F155)),0,(INDEX(INDIRECT(CM155),$E155,$F155)-INDEX(INDIRECT(CM155),$E155,CR$28))*(10-INDEX(INDIRECT("times"&amp;CK$2),$F155,CR$28))/10)</f>
        <v>0</v>
      </c>
      <c r="CS155" s="47">
        <f ca="1">IF(OR(INDEX(INDIRECT("times"&amp;CK$2),$F155,CS$28)&gt;10,INDEX(INDIRECT(CM155),$E155,CS$28)&lt;=INDEX(INDIRECT(CM155),$E155,$F155)),0,(INDEX(INDIRECT(CM155),$E155,$F155)-INDEX(INDIRECT(CM155),$E155,CS$28))*(10-INDEX(INDIRECT("times"&amp;CK$2),$F155,CS$28))/10)</f>
        <v>0</v>
      </c>
      <c r="CT155" s="47">
        <f ca="1">IF(OR(INDEX(INDIRECT("times"&amp;CK$2),$F155,CT$28)&gt;10,INDEX(INDIRECT(CM155),$E155,CT$28)&lt;=INDEX(INDIRECT(CM155),$E155,$F155)),0,(INDEX(INDIRECT(CM155),$E155,$F155)-INDEX(INDIRECT(CM155),$E155,CT$28))*(10-INDEX(INDIRECT("times"&amp;CK$2),$F155,CT$28))/10)</f>
        <v>0</v>
      </c>
      <c r="CU155" s="47">
        <f ca="1">IF(OR(INDEX(INDIRECT("times"&amp;CK$2),$F155,CU$28)&gt;10,INDEX(INDIRECT(CM155),$E155,CU$28)&lt;=INDEX(INDIRECT(CM155),$E155,$F155)),0,(INDEX(INDIRECT(CM155),$E155,$F155)-INDEX(INDIRECT(CM155),$E155,CU$28))*(10-INDEX(INDIRECT("times"&amp;CK$2),$F155,CU$28))/10)</f>
        <v>0</v>
      </c>
      <c r="CV155" s="47">
        <f ca="1">IF(OR(INDEX(INDIRECT("times"&amp;CK$2),$F155,CV$28)&gt;10,INDEX(INDIRECT(CM155),$E155,CV$28)&lt;=INDEX(INDIRECT(CM155),$E155,$F155)),0,(INDEX(INDIRECT(CM155),$E155,$F155)-INDEX(INDIRECT(CM155),$E155,CV$28))*(10-INDEX(INDIRECT("times"&amp;CK$2),$F155,CV$28))/10)</f>
        <v>0</v>
      </c>
      <c r="CW155" s="47">
        <f ca="1">IF(OR(INDEX(INDIRECT("times"&amp;CK$2),$F155,CW$28)&gt;10,INDEX(INDIRECT(CM155),$E155,CW$28)&lt;=INDEX(INDIRECT(CM155),$E155,$F155)),0,(INDEX(INDIRECT(CM155),$E155,$F155)-INDEX(INDIRECT(CM155),$E155,CW$28))*(10-INDEX(INDIRECT("times"&amp;CK$2),$F155,CW$28))/10)</f>
        <v>0</v>
      </c>
      <c r="CX155" s="47">
        <f ca="1">IF(OR(INDEX(INDIRECT("times"&amp;CK$2),$F155,CX$28)&gt;10,INDEX(INDIRECT(CM155),$E155,CX$28)&lt;=INDEX(INDIRECT(CM155),$E155,$F155)),0,(INDEX(INDIRECT(CM155),$E155,$F155)-INDEX(INDIRECT(CM155),$E155,CX$28))*(10-INDEX(INDIRECT("times"&amp;CK$2),$F155,CX$28))/10)</f>
        <v>0</v>
      </c>
      <c r="CY155" s="47">
        <f ca="1">IF(OR(INDEX(INDIRECT("times"&amp;CK$2),$F155,CY$28)&gt;10,INDEX(INDIRECT(CM155),$E155,CY$28)&lt;=INDEX(INDIRECT(CM155),$E155,$F155)),0,(INDEX(INDIRECT(CM155),$E155,$F155)-INDEX(INDIRECT(CM155),$E155,CY$28))*(10-INDEX(INDIRECT("times"&amp;CK$2),$F155,CY$28))/10)</f>
        <v>0</v>
      </c>
      <c r="CZ155" s="47">
        <f ca="1">IF(OR(INDEX(INDIRECT("times"&amp;CK$2),$F155,CZ$28)&gt;10,INDEX(INDIRECT(CM155),$E155,CZ$28)&lt;=INDEX(INDIRECT(CM155),$E155,$F155)),0,(INDEX(INDIRECT(CM155),$E155,$F155)-INDEX(INDIRECT(CM155),$E155,CZ$28))*(10-INDEX(INDIRECT("times"&amp;CK$2),$F155,CZ$28))/10)</f>
        <v>0</v>
      </c>
      <c r="DA155" s="47">
        <f ca="1">IF(OR(INDEX(INDIRECT("times"&amp;CK$2),$F155,DA$28)&gt;10,INDEX(INDIRECT(CM155),$E155,DA$28)&lt;=INDEX(INDIRECT(CM155),$E155,$F155)),0,(INDEX(INDIRECT(CM155),$E155,$F155)-INDEX(INDIRECT(CM155),$E155,DA$28))*(10-INDEX(INDIRECT("times"&amp;CK$2),$F155,DA$28))/10)</f>
        <v>0</v>
      </c>
      <c r="DB155" s="47">
        <f ca="1">IF(OR(INDEX(INDIRECT("times"&amp;CK$2),$F155,DB$28)&gt;10,INDEX(INDIRECT(CM155),$E155,DB$28)&lt;=INDEX(INDIRECT(CM155),$E155,$F155)),0,(INDEX(INDIRECT(CM155),$E155,$F155)-INDEX(INDIRECT(CM155),$E155,DB$28))*(10-INDEX(INDIRECT("times"&amp;CK$2),$F155,DB$28))/10)</f>
        <v>0</v>
      </c>
      <c r="DC155" s="47">
        <f ca="1">IF(OR(INDEX(INDIRECT("times"&amp;CK$2),$F155,DC$28)&gt;10,INDEX(INDIRECT(CM155),$E155,DC$28)&lt;=INDEX(INDIRECT(CM155),$E155,$F155)),0,(INDEX(INDIRECT(CM155),$E155,$F155)-INDEX(INDIRECT(CM155),$E155,DC$28))*(10-INDEX(INDIRECT("times"&amp;CK$2),$F155,DC$28))/10)</f>
        <v>0</v>
      </c>
      <c r="DD155" s="47">
        <f ca="1">IF(OR(INDEX(INDIRECT("times"&amp;CK$2),$F155,DD$28)&gt;10,INDEX(INDIRECT(CM155),$E155,DD$28)&lt;=INDEX(INDIRECT(CM155),$E155,$F155)),0,(INDEX(INDIRECT(CM155),$E155,$F155)-INDEX(INDIRECT(CM155),$E155,DD$28))*(10-INDEX(INDIRECT("times"&amp;CK$2),$F155,DD$28))/10)</f>
        <v>0</v>
      </c>
      <c r="DE155" s="47">
        <f ca="1">IF(OR(INDEX(INDIRECT("times"&amp;CK$2),$F155,DE$28)&gt;10,INDEX(INDIRECT(CM155),$E155,DE$28)&lt;=INDEX(INDIRECT(CM155),$E155,$F155)),0,(INDEX(INDIRECT(CM155),$E155,$F155)-INDEX(INDIRECT(CM155),$E155,DE$28))*(10-INDEX(INDIRECT("times"&amp;CK$2),$F155,DE$28))/10)</f>
        <v>0</v>
      </c>
      <c r="DF155" s="47">
        <f ca="1">IF(OR(INDEX(INDIRECT("times"&amp;CK$2),$F155,DF$28)&gt;10,INDEX(INDIRECT(CM155),$E155,DF$28)&lt;=INDEX(INDIRECT(CM155),$E155,$F155)),0,(INDEX(INDIRECT(CM155),$E155,$F155)-INDEX(INDIRECT(CM155),$E155,DF$28))*(10-INDEX(INDIRECT("times"&amp;CK$2),$F155,DF$28))/10)</f>
        <v>0</v>
      </c>
      <c r="DG155" s="47">
        <f ca="1">IF(OR(INDEX(INDIRECT("times"&amp;CK$2),$F155,DG$28)&gt;10,INDEX(INDIRECT(CM155),$E155,DG$28)&lt;=INDEX(INDIRECT(CM155),$E155,$F155)),0,(INDEX(INDIRECT(CM155),$E155,$F155)-INDEX(INDIRECT(CM155),$E155,DG$28))*(10-INDEX(INDIRECT("times"&amp;CK$2),$F155,DG$28))/10)</f>
        <v>0</v>
      </c>
      <c r="DH155" s="47">
        <f ca="1">IF(OR(INDEX(INDIRECT("times"&amp;CK$2),$F155,DH$28)&gt;10,INDEX(INDIRECT(CM155),$E155,DH$28)&lt;=INDEX(INDIRECT(CM155),$E155,$F155)),0,(INDEX(INDIRECT(CM155),$E155,$F155)-INDEX(INDIRECT(CM155),$E155,DH$28))*(10-INDEX(INDIRECT("times"&amp;CK$2),$F155,DH$28))/10)</f>
        <v>0</v>
      </c>
      <c r="DI155" s="47">
        <f ca="1">IF(OR(INDEX(INDIRECT("times"&amp;CK$2),$F155,DI$28)&gt;10,INDEX(INDIRECT(CM155),$E155,DI$28)&lt;=INDEX(INDIRECT(CM155),$E155,$F155)),0,(INDEX(INDIRECT(CM155),$E155,$F155)-INDEX(INDIRECT(CM155),$E155,DI$28))*(10-INDEX(INDIRECT("times"&amp;CK$2),$F155,DI$28))/10)</f>
        <v>0</v>
      </c>
      <c r="DJ155" s="48">
        <f ca="1">IF(OR(INDEX(INDIRECT("times"&amp;CK$2),$F155,DJ$28)&gt;10,INDEX(INDIRECT(CM155),$E155,DJ$28)&lt;=INDEX(INDIRECT(CM155),$E155,$F155)),0,(INDEX(INDIRECT(CM155),$E155,$F155)-INDEX(INDIRECT(CM155),$E155,DJ$28))*(10-INDEX(INDIRECT("times"&amp;CK$2),$F155,DJ$28))/10)</f>
        <v>0</v>
      </c>
      <c r="DK155" s="201">
        <v>8</v>
      </c>
      <c r="DM155" s="18" t="s">
        <v>196</v>
      </c>
      <c r="DN155" s="122">
        <f>DM131</f>
        <v>1</v>
      </c>
      <c r="DO155" s="122" t="str">
        <f>DM132</f>
        <v>shop3564</v>
      </c>
      <c r="DP155" s="210" t="str">
        <f t="shared" si="602"/>
        <v>core1_shop3564</v>
      </c>
      <c r="DQ155" s="122">
        <v>1</v>
      </c>
      <c r="DR155" s="33">
        <v>8</v>
      </c>
      <c r="DS155" s="46">
        <f ca="1">IF(OR(INDEX(INDIRECT("times"&amp;DN$2),$F155,DS$28)&gt;10,INDEX(INDIRECT(DP155),$E155,DS$28)&lt;=INDEX(INDIRECT(DP155),$E155,$F155)),0,(INDEX(INDIRECT(DP155),$E155,$F155)-INDEX(INDIRECT(DP155),$E155,DS$28))*(10-INDEX(INDIRECT("times"&amp;DN$2),$F155,DS$28))/10)</f>
        <v>0</v>
      </c>
      <c r="DT155" s="47">
        <f ca="1">IF(OR(INDEX(INDIRECT("times"&amp;DN$2),$F155,DT$28)&gt;10,INDEX(INDIRECT(DP155),$E155,DT$28)&lt;=INDEX(INDIRECT(DP155),$E155,$F155)),0,(INDEX(INDIRECT(DP155),$E155,$F155)-INDEX(INDIRECT(DP155),$E155,DT$28))*(10-INDEX(INDIRECT("times"&amp;DN$2),$F155,DT$28))/10)</f>
        <v>0</v>
      </c>
      <c r="DU155" s="47">
        <f ca="1">IF(OR(INDEX(INDIRECT("times"&amp;DN$2),$F155,DU$28)&gt;10,INDEX(INDIRECT(DP155),$E155,DU$28)&lt;=INDEX(INDIRECT(DP155),$E155,$F155)),0,(INDEX(INDIRECT(DP155),$E155,$F155)-INDEX(INDIRECT(DP155),$E155,DU$28))*(10-INDEX(INDIRECT("times"&amp;DN$2),$F155,DU$28))/10)</f>
        <v>0</v>
      </c>
      <c r="DV155" s="47">
        <f ca="1">IF(OR(INDEX(INDIRECT("times"&amp;DN$2),$F155,DV$28)&gt;10,INDEX(INDIRECT(DP155),$E155,DV$28)&lt;=INDEX(INDIRECT(DP155),$E155,$F155)),0,(INDEX(INDIRECT(DP155),$E155,$F155)-INDEX(INDIRECT(DP155),$E155,DV$28))*(10-INDEX(INDIRECT("times"&amp;DN$2),$F155,DV$28))/10)</f>
        <v>0</v>
      </c>
      <c r="DW155" s="47">
        <f ca="1">IF(OR(INDEX(INDIRECT("times"&amp;DN$2),$F155,DW$28)&gt;10,INDEX(INDIRECT(DP155),$E155,DW$28)&lt;=INDEX(INDIRECT(DP155),$E155,$F155)),0,(INDEX(INDIRECT(DP155),$E155,$F155)-INDEX(INDIRECT(DP155),$E155,DW$28))*(10-INDEX(INDIRECT("times"&amp;DN$2),$F155,DW$28))/10)</f>
        <v>0</v>
      </c>
      <c r="DX155" s="47">
        <f ca="1">IF(OR(INDEX(INDIRECT("times"&amp;DN$2),$F155,DX$28)&gt;10,INDEX(INDIRECT(DP155),$E155,DX$28)&lt;=INDEX(INDIRECT(DP155),$E155,$F155)),0,(INDEX(INDIRECT(DP155),$E155,$F155)-INDEX(INDIRECT(DP155),$E155,DX$28))*(10-INDEX(INDIRECT("times"&amp;DN$2),$F155,DX$28))/10)</f>
        <v>0</v>
      </c>
      <c r="DY155" s="47">
        <f ca="1">IF(OR(INDEX(INDIRECT("times"&amp;DN$2),$F155,DY$28)&gt;10,INDEX(INDIRECT(DP155),$E155,DY$28)&lt;=INDEX(INDIRECT(DP155),$E155,$F155)),0,(INDEX(INDIRECT(DP155),$E155,$F155)-INDEX(INDIRECT(DP155),$E155,DY$28))*(10-INDEX(INDIRECT("times"&amp;DN$2),$F155,DY$28))/10)</f>
        <v>0</v>
      </c>
      <c r="DZ155" s="47">
        <f ca="1">IF(OR(INDEX(INDIRECT("times"&amp;DN$2),$F155,DZ$28)&gt;10,INDEX(INDIRECT(DP155),$E155,DZ$28)&lt;=INDEX(INDIRECT(DP155),$E155,$F155)),0,(INDEX(INDIRECT(DP155),$E155,$F155)-INDEX(INDIRECT(DP155),$E155,DZ$28))*(10-INDEX(INDIRECT("times"&amp;DN$2),$F155,DZ$28))/10)</f>
        <v>0</v>
      </c>
      <c r="EA155" s="47">
        <f ca="1">IF(OR(INDEX(INDIRECT("times"&amp;DN$2),$F155,EA$28)&gt;10,INDEX(INDIRECT(DP155),$E155,EA$28)&lt;=INDEX(INDIRECT(DP155),$E155,$F155)),0,(INDEX(INDIRECT(DP155),$E155,$F155)-INDEX(INDIRECT(DP155),$E155,EA$28))*(10-INDEX(INDIRECT("times"&amp;DN$2),$F155,EA$28))/10)</f>
        <v>0</v>
      </c>
      <c r="EB155" s="47">
        <f ca="1">IF(OR(INDEX(INDIRECT("times"&amp;DN$2),$F155,EB$28)&gt;10,INDEX(INDIRECT(DP155),$E155,EB$28)&lt;=INDEX(INDIRECT(DP155),$E155,$F155)),0,(INDEX(INDIRECT(DP155),$E155,$F155)-INDEX(INDIRECT(DP155),$E155,EB$28))*(10-INDEX(INDIRECT("times"&amp;DN$2),$F155,EB$28))/10)</f>
        <v>0</v>
      </c>
      <c r="EC155" s="47">
        <f ca="1">IF(OR(INDEX(INDIRECT("times"&amp;DN$2),$F155,EC$28)&gt;10,INDEX(INDIRECT(DP155),$E155,EC$28)&lt;=INDEX(INDIRECT(DP155),$E155,$F155)),0,(INDEX(INDIRECT(DP155),$E155,$F155)-INDEX(INDIRECT(DP155),$E155,EC$28))*(10-INDEX(INDIRECT("times"&amp;DN$2),$F155,EC$28))/10)</f>
        <v>0</v>
      </c>
      <c r="ED155" s="47">
        <f ca="1">IF(OR(INDEX(INDIRECT("times"&amp;DN$2),$F155,ED$28)&gt;10,INDEX(INDIRECT(DP155),$E155,ED$28)&lt;=INDEX(INDIRECT(DP155),$E155,$F155)),0,(INDEX(INDIRECT(DP155),$E155,$F155)-INDEX(INDIRECT(DP155),$E155,ED$28))*(10-INDEX(INDIRECT("times"&amp;DN$2),$F155,ED$28))/10)</f>
        <v>0</v>
      </c>
      <c r="EE155" s="47">
        <f ca="1">IF(OR(INDEX(INDIRECT("times"&amp;DN$2),$F155,EE$28)&gt;10,INDEX(INDIRECT(DP155),$E155,EE$28)&lt;=INDEX(INDIRECT(DP155),$E155,$F155)),0,(INDEX(INDIRECT(DP155),$E155,$F155)-INDEX(INDIRECT(DP155),$E155,EE$28))*(10-INDEX(INDIRECT("times"&amp;DN$2),$F155,EE$28))/10)</f>
        <v>0</v>
      </c>
      <c r="EF155" s="47">
        <f ca="1">IF(OR(INDEX(INDIRECT("times"&amp;DN$2),$F155,EF$28)&gt;10,INDEX(INDIRECT(DP155),$E155,EF$28)&lt;=INDEX(INDIRECT(DP155),$E155,$F155)),0,(INDEX(INDIRECT(DP155),$E155,$F155)-INDEX(INDIRECT(DP155),$E155,EF$28))*(10-INDEX(INDIRECT("times"&amp;DN$2),$F155,EF$28))/10)</f>
        <v>0</v>
      </c>
      <c r="EG155" s="47">
        <f ca="1">IF(OR(INDEX(INDIRECT("times"&amp;DN$2),$F155,EG$28)&gt;10,INDEX(INDIRECT(DP155),$E155,EG$28)&lt;=INDEX(INDIRECT(DP155),$E155,$F155)),0,(INDEX(INDIRECT(DP155),$E155,$F155)-INDEX(INDIRECT(DP155),$E155,EG$28))*(10-INDEX(INDIRECT("times"&amp;DN$2),$F155,EG$28))/10)</f>
        <v>0</v>
      </c>
      <c r="EH155" s="47">
        <f ca="1">IF(OR(INDEX(INDIRECT("times"&amp;DN$2),$F155,EH$28)&gt;10,INDEX(INDIRECT(DP155),$E155,EH$28)&lt;=INDEX(INDIRECT(DP155),$E155,$F155)),0,(INDEX(INDIRECT(DP155),$E155,$F155)-INDEX(INDIRECT(DP155),$E155,EH$28))*(10-INDEX(INDIRECT("times"&amp;DN$2),$F155,EH$28))/10)</f>
        <v>0</v>
      </c>
      <c r="EI155" s="47">
        <f ca="1">IF(OR(INDEX(INDIRECT("times"&amp;DN$2),$F155,EI$28)&gt;10,INDEX(INDIRECT(DP155),$E155,EI$28)&lt;=INDEX(INDIRECT(DP155),$E155,$F155)),0,(INDEX(INDIRECT(DP155),$E155,$F155)-INDEX(INDIRECT(DP155),$E155,EI$28))*(10-INDEX(INDIRECT("times"&amp;DN$2),$F155,EI$28))/10)</f>
        <v>0</v>
      </c>
      <c r="EJ155" s="47">
        <f ca="1">IF(OR(INDEX(INDIRECT("times"&amp;DN$2),$F155,EJ$28)&gt;10,INDEX(INDIRECT(DP155),$E155,EJ$28)&lt;=INDEX(INDIRECT(DP155),$E155,$F155)),0,(INDEX(INDIRECT(DP155),$E155,$F155)-INDEX(INDIRECT(DP155),$E155,EJ$28))*(10-INDEX(INDIRECT("times"&amp;DN$2),$F155,EJ$28))/10)</f>
        <v>0</v>
      </c>
      <c r="EK155" s="47">
        <f ca="1">IF(OR(INDEX(INDIRECT("times"&amp;DN$2),$F155,EK$28)&gt;10,INDEX(INDIRECT(DP155),$E155,EK$28)&lt;=INDEX(INDIRECT(DP155),$E155,$F155)),0,(INDEX(INDIRECT(DP155),$E155,$F155)-INDEX(INDIRECT(DP155),$E155,EK$28))*(10-INDEX(INDIRECT("times"&amp;DN$2),$F155,EK$28))/10)</f>
        <v>0</v>
      </c>
      <c r="EL155" s="47">
        <f ca="1">IF(OR(INDEX(INDIRECT("times"&amp;DN$2),$F155,EL$28)&gt;10,INDEX(INDIRECT(DP155),$E155,EL$28)&lt;=INDEX(INDIRECT(DP155),$E155,$F155)),0,(INDEX(INDIRECT(DP155),$E155,$F155)-INDEX(INDIRECT(DP155),$E155,EL$28))*(10-INDEX(INDIRECT("times"&amp;DN$2),$F155,EL$28))/10)</f>
        <v>0</v>
      </c>
      <c r="EM155" s="48">
        <f ca="1">IF(OR(INDEX(INDIRECT("times"&amp;DN$2),$F155,EM$28)&gt;10,INDEX(INDIRECT(DP155),$E155,EM$28)&lt;=INDEX(INDIRECT(DP155),$E155,$F155)),0,(INDEX(INDIRECT(DP155),$E155,$F155)-INDEX(INDIRECT(DP155),$E155,EM$28))*(10-INDEX(INDIRECT("times"&amp;DN$2),$F155,EM$28))/10)</f>
        <v>0</v>
      </c>
      <c r="EN155" s="201">
        <v>8</v>
      </c>
      <c r="EP155" s="18" t="s">
        <v>196</v>
      </c>
      <c r="EQ155" s="122">
        <f>EP131</f>
        <v>1</v>
      </c>
      <c r="ER155" s="122" t="str">
        <f>EP132</f>
        <v>lei3564</v>
      </c>
      <c r="ES155" s="210" t="str">
        <f t="shared" si="603"/>
        <v>core1_lei3564</v>
      </c>
      <c r="ET155" s="122">
        <v>1</v>
      </c>
      <c r="EU155" s="33">
        <v>8</v>
      </c>
      <c r="EV155" s="46">
        <f ca="1">IF(OR(INDEX(INDIRECT("times"&amp;EQ$2),$F155,EV$28)&gt;10,INDEX(INDIRECT(ES155),$E155,EV$28)&lt;=INDEX(INDIRECT(ES155),$E155,$F155)),0,(INDEX(INDIRECT(ES155),$E155,$F155)-INDEX(INDIRECT(ES155),$E155,EV$28))*(10-INDEX(INDIRECT("times"&amp;EQ$2),$F155,EV$28))/10)</f>
        <v>0</v>
      </c>
      <c r="EW155" s="47">
        <f ca="1">IF(OR(INDEX(INDIRECT("times"&amp;EQ$2),$F155,EW$28)&gt;10,INDEX(INDIRECT(ES155),$E155,EW$28)&lt;=INDEX(INDIRECT(ES155),$E155,$F155)),0,(INDEX(INDIRECT(ES155),$E155,$F155)-INDEX(INDIRECT(ES155),$E155,EW$28))*(10-INDEX(INDIRECT("times"&amp;EQ$2),$F155,EW$28))/10)</f>
        <v>0</v>
      </c>
      <c r="EX155" s="47">
        <f ca="1">IF(OR(INDEX(INDIRECT("times"&amp;EQ$2),$F155,EX$28)&gt;10,INDEX(INDIRECT(ES155),$E155,EX$28)&lt;=INDEX(INDIRECT(ES155),$E155,$F155)),0,(INDEX(INDIRECT(ES155),$E155,$F155)-INDEX(INDIRECT(ES155),$E155,EX$28))*(10-INDEX(INDIRECT("times"&amp;EQ$2),$F155,EX$28))/10)</f>
        <v>0</v>
      </c>
      <c r="EY155" s="47">
        <f ca="1">IF(OR(INDEX(INDIRECT("times"&amp;EQ$2),$F155,EY$28)&gt;10,INDEX(INDIRECT(ES155),$E155,EY$28)&lt;=INDEX(INDIRECT(ES155),$E155,$F155)),0,(INDEX(INDIRECT(ES155),$E155,$F155)-INDEX(INDIRECT(ES155),$E155,EY$28))*(10-INDEX(INDIRECT("times"&amp;EQ$2),$F155,EY$28))/10)</f>
        <v>0</v>
      </c>
      <c r="EZ155" s="47">
        <f ca="1">IF(OR(INDEX(INDIRECT("times"&amp;EQ$2),$F155,EZ$28)&gt;10,INDEX(INDIRECT(ES155),$E155,EZ$28)&lt;=INDEX(INDIRECT(ES155),$E155,$F155)),0,(INDEX(INDIRECT(ES155),$E155,$F155)-INDEX(INDIRECT(ES155),$E155,EZ$28))*(10-INDEX(INDIRECT("times"&amp;EQ$2),$F155,EZ$28))/10)</f>
        <v>0</v>
      </c>
      <c r="FA155" s="47">
        <f ca="1">IF(OR(INDEX(INDIRECT("times"&amp;EQ$2),$F155,FA$28)&gt;10,INDEX(INDIRECT(ES155),$E155,FA$28)&lt;=INDEX(INDIRECT(ES155),$E155,$F155)),0,(INDEX(INDIRECT(ES155),$E155,$F155)-INDEX(INDIRECT(ES155),$E155,FA$28))*(10-INDEX(INDIRECT("times"&amp;EQ$2),$F155,FA$28))/10)</f>
        <v>0</v>
      </c>
      <c r="FB155" s="47">
        <f ca="1">IF(OR(INDEX(INDIRECT("times"&amp;EQ$2),$F155,FB$28)&gt;10,INDEX(INDIRECT(ES155),$E155,FB$28)&lt;=INDEX(INDIRECT(ES155),$E155,$F155)),0,(INDEX(INDIRECT(ES155),$E155,$F155)-INDEX(INDIRECT(ES155),$E155,FB$28))*(10-INDEX(INDIRECT("times"&amp;EQ$2),$F155,FB$28))/10)</f>
        <v>0</v>
      </c>
      <c r="FC155" s="47">
        <f ca="1">IF(OR(INDEX(INDIRECT("times"&amp;EQ$2),$F155,FC$28)&gt;10,INDEX(INDIRECT(ES155),$E155,FC$28)&lt;=INDEX(INDIRECT(ES155),$E155,$F155)),0,(INDEX(INDIRECT(ES155),$E155,$F155)-INDEX(INDIRECT(ES155),$E155,FC$28))*(10-INDEX(INDIRECT("times"&amp;EQ$2),$F155,FC$28))/10)</f>
        <v>0</v>
      </c>
      <c r="FD155" s="47">
        <f ca="1">IF(OR(INDEX(INDIRECT("times"&amp;EQ$2),$F155,FD$28)&gt;10,INDEX(INDIRECT(ES155),$E155,FD$28)&lt;=INDEX(INDIRECT(ES155),$E155,$F155)),0,(INDEX(INDIRECT(ES155),$E155,$F155)-INDEX(INDIRECT(ES155),$E155,FD$28))*(10-INDEX(INDIRECT("times"&amp;EQ$2),$F155,FD$28))/10)</f>
        <v>0</v>
      </c>
      <c r="FE155" s="47">
        <f ca="1">IF(OR(INDEX(INDIRECT("times"&amp;EQ$2),$F155,FE$28)&gt;10,INDEX(INDIRECT(ES155),$E155,FE$28)&lt;=INDEX(INDIRECT(ES155),$E155,$F155)),0,(INDEX(INDIRECT(ES155),$E155,$F155)-INDEX(INDIRECT(ES155),$E155,FE$28))*(10-INDEX(INDIRECT("times"&amp;EQ$2),$F155,FE$28))/10)</f>
        <v>0</v>
      </c>
      <c r="FF155" s="47">
        <f ca="1">IF(OR(INDEX(INDIRECT("times"&amp;EQ$2),$F155,FF$28)&gt;10,INDEX(INDIRECT(ES155),$E155,FF$28)&lt;=INDEX(INDIRECT(ES155),$E155,$F155)),0,(INDEX(INDIRECT(ES155),$E155,$F155)-INDEX(INDIRECT(ES155),$E155,FF$28))*(10-INDEX(INDIRECT("times"&amp;EQ$2),$F155,FF$28))/10)</f>
        <v>0</v>
      </c>
      <c r="FG155" s="47">
        <f ca="1">IF(OR(INDEX(INDIRECT("times"&amp;EQ$2),$F155,FG$28)&gt;10,INDEX(INDIRECT(ES155),$E155,FG$28)&lt;=INDEX(INDIRECT(ES155),$E155,$F155)),0,(INDEX(INDIRECT(ES155),$E155,$F155)-INDEX(INDIRECT(ES155),$E155,FG$28))*(10-INDEX(INDIRECT("times"&amp;EQ$2),$F155,FG$28))/10)</f>
        <v>0</v>
      </c>
      <c r="FH155" s="47">
        <f ca="1">IF(OR(INDEX(INDIRECT("times"&amp;EQ$2),$F155,FH$28)&gt;10,INDEX(INDIRECT(ES155),$E155,FH$28)&lt;=INDEX(INDIRECT(ES155),$E155,$F155)),0,(INDEX(INDIRECT(ES155),$E155,$F155)-INDEX(INDIRECT(ES155),$E155,FH$28))*(10-INDEX(INDIRECT("times"&amp;EQ$2),$F155,FH$28))/10)</f>
        <v>0</v>
      </c>
      <c r="FI155" s="47">
        <f ca="1">IF(OR(INDEX(INDIRECT("times"&amp;EQ$2),$F155,FI$28)&gt;10,INDEX(INDIRECT(ES155),$E155,FI$28)&lt;=INDEX(INDIRECT(ES155),$E155,$F155)),0,(INDEX(INDIRECT(ES155),$E155,$F155)-INDEX(INDIRECT(ES155),$E155,FI$28))*(10-INDEX(INDIRECT("times"&amp;EQ$2),$F155,FI$28))/10)</f>
        <v>0</v>
      </c>
      <c r="FJ155" s="47">
        <f ca="1">IF(OR(INDEX(INDIRECT("times"&amp;EQ$2),$F155,FJ$28)&gt;10,INDEX(INDIRECT(ES155),$E155,FJ$28)&lt;=INDEX(INDIRECT(ES155),$E155,$F155)),0,(INDEX(INDIRECT(ES155),$E155,$F155)-INDEX(INDIRECT(ES155),$E155,FJ$28))*(10-INDEX(INDIRECT("times"&amp;EQ$2),$F155,FJ$28))/10)</f>
        <v>0</v>
      </c>
      <c r="FK155" s="47">
        <f ca="1">IF(OR(INDEX(INDIRECT("times"&amp;EQ$2),$F155,FK$28)&gt;10,INDEX(INDIRECT(ES155),$E155,FK$28)&lt;=INDEX(INDIRECT(ES155),$E155,$F155)),0,(INDEX(INDIRECT(ES155),$E155,$F155)-INDEX(INDIRECT(ES155),$E155,FK$28))*(10-INDEX(INDIRECT("times"&amp;EQ$2),$F155,FK$28))/10)</f>
        <v>0</v>
      </c>
      <c r="FL155" s="47">
        <f ca="1">IF(OR(INDEX(INDIRECT("times"&amp;EQ$2),$F155,FL$28)&gt;10,INDEX(INDIRECT(ES155),$E155,FL$28)&lt;=INDEX(INDIRECT(ES155),$E155,$F155)),0,(INDEX(INDIRECT(ES155),$E155,$F155)-INDEX(INDIRECT(ES155),$E155,FL$28))*(10-INDEX(INDIRECT("times"&amp;EQ$2),$F155,FL$28))/10)</f>
        <v>0</v>
      </c>
      <c r="FM155" s="47">
        <f ca="1">IF(OR(INDEX(INDIRECT("times"&amp;EQ$2),$F155,FM$28)&gt;10,INDEX(INDIRECT(ES155),$E155,FM$28)&lt;=INDEX(INDIRECT(ES155),$E155,$F155)),0,(INDEX(INDIRECT(ES155),$E155,$F155)-INDEX(INDIRECT(ES155),$E155,FM$28))*(10-INDEX(INDIRECT("times"&amp;EQ$2),$F155,FM$28))/10)</f>
        <v>0</v>
      </c>
      <c r="FN155" s="47">
        <f ca="1">IF(OR(INDEX(INDIRECT("times"&amp;EQ$2),$F155,FN$28)&gt;10,INDEX(INDIRECT(ES155),$E155,FN$28)&lt;=INDEX(INDIRECT(ES155),$E155,$F155)),0,(INDEX(INDIRECT(ES155),$E155,$F155)-INDEX(INDIRECT(ES155),$E155,FN$28))*(10-INDEX(INDIRECT("times"&amp;EQ$2),$F155,FN$28))/10)</f>
        <v>0</v>
      </c>
      <c r="FO155" s="47">
        <f ca="1">IF(OR(INDEX(INDIRECT("times"&amp;EQ$2),$F155,FO$28)&gt;10,INDEX(INDIRECT(ES155),$E155,FO$28)&lt;=INDEX(INDIRECT(ES155),$E155,$F155)),0,(INDEX(INDIRECT(ES155),$E155,$F155)-INDEX(INDIRECT(ES155),$E155,FO$28))*(10-INDEX(INDIRECT("times"&amp;EQ$2),$F155,FO$28))/10)</f>
        <v>0</v>
      </c>
      <c r="FP155" s="48">
        <f ca="1">IF(OR(INDEX(INDIRECT("times"&amp;EQ$2),$F155,FP$28)&gt;10,INDEX(INDIRECT(ES155),$E155,FP$28)&lt;=INDEX(INDIRECT(ES155),$E155,$F155)),0,(INDEX(INDIRECT(ES155),$E155,$F155)-INDEX(INDIRECT(ES155),$E155,FP$28))*(10-INDEX(INDIRECT("times"&amp;EQ$2),$F155,FP$28))/10)</f>
        <v>0</v>
      </c>
      <c r="FQ155" s="201">
        <v>8</v>
      </c>
      <c r="FS155" s="18" t="s">
        <v>196</v>
      </c>
      <c r="FT155" s="122">
        <f>FS131</f>
        <v>1</v>
      </c>
      <c r="FU155" s="122" t="str">
        <f>FS132</f>
        <v>shop65</v>
      </c>
      <c r="FV155" s="210" t="str">
        <f t="shared" si="604"/>
        <v>core1_shop65</v>
      </c>
      <c r="FW155" s="122">
        <v>1</v>
      </c>
      <c r="FX155" s="33">
        <v>8</v>
      </c>
      <c r="FY155" s="46">
        <f ca="1">IF(OR(INDEX(INDIRECT("times"&amp;FT$2),$F155,FY$28)&gt;10,INDEX(INDIRECT(FV155),$E155,FY$28)&lt;=INDEX(INDIRECT(FV155),$E155,$F155)),0,(INDEX(INDIRECT(FV155),$E155,$F155)-INDEX(INDIRECT(FV155),$E155,FY$28))*(10-INDEX(INDIRECT("times"&amp;FT$2),$F155,FY$28))/10)</f>
        <v>0</v>
      </c>
      <c r="FZ155" s="47">
        <f ca="1">IF(OR(INDEX(INDIRECT("times"&amp;FT$2),$F155,FZ$28)&gt;10,INDEX(INDIRECT(FV155),$E155,FZ$28)&lt;=INDEX(INDIRECT(FV155),$E155,$F155)),0,(INDEX(INDIRECT(FV155),$E155,$F155)-INDEX(INDIRECT(FV155),$E155,FZ$28))*(10-INDEX(INDIRECT("times"&amp;FT$2),$F155,FZ$28))/10)</f>
        <v>0</v>
      </c>
      <c r="GA155" s="47">
        <f ca="1">IF(OR(INDEX(INDIRECT("times"&amp;FT$2),$F155,GA$28)&gt;10,INDEX(INDIRECT(FV155),$E155,GA$28)&lt;=INDEX(INDIRECT(FV155),$E155,$F155)),0,(INDEX(INDIRECT(FV155),$E155,$F155)-INDEX(INDIRECT(FV155),$E155,GA$28))*(10-INDEX(INDIRECT("times"&amp;FT$2),$F155,GA$28))/10)</f>
        <v>0</v>
      </c>
      <c r="GB155" s="47">
        <f ca="1">IF(OR(INDEX(INDIRECT("times"&amp;FT$2),$F155,GB$28)&gt;10,INDEX(INDIRECT(FV155),$E155,GB$28)&lt;=INDEX(INDIRECT(FV155),$E155,$F155)),0,(INDEX(INDIRECT(FV155),$E155,$F155)-INDEX(INDIRECT(FV155),$E155,GB$28))*(10-INDEX(INDIRECT("times"&amp;FT$2),$F155,GB$28))/10)</f>
        <v>0</v>
      </c>
      <c r="GC155" s="47">
        <f ca="1">IF(OR(INDEX(INDIRECT("times"&amp;FT$2),$F155,GC$28)&gt;10,INDEX(INDIRECT(FV155),$E155,GC$28)&lt;=INDEX(INDIRECT(FV155),$E155,$F155)),0,(INDEX(INDIRECT(FV155),$E155,$F155)-INDEX(INDIRECT(FV155),$E155,GC$28))*(10-INDEX(INDIRECT("times"&amp;FT$2),$F155,GC$28))/10)</f>
        <v>0</v>
      </c>
      <c r="GD155" s="47">
        <f ca="1">IF(OR(INDEX(INDIRECT("times"&amp;FT$2),$F155,GD$28)&gt;10,INDEX(INDIRECT(FV155),$E155,GD$28)&lt;=INDEX(INDIRECT(FV155),$E155,$F155)),0,(INDEX(INDIRECT(FV155),$E155,$F155)-INDEX(INDIRECT(FV155),$E155,GD$28))*(10-INDEX(INDIRECT("times"&amp;FT$2),$F155,GD$28))/10)</f>
        <v>0</v>
      </c>
      <c r="GE155" s="47">
        <f ca="1">IF(OR(INDEX(INDIRECT("times"&amp;FT$2),$F155,GE$28)&gt;10,INDEX(INDIRECT(FV155),$E155,GE$28)&lt;=INDEX(INDIRECT(FV155),$E155,$F155)),0,(INDEX(INDIRECT(FV155),$E155,$F155)-INDEX(INDIRECT(FV155),$E155,GE$28))*(10-INDEX(INDIRECT("times"&amp;FT$2),$F155,GE$28))/10)</f>
        <v>0</v>
      </c>
      <c r="GF155" s="47">
        <f ca="1">IF(OR(INDEX(INDIRECT("times"&amp;FT$2),$F155,GF$28)&gt;10,INDEX(INDIRECT(FV155),$E155,GF$28)&lt;=INDEX(INDIRECT(FV155),$E155,$F155)),0,(INDEX(INDIRECT(FV155),$E155,$F155)-INDEX(INDIRECT(FV155),$E155,GF$28))*(10-INDEX(INDIRECT("times"&amp;FT$2),$F155,GF$28))/10)</f>
        <v>0</v>
      </c>
      <c r="GG155" s="47">
        <f ca="1">IF(OR(INDEX(INDIRECT("times"&amp;FT$2),$F155,GG$28)&gt;10,INDEX(INDIRECT(FV155),$E155,GG$28)&lt;=INDEX(INDIRECT(FV155),$E155,$F155)),0,(INDEX(INDIRECT(FV155),$E155,$F155)-INDEX(INDIRECT(FV155),$E155,GG$28))*(10-INDEX(INDIRECT("times"&amp;FT$2),$F155,GG$28))/10)</f>
        <v>0</v>
      </c>
      <c r="GH155" s="47">
        <f ca="1">IF(OR(INDEX(INDIRECT("times"&amp;FT$2),$F155,GH$28)&gt;10,INDEX(INDIRECT(FV155),$E155,GH$28)&lt;=INDEX(INDIRECT(FV155),$E155,$F155)),0,(INDEX(INDIRECT(FV155),$E155,$F155)-INDEX(INDIRECT(FV155),$E155,GH$28))*(10-INDEX(INDIRECT("times"&amp;FT$2),$F155,GH$28))/10)</f>
        <v>0</v>
      </c>
      <c r="GI155" s="47">
        <f ca="1">IF(OR(INDEX(INDIRECT("times"&amp;FT$2),$F155,GI$28)&gt;10,INDEX(INDIRECT(FV155),$E155,GI$28)&lt;=INDEX(INDIRECT(FV155),$E155,$F155)),0,(INDEX(INDIRECT(FV155),$E155,$F155)-INDEX(INDIRECT(FV155),$E155,GI$28))*(10-INDEX(INDIRECT("times"&amp;FT$2),$F155,GI$28))/10)</f>
        <v>0</v>
      </c>
      <c r="GJ155" s="47">
        <f ca="1">IF(OR(INDEX(INDIRECT("times"&amp;FT$2),$F155,GJ$28)&gt;10,INDEX(INDIRECT(FV155),$E155,GJ$28)&lt;=INDEX(INDIRECT(FV155),$E155,$F155)),0,(INDEX(INDIRECT(FV155),$E155,$F155)-INDEX(INDIRECT(FV155),$E155,GJ$28))*(10-INDEX(INDIRECT("times"&amp;FT$2),$F155,GJ$28))/10)</f>
        <v>0</v>
      </c>
      <c r="GK155" s="47">
        <f ca="1">IF(OR(INDEX(INDIRECT("times"&amp;FT$2),$F155,GK$28)&gt;10,INDEX(INDIRECT(FV155),$E155,GK$28)&lt;=INDEX(INDIRECT(FV155),$E155,$F155)),0,(INDEX(INDIRECT(FV155),$E155,$F155)-INDEX(INDIRECT(FV155),$E155,GK$28))*(10-INDEX(INDIRECT("times"&amp;FT$2),$F155,GK$28))/10)</f>
        <v>0</v>
      </c>
      <c r="GL155" s="47">
        <f ca="1">IF(OR(INDEX(INDIRECT("times"&amp;FT$2),$F155,GL$28)&gt;10,INDEX(INDIRECT(FV155),$E155,GL$28)&lt;=INDEX(INDIRECT(FV155),$E155,$F155)),0,(INDEX(INDIRECT(FV155),$E155,$F155)-INDEX(INDIRECT(FV155),$E155,GL$28))*(10-INDEX(INDIRECT("times"&amp;FT$2),$F155,GL$28))/10)</f>
        <v>0</v>
      </c>
      <c r="GM155" s="47">
        <f ca="1">IF(OR(INDEX(INDIRECT("times"&amp;FT$2),$F155,GM$28)&gt;10,INDEX(INDIRECT(FV155),$E155,GM$28)&lt;=INDEX(INDIRECT(FV155),$E155,$F155)),0,(INDEX(INDIRECT(FV155),$E155,$F155)-INDEX(INDIRECT(FV155),$E155,GM$28))*(10-INDEX(INDIRECT("times"&amp;FT$2),$F155,GM$28))/10)</f>
        <v>0</v>
      </c>
      <c r="GN155" s="47">
        <f ca="1">IF(OR(INDEX(INDIRECT("times"&amp;FT$2),$F155,GN$28)&gt;10,INDEX(INDIRECT(FV155),$E155,GN$28)&lt;=INDEX(INDIRECT(FV155),$E155,$F155)),0,(INDEX(INDIRECT(FV155),$E155,$F155)-INDEX(INDIRECT(FV155),$E155,GN$28))*(10-INDEX(INDIRECT("times"&amp;FT$2),$F155,GN$28))/10)</f>
        <v>0</v>
      </c>
      <c r="GO155" s="47">
        <f ca="1">IF(OR(INDEX(INDIRECT("times"&amp;FT$2),$F155,GO$28)&gt;10,INDEX(INDIRECT(FV155),$E155,GO$28)&lt;=INDEX(INDIRECT(FV155),$E155,$F155)),0,(INDEX(INDIRECT(FV155),$E155,$F155)-INDEX(INDIRECT(FV155),$E155,GO$28))*(10-INDEX(INDIRECT("times"&amp;FT$2),$F155,GO$28))/10)</f>
        <v>0</v>
      </c>
      <c r="GP155" s="47">
        <f ca="1">IF(OR(INDEX(INDIRECT("times"&amp;FT$2),$F155,GP$28)&gt;10,INDEX(INDIRECT(FV155),$E155,GP$28)&lt;=INDEX(INDIRECT(FV155),$E155,$F155)),0,(INDEX(INDIRECT(FV155),$E155,$F155)-INDEX(INDIRECT(FV155),$E155,GP$28))*(10-INDEX(INDIRECT("times"&amp;FT$2),$F155,GP$28))/10)</f>
        <v>0</v>
      </c>
      <c r="GQ155" s="47">
        <f ca="1">IF(OR(INDEX(INDIRECT("times"&amp;FT$2),$F155,GQ$28)&gt;10,INDEX(INDIRECT(FV155),$E155,GQ$28)&lt;=INDEX(INDIRECT(FV155),$E155,$F155)),0,(INDEX(INDIRECT(FV155),$E155,$F155)-INDEX(INDIRECT(FV155),$E155,GQ$28))*(10-INDEX(INDIRECT("times"&amp;FT$2),$F155,GQ$28))/10)</f>
        <v>0</v>
      </c>
      <c r="GR155" s="47">
        <f ca="1">IF(OR(INDEX(INDIRECT("times"&amp;FT$2),$F155,GR$28)&gt;10,INDEX(INDIRECT(FV155),$E155,GR$28)&lt;=INDEX(INDIRECT(FV155),$E155,$F155)),0,(INDEX(INDIRECT(FV155),$E155,$F155)-INDEX(INDIRECT(FV155),$E155,GR$28))*(10-INDEX(INDIRECT("times"&amp;FT$2),$F155,GR$28))/10)</f>
        <v>0</v>
      </c>
      <c r="GS155" s="48">
        <f ca="1">IF(OR(INDEX(INDIRECT("times"&amp;FT$2),$F155,GS$28)&gt;10,INDEX(INDIRECT(FV155),$E155,GS$28)&lt;=INDEX(INDIRECT(FV155),$E155,$F155)),0,(INDEX(INDIRECT(FV155),$E155,$F155)-INDEX(INDIRECT(FV155),$E155,GS$28))*(10-INDEX(INDIRECT("times"&amp;FT$2),$F155,GS$28))/10)</f>
        <v>0</v>
      </c>
      <c r="GT155" s="201">
        <v>8</v>
      </c>
      <c r="GV155" s="18" t="s">
        <v>196</v>
      </c>
      <c r="GW155" s="122">
        <f>GV131</f>
        <v>1</v>
      </c>
      <c r="GX155" s="122" t="str">
        <f>GV132</f>
        <v>lei65</v>
      </c>
      <c r="GY155" s="210" t="str">
        <f t="shared" si="605"/>
        <v>core1_lei65</v>
      </c>
      <c r="GZ155" s="122">
        <v>1</v>
      </c>
      <c r="HA155" s="33">
        <v>8</v>
      </c>
      <c r="HB155" s="46">
        <f ca="1">IF(OR(INDEX(INDIRECT("times"&amp;GW$2),$F155,HB$28)&gt;10,INDEX(INDIRECT(GY155),$E155,HB$28)&lt;=INDEX(INDIRECT(GY155),$E155,$F155)),0,(INDEX(INDIRECT(GY155),$E155,$F155)-INDEX(INDIRECT(GY155),$E155,HB$28))*(10-INDEX(INDIRECT("times"&amp;GW$2),$F155,HB$28))/10)</f>
        <v>0</v>
      </c>
      <c r="HC155" s="47">
        <f ca="1">IF(OR(INDEX(INDIRECT("times"&amp;GW$2),$F155,HC$28)&gt;10,INDEX(INDIRECT(GY155),$E155,HC$28)&lt;=INDEX(INDIRECT(GY155),$E155,$F155)),0,(INDEX(INDIRECT(GY155),$E155,$F155)-INDEX(INDIRECT(GY155),$E155,HC$28))*(10-INDEX(INDIRECT("times"&amp;GW$2),$F155,HC$28))/10)</f>
        <v>0</v>
      </c>
      <c r="HD155" s="47">
        <f ca="1">IF(OR(INDEX(INDIRECT("times"&amp;GW$2),$F155,HD$28)&gt;10,INDEX(INDIRECT(GY155),$E155,HD$28)&lt;=INDEX(INDIRECT(GY155),$E155,$F155)),0,(INDEX(INDIRECT(GY155),$E155,$F155)-INDEX(INDIRECT(GY155),$E155,HD$28))*(10-INDEX(INDIRECT("times"&amp;GW$2),$F155,HD$28))/10)</f>
        <v>0</v>
      </c>
      <c r="HE155" s="47">
        <f ca="1">IF(OR(INDEX(INDIRECT("times"&amp;GW$2),$F155,HE$28)&gt;10,INDEX(INDIRECT(GY155),$E155,HE$28)&lt;=INDEX(INDIRECT(GY155),$E155,$F155)),0,(INDEX(INDIRECT(GY155),$E155,$F155)-INDEX(INDIRECT(GY155),$E155,HE$28))*(10-INDEX(INDIRECT("times"&amp;GW$2),$F155,HE$28))/10)</f>
        <v>0</v>
      </c>
      <c r="HF155" s="47">
        <f ca="1">IF(OR(INDEX(INDIRECT("times"&amp;GW$2),$F155,HF$28)&gt;10,INDEX(INDIRECT(GY155),$E155,HF$28)&lt;=INDEX(INDIRECT(GY155),$E155,$F155)),0,(INDEX(INDIRECT(GY155),$E155,$F155)-INDEX(INDIRECT(GY155),$E155,HF$28))*(10-INDEX(INDIRECT("times"&amp;GW$2),$F155,HF$28))/10)</f>
        <v>0</v>
      </c>
      <c r="HG155" s="47">
        <f ca="1">IF(OR(INDEX(INDIRECT("times"&amp;GW$2),$F155,HG$28)&gt;10,INDEX(INDIRECT(GY155),$E155,HG$28)&lt;=INDEX(INDIRECT(GY155),$E155,$F155)),0,(INDEX(INDIRECT(GY155),$E155,$F155)-INDEX(INDIRECT(GY155),$E155,HG$28))*(10-INDEX(INDIRECT("times"&amp;GW$2),$F155,HG$28))/10)</f>
        <v>0</v>
      </c>
      <c r="HH155" s="47">
        <f ca="1">IF(OR(INDEX(INDIRECT("times"&amp;GW$2),$F155,HH$28)&gt;10,INDEX(INDIRECT(GY155),$E155,HH$28)&lt;=INDEX(INDIRECT(GY155),$E155,$F155)),0,(INDEX(INDIRECT(GY155),$E155,$F155)-INDEX(INDIRECT(GY155),$E155,HH$28))*(10-INDEX(INDIRECT("times"&amp;GW$2),$F155,HH$28))/10)</f>
        <v>0</v>
      </c>
      <c r="HI155" s="47">
        <f ca="1">IF(OR(INDEX(INDIRECT("times"&amp;GW$2),$F155,HI$28)&gt;10,INDEX(INDIRECT(GY155),$E155,HI$28)&lt;=INDEX(INDIRECT(GY155),$E155,$F155)),0,(INDEX(INDIRECT(GY155),$E155,$F155)-INDEX(INDIRECT(GY155),$E155,HI$28))*(10-INDEX(INDIRECT("times"&amp;GW$2),$F155,HI$28))/10)</f>
        <v>0</v>
      </c>
      <c r="HJ155" s="47">
        <f ca="1">IF(OR(INDEX(INDIRECT("times"&amp;GW$2),$F155,HJ$28)&gt;10,INDEX(INDIRECT(GY155),$E155,HJ$28)&lt;=INDEX(INDIRECT(GY155),$E155,$F155)),0,(INDEX(INDIRECT(GY155),$E155,$F155)-INDEX(INDIRECT(GY155),$E155,HJ$28))*(10-INDEX(INDIRECT("times"&amp;GW$2),$F155,HJ$28))/10)</f>
        <v>0</v>
      </c>
      <c r="HK155" s="47">
        <f ca="1">IF(OR(INDEX(INDIRECT("times"&amp;GW$2),$F155,HK$28)&gt;10,INDEX(INDIRECT(GY155),$E155,HK$28)&lt;=INDEX(INDIRECT(GY155),$E155,$F155)),0,(INDEX(INDIRECT(GY155),$E155,$F155)-INDEX(INDIRECT(GY155),$E155,HK$28))*(10-INDEX(INDIRECT("times"&amp;GW$2),$F155,HK$28))/10)</f>
        <v>0</v>
      </c>
      <c r="HL155" s="47">
        <f ca="1">IF(OR(INDEX(INDIRECT("times"&amp;GW$2),$F155,HL$28)&gt;10,INDEX(INDIRECT(GY155),$E155,HL$28)&lt;=INDEX(INDIRECT(GY155),$E155,$F155)),0,(INDEX(INDIRECT(GY155),$E155,$F155)-INDEX(INDIRECT(GY155),$E155,HL$28))*(10-INDEX(INDIRECT("times"&amp;GW$2),$F155,HL$28))/10)</f>
        <v>0</v>
      </c>
      <c r="HM155" s="47">
        <f ca="1">IF(OR(INDEX(INDIRECT("times"&amp;GW$2),$F155,HM$28)&gt;10,INDEX(INDIRECT(GY155),$E155,HM$28)&lt;=INDEX(INDIRECT(GY155),$E155,$F155)),0,(INDEX(INDIRECT(GY155),$E155,$F155)-INDEX(INDIRECT(GY155),$E155,HM$28))*(10-INDEX(INDIRECT("times"&amp;GW$2),$F155,HM$28))/10)</f>
        <v>0</v>
      </c>
      <c r="HN155" s="47">
        <f ca="1">IF(OR(INDEX(INDIRECT("times"&amp;GW$2),$F155,HN$28)&gt;10,INDEX(INDIRECT(GY155),$E155,HN$28)&lt;=INDEX(INDIRECT(GY155),$E155,$F155)),0,(INDEX(INDIRECT(GY155),$E155,$F155)-INDEX(INDIRECT(GY155),$E155,HN$28))*(10-INDEX(INDIRECT("times"&amp;GW$2),$F155,HN$28))/10)</f>
        <v>0</v>
      </c>
      <c r="HO155" s="47">
        <f ca="1">IF(OR(INDEX(INDIRECT("times"&amp;GW$2),$F155,HO$28)&gt;10,INDEX(INDIRECT(GY155),$E155,HO$28)&lt;=INDEX(INDIRECT(GY155),$E155,$F155)),0,(INDEX(INDIRECT(GY155),$E155,$F155)-INDEX(INDIRECT(GY155),$E155,HO$28))*(10-INDEX(INDIRECT("times"&amp;GW$2),$F155,HO$28))/10)</f>
        <v>0</v>
      </c>
      <c r="HP155" s="47">
        <f ca="1">IF(OR(INDEX(INDIRECT("times"&amp;GW$2),$F155,HP$28)&gt;10,INDEX(INDIRECT(GY155),$E155,HP$28)&lt;=INDEX(INDIRECT(GY155),$E155,$F155)),0,(INDEX(INDIRECT(GY155),$E155,$F155)-INDEX(INDIRECT(GY155),$E155,HP$28))*(10-INDEX(INDIRECT("times"&amp;GW$2),$F155,HP$28))/10)</f>
        <v>0</v>
      </c>
      <c r="HQ155" s="47">
        <f ca="1">IF(OR(INDEX(INDIRECT("times"&amp;GW$2),$F155,HQ$28)&gt;10,INDEX(INDIRECT(GY155),$E155,HQ$28)&lt;=INDEX(INDIRECT(GY155),$E155,$F155)),0,(INDEX(INDIRECT(GY155),$E155,$F155)-INDEX(INDIRECT(GY155),$E155,HQ$28))*(10-INDEX(INDIRECT("times"&amp;GW$2),$F155,HQ$28))/10)</f>
        <v>0</v>
      </c>
      <c r="HR155" s="47">
        <f ca="1">IF(OR(INDEX(INDIRECT("times"&amp;GW$2),$F155,HR$28)&gt;10,INDEX(INDIRECT(GY155),$E155,HR$28)&lt;=INDEX(INDIRECT(GY155),$E155,$F155)),0,(INDEX(INDIRECT(GY155),$E155,$F155)-INDEX(INDIRECT(GY155),$E155,HR$28))*(10-INDEX(INDIRECT("times"&amp;GW$2),$F155,HR$28))/10)</f>
        <v>0</v>
      </c>
      <c r="HS155" s="47">
        <f ca="1">IF(OR(INDEX(INDIRECT("times"&amp;GW$2),$F155,HS$28)&gt;10,INDEX(INDIRECT(GY155),$E155,HS$28)&lt;=INDEX(INDIRECT(GY155),$E155,$F155)),0,(INDEX(INDIRECT(GY155),$E155,$F155)-INDEX(INDIRECT(GY155),$E155,HS$28))*(10-INDEX(INDIRECT("times"&amp;GW$2),$F155,HS$28))/10)</f>
        <v>0</v>
      </c>
      <c r="HT155" s="47">
        <f ca="1">IF(OR(INDEX(INDIRECT("times"&amp;GW$2),$F155,HT$28)&gt;10,INDEX(INDIRECT(GY155),$E155,HT$28)&lt;=INDEX(INDIRECT(GY155),$E155,$F155)),0,(INDEX(INDIRECT(GY155),$E155,$F155)-INDEX(INDIRECT(GY155),$E155,HT$28))*(10-INDEX(INDIRECT("times"&amp;GW$2),$F155,HT$28))/10)</f>
        <v>0</v>
      </c>
      <c r="HU155" s="47">
        <f ca="1">IF(OR(INDEX(INDIRECT("times"&amp;GW$2),$F155,HU$28)&gt;10,INDEX(INDIRECT(GY155),$E155,HU$28)&lt;=INDEX(INDIRECT(GY155),$E155,$F155)),0,(INDEX(INDIRECT(GY155),$E155,$F155)-INDEX(INDIRECT(GY155),$E155,HU$28))*(10-INDEX(INDIRECT("times"&amp;GW$2),$F155,HU$28))/10)</f>
        <v>0</v>
      </c>
      <c r="HV155" s="48">
        <f ca="1">IF(OR(INDEX(INDIRECT("times"&amp;GW$2),$F155,HV$28)&gt;10,INDEX(INDIRECT(GY155),$E155,HV$28)&lt;=INDEX(INDIRECT(GY155),$E155,$F155)),0,(INDEX(INDIRECT(GY155),$E155,$F155)-INDEX(INDIRECT(GY155),$E155,HV$28))*(10-INDEX(INDIRECT("times"&amp;GW$2),$F155,HV$28))/10)</f>
        <v>0</v>
      </c>
      <c r="HW155" s="201">
        <v>8</v>
      </c>
    </row>
    <row r="156" spans="1:231" ht="15">
      <c r="A156" s="18" t="s">
        <v>197</v>
      </c>
      <c r="B156" s="122">
        <f>A131</f>
        <v>1</v>
      </c>
      <c r="C156" s="122" t="str">
        <f>A132</f>
        <v>work1834</v>
      </c>
      <c r="D156" s="210" t="str">
        <f t="shared" si="598"/>
        <v>core1_work1834</v>
      </c>
      <c r="E156" s="122">
        <v>1</v>
      </c>
      <c r="F156" s="33">
        <v>9</v>
      </c>
      <c r="G156" s="46">
        <f ca="1">IF(OR(INDEX(INDIRECT("times"&amp;B$2),$F156,G$28)&gt;10,INDEX(INDIRECT(D156),$E156,G$28)&lt;=INDEX(INDIRECT(D156),$E156,$F156)),0,(INDEX(INDIRECT(D156),$E156,$F156)-INDEX(INDIRECT(D156),$E156,G$28))*(10-INDEX(INDIRECT("times"&amp;B$2),$F156,G$28))/10)</f>
        <v>0</v>
      </c>
      <c r="H156" s="47">
        <f ca="1">IF(OR(INDEX(INDIRECT("times"&amp;B$2),$F156,H$28)&gt;10,INDEX(INDIRECT(D156),$E156,H$28)&lt;=INDEX(INDIRECT(D156),$E156,$F156)),0,(INDEX(INDIRECT(D156),$E156,$F156)-INDEX(INDIRECT(D156),$E156,H$28))*(10-INDEX(INDIRECT("times"&amp;B$2),$F156,H$28))/10)</f>
        <v>0</v>
      </c>
      <c r="I156" s="47">
        <f ca="1">IF(OR(INDEX(INDIRECT("times"&amp;B$2),$F156,I$28)&gt;10,INDEX(INDIRECT(D156),$E156,I$28)&lt;=INDEX(INDIRECT(D156),$E156,$F156)),0,(INDEX(INDIRECT(D156),$E156,$F156)-INDEX(INDIRECT(D156),$E156,I$28))*(10-INDEX(INDIRECT("times"&amp;B$2),$F156,I$28))/10)</f>
        <v>0</v>
      </c>
      <c r="J156" s="47">
        <f ca="1">IF(OR(INDEX(INDIRECT("times"&amp;B$2),$F156,J$28)&gt;10,INDEX(INDIRECT(D156),$E156,J$28)&lt;=INDEX(INDIRECT(D156),$E156,$F156)),0,(INDEX(INDIRECT(D156),$E156,$F156)-INDEX(INDIRECT(D156),$E156,J$28))*(10-INDEX(INDIRECT("times"&amp;B$2),$F156,J$28))/10)</f>
        <v>0</v>
      </c>
      <c r="K156" s="47">
        <f ca="1">IF(OR(INDEX(INDIRECT("times"&amp;B$2),$F156,K$28)&gt;10,INDEX(INDIRECT(D156),$E156,K$28)&lt;=INDEX(INDIRECT(D156),$E156,$F156)),0,(INDEX(INDIRECT(D156),$E156,$F156)-INDEX(INDIRECT(D156),$E156,K$28))*(10-INDEX(INDIRECT("times"&amp;B$2),$F156,K$28))/10)</f>
        <v>0</v>
      </c>
      <c r="L156" s="47">
        <f ca="1">IF(OR(INDEX(INDIRECT("times"&amp;B$2),$F156,L$28)&gt;10,INDEX(INDIRECT(D156),$E156,L$28)&lt;=INDEX(INDIRECT(D156),$E156,$F156)),0,(INDEX(INDIRECT(D156),$E156,$F156)-INDEX(INDIRECT(D156),$E156,L$28))*(10-INDEX(INDIRECT("times"&amp;B$2),$F156,L$28))/10)</f>
        <v>0</v>
      </c>
      <c r="M156" s="47">
        <f ca="1">IF(OR(INDEX(INDIRECT("times"&amp;B$2),$F156,M$28)&gt;10,INDEX(INDIRECT(D156),$E156,M$28)&lt;=INDEX(INDIRECT(D156),$E156,$F156)),0,(INDEX(INDIRECT(D156),$E156,$F156)-INDEX(INDIRECT(D156),$E156,M$28))*(10-INDEX(INDIRECT("times"&amp;B$2),$F156,M$28))/10)</f>
        <v>0</v>
      </c>
      <c r="N156" s="47">
        <f ca="1">IF(OR(INDEX(INDIRECT("times"&amp;B$2),$F156,N$28)&gt;10,INDEX(INDIRECT(D156),$E156,N$28)&lt;=INDEX(INDIRECT(D156),$E156,$F156)),0,(INDEX(INDIRECT(D156),$E156,$F156)-INDEX(INDIRECT(D156),$E156,N$28))*(10-INDEX(INDIRECT("times"&amp;B$2),$F156,N$28))/10)</f>
        <v>0</v>
      </c>
      <c r="O156" s="47">
        <f ca="1">IF(OR(INDEX(INDIRECT("times"&amp;B$2),$F156,O$28)&gt;10,INDEX(INDIRECT(D156),$E156,O$28)&lt;=INDEX(INDIRECT(D156),$E156,$F156)),0,(INDEX(INDIRECT(D156),$E156,$F156)-INDEX(INDIRECT(D156),$E156,O$28))*(10-INDEX(INDIRECT("times"&amp;B$2),$F156,O$28))/10)</f>
        <v>0</v>
      </c>
      <c r="P156" s="47">
        <f ca="1">IF(OR(INDEX(INDIRECT("times"&amp;B$2),$F156,P$28)&gt;10,INDEX(INDIRECT(D156),$E156,P$28)&lt;=INDEX(INDIRECT(D156),$E156,$F156)),0,(INDEX(INDIRECT(D156),$E156,$F156)-INDEX(INDIRECT(D156),$E156,P$28))*(10-INDEX(INDIRECT("times"&amp;B$2),$F156,P$28))/10)</f>
        <v>0</v>
      </c>
      <c r="Q156" s="47">
        <f ca="1">IF(OR(INDEX(INDIRECT("times"&amp;B$2),$F156,Q$28)&gt;10,INDEX(INDIRECT(D156),$E156,Q$28)&lt;=INDEX(INDIRECT(D156),$E156,$F156)),0,(INDEX(INDIRECT(D156),$E156,$F156)-INDEX(INDIRECT(D156),$E156,Q$28))*(10-INDEX(INDIRECT("times"&amp;B$2),$F156,Q$28))/10)</f>
        <v>0</v>
      </c>
      <c r="R156" s="47">
        <f ca="1">IF(OR(INDEX(INDIRECT("times"&amp;B$2),$F156,R$28)&gt;10,INDEX(INDIRECT(D156),$E156,R$28)&lt;=INDEX(INDIRECT(D156),$E156,$F156)),0,(INDEX(INDIRECT(D156),$E156,$F156)-INDEX(INDIRECT(D156),$E156,R$28))*(10-INDEX(INDIRECT("times"&amp;B$2),$F156,R$28))/10)</f>
        <v>0</v>
      </c>
      <c r="S156" s="47">
        <f ca="1">IF(OR(INDEX(INDIRECT("times"&amp;B$2),$F156,S$28)&gt;10,INDEX(INDIRECT(D156),$E156,S$28)&lt;=INDEX(INDIRECT(D156),$E156,$F156)),0,(INDEX(INDIRECT(D156),$E156,$F156)-INDEX(INDIRECT(D156),$E156,S$28))*(10-INDEX(INDIRECT("times"&amp;B$2),$F156,S$28))/10)</f>
        <v>0</v>
      </c>
      <c r="T156" s="47">
        <f ca="1">IF(OR(INDEX(INDIRECT("times"&amp;B$2),$F156,T$28)&gt;10,INDEX(INDIRECT(D156),$E156,T$28)&lt;=INDEX(INDIRECT(D156),$E156,$F156)),0,(INDEX(INDIRECT(D156),$E156,$F156)-INDEX(INDIRECT(D156),$E156,T$28))*(10-INDEX(INDIRECT("times"&amp;B$2),$F156,T$28))/10)</f>
        <v>0</v>
      </c>
      <c r="U156" s="47">
        <f ca="1">IF(OR(INDEX(INDIRECT("times"&amp;B$2),$F156,U$28)&gt;10,INDEX(INDIRECT(D156),$E156,U$28)&lt;=INDEX(INDIRECT(D156),$E156,$F156)),0,(INDEX(INDIRECT(D156),$E156,$F156)-INDEX(INDIRECT(D156),$E156,U$28))*(10-INDEX(INDIRECT("times"&amp;B$2),$F156,U$28))/10)</f>
        <v>0</v>
      </c>
      <c r="V156" s="47">
        <f ca="1">IF(OR(INDEX(INDIRECT("times"&amp;B$2),$F156,V$28)&gt;10,INDEX(INDIRECT(D156),$E156,V$28)&lt;=INDEX(INDIRECT(D156),$E156,$F156)),0,(INDEX(INDIRECT(D156),$E156,$F156)-INDEX(INDIRECT(D156),$E156,V$28))*(10-INDEX(INDIRECT("times"&amp;B$2),$F156,V$28))/10)</f>
        <v>0</v>
      </c>
      <c r="W156" s="47">
        <f ca="1">IF(OR(INDEX(INDIRECT("times"&amp;B$2),$F156,W$28)&gt;10,INDEX(INDIRECT(D156),$E156,W$28)&lt;=INDEX(INDIRECT(D156),$E156,$F156)),0,(INDEX(INDIRECT(D156),$E156,$F156)-INDEX(INDIRECT(D156),$E156,W$28))*(10-INDEX(INDIRECT("times"&amp;B$2),$F156,W$28))/10)</f>
        <v>0</v>
      </c>
      <c r="X156" s="47">
        <f ca="1">IF(OR(INDEX(INDIRECT("times"&amp;B$2),$F156,X$28)&gt;10,INDEX(INDIRECT(D156),$E156,X$28)&lt;=INDEX(INDIRECT(D156),$E156,$F156)),0,(INDEX(INDIRECT(D156),$E156,$F156)-INDEX(INDIRECT(D156),$E156,X$28))*(10-INDEX(INDIRECT("times"&amp;B$2),$F156,X$28))/10)</f>
        <v>0</v>
      </c>
      <c r="Y156" s="47">
        <f ca="1">IF(OR(INDEX(INDIRECT("times"&amp;B$2),$F156,Y$28)&gt;10,INDEX(INDIRECT(D156),$E156,Y$28)&lt;=INDEX(INDIRECT(D156),$E156,$F156)),0,(INDEX(INDIRECT(D156),$E156,$F156)-INDEX(INDIRECT(D156),$E156,Y$28))*(10-INDEX(INDIRECT("times"&amp;B$2),$F156,Y$28))/10)</f>
        <v>0</v>
      </c>
      <c r="Z156" s="47">
        <f ca="1">IF(OR(INDEX(INDIRECT("times"&amp;B$2),$F156,Z$28)&gt;10,INDEX(INDIRECT(D156),$E156,Z$28)&lt;=INDEX(INDIRECT(D156),$E156,$F156)),0,(INDEX(INDIRECT(D156),$E156,$F156)-INDEX(INDIRECT(D156),$E156,Z$28))*(10-INDEX(INDIRECT("times"&amp;B$2),$F156,Z$28))/10)</f>
        <v>0</v>
      </c>
      <c r="AA156" s="48">
        <f ca="1">IF(OR(INDEX(INDIRECT("times"&amp;B$2),$F156,AA$28)&gt;10,INDEX(INDIRECT(D156),$E156,AA$28)&lt;=INDEX(INDIRECT(D156),$E156,$F156)),0,(INDEX(INDIRECT(D156),$E156,$F156)-INDEX(INDIRECT(D156),$E156,AA$28))*(10-INDEX(INDIRECT("times"&amp;B$2),$F156,AA$28))/10)</f>
        <v>0</v>
      </c>
      <c r="AB156" s="201">
        <v>9</v>
      </c>
      <c r="AD156" s="18" t="s">
        <v>197</v>
      </c>
      <c r="AE156" s="122">
        <f>AD131</f>
        <v>1</v>
      </c>
      <c r="AF156" s="122" t="str">
        <f>AD132</f>
        <v>shop1834</v>
      </c>
      <c r="AG156" s="210" t="str">
        <f t="shared" si="599"/>
        <v>core1_shop1834</v>
      </c>
      <c r="AH156" s="122">
        <v>1</v>
      </c>
      <c r="AI156" s="33">
        <v>9</v>
      </c>
      <c r="AJ156" s="46">
        <f ca="1">IF(OR(INDEX(INDIRECT("times"&amp;AE$2),$F156,AJ$28)&gt;10,INDEX(INDIRECT(AG156),$E156,AJ$28)&lt;=INDEX(INDIRECT(AG156),$E156,$F156)),0,(INDEX(INDIRECT(AG156),$E156,$F156)-INDEX(INDIRECT(AG156),$E156,AJ$28))*(10-INDEX(INDIRECT("times"&amp;AE$2),$F156,AJ$28))/10)</f>
        <v>0</v>
      </c>
      <c r="AK156" s="47">
        <f ca="1">IF(OR(INDEX(INDIRECT("times"&amp;AE$2),$F156,AK$28)&gt;10,INDEX(INDIRECT(AG156),$E156,AK$28)&lt;=INDEX(INDIRECT(AG156),$E156,$F156)),0,(INDEX(INDIRECT(AG156),$E156,$F156)-INDEX(INDIRECT(AG156),$E156,AK$28))*(10-INDEX(INDIRECT("times"&amp;AE$2),$F156,AK$28))/10)</f>
        <v>0</v>
      </c>
      <c r="AL156" s="47">
        <f ca="1">IF(OR(INDEX(INDIRECT("times"&amp;AE$2),$F156,AL$28)&gt;10,INDEX(INDIRECT(AG156),$E156,AL$28)&lt;=INDEX(INDIRECT(AG156),$E156,$F156)),0,(INDEX(INDIRECT(AG156),$E156,$F156)-INDEX(INDIRECT(AG156),$E156,AL$28))*(10-INDEX(INDIRECT("times"&amp;AE$2),$F156,AL$28))/10)</f>
        <v>0</v>
      </c>
      <c r="AM156" s="47">
        <f ca="1">IF(OR(INDEX(INDIRECT("times"&amp;AE$2),$F156,AM$28)&gt;10,INDEX(INDIRECT(AG156),$E156,AM$28)&lt;=INDEX(INDIRECT(AG156),$E156,$F156)),0,(INDEX(INDIRECT(AG156),$E156,$F156)-INDEX(INDIRECT(AG156),$E156,AM$28))*(10-INDEX(INDIRECT("times"&amp;AE$2),$F156,AM$28))/10)</f>
        <v>0</v>
      </c>
      <c r="AN156" s="47">
        <f ca="1">IF(OR(INDEX(INDIRECT("times"&amp;AE$2),$F156,AN$28)&gt;10,INDEX(INDIRECT(AG156),$E156,AN$28)&lt;=INDEX(INDIRECT(AG156),$E156,$F156)),0,(INDEX(INDIRECT(AG156),$E156,$F156)-INDEX(INDIRECT(AG156),$E156,AN$28))*(10-INDEX(INDIRECT("times"&amp;AE$2),$F156,AN$28))/10)</f>
        <v>0</v>
      </c>
      <c r="AO156" s="47">
        <f ca="1">IF(OR(INDEX(INDIRECT("times"&amp;AE$2),$F156,AO$28)&gt;10,INDEX(INDIRECT(AG156),$E156,AO$28)&lt;=INDEX(INDIRECT(AG156),$E156,$F156)),0,(INDEX(INDIRECT(AG156),$E156,$F156)-INDEX(INDIRECT(AG156),$E156,AO$28))*(10-INDEX(INDIRECT("times"&amp;AE$2),$F156,AO$28))/10)</f>
        <v>0</v>
      </c>
      <c r="AP156" s="47">
        <f ca="1">IF(OR(INDEX(INDIRECT("times"&amp;AE$2),$F156,AP$28)&gt;10,INDEX(INDIRECT(AG156),$E156,AP$28)&lt;=INDEX(INDIRECT(AG156),$E156,$F156)),0,(INDEX(INDIRECT(AG156),$E156,$F156)-INDEX(INDIRECT(AG156),$E156,AP$28))*(10-INDEX(INDIRECT("times"&amp;AE$2),$F156,AP$28))/10)</f>
        <v>0</v>
      </c>
      <c r="AQ156" s="47">
        <f ca="1">IF(OR(INDEX(INDIRECT("times"&amp;AE$2),$F156,AQ$28)&gt;10,INDEX(INDIRECT(AG156),$E156,AQ$28)&lt;=INDEX(INDIRECT(AG156),$E156,$F156)),0,(INDEX(INDIRECT(AG156),$E156,$F156)-INDEX(INDIRECT(AG156),$E156,AQ$28))*(10-INDEX(INDIRECT("times"&amp;AE$2),$F156,AQ$28))/10)</f>
        <v>0</v>
      </c>
      <c r="AR156" s="47">
        <f ca="1">IF(OR(INDEX(INDIRECT("times"&amp;AE$2),$F156,AR$28)&gt;10,INDEX(INDIRECT(AG156),$E156,AR$28)&lt;=INDEX(INDIRECT(AG156),$E156,$F156)),0,(INDEX(INDIRECT(AG156),$E156,$F156)-INDEX(INDIRECT(AG156),$E156,AR$28))*(10-INDEX(INDIRECT("times"&amp;AE$2),$F156,AR$28))/10)</f>
        <v>0</v>
      </c>
      <c r="AS156" s="47">
        <f ca="1">IF(OR(INDEX(INDIRECT("times"&amp;AE$2),$F156,AS$28)&gt;10,INDEX(INDIRECT(AG156),$E156,AS$28)&lt;=INDEX(INDIRECT(AG156),$E156,$F156)),0,(INDEX(INDIRECT(AG156),$E156,$F156)-INDEX(INDIRECT(AG156),$E156,AS$28))*(10-INDEX(INDIRECT("times"&amp;AE$2),$F156,AS$28))/10)</f>
        <v>0</v>
      </c>
      <c r="AT156" s="47">
        <f ca="1">IF(OR(INDEX(INDIRECT("times"&amp;AE$2),$F156,AT$28)&gt;10,INDEX(INDIRECT(AG156),$E156,AT$28)&lt;=INDEX(INDIRECT(AG156),$E156,$F156)),0,(INDEX(INDIRECT(AG156),$E156,$F156)-INDEX(INDIRECT(AG156),$E156,AT$28))*(10-INDEX(INDIRECT("times"&amp;AE$2),$F156,AT$28))/10)</f>
        <v>0</v>
      </c>
      <c r="AU156" s="47">
        <f ca="1">IF(OR(INDEX(INDIRECT("times"&amp;AE$2),$F156,AU$28)&gt;10,INDEX(INDIRECT(AG156),$E156,AU$28)&lt;=INDEX(INDIRECT(AG156),$E156,$F156)),0,(INDEX(INDIRECT(AG156),$E156,$F156)-INDEX(INDIRECT(AG156),$E156,AU$28))*(10-INDEX(INDIRECT("times"&amp;AE$2),$F156,AU$28))/10)</f>
        <v>0</v>
      </c>
      <c r="AV156" s="47">
        <f ca="1">IF(OR(INDEX(INDIRECT("times"&amp;AE$2),$F156,AV$28)&gt;10,INDEX(INDIRECT(AG156),$E156,AV$28)&lt;=INDEX(INDIRECT(AG156),$E156,$F156)),0,(INDEX(INDIRECT(AG156),$E156,$F156)-INDEX(INDIRECT(AG156),$E156,AV$28))*(10-INDEX(INDIRECT("times"&amp;AE$2),$F156,AV$28))/10)</f>
        <v>0</v>
      </c>
      <c r="AW156" s="47">
        <f ca="1">IF(OR(INDEX(INDIRECT("times"&amp;AE$2),$F156,AW$28)&gt;10,INDEX(INDIRECT(AG156),$E156,AW$28)&lt;=INDEX(INDIRECT(AG156),$E156,$F156)),0,(INDEX(INDIRECT(AG156),$E156,$F156)-INDEX(INDIRECT(AG156),$E156,AW$28))*(10-INDEX(INDIRECT("times"&amp;AE$2),$F156,AW$28))/10)</f>
        <v>0</v>
      </c>
      <c r="AX156" s="47">
        <f ca="1">IF(OR(INDEX(INDIRECT("times"&amp;AE$2),$F156,AX$28)&gt;10,INDEX(INDIRECT(AG156),$E156,AX$28)&lt;=INDEX(INDIRECT(AG156),$E156,$F156)),0,(INDEX(INDIRECT(AG156),$E156,$F156)-INDEX(INDIRECT(AG156),$E156,AX$28))*(10-INDEX(INDIRECT("times"&amp;AE$2),$F156,AX$28))/10)</f>
        <v>0</v>
      </c>
      <c r="AY156" s="47">
        <f ca="1">IF(OR(INDEX(INDIRECT("times"&amp;AE$2),$F156,AY$28)&gt;10,INDEX(INDIRECT(AG156),$E156,AY$28)&lt;=INDEX(INDIRECT(AG156),$E156,$F156)),0,(INDEX(INDIRECT(AG156),$E156,$F156)-INDEX(INDIRECT(AG156),$E156,AY$28))*(10-INDEX(INDIRECT("times"&amp;AE$2),$F156,AY$28))/10)</f>
        <v>0</v>
      </c>
      <c r="AZ156" s="47">
        <f ca="1">IF(OR(INDEX(INDIRECT("times"&amp;AE$2),$F156,AZ$28)&gt;10,INDEX(INDIRECT(AG156),$E156,AZ$28)&lt;=INDEX(INDIRECT(AG156),$E156,$F156)),0,(INDEX(INDIRECT(AG156),$E156,$F156)-INDEX(INDIRECT(AG156),$E156,AZ$28))*(10-INDEX(INDIRECT("times"&amp;AE$2),$F156,AZ$28))/10)</f>
        <v>0</v>
      </c>
      <c r="BA156" s="47">
        <f ca="1">IF(OR(INDEX(INDIRECT("times"&amp;AE$2),$F156,BA$28)&gt;10,INDEX(INDIRECT(AG156),$E156,BA$28)&lt;=INDEX(INDIRECT(AG156),$E156,$F156)),0,(INDEX(INDIRECT(AG156),$E156,$F156)-INDEX(INDIRECT(AG156),$E156,BA$28))*(10-INDEX(INDIRECT("times"&amp;AE$2),$F156,BA$28))/10)</f>
        <v>0</v>
      </c>
      <c r="BB156" s="47">
        <f ca="1">IF(OR(INDEX(INDIRECT("times"&amp;AE$2),$F156,BB$28)&gt;10,INDEX(INDIRECT(AG156),$E156,BB$28)&lt;=INDEX(INDIRECT(AG156),$E156,$F156)),0,(INDEX(INDIRECT(AG156),$E156,$F156)-INDEX(INDIRECT(AG156),$E156,BB$28))*(10-INDEX(INDIRECT("times"&amp;AE$2),$F156,BB$28))/10)</f>
        <v>0</v>
      </c>
      <c r="BC156" s="47">
        <f ca="1">IF(OR(INDEX(INDIRECT("times"&amp;AE$2),$F156,BC$28)&gt;10,INDEX(INDIRECT(AG156),$E156,BC$28)&lt;=INDEX(INDIRECT(AG156),$E156,$F156)),0,(INDEX(INDIRECT(AG156),$E156,$F156)-INDEX(INDIRECT(AG156),$E156,BC$28))*(10-INDEX(INDIRECT("times"&amp;AE$2),$F156,BC$28))/10)</f>
        <v>0</v>
      </c>
      <c r="BD156" s="48">
        <f ca="1">IF(OR(INDEX(INDIRECT("times"&amp;AE$2),$F156,BD$28)&gt;10,INDEX(INDIRECT(AG156),$E156,BD$28)&lt;=INDEX(INDIRECT(AG156),$E156,$F156)),0,(INDEX(INDIRECT(AG156),$E156,$F156)-INDEX(INDIRECT(AG156),$E156,BD$28))*(10-INDEX(INDIRECT("times"&amp;AE$2),$F156,BD$28))/10)</f>
        <v>0</v>
      </c>
      <c r="BE156" s="201">
        <v>9</v>
      </c>
      <c r="BG156" s="18" t="s">
        <v>197</v>
      </c>
      <c r="BH156" s="122">
        <f>BG131</f>
        <v>1</v>
      </c>
      <c r="BI156" s="122" t="str">
        <f>BG132</f>
        <v>lei1834</v>
      </c>
      <c r="BJ156" s="210" t="str">
        <f t="shared" si="600"/>
        <v>core1_lei1834</v>
      </c>
      <c r="BK156" s="122">
        <v>1</v>
      </c>
      <c r="BL156" s="33">
        <v>9</v>
      </c>
      <c r="BM156" s="46">
        <f ca="1">IF(OR(INDEX(INDIRECT("times"&amp;BH$2),$F156,BM$28)&gt;10,INDEX(INDIRECT(BJ156),$E156,BM$28)&lt;=INDEX(INDIRECT(BJ156),$E156,$F156)),0,(INDEX(INDIRECT(BJ156),$E156,$F156)-INDEX(INDIRECT(BJ156),$E156,BM$28))*(10-INDEX(INDIRECT("times"&amp;BH$2),$F156,BM$28))/10)</f>
        <v>0</v>
      </c>
      <c r="BN156" s="47">
        <f ca="1">IF(OR(INDEX(INDIRECT("times"&amp;BH$2),$F156,BN$28)&gt;10,INDEX(INDIRECT(BJ156),$E156,BN$28)&lt;=INDEX(INDIRECT(BJ156),$E156,$F156)),0,(INDEX(INDIRECT(BJ156),$E156,$F156)-INDEX(INDIRECT(BJ156),$E156,BN$28))*(10-INDEX(INDIRECT("times"&amp;BH$2),$F156,BN$28))/10)</f>
        <v>0</v>
      </c>
      <c r="BO156" s="47">
        <f ca="1">IF(OR(INDEX(INDIRECT("times"&amp;BH$2),$F156,BO$28)&gt;10,INDEX(INDIRECT(BJ156),$E156,BO$28)&lt;=INDEX(INDIRECT(BJ156),$E156,$F156)),0,(INDEX(INDIRECT(BJ156),$E156,$F156)-INDEX(INDIRECT(BJ156),$E156,BO$28))*(10-INDEX(INDIRECT("times"&amp;BH$2),$F156,BO$28))/10)</f>
        <v>0</v>
      </c>
      <c r="BP156" s="47">
        <f ca="1">IF(OR(INDEX(INDIRECT("times"&amp;BH$2),$F156,BP$28)&gt;10,INDEX(INDIRECT(BJ156),$E156,BP$28)&lt;=INDEX(INDIRECT(BJ156),$E156,$F156)),0,(INDEX(INDIRECT(BJ156),$E156,$F156)-INDEX(INDIRECT(BJ156),$E156,BP$28))*(10-INDEX(INDIRECT("times"&amp;BH$2),$F156,BP$28))/10)</f>
        <v>0</v>
      </c>
      <c r="BQ156" s="47">
        <f ca="1">IF(OR(INDEX(INDIRECT("times"&amp;BH$2),$F156,BQ$28)&gt;10,INDEX(INDIRECT(BJ156),$E156,BQ$28)&lt;=INDEX(INDIRECT(BJ156),$E156,$F156)),0,(INDEX(INDIRECT(BJ156),$E156,$F156)-INDEX(INDIRECT(BJ156),$E156,BQ$28))*(10-INDEX(INDIRECT("times"&amp;BH$2),$F156,BQ$28))/10)</f>
        <v>0</v>
      </c>
      <c r="BR156" s="47">
        <f ca="1">IF(OR(INDEX(INDIRECT("times"&amp;BH$2),$F156,BR$28)&gt;10,INDEX(INDIRECT(BJ156),$E156,BR$28)&lt;=INDEX(INDIRECT(BJ156),$E156,$F156)),0,(INDEX(INDIRECT(BJ156),$E156,$F156)-INDEX(INDIRECT(BJ156),$E156,BR$28))*(10-INDEX(INDIRECT("times"&amp;BH$2),$F156,BR$28))/10)</f>
        <v>0</v>
      </c>
      <c r="BS156" s="47">
        <f ca="1">IF(OR(INDEX(INDIRECT("times"&amp;BH$2),$F156,BS$28)&gt;10,INDEX(INDIRECT(BJ156),$E156,BS$28)&lt;=INDEX(INDIRECT(BJ156),$E156,$F156)),0,(INDEX(INDIRECT(BJ156),$E156,$F156)-INDEX(INDIRECT(BJ156),$E156,BS$28))*(10-INDEX(INDIRECT("times"&amp;BH$2),$F156,BS$28))/10)</f>
        <v>0</v>
      </c>
      <c r="BT156" s="47">
        <f ca="1">IF(OR(INDEX(INDIRECT("times"&amp;BH$2),$F156,BT$28)&gt;10,INDEX(INDIRECT(BJ156),$E156,BT$28)&lt;=INDEX(INDIRECT(BJ156),$E156,$F156)),0,(INDEX(INDIRECT(BJ156),$E156,$F156)-INDEX(INDIRECT(BJ156),$E156,BT$28))*(10-INDEX(INDIRECT("times"&amp;BH$2),$F156,BT$28))/10)</f>
        <v>0</v>
      </c>
      <c r="BU156" s="47">
        <f ca="1">IF(OR(INDEX(INDIRECT("times"&amp;BH$2),$F156,BU$28)&gt;10,INDEX(INDIRECT(BJ156),$E156,BU$28)&lt;=INDEX(INDIRECT(BJ156),$E156,$F156)),0,(INDEX(INDIRECT(BJ156),$E156,$F156)-INDEX(INDIRECT(BJ156),$E156,BU$28))*(10-INDEX(INDIRECT("times"&amp;BH$2),$F156,BU$28))/10)</f>
        <v>0</v>
      </c>
      <c r="BV156" s="47">
        <f ca="1">IF(OR(INDEX(INDIRECT("times"&amp;BH$2),$F156,BV$28)&gt;10,INDEX(INDIRECT(BJ156),$E156,BV$28)&lt;=INDEX(INDIRECT(BJ156),$E156,$F156)),0,(INDEX(INDIRECT(BJ156),$E156,$F156)-INDEX(INDIRECT(BJ156),$E156,BV$28))*(10-INDEX(INDIRECT("times"&amp;BH$2),$F156,BV$28))/10)</f>
        <v>0</v>
      </c>
      <c r="BW156" s="47">
        <f ca="1">IF(OR(INDEX(INDIRECT("times"&amp;BH$2),$F156,BW$28)&gt;10,INDEX(INDIRECT(BJ156),$E156,BW$28)&lt;=INDEX(INDIRECT(BJ156),$E156,$F156)),0,(INDEX(INDIRECT(BJ156),$E156,$F156)-INDEX(INDIRECT(BJ156),$E156,BW$28))*(10-INDEX(INDIRECT("times"&amp;BH$2),$F156,BW$28))/10)</f>
        <v>0</v>
      </c>
      <c r="BX156" s="47">
        <f ca="1">IF(OR(INDEX(INDIRECT("times"&amp;BH$2),$F156,BX$28)&gt;10,INDEX(INDIRECT(BJ156),$E156,BX$28)&lt;=INDEX(INDIRECT(BJ156),$E156,$F156)),0,(INDEX(INDIRECT(BJ156),$E156,$F156)-INDEX(INDIRECT(BJ156),$E156,BX$28))*(10-INDEX(INDIRECT("times"&amp;BH$2),$F156,BX$28))/10)</f>
        <v>0</v>
      </c>
      <c r="BY156" s="47">
        <f ca="1">IF(OR(INDEX(INDIRECT("times"&amp;BH$2),$F156,BY$28)&gt;10,INDEX(INDIRECT(BJ156),$E156,BY$28)&lt;=INDEX(INDIRECT(BJ156),$E156,$F156)),0,(INDEX(INDIRECT(BJ156),$E156,$F156)-INDEX(INDIRECT(BJ156),$E156,BY$28))*(10-INDEX(INDIRECT("times"&amp;BH$2),$F156,BY$28))/10)</f>
        <v>0</v>
      </c>
      <c r="BZ156" s="47">
        <f ca="1">IF(OR(INDEX(INDIRECT("times"&amp;BH$2),$F156,BZ$28)&gt;10,INDEX(INDIRECT(BJ156),$E156,BZ$28)&lt;=INDEX(INDIRECT(BJ156),$E156,$F156)),0,(INDEX(INDIRECT(BJ156),$E156,$F156)-INDEX(INDIRECT(BJ156),$E156,BZ$28))*(10-INDEX(INDIRECT("times"&amp;BH$2),$F156,BZ$28))/10)</f>
        <v>0</v>
      </c>
      <c r="CA156" s="47">
        <f ca="1">IF(OR(INDEX(INDIRECT("times"&amp;BH$2),$F156,CA$28)&gt;10,INDEX(INDIRECT(BJ156),$E156,CA$28)&lt;=INDEX(INDIRECT(BJ156),$E156,$F156)),0,(INDEX(INDIRECT(BJ156),$E156,$F156)-INDEX(INDIRECT(BJ156),$E156,CA$28))*(10-INDEX(INDIRECT("times"&amp;BH$2),$F156,CA$28))/10)</f>
        <v>0</v>
      </c>
      <c r="CB156" s="47">
        <f ca="1">IF(OR(INDEX(INDIRECT("times"&amp;BH$2),$F156,CB$28)&gt;10,INDEX(INDIRECT(BJ156),$E156,CB$28)&lt;=INDEX(INDIRECT(BJ156),$E156,$F156)),0,(INDEX(INDIRECT(BJ156),$E156,$F156)-INDEX(INDIRECT(BJ156),$E156,CB$28))*(10-INDEX(INDIRECT("times"&amp;BH$2),$F156,CB$28))/10)</f>
        <v>0</v>
      </c>
      <c r="CC156" s="47">
        <f ca="1">IF(OR(INDEX(INDIRECT("times"&amp;BH$2),$F156,CC$28)&gt;10,INDEX(INDIRECT(BJ156),$E156,CC$28)&lt;=INDEX(INDIRECT(BJ156),$E156,$F156)),0,(INDEX(INDIRECT(BJ156),$E156,$F156)-INDEX(INDIRECT(BJ156),$E156,CC$28))*(10-INDEX(INDIRECT("times"&amp;BH$2),$F156,CC$28))/10)</f>
        <v>0</v>
      </c>
      <c r="CD156" s="47">
        <f ca="1">IF(OR(INDEX(INDIRECT("times"&amp;BH$2),$F156,CD$28)&gt;10,INDEX(INDIRECT(BJ156),$E156,CD$28)&lt;=INDEX(INDIRECT(BJ156),$E156,$F156)),0,(INDEX(INDIRECT(BJ156),$E156,$F156)-INDEX(INDIRECT(BJ156),$E156,CD$28))*(10-INDEX(INDIRECT("times"&amp;BH$2),$F156,CD$28))/10)</f>
        <v>0</v>
      </c>
      <c r="CE156" s="47">
        <f ca="1">IF(OR(INDEX(INDIRECT("times"&amp;BH$2),$F156,CE$28)&gt;10,INDEX(INDIRECT(BJ156),$E156,CE$28)&lt;=INDEX(INDIRECT(BJ156),$E156,$F156)),0,(INDEX(INDIRECT(BJ156),$E156,$F156)-INDEX(INDIRECT(BJ156),$E156,CE$28))*(10-INDEX(INDIRECT("times"&amp;BH$2),$F156,CE$28))/10)</f>
        <v>0</v>
      </c>
      <c r="CF156" s="47">
        <f ca="1">IF(OR(INDEX(INDIRECT("times"&amp;BH$2),$F156,CF$28)&gt;10,INDEX(INDIRECT(BJ156),$E156,CF$28)&lt;=INDEX(INDIRECT(BJ156),$E156,$F156)),0,(INDEX(INDIRECT(BJ156),$E156,$F156)-INDEX(INDIRECT(BJ156),$E156,CF$28))*(10-INDEX(INDIRECT("times"&amp;BH$2),$F156,CF$28))/10)</f>
        <v>0</v>
      </c>
      <c r="CG156" s="48">
        <f ca="1">IF(OR(INDEX(INDIRECT("times"&amp;BH$2),$F156,CG$28)&gt;10,INDEX(INDIRECT(BJ156),$E156,CG$28)&lt;=INDEX(INDIRECT(BJ156),$E156,$F156)),0,(INDEX(INDIRECT(BJ156),$E156,$F156)-INDEX(INDIRECT(BJ156),$E156,CG$28))*(10-INDEX(INDIRECT("times"&amp;BH$2),$F156,CG$28))/10)</f>
        <v>0</v>
      </c>
      <c r="CH156" s="201">
        <v>9</v>
      </c>
      <c r="CJ156" s="18" t="s">
        <v>197</v>
      </c>
      <c r="CK156" s="122">
        <f>CJ131</f>
        <v>1</v>
      </c>
      <c r="CL156" s="122" t="str">
        <f>CJ132</f>
        <v>work3564</v>
      </c>
      <c r="CM156" s="210" t="str">
        <f t="shared" si="601"/>
        <v>core1_work3564</v>
      </c>
      <c r="CN156" s="122">
        <v>1</v>
      </c>
      <c r="CO156" s="33">
        <v>9</v>
      </c>
      <c r="CP156" s="46">
        <f ca="1">IF(OR(INDEX(INDIRECT("times"&amp;CK$2),$F156,CP$28)&gt;10,INDEX(INDIRECT(CM156),$E156,CP$28)&lt;=INDEX(INDIRECT(CM156),$E156,$F156)),0,(INDEX(INDIRECT(CM156),$E156,$F156)-INDEX(INDIRECT(CM156),$E156,CP$28))*(10-INDEX(INDIRECT("times"&amp;CK$2),$F156,CP$28))/10)</f>
        <v>0</v>
      </c>
      <c r="CQ156" s="47">
        <f ca="1">IF(OR(INDEX(INDIRECT("times"&amp;CK$2),$F156,CQ$28)&gt;10,INDEX(INDIRECT(CM156),$E156,CQ$28)&lt;=INDEX(INDIRECT(CM156),$E156,$F156)),0,(INDEX(INDIRECT(CM156),$E156,$F156)-INDEX(INDIRECT(CM156),$E156,CQ$28))*(10-INDEX(INDIRECT("times"&amp;CK$2),$F156,CQ$28))/10)</f>
        <v>0</v>
      </c>
      <c r="CR156" s="47">
        <f ca="1">IF(OR(INDEX(INDIRECT("times"&amp;CK$2),$F156,CR$28)&gt;10,INDEX(INDIRECT(CM156),$E156,CR$28)&lt;=INDEX(INDIRECT(CM156),$E156,$F156)),0,(INDEX(INDIRECT(CM156),$E156,$F156)-INDEX(INDIRECT(CM156),$E156,CR$28))*(10-INDEX(INDIRECT("times"&amp;CK$2),$F156,CR$28))/10)</f>
        <v>0</v>
      </c>
      <c r="CS156" s="47">
        <f ca="1">IF(OR(INDEX(INDIRECT("times"&amp;CK$2),$F156,CS$28)&gt;10,INDEX(INDIRECT(CM156),$E156,CS$28)&lt;=INDEX(INDIRECT(CM156),$E156,$F156)),0,(INDEX(INDIRECT(CM156),$E156,$F156)-INDEX(INDIRECT(CM156),$E156,CS$28))*(10-INDEX(INDIRECT("times"&amp;CK$2),$F156,CS$28))/10)</f>
        <v>0</v>
      </c>
      <c r="CT156" s="47">
        <f ca="1">IF(OR(INDEX(INDIRECT("times"&amp;CK$2),$F156,CT$28)&gt;10,INDEX(INDIRECT(CM156),$E156,CT$28)&lt;=INDEX(INDIRECT(CM156),$E156,$F156)),0,(INDEX(INDIRECT(CM156),$E156,$F156)-INDEX(INDIRECT(CM156),$E156,CT$28))*(10-INDEX(INDIRECT("times"&amp;CK$2),$F156,CT$28))/10)</f>
        <v>0</v>
      </c>
      <c r="CU156" s="47">
        <f ca="1">IF(OR(INDEX(INDIRECT("times"&amp;CK$2),$F156,CU$28)&gt;10,INDEX(INDIRECT(CM156),$E156,CU$28)&lt;=INDEX(INDIRECT(CM156),$E156,$F156)),0,(INDEX(INDIRECT(CM156),$E156,$F156)-INDEX(INDIRECT(CM156),$E156,CU$28))*(10-INDEX(INDIRECT("times"&amp;CK$2),$F156,CU$28))/10)</f>
        <v>0</v>
      </c>
      <c r="CV156" s="47">
        <f ca="1">IF(OR(INDEX(INDIRECT("times"&amp;CK$2),$F156,CV$28)&gt;10,INDEX(INDIRECT(CM156),$E156,CV$28)&lt;=INDEX(INDIRECT(CM156),$E156,$F156)),0,(INDEX(INDIRECT(CM156),$E156,$F156)-INDEX(INDIRECT(CM156),$E156,CV$28))*(10-INDEX(INDIRECT("times"&amp;CK$2),$F156,CV$28))/10)</f>
        <v>0</v>
      </c>
      <c r="CW156" s="47">
        <f ca="1">IF(OR(INDEX(INDIRECT("times"&amp;CK$2),$F156,CW$28)&gt;10,INDEX(INDIRECT(CM156),$E156,CW$28)&lt;=INDEX(INDIRECT(CM156),$E156,$F156)),0,(INDEX(INDIRECT(CM156),$E156,$F156)-INDEX(INDIRECT(CM156),$E156,CW$28))*(10-INDEX(INDIRECT("times"&amp;CK$2),$F156,CW$28))/10)</f>
        <v>0</v>
      </c>
      <c r="CX156" s="47">
        <f ca="1">IF(OR(INDEX(INDIRECT("times"&amp;CK$2),$F156,CX$28)&gt;10,INDEX(INDIRECT(CM156),$E156,CX$28)&lt;=INDEX(INDIRECT(CM156),$E156,$F156)),0,(INDEX(INDIRECT(CM156),$E156,$F156)-INDEX(INDIRECT(CM156),$E156,CX$28))*(10-INDEX(INDIRECT("times"&amp;CK$2),$F156,CX$28))/10)</f>
        <v>0</v>
      </c>
      <c r="CY156" s="47">
        <f ca="1">IF(OR(INDEX(INDIRECT("times"&amp;CK$2),$F156,CY$28)&gt;10,INDEX(INDIRECT(CM156),$E156,CY$28)&lt;=INDEX(INDIRECT(CM156),$E156,$F156)),0,(INDEX(INDIRECT(CM156),$E156,$F156)-INDEX(INDIRECT(CM156),$E156,CY$28))*(10-INDEX(INDIRECT("times"&amp;CK$2),$F156,CY$28))/10)</f>
        <v>0</v>
      </c>
      <c r="CZ156" s="47">
        <f ca="1">IF(OR(INDEX(INDIRECT("times"&amp;CK$2),$F156,CZ$28)&gt;10,INDEX(INDIRECT(CM156),$E156,CZ$28)&lt;=INDEX(INDIRECT(CM156),$E156,$F156)),0,(INDEX(INDIRECT(CM156),$E156,$F156)-INDEX(INDIRECT(CM156),$E156,CZ$28))*(10-INDEX(INDIRECT("times"&amp;CK$2),$F156,CZ$28))/10)</f>
        <v>0</v>
      </c>
      <c r="DA156" s="47">
        <f ca="1">IF(OR(INDEX(INDIRECT("times"&amp;CK$2),$F156,DA$28)&gt;10,INDEX(INDIRECT(CM156),$E156,DA$28)&lt;=INDEX(INDIRECT(CM156),$E156,$F156)),0,(INDEX(INDIRECT(CM156),$E156,$F156)-INDEX(INDIRECT(CM156),$E156,DA$28))*(10-INDEX(INDIRECT("times"&amp;CK$2),$F156,DA$28))/10)</f>
        <v>0</v>
      </c>
      <c r="DB156" s="47">
        <f ca="1">IF(OR(INDEX(INDIRECT("times"&amp;CK$2),$F156,DB$28)&gt;10,INDEX(INDIRECT(CM156),$E156,DB$28)&lt;=INDEX(INDIRECT(CM156),$E156,$F156)),0,(INDEX(INDIRECT(CM156),$E156,$F156)-INDEX(INDIRECT(CM156),$E156,DB$28))*(10-INDEX(INDIRECT("times"&amp;CK$2),$F156,DB$28))/10)</f>
        <v>0</v>
      </c>
      <c r="DC156" s="47">
        <f ca="1">IF(OR(INDEX(INDIRECT("times"&amp;CK$2),$F156,DC$28)&gt;10,INDEX(INDIRECT(CM156),$E156,DC$28)&lt;=INDEX(INDIRECT(CM156),$E156,$F156)),0,(INDEX(INDIRECT(CM156),$E156,$F156)-INDEX(INDIRECT(CM156),$E156,DC$28))*(10-INDEX(INDIRECT("times"&amp;CK$2),$F156,DC$28))/10)</f>
        <v>0</v>
      </c>
      <c r="DD156" s="47">
        <f ca="1">IF(OR(INDEX(INDIRECT("times"&amp;CK$2),$F156,DD$28)&gt;10,INDEX(INDIRECT(CM156),$E156,DD$28)&lt;=INDEX(INDIRECT(CM156),$E156,$F156)),0,(INDEX(INDIRECT(CM156),$E156,$F156)-INDEX(INDIRECT(CM156),$E156,DD$28))*(10-INDEX(INDIRECT("times"&amp;CK$2),$F156,DD$28))/10)</f>
        <v>0</v>
      </c>
      <c r="DE156" s="47">
        <f ca="1">IF(OR(INDEX(INDIRECT("times"&amp;CK$2),$F156,DE$28)&gt;10,INDEX(INDIRECT(CM156),$E156,DE$28)&lt;=INDEX(INDIRECT(CM156),$E156,$F156)),0,(INDEX(INDIRECT(CM156),$E156,$F156)-INDEX(INDIRECT(CM156),$E156,DE$28))*(10-INDEX(INDIRECT("times"&amp;CK$2),$F156,DE$28))/10)</f>
        <v>0</v>
      </c>
      <c r="DF156" s="47">
        <f ca="1">IF(OR(INDEX(INDIRECT("times"&amp;CK$2),$F156,DF$28)&gt;10,INDEX(INDIRECT(CM156),$E156,DF$28)&lt;=INDEX(INDIRECT(CM156),$E156,$F156)),0,(INDEX(INDIRECT(CM156),$E156,$F156)-INDEX(INDIRECT(CM156),$E156,DF$28))*(10-INDEX(INDIRECT("times"&amp;CK$2),$F156,DF$28))/10)</f>
        <v>0</v>
      </c>
      <c r="DG156" s="47">
        <f ca="1">IF(OR(INDEX(INDIRECT("times"&amp;CK$2),$F156,DG$28)&gt;10,INDEX(INDIRECT(CM156),$E156,DG$28)&lt;=INDEX(INDIRECT(CM156),$E156,$F156)),0,(INDEX(INDIRECT(CM156),$E156,$F156)-INDEX(INDIRECT(CM156),$E156,DG$28))*(10-INDEX(INDIRECT("times"&amp;CK$2),$F156,DG$28))/10)</f>
        <v>0</v>
      </c>
      <c r="DH156" s="47">
        <f ca="1">IF(OR(INDEX(INDIRECT("times"&amp;CK$2),$F156,DH$28)&gt;10,INDEX(INDIRECT(CM156),$E156,DH$28)&lt;=INDEX(INDIRECT(CM156),$E156,$F156)),0,(INDEX(INDIRECT(CM156),$E156,$F156)-INDEX(INDIRECT(CM156),$E156,DH$28))*(10-INDEX(INDIRECT("times"&amp;CK$2),$F156,DH$28))/10)</f>
        <v>0</v>
      </c>
      <c r="DI156" s="47">
        <f ca="1">IF(OR(INDEX(INDIRECT("times"&amp;CK$2),$F156,DI$28)&gt;10,INDEX(INDIRECT(CM156),$E156,DI$28)&lt;=INDEX(INDIRECT(CM156),$E156,$F156)),0,(INDEX(INDIRECT(CM156),$E156,$F156)-INDEX(INDIRECT(CM156),$E156,DI$28))*(10-INDEX(INDIRECT("times"&amp;CK$2),$F156,DI$28))/10)</f>
        <v>0</v>
      </c>
      <c r="DJ156" s="48">
        <f ca="1">IF(OR(INDEX(INDIRECT("times"&amp;CK$2),$F156,DJ$28)&gt;10,INDEX(INDIRECT(CM156),$E156,DJ$28)&lt;=INDEX(INDIRECT(CM156),$E156,$F156)),0,(INDEX(INDIRECT(CM156),$E156,$F156)-INDEX(INDIRECT(CM156),$E156,DJ$28))*(10-INDEX(INDIRECT("times"&amp;CK$2),$F156,DJ$28))/10)</f>
        <v>0</v>
      </c>
      <c r="DK156" s="201">
        <v>9</v>
      </c>
      <c r="DM156" s="18" t="s">
        <v>197</v>
      </c>
      <c r="DN156" s="122">
        <f>DM131</f>
        <v>1</v>
      </c>
      <c r="DO156" s="122" t="str">
        <f>DM132</f>
        <v>shop3564</v>
      </c>
      <c r="DP156" s="210" t="str">
        <f t="shared" si="602"/>
        <v>core1_shop3564</v>
      </c>
      <c r="DQ156" s="122">
        <v>1</v>
      </c>
      <c r="DR156" s="33">
        <v>9</v>
      </c>
      <c r="DS156" s="46">
        <f ca="1">IF(OR(INDEX(INDIRECT("times"&amp;DN$2),$F156,DS$28)&gt;10,INDEX(INDIRECT(DP156),$E156,DS$28)&lt;=INDEX(INDIRECT(DP156),$E156,$F156)),0,(INDEX(INDIRECT(DP156),$E156,$F156)-INDEX(INDIRECT(DP156),$E156,DS$28))*(10-INDEX(INDIRECT("times"&amp;DN$2),$F156,DS$28))/10)</f>
        <v>0</v>
      </c>
      <c r="DT156" s="47">
        <f ca="1">IF(OR(INDEX(INDIRECT("times"&amp;DN$2),$F156,DT$28)&gt;10,INDEX(INDIRECT(DP156),$E156,DT$28)&lt;=INDEX(INDIRECT(DP156),$E156,$F156)),0,(INDEX(INDIRECT(DP156),$E156,$F156)-INDEX(INDIRECT(DP156),$E156,DT$28))*(10-INDEX(INDIRECT("times"&amp;DN$2),$F156,DT$28))/10)</f>
        <v>0</v>
      </c>
      <c r="DU156" s="47">
        <f ca="1">IF(OR(INDEX(INDIRECT("times"&amp;DN$2),$F156,DU$28)&gt;10,INDEX(INDIRECT(DP156),$E156,DU$28)&lt;=INDEX(INDIRECT(DP156),$E156,$F156)),0,(INDEX(INDIRECT(DP156),$E156,$F156)-INDEX(INDIRECT(DP156),$E156,DU$28))*(10-INDEX(INDIRECT("times"&amp;DN$2),$F156,DU$28))/10)</f>
        <v>0</v>
      </c>
      <c r="DV156" s="47">
        <f ca="1">IF(OR(INDEX(INDIRECT("times"&amp;DN$2),$F156,DV$28)&gt;10,INDEX(INDIRECT(DP156),$E156,DV$28)&lt;=INDEX(INDIRECT(DP156),$E156,$F156)),0,(INDEX(INDIRECT(DP156),$E156,$F156)-INDEX(INDIRECT(DP156),$E156,DV$28))*(10-INDEX(INDIRECT("times"&amp;DN$2),$F156,DV$28))/10)</f>
        <v>0</v>
      </c>
      <c r="DW156" s="47">
        <f ca="1">IF(OR(INDEX(INDIRECT("times"&amp;DN$2),$F156,DW$28)&gt;10,INDEX(INDIRECT(DP156),$E156,DW$28)&lt;=INDEX(INDIRECT(DP156),$E156,$F156)),0,(INDEX(INDIRECT(DP156),$E156,$F156)-INDEX(INDIRECT(DP156),$E156,DW$28))*(10-INDEX(INDIRECT("times"&amp;DN$2),$F156,DW$28))/10)</f>
        <v>0</v>
      </c>
      <c r="DX156" s="47">
        <f ca="1">IF(OR(INDEX(INDIRECT("times"&amp;DN$2),$F156,DX$28)&gt;10,INDEX(INDIRECT(DP156),$E156,DX$28)&lt;=INDEX(INDIRECT(DP156),$E156,$F156)),0,(INDEX(INDIRECT(DP156),$E156,$F156)-INDEX(INDIRECT(DP156),$E156,DX$28))*(10-INDEX(INDIRECT("times"&amp;DN$2),$F156,DX$28))/10)</f>
        <v>0</v>
      </c>
      <c r="DY156" s="47">
        <f ca="1">IF(OR(INDEX(INDIRECT("times"&amp;DN$2),$F156,DY$28)&gt;10,INDEX(INDIRECT(DP156),$E156,DY$28)&lt;=INDEX(INDIRECT(DP156),$E156,$F156)),0,(INDEX(INDIRECT(DP156),$E156,$F156)-INDEX(INDIRECT(DP156),$E156,DY$28))*(10-INDEX(INDIRECT("times"&amp;DN$2),$F156,DY$28))/10)</f>
        <v>0</v>
      </c>
      <c r="DZ156" s="47">
        <f ca="1">IF(OR(INDEX(INDIRECT("times"&amp;DN$2),$F156,DZ$28)&gt;10,INDEX(INDIRECT(DP156),$E156,DZ$28)&lt;=INDEX(INDIRECT(DP156),$E156,$F156)),0,(INDEX(INDIRECT(DP156),$E156,$F156)-INDEX(INDIRECT(DP156),$E156,DZ$28))*(10-INDEX(INDIRECT("times"&amp;DN$2),$F156,DZ$28))/10)</f>
        <v>0</v>
      </c>
      <c r="EA156" s="47">
        <f ca="1">IF(OR(INDEX(INDIRECT("times"&amp;DN$2),$F156,EA$28)&gt;10,INDEX(INDIRECT(DP156),$E156,EA$28)&lt;=INDEX(INDIRECT(DP156),$E156,$F156)),0,(INDEX(INDIRECT(DP156),$E156,$F156)-INDEX(INDIRECT(DP156),$E156,EA$28))*(10-INDEX(INDIRECT("times"&amp;DN$2),$F156,EA$28))/10)</f>
        <v>0</v>
      </c>
      <c r="EB156" s="47">
        <f ca="1">IF(OR(INDEX(INDIRECT("times"&amp;DN$2),$F156,EB$28)&gt;10,INDEX(INDIRECT(DP156),$E156,EB$28)&lt;=INDEX(INDIRECT(DP156),$E156,$F156)),0,(INDEX(INDIRECT(DP156),$E156,$F156)-INDEX(INDIRECT(DP156),$E156,EB$28))*(10-INDEX(INDIRECT("times"&amp;DN$2),$F156,EB$28))/10)</f>
        <v>0</v>
      </c>
      <c r="EC156" s="47">
        <f ca="1">IF(OR(INDEX(INDIRECT("times"&amp;DN$2),$F156,EC$28)&gt;10,INDEX(INDIRECT(DP156),$E156,EC$28)&lt;=INDEX(INDIRECT(DP156),$E156,$F156)),0,(INDEX(INDIRECT(DP156),$E156,$F156)-INDEX(INDIRECT(DP156),$E156,EC$28))*(10-INDEX(INDIRECT("times"&amp;DN$2),$F156,EC$28))/10)</f>
        <v>0</v>
      </c>
      <c r="ED156" s="47">
        <f ca="1">IF(OR(INDEX(INDIRECT("times"&amp;DN$2),$F156,ED$28)&gt;10,INDEX(INDIRECT(DP156),$E156,ED$28)&lt;=INDEX(INDIRECT(DP156),$E156,$F156)),0,(INDEX(INDIRECT(DP156),$E156,$F156)-INDEX(INDIRECT(DP156),$E156,ED$28))*(10-INDEX(INDIRECT("times"&amp;DN$2),$F156,ED$28))/10)</f>
        <v>0</v>
      </c>
      <c r="EE156" s="47">
        <f ca="1">IF(OR(INDEX(INDIRECT("times"&amp;DN$2),$F156,EE$28)&gt;10,INDEX(INDIRECT(DP156),$E156,EE$28)&lt;=INDEX(INDIRECT(DP156),$E156,$F156)),0,(INDEX(INDIRECT(DP156),$E156,$F156)-INDEX(INDIRECT(DP156),$E156,EE$28))*(10-INDEX(INDIRECT("times"&amp;DN$2),$F156,EE$28))/10)</f>
        <v>0</v>
      </c>
      <c r="EF156" s="47">
        <f ca="1">IF(OR(INDEX(INDIRECT("times"&amp;DN$2),$F156,EF$28)&gt;10,INDEX(INDIRECT(DP156),$E156,EF$28)&lt;=INDEX(INDIRECT(DP156),$E156,$F156)),0,(INDEX(INDIRECT(DP156),$E156,$F156)-INDEX(INDIRECT(DP156),$E156,EF$28))*(10-INDEX(INDIRECT("times"&amp;DN$2),$F156,EF$28))/10)</f>
        <v>0</v>
      </c>
      <c r="EG156" s="47">
        <f ca="1">IF(OR(INDEX(INDIRECT("times"&amp;DN$2),$F156,EG$28)&gt;10,INDEX(INDIRECT(DP156),$E156,EG$28)&lt;=INDEX(INDIRECT(DP156),$E156,$F156)),0,(INDEX(INDIRECT(DP156),$E156,$F156)-INDEX(INDIRECT(DP156),$E156,EG$28))*(10-INDEX(INDIRECT("times"&amp;DN$2),$F156,EG$28))/10)</f>
        <v>0</v>
      </c>
      <c r="EH156" s="47">
        <f ca="1">IF(OR(INDEX(INDIRECT("times"&amp;DN$2),$F156,EH$28)&gt;10,INDEX(INDIRECT(DP156),$E156,EH$28)&lt;=INDEX(INDIRECT(DP156),$E156,$F156)),0,(INDEX(INDIRECT(DP156),$E156,$F156)-INDEX(INDIRECT(DP156),$E156,EH$28))*(10-INDEX(INDIRECT("times"&amp;DN$2),$F156,EH$28))/10)</f>
        <v>0</v>
      </c>
      <c r="EI156" s="47">
        <f ca="1">IF(OR(INDEX(INDIRECT("times"&amp;DN$2),$F156,EI$28)&gt;10,INDEX(INDIRECT(DP156),$E156,EI$28)&lt;=INDEX(INDIRECT(DP156),$E156,$F156)),0,(INDEX(INDIRECT(DP156),$E156,$F156)-INDEX(INDIRECT(DP156),$E156,EI$28))*(10-INDEX(INDIRECT("times"&amp;DN$2),$F156,EI$28))/10)</f>
        <v>0</v>
      </c>
      <c r="EJ156" s="47">
        <f ca="1">IF(OR(INDEX(INDIRECT("times"&amp;DN$2),$F156,EJ$28)&gt;10,INDEX(INDIRECT(DP156),$E156,EJ$28)&lt;=INDEX(INDIRECT(DP156),$E156,$F156)),0,(INDEX(INDIRECT(DP156),$E156,$F156)-INDEX(INDIRECT(DP156),$E156,EJ$28))*(10-INDEX(INDIRECT("times"&amp;DN$2),$F156,EJ$28))/10)</f>
        <v>0</v>
      </c>
      <c r="EK156" s="47">
        <f ca="1">IF(OR(INDEX(INDIRECT("times"&amp;DN$2),$F156,EK$28)&gt;10,INDEX(INDIRECT(DP156),$E156,EK$28)&lt;=INDEX(INDIRECT(DP156),$E156,$F156)),0,(INDEX(INDIRECT(DP156),$E156,$F156)-INDEX(INDIRECT(DP156),$E156,EK$28))*(10-INDEX(INDIRECT("times"&amp;DN$2),$F156,EK$28))/10)</f>
        <v>0</v>
      </c>
      <c r="EL156" s="47">
        <f ca="1">IF(OR(INDEX(INDIRECT("times"&amp;DN$2),$F156,EL$28)&gt;10,INDEX(INDIRECT(DP156),$E156,EL$28)&lt;=INDEX(INDIRECT(DP156),$E156,$F156)),0,(INDEX(INDIRECT(DP156),$E156,$F156)-INDEX(INDIRECT(DP156),$E156,EL$28))*(10-INDEX(INDIRECT("times"&amp;DN$2),$F156,EL$28))/10)</f>
        <v>0</v>
      </c>
      <c r="EM156" s="48">
        <f ca="1">IF(OR(INDEX(INDIRECT("times"&amp;DN$2),$F156,EM$28)&gt;10,INDEX(INDIRECT(DP156),$E156,EM$28)&lt;=INDEX(INDIRECT(DP156),$E156,$F156)),0,(INDEX(INDIRECT(DP156),$E156,$F156)-INDEX(INDIRECT(DP156),$E156,EM$28))*(10-INDEX(INDIRECT("times"&amp;DN$2),$F156,EM$28))/10)</f>
        <v>0</v>
      </c>
      <c r="EN156" s="201">
        <v>9</v>
      </c>
      <c r="EP156" s="18" t="s">
        <v>197</v>
      </c>
      <c r="EQ156" s="122">
        <f>EP131</f>
        <v>1</v>
      </c>
      <c r="ER156" s="122" t="str">
        <f>EP132</f>
        <v>lei3564</v>
      </c>
      <c r="ES156" s="210" t="str">
        <f t="shared" si="603"/>
        <v>core1_lei3564</v>
      </c>
      <c r="ET156" s="122">
        <v>1</v>
      </c>
      <c r="EU156" s="33">
        <v>9</v>
      </c>
      <c r="EV156" s="46">
        <f ca="1">IF(OR(INDEX(INDIRECT("times"&amp;EQ$2),$F156,EV$28)&gt;10,INDEX(INDIRECT(ES156),$E156,EV$28)&lt;=INDEX(INDIRECT(ES156),$E156,$F156)),0,(INDEX(INDIRECT(ES156),$E156,$F156)-INDEX(INDIRECT(ES156),$E156,EV$28))*(10-INDEX(INDIRECT("times"&amp;EQ$2),$F156,EV$28))/10)</f>
        <v>0</v>
      </c>
      <c r="EW156" s="47">
        <f ca="1">IF(OR(INDEX(INDIRECT("times"&amp;EQ$2),$F156,EW$28)&gt;10,INDEX(INDIRECT(ES156),$E156,EW$28)&lt;=INDEX(INDIRECT(ES156),$E156,$F156)),0,(INDEX(INDIRECT(ES156),$E156,$F156)-INDEX(INDIRECT(ES156),$E156,EW$28))*(10-INDEX(INDIRECT("times"&amp;EQ$2),$F156,EW$28))/10)</f>
        <v>0</v>
      </c>
      <c r="EX156" s="47">
        <f ca="1">IF(OR(INDEX(INDIRECT("times"&amp;EQ$2),$F156,EX$28)&gt;10,INDEX(INDIRECT(ES156),$E156,EX$28)&lt;=INDEX(INDIRECT(ES156),$E156,$F156)),0,(INDEX(INDIRECT(ES156),$E156,$F156)-INDEX(INDIRECT(ES156),$E156,EX$28))*(10-INDEX(INDIRECT("times"&amp;EQ$2),$F156,EX$28))/10)</f>
        <v>0</v>
      </c>
      <c r="EY156" s="47">
        <f ca="1">IF(OR(INDEX(INDIRECT("times"&amp;EQ$2),$F156,EY$28)&gt;10,INDEX(INDIRECT(ES156),$E156,EY$28)&lt;=INDEX(INDIRECT(ES156),$E156,$F156)),0,(INDEX(INDIRECT(ES156),$E156,$F156)-INDEX(INDIRECT(ES156),$E156,EY$28))*(10-INDEX(INDIRECT("times"&amp;EQ$2),$F156,EY$28))/10)</f>
        <v>0</v>
      </c>
      <c r="EZ156" s="47">
        <f ca="1">IF(OR(INDEX(INDIRECT("times"&amp;EQ$2),$F156,EZ$28)&gt;10,INDEX(INDIRECT(ES156),$E156,EZ$28)&lt;=INDEX(INDIRECT(ES156),$E156,$F156)),0,(INDEX(INDIRECT(ES156),$E156,$F156)-INDEX(INDIRECT(ES156),$E156,EZ$28))*(10-INDEX(INDIRECT("times"&amp;EQ$2),$F156,EZ$28))/10)</f>
        <v>0</v>
      </c>
      <c r="FA156" s="47">
        <f ca="1">IF(OR(INDEX(INDIRECT("times"&amp;EQ$2),$F156,FA$28)&gt;10,INDEX(INDIRECT(ES156),$E156,FA$28)&lt;=INDEX(INDIRECT(ES156),$E156,$F156)),0,(INDEX(INDIRECT(ES156),$E156,$F156)-INDEX(INDIRECT(ES156),$E156,FA$28))*(10-INDEX(INDIRECT("times"&amp;EQ$2),$F156,FA$28))/10)</f>
        <v>0</v>
      </c>
      <c r="FB156" s="47">
        <f ca="1">IF(OR(INDEX(INDIRECT("times"&amp;EQ$2),$F156,FB$28)&gt;10,INDEX(INDIRECT(ES156),$E156,FB$28)&lt;=INDEX(INDIRECT(ES156),$E156,$F156)),0,(INDEX(INDIRECT(ES156),$E156,$F156)-INDEX(INDIRECT(ES156),$E156,FB$28))*(10-INDEX(INDIRECT("times"&amp;EQ$2),$F156,FB$28))/10)</f>
        <v>0</v>
      </c>
      <c r="FC156" s="47">
        <f ca="1">IF(OR(INDEX(INDIRECT("times"&amp;EQ$2),$F156,FC$28)&gt;10,INDEX(INDIRECT(ES156),$E156,FC$28)&lt;=INDEX(INDIRECT(ES156),$E156,$F156)),0,(INDEX(INDIRECT(ES156),$E156,$F156)-INDEX(INDIRECT(ES156),$E156,FC$28))*(10-INDEX(INDIRECT("times"&amp;EQ$2),$F156,FC$28))/10)</f>
        <v>0</v>
      </c>
      <c r="FD156" s="47">
        <f ca="1">IF(OR(INDEX(INDIRECT("times"&amp;EQ$2),$F156,FD$28)&gt;10,INDEX(INDIRECT(ES156),$E156,FD$28)&lt;=INDEX(INDIRECT(ES156),$E156,$F156)),0,(INDEX(INDIRECT(ES156),$E156,$F156)-INDEX(INDIRECT(ES156),$E156,FD$28))*(10-INDEX(INDIRECT("times"&amp;EQ$2),$F156,FD$28))/10)</f>
        <v>0</v>
      </c>
      <c r="FE156" s="47">
        <f ca="1">IF(OR(INDEX(INDIRECT("times"&amp;EQ$2),$F156,FE$28)&gt;10,INDEX(INDIRECT(ES156),$E156,FE$28)&lt;=INDEX(INDIRECT(ES156),$E156,$F156)),0,(INDEX(INDIRECT(ES156),$E156,$F156)-INDEX(INDIRECT(ES156),$E156,FE$28))*(10-INDEX(INDIRECT("times"&amp;EQ$2),$F156,FE$28))/10)</f>
        <v>0</v>
      </c>
      <c r="FF156" s="47">
        <f ca="1">IF(OR(INDEX(INDIRECT("times"&amp;EQ$2),$F156,FF$28)&gt;10,INDEX(INDIRECT(ES156),$E156,FF$28)&lt;=INDEX(INDIRECT(ES156),$E156,$F156)),0,(INDEX(INDIRECT(ES156),$E156,$F156)-INDEX(INDIRECT(ES156),$E156,FF$28))*(10-INDEX(INDIRECT("times"&amp;EQ$2),$F156,FF$28))/10)</f>
        <v>0</v>
      </c>
      <c r="FG156" s="47">
        <f ca="1">IF(OR(INDEX(INDIRECT("times"&amp;EQ$2),$F156,FG$28)&gt;10,INDEX(INDIRECT(ES156),$E156,FG$28)&lt;=INDEX(INDIRECT(ES156),$E156,$F156)),0,(INDEX(INDIRECT(ES156),$E156,$F156)-INDEX(INDIRECT(ES156),$E156,FG$28))*(10-INDEX(INDIRECT("times"&amp;EQ$2),$F156,FG$28))/10)</f>
        <v>0</v>
      </c>
      <c r="FH156" s="47">
        <f ca="1">IF(OR(INDEX(INDIRECT("times"&amp;EQ$2),$F156,FH$28)&gt;10,INDEX(INDIRECT(ES156),$E156,FH$28)&lt;=INDEX(INDIRECT(ES156),$E156,$F156)),0,(INDEX(INDIRECT(ES156),$E156,$F156)-INDEX(INDIRECT(ES156),$E156,FH$28))*(10-INDEX(INDIRECT("times"&amp;EQ$2),$F156,FH$28))/10)</f>
        <v>0</v>
      </c>
      <c r="FI156" s="47">
        <f ca="1">IF(OR(INDEX(INDIRECT("times"&amp;EQ$2),$F156,FI$28)&gt;10,INDEX(INDIRECT(ES156),$E156,FI$28)&lt;=INDEX(INDIRECT(ES156),$E156,$F156)),0,(INDEX(INDIRECT(ES156),$E156,$F156)-INDEX(INDIRECT(ES156),$E156,FI$28))*(10-INDEX(INDIRECT("times"&amp;EQ$2),$F156,FI$28))/10)</f>
        <v>0</v>
      </c>
      <c r="FJ156" s="47">
        <f ca="1">IF(OR(INDEX(INDIRECT("times"&amp;EQ$2),$F156,FJ$28)&gt;10,INDEX(INDIRECT(ES156),$E156,FJ$28)&lt;=INDEX(INDIRECT(ES156),$E156,$F156)),0,(INDEX(INDIRECT(ES156),$E156,$F156)-INDEX(INDIRECT(ES156),$E156,FJ$28))*(10-INDEX(INDIRECT("times"&amp;EQ$2),$F156,FJ$28))/10)</f>
        <v>0</v>
      </c>
      <c r="FK156" s="47">
        <f ca="1">IF(OR(INDEX(INDIRECT("times"&amp;EQ$2),$F156,FK$28)&gt;10,INDEX(INDIRECT(ES156),$E156,FK$28)&lt;=INDEX(INDIRECT(ES156),$E156,$F156)),0,(INDEX(INDIRECT(ES156),$E156,$F156)-INDEX(INDIRECT(ES156),$E156,FK$28))*(10-INDEX(INDIRECT("times"&amp;EQ$2),$F156,FK$28))/10)</f>
        <v>0</v>
      </c>
      <c r="FL156" s="47">
        <f ca="1">IF(OR(INDEX(INDIRECT("times"&amp;EQ$2),$F156,FL$28)&gt;10,INDEX(INDIRECT(ES156),$E156,FL$28)&lt;=INDEX(INDIRECT(ES156),$E156,$F156)),0,(INDEX(INDIRECT(ES156),$E156,$F156)-INDEX(INDIRECT(ES156),$E156,FL$28))*(10-INDEX(INDIRECT("times"&amp;EQ$2),$F156,FL$28))/10)</f>
        <v>0</v>
      </c>
      <c r="FM156" s="47">
        <f ca="1">IF(OR(INDEX(INDIRECT("times"&amp;EQ$2),$F156,FM$28)&gt;10,INDEX(INDIRECT(ES156),$E156,FM$28)&lt;=INDEX(INDIRECT(ES156),$E156,$F156)),0,(INDEX(INDIRECT(ES156),$E156,$F156)-INDEX(INDIRECT(ES156),$E156,FM$28))*(10-INDEX(INDIRECT("times"&amp;EQ$2),$F156,FM$28))/10)</f>
        <v>0</v>
      </c>
      <c r="FN156" s="47">
        <f ca="1">IF(OR(INDEX(INDIRECT("times"&amp;EQ$2),$F156,FN$28)&gt;10,INDEX(INDIRECT(ES156),$E156,FN$28)&lt;=INDEX(INDIRECT(ES156),$E156,$F156)),0,(INDEX(INDIRECT(ES156),$E156,$F156)-INDEX(INDIRECT(ES156),$E156,FN$28))*(10-INDEX(INDIRECT("times"&amp;EQ$2),$F156,FN$28))/10)</f>
        <v>0</v>
      </c>
      <c r="FO156" s="47">
        <f ca="1">IF(OR(INDEX(INDIRECT("times"&amp;EQ$2),$F156,FO$28)&gt;10,INDEX(INDIRECT(ES156),$E156,FO$28)&lt;=INDEX(INDIRECT(ES156),$E156,$F156)),0,(INDEX(INDIRECT(ES156),$E156,$F156)-INDEX(INDIRECT(ES156),$E156,FO$28))*(10-INDEX(INDIRECT("times"&amp;EQ$2),$F156,FO$28))/10)</f>
        <v>0</v>
      </c>
      <c r="FP156" s="48">
        <f ca="1">IF(OR(INDEX(INDIRECT("times"&amp;EQ$2),$F156,FP$28)&gt;10,INDEX(INDIRECT(ES156),$E156,FP$28)&lt;=INDEX(INDIRECT(ES156),$E156,$F156)),0,(INDEX(INDIRECT(ES156),$E156,$F156)-INDEX(INDIRECT(ES156),$E156,FP$28))*(10-INDEX(INDIRECT("times"&amp;EQ$2),$F156,FP$28))/10)</f>
        <v>0</v>
      </c>
      <c r="FQ156" s="201">
        <v>9</v>
      </c>
      <c r="FS156" s="18" t="s">
        <v>197</v>
      </c>
      <c r="FT156" s="122">
        <f>FS131</f>
        <v>1</v>
      </c>
      <c r="FU156" s="122" t="str">
        <f>FS132</f>
        <v>shop65</v>
      </c>
      <c r="FV156" s="210" t="str">
        <f t="shared" si="604"/>
        <v>core1_shop65</v>
      </c>
      <c r="FW156" s="122">
        <v>1</v>
      </c>
      <c r="FX156" s="33">
        <v>9</v>
      </c>
      <c r="FY156" s="46">
        <f ca="1">IF(OR(INDEX(INDIRECT("times"&amp;FT$2),$F156,FY$28)&gt;10,INDEX(INDIRECT(FV156),$E156,FY$28)&lt;=INDEX(INDIRECT(FV156),$E156,$F156)),0,(INDEX(INDIRECT(FV156),$E156,$F156)-INDEX(INDIRECT(FV156),$E156,FY$28))*(10-INDEX(INDIRECT("times"&amp;FT$2),$F156,FY$28))/10)</f>
        <v>0</v>
      </c>
      <c r="FZ156" s="47">
        <f ca="1">IF(OR(INDEX(INDIRECT("times"&amp;FT$2),$F156,FZ$28)&gt;10,INDEX(INDIRECT(FV156),$E156,FZ$28)&lt;=INDEX(INDIRECT(FV156),$E156,$F156)),0,(INDEX(INDIRECT(FV156),$E156,$F156)-INDEX(INDIRECT(FV156),$E156,FZ$28))*(10-INDEX(INDIRECT("times"&amp;FT$2),$F156,FZ$28))/10)</f>
        <v>0</v>
      </c>
      <c r="GA156" s="47">
        <f ca="1">IF(OR(INDEX(INDIRECT("times"&amp;FT$2),$F156,GA$28)&gt;10,INDEX(INDIRECT(FV156),$E156,GA$28)&lt;=INDEX(INDIRECT(FV156),$E156,$F156)),0,(INDEX(INDIRECT(FV156),$E156,$F156)-INDEX(INDIRECT(FV156),$E156,GA$28))*(10-INDEX(INDIRECT("times"&amp;FT$2),$F156,GA$28))/10)</f>
        <v>0</v>
      </c>
      <c r="GB156" s="47">
        <f ca="1">IF(OR(INDEX(INDIRECT("times"&amp;FT$2),$F156,GB$28)&gt;10,INDEX(INDIRECT(FV156),$E156,GB$28)&lt;=INDEX(INDIRECT(FV156),$E156,$F156)),0,(INDEX(INDIRECT(FV156),$E156,$F156)-INDEX(INDIRECT(FV156),$E156,GB$28))*(10-INDEX(INDIRECT("times"&amp;FT$2),$F156,GB$28))/10)</f>
        <v>0</v>
      </c>
      <c r="GC156" s="47">
        <f ca="1">IF(OR(INDEX(INDIRECT("times"&amp;FT$2),$F156,GC$28)&gt;10,INDEX(INDIRECT(FV156),$E156,GC$28)&lt;=INDEX(INDIRECT(FV156),$E156,$F156)),0,(INDEX(INDIRECT(FV156),$E156,$F156)-INDEX(INDIRECT(FV156),$E156,GC$28))*(10-INDEX(INDIRECT("times"&amp;FT$2),$F156,GC$28))/10)</f>
        <v>0</v>
      </c>
      <c r="GD156" s="47">
        <f ca="1">IF(OR(INDEX(INDIRECT("times"&amp;FT$2),$F156,GD$28)&gt;10,INDEX(INDIRECT(FV156),$E156,GD$28)&lt;=INDEX(INDIRECT(FV156),$E156,$F156)),0,(INDEX(INDIRECT(FV156),$E156,$F156)-INDEX(INDIRECT(FV156),$E156,GD$28))*(10-INDEX(INDIRECT("times"&amp;FT$2),$F156,GD$28))/10)</f>
        <v>0</v>
      </c>
      <c r="GE156" s="47">
        <f ca="1">IF(OR(INDEX(INDIRECT("times"&amp;FT$2),$F156,GE$28)&gt;10,INDEX(INDIRECT(FV156),$E156,GE$28)&lt;=INDEX(INDIRECT(FV156),$E156,$F156)),0,(INDEX(INDIRECT(FV156),$E156,$F156)-INDEX(INDIRECT(FV156),$E156,GE$28))*(10-INDEX(INDIRECT("times"&amp;FT$2),$F156,GE$28))/10)</f>
        <v>0</v>
      </c>
      <c r="GF156" s="47">
        <f ca="1">IF(OR(INDEX(INDIRECT("times"&amp;FT$2),$F156,GF$28)&gt;10,INDEX(INDIRECT(FV156),$E156,GF$28)&lt;=INDEX(INDIRECT(FV156),$E156,$F156)),0,(INDEX(INDIRECT(FV156),$E156,$F156)-INDEX(INDIRECT(FV156),$E156,GF$28))*(10-INDEX(INDIRECT("times"&amp;FT$2),$F156,GF$28))/10)</f>
        <v>0</v>
      </c>
      <c r="GG156" s="47">
        <f ca="1">IF(OR(INDEX(INDIRECT("times"&amp;FT$2),$F156,GG$28)&gt;10,INDEX(INDIRECT(FV156),$E156,GG$28)&lt;=INDEX(INDIRECT(FV156),$E156,$F156)),0,(INDEX(INDIRECT(FV156),$E156,$F156)-INDEX(INDIRECT(FV156),$E156,GG$28))*(10-INDEX(INDIRECT("times"&amp;FT$2),$F156,GG$28))/10)</f>
        <v>0</v>
      </c>
      <c r="GH156" s="47">
        <f ca="1">IF(OR(INDEX(INDIRECT("times"&amp;FT$2),$F156,GH$28)&gt;10,INDEX(INDIRECT(FV156),$E156,GH$28)&lt;=INDEX(INDIRECT(FV156),$E156,$F156)),0,(INDEX(INDIRECT(FV156),$E156,$F156)-INDEX(INDIRECT(FV156),$E156,GH$28))*(10-INDEX(INDIRECT("times"&amp;FT$2),$F156,GH$28))/10)</f>
        <v>0</v>
      </c>
      <c r="GI156" s="47">
        <f ca="1">IF(OR(INDEX(INDIRECT("times"&amp;FT$2),$F156,GI$28)&gt;10,INDEX(INDIRECT(FV156),$E156,GI$28)&lt;=INDEX(INDIRECT(FV156),$E156,$F156)),0,(INDEX(INDIRECT(FV156),$E156,$F156)-INDEX(INDIRECT(FV156),$E156,GI$28))*(10-INDEX(INDIRECT("times"&amp;FT$2),$F156,GI$28))/10)</f>
        <v>0</v>
      </c>
      <c r="GJ156" s="47">
        <f ca="1">IF(OR(INDEX(INDIRECT("times"&amp;FT$2),$F156,GJ$28)&gt;10,INDEX(INDIRECT(FV156),$E156,GJ$28)&lt;=INDEX(INDIRECT(FV156),$E156,$F156)),0,(INDEX(INDIRECT(FV156),$E156,$F156)-INDEX(INDIRECT(FV156),$E156,GJ$28))*(10-INDEX(INDIRECT("times"&amp;FT$2),$F156,GJ$28))/10)</f>
        <v>0</v>
      </c>
      <c r="GK156" s="47">
        <f ca="1">IF(OR(INDEX(INDIRECT("times"&amp;FT$2),$F156,GK$28)&gt;10,INDEX(INDIRECT(FV156),$E156,GK$28)&lt;=INDEX(INDIRECT(FV156),$E156,$F156)),0,(INDEX(INDIRECT(FV156),$E156,$F156)-INDEX(INDIRECT(FV156),$E156,GK$28))*(10-INDEX(INDIRECT("times"&amp;FT$2),$F156,GK$28))/10)</f>
        <v>0</v>
      </c>
      <c r="GL156" s="47">
        <f ca="1">IF(OR(INDEX(INDIRECT("times"&amp;FT$2),$F156,GL$28)&gt;10,INDEX(INDIRECT(FV156),$E156,GL$28)&lt;=INDEX(INDIRECT(FV156),$E156,$F156)),0,(INDEX(INDIRECT(FV156),$E156,$F156)-INDEX(INDIRECT(FV156),$E156,GL$28))*(10-INDEX(INDIRECT("times"&amp;FT$2),$F156,GL$28))/10)</f>
        <v>0</v>
      </c>
      <c r="GM156" s="47">
        <f ca="1">IF(OR(INDEX(INDIRECT("times"&amp;FT$2),$F156,GM$28)&gt;10,INDEX(INDIRECT(FV156),$E156,GM$28)&lt;=INDEX(INDIRECT(FV156),$E156,$F156)),0,(INDEX(INDIRECT(FV156),$E156,$F156)-INDEX(INDIRECT(FV156),$E156,GM$28))*(10-INDEX(INDIRECT("times"&amp;FT$2),$F156,GM$28))/10)</f>
        <v>0</v>
      </c>
      <c r="GN156" s="47">
        <f ca="1">IF(OR(INDEX(INDIRECT("times"&amp;FT$2),$F156,GN$28)&gt;10,INDEX(INDIRECT(FV156),$E156,GN$28)&lt;=INDEX(INDIRECT(FV156),$E156,$F156)),0,(INDEX(INDIRECT(FV156),$E156,$F156)-INDEX(INDIRECT(FV156),$E156,GN$28))*(10-INDEX(INDIRECT("times"&amp;FT$2),$F156,GN$28))/10)</f>
        <v>0</v>
      </c>
      <c r="GO156" s="47">
        <f ca="1">IF(OR(INDEX(INDIRECT("times"&amp;FT$2),$F156,GO$28)&gt;10,INDEX(INDIRECT(FV156),$E156,GO$28)&lt;=INDEX(INDIRECT(FV156),$E156,$F156)),0,(INDEX(INDIRECT(FV156),$E156,$F156)-INDEX(INDIRECT(FV156),$E156,GO$28))*(10-INDEX(INDIRECT("times"&amp;FT$2),$F156,GO$28))/10)</f>
        <v>0</v>
      </c>
      <c r="GP156" s="47">
        <f ca="1">IF(OR(INDEX(INDIRECT("times"&amp;FT$2),$F156,GP$28)&gt;10,INDEX(INDIRECT(FV156),$E156,GP$28)&lt;=INDEX(INDIRECT(FV156),$E156,$F156)),0,(INDEX(INDIRECT(FV156),$E156,$F156)-INDEX(INDIRECT(FV156),$E156,GP$28))*(10-INDEX(INDIRECT("times"&amp;FT$2),$F156,GP$28))/10)</f>
        <v>0</v>
      </c>
      <c r="GQ156" s="47">
        <f ca="1">IF(OR(INDEX(INDIRECT("times"&amp;FT$2),$F156,GQ$28)&gt;10,INDEX(INDIRECT(FV156),$E156,GQ$28)&lt;=INDEX(INDIRECT(FV156),$E156,$F156)),0,(INDEX(INDIRECT(FV156),$E156,$F156)-INDEX(INDIRECT(FV156),$E156,GQ$28))*(10-INDEX(INDIRECT("times"&amp;FT$2),$F156,GQ$28))/10)</f>
        <v>0</v>
      </c>
      <c r="GR156" s="47">
        <f ca="1">IF(OR(INDEX(INDIRECT("times"&amp;FT$2),$F156,GR$28)&gt;10,INDEX(INDIRECT(FV156),$E156,GR$28)&lt;=INDEX(INDIRECT(FV156),$E156,$F156)),0,(INDEX(INDIRECT(FV156),$E156,$F156)-INDEX(INDIRECT(FV156),$E156,GR$28))*(10-INDEX(INDIRECT("times"&amp;FT$2),$F156,GR$28))/10)</f>
        <v>0</v>
      </c>
      <c r="GS156" s="48">
        <f ca="1">IF(OR(INDEX(INDIRECT("times"&amp;FT$2),$F156,GS$28)&gt;10,INDEX(INDIRECT(FV156),$E156,GS$28)&lt;=INDEX(INDIRECT(FV156),$E156,$F156)),0,(INDEX(INDIRECT(FV156),$E156,$F156)-INDEX(INDIRECT(FV156),$E156,GS$28))*(10-INDEX(INDIRECT("times"&amp;FT$2),$F156,GS$28))/10)</f>
        <v>0</v>
      </c>
      <c r="GT156" s="201">
        <v>9</v>
      </c>
      <c r="GV156" s="18" t="s">
        <v>197</v>
      </c>
      <c r="GW156" s="122">
        <f>GV131</f>
        <v>1</v>
      </c>
      <c r="GX156" s="122" t="str">
        <f>GV132</f>
        <v>lei65</v>
      </c>
      <c r="GY156" s="210" t="str">
        <f t="shared" si="605"/>
        <v>core1_lei65</v>
      </c>
      <c r="GZ156" s="122">
        <v>1</v>
      </c>
      <c r="HA156" s="33">
        <v>9</v>
      </c>
      <c r="HB156" s="46">
        <f ca="1">IF(OR(INDEX(INDIRECT("times"&amp;GW$2),$F156,HB$28)&gt;10,INDEX(INDIRECT(GY156),$E156,HB$28)&lt;=INDEX(INDIRECT(GY156),$E156,$F156)),0,(INDEX(INDIRECT(GY156),$E156,$F156)-INDEX(INDIRECT(GY156),$E156,HB$28))*(10-INDEX(INDIRECT("times"&amp;GW$2),$F156,HB$28))/10)</f>
        <v>0</v>
      </c>
      <c r="HC156" s="47">
        <f ca="1">IF(OR(INDEX(INDIRECT("times"&amp;GW$2),$F156,HC$28)&gt;10,INDEX(INDIRECT(GY156),$E156,HC$28)&lt;=INDEX(INDIRECT(GY156),$E156,$F156)),0,(INDEX(INDIRECT(GY156),$E156,$F156)-INDEX(INDIRECT(GY156),$E156,HC$28))*(10-INDEX(INDIRECT("times"&amp;GW$2),$F156,HC$28))/10)</f>
        <v>0</v>
      </c>
      <c r="HD156" s="47">
        <f ca="1">IF(OR(INDEX(INDIRECT("times"&amp;GW$2),$F156,HD$28)&gt;10,INDEX(INDIRECT(GY156),$E156,HD$28)&lt;=INDEX(INDIRECT(GY156),$E156,$F156)),0,(INDEX(INDIRECT(GY156),$E156,$F156)-INDEX(INDIRECT(GY156),$E156,HD$28))*(10-INDEX(INDIRECT("times"&amp;GW$2),$F156,HD$28))/10)</f>
        <v>0</v>
      </c>
      <c r="HE156" s="47">
        <f ca="1">IF(OR(INDEX(INDIRECT("times"&amp;GW$2),$F156,HE$28)&gt;10,INDEX(INDIRECT(GY156),$E156,HE$28)&lt;=INDEX(INDIRECT(GY156),$E156,$F156)),0,(INDEX(INDIRECT(GY156),$E156,$F156)-INDEX(INDIRECT(GY156),$E156,HE$28))*(10-INDEX(INDIRECT("times"&amp;GW$2),$F156,HE$28))/10)</f>
        <v>0</v>
      </c>
      <c r="HF156" s="47">
        <f ca="1">IF(OR(INDEX(INDIRECT("times"&amp;GW$2),$F156,HF$28)&gt;10,INDEX(INDIRECT(GY156),$E156,HF$28)&lt;=INDEX(INDIRECT(GY156),$E156,$F156)),0,(INDEX(INDIRECT(GY156),$E156,$F156)-INDEX(INDIRECT(GY156),$E156,HF$28))*(10-INDEX(INDIRECT("times"&amp;GW$2),$F156,HF$28))/10)</f>
        <v>0</v>
      </c>
      <c r="HG156" s="47">
        <f ca="1">IF(OR(INDEX(INDIRECT("times"&amp;GW$2),$F156,HG$28)&gt;10,INDEX(INDIRECT(GY156),$E156,HG$28)&lt;=INDEX(INDIRECT(GY156),$E156,$F156)),0,(INDEX(INDIRECT(GY156),$E156,$F156)-INDEX(INDIRECT(GY156),$E156,HG$28))*(10-INDEX(INDIRECT("times"&amp;GW$2),$F156,HG$28))/10)</f>
        <v>0</v>
      </c>
      <c r="HH156" s="47">
        <f ca="1">IF(OR(INDEX(INDIRECT("times"&amp;GW$2),$F156,HH$28)&gt;10,INDEX(INDIRECT(GY156),$E156,HH$28)&lt;=INDEX(INDIRECT(GY156),$E156,$F156)),0,(INDEX(INDIRECT(GY156),$E156,$F156)-INDEX(INDIRECT(GY156),$E156,HH$28))*(10-INDEX(INDIRECT("times"&amp;GW$2),$F156,HH$28))/10)</f>
        <v>0</v>
      </c>
      <c r="HI156" s="47">
        <f ca="1">IF(OR(INDEX(INDIRECT("times"&amp;GW$2),$F156,HI$28)&gt;10,INDEX(INDIRECT(GY156),$E156,HI$28)&lt;=INDEX(INDIRECT(GY156),$E156,$F156)),0,(INDEX(INDIRECT(GY156),$E156,$F156)-INDEX(INDIRECT(GY156),$E156,HI$28))*(10-INDEX(INDIRECT("times"&amp;GW$2),$F156,HI$28))/10)</f>
        <v>0</v>
      </c>
      <c r="HJ156" s="47">
        <f ca="1">IF(OR(INDEX(INDIRECT("times"&amp;GW$2),$F156,HJ$28)&gt;10,INDEX(INDIRECT(GY156),$E156,HJ$28)&lt;=INDEX(INDIRECT(GY156),$E156,$F156)),0,(INDEX(INDIRECT(GY156),$E156,$F156)-INDEX(INDIRECT(GY156),$E156,HJ$28))*(10-INDEX(INDIRECT("times"&amp;GW$2),$F156,HJ$28))/10)</f>
        <v>0</v>
      </c>
      <c r="HK156" s="47">
        <f ca="1">IF(OR(INDEX(INDIRECT("times"&amp;GW$2),$F156,HK$28)&gt;10,INDEX(INDIRECT(GY156),$E156,HK$28)&lt;=INDEX(INDIRECT(GY156),$E156,$F156)),0,(INDEX(INDIRECT(GY156),$E156,$F156)-INDEX(INDIRECT(GY156),$E156,HK$28))*(10-INDEX(INDIRECT("times"&amp;GW$2),$F156,HK$28))/10)</f>
        <v>0</v>
      </c>
      <c r="HL156" s="47">
        <f ca="1">IF(OR(INDEX(INDIRECT("times"&amp;GW$2),$F156,HL$28)&gt;10,INDEX(INDIRECT(GY156),$E156,HL$28)&lt;=INDEX(INDIRECT(GY156),$E156,$F156)),0,(INDEX(INDIRECT(GY156),$E156,$F156)-INDEX(INDIRECT(GY156),$E156,HL$28))*(10-INDEX(INDIRECT("times"&amp;GW$2),$F156,HL$28))/10)</f>
        <v>0</v>
      </c>
      <c r="HM156" s="47">
        <f ca="1">IF(OR(INDEX(INDIRECT("times"&amp;GW$2),$F156,HM$28)&gt;10,INDEX(INDIRECT(GY156),$E156,HM$28)&lt;=INDEX(INDIRECT(GY156),$E156,$F156)),0,(INDEX(INDIRECT(GY156),$E156,$F156)-INDEX(INDIRECT(GY156),$E156,HM$28))*(10-INDEX(INDIRECT("times"&amp;GW$2),$F156,HM$28))/10)</f>
        <v>0</v>
      </c>
      <c r="HN156" s="47">
        <f ca="1">IF(OR(INDEX(INDIRECT("times"&amp;GW$2),$F156,HN$28)&gt;10,INDEX(INDIRECT(GY156),$E156,HN$28)&lt;=INDEX(INDIRECT(GY156),$E156,$F156)),0,(INDEX(INDIRECT(GY156),$E156,$F156)-INDEX(INDIRECT(GY156),$E156,HN$28))*(10-INDEX(INDIRECT("times"&amp;GW$2),$F156,HN$28))/10)</f>
        <v>0</v>
      </c>
      <c r="HO156" s="47">
        <f ca="1">IF(OR(INDEX(INDIRECT("times"&amp;GW$2),$F156,HO$28)&gt;10,INDEX(INDIRECT(GY156),$E156,HO$28)&lt;=INDEX(INDIRECT(GY156),$E156,$F156)),0,(INDEX(INDIRECT(GY156),$E156,$F156)-INDEX(INDIRECT(GY156),$E156,HO$28))*(10-INDEX(INDIRECT("times"&amp;GW$2),$F156,HO$28))/10)</f>
        <v>0</v>
      </c>
      <c r="HP156" s="47">
        <f ca="1">IF(OR(INDEX(INDIRECT("times"&amp;GW$2),$F156,HP$28)&gt;10,INDEX(INDIRECT(GY156),$E156,HP$28)&lt;=INDEX(INDIRECT(GY156),$E156,$F156)),0,(INDEX(INDIRECT(GY156),$E156,$F156)-INDEX(INDIRECT(GY156),$E156,HP$28))*(10-INDEX(INDIRECT("times"&amp;GW$2),$F156,HP$28))/10)</f>
        <v>0</v>
      </c>
      <c r="HQ156" s="47">
        <f ca="1">IF(OR(INDEX(INDIRECT("times"&amp;GW$2),$F156,HQ$28)&gt;10,INDEX(INDIRECT(GY156),$E156,HQ$28)&lt;=INDEX(INDIRECT(GY156),$E156,$F156)),0,(INDEX(INDIRECT(GY156),$E156,$F156)-INDEX(INDIRECT(GY156),$E156,HQ$28))*(10-INDEX(INDIRECT("times"&amp;GW$2),$F156,HQ$28))/10)</f>
        <v>0</v>
      </c>
      <c r="HR156" s="47">
        <f ca="1">IF(OR(INDEX(INDIRECT("times"&amp;GW$2),$F156,HR$28)&gt;10,INDEX(INDIRECT(GY156),$E156,HR$28)&lt;=INDEX(INDIRECT(GY156),$E156,$F156)),0,(INDEX(INDIRECT(GY156),$E156,$F156)-INDEX(INDIRECT(GY156),$E156,HR$28))*(10-INDEX(INDIRECT("times"&amp;GW$2),$F156,HR$28))/10)</f>
        <v>0</v>
      </c>
      <c r="HS156" s="47">
        <f ca="1">IF(OR(INDEX(INDIRECT("times"&amp;GW$2),$F156,HS$28)&gt;10,INDEX(INDIRECT(GY156),$E156,HS$28)&lt;=INDEX(INDIRECT(GY156),$E156,$F156)),0,(INDEX(INDIRECT(GY156),$E156,$F156)-INDEX(INDIRECT(GY156),$E156,HS$28))*(10-INDEX(INDIRECT("times"&amp;GW$2),$F156,HS$28))/10)</f>
        <v>0</v>
      </c>
      <c r="HT156" s="47">
        <f ca="1">IF(OR(INDEX(INDIRECT("times"&amp;GW$2),$F156,HT$28)&gt;10,INDEX(INDIRECT(GY156),$E156,HT$28)&lt;=INDEX(INDIRECT(GY156),$E156,$F156)),0,(INDEX(INDIRECT(GY156),$E156,$F156)-INDEX(INDIRECT(GY156),$E156,HT$28))*(10-INDEX(INDIRECT("times"&amp;GW$2),$F156,HT$28))/10)</f>
        <v>0</v>
      </c>
      <c r="HU156" s="47">
        <f ca="1">IF(OR(INDEX(INDIRECT("times"&amp;GW$2),$F156,HU$28)&gt;10,INDEX(INDIRECT(GY156),$E156,HU$28)&lt;=INDEX(INDIRECT(GY156),$E156,$F156)),0,(INDEX(INDIRECT(GY156),$E156,$F156)-INDEX(INDIRECT(GY156),$E156,HU$28))*(10-INDEX(INDIRECT("times"&amp;GW$2),$F156,HU$28))/10)</f>
        <v>0</v>
      </c>
      <c r="HV156" s="48">
        <f ca="1">IF(OR(INDEX(INDIRECT("times"&amp;GW$2),$F156,HV$28)&gt;10,INDEX(INDIRECT(GY156),$E156,HV$28)&lt;=INDEX(INDIRECT(GY156),$E156,$F156)),0,(INDEX(INDIRECT(GY156),$E156,$F156)-INDEX(INDIRECT(GY156),$E156,HV$28))*(10-INDEX(INDIRECT("times"&amp;GW$2),$F156,HV$28))/10)</f>
        <v>0</v>
      </c>
      <c r="HW156" s="201">
        <v>9</v>
      </c>
    </row>
    <row r="157" spans="1:231" ht="15">
      <c r="A157" s="18" t="s">
        <v>198</v>
      </c>
      <c r="B157" s="122">
        <f>A131</f>
        <v>1</v>
      </c>
      <c r="C157" s="122" t="str">
        <f>A132</f>
        <v>work1834</v>
      </c>
      <c r="D157" s="210" t="str">
        <f t="shared" si="598"/>
        <v>core1_work1834</v>
      </c>
      <c r="E157" s="122">
        <v>1</v>
      </c>
      <c r="F157" s="33">
        <v>10</v>
      </c>
      <c r="G157" s="46">
        <f ca="1">IF(OR(INDEX(INDIRECT("times"&amp;B$2),$F157,G$28)&gt;10,INDEX(INDIRECT(D157),$E157,G$28)&lt;=INDEX(INDIRECT(D157),$E157,$F157)),0,(INDEX(INDIRECT(D157),$E157,$F157)-INDEX(INDIRECT(D157),$E157,G$28))*(10-INDEX(INDIRECT("times"&amp;B$2),$F157,G$28))/10)</f>
        <v>0</v>
      </c>
      <c r="H157" s="47">
        <f ca="1">IF(OR(INDEX(INDIRECT("times"&amp;B$2),$F157,H$28)&gt;10,INDEX(INDIRECT(D157),$E157,H$28)&lt;=INDEX(INDIRECT(D157),$E157,$F157)),0,(INDEX(INDIRECT(D157),$E157,$F157)-INDEX(INDIRECT(D157),$E157,H$28))*(10-INDEX(INDIRECT("times"&amp;B$2),$F157,H$28))/10)</f>
        <v>0</v>
      </c>
      <c r="I157" s="47">
        <f ca="1">IF(OR(INDEX(INDIRECT("times"&amp;B$2),$F157,I$28)&gt;10,INDEX(INDIRECT(D157),$E157,I$28)&lt;=INDEX(INDIRECT(D157),$E157,$F157)),0,(INDEX(INDIRECT(D157),$E157,$F157)-INDEX(INDIRECT(D157),$E157,I$28))*(10-INDEX(INDIRECT("times"&amp;B$2),$F157,I$28))/10)</f>
        <v>0</v>
      </c>
      <c r="J157" s="47">
        <f ca="1">IF(OR(INDEX(INDIRECT("times"&amp;B$2),$F157,J$28)&gt;10,INDEX(INDIRECT(D157),$E157,J$28)&lt;=INDEX(INDIRECT(D157),$E157,$F157)),0,(INDEX(INDIRECT(D157),$E157,$F157)-INDEX(INDIRECT(D157),$E157,J$28))*(10-INDEX(INDIRECT("times"&amp;B$2),$F157,J$28))/10)</f>
        <v>0</v>
      </c>
      <c r="K157" s="47">
        <f ca="1">IF(OR(INDEX(INDIRECT("times"&amp;B$2),$F157,K$28)&gt;10,INDEX(INDIRECT(D157),$E157,K$28)&lt;=INDEX(INDIRECT(D157),$E157,$F157)),0,(INDEX(INDIRECT(D157),$E157,$F157)-INDEX(INDIRECT(D157),$E157,K$28))*(10-INDEX(INDIRECT("times"&amp;B$2),$F157,K$28))/10)</f>
        <v>0</v>
      </c>
      <c r="L157" s="47">
        <f ca="1">IF(OR(INDEX(INDIRECT("times"&amp;B$2),$F157,L$28)&gt;10,INDEX(INDIRECT(D157),$E157,L$28)&lt;=INDEX(INDIRECT(D157),$E157,$F157)),0,(INDEX(INDIRECT(D157),$E157,$F157)-INDEX(INDIRECT(D157),$E157,L$28))*(10-INDEX(INDIRECT("times"&amp;B$2),$F157,L$28))/10)</f>
        <v>0</v>
      </c>
      <c r="M157" s="47">
        <f ca="1">IF(OR(INDEX(INDIRECT("times"&amp;B$2),$F157,M$28)&gt;10,INDEX(INDIRECT(D157),$E157,M$28)&lt;=INDEX(INDIRECT(D157),$E157,$F157)),0,(INDEX(INDIRECT(D157),$E157,$F157)-INDEX(INDIRECT(D157),$E157,M$28))*(10-INDEX(INDIRECT("times"&amp;B$2),$F157,M$28))/10)</f>
        <v>0</v>
      </c>
      <c r="N157" s="47">
        <f ca="1">IF(OR(INDEX(INDIRECT("times"&amp;B$2),$F157,N$28)&gt;10,INDEX(INDIRECT(D157),$E157,N$28)&lt;=INDEX(INDIRECT(D157),$E157,$F157)),0,(INDEX(INDIRECT(D157),$E157,$F157)-INDEX(INDIRECT(D157),$E157,N$28))*(10-INDEX(INDIRECT("times"&amp;B$2),$F157,N$28))/10)</f>
        <v>0</v>
      </c>
      <c r="O157" s="47">
        <f ca="1">IF(OR(INDEX(INDIRECT("times"&amp;B$2),$F157,O$28)&gt;10,INDEX(INDIRECT(D157),$E157,O$28)&lt;=INDEX(INDIRECT(D157),$E157,$F157)),0,(INDEX(INDIRECT(D157),$E157,$F157)-INDEX(INDIRECT(D157),$E157,O$28))*(10-INDEX(INDIRECT("times"&amp;B$2),$F157,O$28))/10)</f>
        <v>0</v>
      </c>
      <c r="P157" s="47">
        <f ca="1">IF(OR(INDEX(INDIRECT("times"&amp;B$2),$F157,P$28)&gt;10,INDEX(INDIRECT(D157),$E157,P$28)&lt;=INDEX(INDIRECT(D157),$E157,$F157)),0,(INDEX(INDIRECT(D157),$E157,$F157)-INDEX(INDIRECT(D157),$E157,P$28))*(10-INDEX(INDIRECT("times"&amp;B$2),$F157,P$28))/10)</f>
        <v>0</v>
      </c>
      <c r="Q157" s="47">
        <f ca="1">IF(OR(INDEX(INDIRECT("times"&amp;B$2),$F157,Q$28)&gt;10,INDEX(INDIRECT(D157),$E157,Q$28)&lt;=INDEX(INDIRECT(D157),$E157,$F157)),0,(INDEX(INDIRECT(D157),$E157,$F157)-INDEX(INDIRECT(D157),$E157,Q$28))*(10-INDEX(INDIRECT("times"&amp;B$2),$F157,Q$28))/10)</f>
        <v>0</v>
      </c>
      <c r="R157" s="47">
        <f ca="1">IF(OR(INDEX(INDIRECT("times"&amp;B$2),$F157,R$28)&gt;10,INDEX(INDIRECT(D157),$E157,R$28)&lt;=INDEX(INDIRECT(D157),$E157,$F157)),0,(INDEX(INDIRECT(D157),$E157,$F157)-INDEX(INDIRECT(D157),$E157,R$28))*(10-INDEX(INDIRECT("times"&amp;B$2),$F157,R$28))/10)</f>
        <v>0</v>
      </c>
      <c r="S157" s="47">
        <f ca="1">IF(OR(INDEX(INDIRECT("times"&amp;B$2),$F157,S$28)&gt;10,INDEX(INDIRECT(D157),$E157,S$28)&lt;=INDEX(INDIRECT(D157),$E157,$F157)),0,(INDEX(INDIRECT(D157),$E157,$F157)-INDEX(INDIRECT(D157),$E157,S$28))*(10-INDEX(INDIRECT("times"&amp;B$2),$F157,S$28))/10)</f>
        <v>0</v>
      </c>
      <c r="T157" s="47">
        <f ca="1">IF(OR(INDEX(INDIRECT("times"&amp;B$2),$F157,T$28)&gt;10,INDEX(INDIRECT(D157),$E157,T$28)&lt;=INDEX(INDIRECT(D157),$E157,$F157)),0,(INDEX(INDIRECT(D157),$E157,$F157)-INDEX(INDIRECT(D157),$E157,T$28))*(10-INDEX(INDIRECT("times"&amp;B$2),$F157,T$28))/10)</f>
        <v>0</v>
      </c>
      <c r="U157" s="47">
        <f ca="1">IF(OR(INDEX(INDIRECT("times"&amp;B$2),$F157,U$28)&gt;10,INDEX(INDIRECT(D157),$E157,U$28)&lt;=INDEX(INDIRECT(D157),$E157,$F157)),0,(INDEX(INDIRECT(D157),$E157,$F157)-INDEX(INDIRECT(D157),$E157,U$28))*(10-INDEX(INDIRECT("times"&amp;B$2),$F157,U$28))/10)</f>
        <v>0</v>
      </c>
      <c r="V157" s="47">
        <f ca="1">IF(OR(INDEX(INDIRECT("times"&amp;B$2),$F157,V$28)&gt;10,INDEX(INDIRECT(D157),$E157,V$28)&lt;=INDEX(INDIRECT(D157),$E157,$F157)),0,(INDEX(INDIRECT(D157),$E157,$F157)-INDEX(INDIRECT(D157),$E157,V$28))*(10-INDEX(INDIRECT("times"&amp;B$2),$F157,V$28))/10)</f>
        <v>0</v>
      </c>
      <c r="W157" s="47">
        <f ca="1">IF(OR(INDEX(INDIRECT("times"&amp;B$2),$F157,W$28)&gt;10,INDEX(INDIRECT(D157),$E157,W$28)&lt;=INDEX(INDIRECT(D157),$E157,$F157)),0,(INDEX(INDIRECT(D157),$E157,$F157)-INDEX(INDIRECT(D157),$E157,W$28))*(10-INDEX(INDIRECT("times"&amp;B$2),$F157,W$28))/10)</f>
        <v>0</v>
      </c>
      <c r="X157" s="47">
        <f ca="1">IF(OR(INDEX(INDIRECT("times"&amp;B$2),$F157,X$28)&gt;10,INDEX(INDIRECT(D157),$E157,X$28)&lt;=INDEX(INDIRECT(D157),$E157,$F157)),0,(INDEX(INDIRECT(D157),$E157,$F157)-INDEX(INDIRECT(D157),$E157,X$28))*(10-INDEX(INDIRECT("times"&amp;B$2),$F157,X$28))/10)</f>
        <v>0</v>
      </c>
      <c r="Y157" s="47">
        <f ca="1">IF(OR(INDEX(INDIRECT("times"&amp;B$2),$F157,Y$28)&gt;10,INDEX(INDIRECT(D157),$E157,Y$28)&lt;=INDEX(INDIRECT(D157),$E157,$F157)),0,(INDEX(INDIRECT(D157),$E157,$F157)-INDEX(INDIRECT(D157),$E157,Y$28))*(10-INDEX(INDIRECT("times"&amp;B$2),$F157,Y$28))/10)</f>
        <v>0</v>
      </c>
      <c r="Z157" s="47">
        <f ca="1">IF(OR(INDEX(INDIRECT("times"&amp;B$2),$F157,Z$28)&gt;10,INDEX(INDIRECT(D157),$E157,Z$28)&lt;=INDEX(INDIRECT(D157),$E157,$F157)),0,(INDEX(INDIRECT(D157),$E157,$F157)-INDEX(INDIRECT(D157),$E157,Z$28))*(10-INDEX(INDIRECT("times"&amp;B$2),$F157,Z$28))/10)</f>
        <v>0</v>
      </c>
      <c r="AA157" s="48">
        <f ca="1">IF(OR(INDEX(INDIRECT("times"&amp;B$2),$F157,AA$28)&gt;10,INDEX(INDIRECT(D157),$E157,AA$28)&lt;=INDEX(INDIRECT(D157),$E157,$F157)),0,(INDEX(INDIRECT(D157),$E157,$F157)-INDEX(INDIRECT(D157),$E157,AA$28))*(10-INDEX(INDIRECT("times"&amp;B$2),$F157,AA$28))/10)</f>
        <v>0</v>
      </c>
      <c r="AB157" s="201">
        <v>10</v>
      </c>
      <c r="AD157" s="18" t="s">
        <v>198</v>
      </c>
      <c r="AE157" s="122">
        <f>AD131</f>
        <v>1</v>
      </c>
      <c r="AF157" s="122" t="str">
        <f>AD132</f>
        <v>shop1834</v>
      </c>
      <c r="AG157" s="210" t="str">
        <f t="shared" si="599"/>
        <v>core1_shop1834</v>
      </c>
      <c r="AH157" s="122">
        <v>1</v>
      </c>
      <c r="AI157" s="33">
        <v>10</v>
      </c>
      <c r="AJ157" s="46">
        <f ca="1">IF(OR(INDEX(INDIRECT("times"&amp;AE$2),$F157,AJ$28)&gt;10,INDEX(INDIRECT(AG157),$E157,AJ$28)&lt;=INDEX(INDIRECT(AG157),$E157,$F157)),0,(INDEX(INDIRECT(AG157),$E157,$F157)-INDEX(INDIRECT(AG157),$E157,AJ$28))*(10-INDEX(INDIRECT("times"&amp;AE$2),$F157,AJ$28))/10)</f>
        <v>0</v>
      </c>
      <c r="AK157" s="47">
        <f ca="1">IF(OR(INDEX(INDIRECT("times"&amp;AE$2),$F157,AK$28)&gt;10,INDEX(INDIRECT(AG157),$E157,AK$28)&lt;=INDEX(INDIRECT(AG157),$E157,$F157)),0,(INDEX(INDIRECT(AG157),$E157,$F157)-INDEX(INDIRECT(AG157),$E157,AK$28))*(10-INDEX(INDIRECT("times"&amp;AE$2),$F157,AK$28))/10)</f>
        <v>0</v>
      </c>
      <c r="AL157" s="47">
        <f ca="1">IF(OR(INDEX(INDIRECT("times"&amp;AE$2),$F157,AL$28)&gt;10,INDEX(INDIRECT(AG157),$E157,AL$28)&lt;=INDEX(INDIRECT(AG157),$E157,$F157)),0,(INDEX(INDIRECT(AG157),$E157,$F157)-INDEX(INDIRECT(AG157),$E157,AL$28))*(10-INDEX(INDIRECT("times"&amp;AE$2),$F157,AL$28))/10)</f>
        <v>0</v>
      </c>
      <c r="AM157" s="47">
        <f ca="1">IF(OR(INDEX(INDIRECT("times"&amp;AE$2),$F157,AM$28)&gt;10,INDEX(INDIRECT(AG157),$E157,AM$28)&lt;=INDEX(INDIRECT(AG157),$E157,$F157)),0,(INDEX(INDIRECT(AG157),$E157,$F157)-INDEX(INDIRECT(AG157),$E157,AM$28))*(10-INDEX(INDIRECT("times"&amp;AE$2),$F157,AM$28))/10)</f>
        <v>0</v>
      </c>
      <c r="AN157" s="47">
        <f ca="1">IF(OR(INDEX(INDIRECT("times"&amp;AE$2),$F157,AN$28)&gt;10,INDEX(INDIRECT(AG157),$E157,AN$28)&lt;=INDEX(INDIRECT(AG157),$E157,$F157)),0,(INDEX(INDIRECT(AG157),$E157,$F157)-INDEX(INDIRECT(AG157),$E157,AN$28))*(10-INDEX(INDIRECT("times"&amp;AE$2),$F157,AN$28))/10)</f>
        <v>0</v>
      </c>
      <c r="AO157" s="47">
        <f ca="1">IF(OR(INDEX(INDIRECT("times"&amp;AE$2),$F157,AO$28)&gt;10,INDEX(INDIRECT(AG157),$E157,AO$28)&lt;=INDEX(INDIRECT(AG157),$E157,$F157)),0,(INDEX(INDIRECT(AG157),$E157,$F157)-INDEX(INDIRECT(AG157),$E157,AO$28))*(10-INDEX(INDIRECT("times"&amp;AE$2),$F157,AO$28))/10)</f>
        <v>0</v>
      </c>
      <c r="AP157" s="47">
        <f ca="1">IF(OR(INDEX(INDIRECT("times"&amp;AE$2),$F157,AP$28)&gt;10,INDEX(INDIRECT(AG157),$E157,AP$28)&lt;=INDEX(INDIRECT(AG157),$E157,$F157)),0,(INDEX(INDIRECT(AG157),$E157,$F157)-INDEX(INDIRECT(AG157),$E157,AP$28))*(10-INDEX(INDIRECT("times"&amp;AE$2),$F157,AP$28))/10)</f>
        <v>0</v>
      </c>
      <c r="AQ157" s="47">
        <f ca="1">IF(OR(INDEX(INDIRECT("times"&amp;AE$2),$F157,AQ$28)&gt;10,INDEX(INDIRECT(AG157),$E157,AQ$28)&lt;=INDEX(INDIRECT(AG157),$E157,$F157)),0,(INDEX(INDIRECT(AG157),$E157,$F157)-INDEX(INDIRECT(AG157),$E157,AQ$28))*(10-INDEX(INDIRECT("times"&amp;AE$2),$F157,AQ$28))/10)</f>
        <v>0</v>
      </c>
      <c r="AR157" s="47">
        <f ca="1">IF(OR(INDEX(INDIRECT("times"&amp;AE$2),$F157,AR$28)&gt;10,INDEX(INDIRECT(AG157),$E157,AR$28)&lt;=INDEX(INDIRECT(AG157),$E157,$F157)),0,(INDEX(INDIRECT(AG157),$E157,$F157)-INDEX(INDIRECT(AG157),$E157,AR$28))*(10-INDEX(INDIRECT("times"&amp;AE$2),$F157,AR$28))/10)</f>
        <v>0</v>
      </c>
      <c r="AS157" s="47">
        <f ca="1">IF(OR(INDEX(INDIRECT("times"&amp;AE$2),$F157,AS$28)&gt;10,INDEX(INDIRECT(AG157),$E157,AS$28)&lt;=INDEX(INDIRECT(AG157),$E157,$F157)),0,(INDEX(INDIRECT(AG157),$E157,$F157)-INDEX(INDIRECT(AG157),$E157,AS$28))*(10-INDEX(INDIRECT("times"&amp;AE$2),$F157,AS$28))/10)</f>
        <v>0</v>
      </c>
      <c r="AT157" s="47">
        <f ca="1">IF(OR(INDEX(INDIRECT("times"&amp;AE$2),$F157,AT$28)&gt;10,INDEX(INDIRECT(AG157),$E157,AT$28)&lt;=INDEX(INDIRECT(AG157),$E157,$F157)),0,(INDEX(INDIRECT(AG157),$E157,$F157)-INDEX(INDIRECT(AG157),$E157,AT$28))*(10-INDEX(INDIRECT("times"&amp;AE$2),$F157,AT$28))/10)</f>
        <v>0</v>
      </c>
      <c r="AU157" s="47">
        <f ca="1">IF(OR(INDEX(INDIRECT("times"&amp;AE$2),$F157,AU$28)&gt;10,INDEX(INDIRECT(AG157),$E157,AU$28)&lt;=INDEX(INDIRECT(AG157),$E157,$F157)),0,(INDEX(INDIRECT(AG157),$E157,$F157)-INDEX(INDIRECT(AG157),$E157,AU$28))*(10-INDEX(INDIRECT("times"&amp;AE$2),$F157,AU$28))/10)</f>
        <v>0</v>
      </c>
      <c r="AV157" s="47">
        <f ca="1">IF(OR(INDEX(INDIRECT("times"&amp;AE$2),$F157,AV$28)&gt;10,INDEX(INDIRECT(AG157),$E157,AV$28)&lt;=INDEX(INDIRECT(AG157),$E157,$F157)),0,(INDEX(INDIRECT(AG157),$E157,$F157)-INDEX(INDIRECT(AG157),$E157,AV$28))*(10-INDEX(INDIRECT("times"&amp;AE$2),$F157,AV$28))/10)</f>
        <v>0</v>
      </c>
      <c r="AW157" s="47">
        <f ca="1">IF(OR(INDEX(INDIRECT("times"&amp;AE$2),$F157,AW$28)&gt;10,INDEX(INDIRECT(AG157),$E157,AW$28)&lt;=INDEX(INDIRECT(AG157),$E157,$F157)),0,(INDEX(INDIRECT(AG157),$E157,$F157)-INDEX(INDIRECT(AG157),$E157,AW$28))*(10-INDEX(INDIRECT("times"&amp;AE$2),$F157,AW$28))/10)</f>
        <v>0</v>
      </c>
      <c r="AX157" s="47">
        <f ca="1">IF(OR(INDEX(INDIRECT("times"&amp;AE$2),$F157,AX$28)&gt;10,INDEX(INDIRECT(AG157),$E157,AX$28)&lt;=INDEX(INDIRECT(AG157),$E157,$F157)),0,(INDEX(INDIRECT(AG157),$E157,$F157)-INDEX(INDIRECT(AG157),$E157,AX$28))*(10-INDEX(INDIRECT("times"&amp;AE$2),$F157,AX$28))/10)</f>
        <v>0</v>
      </c>
      <c r="AY157" s="47">
        <f ca="1">IF(OR(INDEX(INDIRECT("times"&amp;AE$2),$F157,AY$28)&gt;10,INDEX(INDIRECT(AG157),$E157,AY$28)&lt;=INDEX(INDIRECT(AG157),$E157,$F157)),0,(INDEX(INDIRECT(AG157),$E157,$F157)-INDEX(INDIRECT(AG157),$E157,AY$28))*(10-INDEX(INDIRECT("times"&amp;AE$2),$F157,AY$28))/10)</f>
        <v>0</v>
      </c>
      <c r="AZ157" s="47">
        <f ca="1">IF(OR(INDEX(INDIRECT("times"&amp;AE$2),$F157,AZ$28)&gt;10,INDEX(INDIRECT(AG157),$E157,AZ$28)&lt;=INDEX(INDIRECT(AG157),$E157,$F157)),0,(INDEX(INDIRECT(AG157),$E157,$F157)-INDEX(INDIRECT(AG157),$E157,AZ$28))*(10-INDEX(INDIRECT("times"&amp;AE$2),$F157,AZ$28))/10)</f>
        <v>0</v>
      </c>
      <c r="BA157" s="47">
        <f ca="1">IF(OR(INDEX(INDIRECT("times"&amp;AE$2),$F157,BA$28)&gt;10,INDEX(INDIRECT(AG157),$E157,BA$28)&lt;=INDEX(INDIRECT(AG157),$E157,$F157)),0,(INDEX(INDIRECT(AG157),$E157,$F157)-INDEX(INDIRECT(AG157),$E157,BA$28))*(10-INDEX(INDIRECT("times"&amp;AE$2),$F157,BA$28))/10)</f>
        <v>0</v>
      </c>
      <c r="BB157" s="47">
        <f ca="1">IF(OR(INDEX(INDIRECT("times"&amp;AE$2),$F157,BB$28)&gt;10,INDEX(INDIRECT(AG157),$E157,BB$28)&lt;=INDEX(INDIRECT(AG157),$E157,$F157)),0,(INDEX(INDIRECT(AG157),$E157,$F157)-INDEX(INDIRECT(AG157),$E157,BB$28))*(10-INDEX(INDIRECT("times"&amp;AE$2),$F157,BB$28))/10)</f>
        <v>0</v>
      </c>
      <c r="BC157" s="47">
        <f ca="1">IF(OR(INDEX(INDIRECT("times"&amp;AE$2),$F157,BC$28)&gt;10,INDEX(INDIRECT(AG157),$E157,BC$28)&lt;=INDEX(INDIRECT(AG157),$E157,$F157)),0,(INDEX(INDIRECT(AG157),$E157,$F157)-INDEX(INDIRECT(AG157),$E157,BC$28))*(10-INDEX(INDIRECT("times"&amp;AE$2),$F157,BC$28))/10)</f>
        <v>0</v>
      </c>
      <c r="BD157" s="48">
        <f ca="1">IF(OR(INDEX(INDIRECT("times"&amp;AE$2),$F157,BD$28)&gt;10,INDEX(INDIRECT(AG157),$E157,BD$28)&lt;=INDEX(INDIRECT(AG157),$E157,$F157)),0,(INDEX(INDIRECT(AG157),$E157,$F157)-INDEX(INDIRECT(AG157),$E157,BD$28))*(10-INDEX(INDIRECT("times"&amp;AE$2),$F157,BD$28))/10)</f>
        <v>0</v>
      </c>
      <c r="BE157" s="201">
        <v>10</v>
      </c>
      <c r="BG157" s="18" t="s">
        <v>198</v>
      </c>
      <c r="BH157" s="122">
        <f>BG131</f>
        <v>1</v>
      </c>
      <c r="BI157" s="122" t="str">
        <f>BG132</f>
        <v>lei1834</v>
      </c>
      <c r="BJ157" s="210" t="str">
        <f t="shared" si="600"/>
        <v>core1_lei1834</v>
      </c>
      <c r="BK157" s="122">
        <v>1</v>
      </c>
      <c r="BL157" s="33">
        <v>10</v>
      </c>
      <c r="BM157" s="46">
        <f ca="1">IF(OR(INDEX(INDIRECT("times"&amp;BH$2),$F157,BM$28)&gt;10,INDEX(INDIRECT(BJ157),$E157,BM$28)&lt;=INDEX(INDIRECT(BJ157),$E157,$F157)),0,(INDEX(INDIRECT(BJ157),$E157,$F157)-INDEX(INDIRECT(BJ157),$E157,BM$28))*(10-INDEX(INDIRECT("times"&amp;BH$2),$F157,BM$28))/10)</f>
        <v>0</v>
      </c>
      <c r="BN157" s="47">
        <f ca="1">IF(OR(INDEX(INDIRECT("times"&amp;BH$2),$F157,BN$28)&gt;10,INDEX(INDIRECT(BJ157),$E157,BN$28)&lt;=INDEX(INDIRECT(BJ157),$E157,$F157)),0,(INDEX(INDIRECT(BJ157),$E157,$F157)-INDEX(INDIRECT(BJ157),$E157,BN$28))*(10-INDEX(INDIRECT("times"&amp;BH$2),$F157,BN$28))/10)</f>
        <v>0</v>
      </c>
      <c r="BO157" s="47">
        <f ca="1">IF(OR(INDEX(INDIRECT("times"&amp;BH$2),$F157,BO$28)&gt;10,INDEX(INDIRECT(BJ157),$E157,BO$28)&lt;=INDEX(INDIRECT(BJ157),$E157,$F157)),0,(INDEX(INDIRECT(BJ157),$E157,$F157)-INDEX(INDIRECT(BJ157),$E157,BO$28))*(10-INDEX(INDIRECT("times"&amp;BH$2),$F157,BO$28))/10)</f>
        <v>0</v>
      </c>
      <c r="BP157" s="47">
        <f ca="1">IF(OR(INDEX(INDIRECT("times"&amp;BH$2),$F157,BP$28)&gt;10,INDEX(INDIRECT(BJ157),$E157,BP$28)&lt;=INDEX(INDIRECT(BJ157),$E157,$F157)),0,(INDEX(INDIRECT(BJ157),$E157,$F157)-INDEX(INDIRECT(BJ157),$E157,BP$28))*(10-INDEX(INDIRECT("times"&amp;BH$2),$F157,BP$28))/10)</f>
        <v>0</v>
      </c>
      <c r="BQ157" s="47">
        <f ca="1">IF(OR(INDEX(INDIRECT("times"&amp;BH$2),$F157,BQ$28)&gt;10,INDEX(INDIRECT(BJ157),$E157,BQ$28)&lt;=INDEX(INDIRECT(BJ157),$E157,$F157)),0,(INDEX(INDIRECT(BJ157),$E157,$F157)-INDEX(INDIRECT(BJ157),$E157,BQ$28))*(10-INDEX(INDIRECT("times"&amp;BH$2),$F157,BQ$28))/10)</f>
        <v>0</v>
      </c>
      <c r="BR157" s="47">
        <f ca="1">IF(OR(INDEX(INDIRECT("times"&amp;BH$2),$F157,BR$28)&gt;10,INDEX(INDIRECT(BJ157),$E157,BR$28)&lt;=INDEX(INDIRECT(BJ157),$E157,$F157)),0,(INDEX(INDIRECT(BJ157),$E157,$F157)-INDEX(INDIRECT(BJ157),$E157,BR$28))*(10-INDEX(INDIRECT("times"&amp;BH$2),$F157,BR$28))/10)</f>
        <v>0</v>
      </c>
      <c r="BS157" s="47">
        <f ca="1">IF(OR(INDEX(INDIRECT("times"&amp;BH$2),$F157,BS$28)&gt;10,INDEX(INDIRECT(BJ157),$E157,BS$28)&lt;=INDEX(INDIRECT(BJ157),$E157,$F157)),0,(INDEX(INDIRECT(BJ157),$E157,$F157)-INDEX(INDIRECT(BJ157),$E157,BS$28))*(10-INDEX(INDIRECT("times"&amp;BH$2),$F157,BS$28))/10)</f>
        <v>0</v>
      </c>
      <c r="BT157" s="47">
        <f ca="1">IF(OR(INDEX(INDIRECT("times"&amp;BH$2),$F157,BT$28)&gt;10,INDEX(INDIRECT(BJ157),$E157,BT$28)&lt;=INDEX(INDIRECT(BJ157),$E157,$F157)),0,(INDEX(INDIRECT(BJ157),$E157,$F157)-INDEX(INDIRECT(BJ157),$E157,BT$28))*(10-INDEX(INDIRECT("times"&amp;BH$2),$F157,BT$28))/10)</f>
        <v>0</v>
      </c>
      <c r="BU157" s="47">
        <f ca="1">IF(OR(INDEX(INDIRECT("times"&amp;BH$2),$F157,BU$28)&gt;10,INDEX(INDIRECT(BJ157),$E157,BU$28)&lt;=INDEX(INDIRECT(BJ157),$E157,$F157)),0,(INDEX(INDIRECT(BJ157),$E157,$F157)-INDEX(INDIRECT(BJ157),$E157,BU$28))*(10-INDEX(INDIRECT("times"&amp;BH$2),$F157,BU$28))/10)</f>
        <v>0</v>
      </c>
      <c r="BV157" s="47">
        <f ca="1">IF(OR(INDEX(INDIRECT("times"&amp;BH$2),$F157,BV$28)&gt;10,INDEX(INDIRECT(BJ157),$E157,BV$28)&lt;=INDEX(INDIRECT(BJ157),$E157,$F157)),0,(INDEX(INDIRECT(BJ157),$E157,$F157)-INDEX(INDIRECT(BJ157),$E157,BV$28))*(10-INDEX(INDIRECT("times"&amp;BH$2),$F157,BV$28))/10)</f>
        <v>0</v>
      </c>
      <c r="BW157" s="47">
        <f ca="1">IF(OR(INDEX(INDIRECT("times"&amp;BH$2),$F157,BW$28)&gt;10,INDEX(INDIRECT(BJ157),$E157,BW$28)&lt;=INDEX(INDIRECT(BJ157),$E157,$F157)),0,(INDEX(INDIRECT(BJ157),$E157,$F157)-INDEX(INDIRECT(BJ157),$E157,BW$28))*(10-INDEX(INDIRECT("times"&amp;BH$2),$F157,BW$28))/10)</f>
        <v>0</v>
      </c>
      <c r="BX157" s="47">
        <f ca="1">IF(OR(INDEX(INDIRECT("times"&amp;BH$2),$F157,BX$28)&gt;10,INDEX(INDIRECT(BJ157),$E157,BX$28)&lt;=INDEX(INDIRECT(BJ157),$E157,$F157)),0,(INDEX(INDIRECT(BJ157),$E157,$F157)-INDEX(INDIRECT(BJ157),$E157,BX$28))*(10-INDEX(INDIRECT("times"&amp;BH$2),$F157,BX$28))/10)</f>
        <v>0</v>
      </c>
      <c r="BY157" s="47">
        <f ca="1">IF(OR(INDEX(INDIRECT("times"&amp;BH$2),$F157,BY$28)&gt;10,INDEX(INDIRECT(BJ157),$E157,BY$28)&lt;=INDEX(INDIRECT(BJ157),$E157,$F157)),0,(INDEX(INDIRECT(BJ157),$E157,$F157)-INDEX(INDIRECT(BJ157),$E157,BY$28))*(10-INDEX(INDIRECT("times"&amp;BH$2),$F157,BY$28))/10)</f>
        <v>0</v>
      </c>
      <c r="BZ157" s="47">
        <f ca="1">IF(OR(INDEX(INDIRECT("times"&amp;BH$2),$F157,BZ$28)&gt;10,INDEX(INDIRECT(BJ157),$E157,BZ$28)&lt;=INDEX(INDIRECT(BJ157),$E157,$F157)),0,(INDEX(INDIRECT(BJ157),$E157,$F157)-INDEX(INDIRECT(BJ157),$E157,BZ$28))*(10-INDEX(INDIRECT("times"&amp;BH$2),$F157,BZ$28))/10)</f>
        <v>0</v>
      </c>
      <c r="CA157" s="47">
        <f ca="1">IF(OR(INDEX(INDIRECT("times"&amp;BH$2),$F157,CA$28)&gt;10,INDEX(INDIRECT(BJ157),$E157,CA$28)&lt;=INDEX(INDIRECT(BJ157),$E157,$F157)),0,(INDEX(INDIRECT(BJ157),$E157,$F157)-INDEX(INDIRECT(BJ157),$E157,CA$28))*(10-INDEX(INDIRECT("times"&amp;BH$2),$F157,CA$28))/10)</f>
        <v>0</v>
      </c>
      <c r="CB157" s="47">
        <f ca="1">IF(OR(INDEX(INDIRECT("times"&amp;BH$2),$F157,CB$28)&gt;10,INDEX(INDIRECT(BJ157),$E157,CB$28)&lt;=INDEX(INDIRECT(BJ157),$E157,$F157)),0,(INDEX(INDIRECT(BJ157),$E157,$F157)-INDEX(INDIRECT(BJ157),$E157,CB$28))*(10-INDEX(INDIRECT("times"&amp;BH$2),$F157,CB$28))/10)</f>
        <v>0</v>
      </c>
      <c r="CC157" s="47">
        <f ca="1">IF(OR(INDEX(INDIRECT("times"&amp;BH$2),$F157,CC$28)&gt;10,INDEX(INDIRECT(BJ157),$E157,CC$28)&lt;=INDEX(INDIRECT(BJ157),$E157,$F157)),0,(INDEX(INDIRECT(BJ157),$E157,$F157)-INDEX(INDIRECT(BJ157),$E157,CC$28))*(10-INDEX(INDIRECT("times"&amp;BH$2),$F157,CC$28))/10)</f>
        <v>0</v>
      </c>
      <c r="CD157" s="47">
        <f ca="1">IF(OR(INDEX(INDIRECT("times"&amp;BH$2),$F157,CD$28)&gt;10,INDEX(INDIRECT(BJ157),$E157,CD$28)&lt;=INDEX(INDIRECT(BJ157),$E157,$F157)),0,(INDEX(INDIRECT(BJ157),$E157,$F157)-INDEX(INDIRECT(BJ157),$E157,CD$28))*(10-INDEX(INDIRECT("times"&amp;BH$2),$F157,CD$28))/10)</f>
        <v>0</v>
      </c>
      <c r="CE157" s="47">
        <f ca="1">IF(OR(INDEX(INDIRECT("times"&amp;BH$2),$F157,CE$28)&gt;10,INDEX(INDIRECT(BJ157),$E157,CE$28)&lt;=INDEX(INDIRECT(BJ157),$E157,$F157)),0,(INDEX(INDIRECT(BJ157),$E157,$F157)-INDEX(INDIRECT(BJ157),$E157,CE$28))*(10-INDEX(INDIRECT("times"&amp;BH$2),$F157,CE$28))/10)</f>
        <v>0</v>
      </c>
      <c r="CF157" s="47">
        <f ca="1">IF(OR(INDEX(INDIRECT("times"&amp;BH$2),$F157,CF$28)&gt;10,INDEX(INDIRECT(BJ157),$E157,CF$28)&lt;=INDEX(INDIRECT(BJ157),$E157,$F157)),0,(INDEX(INDIRECT(BJ157),$E157,$F157)-INDEX(INDIRECT(BJ157),$E157,CF$28))*(10-INDEX(INDIRECT("times"&amp;BH$2),$F157,CF$28))/10)</f>
        <v>0</v>
      </c>
      <c r="CG157" s="48">
        <f ca="1">IF(OR(INDEX(INDIRECT("times"&amp;BH$2),$F157,CG$28)&gt;10,INDEX(INDIRECT(BJ157),$E157,CG$28)&lt;=INDEX(INDIRECT(BJ157),$E157,$F157)),0,(INDEX(INDIRECT(BJ157),$E157,$F157)-INDEX(INDIRECT(BJ157),$E157,CG$28))*(10-INDEX(INDIRECT("times"&amp;BH$2),$F157,CG$28))/10)</f>
        <v>0</v>
      </c>
      <c r="CH157" s="201">
        <v>10</v>
      </c>
      <c r="CJ157" s="18" t="s">
        <v>198</v>
      </c>
      <c r="CK157" s="122">
        <f>CJ131</f>
        <v>1</v>
      </c>
      <c r="CL157" s="122" t="str">
        <f>CJ132</f>
        <v>work3564</v>
      </c>
      <c r="CM157" s="210" t="str">
        <f t="shared" si="601"/>
        <v>core1_work3564</v>
      </c>
      <c r="CN157" s="122">
        <v>1</v>
      </c>
      <c r="CO157" s="33">
        <v>10</v>
      </c>
      <c r="CP157" s="46">
        <f ca="1">IF(OR(INDEX(INDIRECT("times"&amp;CK$2),$F157,CP$28)&gt;10,INDEX(INDIRECT(CM157),$E157,CP$28)&lt;=INDEX(INDIRECT(CM157),$E157,$F157)),0,(INDEX(INDIRECT(CM157),$E157,$F157)-INDEX(INDIRECT(CM157),$E157,CP$28))*(10-INDEX(INDIRECT("times"&amp;CK$2),$F157,CP$28))/10)</f>
        <v>0</v>
      </c>
      <c r="CQ157" s="47">
        <f ca="1">IF(OR(INDEX(INDIRECT("times"&amp;CK$2),$F157,CQ$28)&gt;10,INDEX(INDIRECT(CM157),$E157,CQ$28)&lt;=INDEX(INDIRECT(CM157),$E157,$F157)),0,(INDEX(INDIRECT(CM157),$E157,$F157)-INDEX(INDIRECT(CM157),$E157,CQ$28))*(10-INDEX(INDIRECT("times"&amp;CK$2),$F157,CQ$28))/10)</f>
        <v>0</v>
      </c>
      <c r="CR157" s="47">
        <f ca="1">IF(OR(INDEX(INDIRECT("times"&amp;CK$2),$F157,CR$28)&gt;10,INDEX(INDIRECT(CM157),$E157,CR$28)&lt;=INDEX(INDIRECT(CM157),$E157,$F157)),0,(INDEX(INDIRECT(CM157),$E157,$F157)-INDEX(INDIRECT(CM157),$E157,CR$28))*(10-INDEX(INDIRECT("times"&amp;CK$2),$F157,CR$28))/10)</f>
        <v>0</v>
      </c>
      <c r="CS157" s="47">
        <f ca="1">IF(OR(INDEX(INDIRECT("times"&amp;CK$2),$F157,CS$28)&gt;10,INDEX(INDIRECT(CM157),$E157,CS$28)&lt;=INDEX(INDIRECT(CM157),$E157,$F157)),0,(INDEX(INDIRECT(CM157),$E157,$F157)-INDEX(INDIRECT(CM157),$E157,CS$28))*(10-INDEX(INDIRECT("times"&amp;CK$2),$F157,CS$28))/10)</f>
        <v>0</v>
      </c>
      <c r="CT157" s="47">
        <f ca="1">IF(OR(INDEX(INDIRECT("times"&amp;CK$2),$F157,CT$28)&gt;10,INDEX(INDIRECT(CM157),$E157,CT$28)&lt;=INDEX(INDIRECT(CM157),$E157,$F157)),0,(INDEX(INDIRECT(CM157),$E157,$F157)-INDEX(INDIRECT(CM157),$E157,CT$28))*(10-INDEX(INDIRECT("times"&amp;CK$2),$F157,CT$28))/10)</f>
        <v>0</v>
      </c>
      <c r="CU157" s="47">
        <f ca="1">IF(OR(INDEX(INDIRECT("times"&amp;CK$2),$F157,CU$28)&gt;10,INDEX(INDIRECT(CM157),$E157,CU$28)&lt;=INDEX(INDIRECT(CM157),$E157,$F157)),0,(INDEX(INDIRECT(CM157),$E157,$F157)-INDEX(INDIRECT(CM157),$E157,CU$28))*(10-INDEX(INDIRECT("times"&amp;CK$2),$F157,CU$28))/10)</f>
        <v>0</v>
      </c>
      <c r="CV157" s="47">
        <f ca="1">IF(OR(INDEX(INDIRECT("times"&amp;CK$2),$F157,CV$28)&gt;10,INDEX(INDIRECT(CM157),$E157,CV$28)&lt;=INDEX(INDIRECT(CM157),$E157,$F157)),0,(INDEX(INDIRECT(CM157),$E157,$F157)-INDEX(INDIRECT(CM157),$E157,CV$28))*(10-INDEX(INDIRECT("times"&amp;CK$2),$F157,CV$28))/10)</f>
        <v>0</v>
      </c>
      <c r="CW157" s="47">
        <f ca="1">IF(OR(INDEX(INDIRECT("times"&amp;CK$2),$F157,CW$28)&gt;10,INDEX(INDIRECT(CM157),$E157,CW$28)&lt;=INDEX(INDIRECT(CM157),$E157,$F157)),0,(INDEX(INDIRECT(CM157),$E157,$F157)-INDEX(INDIRECT(CM157),$E157,CW$28))*(10-INDEX(INDIRECT("times"&amp;CK$2),$F157,CW$28))/10)</f>
        <v>0</v>
      </c>
      <c r="CX157" s="47">
        <f ca="1">IF(OR(INDEX(INDIRECT("times"&amp;CK$2),$F157,CX$28)&gt;10,INDEX(INDIRECT(CM157),$E157,CX$28)&lt;=INDEX(INDIRECT(CM157),$E157,$F157)),0,(INDEX(INDIRECT(CM157),$E157,$F157)-INDEX(INDIRECT(CM157),$E157,CX$28))*(10-INDEX(INDIRECT("times"&amp;CK$2),$F157,CX$28))/10)</f>
        <v>0</v>
      </c>
      <c r="CY157" s="47">
        <f ca="1">IF(OR(INDEX(INDIRECT("times"&amp;CK$2),$F157,CY$28)&gt;10,INDEX(INDIRECT(CM157),$E157,CY$28)&lt;=INDEX(INDIRECT(CM157),$E157,$F157)),0,(INDEX(INDIRECT(CM157),$E157,$F157)-INDEX(INDIRECT(CM157),$E157,CY$28))*(10-INDEX(INDIRECT("times"&amp;CK$2),$F157,CY$28))/10)</f>
        <v>0</v>
      </c>
      <c r="CZ157" s="47">
        <f ca="1">IF(OR(INDEX(INDIRECT("times"&amp;CK$2),$F157,CZ$28)&gt;10,INDEX(INDIRECT(CM157),$E157,CZ$28)&lt;=INDEX(INDIRECT(CM157),$E157,$F157)),0,(INDEX(INDIRECT(CM157),$E157,$F157)-INDEX(INDIRECT(CM157),$E157,CZ$28))*(10-INDEX(INDIRECT("times"&amp;CK$2),$F157,CZ$28))/10)</f>
        <v>0</v>
      </c>
      <c r="DA157" s="47">
        <f ca="1">IF(OR(INDEX(INDIRECT("times"&amp;CK$2),$F157,DA$28)&gt;10,INDEX(INDIRECT(CM157),$E157,DA$28)&lt;=INDEX(INDIRECT(CM157),$E157,$F157)),0,(INDEX(INDIRECT(CM157),$E157,$F157)-INDEX(INDIRECT(CM157),$E157,DA$28))*(10-INDEX(INDIRECT("times"&amp;CK$2),$F157,DA$28))/10)</f>
        <v>0</v>
      </c>
      <c r="DB157" s="47">
        <f ca="1">IF(OR(INDEX(INDIRECT("times"&amp;CK$2),$F157,DB$28)&gt;10,INDEX(INDIRECT(CM157),$E157,DB$28)&lt;=INDEX(INDIRECT(CM157),$E157,$F157)),0,(INDEX(INDIRECT(CM157),$E157,$F157)-INDEX(INDIRECT(CM157),$E157,DB$28))*(10-INDEX(INDIRECT("times"&amp;CK$2),$F157,DB$28))/10)</f>
        <v>0</v>
      </c>
      <c r="DC157" s="47">
        <f ca="1">IF(OR(INDEX(INDIRECT("times"&amp;CK$2),$F157,DC$28)&gt;10,INDEX(INDIRECT(CM157),$E157,DC$28)&lt;=INDEX(INDIRECT(CM157),$E157,$F157)),0,(INDEX(INDIRECT(CM157),$E157,$F157)-INDEX(INDIRECT(CM157),$E157,DC$28))*(10-INDEX(INDIRECT("times"&amp;CK$2),$F157,DC$28))/10)</f>
        <v>0</v>
      </c>
      <c r="DD157" s="47">
        <f ca="1">IF(OR(INDEX(INDIRECT("times"&amp;CK$2),$F157,DD$28)&gt;10,INDEX(INDIRECT(CM157),$E157,DD$28)&lt;=INDEX(INDIRECT(CM157),$E157,$F157)),0,(INDEX(INDIRECT(CM157),$E157,$F157)-INDEX(INDIRECT(CM157),$E157,DD$28))*(10-INDEX(INDIRECT("times"&amp;CK$2),$F157,DD$28))/10)</f>
        <v>0</v>
      </c>
      <c r="DE157" s="47">
        <f ca="1">IF(OR(INDEX(INDIRECT("times"&amp;CK$2),$F157,DE$28)&gt;10,INDEX(INDIRECT(CM157),$E157,DE$28)&lt;=INDEX(INDIRECT(CM157),$E157,$F157)),0,(INDEX(INDIRECT(CM157),$E157,$F157)-INDEX(INDIRECT(CM157),$E157,DE$28))*(10-INDEX(INDIRECT("times"&amp;CK$2),$F157,DE$28))/10)</f>
        <v>0</v>
      </c>
      <c r="DF157" s="47">
        <f ca="1">IF(OR(INDEX(INDIRECT("times"&amp;CK$2),$F157,DF$28)&gt;10,INDEX(INDIRECT(CM157),$E157,DF$28)&lt;=INDEX(INDIRECT(CM157),$E157,$F157)),0,(INDEX(INDIRECT(CM157),$E157,$F157)-INDEX(INDIRECT(CM157),$E157,DF$28))*(10-INDEX(INDIRECT("times"&amp;CK$2),$F157,DF$28))/10)</f>
        <v>0</v>
      </c>
      <c r="DG157" s="47">
        <f ca="1">IF(OR(INDEX(INDIRECT("times"&amp;CK$2),$F157,DG$28)&gt;10,INDEX(INDIRECT(CM157),$E157,DG$28)&lt;=INDEX(INDIRECT(CM157),$E157,$F157)),0,(INDEX(INDIRECT(CM157),$E157,$F157)-INDEX(INDIRECT(CM157),$E157,DG$28))*(10-INDEX(INDIRECT("times"&amp;CK$2),$F157,DG$28))/10)</f>
        <v>0</v>
      </c>
      <c r="DH157" s="47">
        <f ca="1">IF(OR(INDEX(INDIRECT("times"&amp;CK$2),$F157,DH$28)&gt;10,INDEX(INDIRECT(CM157),$E157,DH$28)&lt;=INDEX(INDIRECT(CM157),$E157,$F157)),0,(INDEX(INDIRECT(CM157),$E157,$F157)-INDEX(INDIRECT(CM157),$E157,DH$28))*(10-INDEX(INDIRECT("times"&amp;CK$2),$F157,DH$28))/10)</f>
        <v>0</v>
      </c>
      <c r="DI157" s="47">
        <f ca="1">IF(OR(INDEX(INDIRECT("times"&amp;CK$2),$F157,DI$28)&gt;10,INDEX(INDIRECT(CM157),$E157,DI$28)&lt;=INDEX(INDIRECT(CM157),$E157,$F157)),0,(INDEX(INDIRECT(CM157),$E157,$F157)-INDEX(INDIRECT(CM157),$E157,DI$28))*(10-INDEX(INDIRECT("times"&amp;CK$2),$F157,DI$28))/10)</f>
        <v>0</v>
      </c>
      <c r="DJ157" s="48">
        <f ca="1">IF(OR(INDEX(INDIRECT("times"&amp;CK$2),$F157,DJ$28)&gt;10,INDEX(INDIRECT(CM157),$E157,DJ$28)&lt;=INDEX(INDIRECT(CM157),$E157,$F157)),0,(INDEX(INDIRECT(CM157),$E157,$F157)-INDEX(INDIRECT(CM157),$E157,DJ$28))*(10-INDEX(INDIRECT("times"&amp;CK$2),$F157,DJ$28))/10)</f>
        <v>0</v>
      </c>
      <c r="DK157" s="201">
        <v>10</v>
      </c>
      <c r="DM157" s="18" t="s">
        <v>198</v>
      </c>
      <c r="DN157" s="122">
        <f>DM131</f>
        <v>1</v>
      </c>
      <c r="DO157" s="122" t="str">
        <f>DM132</f>
        <v>shop3564</v>
      </c>
      <c r="DP157" s="210" t="str">
        <f t="shared" si="602"/>
        <v>core1_shop3564</v>
      </c>
      <c r="DQ157" s="122">
        <v>1</v>
      </c>
      <c r="DR157" s="33">
        <v>10</v>
      </c>
      <c r="DS157" s="46">
        <f ca="1">IF(OR(INDEX(INDIRECT("times"&amp;DN$2),$F157,DS$28)&gt;10,INDEX(INDIRECT(DP157),$E157,DS$28)&lt;=INDEX(INDIRECT(DP157),$E157,$F157)),0,(INDEX(INDIRECT(DP157),$E157,$F157)-INDEX(INDIRECT(DP157),$E157,DS$28))*(10-INDEX(INDIRECT("times"&amp;DN$2),$F157,DS$28))/10)</f>
        <v>0</v>
      </c>
      <c r="DT157" s="47">
        <f ca="1">IF(OR(INDEX(INDIRECT("times"&amp;DN$2),$F157,DT$28)&gt;10,INDEX(INDIRECT(DP157),$E157,DT$28)&lt;=INDEX(INDIRECT(DP157),$E157,$F157)),0,(INDEX(INDIRECT(DP157),$E157,$F157)-INDEX(INDIRECT(DP157),$E157,DT$28))*(10-INDEX(INDIRECT("times"&amp;DN$2),$F157,DT$28))/10)</f>
        <v>0</v>
      </c>
      <c r="DU157" s="47">
        <f ca="1">IF(OR(INDEX(INDIRECT("times"&amp;DN$2),$F157,DU$28)&gt;10,INDEX(INDIRECT(DP157),$E157,DU$28)&lt;=INDEX(INDIRECT(DP157),$E157,$F157)),0,(INDEX(INDIRECT(DP157),$E157,$F157)-INDEX(INDIRECT(DP157),$E157,DU$28))*(10-INDEX(INDIRECT("times"&amp;DN$2),$F157,DU$28))/10)</f>
        <v>0</v>
      </c>
      <c r="DV157" s="47">
        <f ca="1">IF(OR(INDEX(INDIRECT("times"&amp;DN$2),$F157,DV$28)&gt;10,INDEX(INDIRECT(DP157),$E157,DV$28)&lt;=INDEX(INDIRECT(DP157),$E157,$F157)),0,(INDEX(INDIRECT(DP157),$E157,$F157)-INDEX(INDIRECT(DP157),$E157,DV$28))*(10-INDEX(INDIRECT("times"&amp;DN$2),$F157,DV$28))/10)</f>
        <v>0</v>
      </c>
      <c r="DW157" s="47">
        <f ca="1">IF(OR(INDEX(INDIRECT("times"&amp;DN$2),$F157,DW$28)&gt;10,INDEX(INDIRECT(DP157),$E157,DW$28)&lt;=INDEX(INDIRECT(DP157),$E157,$F157)),0,(INDEX(INDIRECT(DP157),$E157,$F157)-INDEX(INDIRECT(DP157),$E157,DW$28))*(10-INDEX(INDIRECT("times"&amp;DN$2),$F157,DW$28))/10)</f>
        <v>0</v>
      </c>
      <c r="DX157" s="47">
        <f ca="1">IF(OR(INDEX(INDIRECT("times"&amp;DN$2),$F157,DX$28)&gt;10,INDEX(INDIRECT(DP157),$E157,DX$28)&lt;=INDEX(INDIRECT(DP157),$E157,$F157)),0,(INDEX(INDIRECT(DP157),$E157,$F157)-INDEX(INDIRECT(DP157),$E157,DX$28))*(10-INDEX(INDIRECT("times"&amp;DN$2),$F157,DX$28))/10)</f>
        <v>0</v>
      </c>
      <c r="DY157" s="47">
        <f ca="1">IF(OR(INDEX(INDIRECT("times"&amp;DN$2),$F157,DY$28)&gt;10,INDEX(INDIRECT(DP157),$E157,DY$28)&lt;=INDEX(INDIRECT(DP157),$E157,$F157)),0,(INDEX(INDIRECT(DP157),$E157,$F157)-INDEX(INDIRECT(DP157),$E157,DY$28))*(10-INDEX(INDIRECT("times"&amp;DN$2),$F157,DY$28))/10)</f>
        <v>0</v>
      </c>
      <c r="DZ157" s="47">
        <f ca="1">IF(OR(INDEX(INDIRECT("times"&amp;DN$2),$F157,DZ$28)&gt;10,INDEX(INDIRECT(DP157),$E157,DZ$28)&lt;=INDEX(INDIRECT(DP157),$E157,$F157)),0,(INDEX(INDIRECT(DP157),$E157,$F157)-INDEX(INDIRECT(DP157),$E157,DZ$28))*(10-INDEX(INDIRECT("times"&amp;DN$2),$F157,DZ$28))/10)</f>
        <v>0</v>
      </c>
      <c r="EA157" s="47">
        <f ca="1">IF(OR(INDEX(INDIRECT("times"&amp;DN$2),$F157,EA$28)&gt;10,INDEX(INDIRECT(DP157),$E157,EA$28)&lt;=INDEX(INDIRECT(DP157),$E157,$F157)),0,(INDEX(INDIRECT(DP157),$E157,$F157)-INDEX(INDIRECT(DP157),$E157,EA$28))*(10-INDEX(INDIRECT("times"&amp;DN$2),$F157,EA$28))/10)</f>
        <v>0</v>
      </c>
      <c r="EB157" s="47">
        <f ca="1">IF(OR(INDEX(INDIRECT("times"&amp;DN$2),$F157,EB$28)&gt;10,INDEX(INDIRECT(DP157),$E157,EB$28)&lt;=INDEX(INDIRECT(DP157),$E157,$F157)),0,(INDEX(INDIRECT(DP157),$E157,$F157)-INDEX(INDIRECT(DP157),$E157,EB$28))*(10-INDEX(INDIRECT("times"&amp;DN$2),$F157,EB$28))/10)</f>
        <v>0</v>
      </c>
      <c r="EC157" s="47">
        <f ca="1">IF(OR(INDEX(INDIRECT("times"&amp;DN$2),$F157,EC$28)&gt;10,INDEX(INDIRECT(DP157),$E157,EC$28)&lt;=INDEX(INDIRECT(DP157),$E157,$F157)),0,(INDEX(INDIRECT(DP157),$E157,$F157)-INDEX(INDIRECT(DP157),$E157,EC$28))*(10-INDEX(INDIRECT("times"&amp;DN$2),$F157,EC$28))/10)</f>
        <v>0</v>
      </c>
      <c r="ED157" s="47">
        <f ca="1">IF(OR(INDEX(INDIRECT("times"&amp;DN$2),$F157,ED$28)&gt;10,INDEX(INDIRECT(DP157),$E157,ED$28)&lt;=INDEX(INDIRECT(DP157),$E157,$F157)),0,(INDEX(INDIRECT(DP157),$E157,$F157)-INDEX(INDIRECT(DP157),$E157,ED$28))*(10-INDEX(INDIRECT("times"&amp;DN$2),$F157,ED$28))/10)</f>
        <v>0</v>
      </c>
      <c r="EE157" s="47">
        <f ca="1">IF(OR(INDEX(INDIRECT("times"&amp;DN$2),$F157,EE$28)&gt;10,INDEX(INDIRECT(DP157),$E157,EE$28)&lt;=INDEX(INDIRECT(DP157),$E157,$F157)),0,(INDEX(INDIRECT(DP157),$E157,$F157)-INDEX(INDIRECT(DP157),$E157,EE$28))*(10-INDEX(INDIRECT("times"&amp;DN$2),$F157,EE$28))/10)</f>
        <v>0</v>
      </c>
      <c r="EF157" s="47">
        <f ca="1">IF(OR(INDEX(INDIRECT("times"&amp;DN$2),$F157,EF$28)&gt;10,INDEX(INDIRECT(DP157),$E157,EF$28)&lt;=INDEX(INDIRECT(DP157),$E157,$F157)),0,(INDEX(INDIRECT(DP157),$E157,$F157)-INDEX(INDIRECT(DP157),$E157,EF$28))*(10-INDEX(INDIRECT("times"&amp;DN$2),$F157,EF$28))/10)</f>
        <v>0</v>
      </c>
      <c r="EG157" s="47">
        <f ca="1">IF(OR(INDEX(INDIRECT("times"&amp;DN$2),$F157,EG$28)&gt;10,INDEX(INDIRECT(DP157),$E157,EG$28)&lt;=INDEX(INDIRECT(DP157),$E157,$F157)),0,(INDEX(INDIRECT(DP157),$E157,$F157)-INDEX(INDIRECT(DP157),$E157,EG$28))*(10-INDEX(INDIRECT("times"&amp;DN$2),$F157,EG$28))/10)</f>
        <v>0</v>
      </c>
      <c r="EH157" s="47">
        <f ca="1">IF(OR(INDEX(INDIRECT("times"&amp;DN$2),$F157,EH$28)&gt;10,INDEX(INDIRECT(DP157),$E157,EH$28)&lt;=INDEX(INDIRECT(DP157),$E157,$F157)),0,(INDEX(INDIRECT(DP157),$E157,$F157)-INDEX(INDIRECT(DP157),$E157,EH$28))*(10-INDEX(INDIRECT("times"&amp;DN$2),$F157,EH$28))/10)</f>
        <v>0</v>
      </c>
      <c r="EI157" s="47">
        <f ca="1">IF(OR(INDEX(INDIRECT("times"&amp;DN$2),$F157,EI$28)&gt;10,INDEX(INDIRECT(DP157),$E157,EI$28)&lt;=INDEX(INDIRECT(DP157),$E157,$F157)),0,(INDEX(INDIRECT(DP157),$E157,$F157)-INDEX(INDIRECT(DP157),$E157,EI$28))*(10-INDEX(INDIRECT("times"&amp;DN$2),$F157,EI$28))/10)</f>
        <v>0</v>
      </c>
      <c r="EJ157" s="47">
        <f ca="1">IF(OR(INDEX(INDIRECT("times"&amp;DN$2),$F157,EJ$28)&gt;10,INDEX(INDIRECT(DP157),$E157,EJ$28)&lt;=INDEX(INDIRECT(DP157),$E157,$F157)),0,(INDEX(INDIRECT(DP157),$E157,$F157)-INDEX(INDIRECT(DP157),$E157,EJ$28))*(10-INDEX(INDIRECT("times"&amp;DN$2),$F157,EJ$28))/10)</f>
        <v>0</v>
      </c>
      <c r="EK157" s="47">
        <f ca="1">IF(OR(INDEX(INDIRECT("times"&amp;DN$2),$F157,EK$28)&gt;10,INDEX(INDIRECT(DP157),$E157,EK$28)&lt;=INDEX(INDIRECT(DP157),$E157,$F157)),0,(INDEX(INDIRECT(DP157),$E157,$F157)-INDEX(INDIRECT(DP157),$E157,EK$28))*(10-INDEX(INDIRECT("times"&amp;DN$2),$F157,EK$28))/10)</f>
        <v>0</v>
      </c>
      <c r="EL157" s="47">
        <f ca="1">IF(OR(INDEX(INDIRECT("times"&amp;DN$2),$F157,EL$28)&gt;10,INDEX(INDIRECT(DP157),$E157,EL$28)&lt;=INDEX(INDIRECT(DP157),$E157,$F157)),0,(INDEX(INDIRECT(DP157),$E157,$F157)-INDEX(INDIRECT(DP157),$E157,EL$28))*(10-INDEX(INDIRECT("times"&amp;DN$2),$F157,EL$28))/10)</f>
        <v>0</v>
      </c>
      <c r="EM157" s="48">
        <f ca="1">IF(OR(INDEX(INDIRECT("times"&amp;DN$2),$F157,EM$28)&gt;10,INDEX(INDIRECT(DP157),$E157,EM$28)&lt;=INDEX(INDIRECT(DP157),$E157,$F157)),0,(INDEX(INDIRECT(DP157),$E157,$F157)-INDEX(INDIRECT(DP157),$E157,EM$28))*(10-INDEX(INDIRECT("times"&amp;DN$2),$F157,EM$28))/10)</f>
        <v>0</v>
      </c>
      <c r="EN157" s="201">
        <v>10</v>
      </c>
      <c r="EP157" s="18" t="s">
        <v>198</v>
      </c>
      <c r="EQ157" s="122">
        <f>EP131</f>
        <v>1</v>
      </c>
      <c r="ER157" s="122" t="str">
        <f>EP132</f>
        <v>lei3564</v>
      </c>
      <c r="ES157" s="210" t="str">
        <f t="shared" si="603"/>
        <v>core1_lei3564</v>
      </c>
      <c r="ET157" s="122">
        <v>1</v>
      </c>
      <c r="EU157" s="33">
        <v>10</v>
      </c>
      <c r="EV157" s="46">
        <f ca="1">IF(OR(INDEX(INDIRECT("times"&amp;EQ$2),$F157,EV$28)&gt;10,INDEX(INDIRECT(ES157),$E157,EV$28)&lt;=INDEX(INDIRECT(ES157),$E157,$F157)),0,(INDEX(INDIRECT(ES157),$E157,$F157)-INDEX(INDIRECT(ES157),$E157,EV$28))*(10-INDEX(INDIRECT("times"&amp;EQ$2),$F157,EV$28))/10)</f>
        <v>0</v>
      </c>
      <c r="EW157" s="47">
        <f ca="1">IF(OR(INDEX(INDIRECT("times"&amp;EQ$2),$F157,EW$28)&gt;10,INDEX(INDIRECT(ES157),$E157,EW$28)&lt;=INDEX(INDIRECT(ES157),$E157,$F157)),0,(INDEX(INDIRECT(ES157),$E157,$F157)-INDEX(INDIRECT(ES157),$E157,EW$28))*(10-INDEX(INDIRECT("times"&amp;EQ$2),$F157,EW$28))/10)</f>
        <v>0</v>
      </c>
      <c r="EX157" s="47">
        <f ca="1">IF(OR(INDEX(INDIRECT("times"&amp;EQ$2),$F157,EX$28)&gt;10,INDEX(INDIRECT(ES157),$E157,EX$28)&lt;=INDEX(INDIRECT(ES157),$E157,$F157)),0,(INDEX(INDIRECT(ES157),$E157,$F157)-INDEX(INDIRECT(ES157),$E157,EX$28))*(10-INDEX(INDIRECT("times"&amp;EQ$2),$F157,EX$28))/10)</f>
        <v>0</v>
      </c>
      <c r="EY157" s="47">
        <f ca="1">IF(OR(INDEX(INDIRECT("times"&amp;EQ$2),$F157,EY$28)&gt;10,INDEX(INDIRECT(ES157),$E157,EY$28)&lt;=INDEX(INDIRECT(ES157),$E157,$F157)),0,(INDEX(INDIRECT(ES157),$E157,$F157)-INDEX(INDIRECT(ES157),$E157,EY$28))*(10-INDEX(INDIRECT("times"&amp;EQ$2),$F157,EY$28))/10)</f>
        <v>0</v>
      </c>
      <c r="EZ157" s="47">
        <f ca="1">IF(OR(INDEX(INDIRECT("times"&amp;EQ$2),$F157,EZ$28)&gt;10,INDEX(INDIRECT(ES157),$E157,EZ$28)&lt;=INDEX(INDIRECT(ES157),$E157,$F157)),0,(INDEX(INDIRECT(ES157),$E157,$F157)-INDEX(INDIRECT(ES157),$E157,EZ$28))*(10-INDEX(INDIRECT("times"&amp;EQ$2),$F157,EZ$28))/10)</f>
        <v>0</v>
      </c>
      <c r="FA157" s="47">
        <f ca="1">IF(OR(INDEX(INDIRECT("times"&amp;EQ$2),$F157,FA$28)&gt;10,INDEX(INDIRECT(ES157),$E157,FA$28)&lt;=INDEX(INDIRECT(ES157),$E157,$F157)),0,(INDEX(INDIRECT(ES157),$E157,$F157)-INDEX(INDIRECT(ES157),$E157,FA$28))*(10-INDEX(INDIRECT("times"&amp;EQ$2),$F157,FA$28))/10)</f>
        <v>0</v>
      </c>
      <c r="FB157" s="47">
        <f ca="1">IF(OR(INDEX(INDIRECT("times"&amp;EQ$2),$F157,FB$28)&gt;10,INDEX(INDIRECT(ES157),$E157,FB$28)&lt;=INDEX(INDIRECT(ES157),$E157,$F157)),0,(INDEX(INDIRECT(ES157),$E157,$F157)-INDEX(INDIRECT(ES157),$E157,FB$28))*(10-INDEX(INDIRECT("times"&amp;EQ$2),$F157,FB$28))/10)</f>
        <v>0</v>
      </c>
      <c r="FC157" s="47">
        <f ca="1">IF(OR(INDEX(INDIRECT("times"&amp;EQ$2),$F157,FC$28)&gt;10,INDEX(INDIRECT(ES157),$E157,FC$28)&lt;=INDEX(INDIRECT(ES157),$E157,$F157)),0,(INDEX(INDIRECT(ES157),$E157,$F157)-INDEX(INDIRECT(ES157),$E157,FC$28))*(10-INDEX(INDIRECT("times"&amp;EQ$2),$F157,FC$28))/10)</f>
        <v>0</v>
      </c>
      <c r="FD157" s="47">
        <f ca="1">IF(OR(INDEX(INDIRECT("times"&amp;EQ$2),$F157,FD$28)&gt;10,INDEX(INDIRECT(ES157),$E157,FD$28)&lt;=INDEX(INDIRECT(ES157),$E157,$F157)),0,(INDEX(INDIRECT(ES157),$E157,$F157)-INDEX(INDIRECT(ES157),$E157,FD$28))*(10-INDEX(INDIRECT("times"&amp;EQ$2),$F157,FD$28))/10)</f>
        <v>0</v>
      </c>
      <c r="FE157" s="47">
        <f ca="1">IF(OR(INDEX(INDIRECT("times"&amp;EQ$2),$F157,FE$28)&gt;10,INDEX(INDIRECT(ES157),$E157,FE$28)&lt;=INDEX(INDIRECT(ES157),$E157,$F157)),0,(INDEX(INDIRECT(ES157),$E157,$F157)-INDEX(INDIRECT(ES157),$E157,FE$28))*(10-INDEX(INDIRECT("times"&amp;EQ$2),$F157,FE$28))/10)</f>
        <v>0</v>
      </c>
      <c r="FF157" s="47">
        <f ca="1">IF(OR(INDEX(INDIRECT("times"&amp;EQ$2),$F157,FF$28)&gt;10,INDEX(INDIRECT(ES157),$E157,FF$28)&lt;=INDEX(INDIRECT(ES157),$E157,$F157)),0,(INDEX(INDIRECT(ES157),$E157,$F157)-INDEX(INDIRECT(ES157),$E157,FF$28))*(10-INDEX(INDIRECT("times"&amp;EQ$2),$F157,FF$28))/10)</f>
        <v>0</v>
      </c>
      <c r="FG157" s="47">
        <f ca="1">IF(OR(INDEX(INDIRECT("times"&amp;EQ$2),$F157,FG$28)&gt;10,INDEX(INDIRECT(ES157),$E157,FG$28)&lt;=INDEX(INDIRECT(ES157),$E157,$F157)),0,(INDEX(INDIRECT(ES157),$E157,$F157)-INDEX(INDIRECT(ES157),$E157,FG$28))*(10-INDEX(INDIRECT("times"&amp;EQ$2),$F157,FG$28))/10)</f>
        <v>0</v>
      </c>
      <c r="FH157" s="47">
        <f ca="1">IF(OR(INDEX(INDIRECT("times"&amp;EQ$2),$F157,FH$28)&gt;10,INDEX(INDIRECT(ES157),$E157,FH$28)&lt;=INDEX(INDIRECT(ES157),$E157,$F157)),0,(INDEX(INDIRECT(ES157),$E157,$F157)-INDEX(INDIRECT(ES157),$E157,FH$28))*(10-INDEX(INDIRECT("times"&amp;EQ$2),$F157,FH$28))/10)</f>
        <v>0</v>
      </c>
      <c r="FI157" s="47">
        <f ca="1">IF(OR(INDEX(INDIRECT("times"&amp;EQ$2),$F157,FI$28)&gt;10,INDEX(INDIRECT(ES157),$E157,FI$28)&lt;=INDEX(INDIRECT(ES157),$E157,$F157)),0,(INDEX(INDIRECT(ES157),$E157,$F157)-INDEX(INDIRECT(ES157),$E157,FI$28))*(10-INDEX(INDIRECT("times"&amp;EQ$2),$F157,FI$28))/10)</f>
        <v>0</v>
      </c>
      <c r="FJ157" s="47">
        <f ca="1">IF(OR(INDEX(INDIRECT("times"&amp;EQ$2),$F157,FJ$28)&gt;10,INDEX(INDIRECT(ES157),$E157,FJ$28)&lt;=INDEX(INDIRECT(ES157),$E157,$F157)),0,(INDEX(INDIRECT(ES157),$E157,$F157)-INDEX(INDIRECT(ES157),$E157,FJ$28))*(10-INDEX(INDIRECT("times"&amp;EQ$2),$F157,FJ$28))/10)</f>
        <v>0</v>
      </c>
      <c r="FK157" s="47">
        <f ca="1">IF(OR(INDEX(INDIRECT("times"&amp;EQ$2),$F157,FK$28)&gt;10,INDEX(INDIRECT(ES157),$E157,FK$28)&lt;=INDEX(INDIRECT(ES157),$E157,$F157)),0,(INDEX(INDIRECT(ES157),$E157,$F157)-INDEX(INDIRECT(ES157),$E157,FK$28))*(10-INDEX(INDIRECT("times"&amp;EQ$2),$F157,FK$28))/10)</f>
        <v>0</v>
      </c>
      <c r="FL157" s="47">
        <f ca="1">IF(OR(INDEX(INDIRECT("times"&amp;EQ$2),$F157,FL$28)&gt;10,INDEX(INDIRECT(ES157),$E157,FL$28)&lt;=INDEX(INDIRECT(ES157),$E157,$F157)),0,(INDEX(INDIRECT(ES157),$E157,$F157)-INDEX(INDIRECT(ES157),$E157,FL$28))*(10-INDEX(INDIRECT("times"&amp;EQ$2),$F157,FL$28))/10)</f>
        <v>0</v>
      </c>
      <c r="FM157" s="47">
        <f ca="1">IF(OR(INDEX(INDIRECT("times"&amp;EQ$2),$F157,FM$28)&gt;10,INDEX(INDIRECT(ES157),$E157,FM$28)&lt;=INDEX(INDIRECT(ES157),$E157,$F157)),0,(INDEX(INDIRECT(ES157),$E157,$F157)-INDEX(INDIRECT(ES157),$E157,FM$28))*(10-INDEX(INDIRECT("times"&amp;EQ$2),$F157,FM$28))/10)</f>
        <v>0</v>
      </c>
      <c r="FN157" s="47">
        <f ca="1">IF(OR(INDEX(INDIRECT("times"&amp;EQ$2),$F157,FN$28)&gt;10,INDEX(INDIRECT(ES157),$E157,FN$28)&lt;=INDEX(INDIRECT(ES157),$E157,$F157)),0,(INDEX(INDIRECT(ES157),$E157,$F157)-INDEX(INDIRECT(ES157),$E157,FN$28))*(10-INDEX(INDIRECT("times"&amp;EQ$2),$F157,FN$28))/10)</f>
        <v>0</v>
      </c>
      <c r="FO157" s="47">
        <f ca="1">IF(OR(INDEX(INDIRECT("times"&amp;EQ$2),$F157,FO$28)&gt;10,INDEX(INDIRECT(ES157),$E157,FO$28)&lt;=INDEX(INDIRECT(ES157),$E157,$F157)),0,(INDEX(INDIRECT(ES157),$E157,$F157)-INDEX(INDIRECT(ES157),$E157,FO$28))*(10-INDEX(INDIRECT("times"&amp;EQ$2),$F157,FO$28))/10)</f>
        <v>0</v>
      </c>
      <c r="FP157" s="48">
        <f ca="1">IF(OR(INDEX(INDIRECT("times"&amp;EQ$2),$F157,FP$28)&gt;10,INDEX(INDIRECT(ES157),$E157,FP$28)&lt;=INDEX(INDIRECT(ES157),$E157,$F157)),0,(INDEX(INDIRECT(ES157),$E157,$F157)-INDEX(INDIRECT(ES157),$E157,FP$28))*(10-INDEX(INDIRECT("times"&amp;EQ$2),$F157,FP$28))/10)</f>
        <v>0</v>
      </c>
      <c r="FQ157" s="201">
        <v>10</v>
      </c>
      <c r="FS157" s="18" t="s">
        <v>198</v>
      </c>
      <c r="FT157" s="122">
        <f>FS131</f>
        <v>1</v>
      </c>
      <c r="FU157" s="122" t="str">
        <f>FS132</f>
        <v>shop65</v>
      </c>
      <c r="FV157" s="210" t="str">
        <f t="shared" si="604"/>
        <v>core1_shop65</v>
      </c>
      <c r="FW157" s="122">
        <v>1</v>
      </c>
      <c r="FX157" s="33">
        <v>10</v>
      </c>
      <c r="FY157" s="46">
        <f ca="1">IF(OR(INDEX(INDIRECT("times"&amp;FT$2),$F157,FY$28)&gt;10,INDEX(INDIRECT(FV157),$E157,FY$28)&lt;=INDEX(INDIRECT(FV157),$E157,$F157)),0,(INDEX(INDIRECT(FV157),$E157,$F157)-INDEX(INDIRECT(FV157),$E157,FY$28))*(10-INDEX(INDIRECT("times"&amp;FT$2),$F157,FY$28))/10)</f>
        <v>0</v>
      </c>
      <c r="FZ157" s="47">
        <f ca="1">IF(OR(INDEX(INDIRECT("times"&amp;FT$2),$F157,FZ$28)&gt;10,INDEX(INDIRECT(FV157),$E157,FZ$28)&lt;=INDEX(INDIRECT(FV157),$E157,$F157)),0,(INDEX(INDIRECT(FV157),$E157,$F157)-INDEX(INDIRECT(FV157),$E157,FZ$28))*(10-INDEX(INDIRECT("times"&amp;FT$2),$F157,FZ$28))/10)</f>
        <v>0</v>
      </c>
      <c r="GA157" s="47">
        <f ca="1">IF(OR(INDEX(INDIRECT("times"&amp;FT$2),$F157,GA$28)&gt;10,INDEX(INDIRECT(FV157),$E157,GA$28)&lt;=INDEX(INDIRECT(FV157),$E157,$F157)),0,(INDEX(INDIRECT(FV157),$E157,$F157)-INDEX(INDIRECT(FV157),$E157,GA$28))*(10-INDEX(INDIRECT("times"&amp;FT$2),$F157,GA$28))/10)</f>
        <v>0</v>
      </c>
      <c r="GB157" s="47">
        <f ca="1">IF(OR(INDEX(INDIRECT("times"&amp;FT$2),$F157,GB$28)&gt;10,INDEX(INDIRECT(FV157),$E157,GB$28)&lt;=INDEX(INDIRECT(FV157),$E157,$F157)),0,(INDEX(INDIRECT(FV157),$E157,$F157)-INDEX(INDIRECT(FV157),$E157,GB$28))*(10-INDEX(INDIRECT("times"&amp;FT$2),$F157,GB$28))/10)</f>
        <v>0</v>
      </c>
      <c r="GC157" s="47">
        <f ca="1">IF(OR(INDEX(INDIRECT("times"&amp;FT$2),$F157,GC$28)&gt;10,INDEX(INDIRECT(FV157),$E157,GC$28)&lt;=INDEX(INDIRECT(FV157),$E157,$F157)),0,(INDEX(INDIRECT(FV157),$E157,$F157)-INDEX(INDIRECT(FV157),$E157,GC$28))*(10-INDEX(INDIRECT("times"&amp;FT$2),$F157,GC$28))/10)</f>
        <v>0</v>
      </c>
      <c r="GD157" s="47">
        <f ca="1">IF(OR(INDEX(INDIRECT("times"&amp;FT$2),$F157,GD$28)&gt;10,INDEX(INDIRECT(FV157),$E157,GD$28)&lt;=INDEX(INDIRECT(FV157),$E157,$F157)),0,(INDEX(INDIRECT(FV157),$E157,$F157)-INDEX(INDIRECT(FV157),$E157,GD$28))*(10-INDEX(INDIRECT("times"&amp;FT$2),$F157,GD$28))/10)</f>
        <v>0</v>
      </c>
      <c r="GE157" s="47">
        <f ca="1">IF(OR(INDEX(INDIRECT("times"&amp;FT$2),$F157,GE$28)&gt;10,INDEX(INDIRECT(FV157),$E157,GE$28)&lt;=INDEX(INDIRECT(FV157),$E157,$F157)),0,(INDEX(INDIRECT(FV157),$E157,$F157)-INDEX(INDIRECT(FV157),$E157,GE$28))*(10-INDEX(INDIRECT("times"&amp;FT$2),$F157,GE$28))/10)</f>
        <v>0</v>
      </c>
      <c r="GF157" s="47">
        <f ca="1">IF(OR(INDEX(INDIRECT("times"&amp;FT$2),$F157,GF$28)&gt;10,INDEX(INDIRECT(FV157),$E157,GF$28)&lt;=INDEX(INDIRECT(FV157),$E157,$F157)),0,(INDEX(INDIRECT(FV157),$E157,$F157)-INDEX(INDIRECT(FV157),$E157,GF$28))*(10-INDEX(INDIRECT("times"&amp;FT$2),$F157,GF$28))/10)</f>
        <v>0</v>
      </c>
      <c r="GG157" s="47">
        <f ca="1">IF(OR(INDEX(INDIRECT("times"&amp;FT$2),$F157,GG$28)&gt;10,INDEX(INDIRECT(FV157),$E157,GG$28)&lt;=INDEX(INDIRECT(FV157),$E157,$F157)),0,(INDEX(INDIRECT(FV157),$E157,$F157)-INDEX(INDIRECT(FV157),$E157,GG$28))*(10-INDEX(INDIRECT("times"&amp;FT$2),$F157,GG$28))/10)</f>
        <v>0</v>
      </c>
      <c r="GH157" s="47">
        <f ca="1">IF(OR(INDEX(INDIRECT("times"&amp;FT$2),$F157,GH$28)&gt;10,INDEX(INDIRECT(FV157),$E157,GH$28)&lt;=INDEX(INDIRECT(FV157),$E157,$F157)),0,(INDEX(INDIRECT(FV157),$E157,$F157)-INDEX(INDIRECT(FV157),$E157,GH$28))*(10-INDEX(INDIRECT("times"&amp;FT$2),$F157,GH$28))/10)</f>
        <v>0</v>
      </c>
      <c r="GI157" s="47">
        <f ca="1">IF(OR(INDEX(INDIRECT("times"&amp;FT$2),$F157,GI$28)&gt;10,INDEX(INDIRECT(FV157),$E157,GI$28)&lt;=INDEX(INDIRECT(FV157),$E157,$F157)),0,(INDEX(INDIRECT(FV157),$E157,$F157)-INDEX(INDIRECT(FV157),$E157,GI$28))*(10-INDEX(INDIRECT("times"&amp;FT$2),$F157,GI$28))/10)</f>
        <v>0</v>
      </c>
      <c r="GJ157" s="47">
        <f ca="1">IF(OR(INDEX(INDIRECT("times"&amp;FT$2),$F157,GJ$28)&gt;10,INDEX(INDIRECT(FV157),$E157,GJ$28)&lt;=INDEX(INDIRECT(FV157),$E157,$F157)),0,(INDEX(INDIRECT(FV157),$E157,$F157)-INDEX(INDIRECT(FV157),$E157,GJ$28))*(10-INDEX(INDIRECT("times"&amp;FT$2),$F157,GJ$28))/10)</f>
        <v>0</v>
      </c>
      <c r="GK157" s="47">
        <f ca="1">IF(OR(INDEX(INDIRECT("times"&amp;FT$2),$F157,GK$28)&gt;10,INDEX(INDIRECT(FV157),$E157,GK$28)&lt;=INDEX(INDIRECT(FV157),$E157,$F157)),0,(INDEX(INDIRECT(FV157),$E157,$F157)-INDEX(INDIRECT(FV157),$E157,GK$28))*(10-INDEX(INDIRECT("times"&amp;FT$2),$F157,GK$28))/10)</f>
        <v>0</v>
      </c>
      <c r="GL157" s="47">
        <f ca="1">IF(OR(INDEX(INDIRECT("times"&amp;FT$2),$F157,GL$28)&gt;10,INDEX(INDIRECT(FV157),$E157,GL$28)&lt;=INDEX(INDIRECT(FV157),$E157,$F157)),0,(INDEX(INDIRECT(FV157),$E157,$F157)-INDEX(INDIRECT(FV157),$E157,GL$28))*(10-INDEX(INDIRECT("times"&amp;FT$2),$F157,GL$28))/10)</f>
        <v>0</v>
      </c>
      <c r="GM157" s="47">
        <f ca="1">IF(OR(INDEX(INDIRECT("times"&amp;FT$2),$F157,GM$28)&gt;10,INDEX(INDIRECT(FV157),$E157,GM$28)&lt;=INDEX(INDIRECT(FV157),$E157,$F157)),0,(INDEX(INDIRECT(FV157),$E157,$F157)-INDEX(INDIRECT(FV157),$E157,GM$28))*(10-INDEX(INDIRECT("times"&amp;FT$2),$F157,GM$28))/10)</f>
        <v>0</v>
      </c>
      <c r="GN157" s="47">
        <f ca="1">IF(OR(INDEX(INDIRECT("times"&amp;FT$2),$F157,GN$28)&gt;10,INDEX(INDIRECT(FV157),$E157,GN$28)&lt;=INDEX(INDIRECT(FV157),$E157,$F157)),0,(INDEX(INDIRECT(FV157),$E157,$F157)-INDEX(INDIRECT(FV157),$E157,GN$28))*(10-INDEX(INDIRECT("times"&amp;FT$2),$F157,GN$28))/10)</f>
        <v>0</v>
      </c>
      <c r="GO157" s="47">
        <f ca="1">IF(OR(INDEX(INDIRECT("times"&amp;FT$2),$F157,GO$28)&gt;10,INDEX(INDIRECT(FV157),$E157,GO$28)&lt;=INDEX(INDIRECT(FV157),$E157,$F157)),0,(INDEX(INDIRECT(FV157),$E157,$F157)-INDEX(INDIRECT(FV157),$E157,GO$28))*(10-INDEX(INDIRECT("times"&amp;FT$2),$F157,GO$28))/10)</f>
        <v>0</v>
      </c>
      <c r="GP157" s="47">
        <f ca="1">IF(OR(INDEX(INDIRECT("times"&amp;FT$2),$F157,GP$28)&gt;10,INDEX(INDIRECT(FV157),$E157,GP$28)&lt;=INDEX(INDIRECT(FV157),$E157,$F157)),0,(INDEX(INDIRECT(FV157),$E157,$F157)-INDEX(INDIRECT(FV157),$E157,GP$28))*(10-INDEX(INDIRECT("times"&amp;FT$2),$F157,GP$28))/10)</f>
        <v>0</v>
      </c>
      <c r="GQ157" s="47">
        <f ca="1">IF(OR(INDEX(INDIRECT("times"&amp;FT$2),$F157,GQ$28)&gt;10,INDEX(INDIRECT(FV157),$E157,GQ$28)&lt;=INDEX(INDIRECT(FV157),$E157,$F157)),0,(INDEX(INDIRECT(FV157),$E157,$F157)-INDEX(INDIRECT(FV157),$E157,GQ$28))*(10-INDEX(INDIRECT("times"&amp;FT$2),$F157,GQ$28))/10)</f>
        <v>0</v>
      </c>
      <c r="GR157" s="47">
        <f ca="1">IF(OR(INDEX(INDIRECT("times"&amp;FT$2),$F157,GR$28)&gt;10,INDEX(INDIRECT(FV157),$E157,GR$28)&lt;=INDEX(INDIRECT(FV157),$E157,$F157)),0,(INDEX(INDIRECT(FV157),$E157,$F157)-INDEX(INDIRECT(FV157),$E157,GR$28))*(10-INDEX(INDIRECT("times"&amp;FT$2),$F157,GR$28))/10)</f>
        <v>0</v>
      </c>
      <c r="GS157" s="48">
        <f ca="1">IF(OR(INDEX(INDIRECT("times"&amp;FT$2),$F157,GS$28)&gt;10,INDEX(INDIRECT(FV157),$E157,GS$28)&lt;=INDEX(INDIRECT(FV157),$E157,$F157)),0,(INDEX(INDIRECT(FV157),$E157,$F157)-INDEX(INDIRECT(FV157),$E157,GS$28))*(10-INDEX(INDIRECT("times"&amp;FT$2),$F157,GS$28))/10)</f>
        <v>0</v>
      </c>
      <c r="GT157" s="201">
        <v>10</v>
      </c>
      <c r="GV157" s="18" t="s">
        <v>198</v>
      </c>
      <c r="GW157" s="122">
        <f>GV131</f>
        <v>1</v>
      </c>
      <c r="GX157" s="122" t="str">
        <f>GV132</f>
        <v>lei65</v>
      </c>
      <c r="GY157" s="210" t="str">
        <f t="shared" si="605"/>
        <v>core1_lei65</v>
      </c>
      <c r="GZ157" s="122">
        <v>1</v>
      </c>
      <c r="HA157" s="33">
        <v>10</v>
      </c>
      <c r="HB157" s="46">
        <f ca="1">IF(OR(INDEX(INDIRECT("times"&amp;GW$2),$F157,HB$28)&gt;10,INDEX(INDIRECT(GY157),$E157,HB$28)&lt;=INDEX(INDIRECT(GY157),$E157,$F157)),0,(INDEX(INDIRECT(GY157),$E157,$F157)-INDEX(INDIRECT(GY157),$E157,HB$28))*(10-INDEX(INDIRECT("times"&amp;GW$2),$F157,HB$28))/10)</f>
        <v>0</v>
      </c>
      <c r="HC157" s="47">
        <f ca="1">IF(OR(INDEX(INDIRECT("times"&amp;GW$2),$F157,HC$28)&gt;10,INDEX(INDIRECT(GY157),$E157,HC$28)&lt;=INDEX(INDIRECT(GY157),$E157,$F157)),0,(INDEX(INDIRECT(GY157),$E157,$F157)-INDEX(INDIRECT(GY157),$E157,HC$28))*(10-INDEX(INDIRECT("times"&amp;GW$2),$F157,HC$28))/10)</f>
        <v>0</v>
      </c>
      <c r="HD157" s="47">
        <f ca="1">IF(OR(INDEX(INDIRECT("times"&amp;GW$2),$F157,HD$28)&gt;10,INDEX(INDIRECT(GY157),$E157,HD$28)&lt;=INDEX(INDIRECT(GY157),$E157,$F157)),0,(INDEX(INDIRECT(GY157),$E157,$F157)-INDEX(INDIRECT(GY157),$E157,HD$28))*(10-INDEX(INDIRECT("times"&amp;GW$2),$F157,HD$28))/10)</f>
        <v>0</v>
      </c>
      <c r="HE157" s="47">
        <f ca="1">IF(OR(INDEX(INDIRECT("times"&amp;GW$2),$F157,HE$28)&gt;10,INDEX(INDIRECT(GY157),$E157,HE$28)&lt;=INDEX(INDIRECT(GY157),$E157,$F157)),0,(INDEX(INDIRECT(GY157),$E157,$F157)-INDEX(INDIRECT(GY157),$E157,HE$28))*(10-INDEX(INDIRECT("times"&amp;GW$2),$F157,HE$28))/10)</f>
        <v>0</v>
      </c>
      <c r="HF157" s="47">
        <f ca="1">IF(OR(INDEX(INDIRECT("times"&amp;GW$2),$F157,HF$28)&gt;10,INDEX(INDIRECT(GY157),$E157,HF$28)&lt;=INDEX(INDIRECT(GY157),$E157,$F157)),0,(INDEX(INDIRECT(GY157),$E157,$F157)-INDEX(INDIRECT(GY157),$E157,HF$28))*(10-INDEX(INDIRECT("times"&amp;GW$2),$F157,HF$28))/10)</f>
        <v>0</v>
      </c>
      <c r="HG157" s="47">
        <f ca="1">IF(OR(INDEX(INDIRECT("times"&amp;GW$2),$F157,HG$28)&gt;10,INDEX(INDIRECT(GY157),$E157,HG$28)&lt;=INDEX(INDIRECT(GY157),$E157,$F157)),0,(INDEX(INDIRECT(GY157),$E157,$F157)-INDEX(INDIRECT(GY157),$E157,HG$28))*(10-INDEX(INDIRECT("times"&amp;GW$2),$F157,HG$28))/10)</f>
        <v>0</v>
      </c>
      <c r="HH157" s="47">
        <f ca="1">IF(OR(INDEX(INDIRECT("times"&amp;GW$2),$F157,HH$28)&gt;10,INDEX(INDIRECT(GY157),$E157,HH$28)&lt;=INDEX(INDIRECT(GY157),$E157,$F157)),0,(INDEX(INDIRECT(GY157),$E157,$F157)-INDEX(INDIRECT(GY157),$E157,HH$28))*(10-INDEX(INDIRECT("times"&amp;GW$2),$F157,HH$28))/10)</f>
        <v>0</v>
      </c>
      <c r="HI157" s="47">
        <f ca="1">IF(OR(INDEX(INDIRECT("times"&amp;GW$2),$F157,HI$28)&gt;10,INDEX(INDIRECT(GY157),$E157,HI$28)&lt;=INDEX(INDIRECT(GY157),$E157,$F157)),0,(INDEX(INDIRECT(GY157),$E157,$F157)-INDEX(INDIRECT(GY157),$E157,HI$28))*(10-INDEX(INDIRECT("times"&amp;GW$2),$F157,HI$28))/10)</f>
        <v>0</v>
      </c>
      <c r="HJ157" s="47">
        <f ca="1">IF(OR(INDEX(INDIRECT("times"&amp;GW$2),$F157,HJ$28)&gt;10,INDEX(INDIRECT(GY157),$E157,HJ$28)&lt;=INDEX(INDIRECT(GY157),$E157,$F157)),0,(INDEX(INDIRECT(GY157),$E157,$F157)-INDEX(INDIRECT(GY157),$E157,HJ$28))*(10-INDEX(INDIRECT("times"&amp;GW$2),$F157,HJ$28))/10)</f>
        <v>0</v>
      </c>
      <c r="HK157" s="47">
        <f ca="1">IF(OR(INDEX(INDIRECT("times"&amp;GW$2),$F157,HK$28)&gt;10,INDEX(INDIRECT(GY157),$E157,HK$28)&lt;=INDEX(INDIRECT(GY157),$E157,$F157)),0,(INDEX(INDIRECT(GY157),$E157,$F157)-INDEX(INDIRECT(GY157),$E157,HK$28))*(10-INDEX(INDIRECT("times"&amp;GW$2),$F157,HK$28))/10)</f>
        <v>0</v>
      </c>
      <c r="HL157" s="47">
        <f ca="1">IF(OR(INDEX(INDIRECT("times"&amp;GW$2),$F157,HL$28)&gt;10,INDEX(INDIRECT(GY157),$E157,HL$28)&lt;=INDEX(INDIRECT(GY157),$E157,$F157)),0,(INDEX(INDIRECT(GY157),$E157,$F157)-INDEX(INDIRECT(GY157),$E157,HL$28))*(10-INDEX(INDIRECT("times"&amp;GW$2),$F157,HL$28))/10)</f>
        <v>0</v>
      </c>
      <c r="HM157" s="47">
        <f ca="1">IF(OR(INDEX(INDIRECT("times"&amp;GW$2),$F157,HM$28)&gt;10,INDEX(INDIRECT(GY157),$E157,HM$28)&lt;=INDEX(INDIRECT(GY157),$E157,$F157)),0,(INDEX(INDIRECT(GY157),$E157,$F157)-INDEX(INDIRECT(GY157),$E157,HM$28))*(10-INDEX(INDIRECT("times"&amp;GW$2),$F157,HM$28))/10)</f>
        <v>0</v>
      </c>
      <c r="HN157" s="47">
        <f ca="1">IF(OR(INDEX(INDIRECT("times"&amp;GW$2),$F157,HN$28)&gt;10,INDEX(INDIRECT(GY157),$E157,HN$28)&lt;=INDEX(INDIRECT(GY157),$E157,$F157)),0,(INDEX(INDIRECT(GY157),$E157,$F157)-INDEX(INDIRECT(GY157),$E157,HN$28))*(10-INDEX(INDIRECT("times"&amp;GW$2),$F157,HN$28))/10)</f>
        <v>0</v>
      </c>
      <c r="HO157" s="47">
        <f ca="1">IF(OR(INDEX(INDIRECT("times"&amp;GW$2),$F157,HO$28)&gt;10,INDEX(INDIRECT(GY157),$E157,HO$28)&lt;=INDEX(INDIRECT(GY157),$E157,$F157)),0,(INDEX(INDIRECT(GY157),$E157,$F157)-INDEX(INDIRECT(GY157),$E157,HO$28))*(10-INDEX(INDIRECT("times"&amp;GW$2),$F157,HO$28))/10)</f>
        <v>0</v>
      </c>
      <c r="HP157" s="47">
        <f ca="1">IF(OR(INDEX(INDIRECT("times"&amp;GW$2),$F157,HP$28)&gt;10,INDEX(INDIRECT(GY157),$E157,HP$28)&lt;=INDEX(INDIRECT(GY157),$E157,$F157)),0,(INDEX(INDIRECT(GY157),$E157,$F157)-INDEX(INDIRECT(GY157),$E157,HP$28))*(10-INDEX(INDIRECT("times"&amp;GW$2),$F157,HP$28))/10)</f>
        <v>0</v>
      </c>
      <c r="HQ157" s="47">
        <f ca="1">IF(OR(INDEX(INDIRECT("times"&amp;GW$2),$F157,HQ$28)&gt;10,INDEX(INDIRECT(GY157),$E157,HQ$28)&lt;=INDEX(INDIRECT(GY157),$E157,$F157)),0,(INDEX(INDIRECT(GY157),$E157,$F157)-INDEX(INDIRECT(GY157),$E157,HQ$28))*(10-INDEX(INDIRECT("times"&amp;GW$2),$F157,HQ$28))/10)</f>
        <v>0</v>
      </c>
      <c r="HR157" s="47">
        <f ca="1">IF(OR(INDEX(INDIRECT("times"&amp;GW$2),$F157,HR$28)&gt;10,INDEX(INDIRECT(GY157),$E157,HR$28)&lt;=INDEX(INDIRECT(GY157),$E157,$F157)),0,(INDEX(INDIRECT(GY157),$E157,$F157)-INDEX(INDIRECT(GY157),$E157,HR$28))*(10-INDEX(INDIRECT("times"&amp;GW$2),$F157,HR$28))/10)</f>
        <v>0</v>
      </c>
      <c r="HS157" s="47">
        <f ca="1">IF(OR(INDEX(INDIRECT("times"&amp;GW$2),$F157,HS$28)&gt;10,INDEX(INDIRECT(GY157),$E157,HS$28)&lt;=INDEX(INDIRECT(GY157),$E157,$F157)),0,(INDEX(INDIRECT(GY157),$E157,$F157)-INDEX(INDIRECT(GY157),$E157,HS$28))*(10-INDEX(INDIRECT("times"&amp;GW$2),$F157,HS$28))/10)</f>
        <v>0</v>
      </c>
      <c r="HT157" s="47">
        <f ca="1">IF(OR(INDEX(INDIRECT("times"&amp;GW$2),$F157,HT$28)&gt;10,INDEX(INDIRECT(GY157),$E157,HT$28)&lt;=INDEX(INDIRECT(GY157),$E157,$F157)),0,(INDEX(INDIRECT(GY157),$E157,$F157)-INDEX(INDIRECT(GY157),$E157,HT$28))*(10-INDEX(INDIRECT("times"&amp;GW$2),$F157,HT$28))/10)</f>
        <v>0</v>
      </c>
      <c r="HU157" s="47">
        <f ca="1">IF(OR(INDEX(INDIRECT("times"&amp;GW$2),$F157,HU$28)&gt;10,INDEX(INDIRECT(GY157),$E157,HU$28)&lt;=INDEX(INDIRECT(GY157),$E157,$F157)),0,(INDEX(INDIRECT(GY157),$E157,$F157)-INDEX(INDIRECT(GY157),$E157,HU$28))*(10-INDEX(INDIRECT("times"&amp;GW$2),$F157,HU$28))/10)</f>
        <v>0</v>
      </c>
      <c r="HV157" s="48">
        <f ca="1">IF(OR(INDEX(INDIRECT("times"&amp;GW$2),$F157,HV$28)&gt;10,INDEX(INDIRECT(GY157),$E157,HV$28)&lt;=INDEX(INDIRECT(GY157),$E157,$F157)),0,(INDEX(INDIRECT(GY157),$E157,$F157)-INDEX(INDIRECT(GY157),$E157,HV$28))*(10-INDEX(INDIRECT("times"&amp;GW$2),$F157,HV$28))/10)</f>
        <v>0</v>
      </c>
      <c r="HW157" s="201">
        <v>10</v>
      </c>
    </row>
    <row r="158" spans="1:231" ht="15">
      <c r="A158" s="18" t="s">
        <v>199</v>
      </c>
      <c r="B158" s="122">
        <f>A131</f>
        <v>1</v>
      </c>
      <c r="C158" s="122" t="str">
        <f>A132</f>
        <v>work1834</v>
      </c>
      <c r="D158" s="210" t="str">
        <f t="shared" si="598"/>
        <v>core1_work1834</v>
      </c>
      <c r="E158" s="122">
        <v>1</v>
      </c>
      <c r="F158" s="33">
        <v>11</v>
      </c>
      <c r="G158" s="46">
        <f ca="1">IF(OR(INDEX(INDIRECT("times"&amp;B$2),$F158,G$28)&gt;10,INDEX(INDIRECT(D158),$E158,G$28)&lt;=INDEX(INDIRECT(D158),$E158,$F158)),0,(INDEX(INDIRECT(D158),$E158,$F158)-INDEX(INDIRECT(D158),$E158,G$28))*(10-INDEX(INDIRECT("times"&amp;B$2),$F158,G$28))/10)</f>
        <v>0</v>
      </c>
      <c r="H158" s="47">
        <f ca="1">IF(OR(INDEX(INDIRECT("times"&amp;B$2),$F158,H$28)&gt;10,INDEX(INDIRECT(D158),$E158,H$28)&lt;=INDEX(INDIRECT(D158),$E158,$F158)),0,(INDEX(INDIRECT(D158),$E158,$F158)-INDEX(INDIRECT(D158),$E158,H$28))*(10-INDEX(INDIRECT("times"&amp;B$2),$F158,H$28))/10)</f>
        <v>0</v>
      </c>
      <c r="I158" s="47">
        <f ca="1">IF(OR(INDEX(INDIRECT("times"&amp;B$2),$F158,I$28)&gt;10,INDEX(INDIRECT(D158),$E158,I$28)&lt;=INDEX(INDIRECT(D158),$E158,$F158)),0,(INDEX(INDIRECT(D158),$E158,$F158)-INDEX(INDIRECT(D158),$E158,I$28))*(10-INDEX(INDIRECT("times"&amp;B$2),$F158,I$28))/10)</f>
        <v>0</v>
      </c>
      <c r="J158" s="47">
        <f ca="1">IF(OR(INDEX(INDIRECT("times"&amp;B$2),$F158,J$28)&gt;10,INDEX(INDIRECT(D158),$E158,J$28)&lt;=INDEX(INDIRECT(D158),$E158,$F158)),0,(INDEX(INDIRECT(D158),$E158,$F158)-INDEX(INDIRECT(D158),$E158,J$28))*(10-INDEX(INDIRECT("times"&amp;B$2),$F158,J$28))/10)</f>
        <v>0</v>
      </c>
      <c r="K158" s="47">
        <f ca="1">IF(OR(INDEX(INDIRECT("times"&amp;B$2),$F158,K$28)&gt;10,INDEX(INDIRECT(D158),$E158,K$28)&lt;=INDEX(INDIRECT(D158),$E158,$F158)),0,(INDEX(INDIRECT(D158),$E158,$F158)-INDEX(INDIRECT(D158),$E158,K$28))*(10-INDEX(INDIRECT("times"&amp;B$2),$F158,K$28))/10)</f>
        <v>0</v>
      </c>
      <c r="L158" s="47">
        <f ca="1">IF(OR(INDEX(INDIRECT("times"&amp;B$2),$F158,L$28)&gt;10,INDEX(INDIRECT(D158),$E158,L$28)&lt;=INDEX(INDIRECT(D158),$E158,$F158)),0,(INDEX(INDIRECT(D158),$E158,$F158)-INDEX(INDIRECT(D158),$E158,L$28))*(10-INDEX(INDIRECT("times"&amp;B$2),$F158,L$28))/10)</f>
        <v>0</v>
      </c>
      <c r="M158" s="47">
        <f ca="1">IF(OR(INDEX(INDIRECT("times"&amp;B$2),$F158,M$28)&gt;10,INDEX(INDIRECT(D158),$E158,M$28)&lt;=INDEX(INDIRECT(D158),$E158,$F158)),0,(INDEX(INDIRECT(D158),$E158,$F158)-INDEX(INDIRECT(D158),$E158,M$28))*(10-INDEX(INDIRECT("times"&amp;B$2),$F158,M$28))/10)</f>
        <v>0</v>
      </c>
      <c r="N158" s="47">
        <f ca="1">IF(OR(INDEX(INDIRECT("times"&amp;B$2),$F158,N$28)&gt;10,INDEX(INDIRECT(D158),$E158,N$28)&lt;=INDEX(INDIRECT(D158),$E158,$F158)),0,(INDEX(INDIRECT(D158),$E158,$F158)-INDEX(INDIRECT(D158),$E158,N$28))*(10-INDEX(INDIRECT("times"&amp;B$2),$F158,N$28))/10)</f>
        <v>0</v>
      </c>
      <c r="O158" s="47">
        <f ca="1">IF(OR(INDEX(INDIRECT("times"&amp;B$2),$F158,O$28)&gt;10,INDEX(INDIRECT(D158),$E158,O$28)&lt;=INDEX(INDIRECT(D158),$E158,$F158)),0,(INDEX(INDIRECT(D158),$E158,$F158)-INDEX(INDIRECT(D158),$E158,O$28))*(10-INDEX(INDIRECT("times"&amp;B$2),$F158,O$28))/10)</f>
        <v>0</v>
      </c>
      <c r="P158" s="47">
        <f ca="1">IF(OR(INDEX(INDIRECT("times"&amp;B$2),$F158,P$28)&gt;10,INDEX(INDIRECT(D158),$E158,P$28)&lt;=INDEX(INDIRECT(D158),$E158,$F158)),0,(INDEX(INDIRECT(D158),$E158,$F158)-INDEX(INDIRECT(D158),$E158,P$28))*(10-INDEX(INDIRECT("times"&amp;B$2),$F158,P$28))/10)</f>
        <v>0</v>
      </c>
      <c r="Q158" s="47">
        <f ca="1">IF(OR(INDEX(INDIRECT("times"&amp;B$2),$F158,Q$28)&gt;10,INDEX(INDIRECT(D158),$E158,Q$28)&lt;=INDEX(INDIRECT(D158),$E158,$F158)),0,(INDEX(INDIRECT(D158),$E158,$F158)-INDEX(INDIRECT(D158),$E158,Q$28))*(10-INDEX(INDIRECT("times"&amp;B$2),$F158,Q$28))/10)</f>
        <v>0</v>
      </c>
      <c r="R158" s="47">
        <f ca="1">IF(OR(INDEX(INDIRECT("times"&amp;B$2),$F158,R$28)&gt;10,INDEX(INDIRECT(D158),$E158,R$28)&lt;=INDEX(INDIRECT(D158),$E158,$F158)),0,(INDEX(INDIRECT(D158),$E158,$F158)-INDEX(INDIRECT(D158),$E158,R$28))*(10-INDEX(INDIRECT("times"&amp;B$2),$F158,R$28))/10)</f>
        <v>0</v>
      </c>
      <c r="S158" s="47">
        <f ca="1">IF(OR(INDEX(INDIRECT("times"&amp;B$2),$F158,S$28)&gt;10,INDEX(INDIRECT(D158),$E158,S$28)&lt;=INDEX(INDIRECT(D158),$E158,$F158)),0,(INDEX(INDIRECT(D158),$E158,$F158)-INDEX(INDIRECT(D158),$E158,S$28))*(10-INDEX(INDIRECT("times"&amp;B$2),$F158,S$28))/10)</f>
        <v>0</v>
      </c>
      <c r="T158" s="47">
        <f ca="1">IF(OR(INDEX(INDIRECT("times"&amp;B$2),$F158,T$28)&gt;10,INDEX(INDIRECT(D158),$E158,T$28)&lt;=INDEX(INDIRECT(D158),$E158,$F158)),0,(INDEX(INDIRECT(D158),$E158,$F158)-INDEX(INDIRECT(D158),$E158,T$28))*(10-INDEX(INDIRECT("times"&amp;B$2),$F158,T$28))/10)</f>
        <v>0</v>
      </c>
      <c r="U158" s="47">
        <f ca="1">IF(OR(INDEX(INDIRECT("times"&amp;B$2),$F158,U$28)&gt;10,INDEX(INDIRECT(D158),$E158,U$28)&lt;=INDEX(INDIRECT(D158),$E158,$F158)),0,(INDEX(INDIRECT(D158),$E158,$F158)-INDEX(INDIRECT(D158),$E158,U$28))*(10-INDEX(INDIRECT("times"&amp;B$2),$F158,U$28))/10)</f>
        <v>0</v>
      </c>
      <c r="V158" s="47">
        <f ca="1">IF(OR(INDEX(INDIRECT("times"&amp;B$2),$F158,V$28)&gt;10,INDEX(INDIRECT(D158),$E158,V$28)&lt;=INDEX(INDIRECT(D158),$E158,$F158)),0,(INDEX(INDIRECT(D158),$E158,$F158)-INDEX(INDIRECT(D158),$E158,V$28))*(10-INDEX(INDIRECT("times"&amp;B$2),$F158,V$28))/10)</f>
        <v>0</v>
      </c>
      <c r="W158" s="47">
        <f ca="1">IF(OR(INDEX(INDIRECT("times"&amp;B$2),$F158,W$28)&gt;10,INDEX(INDIRECT(D158),$E158,W$28)&lt;=INDEX(INDIRECT(D158),$E158,$F158)),0,(INDEX(INDIRECT(D158),$E158,$F158)-INDEX(INDIRECT(D158),$E158,W$28))*(10-INDEX(INDIRECT("times"&amp;B$2),$F158,W$28))/10)</f>
        <v>0</v>
      </c>
      <c r="X158" s="47">
        <f ca="1">IF(OR(INDEX(INDIRECT("times"&amp;B$2),$F158,X$28)&gt;10,INDEX(INDIRECT(D158),$E158,X$28)&lt;=INDEX(INDIRECT(D158),$E158,$F158)),0,(INDEX(INDIRECT(D158),$E158,$F158)-INDEX(INDIRECT(D158),$E158,X$28))*(10-INDEX(INDIRECT("times"&amp;B$2),$F158,X$28))/10)</f>
        <v>0</v>
      </c>
      <c r="Y158" s="47">
        <f ca="1">IF(OR(INDEX(INDIRECT("times"&amp;B$2),$F158,Y$28)&gt;10,INDEX(INDIRECT(D158),$E158,Y$28)&lt;=INDEX(INDIRECT(D158),$E158,$F158)),0,(INDEX(INDIRECT(D158),$E158,$F158)-INDEX(INDIRECT(D158),$E158,Y$28))*(10-INDEX(INDIRECT("times"&amp;B$2),$F158,Y$28))/10)</f>
        <v>0</v>
      </c>
      <c r="Z158" s="47">
        <f ca="1">IF(OR(INDEX(INDIRECT("times"&amp;B$2),$F158,Z$28)&gt;10,INDEX(INDIRECT(D158),$E158,Z$28)&lt;=INDEX(INDIRECT(D158),$E158,$F158)),0,(INDEX(INDIRECT(D158),$E158,$F158)-INDEX(INDIRECT(D158),$E158,Z$28))*(10-INDEX(INDIRECT("times"&amp;B$2),$F158,Z$28))/10)</f>
        <v>0</v>
      </c>
      <c r="AA158" s="48">
        <f ca="1">IF(OR(INDEX(INDIRECT("times"&amp;B$2),$F158,AA$28)&gt;10,INDEX(INDIRECT(D158),$E158,AA$28)&lt;=INDEX(INDIRECT(D158),$E158,$F158)),0,(INDEX(INDIRECT(D158),$E158,$F158)-INDEX(INDIRECT(D158),$E158,AA$28))*(10-INDEX(INDIRECT("times"&amp;B$2),$F158,AA$28))/10)</f>
        <v>0</v>
      </c>
      <c r="AB158" s="201">
        <v>11</v>
      </c>
      <c r="AD158" s="18" t="s">
        <v>199</v>
      </c>
      <c r="AE158" s="122">
        <f>AD131</f>
        <v>1</v>
      </c>
      <c r="AF158" s="122" t="str">
        <f>AD132</f>
        <v>shop1834</v>
      </c>
      <c r="AG158" s="210" t="str">
        <f t="shared" si="599"/>
        <v>core1_shop1834</v>
      </c>
      <c r="AH158" s="122">
        <v>1</v>
      </c>
      <c r="AI158" s="33">
        <v>11</v>
      </c>
      <c r="AJ158" s="46">
        <f ca="1">IF(OR(INDEX(INDIRECT("times"&amp;AE$2),$F158,AJ$28)&gt;10,INDEX(INDIRECT(AG158),$E158,AJ$28)&lt;=INDEX(INDIRECT(AG158),$E158,$F158)),0,(INDEX(INDIRECT(AG158),$E158,$F158)-INDEX(INDIRECT(AG158),$E158,AJ$28))*(10-INDEX(INDIRECT("times"&amp;AE$2),$F158,AJ$28))/10)</f>
        <v>0</v>
      </c>
      <c r="AK158" s="47">
        <f ca="1">IF(OR(INDEX(INDIRECT("times"&amp;AE$2),$F158,AK$28)&gt;10,INDEX(INDIRECT(AG158),$E158,AK$28)&lt;=INDEX(INDIRECT(AG158),$E158,$F158)),0,(INDEX(INDIRECT(AG158),$E158,$F158)-INDEX(INDIRECT(AG158),$E158,AK$28))*(10-INDEX(INDIRECT("times"&amp;AE$2),$F158,AK$28))/10)</f>
        <v>0</v>
      </c>
      <c r="AL158" s="47">
        <f ca="1">IF(OR(INDEX(INDIRECT("times"&amp;AE$2),$F158,AL$28)&gt;10,INDEX(INDIRECT(AG158),$E158,AL$28)&lt;=INDEX(INDIRECT(AG158),$E158,$F158)),0,(INDEX(INDIRECT(AG158),$E158,$F158)-INDEX(INDIRECT(AG158),$E158,AL$28))*(10-INDEX(INDIRECT("times"&amp;AE$2),$F158,AL$28))/10)</f>
        <v>0</v>
      </c>
      <c r="AM158" s="47">
        <f ca="1">IF(OR(INDEX(INDIRECT("times"&amp;AE$2),$F158,AM$28)&gt;10,INDEX(INDIRECT(AG158),$E158,AM$28)&lt;=INDEX(INDIRECT(AG158),$E158,$F158)),0,(INDEX(INDIRECT(AG158),$E158,$F158)-INDEX(INDIRECT(AG158),$E158,AM$28))*(10-INDEX(INDIRECT("times"&amp;AE$2),$F158,AM$28))/10)</f>
        <v>0</v>
      </c>
      <c r="AN158" s="47">
        <f ca="1">IF(OR(INDEX(INDIRECT("times"&amp;AE$2),$F158,AN$28)&gt;10,INDEX(INDIRECT(AG158),$E158,AN$28)&lt;=INDEX(INDIRECT(AG158),$E158,$F158)),0,(INDEX(INDIRECT(AG158),$E158,$F158)-INDEX(INDIRECT(AG158),$E158,AN$28))*(10-INDEX(INDIRECT("times"&amp;AE$2),$F158,AN$28))/10)</f>
        <v>0</v>
      </c>
      <c r="AO158" s="47">
        <f ca="1">IF(OR(INDEX(INDIRECT("times"&amp;AE$2),$F158,AO$28)&gt;10,INDEX(INDIRECT(AG158),$E158,AO$28)&lt;=INDEX(INDIRECT(AG158),$E158,$F158)),0,(INDEX(INDIRECT(AG158),$E158,$F158)-INDEX(INDIRECT(AG158),$E158,AO$28))*(10-INDEX(INDIRECT("times"&amp;AE$2),$F158,AO$28))/10)</f>
        <v>0</v>
      </c>
      <c r="AP158" s="47">
        <f ca="1">IF(OR(INDEX(INDIRECT("times"&amp;AE$2),$F158,AP$28)&gt;10,INDEX(INDIRECT(AG158),$E158,AP$28)&lt;=INDEX(INDIRECT(AG158),$E158,$F158)),0,(INDEX(INDIRECT(AG158),$E158,$F158)-INDEX(INDIRECT(AG158),$E158,AP$28))*(10-INDEX(INDIRECT("times"&amp;AE$2),$F158,AP$28))/10)</f>
        <v>0</v>
      </c>
      <c r="AQ158" s="47">
        <f ca="1">IF(OR(INDEX(INDIRECT("times"&amp;AE$2),$F158,AQ$28)&gt;10,INDEX(INDIRECT(AG158),$E158,AQ$28)&lt;=INDEX(INDIRECT(AG158),$E158,$F158)),0,(INDEX(INDIRECT(AG158),$E158,$F158)-INDEX(INDIRECT(AG158),$E158,AQ$28))*(10-INDEX(INDIRECT("times"&amp;AE$2),$F158,AQ$28))/10)</f>
        <v>0</v>
      </c>
      <c r="AR158" s="47">
        <f ca="1">IF(OR(INDEX(INDIRECT("times"&amp;AE$2),$F158,AR$28)&gt;10,INDEX(INDIRECT(AG158),$E158,AR$28)&lt;=INDEX(INDIRECT(AG158),$E158,$F158)),0,(INDEX(INDIRECT(AG158),$E158,$F158)-INDEX(INDIRECT(AG158),$E158,AR$28))*(10-INDEX(INDIRECT("times"&amp;AE$2),$F158,AR$28))/10)</f>
        <v>0</v>
      </c>
      <c r="AS158" s="47">
        <f ca="1">IF(OR(INDEX(INDIRECT("times"&amp;AE$2),$F158,AS$28)&gt;10,INDEX(INDIRECT(AG158),$E158,AS$28)&lt;=INDEX(INDIRECT(AG158),$E158,$F158)),0,(INDEX(INDIRECT(AG158),$E158,$F158)-INDEX(INDIRECT(AG158),$E158,AS$28))*(10-INDEX(INDIRECT("times"&amp;AE$2),$F158,AS$28))/10)</f>
        <v>0</v>
      </c>
      <c r="AT158" s="47">
        <f ca="1">IF(OR(INDEX(INDIRECT("times"&amp;AE$2),$F158,AT$28)&gt;10,INDEX(INDIRECT(AG158),$E158,AT$28)&lt;=INDEX(INDIRECT(AG158),$E158,$F158)),0,(INDEX(INDIRECT(AG158),$E158,$F158)-INDEX(INDIRECT(AG158),$E158,AT$28))*(10-INDEX(INDIRECT("times"&amp;AE$2),$F158,AT$28))/10)</f>
        <v>0</v>
      </c>
      <c r="AU158" s="47">
        <f ca="1">IF(OR(INDEX(INDIRECT("times"&amp;AE$2),$F158,AU$28)&gt;10,INDEX(INDIRECT(AG158),$E158,AU$28)&lt;=INDEX(INDIRECT(AG158),$E158,$F158)),0,(INDEX(INDIRECT(AG158),$E158,$F158)-INDEX(INDIRECT(AG158),$E158,AU$28))*(10-INDEX(INDIRECT("times"&amp;AE$2),$F158,AU$28))/10)</f>
        <v>0</v>
      </c>
      <c r="AV158" s="47">
        <f ca="1">IF(OR(INDEX(INDIRECT("times"&amp;AE$2),$F158,AV$28)&gt;10,INDEX(INDIRECT(AG158),$E158,AV$28)&lt;=INDEX(INDIRECT(AG158),$E158,$F158)),0,(INDEX(INDIRECT(AG158),$E158,$F158)-INDEX(INDIRECT(AG158),$E158,AV$28))*(10-INDEX(INDIRECT("times"&amp;AE$2),$F158,AV$28))/10)</f>
        <v>0</v>
      </c>
      <c r="AW158" s="47">
        <f ca="1">IF(OR(INDEX(INDIRECT("times"&amp;AE$2),$F158,AW$28)&gt;10,INDEX(INDIRECT(AG158),$E158,AW$28)&lt;=INDEX(INDIRECT(AG158),$E158,$F158)),0,(INDEX(INDIRECT(AG158),$E158,$F158)-INDEX(INDIRECT(AG158),$E158,AW$28))*(10-INDEX(INDIRECT("times"&amp;AE$2),$F158,AW$28))/10)</f>
        <v>0</v>
      </c>
      <c r="AX158" s="47">
        <f ca="1">IF(OR(INDEX(INDIRECT("times"&amp;AE$2),$F158,AX$28)&gt;10,INDEX(INDIRECT(AG158),$E158,AX$28)&lt;=INDEX(INDIRECT(AG158),$E158,$F158)),0,(INDEX(INDIRECT(AG158),$E158,$F158)-INDEX(INDIRECT(AG158),$E158,AX$28))*(10-INDEX(INDIRECT("times"&amp;AE$2),$F158,AX$28))/10)</f>
        <v>0</v>
      </c>
      <c r="AY158" s="47">
        <f ca="1">IF(OR(INDEX(INDIRECT("times"&amp;AE$2),$F158,AY$28)&gt;10,INDEX(INDIRECT(AG158),$E158,AY$28)&lt;=INDEX(INDIRECT(AG158),$E158,$F158)),0,(INDEX(INDIRECT(AG158),$E158,$F158)-INDEX(INDIRECT(AG158),$E158,AY$28))*(10-INDEX(INDIRECT("times"&amp;AE$2),$F158,AY$28))/10)</f>
        <v>0</v>
      </c>
      <c r="AZ158" s="47">
        <f ca="1">IF(OR(INDEX(INDIRECT("times"&amp;AE$2),$F158,AZ$28)&gt;10,INDEX(INDIRECT(AG158),$E158,AZ$28)&lt;=INDEX(INDIRECT(AG158),$E158,$F158)),0,(INDEX(INDIRECT(AG158),$E158,$F158)-INDEX(INDIRECT(AG158),$E158,AZ$28))*(10-INDEX(INDIRECT("times"&amp;AE$2),$F158,AZ$28))/10)</f>
        <v>0</v>
      </c>
      <c r="BA158" s="47">
        <f ca="1">IF(OR(INDEX(INDIRECT("times"&amp;AE$2),$F158,BA$28)&gt;10,INDEX(INDIRECT(AG158),$E158,BA$28)&lt;=INDEX(INDIRECT(AG158),$E158,$F158)),0,(INDEX(INDIRECT(AG158),$E158,$F158)-INDEX(INDIRECT(AG158),$E158,BA$28))*(10-INDEX(INDIRECT("times"&amp;AE$2),$F158,BA$28))/10)</f>
        <v>0</v>
      </c>
      <c r="BB158" s="47">
        <f ca="1">IF(OR(INDEX(INDIRECT("times"&amp;AE$2),$F158,BB$28)&gt;10,INDEX(INDIRECT(AG158),$E158,BB$28)&lt;=INDEX(INDIRECT(AG158),$E158,$F158)),0,(INDEX(INDIRECT(AG158),$E158,$F158)-INDEX(INDIRECT(AG158),$E158,BB$28))*(10-INDEX(INDIRECT("times"&amp;AE$2),$F158,BB$28))/10)</f>
        <v>0</v>
      </c>
      <c r="BC158" s="47">
        <f ca="1">IF(OR(INDEX(INDIRECT("times"&amp;AE$2),$F158,BC$28)&gt;10,INDEX(INDIRECT(AG158),$E158,BC$28)&lt;=INDEX(INDIRECT(AG158),$E158,$F158)),0,(INDEX(INDIRECT(AG158),$E158,$F158)-INDEX(INDIRECT(AG158),$E158,BC$28))*(10-INDEX(INDIRECT("times"&amp;AE$2),$F158,BC$28))/10)</f>
        <v>0</v>
      </c>
      <c r="BD158" s="48">
        <f ca="1">IF(OR(INDEX(INDIRECT("times"&amp;AE$2),$F158,BD$28)&gt;10,INDEX(INDIRECT(AG158),$E158,BD$28)&lt;=INDEX(INDIRECT(AG158),$E158,$F158)),0,(INDEX(INDIRECT(AG158),$E158,$F158)-INDEX(INDIRECT(AG158),$E158,BD$28))*(10-INDEX(INDIRECT("times"&amp;AE$2),$F158,BD$28))/10)</f>
        <v>0</v>
      </c>
      <c r="BE158" s="201">
        <v>11</v>
      </c>
      <c r="BG158" s="18" t="s">
        <v>199</v>
      </c>
      <c r="BH158" s="122">
        <f>BG131</f>
        <v>1</v>
      </c>
      <c r="BI158" s="122" t="str">
        <f>BG132</f>
        <v>lei1834</v>
      </c>
      <c r="BJ158" s="210" t="str">
        <f t="shared" si="600"/>
        <v>core1_lei1834</v>
      </c>
      <c r="BK158" s="122">
        <v>1</v>
      </c>
      <c r="BL158" s="33">
        <v>11</v>
      </c>
      <c r="BM158" s="46">
        <f ca="1">IF(OR(INDEX(INDIRECT("times"&amp;BH$2),$F158,BM$28)&gt;10,INDEX(INDIRECT(BJ158),$E158,BM$28)&lt;=INDEX(INDIRECT(BJ158),$E158,$F158)),0,(INDEX(INDIRECT(BJ158),$E158,$F158)-INDEX(INDIRECT(BJ158),$E158,BM$28))*(10-INDEX(INDIRECT("times"&amp;BH$2),$F158,BM$28))/10)</f>
        <v>0</v>
      </c>
      <c r="BN158" s="47">
        <f ca="1">IF(OR(INDEX(INDIRECT("times"&amp;BH$2),$F158,BN$28)&gt;10,INDEX(INDIRECT(BJ158),$E158,BN$28)&lt;=INDEX(INDIRECT(BJ158),$E158,$F158)),0,(INDEX(INDIRECT(BJ158),$E158,$F158)-INDEX(INDIRECT(BJ158),$E158,BN$28))*(10-INDEX(INDIRECT("times"&amp;BH$2),$F158,BN$28))/10)</f>
        <v>0</v>
      </c>
      <c r="BO158" s="47">
        <f ca="1">IF(OR(INDEX(INDIRECT("times"&amp;BH$2),$F158,BO$28)&gt;10,INDEX(INDIRECT(BJ158),$E158,BO$28)&lt;=INDEX(INDIRECT(BJ158),$E158,$F158)),0,(INDEX(INDIRECT(BJ158),$E158,$F158)-INDEX(INDIRECT(BJ158),$E158,BO$28))*(10-INDEX(INDIRECT("times"&amp;BH$2),$F158,BO$28))/10)</f>
        <v>0</v>
      </c>
      <c r="BP158" s="47">
        <f ca="1">IF(OR(INDEX(INDIRECT("times"&amp;BH$2),$F158,BP$28)&gt;10,INDEX(INDIRECT(BJ158),$E158,BP$28)&lt;=INDEX(INDIRECT(BJ158),$E158,$F158)),0,(INDEX(INDIRECT(BJ158),$E158,$F158)-INDEX(INDIRECT(BJ158),$E158,BP$28))*(10-INDEX(INDIRECT("times"&amp;BH$2),$F158,BP$28))/10)</f>
        <v>0</v>
      </c>
      <c r="BQ158" s="47">
        <f ca="1">IF(OR(INDEX(INDIRECT("times"&amp;BH$2),$F158,BQ$28)&gt;10,INDEX(INDIRECT(BJ158),$E158,BQ$28)&lt;=INDEX(INDIRECT(BJ158),$E158,$F158)),0,(INDEX(INDIRECT(BJ158),$E158,$F158)-INDEX(INDIRECT(BJ158),$E158,BQ$28))*(10-INDEX(INDIRECT("times"&amp;BH$2),$F158,BQ$28))/10)</f>
        <v>0</v>
      </c>
      <c r="BR158" s="47">
        <f ca="1">IF(OR(INDEX(INDIRECT("times"&amp;BH$2),$F158,BR$28)&gt;10,INDEX(INDIRECT(BJ158),$E158,BR$28)&lt;=INDEX(INDIRECT(BJ158),$E158,$F158)),0,(INDEX(INDIRECT(BJ158),$E158,$F158)-INDEX(INDIRECT(BJ158),$E158,BR$28))*(10-INDEX(INDIRECT("times"&amp;BH$2),$F158,BR$28))/10)</f>
        <v>0</v>
      </c>
      <c r="BS158" s="47">
        <f ca="1">IF(OR(INDEX(INDIRECT("times"&amp;BH$2),$F158,BS$28)&gt;10,INDEX(INDIRECT(BJ158),$E158,BS$28)&lt;=INDEX(INDIRECT(BJ158),$E158,$F158)),0,(INDEX(INDIRECT(BJ158),$E158,$F158)-INDEX(INDIRECT(BJ158),$E158,BS$28))*(10-INDEX(INDIRECT("times"&amp;BH$2),$F158,BS$28))/10)</f>
        <v>0</v>
      </c>
      <c r="BT158" s="47">
        <f ca="1">IF(OR(INDEX(INDIRECT("times"&amp;BH$2),$F158,BT$28)&gt;10,INDEX(INDIRECT(BJ158),$E158,BT$28)&lt;=INDEX(INDIRECT(BJ158),$E158,$F158)),0,(INDEX(INDIRECT(BJ158),$E158,$F158)-INDEX(INDIRECT(BJ158),$E158,BT$28))*(10-INDEX(INDIRECT("times"&amp;BH$2),$F158,BT$28))/10)</f>
        <v>0</v>
      </c>
      <c r="BU158" s="47">
        <f ca="1">IF(OR(INDEX(INDIRECT("times"&amp;BH$2),$F158,BU$28)&gt;10,INDEX(INDIRECT(BJ158),$E158,BU$28)&lt;=INDEX(INDIRECT(BJ158),$E158,$F158)),0,(INDEX(INDIRECT(BJ158),$E158,$F158)-INDEX(INDIRECT(BJ158),$E158,BU$28))*(10-INDEX(INDIRECT("times"&amp;BH$2),$F158,BU$28))/10)</f>
        <v>0</v>
      </c>
      <c r="BV158" s="47">
        <f ca="1">IF(OR(INDEX(INDIRECT("times"&amp;BH$2),$F158,BV$28)&gt;10,INDEX(INDIRECT(BJ158),$E158,BV$28)&lt;=INDEX(INDIRECT(BJ158),$E158,$F158)),0,(INDEX(INDIRECT(BJ158),$E158,$F158)-INDEX(INDIRECT(BJ158),$E158,BV$28))*(10-INDEX(INDIRECT("times"&amp;BH$2),$F158,BV$28))/10)</f>
        <v>0</v>
      </c>
      <c r="BW158" s="47">
        <f ca="1">IF(OR(INDEX(INDIRECT("times"&amp;BH$2),$F158,BW$28)&gt;10,INDEX(INDIRECT(BJ158),$E158,BW$28)&lt;=INDEX(INDIRECT(BJ158),$E158,$F158)),0,(INDEX(INDIRECT(BJ158),$E158,$F158)-INDEX(INDIRECT(BJ158),$E158,BW$28))*(10-INDEX(INDIRECT("times"&amp;BH$2),$F158,BW$28))/10)</f>
        <v>0</v>
      </c>
      <c r="BX158" s="47">
        <f ca="1">IF(OR(INDEX(INDIRECT("times"&amp;BH$2),$F158,BX$28)&gt;10,INDEX(INDIRECT(BJ158),$E158,BX$28)&lt;=INDEX(INDIRECT(BJ158),$E158,$F158)),0,(INDEX(INDIRECT(BJ158),$E158,$F158)-INDEX(INDIRECT(BJ158),$E158,BX$28))*(10-INDEX(INDIRECT("times"&amp;BH$2),$F158,BX$28))/10)</f>
        <v>0</v>
      </c>
      <c r="BY158" s="47">
        <f ca="1">IF(OR(INDEX(INDIRECT("times"&amp;BH$2),$F158,BY$28)&gt;10,INDEX(INDIRECT(BJ158),$E158,BY$28)&lt;=INDEX(INDIRECT(BJ158),$E158,$F158)),0,(INDEX(INDIRECT(BJ158),$E158,$F158)-INDEX(INDIRECT(BJ158),$E158,BY$28))*(10-INDEX(INDIRECT("times"&amp;BH$2),$F158,BY$28))/10)</f>
        <v>0</v>
      </c>
      <c r="BZ158" s="47">
        <f ca="1">IF(OR(INDEX(INDIRECT("times"&amp;BH$2),$F158,BZ$28)&gt;10,INDEX(INDIRECT(BJ158),$E158,BZ$28)&lt;=INDEX(INDIRECT(BJ158),$E158,$F158)),0,(INDEX(INDIRECT(BJ158),$E158,$F158)-INDEX(INDIRECT(BJ158),$E158,BZ$28))*(10-INDEX(INDIRECT("times"&amp;BH$2),$F158,BZ$28))/10)</f>
        <v>0</v>
      </c>
      <c r="CA158" s="47">
        <f ca="1">IF(OR(INDEX(INDIRECT("times"&amp;BH$2),$F158,CA$28)&gt;10,INDEX(INDIRECT(BJ158),$E158,CA$28)&lt;=INDEX(INDIRECT(BJ158),$E158,$F158)),0,(INDEX(INDIRECT(BJ158),$E158,$F158)-INDEX(INDIRECT(BJ158),$E158,CA$28))*(10-INDEX(INDIRECT("times"&amp;BH$2),$F158,CA$28))/10)</f>
        <v>0</v>
      </c>
      <c r="CB158" s="47">
        <f ca="1">IF(OR(INDEX(INDIRECT("times"&amp;BH$2),$F158,CB$28)&gt;10,INDEX(INDIRECT(BJ158),$E158,CB$28)&lt;=INDEX(INDIRECT(BJ158),$E158,$F158)),0,(INDEX(INDIRECT(BJ158),$E158,$F158)-INDEX(INDIRECT(BJ158),$E158,CB$28))*(10-INDEX(INDIRECT("times"&amp;BH$2),$F158,CB$28))/10)</f>
        <v>0</v>
      </c>
      <c r="CC158" s="47">
        <f ca="1">IF(OR(INDEX(INDIRECT("times"&amp;BH$2),$F158,CC$28)&gt;10,INDEX(INDIRECT(BJ158),$E158,CC$28)&lt;=INDEX(INDIRECT(BJ158),$E158,$F158)),0,(INDEX(INDIRECT(BJ158),$E158,$F158)-INDEX(INDIRECT(BJ158),$E158,CC$28))*(10-INDEX(INDIRECT("times"&amp;BH$2),$F158,CC$28))/10)</f>
        <v>0</v>
      </c>
      <c r="CD158" s="47">
        <f ca="1">IF(OR(INDEX(INDIRECT("times"&amp;BH$2),$F158,CD$28)&gt;10,INDEX(INDIRECT(BJ158),$E158,CD$28)&lt;=INDEX(INDIRECT(BJ158),$E158,$F158)),0,(INDEX(INDIRECT(BJ158),$E158,$F158)-INDEX(INDIRECT(BJ158),$E158,CD$28))*(10-INDEX(INDIRECT("times"&amp;BH$2),$F158,CD$28))/10)</f>
        <v>0</v>
      </c>
      <c r="CE158" s="47">
        <f ca="1">IF(OR(INDEX(INDIRECT("times"&amp;BH$2),$F158,CE$28)&gt;10,INDEX(INDIRECT(BJ158),$E158,CE$28)&lt;=INDEX(INDIRECT(BJ158),$E158,$F158)),0,(INDEX(INDIRECT(BJ158),$E158,$F158)-INDEX(INDIRECT(BJ158),$E158,CE$28))*(10-INDEX(INDIRECT("times"&amp;BH$2),$F158,CE$28))/10)</f>
        <v>0</v>
      </c>
      <c r="CF158" s="47">
        <f ca="1">IF(OR(INDEX(INDIRECT("times"&amp;BH$2),$F158,CF$28)&gt;10,INDEX(INDIRECT(BJ158),$E158,CF$28)&lt;=INDEX(INDIRECT(BJ158),$E158,$F158)),0,(INDEX(INDIRECT(BJ158),$E158,$F158)-INDEX(INDIRECT(BJ158),$E158,CF$28))*(10-INDEX(INDIRECT("times"&amp;BH$2),$F158,CF$28))/10)</f>
        <v>0</v>
      </c>
      <c r="CG158" s="48">
        <f ca="1">IF(OR(INDEX(INDIRECT("times"&amp;BH$2),$F158,CG$28)&gt;10,INDEX(INDIRECT(BJ158),$E158,CG$28)&lt;=INDEX(INDIRECT(BJ158),$E158,$F158)),0,(INDEX(INDIRECT(BJ158),$E158,$F158)-INDEX(INDIRECT(BJ158),$E158,CG$28))*(10-INDEX(INDIRECT("times"&amp;BH$2),$F158,CG$28))/10)</f>
        <v>0</v>
      </c>
      <c r="CH158" s="201">
        <v>11</v>
      </c>
      <c r="CJ158" s="18" t="s">
        <v>199</v>
      </c>
      <c r="CK158" s="122">
        <f>CJ131</f>
        <v>1</v>
      </c>
      <c r="CL158" s="122" t="str">
        <f>CJ132</f>
        <v>work3564</v>
      </c>
      <c r="CM158" s="210" t="str">
        <f t="shared" si="601"/>
        <v>core1_work3564</v>
      </c>
      <c r="CN158" s="122">
        <v>1</v>
      </c>
      <c r="CO158" s="33">
        <v>11</v>
      </c>
      <c r="CP158" s="46">
        <f ca="1">IF(OR(INDEX(INDIRECT("times"&amp;CK$2),$F158,CP$28)&gt;10,INDEX(INDIRECT(CM158),$E158,CP$28)&lt;=INDEX(INDIRECT(CM158),$E158,$F158)),0,(INDEX(INDIRECT(CM158),$E158,$F158)-INDEX(INDIRECT(CM158),$E158,CP$28))*(10-INDEX(INDIRECT("times"&amp;CK$2),$F158,CP$28))/10)</f>
        <v>0</v>
      </c>
      <c r="CQ158" s="47">
        <f ca="1">IF(OR(INDEX(INDIRECT("times"&amp;CK$2),$F158,CQ$28)&gt;10,INDEX(INDIRECT(CM158),$E158,CQ$28)&lt;=INDEX(INDIRECT(CM158),$E158,$F158)),0,(INDEX(INDIRECT(CM158),$E158,$F158)-INDEX(INDIRECT(CM158),$E158,CQ$28))*(10-INDEX(INDIRECT("times"&amp;CK$2),$F158,CQ$28))/10)</f>
        <v>0</v>
      </c>
      <c r="CR158" s="47">
        <f ca="1">IF(OR(INDEX(INDIRECT("times"&amp;CK$2),$F158,CR$28)&gt;10,INDEX(INDIRECT(CM158),$E158,CR$28)&lt;=INDEX(INDIRECT(CM158),$E158,$F158)),0,(INDEX(INDIRECT(CM158),$E158,$F158)-INDEX(INDIRECT(CM158),$E158,CR$28))*(10-INDEX(INDIRECT("times"&amp;CK$2),$F158,CR$28))/10)</f>
        <v>0</v>
      </c>
      <c r="CS158" s="47">
        <f ca="1">IF(OR(INDEX(INDIRECT("times"&amp;CK$2),$F158,CS$28)&gt;10,INDEX(INDIRECT(CM158),$E158,CS$28)&lt;=INDEX(INDIRECT(CM158),$E158,$F158)),0,(INDEX(INDIRECT(CM158),$E158,$F158)-INDEX(INDIRECT(CM158),$E158,CS$28))*(10-INDEX(INDIRECT("times"&amp;CK$2),$F158,CS$28))/10)</f>
        <v>0</v>
      </c>
      <c r="CT158" s="47">
        <f ca="1">IF(OR(INDEX(INDIRECT("times"&amp;CK$2),$F158,CT$28)&gt;10,INDEX(INDIRECT(CM158),$E158,CT$28)&lt;=INDEX(INDIRECT(CM158),$E158,$F158)),0,(INDEX(INDIRECT(CM158),$E158,$F158)-INDEX(INDIRECT(CM158),$E158,CT$28))*(10-INDEX(INDIRECT("times"&amp;CK$2),$F158,CT$28))/10)</f>
        <v>0</v>
      </c>
      <c r="CU158" s="47">
        <f ca="1">IF(OR(INDEX(INDIRECT("times"&amp;CK$2),$F158,CU$28)&gt;10,INDEX(INDIRECT(CM158),$E158,CU$28)&lt;=INDEX(INDIRECT(CM158),$E158,$F158)),0,(INDEX(INDIRECT(CM158),$E158,$F158)-INDEX(INDIRECT(CM158),$E158,CU$28))*(10-INDEX(INDIRECT("times"&amp;CK$2),$F158,CU$28))/10)</f>
        <v>0</v>
      </c>
      <c r="CV158" s="47">
        <f ca="1">IF(OR(INDEX(INDIRECT("times"&amp;CK$2),$F158,CV$28)&gt;10,INDEX(INDIRECT(CM158),$E158,CV$28)&lt;=INDEX(INDIRECT(CM158),$E158,$F158)),0,(INDEX(INDIRECT(CM158),$E158,$F158)-INDEX(INDIRECT(CM158),$E158,CV$28))*(10-INDEX(INDIRECT("times"&amp;CK$2),$F158,CV$28))/10)</f>
        <v>0</v>
      </c>
      <c r="CW158" s="47">
        <f ca="1">IF(OR(INDEX(INDIRECT("times"&amp;CK$2),$F158,CW$28)&gt;10,INDEX(INDIRECT(CM158),$E158,CW$28)&lt;=INDEX(INDIRECT(CM158),$E158,$F158)),0,(INDEX(INDIRECT(CM158),$E158,$F158)-INDEX(INDIRECT(CM158),$E158,CW$28))*(10-INDEX(INDIRECT("times"&amp;CK$2),$F158,CW$28))/10)</f>
        <v>0</v>
      </c>
      <c r="CX158" s="47">
        <f ca="1">IF(OR(INDEX(INDIRECT("times"&amp;CK$2),$F158,CX$28)&gt;10,INDEX(INDIRECT(CM158),$E158,CX$28)&lt;=INDEX(INDIRECT(CM158),$E158,$F158)),0,(INDEX(INDIRECT(CM158),$E158,$F158)-INDEX(INDIRECT(CM158),$E158,CX$28))*(10-INDEX(INDIRECT("times"&amp;CK$2),$F158,CX$28))/10)</f>
        <v>0</v>
      </c>
      <c r="CY158" s="47">
        <f ca="1">IF(OR(INDEX(INDIRECT("times"&amp;CK$2),$F158,CY$28)&gt;10,INDEX(INDIRECT(CM158),$E158,CY$28)&lt;=INDEX(INDIRECT(CM158),$E158,$F158)),0,(INDEX(INDIRECT(CM158),$E158,$F158)-INDEX(INDIRECT(CM158),$E158,CY$28))*(10-INDEX(INDIRECT("times"&amp;CK$2),$F158,CY$28))/10)</f>
        <v>0</v>
      </c>
      <c r="CZ158" s="47">
        <f ca="1">IF(OR(INDEX(INDIRECT("times"&amp;CK$2),$F158,CZ$28)&gt;10,INDEX(INDIRECT(CM158),$E158,CZ$28)&lt;=INDEX(INDIRECT(CM158),$E158,$F158)),0,(INDEX(INDIRECT(CM158),$E158,$F158)-INDEX(INDIRECT(CM158),$E158,CZ$28))*(10-INDEX(INDIRECT("times"&amp;CK$2),$F158,CZ$28))/10)</f>
        <v>0</v>
      </c>
      <c r="DA158" s="47">
        <f ca="1">IF(OR(INDEX(INDIRECT("times"&amp;CK$2),$F158,DA$28)&gt;10,INDEX(INDIRECT(CM158),$E158,DA$28)&lt;=INDEX(INDIRECT(CM158),$E158,$F158)),0,(INDEX(INDIRECT(CM158),$E158,$F158)-INDEX(INDIRECT(CM158),$E158,DA$28))*(10-INDEX(INDIRECT("times"&amp;CK$2),$F158,DA$28))/10)</f>
        <v>0</v>
      </c>
      <c r="DB158" s="47">
        <f ca="1">IF(OR(INDEX(INDIRECT("times"&amp;CK$2),$F158,DB$28)&gt;10,INDEX(INDIRECT(CM158),$E158,DB$28)&lt;=INDEX(INDIRECT(CM158),$E158,$F158)),0,(INDEX(INDIRECT(CM158),$E158,$F158)-INDEX(INDIRECT(CM158),$E158,DB$28))*(10-INDEX(INDIRECT("times"&amp;CK$2),$F158,DB$28))/10)</f>
        <v>0</v>
      </c>
      <c r="DC158" s="47">
        <f ca="1">IF(OR(INDEX(INDIRECT("times"&amp;CK$2),$F158,DC$28)&gt;10,INDEX(INDIRECT(CM158),$E158,DC$28)&lt;=INDEX(INDIRECT(CM158),$E158,$F158)),0,(INDEX(INDIRECT(CM158),$E158,$F158)-INDEX(INDIRECT(CM158),$E158,DC$28))*(10-INDEX(INDIRECT("times"&amp;CK$2),$F158,DC$28))/10)</f>
        <v>0</v>
      </c>
      <c r="DD158" s="47">
        <f ca="1">IF(OR(INDEX(INDIRECT("times"&amp;CK$2),$F158,DD$28)&gt;10,INDEX(INDIRECT(CM158),$E158,DD$28)&lt;=INDEX(INDIRECT(CM158),$E158,$F158)),0,(INDEX(INDIRECT(CM158),$E158,$F158)-INDEX(INDIRECT(CM158),$E158,DD$28))*(10-INDEX(INDIRECT("times"&amp;CK$2),$F158,DD$28))/10)</f>
        <v>0</v>
      </c>
      <c r="DE158" s="47">
        <f ca="1">IF(OR(INDEX(INDIRECT("times"&amp;CK$2),$F158,DE$28)&gt;10,INDEX(INDIRECT(CM158),$E158,DE$28)&lt;=INDEX(INDIRECT(CM158),$E158,$F158)),0,(INDEX(INDIRECT(CM158),$E158,$F158)-INDEX(INDIRECT(CM158),$E158,DE$28))*(10-INDEX(INDIRECT("times"&amp;CK$2),$F158,DE$28))/10)</f>
        <v>0</v>
      </c>
      <c r="DF158" s="47">
        <f ca="1">IF(OR(INDEX(INDIRECT("times"&amp;CK$2),$F158,DF$28)&gt;10,INDEX(INDIRECT(CM158),$E158,DF$28)&lt;=INDEX(INDIRECT(CM158),$E158,$F158)),0,(INDEX(INDIRECT(CM158),$E158,$F158)-INDEX(INDIRECT(CM158),$E158,DF$28))*(10-INDEX(INDIRECT("times"&amp;CK$2),$F158,DF$28))/10)</f>
        <v>0</v>
      </c>
      <c r="DG158" s="47">
        <f ca="1">IF(OR(INDEX(INDIRECT("times"&amp;CK$2),$F158,DG$28)&gt;10,INDEX(INDIRECT(CM158),$E158,DG$28)&lt;=INDEX(INDIRECT(CM158),$E158,$F158)),0,(INDEX(INDIRECT(CM158),$E158,$F158)-INDEX(INDIRECT(CM158),$E158,DG$28))*(10-INDEX(INDIRECT("times"&amp;CK$2),$F158,DG$28))/10)</f>
        <v>0</v>
      </c>
      <c r="DH158" s="47">
        <f ca="1">IF(OR(INDEX(INDIRECT("times"&amp;CK$2),$F158,DH$28)&gt;10,INDEX(INDIRECT(CM158),$E158,DH$28)&lt;=INDEX(INDIRECT(CM158),$E158,$F158)),0,(INDEX(INDIRECT(CM158),$E158,$F158)-INDEX(INDIRECT(CM158),$E158,DH$28))*(10-INDEX(INDIRECT("times"&amp;CK$2),$F158,DH$28))/10)</f>
        <v>0</v>
      </c>
      <c r="DI158" s="47">
        <f ca="1">IF(OR(INDEX(INDIRECT("times"&amp;CK$2),$F158,DI$28)&gt;10,INDEX(INDIRECT(CM158),$E158,DI$28)&lt;=INDEX(INDIRECT(CM158),$E158,$F158)),0,(INDEX(INDIRECT(CM158),$E158,$F158)-INDEX(INDIRECT(CM158),$E158,DI$28))*(10-INDEX(INDIRECT("times"&amp;CK$2),$F158,DI$28))/10)</f>
        <v>0</v>
      </c>
      <c r="DJ158" s="48">
        <f ca="1">IF(OR(INDEX(INDIRECT("times"&amp;CK$2),$F158,DJ$28)&gt;10,INDEX(INDIRECT(CM158),$E158,DJ$28)&lt;=INDEX(INDIRECT(CM158),$E158,$F158)),0,(INDEX(INDIRECT(CM158),$E158,$F158)-INDEX(INDIRECT(CM158),$E158,DJ$28))*(10-INDEX(INDIRECT("times"&amp;CK$2),$F158,DJ$28))/10)</f>
        <v>0</v>
      </c>
      <c r="DK158" s="201">
        <v>11</v>
      </c>
      <c r="DM158" s="18" t="s">
        <v>199</v>
      </c>
      <c r="DN158" s="122">
        <f>DM131</f>
        <v>1</v>
      </c>
      <c r="DO158" s="122" t="str">
        <f>DM132</f>
        <v>shop3564</v>
      </c>
      <c r="DP158" s="210" t="str">
        <f t="shared" si="602"/>
        <v>core1_shop3564</v>
      </c>
      <c r="DQ158" s="122">
        <v>1</v>
      </c>
      <c r="DR158" s="33">
        <v>11</v>
      </c>
      <c r="DS158" s="46">
        <f ca="1">IF(OR(INDEX(INDIRECT("times"&amp;DN$2),$F158,DS$28)&gt;10,INDEX(INDIRECT(DP158),$E158,DS$28)&lt;=INDEX(INDIRECT(DP158),$E158,$F158)),0,(INDEX(INDIRECT(DP158),$E158,$F158)-INDEX(INDIRECT(DP158),$E158,DS$28))*(10-INDEX(INDIRECT("times"&amp;DN$2),$F158,DS$28))/10)</f>
        <v>0</v>
      </c>
      <c r="DT158" s="47">
        <f ca="1">IF(OR(INDEX(INDIRECT("times"&amp;DN$2),$F158,DT$28)&gt;10,INDEX(INDIRECT(DP158),$E158,DT$28)&lt;=INDEX(INDIRECT(DP158),$E158,$F158)),0,(INDEX(INDIRECT(DP158),$E158,$F158)-INDEX(INDIRECT(DP158),$E158,DT$28))*(10-INDEX(INDIRECT("times"&amp;DN$2),$F158,DT$28))/10)</f>
        <v>0</v>
      </c>
      <c r="DU158" s="47">
        <f ca="1">IF(OR(INDEX(INDIRECT("times"&amp;DN$2),$F158,DU$28)&gt;10,INDEX(INDIRECT(DP158),$E158,DU$28)&lt;=INDEX(INDIRECT(DP158),$E158,$F158)),0,(INDEX(INDIRECT(DP158),$E158,$F158)-INDEX(INDIRECT(DP158),$E158,DU$28))*(10-INDEX(INDIRECT("times"&amp;DN$2),$F158,DU$28))/10)</f>
        <v>0</v>
      </c>
      <c r="DV158" s="47">
        <f ca="1">IF(OR(INDEX(INDIRECT("times"&amp;DN$2),$F158,DV$28)&gt;10,INDEX(INDIRECT(DP158),$E158,DV$28)&lt;=INDEX(INDIRECT(DP158),$E158,$F158)),0,(INDEX(INDIRECT(DP158),$E158,$F158)-INDEX(INDIRECT(DP158),$E158,DV$28))*(10-INDEX(INDIRECT("times"&amp;DN$2),$F158,DV$28))/10)</f>
        <v>0</v>
      </c>
      <c r="DW158" s="47">
        <f ca="1">IF(OR(INDEX(INDIRECT("times"&amp;DN$2),$F158,DW$28)&gt;10,INDEX(INDIRECT(DP158),$E158,DW$28)&lt;=INDEX(INDIRECT(DP158),$E158,$F158)),0,(INDEX(INDIRECT(DP158),$E158,$F158)-INDEX(INDIRECT(DP158),$E158,DW$28))*(10-INDEX(INDIRECT("times"&amp;DN$2),$F158,DW$28))/10)</f>
        <v>0</v>
      </c>
      <c r="DX158" s="47">
        <f ca="1">IF(OR(INDEX(INDIRECT("times"&amp;DN$2),$F158,DX$28)&gt;10,INDEX(INDIRECT(DP158),$E158,DX$28)&lt;=INDEX(INDIRECT(DP158),$E158,$F158)),0,(INDEX(INDIRECT(DP158),$E158,$F158)-INDEX(INDIRECT(DP158),$E158,DX$28))*(10-INDEX(INDIRECT("times"&amp;DN$2),$F158,DX$28))/10)</f>
        <v>0</v>
      </c>
      <c r="DY158" s="47">
        <f ca="1">IF(OR(INDEX(INDIRECT("times"&amp;DN$2),$F158,DY$28)&gt;10,INDEX(INDIRECT(DP158),$E158,DY$28)&lt;=INDEX(INDIRECT(DP158),$E158,$F158)),0,(INDEX(INDIRECT(DP158),$E158,$F158)-INDEX(INDIRECT(DP158),$E158,DY$28))*(10-INDEX(INDIRECT("times"&amp;DN$2),$F158,DY$28))/10)</f>
        <v>0</v>
      </c>
      <c r="DZ158" s="47">
        <f ca="1">IF(OR(INDEX(INDIRECT("times"&amp;DN$2),$F158,DZ$28)&gt;10,INDEX(INDIRECT(DP158),$E158,DZ$28)&lt;=INDEX(INDIRECT(DP158),$E158,$F158)),0,(INDEX(INDIRECT(DP158),$E158,$F158)-INDEX(INDIRECT(DP158),$E158,DZ$28))*(10-INDEX(INDIRECT("times"&amp;DN$2),$F158,DZ$28))/10)</f>
        <v>0</v>
      </c>
      <c r="EA158" s="47">
        <f ca="1">IF(OR(INDEX(INDIRECT("times"&amp;DN$2),$F158,EA$28)&gt;10,INDEX(INDIRECT(DP158),$E158,EA$28)&lt;=INDEX(INDIRECT(DP158),$E158,$F158)),0,(INDEX(INDIRECT(DP158),$E158,$F158)-INDEX(INDIRECT(DP158),$E158,EA$28))*(10-INDEX(INDIRECT("times"&amp;DN$2),$F158,EA$28))/10)</f>
        <v>0</v>
      </c>
      <c r="EB158" s="47">
        <f ca="1">IF(OR(INDEX(INDIRECT("times"&amp;DN$2),$F158,EB$28)&gt;10,INDEX(INDIRECT(DP158),$E158,EB$28)&lt;=INDEX(INDIRECT(DP158),$E158,$F158)),0,(INDEX(INDIRECT(DP158),$E158,$F158)-INDEX(INDIRECT(DP158),$E158,EB$28))*(10-INDEX(INDIRECT("times"&amp;DN$2),$F158,EB$28))/10)</f>
        <v>0</v>
      </c>
      <c r="EC158" s="47">
        <f ca="1">IF(OR(INDEX(INDIRECT("times"&amp;DN$2),$F158,EC$28)&gt;10,INDEX(INDIRECT(DP158),$E158,EC$28)&lt;=INDEX(INDIRECT(DP158),$E158,$F158)),0,(INDEX(INDIRECT(DP158),$E158,$F158)-INDEX(INDIRECT(DP158),$E158,EC$28))*(10-INDEX(INDIRECT("times"&amp;DN$2),$F158,EC$28))/10)</f>
        <v>0</v>
      </c>
      <c r="ED158" s="47">
        <f ca="1">IF(OR(INDEX(INDIRECT("times"&amp;DN$2),$F158,ED$28)&gt;10,INDEX(INDIRECT(DP158),$E158,ED$28)&lt;=INDEX(INDIRECT(DP158),$E158,$F158)),0,(INDEX(INDIRECT(DP158),$E158,$F158)-INDEX(INDIRECT(DP158),$E158,ED$28))*(10-INDEX(INDIRECT("times"&amp;DN$2),$F158,ED$28))/10)</f>
        <v>0</v>
      </c>
      <c r="EE158" s="47">
        <f ca="1">IF(OR(INDEX(INDIRECT("times"&amp;DN$2),$F158,EE$28)&gt;10,INDEX(INDIRECT(DP158),$E158,EE$28)&lt;=INDEX(INDIRECT(DP158),$E158,$F158)),0,(INDEX(INDIRECT(DP158),$E158,$F158)-INDEX(INDIRECT(DP158),$E158,EE$28))*(10-INDEX(INDIRECT("times"&amp;DN$2),$F158,EE$28))/10)</f>
        <v>0</v>
      </c>
      <c r="EF158" s="47">
        <f ca="1">IF(OR(INDEX(INDIRECT("times"&amp;DN$2),$F158,EF$28)&gt;10,INDEX(INDIRECT(DP158),$E158,EF$28)&lt;=INDEX(INDIRECT(DP158),$E158,$F158)),0,(INDEX(INDIRECT(DP158),$E158,$F158)-INDEX(INDIRECT(DP158),$E158,EF$28))*(10-INDEX(INDIRECT("times"&amp;DN$2),$F158,EF$28))/10)</f>
        <v>0</v>
      </c>
      <c r="EG158" s="47">
        <f ca="1">IF(OR(INDEX(INDIRECT("times"&amp;DN$2),$F158,EG$28)&gt;10,INDEX(INDIRECT(DP158),$E158,EG$28)&lt;=INDEX(INDIRECT(DP158),$E158,$F158)),0,(INDEX(INDIRECT(DP158),$E158,$F158)-INDEX(INDIRECT(DP158),$E158,EG$28))*(10-INDEX(INDIRECT("times"&amp;DN$2),$F158,EG$28))/10)</f>
        <v>0</v>
      </c>
      <c r="EH158" s="47">
        <f ca="1">IF(OR(INDEX(INDIRECT("times"&amp;DN$2),$F158,EH$28)&gt;10,INDEX(INDIRECT(DP158),$E158,EH$28)&lt;=INDEX(INDIRECT(DP158),$E158,$F158)),0,(INDEX(INDIRECT(DP158),$E158,$F158)-INDEX(INDIRECT(DP158),$E158,EH$28))*(10-INDEX(INDIRECT("times"&amp;DN$2),$F158,EH$28))/10)</f>
        <v>0</v>
      </c>
      <c r="EI158" s="47">
        <f ca="1">IF(OR(INDEX(INDIRECT("times"&amp;DN$2),$F158,EI$28)&gt;10,INDEX(INDIRECT(DP158),$E158,EI$28)&lt;=INDEX(INDIRECT(DP158),$E158,$F158)),0,(INDEX(INDIRECT(DP158),$E158,$F158)-INDEX(INDIRECT(DP158),$E158,EI$28))*(10-INDEX(INDIRECT("times"&amp;DN$2),$F158,EI$28))/10)</f>
        <v>0</v>
      </c>
      <c r="EJ158" s="47">
        <f ca="1">IF(OR(INDEX(INDIRECT("times"&amp;DN$2),$F158,EJ$28)&gt;10,INDEX(INDIRECT(DP158),$E158,EJ$28)&lt;=INDEX(INDIRECT(DP158),$E158,$F158)),0,(INDEX(INDIRECT(DP158),$E158,$F158)-INDEX(INDIRECT(DP158),$E158,EJ$28))*(10-INDEX(INDIRECT("times"&amp;DN$2),$F158,EJ$28))/10)</f>
        <v>0</v>
      </c>
      <c r="EK158" s="47">
        <f ca="1">IF(OR(INDEX(INDIRECT("times"&amp;DN$2),$F158,EK$28)&gt;10,INDEX(INDIRECT(DP158),$E158,EK$28)&lt;=INDEX(INDIRECT(DP158),$E158,$F158)),0,(INDEX(INDIRECT(DP158),$E158,$F158)-INDEX(INDIRECT(DP158),$E158,EK$28))*(10-INDEX(INDIRECT("times"&amp;DN$2),$F158,EK$28))/10)</f>
        <v>0</v>
      </c>
      <c r="EL158" s="47">
        <f ca="1">IF(OR(INDEX(INDIRECT("times"&amp;DN$2),$F158,EL$28)&gt;10,INDEX(INDIRECT(DP158),$E158,EL$28)&lt;=INDEX(INDIRECT(DP158),$E158,$F158)),0,(INDEX(INDIRECT(DP158),$E158,$F158)-INDEX(INDIRECT(DP158),$E158,EL$28))*(10-INDEX(INDIRECT("times"&amp;DN$2),$F158,EL$28))/10)</f>
        <v>0</v>
      </c>
      <c r="EM158" s="48">
        <f ca="1">IF(OR(INDEX(INDIRECT("times"&amp;DN$2),$F158,EM$28)&gt;10,INDEX(INDIRECT(DP158),$E158,EM$28)&lt;=INDEX(INDIRECT(DP158),$E158,$F158)),0,(INDEX(INDIRECT(DP158),$E158,$F158)-INDEX(INDIRECT(DP158),$E158,EM$28))*(10-INDEX(INDIRECT("times"&amp;DN$2),$F158,EM$28))/10)</f>
        <v>0</v>
      </c>
      <c r="EN158" s="201">
        <v>11</v>
      </c>
      <c r="EP158" s="18" t="s">
        <v>199</v>
      </c>
      <c r="EQ158" s="122">
        <f>EP131</f>
        <v>1</v>
      </c>
      <c r="ER158" s="122" t="str">
        <f>EP132</f>
        <v>lei3564</v>
      </c>
      <c r="ES158" s="210" t="str">
        <f t="shared" si="603"/>
        <v>core1_lei3564</v>
      </c>
      <c r="ET158" s="122">
        <v>1</v>
      </c>
      <c r="EU158" s="33">
        <v>11</v>
      </c>
      <c r="EV158" s="46">
        <f ca="1">IF(OR(INDEX(INDIRECT("times"&amp;EQ$2),$F158,EV$28)&gt;10,INDEX(INDIRECT(ES158),$E158,EV$28)&lt;=INDEX(INDIRECT(ES158),$E158,$F158)),0,(INDEX(INDIRECT(ES158),$E158,$F158)-INDEX(INDIRECT(ES158),$E158,EV$28))*(10-INDEX(INDIRECT("times"&amp;EQ$2),$F158,EV$28))/10)</f>
        <v>0</v>
      </c>
      <c r="EW158" s="47">
        <f ca="1">IF(OR(INDEX(INDIRECT("times"&amp;EQ$2),$F158,EW$28)&gt;10,INDEX(INDIRECT(ES158),$E158,EW$28)&lt;=INDEX(INDIRECT(ES158),$E158,$F158)),0,(INDEX(INDIRECT(ES158),$E158,$F158)-INDEX(INDIRECT(ES158),$E158,EW$28))*(10-INDEX(INDIRECT("times"&amp;EQ$2),$F158,EW$28))/10)</f>
        <v>0</v>
      </c>
      <c r="EX158" s="47">
        <f ca="1">IF(OR(INDEX(INDIRECT("times"&amp;EQ$2),$F158,EX$28)&gt;10,INDEX(INDIRECT(ES158),$E158,EX$28)&lt;=INDEX(INDIRECT(ES158),$E158,$F158)),0,(INDEX(INDIRECT(ES158),$E158,$F158)-INDEX(INDIRECT(ES158),$E158,EX$28))*(10-INDEX(INDIRECT("times"&amp;EQ$2),$F158,EX$28))/10)</f>
        <v>0</v>
      </c>
      <c r="EY158" s="47">
        <f ca="1">IF(OR(INDEX(INDIRECT("times"&amp;EQ$2),$F158,EY$28)&gt;10,INDEX(INDIRECT(ES158),$E158,EY$28)&lt;=INDEX(INDIRECT(ES158),$E158,$F158)),0,(INDEX(INDIRECT(ES158),$E158,$F158)-INDEX(INDIRECT(ES158),$E158,EY$28))*(10-INDEX(INDIRECT("times"&amp;EQ$2),$F158,EY$28))/10)</f>
        <v>0</v>
      </c>
      <c r="EZ158" s="47">
        <f ca="1">IF(OR(INDEX(INDIRECT("times"&amp;EQ$2),$F158,EZ$28)&gt;10,INDEX(INDIRECT(ES158),$E158,EZ$28)&lt;=INDEX(INDIRECT(ES158),$E158,$F158)),0,(INDEX(INDIRECT(ES158),$E158,$F158)-INDEX(INDIRECT(ES158),$E158,EZ$28))*(10-INDEX(INDIRECT("times"&amp;EQ$2),$F158,EZ$28))/10)</f>
        <v>0</v>
      </c>
      <c r="FA158" s="47">
        <f ca="1">IF(OR(INDEX(INDIRECT("times"&amp;EQ$2),$F158,FA$28)&gt;10,INDEX(INDIRECT(ES158),$E158,FA$28)&lt;=INDEX(INDIRECT(ES158),$E158,$F158)),0,(INDEX(INDIRECT(ES158),$E158,$F158)-INDEX(INDIRECT(ES158),$E158,FA$28))*(10-INDEX(INDIRECT("times"&amp;EQ$2),$F158,FA$28))/10)</f>
        <v>0</v>
      </c>
      <c r="FB158" s="47">
        <f ca="1">IF(OR(INDEX(INDIRECT("times"&amp;EQ$2),$F158,FB$28)&gt;10,INDEX(INDIRECT(ES158),$E158,FB$28)&lt;=INDEX(INDIRECT(ES158),$E158,$F158)),0,(INDEX(INDIRECT(ES158),$E158,$F158)-INDEX(INDIRECT(ES158),$E158,FB$28))*(10-INDEX(INDIRECT("times"&amp;EQ$2),$F158,FB$28))/10)</f>
        <v>0</v>
      </c>
      <c r="FC158" s="47">
        <f ca="1">IF(OR(INDEX(INDIRECT("times"&amp;EQ$2),$F158,FC$28)&gt;10,INDEX(INDIRECT(ES158),$E158,FC$28)&lt;=INDEX(INDIRECT(ES158),$E158,$F158)),0,(INDEX(INDIRECT(ES158),$E158,$F158)-INDEX(INDIRECT(ES158),$E158,FC$28))*(10-INDEX(INDIRECT("times"&amp;EQ$2),$F158,FC$28))/10)</f>
        <v>0</v>
      </c>
      <c r="FD158" s="47">
        <f ca="1">IF(OR(INDEX(INDIRECT("times"&amp;EQ$2),$F158,FD$28)&gt;10,INDEX(INDIRECT(ES158),$E158,FD$28)&lt;=INDEX(INDIRECT(ES158),$E158,$F158)),0,(INDEX(INDIRECT(ES158),$E158,$F158)-INDEX(INDIRECT(ES158),$E158,FD$28))*(10-INDEX(INDIRECT("times"&amp;EQ$2),$F158,FD$28))/10)</f>
        <v>0</v>
      </c>
      <c r="FE158" s="47">
        <f ca="1">IF(OR(INDEX(INDIRECT("times"&amp;EQ$2),$F158,FE$28)&gt;10,INDEX(INDIRECT(ES158),$E158,FE$28)&lt;=INDEX(INDIRECT(ES158),$E158,$F158)),0,(INDEX(INDIRECT(ES158),$E158,$F158)-INDEX(INDIRECT(ES158),$E158,FE$28))*(10-INDEX(INDIRECT("times"&amp;EQ$2),$F158,FE$28))/10)</f>
        <v>0</v>
      </c>
      <c r="FF158" s="47">
        <f ca="1">IF(OR(INDEX(INDIRECT("times"&amp;EQ$2),$F158,FF$28)&gt;10,INDEX(INDIRECT(ES158),$E158,FF$28)&lt;=INDEX(INDIRECT(ES158),$E158,$F158)),0,(INDEX(INDIRECT(ES158),$E158,$F158)-INDEX(INDIRECT(ES158),$E158,FF$28))*(10-INDEX(INDIRECT("times"&amp;EQ$2),$F158,FF$28))/10)</f>
        <v>0</v>
      </c>
      <c r="FG158" s="47">
        <f ca="1">IF(OR(INDEX(INDIRECT("times"&amp;EQ$2),$F158,FG$28)&gt;10,INDEX(INDIRECT(ES158),$E158,FG$28)&lt;=INDEX(INDIRECT(ES158),$E158,$F158)),0,(INDEX(INDIRECT(ES158),$E158,$F158)-INDEX(INDIRECT(ES158),$E158,FG$28))*(10-INDEX(INDIRECT("times"&amp;EQ$2),$F158,FG$28))/10)</f>
        <v>0</v>
      </c>
      <c r="FH158" s="47">
        <f ca="1">IF(OR(INDEX(INDIRECT("times"&amp;EQ$2),$F158,FH$28)&gt;10,INDEX(INDIRECT(ES158),$E158,FH$28)&lt;=INDEX(INDIRECT(ES158),$E158,$F158)),0,(INDEX(INDIRECT(ES158),$E158,$F158)-INDEX(INDIRECT(ES158),$E158,FH$28))*(10-INDEX(INDIRECT("times"&amp;EQ$2),$F158,FH$28))/10)</f>
        <v>0</v>
      </c>
      <c r="FI158" s="47">
        <f ca="1">IF(OR(INDEX(INDIRECT("times"&amp;EQ$2),$F158,FI$28)&gt;10,INDEX(INDIRECT(ES158),$E158,FI$28)&lt;=INDEX(INDIRECT(ES158),$E158,$F158)),0,(INDEX(INDIRECT(ES158),$E158,$F158)-INDEX(INDIRECT(ES158),$E158,FI$28))*(10-INDEX(INDIRECT("times"&amp;EQ$2),$F158,FI$28))/10)</f>
        <v>0</v>
      </c>
      <c r="FJ158" s="47">
        <f ca="1">IF(OR(INDEX(INDIRECT("times"&amp;EQ$2),$F158,FJ$28)&gt;10,INDEX(INDIRECT(ES158),$E158,FJ$28)&lt;=INDEX(INDIRECT(ES158),$E158,$F158)),0,(INDEX(INDIRECT(ES158),$E158,$F158)-INDEX(INDIRECT(ES158),$E158,FJ$28))*(10-INDEX(INDIRECT("times"&amp;EQ$2),$F158,FJ$28))/10)</f>
        <v>0</v>
      </c>
      <c r="FK158" s="47">
        <f ca="1">IF(OR(INDEX(INDIRECT("times"&amp;EQ$2),$F158,FK$28)&gt;10,INDEX(INDIRECT(ES158),$E158,FK$28)&lt;=INDEX(INDIRECT(ES158),$E158,$F158)),0,(INDEX(INDIRECT(ES158),$E158,$F158)-INDEX(INDIRECT(ES158),$E158,FK$28))*(10-INDEX(INDIRECT("times"&amp;EQ$2),$F158,FK$28))/10)</f>
        <v>0</v>
      </c>
      <c r="FL158" s="47">
        <f ca="1">IF(OR(INDEX(INDIRECT("times"&amp;EQ$2),$F158,FL$28)&gt;10,INDEX(INDIRECT(ES158),$E158,FL$28)&lt;=INDEX(INDIRECT(ES158),$E158,$F158)),0,(INDEX(INDIRECT(ES158),$E158,$F158)-INDEX(INDIRECT(ES158),$E158,FL$28))*(10-INDEX(INDIRECT("times"&amp;EQ$2),$F158,FL$28))/10)</f>
        <v>0</v>
      </c>
      <c r="FM158" s="47">
        <f ca="1">IF(OR(INDEX(INDIRECT("times"&amp;EQ$2),$F158,FM$28)&gt;10,INDEX(INDIRECT(ES158),$E158,FM$28)&lt;=INDEX(INDIRECT(ES158),$E158,$F158)),0,(INDEX(INDIRECT(ES158),$E158,$F158)-INDEX(INDIRECT(ES158),$E158,FM$28))*(10-INDEX(INDIRECT("times"&amp;EQ$2),$F158,FM$28))/10)</f>
        <v>0</v>
      </c>
      <c r="FN158" s="47">
        <f ca="1">IF(OR(INDEX(INDIRECT("times"&amp;EQ$2),$F158,FN$28)&gt;10,INDEX(INDIRECT(ES158),$E158,FN$28)&lt;=INDEX(INDIRECT(ES158),$E158,$F158)),0,(INDEX(INDIRECT(ES158),$E158,$F158)-INDEX(INDIRECT(ES158),$E158,FN$28))*(10-INDEX(INDIRECT("times"&amp;EQ$2),$F158,FN$28))/10)</f>
        <v>0</v>
      </c>
      <c r="FO158" s="47">
        <f ca="1">IF(OR(INDEX(INDIRECT("times"&amp;EQ$2),$F158,FO$28)&gt;10,INDEX(INDIRECT(ES158),$E158,FO$28)&lt;=INDEX(INDIRECT(ES158),$E158,$F158)),0,(INDEX(INDIRECT(ES158),$E158,$F158)-INDEX(INDIRECT(ES158),$E158,FO$28))*(10-INDEX(INDIRECT("times"&amp;EQ$2),$F158,FO$28))/10)</f>
        <v>0</v>
      </c>
      <c r="FP158" s="48">
        <f ca="1">IF(OR(INDEX(INDIRECT("times"&amp;EQ$2),$F158,FP$28)&gt;10,INDEX(INDIRECT(ES158),$E158,FP$28)&lt;=INDEX(INDIRECT(ES158),$E158,$F158)),0,(INDEX(INDIRECT(ES158),$E158,$F158)-INDEX(INDIRECT(ES158),$E158,FP$28))*(10-INDEX(INDIRECT("times"&amp;EQ$2),$F158,FP$28))/10)</f>
        <v>0</v>
      </c>
      <c r="FQ158" s="201">
        <v>11</v>
      </c>
      <c r="FS158" s="18" t="s">
        <v>199</v>
      </c>
      <c r="FT158" s="122">
        <f>FS131</f>
        <v>1</v>
      </c>
      <c r="FU158" s="122" t="str">
        <f>FS132</f>
        <v>shop65</v>
      </c>
      <c r="FV158" s="210" t="str">
        <f t="shared" si="604"/>
        <v>core1_shop65</v>
      </c>
      <c r="FW158" s="122">
        <v>1</v>
      </c>
      <c r="FX158" s="33">
        <v>11</v>
      </c>
      <c r="FY158" s="46">
        <f ca="1">IF(OR(INDEX(INDIRECT("times"&amp;FT$2),$F158,FY$28)&gt;10,INDEX(INDIRECT(FV158),$E158,FY$28)&lt;=INDEX(INDIRECT(FV158),$E158,$F158)),0,(INDEX(INDIRECT(FV158),$E158,$F158)-INDEX(INDIRECT(FV158),$E158,FY$28))*(10-INDEX(INDIRECT("times"&amp;FT$2),$F158,FY$28))/10)</f>
        <v>0</v>
      </c>
      <c r="FZ158" s="47">
        <f ca="1">IF(OR(INDEX(INDIRECT("times"&amp;FT$2),$F158,FZ$28)&gt;10,INDEX(INDIRECT(FV158),$E158,FZ$28)&lt;=INDEX(INDIRECT(FV158),$E158,$F158)),0,(INDEX(INDIRECT(FV158),$E158,$F158)-INDEX(INDIRECT(FV158),$E158,FZ$28))*(10-INDEX(INDIRECT("times"&amp;FT$2),$F158,FZ$28))/10)</f>
        <v>0</v>
      </c>
      <c r="GA158" s="47">
        <f ca="1">IF(OR(INDEX(INDIRECT("times"&amp;FT$2),$F158,GA$28)&gt;10,INDEX(INDIRECT(FV158),$E158,GA$28)&lt;=INDEX(INDIRECT(FV158),$E158,$F158)),0,(INDEX(INDIRECT(FV158),$E158,$F158)-INDEX(INDIRECT(FV158),$E158,GA$28))*(10-INDEX(INDIRECT("times"&amp;FT$2),$F158,GA$28))/10)</f>
        <v>0</v>
      </c>
      <c r="GB158" s="47">
        <f ca="1">IF(OR(INDEX(INDIRECT("times"&amp;FT$2),$F158,GB$28)&gt;10,INDEX(INDIRECT(FV158),$E158,GB$28)&lt;=INDEX(INDIRECT(FV158),$E158,$F158)),0,(INDEX(INDIRECT(FV158),$E158,$F158)-INDEX(INDIRECT(FV158),$E158,GB$28))*(10-INDEX(INDIRECT("times"&amp;FT$2),$F158,GB$28))/10)</f>
        <v>0</v>
      </c>
      <c r="GC158" s="47">
        <f ca="1">IF(OR(INDEX(INDIRECT("times"&amp;FT$2),$F158,GC$28)&gt;10,INDEX(INDIRECT(FV158),$E158,GC$28)&lt;=INDEX(INDIRECT(FV158),$E158,$F158)),0,(INDEX(INDIRECT(FV158),$E158,$F158)-INDEX(INDIRECT(FV158),$E158,GC$28))*(10-INDEX(INDIRECT("times"&amp;FT$2),$F158,GC$28))/10)</f>
        <v>0</v>
      </c>
      <c r="GD158" s="47">
        <f ca="1">IF(OR(INDEX(INDIRECT("times"&amp;FT$2),$F158,GD$28)&gt;10,INDEX(INDIRECT(FV158),$E158,GD$28)&lt;=INDEX(INDIRECT(FV158),$E158,$F158)),0,(INDEX(INDIRECT(FV158),$E158,$F158)-INDEX(INDIRECT(FV158),$E158,GD$28))*(10-INDEX(INDIRECT("times"&amp;FT$2),$F158,GD$28))/10)</f>
        <v>0</v>
      </c>
      <c r="GE158" s="47">
        <f ca="1">IF(OR(INDEX(INDIRECT("times"&amp;FT$2),$F158,GE$28)&gt;10,INDEX(INDIRECT(FV158),$E158,GE$28)&lt;=INDEX(INDIRECT(FV158),$E158,$F158)),0,(INDEX(INDIRECT(FV158),$E158,$F158)-INDEX(INDIRECT(FV158),$E158,GE$28))*(10-INDEX(INDIRECT("times"&amp;FT$2),$F158,GE$28))/10)</f>
        <v>0</v>
      </c>
      <c r="GF158" s="47">
        <f ca="1">IF(OR(INDEX(INDIRECT("times"&amp;FT$2),$F158,GF$28)&gt;10,INDEX(INDIRECT(FV158),$E158,GF$28)&lt;=INDEX(INDIRECT(FV158),$E158,$F158)),0,(INDEX(INDIRECT(FV158),$E158,$F158)-INDEX(INDIRECT(FV158),$E158,GF$28))*(10-INDEX(INDIRECT("times"&amp;FT$2),$F158,GF$28))/10)</f>
        <v>0</v>
      </c>
      <c r="GG158" s="47">
        <f ca="1">IF(OR(INDEX(INDIRECT("times"&amp;FT$2),$F158,GG$28)&gt;10,INDEX(INDIRECT(FV158),$E158,GG$28)&lt;=INDEX(INDIRECT(FV158),$E158,$F158)),0,(INDEX(INDIRECT(FV158),$E158,$F158)-INDEX(INDIRECT(FV158),$E158,GG$28))*(10-INDEX(INDIRECT("times"&amp;FT$2),$F158,GG$28))/10)</f>
        <v>0</v>
      </c>
      <c r="GH158" s="47">
        <f ca="1">IF(OR(INDEX(INDIRECT("times"&amp;FT$2),$F158,GH$28)&gt;10,INDEX(INDIRECT(FV158),$E158,GH$28)&lt;=INDEX(INDIRECT(FV158),$E158,$F158)),0,(INDEX(INDIRECT(FV158),$E158,$F158)-INDEX(INDIRECT(FV158),$E158,GH$28))*(10-INDEX(INDIRECT("times"&amp;FT$2),$F158,GH$28))/10)</f>
        <v>0</v>
      </c>
      <c r="GI158" s="47">
        <f ca="1">IF(OR(INDEX(INDIRECT("times"&amp;FT$2),$F158,GI$28)&gt;10,INDEX(INDIRECT(FV158),$E158,GI$28)&lt;=INDEX(INDIRECT(FV158),$E158,$F158)),0,(INDEX(INDIRECT(FV158),$E158,$F158)-INDEX(INDIRECT(FV158),$E158,GI$28))*(10-INDEX(INDIRECT("times"&amp;FT$2),$F158,GI$28))/10)</f>
        <v>0</v>
      </c>
      <c r="GJ158" s="47">
        <f ca="1">IF(OR(INDEX(INDIRECT("times"&amp;FT$2),$F158,GJ$28)&gt;10,INDEX(INDIRECT(FV158),$E158,GJ$28)&lt;=INDEX(INDIRECT(FV158),$E158,$F158)),0,(INDEX(INDIRECT(FV158),$E158,$F158)-INDEX(INDIRECT(FV158),$E158,GJ$28))*(10-INDEX(INDIRECT("times"&amp;FT$2),$F158,GJ$28))/10)</f>
        <v>0</v>
      </c>
      <c r="GK158" s="47">
        <f ca="1">IF(OR(INDEX(INDIRECT("times"&amp;FT$2),$F158,GK$28)&gt;10,INDEX(INDIRECT(FV158),$E158,GK$28)&lt;=INDEX(INDIRECT(FV158),$E158,$F158)),0,(INDEX(INDIRECT(FV158),$E158,$F158)-INDEX(INDIRECT(FV158),$E158,GK$28))*(10-INDEX(INDIRECT("times"&amp;FT$2),$F158,GK$28))/10)</f>
        <v>0</v>
      </c>
      <c r="GL158" s="47">
        <f ca="1">IF(OR(INDEX(INDIRECT("times"&amp;FT$2),$F158,GL$28)&gt;10,INDEX(INDIRECT(FV158),$E158,GL$28)&lt;=INDEX(INDIRECT(FV158),$E158,$F158)),0,(INDEX(INDIRECT(FV158),$E158,$F158)-INDEX(INDIRECT(FV158),$E158,GL$28))*(10-INDEX(INDIRECT("times"&amp;FT$2),$F158,GL$28))/10)</f>
        <v>0</v>
      </c>
      <c r="GM158" s="47">
        <f ca="1">IF(OR(INDEX(INDIRECT("times"&amp;FT$2),$F158,GM$28)&gt;10,INDEX(INDIRECT(FV158),$E158,GM$28)&lt;=INDEX(INDIRECT(FV158),$E158,$F158)),0,(INDEX(INDIRECT(FV158),$E158,$F158)-INDEX(INDIRECT(FV158),$E158,GM$28))*(10-INDEX(INDIRECT("times"&amp;FT$2),$F158,GM$28))/10)</f>
        <v>0</v>
      </c>
      <c r="GN158" s="47">
        <f ca="1">IF(OR(INDEX(INDIRECT("times"&amp;FT$2),$F158,GN$28)&gt;10,INDEX(INDIRECT(FV158),$E158,GN$28)&lt;=INDEX(INDIRECT(FV158),$E158,$F158)),0,(INDEX(INDIRECT(FV158),$E158,$F158)-INDEX(INDIRECT(FV158),$E158,GN$28))*(10-INDEX(INDIRECT("times"&amp;FT$2),$F158,GN$28))/10)</f>
        <v>0</v>
      </c>
      <c r="GO158" s="47">
        <f ca="1">IF(OR(INDEX(INDIRECT("times"&amp;FT$2),$F158,GO$28)&gt;10,INDEX(INDIRECT(FV158),$E158,GO$28)&lt;=INDEX(INDIRECT(FV158),$E158,$F158)),0,(INDEX(INDIRECT(FV158),$E158,$F158)-INDEX(INDIRECT(FV158),$E158,GO$28))*(10-INDEX(INDIRECT("times"&amp;FT$2),$F158,GO$28))/10)</f>
        <v>0</v>
      </c>
      <c r="GP158" s="47">
        <f ca="1">IF(OR(INDEX(INDIRECT("times"&amp;FT$2),$F158,GP$28)&gt;10,INDEX(INDIRECT(FV158),$E158,GP$28)&lt;=INDEX(INDIRECT(FV158),$E158,$F158)),0,(INDEX(INDIRECT(FV158),$E158,$F158)-INDEX(INDIRECT(FV158),$E158,GP$28))*(10-INDEX(INDIRECT("times"&amp;FT$2),$F158,GP$28))/10)</f>
        <v>0</v>
      </c>
      <c r="GQ158" s="47">
        <f ca="1">IF(OR(INDEX(INDIRECT("times"&amp;FT$2),$F158,GQ$28)&gt;10,INDEX(INDIRECT(FV158),$E158,GQ$28)&lt;=INDEX(INDIRECT(FV158),$E158,$F158)),0,(INDEX(INDIRECT(FV158),$E158,$F158)-INDEX(INDIRECT(FV158),$E158,GQ$28))*(10-INDEX(INDIRECT("times"&amp;FT$2),$F158,GQ$28))/10)</f>
        <v>0</v>
      </c>
      <c r="GR158" s="47">
        <f ca="1">IF(OR(INDEX(INDIRECT("times"&amp;FT$2),$F158,GR$28)&gt;10,INDEX(INDIRECT(FV158),$E158,GR$28)&lt;=INDEX(INDIRECT(FV158),$E158,$F158)),0,(INDEX(INDIRECT(FV158),$E158,$F158)-INDEX(INDIRECT(FV158),$E158,GR$28))*(10-INDEX(INDIRECT("times"&amp;FT$2),$F158,GR$28))/10)</f>
        <v>0</v>
      </c>
      <c r="GS158" s="48">
        <f ca="1">IF(OR(INDEX(INDIRECT("times"&amp;FT$2),$F158,GS$28)&gt;10,INDEX(INDIRECT(FV158),$E158,GS$28)&lt;=INDEX(INDIRECT(FV158),$E158,$F158)),0,(INDEX(INDIRECT(FV158),$E158,$F158)-INDEX(INDIRECT(FV158),$E158,GS$28))*(10-INDEX(INDIRECT("times"&amp;FT$2),$F158,GS$28))/10)</f>
        <v>0</v>
      </c>
      <c r="GT158" s="201">
        <v>11</v>
      </c>
      <c r="GV158" s="18" t="s">
        <v>199</v>
      </c>
      <c r="GW158" s="122">
        <f>GV131</f>
        <v>1</v>
      </c>
      <c r="GX158" s="122" t="str">
        <f>GV132</f>
        <v>lei65</v>
      </c>
      <c r="GY158" s="210" t="str">
        <f t="shared" si="605"/>
        <v>core1_lei65</v>
      </c>
      <c r="GZ158" s="122">
        <v>1</v>
      </c>
      <c r="HA158" s="33">
        <v>11</v>
      </c>
      <c r="HB158" s="46">
        <f ca="1">IF(OR(INDEX(INDIRECT("times"&amp;GW$2),$F158,HB$28)&gt;10,INDEX(INDIRECT(GY158),$E158,HB$28)&lt;=INDEX(INDIRECT(GY158),$E158,$F158)),0,(INDEX(INDIRECT(GY158),$E158,$F158)-INDEX(INDIRECT(GY158),$E158,HB$28))*(10-INDEX(INDIRECT("times"&amp;GW$2),$F158,HB$28))/10)</f>
        <v>0</v>
      </c>
      <c r="HC158" s="47">
        <f ca="1">IF(OR(INDEX(INDIRECT("times"&amp;GW$2),$F158,HC$28)&gt;10,INDEX(INDIRECT(GY158),$E158,HC$28)&lt;=INDEX(INDIRECT(GY158),$E158,$F158)),0,(INDEX(INDIRECT(GY158),$E158,$F158)-INDEX(INDIRECT(GY158),$E158,HC$28))*(10-INDEX(INDIRECT("times"&amp;GW$2),$F158,HC$28))/10)</f>
        <v>0</v>
      </c>
      <c r="HD158" s="47">
        <f ca="1">IF(OR(INDEX(INDIRECT("times"&amp;GW$2),$F158,HD$28)&gt;10,INDEX(INDIRECT(GY158),$E158,HD$28)&lt;=INDEX(INDIRECT(GY158),$E158,$F158)),0,(INDEX(INDIRECT(GY158),$E158,$F158)-INDEX(INDIRECT(GY158),$E158,HD$28))*(10-INDEX(INDIRECT("times"&amp;GW$2),$F158,HD$28))/10)</f>
        <v>0</v>
      </c>
      <c r="HE158" s="47">
        <f ca="1">IF(OR(INDEX(INDIRECT("times"&amp;GW$2),$F158,HE$28)&gt;10,INDEX(INDIRECT(GY158),$E158,HE$28)&lt;=INDEX(INDIRECT(GY158),$E158,$F158)),0,(INDEX(INDIRECT(GY158),$E158,$F158)-INDEX(INDIRECT(GY158),$E158,HE$28))*(10-INDEX(INDIRECT("times"&amp;GW$2),$F158,HE$28))/10)</f>
        <v>0</v>
      </c>
      <c r="HF158" s="47">
        <f ca="1">IF(OR(INDEX(INDIRECT("times"&amp;GW$2),$F158,HF$28)&gt;10,INDEX(INDIRECT(GY158),$E158,HF$28)&lt;=INDEX(INDIRECT(GY158),$E158,$F158)),0,(INDEX(INDIRECT(GY158),$E158,$F158)-INDEX(INDIRECT(GY158),$E158,HF$28))*(10-INDEX(INDIRECT("times"&amp;GW$2),$F158,HF$28))/10)</f>
        <v>0</v>
      </c>
      <c r="HG158" s="47">
        <f ca="1">IF(OR(INDEX(INDIRECT("times"&amp;GW$2),$F158,HG$28)&gt;10,INDEX(INDIRECT(GY158),$E158,HG$28)&lt;=INDEX(INDIRECT(GY158),$E158,$F158)),0,(INDEX(INDIRECT(GY158),$E158,$F158)-INDEX(INDIRECT(GY158),$E158,HG$28))*(10-INDEX(INDIRECT("times"&amp;GW$2),$F158,HG$28))/10)</f>
        <v>0</v>
      </c>
      <c r="HH158" s="47">
        <f ca="1">IF(OR(INDEX(INDIRECT("times"&amp;GW$2),$F158,HH$28)&gt;10,INDEX(INDIRECT(GY158),$E158,HH$28)&lt;=INDEX(INDIRECT(GY158),$E158,$F158)),0,(INDEX(INDIRECT(GY158),$E158,$F158)-INDEX(INDIRECT(GY158),$E158,HH$28))*(10-INDEX(INDIRECT("times"&amp;GW$2),$F158,HH$28))/10)</f>
        <v>0</v>
      </c>
      <c r="HI158" s="47">
        <f ca="1">IF(OR(INDEX(INDIRECT("times"&amp;GW$2),$F158,HI$28)&gt;10,INDEX(INDIRECT(GY158),$E158,HI$28)&lt;=INDEX(INDIRECT(GY158),$E158,$F158)),0,(INDEX(INDIRECT(GY158),$E158,$F158)-INDEX(INDIRECT(GY158),$E158,HI$28))*(10-INDEX(INDIRECT("times"&amp;GW$2),$F158,HI$28))/10)</f>
        <v>0</v>
      </c>
      <c r="HJ158" s="47">
        <f ca="1">IF(OR(INDEX(INDIRECT("times"&amp;GW$2),$F158,HJ$28)&gt;10,INDEX(INDIRECT(GY158),$E158,HJ$28)&lt;=INDEX(INDIRECT(GY158),$E158,$F158)),0,(INDEX(INDIRECT(GY158),$E158,$F158)-INDEX(INDIRECT(GY158),$E158,HJ$28))*(10-INDEX(INDIRECT("times"&amp;GW$2),$F158,HJ$28))/10)</f>
        <v>0</v>
      </c>
      <c r="HK158" s="47">
        <f ca="1">IF(OR(INDEX(INDIRECT("times"&amp;GW$2),$F158,HK$28)&gt;10,INDEX(INDIRECT(GY158),$E158,HK$28)&lt;=INDEX(INDIRECT(GY158),$E158,$F158)),0,(INDEX(INDIRECT(GY158),$E158,$F158)-INDEX(INDIRECT(GY158),$E158,HK$28))*(10-INDEX(INDIRECT("times"&amp;GW$2),$F158,HK$28))/10)</f>
        <v>0</v>
      </c>
      <c r="HL158" s="47">
        <f ca="1">IF(OR(INDEX(INDIRECT("times"&amp;GW$2),$F158,HL$28)&gt;10,INDEX(INDIRECT(GY158),$E158,HL$28)&lt;=INDEX(INDIRECT(GY158),$E158,$F158)),0,(INDEX(INDIRECT(GY158),$E158,$F158)-INDEX(INDIRECT(GY158),$E158,HL$28))*(10-INDEX(INDIRECT("times"&amp;GW$2),$F158,HL$28))/10)</f>
        <v>0</v>
      </c>
      <c r="HM158" s="47">
        <f ca="1">IF(OR(INDEX(INDIRECT("times"&amp;GW$2),$F158,HM$28)&gt;10,INDEX(INDIRECT(GY158),$E158,HM$28)&lt;=INDEX(INDIRECT(GY158),$E158,$F158)),0,(INDEX(INDIRECT(GY158),$E158,$F158)-INDEX(INDIRECT(GY158),$E158,HM$28))*(10-INDEX(INDIRECT("times"&amp;GW$2),$F158,HM$28))/10)</f>
        <v>0</v>
      </c>
      <c r="HN158" s="47">
        <f ca="1">IF(OR(INDEX(INDIRECT("times"&amp;GW$2),$F158,HN$28)&gt;10,INDEX(INDIRECT(GY158),$E158,HN$28)&lt;=INDEX(INDIRECT(GY158),$E158,$F158)),0,(INDEX(INDIRECT(GY158),$E158,$F158)-INDEX(INDIRECT(GY158),$E158,HN$28))*(10-INDEX(INDIRECT("times"&amp;GW$2),$F158,HN$28))/10)</f>
        <v>0</v>
      </c>
      <c r="HO158" s="47">
        <f ca="1">IF(OR(INDEX(INDIRECT("times"&amp;GW$2),$F158,HO$28)&gt;10,INDEX(INDIRECT(GY158),$E158,HO$28)&lt;=INDEX(INDIRECT(GY158),$E158,$F158)),0,(INDEX(INDIRECT(GY158),$E158,$F158)-INDEX(INDIRECT(GY158),$E158,HO$28))*(10-INDEX(INDIRECT("times"&amp;GW$2),$F158,HO$28))/10)</f>
        <v>0</v>
      </c>
      <c r="HP158" s="47">
        <f ca="1">IF(OR(INDEX(INDIRECT("times"&amp;GW$2),$F158,HP$28)&gt;10,INDEX(INDIRECT(GY158),$E158,HP$28)&lt;=INDEX(INDIRECT(GY158),$E158,$F158)),0,(INDEX(INDIRECT(GY158),$E158,$F158)-INDEX(INDIRECT(GY158),$E158,HP$28))*(10-INDEX(INDIRECT("times"&amp;GW$2),$F158,HP$28))/10)</f>
        <v>0</v>
      </c>
      <c r="HQ158" s="47">
        <f ca="1">IF(OR(INDEX(INDIRECT("times"&amp;GW$2),$F158,HQ$28)&gt;10,INDEX(INDIRECT(GY158),$E158,HQ$28)&lt;=INDEX(INDIRECT(GY158),$E158,$F158)),0,(INDEX(INDIRECT(GY158),$E158,$F158)-INDEX(INDIRECT(GY158),$E158,HQ$28))*(10-INDEX(INDIRECT("times"&amp;GW$2),$F158,HQ$28))/10)</f>
        <v>0</v>
      </c>
      <c r="HR158" s="47">
        <f ca="1">IF(OR(INDEX(INDIRECT("times"&amp;GW$2),$F158,HR$28)&gt;10,INDEX(INDIRECT(GY158),$E158,HR$28)&lt;=INDEX(INDIRECT(GY158),$E158,$F158)),0,(INDEX(INDIRECT(GY158),$E158,$F158)-INDEX(INDIRECT(GY158),$E158,HR$28))*(10-INDEX(INDIRECT("times"&amp;GW$2),$F158,HR$28))/10)</f>
        <v>0</v>
      </c>
      <c r="HS158" s="47">
        <f ca="1">IF(OR(INDEX(INDIRECT("times"&amp;GW$2),$F158,HS$28)&gt;10,INDEX(INDIRECT(GY158),$E158,HS$28)&lt;=INDEX(INDIRECT(GY158),$E158,$F158)),0,(INDEX(INDIRECT(GY158),$E158,$F158)-INDEX(INDIRECT(GY158),$E158,HS$28))*(10-INDEX(INDIRECT("times"&amp;GW$2),$F158,HS$28))/10)</f>
        <v>0</v>
      </c>
      <c r="HT158" s="47">
        <f ca="1">IF(OR(INDEX(INDIRECT("times"&amp;GW$2),$F158,HT$28)&gt;10,INDEX(INDIRECT(GY158),$E158,HT$28)&lt;=INDEX(INDIRECT(GY158),$E158,$F158)),0,(INDEX(INDIRECT(GY158),$E158,$F158)-INDEX(INDIRECT(GY158),$E158,HT$28))*(10-INDEX(INDIRECT("times"&amp;GW$2),$F158,HT$28))/10)</f>
        <v>0</v>
      </c>
      <c r="HU158" s="47">
        <f ca="1">IF(OR(INDEX(INDIRECT("times"&amp;GW$2),$F158,HU$28)&gt;10,INDEX(INDIRECT(GY158),$E158,HU$28)&lt;=INDEX(INDIRECT(GY158),$E158,$F158)),0,(INDEX(INDIRECT(GY158),$E158,$F158)-INDEX(INDIRECT(GY158),$E158,HU$28))*(10-INDEX(INDIRECT("times"&amp;GW$2),$F158,HU$28))/10)</f>
        <v>0</v>
      </c>
      <c r="HV158" s="48">
        <f ca="1">IF(OR(INDEX(INDIRECT("times"&amp;GW$2),$F158,HV$28)&gt;10,INDEX(INDIRECT(GY158),$E158,HV$28)&lt;=INDEX(INDIRECT(GY158),$E158,$F158)),0,(INDEX(INDIRECT(GY158),$E158,$F158)-INDEX(INDIRECT(GY158),$E158,HV$28))*(10-INDEX(INDIRECT("times"&amp;GW$2),$F158,HV$28))/10)</f>
        <v>0</v>
      </c>
      <c r="HW158" s="201">
        <v>11</v>
      </c>
    </row>
    <row r="159" spans="1:231" ht="15">
      <c r="A159" s="18" t="s">
        <v>200</v>
      </c>
      <c r="B159" s="122">
        <f>A131</f>
        <v>1</v>
      </c>
      <c r="C159" s="122" t="str">
        <f>A132</f>
        <v>work1834</v>
      </c>
      <c r="D159" s="210" t="str">
        <f t="shared" si="598"/>
        <v>core1_work1834</v>
      </c>
      <c r="E159" s="122">
        <v>1</v>
      </c>
      <c r="F159" s="33">
        <v>12</v>
      </c>
      <c r="G159" s="46">
        <f ca="1">IF(OR(INDEX(INDIRECT("times"&amp;B$2),$F159,G$28)&gt;10,INDEX(INDIRECT(D159),$E159,G$28)&lt;=INDEX(INDIRECT(D159),$E159,$F159)),0,(INDEX(INDIRECT(D159),$E159,$F159)-INDEX(INDIRECT(D159),$E159,G$28))*(10-INDEX(INDIRECT("times"&amp;B$2),$F159,G$28))/10)</f>
        <v>0</v>
      </c>
      <c r="H159" s="47">
        <f ca="1">IF(OR(INDEX(INDIRECT("times"&amp;B$2),$F159,H$28)&gt;10,INDEX(INDIRECT(D159),$E159,H$28)&lt;=INDEX(INDIRECT(D159),$E159,$F159)),0,(INDEX(INDIRECT(D159),$E159,$F159)-INDEX(INDIRECT(D159),$E159,H$28))*(10-INDEX(INDIRECT("times"&amp;B$2),$F159,H$28))/10)</f>
        <v>0</v>
      </c>
      <c r="I159" s="47">
        <f ca="1">IF(OR(INDEX(INDIRECT("times"&amp;B$2),$F159,I$28)&gt;10,INDEX(INDIRECT(D159),$E159,I$28)&lt;=INDEX(INDIRECT(D159),$E159,$F159)),0,(INDEX(INDIRECT(D159),$E159,$F159)-INDEX(INDIRECT(D159),$E159,I$28))*(10-INDEX(INDIRECT("times"&amp;B$2),$F159,I$28))/10)</f>
        <v>0</v>
      </c>
      <c r="J159" s="47">
        <f ca="1">IF(OR(INDEX(INDIRECT("times"&amp;B$2),$F159,J$28)&gt;10,INDEX(INDIRECT(D159),$E159,J$28)&lt;=INDEX(INDIRECT(D159),$E159,$F159)),0,(INDEX(INDIRECT(D159),$E159,$F159)-INDEX(INDIRECT(D159),$E159,J$28))*(10-INDEX(INDIRECT("times"&amp;B$2),$F159,J$28))/10)</f>
        <v>0</v>
      </c>
      <c r="K159" s="47">
        <f ca="1">IF(OR(INDEX(INDIRECT("times"&amp;B$2),$F159,K$28)&gt;10,INDEX(INDIRECT(D159),$E159,K$28)&lt;=INDEX(INDIRECT(D159),$E159,$F159)),0,(INDEX(INDIRECT(D159),$E159,$F159)-INDEX(INDIRECT(D159),$E159,K$28))*(10-INDEX(INDIRECT("times"&amp;B$2),$F159,K$28))/10)</f>
        <v>0</v>
      </c>
      <c r="L159" s="47">
        <f ca="1">IF(OR(INDEX(INDIRECT("times"&amp;B$2),$F159,L$28)&gt;10,INDEX(INDIRECT(D159),$E159,L$28)&lt;=INDEX(INDIRECT(D159),$E159,$F159)),0,(INDEX(INDIRECT(D159),$E159,$F159)-INDEX(INDIRECT(D159),$E159,L$28))*(10-INDEX(INDIRECT("times"&amp;B$2),$F159,L$28))/10)</f>
        <v>0</v>
      </c>
      <c r="M159" s="47">
        <f ca="1">IF(OR(INDEX(INDIRECT("times"&amp;B$2),$F159,M$28)&gt;10,INDEX(INDIRECT(D159),$E159,M$28)&lt;=INDEX(INDIRECT(D159),$E159,$F159)),0,(INDEX(INDIRECT(D159),$E159,$F159)-INDEX(INDIRECT(D159),$E159,M$28))*(10-INDEX(INDIRECT("times"&amp;B$2),$F159,M$28))/10)</f>
        <v>0</v>
      </c>
      <c r="N159" s="47">
        <f ca="1">IF(OR(INDEX(INDIRECT("times"&amp;B$2),$F159,N$28)&gt;10,INDEX(INDIRECT(D159),$E159,N$28)&lt;=INDEX(INDIRECT(D159),$E159,$F159)),0,(INDEX(INDIRECT(D159),$E159,$F159)-INDEX(INDIRECT(D159),$E159,N$28))*(10-INDEX(INDIRECT("times"&amp;B$2),$F159,N$28))/10)</f>
        <v>0</v>
      </c>
      <c r="O159" s="47">
        <f ca="1">IF(OR(INDEX(INDIRECT("times"&amp;B$2),$F159,O$28)&gt;10,INDEX(INDIRECT(D159),$E159,O$28)&lt;=INDEX(INDIRECT(D159),$E159,$F159)),0,(INDEX(INDIRECT(D159),$E159,$F159)-INDEX(INDIRECT(D159),$E159,O$28))*(10-INDEX(INDIRECT("times"&amp;B$2),$F159,O$28))/10)</f>
        <v>0</v>
      </c>
      <c r="P159" s="47">
        <f ca="1">IF(OR(INDEX(INDIRECT("times"&amp;B$2),$F159,P$28)&gt;10,INDEX(INDIRECT(D159),$E159,P$28)&lt;=INDEX(INDIRECT(D159),$E159,$F159)),0,(INDEX(INDIRECT(D159),$E159,$F159)-INDEX(INDIRECT(D159),$E159,P$28))*(10-INDEX(INDIRECT("times"&amp;B$2),$F159,P$28))/10)</f>
        <v>0</v>
      </c>
      <c r="Q159" s="47">
        <f ca="1">IF(OR(INDEX(INDIRECT("times"&amp;B$2),$F159,Q$28)&gt;10,INDEX(INDIRECT(D159),$E159,Q$28)&lt;=INDEX(INDIRECT(D159),$E159,$F159)),0,(INDEX(INDIRECT(D159),$E159,$F159)-INDEX(INDIRECT(D159),$E159,Q$28))*(10-INDEX(INDIRECT("times"&amp;B$2),$F159,Q$28))/10)</f>
        <v>0</v>
      </c>
      <c r="R159" s="47">
        <f ca="1">IF(OR(INDEX(INDIRECT("times"&amp;B$2),$F159,R$28)&gt;10,INDEX(INDIRECT(D159),$E159,R$28)&lt;=INDEX(INDIRECT(D159),$E159,$F159)),0,(INDEX(INDIRECT(D159),$E159,$F159)-INDEX(INDIRECT(D159),$E159,R$28))*(10-INDEX(INDIRECT("times"&amp;B$2),$F159,R$28))/10)</f>
        <v>0</v>
      </c>
      <c r="S159" s="47">
        <f ca="1">IF(OR(INDEX(INDIRECT("times"&amp;B$2),$F159,S$28)&gt;10,INDEX(INDIRECT(D159),$E159,S$28)&lt;=INDEX(INDIRECT(D159),$E159,$F159)),0,(INDEX(INDIRECT(D159),$E159,$F159)-INDEX(INDIRECT(D159),$E159,S$28))*(10-INDEX(INDIRECT("times"&amp;B$2),$F159,S$28))/10)</f>
        <v>0</v>
      </c>
      <c r="T159" s="47">
        <f ca="1">IF(OR(INDEX(INDIRECT("times"&amp;B$2),$F159,T$28)&gt;10,INDEX(INDIRECT(D159),$E159,T$28)&lt;=INDEX(INDIRECT(D159),$E159,$F159)),0,(INDEX(INDIRECT(D159),$E159,$F159)-INDEX(INDIRECT(D159),$E159,T$28))*(10-INDEX(INDIRECT("times"&amp;B$2),$F159,T$28))/10)</f>
        <v>0</v>
      </c>
      <c r="U159" s="47">
        <f ca="1">IF(OR(INDEX(INDIRECT("times"&amp;B$2),$F159,U$28)&gt;10,INDEX(INDIRECT(D159),$E159,U$28)&lt;=INDEX(INDIRECT(D159),$E159,$F159)),0,(INDEX(INDIRECT(D159),$E159,$F159)-INDEX(INDIRECT(D159),$E159,U$28))*(10-INDEX(INDIRECT("times"&amp;B$2),$F159,U$28))/10)</f>
        <v>0</v>
      </c>
      <c r="V159" s="47">
        <f ca="1">IF(OR(INDEX(INDIRECT("times"&amp;B$2),$F159,V$28)&gt;10,INDEX(INDIRECT(D159),$E159,V$28)&lt;=INDEX(INDIRECT(D159),$E159,$F159)),0,(INDEX(INDIRECT(D159),$E159,$F159)-INDEX(INDIRECT(D159),$E159,V$28))*(10-INDEX(INDIRECT("times"&amp;B$2),$F159,V$28))/10)</f>
        <v>0</v>
      </c>
      <c r="W159" s="47">
        <f ca="1">IF(OR(INDEX(INDIRECT("times"&amp;B$2),$F159,W$28)&gt;10,INDEX(INDIRECT(D159),$E159,W$28)&lt;=INDEX(INDIRECT(D159),$E159,$F159)),0,(INDEX(INDIRECT(D159),$E159,$F159)-INDEX(INDIRECT(D159),$E159,W$28))*(10-INDEX(INDIRECT("times"&amp;B$2),$F159,W$28))/10)</f>
        <v>0</v>
      </c>
      <c r="X159" s="47">
        <f ca="1">IF(OR(INDEX(INDIRECT("times"&amp;B$2),$F159,X$28)&gt;10,INDEX(INDIRECT(D159),$E159,X$28)&lt;=INDEX(INDIRECT(D159),$E159,$F159)),0,(INDEX(INDIRECT(D159),$E159,$F159)-INDEX(INDIRECT(D159),$E159,X$28))*(10-INDEX(INDIRECT("times"&amp;B$2),$F159,X$28))/10)</f>
        <v>0</v>
      </c>
      <c r="Y159" s="47">
        <f ca="1">IF(OR(INDEX(INDIRECT("times"&amp;B$2),$F159,Y$28)&gt;10,INDEX(INDIRECT(D159),$E159,Y$28)&lt;=INDEX(INDIRECT(D159),$E159,$F159)),0,(INDEX(INDIRECT(D159),$E159,$F159)-INDEX(INDIRECT(D159),$E159,Y$28))*(10-INDEX(INDIRECT("times"&amp;B$2),$F159,Y$28))/10)</f>
        <v>0</v>
      </c>
      <c r="Z159" s="47">
        <f ca="1">IF(OR(INDEX(INDIRECT("times"&amp;B$2),$F159,Z$28)&gt;10,INDEX(INDIRECT(D159),$E159,Z$28)&lt;=INDEX(INDIRECT(D159),$E159,$F159)),0,(INDEX(INDIRECT(D159),$E159,$F159)-INDEX(INDIRECT(D159),$E159,Z$28))*(10-INDEX(INDIRECT("times"&amp;B$2),$F159,Z$28))/10)</f>
        <v>0</v>
      </c>
      <c r="AA159" s="48">
        <f ca="1">IF(OR(INDEX(INDIRECT("times"&amp;B$2),$F159,AA$28)&gt;10,INDEX(INDIRECT(D159),$E159,AA$28)&lt;=INDEX(INDIRECT(D159),$E159,$F159)),0,(INDEX(INDIRECT(D159),$E159,$F159)-INDEX(INDIRECT(D159),$E159,AA$28))*(10-INDEX(INDIRECT("times"&amp;B$2),$F159,AA$28))/10)</f>
        <v>0</v>
      </c>
      <c r="AB159" s="201">
        <v>12</v>
      </c>
      <c r="AD159" s="18" t="s">
        <v>200</v>
      </c>
      <c r="AE159" s="122">
        <f>AD131</f>
        <v>1</v>
      </c>
      <c r="AF159" s="122" t="str">
        <f>AD132</f>
        <v>shop1834</v>
      </c>
      <c r="AG159" s="210" t="str">
        <f t="shared" si="599"/>
        <v>core1_shop1834</v>
      </c>
      <c r="AH159" s="122">
        <v>1</v>
      </c>
      <c r="AI159" s="33">
        <v>12</v>
      </c>
      <c r="AJ159" s="46">
        <f ca="1">IF(OR(INDEX(INDIRECT("times"&amp;AE$2),$F159,AJ$28)&gt;10,INDEX(INDIRECT(AG159),$E159,AJ$28)&lt;=INDEX(INDIRECT(AG159),$E159,$F159)),0,(INDEX(INDIRECT(AG159),$E159,$F159)-INDEX(INDIRECT(AG159),$E159,AJ$28))*(10-INDEX(INDIRECT("times"&amp;AE$2),$F159,AJ$28))/10)</f>
        <v>0</v>
      </c>
      <c r="AK159" s="47">
        <f ca="1">IF(OR(INDEX(INDIRECT("times"&amp;AE$2),$F159,AK$28)&gt;10,INDEX(INDIRECT(AG159),$E159,AK$28)&lt;=INDEX(INDIRECT(AG159),$E159,$F159)),0,(INDEX(INDIRECT(AG159),$E159,$F159)-INDEX(INDIRECT(AG159),$E159,AK$28))*(10-INDEX(INDIRECT("times"&amp;AE$2),$F159,AK$28))/10)</f>
        <v>0</v>
      </c>
      <c r="AL159" s="47">
        <f ca="1">IF(OR(INDEX(INDIRECT("times"&amp;AE$2),$F159,AL$28)&gt;10,INDEX(INDIRECT(AG159),$E159,AL$28)&lt;=INDEX(INDIRECT(AG159),$E159,$F159)),0,(INDEX(INDIRECT(AG159),$E159,$F159)-INDEX(INDIRECT(AG159),$E159,AL$28))*(10-INDEX(INDIRECT("times"&amp;AE$2),$F159,AL$28))/10)</f>
        <v>0</v>
      </c>
      <c r="AM159" s="47">
        <f ca="1">IF(OR(INDEX(INDIRECT("times"&amp;AE$2),$F159,AM$28)&gt;10,INDEX(INDIRECT(AG159),$E159,AM$28)&lt;=INDEX(INDIRECT(AG159),$E159,$F159)),0,(INDEX(INDIRECT(AG159),$E159,$F159)-INDEX(INDIRECT(AG159),$E159,AM$28))*(10-INDEX(INDIRECT("times"&amp;AE$2),$F159,AM$28))/10)</f>
        <v>0</v>
      </c>
      <c r="AN159" s="47">
        <f ca="1">IF(OR(INDEX(INDIRECT("times"&amp;AE$2),$F159,AN$28)&gt;10,INDEX(INDIRECT(AG159),$E159,AN$28)&lt;=INDEX(INDIRECT(AG159),$E159,$F159)),0,(INDEX(INDIRECT(AG159),$E159,$F159)-INDEX(INDIRECT(AG159),$E159,AN$28))*(10-INDEX(INDIRECT("times"&amp;AE$2),$F159,AN$28))/10)</f>
        <v>0</v>
      </c>
      <c r="AO159" s="47">
        <f ca="1">IF(OR(INDEX(INDIRECT("times"&amp;AE$2),$F159,AO$28)&gt;10,INDEX(INDIRECT(AG159),$E159,AO$28)&lt;=INDEX(INDIRECT(AG159),$E159,$F159)),0,(INDEX(INDIRECT(AG159),$E159,$F159)-INDEX(INDIRECT(AG159),$E159,AO$28))*(10-INDEX(INDIRECT("times"&amp;AE$2),$F159,AO$28))/10)</f>
        <v>0</v>
      </c>
      <c r="AP159" s="47">
        <f ca="1">IF(OR(INDEX(INDIRECT("times"&amp;AE$2),$F159,AP$28)&gt;10,INDEX(INDIRECT(AG159),$E159,AP$28)&lt;=INDEX(INDIRECT(AG159),$E159,$F159)),0,(INDEX(INDIRECT(AG159),$E159,$F159)-INDEX(INDIRECT(AG159),$E159,AP$28))*(10-INDEX(INDIRECT("times"&amp;AE$2),$F159,AP$28))/10)</f>
        <v>0</v>
      </c>
      <c r="AQ159" s="47">
        <f ca="1">IF(OR(INDEX(INDIRECT("times"&amp;AE$2),$F159,AQ$28)&gt;10,INDEX(INDIRECT(AG159),$E159,AQ$28)&lt;=INDEX(INDIRECT(AG159),$E159,$F159)),0,(INDEX(INDIRECT(AG159),$E159,$F159)-INDEX(INDIRECT(AG159),$E159,AQ$28))*(10-INDEX(INDIRECT("times"&amp;AE$2),$F159,AQ$28))/10)</f>
        <v>0</v>
      </c>
      <c r="AR159" s="47">
        <f ca="1">IF(OR(INDEX(INDIRECT("times"&amp;AE$2),$F159,AR$28)&gt;10,INDEX(INDIRECT(AG159),$E159,AR$28)&lt;=INDEX(INDIRECT(AG159),$E159,$F159)),0,(INDEX(INDIRECT(AG159),$E159,$F159)-INDEX(INDIRECT(AG159),$E159,AR$28))*(10-INDEX(INDIRECT("times"&amp;AE$2),$F159,AR$28))/10)</f>
        <v>0</v>
      </c>
      <c r="AS159" s="47">
        <f ca="1">IF(OR(INDEX(INDIRECT("times"&amp;AE$2),$F159,AS$28)&gt;10,INDEX(INDIRECT(AG159),$E159,AS$28)&lt;=INDEX(INDIRECT(AG159),$E159,$F159)),0,(INDEX(INDIRECT(AG159),$E159,$F159)-INDEX(INDIRECT(AG159),$E159,AS$28))*(10-INDEX(INDIRECT("times"&amp;AE$2),$F159,AS$28))/10)</f>
        <v>0</v>
      </c>
      <c r="AT159" s="47">
        <f ca="1">IF(OR(INDEX(INDIRECT("times"&amp;AE$2),$F159,AT$28)&gt;10,INDEX(INDIRECT(AG159),$E159,AT$28)&lt;=INDEX(INDIRECT(AG159),$E159,$F159)),0,(INDEX(INDIRECT(AG159),$E159,$F159)-INDEX(INDIRECT(AG159),$E159,AT$28))*(10-INDEX(INDIRECT("times"&amp;AE$2),$F159,AT$28))/10)</f>
        <v>0</v>
      </c>
      <c r="AU159" s="47">
        <f ca="1">IF(OR(INDEX(INDIRECT("times"&amp;AE$2),$F159,AU$28)&gt;10,INDEX(INDIRECT(AG159),$E159,AU$28)&lt;=INDEX(INDIRECT(AG159),$E159,$F159)),0,(INDEX(INDIRECT(AG159),$E159,$F159)-INDEX(INDIRECT(AG159),$E159,AU$28))*(10-INDEX(INDIRECT("times"&amp;AE$2),$F159,AU$28))/10)</f>
        <v>0</v>
      </c>
      <c r="AV159" s="47">
        <f ca="1">IF(OR(INDEX(INDIRECT("times"&amp;AE$2),$F159,AV$28)&gt;10,INDEX(INDIRECT(AG159),$E159,AV$28)&lt;=INDEX(INDIRECT(AG159),$E159,$F159)),0,(INDEX(INDIRECT(AG159),$E159,$F159)-INDEX(INDIRECT(AG159),$E159,AV$28))*(10-INDEX(INDIRECT("times"&amp;AE$2),$F159,AV$28))/10)</f>
        <v>0</v>
      </c>
      <c r="AW159" s="47">
        <f ca="1">IF(OR(INDEX(INDIRECT("times"&amp;AE$2),$F159,AW$28)&gt;10,INDEX(INDIRECT(AG159),$E159,AW$28)&lt;=INDEX(INDIRECT(AG159),$E159,$F159)),0,(INDEX(INDIRECT(AG159),$E159,$F159)-INDEX(INDIRECT(AG159),$E159,AW$28))*(10-INDEX(INDIRECT("times"&amp;AE$2),$F159,AW$28))/10)</f>
        <v>0</v>
      </c>
      <c r="AX159" s="47">
        <f ca="1">IF(OR(INDEX(INDIRECT("times"&amp;AE$2),$F159,AX$28)&gt;10,INDEX(INDIRECT(AG159),$E159,AX$28)&lt;=INDEX(INDIRECT(AG159),$E159,$F159)),0,(INDEX(INDIRECT(AG159),$E159,$F159)-INDEX(INDIRECT(AG159),$E159,AX$28))*(10-INDEX(INDIRECT("times"&amp;AE$2),$F159,AX$28))/10)</f>
        <v>0</v>
      </c>
      <c r="AY159" s="47">
        <f ca="1">IF(OR(INDEX(INDIRECT("times"&amp;AE$2),$F159,AY$28)&gt;10,INDEX(INDIRECT(AG159),$E159,AY$28)&lt;=INDEX(INDIRECT(AG159),$E159,$F159)),0,(INDEX(INDIRECT(AG159),$E159,$F159)-INDEX(INDIRECT(AG159),$E159,AY$28))*(10-INDEX(INDIRECT("times"&amp;AE$2),$F159,AY$28))/10)</f>
        <v>0</v>
      </c>
      <c r="AZ159" s="47">
        <f ca="1">IF(OR(INDEX(INDIRECT("times"&amp;AE$2),$F159,AZ$28)&gt;10,INDEX(INDIRECT(AG159),$E159,AZ$28)&lt;=INDEX(INDIRECT(AG159),$E159,$F159)),0,(INDEX(INDIRECT(AG159),$E159,$F159)-INDEX(INDIRECT(AG159),$E159,AZ$28))*(10-INDEX(INDIRECT("times"&amp;AE$2),$F159,AZ$28))/10)</f>
        <v>0</v>
      </c>
      <c r="BA159" s="47">
        <f ca="1">IF(OR(INDEX(INDIRECT("times"&amp;AE$2),$F159,BA$28)&gt;10,INDEX(INDIRECT(AG159),$E159,BA$28)&lt;=INDEX(INDIRECT(AG159),$E159,$F159)),0,(INDEX(INDIRECT(AG159),$E159,$F159)-INDEX(INDIRECT(AG159),$E159,BA$28))*(10-INDEX(INDIRECT("times"&amp;AE$2),$F159,BA$28))/10)</f>
        <v>0</v>
      </c>
      <c r="BB159" s="47">
        <f ca="1">IF(OR(INDEX(INDIRECT("times"&amp;AE$2),$F159,BB$28)&gt;10,INDEX(INDIRECT(AG159),$E159,BB$28)&lt;=INDEX(INDIRECT(AG159),$E159,$F159)),0,(INDEX(INDIRECT(AG159),$E159,$F159)-INDEX(INDIRECT(AG159),$E159,BB$28))*(10-INDEX(INDIRECT("times"&amp;AE$2),$F159,BB$28))/10)</f>
        <v>0</v>
      </c>
      <c r="BC159" s="47">
        <f ca="1">IF(OR(INDEX(INDIRECT("times"&amp;AE$2),$F159,BC$28)&gt;10,INDEX(INDIRECT(AG159),$E159,BC$28)&lt;=INDEX(INDIRECT(AG159),$E159,$F159)),0,(INDEX(INDIRECT(AG159),$E159,$F159)-INDEX(INDIRECT(AG159),$E159,BC$28))*(10-INDEX(INDIRECT("times"&amp;AE$2),$F159,BC$28))/10)</f>
        <v>0</v>
      </c>
      <c r="BD159" s="48">
        <f ca="1">IF(OR(INDEX(INDIRECT("times"&amp;AE$2),$F159,BD$28)&gt;10,INDEX(INDIRECT(AG159),$E159,BD$28)&lt;=INDEX(INDIRECT(AG159),$E159,$F159)),0,(INDEX(INDIRECT(AG159),$E159,$F159)-INDEX(INDIRECT(AG159),$E159,BD$28))*(10-INDEX(INDIRECT("times"&amp;AE$2),$F159,BD$28))/10)</f>
        <v>0</v>
      </c>
      <c r="BE159" s="201">
        <v>12</v>
      </c>
      <c r="BG159" s="18" t="s">
        <v>200</v>
      </c>
      <c r="BH159" s="122">
        <f>BG131</f>
        <v>1</v>
      </c>
      <c r="BI159" s="122" t="str">
        <f>BG132</f>
        <v>lei1834</v>
      </c>
      <c r="BJ159" s="210" t="str">
        <f t="shared" si="600"/>
        <v>core1_lei1834</v>
      </c>
      <c r="BK159" s="122">
        <v>1</v>
      </c>
      <c r="BL159" s="33">
        <v>12</v>
      </c>
      <c r="BM159" s="46">
        <f ca="1">IF(OR(INDEX(INDIRECT("times"&amp;BH$2),$F159,BM$28)&gt;10,INDEX(INDIRECT(BJ159),$E159,BM$28)&lt;=INDEX(INDIRECT(BJ159),$E159,$F159)),0,(INDEX(INDIRECT(BJ159),$E159,$F159)-INDEX(INDIRECT(BJ159),$E159,BM$28))*(10-INDEX(INDIRECT("times"&amp;BH$2),$F159,BM$28))/10)</f>
        <v>0</v>
      </c>
      <c r="BN159" s="47">
        <f ca="1">IF(OR(INDEX(INDIRECT("times"&amp;BH$2),$F159,BN$28)&gt;10,INDEX(INDIRECT(BJ159),$E159,BN$28)&lt;=INDEX(INDIRECT(BJ159),$E159,$F159)),0,(INDEX(INDIRECT(BJ159),$E159,$F159)-INDEX(INDIRECT(BJ159),$E159,BN$28))*(10-INDEX(INDIRECT("times"&amp;BH$2),$F159,BN$28))/10)</f>
        <v>0</v>
      </c>
      <c r="BO159" s="47">
        <f ca="1">IF(OR(INDEX(INDIRECT("times"&amp;BH$2),$F159,BO$28)&gt;10,INDEX(INDIRECT(BJ159),$E159,BO$28)&lt;=INDEX(INDIRECT(BJ159),$E159,$F159)),0,(INDEX(INDIRECT(BJ159),$E159,$F159)-INDEX(INDIRECT(BJ159),$E159,BO$28))*(10-INDEX(INDIRECT("times"&amp;BH$2),$F159,BO$28))/10)</f>
        <v>0</v>
      </c>
      <c r="BP159" s="47">
        <f ca="1">IF(OR(INDEX(INDIRECT("times"&amp;BH$2),$F159,BP$28)&gt;10,INDEX(INDIRECT(BJ159),$E159,BP$28)&lt;=INDEX(INDIRECT(BJ159),$E159,$F159)),0,(INDEX(INDIRECT(BJ159),$E159,$F159)-INDEX(INDIRECT(BJ159),$E159,BP$28))*(10-INDEX(INDIRECT("times"&amp;BH$2),$F159,BP$28))/10)</f>
        <v>0</v>
      </c>
      <c r="BQ159" s="47">
        <f ca="1">IF(OR(INDEX(INDIRECT("times"&amp;BH$2),$F159,BQ$28)&gt;10,INDEX(INDIRECT(BJ159),$E159,BQ$28)&lt;=INDEX(INDIRECT(BJ159),$E159,$F159)),0,(INDEX(INDIRECT(BJ159),$E159,$F159)-INDEX(INDIRECT(BJ159),$E159,BQ$28))*(10-INDEX(INDIRECT("times"&amp;BH$2),$F159,BQ$28))/10)</f>
        <v>0</v>
      </c>
      <c r="BR159" s="47">
        <f ca="1">IF(OR(INDEX(INDIRECT("times"&amp;BH$2),$F159,BR$28)&gt;10,INDEX(INDIRECT(BJ159),$E159,BR$28)&lt;=INDEX(INDIRECT(BJ159),$E159,$F159)),0,(INDEX(INDIRECT(BJ159),$E159,$F159)-INDEX(INDIRECT(BJ159),$E159,BR$28))*(10-INDEX(INDIRECT("times"&amp;BH$2),$F159,BR$28))/10)</f>
        <v>0</v>
      </c>
      <c r="BS159" s="47">
        <f ca="1">IF(OR(INDEX(INDIRECT("times"&amp;BH$2),$F159,BS$28)&gt;10,INDEX(INDIRECT(BJ159),$E159,BS$28)&lt;=INDEX(INDIRECT(BJ159),$E159,$F159)),0,(INDEX(INDIRECT(BJ159),$E159,$F159)-INDEX(INDIRECT(BJ159),$E159,BS$28))*(10-INDEX(INDIRECT("times"&amp;BH$2),$F159,BS$28))/10)</f>
        <v>0</v>
      </c>
      <c r="BT159" s="47">
        <f ca="1">IF(OR(INDEX(INDIRECT("times"&amp;BH$2),$F159,BT$28)&gt;10,INDEX(INDIRECT(BJ159),$E159,BT$28)&lt;=INDEX(INDIRECT(BJ159),$E159,$F159)),0,(INDEX(INDIRECT(BJ159),$E159,$F159)-INDEX(INDIRECT(BJ159),$E159,BT$28))*(10-INDEX(INDIRECT("times"&amp;BH$2),$F159,BT$28))/10)</f>
        <v>0</v>
      </c>
      <c r="BU159" s="47">
        <f ca="1">IF(OR(INDEX(INDIRECT("times"&amp;BH$2),$F159,BU$28)&gt;10,INDEX(INDIRECT(BJ159),$E159,BU$28)&lt;=INDEX(INDIRECT(BJ159),$E159,$F159)),0,(INDEX(INDIRECT(BJ159),$E159,$F159)-INDEX(INDIRECT(BJ159),$E159,BU$28))*(10-INDEX(INDIRECT("times"&amp;BH$2),$F159,BU$28))/10)</f>
        <v>0</v>
      </c>
      <c r="BV159" s="47">
        <f ca="1">IF(OR(INDEX(INDIRECT("times"&amp;BH$2),$F159,BV$28)&gt;10,INDEX(INDIRECT(BJ159),$E159,BV$28)&lt;=INDEX(INDIRECT(BJ159),$E159,$F159)),0,(INDEX(INDIRECT(BJ159),$E159,$F159)-INDEX(INDIRECT(BJ159),$E159,BV$28))*(10-INDEX(INDIRECT("times"&amp;BH$2),$F159,BV$28))/10)</f>
        <v>0</v>
      </c>
      <c r="BW159" s="47">
        <f ca="1">IF(OR(INDEX(INDIRECT("times"&amp;BH$2),$F159,BW$28)&gt;10,INDEX(INDIRECT(BJ159),$E159,BW$28)&lt;=INDEX(INDIRECT(BJ159),$E159,$F159)),0,(INDEX(INDIRECT(BJ159),$E159,$F159)-INDEX(INDIRECT(BJ159),$E159,BW$28))*(10-INDEX(INDIRECT("times"&amp;BH$2),$F159,BW$28))/10)</f>
        <v>0</v>
      </c>
      <c r="BX159" s="47">
        <f ca="1">IF(OR(INDEX(INDIRECT("times"&amp;BH$2),$F159,BX$28)&gt;10,INDEX(INDIRECT(BJ159),$E159,BX$28)&lt;=INDEX(INDIRECT(BJ159),$E159,$F159)),0,(INDEX(INDIRECT(BJ159),$E159,$F159)-INDEX(INDIRECT(BJ159),$E159,BX$28))*(10-INDEX(INDIRECT("times"&amp;BH$2),$F159,BX$28))/10)</f>
        <v>0</v>
      </c>
      <c r="BY159" s="47">
        <f ca="1">IF(OR(INDEX(INDIRECT("times"&amp;BH$2),$F159,BY$28)&gt;10,INDEX(INDIRECT(BJ159),$E159,BY$28)&lt;=INDEX(INDIRECT(BJ159),$E159,$F159)),0,(INDEX(INDIRECT(BJ159),$E159,$F159)-INDEX(INDIRECT(BJ159),$E159,BY$28))*(10-INDEX(INDIRECT("times"&amp;BH$2),$F159,BY$28))/10)</f>
        <v>0</v>
      </c>
      <c r="BZ159" s="47">
        <f ca="1">IF(OR(INDEX(INDIRECT("times"&amp;BH$2),$F159,BZ$28)&gt;10,INDEX(INDIRECT(BJ159),$E159,BZ$28)&lt;=INDEX(INDIRECT(BJ159),$E159,$F159)),0,(INDEX(INDIRECT(BJ159),$E159,$F159)-INDEX(INDIRECT(BJ159),$E159,BZ$28))*(10-INDEX(INDIRECT("times"&amp;BH$2),$F159,BZ$28))/10)</f>
        <v>0</v>
      </c>
      <c r="CA159" s="47">
        <f ca="1">IF(OR(INDEX(INDIRECT("times"&amp;BH$2),$F159,CA$28)&gt;10,INDEX(INDIRECT(BJ159),$E159,CA$28)&lt;=INDEX(INDIRECT(BJ159),$E159,$F159)),0,(INDEX(INDIRECT(BJ159),$E159,$F159)-INDEX(INDIRECT(BJ159),$E159,CA$28))*(10-INDEX(INDIRECT("times"&amp;BH$2),$F159,CA$28))/10)</f>
        <v>0</v>
      </c>
      <c r="CB159" s="47">
        <f ca="1">IF(OR(INDEX(INDIRECT("times"&amp;BH$2),$F159,CB$28)&gt;10,INDEX(INDIRECT(BJ159),$E159,CB$28)&lt;=INDEX(INDIRECT(BJ159),$E159,$F159)),0,(INDEX(INDIRECT(BJ159),$E159,$F159)-INDEX(INDIRECT(BJ159),$E159,CB$28))*(10-INDEX(INDIRECT("times"&amp;BH$2),$F159,CB$28))/10)</f>
        <v>0</v>
      </c>
      <c r="CC159" s="47">
        <f ca="1">IF(OR(INDEX(INDIRECT("times"&amp;BH$2),$F159,CC$28)&gt;10,INDEX(INDIRECT(BJ159),$E159,CC$28)&lt;=INDEX(INDIRECT(BJ159),$E159,$F159)),0,(INDEX(INDIRECT(BJ159),$E159,$F159)-INDEX(INDIRECT(BJ159),$E159,CC$28))*(10-INDEX(INDIRECT("times"&amp;BH$2),$F159,CC$28))/10)</f>
        <v>0</v>
      </c>
      <c r="CD159" s="47">
        <f ca="1">IF(OR(INDEX(INDIRECT("times"&amp;BH$2),$F159,CD$28)&gt;10,INDEX(INDIRECT(BJ159),$E159,CD$28)&lt;=INDEX(INDIRECT(BJ159),$E159,$F159)),0,(INDEX(INDIRECT(BJ159),$E159,$F159)-INDEX(INDIRECT(BJ159),$E159,CD$28))*(10-INDEX(INDIRECT("times"&amp;BH$2),$F159,CD$28))/10)</f>
        <v>0</v>
      </c>
      <c r="CE159" s="47">
        <f ca="1">IF(OR(INDEX(INDIRECT("times"&amp;BH$2),$F159,CE$28)&gt;10,INDEX(INDIRECT(BJ159),$E159,CE$28)&lt;=INDEX(INDIRECT(BJ159),$E159,$F159)),0,(INDEX(INDIRECT(BJ159),$E159,$F159)-INDEX(INDIRECT(BJ159),$E159,CE$28))*(10-INDEX(INDIRECT("times"&amp;BH$2),$F159,CE$28))/10)</f>
        <v>0</v>
      </c>
      <c r="CF159" s="47">
        <f ca="1">IF(OR(INDEX(INDIRECT("times"&amp;BH$2),$F159,CF$28)&gt;10,INDEX(INDIRECT(BJ159),$E159,CF$28)&lt;=INDEX(INDIRECT(BJ159),$E159,$F159)),0,(INDEX(INDIRECT(BJ159),$E159,$F159)-INDEX(INDIRECT(BJ159),$E159,CF$28))*(10-INDEX(INDIRECT("times"&amp;BH$2),$F159,CF$28))/10)</f>
        <v>0</v>
      </c>
      <c r="CG159" s="48">
        <f ca="1">IF(OR(INDEX(INDIRECT("times"&amp;BH$2),$F159,CG$28)&gt;10,INDEX(INDIRECT(BJ159),$E159,CG$28)&lt;=INDEX(INDIRECT(BJ159),$E159,$F159)),0,(INDEX(INDIRECT(BJ159),$E159,$F159)-INDEX(INDIRECT(BJ159),$E159,CG$28))*(10-INDEX(INDIRECT("times"&amp;BH$2),$F159,CG$28))/10)</f>
        <v>0</v>
      </c>
      <c r="CH159" s="201">
        <v>12</v>
      </c>
      <c r="CJ159" s="18" t="s">
        <v>200</v>
      </c>
      <c r="CK159" s="122">
        <f>CJ131</f>
        <v>1</v>
      </c>
      <c r="CL159" s="122" t="str">
        <f>CJ132</f>
        <v>work3564</v>
      </c>
      <c r="CM159" s="210" t="str">
        <f t="shared" si="601"/>
        <v>core1_work3564</v>
      </c>
      <c r="CN159" s="122">
        <v>1</v>
      </c>
      <c r="CO159" s="33">
        <v>12</v>
      </c>
      <c r="CP159" s="46">
        <f ca="1">IF(OR(INDEX(INDIRECT("times"&amp;CK$2),$F159,CP$28)&gt;10,INDEX(INDIRECT(CM159),$E159,CP$28)&lt;=INDEX(INDIRECT(CM159),$E159,$F159)),0,(INDEX(INDIRECT(CM159),$E159,$F159)-INDEX(INDIRECT(CM159),$E159,CP$28))*(10-INDEX(INDIRECT("times"&amp;CK$2),$F159,CP$28))/10)</f>
        <v>0</v>
      </c>
      <c r="CQ159" s="47">
        <f ca="1">IF(OR(INDEX(INDIRECT("times"&amp;CK$2),$F159,CQ$28)&gt;10,INDEX(INDIRECT(CM159),$E159,CQ$28)&lt;=INDEX(INDIRECT(CM159),$E159,$F159)),0,(INDEX(INDIRECT(CM159),$E159,$F159)-INDEX(INDIRECT(CM159),$E159,CQ$28))*(10-INDEX(INDIRECT("times"&amp;CK$2),$F159,CQ$28))/10)</f>
        <v>0</v>
      </c>
      <c r="CR159" s="47">
        <f ca="1">IF(OR(INDEX(INDIRECT("times"&amp;CK$2),$F159,CR$28)&gt;10,INDEX(INDIRECT(CM159),$E159,CR$28)&lt;=INDEX(INDIRECT(CM159),$E159,$F159)),0,(INDEX(INDIRECT(CM159),$E159,$F159)-INDEX(INDIRECT(CM159),$E159,CR$28))*(10-INDEX(INDIRECT("times"&amp;CK$2),$F159,CR$28))/10)</f>
        <v>0</v>
      </c>
      <c r="CS159" s="47">
        <f ca="1">IF(OR(INDEX(INDIRECT("times"&amp;CK$2),$F159,CS$28)&gt;10,INDEX(INDIRECT(CM159),$E159,CS$28)&lt;=INDEX(INDIRECT(CM159),$E159,$F159)),0,(INDEX(INDIRECT(CM159),$E159,$F159)-INDEX(INDIRECT(CM159),$E159,CS$28))*(10-INDEX(INDIRECT("times"&amp;CK$2),$F159,CS$28))/10)</f>
        <v>0</v>
      </c>
      <c r="CT159" s="47">
        <f ca="1">IF(OR(INDEX(INDIRECT("times"&amp;CK$2),$F159,CT$28)&gt;10,INDEX(INDIRECT(CM159),$E159,CT$28)&lt;=INDEX(INDIRECT(CM159),$E159,$F159)),0,(INDEX(INDIRECT(CM159),$E159,$F159)-INDEX(INDIRECT(CM159),$E159,CT$28))*(10-INDEX(INDIRECT("times"&amp;CK$2),$F159,CT$28))/10)</f>
        <v>0</v>
      </c>
      <c r="CU159" s="47">
        <f ca="1">IF(OR(INDEX(INDIRECT("times"&amp;CK$2),$F159,CU$28)&gt;10,INDEX(INDIRECT(CM159),$E159,CU$28)&lt;=INDEX(INDIRECT(CM159),$E159,$F159)),0,(INDEX(INDIRECT(CM159),$E159,$F159)-INDEX(INDIRECT(CM159),$E159,CU$28))*(10-INDEX(INDIRECT("times"&amp;CK$2),$F159,CU$28))/10)</f>
        <v>0</v>
      </c>
      <c r="CV159" s="47">
        <f ca="1">IF(OR(INDEX(INDIRECT("times"&amp;CK$2),$F159,CV$28)&gt;10,INDEX(INDIRECT(CM159),$E159,CV$28)&lt;=INDEX(INDIRECT(CM159),$E159,$F159)),0,(INDEX(INDIRECT(CM159),$E159,$F159)-INDEX(INDIRECT(CM159),$E159,CV$28))*(10-INDEX(INDIRECT("times"&amp;CK$2),$F159,CV$28))/10)</f>
        <v>0</v>
      </c>
      <c r="CW159" s="47">
        <f ca="1">IF(OR(INDEX(INDIRECT("times"&amp;CK$2),$F159,CW$28)&gt;10,INDEX(INDIRECT(CM159),$E159,CW$28)&lt;=INDEX(INDIRECT(CM159),$E159,$F159)),0,(INDEX(INDIRECT(CM159),$E159,$F159)-INDEX(INDIRECT(CM159),$E159,CW$28))*(10-INDEX(INDIRECT("times"&amp;CK$2),$F159,CW$28))/10)</f>
        <v>0</v>
      </c>
      <c r="CX159" s="47">
        <f ca="1">IF(OR(INDEX(INDIRECT("times"&amp;CK$2),$F159,CX$28)&gt;10,INDEX(INDIRECT(CM159),$E159,CX$28)&lt;=INDEX(INDIRECT(CM159),$E159,$F159)),0,(INDEX(INDIRECT(CM159),$E159,$F159)-INDEX(INDIRECT(CM159),$E159,CX$28))*(10-INDEX(INDIRECT("times"&amp;CK$2),$F159,CX$28))/10)</f>
        <v>0</v>
      </c>
      <c r="CY159" s="47">
        <f ca="1">IF(OR(INDEX(INDIRECT("times"&amp;CK$2),$F159,CY$28)&gt;10,INDEX(INDIRECT(CM159),$E159,CY$28)&lt;=INDEX(INDIRECT(CM159),$E159,$F159)),0,(INDEX(INDIRECT(CM159),$E159,$F159)-INDEX(INDIRECT(CM159),$E159,CY$28))*(10-INDEX(INDIRECT("times"&amp;CK$2),$F159,CY$28))/10)</f>
        <v>0</v>
      </c>
      <c r="CZ159" s="47">
        <f ca="1">IF(OR(INDEX(INDIRECT("times"&amp;CK$2),$F159,CZ$28)&gt;10,INDEX(INDIRECT(CM159),$E159,CZ$28)&lt;=INDEX(INDIRECT(CM159),$E159,$F159)),0,(INDEX(INDIRECT(CM159),$E159,$F159)-INDEX(INDIRECT(CM159),$E159,CZ$28))*(10-INDEX(INDIRECT("times"&amp;CK$2),$F159,CZ$28))/10)</f>
        <v>0</v>
      </c>
      <c r="DA159" s="47">
        <f ca="1">IF(OR(INDEX(INDIRECT("times"&amp;CK$2),$F159,DA$28)&gt;10,INDEX(INDIRECT(CM159),$E159,DA$28)&lt;=INDEX(INDIRECT(CM159),$E159,$F159)),0,(INDEX(INDIRECT(CM159),$E159,$F159)-INDEX(INDIRECT(CM159),$E159,DA$28))*(10-INDEX(INDIRECT("times"&amp;CK$2),$F159,DA$28))/10)</f>
        <v>0</v>
      </c>
      <c r="DB159" s="47">
        <f ca="1">IF(OR(INDEX(INDIRECT("times"&amp;CK$2),$F159,DB$28)&gt;10,INDEX(INDIRECT(CM159),$E159,DB$28)&lt;=INDEX(INDIRECT(CM159),$E159,$F159)),0,(INDEX(INDIRECT(CM159),$E159,$F159)-INDEX(INDIRECT(CM159),$E159,DB$28))*(10-INDEX(INDIRECT("times"&amp;CK$2),$F159,DB$28))/10)</f>
        <v>0</v>
      </c>
      <c r="DC159" s="47">
        <f ca="1">IF(OR(INDEX(INDIRECT("times"&amp;CK$2),$F159,DC$28)&gt;10,INDEX(INDIRECT(CM159),$E159,DC$28)&lt;=INDEX(INDIRECT(CM159),$E159,$F159)),0,(INDEX(INDIRECT(CM159),$E159,$F159)-INDEX(INDIRECT(CM159),$E159,DC$28))*(10-INDEX(INDIRECT("times"&amp;CK$2),$F159,DC$28))/10)</f>
        <v>0</v>
      </c>
      <c r="DD159" s="47">
        <f ca="1">IF(OR(INDEX(INDIRECT("times"&amp;CK$2),$F159,DD$28)&gt;10,INDEX(INDIRECT(CM159),$E159,DD$28)&lt;=INDEX(INDIRECT(CM159),$E159,$F159)),0,(INDEX(INDIRECT(CM159),$E159,$F159)-INDEX(INDIRECT(CM159),$E159,DD$28))*(10-INDEX(INDIRECT("times"&amp;CK$2),$F159,DD$28))/10)</f>
        <v>0</v>
      </c>
      <c r="DE159" s="47">
        <f ca="1">IF(OR(INDEX(INDIRECT("times"&amp;CK$2),$F159,DE$28)&gt;10,INDEX(INDIRECT(CM159),$E159,DE$28)&lt;=INDEX(INDIRECT(CM159),$E159,$F159)),0,(INDEX(INDIRECT(CM159),$E159,$F159)-INDEX(INDIRECT(CM159),$E159,DE$28))*(10-INDEX(INDIRECT("times"&amp;CK$2),$F159,DE$28))/10)</f>
        <v>0</v>
      </c>
      <c r="DF159" s="47">
        <f ca="1">IF(OR(INDEX(INDIRECT("times"&amp;CK$2),$F159,DF$28)&gt;10,INDEX(INDIRECT(CM159),$E159,DF$28)&lt;=INDEX(INDIRECT(CM159),$E159,$F159)),0,(INDEX(INDIRECT(CM159),$E159,$F159)-INDEX(INDIRECT(CM159),$E159,DF$28))*(10-INDEX(INDIRECT("times"&amp;CK$2),$F159,DF$28))/10)</f>
        <v>0</v>
      </c>
      <c r="DG159" s="47">
        <f ca="1">IF(OR(INDEX(INDIRECT("times"&amp;CK$2),$F159,DG$28)&gt;10,INDEX(INDIRECT(CM159),$E159,DG$28)&lt;=INDEX(INDIRECT(CM159),$E159,$F159)),0,(INDEX(INDIRECT(CM159),$E159,$F159)-INDEX(INDIRECT(CM159),$E159,DG$28))*(10-INDEX(INDIRECT("times"&amp;CK$2),$F159,DG$28))/10)</f>
        <v>0</v>
      </c>
      <c r="DH159" s="47">
        <f ca="1">IF(OR(INDEX(INDIRECT("times"&amp;CK$2),$F159,DH$28)&gt;10,INDEX(INDIRECT(CM159),$E159,DH$28)&lt;=INDEX(INDIRECT(CM159),$E159,$F159)),0,(INDEX(INDIRECT(CM159),$E159,$F159)-INDEX(INDIRECT(CM159),$E159,DH$28))*(10-INDEX(INDIRECT("times"&amp;CK$2),$F159,DH$28))/10)</f>
        <v>0</v>
      </c>
      <c r="DI159" s="47">
        <f ca="1">IF(OR(INDEX(INDIRECT("times"&amp;CK$2),$F159,DI$28)&gt;10,INDEX(INDIRECT(CM159),$E159,DI$28)&lt;=INDEX(INDIRECT(CM159),$E159,$F159)),0,(INDEX(INDIRECT(CM159),$E159,$F159)-INDEX(INDIRECT(CM159),$E159,DI$28))*(10-INDEX(INDIRECT("times"&amp;CK$2),$F159,DI$28))/10)</f>
        <v>0</v>
      </c>
      <c r="DJ159" s="48">
        <f ca="1">IF(OR(INDEX(INDIRECT("times"&amp;CK$2),$F159,DJ$28)&gt;10,INDEX(INDIRECT(CM159),$E159,DJ$28)&lt;=INDEX(INDIRECT(CM159),$E159,$F159)),0,(INDEX(INDIRECT(CM159),$E159,$F159)-INDEX(INDIRECT(CM159),$E159,DJ$28))*(10-INDEX(INDIRECT("times"&amp;CK$2),$F159,DJ$28))/10)</f>
        <v>0</v>
      </c>
      <c r="DK159" s="201">
        <v>12</v>
      </c>
      <c r="DM159" s="18" t="s">
        <v>200</v>
      </c>
      <c r="DN159" s="122">
        <f>DM131</f>
        <v>1</v>
      </c>
      <c r="DO159" s="122" t="str">
        <f>DM132</f>
        <v>shop3564</v>
      </c>
      <c r="DP159" s="210" t="str">
        <f t="shared" si="602"/>
        <v>core1_shop3564</v>
      </c>
      <c r="DQ159" s="122">
        <v>1</v>
      </c>
      <c r="DR159" s="33">
        <v>12</v>
      </c>
      <c r="DS159" s="46">
        <f ca="1">IF(OR(INDEX(INDIRECT("times"&amp;DN$2),$F159,DS$28)&gt;10,INDEX(INDIRECT(DP159),$E159,DS$28)&lt;=INDEX(INDIRECT(DP159),$E159,$F159)),0,(INDEX(INDIRECT(DP159),$E159,$F159)-INDEX(INDIRECT(DP159),$E159,DS$28))*(10-INDEX(INDIRECT("times"&amp;DN$2),$F159,DS$28))/10)</f>
        <v>0</v>
      </c>
      <c r="DT159" s="47">
        <f ca="1">IF(OR(INDEX(INDIRECT("times"&amp;DN$2),$F159,DT$28)&gt;10,INDEX(INDIRECT(DP159),$E159,DT$28)&lt;=INDEX(INDIRECT(DP159),$E159,$F159)),0,(INDEX(INDIRECT(DP159),$E159,$F159)-INDEX(INDIRECT(DP159),$E159,DT$28))*(10-INDEX(INDIRECT("times"&amp;DN$2),$F159,DT$28))/10)</f>
        <v>0</v>
      </c>
      <c r="DU159" s="47">
        <f ca="1">IF(OR(INDEX(INDIRECT("times"&amp;DN$2),$F159,DU$28)&gt;10,INDEX(INDIRECT(DP159),$E159,DU$28)&lt;=INDEX(INDIRECT(DP159),$E159,$F159)),0,(INDEX(INDIRECT(DP159),$E159,$F159)-INDEX(INDIRECT(DP159),$E159,DU$28))*(10-INDEX(INDIRECT("times"&amp;DN$2),$F159,DU$28))/10)</f>
        <v>0</v>
      </c>
      <c r="DV159" s="47">
        <f ca="1">IF(OR(INDEX(INDIRECT("times"&amp;DN$2),$F159,DV$28)&gt;10,INDEX(INDIRECT(DP159),$E159,DV$28)&lt;=INDEX(INDIRECT(DP159),$E159,$F159)),0,(INDEX(INDIRECT(DP159),$E159,$F159)-INDEX(INDIRECT(DP159),$E159,DV$28))*(10-INDEX(INDIRECT("times"&amp;DN$2),$F159,DV$28))/10)</f>
        <v>0</v>
      </c>
      <c r="DW159" s="47">
        <f ca="1">IF(OR(INDEX(INDIRECT("times"&amp;DN$2),$F159,DW$28)&gt;10,INDEX(INDIRECT(DP159),$E159,DW$28)&lt;=INDEX(INDIRECT(DP159),$E159,$F159)),0,(INDEX(INDIRECT(DP159),$E159,$F159)-INDEX(INDIRECT(DP159),$E159,DW$28))*(10-INDEX(INDIRECT("times"&amp;DN$2),$F159,DW$28))/10)</f>
        <v>0</v>
      </c>
      <c r="DX159" s="47">
        <f ca="1">IF(OR(INDEX(INDIRECT("times"&amp;DN$2),$F159,DX$28)&gt;10,INDEX(INDIRECT(DP159),$E159,DX$28)&lt;=INDEX(INDIRECT(DP159),$E159,$F159)),0,(INDEX(INDIRECT(DP159),$E159,$F159)-INDEX(INDIRECT(DP159),$E159,DX$28))*(10-INDEX(INDIRECT("times"&amp;DN$2),$F159,DX$28))/10)</f>
        <v>0</v>
      </c>
      <c r="DY159" s="47">
        <f ca="1">IF(OR(INDEX(INDIRECT("times"&amp;DN$2),$F159,DY$28)&gt;10,INDEX(INDIRECT(DP159),$E159,DY$28)&lt;=INDEX(INDIRECT(DP159),$E159,$F159)),0,(INDEX(INDIRECT(DP159),$E159,$F159)-INDEX(INDIRECT(DP159),$E159,DY$28))*(10-INDEX(INDIRECT("times"&amp;DN$2),$F159,DY$28))/10)</f>
        <v>0</v>
      </c>
      <c r="DZ159" s="47">
        <f ca="1">IF(OR(INDEX(INDIRECT("times"&amp;DN$2),$F159,DZ$28)&gt;10,INDEX(INDIRECT(DP159),$E159,DZ$28)&lt;=INDEX(INDIRECT(DP159),$E159,$F159)),0,(INDEX(INDIRECT(DP159),$E159,$F159)-INDEX(INDIRECT(DP159),$E159,DZ$28))*(10-INDEX(INDIRECT("times"&amp;DN$2),$F159,DZ$28))/10)</f>
        <v>0</v>
      </c>
      <c r="EA159" s="47">
        <f ca="1">IF(OR(INDEX(INDIRECT("times"&amp;DN$2),$F159,EA$28)&gt;10,INDEX(INDIRECT(DP159),$E159,EA$28)&lt;=INDEX(INDIRECT(DP159),$E159,$F159)),0,(INDEX(INDIRECT(DP159),$E159,$F159)-INDEX(INDIRECT(DP159),$E159,EA$28))*(10-INDEX(INDIRECT("times"&amp;DN$2),$F159,EA$28))/10)</f>
        <v>0</v>
      </c>
      <c r="EB159" s="47">
        <f ca="1">IF(OR(INDEX(INDIRECT("times"&amp;DN$2),$F159,EB$28)&gt;10,INDEX(INDIRECT(DP159),$E159,EB$28)&lt;=INDEX(INDIRECT(DP159),$E159,$F159)),0,(INDEX(INDIRECT(DP159),$E159,$F159)-INDEX(INDIRECT(DP159),$E159,EB$28))*(10-INDEX(INDIRECT("times"&amp;DN$2),$F159,EB$28))/10)</f>
        <v>0</v>
      </c>
      <c r="EC159" s="47">
        <f ca="1">IF(OR(INDEX(INDIRECT("times"&amp;DN$2),$F159,EC$28)&gt;10,INDEX(INDIRECT(DP159),$E159,EC$28)&lt;=INDEX(INDIRECT(DP159),$E159,$F159)),0,(INDEX(INDIRECT(DP159),$E159,$F159)-INDEX(INDIRECT(DP159),$E159,EC$28))*(10-INDEX(INDIRECT("times"&amp;DN$2),$F159,EC$28))/10)</f>
        <v>0</v>
      </c>
      <c r="ED159" s="47">
        <f ca="1">IF(OR(INDEX(INDIRECT("times"&amp;DN$2),$F159,ED$28)&gt;10,INDEX(INDIRECT(DP159),$E159,ED$28)&lt;=INDEX(INDIRECT(DP159),$E159,$F159)),0,(INDEX(INDIRECT(DP159),$E159,$F159)-INDEX(INDIRECT(DP159),$E159,ED$28))*(10-INDEX(INDIRECT("times"&amp;DN$2),$F159,ED$28))/10)</f>
        <v>0</v>
      </c>
      <c r="EE159" s="47">
        <f ca="1">IF(OR(INDEX(INDIRECT("times"&amp;DN$2),$F159,EE$28)&gt;10,INDEX(INDIRECT(DP159),$E159,EE$28)&lt;=INDEX(INDIRECT(DP159),$E159,$F159)),0,(INDEX(INDIRECT(DP159),$E159,$F159)-INDEX(INDIRECT(DP159),$E159,EE$28))*(10-INDEX(INDIRECT("times"&amp;DN$2),$F159,EE$28))/10)</f>
        <v>0</v>
      </c>
      <c r="EF159" s="47">
        <f ca="1">IF(OR(INDEX(INDIRECT("times"&amp;DN$2),$F159,EF$28)&gt;10,INDEX(INDIRECT(DP159),$E159,EF$28)&lt;=INDEX(INDIRECT(DP159),$E159,$F159)),0,(INDEX(INDIRECT(DP159),$E159,$F159)-INDEX(INDIRECT(DP159),$E159,EF$28))*(10-INDEX(INDIRECT("times"&amp;DN$2),$F159,EF$28))/10)</f>
        <v>0</v>
      </c>
      <c r="EG159" s="47">
        <f ca="1">IF(OR(INDEX(INDIRECT("times"&amp;DN$2),$F159,EG$28)&gt;10,INDEX(INDIRECT(DP159),$E159,EG$28)&lt;=INDEX(INDIRECT(DP159),$E159,$F159)),0,(INDEX(INDIRECT(DP159),$E159,$F159)-INDEX(INDIRECT(DP159),$E159,EG$28))*(10-INDEX(INDIRECT("times"&amp;DN$2),$F159,EG$28))/10)</f>
        <v>0</v>
      </c>
      <c r="EH159" s="47">
        <f ca="1">IF(OR(INDEX(INDIRECT("times"&amp;DN$2),$F159,EH$28)&gt;10,INDEX(INDIRECT(DP159),$E159,EH$28)&lt;=INDEX(INDIRECT(DP159),$E159,$F159)),0,(INDEX(INDIRECT(DP159),$E159,$F159)-INDEX(INDIRECT(DP159),$E159,EH$28))*(10-INDEX(INDIRECT("times"&amp;DN$2),$F159,EH$28))/10)</f>
        <v>0</v>
      </c>
      <c r="EI159" s="47">
        <f ca="1">IF(OR(INDEX(INDIRECT("times"&amp;DN$2),$F159,EI$28)&gt;10,INDEX(INDIRECT(DP159),$E159,EI$28)&lt;=INDEX(INDIRECT(DP159),$E159,$F159)),0,(INDEX(INDIRECT(DP159),$E159,$F159)-INDEX(INDIRECT(DP159),$E159,EI$28))*(10-INDEX(INDIRECT("times"&amp;DN$2),$F159,EI$28))/10)</f>
        <v>0</v>
      </c>
      <c r="EJ159" s="47">
        <f ca="1">IF(OR(INDEX(INDIRECT("times"&amp;DN$2),$F159,EJ$28)&gt;10,INDEX(INDIRECT(DP159),$E159,EJ$28)&lt;=INDEX(INDIRECT(DP159),$E159,$F159)),0,(INDEX(INDIRECT(DP159),$E159,$F159)-INDEX(INDIRECT(DP159),$E159,EJ$28))*(10-INDEX(INDIRECT("times"&amp;DN$2),$F159,EJ$28))/10)</f>
        <v>0</v>
      </c>
      <c r="EK159" s="47">
        <f ca="1">IF(OR(INDEX(INDIRECT("times"&amp;DN$2),$F159,EK$28)&gt;10,INDEX(INDIRECT(DP159),$E159,EK$28)&lt;=INDEX(INDIRECT(DP159),$E159,$F159)),0,(INDEX(INDIRECT(DP159),$E159,$F159)-INDEX(INDIRECT(DP159),$E159,EK$28))*(10-INDEX(INDIRECT("times"&amp;DN$2),$F159,EK$28))/10)</f>
        <v>0</v>
      </c>
      <c r="EL159" s="47">
        <f ca="1">IF(OR(INDEX(INDIRECT("times"&amp;DN$2),$F159,EL$28)&gt;10,INDEX(INDIRECT(DP159),$E159,EL$28)&lt;=INDEX(INDIRECT(DP159),$E159,$F159)),0,(INDEX(INDIRECT(DP159),$E159,$F159)-INDEX(INDIRECT(DP159),$E159,EL$28))*(10-INDEX(INDIRECT("times"&amp;DN$2),$F159,EL$28))/10)</f>
        <v>0</v>
      </c>
      <c r="EM159" s="48">
        <f ca="1">IF(OR(INDEX(INDIRECT("times"&amp;DN$2),$F159,EM$28)&gt;10,INDEX(INDIRECT(DP159),$E159,EM$28)&lt;=INDEX(INDIRECT(DP159),$E159,$F159)),0,(INDEX(INDIRECT(DP159),$E159,$F159)-INDEX(INDIRECT(DP159),$E159,EM$28))*(10-INDEX(INDIRECT("times"&amp;DN$2),$F159,EM$28))/10)</f>
        <v>0</v>
      </c>
      <c r="EN159" s="201">
        <v>12</v>
      </c>
      <c r="EP159" s="18" t="s">
        <v>200</v>
      </c>
      <c r="EQ159" s="122">
        <f>EP131</f>
        <v>1</v>
      </c>
      <c r="ER159" s="122" t="str">
        <f>EP132</f>
        <v>lei3564</v>
      </c>
      <c r="ES159" s="210" t="str">
        <f t="shared" si="603"/>
        <v>core1_lei3564</v>
      </c>
      <c r="ET159" s="122">
        <v>1</v>
      </c>
      <c r="EU159" s="33">
        <v>12</v>
      </c>
      <c r="EV159" s="46">
        <f ca="1">IF(OR(INDEX(INDIRECT("times"&amp;EQ$2),$F159,EV$28)&gt;10,INDEX(INDIRECT(ES159),$E159,EV$28)&lt;=INDEX(INDIRECT(ES159),$E159,$F159)),0,(INDEX(INDIRECT(ES159),$E159,$F159)-INDEX(INDIRECT(ES159),$E159,EV$28))*(10-INDEX(INDIRECT("times"&amp;EQ$2),$F159,EV$28))/10)</f>
        <v>0</v>
      </c>
      <c r="EW159" s="47">
        <f ca="1">IF(OR(INDEX(INDIRECT("times"&amp;EQ$2),$F159,EW$28)&gt;10,INDEX(INDIRECT(ES159),$E159,EW$28)&lt;=INDEX(INDIRECT(ES159),$E159,$F159)),0,(INDEX(INDIRECT(ES159),$E159,$F159)-INDEX(INDIRECT(ES159),$E159,EW$28))*(10-INDEX(INDIRECT("times"&amp;EQ$2),$F159,EW$28))/10)</f>
        <v>0</v>
      </c>
      <c r="EX159" s="47">
        <f ca="1">IF(OR(INDEX(INDIRECT("times"&amp;EQ$2),$F159,EX$28)&gt;10,INDEX(INDIRECT(ES159),$E159,EX$28)&lt;=INDEX(INDIRECT(ES159),$E159,$F159)),0,(INDEX(INDIRECT(ES159),$E159,$F159)-INDEX(INDIRECT(ES159),$E159,EX$28))*(10-INDEX(INDIRECT("times"&amp;EQ$2),$F159,EX$28))/10)</f>
        <v>0</v>
      </c>
      <c r="EY159" s="47">
        <f ca="1">IF(OR(INDEX(INDIRECT("times"&amp;EQ$2),$F159,EY$28)&gt;10,INDEX(INDIRECT(ES159),$E159,EY$28)&lt;=INDEX(INDIRECT(ES159),$E159,$F159)),0,(INDEX(INDIRECT(ES159),$E159,$F159)-INDEX(INDIRECT(ES159),$E159,EY$28))*(10-INDEX(INDIRECT("times"&amp;EQ$2),$F159,EY$28))/10)</f>
        <v>0</v>
      </c>
      <c r="EZ159" s="47">
        <f ca="1">IF(OR(INDEX(INDIRECT("times"&amp;EQ$2),$F159,EZ$28)&gt;10,INDEX(INDIRECT(ES159),$E159,EZ$28)&lt;=INDEX(INDIRECT(ES159),$E159,$F159)),0,(INDEX(INDIRECT(ES159),$E159,$F159)-INDEX(INDIRECT(ES159),$E159,EZ$28))*(10-INDEX(INDIRECT("times"&amp;EQ$2),$F159,EZ$28))/10)</f>
        <v>0</v>
      </c>
      <c r="FA159" s="47">
        <f ca="1">IF(OR(INDEX(INDIRECT("times"&amp;EQ$2),$F159,FA$28)&gt;10,INDEX(INDIRECT(ES159),$E159,FA$28)&lt;=INDEX(INDIRECT(ES159),$E159,$F159)),0,(INDEX(INDIRECT(ES159),$E159,$F159)-INDEX(INDIRECT(ES159),$E159,FA$28))*(10-INDEX(INDIRECT("times"&amp;EQ$2),$F159,FA$28))/10)</f>
        <v>0</v>
      </c>
      <c r="FB159" s="47">
        <f ca="1">IF(OR(INDEX(INDIRECT("times"&amp;EQ$2),$F159,FB$28)&gt;10,INDEX(INDIRECT(ES159),$E159,FB$28)&lt;=INDEX(INDIRECT(ES159),$E159,$F159)),0,(INDEX(INDIRECT(ES159),$E159,$F159)-INDEX(INDIRECT(ES159),$E159,FB$28))*(10-INDEX(INDIRECT("times"&amp;EQ$2),$F159,FB$28))/10)</f>
        <v>0</v>
      </c>
      <c r="FC159" s="47">
        <f ca="1">IF(OR(INDEX(INDIRECT("times"&amp;EQ$2),$F159,FC$28)&gt;10,INDEX(INDIRECT(ES159),$E159,FC$28)&lt;=INDEX(INDIRECT(ES159),$E159,$F159)),0,(INDEX(INDIRECT(ES159),$E159,$F159)-INDEX(INDIRECT(ES159),$E159,FC$28))*(10-INDEX(INDIRECT("times"&amp;EQ$2),$F159,FC$28))/10)</f>
        <v>0</v>
      </c>
      <c r="FD159" s="47">
        <f ca="1">IF(OR(INDEX(INDIRECT("times"&amp;EQ$2),$F159,FD$28)&gt;10,INDEX(INDIRECT(ES159),$E159,FD$28)&lt;=INDEX(INDIRECT(ES159),$E159,$F159)),0,(INDEX(INDIRECT(ES159),$E159,$F159)-INDEX(INDIRECT(ES159),$E159,FD$28))*(10-INDEX(INDIRECT("times"&amp;EQ$2),$F159,FD$28))/10)</f>
        <v>0</v>
      </c>
      <c r="FE159" s="47">
        <f ca="1">IF(OR(INDEX(INDIRECT("times"&amp;EQ$2),$F159,FE$28)&gt;10,INDEX(INDIRECT(ES159),$E159,FE$28)&lt;=INDEX(INDIRECT(ES159),$E159,$F159)),0,(INDEX(INDIRECT(ES159),$E159,$F159)-INDEX(INDIRECT(ES159),$E159,FE$28))*(10-INDEX(INDIRECT("times"&amp;EQ$2),$F159,FE$28))/10)</f>
        <v>0</v>
      </c>
      <c r="FF159" s="47">
        <f ca="1">IF(OR(INDEX(INDIRECT("times"&amp;EQ$2),$F159,FF$28)&gt;10,INDEX(INDIRECT(ES159),$E159,FF$28)&lt;=INDEX(INDIRECT(ES159),$E159,$F159)),0,(INDEX(INDIRECT(ES159),$E159,$F159)-INDEX(INDIRECT(ES159),$E159,FF$28))*(10-INDEX(INDIRECT("times"&amp;EQ$2),$F159,FF$28))/10)</f>
        <v>0</v>
      </c>
      <c r="FG159" s="47">
        <f ca="1">IF(OR(INDEX(INDIRECT("times"&amp;EQ$2),$F159,FG$28)&gt;10,INDEX(INDIRECT(ES159),$E159,FG$28)&lt;=INDEX(INDIRECT(ES159),$E159,$F159)),0,(INDEX(INDIRECT(ES159),$E159,$F159)-INDEX(INDIRECT(ES159),$E159,FG$28))*(10-INDEX(INDIRECT("times"&amp;EQ$2),$F159,FG$28))/10)</f>
        <v>0</v>
      </c>
      <c r="FH159" s="47">
        <f ca="1">IF(OR(INDEX(INDIRECT("times"&amp;EQ$2),$F159,FH$28)&gt;10,INDEX(INDIRECT(ES159),$E159,FH$28)&lt;=INDEX(INDIRECT(ES159),$E159,$F159)),0,(INDEX(INDIRECT(ES159),$E159,$F159)-INDEX(INDIRECT(ES159),$E159,FH$28))*(10-INDEX(INDIRECT("times"&amp;EQ$2),$F159,FH$28))/10)</f>
        <v>0</v>
      </c>
      <c r="FI159" s="47">
        <f ca="1">IF(OR(INDEX(INDIRECT("times"&amp;EQ$2),$F159,FI$28)&gt;10,INDEX(INDIRECT(ES159),$E159,FI$28)&lt;=INDEX(INDIRECT(ES159),$E159,$F159)),0,(INDEX(INDIRECT(ES159),$E159,$F159)-INDEX(INDIRECT(ES159),$E159,FI$28))*(10-INDEX(INDIRECT("times"&amp;EQ$2),$F159,FI$28))/10)</f>
        <v>0</v>
      </c>
      <c r="FJ159" s="47">
        <f ca="1">IF(OR(INDEX(INDIRECT("times"&amp;EQ$2),$F159,FJ$28)&gt;10,INDEX(INDIRECT(ES159),$E159,FJ$28)&lt;=INDEX(INDIRECT(ES159),$E159,$F159)),0,(INDEX(INDIRECT(ES159),$E159,$F159)-INDEX(INDIRECT(ES159),$E159,FJ$28))*(10-INDEX(INDIRECT("times"&amp;EQ$2),$F159,FJ$28))/10)</f>
        <v>0</v>
      </c>
      <c r="FK159" s="47">
        <f ca="1">IF(OR(INDEX(INDIRECT("times"&amp;EQ$2),$F159,FK$28)&gt;10,INDEX(INDIRECT(ES159),$E159,FK$28)&lt;=INDEX(INDIRECT(ES159),$E159,$F159)),0,(INDEX(INDIRECT(ES159),$E159,$F159)-INDEX(INDIRECT(ES159),$E159,FK$28))*(10-INDEX(INDIRECT("times"&amp;EQ$2),$F159,FK$28))/10)</f>
        <v>0</v>
      </c>
      <c r="FL159" s="47">
        <f ca="1">IF(OR(INDEX(INDIRECT("times"&amp;EQ$2),$F159,FL$28)&gt;10,INDEX(INDIRECT(ES159),$E159,FL$28)&lt;=INDEX(INDIRECT(ES159),$E159,$F159)),0,(INDEX(INDIRECT(ES159),$E159,$F159)-INDEX(INDIRECT(ES159),$E159,FL$28))*(10-INDEX(INDIRECT("times"&amp;EQ$2),$F159,FL$28))/10)</f>
        <v>0</v>
      </c>
      <c r="FM159" s="47">
        <f ca="1">IF(OR(INDEX(INDIRECT("times"&amp;EQ$2),$F159,FM$28)&gt;10,INDEX(INDIRECT(ES159),$E159,FM$28)&lt;=INDEX(INDIRECT(ES159),$E159,$F159)),0,(INDEX(INDIRECT(ES159),$E159,$F159)-INDEX(INDIRECT(ES159),$E159,FM$28))*(10-INDEX(INDIRECT("times"&amp;EQ$2),$F159,FM$28))/10)</f>
        <v>0</v>
      </c>
      <c r="FN159" s="47">
        <f ca="1">IF(OR(INDEX(INDIRECT("times"&amp;EQ$2),$F159,FN$28)&gt;10,INDEX(INDIRECT(ES159),$E159,FN$28)&lt;=INDEX(INDIRECT(ES159),$E159,$F159)),0,(INDEX(INDIRECT(ES159),$E159,$F159)-INDEX(INDIRECT(ES159),$E159,FN$28))*(10-INDEX(INDIRECT("times"&amp;EQ$2),$F159,FN$28))/10)</f>
        <v>0</v>
      </c>
      <c r="FO159" s="47">
        <f ca="1">IF(OR(INDEX(INDIRECT("times"&amp;EQ$2),$F159,FO$28)&gt;10,INDEX(INDIRECT(ES159),$E159,FO$28)&lt;=INDEX(INDIRECT(ES159),$E159,$F159)),0,(INDEX(INDIRECT(ES159),$E159,$F159)-INDEX(INDIRECT(ES159),$E159,FO$28))*(10-INDEX(INDIRECT("times"&amp;EQ$2),$F159,FO$28))/10)</f>
        <v>0</v>
      </c>
      <c r="FP159" s="48">
        <f ca="1">IF(OR(INDEX(INDIRECT("times"&amp;EQ$2),$F159,FP$28)&gt;10,INDEX(INDIRECT(ES159),$E159,FP$28)&lt;=INDEX(INDIRECT(ES159),$E159,$F159)),0,(INDEX(INDIRECT(ES159),$E159,$F159)-INDEX(INDIRECT(ES159),$E159,FP$28))*(10-INDEX(INDIRECT("times"&amp;EQ$2),$F159,FP$28))/10)</f>
        <v>0</v>
      </c>
      <c r="FQ159" s="201">
        <v>12</v>
      </c>
      <c r="FS159" s="18" t="s">
        <v>200</v>
      </c>
      <c r="FT159" s="122">
        <f>FS131</f>
        <v>1</v>
      </c>
      <c r="FU159" s="122" t="str">
        <f>FS132</f>
        <v>shop65</v>
      </c>
      <c r="FV159" s="210" t="str">
        <f t="shared" si="604"/>
        <v>core1_shop65</v>
      </c>
      <c r="FW159" s="122">
        <v>1</v>
      </c>
      <c r="FX159" s="33">
        <v>12</v>
      </c>
      <c r="FY159" s="46">
        <f ca="1">IF(OR(INDEX(INDIRECT("times"&amp;FT$2),$F159,FY$28)&gt;10,INDEX(INDIRECT(FV159),$E159,FY$28)&lt;=INDEX(INDIRECT(FV159),$E159,$F159)),0,(INDEX(INDIRECT(FV159),$E159,$F159)-INDEX(INDIRECT(FV159),$E159,FY$28))*(10-INDEX(INDIRECT("times"&amp;FT$2),$F159,FY$28))/10)</f>
        <v>0</v>
      </c>
      <c r="FZ159" s="47">
        <f ca="1">IF(OR(INDEX(INDIRECT("times"&amp;FT$2),$F159,FZ$28)&gt;10,INDEX(INDIRECT(FV159),$E159,FZ$28)&lt;=INDEX(INDIRECT(FV159),$E159,$F159)),0,(INDEX(INDIRECT(FV159),$E159,$F159)-INDEX(INDIRECT(FV159),$E159,FZ$28))*(10-INDEX(INDIRECT("times"&amp;FT$2),$F159,FZ$28))/10)</f>
        <v>0</v>
      </c>
      <c r="GA159" s="47">
        <f ca="1">IF(OR(INDEX(INDIRECT("times"&amp;FT$2),$F159,GA$28)&gt;10,INDEX(INDIRECT(FV159),$E159,GA$28)&lt;=INDEX(INDIRECT(FV159),$E159,$F159)),0,(INDEX(INDIRECT(FV159),$E159,$F159)-INDEX(INDIRECT(FV159),$E159,GA$28))*(10-INDEX(INDIRECT("times"&amp;FT$2),$F159,GA$28))/10)</f>
        <v>0</v>
      </c>
      <c r="GB159" s="47">
        <f ca="1">IF(OR(INDEX(INDIRECT("times"&amp;FT$2),$F159,GB$28)&gt;10,INDEX(INDIRECT(FV159),$E159,GB$28)&lt;=INDEX(INDIRECT(FV159),$E159,$F159)),0,(INDEX(INDIRECT(FV159),$E159,$F159)-INDEX(INDIRECT(FV159),$E159,GB$28))*(10-INDEX(INDIRECT("times"&amp;FT$2),$F159,GB$28))/10)</f>
        <v>0</v>
      </c>
      <c r="GC159" s="47">
        <f ca="1">IF(OR(INDEX(INDIRECT("times"&amp;FT$2),$F159,GC$28)&gt;10,INDEX(INDIRECT(FV159),$E159,GC$28)&lt;=INDEX(INDIRECT(FV159),$E159,$F159)),0,(INDEX(INDIRECT(FV159),$E159,$F159)-INDEX(INDIRECT(FV159),$E159,GC$28))*(10-INDEX(INDIRECT("times"&amp;FT$2),$F159,GC$28))/10)</f>
        <v>0</v>
      </c>
      <c r="GD159" s="47">
        <f ca="1">IF(OR(INDEX(INDIRECT("times"&amp;FT$2),$F159,GD$28)&gt;10,INDEX(INDIRECT(FV159),$E159,GD$28)&lt;=INDEX(INDIRECT(FV159),$E159,$F159)),0,(INDEX(INDIRECT(FV159),$E159,$F159)-INDEX(INDIRECT(FV159),$E159,GD$28))*(10-INDEX(INDIRECT("times"&amp;FT$2),$F159,GD$28))/10)</f>
        <v>0</v>
      </c>
      <c r="GE159" s="47">
        <f ca="1">IF(OR(INDEX(INDIRECT("times"&amp;FT$2),$F159,GE$28)&gt;10,INDEX(INDIRECT(FV159),$E159,GE$28)&lt;=INDEX(INDIRECT(FV159),$E159,$F159)),0,(INDEX(INDIRECT(FV159),$E159,$F159)-INDEX(INDIRECT(FV159),$E159,GE$28))*(10-INDEX(INDIRECT("times"&amp;FT$2),$F159,GE$28))/10)</f>
        <v>0</v>
      </c>
      <c r="GF159" s="47">
        <f ca="1">IF(OR(INDEX(INDIRECT("times"&amp;FT$2),$F159,GF$28)&gt;10,INDEX(INDIRECT(FV159),$E159,GF$28)&lt;=INDEX(INDIRECT(FV159),$E159,$F159)),0,(INDEX(INDIRECT(FV159),$E159,$F159)-INDEX(INDIRECT(FV159),$E159,GF$28))*(10-INDEX(INDIRECT("times"&amp;FT$2),$F159,GF$28))/10)</f>
        <v>0</v>
      </c>
      <c r="GG159" s="47">
        <f ca="1">IF(OR(INDEX(INDIRECT("times"&amp;FT$2),$F159,GG$28)&gt;10,INDEX(INDIRECT(FV159),$E159,GG$28)&lt;=INDEX(INDIRECT(FV159),$E159,$F159)),0,(INDEX(INDIRECT(FV159),$E159,$F159)-INDEX(INDIRECT(FV159),$E159,GG$28))*(10-INDEX(INDIRECT("times"&amp;FT$2),$F159,GG$28))/10)</f>
        <v>0</v>
      </c>
      <c r="GH159" s="47">
        <f ca="1">IF(OR(INDEX(INDIRECT("times"&amp;FT$2),$F159,GH$28)&gt;10,INDEX(INDIRECT(FV159),$E159,GH$28)&lt;=INDEX(INDIRECT(FV159),$E159,$F159)),0,(INDEX(INDIRECT(FV159),$E159,$F159)-INDEX(INDIRECT(FV159),$E159,GH$28))*(10-INDEX(INDIRECT("times"&amp;FT$2),$F159,GH$28))/10)</f>
        <v>0</v>
      </c>
      <c r="GI159" s="47">
        <f ca="1">IF(OR(INDEX(INDIRECT("times"&amp;FT$2),$F159,GI$28)&gt;10,INDEX(INDIRECT(FV159),$E159,GI$28)&lt;=INDEX(INDIRECT(FV159),$E159,$F159)),0,(INDEX(INDIRECT(FV159),$E159,$F159)-INDEX(INDIRECT(FV159),$E159,GI$28))*(10-INDEX(INDIRECT("times"&amp;FT$2),$F159,GI$28))/10)</f>
        <v>0</v>
      </c>
      <c r="GJ159" s="47">
        <f ca="1">IF(OR(INDEX(INDIRECT("times"&amp;FT$2),$F159,GJ$28)&gt;10,INDEX(INDIRECT(FV159),$E159,GJ$28)&lt;=INDEX(INDIRECT(FV159),$E159,$F159)),0,(INDEX(INDIRECT(FV159),$E159,$F159)-INDEX(INDIRECT(FV159),$E159,GJ$28))*(10-INDEX(INDIRECT("times"&amp;FT$2),$F159,GJ$28))/10)</f>
        <v>0</v>
      </c>
      <c r="GK159" s="47">
        <f ca="1">IF(OR(INDEX(INDIRECT("times"&amp;FT$2),$F159,GK$28)&gt;10,INDEX(INDIRECT(FV159),$E159,GK$28)&lt;=INDEX(INDIRECT(FV159),$E159,$F159)),0,(INDEX(INDIRECT(FV159),$E159,$F159)-INDEX(INDIRECT(FV159),$E159,GK$28))*(10-INDEX(INDIRECT("times"&amp;FT$2),$F159,GK$28))/10)</f>
        <v>0</v>
      </c>
      <c r="GL159" s="47">
        <f ca="1">IF(OR(INDEX(INDIRECT("times"&amp;FT$2),$F159,GL$28)&gt;10,INDEX(INDIRECT(FV159),$E159,GL$28)&lt;=INDEX(INDIRECT(FV159),$E159,$F159)),0,(INDEX(INDIRECT(FV159),$E159,$F159)-INDEX(INDIRECT(FV159),$E159,GL$28))*(10-INDEX(INDIRECT("times"&amp;FT$2),$F159,GL$28))/10)</f>
        <v>0</v>
      </c>
      <c r="GM159" s="47">
        <f ca="1">IF(OR(INDEX(INDIRECT("times"&amp;FT$2),$F159,GM$28)&gt;10,INDEX(INDIRECT(FV159),$E159,GM$28)&lt;=INDEX(INDIRECT(FV159),$E159,$F159)),0,(INDEX(INDIRECT(FV159),$E159,$F159)-INDEX(INDIRECT(FV159),$E159,GM$28))*(10-INDEX(INDIRECT("times"&amp;FT$2),$F159,GM$28))/10)</f>
        <v>0</v>
      </c>
      <c r="GN159" s="47">
        <f ca="1">IF(OR(INDEX(INDIRECT("times"&amp;FT$2),$F159,GN$28)&gt;10,INDEX(INDIRECT(FV159),$E159,GN$28)&lt;=INDEX(INDIRECT(FV159),$E159,$F159)),0,(INDEX(INDIRECT(FV159),$E159,$F159)-INDEX(INDIRECT(FV159),$E159,GN$28))*(10-INDEX(INDIRECT("times"&amp;FT$2),$F159,GN$28))/10)</f>
        <v>0</v>
      </c>
      <c r="GO159" s="47">
        <f ca="1">IF(OR(INDEX(INDIRECT("times"&amp;FT$2),$F159,GO$28)&gt;10,INDEX(INDIRECT(FV159),$E159,GO$28)&lt;=INDEX(INDIRECT(FV159),$E159,$F159)),0,(INDEX(INDIRECT(FV159),$E159,$F159)-INDEX(INDIRECT(FV159),$E159,GO$28))*(10-INDEX(INDIRECT("times"&amp;FT$2),$F159,GO$28))/10)</f>
        <v>0</v>
      </c>
      <c r="GP159" s="47">
        <f ca="1">IF(OR(INDEX(INDIRECT("times"&amp;FT$2),$F159,GP$28)&gt;10,INDEX(INDIRECT(FV159),$E159,GP$28)&lt;=INDEX(INDIRECT(FV159),$E159,$F159)),0,(INDEX(INDIRECT(FV159),$E159,$F159)-INDEX(INDIRECT(FV159),$E159,GP$28))*(10-INDEX(INDIRECT("times"&amp;FT$2),$F159,GP$28))/10)</f>
        <v>0</v>
      </c>
      <c r="GQ159" s="47">
        <f ca="1">IF(OR(INDEX(INDIRECT("times"&amp;FT$2),$F159,GQ$28)&gt;10,INDEX(INDIRECT(FV159),$E159,GQ$28)&lt;=INDEX(INDIRECT(FV159),$E159,$F159)),0,(INDEX(INDIRECT(FV159),$E159,$F159)-INDEX(INDIRECT(FV159),$E159,GQ$28))*(10-INDEX(INDIRECT("times"&amp;FT$2),$F159,GQ$28))/10)</f>
        <v>0</v>
      </c>
      <c r="GR159" s="47">
        <f ca="1">IF(OR(INDEX(INDIRECT("times"&amp;FT$2),$F159,GR$28)&gt;10,INDEX(INDIRECT(FV159),$E159,GR$28)&lt;=INDEX(INDIRECT(FV159),$E159,$F159)),0,(INDEX(INDIRECT(FV159),$E159,$F159)-INDEX(INDIRECT(FV159),$E159,GR$28))*(10-INDEX(INDIRECT("times"&amp;FT$2),$F159,GR$28))/10)</f>
        <v>0</v>
      </c>
      <c r="GS159" s="48">
        <f ca="1">IF(OR(INDEX(INDIRECT("times"&amp;FT$2),$F159,GS$28)&gt;10,INDEX(INDIRECT(FV159),$E159,GS$28)&lt;=INDEX(INDIRECT(FV159),$E159,$F159)),0,(INDEX(INDIRECT(FV159),$E159,$F159)-INDEX(INDIRECT(FV159),$E159,GS$28))*(10-INDEX(INDIRECT("times"&amp;FT$2),$F159,GS$28))/10)</f>
        <v>0</v>
      </c>
      <c r="GT159" s="201">
        <v>12</v>
      </c>
      <c r="GV159" s="18" t="s">
        <v>200</v>
      </c>
      <c r="GW159" s="122">
        <f>GV131</f>
        <v>1</v>
      </c>
      <c r="GX159" s="122" t="str">
        <f>GV132</f>
        <v>lei65</v>
      </c>
      <c r="GY159" s="210" t="str">
        <f t="shared" si="605"/>
        <v>core1_lei65</v>
      </c>
      <c r="GZ159" s="122">
        <v>1</v>
      </c>
      <c r="HA159" s="33">
        <v>12</v>
      </c>
      <c r="HB159" s="46">
        <f ca="1">IF(OR(INDEX(INDIRECT("times"&amp;GW$2),$F159,HB$28)&gt;10,INDEX(INDIRECT(GY159),$E159,HB$28)&lt;=INDEX(INDIRECT(GY159),$E159,$F159)),0,(INDEX(INDIRECT(GY159),$E159,$F159)-INDEX(INDIRECT(GY159),$E159,HB$28))*(10-INDEX(INDIRECT("times"&amp;GW$2),$F159,HB$28))/10)</f>
        <v>0</v>
      </c>
      <c r="HC159" s="47">
        <f ca="1">IF(OR(INDEX(INDIRECT("times"&amp;GW$2),$F159,HC$28)&gt;10,INDEX(INDIRECT(GY159),$E159,HC$28)&lt;=INDEX(INDIRECT(GY159),$E159,$F159)),0,(INDEX(INDIRECT(GY159),$E159,$F159)-INDEX(INDIRECT(GY159),$E159,HC$28))*(10-INDEX(INDIRECT("times"&amp;GW$2),$F159,HC$28))/10)</f>
        <v>0</v>
      </c>
      <c r="HD159" s="47">
        <f ca="1">IF(OR(INDEX(INDIRECT("times"&amp;GW$2),$F159,HD$28)&gt;10,INDEX(INDIRECT(GY159),$E159,HD$28)&lt;=INDEX(INDIRECT(GY159),$E159,$F159)),0,(INDEX(INDIRECT(GY159),$E159,$F159)-INDEX(INDIRECT(GY159),$E159,HD$28))*(10-INDEX(INDIRECT("times"&amp;GW$2),$F159,HD$28))/10)</f>
        <v>0</v>
      </c>
      <c r="HE159" s="47">
        <f ca="1">IF(OR(INDEX(INDIRECT("times"&amp;GW$2),$F159,HE$28)&gt;10,INDEX(INDIRECT(GY159),$E159,HE$28)&lt;=INDEX(INDIRECT(GY159),$E159,$F159)),0,(INDEX(INDIRECT(GY159),$E159,$F159)-INDEX(INDIRECT(GY159),$E159,HE$28))*(10-INDEX(INDIRECT("times"&amp;GW$2),$F159,HE$28))/10)</f>
        <v>0</v>
      </c>
      <c r="HF159" s="47">
        <f ca="1">IF(OR(INDEX(INDIRECT("times"&amp;GW$2),$F159,HF$28)&gt;10,INDEX(INDIRECT(GY159),$E159,HF$28)&lt;=INDEX(INDIRECT(GY159),$E159,$F159)),0,(INDEX(INDIRECT(GY159),$E159,$F159)-INDEX(INDIRECT(GY159),$E159,HF$28))*(10-INDEX(INDIRECT("times"&amp;GW$2),$F159,HF$28))/10)</f>
        <v>0</v>
      </c>
      <c r="HG159" s="47">
        <f ca="1">IF(OR(INDEX(INDIRECT("times"&amp;GW$2),$F159,HG$28)&gt;10,INDEX(INDIRECT(GY159),$E159,HG$28)&lt;=INDEX(INDIRECT(GY159),$E159,$F159)),0,(INDEX(INDIRECT(GY159),$E159,$F159)-INDEX(INDIRECT(GY159),$E159,HG$28))*(10-INDEX(INDIRECT("times"&amp;GW$2),$F159,HG$28))/10)</f>
        <v>0</v>
      </c>
      <c r="HH159" s="47">
        <f ca="1">IF(OR(INDEX(INDIRECT("times"&amp;GW$2),$F159,HH$28)&gt;10,INDEX(INDIRECT(GY159),$E159,HH$28)&lt;=INDEX(INDIRECT(GY159),$E159,$F159)),0,(INDEX(INDIRECT(GY159),$E159,$F159)-INDEX(INDIRECT(GY159),$E159,HH$28))*(10-INDEX(INDIRECT("times"&amp;GW$2),$F159,HH$28))/10)</f>
        <v>0</v>
      </c>
      <c r="HI159" s="47">
        <f ca="1">IF(OR(INDEX(INDIRECT("times"&amp;GW$2),$F159,HI$28)&gt;10,INDEX(INDIRECT(GY159),$E159,HI$28)&lt;=INDEX(INDIRECT(GY159),$E159,$F159)),0,(INDEX(INDIRECT(GY159),$E159,$F159)-INDEX(INDIRECT(GY159),$E159,HI$28))*(10-INDEX(INDIRECT("times"&amp;GW$2),$F159,HI$28))/10)</f>
        <v>0</v>
      </c>
      <c r="HJ159" s="47">
        <f ca="1">IF(OR(INDEX(INDIRECT("times"&amp;GW$2),$F159,HJ$28)&gt;10,INDEX(INDIRECT(GY159),$E159,HJ$28)&lt;=INDEX(INDIRECT(GY159),$E159,$F159)),0,(INDEX(INDIRECT(GY159),$E159,$F159)-INDEX(INDIRECT(GY159),$E159,HJ$28))*(10-INDEX(INDIRECT("times"&amp;GW$2),$F159,HJ$28))/10)</f>
        <v>0</v>
      </c>
      <c r="HK159" s="47">
        <f ca="1">IF(OR(INDEX(INDIRECT("times"&amp;GW$2),$F159,HK$28)&gt;10,INDEX(INDIRECT(GY159),$E159,HK$28)&lt;=INDEX(INDIRECT(GY159),$E159,$F159)),0,(INDEX(INDIRECT(GY159),$E159,$F159)-INDEX(INDIRECT(GY159),$E159,HK$28))*(10-INDEX(INDIRECT("times"&amp;GW$2),$F159,HK$28))/10)</f>
        <v>0</v>
      </c>
      <c r="HL159" s="47">
        <f ca="1">IF(OR(INDEX(INDIRECT("times"&amp;GW$2),$F159,HL$28)&gt;10,INDEX(INDIRECT(GY159),$E159,HL$28)&lt;=INDEX(INDIRECT(GY159),$E159,$F159)),0,(INDEX(INDIRECT(GY159),$E159,$F159)-INDEX(INDIRECT(GY159),$E159,HL$28))*(10-INDEX(INDIRECT("times"&amp;GW$2),$F159,HL$28))/10)</f>
        <v>0</v>
      </c>
      <c r="HM159" s="47">
        <f ca="1">IF(OR(INDEX(INDIRECT("times"&amp;GW$2),$F159,HM$28)&gt;10,INDEX(INDIRECT(GY159),$E159,HM$28)&lt;=INDEX(INDIRECT(GY159),$E159,$F159)),0,(INDEX(INDIRECT(GY159),$E159,$F159)-INDEX(INDIRECT(GY159),$E159,HM$28))*(10-INDEX(INDIRECT("times"&amp;GW$2),$F159,HM$28))/10)</f>
        <v>0</v>
      </c>
      <c r="HN159" s="47">
        <f ca="1">IF(OR(INDEX(INDIRECT("times"&amp;GW$2),$F159,HN$28)&gt;10,INDEX(INDIRECT(GY159),$E159,HN$28)&lt;=INDEX(INDIRECT(GY159),$E159,$F159)),0,(INDEX(INDIRECT(GY159),$E159,$F159)-INDEX(INDIRECT(GY159),$E159,HN$28))*(10-INDEX(INDIRECT("times"&amp;GW$2),$F159,HN$28))/10)</f>
        <v>0</v>
      </c>
      <c r="HO159" s="47">
        <f ca="1">IF(OR(INDEX(INDIRECT("times"&amp;GW$2),$F159,HO$28)&gt;10,INDEX(INDIRECT(GY159),$E159,HO$28)&lt;=INDEX(INDIRECT(GY159),$E159,$F159)),0,(INDEX(INDIRECT(GY159),$E159,$F159)-INDEX(INDIRECT(GY159),$E159,HO$28))*(10-INDEX(INDIRECT("times"&amp;GW$2),$F159,HO$28))/10)</f>
        <v>0</v>
      </c>
      <c r="HP159" s="47">
        <f ca="1">IF(OR(INDEX(INDIRECT("times"&amp;GW$2),$F159,HP$28)&gt;10,INDEX(INDIRECT(GY159),$E159,HP$28)&lt;=INDEX(INDIRECT(GY159),$E159,$F159)),0,(INDEX(INDIRECT(GY159),$E159,$F159)-INDEX(INDIRECT(GY159),$E159,HP$28))*(10-INDEX(INDIRECT("times"&amp;GW$2),$F159,HP$28))/10)</f>
        <v>0</v>
      </c>
      <c r="HQ159" s="47">
        <f ca="1">IF(OR(INDEX(INDIRECT("times"&amp;GW$2),$F159,HQ$28)&gt;10,INDEX(INDIRECT(GY159),$E159,HQ$28)&lt;=INDEX(INDIRECT(GY159),$E159,$F159)),0,(INDEX(INDIRECT(GY159),$E159,$F159)-INDEX(INDIRECT(GY159),$E159,HQ$28))*(10-INDEX(INDIRECT("times"&amp;GW$2),$F159,HQ$28))/10)</f>
        <v>0</v>
      </c>
      <c r="HR159" s="47">
        <f ca="1">IF(OR(INDEX(INDIRECT("times"&amp;GW$2),$F159,HR$28)&gt;10,INDEX(INDIRECT(GY159),$E159,HR$28)&lt;=INDEX(INDIRECT(GY159),$E159,$F159)),0,(INDEX(INDIRECT(GY159),$E159,$F159)-INDEX(INDIRECT(GY159),$E159,HR$28))*(10-INDEX(INDIRECT("times"&amp;GW$2),$F159,HR$28))/10)</f>
        <v>0</v>
      </c>
      <c r="HS159" s="47">
        <f ca="1">IF(OR(INDEX(INDIRECT("times"&amp;GW$2),$F159,HS$28)&gt;10,INDEX(INDIRECT(GY159),$E159,HS$28)&lt;=INDEX(INDIRECT(GY159),$E159,$F159)),0,(INDEX(INDIRECT(GY159),$E159,$F159)-INDEX(INDIRECT(GY159),$E159,HS$28))*(10-INDEX(INDIRECT("times"&amp;GW$2),$F159,HS$28))/10)</f>
        <v>0</v>
      </c>
      <c r="HT159" s="47">
        <f ca="1">IF(OR(INDEX(INDIRECT("times"&amp;GW$2),$F159,HT$28)&gt;10,INDEX(INDIRECT(GY159),$E159,HT$28)&lt;=INDEX(INDIRECT(GY159),$E159,$F159)),0,(INDEX(INDIRECT(GY159),$E159,$F159)-INDEX(INDIRECT(GY159),$E159,HT$28))*(10-INDEX(INDIRECT("times"&amp;GW$2),$F159,HT$28))/10)</f>
        <v>0</v>
      </c>
      <c r="HU159" s="47">
        <f ca="1">IF(OR(INDEX(INDIRECT("times"&amp;GW$2),$F159,HU$28)&gt;10,INDEX(INDIRECT(GY159),$E159,HU$28)&lt;=INDEX(INDIRECT(GY159),$E159,$F159)),0,(INDEX(INDIRECT(GY159),$E159,$F159)-INDEX(INDIRECT(GY159),$E159,HU$28))*(10-INDEX(INDIRECT("times"&amp;GW$2),$F159,HU$28))/10)</f>
        <v>0</v>
      </c>
      <c r="HV159" s="48">
        <f ca="1">IF(OR(INDEX(INDIRECT("times"&amp;GW$2),$F159,HV$28)&gt;10,INDEX(INDIRECT(GY159),$E159,HV$28)&lt;=INDEX(INDIRECT(GY159),$E159,$F159)),0,(INDEX(INDIRECT(GY159),$E159,$F159)-INDEX(INDIRECT(GY159),$E159,HV$28))*(10-INDEX(INDIRECT("times"&amp;GW$2),$F159,HV$28))/10)</f>
        <v>0</v>
      </c>
      <c r="HW159" s="201">
        <v>12</v>
      </c>
    </row>
    <row r="160" spans="1:231" ht="15">
      <c r="A160" s="18" t="s">
        <v>201</v>
      </c>
      <c r="B160" s="122">
        <f>A131</f>
        <v>1</v>
      </c>
      <c r="C160" s="122" t="str">
        <f>A132</f>
        <v>work1834</v>
      </c>
      <c r="D160" s="210" t="str">
        <f t="shared" si="598"/>
        <v>core1_work1834</v>
      </c>
      <c r="E160" s="122">
        <v>1</v>
      </c>
      <c r="F160" s="33">
        <v>13</v>
      </c>
      <c r="G160" s="46">
        <f ca="1">IF(OR(INDEX(INDIRECT("times"&amp;B$2),$F160,G$28)&gt;10,INDEX(INDIRECT(D160),$E160,G$28)&lt;=INDEX(INDIRECT(D160),$E160,$F160)),0,(INDEX(INDIRECT(D160),$E160,$F160)-INDEX(INDIRECT(D160),$E160,G$28))*(10-INDEX(INDIRECT("times"&amp;B$2),$F160,G$28))/10)</f>
        <v>0</v>
      </c>
      <c r="H160" s="47">
        <f ca="1">IF(OR(INDEX(INDIRECT("times"&amp;B$2),$F160,H$28)&gt;10,INDEX(INDIRECT(D160),$E160,H$28)&lt;=INDEX(INDIRECT(D160),$E160,$F160)),0,(INDEX(INDIRECT(D160),$E160,$F160)-INDEX(INDIRECT(D160),$E160,H$28))*(10-INDEX(INDIRECT("times"&amp;B$2),$F160,H$28))/10)</f>
        <v>0</v>
      </c>
      <c r="I160" s="47">
        <f ca="1">IF(OR(INDEX(INDIRECT("times"&amp;B$2),$F160,I$28)&gt;10,INDEX(INDIRECT(D160),$E160,I$28)&lt;=INDEX(INDIRECT(D160),$E160,$F160)),0,(INDEX(INDIRECT(D160),$E160,$F160)-INDEX(INDIRECT(D160),$E160,I$28))*(10-INDEX(INDIRECT("times"&amp;B$2),$F160,I$28))/10)</f>
        <v>0</v>
      </c>
      <c r="J160" s="47">
        <f ca="1">IF(OR(INDEX(INDIRECT("times"&amp;B$2),$F160,J$28)&gt;10,INDEX(INDIRECT(D160),$E160,J$28)&lt;=INDEX(INDIRECT(D160),$E160,$F160)),0,(INDEX(INDIRECT(D160),$E160,$F160)-INDEX(INDIRECT(D160),$E160,J$28))*(10-INDEX(INDIRECT("times"&amp;B$2),$F160,J$28))/10)</f>
        <v>0</v>
      </c>
      <c r="K160" s="47">
        <f ca="1">IF(OR(INDEX(INDIRECT("times"&amp;B$2),$F160,K$28)&gt;10,INDEX(INDIRECT(D160),$E160,K$28)&lt;=INDEX(INDIRECT(D160),$E160,$F160)),0,(INDEX(INDIRECT(D160),$E160,$F160)-INDEX(INDIRECT(D160),$E160,K$28))*(10-INDEX(INDIRECT("times"&amp;B$2),$F160,K$28))/10)</f>
        <v>0</v>
      </c>
      <c r="L160" s="47">
        <f ca="1">IF(OR(INDEX(INDIRECT("times"&amp;B$2),$F160,L$28)&gt;10,INDEX(INDIRECT(D160),$E160,L$28)&lt;=INDEX(INDIRECT(D160),$E160,$F160)),0,(INDEX(INDIRECT(D160),$E160,$F160)-INDEX(INDIRECT(D160),$E160,L$28))*(10-INDEX(INDIRECT("times"&amp;B$2),$F160,L$28))/10)</f>
        <v>0</v>
      </c>
      <c r="M160" s="47">
        <f ca="1">IF(OR(INDEX(INDIRECT("times"&amp;B$2),$F160,M$28)&gt;10,INDEX(INDIRECT(D160),$E160,M$28)&lt;=INDEX(INDIRECT(D160),$E160,$F160)),0,(INDEX(INDIRECT(D160),$E160,$F160)-INDEX(INDIRECT(D160),$E160,M$28))*(10-INDEX(INDIRECT("times"&amp;B$2),$F160,M$28))/10)</f>
        <v>0</v>
      </c>
      <c r="N160" s="47">
        <f ca="1">IF(OR(INDEX(INDIRECT("times"&amp;B$2),$F160,N$28)&gt;10,INDEX(INDIRECT(D160),$E160,N$28)&lt;=INDEX(INDIRECT(D160),$E160,$F160)),0,(INDEX(INDIRECT(D160),$E160,$F160)-INDEX(INDIRECT(D160),$E160,N$28))*(10-INDEX(INDIRECT("times"&amp;B$2),$F160,N$28))/10)</f>
        <v>0</v>
      </c>
      <c r="O160" s="47">
        <f ca="1">IF(OR(INDEX(INDIRECT("times"&amp;B$2),$F160,O$28)&gt;10,INDEX(INDIRECT(D160),$E160,O$28)&lt;=INDEX(INDIRECT(D160),$E160,$F160)),0,(INDEX(INDIRECT(D160),$E160,$F160)-INDEX(INDIRECT(D160),$E160,O$28))*(10-INDEX(INDIRECT("times"&amp;B$2),$F160,O$28))/10)</f>
        <v>0</v>
      </c>
      <c r="P160" s="47">
        <f ca="1">IF(OR(INDEX(INDIRECT("times"&amp;B$2),$F160,P$28)&gt;10,INDEX(INDIRECT(D160),$E160,P$28)&lt;=INDEX(INDIRECT(D160),$E160,$F160)),0,(INDEX(INDIRECT(D160),$E160,$F160)-INDEX(INDIRECT(D160),$E160,P$28))*(10-INDEX(INDIRECT("times"&amp;B$2),$F160,P$28))/10)</f>
        <v>0</v>
      </c>
      <c r="Q160" s="47">
        <f ca="1">IF(OR(INDEX(INDIRECT("times"&amp;B$2),$F160,Q$28)&gt;10,INDEX(INDIRECT(D160),$E160,Q$28)&lt;=INDEX(INDIRECT(D160),$E160,$F160)),0,(INDEX(INDIRECT(D160),$E160,$F160)-INDEX(INDIRECT(D160),$E160,Q$28))*(10-INDEX(INDIRECT("times"&amp;B$2),$F160,Q$28))/10)</f>
        <v>0</v>
      </c>
      <c r="R160" s="47">
        <f ca="1">IF(OR(INDEX(INDIRECT("times"&amp;B$2),$F160,R$28)&gt;10,INDEX(INDIRECT(D160),$E160,R$28)&lt;=INDEX(INDIRECT(D160),$E160,$F160)),0,(INDEX(INDIRECT(D160),$E160,$F160)-INDEX(INDIRECT(D160),$E160,R$28))*(10-INDEX(INDIRECT("times"&amp;B$2),$F160,R$28))/10)</f>
        <v>0</v>
      </c>
      <c r="S160" s="47">
        <f ca="1">IF(OR(INDEX(INDIRECT("times"&amp;B$2),$F160,S$28)&gt;10,INDEX(INDIRECT(D160),$E160,S$28)&lt;=INDEX(INDIRECT(D160),$E160,$F160)),0,(INDEX(INDIRECT(D160),$E160,$F160)-INDEX(INDIRECT(D160),$E160,S$28))*(10-INDEX(INDIRECT("times"&amp;B$2),$F160,S$28))/10)</f>
        <v>0</v>
      </c>
      <c r="T160" s="47">
        <f ca="1">IF(OR(INDEX(INDIRECT("times"&amp;B$2),$F160,T$28)&gt;10,INDEX(INDIRECT(D160),$E160,T$28)&lt;=INDEX(INDIRECT(D160),$E160,$F160)),0,(INDEX(INDIRECT(D160),$E160,$F160)-INDEX(INDIRECT(D160),$E160,T$28))*(10-INDEX(INDIRECT("times"&amp;B$2),$F160,T$28))/10)</f>
        <v>0</v>
      </c>
      <c r="U160" s="47">
        <f ca="1">IF(OR(INDEX(INDIRECT("times"&amp;B$2),$F160,U$28)&gt;10,INDEX(INDIRECT(D160),$E160,U$28)&lt;=INDEX(INDIRECT(D160),$E160,$F160)),0,(INDEX(INDIRECT(D160),$E160,$F160)-INDEX(INDIRECT(D160),$E160,U$28))*(10-INDEX(INDIRECT("times"&amp;B$2),$F160,U$28))/10)</f>
        <v>0</v>
      </c>
      <c r="V160" s="47">
        <f ca="1">IF(OR(INDEX(INDIRECT("times"&amp;B$2),$F160,V$28)&gt;10,INDEX(INDIRECT(D160),$E160,V$28)&lt;=INDEX(INDIRECT(D160),$E160,$F160)),0,(INDEX(INDIRECT(D160),$E160,$F160)-INDEX(INDIRECT(D160),$E160,V$28))*(10-INDEX(INDIRECT("times"&amp;B$2),$F160,V$28))/10)</f>
        <v>0</v>
      </c>
      <c r="W160" s="47">
        <f ca="1">IF(OR(INDEX(INDIRECT("times"&amp;B$2),$F160,W$28)&gt;10,INDEX(INDIRECT(D160),$E160,W$28)&lt;=INDEX(INDIRECT(D160),$E160,$F160)),0,(INDEX(INDIRECT(D160),$E160,$F160)-INDEX(INDIRECT(D160),$E160,W$28))*(10-INDEX(INDIRECT("times"&amp;B$2),$F160,W$28))/10)</f>
        <v>0</v>
      </c>
      <c r="X160" s="47">
        <f ca="1">IF(OR(INDEX(INDIRECT("times"&amp;B$2),$F160,X$28)&gt;10,INDEX(INDIRECT(D160),$E160,X$28)&lt;=INDEX(INDIRECT(D160),$E160,$F160)),0,(INDEX(INDIRECT(D160),$E160,$F160)-INDEX(INDIRECT(D160),$E160,X$28))*(10-INDEX(INDIRECT("times"&amp;B$2),$F160,X$28))/10)</f>
        <v>0</v>
      </c>
      <c r="Y160" s="47">
        <f ca="1">IF(OR(INDEX(INDIRECT("times"&amp;B$2),$F160,Y$28)&gt;10,INDEX(INDIRECT(D160),$E160,Y$28)&lt;=INDEX(INDIRECT(D160),$E160,$F160)),0,(INDEX(INDIRECT(D160),$E160,$F160)-INDEX(INDIRECT(D160),$E160,Y$28))*(10-INDEX(INDIRECT("times"&amp;B$2),$F160,Y$28))/10)</f>
        <v>0</v>
      </c>
      <c r="Z160" s="47">
        <f ca="1">IF(OR(INDEX(INDIRECT("times"&amp;B$2),$F160,Z$28)&gt;10,INDEX(INDIRECT(D160),$E160,Z$28)&lt;=INDEX(INDIRECT(D160),$E160,$F160)),0,(INDEX(INDIRECT(D160),$E160,$F160)-INDEX(INDIRECT(D160),$E160,Z$28))*(10-INDEX(INDIRECT("times"&amp;B$2),$F160,Z$28))/10)</f>
        <v>0</v>
      </c>
      <c r="AA160" s="48">
        <f ca="1">IF(OR(INDEX(INDIRECT("times"&amp;B$2),$F160,AA$28)&gt;10,INDEX(INDIRECT(D160),$E160,AA$28)&lt;=INDEX(INDIRECT(D160),$E160,$F160)),0,(INDEX(INDIRECT(D160),$E160,$F160)-INDEX(INDIRECT(D160),$E160,AA$28))*(10-INDEX(INDIRECT("times"&amp;B$2),$F160,AA$28))/10)</f>
        <v>0</v>
      </c>
      <c r="AB160" s="201">
        <v>13</v>
      </c>
      <c r="AD160" s="18" t="s">
        <v>201</v>
      </c>
      <c r="AE160" s="122">
        <f>AD131</f>
        <v>1</v>
      </c>
      <c r="AF160" s="122" t="str">
        <f>AD132</f>
        <v>shop1834</v>
      </c>
      <c r="AG160" s="210" t="str">
        <f t="shared" si="599"/>
        <v>core1_shop1834</v>
      </c>
      <c r="AH160" s="122">
        <v>1</v>
      </c>
      <c r="AI160" s="33">
        <v>13</v>
      </c>
      <c r="AJ160" s="46">
        <f ca="1">IF(OR(INDEX(INDIRECT("times"&amp;AE$2),$F160,AJ$28)&gt;10,INDEX(INDIRECT(AG160),$E160,AJ$28)&lt;=INDEX(INDIRECT(AG160),$E160,$F160)),0,(INDEX(INDIRECT(AG160),$E160,$F160)-INDEX(INDIRECT(AG160),$E160,AJ$28))*(10-INDEX(INDIRECT("times"&amp;AE$2),$F160,AJ$28))/10)</f>
        <v>0</v>
      </c>
      <c r="AK160" s="47">
        <f ca="1">IF(OR(INDEX(INDIRECT("times"&amp;AE$2),$F160,AK$28)&gt;10,INDEX(INDIRECT(AG160),$E160,AK$28)&lt;=INDEX(INDIRECT(AG160),$E160,$F160)),0,(INDEX(INDIRECT(AG160),$E160,$F160)-INDEX(INDIRECT(AG160),$E160,AK$28))*(10-INDEX(INDIRECT("times"&amp;AE$2),$F160,AK$28))/10)</f>
        <v>0</v>
      </c>
      <c r="AL160" s="47">
        <f ca="1">IF(OR(INDEX(INDIRECT("times"&amp;AE$2),$F160,AL$28)&gt;10,INDEX(INDIRECT(AG160),$E160,AL$28)&lt;=INDEX(INDIRECT(AG160),$E160,$F160)),0,(INDEX(INDIRECT(AG160),$E160,$F160)-INDEX(INDIRECT(AG160),$E160,AL$28))*(10-INDEX(INDIRECT("times"&amp;AE$2),$F160,AL$28))/10)</f>
        <v>0</v>
      </c>
      <c r="AM160" s="47">
        <f ca="1">IF(OR(INDEX(INDIRECT("times"&amp;AE$2),$F160,AM$28)&gt;10,INDEX(INDIRECT(AG160),$E160,AM$28)&lt;=INDEX(INDIRECT(AG160),$E160,$F160)),0,(INDEX(INDIRECT(AG160),$E160,$F160)-INDEX(INDIRECT(AG160),$E160,AM$28))*(10-INDEX(INDIRECT("times"&amp;AE$2),$F160,AM$28))/10)</f>
        <v>0</v>
      </c>
      <c r="AN160" s="47">
        <f ca="1">IF(OR(INDEX(INDIRECT("times"&amp;AE$2),$F160,AN$28)&gt;10,INDEX(INDIRECT(AG160),$E160,AN$28)&lt;=INDEX(INDIRECT(AG160),$E160,$F160)),0,(INDEX(INDIRECT(AG160),$E160,$F160)-INDEX(INDIRECT(AG160),$E160,AN$28))*(10-INDEX(INDIRECT("times"&amp;AE$2),$F160,AN$28))/10)</f>
        <v>0</v>
      </c>
      <c r="AO160" s="47">
        <f ca="1">IF(OR(INDEX(INDIRECT("times"&amp;AE$2),$F160,AO$28)&gt;10,INDEX(INDIRECT(AG160),$E160,AO$28)&lt;=INDEX(INDIRECT(AG160),$E160,$F160)),0,(INDEX(INDIRECT(AG160),$E160,$F160)-INDEX(INDIRECT(AG160),$E160,AO$28))*(10-INDEX(INDIRECT("times"&amp;AE$2),$F160,AO$28))/10)</f>
        <v>0</v>
      </c>
      <c r="AP160" s="47">
        <f ca="1">IF(OR(INDEX(INDIRECT("times"&amp;AE$2),$F160,AP$28)&gt;10,INDEX(INDIRECT(AG160),$E160,AP$28)&lt;=INDEX(INDIRECT(AG160),$E160,$F160)),0,(INDEX(INDIRECT(AG160),$E160,$F160)-INDEX(INDIRECT(AG160),$E160,AP$28))*(10-INDEX(INDIRECT("times"&amp;AE$2),$F160,AP$28))/10)</f>
        <v>0</v>
      </c>
      <c r="AQ160" s="47">
        <f ca="1">IF(OR(INDEX(INDIRECT("times"&amp;AE$2),$F160,AQ$28)&gt;10,INDEX(INDIRECT(AG160),$E160,AQ$28)&lt;=INDEX(INDIRECT(AG160),$E160,$F160)),0,(INDEX(INDIRECT(AG160),$E160,$F160)-INDEX(INDIRECT(AG160),$E160,AQ$28))*(10-INDEX(INDIRECT("times"&amp;AE$2),$F160,AQ$28))/10)</f>
        <v>0</v>
      </c>
      <c r="AR160" s="47">
        <f ca="1">IF(OR(INDEX(INDIRECT("times"&amp;AE$2),$F160,AR$28)&gt;10,INDEX(INDIRECT(AG160),$E160,AR$28)&lt;=INDEX(INDIRECT(AG160),$E160,$F160)),0,(INDEX(INDIRECT(AG160),$E160,$F160)-INDEX(INDIRECT(AG160),$E160,AR$28))*(10-INDEX(INDIRECT("times"&amp;AE$2),$F160,AR$28))/10)</f>
        <v>0</v>
      </c>
      <c r="AS160" s="47">
        <f ca="1">IF(OR(INDEX(INDIRECT("times"&amp;AE$2),$F160,AS$28)&gt;10,INDEX(INDIRECT(AG160),$E160,AS$28)&lt;=INDEX(INDIRECT(AG160),$E160,$F160)),0,(INDEX(INDIRECT(AG160),$E160,$F160)-INDEX(INDIRECT(AG160),$E160,AS$28))*(10-INDEX(INDIRECT("times"&amp;AE$2),$F160,AS$28))/10)</f>
        <v>0</v>
      </c>
      <c r="AT160" s="47">
        <f ca="1">IF(OR(INDEX(INDIRECT("times"&amp;AE$2),$F160,AT$28)&gt;10,INDEX(INDIRECT(AG160),$E160,AT$28)&lt;=INDEX(INDIRECT(AG160),$E160,$F160)),0,(INDEX(INDIRECT(AG160),$E160,$F160)-INDEX(INDIRECT(AG160),$E160,AT$28))*(10-INDEX(INDIRECT("times"&amp;AE$2),$F160,AT$28))/10)</f>
        <v>0</v>
      </c>
      <c r="AU160" s="47">
        <f ca="1">IF(OR(INDEX(INDIRECT("times"&amp;AE$2),$F160,AU$28)&gt;10,INDEX(INDIRECT(AG160),$E160,AU$28)&lt;=INDEX(INDIRECT(AG160),$E160,$F160)),0,(INDEX(INDIRECT(AG160),$E160,$F160)-INDEX(INDIRECT(AG160),$E160,AU$28))*(10-INDEX(INDIRECT("times"&amp;AE$2),$F160,AU$28))/10)</f>
        <v>0</v>
      </c>
      <c r="AV160" s="47">
        <f ca="1">IF(OR(INDEX(INDIRECT("times"&amp;AE$2),$F160,AV$28)&gt;10,INDEX(INDIRECT(AG160),$E160,AV$28)&lt;=INDEX(INDIRECT(AG160),$E160,$F160)),0,(INDEX(INDIRECT(AG160),$E160,$F160)-INDEX(INDIRECT(AG160),$E160,AV$28))*(10-INDEX(INDIRECT("times"&amp;AE$2),$F160,AV$28))/10)</f>
        <v>0</v>
      </c>
      <c r="AW160" s="47">
        <f ca="1">IF(OR(INDEX(INDIRECT("times"&amp;AE$2),$F160,AW$28)&gt;10,INDEX(INDIRECT(AG160),$E160,AW$28)&lt;=INDEX(INDIRECT(AG160),$E160,$F160)),0,(INDEX(INDIRECT(AG160),$E160,$F160)-INDEX(INDIRECT(AG160),$E160,AW$28))*(10-INDEX(INDIRECT("times"&amp;AE$2),$F160,AW$28))/10)</f>
        <v>0</v>
      </c>
      <c r="AX160" s="47">
        <f ca="1">IF(OR(INDEX(INDIRECT("times"&amp;AE$2),$F160,AX$28)&gt;10,INDEX(INDIRECT(AG160),$E160,AX$28)&lt;=INDEX(INDIRECT(AG160),$E160,$F160)),0,(INDEX(INDIRECT(AG160),$E160,$F160)-INDEX(INDIRECT(AG160),$E160,AX$28))*(10-INDEX(INDIRECT("times"&amp;AE$2),$F160,AX$28))/10)</f>
        <v>0</v>
      </c>
      <c r="AY160" s="47">
        <f ca="1">IF(OR(INDEX(INDIRECT("times"&amp;AE$2),$F160,AY$28)&gt;10,INDEX(INDIRECT(AG160),$E160,AY$28)&lt;=INDEX(INDIRECT(AG160),$E160,$F160)),0,(INDEX(INDIRECT(AG160),$E160,$F160)-INDEX(INDIRECT(AG160),$E160,AY$28))*(10-INDEX(INDIRECT("times"&amp;AE$2),$F160,AY$28))/10)</f>
        <v>0</v>
      </c>
      <c r="AZ160" s="47">
        <f ca="1">IF(OR(INDEX(INDIRECT("times"&amp;AE$2),$F160,AZ$28)&gt;10,INDEX(INDIRECT(AG160),$E160,AZ$28)&lt;=INDEX(INDIRECT(AG160),$E160,$F160)),0,(INDEX(INDIRECT(AG160),$E160,$F160)-INDEX(INDIRECT(AG160),$E160,AZ$28))*(10-INDEX(INDIRECT("times"&amp;AE$2),$F160,AZ$28))/10)</f>
        <v>0</v>
      </c>
      <c r="BA160" s="47">
        <f ca="1">IF(OR(INDEX(INDIRECT("times"&amp;AE$2),$F160,BA$28)&gt;10,INDEX(INDIRECT(AG160),$E160,BA$28)&lt;=INDEX(INDIRECT(AG160),$E160,$F160)),0,(INDEX(INDIRECT(AG160),$E160,$F160)-INDEX(INDIRECT(AG160),$E160,BA$28))*(10-INDEX(INDIRECT("times"&amp;AE$2),$F160,BA$28))/10)</f>
        <v>0</v>
      </c>
      <c r="BB160" s="47">
        <f ca="1">IF(OR(INDEX(INDIRECT("times"&amp;AE$2),$F160,BB$28)&gt;10,INDEX(INDIRECT(AG160),$E160,BB$28)&lt;=INDEX(INDIRECT(AG160),$E160,$F160)),0,(INDEX(INDIRECT(AG160),$E160,$F160)-INDEX(INDIRECT(AG160),$E160,BB$28))*(10-INDEX(INDIRECT("times"&amp;AE$2),$F160,BB$28))/10)</f>
        <v>0</v>
      </c>
      <c r="BC160" s="47">
        <f ca="1">IF(OR(INDEX(INDIRECT("times"&amp;AE$2),$F160,BC$28)&gt;10,INDEX(INDIRECT(AG160),$E160,BC$28)&lt;=INDEX(INDIRECT(AG160),$E160,$F160)),0,(INDEX(INDIRECT(AG160),$E160,$F160)-INDEX(INDIRECT(AG160),$E160,BC$28))*(10-INDEX(INDIRECT("times"&amp;AE$2),$F160,BC$28))/10)</f>
        <v>0</v>
      </c>
      <c r="BD160" s="48">
        <f ca="1">IF(OR(INDEX(INDIRECT("times"&amp;AE$2),$F160,BD$28)&gt;10,INDEX(INDIRECT(AG160),$E160,BD$28)&lt;=INDEX(INDIRECT(AG160),$E160,$F160)),0,(INDEX(INDIRECT(AG160),$E160,$F160)-INDEX(INDIRECT(AG160),$E160,BD$28))*(10-INDEX(INDIRECT("times"&amp;AE$2),$F160,BD$28))/10)</f>
        <v>0</v>
      </c>
      <c r="BE160" s="201">
        <v>13</v>
      </c>
      <c r="BG160" s="18" t="s">
        <v>201</v>
      </c>
      <c r="BH160" s="122">
        <f>BG131</f>
        <v>1</v>
      </c>
      <c r="BI160" s="122" t="str">
        <f>BG132</f>
        <v>lei1834</v>
      </c>
      <c r="BJ160" s="210" t="str">
        <f t="shared" si="600"/>
        <v>core1_lei1834</v>
      </c>
      <c r="BK160" s="122">
        <v>1</v>
      </c>
      <c r="BL160" s="33">
        <v>13</v>
      </c>
      <c r="BM160" s="46">
        <f ca="1">IF(OR(INDEX(INDIRECT("times"&amp;BH$2),$F160,BM$28)&gt;10,INDEX(INDIRECT(BJ160),$E160,BM$28)&lt;=INDEX(INDIRECT(BJ160),$E160,$F160)),0,(INDEX(INDIRECT(BJ160),$E160,$F160)-INDEX(INDIRECT(BJ160),$E160,BM$28))*(10-INDEX(INDIRECT("times"&amp;BH$2),$F160,BM$28))/10)</f>
        <v>0</v>
      </c>
      <c r="BN160" s="47">
        <f ca="1">IF(OR(INDEX(INDIRECT("times"&amp;BH$2),$F160,BN$28)&gt;10,INDEX(INDIRECT(BJ160),$E160,BN$28)&lt;=INDEX(INDIRECT(BJ160),$E160,$F160)),0,(INDEX(INDIRECT(BJ160),$E160,$F160)-INDEX(INDIRECT(BJ160),$E160,BN$28))*(10-INDEX(INDIRECT("times"&amp;BH$2),$F160,BN$28))/10)</f>
        <v>0</v>
      </c>
      <c r="BO160" s="47">
        <f ca="1">IF(OR(INDEX(INDIRECT("times"&amp;BH$2),$F160,BO$28)&gt;10,INDEX(INDIRECT(BJ160),$E160,BO$28)&lt;=INDEX(INDIRECT(BJ160),$E160,$F160)),0,(INDEX(INDIRECT(BJ160),$E160,$F160)-INDEX(INDIRECT(BJ160),$E160,BO$28))*(10-INDEX(INDIRECT("times"&amp;BH$2),$F160,BO$28))/10)</f>
        <v>0</v>
      </c>
      <c r="BP160" s="47">
        <f ca="1">IF(OR(INDEX(INDIRECT("times"&amp;BH$2),$F160,BP$28)&gt;10,INDEX(INDIRECT(BJ160),$E160,BP$28)&lt;=INDEX(INDIRECT(BJ160),$E160,$F160)),0,(INDEX(INDIRECT(BJ160),$E160,$F160)-INDEX(INDIRECT(BJ160),$E160,BP$28))*(10-INDEX(INDIRECT("times"&amp;BH$2),$F160,BP$28))/10)</f>
        <v>0</v>
      </c>
      <c r="BQ160" s="47">
        <f ca="1">IF(OR(INDEX(INDIRECT("times"&amp;BH$2),$F160,BQ$28)&gt;10,INDEX(INDIRECT(BJ160),$E160,BQ$28)&lt;=INDEX(INDIRECT(BJ160),$E160,$F160)),0,(INDEX(INDIRECT(BJ160),$E160,$F160)-INDEX(INDIRECT(BJ160),$E160,BQ$28))*(10-INDEX(INDIRECT("times"&amp;BH$2),$F160,BQ$28))/10)</f>
        <v>0</v>
      </c>
      <c r="BR160" s="47">
        <f ca="1">IF(OR(INDEX(INDIRECT("times"&amp;BH$2),$F160,BR$28)&gt;10,INDEX(INDIRECT(BJ160),$E160,BR$28)&lt;=INDEX(INDIRECT(BJ160),$E160,$F160)),0,(INDEX(INDIRECT(BJ160),$E160,$F160)-INDEX(INDIRECT(BJ160),$E160,BR$28))*(10-INDEX(INDIRECT("times"&amp;BH$2),$F160,BR$28))/10)</f>
        <v>0</v>
      </c>
      <c r="BS160" s="47">
        <f ca="1">IF(OR(INDEX(INDIRECT("times"&amp;BH$2),$F160,BS$28)&gt;10,INDEX(INDIRECT(BJ160),$E160,BS$28)&lt;=INDEX(INDIRECT(BJ160),$E160,$F160)),0,(INDEX(INDIRECT(BJ160),$E160,$F160)-INDEX(INDIRECT(BJ160),$E160,BS$28))*(10-INDEX(INDIRECT("times"&amp;BH$2),$F160,BS$28))/10)</f>
        <v>0</v>
      </c>
      <c r="BT160" s="47">
        <f ca="1">IF(OR(INDEX(INDIRECT("times"&amp;BH$2),$F160,BT$28)&gt;10,INDEX(INDIRECT(BJ160),$E160,BT$28)&lt;=INDEX(INDIRECT(BJ160),$E160,$F160)),0,(INDEX(INDIRECT(BJ160),$E160,$F160)-INDEX(INDIRECT(BJ160),$E160,BT$28))*(10-INDEX(INDIRECT("times"&amp;BH$2),$F160,BT$28))/10)</f>
        <v>0</v>
      </c>
      <c r="BU160" s="47">
        <f ca="1">IF(OR(INDEX(INDIRECT("times"&amp;BH$2),$F160,BU$28)&gt;10,INDEX(INDIRECT(BJ160),$E160,BU$28)&lt;=INDEX(INDIRECT(BJ160),$E160,$F160)),0,(INDEX(INDIRECT(BJ160),$E160,$F160)-INDEX(INDIRECT(BJ160),$E160,BU$28))*(10-INDEX(INDIRECT("times"&amp;BH$2),$F160,BU$28))/10)</f>
        <v>0</v>
      </c>
      <c r="BV160" s="47">
        <f ca="1">IF(OR(INDEX(INDIRECT("times"&amp;BH$2),$F160,BV$28)&gt;10,INDEX(INDIRECT(BJ160),$E160,BV$28)&lt;=INDEX(INDIRECT(BJ160),$E160,$F160)),0,(INDEX(INDIRECT(BJ160),$E160,$F160)-INDEX(INDIRECT(BJ160),$E160,BV$28))*(10-INDEX(INDIRECT("times"&amp;BH$2),$F160,BV$28))/10)</f>
        <v>0</v>
      </c>
      <c r="BW160" s="47">
        <f ca="1">IF(OR(INDEX(INDIRECT("times"&amp;BH$2),$F160,BW$28)&gt;10,INDEX(INDIRECT(BJ160),$E160,BW$28)&lt;=INDEX(INDIRECT(BJ160),$E160,$F160)),0,(INDEX(INDIRECT(BJ160),$E160,$F160)-INDEX(INDIRECT(BJ160),$E160,BW$28))*(10-INDEX(INDIRECT("times"&amp;BH$2),$F160,BW$28))/10)</f>
        <v>0</v>
      </c>
      <c r="BX160" s="47">
        <f ca="1">IF(OR(INDEX(INDIRECT("times"&amp;BH$2),$F160,BX$28)&gt;10,INDEX(INDIRECT(BJ160),$E160,BX$28)&lt;=INDEX(INDIRECT(BJ160),$E160,$F160)),0,(INDEX(INDIRECT(BJ160),$E160,$F160)-INDEX(INDIRECT(BJ160),$E160,BX$28))*(10-INDEX(INDIRECT("times"&amp;BH$2),$F160,BX$28))/10)</f>
        <v>0</v>
      </c>
      <c r="BY160" s="47">
        <f ca="1">IF(OR(INDEX(INDIRECT("times"&amp;BH$2),$F160,BY$28)&gt;10,INDEX(INDIRECT(BJ160),$E160,BY$28)&lt;=INDEX(INDIRECT(BJ160),$E160,$F160)),0,(INDEX(INDIRECT(BJ160),$E160,$F160)-INDEX(INDIRECT(BJ160),$E160,BY$28))*(10-INDEX(INDIRECT("times"&amp;BH$2),$F160,BY$28))/10)</f>
        <v>0</v>
      </c>
      <c r="BZ160" s="47">
        <f ca="1">IF(OR(INDEX(INDIRECT("times"&amp;BH$2),$F160,BZ$28)&gt;10,INDEX(INDIRECT(BJ160),$E160,BZ$28)&lt;=INDEX(INDIRECT(BJ160),$E160,$F160)),0,(INDEX(INDIRECT(BJ160),$E160,$F160)-INDEX(INDIRECT(BJ160),$E160,BZ$28))*(10-INDEX(INDIRECT("times"&amp;BH$2),$F160,BZ$28))/10)</f>
        <v>0</v>
      </c>
      <c r="CA160" s="47">
        <f ca="1">IF(OR(INDEX(INDIRECT("times"&amp;BH$2),$F160,CA$28)&gt;10,INDEX(INDIRECT(BJ160),$E160,CA$28)&lt;=INDEX(INDIRECT(BJ160),$E160,$F160)),0,(INDEX(INDIRECT(BJ160),$E160,$F160)-INDEX(INDIRECT(BJ160),$E160,CA$28))*(10-INDEX(INDIRECT("times"&amp;BH$2),$F160,CA$28))/10)</f>
        <v>0</v>
      </c>
      <c r="CB160" s="47">
        <f ca="1">IF(OR(INDEX(INDIRECT("times"&amp;BH$2),$F160,CB$28)&gt;10,INDEX(INDIRECT(BJ160),$E160,CB$28)&lt;=INDEX(INDIRECT(BJ160),$E160,$F160)),0,(INDEX(INDIRECT(BJ160),$E160,$F160)-INDEX(INDIRECT(BJ160),$E160,CB$28))*(10-INDEX(INDIRECT("times"&amp;BH$2),$F160,CB$28))/10)</f>
        <v>0</v>
      </c>
      <c r="CC160" s="47">
        <f ca="1">IF(OR(INDEX(INDIRECT("times"&amp;BH$2),$F160,CC$28)&gt;10,INDEX(INDIRECT(BJ160),$E160,CC$28)&lt;=INDEX(INDIRECT(BJ160),$E160,$F160)),0,(INDEX(INDIRECT(BJ160),$E160,$F160)-INDEX(INDIRECT(BJ160),$E160,CC$28))*(10-INDEX(INDIRECT("times"&amp;BH$2),$F160,CC$28))/10)</f>
        <v>0</v>
      </c>
      <c r="CD160" s="47">
        <f ca="1">IF(OR(INDEX(INDIRECT("times"&amp;BH$2),$F160,CD$28)&gt;10,INDEX(INDIRECT(BJ160),$E160,CD$28)&lt;=INDEX(INDIRECT(BJ160),$E160,$F160)),0,(INDEX(INDIRECT(BJ160),$E160,$F160)-INDEX(INDIRECT(BJ160),$E160,CD$28))*(10-INDEX(INDIRECT("times"&amp;BH$2),$F160,CD$28))/10)</f>
        <v>0</v>
      </c>
      <c r="CE160" s="47">
        <f ca="1">IF(OR(INDEX(INDIRECT("times"&amp;BH$2),$F160,CE$28)&gt;10,INDEX(INDIRECT(BJ160),$E160,CE$28)&lt;=INDEX(INDIRECT(BJ160),$E160,$F160)),0,(INDEX(INDIRECT(BJ160),$E160,$F160)-INDEX(INDIRECT(BJ160),$E160,CE$28))*(10-INDEX(INDIRECT("times"&amp;BH$2),$F160,CE$28))/10)</f>
        <v>0</v>
      </c>
      <c r="CF160" s="47">
        <f ca="1">IF(OR(INDEX(INDIRECT("times"&amp;BH$2),$F160,CF$28)&gt;10,INDEX(INDIRECT(BJ160),$E160,CF$28)&lt;=INDEX(INDIRECT(BJ160),$E160,$F160)),0,(INDEX(INDIRECT(BJ160),$E160,$F160)-INDEX(INDIRECT(BJ160),$E160,CF$28))*(10-INDEX(INDIRECT("times"&amp;BH$2),$F160,CF$28))/10)</f>
        <v>0</v>
      </c>
      <c r="CG160" s="48">
        <f ca="1">IF(OR(INDEX(INDIRECT("times"&amp;BH$2),$F160,CG$28)&gt;10,INDEX(INDIRECT(BJ160),$E160,CG$28)&lt;=INDEX(INDIRECT(BJ160),$E160,$F160)),0,(INDEX(INDIRECT(BJ160),$E160,$F160)-INDEX(INDIRECT(BJ160),$E160,CG$28))*(10-INDEX(INDIRECT("times"&amp;BH$2),$F160,CG$28))/10)</f>
        <v>0</v>
      </c>
      <c r="CH160" s="201">
        <v>13</v>
      </c>
      <c r="CJ160" s="18" t="s">
        <v>201</v>
      </c>
      <c r="CK160" s="122">
        <f>CJ131</f>
        <v>1</v>
      </c>
      <c r="CL160" s="122" t="str">
        <f>CJ132</f>
        <v>work3564</v>
      </c>
      <c r="CM160" s="210" t="str">
        <f t="shared" si="601"/>
        <v>core1_work3564</v>
      </c>
      <c r="CN160" s="122">
        <v>1</v>
      </c>
      <c r="CO160" s="33">
        <v>13</v>
      </c>
      <c r="CP160" s="46">
        <f ca="1">IF(OR(INDEX(INDIRECT("times"&amp;CK$2),$F160,CP$28)&gt;10,INDEX(INDIRECT(CM160),$E160,CP$28)&lt;=INDEX(INDIRECT(CM160),$E160,$F160)),0,(INDEX(INDIRECT(CM160),$E160,$F160)-INDEX(INDIRECT(CM160),$E160,CP$28))*(10-INDEX(INDIRECT("times"&amp;CK$2),$F160,CP$28))/10)</f>
        <v>0</v>
      </c>
      <c r="CQ160" s="47">
        <f ca="1">IF(OR(INDEX(INDIRECT("times"&amp;CK$2),$F160,CQ$28)&gt;10,INDEX(INDIRECT(CM160),$E160,CQ$28)&lt;=INDEX(INDIRECT(CM160),$E160,$F160)),0,(INDEX(INDIRECT(CM160),$E160,$F160)-INDEX(INDIRECT(CM160),$E160,CQ$28))*(10-INDEX(INDIRECT("times"&amp;CK$2),$F160,CQ$28))/10)</f>
        <v>0</v>
      </c>
      <c r="CR160" s="47">
        <f ca="1">IF(OR(INDEX(INDIRECT("times"&amp;CK$2),$F160,CR$28)&gt;10,INDEX(INDIRECT(CM160),$E160,CR$28)&lt;=INDEX(INDIRECT(CM160),$E160,$F160)),0,(INDEX(INDIRECT(CM160),$E160,$F160)-INDEX(INDIRECT(CM160),$E160,CR$28))*(10-INDEX(INDIRECT("times"&amp;CK$2),$F160,CR$28))/10)</f>
        <v>0</v>
      </c>
      <c r="CS160" s="47">
        <f ca="1">IF(OR(INDEX(INDIRECT("times"&amp;CK$2),$F160,CS$28)&gt;10,INDEX(INDIRECT(CM160),$E160,CS$28)&lt;=INDEX(INDIRECT(CM160),$E160,$F160)),0,(INDEX(INDIRECT(CM160),$E160,$F160)-INDEX(INDIRECT(CM160),$E160,CS$28))*(10-INDEX(INDIRECT("times"&amp;CK$2),$F160,CS$28))/10)</f>
        <v>0</v>
      </c>
      <c r="CT160" s="47">
        <f ca="1">IF(OR(INDEX(INDIRECT("times"&amp;CK$2),$F160,CT$28)&gt;10,INDEX(INDIRECT(CM160),$E160,CT$28)&lt;=INDEX(INDIRECT(CM160),$E160,$F160)),0,(INDEX(INDIRECT(CM160),$E160,$F160)-INDEX(INDIRECT(CM160),$E160,CT$28))*(10-INDEX(INDIRECT("times"&amp;CK$2),$F160,CT$28))/10)</f>
        <v>0</v>
      </c>
      <c r="CU160" s="47">
        <f ca="1">IF(OR(INDEX(INDIRECT("times"&amp;CK$2),$F160,CU$28)&gt;10,INDEX(INDIRECT(CM160),$E160,CU$28)&lt;=INDEX(INDIRECT(CM160),$E160,$F160)),0,(INDEX(INDIRECT(CM160),$E160,$F160)-INDEX(INDIRECT(CM160),$E160,CU$28))*(10-INDEX(INDIRECT("times"&amp;CK$2),$F160,CU$28))/10)</f>
        <v>0</v>
      </c>
      <c r="CV160" s="47">
        <f ca="1">IF(OR(INDEX(INDIRECT("times"&amp;CK$2),$F160,CV$28)&gt;10,INDEX(INDIRECT(CM160),$E160,CV$28)&lt;=INDEX(INDIRECT(CM160),$E160,$F160)),0,(INDEX(INDIRECT(CM160),$E160,$F160)-INDEX(INDIRECT(CM160),$E160,CV$28))*(10-INDEX(INDIRECT("times"&amp;CK$2),$F160,CV$28))/10)</f>
        <v>0</v>
      </c>
      <c r="CW160" s="47">
        <f ca="1">IF(OR(INDEX(INDIRECT("times"&amp;CK$2),$F160,CW$28)&gt;10,INDEX(INDIRECT(CM160),$E160,CW$28)&lt;=INDEX(INDIRECT(CM160),$E160,$F160)),0,(INDEX(INDIRECT(CM160),$E160,$F160)-INDEX(INDIRECT(CM160),$E160,CW$28))*(10-INDEX(INDIRECT("times"&amp;CK$2),$F160,CW$28))/10)</f>
        <v>0</v>
      </c>
      <c r="CX160" s="47">
        <f ca="1">IF(OR(INDEX(INDIRECT("times"&amp;CK$2),$F160,CX$28)&gt;10,INDEX(INDIRECT(CM160),$E160,CX$28)&lt;=INDEX(INDIRECT(CM160),$E160,$F160)),0,(INDEX(INDIRECT(CM160),$E160,$F160)-INDEX(INDIRECT(CM160),$E160,CX$28))*(10-INDEX(INDIRECT("times"&amp;CK$2),$F160,CX$28))/10)</f>
        <v>0</v>
      </c>
      <c r="CY160" s="47">
        <f ca="1">IF(OR(INDEX(INDIRECT("times"&amp;CK$2),$F160,CY$28)&gt;10,INDEX(INDIRECT(CM160),$E160,CY$28)&lt;=INDEX(INDIRECT(CM160),$E160,$F160)),0,(INDEX(INDIRECT(CM160),$E160,$F160)-INDEX(INDIRECT(CM160),$E160,CY$28))*(10-INDEX(INDIRECT("times"&amp;CK$2),$F160,CY$28))/10)</f>
        <v>0</v>
      </c>
      <c r="CZ160" s="47">
        <f ca="1">IF(OR(INDEX(INDIRECT("times"&amp;CK$2),$F160,CZ$28)&gt;10,INDEX(INDIRECT(CM160),$E160,CZ$28)&lt;=INDEX(INDIRECT(CM160),$E160,$F160)),0,(INDEX(INDIRECT(CM160),$E160,$F160)-INDEX(INDIRECT(CM160),$E160,CZ$28))*(10-INDEX(INDIRECT("times"&amp;CK$2),$F160,CZ$28))/10)</f>
        <v>0</v>
      </c>
      <c r="DA160" s="47">
        <f ca="1">IF(OR(INDEX(INDIRECT("times"&amp;CK$2),$F160,DA$28)&gt;10,INDEX(INDIRECT(CM160),$E160,DA$28)&lt;=INDEX(INDIRECT(CM160),$E160,$F160)),0,(INDEX(INDIRECT(CM160),$E160,$F160)-INDEX(INDIRECT(CM160),$E160,DA$28))*(10-INDEX(INDIRECT("times"&amp;CK$2),$F160,DA$28))/10)</f>
        <v>0</v>
      </c>
      <c r="DB160" s="47">
        <f ca="1">IF(OR(INDEX(INDIRECT("times"&amp;CK$2),$F160,DB$28)&gt;10,INDEX(INDIRECT(CM160),$E160,DB$28)&lt;=INDEX(INDIRECT(CM160),$E160,$F160)),0,(INDEX(INDIRECT(CM160),$E160,$F160)-INDEX(INDIRECT(CM160),$E160,DB$28))*(10-INDEX(INDIRECT("times"&amp;CK$2),$F160,DB$28))/10)</f>
        <v>0</v>
      </c>
      <c r="DC160" s="47">
        <f ca="1">IF(OR(INDEX(INDIRECT("times"&amp;CK$2),$F160,DC$28)&gt;10,INDEX(INDIRECT(CM160),$E160,DC$28)&lt;=INDEX(INDIRECT(CM160),$E160,$F160)),0,(INDEX(INDIRECT(CM160),$E160,$F160)-INDEX(INDIRECT(CM160),$E160,DC$28))*(10-INDEX(INDIRECT("times"&amp;CK$2),$F160,DC$28))/10)</f>
        <v>0</v>
      </c>
      <c r="DD160" s="47">
        <f ca="1">IF(OR(INDEX(INDIRECT("times"&amp;CK$2),$F160,DD$28)&gt;10,INDEX(INDIRECT(CM160),$E160,DD$28)&lt;=INDEX(INDIRECT(CM160),$E160,$F160)),0,(INDEX(INDIRECT(CM160),$E160,$F160)-INDEX(INDIRECT(CM160),$E160,DD$28))*(10-INDEX(INDIRECT("times"&amp;CK$2),$F160,DD$28))/10)</f>
        <v>0</v>
      </c>
      <c r="DE160" s="47">
        <f ca="1">IF(OR(INDEX(INDIRECT("times"&amp;CK$2),$F160,DE$28)&gt;10,INDEX(INDIRECT(CM160),$E160,DE$28)&lt;=INDEX(INDIRECT(CM160),$E160,$F160)),0,(INDEX(INDIRECT(CM160),$E160,$F160)-INDEX(INDIRECT(CM160),$E160,DE$28))*(10-INDEX(INDIRECT("times"&amp;CK$2),$F160,DE$28))/10)</f>
        <v>0</v>
      </c>
      <c r="DF160" s="47">
        <f ca="1">IF(OR(INDEX(INDIRECT("times"&amp;CK$2),$F160,DF$28)&gt;10,INDEX(INDIRECT(CM160),$E160,DF$28)&lt;=INDEX(INDIRECT(CM160),$E160,$F160)),0,(INDEX(INDIRECT(CM160),$E160,$F160)-INDEX(INDIRECT(CM160),$E160,DF$28))*(10-INDEX(INDIRECT("times"&amp;CK$2),$F160,DF$28))/10)</f>
        <v>0</v>
      </c>
      <c r="DG160" s="47">
        <f ca="1">IF(OR(INDEX(INDIRECT("times"&amp;CK$2),$F160,DG$28)&gt;10,INDEX(INDIRECT(CM160),$E160,DG$28)&lt;=INDEX(INDIRECT(CM160),$E160,$F160)),0,(INDEX(INDIRECT(CM160),$E160,$F160)-INDEX(INDIRECT(CM160),$E160,DG$28))*(10-INDEX(INDIRECT("times"&amp;CK$2),$F160,DG$28))/10)</f>
        <v>0</v>
      </c>
      <c r="DH160" s="47">
        <f ca="1">IF(OR(INDEX(INDIRECT("times"&amp;CK$2),$F160,DH$28)&gt;10,INDEX(INDIRECT(CM160),$E160,DH$28)&lt;=INDEX(INDIRECT(CM160),$E160,$F160)),0,(INDEX(INDIRECT(CM160),$E160,$F160)-INDEX(INDIRECT(CM160),$E160,DH$28))*(10-INDEX(INDIRECT("times"&amp;CK$2),$F160,DH$28))/10)</f>
        <v>0</v>
      </c>
      <c r="DI160" s="47">
        <f ca="1">IF(OR(INDEX(INDIRECT("times"&amp;CK$2),$F160,DI$28)&gt;10,INDEX(INDIRECT(CM160),$E160,DI$28)&lt;=INDEX(INDIRECT(CM160),$E160,$F160)),0,(INDEX(INDIRECT(CM160),$E160,$F160)-INDEX(INDIRECT(CM160),$E160,DI$28))*(10-INDEX(INDIRECT("times"&amp;CK$2),$F160,DI$28))/10)</f>
        <v>0</v>
      </c>
      <c r="DJ160" s="48">
        <f ca="1">IF(OR(INDEX(INDIRECT("times"&amp;CK$2),$F160,DJ$28)&gt;10,INDEX(INDIRECT(CM160),$E160,DJ$28)&lt;=INDEX(INDIRECT(CM160),$E160,$F160)),0,(INDEX(INDIRECT(CM160),$E160,$F160)-INDEX(INDIRECT(CM160),$E160,DJ$28))*(10-INDEX(INDIRECT("times"&amp;CK$2),$F160,DJ$28))/10)</f>
        <v>0</v>
      </c>
      <c r="DK160" s="201">
        <v>13</v>
      </c>
      <c r="DM160" s="18" t="s">
        <v>201</v>
      </c>
      <c r="DN160" s="122">
        <f>DM131</f>
        <v>1</v>
      </c>
      <c r="DO160" s="122" t="str">
        <f>DM132</f>
        <v>shop3564</v>
      </c>
      <c r="DP160" s="210" t="str">
        <f t="shared" si="602"/>
        <v>core1_shop3564</v>
      </c>
      <c r="DQ160" s="122">
        <v>1</v>
      </c>
      <c r="DR160" s="33">
        <v>13</v>
      </c>
      <c r="DS160" s="46">
        <f ca="1">IF(OR(INDEX(INDIRECT("times"&amp;DN$2),$F160,DS$28)&gt;10,INDEX(INDIRECT(DP160),$E160,DS$28)&lt;=INDEX(INDIRECT(DP160),$E160,$F160)),0,(INDEX(INDIRECT(DP160),$E160,$F160)-INDEX(INDIRECT(DP160),$E160,DS$28))*(10-INDEX(INDIRECT("times"&amp;DN$2),$F160,DS$28))/10)</f>
        <v>0</v>
      </c>
      <c r="DT160" s="47">
        <f ca="1">IF(OR(INDEX(INDIRECT("times"&amp;DN$2),$F160,DT$28)&gt;10,INDEX(INDIRECT(DP160),$E160,DT$28)&lt;=INDEX(INDIRECT(DP160),$E160,$F160)),0,(INDEX(INDIRECT(DP160),$E160,$F160)-INDEX(INDIRECT(DP160),$E160,DT$28))*(10-INDEX(INDIRECT("times"&amp;DN$2),$F160,DT$28))/10)</f>
        <v>0</v>
      </c>
      <c r="DU160" s="47">
        <f ca="1">IF(OR(INDEX(INDIRECT("times"&amp;DN$2),$F160,DU$28)&gt;10,INDEX(INDIRECT(DP160),$E160,DU$28)&lt;=INDEX(INDIRECT(DP160),$E160,$F160)),0,(INDEX(INDIRECT(DP160),$E160,$F160)-INDEX(INDIRECT(DP160),$E160,DU$28))*(10-INDEX(INDIRECT("times"&amp;DN$2),$F160,DU$28))/10)</f>
        <v>0</v>
      </c>
      <c r="DV160" s="47">
        <f ca="1">IF(OR(INDEX(INDIRECT("times"&amp;DN$2),$F160,DV$28)&gt;10,INDEX(INDIRECT(DP160),$E160,DV$28)&lt;=INDEX(INDIRECT(DP160),$E160,$F160)),0,(INDEX(INDIRECT(DP160),$E160,$F160)-INDEX(INDIRECT(DP160),$E160,DV$28))*(10-INDEX(INDIRECT("times"&amp;DN$2),$F160,DV$28))/10)</f>
        <v>0</v>
      </c>
      <c r="DW160" s="47">
        <f ca="1">IF(OR(INDEX(INDIRECT("times"&amp;DN$2),$F160,DW$28)&gt;10,INDEX(INDIRECT(DP160),$E160,DW$28)&lt;=INDEX(INDIRECT(DP160),$E160,$F160)),0,(INDEX(INDIRECT(DP160),$E160,$F160)-INDEX(INDIRECT(DP160),$E160,DW$28))*(10-INDEX(INDIRECT("times"&amp;DN$2),$F160,DW$28))/10)</f>
        <v>0</v>
      </c>
      <c r="DX160" s="47">
        <f ca="1">IF(OR(INDEX(INDIRECT("times"&amp;DN$2),$F160,DX$28)&gt;10,INDEX(INDIRECT(DP160),$E160,DX$28)&lt;=INDEX(INDIRECT(DP160),$E160,$F160)),0,(INDEX(INDIRECT(DP160),$E160,$F160)-INDEX(INDIRECT(DP160),$E160,DX$28))*(10-INDEX(INDIRECT("times"&amp;DN$2),$F160,DX$28))/10)</f>
        <v>0</v>
      </c>
      <c r="DY160" s="47">
        <f ca="1">IF(OR(INDEX(INDIRECT("times"&amp;DN$2),$F160,DY$28)&gt;10,INDEX(INDIRECT(DP160),$E160,DY$28)&lt;=INDEX(INDIRECT(DP160),$E160,$F160)),0,(INDEX(INDIRECT(DP160),$E160,$F160)-INDEX(INDIRECT(DP160),$E160,DY$28))*(10-INDEX(INDIRECT("times"&amp;DN$2),$F160,DY$28))/10)</f>
        <v>0</v>
      </c>
      <c r="DZ160" s="47">
        <f ca="1">IF(OR(INDEX(INDIRECT("times"&amp;DN$2),$F160,DZ$28)&gt;10,INDEX(INDIRECT(DP160),$E160,DZ$28)&lt;=INDEX(INDIRECT(DP160),$E160,$F160)),0,(INDEX(INDIRECT(DP160),$E160,$F160)-INDEX(INDIRECT(DP160),$E160,DZ$28))*(10-INDEX(INDIRECT("times"&amp;DN$2),$F160,DZ$28))/10)</f>
        <v>0</v>
      </c>
      <c r="EA160" s="47">
        <f ca="1">IF(OR(INDEX(INDIRECT("times"&amp;DN$2),$F160,EA$28)&gt;10,INDEX(INDIRECT(DP160),$E160,EA$28)&lt;=INDEX(INDIRECT(DP160),$E160,$F160)),0,(INDEX(INDIRECT(DP160),$E160,$F160)-INDEX(INDIRECT(DP160),$E160,EA$28))*(10-INDEX(INDIRECT("times"&amp;DN$2),$F160,EA$28))/10)</f>
        <v>0</v>
      </c>
      <c r="EB160" s="47">
        <f ca="1">IF(OR(INDEX(INDIRECT("times"&amp;DN$2),$F160,EB$28)&gt;10,INDEX(INDIRECT(DP160),$E160,EB$28)&lt;=INDEX(INDIRECT(DP160),$E160,$F160)),0,(INDEX(INDIRECT(DP160),$E160,$F160)-INDEX(INDIRECT(DP160),$E160,EB$28))*(10-INDEX(INDIRECT("times"&amp;DN$2),$F160,EB$28))/10)</f>
        <v>0</v>
      </c>
      <c r="EC160" s="47">
        <f ca="1">IF(OR(INDEX(INDIRECT("times"&amp;DN$2),$F160,EC$28)&gt;10,INDEX(INDIRECT(DP160),$E160,EC$28)&lt;=INDEX(INDIRECT(DP160),$E160,$F160)),0,(INDEX(INDIRECT(DP160),$E160,$F160)-INDEX(INDIRECT(DP160),$E160,EC$28))*(10-INDEX(INDIRECT("times"&amp;DN$2),$F160,EC$28))/10)</f>
        <v>0</v>
      </c>
      <c r="ED160" s="47">
        <f ca="1">IF(OR(INDEX(INDIRECT("times"&amp;DN$2),$F160,ED$28)&gt;10,INDEX(INDIRECT(DP160),$E160,ED$28)&lt;=INDEX(INDIRECT(DP160),$E160,$F160)),0,(INDEX(INDIRECT(DP160),$E160,$F160)-INDEX(INDIRECT(DP160),$E160,ED$28))*(10-INDEX(INDIRECT("times"&amp;DN$2),$F160,ED$28))/10)</f>
        <v>0</v>
      </c>
      <c r="EE160" s="47">
        <f ca="1">IF(OR(INDEX(INDIRECT("times"&amp;DN$2),$F160,EE$28)&gt;10,INDEX(INDIRECT(DP160),$E160,EE$28)&lt;=INDEX(INDIRECT(DP160),$E160,$F160)),0,(INDEX(INDIRECT(DP160),$E160,$F160)-INDEX(INDIRECT(DP160),$E160,EE$28))*(10-INDEX(INDIRECT("times"&amp;DN$2),$F160,EE$28))/10)</f>
        <v>0</v>
      </c>
      <c r="EF160" s="47">
        <f ca="1">IF(OR(INDEX(INDIRECT("times"&amp;DN$2),$F160,EF$28)&gt;10,INDEX(INDIRECT(DP160),$E160,EF$28)&lt;=INDEX(INDIRECT(DP160),$E160,$F160)),0,(INDEX(INDIRECT(DP160),$E160,$F160)-INDEX(INDIRECT(DP160),$E160,EF$28))*(10-INDEX(INDIRECT("times"&amp;DN$2),$F160,EF$28))/10)</f>
        <v>0</v>
      </c>
      <c r="EG160" s="47">
        <f ca="1">IF(OR(INDEX(INDIRECT("times"&amp;DN$2),$F160,EG$28)&gt;10,INDEX(INDIRECT(DP160),$E160,EG$28)&lt;=INDEX(INDIRECT(DP160),$E160,$F160)),0,(INDEX(INDIRECT(DP160),$E160,$F160)-INDEX(INDIRECT(DP160),$E160,EG$28))*(10-INDEX(INDIRECT("times"&amp;DN$2),$F160,EG$28))/10)</f>
        <v>0</v>
      </c>
      <c r="EH160" s="47">
        <f ca="1">IF(OR(INDEX(INDIRECT("times"&amp;DN$2),$F160,EH$28)&gt;10,INDEX(INDIRECT(DP160),$E160,EH$28)&lt;=INDEX(INDIRECT(DP160),$E160,$F160)),0,(INDEX(INDIRECT(DP160),$E160,$F160)-INDEX(INDIRECT(DP160),$E160,EH$28))*(10-INDEX(INDIRECT("times"&amp;DN$2),$F160,EH$28))/10)</f>
        <v>0</v>
      </c>
      <c r="EI160" s="47">
        <f ca="1">IF(OR(INDEX(INDIRECT("times"&amp;DN$2),$F160,EI$28)&gt;10,INDEX(INDIRECT(DP160),$E160,EI$28)&lt;=INDEX(INDIRECT(DP160),$E160,$F160)),0,(INDEX(INDIRECT(DP160),$E160,$F160)-INDEX(INDIRECT(DP160),$E160,EI$28))*(10-INDEX(INDIRECT("times"&amp;DN$2),$F160,EI$28))/10)</f>
        <v>0</v>
      </c>
      <c r="EJ160" s="47">
        <f ca="1">IF(OR(INDEX(INDIRECT("times"&amp;DN$2),$F160,EJ$28)&gt;10,INDEX(INDIRECT(DP160),$E160,EJ$28)&lt;=INDEX(INDIRECT(DP160),$E160,$F160)),0,(INDEX(INDIRECT(DP160),$E160,$F160)-INDEX(INDIRECT(DP160),$E160,EJ$28))*(10-INDEX(INDIRECT("times"&amp;DN$2),$F160,EJ$28))/10)</f>
        <v>0</v>
      </c>
      <c r="EK160" s="47">
        <f ca="1">IF(OR(INDEX(INDIRECT("times"&amp;DN$2),$F160,EK$28)&gt;10,INDEX(INDIRECT(DP160),$E160,EK$28)&lt;=INDEX(INDIRECT(DP160),$E160,$F160)),0,(INDEX(INDIRECT(DP160),$E160,$F160)-INDEX(INDIRECT(DP160),$E160,EK$28))*(10-INDEX(INDIRECT("times"&amp;DN$2),$F160,EK$28))/10)</f>
        <v>0</v>
      </c>
      <c r="EL160" s="47">
        <f ca="1">IF(OR(INDEX(INDIRECT("times"&amp;DN$2),$F160,EL$28)&gt;10,INDEX(INDIRECT(DP160),$E160,EL$28)&lt;=INDEX(INDIRECT(DP160),$E160,$F160)),0,(INDEX(INDIRECT(DP160),$E160,$F160)-INDEX(INDIRECT(DP160),$E160,EL$28))*(10-INDEX(INDIRECT("times"&amp;DN$2),$F160,EL$28))/10)</f>
        <v>0</v>
      </c>
      <c r="EM160" s="48">
        <f ca="1">IF(OR(INDEX(INDIRECT("times"&amp;DN$2),$F160,EM$28)&gt;10,INDEX(INDIRECT(DP160),$E160,EM$28)&lt;=INDEX(INDIRECT(DP160),$E160,$F160)),0,(INDEX(INDIRECT(DP160),$E160,$F160)-INDEX(INDIRECT(DP160),$E160,EM$28))*(10-INDEX(INDIRECT("times"&amp;DN$2),$F160,EM$28))/10)</f>
        <v>0</v>
      </c>
      <c r="EN160" s="201">
        <v>13</v>
      </c>
      <c r="EP160" s="18" t="s">
        <v>201</v>
      </c>
      <c r="EQ160" s="122">
        <f>EP131</f>
        <v>1</v>
      </c>
      <c r="ER160" s="122" t="str">
        <f>EP132</f>
        <v>lei3564</v>
      </c>
      <c r="ES160" s="210" t="str">
        <f t="shared" si="603"/>
        <v>core1_lei3564</v>
      </c>
      <c r="ET160" s="122">
        <v>1</v>
      </c>
      <c r="EU160" s="33">
        <v>13</v>
      </c>
      <c r="EV160" s="46">
        <f ca="1">IF(OR(INDEX(INDIRECT("times"&amp;EQ$2),$F160,EV$28)&gt;10,INDEX(INDIRECT(ES160),$E160,EV$28)&lt;=INDEX(INDIRECT(ES160),$E160,$F160)),0,(INDEX(INDIRECT(ES160),$E160,$F160)-INDEX(INDIRECT(ES160),$E160,EV$28))*(10-INDEX(INDIRECT("times"&amp;EQ$2),$F160,EV$28))/10)</f>
        <v>0</v>
      </c>
      <c r="EW160" s="47">
        <f ca="1">IF(OR(INDEX(INDIRECT("times"&amp;EQ$2),$F160,EW$28)&gt;10,INDEX(INDIRECT(ES160),$E160,EW$28)&lt;=INDEX(INDIRECT(ES160),$E160,$F160)),0,(INDEX(INDIRECT(ES160),$E160,$F160)-INDEX(INDIRECT(ES160),$E160,EW$28))*(10-INDEX(INDIRECT("times"&amp;EQ$2),$F160,EW$28))/10)</f>
        <v>0</v>
      </c>
      <c r="EX160" s="47">
        <f ca="1">IF(OR(INDEX(INDIRECT("times"&amp;EQ$2),$F160,EX$28)&gt;10,INDEX(INDIRECT(ES160),$E160,EX$28)&lt;=INDEX(INDIRECT(ES160),$E160,$F160)),0,(INDEX(INDIRECT(ES160),$E160,$F160)-INDEX(INDIRECT(ES160),$E160,EX$28))*(10-INDEX(INDIRECT("times"&amp;EQ$2),$F160,EX$28))/10)</f>
        <v>0</v>
      </c>
      <c r="EY160" s="47">
        <f ca="1">IF(OR(INDEX(INDIRECT("times"&amp;EQ$2),$F160,EY$28)&gt;10,INDEX(INDIRECT(ES160),$E160,EY$28)&lt;=INDEX(INDIRECT(ES160),$E160,$F160)),0,(INDEX(INDIRECT(ES160),$E160,$F160)-INDEX(INDIRECT(ES160),$E160,EY$28))*(10-INDEX(INDIRECT("times"&amp;EQ$2),$F160,EY$28))/10)</f>
        <v>0</v>
      </c>
      <c r="EZ160" s="47">
        <f ca="1">IF(OR(INDEX(INDIRECT("times"&amp;EQ$2),$F160,EZ$28)&gt;10,INDEX(INDIRECT(ES160),$E160,EZ$28)&lt;=INDEX(INDIRECT(ES160),$E160,$F160)),0,(INDEX(INDIRECT(ES160),$E160,$F160)-INDEX(INDIRECT(ES160),$E160,EZ$28))*(10-INDEX(INDIRECT("times"&amp;EQ$2),$F160,EZ$28))/10)</f>
        <v>0</v>
      </c>
      <c r="FA160" s="47">
        <f ca="1">IF(OR(INDEX(INDIRECT("times"&amp;EQ$2),$F160,FA$28)&gt;10,INDEX(INDIRECT(ES160),$E160,FA$28)&lt;=INDEX(INDIRECT(ES160),$E160,$F160)),0,(INDEX(INDIRECT(ES160),$E160,$F160)-INDEX(INDIRECT(ES160),$E160,FA$28))*(10-INDEX(INDIRECT("times"&amp;EQ$2),$F160,FA$28))/10)</f>
        <v>0</v>
      </c>
      <c r="FB160" s="47">
        <f ca="1">IF(OR(INDEX(INDIRECT("times"&amp;EQ$2),$F160,FB$28)&gt;10,INDEX(INDIRECT(ES160),$E160,FB$28)&lt;=INDEX(INDIRECT(ES160),$E160,$F160)),0,(INDEX(INDIRECT(ES160),$E160,$F160)-INDEX(INDIRECT(ES160),$E160,FB$28))*(10-INDEX(INDIRECT("times"&amp;EQ$2),$F160,FB$28))/10)</f>
        <v>0</v>
      </c>
      <c r="FC160" s="47">
        <f ca="1">IF(OR(INDEX(INDIRECT("times"&amp;EQ$2),$F160,FC$28)&gt;10,INDEX(INDIRECT(ES160),$E160,FC$28)&lt;=INDEX(INDIRECT(ES160),$E160,$F160)),0,(INDEX(INDIRECT(ES160),$E160,$F160)-INDEX(INDIRECT(ES160),$E160,FC$28))*(10-INDEX(INDIRECT("times"&amp;EQ$2),$F160,FC$28))/10)</f>
        <v>0</v>
      </c>
      <c r="FD160" s="47">
        <f ca="1">IF(OR(INDEX(INDIRECT("times"&amp;EQ$2),$F160,FD$28)&gt;10,INDEX(INDIRECT(ES160),$E160,FD$28)&lt;=INDEX(INDIRECT(ES160),$E160,$F160)),0,(INDEX(INDIRECT(ES160),$E160,$F160)-INDEX(INDIRECT(ES160),$E160,FD$28))*(10-INDEX(INDIRECT("times"&amp;EQ$2),$F160,FD$28))/10)</f>
        <v>0</v>
      </c>
      <c r="FE160" s="47">
        <f ca="1">IF(OR(INDEX(INDIRECT("times"&amp;EQ$2),$F160,FE$28)&gt;10,INDEX(INDIRECT(ES160),$E160,FE$28)&lt;=INDEX(INDIRECT(ES160),$E160,$F160)),0,(INDEX(INDIRECT(ES160),$E160,$F160)-INDEX(INDIRECT(ES160),$E160,FE$28))*(10-INDEX(INDIRECT("times"&amp;EQ$2),$F160,FE$28))/10)</f>
        <v>0</v>
      </c>
      <c r="FF160" s="47">
        <f ca="1">IF(OR(INDEX(INDIRECT("times"&amp;EQ$2),$F160,FF$28)&gt;10,INDEX(INDIRECT(ES160),$E160,FF$28)&lt;=INDEX(INDIRECT(ES160),$E160,$F160)),0,(INDEX(INDIRECT(ES160),$E160,$F160)-INDEX(INDIRECT(ES160),$E160,FF$28))*(10-INDEX(INDIRECT("times"&amp;EQ$2),$F160,FF$28))/10)</f>
        <v>0</v>
      </c>
      <c r="FG160" s="47">
        <f ca="1">IF(OR(INDEX(INDIRECT("times"&amp;EQ$2),$F160,FG$28)&gt;10,INDEX(INDIRECT(ES160),$E160,FG$28)&lt;=INDEX(INDIRECT(ES160),$E160,$F160)),0,(INDEX(INDIRECT(ES160),$E160,$F160)-INDEX(INDIRECT(ES160),$E160,FG$28))*(10-INDEX(INDIRECT("times"&amp;EQ$2),$F160,FG$28))/10)</f>
        <v>0</v>
      </c>
      <c r="FH160" s="47">
        <f ca="1">IF(OR(INDEX(INDIRECT("times"&amp;EQ$2),$F160,FH$28)&gt;10,INDEX(INDIRECT(ES160),$E160,FH$28)&lt;=INDEX(INDIRECT(ES160),$E160,$F160)),0,(INDEX(INDIRECT(ES160),$E160,$F160)-INDEX(INDIRECT(ES160),$E160,FH$28))*(10-INDEX(INDIRECT("times"&amp;EQ$2),$F160,FH$28))/10)</f>
        <v>0</v>
      </c>
      <c r="FI160" s="47">
        <f ca="1">IF(OR(INDEX(INDIRECT("times"&amp;EQ$2),$F160,FI$28)&gt;10,INDEX(INDIRECT(ES160),$E160,FI$28)&lt;=INDEX(INDIRECT(ES160),$E160,$F160)),0,(INDEX(INDIRECT(ES160),$E160,$F160)-INDEX(INDIRECT(ES160),$E160,FI$28))*(10-INDEX(INDIRECT("times"&amp;EQ$2),$F160,FI$28))/10)</f>
        <v>0</v>
      </c>
      <c r="FJ160" s="47">
        <f ca="1">IF(OR(INDEX(INDIRECT("times"&amp;EQ$2),$F160,FJ$28)&gt;10,INDEX(INDIRECT(ES160),$E160,FJ$28)&lt;=INDEX(INDIRECT(ES160),$E160,$F160)),0,(INDEX(INDIRECT(ES160),$E160,$F160)-INDEX(INDIRECT(ES160),$E160,FJ$28))*(10-INDEX(INDIRECT("times"&amp;EQ$2),$F160,FJ$28))/10)</f>
        <v>0</v>
      </c>
      <c r="FK160" s="47">
        <f ca="1">IF(OR(INDEX(INDIRECT("times"&amp;EQ$2),$F160,FK$28)&gt;10,INDEX(INDIRECT(ES160),$E160,FK$28)&lt;=INDEX(INDIRECT(ES160),$E160,$F160)),0,(INDEX(INDIRECT(ES160),$E160,$F160)-INDEX(INDIRECT(ES160),$E160,FK$28))*(10-INDEX(INDIRECT("times"&amp;EQ$2),$F160,FK$28))/10)</f>
        <v>0</v>
      </c>
      <c r="FL160" s="47">
        <f ca="1">IF(OR(INDEX(INDIRECT("times"&amp;EQ$2),$F160,FL$28)&gt;10,INDEX(INDIRECT(ES160),$E160,FL$28)&lt;=INDEX(INDIRECT(ES160),$E160,$F160)),0,(INDEX(INDIRECT(ES160),$E160,$F160)-INDEX(INDIRECT(ES160),$E160,FL$28))*(10-INDEX(INDIRECT("times"&amp;EQ$2),$F160,FL$28))/10)</f>
        <v>0</v>
      </c>
      <c r="FM160" s="47">
        <f ca="1">IF(OR(INDEX(INDIRECT("times"&amp;EQ$2),$F160,FM$28)&gt;10,INDEX(INDIRECT(ES160),$E160,FM$28)&lt;=INDEX(INDIRECT(ES160),$E160,$F160)),0,(INDEX(INDIRECT(ES160),$E160,$F160)-INDEX(INDIRECT(ES160),$E160,FM$28))*(10-INDEX(INDIRECT("times"&amp;EQ$2),$F160,FM$28))/10)</f>
        <v>0</v>
      </c>
      <c r="FN160" s="47">
        <f ca="1">IF(OR(INDEX(INDIRECT("times"&amp;EQ$2),$F160,FN$28)&gt;10,INDEX(INDIRECT(ES160),$E160,FN$28)&lt;=INDEX(INDIRECT(ES160),$E160,$F160)),0,(INDEX(INDIRECT(ES160),$E160,$F160)-INDEX(INDIRECT(ES160),$E160,FN$28))*(10-INDEX(INDIRECT("times"&amp;EQ$2),$F160,FN$28))/10)</f>
        <v>0</v>
      </c>
      <c r="FO160" s="47">
        <f ca="1">IF(OR(INDEX(INDIRECT("times"&amp;EQ$2),$F160,FO$28)&gt;10,INDEX(INDIRECT(ES160),$E160,FO$28)&lt;=INDEX(INDIRECT(ES160),$E160,$F160)),0,(INDEX(INDIRECT(ES160),$E160,$F160)-INDEX(INDIRECT(ES160),$E160,FO$28))*(10-INDEX(INDIRECT("times"&amp;EQ$2),$F160,FO$28))/10)</f>
        <v>0</v>
      </c>
      <c r="FP160" s="48">
        <f ca="1">IF(OR(INDEX(INDIRECT("times"&amp;EQ$2),$F160,FP$28)&gt;10,INDEX(INDIRECT(ES160),$E160,FP$28)&lt;=INDEX(INDIRECT(ES160),$E160,$F160)),0,(INDEX(INDIRECT(ES160),$E160,$F160)-INDEX(INDIRECT(ES160),$E160,FP$28))*(10-INDEX(INDIRECT("times"&amp;EQ$2),$F160,FP$28))/10)</f>
        <v>0</v>
      </c>
      <c r="FQ160" s="201">
        <v>13</v>
      </c>
      <c r="FS160" s="18" t="s">
        <v>201</v>
      </c>
      <c r="FT160" s="122">
        <f>FS131</f>
        <v>1</v>
      </c>
      <c r="FU160" s="122" t="str">
        <f>FS132</f>
        <v>shop65</v>
      </c>
      <c r="FV160" s="210" t="str">
        <f t="shared" si="604"/>
        <v>core1_shop65</v>
      </c>
      <c r="FW160" s="122">
        <v>1</v>
      </c>
      <c r="FX160" s="33">
        <v>13</v>
      </c>
      <c r="FY160" s="46">
        <f ca="1">IF(OR(INDEX(INDIRECT("times"&amp;FT$2),$F160,FY$28)&gt;10,INDEX(INDIRECT(FV160),$E160,FY$28)&lt;=INDEX(INDIRECT(FV160),$E160,$F160)),0,(INDEX(INDIRECT(FV160),$E160,$F160)-INDEX(INDIRECT(FV160),$E160,FY$28))*(10-INDEX(INDIRECT("times"&amp;FT$2),$F160,FY$28))/10)</f>
        <v>0</v>
      </c>
      <c r="FZ160" s="47">
        <f ca="1">IF(OR(INDEX(INDIRECT("times"&amp;FT$2),$F160,FZ$28)&gt;10,INDEX(INDIRECT(FV160),$E160,FZ$28)&lt;=INDEX(INDIRECT(FV160),$E160,$F160)),0,(INDEX(INDIRECT(FV160),$E160,$F160)-INDEX(INDIRECT(FV160),$E160,FZ$28))*(10-INDEX(INDIRECT("times"&amp;FT$2),$F160,FZ$28))/10)</f>
        <v>0</v>
      </c>
      <c r="GA160" s="47">
        <f ca="1">IF(OR(INDEX(INDIRECT("times"&amp;FT$2),$F160,GA$28)&gt;10,INDEX(INDIRECT(FV160),$E160,GA$28)&lt;=INDEX(INDIRECT(FV160),$E160,$F160)),0,(INDEX(INDIRECT(FV160),$E160,$F160)-INDEX(INDIRECT(FV160),$E160,GA$28))*(10-INDEX(INDIRECT("times"&amp;FT$2),$F160,GA$28))/10)</f>
        <v>0</v>
      </c>
      <c r="GB160" s="47">
        <f ca="1">IF(OR(INDEX(INDIRECT("times"&amp;FT$2),$F160,GB$28)&gt;10,INDEX(INDIRECT(FV160),$E160,GB$28)&lt;=INDEX(INDIRECT(FV160),$E160,$F160)),0,(INDEX(INDIRECT(FV160),$E160,$F160)-INDEX(INDIRECT(FV160),$E160,GB$28))*(10-INDEX(INDIRECT("times"&amp;FT$2),$F160,GB$28))/10)</f>
        <v>0</v>
      </c>
      <c r="GC160" s="47">
        <f ca="1">IF(OR(INDEX(INDIRECT("times"&amp;FT$2),$F160,GC$28)&gt;10,INDEX(INDIRECT(FV160),$E160,GC$28)&lt;=INDEX(INDIRECT(FV160),$E160,$F160)),0,(INDEX(INDIRECT(FV160),$E160,$F160)-INDEX(INDIRECT(FV160),$E160,GC$28))*(10-INDEX(INDIRECT("times"&amp;FT$2),$F160,GC$28))/10)</f>
        <v>0</v>
      </c>
      <c r="GD160" s="47">
        <f ca="1">IF(OR(INDEX(INDIRECT("times"&amp;FT$2),$F160,GD$28)&gt;10,INDEX(INDIRECT(FV160),$E160,GD$28)&lt;=INDEX(INDIRECT(FV160),$E160,$F160)),0,(INDEX(INDIRECT(FV160),$E160,$F160)-INDEX(INDIRECT(FV160),$E160,GD$28))*(10-INDEX(INDIRECT("times"&amp;FT$2),$F160,GD$28))/10)</f>
        <v>0</v>
      </c>
      <c r="GE160" s="47">
        <f ca="1">IF(OR(INDEX(INDIRECT("times"&amp;FT$2),$F160,GE$28)&gt;10,INDEX(INDIRECT(FV160),$E160,GE$28)&lt;=INDEX(INDIRECT(FV160),$E160,$F160)),0,(INDEX(INDIRECT(FV160),$E160,$F160)-INDEX(INDIRECT(FV160),$E160,GE$28))*(10-INDEX(INDIRECT("times"&amp;FT$2),$F160,GE$28))/10)</f>
        <v>0</v>
      </c>
      <c r="GF160" s="47">
        <f ca="1">IF(OR(INDEX(INDIRECT("times"&amp;FT$2),$F160,GF$28)&gt;10,INDEX(INDIRECT(FV160),$E160,GF$28)&lt;=INDEX(INDIRECT(FV160),$E160,$F160)),0,(INDEX(INDIRECT(FV160),$E160,$F160)-INDEX(INDIRECT(FV160),$E160,GF$28))*(10-INDEX(INDIRECT("times"&amp;FT$2),$F160,GF$28))/10)</f>
        <v>0</v>
      </c>
      <c r="GG160" s="47">
        <f ca="1">IF(OR(INDEX(INDIRECT("times"&amp;FT$2),$F160,GG$28)&gt;10,INDEX(INDIRECT(FV160),$E160,GG$28)&lt;=INDEX(INDIRECT(FV160),$E160,$F160)),0,(INDEX(INDIRECT(FV160),$E160,$F160)-INDEX(INDIRECT(FV160),$E160,GG$28))*(10-INDEX(INDIRECT("times"&amp;FT$2),$F160,GG$28))/10)</f>
        <v>0</v>
      </c>
      <c r="GH160" s="47">
        <f ca="1">IF(OR(INDEX(INDIRECT("times"&amp;FT$2),$F160,GH$28)&gt;10,INDEX(INDIRECT(FV160),$E160,GH$28)&lt;=INDEX(INDIRECT(FV160),$E160,$F160)),0,(INDEX(INDIRECT(FV160),$E160,$F160)-INDEX(INDIRECT(FV160),$E160,GH$28))*(10-INDEX(INDIRECT("times"&amp;FT$2),$F160,GH$28))/10)</f>
        <v>0</v>
      </c>
      <c r="GI160" s="47">
        <f ca="1">IF(OR(INDEX(INDIRECT("times"&amp;FT$2),$F160,GI$28)&gt;10,INDEX(INDIRECT(FV160),$E160,GI$28)&lt;=INDEX(INDIRECT(FV160),$E160,$F160)),0,(INDEX(INDIRECT(FV160),$E160,$F160)-INDEX(INDIRECT(FV160),$E160,GI$28))*(10-INDEX(INDIRECT("times"&amp;FT$2),$F160,GI$28))/10)</f>
        <v>0</v>
      </c>
      <c r="GJ160" s="47">
        <f ca="1">IF(OR(INDEX(INDIRECT("times"&amp;FT$2),$F160,GJ$28)&gt;10,INDEX(INDIRECT(FV160),$E160,GJ$28)&lt;=INDEX(INDIRECT(FV160),$E160,$F160)),0,(INDEX(INDIRECT(FV160),$E160,$F160)-INDEX(INDIRECT(FV160),$E160,GJ$28))*(10-INDEX(INDIRECT("times"&amp;FT$2),$F160,GJ$28))/10)</f>
        <v>0</v>
      </c>
      <c r="GK160" s="47">
        <f ca="1">IF(OR(INDEX(INDIRECT("times"&amp;FT$2),$F160,GK$28)&gt;10,INDEX(INDIRECT(FV160),$E160,GK$28)&lt;=INDEX(INDIRECT(FV160),$E160,$F160)),0,(INDEX(INDIRECT(FV160),$E160,$F160)-INDEX(INDIRECT(FV160),$E160,GK$28))*(10-INDEX(INDIRECT("times"&amp;FT$2),$F160,GK$28))/10)</f>
        <v>0</v>
      </c>
      <c r="GL160" s="47">
        <f ca="1">IF(OR(INDEX(INDIRECT("times"&amp;FT$2),$F160,GL$28)&gt;10,INDEX(INDIRECT(FV160),$E160,GL$28)&lt;=INDEX(INDIRECT(FV160),$E160,$F160)),0,(INDEX(INDIRECT(FV160),$E160,$F160)-INDEX(INDIRECT(FV160),$E160,GL$28))*(10-INDEX(INDIRECT("times"&amp;FT$2),$F160,GL$28))/10)</f>
        <v>0</v>
      </c>
      <c r="GM160" s="47">
        <f ca="1">IF(OR(INDEX(INDIRECT("times"&amp;FT$2),$F160,GM$28)&gt;10,INDEX(INDIRECT(FV160),$E160,GM$28)&lt;=INDEX(INDIRECT(FV160),$E160,$F160)),0,(INDEX(INDIRECT(FV160),$E160,$F160)-INDEX(INDIRECT(FV160),$E160,GM$28))*(10-INDEX(INDIRECT("times"&amp;FT$2),$F160,GM$28))/10)</f>
        <v>0</v>
      </c>
      <c r="GN160" s="47">
        <f ca="1">IF(OR(INDEX(INDIRECT("times"&amp;FT$2),$F160,GN$28)&gt;10,INDEX(INDIRECT(FV160),$E160,GN$28)&lt;=INDEX(INDIRECT(FV160),$E160,$F160)),0,(INDEX(INDIRECT(FV160),$E160,$F160)-INDEX(INDIRECT(FV160),$E160,GN$28))*(10-INDEX(INDIRECT("times"&amp;FT$2),$F160,GN$28))/10)</f>
        <v>0</v>
      </c>
      <c r="GO160" s="47">
        <f ca="1">IF(OR(INDEX(INDIRECT("times"&amp;FT$2),$F160,GO$28)&gt;10,INDEX(INDIRECT(FV160),$E160,GO$28)&lt;=INDEX(INDIRECT(FV160),$E160,$F160)),0,(INDEX(INDIRECT(FV160),$E160,$F160)-INDEX(INDIRECT(FV160),$E160,GO$28))*(10-INDEX(INDIRECT("times"&amp;FT$2),$F160,GO$28))/10)</f>
        <v>0</v>
      </c>
      <c r="GP160" s="47">
        <f ca="1">IF(OR(INDEX(INDIRECT("times"&amp;FT$2),$F160,GP$28)&gt;10,INDEX(INDIRECT(FV160),$E160,GP$28)&lt;=INDEX(INDIRECT(FV160),$E160,$F160)),0,(INDEX(INDIRECT(FV160),$E160,$F160)-INDEX(INDIRECT(FV160),$E160,GP$28))*(10-INDEX(INDIRECT("times"&amp;FT$2),$F160,GP$28))/10)</f>
        <v>0</v>
      </c>
      <c r="GQ160" s="47">
        <f ca="1">IF(OR(INDEX(INDIRECT("times"&amp;FT$2),$F160,GQ$28)&gt;10,INDEX(INDIRECT(FV160),$E160,GQ$28)&lt;=INDEX(INDIRECT(FV160),$E160,$F160)),0,(INDEX(INDIRECT(FV160),$E160,$F160)-INDEX(INDIRECT(FV160),$E160,GQ$28))*(10-INDEX(INDIRECT("times"&amp;FT$2),$F160,GQ$28))/10)</f>
        <v>0</v>
      </c>
      <c r="GR160" s="47">
        <f ca="1">IF(OR(INDEX(INDIRECT("times"&amp;FT$2),$F160,GR$28)&gt;10,INDEX(INDIRECT(FV160),$E160,GR$28)&lt;=INDEX(INDIRECT(FV160),$E160,$F160)),0,(INDEX(INDIRECT(FV160),$E160,$F160)-INDEX(INDIRECT(FV160),$E160,GR$28))*(10-INDEX(INDIRECT("times"&amp;FT$2),$F160,GR$28))/10)</f>
        <v>0</v>
      </c>
      <c r="GS160" s="48">
        <f ca="1">IF(OR(INDEX(INDIRECT("times"&amp;FT$2),$F160,GS$28)&gt;10,INDEX(INDIRECT(FV160),$E160,GS$28)&lt;=INDEX(INDIRECT(FV160),$E160,$F160)),0,(INDEX(INDIRECT(FV160),$E160,$F160)-INDEX(INDIRECT(FV160),$E160,GS$28))*(10-INDEX(INDIRECT("times"&amp;FT$2),$F160,GS$28))/10)</f>
        <v>0</v>
      </c>
      <c r="GT160" s="201">
        <v>13</v>
      </c>
      <c r="GV160" s="18" t="s">
        <v>201</v>
      </c>
      <c r="GW160" s="122">
        <f>GV131</f>
        <v>1</v>
      </c>
      <c r="GX160" s="122" t="str">
        <f>GV132</f>
        <v>lei65</v>
      </c>
      <c r="GY160" s="210" t="str">
        <f t="shared" si="605"/>
        <v>core1_lei65</v>
      </c>
      <c r="GZ160" s="122">
        <v>1</v>
      </c>
      <c r="HA160" s="33">
        <v>13</v>
      </c>
      <c r="HB160" s="46">
        <f ca="1">IF(OR(INDEX(INDIRECT("times"&amp;GW$2),$F160,HB$28)&gt;10,INDEX(INDIRECT(GY160),$E160,HB$28)&lt;=INDEX(INDIRECT(GY160),$E160,$F160)),0,(INDEX(INDIRECT(GY160),$E160,$F160)-INDEX(INDIRECT(GY160),$E160,HB$28))*(10-INDEX(INDIRECT("times"&amp;GW$2),$F160,HB$28))/10)</f>
        <v>0</v>
      </c>
      <c r="HC160" s="47">
        <f ca="1">IF(OR(INDEX(INDIRECT("times"&amp;GW$2),$F160,HC$28)&gt;10,INDEX(INDIRECT(GY160),$E160,HC$28)&lt;=INDEX(INDIRECT(GY160),$E160,$F160)),0,(INDEX(INDIRECT(GY160),$E160,$F160)-INDEX(INDIRECT(GY160),$E160,HC$28))*(10-INDEX(INDIRECT("times"&amp;GW$2),$F160,HC$28))/10)</f>
        <v>0</v>
      </c>
      <c r="HD160" s="47">
        <f ca="1">IF(OR(INDEX(INDIRECT("times"&amp;GW$2),$F160,HD$28)&gt;10,INDEX(INDIRECT(GY160),$E160,HD$28)&lt;=INDEX(INDIRECT(GY160),$E160,$F160)),0,(INDEX(INDIRECT(GY160),$E160,$F160)-INDEX(INDIRECT(GY160),$E160,HD$28))*(10-INDEX(INDIRECT("times"&amp;GW$2),$F160,HD$28))/10)</f>
        <v>0</v>
      </c>
      <c r="HE160" s="47">
        <f ca="1">IF(OR(INDEX(INDIRECT("times"&amp;GW$2),$F160,HE$28)&gt;10,INDEX(INDIRECT(GY160),$E160,HE$28)&lt;=INDEX(INDIRECT(GY160),$E160,$F160)),0,(INDEX(INDIRECT(GY160),$E160,$F160)-INDEX(INDIRECT(GY160),$E160,HE$28))*(10-INDEX(INDIRECT("times"&amp;GW$2),$F160,HE$28))/10)</f>
        <v>0</v>
      </c>
      <c r="HF160" s="47">
        <f ca="1">IF(OR(INDEX(INDIRECT("times"&amp;GW$2),$F160,HF$28)&gt;10,INDEX(INDIRECT(GY160),$E160,HF$28)&lt;=INDEX(INDIRECT(GY160),$E160,$F160)),0,(INDEX(INDIRECT(GY160),$E160,$F160)-INDEX(INDIRECT(GY160),$E160,HF$28))*(10-INDEX(INDIRECT("times"&amp;GW$2),$F160,HF$28))/10)</f>
        <v>0</v>
      </c>
      <c r="HG160" s="47">
        <f ca="1">IF(OR(INDEX(INDIRECT("times"&amp;GW$2),$F160,HG$28)&gt;10,INDEX(INDIRECT(GY160),$E160,HG$28)&lt;=INDEX(INDIRECT(GY160),$E160,$F160)),0,(INDEX(INDIRECT(GY160),$E160,$F160)-INDEX(INDIRECT(GY160),$E160,HG$28))*(10-INDEX(INDIRECT("times"&amp;GW$2),$F160,HG$28))/10)</f>
        <v>0</v>
      </c>
      <c r="HH160" s="47">
        <f ca="1">IF(OR(INDEX(INDIRECT("times"&amp;GW$2),$F160,HH$28)&gt;10,INDEX(INDIRECT(GY160),$E160,HH$28)&lt;=INDEX(INDIRECT(GY160),$E160,$F160)),0,(INDEX(INDIRECT(GY160),$E160,$F160)-INDEX(INDIRECT(GY160),$E160,HH$28))*(10-INDEX(INDIRECT("times"&amp;GW$2),$F160,HH$28))/10)</f>
        <v>0</v>
      </c>
      <c r="HI160" s="47">
        <f ca="1">IF(OR(INDEX(INDIRECT("times"&amp;GW$2),$F160,HI$28)&gt;10,INDEX(INDIRECT(GY160),$E160,HI$28)&lt;=INDEX(INDIRECT(GY160),$E160,$F160)),0,(INDEX(INDIRECT(GY160),$E160,$F160)-INDEX(INDIRECT(GY160),$E160,HI$28))*(10-INDEX(INDIRECT("times"&amp;GW$2),$F160,HI$28))/10)</f>
        <v>0</v>
      </c>
      <c r="HJ160" s="47">
        <f ca="1">IF(OR(INDEX(INDIRECT("times"&amp;GW$2),$F160,HJ$28)&gt;10,INDEX(INDIRECT(GY160),$E160,HJ$28)&lt;=INDEX(INDIRECT(GY160),$E160,$F160)),0,(INDEX(INDIRECT(GY160),$E160,$F160)-INDEX(INDIRECT(GY160),$E160,HJ$28))*(10-INDEX(INDIRECT("times"&amp;GW$2),$F160,HJ$28))/10)</f>
        <v>0</v>
      </c>
      <c r="HK160" s="47">
        <f ca="1">IF(OR(INDEX(INDIRECT("times"&amp;GW$2),$F160,HK$28)&gt;10,INDEX(INDIRECT(GY160),$E160,HK$28)&lt;=INDEX(INDIRECT(GY160),$E160,$F160)),0,(INDEX(INDIRECT(GY160),$E160,$F160)-INDEX(INDIRECT(GY160),$E160,HK$28))*(10-INDEX(INDIRECT("times"&amp;GW$2),$F160,HK$28))/10)</f>
        <v>0</v>
      </c>
      <c r="HL160" s="47">
        <f ca="1">IF(OR(INDEX(INDIRECT("times"&amp;GW$2),$F160,HL$28)&gt;10,INDEX(INDIRECT(GY160),$E160,HL$28)&lt;=INDEX(INDIRECT(GY160),$E160,$F160)),0,(INDEX(INDIRECT(GY160),$E160,$F160)-INDEX(INDIRECT(GY160),$E160,HL$28))*(10-INDEX(INDIRECT("times"&amp;GW$2),$F160,HL$28))/10)</f>
        <v>0</v>
      </c>
      <c r="HM160" s="47">
        <f ca="1">IF(OR(INDEX(INDIRECT("times"&amp;GW$2),$F160,HM$28)&gt;10,INDEX(INDIRECT(GY160),$E160,HM$28)&lt;=INDEX(INDIRECT(GY160),$E160,$F160)),0,(INDEX(INDIRECT(GY160),$E160,$F160)-INDEX(INDIRECT(GY160),$E160,HM$28))*(10-INDEX(INDIRECT("times"&amp;GW$2),$F160,HM$28))/10)</f>
        <v>0</v>
      </c>
      <c r="HN160" s="47">
        <f ca="1">IF(OR(INDEX(INDIRECT("times"&amp;GW$2),$F160,HN$28)&gt;10,INDEX(INDIRECT(GY160),$E160,HN$28)&lt;=INDEX(INDIRECT(GY160),$E160,$F160)),0,(INDEX(INDIRECT(GY160),$E160,$F160)-INDEX(INDIRECT(GY160),$E160,HN$28))*(10-INDEX(INDIRECT("times"&amp;GW$2),$F160,HN$28))/10)</f>
        <v>0</v>
      </c>
      <c r="HO160" s="47">
        <f ca="1">IF(OR(INDEX(INDIRECT("times"&amp;GW$2),$F160,HO$28)&gt;10,INDEX(INDIRECT(GY160),$E160,HO$28)&lt;=INDEX(INDIRECT(GY160),$E160,$F160)),0,(INDEX(INDIRECT(GY160),$E160,$F160)-INDEX(INDIRECT(GY160),$E160,HO$28))*(10-INDEX(INDIRECT("times"&amp;GW$2),$F160,HO$28))/10)</f>
        <v>0</v>
      </c>
      <c r="HP160" s="47">
        <f ca="1">IF(OR(INDEX(INDIRECT("times"&amp;GW$2),$F160,HP$28)&gt;10,INDEX(INDIRECT(GY160),$E160,HP$28)&lt;=INDEX(INDIRECT(GY160),$E160,$F160)),0,(INDEX(INDIRECT(GY160),$E160,$F160)-INDEX(INDIRECT(GY160),$E160,HP$28))*(10-INDEX(INDIRECT("times"&amp;GW$2),$F160,HP$28))/10)</f>
        <v>0</v>
      </c>
      <c r="HQ160" s="47">
        <f ca="1">IF(OR(INDEX(INDIRECT("times"&amp;GW$2),$F160,HQ$28)&gt;10,INDEX(INDIRECT(GY160),$E160,HQ$28)&lt;=INDEX(INDIRECT(GY160),$E160,$F160)),0,(INDEX(INDIRECT(GY160),$E160,$F160)-INDEX(INDIRECT(GY160),$E160,HQ$28))*(10-INDEX(INDIRECT("times"&amp;GW$2),$F160,HQ$28))/10)</f>
        <v>0</v>
      </c>
      <c r="HR160" s="47">
        <f ca="1">IF(OR(INDEX(INDIRECT("times"&amp;GW$2),$F160,HR$28)&gt;10,INDEX(INDIRECT(GY160),$E160,HR$28)&lt;=INDEX(INDIRECT(GY160),$E160,$F160)),0,(INDEX(INDIRECT(GY160),$E160,$F160)-INDEX(INDIRECT(GY160),$E160,HR$28))*(10-INDEX(INDIRECT("times"&amp;GW$2),$F160,HR$28))/10)</f>
        <v>0</v>
      </c>
      <c r="HS160" s="47">
        <f ca="1">IF(OR(INDEX(INDIRECT("times"&amp;GW$2),$F160,HS$28)&gt;10,INDEX(INDIRECT(GY160),$E160,HS$28)&lt;=INDEX(INDIRECT(GY160),$E160,$F160)),0,(INDEX(INDIRECT(GY160),$E160,$F160)-INDEX(INDIRECT(GY160),$E160,HS$28))*(10-INDEX(INDIRECT("times"&amp;GW$2),$F160,HS$28))/10)</f>
        <v>0</v>
      </c>
      <c r="HT160" s="47">
        <f ca="1">IF(OR(INDEX(INDIRECT("times"&amp;GW$2),$F160,HT$28)&gt;10,INDEX(INDIRECT(GY160),$E160,HT$28)&lt;=INDEX(INDIRECT(GY160),$E160,$F160)),0,(INDEX(INDIRECT(GY160),$E160,$F160)-INDEX(INDIRECT(GY160),$E160,HT$28))*(10-INDEX(INDIRECT("times"&amp;GW$2),$F160,HT$28))/10)</f>
        <v>0</v>
      </c>
      <c r="HU160" s="47">
        <f ca="1">IF(OR(INDEX(INDIRECT("times"&amp;GW$2),$F160,HU$28)&gt;10,INDEX(INDIRECT(GY160),$E160,HU$28)&lt;=INDEX(INDIRECT(GY160),$E160,$F160)),0,(INDEX(INDIRECT(GY160),$E160,$F160)-INDEX(INDIRECT(GY160),$E160,HU$28))*(10-INDEX(INDIRECT("times"&amp;GW$2),$F160,HU$28))/10)</f>
        <v>0</v>
      </c>
      <c r="HV160" s="48">
        <f ca="1">IF(OR(INDEX(INDIRECT("times"&amp;GW$2),$F160,HV$28)&gt;10,INDEX(INDIRECT(GY160),$E160,HV$28)&lt;=INDEX(INDIRECT(GY160),$E160,$F160)),0,(INDEX(INDIRECT(GY160),$E160,$F160)-INDEX(INDIRECT(GY160),$E160,HV$28))*(10-INDEX(INDIRECT("times"&amp;GW$2),$F160,HV$28))/10)</f>
        <v>0</v>
      </c>
      <c r="HW160" s="201">
        <v>13</v>
      </c>
    </row>
    <row r="161" spans="1:231" ht="15">
      <c r="A161" s="18" t="s">
        <v>202</v>
      </c>
      <c r="B161" s="122">
        <f>A131</f>
        <v>1</v>
      </c>
      <c r="C161" s="122" t="str">
        <f>A132</f>
        <v>work1834</v>
      </c>
      <c r="D161" s="210" t="str">
        <f t="shared" si="598"/>
        <v>core1_work1834</v>
      </c>
      <c r="E161" s="122">
        <v>1</v>
      </c>
      <c r="F161" s="33">
        <v>14</v>
      </c>
      <c r="G161" s="46">
        <f ca="1">IF(OR(INDEX(INDIRECT("times"&amp;B$2),$F161,G$28)&gt;10,INDEX(INDIRECT(D161),$E161,G$28)&lt;=INDEX(INDIRECT(D161),$E161,$F161)),0,(INDEX(INDIRECT(D161),$E161,$F161)-INDEX(INDIRECT(D161),$E161,G$28))*(10-INDEX(INDIRECT("times"&amp;B$2),$F161,G$28))/10)</f>
        <v>0</v>
      </c>
      <c r="H161" s="47">
        <f ca="1">IF(OR(INDEX(INDIRECT("times"&amp;B$2),$F161,H$28)&gt;10,INDEX(INDIRECT(D161),$E161,H$28)&lt;=INDEX(INDIRECT(D161),$E161,$F161)),0,(INDEX(INDIRECT(D161),$E161,$F161)-INDEX(INDIRECT(D161),$E161,H$28))*(10-INDEX(INDIRECT("times"&amp;B$2),$F161,H$28))/10)</f>
        <v>0</v>
      </c>
      <c r="I161" s="47">
        <f ca="1">IF(OR(INDEX(INDIRECT("times"&amp;B$2),$F161,I$28)&gt;10,INDEX(INDIRECT(D161),$E161,I$28)&lt;=INDEX(INDIRECT(D161),$E161,$F161)),0,(INDEX(INDIRECT(D161),$E161,$F161)-INDEX(INDIRECT(D161),$E161,I$28))*(10-INDEX(INDIRECT("times"&amp;B$2),$F161,I$28))/10)</f>
        <v>0</v>
      </c>
      <c r="J161" s="47">
        <f ca="1">IF(OR(INDEX(INDIRECT("times"&amp;B$2),$F161,J$28)&gt;10,INDEX(INDIRECT(D161),$E161,J$28)&lt;=INDEX(INDIRECT(D161),$E161,$F161)),0,(INDEX(INDIRECT(D161),$E161,$F161)-INDEX(INDIRECT(D161),$E161,J$28))*(10-INDEX(INDIRECT("times"&amp;B$2),$F161,J$28))/10)</f>
        <v>0</v>
      </c>
      <c r="K161" s="47">
        <f ca="1">IF(OR(INDEX(INDIRECT("times"&amp;B$2),$F161,K$28)&gt;10,INDEX(INDIRECT(D161),$E161,K$28)&lt;=INDEX(INDIRECT(D161),$E161,$F161)),0,(INDEX(INDIRECT(D161),$E161,$F161)-INDEX(INDIRECT(D161),$E161,K$28))*(10-INDEX(INDIRECT("times"&amp;B$2),$F161,K$28))/10)</f>
        <v>0</v>
      </c>
      <c r="L161" s="47">
        <f ca="1">IF(OR(INDEX(INDIRECT("times"&amp;B$2),$F161,L$28)&gt;10,INDEX(INDIRECT(D161),$E161,L$28)&lt;=INDEX(INDIRECT(D161),$E161,$F161)),0,(INDEX(INDIRECT(D161),$E161,$F161)-INDEX(INDIRECT(D161),$E161,L$28))*(10-INDEX(INDIRECT("times"&amp;B$2),$F161,L$28))/10)</f>
        <v>0</v>
      </c>
      <c r="M161" s="47">
        <f ca="1">IF(OR(INDEX(INDIRECT("times"&amp;B$2),$F161,M$28)&gt;10,INDEX(INDIRECT(D161),$E161,M$28)&lt;=INDEX(INDIRECT(D161),$E161,$F161)),0,(INDEX(INDIRECT(D161),$E161,$F161)-INDEX(INDIRECT(D161),$E161,M$28))*(10-INDEX(INDIRECT("times"&amp;B$2),$F161,M$28))/10)</f>
        <v>0</v>
      </c>
      <c r="N161" s="47">
        <f ca="1">IF(OR(INDEX(INDIRECT("times"&amp;B$2),$F161,N$28)&gt;10,INDEX(INDIRECT(D161),$E161,N$28)&lt;=INDEX(INDIRECT(D161),$E161,$F161)),0,(INDEX(INDIRECT(D161),$E161,$F161)-INDEX(INDIRECT(D161),$E161,N$28))*(10-INDEX(INDIRECT("times"&amp;B$2),$F161,N$28))/10)</f>
        <v>0</v>
      </c>
      <c r="O161" s="47">
        <f ca="1">IF(OR(INDEX(INDIRECT("times"&amp;B$2),$F161,O$28)&gt;10,INDEX(INDIRECT(D161),$E161,O$28)&lt;=INDEX(INDIRECT(D161),$E161,$F161)),0,(INDEX(INDIRECT(D161),$E161,$F161)-INDEX(INDIRECT(D161),$E161,O$28))*(10-INDEX(INDIRECT("times"&amp;B$2),$F161,O$28))/10)</f>
        <v>0</v>
      </c>
      <c r="P161" s="47">
        <f ca="1">IF(OR(INDEX(INDIRECT("times"&amp;B$2),$F161,P$28)&gt;10,INDEX(INDIRECT(D161),$E161,P$28)&lt;=INDEX(INDIRECT(D161),$E161,$F161)),0,(INDEX(INDIRECT(D161),$E161,$F161)-INDEX(INDIRECT(D161),$E161,P$28))*(10-INDEX(INDIRECT("times"&amp;B$2),$F161,P$28))/10)</f>
        <v>0</v>
      </c>
      <c r="Q161" s="47">
        <f ca="1">IF(OR(INDEX(INDIRECT("times"&amp;B$2),$F161,Q$28)&gt;10,INDEX(INDIRECT(D161),$E161,Q$28)&lt;=INDEX(INDIRECT(D161),$E161,$F161)),0,(INDEX(INDIRECT(D161),$E161,$F161)-INDEX(INDIRECT(D161),$E161,Q$28))*(10-INDEX(INDIRECT("times"&amp;B$2),$F161,Q$28))/10)</f>
        <v>0</v>
      </c>
      <c r="R161" s="47">
        <f ca="1">IF(OR(INDEX(INDIRECT("times"&amp;B$2),$F161,R$28)&gt;10,INDEX(INDIRECT(D161),$E161,R$28)&lt;=INDEX(INDIRECT(D161),$E161,$F161)),0,(INDEX(INDIRECT(D161),$E161,$F161)-INDEX(INDIRECT(D161),$E161,R$28))*(10-INDEX(INDIRECT("times"&amp;B$2),$F161,R$28))/10)</f>
        <v>0</v>
      </c>
      <c r="S161" s="47">
        <f ca="1">IF(OR(INDEX(INDIRECT("times"&amp;B$2),$F161,S$28)&gt;10,INDEX(INDIRECT(D161),$E161,S$28)&lt;=INDEX(INDIRECT(D161),$E161,$F161)),0,(INDEX(INDIRECT(D161),$E161,$F161)-INDEX(INDIRECT(D161),$E161,S$28))*(10-INDEX(INDIRECT("times"&amp;B$2),$F161,S$28))/10)</f>
        <v>0</v>
      </c>
      <c r="T161" s="47">
        <f ca="1">IF(OR(INDEX(INDIRECT("times"&amp;B$2),$F161,T$28)&gt;10,INDEX(INDIRECT(D161),$E161,T$28)&lt;=INDEX(INDIRECT(D161),$E161,$F161)),0,(INDEX(INDIRECT(D161),$E161,$F161)-INDEX(INDIRECT(D161),$E161,T$28))*(10-INDEX(INDIRECT("times"&amp;B$2),$F161,T$28))/10)</f>
        <v>0</v>
      </c>
      <c r="U161" s="47">
        <f ca="1">IF(OR(INDEX(INDIRECT("times"&amp;B$2),$F161,U$28)&gt;10,INDEX(INDIRECT(D161),$E161,U$28)&lt;=INDEX(INDIRECT(D161),$E161,$F161)),0,(INDEX(INDIRECT(D161),$E161,$F161)-INDEX(INDIRECT(D161),$E161,U$28))*(10-INDEX(INDIRECT("times"&amp;B$2),$F161,U$28))/10)</f>
        <v>0</v>
      </c>
      <c r="V161" s="47">
        <f ca="1">IF(OR(INDEX(INDIRECT("times"&amp;B$2),$F161,V$28)&gt;10,INDEX(INDIRECT(D161),$E161,V$28)&lt;=INDEX(INDIRECT(D161),$E161,$F161)),0,(INDEX(INDIRECT(D161),$E161,$F161)-INDEX(INDIRECT(D161),$E161,V$28))*(10-INDEX(INDIRECT("times"&amp;B$2),$F161,V$28))/10)</f>
        <v>0</v>
      </c>
      <c r="W161" s="47">
        <f ca="1">IF(OR(INDEX(INDIRECT("times"&amp;B$2),$F161,W$28)&gt;10,INDEX(INDIRECT(D161),$E161,W$28)&lt;=INDEX(INDIRECT(D161),$E161,$F161)),0,(INDEX(INDIRECT(D161),$E161,$F161)-INDEX(INDIRECT(D161),$E161,W$28))*(10-INDEX(INDIRECT("times"&amp;B$2),$F161,W$28))/10)</f>
        <v>0</v>
      </c>
      <c r="X161" s="47">
        <f ca="1">IF(OR(INDEX(INDIRECT("times"&amp;B$2),$F161,X$28)&gt;10,INDEX(INDIRECT(D161),$E161,X$28)&lt;=INDEX(INDIRECT(D161),$E161,$F161)),0,(INDEX(INDIRECT(D161),$E161,$F161)-INDEX(INDIRECT(D161),$E161,X$28))*(10-INDEX(INDIRECT("times"&amp;B$2),$F161,X$28))/10)</f>
        <v>0</v>
      </c>
      <c r="Y161" s="47">
        <f ca="1">IF(OR(INDEX(INDIRECT("times"&amp;B$2),$F161,Y$28)&gt;10,INDEX(INDIRECT(D161),$E161,Y$28)&lt;=INDEX(INDIRECT(D161),$E161,$F161)),0,(INDEX(INDIRECT(D161),$E161,$F161)-INDEX(INDIRECT(D161),$E161,Y$28))*(10-INDEX(INDIRECT("times"&amp;B$2),$F161,Y$28))/10)</f>
        <v>0</v>
      </c>
      <c r="Z161" s="47">
        <f ca="1">IF(OR(INDEX(INDIRECT("times"&amp;B$2),$F161,Z$28)&gt;10,INDEX(INDIRECT(D161),$E161,Z$28)&lt;=INDEX(INDIRECT(D161),$E161,$F161)),0,(INDEX(INDIRECT(D161),$E161,$F161)-INDEX(INDIRECT(D161),$E161,Z$28))*(10-INDEX(INDIRECT("times"&amp;B$2),$F161,Z$28))/10)</f>
        <v>0</v>
      </c>
      <c r="AA161" s="48">
        <f ca="1">IF(OR(INDEX(INDIRECT("times"&amp;B$2),$F161,AA$28)&gt;10,INDEX(INDIRECT(D161),$E161,AA$28)&lt;=INDEX(INDIRECT(D161),$E161,$F161)),0,(INDEX(INDIRECT(D161),$E161,$F161)-INDEX(INDIRECT(D161),$E161,AA$28))*(10-INDEX(INDIRECT("times"&amp;B$2),$F161,AA$28))/10)</f>
        <v>0</v>
      </c>
      <c r="AB161" s="201">
        <v>14</v>
      </c>
      <c r="AD161" s="18" t="s">
        <v>202</v>
      </c>
      <c r="AE161" s="122">
        <f>AD131</f>
        <v>1</v>
      </c>
      <c r="AF161" s="122" t="str">
        <f>AD132</f>
        <v>shop1834</v>
      </c>
      <c r="AG161" s="210" t="str">
        <f t="shared" si="599"/>
        <v>core1_shop1834</v>
      </c>
      <c r="AH161" s="122">
        <v>1</v>
      </c>
      <c r="AI161" s="33">
        <v>14</v>
      </c>
      <c r="AJ161" s="46">
        <f ca="1">IF(OR(INDEX(INDIRECT("times"&amp;AE$2),$F161,AJ$28)&gt;10,INDEX(INDIRECT(AG161),$E161,AJ$28)&lt;=INDEX(INDIRECT(AG161),$E161,$F161)),0,(INDEX(INDIRECT(AG161),$E161,$F161)-INDEX(INDIRECT(AG161),$E161,AJ$28))*(10-INDEX(INDIRECT("times"&amp;AE$2),$F161,AJ$28))/10)</f>
        <v>0</v>
      </c>
      <c r="AK161" s="47">
        <f ca="1">IF(OR(INDEX(INDIRECT("times"&amp;AE$2),$F161,AK$28)&gt;10,INDEX(INDIRECT(AG161),$E161,AK$28)&lt;=INDEX(INDIRECT(AG161),$E161,$F161)),0,(INDEX(INDIRECT(AG161),$E161,$F161)-INDEX(INDIRECT(AG161),$E161,AK$28))*(10-INDEX(INDIRECT("times"&amp;AE$2),$F161,AK$28))/10)</f>
        <v>0</v>
      </c>
      <c r="AL161" s="47">
        <f ca="1">IF(OR(INDEX(INDIRECT("times"&amp;AE$2),$F161,AL$28)&gt;10,INDEX(INDIRECT(AG161),$E161,AL$28)&lt;=INDEX(INDIRECT(AG161),$E161,$F161)),0,(INDEX(INDIRECT(AG161),$E161,$F161)-INDEX(INDIRECT(AG161),$E161,AL$28))*(10-INDEX(INDIRECT("times"&amp;AE$2),$F161,AL$28))/10)</f>
        <v>0</v>
      </c>
      <c r="AM161" s="47">
        <f ca="1">IF(OR(INDEX(INDIRECT("times"&amp;AE$2),$F161,AM$28)&gt;10,INDEX(INDIRECT(AG161),$E161,AM$28)&lt;=INDEX(INDIRECT(AG161),$E161,$F161)),0,(INDEX(INDIRECT(AG161),$E161,$F161)-INDEX(INDIRECT(AG161),$E161,AM$28))*(10-INDEX(INDIRECT("times"&amp;AE$2),$F161,AM$28))/10)</f>
        <v>0</v>
      </c>
      <c r="AN161" s="47">
        <f ca="1">IF(OR(INDEX(INDIRECT("times"&amp;AE$2),$F161,AN$28)&gt;10,INDEX(INDIRECT(AG161),$E161,AN$28)&lt;=INDEX(INDIRECT(AG161),$E161,$F161)),0,(INDEX(INDIRECT(AG161),$E161,$F161)-INDEX(INDIRECT(AG161),$E161,AN$28))*(10-INDEX(INDIRECT("times"&amp;AE$2),$F161,AN$28))/10)</f>
        <v>0</v>
      </c>
      <c r="AO161" s="47">
        <f ca="1">IF(OR(INDEX(INDIRECT("times"&amp;AE$2),$F161,AO$28)&gt;10,INDEX(INDIRECT(AG161),$E161,AO$28)&lt;=INDEX(INDIRECT(AG161),$E161,$F161)),0,(INDEX(INDIRECT(AG161),$E161,$F161)-INDEX(INDIRECT(AG161),$E161,AO$28))*(10-INDEX(INDIRECT("times"&amp;AE$2),$F161,AO$28))/10)</f>
        <v>0</v>
      </c>
      <c r="AP161" s="47">
        <f ca="1">IF(OR(INDEX(INDIRECT("times"&amp;AE$2),$F161,AP$28)&gt;10,INDEX(INDIRECT(AG161),$E161,AP$28)&lt;=INDEX(INDIRECT(AG161),$E161,$F161)),0,(INDEX(INDIRECT(AG161),$E161,$F161)-INDEX(INDIRECT(AG161),$E161,AP$28))*(10-INDEX(INDIRECT("times"&amp;AE$2),$F161,AP$28))/10)</f>
        <v>0</v>
      </c>
      <c r="AQ161" s="47">
        <f ca="1">IF(OR(INDEX(INDIRECT("times"&amp;AE$2),$F161,AQ$28)&gt;10,INDEX(INDIRECT(AG161),$E161,AQ$28)&lt;=INDEX(INDIRECT(AG161),$E161,$F161)),0,(INDEX(INDIRECT(AG161),$E161,$F161)-INDEX(INDIRECT(AG161),$E161,AQ$28))*(10-INDEX(INDIRECT("times"&amp;AE$2),$F161,AQ$28))/10)</f>
        <v>0</v>
      </c>
      <c r="AR161" s="47">
        <f ca="1">IF(OR(INDEX(INDIRECT("times"&amp;AE$2),$F161,AR$28)&gt;10,INDEX(INDIRECT(AG161),$E161,AR$28)&lt;=INDEX(INDIRECT(AG161),$E161,$F161)),0,(INDEX(INDIRECT(AG161),$E161,$F161)-INDEX(INDIRECT(AG161),$E161,AR$28))*(10-INDEX(INDIRECT("times"&amp;AE$2),$F161,AR$28))/10)</f>
        <v>0</v>
      </c>
      <c r="AS161" s="47">
        <f ca="1">IF(OR(INDEX(INDIRECT("times"&amp;AE$2),$F161,AS$28)&gt;10,INDEX(INDIRECT(AG161),$E161,AS$28)&lt;=INDEX(INDIRECT(AG161),$E161,$F161)),0,(INDEX(INDIRECT(AG161),$E161,$F161)-INDEX(INDIRECT(AG161),$E161,AS$28))*(10-INDEX(INDIRECT("times"&amp;AE$2),$F161,AS$28))/10)</f>
        <v>0</v>
      </c>
      <c r="AT161" s="47">
        <f ca="1">IF(OR(INDEX(INDIRECT("times"&amp;AE$2),$F161,AT$28)&gt;10,INDEX(INDIRECT(AG161),$E161,AT$28)&lt;=INDEX(INDIRECT(AG161),$E161,$F161)),0,(INDEX(INDIRECT(AG161),$E161,$F161)-INDEX(INDIRECT(AG161),$E161,AT$28))*(10-INDEX(INDIRECT("times"&amp;AE$2),$F161,AT$28))/10)</f>
        <v>0</v>
      </c>
      <c r="AU161" s="47">
        <f ca="1">IF(OR(INDEX(INDIRECT("times"&amp;AE$2),$F161,AU$28)&gt;10,INDEX(INDIRECT(AG161),$E161,AU$28)&lt;=INDEX(INDIRECT(AG161),$E161,$F161)),0,(INDEX(INDIRECT(AG161),$E161,$F161)-INDEX(INDIRECT(AG161),$E161,AU$28))*(10-INDEX(INDIRECT("times"&amp;AE$2),$F161,AU$28))/10)</f>
        <v>0</v>
      </c>
      <c r="AV161" s="47">
        <f ca="1">IF(OR(INDEX(INDIRECT("times"&amp;AE$2),$F161,AV$28)&gt;10,INDEX(INDIRECT(AG161),$E161,AV$28)&lt;=INDEX(INDIRECT(AG161),$E161,$F161)),0,(INDEX(INDIRECT(AG161),$E161,$F161)-INDEX(INDIRECT(AG161),$E161,AV$28))*(10-INDEX(INDIRECT("times"&amp;AE$2),$F161,AV$28))/10)</f>
        <v>0</v>
      </c>
      <c r="AW161" s="47">
        <f ca="1">IF(OR(INDEX(INDIRECT("times"&amp;AE$2),$F161,AW$28)&gt;10,INDEX(INDIRECT(AG161),$E161,AW$28)&lt;=INDEX(INDIRECT(AG161),$E161,$F161)),0,(INDEX(INDIRECT(AG161),$E161,$F161)-INDEX(INDIRECT(AG161),$E161,AW$28))*(10-INDEX(INDIRECT("times"&amp;AE$2),$F161,AW$28))/10)</f>
        <v>0</v>
      </c>
      <c r="AX161" s="47">
        <f ca="1">IF(OR(INDEX(INDIRECT("times"&amp;AE$2),$F161,AX$28)&gt;10,INDEX(INDIRECT(AG161),$E161,AX$28)&lt;=INDEX(INDIRECT(AG161),$E161,$F161)),0,(INDEX(INDIRECT(AG161),$E161,$F161)-INDEX(INDIRECT(AG161),$E161,AX$28))*(10-INDEX(INDIRECT("times"&amp;AE$2),$F161,AX$28))/10)</f>
        <v>0</v>
      </c>
      <c r="AY161" s="47">
        <f ca="1">IF(OR(INDEX(INDIRECT("times"&amp;AE$2),$F161,AY$28)&gt;10,INDEX(INDIRECT(AG161),$E161,AY$28)&lt;=INDEX(INDIRECT(AG161),$E161,$F161)),0,(INDEX(INDIRECT(AG161),$E161,$F161)-INDEX(INDIRECT(AG161),$E161,AY$28))*(10-INDEX(INDIRECT("times"&amp;AE$2),$F161,AY$28))/10)</f>
        <v>0</v>
      </c>
      <c r="AZ161" s="47">
        <f ca="1">IF(OR(INDEX(INDIRECT("times"&amp;AE$2),$F161,AZ$28)&gt;10,INDEX(INDIRECT(AG161),$E161,AZ$28)&lt;=INDEX(INDIRECT(AG161),$E161,$F161)),0,(INDEX(INDIRECT(AG161),$E161,$F161)-INDEX(INDIRECT(AG161),$E161,AZ$28))*(10-INDEX(INDIRECT("times"&amp;AE$2),$F161,AZ$28))/10)</f>
        <v>0</v>
      </c>
      <c r="BA161" s="47">
        <f ca="1">IF(OR(INDEX(INDIRECT("times"&amp;AE$2),$F161,BA$28)&gt;10,INDEX(INDIRECT(AG161),$E161,BA$28)&lt;=INDEX(INDIRECT(AG161),$E161,$F161)),0,(INDEX(INDIRECT(AG161),$E161,$F161)-INDEX(INDIRECT(AG161),$E161,BA$28))*(10-INDEX(INDIRECT("times"&amp;AE$2),$F161,BA$28))/10)</f>
        <v>0</v>
      </c>
      <c r="BB161" s="47">
        <f ca="1">IF(OR(INDEX(INDIRECT("times"&amp;AE$2),$F161,BB$28)&gt;10,INDEX(INDIRECT(AG161),$E161,BB$28)&lt;=INDEX(INDIRECT(AG161),$E161,$F161)),0,(INDEX(INDIRECT(AG161),$E161,$F161)-INDEX(INDIRECT(AG161),$E161,BB$28))*(10-INDEX(INDIRECT("times"&amp;AE$2),$F161,BB$28))/10)</f>
        <v>0</v>
      </c>
      <c r="BC161" s="47">
        <f ca="1">IF(OR(INDEX(INDIRECT("times"&amp;AE$2),$F161,BC$28)&gt;10,INDEX(INDIRECT(AG161),$E161,BC$28)&lt;=INDEX(INDIRECT(AG161),$E161,$F161)),0,(INDEX(INDIRECT(AG161),$E161,$F161)-INDEX(INDIRECT(AG161),$E161,BC$28))*(10-INDEX(INDIRECT("times"&amp;AE$2),$F161,BC$28))/10)</f>
        <v>0</v>
      </c>
      <c r="BD161" s="48">
        <f ca="1">IF(OR(INDEX(INDIRECT("times"&amp;AE$2),$F161,BD$28)&gt;10,INDEX(INDIRECT(AG161),$E161,BD$28)&lt;=INDEX(INDIRECT(AG161),$E161,$F161)),0,(INDEX(INDIRECT(AG161),$E161,$F161)-INDEX(INDIRECT(AG161),$E161,BD$28))*(10-INDEX(INDIRECT("times"&amp;AE$2),$F161,BD$28))/10)</f>
        <v>0</v>
      </c>
      <c r="BE161" s="201">
        <v>14</v>
      </c>
      <c r="BG161" s="18" t="s">
        <v>202</v>
      </c>
      <c r="BH161" s="122">
        <f>BG131</f>
        <v>1</v>
      </c>
      <c r="BI161" s="122" t="str">
        <f>BG132</f>
        <v>lei1834</v>
      </c>
      <c r="BJ161" s="210" t="str">
        <f t="shared" si="600"/>
        <v>core1_lei1834</v>
      </c>
      <c r="BK161" s="122">
        <v>1</v>
      </c>
      <c r="BL161" s="33">
        <v>14</v>
      </c>
      <c r="BM161" s="46">
        <f ca="1">IF(OR(INDEX(INDIRECT("times"&amp;BH$2),$F161,BM$28)&gt;10,INDEX(INDIRECT(BJ161),$E161,BM$28)&lt;=INDEX(INDIRECT(BJ161),$E161,$F161)),0,(INDEX(INDIRECT(BJ161),$E161,$F161)-INDEX(INDIRECT(BJ161),$E161,BM$28))*(10-INDEX(INDIRECT("times"&amp;BH$2),$F161,BM$28))/10)</f>
        <v>0</v>
      </c>
      <c r="BN161" s="47">
        <f ca="1">IF(OR(INDEX(INDIRECT("times"&amp;BH$2),$F161,BN$28)&gt;10,INDEX(INDIRECT(BJ161),$E161,BN$28)&lt;=INDEX(INDIRECT(BJ161),$E161,$F161)),0,(INDEX(INDIRECT(BJ161),$E161,$F161)-INDEX(INDIRECT(BJ161),$E161,BN$28))*(10-INDEX(INDIRECT("times"&amp;BH$2),$F161,BN$28))/10)</f>
        <v>0</v>
      </c>
      <c r="BO161" s="47">
        <f ca="1">IF(OR(INDEX(INDIRECT("times"&amp;BH$2),$F161,BO$28)&gt;10,INDEX(INDIRECT(BJ161),$E161,BO$28)&lt;=INDEX(INDIRECT(BJ161),$E161,$F161)),0,(INDEX(INDIRECT(BJ161),$E161,$F161)-INDEX(INDIRECT(BJ161),$E161,BO$28))*(10-INDEX(INDIRECT("times"&amp;BH$2),$F161,BO$28))/10)</f>
        <v>0</v>
      </c>
      <c r="BP161" s="47">
        <f ca="1">IF(OR(INDEX(INDIRECT("times"&amp;BH$2),$F161,BP$28)&gt;10,INDEX(INDIRECT(BJ161),$E161,BP$28)&lt;=INDEX(INDIRECT(BJ161),$E161,$F161)),0,(INDEX(INDIRECT(BJ161),$E161,$F161)-INDEX(INDIRECT(BJ161),$E161,BP$28))*(10-INDEX(INDIRECT("times"&amp;BH$2),$F161,BP$28))/10)</f>
        <v>0</v>
      </c>
      <c r="BQ161" s="47">
        <f ca="1">IF(OR(INDEX(INDIRECT("times"&amp;BH$2),$F161,BQ$28)&gt;10,INDEX(INDIRECT(BJ161),$E161,BQ$28)&lt;=INDEX(INDIRECT(BJ161),$E161,$F161)),0,(INDEX(INDIRECT(BJ161),$E161,$F161)-INDEX(INDIRECT(BJ161),$E161,BQ$28))*(10-INDEX(INDIRECT("times"&amp;BH$2),$F161,BQ$28))/10)</f>
        <v>0</v>
      </c>
      <c r="BR161" s="47">
        <f ca="1">IF(OR(INDEX(INDIRECT("times"&amp;BH$2),$F161,BR$28)&gt;10,INDEX(INDIRECT(BJ161),$E161,BR$28)&lt;=INDEX(INDIRECT(BJ161),$E161,$F161)),0,(INDEX(INDIRECT(BJ161),$E161,$F161)-INDEX(INDIRECT(BJ161),$E161,BR$28))*(10-INDEX(INDIRECT("times"&amp;BH$2),$F161,BR$28))/10)</f>
        <v>0</v>
      </c>
      <c r="BS161" s="47">
        <f ca="1">IF(OR(INDEX(INDIRECT("times"&amp;BH$2),$F161,BS$28)&gt;10,INDEX(INDIRECT(BJ161),$E161,BS$28)&lt;=INDEX(INDIRECT(BJ161),$E161,$F161)),0,(INDEX(INDIRECT(BJ161),$E161,$F161)-INDEX(INDIRECT(BJ161),$E161,BS$28))*(10-INDEX(INDIRECT("times"&amp;BH$2),$F161,BS$28))/10)</f>
        <v>0</v>
      </c>
      <c r="BT161" s="47">
        <f ca="1">IF(OR(INDEX(INDIRECT("times"&amp;BH$2),$F161,BT$28)&gt;10,INDEX(INDIRECT(BJ161),$E161,BT$28)&lt;=INDEX(INDIRECT(BJ161),$E161,$F161)),0,(INDEX(INDIRECT(BJ161),$E161,$F161)-INDEX(INDIRECT(BJ161),$E161,BT$28))*(10-INDEX(INDIRECT("times"&amp;BH$2),$F161,BT$28))/10)</f>
        <v>0</v>
      </c>
      <c r="BU161" s="47">
        <f ca="1">IF(OR(INDEX(INDIRECT("times"&amp;BH$2),$F161,BU$28)&gt;10,INDEX(INDIRECT(BJ161),$E161,BU$28)&lt;=INDEX(INDIRECT(BJ161),$E161,$F161)),0,(INDEX(INDIRECT(BJ161),$E161,$F161)-INDEX(INDIRECT(BJ161),$E161,BU$28))*(10-INDEX(INDIRECT("times"&amp;BH$2),$F161,BU$28))/10)</f>
        <v>0</v>
      </c>
      <c r="BV161" s="47">
        <f ca="1">IF(OR(INDEX(INDIRECT("times"&amp;BH$2),$F161,BV$28)&gt;10,INDEX(INDIRECT(BJ161),$E161,BV$28)&lt;=INDEX(INDIRECT(BJ161),$E161,$F161)),0,(INDEX(INDIRECT(BJ161),$E161,$F161)-INDEX(INDIRECT(BJ161),$E161,BV$28))*(10-INDEX(INDIRECT("times"&amp;BH$2),$F161,BV$28))/10)</f>
        <v>0</v>
      </c>
      <c r="BW161" s="47">
        <f ca="1">IF(OR(INDEX(INDIRECT("times"&amp;BH$2),$F161,BW$28)&gt;10,INDEX(INDIRECT(BJ161),$E161,BW$28)&lt;=INDEX(INDIRECT(BJ161),$E161,$F161)),0,(INDEX(INDIRECT(BJ161),$E161,$F161)-INDEX(INDIRECT(BJ161),$E161,BW$28))*(10-INDEX(INDIRECT("times"&amp;BH$2),$F161,BW$28))/10)</f>
        <v>0</v>
      </c>
      <c r="BX161" s="47">
        <f ca="1">IF(OR(INDEX(INDIRECT("times"&amp;BH$2),$F161,BX$28)&gt;10,INDEX(INDIRECT(BJ161),$E161,BX$28)&lt;=INDEX(INDIRECT(BJ161),$E161,$F161)),0,(INDEX(INDIRECT(BJ161),$E161,$F161)-INDEX(INDIRECT(BJ161),$E161,BX$28))*(10-INDEX(INDIRECT("times"&amp;BH$2),$F161,BX$28))/10)</f>
        <v>0</v>
      </c>
      <c r="BY161" s="47">
        <f ca="1">IF(OR(INDEX(INDIRECT("times"&amp;BH$2),$F161,BY$28)&gt;10,INDEX(INDIRECT(BJ161),$E161,BY$28)&lt;=INDEX(INDIRECT(BJ161),$E161,$F161)),0,(INDEX(INDIRECT(BJ161),$E161,$F161)-INDEX(INDIRECT(BJ161),$E161,BY$28))*(10-INDEX(INDIRECT("times"&amp;BH$2),$F161,BY$28))/10)</f>
        <v>0</v>
      </c>
      <c r="BZ161" s="47">
        <f ca="1">IF(OR(INDEX(INDIRECT("times"&amp;BH$2),$F161,BZ$28)&gt;10,INDEX(INDIRECT(BJ161),$E161,BZ$28)&lt;=INDEX(INDIRECT(BJ161),$E161,$F161)),0,(INDEX(INDIRECT(BJ161),$E161,$F161)-INDEX(INDIRECT(BJ161),$E161,BZ$28))*(10-INDEX(INDIRECT("times"&amp;BH$2),$F161,BZ$28))/10)</f>
        <v>0</v>
      </c>
      <c r="CA161" s="47">
        <f ca="1">IF(OR(INDEX(INDIRECT("times"&amp;BH$2),$F161,CA$28)&gt;10,INDEX(INDIRECT(BJ161),$E161,CA$28)&lt;=INDEX(INDIRECT(BJ161),$E161,$F161)),0,(INDEX(INDIRECT(BJ161),$E161,$F161)-INDEX(INDIRECT(BJ161),$E161,CA$28))*(10-INDEX(INDIRECT("times"&amp;BH$2),$F161,CA$28))/10)</f>
        <v>0</v>
      </c>
      <c r="CB161" s="47">
        <f ca="1">IF(OR(INDEX(INDIRECT("times"&amp;BH$2),$F161,CB$28)&gt;10,INDEX(INDIRECT(BJ161),$E161,CB$28)&lt;=INDEX(INDIRECT(BJ161),$E161,$F161)),0,(INDEX(INDIRECT(BJ161),$E161,$F161)-INDEX(INDIRECT(BJ161),$E161,CB$28))*(10-INDEX(INDIRECT("times"&amp;BH$2),$F161,CB$28))/10)</f>
        <v>0</v>
      </c>
      <c r="CC161" s="47">
        <f ca="1">IF(OR(INDEX(INDIRECT("times"&amp;BH$2),$F161,CC$28)&gt;10,INDEX(INDIRECT(BJ161),$E161,CC$28)&lt;=INDEX(INDIRECT(BJ161),$E161,$F161)),0,(INDEX(INDIRECT(BJ161),$E161,$F161)-INDEX(INDIRECT(BJ161),$E161,CC$28))*(10-INDEX(INDIRECT("times"&amp;BH$2),$F161,CC$28))/10)</f>
        <v>0</v>
      </c>
      <c r="CD161" s="47">
        <f ca="1">IF(OR(INDEX(INDIRECT("times"&amp;BH$2),$F161,CD$28)&gt;10,INDEX(INDIRECT(BJ161),$E161,CD$28)&lt;=INDEX(INDIRECT(BJ161),$E161,$F161)),0,(INDEX(INDIRECT(BJ161),$E161,$F161)-INDEX(INDIRECT(BJ161),$E161,CD$28))*(10-INDEX(INDIRECT("times"&amp;BH$2),$F161,CD$28))/10)</f>
        <v>0</v>
      </c>
      <c r="CE161" s="47">
        <f ca="1">IF(OR(INDEX(INDIRECT("times"&amp;BH$2),$F161,CE$28)&gt;10,INDEX(INDIRECT(BJ161),$E161,CE$28)&lt;=INDEX(INDIRECT(BJ161),$E161,$F161)),0,(INDEX(INDIRECT(BJ161),$E161,$F161)-INDEX(INDIRECT(BJ161),$E161,CE$28))*(10-INDEX(INDIRECT("times"&amp;BH$2),$F161,CE$28))/10)</f>
        <v>0</v>
      </c>
      <c r="CF161" s="47">
        <f ca="1">IF(OR(INDEX(INDIRECT("times"&amp;BH$2),$F161,CF$28)&gt;10,INDEX(INDIRECT(BJ161),$E161,CF$28)&lt;=INDEX(INDIRECT(BJ161),$E161,$F161)),0,(INDEX(INDIRECT(BJ161),$E161,$F161)-INDEX(INDIRECT(BJ161),$E161,CF$28))*(10-INDEX(INDIRECT("times"&amp;BH$2),$F161,CF$28))/10)</f>
        <v>0</v>
      </c>
      <c r="CG161" s="48">
        <f ca="1">IF(OR(INDEX(INDIRECT("times"&amp;BH$2),$F161,CG$28)&gt;10,INDEX(INDIRECT(BJ161),$E161,CG$28)&lt;=INDEX(INDIRECT(BJ161),$E161,$F161)),0,(INDEX(INDIRECT(BJ161),$E161,$F161)-INDEX(INDIRECT(BJ161),$E161,CG$28))*(10-INDEX(INDIRECT("times"&amp;BH$2),$F161,CG$28))/10)</f>
        <v>0</v>
      </c>
      <c r="CH161" s="201">
        <v>14</v>
      </c>
      <c r="CJ161" s="18" t="s">
        <v>202</v>
      </c>
      <c r="CK161" s="122">
        <f>CJ131</f>
        <v>1</v>
      </c>
      <c r="CL161" s="122" t="str">
        <f>CJ132</f>
        <v>work3564</v>
      </c>
      <c r="CM161" s="210" t="str">
        <f t="shared" si="601"/>
        <v>core1_work3564</v>
      </c>
      <c r="CN161" s="122">
        <v>1</v>
      </c>
      <c r="CO161" s="33">
        <v>14</v>
      </c>
      <c r="CP161" s="46">
        <f ca="1">IF(OR(INDEX(INDIRECT("times"&amp;CK$2),$F161,CP$28)&gt;10,INDEX(INDIRECT(CM161),$E161,CP$28)&lt;=INDEX(INDIRECT(CM161),$E161,$F161)),0,(INDEX(INDIRECT(CM161),$E161,$F161)-INDEX(INDIRECT(CM161),$E161,CP$28))*(10-INDEX(INDIRECT("times"&amp;CK$2),$F161,CP$28))/10)</f>
        <v>0</v>
      </c>
      <c r="CQ161" s="47">
        <f ca="1">IF(OR(INDEX(INDIRECT("times"&amp;CK$2),$F161,CQ$28)&gt;10,INDEX(INDIRECT(CM161),$E161,CQ$28)&lt;=INDEX(INDIRECT(CM161),$E161,$F161)),0,(INDEX(INDIRECT(CM161),$E161,$F161)-INDEX(INDIRECT(CM161),$E161,CQ$28))*(10-INDEX(INDIRECT("times"&amp;CK$2),$F161,CQ$28))/10)</f>
        <v>0</v>
      </c>
      <c r="CR161" s="47">
        <f ca="1">IF(OR(INDEX(INDIRECT("times"&amp;CK$2),$F161,CR$28)&gt;10,INDEX(INDIRECT(CM161),$E161,CR$28)&lt;=INDEX(INDIRECT(CM161),$E161,$F161)),0,(INDEX(INDIRECT(CM161),$E161,$F161)-INDEX(INDIRECT(CM161),$E161,CR$28))*(10-INDEX(INDIRECT("times"&amp;CK$2),$F161,CR$28))/10)</f>
        <v>0</v>
      </c>
      <c r="CS161" s="47">
        <f ca="1">IF(OR(INDEX(INDIRECT("times"&amp;CK$2),$F161,CS$28)&gt;10,INDEX(INDIRECT(CM161),$E161,CS$28)&lt;=INDEX(INDIRECT(CM161),$E161,$F161)),0,(INDEX(INDIRECT(CM161),$E161,$F161)-INDEX(INDIRECT(CM161),$E161,CS$28))*(10-INDEX(INDIRECT("times"&amp;CK$2),$F161,CS$28))/10)</f>
        <v>0</v>
      </c>
      <c r="CT161" s="47">
        <f ca="1">IF(OR(INDEX(INDIRECT("times"&amp;CK$2),$F161,CT$28)&gt;10,INDEX(INDIRECT(CM161),$E161,CT$28)&lt;=INDEX(INDIRECT(CM161),$E161,$F161)),0,(INDEX(INDIRECT(CM161),$E161,$F161)-INDEX(INDIRECT(CM161),$E161,CT$28))*(10-INDEX(INDIRECT("times"&amp;CK$2),$F161,CT$28))/10)</f>
        <v>0</v>
      </c>
      <c r="CU161" s="47">
        <f ca="1">IF(OR(INDEX(INDIRECT("times"&amp;CK$2),$F161,CU$28)&gt;10,INDEX(INDIRECT(CM161),$E161,CU$28)&lt;=INDEX(INDIRECT(CM161),$E161,$F161)),0,(INDEX(INDIRECT(CM161),$E161,$F161)-INDEX(INDIRECT(CM161),$E161,CU$28))*(10-INDEX(INDIRECT("times"&amp;CK$2),$F161,CU$28))/10)</f>
        <v>0</v>
      </c>
      <c r="CV161" s="47">
        <f ca="1">IF(OR(INDEX(INDIRECT("times"&amp;CK$2),$F161,CV$28)&gt;10,INDEX(INDIRECT(CM161),$E161,CV$28)&lt;=INDEX(INDIRECT(CM161),$E161,$F161)),0,(INDEX(INDIRECT(CM161),$E161,$F161)-INDEX(INDIRECT(CM161),$E161,CV$28))*(10-INDEX(INDIRECT("times"&amp;CK$2),$F161,CV$28))/10)</f>
        <v>0</v>
      </c>
      <c r="CW161" s="47">
        <f ca="1">IF(OR(INDEX(INDIRECT("times"&amp;CK$2),$F161,CW$28)&gt;10,INDEX(INDIRECT(CM161),$E161,CW$28)&lt;=INDEX(INDIRECT(CM161),$E161,$F161)),0,(INDEX(INDIRECT(CM161),$E161,$F161)-INDEX(INDIRECT(CM161),$E161,CW$28))*(10-INDEX(INDIRECT("times"&amp;CK$2),$F161,CW$28))/10)</f>
        <v>0</v>
      </c>
      <c r="CX161" s="47">
        <f ca="1">IF(OR(INDEX(INDIRECT("times"&amp;CK$2),$F161,CX$28)&gt;10,INDEX(INDIRECT(CM161),$E161,CX$28)&lt;=INDEX(INDIRECT(CM161),$E161,$F161)),0,(INDEX(INDIRECT(CM161),$E161,$F161)-INDEX(INDIRECT(CM161),$E161,CX$28))*(10-INDEX(INDIRECT("times"&amp;CK$2),$F161,CX$28))/10)</f>
        <v>0</v>
      </c>
      <c r="CY161" s="47">
        <f ca="1">IF(OR(INDEX(INDIRECT("times"&amp;CK$2),$F161,CY$28)&gt;10,INDEX(INDIRECT(CM161),$E161,CY$28)&lt;=INDEX(INDIRECT(CM161),$E161,$F161)),0,(INDEX(INDIRECT(CM161),$E161,$F161)-INDEX(INDIRECT(CM161),$E161,CY$28))*(10-INDEX(INDIRECT("times"&amp;CK$2),$F161,CY$28))/10)</f>
        <v>0</v>
      </c>
      <c r="CZ161" s="47">
        <f ca="1">IF(OR(INDEX(INDIRECT("times"&amp;CK$2),$F161,CZ$28)&gt;10,INDEX(INDIRECT(CM161),$E161,CZ$28)&lt;=INDEX(INDIRECT(CM161),$E161,$F161)),0,(INDEX(INDIRECT(CM161),$E161,$F161)-INDEX(INDIRECT(CM161),$E161,CZ$28))*(10-INDEX(INDIRECT("times"&amp;CK$2),$F161,CZ$28))/10)</f>
        <v>0</v>
      </c>
      <c r="DA161" s="47">
        <f ca="1">IF(OR(INDEX(INDIRECT("times"&amp;CK$2),$F161,DA$28)&gt;10,INDEX(INDIRECT(CM161),$E161,DA$28)&lt;=INDEX(INDIRECT(CM161),$E161,$F161)),0,(INDEX(INDIRECT(CM161),$E161,$F161)-INDEX(INDIRECT(CM161),$E161,DA$28))*(10-INDEX(INDIRECT("times"&amp;CK$2),$F161,DA$28))/10)</f>
        <v>0</v>
      </c>
      <c r="DB161" s="47">
        <f ca="1">IF(OR(INDEX(INDIRECT("times"&amp;CK$2),$F161,DB$28)&gt;10,INDEX(INDIRECT(CM161),$E161,DB$28)&lt;=INDEX(INDIRECT(CM161),$E161,$F161)),0,(INDEX(INDIRECT(CM161),$E161,$F161)-INDEX(INDIRECT(CM161),$E161,DB$28))*(10-INDEX(INDIRECT("times"&amp;CK$2),$F161,DB$28))/10)</f>
        <v>0</v>
      </c>
      <c r="DC161" s="47">
        <f ca="1">IF(OR(INDEX(INDIRECT("times"&amp;CK$2),$F161,DC$28)&gt;10,INDEX(INDIRECT(CM161),$E161,DC$28)&lt;=INDEX(INDIRECT(CM161),$E161,$F161)),0,(INDEX(INDIRECT(CM161),$E161,$F161)-INDEX(INDIRECT(CM161),$E161,DC$28))*(10-INDEX(INDIRECT("times"&amp;CK$2),$F161,DC$28))/10)</f>
        <v>0</v>
      </c>
      <c r="DD161" s="47">
        <f ca="1">IF(OR(INDEX(INDIRECT("times"&amp;CK$2),$F161,DD$28)&gt;10,INDEX(INDIRECT(CM161),$E161,DD$28)&lt;=INDEX(INDIRECT(CM161),$E161,$F161)),0,(INDEX(INDIRECT(CM161),$E161,$F161)-INDEX(INDIRECT(CM161),$E161,DD$28))*(10-INDEX(INDIRECT("times"&amp;CK$2),$F161,DD$28))/10)</f>
        <v>0</v>
      </c>
      <c r="DE161" s="47">
        <f ca="1">IF(OR(INDEX(INDIRECT("times"&amp;CK$2),$F161,DE$28)&gt;10,INDEX(INDIRECT(CM161),$E161,DE$28)&lt;=INDEX(INDIRECT(CM161),$E161,$F161)),0,(INDEX(INDIRECT(CM161),$E161,$F161)-INDEX(INDIRECT(CM161),$E161,DE$28))*(10-INDEX(INDIRECT("times"&amp;CK$2),$F161,DE$28))/10)</f>
        <v>0</v>
      </c>
      <c r="DF161" s="47">
        <f ca="1">IF(OR(INDEX(INDIRECT("times"&amp;CK$2),$F161,DF$28)&gt;10,INDEX(INDIRECT(CM161),$E161,DF$28)&lt;=INDEX(INDIRECT(CM161),$E161,$F161)),0,(INDEX(INDIRECT(CM161),$E161,$F161)-INDEX(INDIRECT(CM161),$E161,DF$28))*(10-INDEX(INDIRECT("times"&amp;CK$2),$F161,DF$28))/10)</f>
        <v>0</v>
      </c>
      <c r="DG161" s="47">
        <f ca="1">IF(OR(INDEX(INDIRECT("times"&amp;CK$2),$F161,DG$28)&gt;10,INDEX(INDIRECT(CM161),$E161,DG$28)&lt;=INDEX(INDIRECT(CM161),$E161,$F161)),0,(INDEX(INDIRECT(CM161),$E161,$F161)-INDEX(INDIRECT(CM161),$E161,DG$28))*(10-INDEX(INDIRECT("times"&amp;CK$2),$F161,DG$28))/10)</f>
        <v>0</v>
      </c>
      <c r="DH161" s="47">
        <f ca="1">IF(OR(INDEX(INDIRECT("times"&amp;CK$2),$F161,DH$28)&gt;10,INDEX(INDIRECT(CM161),$E161,DH$28)&lt;=INDEX(INDIRECT(CM161),$E161,$F161)),0,(INDEX(INDIRECT(CM161),$E161,$F161)-INDEX(INDIRECT(CM161),$E161,DH$28))*(10-INDEX(INDIRECT("times"&amp;CK$2),$F161,DH$28))/10)</f>
        <v>0</v>
      </c>
      <c r="DI161" s="47">
        <f ca="1">IF(OR(INDEX(INDIRECT("times"&amp;CK$2),$F161,DI$28)&gt;10,INDEX(INDIRECT(CM161),$E161,DI$28)&lt;=INDEX(INDIRECT(CM161),$E161,$F161)),0,(INDEX(INDIRECT(CM161),$E161,$F161)-INDEX(INDIRECT(CM161),$E161,DI$28))*(10-INDEX(INDIRECT("times"&amp;CK$2),$F161,DI$28))/10)</f>
        <v>0</v>
      </c>
      <c r="DJ161" s="48">
        <f ca="1">IF(OR(INDEX(INDIRECT("times"&amp;CK$2),$F161,DJ$28)&gt;10,INDEX(INDIRECT(CM161),$E161,DJ$28)&lt;=INDEX(INDIRECT(CM161),$E161,$F161)),0,(INDEX(INDIRECT(CM161),$E161,$F161)-INDEX(INDIRECT(CM161),$E161,DJ$28))*(10-INDEX(INDIRECT("times"&amp;CK$2),$F161,DJ$28))/10)</f>
        <v>0</v>
      </c>
      <c r="DK161" s="201">
        <v>14</v>
      </c>
      <c r="DM161" s="18" t="s">
        <v>202</v>
      </c>
      <c r="DN161" s="122">
        <f>DM131</f>
        <v>1</v>
      </c>
      <c r="DO161" s="122" t="str">
        <f>DM132</f>
        <v>shop3564</v>
      </c>
      <c r="DP161" s="210" t="str">
        <f t="shared" si="602"/>
        <v>core1_shop3564</v>
      </c>
      <c r="DQ161" s="122">
        <v>1</v>
      </c>
      <c r="DR161" s="33">
        <v>14</v>
      </c>
      <c r="DS161" s="46">
        <f ca="1">IF(OR(INDEX(INDIRECT("times"&amp;DN$2),$F161,DS$28)&gt;10,INDEX(INDIRECT(DP161),$E161,DS$28)&lt;=INDEX(INDIRECT(DP161),$E161,$F161)),0,(INDEX(INDIRECT(DP161),$E161,$F161)-INDEX(INDIRECT(DP161),$E161,DS$28))*(10-INDEX(INDIRECT("times"&amp;DN$2),$F161,DS$28))/10)</f>
        <v>0</v>
      </c>
      <c r="DT161" s="47">
        <f ca="1">IF(OR(INDEX(INDIRECT("times"&amp;DN$2),$F161,DT$28)&gt;10,INDEX(INDIRECT(DP161),$E161,DT$28)&lt;=INDEX(INDIRECT(DP161),$E161,$F161)),0,(INDEX(INDIRECT(DP161),$E161,$F161)-INDEX(INDIRECT(DP161),$E161,DT$28))*(10-INDEX(INDIRECT("times"&amp;DN$2),$F161,DT$28))/10)</f>
        <v>0</v>
      </c>
      <c r="DU161" s="47">
        <f ca="1">IF(OR(INDEX(INDIRECT("times"&amp;DN$2),$F161,DU$28)&gt;10,INDEX(INDIRECT(DP161),$E161,DU$28)&lt;=INDEX(INDIRECT(DP161),$E161,$F161)),0,(INDEX(INDIRECT(DP161),$E161,$F161)-INDEX(INDIRECT(DP161),$E161,DU$28))*(10-INDEX(INDIRECT("times"&amp;DN$2),$F161,DU$28))/10)</f>
        <v>0</v>
      </c>
      <c r="DV161" s="47">
        <f ca="1">IF(OR(INDEX(INDIRECT("times"&amp;DN$2),$F161,DV$28)&gt;10,INDEX(INDIRECT(DP161),$E161,DV$28)&lt;=INDEX(INDIRECT(DP161),$E161,$F161)),0,(INDEX(INDIRECT(DP161),$E161,$F161)-INDEX(INDIRECT(DP161),$E161,DV$28))*(10-INDEX(INDIRECT("times"&amp;DN$2),$F161,DV$28))/10)</f>
        <v>0</v>
      </c>
      <c r="DW161" s="47">
        <f ca="1">IF(OR(INDEX(INDIRECT("times"&amp;DN$2),$F161,DW$28)&gt;10,INDEX(INDIRECT(DP161),$E161,DW$28)&lt;=INDEX(INDIRECT(DP161),$E161,$F161)),0,(INDEX(INDIRECT(DP161),$E161,$F161)-INDEX(INDIRECT(DP161),$E161,DW$28))*(10-INDEX(INDIRECT("times"&amp;DN$2),$F161,DW$28))/10)</f>
        <v>0</v>
      </c>
      <c r="DX161" s="47">
        <f ca="1">IF(OR(INDEX(INDIRECT("times"&amp;DN$2),$F161,DX$28)&gt;10,INDEX(INDIRECT(DP161),$E161,DX$28)&lt;=INDEX(INDIRECT(DP161),$E161,$F161)),0,(INDEX(INDIRECT(DP161),$E161,$F161)-INDEX(INDIRECT(DP161),$E161,DX$28))*(10-INDEX(INDIRECT("times"&amp;DN$2),$F161,DX$28))/10)</f>
        <v>0</v>
      </c>
      <c r="DY161" s="47">
        <f ca="1">IF(OR(INDEX(INDIRECT("times"&amp;DN$2),$F161,DY$28)&gt;10,INDEX(INDIRECT(DP161),$E161,DY$28)&lt;=INDEX(INDIRECT(DP161),$E161,$F161)),0,(INDEX(INDIRECT(DP161),$E161,$F161)-INDEX(INDIRECT(DP161),$E161,DY$28))*(10-INDEX(INDIRECT("times"&amp;DN$2),$F161,DY$28))/10)</f>
        <v>0</v>
      </c>
      <c r="DZ161" s="47">
        <f ca="1">IF(OR(INDEX(INDIRECT("times"&amp;DN$2),$F161,DZ$28)&gt;10,INDEX(INDIRECT(DP161),$E161,DZ$28)&lt;=INDEX(INDIRECT(DP161),$E161,$F161)),0,(INDEX(INDIRECT(DP161),$E161,$F161)-INDEX(INDIRECT(DP161),$E161,DZ$28))*(10-INDEX(INDIRECT("times"&amp;DN$2),$F161,DZ$28))/10)</f>
        <v>0</v>
      </c>
      <c r="EA161" s="47">
        <f ca="1">IF(OR(INDEX(INDIRECT("times"&amp;DN$2),$F161,EA$28)&gt;10,INDEX(INDIRECT(DP161),$E161,EA$28)&lt;=INDEX(INDIRECT(DP161),$E161,$F161)),0,(INDEX(INDIRECT(DP161),$E161,$F161)-INDEX(INDIRECT(DP161),$E161,EA$28))*(10-INDEX(INDIRECT("times"&amp;DN$2),$F161,EA$28))/10)</f>
        <v>0</v>
      </c>
      <c r="EB161" s="47">
        <f ca="1">IF(OR(INDEX(INDIRECT("times"&amp;DN$2),$F161,EB$28)&gt;10,INDEX(INDIRECT(DP161),$E161,EB$28)&lt;=INDEX(INDIRECT(DP161),$E161,$F161)),0,(INDEX(INDIRECT(DP161),$E161,$F161)-INDEX(INDIRECT(DP161),$E161,EB$28))*(10-INDEX(INDIRECT("times"&amp;DN$2),$F161,EB$28))/10)</f>
        <v>0</v>
      </c>
      <c r="EC161" s="47">
        <f ca="1">IF(OR(INDEX(INDIRECT("times"&amp;DN$2),$F161,EC$28)&gt;10,INDEX(INDIRECT(DP161),$E161,EC$28)&lt;=INDEX(INDIRECT(DP161),$E161,$F161)),0,(INDEX(INDIRECT(DP161),$E161,$F161)-INDEX(INDIRECT(DP161),$E161,EC$28))*(10-INDEX(INDIRECT("times"&amp;DN$2),$F161,EC$28))/10)</f>
        <v>0</v>
      </c>
      <c r="ED161" s="47">
        <f ca="1">IF(OR(INDEX(INDIRECT("times"&amp;DN$2),$F161,ED$28)&gt;10,INDEX(INDIRECT(DP161),$E161,ED$28)&lt;=INDEX(INDIRECT(DP161),$E161,$F161)),0,(INDEX(INDIRECT(DP161),$E161,$F161)-INDEX(INDIRECT(DP161),$E161,ED$28))*(10-INDEX(INDIRECT("times"&amp;DN$2),$F161,ED$28))/10)</f>
        <v>0</v>
      </c>
      <c r="EE161" s="47">
        <f ca="1">IF(OR(INDEX(INDIRECT("times"&amp;DN$2),$F161,EE$28)&gt;10,INDEX(INDIRECT(DP161),$E161,EE$28)&lt;=INDEX(INDIRECT(DP161),$E161,$F161)),0,(INDEX(INDIRECT(DP161),$E161,$F161)-INDEX(INDIRECT(DP161),$E161,EE$28))*(10-INDEX(INDIRECT("times"&amp;DN$2),$F161,EE$28))/10)</f>
        <v>0</v>
      </c>
      <c r="EF161" s="47">
        <f ca="1">IF(OR(INDEX(INDIRECT("times"&amp;DN$2),$F161,EF$28)&gt;10,INDEX(INDIRECT(DP161),$E161,EF$28)&lt;=INDEX(INDIRECT(DP161),$E161,$F161)),0,(INDEX(INDIRECT(DP161),$E161,$F161)-INDEX(INDIRECT(DP161),$E161,EF$28))*(10-INDEX(INDIRECT("times"&amp;DN$2),$F161,EF$28))/10)</f>
        <v>0</v>
      </c>
      <c r="EG161" s="47">
        <f ca="1">IF(OR(INDEX(INDIRECT("times"&amp;DN$2),$F161,EG$28)&gt;10,INDEX(INDIRECT(DP161),$E161,EG$28)&lt;=INDEX(INDIRECT(DP161),$E161,$F161)),0,(INDEX(INDIRECT(DP161),$E161,$F161)-INDEX(INDIRECT(DP161),$E161,EG$28))*(10-INDEX(INDIRECT("times"&amp;DN$2),$F161,EG$28))/10)</f>
        <v>0</v>
      </c>
      <c r="EH161" s="47">
        <f ca="1">IF(OR(INDEX(INDIRECT("times"&amp;DN$2),$F161,EH$28)&gt;10,INDEX(INDIRECT(DP161),$E161,EH$28)&lt;=INDEX(INDIRECT(DP161),$E161,$F161)),0,(INDEX(INDIRECT(DP161),$E161,$F161)-INDEX(INDIRECT(DP161),$E161,EH$28))*(10-INDEX(INDIRECT("times"&amp;DN$2),$F161,EH$28))/10)</f>
        <v>0</v>
      </c>
      <c r="EI161" s="47">
        <f ca="1">IF(OR(INDEX(INDIRECT("times"&amp;DN$2),$F161,EI$28)&gt;10,INDEX(INDIRECT(DP161),$E161,EI$28)&lt;=INDEX(INDIRECT(DP161),$E161,$F161)),0,(INDEX(INDIRECT(DP161),$E161,$F161)-INDEX(INDIRECT(DP161),$E161,EI$28))*(10-INDEX(INDIRECT("times"&amp;DN$2),$F161,EI$28))/10)</f>
        <v>0</v>
      </c>
      <c r="EJ161" s="47">
        <f ca="1">IF(OR(INDEX(INDIRECT("times"&amp;DN$2),$F161,EJ$28)&gt;10,INDEX(INDIRECT(DP161),$E161,EJ$28)&lt;=INDEX(INDIRECT(DP161),$E161,$F161)),0,(INDEX(INDIRECT(DP161),$E161,$F161)-INDEX(INDIRECT(DP161),$E161,EJ$28))*(10-INDEX(INDIRECT("times"&amp;DN$2),$F161,EJ$28))/10)</f>
        <v>0</v>
      </c>
      <c r="EK161" s="47">
        <f ca="1">IF(OR(INDEX(INDIRECT("times"&amp;DN$2),$F161,EK$28)&gt;10,INDEX(INDIRECT(DP161),$E161,EK$28)&lt;=INDEX(INDIRECT(DP161),$E161,$F161)),0,(INDEX(INDIRECT(DP161),$E161,$F161)-INDEX(INDIRECT(DP161),$E161,EK$28))*(10-INDEX(INDIRECT("times"&amp;DN$2),$F161,EK$28))/10)</f>
        <v>0</v>
      </c>
      <c r="EL161" s="47">
        <f ca="1">IF(OR(INDEX(INDIRECT("times"&amp;DN$2),$F161,EL$28)&gt;10,INDEX(INDIRECT(DP161),$E161,EL$28)&lt;=INDEX(INDIRECT(DP161),$E161,$F161)),0,(INDEX(INDIRECT(DP161),$E161,$F161)-INDEX(INDIRECT(DP161),$E161,EL$28))*(10-INDEX(INDIRECT("times"&amp;DN$2),$F161,EL$28))/10)</f>
        <v>0</v>
      </c>
      <c r="EM161" s="48">
        <f ca="1">IF(OR(INDEX(INDIRECT("times"&amp;DN$2),$F161,EM$28)&gt;10,INDEX(INDIRECT(DP161),$E161,EM$28)&lt;=INDEX(INDIRECT(DP161),$E161,$F161)),0,(INDEX(INDIRECT(DP161),$E161,$F161)-INDEX(INDIRECT(DP161),$E161,EM$28))*(10-INDEX(INDIRECT("times"&amp;DN$2),$F161,EM$28))/10)</f>
        <v>0</v>
      </c>
      <c r="EN161" s="201">
        <v>14</v>
      </c>
      <c r="EP161" s="18" t="s">
        <v>202</v>
      </c>
      <c r="EQ161" s="122">
        <f>EP131</f>
        <v>1</v>
      </c>
      <c r="ER161" s="122" t="str">
        <f>EP132</f>
        <v>lei3564</v>
      </c>
      <c r="ES161" s="210" t="str">
        <f t="shared" si="603"/>
        <v>core1_lei3564</v>
      </c>
      <c r="ET161" s="122">
        <v>1</v>
      </c>
      <c r="EU161" s="33">
        <v>14</v>
      </c>
      <c r="EV161" s="46">
        <f ca="1">IF(OR(INDEX(INDIRECT("times"&amp;EQ$2),$F161,EV$28)&gt;10,INDEX(INDIRECT(ES161),$E161,EV$28)&lt;=INDEX(INDIRECT(ES161),$E161,$F161)),0,(INDEX(INDIRECT(ES161),$E161,$F161)-INDEX(INDIRECT(ES161),$E161,EV$28))*(10-INDEX(INDIRECT("times"&amp;EQ$2),$F161,EV$28))/10)</f>
        <v>0</v>
      </c>
      <c r="EW161" s="47">
        <f ca="1">IF(OR(INDEX(INDIRECT("times"&amp;EQ$2),$F161,EW$28)&gt;10,INDEX(INDIRECT(ES161),$E161,EW$28)&lt;=INDEX(INDIRECT(ES161),$E161,$F161)),0,(INDEX(INDIRECT(ES161),$E161,$F161)-INDEX(INDIRECT(ES161),$E161,EW$28))*(10-INDEX(INDIRECT("times"&amp;EQ$2),$F161,EW$28))/10)</f>
        <v>0</v>
      </c>
      <c r="EX161" s="47">
        <f ca="1">IF(OR(INDEX(INDIRECT("times"&amp;EQ$2),$F161,EX$28)&gt;10,INDEX(INDIRECT(ES161),$E161,EX$28)&lt;=INDEX(INDIRECT(ES161),$E161,$F161)),0,(INDEX(INDIRECT(ES161),$E161,$F161)-INDEX(INDIRECT(ES161),$E161,EX$28))*(10-INDEX(INDIRECT("times"&amp;EQ$2),$F161,EX$28))/10)</f>
        <v>0</v>
      </c>
      <c r="EY161" s="47">
        <f ca="1">IF(OR(INDEX(INDIRECT("times"&amp;EQ$2),$F161,EY$28)&gt;10,INDEX(INDIRECT(ES161),$E161,EY$28)&lt;=INDEX(INDIRECT(ES161),$E161,$F161)),0,(INDEX(INDIRECT(ES161),$E161,$F161)-INDEX(INDIRECT(ES161),$E161,EY$28))*(10-INDEX(INDIRECT("times"&amp;EQ$2),$F161,EY$28))/10)</f>
        <v>0</v>
      </c>
      <c r="EZ161" s="47">
        <f ca="1">IF(OR(INDEX(INDIRECT("times"&amp;EQ$2),$F161,EZ$28)&gt;10,INDEX(INDIRECT(ES161),$E161,EZ$28)&lt;=INDEX(INDIRECT(ES161),$E161,$F161)),0,(INDEX(INDIRECT(ES161),$E161,$F161)-INDEX(INDIRECT(ES161),$E161,EZ$28))*(10-INDEX(INDIRECT("times"&amp;EQ$2),$F161,EZ$28))/10)</f>
        <v>0</v>
      </c>
      <c r="FA161" s="47">
        <f ca="1">IF(OR(INDEX(INDIRECT("times"&amp;EQ$2),$F161,FA$28)&gt;10,INDEX(INDIRECT(ES161),$E161,FA$28)&lt;=INDEX(INDIRECT(ES161),$E161,$F161)),0,(INDEX(INDIRECT(ES161),$E161,$F161)-INDEX(INDIRECT(ES161),$E161,FA$28))*(10-INDEX(INDIRECT("times"&amp;EQ$2),$F161,FA$28))/10)</f>
        <v>0</v>
      </c>
      <c r="FB161" s="47">
        <f ca="1">IF(OR(INDEX(INDIRECT("times"&amp;EQ$2),$F161,FB$28)&gt;10,INDEX(INDIRECT(ES161),$E161,FB$28)&lt;=INDEX(INDIRECT(ES161),$E161,$F161)),0,(INDEX(INDIRECT(ES161),$E161,$F161)-INDEX(INDIRECT(ES161),$E161,FB$28))*(10-INDEX(INDIRECT("times"&amp;EQ$2),$F161,FB$28))/10)</f>
        <v>0</v>
      </c>
      <c r="FC161" s="47">
        <f ca="1">IF(OR(INDEX(INDIRECT("times"&amp;EQ$2),$F161,FC$28)&gt;10,INDEX(INDIRECT(ES161),$E161,FC$28)&lt;=INDEX(INDIRECT(ES161),$E161,$F161)),0,(INDEX(INDIRECT(ES161),$E161,$F161)-INDEX(INDIRECT(ES161),$E161,FC$28))*(10-INDEX(INDIRECT("times"&amp;EQ$2),$F161,FC$28))/10)</f>
        <v>0</v>
      </c>
      <c r="FD161" s="47">
        <f ca="1">IF(OR(INDEX(INDIRECT("times"&amp;EQ$2),$F161,FD$28)&gt;10,INDEX(INDIRECT(ES161),$E161,FD$28)&lt;=INDEX(INDIRECT(ES161),$E161,$F161)),0,(INDEX(INDIRECT(ES161),$E161,$F161)-INDEX(INDIRECT(ES161),$E161,FD$28))*(10-INDEX(INDIRECT("times"&amp;EQ$2),$F161,FD$28))/10)</f>
        <v>0</v>
      </c>
      <c r="FE161" s="47">
        <f ca="1">IF(OR(INDEX(INDIRECT("times"&amp;EQ$2),$F161,FE$28)&gt;10,INDEX(INDIRECT(ES161),$E161,FE$28)&lt;=INDEX(INDIRECT(ES161),$E161,$F161)),0,(INDEX(INDIRECT(ES161),$E161,$F161)-INDEX(INDIRECT(ES161),$E161,FE$28))*(10-INDEX(INDIRECT("times"&amp;EQ$2),$F161,FE$28))/10)</f>
        <v>0</v>
      </c>
      <c r="FF161" s="47">
        <f ca="1">IF(OR(INDEX(INDIRECT("times"&amp;EQ$2),$F161,FF$28)&gt;10,INDEX(INDIRECT(ES161),$E161,FF$28)&lt;=INDEX(INDIRECT(ES161),$E161,$F161)),0,(INDEX(INDIRECT(ES161),$E161,$F161)-INDEX(INDIRECT(ES161),$E161,FF$28))*(10-INDEX(INDIRECT("times"&amp;EQ$2),$F161,FF$28))/10)</f>
        <v>0</v>
      </c>
      <c r="FG161" s="47">
        <f ca="1">IF(OR(INDEX(INDIRECT("times"&amp;EQ$2),$F161,FG$28)&gt;10,INDEX(INDIRECT(ES161),$E161,FG$28)&lt;=INDEX(INDIRECT(ES161),$E161,$F161)),0,(INDEX(INDIRECT(ES161),$E161,$F161)-INDEX(INDIRECT(ES161),$E161,FG$28))*(10-INDEX(INDIRECT("times"&amp;EQ$2),$F161,FG$28))/10)</f>
        <v>0</v>
      </c>
      <c r="FH161" s="47">
        <f ca="1">IF(OR(INDEX(INDIRECT("times"&amp;EQ$2),$F161,FH$28)&gt;10,INDEX(INDIRECT(ES161),$E161,FH$28)&lt;=INDEX(INDIRECT(ES161),$E161,$F161)),0,(INDEX(INDIRECT(ES161),$E161,$F161)-INDEX(INDIRECT(ES161),$E161,FH$28))*(10-INDEX(INDIRECT("times"&amp;EQ$2),$F161,FH$28))/10)</f>
        <v>0</v>
      </c>
      <c r="FI161" s="47">
        <f ca="1">IF(OR(INDEX(INDIRECT("times"&amp;EQ$2),$F161,FI$28)&gt;10,INDEX(INDIRECT(ES161),$E161,FI$28)&lt;=INDEX(INDIRECT(ES161),$E161,$F161)),0,(INDEX(INDIRECT(ES161),$E161,$F161)-INDEX(INDIRECT(ES161),$E161,FI$28))*(10-INDEX(INDIRECT("times"&amp;EQ$2),$F161,FI$28))/10)</f>
        <v>0</v>
      </c>
      <c r="FJ161" s="47">
        <f ca="1">IF(OR(INDEX(INDIRECT("times"&amp;EQ$2),$F161,FJ$28)&gt;10,INDEX(INDIRECT(ES161),$E161,FJ$28)&lt;=INDEX(INDIRECT(ES161),$E161,$F161)),0,(INDEX(INDIRECT(ES161),$E161,$F161)-INDEX(INDIRECT(ES161),$E161,FJ$28))*(10-INDEX(INDIRECT("times"&amp;EQ$2),$F161,FJ$28))/10)</f>
        <v>0</v>
      </c>
      <c r="FK161" s="47">
        <f ca="1">IF(OR(INDEX(INDIRECT("times"&amp;EQ$2),$F161,FK$28)&gt;10,INDEX(INDIRECT(ES161),$E161,FK$28)&lt;=INDEX(INDIRECT(ES161),$E161,$F161)),0,(INDEX(INDIRECT(ES161),$E161,$F161)-INDEX(INDIRECT(ES161),$E161,FK$28))*(10-INDEX(INDIRECT("times"&amp;EQ$2),$F161,FK$28))/10)</f>
        <v>0</v>
      </c>
      <c r="FL161" s="47">
        <f ca="1">IF(OR(INDEX(INDIRECT("times"&amp;EQ$2),$F161,FL$28)&gt;10,INDEX(INDIRECT(ES161),$E161,FL$28)&lt;=INDEX(INDIRECT(ES161),$E161,$F161)),0,(INDEX(INDIRECT(ES161),$E161,$F161)-INDEX(INDIRECT(ES161),$E161,FL$28))*(10-INDEX(INDIRECT("times"&amp;EQ$2),$F161,FL$28))/10)</f>
        <v>0</v>
      </c>
      <c r="FM161" s="47">
        <f ca="1">IF(OR(INDEX(INDIRECT("times"&amp;EQ$2),$F161,FM$28)&gt;10,INDEX(INDIRECT(ES161),$E161,FM$28)&lt;=INDEX(INDIRECT(ES161),$E161,$F161)),0,(INDEX(INDIRECT(ES161),$E161,$F161)-INDEX(INDIRECT(ES161),$E161,FM$28))*(10-INDEX(INDIRECT("times"&amp;EQ$2),$F161,FM$28))/10)</f>
        <v>0</v>
      </c>
      <c r="FN161" s="47">
        <f ca="1">IF(OR(INDEX(INDIRECT("times"&amp;EQ$2),$F161,FN$28)&gt;10,INDEX(INDIRECT(ES161),$E161,FN$28)&lt;=INDEX(INDIRECT(ES161),$E161,$F161)),0,(INDEX(INDIRECT(ES161),$E161,$F161)-INDEX(INDIRECT(ES161),$E161,FN$28))*(10-INDEX(INDIRECT("times"&amp;EQ$2),$F161,FN$28))/10)</f>
        <v>0</v>
      </c>
      <c r="FO161" s="47">
        <f ca="1">IF(OR(INDEX(INDIRECT("times"&amp;EQ$2),$F161,FO$28)&gt;10,INDEX(INDIRECT(ES161),$E161,FO$28)&lt;=INDEX(INDIRECT(ES161),$E161,$F161)),0,(INDEX(INDIRECT(ES161),$E161,$F161)-INDEX(INDIRECT(ES161),$E161,FO$28))*(10-INDEX(INDIRECT("times"&amp;EQ$2),$F161,FO$28))/10)</f>
        <v>0</v>
      </c>
      <c r="FP161" s="48">
        <f ca="1">IF(OR(INDEX(INDIRECT("times"&amp;EQ$2),$F161,FP$28)&gt;10,INDEX(INDIRECT(ES161),$E161,FP$28)&lt;=INDEX(INDIRECT(ES161),$E161,$F161)),0,(INDEX(INDIRECT(ES161),$E161,$F161)-INDEX(INDIRECT(ES161),$E161,FP$28))*(10-INDEX(INDIRECT("times"&amp;EQ$2),$F161,FP$28))/10)</f>
        <v>0</v>
      </c>
      <c r="FQ161" s="201">
        <v>14</v>
      </c>
      <c r="FS161" s="18" t="s">
        <v>202</v>
      </c>
      <c r="FT161" s="122">
        <f>FS131</f>
        <v>1</v>
      </c>
      <c r="FU161" s="122" t="str">
        <f>FS132</f>
        <v>shop65</v>
      </c>
      <c r="FV161" s="210" t="str">
        <f t="shared" si="604"/>
        <v>core1_shop65</v>
      </c>
      <c r="FW161" s="122">
        <v>1</v>
      </c>
      <c r="FX161" s="33">
        <v>14</v>
      </c>
      <c r="FY161" s="46">
        <f ca="1">IF(OR(INDEX(INDIRECT("times"&amp;FT$2),$F161,FY$28)&gt;10,INDEX(INDIRECT(FV161),$E161,FY$28)&lt;=INDEX(INDIRECT(FV161),$E161,$F161)),0,(INDEX(INDIRECT(FV161),$E161,$F161)-INDEX(INDIRECT(FV161),$E161,FY$28))*(10-INDEX(INDIRECT("times"&amp;FT$2),$F161,FY$28))/10)</f>
        <v>0</v>
      </c>
      <c r="FZ161" s="47">
        <f ca="1">IF(OR(INDEX(INDIRECT("times"&amp;FT$2),$F161,FZ$28)&gt;10,INDEX(INDIRECT(FV161),$E161,FZ$28)&lt;=INDEX(INDIRECT(FV161),$E161,$F161)),0,(INDEX(INDIRECT(FV161),$E161,$F161)-INDEX(INDIRECT(FV161),$E161,FZ$28))*(10-INDEX(INDIRECT("times"&amp;FT$2),$F161,FZ$28))/10)</f>
        <v>0</v>
      </c>
      <c r="GA161" s="47">
        <f ca="1">IF(OR(INDEX(INDIRECT("times"&amp;FT$2),$F161,GA$28)&gt;10,INDEX(INDIRECT(FV161),$E161,GA$28)&lt;=INDEX(INDIRECT(FV161),$E161,$F161)),0,(INDEX(INDIRECT(FV161),$E161,$F161)-INDEX(INDIRECT(FV161),$E161,GA$28))*(10-INDEX(INDIRECT("times"&amp;FT$2),$F161,GA$28))/10)</f>
        <v>0</v>
      </c>
      <c r="GB161" s="47">
        <f ca="1">IF(OR(INDEX(INDIRECT("times"&amp;FT$2),$F161,GB$28)&gt;10,INDEX(INDIRECT(FV161),$E161,GB$28)&lt;=INDEX(INDIRECT(FV161),$E161,$F161)),0,(INDEX(INDIRECT(FV161),$E161,$F161)-INDEX(INDIRECT(FV161),$E161,GB$28))*(10-INDEX(INDIRECT("times"&amp;FT$2),$F161,GB$28))/10)</f>
        <v>0</v>
      </c>
      <c r="GC161" s="47">
        <f ca="1">IF(OR(INDEX(INDIRECT("times"&amp;FT$2),$F161,GC$28)&gt;10,INDEX(INDIRECT(FV161),$E161,GC$28)&lt;=INDEX(INDIRECT(FV161),$E161,$F161)),0,(INDEX(INDIRECT(FV161),$E161,$F161)-INDEX(INDIRECT(FV161),$E161,GC$28))*(10-INDEX(INDIRECT("times"&amp;FT$2),$F161,GC$28))/10)</f>
        <v>0</v>
      </c>
      <c r="GD161" s="47">
        <f ca="1">IF(OR(INDEX(INDIRECT("times"&amp;FT$2),$F161,GD$28)&gt;10,INDEX(INDIRECT(FV161),$E161,GD$28)&lt;=INDEX(INDIRECT(FV161),$E161,$F161)),0,(INDEX(INDIRECT(FV161),$E161,$F161)-INDEX(INDIRECT(FV161),$E161,GD$28))*(10-INDEX(INDIRECT("times"&amp;FT$2),$F161,GD$28))/10)</f>
        <v>0</v>
      </c>
      <c r="GE161" s="47">
        <f ca="1">IF(OR(INDEX(INDIRECT("times"&amp;FT$2),$F161,GE$28)&gt;10,INDEX(INDIRECT(FV161),$E161,GE$28)&lt;=INDEX(INDIRECT(FV161),$E161,$F161)),0,(INDEX(INDIRECT(FV161),$E161,$F161)-INDEX(INDIRECT(FV161),$E161,GE$28))*(10-INDEX(INDIRECT("times"&amp;FT$2),$F161,GE$28))/10)</f>
        <v>0</v>
      </c>
      <c r="GF161" s="47">
        <f ca="1">IF(OR(INDEX(INDIRECT("times"&amp;FT$2),$F161,GF$28)&gt;10,INDEX(INDIRECT(FV161),$E161,GF$28)&lt;=INDEX(INDIRECT(FV161),$E161,$F161)),0,(INDEX(INDIRECT(FV161),$E161,$F161)-INDEX(INDIRECT(FV161),$E161,GF$28))*(10-INDEX(INDIRECT("times"&amp;FT$2),$F161,GF$28))/10)</f>
        <v>0</v>
      </c>
      <c r="GG161" s="47">
        <f ca="1">IF(OR(INDEX(INDIRECT("times"&amp;FT$2),$F161,GG$28)&gt;10,INDEX(INDIRECT(FV161),$E161,GG$28)&lt;=INDEX(INDIRECT(FV161),$E161,$F161)),0,(INDEX(INDIRECT(FV161),$E161,$F161)-INDEX(INDIRECT(FV161),$E161,GG$28))*(10-INDEX(INDIRECT("times"&amp;FT$2),$F161,GG$28))/10)</f>
        <v>0</v>
      </c>
      <c r="GH161" s="47">
        <f ca="1">IF(OR(INDEX(INDIRECT("times"&amp;FT$2),$F161,GH$28)&gt;10,INDEX(INDIRECT(FV161),$E161,GH$28)&lt;=INDEX(INDIRECT(FV161),$E161,$F161)),0,(INDEX(INDIRECT(FV161),$E161,$F161)-INDEX(INDIRECT(FV161),$E161,GH$28))*(10-INDEX(INDIRECT("times"&amp;FT$2),$F161,GH$28))/10)</f>
        <v>0</v>
      </c>
      <c r="GI161" s="47">
        <f ca="1">IF(OR(INDEX(INDIRECT("times"&amp;FT$2),$F161,GI$28)&gt;10,INDEX(INDIRECT(FV161),$E161,GI$28)&lt;=INDEX(INDIRECT(FV161),$E161,$F161)),0,(INDEX(INDIRECT(FV161),$E161,$F161)-INDEX(INDIRECT(FV161),$E161,GI$28))*(10-INDEX(INDIRECT("times"&amp;FT$2),$F161,GI$28))/10)</f>
        <v>0</v>
      </c>
      <c r="GJ161" s="47">
        <f ca="1">IF(OR(INDEX(INDIRECT("times"&amp;FT$2),$F161,GJ$28)&gt;10,INDEX(INDIRECT(FV161),$E161,GJ$28)&lt;=INDEX(INDIRECT(FV161),$E161,$F161)),0,(INDEX(INDIRECT(FV161),$E161,$F161)-INDEX(INDIRECT(FV161),$E161,GJ$28))*(10-INDEX(INDIRECT("times"&amp;FT$2),$F161,GJ$28))/10)</f>
        <v>0</v>
      </c>
      <c r="GK161" s="47">
        <f ca="1">IF(OR(INDEX(INDIRECT("times"&amp;FT$2),$F161,GK$28)&gt;10,INDEX(INDIRECT(FV161),$E161,GK$28)&lt;=INDEX(INDIRECT(FV161),$E161,$F161)),0,(INDEX(INDIRECT(FV161),$E161,$F161)-INDEX(INDIRECT(FV161),$E161,GK$28))*(10-INDEX(INDIRECT("times"&amp;FT$2),$F161,GK$28))/10)</f>
        <v>0</v>
      </c>
      <c r="GL161" s="47">
        <f ca="1">IF(OR(INDEX(INDIRECT("times"&amp;FT$2),$F161,GL$28)&gt;10,INDEX(INDIRECT(FV161),$E161,GL$28)&lt;=INDEX(INDIRECT(FV161),$E161,$F161)),0,(INDEX(INDIRECT(FV161),$E161,$F161)-INDEX(INDIRECT(FV161),$E161,GL$28))*(10-INDEX(INDIRECT("times"&amp;FT$2),$F161,GL$28))/10)</f>
        <v>0</v>
      </c>
      <c r="GM161" s="47">
        <f ca="1">IF(OR(INDEX(INDIRECT("times"&amp;FT$2),$F161,GM$28)&gt;10,INDEX(INDIRECT(FV161),$E161,GM$28)&lt;=INDEX(INDIRECT(FV161),$E161,$F161)),0,(INDEX(INDIRECT(FV161),$E161,$F161)-INDEX(INDIRECT(FV161),$E161,GM$28))*(10-INDEX(INDIRECT("times"&amp;FT$2),$F161,GM$28))/10)</f>
        <v>0</v>
      </c>
      <c r="GN161" s="47">
        <f ca="1">IF(OR(INDEX(INDIRECT("times"&amp;FT$2),$F161,GN$28)&gt;10,INDEX(INDIRECT(FV161),$E161,GN$28)&lt;=INDEX(INDIRECT(FV161),$E161,$F161)),0,(INDEX(INDIRECT(FV161),$E161,$F161)-INDEX(INDIRECT(FV161),$E161,GN$28))*(10-INDEX(INDIRECT("times"&amp;FT$2),$F161,GN$28))/10)</f>
        <v>0</v>
      </c>
      <c r="GO161" s="47">
        <f ca="1">IF(OR(INDEX(INDIRECT("times"&amp;FT$2),$F161,GO$28)&gt;10,INDEX(INDIRECT(FV161),$E161,GO$28)&lt;=INDEX(INDIRECT(FV161),$E161,$F161)),0,(INDEX(INDIRECT(FV161),$E161,$F161)-INDEX(INDIRECT(FV161),$E161,GO$28))*(10-INDEX(INDIRECT("times"&amp;FT$2),$F161,GO$28))/10)</f>
        <v>0</v>
      </c>
      <c r="GP161" s="47">
        <f ca="1">IF(OR(INDEX(INDIRECT("times"&amp;FT$2),$F161,GP$28)&gt;10,INDEX(INDIRECT(FV161),$E161,GP$28)&lt;=INDEX(INDIRECT(FV161),$E161,$F161)),0,(INDEX(INDIRECT(FV161),$E161,$F161)-INDEX(INDIRECT(FV161),$E161,GP$28))*(10-INDEX(INDIRECT("times"&amp;FT$2),$F161,GP$28))/10)</f>
        <v>0</v>
      </c>
      <c r="GQ161" s="47">
        <f ca="1">IF(OR(INDEX(INDIRECT("times"&amp;FT$2),$F161,GQ$28)&gt;10,INDEX(INDIRECT(FV161),$E161,GQ$28)&lt;=INDEX(INDIRECT(FV161),$E161,$F161)),0,(INDEX(INDIRECT(FV161),$E161,$F161)-INDEX(INDIRECT(FV161),$E161,GQ$28))*(10-INDEX(INDIRECT("times"&amp;FT$2),$F161,GQ$28))/10)</f>
        <v>0</v>
      </c>
      <c r="GR161" s="47">
        <f ca="1">IF(OR(INDEX(INDIRECT("times"&amp;FT$2),$F161,GR$28)&gt;10,INDEX(INDIRECT(FV161),$E161,GR$28)&lt;=INDEX(INDIRECT(FV161),$E161,$F161)),0,(INDEX(INDIRECT(FV161),$E161,$F161)-INDEX(INDIRECT(FV161),$E161,GR$28))*(10-INDEX(INDIRECT("times"&amp;FT$2),$F161,GR$28))/10)</f>
        <v>0</v>
      </c>
      <c r="GS161" s="48">
        <f ca="1">IF(OR(INDEX(INDIRECT("times"&amp;FT$2),$F161,GS$28)&gt;10,INDEX(INDIRECT(FV161),$E161,GS$28)&lt;=INDEX(INDIRECT(FV161),$E161,$F161)),0,(INDEX(INDIRECT(FV161),$E161,$F161)-INDEX(INDIRECT(FV161),$E161,GS$28))*(10-INDEX(INDIRECT("times"&amp;FT$2),$F161,GS$28))/10)</f>
        <v>0</v>
      </c>
      <c r="GT161" s="201">
        <v>14</v>
      </c>
      <c r="GV161" s="18" t="s">
        <v>202</v>
      </c>
      <c r="GW161" s="122">
        <f>GV131</f>
        <v>1</v>
      </c>
      <c r="GX161" s="122" t="str">
        <f>GV132</f>
        <v>lei65</v>
      </c>
      <c r="GY161" s="210" t="str">
        <f t="shared" si="605"/>
        <v>core1_lei65</v>
      </c>
      <c r="GZ161" s="122">
        <v>1</v>
      </c>
      <c r="HA161" s="33">
        <v>14</v>
      </c>
      <c r="HB161" s="46">
        <f ca="1">IF(OR(INDEX(INDIRECT("times"&amp;GW$2),$F161,HB$28)&gt;10,INDEX(INDIRECT(GY161),$E161,HB$28)&lt;=INDEX(INDIRECT(GY161),$E161,$F161)),0,(INDEX(INDIRECT(GY161),$E161,$F161)-INDEX(INDIRECT(GY161),$E161,HB$28))*(10-INDEX(INDIRECT("times"&amp;GW$2),$F161,HB$28))/10)</f>
        <v>0</v>
      </c>
      <c r="HC161" s="47">
        <f ca="1">IF(OR(INDEX(INDIRECT("times"&amp;GW$2),$F161,HC$28)&gt;10,INDEX(INDIRECT(GY161),$E161,HC$28)&lt;=INDEX(INDIRECT(GY161),$E161,$F161)),0,(INDEX(INDIRECT(GY161),$E161,$F161)-INDEX(INDIRECT(GY161),$E161,HC$28))*(10-INDEX(INDIRECT("times"&amp;GW$2),$F161,HC$28))/10)</f>
        <v>0</v>
      </c>
      <c r="HD161" s="47">
        <f ca="1">IF(OR(INDEX(INDIRECT("times"&amp;GW$2),$F161,HD$28)&gt;10,INDEX(INDIRECT(GY161),$E161,HD$28)&lt;=INDEX(INDIRECT(GY161),$E161,$F161)),0,(INDEX(INDIRECT(GY161),$E161,$F161)-INDEX(INDIRECT(GY161),$E161,HD$28))*(10-INDEX(INDIRECT("times"&amp;GW$2),$F161,HD$28))/10)</f>
        <v>0</v>
      </c>
      <c r="HE161" s="47">
        <f ca="1">IF(OR(INDEX(INDIRECT("times"&amp;GW$2),$F161,HE$28)&gt;10,INDEX(INDIRECT(GY161),$E161,HE$28)&lt;=INDEX(INDIRECT(GY161),$E161,$F161)),0,(INDEX(INDIRECT(GY161),$E161,$F161)-INDEX(INDIRECT(GY161),$E161,HE$28))*(10-INDEX(INDIRECT("times"&amp;GW$2),$F161,HE$28))/10)</f>
        <v>0</v>
      </c>
      <c r="HF161" s="47">
        <f ca="1">IF(OR(INDEX(INDIRECT("times"&amp;GW$2),$F161,HF$28)&gt;10,INDEX(INDIRECT(GY161),$E161,HF$28)&lt;=INDEX(INDIRECT(GY161),$E161,$F161)),0,(INDEX(INDIRECT(GY161),$E161,$F161)-INDEX(INDIRECT(GY161),$E161,HF$28))*(10-INDEX(INDIRECT("times"&amp;GW$2),$F161,HF$28))/10)</f>
        <v>0</v>
      </c>
      <c r="HG161" s="47">
        <f ca="1">IF(OR(INDEX(INDIRECT("times"&amp;GW$2),$F161,HG$28)&gt;10,INDEX(INDIRECT(GY161),$E161,HG$28)&lt;=INDEX(INDIRECT(GY161),$E161,$F161)),0,(INDEX(INDIRECT(GY161),$E161,$F161)-INDEX(INDIRECT(GY161),$E161,HG$28))*(10-INDEX(INDIRECT("times"&amp;GW$2),$F161,HG$28))/10)</f>
        <v>0</v>
      </c>
      <c r="HH161" s="47">
        <f ca="1">IF(OR(INDEX(INDIRECT("times"&amp;GW$2),$F161,HH$28)&gt;10,INDEX(INDIRECT(GY161),$E161,HH$28)&lt;=INDEX(INDIRECT(GY161),$E161,$F161)),0,(INDEX(INDIRECT(GY161),$E161,$F161)-INDEX(INDIRECT(GY161),$E161,HH$28))*(10-INDEX(INDIRECT("times"&amp;GW$2),$F161,HH$28))/10)</f>
        <v>0</v>
      </c>
      <c r="HI161" s="47">
        <f ca="1">IF(OR(INDEX(INDIRECT("times"&amp;GW$2),$F161,HI$28)&gt;10,INDEX(INDIRECT(GY161),$E161,HI$28)&lt;=INDEX(INDIRECT(GY161),$E161,$F161)),0,(INDEX(INDIRECT(GY161),$E161,$F161)-INDEX(INDIRECT(GY161),$E161,HI$28))*(10-INDEX(INDIRECT("times"&amp;GW$2),$F161,HI$28))/10)</f>
        <v>0</v>
      </c>
      <c r="HJ161" s="47">
        <f ca="1">IF(OR(INDEX(INDIRECT("times"&amp;GW$2),$F161,HJ$28)&gt;10,INDEX(INDIRECT(GY161),$E161,HJ$28)&lt;=INDEX(INDIRECT(GY161),$E161,$F161)),0,(INDEX(INDIRECT(GY161),$E161,$F161)-INDEX(INDIRECT(GY161),$E161,HJ$28))*(10-INDEX(INDIRECT("times"&amp;GW$2),$F161,HJ$28))/10)</f>
        <v>0</v>
      </c>
      <c r="HK161" s="47">
        <f ca="1">IF(OR(INDEX(INDIRECT("times"&amp;GW$2),$F161,HK$28)&gt;10,INDEX(INDIRECT(GY161),$E161,HK$28)&lt;=INDEX(INDIRECT(GY161),$E161,$F161)),0,(INDEX(INDIRECT(GY161),$E161,$F161)-INDEX(INDIRECT(GY161),$E161,HK$28))*(10-INDEX(INDIRECT("times"&amp;GW$2),$F161,HK$28))/10)</f>
        <v>0</v>
      </c>
      <c r="HL161" s="47">
        <f ca="1">IF(OR(INDEX(INDIRECT("times"&amp;GW$2),$F161,HL$28)&gt;10,INDEX(INDIRECT(GY161),$E161,HL$28)&lt;=INDEX(INDIRECT(GY161),$E161,$F161)),0,(INDEX(INDIRECT(GY161),$E161,$F161)-INDEX(INDIRECT(GY161),$E161,HL$28))*(10-INDEX(INDIRECT("times"&amp;GW$2),$F161,HL$28))/10)</f>
        <v>0</v>
      </c>
      <c r="HM161" s="47">
        <f ca="1">IF(OR(INDEX(INDIRECT("times"&amp;GW$2),$F161,HM$28)&gt;10,INDEX(INDIRECT(GY161),$E161,HM$28)&lt;=INDEX(INDIRECT(GY161),$E161,$F161)),0,(INDEX(INDIRECT(GY161),$E161,$F161)-INDEX(INDIRECT(GY161),$E161,HM$28))*(10-INDEX(INDIRECT("times"&amp;GW$2),$F161,HM$28))/10)</f>
        <v>0</v>
      </c>
      <c r="HN161" s="47">
        <f ca="1">IF(OR(INDEX(INDIRECT("times"&amp;GW$2),$F161,HN$28)&gt;10,INDEX(INDIRECT(GY161),$E161,HN$28)&lt;=INDEX(INDIRECT(GY161),$E161,$F161)),0,(INDEX(INDIRECT(GY161),$E161,$F161)-INDEX(INDIRECT(GY161),$E161,HN$28))*(10-INDEX(INDIRECT("times"&amp;GW$2),$F161,HN$28))/10)</f>
        <v>0</v>
      </c>
      <c r="HO161" s="47">
        <f ca="1">IF(OR(INDEX(INDIRECT("times"&amp;GW$2),$F161,HO$28)&gt;10,INDEX(INDIRECT(GY161),$E161,HO$28)&lt;=INDEX(INDIRECT(GY161),$E161,$F161)),0,(INDEX(INDIRECT(GY161),$E161,$F161)-INDEX(INDIRECT(GY161),$E161,HO$28))*(10-INDEX(INDIRECT("times"&amp;GW$2),$F161,HO$28))/10)</f>
        <v>0</v>
      </c>
      <c r="HP161" s="47">
        <f ca="1">IF(OR(INDEX(INDIRECT("times"&amp;GW$2),$F161,HP$28)&gt;10,INDEX(INDIRECT(GY161),$E161,HP$28)&lt;=INDEX(INDIRECT(GY161),$E161,$F161)),0,(INDEX(INDIRECT(GY161),$E161,$F161)-INDEX(INDIRECT(GY161),$E161,HP$28))*(10-INDEX(INDIRECT("times"&amp;GW$2),$F161,HP$28))/10)</f>
        <v>0</v>
      </c>
      <c r="HQ161" s="47">
        <f ca="1">IF(OR(INDEX(INDIRECT("times"&amp;GW$2),$F161,HQ$28)&gt;10,INDEX(INDIRECT(GY161),$E161,HQ$28)&lt;=INDEX(INDIRECT(GY161),$E161,$F161)),0,(INDEX(INDIRECT(GY161),$E161,$F161)-INDEX(INDIRECT(GY161),$E161,HQ$28))*(10-INDEX(INDIRECT("times"&amp;GW$2),$F161,HQ$28))/10)</f>
        <v>0</v>
      </c>
      <c r="HR161" s="47">
        <f ca="1">IF(OR(INDEX(INDIRECT("times"&amp;GW$2),$F161,HR$28)&gt;10,INDEX(INDIRECT(GY161),$E161,HR$28)&lt;=INDEX(INDIRECT(GY161),$E161,$F161)),0,(INDEX(INDIRECT(GY161),$E161,$F161)-INDEX(INDIRECT(GY161),$E161,HR$28))*(10-INDEX(INDIRECT("times"&amp;GW$2),$F161,HR$28))/10)</f>
        <v>0</v>
      </c>
      <c r="HS161" s="47">
        <f ca="1">IF(OR(INDEX(INDIRECT("times"&amp;GW$2),$F161,HS$28)&gt;10,INDEX(INDIRECT(GY161),$E161,HS$28)&lt;=INDEX(INDIRECT(GY161),$E161,$F161)),0,(INDEX(INDIRECT(GY161),$E161,$F161)-INDEX(INDIRECT(GY161),$E161,HS$28))*(10-INDEX(INDIRECT("times"&amp;GW$2),$F161,HS$28))/10)</f>
        <v>0</v>
      </c>
      <c r="HT161" s="47">
        <f ca="1">IF(OR(INDEX(INDIRECT("times"&amp;GW$2),$F161,HT$28)&gt;10,INDEX(INDIRECT(GY161),$E161,HT$28)&lt;=INDEX(INDIRECT(GY161),$E161,$F161)),0,(INDEX(INDIRECT(GY161),$E161,$F161)-INDEX(INDIRECT(GY161),$E161,HT$28))*(10-INDEX(INDIRECT("times"&amp;GW$2),$F161,HT$28))/10)</f>
        <v>0</v>
      </c>
      <c r="HU161" s="47">
        <f ca="1">IF(OR(INDEX(INDIRECT("times"&amp;GW$2),$F161,HU$28)&gt;10,INDEX(INDIRECT(GY161),$E161,HU$28)&lt;=INDEX(INDIRECT(GY161),$E161,$F161)),0,(INDEX(INDIRECT(GY161),$E161,$F161)-INDEX(INDIRECT(GY161),$E161,HU$28))*(10-INDEX(INDIRECT("times"&amp;GW$2),$F161,HU$28))/10)</f>
        <v>0</v>
      </c>
      <c r="HV161" s="48">
        <f ca="1">IF(OR(INDEX(INDIRECT("times"&amp;GW$2),$F161,HV$28)&gt;10,INDEX(INDIRECT(GY161),$E161,HV$28)&lt;=INDEX(INDIRECT(GY161),$E161,$F161)),0,(INDEX(INDIRECT(GY161),$E161,$F161)-INDEX(INDIRECT(GY161),$E161,HV$28))*(10-INDEX(INDIRECT("times"&amp;GW$2),$F161,HV$28))/10)</f>
        <v>0</v>
      </c>
      <c r="HW161" s="201">
        <v>14</v>
      </c>
    </row>
    <row r="162" spans="1:231" ht="15">
      <c r="A162" s="18" t="s">
        <v>203</v>
      </c>
      <c r="B162" s="122">
        <f>A131</f>
        <v>1</v>
      </c>
      <c r="C162" s="122" t="str">
        <f>A132</f>
        <v>work1834</v>
      </c>
      <c r="D162" s="210" t="str">
        <f t="shared" si="598"/>
        <v>core1_work1834</v>
      </c>
      <c r="E162" s="122">
        <v>1</v>
      </c>
      <c r="F162" s="33">
        <v>15</v>
      </c>
      <c r="G162" s="46">
        <f ca="1">IF(OR(INDEX(INDIRECT("times"&amp;B$2),$F162,G$28)&gt;10,INDEX(INDIRECT(D162),$E162,G$28)&lt;=INDEX(INDIRECT(D162),$E162,$F162)),0,(INDEX(INDIRECT(D162),$E162,$F162)-INDEX(INDIRECT(D162),$E162,G$28))*(10-INDEX(INDIRECT("times"&amp;B$2),$F162,G$28))/10)</f>
        <v>0</v>
      </c>
      <c r="H162" s="47">
        <f ca="1">IF(OR(INDEX(INDIRECT("times"&amp;B$2),$F162,H$28)&gt;10,INDEX(INDIRECT(D162),$E162,H$28)&lt;=INDEX(INDIRECT(D162),$E162,$F162)),0,(INDEX(INDIRECT(D162),$E162,$F162)-INDEX(INDIRECT(D162),$E162,H$28))*(10-INDEX(INDIRECT("times"&amp;B$2),$F162,H$28))/10)</f>
        <v>0</v>
      </c>
      <c r="I162" s="47">
        <f ca="1">IF(OR(INDEX(INDIRECT("times"&amp;B$2),$F162,I$28)&gt;10,INDEX(INDIRECT(D162),$E162,I$28)&lt;=INDEX(INDIRECT(D162),$E162,$F162)),0,(INDEX(INDIRECT(D162),$E162,$F162)-INDEX(INDIRECT(D162),$E162,I$28))*(10-INDEX(INDIRECT("times"&amp;B$2),$F162,I$28))/10)</f>
        <v>0</v>
      </c>
      <c r="J162" s="47">
        <f ca="1">IF(OR(INDEX(INDIRECT("times"&amp;B$2),$F162,J$28)&gt;10,INDEX(INDIRECT(D162),$E162,J$28)&lt;=INDEX(INDIRECT(D162),$E162,$F162)),0,(INDEX(INDIRECT(D162),$E162,$F162)-INDEX(INDIRECT(D162),$E162,J$28))*(10-INDEX(INDIRECT("times"&amp;B$2),$F162,J$28))/10)</f>
        <v>0</v>
      </c>
      <c r="K162" s="47">
        <f ca="1">IF(OR(INDEX(INDIRECT("times"&amp;B$2),$F162,K$28)&gt;10,INDEX(INDIRECT(D162),$E162,K$28)&lt;=INDEX(INDIRECT(D162),$E162,$F162)),0,(INDEX(INDIRECT(D162),$E162,$F162)-INDEX(INDIRECT(D162),$E162,K$28))*(10-INDEX(INDIRECT("times"&amp;B$2),$F162,K$28))/10)</f>
        <v>0</v>
      </c>
      <c r="L162" s="47">
        <f ca="1">IF(OR(INDEX(INDIRECT("times"&amp;B$2),$F162,L$28)&gt;10,INDEX(INDIRECT(D162),$E162,L$28)&lt;=INDEX(INDIRECT(D162),$E162,$F162)),0,(INDEX(INDIRECT(D162),$E162,$F162)-INDEX(INDIRECT(D162),$E162,L$28))*(10-INDEX(INDIRECT("times"&amp;B$2),$F162,L$28))/10)</f>
        <v>0</v>
      </c>
      <c r="M162" s="47">
        <f ca="1">IF(OR(INDEX(INDIRECT("times"&amp;B$2),$F162,M$28)&gt;10,INDEX(INDIRECT(D162),$E162,M$28)&lt;=INDEX(INDIRECT(D162),$E162,$F162)),0,(INDEX(INDIRECT(D162),$E162,$F162)-INDEX(INDIRECT(D162),$E162,M$28))*(10-INDEX(INDIRECT("times"&amp;B$2),$F162,M$28))/10)</f>
        <v>0</v>
      </c>
      <c r="N162" s="47">
        <f ca="1">IF(OR(INDEX(INDIRECT("times"&amp;B$2),$F162,N$28)&gt;10,INDEX(INDIRECT(D162),$E162,N$28)&lt;=INDEX(INDIRECT(D162),$E162,$F162)),0,(INDEX(INDIRECT(D162),$E162,$F162)-INDEX(INDIRECT(D162),$E162,N$28))*(10-INDEX(INDIRECT("times"&amp;B$2),$F162,N$28))/10)</f>
        <v>0</v>
      </c>
      <c r="O162" s="47">
        <f ca="1">IF(OR(INDEX(INDIRECT("times"&amp;B$2),$F162,O$28)&gt;10,INDEX(INDIRECT(D162),$E162,O$28)&lt;=INDEX(INDIRECT(D162),$E162,$F162)),0,(INDEX(INDIRECT(D162),$E162,$F162)-INDEX(INDIRECT(D162),$E162,O$28))*(10-INDEX(INDIRECT("times"&amp;B$2),$F162,O$28))/10)</f>
        <v>0</v>
      </c>
      <c r="P162" s="47">
        <f ca="1">IF(OR(INDEX(INDIRECT("times"&amp;B$2),$F162,P$28)&gt;10,INDEX(INDIRECT(D162),$E162,P$28)&lt;=INDEX(INDIRECT(D162),$E162,$F162)),0,(INDEX(INDIRECT(D162),$E162,$F162)-INDEX(INDIRECT(D162),$E162,P$28))*(10-INDEX(INDIRECT("times"&amp;B$2),$F162,P$28))/10)</f>
        <v>0</v>
      </c>
      <c r="Q162" s="47">
        <f ca="1">IF(OR(INDEX(INDIRECT("times"&amp;B$2),$F162,Q$28)&gt;10,INDEX(INDIRECT(D162),$E162,Q$28)&lt;=INDEX(INDIRECT(D162),$E162,$F162)),0,(INDEX(INDIRECT(D162),$E162,$F162)-INDEX(INDIRECT(D162),$E162,Q$28))*(10-INDEX(INDIRECT("times"&amp;B$2),$F162,Q$28))/10)</f>
        <v>0</v>
      </c>
      <c r="R162" s="47">
        <f ca="1">IF(OR(INDEX(INDIRECT("times"&amp;B$2),$F162,R$28)&gt;10,INDEX(INDIRECT(D162),$E162,R$28)&lt;=INDEX(INDIRECT(D162),$E162,$F162)),0,(INDEX(INDIRECT(D162),$E162,$F162)-INDEX(INDIRECT(D162),$E162,R$28))*(10-INDEX(INDIRECT("times"&amp;B$2),$F162,R$28))/10)</f>
        <v>0</v>
      </c>
      <c r="S162" s="47">
        <f ca="1">IF(OR(INDEX(INDIRECT("times"&amp;B$2),$F162,S$28)&gt;10,INDEX(INDIRECT(D162),$E162,S$28)&lt;=INDEX(INDIRECT(D162),$E162,$F162)),0,(INDEX(INDIRECT(D162),$E162,$F162)-INDEX(INDIRECT(D162),$E162,S$28))*(10-INDEX(INDIRECT("times"&amp;B$2),$F162,S$28))/10)</f>
        <v>0</v>
      </c>
      <c r="T162" s="47">
        <f ca="1">IF(OR(INDEX(INDIRECT("times"&amp;B$2),$F162,T$28)&gt;10,INDEX(INDIRECT(D162),$E162,T$28)&lt;=INDEX(INDIRECT(D162),$E162,$F162)),0,(INDEX(INDIRECT(D162),$E162,$F162)-INDEX(INDIRECT(D162),$E162,T$28))*(10-INDEX(INDIRECT("times"&amp;B$2),$F162,T$28))/10)</f>
        <v>0</v>
      </c>
      <c r="U162" s="47">
        <f ca="1">IF(OR(INDEX(INDIRECT("times"&amp;B$2),$F162,U$28)&gt;10,INDEX(INDIRECT(D162),$E162,U$28)&lt;=INDEX(INDIRECT(D162),$E162,$F162)),0,(INDEX(INDIRECT(D162),$E162,$F162)-INDEX(INDIRECT(D162),$E162,U$28))*(10-INDEX(INDIRECT("times"&amp;B$2),$F162,U$28))/10)</f>
        <v>0</v>
      </c>
      <c r="V162" s="47">
        <f ca="1">IF(OR(INDEX(INDIRECT("times"&amp;B$2),$F162,V$28)&gt;10,INDEX(INDIRECT(D162),$E162,V$28)&lt;=INDEX(INDIRECT(D162),$E162,$F162)),0,(INDEX(INDIRECT(D162),$E162,$F162)-INDEX(INDIRECT(D162),$E162,V$28))*(10-INDEX(INDIRECT("times"&amp;B$2),$F162,V$28))/10)</f>
        <v>0</v>
      </c>
      <c r="W162" s="47">
        <f ca="1">IF(OR(INDEX(INDIRECT("times"&amp;B$2),$F162,W$28)&gt;10,INDEX(INDIRECT(D162),$E162,W$28)&lt;=INDEX(INDIRECT(D162),$E162,$F162)),0,(INDEX(INDIRECT(D162),$E162,$F162)-INDEX(INDIRECT(D162),$E162,W$28))*(10-INDEX(INDIRECT("times"&amp;B$2),$F162,W$28))/10)</f>
        <v>0</v>
      </c>
      <c r="X162" s="47">
        <f ca="1">IF(OR(INDEX(INDIRECT("times"&amp;B$2),$F162,X$28)&gt;10,INDEX(INDIRECT(D162),$E162,X$28)&lt;=INDEX(INDIRECT(D162),$E162,$F162)),0,(INDEX(INDIRECT(D162),$E162,$F162)-INDEX(INDIRECT(D162),$E162,X$28))*(10-INDEX(INDIRECT("times"&amp;B$2),$F162,X$28))/10)</f>
        <v>0</v>
      </c>
      <c r="Y162" s="47">
        <f ca="1">IF(OR(INDEX(INDIRECT("times"&amp;B$2),$F162,Y$28)&gt;10,INDEX(INDIRECT(D162),$E162,Y$28)&lt;=INDEX(INDIRECT(D162),$E162,$F162)),0,(INDEX(INDIRECT(D162),$E162,$F162)-INDEX(INDIRECT(D162),$E162,Y$28))*(10-INDEX(INDIRECT("times"&amp;B$2),$F162,Y$28))/10)</f>
        <v>0</v>
      </c>
      <c r="Z162" s="47">
        <f ca="1">IF(OR(INDEX(INDIRECT("times"&amp;B$2),$F162,Z$28)&gt;10,INDEX(INDIRECT(D162),$E162,Z$28)&lt;=INDEX(INDIRECT(D162),$E162,$F162)),0,(INDEX(INDIRECT(D162),$E162,$F162)-INDEX(INDIRECT(D162),$E162,Z$28))*(10-INDEX(INDIRECT("times"&amp;B$2),$F162,Z$28))/10)</f>
        <v>0</v>
      </c>
      <c r="AA162" s="48">
        <f ca="1">IF(OR(INDEX(INDIRECT("times"&amp;B$2),$F162,AA$28)&gt;10,INDEX(INDIRECT(D162),$E162,AA$28)&lt;=INDEX(INDIRECT(D162),$E162,$F162)),0,(INDEX(INDIRECT(D162),$E162,$F162)-INDEX(INDIRECT(D162),$E162,AA$28))*(10-INDEX(INDIRECT("times"&amp;B$2),$F162,AA$28))/10)</f>
        <v>0</v>
      </c>
      <c r="AB162" s="201">
        <v>15</v>
      </c>
      <c r="AD162" s="18" t="s">
        <v>203</v>
      </c>
      <c r="AE162" s="122">
        <f>AD131</f>
        <v>1</v>
      </c>
      <c r="AF162" s="122" t="str">
        <f>AD132</f>
        <v>shop1834</v>
      </c>
      <c r="AG162" s="210" t="str">
        <f t="shared" si="599"/>
        <v>core1_shop1834</v>
      </c>
      <c r="AH162" s="122">
        <v>1</v>
      </c>
      <c r="AI162" s="33">
        <v>15</v>
      </c>
      <c r="AJ162" s="46">
        <f ca="1">IF(OR(INDEX(INDIRECT("times"&amp;AE$2),$F162,AJ$28)&gt;10,INDEX(INDIRECT(AG162),$E162,AJ$28)&lt;=INDEX(INDIRECT(AG162),$E162,$F162)),0,(INDEX(INDIRECT(AG162),$E162,$F162)-INDEX(INDIRECT(AG162),$E162,AJ$28))*(10-INDEX(INDIRECT("times"&amp;AE$2),$F162,AJ$28))/10)</f>
        <v>0</v>
      </c>
      <c r="AK162" s="47">
        <f ca="1">IF(OR(INDEX(INDIRECT("times"&amp;AE$2),$F162,AK$28)&gt;10,INDEX(INDIRECT(AG162),$E162,AK$28)&lt;=INDEX(INDIRECT(AG162),$E162,$F162)),0,(INDEX(INDIRECT(AG162),$E162,$F162)-INDEX(INDIRECT(AG162),$E162,AK$28))*(10-INDEX(INDIRECT("times"&amp;AE$2),$F162,AK$28))/10)</f>
        <v>0</v>
      </c>
      <c r="AL162" s="47">
        <f ca="1">IF(OR(INDEX(INDIRECT("times"&amp;AE$2),$F162,AL$28)&gt;10,INDEX(INDIRECT(AG162),$E162,AL$28)&lt;=INDEX(INDIRECT(AG162),$E162,$F162)),0,(INDEX(INDIRECT(AG162),$E162,$F162)-INDEX(INDIRECT(AG162),$E162,AL$28))*(10-INDEX(INDIRECT("times"&amp;AE$2),$F162,AL$28))/10)</f>
        <v>0</v>
      </c>
      <c r="AM162" s="47">
        <f ca="1">IF(OR(INDEX(INDIRECT("times"&amp;AE$2),$F162,AM$28)&gt;10,INDEX(INDIRECT(AG162),$E162,AM$28)&lt;=INDEX(INDIRECT(AG162),$E162,$F162)),0,(INDEX(INDIRECT(AG162),$E162,$F162)-INDEX(INDIRECT(AG162),$E162,AM$28))*(10-INDEX(INDIRECT("times"&amp;AE$2),$F162,AM$28))/10)</f>
        <v>0</v>
      </c>
      <c r="AN162" s="47">
        <f ca="1">IF(OR(INDEX(INDIRECT("times"&amp;AE$2),$F162,AN$28)&gt;10,INDEX(INDIRECT(AG162),$E162,AN$28)&lt;=INDEX(INDIRECT(AG162),$E162,$F162)),0,(INDEX(INDIRECT(AG162),$E162,$F162)-INDEX(INDIRECT(AG162),$E162,AN$28))*(10-INDEX(INDIRECT("times"&amp;AE$2),$F162,AN$28))/10)</f>
        <v>0</v>
      </c>
      <c r="AO162" s="47">
        <f ca="1">IF(OR(INDEX(INDIRECT("times"&amp;AE$2),$F162,AO$28)&gt;10,INDEX(INDIRECT(AG162),$E162,AO$28)&lt;=INDEX(INDIRECT(AG162),$E162,$F162)),0,(INDEX(INDIRECT(AG162),$E162,$F162)-INDEX(INDIRECT(AG162),$E162,AO$28))*(10-INDEX(INDIRECT("times"&amp;AE$2),$F162,AO$28))/10)</f>
        <v>0</v>
      </c>
      <c r="AP162" s="47">
        <f ca="1">IF(OR(INDEX(INDIRECT("times"&amp;AE$2),$F162,AP$28)&gt;10,INDEX(INDIRECT(AG162),$E162,AP$28)&lt;=INDEX(INDIRECT(AG162),$E162,$F162)),0,(INDEX(INDIRECT(AG162),$E162,$F162)-INDEX(INDIRECT(AG162),$E162,AP$28))*(10-INDEX(INDIRECT("times"&amp;AE$2),$F162,AP$28))/10)</f>
        <v>0</v>
      </c>
      <c r="AQ162" s="47">
        <f ca="1">IF(OR(INDEX(INDIRECT("times"&amp;AE$2),$F162,AQ$28)&gt;10,INDEX(INDIRECT(AG162),$E162,AQ$28)&lt;=INDEX(INDIRECT(AG162),$E162,$F162)),0,(INDEX(INDIRECT(AG162),$E162,$F162)-INDEX(INDIRECT(AG162),$E162,AQ$28))*(10-INDEX(INDIRECT("times"&amp;AE$2),$F162,AQ$28))/10)</f>
        <v>0</v>
      </c>
      <c r="AR162" s="47">
        <f ca="1">IF(OR(INDEX(INDIRECT("times"&amp;AE$2),$F162,AR$28)&gt;10,INDEX(INDIRECT(AG162),$E162,AR$28)&lt;=INDEX(INDIRECT(AG162),$E162,$F162)),0,(INDEX(INDIRECT(AG162),$E162,$F162)-INDEX(INDIRECT(AG162),$E162,AR$28))*(10-INDEX(INDIRECT("times"&amp;AE$2),$F162,AR$28))/10)</f>
        <v>0</v>
      </c>
      <c r="AS162" s="47">
        <f ca="1">IF(OR(INDEX(INDIRECT("times"&amp;AE$2),$F162,AS$28)&gt;10,INDEX(INDIRECT(AG162),$E162,AS$28)&lt;=INDEX(INDIRECT(AG162),$E162,$F162)),0,(INDEX(INDIRECT(AG162),$E162,$F162)-INDEX(INDIRECT(AG162),$E162,AS$28))*(10-INDEX(INDIRECT("times"&amp;AE$2),$F162,AS$28))/10)</f>
        <v>0</v>
      </c>
      <c r="AT162" s="47">
        <f ca="1">IF(OR(INDEX(INDIRECT("times"&amp;AE$2),$F162,AT$28)&gt;10,INDEX(INDIRECT(AG162),$E162,AT$28)&lt;=INDEX(INDIRECT(AG162),$E162,$F162)),0,(INDEX(INDIRECT(AG162),$E162,$F162)-INDEX(INDIRECT(AG162),$E162,AT$28))*(10-INDEX(INDIRECT("times"&amp;AE$2),$F162,AT$28))/10)</f>
        <v>0</v>
      </c>
      <c r="AU162" s="47">
        <f ca="1">IF(OR(INDEX(INDIRECT("times"&amp;AE$2),$F162,AU$28)&gt;10,INDEX(INDIRECT(AG162),$E162,AU$28)&lt;=INDEX(INDIRECT(AG162),$E162,$F162)),0,(INDEX(INDIRECT(AG162),$E162,$F162)-INDEX(INDIRECT(AG162),$E162,AU$28))*(10-INDEX(INDIRECT("times"&amp;AE$2),$F162,AU$28))/10)</f>
        <v>0</v>
      </c>
      <c r="AV162" s="47">
        <f ca="1">IF(OR(INDEX(INDIRECT("times"&amp;AE$2),$F162,AV$28)&gt;10,INDEX(INDIRECT(AG162),$E162,AV$28)&lt;=INDEX(INDIRECT(AG162),$E162,$F162)),0,(INDEX(INDIRECT(AG162),$E162,$F162)-INDEX(INDIRECT(AG162),$E162,AV$28))*(10-INDEX(INDIRECT("times"&amp;AE$2),$F162,AV$28))/10)</f>
        <v>0</v>
      </c>
      <c r="AW162" s="47">
        <f ca="1">IF(OR(INDEX(INDIRECT("times"&amp;AE$2),$F162,AW$28)&gt;10,INDEX(INDIRECT(AG162),$E162,AW$28)&lt;=INDEX(INDIRECT(AG162),$E162,$F162)),0,(INDEX(INDIRECT(AG162),$E162,$F162)-INDEX(INDIRECT(AG162),$E162,AW$28))*(10-INDEX(INDIRECT("times"&amp;AE$2),$F162,AW$28))/10)</f>
        <v>0</v>
      </c>
      <c r="AX162" s="47">
        <f ca="1">IF(OR(INDEX(INDIRECT("times"&amp;AE$2),$F162,AX$28)&gt;10,INDEX(INDIRECT(AG162),$E162,AX$28)&lt;=INDEX(INDIRECT(AG162),$E162,$F162)),0,(INDEX(INDIRECT(AG162),$E162,$F162)-INDEX(INDIRECT(AG162),$E162,AX$28))*(10-INDEX(INDIRECT("times"&amp;AE$2),$F162,AX$28))/10)</f>
        <v>0</v>
      </c>
      <c r="AY162" s="47">
        <f ca="1">IF(OR(INDEX(INDIRECT("times"&amp;AE$2),$F162,AY$28)&gt;10,INDEX(INDIRECT(AG162),$E162,AY$28)&lt;=INDEX(INDIRECT(AG162),$E162,$F162)),0,(INDEX(INDIRECT(AG162),$E162,$F162)-INDEX(INDIRECT(AG162),$E162,AY$28))*(10-INDEX(INDIRECT("times"&amp;AE$2),$F162,AY$28))/10)</f>
        <v>0</v>
      </c>
      <c r="AZ162" s="47">
        <f ca="1">IF(OR(INDEX(INDIRECT("times"&amp;AE$2),$F162,AZ$28)&gt;10,INDEX(INDIRECT(AG162),$E162,AZ$28)&lt;=INDEX(INDIRECT(AG162),$E162,$F162)),0,(INDEX(INDIRECT(AG162),$E162,$F162)-INDEX(INDIRECT(AG162),$E162,AZ$28))*(10-INDEX(INDIRECT("times"&amp;AE$2),$F162,AZ$28))/10)</f>
        <v>0</v>
      </c>
      <c r="BA162" s="47">
        <f ca="1">IF(OR(INDEX(INDIRECT("times"&amp;AE$2),$F162,BA$28)&gt;10,INDEX(INDIRECT(AG162),$E162,BA$28)&lt;=INDEX(INDIRECT(AG162),$E162,$F162)),0,(INDEX(INDIRECT(AG162),$E162,$F162)-INDEX(INDIRECT(AG162),$E162,BA$28))*(10-INDEX(INDIRECT("times"&amp;AE$2),$F162,BA$28))/10)</f>
        <v>0</v>
      </c>
      <c r="BB162" s="47">
        <f ca="1">IF(OR(INDEX(INDIRECT("times"&amp;AE$2),$F162,BB$28)&gt;10,INDEX(INDIRECT(AG162),$E162,BB$28)&lt;=INDEX(INDIRECT(AG162),$E162,$F162)),0,(INDEX(INDIRECT(AG162),$E162,$F162)-INDEX(INDIRECT(AG162),$E162,BB$28))*(10-INDEX(INDIRECT("times"&amp;AE$2),$F162,BB$28))/10)</f>
        <v>0</v>
      </c>
      <c r="BC162" s="47">
        <f ca="1">IF(OR(INDEX(INDIRECT("times"&amp;AE$2),$F162,BC$28)&gt;10,INDEX(INDIRECT(AG162),$E162,BC$28)&lt;=INDEX(INDIRECT(AG162),$E162,$F162)),0,(INDEX(INDIRECT(AG162),$E162,$F162)-INDEX(INDIRECT(AG162),$E162,BC$28))*(10-INDEX(INDIRECT("times"&amp;AE$2),$F162,BC$28))/10)</f>
        <v>0</v>
      </c>
      <c r="BD162" s="48">
        <f ca="1">IF(OR(INDEX(INDIRECT("times"&amp;AE$2),$F162,BD$28)&gt;10,INDEX(INDIRECT(AG162),$E162,BD$28)&lt;=INDEX(INDIRECT(AG162),$E162,$F162)),0,(INDEX(INDIRECT(AG162),$E162,$F162)-INDEX(INDIRECT(AG162),$E162,BD$28))*(10-INDEX(INDIRECT("times"&amp;AE$2),$F162,BD$28))/10)</f>
        <v>0</v>
      </c>
      <c r="BE162" s="201">
        <v>15</v>
      </c>
      <c r="BG162" s="18" t="s">
        <v>203</v>
      </c>
      <c r="BH162" s="122">
        <f>BG131</f>
        <v>1</v>
      </c>
      <c r="BI162" s="122" t="str">
        <f>BG132</f>
        <v>lei1834</v>
      </c>
      <c r="BJ162" s="210" t="str">
        <f t="shared" si="600"/>
        <v>core1_lei1834</v>
      </c>
      <c r="BK162" s="122">
        <v>1</v>
      </c>
      <c r="BL162" s="33">
        <v>15</v>
      </c>
      <c r="BM162" s="46">
        <f ca="1">IF(OR(INDEX(INDIRECT("times"&amp;BH$2),$F162,BM$28)&gt;10,INDEX(INDIRECT(BJ162),$E162,BM$28)&lt;=INDEX(INDIRECT(BJ162),$E162,$F162)),0,(INDEX(INDIRECT(BJ162),$E162,$F162)-INDEX(INDIRECT(BJ162),$E162,BM$28))*(10-INDEX(INDIRECT("times"&amp;BH$2),$F162,BM$28))/10)</f>
        <v>0</v>
      </c>
      <c r="BN162" s="47">
        <f ca="1">IF(OR(INDEX(INDIRECT("times"&amp;BH$2),$F162,BN$28)&gt;10,INDEX(INDIRECT(BJ162),$E162,BN$28)&lt;=INDEX(INDIRECT(BJ162),$E162,$F162)),0,(INDEX(INDIRECT(BJ162),$E162,$F162)-INDEX(INDIRECT(BJ162),$E162,BN$28))*(10-INDEX(INDIRECT("times"&amp;BH$2),$F162,BN$28))/10)</f>
        <v>0</v>
      </c>
      <c r="BO162" s="47">
        <f ca="1">IF(OR(INDEX(INDIRECT("times"&amp;BH$2),$F162,BO$28)&gt;10,INDEX(INDIRECT(BJ162),$E162,BO$28)&lt;=INDEX(INDIRECT(BJ162),$E162,$F162)),0,(INDEX(INDIRECT(BJ162),$E162,$F162)-INDEX(INDIRECT(BJ162),$E162,BO$28))*(10-INDEX(INDIRECT("times"&amp;BH$2),$F162,BO$28))/10)</f>
        <v>0</v>
      </c>
      <c r="BP162" s="47">
        <f ca="1">IF(OR(INDEX(INDIRECT("times"&amp;BH$2),$F162,BP$28)&gt;10,INDEX(INDIRECT(BJ162),$E162,BP$28)&lt;=INDEX(INDIRECT(BJ162),$E162,$F162)),0,(INDEX(INDIRECT(BJ162),$E162,$F162)-INDEX(INDIRECT(BJ162),$E162,BP$28))*(10-INDEX(INDIRECT("times"&amp;BH$2),$F162,BP$28))/10)</f>
        <v>0</v>
      </c>
      <c r="BQ162" s="47">
        <f ca="1">IF(OR(INDEX(INDIRECT("times"&amp;BH$2),$F162,BQ$28)&gt;10,INDEX(INDIRECT(BJ162),$E162,BQ$28)&lt;=INDEX(INDIRECT(BJ162),$E162,$F162)),0,(INDEX(INDIRECT(BJ162),$E162,$F162)-INDEX(INDIRECT(BJ162),$E162,BQ$28))*(10-INDEX(INDIRECT("times"&amp;BH$2),$F162,BQ$28))/10)</f>
        <v>0</v>
      </c>
      <c r="BR162" s="47">
        <f ca="1">IF(OR(INDEX(INDIRECT("times"&amp;BH$2),$F162,BR$28)&gt;10,INDEX(INDIRECT(BJ162),$E162,BR$28)&lt;=INDEX(INDIRECT(BJ162),$E162,$F162)),0,(INDEX(INDIRECT(BJ162),$E162,$F162)-INDEX(INDIRECT(BJ162),$E162,BR$28))*(10-INDEX(INDIRECT("times"&amp;BH$2),$F162,BR$28))/10)</f>
        <v>0</v>
      </c>
      <c r="BS162" s="47">
        <f ca="1">IF(OR(INDEX(INDIRECT("times"&amp;BH$2),$F162,BS$28)&gt;10,INDEX(INDIRECT(BJ162),$E162,BS$28)&lt;=INDEX(INDIRECT(BJ162),$E162,$F162)),0,(INDEX(INDIRECT(BJ162),$E162,$F162)-INDEX(INDIRECT(BJ162),$E162,BS$28))*(10-INDEX(INDIRECT("times"&amp;BH$2),$F162,BS$28))/10)</f>
        <v>0</v>
      </c>
      <c r="BT162" s="47">
        <f ca="1">IF(OR(INDEX(INDIRECT("times"&amp;BH$2),$F162,BT$28)&gt;10,INDEX(INDIRECT(BJ162),$E162,BT$28)&lt;=INDEX(INDIRECT(BJ162),$E162,$F162)),0,(INDEX(INDIRECT(BJ162),$E162,$F162)-INDEX(INDIRECT(BJ162),$E162,BT$28))*(10-INDEX(INDIRECT("times"&amp;BH$2),$F162,BT$28))/10)</f>
        <v>0</v>
      </c>
      <c r="BU162" s="47">
        <f ca="1">IF(OR(INDEX(INDIRECT("times"&amp;BH$2),$F162,BU$28)&gt;10,INDEX(INDIRECT(BJ162),$E162,BU$28)&lt;=INDEX(INDIRECT(BJ162),$E162,$F162)),0,(INDEX(INDIRECT(BJ162),$E162,$F162)-INDEX(INDIRECT(BJ162),$E162,BU$28))*(10-INDEX(INDIRECT("times"&amp;BH$2),$F162,BU$28))/10)</f>
        <v>0</v>
      </c>
      <c r="BV162" s="47">
        <f ca="1">IF(OR(INDEX(INDIRECT("times"&amp;BH$2),$F162,BV$28)&gt;10,INDEX(INDIRECT(BJ162),$E162,BV$28)&lt;=INDEX(INDIRECT(BJ162),$E162,$F162)),0,(INDEX(INDIRECT(BJ162),$E162,$F162)-INDEX(INDIRECT(BJ162),$E162,BV$28))*(10-INDEX(INDIRECT("times"&amp;BH$2),$F162,BV$28))/10)</f>
        <v>0</v>
      </c>
      <c r="BW162" s="47">
        <f ca="1">IF(OR(INDEX(INDIRECT("times"&amp;BH$2),$F162,BW$28)&gt;10,INDEX(INDIRECT(BJ162),$E162,BW$28)&lt;=INDEX(INDIRECT(BJ162),$E162,$F162)),0,(INDEX(INDIRECT(BJ162),$E162,$F162)-INDEX(INDIRECT(BJ162),$E162,BW$28))*(10-INDEX(INDIRECT("times"&amp;BH$2),$F162,BW$28))/10)</f>
        <v>0</v>
      </c>
      <c r="BX162" s="47">
        <f ca="1">IF(OR(INDEX(INDIRECT("times"&amp;BH$2),$F162,BX$28)&gt;10,INDEX(INDIRECT(BJ162),$E162,BX$28)&lt;=INDEX(INDIRECT(BJ162),$E162,$F162)),0,(INDEX(INDIRECT(BJ162),$E162,$F162)-INDEX(INDIRECT(BJ162),$E162,BX$28))*(10-INDEX(INDIRECT("times"&amp;BH$2),$F162,BX$28))/10)</f>
        <v>0</v>
      </c>
      <c r="BY162" s="47">
        <f ca="1">IF(OR(INDEX(INDIRECT("times"&amp;BH$2),$F162,BY$28)&gt;10,INDEX(INDIRECT(BJ162),$E162,BY$28)&lt;=INDEX(INDIRECT(BJ162),$E162,$F162)),0,(INDEX(INDIRECT(BJ162),$E162,$F162)-INDEX(INDIRECT(BJ162),$E162,BY$28))*(10-INDEX(INDIRECT("times"&amp;BH$2),$F162,BY$28))/10)</f>
        <v>0</v>
      </c>
      <c r="BZ162" s="47">
        <f ca="1">IF(OR(INDEX(INDIRECT("times"&amp;BH$2),$F162,BZ$28)&gt;10,INDEX(INDIRECT(BJ162),$E162,BZ$28)&lt;=INDEX(INDIRECT(BJ162),$E162,$F162)),0,(INDEX(INDIRECT(BJ162),$E162,$F162)-INDEX(INDIRECT(BJ162),$E162,BZ$28))*(10-INDEX(INDIRECT("times"&amp;BH$2),$F162,BZ$28))/10)</f>
        <v>0</v>
      </c>
      <c r="CA162" s="47">
        <f ca="1">IF(OR(INDEX(INDIRECT("times"&amp;BH$2),$F162,CA$28)&gt;10,INDEX(INDIRECT(BJ162),$E162,CA$28)&lt;=INDEX(INDIRECT(BJ162),$E162,$F162)),0,(INDEX(INDIRECT(BJ162),$E162,$F162)-INDEX(INDIRECT(BJ162),$E162,CA$28))*(10-INDEX(INDIRECT("times"&amp;BH$2),$F162,CA$28))/10)</f>
        <v>0</v>
      </c>
      <c r="CB162" s="47">
        <f ca="1">IF(OR(INDEX(INDIRECT("times"&amp;BH$2),$F162,CB$28)&gt;10,INDEX(INDIRECT(BJ162),$E162,CB$28)&lt;=INDEX(INDIRECT(BJ162),$E162,$F162)),0,(INDEX(INDIRECT(BJ162),$E162,$F162)-INDEX(INDIRECT(BJ162),$E162,CB$28))*(10-INDEX(INDIRECT("times"&amp;BH$2),$F162,CB$28))/10)</f>
        <v>0</v>
      </c>
      <c r="CC162" s="47">
        <f ca="1">IF(OR(INDEX(INDIRECT("times"&amp;BH$2),$F162,CC$28)&gt;10,INDEX(INDIRECT(BJ162),$E162,CC$28)&lt;=INDEX(INDIRECT(BJ162),$E162,$F162)),0,(INDEX(INDIRECT(BJ162),$E162,$F162)-INDEX(INDIRECT(BJ162),$E162,CC$28))*(10-INDEX(INDIRECT("times"&amp;BH$2),$F162,CC$28))/10)</f>
        <v>0</v>
      </c>
      <c r="CD162" s="47">
        <f ca="1">IF(OR(INDEX(INDIRECT("times"&amp;BH$2),$F162,CD$28)&gt;10,INDEX(INDIRECT(BJ162),$E162,CD$28)&lt;=INDEX(INDIRECT(BJ162),$E162,$F162)),0,(INDEX(INDIRECT(BJ162),$E162,$F162)-INDEX(INDIRECT(BJ162),$E162,CD$28))*(10-INDEX(INDIRECT("times"&amp;BH$2),$F162,CD$28))/10)</f>
        <v>0</v>
      </c>
      <c r="CE162" s="47">
        <f ca="1">IF(OR(INDEX(INDIRECT("times"&amp;BH$2),$F162,CE$28)&gt;10,INDEX(INDIRECT(BJ162),$E162,CE$28)&lt;=INDEX(INDIRECT(BJ162),$E162,$F162)),0,(INDEX(INDIRECT(BJ162),$E162,$F162)-INDEX(INDIRECT(BJ162),$E162,CE$28))*(10-INDEX(INDIRECT("times"&amp;BH$2),$F162,CE$28))/10)</f>
        <v>0</v>
      </c>
      <c r="CF162" s="47">
        <f ca="1">IF(OR(INDEX(INDIRECT("times"&amp;BH$2),$F162,CF$28)&gt;10,INDEX(INDIRECT(BJ162),$E162,CF$28)&lt;=INDEX(INDIRECT(BJ162),$E162,$F162)),0,(INDEX(INDIRECT(BJ162),$E162,$F162)-INDEX(INDIRECT(BJ162),$E162,CF$28))*(10-INDEX(INDIRECT("times"&amp;BH$2),$F162,CF$28))/10)</f>
        <v>0</v>
      </c>
      <c r="CG162" s="48">
        <f ca="1">IF(OR(INDEX(INDIRECT("times"&amp;BH$2),$F162,CG$28)&gt;10,INDEX(INDIRECT(BJ162),$E162,CG$28)&lt;=INDEX(INDIRECT(BJ162),$E162,$F162)),0,(INDEX(INDIRECT(BJ162),$E162,$F162)-INDEX(INDIRECT(BJ162),$E162,CG$28))*(10-INDEX(INDIRECT("times"&amp;BH$2),$F162,CG$28))/10)</f>
        <v>0</v>
      </c>
      <c r="CH162" s="201">
        <v>15</v>
      </c>
      <c r="CJ162" s="18" t="s">
        <v>203</v>
      </c>
      <c r="CK162" s="122">
        <f>CJ131</f>
        <v>1</v>
      </c>
      <c r="CL162" s="122" t="str">
        <f>CJ132</f>
        <v>work3564</v>
      </c>
      <c r="CM162" s="210" t="str">
        <f t="shared" si="601"/>
        <v>core1_work3564</v>
      </c>
      <c r="CN162" s="122">
        <v>1</v>
      </c>
      <c r="CO162" s="33">
        <v>15</v>
      </c>
      <c r="CP162" s="46">
        <f ca="1">IF(OR(INDEX(INDIRECT("times"&amp;CK$2),$F162,CP$28)&gt;10,INDEX(INDIRECT(CM162),$E162,CP$28)&lt;=INDEX(INDIRECT(CM162),$E162,$F162)),0,(INDEX(INDIRECT(CM162),$E162,$F162)-INDEX(INDIRECT(CM162),$E162,CP$28))*(10-INDEX(INDIRECT("times"&amp;CK$2),$F162,CP$28))/10)</f>
        <v>0</v>
      </c>
      <c r="CQ162" s="47">
        <f ca="1">IF(OR(INDEX(INDIRECT("times"&amp;CK$2),$F162,CQ$28)&gt;10,INDEX(INDIRECT(CM162),$E162,CQ$28)&lt;=INDEX(INDIRECT(CM162),$E162,$F162)),0,(INDEX(INDIRECT(CM162),$E162,$F162)-INDEX(INDIRECT(CM162),$E162,CQ$28))*(10-INDEX(INDIRECT("times"&amp;CK$2),$F162,CQ$28))/10)</f>
        <v>0</v>
      </c>
      <c r="CR162" s="47">
        <f ca="1">IF(OR(INDEX(INDIRECT("times"&amp;CK$2),$F162,CR$28)&gt;10,INDEX(INDIRECT(CM162),$E162,CR$28)&lt;=INDEX(INDIRECT(CM162),$E162,$F162)),0,(INDEX(INDIRECT(CM162),$E162,$F162)-INDEX(INDIRECT(CM162),$E162,CR$28))*(10-INDEX(INDIRECT("times"&amp;CK$2),$F162,CR$28))/10)</f>
        <v>0</v>
      </c>
      <c r="CS162" s="47">
        <f ca="1">IF(OR(INDEX(INDIRECT("times"&amp;CK$2),$F162,CS$28)&gt;10,INDEX(INDIRECT(CM162),$E162,CS$28)&lt;=INDEX(INDIRECT(CM162),$E162,$F162)),0,(INDEX(INDIRECT(CM162),$E162,$F162)-INDEX(INDIRECT(CM162),$E162,CS$28))*(10-INDEX(INDIRECT("times"&amp;CK$2),$F162,CS$28))/10)</f>
        <v>0</v>
      </c>
      <c r="CT162" s="47">
        <f ca="1">IF(OR(INDEX(INDIRECT("times"&amp;CK$2),$F162,CT$28)&gt;10,INDEX(INDIRECT(CM162),$E162,CT$28)&lt;=INDEX(INDIRECT(CM162),$E162,$F162)),0,(INDEX(INDIRECT(CM162),$E162,$F162)-INDEX(INDIRECT(CM162),$E162,CT$28))*(10-INDEX(INDIRECT("times"&amp;CK$2),$F162,CT$28))/10)</f>
        <v>0</v>
      </c>
      <c r="CU162" s="47">
        <f ca="1">IF(OR(INDEX(INDIRECT("times"&amp;CK$2),$F162,CU$28)&gt;10,INDEX(INDIRECT(CM162),$E162,CU$28)&lt;=INDEX(INDIRECT(CM162),$E162,$F162)),0,(INDEX(INDIRECT(CM162),$E162,$F162)-INDEX(INDIRECT(CM162),$E162,CU$28))*(10-INDEX(INDIRECT("times"&amp;CK$2),$F162,CU$28))/10)</f>
        <v>0</v>
      </c>
      <c r="CV162" s="47">
        <f ca="1">IF(OR(INDEX(INDIRECT("times"&amp;CK$2),$F162,CV$28)&gt;10,INDEX(INDIRECT(CM162),$E162,CV$28)&lt;=INDEX(INDIRECT(CM162),$E162,$F162)),0,(INDEX(INDIRECT(CM162),$E162,$F162)-INDEX(INDIRECT(CM162),$E162,CV$28))*(10-INDEX(INDIRECT("times"&amp;CK$2),$F162,CV$28))/10)</f>
        <v>0</v>
      </c>
      <c r="CW162" s="47">
        <f ca="1">IF(OR(INDEX(INDIRECT("times"&amp;CK$2),$F162,CW$28)&gt;10,INDEX(INDIRECT(CM162),$E162,CW$28)&lt;=INDEX(INDIRECT(CM162),$E162,$F162)),0,(INDEX(INDIRECT(CM162),$E162,$F162)-INDEX(INDIRECT(CM162),$E162,CW$28))*(10-INDEX(INDIRECT("times"&amp;CK$2),$F162,CW$28))/10)</f>
        <v>0</v>
      </c>
      <c r="CX162" s="47">
        <f ca="1">IF(OR(INDEX(INDIRECT("times"&amp;CK$2),$F162,CX$28)&gt;10,INDEX(INDIRECT(CM162),$E162,CX$28)&lt;=INDEX(INDIRECT(CM162),$E162,$F162)),0,(INDEX(INDIRECT(CM162),$E162,$F162)-INDEX(INDIRECT(CM162),$E162,CX$28))*(10-INDEX(INDIRECT("times"&amp;CK$2),$F162,CX$28))/10)</f>
        <v>0</v>
      </c>
      <c r="CY162" s="47">
        <f ca="1">IF(OR(INDEX(INDIRECT("times"&amp;CK$2),$F162,CY$28)&gt;10,INDEX(INDIRECT(CM162),$E162,CY$28)&lt;=INDEX(INDIRECT(CM162),$E162,$F162)),0,(INDEX(INDIRECT(CM162),$E162,$F162)-INDEX(INDIRECT(CM162),$E162,CY$28))*(10-INDEX(INDIRECT("times"&amp;CK$2),$F162,CY$28))/10)</f>
        <v>0</v>
      </c>
      <c r="CZ162" s="47">
        <f ca="1">IF(OR(INDEX(INDIRECT("times"&amp;CK$2),$F162,CZ$28)&gt;10,INDEX(INDIRECT(CM162),$E162,CZ$28)&lt;=INDEX(INDIRECT(CM162),$E162,$F162)),0,(INDEX(INDIRECT(CM162),$E162,$F162)-INDEX(INDIRECT(CM162),$E162,CZ$28))*(10-INDEX(INDIRECT("times"&amp;CK$2),$F162,CZ$28))/10)</f>
        <v>0</v>
      </c>
      <c r="DA162" s="47">
        <f ca="1">IF(OR(INDEX(INDIRECT("times"&amp;CK$2),$F162,DA$28)&gt;10,INDEX(INDIRECT(CM162),$E162,DA$28)&lt;=INDEX(INDIRECT(CM162),$E162,$F162)),0,(INDEX(INDIRECT(CM162),$E162,$F162)-INDEX(INDIRECT(CM162),$E162,DA$28))*(10-INDEX(INDIRECT("times"&amp;CK$2),$F162,DA$28))/10)</f>
        <v>0</v>
      </c>
      <c r="DB162" s="47">
        <f ca="1">IF(OR(INDEX(INDIRECT("times"&amp;CK$2),$F162,DB$28)&gt;10,INDEX(INDIRECT(CM162),$E162,DB$28)&lt;=INDEX(INDIRECT(CM162),$E162,$F162)),0,(INDEX(INDIRECT(CM162),$E162,$F162)-INDEX(INDIRECT(CM162),$E162,DB$28))*(10-INDEX(INDIRECT("times"&amp;CK$2),$F162,DB$28))/10)</f>
        <v>0</v>
      </c>
      <c r="DC162" s="47">
        <f ca="1">IF(OR(INDEX(INDIRECT("times"&amp;CK$2),$F162,DC$28)&gt;10,INDEX(INDIRECT(CM162),$E162,DC$28)&lt;=INDEX(INDIRECT(CM162),$E162,$F162)),0,(INDEX(INDIRECT(CM162),$E162,$F162)-INDEX(INDIRECT(CM162),$E162,DC$28))*(10-INDEX(INDIRECT("times"&amp;CK$2),$F162,DC$28))/10)</f>
        <v>0</v>
      </c>
      <c r="DD162" s="47">
        <f ca="1">IF(OR(INDEX(INDIRECT("times"&amp;CK$2),$F162,DD$28)&gt;10,INDEX(INDIRECT(CM162),$E162,DD$28)&lt;=INDEX(INDIRECT(CM162),$E162,$F162)),0,(INDEX(INDIRECT(CM162),$E162,$F162)-INDEX(INDIRECT(CM162),$E162,DD$28))*(10-INDEX(INDIRECT("times"&amp;CK$2),$F162,DD$28))/10)</f>
        <v>0</v>
      </c>
      <c r="DE162" s="47">
        <f ca="1">IF(OR(INDEX(INDIRECT("times"&amp;CK$2),$F162,DE$28)&gt;10,INDEX(INDIRECT(CM162),$E162,DE$28)&lt;=INDEX(INDIRECT(CM162),$E162,$F162)),0,(INDEX(INDIRECT(CM162),$E162,$F162)-INDEX(INDIRECT(CM162),$E162,DE$28))*(10-INDEX(INDIRECT("times"&amp;CK$2),$F162,DE$28))/10)</f>
        <v>0</v>
      </c>
      <c r="DF162" s="47">
        <f ca="1">IF(OR(INDEX(INDIRECT("times"&amp;CK$2),$F162,DF$28)&gt;10,INDEX(INDIRECT(CM162),$E162,DF$28)&lt;=INDEX(INDIRECT(CM162),$E162,$F162)),0,(INDEX(INDIRECT(CM162),$E162,$F162)-INDEX(INDIRECT(CM162),$E162,DF$28))*(10-INDEX(INDIRECT("times"&amp;CK$2),$F162,DF$28))/10)</f>
        <v>0</v>
      </c>
      <c r="DG162" s="47">
        <f ca="1">IF(OR(INDEX(INDIRECT("times"&amp;CK$2),$F162,DG$28)&gt;10,INDEX(INDIRECT(CM162),$E162,DG$28)&lt;=INDEX(INDIRECT(CM162),$E162,$F162)),0,(INDEX(INDIRECT(CM162),$E162,$F162)-INDEX(INDIRECT(CM162),$E162,DG$28))*(10-INDEX(INDIRECT("times"&amp;CK$2),$F162,DG$28))/10)</f>
        <v>0</v>
      </c>
      <c r="DH162" s="47">
        <f ca="1">IF(OR(INDEX(INDIRECT("times"&amp;CK$2),$F162,DH$28)&gt;10,INDEX(INDIRECT(CM162),$E162,DH$28)&lt;=INDEX(INDIRECT(CM162),$E162,$F162)),0,(INDEX(INDIRECT(CM162),$E162,$F162)-INDEX(INDIRECT(CM162),$E162,DH$28))*(10-INDEX(INDIRECT("times"&amp;CK$2),$F162,DH$28))/10)</f>
        <v>0</v>
      </c>
      <c r="DI162" s="47">
        <f ca="1">IF(OR(INDEX(INDIRECT("times"&amp;CK$2),$F162,DI$28)&gt;10,INDEX(INDIRECT(CM162),$E162,DI$28)&lt;=INDEX(INDIRECT(CM162),$E162,$F162)),0,(INDEX(INDIRECT(CM162),$E162,$F162)-INDEX(INDIRECT(CM162),$E162,DI$28))*(10-INDEX(INDIRECT("times"&amp;CK$2),$F162,DI$28))/10)</f>
        <v>0</v>
      </c>
      <c r="DJ162" s="48">
        <f ca="1">IF(OR(INDEX(INDIRECT("times"&amp;CK$2),$F162,DJ$28)&gt;10,INDEX(INDIRECT(CM162),$E162,DJ$28)&lt;=INDEX(INDIRECT(CM162),$E162,$F162)),0,(INDEX(INDIRECT(CM162),$E162,$F162)-INDEX(INDIRECT(CM162),$E162,DJ$28))*(10-INDEX(INDIRECT("times"&amp;CK$2),$F162,DJ$28))/10)</f>
        <v>0</v>
      </c>
      <c r="DK162" s="201">
        <v>15</v>
      </c>
      <c r="DM162" s="18" t="s">
        <v>203</v>
      </c>
      <c r="DN162" s="122">
        <f>DM131</f>
        <v>1</v>
      </c>
      <c r="DO162" s="122" t="str">
        <f>DM132</f>
        <v>shop3564</v>
      </c>
      <c r="DP162" s="210" t="str">
        <f t="shared" si="602"/>
        <v>core1_shop3564</v>
      </c>
      <c r="DQ162" s="122">
        <v>1</v>
      </c>
      <c r="DR162" s="33">
        <v>15</v>
      </c>
      <c r="DS162" s="46">
        <f ca="1">IF(OR(INDEX(INDIRECT("times"&amp;DN$2),$F162,DS$28)&gt;10,INDEX(INDIRECT(DP162),$E162,DS$28)&lt;=INDEX(INDIRECT(DP162),$E162,$F162)),0,(INDEX(INDIRECT(DP162),$E162,$F162)-INDEX(INDIRECT(DP162),$E162,DS$28))*(10-INDEX(INDIRECT("times"&amp;DN$2),$F162,DS$28))/10)</f>
        <v>0</v>
      </c>
      <c r="DT162" s="47">
        <f ca="1">IF(OR(INDEX(INDIRECT("times"&amp;DN$2),$F162,DT$28)&gt;10,INDEX(INDIRECT(DP162),$E162,DT$28)&lt;=INDEX(INDIRECT(DP162),$E162,$F162)),0,(INDEX(INDIRECT(DP162),$E162,$F162)-INDEX(INDIRECT(DP162),$E162,DT$28))*(10-INDEX(INDIRECT("times"&amp;DN$2),$F162,DT$28))/10)</f>
        <v>0</v>
      </c>
      <c r="DU162" s="47">
        <f ca="1">IF(OR(INDEX(INDIRECT("times"&amp;DN$2),$F162,DU$28)&gt;10,INDEX(INDIRECT(DP162),$E162,DU$28)&lt;=INDEX(INDIRECT(DP162),$E162,$F162)),0,(INDEX(INDIRECT(DP162),$E162,$F162)-INDEX(INDIRECT(DP162),$E162,DU$28))*(10-INDEX(INDIRECT("times"&amp;DN$2),$F162,DU$28))/10)</f>
        <v>0</v>
      </c>
      <c r="DV162" s="47">
        <f ca="1">IF(OR(INDEX(INDIRECT("times"&amp;DN$2),$F162,DV$28)&gt;10,INDEX(INDIRECT(DP162),$E162,DV$28)&lt;=INDEX(INDIRECT(DP162),$E162,$F162)),0,(INDEX(INDIRECT(DP162),$E162,$F162)-INDEX(INDIRECT(DP162),$E162,DV$28))*(10-INDEX(INDIRECT("times"&amp;DN$2),$F162,DV$28))/10)</f>
        <v>0</v>
      </c>
      <c r="DW162" s="47">
        <f ca="1">IF(OR(INDEX(INDIRECT("times"&amp;DN$2),$F162,DW$28)&gt;10,INDEX(INDIRECT(DP162),$E162,DW$28)&lt;=INDEX(INDIRECT(DP162),$E162,$F162)),0,(INDEX(INDIRECT(DP162),$E162,$F162)-INDEX(INDIRECT(DP162),$E162,DW$28))*(10-INDEX(INDIRECT("times"&amp;DN$2),$F162,DW$28))/10)</f>
        <v>0</v>
      </c>
      <c r="DX162" s="47">
        <f ca="1">IF(OR(INDEX(INDIRECT("times"&amp;DN$2),$F162,DX$28)&gt;10,INDEX(INDIRECT(DP162),$E162,DX$28)&lt;=INDEX(INDIRECT(DP162),$E162,$F162)),0,(INDEX(INDIRECT(DP162),$E162,$F162)-INDEX(INDIRECT(DP162),$E162,DX$28))*(10-INDEX(INDIRECT("times"&amp;DN$2),$F162,DX$28))/10)</f>
        <v>0</v>
      </c>
      <c r="DY162" s="47">
        <f ca="1">IF(OR(INDEX(INDIRECT("times"&amp;DN$2),$F162,DY$28)&gt;10,INDEX(INDIRECT(DP162),$E162,DY$28)&lt;=INDEX(INDIRECT(DP162),$E162,$F162)),0,(INDEX(INDIRECT(DP162),$E162,$F162)-INDEX(INDIRECT(DP162),$E162,DY$28))*(10-INDEX(INDIRECT("times"&amp;DN$2),$F162,DY$28))/10)</f>
        <v>0</v>
      </c>
      <c r="DZ162" s="47">
        <f ca="1">IF(OR(INDEX(INDIRECT("times"&amp;DN$2),$F162,DZ$28)&gt;10,INDEX(INDIRECT(DP162),$E162,DZ$28)&lt;=INDEX(INDIRECT(DP162),$E162,$F162)),0,(INDEX(INDIRECT(DP162),$E162,$F162)-INDEX(INDIRECT(DP162),$E162,DZ$28))*(10-INDEX(INDIRECT("times"&amp;DN$2),$F162,DZ$28))/10)</f>
        <v>0</v>
      </c>
      <c r="EA162" s="47">
        <f ca="1">IF(OR(INDEX(INDIRECT("times"&amp;DN$2),$F162,EA$28)&gt;10,INDEX(INDIRECT(DP162),$E162,EA$28)&lt;=INDEX(INDIRECT(DP162),$E162,$F162)),0,(INDEX(INDIRECT(DP162),$E162,$F162)-INDEX(INDIRECT(DP162),$E162,EA$28))*(10-INDEX(INDIRECT("times"&amp;DN$2),$F162,EA$28))/10)</f>
        <v>0</v>
      </c>
      <c r="EB162" s="47">
        <f ca="1">IF(OR(INDEX(INDIRECT("times"&amp;DN$2),$F162,EB$28)&gt;10,INDEX(INDIRECT(DP162),$E162,EB$28)&lt;=INDEX(INDIRECT(DP162),$E162,$F162)),0,(INDEX(INDIRECT(DP162),$E162,$F162)-INDEX(INDIRECT(DP162),$E162,EB$28))*(10-INDEX(INDIRECT("times"&amp;DN$2),$F162,EB$28))/10)</f>
        <v>0</v>
      </c>
      <c r="EC162" s="47">
        <f ca="1">IF(OR(INDEX(INDIRECT("times"&amp;DN$2),$F162,EC$28)&gt;10,INDEX(INDIRECT(DP162),$E162,EC$28)&lt;=INDEX(INDIRECT(DP162),$E162,$F162)),0,(INDEX(INDIRECT(DP162),$E162,$F162)-INDEX(INDIRECT(DP162),$E162,EC$28))*(10-INDEX(INDIRECT("times"&amp;DN$2),$F162,EC$28))/10)</f>
        <v>0</v>
      </c>
      <c r="ED162" s="47">
        <f ca="1">IF(OR(INDEX(INDIRECT("times"&amp;DN$2),$F162,ED$28)&gt;10,INDEX(INDIRECT(DP162),$E162,ED$28)&lt;=INDEX(INDIRECT(DP162),$E162,$F162)),0,(INDEX(INDIRECT(DP162),$E162,$F162)-INDEX(INDIRECT(DP162),$E162,ED$28))*(10-INDEX(INDIRECT("times"&amp;DN$2),$F162,ED$28))/10)</f>
        <v>0</v>
      </c>
      <c r="EE162" s="47">
        <f ca="1">IF(OR(INDEX(INDIRECT("times"&amp;DN$2),$F162,EE$28)&gt;10,INDEX(INDIRECT(DP162),$E162,EE$28)&lt;=INDEX(INDIRECT(DP162),$E162,$F162)),0,(INDEX(INDIRECT(DP162),$E162,$F162)-INDEX(INDIRECT(DP162),$E162,EE$28))*(10-INDEX(INDIRECT("times"&amp;DN$2),$F162,EE$28))/10)</f>
        <v>0</v>
      </c>
      <c r="EF162" s="47">
        <f ca="1">IF(OR(INDEX(INDIRECT("times"&amp;DN$2),$F162,EF$28)&gt;10,INDEX(INDIRECT(DP162),$E162,EF$28)&lt;=INDEX(INDIRECT(DP162),$E162,$F162)),0,(INDEX(INDIRECT(DP162),$E162,$F162)-INDEX(INDIRECT(DP162),$E162,EF$28))*(10-INDEX(INDIRECT("times"&amp;DN$2),$F162,EF$28))/10)</f>
        <v>0</v>
      </c>
      <c r="EG162" s="47">
        <f ca="1">IF(OR(INDEX(INDIRECT("times"&amp;DN$2),$F162,EG$28)&gt;10,INDEX(INDIRECT(DP162),$E162,EG$28)&lt;=INDEX(INDIRECT(DP162),$E162,$F162)),0,(INDEX(INDIRECT(DP162),$E162,$F162)-INDEX(INDIRECT(DP162),$E162,EG$28))*(10-INDEX(INDIRECT("times"&amp;DN$2),$F162,EG$28))/10)</f>
        <v>0</v>
      </c>
      <c r="EH162" s="47">
        <f ca="1">IF(OR(INDEX(INDIRECT("times"&amp;DN$2),$F162,EH$28)&gt;10,INDEX(INDIRECT(DP162),$E162,EH$28)&lt;=INDEX(INDIRECT(DP162),$E162,$F162)),0,(INDEX(INDIRECT(DP162),$E162,$F162)-INDEX(INDIRECT(DP162),$E162,EH$28))*(10-INDEX(INDIRECT("times"&amp;DN$2),$F162,EH$28))/10)</f>
        <v>0</v>
      </c>
      <c r="EI162" s="47">
        <f ca="1">IF(OR(INDEX(INDIRECT("times"&amp;DN$2),$F162,EI$28)&gt;10,INDEX(INDIRECT(DP162),$E162,EI$28)&lt;=INDEX(INDIRECT(DP162),$E162,$F162)),0,(INDEX(INDIRECT(DP162),$E162,$F162)-INDEX(INDIRECT(DP162),$E162,EI$28))*(10-INDEX(INDIRECT("times"&amp;DN$2),$F162,EI$28))/10)</f>
        <v>0</v>
      </c>
      <c r="EJ162" s="47">
        <f ca="1">IF(OR(INDEX(INDIRECT("times"&amp;DN$2),$F162,EJ$28)&gt;10,INDEX(INDIRECT(DP162),$E162,EJ$28)&lt;=INDEX(INDIRECT(DP162),$E162,$F162)),0,(INDEX(INDIRECT(DP162),$E162,$F162)-INDEX(INDIRECT(DP162),$E162,EJ$28))*(10-INDEX(INDIRECT("times"&amp;DN$2),$F162,EJ$28))/10)</f>
        <v>0</v>
      </c>
      <c r="EK162" s="47">
        <f ca="1">IF(OR(INDEX(INDIRECT("times"&amp;DN$2),$F162,EK$28)&gt;10,INDEX(INDIRECT(DP162),$E162,EK$28)&lt;=INDEX(INDIRECT(DP162),$E162,$F162)),0,(INDEX(INDIRECT(DP162),$E162,$F162)-INDEX(INDIRECT(DP162),$E162,EK$28))*(10-INDEX(INDIRECT("times"&amp;DN$2),$F162,EK$28))/10)</f>
        <v>0</v>
      </c>
      <c r="EL162" s="47">
        <f ca="1">IF(OR(INDEX(INDIRECT("times"&amp;DN$2),$F162,EL$28)&gt;10,INDEX(INDIRECT(DP162),$E162,EL$28)&lt;=INDEX(INDIRECT(DP162),$E162,$F162)),0,(INDEX(INDIRECT(DP162),$E162,$F162)-INDEX(INDIRECT(DP162),$E162,EL$28))*(10-INDEX(INDIRECT("times"&amp;DN$2),$F162,EL$28))/10)</f>
        <v>0</v>
      </c>
      <c r="EM162" s="48">
        <f ca="1">IF(OR(INDEX(INDIRECT("times"&amp;DN$2),$F162,EM$28)&gt;10,INDEX(INDIRECT(DP162),$E162,EM$28)&lt;=INDEX(INDIRECT(DP162),$E162,$F162)),0,(INDEX(INDIRECT(DP162),$E162,$F162)-INDEX(INDIRECT(DP162),$E162,EM$28))*(10-INDEX(INDIRECT("times"&amp;DN$2),$F162,EM$28))/10)</f>
        <v>0</v>
      </c>
      <c r="EN162" s="201">
        <v>15</v>
      </c>
      <c r="EP162" s="18" t="s">
        <v>203</v>
      </c>
      <c r="EQ162" s="122">
        <f>EP131</f>
        <v>1</v>
      </c>
      <c r="ER162" s="122" t="str">
        <f>EP132</f>
        <v>lei3564</v>
      </c>
      <c r="ES162" s="210" t="str">
        <f t="shared" si="603"/>
        <v>core1_lei3564</v>
      </c>
      <c r="ET162" s="122">
        <v>1</v>
      </c>
      <c r="EU162" s="33">
        <v>15</v>
      </c>
      <c r="EV162" s="46">
        <f ca="1">IF(OR(INDEX(INDIRECT("times"&amp;EQ$2),$F162,EV$28)&gt;10,INDEX(INDIRECT(ES162),$E162,EV$28)&lt;=INDEX(INDIRECT(ES162),$E162,$F162)),0,(INDEX(INDIRECT(ES162),$E162,$F162)-INDEX(INDIRECT(ES162),$E162,EV$28))*(10-INDEX(INDIRECT("times"&amp;EQ$2),$F162,EV$28))/10)</f>
        <v>0</v>
      </c>
      <c r="EW162" s="47">
        <f ca="1">IF(OR(INDEX(INDIRECT("times"&amp;EQ$2),$F162,EW$28)&gt;10,INDEX(INDIRECT(ES162),$E162,EW$28)&lt;=INDEX(INDIRECT(ES162),$E162,$F162)),0,(INDEX(INDIRECT(ES162),$E162,$F162)-INDEX(INDIRECT(ES162),$E162,EW$28))*(10-INDEX(INDIRECT("times"&amp;EQ$2),$F162,EW$28))/10)</f>
        <v>0</v>
      </c>
      <c r="EX162" s="47">
        <f ca="1">IF(OR(INDEX(INDIRECT("times"&amp;EQ$2),$F162,EX$28)&gt;10,INDEX(INDIRECT(ES162),$E162,EX$28)&lt;=INDEX(INDIRECT(ES162),$E162,$F162)),0,(INDEX(INDIRECT(ES162),$E162,$F162)-INDEX(INDIRECT(ES162),$E162,EX$28))*(10-INDEX(INDIRECT("times"&amp;EQ$2),$F162,EX$28))/10)</f>
        <v>0</v>
      </c>
      <c r="EY162" s="47">
        <f ca="1">IF(OR(INDEX(INDIRECT("times"&amp;EQ$2),$F162,EY$28)&gt;10,INDEX(INDIRECT(ES162),$E162,EY$28)&lt;=INDEX(INDIRECT(ES162),$E162,$F162)),0,(INDEX(INDIRECT(ES162),$E162,$F162)-INDEX(INDIRECT(ES162),$E162,EY$28))*(10-INDEX(INDIRECT("times"&amp;EQ$2),$F162,EY$28))/10)</f>
        <v>0</v>
      </c>
      <c r="EZ162" s="47">
        <f ca="1">IF(OR(INDEX(INDIRECT("times"&amp;EQ$2),$F162,EZ$28)&gt;10,INDEX(INDIRECT(ES162),$E162,EZ$28)&lt;=INDEX(INDIRECT(ES162),$E162,$F162)),0,(INDEX(INDIRECT(ES162),$E162,$F162)-INDEX(INDIRECT(ES162),$E162,EZ$28))*(10-INDEX(INDIRECT("times"&amp;EQ$2),$F162,EZ$28))/10)</f>
        <v>0</v>
      </c>
      <c r="FA162" s="47">
        <f ca="1">IF(OR(INDEX(INDIRECT("times"&amp;EQ$2),$F162,FA$28)&gt;10,INDEX(INDIRECT(ES162),$E162,FA$28)&lt;=INDEX(INDIRECT(ES162),$E162,$F162)),0,(INDEX(INDIRECT(ES162),$E162,$F162)-INDEX(INDIRECT(ES162),$E162,FA$28))*(10-INDEX(INDIRECT("times"&amp;EQ$2),$F162,FA$28))/10)</f>
        <v>0</v>
      </c>
      <c r="FB162" s="47">
        <f ca="1">IF(OR(INDEX(INDIRECT("times"&amp;EQ$2),$F162,FB$28)&gt;10,INDEX(INDIRECT(ES162),$E162,FB$28)&lt;=INDEX(INDIRECT(ES162),$E162,$F162)),0,(INDEX(INDIRECT(ES162),$E162,$F162)-INDEX(INDIRECT(ES162),$E162,FB$28))*(10-INDEX(INDIRECT("times"&amp;EQ$2),$F162,FB$28))/10)</f>
        <v>0</v>
      </c>
      <c r="FC162" s="47">
        <f ca="1">IF(OR(INDEX(INDIRECT("times"&amp;EQ$2),$F162,FC$28)&gt;10,INDEX(INDIRECT(ES162),$E162,FC$28)&lt;=INDEX(INDIRECT(ES162),$E162,$F162)),0,(INDEX(INDIRECT(ES162),$E162,$F162)-INDEX(INDIRECT(ES162),$E162,FC$28))*(10-INDEX(INDIRECT("times"&amp;EQ$2),$F162,FC$28))/10)</f>
        <v>0</v>
      </c>
      <c r="FD162" s="47">
        <f ca="1">IF(OR(INDEX(INDIRECT("times"&amp;EQ$2),$F162,FD$28)&gt;10,INDEX(INDIRECT(ES162),$E162,FD$28)&lt;=INDEX(INDIRECT(ES162),$E162,$F162)),0,(INDEX(INDIRECT(ES162),$E162,$F162)-INDEX(INDIRECT(ES162),$E162,FD$28))*(10-INDEX(INDIRECT("times"&amp;EQ$2),$F162,FD$28))/10)</f>
        <v>0</v>
      </c>
      <c r="FE162" s="47">
        <f ca="1">IF(OR(INDEX(INDIRECT("times"&amp;EQ$2),$F162,FE$28)&gt;10,INDEX(INDIRECT(ES162),$E162,FE$28)&lt;=INDEX(INDIRECT(ES162),$E162,$F162)),0,(INDEX(INDIRECT(ES162),$E162,$F162)-INDEX(INDIRECT(ES162),$E162,FE$28))*(10-INDEX(INDIRECT("times"&amp;EQ$2),$F162,FE$28))/10)</f>
        <v>0</v>
      </c>
      <c r="FF162" s="47">
        <f ca="1">IF(OR(INDEX(INDIRECT("times"&amp;EQ$2),$F162,FF$28)&gt;10,INDEX(INDIRECT(ES162),$E162,FF$28)&lt;=INDEX(INDIRECT(ES162),$E162,$F162)),0,(INDEX(INDIRECT(ES162),$E162,$F162)-INDEX(INDIRECT(ES162),$E162,FF$28))*(10-INDEX(INDIRECT("times"&amp;EQ$2),$F162,FF$28))/10)</f>
        <v>0</v>
      </c>
      <c r="FG162" s="47">
        <f ca="1">IF(OR(INDEX(INDIRECT("times"&amp;EQ$2),$F162,FG$28)&gt;10,INDEX(INDIRECT(ES162),$E162,FG$28)&lt;=INDEX(INDIRECT(ES162),$E162,$F162)),0,(INDEX(INDIRECT(ES162),$E162,$F162)-INDEX(INDIRECT(ES162),$E162,FG$28))*(10-INDEX(INDIRECT("times"&amp;EQ$2),$F162,FG$28))/10)</f>
        <v>0</v>
      </c>
      <c r="FH162" s="47">
        <f ca="1">IF(OR(INDEX(INDIRECT("times"&amp;EQ$2),$F162,FH$28)&gt;10,INDEX(INDIRECT(ES162),$E162,FH$28)&lt;=INDEX(INDIRECT(ES162),$E162,$F162)),0,(INDEX(INDIRECT(ES162),$E162,$F162)-INDEX(INDIRECT(ES162),$E162,FH$28))*(10-INDEX(INDIRECT("times"&amp;EQ$2),$F162,FH$28))/10)</f>
        <v>0</v>
      </c>
      <c r="FI162" s="47">
        <f ca="1">IF(OR(INDEX(INDIRECT("times"&amp;EQ$2),$F162,FI$28)&gt;10,INDEX(INDIRECT(ES162),$E162,FI$28)&lt;=INDEX(INDIRECT(ES162),$E162,$F162)),0,(INDEX(INDIRECT(ES162),$E162,$F162)-INDEX(INDIRECT(ES162),$E162,FI$28))*(10-INDEX(INDIRECT("times"&amp;EQ$2),$F162,FI$28))/10)</f>
        <v>0</v>
      </c>
      <c r="FJ162" s="47">
        <f ca="1">IF(OR(INDEX(INDIRECT("times"&amp;EQ$2),$F162,FJ$28)&gt;10,INDEX(INDIRECT(ES162),$E162,FJ$28)&lt;=INDEX(INDIRECT(ES162),$E162,$F162)),0,(INDEX(INDIRECT(ES162),$E162,$F162)-INDEX(INDIRECT(ES162),$E162,FJ$28))*(10-INDEX(INDIRECT("times"&amp;EQ$2),$F162,FJ$28))/10)</f>
        <v>0</v>
      </c>
      <c r="FK162" s="47">
        <f ca="1">IF(OR(INDEX(INDIRECT("times"&amp;EQ$2),$F162,FK$28)&gt;10,INDEX(INDIRECT(ES162),$E162,FK$28)&lt;=INDEX(INDIRECT(ES162),$E162,$F162)),0,(INDEX(INDIRECT(ES162),$E162,$F162)-INDEX(INDIRECT(ES162),$E162,FK$28))*(10-INDEX(INDIRECT("times"&amp;EQ$2),$F162,FK$28))/10)</f>
        <v>0</v>
      </c>
      <c r="FL162" s="47">
        <f ca="1">IF(OR(INDEX(INDIRECT("times"&amp;EQ$2),$F162,FL$28)&gt;10,INDEX(INDIRECT(ES162),$E162,FL$28)&lt;=INDEX(INDIRECT(ES162),$E162,$F162)),0,(INDEX(INDIRECT(ES162),$E162,$F162)-INDEX(INDIRECT(ES162),$E162,FL$28))*(10-INDEX(INDIRECT("times"&amp;EQ$2),$F162,FL$28))/10)</f>
        <v>0</v>
      </c>
      <c r="FM162" s="47">
        <f ca="1">IF(OR(INDEX(INDIRECT("times"&amp;EQ$2),$F162,FM$28)&gt;10,INDEX(INDIRECT(ES162),$E162,FM$28)&lt;=INDEX(INDIRECT(ES162),$E162,$F162)),0,(INDEX(INDIRECT(ES162),$E162,$F162)-INDEX(INDIRECT(ES162),$E162,FM$28))*(10-INDEX(INDIRECT("times"&amp;EQ$2),$F162,FM$28))/10)</f>
        <v>0</v>
      </c>
      <c r="FN162" s="47">
        <f ca="1">IF(OR(INDEX(INDIRECT("times"&amp;EQ$2),$F162,FN$28)&gt;10,INDEX(INDIRECT(ES162),$E162,FN$28)&lt;=INDEX(INDIRECT(ES162),$E162,$F162)),0,(INDEX(INDIRECT(ES162),$E162,$F162)-INDEX(INDIRECT(ES162),$E162,FN$28))*(10-INDEX(INDIRECT("times"&amp;EQ$2),$F162,FN$28))/10)</f>
        <v>0</v>
      </c>
      <c r="FO162" s="47">
        <f ca="1">IF(OR(INDEX(INDIRECT("times"&amp;EQ$2),$F162,FO$28)&gt;10,INDEX(INDIRECT(ES162),$E162,FO$28)&lt;=INDEX(INDIRECT(ES162),$E162,$F162)),0,(INDEX(INDIRECT(ES162),$E162,$F162)-INDEX(INDIRECT(ES162),$E162,FO$28))*(10-INDEX(INDIRECT("times"&amp;EQ$2),$F162,FO$28))/10)</f>
        <v>0</v>
      </c>
      <c r="FP162" s="48">
        <f ca="1">IF(OR(INDEX(INDIRECT("times"&amp;EQ$2),$F162,FP$28)&gt;10,INDEX(INDIRECT(ES162),$E162,FP$28)&lt;=INDEX(INDIRECT(ES162),$E162,$F162)),0,(INDEX(INDIRECT(ES162),$E162,$F162)-INDEX(INDIRECT(ES162),$E162,FP$28))*(10-INDEX(INDIRECT("times"&amp;EQ$2),$F162,FP$28))/10)</f>
        <v>0</v>
      </c>
      <c r="FQ162" s="201">
        <v>15</v>
      </c>
      <c r="FS162" s="18" t="s">
        <v>203</v>
      </c>
      <c r="FT162" s="122">
        <f>FS131</f>
        <v>1</v>
      </c>
      <c r="FU162" s="122" t="str">
        <f>FS132</f>
        <v>shop65</v>
      </c>
      <c r="FV162" s="210" t="str">
        <f t="shared" si="604"/>
        <v>core1_shop65</v>
      </c>
      <c r="FW162" s="122">
        <v>1</v>
      </c>
      <c r="FX162" s="33">
        <v>15</v>
      </c>
      <c r="FY162" s="46">
        <f ca="1">IF(OR(INDEX(INDIRECT("times"&amp;FT$2),$F162,FY$28)&gt;10,INDEX(INDIRECT(FV162),$E162,FY$28)&lt;=INDEX(INDIRECT(FV162),$E162,$F162)),0,(INDEX(INDIRECT(FV162),$E162,$F162)-INDEX(INDIRECT(FV162),$E162,FY$28))*(10-INDEX(INDIRECT("times"&amp;FT$2),$F162,FY$28))/10)</f>
        <v>0</v>
      </c>
      <c r="FZ162" s="47">
        <f ca="1">IF(OR(INDEX(INDIRECT("times"&amp;FT$2),$F162,FZ$28)&gt;10,INDEX(INDIRECT(FV162),$E162,FZ$28)&lt;=INDEX(INDIRECT(FV162),$E162,$F162)),0,(INDEX(INDIRECT(FV162),$E162,$F162)-INDEX(INDIRECT(FV162),$E162,FZ$28))*(10-INDEX(INDIRECT("times"&amp;FT$2),$F162,FZ$28))/10)</f>
        <v>0</v>
      </c>
      <c r="GA162" s="47">
        <f ca="1">IF(OR(INDEX(INDIRECT("times"&amp;FT$2),$F162,GA$28)&gt;10,INDEX(INDIRECT(FV162),$E162,GA$28)&lt;=INDEX(INDIRECT(FV162),$E162,$F162)),0,(INDEX(INDIRECT(FV162),$E162,$F162)-INDEX(INDIRECT(FV162),$E162,GA$28))*(10-INDEX(INDIRECT("times"&amp;FT$2),$F162,GA$28))/10)</f>
        <v>0</v>
      </c>
      <c r="GB162" s="47">
        <f ca="1">IF(OR(INDEX(INDIRECT("times"&amp;FT$2),$F162,GB$28)&gt;10,INDEX(INDIRECT(FV162),$E162,GB$28)&lt;=INDEX(INDIRECT(FV162),$E162,$F162)),0,(INDEX(INDIRECT(FV162),$E162,$F162)-INDEX(INDIRECT(FV162),$E162,GB$28))*(10-INDEX(INDIRECT("times"&amp;FT$2),$F162,GB$28))/10)</f>
        <v>0</v>
      </c>
      <c r="GC162" s="47">
        <f ca="1">IF(OR(INDEX(INDIRECT("times"&amp;FT$2),$F162,GC$28)&gt;10,INDEX(INDIRECT(FV162),$E162,GC$28)&lt;=INDEX(INDIRECT(FV162),$E162,$F162)),0,(INDEX(INDIRECT(FV162),$E162,$F162)-INDEX(INDIRECT(FV162),$E162,GC$28))*(10-INDEX(INDIRECT("times"&amp;FT$2),$F162,GC$28))/10)</f>
        <v>0</v>
      </c>
      <c r="GD162" s="47">
        <f ca="1">IF(OR(INDEX(INDIRECT("times"&amp;FT$2),$F162,GD$28)&gt;10,INDEX(INDIRECT(FV162),$E162,GD$28)&lt;=INDEX(INDIRECT(FV162),$E162,$F162)),0,(INDEX(INDIRECT(FV162),$E162,$F162)-INDEX(INDIRECT(FV162),$E162,GD$28))*(10-INDEX(INDIRECT("times"&amp;FT$2),$F162,GD$28))/10)</f>
        <v>0</v>
      </c>
      <c r="GE162" s="47">
        <f ca="1">IF(OR(INDEX(INDIRECT("times"&amp;FT$2),$F162,GE$28)&gt;10,INDEX(INDIRECT(FV162),$E162,GE$28)&lt;=INDEX(INDIRECT(FV162),$E162,$F162)),0,(INDEX(INDIRECT(FV162),$E162,$F162)-INDEX(INDIRECT(FV162),$E162,GE$28))*(10-INDEX(INDIRECT("times"&amp;FT$2),$F162,GE$28))/10)</f>
        <v>0</v>
      </c>
      <c r="GF162" s="47">
        <f ca="1">IF(OR(INDEX(INDIRECT("times"&amp;FT$2),$F162,GF$28)&gt;10,INDEX(INDIRECT(FV162),$E162,GF$28)&lt;=INDEX(INDIRECT(FV162),$E162,$F162)),0,(INDEX(INDIRECT(FV162),$E162,$F162)-INDEX(INDIRECT(FV162),$E162,GF$28))*(10-INDEX(INDIRECT("times"&amp;FT$2),$F162,GF$28))/10)</f>
        <v>0</v>
      </c>
      <c r="GG162" s="47">
        <f ca="1">IF(OR(INDEX(INDIRECT("times"&amp;FT$2),$F162,GG$28)&gt;10,INDEX(INDIRECT(FV162),$E162,GG$28)&lt;=INDEX(INDIRECT(FV162),$E162,$F162)),0,(INDEX(INDIRECT(FV162),$E162,$F162)-INDEX(INDIRECT(FV162),$E162,GG$28))*(10-INDEX(INDIRECT("times"&amp;FT$2),$F162,GG$28))/10)</f>
        <v>0</v>
      </c>
      <c r="GH162" s="47">
        <f ca="1">IF(OR(INDEX(INDIRECT("times"&amp;FT$2),$F162,GH$28)&gt;10,INDEX(INDIRECT(FV162),$E162,GH$28)&lt;=INDEX(INDIRECT(FV162),$E162,$F162)),0,(INDEX(INDIRECT(FV162),$E162,$F162)-INDEX(INDIRECT(FV162),$E162,GH$28))*(10-INDEX(INDIRECT("times"&amp;FT$2),$F162,GH$28))/10)</f>
        <v>0</v>
      </c>
      <c r="GI162" s="47">
        <f ca="1">IF(OR(INDEX(INDIRECT("times"&amp;FT$2),$F162,GI$28)&gt;10,INDEX(INDIRECT(FV162),$E162,GI$28)&lt;=INDEX(INDIRECT(FV162),$E162,$F162)),0,(INDEX(INDIRECT(FV162),$E162,$F162)-INDEX(INDIRECT(FV162),$E162,GI$28))*(10-INDEX(INDIRECT("times"&amp;FT$2),$F162,GI$28))/10)</f>
        <v>0</v>
      </c>
      <c r="GJ162" s="47">
        <f ca="1">IF(OR(INDEX(INDIRECT("times"&amp;FT$2),$F162,GJ$28)&gt;10,INDEX(INDIRECT(FV162),$E162,GJ$28)&lt;=INDEX(INDIRECT(FV162),$E162,$F162)),0,(INDEX(INDIRECT(FV162),$E162,$F162)-INDEX(INDIRECT(FV162),$E162,GJ$28))*(10-INDEX(INDIRECT("times"&amp;FT$2),$F162,GJ$28))/10)</f>
        <v>0</v>
      </c>
      <c r="GK162" s="47">
        <f ca="1">IF(OR(INDEX(INDIRECT("times"&amp;FT$2),$F162,GK$28)&gt;10,INDEX(INDIRECT(FV162),$E162,GK$28)&lt;=INDEX(INDIRECT(FV162),$E162,$F162)),0,(INDEX(INDIRECT(FV162),$E162,$F162)-INDEX(INDIRECT(FV162),$E162,GK$28))*(10-INDEX(INDIRECT("times"&amp;FT$2),$F162,GK$28))/10)</f>
        <v>0</v>
      </c>
      <c r="GL162" s="47">
        <f ca="1">IF(OR(INDEX(INDIRECT("times"&amp;FT$2),$F162,GL$28)&gt;10,INDEX(INDIRECT(FV162),$E162,GL$28)&lt;=INDEX(INDIRECT(FV162),$E162,$F162)),0,(INDEX(INDIRECT(FV162),$E162,$F162)-INDEX(INDIRECT(FV162),$E162,GL$28))*(10-INDEX(INDIRECT("times"&amp;FT$2),$F162,GL$28))/10)</f>
        <v>0</v>
      </c>
      <c r="GM162" s="47">
        <f ca="1">IF(OR(INDEX(INDIRECT("times"&amp;FT$2),$F162,GM$28)&gt;10,INDEX(INDIRECT(FV162),$E162,GM$28)&lt;=INDEX(INDIRECT(FV162),$E162,$F162)),0,(INDEX(INDIRECT(FV162),$E162,$F162)-INDEX(INDIRECT(FV162),$E162,GM$28))*(10-INDEX(INDIRECT("times"&amp;FT$2),$F162,GM$28))/10)</f>
        <v>0</v>
      </c>
      <c r="GN162" s="47">
        <f ca="1">IF(OR(INDEX(INDIRECT("times"&amp;FT$2),$F162,GN$28)&gt;10,INDEX(INDIRECT(FV162),$E162,GN$28)&lt;=INDEX(INDIRECT(FV162),$E162,$F162)),0,(INDEX(INDIRECT(FV162),$E162,$F162)-INDEX(INDIRECT(FV162),$E162,GN$28))*(10-INDEX(INDIRECT("times"&amp;FT$2),$F162,GN$28))/10)</f>
        <v>0</v>
      </c>
      <c r="GO162" s="47">
        <f ca="1">IF(OR(INDEX(INDIRECT("times"&amp;FT$2),$F162,GO$28)&gt;10,INDEX(INDIRECT(FV162),$E162,GO$28)&lt;=INDEX(INDIRECT(FV162),$E162,$F162)),0,(INDEX(INDIRECT(FV162),$E162,$F162)-INDEX(INDIRECT(FV162),$E162,GO$28))*(10-INDEX(INDIRECT("times"&amp;FT$2),$F162,GO$28))/10)</f>
        <v>0</v>
      </c>
      <c r="GP162" s="47">
        <f ca="1">IF(OR(INDEX(INDIRECT("times"&amp;FT$2),$F162,GP$28)&gt;10,INDEX(INDIRECT(FV162),$E162,GP$28)&lt;=INDEX(INDIRECT(FV162),$E162,$F162)),0,(INDEX(INDIRECT(FV162),$E162,$F162)-INDEX(INDIRECT(FV162),$E162,GP$28))*(10-INDEX(INDIRECT("times"&amp;FT$2),$F162,GP$28))/10)</f>
        <v>0</v>
      </c>
      <c r="GQ162" s="47">
        <f ca="1">IF(OR(INDEX(INDIRECT("times"&amp;FT$2),$F162,GQ$28)&gt;10,INDEX(INDIRECT(FV162),$E162,GQ$28)&lt;=INDEX(INDIRECT(FV162),$E162,$F162)),0,(INDEX(INDIRECT(FV162),$E162,$F162)-INDEX(INDIRECT(FV162),$E162,GQ$28))*(10-INDEX(INDIRECT("times"&amp;FT$2),$F162,GQ$28))/10)</f>
        <v>0</v>
      </c>
      <c r="GR162" s="47">
        <f ca="1">IF(OR(INDEX(INDIRECT("times"&amp;FT$2),$F162,GR$28)&gt;10,INDEX(INDIRECT(FV162),$E162,GR$28)&lt;=INDEX(INDIRECT(FV162),$E162,$F162)),0,(INDEX(INDIRECT(FV162),$E162,$F162)-INDEX(INDIRECT(FV162),$E162,GR$28))*(10-INDEX(INDIRECT("times"&amp;FT$2),$F162,GR$28))/10)</f>
        <v>0</v>
      </c>
      <c r="GS162" s="48">
        <f ca="1">IF(OR(INDEX(INDIRECT("times"&amp;FT$2),$F162,GS$28)&gt;10,INDEX(INDIRECT(FV162),$E162,GS$28)&lt;=INDEX(INDIRECT(FV162),$E162,$F162)),0,(INDEX(INDIRECT(FV162),$E162,$F162)-INDEX(INDIRECT(FV162),$E162,GS$28))*(10-INDEX(INDIRECT("times"&amp;FT$2),$F162,GS$28))/10)</f>
        <v>0</v>
      </c>
      <c r="GT162" s="201">
        <v>15</v>
      </c>
      <c r="GV162" s="18" t="s">
        <v>203</v>
      </c>
      <c r="GW162" s="122">
        <f>GV131</f>
        <v>1</v>
      </c>
      <c r="GX162" s="122" t="str">
        <f>GV132</f>
        <v>lei65</v>
      </c>
      <c r="GY162" s="210" t="str">
        <f t="shared" si="605"/>
        <v>core1_lei65</v>
      </c>
      <c r="GZ162" s="122">
        <v>1</v>
      </c>
      <c r="HA162" s="33">
        <v>15</v>
      </c>
      <c r="HB162" s="46">
        <f ca="1">IF(OR(INDEX(INDIRECT("times"&amp;GW$2),$F162,HB$28)&gt;10,INDEX(INDIRECT(GY162),$E162,HB$28)&lt;=INDEX(INDIRECT(GY162),$E162,$F162)),0,(INDEX(INDIRECT(GY162),$E162,$F162)-INDEX(INDIRECT(GY162),$E162,HB$28))*(10-INDEX(INDIRECT("times"&amp;GW$2),$F162,HB$28))/10)</f>
        <v>0</v>
      </c>
      <c r="HC162" s="47">
        <f ca="1">IF(OR(INDEX(INDIRECT("times"&amp;GW$2),$F162,HC$28)&gt;10,INDEX(INDIRECT(GY162),$E162,HC$28)&lt;=INDEX(INDIRECT(GY162),$E162,$F162)),0,(INDEX(INDIRECT(GY162),$E162,$F162)-INDEX(INDIRECT(GY162),$E162,HC$28))*(10-INDEX(INDIRECT("times"&amp;GW$2),$F162,HC$28))/10)</f>
        <v>0</v>
      </c>
      <c r="HD162" s="47">
        <f ca="1">IF(OR(INDEX(INDIRECT("times"&amp;GW$2),$F162,HD$28)&gt;10,INDEX(INDIRECT(GY162),$E162,HD$28)&lt;=INDEX(INDIRECT(GY162),$E162,$F162)),0,(INDEX(INDIRECT(GY162),$E162,$F162)-INDEX(INDIRECT(GY162),$E162,HD$28))*(10-INDEX(INDIRECT("times"&amp;GW$2),$F162,HD$28))/10)</f>
        <v>0</v>
      </c>
      <c r="HE162" s="47">
        <f ca="1">IF(OR(INDEX(INDIRECT("times"&amp;GW$2),$F162,HE$28)&gt;10,INDEX(INDIRECT(GY162),$E162,HE$28)&lt;=INDEX(INDIRECT(GY162),$E162,$F162)),0,(INDEX(INDIRECT(GY162),$E162,$F162)-INDEX(INDIRECT(GY162),$E162,HE$28))*(10-INDEX(INDIRECT("times"&amp;GW$2),$F162,HE$28))/10)</f>
        <v>0</v>
      </c>
      <c r="HF162" s="47">
        <f ca="1">IF(OR(INDEX(INDIRECT("times"&amp;GW$2),$F162,HF$28)&gt;10,INDEX(INDIRECT(GY162),$E162,HF$28)&lt;=INDEX(INDIRECT(GY162),$E162,$F162)),0,(INDEX(INDIRECT(GY162),$E162,$F162)-INDEX(INDIRECT(GY162),$E162,HF$28))*(10-INDEX(INDIRECT("times"&amp;GW$2),$F162,HF$28))/10)</f>
        <v>0</v>
      </c>
      <c r="HG162" s="47">
        <f ca="1">IF(OR(INDEX(INDIRECT("times"&amp;GW$2),$F162,HG$28)&gt;10,INDEX(INDIRECT(GY162),$E162,HG$28)&lt;=INDEX(INDIRECT(GY162),$E162,$F162)),0,(INDEX(INDIRECT(GY162),$E162,$F162)-INDEX(INDIRECT(GY162),$E162,HG$28))*(10-INDEX(INDIRECT("times"&amp;GW$2),$F162,HG$28))/10)</f>
        <v>0</v>
      </c>
      <c r="HH162" s="47">
        <f ca="1">IF(OR(INDEX(INDIRECT("times"&amp;GW$2),$F162,HH$28)&gt;10,INDEX(INDIRECT(GY162),$E162,HH$28)&lt;=INDEX(INDIRECT(GY162),$E162,$F162)),0,(INDEX(INDIRECT(GY162),$E162,$F162)-INDEX(INDIRECT(GY162),$E162,HH$28))*(10-INDEX(INDIRECT("times"&amp;GW$2),$F162,HH$28))/10)</f>
        <v>0</v>
      </c>
      <c r="HI162" s="47">
        <f ca="1">IF(OR(INDEX(INDIRECT("times"&amp;GW$2),$F162,HI$28)&gt;10,INDEX(INDIRECT(GY162),$E162,HI$28)&lt;=INDEX(INDIRECT(GY162),$E162,$F162)),0,(INDEX(INDIRECT(GY162),$E162,$F162)-INDEX(INDIRECT(GY162),$E162,HI$28))*(10-INDEX(INDIRECT("times"&amp;GW$2),$F162,HI$28))/10)</f>
        <v>0</v>
      </c>
      <c r="HJ162" s="47">
        <f ca="1">IF(OR(INDEX(INDIRECT("times"&amp;GW$2),$F162,HJ$28)&gt;10,INDEX(INDIRECT(GY162),$E162,HJ$28)&lt;=INDEX(INDIRECT(GY162),$E162,$F162)),0,(INDEX(INDIRECT(GY162),$E162,$F162)-INDEX(INDIRECT(GY162),$E162,HJ$28))*(10-INDEX(INDIRECT("times"&amp;GW$2),$F162,HJ$28))/10)</f>
        <v>0</v>
      </c>
      <c r="HK162" s="47">
        <f ca="1">IF(OR(INDEX(INDIRECT("times"&amp;GW$2),$F162,HK$28)&gt;10,INDEX(INDIRECT(GY162),$E162,HK$28)&lt;=INDEX(INDIRECT(GY162),$E162,$F162)),0,(INDEX(INDIRECT(GY162),$E162,$F162)-INDEX(INDIRECT(GY162),$E162,HK$28))*(10-INDEX(INDIRECT("times"&amp;GW$2),$F162,HK$28))/10)</f>
        <v>0</v>
      </c>
      <c r="HL162" s="47">
        <f ca="1">IF(OR(INDEX(INDIRECT("times"&amp;GW$2),$F162,HL$28)&gt;10,INDEX(INDIRECT(GY162),$E162,HL$28)&lt;=INDEX(INDIRECT(GY162),$E162,$F162)),0,(INDEX(INDIRECT(GY162),$E162,$F162)-INDEX(INDIRECT(GY162),$E162,HL$28))*(10-INDEX(INDIRECT("times"&amp;GW$2),$F162,HL$28))/10)</f>
        <v>0</v>
      </c>
      <c r="HM162" s="47">
        <f ca="1">IF(OR(INDEX(INDIRECT("times"&amp;GW$2),$F162,HM$28)&gt;10,INDEX(INDIRECT(GY162),$E162,HM$28)&lt;=INDEX(INDIRECT(GY162),$E162,$F162)),0,(INDEX(INDIRECT(GY162),$E162,$F162)-INDEX(INDIRECT(GY162),$E162,HM$28))*(10-INDEX(INDIRECT("times"&amp;GW$2),$F162,HM$28))/10)</f>
        <v>0</v>
      </c>
      <c r="HN162" s="47">
        <f ca="1">IF(OR(INDEX(INDIRECT("times"&amp;GW$2),$F162,HN$28)&gt;10,INDEX(INDIRECT(GY162),$E162,HN$28)&lt;=INDEX(INDIRECT(GY162),$E162,$F162)),0,(INDEX(INDIRECT(GY162),$E162,$F162)-INDEX(INDIRECT(GY162),$E162,HN$28))*(10-INDEX(INDIRECT("times"&amp;GW$2),$F162,HN$28))/10)</f>
        <v>0</v>
      </c>
      <c r="HO162" s="47">
        <f ca="1">IF(OR(INDEX(INDIRECT("times"&amp;GW$2),$F162,HO$28)&gt;10,INDEX(INDIRECT(GY162),$E162,HO$28)&lt;=INDEX(INDIRECT(GY162),$E162,$F162)),0,(INDEX(INDIRECT(GY162),$E162,$F162)-INDEX(INDIRECT(GY162),$E162,HO$28))*(10-INDEX(INDIRECT("times"&amp;GW$2),$F162,HO$28))/10)</f>
        <v>0</v>
      </c>
      <c r="HP162" s="47">
        <f ca="1">IF(OR(INDEX(INDIRECT("times"&amp;GW$2),$F162,HP$28)&gt;10,INDEX(INDIRECT(GY162),$E162,HP$28)&lt;=INDEX(INDIRECT(GY162),$E162,$F162)),0,(INDEX(INDIRECT(GY162),$E162,$F162)-INDEX(INDIRECT(GY162),$E162,HP$28))*(10-INDEX(INDIRECT("times"&amp;GW$2),$F162,HP$28))/10)</f>
        <v>0</v>
      </c>
      <c r="HQ162" s="47">
        <f ca="1">IF(OR(INDEX(INDIRECT("times"&amp;GW$2),$F162,HQ$28)&gt;10,INDEX(INDIRECT(GY162),$E162,HQ$28)&lt;=INDEX(INDIRECT(GY162),$E162,$F162)),0,(INDEX(INDIRECT(GY162),$E162,$F162)-INDEX(INDIRECT(GY162),$E162,HQ$28))*(10-INDEX(INDIRECT("times"&amp;GW$2),$F162,HQ$28))/10)</f>
        <v>0</v>
      </c>
      <c r="HR162" s="47">
        <f ca="1">IF(OR(INDEX(INDIRECT("times"&amp;GW$2),$F162,HR$28)&gt;10,INDEX(INDIRECT(GY162),$E162,HR$28)&lt;=INDEX(INDIRECT(GY162),$E162,$F162)),0,(INDEX(INDIRECT(GY162),$E162,$F162)-INDEX(INDIRECT(GY162),$E162,HR$28))*(10-INDEX(INDIRECT("times"&amp;GW$2),$F162,HR$28))/10)</f>
        <v>0</v>
      </c>
      <c r="HS162" s="47">
        <f ca="1">IF(OR(INDEX(INDIRECT("times"&amp;GW$2),$F162,HS$28)&gt;10,INDEX(INDIRECT(GY162),$E162,HS$28)&lt;=INDEX(INDIRECT(GY162),$E162,$F162)),0,(INDEX(INDIRECT(GY162),$E162,$F162)-INDEX(INDIRECT(GY162),$E162,HS$28))*(10-INDEX(INDIRECT("times"&amp;GW$2),$F162,HS$28))/10)</f>
        <v>0</v>
      </c>
      <c r="HT162" s="47">
        <f ca="1">IF(OR(INDEX(INDIRECT("times"&amp;GW$2),$F162,HT$28)&gt;10,INDEX(INDIRECT(GY162),$E162,HT$28)&lt;=INDEX(INDIRECT(GY162),$E162,$F162)),0,(INDEX(INDIRECT(GY162),$E162,$F162)-INDEX(INDIRECT(GY162),$E162,HT$28))*(10-INDEX(INDIRECT("times"&amp;GW$2),$F162,HT$28))/10)</f>
        <v>0</v>
      </c>
      <c r="HU162" s="47">
        <f ca="1">IF(OR(INDEX(INDIRECT("times"&amp;GW$2),$F162,HU$28)&gt;10,INDEX(INDIRECT(GY162),$E162,HU$28)&lt;=INDEX(INDIRECT(GY162),$E162,$F162)),0,(INDEX(INDIRECT(GY162),$E162,$F162)-INDEX(INDIRECT(GY162),$E162,HU$28))*(10-INDEX(INDIRECT("times"&amp;GW$2),$F162,HU$28))/10)</f>
        <v>0</v>
      </c>
      <c r="HV162" s="48">
        <f ca="1">IF(OR(INDEX(INDIRECT("times"&amp;GW$2),$F162,HV$28)&gt;10,INDEX(INDIRECT(GY162),$E162,HV$28)&lt;=INDEX(INDIRECT(GY162),$E162,$F162)),0,(INDEX(INDIRECT(GY162),$E162,$F162)-INDEX(INDIRECT(GY162),$E162,HV$28))*(10-INDEX(INDIRECT("times"&amp;GW$2),$F162,HV$28))/10)</f>
        <v>0</v>
      </c>
      <c r="HW162" s="201">
        <v>15</v>
      </c>
    </row>
    <row r="163" spans="1:231" ht="15">
      <c r="A163" s="18" t="s">
        <v>204</v>
      </c>
      <c r="B163" s="122">
        <f>A131</f>
        <v>1</v>
      </c>
      <c r="C163" s="122" t="str">
        <f>A132</f>
        <v>work1834</v>
      </c>
      <c r="D163" s="210" t="str">
        <f t="shared" si="598"/>
        <v>core1_work1834</v>
      </c>
      <c r="E163" s="122">
        <v>1</v>
      </c>
      <c r="F163" s="33">
        <v>16</v>
      </c>
      <c r="G163" s="46">
        <f ca="1">IF(OR(INDEX(INDIRECT("times"&amp;B$2),$F163,G$28)&gt;10,INDEX(INDIRECT(D163),$E163,G$28)&lt;=INDEX(INDIRECT(D163),$E163,$F163)),0,(INDEX(INDIRECT(D163),$E163,$F163)-INDEX(INDIRECT(D163),$E163,G$28))*(10-INDEX(INDIRECT("times"&amp;B$2),$F163,G$28))/10)</f>
        <v>0</v>
      </c>
      <c r="H163" s="47">
        <f ca="1">IF(OR(INDEX(INDIRECT("times"&amp;B$2),$F163,H$28)&gt;10,INDEX(INDIRECT(D163),$E163,H$28)&lt;=INDEX(INDIRECT(D163),$E163,$F163)),0,(INDEX(INDIRECT(D163),$E163,$F163)-INDEX(INDIRECT(D163),$E163,H$28))*(10-INDEX(INDIRECT("times"&amp;B$2),$F163,H$28))/10)</f>
        <v>0</v>
      </c>
      <c r="I163" s="47">
        <f ca="1">IF(OR(INDEX(INDIRECT("times"&amp;B$2),$F163,I$28)&gt;10,INDEX(INDIRECT(D163),$E163,I$28)&lt;=INDEX(INDIRECT(D163),$E163,$F163)),0,(INDEX(INDIRECT(D163),$E163,$F163)-INDEX(INDIRECT(D163),$E163,I$28))*(10-INDEX(INDIRECT("times"&amp;B$2),$F163,I$28))/10)</f>
        <v>0</v>
      </c>
      <c r="J163" s="47">
        <f ca="1">IF(OR(INDEX(INDIRECT("times"&amp;B$2),$F163,J$28)&gt;10,INDEX(INDIRECT(D163),$E163,J$28)&lt;=INDEX(INDIRECT(D163),$E163,$F163)),0,(INDEX(INDIRECT(D163),$E163,$F163)-INDEX(INDIRECT(D163),$E163,J$28))*(10-INDEX(INDIRECT("times"&amp;B$2),$F163,J$28))/10)</f>
        <v>0</v>
      </c>
      <c r="K163" s="47">
        <f ca="1">IF(OR(INDEX(INDIRECT("times"&amp;B$2),$F163,K$28)&gt;10,INDEX(INDIRECT(D163),$E163,K$28)&lt;=INDEX(INDIRECT(D163),$E163,$F163)),0,(INDEX(INDIRECT(D163),$E163,$F163)-INDEX(INDIRECT(D163),$E163,K$28))*(10-INDEX(INDIRECT("times"&amp;B$2),$F163,K$28))/10)</f>
        <v>0</v>
      </c>
      <c r="L163" s="47">
        <f ca="1">IF(OR(INDEX(INDIRECT("times"&amp;B$2),$F163,L$28)&gt;10,INDEX(INDIRECT(D163),$E163,L$28)&lt;=INDEX(INDIRECT(D163),$E163,$F163)),0,(INDEX(INDIRECT(D163),$E163,$F163)-INDEX(INDIRECT(D163),$E163,L$28))*(10-INDEX(INDIRECT("times"&amp;B$2),$F163,L$28))/10)</f>
        <v>0</v>
      </c>
      <c r="M163" s="47">
        <f ca="1">IF(OR(INDEX(INDIRECT("times"&amp;B$2),$F163,M$28)&gt;10,INDEX(INDIRECT(D163),$E163,M$28)&lt;=INDEX(INDIRECT(D163),$E163,$F163)),0,(INDEX(INDIRECT(D163),$E163,$F163)-INDEX(INDIRECT(D163),$E163,M$28))*(10-INDEX(INDIRECT("times"&amp;B$2),$F163,M$28))/10)</f>
        <v>0</v>
      </c>
      <c r="N163" s="47">
        <f ca="1">IF(OR(INDEX(INDIRECT("times"&amp;B$2),$F163,N$28)&gt;10,INDEX(INDIRECT(D163),$E163,N$28)&lt;=INDEX(INDIRECT(D163),$E163,$F163)),0,(INDEX(INDIRECT(D163),$E163,$F163)-INDEX(INDIRECT(D163),$E163,N$28))*(10-INDEX(INDIRECT("times"&amp;B$2),$F163,N$28))/10)</f>
        <v>0</v>
      </c>
      <c r="O163" s="47">
        <f ca="1">IF(OR(INDEX(INDIRECT("times"&amp;B$2),$F163,O$28)&gt;10,INDEX(INDIRECT(D163),$E163,O$28)&lt;=INDEX(INDIRECT(D163),$E163,$F163)),0,(INDEX(INDIRECT(D163),$E163,$F163)-INDEX(INDIRECT(D163),$E163,O$28))*(10-INDEX(INDIRECT("times"&amp;B$2),$F163,O$28))/10)</f>
        <v>0</v>
      </c>
      <c r="P163" s="47">
        <f ca="1">IF(OR(INDEX(INDIRECT("times"&amp;B$2),$F163,P$28)&gt;10,INDEX(INDIRECT(D163),$E163,P$28)&lt;=INDEX(INDIRECT(D163),$E163,$F163)),0,(INDEX(INDIRECT(D163),$E163,$F163)-INDEX(INDIRECT(D163),$E163,P$28))*(10-INDEX(INDIRECT("times"&amp;B$2),$F163,P$28))/10)</f>
        <v>0</v>
      </c>
      <c r="Q163" s="47">
        <f ca="1">IF(OR(INDEX(INDIRECT("times"&amp;B$2),$F163,Q$28)&gt;10,INDEX(INDIRECT(D163),$E163,Q$28)&lt;=INDEX(INDIRECT(D163),$E163,$F163)),0,(INDEX(INDIRECT(D163),$E163,$F163)-INDEX(INDIRECT(D163),$E163,Q$28))*(10-INDEX(INDIRECT("times"&amp;B$2),$F163,Q$28))/10)</f>
        <v>0</v>
      </c>
      <c r="R163" s="47">
        <f ca="1">IF(OR(INDEX(INDIRECT("times"&amp;B$2),$F163,R$28)&gt;10,INDEX(INDIRECT(D163),$E163,R$28)&lt;=INDEX(INDIRECT(D163),$E163,$F163)),0,(INDEX(INDIRECT(D163),$E163,$F163)-INDEX(INDIRECT(D163),$E163,R$28))*(10-INDEX(INDIRECT("times"&amp;B$2),$F163,R$28))/10)</f>
        <v>0</v>
      </c>
      <c r="S163" s="47">
        <f ca="1">IF(OR(INDEX(INDIRECT("times"&amp;B$2),$F163,S$28)&gt;10,INDEX(INDIRECT(D163),$E163,S$28)&lt;=INDEX(INDIRECT(D163),$E163,$F163)),0,(INDEX(INDIRECT(D163),$E163,$F163)-INDEX(INDIRECT(D163),$E163,S$28))*(10-INDEX(INDIRECT("times"&amp;B$2),$F163,S$28))/10)</f>
        <v>0</v>
      </c>
      <c r="T163" s="47">
        <f ca="1">IF(OR(INDEX(INDIRECT("times"&amp;B$2),$F163,T$28)&gt;10,INDEX(INDIRECT(D163),$E163,T$28)&lt;=INDEX(INDIRECT(D163),$E163,$F163)),0,(INDEX(INDIRECT(D163),$E163,$F163)-INDEX(INDIRECT(D163),$E163,T$28))*(10-INDEX(INDIRECT("times"&amp;B$2),$F163,T$28))/10)</f>
        <v>0</v>
      </c>
      <c r="U163" s="47">
        <f ca="1">IF(OR(INDEX(INDIRECT("times"&amp;B$2),$F163,U$28)&gt;10,INDEX(INDIRECT(D163),$E163,U$28)&lt;=INDEX(INDIRECT(D163),$E163,$F163)),0,(INDEX(INDIRECT(D163),$E163,$F163)-INDEX(INDIRECT(D163),$E163,U$28))*(10-INDEX(INDIRECT("times"&amp;B$2),$F163,U$28))/10)</f>
        <v>0</v>
      </c>
      <c r="V163" s="47">
        <f ca="1">IF(OR(INDEX(INDIRECT("times"&amp;B$2),$F163,V$28)&gt;10,INDEX(INDIRECT(D163),$E163,V$28)&lt;=INDEX(INDIRECT(D163),$E163,$F163)),0,(INDEX(INDIRECT(D163),$E163,$F163)-INDEX(INDIRECT(D163),$E163,V$28))*(10-INDEX(INDIRECT("times"&amp;B$2),$F163,V$28))/10)</f>
        <v>0</v>
      </c>
      <c r="W163" s="47">
        <f ca="1">IF(OR(INDEX(INDIRECT("times"&amp;B$2),$F163,W$28)&gt;10,INDEX(INDIRECT(D163),$E163,W$28)&lt;=INDEX(INDIRECT(D163),$E163,$F163)),0,(INDEX(INDIRECT(D163),$E163,$F163)-INDEX(INDIRECT(D163),$E163,W$28))*(10-INDEX(INDIRECT("times"&amp;B$2),$F163,W$28))/10)</f>
        <v>0</v>
      </c>
      <c r="X163" s="47">
        <f ca="1">IF(OR(INDEX(INDIRECT("times"&amp;B$2),$F163,X$28)&gt;10,INDEX(INDIRECT(D163),$E163,X$28)&lt;=INDEX(INDIRECT(D163),$E163,$F163)),0,(INDEX(INDIRECT(D163),$E163,$F163)-INDEX(INDIRECT(D163),$E163,X$28))*(10-INDEX(INDIRECT("times"&amp;B$2),$F163,X$28))/10)</f>
        <v>0</v>
      </c>
      <c r="Y163" s="47">
        <f ca="1">IF(OR(INDEX(INDIRECT("times"&amp;B$2),$F163,Y$28)&gt;10,INDEX(INDIRECT(D163),$E163,Y$28)&lt;=INDEX(INDIRECT(D163),$E163,$F163)),0,(INDEX(INDIRECT(D163),$E163,$F163)-INDEX(INDIRECT(D163),$E163,Y$28))*(10-INDEX(INDIRECT("times"&amp;B$2),$F163,Y$28))/10)</f>
        <v>0</v>
      </c>
      <c r="Z163" s="47">
        <f ca="1">IF(OR(INDEX(INDIRECT("times"&amp;B$2),$F163,Z$28)&gt;10,INDEX(INDIRECT(D163),$E163,Z$28)&lt;=INDEX(INDIRECT(D163),$E163,$F163)),0,(INDEX(INDIRECT(D163),$E163,$F163)-INDEX(INDIRECT(D163),$E163,Z$28))*(10-INDEX(INDIRECT("times"&amp;B$2),$F163,Z$28))/10)</f>
        <v>0</v>
      </c>
      <c r="AA163" s="48">
        <f ca="1">IF(OR(INDEX(INDIRECT("times"&amp;B$2),$F163,AA$28)&gt;10,INDEX(INDIRECT(D163),$E163,AA$28)&lt;=INDEX(INDIRECT(D163),$E163,$F163)),0,(INDEX(INDIRECT(D163),$E163,$F163)-INDEX(INDIRECT(D163),$E163,AA$28))*(10-INDEX(INDIRECT("times"&amp;B$2),$F163,AA$28))/10)</f>
        <v>0</v>
      </c>
      <c r="AB163" s="201">
        <v>16</v>
      </c>
      <c r="AD163" s="18" t="s">
        <v>204</v>
      </c>
      <c r="AE163" s="122">
        <f>AD131</f>
        <v>1</v>
      </c>
      <c r="AF163" s="122" t="str">
        <f>AD132</f>
        <v>shop1834</v>
      </c>
      <c r="AG163" s="210" t="str">
        <f t="shared" si="599"/>
        <v>core1_shop1834</v>
      </c>
      <c r="AH163" s="122">
        <v>1</v>
      </c>
      <c r="AI163" s="33">
        <v>16</v>
      </c>
      <c r="AJ163" s="46">
        <f ca="1">IF(OR(INDEX(INDIRECT("times"&amp;AE$2),$F163,AJ$28)&gt;10,INDEX(INDIRECT(AG163),$E163,AJ$28)&lt;=INDEX(INDIRECT(AG163),$E163,$F163)),0,(INDEX(INDIRECT(AG163),$E163,$F163)-INDEX(INDIRECT(AG163),$E163,AJ$28))*(10-INDEX(INDIRECT("times"&amp;AE$2),$F163,AJ$28))/10)</f>
        <v>0</v>
      </c>
      <c r="AK163" s="47">
        <f ca="1">IF(OR(INDEX(INDIRECT("times"&amp;AE$2),$F163,AK$28)&gt;10,INDEX(INDIRECT(AG163),$E163,AK$28)&lt;=INDEX(INDIRECT(AG163),$E163,$F163)),0,(INDEX(INDIRECT(AG163),$E163,$F163)-INDEX(INDIRECT(AG163),$E163,AK$28))*(10-INDEX(INDIRECT("times"&amp;AE$2),$F163,AK$28))/10)</f>
        <v>0</v>
      </c>
      <c r="AL163" s="47">
        <f ca="1">IF(OR(INDEX(INDIRECT("times"&amp;AE$2),$F163,AL$28)&gt;10,INDEX(INDIRECT(AG163),$E163,AL$28)&lt;=INDEX(INDIRECT(AG163),$E163,$F163)),0,(INDEX(INDIRECT(AG163),$E163,$F163)-INDEX(INDIRECT(AG163),$E163,AL$28))*(10-INDEX(INDIRECT("times"&amp;AE$2),$F163,AL$28))/10)</f>
        <v>0</v>
      </c>
      <c r="AM163" s="47">
        <f ca="1">IF(OR(INDEX(INDIRECT("times"&amp;AE$2),$F163,AM$28)&gt;10,INDEX(INDIRECT(AG163),$E163,AM$28)&lt;=INDEX(INDIRECT(AG163),$E163,$F163)),0,(INDEX(INDIRECT(AG163),$E163,$F163)-INDEX(INDIRECT(AG163),$E163,AM$28))*(10-INDEX(INDIRECT("times"&amp;AE$2),$F163,AM$28))/10)</f>
        <v>0</v>
      </c>
      <c r="AN163" s="47">
        <f ca="1">IF(OR(INDEX(INDIRECT("times"&amp;AE$2),$F163,AN$28)&gt;10,INDEX(INDIRECT(AG163),$E163,AN$28)&lt;=INDEX(INDIRECT(AG163),$E163,$F163)),0,(INDEX(INDIRECT(AG163),$E163,$F163)-INDEX(INDIRECT(AG163),$E163,AN$28))*(10-INDEX(INDIRECT("times"&amp;AE$2),$F163,AN$28))/10)</f>
        <v>0</v>
      </c>
      <c r="AO163" s="47">
        <f ca="1">IF(OR(INDEX(INDIRECT("times"&amp;AE$2),$F163,AO$28)&gt;10,INDEX(INDIRECT(AG163),$E163,AO$28)&lt;=INDEX(INDIRECT(AG163),$E163,$F163)),0,(INDEX(INDIRECT(AG163),$E163,$F163)-INDEX(INDIRECT(AG163),$E163,AO$28))*(10-INDEX(INDIRECT("times"&amp;AE$2),$F163,AO$28))/10)</f>
        <v>0</v>
      </c>
      <c r="AP163" s="47">
        <f ca="1">IF(OR(INDEX(INDIRECT("times"&amp;AE$2),$F163,AP$28)&gt;10,INDEX(INDIRECT(AG163),$E163,AP$28)&lt;=INDEX(INDIRECT(AG163),$E163,$F163)),0,(INDEX(INDIRECT(AG163),$E163,$F163)-INDEX(INDIRECT(AG163),$E163,AP$28))*(10-INDEX(INDIRECT("times"&amp;AE$2),$F163,AP$28))/10)</f>
        <v>0</v>
      </c>
      <c r="AQ163" s="47">
        <f ca="1">IF(OR(INDEX(INDIRECT("times"&amp;AE$2),$F163,AQ$28)&gt;10,INDEX(INDIRECT(AG163),$E163,AQ$28)&lt;=INDEX(INDIRECT(AG163),$E163,$F163)),0,(INDEX(INDIRECT(AG163),$E163,$F163)-INDEX(INDIRECT(AG163),$E163,AQ$28))*(10-INDEX(INDIRECT("times"&amp;AE$2),$F163,AQ$28))/10)</f>
        <v>0</v>
      </c>
      <c r="AR163" s="47">
        <f ca="1">IF(OR(INDEX(INDIRECT("times"&amp;AE$2),$F163,AR$28)&gt;10,INDEX(INDIRECT(AG163),$E163,AR$28)&lt;=INDEX(INDIRECT(AG163),$E163,$F163)),0,(INDEX(INDIRECT(AG163),$E163,$F163)-INDEX(INDIRECT(AG163),$E163,AR$28))*(10-INDEX(INDIRECT("times"&amp;AE$2),$F163,AR$28))/10)</f>
        <v>0</v>
      </c>
      <c r="AS163" s="47">
        <f ca="1">IF(OR(INDEX(INDIRECT("times"&amp;AE$2),$F163,AS$28)&gt;10,INDEX(INDIRECT(AG163),$E163,AS$28)&lt;=INDEX(INDIRECT(AG163),$E163,$F163)),0,(INDEX(INDIRECT(AG163),$E163,$F163)-INDEX(INDIRECT(AG163),$E163,AS$28))*(10-INDEX(INDIRECT("times"&amp;AE$2),$F163,AS$28))/10)</f>
        <v>0</v>
      </c>
      <c r="AT163" s="47">
        <f ca="1">IF(OR(INDEX(INDIRECT("times"&amp;AE$2),$F163,AT$28)&gt;10,INDEX(INDIRECT(AG163),$E163,AT$28)&lt;=INDEX(INDIRECT(AG163),$E163,$F163)),0,(INDEX(INDIRECT(AG163),$E163,$F163)-INDEX(INDIRECT(AG163),$E163,AT$28))*(10-INDEX(INDIRECT("times"&amp;AE$2),$F163,AT$28))/10)</f>
        <v>0</v>
      </c>
      <c r="AU163" s="47">
        <f ca="1">IF(OR(INDEX(INDIRECT("times"&amp;AE$2),$F163,AU$28)&gt;10,INDEX(INDIRECT(AG163),$E163,AU$28)&lt;=INDEX(INDIRECT(AG163),$E163,$F163)),0,(INDEX(INDIRECT(AG163),$E163,$F163)-INDEX(INDIRECT(AG163),$E163,AU$28))*(10-INDEX(INDIRECT("times"&amp;AE$2),$F163,AU$28))/10)</f>
        <v>0</v>
      </c>
      <c r="AV163" s="47">
        <f ca="1">IF(OR(INDEX(INDIRECT("times"&amp;AE$2),$F163,AV$28)&gt;10,INDEX(INDIRECT(AG163),$E163,AV$28)&lt;=INDEX(INDIRECT(AG163),$E163,$F163)),0,(INDEX(INDIRECT(AG163),$E163,$F163)-INDEX(INDIRECT(AG163),$E163,AV$28))*(10-INDEX(INDIRECT("times"&amp;AE$2),$F163,AV$28))/10)</f>
        <v>0</v>
      </c>
      <c r="AW163" s="47">
        <f ca="1">IF(OR(INDEX(INDIRECT("times"&amp;AE$2),$F163,AW$28)&gt;10,INDEX(INDIRECT(AG163),$E163,AW$28)&lt;=INDEX(INDIRECT(AG163),$E163,$F163)),0,(INDEX(INDIRECT(AG163),$E163,$F163)-INDEX(INDIRECT(AG163),$E163,AW$28))*(10-INDEX(INDIRECT("times"&amp;AE$2),$F163,AW$28))/10)</f>
        <v>0</v>
      </c>
      <c r="AX163" s="47">
        <f ca="1">IF(OR(INDEX(INDIRECT("times"&amp;AE$2),$F163,AX$28)&gt;10,INDEX(INDIRECT(AG163),$E163,AX$28)&lt;=INDEX(INDIRECT(AG163),$E163,$F163)),0,(INDEX(INDIRECT(AG163),$E163,$F163)-INDEX(INDIRECT(AG163),$E163,AX$28))*(10-INDEX(INDIRECT("times"&amp;AE$2),$F163,AX$28))/10)</f>
        <v>0</v>
      </c>
      <c r="AY163" s="47">
        <f ca="1">IF(OR(INDEX(INDIRECT("times"&amp;AE$2),$F163,AY$28)&gt;10,INDEX(INDIRECT(AG163),$E163,AY$28)&lt;=INDEX(INDIRECT(AG163),$E163,$F163)),0,(INDEX(INDIRECT(AG163),$E163,$F163)-INDEX(INDIRECT(AG163),$E163,AY$28))*(10-INDEX(INDIRECT("times"&amp;AE$2),$F163,AY$28))/10)</f>
        <v>0</v>
      </c>
      <c r="AZ163" s="47">
        <f ca="1">IF(OR(INDEX(INDIRECT("times"&amp;AE$2),$F163,AZ$28)&gt;10,INDEX(INDIRECT(AG163),$E163,AZ$28)&lt;=INDEX(INDIRECT(AG163),$E163,$F163)),0,(INDEX(INDIRECT(AG163),$E163,$F163)-INDEX(INDIRECT(AG163),$E163,AZ$28))*(10-INDEX(INDIRECT("times"&amp;AE$2),$F163,AZ$28))/10)</f>
        <v>0</v>
      </c>
      <c r="BA163" s="47">
        <f ca="1">IF(OR(INDEX(INDIRECT("times"&amp;AE$2),$F163,BA$28)&gt;10,INDEX(INDIRECT(AG163),$E163,BA$28)&lt;=INDEX(INDIRECT(AG163),$E163,$F163)),0,(INDEX(INDIRECT(AG163),$E163,$F163)-INDEX(INDIRECT(AG163),$E163,BA$28))*(10-INDEX(INDIRECT("times"&amp;AE$2),$F163,BA$28))/10)</f>
        <v>0</v>
      </c>
      <c r="BB163" s="47">
        <f ca="1">IF(OR(INDEX(INDIRECT("times"&amp;AE$2),$F163,BB$28)&gt;10,INDEX(INDIRECT(AG163),$E163,BB$28)&lt;=INDEX(INDIRECT(AG163),$E163,$F163)),0,(INDEX(INDIRECT(AG163),$E163,$F163)-INDEX(INDIRECT(AG163),$E163,BB$28))*(10-INDEX(INDIRECT("times"&amp;AE$2),$F163,BB$28))/10)</f>
        <v>0</v>
      </c>
      <c r="BC163" s="47">
        <f ca="1">IF(OR(INDEX(INDIRECT("times"&amp;AE$2),$F163,BC$28)&gt;10,INDEX(INDIRECT(AG163),$E163,BC$28)&lt;=INDEX(INDIRECT(AG163),$E163,$F163)),0,(INDEX(INDIRECT(AG163),$E163,$F163)-INDEX(INDIRECT(AG163),$E163,BC$28))*(10-INDEX(INDIRECT("times"&amp;AE$2),$F163,BC$28))/10)</f>
        <v>0</v>
      </c>
      <c r="BD163" s="48">
        <f ca="1">IF(OR(INDEX(INDIRECT("times"&amp;AE$2),$F163,BD$28)&gt;10,INDEX(INDIRECT(AG163),$E163,BD$28)&lt;=INDEX(INDIRECT(AG163),$E163,$F163)),0,(INDEX(INDIRECT(AG163),$E163,$F163)-INDEX(INDIRECT(AG163),$E163,BD$28))*(10-INDEX(INDIRECT("times"&amp;AE$2),$F163,BD$28))/10)</f>
        <v>0</v>
      </c>
      <c r="BE163" s="201">
        <v>16</v>
      </c>
      <c r="BG163" s="18" t="s">
        <v>204</v>
      </c>
      <c r="BH163" s="122">
        <f>BG131</f>
        <v>1</v>
      </c>
      <c r="BI163" s="122" t="str">
        <f>BG132</f>
        <v>lei1834</v>
      </c>
      <c r="BJ163" s="210" t="str">
        <f t="shared" si="600"/>
        <v>core1_lei1834</v>
      </c>
      <c r="BK163" s="122">
        <v>1</v>
      </c>
      <c r="BL163" s="33">
        <v>16</v>
      </c>
      <c r="BM163" s="46">
        <f ca="1">IF(OR(INDEX(INDIRECT("times"&amp;BH$2),$F163,BM$28)&gt;10,INDEX(INDIRECT(BJ163),$E163,BM$28)&lt;=INDEX(INDIRECT(BJ163),$E163,$F163)),0,(INDEX(INDIRECT(BJ163),$E163,$F163)-INDEX(INDIRECT(BJ163),$E163,BM$28))*(10-INDEX(INDIRECT("times"&amp;BH$2),$F163,BM$28))/10)</f>
        <v>0</v>
      </c>
      <c r="BN163" s="47">
        <f ca="1">IF(OR(INDEX(INDIRECT("times"&amp;BH$2),$F163,BN$28)&gt;10,INDEX(INDIRECT(BJ163),$E163,BN$28)&lt;=INDEX(INDIRECT(BJ163),$E163,$F163)),0,(INDEX(INDIRECT(BJ163),$E163,$F163)-INDEX(INDIRECT(BJ163),$E163,BN$28))*(10-INDEX(INDIRECT("times"&amp;BH$2),$F163,BN$28))/10)</f>
        <v>0</v>
      </c>
      <c r="BO163" s="47">
        <f ca="1">IF(OR(INDEX(INDIRECT("times"&amp;BH$2),$F163,BO$28)&gt;10,INDEX(INDIRECT(BJ163),$E163,BO$28)&lt;=INDEX(INDIRECT(BJ163),$E163,$F163)),0,(INDEX(INDIRECT(BJ163),$E163,$F163)-INDEX(INDIRECT(BJ163),$E163,BO$28))*(10-INDEX(INDIRECT("times"&amp;BH$2),$F163,BO$28))/10)</f>
        <v>0</v>
      </c>
      <c r="BP163" s="47">
        <f ca="1">IF(OR(INDEX(INDIRECT("times"&amp;BH$2),$F163,BP$28)&gt;10,INDEX(INDIRECT(BJ163),$E163,BP$28)&lt;=INDEX(INDIRECT(BJ163),$E163,$F163)),0,(INDEX(INDIRECT(BJ163),$E163,$F163)-INDEX(INDIRECT(BJ163),$E163,BP$28))*(10-INDEX(INDIRECT("times"&amp;BH$2),$F163,BP$28))/10)</f>
        <v>0</v>
      </c>
      <c r="BQ163" s="47">
        <f ca="1">IF(OR(INDEX(INDIRECT("times"&amp;BH$2),$F163,BQ$28)&gt;10,INDEX(INDIRECT(BJ163),$E163,BQ$28)&lt;=INDEX(INDIRECT(BJ163),$E163,$F163)),0,(INDEX(INDIRECT(BJ163),$E163,$F163)-INDEX(INDIRECT(BJ163),$E163,BQ$28))*(10-INDEX(INDIRECT("times"&amp;BH$2),$F163,BQ$28))/10)</f>
        <v>0</v>
      </c>
      <c r="BR163" s="47">
        <f ca="1">IF(OR(INDEX(INDIRECT("times"&amp;BH$2),$F163,BR$28)&gt;10,INDEX(INDIRECT(BJ163),$E163,BR$28)&lt;=INDEX(INDIRECT(BJ163),$E163,$F163)),0,(INDEX(INDIRECT(BJ163),$E163,$F163)-INDEX(INDIRECT(BJ163),$E163,BR$28))*(10-INDEX(INDIRECT("times"&amp;BH$2),$F163,BR$28))/10)</f>
        <v>0</v>
      </c>
      <c r="BS163" s="47">
        <f ca="1">IF(OR(INDEX(INDIRECT("times"&amp;BH$2),$F163,BS$28)&gt;10,INDEX(INDIRECT(BJ163),$E163,BS$28)&lt;=INDEX(INDIRECT(BJ163),$E163,$F163)),0,(INDEX(INDIRECT(BJ163),$E163,$F163)-INDEX(INDIRECT(BJ163),$E163,BS$28))*(10-INDEX(INDIRECT("times"&amp;BH$2),$F163,BS$28))/10)</f>
        <v>0</v>
      </c>
      <c r="BT163" s="47">
        <f ca="1">IF(OR(INDEX(INDIRECT("times"&amp;BH$2),$F163,BT$28)&gt;10,INDEX(INDIRECT(BJ163),$E163,BT$28)&lt;=INDEX(INDIRECT(BJ163),$E163,$F163)),0,(INDEX(INDIRECT(BJ163),$E163,$F163)-INDEX(INDIRECT(BJ163),$E163,BT$28))*(10-INDEX(INDIRECT("times"&amp;BH$2),$F163,BT$28))/10)</f>
        <v>0</v>
      </c>
      <c r="BU163" s="47">
        <f ca="1">IF(OR(INDEX(INDIRECT("times"&amp;BH$2),$F163,BU$28)&gt;10,INDEX(INDIRECT(BJ163),$E163,BU$28)&lt;=INDEX(INDIRECT(BJ163),$E163,$F163)),0,(INDEX(INDIRECT(BJ163),$E163,$F163)-INDEX(INDIRECT(BJ163),$E163,BU$28))*(10-INDEX(INDIRECT("times"&amp;BH$2),$F163,BU$28))/10)</f>
        <v>0</v>
      </c>
      <c r="BV163" s="47">
        <f ca="1">IF(OR(INDEX(INDIRECT("times"&amp;BH$2),$F163,BV$28)&gt;10,INDEX(INDIRECT(BJ163),$E163,BV$28)&lt;=INDEX(INDIRECT(BJ163),$E163,$F163)),0,(INDEX(INDIRECT(BJ163),$E163,$F163)-INDEX(INDIRECT(BJ163),$E163,BV$28))*(10-INDEX(INDIRECT("times"&amp;BH$2),$F163,BV$28))/10)</f>
        <v>0</v>
      </c>
      <c r="BW163" s="47">
        <f ca="1">IF(OR(INDEX(INDIRECT("times"&amp;BH$2),$F163,BW$28)&gt;10,INDEX(INDIRECT(BJ163),$E163,BW$28)&lt;=INDEX(INDIRECT(BJ163),$E163,$F163)),0,(INDEX(INDIRECT(BJ163),$E163,$F163)-INDEX(INDIRECT(BJ163),$E163,BW$28))*(10-INDEX(INDIRECT("times"&amp;BH$2),$F163,BW$28))/10)</f>
        <v>0</v>
      </c>
      <c r="BX163" s="47">
        <f ca="1">IF(OR(INDEX(INDIRECT("times"&amp;BH$2),$F163,BX$28)&gt;10,INDEX(INDIRECT(BJ163),$E163,BX$28)&lt;=INDEX(INDIRECT(BJ163),$E163,$F163)),0,(INDEX(INDIRECT(BJ163),$E163,$F163)-INDEX(INDIRECT(BJ163),$E163,BX$28))*(10-INDEX(INDIRECT("times"&amp;BH$2),$F163,BX$28))/10)</f>
        <v>0</v>
      </c>
      <c r="BY163" s="47">
        <f ca="1">IF(OR(INDEX(INDIRECT("times"&amp;BH$2),$F163,BY$28)&gt;10,INDEX(INDIRECT(BJ163),$E163,BY$28)&lt;=INDEX(INDIRECT(BJ163),$E163,$F163)),0,(INDEX(INDIRECT(BJ163),$E163,$F163)-INDEX(INDIRECT(BJ163),$E163,BY$28))*(10-INDEX(INDIRECT("times"&amp;BH$2),$F163,BY$28))/10)</f>
        <v>0</v>
      </c>
      <c r="BZ163" s="47">
        <f ca="1">IF(OR(INDEX(INDIRECT("times"&amp;BH$2),$F163,BZ$28)&gt;10,INDEX(INDIRECT(BJ163),$E163,BZ$28)&lt;=INDEX(INDIRECT(BJ163),$E163,$F163)),0,(INDEX(INDIRECT(BJ163),$E163,$F163)-INDEX(INDIRECT(BJ163),$E163,BZ$28))*(10-INDEX(INDIRECT("times"&amp;BH$2),$F163,BZ$28))/10)</f>
        <v>0</v>
      </c>
      <c r="CA163" s="47">
        <f ca="1">IF(OR(INDEX(INDIRECT("times"&amp;BH$2),$F163,CA$28)&gt;10,INDEX(INDIRECT(BJ163),$E163,CA$28)&lt;=INDEX(INDIRECT(BJ163),$E163,$F163)),0,(INDEX(INDIRECT(BJ163),$E163,$F163)-INDEX(INDIRECT(BJ163),$E163,CA$28))*(10-INDEX(INDIRECT("times"&amp;BH$2),$F163,CA$28))/10)</f>
        <v>0</v>
      </c>
      <c r="CB163" s="47">
        <f ca="1">IF(OR(INDEX(INDIRECT("times"&amp;BH$2),$F163,CB$28)&gt;10,INDEX(INDIRECT(BJ163),$E163,CB$28)&lt;=INDEX(INDIRECT(BJ163),$E163,$F163)),0,(INDEX(INDIRECT(BJ163),$E163,$F163)-INDEX(INDIRECT(BJ163),$E163,CB$28))*(10-INDEX(INDIRECT("times"&amp;BH$2),$F163,CB$28))/10)</f>
        <v>0</v>
      </c>
      <c r="CC163" s="47">
        <f ca="1">IF(OR(INDEX(INDIRECT("times"&amp;BH$2),$F163,CC$28)&gt;10,INDEX(INDIRECT(BJ163),$E163,CC$28)&lt;=INDEX(INDIRECT(BJ163),$E163,$F163)),0,(INDEX(INDIRECT(BJ163),$E163,$F163)-INDEX(INDIRECT(BJ163),$E163,CC$28))*(10-INDEX(INDIRECT("times"&amp;BH$2),$F163,CC$28))/10)</f>
        <v>0</v>
      </c>
      <c r="CD163" s="47">
        <f ca="1">IF(OR(INDEX(INDIRECT("times"&amp;BH$2),$F163,CD$28)&gt;10,INDEX(INDIRECT(BJ163),$E163,CD$28)&lt;=INDEX(INDIRECT(BJ163),$E163,$F163)),0,(INDEX(INDIRECT(BJ163),$E163,$F163)-INDEX(INDIRECT(BJ163),$E163,CD$28))*(10-INDEX(INDIRECT("times"&amp;BH$2),$F163,CD$28))/10)</f>
        <v>0</v>
      </c>
      <c r="CE163" s="47">
        <f ca="1">IF(OR(INDEX(INDIRECT("times"&amp;BH$2),$F163,CE$28)&gt;10,INDEX(INDIRECT(BJ163),$E163,CE$28)&lt;=INDEX(INDIRECT(BJ163),$E163,$F163)),0,(INDEX(INDIRECT(BJ163),$E163,$F163)-INDEX(INDIRECT(BJ163),$E163,CE$28))*(10-INDEX(INDIRECT("times"&amp;BH$2),$F163,CE$28))/10)</f>
        <v>0</v>
      </c>
      <c r="CF163" s="47">
        <f ca="1">IF(OR(INDEX(INDIRECT("times"&amp;BH$2),$F163,CF$28)&gt;10,INDEX(INDIRECT(BJ163),$E163,CF$28)&lt;=INDEX(INDIRECT(BJ163),$E163,$F163)),0,(INDEX(INDIRECT(BJ163),$E163,$F163)-INDEX(INDIRECT(BJ163),$E163,CF$28))*(10-INDEX(INDIRECT("times"&amp;BH$2),$F163,CF$28))/10)</f>
        <v>0</v>
      </c>
      <c r="CG163" s="48">
        <f ca="1">IF(OR(INDEX(INDIRECT("times"&amp;BH$2),$F163,CG$28)&gt;10,INDEX(INDIRECT(BJ163),$E163,CG$28)&lt;=INDEX(INDIRECT(BJ163),$E163,$F163)),0,(INDEX(INDIRECT(BJ163),$E163,$F163)-INDEX(INDIRECT(BJ163),$E163,CG$28))*(10-INDEX(INDIRECT("times"&amp;BH$2),$F163,CG$28))/10)</f>
        <v>0</v>
      </c>
      <c r="CH163" s="201">
        <v>16</v>
      </c>
      <c r="CJ163" s="18" t="s">
        <v>204</v>
      </c>
      <c r="CK163" s="122">
        <f>CJ131</f>
        <v>1</v>
      </c>
      <c r="CL163" s="122" t="str">
        <f>CJ132</f>
        <v>work3564</v>
      </c>
      <c r="CM163" s="210" t="str">
        <f t="shared" si="601"/>
        <v>core1_work3564</v>
      </c>
      <c r="CN163" s="122">
        <v>1</v>
      </c>
      <c r="CO163" s="33">
        <v>16</v>
      </c>
      <c r="CP163" s="46">
        <f ca="1">IF(OR(INDEX(INDIRECT("times"&amp;CK$2),$F163,CP$28)&gt;10,INDEX(INDIRECT(CM163),$E163,CP$28)&lt;=INDEX(INDIRECT(CM163),$E163,$F163)),0,(INDEX(INDIRECT(CM163),$E163,$F163)-INDEX(INDIRECT(CM163),$E163,CP$28))*(10-INDEX(INDIRECT("times"&amp;CK$2),$F163,CP$28))/10)</f>
        <v>0</v>
      </c>
      <c r="CQ163" s="47">
        <f ca="1">IF(OR(INDEX(INDIRECT("times"&amp;CK$2),$F163,CQ$28)&gt;10,INDEX(INDIRECT(CM163),$E163,CQ$28)&lt;=INDEX(INDIRECT(CM163),$E163,$F163)),0,(INDEX(INDIRECT(CM163),$E163,$F163)-INDEX(INDIRECT(CM163),$E163,CQ$28))*(10-INDEX(INDIRECT("times"&amp;CK$2),$F163,CQ$28))/10)</f>
        <v>0</v>
      </c>
      <c r="CR163" s="47">
        <f ca="1">IF(OR(INDEX(INDIRECT("times"&amp;CK$2),$F163,CR$28)&gt;10,INDEX(INDIRECT(CM163),$E163,CR$28)&lt;=INDEX(INDIRECT(CM163),$E163,$F163)),0,(INDEX(INDIRECT(CM163),$E163,$F163)-INDEX(INDIRECT(CM163),$E163,CR$28))*(10-INDEX(INDIRECT("times"&amp;CK$2),$F163,CR$28))/10)</f>
        <v>0</v>
      </c>
      <c r="CS163" s="47">
        <f ca="1">IF(OR(INDEX(INDIRECT("times"&amp;CK$2),$F163,CS$28)&gt;10,INDEX(INDIRECT(CM163),$E163,CS$28)&lt;=INDEX(INDIRECT(CM163),$E163,$F163)),0,(INDEX(INDIRECT(CM163),$E163,$F163)-INDEX(INDIRECT(CM163),$E163,CS$28))*(10-INDEX(INDIRECT("times"&amp;CK$2),$F163,CS$28))/10)</f>
        <v>0</v>
      </c>
      <c r="CT163" s="47">
        <f ca="1">IF(OR(INDEX(INDIRECT("times"&amp;CK$2),$F163,CT$28)&gt;10,INDEX(INDIRECT(CM163),$E163,CT$28)&lt;=INDEX(INDIRECT(CM163),$E163,$F163)),0,(INDEX(INDIRECT(CM163),$E163,$F163)-INDEX(INDIRECT(CM163),$E163,CT$28))*(10-INDEX(INDIRECT("times"&amp;CK$2),$F163,CT$28))/10)</f>
        <v>0</v>
      </c>
      <c r="CU163" s="47">
        <f ca="1">IF(OR(INDEX(INDIRECT("times"&amp;CK$2),$F163,CU$28)&gt;10,INDEX(INDIRECT(CM163),$E163,CU$28)&lt;=INDEX(INDIRECT(CM163),$E163,$F163)),0,(INDEX(INDIRECT(CM163),$E163,$F163)-INDEX(INDIRECT(CM163),$E163,CU$28))*(10-INDEX(INDIRECT("times"&amp;CK$2),$F163,CU$28))/10)</f>
        <v>0</v>
      </c>
      <c r="CV163" s="47">
        <f ca="1">IF(OR(INDEX(INDIRECT("times"&amp;CK$2),$F163,CV$28)&gt;10,INDEX(INDIRECT(CM163),$E163,CV$28)&lt;=INDEX(INDIRECT(CM163),$E163,$F163)),0,(INDEX(INDIRECT(CM163),$E163,$F163)-INDEX(INDIRECT(CM163),$E163,CV$28))*(10-INDEX(INDIRECT("times"&amp;CK$2),$F163,CV$28))/10)</f>
        <v>0</v>
      </c>
      <c r="CW163" s="47">
        <f ca="1">IF(OR(INDEX(INDIRECT("times"&amp;CK$2),$F163,CW$28)&gt;10,INDEX(INDIRECT(CM163),$E163,CW$28)&lt;=INDEX(INDIRECT(CM163),$E163,$F163)),0,(INDEX(INDIRECT(CM163),$E163,$F163)-INDEX(INDIRECT(CM163),$E163,CW$28))*(10-INDEX(INDIRECT("times"&amp;CK$2),$F163,CW$28))/10)</f>
        <v>0</v>
      </c>
      <c r="CX163" s="47">
        <f ca="1">IF(OR(INDEX(INDIRECT("times"&amp;CK$2),$F163,CX$28)&gt;10,INDEX(INDIRECT(CM163),$E163,CX$28)&lt;=INDEX(INDIRECT(CM163),$E163,$F163)),0,(INDEX(INDIRECT(CM163),$E163,$F163)-INDEX(INDIRECT(CM163),$E163,CX$28))*(10-INDEX(INDIRECT("times"&amp;CK$2),$F163,CX$28))/10)</f>
        <v>0</v>
      </c>
      <c r="CY163" s="47">
        <f ca="1">IF(OR(INDEX(INDIRECT("times"&amp;CK$2),$F163,CY$28)&gt;10,INDEX(INDIRECT(CM163),$E163,CY$28)&lt;=INDEX(INDIRECT(CM163),$E163,$F163)),0,(INDEX(INDIRECT(CM163),$E163,$F163)-INDEX(INDIRECT(CM163),$E163,CY$28))*(10-INDEX(INDIRECT("times"&amp;CK$2),$F163,CY$28))/10)</f>
        <v>0</v>
      </c>
      <c r="CZ163" s="47">
        <f ca="1">IF(OR(INDEX(INDIRECT("times"&amp;CK$2),$F163,CZ$28)&gt;10,INDEX(INDIRECT(CM163),$E163,CZ$28)&lt;=INDEX(INDIRECT(CM163),$E163,$F163)),0,(INDEX(INDIRECT(CM163),$E163,$F163)-INDEX(INDIRECT(CM163),$E163,CZ$28))*(10-INDEX(INDIRECT("times"&amp;CK$2),$F163,CZ$28))/10)</f>
        <v>0</v>
      </c>
      <c r="DA163" s="47">
        <f ca="1">IF(OR(INDEX(INDIRECT("times"&amp;CK$2),$F163,DA$28)&gt;10,INDEX(INDIRECT(CM163),$E163,DA$28)&lt;=INDEX(INDIRECT(CM163),$E163,$F163)),0,(INDEX(INDIRECT(CM163),$E163,$F163)-INDEX(INDIRECT(CM163),$E163,DA$28))*(10-INDEX(INDIRECT("times"&amp;CK$2),$F163,DA$28))/10)</f>
        <v>0</v>
      </c>
      <c r="DB163" s="47">
        <f ca="1">IF(OR(INDEX(INDIRECT("times"&amp;CK$2),$F163,DB$28)&gt;10,INDEX(INDIRECT(CM163),$E163,DB$28)&lt;=INDEX(INDIRECT(CM163),$E163,$F163)),0,(INDEX(INDIRECT(CM163),$E163,$F163)-INDEX(INDIRECT(CM163),$E163,DB$28))*(10-INDEX(INDIRECT("times"&amp;CK$2),$F163,DB$28))/10)</f>
        <v>0</v>
      </c>
      <c r="DC163" s="47">
        <f ca="1">IF(OR(INDEX(INDIRECT("times"&amp;CK$2),$F163,DC$28)&gt;10,INDEX(INDIRECT(CM163),$E163,DC$28)&lt;=INDEX(INDIRECT(CM163),$E163,$F163)),0,(INDEX(INDIRECT(CM163),$E163,$F163)-INDEX(INDIRECT(CM163),$E163,DC$28))*(10-INDEX(INDIRECT("times"&amp;CK$2),$F163,DC$28))/10)</f>
        <v>0</v>
      </c>
      <c r="DD163" s="47">
        <f ca="1">IF(OR(INDEX(INDIRECT("times"&amp;CK$2),$F163,DD$28)&gt;10,INDEX(INDIRECT(CM163),$E163,DD$28)&lt;=INDEX(INDIRECT(CM163),$E163,$F163)),0,(INDEX(INDIRECT(CM163),$E163,$F163)-INDEX(INDIRECT(CM163),$E163,DD$28))*(10-INDEX(INDIRECT("times"&amp;CK$2),$F163,DD$28))/10)</f>
        <v>0</v>
      </c>
      <c r="DE163" s="47">
        <f ca="1">IF(OR(INDEX(INDIRECT("times"&amp;CK$2),$F163,DE$28)&gt;10,INDEX(INDIRECT(CM163),$E163,DE$28)&lt;=INDEX(INDIRECT(CM163),$E163,$F163)),0,(INDEX(INDIRECT(CM163),$E163,$F163)-INDEX(INDIRECT(CM163),$E163,DE$28))*(10-INDEX(INDIRECT("times"&amp;CK$2),$F163,DE$28))/10)</f>
        <v>0</v>
      </c>
      <c r="DF163" s="47">
        <f ca="1">IF(OR(INDEX(INDIRECT("times"&amp;CK$2),$F163,DF$28)&gt;10,INDEX(INDIRECT(CM163),$E163,DF$28)&lt;=INDEX(INDIRECT(CM163),$E163,$F163)),0,(INDEX(INDIRECT(CM163),$E163,$F163)-INDEX(INDIRECT(CM163),$E163,DF$28))*(10-INDEX(INDIRECT("times"&amp;CK$2),$F163,DF$28))/10)</f>
        <v>0</v>
      </c>
      <c r="DG163" s="47">
        <f ca="1">IF(OR(INDEX(INDIRECT("times"&amp;CK$2),$F163,DG$28)&gt;10,INDEX(INDIRECT(CM163),$E163,DG$28)&lt;=INDEX(INDIRECT(CM163),$E163,$F163)),0,(INDEX(INDIRECT(CM163),$E163,$F163)-INDEX(INDIRECT(CM163),$E163,DG$28))*(10-INDEX(INDIRECT("times"&amp;CK$2),$F163,DG$28))/10)</f>
        <v>0</v>
      </c>
      <c r="DH163" s="47">
        <f ca="1">IF(OR(INDEX(INDIRECT("times"&amp;CK$2),$F163,DH$28)&gt;10,INDEX(INDIRECT(CM163),$E163,DH$28)&lt;=INDEX(INDIRECT(CM163),$E163,$F163)),0,(INDEX(INDIRECT(CM163),$E163,$F163)-INDEX(INDIRECT(CM163),$E163,DH$28))*(10-INDEX(INDIRECT("times"&amp;CK$2),$F163,DH$28))/10)</f>
        <v>0</v>
      </c>
      <c r="DI163" s="47">
        <f ca="1">IF(OR(INDEX(INDIRECT("times"&amp;CK$2),$F163,DI$28)&gt;10,INDEX(INDIRECT(CM163),$E163,DI$28)&lt;=INDEX(INDIRECT(CM163),$E163,$F163)),0,(INDEX(INDIRECT(CM163),$E163,$F163)-INDEX(INDIRECT(CM163),$E163,DI$28))*(10-INDEX(INDIRECT("times"&amp;CK$2),$F163,DI$28))/10)</f>
        <v>0</v>
      </c>
      <c r="DJ163" s="48">
        <f ca="1">IF(OR(INDEX(INDIRECT("times"&amp;CK$2),$F163,DJ$28)&gt;10,INDEX(INDIRECT(CM163),$E163,DJ$28)&lt;=INDEX(INDIRECT(CM163),$E163,$F163)),0,(INDEX(INDIRECT(CM163),$E163,$F163)-INDEX(INDIRECT(CM163),$E163,DJ$28))*(10-INDEX(INDIRECT("times"&amp;CK$2),$F163,DJ$28))/10)</f>
        <v>0</v>
      </c>
      <c r="DK163" s="201">
        <v>16</v>
      </c>
      <c r="DM163" s="18" t="s">
        <v>204</v>
      </c>
      <c r="DN163" s="122">
        <f>DM131</f>
        <v>1</v>
      </c>
      <c r="DO163" s="122" t="str">
        <f>DM132</f>
        <v>shop3564</v>
      </c>
      <c r="DP163" s="210" t="str">
        <f t="shared" si="602"/>
        <v>core1_shop3564</v>
      </c>
      <c r="DQ163" s="122">
        <v>1</v>
      </c>
      <c r="DR163" s="33">
        <v>16</v>
      </c>
      <c r="DS163" s="46">
        <f ca="1">IF(OR(INDEX(INDIRECT("times"&amp;DN$2),$F163,DS$28)&gt;10,INDEX(INDIRECT(DP163),$E163,DS$28)&lt;=INDEX(INDIRECT(DP163),$E163,$F163)),0,(INDEX(INDIRECT(DP163),$E163,$F163)-INDEX(INDIRECT(DP163),$E163,DS$28))*(10-INDEX(INDIRECT("times"&amp;DN$2),$F163,DS$28))/10)</f>
        <v>0</v>
      </c>
      <c r="DT163" s="47">
        <f ca="1">IF(OR(INDEX(INDIRECT("times"&amp;DN$2),$F163,DT$28)&gt;10,INDEX(INDIRECT(DP163),$E163,DT$28)&lt;=INDEX(INDIRECT(DP163),$E163,$F163)),0,(INDEX(INDIRECT(DP163),$E163,$F163)-INDEX(INDIRECT(DP163),$E163,DT$28))*(10-INDEX(INDIRECT("times"&amp;DN$2),$F163,DT$28))/10)</f>
        <v>0</v>
      </c>
      <c r="DU163" s="47">
        <f ca="1">IF(OR(INDEX(INDIRECT("times"&amp;DN$2),$F163,DU$28)&gt;10,INDEX(INDIRECT(DP163),$E163,DU$28)&lt;=INDEX(INDIRECT(DP163),$E163,$F163)),0,(INDEX(INDIRECT(DP163),$E163,$F163)-INDEX(INDIRECT(DP163),$E163,DU$28))*(10-INDEX(INDIRECT("times"&amp;DN$2),$F163,DU$28))/10)</f>
        <v>0</v>
      </c>
      <c r="DV163" s="47">
        <f ca="1">IF(OR(INDEX(INDIRECT("times"&amp;DN$2),$F163,DV$28)&gt;10,INDEX(INDIRECT(DP163),$E163,DV$28)&lt;=INDEX(INDIRECT(DP163),$E163,$F163)),0,(INDEX(INDIRECT(DP163),$E163,$F163)-INDEX(INDIRECT(DP163),$E163,DV$28))*(10-INDEX(INDIRECT("times"&amp;DN$2),$F163,DV$28))/10)</f>
        <v>0</v>
      </c>
      <c r="DW163" s="47">
        <f ca="1">IF(OR(INDEX(INDIRECT("times"&amp;DN$2),$F163,DW$28)&gt;10,INDEX(INDIRECT(DP163),$E163,DW$28)&lt;=INDEX(INDIRECT(DP163),$E163,$F163)),0,(INDEX(INDIRECT(DP163),$E163,$F163)-INDEX(INDIRECT(DP163),$E163,DW$28))*(10-INDEX(INDIRECT("times"&amp;DN$2),$F163,DW$28))/10)</f>
        <v>0</v>
      </c>
      <c r="DX163" s="47">
        <f ca="1">IF(OR(INDEX(INDIRECT("times"&amp;DN$2),$F163,DX$28)&gt;10,INDEX(INDIRECT(DP163),$E163,DX$28)&lt;=INDEX(INDIRECT(DP163),$E163,$F163)),0,(INDEX(INDIRECT(DP163),$E163,$F163)-INDEX(INDIRECT(DP163),$E163,DX$28))*(10-INDEX(INDIRECT("times"&amp;DN$2),$F163,DX$28))/10)</f>
        <v>0</v>
      </c>
      <c r="DY163" s="47">
        <f ca="1">IF(OR(INDEX(INDIRECT("times"&amp;DN$2),$F163,DY$28)&gt;10,INDEX(INDIRECT(DP163),$E163,DY$28)&lt;=INDEX(INDIRECT(DP163),$E163,$F163)),0,(INDEX(INDIRECT(DP163),$E163,$F163)-INDEX(INDIRECT(DP163),$E163,DY$28))*(10-INDEX(INDIRECT("times"&amp;DN$2),$F163,DY$28))/10)</f>
        <v>0</v>
      </c>
      <c r="DZ163" s="47">
        <f ca="1">IF(OR(INDEX(INDIRECT("times"&amp;DN$2),$F163,DZ$28)&gt;10,INDEX(INDIRECT(DP163),$E163,DZ$28)&lt;=INDEX(INDIRECT(DP163),$E163,$F163)),0,(INDEX(INDIRECT(DP163),$E163,$F163)-INDEX(INDIRECT(DP163),$E163,DZ$28))*(10-INDEX(INDIRECT("times"&amp;DN$2),$F163,DZ$28))/10)</f>
        <v>0</v>
      </c>
      <c r="EA163" s="47">
        <f ca="1">IF(OR(INDEX(INDIRECT("times"&amp;DN$2),$F163,EA$28)&gt;10,INDEX(INDIRECT(DP163),$E163,EA$28)&lt;=INDEX(INDIRECT(DP163),$E163,$F163)),0,(INDEX(INDIRECT(DP163),$E163,$F163)-INDEX(INDIRECT(DP163),$E163,EA$28))*(10-INDEX(INDIRECT("times"&amp;DN$2),$F163,EA$28))/10)</f>
        <v>0</v>
      </c>
      <c r="EB163" s="47">
        <f ca="1">IF(OR(INDEX(INDIRECT("times"&amp;DN$2),$F163,EB$28)&gt;10,INDEX(INDIRECT(DP163),$E163,EB$28)&lt;=INDEX(INDIRECT(DP163),$E163,$F163)),0,(INDEX(INDIRECT(DP163),$E163,$F163)-INDEX(INDIRECT(DP163),$E163,EB$28))*(10-INDEX(INDIRECT("times"&amp;DN$2),$F163,EB$28))/10)</f>
        <v>0</v>
      </c>
      <c r="EC163" s="47">
        <f ca="1">IF(OR(INDEX(INDIRECT("times"&amp;DN$2),$F163,EC$28)&gt;10,INDEX(INDIRECT(DP163),$E163,EC$28)&lt;=INDEX(INDIRECT(DP163),$E163,$F163)),0,(INDEX(INDIRECT(DP163),$E163,$F163)-INDEX(INDIRECT(DP163),$E163,EC$28))*(10-INDEX(INDIRECT("times"&amp;DN$2),$F163,EC$28))/10)</f>
        <v>0</v>
      </c>
      <c r="ED163" s="47">
        <f ca="1">IF(OR(INDEX(INDIRECT("times"&amp;DN$2),$F163,ED$28)&gt;10,INDEX(INDIRECT(DP163),$E163,ED$28)&lt;=INDEX(INDIRECT(DP163),$E163,$F163)),0,(INDEX(INDIRECT(DP163),$E163,$F163)-INDEX(INDIRECT(DP163),$E163,ED$28))*(10-INDEX(INDIRECT("times"&amp;DN$2),$F163,ED$28))/10)</f>
        <v>0</v>
      </c>
      <c r="EE163" s="47">
        <f ca="1">IF(OR(INDEX(INDIRECT("times"&amp;DN$2),$F163,EE$28)&gt;10,INDEX(INDIRECT(DP163),$E163,EE$28)&lt;=INDEX(INDIRECT(DP163),$E163,$F163)),0,(INDEX(INDIRECT(DP163),$E163,$F163)-INDEX(INDIRECT(DP163),$E163,EE$28))*(10-INDEX(INDIRECT("times"&amp;DN$2),$F163,EE$28))/10)</f>
        <v>0</v>
      </c>
      <c r="EF163" s="47">
        <f ca="1">IF(OR(INDEX(INDIRECT("times"&amp;DN$2),$F163,EF$28)&gt;10,INDEX(INDIRECT(DP163),$E163,EF$28)&lt;=INDEX(INDIRECT(DP163),$E163,$F163)),0,(INDEX(INDIRECT(DP163),$E163,$F163)-INDEX(INDIRECT(DP163),$E163,EF$28))*(10-INDEX(INDIRECT("times"&amp;DN$2),$F163,EF$28))/10)</f>
        <v>0</v>
      </c>
      <c r="EG163" s="47">
        <f ca="1">IF(OR(INDEX(INDIRECT("times"&amp;DN$2),$F163,EG$28)&gt;10,INDEX(INDIRECT(DP163),$E163,EG$28)&lt;=INDEX(INDIRECT(DP163),$E163,$F163)),0,(INDEX(INDIRECT(DP163),$E163,$F163)-INDEX(INDIRECT(DP163),$E163,EG$28))*(10-INDEX(INDIRECT("times"&amp;DN$2),$F163,EG$28))/10)</f>
        <v>0</v>
      </c>
      <c r="EH163" s="47">
        <f ca="1">IF(OR(INDEX(INDIRECT("times"&amp;DN$2),$F163,EH$28)&gt;10,INDEX(INDIRECT(DP163),$E163,EH$28)&lt;=INDEX(INDIRECT(DP163),$E163,$F163)),0,(INDEX(INDIRECT(DP163),$E163,$F163)-INDEX(INDIRECT(DP163),$E163,EH$28))*(10-INDEX(INDIRECT("times"&amp;DN$2),$F163,EH$28))/10)</f>
        <v>0</v>
      </c>
      <c r="EI163" s="47">
        <f ca="1">IF(OR(INDEX(INDIRECT("times"&amp;DN$2),$F163,EI$28)&gt;10,INDEX(INDIRECT(DP163),$E163,EI$28)&lt;=INDEX(INDIRECT(DP163),$E163,$F163)),0,(INDEX(INDIRECT(DP163),$E163,$F163)-INDEX(INDIRECT(DP163),$E163,EI$28))*(10-INDEX(INDIRECT("times"&amp;DN$2),$F163,EI$28))/10)</f>
        <v>0</v>
      </c>
      <c r="EJ163" s="47">
        <f ca="1">IF(OR(INDEX(INDIRECT("times"&amp;DN$2),$F163,EJ$28)&gt;10,INDEX(INDIRECT(DP163),$E163,EJ$28)&lt;=INDEX(INDIRECT(DP163),$E163,$F163)),0,(INDEX(INDIRECT(DP163),$E163,$F163)-INDEX(INDIRECT(DP163),$E163,EJ$28))*(10-INDEX(INDIRECT("times"&amp;DN$2),$F163,EJ$28))/10)</f>
        <v>0</v>
      </c>
      <c r="EK163" s="47">
        <f ca="1">IF(OR(INDEX(INDIRECT("times"&amp;DN$2),$F163,EK$28)&gt;10,INDEX(INDIRECT(DP163),$E163,EK$28)&lt;=INDEX(INDIRECT(DP163),$E163,$F163)),0,(INDEX(INDIRECT(DP163),$E163,$F163)-INDEX(INDIRECT(DP163),$E163,EK$28))*(10-INDEX(INDIRECT("times"&amp;DN$2),$F163,EK$28))/10)</f>
        <v>0</v>
      </c>
      <c r="EL163" s="47">
        <f ca="1">IF(OR(INDEX(INDIRECT("times"&amp;DN$2),$F163,EL$28)&gt;10,INDEX(INDIRECT(DP163),$E163,EL$28)&lt;=INDEX(INDIRECT(DP163),$E163,$F163)),0,(INDEX(INDIRECT(DP163),$E163,$F163)-INDEX(INDIRECT(DP163),$E163,EL$28))*(10-INDEX(INDIRECT("times"&amp;DN$2),$F163,EL$28))/10)</f>
        <v>0</v>
      </c>
      <c r="EM163" s="48">
        <f ca="1">IF(OR(INDEX(INDIRECT("times"&amp;DN$2),$F163,EM$28)&gt;10,INDEX(INDIRECT(DP163),$E163,EM$28)&lt;=INDEX(INDIRECT(DP163),$E163,$F163)),0,(INDEX(INDIRECT(DP163),$E163,$F163)-INDEX(INDIRECT(DP163),$E163,EM$28))*(10-INDEX(INDIRECT("times"&amp;DN$2),$F163,EM$28))/10)</f>
        <v>0</v>
      </c>
      <c r="EN163" s="201">
        <v>16</v>
      </c>
      <c r="EP163" s="18" t="s">
        <v>204</v>
      </c>
      <c r="EQ163" s="122">
        <f>EP131</f>
        <v>1</v>
      </c>
      <c r="ER163" s="122" t="str">
        <f>EP132</f>
        <v>lei3564</v>
      </c>
      <c r="ES163" s="210" t="str">
        <f t="shared" si="603"/>
        <v>core1_lei3564</v>
      </c>
      <c r="ET163" s="122">
        <v>1</v>
      </c>
      <c r="EU163" s="33">
        <v>16</v>
      </c>
      <c r="EV163" s="46">
        <f ca="1">IF(OR(INDEX(INDIRECT("times"&amp;EQ$2),$F163,EV$28)&gt;10,INDEX(INDIRECT(ES163),$E163,EV$28)&lt;=INDEX(INDIRECT(ES163),$E163,$F163)),0,(INDEX(INDIRECT(ES163),$E163,$F163)-INDEX(INDIRECT(ES163),$E163,EV$28))*(10-INDEX(INDIRECT("times"&amp;EQ$2),$F163,EV$28))/10)</f>
        <v>0</v>
      </c>
      <c r="EW163" s="47">
        <f ca="1">IF(OR(INDEX(INDIRECT("times"&amp;EQ$2),$F163,EW$28)&gt;10,INDEX(INDIRECT(ES163),$E163,EW$28)&lt;=INDEX(INDIRECT(ES163),$E163,$F163)),0,(INDEX(INDIRECT(ES163),$E163,$F163)-INDEX(INDIRECT(ES163),$E163,EW$28))*(10-INDEX(INDIRECT("times"&amp;EQ$2),$F163,EW$28))/10)</f>
        <v>0</v>
      </c>
      <c r="EX163" s="47">
        <f ca="1">IF(OR(INDEX(INDIRECT("times"&amp;EQ$2),$F163,EX$28)&gt;10,INDEX(INDIRECT(ES163),$E163,EX$28)&lt;=INDEX(INDIRECT(ES163),$E163,$F163)),0,(INDEX(INDIRECT(ES163),$E163,$F163)-INDEX(INDIRECT(ES163),$E163,EX$28))*(10-INDEX(INDIRECT("times"&amp;EQ$2),$F163,EX$28))/10)</f>
        <v>0</v>
      </c>
      <c r="EY163" s="47">
        <f ca="1">IF(OR(INDEX(INDIRECT("times"&amp;EQ$2),$F163,EY$28)&gt;10,INDEX(INDIRECT(ES163),$E163,EY$28)&lt;=INDEX(INDIRECT(ES163),$E163,$F163)),0,(INDEX(INDIRECT(ES163),$E163,$F163)-INDEX(INDIRECT(ES163),$E163,EY$28))*(10-INDEX(INDIRECT("times"&amp;EQ$2),$F163,EY$28))/10)</f>
        <v>0</v>
      </c>
      <c r="EZ163" s="47">
        <f ca="1">IF(OR(INDEX(INDIRECT("times"&amp;EQ$2),$F163,EZ$28)&gt;10,INDEX(INDIRECT(ES163),$E163,EZ$28)&lt;=INDEX(INDIRECT(ES163),$E163,$F163)),0,(INDEX(INDIRECT(ES163),$E163,$F163)-INDEX(INDIRECT(ES163),$E163,EZ$28))*(10-INDEX(INDIRECT("times"&amp;EQ$2),$F163,EZ$28))/10)</f>
        <v>0</v>
      </c>
      <c r="FA163" s="47">
        <f ca="1">IF(OR(INDEX(INDIRECT("times"&amp;EQ$2),$F163,FA$28)&gt;10,INDEX(INDIRECT(ES163),$E163,FA$28)&lt;=INDEX(INDIRECT(ES163),$E163,$F163)),0,(INDEX(INDIRECT(ES163),$E163,$F163)-INDEX(INDIRECT(ES163),$E163,FA$28))*(10-INDEX(INDIRECT("times"&amp;EQ$2),$F163,FA$28))/10)</f>
        <v>0</v>
      </c>
      <c r="FB163" s="47">
        <f ca="1">IF(OR(INDEX(INDIRECT("times"&amp;EQ$2),$F163,FB$28)&gt;10,INDEX(INDIRECT(ES163),$E163,FB$28)&lt;=INDEX(INDIRECT(ES163),$E163,$F163)),0,(INDEX(INDIRECT(ES163),$E163,$F163)-INDEX(INDIRECT(ES163),$E163,FB$28))*(10-INDEX(INDIRECT("times"&amp;EQ$2),$F163,FB$28))/10)</f>
        <v>0</v>
      </c>
      <c r="FC163" s="47">
        <f ca="1">IF(OR(INDEX(INDIRECT("times"&amp;EQ$2),$F163,FC$28)&gt;10,INDEX(INDIRECT(ES163),$E163,FC$28)&lt;=INDEX(INDIRECT(ES163),$E163,$F163)),0,(INDEX(INDIRECT(ES163),$E163,$F163)-INDEX(INDIRECT(ES163),$E163,FC$28))*(10-INDEX(INDIRECT("times"&amp;EQ$2),$F163,FC$28))/10)</f>
        <v>0</v>
      </c>
      <c r="FD163" s="47">
        <f ca="1">IF(OR(INDEX(INDIRECT("times"&amp;EQ$2),$F163,FD$28)&gt;10,INDEX(INDIRECT(ES163),$E163,FD$28)&lt;=INDEX(INDIRECT(ES163),$E163,$F163)),0,(INDEX(INDIRECT(ES163),$E163,$F163)-INDEX(INDIRECT(ES163),$E163,FD$28))*(10-INDEX(INDIRECT("times"&amp;EQ$2),$F163,FD$28))/10)</f>
        <v>0</v>
      </c>
      <c r="FE163" s="47">
        <f ca="1">IF(OR(INDEX(INDIRECT("times"&amp;EQ$2),$F163,FE$28)&gt;10,INDEX(INDIRECT(ES163),$E163,FE$28)&lt;=INDEX(INDIRECT(ES163),$E163,$F163)),0,(INDEX(INDIRECT(ES163),$E163,$F163)-INDEX(INDIRECT(ES163),$E163,FE$28))*(10-INDEX(INDIRECT("times"&amp;EQ$2),$F163,FE$28))/10)</f>
        <v>0</v>
      </c>
      <c r="FF163" s="47">
        <f ca="1">IF(OR(INDEX(INDIRECT("times"&amp;EQ$2),$F163,FF$28)&gt;10,INDEX(INDIRECT(ES163),$E163,FF$28)&lt;=INDEX(INDIRECT(ES163),$E163,$F163)),0,(INDEX(INDIRECT(ES163),$E163,$F163)-INDEX(INDIRECT(ES163),$E163,FF$28))*(10-INDEX(INDIRECT("times"&amp;EQ$2),$F163,FF$28))/10)</f>
        <v>0</v>
      </c>
      <c r="FG163" s="47">
        <f ca="1">IF(OR(INDEX(INDIRECT("times"&amp;EQ$2),$F163,FG$28)&gt;10,INDEX(INDIRECT(ES163),$E163,FG$28)&lt;=INDEX(INDIRECT(ES163),$E163,$F163)),0,(INDEX(INDIRECT(ES163),$E163,$F163)-INDEX(INDIRECT(ES163),$E163,FG$28))*(10-INDEX(INDIRECT("times"&amp;EQ$2),$F163,FG$28))/10)</f>
        <v>0</v>
      </c>
      <c r="FH163" s="47">
        <f ca="1">IF(OR(INDEX(INDIRECT("times"&amp;EQ$2),$F163,FH$28)&gt;10,INDEX(INDIRECT(ES163),$E163,FH$28)&lt;=INDEX(INDIRECT(ES163),$E163,$F163)),0,(INDEX(INDIRECT(ES163),$E163,$F163)-INDEX(INDIRECT(ES163),$E163,FH$28))*(10-INDEX(INDIRECT("times"&amp;EQ$2),$F163,FH$28))/10)</f>
        <v>0</v>
      </c>
      <c r="FI163" s="47">
        <f ca="1">IF(OR(INDEX(INDIRECT("times"&amp;EQ$2),$F163,FI$28)&gt;10,INDEX(INDIRECT(ES163),$E163,FI$28)&lt;=INDEX(INDIRECT(ES163),$E163,$F163)),0,(INDEX(INDIRECT(ES163),$E163,$F163)-INDEX(INDIRECT(ES163),$E163,FI$28))*(10-INDEX(INDIRECT("times"&amp;EQ$2),$F163,FI$28))/10)</f>
        <v>0</v>
      </c>
      <c r="FJ163" s="47">
        <f ca="1">IF(OR(INDEX(INDIRECT("times"&amp;EQ$2),$F163,FJ$28)&gt;10,INDEX(INDIRECT(ES163),$E163,FJ$28)&lt;=INDEX(INDIRECT(ES163),$E163,$F163)),0,(INDEX(INDIRECT(ES163),$E163,$F163)-INDEX(INDIRECT(ES163),$E163,FJ$28))*(10-INDEX(INDIRECT("times"&amp;EQ$2),$F163,FJ$28))/10)</f>
        <v>0</v>
      </c>
      <c r="FK163" s="47">
        <f ca="1">IF(OR(INDEX(INDIRECT("times"&amp;EQ$2),$F163,FK$28)&gt;10,INDEX(INDIRECT(ES163),$E163,FK$28)&lt;=INDEX(INDIRECT(ES163),$E163,$F163)),0,(INDEX(INDIRECT(ES163),$E163,$F163)-INDEX(INDIRECT(ES163),$E163,FK$28))*(10-INDEX(INDIRECT("times"&amp;EQ$2),$F163,FK$28))/10)</f>
        <v>0</v>
      </c>
      <c r="FL163" s="47">
        <f ca="1">IF(OR(INDEX(INDIRECT("times"&amp;EQ$2),$F163,FL$28)&gt;10,INDEX(INDIRECT(ES163),$E163,FL$28)&lt;=INDEX(INDIRECT(ES163),$E163,$F163)),0,(INDEX(INDIRECT(ES163),$E163,$F163)-INDEX(INDIRECT(ES163),$E163,FL$28))*(10-INDEX(INDIRECT("times"&amp;EQ$2),$F163,FL$28))/10)</f>
        <v>0</v>
      </c>
      <c r="FM163" s="47">
        <f ca="1">IF(OR(INDEX(INDIRECT("times"&amp;EQ$2),$F163,FM$28)&gt;10,INDEX(INDIRECT(ES163),$E163,FM$28)&lt;=INDEX(INDIRECT(ES163),$E163,$F163)),0,(INDEX(INDIRECT(ES163),$E163,$F163)-INDEX(INDIRECT(ES163),$E163,FM$28))*(10-INDEX(INDIRECT("times"&amp;EQ$2),$F163,FM$28))/10)</f>
        <v>0</v>
      </c>
      <c r="FN163" s="47">
        <f ca="1">IF(OR(INDEX(INDIRECT("times"&amp;EQ$2),$F163,FN$28)&gt;10,INDEX(INDIRECT(ES163),$E163,FN$28)&lt;=INDEX(INDIRECT(ES163),$E163,$F163)),0,(INDEX(INDIRECT(ES163),$E163,$F163)-INDEX(INDIRECT(ES163),$E163,FN$28))*(10-INDEX(INDIRECT("times"&amp;EQ$2),$F163,FN$28))/10)</f>
        <v>0</v>
      </c>
      <c r="FO163" s="47">
        <f ca="1">IF(OR(INDEX(INDIRECT("times"&amp;EQ$2),$F163,FO$28)&gt;10,INDEX(INDIRECT(ES163),$E163,FO$28)&lt;=INDEX(INDIRECT(ES163),$E163,$F163)),0,(INDEX(INDIRECT(ES163),$E163,$F163)-INDEX(INDIRECT(ES163),$E163,FO$28))*(10-INDEX(INDIRECT("times"&amp;EQ$2),$F163,FO$28))/10)</f>
        <v>0</v>
      </c>
      <c r="FP163" s="48">
        <f ca="1">IF(OR(INDEX(INDIRECT("times"&amp;EQ$2),$F163,FP$28)&gt;10,INDEX(INDIRECT(ES163),$E163,FP$28)&lt;=INDEX(INDIRECT(ES163),$E163,$F163)),0,(INDEX(INDIRECT(ES163),$E163,$F163)-INDEX(INDIRECT(ES163),$E163,FP$28))*(10-INDEX(INDIRECT("times"&amp;EQ$2),$F163,FP$28))/10)</f>
        <v>0</v>
      </c>
      <c r="FQ163" s="201">
        <v>16</v>
      </c>
      <c r="FS163" s="18" t="s">
        <v>204</v>
      </c>
      <c r="FT163" s="122">
        <f>FS131</f>
        <v>1</v>
      </c>
      <c r="FU163" s="122" t="str">
        <f>FS132</f>
        <v>shop65</v>
      </c>
      <c r="FV163" s="210" t="str">
        <f t="shared" si="604"/>
        <v>core1_shop65</v>
      </c>
      <c r="FW163" s="122">
        <v>1</v>
      </c>
      <c r="FX163" s="33">
        <v>16</v>
      </c>
      <c r="FY163" s="46">
        <f ca="1">IF(OR(INDEX(INDIRECT("times"&amp;FT$2),$F163,FY$28)&gt;10,INDEX(INDIRECT(FV163),$E163,FY$28)&lt;=INDEX(INDIRECT(FV163),$E163,$F163)),0,(INDEX(INDIRECT(FV163),$E163,$F163)-INDEX(INDIRECT(FV163),$E163,FY$28))*(10-INDEX(INDIRECT("times"&amp;FT$2),$F163,FY$28))/10)</f>
        <v>0</v>
      </c>
      <c r="FZ163" s="47">
        <f ca="1">IF(OR(INDEX(INDIRECT("times"&amp;FT$2),$F163,FZ$28)&gt;10,INDEX(INDIRECT(FV163),$E163,FZ$28)&lt;=INDEX(INDIRECT(FV163),$E163,$F163)),0,(INDEX(INDIRECT(FV163),$E163,$F163)-INDEX(INDIRECT(FV163),$E163,FZ$28))*(10-INDEX(INDIRECT("times"&amp;FT$2),$F163,FZ$28))/10)</f>
        <v>0</v>
      </c>
      <c r="GA163" s="47">
        <f ca="1">IF(OR(INDEX(INDIRECT("times"&amp;FT$2),$F163,GA$28)&gt;10,INDEX(INDIRECT(FV163),$E163,GA$28)&lt;=INDEX(INDIRECT(FV163),$E163,$F163)),0,(INDEX(INDIRECT(FV163),$E163,$F163)-INDEX(INDIRECT(FV163),$E163,GA$28))*(10-INDEX(INDIRECT("times"&amp;FT$2),$F163,GA$28))/10)</f>
        <v>0</v>
      </c>
      <c r="GB163" s="47">
        <f ca="1">IF(OR(INDEX(INDIRECT("times"&amp;FT$2),$F163,GB$28)&gt;10,INDEX(INDIRECT(FV163),$E163,GB$28)&lt;=INDEX(INDIRECT(FV163),$E163,$F163)),0,(INDEX(INDIRECT(FV163),$E163,$F163)-INDEX(INDIRECT(FV163),$E163,GB$28))*(10-INDEX(INDIRECT("times"&amp;FT$2),$F163,GB$28))/10)</f>
        <v>0</v>
      </c>
      <c r="GC163" s="47">
        <f ca="1">IF(OR(INDEX(INDIRECT("times"&amp;FT$2),$F163,GC$28)&gt;10,INDEX(INDIRECT(FV163),$E163,GC$28)&lt;=INDEX(INDIRECT(FV163),$E163,$F163)),0,(INDEX(INDIRECT(FV163),$E163,$F163)-INDEX(INDIRECT(FV163),$E163,GC$28))*(10-INDEX(INDIRECT("times"&amp;FT$2),$F163,GC$28))/10)</f>
        <v>0</v>
      </c>
      <c r="GD163" s="47">
        <f ca="1">IF(OR(INDEX(INDIRECT("times"&amp;FT$2),$F163,GD$28)&gt;10,INDEX(INDIRECT(FV163),$E163,GD$28)&lt;=INDEX(INDIRECT(FV163),$E163,$F163)),0,(INDEX(INDIRECT(FV163),$E163,$F163)-INDEX(INDIRECT(FV163),$E163,GD$28))*(10-INDEX(INDIRECT("times"&amp;FT$2),$F163,GD$28))/10)</f>
        <v>0</v>
      </c>
      <c r="GE163" s="47">
        <f ca="1">IF(OR(INDEX(INDIRECT("times"&amp;FT$2),$F163,GE$28)&gt;10,INDEX(INDIRECT(FV163),$E163,GE$28)&lt;=INDEX(INDIRECT(FV163),$E163,$F163)),0,(INDEX(INDIRECT(FV163),$E163,$F163)-INDEX(INDIRECT(FV163),$E163,GE$28))*(10-INDEX(INDIRECT("times"&amp;FT$2),$F163,GE$28))/10)</f>
        <v>0</v>
      </c>
      <c r="GF163" s="47">
        <f ca="1">IF(OR(INDEX(INDIRECT("times"&amp;FT$2),$F163,GF$28)&gt;10,INDEX(INDIRECT(FV163),$E163,GF$28)&lt;=INDEX(INDIRECT(FV163),$E163,$F163)),0,(INDEX(INDIRECT(FV163),$E163,$F163)-INDEX(INDIRECT(FV163),$E163,GF$28))*(10-INDEX(INDIRECT("times"&amp;FT$2),$F163,GF$28))/10)</f>
        <v>0</v>
      </c>
      <c r="GG163" s="47">
        <f ca="1">IF(OR(INDEX(INDIRECT("times"&amp;FT$2),$F163,GG$28)&gt;10,INDEX(INDIRECT(FV163),$E163,GG$28)&lt;=INDEX(INDIRECT(FV163),$E163,$F163)),0,(INDEX(INDIRECT(FV163),$E163,$F163)-INDEX(INDIRECT(FV163),$E163,GG$28))*(10-INDEX(INDIRECT("times"&amp;FT$2),$F163,GG$28))/10)</f>
        <v>0</v>
      </c>
      <c r="GH163" s="47">
        <f ca="1">IF(OR(INDEX(INDIRECT("times"&amp;FT$2),$F163,GH$28)&gt;10,INDEX(INDIRECT(FV163),$E163,GH$28)&lt;=INDEX(INDIRECT(FV163),$E163,$F163)),0,(INDEX(INDIRECT(FV163),$E163,$F163)-INDEX(INDIRECT(FV163),$E163,GH$28))*(10-INDEX(INDIRECT("times"&amp;FT$2),$F163,GH$28))/10)</f>
        <v>0</v>
      </c>
      <c r="GI163" s="47">
        <f ca="1">IF(OR(INDEX(INDIRECT("times"&amp;FT$2),$F163,GI$28)&gt;10,INDEX(INDIRECT(FV163),$E163,GI$28)&lt;=INDEX(INDIRECT(FV163),$E163,$F163)),0,(INDEX(INDIRECT(FV163),$E163,$F163)-INDEX(INDIRECT(FV163),$E163,GI$28))*(10-INDEX(INDIRECT("times"&amp;FT$2),$F163,GI$28))/10)</f>
        <v>0</v>
      </c>
      <c r="GJ163" s="47">
        <f ca="1">IF(OR(INDEX(INDIRECT("times"&amp;FT$2),$F163,GJ$28)&gt;10,INDEX(INDIRECT(FV163),$E163,GJ$28)&lt;=INDEX(INDIRECT(FV163),$E163,$F163)),0,(INDEX(INDIRECT(FV163),$E163,$F163)-INDEX(INDIRECT(FV163),$E163,GJ$28))*(10-INDEX(INDIRECT("times"&amp;FT$2),$F163,GJ$28))/10)</f>
        <v>0</v>
      </c>
      <c r="GK163" s="47">
        <f ca="1">IF(OR(INDEX(INDIRECT("times"&amp;FT$2),$F163,GK$28)&gt;10,INDEX(INDIRECT(FV163),$E163,GK$28)&lt;=INDEX(INDIRECT(FV163),$E163,$F163)),0,(INDEX(INDIRECT(FV163),$E163,$F163)-INDEX(INDIRECT(FV163),$E163,GK$28))*(10-INDEX(INDIRECT("times"&amp;FT$2),$F163,GK$28))/10)</f>
        <v>0</v>
      </c>
      <c r="GL163" s="47">
        <f ca="1">IF(OR(INDEX(INDIRECT("times"&amp;FT$2),$F163,GL$28)&gt;10,INDEX(INDIRECT(FV163),$E163,GL$28)&lt;=INDEX(INDIRECT(FV163),$E163,$F163)),0,(INDEX(INDIRECT(FV163),$E163,$F163)-INDEX(INDIRECT(FV163),$E163,GL$28))*(10-INDEX(INDIRECT("times"&amp;FT$2),$F163,GL$28))/10)</f>
        <v>0</v>
      </c>
      <c r="GM163" s="47">
        <f ca="1">IF(OR(INDEX(INDIRECT("times"&amp;FT$2),$F163,GM$28)&gt;10,INDEX(INDIRECT(FV163),$E163,GM$28)&lt;=INDEX(INDIRECT(FV163),$E163,$F163)),0,(INDEX(INDIRECT(FV163),$E163,$F163)-INDEX(INDIRECT(FV163),$E163,GM$28))*(10-INDEX(INDIRECT("times"&amp;FT$2),$F163,GM$28))/10)</f>
        <v>0</v>
      </c>
      <c r="GN163" s="47">
        <f ca="1">IF(OR(INDEX(INDIRECT("times"&amp;FT$2),$F163,GN$28)&gt;10,INDEX(INDIRECT(FV163),$E163,GN$28)&lt;=INDEX(INDIRECT(FV163),$E163,$F163)),0,(INDEX(INDIRECT(FV163),$E163,$F163)-INDEX(INDIRECT(FV163),$E163,GN$28))*(10-INDEX(INDIRECT("times"&amp;FT$2),$F163,GN$28))/10)</f>
        <v>0</v>
      </c>
      <c r="GO163" s="47">
        <f ca="1">IF(OR(INDEX(INDIRECT("times"&amp;FT$2),$F163,GO$28)&gt;10,INDEX(INDIRECT(FV163),$E163,GO$28)&lt;=INDEX(INDIRECT(FV163),$E163,$F163)),0,(INDEX(INDIRECT(FV163),$E163,$F163)-INDEX(INDIRECT(FV163),$E163,GO$28))*(10-INDEX(INDIRECT("times"&amp;FT$2),$F163,GO$28))/10)</f>
        <v>0</v>
      </c>
      <c r="GP163" s="47">
        <f ca="1">IF(OR(INDEX(INDIRECT("times"&amp;FT$2),$F163,GP$28)&gt;10,INDEX(INDIRECT(FV163),$E163,GP$28)&lt;=INDEX(INDIRECT(FV163),$E163,$F163)),0,(INDEX(INDIRECT(FV163),$E163,$F163)-INDEX(INDIRECT(FV163),$E163,GP$28))*(10-INDEX(INDIRECT("times"&amp;FT$2),$F163,GP$28))/10)</f>
        <v>0</v>
      </c>
      <c r="GQ163" s="47">
        <f ca="1">IF(OR(INDEX(INDIRECT("times"&amp;FT$2),$F163,GQ$28)&gt;10,INDEX(INDIRECT(FV163),$E163,GQ$28)&lt;=INDEX(INDIRECT(FV163),$E163,$F163)),0,(INDEX(INDIRECT(FV163),$E163,$F163)-INDEX(INDIRECT(FV163),$E163,GQ$28))*(10-INDEX(INDIRECT("times"&amp;FT$2),$F163,GQ$28))/10)</f>
        <v>0</v>
      </c>
      <c r="GR163" s="47">
        <f ca="1">IF(OR(INDEX(INDIRECT("times"&amp;FT$2),$F163,GR$28)&gt;10,INDEX(INDIRECT(FV163),$E163,GR$28)&lt;=INDEX(INDIRECT(FV163),$E163,$F163)),0,(INDEX(INDIRECT(FV163),$E163,$F163)-INDEX(INDIRECT(FV163),$E163,GR$28))*(10-INDEX(INDIRECT("times"&amp;FT$2),$F163,GR$28))/10)</f>
        <v>0</v>
      </c>
      <c r="GS163" s="48">
        <f ca="1">IF(OR(INDEX(INDIRECT("times"&amp;FT$2),$F163,GS$28)&gt;10,INDEX(INDIRECT(FV163),$E163,GS$28)&lt;=INDEX(INDIRECT(FV163),$E163,$F163)),0,(INDEX(INDIRECT(FV163),$E163,$F163)-INDEX(INDIRECT(FV163),$E163,GS$28))*(10-INDEX(INDIRECT("times"&amp;FT$2),$F163,GS$28))/10)</f>
        <v>0</v>
      </c>
      <c r="GT163" s="201">
        <v>16</v>
      </c>
      <c r="GV163" s="18" t="s">
        <v>204</v>
      </c>
      <c r="GW163" s="122">
        <f>GV131</f>
        <v>1</v>
      </c>
      <c r="GX163" s="122" t="str">
        <f>GV132</f>
        <v>lei65</v>
      </c>
      <c r="GY163" s="210" t="str">
        <f t="shared" si="605"/>
        <v>core1_lei65</v>
      </c>
      <c r="GZ163" s="122">
        <v>1</v>
      </c>
      <c r="HA163" s="33">
        <v>16</v>
      </c>
      <c r="HB163" s="46">
        <f ca="1">IF(OR(INDEX(INDIRECT("times"&amp;GW$2),$F163,HB$28)&gt;10,INDEX(INDIRECT(GY163),$E163,HB$28)&lt;=INDEX(INDIRECT(GY163),$E163,$F163)),0,(INDEX(INDIRECT(GY163),$E163,$F163)-INDEX(INDIRECT(GY163),$E163,HB$28))*(10-INDEX(INDIRECT("times"&amp;GW$2),$F163,HB$28))/10)</f>
        <v>0</v>
      </c>
      <c r="HC163" s="47">
        <f ca="1">IF(OR(INDEX(INDIRECT("times"&amp;GW$2),$F163,HC$28)&gt;10,INDEX(INDIRECT(GY163),$E163,HC$28)&lt;=INDEX(INDIRECT(GY163),$E163,$F163)),0,(INDEX(INDIRECT(GY163),$E163,$F163)-INDEX(INDIRECT(GY163),$E163,HC$28))*(10-INDEX(INDIRECT("times"&amp;GW$2),$F163,HC$28))/10)</f>
        <v>0</v>
      </c>
      <c r="HD163" s="47">
        <f ca="1">IF(OR(INDEX(INDIRECT("times"&amp;GW$2),$F163,HD$28)&gt;10,INDEX(INDIRECT(GY163),$E163,HD$28)&lt;=INDEX(INDIRECT(GY163),$E163,$F163)),0,(INDEX(INDIRECT(GY163),$E163,$F163)-INDEX(INDIRECT(GY163),$E163,HD$28))*(10-INDEX(INDIRECT("times"&amp;GW$2),$F163,HD$28))/10)</f>
        <v>0</v>
      </c>
      <c r="HE163" s="47">
        <f ca="1">IF(OR(INDEX(INDIRECT("times"&amp;GW$2),$F163,HE$28)&gt;10,INDEX(INDIRECT(GY163),$E163,HE$28)&lt;=INDEX(INDIRECT(GY163),$E163,$F163)),0,(INDEX(INDIRECT(GY163),$E163,$F163)-INDEX(INDIRECT(GY163),$E163,HE$28))*(10-INDEX(INDIRECT("times"&amp;GW$2),$F163,HE$28))/10)</f>
        <v>0</v>
      </c>
      <c r="HF163" s="47">
        <f ca="1">IF(OR(INDEX(INDIRECT("times"&amp;GW$2),$F163,HF$28)&gt;10,INDEX(INDIRECT(GY163),$E163,HF$28)&lt;=INDEX(INDIRECT(GY163),$E163,$F163)),0,(INDEX(INDIRECT(GY163),$E163,$F163)-INDEX(INDIRECT(GY163),$E163,HF$28))*(10-INDEX(INDIRECT("times"&amp;GW$2),$F163,HF$28))/10)</f>
        <v>0</v>
      </c>
      <c r="HG163" s="47">
        <f ca="1">IF(OR(INDEX(INDIRECT("times"&amp;GW$2),$F163,HG$28)&gt;10,INDEX(INDIRECT(GY163),$E163,HG$28)&lt;=INDEX(INDIRECT(GY163),$E163,$F163)),0,(INDEX(INDIRECT(GY163),$E163,$F163)-INDEX(INDIRECT(GY163),$E163,HG$28))*(10-INDEX(INDIRECT("times"&amp;GW$2),$F163,HG$28))/10)</f>
        <v>0</v>
      </c>
      <c r="HH163" s="47">
        <f ca="1">IF(OR(INDEX(INDIRECT("times"&amp;GW$2),$F163,HH$28)&gt;10,INDEX(INDIRECT(GY163),$E163,HH$28)&lt;=INDEX(INDIRECT(GY163),$E163,$F163)),0,(INDEX(INDIRECT(GY163),$E163,$F163)-INDEX(INDIRECT(GY163),$E163,HH$28))*(10-INDEX(INDIRECT("times"&amp;GW$2),$F163,HH$28))/10)</f>
        <v>0</v>
      </c>
      <c r="HI163" s="47">
        <f ca="1">IF(OR(INDEX(INDIRECT("times"&amp;GW$2),$F163,HI$28)&gt;10,INDEX(INDIRECT(GY163),$E163,HI$28)&lt;=INDEX(INDIRECT(GY163),$E163,$F163)),0,(INDEX(INDIRECT(GY163),$E163,$F163)-INDEX(INDIRECT(GY163),$E163,HI$28))*(10-INDEX(INDIRECT("times"&amp;GW$2),$F163,HI$28))/10)</f>
        <v>0</v>
      </c>
      <c r="HJ163" s="47">
        <f ca="1">IF(OR(INDEX(INDIRECT("times"&amp;GW$2),$F163,HJ$28)&gt;10,INDEX(INDIRECT(GY163),$E163,HJ$28)&lt;=INDEX(INDIRECT(GY163),$E163,$F163)),0,(INDEX(INDIRECT(GY163),$E163,$F163)-INDEX(INDIRECT(GY163),$E163,HJ$28))*(10-INDEX(INDIRECT("times"&amp;GW$2),$F163,HJ$28))/10)</f>
        <v>0</v>
      </c>
      <c r="HK163" s="47">
        <f ca="1">IF(OR(INDEX(INDIRECT("times"&amp;GW$2),$F163,HK$28)&gt;10,INDEX(INDIRECT(GY163),$E163,HK$28)&lt;=INDEX(INDIRECT(GY163),$E163,$F163)),0,(INDEX(INDIRECT(GY163),$E163,$F163)-INDEX(INDIRECT(GY163),$E163,HK$28))*(10-INDEX(INDIRECT("times"&amp;GW$2),$F163,HK$28))/10)</f>
        <v>0</v>
      </c>
      <c r="HL163" s="47">
        <f ca="1">IF(OR(INDEX(INDIRECT("times"&amp;GW$2),$F163,HL$28)&gt;10,INDEX(INDIRECT(GY163),$E163,HL$28)&lt;=INDEX(INDIRECT(GY163),$E163,$F163)),0,(INDEX(INDIRECT(GY163),$E163,$F163)-INDEX(INDIRECT(GY163),$E163,HL$28))*(10-INDEX(INDIRECT("times"&amp;GW$2),$F163,HL$28))/10)</f>
        <v>0</v>
      </c>
      <c r="HM163" s="47">
        <f ca="1">IF(OR(INDEX(INDIRECT("times"&amp;GW$2),$F163,HM$28)&gt;10,INDEX(INDIRECT(GY163),$E163,HM$28)&lt;=INDEX(INDIRECT(GY163),$E163,$F163)),0,(INDEX(INDIRECT(GY163),$E163,$F163)-INDEX(INDIRECT(GY163),$E163,HM$28))*(10-INDEX(INDIRECT("times"&amp;GW$2),$F163,HM$28))/10)</f>
        <v>0</v>
      </c>
      <c r="HN163" s="47">
        <f ca="1">IF(OR(INDEX(INDIRECT("times"&amp;GW$2),$F163,HN$28)&gt;10,INDEX(INDIRECT(GY163),$E163,HN$28)&lt;=INDEX(INDIRECT(GY163),$E163,$F163)),0,(INDEX(INDIRECT(GY163),$E163,$F163)-INDEX(INDIRECT(GY163),$E163,HN$28))*(10-INDEX(INDIRECT("times"&amp;GW$2),$F163,HN$28))/10)</f>
        <v>0</v>
      </c>
      <c r="HO163" s="47">
        <f ca="1">IF(OR(INDEX(INDIRECT("times"&amp;GW$2),$F163,HO$28)&gt;10,INDEX(INDIRECT(GY163),$E163,HO$28)&lt;=INDEX(INDIRECT(GY163),$E163,$F163)),0,(INDEX(INDIRECT(GY163),$E163,$F163)-INDEX(INDIRECT(GY163),$E163,HO$28))*(10-INDEX(INDIRECT("times"&amp;GW$2),$F163,HO$28))/10)</f>
        <v>0</v>
      </c>
      <c r="HP163" s="47">
        <f ca="1">IF(OR(INDEX(INDIRECT("times"&amp;GW$2),$F163,HP$28)&gt;10,INDEX(INDIRECT(GY163),$E163,HP$28)&lt;=INDEX(INDIRECT(GY163),$E163,$F163)),0,(INDEX(INDIRECT(GY163),$E163,$F163)-INDEX(INDIRECT(GY163),$E163,HP$28))*(10-INDEX(INDIRECT("times"&amp;GW$2),$F163,HP$28))/10)</f>
        <v>0</v>
      </c>
      <c r="HQ163" s="47">
        <f ca="1">IF(OR(INDEX(INDIRECT("times"&amp;GW$2),$F163,HQ$28)&gt;10,INDEX(INDIRECT(GY163),$E163,HQ$28)&lt;=INDEX(INDIRECT(GY163),$E163,$F163)),0,(INDEX(INDIRECT(GY163),$E163,$F163)-INDEX(INDIRECT(GY163),$E163,HQ$28))*(10-INDEX(INDIRECT("times"&amp;GW$2),$F163,HQ$28))/10)</f>
        <v>0</v>
      </c>
      <c r="HR163" s="47">
        <f ca="1">IF(OR(INDEX(INDIRECT("times"&amp;GW$2),$F163,HR$28)&gt;10,INDEX(INDIRECT(GY163),$E163,HR$28)&lt;=INDEX(INDIRECT(GY163),$E163,$F163)),0,(INDEX(INDIRECT(GY163),$E163,$F163)-INDEX(INDIRECT(GY163),$E163,HR$28))*(10-INDEX(INDIRECT("times"&amp;GW$2),$F163,HR$28))/10)</f>
        <v>0</v>
      </c>
      <c r="HS163" s="47">
        <f ca="1">IF(OR(INDEX(INDIRECT("times"&amp;GW$2),$F163,HS$28)&gt;10,INDEX(INDIRECT(GY163),$E163,HS$28)&lt;=INDEX(INDIRECT(GY163),$E163,$F163)),0,(INDEX(INDIRECT(GY163),$E163,$F163)-INDEX(INDIRECT(GY163),$E163,HS$28))*(10-INDEX(INDIRECT("times"&amp;GW$2),$F163,HS$28))/10)</f>
        <v>0</v>
      </c>
      <c r="HT163" s="47">
        <f ca="1">IF(OR(INDEX(INDIRECT("times"&amp;GW$2),$F163,HT$28)&gt;10,INDEX(INDIRECT(GY163),$E163,HT$28)&lt;=INDEX(INDIRECT(GY163),$E163,$F163)),0,(INDEX(INDIRECT(GY163),$E163,$F163)-INDEX(INDIRECT(GY163),$E163,HT$28))*(10-INDEX(INDIRECT("times"&amp;GW$2),$F163,HT$28))/10)</f>
        <v>0</v>
      </c>
      <c r="HU163" s="47">
        <f ca="1">IF(OR(INDEX(INDIRECT("times"&amp;GW$2),$F163,HU$28)&gt;10,INDEX(INDIRECT(GY163),$E163,HU$28)&lt;=INDEX(INDIRECT(GY163),$E163,$F163)),0,(INDEX(INDIRECT(GY163),$E163,$F163)-INDEX(INDIRECT(GY163),$E163,HU$28))*(10-INDEX(INDIRECT("times"&amp;GW$2),$F163,HU$28))/10)</f>
        <v>0</v>
      </c>
      <c r="HV163" s="48">
        <f ca="1">IF(OR(INDEX(INDIRECT("times"&amp;GW$2),$F163,HV$28)&gt;10,INDEX(INDIRECT(GY163),$E163,HV$28)&lt;=INDEX(INDIRECT(GY163),$E163,$F163)),0,(INDEX(INDIRECT(GY163),$E163,$F163)-INDEX(INDIRECT(GY163),$E163,HV$28))*(10-INDEX(INDIRECT("times"&amp;GW$2),$F163,HV$28))/10)</f>
        <v>0</v>
      </c>
      <c r="HW163" s="201">
        <v>16</v>
      </c>
    </row>
    <row r="164" spans="1:231" ht="15">
      <c r="A164" s="18" t="s">
        <v>205</v>
      </c>
      <c r="B164" s="122">
        <f>A131</f>
        <v>1</v>
      </c>
      <c r="C164" s="122" t="str">
        <f>A132</f>
        <v>work1834</v>
      </c>
      <c r="D164" s="210" t="str">
        <f t="shared" si="598"/>
        <v>core1_work1834</v>
      </c>
      <c r="E164" s="122">
        <v>1</v>
      </c>
      <c r="F164" s="33">
        <v>17</v>
      </c>
      <c r="G164" s="46">
        <f ca="1">IF(OR(INDEX(INDIRECT("times"&amp;B$2),$F164,G$28)&gt;10,INDEX(INDIRECT(D164),$E164,G$28)&lt;=INDEX(INDIRECT(D164),$E164,$F164)),0,(INDEX(INDIRECT(D164),$E164,$F164)-INDEX(INDIRECT(D164),$E164,G$28))*(10-INDEX(INDIRECT("times"&amp;B$2),$F164,G$28))/10)</f>
        <v>0</v>
      </c>
      <c r="H164" s="47">
        <f ca="1">IF(OR(INDEX(INDIRECT("times"&amp;B$2),$F164,H$28)&gt;10,INDEX(INDIRECT(D164),$E164,H$28)&lt;=INDEX(INDIRECT(D164),$E164,$F164)),0,(INDEX(INDIRECT(D164),$E164,$F164)-INDEX(INDIRECT(D164),$E164,H$28))*(10-INDEX(INDIRECT("times"&amp;B$2),$F164,H$28))/10)</f>
        <v>0</v>
      </c>
      <c r="I164" s="47">
        <f ca="1">IF(OR(INDEX(INDIRECT("times"&amp;B$2),$F164,I$28)&gt;10,INDEX(INDIRECT(D164),$E164,I$28)&lt;=INDEX(INDIRECT(D164),$E164,$F164)),0,(INDEX(INDIRECT(D164),$E164,$F164)-INDEX(INDIRECT(D164),$E164,I$28))*(10-INDEX(INDIRECT("times"&amp;B$2),$F164,I$28))/10)</f>
        <v>0</v>
      </c>
      <c r="J164" s="47">
        <f ca="1">IF(OR(INDEX(INDIRECT("times"&amp;B$2),$F164,J$28)&gt;10,INDEX(INDIRECT(D164),$E164,J$28)&lt;=INDEX(INDIRECT(D164),$E164,$F164)),0,(INDEX(INDIRECT(D164),$E164,$F164)-INDEX(INDIRECT(D164),$E164,J$28))*(10-INDEX(INDIRECT("times"&amp;B$2),$F164,J$28))/10)</f>
        <v>0</v>
      </c>
      <c r="K164" s="47">
        <f ca="1">IF(OR(INDEX(INDIRECT("times"&amp;B$2),$F164,K$28)&gt;10,INDEX(INDIRECT(D164),$E164,K$28)&lt;=INDEX(INDIRECT(D164),$E164,$F164)),0,(INDEX(INDIRECT(D164),$E164,$F164)-INDEX(INDIRECT(D164),$E164,K$28))*(10-INDEX(INDIRECT("times"&amp;B$2),$F164,K$28))/10)</f>
        <v>0</v>
      </c>
      <c r="L164" s="47">
        <f ca="1">IF(OR(INDEX(INDIRECT("times"&amp;B$2),$F164,L$28)&gt;10,INDEX(INDIRECT(D164),$E164,L$28)&lt;=INDEX(INDIRECT(D164),$E164,$F164)),0,(INDEX(INDIRECT(D164),$E164,$F164)-INDEX(INDIRECT(D164),$E164,L$28))*(10-INDEX(INDIRECT("times"&amp;B$2),$F164,L$28))/10)</f>
        <v>0</v>
      </c>
      <c r="M164" s="47">
        <f ca="1">IF(OR(INDEX(INDIRECT("times"&amp;B$2),$F164,M$28)&gt;10,INDEX(INDIRECT(D164),$E164,M$28)&lt;=INDEX(INDIRECT(D164),$E164,$F164)),0,(INDEX(INDIRECT(D164),$E164,$F164)-INDEX(INDIRECT(D164),$E164,M$28))*(10-INDEX(INDIRECT("times"&amp;B$2),$F164,M$28))/10)</f>
        <v>0</v>
      </c>
      <c r="N164" s="47">
        <f ca="1">IF(OR(INDEX(INDIRECT("times"&amp;B$2),$F164,N$28)&gt;10,INDEX(INDIRECT(D164),$E164,N$28)&lt;=INDEX(INDIRECT(D164),$E164,$F164)),0,(INDEX(INDIRECT(D164),$E164,$F164)-INDEX(INDIRECT(D164),$E164,N$28))*(10-INDEX(INDIRECT("times"&amp;B$2),$F164,N$28))/10)</f>
        <v>0</v>
      </c>
      <c r="O164" s="47">
        <f ca="1">IF(OR(INDEX(INDIRECT("times"&amp;B$2),$F164,O$28)&gt;10,INDEX(INDIRECT(D164),$E164,O$28)&lt;=INDEX(INDIRECT(D164),$E164,$F164)),0,(INDEX(INDIRECT(D164),$E164,$F164)-INDEX(INDIRECT(D164),$E164,O$28))*(10-INDEX(INDIRECT("times"&amp;B$2),$F164,O$28))/10)</f>
        <v>0</v>
      </c>
      <c r="P164" s="47">
        <f ca="1">IF(OR(INDEX(INDIRECT("times"&amp;B$2),$F164,P$28)&gt;10,INDEX(INDIRECT(D164),$E164,P$28)&lt;=INDEX(INDIRECT(D164),$E164,$F164)),0,(INDEX(INDIRECT(D164),$E164,$F164)-INDEX(INDIRECT(D164),$E164,P$28))*(10-INDEX(INDIRECT("times"&amp;B$2),$F164,P$28))/10)</f>
        <v>0</v>
      </c>
      <c r="Q164" s="47">
        <f ca="1">IF(OR(INDEX(INDIRECT("times"&amp;B$2),$F164,Q$28)&gt;10,INDEX(INDIRECT(D164),$E164,Q$28)&lt;=INDEX(INDIRECT(D164),$E164,$F164)),0,(INDEX(INDIRECT(D164),$E164,$F164)-INDEX(INDIRECT(D164),$E164,Q$28))*(10-INDEX(INDIRECT("times"&amp;B$2),$F164,Q$28))/10)</f>
        <v>0</v>
      </c>
      <c r="R164" s="47">
        <f ca="1">IF(OR(INDEX(INDIRECT("times"&amp;B$2),$F164,R$28)&gt;10,INDEX(INDIRECT(D164),$E164,R$28)&lt;=INDEX(INDIRECT(D164),$E164,$F164)),0,(INDEX(INDIRECT(D164),$E164,$F164)-INDEX(INDIRECT(D164),$E164,R$28))*(10-INDEX(INDIRECT("times"&amp;B$2),$F164,R$28))/10)</f>
        <v>0</v>
      </c>
      <c r="S164" s="47">
        <f ca="1">IF(OR(INDEX(INDIRECT("times"&amp;B$2),$F164,S$28)&gt;10,INDEX(INDIRECT(D164),$E164,S$28)&lt;=INDEX(INDIRECT(D164),$E164,$F164)),0,(INDEX(INDIRECT(D164),$E164,$F164)-INDEX(INDIRECT(D164),$E164,S$28))*(10-INDEX(INDIRECT("times"&amp;B$2),$F164,S$28))/10)</f>
        <v>0</v>
      </c>
      <c r="T164" s="47">
        <f ca="1">IF(OR(INDEX(INDIRECT("times"&amp;B$2),$F164,T$28)&gt;10,INDEX(INDIRECT(D164),$E164,T$28)&lt;=INDEX(INDIRECT(D164),$E164,$F164)),0,(INDEX(INDIRECT(D164),$E164,$F164)-INDEX(INDIRECT(D164),$E164,T$28))*(10-INDEX(INDIRECT("times"&amp;B$2),$F164,T$28))/10)</f>
        <v>0</v>
      </c>
      <c r="U164" s="47">
        <f ca="1">IF(OR(INDEX(INDIRECT("times"&amp;B$2),$F164,U$28)&gt;10,INDEX(INDIRECT(D164),$E164,U$28)&lt;=INDEX(INDIRECT(D164),$E164,$F164)),0,(INDEX(INDIRECT(D164),$E164,$F164)-INDEX(INDIRECT(D164),$E164,U$28))*(10-INDEX(INDIRECT("times"&amp;B$2),$F164,U$28))/10)</f>
        <v>0</v>
      </c>
      <c r="V164" s="47">
        <f ca="1">IF(OR(INDEX(INDIRECT("times"&amp;B$2),$F164,V$28)&gt;10,INDEX(INDIRECT(D164),$E164,V$28)&lt;=INDEX(INDIRECT(D164),$E164,$F164)),0,(INDEX(INDIRECT(D164),$E164,$F164)-INDEX(INDIRECT(D164),$E164,V$28))*(10-INDEX(INDIRECT("times"&amp;B$2),$F164,V$28))/10)</f>
        <v>0</v>
      </c>
      <c r="W164" s="47">
        <f ca="1">IF(OR(INDEX(INDIRECT("times"&amp;B$2),$F164,W$28)&gt;10,INDEX(INDIRECT(D164),$E164,W$28)&lt;=INDEX(INDIRECT(D164),$E164,$F164)),0,(INDEX(INDIRECT(D164),$E164,$F164)-INDEX(INDIRECT(D164),$E164,W$28))*(10-INDEX(INDIRECT("times"&amp;B$2),$F164,W$28))/10)</f>
        <v>0</v>
      </c>
      <c r="X164" s="47">
        <f ca="1">IF(OR(INDEX(INDIRECT("times"&amp;B$2),$F164,X$28)&gt;10,INDEX(INDIRECT(D164),$E164,X$28)&lt;=INDEX(INDIRECT(D164),$E164,$F164)),0,(INDEX(INDIRECT(D164),$E164,$F164)-INDEX(INDIRECT(D164),$E164,X$28))*(10-INDEX(INDIRECT("times"&amp;B$2),$F164,X$28))/10)</f>
        <v>0</v>
      </c>
      <c r="Y164" s="47">
        <f ca="1">IF(OR(INDEX(INDIRECT("times"&amp;B$2),$F164,Y$28)&gt;10,INDEX(INDIRECT(D164),$E164,Y$28)&lt;=INDEX(INDIRECT(D164),$E164,$F164)),0,(INDEX(INDIRECT(D164),$E164,$F164)-INDEX(INDIRECT(D164),$E164,Y$28))*(10-INDEX(INDIRECT("times"&amp;B$2),$F164,Y$28))/10)</f>
        <v>0</v>
      </c>
      <c r="Z164" s="47">
        <f ca="1">IF(OR(INDEX(INDIRECT("times"&amp;B$2),$F164,Z$28)&gt;10,INDEX(INDIRECT(D164),$E164,Z$28)&lt;=INDEX(INDIRECT(D164),$E164,$F164)),0,(INDEX(INDIRECT(D164),$E164,$F164)-INDEX(INDIRECT(D164),$E164,Z$28))*(10-INDEX(INDIRECT("times"&amp;B$2),$F164,Z$28))/10)</f>
        <v>0</v>
      </c>
      <c r="AA164" s="48">
        <f ca="1">IF(OR(INDEX(INDIRECT("times"&amp;B$2),$F164,AA$28)&gt;10,INDEX(INDIRECT(D164),$E164,AA$28)&lt;=INDEX(INDIRECT(D164),$E164,$F164)),0,(INDEX(INDIRECT(D164),$E164,$F164)-INDEX(INDIRECT(D164),$E164,AA$28))*(10-INDEX(INDIRECT("times"&amp;B$2),$F164,AA$28))/10)</f>
        <v>0</v>
      </c>
      <c r="AB164" s="201">
        <v>17</v>
      </c>
      <c r="AD164" s="18" t="s">
        <v>205</v>
      </c>
      <c r="AE164" s="122">
        <f>AD131</f>
        <v>1</v>
      </c>
      <c r="AF164" s="122" t="str">
        <f>AD132</f>
        <v>shop1834</v>
      </c>
      <c r="AG164" s="210" t="str">
        <f t="shared" si="599"/>
        <v>core1_shop1834</v>
      </c>
      <c r="AH164" s="122">
        <v>1</v>
      </c>
      <c r="AI164" s="33">
        <v>17</v>
      </c>
      <c r="AJ164" s="46">
        <f ca="1">IF(OR(INDEX(INDIRECT("times"&amp;AE$2),$F164,AJ$28)&gt;10,INDEX(INDIRECT(AG164),$E164,AJ$28)&lt;=INDEX(INDIRECT(AG164),$E164,$F164)),0,(INDEX(INDIRECT(AG164),$E164,$F164)-INDEX(INDIRECT(AG164),$E164,AJ$28))*(10-INDEX(INDIRECT("times"&amp;AE$2),$F164,AJ$28))/10)</f>
        <v>0</v>
      </c>
      <c r="AK164" s="47">
        <f ca="1">IF(OR(INDEX(INDIRECT("times"&amp;AE$2),$F164,AK$28)&gt;10,INDEX(INDIRECT(AG164),$E164,AK$28)&lt;=INDEX(INDIRECT(AG164),$E164,$F164)),0,(INDEX(INDIRECT(AG164),$E164,$F164)-INDEX(INDIRECT(AG164),$E164,AK$28))*(10-INDEX(INDIRECT("times"&amp;AE$2),$F164,AK$28))/10)</f>
        <v>0</v>
      </c>
      <c r="AL164" s="47">
        <f ca="1">IF(OR(INDEX(INDIRECT("times"&amp;AE$2),$F164,AL$28)&gt;10,INDEX(INDIRECT(AG164),$E164,AL$28)&lt;=INDEX(INDIRECT(AG164),$E164,$F164)),0,(INDEX(INDIRECT(AG164),$E164,$F164)-INDEX(INDIRECT(AG164),$E164,AL$28))*(10-INDEX(INDIRECT("times"&amp;AE$2),$F164,AL$28))/10)</f>
        <v>0</v>
      </c>
      <c r="AM164" s="47">
        <f ca="1">IF(OR(INDEX(INDIRECT("times"&amp;AE$2),$F164,AM$28)&gt;10,INDEX(INDIRECT(AG164),$E164,AM$28)&lt;=INDEX(INDIRECT(AG164),$E164,$F164)),0,(INDEX(INDIRECT(AG164),$E164,$F164)-INDEX(INDIRECT(AG164),$E164,AM$28))*(10-INDEX(INDIRECT("times"&amp;AE$2),$F164,AM$28))/10)</f>
        <v>0</v>
      </c>
      <c r="AN164" s="47">
        <f ca="1">IF(OR(INDEX(INDIRECT("times"&amp;AE$2),$F164,AN$28)&gt;10,INDEX(INDIRECT(AG164),$E164,AN$28)&lt;=INDEX(INDIRECT(AG164),$E164,$F164)),0,(INDEX(INDIRECT(AG164),$E164,$F164)-INDEX(INDIRECT(AG164),$E164,AN$28))*(10-INDEX(INDIRECT("times"&amp;AE$2),$F164,AN$28))/10)</f>
        <v>0</v>
      </c>
      <c r="AO164" s="47">
        <f ca="1">IF(OR(INDEX(INDIRECT("times"&amp;AE$2),$F164,AO$28)&gt;10,INDEX(INDIRECT(AG164),$E164,AO$28)&lt;=INDEX(INDIRECT(AG164),$E164,$F164)),0,(INDEX(INDIRECT(AG164),$E164,$F164)-INDEX(INDIRECT(AG164),$E164,AO$28))*(10-INDEX(INDIRECT("times"&amp;AE$2),$F164,AO$28))/10)</f>
        <v>0</v>
      </c>
      <c r="AP164" s="47">
        <f ca="1">IF(OR(INDEX(INDIRECT("times"&amp;AE$2),$F164,AP$28)&gt;10,INDEX(INDIRECT(AG164),$E164,AP$28)&lt;=INDEX(INDIRECT(AG164),$E164,$F164)),0,(INDEX(INDIRECT(AG164),$E164,$F164)-INDEX(INDIRECT(AG164),$E164,AP$28))*(10-INDEX(INDIRECT("times"&amp;AE$2),$F164,AP$28))/10)</f>
        <v>0</v>
      </c>
      <c r="AQ164" s="47">
        <f ca="1">IF(OR(INDEX(INDIRECT("times"&amp;AE$2),$F164,AQ$28)&gt;10,INDEX(INDIRECT(AG164),$E164,AQ$28)&lt;=INDEX(INDIRECT(AG164),$E164,$F164)),0,(INDEX(INDIRECT(AG164),$E164,$F164)-INDEX(INDIRECT(AG164),$E164,AQ$28))*(10-INDEX(INDIRECT("times"&amp;AE$2),$F164,AQ$28))/10)</f>
        <v>0</v>
      </c>
      <c r="AR164" s="47">
        <f ca="1">IF(OR(INDEX(INDIRECT("times"&amp;AE$2),$F164,AR$28)&gt;10,INDEX(INDIRECT(AG164),$E164,AR$28)&lt;=INDEX(INDIRECT(AG164),$E164,$F164)),0,(INDEX(INDIRECT(AG164),$E164,$F164)-INDEX(INDIRECT(AG164),$E164,AR$28))*(10-INDEX(INDIRECT("times"&amp;AE$2),$F164,AR$28))/10)</f>
        <v>0</v>
      </c>
      <c r="AS164" s="47">
        <f ca="1">IF(OR(INDEX(INDIRECT("times"&amp;AE$2),$F164,AS$28)&gt;10,INDEX(INDIRECT(AG164),$E164,AS$28)&lt;=INDEX(INDIRECT(AG164),$E164,$F164)),0,(INDEX(INDIRECT(AG164),$E164,$F164)-INDEX(INDIRECT(AG164),$E164,AS$28))*(10-INDEX(INDIRECT("times"&amp;AE$2),$F164,AS$28))/10)</f>
        <v>0</v>
      </c>
      <c r="AT164" s="47">
        <f ca="1">IF(OR(INDEX(INDIRECT("times"&amp;AE$2),$F164,AT$28)&gt;10,INDEX(INDIRECT(AG164),$E164,AT$28)&lt;=INDEX(INDIRECT(AG164),$E164,$F164)),0,(INDEX(INDIRECT(AG164),$E164,$F164)-INDEX(INDIRECT(AG164),$E164,AT$28))*(10-INDEX(INDIRECT("times"&amp;AE$2),$F164,AT$28))/10)</f>
        <v>0</v>
      </c>
      <c r="AU164" s="47">
        <f ca="1">IF(OR(INDEX(INDIRECT("times"&amp;AE$2),$F164,AU$28)&gt;10,INDEX(INDIRECT(AG164),$E164,AU$28)&lt;=INDEX(INDIRECT(AG164),$E164,$F164)),0,(INDEX(INDIRECT(AG164),$E164,$F164)-INDEX(INDIRECT(AG164),$E164,AU$28))*(10-INDEX(INDIRECT("times"&amp;AE$2),$F164,AU$28))/10)</f>
        <v>0</v>
      </c>
      <c r="AV164" s="47">
        <f ca="1">IF(OR(INDEX(INDIRECT("times"&amp;AE$2),$F164,AV$28)&gt;10,INDEX(INDIRECT(AG164),$E164,AV$28)&lt;=INDEX(INDIRECT(AG164),$E164,$F164)),0,(INDEX(INDIRECT(AG164),$E164,$F164)-INDEX(INDIRECT(AG164),$E164,AV$28))*(10-INDEX(INDIRECT("times"&amp;AE$2),$F164,AV$28))/10)</f>
        <v>0</v>
      </c>
      <c r="AW164" s="47">
        <f ca="1">IF(OR(INDEX(INDIRECT("times"&amp;AE$2),$F164,AW$28)&gt;10,INDEX(INDIRECT(AG164),$E164,AW$28)&lt;=INDEX(INDIRECT(AG164),$E164,$F164)),0,(INDEX(INDIRECT(AG164),$E164,$F164)-INDEX(INDIRECT(AG164),$E164,AW$28))*(10-INDEX(INDIRECT("times"&amp;AE$2),$F164,AW$28))/10)</f>
        <v>0</v>
      </c>
      <c r="AX164" s="47">
        <f ca="1">IF(OR(INDEX(INDIRECT("times"&amp;AE$2),$F164,AX$28)&gt;10,INDEX(INDIRECT(AG164),$E164,AX$28)&lt;=INDEX(INDIRECT(AG164),$E164,$F164)),0,(INDEX(INDIRECT(AG164),$E164,$F164)-INDEX(INDIRECT(AG164),$E164,AX$28))*(10-INDEX(INDIRECT("times"&amp;AE$2),$F164,AX$28))/10)</f>
        <v>0</v>
      </c>
      <c r="AY164" s="47">
        <f ca="1">IF(OR(INDEX(INDIRECT("times"&amp;AE$2),$F164,AY$28)&gt;10,INDEX(INDIRECT(AG164),$E164,AY$28)&lt;=INDEX(INDIRECT(AG164),$E164,$F164)),0,(INDEX(INDIRECT(AG164),$E164,$F164)-INDEX(INDIRECT(AG164),$E164,AY$28))*(10-INDEX(INDIRECT("times"&amp;AE$2),$F164,AY$28))/10)</f>
        <v>0</v>
      </c>
      <c r="AZ164" s="47">
        <f ca="1">IF(OR(INDEX(INDIRECT("times"&amp;AE$2),$F164,AZ$28)&gt;10,INDEX(INDIRECT(AG164),$E164,AZ$28)&lt;=INDEX(INDIRECT(AG164),$E164,$F164)),0,(INDEX(INDIRECT(AG164),$E164,$F164)-INDEX(INDIRECT(AG164),$E164,AZ$28))*(10-INDEX(INDIRECT("times"&amp;AE$2),$F164,AZ$28))/10)</f>
        <v>0</v>
      </c>
      <c r="BA164" s="47">
        <f ca="1">IF(OR(INDEX(INDIRECT("times"&amp;AE$2),$F164,BA$28)&gt;10,INDEX(INDIRECT(AG164),$E164,BA$28)&lt;=INDEX(INDIRECT(AG164),$E164,$F164)),0,(INDEX(INDIRECT(AG164),$E164,$F164)-INDEX(INDIRECT(AG164),$E164,BA$28))*(10-INDEX(INDIRECT("times"&amp;AE$2),$F164,BA$28))/10)</f>
        <v>0</v>
      </c>
      <c r="BB164" s="47">
        <f ca="1">IF(OR(INDEX(INDIRECT("times"&amp;AE$2),$F164,BB$28)&gt;10,INDEX(INDIRECT(AG164),$E164,BB$28)&lt;=INDEX(INDIRECT(AG164),$E164,$F164)),0,(INDEX(INDIRECT(AG164),$E164,$F164)-INDEX(INDIRECT(AG164),$E164,BB$28))*(10-INDEX(INDIRECT("times"&amp;AE$2),$F164,BB$28))/10)</f>
        <v>0</v>
      </c>
      <c r="BC164" s="47">
        <f ca="1">IF(OR(INDEX(INDIRECT("times"&amp;AE$2),$F164,BC$28)&gt;10,INDEX(INDIRECT(AG164),$E164,BC$28)&lt;=INDEX(INDIRECT(AG164),$E164,$F164)),0,(INDEX(INDIRECT(AG164),$E164,$F164)-INDEX(INDIRECT(AG164),$E164,BC$28))*(10-INDEX(INDIRECT("times"&amp;AE$2),$F164,BC$28))/10)</f>
        <v>0</v>
      </c>
      <c r="BD164" s="48">
        <f ca="1">IF(OR(INDEX(INDIRECT("times"&amp;AE$2),$F164,BD$28)&gt;10,INDEX(INDIRECT(AG164),$E164,BD$28)&lt;=INDEX(INDIRECT(AG164),$E164,$F164)),0,(INDEX(INDIRECT(AG164),$E164,$F164)-INDEX(INDIRECT(AG164),$E164,BD$28))*(10-INDEX(INDIRECT("times"&amp;AE$2),$F164,BD$28))/10)</f>
        <v>0</v>
      </c>
      <c r="BE164" s="201">
        <v>17</v>
      </c>
      <c r="BG164" s="18" t="s">
        <v>205</v>
      </c>
      <c r="BH164" s="122">
        <f>BG131</f>
        <v>1</v>
      </c>
      <c r="BI164" s="122" t="str">
        <f>BG132</f>
        <v>lei1834</v>
      </c>
      <c r="BJ164" s="210" t="str">
        <f t="shared" si="600"/>
        <v>core1_lei1834</v>
      </c>
      <c r="BK164" s="122">
        <v>1</v>
      </c>
      <c r="BL164" s="33">
        <v>17</v>
      </c>
      <c r="BM164" s="46">
        <f ca="1">IF(OR(INDEX(INDIRECT("times"&amp;BH$2),$F164,BM$28)&gt;10,INDEX(INDIRECT(BJ164),$E164,BM$28)&lt;=INDEX(INDIRECT(BJ164),$E164,$F164)),0,(INDEX(INDIRECT(BJ164),$E164,$F164)-INDEX(INDIRECT(BJ164),$E164,BM$28))*(10-INDEX(INDIRECT("times"&amp;BH$2),$F164,BM$28))/10)</f>
        <v>0</v>
      </c>
      <c r="BN164" s="47">
        <f ca="1">IF(OR(INDEX(INDIRECT("times"&amp;BH$2),$F164,BN$28)&gt;10,INDEX(INDIRECT(BJ164),$E164,BN$28)&lt;=INDEX(INDIRECT(BJ164),$E164,$F164)),0,(INDEX(INDIRECT(BJ164),$E164,$F164)-INDEX(INDIRECT(BJ164),$E164,BN$28))*(10-INDEX(INDIRECT("times"&amp;BH$2),$F164,BN$28))/10)</f>
        <v>0</v>
      </c>
      <c r="BO164" s="47">
        <f ca="1">IF(OR(INDEX(INDIRECT("times"&amp;BH$2),$F164,BO$28)&gt;10,INDEX(INDIRECT(BJ164),$E164,BO$28)&lt;=INDEX(INDIRECT(BJ164),$E164,$F164)),0,(INDEX(INDIRECT(BJ164),$E164,$F164)-INDEX(INDIRECT(BJ164),$E164,BO$28))*(10-INDEX(INDIRECT("times"&amp;BH$2),$F164,BO$28))/10)</f>
        <v>0</v>
      </c>
      <c r="BP164" s="47">
        <f ca="1">IF(OR(INDEX(INDIRECT("times"&amp;BH$2),$F164,BP$28)&gt;10,INDEX(INDIRECT(BJ164),$E164,BP$28)&lt;=INDEX(INDIRECT(BJ164),$E164,$F164)),0,(INDEX(INDIRECT(BJ164),$E164,$F164)-INDEX(INDIRECT(BJ164),$E164,BP$28))*(10-INDEX(INDIRECT("times"&amp;BH$2),$F164,BP$28))/10)</f>
        <v>0</v>
      </c>
      <c r="BQ164" s="47">
        <f ca="1">IF(OR(INDEX(INDIRECT("times"&amp;BH$2),$F164,BQ$28)&gt;10,INDEX(INDIRECT(BJ164),$E164,BQ$28)&lt;=INDEX(INDIRECT(BJ164),$E164,$F164)),0,(INDEX(INDIRECT(BJ164),$E164,$F164)-INDEX(INDIRECT(BJ164),$E164,BQ$28))*(10-INDEX(INDIRECT("times"&amp;BH$2),$F164,BQ$28))/10)</f>
        <v>0</v>
      </c>
      <c r="BR164" s="47">
        <f ca="1">IF(OR(INDEX(INDIRECT("times"&amp;BH$2),$F164,BR$28)&gt;10,INDEX(INDIRECT(BJ164),$E164,BR$28)&lt;=INDEX(INDIRECT(BJ164),$E164,$F164)),0,(INDEX(INDIRECT(BJ164),$E164,$F164)-INDEX(INDIRECT(BJ164),$E164,BR$28))*(10-INDEX(INDIRECT("times"&amp;BH$2),$F164,BR$28))/10)</f>
        <v>0</v>
      </c>
      <c r="BS164" s="47">
        <f ca="1">IF(OR(INDEX(INDIRECT("times"&amp;BH$2),$F164,BS$28)&gt;10,INDEX(INDIRECT(BJ164),$E164,BS$28)&lt;=INDEX(INDIRECT(BJ164),$E164,$F164)),0,(INDEX(INDIRECT(BJ164),$E164,$F164)-INDEX(INDIRECT(BJ164),$E164,BS$28))*(10-INDEX(INDIRECT("times"&amp;BH$2),$F164,BS$28))/10)</f>
        <v>0</v>
      </c>
      <c r="BT164" s="47">
        <f ca="1">IF(OR(INDEX(INDIRECT("times"&amp;BH$2),$F164,BT$28)&gt;10,INDEX(INDIRECT(BJ164),$E164,BT$28)&lt;=INDEX(INDIRECT(BJ164),$E164,$F164)),0,(INDEX(INDIRECT(BJ164),$E164,$F164)-INDEX(INDIRECT(BJ164),$E164,BT$28))*(10-INDEX(INDIRECT("times"&amp;BH$2),$F164,BT$28))/10)</f>
        <v>0</v>
      </c>
      <c r="BU164" s="47">
        <f ca="1">IF(OR(INDEX(INDIRECT("times"&amp;BH$2),$F164,BU$28)&gt;10,INDEX(INDIRECT(BJ164),$E164,BU$28)&lt;=INDEX(INDIRECT(BJ164),$E164,$F164)),0,(INDEX(INDIRECT(BJ164),$E164,$F164)-INDEX(INDIRECT(BJ164),$E164,BU$28))*(10-INDEX(INDIRECT("times"&amp;BH$2),$F164,BU$28))/10)</f>
        <v>0</v>
      </c>
      <c r="BV164" s="47">
        <f ca="1">IF(OR(INDEX(INDIRECT("times"&amp;BH$2),$F164,BV$28)&gt;10,INDEX(INDIRECT(BJ164),$E164,BV$28)&lt;=INDEX(INDIRECT(BJ164),$E164,$F164)),0,(INDEX(INDIRECT(BJ164),$E164,$F164)-INDEX(INDIRECT(BJ164),$E164,BV$28))*(10-INDEX(INDIRECT("times"&amp;BH$2),$F164,BV$28))/10)</f>
        <v>0</v>
      </c>
      <c r="BW164" s="47">
        <f ca="1">IF(OR(INDEX(INDIRECT("times"&amp;BH$2),$F164,BW$28)&gt;10,INDEX(INDIRECT(BJ164),$E164,BW$28)&lt;=INDEX(INDIRECT(BJ164),$E164,$F164)),0,(INDEX(INDIRECT(BJ164),$E164,$F164)-INDEX(INDIRECT(BJ164),$E164,BW$28))*(10-INDEX(INDIRECT("times"&amp;BH$2),$F164,BW$28))/10)</f>
        <v>0</v>
      </c>
      <c r="BX164" s="47">
        <f ca="1">IF(OR(INDEX(INDIRECT("times"&amp;BH$2),$F164,BX$28)&gt;10,INDEX(INDIRECT(BJ164),$E164,BX$28)&lt;=INDEX(INDIRECT(BJ164),$E164,$F164)),0,(INDEX(INDIRECT(BJ164),$E164,$F164)-INDEX(INDIRECT(BJ164),$E164,BX$28))*(10-INDEX(INDIRECT("times"&amp;BH$2),$F164,BX$28))/10)</f>
        <v>0</v>
      </c>
      <c r="BY164" s="47">
        <f ca="1">IF(OR(INDEX(INDIRECT("times"&amp;BH$2),$F164,BY$28)&gt;10,INDEX(INDIRECT(BJ164),$E164,BY$28)&lt;=INDEX(INDIRECT(BJ164),$E164,$F164)),0,(INDEX(INDIRECT(BJ164),$E164,$F164)-INDEX(INDIRECT(BJ164),$E164,BY$28))*(10-INDEX(INDIRECT("times"&amp;BH$2),$F164,BY$28))/10)</f>
        <v>0</v>
      </c>
      <c r="BZ164" s="47">
        <f ca="1">IF(OR(INDEX(INDIRECT("times"&amp;BH$2),$F164,BZ$28)&gt;10,INDEX(INDIRECT(BJ164),$E164,BZ$28)&lt;=INDEX(INDIRECT(BJ164),$E164,$F164)),0,(INDEX(INDIRECT(BJ164),$E164,$F164)-INDEX(INDIRECT(BJ164),$E164,BZ$28))*(10-INDEX(INDIRECT("times"&amp;BH$2),$F164,BZ$28))/10)</f>
        <v>0</v>
      </c>
      <c r="CA164" s="47">
        <f ca="1">IF(OR(INDEX(INDIRECT("times"&amp;BH$2),$F164,CA$28)&gt;10,INDEX(INDIRECT(BJ164),$E164,CA$28)&lt;=INDEX(INDIRECT(BJ164),$E164,$F164)),0,(INDEX(INDIRECT(BJ164),$E164,$F164)-INDEX(INDIRECT(BJ164),$E164,CA$28))*(10-INDEX(INDIRECT("times"&amp;BH$2),$F164,CA$28))/10)</f>
        <v>0</v>
      </c>
      <c r="CB164" s="47">
        <f ca="1">IF(OR(INDEX(INDIRECT("times"&amp;BH$2),$F164,CB$28)&gt;10,INDEX(INDIRECT(BJ164),$E164,CB$28)&lt;=INDEX(INDIRECT(BJ164),$E164,$F164)),0,(INDEX(INDIRECT(BJ164),$E164,$F164)-INDEX(INDIRECT(BJ164),$E164,CB$28))*(10-INDEX(INDIRECT("times"&amp;BH$2),$F164,CB$28))/10)</f>
        <v>0</v>
      </c>
      <c r="CC164" s="47">
        <f ca="1">IF(OR(INDEX(INDIRECT("times"&amp;BH$2),$F164,CC$28)&gt;10,INDEX(INDIRECT(BJ164),$E164,CC$28)&lt;=INDEX(INDIRECT(BJ164),$E164,$F164)),0,(INDEX(INDIRECT(BJ164),$E164,$F164)-INDEX(INDIRECT(BJ164),$E164,CC$28))*(10-INDEX(INDIRECT("times"&amp;BH$2),$F164,CC$28))/10)</f>
        <v>0</v>
      </c>
      <c r="CD164" s="47">
        <f ca="1">IF(OR(INDEX(INDIRECT("times"&amp;BH$2),$F164,CD$28)&gt;10,INDEX(INDIRECT(BJ164),$E164,CD$28)&lt;=INDEX(INDIRECT(BJ164),$E164,$F164)),0,(INDEX(INDIRECT(BJ164),$E164,$F164)-INDEX(INDIRECT(BJ164),$E164,CD$28))*(10-INDEX(INDIRECT("times"&amp;BH$2),$F164,CD$28))/10)</f>
        <v>0</v>
      </c>
      <c r="CE164" s="47">
        <f ca="1">IF(OR(INDEX(INDIRECT("times"&amp;BH$2),$F164,CE$28)&gt;10,INDEX(INDIRECT(BJ164),$E164,CE$28)&lt;=INDEX(INDIRECT(BJ164),$E164,$F164)),0,(INDEX(INDIRECT(BJ164),$E164,$F164)-INDEX(INDIRECT(BJ164),$E164,CE$28))*(10-INDEX(INDIRECT("times"&amp;BH$2),$F164,CE$28))/10)</f>
        <v>0</v>
      </c>
      <c r="CF164" s="47">
        <f ca="1">IF(OR(INDEX(INDIRECT("times"&amp;BH$2),$F164,CF$28)&gt;10,INDEX(INDIRECT(BJ164),$E164,CF$28)&lt;=INDEX(INDIRECT(BJ164),$E164,$F164)),0,(INDEX(INDIRECT(BJ164),$E164,$F164)-INDEX(INDIRECT(BJ164),$E164,CF$28))*(10-INDEX(INDIRECT("times"&amp;BH$2),$F164,CF$28))/10)</f>
        <v>0</v>
      </c>
      <c r="CG164" s="48">
        <f ca="1">IF(OR(INDEX(INDIRECT("times"&amp;BH$2),$F164,CG$28)&gt;10,INDEX(INDIRECT(BJ164),$E164,CG$28)&lt;=INDEX(INDIRECT(BJ164),$E164,$F164)),0,(INDEX(INDIRECT(BJ164),$E164,$F164)-INDEX(INDIRECT(BJ164),$E164,CG$28))*(10-INDEX(INDIRECT("times"&amp;BH$2),$F164,CG$28))/10)</f>
        <v>0</v>
      </c>
      <c r="CH164" s="201">
        <v>17</v>
      </c>
      <c r="CJ164" s="18" t="s">
        <v>205</v>
      </c>
      <c r="CK164" s="122">
        <f>CJ131</f>
        <v>1</v>
      </c>
      <c r="CL164" s="122" t="str">
        <f>CJ132</f>
        <v>work3564</v>
      </c>
      <c r="CM164" s="210" t="str">
        <f t="shared" si="601"/>
        <v>core1_work3564</v>
      </c>
      <c r="CN164" s="122">
        <v>1</v>
      </c>
      <c r="CO164" s="33">
        <v>17</v>
      </c>
      <c r="CP164" s="46">
        <f ca="1">IF(OR(INDEX(INDIRECT("times"&amp;CK$2),$F164,CP$28)&gt;10,INDEX(INDIRECT(CM164),$E164,CP$28)&lt;=INDEX(INDIRECT(CM164),$E164,$F164)),0,(INDEX(INDIRECT(CM164),$E164,$F164)-INDEX(INDIRECT(CM164),$E164,CP$28))*(10-INDEX(INDIRECT("times"&amp;CK$2),$F164,CP$28))/10)</f>
        <v>0</v>
      </c>
      <c r="CQ164" s="47">
        <f ca="1">IF(OR(INDEX(INDIRECT("times"&amp;CK$2),$F164,CQ$28)&gt;10,INDEX(INDIRECT(CM164),$E164,CQ$28)&lt;=INDEX(INDIRECT(CM164),$E164,$F164)),0,(INDEX(INDIRECT(CM164),$E164,$F164)-INDEX(INDIRECT(CM164),$E164,CQ$28))*(10-INDEX(INDIRECT("times"&amp;CK$2),$F164,CQ$28))/10)</f>
        <v>0</v>
      </c>
      <c r="CR164" s="47">
        <f ca="1">IF(OR(INDEX(INDIRECT("times"&amp;CK$2),$F164,CR$28)&gt;10,INDEX(INDIRECT(CM164),$E164,CR$28)&lt;=INDEX(INDIRECT(CM164),$E164,$F164)),0,(INDEX(INDIRECT(CM164),$E164,$F164)-INDEX(INDIRECT(CM164),$E164,CR$28))*(10-INDEX(INDIRECT("times"&amp;CK$2),$F164,CR$28))/10)</f>
        <v>0</v>
      </c>
      <c r="CS164" s="47">
        <f ca="1">IF(OR(INDEX(INDIRECT("times"&amp;CK$2),$F164,CS$28)&gt;10,INDEX(INDIRECT(CM164),$E164,CS$28)&lt;=INDEX(INDIRECT(CM164),$E164,$F164)),0,(INDEX(INDIRECT(CM164),$E164,$F164)-INDEX(INDIRECT(CM164),$E164,CS$28))*(10-INDEX(INDIRECT("times"&amp;CK$2),$F164,CS$28))/10)</f>
        <v>0</v>
      </c>
      <c r="CT164" s="47">
        <f ca="1">IF(OR(INDEX(INDIRECT("times"&amp;CK$2),$F164,CT$28)&gt;10,INDEX(INDIRECT(CM164),$E164,CT$28)&lt;=INDEX(INDIRECT(CM164),$E164,$F164)),0,(INDEX(INDIRECT(CM164),$E164,$F164)-INDEX(INDIRECT(CM164),$E164,CT$28))*(10-INDEX(INDIRECT("times"&amp;CK$2),$F164,CT$28))/10)</f>
        <v>0</v>
      </c>
      <c r="CU164" s="47">
        <f ca="1">IF(OR(INDEX(INDIRECT("times"&amp;CK$2),$F164,CU$28)&gt;10,INDEX(INDIRECT(CM164),$E164,CU$28)&lt;=INDEX(INDIRECT(CM164),$E164,$F164)),0,(INDEX(INDIRECT(CM164),$E164,$F164)-INDEX(INDIRECT(CM164),$E164,CU$28))*(10-INDEX(INDIRECT("times"&amp;CK$2),$F164,CU$28))/10)</f>
        <v>0</v>
      </c>
      <c r="CV164" s="47">
        <f ca="1">IF(OR(INDEX(INDIRECT("times"&amp;CK$2),$F164,CV$28)&gt;10,INDEX(INDIRECT(CM164),$E164,CV$28)&lt;=INDEX(INDIRECT(CM164),$E164,$F164)),0,(INDEX(INDIRECT(CM164),$E164,$F164)-INDEX(INDIRECT(CM164),$E164,CV$28))*(10-INDEX(INDIRECT("times"&amp;CK$2),$F164,CV$28))/10)</f>
        <v>0</v>
      </c>
      <c r="CW164" s="47">
        <f ca="1">IF(OR(INDEX(INDIRECT("times"&amp;CK$2),$F164,CW$28)&gt;10,INDEX(INDIRECT(CM164),$E164,CW$28)&lt;=INDEX(INDIRECT(CM164),$E164,$F164)),0,(INDEX(INDIRECT(CM164),$E164,$F164)-INDEX(INDIRECT(CM164),$E164,CW$28))*(10-INDEX(INDIRECT("times"&amp;CK$2),$F164,CW$28))/10)</f>
        <v>0</v>
      </c>
      <c r="CX164" s="47">
        <f ca="1">IF(OR(INDEX(INDIRECT("times"&amp;CK$2),$F164,CX$28)&gt;10,INDEX(INDIRECT(CM164),$E164,CX$28)&lt;=INDEX(INDIRECT(CM164),$E164,$F164)),0,(INDEX(INDIRECT(CM164),$E164,$F164)-INDEX(INDIRECT(CM164),$E164,CX$28))*(10-INDEX(INDIRECT("times"&amp;CK$2),$F164,CX$28))/10)</f>
        <v>0</v>
      </c>
      <c r="CY164" s="47">
        <f ca="1">IF(OR(INDEX(INDIRECT("times"&amp;CK$2),$F164,CY$28)&gt;10,INDEX(INDIRECT(CM164),$E164,CY$28)&lt;=INDEX(INDIRECT(CM164),$E164,$F164)),0,(INDEX(INDIRECT(CM164),$E164,$F164)-INDEX(INDIRECT(CM164),$E164,CY$28))*(10-INDEX(INDIRECT("times"&amp;CK$2),$F164,CY$28))/10)</f>
        <v>0</v>
      </c>
      <c r="CZ164" s="47">
        <f ca="1">IF(OR(INDEX(INDIRECT("times"&amp;CK$2),$F164,CZ$28)&gt;10,INDEX(INDIRECT(CM164),$E164,CZ$28)&lt;=INDEX(INDIRECT(CM164),$E164,$F164)),0,(INDEX(INDIRECT(CM164),$E164,$F164)-INDEX(INDIRECT(CM164),$E164,CZ$28))*(10-INDEX(INDIRECT("times"&amp;CK$2),$F164,CZ$28))/10)</f>
        <v>0</v>
      </c>
      <c r="DA164" s="47">
        <f ca="1">IF(OR(INDEX(INDIRECT("times"&amp;CK$2),$F164,DA$28)&gt;10,INDEX(INDIRECT(CM164),$E164,DA$28)&lt;=INDEX(INDIRECT(CM164),$E164,$F164)),0,(INDEX(INDIRECT(CM164),$E164,$F164)-INDEX(INDIRECT(CM164),$E164,DA$28))*(10-INDEX(INDIRECT("times"&amp;CK$2),$F164,DA$28))/10)</f>
        <v>0</v>
      </c>
      <c r="DB164" s="47">
        <f ca="1">IF(OR(INDEX(INDIRECT("times"&amp;CK$2),$F164,DB$28)&gt;10,INDEX(INDIRECT(CM164),$E164,DB$28)&lt;=INDEX(INDIRECT(CM164),$E164,$F164)),0,(INDEX(INDIRECT(CM164),$E164,$F164)-INDEX(INDIRECT(CM164),$E164,DB$28))*(10-INDEX(INDIRECT("times"&amp;CK$2),$F164,DB$28))/10)</f>
        <v>0</v>
      </c>
      <c r="DC164" s="47">
        <f ca="1">IF(OR(INDEX(INDIRECT("times"&amp;CK$2),$F164,DC$28)&gt;10,INDEX(INDIRECT(CM164),$E164,DC$28)&lt;=INDEX(INDIRECT(CM164),$E164,$F164)),0,(INDEX(INDIRECT(CM164),$E164,$F164)-INDEX(INDIRECT(CM164),$E164,DC$28))*(10-INDEX(INDIRECT("times"&amp;CK$2),$F164,DC$28))/10)</f>
        <v>0</v>
      </c>
      <c r="DD164" s="47">
        <f ca="1">IF(OR(INDEX(INDIRECT("times"&amp;CK$2),$F164,DD$28)&gt;10,INDEX(INDIRECT(CM164),$E164,DD$28)&lt;=INDEX(INDIRECT(CM164),$E164,$F164)),0,(INDEX(INDIRECT(CM164),$E164,$F164)-INDEX(INDIRECT(CM164),$E164,DD$28))*(10-INDEX(INDIRECT("times"&amp;CK$2),$F164,DD$28))/10)</f>
        <v>0</v>
      </c>
      <c r="DE164" s="47">
        <f ca="1">IF(OR(INDEX(INDIRECT("times"&amp;CK$2),$F164,DE$28)&gt;10,INDEX(INDIRECT(CM164),$E164,DE$28)&lt;=INDEX(INDIRECT(CM164),$E164,$F164)),0,(INDEX(INDIRECT(CM164),$E164,$F164)-INDEX(INDIRECT(CM164),$E164,DE$28))*(10-INDEX(INDIRECT("times"&amp;CK$2),$F164,DE$28))/10)</f>
        <v>0</v>
      </c>
      <c r="DF164" s="47">
        <f ca="1">IF(OR(INDEX(INDIRECT("times"&amp;CK$2),$F164,DF$28)&gt;10,INDEX(INDIRECT(CM164),$E164,DF$28)&lt;=INDEX(INDIRECT(CM164),$E164,$F164)),0,(INDEX(INDIRECT(CM164),$E164,$F164)-INDEX(INDIRECT(CM164),$E164,DF$28))*(10-INDEX(INDIRECT("times"&amp;CK$2),$F164,DF$28))/10)</f>
        <v>0</v>
      </c>
      <c r="DG164" s="47">
        <f ca="1">IF(OR(INDEX(INDIRECT("times"&amp;CK$2),$F164,DG$28)&gt;10,INDEX(INDIRECT(CM164),$E164,DG$28)&lt;=INDEX(INDIRECT(CM164),$E164,$F164)),0,(INDEX(INDIRECT(CM164),$E164,$F164)-INDEX(INDIRECT(CM164),$E164,DG$28))*(10-INDEX(INDIRECT("times"&amp;CK$2),$F164,DG$28))/10)</f>
        <v>0</v>
      </c>
      <c r="DH164" s="47">
        <f ca="1">IF(OR(INDEX(INDIRECT("times"&amp;CK$2),$F164,DH$28)&gt;10,INDEX(INDIRECT(CM164),$E164,DH$28)&lt;=INDEX(INDIRECT(CM164),$E164,$F164)),0,(INDEX(INDIRECT(CM164),$E164,$F164)-INDEX(INDIRECT(CM164),$E164,DH$28))*(10-INDEX(INDIRECT("times"&amp;CK$2),$F164,DH$28))/10)</f>
        <v>0</v>
      </c>
      <c r="DI164" s="47">
        <f ca="1">IF(OR(INDEX(INDIRECT("times"&amp;CK$2),$F164,DI$28)&gt;10,INDEX(INDIRECT(CM164),$E164,DI$28)&lt;=INDEX(INDIRECT(CM164),$E164,$F164)),0,(INDEX(INDIRECT(CM164),$E164,$F164)-INDEX(INDIRECT(CM164),$E164,DI$28))*(10-INDEX(INDIRECT("times"&amp;CK$2),$F164,DI$28))/10)</f>
        <v>0</v>
      </c>
      <c r="DJ164" s="48">
        <f ca="1">IF(OR(INDEX(INDIRECT("times"&amp;CK$2),$F164,DJ$28)&gt;10,INDEX(INDIRECT(CM164),$E164,DJ$28)&lt;=INDEX(INDIRECT(CM164),$E164,$F164)),0,(INDEX(INDIRECT(CM164),$E164,$F164)-INDEX(INDIRECT(CM164),$E164,DJ$28))*(10-INDEX(INDIRECT("times"&amp;CK$2),$F164,DJ$28))/10)</f>
        <v>0</v>
      </c>
      <c r="DK164" s="201">
        <v>17</v>
      </c>
      <c r="DM164" s="18" t="s">
        <v>205</v>
      </c>
      <c r="DN164" s="122">
        <f>DM131</f>
        <v>1</v>
      </c>
      <c r="DO164" s="122" t="str">
        <f>DM132</f>
        <v>shop3564</v>
      </c>
      <c r="DP164" s="210" t="str">
        <f t="shared" si="602"/>
        <v>core1_shop3564</v>
      </c>
      <c r="DQ164" s="122">
        <v>1</v>
      </c>
      <c r="DR164" s="33">
        <v>17</v>
      </c>
      <c r="DS164" s="46">
        <f ca="1">IF(OR(INDEX(INDIRECT("times"&amp;DN$2),$F164,DS$28)&gt;10,INDEX(INDIRECT(DP164),$E164,DS$28)&lt;=INDEX(INDIRECT(DP164),$E164,$F164)),0,(INDEX(INDIRECT(DP164),$E164,$F164)-INDEX(INDIRECT(DP164),$E164,DS$28))*(10-INDEX(INDIRECT("times"&amp;DN$2),$F164,DS$28))/10)</f>
        <v>0</v>
      </c>
      <c r="DT164" s="47">
        <f ca="1">IF(OR(INDEX(INDIRECT("times"&amp;DN$2),$F164,DT$28)&gt;10,INDEX(INDIRECT(DP164),$E164,DT$28)&lt;=INDEX(INDIRECT(DP164),$E164,$F164)),0,(INDEX(INDIRECT(DP164),$E164,$F164)-INDEX(INDIRECT(DP164),$E164,DT$28))*(10-INDEX(INDIRECT("times"&amp;DN$2),$F164,DT$28))/10)</f>
        <v>0</v>
      </c>
      <c r="DU164" s="47">
        <f ca="1">IF(OR(INDEX(INDIRECT("times"&amp;DN$2),$F164,DU$28)&gt;10,INDEX(INDIRECT(DP164),$E164,DU$28)&lt;=INDEX(INDIRECT(DP164),$E164,$F164)),0,(INDEX(INDIRECT(DP164),$E164,$F164)-INDEX(INDIRECT(DP164),$E164,DU$28))*(10-INDEX(INDIRECT("times"&amp;DN$2),$F164,DU$28))/10)</f>
        <v>0</v>
      </c>
      <c r="DV164" s="47">
        <f ca="1">IF(OR(INDEX(INDIRECT("times"&amp;DN$2),$F164,DV$28)&gt;10,INDEX(INDIRECT(DP164),$E164,DV$28)&lt;=INDEX(INDIRECT(DP164),$E164,$F164)),0,(INDEX(INDIRECT(DP164),$E164,$F164)-INDEX(INDIRECT(DP164),$E164,DV$28))*(10-INDEX(INDIRECT("times"&amp;DN$2),$F164,DV$28))/10)</f>
        <v>0</v>
      </c>
      <c r="DW164" s="47">
        <f ca="1">IF(OR(INDEX(INDIRECT("times"&amp;DN$2),$F164,DW$28)&gt;10,INDEX(INDIRECT(DP164),$E164,DW$28)&lt;=INDEX(INDIRECT(DP164),$E164,$F164)),0,(INDEX(INDIRECT(DP164),$E164,$F164)-INDEX(INDIRECT(DP164),$E164,DW$28))*(10-INDEX(INDIRECT("times"&amp;DN$2),$F164,DW$28))/10)</f>
        <v>0</v>
      </c>
      <c r="DX164" s="47">
        <f ca="1">IF(OR(INDEX(INDIRECT("times"&amp;DN$2),$F164,DX$28)&gt;10,INDEX(INDIRECT(DP164),$E164,DX$28)&lt;=INDEX(INDIRECT(DP164),$E164,$F164)),0,(INDEX(INDIRECT(DP164),$E164,$F164)-INDEX(INDIRECT(DP164),$E164,DX$28))*(10-INDEX(INDIRECT("times"&amp;DN$2),$F164,DX$28))/10)</f>
        <v>0</v>
      </c>
      <c r="DY164" s="47">
        <f ca="1">IF(OR(INDEX(INDIRECT("times"&amp;DN$2),$F164,DY$28)&gt;10,INDEX(INDIRECT(DP164),$E164,DY$28)&lt;=INDEX(INDIRECT(DP164),$E164,$F164)),0,(INDEX(INDIRECT(DP164),$E164,$F164)-INDEX(INDIRECT(DP164),$E164,DY$28))*(10-INDEX(INDIRECT("times"&amp;DN$2),$F164,DY$28))/10)</f>
        <v>0</v>
      </c>
      <c r="DZ164" s="47">
        <f ca="1">IF(OR(INDEX(INDIRECT("times"&amp;DN$2),$F164,DZ$28)&gt;10,INDEX(INDIRECT(DP164),$E164,DZ$28)&lt;=INDEX(INDIRECT(DP164),$E164,$F164)),0,(INDEX(INDIRECT(DP164),$E164,$F164)-INDEX(INDIRECT(DP164),$E164,DZ$28))*(10-INDEX(INDIRECT("times"&amp;DN$2),$F164,DZ$28))/10)</f>
        <v>0</v>
      </c>
      <c r="EA164" s="47">
        <f ca="1">IF(OR(INDEX(INDIRECT("times"&amp;DN$2),$F164,EA$28)&gt;10,INDEX(INDIRECT(DP164),$E164,EA$28)&lt;=INDEX(INDIRECT(DP164),$E164,$F164)),0,(INDEX(INDIRECT(DP164),$E164,$F164)-INDEX(INDIRECT(DP164),$E164,EA$28))*(10-INDEX(INDIRECT("times"&amp;DN$2),$F164,EA$28))/10)</f>
        <v>0</v>
      </c>
      <c r="EB164" s="47">
        <f ca="1">IF(OR(INDEX(INDIRECT("times"&amp;DN$2),$F164,EB$28)&gt;10,INDEX(INDIRECT(DP164),$E164,EB$28)&lt;=INDEX(INDIRECT(DP164),$E164,$F164)),0,(INDEX(INDIRECT(DP164),$E164,$F164)-INDEX(INDIRECT(DP164),$E164,EB$28))*(10-INDEX(INDIRECT("times"&amp;DN$2),$F164,EB$28))/10)</f>
        <v>0</v>
      </c>
      <c r="EC164" s="47">
        <f ca="1">IF(OR(INDEX(INDIRECT("times"&amp;DN$2),$F164,EC$28)&gt;10,INDEX(INDIRECT(DP164),$E164,EC$28)&lt;=INDEX(INDIRECT(DP164),$E164,$F164)),0,(INDEX(INDIRECT(DP164),$E164,$F164)-INDEX(INDIRECT(DP164),$E164,EC$28))*(10-INDEX(INDIRECT("times"&amp;DN$2),$F164,EC$28))/10)</f>
        <v>0</v>
      </c>
      <c r="ED164" s="47">
        <f ca="1">IF(OR(INDEX(INDIRECT("times"&amp;DN$2),$F164,ED$28)&gt;10,INDEX(INDIRECT(DP164),$E164,ED$28)&lt;=INDEX(INDIRECT(DP164),$E164,$F164)),0,(INDEX(INDIRECT(DP164),$E164,$F164)-INDEX(INDIRECT(DP164),$E164,ED$28))*(10-INDEX(INDIRECT("times"&amp;DN$2),$F164,ED$28))/10)</f>
        <v>0</v>
      </c>
      <c r="EE164" s="47">
        <f ca="1">IF(OR(INDEX(INDIRECT("times"&amp;DN$2),$F164,EE$28)&gt;10,INDEX(INDIRECT(DP164),$E164,EE$28)&lt;=INDEX(INDIRECT(DP164),$E164,$F164)),0,(INDEX(INDIRECT(DP164),$E164,$F164)-INDEX(INDIRECT(DP164),$E164,EE$28))*(10-INDEX(INDIRECT("times"&amp;DN$2),$F164,EE$28))/10)</f>
        <v>0</v>
      </c>
      <c r="EF164" s="47">
        <f ca="1">IF(OR(INDEX(INDIRECT("times"&amp;DN$2),$F164,EF$28)&gt;10,INDEX(INDIRECT(DP164),$E164,EF$28)&lt;=INDEX(INDIRECT(DP164),$E164,$F164)),0,(INDEX(INDIRECT(DP164),$E164,$F164)-INDEX(INDIRECT(DP164),$E164,EF$28))*(10-INDEX(INDIRECT("times"&amp;DN$2),$F164,EF$28))/10)</f>
        <v>0</v>
      </c>
      <c r="EG164" s="47">
        <f ca="1">IF(OR(INDEX(INDIRECT("times"&amp;DN$2),$F164,EG$28)&gt;10,INDEX(INDIRECT(DP164),$E164,EG$28)&lt;=INDEX(INDIRECT(DP164),$E164,$F164)),0,(INDEX(INDIRECT(DP164),$E164,$F164)-INDEX(INDIRECT(DP164),$E164,EG$28))*(10-INDEX(INDIRECT("times"&amp;DN$2),$F164,EG$28))/10)</f>
        <v>0</v>
      </c>
      <c r="EH164" s="47">
        <f ca="1">IF(OR(INDEX(INDIRECT("times"&amp;DN$2),$F164,EH$28)&gt;10,INDEX(INDIRECT(DP164),$E164,EH$28)&lt;=INDEX(INDIRECT(DP164),$E164,$F164)),0,(INDEX(INDIRECT(DP164),$E164,$F164)-INDEX(INDIRECT(DP164),$E164,EH$28))*(10-INDEX(INDIRECT("times"&amp;DN$2),$F164,EH$28))/10)</f>
        <v>0</v>
      </c>
      <c r="EI164" s="47">
        <f ca="1">IF(OR(INDEX(INDIRECT("times"&amp;DN$2),$F164,EI$28)&gt;10,INDEX(INDIRECT(DP164),$E164,EI$28)&lt;=INDEX(INDIRECT(DP164),$E164,$F164)),0,(INDEX(INDIRECT(DP164),$E164,$F164)-INDEX(INDIRECT(DP164),$E164,EI$28))*(10-INDEX(INDIRECT("times"&amp;DN$2),$F164,EI$28))/10)</f>
        <v>0</v>
      </c>
      <c r="EJ164" s="47">
        <f ca="1">IF(OR(INDEX(INDIRECT("times"&amp;DN$2),$F164,EJ$28)&gt;10,INDEX(INDIRECT(DP164),$E164,EJ$28)&lt;=INDEX(INDIRECT(DP164),$E164,$F164)),0,(INDEX(INDIRECT(DP164),$E164,$F164)-INDEX(INDIRECT(DP164),$E164,EJ$28))*(10-INDEX(INDIRECT("times"&amp;DN$2),$F164,EJ$28))/10)</f>
        <v>0</v>
      </c>
      <c r="EK164" s="47">
        <f ca="1">IF(OR(INDEX(INDIRECT("times"&amp;DN$2),$F164,EK$28)&gt;10,INDEX(INDIRECT(DP164),$E164,EK$28)&lt;=INDEX(INDIRECT(DP164),$E164,$F164)),0,(INDEX(INDIRECT(DP164),$E164,$F164)-INDEX(INDIRECT(DP164),$E164,EK$28))*(10-INDEX(INDIRECT("times"&amp;DN$2),$F164,EK$28))/10)</f>
        <v>0</v>
      </c>
      <c r="EL164" s="47">
        <f ca="1">IF(OR(INDEX(INDIRECT("times"&amp;DN$2),$F164,EL$28)&gt;10,INDEX(INDIRECT(DP164),$E164,EL$28)&lt;=INDEX(INDIRECT(DP164),$E164,$F164)),0,(INDEX(INDIRECT(DP164),$E164,$F164)-INDEX(INDIRECT(DP164),$E164,EL$28))*(10-INDEX(INDIRECT("times"&amp;DN$2),$F164,EL$28))/10)</f>
        <v>0</v>
      </c>
      <c r="EM164" s="48">
        <f ca="1">IF(OR(INDEX(INDIRECT("times"&amp;DN$2),$F164,EM$28)&gt;10,INDEX(INDIRECT(DP164),$E164,EM$28)&lt;=INDEX(INDIRECT(DP164),$E164,$F164)),0,(INDEX(INDIRECT(DP164),$E164,$F164)-INDEX(INDIRECT(DP164),$E164,EM$28))*(10-INDEX(INDIRECT("times"&amp;DN$2),$F164,EM$28))/10)</f>
        <v>0</v>
      </c>
      <c r="EN164" s="201">
        <v>17</v>
      </c>
      <c r="EP164" s="18" t="s">
        <v>205</v>
      </c>
      <c r="EQ164" s="122">
        <f>EP131</f>
        <v>1</v>
      </c>
      <c r="ER164" s="122" t="str">
        <f>EP132</f>
        <v>lei3564</v>
      </c>
      <c r="ES164" s="210" t="str">
        <f t="shared" si="603"/>
        <v>core1_lei3564</v>
      </c>
      <c r="ET164" s="122">
        <v>1</v>
      </c>
      <c r="EU164" s="33">
        <v>17</v>
      </c>
      <c r="EV164" s="46">
        <f ca="1">IF(OR(INDEX(INDIRECT("times"&amp;EQ$2),$F164,EV$28)&gt;10,INDEX(INDIRECT(ES164),$E164,EV$28)&lt;=INDEX(INDIRECT(ES164),$E164,$F164)),0,(INDEX(INDIRECT(ES164),$E164,$F164)-INDEX(INDIRECT(ES164),$E164,EV$28))*(10-INDEX(INDIRECT("times"&amp;EQ$2),$F164,EV$28))/10)</f>
        <v>0</v>
      </c>
      <c r="EW164" s="47">
        <f ca="1">IF(OR(INDEX(INDIRECT("times"&amp;EQ$2),$F164,EW$28)&gt;10,INDEX(INDIRECT(ES164),$E164,EW$28)&lt;=INDEX(INDIRECT(ES164),$E164,$F164)),0,(INDEX(INDIRECT(ES164),$E164,$F164)-INDEX(INDIRECT(ES164),$E164,EW$28))*(10-INDEX(INDIRECT("times"&amp;EQ$2),$F164,EW$28))/10)</f>
        <v>0</v>
      </c>
      <c r="EX164" s="47">
        <f ca="1">IF(OR(INDEX(INDIRECT("times"&amp;EQ$2),$F164,EX$28)&gt;10,INDEX(INDIRECT(ES164),$E164,EX$28)&lt;=INDEX(INDIRECT(ES164),$E164,$F164)),0,(INDEX(INDIRECT(ES164),$E164,$F164)-INDEX(INDIRECT(ES164),$E164,EX$28))*(10-INDEX(INDIRECT("times"&amp;EQ$2),$F164,EX$28))/10)</f>
        <v>0</v>
      </c>
      <c r="EY164" s="47">
        <f ca="1">IF(OR(INDEX(INDIRECT("times"&amp;EQ$2),$F164,EY$28)&gt;10,INDEX(INDIRECT(ES164),$E164,EY$28)&lt;=INDEX(INDIRECT(ES164),$E164,$F164)),0,(INDEX(INDIRECT(ES164),$E164,$F164)-INDEX(INDIRECT(ES164),$E164,EY$28))*(10-INDEX(INDIRECT("times"&amp;EQ$2),$F164,EY$28))/10)</f>
        <v>0</v>
      </c>
      <c r="EZ164" s="47">
        <f ca="1">IF(OR(INDEX(INDIRECT("times"&amp;EQ$2),$F164,EZ$28)&gt;10,INDEX(INDIRECT(ES164),$E164,EZ$28)&lt;=INDEX(INDIRECT(ES164),$E164,$F164)),0,(INDEX(INDIRECT(ES164),$E164,$F164)-INDEX(INDIRECT(ES164),$E164,EZ$28))*(10-INDEX(INDIRECT("times"&amp;EQ$2),$F164,EZ$28))/10)</f>
        <v>0</v>
      </c>
      <c r="FA164" s="47">
        <f ca="1">IF(OR(INDEX(INDIRECT("times"&amp;EQ$2),$F164,FA$28)&gt;10,INDEX(INDIRECT(ES164),$E164,FA$28)&lt;=INDEX(INDIRECT(ES164),$E164,$F164)),0,(INDEX(INDIRECT(ES164),$E164,$F164)-INDEX(INDIRECT(ES164),$E164,FA$28))*(10-INDEX(INDIRECT("times"&amp;EQ$2),$F164,FA$28))/10)</f>
        <v>0</v>
      </c>
      <c r="FB164" s="47">
        <f ca="1">IF(OR(INDEX(INDIRECT("times"&amp;EQ$2),$F164,FB$28)&gt;10,INDEX(INDIRECT(ES164),$E164,FB$28)&lt;=INDEX(INDIRECT(ES164),$E164,$F164)),0,(INDEX(INDIRECT(ES164),$E164,$F164)-INDEX(INDIRECT(ES164),$E164,FB$28))*(10-INDEX(INDIRECT("times"&amp;EQ$2),$F164,FB$28))/10)</f>
        <v>0</v>
      </c>
      <c r="FC164" s="47">
        <f ca="1">IF(OR(INDEX(INDIRECT("times"&amp;EQ$2),$F164,FC$28)&gt;10,INDEX(INDIRECT(ES164),$E164,FC$28)&lt;=INDEX(INDIRECT(ES164),$E164,$F164)),0,(INDEX(INDIRECT(ES164),$E164,$F164)-INDEX(INDIRECT(ES164),$E164,FC$28))*(10-INDEX(INDIRECT("times"&amp;EQ$2),$F164,FC$28))/10)</f>
        <v>0</v>
      </c>
      <c r="FD164" s="47">
        <f ca="1">IF(OR(INDEX(INDIRECT("times"&amp;EQ$2),$F164,FD$28)&gt;10,INDEX(INDIRECT(ES164),$E164,FD$28)&lt;=INDEX(INDIRECT(ES164),$E164,$F164)),0,(INDEX(INDIRECT(ES164),$E164,$F164)-INDEX(INDIRECT(ES164),$E164,FD$28))*(10-INDEX(INDIRECT("times"&amp;EQ$2),$F164,FD$28))/10)</f>
        <v>0</v>
      </c>
      <c r="FE164" s="47">
        <f ca="1">IF(OR(INDEX(INDIRECT("times"&amp;EQ$2),$F164,FE$28)&gt;10,INDEX(INDIRECT(ES164),$E164,FE$28)&lt;=INDEX(INDIRECT(ES164),$E164,$F164)),0,(INDEX(INDIRECT(ES164),$E164,$F164)-INDEX(INDIRECT(ES164),$E164,FE$28))*(10-INDEX(INDIRECT("times"&amp;EQ$2),$F164,FE$28))/10)</f>
        <v>0</v>
      </c>
      <c r="FF164" s="47">
        <f ca="1">IF(OR(INDEX(INDIRECT("times"&amp;EQ$2),$F164,FF$28)&gt;10,INDEX(INDIRECT(ES164),$E164,FF$28)&lt;=INDEX(INDIRECT(ES164),$E164,$F164)),0,(INDEX(INDIRECT(ES164),$E164,$F164)-INDEX(INDIRECT(ES164),$E164,FF$28))*(10-INDEX(INDIRECT("times"&amp;EQ$2),$F164,FF$28))/10)</f>
        <v>0</v>
      </c>
      <c r="FG164" s="47">
        <f ca="1">IF(OR(INDEX(INDIRECT("times"&amp;EQ$2),$F164,FG$28)&gt;10,INDEX(INDIRECT(ES164),$E164,FG$28)&lt;=INDEX(INDIRECT(ES164),$E164,$F164)),0,(INDEX(INDIRECT(ES164),$E164,$F164)-INDEX(INDIRECT(ES164),$E164,FG$28))*(10-INDEX(INDIRECT("times"&amp;EQ$2),$F164,FG$28))/10)</f>
        <v>0</v>
      </c>
      <c r="FH164" s="47">
        <f ca="1">IF(OR(INDEX(INDIRECT("times"&amp;EQ$2),$F164,FH$28)&gt;10,INDEX(INDIRECT(ES164),$E164,FH$28)&lt;=INDEX(INDIRECT(ES164),$E164,$F164)),0,(INDEX(INDIRECT(ES164),$E164,$F164)-INDEX(INDIRECT(ES164),$E164,FH$28))*(10-INDEX(INDIRECT("times"&amp;EQ$2),$F164,FH$28))/10)</f>
        <v>0</v>
      </c>
      <c r="FI164" s="47">
        <f ca="1">IF(OR(INDEX(INDIRECT("times"&amp;EQ$2),$F164,FI$28)&gt;10,INDEX(INDIRECT(ES164),$E164,FI$28)&lt;=INDEX(INDIRECT(ES164),$E164,$F164)),0,(INDEX(INDIRECT(ES164),$E164,$F164)-INDEX(INDIRECT(ES164),$E164,FI$28))*(10-INDEX(INDIRECT("times"&amp;EQ$2),$F164,FI$28))/10)</f>
        <v>0</v>
      </c>
      <c r="FJ164" s="47">
        <f ca="1">IF(OR(INDEX(INDIRECT("times"&amp;EQ$2),$F164,FJ$28)&gt;10,INDEX(INDIRECT(ES164),$E164,FJ$28)&lt;=INDEX(INDIRECT(ES164),$E164,$F164)),0,(INDEX(INDIRECT(ES164),$E164,$F164)-INDEX(INDIRECT(ES164),$E164,FJ$28))*(10-INDEX(INDIRECT("times"&amp;EQ$2),$F164,FJ$28))/10)</f>
        <v>0</v>
      </c>
      <c r="FK164" s="47">
        <f ca="1">IF(OR(INDEX(INDIRECT("times"&amp;EQ$2),$F164,FK$28)&gt;10,INDEX(INDIRECT(ES164),$E164,FK$28)&lt;=INDEX(INDIRECT(ES164),$E164,$F164)),0,(INDEX(INDIRECT(ES164),$E164,$F164)-INDEX(INDIRECT(ES164),$E164,FK$28))*(10-INDEX(INDIRECT("times"&amp;EQ$2),$F164,FK$28))/10)</f>
        <v>0</v>
      </c>
      <c r="FL164" s="47">
        <f ca="1">IF(OR(INDEX(INDIRECT("times"&amp;EQ$2),$F164,FL$28)&gt;10,INDEX(INDIRECT(ES164),$E164,FL$28)&lt;=INDEX(INDIRECT(ES164),$E164,$F164)),0,(INDEX(INDIRECT(ES164),$E164,$F164)-INDEX(INDIRECT(ES164),$E164,FL$28))*(10-INDEX(INDIRECT("times"&amp;EQ$2),$F164,FL$28))/10)</f>
        <v>0</v>
      </c>
      <c r="FM164" s="47">
        <f ca="1">IF(OR(INDEX(INDIRECT("times"&amp;EQ$2),$F164,FM$28)&gt;10,INDEX(INDIRECT(ES164),$E164,FM$28)&lt;=INDEX(INDIRECT(ES164),$E164,$F164)),0,(INDEX(INDIRECT(ES164),$E164,$F164)-INDEX(INDIRECT(ES164),$E164,FM$28))*(10-INDEX(INDIRECT("times"&amp;EQ$2),$F164,FM$28))/10)</f>
        <v>0</v>
      </c>
      <c r="FN164" s="47">
        <f ca="1">IF(OR(INDEX(INDIRECT("times"&amp;EQ$2),$F164,FN$28)&gt;10,INDEX(INDIRECT(ES164),$E164,FN$28)&lt;=INDEX(INDIRECT(ES164),$E164,$F164)),0,(INDEX(INDIRECT(ES164),$E164,$F164)-INDEX(INDIRECT(ES164),$E164,FN$28))*(10-INDEX(INDIRECT("times"&amp;EQ$2),$F164,FN$28))/10)</f>
        <v>0</v>
      </c>
      <c r="FO164" s="47">
        <f ca="1">IF(OR(INDEX(INDIRECT("times"&amp;EQ$2),$F164,FO$28)&gt;10,INDEX(INDIRECT(ES164),$E164,FO$28)&lt;=INDEX(INDIRECT(ES164),$E164,$F164)),0,(INDEX(INDIRECT(ES164),$E164,$F164)-INDEX(INDIRECT(ES164),$E164,FO$28))*(10-INDEX(INDIRECT("times"&amp;EQ$2),$F164,FO$28))/10)</f>
        <v>0</v>
      </c>
      <c r="FP164" s="48">
        <f ca="1">IF(OR(INDEX(INDIRECT("times"&amp;EQ$2),$F164,FP$28)&gt;10,INDEX(INDIRECT(ES164),$E164,FP$28)&lt;=INDEX(INDIRECT(ES164),$E164,$F164)),0,(INDEX(INDIRECT(ES164),$E164,$F164)-INDEX(INDIRECT(ES164),$E164,FP$28))*(10-INDEX(INDIRECT("times"&amp;EQ$2),$F164,FP$28))/10)</f>
        <v>0</v>
      </c>
      <c r="FQ164" s="201">
        <v>17</v>
      </c>
      <c r="FS164" s="18" t="s">
        <v>205</v>
      </c>
      <c r="FT164" s="122">
        <f>FS131</f>
        <v>1</v>
      </c>
      <c r="FU164" s="122" t="str">
        <f>FS132</f>
        <v>shop65</v>
      </c>
      <c r="FV164" s="210" t="str">
        <f t="shared" si="604"/>
        <v>core1_shop65</v>
      </c>
      <c r="FW164" s="122">
        <v>1</v>
      </c>
      <c r="FX164" s="33">
        <v>17</v>
      </c>
      <c r="FY164" s="46">
        <f ca="1">IF(OR(INDEX(INDIRECT("times"&amp;FT$2),$F164,FY$28)&gt;10,INDEX(INDIRECT(FV164),$E164,FY$28)&lt;=INDEX(INDIRECT(FV164),$E164,$F164)),0,(INDEX(INDIRECT(FV164),$E164,$F164)-INDEX(INDIRECT(FV164),$E164,FY$28))*(10-INDEX(INDIRECT("times"&amp;FT$2),$F164,FY$28))/10)</f>
        <v>0</v>
      </c>
      <c r="FZ164" s="47">
        <f ca="1">IF(OR(INDEX(INDIRECT("times"&amp;FT$2),$F164,FZ$28)&gt;10,INDEX(INDIRECT(FV164),$E164,FZ$28)&lt;=INDEX(INDIRECT(FV164),$E164,$F164)),0,(INDEX(INDIRECT(FV164),$E164,$F164)-INDEX(INDIRECT(FV164),$E164,FZ$28))*(10-INDEX(INDIRECT("times"&amp;FT$2),$F164,FZ$28))/10)</f>
        <v>0</v>
      </c>
      <c r="GA164" s="47">
        <f ca="1">IF(OR(INDEX(INDIRECT("times"&amp;FT$2),$F164,GA$28)&gt;10,INDEX(INDIRECT(FV164),$E164,GA$28)&lt;=INDEX(INDIRECT(FV164),$E164,$F164)),0,(INDEX(INDIRECT(FV164),$E164,$F164)-INDEX(INDIRECT(FV164),$E164,GA$28))*(10-INDEX(INDIRECT("times"&amp;FT$2),$F164,GA$28))/10)</f>
        <v>0</v>
      </c>
      <c r="GB164" s="47">
        <f ca="1">IF(OR(INDEX(INDIRECT("times"&amp;FT$2),$F164,GB$28)&gt;10,INDEX(INDIRECT(FV164),$E164,GB$28)&lt;=INDEX(INDIRECT(FV164),$E164,$F164)),0,(INDEX(INDIRECT(FV164),$E164,$F164)-INDEX(INDIRECT(FV164),$E164,GB$28))*(10-INDEX(INDIRECT("times"&amp;FT$2),$F164,GB$28))/10)</f>
        <v>0</v>
      </c>
      <c r="GC164" s="47">
        <f ca="1">IF(OR(INDEX(INDIRECT("times"&amp;FT$2),$F164,GC$28)&gt;10,INDEX(INDIRECT(FV164),$E164,GC$28)&lt;=INDEX(INDIRECT(FV164),$E164,$F164)),0,(INDEX(INDIRECT(FV164),$E164,$F164)-INDEX(INDIRECT(FV164),$E164,GC$28))*(10-INDEX(INDIRECT("times"&amp;FT$2),$F164,GC$28))/10)</f>
        <v>0</v>
      </c>
      <c r="GD164" s="47">
        <f ca="1">IF(OR(INDEX(INDIRECT("times"&amp;FT$2),$F164,GD$28)&gt;10,INDEX(INDIRECT(FV164),$E164,GD$28)&lt;=INDEX(INDIRECT(FV164),$E164,$F164)),0,(INDEX(INDIRECT(FV164),$E164,$F164)-INDEX(INDIRECT(FV164),$E164,GD$28))*(10-INDEX(INDIRECT("times"&amp;FT$2),$F164,GD$28))/10)</f>
        <v>0</v>
      </c>
      <c r="GE164" s="47">
        <f ca="1">IF(OR(INDEX(INDIRECT("times"&amp;FT$2),$F164,GE$28)&gt;10,INDEX(INDIRECT(FV164),$E164,GE$28)&lt;=INDEX(INDIRECT(FV164),$E164,$F164)),0,(INDEX(INDIRECT(FV164),$E164,$F164)-INDEX(INDIRECT(FV164),$E164,GE$28))*(10-INDEX(INDIRECT("times"&amp;FT$2),$F164,GE$28))/10)</f>
        <v>0</v>
      </c>
      <c r="GF164" s="47">
        <f ca="1">IF(OR(INDEX(INDIRECT("times"&amp;FT$2),$F164,GF$28)&gt;10,INDEX(INDIRECT(FV164),$E164,GF$28)&lt;=INDEX(INDIRECT(FV164),$E164,$F164)),0,(INDEX(INDIRECT(FV164),$E164,$F164)-INDEX(INDIRECT(FV164),$E164,GF$28))*(10-INDEX(INDIRECT("times"&amp;FT$2),$F164,GF$28))/10)</f>
        <v>0</v>
      </c>
      <c r="GG164" s="47">
        <f ca="1">IF(OR(INDEX(INDIRECT("times"&amp;FT$2),$F164,GG$28)&gt;10,INDEX(INDIRECT(FV164),$E164,GG$28)&lt;=INDEX(INDIRECT(FV164),$E164,$F164)),0,(INDEX(INDIRECT(FV164),$E164,$F164)-INDEX(INDIRECT(FV164),$E164,GG$28))*(10-INDEX(INDIRECT("times"&amp;FT$2),$F164,GG$28))/10)</f>
        <v>0</v>
      </c>
      <c r="GH164" s="47">
        <f ca="1">IF(OR(INDEX(INDIRECT("times"&amp;FT$2),$F164,GH$28)&gt;10,INDEX(INDIRECT(FV164),$E164,GH$28)&lt;=INDEX(INDIRECT(FV164),$E164,$F164)),0,(INDEX(INDIRECT(FV164),$E164,$F164)-INDEX(INDIRECT(FV164),$E164,GH$28))*(10-INDEX(INDIRECT("times"&amp;FT$2),$F164,GH$28))/10)</f>
        <v>0</v>
      </c>
      <c r="GI164" s="47">
        <f ca="1">IF(OR(INDEX(INDIRECT("times"&amp;FT$2),$F164,GI$28)&gt;10,INDEX(INDIRECT(FV164),$E164,GI$28)&lt;=INDEX(INDIRECT(FV164),$E164,$F164)),0,(INDEX(INDIRECT(FV164),$E164,$F164)-INDEX(INDIRECT(FV164),$E164,GI$28))*(10-INDEX(INDIRECT("times"&amp;FT$2),$F164,GI$28))/10)</f>
        <v>0</v>
      </c>
      <c r="GJ164" s="47">
        <f ca="1">IF(OR(INDEX(INDIRECT("times"&amp;FT$2),$F164,GJ$28)&gt;10,INDEX(INDIRECT(FV164),$E164,GJ$28)&lt;=INDEX(INDIRECT(FV164),$E164,$F164)),0,(INDEX(INDIRECT(FV164),$E164,$F164)-INDEX(INDIRECT(FV164),$E164,GJ$28))*(10-INDEX(INDIRECT("times"&amp;FT$2),$F164,GJ$28))/10)</f>
        <v>0</v>
      </c>
      <c r="GK164" s="47">
        <f ca="1">IF(OR(INDEX(INDIRECT("times"&amp;FT$2),$F164,GK$28)&gt;10,INDEX(INDIRECT(FV164),$E164,GK$28)&lt;=INDEX(INDIRECT(FV164),$E164,$F164)),0,(INDEX(INDIRECT(FV164),$E164,$F164)-INDEX(INDIRECT(FV164),$E164,GK$28))*(10-INDEX(INDIRECT("times"&amp;FT$2),$F164,GK$28))/10)</f>
        <v>0</v>
      </c>
      <c r="GL164" s="47">
        <f ca="1">IF(OR(INDEX(INDIRECT("times"&amp;FT$2),$F164,GL$28)&gt;10,INDEX(INDIRECT(FV164),$E164,GL$28)&lt;=INDEX(INDIRECT(FV164),$E164,$F164)),0,(INDEX(INDIRECT(FV164),$E164,$F164)-INDEX(INDIRECT(FV164),$E164,GL$28))*(10-INDEX(INDIRECT("times"&amp;FT$2),$F164,GL$28))/10)</f>
        <v>0</v>
      </c>
      <c r="GM164" s="47">
        <f ca="1">IF(OR(INDEX(INDIRECT("times"&amp;FT$2),$F164,GM$28)&gt;10,INDEX(INDIRECT(FV164),$E164,GM$28)&lt;=INDEX(INDIRECT(FV164),$E164,$F164)),0,(INDEX(INDIRECT(FV164),$E164,$F164)-INDEX(INDIRECT(FV164),$E164,GM$28))*(10-INDEX(INDIRECT("times"&amp;FT$2),$F164,GM$28))/10)</f>
        <v>0</v>
      </c>
      <c r="GN164" s="47">
        <f ca="1">IF(OR(INDEX(INDIRECT("times"&amp;FT$2),$F164,GN$28)&gt;10,INDEX(INDIRECT(FV164),$E164,GN$28)&lt;=INDEX(INDIRECT(FV164),$E164,$F164)),0,(INDEX(INDIRECT(FV164),$E164,$F164)-INDEX(INDIRECT(FV164),$E164,GN$28))*(10-INDEX(INDIRECT("times"&amp;FT$2),$F164,GN$28))/10)</f>
        <v>0</v>
      </c>
      <c r="GO164" s="47">
        <f ca="1">IF(OR(INDEX(INDIRECT("times"&amp;FT$2),$F164,GO$28)&gt;10,INDEX(INDIRECT(FV164),$E164,GO$28)&lt;=INDEX(INDIRECT(FV164),$E164,$F164)),0,(INDEX(INDIRECT(FV164),$E164,$F164)-INDEX(INDIRECT(FV164),$E164,GO$28))*(10-INDEX(INDIRECT("times"&amp;FT$2),$F164,GO$28))/10)</f>
        <v>0</v>
      </c>
      <c r="GP164" s="47">
        <f ca="1">IF(OR(INDEX(INDIRECT("times"&amp;FT$2),$F164,GP$28)&gt;10,INDEX(INDIRECT(FV164),$E164,GP$28)&lt;=INDEX(INDIRECT(FV164),$E164,$F164)),0,(INDEX(INDIRECT(FV164),$E164,$F164)-INDEX(INDIRECT(FV164),$E164,GP$28))*(10-INDEX(INDIRECT("times"&amp;FT$2),$F164,GP$28))/10)</f>
        <v>0</v>
      </c>
      <c r="GQ164" s="47">
        <f ca="1">IF(OR(INDEX(INDIRECT("times"&amp;FT$2),$F164,GQ$28)&gt;10,INDEX(INDIRECT(FV164),$E164,GQ$28)&lt;=INDEX(INDIRECT(FV164),$E164,$F164)),0,(INDEX(INDIRECT(FV164),$E164,$F164)-INDEX(INDIRECT(FV164),$E164,GQ$28))*(10-INDEX(INDIRECT("times"&amp;FT$2),$F164,GQ$28))/10)</f>
        <v>0</v>
      </c>
      <c r="GR164" s="47">
        <f ca="1">IF(OR(INDEX(INDIRECT("times"&amp;FT$2),$F164,GR$28)&gt;10,INDEX(INDIRECT(FV164),$E164,GR$28)&lt;=INDEX(INDIRECT(FV164),$E164,$F164)),0,(INDEX(INDIRECT(FV164),$E164,$F164)-INDEX(INDIRECT(FV164),$E164,GR$28))*(10-INDEX(INDIRECT("times"&amp;FT$2),$F164,GR$28))/10)</f>
        <v>0</v>
      </c>
      <c r="GS164" s="48">
        <f ca="1">IF(OR(INDEX(INDIRECT("times"&amp;FT$2),$F164,GS$28)&gt;10,INDEX(INDIRECT(FV164),$E164,GS$28)&lt;=INDEX(INDIRECT(FV164),$E164,$F164)),0,(INDEX(INDIRECT(FV164),$E164,$F164)-INDEX(INDIRECT(FV164),$E164,GS$28))*(10-INDEX(INDIRECT("times"&amp;FT$2),$F164,GS$28))/10)</f>
        <v>0</v>
      </c>
      <c r="GT164" s="201">
        <v>17</v>
      </c>
      <c r="GV164" s="18" t="s">
        <v>205</v>
      </c>
      <c r="GW164" s="122">
        <f>GV131</f>
        <v>1</v>
      </c>
      <c r="GX164" s="122" t="str">
        <f>GV132</f>
        <v>lei65</v>
      </c>
      <c r="GY164" s="210" t="str">
        <f t="shared" si="605"/>
        <v>core1_lei65</v>
      </c>
      <c r="GZ164" s="122">
        <v>1</v>
      </c>
      <c r="HA164" s="33">
        <v>17</v>
      </c>
      <c r="HB164" s="46">
        <f ca="1">IF(OR(INDEX(INDIRECT("times"&amp;GW$2),$F164,HB$28)&gt;10,INDEX(INDIRECT(GY164),$E164,HB$28)&lt;=INDEX(INDIRECT(GY164),$E164,$F164)),0,(INDEX(INDIRECT(GY164),$E164,$F164)-INDEX(INDIRECT(GY164),$E164,HB$28))*(10-INDEX(INDIRECT("times"&amp;GW$2),$F164,HB$28))/10)</f>
        <v>0</v>
      </c>
      <c r="HC164" s="47">
        <f ca="1">IF(OR(INDEX(INDIRECT("times"&amp;GW$2),$F164,HC$28)&gt;10,INDEX(INDIRECT(GY164),$E164,HC$28)&lt;=INDEX(INDIRECT(GY164),$E164,$F164)),0,(INDEX(INDIRECT(GY164),$E164,$F164)-INDEX(INDIRECT(GY164),$E164,HC$28))*(10-INDEX(INDIRECT("times"&amp;GW$2),$F164,HC$28))/10)</f>
        <v>0</v>
      </c>
      <c r="HD164" s="47">
        <f ca="1">IF(OR(INDEX(INDIRECT("times"&amp;GW$2),$F164,HD$28)&gt;10,INDEX(INDIRECT(GY164),$E164,HD$28)&lt;=INDEX(INDIRECT(GY164),$E164,$F164)),0,(INDEX(INDIRECT(GY164),$E164,$F164)-INDEX(INDIRECT(GY164),$E164,HD$28))*(10-INDEX(INDIRECT("times"&amp;GW$2),$F164,HD$28))/10)</f>
        <v>0</v>
      </c>
      <c r="HE164" s="47">
        <f ca="1">IF(OR(INDEX(INDIRECT("times"&amp;GW$2),$F164,HE$28)&gt;10,INDEX(INDIRECT(GY164),$E164,HE$28)&lt;=INDEX(INDIRECT(GY164),$E164,$F164)),0,(INDEX(INDIRECT(GY164),$E164,$F164)-INDEX(INDIRECT(GY164),$E164,HE$28))*(10-INDEX(INDIRECT("times"&amp;GW$2),$F164,HE$28))/10)</f>
        <v>0</v>
      </c>
      <c r="HF164" s="47">
        <f ca="1">IF(OR(INDEX(INDIRECT("times"&amp;GW$2),$F164,HF$28)&gt;10,INDEX(INDIRECT(GY164),$E164,HF$28)&lt;=INDEX(INDIRECT(GY164),$E164,$F164)),0,(INDEX(INDIRECT(GY164),$E164,$F164)-INDEX(INDIRECT(GY164),$E164,HF$28))*(10-INDEX(INDIRECT("times"&amp;GW$2),$F164,HF$28))/10)</f>
        <v>0</v>
      </c>
      <c r="HG164" s="47">
        <f ca="1">IF(OR(INDEX(INDIRECT("times"&amp;GW$2),$F164,HG$28)&gt;10,INDEX(INDIRECT(GY164),$E164,HG$28)&lt;=INDEX(INDIRECT(GY164),$E164,$F164)),0,(INDEX(INDIRECT(GY164),$E164,$F164)-INDEX(INDIRECT(GY164),$E164,HG$28))*(10-INDEX(INDIRECT("times"&amp;GW$2),$F164,HG$28))/10)</f>
        <v>0</v>
      </c>
      <c r="HH164" s="47">
        <f ca="1">IF(OR(INDEX(INDIRECT("times"&amp;GW$2),$F164,HH$28)&gt;10,INDEX(INDIRECT(GY164),$E164,HH$28)&lt;=INDEX(INDIRECT(GY164),$E164,$F164)),0,(INDEX(INDIRECT(GY164),$E164,$F164)-INDEX(INDIRECT(GY164),$E164,HH$28))*(10-INDEX(INDIRECT("times"&amp;GW$2),$F164,HH$28))/10)</f>
        <v>0</v>
      </c>
      <c r="HI164" s="47">
        <f ca="1">IF(OR(INDEX(INDIRECT("times"&amp;GW$2),$F164,HI$28)&gt;10,INDEX(INDIRECT(GY164),$E164,HI$28)&lt;=INDEX(INDIRECT(GY164),$E164,$F164)),0,(INDEX(INDIRECT(GY164),$E164,$F164)-INDEX(INDIRECT(GY164),$E164,HI$28))*(10-INDEX(INDIRECT("times"&amp;GW$2),$F164,HI$28))/10)</f>
        <v>0</v>
      </c>
      <c r="HJ164" s="47">
        <f ca="1">IF(OR(INDEX(INDIRECT("times"&amp;GW$2),$F164,HJ$28)&gt;10,INDEX(INDIRECT(GY164),$E164,HJ$28)&lt;=INDEX(INDIRECT(GY164),$E164,$F164)),0,(INDEX(INDIRECT(GY164),$E164,$F164)-INDEX(INDIRECT(GY164),$E164,HJ$28))*(10-INDEX(INDIRECT("times"&amp;GW$2),$F164,HJ$28))/10)</f>
        <v>0</v>
      </c>
      <c r="HK164" s="47">
        <f ca="1">IF(OR(INDEX(INDIRECT("times"&amp;GW$2),$F164,HK$28)&gt;10,INDEX(INDIRECT(GY164),$E164,HK$28)&lt;=INDEX(INDIRECT(GY164),$E164,$F164)),0,(INDEX(INDIRECT(GY164),$E164,$F164)-INDEX(INDIRECT(GY164),$E164,HK$28))*(10-INDEX(INDIRECT("times"&amp;GW$2),$F164,HK$28))/10)</f>
        <v>0</v>
      </c>
      <c r="HL164" s="47">
        <f ca="1">IF(OR(INDEX(INDIRECT("times"&amp;GW$2),$F164,HL$28)&gt;10,INDEX(INDIRECT(GY164),$E164,HL$28)&lt;=INDEX(INDIRECT(GY164),$E164,$F164)),0,(INDEX(INDIRECT(GY164),$E164,$F164)-INDEX(INDIRECT(GY164),$E164,HL$28))*(10-INDEX(INDIRECT("times"&amp;GW$2),$F164,HL$28))/10)</f>
        <v>0</v>
      </c>
      <c r="HM164" s="47">
        <f ca="1">IF(OR(INDEX(INDIRECT("times"&amp;GW$2),$F164,HM$28)&gt;10,INDEX(INDIRECT(GY164),$E164,HM$28)&lt;=INDEX(INDIRECT(GY164),$E164,$F164)),0,(INDEX(INDIRECT(GY164),$E164,$F164)-INDEX(INDIRECT(GY164),$E164,HM$28))*(10-INDEX(INDIRECT("times"&amp;GW$2),$F164,HM$28))/10)</f>
        <v>0</v>
      </c>
      <c r="HN164" s="47">
        <f ca="1">IF(OR(INDEX(INDIRECT("times"&amp;GW$2),$F164,HN$28)&gt;10,INDEX(INDIRECT(GY164),$E164,HN$28)&lt;=INDEX(INDIRECT(GY164),$E164,$F164)),0,(INDEX(INDIRECT(GY164),$E164,$F164)-INDEX(INDIRECT(GY164),$E164,HN$28))*(10-INDEX(INDIRECT("times"&amp;GW$2),$F164,HN$28))/10)</f>
        <v>0</v>
      </c>
      <c r="HO164" s="47">
        <f ca="1">IF(OR(INDEX(INDIRECT("times"&amp;GW$2),$F164,HO$28)&gt;10,INDEX(INDIRECT(GY164),$E164,HO$28)&lt;=INDEX(INDIRECT(GY164),$E164,$F164)),0,(INDEX(INDIRECT(GY164),$E164,$F164)-INDEX(INDIRECT(GY164),$E164,HO$28))*(10-INDEX(INDIRECT("times"&amp;GW$2),$F164,HO$28))/10)</f>
        <v>0</v>
      </c>
      <c r="HP164" s="47">
        <f ca="1">IF(OR(INDEX(INDIRECT("times"&amp;GW$2),$F164,HP$28)&gt;10,INDEX(INDIRECT(GY164),$E164,HP$28)&lt;=INDEX(INDIRECT(GY164),$E164,$F164)),0,(INDEX(INDIRECT(GY164),$E164,$F164)-INDEX(INDIRECT(GY164),$E164,HP$28))*(10-INDEX(INDIRECT("times"&amp;GW$2),$F164,HP$28))/10)</f>
        <v>0</v>
      </c>
      <c r="HQ164" s="47">
        <f ca="1">IF(OR(INDEX(INDIRECT("times"&amp;GW$2),$F164,HQ$28)&gt;10,INDEX(INDIRECT(GY164),$E164,HQ$28)&lt;=INDEX(INDIRECT(GY164),$E164,$F164)),0,(INDEX(INDIRECT(GY164),$E164,$F164)-INDEX(INDIRECT(GY164),$E164,HQ$28))*(10-INDEX(INDIRECT("times"&amp;GW$2),$F164,HQ$28))/10)</f>
        <v>0</v>
      </c>
      <c r="HR164" s="47">
        <f ca="1">IF(OR(INDEX(INDIRECT("times"&amp;GW$2),$F164,HR$28)&gt;10,INDEX(INDIRECT(GY164),$E164,HR$28)&lt;=INDEX(INDIRECT(GY164),$E164,$F164)),0,(INDEX(INDIRECT(GY164),$E164,$F164)-INDEX(INDIRECT(GY164),$E164,HR$28))*(10-INDEX(INDIRECT("times"&amp;GW$2),$F164,HR$28))/10)</f>
        <v>0</v>
      </c>
      <c r="HS164" s="47">
        <f ca="1">IF(OR(INDEX(INDIRECT("times"&amp;GW$2),$F164,HS$28)&gt;10,INDEX(INDIRECT(GY164),$E164,HS$28)&lt;=INDEX(INDIRECT(GY164),$E164,$F164)),0,(INDEX(INDIRECT(GY164),$E164,$F164)-INDEX(INDIRECT(GY164),$E164,HS$28))*(10-INDEX(INDIRECT("times"&amp;GW$2),$F164,HS$28))/10)</f>
        <v>0</v>
      </c>
      <c r="HT164" s="47">
        <f ca="1">IF(OR(INDEX(INDIRECT("times"&amp;GW$2),$F164,HT$28)&gt;10,INDEX(INDIRECT(GY164),$E164,HT$28)&lt;=INDEX(INDIRECT(GY164),$E164,$F164)),0,(INDEX(INDIRECT(GY164),$E164,$F164)-INDEX(INDIRECT(GY164),$E164,HT$28))*(10-INDEX(INDIRECT("times"&amp;GW$2),$F164,HT$28))/10)</f>
        <v>0</v>
      </c>
      <c r="HU164" s="47">
        <f ca="1">IF(OR(INDEX(INDIRECT("times"&amp;GW$2),$F164,HU$28)&gt;10,INDEX(INDIRECT(GY164),$E164,HU$28)&lt;=INDEX(INDIRECT(GY164),$E164,$F164)),0,(INDEX(INDIRECT(GY164),$E164,$F164)-INDEX(INDIRECT(GY164),$E164,HU$28))*(10-INDEX(INDIRECT("times"&amp;GW$2),$F164,HU$28))/10)</f>
        <v>0</v>
      </c>
      <c r="HV164" s="48">
        <f ca="1">IF(OR(INDEX(INDIRECT("times"&amp;GW$2),$F164,HV$28)&gt;10,INDEX(INDIRECT(GY164),$E164,HV$28)&lt;=INDEX(INDIRECT(GY164),$E164,$F164)),0,(INDEX(INDIRECT(GY164),$E164,$F164)-INDEX(INDIRECT(GY164),$E164,HV$28))*(10-INDEX(INDIRECT("times"&amp;GW$2),$F164,HV$28))/10)</f>
        <v>0</v>
      </c>
      <c r="HW164" s="201">
        <v>17</v>
      </c>
    </row>
    <row r="165" spans="1:231" ht="15">
      <c r="A165" s="18" t="s">
        <v>206</v>
      </c>
      <c r="B165" s="122">
        <f>A131</f>
        <v>1</v>
      </c>
      <c r="C165" s="122" t="str">
        <f>A132</f>
        <v>work1834</v>
      </c>
      <c r="D165" s="210" t="str">
        <f t="shared" si="598"/>
        <v>core1_work1834</v>
      </c>
      <c r="E165" s="122">
        <v>1</v>
      </c>
      <c r="F165" s="33">
        <v>18</v>
      </c>
      <c r="G165" s="46">
        <f ca="1">IF(OR(INDEX(INDIRECT("times"&amp;B$2),$F165,G$28)&gt;10,INDEX(INDIRECT(D165),$E165,G$28)&lt;=INDEX(INDIRECT(D165),$E165,$F165)),0,(INDEX(INDIRECT(D165),$E165,$F165)-INDEX(INDIRECT(D165),$E165,G$28))*(10-INDEX(INDIRECT("times"&amp;B$2),$F165,G$28))/10)</f>
        <v>0</v>
      </c>
      <c r="H165" s="47">
        <f ca="1">IF(OR(INDEX(INDIRECT("times"&amp;B$2),$F165,H$28)&gt;10,INDEX(INDIRECT(D165),$E165,H$28)&lt;=INDEX(INDIRECT(D165),$E165,$F165)),0,(INDEX(INDIRECT(D165),$E165,$F165)-INDEX(INDIRECT(D165),$E165,H$28))*(10-INDEX(INDIRECT("times"&amp;B$2),$F165,H$28))/10)</f>
        <v>0</v>
      </c>
      <c r="I165" s="47">
        <f ca="1">IF(OR(INDEX(INDIRECT("times"&amp;B$2),$F165,I$28)&gt;10,INDEX(INDIRECT(D165),$E165,I$28)&lt;=INDEX(INDIRECT(D165),$E165,$F165)),0,(INDEX(INDIRECT(D165),$E165,$F165)-INDEX(INDIRECT(D165),$E165,I$28))*(10-INDEX(INDIRECT("times"&amp;B$2),$F165,I$28))/10)</f>
        <v>0</v>
      </c>
      <c r="J165" s="47">
        <f ca="1">IF(OR(INDEX(INDIRECT("times"&amp;B$2),$F165,J$28)&gt;10,INDEX(INDIRECT(D165),$E165,J$28)&lt;=INDEX(INDIRECT(D165),$E165,$F165)),0,(INDEX(INDIRECT(D165),$E165,$F165)-INDEX(INDIRECT(D165),$E165,J$28))*(10-INDEX(INDIRECT("times"&amp;B$2),$F165,J$28))/10)</f>
        <v>0</v>
      </c>
      <c r="K165" s="47">
        <f ca="1">IF(OR(INDEX(INDIRECT("times"&amp;B$2),$F165,K$28)&gt;10,INDEX(INDIRECT(D165),$E165,K$28)&lt;=INDEX(INDIRECT(D165),$E165,$F165)),0,(INDEX(INDIRECT(D165),$E165,$F165)-INDEX(INDIRECT(D165),$E165,K$28))*(10-INDEX(INDIRECT("times"&amp;B$2),$F165,K$28))/10)</f>
        <v>0</v>
      </c>
      <c r="L165" s="47">
        <f ca="1">IF(OR(INDEX(INDIRECT("times"&amp;B$2),$F165,L$28)&gt;10,INDEX(INDIRECT(D165),$E165,L$28)&lt;=INDEX(INDIRECT(D165),$E165,$F165)),0,(INDEX(INDIRECT(D165),$E165,$F165)-INDEX(INDIRECT(D165),$E165,L$28))*(10-INDEX(INDIRECT("times"&amp;B$2),$F165,L$28))/10)</f>
        <v>0</v>
      </c>
      <c r="M165" s="47">
        <f ca="1">IF(OR(INDEX(INDIRECT("times"&amp;B$2),$F165,M$28)&gt;10,INDEX(INDIRECT(D165),$E165,M$28)&lt;=INDEX(INDIRECT(D165),$E165,$F165)),0,(INDEX(INDIRECT(D165),$E165,$F165)-INDEX(INDIRECT(D165),$E165,M$28))*(10-INDEX(INDIRECT("times"&amp;B$2),$F165,M$28))/10)</f>
        <v>0</v>
      </c>
      <c r="N165" s="47">
        <f ca="1">IF(OR(INDEX(INDIRECT("times"&amp;B$2),$F165,N$28)&gt;10,INDEX(INDIRECT(D165),$E165,N$28)&lt;=INDEX(INDIRECT(D165),$E165,$F165)),0,(INDEX(INDIRECT(D165),$E165,$F165)-INDEX(INDIRECT(D165),$E165,N$28))*(10-INDEX(INDIRECT("times"&amp;B$2),$F165,N$28))/10)</f>
        <v>0</v>
      </c>
      <c r="O165" s="47">
        <f ca="1">IF(OR(INDEX(INDIRECT("times"&amp;B$2),$F165,O$28)&gt;10,INDEX(INDIRECT(D165),$E165,O$28)&lt;=INDEX(INDIRECT(D165),$E165,$F165)),0,(INDEX(INDIRECT(D165),$E165,$F165)-INDEX(INDIRECT(D165),$E165,O$28))*(10-INDEX(INDIRECT("times"&amp;B$2),$F165,O$28))/10)</f>
        <v>0</v>
      </c>
      <c r="P165" s="47">
        <f ca="1">IF(OR(INDEX(INDIRECT("times"&amp;B$2),$F165,P$28)&gt;10,INDEX(INDIRECT(D165),$E165,P$28)&lt;=INDEX(INDIRECT(D165),$E165,$F165)),0,(INDEX(INDIRECT(D165),$E165,$F165)-INDEX(INDIRECT(D165),$E165,P$28))*(10-INDEX(INDIRECT("times"&amp;B$2),$F165,P$28))/10)</f>
        <v>0</v>
      </c>
      <c r="Q165" s="47">
        <f ca="1">IF(OR(INDEX(INDIRECT("times"&amp;B$2),$F165,Q$28)&gt;10,INDEX(INDIRECT(D165),$E165,Q$28)&lt;=INDEX(INDIRECT(D165),$E165,$F165)),0,(INDEX(INDIRECT(D165),$E165,$F165)-INDEX(INDIRECT(D165),$E165,Q$28))*(10-INDEX(INDIRECT("times"&amp;B$2),$F165,Q$28))/10)</f>
        <v>0</v>
      </c>
      <c r="R165" s="47">
        <f ca="1">IF(OR(INDEX(INDIRECT("times"&amp;B$2),$F165,R$28)&gt;10,INDEX(INDIRECT(D165),$E165,R$28)&lt;=INDEX(INDIRECT(D165),$E165,$F165)),0,(INDEX(INDIRECT(D165),$E165,$F165)-INDEX(INDIRECT(D165),$E165,R$28))*(10-INDEX(INDIRECT("times"&amp;B$2),$F165,R$28))/10)</f>
        <v>0</v>
      </c>
      <c r="S165" s="47">
        <f ca="1">IF(OR(INDEX(INDIRECT("times"&amp;B$2),$F165,S$28)&gt;10,INDEX(INDIRECT(D165),$E165,S$28)&lt;=INDEX(INDIRECT(D165),$E165,$F165)),0,(INDEX(INDIRECT(D165),$E165,$F165)-INDEX(INDIRECT(D165),$E165,S$28))*(10-INDEX(INDIRECT("times"&amp;B$2),$F165,S$28))/10)</f>
        <v>0</v>
      </c>
      <c r="T165" s="47">
        <f ca="1">IF(OR(INDEX(INDIRECT("times"&amp;B$2),$F165,T$28)&gt;10,INDEX(INDIRECT(D165),$E165,T$28)&lt;=INDEX(INDIRECT(D165),$E165,$F165)),0,(INDEX(INDIRECT(D165),$E165,$F165)-INDEX(INDIRECT(D165),$E165,T$28))*(10-INDEX(INDIRECT("times"&amp;B$2),$F165,T$28))/10)</f>
        <v>0</v>
      </c>
      <c r="U165" s="47">
        <f ca="1">IF(OR(INDEX(INDIRECT("times"&amp;B$2),$F165,U$28)&gt;10,INDEX(INDIRECT(D165),$E165,U$28)&lt;=INDEX(INDIRECT(D165),$E165,$F165)),0,(INDEX(INDIRECT(D165),$E165,$F165)-INDEX(INDIRECT(D165),$E165,U$28))*(10-INDEX(INDIRECT("times"&amp;B$2),$F165,U$28))/10)</f>
        <v>0</v>
      </c>
      <c r="V165" s="47">
        <f ca="1">IF(OR(INDEX(INDIRECT("times"&amp;B$2),$F165,V$28)&gt;10,INDEX(INDIRECT(D165),$E165,V$28)&lt;=INDEX(INDIRECT(D165),$E165,$F165)),0,(INDEX(INDIRECT(D165),$E165,$F165)-INDEX(INDIRECT(D165),$E165,V$28))*(10-INDEX(INDIRECT("times"&amp;B$2),$F165,V$28))/10)</f>
        <v>0</v>
      </c>
      <c r="W165" s="47">
        <f ca="1">IF(OR(INDEX(INDIRECT("times"&amp;B$2),$F165,W$28)&gt;10,INDEX(INDIRECT(D165),$E165,W$28)&lt;=INDEX(INDIRECT(D165),$E165,$F165)),0,(INDEX(INDIRECT(D165),$E165,$F165)-INDEX(INDIRECT(D165),$E165,W$28))*(10-INDEX(INDIRECT("times"&amp;B$2),$F165,W$28))/10)</f>
        <v>0</v>
      </c>
      <c r="X165" s="47">
        <f ca="1">IF(OR(INDEX(INDIRECT("times"&amp;B$2),$F165,X$28)&gt;10,INDEX(INDIRECT(D165),$E165,X$28)&lt;=INDEX(INDIRECT(D165),$E165,$F165)),0,(INDEX(INDIRECT(D165),$E165,$F165)-INDEX(INDIRECT(D165),$E165,X$28))*(10-INDEX(INDIRECT("times"&amp;B$2),$F165,X$28))/10)</f>
        <v>0</v>
      </c>
      <c r="Y165" s="47">
        <f ca="1">IF(OR(INDEX(INDIRECT("times"&amp;B$2),$F165,Y$28)&gt;10,INDEX(INDIRECT(D165),$E165,Y$28)&lt;=INDEX(INDIRECT(D165),$E165,$F165)),0,(INDEX(INDIRECT(D165),$E165,$F165)-INDEX(INDIRECT(D165),$E165,Y$28))*(10-INDEX(INDIRECT("times"&amp;B$2),$F165,Y$28))/10)</f>
        <v>0</v>
      </c>
      <c r="Z165" s="47">
        <f ca="1">IF(OR(INDEX(INDIRECT("times"&amp;B$2),$F165,Z$28)&gt;10,INDEX(INDIRECT(D165),$E165,Z$28)&lt;=INDEX(INDIRECT(D165),$E165,$F165)),0,(INDEX(INDIRECT(D165),$E165,$F165)-INDEX(INDIRECT(D165),$E165,Z$28))*(10-INDEX(INDIRECT("times"&amp;B$2),$F165,Z$28))/10)</f>
        <v>0</v>
      </c>
      <c r="AA165" s="48">
        <f ca="1">IF(OR(INDEX(INDIRECT("times"&amp;B$2),$F165,AA$28)&gt;10,INDEX(INDIRECT(D165),$E165,AA$28)&lt;=INDEX(INDIRECT(D165),$E165,$F165)),0,(INDEX(INDIRECT(D165),$E165,$F165)-INDEX(INDIRECT(D165),$E165,AA$28))*(10-INDEX(INDIRECT("times"&amp;B$2),$F165,AA$28))/10)</f>
        <v>0</v>
      </c>
      <c r="AB165" s="201">
        <v>18</v>
      </c>
      <c r="AD165" s="18" t="s">
        <v>206</v>
      </c>
      <c r="AE165" s="122">
        <f>AD131</f>
        <v>1</v>
      </c>
      <c r="AF165" s="122" t="str">
        <f>AD132</f>
        <v>shop1834</v>
      </c>
      <c r="AG165" s="210" t="str">
        <f t="shared" si="599"/>
        <v>core1_shop1834</v>
      </c>
      <c r="AH165" s="122">
        <v>1</v>
      </c>
      <c r="AI165" s="33">
        <v>18</v>
      </c>
      <c r="AJ165" s="46">
        <f ca="1">IF(OR(INDEX(INDIRECT("times"&amp;AE$2),$F165,AJ$28)&gt;10,INDEX(INDIRECT(AG165),$E165,AJ$28)&lt;=INDEX(INDIRECT(AG165),$E165,$F165)),0,(INDEX(INDIRECT(AG165),$E165,$F165)-INDEX(INDIRECT(AG165),$E165,AJ$28))*(10-INDEX(INDIRECT("times"&amp;AE$2),$F165,AJ$28))/10)</f>
        <v>0</v>
      </c>
      <c r="AK165" s="47">
        <f ca="1">IF(OR(INDEX(INDIRECT("times"&amp;AE$2),$F165,AK$28)&gt;10,INDEX(INDIRECT(AG165),$E165,AK$28)&lt;=INDEX(INDIRECT(AG165),$E165,$F165)),0,(INDEX(INDIRECT(AG165),$E165,$F165)-INDEX(INDIRECT(AG165),$E165,AK$28))*(10-INDEX(INDIRECT("times"&amp;AE$2),$F165,AK$28))/10)</f>
        <v>0</v>
      </c>
      <c r="AL165" s="47">
        <f ca="1">IF(OR(INDEX(INDIRECT("times"&amp;AE$2),$F165,AL$28)&gt;10,INDEX(INDIRECT(AG165),$E165,AL$28)&lt;=INDEX(INDIRECT(AG165),$E165,$F165)),0,(INDEX(INDIRECT(AG165),$E165,$F165)-INDEX(INDIRECT(AG165),$E165,AL$28))*(10-INDEX(INDIRECT("times"&amp;AE$2),$F165,AL$28))/10)</f>
        <v>0</v>
      </c>
      <c r="AM165" s="47">
        <f ca="1">IF(OR(INDEX(INDIRECT("times"&amp;AE$2),$F165,AM$28)&gt;10,INDEX(INDIRECT(AG165),$E165,AM$28)&lt;=INDEX(INDIRECT(AG165),$E165,$F165)),0,(INDEX(INDIRECT(AG165),$E165,$F165)-INDEX(INDIRECT(AG165),$E165,AM$28))*(10-INDEX(INDIRECT("times"&amp;AE$2),$F165,AM$28))/10)</f>
        <v>0</v>
      </c>
      <c r="AN165" s="47">
        <f ca="1">IF(OR(INDEX(INDIRECT("times"&amp;AE$2),$F165,AN$28)&gt;10,INDEX(INDIRECT(AG165),$E165,AN$28)&lt;=INDEX(INDIRECT(AG165),$E165,$F165)),0,(INDEX(INDIRECT(AG165),$E165,$F165)-INDEX(INDIRECT(AG165),$E165,AN$28))*(10-INDEX(INDIRECT("times"&amp;AE$2),$F165,AN$28))/10)</f>
        <v>0</v>
      </c>
      <c r="AO165" s="47">
        <f ca="1">IF(OR(INDEX(INDIRECT("times"&amp;AE$2),$F165,AO$28)&gt;10,INDEX(INDIRECT(AG165),$E165,AO$28)&lt;=INDEX(INDIRECT(AG165),$E165,$F165)),0,(INDEX(INDIRECT(AG165),$E165,$F165)-INDEX(INDIRECT(AG165),$E165,AO$28))*(10-INDEX(INDIRECT("times"&amp;AE$2),$F165,AO$28))/10)</f>
        <v>0</v>
      </c>
      <c r="AP165" s="47">
        <f ca="1">IF(OR(INDEX(INDIRECT("times"&amp;AE$2),$F165,AP$28)&gt;10,INDEX(INDIRECT(AG165),$E165,AP$28)&lt;=INDEX(INDIRECT(AG165),$E165,$F165)),0,(INDEX(INDIRECT(AG165),$E165,$F165)-INDEX(INDIRECT(AG165),$E165,AP$28))*(10-INDEX(INDIRECT("times"&amp;AE$2),$F165,AP$28))/10)</f>
        <v>0</v>
      </c>
      <c r="AQ165" s="47">
        <f ca="1">IF(OR(INDEX(INDIRECT("times"&amp;AE$2),$F165,AQ$28)&gt;10,INDEX(INDIRECT(AG165),$E165,AQ$28)&lt;=INDEX(INDIRECT(AG165),$E165,$F165)),0,(INDEX(INDIRECT(AG165),$E165,$F165)-INDEX(INDIRECT(AG165),$E165,AQ$28))*(10-INDEX(INDIRECT("times"&amp;AE$2),$F165,AQ$28))/10)</f>
        <v>0</v>
      </c>
      <c r="AR165" s="47">
        <f ca="1">IF(OR(INDEX(INDIRECT("times"&amp;AE$2),$F165,AR$28)&gt;10,INDEX(INDIRECT(AG165),$E165,AR$28)&lt;=INDEX(INDIRECT(AG165),$E165,$F165)),0,(INDEX(INDIRECT(AG165),$E165,$F165)-INDEX(INDIRECT(AG165),$E165,AR$28))*(10-INDEX(INDIRECT("times"&amp;AE$2),$F165,AR$28))/10)</f>
        <v>0</v>
      </c>
      <c r="AS165" s="47">
        <f ca="1">IF(OR(INDEX(INDIRECT("times"&amp;AE$2),$F165,AS$28)&gt;10,INDEX(INDIRECT(AG165),$E165,AS$28)&lt;=INDEX(INDIRECT(AG165),$E165,$F165)),0,(INDEX(INDIRECT(AG165),$E165,$F165)-INDEX(INDIRECT(AG165),$E165,AS$28))*(10-INDEX(INDIRECT("times"&amp;AE$2),$F165,AS$28))/10)</f>
        <v>0</v>
      </c>
      <c r="AT165" s="47">
        <f ca="1">IF(OR(INDEX(INDIRECT("times"&amp;AE$2),$F165,AT$28)&gt;10,INDEX(INDIRECT(AG165),$E165,AT$28)&lt;=INDEX(INDIRECT(AG165),$E165,$F165)),0,(INDEX(INDIRECT(AG165),$E165,$F165)-INDEX(INDIRECT(AG165),$E165,AT$28))*(10-INDEX(INDIRECT("times"&amp;AE$2),$F165,AT$28))/10)</f>
        <v>0</v>
      </c>
      <c r="AU165" s="47">
        <f ca="1">IF(OR(INDEX(INDIRECT("times"&amp;AE$2),$F165,AU$28)&gt;10,INDEX(INDIRECT(AG165),$E165,AU$28)&lt;=INDEX(INDIRECT(AG165),$E165,$F165)),0,(INDEX(INDIRECT(AG165),$E165,$F165)-INDEX(INDIRECT(AG165),$E165,AU$28))*(10-INDEX(INDIRECT("times"&amp;AE$2),$F165,AU$28))/10)</f>
        <v>0</v>
      </c>
      <c r="AV165" s="47">
        <f ca="1">IF(OR(INDEX(INDIRECT("times"&amp;AE$2),$F165,AV$28)&gt;10,INDEX(INDIRECT(AG165),$E165,AV$28)&lt;=INDEX(INDIRECT(AG165),$E165,$F165)),0,(INDEX(INDIRECT(AG165),$E165,$F165)-INDEX(INDIRECT(AG165),$E165,AV$28))*(10-INDEX(INDIRECT("times"&amp;AE$2),$F165,AV$28))/10)</f>
        <v>0</v>
      </c>
      <c r="AW165" s="47">
        <f ca="1">IF(OR(INDEX(INDIRECT("times"&amp;AE$2),$F165,AW$28)&gt;10,INDEX(INDIRECT(AG165),$E165,AW$28)&lt;=INDEX(INDIRECT(AG165),$E165,$F165)),0,(INDEX(INDIRECT(AG165),$E165,$F165)-INDEX(INDIRECT(AG165),$E165,AW$28))*(10-INDEX(INDIRECT("times"&amp;AE$2),$F165,AW$28))/10)</f>
        <v>0</v>
      </c>
      <c r="AX165" s="47">
        <f ca="1">IF(OR(INDEX(INDIRECT("times"&amp;AE$2),$F165,AX$28)&gt;10,INDEX(INDIRECT(AG165),$E165,AX$28)&lt;=INDEX(INDIRECT(AG165),$E165,$F165)),0,(INDEX(INDIRECT(AG165),$E165,$F165)-INDEX(INDIRECT(AG165),$E165,AX$28))*(10-INDEX(INDIRECT("times"&amp;AE$2),$F165,AX$28))/10)</f>
        <v>0</v>
      </c>
      <c r="AY165" s="47">
        <f ca="1">IF(OR(INDEX(INDIRECT("times"&amp;AE$2),$F165,AY$28)&gt;10,INDEX(INDIRECT(AG165),$E165,AY$28)&lt;=INDEX(INDIRECT(AG165),$E165,$F165)),0,(INDEX(INDIRECT(AG165),$E165,$F165)-INDEX(INDIRECT(AG165),$E165,AY$28))*(10-INDEX(INDIRECT("times"&amp;AE$2),$F165,AY$28))/10)</f>
        <v>0</v>
      </c>
      <c r="AZ165" s="47">
        <f ca="1">IF(OR(INDEX(INDIRECT("times"&amp;AE$2),$F165,AZ$28)&gt;10,INDEX(INDIRECT(AG165),$E165,AZ$28)&lt;=INDEX(INDIRECT(AG165),$E165,$F165)),0,(INDEX(INDIRECT(AG165),$E165,$F165)-INDEX(INDIRECT(AG165),$E165,AZ$28))*(10-INDEX(INDIRECT("times"&amp;AE$2),$F165,AZ$28))/10)</f>
        <v>0</v>
      </c>
      <c r="BA165" s="47">
        <f ca="1">IF(OR(INDEX(INDIRECT("times"&amp;AE$2),$F165,BA$28)&gt;10,INDEX(INDIRECT(AG165),$E165,BA$28)&lt;=INDEX(INDIRECT(AG165),$E165,$F165)),0,(INDEX(INDIRECT(AG165),$E165,$F165)-INDEX(INDIRECT(AG165),$E165,BA$28))*(10-INDEX(INDIRECT("times"&amp;AE$2),$F165,BA$28))/10)</f>
        <v>0</v>
      </c>
      <c r="BB165" s="47">
        <f ca="1">IF(OR(INDEX(INDIRECT("times"&amp;AE$2),$F165,BB$28)&gt;10,INDEX(INDIRECT(AG165),$E165,BB$28)&lt;=INDEX(INDIRECT(AG165),$E165,$F165)),0,(INDEX(INDIRECT(AG165),$E165,$F165)-INDEX(INDIRECT(AG165),$E165,BB$28))*(10-INDEX(INDIRECT("times"&amp;AE$2),$F165,BB$28))/10)</f>
        <v>0</v>
      </c>
      <c r="BC165" s="47">
        <f ca="1">IF(OR(INDEX(INDIRECT("times"&amp;AE$2),$F165,BC$28)&gt;10,INDEX(INDIRECT(AG165),$E165,BC$28)&lt;=INDEX(INDIRECT(AG165),$E165,$F165)),0,(INDEX(INDIRECT(AG165),$E165,$F165)-INDEX(INDIRECT(AG165),$E165,BC$28))*(10-INDEX(INDIRECT("times"&amp;AE$2),$F165,BC$28))/10)</f>
        <v>0</v>
      </c>
      <c r="BD165" s="48">
        <f ca="1">IF(OR(INDEX(INDIRECT("times"&amp;AE$2),$F165,BD$28)&gt;10,INDEX(INDIRECT(AG165),$E165,BD$28)&lt;=INDEX(INDIRECT(AG165),$E165,$F165)),0,(INDEX(INDIRECT(AG165),$E165,$F165)-INDEX(INDIRECT(AG165),$E165,BD$28))*(10-INDEX(INDIRECT("times"&amp;AE$2),$F165,BD$28))/10)</f>
        <v>0</v>
      </c>
      <c r="BE165" s="201">
        <v>18</v>
      </c>
      <c r="BG165" s="18" t="s">
        <v>206</v>
      </c>
      <c r="BH165" s="122">
        <f>BG131</f>
        <v>1</v>
      </c>
      <c r="BI165" s="122" t="str">
        <f>BG132</f>
        <v>lei1834</v>
      </c>
      <c r="BJ165" s="210" t="str">
        <f t="shared" si="600"/>
        <v>core1_lei1834</v>
      </c>
      <c r="BK165" s="122">
        <v>1</v>
      </c>
      <c r="BL165" s="33">
        <v>18</v>
      </c>
      <c r="BM165" s="46">
        <f ca="1">IF(OR(INDEX(INDIRECT("times"&amp;BH$2),$F165,BM$28)&gt;10,INDEX(INDIRECT(BJ165),$E165,BM$28)&lt;=INDEX(INDIRECT(BJ165),$E165,$F165)),0,(INDEX(INDIRECT(BJ165),$E165,$F165)-INDEX(INDIRECT(BJ165),$E165,BM$28))*(10-INDEX(INDIRECT("times"&amp;BH$2),$F165,BM$28))/10)</f>
        <v>0</v>
      </c>
      <c r="BN165" s="47">
        <f ca="1">IF(OR(INDEX(INDIRECT("times"&amp;BH$2),$F165,BN$28)&gt;10,INDEX(INDIRECT(BJ165),$E165,BN$28)&lt;=INDEX(INDIRECT(BJ165),$E165,$F165)),0,(INDEX(INDIRECT(BJ165),$E165,$F165)-INDEX(INDIRECT(BJ165),$E165,BN$28))*(10-INDEX(INDIRECT("times"&amp;BH$2),$F165,BN$28))/10)</f>
        <v>0</v>
      </c>
      <c r="BO165" s="47">
        <f ca="1">IF(OR(INDEX(INDIRECT("times"&amp;BH$2),$F165,BO$28)&gt;10,INDEX(INDIRECT(BJ165),$E165,BO$28)&lt;=INDEX(INDIRECT(BJ165),$E165,$F165)),0,(INDEX(INDIRECT(BJ165),$E165,$F165)-INDEX(INDIRECT(BJ165),$E165,BO$28))*(10-INDEX(INDIRECT("times"&amp;BH$2),$F165,BO$28))/10)</f>
        <v>0</v>
      </c>
      <c r="BP165" s="47">
        <f ca="1">IF(OR(INDEX(INDIRECT("times"&amp;BH$2),$F165,BP$28)&gt;10,INDEX(INDIRECT(BJ165),$E165,BP$28)&lt;=INDEX(INDIRECT(BJ165),$E165,$F165)),0,(INDEX(INDIRECT(BJ165),$E165,$F165)-INDEX(INDIRECT(BJ165),$E165,BP$28))*(10-INDEX(INDIRECT("times"&amp;BH$2),$F165,BP$28))/10)</f>
        <v>0</v>
      </c>
      <c r="BQ165" s="47">
        <f ca="1">IF(OR(INDEX(INDIRECT("times"&amp;BH$2),$F165,BQ$28)&gt;10,INDEX(INDIRECT(BJ165),$E165,BQ$28)&lt;=INDEX(INDIRECT(BJ165),$E165,$F165)),0,(INDEX(INDIRECT(BJ165),$E165,$F165)-INDEX(INDIRECT(BJ165),$E165,BQ$28))*(10-INDEX(INDIRECT("times"&amp;BH$2),$F165,BQ$28))/10)</f>
        <v>0</v>
      </c>
      <c r="BR165" s="47">
        <f ca="1">IF(OR(INDEX(INDIRECT("times"&amp;BH$2),$F165,BR$28)&gt;10,INDEX(INDIRECT(BJ165),$E165,BR$28)&lt;=INDEX(INDIRECT(BJ165),$E165,$F165)),0,(INDEX(INDIRECT(BJ165),$E165,$F165)-INDEX(INDIRECT(BJ165),$E165,BR$28))*(10-INDEX(INDIRECT("times"&amp;BH$2),$F165,BR$28))/10)</f>
        <v>0</v>
      </c>
      <c r="BS165" s="47">
        <f ca="1">IF(OR(INDEX(INDIRECT("times"&amp;BH$2),$F165,BS$28)&gt;10,INDEX(INDIRECT(BJ165),$E165,BS$28)&lt;=INDEX(INDIRECT(BJ165),$E165,$F165)),0,(INDEX(INDIRECT(BJ165),$E165,$F165)-INDEX(INDIRECT(BJ165),$E165,BS$28))*(10-INDEX(INDIRECT("times"&amp;BH$2),$F165,BS$28))/10)</f>
        <v>0</v>
      </c>
      <c r="BT165" s="47">
        <f ca="1">IF(OR(INDEX(INDIRECT("times"&amp;BH$2),$F165,BT$28)&gt;10,INDEX(INDIRECT(BJ165),$E165,BT$28)&lt;=INDEX(INDIRECT(BJ165),$E165,$F165)),0,(INDEX(INDIRECT(BJ165),$E165,$F165)-INDEX(INDIRECT(BJ165),$E165,BT$28))*(10-INDEX(INDIRECT("times"&amp;BH$2),$F165,BT$28))/10)</f>
        <v>0</v>
      </c>
      <c r="BU165" s="47">
        <f ca="1">IF(OR(INDEX(INDIRECT("times"&amp;BH$2),$F165,BU$28)&gt;10,INDEX(INDIRECT(BJ165),$E165,BU$28)&lt;=INDEX(INDIRECT(BJ165),$E165,$F165)),0,(INDEX(INDIRECT(BJ165),$E165,$F165)-INDEX(INDIRECT(BJ165),$E165,BU$28))*(10-INDEX(INDIRECT("times"&amp;BH$2),$F165,BU$28))/10)</f>
        <v>0</v>
      </c>
      <c r="BV165" s="47">
        <f ca="1">IF(OR(INDEX(INDIRECT("times"&amp;BH$2),$F165,BV$28)&gt;10,INDEX(INDIRECT(BJ165),$E165,BV$28)&lt;=INDEX(INDIRECT(BJ165),$E165,$F165)),0,(INDEX(INDIRECT(BJ165),$E165,$F165)-INDEX(INDIRECT(BJ165),$E165,BV$28))*(10-INDEX(INDIRECT("times"&amp;BH$2),$F165,BV$28))/10)</f>
        <v>0</v>
      </c>
      <c r="BW165" s="47">
        <f ca="1">IF(OR(INDEX(INDIRECT("times"&amp;BH$2),$F165,BW$28)&gt;10,INDEX(INDIRECT(BJ165),$E165,BW$28)&lt;=INDEX(INDIRECT(BJ165),$E165,$F165)),0,(INDEX(INDIRECT(BJ165),$E165,$F165)-INDEX(INDIRECT(BJ165),$E165,BW$28))*(10-INDEX(INDIRECT("times"&amp;BH$2),$F165,BW$28))/10)</f>
        <v>0</v>
      </c>
      <c r="BX165" s="47">
        <f ca="1">IF(OR(INDEX(INDIRECT("times"&amp;BH$2),$F165,BX$28)&gt;10,INDEX(INDIRECT(BJ165),$E165,BX$28)&lt;=INDEX(INDIRECT(BJ165),$E165,$F165)),0,(INDEX(INDIRECT(BJ165),$E165,$F165)-INDEX(INDIRECT(BJ165),$E165,BX$28))*(10-INDEX(INDIRECT("times"&amp;BH$2),$F165,BX$28))/10)</f>
        <v>0</v>
      </c>
      <c r="BY165" s="47">
        <f ca="1">IF(OR(INDEX(INDIRECT("times"&amp;BH$2),$F165,BY$28)&gt;10,INDEX(INDIRECT(BJ165),$E165,BY$28)&lt;=INDEX(INDIRECT(BJ165),$E165,$F165)),0,(INDEX(INDIRECT(BJ165),$E165,$F165)-INDEX(INDIRECT(BJ165),$E165,BY$28))*(10-INDEX(INDIRECT("times"&amp;BH$2),$F165,BY$28))/10)</f>
        <v>0</v>
      </c>
      <c r="BZ165" s="47">
        <f ca="1">IF(OR(INDEX(INDIRECT("times"&amp;BH$2),$F165,BZ$28)&gt;10,INDEX(INDIRECT(BJ165),$E165,BZ$28)&lt;=INDEX(INDIRECT(BJ165),$E165,$F165)),0,(INDEX(INDIRECT(BJ165),$E165,$F165)-INDEX(INDIRECT(BJ165),$E165,BZ$28))*(10-INDEX(INDIRECT("times"&amp;BH$2),$F165,BZ$28))/10)</f>
        <v>0</v>
      </c>
      <c r="CA165" s="47">
        <f ca="1">IF(OR(INDEX(INDIRECT("times"&amp;BH$2),$F165,CA$28)&gt;10,INDEX(INDIRECT(BJ165),$E165,CA$28)&lt;=INDEX(INDIRECT(BJ165),$E165,$F165)),0,(INDEX(INDIRECT(BJ165),$E165,$F165)-INDEX(INDIRECT(BJ165),$E165,CA$28))*(10-INDEX(INDIRECT("times"&amp;BH$2),$F165,CA$28))/10)</f>
        <v>0</v>
      </c>
      <c r="CB165" s="47">
        <f ca="1">IF(OR(INDEX(INDIRECT("times"&amp;BH$2),$F165,CB$28)&gt;10,INDEX(INDIRECT(BJ165),$E165,CB$28)&lt;=INDEX(INDIRECT(BJ165),$E165,$F165)),0,(INDEX(INDIRECT(BJ165),$E165,$F165)-INDEX(INDIRECT(BJ165),$E165,CB$28))*(10-INDEX(INDIRECT("times"&amp;BH$2),$F165,CB$28))/10)</f>
        <v>0</v>
      </c>
      <c r="CC165" s="47">
        <f ca="1">IF(OR(INDEX(INDIRECT("times"&amp;BH$2),$F165,CC$28)&gt;10,INDEX(INDIRECT(BJ165),$E165,CC$28)&lt;=INDEX(INDIRECT(BJ165),$E165,$F165)),0,(INDEX(INDIRECT(BJ165),$E165,$F165)-INDEX(INDIRECT(BJ165),$E165,CC$28))*(10-INDEX(INDIRECT("times"&amp;BH$2),$F165,CC$28))/10)</f>
        <v>0</v>
      </c>
      <c r="CD165" s="47">
        <f ca="1">IF(OR(INDEX(INDIRECT("times"&amp;BH$2),$F165,CD$28)&gt;10,INDEX(INDIRECT(BJ165),$E165,CD$28)&lt;=INDEX(INDIRECT(BJ165),$E165,$F165)),0,(INDEX(INDIRECT(BJ165),$E165,$F165)-INDEX(INDIRECT(BJ165),$E165,CD$28))*(10-INDEX(INDIRECT("times"&amp;BH$2),$F165,CD$28))/10)</f>
        <v>0</v>
      </c>
      <c r="CE165" s="47">
        <f ca="1">IF(OR(INDEX(INDIRECT("times"&amp;BH$2),$F165,CE$28)&gt;10,INDEX(INDIRECT(BJ165),$E165,CE$28)&lt;=INDEX(INDIRECT(BJ165),$E165,$F165)),0,(INDEX(INDIRECT(BJ165),$E165,$F165)-INDEX(INDIRECT(BJ165),$E165,CE$28))*(10-INDEX(INDIRECT("times"&amp;BH$2),$F165,CE$28))/10)</f>
        <v>0</v>
      </c>
      <c r="CF165" s="47">
        <f ca="1">IF(OR(INDEX(INDIRECT("times"&amp;BH$2),$F165,CF$28)&gt;10,INDEX(INDIRECT(BJ165),$E165,CF$28)&lt;=INDEX(INDIRECT(BJ165),$E165,$F165)),0,(INDEX(INDIRECT(BJ165),$E165,$F165)-INDEX(INDIRECT(BJ165),$E165,CF$28))*(10-INDEX(INDIRECT("times"&amp;BH$2),$F165,CF$28))/10)</f>
        <v>0</v>
      </c>
      <c r="CG165" s="48">
        <f ca="1">IF(OR(INDEX(INDIRECT("times"&amp;BH$2),$F165,CG$28)&gt;10,INDEX(INDIRECT(BJ165),$E165,CG$28)&lt;=INDEX(INDIRECT(BJ165),$E165,$F165)),0,(INDEX(INDIRECT(BJ165),$E165,$F165)-INDEX(INDIRECT(BJ165),$E165,CG$28))*(10-INDEX(INDIRECT("times"&amp;BH$2),$F165,CG$28))/10)</f>
        <v>0</v>
      </c>
      <c r="CH165" s="201">
        <v>18</v>
      </c>
      <c r="CJ165" s="18" t="s">
        <v>206</v>
      </c>
      <c r="CK165" s="122">
        <f>CJ131</f>
        <v>1</v>
      </c>
      <c r="CL165" s="122" t="str">
        <f>CJ132</f>
        <v>work3564</v>
      </c>
      <c r="CM165" s="210" t="str">
        <f t="shared" si="601"/>
        <v>core1_work3564</v>
      </c>
      <c r="CN165" s="122">
        <v>1</v>
      </c>
      <c r="CO165" s="33">
        <v>18</v>
      </c>
      <c r="CP165" s="46">
        <f ca="1">IF(OR(INDEX(INDIRECT("times"&amp;CK$2),$F165,CP$28)&gt;10,INDEX(INDIRECT(CM165),$E165,CP$28)&lt;=INDEX(INDIRECT(CM165),$E165,$F165)),0,(INDEX(INDIRECT(CM165),$E165,$F165)-INDEX(INDIRECT(CM165),$E165,CP$28))*(10-INDEX(INDIRECT("times"&amp;CK$2),$F165,CP$28))/10)</f>
        <v>0</v>
      </c>
      <c r="CQ165" s="47">
        <f ca="1">IF(OR(INDEX(INDIRECT("times"&amp;CK$2),$F165,CQ$28)&gt;10,INDEX(INDIRECT(CM165),$E165,CQ$28)&lt;=INDEX(INDIRECT(CM165),$E165,$F165)),0,(INDEX(INDIRECT(CM165),$E165,$F165)-INDEX(INDIRECT(CM165),$E165,CQ$28))*(10-INDEX(INDIRECT("times"&amp;CK$2),$F165,CQ$28))/10)</f>
        <v>0</v>
      </c>
      <c r="CR165" s="47">
        <f ca="1">IF(OR(INDEX(INDIRECT("times"&amp;CK$2),$F165,CR$28)&gt;10,INDEX(INDIRECT(CM165),$E165,CR$28)&lt;=INDEX(INDIRECT(CM165),$E165,$F165)),0,(INDEX(INDIRECT(CM165),$E165,$F165)-INDEX(INDIRECT(CM165),$E165,CR$28))*(10-INDEX(INDIRECT("times"&amp;CK$2),$F165,CR$28))/10)</f>
        <v>0</v>
      </c>
      <c r="CS165" s="47">
        <f ca="1">IF(OR(INDEX(INDIRECT("times"&amp;CK$2),$F165,CS$28)&gt;10,INDEX(INDIRECT(CM165),$E165,CS$28)&lt;=INDEX(INDIRECT(CM165),$E165,$F165)),0,(INDEX(INDIRECT(CM165),$E165,$F165)-INDEX(INDIRECT(CM165),$E165,CS$28))*(10-INDEX(INDIRECT("times"&amp;CK$2),$F165,CS$28))/10)</f>
        <v>0</v>
      </c>
      <c r="CT165" s="47">
        <f ca="1">IF(OR(INDEX(INDIRECT("times"&amp;CK$2),$F165,CT$28)&gt;10,INDEX(INDIRECT(CM165),$E165,CT$28)&lt;=INDEX(INDIRECT(CM165),$E165,$F165)),0,(INDEX(INDIRECT(CM165),$E165,$F165)-INDEX(INDIRECT(CM165),$E165,CT$28))*(10-INDEX(INDIRECT("times"&amp;CK$2),$F165,CT$28))/10)</f>
        <v>0</v>
      </c>
      <c r="CU165" s="47">
        <f ca="1">IF(OR(INDEX(INDIRECT("times"&amp;CK$2),$F165,CU$28)&gt;10,INDEX(INDIRECT(CM165),$E165,CU$28)&lt;=INDEX(INDIRECT(CM165),$E165,$F165)),0,(INDEX(INDIRECT(CM165),$E165,$F165)-INDEX(INDIRECT(CM165),$E165,CU$28))*(10-INDEX(INDIRECT("times"&amp;CK$2),$F165,CU$28))/10)</f>
        <v>0</v>
      </c>
      <c r="CV165" s="47">
        <f ca="1">IF(OR(INDEX(INDIRECT("times"&amp;CK$2),$F165,CV$28)&gt;10,INDEX(INDIRECT(CM165),$E165,CV$28)&lt;=INDEX(INDIRECT(CM165),$E165,$F165)),0,(INDEX(INDIRECT(CM165),$E165,$F165)-INDEX(INDIRECT(CM165),$E165,CV$28))*(10-INDEX(INDIRECT("times"&amp;CK$2),$F165,CV$28))/10)</f>
        <v>0</v>
      </c>
      <c r="CW165" s="47">
        <f ca="1">IF(OR(INDEX(INDIRECT("times"&amp;CK$2),$F165,CW$28)&gt;10,INDEX(INDIRECT(CM165),$E165,CW$28)&lt;=INDEX(INDIRECT(CM165),$E165,$F165)),0,(INDEX(INDIRECT(CM165),$E165,$F165)-INDEX(INDIRECT(CM165),$E165,CW$28))*(10-INDEX(INDIRECT("times"&amp;CK$2),$F165,CW$28))/10)</f>
        <v>0</v>
      </c>
      <c r="CX165" s="47">
        <f ca="1">IF(OR(INDEX(INDIRECT("times"&amp;CK$2),$F165,CX$28)&gt;10,INDEX(INDIRECT(CM165),$E165,CX$28)&lt;=INDEX(INDIRECT(CM165),$E165,$F165)),0,(INDEX(INDIRECT(CM165),$E165,$F165)-INDEX(INDIRECT(CM165),$E165,CX$28))*(10-INDEX(INDIRECT("times"&amp;CK$2),$F165,CX$28))/10)</f>
        <v>0</v>
      </c>
      <c r="CY165" s="47">
        <f ca="1">IF(OR(INDEX(INDIRECT("times"&amp;CK$2),$F165,CY$28)&gt;10,INDEX(INDIRECT(CM165),$E165,CY$28)&lt;=INDEX(INDIRECT(CM165),$E165,$F165)),0,(INDEX(INDIRECT(CM165),$E165,$F165)-INDEX(INDIRECT(CM165),$E165,CY$28))*(10-INDEX(INDIRECT("times"&amp;CK$2),$F165,CY$28))/10)</f>
        <v>0</v>
      </c>
      <c r="CZ165" s="47">
        <f ca="1">IF(OR(INDEX(INDIRECT("times"&amp;CK$2),$F165,CZ$28)&gt;10,INDEX(INDIRECT(CM165),$E165,CZ$28)&lt;=INDEX(INDIRECT(CM165),$E165,$F165)),0,(INDEX(INDIRECT(CM165),$E165,$F165)-INDEX(INDIRECT(CM165),$E165,CZ$28))*(10-INDEX(INDIRECT("times"&amp;CK$2),$F165,CZ$28))/10)</f>
        <v>0</v>
      </c>
      <c r="DA165" s="47">
        <f ca="1">IF(OR(INDEX(INDIRECT("times"&amp;CK$2),$F165,DA$28)&gt;10,INDEX(INDIRECT(CM165),$E165,DA$28)&lt;=INDEX(INDIRECT(CM165),$E165,$F165)),0,(INDEX(INDIRECT(CM165),$E165,$F165)-INDEX(INDIRECT(CM165),$E165,DA$28))*(10-INDEX(INDIRECT("times"&amp;CK$2),$F165,DA$28))/10)</f>
        <v>0</v>
      </c>
      <c r="DB165" s="47">
        <f ca="1">IF(OR(INDEX(INDIRECT("times"&amp;CK$2),$F165,DB$28)&gt;10,INDEX(INDIRECT(CM165),$E165,DB$28)&lt;=INDEX(INDIRECT(CM165),$E165,$F165)),0,(INDEX(INDIRECT(CM165),$E165,$F165)-INDEX(INDIRECT(CM165),$E165,DB$28))*(10-INDEX(INDIRECT("times"&amp;CK$2),$F165,DB$28))/10)</f>
        <v>0</v>
      </c>
      <c r="DC165" s="47">
        <f ca="1">IF(OR(INDEX(INDIRECT("times"&amp;CK$2),$F165,DC$28)&gt;10,INDEX(INDIRECT(CM165),$E165,DC$28)&lt;=INDEX(INDIRECT(CM165),$E165,$F165)),0,(INDEX(INDIRECT(CM165),$E165,$F165)-INDEX(INDIRECT(CM165),$E165,DC$28))*(10-INDEX(INDIRECT("times"&amp;CK$2),$F165,DC$28))/10)</f>
        <v>0</v>
      </c>
      <c r="DD165" s="47">
        <f ca="1">IF(OR(INDEX(INDIRECT("times"&amp;CK$2),$F165,DD$28)&gt;10,INDEX(INDIRECT(CM165),$E165,DD$28)&lt;=INDEX(INDIRECT(CM165),$E165,$F165)),0,(INDEX(INDIRECT(CM165),$E165,$F165)-INDEX(INDIRECT(CM165),$E165,DD$28))*(10-INDEX(INDIRECT("times"&amp;CK$2),$F165,DD$28))/10)</f>
        <v>0</v>
      </c>
      <c r="DE165" s="47">
        <f ca="1">IF(OR(INDEX(INDIRECT("times"&amp;CK$2),$F165,DE$28)&gt;10,INDEX(INDIRECT(CM165),$E165,DE$28)&lt;=INDEX(INDIRECT(CM165),$E165,$F165)),0,(INDEX(INDIRECT(CM165),$E165,$F165)-INDEX(INDIRECT(CM165),$E165,DE$28))*(10-INDEX(INDIRECT("times"&amp;CK$2),$F165,DE$28))/10)</f>
        <v>0</v>
      </c>
      <c r="DF165" s="47">
        <f ca="1">IF(OR(INDEX(INDIRECT("times"&amp;CK$2),$F165,DF$28)&gt;10,INDEX(INDIRECT(CM165),$E165,DF$28)&lt;=INDEX(INDIRECT(CM165),$E165,$F165)),0,(INDEX(INDIRECT(CM165),$E165,$F165)-INDEX(INDIRECT(CM165),$E165,DF$28))*(10-INDEX(INDIRECT("times"&amp;CK$2),$F165,DF$28))/10)</f>
        <v>0</v>
      </c>
      <c r="DG165" s="47">
        <f ca="1">IF(OR(INDEX(INDIRECT("times"&amp;CK$2),$F165,DG$28)&gt;10,INDEX(INDIRECT(CM165),$E165,DG$28)&lt;=INDEX(INDIRECT(CM165),$E165,$F165)),0,(INDEX(INDIRECT(CM165),$E165,$F165)-INDEX(INDIRECT(CM165),$E165,DG$28))*(10-INDEX(INDIRECT("times"&amp;CK$2),$F165,DG$28))/10)</f>
        <v>0</v>
      </c>
      <c r="DH165" s="47">
        <f ca="1">IF(OR(INDEX(INDIRECT("times"&amp;CK$2),$F165,DH$28)&gt;10,INDEX(INDIRECT(CM165),$E165,DH$28)&lt;=INDEX(INDIRECT(CM165),$E165,$F165)),0,(INDEX(INDIRECT(CM165),$E165,$F165)-INDEX(INDIRECT(CM165),$E165,DH$28))*(10-INDEX(INDIRECT("times"&amp;CK$2),$F165,DH$28))/10)</f>
        <v>0</v>
      </c>
      <c r="DI165" s="47">
        <f ca="1">IF(OR(INDEX(INDIRECT("times"&amp;CK$2),$F165,DI$28)&gt;10,INDEX(INDIRECT(CM165),$E165,DI$28)&lt;=INDEX(INDIRECT(CM165),$E165,$F165)),0,(INDEX(INDIRECT(CM165),$E165,$F165)-INDEX(INDIRECT(CM165),$E165,DI$28))*(10-INDEX(INDIRECT("times"&amp;CK$2),$F165,DI$28))/10)</f>
        <v>0</v>
      </c>
      <c r="DJ165" s="48">
        <f ca="1">IF(OR(INDEX(INDIRECT("times"&amp;CK$2),$F165,DJ$28)&gt;10,INDEX(INDIRECT(CM165),$E165,DJ$28)&lt;=INDEX(INDIRECT(CM165),$E165,$F165)),0,(INDEX(INDIRECT(CM165),$E165,$F165)-INDEX(INDIRECT(CM165),$E165,DJ$28))*(10-INDEX(INDIRECT("times"&amp;CK$2),$F165,DJ$28))/10)</f>
        <v>0</v>
      </c>
      <c r="DK165" s="201">
        <v>18</v>
      </c>
      <c r="DM165" s="18" t="s">
        <v>206</v>
      </c>
      <c r="DN165" s="122">
        <f>DM131</f>
        <v>1</v>
      </c>
      <c r="DO165" s="122" t="str">
        <f>DM132</f>
        <v>shop3564</v>
      </c>
      <c r="DP165" s="210" t="str">
        <f t="shared" si="602"/>
        <v>core1_shop3564</v>
      </c>
      <c r="DQ165" s="122">
        <v>1</v>
      </c>
      <c r="DR165" s="33">
        <v>18</v>
      </c>
      <c r="DS165" s="46">
        <f ca="1">IF(OR(INDEX(INDIRECT("times"&amp;DN$2),$F165,DS$28)&gt;10,INDEX(INDIRECT(DP165),$E165,DS$28)&lt;=INDEX(INDIRECT(DP165),$E165,$F165)),0,(INDEX(INDIRECT(DP165),$E165,$F165)-INDEX(INDIRECT(DP165),$E165,DS$28))*(10-INDEX(INDIRECT("times"&amp;DN$2),$F165,DS$28))/10)</f>
        <v>0</v>
      </c>
      <c r="DT165" s="47">
        <f ca="1">IF(OR(INDEX(INDIRECT("times"&amp;DN$2),$F165,DT$28)&gt;10,INDEX(INDIRECT(DP165),$E165,DT$28)&lt;=INDEX(INDIRECT(DP165),$E165,$F165)),0,(INDEX(INDIRECT(DP165),$E165,$F165)-INDEX(INDIRECT(DP165),$E165,DT$28))*(10-INDEX(INDIRECT("times"&amp;DN$2),$F165,DT$28))/10)</f>
        <v>0</v>
      </c>
      <c r="DU165" s="47">
        <f ca="1">IF(OR(INDEX(INDIRECT("times"&amp;DN$2),$F165,DU$28)&gt;10,INDEX(INDIRECT(DP165),$E165,DU$28)&lt;=INDEX(INDIRECT(DP165),$E165,$F165)),0,(INDEX(INDIRECT(DP165),$E165,$F165)-INDEX(INDIRECT(DP165),$E165,DU$28))*(10-INDEX(INDIRECT("times"&amp;DN$2),$F165,DU$28))/10)</f>
        <v>0</v>
      </c>
      <c r="DV165" s="47">
        <f ca="1">IF(OR(INDEX(INDIRECT("times"&amp;DN$2),$F165,DV$28)&gt;10,INDEX(INDIRECT(DP165),$E165,DV$28)&lt;=INDEX(INDIRECT(DP165),$E165,$F165)),0,(INDEX(INDIRECT(DP165),$E165,$F165)-INDEX(INDIRECT(DP165),$E165,DV$28))*(10-INDEX(INDIRECT("times"&amp;DN$2),$F165,DV$28))/10)</f>
        <v>0</v>
      </c>
      <c r="DW165" s="47">
        <f ca="1">IF(OR(INDEX(INDIRECT("times"&amp;DN$2),$F165,DW$28)&gt;10,INDEX(INDIRECT(DP165),$E165,DW$28)&lt;=INDEX(INDIRECT(DP165),$E165,$F165)),0,(INDEX(INDIRECT(DP165),$E165,$F165)-INDEX(INDIRECT(DP165),$E165,DW$28))*(10-INDEX(INDIRECT("times"&amp;DN$2),$F165,DW$28))/10)</f>
        <v>0</v>
      </c>
      <c r="DX165" s="47">
        <f ca="1">IF(OR(INDEX(INDIRECT("times"&amp;DN$2),$F165,DX$28)&gt;10,INDEX(INDIRECT(DP165),$E165,DX$28)&lt;=INDEX(INDIRECT(DP165),$E165,$F165)),0,(INDEX(INDIRECT(DP165),$E165,$F165)-INDEX(INDIRECT(DP165),$E165,DX$28))*(10-INDEX(INDIRECT("times"&amp;DN$2),$F165,DX$28))/10)</f>
        <v>0</v>
      </c>
      <c r="DY165" s="47">
        <f ca="1">IF(OR(INDEX(INDIRECT("times"&amp;DN$2),$F165,DY$28)&gt;10,INDEX(INDIRECT(DP165),$E165,DY$28)&lt;=INDEX(INDIRECT(DP165),$E165,$F165)),0,(INDEX(INDIRECT(DP165),$E165,$F165)-INDEX(INDIRECT(DP165),$E165,DY$28))*(10-INDEX(INDIRECT("times"&amp;DN$2),$F165,DY$28))/10)</f>
        <v>0</v>
      </c>
      <c r="DZ165" s="47">
        <f ca="1">IF(OR(INDEX(INDIRECT("times"&amp;DN$2),$F165,DZ$28)&gt;10,INDEX(INDIRECT(DP165),$E165,DZ$28)&lt;=INDEX(INDIRECT(DP165),$E165,$F165)),0,(INDEX(INDIRECT(DP165),$E165,$F165)-INDEX(INDIRECT(DP165),$E165,DZ$28))*(10-INDEX(INDIRECT("times"&amp;DN$2),$F165,DZ$28))/10)</f>
        <v>0</v>
      </c>
      <c r="EA165" s="47">
        <f ca="1">IF(OR(INDEX(INDIRECT("times"&amp;DN$2),$F165,EA$28)&gt;10,INDEX(INDIRECT(DP165),$E165,EA$28)&lt;=INDEX(INDIRECT(DP165),$E165,$F165)),0,(INDEX(INDIRECT(DP165),$E165,$F165)-INDEX(INDIRECT(DP165),$E165,EA$28))*(10-INDEX(INDIRECT("times"&amp;DN$2),$F165,EA$28))/10)</f>
        <v>0</v>
      </c>
      <c r="EB165" s="47">
        <f ca="1">IF(OR(INDEX(INDIRECT("times"&amp;DN$2),$F165,EB$28)&gt;10,INDEX(INDIRECT(DP165),$E165,EB$28)&lt;=INDEX(INDIRECT(DP165),$E165,$F165)),0,(INDEX(INDIRECT(DP165),$E165,$F165)-INDEX(INDIRECT(DP165),$E165,EB$28))*(10-INDEX(INDIRECT("times"&amp;DN$2),$F165,EB$28))/10)</f>
        <v>0</v>
      </c>
      <c r="EC165" s="47">
        <f ca="1">IF(OR(INDEX(INDIRECT("times"&amp;DN$2),$F165,EC$28)&gt;10,INDEX(INDIRECT(DP165),$E165,EC$28)&lt;=INDEX(INDIRECT(DP165),$E165,$F165)),0,(INDEX(INDIRECT(DP165),$E165,$F165)-INDEX(INDIRECT(DP165),$E165,EC$28))*(10-INDEX(INDIRECT("times"&amp;DN$2),$F165,EC$28))/10)</f>
        <v>0</v>
      </c>
      <c r="ED165" s="47">
        <f ca="1">IF(OR(INDEX(INDIRECT("times"&amp;DN$2),$F165,ED$28)&gt;10,INDEX(INDIRECT(DP165),$E165,ED$28)&lt;=INDEX(INDIRECT(DP165),$E165,$F165)),0,(INDEX(INDIRECT(DP165),$E165,$F165)-INDEX(INDIRECT(DP165),$E165,ED$28))*(10-INDEX(INDIRECT("times"&amp;DN$2),$F165,ED$28))/10)</f>
        <v>0</v>
      </c>
      <c r="EE165" s="47">
        <f ca="1">IF(OR(INDEX(INDIRECT("times"&amp;DN$2),$F165,EE$28)&gt;10,INDEX(INDIRECT(DP165),$E165,EE$28)&lt;=INDEX(INDIRECT(DP165),$E165,$F165)),0,(INDEX(INDIRECT(DP165),$E165,$F165)-INDEX(INDIRECT(DP165),$E165,EE$28))*(10-INDEX(INDIRECT("times"&amp;DN$2),$F165,EE$28))/10)</f>
        <v>0</v>
      </c>
      <c r="EF165" s="47">
        <f ca="1">IF(OR(INDEX(INDIRECT("times"&amp;DN$2),$F165,EF$28)&gt;10,INDEX(INDIRECT(DP165),$E165,EF$28)&lt;=INDEX(INDIRECT(DP165),$E165,$F165)),0,(INDEX(INDIRECT(DP165),$E165,$F165)-INDEX(INDIRECT(DP165),$E165,EF$28))*(10-INDEX(INDIRECT("times"&amp;DN$2),$F165,EF$28))/10)</f>
        <v>0</v>
      </c>
      <c r="EG165" s="47">
        <f ca="1">IF(OR(INDEX(INDIRECT("times"&amp;DN$2),$F165,EG$28)&gt;10,INDEX(INDIRECT(DP165),$E165,EG$28)&lt;=INDEX(INDIRECT(DP165),$E165,$F165)),0,(INDEX(INDIRECT(DP165),$E165,$F165)-INDEX(INDIRECT(DP165),$E165,EG$28))*(10-INDEX(INDIRECT("times"&amp;DN$2),$F165,EG$28))/10)</f>
        <v>0</v>
      </c>
      <c r="EH165" s="47">
        <f ca="1">IF(OR(INDEX(INDIRECT("times"&amp;DN$2),$F165,EH$28)&gt;10,INDEX(INDIRECT(DP165),$E165,EH$28)&lt;=INDEX(INDIRECT(DP165),$E165,$F165)),0,(INDEX(INDIRECT(DP165),$E165,$F165)-INDEX(INDIRECT(DP165),$E165,EH$28))*(10-INDEX(INDIRECT("times"&amp;DN$2),$F165,EH$28))/10)</f>
        <v>0</v>
      </c>
      <c r="EI165" s="47">
        <f ca="1">IF(OR(INDEX(INDIRECT("times"&amp;DN$2),$F165,EI$28)&gt;10,INDEX(INDIRECT(DP165),$E165,EI$28)&lt;=INDEX(INDIRECT(DP165),$E165,$F165)),0,(INDEX(INDIRECT(DP165),$E165,$F165)-INDEX(INDIRECT(DP165),$E165,EI$28))*(10-INDEX(INDIRECT("times"&amp;DN$2),$F165,EI$28))/10)</f>
        <v>0</v>
      </c>
      <c r="EJ165" s="47">
        <f ca="1">IF(OR(INDEX(INDIRECT("times"&amp;DN$2),$F165,EJ$28)&gt;10,INDEX(INDIRECT(DP165),$E165,EJ$28)&lt;=INDEX(INDIRECT(DP165),$E165,$F165)),0,(INDEX(INDIRECT(DP165),$E165,$F165)-INDEX(INDIRECT(DP165),$E165,EJ$28))*(10-INDEX(INDIRECT("times"&amp;DN$2),$F165,EJ$28))/10)</f>
        <v>0</v>
      </c>
      <c r="EK165" s="47">
        <f ca="1">IF(OR(INDEX(INDIRECT("times"&amp;DN$2),$F165,EK$28)&gt;10,INDEX(INDIRECT(DP165),$E165,EK$28)&lt;=INDEX(INDIRECT(DP165),$E165,$F165)),0,(INDEX(INDIRECT(DP165),$E165,$F165)-INDEX(INDIRECT(DP165),$E165,EK$28))*(10-INDEX(INDIRECT("times"&amp;DN$2),$F165,EK$28))/10)</f>
        <v>0</v>
      </c>
      <c r="EL165" s="47">
        <f ca="1">IF(OR(INDEX(INDIRECT("times"&amp;DN$2),$F165,EL$28)&gt;10,INDEX(INDIRECT(DP165),$E165,EL$28)&lt;=INDEX(INDIRECT(DP165),$E165,$F165)),0,(INDEX(INDIRECT(DP165),$E165,$F165)-INDEX(INDIRECT(DP165),$E165,EL$28))*(10-INDEX(INDIRECT("times"&amp;DN$2),$F165,EL$28))/10)</f>
        <v>0</v>
      </c>
      <c r="EM165" s="48">
        <f ca="1">IF(OR(INDEX(INDIRECT("times"&amp;DN$2),$F165,EM$28)&gt;10,INDEX(INDIRECT(DP165),$E165,EM$28)&lt;=INDEX(INDIRECT(DP165),$E165,$F165)),0,(INDEX(INDIRECT(DP165),$E165,$F165)-INDEX(INDIRECT(DP165),$E165,EM$28))*(10-INDEX(INDIRECT("times"&amp;DN$2),$F165,EM$28))/10)</f>
        <v>0</v>
      </c>
      <c r="EN165" s="201">
        <v>18</v>
      </c>
      <c r="EP165" s="18" t="s">
        <v>206</v>
      </c>
      <c r="EQ165" s="122">
        <f>EP131</f>
        <v>1</v>
      </c>
      <c r="ER165" s="122" t="str">
        <f>EP132</f>
        <v>lei3564</v>
      </c>
      <c r="ES165" s="210" t="str">
        <f t="shared" si="603"/>
        <v>core1_lei3564</v>
      </c>
      <c r="ET165" s="122">
        <v>1</v>
      </c>
      <c r="EU165" s="33">
        <v>18</v>
      </c>
      <c r="EV165" s="46">
        <f ca="1">IF(OR(INDEX(INDIRECT("times"&amp;EQ$2),$F165,EV$28)&gt;10,INDEX(INDIRECT(ES165),$E165,EV$28)&lt;=INDEX(INDIRECT(ES165),$E165,$F165)),0,(INDEX(INDIRECT(ES165),$E165,$F165)-INDEX(INDIRECT(ES165),$E165,EV$28))*(10-INDEX(INDIRECT("times"&amp;EQ$2),$F165,EV$28))/10)</f>
        <v>0</v>
      </c>
      <c r="EW165" s="47">
        <f ca="1">IF(OR(INDEX(INDIRECT("times"&amp;EQ$2),$F165,EW$28)&gt;10,INDEX(INDIRECT(ES165),$E165,EW$28)&lt;=INDEX(INDIRECT(ES165),$E165,$F165)),0,(INDEX(INDIRECT(ES165),$E165,$F165)-INDEX(INDIRECT(ES165),$E165,EW$28))*(10-INDEX(INDIRECT("times"&amp;EQ$2),$F165,EW$28))/10)</f>
        <v>0</v>
      </c>
      <c r="EX165" s="47">
        <f ca="1">IF(OR(INDEX(INDIRECT("times"&amp;EQ$2),$F165,EX$28)&gt;10,INDEX(INDIRECT(ES165),$E165,EX$28)&lt;=INDEX(INDIRECT(ES165),$E165,$F165)),0,(INDEX(INDIRECT(ES165),$E165,$F165)-INDEX(INDIRECT(ES165),$E165,EX$28))*(10-INDEX(INDIRECT("times"&amp;EQ$2),$F165,EX$28))/10)</f>
        <v>0</v>
      </c>
      <c r="EY165" s="47">
        <f ca="1">IF(OR(INDEX(INDIRECT("times"&amp;EQ$2),$F165,EY$28)&gt;10,INDEX(INDIRECT(ES165),$E165,EY$28)&lt;=INDEX(INDIRECT(ES165),$E165,$F165)),0,(INDEX(INDIRECT(ES165),$E165,$F165)-INDEX(INDIRECT(ES165),$E165,EY$28))*(10-INDEX(INDIRECT("times"&amp;EQ$2),$F165,EY$28))/10)</f>
        <v>0</v>
      </c>
      <c r="EZ165" s="47">
        <f ca="1">IF(OR(INDEX(INDIRECT("times"&amp;EQ$2),$F165,EZ$28)&gt;10,INDEX(INDIRECT(ES165),$E165,EZ$28)&lt;=INDEX(INDIRECT(ES165),$E165,$F165)),0,(INDEX(INDIRECT(ES165),$E165,$F165)-INDEX(INDIRECT(ES165),$E165,EZ$28))*(10-INDEX(INDIRECT("times"&amp;EQ$2),$F165,EZ$28))/10)</f>
        <v>0</v>
      </c>
      <c r="FA165" s="47">
        <f ca="1">IF(OR(INDEX(INDIRECT("times"&amp;EQ$2),$F165,FA$28)&gt;10,INDEX(INDIRECT(ES165),$E165,FA$28)&lt;=INDEX(INDIRECT(ES165),$E165,$F165)),0,(INDEX(INDIRECT(ES165),$E165,$F165)-INDEX(INDIRECT(ES165),$E165,FA$28))*(10-INDEX(INDIRECT("times"&amp;EQ$2),$F165,FA$28))/10)</f>
        <v>0</v>
      </c>
      <c r="FB165" s="47">
        <f ca="1">IF(OR(INDEX(INDIRECT("times"&amp;EQ$2),$F165,FB$28)&gt;10,INDEX(INDIRECT(ES165),$E165,FB$28)&lt;=INDEX(INDIRECT(ES165),$E165,$F165)),0,(INDEX(INDIRECT(ES165),$E165,$F165)-INDEX(INDIRECT(ES165),$E165,FB$28))*(10-INDEX(INDIRECT("times"&amp;EQ$2),$F165,FB$28))/10)</f>
        <v>0</v>
      </c>
      <c r="FC165" s="47">
        <f ca="1">IF(OR(INDEX(INDIRECT("times"&amp;EQ$2),$F165,FC$28)&gt;10,INDEX(INDIRECT(ES165),$E165,FC$28)&lt;=INDEX(INDIRECT(ES165),$E165,$F165)),0,(INDEX(INDIRECT(ES165),$E165,$F165)-INDEX(INDIRECT(ES165),$E165,FC$28))*(10-INDEX(INDIRECT("times"&amp;EQ$2),$F165,FC$28))/10)</f>
        <v>0</v>
      </c>
      <c r="FD165" s="47">
        <f ca="1">IF(OR(INDEX(INDIRECT("times"&amp;EQ$2),$F165,FD$28)&gt;10,INDEX(INDIRECT(ES165),$E165,FD$28)&lt;=INDEX(INDIRECT(ES165),$E165,$F165)),0,(INDEX(INDIRECT(ES165),$E165,$F165)-INDEX(INDIRECT(ES165),$E165,FD$28))*(10-INDEX(INDIRECT("times"&amp;EQ$2),$F165,FD$28))/10)</f>
        <v>0</v>
      </c>
      <c r="FE165" s="47">
        <f ca="1">IF(OR(INDEX(INDIRECT("times"&amp;EQ$2),$F165,FE$28)&gt;10,INDEX(INDIRECT(ES165),$E165,FE$28)&lt;=INDEX(INDIRECT(ES165),$E165,$F165)),0,(INDEX(INDIRECT(ES165),$E165,$F165)-INDEX(INDIRECT(ES165),$E165,FE$28))*(10-INDEX(INDIRECT("times"&amp;EQ$2),$F165,FE$28))/10)</f>
        <v>0</v>
      </c>
      <c r="FF165" s="47">
        <f ca="1">IF(OR(INDEX(INDIRECT("times"&amp;EQ$2),$F165,FF$28)&gt;10,INDEX(INDIRECT(ES165),$E165,FF$28)&lt;=INDEX(INDIRECT(ES165),$E165,$F165)),0,(INDEX(INDIRECT(ES165),$E165,$F165)-INDEX(INDIRECT(ES165),$E165,FF$28))*(10-INDEX(INDIRECT("times"&amp;EQ$2),$F165,FF$28))/10)</f>
        <v>0</v>
      </c>
      <c r="FG165" s="47">
        <f ca="1">IF(OR(INDEX(INDIRECT("times"&amp;EQ$2),$F165,FG$28)&gt;10,INDEX(INDIRECT(ES165),$E165,FG$28)&lt;=INDEX(INDIRECT(ES165),$E165,$F165)),0,(INDEX(INDIRECT(ES165),$E165,$F165)-INDEX(INDIRECT(ES165),$E165,FG$28))*(10-INDEX(INDIRECT("times"&amp;EQ$2),$F165,FG$28))/10)</f>
        <v>0</v>
      </c>
      <c r="FH165" s="47">
        <f ca="1">IF(OR(INDEX(INDIRECT("times"&amp;EQ$2),$F165,FH$28)&gt;10,INDEX(INDIRECT(ES165),$E165,FH$28)&lt;=INDEX(INDIRECT(ES165),$E165,$F165)),0,(INDEX(INDIRECT(ES165),$E165,$F165)-INDEX(INDIRECT(ES165),$E165,FH$28))*(10-INDEX(INDIRECT("times"&amp;EQ$2),$F165,FH$28))/10)</f>
        <v>0</v>
      </c>
      <c r="FI165" s="47">
        <f ca="1">IF(OR(INDEX(INDIRECT("times"&amp;EQ$2),$F165,FI$28)&gt;10,INDEX(INDIRECT(ES165),$E165,FI$28)&lt;=INDEX(INDIRECT(ES165),$E165,$F165)),0,(INDEX(INDIRECT(ES165),$E165,$F165)-INDEX(INDIRECT(ES165),$E165,FI$28))*(10-INDEX(INDIRECT("times"&amp;EQ$2),$F165,FI$28))/10)</f>
        <v>0</v>
      </c>
      <c r="FJ165" s="47">
        <f ca="1">IF(OR(INDEX(INDIRECT("times"&amp;EQ$2),$F165,FJ$28)&gt;10,INDEX(INDIRECT(ES165),$E165,FJ$28)&lt;=INDEX(INDIRECT(ES165),$E165,$F165)),0,(INDEX(INDIRECT(ES165),$E165,$F165)-INDEX(INDIRECT(ES165),$E165,FJ$28))*(10-INDEX(INDIRECT("times"&amp;EQ$2),$F165,FJ$28))/10)</f>
        <v>0</v>
      </c>
      <c r="FK165" s="47">
        <f ca="1">IF(OR(INDEX(INDIRECT("times"&amp;EQ$2),$F165,FK$28)&gt;10,INDEX(INDIRECT(ES165),$E165,FK$28)&lt;=INDEX(INDIRECT(ES165),$E165,$F165)),0,(INDEX(INDIRECT(ES165),$E165,$F165)-INDEX(INDIRECT(ES165),$E165,FK$28))*(10-INDEX(INDIRECT("times"&amp;EQ$2),$F165,FK$28))/10)</f>
        <v>0</v>
      </c>
      <c r="FL165" s="47">
        <f ca="1">IF(OR(INDEX(INDIRECT("times"&amp;EQ$2),$F165,FL$28)&gt;10,INDEX(INDIRECT(ES165),$E165,FL$28)&lt;=INDEX(INDIRECT(ES165),$E165,$F165)),0,(INDEX(INDIRECT(ES165),$E165,$F165)-INDEX(INDIRECT(ES165),$E165,FL$28))*(10-INDEX(INDIRECT("times"&amp;EQ$2),$F165,FL$28))/10)</f>
        <v>0</v>
      </c>
      <c r="FM165" s="47">
        <f ca="1">IF(OR(INDEX(INDIRECT("times"&amp;EQ$2),$F165,FM$28)&gt;10,INDEX(INDIRECT(ES165),$E165,FM$28)&lt;=INDEX(INDIRECT(ES165),$E165,$F165)),0,(INDEX(INDIRECT(ES165),$E165,$F165)-INDEX(INDIRECT(ES165),$E165,FM$28))*(10-INDEX(INDIRECT("times"&amp;EQ$2),$F165,FM$28))/10)</f>
        <v>0</v>
      </c>
      <c r="FN165" s="47">
        <f ca="1">IF(OR(INDEX(INDIRECT("times"&amp;EQ$2),$F165,FN$28)&gt;10,INDEX(INDIRECT(ES165),$E165,FN$28)&lt;=INDEX(INDIRECT(ES165),$E165,$F165)),0,(INDEX(INDIRECT(ES165),$E165,$F165)-INDEX(INDIRECT(ES165),$E165,FN$28))*(10-INDEX(INDIRECT("times"&amp;EQ$2),$F165,FN$28))/10)</f>
        <v>0</v>
      </c>
      <c r="FO165" s="47">
        <f ca="1">IF(OR(INDEX(INDIRECT("times"&amp;EQ$2),$F165,FO$28)&gt;10,INDEX(INDIRECT(ES165),$E165,FO$28)&lt;=INDEX(INDIRECT(ES165),$E165,$F165)),0,(INDEX(INDIRECT(ES165),$E165,$F165)-INDEX(INDIRECT(ES165),$E165,FO$28))*(10-INDEX(INDIRECT("times"&amp;EQ$2),$F165,FO$28))/10)</f>
        <v>0</v>
      </c>
      <c r="FP165" s="48">
        <f ca="1">IF(OR(INDEX(INDIRECT("times"&amp;EQ$2),$F165,FP$28)&gt;10,INDEX(INDIRECT(ES165),$E165,FP$28)&lt;=INDEX(INDIRECT(ES165),$E165,$F165)),0,(INDEX(INDIRECT(ES165),$E165,$F165)-INDEX(INDIRECT(ES165),$E165,FP$28))*(10-INDEX(INDIRECT("times"&amp;EQ$2),$F165,FP$28))/10)</f>
        <v>0</v>
      </c>
      <c r="FQ165" s="201">
        <v>18</v>
      </c>
      <c r="FS165" s="18" t="s">
        <v>206</v>
      </c>
      <c r="FT165" s="122">
        <f>FS131</f>
        <v>1</v>
      </c>
      <c r="FU165" s="122" t="str">
        <f>FS132</f>
        <v>shop65</v>
      </c>
      <c r="FV165" s="210" t="str">
        <f t="shared" si="604"/>
        <v>core1_shop65</v>
      </c>
      <c r="FW165" s="122">
        <v>1</v>
      </c>
      <c r="FX165" s="33">
        <v>18</v>
      </c>
      <c r="FY165" s="46">
        <f ca="1">IF(OR(INDEX(INDIRECT("times"&amp;FT$2),$F165,FY$28)&gt;10,INDEX(INDIRECT(FV165),$E165,FY$28)&lt;=INDEX(INDIRECT(FV165),$E165,$F165)),0,(INDEX(INDIRECT(FV165),$E165,$F165)-INDEX(INDIRECT(FV165),$E165,FY$28))*(10-INDEX(INDIRECT("times"&amp;FT$2),$F165,FY$28))/10)</f>
        <v>0</v>
      </c>
      <c r="FZ165" s="47">
        <f ca="1">IF(OR(INDEX(INDIRECT("times"&amp;FT$2),$F165,FZ$28)&gt;10,INDEX(INDIRECT(FV165),$E165,FZ$28)&lt;=INDEX(INDIRECT(FV165),$E165,$F165)),0,(INDEX(INDIRECT(FV165),$E165,$F165)-INDEX(INDIRECT(FV165),$E165,FZ$28))*(10-INDEX(INDIRECT("times"&amp;FT$2),$F165,FZ$28))/10)</f>
        <v>0</v>
      </c>
      <c r="GA165" s="47">
        <f ca="1">IF(OR(INDEX(INDIRECT("times"&amp;FT$2),$F165,GA$28)&gt;10,INDEX(INDIRECT(FV165),$E165,GA$28)&lt;=INDEX(INDIRECT(FV165),$E165,$F165)),0,(INDEX(INDIRECT(FV165),$E165,$F165)-INDEX(INDIRECT(FV165),$E165,GA$28))*(10-INDEX(INDIRECT("times"&amp;FT$2),$F165,GA$28))/10)</f>
        <v>0</v>
      </c>
      <c r="GB165" s="47">
        <f ca="1">IF(OR(INDEX(INDIRECT("times"&amp;FT$2),$F165,GB$28)&gt;10,INDEX(INDIRECT(FV165),$E165,GB$28)&lt;=INDEX(INDIRECT(FV165),$E165,$F165)),0,(INDEX(INDIRECT(FV165),$E165,$F165)-INDEX(INDIRECT(FV165),$E165,GB$28))*(10-INDEX(INDIRECT("times"&amp;FT$2),$F165,GB$28))/10)</f>
        <v>0</v>
      </c>
      <c r="GC165" s="47">
        <f ca="1">IF(OR(INDEX(INDIRECT("times"&amp;FT$2),$F165,GC$28)&gt;10,INDEX(INDIRECT(FV165),$E165,GC$28)&lt;=INDEX(INDIRECT(FV165),$E165,$F165)),0,(INDEX(INDIRECT(FV165),$E165,$F165)-INDEX(INDIRECT(FV165),$E165,GC$28))*(10-INDEX(INDIRECT("times"&amp;FT$2),$F165,GC$28))/10)</f>
        <v>0</v>
      </c>
      <c r="GD165" s="47">
        <f ca="1">IF(OR(INDEX(INDIRECT("times"&amp;FT$2),$F165,GD$28)&gt;10,INDEX(INDIRECT(FV165),$E165,GD$28)&lt;=INDEX(INDIRECT(FV165),$E165,$F165)),0,(INDEX(INDIRECT(FV165),$E165,$F165)-INDEX(INDIRECT(FV165),$E165,GD$28))*(10-INDEX(INDIRECT("times"&amp;FT$2),$F165,GD$28))/10)</f>
        <v>0</v>
      </c>
      <c r="GE165" s="47">
        <f ca="1">IF(OR(INDEX(INDIRECT("times"&amp;FT$2),$F165,GE$28)&gt;10,INDEX(INDIRECT(FV165),$E165,GE$28)&lt;=INDEX(INDIRECT(FV165),$E165,$F165)),0,(INDEX(INDIRECT(FV165),$E165,$F165)-INDEX(INDIRECT(FV165),$E165,GE$28))*(10-INDEX(INDIRECT("times"&amp;FT$2),$F165,GE$28))/10)</f>
        <v>0</v>
      </c>
      <c r="GF165" s="47">
        <f ca="1">IF(OR(INDEX(INDIRECT("times"&amp;FT$2),$F165,GF$28)&gt;10,INDEX(INDIRECT(FV165),$E165,GF$28)&lt;=INDEX(INDIRECT(FV165),$E165,$F165)),0,(INDEX(INDIRECT(FV165),$E165,$F165)-INDEX(INDIRECT(FV165),$E165,GF$28))*(10-INDEX(INDIRECT("times"&amp;FT$2),$F165,GF$28))/10)</f>
        <v>0</v>
      </c>
      <c r="GG165" s="47">
        <f ca="1">IF(OR(INDEX(INDIRECT("times"&amp;FT$2),$F165,GG$28)&gt;10,INDEX(INDIRECT(FV165),$E165,GG$28)&lt;=INDEX(INDIRECT(FV165),$E165,$F165)),0,(INDEX(INDIRECT(FV165),$E165,$F165)-INDEX(INDIRECT(FV165),$E165,GG$28))*(10-INDEX(INDIRECT("times"&amp;FT$2),$F165,GG$28))/10)</f>
        <v>0</v>
      </c>
      <c r="GH165" s="47">
        <f ca="1">IF(OR(INDEX(INDIRECT("times"&amp;FT$2),$F165,GH$28)&gt;10,INDEX(INDIRECT(FV165),$E165,GH$28)&lt;=INDEX(INDIRECT(FV165),$E165,$F165)),0,(INDEX(INDIRECT(FV165),$E165,$F165)-INDEX(INDIRECT(FV165),$E165,GH$28))*(10-INDEX(INDIRECT("times"&amp;FT$2),$F165,GH$28))/10)</f>
        <v>0</v>
      </c>
      <c r="GI165" s="47">
        <f ca="1">IF(OR(INDEX(INDIRECT("times"&amp;FT$2),$F165,GI$28)&gt;10,INDEX(INDIRECT(FV165),$E165,GI$28)&lt;=INDEX(INDIRECT(FV165),$E165,$F165)),0,(INDEX(INDIRECT(FV165),$E165,$F165)-INDEX(INDIRECT(FV165),$E165,GI$28))*(10-INDEX(INDIRECT("times"&amp;FT$2),$F165,GI$28))/10)</f>
        <v>0</v>
      </c>
      <c r="GJ165" s="47">
        <f ca="1">IF(OR(INDEX(INDIRECT("times"&amp;FT$2),$F165,GJ$28)&gt;10,INDEX(INDIRECT(FV165),$E165,GJ$28)&lt;=INDEX(INDIRECT(FV165),$E165,$F165)),0,(INDEX(INDIRECT(FV165),$E165,$F165)-INDEX(INDIRECT(FV165),$E165,GJ$28))*(10-INDEX(INDIRECT("times"&amp;FT$2),$F165,GJ$28))/10)</f>
        <v>0</v>
      </c>
      <c r="GK165" s="47">
        <f ca="1">IF(OR(INDEX(INDIRECT("times"&amp;FT$2),$F165,GK$28)&gt;10,INDEX(INDIRECT(FV165),$E165,GK$28)&lt;=INDEX(INDIRECT(FV165),$E165,$F165)),0,(INDEX(INDIRECT(FV165),$E165,$F165)-INDEX(INDIRECT(FV165),$E165,GK$28))*(10-INDEX(INDIRECT("times"&amp;FT$2),$F165,GK$28))/10)</f>
        <v>0</v>
      </c>
      <c r="GL165" s="47">
        <f ca="1">IF(OR(INDEX(INDIRECT("times"&amp;FT$2),$F165,GL$28)&gt;10,INDEX(INDIRECT(FV165),$E165,GL$28)&lt;=INDEX(INDIRECT(FV165),$E165,$F165)),0,(INDEX(INDIRECT(FV165),$E165,$F165)-INDEX(INDIRECT(FV165),$E165,GL$28))*(10-INDEX(INDIRECT("times"&amp;FT$2),$F165,GL$28))/10)</f>
        <v>0</v>
      </c>
      <c r="GM165" s="47">
        <f ca="1">IF(OR(INDEX(INDIRECT("times"&amp;FT$2),$F165,GM$28)&gt;10,INDEX(INDIRECT(FV165),$E165,GM$28)&lt;=INDEX(INDIRECT(FV165),$E165,$F165)),0,(INDEX(INDIRECT(FV165),$E165,$F165)-INDEX(INDIRECT(FV165),$E165,GM$28))*(10-INDEX(INDIRECT("times"&amp;FT$2),$F165,GM$28))/10)</f>
        <v>0</v>
      </c>
      <c r="GN165" s="47">
        <f ca="1">IF(OR(INDEX(INDIRECT("times"&amp;FT$2),$F165,GN$28)&gt;10,INDEX(INDIRECT(FV165),$E165,GN$28)&lt;=INDEX(INDIRECT(FV165),$E165,$F165)),0,(INDEX(INDIRECT(FV165),$E165,$F165)-INDEX(INDIRECT(FV165),$E165,GN$28))*(10-INDEX(INDIRECT("times"&amp;FT$2),$F165,GN$28))/10)</f>
        <v>0</v>
      </c>
      <c r="GO165" s="47">
        <f ca="1">IF(OR(INDEX(INDIRECT("times"&amp;FT$2),$F165,GO$28)&gt;10,INDEX(INDIRECT(FV165),$E165,GO$28)&lt;=INDEX(INDIRECT(FV165),$E165,$F165)),0,(INDEX(INDIRECT(FV165),$E165,$F165)-INDEX(INDIRECT(FV165),$E165,GO$28))*(10-INDEX(INDIRECT("times"&amp;FT$2),$F165,GO$28))/10)</f>
        <v>0</v>
      </c>
      <c r="GP165" s="47">
        <f ca="1">IF(OR(INDEX(INDIRECT("times"&amp;FT$2),$F165,GP$28)&gt;10,INDEX(INDIRECT(FV165),$E165,GP$28)&lt;=INDEX(INDIRECT(FV165),$E165,$F165)),0,(INDEX(INDIRECT(FV165),$E165,$F165)-INDEX(INDIRECT(FV165),$E165,GP$28))*(10-INDEX(INDIRECT("times"&amp;FT$2),$F165,GP$28))/10)</f>
        <v>0</v>
      </c>
      <c r="GQ165" s="47">
        <f ca="1">IF(OR(INDEX(INDIRECT("times"&amp;FT$2),$F165,GQ$28)&gt;10,INDEX(INDIRECT(FV165),$E165,GQ$28)&lt;=INDEX(INDIRECT(FV165),$E165,$F165)),0,(INDEX(INDIRECT(FV165),$E165,$F165)-INDEX(INDIRECT(FV165),$E165,GQ$28))*(10-INDEX(INDIRECT("times"&amp;FT$2),$F165,GQ$28))/10)</f>
        <v>0</v>
      </c>
      <c r="GR165" s="47">
        <f ca="1">IF(OR(INDEX(INDIRECT("times"&amp;FT$2),$F165,GR$28)&gt;10,INDEX(INDIRECT(FV165),$E165,GR$28)&lt;=INDEX(INDIRECT(FV165),$E165,$F165)),0,(INDEX(INDIRECT(FV165),$E165,$F165)-INDEX(INDIRECT(FV165),$E165,GR$28))*(10-INDEX(INDIRECT("times"&amp;FT$2),$F165,GR$28))/10)</f>
        <v>0</v>
      </c>
      <c r="GS165" s="48">
        <f ca="1">IF(OR(INDEX(INDIRECT("times"&amp;FT$2),$F165,GS$28)&gt;10,INDEX(INDIRECT(FV165),$E165,GS$28)&lt;=INDEX(INDIRECT(FV165),$E165,$F165)),0,(INDEX(INDIRECT(FV165),$E165,$F165)-INDEX(INDIRECT(FV165),$E165,GS$28))*(10-INDEX(INDIRECT("times"&amp;FT$2),$F165,GS$28))/10)</f>
        <v>0</v>
      </c>
      <c r="GT165" s="201">
        <v>18</v>
      </c>
      <c r="GV165" s="18" t="s">
        <v>206</v>
      </c>
      <c r="GW165" s="122">
        <f>GV131</f>
        <v>1</v>
      </c>
      <c r="GX165" s="122" t="str">
        <f>GV132</f>
        <v>lei65</v>
      </c>
      <c r="GY165" s="210" t="str">
        <f t="shared" si="605"/>
        <v>core1_lei65</v>
      </c>
      <c r="GZ165" s="122">
        <v>1</v>
      </c>
      <c r="HA165" s="33">
        <v>18</v>
      </c>
      <c r="HB165" s="46">
        <f ca="1">IF(OR(INDEX(INDIRECT("times"&amp;GW$2),$F165,HB$28)&gt;10,INDEX(INDIRECT(GY165),$E165,HB$28)&lt;=INDEX(INDIRECT(GY165),$E165,$F165)),0,(INDEX(INDIRECT(GY165),$E165,$F165)-INDEX(INDIRECT(GY165),$E165,HB$28))*(10-INDEX(INDIRECT("times"&amp;GW$2),$F165,HB$28))/10)</f>
        <v>0</v>
      </c>
      <c r="HC165" s="47">
        <f ca="1">IF(OR(INDEX(INDIRECT("times"&amp;GW$2),$F165,HC$28)&gt;10,INDEX(INDIRECT(GY165),$E165,HC$28)&lt;=INDEX(INDIRECT(GY165),$E165,$F165)),0,(INDEX(INDIRECT(GY165),$E165,$F165)-INDEX(INDIRECT(GY165),$E165,HC$28))*(10-INDEX(INDIRECT("times"&amp;GW$2),$F165,HC$28))/10)</f>
        <v>0</v>
      </c>
      <c r="HD165" s="47">
        <f ca="1">IF(OR(INDEX(INDIRECT("times"&amp;GW$2),$F165,HD$28)&gt;10,INDEX(INDIRECT(GY165),$E165,HD$28)&lt;=INDEX(INDIRECT(GY165),$E165,$F165)),0,(INDEX(INDIRECT(GY165),$E165,$F165)-INDEX(INDIRECT(GY165),$E165,HD$28))*(10-INDEX(INDIRECT("times"&amp;GW$2),$F165,HD$28))/10)</f>
        <v>0</v>
      </c>
      <c r="HE165" s="47">
        <f ca="1">IF(OR(INDEX(INDIRECT("times"&amp;GW$2),$F165,HE$28)&gt;10,INDEX(INDIRECT(GY165),$E165,HE$28)&lt;=INDEX(INDIRECT(GY165),$E165,$F165)),0,(INDEX(INDIRECT(GY165),$E165,$F165)-INDEX(INDIRECT(GY165),$E165,HE$28))*(10-INDEX(INDIRECT("times"&amp;GW$2),$F165,HE$28))/10)</f>
        <v>0</v>
      </c>
      <c r="HF165" s="47">
        <f ca="1">IF(OR(INDEX(INDIRECT("times"&amp;GW$2),$F165,HF$28)&gt;10,INDEX(INDIRECT(GY165),$E165,HF$28)&lt;=INDEX(INDIRECT(GY165),$E165,$F165)),0,(INDEX(INDIRECT(GY165),$E165,$F165)-INDEX(INDIRECT(GY165),$E165,HF$28))*(10-INDEX(INDIRECT("times"&amp;GW$2),$F165,HF$28))/10)</f>
        <v>0</v>
      </c>
      <c r="HG165" s="47">
        <f ca="1">IF(OR(INDEX(INDIRECT("times"&amp;GW$2),$F165,HG$28)&gt;10,INDEX(INDIRECT(GY165),$E165,HG$28)&lt;=INDEX(INDIRECT(GY165),$E165,$F165)),0,(INDEX(INDIRECT(GY165),$E165,$F165)-INDEX(INDIRECT(GY165),$E165,HG$28))*(10-INDEX(INDIRECT("times"&amp;GW$2),$F165,HG$28))/10)</f>
        <v>0</v>
      </c>
      <c r="HH165" s="47">
        <f ca="1">IF(OR(INDEX(INDIRECT("times"&amp;GW$2),$F165,HH$28)&gt;10,INDEX(INDIRECT(GY165),$E165,HH$28)&lt;=INDEX(INDIRECT(GY165),$E165,$F165)),0,(INDEX(INDIRECT(GY165),$E165,$F165)-INDEX(INDIRECT(GY165),$E165,HH$28))*(10-INDEX(INDIRECT("times"&amp;GW$2),$F165,HH$28))/10)</f>
        <v>0</v>
      </c>
      <c r="HI165" s="47">
        <f ca="1">IF(OR(INDEX(INDIRECT("times"&amp;GW$2),$F165,HI$28)&gt;10,INDEX(INDIRECT(GY165),$E165,HI$28)&lt;=INDEX(INDIRECT(GY165),$E165,$F165)),0,(INDEX(INDIRECT(GY165),$E165,$F165)-INDEX(INDIRECT(GY165),$E165,HI$28))*(10-INDEX(INDIRECT("times"&amp;GW$2),$F165,HI$28))/10)</f>
        <v>0</v>
      </c>
      <c r="HJ165" s="47">
        <f ca="1">IF(OR(INDEX(INDIRECT("times"&amp;GW$2),$F165,HJ$28)&gt;10,INDEX(INDIRECT(GY165),$E165,HJ$28)&lt;=INDEX(INDIRECT(GY165),$E165,$F165)),0,(INDEX(INDIRECT(GY165),$E165,$F165)-INDEX(INDIRECT(GY165),$E165,HJ$28))*(10-INDEX(INDIRECT("times"&amp;GW$2),$F165,HJ$28))/10)</f>
        <v>0</v>
      </c>
      <c r="HK165" s="47">
        <f ca="1">IF(OR(INDEX(INDIRECT("times"&amp;GW$2),$F165,HK$28)&gt;10,INDEX(INDIRECT(GY165),$E165,HK$28)&lt;=INDEX(INDIRECT(GY165),$E165,$F165)),0,(INDEX(INDIRECT(GY165),$E165,$F165)-INDEX(INDIRECT(GY165),$E165,HK$28))*(10-INDEX(INDIRECT("times"&amp;GW$2),$F165,HK$28))/10)</f>
        <v>0</v>
      </c>
      <c r="HL165" s="47">
        <f ca="1">IF(OR(INDEX(INDIRECT("times"&amp;GW$2),$F165,HL$28)&gt;10,INDEX(INDIRECT(GY165),$E165,HL$28)&lt;=INDEX(INDIRECT(GY165),$E165,$F165)),0,(INDEX(INDIRECT(GY165),$E165,$F165)-INDEX(INDIRECT(GY165),$E165,HL$28))*(10-INDEX(INDIRECT("times"&amp;GW$2),$F165,HL$28))/10)</f>
        <v>0</v>
      </c>
      <c r="HM165" s="47">
        <f ca="1">IF(OR(INDEX(INDIRECT("times"&amp;GW$2),$F165,HM$28)&gt;10,INDEX(INDIRECT(GY165),$E165,HM$28)&lt;=INDEX(INDIRECT(GY165),$E165,$F165)),0,(INDEX(INDIRECT(GY165),$E165,$F165)-INDEX(INDIRECT(GY165),$E165,HM$28))*(10-INDEX(INDIRECT("times"&amp;GW$2),$F165,HM$28))/10)</f>
        <v>0</v>
      </c>
      <c r="HN165" s="47">
        <f ca="1">IF(OR(INDEX(INDIRECT("times"&amp;GW$2),$F165,HN$28)&gt;10,INDEX(INDIRECT(GY165),$E165,HN$28)&lt;=INDEX(INDIRECT(GY165),$E165,$F165)),0,(INDEX(INDIRECT(GY165),$E165,$F165)-INDEX(INDIRECT(GY165),$E165,HN$28))*(10-INDEX(INDIRECT("times"&amp;GW$2),$F165,HN$28))/10)</f>
        <v>0</v>
      </c>
      <c r="HO165" s="47">
        <f ca="1">IF(OR(INDEX(INDIRECT("times"&amp;GW$2),$F165,HO$28)&gt;10,INDEX(INDIRECT(GY165),$E165,HO$28)&lt;=INDEX(INDIRECT(GY165),$E165,$F165)),0,(INDEX(INDIRECT(GY165),$E165,$F165)-INDEX(INDIRECT(GY165),$E165,HO$28))*(10-INDEX(INDIRECT("times"&amp;GW$2),$F165,HO$28))/10)</f>
        <v>0</v>
      </c>
      <c r="HP165" s="47">
        <f ca="1">IF(OR(INDEX(INDIRECT("times"&amp;GW$2),$F165,HP$28)&gt;10,INDEX(INDIRECT(GY165),$E165,HP$28)&lt;=INDEX(INDIRECT(GY165),$E165,$F165)),0,(INDEX(INDIRECT(GY165),$E165,$F165)-INDEX(INDIRECT(GY165),$E165,HP$28))*(10-INDEX(INDIRECT("times"&amp;GW$2),$F165,HP$28))/10)</f>
        <v>0</v>
      </c>
      <c r="HQ165" s="47">
        <f ca="1">IF(OR(INDEX(INDIRECT("times"&amp;GW$2),$F165,HQ$28)&gt;10,INDEX(INDIRECT(GY165),$E165,HQ$28)&lt;=INDEX(INDIRECT(GY165),$E165,$F165)),0,(INDEX(INDIRECT(GY165),$E165,$F165)-INDEX(INDIRECT(GY165),$E165,HQ$28))*(10-INDEX(INDIRECT("times"&amp;GW$2),$F165,HQ$28))/10)</f>
        <v>0</v>
      </c>
      <c r="HR165" s="47">
        <f ca="1">IF(OR(INDEX(INDIRECT("times"&amp;GW$2),$F165,HR$28)&gt;10,INDEX(INDIRECT(GY165),$E165,HR$28)&lt;=INDEX(INDIRECT(GY165),$E165,$F165)),0,(INDEX(INDIRECT(GY165),$E165,$F165)-INDEX(INDIRECT(GY165),$E165,HR$28))*(10-INDEX(INDIRECT("times"&amp;GW$2),$F165,HR$28))/10)</f>
        <v>0</v>
      </c>
      <c r="HS165" s="47">
        <f ca="1">IF(OR(INDEX(INDIRECT("times"&amp;GW$2),$F165,HS$28)&gt;10,INDEX(INDIRECT(GY165),$E165,HS$28)&lt;=INDEX(INDIRECT(GY165),$E165,$F165)),0,(INDEX(INDIRECT(GY165),$E165,$F165)-INDEX(INDIRECT(GY165),$E165,HS$28))*(10-INDEX(INDIRECT("times"&amp;GW$2),$F165,HS$28))/10)</f>
        <v>0</v>
      </c>
      <c r="HT165" s="47">
        <f ca="1">IF(OR(INDEX(INDIRECT("times"&amp;GW$2),$F165,HT$28)&gt;10,INDEX(INDIRECT(GY165),$E165,HT$28)&lt;=INDEX(INDIRECT(GY165),$E165,$F165)),0,(INDEX(INDIRECT(GY165),$E165,$F165)-INDEX(INDIRECT(GY165),$E165,HT$28))*(10-INDEX(INDIRECT("times"&amp;GW$2),$F165,HT$28))/10)</f>
        <v>0</v>
      </c>
      <c r="HU165" s="47">
        <f ca="1">IF(OR(INDEX(INDIRECT("times"&amp;GW$2),$F165,HU$28)&gt;10,INDEX(INDIRECT(GY165),$E165,HU$28)&lt;=INDEX(INDIRECT(GY165),$E165,$F165)),0,(INDEX(INDIRECT(GY165),$E165,$F165)-INDEX(INDIRECT(GY165),$E165,HU$28))*(10-INDEX(INDIRECT("times"&amp;GW$2),$F165,HU$28))/10)</f>
        <v>0</v>
      </c>
      <c r="HV165" s="48">
        <f ca="1">IF(OR(INDEX(INDIRECT("times"&amp;GW$2),$F165,HV$28)&gt;10,INDEX(INDIRECT(GY165),$E165,HV$28)&lt;=INDEX(INDIRECT(GY165),$E165,$F165)),0,(INDEX(INDIRECT(GY165),$E165,$F165)-INDEX(INDIRECT(GY165),$E165,HV$28))*(10-INDEX(INDIRECT("times"&amp;GW$2),$F165,HV$28))/10)</f>
        <v>0</v>
      </c>
      <c r="HW165" s="201">
        <v>18</v>
      </c>
    </row>
    <row r="166" spans="1:231" ht="15">
      <c r="A166" s="18" t="s">
        <v>207</v>
      </c>
      <c r="B166" s="122">
        <f>A131</f>
        <v>1</v>
      </c>
      <c r="C166" s="122" t="str">
        <f>A132</f>
        <v>work1834</v>
      </c>
      <c r="D166" s="210" t="str">
        <f t="shared" si="598"/>
        <v>core1_work1834</v>
      </c>
      <c r="E166" s="122">
        <v>1</v>
      </c>
      <c r="F166" s="33">
        <v>19</v>
      </c>
      <c r="G166" s="46">
        <f ca="1">IF(OR(INDEX(INDIRECT("times"&amp;B$2),$F166,G$28)&gt;10,INDEX(INDIRECT(D166),$E166,G$28)&lt;=INDEX(INDIRECT(D166),$E166,$F166)),0,(INDEX(INDIRECT(D166),$E166,$F166)-INDEX(INDIRECT(D166),$E166,G$28))*(10-INDEX(INDIRECT("times"&amp;B$2),$F166,G$28))/10)</f>
        <v>0</v>
      </c>
      <c r="H166" s="47">
        <f ca="1">IF(OR(INDEX(INDIRECT("times"&amp;B$2),$F166,H$28)&gt;10,INDEX(INDIRECT(D166),$E166,H$28)&lt;=INDEX(INDIRECT(D166),$E166,$F166)),0,(INDEX(INDIRECT(D166),$E166,$F166)-INDEX(INDIRECT(D166),$E166,H$28))*(10-INDEX(INDIRECT("times"&amp;B$2),$F166,H$28))/10)</f>
        <v>0</v>
      </c>
      <c r="I166" s="47">
        <f ca="1">IF(OR(INDEX(INDIRECT("times"&amp;B$2),$F166,I$28)&gt;10,INDEX(INDIRECT(D166),$E166,I$28)&lt;=INDEX(INDIRECT(D166),$E166,$F166)),0,(INDEX(INDIRECT(D166),$E166,$F166)-INDEX(INDIRECT(D166),$E166,I$28))*(10-INDEX(INDIRECT("times"&amp;B$2),$F166,I$28))/10)</f>
        <v>0</v>
      </c>
      <c r="J166" s="47">
        <f ca="1">IF(OR(INDEX(INDIRECT("times"&amp;B$2),$F166,J$28)&gt;10,INDEX(INDIRECT(D166),$E166,J$28)&lt;=INDEX(INDIRECT(D166),$E166,$F166)),0,(INDEX(INDIRECT(D166),$E166,$F166)-INDEX(INDIRECT(D166),$E166,J$28))*(10-INDEX(INDIRECT("times"&amp;B$2),$F166,J$28))/10)</f>
        <v>0</v>
      </c>
      <c r="K166" s="47">
        <f ca="1">IF(OR(INDEX(INDIRECT("times"&amp;B$2),$F166,K$28)&gt;10,INDEX(INDIRECT(D166),$E166,K$28)&lt;=INDEX(INDIRECT(D166),$E166,$F166)),0,(INDEX(INDIRECT(D166),$E166,$F166)-INDEX(INDIRECT(D166),$E166,K$28))*(10-INDEX(INDIRECT("times"&amp;B$2),$F166,K$28))/10)</f>
        <v>0</v>
      </c>
      <c r="L166" s="47">
        <f ca="1">IF(OR(INDEX(INDIRECT("times"&amp;B$2),$F166,L$28)&gt;10,INDEX(INDIRECT(D166),$E166,L$28)&lt;=INDEX(INDIRECT(D166),$E166,$F166)),0,(INDEX(INDIRECT(D166),$E166,$F166)-INDEX(INDIRECT(D166),$E166,L$28))*(10-INDEX(INDIRECT("times"&amp;B$2),$F166,L$28))/10)</f>
        <v>0</v>
      </c>
      <c r="M166" s="47">
        <f ca="1">IF(OR(INDEX(INDIRECT("times"&amp;B$2),$F166,M$28)&gt;10,INDEX(INDIRECT(D166),$E166,M$28)&lt;=INDEX(INDIRECT(D166),$E166,$F166)),0,(INDEX(INDIRECT(D166),$E166,$F166)-INDEX(INDIRECT(D166),$E166,M$28))*(10-INDEX(INDIRECT("times"&amp;B$2),$F166,M$28))/10)</f>
        <v>0</v>
      </c>
      <c r="N166" s="47">
        <f ca="1">IF(OR(INDEX(INDIRECT("times"&amp;B$2),$F166,N$28)&gt;10,INDEX(INDIRECT(D166),$E166,N$28)&lt;=INDEX(INDIRECT(D166),$E166,$F166)),0,(INDEX(INDIRECT(D166),$E166,$F166)-INDEX(INDIRECT(D166),$E166,N$28))*(10-INDEX(INDIRECT("times"&amp;B$2),$F166,N$28))/10)</f>
        <v>0</v>
      </c>
      <c r="O166" s="47">
        <f ca="1">IF(OR(INDEX(INDIRECT("times"&amp;B$2),$F166,O$28)&gt;10,INDEX(INDIRECT(D166),$E166,O$28)&lt;=INDEX(INDIRECT(D166),$E166,$F166)),0,(INDEX(INDIRECT(D166),$E166,$F166)-INDEX(INDIRECT(D166),$E166,O$28))*(10-INDEX(INDIRECT("times"&amp;B$2),$F166,O$28))/10)</f>
        <v>0</v>
      </c>
      <c r="P166" s="47">
        <f ca="1">IF(OR(INDEX(INDIRECT("times"&amp;B$2),$F166,P$28)&gt;10,INDEX(INDIRECT(D166),$E166,P$28)&lt;=INDEX(INDIRECT(D166),$E166,$F166)),0,(INDEX(INDIRECT(D166),$E166,$F166)-INDEX(INDIRECT(D166),$E166,P$28))*(10-INDEX(INDIRECT("times"&amp;B$2),$F166,P$28))/10)</f>
        <v>0</v>
      </c>
      <c r="Q166" s="47">
        <f ca="1">IF(OR(INDEX(INDIRECT("times"&amp;B$2),$F166,Q$28)&gt;10,INDEX(INDIRECT(D166),$E166,Q$28)&lt;=INDEX(INDIRECT(D166),$E166,$F166)),0,(INDEX(INDIRECT(D166),$E166,$F166)-INDEX(INDIRECT(D166),$E166,Q$28))*(10-INDEX(INDIRECT("times"&amp;B$2),$F166,Q$28))/10)</f>
        <v>0</v>
      </c>
      <c r="R166" s="47">
        <f ca="1">IF(OR(INDEX(INDIRECT("times"&amp;B$2),$F166,R$28)&gt;10,INDEX(INDIRECT(D166),$E166,R$28)&lt;=INDEX(INDIRECT(D166),$E166,$F166)),0,(INDEX(INDIRECT(D166),$E166,$F166)-INDEX(INDIRECT(D166),$E166,R$28))*(10-INDEX(INDIRECT("times"&amp;B$2),$F166,R$28))/10)</f>
        <v>0</v>
      </c>
      <c r="S166" s="47">
        <f ca="1">IF(OR(INDEX(INDIRECT("times"&amp;B$2),$F166,S$28)&gt;10,INDEX(INDIRECT(D166),$E166,S$28)&lt;=INDEX(INDIRECT(D166),$E166,$F166)),0,(INDEX(INDIRECT(D166),$E166,$F166)-INDEX(INDIRECT(D166),$E166,S$28))*(10-INDEX(INDIRECT("times"&amp;B$2),$F166,S$28))/10)</f>
        <v>0</v>
      </c>
      <c r="T166" s="47">
        <f ca="1">IF(OR(INDEX(INDIRECT("times"&amp;B$2),$F166,T$28)&gt;10,INDEX(INDIRECT(D166),$E166,T$28)&lt;=INDEX(INDIRECT(D166),$E166,$F166)),0,(INDEX(INDIRECT(D166),$E166,$F166)-INDEX(INDIRECT(D166),$E166,T$28))*(10-INDEX(INDIRECT("times"&amp;B$2),$F166,T$28))/10)</f>
        <v>0</v>
      </c>
      <c r="U166" s="47">
        <f ca="1">IF(OR(INDEX(INDIRECT("times"&amp;B$2),$F166,U$28)&gt;10,INDEX(INDIRECT(D166),$E166,U$28)&lt;=INDEX(INDIRECT(D166),$E166,$F166)),0,(INDEX(INDIRECT(D166),$E166,$F166)-INDEX(INDIRECT(D166),$E166,U$28))*(10-INDEX(INDIRECT("times"&amp;B$2),$F166,U$28))/10)</f>
        <v>0</v>
      </c>
      <c r="V166" s="47">
        <f ca="1">IF(OR(INDEX(INDIRECT("times"&amp;B$2),$F166,V$28)&gt;10,INDEX(INDIRECT(D166),$E166,V$28)&lt;=INDEX(INDIRECT(D166),$E166,$F166)),0,(INDEX(INDIRECT(D166),$E166,$F166)-INDEX(INDIRECT(D166),$E166,V$28))*(10-INDEX(INDIRECT("times"&amp;B$2),$F166,V$28))/10)</f>
        <v>0</v>
      </c>
      <c r="W166" s="47">
        <f ca="1">IF(OR(INDEX(INDIRECT("times"&amp;B$2),$F166,W$28)&gt;10,INDEX(INDIRECT(D166),$E166,W$28)&lt;=INDEX(INDIRECT(D166),$E166,$F166)),0,(INDEX(INDIRECT(D166),$E166,$F166)-INDEX(INDIRECT(D166),$E166,W$28))*(10-INDEX(INDIRECT("times"&amp;B$2),$F166,W$28))/10)</f>
        <v>0</v>
      </c>
      <c r="X166" s="47">
        <f ca="1">IF(OR(INDEX(INDIRECT("times"&amp;B$2),$F166,X$28)&gt;10,INDEX(INDIRECT(D166),$E166,X$28)&lt;=INDEX(INDIRECT(D166),$E166,$F166)),0,(INDEX(INDIRECT(D166),$E166,$F166)-INDEX(INDIRECT(D166),$E166,X$28))*(10-INDEX(INDIRECT("times"&amp;B$2),$F166,X$28))/10)</f>
        <v>0</v>
      </c>
      <c r="Y166" s="47">
        <f ca="1">IF(OR(INDEX(INDIRECT("times"&amp;B$2),$F166,Y$28)&gt;10,INDEX(INDIRECT(D166),$E166,Y$28)&lt;=INDEX(INDIRECT(D166),$E166,$F166)),0,(INDEX(INDIRECT(D166),$E166,$F166)-INDEX(INDIRECT(D166),$E166,Y$28))*(10-INDEX(INDIRECT("times"&amp;B$2),$F166,Y$28))/10)</f>
        <v>0</v>
      </c>
      <c r="Z166" s="47">
        <f ca="1">IF(OR(INDEX(INDIRECT("times"&amp;B$2),$F166,Z$28)&gt;10,INDEX(INDIRECT(D166),$E166,Z$28)&lt;=INDEX(INDIRECT(D166),$E166,$F166)),0,(INDEX(INDIRECT(D166),$E166,$F166)-INDEX(INDIRECT(D166),$E166,Z$28))*(10-INDEX(INDIRECT("times"&amp;B$2),$F166,Z$28))/10)</f>
        <v>0</v>
      </c>
      <c r="AA166" s="48">
        <f ca="1">IF(OR(INDEX(INDIRECT("times"&amp;B$2),$F166,AA$28)&gt;10,INDEX(INDIRECT(D166),$E166,AA$28)&lt;=INDEX(INDIRECT(D166),$E166,$F166)),0,(INDEX(INDIRECT(D166),$E166,$F166)-INDEX(INDIRECT(D166),$E166,AA$28))*(10-INDEX(INDIRECT("times"&amp;B$2),$F166,AA$28))/10)</f>
        <v>0</v>
      </c>
      <c r="AB166" s="201">
        <v>19</v>
      </c>
      <c r="AD166" s="18" t="s">
        <v>207</v>
      </c>
      <c r="AE166" s="122">
        <f>AD131</f>
        <v>1</v>
      </c>
      <c r="AF166" s="122" t="str">
        <f>AD132</f>
        <v>shop1834</v>
      </c>
      <c r="AG166" s="210" t="str">
        <f t="shared" si="599"/>
        <v>core1_shop1834</v>
      </c>
      <c r="AH166" s="122">
        <v>1</v>
      </c>
      <c r="AI166" s="33">
        <v>19</v>
      </c>
      <c r="AJ166" s="46">
        <f ca="1">IF(OR(INDEX(INDIRECT("times"&amp;AE$2),$F166,AJ$28)&gt;10,INDEX(INDIRECT(AG166),$E166,AJ$28)&lt;=INDEX(INDIRECT(AG166),$E166,$F166)),0,(INDEX(INDIRECT(AG166),$E166,$F166)-INDEX(INDIRECT(AG166),$E166,AJ$28))*(10-INDEX(INDIRECT("times"&amp;AE$2),$F166,AJ$28))/10)</f>
        <v>0</v>
      </c>
      <c r="AK166" s="47">
        <f ca="1">IF(OR(INDEX(INDIRECT("times"&amp;AE$2),$F166,AK$28)&gt;10,INDEX(INDIRECT(AG166),$E166,AK$28)&lt;=INDEX(INDIRECT(AG166),$E166,$F166)),0,(INDEX(INDIRECT(AG166),$E166,$F166)-INDEX(INDIRECT(AG166),$E166,AK$28))*(10-INDEX(INDIRECT("times"&amp;AE$2),$F166,AK$28))/10)</f>
        <v>0</v>
      </c>
      <c r="AL166" s="47">
        <f ca="1">IF(OR(INDEX(INDIRECT("times"&amp;AE$2),$F166,AL$28)&gt;10,INDEX(INDIRECT(AG166),$E166,AL$28)&lt;=INDEX(INDIRECT(AG166),$E166,$F166)),0,(INDEX(INDIRECT(AG166),$E166,$F166)-INDEX(INDIRECT(AG166),$E166,AL$28))*(10-INDEX(INDIRECT("times"&amp;AE$2),$F166,AL$28))/10)</f>
        <v>0</v>
      </c>
      <c r="AM166" s="47">
        <f ca="1">IF(OR(INDEX(INDIRECT("times"&amp;AE$2),$F166,AM$28)&gt;10,INDEX(INDIRECT(AG166),$E166,AM$28)&lt;=INDEX(INDIRECT(AG166),$E166,$F166)),0,(INDEX(INDIRECT(AG166),$E166,$F166)-INDEX(INDIRECT(AG166),$E166,AM$28))*(10-INDEX(INDIRECT("times"&amp;AE$2),$F166,AM$28))/10)</f>
        <v>0</v>
      </c>
      <c r="AN166" s="47">
        <f ca="1">IF(OR(INDEX(INDIRECT("times"&amp;AE$2),$F166,AN$28)&gt;10,INDEX(INDIRECT(AG166),$E166,AN$28)&lt;=INDEX(INDIRECT(AG166),$E166,$F166)),0,(INDEX(INDIRECT(AG166),$E166,$F166)-INDEX(INDIRECT(AG166),$E166,AN$28))*(10-INDEX(INDIRECT("times"&amp;AE$2),$F166,AN$28))/10)</f>
        <v>0</v>
      </c>
      <c r="AO166" s="47">
        <f ca="1">IF(OR(INDEX(INDIRECT("times"&amp;AE$2),$F166,AO$28)&gt;10,INDEX(INDIRECT(AG166),$E166,AO$28)&lt;=INDEX(INDIRECT(AG166),$E166,$F166)),0,(INDEX(INDIRECT(AG166),$E166,$F166)-INDEX(INDIRECT(AG166),$E166,AO$28))*(10-INDEX(INDIRECT("times"&amp;AE$2),$F166,AO$28))/10)</f>
        <v>0</v>
      </c>
      <c r="AP166" s="47">
        <f ca="1">IF(OR(INDEX(INDIRECT("times"&amp;AE$2),$F166,AP$28)&gt;10,INDEX(INDIRECT(AG166),$E166,AP$28)&lt;=INDEX(INDIRECT(AG166),$E166,$F166)),0,(INDEX(INDIRECT(AG166),$E166,$F166)-INDEX(INDIRECT(AG166),$E166,AP$28))*(10-INDEX(INDIRECT("times"&amp;AE$2),$F166,AP$28))/10)</f>
        <v>0</v>
      </c>
      <c r="AQ166" s="47">
        <f ca="1">IF(OR(INDEX(INDIRECT("times"&amp;AE$2),$F166,AQ$28)&gt;10,INDEX(INDIRECT(AG166),$E166,AQ$28)&lt;=INDEX(INDIRECT(AG166),$E166,$F166)),0,(INDEX(INDIRECT(AG166),$E166,$F166)-INDEX(INDIRECT(AG166),$E166,AQ$28))*(10-INDEX(INDIRECT("times"&amp;AE$2),$F166,AQ$28))/10)</f>
        <v>0</v>
      </c>
      <c r="AR166" s="47">
        <f ca="1">IF(OR(INDEX(INDIRECT("times"&amp;AE$2),$F166,AR$28)&gt;10,INDEX(INDIRECT(AG166),$E166,AR$28)&lt;=INDEX(INDIRECT(AG166),$E166,$F166)),0,(INDEX(INDIRECT(AG166),$E166,$F166)-INDEX(INDIRECT(AG166),$E166,AR$28))*(10-INDEX(INDIRECT("times"&amp;AE$2),$F166,AR$28))/10)</f>
        <v>0</v>
      </c>
      <c r="AS166" s="47">
        <f ca="1">IF(OR(INDEX(INDIRECT("times"&amp;AE$2),$F166,AS$28)&gt;10,INDEX(INDIRECT(AG166),$E166,AS$28)&lt;=INDEX(INDIRECT(AG166),$E166,$F166)),0,(INDEX(INDIRECT(AG166),$E166,$F166)-INDEX(INDIRECT(AG166),$E166,AS$28))*(10-INDEX(INDIRECT("times"&amp;AE$2),$F166,AS$28))/10)</f>
        <v>0</v>
      </c>
      <c r="AT166" s="47">
        <f ca="1">IF(OR(INDEX(INDIRECT("times"&amp;AE$2),$F166,AT$28)&gt;10,INDEX(INDIRECT(AG166),$E166,AT$28)&lt;=INDEX(INDIRECT(AG166),$E166,$F166)),0,(INDEX(INDIRECT(AG166),$E166,$F166)-INDEX(INDIRECT(AG166),$E166,AT$28))*(10-INDEX(INDIRECT("times"&amp;AE$2),$F166,AT$28))/10)</f>
        <v>0</v>
      </c>
      <c r="AU166" s="47">
        <f ca="1">IF(OR(INDEX(INDIRECT("times"&amp;AE$2),$F166,AU$28)&gt;10,INDEX(INDIRECT(AG166),$E166,AU$28)&lt;=INDEX(INDIRECT(AG166),$E166,$F166)),0,(INDEX(INDIRECT(AG166),$E166,$F166)-INDEX(INDIRECT(AG166),$E166,AU$28))*(10-INDEX(INDIRECT("times"&amp;AE$2),$F166,AU$28))/10)</f>
        <v>0</v>
      </c>
      <c r="AV166" s="47">
        <f ca="1">IF(OR(INDEX(INDIRECT("times"&amp;AE$2),$F166,AV$28)&gt;10,INDEX(INDIRECT(AG166),$E166,AV$28)&lt;=INDEX(INDIRECT(AG166),$E166,$F166)),0,(INDEX(INDIRECT(AG166),$E166,$F166)-INDEX(INDIRECT(AG166),$E166,AV$28))*(10-INDEX(INDIRECT("times"&amp;AE$2),$F166,AV$28))/10)</f>
        <v>0</v>
      </c>
      <c r="AW166" s="47">
        <f ca="1">IF(OR(INDEX(INDIRECT("times"&amp;AE$2),$F166,AW$28)&gt;10,INDEX(INDIRECT(AG166),$E166,AW$28)&lt;=INDEX(INDIRECT(AG166),$E166,$F166)),0,(INDEX(INDIRECT(AG166),$E166,$F166)-INDEX(INDIRECT(AG166),$E166,AW$28))*(10-INDEX(INDIRECT("times"&amp;AE$2),$F166,AW$28))/10)</f>
        <v>0</v>
      </c>
      <c r="AX166" s="47">
        <f ca="1">IF(OR(INDEX(INDIRECT("times"&amp;AE$2),$F166,AX$28)&gt;10,INDEX(INDIRECT(AG166),$E166,AX$28)&lt;=INDEX(INDIRECT(AG166),$E166,$F166)),0,(INDEX(INDIRECT(AG166),$E166,$F166)-INDEX(INDIRECT(AG166),$E166,AX$28))*(10-INDEX(INDIRECT("times"&amp;AE$2),$F166,AX$28))/10)</f>
        <v>0</v>
      </c>
      <c r="AY166" s="47">
        <f ca="1">IF(OR(INDEX(INDIRECT("times"&amp;AE$2),$F166,AY$28)&gt;10,INDEX(INDIRECT(AG166),$E166,AY$28)&lt;=INDEX(INDIRECT(AG166),$E166,$F166)),0,(INDEX(INDIRECT(AG166),$E166,$F166)-INDEX(INDIRECT(AG166),$E166,AY$28))*(10-INDEX(INDIRECT("times"&amp;AE$2),$F166,AY$28))/10)</f>
        <v>0</v>
      </c>
      <c r="AZ166" s="47">
        <f ca="1">IF(OR(INDEX(INDIRECT("times"&amp;AE$2),$F166,AZ$28)&gt;10,INDEX(INDIRECT(AG166),$E166,AZ$28)&lt;=INDEX(INDIRECT(AG166),$E166,$F166)),0,(INDEX(INDIRECT(AG166),$E166,$F166)-INDEX(INDIRECT(AG166),$E166,AZ$28))*(10-INDEX(INDIRECT("times"&amp;AE$2),$F166,AZ$28))/10)</f>
        <v>0</v>
      </c>
      <c r="BA166" s="47">
        <f ca="1">IF(OR(INDEX(INDIRECT("times"&amp;AE$2),$F166,BA$28)&gt;10,INDEX(INDIRECT(AG166),$E166,BA$28)&lt;=INDEX(INDIRECT(AG166),$E166,$F166)),0,(INDEX(INDIRECT(AG166),$E166,$F166)-INDEX(INDIRECT(AG166),$E166,BA$28))*(10-INDEX(INDIRECT("times"&amp;AE$2),$F166,BA$28))/10)</f>
        <v>0</v>
      </c>
      <c r="BB166" s="47">
        <f ca="1">IF(OR(INDEX(INDIRECT("times"&amp;AE$2),$F166,BB$28)&gt;10,INDEX(INDIRECT(AG166),$E166,BB$28)&lt;=INDEX(INDIRECT(AG166),$E166,$F166)),0,(INDEX(INDIRECT(AG166),$E166,$F166)-INDEX(INDIRECT(AG166),$E166,BB$28))*(10-INDEX(INDIRECT("times"&amp;AE$2),$F166,BB$28))/10)</f>
        <v>0</v>
      </c>
      <c r="BC166" s="47">
        <f ca="1">IF(OR(INDEX(INDIRECT("times"&amp;AE$2),$F166,BC$28)&gt;10,INDEX(INDIRECT(AG166),$E166,BC$28)&lt;=INDEX(INDIRECT(AG166),$E166,$F166)),0,(INDEX(INDIRECT(AG166),$E166,$F166)-INDEX(INDIRECT(AG166),$E166,BC$28))*(10-INDEX(INDIRECT("times"&amp;AE$2),$F166,BC$28))/10)</f>
        <v>0</v>
      </c>
      <c r="BD166" s="48">
        <f ca="1">IF(OR(INDEX(INDIRECT("times"&amp;AE$2),$F166,BD$28)&gt;10,INDEX(INDIRECT(AG166),$E166,BD$28)&lt;=INDEX(INDIRECT(AG166),$E166,$F166)),0,(INDEX(INDIRECT(AG166),$E166,$F166)-INDEX(INDIRECT(AG166),$E166,BD$28))*(10-INDEX(INDIRECT("times"&amp;AE$2),$F166,BD$28))/10)</f>
        <v>0</v>
      </c>
      <c r="BE166" s="201">
        <v>19</v>
      </c>
      <c r="BG166" s="18" t="s">
        <v>207</v>
      </c>
      <c r="BH166" s="122">
        <f>BG131</f>
        <v>1</v>
      </c>
      <c r="BI166" s="122" t="str">
        <f>BG132</f>
        <v>lei1834</v>
      </c>
      <c r="BJ166" s="210" t="str">
        <f t="shared" si="600"/>
        <v>core1_lei1834</v>
      </c>
      <c r="BK166" s="122">
        <v>1</v>
      </c>
      <c r="BL166" s="33">
        <v>19</v>
      </c>
      <c r="BM166" s="46">
        <f ca="1">IF(OR(INDEX(INDIRECT("times"&amp;BH$2),$F166,BM$28)&gt;10,INDEX(INDIRECT(BJ166),$E166,BM$28)&lt;=INDEX(INDIRECT(BJ166),$E166,$F166)),0,(INDEX(INDIRECT(BJ166),$E166,$F166)-INDEX(INDIRECT(BJ166),$E166,BM$28))*(10-INDEX(INDIRECT("times"&amp;BH$2),$F166,BM$28))/10)</f>
        <v>0</v>
      </c>
      <c r="BN166" s="47">
        <f ca="1">IF(OR(INDEX(INDIRECT("times"&amp;BH$2),$F166,BN$28)&gt;10,INDEX(INDIRECT(BJ166),$E166,BN$28)&lt;=INDEX(INDIRECT(BJ166),$E166,$F166)),0,(INDEX(INDIRECT(BJ166),$E166,$F166)-INDEX(INDIRECT(BJ166),$E166,BN$28))*(10-INDEX(INDIRECT("times"&amp;BH$2),$F166,BN$28))/10)</f>
        <v>0</v>
      </c>
      <c r="BO166" s="47">
        <f ca="1">IF(OR(INDEX(INDIRECT("times"&amp;BH$2),$F166,BO$28)&gt;10,INDEX(INDIRECT(BJ166),$E166,BO$28)&lt;=INDEX(INDIRECT(BJ166),$E166,$F166)),0,(INDEX(INDIRECT(BJ166),$E166,$F166)-INDEX(INDIRECT(BJ166),$E166,BO$28))*(10-INDEX(INDIRECT("times"&amp;BH$2),$F166,BO$28))/10)</f>
        <v>0</v>
      </c>
      <c r="BP166" s="47">
        <f ca="1">IF(OR(INDEX(INDIRECT("times"&amp;BH$2),$F166,BP$28)&gt;10,INDEX(INDIRECT(BJ166),$E166,BP$28)&lt;=INDEX(INDIRECT(BJ166),$E166,$F166)),0,(INDEX(INDIRECT(BJ166),$E166,$F166)-INDEX(INDIRECT(BJ166),$E166,BP$28))*(10-INDEX(INDIRECT("times"&amp;BH$2),$F166,BP$28))/10)</f>
        <v>0</v>
      </c>
      <c r="BQ166" s="47">
        <f ca="1">IF(OR(INDEX(INDIRECT("times"&amp;BH$2),$F166,BQ$28)&gt;10,INDEX(INDIRECT(BJ166),$E166,BQ$28)&lt;=INDEX(INDIRECT(BJ166),$E166,$F166)),0,(INDEX(INDIRECT(BJ166),$E166,$F166)-INDEX(INDIRECT(BJ166),$E166,BQ$28))*(10-INDEX(INDIRECT("times"&amp;BH$2),$F166,BQ$28))/10)</f>
        <v>0</v>
      </c>
      <c r="BR166" s="47">
        <f ca="1">IF(OR(INDEX(INDIRECT("times"&amp;BH$2),$F166,BR$28)&gt;10,INDEX(INDIRECT(BJ166),$E166,BR$28)&lt;=INDEX(INDIRECT(BJ166),$E166,$F166)),0,(INDEX(INDIRECT(BJ166),$E166,$F166)-INDEX(INDIRECT(BJ166),$E166,BR$28))*(10-INDEX(INDIRECT("times"&amp;BH$2),$F166,BR$28))/10)</f>
        <v>0</v>
      </c>
      <c r="BS166" s="47">
        <f ca="1">IF(OR(INDEX(INDIRECT("times"&amp;BH$2),$F166,BS$28)&gt;10,INDEX(INDIRECT(BJ166),$E166,BS$28)&lt;=INDEX(INDIRECT(BJ166),$E166,$F166)),0,(INDEX(INDIRECT(BJ166),$E166,$F166)-INDEX(INDIRECT(BJ166),$E166,BS$28))*(10-INDEX(INDIRECT("times"&amp;BH$2),$F166,BS$28))/10)</f>
        <v>0</v>
      </c>
      <c r="BT166" s="47">
        <f ca="1">IF(OR(INDEX(INDIRECT("times"&amp;BH$2),$F166,BT$28)&gt;10,INDEX(INDIRECT(BJ166),$E166,BT$28)&lt;=INDEX(INDIRECT(BJ166),$E166,$F166)),0,(INDEX(INDIRECT(BJ166),$E166,$F166)-INDEX(INDIRECT(BJ166),$E166,BT$28))*(10-INDEX(INDIRECT("times"&amp;BH$2),$F166,BT$28))/10)</f>
        <v>0</v>
      </c>
      <c r="BU166" s="47">
        <f ca="1">IF(OR(INDEX(INDIRECT("times"&amp;BH$2),$F166,BU$28)&gt;10,INDEX(INDIRECT(BJ166),$E166,BU$28)&lt;=INDEX(INDIRECT(BJ166),$E166,$F166)),0,(INDEX(INDIRECT(BJ166),$E166,$F166)-INDEX(INDIRECT(BJ166),$E166,BU$28))*(10-INDEX(INDIRECT("times"&amp;BH$2),$F166,BU$28))/10)</f>
        <v>0</v>
      </c>
      <c r="BV166" s="47">
        <f ca="1">IF(OR(INDEX(INDIRECT("times"&amp;BH$2),$F166,BV$28)&gt;10,INDEX(INDIRECT(BJ166),$E166,BV$28)&lt;=INDEX(INDIRECT(BJ166),$E166,$F166)),0,(INDEX(INDIRECT(BJ166),$E166,$F166)-INDEX(INDIRECT(BJ166),$E166,BV$28))*(10-INDEX(INDIRECT("times"&amp;BH$2),$F166,BV$28))/10)</f>
        <v>0</v>
      </c>
      <c r="BW166" s="47">
        <f ca="1">IF(OR(INDEX(INDIRECT("times"&amp;BH$2),$F166,BW$28)&gt;10,INDEX(INDIRECT(BJ166),$E166,BW$28)&lt;=INDEX(INDIRECT(BJ166),$E166,$F166)),0,(INDEX(INDIRECT(BJ166),$E166,$F166)-INDEX(INDIRECT(BJ166),$E166,BW$28))*(10-INDEX(INDIRECT("times"&amp;BH$2),$F166,BW$28))/10)</f>
        <v>0</v>
      </c>
      <c r="BX166" s="47">
        <f ca="1">IF(OR(INDEX(INDIRECT("times"&amp;BH$2),$F166,BX$28)&gt;10,INDEX(INDIRECT(BJ166),$E166,BX$28)&lt;=INDEX(INDIRECT(BJ166),$E166,$F166)),0,(INDEX(INDIRECT(BJ166),$E166,$F166)-INDEX(INDIRECT(BJ166),$E166,BX$28))*(10-INDEX(INDIRECT("times"&amp;BH$2),$F166,BX$28))/10)</f>
        <v>0</v>
      </c>
      <c r="BY166" s="47">
        <f ca="1">IF(OR(INDEX(INDIRECT("times"&amp;BH$2),$F166,BY$28)&gt;10,INDEX(INDIRECT(BJ166),$E166,BY$28)&lt;=INDEX(INDIRECT(BJ166),$E166,$F166)),0,(INDEX(INDIRECT(BJ166),$E166,$F166)-INDEX(INDIRECT(BJ166),$E166,BY$28))*(10-INDEX(INDIRECT("times"&amp;BH$2),$F166,BY$28))/10)</f>
        <v>0</v>
      </c>
      <c r="BZ166" s="47">
        <f ca="1">IF(OR(INDEX(INDIRECT("times"&amp;BH$2),$F166,BZ$28)&gt;10,INDEX(INDIRECT(BJ166),$E166,BZ$28)&lt;=INDEX(INDIRECT(BJ166),$E166,$F166)),0,(INDEX(INDIRECT(BJ166),$E166,$F166)-INDEX(INDIRECT(BJ166),$E166,BZ$28))*(10-INDEX(INDIRECT("times"&amp;BH$2),$F166,BZ$28))/10)</f>
        <v>0</v>
      </c>
      <c r="CA166" s="47">
        <f ca="1">IF(OR(INDEX(INDIRECT("times"&amp;BH$2),$F166,CA$28)&gt;10,INDEX(INDIRECT(BJ166),$E166,CA$28)&lt;=INDEX(INDIRECT(BJ166),$E166,$F166)),0,(INDEX(INDIRECT(BJ166),$E166,$F166)-INDEX(INDIRECT(BJ166),$E166,CA$28))*(10-INDEX(INDIRECT("times"&amp;BH$2),$F166,CA$28))/10)</f>
        <v>0</v>
      </c>
      <c r="CB166" s="47">
        <f ca="1">IF(OR(INDEX(INDIRECT("times"&amp;BH$2),$F166,CB$28)&gt;10,INDEX(INDIRECT(BJ166),$E166,CB$28)&lt;=INDEX(INDIRECT(BJ166),$E166,$F166)),0,(INDEX(INDIRECT(BJ166),$E166,$F166)-INDEX(INDIRECT(BJ166),$E166,CB$28))*(10-INDEX(INDIRECT("times"&amp;BH$2),$F166,CB$28))/10)</f>
        <v>0</v>
      </c>
      <c r="CC166" s="47">
        <f ca="1">IF(OR(INDEX(INDIRECT("times"&amp;BH$2),$F166,CC$28)&gt;10,INDEX(INDIRECT(BJ166),$E166,CC$28)&lt;=INDEX(INDIRECT(BJ166),$E166,$F166)),0,(INDEX(INDIRECT(BJ166),$E166,$F166)-INDEX(INDIRECT(BJ166),$E166,CC$28))*(10-INDEX(INDIRECT("times"&amp;BH$2),$F166,CC$28))/10)</f>
        <v>0</v>
      </c>
      <c r="CD166" s="47">
        <f ca="1">IF(OR(INDEX(INDIRECT("times"&amp;BH$2),$F166,CD$28)&gt;10,INDEX(INDIRECT(BJ166),$E166,CD$28)&lt;=INDEX(INDIRECT(BJ166),$E166,$F166)),0,(INDEX(INDIRECT(BJ166),$E166,$F166)-INDEX(INDIRECT(BJ166),$E166,CD$28))*(10-INDEX(INDIRECT("times"&amp;BH$2),$F166,CD$28))/10)</f>
        <v>0</v>
      </c>
      <c r="CE166" s="47">
        <f ca="1">IF(OR(INDEX(INDIRECT("times"&amp;BH$2),$F166,CE$28)&gt;10,INDEX(INDIRECT(BJ166),$E166,CE$28)&lt;=INDEX(INDIRECT(BJ166),$E166,$F166)),0,(INDEX(INDIRECT(BJ166),$E166,$F166)-INDEX(INDIRECT(BJ166),$E166,CE$28))*(10-INDEX(INDIRECT("times"&amp;BH$2),$F166,CE$28))/10)</f>
        <v>0</v>
      </c>
      <c r="CF166" s="47">
        <f ca="1">IF(OR(INDEX(INDIRECT("times"&amp;BH$2),$F166,CF$28)&gt;10,INDEX(INDIRECT(BJ166),$E166,CF$28)&lt;=INDEX(INDIRECT(BJ166),$E166,$F166)),0,(INDEX(INDIRECT(BJ166),$E166,$F166)-INDEX(INDIRECT(BJ166),$E166,CF$28))*(10-INDEX(INDIRECT("times"&amp;BH$2),$F166,CF$28))/10)</f>
        <v>0</v>
      </c>
      <c r="CG166" s="48">
        <f ca="1">IF(OR(INDEX(INDIRECT("times"&amp;BH$2),$F166,CG$28)&gt;10,INDEX(INDIRECT(BJ166),$E166,CG$28)&lt;=INDEX(INDIRECT(BJ166),$E166,$F166)),0,(INDEX(INDIRECT(BJ166),$E166,$F166)-INDEX(INDIRECT(BJ166),$E166,CG$28))*(10-INDEX(INDIRECT("times"&amp;BH$2),$F166,CG$28))/10)</f>
        <v>0</v>
      </c>
      <c r="CH166" s="201">
        <v>19</v>
      </c>
      <c r="CJ166" s="18" t="s">
        <v>207</v>
      </c>
      <c r="CK166" s="122">
        <f>CJ131</f>
        <v>1</v>
      </c>
      <c r="CL166" s="122" t="str">
        <f>CJ132</f>
        <v>work3564</v>
      </c>
      <c r="CM166" s="210" t="str">
        <f t="shared" si="601"/>
        <v>core1_work3564</v>
      </c>
      <c r="CN166" s="122">
        <v>1</v>
      </c>
      <c r="CO166" s="33">
        <v>19</v>
      </c>
      <c r="CP166" s="46">
        <f ca="1">IF(OR(INDEX(INDIRECT("times"&amp;CK$2),$F166,CP$28)&gt;10,INDEX(INDIRECT(CM166),$E166,CP$28)&lt;=INDEX(INDIRECT(CM166),$E166,$F166)),0,(INDEX(INDIRECT(CM166),$E166,$F166)-INDEX(INDIRECT(CM166),$E166,CP$28))*(10-INDEX(INDIRECT("times"&amp;CK$2),$F166,CP$28))/10)</f>
        <v>0</v>
      </c>
      <c r="CQ166" s="47">
        <f ca="1">IF(OR(INDEX(INDIRECT("times"&amp;CK$2),$F166,CQ$28)&gt;10,INDEX(INDIRECT(CM166),$E166,CQ$28)&lt;=INDEX(INDIRECT(CM166),$E166,$F166)),0,(INDEX(INDIRECT(CM166),$E166,$F166)-INDEX(INDIRECT(CM166),$E166,CQ$28))*(10-INDEX(INDIRECT("times"&amp;CK$2),$F166,CQ$28))/10)</f>
        <v>0</v>
      </c>
      <c r="CR166" s="47">
        <f ca="1">IF(OR(INDEX(INDIRECT("times"&amp;CK$2),$F166,CR$28)&gt;10,INDEX(INDIRECT(CM166),$E166,CR$28)&lt;=INDEX(INDIRECT(CM166),$E166,$F166)),0,(INDEX(INDIRECT(CM166),$E166,$F166)-INDEX(INDIRECT(CM166),$E166,CR$28))*(10-INDEX(INDIRECT("times"&amp;CK$2),$F166,CR$28))/10)</f>
        <v>0</v>
      </c>
      <c r="CS166" s="47">
        <f ca="1">IF(OR(INDEX(INDIRECT("times"&amp;CK$2),$F166,CS$28)&gt;10,INDEX(INDIRECT(CM166),$E166,CS$28)&lt;=INDEX(INDIRECT(CM166),$E166,$F166)),0,(INDEX(INDIRECT(CM166),$E166,$F166)-INDEX(INDIRECT(CM166),$E166,CS$28))*(10-INDEX(INDIRECT("times"&amp;CK$2),$F166,CS$28))/10)</f>
        <v>0</v>
      </c>
      <c r="CT166" s="47">
        <f ca="1">IF(OR(INDEX(INDIRECT("times"&amp;CK$2),$F166,CT$28)&gt;10,INDEX(INDIRECT(CM166),$E166,CT$28)&lt;=INDEX(INDIRECT(CM166),$E166,$F166)),0,(INDEX(INDIRECT(CM166),$E166,$F166)-INDEX(INDIRECT(CM166),$E166,CT$28))*(10-INDEX(INDIRECT("times"&amp;CK$2),$F166,CT$28))/10)</f>
        <v>0</v>
      </c>
      <c r="CU166" s="47">
        <f ca="1">IF(OR(INDEX(INDIRECT("times"&amp;CK$2),$F166,CU$28)&gt;10,INDEX(INDIRECT(CM166),$E166,CU$28)&lt;=INDEX(INDIRECT(CM166),$E166,$F166)),0,(INDEX(INDIRECT(CM166),$E166,$F166)-INDEX(INDIRECT(CM166),$E166,CU$28))*(10-INDEX(INDIRECT("times"&amp;CK$2),$F166,CU$28))/10)</f>
        <v>0</v>
      </c>
      <c r="CV166" s="47">
        <f ca="1">IF(OR(INDEX(INDIRECT("times"&amp;CK$2),$F166,CV$28)&gt;10,INDEX(INDIRECT(CM166),$E166,CV$28)&lt;=INDEX(INDIRECT(CM166),$E166,$F166)),0,(INDEX(INDIRECT(CM166),$E166,$F166)-INDEX(INDIRECT(CM166),$E166,CV$28))*(10-INDEX(INDIRECT("times"&amp;CK$2),$F166,CV$28))/10)</f>
        <v>0</v>
      </c>
      <c r="CW166" s="47">
        <f ca="1">IF(OR(INDEX(INDIRECT("times"&amp;CK$2),$F166,CW$28)&gt;10,INDEX(INDIRECT(CM166),$E166,CW$28)&lt;=INDEX(INDIRECT(CM166),$E166,$F166)),0,(INDEX(INDIRECT(CM166),$E166,$F166)-INDEX(INDIRECT(CM166),$E166,CW$28))*(10-INDEX(INDIRECT("times"&amp;CK$2),$F166,CW$28))/10)</f>
        <v>0</v>
      </c>
      <c r="CX166" s="47">
        <f ca="1">IF(OR(INDEX(INDIRECT("times"&amp;CK$2),$F166,CX$28)&gt;10,INDEX(INDIRECT(CM166),$E166,CX$28)&lt;=INDEX(INDIRECT(CM166),$E166,$F166)),0,(INDEX(INDIRECT(CM166),$E166,$F166)-INDEX(INDIRECT(CM166),$E166,CX$28))*(10-INDEX(INDIRECT("times"&amp;CK$2),$F166,CX$28))/10)</f>
        <v>0</v>
      </c>
      <c r="CY166" s="47">
        <f ca="1">IF(OR(INDEX(INDIRECT("times"&amp;CK$2),$F166,CY$28)&gt;10,INDEX(INDIRECT(CM166),$E166,CY$28)&lt;=INDEX(INDIRECT(CM166),$E166,$F166)),0,(INDEX(INDIRECT(CM166),$E166,$F166)-INDEX(INDIRECT(CM166),$E166,CY$28))*(10-INDEX(INDIRECT("times"&amp;CK$2),$F166,CY$28))/10)</f>
        <v>0</v>
      </c>
      <c r="CZ166" s="47">
        <f ca="1">IF(OR(INDEX(INDIRECT("times"&amp;CK$2),$F166,CZ$28)&gt;10,INDEX(INDIRECT(CM166),$E166,CZ$28)&lt;=INDEX(INDIRECT(CM166),$E166,$F166)),0,(INDEX(INDIRECT(CM166),$E166,$F166)-INDEX(INDIRECT(CM166),$E166,CZ$28))*(10-INDEX(INDIRECT("times"&amp;CK$2),$F166,CZ$28))/10)</f>
        <v>0</v>
      </c>
      <c r="DA166" s="47">
        <f ca="1">IF(OR(INDEX(INDIRECT("times"&amp;CK$2),$F166,DA$28)&gt;10,INDEX(INDIRECT(CM166),$E166,DA$28)&lt;=INDEX(INDIRECT(CM166),$E166,$F166)),0,(INDEX(INDIRECT(CM166),$E166,$F166)-INDEX(INDIRECT(CM166),$E166,DA$28))*(10-INDEX(INDIRECT("times"&amp;CK$2),$F166,DA$28))/10)</f>
        <v>0</v>
      </c>
      <c r="DB166" s="47">
        <f ca="1">IF(OR(INDEX(INDIRECT("times"&amp;CK$2),$F166,DB$28)&gt;10,INDEX(INDIRECT(CM166),$E166,DB$28)&lt;=INDEX(INDIRECT(CM166),$E166,$F166)),0,(INDEX(INDIRECT(CM166),$E166,$F166)-INDEX(INDIRECT(CM166),$E166,DB$28))*(10-INDEX(INDIRECT("times"&amp;CK$2),$F166,DB$28))/10)</f>
        <v>0</v>
      </c>
      <c r="DC166" s="47">
        <f ca="1">IF(OR(INDEX(INDIRECT("times"&amp;CK$2),$F166,DC$28)&gt;10,INDEX(INDIRECT(CM166),$E166,DC$28)&lt;=INDEX(INDIRECT(CM166),$E166,$F166)),0,(INDEX(INDIRECT(CM166),$E166,$F166)-INDEX(INDIRECT(CM166),$E166,DC$28))*(10-INDEX(INDIRECT("times"&amp;CK$2),$F166,DC$28))/10)</f>
        <v>0</v>
      </c>
      <c r="DD166" s="47">
        <f ca="1">IF(OR(INDEX(INDIRECT("times"&amp;CK$2),$F166,DD$28)&gt;10,INDEX(INDIRECT(CM166),$E166,DD$28)&lt;=INDEX(INDIRECT(CM166),$E166,$F166)),0,(INDEX(INDIRECT(CM166),$E166,$F166)-INDEX(INDIRECT(CM166),$E166,DD$28))*(10-INDEX(INDIRECT("times"&amp;CK$2),$F166,DD$28))/10)</f>
        <v>0</v>
      </c>
      <c r="DE166" s="47">
        <f ca="1">IF(OR(INDEX(INDIRECT("times"&amp;CK$2),$F166,DE$28)&gt;10,INDEX(INDIRECT(CM166),$E166,DE$28)&lt;=INDEX(INDIRECT(CM166),$E166,$F166)),0,(INDEX(INDIRECT(CM166),$E166,$F166)-INDEX(INDIRECT(CM166),$E166,DE$28))*(10-INDEX(INDIRECT("times"&amp;CK$2),$F166,DE$28))/10)</f>
        <v>0</v>
      </c>
      <c r="DF166" s="47">
        <f ca="1">IF(OR(INDEX(INDIRECT("times"&amp;CK$2),$F166,DF$28)&gt;10,INDEX(INDIRECT(CM166),$E166,DF$28)&lt;=INDEX(INDIRECT(CM166),$E166,$F166)),0,(INDEX(INDIRECT(CM166),$E166,$F166)-INDEX(INDIRECT(CM166),$E166,DF$28))*(10-INDEX(INDIRECT("times"&amp;CK$2),$F166,DF$28))/10)</f>
        <v>0</v>
      </c>
      <c r="DG166" s="47">
        <f ca="1">IF(OR(INDEX(INDIRECT("times"&amp;CK$2),$F166,DG$28)&gt;10,INDEX(INDIRECT(CM166),$E166,DG$28)&lt;=INDEX(INDIRECT(CM166),$E166,$F166)),0,(INDEX(INDIRECT(CM166),$E166,$F166)-INDEX(INDIRECT(CM166),$E166,DG$28))*(10-INDEX(INDIRECT("times"&amp;CK$2),$F166,DG$28))/10)</f>
        <v>0</v>
      </c>
      <c r="DH166" s="47">
        <f ca="1">IF(OR(INDEX(INDIRECT("times"&amp;CK$2),$F166,DH$28)&gt;10,INDEX(INDIRECT(CM166),$E166,DH$28)&lt;=INDEX(INDIRECT(CM166),$E166,$F166)),0,(INDEX(INDIRECT(CM166),$E166,$F166)-INDEX(INDIRECT(CM166),$E166,DH$28))*(10-INDEX(INDIRECT("times"&amp;CK$2),$F166,DH$28))/10)</f>
        <v>0</v>
      </c>
      <c r="DI166" s="47">
        <f ca="1">IF(OR(INDEX(INDIRECT("times"&amp;CK$2),$F166,DI$28)&gt;10,INDEX(INDIRECT(CM166),$E166,DI$28)&lt;=INDEX(INDIRECT(CM166),$E166,$F166)),0,(INDEX(INDIRECT(CM166),$E166,$F166)-INDEX(INDIRECT(CM166),$E166,DI$28))*(10-INDEX(INDIRECT("times"&amp;CK$2),$F166,DI$28))/10)</f>
        <v>0</v>
      </c>
      <c r="DJ166" s="48">
        <f ca="1">IF(OR(INDEX(INDIRECT("times"&amp;CK$2),$F166,DJ$28)&gt;10,INDEX(INDIRECT(CM166),$E166,DJ$28)&lt;=INDEX(INDIRECT(CM166),$E166,$F166)),0,(INDEX(INDIRECT(CM166),$E166,$F166)-INDEX(INDIRECT(CM166),$E166,DJ$28))*(10-INDEX(INDIRECT("times"&amp;CK$2),$F166,DJ$28))/10)</f>
        <v>0</v>
      </c>
      <c r="DK166" s="201">
        <v>19</v>
      </c>
      <c r="DM166" s="18" t="s">
        <v>207</v>
      </c>
      <c r="DN166" s="122">
        <f>DM131</f>
        <v>1</v>
      </c>
      <c r="DO166" s="122" t="str">
        <f>DM132</f>
        <v>shop3564</v>
      </c>
      <c r="DP166" s="210" t="str">
        <f t="shared" si="602"/>
        <v>core1_shop3564</v>
      </c>
      <c r="DQ166" s="122">
        <v>1</v>
      </c>
      <c r="DR166" s="33">
        <v>19</v>
      </c>
      <c r="DS166" s="46">
        <f ca="1">IF(OR(INDEX(INDIRECT("times"&amp;DN$2),$F166,DS$28)&gt;10,INDEX(INDIRECT(DP166),$E166,DS$28)&lt;=INDEX(INDIRECT(DP166),$E166,$F166)),0,(INDEX(INDIRECT(DP166),$E166,$F166)-INDEX(INDIRECT(DP166),$E166,DS$28))*(10-INDEX(INDIRECT("times"&amp;DN$2),$F166,DS$28))/10)</f>
        <v>0</v>
      </c>
      <c r="DT166" s="47">
        <f ca="1">IF(OR(INDEX(INDIRECT("times"&amp;DN$2),$F166,DT$28)&gt;10,INDEX(INDIRECT(DP166),$E166,DT$28)&lt;=INDEX(INDIRECT(DP166),$E166,$F166)),0,(INDEX(INDIRECT(DP166),$E166,$F166)-INDEX(INDIRECT(DP166),$E166,DT$28))*(10-INDEX(INDIRECT("times"&amp;DN$2),$F166,DT$28))/10)</f>
        <v>0</v>
      </c>
      <c r="DU166" s="47">
        <f ca="1">IF(OR(INDEX(INDIRECT("times"&amp;DN$2),$F166,DU$28)&gt;10,INDEX(INDIRECT(DP166),$E166,DU$28)&lt;=INDEX(INDIRECT(DP166),$E166,$F166)),0,(INDEX(INDIRECT(DP166),$E166,$F166)-INDEX(INDIRECT(DP166),$E166,DU$28))*(10-INDEX(INDIRECT("times"&amp;DN$2),$F166,DU$28))/10)</f>
        <v>0</v>
      </c>
      <c r="DV166" s="47">
        <f ca="1">IF(OR(INDEX(INDIRECT("times"&amp;DN$2),$F166,DV$28)&gt;10,INDEX(INDIRECT(DP166),$E166,DV$28)&lt;=INDEX(INDIRECT(DP166),$E166,$F166)),0,(INDEX(INDIRECT(DP166),$E166,$F166)-INDEX(INDIRECT(DP166),$E166,DV$28))*(10-INDEX(INDIRECT("times"&amp;DN$2),$F166,DV$28))/10)</f>
        <v>0</v>
      </c>
      <c r="DW166" s="47">
        <f ca="1">IF(OR(INDEX(INDIRECT("times"&amp;DN$2),$F166,DW$28)&gt;10,INDEX(INDIRECT(DP166),$E166,DW$28)&lt;=INDEX(INDIRECT(DP166),$E166,$F166)),0,(INDEX(INDIRECT(DP166),$E166,$F166)-INDEX(INDIRECT(DP166),$E166,DW$28))*(10-INDEX(INDIRECT("times"&amp;DN$2),$F166,DW$28))/10)</f>
        <v>0</v>
      </c>
      <c r="DX166" s="47">
        <f ca="1">IF(OR(INDEX(INDIRECT("times"&amp;DN$2),$F166,DX$28)&gt;10,INDEX(INDIRECT(DP166),$E166,DX$28)&lt;=INDEX(INDIRECT(DP166),$E166,$F166)),0,(INDEX(INDIRECT(DP166),$E166,$F166)-INDEX(INDIRECT(DP166),$E166,DX$28))*(10-INDEX(INDIRECT("times"&amp;DN$2),$F166,DX$28))/10)</f>
        <v>0</v>
      </c>
      <c r="DY166" s="47">
        <f ca="1">IF(OR(INDEX(INDIRECT("times"&amp;DN$2),$F166,DY$28)&gt;10,INDEX(INDIRECT(DP166),$E166,DY$28)&lt;=INDEX(INDIRECT(DP166),$E166,$F166)),0,(INDEX(INDIRECT(DP166),$E166,$F166)-INDEX(INDIRECT(DP166),$E166,DY$28))*(10-INDEX(INDIRECT("times"&amp;DN$2),$F166,DY$28))/10)</f>
        <v>0</v>
      </c>
      <c r="DZ166" s="47">
        <f ca="1">IF(OR(INDEX(INDIRECT("times"&amp;DN$2),$F166,DZ$28)&gt;10,INDEX(INDIRECT(DP166),$E166,DZ$28)&lt;=INDEX(INDIRECT(DP166),$E166,$F166)),0,(INDEX(INDIRECT(DP166),$E166,$F166)-INDEX(INDIRECT(DP166),$E166,DZ$28))*(10-INDEX(INDIRECT("times"&amp;DN$2),$F166,DZ$28))/10)</f>
        <v>0</v>
      </c>
      <c r="EA166" s="47">
        <f ca="1">IF(OR(INDEX(INDIRECT("times"&amp;DN$2),$F166,EA$28)&gt;10,INDEX(INDIRECT(DP166),$E166,EA$28)&lt;=INDEX(INDIRECT(DP166),$E166,$F166)),0,(INDEX(INDIRECT(DP166),$E166,$F166)-INDEX(INDIRECT(DP166),$E166,EA$28))*(10-INDEX(INDIRECT("times"&amp;DN$2),$F166,EA$28))/10)</f>
        <v>0</v>
      </c>
      <c r="EB166" s="47">
        <f ca="1">IF(OR(INDEX(INDIRECT("times"&amp;DN$2),$F166,EB$28)&gt;10,INDEX(INDIRECT(DP166),$E166,EB$28)&lt;=INDEX(INDIRECT(DP166),$E166,$F166)),0,(INDEX(INDIRECT(DP166),$E166,$F166)-INDEX(INDIRECT(DP166),$E166,EB$28))*(10-INDEX(INDIRECT("times"&amp;DN$2),$F166,EB$28))/10)</f>
        <v>0</v>
      </c>
      <c r="EC166" s="47">
        <f ca="1">IF(OR(INDEX(INDIRECT("times"&amp;DN$2),$F166,EC$28)&gt;10,INDEX(INDIRECT(DP166),$E166,EC$28)&lt;=INDEX(INDIRECT(DP166),$E166,$F166)),0,(INDEX(INDIRECT(DP166),$E166,$F166)-INDEX(INDIRECT(DP166),$E166,EC$28))*(10-INDEX(INDIRECT("times"&amp;DN$2),$F166,EC$28))/10)</f>
        <v>0</v>
      </c>
      <c r="ED166" s="47">
        <f ca="1">IF(OR(INDEX(INDIRECT("times"&amp;DN$2),$F166,ED$28)&gt;10,INDEX(INDIRECT(DP166),$E166,ED$28)&lt;=INDEX(INDIRECT(DP166),$E166,$F166)),0,(INDEX(INDIRECT(DP166),$E166,$F166)-INDEX(INDIRECT(DP166),$E166,ED$28))*(10-INDEX(INDIRECT("times"&amp;DN$2),$F166,ED$28))/10)</f>
        <v>0</v>
      </c>
      <c r="EE166" s="47">
        <f ca="1">IF(OR(INDEX(INDIRECT("times"&amp;DN$2),$F166,EE$28)&gt;10,INDEX(INDIRECT(DP166),$E166,EE$28)&lt;=INDEX(INDIRECT(DP166),$E166,$F166)),0,(INDEX(INDIRECT(DP166),$E166,$F166)-INDEX(INDIRECT(DP166),$E166,EE$28))*(10-INDEX(INDIRECT("times"&amp;DN$2),$F166,EE$28))/10)</f>
        <v>0</v>
      </c>
      <c r="EF166" s="47">
        <f ca="1">IF(OR(INDEX(INDIRECT("times"&amp;DN$2),$F166,EF$28)&gt;10,INDEX(INDIRECT(DP166),$E166,EF$28)&lt;=INDEX(INDIRECT(DP166),$E166,$F166)),0,(INDEX(INDIRECT(DP166),$E166,$F166)-INDEX(INDIRECT(DP166),$E166,EF$28))*(10-INDEX(INDIRECT("times"&amp;DN$2),$F166,EF$28))/10)</f>
        <v>0</v>
      </c>
      <c r="EG166" s="47">
        <f ca="1">IF(OR(INDEX(INDIRECT("times"&amp;DN$2),$F166,EG$28)&gt;10,INDEX(INDIRECT(DP166),$E166,EG$28)&lt;=INDEX(INDIRECT(DP166),$E166,$F166)),0,(INDEX(INDIRECT(DP166),$E166,$F166)-INDEX(INDIRECT(DP166),$E166,EG$28))*(10-INDEX(INDIRECT("times"&amp;DN$2),$F166,EG$28))/10)</f>
        <v>0</v>
      </c>
      <c r="EH166" s="47">
        <f ca="1">IF(OR(INDEX(INDIRECT("times"&amp;DN$2),$F166,EH$28)&gt;10,INDEX(INDIRECT(DP166),$E166,EH$28)&lt;=INDEX(INDIRECT(DP166),$E166,$F166)),0,(INDEX(INDIRECT(DP166),$E166,$F166)-INDEX(INDIRECT(DP166),$E166,EH$28))*(10-INDEX(INDIRECT("times"&amp;DN$2),$F166,EH$28))/10)</f>
        <v>0</v>
      </c>
      <c r="EI166" s="47">
        <f ca="1">IF(OR(INDEX(INDIRECT("times"&amp;DN$2),$F166,EI$28)&gt;10,INDEX(INDIRECT(DP166),$E166,EI$28)&lt;=INDEX(INDIRECT(DP166),$E166,$F166)),0,(INDEX(INDIRECT(DP166),$E166,$F166)-INDEX(INDIRECT(DP166),$E166,EI$28))*(10-INDEX(INDIRECT("times"&amp;DN$2),$F166,EI$28))/10)</f>
        <v>0</v>
      </c>
      <c r="EJ166" s="47">
        <f ca="1">IF(OR(INDEX(INDIRECT("times"&amp;DN$2),$F166,EJ$28)&gt;10,INDEX(INDIRECT(DP166),$E166,EJ$28)&lt;=INDEX(INDIRECT(DP166),$E166,$F166)),0,(INDEX(INDIRECT(DP166),$E166,$F166)-INDEX(INDIRECT(DP166),$E166,EJ$28))*(10-INDEX(INDIRECT("times"&amp;DN$2),$F166,EJ$28))/10)</f>
        <v>0</v>
      </c>
      <c r="EK166" s="47">
        <f ca="1">IF(OR(INDEX(INDIRECT("times"&amp;DN$2),$F166,EK$28)&gt;10,INDEX(INDIRECT(DP166),$E166,EK$28)&lt;=INDEX(INDIRECT(DP166),$E166,$F166)),0,(INDEX(INDIRECT(DP166),$E166,$F166)-INDEX(INDIRECT(DP166),$E166,EK$28))*(10-INDEX(INDIRECT("times"&amp;DN$2),$F166,EK$28))/10)</f>
        <v>0</v>
      </c>
      <c r="EL166" s="47">
        <f ca="1">IF(OR(INDEX(INDIRECT("times"&amp;DN$2),$F166,EL$28)&gt;10,INDEX(INDIRECT(DP166),$E166,EL$28)&lt;=INDEX(INDIRECT(DP166),$E166,$F166)),0,(INDEX(INDIRECT(DP166),$E166,$F166)-INDEX(INDIRECT(DP166),$E166,EL$28))*(10-INDEX(INDIRECT("times"&amp;DN$2),$F166,EL$28))/10)</f>
        <v>0</v>
      </c>
      <c r="EM166" s="48">
        <f ca="1">IF(OR(INDEX(INDIRECT("times"&amp;DN$2),$F166,EM$28)&gt;10,INDEX(INDIRECT(DP166),$E166,EM$28)&lt;=INDEX(INDIRECT(DP166),$E166,$F166)),0,(INDEX(INDIRECT(DP166),$E166,$F166)-INDEX(INDIRECT(DP166),$E166,EM$28))*(10-INDEX(INDIRECT("times"&amp;DN$2),$F166,EM$28))/10)</f>
        <v>0</v>
      </c>
      <c r="EN166" s="201">
        <v>19</v>
      </c>
      <c r="EP166" s="18" t="s">
        <v>207</v>
      </c>
      <c r="EQ166" s="122">
        <f>EP131</f>
        <v>1</v>
      </c>
      <c r="ER166" s="122" t="str">
        <f>EP132</f>
        <v>lei3564</v>
      </c>
      <c r="ES166" s="210" t="str">
        <f t="shared" si="603"/>
        <v>core1_lei3564</v>
      </c>
      <c r="ET166" s="122">
        <v>1</v>
      </c>
      <c r="EU166" s="33">
        <v>19</v>
      </c>
      <c r="EV166" s="46">
        <f ca="1">IF(OR(INDEX(INDIRECT("times"&amp;EQ$2),$F166,EV$28)&gt;10,INDEX(INDIRECT(ES166),$E166,EV$28)&lt;=INDEX(INDIRECT(ES166),$E166,$F166)),0,(INDEX(INDIRECT(ES166),$E166,$F166)-INDEX(INDIRECT(ES166),$E166,EV$28))*(10-INDEX(INDIRECT("times"&amp;EQ$2),$F166,EV$28))/10)</f>
        <v>0</v>
      </c>
      <c r="EW166" s="47">
        <f ca="1">IF(OR(INDEX(INDIRECT("times"&amp;EQ$2),$F166,EW$28)&gt;10,INDEX(INDIRECT(ES166),$E166,EW$28)&lt;=INDEX(INDIRECT(ES166),$E166,$F166)),0,(INDEX(INDIRECT(ES166),$E166,$F166)-INDEX(INDIRECT(ES166),$E166,EW$28))*(10-INDEX(INDIRECT("times"&amp;EQ$2),$F166,EW$28))/10)</f>
        <v>0</v>
      </c>
      <c r="EX166" s="47">
        <f ca="1">IF(OR(INDEX(INDIRECT("times"&amp;EQ$2),$F166,EX$28)&gt;10,INDEX(INDIRECT(ES166),$E166,EX$28)&lt;=INDEX(INDIRECT(ES166),$E166,$F166)),0,(INDEX(INDIRECT(ES166),$E166,$F166)-INDEX(INDIRECT(ES166),$E166,EX$28))*(10-INDEX(INDIRECT("times"&amp;EQ$2),$F166,EX$28))/10)</f>
        <v>0</v>
      </c>
      <c r="EY166" s="47">
        <f ca="1">IF(OR(INDEX(INDIRECT("times"&amp;EQ$2),$F166,EY$28)&gt;10,INDEX(INDIRECT(ES166),$E166,EY$28)&lt;=INDEX(INDIRECT(ES166),$E166,$F166)),0,(INDEX(INDIRECT(ES166),$E166,$F166)-INDEX(INDIRECT(ES166),$E166,EY$28))*(10-INDEX(INDIRECT("times"&amp;EQ$2),$F166,EY$28))/10)</f>
        <v>0</v>
      </c>
      <c r="EZ166" s="47">
        <f ca="1">IF(OR(INDEX(INDIRECT("times"&amp;EQ$2),$F166,EZ$28)&gt;10,INDEX(INDIRECT(ES166),$E166,EZ$28)&lt;=INDEX(INDIRECT(ES166),$E166,$F166)),0,(INDEX(INDIRECT(ES166),$E166,$F166)-INDEX(INDIRECT(ES166),$E166,EZ$28))*(10-INDEX(INDIRECT("times"&amp;EQ$2),$F166,EZ$28))/10)</f>
        <v>0</v>
      </c>
      <c r="FA166" s="47">
        <f ca="1">IF(OR(INDEX(INDIRECT("times"&amp;EQ$2),$F166,FA$28)&gt;10,INDEX(INDIRECT(ES166),$E166,FA$28)&lt;=INDEX(INDIRECT(ES166),$E166,$F166)),0,(INDEX(INDIRECT(ES166),$E166,$F166)-INDEX(INDIRECT(ES166),$E166,FA$28))*(10-INDEX(INDIRECT("times"&amp;EQ$2),$F166,FA$28))/10)</f>
        <v>0</v>
      </c>
      <c r="FB166" s="47">
        <f ca="1">IF(OR(INDEX(INDIRECT("times"&amp;EQ$2),$F166,FB$28)&gt;10,INDEX(INDIRECT(ES166),$E166,FB$28)&lt;=INDEX(INDIRECT(ES166),$E166,$F166)),0,(INDEX(INDIRECT(ES166),$E166,$F166)-INDEX(INDIRECT(ES166),$E166,FB$28))*(10-INDEX(INDIRECT("times"&amp;EQ$2),$F166,FB$28))/10)</f>
        <v>0</v>
      </c>
      <c r="FC166" s="47">
        <f ca="1">IF(OR(INDEX(INDIRECT("times"&amp;EQ$2),$F166,FC$28)&gt;10,INDEX(INDIRECT(ES166),$E166,FC$28)&lt;=INDEX(INDIRECT(ES166),$E166,$F166)),0,(INDEX(INDIRECT(ES166),$E166,$F166)-INDEX(INDIRECT(ES166),$E166,FC$28))*(10-INDEX(INDIRECT("times"&amp;EQ$2),$F166,FC$28))/10)</f>
        <v>0</v>
      </c>
      <c r="FD166" s="47">
        <f ca="1">IF(OR(INDEX(INDIRECT("times"&amp;EQ$2),$F166,FD$28)&gt;10,INDEX(INDIRECT(ES166),$E166,FD$28)&lt;=INDEX(INDIRECT(ES166),$E166,$F166)),0,(INDEX(INDIRECT(ES166),$E166,$F166)-INDEX(INDIRECT(ES166),$E166,FD$28))*(10-INDEX(INDIRECT("times"&amp;EQ$2),$F166,FD$28))/10)</f>
        <v>0</v>
      </c>
      <c r="FE166" s="47">
        <f ca="1">IF(OR(INDEX(INDIRECT("times"&amp;EQ$2),$F166,FE$28)&gt;10,INDEX(INDIRECT(ES166),$E166,FE$28)&lt;=INDEX(INDIRECT(ES166),$E166,$F166)),0,(INDEX(INDIRECT(ES166),$E166,$F166)-INDEX(INDIRECT(ES166),$E166,FE$28))*(10-INDEX(INDIRECT("times"&amp;EQ$2),$F166,FE$28))/10)</f>
        <v>0</v>
      </c>
      <c r="FF166" s="47">
        <f ca="1">IF(OR(INDEX(INDIRECT("times"&amp;EQ$2),$F166,FF$28)&gt;10,INDEX(INDIRECT(ES166),$E166,FF$28)&lt;=INDEX(INDIRECT(ES166),$E166,$F166)),0,(INDEX(INDIRECT(ES166),$E166,$F166)-INDEX(INDIRECT(ES166),$E166,FF$28))*(10-INDEX(INDIRECT("times"&amp;EQ$2),$F166,FF$28))/10)</f>
        <v>0</v>
      </c>
      <c r="FG166" s="47">
        <f ca="1">IF(OR(INDEX(INDIRECT("times"&amp;EQ$2),$F166,FG$28)&gt;10,INDEX(INDIRECT(ES166),$E166,FG$28)&lt;=INDEX(INDIRECT(ES166),$E166,$F166)),0,(INDEX(INDIRECT(ES166),$E166,$F166)-INDEX(INDIRECT(ES166),$E166,FG$28))*(10-INDEX(INDIRECT("times"&amp;EQ$2),$F166,FG$28))/10)</f>
        <v>0</v>
      </c>
      <c r="FH166" s="47">
        <f ca="1">IF(OR(INDEX(INDIRECT("times"&amp;EQ$2),$F166,FH$28)&gt;10,INDEX(INDIRECT(ES166),$E166,FH$28)&lt;=INDEX(INDIRECT(ES166),$E166,$F166)),0,(INDEX(INDIRECT(ES166),$E166,$F166)-INDEX(INDIRECT(ES166),$E166,FH$28))*(10-INDEX(INDIRECT("times"&amp;EQ$2),$F166,FH$28))/10)</f>
        <v>0</v>
      </c>
      <c r="FI166" s="47">
        <f ca="1">IF(OR(INDEX(INDIRECT("times"&amp;EQ$2),$F166,FI$28)&gt;10,INDEX(INDIRECT(ES166),$E166,FI$28)&lt;=INDEX(INDIRECT(ES166),$E166,$F166)),0,(INDEX(INDIRECT(ES166),$E166,$F166)-INDEX(INDIRECT(ES166),$E166,FI$28))*(10-INDEX(INDIRECT("times"&amp;EQ$2),$F166,FI$28))/10)</f>
        <v>0</v>
      </c>
      <c r="FJ166" s="47">
        <f ca="1">IF(OR(INDEX(INDIRECT("times"&amp;EQ$2),$F166,FJ$28)&gt;10,INDEX(INDIRECT(ES166),$E166,FJ$28)&lt;=INDEX(INDIRECT(ES166),$E166,$F166)),0,(INDEX(INDIRECT(ES166),$E166,$F166)-INDEX(INDIRECT(ES166),$E166,FJ$28))*(10-INDEX(INDIRECT("times"&amp;EQ$2),$F166,FJ$28))/10)</f>
        <v>0</v>
      </c>
      <c r="FK166" s="47">
        <f ca="1">IF(OR(INDEX(INDIRECT("times"&amp;EQ$2),$F166,FK$28)&gt;10,INDEX(INDIRECT(ES166),$E166,FK$28)&lt;=INDEX(INDIRECT(ES166),$E166,$F166)),0,(INDEX(INDIRECT(ES166),$E166,$F166)-INDEX(INDIRECT(ES166),$E166,FK$28))*(10-INDEX(INDIRECT("times"&amp;EQ$2),$F166,FK$28))/10)</f>
        <v>0</v>
      </c>
      <c r="FL166" s="47">
        <f ca="1">IF(OR(INDEX(INDIRECT("times"&amp;EQ$2),$F166,FL$28)&gt;10,INDEX(INDIRECT(ES166),$E166,FL$28)&lt;=INDEX(INDIRECT(ES166),$E166,$F166)),0,(INDEX(INDIRECT(ES166),$E166,$F166)-INDEX(INDIRECT(ES166),$E166,FL$28))*(10-INDEX(INDIRECT("times"&amp;EQ$2),$F166,FL$28))/10)</f>
        <v>0</v>
      </c>
      <c r="FM166" s="47">
        <f ca="1">IF(OR(INDEX(INDIRECT("times"&amp;EQ$2),$F166,FM$28)&gt;10,INDEX(INDIRECT(ES166),$E166,FM$28)&lt;=INDEX(INDIRECT(ES166),$E166,$F166)),0,(INDEX(INDIRECT(ES166),$E166,$F166)-INDEX(INDIRECT(ES166),$E166,FM$28))*(10-INDEX(INDIRECT("times"&amp;EQ$2),$F166,FM$28))/10)</f>
        <v>0</v>
      </c>
      <c r="FN166" s="47">
        <f ca="1">IF(OR(INDEX(INDIRECT("times"&amp;EQ$2),$F166,FN$28)&gt;10,INDEX(INDIRECT(ES166),$E166,FN$28)&lt;=INDEX(INDIRECT(ES166),$E166,$F166)),0,(INDEX(INDIRECT(ES166),$E166,$F166)-INDEX(INDIRECT(ES166),$E166,FN$28))*(10-INDEX(INDIRECT("times"&amp;EQ$2),$F166,FN$28))/10)</f>
        <v>0</v>
      </c>
      <c r="FO166" s="47">
        <f ca="1">IF(OR(INDEX(INDIRECT("times"&amp;EQ$2),$F166,FO$28)&gt;10,INDEX(INDIRECT(ES166),$E166,FO$28)&lt;=INDEX(INDIRECT(ES166),$E166,$F166)),0,(INDEX(INDIRECT(ES166),$E166,$F166)-INDEX(INDIRECT(ES166),$E166,FO$28))*(10-INDEX(INDIRECT("times"&amp;EQ$2),$F166,FO$28))/10)</f>
        <v>0</v>
      </c>
      <c r="FP166" s="48">
        <f ca="1">IF(OR(INDEX(INDIRECT("times"&amp;EQ$2),$F166,FP$28)&gt;10,INDEX(INDIRECT(ES166),$E166,FP$28)&lt;=INDEX(INDIRECT(ES166),$E166,$F166)),0,(INDEX(INDIRECT(ES166),$E166,$F166)-INDEX(INDIRECT(ES166),$E166,FP$28))*(10-INDEX(INDIRECT("times"&amp;EQ$2),$F166,FP$28))/10)</f>
        <v>0</v>
      </c>
      <c r="FQ166" s="201">
        <v>19</v>
      </c>
      <c r="FS166" s="18" t="s">
        <v>207</v>
      </c>
      <c r="FT166" s="122">
        <f>FS131</f>
        <v>1</v>
      </c>
      <c r="FU166" s="122" t="str">
        <f>FS132</f>
        <v>shop65</v>
      </c>
      <c r="FV166" s="210" t="str">
        <f t="shared" si="604"/>
        <v>core1_shop65</v>
      </c>
      <c r="FW166" s="122">
        <v>1</v>
      </c>
      <c r="FX166" s="33">
        <v>19</v>
      </c>
      <c r="FY166" s="46">
        <f ca="1">IF(OR(INDEX(INDIRECT("times"&amp;FT$2),$F166,FY$28)&gt;10,INDEX(INDIRECT(FV166),$E166,FY$28)&lt;=INDEX(INDIRECT(FV166),$E166,$F166)),0,(INDEX(INDIRECT(FV166),$E166,$F166)-INDEX(INDIRECT(FV166),$E166,FY$28))*(10-INDEX(INDIRECT("times"&amp;FT$2),$F166,FY$28))/10)</f>
        <v>0</v>
      </c>
      <c r="FZ166" s="47">
        <f ca="1">IF(OR(INDEX(INDIRECT("times"&amp;FT$2),$F166,FZ$28)&gt;10,INDEX(INDIRECT(FV166),$E166,FZ$28)&lt;=INDEX(INDIRECT(FV166),$E166,$F166)),0,(INDEX(INDIRECT(FV166),$E166,$F166)-INDEX(INDIRECT(FV166),$E166,FZ$28))*(10-INDEX(INDIRECT("times"&amp;FT$2),$F166,FZ$28))/10)</f>
        <v>0</v>
      </c>
      <c r="GA166" s="47">
        <f ca="1">IF(OR(INDEX(INDIRECT("times"&amp;FT$2),$F166,GA$28)&gt;10,INDEX(INDIRECT(FV166),$E166,GA$28)&lt;=INDEX(INDIRECT(FV166),$E166,$F166)),0,(INDEX(INDIRECT(FV166),$E166,$F166)-INDEX(INDIRECT(FV166),$E166,GA$28))*(10-INDEX(INDIRECT("times"&amp;FT$2),$F166,GA$28))/10)</f>
        <v>0</v>
      </c>
      <c r="GB166" s="47">
        <f ca="1">IF(OR(INDEX(INDIRECT("times"&amp;FT$2),$F166,GB$28)&gt;10,INDEX(INDIRECT(FV166),$E166,GB$28)&lt;=INDEX(INDIRECT(FV166),$E166,$F166)),0,(INDEX(INDIRECT(FV166),$E166,$F166)-INDEX(INDIRECT(FV166),$E166,GB$28))*(10-INDEX(INDIRECT("times"&amp;FT$2),$F166,GB$28))/10)</f>
        <v>0</v>
      </c>
      <c r="GC166" s="47">
        <f ca="1">IF(OR(INDEX(INDIRECT("times"&amp;FT$2),$F166,GC$28)&gt;10,INDEX(INDIRECT(FV166),$E166,GC$28)&lt;=INDEX(INDIRECT(FV166),$E166,$F166)),0,(INDEX(INDIRECT(FV166),$E166,$F166)-INDEX(INDIRECT(FV166),$E166,GC$28))*(10-INDEX(INDIRECT("times"&amp;FT$2),$F166,GC$28))/10)</f>
        <v>0</v>
      </c>
      <c r="GD166" s="47">
        <f ca="1">IF(OR(INDEX(INDIRECT("times"&amp;FT$2),$F166,GD$28)&gt;10,INDEX(INDIRECT(FV166),$E166,GD$28)&lt;=INDEX(INDIRECT(FV166),$E166,$F166)),0,(INDEX(INDIRECT(FV166),$E166,$F166)-INDEX(INDIRECT(FV166),$E166,GD$28))*(10-INDEX(INDIRECT("times"&amp;FT$2),$F166,GD$28))/10)</f>
        <v>0</v>
      </c>
      <c r="GE166" s="47">
        <f ca="1">IF(OR(INDEX(INDIRECT("times"&amp;FT$2),$F166,GE$28)&gt;10,INDEX(INDIRECT(FV166),$E166,GE$28)&lt;=INDEX(INDIRECT(FV166),$E166,$F166)),0,(INDEX(INDIRECT(FV166),$E166,$F166)-INDEX(INDIRECT(FV166),$E166,GE$28))*(10-INDEX(INDIRECT("times"&amp;FT$2),$F166,GE$28))/10)</f>
        <v>0</v>
      </c>
      <c r="GF166" s="47">
        <f ca="1">IF(OR(INDEX(INDIRECT("times"&amp;FT$2),$F166,GF$28)&gt;10,INDEX(INDIRECT(FV166),$E166,GF$28)&lt;=INDEX(INDIRECT(FV166),$E166,$F166)),0,(INDEX(INDIRECT(FV166),$E166,$F166)-INDEX(INDIRECT(FV166),$E166,GF$28))*(10-INDEX(INDIRECT("times"&amp;FT$2),$F166,GF$28))/10)</f>
        <v>0</v>
      </c>
      <c r="GG166" s="47">
        <f ca="1">IF(OR(INDEX(INDIRECT("times"&amp;FT$2),$F166,GG$28)&gt;10,INDEX(INDIRECT(FV166),$E166,GG$28)&lt;=INDEX(INDIRECT(FV166),$E166,$F166)),0,(INDEX(INDIRECT(FV166),$E166,$F166)-INDEX(INDIRECT(FV166),$E166,GG$28))*(10-INDEX(INDIRECT("times"&amp;FT$2),$F166,GG$28))/10)</f>
        <v>0</v>
      </c>
      <c r="GH166" s="47">
        <f ca="1">IF(OR(INDEX(INDIRECT("times"&amp;FT$2),$F166,GH$28)&gt;10,INDEX(INDIRECT(FV166),$E166,GH$28)&lt;=INDEX(INDIRECT(FV166),$E166,$F166)),0,(INDEX(INDIRECT(FV166),$E166,$F166)-INDEX(INDIRECT(FV166),$E166,GH$28))*(10-INDEX(INDIRECT("times"&amp;FT$2),$F166,GH$28))/10)</f>
        <v>0</v>
      </c>
      <c r="GI166" s="47">
        <f ca="1">IF(OR(INDEX(INDIRECT("times"&amp;FT$2),$F166,GI$28)&gt;10,INDEX(INDIRECT(FV166),$E166,GI$28)&lt;=INDEX(INDIRECT(FV166),$E166,$F166)),0,(INDEX(INDIRECT(FV166),$E166,$F166)-INDEX(INDIRECT(FV166),$E166,GI$28))*(10-INDEX(INDIRECT("times"&amp;FT$2),$F166,GI$28))/10)</f>
        <v>0</v>
      </c>
      <c r="GJ166" s="47">
        <f ca="1">IF(OR(INDEX(INDIRECT("times"&amp;FT$2),$F166,GJ$28)&gt;10,INDEX(INDIRECT(FV166),$E166,GJ$28)&lt;=INDEX(INDIRECT(FV166),$E166,$F166)),0,(INDEX(INDIRECT(FV166),$E166,$F166)-INDEX(INDIRECT(FV166),$E166,GJ$28))*(10-INDEX(INDIRECT("times"&amp;FT$2),$F166,GJ$28))/10)</f>
        <v>0</v>
      </c>
      <c r="GK166" s="47">
        <f ca="1">IF(OR(INDEX(INDIRECT("times"&amp;FT$2),$F166,GK$28)&gt;10,INDEX(INDIRECT(FV166),$E166,GK$28)&lt;=INDEX(INDIRECT(FV166),$E166,$F166)),0,(INDEX(INDIRECT(FV166),$E166,$F166)-INDEX(INDIRECT(FV166),$E166,GK$28))*(10-INDEX(INDIRECT("times"&amp;FT$2),$F166,GK$28))/10)</f>
        <v>0</v>
      </c>
      <c r="GL166" s="47">
        <f ca="1">IF(OR(INDEX(INDIRECT("times"&amp;FT$2),$F166,GL$28)&gt;10,INDEX(INDIRECT(FV166),$E166,GL$28)&lt;=INDEX(INDIRECT(FV166),$E166,$F166)),0,(INDEX(INDIRECT(FV166),$E166,$F166)-INDEX(INDIRECT(FV166),$E166,GL$28))*(10-INDEX(INDIRECT("times"&amp;FT$2),$F166,GL$28))/10)</f>
        <v>0</v>
      </c>
      <c r="GM166" s="47">
        <f ca="1">IF(OR(INDEX(INDIRECT("times"&amp;FT$2),$F166,GM$28)&gt;10,INDEX(INDIRECT(FV166),$E166,GM$28)&lt;=INDEX(INDIRECT(FV166),$E166,$F166)),0,(INDEX(INDIRECT(FV166),$E166,$F166)-INDEX(INDIRECT(FV166),$E166,GM$28))*(10-INDEX(INDIRECT("times"&amp;FT$2),$F166,GM$28))/10)</f>
        <v>0</v>
      </c>
      <c r="GN166" s="47">
        <f ca="1">IF(OR(INDEX(INDIRECT("times"&amp;FT$2),$F166,GN$28)&gt;10,INDEX(INDIRECT(FV166),$E166,GN$28)&lt;=INDEX(INDIRECT(FV166),$E166,$F166)),0,(INDEX(INDIRECT(FV166),$E166,$F166)-INDEX(INDIRECT(FV166),$E166,GN$28))*(10-INDEX(INDIRECT("times"&amp;FT$2),$F166,GN$28))/10)</f>
        <v>0</v>
      </c>
      <c r="GO166" s="47">
        <f ca="1">IF(OR(INDEX(INDIRECT("times"&amp;FT$2),$F166,GO$28)&gt;10,INDEX(INDIRECT(FV166),$E166,GO$28)&lt;=INDEX(INDIRECT(FV166),$E166,$F166)),0,(INDEX(INDIRECT(FV166),$E166,$F166)-INDEX(INDIRECT(FV166),$E166,GO$28))*(10-INDEX(INDIRECT("times"&amp;FT$2),$F166,GO$28))/10)</f>
        <v>0</v>
      </c>
      <c r="GP166" s="47">
        <f ca="1">IF(OR(INDEX(INDIRECT("times"&amp;FT$2),$F166,GP$28)&gt;10,INDEX(INDIRECT(FV166),$E166,GP$28)&lt;=INDEX(INDIRECT(FV166),$E166,$F166)),0,(INDEX(INDIRECT(FV166),$E166,$F166)-INDEX(INDIRECT(FV166),$E166,GP$28))*(10-INDEX(INDIRECT("times"&amp;FT$2),$F166,GP$28))/10)</f>
        <v>0</v>
      </c>
      <c r="GQ166" s="47">
        <f ca="1">IF(OR(INDEX(INDIRECT("times"&amp;FT$2),$F166,GQ$28)&gt;10,INDEX(INDIRECT(FV166),$E166,GQ$28)&lt;=INDEX(INDIRECT(FV166),$E166,$F166)),0,(INDEX(INDIRECT(FV166),$E166,$F166)-INDEX(INDIRECT(FV166),$E166,GQ$28))*(10-INDEX(INDIRECT("times"&amp;FT$2),$F166,GQ$28))/10)</f>
        <v>0</v>
      </c>
      <c r="GR166" s="47">
        <f ca="1">IF(OR(INDEX(INDIRECT("times"&amp;FT$2),$F166,GR$28)&gt;10,INDEX(INDIRECT(FV166),$E166,GR$28)&lt;=INDEX(INDIRECT(FV166),$E166,$F166)),0,(INDEX(INDIRECT(FV166),$E166,$F166)-INDEX(INDIRECT(FV166),$E166,GR$28))*(10-INDEX(INDIRECT("times"&amp;FT$2),$F166,GR$28))/10)</f>
        <v>0</v>
      </c>
      <c r="GS166" s="48">
        <f ca="1">IF(OR(INDEX(INDIRECT("times"&amp;FT$2),$F166,GS$28)&gt;10,INDEX(INDIRECT(FV166),$E166,GS$28)&lt;=INDEX(INDIRECT(FV166),$E166,$F166)),0,(INDEX(INDIRECT(FV166),$E166,$F166)-INDEX(INDIRECT(FV166),$E166,GS$28))*(10-INDEX(INDIRECT("times"&amp;FT$2),$F166,GS$28))/10)</f>
        <v>0</v>
      </c>
      <c r="GT166" s="201">
        <v>19</v>
      </c>
      <c r="GV166" s="18" t="s">
        <v>207</v>
      </c>
      <c r="GW166" s="122">
        <f>GV131</f>
        <v>1</v>
      </c>
      <c r="GX166" s="122" t="str">
        <f>GV132</f>
        <v>lei65</v>
      </c>
      <c r="GY166" s="210" t="str">
        <f t="shared" si="605"/>
        <v>core1_lei65</v>
      </c>
      <c r="GZ166" s="122">
        <v>1</v>
      </c>
      <c r="HA166" s="33">
        <v>19</v>
      </c>
      <c r="HB166" s="46">
        <f ca="1">IF(OR(INDEX(INDIRECT("times"&amp;GW$2),$F166,HB$28)&gt;10,INDEX(INDIRECT(GY166),$E166,HB$28)&lt;=INDEX(INDIRECT(GY166),$E166,$F166)),0,(INDEX(INDIRECT(GY166),$E166,$F166)-INDEX(INDIRECT(GY166),$E166,HB$28))*(10-INDEX(INDIRECT("times"&amp;GW$2),$F166,HB$28))/10)</f>
        <v>0</v>
      </c>
      <c r="HC166" s="47">
        <f ca="1">IF(OR(INDEX(INDIRECT("times"&amp;GW$2),$F166,HC$28)&gt;10,INDEX(INDIRECT(GY166),$E166,HC$28)&lt;=INDEX(INDIRECT(GY166),$E166,$F166)),0,(INDEX(INDIRECT(GY166),$E166,$F166)-INDEX(INDIRECT(GY166),$E166,HC$28))*(10-INDEX(INDIRECT("times"&amp;GW$2),$F166,HC$28))/10)</f>
        <v>0</v>
      </c>
      <c r="HD166" s="47">
        <f ca="1">IF(OR(INDEX(INDIRECT("times"&amp;GW$2),$F166,HD$28)&gt;10,INDEX(INDIRECT(GY166),$E166,HD$28)&lt;=INDEX(INDIRECT(GY166),$E166,$F166)),0,(INDEX(INDIRECT(GY166),$E166,$F166)-INDEX(INDIRECT(GY166),$E166,HD$28))*(10-INDEX(INDIRECT("times"&amp;GW$2),$F166,HD$28))/10)</f>
        <v>0</v>
      </c>
      <c r="HE166" s="47">
        <f ca="1">IF(OR(INDEX(INDIRECT("times"&amp;GW$2),$F166,HE$28)&gt;10,INDEX(INDIRECT(GY166),$E166,HE$28)&lt;=INDEX(INDIRECT(GY166),$E166,$F166)),0,(INDEX(INDIRECT(GY166),$E166,$F166)-INDEX(INDIRECT(GY166),$E166,HE$28))*(10-INDEX(INDIRECT("times"&amp;GW$2),$F166,HE$28))/10)</f>
        <v>0</v>
      </c>
      <c r="HF166" s="47">
        <f ca="1">IF(OR(INDEX(INDIRECT("times"&amp;GW$2),$F166,HF$28)&gt;10,INDEX(INDIRECT(GY166),$E166,HF$28)&lt;=INDEX(INDIRECT(GY166),$E166,$F166)),0,(INDEX(INDIRECT(GY166),$E166,$F166)-INDEX(INDIRECT(GY166),$E166,HF$28))*(10-INDEX(INDIRECT("times"&amp;GW$2),$F166,HF$28))/10)</f>
        <v>0</v>
      </c>
      <c r="HG166" s="47">
        <f ca="1">IF(OR(INDEX(INDIRECT("times"&amp;GW$2),$F166,HG$28)&gt;10,INDEX(INDIRECT(GY166),$E166,HG$28)&lt;=INDEX(INDIRECT(GY166),$E166,$F166)),0,(INDEX(INDIRECT(GY166),$E166,$F166)-INDEX(INDIRECT(GY166),$E166,HG$28))*(10-INDEX(INDIRECT("times"&amp;GW$2),$F166,HG$28))/10)</f>
        <v>0</v>
      </c>
      <c r="HH166" s="47">
        <f ca="1">IF(OR(INDEX(INDIRECT("times"&amp;GW$2),$F166,HH$28)&gt;10,INDEX(INDIRECT(GY166),$E166,HH$28)&lt;=INDEX(INDIRECT(GY166),$E166,$F166)),0,(INDEX(INDIRECT(GY166),$E166,$F166)-INDEX(INDIRECT(GY166),$E166,HH$28))*(10-INDEX(INDIRECT("times"&amp;GW$2),$F166,HH$28))/10)</f>
        <v>0</v>
      </c>
      <c r="HI166" s="47">
        <f ca="1">IF(OR(INDEX(INDIRECT("times"&amp;GW$2),$F166,HI$28)&gt;10,INDEX(INDIRECT(GY166),$E166,HI$28)&lt;=INDEX(INDIRECT(GY166),$E166,$F166)),0,(INDEX(INDIRECT(GY166),$E166,$F166)-INDEX(INDIRECT(GY166),$E166,HI$28))*(10-INDEX(INDIRECT("times"&amp;GW$2),$F166,HI$28))/10)</f>
        <v>0</v>
      </c>
      <c r="HJ166" s="47">
        <f ca="1">IF(OR(INDEX(INDIRECT("times"&amp;GW$2),$F166,HJ$28)&gt;10,INDEX(INDIRECT(GY166),$E166,HJ$28)&lt;=INDEX(INDIRECT(GY166),$E166,$F166)),0,(INDEX(INDIRECT(GY166),$E166,$F166)-INDEX(INDIRECT(GY166),$E166,HJ$28))*(10-INDEX(INDIRECT("times"&amp;GW$2),$F166,HJ$28))/10)</f>
        <v>0</v>
      </c>
      <c r="HK166" s="47">
        <f ca="1">IF(OR(INDEX(INDIRECT("times"&amp;GW$2),$F166,HK$28)&gt;10,INDEX(INDIRECT(GY166),$E166,HK$28)&lt;=INDEX(INDIRECT(GY166),$E166,$F166)),0,(INDEX(INDIRECT(GY166),$E166,$F166)-INDEX(INDIRECT(GY166),$E166,HK$28))*(10-INDEX(INDIRECT("times"&amp;GW$2),$F166,HK$28))/10)</f>
        <v>0</v>
      </c>
      <c r="HL166" s="47">
        <f ca="1">IF(OR(INDEX(INDIRECT("times"&amp;GW$2),$F166,HL$28)&gt;10,INDEX(INDIRECT(GY166),$E166,HL$28)&lt;=INDEX(INDIRECT(GY166),$E166,$F166)),0,(INDEX(INDIRECT(GY166),$E166,$F166)-INDEX(INDIRECT(GY166),$E166,HL$28))*(10-INDEX(INDIRECT("times"&amp;GW$2),$F166,HL$28))/10)</f>
        <v>0</v>
      </c>
      <c r="HM166" s="47">
        <f ca="1">IF(OR(INDEX(INDIRECT("times"&amp;GW$2),$F166,HM$28)&gt;10,INDEX(INDIRECT(GY166),$E166,HM$28)&lt;=INDEX(INDIRECT(GY166),$E166,$F166)),0,(INDEX(INDIRECT(GY166),$E166,$F166)-INDEX(INDIRECT(GY166),$E166,HM$28))*(10-INDEX(INDIRECT("times"&amp;GW$2),$F166,HM$28))/10)</f>
        <v>0</v>
      </c>
      <c r="HN166" s="47">
        <f ca="1">IF(OR(INDEX(INDIRECT("times"&amp;GW$2),$F166,HN$28)&gt;10,INDEX(INDIRECT(GY166),$E166,HN$28)&lt;=INDEX(INDIRECT(GY166),$E166,$F166)),0,(INDEX(INDIRECT(GY166),$E166,$F166)-INDEX(INDIRECT(GY166),$E166,HN$28))*(10-INDEX(INDIRECT("times"&amp;GW$2),$F166,HN$28))/10)</f>
        <v>0</v>
      </c>
      <c r="HO166" s="47">
        <f ca="1">IF(OR(INDEX(INDIRECT("times"&amp;GW$2),$F166,HO$28)&gt;10,INDEX(INDIRECT(GY166),$E166,HO$28)&lt;=INDEX(INDIRECT(GY166),$E166,$F166)),0,(INDEX(INDIRECT(GY166),$E166,$F166)-INDEX(INDIRECT(GY166),$E166,HO$28))*(10-INDEX(INDIRECT("times"&amp;GW$2),$F166,HO$28))/10)</f>
        <v>0</v>
      </c>
      <c r="HP166" s="47">
        <f ca="1">IF(OR(INDEX(INDIRECT("times"&amp;GW$2),$F166,HP$28)&gt;10,INDEX(INDIRECT(GY166),$E166,HP$28)&lt;=INDEX(INDIRECT(GY166),$E166,$F166)),0,(INDEX(INDIRECT(GY166),$E166,$F166)-INDEX(INDIRECT(GY166),$E166,HP$28))*(10-INDEX(INDIRECT("times"&amp;GW$2),$F166,HP$28))/10)</f>
        <v>0</v>
      </c>
      <c r="HQ166" s="47">
        <f ca="1">IF(OR(INDEX(INDIRECT("times"&amp;GW$2),$F166,HQ$28)&gt;10,INDEX(INDIRECT(GY166),$E166,HQ$28)&lt;=INDEX(INDIRECT(GY166),$E166,$F166)),0,(INDEX(INDIRECT(GY166),$E166,$F166)-INDEX(INDIRECT(GY166),$E166,HQ$28))*(10-INDEX(INDIRECT("times"&amp;GW$2),$F166,HQ$28))/10)</f>
        <v>0</v>
      </c>
      <c r="HR166" s="47">
        <f ca="1">IF(OR(INDEX(INDIRECT("times"&amp;GW$2),$F166,HR$28)&gt;10,INDEX(INDIRECT(GY166),$E166,HR$28)&lt;=INDEX(INDIRECT(GY166),$E166,$F166)),0,(INDEX(INDIRECT(GY166),$E166,$F166)-INDEX(INDIRECT(GY166),$E166,HR$28))*(10-INDEX(INDIRECT("times"&amp;GW$2),$F166,HR$28))/10)</f>
        <v>0</v>
      </c>
      <c r="HS166" s="47">
        <f ca="1">IF(OR(INDEX(INDIRECT("times"&amp;GW$2),$F166,HS$28)&gt;10,INDEX(INDIRECT(GY166),$E166,HS$28)&lt;=INDEX(INDIRECT(GY166),$E166,$F166)),0,(INDEX(INDIRECT(GY166),$E166,$F166)-INDEX(INDIRECT(GY166),$E166,HS$28))*(10-INDEX(INDIRECT("times"&amp;GW$2),$F166,HS$28))/10)</f>
        <v>0</v>
      </c>
      <c r="HT166" s="47">
        <f ca="1">IF(OR(INDEX(INDIRECT("times"&amp;GW$2),$F166,HT$28)&gt;10,INDEX(INDIRECT(GY166),$E166,HT$28)&lt;=INDEX(INDIRECT(GY166),$E166,$F166)),0,(INDEX(INDIRECT(GY166),$E166,$F166)-INDEX(INDIRECT(GY166),$E166,HT$28))*(10-INDEX(INDIRECT("times"&amp;GW$2),$F166,HT$28))/10)</f>
        <v>0</v>
      </c>
      <c r="HU166" s="47">
        <f ca="1">IF(OR(INDEX(INDIRECT("times"&amp;GW$2),$F166,HU$28)&gt;10,INDEX(INDIRECT(GY166),$E166,HU$28)&lt;=INDEX(INDIRECT(GY166),$E166,$F166)),0,(INDEX(INDIRECT(GY166),$E166,$F166)-INDEX(INDIRECT(GY166),$E166,HU$28))*(10-INDEX(INDIRECT("times"&amp;GW$2),$F166,HU$28))/10)</f>
        <v>0</v>
      </c>
      <c r="HV166" s="48">
        <f ca="1">IF(OR(INDEX(INDIRECT("times"&amp;GW$2),$F166,HV$28)&gt;10,INDEX(INDIRECT(GY166),$E166,HV$28)&lt;=INDEX(INDIRECT(GY166),$E166,$F166)),0,(INDEX(INDIRECT(GY166),$E166,$F166)-INDEX(INDIRECT(GY166),$E166,HV$28))*(10-INDEX(INDIRECT("times"&amp;GW$2),$F166,HV$28))/10)</f>
        <v>0</v>
      </c>
      <c r="HW166" s="201">
        <v>19</v>
      </c>
    </row>
    <row r="167" spans="1:231" ht="15">
      <c r="A167" s="18" t="s">
        <v>208</v>
      </c>
      <c r="B167" s="122">
        <f>A131</f>
        <v>1</v>
      </c>
      <c r="C167" s="122" t="str">
        <f>A132</f>
        <v>work1834</v>
      </c>
      <c r="D167" s="210" t="str">
        <f t="shared" si="598"/>
        <v>core1_work1834</v>
      </c>
      <c r="E167" s="122">
        <v>1</v>
      </c>
      <c r="F167" s="33">
        <v>20</v>
      </c>
      <c r="G167" s="46">
        <f ca="1">IF(OR(INDEX(INDIRECT("times"&amp;B$2),$F167,G$28)&gt;10,INDEX(INDIRECT(D167),$E167,G$28)&lt;=INDEX(INDIRECT(D167),$E167,$F167)),0,(INDEX(INDIRECT(D167),$E167,$F167)-INDEX(INDIRECT(D167),$E167,G$28))*(10-INDEX(INDIRECT("times"&amp;B$2),$F167,G$28))/10)</f>
        <v>0</v>
      </c>
      <c r="H167" s="47">
        <f ca="1">IF(OR(INDEX(INDIRECT("times"&amp;B$2),$F167,H$28)&gt;10,INDEX(INDIRECT(D167),$E167,H$28)&lt;=INDEX(INDIRECT(D167),$E167,$F167)),0,(INDEX(INDIRECT(D167),$E167,$F167)-INDEX(INDIRECT(D167),$E167,H$28))*(10-INDEX(INDIRECT("times"&amp;B$2),$F167,H$28))/10)</f>
        <v>0</v>
      </c>
      <c r="I167" s="47">
        <f ca="1">IF(OR(INDEX(INDIRECT("times"&amp;B$2),$F167,I$28)&gt;10,INDEX(INDIRECT(D167),$E167,I$28)&lt;=INDEX(INDIRECT(D167),$E167,$F167)),0,(INDEX(INDIRECT(D167),$E167,$F167)-INDEX(INDIRECT(D167),$E167,I$28))*(10-INDEX(INDIRECT("times"&amp;B$2),$F167,I$28))/10)</f>
        <v>0</v>
      </c>
      <c r="J167" s="47">
        <f ca="1">IF(OR(INDEX(INDIRECT("times"&amp;B$2),$F167,J$28)&gt;10,INDEX(INDIRECT(D167),$E167,J$28)&lt;=INDEX(INDIRECT(D167),$E167,$F167)),0,(INDEX(INDIRECT(D167),$E167,$F167)-INDEX(INDIRECT(D167),$E167,J$28))*(10-INDEX(INDIRECT("times"&amp;B$2),$F167,J$28))/10)</f>
        <v>0</v>
      </c>
      <c r="K167" s="47">
        <f ca="1">IF(OR(INDEX(INDIRECT("times"&amp;B$2),$F167,K$28)&gt;10,INDEX(INDIRECT(D167),$E167,K$28)&lt;=INDEX(INDIRECT(D167),$E167,$F167)),0,(INDEX(INDIRECT(D167),$E167,$F167)-INDEX(INDIRECT(D167),$E167,K$28))*(10-INDEX(INDIRECT("times"&amp;B$2),$F167,K$28))/10)</f>
        <v>0</v>
      </c>
      <c r="L167" s="47">
        <f ca="1">IF(OR(INDEX(INDIRECT("times"&amp;B$2),$F167,L$28)&gt;10,INDEX(INDIRECT(D167),$E167,L$28)&lt;=INDEX(INDIRECT(D167),$E167,$F167)),0,(INDEX(INDIRECT(D167),$E167,$F167)-INDEX(INDIRECT(D167),$E167,L$28))*(10-INDEX(INDIRECT("times"&amp;B$2),$F167,L$28))/10)</f>
        <v>0</v>
      </c>
      <c r="M167" s="47">
        <f ca="1">IF(OR(INDEX(INDIRECT("times"&amp;B$2),$F167,M$28)&gt;10,INDEX(INDIRECT(D167),$E167,M$28)&lt;=INDEX(INDIRECT(D167),$E167,$F167)),0,(INDEX(INDIRECT(D167),$E167,$F167)-INDEX(INDIRECT(D167),$E167,M$28))*(10-INDEX(INDIRECT("times"&amp;B$2),$F167,M$28))/10)</f>
        <v>0</v>
      </c>
      <c r="N167" s="47">
        <f ca="1">IF(OR(INDEX(INDIRECT("times"&amp;B$2),$F167,N$28)&gt;10,INDEX(INDIRECT(D167),$E167,N$28)&lt;=INDEX(INDIRECT(D167),$E167,$F167)),0,(INDEX(INDIRECT(D167),$E167,$F167)-INDEX(INDIRECT(D167),$E167,N$28))*(10-INDEX(INDIRECT("times"&amp;B$2),$F167,N$28))/10)</f>
        <v>0</v>
      </c>
      <c r="O167" s="47">
        <f ca="1">IF(OR(INDEX(INDIRECT("times"&amp;B$2),$F167,O$28)&gt;10,INDEX(INDIRECT(D167),$E167,O$28)&lt;=INDEX(INDIRECT(D167),$E167,$F167)),0,(INDEX(INDIRECT(D167),$E167,$F167)-INDEX(INDIRECT(D167),$E167,O$28))*(10-INDEX(INDIRECT("times"&amp;B$2),$F167,O$28))/10)</f>
        <v>0</v>
      </c>
      <c r="P167" s="47">
        <f ca="1">IF(OR(INDEX(INDIRECT("times"&amp;B$2),$F167,P$28)&gt;10,INDEX(INDIRECT(D167),$E167,P$28)&lt;=INDEX(INDIRECT(D167),$E167,$F167)),0,(INDEX(INDIRECT(D167),$E167,$F167)-INDEX(INDIRECT(D167),$E167,P$28))*(10-INDEX(INDIRECT("times"&amp;B$2),$F167,P$28))/10)</f>
        <v>0</v>
      </c>
      <c r="Q167" s="47">
        <f ca="1">IF(OR(INDEX(INDIRECT("times"&amp;B$2),$F167,Q$28)&gt;10,INDEX(INDIRECT(D167),$E167,Q$28)&lt;=INDEX(INDIRECT(D167),$E167,$F167)),0,(INDEX(INDIRECT(D167),$E167,$F167)-INDEX(INDIRECT(D167),$E167,Q$28))*(10-INDEX(INDIRECT("times"&amp;B$2),$F167,Q$28))/10)</f>
        <v>0</v>
      </c>
      <c r="R167" s="47">
        <f ca="1">IF(OR(INDEX(INDIRECT("times"&amp;B$2),$F167,R$28)&gt;10,INDEX(INDIRECT(D167),$E167,R$28)&lt;=INDEX(INDIRECT(D167),$E167,$F167)),0,(INDEX(INDIRECT(D167),$E167,$F167)-INDEX(INDIRECT(D167),$E167,R$28))*(10-INDEX(INDIRECT("times"&amp;B$2),$F167,R$28))/10)</f>
        <v>0</v>
      </c>
      <c r="S167" s="47">
        <f ca="1">IF(OR(INDEX(INDIRECT("times"&amp;B$2),$F167,S$28)&gt;10,INDEX(INDIRECT(D167),$E167,S$28)&lt;=INDEX(INDIRECT(D167),$E167,$F167)),0,(INDEX(INDIRECT(D167),$E167,$F167)-INDEX(INDIRECT(D167),$E167,S$28))*(10-INDEX(INDIRECT("times"&amp;B$2),$F167,S$28))/10)</f>
        <v>0</v>
      </c>
      <c r="T167" s="47">
        <f ca="1">IF(OR(INDEX(INDIRECT("times"&amp;B$2),$F167,T$28)&gt;10,INDEX(INDIRECT(D167),$E167,T$28)&lt;=INDEX(INDIRECT(D167),$E167,$F167)),0,(INDEX(INDIRECT(D167),$E167,$F167)-INDEX(INDIRECT(D167),$E167,T$28))*(10-INDEX(INDIRECT("times"&amp;B$2),$F167,T$28))/10)</f>
        <v>0</v>
      </c>
      <c r="U167" s="47">
        <f ca="1">IF(OR(INDEX(INDIRECT("times"&amp;B$2),$F167,U$28)&gt;10,INDEX(INDIRECT(D167),$E167,U$28)&lt;=INDEX(INDIRECT(D167),$E167,$F167)),0,(INDEX(INDIRECT(D167),$E167,$F167)-INDEX(INDIRECT(D167),$E167,U$28))*(10-INDEX(INDIRECT("times"&amp;B$2),$F167,U$28))/10)</f>
        <v>0</v>
      </c>
      <c r="V167" s="47">
        <f ca="1">IF(OR(INDEX(INDIRECT("times"&amp;B$2),$F167,V$28)&gt;10,INDEX(INDIRECT(D167),$E167,V$28)&lt;=INDEX(INDIRECT(D167),$E167,$F167)),0,(INDEX(INDIRECT(D167),$E167,$F167)-INDEX(INDIRECT(D167),$E167,V$28))*(10-INDEX(INDIRECT("times"&amp;B$2),$F167,V$28))/10)</f>
        <v>0</v>
      </c>
      <c r="W167" s="47">
        <f ca="1">IF(OR(INDEX(INDIRECT("times"&amp;B$2),$F167,W$28)&gt;10,INDEX(INDIRECT(D167),$E167,W$28)&lt;=INDEX(INDIRECT(D167),$E167,$F167)),0,(INDEX(INDIRECT(D167),$E167,$F167)-INDEX(INDIRECT(D167),$E167,W$28))*(10-INDEX(INDIRECT("times"&amp;B$2),$F167,W$28))/10)</f>
        <v>0</v>
      </c>
      <c r="X167" s="47">
        <f ca="1">IF(OR(INDEX(INDIRECT("times"&amp;B$2),$F167,X$28)&gt;10,INDEX(INDIRECT(D167),$E167,X$28)&lt;=INDEX(INDIRECT(D167),$E167,$F167)),0,(INDEX(INDIRECT(D167),$E167,$F167)-INDEX(INDIRECT(D167),$E167,X$28))*(10-INDEX(INDIRECT("times"&amp;B$2),$F167,X$28))/10)</f>
        <v>0</v>
      </c>
      <c r="Y167" s="47">
        <f ca="1">IF(OR(INDEX(INDIRECT("times"&amp;B$2),$F167,Y$28)&gt;10,INDEX(INDIRECT(D167),$E167,Y$28)&lt;=INDEX(INDIRECT(D167),$E167,$F167)),0,(INDEX(INDIRECT(D167),$E167,$F167)-INDEX(INDIRECT(D167),$E167,Y$28))*(10-INDEX(INDIRECT("times"&amp;B$2),$F167,Y$28))/10)</f>
        <v>0</v>
      </c>
      <c r="Z167" s="47">
        <f ca="1">IF(OR(INDEX(INDIRECT("times"&amp;B$2),$F167,Z$28)&gt;10,INDEX(INDIRECT(D167),$E167,Z$28)&lt;=INDEX(INDIRECT(D167),$E167,$F167)),0,(INDEX(INDIRECT(D167),$E167,$F167)-INDEX(INDIRECT(D167),$E167,Z$28))*(10-INDEX(INDIRECT("times"&amp;B$2),$F167,Z$28))/10)</f>
        <v>0</v>
      </c>
      <c r="AA167" s="48">
        <f ca="1">IF(OR(INDEX(INDIRECT("times"&amp;B$2),$F167,AA$28)&gt;10,INDEX(INDIRECT(D167),$E167,AA$28)&lt;=INDEX(INDIRECT(D167),$E167,$F167)),0,(INDEX(INDIRECT(D167),$E167,$F167)-INDEX(INDIRECT(D167),$E167,AA$28))*(10-INDEX(INDIRECT("times"&amp;B$2),$F167,AA$28))/10)</f>
        <v>0</v>
      </c>
      <c r="AB167" s="201">
        <v>20</v>
      </c>
      <c r="AD167" s="18" t="s">
        <v>208</v>
      </c>
      <c r="AE167" s="122">
        <f>AD131</f>
        <v>1</v>
      </c>
      <c r="AF167" s="122" t="str">
        <f>AD132</f>
        <v>shop1834</v>
      </c>
      <c r="AG167" s="210" t="str">
        <f t="shared" si="599"/>
        <v>core1_shop1834</v>
      </c>
      <c r="AH167" s="122">
        <v>1</v>
      </c>
      <c r="AI167" s="33">
        <v>20</v>
      </c>
      <c r="AJ167" s="46">
        <f ca="1">IF(OR(INDEX(INDIRECT("times"&amp;AE$2),$F167,AJ$28)&gt;10,INDEX(INDIRECT(AG167),$E167,AJ$28)&lt;=INDEX(INDIRECT(AG167),$E167,$F167)),0,(INDEX(INDIRECT(AG167),$E167,$F167)-INDEX(INDIRECT(AG167),$E167,AJ$28))*(10-INDEX(INDIRECT("times"&amp;AE$2),$F167,AJ$28))/10)</f>
        <v>0</v>
      </c>
      <c r="AK167" s="47">
        <f ca="1">IF(OR(INDEX(INDIRECT("times"&amp;AE$2),$F167,AK$28)&gt;10,INDEX(INDIRECT(AG167),$E167,AK$28)&lt;=INDEX(INDIRECT(AG167),$E167,$F167)),0,(INDEX(INDIRECT(AG167),$E167,$F167)-INDEX(INDIRECT(AG167),$E167,AK$28))*(10-INDEX(INDIRECT("times"&amp;AE$2),$F167,AK$28))/10)</f>
        <v>0</v>
      </c>
      <c r="AL167" s="47">
        <f ca="1">IF(OR(INDEX(INDIRECT("times"&amp;AE$2),$F167,AL$28)&gt;10,INDEX(INDIRECT(AG167),$E167,AL$28)&lt;=INDEX(INDIRECT(AG167),$E167,$F167)),0,(INDEX(INDIRECT(AG167),$E167,$F167)-INDEX(INDIRECT(AG167),$E167,AL$28))*(10-INDEX(INDIRECT("times"&amp;AE$2),$F167,AL$28))/10)</f>
        <v>0</v>
      </c>
      <c r="AM167" s="47">
        <f ca="1">IF(OR(INDEX(INDIRECT("times"&amp;AE$2),$F167,AM$28)&gt;10,INDEX(INDIRECT(AG167),$E167,AM$28)&lt;=INDEX(INDIRECT(AG167),$E167,$F167)),0,(INDEX(INDIRECT(AG167),$E167,$F167)-INDEX(INDIRECT(AG167),$E167,AM$28))*(10-INDEX(INDIRECT("times"&amp;AE$2),$F167,AM$28))/10)</f>
        <v>0</v>
      </c>
      <c r="AN167" s="47">
        <f ca="1">IF(OR(INDEX(INDIRECT("times"&amp;AE$2),$F167,AN$28)&gt;10,INDEX(INDIRECT(AG167),$E167,AN$28)&lt;=INDEX(INDIRECT(AG167),$E167,$F167)),0,(INDEX(INDIRECT(AG167),$E167,$F167)-INDEX(INDIRECT(AG167),$E167,AN$28))*(10-INDEX(INDIRECT("times"&amp;AE$2),$F167,AN$28))/10)</f>
        <v>0</v>
      </c>
      <c r="AO167" s="47">
        <f ca="1">IF(OR(INDEX(INDIRECT("times"&amp;AE$2),$F167,AO$28)&gt;10,INDEX(INDIRECT(AG167),$E167,AO$28)&lt;=INDEX(INDIRECT(AG167),$E167,$F167)),0,(INDEX(INDIRECT(AG167),$E167,$F167)-INDEX(INDIRECT(AG167),$E167,AO$28))*(10-INDEX(INDIRECT("times"&amp;AE$2),$F167,AO$28))/10)</f>
        <v>0</v>
      </c>
      <c r="AP167" s="47">
        <f ca="1">IF(OR(INDEX(INDIRECT("times"&amp;AE$2),$F167,AP$28)&gt;10,INDEX(INDIRECT(AG167),$E167,AP$28)&lt;=INDEX(INDIRECT(AG167),$E167,$F167)),0,(INDEX(INDIRECT(AG167),$E167,$F167)-INDEX(INDIRECT(AG167),$E167,AP$28))*(10-INDEX(INDIRECT("times"&amp;AE$2),$F167,AP$28))/10)</f>
        <v>0</v>
      </c>
      <c r="AQ167" s="47">
        <f ca="1">IF(OR(INDEX(INDIRECT("times"&amp;AE$2),$F167,AQ$28)&gt;10,INDEX(INDIRECT(AG167),$E167,AQ$28)&lt;=INDEX(INDIRECT(AG167),$E167,$F167)),0,(INDEX(INDIRECT(AG167),$E167,$F167)-INDEX(INDIRECT(AG167),$E167,AQ$28))*(10-INDEX(INDIRECT("times"&amp;AE$2),$F167,AQ$28))/10)</f>
        <v>0</v>
      </c>
      <c r="AR167" s="47">
        <f ca="1">IF(OR(INDEX(INDIRECT("times"&amp;AE$2),$F167,AR$28)&gt;10,INDEX(INDIRECT(AG167),$E167,AR$28)&lt;=INDEX(INDIRECT(AG167),$E167,$F167)),0,(INDEX(INDIRECT(AG167),$E167,$F167)-INDEX(INDIRECT(AG167),$E167,AR$28))*(10-INDEX(INDIRECT("times"&amp;AE$2),$F167,AR$28))/10)</f>
        <v>0</v>
      </c>
      <c r="AS167" s="47">
        <f ca="1">IF(OR(INDEX(INDIRECT("times"&amp;AE$2),$F167,AS$28)&gt;10,INDEX(INDIRECT(AG167),$E167,AS$28)&lt;=INDEX(INDIRECT(AG167),$E167,$F167)),0,(INDEX(INDIRECT(AG167),$E167,$F167)-INDEX(INDIRECT(AG167),$E167,AS$28))*(10-INDEX(INDIRECT("times"&amp;AE$2),$F167,AS$28))/10)</f>
        <v>0</v>
      </c>
      <c r="AT167" s="47">
        <f ca="1">IF(OR(INDEX(INDIRECT("times"&amp;AE$2),$F167,AT$28)&gt;10,INDEX(INDIRECT(AG167),$E167,AT$28)&lt;=INDEX(INDIRECT(AG167),$E167,$F167)),0,(INDEX(INDIRECT(AG167),$E167,$F167)-INDEX(INDIRECT(AG167),$E167,AT$28))*(10-INDEX(INDIRECT("times"&amp;AE$2),$F167,AT$28))/10)</f>
        <v>0</v>
      </c>
      <c r="AU167" s="47">
        <f ca="1">IF(OR(INDEX(INDIRECT("times"&amp;AE$2),$F167,AU$28)&gt;10,INDEX(INDIRECT(AG167),$E167,AU$28)&lt;=INDEX(INDIRECT(AG167),$E167,$F167)),0,(INDEX(INDIRECT(AG167),$E167,$F167)-INDEX(INDIRECT(AG167),$E167,AU$28))*(10-INDEX(INDIRECT("times"&amp;AE$2),$F167,AU$28))/10)</f>
        <v>0</v>
      </c>
      <c r="AV167" s="47">
        <f ca="1">IF(OR(INDEX(INDIRECT("times"&amp;AE$2),$F167,AV$28)&gt;10,INDEX(INDIRECT(AG167),$E167,AV$28)&lt;=INDEX(INDIRECT(AG167),$E167,$F167)),0,(INDEX(INDIRECT(AG167),$E167,$F167)-INDEX(INDIRECT(AG167),$E167,AV$28))*(10-INDEX(INDIRECT("times"&amp;AE$2),$F167,AV$28))/10)</f>
        <v>0</v>
      </c>
      <c r="AW167" s="47">
        <f ca="1">IF(OR(INDEX(INDIRECT("times"&amp;AE$2),$F167,AW$28)&gt;10,INDEX(INDIRECT(AG167),$E167,AW$28)&lt;=INDEX(INDIRECT(AG167),$E167,$F167)),0,(INDEX(INDIRECT(AG167),$E167,$F167)-INDEX(INDIRECT(AG167),$E167,AW$28))*(10-INDEX(INDIRECT("times"&amp;AE$2),$F167,AW$28))/10)</f>
        <v>0</v>
      </c>
      <c r="AX167" s="47">
        <f ca="1">IF(OR(INDEX(INDIRECT("times"&amp;AE$2),$F167,AX$28)&gt;10,INDEX(INDIRECT(AG167),$E167,AX$28)&lt;=INDEX(INDIRECT(AG167),$E167,$F167)),0,(INDEX(INDIRECT(AG167),$E167,$F167)-INDEX(INDIRECT(AG167),$E167,AX$28))*(10-INDEX(INDIRECT("times"&amp;AE$2),$F167,AX$28))/10)</f>
        <v>0</v>
      </c>
      <c r="AY167" s="47">
        <f ca="1">IF(OR(INDEX(INDIRECT("times"&amp;AE$2),$F167,AY$28)&gt;10,INDEX(INDIRECT(AG167),$E167,AY$28)&lt;=INDEX(INDIRECT(AG167),$E167,$F167)),0,(INDEX(INDIRECT(AG167),$E167,$F167)-INDEX(INDIRECT(AG167),$E167,AY$28))*(10-INDEX(INDIRECT("times"&amp;AE$2),$F167,AY$28))/10)</f>
        <v>0</v>
      </c>
      <c r="AZ167" s="47">
        <f ca="1">IF(OR(INDEX(INDIRECT("times"&amp;AE$2),$F167,AZ$28)&gt;10,INDEX(INDIRECT(AG167),$E167,AZ$28)&lt;=INDEX(INDIRECT(AG167),$E167,$F167)),0,(INDEX(INDIRECT(AG167),$E167,$F167)-INDEX(INDIRECT(AG167),$E167,AZ$28))*(10-INDEX(INDIRECT("times"&amp;AE$2),$F167,AZ$28))/10)</f>
        <v>0</v>
      </c>
      <c r="BA167" s="47">
        <f ca="1">IF(OR(INDEX(INDIRECT("times"&amp;AE$2),$F167,BA$28)&gt;10,INDEX(INDIRECT(AG167),$E167,BA$28)&lt;=INDEX(INDIRECT(AG167),$E167,$F167)),0,(INDEX(INDIRECT(AG167),$E167,$F167)-INDEX(INDIRECT(AG167),$E167,BA$28))*(10-INDEX(INDIRECT("times"&amp;AE$2),$F167,BA$28))/10)</f>
        <v>0</v>
      </c>
      <c r="BB167" s="47">
        <f ca="1">IF(OR(INDEX(INDIRECT("times"&amp;AE$2),$F167,BB$28)&gt;10,INDEX(INDIRECT(AG167),$E167,BB$28)&lt;=INDEX(INDIRECT(AG167),$E167,$F167)),0,(INDEX(INDIRECT(AG167),$E167,$F167)-INDEX(INDIRECT(AG167),$E167,BB$28))*(10-INDEX(INDIRECT("times"&amp;AE$2),$F167,BB$28))/10)</f>
        <v>0</v>
      </c>
      <c r="BC167" s="47">
        <f ca="1">IF(OR(INDEX(INDIRECT("times"&amp;AE$2),$F167,BC$28)&gt;10,INDEX(INDIRECT(AG167),$E167,BC$28)&lt;=INDEX(INDIRECT(AG167),$E167,$F167)),0,(INDEX(INDIRECT(AG167),$E167,$F167)-INDEX(INDIRECT(AG167),$E167,BC$28))*(10-INDEX(INDIRECT("times"&amp;AE$2),$F167,BC$28))/10)</f>
        <v>0</v>
      </c>
      <c r="BD167" s="48">
        <f ca="1">IF(OR(INDEX(INDIRECT("times"&amp;AE$2),$F167,BD$28)&gt;10,INDEX(INDIRECT(AG167),$E167,BD$28)&lt;=INDEX(INDIRECT(AG167),$E167,$F167)),0,(INDEX(INDIRECT(AG167),$E167,$F167)-INDEX(INDIRECT(AG167),$E167,BD$28))*(10-INDEX(INDIRECT("times"&amp;AE$2),$F167,BD$28))/10)</f>
        <v>0</v>
      </c>
      <c r="BE167" s="201">
        <v>20</v>
      </c>
      <c r="BG167" s="18" t="s">
        <v>208</v>
      </c>
      <c r="BH167" s="122">
        <f>BG131</f>
        <v>1</v>
      </c>
      <c r="BI167" s="122" t="str">
        <f>BG132</f>
        <v>lei1834</v>
      </c>
      <c r="BJ167" s="210" t="str">
        <f t="shared" si="600"/>
        <v>core1_lei1834</v>
      </c>
      <c r="BK167" s="122">
        <v>1</v>
      </c>
      <c r="BL167" s="33">
        <v>20</v>
      </c>
      <c r="BM167" s="46">
        <f ca="1">IF(OR(INDEX(INDIRECT("times"&amp;BH$2),$F167,BM$28)&gt;10,INDEX(INDIRECT(BJ167),$E167,BM$28)&lt;=INDEX(INDIRECT(BJ167),$E167,$F167)),0,(INDEX(INDIRECT(BJ167),$E167,$F167)-INDEX(INDIRECT(BJ167),$E167,BM$28))*(10-INDEX(INDIRECT("times"&amp;BH$2),$F167,BM$28))/10)</f>
        <v>0</v>
      </c>
      <c r="BN167" s="47">
        <f ca="1">IF(OR(INDEX(INDIRECT("times"&amp;BH$2),$F167,BN$28)&gt;10,INDEX(INDIRECT(BJ167),$E167,BN$28)&lt;=INDEX(INDIRECT(BJ167),$E167,$F167)),0,(INDEX(INDIRECT(BJ167),$E167,$F167)-INDEX(INDIRECT(BJ167),$E167,BN$28))*(10-INDEX(INDIRECT("times"&amp;BH$2),$F167,BN$28))/10)</f>
        <v>0</v>
      </c>
      <c r="BO167" s="47">
        <f ca="1">IF(OR(INDEX(INDIRECT("times"&amp;BH$2),$F167,BO$28)&gt;10,INDEX(INDIRECT(BJ167),$E167,BO$28)&lt;=INDEX(INDIRECT(BJ167),$E167,$F167)),0,(INDEX(INDIRECT(BJ167),$E167,$F167)-INDEX(INDIRECT(BJ167),$E167,BO$28))*(10-INDEX(INDIRECT("times"&amp;BH$2),$F167,BO$28))/10)</f>
        <v>0</v>
      </c>
      <c r="BP167" s="47">
        <f ca="1">IF(OR(INDEX(INDIRECT("times"&amp;BH$2),$F167,BP$28)&gt;10,INDEX(INDIRECT(BJ167),$E167,BP$28)&lt;=INDEX(INDIRECT(BJ167),$E167,$F167)),0,(INDEX(INDIRECT(BJ167),$E167,$F167)-INDEX(INDIRECT(BJ167),$E167,BP$28))*(10-INDEX(INDIRECT("times"&amp;BH$2),$F167,BP$28))/10)</f>
        <v>0</v>
      </c>
      <c r="BQ167" s="47">
        <f ca="1">IF(OR(INDEX(INDIRECT("times"&amp;BH$2),$F167,BQ$28)&gt;10,INDEX(INDIRECT(BJ167),$E167,BQ$28)&lt;=INDEX(INDIRECT(BJ167),$E167,$F167)),0,(INDEX(INDIRECT(BJ167),$E167,$F167)-INDEX(INDIRECT(BJ167),$E167,BQ$28))*(10-INDEX(INDIRECT("times"&amp;BH$2),$F167,BQ$28))/10)</f>
        <v>0</v>
      </c>
      <c r="BR167" s="47">
        <f ca="1">IF(OR(INDEX(INDIRECT("times"&amp;BH$2),$F167,BR$28)&gt;10,INDEX(INDIRECT(BJ167),$E167,BR$28)&lt;=INDEX(INDIRECT(BJ167),$E167,$F167)),0,(INDEX(INDIRECT(BJ167),$E167,$F167)-INDEX(INDIRECT(BJ167),$E167,BR$28))*(10-INDEX(INDIRECT("times"&amp;BH$2),$F167,BR$28))/10)</f>
        <v>0</v>
      </c>
      <c r="BS167" s="47">
        <f ca="1">IF(OR(INDEX(INDIRECT("times"&amp;BH$2),$F167,BS$28)&gt;10,INDEX(INDIRECT(BJ167),$E167,BS$28)&lt;=INDEX(INDIRECT(BJ167),$E167,$F167)),0,(INDEX(INDIRECT(BJ167),$E167,$F167)-INDEX(INDIRECT(BJ167),$E167,BS$28))*(10-INDEX(INDIRECT("times"&amp;BH$2),$F167,BS$28))/10)</f>
        <v>0</v>
      </c>
      <c r="BT167" s="47">
        <f ca="1">IF(OR(INDEX(INDIRECT("times"&amp;BH$2),$F167,BT$28)&gt;10,INDEX(INDIRECT(BJ167),$E167,BT$28)&lt;=INDEX(INDIRECT(BJ167),$E167,$F167)),0,(INDEX(INDIRECT(BJ167),$E167,$F167)-INDEX(INDIRECT(BJ167),$E167,BT$28))*(10-INDEX(INDIRECT("times"&amp;BH$2),$F167,BT$28))/10)</f>
        <v>0</v>
      </c>
      <c r="BU167" s="47">
        <f ca="1">IF(OR(INDEX(INDIRECT("times"&amp;BH$2),$F167,BU$28)&gt;10,INDEX(INDIRECT(BJ167),$E167,BU$28)&lt;=INDEX(INDIRECT(BJ167),$E167,$F167)),0,(INDEX(INDIRECT(BJ167),$E167,$F167)-INDEX(INDIRECT(BJ167),$E167,BU$28))*(10-INDEX(INDIRECT("times"&amp;BH$2),$F167,BU$28))/10)</f>
        <v>0</v>
      </c>
      <c r="BV167" s="47">
        <f ca="1">IF(OR(INDEX(INDIRECT("times"&amp;BH$2),$F167,BV$28)&gt;10,INDEX(INDIRECT(BJ167),$E167,BV$28)&lt;=INDEX(INDIRECT(BJ167),$E167,$F167)),0,(INDEX(INDIRECT(BJ167),$E167,$F167)-INDEX(INDIRECT(BJ167),$E167,BV$28))*(10-INDEX(INDIRECT("times"&amp;BH$2),$F167,BV$28))/10)</f>
        <v>0</v>
      </c>
      <c r="BW167" s="47">
        <f ca="1">IF(OR(INDEX(INDIRECT("times"&amp;BH$2),$F167,BW$28)&gt;10,INDEX(INDIRECT(BJ167),$E167,BW$28)&lt;=INDEX(INDIRECT(BJ167),$E167,$F167)),0,(INDEX(INDIRECT(BJ167),$E167,$F167)-INDEX(INDIRECT(BJ167),$E167,BW$28))*(10-INDEX(INDIRECT("times"&amp;BH$2),$F167,BW$28))/10)</f>
        <v>0</v>
      </c>
      <c r="BX167" s="47">
        <f ca="1">IF(OR(INDEX(INDIRECT("times"&amp;BH$2),$F167,BX$28)&gt;10,INDEX(INDIRECT(BJ167),$E167,BX$28)&lt;=INDEX(INDIRECT(BJ167),$E167,$F167)),0,(INDEX(INDIRECT(BJ167),$E167,$F167)-INDEX(INDIRECT(BJ167),$E167,BX$28))*(10-INDEX(INDIRECT("times"&amp;BH$2),$F167,BX$28))/10)</f>
        <v>0</v>
      </c>
      <c r="BY167" s="47">
        <f ca="1">IF(OR(INDEX(INDIRECT("times"&amp;BH$2),$F167,BY$28)&gt;10,INDEX(INDIRECT(BJ167),$E167,BY$28)&lt;=INDEX(INDIRECT(BJ167),$E167,$F167)),0,(INDEX(INDIRECT(BJ167),$E167,$F167)-INDEX(INDIRECT(BJ167),$E167,BY$28))*(10-INDEX(INDIRECT("times"&amp;BH$2),$F167,BY$28))/10)</f>
        <v>0</v>
      </c>
      <c r="BZ167" s="47">
        <f ca="1">IF(OR(INDEX(INDIRECT("times"&amp;BH$2),$F167,BZ$28)&gt;10,INDEX(INDIRECT(BJ167),$E167,BZ$28)&lt;=INDEX(INDIRECT(BJ167),$E167,$F167)),0,(INDEX(INDIRECT(BJ167),$E167,$F167)-INDEX(INDIRECT(BJ167),$E167,BZ$28))*(10-INDEX(INDIRECT("times"&amp;BH$2),$F167,BZ$28))/10)</f>
        <v>0</v>
      </c>
      <c r="CA167" s="47">
        <f ca="1">IF(OR(INDEX(INDIRECT("times"&amp;BH$2),$F167,CA$28)&gt;10,INDEX(INDIRECT(BJ167),$E167,CA$28)&lt;=INDEX(INDIRECT(BJ167),$E167,$F167)),0,(INDEX(INDIRECT(BJ167),$E167,$F167)-INDEX(INDIRECT(BJ167),$E167,CA$28))*(10-INDEX(INDIRECT("times"&amp;BH$2),$F167,CA$28))/10)</f>
        <v>0</v>
      </c>
      <c r="CB167" s="47">
        <f ca="1">IF(OR(INDEX(INDIRECT("times"&amp;BH$2),$F167,CB$28)&gt;10,INDEX(INDIRECT(BJ167),$E167,CB$28)&lt;=INDEX(INDIRECT(BJ167),$E167,$F167)),0,(INDEX(INDIRECT(BJ167),$E167,$F167)-INDEX(INDIRECT(BJ167),$E167,CB$28))*(10-INDEX(INDIRECT("times"&amp;BH$2),$F167,CB$28))/10)</f>
        <v>0</v>
      </c>
      <c r="CC167" s="47">
        <f ca="1">IF(OR(INDEX(INDIRECT("times"&amp;BH$2),$F167,CC$28)&gt;10,INDEX(INDIRECT(BJ167),$E167,CC$28)&lt;=INDEX(INDIRECT(BJ167),$E167,$F167)),0,(INDEX(INDIRECT(BJ167),$E167,$F167)-INDEX(INDIRECT(BJ167),$E167,CC$28))*(10-INDEX(INDIRECT("times"&amp;BH$2),$F167,CC$28))/10)</f>
        <v>0</v>
      </c>
      <c r="CD167" s="47">
        <f ca="1">IF(OR(INDEX(INDIRECT("times"&amp;BH$2),$F167,CD$28)&gt;10,INDEX(INDIRECT(BJ167),$E167,CD$28)&lt;=INDEX(INDIRECT(BJ167),$E167,$F167)),0,(INDEX(INDIRECT(BJ167),$E167,$F167)-INDEX(INDIRECT(BJ167),$E167,CD$28))*(10-INDEX(INDIRECT("times"&amp;BH$2),$F167,CD$28))/10)</f>
        <v>0</v>
      </c>
      <c r="CE167" s="47">
        <f ca="1">IF(OR(INDEX(INDIRECT("times"&amp;BH$2),$F167,CE$28)&gt;10,INDEX(INDIRECT(BJ167),$E167,CE$28)&lt;=INDEX(INDIRECT(BJ167),$E167,$F167)),0,(INDEX(INDIRECT(BJ167),$E167,$F167)-INDEX(INDIRECT(BJ167),$E167,CE$28))*(10-INDEX(INDIRECT("times"&amp;BH$2),$F167,CE$28))/10)</f>
        <v>0</v>
      </c>
      <c r="CF167" s="47">
        <f ca="1">IF(OR(INDEX(INDIRECT("times"&amp;BH$2),$F167,CF$28)&gt;10,INDEX(INDIRECT(BJ167),$E167,CF$28)&lt;=INDEX(INDIRECT(BJ167),$E167,$F167)),0,(INDEX(INDIRECT(BJ167),$E167,$F167)-INDEX(INDIRECT(BJ167),$E167,CF$28))*(10-INDEX(INDIRECT("times"&amp;BH$2),$F167,CF$28))/10)</f>
        <v>0</v>
      </c>
      <c r="CG167" s="48">
        <f ca="1">IF(OR(INDEX(INDIRECT("times"&amp;BH$2),$F167,CG$28)&gt;10,INDEX(INDIRECT(BJ167),$E167,CG$28)&lt;=INDEX(INDIRECT(BJ167),$E167,$F167)),0,(INDEX(INDIRECT(BJ167),$E167,$F167)-INDEX(INDIRECT(BJ167),$E167,CG$28))*(10-INDEX(INDIRECT("times"&amp;BH$2),$F167,CG$28))/10)</f>
        <v>0</v>
      </c>
      <c r="CH167" s="201">
        <v>20</v>
      </c>
      <c r="CJ167" s="18" t="s">
        <v>208</v>
      </c>
      <c r="CK167" s="122">
        <f>CJ131</f>
        <v>1</v>
      </c>
      <c r="CL167" s="122" t="str">
        <f>CJ132</f>
        <v>work3564</v>
      </c>
      <c r="CM167" s="210" t="str">
        <f t="shared" si="601"/>
        <v>core1_work3564</v>
      </c>
      <c r="CN167" s="122">
        <v>1</v>
      </c>
      <c r="CO167" s="33">
        <v>20</v>
      </c>
      <c r="CP167" s="46">
        <f ca="1">IF(OR(INDEX(INDIRECT("times"&amp;CK$2),$F167,CP$28)&gt;10,INDEX(INDIRECT(CM167),$E167,CP$28)&lt;=INDEX(INDIRECT(CM167),$E167,$F167)),0,(INDEX(INDIRECT(CM167),$E167,$F167)-INDEX(INDIRECT(CM167),$E167,CP$28))*(10-INDEX(INDIRECT("times"&amp;CK$2),$F167,CP$28))/10)</f>
        <v>0</v>
      </c>
      <c r="CQ167" s="47">
        <f ca="1">IF(OR(INDEX(INDIRECT("times"&amp;CK$2),$F167,CQ$28)&gt;10,INDEX(INDIRECT(CM167),$E167,CQ$28)&lt;=INDEX(INDIRECT(CM167),$E167,$F167)),0,(INDEX(INDIRECT(CM167),$E167,$F167)-INDEX(INDIRECT(CM167),$E167,CQ$28))*(10-INDEX(INDIRECT("times"&amp;CK$2),$F167,CQ$28))/10)</f>
        <v>0</v>
      </c>
      <c r="CR167" s="47">
        <f ca="1">IF(OR(INDEX(INDIRECT("times"&amp;CK$2),$F167,CR$28)&gt;10,INDEX(INDIRECT(CM167),$E167,CR$28)&lt;=INDEX(INDIRECT(CM167),$E167,$F167)),0,(INDEX(INDIRECT(CM167),$E167,$F167)-INDEX(INDIRECT(CM167),$E167,CR$28))*(10-INDEX(INDIRECT("times"&amp;CK$2),$F167,CR$28))/10)</f>
        <v>0</v>
      </c>
      <c r="CS167" s="47">
        <f ca="1">IF(OR(INDEX(INDIRECT("times"&amp;CK$2),$F167,CS$28)&gt;10,INDEX(INDIRECT(CM167),$E167,CS$28)&lt;=INDEX(INDIRECT(CM167),$E167,$F167)),0,(INDEX(INDIRECT(CM167),$E167,$F167)-INDEX(INDIRECT(CM167),$E167,CS$28))*(10-INDEX(INDIRECT("times"&amp;CK$2),$F167,CS$28))/10)</f>
        <v>0</v>
      </c>
      <c r="CT167" s="47">
        <f ca="1">IF(OR(INDEX(INDIRECT("times"&amp;CK$2),$F167,CT$28)&gt;10,INDEX(INDIRECT(CM167),$E167,CT$28)&lt;=INDEX(INDIRECT(CM167),$E167,$F167)),0,(INDEX(INDIRECT(CM167),$E167,$F167)-INDEX(INDIRECT(CM167),$E167,CT$28))*(10-INDEX(INDIRECT("times"&amp;CK$2),$F167,CT$28))/10)</f>
        <v>0</v>
      </c>
      <c r="CU167" s="47">
        <f ca="1">IF(OR(INDEX(INDIRECT("times"&amp;CK$2),$F167,CU$28)&gt;10,INDEX(INDIRECT(CM167),$E167,CU$28)&lt;=INDEX(INDIRECT(CM167),$E167,$F167)),0,(INDEX(INDIRECT(CM167),$E167,$F167)-INDEX(INDIRECT(CM167),$E167,CU$28))*(10-INDEX(INDIRECT("times"&amp;CK$2),$F167,CU$28))/10)</f>
        <v>0</v>
      </c>
      <c r="CV167" s="47">
        <f ca="1">IF(OR(INDEX(INDIRECT("times"&amp;CK$2),$F167,CV$28)&gt;10,INDEX(INDIRECT(CM167),$E167,CV$28)&lt;=INDEX(INDIRECT(CM167),$E167,$F167)),0,(INDEX(INDIRECT(CM167),$E167,$F167)-INDEX(INDIRECT(CM167),$E167,CV$28))*(10-INDEX(INDIRECT("times"&amp;CK$2),$F167,CV$28))/10)</f>
        <v>0</v>
      </c>
      <c r="CW167" s="47">
        <f ca="1">IF(OR(INDEX(INDIRECT("times"&amp;CK$2),$F167,CW$28)&gt;10,INDEX(INDIRECT(CM167),$E167,CW$28)&lt;=INDEX(INDIRECT(CM167),$E167,$F167)),0,(INDEX(INDIRECT(CM167),$E167,$F167)-INDEX(INDIRECT(CM167),$E167,CW$28))*(10-INDEX(INDIRECT("times"&amp;CK$2),$F167,CW$28))/10)</f>
        <v>0</v>
      </c>
      <c r="CX167" s="47">
        <f ca="1">IF(OR(INDEX(INDIRECT("times"&amp;CK$2),$F167,CX$28)&gt;10,INDEX(INDIRECT(CM167),$E167,CX$28)&lt;=INDEX(INDIRECT(CM167),$E167,$F167)),0,(INDEX(INDIRECT(CM167),$E167,$F167)-INDEX(INDIRECT(CM167),$E167,CX$28))*(10-INDEX(INDIRECT("times"&amp;CK$2),$F167,CX$28))/10)</f>
        <v>0</v>
      </c>
      <c r="CY167" s="47">
        <f ca="1">IF(OR(INDEX(INDIRECT("times"&amp;CK$2),$F167,CY$28)&gt;10,INDEX(INDIRECT(CM167),$E167,CY$28)&lt;=INDEX(INDIRECT(CM167),$E167,$F167)),0,(INDEX(INDIRECT(CM167),$E167,$F167)-INDEX(INDIRECT(CM167),$E167,CY$28))*(10-INDEX(INDIRECT("times"&amp;CK$2),$F167,CY$28))/10)</f>
        <v>0</v>
      </c>
      <c r="CZ167" s="47">
        <f ca="1">IF(OR(INDEX(INDIRECT("times"&amp;CK$2),$F167,CZ$28)&gt;10,INDEX(INDIRECT(CM167),$E167,CZ$28)&lt;=INDEX(INDIRECT(CM167),$E167,$F167)),0,(INDEX(INDIRECT(CM167),$E167,$F167)-INDEX(INDIRECT(CM167),$E167,CZ$28))*(10-INDEX(INDIRECT("times"&amp;CK$2),$F167,CZ$28))/10)</f>
        <v>0</v>
      </c>
      <c r="DA167" s="47">
        <f ca="1">IF(OR(INDEX(INDIRECT("times"&amp;CK$2),$F167,DA$28)&gt;10,INDEX(INDIRECT(CM167),$E167,DA$28)&lt;=INDEX(INDIRECT(CM167),$E167,$F167)),0,(INDEX(INDIRECT(CM167),$E167,$F167)-INDEX(INDIRECT(CM167),$E167,DA$28))*(10-INDEX(INDIRECT("times"&amp;CK$2),$F167,DA$28))/10)</f>
        <v>0</v>
      </c>
      <c r="DB167" s="47">
        <f ca="1">IF(OR(INDEX(INDIRECT("times"&amp;CK$2),$F167,DB$28)&gt;10,INDEX(INDIRECT(CM167),$E167,DB$28)&lt;=INDEX(INDIRECT(CM167),$E167,$F167)),0,(INDEX(INDIRECT(CM167),$E167,$F167)-INDEX(INDIRECT(CM167),$E167,DB$28))*(10-INDEX(INDIRECT("times"&amp;CK$2),$F167,DB$28))/10)</f>
        <v>0</v>
      </c>
      <c r="DC167" s="47">
        <f ca="1">IF(OR(INDEX(INDIRECT("times"&amp;CK$2),$F167,DC$28)&gt;10,INDEX(INDIRECT(CM167),$E167,DC$28)&lt;=INDEX(INDIRECT(CM167),$E167,$F167)),0,(INDEX(INDIRECT(CM167),$E167,$F167)-INDEX(INDIRECT(CM167),$E167,DC$28))*(10-INDEX(INDIRECT("times"&amp;CK$2),$F167,DC$28))/10)</f>
        <v>0</v>
      </c>
      <c r="DD167" s="47">
        <f ca="1">IF(OR(INDEX(INDIRECT("times"&amp;CK$2),$F167,DD$28)&gt;10,INDEX(INDIRECT(CM167),$E167,DD$28)&lt;=INDEX(INDIRECT(CM167),$E167,$F167)),0,(INDEX(INDIRECT(CM167),$E167,$F167)-INDEX(INDIRECT(CM167),$E167,DD$28))*(10-INDEX(INDIRECT("times"&amp;CK$2),$F167,DD$28))/10)</f>
        <v>0</v>
      </c>
      <c r="DE167" s="47">
        <f ca="1">IF(OR(INDEX(INDIRECT("times"&amp;CK$2),$F167,DE$28)&gt;10,INDEX(INDIRECT(CM167),$E167,DE$28)&lt;=INDEX(INDIRECT(CM167),$E167,$F167)),0,(INDEX(INDIRECT(CM167),$E167,$F167)-INDEX(INDIRECT(CM167),$E167,DE$28))*(10-INDEX(INDIRECT("times"&amp;CK$2),$F167,DE$28))/10)</f>
        <v>0</v>
      </c>
      <c r="DF167" s="47">
        <f ca="1">IF(OR(INDEX(INDIRECT("times"&amp;CK$2),$F167,DF$28)&gt;10,INDEX(INDIRECT(CM167),$E167,DF$28)&lt;=INDEX(INDIRECT(CM167),$E167,$F167)),0,(INDEX(INDIRECT(CM167),$E167,$F167)-INDEX(INDIRECT(CM167),$E167,DF$28))*(10-INDEX(INDIRECT("times"&amp;CK$2),$F167,DF$28))/10)</f>
        <v>0</v>
      </c>
      <c r="DG167" s="47">
        <f ca="1">IF(OR(INDEX(INDIRECT("times"&amp;CK$2),$F167,DG$28)&gt;10,INDEX(INDIRECT(CM167),$E167,DG$28)&lt;=INDEX(INDIRECT(CM167),$E167,$F167)),0,(INDEX(INDIRECT(CM167),$E167,$F167)-INDEX(INDIRECT(CM167),$E167,DG$28))*(10-INDEX(INDIRECT("times"&amp;CK$2),$F167,DG$28))/10)</f>
        <v>0</v>
      </c>
      <c r="DH167" s="47">
        <f ca="1">IF(OR(INDEX(INDIRECT("times"&amp;CK$2),$F167,DH$28)&gt;10,INDEX(INDIRECT(CM167),$E167,DH$28)&lt;=INDEX(INDIRECT(CM167),$E167,$F167)),0,(INDEX(INDIRECT(CM167),$E167,$F167)-INDEX(INDIRECT(CM167),$E167,DH$28))*(10-INDEX(INDIRECT("times"&amp;CK$2),$F167,DH$28))/10)</f>
        <v>0</v>
      </c>
      <c r="DI167" s="47">
        <f ca="1">IF(OR(INDEX(INDIRECT("times"&amp;CK$2),$F167,DI$28)&gt;10,INDEX(INDIRECT(CM167),$E167,DI$28)&lt;=INDEX(INDIRECT(CM167),$E167,$F167)),0,(INDEX(INDIRECT(CM167),$E167,$F167)-INDEX(INDIRECT(CM167),$E167,DI$28))*(10-INDEX(INDIRECT("times"&amp;CK$2),$F167,DI$28))/10)</f>
        <v>0</v>
      </c>
      <c r="DJ167" s="48">
        <f ca="1">IF(OR(INDEX(INDIRECT("times"&amp;CK$2),$F167,DJ$28)&gt;10,INDEX(INDIRECT(CM167),$E167,DJ$28)&lt;=INDEX(INDIRECT(CM167),$E167,$F167)),0,(INDEX(INDIRECT(CM167),$E167,$F167)-INDEX(INDIRECT(CM167),$E167,DJ$28))*(10-INDEX(INDIRECT("times"&amp;CK$2),$F167,DJ$28))/10)</f>
        <v>0</v>
      </c>
      <c r="DK167" s="201">
        <v>20</v>
      </c>
      <c r="DM167" s="18" t="s">
        <v>208</v>
      </c>
      <c r="DN167" s="122">
        <f>DM131</f>
        <v>1</v>
      </c>
      <c r="DO167" s="122" t="str">
        <f>DM132</f>
        <v>shop3564</v>
      </c>
      <c r="DP167" s="210" t="str">
        <f t="shared" si="602"/>
        <v>core1_shop3564</v>
      </c>
      <c r="DQ167" s="122">
        <v>1</v>
      </c>
      <c r="DR167" s="33">
        <v>20</v>
      </c>
      <c r="DS167" s="46">
        <f ca="1">IF(OR(INDEX(INDIRECT("times"&amp;DN$2),$F167,DS$28)&gt;10,INDEX(INDIRECT(DP167),$E167,DS$28)&lt;=INDEX(INDIRECT(DP167),$E167,$F167)),0,(INDEX(INDIRECT(DP167),$E167,$F167)-INDEX(INDIRECT(DP167),$E167,DS$28))*(10-INDEX(INDIRECT("times"&amp;DN$2),$F167,DS$28))/10)</f>
        <v>0</v>
      </c>
      <c r="DT167" s="47">
        <f ca="1">IF(OR(INDEX(INDIRECT("times"&amp;DN$2),$F167,DT$28)&gt;10,INDEX(INDIRECT(DP167),$E167,DT$28)&lt;=INDEX(INDIRECT(DP167),$E167,$F167)),0,(INDEX(INDIRECT(DP167),$E167,$F167)-INDEX(INDIRECT(DP167),$E167,DT$28))*(10-INDEX(INDIRECT("times"&amp;DN$2),$F167,DT$28))/10)</f>
        <v>0</v>
      </c>
      <c r="DU167" s="47">
        <f ca="1">IF(OR(INDEX(INDIRECT("times"&amp;DN$2),$F167,DU$28)&gt;10,INDEX(INDIRECT(DP167),$E167,DU$28)&lt;=INDEX(INDIRECT(DP167),$E167,$F167)),0,(INDEX(INDIRECT(DP167),$E167,$F167)-INDEX(INDIRECT(DP167),$E167,DU$28))*(10-INDEX(INDIRECT("times"&amp;DN$2),$F167,DU$28))/10)</f>
        <v>0</v>
      </c>
      <c r="DV167" s="47">
        <f ca="1">IF(OR(INDEX(INDIRECT("times"&amp;DN$2),$F167,DV$28)&gt;10,INDEX(INDIRECT(DP167),$E167,DV$28)&lt;=INDEX(INDIRECT(DP167),$E167,$F167)),0,(INDEX(INDIRECT(DP167),$E167,$F167)-INDEX(INDIRECT(DP167),$E167,DV$28))*(10-INDEX(INDIRECT("times"&amp;DN$2),$F167,DV$28))/10)</f>
        <v>0</v>
      </c>
      <c r="DW167" s="47">
        <f ca="1">IF(OR(INDEX(INDIRECT("times"&amp;DN$2),$F167,DW$28)&gt;10,INDEX(INDIRECT(DP167),$E167,DW$28)&lt;=INDEX(INDIRECT(DP167),$E167,$F167)),0,(INDEX(INDIRECT(DP167),$E167,$F167)-INDEX(INDIRECT(DP167),$E167,DW$28))*(10-INDEX(INDIRECT("times"&amp;DN$2),$F167,DW$28))/10)</f>
        <v>0</v>
      </c>
      <c r="DX167" s="47">
        <f ca="1">IF(OR(INDEX(INDIRECT("times"&amp;DN$2),$F167,DX$28)&gt;10,INDEX(INDIRECT(DP167),$E167,DX$28)&lt;=INDEX(INDIRECT(DP167),$E167,$F167)),0,(INDEX(INDIRECT(DP167),$E167,$F167)-INDEX(INDIRECT(DP167),$E167,DX$28))*(10-INDEX(INDIRECT("times"&amp;DN$2),$F167,DX$28))/10)</f>
        <v>0</v>
      </c>
      <c r="DY167" s="47">
        <f ca="1">IF(OR(INDEX(INDIRECT("times"&amp;DN$2),$F167,DY$28)&gt;10,INDEX(INDIRECT(DP167),$E167,DY$28)&lt;=INDEX(INDIRECT(DP167),$E167,$F167)),0,(INDEX(INDIRECT(DP167),$E167,$F167)-INDEX(INDIRECT(DP167),$E167,DY$28))*(10-INDEX(INDIRECT("times"&amp;DN$2),$F167,DY$28))/10)</f>
        <v>0</v>
      </c>
      <c r="DZ167" s="47">
        <f ca="1">IF(OR(INDEX(INDIRECT("times"&amp;DN$2),$F167,DZ$28)&gt;10,INDEX(INDIRECT(DP167),$E167,DZ$28)&lt;=INDEX(INDIRECT(DP167),$E167,$F167)),0,(INDEX(INDIRECT(DP167),$E167,$F167)-INDEX(INDIRECT(DP167),$E167,DZ$28))*(10-INDEX(INDIRECT("times"&amp;DN$2),$F167,DZ$28))/10)</f>
        <v>0</v>
      </c>
      <c r="EA167" s="47">
        <f ca="1">IF(OR(INDEX(INDIRECT("times"&amp;DN$2),$F167,EA$28)&gt;10,INDEX(INDIRECT(DP167),$E167,EA$28)&lt;=INDEX(INDIRECT(DP167),$E167,$F167)),0,(INDEX(INDIRECT(DP167),$E167,$F167)-INDEX(INDIRECT(DP167),$E167,EA$28))*(10-INDEX(INDIRECT("times"&amp;DN$2),$F167,EA$28))/10)</f>
        <v>0</v>
      </c>
      <c r="EB167" s="47">
        <f ca="1">IF(OR(INDEX(INDIRECT("times"&amp;DN$2),$F167,EB$28)&gt;10,INDEX(INDIRECT(DP167),$E167,EB$28)&lt;=INDEX(INDIRECT(DP167),$E167,$F167)),0,(INDEX(INDIRECT(DP167),$E167,$F167)-INDEX(INDIRECT(DP167),$E167,EB$28))*(10-INDEX(INDIRECT("times"&amp;DN$2),$F167,EB$28))/10)</f>
        <v>0</v>
      </c>
      <c r="EC167" s="47">
        <f ca="1">IF(OR(INDEX(INDIRECT("times"&amp;DN$2),$F167,EC$28)&gt;10,INDEX(INDIRECT(DP167),$E167,EC$28)&lt;=INDEX(INDIRECT(DP167),$E167,$F167)),0,(INDEX(INDIRECT(DP167),$E167,$F167)-INDEX(INDIRECT(DP167),$E167,EC$28))*(10-INDEX(INDIRECT("times"&amp;DN$2),$F167,EC$28))/10)</f>
        <v>0</v>
      </c>
      <c r="ED167" s="47">
        <f ca="1">IF(OR(INDEX(INDIRECT("times"&amp;DN$2),$F167,ED$28)&gt;10,INDEX(INDIRECT(DP167),$E167,ED$28)&lt;=INDEX(INDIRECT(DP167),$E167,$F167)),0,(INDEX(INDIRECT(DP167),$E167,$F167)-INDEX(INDIRECT(DP167),$E167,ED$28))*(10-INDEX(INDIRECT("times"&amp;DN$2),$F167,ED$28))/10)</f>
        <v>0</v>
      </c>
      <c r="EE167" s="47">
        <f ca="1">IF(OR(INDEX(INDIRECT("times"&amp;DN$2),$F167,EE$28)&gt;10,INDEX(INDIRECT(DP167),$E167,EE$28)&lt;=INDEX(INDIRECT(DP167),$E167,$F167)),0,(INDEX(INDIRECT(DP167),$E167,$F167)-INDEX(INDIRECT(DP167),$E167,EE$28))*(10-INDEX(INDIRECT("times"&amp;DN$2),$F167,EE$28))/10)</f>
        <v>0</v>
      </c>
      <c r="EF167" s="47">
        <f ca="1">IF(OR(INDEX(INDIRECT("times"&amp;DN$2),$F167,EF$28)&gt;10,INDEX(INDIRECT(DP167),$E167,EF$28)&lt;=INDEX(INDIRECT(DP167),$E167,$F167)),0,(INDEX(INDIRECT(DP167),$E167,$F167)-INDEX(INDIRECT(DP167),$E167,EF$28))*(10-INDEX(INDIRECT("times"&amp;DN$2),$F167,EF$28))/10)</f>
        <v>0</v>
      </c>
      <c r="EG167" s="47">
        <f ca="1">IF(OR(INDEX(INDIRECT("times"&amp;DN$2),$F167,EG$28)&gt;10,INDEX(INDIRECT(DP167),$E167,EG$28)&lt;=INDEX(INDIRECT(DP167),$E167,$F167)),0,(INDEX(INDIRECT(DP167),$E167,$F167)-INDEX(INDIRECT(DP167),$E167,EG$28))*(10-INDEX(INDIRECT("times"&amp;DN$2),$F167,EG$28))/10)</f>
        <v>0</v>
      </c>
      <c r="EH167" s="47">
        <f ca="1">IF(OR(INDEX(INDIRECT("times"&amp;DN$2),$F167,EH$28)&gt;10,INDEX(INDIRECT(DP167),$E167,EH$28)&lt;=INDEX(INDIRECT(DP167),$E167,$F167)),0,(INDEX(INDIRECT(DP167),$E167,$F167)-INDEX(INDIRECT(DP167),$E167,EH$28))*(10-INDEX(INDIRECT("times"&amp;DN$2),$F167,EH$28))/10)</f>
        <v>0</v>
      </c>
      <c r="EI167" s="47">
        <f ca="1">IF(OR(INDEX(INDIRECT("times"&amp;DN$2),$F167,EI$28)&gt;10,INDEX(INDIRECT(DP167),$E167,EI$28)&lt;=INDEX(INDIRECT(DP167),$E167,$F167)),0,(INDEX(INDIRECT(DP167),$E167,$F167)-INDEX(INDIRECT(DP167),$E167,EI$28))*(10-INDEX(INDIRECT("times"&amp;DN$2),$F167,EI$28))/10)</f>
        <v>0</v>
      </c>
      <c r="EJ167" s="47">
        <f ca="1">IF(OR(INDEX(INDIRECT("times"&amp;DN$2),$F167,EJ$28)&gt;10,INDEX(INDIRECT(DP167),$E167,EJ$28)&lt;=INDEX(INDIRECT(DP167),$E167,$F167)),0,(INDEX(INDIRECT(DP167),$E167,$F167)-INDEX(INDIRECT(DP167),$E167,EJ$28))*(10-INDEX(INDIRECT("times"&amp;DN$2),$F167,EJ$28))/10)</f>
        <v>0</v>
      </c>
      <c r="EK167" s="47">
        <f ca="1">IF(OR(INDEX(INDIRECT("times"&amp;DN$2),$F167,EK$28)&gt;10,INDEX(INDIRECT(DP167),$E167,EK$28)&lt;=INDEX(INDIRECT(DP167),$E167,$F167)),0,(INDEX(INDIRECT(DP167),$E167,$F167)-INDEX(INDIRECT(DP167),$E167,EK$28))*(10-INDEX(INDIRECT("times"&amp;DN$2),$F167,EK$28))/10)</f>
        <v>0</v>
      </c>
      <c r="EL167" s="47">
        <f ca="1">IF(OR(INDEX(INDIRECT("times"&amp;DN$2),$F167,EL$28)&gt;10,INDEX(INDIRECT(DP167),$E167,EL$28)&lt;=INDEX(INDIRECT(DP167),$E167,$F167)),0,(INDEX(INDIRECT(DP167),$E167,$F167)-INDEX(INDIRECT(DP167),$E167,EL$28))*(10-INDEX(INDIRECT("times"&amp;DN$2),$F167,EL$28))/10)</f>
        <v>0</v>
      </c>
      <c r="EM167" s="48">
        <f ca="1">IF(OR(INDEX(INDIRECT("times"&amp;DN$2),$F167,EM$28)&gt;10,INDEX(INDIRECT(DP167),$E167,EM$28)&lt;=INDEX(INDIRECT(DP167),$E167,$F167)),0,(INDEX(INDIRECT(DP167),$E167,$F167)-INDEX(INDIRECT(DP167),$E167,EM$28))*(10-INDEX(INDIRECT("times"&amp;DN$2),$F167,EM$28))/10)</f>
        <v>0</v>
      </c>
      <c r="EN167" s="201">
        <v>20</v>
      </c>
      <c r="EP167" s="18" t="s">
        <v>208</v>
      </c>
      <c r="EQ167" s="122">
        <f>EP131</f>
        <v>1</v>
      </c>
      <c r="ER167" s="122" t="str">
        <f>EP132</f>
        <v>lei3564</v>
      </c>
      <c r="ES167" s="210" t="str">
        <f t="shared" si="603"/>
        <v>core1_lei3564</v>
      </c>
      <c r="ET167" s="122">
        <v>1</v>
      </c>
      <c r="EU167" s="33">
        <v>20</v>
      </c>
      <c r="EV167" s="46">
        <f ca="1">IF(OR(INDEX(INDIRECT("times"&amp;EQ$2),$F167,EV$28)&gt;10,INDEX(INDIRECT(ES167),$E167,EV$28)&lt;=INDEX(INDIRECT(ES167),$E167,$F167)),0,(INDEX(INDIRECT(ES167),$E167,$F167)-INDEX(INDIRECT(ES167),$E167,EV$28))*(10-INDEX(INDIRECT("times"&amp;EQ$2),$F167,EV$28))/10)</f>
        <v>0</v>
      </c>
      <c r="EW167" s="47">
        <f ca="1">IF(OR(INDEX(INDIRECT("times"&amp;EQ$2),$F167,EW$28)&gt;10,INDEX(INDIRECT(ES167),$E167,EW$28)&lt;=INDEX(INDIRECT(ES167),$E167,$F167)),0,(INDEX(INDIRECT(ES167),$E167,$F167)-INDEX(INDIRECT(ES167),$E167,EW$28))*(10-INDEX(INDIRECT("times"&amp;EQ$2),$F167,EW$28))/10)</f>
        <v>0</v>
      </c>
      <c r="EX167" s="47">
        <f ca="1">IF(OR(INDEX(INDIRECT("times"&amp;EQ$2),$F167,EX$28)&gt;10,INDEX(INDIRECT(ES167),$E167,EX$28)&lt;=INDEX(INDIRECT(ES167),$E167,$F167)),0,(INDEX(INDIRECT(ES167),$E167,$F167)-INDEX(INDIRECT(ES167),$E167,EX$28))*(10-INDEX(INDIRECT("times"&amp;EQ$2),$F167,EX$28))/10)</f>
        <v>0</v>
      </c>
      <c r="EY167" s="47">
        <f ca="1">IF(OR(INDEX(INDIRECT("times"&amp;EQ$2),$F167,EY$28)&gt;10,INDEX(INDIRECT(ES167),$E167,EY$28)&lt;=INDEX(INDIRECT(ES167),$E167,$F167)),0,(INDEX(INDIRECT(ES167),$E167,$F167)-INDEX(INDIRECT(ES167),$E167,EY$28))*(10-INDEX(INDIRECT("times"&amp;EQ$2),$F167,EY$28))/10)</f>
        <v>0</v>
      </c>
      <c r="EZ167" s="47">
        <f ca="1">IF(OR(INDEX(INDIRECT("times"&amp;EQ$2),$F167,EZ$28)&gt;10,INDEX(INDIRECT(ES167),$E167,EZ$28)&lt;=INDEX(INDIRECT(ES167),$E167,$F167)),0,(INDEX(INDIRECT(ES167),$E167,$F167)-INDEX(INDIRECT(ES167),$E167,EZ$28))*(10-INDEX(INDIRECT("times"&amp;EQ$2),$F167,EZ$28))/10)</f>
        <v>0</v>
      </c>
      <c r="FA167" s="47">
        <f ca="1">IF(OR(INDEX(INDIRECT("times"&amp;EQ$2),$F167,FA$28)&gt;10,INDEX(INDIRECT(ES167),$E167,FA$28)&lt;=INDEX(INDIRECT(ES167),$E167,$F167)),0,(INDEX(INDIRECT(ES167),$E167,$F167)-INDEX(INDIRECT(ES167),$E167,FA$28))*(10-INDEX(INDIRECT("times"&amp;EQ$2),$F167,FA$28))/10)</f>
        <v>0</v>
      </c>
      <c r="FB167" s="47">
        <f ca="1">IF(OR(INDEX(INDIRECT("times"&amp;EQ$2),$F167,FB$28)&gt;10,INDEX(INDIRECT(ES167),$E167,FB$28)&lt;=INDEX(INDIRECT(ES167),$E167,$F167)),0,(INDEX(INDIRECT(ES167),$E167,$F167)-INDEX(INDIRECT(ES167),$E167,FB$28))*(10-INDEX(INDIRECT("times"&amp;EQ$2),$F167,FB$28))/10)</f>
        <v>0</v>
      </c>
      <c r="FC167" s="47">
        <f ca="1">IF(OR(INDEX(INDIRECT("times"&amp;EQ$2),$F167,FC$28)&gt;10,INDEX(INDIRECT(ES167),$E167,FC$28)&lt;=INDEX(INDIRECT(ES167),$E167,$F167)),0,(INDEX(INDIRECT(ES167),$E167,$F167)-INDEX(INDIRECT(ES167),$E167,FC$28))*(10-INDEX(INDIRECT("times"&amp;EQ$2),$F167,FC$28))/10)</f>
        <v>0</v>
      </c>
      <c r="FD167" s="47">
        <f ca="1">IF(OR(INDEX(INDIRECT("times"&amp;EQ$2),$F167,FD$28)&gt;10,INDEX(INDIRECT(ES167),$E167,FD$28)&lt;=INDEX(INDIRECT(ES167),$E167,$F167)),0,(INDEX(INDIRECT(ES167),$E167,$F167)-INDEX(INDIRECT(ES167),$E167,FD$28))*(10-INDEX(INDIRECT("times"&amp;EQ$2),$F167,FD$28))/10)</f>
        <v>0</v>
      </c>
      <c r="FE167" s="47">
        <f ca="1">IF(OR(INDEX(INDIRECT("times"&amp;EQ$2),$F167,FE$28)&gt;10,INDEX(INDIRECT(ES167),$E167,FE$28)&lt;=INDEX(INDIRECT(ES167),$E167,$F167)),0,(INDEX(INDIRECT(ES167),$E167,$F167)-INDEX(INDIRECT(ES167),$E167,FE$28))*(10-INDEX(INDIRECT("times"&amp;EQ$2),$F167,FE$28))/10)</f>
        <v>0</v>
      </c>
      <c r="FF167" s="47">
        <f ca="1">IF(OR(INDEX(INDIRECT("times"&amp;EQ$2),$F167,FF$28)&gt;10,INDEX(INDIRECT(ES167),$E167,FF$28)&lt;=INDEX(INDIRECT(ES167),$E167,$F167)),0,(INDEX(INDIRECT(ES167),$E167,$F167)-INDEX(INDIRECT(ES167),$E167,FF$28))*(10-INDEX(INDIRECT("times"&amp;EQ$2),$F167,FF$28))/10)</f>
        <v>0</v>
      </c>
      <c r="FG167" s="47">
        <f ca="1">IF(OR(INDEX(INDIRECT("times"&amp;EQ$2),$F167,FG$28)&gt;10,INDEX(INDIRECT(ES167),$E167,FG$28)&lt;=INDEX(INDIRECT(ES167),$E167,$F167)),0,(INDEX(INDIRECT(ES167),$E167,$F167)-INDEX(INDIRECT(ES167),$E167,FG$28))*(10-INDEX(INDIRECT("times"&amp;EQ$2),$F167,FG$28))/10)</f>
        <v>0</v>
      </c>
      <c r="FH167" s="47">
        <f ca="1">IF(OR(INDEX(INDIRECT("times"&amp;EQ$2),$F167,FH$28)&gt;10,INDEX(INDIRECT(ES167),$E167,FH$28)&lt;=INDEX(INDIRECT(ES167),$E167,$F167)),0,(INDEX(INDIRECT(ES167),$E167,$F167)-INDEX(INDIRECT(ES167),$E167,FH$28))*(10-INDEX(INDIRECT("times"&amp;EQ$2),$F167,FH$28))/10)</f>
        <v>0</v>
      </c>
      <c r="FI167" s="47">
        <f ca="1">IF(OR(INDEX(INDIRECT("times"&amp;EQ$2),$F167,FI$28)&gt;10,INDEX(INDIRECT(ES167),$E167,FI$28)&lt;=INDEX(INDIRECT(ES167),$E167,$F167)),0,(INDEX(INDIRECT(ES167),$E167,$F167)-INDEX(INDIRECT(ES167),$E167,FI$28))*(10-INDEX(INDIRECT("times"&amp;EQ$2),$F167,FI$28))/10)</f>
        <v>0</v>
      </c>
      <c r="FJ167" s="47">
        <f ca="1">IF(OR(INDEX(INDIRECT("times"&amp;EQ$2),$F167,FJ$28)&gt;10,INDEX(INDIRECT(ES167),$E167,FJ$28)&lt;=INDEX(INDIRECT(ES167),$E167,$F167)),0,(INDEX(INDIRECT(ES167),$E167,$F167)-INDEX(INDIRECT(ES167),$E167,FJ$28))*(10-INDEX(INDIRECT("times"&amp;EQ$2),$F167,FJ$28))/10)</f>
        <v>0</v>
      </c>
      <c r="FK167" s="47">
        <f ca="1">IF(OR(INDEX(INDIRECT("times"&amp;EQ$2),$F167,FK$28)&gt;10,INDEX(INDIRECT(ES167),$E167,FK$28)&lt;=INDEX(INDIRECT(ES167),$E167,$F167)),0,(INDEX(INDIRECT(ES167),$E167,$F167)-INDEX(INDIRECT(ES167),$E167,FK$28))*(10-INDEX(INDIRECT("times"&amp;EQ$2),$F167,FK$28))/10)</f>
        <v>0</v>
      </c>
      <c r="FL167" s="47">
        <f ca="1">IF(OR(INDEX(INDIRECT("times"&amp;EQ$2),$F167,FL$28)&gt;10,INDEX(INDIRECT(ES167),$E167,FL$28)&lt;=INDEX(INDIRECT(ES167),$E167,$F167)),0,(INDEX(INDIRECT(ES167),$E167,$F167)-INDEX(INDIRECT(ES167),$E167,FL$28))*(10-INDEX(INDIRECT("times"&amp;EQ$2),$F167,FL$28))/10)</f>
        <v>0</v>
      </c>
      <c r="FM167" s="47">
        <f ca="1">IF(OR(INDEX(INDIRECT("times"&amp;EQ$2),$F167,FM$28)&gt;10,INDEX(INDIRECT(ES167),$E167,FM$28)&lt;=INDEX(INDIRECT(ES167),$E167,$F167)),0,(INDEX(INDIRECT(ES167),$E167,$F167)-INDEX(INDIRECT(ES167),$E167,FM$28))*(10-INDEX(INDIRECT("times"&amp;EQ$2),$F167,FM$28))/10)</f>
        <v>0</v>
      </c>
      <c r="FN167" s="47">
        <f ca="1">IF(OR(INDEX(INDIRECT("times"&amp;EQ$2),$F167,FN$28)&gt;10,INDEX(INDIRECT(ES167),$E167,FN$28)&lt;=INDEX(INDIRECT(ES167),$E167,$F167)),0,(INDEX(INDIRECT(ES167),$E167,$F167)-INDEX(INDIRECT(ES167),$E167,FN$28))*(10-INDEX(INDIRECT("times"&amp;EQ$2),$F167,FN$28))/10)</f>
        <v>0</v>
      </c>
      <c r="FO167" s="47">
        <f ca="1">IF(OR(INDEX(INDIRECT("times"&amp;EQ$2),$F167,FO$28)&gt;10,INDEX(INDIRECT(ES167),$E167,FO$28)&lt;=INDEX(INDIRECT(ES167),$E167,$F167)),0,(INDEX(INDIRECT(ES167),$E167,$F167)-INDEX(INDIRECT(ES167),$E167,FO$28))*(10-INDEX(INDIRECT("times"&amp;EQ$2),$F167,FO$28))/10)</f>
        <v>0</v>
      </c>
      <c r="FP167" s="48">
        <f ca="1">IF(OR(INDEX(INDIRECT("times"&amp;EQ$2),$F167,FP$28)&gt;10,INDEX(INDIRECT(ES167),$E167,FP$28)&lt;=INDEX(INDIRECT(ES167),$E167,$F167)),0,(INDEX(INDIRECT(ES167),$E167,$F167)-INDEX(INDIRECT(ES167),$E167,FP$28))*(10-INDEX(INDIRECT("times"&amp;EQ$2),$F167,FP$28))/10)</f>
        <v>0</v>
      </c>
      <c r="FQ167" s="201">
        <v>20</v>
      </c>
      <c r="FS167" s="18" t="s">
        <v>208</v>
      </c>
      <c r="FT167" s="122">
        <f>FS131</f>
        <v>1</v>
      </c>
      <c r="FU167" s="122" t="str">
        <f>FS132</f>
        <v>shop65</v>
      </c>
      <c r="FV167" s="210" t="str">
        <f t="shared" si="604"/>
        <v>core1_shop65</v>
      </c>
      <c r="FW167" s="122">
        <v>1</v>
      </c>
      <c r="FX167" s="33">
        <v>20</v>
      </c>
      <c r="FY167" s="46">
        <f ca="1">IF(OR(INDEX(INDIRECT("times"&amp;FT$2),$F167,FY$28)&gt;10,INDEX(INDIRECT(FV167),$E167,FY$28)&lt;=INDEX(INDIRECT(FV167),$E167,$F167)),0,(INDEX(INDIRECT(FV167),$E167,$F167)-INDEX(INDIRECT(FV167),$E167,FY$28))*(10-INDEX(INDIRECT("times"&amp;FT$2),$F167,FY$28))/10)</f>
        <v>0</v>
      </c>
      <c r="FZ167" s="47">
        <f ca="1">IF(OR(INDEX(INDIRECT("times"&amp;FT$2),$F167,FZ$28)&gt;10,INDEX(INDIRECT(FV167),$E167,FZ$28)&lt;=INDEX(INDIRECT(FV167),$E167,$F167)),0,(INDEX(INDIRECT(FV167),$E167,$F167)-INDEX(INDIRECT(FV167),$E167,FZ$28))*(10-INDEX(INDIRECT("times"&amp;FT$2),$F167,FZ$28))/10)</f>
        <v>0</v>
      </c>
      <c r="GA167" s="47">
        <f ca="1">IF(OR(INDEX(INDIRECT("times"&amp;FT$2),$F167,GA$28)&gt;10,INDEX(INDIRECT(FV167),$E167,GA$28)&lt;=INDEX(INDIRECT(FV167),$E167,$F167)),0,(INDEX(INDIRECT(FV167),$E167,$F167)-INDEX(INDIRECT(FV167),$E167,GA$28))*(10-INDEX(INDIRECT("times"&amp;FT$2),$F167,GA$28))/10)</f>
        <v>0</v>
      </c>
      <c r="GB167" s="47">
        <f ca="1">IF(OR(INDEX(INDIRECT("times"&amp;FT$2),$F167,GB$28)&gt;10,INDEX(INDIRECT(FV167),$E167,GB$28)&lt;=INDEX(INDIRECT(FV167),$E167,$F167)),0,(INDEX(INDIRECT(FV167),$E167,$F167)-INDEX(INDIRECT(FV167),$E167,GB$28))*(10-INDEX(INDIRECT("times"&amp;FT$2),$F167,GB$28))/10)</f>
        <v>0</v>
      </c>
      <c r="GC167" s="47">
        <f ca="1">IF(OR(INDEX(INDIRECT("times"&amp;FT$2),$F167,GC$28)&gt;10,INDEX(INDIRECT(FV167),$E167,GC$28)&lt;=INDEX(INDIRECT(FV167),$E167,$F167)),0,(INDEX(INDIRECT(FV167),$E167,$F167)-INDEX(INDIRECT(FV167),$E167,GC$28))*(10-INDEX(INDIRECT("times"&amp;FT$2),$F167,GC$28))/10)</f>
        <v>0</v>
      </c>
      <c r="GD167" s="47">
        <f ca="1">IF(OR(INDEX(INDIRECT("times"&amp;FT$2),$F167,GD$28)&gt;10,INDEX(INDIRECT(FV167),$E167,GD$28)&lt;=INDEX(INDIRECT(FV167),$E167,$F167)),0,(INDEX(INDIRECT(FV167),$E167,$F167)-INDEX(INDIRECT(FV167),$E167,GD$28))*(10-INDEX(INDIRECT("times"&amp;FT$2),$F167,GD$28))/10)</f>
        <v>0</v>
      </c>
      <c r="GE167" s="47">
        <f ca="1">IF(OR(INDEX(INDIRECT("times"&amp;FT$2),$F167,GE$28)&gt;10,INDEX(INDIRECT(FV167),$E167,GE$28)&lt;=INDEX(INDIRECT(FV167),$E167,$F167)),0,(INDEX(INDIRECT(FV167),$E167,$F167)-INDEX(INDIRECT(FV167),$E167,GE$28))*(10-INDEX(INDIRECT("times"&amp;FT$2),$F167,GE$28))/10)</f>
        <v>0</v>
      </c>
      <c r="GF167" s="47">
        <f ca="1">IF(OR(INDEX(INDIRECT("times"&amp;FT$2),$F167,GF$28)&gt;10,INDEX(INDIRECT(FV167),$E167,GF$28)&lt;=INDEX(INDIRECT(FV167),$E167,$F167)),0,(INDEX(INDIRECT(FV167),$E167,$F167)-INDEX(INDIRECT(FV167),$E167,GF$28))*(10-INDEX(INDIRECT("times"&amp;FT$2),$F167,GF$28))/10)</f>
        <v>0</v>
      </c>
      <c r="GG167" s="47">
        <f ca="1">IF(OR(INDEX(INDIRECT("times"&amp;FT$2),$F167,GG$28)&gt;10,INDEX(INDIRECT(FV167),$E167,GG$28)&lt;=INDEX(INDIRECT(FV167),$E167,$F167)),0,(INDEX(INDIRECT(FV167),$E167,$F167)-INDEX(INDIRECT(FV167),$E167,GG$28))*(10-INDEX(INDIRECT("times"&amp;FT$2),$F167,GG$28))/10)</f>
        <v>0</v>
      </c>
      <c r="GH167" s="47">
        <f ca="1">IF(OR(INDEX(INDIRECT("times"&amp;FT$2),$F167,GH$28)&gt;10,INDEX(INDIRECT(FV167),$E167,GH$28)&lt;=INDEX(INDIRECT(FV167),$E167,$F167)),0,(INDEX(INDIRECT(FV167),$E167,$F167)-INDEX(INDIRECT(FV167),$E167,GH$28))*(10-INDEX(INDIRECT("times"&amp;FT$2),$F167,GH$28))/10)</f>
        <v>0</v>
      </c>
      <c r="GI167" s="47">
        <f ca="1">IF(OR(INDEX(INDIRECT("times"&amp;FT$2),$F167,GI$28)&gt;10,INDEX(INDIRECT(FV167),$E167,GI$28)&lt;=INDEX(INDIRECT(FV167),$E167,$F167)),0,(INDEX(INDIRECT(FV167),$E167,$F167)-INDEX(INDIRECT(FV167),$E167,GI$28))*(10-INDEX(INDIRECT("times"&amp;FT$2),$F167,GI$28))/10)</f>
        <v>0</v>
      </c>
      <c r="GJ167" s="47">
        <f ca="1">IF(OR(INDEX(INDIRECT("times"&amp;FT$2),$F167,GJ$28)&gt;10,INDEX(INDIRECT(FV167),$E167,GJ$28)&lt;=INDEX(INDIRECT(FV167),$E167,$F167)),0,(INDEX(INDIRECT(FV167),$E167,$F167)-INDEX(INDIRECT(FV167),$E167,GJ$28))*(10-INDEX(INDIRECT("times"&amp;FT$2),$F167,GJ$28))/10)</f>
        <v>0</v>
      </c>
      <c r="GK167" s="47">
        <f ca="1">IF(OR(INDEX(INDIRECT("times"&amp;FT$2),$F167,GK$28)&gt;10,INDEX(INDIRECT(FV167),$E167,GK$28)&lt;=INDEX(INDIRECT(FV167),$E167,$F167)),0,(INDEX(INDIRECT(FV167),$E167,$F167)-INDEX(INDIRECT(FV167),$E167,GK$28))*(10-INDEX(INDIRECT("times"&amp;FT$2),$F167,GK$28))/10)</f>
        <v>0</v>
      </c>
      <c r="GL167" s="47">
        <f ca="1">IF(OR(INDEX(INDIRECT("times"&amp;FT$2),$F167,GL$28)&gt;10,INDEX(INDIRECT(FV167),$E167,GL$28)&lt;=INDEX(INDIRECT(FV167),$E167,$F167)),0,(INDEX(INDIRECT(FV167),$E167,$F167)-INDEX(INDIRECT(FV167),$E167,GL$28))*(10-INDEX(INDIRECT("times"&amp;FT$2),$F167,GL$28))/10)</f>
        <v>0</v>
      </c>
      <c r="GM167" s="47">
        <f ca="1">IF(OR(INDEX(INDIRECT("times"&amp;FT$2),$F167,GM$28)&gt;10,INDEX(INDIRECT(FV167),$E167,GM$28)&lt;=INDEX(INDIRECT(FV167),$E167,$F167)),0,(INDEX(INDIRECT(FV167),$E167,$F167)-INDEX(INDIRECT(FV167),$E167,GM$28))*(10-INDEX(INDIRECT("times"&amp;FT$2),$F167,GM$28))/10)</f>
        <v>0</v>
      </c>
      <c r="GN167" s="47">
        <f ca="1">IF(OR(INDEX(INDIRECT("times"&amp;FT$2),$F167,GN$28)&gt;10,INDEX(INDIRECT(FV167),$E167,GN$28)&lt;=INDEX(INDIRECT(FV167),$E167,$F167)),0,(INDEX(INDIRECT(FV167),$E167,$F167)-INDEX(INDIRECT(FV167),$E167,GN$28))*(10-INDEX(INDIRECT("times"&amp;FT$2),$F167,GN$28))/10)</f>
        <v>0</v>
      </c>
      <c r="GO167" s="47">
        <f ca="1">IF(OR(INDEX(INDIRECT("times"&amp;FT$2),$F167,GO$28)&gt;10,INDEX(INDIRECT(FV167),$E167,GO$28)&lt;=INDEX(INDIRECT(FV167),$E167,$F167)),0,(INDEX(INDIRECT(FV167),$E167,$F167)-INDEX(INDIRECT(FV167),$E167,GO$28))*(10-INDEX(INDIRECT("times"&amp;FT$2),$F167,GO$28))/10)</f>
        <v>0</v>
      </c>
      <c r="GP167" s="47">
        <f ca="1">IF(OR(INDEX(INDIRECT("times"&amp;FT$2),$F167,GP$28)&gt;10,INDEX(INDIRECT(FV167),$E167,GP$28)&lt;=INDEX(INDIRECT(FV167),$E167,$F167)),0,(INDEX(INDIRECT(FV167),$E167,$F167)-INDEX(INDIRECT(FV167),$E167,GP$28))*(10-INDEX(INDIRECT("times"&amp;FT$2),$F167,GP$28))/10)</f>
        <v>0</v>
      </c>
      <c r="GQ167" s="47">
        <f ca="1">IF(OR(INDEX(INDIRECT("times"&amp;FT$2),$F167,GQ$28)&gt;10,INDEX(INDIRECT(FV167),$E167,GQ$28)&lt;=INDEX(INDIRECT(FV167),$E167,$F167)),0,(INDEX(INDIRECT(FV167),$E167,$F167)-INDEX(INDIRECT(FV167),$E167,GQ$28))*(10-INDEX(INDIRECT("times"&amp;FT$2),$F167,GQ$28))/10)</f>
        <v>0</v>
      </c>
      <c r="GR167" s="47">
        <f ca="1">IF(OR(INDEX(INDIRECT("times"&amp;FT$2),$F167,GR$28)&gt;10,INDEX(INDIRECT(FV167),$E167,GR$28)&lt;=INDEX(INDIRECT(FV167),$E167,$F167)),0,(INDEX(INDIRECT(FV167),$E167,$F167)-INDEX(INDIRECT(FV167),$E167,GR$28))*(10-INDEX(INDIRECT("times"&amp;FT$2),$F167,GR$28))/10)</f>
        <v>0</v>
      </c>
      <c r="GS167" s="48">
        <f ca="1">IF(OR(INDEX(INDIRECT("times"&amp;FT$2),$F167,GS$28)&gt;10,INDEX(INDIRECT(FV167),$E167,GS$28)&lt;=INDEX(INDIRECT(FV167),$E167,$F167)),0,(INDEX(INDIRECT(FV167),$E167,$F167)-INDEX(INDIRECT(FV167),$E167,GS$28))*(10-INDEX(INDIRECT("times"&amp;FT$2),$F167,GS$28))/10)</f>
        <v>0</v>
      </c>
      <c r="GT167" s="201">
        <v>20</v>
      </c>
      <c r="GV167" s="18" t="s">
        <v>208</v>
      </c>
      <c r="GW167" s="122">
        <f>GV131</f>
        <v>1</v>
      </c>
      <c r="GX167" s="122" t="str">
        <f>GV132</f>
        <v>lei65</v>
      </c>
      <c r="GY167" s="210" t="str">
        <f t="shared" si="605"/>
        <v>core1_lei65</v>
      </c>
      <c r="GZ167" s="122">
        <v>1</v>
      </c>
      <c r="HA167" s="33">
        <v>20</v>
      </c>
      <c r="HB167" s="46">
        <f ca="1">IF(OR(INDEX(INDIRECT("times"&amp;GW$2),$F167,HB$28)&gt;10,INDEX(INDIRECT(GY167),$E167,HB$28)&lt;=INDEX(INDIRECT(GY167),$E167,$F167)),0,(INDEX(INDIRECT(GY167),$E167,$F167)-INDEX(INDIRECT(GY167),$E167,HB$28))*(10-INDEX(INDIRECT("times"&amp;GW$2),$F167,HB$28))/10)</f>
        <v>0</v>
      </c>
      <c r="HC167" s="47">
        <f ca="1">IF(OR(INDEX(INDIRECT("times"&amp;GW$2),$F167,HC$28)&gt;10,INDEX(INDIRECT(GY167),$E167,HC$28)&lt;=INDEX(INDIRECT(GY167),$E167,$F167)),0,(INDEX(INDIRECT(GY167),$E167,$F167)-INDEX(INDIRECT(GY167),$E167,HC$28))*(10-INDEX(INDIRECT("times"&amp;GW$2),$F167,HC$28))/10)</f>
        <v>0</v>
      </c>
      <c r="HD167" s="47">
        <f ca="1">IF(OR(INDEX(INDIRECT("times"&amp;GW$2),$F167,HD$28)&gt;10,INDEX(INDIRECT(GY167),$E167,HD$28)&lt;=INDEX(INDIRECT(GY167),$E167,$F167)),0,(INDEX(INDIRECT(GY167),$E167,$F167)-INDEX(INDIRECT(GY167),$E167,HD$28))*(10-INDEX(INDIRECT("times"&amp;GW$2),$F167,HD$28))/10)</f>
        <v>0</v>
      </c>
      <c r="HE167" s="47">
        <f ca="1">IF(OR(INDEX(INDIRECT("times"&amp;GW$2),$F167,HE$28)&gt;10,INDEX(INDIRECT(GY167),$E167,HE$28)&lt;=INDEX(INDIRECT(GY167),$E167,$F167)),0,(INDEX(INDIRECT(GY167),$E167,$F167)-INDEX(INDIRECT(GY167),$E167,HE$28))*(10-INDEX(INDIRECT("times"&amp;GW$2),$F167,HE$28))/10)</f>
        <v>0</v>
      </c>
      <c r="HF167" s="47">
        <f ca="1">IF(OR(INDEX(INDIRECT("times"&amp;GW$2),$F167,HF$28)&gt;10,INDEX(INDIRECT(GY167),$E167,HF$28)&lt;=INDEX(INDIRECT(GY167),$E167,$F167)),0,(INDEX(INDIRECT(GY167),$E167,$F167)-INDEX(INDIRECT(GY167),$E167,HF$28))*(10-INDEX(INDIRECT("times"&amp;GW$2),$F167,HF$28))/10)</f>
        <v>0</v>
      </c>
      <c r="HG167" s="47">
        <f ca="1">IF(OR(INDEX(INDIRECT("times"&amp;GW$2),$F167,HG$28)&gt;10,INDEX(INDIRECT(GY167),$E167,HG$28)&lt;=INDEX(INDIRECT(GY167),$E167,$F167)),0,(INDEX(INDIRECT(GY167),$E167,$F167)-INDEX(INDIRECT(GY167),$E167,HG$28))*(10-INDEX(INDIRECT("times"&amp;GW$2),$F167,HG$28))/10)</f>
        <v>0</v>
      </c>
      <c r="HH167" s="47">
        <f ca="1">IF(OR(INDEX(INDIRECT("times"&amp;GW$2),$F167,HH$28)&gt;10,INDEX(INDIRECT(GY167),$E167,HH$28)&lt;=INDEX(INDIRECT(GY167),$E167,$F167)),0,(INDEX(INDIRECT(GY167),$E167,$F167)-INDEX(INDIRECT(GY167),$E167,HH$28))*(10-INDEX(INDIRECT("times"&amp;GW$2),$F167,HH$28))/10)</f>
        <v>0</v>
      </c>
      <c r="HI167" s="47">
        <f ca="1">IF(OR(INDEX(INDIRECT("times"&amp;GW$2),$F167,HI$28)&gt;10,INDEX(INDIRECT(GY167),$E167,HI$28)&lt;=INDEX(INDIRECT(GY167),$E167,$F167)),0,(INDEX(INDIRECT(GY167),$E167,$F167)-INDEX(INDIRECT(GY167),$E167,HI$28))*(10-INDEX(INDIRECT("times"&amp;GW$2),$F167,HI$28))/10)</f>
        <v>0</v>
      </c>
      <c r="HJ167" s="47">
        <f ca="1">IF(OR(INDEX(INDIRECT("times"&amp;GW$2),$F167,HJ$28)&gt;10,INDEX(INDIRECT(GY167),$E167,HJ$28)&lt;=INDEX(INDIRECT(GY167),$E167,$F167)),0,(INDEX(INDIRECT(GY167),$E167,$F167)-INDEX(INDIRECT(GY167),$E167,HJ$28))*(10-INDEX(INDIRECT("times"&amp;GW$2),$F167,HJ$28))/10)</f>
        <v>0</v>
      </c>
      <c r="HK167" s="47">
        <f ca="1">IF(OR(INDEX(INDIRECT("times"&amp;GW$2),$F167,HK$28)&gt;10,INDEX(INDIRECT(GY167),$E167,HK$28)&lt;=INDEX(INDIRECT(GY167),$E167,$F167)),0,(INDEX(INDIRECT(GY167),$E167,$F167)-INDEX(INDIRECT(GY167),$E167,HK$28))*(10-INDEX(INDIRECT("times"&amp;GW$2),$F167,HK$28))/10)</f>
        <v>0</v>
      </c>
      <c r="HL167" s="47">
        <f ca="1">IF(OR(INDEX(INDIRECT("times"&amp;GW$2),$F167,HL$28)&gt;10,INDEX(INDIRECT(GY167),$E167,HL$28)&lt;=INDEX(INDIRECT(GY167),$E167,$F167)),0,(INDEX(INDIRECT(GY167),$E167,$F167)-INDEX(INDIRECT(GY167),$E167,HL$28))*(10-INDEX(INDIRECT("times"&amp;GW$2),$F167,HL$28))/10)</f>
        <v>0</v>
      </c>
      <c r="HM167" s="47">
        <f ca="1">IF(OR(INDEX(INDIRECT("times"&amp;GW$2),$F167,HM$28)&gt;10,INDEX(INDIRECT(GY167),$E167,HM$28)&lt;=INDEX(INDIRECT(GY167),$E167,$F167)),0,(INDEX(INDIRECT(GY167),$E167,$F167)-INDEX(INDIRECT(GY167),$E167,HM$28))*(10-INDEX(INDIRECT("times"&amp;GW$2),$F167,HM$28))/10)</f>
        <v>0</v>
      </c>
      <c r="HN167" s="47">
        <f ca="1">IF(OR(INDEX(INDIRECT("times"&amp;GW$2),$F167,HN$28)&gt;10,INDEX(INDIRECT(GY167),$E167,HN$28)&lt;=INDEX(INDIRECT(GY167),$E167,$F167)),0,(INDEX(INDIRECT(GY167),$E167,$F167)-INDEX(INDIRECT(GY167),$E167,HN$28))*(10-INDEX(INDIRECT("times"&amp;GW$2),$F167,HN$28))/10)</f>
        <v>0</v>
      </c>
      <c r="HO167" s="47">
        <f ca="1">IF(OR(INDEX(INDIRECT("times"&amp;GW$2),$F167,HO$28)&gt;10,INDEX(INDIRECT(GY167),$E167,HO$28)&lt;=INDEX(INDIRECT(GY167),$E167,$F167)),0,(INDEX(INDIRECT(GY167),$E167,$F167)-INDEX(INDIRECT(GY167),$E167,HO$28))*(10-INDEX(INDIRECT("times"&amp;GW$2),$F167,HO$28))/10)</f>
        <v>0</v>
      </c>
      <c r="HP167" s="47">
        <f ca="1">IF(OR(INDEX(INDIRECT("times"&amp;GW$2),$F167,HP$28)&gt;10,INDEX(INDIRECT(GY167),$E167,HP$28)&lt;=INDEX(INDIRECT(GY167),$E167,$F167)),0,(INDEX(INDIRECT(GY167),$E167,$F167)-INDEX(INDIRECT(GY167),$E167,HP$28))*(10-INDEX(INDIRECT("times"&amp;GW$2),$F167,HP$28))/10)</f>
        <v>0</v>
      </c>
      <c r="HQ167" s="47">
        <f ca="1">IF(OR(INDEX(INDIRECT("times"&amp;GW$2),$F167,HQ$28)&gt;10,INDEX(INDIRECT(GY167),$E167,HQ$28)&lt;=INDEX(INDIRECT(GY167),$E167,$F167)),0,(INDEX(INDIRECT(GY167),$E167,$F167)-INDEX(INDIRECT(GY167),$E167,HQ$28))*(10-INDEX(INDIRECT("times"&amp;GW$2),$F167,HQ$28))/10)</f>
        <v>0</v>
      </c>
      <c r="HR167" s="47">
        <f ca="1">IF(OR(INDEX(INDIRECT("times"&amp;GW$2),$F167,HR$28)&gt;10,INDEX(INDIRECT(GY167),$E167,HR$28)&lt;=INDEX(INDIRECT(GY167),$E167,$F167)),0,(INDEX(INDIRECT(GY167),$E167,$F167)-INDEX(INDIRECT(GY167),$E167,HR$28))*(10-INDEX(INDIRECT("times"&amp;GW$2),$F167,HR$28))/10)</f>
        <v>0</v>
      </c>
      <c r="HS167" s="47">
        <f ca="1">IF(OR(INDEX(INDIRECT("times"&amp;GW$2),$F167,HS$28)&gt;10,INDEX(INDIRECT(GY167),$E167,HS$28)&lt;=INDEX(INDIRECT(GY167),$E167,$F167)),0,(INDEX(INDIRECT(GY167),$E167,$F167)-INDEX(INDIRECT(GY167),$E167,HS$28))*(10-INDEX(INDIRECT("times"&amp;GW$2),$F167,HS$28))/10)</f>
        <v>0</v>
      </c>
      <c r="HT167" s="47">
        <f ca="1">IF(OR(INDEX(INDIRECT("times"&amp;GW$2),$F167,HT$28)&gt;10,INDEX(INDIRECT(GY167),$E167,HT$28)&lt;=INDEX(INDIRECT(GY167),$E167,$F167)),0,(INDEX(INDIRECT(GY167),$E167,$F167)-INDEX(INDIRECT(GY167),$E167,HT$28))*(10-INDEX(INDIRECT("times"&amp;GW$2),$F167,HT$28))/10)</f>
        <v>0</v>
      </c>
      <c r="HU167" s="47">
        <f ca="1">IF(OR(INDEX(INDIRECT("times"&amp;GW$2),$F167,HU$28)&gt;10,INDEX(INDIRECT(GY167),$E167,HU$28)&lt;=INDEX(INDIRECT(GY167),$E167,$F167)),0,(INDEX(INDIRECT(GY167),$E167,$F167)-INDEX(INDIRECT(GY167),$E167,HU$28))*(10-INDEX(INDIRECT("times"&amp;GW$2),$F167,HU$28))/10)</f>
        <v>0</v>
      </c>
      <c r="HV167" s="48">
        <f ca="1">IF(OR(INDEX(INDIRECT("times"&amp;GW$2),$F167,HV$28)&gt;10,INDEX(INDIRECT(GY167),$E167,HV$28)&lt;=INDEX(INDIRECT(GY167),$E167,$F167)),0,(INDEX(INDIRECT(GY167),$E167,$F167)-INDEX(INDIRECT(GY167),$E167,HV$28))*(10-INDEX(INDIRECT("times"&amp;GW$2),$F167,HV$28))/10)</f>
        <v>0</v>
      </c>
      <c r="HW167" s="201">
        <v>20</v>
      </c>
    </row>
    <row r="168" spans="1:231" ht="15.75" thickBot="1">
      <c r="A168" s="19" t="s">
        <v>209</v>
      </c>
      <c r="B168" s="125">
        <f>A131</f>
        <v>1</v>
      </c>
      <c r="C168" s="125" t="str">
        <f>A132</f>
        <v>work1834</v>
      </c>
      <c r="D168" s="224" t="str">
        <f t="shared" si="598"/>
        <v>core1_work1834</v>
      </c>
      <c r="E168" s="125">
        <v>1</v>
      </c>
      <c r="F168" s="34">
        <v>21</v>
      </c>
      <c r="G168" s="49">
        <f ca="1">IF(OR(INDEX(INDIRECT("times"&amp;B$2),$F168,G$28)&gt;10,INDEX(INDIRECT(D168),$E168,G$28)&lt;=INDEX(INDIRECT(D168),$E168,$F168)),0,(INDEX(INDIRECT(D168),$E168,$F168)-INDEX(INDIRECT(D168),$E168,G$28))*(10-INDEX(INDIRECT("times"&amp;B$2),$F168,G$28))/10)</f>
        <v>0</v>
      </c>
      <c r="H168" s="50">
        <f ca="1">IF(OR(INDEX(INDIRECT("times"&amp;B$2),$F168,H$28)&gt;10,INDEX(INDIRECT(D168),$E168,H$28)&lt;=INDEX(INDIRECT(D168),$E168,$F168)),0,(INDEX(INDIRECT(D168),$E168,$F168)-INDEX(INDIRECT(D168),$E168,H$28))*(10-INDEX(INDIRECT("times"&amp;B$2),$F168,H$28))/10)</f>
        <v>0</v>
      </c>
      <c r="I168" s="50">
        <f ca="1">IF(OR(INDEX(INDIRECT("times"&amp;B$2),$F168,I$28)&gt;10,INDEX(INDIRECT(D168),$E168,I$28)&lt;=INDEX(INDIRECT(D168),$E168,$F168)),0,(INDEX(INDIRECT(D168),$E168,$F168)-INDEX(INDIRECT(D168),$E168,I$28))*(10-INDEX(INDIRECT("times"&amp;B$2),$F168,I$28))/10)</f>
        <v>0</v>
      </c>
      <c r="J168" s="50">
        <f ca="1">IF(OR(INDEX(INDIRECT("times"&amp;B$2),$F168,J$28)&gt;10,INDEX(INDIRECT(D168),$E168,J$28)&lt;=INDEX(INDIRECT(D168),$E168,$F168)),0,(INDEX(INDIRECT(D168),$E168,$F168)-INDEX(INDIRECT(D168),$E168,J$28))*(10-INDEX(INDIRECT("times"&amp;B$2),$F168,J$28))/10)</f>
        <v>0</v>
      </c>
      <c r="K168" s="50">
        <f ca="1">IF(OR(INDEX(INDIRECT("times"&amp;B$2),$F168,K$28)&gt;10,INDEX(INDIRECT(D168),$E168,K$28)&lt;=INDEX(INDIRECT(D168),$E168,$F168)),0,(INDEX(INDIRECT(D168),$E168,$F168)-INDEX(INDIRECT(D168),$E168,K$28))*(10-INDEX(INDIRECT("times"&amp;B$2),$F168,K$28))/10)</f>
        <v>0</v>
      </c>
      <c r="L168" s="50">
        <f ca="1">IF(OR(INDEX(INDIRECT("times"&amp;B$2),$F168,L$28)&gt;10,INDEX(INDIRECT(D168),$E168,L$28)&lt;=INDEX(INDIRECT(D168),$E168,$F168)),0,(INDEX(INDIRECT(D168),$E168,$F168)-INDEX(INDIRECT(D168),$E168,L$28))*(10-INDEX(INDIRECT("times"&amp;B$2),$F168,L$28))/10)</f>
        <v>0</v>
      </c>
      <c r="M168" s="50">
        <f ca="1">IF(OR(INDEX(INDIRECT("times"&amp;B$2),$F168,M$28)&gt;10,INDEX(INDIRECT(D168),$E168,M$28)&lt;=INDEX(INDIRECT(D168),$E168,$F168)),0,(INDEX(INDIRECT(D168),$E168,$F168)-INDEX(INDIRECT(D168),$E168,M$28))*(10-INDEX(INDIRECT("times"&amp;B$2),$F168,M$28))/10)</f>
        <v>0</v>
      </c>
      <c r="N168" s="50">
        <f ca="1">IF(OR(INDEX(INDIRECT("times"&amp;B$2),$F168,N$28)&gt;10,INDEX(INDIRECT(D168),$E168,N$28)&lt;=INDEX(INDIRECT(D168),$E168,$F168)),0,(INDEX(INDIRECT(D168),$E168,$F168)-INDEX(INDIRECT(D168),$E168,N$28))*(10-INDEX(INDIRECT("times"&amp;B$2),$F168,N$28))/10)</f>
        <v>0</v>
      </c>
      <c r="O168" s="50">
        <f ca="1">IF(OR(INDEX(INDIRECT("times"&amp;B$2),$F168,O$28)&gt;10,INDEX(INDIRECT(D168),$E168,O$28)&lt;=INDEX(INDIRECT(D168),$E168,$F168)),0,(INDEX(INDIRECT(D168),$E168,$F168)-INDEX(INDIRECT(D168),$E168,O$28))*(10-INDEX(INDIRECT("times"&amp;B$2),$F168,O$28))/10)</f>
        <v>0</v>
      </c>
      <c r="P168" s="50">
        <f ca="1">IF(OR(INDEX(INDIRECT("times"&amp;B$2),$F168,P$28)&gt;10,INDEX(INDIRECT(D168),$E168,P$28)&lt;=INDEX(INDIRECT(D168),$E168,$F168)),0,(INDEX(INDIRECT(D168),$E168,$F168)-INDEX(INDIRECT(D168),$E168,P$28))*(10-INDEX(INDIRECT("times"&amp;B$2),$F168,P$28))/10)</f>
        <v>0</v>
      </c>
      <c r="Q168" s="50">
        <f ca="1">IF(OR(INDEX(INDIRECT("times"&amp;B$2),$F168,Q$28)&gt;10,INDEX(INDIRECT(D168),$E168,Q$28)&lt;=INDEX(INDIRECT(D168),$E168,$F168)),0,(INDEX(INDIRECT(D168),$E168,$F168)-INDEX(INDIRECT(D168),$E168,Q$28))*(10-INDEX(INDIRECT("times"&amp;B$2),$F168,Q$28))/10)</f>
        <v>0</v>
      </c>
      <c r="R168" s="50">
        <f ca="1">IF(OR(INDEX(INDIRECT("times"&amp;B$2),$F168,R$28)&gt;10,INDEX(INDIRECT(D168),$E168,R$28)&lt;=INDEX(INDIRECT(D168),$E168,$F168)),0,(INDEX(INDIRECT(D168),$E168,$F168)-INDEX(INDIRECT(D168),$E168,R$28))*(10-INDEX(INDIRECT("times"&amp;B$2),$F168,R$28))/10)</f>
        <v>0</v>
      </c>
      <c r="S168" s="50">
        <f ca="1">IF(OR(INDEX(INDIRECT("times"&amp;B$2),$F168,S$28)&gt;10,INDEX(INDIRECT(D168),$E168,S$28)&lt;=INDEX(INDIRECT(D168),$E168,$F168)),0,(INDEX(INDIRECT(D168),$E168,$F168)-INDEX(INDIRECT(D168),$E168,S$28))*(10-INDEX(INDIRECT("times"&amp;B$2),$F168,S$28))/10)</f>
        <v>0</v>
      </c>
      <c r="T168" s="50">
        <f ca="1">IF(OR(INDEX(INDIRECT("times"&amp;B$2),$F168,T$28)&gt;10,INDEX(INDIRECT(D168),$E168,T$28)&lt;=INDEX(INDIRECT(D168),$E168,$F168)),0,(INDEX(INDIRECT(D168),$E168,$F168)-INDEX(INDIRECT(D168),$E168,T$28))*(10-INDEX(INDIRECT("times"&amp;B$2),$F168,T$28))/10)</f>
        <v>0</v>
      </c>
      <c r="U168" s="50">
        <f ca="1">IF(OR(INDEX(INDIRECT("times"&amp;B$2),$F168,U$28)&gt;10,INDEX(INDIRECT(D168),$E168,U$28)&lt;=INDEX(INDIRECT(D168),$E168,$F168)),0,(INDEX(INDIRECT(D168),$E168,$F168)-INDEX(INDIRECT(D168),$E168,U$28))*(10-INDEX(INDIRECT("times"&amp;B$2),$F168,U$28))/10)</f>
        <v>0</v>
      </c>
      <c r="V168" s="50">
        <f ca="1">IF(OR(INDEX(INDIRECT("times"&amp;B$2),$F168,V$28)&gt;10,INDEX(INDIRECT(D168),$E168,V$28)&lt;=INDEX(INDIRECT(D168),$E168,$F168)),0,(INDEX(INDIRECT(D168),$E168,$F168)-INDEX(INDIRECT(D168),$E168,V$28))*(10-INDEX(INDIRECT("times"&amp;B$2),$F168,V$28))/10)</f>
        <v>0</v>
      </c>
      <c r="W168" s="50">
        <f ca="1">IF(OR(INDEX(INDIRECT("times"&amp;B$2),$F168,W$28)&gt;10,INDEX(INDIRECT(D168),$E168,W$28)&lt;=INDEX(INDIRECT(D168),$E168,$F168)),0,(INDEX(INDIRECT(D168),$E168,$F168)-INDEX(INDIRECT(D168),$E168,W$28))*(10-INDEX(INDIRECT("times"&amp;B$2),$F168,W$28))/10)</f>
        <v>0</v>
      </c>
      <c r="X168" s="50">
        <f ca="1">IF(OR(INDEX(INDIRECT("times"&amp;B$2),$F168,X$28)&gt;10,INDEX(INDIRECT(D168),$E168,X$28)&lt;=INDEX(INDIRECT(D168),$E168,$F168)),0,(INDEX(INDIRECT(D168),$E168,$F168)-INDEX(INDIRECT(D168),$E168,X$28))*(10-INDEX(INDIRECT("times"&amp;B$2),$F168,X$28))/10)</f>
        <v>0</v>
      </c>
      <c r="Y168" s="50">
        <f ca="1">IF(OR(INDEX(INDIRECT("times"&amp;B$2),$F168,Y$28)&gt;10,INDEX(INDIRECT(D168),$E168,Y$28)&lt;=INDEX(INDIRECT(D168),$E168,$F168)),0,(INDEX(INDIRECT(D168),$E168,$F168)-INDEX(INDIRECT(D168),$E168,Y$28))*(10-INDEX(INDIRECT("times"&amp;B$2),$F168,Y$28))/10)</f>
        <v>0</v>
      </c>
      <c r="Z168" s="50">
        <f ca="1">IF(OR(INDEX(INDIRECT("times"&amp;B$2),$F168,Z$28)&gt;10,INDEX(INDIRECT(D168),$E168,Z$28)&lt;=INDEX(INDIRECT(D168),$E168,$F168)),0,(INDEX(INDIRECT(D168),$E168,$F168)-INDEX(INDIRECT(D168),$E168,Z$28))*(10-INDEX(INDIRECT("times"&amp;B$2),$F168,Z$28))/10)</f>
        <v>0</v>
      </c>
      <c r="AA168" s="51">
        <f ca="1">IF(OR(INDEX(INDIRECT("times"&amp;B$2),$F168,AA$28)&gt;10,INDEX(INDIRECT(D168),$E168,AA$28)&lt;=INDEX(INDIRECT(D168),$E168,$F168)),0,(INDEX(INDIRECT(D168),$E168,$F168)-INDEX(INDIRECT(D168),$E168,AA$28))*(10-INDEX(INDIRECT("times"&amp;B$2),$F168,AA$28))/10)</f>
        <v>0</v>
      </c>
      <c r="AB168" s="202">
        <v>21</v>
      </c>
      <c r="AD168" s="19" t="s">
        <v>209</v>
      </c>
      <c r="AE168" s="125">
        <f>AD131</f>
        <v>1</v>
      </c>
      <c r="AF168" s="125" t="str">
        <f>AD132</f>
        <v>shop1834</v>
      </c>
      <c r="AG168" s="224" t="str">
        <f t="shared" si="599"/>
        <v>core1_shop1834</v>
      </c>
      <c r="AH168" s="125">
        <v>1</v>
      </c>
      <c r="AI168" s="34">
        <v>21</v>
      </c>
      <c r="AJ168" s="49">
        <f ca="1">IF(OR(INDEX(INDIRECT("times"&amp;AE$2),$F168,AJ$28)&gt;10,INDEX(INDIRECT(AG168),$E168,AJ$28)&lt;=INDEX(INDIRECT(AG168),$E168,$F168)),0,(INDEX(INDIRECT(AG168),$E168,$F168)-INDEX(INDIRECT(AG168),$E168,AJ$28))*(10-INDEX(INDIRECT("times"&amp;AE$2),$F168,AJ$28))/10)</f>
        <v>0</v>
      </c>
      <c r="AK168" s="50">
        <f ca="1">IF(OR(INDEX(INDIRECT("times"&amp;AE$2),$F168,AK$28)&gt;10,INDEX(INDIRECT(AG168),$E168,AK$28)&lt;=INDEX(INDIRECT(AG168),$E168,$F168)),0,(INDEX(INDIRECT(AG168),$E168,$F168)-INDEX(INDIRECT(AG168),$E168,AK$28))*(10-INDEX(INDIRECT("times"&amp;AE$2),$F168,AK$28))/10)</f>
        <v>0</v>
      </c>
      <c r="AL168" s="50">
        <f ca="1">IF(OR(INDEX(INDIRECT("times"&amp;AE$2),$F168,AL$28)&gt;10,INDEX(INDIRECT(AG168),$E168,AL$28)&lt;=INDEX(INDIRECT(AG168),$E168,$F168)),0,(INDEX(INDIRECT(AG168),$E168,$F168)-INDEX(INDIRECT(AG168),$E168,AL$28))*(10-INDEX(INDIRECT("times"&amp;AE$2),$F168,AL$28))/10)</f>
        <v>0</v>
      </c>
      <c r="AM168" s="50">
        <f ca="1">IF(OR(INDEX(INDIRECT("times"&amp;AE$2),$F168,AM$28)&gt;10,INDEX(INDIRECT(AG168),$E168,AM$28)&lt;=INDEX(INDIRECT(AG168),$E168,$F168)),0,(INDEX(INDIRECT(AG168),$E168,$F168)-INDEX(INDIRECT(AG168),$E168,AM$28))*(10-INDEX(INDIRECT("times"&amp;AE$2),$F168,AM$28))/10)</f>
        <v>0</v>
      </c>
      <c r="AN168" s="50">
        <f ca="1">IF(OR(INDEX(INDIRECT("times"&amp;AE$2),$F168,AN$28)&gt;10,INDEX(INDIRECT(AG168),$E168,AN$28)&lt;=INDEX(INDIRECT(AG168),$E168,$F168)),0,(INDEX(INDIRECT(AG168),$E168,$F168)-INDEX(INDIRECT(AG168),$E168,AN$28))*(10-INDEX(INDIRECT("times"&amp;AE$2),$F168,AN$28))/10)</f>
        <v>0</v>
      </c>
      <c r="AO168" s="50">
        <f ca="1">IF(OR(INDEX(INDIRECT("times"&amp;AE$2),$F168,AO$28)&gt;10,INDEX(INDIRECT(AG168),$E168,AO$28)&lt;=INDEX(INDIRECT(AG168),$E168,$F168)),0,(INDEX(INDIRECT(AG168),$E168,$F168)-INDEX(INDIRECT(AG168),$E168,AO$28))*(10-INDEX(INDIRECT("times"&amp;AE$2),$F168,AO$28))/10)</f>
        <v>0</v>
      </c>
      <c r="AP168" s="50">
        <f ca="1">IF(OR(INDEX(INDIRECT("times"&amp;AE$2),$F168,AP$28)&gt;10,INDEX(INDIRECT(AG168),$E168,AP$28)&lt;=INDEX(INDIRECT(AG168),$E168,$F168)),0,(INDEX(INDIRECT(AG168),$E168,$F168)-INDEX(INDIRECT(AG168),$E168,AP$28))*(10-INDEX(INDIRECT("times"&amp;AE$2),$F168,AP$28))/10)</f>
        <v>0</v>
      </c>
      <c r="AQ168" s="50">
        <f ca="1">IF(OR(INDEX(INDIRECT("times"&amp;AE$2),$F168,AQ$28)&gt;10,INDEX(INDIRECT(AG168),$E168,AQ$28)&lt;=INDEX(INDIRECT(AG168),$E168,$F168)),0,(INDEX(INDIRECT(AG168),$E168,$F168)-INDEX(INDIRECT(AG168),$E168,AQ$28))*(10-INDEX(INDIRECT("times"&amp;AE$2),$F168,AQ$28))/10)</f>
        <v>0</v>
      </c>
      <c r="AR168" s="50">
        <f ca="1">IF(OR(INDEX(INDIRECT("times"&amp;AE$2),$F168,AR$28)&gt;10,INDEX(INDIRECT(AG168),$E168,AR$28)&lt;=INDEX(INDIRECT(AG168),$E168,$F168)),0,(INDEX(INDIRECT(AG168),$E168,$F168)-INDEX(INDIRECT(AG168),$E168,AR$28))*(10-INDEX(INDIRECT("times"&amp;AE$2),$F168,AR$28))/10)</f>
        <v>0</v>
      </c>
      <c r="AS168" s="50">
        <f ca="1">IF(OR(INDEX(INDIRECT("times"&amp;AE$2),$F168,AS$28)&gt;10,INDEX(INDIRECT(AG168),$E168,AS$28)&lt;=INDEX(INDIRECT(AG168),$E168,$F168)),0,(INDEX(INDIRECT(AG168),$E168,$F168)-INDEX(INDIRECT(AG168),$E168,AS$28))*(10-INDEX(INDIRECT("times"&amp;AE$2),$F168,AS$28))/10)</f>
        <v>0</v>
      </c>
      <c r="AT168" s="50">
        <f ca="1">IF(OR(INDEX(INDIRECT("times"&amp;AE$2),$F168,AT$28)&gt;10,INDEX(INDIRECT(AG168),$E168,AT$28)&lt;=INDEX(INDIRECT(AG168),$E168,$F168)),0,(INDEX(INDIRECT(AG168),$E168,$F168)-INDEX(INDIRECT(AG168),$E168,AT$28))*(10-INDEX(INDIRECT("times"&amp;AE$2),$F168,AT$28))/10)</f>
        <v>0</v>
      </c>
      <c r="AU168" s="50">
        <f ca="1">IF(OR(INDEX(INDIRECT("times"&amp;AE$2),$F168,AU$28)&gt;10,INDEX(INDIRECT(AG168),$E168,AU$28)&lt;=INDEX(INDIRECT(AG168),$E168,$F168)),0,(INDEX(INDIRECT(AG168),$E168,$F168)-INDEX(INDIRECT(AG168),$E168,AU$28))*(10-INDEX(INDIRECT("times"&amp;AE$2),$F168,AU$28))/10)</f>
        <v>0</v>
      </c>
      <c r="AV168" s="50">
        <f ca="1">IF(OR(INDEX(INDIRECT("times"&amp;AE$2),$F168,AV$28)&gt;10,INDEX(INDIRECT(AG168),$E168,AV$28)&lt;=INDEX(INDIRECT(AG168),$E168,$F168)),0,(INDEX(INDIRECT(AG168),$E168,$F168)-INDEX(INDIRECT(AG168),$E168,AV$28))*(10-INDEX(INDIRECT("times"&amp;AE$2),$F168,AV$28))/10)</f>
        <v>0</v>
      </c>
      <c r="AW168" s="50">
        <f ca="1">IF(OR(INDEX(INDIRECT("times"&amp;AE$2),$F168,AW$28)&gt;10,INDEX(INDIRECT(AG168),$E168,AW$28)&lt;=INDEX(INDIRECT(AG168),$E168,$F168)),0,(INDEX(INDIRECT(AG168),$E168,$F168)-INDEX(INDIRECT(AG168),$E168,AW$28))*(10-INDEX(INDIRECT("times"&amp;AE$2),$F168,AW$28))/10)</f>
        <v>0</v>
      </c>
      <c r="AX168" s="50">
        <f ca="1">IF(OR(INDEX(INDIRECT("times"&amp;AE$2),$F168,AX$28)&gt;10,INDEX(INDIRECT(AG168),$E168,AX$28)&lt;=INDEX(INDIRECT(AG168),$E168,$F168)),0,(INDEX(INDIRECT(AG168),$E168,$F168)-INDEX(INDIRECT(AG168),$E168,AX$28))*(10-INDEX(INDIRECT("times"&amp;AE$2),$F168,AX$28))/10)</f>
        <v>0</v>
      </c>
      <c r="AY168" s="50">
        <f ca="1">IF(OR(INDEX(INDIRECT("times"&amp;AE$2),$F168,AY$28)&gt;10,INDEX(INDIRECT(AG168),$E168,AY$28)&lt;=INDEX(INDIRECT(AG168),$E168,$F168)),0,(INDEX(INDIRECT(AG168),$E168,$F168)-INDEX(INDIRECT(AG168),$E168,AY$28))*(10-INDEX(INDIRECT("times"&amp;AE$2),$F168,AY$28))/10)</f>
        <v>0</v>
      </c>
      <c r="AZ168" s="50">
        <f ca="1">IF(OR(INDEX(INDIRECT("times"&amp;AE$2),$F168,AZ$28)&gt;10,INDEX(INDIRECT(AG168),$E168,AZ$28)&lt;=INDEX(INDIRECT(AG168),$E168,$F168)),0,(INDEX(INDIRECT(AG168),$E168,$F168)-INDEX(INDIRECT(AG168),$E168,AZ$28))*(10-INDEX(INDIRECT("times"&amp;AE$2),$F168,AZ$28))/10)</f>
        <v>0</v>
      </c>
      <c r="BA168" s="50">
        <f ca="1">IF(OR(INDEX(INDIRECT("times"&amp;AE$2),$F168,BA$28)&gt;10,INDEX(INDIRECT(AG168),$E168,BA$28)&lt;=INDEX(INDIRECT(AG168),$E168,$F168)),0,(INDEX(INDIRECT(AG168),$E168,$F168)-INDEX(INDIRECT(AG168),$E168,BA$28))*(10-INDEX(INDIRECT("times"&amp;AE$2),$F168,BA$28))/10)</f>
        <v>0</v>
      </c>
      <c r="BB168" s="50">
        <f ca="1">IF(OR(INDEX(INDIRECT("times"&amp;AE$2),$F168,BB$28)&gt;10,INDEX(INDIRECT(AG168),$E168,BB$28)&lt;=INDEX(INDIRECT(AG168),$E168,$F168)),0,(INDEX(INDIRECT(AG168),$E168,$F168)-INDEX(INDIRECT(AG168),$E168,BB$28))*(10-INDEX(INDIRECT("times"&amp;AE$2),$F168,BB$28))/10)</f>
        <v>0</v>
      </c>
      <c r="BC168" s="50">
        <f ca="1">IF(OR(INDEX(INDIRECT("times"&amp;AE$2),$F168,BC$28)&gt;10,INDEX(INDIRECT(AG168),$E168,BC$28)&lt;=INDEX(INDIRECT(AG168),$E168,$F168)),0,(INDEX(INDIRECT(AG168),$E168,$F168)-INDEX(INDIRECT(AG168),$E168,BC$28))*(10-INDEX(INDIRECT("times"&amp;AE$2),$F168,BC$28))/10)</f>
        <v>0</v>
      </c>
      <c r="BD168" s="51">
        <f ca="1">IF(OR(INDEX(INDIRECT("times"&amp;AE$2),$F168,BD$28)&gt;10,INDEX(INDIRECT(AG168),$E168,BD$28)&lt;=INDEX(INDIRECT(AG168),$E168,$F168)),0,(INDEX(INDIRECT(AG168),$E168,$F168)-INDEX(INDIRECT(AG168),$E168,BD$28))*(10-INDEX(INDIRECT("times"&amp;AE$2),$F168,BD$28))/10)</f>
        <v>0</v>
      </c>
      <c r="BE168" s="202">
        <v>21</v>
      </c>
      <c r="BG168" s="19" t="s">
        <v>209</v>
      </c>
      <c r="BH168" s="125">
        <f>BG131</f>
        <v>1</v>
      </c>
      <c r="BI168" s="125" t="str">
        <f>BG132</f>
        <v>lei1834</v>
      </c>
      <c r="BJ168" s="224" t="str">
        <f t="shared" si="600"/>
        <v>core1_lei1834</v>
      </c>
      <c r="BK168" s="125">
        <v>1</v>
      </c>
      <c r="BL168" s="34">
        <v>21</v>
      </c>
      <c r="BM168" s="49">
        <f ca="1">IF(OR(INDEX(INDIRECT("times"&amp;BH$2),$F168,BM$28)&gt;10,INDEX(INDIRECT(BJ168),$E168,BM$28)&lt;=INDEX(INDIRECT(BJ168),$E168,$F168)),0,(INDEX(INDIRECT(BJ168),$E168,$F168)-INDEX(INDIRECT(BJ168),$E168,BM$28))*(10-INDEX(INDIRECT("times"&amp;BH$2),$F168,BM$28))/10)</f>
        <v>0</v>
      </c>
      <c r="BN168" s="50">
        <f ca="1">IF(OR(INDEX(INDIRECT("times"&amp;BH$2),$F168,BN$28)&gt;10,INDEX(INDIRECT(BJ168),$E168,BN$28)&lt;=INDEX(INDIRECT(BJ168),$E168,$F168)),0,(INDEX(INDIRECT(BJ168),$E168,$F168)-INDEX(INDIRECT(BJ168),$E168,BN$28))*(10-INDEX(INDIRECT("times"&amp;BH$2),$F168,BN$28))/10)</f>
        <v>0</v>
      </c>
      <c r="BO168" s="50">
        <f ca="1">IF(OR(INDEX(INDIRECT("times"&amp;BH$2),$F168,BO$28)&gt;10,INDEX(INDIRECT(BJ168),$E168,BO$28)&lt;=INDEX(INDIRECT(BJ168),$E168,$F168)),0,(INDEX(INDIRECT(BJ168),$E168,$F168)-INDEX(INDIRECT(BJ168),$E168,BO$28))*(10-INDEX(INDIRECT("times"&amp;BH$2),$F168,BO$28))/10)</f>
        <v>0</v>
      </c>
      <c r="BP168" s="50">
        <f ca="1">IF(OR(INDEX(INDIRECT("times"&amp;BH$2),$F168,BP$28)&gt;10,INDEX(INDIRECT(BJ168),$E168,BP$28)&lt;=INDEX(INDIRECT(BJ168),$E168,$F168)),0,(INDEX(INDIRECT(BJ168),$E168,$F168)-INDEX(INDIRECT(BJ168),$E168,BP$28))*(10-INDEX(INDIRECT("times"&amp;BH$2),$F168,BP$28))/10)</f>
        <v>0</v>
      </c>
      <c r="BQ168" s="50">
        <f ca="1">IF(OR(INDEX(INDIRECT("times"&amp;BH$2),$F168,BQ$28)&gt;10,INDEX(INDIRECT(BJ168),$E168,BQ$28)&lt;=INDEX(INDIRECT(BJ168),$E168,$F168)),0,(INDEX(INDIRECT(BJ168),$E168,$F168)-INDEX(INDIRECT(BJ168),$E168,BQ$28))*(10-INDEX(INDIRECT("times"&amp;BH$2),$F168,BQ$28))/10)</f>
        <v>0</v>
      </c>
      <c r="BR168" s="50">
        <f ca="1">IF(OR(INDEX(INDIRECT("times"&amp;BH$2),$F168,BR$28)&gt;10,INDEX(INDIRECT(BJ168),$E168,BR$28)&lt;=INDEX(INDIRECT(BJ168),$E168,$F168)),0,(INDEX(INDIRECT(BJ168),$E168,$F168)-INDEX(INDIRECT(BJ168),$E168,BR$28))*(10-INDEX(INDIRECT("times"&amp;BH$2),$F168,BR$28))/10)</f>
        <v>0</v>
      </c>
      <c r="BS168" s="50">
        <f ca="1">IF(OR(INDEX(INDIRECT("times"&amp;BH$2),$F168,BS$28)&gt;10,INDEX(INDIRECT(BJ168),$E168,BS$28)&lt;=INDEX(INDIRECT(BJ168),$E168,$F168)),0,(INDEX(INDIRECT(BJ168),$E168,$F168)-INDEX(INDIRECT(BJ168),$E168,BS$28))*(10-INDEX(INDIRECT("times"&amp;BH$2),$F168,BS$28))/10)</f>
        <v>0</v>
      </c>
      <c r="BT168" s="50">
        <f ca="1">IF(OR(INDEX(INDIRECT("times"&amp;BH$2),$F168,BT$28)&gt;10,INDEX(INDIRECT(BJ168),$E168,BT$28)&lt;=INDEX(INDIRECT(BJ168),$E168,$F168)),0,(INDEX(INDIRECT(BJ168),$E168,$F168)-INDEX(INDIRECT(BJ168),$E168,BT$28))*(10-INDEX(INDIRECT("times"&amp;BH$2),$F168,BT$28))/10)</f>
        <v>0</v>
      </c>
      <c r="BU168" s="50">
        <f ca="1">IF(OR(INDEX(INDIRECT("times"&amp;BH$2),$F168,BU$28)&gt;10,INDEX(INDIRECT(BJ168),$E168,BU$28)&lt;=INDEX(INDIRECT(BJ168),$E168,$F168)),0,(INDEX(INDIRECT(BJ168),$E168,$F168)-INDEX(INDIRECT(BJ168),$E168,BU$28))*(10-INDEX(INDIRECT("times"&amp;BH$2),$F168,BU$28))/10)</f>
        <v>0</v>
      </c>
      <c r="BV168" s="50">
        <f ca="1">IF(OR(INDEX(INDIRECT("times"&amp;BH$2),$F168,BV$28)&gt;10,INDEX(INDIRECT(BJ168),$E168,BV$28)&lt;=INDEX(INDIRECT(BJ168),$E168,$F168)),0,(INDEX(INDIRECT(BJ168),$E168,$F168)-INDEX(INDIRECT(BJ168),$E168,BV$28))*(10-INDEX(INDIRECT("times"&amp;BH$2),$F168,BV$28))/10)</f>
        <v>0</v>
      </c>
      <c r="BW168" s="50">
        <f ca="1">IF(OR(INDEX(INDIRECT("times"&amp;BH$2),$F168,BW$28)&gt;10,INDEX(INDIRECT(BJ168),$E168,BW$28)&lt;=INDEX(INDIRECT(BJ168),$E168,$F168)),0,(INDEX(INDIRECT(BJ168),$E168,$F168)-INDEX(INDIRECT(BJ168),$E168,BW$28))*(10-INDEX(INDIRECT("times"&amp;BH$2),$F168,BW$28))/10)</f>
        <v>0</v>
      </c>
      <c r="BX168" s="50">
        <f ca="1">IF(OR(INDEX(INDIRECT("times"&amp;BH$2),$F168,BX$28)&gt;10,INDEX(INDIRECT(BJ168),$E168,BX$28)&lt;=INDEX(INDIRECT(BJ168),$E168,$F168)),0,(INDEX(INDIRECT(BJ168),$E168,$F168)-INDEX(INDIRECT(BJ168),$E168,BX$28))*(10-INDEX(INDIRECT("times"&amp;BH$2),$F168,BX$28))/10)</f>
        <v>0</v>
      </c>
      <c r="BY168" s="50">
        <f ca="1">IF(OR(INDEX(INDIRECT("times"&amp;BH$2),$F168,BY$28)&gt;10,INDEX(INDIRECT(BJ168),$E168,BY$28)&lt;=INDEX(INDIRECT(BJ168),$E168,$F168)),0,(INDEX(INDIRECT(BJ168),$E168,$F168)-INDEX(INDIRECT(BJ168),$E168,BY$28))*(10-INDEX(INDIRECT("times"&amp;BH$2),$F168,BY$28))/10)</f>
        <v>0</v>
      </c>
      <c r="BZ168" s="50">
        <f ca="1">IF(OR(INDEX(INDIRECT("times"&amp;BH$2),$F168,BZ$28)&gt;10,INDEX(INDIRECT(BJ168),$E168,BZ$28)&lt;=INDEX(INDIRECT(BJ168),$E168,$F168)),0,(INDEX(INDIRECT(BJ168),$E168,$F168)-INDEX(INDIRECT(BJ168),$E168,BZ$28))*(10-INDEX(INDIRECT("times"&amp;BH$2),$F168,BZ$28))/10)</f>
        <v>0</v>
      </c>
      <c r="CA168" s="50">
        <f ca="1">IF(OR(INDEX(INDIRECT("times"&amp;BH$2),$F168,CA$28)&gt;10,INDEX(INDIRECT(BJ168),$E168,CA$28)&lt;=INDEX(INDIRECT(BJ168),$E168,$F168)),0,(INDEX(INDIRECT(BJ168),$E168,$F168)-INDEX(INDIRECT(BJ168),$E168,CA$28))*(10-INDEX(INDIRECT("times"&amp;BH$2),$F168,CA$28))/10)</f>
        <v>0</v>
      </c>
      <c r="CB168" s="50">
        <f ca="1">IF(OR(INDEX(INDIRECT("times"&amp;BH$2),$F168,CB$28)&gt;10,INDEX(INDIRECT(BJ168),$E168,CB$28)&lt;=INDEX(INDIRECT(BJ168),$E168,$F168)),0,(INDEX(INDIRECT(BJ168),$E168,$F168)-INDEX(INDIRECT(BJ168),$E168,CB$28))*(10-INDEX(INDIRECT("times"&amp;BH$2),$F168,CB$28))/10)</f>
        <v>0</v>
      </c>
      <c r="CC168" s="50">
        <f ca="1">IF(OR(INDEX(INDIRECT("times"&amp;BH$2),$F168,CC$28)&gt;10,INDEX(INDIRECT(BJ168),$E168,CC$28)&lt;=INDEX(INDIRECT(BJ168),$E168,$F168)),0,(INDEX(INDIRECT(BJ168),$E168,$F168)-INDEX(INDIRECT(BJ168),$E168,CC$28))*(10-INDEX(INDIRECT("times"&amp;BH$2),$F168,CC$28))/10)</f>
        <v>0</v>
      </c>
      <c r="CD168" s="50">
        <f ca="1">IF(OR(INDEX(INDIRECT("times"&amp;BH$2),$F168,CD$28)&gt;10,INDEX(INDIRECT(BJ168),$E168,CD$28)&lt;=INDEX(INDIRECT(BJ168),$E168,$F168)),0,(INDEX(INDIRECT(BJ168),$E168,$F168)-INDEX(INDIRECT(BJ168),$E168,CD$28))*(10-INDEX(INDIRECT("times"&amp;BH$2),$F168,CD$28))/10)</f>
        <v>0</v>
      </c>
      <c r="CE168" s="50">
        <f ca="1">IF(OR(INDEX(INDIRECT("times"&amp;BH$2),$F168,CE$28)&gt;10,INDEX(INDIRECT(BJ168),$E168,CE$28)&lt;=INDEX(INDIRECT(BJ168),$E168,$F168)),0,(INDEX(INDIRECT(BJ168),$E168,$F168)-INDEX(INDIRECT(BJ168),$E168,CE$28))*(10-INDEX(INDIRECT("times"&amp;BH$2),$F168,CE$28))/10)</f>
        <v>0</v>
      </c>
      <c r="CF168" s="50">
        <f ca="1">IF(OR(INDEX(INDIRECT("times"&amp;BH$2),$F168,CF$28)&gt;10,INDEX(INDIRECT(BJ168),$E168,CF$28)&lt;=INDEX(INDIRECT(BJ168),$E168,$F168)),0,(INDEX(INDIRECT(BJ168),$E168,$F168)-INDEX(INDIRECT(BJ168),$E168,CF$28))*(10-INDEX(INDIRECT("times"&amp;BH$2),$F168,CF$28))/10)</f>
        <v>0</v>
      </c>
      <c r="CG168" s="51">
        <f ca="1">IF(OR(INDEX(INDIRECT("times"&amp;BH$2),$F168,CG$28)&gt;10,INDEX(INDIRECT(BJ168),$E168,CG$28)&lt;=INDEX(INDIRECT(BJ168),$E168,$F168)),0,(INDEX(INDIRECT(BJ168),$E168,$F168)-INDEX(INDIRECT(BJ168),$E168,CG$28))*(10-INDEX(INDIRECT("times"&amp;BH$2),$F168,CG$28))/10)</f>
        <v>0</v>
      </c>
      <c r="CH168" s="202">
        <v>21</v>
      </c>
      <c r="CJ168" s="19" t="s">
        <v>209</v>
      </c>
      <c r="CK168" s="125">
        <f>CJ131</f>
        <v>1</v>
      </c>
      <c r="CL168" s="125" t="str">
        <f>CJ132</f>
        <v>work3564</v>
      </c>
      <c r="CM168" s="224" t="str">
        <f t="shared" si="601"/>
        <v>core1_work3564</v>
      </c>
      <c r="CN168" s="125">
        <v>1</v>
      </c>
      <c r="CO168" s="34">
        <v>21</v>
      </c>
      <c r="CP168" s="49">
        <f ca="1">IF(OR(INDEX(INDIRECT("times"&amp;CK$2),$F168,CP$28)&gt;10,INDEX(INDIRECT(CM168),$E168,CP$28)&lt;=INDEX(INDIRECT(CM168),$E168,$F168)),0,(INDEX(INDIRECT(CM168),$E168,$F168)-INDEX(INDIRECT(CM168),$E168,CP$28))*(10-INDEX(INDIRECT("times"&amp;CK$2),$F168,CP$28))/10)</f>
        <v>0</v>
      </c>
      <c r="CQ168" s="50">
        <f ca="1">IF(OR(INDEX(INDIRECT("times"&amp;CK$2),$F168,CQ$28)&gt;10,INDEX(INDIRECT(CM168),$E168,CQ$28)&lt;=INDEX(INDIRECT(CM168),$E168,$F168)),0,(INDEX(INDIRECT(CM168),$E168,$F168)-INDEX(INDIRECT(CM168),$E168,CQ$28))*(10-INDEX(INDIRECT("times"&amp;CK$2),$F168,CQ$28))/10)</f>
        <v>0</v>
      </c>
      <c r="CR168" s="50">
        <f ca="1">IF(OR(INDEX(INDIRECT("times"&amp;CK$2),$F168,CR$28)&gt;10,INDEX(INDIRECT(CM168),$E168,CR$28)&lt;=INDEX(INDIRECT(CM168),$E168,$F168)),0,(INDEX(INDIRECT(CM168),$E168,$F168)-INDEX(INDIRECT(CM168),$E168,CR$28))*(10-INDEX(INDIRECT("times"&amp;CK$2),$F168,CR$28))/10)</f>
        <v>0</v>
      </c>
      <c r="CS168" s="50">
        <f ca="1">IF(OR(INDEX(INDIRECT("times"&amp;CK$2),$F168,CS$28)&gt;10,INDEX(INDIRECT(CM168),$E168,CS$28)&lt;=INDEX(INDIRECT(CM168),$E168,$F168)),0,(INDEX(INDIRECT(CM168),$E168,$F168)-INDEX(INDIRECT(CM168),$E168,CS$28))*(10-INDEX(INDIRECT("times"&amp;CK$2),$F168,CS$28))/10)</f>
        <v>0</v>
      </c>
      <c r="CT168" s="50">
        <f ca="1">IF(OR(INDEX(INDIRECT("times"&amp;CK$2),$F168,CT$28)&gt;10,INDEX(INDIRECT(CM168),$E168,CT$28)&lt;=INDEX(INDIRECT(CM168),$E168,$F168)),0,(INDEX(INDIRECT(CM168),$E168,$F168)-INDEX(INDIRECT(CM168),$E168,CT$28))*(10-INDEX(INDIRECT("times"&amp;CK$2),$F168,CT$28))/10)</f>
        <v>0</v>
      </c>
      <c r="CU168" s="50">
        <f ca="1">IF(OR(INDEX(INDIRECT("times"&amp;CK$2),$F168,CU$28)&gt;10,INDEX(INDIRECT(CM168),$E168,CU$28)&lt;=INDEX(INDIRECT(CM168),$E168,$F168)),0,(INDEX(INDIRECT(CM168),$E168,$F168)-INDEX(INDIRECT(CM168),$E168,CU$28))*(10-INDEX(INDIRECT("times"&amp;CK$2),$F168,CU$28))/10)</f>
        <v>0</v>
      </c>
      <c r="CV168" s="50">
        <f ca="1">IF(OR(INDEX(INDIRECT("times"&amp;CK$2),$F168,CV$28)&gt;10,INDEX(INDIRECT(CM168),$E168,CV$28)&lt;=INDEX(INDIRECT(CM168),$E168,$F168)),0,(INDEX(INDIRECT(CM168),$E168,$F168)-INDEX(INDIRECT(CM168),$E168,CV$28))*(10-INDEX(INDIRECT("times"&amp;CK$2),$F168,CV$28))/10)</f>
        <v>0</v>
      </c>
      <c r="CW168" s="50">
        <f ca="1">IF(OR(INDEX(INDIRECT("times"&amp;CK$2),$F168,CW$28)&gt;10,INDEX(INDIRECT(CM168),$E168,CW$28)&lt;=INDEX(INDIRECT(CM168),$E168,$F168)),0,(INDEX(INDIRECT(CM168),$E168,$F168)-INDEX(INDIRECT(CM168),$E168,CW$28))*(10-INDEX(INDIRECT("times"&amp;CK$2),$F168,CW$28))/10)</f>
        <v>0</v>
      </c>
      <c r="CX168" s="50">
        <f ca="1">IF(OR(INDEX(INDIRECT("times"&amp;CK$2),$F168,CX$28)&gt;10,INDEX(INDIRECT(CM168),$E168,CX$28)&lt;=INDEX(INDIRECT(CM168),$E168,$F168)),0,(INDEX(INDIRECT(CM168),$E168,$F168)-INDEX(INDIRECT(CM168),$E168,CX$28))*(10-INDEX(INDIRECT("times"&amp;CK$2),$F168,CX$28))/10)</f>
        <v>0</v>
      </c>
      <c r="CY168" s="50">
        <f ca="1">IF(OR(INDEX(INDIRECT("times"&amp;CK$2),$F168,CY$28)&gt;10,INDEX(INDIRECT(CM168),$E168,CY$28)&lt;=INDEX(INDIRECT(CM168),$E168,$F168)),0,(INDEX(INDIRECT(CM168),$E168,$F168)-INDEX(INDIRECT(CM168),$E168,CY$28))*(10-INDEX(INDIRECT("times"&amp;CK$2),$F168,CY$28))/10)</f>
        <v>0</v>
      </c>
      <c r="CZ168" s="50">
        <f ca="1">IF(OR(INDEX(INDIRECT("times"&amp;CK$2),$F168,CZ$28)&gt;10,INDEX(INDIRECT(CM168),$E168,CZ$28)&lt;=INDEX(INDIRECT(CM168),$E168,$F168)),0,(INDEX(INDIRECT(CM168),$E168,$F168)-INDEX(INDIRECT(CM168),$E168,CZ$28))*(10-INDEX(INDIRECT("times"&amp;CK$2),$F168,CZ$28))/10)</f>
        <v>0</v>
      </c>
      <c r="DA168" s="50">
        <f ca="1">IF(OR(INDEX(INDIRECT("times"&amp;CK$2),$F168,DA$28)&gt;10,INDEX(INDIRECT(CM168),$E168,DA$28)&lt;=INDEX(INDIRECT(CM168),$E168,$F168)),0,(INDEX(INDIRECT(CM168),$E168,$F168)-INDEX(INDIRECT(CM168),$E168,DA$28))*(10-INDEX(INDIRECT("times"&amp;CK$2),$F168,DA$28))/10)</f>
        <v>0</v>
      </c>
      <c r="DB168" s="50">
        <f ca="1">IF(OR(INDEX(INDIRECT("times"&amp;CK$2),$F168,DB$28)&gt;10,INDEX(INDIRECT(CM168),$E168,DB$28)&lt;=INDEX(INDIRECT(CM168),$E168,$F168)),0,(INDEX(INDIRECT(CM168),$E168,$F168)-INDEX(INDIRECT(CM168),$E168,DB$28))*(10-INDEX(INDIRECT("times"&amp;CK$2),$F168,DB$28))/10)</f>
        <v>0</v>
      </c>
      <c r="DC168" s="50">
        <f ca="1">IF(OR(INDEX(INDIRECT("times"&amp;CK$2),$F168,DC$28)&gt;10,INDEX(INDIRECT(CM168),$E168,DC$28)&lt;=INDEX(INDIRECT(CM168),$E168,$F168)),0,(INDEX(INDIRECT(CM168),$E168,$F168)-INDEX(INDIRECT(CM168),$E168,DC$28))*(10-INDEX(INDIRECT("times"&amp;CK$2),$F168,DC$28))/10)</f>
        <v>0</v>
      </c>
      <c r="DD168" s="50">
        <f ca="1">IF(OR(INDEX(INDIRECT("times"&amp;CK$2),$F168,DD$28)&gt;10,INDEX(INDIRECT(CM168),$E168,DD$28)&lt;=INDEX(INDIRECT(CM168),$E168,$F168)),0,(INDEX(INDIRECT(CM168),$E168,$F168)-INDEX(INDIRECT(CM168),$E168,DD$28))*(10-INDEX(INDIRECT("times"&amp;CK$2),$F168,DD$28))/10)</f>
        <v>0</v>
      </c>
      <c r="DE168" s="50">
        <f ca="1">IF(OR(INDEX(INDIRECT("times"&amp;CK$2),$F168,DE$28)&gt;10,INDEX(INDIRECT(CM168),$E168,DE$28)&lt;=INDEX(INDIRECT(CM168),$E168,$F168)),0,(INDEX(INDIRECT(CM168),$E168,$F168)-INDEX(INDIRECT(CM168),$E168,DE$28))*(10-INDEX(INDIRECT("times"&amp;CK$2),$F168,DE$28))/10)</f>
        <v>0</v>
      </c>
      <c r="DF168" s="50">
        <f ca="1">IF(OR(INDEX(INDIRECT("times"&amp;CK$2),$F168,DF$28)&gt;10,INDEX(INDIRECT(CM168),$E168,DF$28)&lt;=INDEX(INDIRECT(CM168),$E168,$F168)),0,(INDEX(INDIRECT(CM168),$E168,$F168)-INDEX(INDIRECT(CM168),$E168,DF$28))*(10-INDEX(INDIRECT("times"&amp;CK$2),$F168,DF$28))/10)</f>
        <v>0</v>
      </c>
      <c r="DG168" s="50">
        <f ca="1">IF(OR(INDEX(INDIRECT("times"&amp;CK$2),$F168,DG$28)&gt;10,INDEX(INDIRECT(CM168),$E168,DG$28)&lt;=INDEX(INDIRECT(CM168),$E168,$F168)),0,(INDEX(INDIRECT(CM168),$E168,$F168)-INDEX(INDIRECT(CM168),$E168,DG$28))*(10-INDEX(INDIRECT("times"&amp;CK$2),$F168,DG$28))/10)</f>
        <v>0</v>
      </c>
      <c r="DH168" s="50">
        <f ca="1">IF(OR(INDEX(INDIRECT("times"&amp;CK$2),$F168,DH$28)&gt;10,INDEX(INDIRECT(CM168),$E168,DH$28)&lt;=INDEX(INDIRECT(CM168),$E168,$F168)),0,(INDEX(INDIRECT(CM168),$E168,$F168)-INDEX(INDIRECT(CM168),$E168,DH$28))*(10-INDEX(INDIRECT("times"&amp;CK$2),$F168,DH$28))/10)</f>
        <v>0</v>
      </c>
      <c r="DI168" s="50">
        <f ca="1">IF(OR(INDEX(INDIRECT("times"&amp;CK$2),$F168,DI$28)&gt;10,INDEX(INDIRECT(CM168),$E168,DI$28)&lt;=INDEX(INDIRECT(CM168),$E168,$F168)),0,(INDEX(INDIRECT(CM168),$E168,$F168)-INDEX(INDIRECT(CM168),$E168,DI$28))*(10-INDEX(INDIRECT("times"&amp;CK$2),$F168,DI$28))/10)</f>
        <v>0</v>
      </c>
      <c r="DJ168" s="51">
        <f ca="1">IF(OR(INDEX(INDIRECT("times"&amp;CK$2),$F168,DJ$28)&gt;10,INDEX(INDIRECT(CM168),$E168,DJ$28)&lt;=INDEX(INDIRECT(CM168),$E168,$F168)),0,(INDEX(INDIRECT(CM168),$E168,$F168)-INDEX(INDIRECT(CM168),$E168,DJ$28))*(10-INDEX(INDIRECT("times"&amp;CK$2),$F168,DJ$28))/10)</f>
        <v>0</v>
      </c>
      <c r="DK168" s="202">
        <v>21</v>
      </c>
      <c r="DM168" s="19" t="s">
        <v>209</v>
      </c>
      <c r="DN168" s="125">
        <f>DM131</f>
        <v>1</v>
      </c>
      <c r="DO168" s="125" t="str">
        <f>DM132</f>
        <v>shop3564</v>
      </c>
      <c r="DP168" s="224" t="str">
        <f t="shared" si="602"/>
        <v>core1_shop3564</v>
      </c>
      <c r="DQ168" s="125">
        <v>1</v>
      </c>
      <c r="DR168" s="34">
        <v>21</v>
      </c>
      <c r="DS168" s="49">
        <f ca="1">IF(OR(INDEX(INDIRECT("times"&amp;DN$2),$F168,DS$28)&gt;10,INDEX(INDIRECT(DP168),$E168,DS$28)&lt;=INDEX(INDIRECT(DP168),$E168,$F168)),0,(INDEX(INDIRECT(DP168),$E168,$F168)-INDEX(INDIRECT(DP168),$E168,DS$28))*(10-INDEX(INDIRECT("times"&amp;DN$2),$F168,DS$28))/10)</f>
        <v>0</v>
      </c>
      <c r="DT168" s="50">
        <f ca="1">IF(OR(INDEX(INDIRECT("times"&amp;DN$2),$F168,DT$28)&gt;10,INDEX(INDIRECT(DP168),$E168,DT$28)&lt;=INDEX(INDIRECT(DP168),$E168,$F168)),0,(INDEX(INDIRECT(DP168),$E168,$F168)-INDEX(INDIRECT(DP168),$E168,DT$28))*(10-INDEX(INDIRECT("times"&amp;DN$2),$F168,DT$28))/10)</f>
        <v>0</v>
      </c>
      <c r="DU168" s="50">
        <f ca="1">IF(OR(INDEX(INDIRECT("times"&amp;DN$2),$F168,DU$28)&gt;10,INDEX(INDIRECT(DP168),$E168,DU$28)&lt;=INDEX(INDIRECT(DP168),$E168,$F168)),0,(INDEX(INDIRECT(DP168),$E168,$F168)-INDEX(INDIRECT(DP168),$E168,DU$28))*(10-INDEX(INDIRECT("times"&amp;DN$2),$F168,DU$28))/10)</f>
        <v>0</v>
      </c>
      <c r="DV168" s="50">
        <f ca="1">IF(OR(INDEX(INDIRECT("times"&amp;DN$2),$F168,DV$28)&gt;10,INDEX(INDIRECT(DP168),$E168,DV$28)&lt;=INDEX(INDIRECT(DP168),$E168,$F168)),0,(INDEX(INDIRECT(DP168),$E168,$F168)-INDEX(INDIRECT(DP168),$E168,DV$28))*(10-INDEX(INDIRECT("times"&amp;DN$2),$F168,DV$28))/10)</f>
        <v>0</v>
      </c>
      <c r="DW168" s="50">
        <f ca="1">IF(OR(INDEX(INDIRECT("times"&amp;DN$2),$F168,DW$28)&gt;10,INDEX(INDIRECT(DP168),$E168,DW$28)&lt;=INDEX(INDIRECT(DP168),$E168,$F168)),0,(INDEX(INDIRECT(DP168),$E168,$F168)-INDEX(INDIRECT(DP168),$E168,DW$28))*(10-INDEX(INDIRECT("times"&amp;DN$2),$F168,DW$28))/10)</f>
        <v>0</v>
      </c>
      <c r="DX168" s="50">
        <f ca="1">IF(OR(INDEX(INDIRECT("times"&amp;DN$2),$F168,DX$28)&gt;10,INDEX(INDIRECT(DP168),$E168,DX$28)&lt;=INDEX(INDIRECT(DP168),$E168,$F168)),0,(INDEX(INDIRECT(DP168),$E168,$F168)-INDEX(INDIRECT(DP168),$E168,DX$28))*(10-INDEX(INDIRECT("times"&amp;DN$2),$F168,DX$28))/10)</f>
        <v>0</v>
      </c>
      <c r="DY168" s="50">
        <f ca="1">IF(OR(INDEX(INDIRECT("times"&amp;DN$2),$F168,DY$28)&gt;10,INDEX(INDIRECT(DP168),$E168,DY$28)&lt;=INDEX(INDIRECT(DP168),$E168,$F168)),0,(INDEX(INDIRECT(DP168),$E168,$F168)-INDEX(INDIRECT(DP168),$E168,DY$28))*(10-INDEX(INDIRECT("times"&amp;DN$2),$F168,DY$28))/10)</f>
        <v>0</v>
      </c>
      <c r="DZ168" s="50">
        <f ca="1">IF(OR(INDEX(INDIRECT("times"&amp;DN$2),$F168,DZ$28)&gt;10,INDEX(INDIRECT(DP168),$E168,DZ$28)&lt;=INDEX(INDIRECT(DP168),$E168,$F168)),0,(INDEX(INDIRECT(DP168),$E168,$F168)-INDEX(INDIRECT(DP168),$E168,DZ$28))*(10-INDEX(INDIRECT("times"&amp;DN$2),$F168,DZ$28))/10)</f>
        <v>0</v>
      </c>
      <c r="EA168" s="50">
        <f ca="1">IF(OR(INDEX(INDIRECT("times"&amp;DN$2),$F168,EA$28)&gt;10,INDEX(INDIRECT(DP168),$E168,EA$28)&lt;=INDEX(INDIRECT(DP168),$E168,$F168)),0,(INDEX(INDIRECT(DP168),$E168,$F168)-INDEX(INDIRECT(DP168),$E168,EA$28))*(10-INDEX(INDIRECT("times"&amp;DN$2),$F168,EA$28))/10)</f>
        <v>0</v>
      </c>
      <c r="EB168" s="50">
        <f ca="1">IF(OR(INDEX(INDIRECT("times"&amp;DN$2),$F168,EB$28)&gt;10,INDEX(INDIRECT(DP168),$E168,EB$28)&lt;=INDEX(INDIRECT(DP168),$E168,$F168)),0,(INDEX(INDIRECT(DP168),$E168,$F168)-INDEX(INDIRECT(DP168),$E168,EB$28))*(10-INDEX(INDIRECT("times"&amp;DN$2),$F168,EB$28))/10)</f>
        <v>0</v>
      </c>
      <c r="EC168" s="50">
        <f ca="1">IF(OR(INDEX(INDIRECT("times"&amp;DN$2),$F168,EC$28)&gt;10,INDEX(INDIRECT(DP168),$E168,EC$28)&lt;=INDEX(INDIRECT(DP168),$E168,$F168)),0,(INDEX(INDIRECT(DP168),$E168,$F168)-INDEX(INDIRECT(DP168),$E168,EC$28))*(10-INDEX(INDIRECT("times"&amp;DN$2),$F168,EC$28))/10)</f>
        <v>0</v>
      </c>
      <c r="ED168" s="50">
        <f ca="1">IF(OR(INDEX(INDIRECT("times"&amp;DN$2),$F168,ED$28)&gt;10,INDEX(INDIRECT(DP168),$E168,ED$28)&lt;=INDEX(INDIRECT(DP168),$E168,$F168)),0,(INDEX(INDIRECT(DP168),$E168,$F168)-INDEX(INDIRECT(DP168),$E168,ED$28))*(10-INDEX(INDIRECT("times"&amp;DN$2),$F168,ED$28))/10)</f>
        <v>0</v>
      </c>
      <c r="EE168" s="50">
        <f ca="1">IF(OR(INDEX(INDIRECT("times"&amp;DN$2),$F168,EE$28)&gt;10,INDEX(INDIRECT(DP168),$E168,EE$28)&lt;=INDEX(INDIRECT(DP168),$E168,$F168)),0,(INDEX(INDIRECT(DP168),$E168,$F168)-INDEX(INDIRECT(DP168),$E168,EE$28))*(10-INDEX(INDIRECT("times"&amp;DN$2),$F168,EE$28))/10)</f>
        <v>0</v>
      </c>
      <c r="EF168" s="50">
        <f ca="1">IF(OR(INDEX(INDIRECT("times"&amp;DN$2),$F168,EF$28)&gt;10,INDEX(INDIRECT(DP168),$E168,EF$28)&lt;=INDEX(INDIRECT(DP168),$E168,$F168)),0,(INDEX(INDIRECT(DP168),$E168,$F168)-INDEX(INDIRECT(DP168),$E168,EF$28))*(10-INDEX(INDIRECT("times"&amp;DN$2),$F168,EF$28))/10)</f>
        <v>0</v>
      </c>
      <c r="EG168" s="50">
        <f ca="1">IF(OR(INDEX(INDIRECT("times"&amp;DN$2),$F168,EG$28)&gt;10,INDEX(INDIRECT(DP168),$E168,EG$28)&lt;=INDEX(INDIRECT(DP168),$E168,$F168)),0,(INDEX(INDIRECT(DP168),$E168,$F168)-INDEX(INDIRECT(DP168),$E168,EG$28))*(10-INDEX(INDIRECT("times"&amp;DN$2),$F168,EG$28))/10)</f>
        <v>0</v>
      </c>
      <c r="EH168" s="50">
        <f ca="1">IF(OR(INDEX(INDIRECT("times"&amp;DN$2),$F168,EH$28)&gt;10,INDEX(INDIRECT(DP168),$E168,EH$28)&lt;=INDEX(INDIRECT(DP168),$E168,$F168)),0,(INDEX(INDIRECT(DP168),$E168,$F168)-INDEX(INDIRECT(DP168),$E168,EH$28))*(10-INDEX(INDIRECT("times"&amp;DN$2),$F168,EH$28))/10)</f>
        <v>0</v>
      </c>
      <c r="EI168" s="50">
        <f ca="1">IF(OR(INDEX(INDIRECT("times"&amp;DN$2),$F168,EI$28)&gt;10,INDEX(INDIRECT(DP168),$E168,EI$28)&lt;=INDEX(INDIRECT(DP168),$E168,$F168)),0,(INDEX(INDIRECT(DP168),$E168,$F168)-INDEX(INDIRECT(DP168),$E168,EI$28))*(10-INDEX(INDIRECT("times"&amp;DN$2),$F168,EI$28))/10)</f>
        <v>0</v>
      </c>
      <c r="EJ168" s="50">
        <f ca="1">IF(OR(INDEX(INDIRECT("times"&amp;DN$2),$F168,EJ$28)&gt;10,INDEX(INDIRECT(DP168),$E168,EJ$28)&lt;=INDEX(INDIRECT(DP168),$E168,$F168)),0,(INDEX(INDIRECT(DP168),$E168,$F168)-INDEX(INDIRECT(DP168),$E168,EJ$28))*(10-INDEX(INDIRECT("times"&amp;DN$2),$F168,EJ$28))/10)</f>
        <v>0</v>
      </c>
      <c r="EK168" s="50">
        <f ca="1">IF(OR(INDEX(INDIRECT("times"&amp;DN$2),$F168,EK$28)&gt;10,INDEX(INDIRECT(DP168),$E168,EK$28)&lt;=INDEX(INDIRECT(DP168),$E168,$F168)),0,(INDEX(INDIRECT(DP168),$E168,$F168)-INDEX(INDIRECT(DP168),$E168,EK$28))*(10-INDEX(INDIRECT("times"&amp;DN$2),$F168,EK$28))/10)</f>
        <v>0</v>
      </c>
      <c r="EL168" s="50">
        <f ca="1">IF(OR(INDEX(INDIRECT("times"&amp;DN$2),$F168,EL$28)&gt;10,INDEX(INDIRECT(DP168),$E168,EL$28)&lt;=INDEX(INDIRECT(DP168),$E168,$F168)),0,(INDEX(INDIRECT(DP168),$E168,$F168)-INDEX(INDIRECT(DP168),$E168,EL$28))*(10-INDEX(INDIRECT("times"&amp;DN$2),$F168,EL$28))/10)</f>
        <v>0</v>
      </c>
      <c r="EM168" s="51">
        <f ca="1">IF(OR(INDEX(INDIRECT("times"&amp;DN$2),$F168,EM$28)&gt;10,INDEX(INDIRECT(DP168),$E168,EM$28)&lt;=INDEX(INDIRECT(DP168),$E168,$F168)),0,(INDEX(INDIRECT(DP168),$E168,$F168)-INDEX(INDIRECT(DP168),$E168,EM$28))*(10-INDEX(INDIRECT("times"&amp;DN$2),$F168,EM$28))/10)</f>
        <v>0</v>
      </c>
      <c r="EN168" s="202">
        <v>21</v>
      </c>
      <c r="EP168" s="19" t="s">
        <v>209</v>
      </c>
      <c r="EQ168" s="125">
        <f>EP131</f>
        <v>1</v>
      </c>
      <c r="ER168" s="125" t="str">
        <f>EP132</f>
        <v>lei3564</v>
      </c>
      <c r="ES168" s="224" t="str">
        <f t="shared" si="603"/>
        <v>core1_lei3564</v>
      </c>
      <c r="ET168" s="125">
        <v>1</v>
      </c>
      <c r="EU168" s="34">
        <v>21</v>
      </c>
      <c r="EV168" s="49">
        <f ca="1">IF(OR(INDEX(INDIRECT("times"&amp;EQ$2),$F168,EV$28)&gt;10,INDEX(INDIRECT(ES168),$E168,EV$28)&lt;=INDEX(INDIRECT(ES168),$E168,$F168)),0,(INDEX(INDIRECT(ES168),$E168,$F168)-INDEX(INDIRECT(ES168),$E168,EV$28))*(10-INDEX(INDIRECT("times"&amp;EQ$2),$F168,EV$28))/10)</f>
        <v>0</v>
      </c>
      <c r="EW168" s="50">
        <f ca="1">IF(OR(INDEX(INDIRECT("times"&amp;EQ$2),$F168,EW$28)&gt;10,INDEX(INDIRECT(ES168),$E168,EW$28)&lt;=INDEX(INDIRECT(ES168),$E168,$F168)),0,(INDEX(INDIRECT(ES168),$E168,$F168)-INDEX(INDIRECT(ES168),$E168,EW$28))*(10-INDEX(INDIRECT("times"&amp;EQ$2),$F168,EW$28))/10)</f>
        <v>0</v>
      </c>
      <c r="EX168" s="50">
        <f ca="1">IF(OR(INDEX(INDIRECT("times"&amp;EQ$2),$F168,EX$28)&gt;10,INDEX(INDIRECT(ES168),$E168,EX$28)&lt;=INDEX(INDIRECT(ES168),$E168,$F168)),0,(INDEX(INDIRECT(ES168),$E168,$F168)-INDEX(INDIRECT(ES168),$E168,EX$28))*(10-INDEX(INDIRECT("times"&amp;EQ$2),$F168,EX$28))/10)</f>
        <v>0</v>
      </c>
      <c r="EY168" s="50">
        <f ca="1">IF(OR(INDEX(INDIRECT("times"&amp;EQ$2),$F168,EY$28)&gt;10,INDEX(INDIRECT(ES168),$E168,EY$28)&lt;=INDEX(INDIRECT(ES168),$E168,$F168)),0,(INDEX(INDIRECT(ES168),$E168,$F168)-INDEX(INDIRECT(ES168),$E168,EY$28))*(10-INDEX(INDIRECT("times"&amp;EQ$2),$F168,EY$28))/10)</f>
        <v>0</v>
      </c>
      <c r="EZ168" s="50">
        <f ca="1">IF(OR(INDEX(INDIRECT("times"&amp;EQ$2),$F168,EZ$28)&gt;10,INDEX(INDIRECT(ES168),$E168,EZ$28)&lt;=INDEX(INDIRECT(ES168),$E168,$F168)),0,(INDEX(INDIRECT(ES168),$E168,$F168)-INDEX(INDIRECT(ES168),$E168,EZ$28))*(10-INDEX(INDIRECT("times"&amp;EQ$2),$F168,EZ$28))/10)</f>
        <v>0</v>
      </c>
      <c r="FA168" s="50">
        <f ca="1">IF(OR(INDEX(INDIRECT("times"&amp;EQ$2),$F168,FA$28)&gt;10,INDEX(INDIRECT(ES168),$E168,FA$28)&lt;=INDEX(INDIRECT(ES168),$E168,$F168)),0,(INDEX(INDIRECT(ES168),$E168,$F168)-INDEX(INDIRECT(ES168),$E168,FA$28))*(10-INDEX(INDIRECT("times"&amp;EQ$2),$F168,FA$28))/10)</f>
        <v>0</v>
      </c>
      <c r="FB168" s="50">
        <f ca="1">IF(OR(INDEX(INDIRECT("times"&amp;EQ$2),$F168,FB$28)&gt;10,INDEX(INDIRECT(ES168),$E168,FB$28)&lt;=INDEX(INDIRECT(ES168),$E168,$F168)),0,(INDEX(INDIRECT(ES168),$E168,$F168)-INDEX(INDIRECT(ES168),$E168,FB$28))*(10-INDEX(INDIRECT("times"&amp;EQ$2),$F168,FB$28))/10)</f>
        <v>0</v>
      </c>
      <c r="FC168" s="50">
        <f ca="1">IF(OR(INDEX(INDIRECT("times"&amp;EQ$2),$F168,FC$28)&gt;10,INDEX(INDIRECT(ES168),$E168,FC$28)&lt;=INDEX(INDIRECT(ES168),$E168,$F168)),0,(INDEX(INDIRECT(ES168),$E168,$F168)-INDEX(INDIRECT(ES168),$E168,FC$28))*(10-INDEX(INDIRECT("times"&amp;EQ$2),$F168,FC$28))/10)</f>
        <v>0</v>
      </c>
      <c r="FD168" s="50">
        <f ca="1">IF(OR(INDEX(INDIRECT("times"&amp;EQ$2),$F168,FD$28)&gt;10,INDEX(INDIRECT(ES168),$E168,FD$28)&lt;=INDEX(INDIRECT(ES168),$E168,$F168)),0,(INDEX(INDIRECT(ES168),$E168,$F168)-INDEX(INDIRECT(ES168),$E168,FD$28))*(10-INDEX(INDIRECT("times"&amp;EQ$2),$F168,FD$28))/10)</f>
        <v>0</v>
      </c>
      <c r="FE168" s="50">
        <f ca="1">IF(OR(INDEX(INDIRECT("times"&amp;EQ$2),$F168,FE$28)&gt;10,INDEX(INDIRECT(ES168),$E168,FE$28)&lt;=INDEX(INDIRECT(ES168),$E168,$F168)),0,(INDEX(INDIRECT(ES168),$E168,$F168)-INDEX(INDIRECT(ES168),$E168,FE$28))*(10-INDEX(INDIRECT("times"&amp;EQ$2),$F168,FE$28))/10)</f>
        <v>0</v>
      </c>
      <c r="FF168" s="50">
        <f ca="1">IF(OR(INDEX(INDIRECT("times"&amp;EQ$2),$F168,FF$28)&gt;10,INDEX(INDIRECT(ES168),$E168,FF$28)&lt;=INDEX(INDIRECT(ES168),$E168,$F168)),0,(INDEX(INDIRECT(ES168),$E168,$F168)-INDEX(INDIRECT(ES168),$E168,FF$28))*(10-INDEX(INDIRECT("times"&amp;EQ$2),$F168,FF$28))/10)</f>
        <v>0</v>
      </c>
      <c r="FG168" s="50">
        <f ca="1">IF(OR(INDEX(INDIRECT("times"&amp;EQ$2),$F168,FG$28)&gt;10,INDEX(INDIRECT(ES168),$E168,FG$28)&lt;=INDEX(INDIRECT(ES168),$E168,$F168)),0,(INDEX(INDIRECT(ES168),$E168,$F168)-INDEX(INDIRECT(ES168),$E168,FG$28))*(10-INDEX(INDIRECT("times"&amp;EQ$2),$F168,FG$28))/10)</f>
        <v>0</v>
      </c>
      <c r="FH168" s="50">
        <f ca="1">IF(OR(INDEX(INDIRECT("times"&amp;EQ$2),$F168,FH$28)&gt;10,INDEX(INDIRECT(ES168),$E168,FH$28)&lt;=INDEX(INDIRECT(ES168),$E168,$F168)),0,(INDEX(INDIRECT(ES168),$E168,$F168)-INDEX(INDIRECT(ES168),$E168,FH$28))*(10-INDEX(INDIRECT("times"&amp;EQ$2),$F168,FH$28))/10)</f>
        <v>0</v>
      </c>
      <c r="FI168" s="50">
        <f ca="1">IF(OR(INDEX(INDIRECT("times"&amp;EQ$2),$F168,FI$28)&gt;10,INDEX(INDIRECT(ES168),$E168,FI$28)&lt;=INDEX(INDIRECT(ES168),$E168,$F168)),0,(INDEX(INDIRECT(ES168),$E168,$F168)-INDEX(INDIRECT(ES168),$E168,FI$28))*(10-INDEX(INDIRECT("times"&amp;EQ$2),$F168,FI$28))/10)</f>
        <v>0</v>
      </c>
      <c r="FJ168" s="50">
        <f ca="1">IF(OR(INDEX(INDIRECT("times"&amp;EQ$2),$F168,FJ$28)&gt;10,INDEX(INDIRECT(ES168),$E168,FJ$28)&lt;=INDEX(INDIRECT(ES168),$E168,$F168)),0,(INDEX(INDIRECT(ES168),$E168,$F168)-INDEX(INDIRECT(ES168),$E168,FJ$28))*(10-INDEX(INDIRECT("times"&amp;EQ$2),$F168,FJ$28))/10)</f>
        <v>0</v>
      </c>
      <c r="FK168" s="50">
        <f ca="1">IF(OR(INDEX(INDIRECT("times"&amp;EQ$2),$F168,FK$28)&gt;10,INDEX(INDIRECT(ES168),$E168,FK$28)&lt;=INDEX(INDIRECT(ES168),$E168,$F168)),0,(INDEX(INDIRECT(ES168),$E168,$F168)-INDEX(INDIRECT(ES168),$E168,FK$28))*(10-INDEX(INDIRECT("times"&amp;EQ$2),$F168,FK$28))/10)</f>
        <v>0</v>
      </c>
      <c r="FL168" s="50">
        <f ca="1">IF(OR(INDEX(INDIRECT("times"&amp;EQ$2),$F168,FL$28)&gt;10,INDEX(INDIRECT(ES168),$E168,FL$28)&lt;=INDEX(INDIRECT(ES168),$E168,$F168)),0,(INDEX(INDIRECT(ES168),$E168,$F168)-INDEX(INDIRECT(ES168),$E168,FL$28))*(10-INDEX(INDIRECT("times"&amp;EQ$2),$F168,FL$28))/10)</f>
        <v>0</v>
      </c>
      <c r="FM168" s="50">
        <f ca="1">IF(OR(INDEX(INDIRECT("times"&amp;EQ$2),$F168,FM$28)&gt;10,INDEX(INDIRECT(ES168),$E168,FM$28)&lt;=INDEX(INDIRECT(ES168),$E168,$F168)),0,(INDEX(INDIRECT(ES168),$E168,$F168)-INDEX(INDIRECT(ES168),$E168,FM$28))*(10-INDEX(INDIRECT("times"&amp;EQ$2),$F168,FM$28))/10)</f>
        <v>0</v>
      </c>
      <c r="FN168" s="50">
        <f ca="1">IF(OR(INDEX(INDIRECT("times"&amp;EQ$2),$F168,FN$28)&gt;10,INDEX(INDIRECT(ES168),$E168,FN$28)&lt;=INDEX(INDIRECT(ES168),$E168,$F168)),0,(INDEX(INDIRECT(ES168),$E168,$F168)-INDEX(INDIRECT(ES168),$E168,FN$28))*(10-INDEX(INDIRECT("times"&amp;EQ$2),$F168,FN$28))/10)</f>
        <v>0</v>
      </c>
      <c r="FO168" s="50">
        <f ca="1">IF(OR(INDEX(INDIRECT("times"&amp;EQ$2),$F168,FO$28)&gt;10,INDEX(INDIRECT(ES168),$E168,FO$28)&lt;=INDEX(INDIRECT(ES168),$E168,$F168)),0,(INDEX(INDIRECT(ES168),$E168,$F168)-INDEX(INDIRECT(ES168),$E168,FO$28))*(10-INDEX(INDIRECT("times"&amp;EQ$2),$F168,FO$28))/10)</f>
        <v>0</v>
      </c>
      <c r="FP168" s="51">
        <f ca="1">IF(OR(INDEX(INDIRECT("times"&amp;EQ$2),$F168,FP$28)&gt;10,INDEX(INDIRECT(ES168),$E168,FP$28)&lt;=INDEX(INDIRECT(ES168),$E168,$F168)),0,(INDEX(INDIRECT(ES168),$E168,$F168)-INDEX(INDIRECT(ES168),$E168,FP$28))*(10-INDEX(INDIRECT("times"&amp;EQ$2),$F168,FP$28))/10)</f>
        <v>0</v>
      </c>
      <c r="FQ168" s="202">
        <v>21</v>
      </c>
      <c r="FS168" s="19" t="s">
        <v>209</v>
      </c>
      <c r="FT168" s="125">
        <f>FS131</f>
        <v>1</v>
      </c>
      <c r="FU168" s="125" t="str">
        <f>FS132</f>
        <v>shop65</v>
      </c>
      <c r="FV168" s="224" t="str">
        <f t="shared" si="604"/>
        <v>core1_shop65</v>
      </c>
      <c r="FW168" s="125">
        <v>1</v>
      </c>
      <c r="FX168" s="34">
        <v>21</v>
      </c>
      <c r="FY168" s="49">
        <f ca="1">IF(OR(INDEX(INDIRECT("times"&amp;FT$2),$F168,FY$28)&gt;10,INDEX(INDIRECT(FV168),$E168,FY$28)&lt;=INDEX(INDIRECT(FV168),$E168,$F168)),0,(INDEX(INDIRECT(FV168),$E168,$F168)-INDEX(INDIRECT(FV168),$E168,FY$28))*(10-INDEX(INDIRECT("times"&amp;FT$2),$F168,FY$28))/10)</f>
        <v>0</v>
      </c>
      <c r="FZ168" s="50">
        <f ca="1">IF(OR(INDEX(INDIRECT("times"&amp;FT$2),$F168,FZ$28)&gt;10,INDEX(INDIRECT(FV168),$E168,FZ$28)&lt;=INDEX(INDIRECT(FV168),$E168,$F168)),0,(INDEX(INDIRECT(FV168),$E168,$F168)-INDEX(INDIRECT(FV168),$E168,FZ$28))*(10-INDEX(INDIRECT("times"&amp;FT$2),$F168,FZ$28))/10)</f>
        <v>0</v>
      </c>
      <c r="GA168" s="50">
        <f ca="1">IF(OR(INDEX(INDIRECT("times"&amp;FT$2),$F168,GA$28)&gt;10,INDEX(INDIRECT(FV168),$E168,GA$28)&lt;=INDEX(INDIRECT(FV168),$E168,$F168)),0,(INDEX(INDIRECT(FV168),$E168,$F168)-INDEX(INDIRECT(FV168),$E168,GA$28))*(10-INDEX(INDIRECT("times"&amp;FT$2),$F168,GA$28))/10)</f>
        <v>0</v>
      </c>
      <c r="GB168" s="50">
        <f ca="1">IF(OR(INDEX(INDIRECT("times"&amp;FT$2),$F168,GB$28)&gt;10,INDEX(INDIRECT(FV168),$E168,GB$28)&lt;=INDEX(INDIRECT(FV168),$E168,$F168)),0,(INDEX(INDIRECT(FV168),$E168,$F168)-INDEX(INDIRECT(FV168),$E168,GB$28))*(10-INDEX(INDIRECT("times"&amp;FT$2),$F168,GB$28))/10)</f>
        <v>0</v>
      </c>
      <c r="GC168" s="50">
        <f ca="1">IF(OR(INDEX(INDIRECT("times"&amp;FT$2),$F168,GC$28)&gt;10,INDEX(INDIRECT(FV168),$E168,GC$28)&lt;=INDEX(INDIRECT(FV168),$E168,$F168)),0,(INDEX(INDIRECT(FV168),$E168,$F168)-INDEX(INDIRECT(FV168),$E168,GC$28))*(10-INDEX(INDIRECT("times"&amp;FT$2),$F168,GC$28))/10)</f>
        <v>0</v>
      </c>
      <c r="GD168" s="50">
        <f ca="1">IF(OR(INDEX(INDIRECT("times"&amp;FT$2),$F168,GD$28)&gt;10,INDEX(INDIRECT(FV168),$E168,GD$28)&lt;=INDEX(INDIRECT(FV168),$E168,$F168)),0,(INDEX(INDIRECT(FV168),$E168,$F168)-INDEX(INDIRECT(FV168),$E168,GD$28))*(10-INDEX(INDIRECT("times"&amp;FT$2),$F168,GD$28))/10)</f>
        <v>0</v>
      </c>
      <c r="GE168" s="50">
        <f ca="1">IF(OR(INDEX(INDIRECT("times"&amp;FT$2),$F168,GE$28)&gt;10,INDEX(INDIRECT(FV168),$E168,GE$28)&lt;=INDEX(INDIRECT(FV168),$E168,$F168)),0,(INDEX(INDIRECT(FV168),$E168,$F168)-INDEX(INDIRECT(FV168),$E168,GE$28))*(10-INDEX(INDIRECT("times"&amp;FT$2),$F168,GE$28))/10)</f>
        <v>0</v>
      </c>
      <c r="GF168" s="50">
        <f ca="1">IF(OR(INDEX(INDIRECT("times"&amp;FT$2),$F168,GF$28)&gt;10,INDEX(INDIRECT(FV168),$E168,GF$28)&lt;=INDEX(INDIRECT(FV168),$E168,$F168)),0,(INDEX(INDIRECT(FV168),$E168,$F168)-INDEX(INDIRECT(FV168),$E168,GF$28))*(10-INDEX(INDIRECT("times"&amp;FT$2),$F168,GF$28))/10)</f>
        <v>0</v>
      </c>
      <c r="GG168" s="50">
        <f ca="1">IF(OR(INDEX(INDIRECT("times"&amp;FT$2),$F168,GG$28)&gt;10,INDEX(INDIRECT(FV168),$E168,GG$28)&lt;=INDEX(INDIRECT(FV168),$E168,$F168)),0,(INDEX(INDIRECT(FV168),$E168,$F168)-INDEX(INDIRECT(FV168),$E168,GG$28))*(10-INDEX(INDIRECT("times"&amp;FT$2),$F168,GG$28))/10)</f>
        <v>0</v>
      </c>
      <c r="GH168" s="50">
        <f ca="1">IF(OR(INDEX(INDIRECT("times"&amp;FT$2),$F168,GH$28)&gt;10,INDEX(INDIRECT(FV168),$E168,GH$28)&lt;=INDEX(INDIRECT(FV168),$E168,$F168)),0,(INDEX(INDIRECT(FV168),$E168,$F168)-INDEX(INDIRECT(FV168),$E168,GH$28))*(10-INDEX(INDIRECT("times"&amp;FT$2),$F168,GH$28))/10)</f>
        <v>0</v>
      </c>
      <c r="GI168" s="50">
        <f ca="1">IF(OR(INDEX(INDIRECT("times"&amp;FT$2),$F168,GI$28)&gt;10,INDEX(INDIRECT(FV168),$E168,GI$28)&lt;=INDEX(INDIRECT(FV168),$E168,$F168)),0,(INDEX(INDIRECT(FV168),$E168,$F168)-INDEX(INDIRECT(FV168),$E168,GI$28))*(10-INDEX(INDIRECT("times"&amp;FT$2),$F168,GI$28))/10)</f>
        <v>0</v>
      </c>
      <c r="GJ168" s="50">
        <f ca="1">IF(OR(INDEX(INDIRECT("times"&amp;FT$2),$F168,GJ$28)&gt;10,INDEX(INDIRECT(FV168),$E168,GJ$28)&lt;=INDEX(INDIRECT(FV168),$E168,$F168)),0,(INDEX(INDIRECT(FV168),$E168,$F168)-INDEX(INDIRECT(FV168),$E168,GJ$28))*(10-INDEX(INDIRECT("times"&amp;FT$2),$F168,GJ$28))/10)</f>
        <v>0</v>
      </c>
      <c r="GK168" s="50">
        <f ca="1">IF(OR(INDEX(INDIRECT("times"&amp;FT$2),$F168,GK$28)&gt;10,INDEX(INDIRECT(FV168),$E168,GK$28)&lt;=INDEX(INDIRECT(FV168),$E168,$F168)),0,(INDEX(INDIRECT(FV168),$E168,$F168)-INDEX(INDIRECT(FV168),$E168,GK$28))*(10-INDEX(INDIRECT("times"&amp;FT$2),$F168,GK$28))/10)</f>
        <v>0</v>
      </c>
      <c r="GL168" s="50">
        <f ca="1">IF(OR(INDEX(INDIRECT("times"&amp;FT$2),$F168,GL$28)&gt;10,INDEX(INDIRECT(FV168),$E168,GL$28)&lt;=INDEX(INDIRECT(FV168),$E168,$F168)),0,(INDEX(INDIRECT(FV168),$E168,$F168)-INDEX(INDIRECT(FV168),$E168,GL$28))*(10-INDEX(INDIRECT("times"&amp;FT$2),$F168,GL$28))/10)</f>
        <v>0</v>
      </c>
      <c r="GM168" s="50">
        <f ca="1">IF(OR(INDEX(INDIRECT("times"&amp;FT$2),$F168,GM$28)&gt;10,INDEX(INDIRECT(FV168),$E168,GM$28)&lt;=INDEX(INDIRECT(FV168),$E168,$F168)),0,(INDEX(INDIRECT(FV168),$E168,$F168)-INDEX(INDIRECT(FV168),$E168,GM$28))*(10-INDEX(INDIRECT("times"&amp;FT$2),$F168,GM$28))/10)</f>
        <v>0</v>
      </c>
      <c r="GN168" s="50">
        <f ca="1">IF(OR(INDEX(INDIRECT("times"&amp;FT$2),$F168,GN$28)&gt;10,INDEX(INDIRECT(FV168),$E168,GN$28)&lt;=INDEX(INDIRECT(FV168),$E168,$F168)),0,(INDEX(INDIRECT(FV168),$E168,$F168)-INDEX(INDIRECT(FV168),$E168,GN$28))*(10-INDEX(INDIRECT("times"&amp;FT$2),$F168,GN$28))/10)</f>
        <v>0</v>
      </c>
      <c r="GO168" s="50">
        <f ca="1">IF(OR(INDEX(INDIRECT("times"&amp;FT$2),$F168,GO$28)&gt;10,INDEX(INDIRECT(FV168),$E168,GO$28)&lt;=INDEX(INDIRECT(FV168),$E168,$F168)),0,(INDEX(INDIRECT(FV168),$E168,$F168)-INDEX(INDIRECT(FV168),$E168,GO$28))*(10-INDEX(INDIRECT("times"&amp;FT$2),$F168,GO$28))/10)</f>
        <v>0</v>
      </c>
      <c r="GP168" s="50">
        <f ca="1">IF(OR(INDEX(INDIRECT("times"&amp;FT$2),$F168,GP$28)&gt;10,INDEX(INDIRECT(FV168),$E168,GP$28)&lt;=INDEX(INDIRECT(FV168),$E168,$F168)),0,(INDEX(INDIRECT(FV168),$E168,$F168)-INDEX(INDIRECT(FV168),$E168,GP$28))*(10-INDEX(INDIRECT("times"&amp;FT$2),$F168,GP$28))/10)</f>
        <v>0</v>
      </c>
      <c r="GQ168" s="50">
        <f ca="1">IF(OR(INDEX(INDIRECT("times"&amp;FT$2),$F168,GQ$28)&gt;10,INDEX(INDIRECT(FV168),$E168,GQ$28)&lt;=INDEX(INDIRECT(FV168),$E168,$F168)),0,(INDEX(INDIRECT(FV168),$E168,$F168)-INDEX(INDIRECT(FV168),$E168,GQ$28))*(10-INDEX(INDIRECT("times"&amp;FT$2),$F168,GQ$28))/10)</f>
        <v>0</v>
      </c>
      <c r="GR168" s="50">
        <f ca="1">IF(OR(INDEX(INDIRECT("times"&amp;FT$2),$F168,GR$28)&gt;10,INDEX(INDIRECT(FV168),$E168,GR$28)&lt;=INDEX(INDIRECT(FV168),$E168,$F168)),0,(INDEX(INDIRECT(FV168),$E168,$F168)-INDEX(INDIRECT(FV168),$E168,GR$28))*(10-INDEX(INDIRECT("times"&amp;FT$2),$F168,GR$28))/10)</f>
        <v>0</v>
      </c>
      <c r="GS168" s="51">
        <f ca="1">IF(OR(INDEX(INDIRECT("times"&amp;FT$2),$F168,GS$28)&gt;10,INDEX(INDIRECT(FV168),$E168,GS$28)&lt;=INDEX(INDIRECT(FV168),$E168,$F168)),0,(INDEX(INDIRECT(FV168),$E168,$F168)-INDEX(INDIRECT(FV168),$E168,GS$28))*(10-INDEX(INDIRECT("times"&amp;FT$2),$F168,GS$28))/10)</f>
        <v>0</v>
      </c>
      <c r="GT168" s="202">
        <v>21</v>
      </c>
      <c r="GV168" s="19" t="s">
        <v>209</v>
      </c>
      <c r="GW168" s="125">
        <f>GV131</f>
        <v>1</v>
      </c>
      <c r="GX168" s="125" t="str">
        <f>GV132</f>
        <v>lei65</v>
      </c>
      <c r="GY168" s="224" t="str">
        <f t="shared" si="605"/>
        <v>core1_lei65</v>
      </c>
      <c r="GZ168" s="125">
        <v>1</v>
      </c>
      <c r="HA168" s="34">
        <v>21</v>
      </c>
      <c r="HB168" s="49">
        <f ca="1">IF(OR(INDEX(INDIRECT("times"&amp;GW$2),$F168,HB$28)&gt;10,INDEX(INDIRECT(GY168),$E168,HB$28)&lt;=INDEX(INDIRECT(GY168),$E168,$F168)),0,(INDEX(INDIRECT(GY168),$E168,$F168)-INDEX(INDIRECT(GY168),$E168,HB$28))*(10-INDEX(INDIRECT("times"&amp;GW$2),$F168,HB$28))/10)</f>
        <v>0</v>
      </c>
      <c r="HC168" s="50">
        <f ca="1">IF(OR(INDEX(INDIRECT("times"&amp;GW$2),$F168,HC$28)&gt;10,INDEX(INDIRECT(GY168),$E168,HC$28)&lt;=INDEX(INDIRECT(GY168),$E168,$F168)),0,(INDEX(INDIRECT(GY168),$E168,$F168)-INDEX(INDIRECT(GY168),$E168,HC$28))*(10-INDEX(INDIRECT("times"&amp;GW$2),$F168,HC$28))/10)</f>
        <v>0</v>
      </c>
      <c r="HD168" s="50">
        <f ca="1">IF(OR(INDEX(INDIRECT("times"&amp;GW$2),$F168,HD$28)&gt;10,INDEX(INDIRECT(GY168),$E168,HD$28)&lt;=INDEX(INDIRECT(GY168),$E168,$F168)),0,(INDEX(INDIRECT(GY168),$E168,$F168)-INDEX(INDIRECT(GY168),$E168,HD$28))*(10-INDEX(INDIRECT("times"&amp;GW$2),$F168,HD$28))/10)</f>
        <v>0</v>
      </c>
      <c r="HE168" s="50">
        <f ca="1">IF(OR(INDEX(INDIRECT("times"&amp;GW$2),$F168,HE$28)&gt;10,INDEX(INDIRECT(GY168),$E168,HE$28)&lt;=INDEX(INDIRECT(GY168),$E168,$F168)),0,(INDEX(INDIRECT(GY168),$E168,$F168)-INDEX(INDIRECT(GY168),$E168,HE$28))*(10-INDEX(INDIRECT("times"&amp;GW$2),$F168,HE$28))/10)</f>
        <v>0</v>
      </c>
      <c r="HF168" s="50">
        <f ca="1">IF(OR(INDEX(INDIRECT("times"&amp;GW$2),$F168,HF$28)&gt;10,INDEX(INDIRECT(GY168),$E168,HF$28)&lt;=INDEX(INDIRECT(GY168),$E168,$F168)),0,(INDEX(INDIRECT(GY168),$E168,$F168)-INDEX(INDIRECT(GY168),$E168,HF$28))*(10-INDEX(INDIRECT("times"&amp;GW$2),$F168,HF$28))/10)</f>
        <v>0</v>
      </c>
      <c r="HG168" s="50">
        <f ca="1">IF(OR(INDEX(INDIRECT("times"&amp;GW$2),$F168,HG$28)&gt;10,INDEX(INDIRECT(GY168),$E168,HG$28)&lt;=INDEX(INDIRECT(GY168),$E168,$F168)),0,(INDEX(INDIRECT(GY168),$E168,$F168)-INDEX(INDIRECT(GY168),$E168,HG$28))*(10-INDEX(INDIRECT("times"&amp;GW$2),$F168,HG$28))/10)</f>
        <v>0</v>
      </c>
      <c r="HH168" s="50">
        <f ca="1">IF(OR(INDEX(INDIRECT("times"&amp;GW$2),$F168,HH$28)&gt;10,INDEX(INDIRECT(GY168),$E168,HH$28)&lt;=INDEX(INDIRECT(GY168),$E168,$F168)),0,(INDEX(INDIRECT(GY168),$E168,$F168)-INDEX(INDIRECT(GY168),$E168,HH$28))*(10-INDEX(INDIRECT("times"&amp;GW$2),$F168,HH$28))/10)</f>
        <v>0</v>
      </c>
      <c r="HI168" s="50">
        <f ca="1">IF(OR(INDEX(INDIRECT("times"&amp;GW$2),$F168,HI$28)&gt;10,INDEX(INDIRECT(GY168),$E168,HI$28)&lt;=INDEX(INDIRECT(GY168),$E168,$F168)),0,(INDEX(INDIRECT(GY168),$E168,$F168)-INDEX(INDIRECT(GY168),$E168,HI$28))*(10-INDEX(INDIRECT("times"&amp;GW$2),$F168,HI$28))/10)</f>
        <v>0</v>
      </c>
      <c r="HJ168" s="50">
        <f ca="1">IF(OR(INDEX(INDIRECT("times"&amp;GW$2),$F168,HJ$28)&gt;10,INDEX(INDIRECT(GY168),$E168,HJ$28)&lt;=INDEX(INDIRECT(GY168),$E168,$F168)),0,(INDEX(INDIRECT(GY168),$E168,$F168)-INDEX(INDIRECT(GY168),$E168,HJ$28))*(10-INDEX(INDIRECT("times"&amp;GW$2),$F168,HJ$28))/10)</f>
        <v>0</v>
      </c>
      <c r="HK168" s="50">
        <f ca="1">IF(OR(INDEX(INDIRECT("times"&amp;GW$2),$F168,HK$28)&gt;10,INDEX(INDIRECT(GY168),$E168,HK$28)&lt;=INDEX(INDIRECT(GY168),$E168,$F168)),0,(INDEX(INDIRECT(GY168),$E168,$F168)-INDEX(INDIRECT(GY168),$E168,HK$28))*(10-INDEX(INDIRECT("times"&amp;GW$2),$F168,HK$28))/10)</f>
        <v>0</v>
      </c>
      <c r="HL168" s="50">
        <f ca="1">IF(OR(INDEX(INDIRECT("times"&amp;GW$2),$F168,HL$28)&gt;10,INDEX(INDIRECT(GY168),$E168,HL$28)&lt;=INDEX(INDIRECT(GY168),$E168,$F168)),0,(INDEX(INDIRECT(GY168),$E168,$F168)-INDEX(INDIRECT(GY168),$E168,HL$28))*(10-INDEX(INDIRECT("times"&amp;GW$2),$F168,HL$28))/10)</f>
        <v>0</v>
      </c>
      <c r="HM168" s="50">
        <f ca="1">IF(OR(INDEX(INDIRECT("times"&amp;GW$2),$F168,HM$28)&gt;10,INDEX(INDIRECT(GY168),$E168,HM$28)&lt;=INDEX(INDIRECT(GY168),$E168,$F168)),0,(INDEX(INDIRECT(GY168),$E168,$F168)-INDEX(INDIRECT(GY168),$E168,HM$28))*(10-INDEX(INDIRECT("times"&amp;GW$2),$F168,HM$28))/10)</f>
        <v>0</v>
      </c>
      <c r="HN168" s="50">
        <f ca="1">IF(OR(INDEX(INDIRECT("times"&amp;GW$2),$F168,HN$28)&gt;10,INDEX(INDIRECT(GY168),$E168,HN$28)&lt;=INDEX(INDIRECT(GY168),$E168,$F168)),0,(INDEX(INDIRECT(GY168),$E168,$F168)-INDEX(INDIRECT(GY168),$E168,HN$28))*(10-INDEX(INDIRECT("times"&amp;GW$2),$F168,HN$28))/10)</f>
        <v>0</v>
      </c>
      <c r="HO168" s="50">
        <f ca="1">IF(OR(INDEX(INDIRECT("times"&amp;GW$2),$F168,HO$28)&gt;10,INDEX(INDIRECT(GY168),$E168,HO$28)&lt;=INDEX(INDIRECT(GY168),$E168,$F168)),0,(INDEX(INDIRECT(GY168),$E168,$F168)-INDEX(INDIRECT(GY168),$E168,HO$28))*(10-INDEX(INDIRECT("times"&amp;GW$2),$F168,HO$28))/10)</f>
        <v>0</v>
      </c>
      <c r="HP168" s="50">
        <f ca="1">IF(OR(INDEX(INDIRECT("times"&amp;GW$2),$F168,HP$28)&gt;10,INDEX(INDIRECT(GY168),$E168,HP$28)&lt;=INDEX(INDIRECT(GY168),$E168,$F168)),0,(INDEX(INDIRECT(GY168),$E168,$F168)-INDEX(INDIRECT(GY168),$E168,HP$28))*(10-INDEX(INDIRECT("times"&amp;GW$2),$F168,HP$28))/10)</f>
        <v>0</v>
      </c>
      <c r="HQ168" s="50">
        <f ca="1">IF(OR(INDEX(INDIRECT("times"&amp;GW$2),$F168,HQ$28)&gt;10,INDEX(INDIRECT(GY168),$E168,HQ$28)&lt;=INDEX(INDIRECT(GY168),$E168,$F168)),0,(INDEX(INDIRECT(GY168),$E168,$F168)-INDEX(INDIRECT(GY168),$E168,HQ$28))*(10-INDEX(INDIRECT("times"&amp;GW$2),$F168,HQ$28))/10)</f>
        <v>0</v>
      </c>
      <c r="HR168" s="50">
        <f ca="1">IF(OR(INDEX(INDIRECT("times"&amp;GW$2),$F168,HR$28)&gt;10,INDEX(INDIRECT(GY168),$E168,HR$28)&lt;=INDEX(INDIRECT(GY168),$E168,$F168)),0,(INDEX(INDIRECT(GY168),$E168,$F168)-INDEX(INDIRECT(GY168),$E168,HR$28))*(10-INDEX(INDIRECT("times"&amp;GW$2),$F168,HR$28))/10)</f>
        <v>0</v>
      </c>
      <c r="HS168" s="50">
        <f ca="1">IF(OR(INDEX(INDIRECT("times"&amp;GW$2),$F168,HS$28)&gt;10,INDEX(INDIRECT(GY168),$E168,HS$28)&lt;=INDEX(INDIRECT(GY168),$E168,$F168)),0,(INDEX(INDIRECT(GY168),$E168,$F168)-INDEX(INDIRECT(GY168),$E168,HS$28))*(10-INDEX(INDIRECT("times"&amp;GW$2),$F168,HS$28))/10)</f>
        <v>0</v>
      </c>
      <c r="HT168" s="50">
        <f ca="1">IF(OR(INDEX(INDIRECT("times"&amp;GW$2),$F168,HT$28)&gt;10,INDEX(INDIRECT(GY168),$E168,HT$28)&lt;=INDEX(INDIRECT(GY168),$E168,$F168)),0,(INDEX(INDIRECT(GY168),$E168,$F168)-INDEX(INDIRECT(GY168),$E168,HT$28))*(10-INDEX(INDIRECT("times"&amp;GW$2),$F168,HT$28))/10)</f>
        <v>0</v>
      </c>
      <c r="HU168" s="50">
        <f ca="1">IF(OR(INDEX(INDIRECT("times"&amp;GW$2),$F168,HU$28)&gt;10,INDEX(INDIRECT(GY168),$E168,HU$28)&lt;=INDEX(INDIRECT(GY168),$E168,$F168)),0,(INDEX(INDIRECT(GY168),$E168,$F168)-INDEX(INDIRECT(GY168),$E168,HU$28))*(10-INDEX(INDIRECT("times"&amp;GW$2),$F168,HU$28))/10)</f>
        <v>0</v>
      </c>
      <c r="HV168" s="51">
        <f ca="1">IF(OR(INDEX(INDIRECT("times"&amp;GW$2),$F168,HV$28)&gt;10,INDEX(INDIRECT(GY168),$E168,HV$28)&lt;=INDEX(INDIRECT(GY168),$E168,$F168)),0,(INDEX(INDIRECT(GY168),$E168,$F168)-INDEX(INDIRECT(GY168),$E168,HV$28))*(10-INDEX(INDIRECT("times"&amp;GW$2),$F168,HV$28))/10)</f>
        <v>0</v>
      </c>
      <c r="HW168" s="202">
        <v>21</v>
      </c>
    </row>
    <row r="169" spans="1:231" ht="15">
      <c r="A169" s="17" t="s">
        <v>210</v>
      </c>
      <c r="B169" s="124">
        <f>A131</f>
        <v>1</v>
      </c>
      <c r="C169" s="124" t="str">
        <f>A132</f>
        <v>work1834</v>
      </c>
      <c r="D169" s="223" t="str">
        <f t="shared" si="598"/>
        <v>core1_work1834</v>
      </c>
      <c r="E169" s="124">
        <v>5</v>
      </c>
      <c r="F169" s="32">
        <v>1</v>
      </c>
      <c r="G169" s="43">
        <f ca="1">IF(OR(INDEX(INDIRECT("times"&amp;B$2),$F169,G$28)&gt;10,INDEX(INDIRECT(D169),$E169,$F169)="",INDEX(INDIRECT(D169),$E169,$F169)&gt;=INDEX(INDIRECT(D169),1,G$28)),0,(INDEX(INDIRECT(D169),$E169,$F169))-INDEX(INDIRECT(D169),1,G$28))*(10-INDEX(INDIRECT("times"&amp;B$2),$F169,G$28))/10</f>
        <v>-29.201189132947981</v>
      </c>
      <c r="H169" s="60">
        <f ca="1">IF(OR(INDEX(INDIRECT("times"&amp;B$2),$F169,H$28)&gt;10,INDEX(INDIRECT(D169),$E169,$F169)="",INDEX(INDIRECT(D169),$E169,$F169)&gt;=INDEX(INDIRECT(D169),1,H$28)),0,(INDEX(INDIRECT(D169),$E169,$F169))-INDEX(INDIRECT(D169),1,H$28))*(10-INDEX(INDIRECT("times"&amp;B$2),$F169,H$28))/10</f>
        <v>-27.398646593877118</v>
      </c>
      <c r="I169" s="60">
        <f ca="1">IF(OR(INDEX(INDIRECT("times"&amp;B$2),$F169,I$28)&gt;10,INDEX(INDIRECT(D169),$E169,$F169)="",INDEX(INDIRECT(D169),$E169,$F169)&gt;=INDEX(INDIRECT(D169),1,I$28)),0,(INDEX(INDIRECT(D169),$E169,$F169))-INDEX(INDIRECT(D169),1,I$28))*(10-INDEX(INDIRECT("times"&amp;B$2),$F169,I$28))/10</f>
        <v>-25.596104054806254</v>
      </c>
      <c r="J169" s="60">
        <f ca="1">IF(OR(INDEX(INDIRECT("times"&amp;B$2),$F169,J$28)&gt;10,INDEX(INDIRECT(D169),$E169,$F169)="",INDEX(INDIRECT(D169),$E169,$F169)&gt;=INDEX(INDIRECT(D169),1,J$28)),0,(INDEX(INDIRECT(D169),$E169,$F169))-INDEX(INDIRECT(D169),1,J$28))*(10-INDEX(INDIRECT("times"&amp;B$2),$F169,J$28))/10</f>
        <v>-23.793561515735394</v>
      </c>
      <c r="K169" s="60">
        <f ca="1">IF(OR(INDEX(INDIRECT("times"&amp;B$2),$F169,K$28)&gt;10,INDEX(INDIRECT(D169),$E169,$F169)="",INDEX(INDIRECT(D169),$E169,$F169)&gt;=INDEX(INDIRECT(D169),1,K$28)),0,(INDEX(INDIRECT(D169),$E169,$F169))-INDEX(INDIRECT(D169),1,K$28))*(10-INDEX(INDIRECT("times"&amp;B$2),$F169,K$28))/10</f>
        <v>-21.991018976664527</v>
      </c>
      <c r="L169" s="60">
        <f ca="1">IF(OR(INDEX(INDIRECT("times"&amp;B$2),$F169,L$28)&gt;10,INDEX(INDIRECT(D169),$E169,$F169)="",INDEX(INDIRECT(D169),$E169,$F169)&gt;=INDEX(INDIRECT(D169),1,L$28)),0,(INDEX(INDIRECT(D169),$E169,$F169))-INDEX(INDIRECT(D169),1,L$28))*(10-INDEX(INDIRECT("times"&amp;B$2),$F169,L$28))/10</f>
        <v>-20.188476437593668</v>
      </c>
      <c r="M169" s="60">
        <f ca="1">IF(OR(INDEX(INDIRECT("times"&amp;B$2),$F169,M$28)&gt;10,INDEX(INDIRECT(D169),$E169,$F169)="",INDEX(INDIRECT(D169),$E169,$F169)&gt;=INDEX(INDIRECT(D169),1,M$28)),0,(INDEX(INDIRECT(D169),$E169,$F169))-INDEX(INDIRECT(D169),1,M$28))*(10-INDEX(INDIRECT("times"&amp;B$2),$F169,M$28))/10</f>
        <v>-18.385933898522801</v>
      </c>
      <c r="N169" s="60">
        <f ca="1">IF(OR(INDEX(INDIRECT("times"&amp;B$2),$F169,N$28)&gt;10,INDEX(INDIRECT(D169),$E169,$F169)="",INDEX(INDIRECT(D169),$E169,$F169)&gt;=INDEX(INDIRECT(D169),1,N$28)),0,(INDEX(INDIRECT(D169),$E169,$F169))-INDEX(INDIRECT(D169),1,N$28))*(10-INDEX(INDIRECT("times"&amp;B$2),$F169,N$28))/10</f>
        <v>-16.583391359451941</v>
      </c>
      <c r="O169" s="60">
        <f ca="1">IF(OR(INDEX(INDIRECT("times"&amp;B$2),$F169,O$28)&gt;10,INDEX(INDIRECT(D169),$E169,$F169)="",INDEX(INDIRECT(D169),$E169,$F169)&gt;=INDEX(INDIRECT(D169),1,O$28)),0,(INDEX(INDIRECT(D169),$E169,$F169))-INDEX(INDIRECT(D169),1,O$28))*(10-INDEX(INDIRECT("times"&amp;B$2),$F169,O$28))/10</f>
        <v>-14.780848820381078</v>
      </c>
      <c r="P169" s="60">
        <f ca="1">IF(OR(INDEX(INDIRECT("times"&amp;B$2),$F169,P$28)&gt;10,INDEX(INDIRECT(D169),$E169,$F169)="",INDEX(INDIRECT(D169),$E169,$F169)&gt;=INDEX(INDIRECT(D169),1,P$28)),0,(INDEX(INDIRECT(D169),$E169,$F169))-INDEX(INDIRECT(D169),1,P$28))*(10-INDEX(INDIRECT("times"&amp;B$2),$F169,P$28))/10</f>
        <v>-12.978306281310214</v>
      </c>
      <c r="Q169" s="60">
        <f ca="1">IF(OR(INDEX(INDIRECT("times"&amp;B$2),$F169,Q$28)&gt;10,INDEX(INDIRECT(D169),$E169,$F169)="",INDEX(INDIRECT(D169),$E169,$F169)&gt;=INDEX(INDIRECT(D169),1,Q$28)),0,(INDEX(INDIRECT(D169),$E169,$F169))-INDEX(INDIRECT(D169),1,Q$28))*(10-INDEX(INDIRECT("times"&amp;B$2),$F169,Q$28))/10</f>
        <v>-11.175763742239351</v>
      </c>
      <c r="R169" s="60">
        <f ca="1">IF(OR(INDEX(INDIRECT("times"&amp;B$2),$F169,R$28)&gt;10,INDEX(INDIRECT(D169),$E169,$F169)="",INDEX(INDIRECT(D169),$E169,$F169)&gt;=INDEX(INDIRECT(D169),1,R$28)),0,(INDEX(INDIRECT(D169),$E169,$F169))-INDEX(INDIRECT(D169),1,R$28))*(10-INDEX(INDIRECT("times"&amp;B$2),$F169,R$28))/10</f>
        <v>-9.3732212031684909</v>
      </c>
      <c r="S169" s="60">
        <f ca="1">IF(OR(INDEX(INDIRECT("times"&amp;B$2),$F169,S$28)&gt;10,INDEX(INDIRECT(D169),$E169,$F169)="",INDEX(INDIRECT(D169),$E169,$F169)&gt;=INDEX(INDIRECT(D169),1,S$28)),0,(INDEX(INDIRECT(D169),$E169,$F169))-INDEX(INDIRECT(D169),1,S$28))*(10-INDEX(INDIRECT("times"&amp;B$2),$F169,S$28))/10</f>
        <v>-7.5706786640976249</v>
      </c>
      <c r="T169" s="60">
        <f ca="1">IF(OR(INDEX(INDIRECT("times"&amp;B$2),$F169,T$28)&gt;10,INDEX(INDIRECT(D169),$E169,$F169)="",INDEX(INDIRECT(D169),$E169,$F169)&gt;=INDEX(INDIRECT(D169),1,T$28)),0,(INDEX(INDIRECT(D169),$E169,$F169))-INDEX(INDIRECT(D169),1,T$28))*(10-INDEX(INDIRECT("times"&amp;B$2),$F169,T$28))/10</f>
        <v>-5.7681361250267615</v>
      </c>
      <c r="U169" s="60">
        <f ca="1">IF(OR(INDEX(INDIRECT("times"&amp;B$2),$F169,U$28)&gt;10,INDEX(INDIRECT(D169),$E169,$F169)="",INDEX(INDIRECT(D169),$E169,$F169)&gt;=INDEX(INDIRECT(D169),1,U$28)),0,(INDEX(INDIRECT(D169),$E169,$F169))-INDEX(INDIRECT(D169),1,U$28))*(10-INDEX(INDIRECT("times"&amp;B$2),$F169,U$28))/10</f>
        <v>-3.9655935859559008</v>
      </c>
      <c r="V169" s="60">
        <f ca="1">IF(OR(INDEX(INDIRECT("times"&amp;B$2),$F169,V$28)&gt;10,INDEX(INDIRECT(D169),$E169,$F169)="",INDEX(INDIRECT(D169),$E169,$F169)&gt;=INDEX(INDIRECT(D169),1,V$28)),0,(INDEX(INDIRECT(D169),$E169,$F169))-INDEX(INDIRECT(D169),1,V$28))*(10-INDEX(INDIRECT("times"&amp;B$2),$F169,V$28))/10</f>
        <v>-2.1630510468850348</v>
      </c>
      <c r="W169" s="60">
        <f ca="1">IF(OR(INDEX(INDIRECT("times"&amp;B$2),$F169,W$28)&gt;10,INDEX(INDIRECT(D169),$E169,$F169)="",INDEX(INDIRECT(D169),$E169,$F169)&gt;=INDEX(INDIRECT(D169),1,W$28)),0,(INDEX(INDIRECT(D169),$E169,$F169))-INDEX(INDIRECT(D169),1,W$28))*(10-INDEX(INDIRECT("times"&amp;B$2),$F169,W$28))/10</f>
        <v>-0.36050850781417421</v>
      </c>
      <c r="X169" s="60">
        <f ca="1">IF(OR(INDEX(INDIRECT("times"&amp;B$2),$F169,X$28)&gt;10,INDEX(INDIRECT(D169),$E169,$F169)="",INDEX(INDIRECT(D169),$E169,$F169)&gt;=INDEX(INDIRECT(D169),1,X$28)),0,(INDEX(INDIRECT(D169),$E169,$F169))-INDEX(INDIRECT(D169),1,X$28))*(10-INDEX(INDIRECT("times"&amp;B$2),$F169,X$28))/10</f>
        <v>0</v>
      </c>
      <c r="Y169" s="60">
        <f ca="1">IF(OR(INDEX(INDIRECT("times"&amp;B$2),$F169,Y$28)&gt;10,INDEX(INDIRECT(D169),$E169,$F169)="",INDEX(INDIRECT(D169),$E169,$F169)&gt;=INDEX(INDIRECT(D169),1,Y$28)),0,(INDEX(INDIRECT(D169),$E169,$F169))-INDEX(INDIRECT(D169),1,Y$28))*(10-INDEX(INDIRECT("times"&amp;B$2),$F169,Y$28))/10</f>
        <v>0</v>
      </c>
      <c r="Z169" s="60">
        <f ca="1">IF(OR(INDEX(INDIRECT("times"&amp;B$2),$F169,Z$28)&gt;10,INDEX(INDIRECT(D169),$E169,$F169)="",INDEX(INDIRECT(D169),$E169,$F169)&gt;=INDEX(INDIRECT(D169),1,Z$28)),0,(INDEX(INDIRECT(D169),$E169,$F169))-INDEX(INDIRECT(D169),1,Z$28))*(10-INDEX(INDIRECT("times"&amp;B$2),$F169,Z$28))/10</f>
        <v>0</v>
      </c>
      <c r="AA169" s="61">
        <f ca="1">IF(OR(INDEX(INDIRECT("times"&amp;B$2),$F169,AA$28)&gt;10,INDEX(INDIRECT(D169),$E169,$F169)="",INDEX(INDIRECT(D169),$E169,$F169)&gt;=INDEX(INDIRECT(D169),1,AA$28)),0,(INDEX(INDIRECT(D169),$E169,$F169))-INDEX(INDIRECT(D169),1,AA$28))*(10-INDEX(INDIRECT("times"&amp;B$2),$F169,AA$28))/10</f>
        <v>0</v>
      </c>
      <c r="AB169" s="200">
        <v>1</v>
      </c>
      <c r="AD169" s="17" t="s">
        <v>210</v>
      </c>
      <c r="AE169" s="124">
        <f>AD131</f>
        <v>1</v>
      </c>
      <c r="AF169" s="124" t="str">
        <f>AD132</f>
        <v>shop1834</v>
      </c>
      <c r="AG169" s="223" t="str">
        <f t="shared" si="599"/>
        <v>core1_shop1834</v>
      </c>
      <c r="AH169" s="124">
        <v>5</v>
      </c>
      <c r="AI169" s="32">
        <v>1</v>
      </c>
      <c r="AJ169" s="43">
        <f ca="1">IF(OR(INDEX(INDIRECT("times"&amp;AE$2),$F169,AJ$28)&gt;10,INDEX(INDIRECT(AG169),$E169,$F169)="",INDEX(INDIRECT(AG169),$E169,$F169)&gt;=INDEX(INDIRECT(AG169),1,AJ$28)),0,(INDEX(INDIRECT(AG169),$E169,$F169))-INDEX(INDIRECT(AG169),1,AJ$28))*(10-INDEX(INDIRECT("times"&amp;AE$2),$F169,AJ$28))/10</f>
        <v>-47.558515375722536</v>
      </c>
      <c r="AK169" s="60">
        <f ca="1">IF(OR(INDEX(INDIRECT("times"&amp;AE$2),$F169,AK$28)&gt;10,INDEX(INDIRECT(AG169),$E169,$F169)="",INDEX(INDIRECT(AG169),$E169,$F169)&gt;=INDEX(INDIRECT(AG169),1,AK$28)),0,(INDEX(INDIRECT(AG169),$E169,$F169))-INDEX(INDIRECT(AG169),1,AK$28))*(10-INDEX(INDIRECT("times"&amp;AE$2),$F169,AK$28))/10</f>
        <v>-44.62280455006065</v>
      </c>
      <c r="AL169" s="60">
        <f ca="1">IF(OR(INDEX(INDIRECT("times"&amp;AE$2),$F169,AL$28)&gt;10,INDEX(INDIRECT(AG169),$E169,$F169)="",INDEX(INDIRECT(AG169),$E169,$F169)&gt;=INDEX(INDIRECT(AG169),1,AL$28)),0,(INDEX(INDIRECT(AG169),$E169,$F169))-INDEX(INDIRECT(AG169),1,AL$28))*(10-INDEX(INDIRECT("times"&amp;AE$2),$F169,AL$28))/10</f>
        <v>-41.687093724398764</v>
      </c>
      <c r="AM169" s="60">
        <f ca="1">IF(OR(INDEX(INDIRECT("times"&amp;AE$2),$F169,AM$28)&gt;10,INDEX(INDIRECT(AG169),$E169,$F169)="",INDEX(INDIRECT(AG169),$E169,$F169)&gt;=INDEX(INDIRECT(AG169),1,AM$28)),0,(INDEX(INDIRECT(AG169),$E169,$F169))-INDEX(INDIRECT(AG169),1,AM$28))*(10-INDEX(INDIRECT("times"&amp;AE$2),$F169,AM$28))/10</f>
        <v>-38.751382898736885</v>
      </c>
      <c r="AN169" s="60">
        <f ca="1">IF(OR(INDEX(INDIRECT("times"&amp;AE$2),$F169,AN$28)&gt;10,INDEX(INDIRECT(AG169),$E169,$F169)="",INDEX(INDIRECT(AG169),$E169,$F169)&gt;=INDEX(INDIRECT(AG169),1,AN$28)),0,(INDEX(INDIRECT(AG169),$E169,$F169))-INDEX(INDIRECT(AG169),1,AN$28))*(10-INDEX(INDIRECT("times"&amp;AE$2),$F169,AN$28))/10</f>
        <v>-35.815672073074992</v>
      </c>
      <c r="AO169" s="60">
        <f ca="1">IF(OR(INDEX(INDIRECT("times"&amp;AE$2),$F169,AO$28)&gt;10,INDEX(INDIRECT(AG169),$E169,$F169)="",INDEX(INDIRECT(AG169),$E169,$F169)&gt;=INDEX(INDIRECT(AG169),1,AO$28)),0,(INDEX(INDIRECT(AG169),$E169,$F169))-INDEX(INDIRECT(AG169),1,AO$28))*(10-INDEX(INDIRECT("times"&amp;AE$2),$F169,AO$28))/10</f>
        <v>-32.879961247413114</v>
      </c>
      <c r="AP169" s="60">
        <f ca="1">IF(OR(INDEX(INDIRECT("times"&amp;AE$2),$F169,AP$28)&gt;10,INDEX(INDIRECT(AG169),$E169,$F169)="",INDEX(INDIRECT(AG169),$E169,$F169)&gt;=INDEX(INDIRECT(AG169),1,AP$28)),0,(INDEX(INDIRECT(AG169),$E169,$F169))-INDEX(INDIRECT(AG169),1,AP$28))*(10-INDEX(INDIRECT("times"&amp;AE$2),$F169,AP$28))/10</f>
        <v>-29.944250421751224</v>
      </c>
      <c r="AQ169" s="60">
        <f ca="1">IF(OR(INDEX(INDIRECT("times"&amp;AE$2),$F169,AQ$28)&gt;10,INDEX(INDIRECT(AG169),$E169,$F169)="",INDEX(INDIRECT(AG169),$E169,$F169)&gt;=INDEX(INDIRECT(AG169),1,AQ$28)),0,(INDEX(INDIRECT(AG169),$E169,$F169))-INDEX(INDIRECT(AG169),1,AQ$28))*(10-INDEX(INDIRECT("times"&amp;AE$2),$F169,AQ$28))/10</f>
        <v>-27.008539596089342</v>
      </c>
      <c r="AR169" s="60">
        <f ca="1">IF(OR(INDEX(INDIRECT("times"&amp;AE$2),$F169,AR$28)&gt;10,INDEX(INDIRECT(AG169),$E169,$F169)="",INDEX(INDIRECT(AG169),$E169,$F169)&gt;=INDEX(INDIRECT(AG169),1,AR$28)),0,(INDEX(INDIRECT(AG169),$E169,$F169))-INDEX(INDIRECT(AG169),1,AR$28))*(10-INDEX(INDIRECT("times"&amp;AE$2),$F169,AR$28))/10</f>
        <v>-24.072828770427456</v>
      </c>
      <c r="AS169" s="60">
        <f ca="1">IF(OR(INDEX(INDIRECT("times"&amp;AE$2),$F169,AS$28)&gt;10,INDEX(INDIRECT(AG169),$E169,$F169)="",INDEX(INDIRECT(AG169),$E169,$F169)&gt;=INDEX(INDIRECT(AG169),1,AS$28)),0,(INDEX(INDIRECT(AG169),$E169,$F169))-INDEX(INDIRECT(AG169),1,AS$28))*(10-INDEX(INDIRECT("times"&amp;AE$2),$F169,AS$28))/10</f>
        <v>-21.137117944765571</v>
      </c>
      <c r="AT169" s="60">
        <f ca="1">IF(OR(INDEX(INDIRECT("times"&amp;AE$2),$F169,AT$28)&gt;10,INDEX(INDIRECT(AG169),$E169,$F169)="",INDEX(INDIRECT(AG169),$E169,$F169)&gt;=INDEX(INDIRECT(AG169),1,AT$28)),0,(INDEX(INDIRECT(AG169),$E169,$F169))-INDEX(INDIRECT(AG169),1,AT$28))*(10-INDEX(INDIRECT("times"&amp;AE$2),$F169,AT$28))/10</f>
        <v>-18.201407119103685</v>
      </c>
      <c r="AU169" s="60">
        <f ca="1">IF(OR(INDEX(INDIRECT("times"&amp;AE$2),$F169,AU$28)&gt;10,INDEX(INDIRECT(AG169),$E169,$F169)="",INDEX(INDIRECT(AG169),$E169,$F169)&gt;=INDEX(INDIRECT(AG169),1,AU$28)),0,(INDEX(INDIRECT(AG169),$E169,$F169))-INDEX(INDIRECT(AG169),1,AU$28))*(10-INDEX(INDIRECT("times"&amp;AE$2),$F169,AU$28))/10</f>
        <v>-15.265696293441806</v>
      </c>
      <c r="AV169" s="60">
        <f ca="1">IF(OR(INDEX(INDIRECT("times"&amp;AE$2),$F169,AV$28)&gt;10,INDEX(INDIRECT(AG169),$E169,$F169)="",INDEX(INDIRECT(AG169),$E169,$F169)&gt;=INDEX(INDIRECT(AG169),1,AV$28)),0,(INDEX(INDIRECT(AG169),$E169,$F169))-INDEX(INDIRECT(AG169),1,AV$28))*(10-INDEX(INDIRECT("times"&amp;AE$2),$F169,AV$28))/10</f>
        <v>-12.329985467779917</v>
      </c>
      <c r="AW169" s="60">
        <f ca="1">IF(OR(INDEX(INDIRECT("times"&amp;AE$2),$F169,AW$28)&gt;10,INDEX(INDIRECT(AG169),$E169,$F169)="",INDEX(INDIRECT(AG169),$E169,$F169)&gt;=INDEX(INDIRECT(AG169),1,AW$28)),0,(INDEX(INDIRECT(AG169),$E169,$F169))-INDEX(INDIRECT(AG169),1,AW$28))*(10-INDEX(INDIRECT("times"&amp;AE$2),$F169,AW$28))/10</f>
        <v>-9.394274642118031</v>
      </c>
      <c r="AX169" s="60">
        <f ca="1">IF(OR(INDEX(INDIRECT("times"&amp;AE$2),$F169,AX$28)&gt;10,INDEX(INDIRECT(AG169),$E169,$F169)="",INDEX(INDIRECT(AG169),$E169,$F169)&gt;=INDEX(INDIRECT(AG169),1,AX$28)),0,(INDEX(INDIRECT(AG169),$E169,$F169))-INDEX(INDIRECT(AG169),1,AX$28))*(10-INDEX(INDIRECT("times"&amp;AE$2),$F169,AX$28))/10</f>
        <v>-6.4585638164561505</v>
      </c>
      <c r="AY169" s="60">
        <f ca="1">IF(OR(INDEX(INDIRECT("times"&amp;AE$2),$F169,AY$28)&gt;10,INDEX(INDIRECT(AG169),$E169,$F169)="",INDEX(INDIRECT(AG169),$E169,$F169)&gt;=INDEX(INDIRECT(AG169),1,AY$28)),0,(INDEX(INDIRECT(AG169),$E169,$F169))-INDEX(INDIRECT(AG169),1,AY$28))*(10-INDEX(INDIRECT("times"&amp;AE$2),$F169,AY$28))/10</f>
        <v>-3.5228529907942607</v>
      </c>
      <c r="AZ169" s="60">
        <f ca="1">IF(OR(INDEX(INDIRECT("times"&amp;AE$2),$F169,AZ$28)&gt;10,INDEX(INDIRECT(AG169),$E169,$F169)="",INDEX(INDIRECT(AG169),$E169,$F169)&gt;=INDEX(INDIRECT(AG169),1,AZ$28)),0,(INDEX(INDIRECT(AG169),$E169,$F169))-INDEX(INDIRECT(AG169),1,AZ$28))*(10-INDEX(INDIRECT("times"&amp;AE$2),$F169,AZ$28))/10</f>
        <v>-0.5871421651323796</v>
      </c>
      <c r="BA169" s="60">
        <f ca="1">IF(OR(INDEX(INDIRECT("times"&amp;AE$2),$F169,BA$28)&gt;10,INDEX(INDIRECT(AG169),$E169,$F169)="",INDEX(INDIRECT(AG169),$E169,$F169)&gt;=INDEX(INDIRECT(AG169),1,BA$28)),0,(INDEX(INDIRECT(AG169),$E169,$F169))-INDEX(INDIRECT(AG169),1,BA$28))*(10-INDEX(INDIRECT("times"&amp;AE$2),$F169,BA$28))/10</f>
        <v>0</v>
      </c>
      <c r="BB169" s="60">
        <f ca="1">IF(OR(INDEX(INDIRECT("times"&amp;AE$2),$F169,BB$28)&gt;10,INDEX(INDIRECT(AG169),$E169,$F169)="",INDEX(INDIRECT(AG169),$E169,$F169)&gt;=INDEX(INDIRECT(AG169),1,BB$28)),0,(INDEX(INDIRECT(AG169),$E169,$F169))-INDEX(INDIRECT(AG169),1,BB$28))*(10-INDEX(INDIRECT("times"&amp;AE$2),$F169,BB$28))/10</f>
        <v>0</v>
      </c>
      <c r="BC169" s="60">
        <f ca="1">IF(OR(INDEX(INDIRECT("times"&amp;AE$2),$F169,BC$28)&gt;10,INDEX(INDIRECT(AG169),$E169,$F169)="",INDEX(INDIRECT(AG169),$E169,$F169)&gt;=INDEX(INDIRECT(AG169),1,BC$28)),0,(INDEX(INDIRECT(AG169),$E169,$F169))-INDEX(INDIRECT(AG169),1,BC$28))*(10-INDEX(INDIRECT("times"&amp;AE$2),$F169,BC$28))/10</f>
        <v>0</v>
      </c>
      <c r="BD169" s="61">
        <f ca="1">IF(OR(INDEX(INDIRECT("times"&amp;AE$2),$F169,BD$28)&gt;10,INDEX(INDIRECT(AG169),$E169,$F169)="",INDEX(INDIRECT(AG169),$E169,$F169)&gt;=INDEX(INDIRECT(AG169),1,BD$28)),0,(INDEX(INDIRECT(AG169),$E169,$F169))-INDEX(INDIRECT(AG169),1,BD$28))*(10-INDEX(INDIRECT("times"&amp;AE$2),$F169,BD$28))/10</f>
        <v>0</v>
      </c>
      <c r="BE169" s="200">
        <v>1</v>
      </c>
      <c r="BG169" s="17" t="s">
        <v>210</v>
      </c>
      <c r="BH169" s="124">
        <f>BG131</f>
        <v>1</v>
      </c>
      <c r="BI169" s="124" t="str">
        <f>BG132</f>
        <v>lei1834</v>
      </c>
      <c r="BJ169" s="223" t="str">
        <f t="shared" si="600"/>
        <v>core1_lei1834</v>
      </c>
      <c r="BK169" s="124">
        <v>5</v>
      </c>
      <c r="BL169" s="32">
        <v>1</v>
      </c>
      <c r="BM169" s="43">
        <f ca="1">IF(OR(INDEX(INDIRECT("times"&amp;BH$2),$F169,BM$28)&gt;10,INDEX(INDIRECT(BJ169),$E169,$F169)="",INDEX(INDIRECT(BJ169),$E169,$F169)&gt;=INDEX(INDIRECT(BJ169),1,BM$28)),0,(INDEX(INDIRECT(BJ169),$E169,$F169))-INDEX(INDIRECT(BJ169),1,BM$28))*(10-INDEX(INDIRECT("times"&amp;BH$2),$F169,BM$28))/10</f>
        <v>-30.08654537572254</v>
      </c>
      <c r="BN169" s="60">
        <f ca="1">IF(OR(INDEX(INDIRECT("times"&amp;BH$2),$F169,BN$28)&gt;10,INDEX(INDIRECT(BJ169),$E169,$F169)="",INDEX(INDIRECT(BJ169),$E169,$F169)&gt;=INDEX(INDIRECT(BJ169),1,BN$28)),0,(INDEX(INDIRECT(BJ169),$E169,$F169))-INDEX(INDIRECT(BJ169),1,BN$28))*(10-INDEX(INDIRECT("times"&amp;BH$2),$F169,BN$28))/10</f>
        <v>-28.22935121672732</v>
      </c>
      <c r="BO169" s="60">
        <f ca="1">IF(OR(INDEX(INDIRECT("times"&amp;BH$2),$F169,BO$28)&gt;10,INDEX(INDIRECT(BJ169),$E169,$F169)="",INDEX(INDIRECT(BJ169),$E169,$F169)&gt;=INDEX(INDIRECT(BJ169),1,BO$28)),0,(INDEX(INDIRECT(BJ169),$E169,$F169))-INDEX(INDIRECT(BJ169),1,BO$28))*(10-INDEX(INDIRECT("times"&amp;BH$2),$F169,BO$28))/10</f>
        <v>-26.372157057732103</v>
      </c>
      <c r="BP169" s="60">
        <f ca="1">IF(OR(INDEX(INDIRECT("times"&amp;BH$2),$F169,BP$28)&gt;10,INDEX(INDIRECT(BJ169),$E169,$F169)="",INDEX(INDIRECT(BJ169),$E169,$F169)&gt;=INDEX(INDIRECT(BJ169),1,BP$28)),0,(INDEX(INDIRECT(BJ169),$E169,$F169))-INDEX(INDIRECT(BJ169),1,BP$28))*(10-INDEX(INDIRECT("times"&amp;BH$2),$F169,BP$28))/10</f>
        <v>-24.514962898736883</v>
      </c>
      <c r="BQ169" s="60">
        <f ca="1">IF(OR(INDEX(INDIRECT("times"&amp;BH$2),$F169,BQ$28)&gt;10,INDEX(INDIRECT(BJ169),$E169,$F169)="",INDEX(INDIRECT(BJ169),$E169,$F169)&gt;=INDEX(INDIRECT(BJ169),1,BQ$28)),0,(INDEX(INDIRECT(BJ169),$E169,$F169))-INDEX(INDIRECT(BJ169),1,BQ$28))*(10-INDEX(INDIRECT("times"&amp;BH$2),$F169,BQ$28))/10</f>
        <v>-22.657768739741663</v>
      </c>
      <c r="BR169" s="60">
        <f ca="1">IF(OR(INDEX(INDIRECT("times"&amp;BH$2),$F169,BR$28)&gt;10,INDEX(INDIRECT(BJ169),$E169,$F169)="",INDEX(INDIRECT(BJ169),$E169,$F169)&gt;=INDEX(INDIRECT(BJ169),1,BR$28)),0,(INDEX(INDIRECT(BJ169),$E169,$F169))-INDEX(INDIRECT(BJ169),1,BR$28))*(10-INDEX(INDIRECT("times"&amp;BH$2),$F169,BR$28))/10</f>
        <v>-20.800574580746449</v>
      </c>
      <c r="BS169" s="60">
        <f ca="1">IF(OR(INDEX(INDIRECT("times"&amp;BH$2),$F169,BS$28)&gt;10,INDEX(INDIRECT(BJ169),$E169,$F169)="",INDEX(INDIRECT(BJ169),$E169,$F169)&gt;=INDEX(INDIRECT(BJ169),1,BS$28)),0,(INDEX(INDIRECT(BJ169),$E169,$F169))-INDEX(INDIRECT(BJ169),1,BS$28))*(10-INDEX(INDIRECT("times"&amp;BH$2),$F169,BS$28))/10</f>
        <v>-18.943380421751225</v>
      </c>
      <c r="BT169" s="60">
        <f ca="1">IF(OR(INDEX(INDIRECT("times"&amp;BH$2),$F169,BT$28)&gt;10,INDEX(INDIRECT(BJ169),$E169,$F169)="",INDEX(INDIRECT(BJ169),$E169,$F169)&gt;=INDEX(INDIRECT(BJ169),1,BT$28)),0,(INDEX(INDIRECT(BJ169),$E169,$F169))-INDEX(INDIRECT(BJ169),1,BT$28))*(10-INDEX(INDIRECT("times"&amp;BH$2),$F169,BT$28))/10</f>
        <v>-17.086186262756009</v>
      </c>
      <c r="BU169" s="60">
        <f ca="1">IF(OR(INDEX(INDIRECT("times"&amp;BH$2),$F169,BU$28)&gt;10,INDEX(INDIRECT(BJ169),$E169,$F169)="",INDEX(INDIRECT(BJ169),$E169,$F169)&gt;=INDEX(INDIRECT(BJ169),1,BU$28)),0,(INDEX(INDIRECT(BJ169),$E169,$F169))-INDEX(INDIRECT(BJ169),1,BU$28))*(10-INDEX(INDIRECT("times"&amp;BH$2),$F169,BU$28))/10</f>
        <v>-15.228992103760792</v>
      </c>
      <c r="BV169" s="60">
        <f ca="1">IF(OR(INDEX(INDIRECT("times"&amp;BH$2),$F169,BV$28)&gt;10,INDEX(INDIRECT(BJ169),$E169,$F169)="",INDEX(INDIRECT(BJ169),$E169,$F169)&gt;=INDEX(INDIRECT(BJ169),1,BV$28)),0,(INDEX(INDIRECT(BJ169),$E169,$F169))-INDEX(INDIRECT(BJ169),1,BV$28))*(10-INDEX(INDIRECT("times"&amp;BH$2),$F169,BV$28))/10</f>
        <v>-13.371797944765571</v>
      </c>
      <c r="BW169" s="60">
        <f ca="1">IF(OR(INDEX(INDIRECT("times"&amp;BH$2),$F169,BW$28)&gt;10,INDEX(INDIRECT(BJ169),$E169,$F169)="",INDEX(INDIRECT(BJ169),$E169,$F169)&gt;=INDEX(INDIRECT(BJ169),1,BW$28)),0,(INDEX(INDIRECT(BJ169),$E169,$F169))-INDEX(INDIRECT(BJ169),1,BW$28))*(10-INDEX(INDIRECT("times"&amp;BH$2),$F169,BW$28))/10</f>
        <v>-11.514603785770353</v>
      </c>
      <c r="BX169" s="60">
        <f ca="1">IF(OR(INDEX(INDIRECT("times"&amp;BH$2),$F169,BX$28)&gt;10,INDEX(INDIRECT(BJ169),$E169,$F169)="",INDEX(INDIRECT(BJ169),$E169,$F169)&gt;=INDEX(INDIRECT(BJ169),1,BX$28)),0,(INDEX(INDIRECT(BJ169),$E169,$F169))-INDEX(INDIRECT(BJ169),1,BX$28))*(10-INDEX(INDIRECT("times"&amp;BH$2),$F169,BX$28))/10</f>
        <v>-9.6574096267751379</v>
      </c>
      <c r="BY169" s="60">
        <f ca="1">IF(OR(INDEX(INDIRECT("times"&amp;BH$2),$F169,BY$28)&gt;10,INDEX(INDIRECT(BJ169),$E169,$F169)="",INDEX(INDIRECT(BJ169),$E169,$F169)&gt;=INDEX(INDIRECT(BJ169),1,BY$28)),0,(INDEX(INDIRECT(BJ169),$E169,$F169))-INDEX(INDIRECT(BJ169),1,BY$28))*(10-INDEX(INDIRECT("times"&amp;BH$2),$F169,BY$28))/10</f>
        <v>-7.8002154677799167</v>
      </c>
      <c r="BZ169" s="60">
        <f ca="1">IF(OR(INDEX(INDIRECT("times"&amp;BH$2),$F169,BZ$28)&gt;10,INDEX(INDIRECT(BJ169),$E169,$F169)="",INDEX(INDIRECT(BJ169),$E169,$F169)&gt;=INDEX(INDIRECT(BJ169),1,BZ$28)),0,(INDEX(INDIRECT(BJ169),$E169,$F169))-INDEX(INDIRECT(BJ169),1,BZ$28))*(10-INDEX(INDIRECT("times"&amp;BH$2),$F169,BZ$28))/10</f>
        <v>-5.9430213087846981</v>
      </c>
      <c r="CA169" s="60">
        <f ca="1">IF(OR(INDEX(INDIRECT("times"&amp;BH$2),$F169,CA$28)&gt;10,INDEX(INDIRECT(BJ169),$E169,$F169)="",INDEX(INDIRECT(BJ169),$E169,$F169)&gt;=INDEX(INDIRECT(BJ169),1,CA$28)),0,(INDEX(INDIRECT(BJ169),$E169,$F169))-INDEX(INDIRECT(BJ169),1,CA$28))*(10-INDEX(INDIRECT("times"&amp;BH$2),$F169,CA$28))/10</f>
        <v>-4.0858271497894822</v>
      </c>
      <c r="CB169" s="60">
        <f ca="1">IF(OR(INDEX(INDIRECT("times"&amp;BH$2),$F169,CB$28)&gt;10,INDEX(INDIRECT(BJ169),$E169,$F169)="",INDEX(INDIRECT(BJ169),$E169,$F169)&gt;=INDEX(INDIRECT(BJ169),1,CB$28)),0,(INDEX(INDIRECT(BJ169),$E169,$F169))-INDEX(INDIRECT(BJ169),1,CB$28))*(10-INDEX(INDIRECT("times"&amp;BH$2),$F169,CB$28))/10</f>
        <v>-2.228632990794261</v>
      </c>
      <c r="CC169" s="60">
        <f ca="1">IF(OR(INDEX(INDIRECT("times"&amp;BH$2),$F169,CC$28)&gt;10,INDEX(INDIRECT(BJ169),$E169,$F169)="",INDEX(INDIRECT(BJ169),$E169,$F169)&gt;=INDEX(INDIRECT(BJ169),1,CC$28)),0,(INDEX(INDIRECT(BJ169),$E169,$F169))-INDEX(INDIRECT(BJ169),1,CC$28))*(10-INDEX(INDIRECT("times"&amp;BH$2),$F169,CC$28))/10</f>
        <v>-0.3714388317990453</v>
      </c>
      <c r="CD169" s="60">
        <f ca="1">IF(OR(INDEX(INDIRECT("times"&amp;BH$2),$F169,CD$28)&gt;10,INDEX(INDIRECT(BJ169),$E169,$F169)="",INDEX(INDIRECT(BJ169),$E169,$F169)&gt;=INDEX(INDIRECT(BJ169),1,CD$28)),0,(INDEX(INDIRECT(BJ169),$E169,$F169))-INDEX(INDIRECT(BJ169),1,CD$28))*(10-INDEX(INDIRECT("times"&amp;BH$2),$F169,CD$28))/10</f>
        <v>0</v>
      </c>
      <c r="CE169" s="60">
        <f ca="1">IF(OR(INDEX(INDIRECT("times"&amp;BH$2),$F169,CE$28)&gt;10,INDEX(INDIRECT(BJ169),$E169,$F169)="",INDEX(INDIRECT(BJ169),$E169,$F169)&gt;=INDEX(INDIRECT(BJ169),1,CE$28)),0,(INDEX(INDIRECT(BJ169),$E169,$F169))-INDEX(INDIRECT(BJ169),1,CE$28))*(10-INDEX(INDIRECT("times"&amp;BH$2),$F169,CE$28))/10</f>
        <v>0</v>
      </c>
      <c r="CF169" s="60">
        <f ca="1">IF(OR(INDEX(INDIRECT("times"&amp;BH$2),$F169,CF$28)&gt;10,INDEX(INDIRECT(BJ169),$E169,$F169)="",INDEX(INDIRECT(BJ169),$E169,$F169)&gt;=INDEX(INDIRECT(BJ169),1,CF$28)),0,(INDEX(INDIRECT(BJ169),$E169,$F169))-INDEX(INDIRECT(BJ169),1,CF$28))*(10-INDEX(INDIRECT("times"&amp;BH$2),$F169,CF$28))/10</f>
        <v>0</v>
      </c>
      <c r="CG169" s="61">
        <f ca="1">IF(OR(INDEX(INDIRECT("times"&amp;BH$2),$F169,CG$28)&gt;10,INDEX(INDIRECT(BJ169),$E169,$F169)="",INDEX(INDIRECT(BJ169),$E169,$F169)&gt;=INDEX(INDIRECT(BJ169),1,CG$28)),0,(INDEX(INDIRECT(BJ169),$E169,$F169))-INDEX(INDIRECT(BJ169),1,CG$28))*(10-INDEX(INDIRECT("times"&amp;BH$2),$F169,CG$28))/10</f>
        <v>0</v>
      </c>
      <c r="CH169" s="200">
        <v>1</v>
      </c>
      <c r="CJ169" s="17" t="s">
        <v>210</v>
      </c>
      <c r="CK169" s="124">
        <f>CJ131</f>
        <v>1</v>
      </c>
      <c r="CL169" s="124" t="str">
        <f>CJ132</f>
        <v>work3564</v>
      </c>
      <c r="CM169" s="223" t="str">
        <f t="shared" si="601"/>
        <v>core1_work3564</v>
      </c>
      <c r="CN169" s="124">
        <v>5</v>
      </c>
      <c r="CO169" s="32">
        <v>1</v>
      </c>
      <c r="CP169" s="43">
        <f ca="1">IF(OR(INDEX(INDIRECT("times"&amp;CK$2),$F169,CP$28)&gt;10,INDEX(INDIRECT(CM169),$E169,$F169)="",INDEX(INDIRECT(CM169),$E169,$F169)&gt;=INDEX(INDIRECT(CM169),1,CP$28)),0,(INDEX(INDIRECT(CM169),$E169,$F169))-INDEX(INDIRECT(CM169),1,CP$28))*(10-INDEX(INDIRECT("times"&amp;CK$2),$F169,CP$28))/10</f>
        <v>-32.611085664739882</v>
      </c>
      <c r="CQ169" s="60">
        <f ca="1">IF(OR(INDEX(INDIRECT("times"&amp;CK$2),$F169,CQ$28)&gt;10,INDEX(INDIRECT(CM169),$E169,$F169)="",INDEX(INDIRECT(CM169),$E169,$F169)&gt;=INDEX(INDIRECT(CM169),1,CQ$28)),0,(INDEX(INDIRECT(CM169),$E169,$F169))-INDEX(INDIRECT(CM169),1,CQ$28))*(10-INDEX(INDIRECT("times"&amp;CK$2),$F169,CQ$28))/10</f>
        <v>-30.59805568543495</v>
      </c>
      <c r="CR169" s="60">
        <f ca="1">IF(OR(INDEX(INDIRECT("times"&amp;CK$2),$F169,CR$28)&gt;10,INDEX(INDIRECT(CM169),$E169,$F169)="",INDEX(INDIRECT(CM169),$E169,$F169)&gt;=INDEX(INDIRECT(CM169),1,CR$28)),0,(INDEX(INDIRECT(CM169),$E169,$F169))-INDEX(INDIRECT(CM169),1,CR$28))*(10-INDEX(INDIRECT("times"&amp;CK$2),$F169,CR$28))/10</f>
        <v>-28.585025706130018</v>
      </c>
      <c r="CS169" s="60">
        <f ca="1">IF(OR(INDEX(INDIRECT("times"&amp;CK$2),$F169,CS$28)&gt;10,INDEX(INDIRECT(CM169),$E169,$F169)="",INDEX(INDIRECT(CM169),$E169,$F169)&gt;=INDEX(INDIRECT(CM169),1,CS$28)),0,(INDEX(INDIRECT(CM169),$E169,$F169))-INDEX(INDIRECT(CM169),1,CS$28))*(10-INDEX(INDIRECT("times"&amp;CK$2),$F169,CS$28))/10</f>
        <v>-26.571995726825094</v>
      </c>
      <c r="CT169" s="60">
        <f ca="1">IF(OR(INDEX(INDIRECT("times"&amp;CK$2),$F169,CT$28)&gt;10,INDEX(INDIRECT(CM169),$E169,$F169)="",INDEX(INDIRECT(CM169),$E169,$F169)&gt;=INDEX(INDIRECT(CM169),1,CT$28)),0,(INDEX(INDIRECT(CM169),$E169,$F169))-INDEX(INDIRECT(CM169),1,CT$28))*(10-INDEX(INDIRECT("times"&amp;CK$2),$F169,CT$28))/10</f>
        <v>-24.558965747520155</v>
      </c>
      <c r="CU169" s="60">
        <f ca="1">IF(OR(INDEX(INDIRECT("times"&amp;CK$2),$F169,CU$28)&gt;10,INDEX(INDIRECT(CM169),$E169,$F169)="",INDEX(INDIRECT(CM169),$E169,$F169)&gt;=INDEX(INDIRECT(CM169),1,CU$28)),0,(INDEX(INDIRECT(CM169),$E169,$F169))-INDEX(INDIRECT(CM169),1,CU$28))*(10-INDEX(INDIRECT("times"&amp;CK$2),$F169,CU$28))/10</f>
        <v>-22.545935768215227</v>
      </c>
      <c r="CV169" s="60">
        <f ca="1">IF(OR(INDEX(INDIRECT("times"&amp;CK$2),$F169,CV$28)&gt;10,INDEX(INDIRECT(CM169),$E169,$F169)="",INDEX(INDIRECT(CM169),$E169,$F169)&gt;=INDEX(INDIRECT(CM169),1,CV$28)),0,(INDEX(INDIRECT(CM169),$E169,$F169))-INDEX(INDIRECT(CM169),1,CV$28))*(10-INDEX(INDIRECT("times"&amp;CK$2),$F169,CV$28))/10</f>
        <v>-20.532905788910295</v>
      </c>
      <c r="CW169" s="60">
        <f ca="1">IF(OR(INDEX(INDIRECT("times"&amp;CK$2),$F169,CW$28)&gt;10,INDEX(INDIRECT(CM169),$E169,$F169)="",INDEX(INDIRECT(CM169),$E169,$F169)&gt;=INDEX(INDIRECT(CM169),1,CW$28)),0,(INDEX(INDIRECT(CM169),$E169,$F169))-INDEX(INDIRECT(CM169),1,CW$28))*(10-INDEX(INDIRECT("times"&amp;CK$2),$F169,CW$28))/10</f>
        <v>-18.519875809605367</v>
      </c>
      <c r="CX169" s="60">
        <f ca="1">IF(OR(INDEX(INDIRECT("times"&amp;CK$2),$F169,CX$28)&gt;10,INDEX(INDIRECT(CM169),$E169,$F169)="",INDEX(INDIRECT(CM169),$E169,$F169)&gt;=INDEX(INDIRECT(CM169),1,CX$28)),0,(INDEX(INDIRECT(CM169),$E169,$F169))-INDEX(INDIRECT(CM169),1,CX$28))*(10-INDEX(INDIRECT("times"&amp;CK$2),$F169,CX$28))/10</f>
        <v>-16.506845830300435</v>
      </c>
      <c r="CY169" s="60">
        <f ca="1">IF(OR(INDEX(INDIRECT("times"&amp;CK$2),$F169,CY$28)&gt;10,INDEX(INDIRECT(CM169),$E169,$F169)="",INDEX(INDIRECT(CM169),$E169,$F169)&gt;=INDEX(INDIRECT(CM169),1,CY$28)),0,(INDEX(INDIRECT(CM169),$E169,$F169))-INDEX(INDIRECT(CM169),1,CY$28))*(10-INDEX(INDIRECT("times"&amp;CK$2),$F169,CY$28))/10</f>
        <v>-14.493815850995503</v>
      </c>
      <c r="CZ169" s="60">
        <f ca="1">IF(OR(INDEX(INDIRECT("times"&amp;CK$2),$F169,CZ$28)&gt;10,INDEX(INDIRECT(CM169),$E169,$F169)="",INDEX(INDIRECT(CM169),$E169,$F169)&gt;=INDEX(INDIRECT(CM169),1,CZ$28)),0,(INDEX(INDIRECT(CM169),$E169,$F169))-INDEX(INDIRECT(CM169),1,CZ$28))*(10-INDEX(INDIRECT("times"&amp;CK$2),$F169,CZ$28))/10</f>
        <v>-12.480785871690573</v>
      </c>
      <c r="DA169" s="60">
        <f ca="1">IF(OR(INDEX(INDIRECT("times"&amp;CK$2),$F169,DA$28)&gt;10,INDEX(INDIRECT(CM169),$E169,$F169)="",INDEX(INDIRECT(CM169),$E169,$F169)&gt;=INDEX(INDIRECT(CM169),1,DA$28)),0,(INDEX(INDIRECT(CM169),$E169,$F169))-INDEX(INDIRECT(CM169),1,DA$28))*(10-INDEX(INDIRECT("times"&amp;CK$2),$F169,DA$28))/10</f>
        <v>-10.467755892385643</v>
      </c>
      <c r="DB169" s="60">
        <f ca="1">IF(OR(INDEX(INDIRECT("times"&amp;CK$2),$F169,DB$28)&gt;10,INDEX(INDIRECT(CM169),$E169,$F169)="",INDEX(INDIRECT(CM169),$E169,$F169)&gt;=INDEX(INDIRECT(CM169),1,DB$28)),0,(INDEX(INDIRECT(CM169),$E169,$F169))-INDEX(INDIRECT(CM169),1,DB$28))*(10-INDEX(INDIRECT("times"&amp;CK$2),$F169,DB$28))/10</f>
        <v>-8.4547259130807113</v>
      </c>
      <c r="DC169" s="60">
        <f ca="1">IF(OR(INDEX(INDIRECT("times"&amp;CK$2),$F169,DC$28)&gt;10,INDEX(INDIRECT(CM169),$E169,$F169)="",INDEX(INDIRECT(CM169),$E169,$F169)&gt;=INDEX(INDIRECT(CM169),1,DC$28)),0,(INDEX(INDIRECT(CM169),$E169,$F169))-INDEX(INDIRECT(CM169),1,DC$28))*(10-INDEX(INDIRECT("times"&amp;CK$2),$F169,DC$28))/10</f>
        <v>-6.4416959337757786</v>
      </c>
      <c r="DD169" s="60">
        <f ca="1">IF(OR(INDEX(INDIRECT("times"&amp;CK$2),$F169,DD$28)&gt;10,INDEX(INDIRECT(CM169),$E169,$F169)="",INDEX(INDIRECT(CM169),$E169,$F169)&gt;=INDEX(INDIRECT(CM169),1,DD$28)),0,(INDEX(INDIRECT(CM169),$E169,$F169))-INDEX(INDIRECT(CM169),1,DD$28))*(10-INDEX(INDIRECT("times"&amp;CK$2),$F169,DD$28))/10</f>
        <v>-4.4286659544708504</v>
      </c>
      <c r="DE169" s="60">
        <f ca="1">IF(OR(INDEX(INDIRECT("times"&amp;CK$2),$F169,DE$28)&gt;10,INDEX(INDIRECT(CM169),$E169,$F169)="",INDEX(INDIRECT(CM169),$E169,$F169)&gt;=INDEX(INDIRECT(CM169),1,DE$28)),0,(INDEX(INDIRECT(CM169),$E169,$F169))-INDEX(INDIRECT(CM169),1,DE$28))*(10-INDEX(INDIRECT("times"&amp;CK$2),$F169,DE$28))/10</f>
        <v>-2.4156359751659164</v>
      </c>
      <c r="DF169" s="60">
        <f ca="1">IF(OR(INDEX(INDIRECT("times"&amp;CK$2),$F169,DF$28)&gt;10,INDEX(INDIRECT(CM169),$E169,$F169)="",INDEX(INDIRECT(CM169),$E169,$F169)&gt;=INDEX(INDIRECT(CM169),1,DF$28)),0,(INDEX(INDIRECT(CM169),$E169,$F169))-INDEX(INDIRECT(CM169),1,DF$28))*(10-INDEX(INDIRECT("times"&amp;CK$2),$F169,DF$28))/10</f>
        <v>-0.40260599586098794</v>
      </c>
      <c r="DG169" s="60">
        <f ca="1">IF(OR(INDEX(INDIRECT("times"&amp;CK$2),$F169,DG$28)&gt;10,INDEX(INDIRECT(CM169),$E169,$F169)="",INDEX(INDIRECT(CM169),$E169,$F169)&gt;=INDEX(INDIRECT(CM169),1,DG$28)),0,(INDEX(INDIRECT(CM169),$E169,$F169))-INDEX(INDIRECT(CM169),1,DG$28))*(10-INDEX(INDIRECT("times"&amp;CK$2),$F169,DG$28))/10</f>
        <v>0</v>
      </c>
      <c r="DH169" s="60">
        <f ca="1">IF(OR(INDEX(INDIRECT("times"&amp;CK$2),$F169,DH$28)&gt;10,INDEX(INDIRECT(CM169),$E169,$F169)="",INDEX(INDIRECT(CM169),$E169,$F169)&gt;=INDEX(INDIRECT(CM169),1,DH$28)),0,(INDEX(INDIRECT(CM169),$E169,$F169))-INDEX(INDIRECT(CM169),1,DH$28))*(10-INDEX(INDIRECT("times"&amp;CK$2),$F169,DH$28))/10</f>
        <v>0</v>
      </c>
      <c r="DI169" s="60">
        <f ca="1">IF(OR(INDEX(INDIRECT("times"&amp;CK$2),$F169,DI$28)&gt;10,INDEX(INDIRECT(CM169),$E169,$F169)="",INDEX(INDIRECT(CM169),$E169,$F169)&gt;=INDEX(INDIRECT(CM169),1,DI$28)),0,(INDEX(INDIRECT(CM169),$E169,$F169))-INDEX(INDIRECT(CM169),1,DI$28))*(10-INDEX(INDIRECT("times"&amp;CK$2),$F169,DI$28))/10</f>
        <v>0</v>
      </c>
      <c r="DJ169" s="61">
        <f ca="1">IF(OR(INDEX(INDIRECT("times"&amp;CK$2),$F169,DJ$28)&gt;10,INDEX(INDIRECT(CM169),$E169,$F169)="",INDEX(INDIRECT(CM169),$E169,$F169)&gt;=INDEX(INDIRECT(CM169),1,DJ$28)),0,(INDEX(INDIRECT(CM169),$E169,$F169))-INDEX(INDIRECT(CM169),1,DJ$28))*(10-INDEX(INDIRECT("times"&amp;CK$2),$F169,DJ$28))/10</f>
        <v>0</v>
      </c>
      <c r="DK169" s="200">
        <v>1</v>
      </c>
      <c r="DM169" s="17" t="s">
        <v>210</v>
      </c>
      <c r="DN169" s="124">
        <f>DM131</f>
        <v>1</v>
      </c>
      <c r="DO169" s="124" t="str">
        <f>DM132</f>
        <v>shop3564</v>
      </c>
      <c r="DP169" s="223" t="str">
        <f t="shared" si="602"/>
        <v>core1_shop3564</v>
      </c>
      <c r="DQ169" s="124">
        <v>5</v>
      </c>
      <c r="DR169" s="32">
        <v>1</v>
      </c>
      <c r="DS169" s="43">
        <f ca="1">IF(OR(INDEX(INDIRECT("times"&amp;DN$2),$F169,DS$28)&gt;10,INDEX(INDIRECT(DP169),$E169,$F169)="",INDEX(INDIRECT(DP169),$E169,$F169)&gt;=INDEX(INDIRECT(DP169),1,DS$28)),0,(INDEX(INDIRECT(DP169),$E169,$F169))-INDEX(INDIRECT(DP169),1,DS$28))*(10-INDEX(INDIRECT("times"&amp;DN$2),$F169,DS$28))/10</f>
        <v>-28.227568959537571</v>
      </c>
      <c r="DT169" s="60">
        <f ca="1">IF(OR(INDEX(INDIRECT("times"&amp;DN$2),$F169,DT$28)&gt;10,INDEX(INDIRECT(DP169),$E169,$F169)="",INDEX(INDIRECT(DP169),$E169,$F169)&gt;=INDEX(INDIRECT(DP169),1,DT$28)),0,(INDEX(INDIRECT(DP169),$E169,$F169))-INDEX(INDIRECT(DP169),1,DT$28))*(10-INDEX(INDIRECT("times"&amp;DN$2),$F169,DT$28))/10</f>
        <v>-26.485126431171057</v>
      </c>
      <c r="DU169" s="60">
        <f ca="1">IF(OR(INDEX(INDIRECT("times"&amp;DN$2),$F169,DU$28)&gt;10,INDEX(INDIRECT(DP169),$E169,$F169)="",INDEX(INDIRECT(DP169),$E169,$F169)&gt;=INDEX(INDIRECT(DP169),1,DU$28)),0,(INDEX(INDIRECT(DP169),$E169,$F169))-INDEX(INDIRECT(DP169),1,DU$28))*(10-INDEX(INDIRECT("times"&amp;DN$2),$F169,DU$28))/10</f>
        <v>-24.742683902804536</v>
      </c>
      <c r="DV169" s="60">
        <f ca="1">IF(OR(INDEX(INDIRECT("times"&amp;DN$2),$F169,DV$28)&gt;10,INDEX(INDIRECT(DP169),$E169,$F169)="",INDEX(INDIRECT(DP169),$E169,$F169)&gt;=INDEX(INDIRECT(DP169),1,DV$28)),0,(INDEX(INDIRECT(DP169),$E169,$F169))-INDEX(INDIRECT(DP169),1,DV$28))*(10-INDEX(INDIRECT("times"&amp;DN$2),$F169,DV$28))/10</f>
        <v>-23.000241374438023</v>
      </c>
      <c r="DW169" s="60">
        <f ca="1">IF(OR(INDEX(INDIRECT("times"&amp;DN$2),$F169,DW$28)&gt;10,INDEX(INDIRECT(DP169),$E169,$F169)="",INDEX(INDIRECT(DP169),$E169,$F169)&gt;=INDEX(INDIRECT(DP169),1,DW$28)),0,(INDEX(INDIRECT(DP169),$E169,$F169))-INDEX(INDIRECT(DP169),1,DW$28))*(10-INDEX(INDIRECT("times"&amp;DN$2),$F169,DW$28))/10</f>
        <v>-21.257798846071502</v>
      </c>
      <c r="DX169" s="60">
        <f ca="1">IF(OR(INDEX(INDIRECT("times"&amp;DN$2),$F169,DX$28)&gt;10,INDEX(INDIRECT(DP169),$E169,$F169)="",INDEX(INDIRECT(DP169),$E169,$F169)&gt;=INDEX(INDIRECT(DP169),1,DX$28)),0,(INDEX(INDIRECT(DP169),$E169,$F169))-INDEX(INDIRECT(DP169),1,DX$28))*(10-INDEX(INDIRECT("times"&amp;DN$2),$F169,DX$28))/10</f>
        <v>-19.515356317704988</v>
      </c>
      <c r="DY169" s="60">
        <f ca="1">IF(OR(INDEX(INDIRECT("times"&amp;DN$2),$F169,DY$28)&gt;10,INDEX(INDIRECT(DP169),$E169,$F169)="",INDEX(INDIRECT(DP169),$E169,$F169)&gt;=INDEX(INDIRECT(DP169),1,DY$28)),0,(INDEX(INDIRECT(DP169),$E169,$F169))-INDEX(INDIRECT(DP169),1,DY$28))*(10-INDEX(INDIRECT("times"&amp;DN$2),$F169,DY$28))/10</f>
        <v>-17.772913789338467</v>
      </c>
      <c r="DZ169" s="60">
        <f ca="1">IF(OR(INDEX(INDIRECT("times"&amp;DN$2),$F169,DZ$28)&gt;10,INDEX(INDIRECT(DP169),$E169,$F169)="",INDEX(INDIRECT(DP169),$E169,$F169)&gt;=INDEX(INDIRECT(DP169),1,DZ$28)),0,(INDEX(INDIRECT(DP169),$E169,$F169))-INDEX(INDIRECT(DP169),1,DZ$28))*(10-INDEX(INDIRECT("times"&amp;DN$2),$F169,DZ$28))/10</f>
        <v>-16.030471260971957</v>
      </c>
      <c r="EA169" s="60">
        <f ca="1">IF(OR(INDEX(INDIRECT("times"&amp;DN$2),$F169,EA$28)&gt;10,INDEX(INDIRECT(DP169),$E169,$F169)="",INDEX(INDIRECT(DP169),$E169,$F169)&gt;=INDEX(INDIRECT(DP169),1,EA$28)),0,(INDEX(INDIRECT(DP169),$E169,$F169))-INDEX(INDIRECT(DP169),1,EA$28))*(10-INDEX(INDIRECT("times"&amp;DN$2),$F169,EA$28))/10</f>
        <v>-14.288028732605436</v>
      </c>
      <c r="EB169" s="60">
        <f ca="1">IF(OR(INDEX(INDIRECT("times"&amp;DN$2),$F169,EB$28)&gt;10,INDEX(INDIRECT(DP169),$E169,$F169)="",INDEX(INDIRECT(DP169),$E169,$F169)&gt;=INDEX(INDIRECT(DP169),1,EB$28)),0,(INDEX(INDIRECT(DP169),$E169,$F169))-INDEX(INDIRECT(DP169),1,EB$28))*(10-INDEX(INDIRECT("times"&amp;DN$2),$F169,EB$28))/10</f>
        <v>-12.545586204238921</v>
      </c>
      <c r="EC169" s="60">
        <f ca="1">IF(OR(INDEX(INDIRECT("times"&amp;DN$2),$F169,EC$28)&gt;10,INDEX(INDIRECT(DP169),$E169,$F169)="",INDEX(INDIRECT(DP169),$E169,$F169)&gt;=INDEX(INDIRECT(DP169),1,EC$28)),0,(INDEX(INDIRECT(DP169),$E169,$F169))-INDEX(INDIRECT(DP169),1,EC$28))*(10-INDEX(INDIRECT("times"&amp;DN$2),$F169,EC$28))/10</f>
        <v>-10.803143675872404</v>
      </c>
      <c r="ED169" s="60">
        <f ca="1">IF(OR(INDEX(INDIRECT("times"&amp;DN$2),$F169,ED$28)&gt;10,INDEX(INDIRECT(DP169),$E169,$F169)="",INDEX(INDIRECT(DP169),$E169,$F169)&gt;=INDEX(INDIRECT(DP169),1,ED$28)),0,(INDEX(INDIRECT(DP169),$E169,$F169))-INDEX(INDIRECT(DP169),1,ED$28))*(10-INDEX(INDIRECT("times"&amp;DN$2),$F169,ED$28))/10</f>
        <v>-9.0607011475058901</v>
      </c>
      <c r="EE169" s="60">
        <f ca="1">IF(OR(INDEX(INDIRECT("times"&amp;DN$2),$F169,EE$28)&gt;10,INDEX(INDIRECT(DP169),$E169,$F169)="",INDEX(INDIRECT(DP169),$E169,$F169)&gt;=INDEX(INDIRECT(DP169),1,EE$28)),0,(INDEX(INDIRECT(DP169),$E169,$F169))-INDEX(INDIRECT(DP169),1,EE$28))*(10-INDEX(INDIRECT("times"&amp;DN$2),$F169,EE$28))/10</f>
        <v>-7.3182586191393693</v>
      </c>
      <c r="EF169" s="60">
        <f ca="1">IF(OR(INDEX(INDIRECT("times"&amp;DN$2),$F169,EF$28)&gt;10,INDEX(INDIRECT(DP169),$E169,$F169)="",INDEX(INDIRECT(DP169),$E169,$F169)&gt;=INDEX(INDIRECT(DP169),1,EF$28)),0,(INDEX(INDIRECT(DP169),$E169,$F169))-INDEX(INDIRECT(DP169),1,EF$28))*(10-INDEX(INDIRECT("times"&amp;DN$2),$F169,EF$28))/10</f>
        <v>-5.5758160907728529</v>
      </c>
      <c r="EG169" s="60">
        <f ca="1">IF(OR(INDEX(INDIRECT("times"&amp;DN$2),$F169,EG$28)&gt;10,INDEX(INDIRECT(DP169),$E169,$F169)="",INDEX(INDIRECT(DP169),$E169,$F169)&gt;=INDEX(INDIRECT(DP169),1,EG$28)),0,(INDEX(INDIRECT(DP169),$E169,$F169))-INDEX(INDIRECT(DP169),1,EG$28))*(10-INDEX(INDIRECT("times"&amp;DN$2),$F169,EG$28))/10</f>
        <v>-3.8333735624063388</v>
      </c>
      <c r="EH169" s="60">
        <f ca="1">IF(OR(INDEX(INDIRECT("times"&amp;DN$2),$F169,EH$28)&gt;10,INDEX(INDIRECT(DP169),$E169,$F169)="",INDEX(INDIRECT(DP169),$E169,$F169)&gt;=INDEX(INDIRECT(DP169),1,EH$28)),0,(INDEX(INDIRECT(DP169),$E169,$F169))-INDEX(INDIRECT(DP169),1,EH$28))*(10-INDEX(INDIRECT("times"&amp;DN$2),$F169,EH$28))/10</f>
        <v>-2.0909310340398193</v>
      </c>
      <c r="EI169" s="60">
        <f ca="1">IF(OR(INDEX(INDIRECT("times"&amp;DN$2),$F169,EI$28)&gt;10,INDEX(INDIRECT(DP169),$E169,$F169)="",INDEX(INDIRECT(DP169),$E169,$F169)&gt;=INDEX(INDIRECT(DP169),1,EI$28)),0,(INDEX(INDIRECT(DP169),$E169,$F169))-INDEX(INDIRECT(DP169),1,EI$28))*(10-INDEX(INDIRECT("times"&amp;DN$2),$F169,EI$28))/10</f>
        <v>-0.34848850567330486</v>
      </c>
      <c r="EJ169" s="60">
        <f ca="1">IF(OR(INDEX(INDIRECT("times"&amp;DN$2),$F169,EJ$28)&gt;10,INDEX(INDIRECT(DP169),$E169,$F169)="",INDEX(INDIRECT(DP169),$E169,$F169)&gt;=INDEX(INDIRECT(DP169),1,EJ$28)),0,(INDEX(INDIRECT(DP169),$E169,$F169))-INDEX(INDIRECT(DP169),1,EJ$28))*(10-INDEX(INDIRECT("times"&amp;DN$2),$F169,EJ$28))/10</f>
        <v>0</v>
      </c>
      <c r="EK169" s="60">
        <f ca="1">IF(OR(INDEX(INDIRECT("times"&amp;DN$2),$F169,EK$28)&gt;10,INDEX(INDIRECT(DP169),$E169,$F169)="",INDEX(INDIRECT(DP169),$E169,$F169)&gt;=INDEX(INDIRECT(DP169),1,EK$28)),0,(INDEX(INDIRECT(DP169),$E169,$F169))-INDEX(INDIRECT(DP169),1,EK$28))*(10-INDEX(INDIRECT("times"&amp;DN$2),$F169,EK$28))/10</f>
        <v>0</v>
      </c>
      <c r="EL169" s="60">
        <f ca="1">IF(OR(INDEX(INDIRECT("times"&amp;DN$2),$F169,EL$28)&gt;10,INDEX(INDIRECT(DP169),$E169,$F169)="",INDEX(INDIRECT(DP169),$E169,$F169)&gt;=INDEX(INDIRECT(DP169),1,EL$28)),0,(INDEX(INDIRECT(DP169),$E169,$F169))-INDEX(INDIRECT(DP169),1,EL$28))*(10-INDEX(INDIRECT("times"&amp;DN$2),$F169,EL$28))/10</f>
        <v>0</v>
      </c>
      <c r="EM169" s="61">
        <f ca="1">IF(OR(INDEX(INDIRECT("times"&amp;DN$2),$F169,EM$28)&gt;10,INDEX(INDIRECT(DP169),$E169,$F169)="",INDEX(INDIRECT(DP169),$E169,$F169)&gt;=INDEX(INDIRECT(DP169),1,EM$28)),0,(INDEX(INDIRECT(DP169),$E169,$F169))-INDEX(INDIRECT(DP169),1,EM$28))*(10-INDEX(INDIRECT("times"&amp;DN$2),$F169,EM$28))/10</f>
        <v>0</v>
      </c>
      <c r="EN169" s="200">
        <v>1</v>
      </c>
      <c r="EP169" s="17" t="s">
        <v>210</v>
      </c>
      <c r="EQ169" s="124">
        <f>EP131</f>
        <v>1</v>
      </c>
      <c r="ER169" s="124" t="str">
        <f>EP132</f>
        <v>lei3564</v>
      </c>
      <c r="ES169" s="223" t="str">
        <f t="shared" si="603"/>
        <v>core1_lei3564</v>
      </c>
      <c r="ET169" s="124">
        <v>5</v>
      </c>
      <c r="EU169" s="32">
        <v>1</v>
      </c>
      <c r="EV169" s="43">
        <f ca="1">IF(OR(INDEX(INDIRECT("times"&amp;EQ$2),$F169,EV$28)&gt;10,INDEX(INDIRECT(ES169),$E169,$F169)="",INDEX(INDIRECT(ES169),$E169,$F169)&gt;=INDEX(INDIRECT(ES169),1,EV$28)),0,(INDEX(INDIRECT(ES169),$E169,$F169))-INDEX(INDIRECT(ES169),1,EV$28))*(10-INDEX(INDIRECT("times"&amp;EQ$2),$F169,EV$28))/10</f>
        <v>-28.350982774566479</v>
      </c>
      <c r="EW169" s="60">
        <f ca="1">IF(OR(INDEX(INDIRECT("times"&amp;EQ$2),$F169,EW$28)&gt;10,INDEX(INDIRECT(ES169),$E169,$F169)="",INDEX(INDIRECT(ES169),$E169,$F169)&gt;=INDEX(INDIRECT(ES169),1,EW$28)),0,(INDEX(INDIRECT(ES169),$E169,$F169))-INDEX(INDIRECT(ES169),1,EW$28))*(10-INDEX(INDIRECT("times"&amp;EQ$2),$F169,EW$28))/10</f>
        <v>-26.600922109469781</v>
      </c>
      <c r="EX169" s="60">
        <f ca="1">IF(OR(INDEX(INDIRECT("times"&amp;EQ$2),$F169,EX$28)&gt;10,INDEX(INDIRECT(ES169),$E169,$F169)="",INDEX(INDIRECT(ES169),$E169,$F169)&gt;=INDEX(INDIRECT(ES169),1,EX$28)),0,(INDEX(INDIRECT(ES169),$E169,$F169))-INDEX(INDIRECT(ES169),1,EX$28))*(10-INDEX(INDIRECT("times"&amp;EQ$2),$F169,EX$28))/10</f>
        <v>-24.850861444373084</v>
      </c>
      <c r="EY169" s="60">
        <f ca="1">IF(OR(INDEX(INDIRECT("times"&amp;EQ$2),$F169,EY$28)&gt;10,INDEX(INDIRECT(ES169),$E169,$F169)="",INDEX(INDIRECT(ES169),$E169,$F169)&gt;=INDEX(INDIRECT(ES169),1,EY$28)),0,(INDEX(INDIRECT(ES169),$E169,$F169))-INDEX(INDIRECT(ES169),1,EY$28))*(10-INDEX(INDIRECT("times"&amp;EQ$2),$F169,EY$28))/10</f>
        <v>-23.100800779276391</v>
      </c>
      <c r="EZ169" s="60">
        <f ca="1">IF(OR(INDEX(INDIRECT("times"&amp;EQ$2),$F169,EZ$28)&gt;10,INDEX(INDIRECT(ES169),$E169,$F169)="",INDEX(INDIRECT(ES169),$E169,$F169)&gt;=INDEX(INDIRECT(ES169),1,EZ$28)),0,(INDEX(INDIRECT(ES169),$E169,$F169))-INDEX(INDIRECT(ES169),1,EZ$28))*(10-INDEX(INDIRECT("times"&amp;EQ$2),$F169,EZ$28))/10</f>
        <v>-21.35074011417969</v>
      </c>
      <c r="FA169" s="60">
        <f ca="1">IF(OR(INDEX(INDIRECT("times"&amp;EQ$2),$F169,FA$28)&gt;10,INDEX(INDIRECT(ES169),$E169,$F169)="",INDEX(INDIRECT(ES169),$E169,$F169)&gt;=INDEX(INDIRECT(ES169),1,FA$28)),0,(INDEX(INDIRECT(ES169),$E169,$F169))-INDEX(INDIRECT(ES169),1,FA$28))*(10-INDEX(INDIRECT("times"&amp;EQ$2),$F169,FA$28))/10</f>
        <v>-19.600679449082996</v>
      </c>
      <c r="FB169" s="60">
        <f ca="1">IF(OR(INDEX(INDIRECT("times"&amp;EQ$2),$F169,FB$28)&gt;10,INDEX(INDIRECT(ES169),$E169,$F169)="",INDEX(INDIRECT(ES169),$E169,$F169)&gt;=INDEX(INDIRECT(ES169),1,FB$28)),0,(INDEX(INDIRECT(ES169),$E169,$F169))-INDEX(INDIRECT(ES169),1,FB$28))*(10-INDEX(INDIRECT("times"&amp;EQ$2),$F169,FB$28))/10</f>
        <v>-17.850618783986299</v>
      </c>
      <c r="FC169" s="60">
        <f ca="1">IF(OR(INDEX(INDIRECT("times"&amp;EQ$2),$F169,FC$28)&gt;10,INDEX(INDIRECT(ES169),$E169,$F169)="",INDEX(INDIRECT(ES169),$E169,$F169)&gt;=INDEX(INDIRECT(ES169),1,FC$28)),0,(INDEX(INDIRECT(ES169),$E169,$F169))-INDEX(INDIRECT(ES169),1,FC$28))*(10-INDEX(INDIRECT("times"&amp;EQ$2),$F169,FC$28))/10</f>
        <v>-16.100558118889602</v>
      </c>
      <c r="FD169" s="60">
        <f ca="1">IF(OR(INDEX(INDIRECT("times"&amp;EQ$2),$F169,FD$28)&gt;10,INDEX(INDIRECT(ES169),$E169,$F169)="",INDEX(INDIRECT(ES169),$E169,$F169)&gt;=INDEX(INDIRECT(ES169),1,FD$28)),0,(INDEX(INDIRECT(ES169),$E169,$F169))-INDEX(INDIRECT(ES169),1,FD$28))*(10-INDEX(INDIRECT("times"&amp;EQ$2),$F169,FD$28))/10</f>
        <v>-14.350497453792908</v>
      </c>
      <c r="FE169" s="60">
        <f ca="1">IF(OR(INDEX(INDIRECT("times"&amp;EQ$2),$F169,FE$28)&gt;10,INDEX(INDIRECT(ES169),$E169,$F169)="",INDEX(INDIRECT(ES169),$E169,$F169)&gt;=INDEX(INDIRECT(ES169),1,FE$28)),0,(INDEX(INDIRECT(ES169),$E169,$F169))-INDEX(INDIRECT(ES169),1,FE$28))*(10-INDEX(INDIRECT("times"&amp;EQ$2),$F169,FE$28))/10</f>
        <v>-12.600436788696211</v>
      </c>
      <c r="FF169" s="60">
        <f ca="1">IF(OR(INDEX(INDIRECT("times"&amp;EQ$2),$F169,FF$28)&gt;10,INDEX(INDIRECT(ES169),$E169,$F169)="",INDEX(INDIRECT(ES169),$E169,$F169)&gt;=INDEX(INDIRECT(ES169),1,FF$28)),0,(INDEX(INDIRECT(ES169),$E169,$F169))-INDEX(INDIRECT(ES169),1,FF$28))*(10-INDEX(INDIRECT("times"&amp;EQ$2),$F169,FF$28))/10</f>
        <v>-10.850376123599515</v>
      </c>
      <c r="FG169" s="60">
        <f ca="1">IF(OR(INDEX(INDIRECT("times"&amp;EQ$2),$F169,FG$28)&gt;10,INDEX(INDIRECT(ES169),$E169,$F169)="",INDEX(INDIRECT(ES169),$E169,$F169)&gt;=INDEX(INDIRECT(ES169),1,FG$28)),0,(INDEX(INDIRECT(ES169),$E169,$F169))-INDEX(INDIRECT(ES169),1,FG$28))*(10-INDEX(INDIRECT("times"&amp;EQ$2),$F169,FG$28))/10</f>
        <v>-9.1003154585028216</v>
      </c>
      <c r="FH169" s="60">
        <f ca="1">IF(OR(INDEX(INDIRECT("times"&amp;EQ$2),$F169,FH$28)&gt;10,INDEX(INDIRECT(ES169),$E169,$F169)="",INDEX(INDIRECT(ES169),$E169,$F169)&gt;=INDEX(INDIRECT(ES169),1,FH$28)),0,(INDEX(INDIRECT(ES169),$E169,$F169))-INDEX(INDIRECT(ES169),1,FH$28))*(10-INDEX(INDIRECT("times"&amp;EQ$2),$F169,FH$28))/10</f>
        <v>-7.3502547934061226</v>
      </c>
      <c r="FI169" s="60">
        <f ca="1">IF(OR(INDEX(INDIRECT("times"&amp;EQ$2),$F169,FI$28)&gt;10,INDEX(INDIRECT(ES169),$E169,$F169)="",INDEX(INDIRECT(ES169),$E169,$F169)&gt;=INDEX(INDIRECT(ES169),1,FI$28)),0,(INDEX(INDIRECT(ES169),$E169,$F169))-INDEX(INDIRECT(ES169),1,FI$28))*(10-INDEX(INDIRECT("times"&amp;EQ$2),$F169,FI$28))/10</f>
        <v>-5.6001941283094272</v>
      </c>
      <c r="FJ169" s="60">
        <f ca="1">IF(OR(INDEX(INDIRECT("times"&amp;EQ$2),$F169,FJ$28)&gt;10,INDEX(INDIRECT(ES169),$E169,$F169)="",INDEX(INDIRECT(ES169),$E169,$F169)&gt;=INDEX(INDIRECT(ES169),1,FJ$28)),0,(INDEX(INDIRECT(ES169),$E169,$F169))-INDEX(INDIRECT(ES169),1,FJ$28))*(10-INDEX(INDIRECT("times"&amp;EQ$2),$F169,FJ$28))/10</f>
        <v>-3.8501334632127331</v>
      </c>
      <c r="FK169" s="60">
        <f ca="1">IF(OR(INDEX(INDIRECT("times"&amp;EQ$2),$F169,FK$28)&gt;10,INDEX(INDIRECT(ES169),$E169,$F169)="",INDEX(INDIRECT(ES169),$E169,$F169)&gt;=INDEX(INDIRECT(ES169),1,FK$28)),0,(INDEX(INDIRECT(ES169),$E169,$F169))-INDEX(INDIRECT(ES169),1,FK$28))*(10-INDEX(INDIRECT("times"&amp;EQ$2),$F169,FK$28))/10</f>
        <v>-2.1000727981160345</v>
      </c>
      <c r="FL169" s="60">
        <f ca="1">IF(OR(INDEX(INDIRECT("times"&amp;EQ$2),$F169,FL$28)&gt;10,INDEX(INDIRECT(ES169),$E169,$F169)="",INDEX(INDIRECT(ES169),$E169,$F169)&gt;=INDEX(INDIRECT(ES169),1,FL$28)),0,(INDEX(INDIRECT(ES169),$E169,$F169))-INDEX(INDIRECT(ES169),1,FL$28))*(10-INDEX(INDIRECT("times"&amp;EQ$2),$F169,FL$28))/10</f>
        <v>-0.35001213301934075</v>
      </c>
      <c r="FM169" s="60">
        <f ca="1">IF(OR(INDEX(INDIRECT("times"&amp;EQ$2),$F169,FM$28)&gt;10,INDEX(INDIRECT(ES169),$E169,$F169)="",INDEX(INDIRECT(ES169),$E169,$F169)&gt;=INDEX(INDIRECT(ES169),1,FM$28)),0,(INDEX(INDIRECT(ES169),$E169,$F169))-INDEX(INDIRECT(ES169),1,FM$28))*(10-INDEX(INDIRECT("times"&amp;EQ$2),$F169,FM$28))/10</f>
        <v>0</v>
      </c>
      <c r="FN169" s="60">
        <f ca="1">IF(OR(INDEX(INDIRECT("times"&amp;EQ$2),$F169,FN$28)&gt;10,INDEX(INDIRECT(ES169),$E169,$F169)="",INDEX(INDIRECT(ES169),$E169,$F169)&gt;=INDEX(INDIRECT(ES169),1,FN$28)),0,(INDEX(INDIRECT(ES169),$E169,$F169))-INDEX(INDIRECT(ES169),1,FN$28))*(10-INDEX(INDIRECT("times"&amp;EQ$2),$F169,FN$28))/10</f>
        <v>0</v>
      </c>
      <c r="FO169" s="60">
        <f ca="1">IF(OR(INDEX(INDIRECT("times"&amp;EQ$2),$F169,FO$28)&gt;10,INDEX(INDIRECT(ES169),$E169,$F169)="",INDEX(INDIRECT(ES169),$E169,$F169)&gt;=INDEX(INDIRECT(ES169),1,FO$28)),0,(INDEX(INDIRECT(ES169),$E169,$F169))-INDEX(INDIRECT(ES169),1,FO$28))*(10-INDEX(INDIRECT("times"&amp;EQ$2),$F169,FO$28))/10</f>
        <v>0</v>
      </c>
      <c r="FP169" s="61">
        <f ca="1">IF(OR(INDEX(INDIRECT("times"&amp;EQ$2),$F169,FP$28)&gt;10,INDEX(INDIRECT(ES169),$E169,$F169)="",INDEX(INDIRECT(ES169),$E169,$F169)&gt;=INDEX(INDIRECT(ES169),1,FP$28)),0,(INDEX(INDIRECT(ES169),$E169,$F169))-INDEX(INDIRECT(ES169),1,FP$28))*(10-INDEX(INDIRECT("times"&amp;EQ$2),$F169,FP$28))/10</f>
        <v>0</v>
      </c>
      <c r="FQ169" s="200">
        <v>1</v>
      </c>
      <c r="FS169" s="17" t="s">
        <v>210</v>
      </c>
      <c r="FT169" s="124">
        <f>FS131</f>
        <v>1</v>
      </c>
      <c r="FU169" s="124" t="str">
        <f>FS132</f>
        <v>shop65</v>
      </c>
      <c r="FV169" s="223" t="str">
        <f t="shared" si="604"/>
        <v>core1_shop65</v>
      </c>
      <c r="FW169" s="124">
        <v>5</v>
      </c>
      <c r="FX169" s="32">
        <v>1</v>
      </c>
      <c r="FY169" s="43">
        <f ca="1">IF(OR(INDEX(INDIRECT("times"&amp;FT$2),$F169,FY$28)&gt;10,INDEX(INDIRECT(FV169),$E169,$F169)="",INDEX(INDIRECT(FV169),$E169,$F169)&gt;=INDEX(INDIRECT(FV169),1,FY$28)),0,(INDEX(INDIRECT(FV169),$E169,$F169))-INDEX(INDIRECT(FV169),1,FY$28))*(10-INDEX(INDIRECT("times"&amp;FT$2),$F169,FY$28))/10</f>
        <v>-28.512784161849709</v>
      </c>
      <c r="FZ169" s="60">
        <f ca="1">IF(OR(INDEX(INDIRECT("times"&amp;FT$2),$F169,FZ$28)&gt;10,INDEX(INDIRECT(FV169),$E169,$F169)="",INDEX(INDIRECT(FV169),$E169,$F169)&gt;=INDEX(INDIRECT(FV169),1,FZ$28)),0,(INDEX(INDIRECT(FV169),$E169,$F169))-INDEX(INDIRECT(FV169),1,FZ$28))*(10-INDEX(INDIRECT("times"&amp;FT$2),$F169,FZ$28))/10</f>
        <v>-25.717413165589932</v>
      </c>
      <c r="GA169" s="60">
        <f ca="1">IF(OR(INDEX(INDIRECT("times"&amp;FT$2),$F169,GA$28)&gt;10,INDEX(INDIRECT(FV169),$E169,$F169)="",INDEX(INDIRECT(FV169),$E169,$F169)&gt;=INDEX(INDIRECT(FV169),1,GA$28)),0,(INDEX(INDIRECT(FV169),$E169,$F169))-INDEX(INDIRECT(FV169),1,GA$28))*(10-INDEX(INDIRECT("times"&amp;FT$2),$F169,GA$28))/10</f>
        <v>-22.922042169330158</v>
      </c>
      <c r="GB169" s="60">
        <f ca="1">IF(OR(INDEX(INDIRECT("times"&amp;FT$2),$F169,GB$28)&gt;10,INDEX(INDIRECT(FV169),$E169,$F169)="",INDEX(INDIRECT(FV169),$E169,$F169)&gt;=INDEX(INDIRECT(FV169),1,GB$28)),0,(INDEX(INDIRECT(FV169),$E169,$F169))-INDEX(INDIRECT(FV169),1,GB$28))*(10-INDEX(INDIRECT("times"&amp;FT$2),$F169,GB$28))/10</f>
        <v>-20.126671173070385</v>
      </c>
      <c r="GC169" s="60">
        <f ca="1">IF(OR(INDEX(INDIRECT("times"&amp;FT$2),$F169,GC$28)&gt;10,INDEX(INDIRECT(FV169),$E169,$F169)="",INDEX(INDIRECT(FV169),$E169,$F169)&gt;=INDEX(INDIRECT(FV169),1,GC$28)),0,(INDEX(INDIRECT(FV169),$E169,$F169))-INDEX(INDIRECT(FV169),1,GC$28))*(10-INDEX(INDIRECT("times"&amp;FT$2),$F169,GC$28))/10</f>
        <v>-17.331300176810608</v>
      </c>
      <c r="GD169" s="60">
        <f ca="1">IF(OR(INDEX(INDIRECT("times"&amp;FT$2),$F169,GD$28)&gt;10,INDEX(INDIRECT(FV169),$E169,$F169)="",INDEX(INDIRECT(FV169),$E169,$F169)&gt;=INDEX(INDIRECT(FV169),1,GD$28)),0,(INDEX(INDIRECT(FV169),$E169,$F169))-INDEX(INDIRECT(FV169),1,GD$28))*(10-INDEX(INDIRECT("times"&amp;FT$2),$F169,GD$28))/10</f>
        <v>-14.535929180550832</v>
      </c>
      <c r="GE169" s="60">
        <f ca="1">IF(OR(INDEX(INDIRECT("times"&amp;FT$2),$F169,GE$28)&gt;10,INDEX(INDIRECT(FV169),$E169,$F169)="",INDEX(INDIRECT(FV169),$E169,$F169)&gt;=INDEX(INDIRECT(FV169),1,GE$28)),0,(INDEX(INDIRECT(FV169),$E169,$F169))-INDEX(INDIRECT(FV169),1,GE$28))*(10-INDEX(INDIRECT("times"&amp;FT$2),$F169,GE$28))/10</f>
        <v>-11.740558184291055</v>
      </c>
      <c r="GF169" s="60">
        <f ca="1">IF(OR(INDEX(INDIRECT("times"&amp;FT$2),$F169,GF$28)&gt;10,INDEX(INDIRECT(FV169),$E169,$F169)="",INDEX(INDIRECT(FV169),$E169,$F169)&gt;=INDEX(INDIRECT(FV169),1,GF$28)),0,(INDEX(INDIRECT(FV169),$E169,$F169))-INDEX(INDIRECT(FV169),1,GF$28))*(10-INDEX(INDIRECT("times"&amp;FT$2),$F169,GF$28))/10</f>
        <v>-8.9451871880312819</v>
      </c>
      <c r="GG169" s="60">
        <f ca="1">IF(OR(INDEX(INDIRECT("times"&amp;FT$2),$F169,GG$28)&gt;10,INDEX(INDIRECT(FV169),$E169,$F169)="",INDEX(INDIRECT(FV169),$E169,$F169)&gt;=INDEX(INDIRECT(FV169),1,GG$28)),0,(INDEX(INDIRECT(FV169),$E169,$F169))-INDEX(INDIRECT(FV169),1,GG$28))*(10-INDEX(INDIRECT("times"&amp;FT$2),$F169,GG$28))/10</f>
        <v>-6.1498161917715048</v>
      </c>
      <c r="GH169" s="60">
        <f ca="1">IF(OR(INDEX(INDIRECT("times"&amp;FT$2),$F169,GH$28)&gt;10,INDEX(INDIRECT(FV169),$E169,$F169)="",INDEX(INDIRECT(FV169),$E169,$F169)&gt;=INDEX(INDIRECT(FV169),1,GH$28)),0,(INDEX(INDIRECT(FV169),$E169,$F169))-INDEX(INDIRECT(FV169),1,GH$28))*(10-INDEX(INDIRECT("times"&amp;FT$2),$F169,GH$28))/10</f>
        <v>-3.3544451955117287</v>
      </c>
      <c r="GI169" s="60">
        <f ca="1">IF(OR(INDEX(INDIRECT("times"&amp;FT$2),$F169,GI$28)&gt;10,INDEX(INDIRECT(FV169),$E169,$F169)="",INDEX(INDIRECT(FV169),$E169,$F169)&gt;=INDEX(INDIRECT(FV169),1,GI$28)),0,(INDEX(INDIRECT(FV169),$E169,$F169))-INDEX(INDIRECT(FV169),1,GI$28))*(10-INDEX(INDIRECT("times"&amp;FT$2),$F169,GI$28))/10</f>
        <v>-0.55907419925195312</v>
      </c>
      <c r="GJ169" s="60">
        <f ca="1">IF(OR(INDEX(INDIRECT("times"&amp;FT$2),$F169,GJ$28)&gt;10,INDEX(INDIRECT(FV169),$E169,$F169)="",INDEX(INDIRECT(FV169),$E169,$F169)&gt;=INDEX(INDIRECT(FV169),1,GJ$28)),0,(INDEX(INDIRECT(FV169),$E169,$F169))-INDEX(INDIRECT(FV169),1,GJ$28))*(10-INDEX(INDIRECT("times"&amp;FT$2),$F169,GJ$28))/10</f>
        <v>0</v>
      </c>
      <c r="GK169" s="60">
        <f ca="1">IF(OR(INDEX(INDIRECT("times"&amp;FT$2),$F169,GK$28)&gt;10,INDEX(INDIRECT(FV169),$E169,$F169)="",INDEX(INDIRECT(FV169),$E169,$F169)&gt;=INDEX(INDIRECT(FV169),1,GK$28)),0,(INDEX(INDIRECT(FV169),$E169,$F169))-INDEX(INDIRECT(FV169),1,GK$28))*(10-INDEX(INDIRECT("times"&amp;FT$2),$F169,GK$28))/10</f>
        <v>0</v>
      </c>
      <c r="GL169" s="60">
        <f ca="1">IF(OR(INDEX(INDIRECT("times"&amp;FT$2),$F169,GL$28)&gt;10,INDEX(INDIRECT(FV169),$E169,$F169)="",INDEX(INDIRECT(FV169),$E169,$F169)&gt;=INDEX(INDIRECT(FV169),1,GL$28)),0,(INDEX(INDIRECT(FV169),$E169,$F169))-INDEX(INDIRECT(FV169),1,GL$28))*(10-INDEX(INDIRECT("times"&amp;FT$2),$F169,GL$28))/10</f>
        <v>0</v>
      </c>
      <c r="GM169" s="60">
        <f ca="1">IF(OR(INDEX(INDIRECT("times"&amp;FT$2),$F169,GM$28)&gt;10,INDEX(INDIRECT(FV169),$E169,$F169)="",INDEX(INDIRECT(FV169),$E169,$F169)&gt;=INDEX(INDIRECT(FV169),1,GM$28)),0,(INDEX(INDIRECT(FV169),$E169,$F169))-INDEX(INDIRECT(FV169),1,GM$28))*(10-INDEX(INDIRECT("times"&amp;FT$2),$F169,GM$28))/10</f>
        <v>0</v>
      </c>
      <c r="GN169" s="60">
        <f ca="1">IF(OR(INDEX(INDIRECT("times"&amp;FT$2),$F169,GN$28)&gt;10,INDEX(INDIRECT(FV169),$E169,$F169)="",INDEX(INDIRECT(FV169),$E169,$F169)&gt;=INDEX(INDIRECT(FV169),1,GN$28)),0,(INDEX(INDIRECT(FV169),$E169,$F169))-INDEX(INDIRECT(FV169),1,GN$28))*(10-INDEX(INDIRECT("times"&amp;FT$2),$F169,GN$28))/10</f>
        <v>0</v>
      </c>
      <c r="GO169" s="60">
        <f ca="1">IF(OR(INDEX(INDIRECT("times"&amp;FT$2),$F169,GO$28)&gt;10,INDEX(INDIRECT(FV169),$E169,$F169)="",INDEX(INDIRECT(FV169),$E169,$F169)&gt;=INDEX(INDIRECT(FV169),1,GO$28)),0,(INDEX(INDIRECT(FV169),$E169,$F169))-INDEX(INDIRECT(FV169),1,GO$28))*(10-INDEX(INDIRECT("times"&amp;FT$2),$F169,GO$28))/10</f>
        <v>0</v>
      </c>
      <c r="GP169" s="60">
        <f ca="1">IF(OR(INDEX(INDIRECT("times"&amp;FT$2),$F169,GP$28)&gt;10,INDEX(INDIRECT(FV169),$E169,$F169)="",INDEX(INDIRECT(FV169),$E169,$F169)&gt;=INDEX(INDIRECT(FV169),1,GP$28)),0,(INDEX(INDIRECT(FV169),$E169,$F169))-INDEX(INDIRECT(FV169),1,GP$28))*(10-INDEX(INDIRECT("times"&amp;FT$2),$F169,GP$28))/10</f>
        <v>0</v>
      </c>
      <c r="GQ169" s="60">
        <f ca="1">IF(OR(INDEX(INDIRECT("times"&amp;FT$2),$F169,GQ$28)&gt;10,INDEX(INDIRECT(FV169),$E169,$F169)="",INDEX(INDIRECT(FV169),$E169,$F169)&gt;=INDEX(INDIRECT(FV169),1,GQ$28)),0,(INDEX(INDIRECT(FV169),$E169,$F169))-INDEX(INDIRECT(FV169),1,GQ$28))*(10-INDEX(INDIRECT("times"&amp;FT$2),$F169,GQ$28))/10</f>
        <v>0</v>
      </c>
      <c r="GR169" s="60">
        <f ca="1">IF(OR(INDEX(INDIRECT("times"&amp;FT$2),$F169,GR$28)&gt;10,INDEX(INDIRECT(FV169),$E169,$F169)="",INDEX(INDIRECT(FV169),$E169,$F169)&gt;=INDEX(INDIRECT(FV169),1,GR$28)),0,(INDEX(INDIRECT(FV169),$E169,$F169))-INDEX(INDIRECT(FV169),1,GR$28))*(10-INDEX(INDIRECT("times"&amp;FT$2),$F169,GR$28))/10</f>
        <v>0</v>
      </c>
      <c r="GS169" s="61">
        <f ca="1">IF(OR(INDEX(INDIRECT("times"&amp;FT$2),$F169,GS$28)&gt;10,INDEX(INDIRECT(FV169),$E169,$F169)="",INDEX(INDIRECT(FV169),$E169,$F169)&gt;=INDEX(INDIRECT(FV169),1,GS$28)),0,(INDEX(INDIRECT(FV169),$E169,$F169))-INDEX(INDIRECT(FV169),1,GS$28))*(10-INDEX(INDIRECT("times"&amp;FT$2),$F169,GS$28))/10</f>
        <v>0</v>
      </c>
      <c r="GT169" s="200">
        <v>1</v>
      </c>
      <c r="GV169" s="17" t="s">
        <v>210</v>
      </c>
      <c r="GW169" s="124">
        <f>GV131</f>
        <v>1</v>
      </c>
      <c r="GX169" s="124" t="str">
        <f>GV132</f>
        <v>lei65</v>
      </c>
      <c r="GY169" s="223" t="str">
        <f t="shared" si="605"/>
        <v>core1_lei65</v>
      </c>
      <c r="GZ169" s="124">
        <v>5</v>
      </c>
      <c r="HA169" s="32">
        <v>1</v>
      </c>
      <c r="HB169" s="43">
        <f ca="1">IF(OR(INDEX(INDIRECT("times"&amp;GW$2),$F169,HB$28)&gt;10,INDEX(INDIRECT(GY169),$E169,$F169)="",INDEX(INDIRECT(GY169),$E169,$F169)&gt;=INDEX(INDIRECT(GY169),1,HB$28)),0,(INDEX(INDIRECT(GY169),$E169,$F169))-INDEX(INDIRECT(GY169),1,HB$28))*(10-INDEX(INDIRECT("times"&amp;GW$2),$F169,HB$28))/10</f>
        <v>-25.864634104046246</v>
      </c>
      <c r="HC169" s="60">
        <f ca="1">IF(OR(INDEX(INDIRECT("times"&amp;GW$2),$F169,HC$28)&gt;10,INDEX(INDIRECT(GY169),$E169,$F169)="",INDEX(INDIRECT(GY169),$E169,$F169)&gt;=INDEX(INDIRECT(GY169),1,HC$28)),0,(INDEX(INDIRECT(GY169),$E169,$F169))-INDEX(INDIRECT(GY169),1,HC$28))*(10-INDEX(INDIRECT("times"&amp;GW$2),$F169,HC$28))/10</f>
        <v>-23.328885662473084</v>
      </c>
      <c r="HD169" s="60">
        <f ca="1">IF(OR(INDEX(INDIRECT("times"&amp;GW$2),$F169,HD$28)&gt;10,INDEX(INDIRECT(GY169),$E169,$F169)="",INDEX(INDIRECT(GY169),$E169,$F169)&gt;=INDEX(INDIRECT(GY169),1,HD$28)),0,(INDEX(INDIRECT(GY169),$E169,$F169))-INDEX(INDIRECT(GY169),1,HD$28))*(10-INDEX(INDIRECT("times"&amp;GW$2),$F169,HD$28))/10</f>
        <v>-20.793137220899922</v>
      </c>
      <c r="HE169" s="60">
        <f ca="1">IF(OR(INDEX(INDIRECT("times"&amp;GW$2),$F169,HE$28)&gt;10,INDEX(INDIRECT(GY169),$E169,$F169)="",INDEX(INDIRECT(GY169),$E169,$F169)&gt;=INDEX(INDIRECT(GY169),1,HE$28)),0,(INDEX(INDIRECT(GY169),$E169,$F169))-INDEX(INDIRECT(GY169),1,HE$28))*(10-INDEX(INDIRECT("times"&amp;GW$2),$F169,HE$28))/10</f>
        <v>-18.25738877932676</v>
      </c>
      <c r="HF169" s="60">
        <f ca="1">IF(OR(INDEX(INDIRECT("times"&amp;GW$2),$F169,HF$28)&gt;10,INDEX(INDIRECT(GY169),$E169,$F169)="",INDEX(INDIRECT(GY169),$E169,$F169)&gt;=INDEX(INDIRECT(GY169),1,HF$28)),0,(INDEX(INDIRECT(GY169),$E169,$F169))-INDEX(INDIRECT(GY169),1,HF$28))*(10-INDEX(INDIRECT("times"&amp;GW$2),$F169,HF$28))/10</f>
        <v>-15.721640337753602</v>
      </c>
      <c r="HG169" s="60">
        <f ca="1">IF(OR(INDEX(INDIRECT("times"&amp;GW$2),$F169,HG$28)&gt;10,INDEX(INDIRECT(GY169),$E169,$F169)="",INDEX(INDIRECT(GY169),$E169,$F169)&gt;=INDEX(INDIRECT(GY169),1,HG$28)),0,(INDEX(INDIRECT(GY169),$E169,$F169))-INDEX(INDIRECT(GY169),1,HG$28))*(10-INDEX(INDIRECT("times"&amp;GW$2),$F169,HG$28))/10</f>
        <v>-13.18589189618044</v>
      </c>
      <c r="HH169" s="60">
        <f ca="1">IF(OR(INDEX(INDIRECT("times"&amp;GW$2),$F169,HH$28)&gt;10,INDEX(INDIRECT(GY169),$E169,$F169)="",INDEX(INDIRECT(GY169),$E169,$F169)&gt;=INDEX(INDIRECT(GY169),1,HH$28)),0,(INDEX(INDIRECT(GY169),$E169,$F169))-INDEX(INDIRECT(GY169),1,HH$28))*(10-INDEX(INDIRECT("times"&amp;GW$2),$F169,HH$28))/10</f>
        <v>-10.650143454607278</v>
      </c>
      <c r="HI169" s="60">
        <f ca="1">IF(OR(INDEX(INDIRECT("times"&amp;GW$2),$F169,HI$28)&gt;10,INDEX(INDIRECT(GY169),$E169,$F169)="",INDEX(INDIRECT(GY169),$E169,$F169)&gt;=INDEX(INDIRECT(GY169),1,HI$28)),0,(INDEX(INDIRECT(GY169),$E169,$F169))-INDEX(INDIRECT(GY169),1,HI$28))*(10-INDEX(INDIRECT("times"&amp;GW$2),$F169,HI$28))/10</f>
        <v>-8.114395013034116</v>
      </c>
      <c r="HJ169" s="60">
        <f ca="1">IF(OR(INDEX(INDIRECT("times"&amp;GW$2),$F169,HJ$28)&gt;10,INDEX(INDIRECT(GY169),$E169,$F169)="",INDEX(INDIRECT(GY169),$E169,$F169)&gt;=INDEX(INDIRECT(GY169),1,HJ$28)),0,(INDEX(INDIRECT(GY169),$E169,$F169))-INDEX(INDIRECT(GY169),1,HJ$28))*(10-INDEX(INDIRECT("times"&amp;GW$2),$F169,HJ$28))/10</f>
        <v>-5.5786465714609532</v>
      </c>
      <c r="HK169" s="60">
        <f ca="1">IF(OR(INDEX(INDIRECT("times"&amp;GW$2),$F169,HK$28)&gt;10,INDEX(INDIRECT(GY169),$E169,$F169)="",INDEX(INDIRECT(GY169),$E169,$F169)&gt;=INDEX(INDIRECT(GY169),1,HK$28)),0,(INDEX(INDIRECT(GY169),$E169,$F169))-INDEX(INDIRECT(GY169),1,HK$28))*(10-INDEX(INDIRECT("times"&amp;GW$2),$F169,HK$28))/10</f>
        <v>-3.0428981298877922</v>
      </c>
      <c r="HL169" s="60">
        <f ca="1">IF(OR(INDEX(INDIRECT("times"&amp;GW$2),$F169,HL$28)&gt;10,INDEX(INDIRECT(GY169),$E169,$F169)="",INDEX(INDIRECT(GY169),$E169,$F169)&gt;=INDEX(INDIRECT(GY169),1,HL$28)),0,(INDEX(INDIRECT(GY169),$E169,$F169))-INDEX(INDIRECT(GY169),1,HL$28))*(10-INDEX(INDIRECT("times"&amp;GW$2),$F169,HL$28))/10</f>
        <v>-0.50714968831463048</v>
      </c>
      <c r="HM169" s="60">
        <f ca="1">IF(OR(INDEX(INDIRECT("times"&amp;GW$2),$F169,HM$28)&gt;10,INDEX(INDIRECT(GY169),$E169,$F169)="",INDEX(INDIRECT(GY169),$E169,$F169)&gt;=INDEX(INDIRECT(GY169),1,HM$28)),0,(INDEX(INDIRECT(GY169),$E169,$F169))-INDEX(INDIRECT(GY169),1,HM$28))*(10-INDEX(INDIRECT("times"&amp;GW$2),$F169,HM$28))/10</f>
        <v>0</v>
      </c>
      <c r="HN169" s="60">
        <f ca="1">IF(OR(INDEX(INDIRECT("times"&amp;GW$2),$F169,HN$28)&gt;10,INDEX(INDIRECT(GY169),$E169,$F169)="",INDEX(INDIRECT(GY169),$E169,$F169)&gt;=INDEX(INDIRECT(GY169),1,HN$28)),0,(INDEX(INDIRECT(GY169),$E169,$F169))-INDEX(INDIRECT(GY169),1,HN$28))*(10-INDEX(INDIRECT("times"&amp;GW$2),$F169,HN$28))/10</f>
        <v>0</v>
      </c>
      <c r="HO169" s="60">
        <f ca="1">IF(OR(INDEX(INDIRECT("times"&amp;GW$2),$F169,HO$28)&gt;10,INDEX(INDIRECT(GY169),$E169,$F169)="",INDEX(INDIRECT(GY169),$E169,$F169)&gt;=INDEX(INDIRECT(GY169),1,HO$28)),0,(INDEX(INDIRECT(GY169),$E169,$F169))-INDEX(INDIRECT(GY169),1,HO$28))*(10-INDEX(INDIRECT("times"&amp;GW$2),$F169,HO$28))/10</f>
        <v>0</v>
      </c>
      <c r="HP169" s="60">
        <f ca="1">IF(OR(INDEX(INDIRECT("times"&amp;GW$2),$F169,HP$28)&gt;10,INDEX(INDIRECT(GY169),$E169,$F169)="",INDEX(INDIRECT(GY169),$E169,$F169)&gt;=INDEX(INDIRECT(GY169),1,HP$28)),0,(INDEX(INDIRECT(GY169),$E169,$F169))-INDEX(INDIRECT(GY169),1,HP$28))*(10-INDEX(INDIRECT("times"&amp;GW$2),$F169,HP$28))/10</f>
        <v>0</v>
      </c>
      <c r="HQ169" s="60">
        <f ca="1">IF(OR(INDEX(INDIRECT("times"&amp;GW$2),$F169,HQ$28)&gt;10,INDEX(INDIRECT(GY169),$E169,$F169)="",INDEX(INDIRECT(GY169),$E169,$F169)&gt;=INDEX(INDIRECT(GY169),1,HQ$28)),0,(INDEX(INDIRECT(GY169),$E169,$F169))-INDEX(INDIRECT(GY169),1,HQ$28))*(10-INDEX(INDIRECT("times"&amp;GW$2),$F169,HQ$28))/10</f>
        <v>0</v>
      </c>
      <c r="HR169" s="60">
        <f ca="1">IF(OR(INDEX(INDIRECT("times"&amp;GW$2),$F169,HR$28)&gt;10,INDEX(INDIRECT(GY169),$E169,$F169)="",INDEX(INDIRECT(GY169),$E169,$F169)&gt;=INDEX(INDIRECT(GY169),1,HR$28)),0,(INDEX(INDIRECT(GY169),$E169,$F169))-INDEX(INDIRECT(GY169),1,HR$28))*(10-INDEX(INDIRECT("times"&amp;GW$2),$F169,HR$28))/10</f>
        <v>0</v>
      </c>
      <c r="HS169" s="60">
        <f ca="1">IF(OR(INDEX(INDIRECT("times"&amp;GW$2),$F169,HS$28)&gt;10,INDEX(INDIRECT(GY169),$E169,$F169)="",INDEX(INDIRECT(GY169),$E169,$F169)&gt;=INDEX(INDIRECT(GY169),1,HS$28)),0,(INDEX(INDIRECT(GY169),$E169,$F169))-INDEX(INDIRECT(GY169),1,HS$28))*(10-INDEX(INDIRECT("times"&amp;GW$2),$F169,HS$28))/10</f>
        <v>0</v>
      </c>
      <c r="HT169" s="60">
        <f ca="1">IF(OR(INDEX(INDIRECT("times"&amp;GW$2),$F169,HT$28)&gt;10,INDEX(INDIRECT(GY169),$E169,$F169)="",INDEX(INDIRECT(GY169),$E169,$F169)&gt;=INDEX(INDIRECT(GY169),1,HT$28)),0,(INDEX(INDIRECT(GY169),$E169,$F169))-INDEX(INDIRECT(GY169),1,HT$28))*(10-INDEX(INDIRECT("times"&amp;GW$2),$F169,HT$28))/10</f>
        <v>0</v>
      </c>
      <c r="HU169" s="60">
        <f ca="1">IF(OR(INDEX(INDIRECT("times"&amp;GW$2),$F169,HU$28)&gt;10,INDEX(INDIRECT(GY169),$E169,$F169)="",INDEX(INDIRECT(GY169),$E169,$F169)&gt;=INDEX(INDIRECT(GY169),1,HU$28)),0,(INDEX(INDIRECT(GY169),$E169,$F169))-INDEX(INDIRECT(GY169),1,HU$28))*(10-INDEX(INDIRECT("times"&amp;GW$2),$F169,HU$28))/10</f>
        <v>0</v>
      </c>
      <c r="HV169" s="61">
        <f ca="1">IF(OR(INDEX(INDIRECT("times"&amp;GW$2),$F169,HV$28)&gt;10,INDEX(INDIRECT(GY169),$E169,$F169)="",INDEX(INDIRECT(GY169),$E169,$F169)&gt;=INDEX(INDIRECT(GY169),1,HV$28)),0,(INDEX(INDIRECT(GY169),$E169,$F169))-INDEX(INDIRECT(GY169),1,HV$28))*(10-INDEX(INDIRECT("times"&amp;GW$2),$F169,HV$28))/10</f>
        <v>0</v>
      </c>
      <c r="HW169" s="200">
        <v>1</v>
      </c>
    </row>
    <row r="170" spans="1:231" ht="15">
      <c r="A170" s="18" t="s">
        <v>211</v>
      </c>
      <c r="B170" s="122">
        <f>A131</f>
        <v>1</v>
      </c>
      <c r="C170" s="122" t="str">
        <f>A132</f>
        <v>work1834</v>
      </c>
      <c r="D170" s="210" t="str">
        <f t="shared" si="598"/>
        <v>core1_work1834</v>
      </c>
      <c r="E170" s="122">
        <v>5</v>
      </c>
      <c r="F170" s="33">
        <v>2</v>
      </c>
      <c r="G170" s="62">
        <f ca="1">IF(OR(INDEX(INDIRECT("times"&amp;B$2),$F170,G$28)&gt;10,INDEX(INDIRECT(D170),$E170,$F170)="",INDEX(INDIRECT(D170),$E170,$F170)&gt;=INDEX(INDIRECT(D170),1,G$28)),0,(INDEX(INDIRECT(D170),$E170,$F170))-INDEX(INDIRECT(D170),1,G$28))*(10-INDEX(INDIRECT("times"&amp;B$2),$F170,G$28))/10</f>
        <v>0</v>
      </c>
      <c r="H170" s="63">
        <f ca="1">IF(OR(INDEX(INDIRECT("times"&amp;B$2),$F170,H$28)&gt;10,INDEX(INDIRECT(D170),$E170,$F170)="",INDEX(INDIRECT(D170),$E170,$F170)&gt;=INDEX(INDIRECT(D170),1,H$28)),0,(INDEX(INDIRECT(D170),$E170,$F170))-INDEX(INDIRECT(D170),1,H$28))*(10-INDEX(INDIRECT("times"&amp;B$2),$F170,H$28))/10</f>
        <v>0</v>
      </c>
      <c r="I170" s="63">
        <f ca="1">IF(OR(INDEX(INDIRECT("times"&amp;B$2),$F170,I$28)&gt;10,INDEX(INDIRECT(D170),$E170,$F170)="",INDEX(INDIRECT(D170),$E170,$F170)&gt;=INDEX(INDIRECT(D170),1,I$28)),0,(INDEX(INDIRECT(D170),$E170,$F170))-INDEX(INDIRECT(D170),1,I$28))*(10-INDEX(INDIRECT("times"&amp;B$2),$F170,I$28))/10</f>
        <v>0</v>
      </c>
      <c r="J170" s="63">
        <f ca="1">IF(OR(INDEX(INDIRECT("times"&amp;B$2),$F170,J$28)&gt;10,INDEX(INDIRECT(D170),$E170,$F170)="",INDEX(INDIRECT(D170),$E170,$F170)&gt;=INDEX(INDIRECT(D170),1,J$28)),0,(INDEX(INDIRECT(D170),$E170,$F170))-INDEX(INDIRECT(D170),1,J$28))*(10-INDEX(INDIRECT("times"&amp;B$2),$F170,J$28))/10</f>
        <v>0</v>
      </c>
      <c r="K170" s="63">
        <f ca="1">IF(OR(INDEX(INDIRECT("times"&amp;B$2),$F170,K$28)&gt;10,INDEX(INDIRECT(D170),$E170,$F170)="",INDEX(INDIRECT(D170),$E170,$F170)&gt;=INDEX(INDIRECT(D170),1,K$28)),0,(INDEX(INDIRECT(D170),$E170,$F170))-INDEX(INDIRECT(D170),1,K$28))*(10-INDEX(INDIRECT("times"&amp;B$2),$F170,K$28))/10</f>
        <v>0</v>
      </c>
      <c r="L170" s="63">
        <f ca="1">IF(OR(INDEX(INDIRECT("times"&amp;B$2),$F170,L$28)&gt;10,INDEX(INDIRECT(D170),$E170,$F170)="",INDEX(INDIRECT(D170),$E170,$F170)&gt;=INDEX(INDIRECT(D170),1,L$28)),0,(INDEX(INDIRECT(D170),$E170,$F170))-INDEX(INDIRECT(D170),1,L$28))*(10-INDEX(INDIRECT("times"&amp;B$2),$F170,L$28))/10</f>
        <v>0</v>
      </c>
      <c r="M170" s="63">
        <f ca="1">IF(OR(INDEX(INDIRECT("times"&amp;B$2),$F170,M$28)&gt;10,INDEX(INDIRECT(D170),$E170,$F170)="",INDEX(INDIRECT(D170),$E170,$F170)&gt;=INDEX(INDIRECT(D170),1,M$28)),0,(INDEX(INDIRECT(D170),$E170,$F170))-INDEX(INDIRECT(D170),1,M$28))*(10-INDEX(INDIRECT("times"&amp;B$2),$F170,M$28))/10</f>
        <v>0</v>
      </c>
      <c r="N170" s="63">
        <f ca="1">IF(OR(INDEX(INDIRECT("times"&amp;B$2),$F170,N$28)&gt;10,INDEX(INDIRECT(D170),$E170,$F170)="",INDEX(INDIRECT(D170),$E170,$F170)&gt;=INDEX(INDIRECT(D170),1,N$28)),0,(INDEX(INDIRECT(D170),$E170,$F170))-INDEX(INDIRECT(D170),1,N$28))*(10-INDEX(INDIRECT("times"&amp;B$2),$F170,N$28))/10</f>
        <v>0</v>
      </c>
      <c r="O170" s="63">
        <f ca="1">IF(OR(INDEX(INDIRECT("times"&amp;B$2),$F170,O$28)&gt;10,INDEX(INDIRECT(D170),$E170,$F170)="",INDEX(INDIRECT(D170),$E170,$F170)&gt;=INDEX(INDIRECT(D170),1,O$28)),0,(INDEX(INDIRECT(D170),$E170,$F170))-INDEX(INDIRECT(D170),1,O$28))*(10-INDEX(INDIRECT("times"&amp;B$2),$F170,O$28))/10</f>
        <v>0</v>
      </c>
      <c r="P170" s="63">
        <f ca="1">IF(OR(INDEX(INDIRECT("times"&amp;B$2),$F170,P$28)&gt;10,INDEX(INDIRECT(D170),$E170,$F170)="",INDEX(INDIRECT(D170),$E170,$F170)&gt;=INDEX(INDIRECT(D170),1,P$28)),0,(INDEX(INDIRECT(D170),$E170,$F170))-INDEX(INDIRECT(D170),1,P$28))*(10-INDEX(INDIRECT("times"&amp;B$2),$F170,P$28))/10</f>
        <v>0</v>
      </c>
      <c r="Q170" s="63">
        <f ca="1">IF(OR(INDEX(INDIRECT("times"&amp;B$2),$F170,Q$28)&gt;10,INDEX(INDIRECT(D170),$E170,$F170)="",INDEX(INDIRECT(D170),$E170,$F170)&gt;=INDEX(INDIRECT(D170),1,Q$28)),0,(INDEX(INDIRECT(D170),$E170,$F170))-INDEX(INDIRECT(D170),1,Q$28))*(10-INDEX(INDIRECT("times"&amp;B$2),$F170,Q$28))/10</f>
        <v>0</v>
      </c>
      <c r="R170" s="63">
        <f ca="1">IF(OR(INDEX(INDIRECT("times"&amp;B$2),$F170,R$28)&gt;10,INDEX(INDIRECT(D170),$E170,$F170)="",INDEX(INDIRECT(D170),$E170,$F170)&gt;=INDEX(INDIRECT(D170),1,R$28)),0,(INDEX(INDIRECT(D170),$E170,$F170))-INDEX(INDIRECT(D170),1,R$28))*(10-INDEX(INDIRECT("times"&amp;B$2),$F170,R$28))/10</f>
        <v>0</v>
      </c>
      <c r="S170" s="63">
        <f ca="1">IF(OR(INDEX(INDIRECT("times"&amp;B$2),$F170,S$28)&gt;10,INDEX(INDIRECT(D170),$E170,$F170)="",INDEX(INDIRECT(D170),$E170,$F170)&gt;=INDEX(INDIRECT(D170),1,S$28)),0,(INDEX(INDIRECT(D170),$E170,$F170))-INDEX(INDIRECT(D170),1,S$28))*(10-INDEX(INDIRECT("times"&amp;B$2),$F170,S$28))/10</f>
        <v>0</v>
      </c>
      <c r="T170" s="63">
        <f ca="1">IF(OR(INDEX(INDIRECT("times"&amp;B$2),$F170,T$28)&gt;10,INDEX(INDIRECT(D170),$E170,$F170)="",INDEX(INDIRECT(D170),$E170,$F170)&gt;=INDEX(INDIRECT(D170),1,T$28)),0,(INDEX(INDIRECT(D170),$E170,$F170))-INDEX(INDIRECT(D170),1,T$28))*(10-INDEX(INDIRECT("times"&amp;B$2),$F170,T$28))/10</f>
        <v>0</v>
      </c>
      <c r="U170" s="63">
        <f ca="1">IF(OR(INDEX(INDIRECT("times"&amp;B$2),$F170,U$28)&gt;10,INDEX(INDIRECT(D170),$E170,$F170)="",INDEX(INDIRECT(D170),$E170,$F170)&gt;=INDEX(INDIRECT(D170),1,U$28)),0,(INDEX(INDIRECT(D170),$E170,$F170))-INDEX(INDIRECT(D170),1,U$28))*(10-INDEX(INDIRECT("times"&amp;B$2),$F170,U$28))/10</f>
        <v>0</v>
      </c>
      <c r="V170" s="63">
        <f ca="1">IF(OR(INDEX(INDIRECT("times"&amp;B$2),$F170,V$28)&gt;10,INDEX(INDIRECT(D170),$E170,$F170)="",INDEX(INDIRECT(D170),$E170,$F170)&gt;=INDEX(INDIRECT(D170),1,V$28)),0,(INDEX(INDIRECT(D170),$E170,$F170))-INDEX(INDIRECT(D170),1,V$28))*(10-INDEX(INDIRECT("times"&amp;B$2),$F170,V$28))/10</f>
        <v>0</v>
      </c>
      <c r="W170" s="63">
        <f ca="1">IF(OR(INDEX(INDIRECT("times"&amp;B$2),$F170,W$28)&gt;10,INDEX(INDIRECT(D170),$E170,$F170)="",INDEX(INDIRECT(D170),$E170,$F170)&gt;=INDEX(INDIRECT(D170),1,W$28)),0,(INDEX(INDIRECT(D170),$E170,$F170))-INDEX(INDIRECT(D170),1,W$28))*(10-INDEX(INDIRECT("times"&amp;B$2),$F170,W$28))/10</f>
        <v>0</v>
      </c>
      <c r="X170" s="63">
        <f ca="1">IF(OR(INDEX(INDIRECT("times"&amp;B$2),$F170,X$28)&gt;10,INDEX(INDIRECT(D170),$E170,$F170)="",INDEX(INDIRECT(D170),$E170,$F170)&gt;=INDEX(INDIRECT(D170),1,X$28)),0,(INDEX(INDIRECT(D170),$E170,$F170))-INDEX(INDIRECT(D170),1,X$28))*(10-INDEX(INDIRECT("times"&amp;B$2),$F170,X$28))/10</f>
        <v>0</v>
      </c>
      <c r="Y170" s="63">
        <f ca="1">IF(OR(INDEX(INDIRECT("times"&amp;B$2),$F170,Y$28)&gt;10,INDEX(INDIRECT(D170),$E170,$F170)="",INDEX(INDIRECT(D170),$E170,$F170)&gt;=INDEX(INDIRECT(D170),1,Y$28)),0,(INDEX(INDIRECT(D170),$E170,$F170))-INDEX(INDIRECT(D170),1,Y$28))*(10-INDEX(INDIRECT("times"&amp;B$2),$F170,Y$28))/10</f>
        <v>0</v>
      </c>
      <c r="Z170" s="63">
        <f ca="1">IF(OR(INDEX(INDIRECT("times"&amp;B$2),$F170,Z$28)&gt;10,INDEX(INDIRECT(D170),$E170,$F170)="",INDEX(INDIRECT(D170),$E170,$F170)&gt;=INDEX(INDIRECT(D170),1,Z$28)),0,(INDEX(INDIRECT(D170),$E170,$F170))-INDEX(INDIRECT(D170),1,Z$28))*(10-INDEX(INDIRECT("times"&amp;B$2),$F170,Z$28))/10</f>
        <v>0</v>
      </c>
      <c r="AA170" s="64">
        <f ca="1">IF(OR(INDEX(INDIRECT("times"&amp;B$2),$F170,AA$28)&gt;10,INDEX(INDIRECT(D170),$E170,$F170)="",INDEX(INDIRECT(D170),$E170,$F170)&gt;=INDEX(INDIRECT(D170),1,AA$28)),0,(INDEX(INDIRECT(D170),$E170,$F170))-INDEX(INDIRECT(D170),1,AA$28))*(10-INDEX(INDIRECT("times"&amp;B$2),$F170,AA$28))/10</f>
        <v>0</v>
      </c>
      <c r="AB170" s="201">
        <v>2</v>
      </c>
      <c r="AD170" s="18" t="s">
        <v>211</v>
      </c>
      <c r="AE170" s="122">
        <f>AD131</f>
        <v>1</v>
      </c>
      <c r="AF170" s="122" t="str">
        <f>AD132</f>
        <v>shop1834</v>
      </c>
      <c r="AG170" s="210" t="str">
        <f t="shared" si="599"/>
        <v>core1_shop1834</v>
      </c>
      <c r="AH170" s="122">
        <v>5</v>
      </c>
      <c r="AI170" s="33">
        <v>2</v>
      </c>
      <c r="AJ170" s="62">
        <f ca="1">IF(OR(INDEX(INDIRECT("times"&amp;AE$2),$F170,AJ$28)&gt;10,INDEX(INDIRECT(AG170),$E170,$F170)="",INDEX(INDIRECT(AG170),$E170,$F170)&gt;=INDEX(INDIRECT(AG170),1,AJ$28)),0,(INDEX(INDIRECT(AG170),$E170,$F170))-INDEX(INDIRECT(AG170),1,AJ$28))*(10-INDEX(INDIRECT("times"&amp;AE$2),$F170,AJ$28))/10</f>
        <v>0</v>
      </c>
      <c r="AK170" s="63">
        <f ca="1">IF(OR(INDEX(INDIRECT("times"&amp;AE$2),$F170,AK$28)&gt;10,INDEX(INDIRECT(AG170),$E170,$F170)="",INDEX(INDIRECT(AG170),$E170,$F170)&gt;=INDEX(INDIRECT(AG170),1,AK$28)),0,(INDEX(INDIRECT(AG170),$E170,$F170))-INDEX(INDIRECT(AG170),1,AK$28))*(10-INDEX(INDIRECT("times"&amp;AE$2),$F170,AK$28))/10</f>
        <v>0</v>
      </c>
      <c r="AL170" s="63">
        <f ca="1">IF(OR(INDEX(INDIRECT("times"&amp;AE$2),$F170,AL$28)&gt;10,INDEX(INDIRECT(AG170),$E170,$F170)="",INDEX(INDIRECT(AG170),$E170,$F170)&gt;=INDEX(INDIRECT(AG170),1,AL$28)),0,(INDEX(INDIRECT(AG170),$E170,$F170))-INDEX(INDIRECT(AG170),1,AL$28))*(10-INDEX(INDIRECT("times"&amp;AE$2),$F170,AL$28))/10</f>
        <v>0</v>
      </c>
      <c r="AM170" s="63">
        <f ca="1">IF(OR(INDEX(INDIRECT("times"&amp;AE$2),$F170,AM$28)&gt;10,INDEX(INDIRECT(AG170),$E170,$F170)="",INDEX(INDIRECT(AG170),$E170,$F170)&gt;=INDEX(INDIRECT(AG170),1,AM$28)),0,(INDEX(INDIRECT(AG170),$E170,$F170))-INDEX(INDIRECT(AG170),1,AM$28))*(10-INDEX(INDIRECT("times"&amp;AE$2),$F170,AM$28))/10</f>
        <v>0</v>
      </c>
      <c r="AN170" s="63">
        <f ca="1">IF(OR(INDEX(INDIRECT("times"&amp;AE$2),$F170,AN$28)&gt;10,INDEX(INDIRECT(AG170),$E170,$F170)="",INDEX(INDIRECT(AG170),$E170,$F170)&gt;=INDEX(INDIRECT(AG170),1,AN$28)),0,(INDEX(INDIRECT(AG170),$E170,$F170))-INDEX(INDIRECT(AG170),1,AN$28))*(10-INDEX(INDIRECT("times"&amp;AE$2),$F170,AN$28))/10</f>
        <v>0</v>
      </c>
      <c r="AO170" s="63">
        <f ca="1">IF(OR(INDEX(INDIRECT("times"&amp;AE$2),$F170,AO$28)&gt;10,INDEX(INDIRECT(AG170),$E170,$F170)="",INDEX(INDIRECT(AG170),$E170,$F170)&gt;=INDEX(INDIRECT(AG170),1,AO$28)),0,(INDEX(INDIRECT(AG170),$E170,$F170))-INDEX(INDIRECT(AG170),1,AO$28))*(10-INDEX(INDIRECT("times"&amp;AE$2),$F170,AO$28))/10</f>
        <v>0</v>
      </c>
      <c r="AP170" s="63">
        <f ca="1">IF(OR(INDEX(INDIRECT("times"&amp;AE$2),$F170,AP$28)&gt;10,INDEX(INDIRECT(AG170),$E170,$F170)="",INDEX(INDIRECT(AG170),$E170,$F170)&gt;=INDEX(INDIRECT(AG170),1,AP$28)),0,(INDEX(INDIRECT(AG170),$E170,$F170))-INDEX(INDIRECT(AG170),1,AP$28))*(10-INDEX(INDIRECT("times"&amp;AE$2),$F170,AP$28))/10</f>
        <v>0</v>
      </c>
      <c r="AQ170" s="63">
        <f ca="1">IF(OR(INDEX(INDIRECT("times"&amp;AE$2),$F170,AQ$28)&gt;10,INDEX(INDIRECT(AG170),$E170,$F170)="",INDEX(INDIRECT(AG170),$E170,$F170)&gt;=INDEX(INDIRECT(AG170),1,AQ$28)),0,(INDEX(INDIRECT(AG170),$E170,$F170))-INDEX(INDIRECT(AG170),1,AQ$28))*(10-INDEX(INDIRECT("times"&amp;AE$2),$F170,AQ$28))/10</f>
        <v>0</v>
      </c>
      <c r="AR170" s="63">
        <f ca="1">IF(OR(INDEX(INDIRECT("times"&amp;AE$2),$F170,AR$28)&gt;10,INDEX(INDIRECT(AG170),$E170,$F170)="",INDEX(INDIRECT(AG170),$E170,$F170)&gt;=INDEX(INDIRECT(AG170),1,AR$28)),0,(INDEX(INDIRECT(AG170),$E170,$F170))-INDEX(INDIRECT(AG170),1,AR$28))*(10-INDEX(INDIRECT("times"&amp;AE$2),$F170,AR$28))/10</f>
        <v>0</v>
      </c>
      <c r="AS170" s="63">
        <f ca="1">IF(OR(INDEX(INDIRECT("times"&amp;AE$2),$F170,AS$28)&gt;10,INDEX(INDIRECT(AG170),$E170,$F170)="",INDEX(INDIRECT(AG170),$E170,$F170)&gt;=INDEX(INDIRECT(AG170),1,AS$28)),0,(INDEX(INDIRECT(AG170),$E170,$F170))-INDEX(INDIRECT(AG170),1,AS$28))*(10-INDEX(INDIRECT("times"&amp;AE$2),$F170,AS$28))/10</f>
        <v>0</v>
      </c>
      <c r="AT170" s="63">
        <f ca="1">IF(OR(INDEX(INDIRECT("times"&amp;AE$2),$F170,AT$28)&gt;10,INDEX(INDIRECT(AG170),$E170,$F170)="",INDEX(INDIRECT(AG170),$E170,$F170)&gt;=INDEX(INDIRECT(AG170),1,AT$28)),0,(INDEX(INDIRECT(AG170),$E170,$F170))-INDEX(INDIRECT(AG170),1,AT$28))*(10-INDEX(INDIRECT("times"&amp;AE$2),$F170,AT$28))/10</f>
        <v>0</v>
      </c>
      <c r="AU170" s="63">
        <f ca="1">IF(OR(INDEX(INDIRECT("times"&amp;AE$2),$F170,AU$28)&gt;10,INDEX(INDIRECT(AG170),$E170,$F170)="",INDEX(INDIRECT(AG170),$E170,$F170)&gt;=INDEX(INDIRECT(AG170),1,AU$28)),0,(INDEX(INDIRECT(AG170),$E170,$F170))-INDEX(INDIRECT(AG170),1,AU$28))*(10-INDEX(INDIRECT("times"&amp;AE$2),$F170,AU$28))/10</f>
        <v>0</v>
      </c>
      <c r="AV170" s="63">
        <f ca="1">IF(OR(INDEX(INDIRECT("times"&amp;AE$2),$F170,AV$28)&gt;10,INDEX(INDIRECT(AG170),$E170,$F170)="",INDEX(INDIRECT(AG170),$E170,$F170)&gt;=INDEX(INDIRECT(AG170),1,AV$28)),0,(INDEX(INDIRECT(AG170),$E170,$F170))-INDEX(INDIRECT(AG170),1,AV$28))*(10-INDEX(INDIRECT("times"&amp;AE$2),$F170,AV$28))/10</f>
        <v>0</v>
      </c>
      <c r="AW170" s="63">
        <f ca="1">IF(OR(INDEX(INDIRECT("times"&amp;AE$2),$F170,AW$28)&gt;10,INDEX(INDIRECT(AG170),$E170,$F170)="",INDEX(INDIRECT(AG170),$E170,$F170)&gt;=INDEX(INDIRECT(AG170),1,AW$28)),0,(INDEX(INDIRECT(AG170),$E170,$F170))-INDEX(INDIRECT(AG170),1,AW$28))*(10-INDEX(INDIRECT("times"&amp;AE$2),$F170,AW$28))/10</f>
        <v>0</v>
      </c>
      <c r="AX170" s="63">
        <f ca="1">IF(OR(INDEX(INDIRECT("times"&amp;AE$2),$F170,AX$28)&gt;10,INDEX(INDIRECT(AG170),$E170,$F170)="",INDEX(INDIRECT(AG170),$E170,$F170)&gt;=INDEX(INDIRECT(AG170),1,AX$28)),0,(INDEX(INDIRECT(AG170),$E170,$F170))-INDEX(INDIRECT(AG170),1,AX$28))*(10-INDEX(INDIRECT("times"&amp;AE$2),$F170,AX$28))/10</f>
        <v>0</v>
      </c>
      <c r="AY170" s="63">
        <f ca="1">IF(OR(INDEX(INDIRECT("times"&amp;AE$2),$F170,AY$28)&gt;10,INDEX(INDIRECT(AG170),$E170,$F170)="",INDEX(INDIRECT(AG170),$E170,$F170)&gt;=INDEX(INDIRECT(AG170),1,AY$28)),0,(INDEX(INDIRECT(AG170),$E170,$F170))-INDEX(INDIRECT(AG170),1,AY$28))*(10-INDEX(INDIRECT("times"&amp;AE$2),$F170,AY$28))/10</f>
        <v>0</v>
      </c>
      <c r="AZ170" s="63">
        <f ca="1">IF(OR(INDEX(INDIRECT("times"&amp;AE$2),$F170,AZ$28)&gt;10,INDEX(INDIRECT(AG170),$E170,$F170)="",INDEX(INDIRECT(AG170),$E170,$F170)&gt;=INDEX(INDIRECT(AG170),1,AZ$28)),0,(INDEX(INDIRECT(AG170),$E170,$F170))-INDEX(INDIRECT(AG170),1,AZ$28))*(10-INDEX(INDIRECT("times"&amp;AE$2),$F170,AZ$28))/10</f>
        <v>0</v>
      </c>
      <c r="BA170" s="63">
        <f ca="1">IF(OR(INDEX(INDIRECT("times"&amp;AE$2),$F170,BA$28)&gt;10,INDEX(INDIRECT(AG170),$E170,$F170)="",INDEX(INDIRECT(AG170),$E170,$F170)&gt;=INDEX(INDIRECT(AG170),1,BA$28)),0,(INDEX(INDIRECT(AG170),$E170,$F170))-INDEX(INDIRECT(AG170),1,BA$28))*(10-INDEX(INDIRECT("times"&amp;AE$2),$F170,BA$28))/10</f>
        <v>0</v>
      </c>
      <c r="BB170" s="63">
        <f ca="1">IF(OR(INDEX(INDIRECT("times"&amp;AE$2),$F170,BB$28)&gt;10,INDEX(INDIRECT(AG170),$E170,$F170)="",INDEX(INDIRECT(AG170),$E170,$F170)&gt;=INDEX(INDIRECT(AG170),1,BB$28)),0,(INDEX(INDIRECT(AG170),$E170,$F170))-INDEX(INDIRECT(AG170),1,BB$28))*(10-INDEX(INDIRECT("times"&amp;AE$2),$F170,BB$28))/10</f>
        <v>0</v>
      </c>
      <c r="BC170" s="63">
        <f ca="1">IF(OR(INDEX(INDIRECT("times"&amp;AE$2),$F170,BC$28)&gt;10,INDEX(INDIRECT(AG170),$E170,$F170)="",INDEX(INDIRECT(AG170),$E170,$F170)&gt;=INDEX(INDIRECT(AG170),1,BC$28)),0,(INDEX(INDIRECT(AG170),$E170,$F170))-INDEX(INDIRECT(AG170),1,BC$28))*(10-INDEX(INDIRECT("times"&amp;AE$2),$F170,BC$28))/10</f>
        <v>0</v>
      </c>
      <c r="BD170" s="64">
        <f ca="1">IF(OR(INDEX(INDIRECT("times"&amp;AE$2),$F170,BD$28)&gt;10,INDEX(INDIRECT(AG170),$E170,$F170)="",INDEX(INDIRECT(AG170),$E170,$F170)&gt;=INDEX(INDIRECT(AG170),1,BD$28)),0,(INDEX(INDIRECT(AG170),$E170,$F170))-INDEX(INDIRECT(AG170),1,BD$28))*(10-INDEX(INDIRECT("times"&amp;AE$2),$F170,BD$28))/10</f>
        <v>0</v>
      </c>
      <c r="BE170" s="201">
        <v>2</v>
      </c>
      <c r="BG170" s="18" t="s">
        <v>211</v>
      </c>
      <c r="BH170" s="122">
        <f>BG131</f>
        <v>1</v>
      </c>
      <c r="BI170" s="122" t="str">
        <f>BG132</f>
        <v>lei1834</v>
      </c>
      <c r="BJ170" s="210" t="str">
        <f t="shared" si="600"/>
        <v>core1_lei1834</v>
      </c>
      <c r="BK170" s="122">
        <v>5</v>
      </c>
      <c r="BL170" s="33">
        <v>2</v>
      </c>
      <c r="BM170" s="62">
        <f ca="1">IF(OR(INDEX(INDIRECT("times"&amp;BH$2),$F170,BM$28)&gt;10,INDEX(INDIRECT(BJ170),$E170,$F170)="",INDEX(INDIRECT(BJ170),$E170,$F170)&gt;=INDEX(INDIRECT(BJ170),1,BM$28)),0,(INDEX(INDIRECT(BJ170),$E170,$F170))-INDEX(INDIRECT(BJ170),1,BM$28))*(10-INDEX(INDIRECT("times"&amp;BH$2),$F170,BM$28))/10</f>
        <v>0</v>
      </c>
      <c r="BN170" s="63">
        <f ca="1">IF(OR(INDEX(INDIRECT("times"&amp;BH$2),$F170,BN$28)&gt;10,INDEX(INDIRECT(BJ170),$E170,$F170)="",INDEX(INDIRECT(BJ170),$E170,$F170)&gt;=INDEX(INDIRECT(BJ170),1,BN$28)),0,(INDEX(INDIRECT(BJ170),$E170,$F170))-INDEX(INDIRECT(BJ170),1,BN$28))*(10-INDEX(INDIRECT("times"&amp;BH$2),$F170,BN$28))/10</f>
        <v>0</v>
      </c>
      <c r="BO170" s="63">
        <f ca="1">IF(OR(INDEX(INDIRECT("times"&amp;BH$2),$F170,BO$28)&gt;10,INDEX(INDIRECT(BJ170),$E170,$F170)="",INDEX(INDIRECT(BJ170),$E170,$F170)&gt;=INDEX(INDIRECT(BJ170),1,BO$28)),0,(INDEX(INDIRECT(BJ170),$E170,$F170))-INDEX(INDIRECT(BJ170),1,BO$28))*(10-INDEX(INDIRECT("times"&amp;BH$2),$F170,BO$28))/10</f>
        <v>0</v>
      </c>
      <c r="BP170" s="63">
        <f ca="1">IF(OR(INDEX(INDIRECT("times"&amp;BH$2),$F170,BP$28)&gt;10,INDEX(INDIRECT(BJ170),$E170,$F170)="",INDEX(INDIRECT(BJ170),$E170,$F170)&gt;=INDEX(INDIRECT(BJ170),1,BP$28)),0,(INDEX(INDIRECT(BJ170),$E170,$F170))-INDEX(INDIRECT(BJ170),1,BP$28))*(10-INDEX(INDIRECT("times"&amp;BH$2),$F170,BP$28))/10</f>
        <v>0</v>
      </c>
      <c r="BQ170" s="63">
        <f ca="1">IF(OR(INDEX(INDIRECT("times"&amp;BH$2),$F170,BQ$28)&gt;10,INDEX(INDIRECT(BJ170),$E170,$F170)="",INDEX(INDIRECT(BJ170),$E170,$F170)&gt;=INDEX(INDIRECT(BJ170),1,BQ$28)),0,(INDEX(INDIRECT(BJ170),$E170,$F170))-INDEX(INDIRECT(BJ170),1,BQ$28))*(10-INDEX(INDIRECT("times"&amp;BH$2),$F170,BQ$28))/10</f>
        <v>0</v>
      </c>
      <c r="BR170" s="63">
        <f ca="1">IF(OR(INDEX(INDIRECT("times"&amp;BH$2),$F170,BR$28)&gt;10,INDEX(INDIRECT(BJ170),$E170,$F170)="",INDEX(INDIRECT(BJ170),$E170,$F170)&gt;=INDEX(INDIRECT(BJ170),1,BR$28)),0,(INDEX(INDIRECT(BJ170),$E170,$F170))-INDEX(INDIRECT(BJ170),1,BR$28))*(10-INDEX(INDIRECT("times"&amp;BH$2),$F170,BR$28))/10</f>
        <v>0</v>
      </c>
      <c r="BS170" s="63">
        <f ca="1">IF(OR(INDEX(INDIRECT("times"&amp;BH$2),$F170,BS$28)&gt;10,INDEX(INDIRECT(BJ170),$E170,$F170)="",INDEX(INDIRECT(BJ170),$E170,$F170)&gt;=INDEX(INDIRECT(BJ170),1,BS$28)),0,(INDEX(INDIRECT(BJ170),$E170,$F170))-INDEX(INDIRECT(BJ170),1,BS$28))*(10-INDEX(INDIRECT("times"&amp;BH$2),$F170,BS$28))/10</f>
        <v>0</v>
      </c>
      <c r="BT170" s="63">
        <f ca="1">IF(OR(INDEX(INDIRECT("times"&amp;BH$2),$F170,BT$28)&gt;10,INDEX(INDIRECT(BJ170),$E170,$F170)="",INDEX(INDIRECT(BJ170),$E170,$F170)&gt;=INDEX(INDIRECT(BJ170),1,BT$28)),0,(INDEX(INDIRECT(BJ170),$E170,$F170))-INDEX(INDIRECT(BJ170),1,BT$28))*(10-INDEX(INDIRECT("times"&amp;BH$2),$F170,BT$28))/10</f>
        <v>0</v>
      </c>
      <c r="BU170" s="63">
        <f ca="1">IF(OR(INDEX(INDIRECT("times"&amp;BH$2),$F170,BU$28)&gt;10,INDEX(INDIRECT(BJ170),$E170,$F170)="",INDEX(INDIRECT(BJ170),$E170,$F170)&gt;=INDEX(INDIRECT(BJ170),1,BU$28)),0,(INDEX(INDIRECT(BJ170),$E170,$F170))-INDEX(INDIRECT(BJ170),1,BU$28))*(10-INDEX(INDIRECT("times"&amp;BH$2),$F170,BU$28))/10</f>
        <v>0</v>
      </c>
      <c r="BV170" s="63">
        <f ca="1">IF(OR(INDEX(INDIRECT("times"&amp;BH$2),$F170,BV$28)&gt;10,INDEX(INDIRECT(BJ170),$E170,$F170)="",INDEX(INDIRECT(BJ170),$E170,$F170)&gt;=INDEX(INDIRECT(BJ170),1,BV$28)),0,(INDEX(INDIRECT(BJ170),$E170,$F170))-INDEX(INDIRECT(BJ170),1,BV$28))*(10-INDEX(INDIRECT("times"&amp;BH$2),$F170,BV$28))/10</f>
        <v>0</v>
      </c>
      <c r="BW170" s="63">
        <f ca="1">IF(OR(INDEX(INDIRECT("times"&amp;BH$2),$F170,BW$28)&gt;10,INDEX(INDIRECT(BJ170),$E170,$F170)="",INDEX(INDIRECT(BJ170),$E170,$F170)&gt;=INDEX(INDIRECT(BJ170),1,BW$28)),0,(INDEX(INDIRECT(BJ170),$E170,$F170))-INDEX(INDIRECT(BJ170),1,BW$28))*(10-INDEX(INDIRECT("times"&amp;BH$2),$F170,BW$28))/10</f>
        <v>0</v>
      </c>
      <c r="BX170" s="63">
        <f ca="1">IF(OR(INDEX(INDIRECT("times"&amp;BH$2),$F170,BX$28)&gt;10,INDEX(INDIRECT(BJ170),$E170,$F170)="",INDEX(INDIRECT(BJ170),$E170,$F170)&gt;=INDEX(INDIRECT(BJ170),1,BX$28)),0,(INDEX(INDIRECT(BJ170),$E170,$F170))-INDEX(INDIRECT(BJ170),1,BX$28))*(10-INDEX(INDIRECT("times"&amp;BH$2),$F170,BX$28))/10</f>
        <v>0</v>
      </c>
      <c r="BY170" s="63">
        <f ca="1">IF(OR(INDEX(INDIRECT("times"&amp;BH$2),$F170,BY$28)&gt;10,INDEX(INDIRECT(BJ170),$E170,$F170)="",INDEX(INDIRECT(BJ170),$E170,$F170)&gt;=INDEX(INDIRECT(BJ170),1,BY$28)),0,(INDEX(INDIRECT(BJ170),$E170,$F170))-INDEX(INDIRECT(BJ170),1,BY$28))*(10-INDEX(INDIRECT("times"&amp;BH$2),$F170,BY$28))/10</f>
        <v>0</v>
      </c>
      <c r="BZ170" s="63">
        <f ca="1">IF(OR(INDEX(INDIRECT("times"&amp;BH$2),$F170,BZ$28)&gt;10,INDEX(INDIRECT(BJ170),$E170,$F170)="",INDEX(INDIRECT(BJ170),$E170,$F170)&gt;=INDEX(INDIRECT(BJ170),1,BZ$28)),0,(INDEX(INDIRECT(BJ170),$E170,$F170))-INDEX(INDIRECT(BJ170),1,BZ$28))*(10-INDEX(INDIRECT("times"&amp;BH$2),$F170,BZ$28))/10</f>
        <v>0</v>
      </c>
      <c r="CA170" s="63">
        <f ca="1">IF(OR(INDEX(INDIRECT("times"&amp;BH$2),$F170,CA$28)&gt;10,INDEX(INDIRECT(BJ170),$E170,$F170)="",INDEX(INDIRECT(BJ170),$E170,$F170)&gt;=INDEX(INDIRECT(BJ170),1,CA$28)),0,(INDEX(INDIRECT(BJ170),$E170,$F170))-INDEX(INDIRECT(BJ170),1,CA$28))*(10-INDEX(INDIRECT("times"&amp;BH$2),$F170,CA$28))/10</f>
        <v>0</v>
      </c>
      <c r="CB170" s="63">
        <f ca="1">IF(OR(INDEX(INDIRECT("times"&amp;BH$2),$F170,CB$28)&gt;10,INDEX(INDIRECT(BJ170),$E170,$F170)="",INDEX(INDIRECT(BJ170),$E170,$F170)&gt;=INDEX(INDIRECT(BJ170),1,CB$28)),0,(INDEX(INDIRECT(BJ170),$E170,$F170))-INDEX(INDIRECT(BJ170),1,CB$28))*(10-INDEX(INDIRECT("times"&amp;BH$2),$F170,CB$28))/10</f>
        <v>0</v>
      </c>
      <c r="CC170" s="63">
        <f ca="1">IF(OR(INDEX(INDIRECT("times"&amp;BH$2),$F170,CC$28)&gt;10,INDEX(INDIRECT(BJ170),$E170,$F170)="",INDEX(INDIRECT(BJ170),$E170,$F170)&gt;=INDEX(INDIRECT(BJ170),1,CC$28)),0,(INDEX(INDIRECT(BJ170),$E170,$F170))-INDEX(INDIRECT(BJ170),1,CC$28))*(10-INDEX(INDIRECT("times"&amp;BH$2),$F170,CC$28))/10</f>
        <v>0</v>
      </c>
      <c r="CD170" s="63">
        <f ca="1">IF(OR(INDEX(INDIRECT("times"&amp;BH$2),$F170,CD$28)&gt;10,INDEX(INDIRECT(BJ170),$E170,$F170)="",INDEX(INDIRECT(BJ170),$E170,$F170)&gt;=INDEX(INDIRECT(BJ170),1,CD$28)),0,(INDEX(INDIRECT(BJ170),$E170,$F170))-INDEX(INDIRECT(BJ170),1,CD$28))*(10-INDEX(INDIRECT("times"&amp;BH$2),$F170,CD$28))/10</f>
        <v>0</v>
      </c>
      <c r="CE170" s="63">
        <f ca="1">IF(OR(INDEX(INDIRECT("times"&amp;BH$2),$F170,CE$28)&gt;10,INDEX(INDIRECT(BJ170),$E170,$F170)="",INDEX(INDIRECT(BJ170),$E170,$F170)&gt;=INDEX(INDIRECT(BJ170),1,CE$28)),0,(INDEX(INDIRECT(BJ170),$E170,$F170))-INDEX(INDIRECT(BJ170),1,CE$28))*(10-INDEX(INDIRECT("times"&amp;BH$2),$F170,CE$28))/10</f>
        <v>0</v>
      </c>
      <c r="CF170" s="63">
        <f ca="1">IF(OR(INDEX(INDIRECT("times"&amp;BH$2),$F170,CF$28)&gt;10,INDEX(INDIRECT(BJ170),$E170,$F170)="",INDEX(INDIRECT(BJ170),$E170,$F170)&gt;=INDEX(INDIRECT(BJ170),1,CF$28)),0,(INDEX(INDIRECT(BJ170),$E170,$F170))-INDEX(INDIRECT(BJ170),1,CF$28))*(10-INDEX(INDIRECT("times"&amp;BH$2),$F170,CF$28))/10</f>
        <v>0</v>
      </c>
      <c r="CG170" s="64">
        <f ca="1">IF(OR(INDEX(INDIRECT("times"&amp;BH$2),$F170,CG$28)&gt;10,INDEX(INDIRECT(BJ170),$E170,$F170)="",INDEX(INDIRECT(BJ170),$E170,$F170)&gt;=INDEX(INDIRECT(BJ170),1,CG$28)),0,(INDEX(INDIRECT(BJ170),$E170,$F170))-INDEX(INDIRECT(BJ170),1,CG$28))*(10-INDEX(INDIRECT("times"&amp;BH$2),$F170,CG$28))/10</f>
        <v>0</v>
      </c>
      <c r="CH170" s="201">
        <v>2</v>
      </c>
      <c r="CJ170" s="18" t="s">
        <v>211</v>
      </c>
      <c r="CK170" s="122">
        <f>CJ131</f>
        <v>1</v>
      </c>
      <c r="CL170" s="122" t="str">
        <f>CJ132</f>
        <v>work3564</v>
      </c>
      <c r="CM170" s="210" t="str">
        <f t="shared" si="601"/>
        <v>core1_work3564</v>
      </c>
      <c r="CN170" s="122">
        <v>5</v>
      </c>
      <c r="CO170" s="33">
        <v>2</v>
      </c>
      <c r="CP170" s="62">
        <f ca="1">IF(OR(INDEX(INDIRECT("times"&amp;CK$2),$F170,CP$28)&gt;10,INDEX(INDIRECT(CM170),$E170,$F170)="",INDEX(INDIRECT(CM170),$E170,$F170)&gt;=INDEX(INDIRECT(CM170),1,CP$28)),0,(INDEX(INDIRECT(CM170),$E170,$F170))-INDEX(INDIRECT(CM170),1,CP$28))*(10-INDEX(INDIRECT("times"&amp;CK$2),$F170,CP$28))/10</f>
        <v>0</v>
      </c>
      <c r="CQ170" s="63">
        <f ca="1">IF(OR(INDEX(INDIRECT("times"&amp;CK$2),$F170,CQ$28)&gt;10,INDEX(INDIRECT(CM170),$E170,$F170)="",INDEX(INDIRECT(CM170),$E170,$F170)&gt;=INDEX(INDIRECT(CM170),1,CQ$28)),0,(INDEX(INDIRECT(CM170),$E170,$F170))-INDEX(INDIRECT(CM170),1,CQ$28))*(10-INDEX(INDIRECT("times"&amp;CK$2),$F170,CQ$28))/10</f>
        <v>0</v>
      </c>
      <c r="CR170" s="63">
        <f ca="1">IF(OR(INDEX(INDIRECT("times"&amp;CK$2),$F170,CR$28)&gt;10,INDEX(INDIRECT(CM170),$E170,$F170)="",INDEX(INDIRECT(CM170),$E170,$F170)&gt;=INDEX(INDIRECT(CM170),1,CR$28)),0,(INDEX(INDIRECT(CM170),$E170,$F170))-INDEX(INDIRECT(CM170),1,CR$28))*(10-INDEX(INDIRECT("times"&amp;CK$2),$F170,CR$28))/10</f>
        <v>0</v>
      </c>
      <c r="CS170" s="63">
        <f ca="1">IF(OR(INDEX(INDIRECT("times"&amp;CK$2),$F170,CS$28)&gt;10,INDEX(INDIRECT(CM170),$E170,$F170)="",INDEX(INDIRECT(CM170),$E170,$F170)&gt;=INDEX(INDIRECT(CM170),1,CS$28)),0,(INDEX(INDIRECT(CM170),$E170,$F170))-INDEX(INDIRECT(CM170),1,CS$28))*(10-INDEX(INDIRECT("times"&amp;CK$2),$F170,CS$28))/10</f>
        <v>0</v>
      </c>
      <c r="CT170" s="63">
        <f ca="1">IF(OR(INDEX(INDIRECT("times"&amp;CK$2),$F170,CT$28)&gt;10,INDEX(INDIRECT(CM170),$E170,$F170)="",INDEX(INDIRECT(CM170),$E170,$F170)&gt;=INDEX(INDIRECT(CM170),1,CT$28)),0,(INDEX(INDIRECT(CM170),$E170,$F170))-INDEX(INDIRECT(CM170),1,CT$28))*(10-INDEX(INDIRECT("times"&amp;CK$2),$F170,CT$28))/10</f>
        <v>0</v>
      </c>
      <c r="CU170" s="63">
        <f ca="1">IF(OR(INDEX(INDIRECT("times"&amp;CK$2),$F170,CU$28)&gt;10,INDEX(INDIRECT(CM170),$E170,$F170)="",INDEX(INDIRECT(CM170),$E170,$F170)&gt;=INDEX(INDIRECT(CM170),1,CU$28)),0,(INDEX(INDIRECT(CM170),$E170,$F170))-INDEX(INDIRECT(CM170),1,CU$28))*(10-INDEX(INDIRECT("times"&amp;CK$2),$F170,CU$28))/10</f>
        <v>0</v>
      </c>
      <c r="CV170" s="63">
        <f ca="1">IF(OR(INDEX(INDIRECT("times"&amp;CK$2),$F170,CV$28)&gt;10,INDEX(INDIRECT(CM170),$E170,$F170)="",INDEX(INDIRECT(CM170),$E170,$F170)&gt;=INDEX(INDIRECT(CM170),1,CV$28)),0,(INDEX(INDIRECT(CM170),$E170,$F170))-INDEX(INDIRECT(CM170),1,CV$28))*(10-INDEX(INDIRECT("times"&amp;CK$2),$F170,CV$28))/10</f>
        <v>0</v>
      </c>
      <c r="CW170" s="63">
        <f ca="1">IF(OR(INDEX(INDIRECT("times"&amp;CK$2),$F170,CW$28)&gt;10,INDEX(INDIRECT(CM170),$E170,$F170)="",INDEX(INDIRECT(CM170),$E170,$F170)&gt;=INDEX(INDIRECT(CM170),1,CW$28)),0,(INDEX(INDIRECT(CM170),$E170,$F170))-INDEX(INDIRECT(CM170),1,CW$28))*(10-INDEX(INDIRECT("times"&amp;CK$2),$F170,CW$28))/10</f>
        <v>0</v>
      </c>
      <c r="CX170" s="63">
        <f ca="1">IF(OR(INDEX(INDIRECT("times"&amp;CK$2),$F170,CX$28)&gt;10,INDEX(INDIRECT(CM170),$E170,$F170)="",INDEX(INDIRECT(CM170),$E170,$F170)&gt;=INDEX(INDIRECT(CM170),1,CX$28)),0,(INDEX(INDIRECT(CM170),$E170,$F170))-INDEX(INDIRECT(CM170),1,CX$28))*(10-INDEX(INDIRECT("times"&amp;CK$2),$F170,CX$28))/10</f>
        <v>0</v>
      </c>
      <c r="CY170" s="63">
        <f ca="1">IF(OR(INDEX(INDIRECT("times"&amp;CK$2),$F170,CY$28)&gt;10,INDEX(INDIRECT(CM170),$E170,$F170)="",INDEX(INDIRECT(CM170),$E170,$F170)&gt;=INDEX(INDIRECT(CM170),1,CY$28)),0,(INDEX(INDIRECT(CM170),$E170,$F170))-INDEX(INDIRECT(CM170),1,CY$28))*(10-INDEX(INDIRECT("times"&amp;CK$2),$F170,CY$28))/10</f>
        <v>0</v>
      </c>
      <c r="CZ170" s="63">
        <f ca="1">IF(OR(INDEX(INDIRECT("times"&amp;CK$2),$F170,CZ$28)&gt;10,INDEX(INDIRECT(CM170),$E170,$F170)="",INDEX(INDIRECT(CM170),$E170,$F170)&gt;=INDEX(INDIRECT(CM170),1,CZ$28)),0,(INDEX(INDIRECT(CM170),$E170,$F170))-INDEX(INDIRECT(CM170),1,CZ$28))*(10-INDEX(INDIRECT("times"&amp;CK$2),$F170,CZ$28))/10</f>
        <v>0</v>
      </c>
      <c r="DA170" s="63">
        <f ca="1">IF(OR(INDEX(INDIRECT("times"&amp;CK$2),$F170,DA$28)&gt;10,INDEX(INDIRECT(CM170),$E170,$F170)="",INDEX(INDIRECT(CM170),$E170,$F170)&gt;=INDEX(INDIRECT(CM170),1,DA$28)),0,(INDEX(INDIRECT(CM170),$E170,$F170))-INDEX(INDIRECT(CM170),1,DA$28))*(10-INDEX(INDIRECT("times"&amp;CK$2),$F170,DA$28))/10</f>
        <v>0</v>
      </c>
      <c r="DB170" s="63">
        <f ca="1">IF(OR(INDEX(INDIRECT("times"&amp;CK$2),$F170,DB$28)&gt;10,INDEX(INDIRECT(CM170),$E170,$F170)="",INDEX(INDIRECT(CM170),$E170,$F170)&gt;=INDEX(INDIRECT(CM170),1,DB$28)),0,(INDEX(INDIRECT(CM170),$E170,$F170))-INDEX(INDIRECT(CM170),1,DB$28))*(10-INDEX(INDIRECT("times"&amp;CK$2),$F170,DB$28))/10</f>
        <v>0</v>
      </c>
      <c r="DC170" s="63">
        <f ca="1">IF(OR(INDEX(INDIRECT("times"&amp;CK$2),$F170,DC$28)&gt;10,INDEX(INDIRECT(CM170),$E170,$F170)="",INDEX(INDIRECT(CM170),$E170,$F170)&gt;=INDEX(INDIRECT(CM170),1,DC$28)),0,(INDEX(INDIRECT(CM170),$E170,$F170))-INDEX(INDIRECT(CM170),1,DC$28))*(10-INDEX(INDIRECT("times"&amp;CK$2),$F170,DC$28))/10</f>
        <v>0</v>
      </c>
      <c r="DD170" s="63">
        <f ca="1">IF(OR(INDEX(INDIRECT("times"&amp;CK$2),$F170,DD$28)&gt;10,INDEX(INDIRECT(CM170),$E170,$F170)="",INDEX(INDIRECT(CM170),$E170,$F170)&gt;=INDEX(INDIRECT(CM170),1,DD$28)),0,(INDEX(INDIRECT(CM170),$E170,$F170))-INDEX(INDIRECT(CM170),1,DD$28))*(10-INDEX(INDIRECT("times"&amp;CK$2),$F170,DD$28))/10</f>
        <v>0</v>
      </c>
      <c r="DE170" s="63">
        <f ca="1">IF(OR(INDEX(INDIRECT("times"&amp;CK$2),$F170,DE$28)&gt;10,INDEX(INDIRECT(CM170),$E170,$F170)="",INDEX(INDIRECT(CM170),$E170,$F170)&gt;=INDEX(INDIRECT(CM170),1,DE$28)),0,(INDEX(INDIRECT(CM170),$E170,$F170))-INDEX(INDIRECT(CM170),1,DE$28))*(10-INDEX(INDIRECT("times"&amp;CK$2),$F170,DE$28))/10</f>
        <v>0</v>
      </c>
      <c r="DF170" s="63">
        <f ca="1">IF(OR(INDEX(INDIRECT("times"&amp;CK$2),$F170,DF$28)&gt;10,INDEX(INDIRECT(CM170),$E170,$F170)="",INDEX(INDIRECT(CM170),$E170,$F170)&gt;=INDEX(INDIRECT(CM170),1,DF$28)),0,(INDEX(INDIRECT(CM170),$E170,$F170))-INDEX(INDIRECT(CM170),1,DF$28))*(10-INDEX(INDIRECT("times"&amp;CK$2),$F170,DF$28))/10</f>
        <v>0</v>
      </c>
      <c r="DG170" s="63">
        <f ca="1">IF(OR(INDEX(INDIRECT("times"&amp;CK$2),$F170,DG$28)&gt;10,INDEX(INDIRECT(CM170),$E170,$F170)="",INDEX(INDIRECT(CM170),$E170,$F170)&gt;=INDEX(INDIRECT(CM170),1,DG$28)),0,(INDEX(INDIRECT(CM170),$E170,$F170))-INDEX(INDIRECT(CM170),1,DG$28))*(10-INDEX(INDIRECT("times"&amp;CK$2),$F170,DG$28))/10</f>
        <v>0</v>
      </c>
      <c r="DH170" s="63">
        <f ca="1">IF(OR(INDEX(INDIRECT("times"&amp;CK$2),$F170,DH$28)&gt;10,INDEX(INDIRECT(CM170),$E170,$F170)="",INDEX(INDIRECT(CM170),$E170,$F170)&gt;=INDEX(INDIRECT(CM170),1,DH$28)),0,(INDEX(INDIRECT(CM170),$E170,$F170))-INDEX(INDIRECT(CM170),1,DH$28))*(10-INDEX(INDIRECT("times"&amp;CK$2),$F170,DH$28))/10</f>
        <v>0</v>
      </c>
      <c r="DI170" s="63">
        <f ca="1">IF(OR(INDEX(INDIRECT("times"&amp;CK$2),$F170,DI$28)&gt;10,INDEX(INDIRECT(CM170),$E170,$F170)="",INDEX(INDIRECT(CM170),$E170,$F170)&gt;=INDEX(INDIRECT(CM170),1,DI$28)),0,(INDEX(INDIRECT(CM170),$E170,$F170))-INDEX(INDIRECT(CM170),1,DI$28))*(10-INDEX(INDIRECT("times"&amp;CK$2),$F170,DI$28))/10</f>
        <v>0</v>
      </c>
      <c r="DJ170" s="64">
        <f ca="1">IF(OR(INDEX(INDIRECT("times"&amp;CK$2),$F170,DJ$28)&gt;10,INDEX(INDIRECT(CM170),$E170,$F170)="",INDEX(INDIRECT(CM170),$E170,$F170)&gt;=INDEX(INDIRECT(CM170),1,DJ$28)),0,(INDEX(INDIRECT(CM170),$E170,$F170))-INDEX(INDIRECT(CM170),1,DJ$28))*(10-INDEX(INDIRECT("times"&amp;CK$2),$F170,DJ$28))/10</f>
        <v>0</v>
      </c>
      <c r="DK170" s="201">
        <v>2</v>
      </c>
      <c r="DM170" s="18" t="s">
        <v>211</v>
      </c>
      <c r="DN170" s="122">
        <f>DM131</f>
        <v>1</v>
      </c>
      <c r="DO170" s="122" t="str">
        <f>DM132</f>
        <v>shop3564</v>
      </c>
      <c r="DP170" s="210" t="str">
        <f t="shared" si="602"/>
        <v>core1_shop3564</v>
      </c>
      <c r="DQ170" s="122">
        <v>5</v>
      </c>
      <c r="DR170" s="33">
        <v>2</v>
      </c>
      <c r="DS170" s="62">
        <f ca="1">IF(OR(INDEX(INDIRECT("times"&amp;DN$2),$F170,DS$28)&gt;10,INDEX(INDIRECT(DP170),$E170,$F170)="",INDEX(INDIRECT(DP170),$E170,$F170)&gt;=INDEX(INDIRECT(DP170),1,DS$28)),0,(INDEX(INDIRECT(DP170),$E170,$F170))-INDEX(INDIRECT(DP170),1,DS$28))*(10-INDEX(INDIRECT("times"&amp;DN$2),$F170,DS$28))/10</f>
        <v>0</v>
      </c>
      <c r="DT170" s="63">
        <f ca="1">IF(OR(INDEX(INDIRECT("times"&amp;DN$2),$F170,DT$28)&gt;10,INDEX(INDIRECT(DP170),$E170,$F170)="",INDEX(INDIRECT(DP170),$E170,$F170)&gt;=INDEX(INDIRECT(DP170),1,DT$28)),0,(INDEX(INDIRECT(DP170),$E170,$F170))-INDEX(INDIRECT(DP170),1,DT$28))*(10-INDEX(INDIRECT("times"&amp;DN$2),$F170,DT$28))/10</f>
        <v>0</v>
      </c>
      <c r="DU170" s="63">
        <f ca="1">IF(OR(INDEX(INDIRECT("times"&amp;DN$2),$F170,DU$28)&gt;10,INDEX(INDIRECT(DP170),$E170,$F170)="",INDEX(INDIRECT(DP170),$E170,$F170)&gt;=INDEX(INDIRECT(DP170),1,DU$28)),0,(INDEX(INDIRECT(DP170),$E170,$F170))-INDEX(INDIRECT(DP170),1,DU$28))*(10-INDEX(INDIRECT("times"&amp;DN$2),$F170,DU$28))/10</f>
        <v>0</v>
      </c>
      <c r="DV170" s="63">
        <f ca="1">IF(OR(INDEX(INDIRECT("times"&amp;DN$2),$F170,DV$28)&gt;10,INDEX(INDIRECT(DP170),$E170,$F170)="",INDEX(INDIRECT(DP170),$E170,$F170)&gt;=INDEX(INDIRECT(DP170),1,DV$28)),0,(INDEX(INDIRECT(DP170),$E170,$F170))-INDEX(INDIRECT(DP170),1,DV$28))*(10-INDEX(INDIRECT("times"&amp;DN$2),$F170,DV$28))/10</f>
        <v>0</v>
      </c>
      <c r="DW170" s="63">
        <f ca="1">IF(OR(INDEX(INDIRECT("times"&amp;DN$2),$F170,DW$28)&gt;10,INDEX(INDIRECT(DP170),$E170,$F170)="",INDEX(INDIRECT(DP170),$E170,$F170)&gt;=INDEX(INDIRECT(DP170),1,DW$28)),0,(INDEX(INDIRECT(DP170),$E170,$F170))-INDEX(INDIRECT(DP170),1,DW$28))*(10-INDEX(INDIRECT("times"&amp;DN$2),$F170,DW$28))/10</f>
        <v>0</v>
      </c>
      <c r="DX170" s="63">
        <f ca="1">IF(OR(INDEX(INDIRECT("times"&amp;DN$2),$F170,DX$28)&gt;10,INDEX(INDIRECT(DP170),$E170,$F170)="",INDEX(INDIRECT(DP170),$E170,$F170)&gt;=INDEX(INDIRECT(DP170),1,DX$28)),0,(INDEX(INDIRECT(DP170),$E170,$F170))-INDEX(INDIRECT(DP170),1,DX$28))*(10-INDEX(INDIRECT("times"&amp;DN$2),$F170,DX$28))/10</f>
        <v>0</v>
      </c>
      <c r="DY170" s="63">
        <f ca="1">IF(OR(INDEX(INDIRECT("times"&amp;DN$2),$F170,DY$28)&gt;10,INDEX(INDIRECT(DP170),$E170,$F170)="",INDEX(INDIRECT(DP170),$E170,$F170)&gt;=INDEX(INDIRECT(DP170),1,DY$28)),0,(INDEX(INDIRECT(DP170),$E170,$F170))-INDEX(INDIRECT(DP170),1,DY$28))*(10-INDEX(INDIRECT("times"&amp;DN$2),$F170,DY$28))/10</f>
        <v>0</v>
      </c>
      <c r="DZ170" s="63">
        <f ca="1">IF(OR(INDEX(INDIRECT("times"&amp;DN$2),$F170,DZ$28)&gt;10,INDEX(INDIRECT(DP170),$E170,$F170)="",INDEX(INDIRECT(DP170),$E170,$F170)&gt;=INDEX(INDIRECT(DP170),1,DZ$28)),0,(INDEX(INDIRECT(DP170),$E170,$F170))-INDEX(INDIRECT(DP170),1,DZ$28))*(10-INDEX(INDIRECT("times"&amp;DN$2),$F170,DZ$28))/10</f>
        <v>0</v>
      </c>
      <c r="EA170" s="63">
        <f ca="1">IF(OR(INDEX(INDIRECT("times"&amp;DN$2),$F170,EA$28)&gt;10,INDEX(INDIRECT(DP170),$E170,$F170)="",INDEX(INDIRECT(DP170),$E170,$F170)&gt;=INDEX(INDIRECT(DP170),1,EA$28)),0,(INDEX(INDIRECT(DP170),$E170,$F170))-INDEX(INDIRECT(DP170),1,EA$28))*(10-INDEX(INDIRECT("times"&amp;DN$2),$F170,EA$28))/10</f>
        <v>0</v>
      </c>
      <c r="EB170" s="63">
        <f ca="1">IF(OR(INDEX(INDIRECT("times"&amp;DN$2),$F170,EB$28)&gt;10,INDEX(INDIRECT(DP170),$E170,$F170)="",INDEX(INDIRECT(DP170),$E170,$F170)&gt;=INDEX(INDIRECT(DP170),1,EB$28)),0,(INDEX(INDIRECT(DP170),$E170,$F170))-INDEX(INDIRECT(DP170),1,EB$28))*(10-INDEX(INDIRECT("times"&amp;DN$2),$F170,EB$28))/10</f>
        <v>0</v>
      </c>
      <c r="EC170" s="63">
        <f ca="1">IF(OR(INDEX(INDIRECT("times"&amp;DN$2),$F170,EC$28)&gt;10,INDEX(INDIRECT(DP170),$E170,$F170)="",INDEX(INDIRECT(DP170),$E170,$F170)&gt;=INDEX(INDIRECT(DP170),1,EC$28)),0,(INDEX(INDIRECT(DP170),$E170,$F170))-INDEX(INDIRECT(DP170),1,EC$28))*(10-INDEX(INDIRECT("times"&amp;DN$2),$F170,EC$28))/10</f>
        <v>0</v>
      </c>
      <c r="ED170" s="63">
        <f ca="1">IF(OR(INDEX(INDIRECT("times"&amp;DN$2),$F170,ED$28)&gt;10,INDEX(INDIRECT(DP170),$E170,$F170)="",INDEX(INDIRECT(DP170),$E170,$F170)&gt;=INDEX(INDIRECT(DP170),1,ED$28)),0,(INDEX(INDIRECT(DP170),$E170,$F170))-INDEX(INDIRECT(DP170),1,ED$28))*(10-INDEX(INDIRECT("times"&amp;DN$2),$F170,ED$28))/10</f>
        <v>0</v>
      </c>
      <c r="EE170" s="63">
        <f ca="1">IF(OR(INDEX(INDIRECT("times"&amp;DN$2),$F170,EE$28)&gt;10,INDEX(INDIRECT(DP170),$E170,$F170)="",INDEX(INDIRECT(DP170),$E170,$F170)&gt;=INDEX(INDIRECT(DP170),1,EE$28)),0,(INDEX(INDIRECT(DP170),$E170,$F170))-INDEX(INDIRECT(DP170),1,EE$28))*(10-INDEX(INDIRECT("times"&amp;DN$2),$F170,EE$28))/10</f>
        <v>0</v>
      </c>
      <c r="EF170" s="63">
        <f ca="1">IF(OR(INDEX(INDIRECT("times"&amp;DN$2),$F170,EF$28)&gt;10,INDEX(INDIRECT(DP170),$E170,$F170)="",INDEX(INDIRECT(DP170),$E170,$F170)&gt;=INDEX(INDIRECT(DP170),1,EF$28)),0,(INDEX(INDIRECT(DP170),$E170,$F170))-INDEX(INDIRECT(DP170),1,EF$28))*(10-INDEX(INDIRECT("times"&amp;DN$2),$F170,EF$28))/10</f>
        <v>0</v>
      </c>
      <c r="EG170" s="63">
        <f ca="1">IF(OR(INDEX(INDIRECT("times"&amp;DN$2),$F170,EG$28)&gt;10,INDEX(INDIRECT(DP170),$E170,$F170)="",INDEX(INDIRECT(DP170),$E170,$F170)&gt;=INDEX(INDIRECT(DP170),1,EG$28)),0,(INDEX(INDIRECT(DP170),$E170,$F170))-INDEX(INDIRECT(DP170),1,EG$28))*(10-INDEX(INDIRECT("times"&amp;DN$2),$F170,EG$28))/10</f>
        <v>0</v>
      </c>
      <c r="EH170" s="63">
        <f ca="1">IF(OR(INDEX(INDIRECT("times"&amp;DN$2),$F170,EH$28)&gt;10,INDEX(INDIRECT(DP170),$E170,$F170)="",INDEX(INDIRECT(DP170),$E170,$F170)&gt;=INDEX(INDIRECT(DP170),1,EH$28)),0,(INDEX(INDIRECT(DP170),$E170,$F170))-INDEX(INDIRECT(DP170),1,EH$28))*(10-INDEX(INDIRECT("times"&amp;DN$2),$F170,EH$28))/10</f>
        <v>0</v>
      </c>
      <c r="EI170" s="63">
        <f ca="1">IF(OR(INDEX(INDIRECT("times"&amp;DN$2),$F170,EI$28)&gt;10,INDEX(INDIRECT(DP170),$E170,$F170)="",INDEX(INDIRECT(DP170),$E170,$F170)&gt;=INDEX(INDIRECT(DP170),1,EI$28)),0,(INDEX(INDIRECT(DP170),$E170,$F170))-INDEX(INDIRECT(DP170),1,EI$28))*(10-INDEX(INDIRECT("times"&amp;DN$2),$F170,EI$28))/10</f>
        <v>0</v>
      </c>
      <c r="EJ170" s="63">
        <f ca="1">IF(OR(INDEX(INDIRECT("times"&amp;DN$2),$F170,EJ$28)&gt;10,INDEX(INDIRECT(DP170),$E170,$F170)="",INDEX(INDIRECT(DP170),$E170,$F170)&gt;=INDEX(INDIRECT(DP170),1,EJ$28)),0,(INDEX(INDIRECT(DP170),$E170,$F170))-INDEX(INDIRECT(DP170),1,EJ$28))*(10-INDEX(INDIRECT("times"&amp;DN$2),$F170,EJ$28))/10</f>
        <v>0</v>
      </c>
      <c r="EK170" s="63">
        <f ca="1">IF(OR(INDEX(INDIRECT("times"&amp;DN$2),$F170,EK$28)&gt;10,INDEX(INDIRECT(DP170),$E170,$F170)="",INDEX(INDIRECT(DP170),$E170,$F170)&gt;=INDEX(INDIRECT(DP170),1,EK$28)),0,(INDEX(INDIRECT(DP170),$E170,$F170))-INDEX(INDIRECT(DP170),1,EK$28))*(10-INDEX(INDIRECT("times"&amp;DN$2),$F170,EK$28))/10</f>
        <v>0</v>
      </c>
      <c r="EL170" s="63">
        <f ca="1">IF(OR(INDEX(INDIRECT("times"&amp;DN$2),$F170,EL$28)&gt;10,INDEX(INDIRECT(DP170),$E170,$F170)="",INDEX(INDIRECT(DP170),$E170,$F170)&gt;=INDEX(INDIRECT(DP170),1,EL$28)),0,(INDEX(INDIRECT(DP170),$E170,$F170))-INDEX(INDIRECT(DP170),1,EL$28))*(10-INDEX(INDIRECT("times"&amp;DN$2),$F170,EL$28))/10</f>
        <v>0</v>
      </c>
      <c r="EM170" s="64">
        <f ca="1">IF(OR(INDEX(INDIRECT("times"&amp;DN$2),$F170,EM$28)&gt;10,INDEX(INDIRECT(DP170),$E170,$F170)="",INDEX(INDIRECT(DP170),$E170,$F170)&gt;=INDEX(INDIRECT(DP170),1,EM$28)),0,(INDEX(INDIRECT(DP170),$E170,$F170))-INDEX(INDIRECT(DP170),1,EM$28))*(10-INDEX(INDIRECT("times"&amp;DN$2),$F170,EM$28))/10</f>
        <v>0</v>
      </c>
      <c r="EN170" s="201">
        <v>2</v>
      </c>
      <c r="EP170" s="18" t="s">
        <v>211</v>
      </c>
      <c r="EQ170" s="122">
        <f>EP131</f>
        <v>1</v>
      </c>
      <c r="ER170" s="122" t="str">
        <f>EP132</f>
        <v>lei3564</v>
      </c>
      <c r="ES170" s="210" t="str">
        <f t="shared" si="603"/>
        <v>core1_lei3564</v>
      </c>
      <c r="ET170" s="122">
        <v>5</v>
      </c>
      <c r="EU170" s="33">
        <v>2</v>
      </c>
      <c r="EV170" s="62">
        <f ca="1">IF(OR(INDEX(INDIRECT("times"&amp;EQ$2),$F170,EV$28)&gt;10,INDEX(INDIRECT(ES170),$E170,$F170)="",INDEX(INDIRECT(ES170),$E170,$F170)&gt;=INDEX(INDIRECT(ES170),1,EV$28)),0,(INDEX(INDIRECT(ES170),$E170,$F170))-INDEX(INDIRECT(ES170),1,EV$28))*(10-INDEX(INDIRECT("times"&amp;EQ$2),$F170,EV$28))/10</f>
        <v>0</v>
      </c>
      <c r="EW170" s="63">
        <f ca="1">IF(OR(INDEX(INDIRECT("times"&amp;EQ$2),$F170,EW$28)&gt;10,INDEX(INDIRECT(ES170),$E170,$F170)="",INDEX(INDIRECT(ES170),$E170,$F170)&gt;=INDEX(INDIRECT(ES170),1,EW$28)),0,(INDEX(INDIRECT(ES170),$E170,$F170))-INDEX(INDIRECT(ES170),1,EW$28))*(10-INDEX(INDIRECT("times"&amp;EQ$2),$F170,EW$28))/10</f>
        <v>0</v>
      </c>
      <c r="EX170" s="63">
        <f ca="1">IF(OR(INDEX(INDIRECT("times"&amp;EQ$2),$F170,EX$28)&gt;10,INDEX(INDIRECT(ES170),$E170,$F170)="",INDEX(INDIRECT(ES170),$E170,$F170)&gt;=INDEX(INDIRECT(ES170),1,EX$28)),0,(INDEX(INDIRECT(ES170),$E170,$F170))-INDEX(INDIRECT(ES170),1,EX$28))*(10-INDEX(INDIRECT("times"&amp;EQ$2),$F170,EX$28))/10</f>
        <v>0</v>
      </c>
      <c r="EY170" s="63">
        <f ca="1">IF(OR(INDEX(INDIRECT("times"&amp;EQ$2),$F170,EY$28)&gt;10,INDEX(INDIRECT(ES170),$E170,$F170)="",INDEX(INDIRECT(ES170),$E170,$F170)&gt;=INDEX(INDIRECT(ES170),1,EY$28)),0,(INDEX(INDIRECT(ES170),$E170,$F170))-INDEX(INDIRECT(ES170),1,EY$28))*(10-INDEX(INDIRECT("times"&amp;EQ$2),$F170,EY$28))/10</f>
        <v>0</v>
      </c>
      <c r="EZ170" s="63">
        <f ca="1">IF(OR(INDEX(INDIRECT("times"&amp;EQ$2),$F170,EZ$28)&gt;10,INDEX(INDIRECT(ES170),$E170,$F170)="",INDEX(INDIRECT(ES170),$E170,$F170)&gt;=INDEX(INDIRECT(ES170),1,EZ$28)),0,(INDEX(INDIRECT(ES170),$E170,$F170))-INDEX(INDIRECT(ES170),1,EZ$28))*(10-INDEX(INDIRECT("times"&amp;EQ$2),$F170,EZ$28))/10</f>
        <v>0</v>
      </c>
      <c r="FA170" s="63">
        <f ca="1">IF(OR(INDEX(INDIRECT("times"&amp;EQ$2),$F170,FA$28)&gt;10,INDEX(INDIRECT(ES170),$E170,$F170)="",INDEX(INDIRECT(ES170),$E170,$F170)&gt;=INDEX(INDIRECT(ES170),1,FA$28)),0,(INDEX(INDIRECT(ES170),$E170,$F170))-INDEX(INDIRECT(ES170),1,FA$28))*(10-INDEX(INDIRECT("times"&amp;EQ$2),$F170,FA$28))/10</f>
        <v>0</v>
      </c>
      <c r="FB170" s="63">
        <f ca="1">IF(OR(INDEX(INDIRECT("times"&amp;EQ$2),$F170,FB$28)&gt;10,INDEX(INDIRECT(ES170),$E170,$F170)="",INDEX(INDIRECT(ES170),$E170,$F170)&gt;=INDEX(INDIRECT(ES170),1,FB$28)),0,(INDEX(INDIRECT(ES170),$E170,$F170))-INDEX(INDIRECT(ES170),1,FB$28))*(10-INDEX(INDIRECT("times"&amp;EQ$2),$F170,FB$28))/10</f>
        <v>0</v>
      </c>
      <c r="FC170" s="63">
        <f ca="1">IF(OR(INDEX(INDIRECT("times"&amp;EQ$2),$F170,FC$28)&gt;10,INDEX(INDIRECT(ES170),$E170,$F170)="",INDEX(INDIRECT(ES170),$E170,$F170)&gt;=INDEX(INDIRECT(ES170),1,FC$28)),0,(INDEX(INDIRECT(ES170),$E170,$F170))-INDEX(INDIRECT(ES170),1,FC$28))*(10-INDEX(INDIRECT("times"&amp;EQ$2),$F170,FC$28))/10</f>
        <v>0</v>
      </c>
      <c r="FD170" s="63">
        <f ca="1">IF(OR(INDEX(INDIRECT("times"&amp;EQ$2),$F170,FD$28)&gt;10,INDEX(INDIRECT(ES170),$E170,$F170)="",INDEX(INDIRECT(ES170),$E170,$F170)&gt;=INDEX(INDIRECT(ES170),1,FD$28)),0,(INDEX(INDIRECT(ES170),$E170,$F170))-INDEX(INDIRECT(ES170),1,FD$28))*(10-INDEX(INDIRECT("times"&amp;EQ$2),$F170,FD$28))/10</f>
        <v>0</v>
      </c>
      <c r="FE170" s="63">
        <f ca="1">IF(OR(INDEX(INDIRECT("times"&amp;EQ$2),$F170,FE$28)&gt;10,INDEX(INDIRECT(ES170),$E170,$F170)="",INDEX(INDIRECT(ES170),$E170,$F170)&gt;=INDEX(INDIRECT(ES170),1,FE$28)),0,(INDEX(INDIRECT(ES170),$E170,$F170))-INDEX(INDIRECT(ES170),1,FE$28))*(10-INDEX(INDIRECT("times"&amp;EQ$2),$F170,FE$28))/10</f>
        <v>0</v>
      </c>
      <c r="FF170" s="63">
        <f ca="1">IF(OR(INDEX(INDIRECT("times"&amp;EQ$2),$F170,FF$28)&gt;10,INDEX(INDIRECT(ES170),$E170,$F170)="",INDEX(INDIRECT(ES170),$E170,$F170)&gt;=INDEX(INDIRECT(ES170),1,FF$28)),0,(INDEX(INDIRECT(ES170),$E170,$F170))-INDEX(INDIRECT(ES170),1,FF$28))*(10-INDEX(INDIRECT("times"&amp;EQ$2),$F170,FF$28))/10</f>
        <v>0</v>
      </c>
      <c r="FG170" s="63">
        <f ca="1">IF(OR(INDEX(INDIRECT("times"&amp;EQ$2),$F170,FG$28)&gt;10,INDEX(INDIRECT(ES170),$E170,$F170)="",INDEX(INDIRECT(ES170),$E170,$F170)&gt;=INDEX(INDIRECT(ES170),1,FG$28)),0,(INDEX(INDIRECT(ES170),$E170,$F170))-INDEX(INDIRECT(ES170),1,FG$28))*(10-INDEX(INDIRECT("times"&amp;EQ$2),$F170,FG$28))/10</f>
        <v>0</v>
      </c>
      <c r="FH170" s="63">
        <f ca="1">IF(OR(INDEX(INDIRECT("times"&amp;EQ$2),$F170,FH$28)&gt;10,INDEX(INDIRECT(ES170),$E170,$F170)="",INDEX(INDIRECT(ES170),$E170,$F170)&gt;=INDEX(INDIRECT(ES170),1,FH$28)),0,(INDEX(INDIRECT(ES170),$E170,$F170))-INDEX(INDIRECT(ES170),1,FH$28))*(10-INDEX(INDIRECT("times"&amp;EQ$2),$F170,FH$28))/10</f>
        <v>0</v>
      </c>
      <c r="FI170" s="63">
        <f ca="1">IF(OR(INDEX(INDIRECT("times"&amp;EQ$2),$F170,FI$28)&gt;10,INDEX(INDIRECT(ES170),$E170,$F170)="",INDEX(INDIRECT(ES170),$E170,$F170)&gt;=INDEX(INDIRECT(ES170),1,FI$28)),0,(INDEX(INDIRECT(ES170),$E170,$F170))-INDEX(INDIRECT(ES170),1,FI$28))*(10-INDEX(INDIRECT("times"&amp;EQ$2),$F170,FI$28))/10</f>
        <v>0</v>
      </c>
      <c r="FJ170" s="63">
        <f ca="1">IF(OR(INDEX(INDIRECT("times"&amp;EQ$2),$F170,FJ$28)&gt;10,INDEX(INDIRECT(ES170),$E170,$F170)="",INDEX(INDIRECT(ES170),$E170,$F170)&gt;=INDEX(INDIRECT(ES170),1,FJ$28)),0,(INDEX(INDIRECT(ES170),$E170,$F170))-INDEX(INDIRECT(ES170),1,FJ$28))*(10-INDEX(INDIRECT("times"&amp;EQ$2),$F170,FJ$28))/10</f>
        <v>0</v>
      </c>
      <c r="FK170" s="63">
        <f ca="1">IF(OR(INDEX(INDIRECT("times"&amp;EQ$2),$F170,FK$28)&gt;10,INDEX(INDIRECT(ES170),$E170,$F170)="",INDEX(INDIRECT(ES170),$E170,$F170)&gt;=INDEX(INDIRECT(ES170),1,FK$28)),0,(INDEX(INDIRECT(ES170),$E170,$F170))-INDEX(INDIRECT(ES170),1,FK$28))*(10-INDEX(INDIRECT("times"&amp;EQ$2),$F170,FK$28))/10</f>
        <v>0</v>
      </c>
      <c r="FL170" s="63">
        <f ca="1">IF(OR(INDEX(INDIRECT("times"&amp;EQ$2),$F170,FL$28)&gt;10,INDEX(INDIRECT(ES170),$E170,$F170)="",INDEX(INDIRECT(ES170),$E170,$F170)&gt;=INDEX(INDIRECT(ES170),1,FL$28)),0,(INDEX(INDIRECT(ES170),$E170,$F170))-INDEX(INDIRECT(ES170),1,FL$28))*(10-INDEX(INDIRECT("times"&amp;EQ$2),$F170,FL$28))/10</f>
        <v>0</v>
      </c>
      <c r="FM170" s="63">
        <f ca="1">IF(OR(INDEX(INDIRECT("times"&amp;EQ$2),$F170,FM$28)&gt;10,INDEX(INDIRECT(ES170),$E170,$F170)="",INDEX(INDIRECT(ES170),$E170,$F170)&gt;=INDEX(INDIRECT(ES170),1,FM$28)),0,(INDEX(INDIRECT(ES170),$E170,$F170))-INDEX(INDIRECT(ES170),1,FM$28))*(10-INDEX(INDIRECT("times"&amp;EQ$2),$F170,FM$28))/10</f>
        <v>0</v>
      </c>
      <c r="FN170" s="63">
        <f ca="1">IF(OR(INDEX(INDIRECT("times"&amp;EQ$2),$F170,FN$28)&gt;10,INDEX(INDIRECT(ES170),$E170,$F170)="",INDEX(INDIRECT(ES170),$E170,$F170)&gt;=INDEX(INDIRECT(ES170),1,FN$28)),0,(INDEX(INDIRECT(ES170),$E170,$F170))-INDEX(INDIRECT(ES170),1,FN$28))*(10-INDEX(INDIRECT("times"&amp;EQ$2),$F170,FN$28))/10</f>
        <v>0</v>
      </c>
      <c r="FO170" s="63">
        <f ca="1">IF(OR(INDEX(INDIRECT("times"&amp;EQ$2),$F170,FO$28)&gt;10,INDEX(INDIRECT(ES170),$E170,$F170)="",INDEX(INDIRECT(ES170),$E170,$F170)&gt;=INDEX(INDIRECT(ES170),1,FO$28)),0,(INDEX(INDIRECT(ES170),$E170,$F170))-INDEX(INDIRECT(ES170),1,FO$28))*(10-INDEX(INDIRECT("times"&amp;EQ$2),$F170,FO$28))/10</f>
        <v>0</v>
      </c>
      <c r="FP170" s="64">
        <f ca="1">IF(OR(INDEX(INDIRECT("times"&amp;EQ$2),$F170,FP$28)&gt;10,INDEX(INDIRECT(ES170),$E170,$F170)="",INDEX(INDIRECT(ES170),$E170,$F170)&gt;=INDEX(INDIRECT(ES170),1,FP$28)),0,(INDEX(INDIRECT(ES170),$E170,$F170))-INDEX(INDIRECT(ES170),1,FP$28))*(10-INDEX(INDIRECT("times"&amp;EQ$2),$F170,FP$28))/10</f>
        <v>0</v>
      </c>
      <c r="FQ170" s="201">
        <v>2</v>
      </c>
      <c r="FS170" s="18" t="s">
        <v>211</v>
      </c>
      <c r="FT170" s="122">
        <f>FS131</f>
        <v>1</v>
      </c>
      <c r="FU170" s="122" t="str">
        <f>FS132</f>
        <v>shop65</v>
      </c>
      <c r="FV170" s="210" t="str">
        <f t="shared" si="604"/>
        <v>core1_shop65</v>
      </c>
      <c r="FW170" s="122">
        <v>5</v>
      </c>
      <c r="FX170" s="33">
        <v>2</v>
      </c>
      <c r="FY170" s="62">
        <f ca="1">IF(OR(INDEX(INDIRECT("times"&amp;FT$2),$F170,FY$28)&gt;10,INDEX(INDIRECT(FV170),$E170,$F170)="",INDEX(INDIRECT(FV170),$E170,$F170)&gt;=INDEX(INDIRECT(FV170),1,FY$28)),0,(INDEX(INDIRECT(FV170),$E170,$F170))-INDEX(INDIRECT(FV170),1,FY$28))*(10-INDEX(INDIRECT("times"&amp;FT$2),$F170,FY$28))/10</f>
        <v>0</v>
      </c>
      <c r="FZ170" s="63">
        <f ca="1">IF(OR(INDEX(INDIRECT("times"&amp;FT$2),$F170,FZ$28)&gt;10,INDEX(INDIRECT(FV170),$E170,$F170)="",INDEX(INDIRECT(FV170),$E170,$F170)&gt;=INDEX(INDIRECT(FV170),1,FZ$28)),0,(INDEX(INDIRECT(FV170),$E170,$F170))-INDEX(INDIRECT(FV170),1,FZ$28))*(10-INDEX(INDIRECT("times"&amp;FT$2),$F170,FZ$28))/10</f>
        <v>0</v>
      </c>
      <c r="GA170" s="63">
        <f ca="1">IF(OR(INDEX(INDIRECT("times"&amp;FT$2),$F170,GA$28)&gt;10,INDEX(INDIRECT(FV170),$E170,$F170)="",INDEX(INDIRECT(FV170),$E170,$F170)&gt;=INDEX(INDIRECT(FV170),1,GA$28)),0,(INDEX(INDIRECT(FV170),$E170,$F170))-INDEX(INDIRECT(FV170),1,GA$28))*(10-INDEX(INDIRECT("times"&amp;FT$2),$F170,GA$28))/10</f>
        <v>0</v>
      </c>
      <c r="GB170" s="63">
        <f ca="1">IF(OR(INDEX(INDIRECT("times"&amp;FT$2),$F170,GB$28)&gt;10,INDEX(INDIRECT(FV170),$E170,$F170)="",INDEX(INDIRECT(FV170),$E170,$F170)&gt;=INDEX(INDIRECT(FV170),1,GB$28)),0,(INDEX(INDIRECT(FV170),$E170,$F170))-INDEX(INDIRECT(FV170),1,GB$28))*(10-INDEX(INDIRECT("times"&amp;FT$2),$F170,GB$28))/10</f>
        <v>0</v>
      </c>
      <c r="GC170" s="63">
        <f ca="1">IF(OR(INDEX(INDIRECT("times"&amp;FT$2),$F170,GC$28)&gt;10,INDEX(INDIRECT(FV170),$E170,$F170)="",INDEX(INDIRECT(FV170),$E170,$F170)&gt;=INDEX(INDIRECT(FV170),1,GC$28)),0,(INDEX(INDIRECT(FV170),$E170,$F170))-INDEX(INDIRECT(FV170),1,GC$28))*(10-INDEX(INDIRECT("times"&amp;FT$2),$F170,GC$28))/10</f>
        <v>0</v>
      </c>
      <c r="GD170" s="63">
        <f ca="1">IF(OR(INDEX(INDIRECT("times"&amp;FT$2),$F170,GD$28)&gt;10,INDEX(INDIRECT(FV170),$E170,$F170)="",INDEX(INDIRECT(FV170),$E170,$F170)&gt;=INDEX(INDIRECT(FV170),1,GD$28)),0,(INDEX(INDIRECT(FV170),$E170,$F170))-INDEX(INDIRECT(FV170),1,GD$28))*(10-INDEX(INDIRECT("times"&amp;FT$2),$F170,GD$28))/10</f>
        <v>0</v>
      </c>
      <c r="GE170" s="63">
        <f ca="1">IF(OR(INDEX(INDIRECT("times"&amp;FT$2),$F170,GE$28)&gt;10,INDEX(INDIRECT(FV170),$E170,$F170)="",INDEX(INDIRECT(FV170),$E170,$F170)&gt;=INDEX(INDIRECT(FV170),1,GE$28)),0,(INDEX(INDIRECT(FV170),$E170,$F170))-INDEX(INDIRECT(FV170),1,GE$28))*(10-INDEX(INDIRECT("times"&amp;FT$2),$F170,GE$28))/10</f>
        <v>0</v>
      </c>
      <c r="GF170" s="63">
        <f ca="1">IF(OR(INDEX(INDIRECT("times"&amp;FT$2),$F170,GF$28)&gt;10,INDEX(INDIRECT(FV170),$E170,$F170)="",INDEX(INDIRECT(FV170),$E170,$F170)&gt;=INDEX(INDIRECT(FV170),1,GF$28)),0,(INDEX(INDIRECT(FV170),$E170,$F170))-INDEX(INDIRECT(FV170),1,GF$28))*(10-INDEX(INDIRECT("times"&amp;FT$2),$F170,GF$28))/10</f>
        <v>0</v>
      </c>
      <c r="GG170" s="63">
        <f ca="1">IF(OR(INDEX(INDIRECT("times"&amp;FT$2),$F170,GG$28)&gt;10,INDEX(INDIRECT(FV170),$E170,$F170)="",INDEX(INDIRECT(FV170),$E170,$F170)&gt;=INDEX(INDIRECT(FV170),1,GG$28)),0,(INDEX(INDIRECT(FV170),$E170,$F170))-INDEX(INDIRECT(FV170),1,GG$28))*(10-INDEX(INDIRECT("times"&amp;FT$2),$F170,GG$28))/10</f>
        <v>0</v>
      </c>
      <c r="GH170" s="63">
        <f ca="1">IF(OR(INDEX(INDIRECT("times"&amp;FT$2),$F170,GH$28)&gt;10,INDEX(INDIRECT(FV170),$E170,$F170)="",INDEX(INDIRECT(FV170),$E170,$F170)&gt;=INDEX(INDIRECT(FV170),1,GH$28)),0,(INDEX(INDIRECT(FV170),$E170,$F170))-INDEX(INDIRECT(FV170),1,GH$28))*(10-INDEX(INDIRECT("times"&amp;FT$2),$F170,GH$28))/10</f>
        <v>0</v>
      </c>
      <c r="GI170" s="63">
        <f ca="1">IF(OR(INDEX(INDIRECT("times"&amp;FT$2),$F170,GI$28)&gt;10,INDEX(INDIRECT(FV170),$E170,$F170)="",INDEX(INDIRECT(FV170),$E170,$F170)&gt;=INDEX(INDIRECT(FV170),1,GI$28)),0,(INDEX(INDIRECT(FV170),$E170,$F170))-INDEX(INDIRECT(FV170),1,GI$28))*(10-INDEX(INDIRECT("times"&amp;FT$2),$F170,GI$28))/10</f>
        <v>0</v>
      </c>
      <c r="GJ170" s="63">
        <f ca="1">IF(OR(INDEX(INDIRECT("times"&amp;FT$2),$F170,GJ$28)&gt;10,INDEX(INDIRECT(FV170),$E170,$F170)="",INDEX(INDIRECT(FV170),$E170,$F170)&gt;=INDEX(INDIRECT(FV170),1,GJ$28)),0,(INDEX(INDIRECT(FV170),$E170,$F170))-INDEX(INDIRECT(FV170),1,GJ$28))*(10-INDEX(INDIRECT("times"&amp;FT$2),$F170,GJ$28))/10</f>
        <v>0</v>
      </c>
      <c r="GK170" s="63">
        <f ca="1">IF(OR(INDEX(INDIRECT("times"&amp;FT$2),$F170,GK$28)&gt;10,INDEX(INDIRECT(FV170),$E170,$F170)="",INDEX(INDIRECT(FV170),$E170,$F170)&gt;=INDEX(INDIRECT(FV170),1,GK$28)),0,(INDEX(INDIRECT(FV170),$E170,$F170))-INDEX(INDIRECT(FV170),1,GK$28))*(10-INDEX(INDIRECT("times"&amp;FT$2),$F170,GK$28))/10</f>
        <v>0</v>
      </c>
      <c r="GL170" s="63">
        <f ca="1">IF(OR(INDEX(INDIRECT("times"&amp;FT$2),$F170,GL$28)&gt;10,INDEX(INDIRECT(FV170),$E170,$F170)="",INDEX(INDIRECT(FV170),$E170,$F170)&gt;=INDEX(INDIRECT(FV170),1,GL$28)),0,(INDEX(INDIRECT(FV170),$E170,$F170))-INDEX(INDIRECT(FV170),1,GL$28))*(10-INDEX(INDIRECT("times"&amp;FT$2),$F170,GL$28))/10</f>
        <v>0</v>
      </c>
      <c r="GM170" s="63">
        <f ca="1">IF(OR(INDEX(INDIRECT("times"&amp;FT$2),$F170,GM$28)&gt;10,INDEX(INDIRECT(FV170),$E170,$F170)="",INDEX(INDIRECT(FV170),$E170,$F170)&gt;=INDEX(INDIRECT(FV170),1,GM$28)),0,(INDEX(INDIRECT(FV170),$E170,$F170))-INDEX(INDIRECT(FV170),1,GM$28))*(10-INDEX(INDIRECT("times"&amp;FT$2),$F170,GM$28))/10</f>
        <v>0</v>
      </c>
      <c r="GN170" s="63">
        <f ca="1">IF(OR(INDEX(INDIRECT("times"&amp;FT$2),$F170,GN$28)&gt;10,INDEX(INDIRECT(FV170),$E170,$F170)="",INDEX(INDIRECT(FV170),$E170,$F170)&gt;=INDEX(INDIRECT(FV170),1,GN$28)),0,(INDEX(INDIRECT(FV170),$E170,$F170))-INDEX(INDIRECT(FV170),1,GN$28))*(10-INDEX(INDIRECT("times"&amp;FT$2),$F170,GN$28))/10</f>
        <v>0</v>
      </c>
      <c r="GO170" s="63">
        <f ca="1">IF(OR(INDEX(INDIRECT("times"&amp;FT$2),$F170,GO$28)&gt;10,INDEX(INDIRECT(FV170),$E170,$F170)="",INDEX(INDIRECT(FV170),$E170,$F170)&gt;=INDEX(INDIRECT(FV170),1,GO$28)),0,(INDEX(INDIRECT(FV170),$E170,$F170))-INDEX(INDIRECT(FV170),1,GO$28))*(10-INDEX(INDIRECT("times"&amp;FT$2),$F170,GO$28))/10</f>
        <v>0</v>
      </c>
      <c r="GP170" s="63">
        <f ca="1">IF(OR(INDEX(INDIRECT("times"&amp;FT$2),$F170,GP$28)&gt;10,INDEX(INDIRECT(FV170),$E170,$F170)="",INDEX(INDIRECT(FV170),$E170,$F170)&gt;=INDEX(INDIRECT(FV170),1,GP$28)),0,(INDEX(INDIRECT(FV170),$E170,$F170))-INDEX(INDIRECT(FV170),1,GP$28))*(10-INDEX(INDIRECT("times"&amp;FT$2),$F170,GP$28))/10</f>
        <v>0</v>
      </c>
      <c r="GQ170" s="63">
        <f ca="1">IF(OR(INDEX(INDIRECT("times"&amp;FT$2),$F170,GQ$28)&gt;10,INDEX(INDIRECT(FV170),$E170,$F170)="",INDEX(INDIRECT(FV170),$E170,$F170)&gt;=INDEX(INDIRECT(FV170),1,GQ$28)),0,(INDEX(INDIRECT(FV170),$E170,$F170))-INDEX(INDIRECT(FV170),1,GQ$28))*(10-INDEX(INDIRECT("times"&amp;FT$2),$F170,GQ$28))/10</f>
        <v>0</v>
      </c>
      <c r="GR170" s="63">
        <f ca="1">IF(OR(INDEX(INDIRECT("times"&amp;FT$2),$F170,GR$28)&gt;10,INDEX(INDIRECT(FV170),$E170,$F170)="",INDEX(INDIRECT(FV170),$E170,$F170)&gt;=INDEX(INDIRECT(FV170),1,GR$28)),0,(INDEX(INDIRECT(FV170),$E170,$F170))-INDEX(INDIRECT(FV170),1,GR$28))*(10-INDEX(INDIRECT("times"&amp;FT$2),$F170,GR$28))/10</f>
        <v>0</v>
      </c>
      <c r="GS170" s="64">
        <f ca="1">IF(OR(INDEX(INDIRECT("times"&amp;FT$2),$F170,GS$28)&gt;10,INDEX(INDIRECT(FV170),$E170,$F170)="",INDEX(INDIRECT(FV170),$E170,$F170)&gt;=INDEX(INDIRECT(FV170),1,GS$28)),0,(INDEX(INDIRECT(FV170),$E170,$F170))-INDEX(INDIRECT(FV170),1,GS$28))*(10-INDEX(INDIRECT("times"&amp;FT$2),$F170,GS$28))/10</f>
        <v>0</v>
      </c>
      <c r="GT170" s="201">
        <v>2</v>
      </c>
      <c r="GV170" s="18" t="s">
        <v>211</v>
      </c>
      <c r="GW170" s="122">
        <f>GV131</f>
        <v>1</v>
      </c>
      <c r="GX170" s="122" t="str">
        <f>GV132</f>
        <v>lei65</v>
      </c>
      <c r="GY170" s="210" t="str">
        <f t="shared" si="605"/>
        <v>core1_lei65</v>
      </c>
      <c r="GZ170" s="122">
        <v>5</v>
      </c>
      <c r="HA170" s="33">
        <v>2</v>
      </c>
      <c r="HB170" s="62">
        <f ca="1">IF(OR(INDEX(INDIRECT("times"&amp;GW$2),$F170,HB$28)&gt;10,INDEX(INDIRECT(GY170),$E170,$F170)="",INDEX(INDIRECT(GY170),$E170,$F170)&gt;=INDEX(INDIRECT(GY170),1,HB$28)),0,(INDEX(INDIRECT(GY170),$E170,$F170))-INDEX(INDIRECT(GY170),1,HB$28))*(10-INDEX(INDIRECT("times"&amp;GW$2),$F170,HB$28))/10</f>
        <v>0</v>
      </c>
      <c r="HC170" s="63">
        <f ca="1">IF(OR(INDEX(INDIRECT("times"&amp;GW$2),$F170,HC$28)&gt;10,INDEX(INDIRECT(GY170),$E170,$F170)="",INDEX(INDIRECT(GY170),$E170,$F170)&gt;=INDEX(INDIRECT(GY170),1,HC$28)),0,(INDEX(INDIRECT(GY170),$E170,$F170))-INDEX(INDIRECT(GY170),1,HC$28))*(10-INDEX(INDIRECT("times"&amp;GW$2),$F170,HC$28))/10</f>
        <v>0</v>
      </c>
      <c r="HD170" s="63">
        <f ca="1">IF(OR(INDEX(INDIRECT("times"&amp;GW$2),$F170,HD$28)&gt;10,INDEX(INDIRECT(GY170),$E170,$F170)="",INDEX(INDIRECT(GY170),$E170,$F170)&gt;=INDEX(INDIRECT(GY170),1,HD$28)),0,(INDEX(INDIRECT(GY170),$E170,$F170))-INDEX(INDIRECT(GY170),1,HD$28))*(10-INDEX(INDIRECT("times"&amp;GW$2),$F170,HD$28))/10</f>
        <v>0</v>
      </c>
      <c r="HE170" s="63">
        <f ca="1">IF(OR(INDEX(INDIRECT("times"&amp;GW$2),$F170,HE$28)&gt;10,INDEX(INDIRECT(GY170),$E170,$F170)="",INDEX(INDIRECT(GY170),$E170,$F170)&gt;=INDEX(INDIRECT(GY170),1,HE$28)),0,(INDEX(INDIRECT(GY170),$E170,$F170))-INDEX(INDIRECT(GY170),1,HE$28))*(10-INDEX(INDIRECT("times"&amp;GW$2),$F170,HE$28))/10</f>
        <v>0</v>
      </c>
      <c r="HF170" s="63">
        <f ca="1">IF(OR(INDEX(INDIRECT("times"&amp;GW$2),$F170,HF$28)&gt;10,INDEX(INDIRECT(GY170),$E170,$F170)="",INDEX(INDIRECT(GY170),$E170,$F170)&gt;=INDEX(INDIRECT(GY170),1,HF$28)),0,(INDEX(INDIRECT(GY170),$E170,$F170))-INDEX(INDIRECT(GY170),1,HF$28))*(10-INDEX(INDIRECT("times"&amp;GW$2),$F170,HF$28))/10</f>
        <v>0</v>
      </c>
      <c r="HG170" s="63">
        <f ca="1">IF(OR(INDEX(INDIRECT("times"&amp;GW$2),$F170,HG$28)&gt;10,INDEX(INDIRECT(GY170),$E170,$F170)="",INDEX(INDIRECT(GY170),$E170,$F170)&gt;=INDEX(INDIRECT(GY170),1,HG$28)),0,(INDEX(INDIRECT(GY170),$E170,$F170))-INDEX(INDIRECT(GY170),1,HG$28))*(10-INDEX(INDIRECT("times"&amp;GW$2),$F170,HG$28))/10</f>
        <v>0</v>
      </c>
      <c r="HH170" s="63">
        <f ca="1">IF(OR(INDEX(INDIRECT("times"&amp;GW$2),$F170,HH$28)&gt;10,INDEX(INDIRECT(GY170),$E170,$F170)="",INDEX(INDIRECT(GY170),$E170,$F170)&gt;=INDEX(INDIRECT(GY170),1,HH$28)),0,(INDEX(INDIRECT(GY170),$E170,$F170))-INDEX(INDIRECT(GY170),1,HH$28))*(10-INDEX(INDIRECT("times"&amp;GW$2),$F170,HH$28))/10</f>
        <v>0</v>
      </c>
      <c r="HI170" s="63">
        <f ca="1">IF(OR(INDEX(INDIRECT("times"&amp;GW$2),$F170,HI$28)&gt;10,INDEX(INDIRECT(GY170),$E170,$F170)="",INDEX(INDIRECT(GY170),$E170,$F170)&gt;=INDEX(INDIRECT(GY170),1,HI$28)),0,(INDEX(INDIRECT(GY170),$E170,$F170))-INDEX(INDIRECT(GY170),1,HI$28))*(10-INDEX(INDIRECT("times"&amp;GW$2),$F170,HI$28))/10</f>
        <v>0</v>
      </c>
      <c r="HJ170" s="63">
        <f ca="1">IF(OR(INDEX(INDIRECT("times"&amp;GW$2),$F170,HJ$28)&gt;10,INDEX(INDIRECT(GY170),$E170,$F170)="",INDEX(INDIRECT(GY170),$E170,$F170)&gt;=INDEX(INDIRECT(GY170),1,HJ$28)),0,(INDEX(INDIRECT(GY170),$E170,$F170))-INDEX(INDIRECT(GY170),1,HJ$28))*(10-INDEX(INDIRECT("times"&amp;GW$2),$F170,HJ$28))/10</f>
        <v>0</v>
      </c>
      <c r="HK170" s="63">
        <f ca="1">IF(OR(INDEX(INDIRECT("times"&amp;GW$2),$F170,HK$28)&gt;10,INDEX(INDIRECT(GY170),$E170,$F170)="",INDEX(INDIRECT(GY170),$E170,$F170)&gt;=INDEX(INDIRECT(GY170),1,HK$28)),0,(INDEX(INDIRECT(GY170),$E170,$F170))-INDEX(INDIRECT(GY170),1,HK$28))*(10-INDEX(INDIRECT("times"&amp;GW$2),$F170,HK$28))/10</f>
        <v>0</v>
      </c>
      <c r="HL170" s="63">
        <f ca="1">IF(OR(INDEX(INDIRECT("times"&amp;GW$2),$F170,HL$28)&gt;10,INDEX(INDIRECT(GY170),$E170,$F170)="",INDEX(INDIRECT(GY170),$E170,$F170)&gt;=INDEX(INDIRECT(GY170),1,HL$28)),0,(INDEX(INDIRECT(GY170),$E170,$F170))-INDEX(INDIRECT(GY170),1,HL$28))*(10-INDEX(INDIRECT("times"&amp;GW$2),$F170,HL$28))/10</f>
        <v>0</v>
      </c>
      <c r="HM170" s="63">
        <f ca="1">IF(OR(INDEX(INDIRECT("times"&amp;GW$2),$F170,HM$28)&gt;10,INDEX(INDIRECT(GY170),$E170,$F170)="",INDEX(INDIRECT(GY170),$E170,$F170)&gt;=INDEX(INDIRECT(GY170),1,HM$28)),0,(INDEX(INDIRECT(GY170),$E170,$F170))-INDEX(INDIRECT(GY170),1,HM$28))*(10-INDEX(INDIRECT("times"&amp;GW$2),$F170,HM$28))/10</f>
        <v>0</v>
      </c>
      <c r="HN170" s="63">
        <f ca="1">IF(OR(INDEX(INDIRECT("times"&amp;GW$2),$F170,HN$28)&gt;10,INDEX(INDIRECT(GY170),$E170,$F170)="",INDEX(INDIRECT(GY170),$E170,$F170)&gt;=INDEX(INDIRECT(GY170),1,HN$28)),0,(INDEX(INDIRECT(GY170),$E170,$F170))-INDEX(INDIRECT(GY170),1,HN$28))*(10-INDEX(INDIRECT("times"&amp;GW$2),$F170,HN$28))/10</f>
        <v>0</v>
      </c>
      <c r="HO170" s="63">
        <f ca="1">IF(OR(INDEX(INDIRECT("times"&amp;GW$2),$F170,HO$28)&gt;10,INDEX(INDIRECT(GY170),$E170,$F170)="",INDEX(INDIRECT(GY170),$E170,$F170)&gt;=INDEX(INDIRECT(GY170),1,HO$28)),0,(INDEX(INDIRECT(GY170),$E170,$F170))-INDEX(INDIRECT(GY170),1,HO$28))*(10-INDEX(INDIRECT("times"&amp;GW$2),$F170,HO$28))/10</f>
        <v>0</v>
      </c>
      <c r="HP170" s="63">
        <f ca="1">IF(OR(INDEX(INDIRECT("times"&amp;GW$2),$F170,HP$28)&gt;10,INDEX(INDIRECT(GY170),$E170,$F170)="",INDEX(INDIRECT(GY170),$E170,$F170)&gt;=INDEX(INDIRECT(GY170),1,HP$28)),0,(INDEX(INDIRECT(GY170),$E170,$F170))-INDEX(INDIRECT(GY170),1,HP$28))*(10-INDEX(INDIRECT("times"&amp;GW$2),$F170,HP$28))/10</f>
        <v>0</v>
      </c>
      <c r="HQ170" s="63">
        <f ca="1">IF(OR(INDEX(INDIRECT("times"&amp;GW$2),$F170,HQ$28)&gt;10,INDEX(INDIRECT(GY170),$E170,$F170)="",INDEX(INDIRECT(GY170),$E170,$F170)&gt;=INDEX(INDIRECT(GY170),1,HQ$28)),0,(INDEX(INDIRECT(GY170),$E170,$F170))-INDEX(INDIRECT(GY170),1,HQ$28))*(10-INDEX(INDIRECT("times"&amp;GW$2),$F170,HQ$28))/10</f>
        <v>0</v>
      </c>
      <c r="HR170" s="63">
        <f ca="1">IF(OR(INDEX(INDIRECT("times"&amp;GW$2),$F170,HR$28)&gt;10,INDEX(INDIRECT(GY170),$E170,$F170)="",INDEX(INDIRECT(GY170),$E170,$F170)&gt;=INDEX(INDIRECT(GY170),1,HR$28)),0,(INDEX(INDIRECT(GY170),$E170,$F170))-INDEX(INDIRECT(GY170),1,HR$28))*(10-INDEX(INDIRECT("times"&amp;GW$2),$F170,HR$28))/10</f>
        <v>0</v>
      </c>
      <c r="HS170" s="63">
        <f ca="1">IF(OR(INDEX(INDIRECT("times"&amp;GW$2),$F170,HS$28)&gt;10,INDEX(INDIRECT(GY170),$E170,$F170)="",INDEX(INDIRECT(GY170),$E170,$F170)&gt;=INDEX(INDIRECT(GY170),1,HS$28)),0,(INDEX(INDIRECT(GY170),$E170,$F170))-INDEX(INDIRECT(GY170),1,HS$28))*(10-INDEX(INDIRECT("times"&amp;GW$2),$F170,HS$28))/10</f>
        <v>0</v>
      </c>
      <c r="HT170" s="63">
        <f ca="1">IF(OR(INDEX(INDIRECT("times"&amp;GW$2),$F170,HT$28)&gt;10,INDEX(INDIRECT(GY170),$E170,$F170)="",INDEX(INDIRECT(GY170),$E170,$F170)&gt;=INDEX(INDIRECT(GY170),1,HT$28)),0,(INDEX(INDIRECT(GY170),$E170,$F170))-INDEX(INDIRECT(GY170),1,HT$28))*(10-INDEX(INDIRECT("times"&amp;GW$2),$F170,HT$28))/10</f>
        <v>0</v>
      </c>
      <c r="HU170" s="63">
        <f ca="1">IF(OR(INDEX(INDIRECT("times"&amp;GW$2),$F170,HU$28)&gt;10,INDEX(INDIRECT(GY170),$E170,$F170)="",INDEX(INDIRECT(GY170),$E170,$F170)&gt;=INDEX(INDIRECT(GY170),1,HU$28)),0,(INDEX(INDIRECT(GY170),$E170,$F170))-INDEX(INDIRECT(GY170),1,HU$28))*(10-INDEX(INDIRECT("times"&amp;GW$2),$F170,HU$28))/10</f>
        <v>0</v>
      </c>
      <c r="HV170" s="64">
        <f ca="1">IF(OR(INDEX(INDIRECT("times"&amp;GW$2),$F170,HV$28)&gt;10,INDEX(INDIRECT(GY170),$E170,$F170)="",INDEX(INDIRECT(GY170),$E170,$F170)&gt;=INDEX(INDIRECT(GY170),1,HV$28)),0,(INDEX(INDIRECT(GY170),$E170,$F170))-INDEX(INDIRECT(GY170),1,HV$28))*(10-INDEX(INDIRECT("times"&amp;GW$2),$F170,HV$28))/10</f>
        <v>0</v>
      </c>
      <c r="HW170" s="201">
        <v>2</v>
      </c>
    </row>
    <row r="171" spans="1:231" ht="15">
      <c r="A171" s="18" t="s">
        <v>212</v>
      </c>
      <c r="B171" s="122">
        <f>A131</f>
        <v>1</v>
      </c>
      <c r="C171" s="122" t="str">
        <f>A132</f>
        <v>work1834</v>
      </c>
      <c r="D171" s="210" t="str">
        <f t="shared" si="598"/>
        <v>core1_work1834</v>
      </c>
      <c r="E171" s="122">
        <v>5</v>
      </c>
      <c r="F171" s="33">
        <v>3</v>
      </c>
      <c r="G171" s="62">
        <f ca="1">IF(OR(INDEX(INDIRECT("times"&amp;B$2),$F171,G$28)&gt;10,INDEX(INDIRECT(D171),$E171,$F171)="",INDEX(INDIRECT(D171),$E171,$F171)&gt;=INDEX(INDIRECT(D171),1,G$28)),0,(INDEX(INDIRECT(D171),$E171,$F171))-INDEX(INDIRECT(D171),1,G$28))*(10-INDEX(INDIRECT("times"&amp;B$2),$F171,G$28))/10</f>
        <v>0</v>
      </c>
      <c r="H171" s="63">
        <f ca="1">IF(OR(INDEX(INDIRECT("times"&amp;B$2),$F171,H$28)&gt;10,INDEX(INDIRECT(D171),$E171,$F171)="",INDEX(INDIRECT(D171),$E171,$F171)&gt;=INDEX(INDIRECT(D171),1,H$28)),0,(INDEX(INDIRECT(D171),$E171,$F171))-INDEX(INDIRECT(D171),1,H$28))*(10-INDEX(INDIRECT("times"&amp;B$2),$F171,H$28))/10</f>
        <v>0</v>
      </c>
      <c r="I171" s="63">
        <f ca="1">IF(OR(INDEX(INDIRECT("times"&amp;B$2),$F171,I$28)&gt;10,INDEX(INDIRECT(D171),$E171,$F171)="",INDEX(INDIRECT(D171),$E171,$F171)&gt;=INDEX(INDIRECT(D171),1,I$28)),0,(INDEX(INDIRECT(D171),$E171,$F171))-INDEX(INDIRECT(D171),1,I$28))*(10-INDEX(INDIRECT("times"&amp;B$2),$F171,I$28))/10</f>
        <v>0</v>
      </c>
      <c r="J171" s="63">
        <f ca="1">IF(OR(INDEX(INDIRECT("times"&amp;B$2),$F171,J$28)&gt;10,INDEX(INDIRECT(D171),$E171,$F171)="",INDEX(INDIRECT(D171),$E171,$F171)&gt;=INDEX(INDIRECT(D171),1,J$28)),0,(INDEX(INDIRECT(D171),$E171,$F171))-INDEX(INDIRECT(D171),1,J$28))*(10-INDEX(INDIRECT("times"&amp;B$2),$F171,J$28))/10</f>
        <v>0</v>
      </c>
      <c r="K171" s="63">
        <f ca="1">IF(OR(INDEX(INDIRECT("times"&amp;B$2),$F171,K$28)&gt;10,INDEX(INDIRECT(D171),$E171,$F171)="",INDEX(INDIRECT(D171),$E171,$F171)&gt;=INDEX(INDIRECT(D171),1,K$28)),0,(INDEX(INDIRECT(D171),$E171,$F171))-INDEX(INDIRECT(D171),1,K$28))*(10-INDEX(INDIRECT("times"&amp;B$2),$F171,K$28))/10</f>
        <v>0</v>
      </c>
      <c r="L171" s="63">
        <f ca="1">IF(OR(INDEX(INDIRECT("times"&amp;B$2),$F171,L$28)&gt;10,INDEX(INDIRECT(D171),$E171,$F171)="",INDEX(INDIRECT(D171),$E171,$F171)&gt;=INDEX(INDIRECT(D171),1,L$28)),0,(INDEX(INDIRECT(D171),$E171,$F171))-INDEX(INDIRECT(D171),1,L$28))*(10-INDEX(INDIRECT("times"&amp;B$2),$F171,L$28))/10</f>
        <v>0</v>
      </c>
      <c r="M171" s="63">
        <f ca="1">IF(OR(INDEX(INDIRECT("times"&amp;B$2),$F171,M$28)&gt;10,INDEX(INDIRECT(D171),$E171,$F171)="",INDEX(INDIRECT(D171),$E171,$F171)&gt;=INDEX(INDIRECT(D171),1,M$28)),0,(INDEX(INDIRECT(D171),$E171,$F171))-INDEX(INDIRECT(D171),1,M$28))*(10-INDEX(INDIRECT("times"&amp;B$2),$F171,M$28))/10</f>
        <v>0</v>
      </c>
      <c r="N171" s="63">
        <f ca="1">IF(OR(INDEX(INDIRECT("times"&amp;B$2),$F171,N$28)&gt;10,INDEX(INDIRECT(D171),$E171,$F171)="",INDEX(INDIRECT(D171),$E171,$F171)&gt;=INDEX(INDIRECT(D171),1,N$28)),0,(INDEX(INDIRECT(D171),$E171,$F171))-INDEX(INDIRECT(D171),1,N$28))*(10-INDEX(INDIRECT("times"&amp;B$2),$F171,N$28))/10</f>
        <v>0</v>
      </c>
      <c r="O171" s="63">
        <f ca="1">IF(OR(INDEX(INDIRECT("times"&amp;B$2),$F171,O$28)&gt;10,INDEX(INDIRECT(D171),$E171,$F171)="",INDEX(INDIRECT(D171),$E171,$F171)&gt;=INDEX(INDIRECT(D171),1,O$28)),0,(INDEX(INDIRECT(D171),$E171,$F171))-INDEX(INDIRECT(D171),1,O$28))*(10-INDEX(INDIRECT("times"&amp;B$2),$F171,O$28))/10</f>
        <v>0</v>
      </c>
      <c r="P171" s="63">
        <f ca="1">IF(OR(INDEX(INDIRECT("times"&amp;B$2),$F171,P$28)&gt;10,INDEX(INDIRECT(D171),$E171,$F171)="",INDEX(INDIRECT(D171),$E171,$F171)&gt;=INDEX(INDIRECT(D171),1,P$28)),0,(INDEX(INDIRECT(D171),$E171,$F171))-INDEX(INDIRECT(D171),1,P$28))*(10-INDEX(INDIRECT("times"&amp;B$2),$F171,P$28))/10</f>
        <v>0</v>
      </c>
      <c r="Q171" s="63">
        <f ca="1">IF(OR(INDEX(INDIRECT("times"&amp;B$2),$F171,Q$28)&gt;10,INDEX(INDIRECT(D171),$E171,$F171)="",INDEX(INDIRECT(D171),$E171,$F171)&gt;=INDEX(INDIRECT(D171),1,Q$28)),0,(INDEX(INDIRECT(D171),$E171,$F171))-INDEX(INDIRECT(D171),1,Q$28))*(10-INDEX(INDIRECT("times"&amp;B$2),$F171,Q$28))/10</f>
        <v>0</v>
      </c>
      <c r="R171" s="63">
        <f ca="1">IF(OR(INDEX(INDIRECT("times"&amp;B$2),$F171,R$28)&gt;10,INDEX(INDIRECT(D171),$E171,$F171)="",INDEX(INDIRECT(D171),$E171,$F171)&gt;=INDEX(INDIRECT(D171),1,R$28)),0,(INDEX(INDIRECT(D171),$E171,$F171))-INDEX(INDIRECT(D171),1,R$28))*(10-INDEX(INDIRECT("times"&amp;B$2),$F171,R$28))/10</f>
        <v>0</v>
      </c>
      <c r="S171" s="63">
        <f ca="1">IF(OR(INDEX(INDIRECT("times"&amp;B$2),$F171,S$28)&gt;10,INDEX(INDIRECT(D171),$E171,$F171)="",INDEX(INDIRECT(D171),$E171,$F171)&gt;=INDEX(INDIRECT(D171),1,S$28)),0,(INDEX(INDIRECT(D171),$E171,$F171))-INDEX(INDIRECT(D171),1,S$28))*(10-INDEX(INDIRECT("times"&amp;B$2),$F171,S$28))/10</f>
        <v>0</v>
      </c>
      <c r="T171" s="63">
        <f ca="1">IF(OR(INDEX(INDIRECT("times"&amp;B$2),$F171,T$28)&gt;10,INDEX(INDIRECT(D171),$E171,$F171)="",INDEX(INDIRECT(D171),$E171,$F171)&gt;=INDEX(INDIRECT(D171),1,T$28)),0,(INDEX(INDIRECT(D171),$E171,$F171))-INDEX(INDIRECT(D171),1,T$28))*(10-INDEX(INDIRECT("times"&amp;B$2),$F171,T$28))/10</f>
        <v>0</v>
      </c>
      <c r="U171" s="63">
        <f ca="1">IF(OR(INDEX(INDIRECT("times"&amp;B$2),$F171,U$28)&gt;10,INDEX(INDIRECT(D171),$E171,$F171)="",INDEX(INDIRECT(D171),$E171,$F171)&gt;=INDEX(INDIRECT(D171),1,U$28)),0,(INDEX(INDIRECT(D171),$E171,$F171))-INDEX(INDIRECT(D171),1,U$28))*(10-INDEX(INDIRECT("times"&amp;B$2),$F171,U$28))/10</f>
        <v>0</v>
      </c>
      <c r="V171" s="63">
        <f ca="1">IF(OR(INDEX(INDIRECT("times"&amp;B$2),$F171,V$28)&gt;10,INDEX(INDIRECT(D171),$E171,$F171)="",INDEX(INDIRECT(D171),$E171,$F171)&gt;=INDEX(INDIRECT(D171),1,V$28)),0,(INDEX(INDIRECT(D171),$E171,$F171))-INDEX(INDIRECT(D171),1,V$28))*(10-INDEX(INDIRECT("times"&amp;B$2),$F171,V$28))/10</f>
        <v>0</v>
      </c>
      <c r="W171" s="63">
        <f ca="1">IF(OR(INDEX(INDIRECT("times"&amp;B$2),$F171,W$28)&gt;10,INDEX(INDIRECT(D171),$E171,$F171)="",INDEX(INDIRECT(D171),$E171,$F171)&gt;=INDEX(INDIRECT(D171),1,W$28)),0,(INDEX(INDIRECT(D171),$E171,$F171))-INDEX(INDIRECT(D171),1,W$28))*(10-INDEX(INDIRECT("times"&amp;B$2),$F171,W$28))/10</f>
        <v>0</v>
      </c>
      <c r="X171" s="63">
        <f ca="1">IF(OR(INDEX(INDIRECT("times"&amp;B$2),$F171,X$28)&gt;10,INDEX(INDIRECT(D171),$E171,$F171)="",INDEX(INDIRECT(D171),$E171,$F171)&gt;=INDEX(INDIRECT(D171),1,X$28)),0,(INDEX(INDIRECT(D171),$E171,$F171))-INDEX(INDIRECT(D171),1,X$28))*(10-INDEX(INDIRECT("times"&amp;B$2),$F171,X$28))/10</f>
        <v>0</v>
      </c>
      <c r="Y171" s="63">
        <f ca="1">IF(OR(INDEX(INDIRECT("times"&amp;B$2),$F171,Y$28)&gt;10,INDEX(INDIRECT(D171),$E171,$F171)="",INDEX(INDIRECT(D171),$E171,$F171)&gt;=INDEX(INDIRECT(D171),1,Y$28)),0,(INDEX(INDIRECT(D171),$E171,$F171))-INDEX(INDIRECT(D171),1,Y$28))*(10-INDEX(INDIRECT("times"&amp;B$2),$F171,Y$28))/10</f>
        <v>0</v>
      </c>
      <c r="Z171" s="63">
        <f ca="1">IF(OR(INDEX(INDIRECT("times"&amp;B$2),$F171,Z$28)&gt;10,INDEX(INDIRECT(D171),$E171,$F171)="",INDEX(INDIRECT(D171),$E171,$F171)&gt;=INDEX(INDIRECT(D171),1,Z$28)),0,(INDEX(INDIRECT(D171),$E171,$F171))-INDEX(INDIRECT(D171),1,Z$28))*(10-INDEX(INDIRECT("times"&amp;B$2),$F171,Z$28))/10</f>
        <v>0</v>
      </c>
      <c r="AA171" s="64">
        <f ca="1">IF(OR(INDEX(INDIRECT("times"&amp;B$2),$F171,AA$28)&gt;10,INDEX(INDIRECT(D171),$E171,$F171)="",INDEX(INDIRECT(D171),$E171,$F171)&gt;=INDEX(INDIRECT(D171),1,AA$28)),0,(INDEX(INDIRECT(D171),$E171,$F171))-INDEX(INDIRECT(D171),1,AA$28))*(10-INDEX(INDIRECT("times"&amp;B$2),$F171,AA$28))/10</f>
        <v>0</v>
      </c>
      <c r="AB171" s="201">
        <v>3</v>
      </c>
      <c r="AD171" s="18" t="s">
        <v>212</v>
      </c>
      <c r="AE171" s="122">
        <f>AD131</f>
        <v>1</v>
      </c>
      <c r="AF171" s="122" t="str">
        <f>AD132</f>
        <v>shop1834</v>
      </c>
      <c r="AG171" s="210" t="str">
        <f t="shared" si="599"/>
        <v>core1_shop1834</v>
      </c>
      <c r="AH171" s="122">
        <v>5</v>
      </c>
      <c r="AI171" s="33">
        <v>3</v>
      </c>
      <c r="AJ171" s="62">
        <f ca="1">IF(OR(INDEX(INDIRECT("times"&amp;AE$2),$F171,AJ$28)&gt;10,INDEX(INDIRECT(AG171),$E171,$F171)="",INDEX(INDIRECT(AG171),$E171,$F171)&gt;=INDEX(INDIRECT(AG171),1,AJ$28)),0,(INDEX(INDIRECT(AG171),$E171,$F171))-INDEX(INDIRECT(AG171),1,AJ$28))*(10-INDEX(INDIRECT("times"&amp;AE$2),$F171,AJ$28))/10</f>
        <v>0</v>
      </c>
      <c r="AK171" s="63">
        <f ca="1">IF(OR(INDEX(INDIRECT("times"&amp;AE$2),$F171,AK$28)&gt;10,INDEX(INDIRECT(AG171),$E171,$F171)="",INDEX(INDIRECT(AG171),$E171,$F171)&gt;=INDEX(INDIRECT(AG171),1,AK$28)),0,(INDEX(INDIRECT(AG171),$E171,$F171))-INDEX(INDIRECT(AG171),1,AK$28))*(10-INDEX(INDIRECT("times"&amp;AE$2),$F171,AK$28))/10</f>
        <v>0</v>
      </c>
      <c r="AL171" s="63">
        <f ca="1">IF(OR(INDEX(INDIRECT("times"&amp;AE$2),$F171,AL$28)&gt;10,INDEX(INDIRECT(AG171),$E171,$F171)="",INDEX(INDIRECT(AG171),$E171,$F171)&gt;=INDEX(INDIRECT(AG171),1,AL$28)),0,(INDEX(INDIRECT(AG171),$E171,$F171))-INDEX(INDIRECT(AG171),1,AL$28))*(10-INDEX(INDIRECT("times"&amp;AE$2),$F171,AL$28))/10</f>
        <v>0</v>
      </c>
      <c r="AM171" s="63">
        <f ca="1">IF(OR(INDEX(INDIRECT("times"&amp;AE$2),$F171,AM$28)&gt;10,INDEX(INDIRECT(AG171),$E171,$F171)="",INDEX(INDIRECT(AG171),$E171,$F171)&gt;=INDEX(INDIRECT(AG171),1,AM$28)),0,(INDEX(INDIRECT(AG171),$E171,$F171))-INDEX(INDIRECT(AG171),1,AM$28))*(10-INDEX(INDIRECT("times"&amp;AE$2),$F171,AM$28))/10</f>
        <v>0</v>
      </c>
      <c r="AN171" s="63">
        <f ca="1">IF(OR(INDEX(INDIRECT("times"&amp;AE$2),$F171,AN$28)&gt;10,INDEX(INDIRECT(AG171),$E171,$F171)="",INDEX(INDIRECT(AG171),$E171,$F171)&gt;=INDEX(INDIRECT(AG171),1,AN$28)),0,(INDEX(INDIRECT(AG171),$E171,$F171))-INDEX(INDIRECT(AG171),1,AN$28))*(10-INDEX(INDIRECT("times"&amp;AE$2),$F171,AN$28))/10</f>
        <v>0</v>
      </c>
      <c r="AO171" s="63">
        <f ca="1">IF(OR(INDEX(INDIRECT("times"&amp;AE$2),$F171,AO$28)&gt;10,INDEX(INDIRECT(AG171),$E171,$F171)="",INDEX(INDIRECT(AG171),$E171,$F171)&gt;=INDEX(INDIRECT(AG171),1,AO$28)),0,(INDEX(INDIRECT(AG171),$E171,$F171))-INDEX(INDIRECT(AG171),1,AO$28))*(10-INDEX(INDIRECT("times"&amp;AE$2),$F171,AO$28))/10</f>
        <v>0</v>
      </c>
      <c r="AP171" s="63">
        <f ca="1">IF(OR(INDEX(INDIRECT("times"&amp;AE$2),$F171,AP$28)&gt;10,INDEX(INDIRECT(AG171),$E171,$F171)="",INDEX(INDIRECT(AG171),$E171,$F171)&gt;=INDEX(INDIRECT(AG171),1,AP$28)),0,(INDEX(INDIRECT(AG171),$E171,$F171))-INDEX(INDIRECT(AG171),1,AP$28))*(10-INDEX(INDIRECT("times"&amp;AE$2),$F171,AP$28))/10</f>
        <v>0</v>
      </c>
      <c r="AQ171" s="63">
        <f ca="1">IF(OR(INDEX(INDIRECT("times"&amp;AE$2),$F171,AQ$28)&gt;10,INDEX(INDIRECT(AG171),$E171,$F171)="",INDEX(INDIRECT(AG171),$E171,$F171)&gt;=INDEX(INDIRECT(AG171),1,AQ$28)),0,(INDEX(INDIRECT(AG171),$E171,$F171))-INDEX(INDIRECT(AG171),1,AQ$28))*(10-INDEX(INDIRECT("times"&amp;AE$2),$F171,AQ$28))/10</f>
        <v>0</v>
      </c>
      <c r="AR171" s="63">
        <f ca="1">IF(OR(INDEX(INDIRECT("times"&amp;AE$2),$F171,AR$28)&gt;10,INDEX(INDIRECT(AG171),$E171,$F171)="",INDEX(INDIRECT(AG171),$E171,$F171)&gt;=INDEX(INDIRECT(AG171),1,AR$28)),0,(INDEX(INDIRECT(AG171),$E171,$F171))-INDEX(INDIRECT(AG171),1,AR$28))*(10-INDEX(INDIRECT("times"&amp;AE$2),$F171,AR$28))/10</f>
        <v>0</v>
      </c>
      <c r="AS171" s="63">
        <f ca="1">IF(OR(INDEX(INDIRECT("times"&amp;AE$2),$F171,AS$28)&gt;10,INDEX(INDIRECT(AG171),$E171,$F171)="",INDEX(INDIRECT(AG171),$E171,$F171)&gt;=INDEX(INDIRECT(AG171),1,AS$28)),0,(INDEX(INDIRECT(AG171),$E171,$F171))-INDEX(INDIRECT(AG171),1,AS$28))*(10-INDEX(INDIRECT("times"&amp;AE$2),$F171,AS$28))/10</f>
        <v>0</v>
      </c>
      <c r="AT171" s="63">
        <f ca="1">IF(OR(INDEX(INDIRECT("times"&amp;AE$2),$F171,AT$28)&gt;10,INDEX(INDIRECT(AG171),$E171,$F171)="",INDEX(INDIRECT(AG171),$E171,$F171)&gt;=INDEX(INDIRECT(AG171),1,AT$28)),0,(INDEX(INDIRECT(AG171),$E171,$F171))-INDEX(INDIRECT(AG171),1,AT$28))*(10-INDEX(INDIRECT("times"&amp;AE$2),$F171,AT$28))/10</f>
        <v>0</v>
      </c>
      <c r="AU171" s="63">
        <f ca="1">IF(OR(INDEX(INDIRECT("times"&amp;AE$2),$F171,AU$28)&gt;10,INDEX(INDIRECT(AG171),$E171,$F171)="",INDEX(INDIRECT(AG171),$E171,$F171)&gt;=INDEX(INDIRECT(AG171),1,AU$28)),0,(INDEX(INDIRECT(AG171),$E171,$F171))-INDEX(INDIRECT(AG171),1,AU$28))*(10-INDEX(INDIRECT("times"&amp;AE$2),$F171,AU$28))/10</f>
        <v>0</v>
      </c>
      <c r="AV171" s="63">
        <f ca="1">IF(OR(INDEX(INDIRECT("times"&amp;AE$2),$F171,AV$28)&gt;10,INDEX(INDIRECT(AG171),$E171,$F171)="",INDEX(INDIRECT(AG171),$E171,$F171)&gt;=INDEX(INDIRECT(AG171),1,AV$28)),0,(INDEX(INDIRECT(AG171),$E171,$F171))-INDEX(INDIRECT(AG171),1,AV$28))*(10-INDEX(INDIRECT("times"&amp;AE$2),$F171,AV$28))/10</f>
        <v>0</v>
      </c>
      <c r="AW171" s="63">
        <f ca="1">IF(OR(INDEX(INDIRECT("times"&amp;AE$2),$F171,AW$28)&gt;10,INDEX(INDIRECT(AG171),$E171,$F171)="",INDEX(INDIRECT(AG171),$E171,$F171)&gt;=INDEX(INDIRECT(AG171),1,AW$28)),0,(INDEX(INDIRECT(AG171),$E171,$F171))-INDEX(INDIRECT(AG171),1,AW$28))*(10-INDEX(INDIRECT("times"&amp;AE$2),$F171,AW$28))/10</f>
        <v>0</v>
      </c>
      <c r="AX171" s="63">
        <f ca="1">IF(OR(INDEX(INDIRECT("times"&amp;AE$2),$F171,AX$28)&gt;10,INDEX(INDIRECT(AG171),$E171,$F171)="",INDEX(INDIRECT(AG171),$E171,$F171)&gt;=INDEX(INDIRECT(AG171),1,AX$28)),0,(INDEX(INDIRECT(AG171),$E171,$F171))-INDEX(INDIRECT(AG171),1,AX$28))*(10-INDEX(INDIRECT("times"&amp;AE$2),$F171,AX$28))/10</f>
        <v>0</v>
      </c>
      <c r="AY171" s="63">
        <f ca="1">IF(OR(INDEX(INDIRECT("times"&amp;AE$2),$F171,AY$28)&gt;10,INDEX(INDIRECT(AG171),$E171,$F171)="",INDEX(INDIRECT(AG171),$E171,$F171)&gt;=INDEX(INDIRECT(AG171),1,AY$28)),0,(INDEX(INDIRECT(AG171),$E171,$F171))-INDEX(INDIRECT(AG171),1,AY$28))*(10-INDEX(INDIRECT("times"&amp;AE$2),$F171,AY$28))/10</f>
        <v>0</v>
      </c>
      <c r="AZ171" s="63">
        <f ca="1">IF(OR(INDEX(INDIRECT("times"&amp;AE$2),$F171,AZ$28)&gt;10,INDEX(INDIRECT(AG171),$E171,$F171)="",INDEX(INDIRECT(AG171),$E171,$F171)&gt;=INDEX(INDIRECT(AG171),1,AZ$28)),0,(INDEX(INDIRECT(AG171),$E171,$F171))-INDEX(INDIRECT(AG171),1,AZ$28))*(10-INDEX(INDIRECT("times"&amp;AE$2),$F171,AZ$28))/10</f>
        <v>0</v>
      </c>
      <c r="BA171" s="63">
        <f ca="1">IF(OR(INDEX(INDIRECT("times"&amp;AE$2),$F171,BA$28)&gt;10,INDEX(INDIRECT(AG171),$E171,$F171)="",INDEX(INDIRECT(AG171),$E171,$F171)&gt;=INDEX(INDIRECT(AG171),1,BA$28)),0,(INDEX(INDIRECT(AG171),$E171,$F171))-INDEX(INDIRECT(AG171),1,BA$28))*(10-INDEX(INDIRECT("times"&amp;AE$2),$F171,BA$28))/10</f>
        <v>0</v>
      </c>
      <c r="BB171" s="63">
        <f ca="1">IF(OR(INDEX(INDIRECT("times"&amp;AE$2),$F171,BB$28)&gt;10,INDEX(INDIRECT(AG171),$E171,$F171)="",INDEX(INDIRECT(AG171),$E171,$F171)&gt;=INDEX(INDIRECT(AG171),1,BB$28)),0,(INDEX(INDIRECT(AG171),$E171,$F171))-INDEX(INDIRECT(AG171),1,BB$28))*(10-INDEX(INDIRECT("times"&amp;AE$2),$F171,BB$28))/10</f>
        <v>0</v>
      </c>
      <c r="BC171" s="63">
        <f ca="1">IF(OR(INDEX(INDIRECT("times"&amp;AE$2),$F171,BC$28)&gt;10,INDEX(INDIRECT(AG171),$E171,$F171)="",INDEX(INDIRECT(AG171),$E171,$F171)&gt;=INDEX(INDIRECT(AG171),1,BC$28)),0,(INDEX(INDIRECT(AG171),$E171,$F171))-INDEX(INDIRECT(AG171),1,BC$28))*(10-INDEX(INDIRECT("times"&amp;AE$2),$F171,BC$28))/10</f>
        <v>0</v>
      </c>
      <c r="BD171" s="64">
        <f ca="1">IF(OR(INDEX(INDIRECT("times"&amp;AE$2),$F171,BD$28)&gt;10,INDEX(INDIRECT(AG171),$E171,$F171)="",INDEX(INDIRECT(AG171),$E171,$F171)&gt;=INDEX(INDIRECT(AG171),1,BD$28)),0,(INDEX(INDIRECT(AG171),$E171,$F171))-INDEX(INDIRECT(AG171),1,BD$28))*(10-INDEX(INDIRECT("times"&amp;AE$2),$F171,BD$28))/10</f>
        <v>0</v>
      </c>
      <c r="BE171" s="201">
        <v>3</v>
      </c>
      <c r="BG171" s="18" t="s">
        <v>212</v>
      </c>
      <c r="BH171" s="122">
        <f>BG131</f>
        <v>1</v>
      </c>
      <c r="BI171" s="122" t="str">
        <f>BG132</f>
        <v>lei1834</v>
      </c>
      <c r="BJ171" s="210" t="str">
        <f t="shared" si="600"/>
        <v>core1_lei1834</v>
      </c>
      <c r="BK171" s="122">
        <v>5</v>
      </c>
      <c r="BL171" s="33">
        <v>3</v>
      </c>
      <c r="BM171" s="62">
        <f ca="1">IF(OR(INDEX(INDIRECT("times"&amp;BH$2),$F171,BM$28)&gt;10,INDEX(INDIRECT(BJ171),$E171,$F171)="",INDEX(INDIRECT(BJ171),$E171,$F171)&gt;=INDEX(INDIRECT(BJ171),1,BM$28)),0,(INDEX(INDIRECT(BJ171),$E171,$F171))-INDEX(INDIRECT(BJ171),1,BM$28))*(10-INDEX(INDIRECT("times"&amp;BH$2),$F171,BM$28))/10</f>
        <v>0</v>
      </c>
      <c r="BN171" s="63">
        <f ca="1">IF(OR(INDEX(INDIRECT("times"&amp;BH$2),$F171,BN$28)&gt;10,INDEX(INDIRECT(BJ171),$E171,$F171)="",INDEX(INDIRECT(BJ171),$E171,$F171)&gt;=INDEX(INDIRECT(BJ171),1,BN$28)),0,(INDEX(INDIRECT(BJ171),$E171,$F171))-INDEX(INDIRECT(BJ171),1,BN$28))*(10-INDEX(INDIRECT("times"&amp;BH$2),$F171,BN$28))/10</f>
        <v>0</v>
      </c>
      <c r="BO171" s="63">
        <f ca="1">IF(OR(INDEX(INDIRECT("times"&amp;BH$2),$F171,BO$28)&gt;10,INDEX(INDIRECT(BJ171),$E171,$F171)="",INDEX(INDIRECT(BJ171),$E171,$F171)&gt;=INDEX(INDIRECT(BJ171),1,BO$28)),0,(INDEX(INDIRECT(BJ171),$E171,$F171))-INDEX(INDIRECT(BJ171),1,BO$28))*(10-INDEX(INDIRECT("times"&amp;BH$2),$F171,BO$28))/10</f>
        <v>0</v>
      </c>
      <c r="BP171" s="63">
        <f ca="1">IF(OR(INDEX(INDIRECT("times"&amp;BH$2),$F171,BP$28)&gt;10,INDEX(INDIRECT(BJ171),$E171,$F171)="",INDEX(INDIRECT(BJ171),$E171,$F171)&gt;=INDEX(INDIRECT(BJ171),1,BP$28)),0,(INDEX(INDIRECT(BJ171),$E171,$F171))-INDEX(INDIRECT(BJ171),1,BP$28))*(10-INDEX(INDIRECT("times"&amp;BH$2),$F171,BP$28))/10</f>
        <v>0</v>
      </c>
      <c r="BQ171" s="63">
        <f ca="1">IF(OR(INDEX(INDIRECT("times"&amp;BH$2),$F171,BQ$28)&gt;10,INDEX(INDIRECT(BJ171),$E171,$F171)="",INDEX(INDIRECT(BJ171),$E171,$F171)&gt;=INDEX(INDIRECT(BJ171),1,BQ$28)),0,(INDEX(INDIRECT(BJ171),$E171,$F171))-INDEX(INDIRECT(BJ171),1,BQ$28))*(10-INDEX(INDIRECT("times"&amp;BH$2),$F171,BQ$28))/10</f>
        <v>0</v>
      </c>
      <c r="BR171" s="63">
        <f ca="1">IF(OR(INDEX(INDIRECT("times"&amp;BH$2),$F171,BR$28)&gt;10,INDEX(INDIRECT(BJ171),$E171,$F171)="",INDEX(INDIRECT(BJ171),$E171,$F171)&gt;=INDEX(INDIRECT(BJ171),1,BR$28)),0,(INDEX(INDIRECT(BJ171),$E171,$F171))-INDEX(INDIRECT(BJ171),1,BR$28))*(10-INDEX(INDIRECT("times"&amp;BH$2),$F171,BR$28))/10</f>
        <v>0</v>
      </c>
      <c r="BS171" s="63">
        <f ca="1">IF(OR(INDEX(INDIRECT("times"&amp;BH$2),$F171,BS$28)&gt;10,INDEX(INDIRECT(BJ171),$E171,$F171)="",INDEX(INDIRECT(BJ171),$E171,$F171)&gt;=INDEX(INDIRECT(BJ171),1,BS$28)),0,(INDEX(INDIRECT(BJ171),$E171,$F171))-INDEX(INDIRECT(BJ171),1,BS$28))*(10-INDEX(INDIRECT("times"&amp;BH$2),$F171,BS$28))/10</f>
        <v>0</v>
      </c>
      <c r="BT171" s="63">
        <f ca="1">IF(OR(INDEX(INDIRECT("times"&amp;BH$2),$F171,BT$28)&gt;10,INDEX(INDIRECT(BJ171),$E171,$F171)="",INDEX(INDIRECT(BJ171),$E171,$F171)&gt;=INDEX(INDIRECT(BJ171),1,BT$28)),0,(INDEX(INDIRECT(BJ171),$E171,$F171))-INDEX(INDIRECT(BJ171),1,BT$28))*(10-INDEX(INDIRECT("times"&amp;BH$2),$F171,BT$28))/10</f>
        <v>0</v>
      </c>
      <c r="BU171" s="63">
        <f ca="1">IF(OR(INDEX(INDIRECT("times"&amp;BH$2),$F171,BU$28)&gt;10,INDEX(INDIRECT(BJ171),$E171,$F171)="",INDEX(INDIRECT(BJ171),$E171,$F171)&gt;=INDEX(INDIRECT(BJ171),1,BU$28)),0,(INDEX(INDIRECT(BJ171),$E171,$F171))-INDEX(INDIRECT(BJ171),1,BU$28))*(10-INDEX(INDIRECT("times"&amp;BH$2),$F171,BU$28))/10</f>
        <v>0</v>
      </c>
      <c r="BV171" s="63">
        <f ca="1">IF(OR(INDEX(INDIRECT("times"&amp;BH$2),$F171,BV$28)&gt;10,INDEX(INDIRECT(BJ171),$E171,$F171)="",INDEX(INDIRECT(BJ171),$E171,$F171)&gt;=INDEX(INDIRECT(BJ171),1,BV$28)),0,(INDEX(INDIRECT(BJ171),$E171,$F171))-INDEX(INDIRECT(BJ171),1,BV$28))*(10-INDEX(INDIRECT("times"&amp;BH$2),$F171,BV$28))/10</f>
        <v>0</v>
      </c>
      <c r="BW171" s="63">
        <f ca="1">IF(OR(INDEX(INDIRECT("times"&amp;BH$2),$F171,BW$28)&gt;10,INDEX(INDIRECT(BJ171),$E171,$F171)="",INDEX(INDIRECT(BJ171),$E171,$F171)&gt;=INDEX(INDIRECT(BJ171),1,BW$28)),0,(INDEX(INDIRECT(BJ171),$E171,$F171))-INDEX(INDIRECT(BJ171),1,BW$28))*(10-INDEX(INDIRECT("times"&amp;BH$2),$F171,BW$28))/10</f>
        <v>0</v>
      </c>
      <c r="BX171" s="63">
        <f ca="1">IF(OR(INDEX(INDIRECT("times"&amp;BH$2),$F171,BX$28)&gt;10,INDEX(INDIRECT(BJ171),$E171,$F171)="",INDEX(INDIRECT(BJ171),$E171,$F171)&gt;=INDEX(INDIRECT(BJ171),1,BX$28)),0,(INDEX(INDIRECT(BJ171),$E171,$F171))-INDEX(INDIRECT(BJ171),1,BX$28))*(10-INDEX(INDIRECT("times"&amp;BH$2),$F171,BX$28))/10</f>
        <v>0</v>
      </c>
      <c r="BY171" s="63">
        <f ca="1">IF(OR(INDEX(INDIRECT("times"&amp;BH$2),$F171,BY$28)&gt;10,INDEX(INDIRECT(BJ171),$E171,$F171)="",INDEX(INDIRECT(BJ171),$E171,$F171)&gt;=INDEX(INDIRECT(BJ171),1,BY$28)),0,(INDEX(INDIRECT(BJ171),$E171,$F171))-INDEX(INDIRECT(BJ171),1,BY$28))*(10-INDEX(INDIRECT("times"&amp;BH$2),$F171,BY$28))/10</f>
        <v>0</v>
      </c>
      <c r="BZ171" s="63">
        <f ca="1">IF(OR(INDEX(INDIRECT("times"&amp;BH$2),$F171,BZ$28)&gt;10,INDEX(INDIRECT(BJ171),$E171,$F171)="",INDEX(INDIRECT(BJ171),$E171,$F171)&gt;=INDEX(INDIRECT(BJ171),1,BZ$28)),0,(INDEX(INDIRECT(BJ171),$E171,$F171))-INDEX(INDIRECT(BJ171),1,BZ$28))*(10-INDEX(INDIRECT("times"&amp;BH$2),$F171,BZ$28))/10</f>
        <v>0</v>
      </c>
      <c r="CA171" s="63">
        <f ca="1">IF(OR(INDEX(INDIRECT("times"&amp;BH$2),$F171,CA$28)&gt;10,INDEX(INDIRECT(BJ171),$E171,$F171)="",INDEX(INDIRECT(BJ171),$E171,$F171)&gt;=INDEX(INDIRECT(BJ171),1,CA$28)),0,(INDEX(INDIRECT(BJ171),$E171,$F171))-INDEX(INDIRECT(BJ171),1,CA$28))*(10-INDEX(INDIRECT("times"&amp;BH$2),$F171,CA$28))/10</f>
        <v>0</v>
      </c>
      <c r="CB171" s="63">
        <f ca="1">IF(OR(INDEX(INDIRECT("times"&amp;BH$2),$F171,CB$28)&gt;10,INDEX(INDIRECT(BJ171),$E171,$F171)="",INDEX(INDIRECT(BJ171),$E171,$F171)&gt;=INDEX(INDIRECT(BJ171),1,CB$28)),0,(INDEX(INDIRECT(BJ171),$E171,$F171))-INDEX(INDIRECT(BJ171),1,CB$28))*(10-INDEX(INDIRECT("times"&amp;BH$2),$F171,CB$28))/10</f>
        <v>0</v>
      </c>
      <c r="CC171" s="63">
        <f ca="1">IF(OR(INDEX(INDIRECT("times"&amp;BH$2),$F171,CC$28)&gt;10,INDEX(INDIRECT(BJ171),$E171,$F171)="",INDEX(INDIRECT(BJ171),$E171,$F171)&gt;=INDEX(INDIRECT(BJ171),1,CC$28)),0,(INDEX(INDIRECT(BJ171),$E171,$F171))-INDEX(INDIRECT(BJ171),1,CC$28))*(10-INDEX(INDIRECT("times"&amp;BH$2),$F171,CC$28))/10</f>
        <v>0</v>
      </c>
      <c r="CD171" s="63">
        <f ca="1">IF(OR(INDEX(INDIRECT("times"&amp;BH$2),$F171,CD$28)&gt;10,INDEX(INDIRECT(BJ171),$E171,$F171)="",INDEX(INDIRECT(BJ171),$E171,$F171)&gt;=INDEX(INDIRECT(BJ171),1,CD$28)),0,(INDEX(INDIRECT(BJ171),$E171,$F171))-INDEX(INDIRECT(BJ171),1,CD$28))*(10-INDEX(INDIRECT("times"&amp;BH$2),$F171,CD$28))/10</f>
        <v>0</v>
      </c>
      <c r="CE171" s="63">
        <f ca="1">IF(OR(INDEX(INDIRECT("times"&amp;BH$2),$F171,CE$28)&gt;10,INDEX(INDIRECT(BJ171),$E171,$F171)="",INDEX(INDIRECT(BJ171),$E171,$F171)&gt;=INDEX(INDIRECT(BJ171),1,CE$28)),0,(INDEX(INDIRECT(BJ171),$E171,$F171))-INDEX(INDIRECT(BJ171),1,CE$28))*(10-INDEX(INDIRECT("times"&amp;BH$2),$F171,CE$28))/10</f>
        <v>0</v>
      </c>
      <c r="CF171" s="63">
        <f ca="1">IF(OR(INDEX(INDIRECT("times"&amp;BH$2),$F171,CF$28)&gt;10,INDEX(INDIRECT(BJ171),$E171,$F171)="",INDEX(INDIRECT(BJ171),$E171,$F171)&gt;=INDEX(INDIRECT(BJ171),1,CF$28)),0,(INDEX(INDIRECT(BJ171),$E171,$F171))-INDEX(INDIRECT(BJ171),1,CF$28))*(10-INDEX(INDIRECT("times"&amp;BH$2),$F171,CF$28))/10</f>
        <v>0</v>
      </c>
      <c r="CG171" s="64">
        <f ca="1">IF(OR(INDEX(INDIRECT("times"&amp;BH$2),$F171,CG$28)&gt;10,INDEX(INDIRECT(BJ171),$E171,$F171)="",INDEX(INDIRECT(BJ171),$E171,$F171)&gt;=INDEX(INDIRECT(BJ171),1,CG$28)),0,(INDEX(INDIRECT(BJ171),$E171,$F171))-INDEX(INDIRECT(BJ171),1,CG$28))*(10-INDEX(INDIRECT("times"&amp;BH$2),$F171,CG$28))/10</f>
        <v>0</v>
      </c>
      <c r="CH171" s="201">
        <v>3</v>
      </c>
      <c r="CJ171" s="18" t="s">
        <v>212</v>
      </c>
      <c r="CK171" s="122">
        <f>CJ131</f>
        <v>1</v>
      </c>
      <c r="CL171" s="122" t="str">
        <f>CJ132</f>
        <v>work3564</v>
      </c>
      <c r="CM171" s="210" t="str">
        <f t="shared" si="601"/>
        <v>core1_work3564</v>
      </c>
      <c r="CN171" s="122">
        <v>5</v>
      </c>
      <c r="CO171" s="33">
        <v>3</v>
      </c>
      <c r="CP171" s="62">
        <f ca="1">IF(OR(INDEX(INDIRECT("times"&amp;CK$2),$F171,CP$28)&gt;10,INDEX(INDIRECT(CM171),$E171,$F171)="",INDEX(INDIRECT(CM171),$E171,$F171)&gt;=INDEX(INDIRECT(CM171),1,CP$28)),0,(INDEX(INDIRECT(CM171),$E171,$F171))-INDEX(INDIRECT(CM171),1,CP$28))*(10-INDEX(INDIRECT("times"&amp;CK$2),$F171,CP$28))/10</f>
        <v>0</v>
      </c>
      <c r="CQ171" s="63">
        <f ca="1">IF(OR(INDEX(INDIRECT("times"&amp;CK$2),$F171,CQ$28)&gt;10,INDEX(INDIRECT(CM171),$E171,$F171)="",INDEX(INDIRECT(CM171),$E171,$F171)&gt;=INDEX(INDIRECT(CM171),1,CQ$28)),0,(INDEX(INDIRECT(CM171),$E171,$F171))-INDEX(INDIRECT(CM171),1,CQ$28))*(10-INDEX(INDIRECT("times"&amp;CK$2),$F171,CQ$28))/10</f>
        <v>0</v>
      </c>
      <c r="CR171" s="63">
        <f ca="1">IF(OR(INDEX(INDIRECT("times"&amp;CK$2),$F171,CR$28)&gt;10,INDEX(INDIRECT(CM171),$E171,$F171)="",INDEX(INDIRECT(CM171),$E171,$F171)&gt;=INDEX(INDIRECT(CM171),1,CR$28)),0,(INDEX(INDIRECT(CM171),$E171,$F171))-INDEX(INDIRECT(CM171),1,CR$28))*(10-INDEX(INDIRECT("times"&amp;CK$2),$F171,CR$28))/10</f>
        <v>0</v>
      </c>
      <c r="CS171" s="63">
        <f ca="1">IF(OR(INDEX(INDIRECT("times"&amp;CK$2),$F171,CS$28)&gt;10,INDEX(INDIRECT(CM171),$E171,$F171)="",INDEX(INDIRECT(CM171),$E171,$F171)&gt;=INDEX(INDIRECT(CM171),1,CS$28)),0,(INDEX(INDIRECT(CM171),$E171,$F171))-INDEX(INDIRECT(CM171),1,CS$28))*(10-INDEX(INDIRECT("times"&amp;CK$2),$F171,CS$28))/10</f>
        <v>0</v>
      </c>
      <c r="CT171" s="63">
        <f ca="1">IF(OR(INDEX(INDIRECT("times"&amp;CK$2),$F171,CT$28)&gt;10,INDEX(INDIRECT(CM171),$E171,$F171)="",INDEX(INDIRECT(CM171),$E171,$F171)&gt;=INDEX(INDIRECT(CM171),1,CT$28)),0,(INDEX(INDIRECT(CM171),$E171,$F171))-INDEX(INDIRECT(CM171),1,CT$28))*(10-INDEX(INDIRECT("times"&amp;CK$2),$F171,CT$28))/10</f>
        <v>0</v>
      </c>
      <c r="CU171" s="63">
        <f ca="1">IF(OR(INDEX(INDIRECT("times"&amp;CK$2),$F171,CU$28)&gt;10,INDEX(INDIRECT(CM171),$E171,$F171)="",INDEX(INDIRECT(CM171),$E171,$F171)&gt;=INDEX(INDIRECT(CM171),1,CU$28)),0,(INDEX(INDIRECT(CM171),$E171,$F171))-INDEX(INDIRECT(CM171),1,CU$28))*(10-INDEX(INDIRECT("times"&amp;CK$2),$F171,CU$28))/10</f>
        <v>0</v>
      </c>
      <c r="CV171" s="63">
        <f ca="1">IF(OR(INDEX(INDIRECT("times"&amp;CK$2),$F171,CV$28)&gt;10,INDEX(INDIRECT(CM171),$E171,$F171)="",INDEX(INDIRECT(CM171),$E171,$F171)&gt;=INDEX(INDIRECT(CM171),1,CV$28)),0,(INDEX(INDIRECT(CM171),$E171,$F171))-INDEX(INDIRECT(CM171),1,CV$28))*(10-INDEX(INDIRECT("times"&amp;CK$2),$F171,CV$28))/10</f>
        <v>0</v>
      </c>
      <c r="CW171" s="63">
        <f ca="1">IF(OR(INDEX(INDIRECT("times"&amp;CK$2),$F171,CW$28)&gt;10,INDEX(INDIRECT(CM171),$E171,$F171)="",INDEX(INDIRECT(CM171),$E171,$F171)&gt;=INDEX(INDIRECT(CM171),1,CW$28)),0,(INDEX(INDIRECT(CM171),$E171,$F171))-INDEX(INDIRECT(CM171),1,CW$28))*(10-INDEX(INDIRECT("times"&amp;CK$2),$F171,CW$28))/10</f>
        <v>0</v>
      </c>
      <c r="CX171" s="63">
        <f ca="1">IF(OR(INDEX(INDIRECT("times"&amp;CK$2),$F171,CX$28)&gt;10,INDEX(INDIRECT(CM171),$E171,$F171)="",INDEX(INDIRECT(CM171),$E171,$F171)&gt;=INDEX(INDIRECT(CM171),1,CX$28)),0,(INDEX(INDIRECT(CM171),$E171,$F171))-INDEX(INDIRECT(CM171),1,CX$28))*(10-INDEX(INDIRECT("times"&amp;CK$2),$F171,CX$28))/10</f>
        <v>0</v>
      </c>
      <c r="CY171" s="63">
        <f ca="1">IF(OR(INDEX(INDIRECT("times"&amp;CK$2),$F171,CY$28)&gt;10,INDEX(INDIRECT(CM171),$E171,$F171)="",INDEX(INDIRECT(CM171),$E171,$F171)&gt;=INDEX(INDIRECT(CM171),1,CY$28)),0,(INDEX(INDIRECT(CM171),$E171,$F171))-INDEX(INDIRECT(CM171),1,CY$28))*(10-INDEX(INDIRECT("times"&amp;CK$2),$F171,CY$28))/10</f>
        <v>0</v>
      </c>
      <c r="CZ171" s="63">
        <f ca="1">IF(OR(INDEX(INDIRECT("times"&amp;CK$2),$F171,CZ$28)&gt;10,INDEX(INDIRECT(CM171),$E171,$F171)="",INDEX(INDIRECT(CM171),$E171,$F171)&gt;=INDEX(INDIRECT(CM171),1,CZ$28)),0,(INDEX(INDIRECT(CM171),$E171,$F171))-INDEX(INDIRECT(CM171),1,CZ$28))*(10-INDEX(INDIRECT("times"&amp;CK$2),$F171,CZ$28))/10</f>
        <v>0</v>
      </c>
      <c r="DA171" s="63">
        <f ca="1">IF(OR(INDEX(INDIRECT("times"&amp;CK$2),$F171,DA$28)&gt;10,INDEX(INDIRECT(CM171),$E171,$F171)="",INDEX(INDIRECT(CM171),$E171,$F171)&gt;=INDEX(INDIRECT(CM171),1,DA$28)),0,(INDEX(INDIRECT(CM171),$E171,$F171))-INDEX(INDIRECT(CM171),1,DA$28))*(10-INDEX(INDIRECT("times"&amp;CK$2),$F171,DA$28))/10</f>
        <v>0</v>
      </c>
      <c r="DB171" s="63">
        <f ca="1">IF(OR(INDEX(INDIRECT("times"&amp;CK$2),$F171,DB$28)&gt;10,INDEX(INDIRECT(CM171),$E171,$F171)="",INDEX(INDIRECT(CM171),$E171,$F171)&gt;=INDEX(INDIRECT(CM171),1,DB$28)),0,(INDEX(INDIRECT(CM171),$E171,$F171))-INDEX(INDIRECT(CM171),1,DB$28))*(10-INDEX(INDIRECT("times"&amp;CK$2),$F171,DB$28))/10</f>
        <v>0</v>
      </c>
      <c r="DC171" s="63">
        <f ca="1">IF(OR(INDEX(INDIRECT("times"&amp;CK$2),$F171,DC$28)&gt;10,INDEX(INDIRECT(CM171),$E171,$F171)="",INDEX(INDIRECT(CM171),$E171,$F171)&gt;=INDEX(INDIRECT(CM171),1,DC$28)),0,(INDEX(INDIRECT(CM171),$E171,$F171))-INDEX(INDIRECT(CM171),1,DC$28))*(10-INDEX(INDIRECT("times"&amp;CK$2),$F171,DC$28))/10</f>
        <v>0</v>
      </c>
      <c r="DD171" s="63">
        <f ca="1">IF(OR(INDEX(INDIRECT("times"&amp;CK$2),$F171,DD$28)&gt;10,INDEX(INDIRECT(CM171),$E171,$F171)="",INDEX(INDIRECT(CM171),$E171,$F171)&gt;=INDEX(INDIRECT(CM171),1,DD$28)),0,(INDEX(INDIRECT(CM171),$E171,$F171))-INDEX(INDIRECT(CM171),1,DD$28))*(10-INDEX(INDIRECT("times"&amp;CK$2),$F171,DD$28))/10</f>
        <v>0</v>
      </c>
      <c r="DE171" s="63">
        <f ca="1">IF(OR(INDEX(INDIRECT("times"&amp;CK$2),$F171,DE$28)&gt;10,INDEX(INDIRECT(CM171),$E171,$F171)="",INDEX(INDIRECT(CM171),$E171,$F171)&gt;=INDEX(INDIRECT(CM171),1,DE$28)),0,(INDEX(INDIRECT(CM171),$E171,$F171))-INDEX(INDIRECT(CM171),1,DE$28))*(10-INDEX(INDIRECT("times"&amp;CK$2),$F171,DE$28))/10</f>
        <v>0</v>
      </c>
      <c r="DF171" s="63">
        <f ca="1">IF(OR(INDEX(INDIRECT("times"&amp;CK$2),$F171,DF$28)&gt;10,INDEX(INDIRECT(CM171),$E171,$F171)="",INDEX(INDIRECT(CM171),$E171,$F171)&gt;=INDEX(INDIRECT(CM171),1,DF$28)),0,(INDEX(INDIRECT(CM171),$E171,$F171))-INDEX(INDIRECT(CM171),1,DF$28))*(10-INDEX(INDIRECT("times"&amp;CK$2),$F171,DF$28))/10</f>
        <v>0</v>
      </c>
      <c r="DG171" s="63">
        <f ca="1">IF(OR(INDEX(INDIRECT("times"&amp;CK$2),$F171,DG$28)&gt;10,INDEX(INDIRECT(CM171),$E171,$F171)="",INDEX(INDIRECT(CM171),$E171,$F171)&gt;=INDEX(INDIRECT(CM171),1,DG$28)),0,(INDEX(INDIRECT(CM171),$E171,$F171))-INDEX(INDIRECT(CM171),1,DG$28))*(10-INDEX(INDIRECT("times"&amp;CK$2),$F171,DG$28))/10</f>
        <v>0</v>
      </c>
      <c r="DH171" s="63">
        <f ca="1">IF(OR(INDEX(INDIRECT("times"&amp;CK$2),$F171,DH$28)&gt;10,INDEX(INDIRECT(CM171),$E171,$F171)="",INDEX(INDIRECT(CM171),$E171,$F171)&gt;=INDEX(INDIRECT(CM171),1,DH$28)),0,(INDEX(INDIRECT(CM171),$E171,$F171))-INDEX(INDIRECT(CM171),1,DH$28))*(10-INDEX(INDIRECT("times"&amp;CK$2),$F171,DH$28))/10</f>
        <v>0</v>
      </c>
      <c r="DI171" s="63">
        <f ca="1">IF(OR(INDEX(INDIRECT("times"&amp;CK$2),$F171,DI$28)&gt;10,INDEX(INDIRECT(CM171),$E171,$F171)="",INDEX(INDIRECT(CM171),$E171,$F171)&gt;=INDEX(INDIRECT(CM171),1,DI$28)),0,(INDEX(INDIRECT(CM171),$E171,$F171))-INDEX(INDIRECT(CM171),1,DI$28))*(10-INDEX(INDIRECT("times"&amp;CK$2),$F171,DI$28))/10</f>
        <v>0</v>
      </c>
      <c r="DJ171" s="64">
        <f ca="1">IF(OR(INDEX(INDIRECT("times"&amp;CK$2),$F171,DJ$28)&gt;10,INDEX(INDIRECT(CM171),$E171,$F171)="",INDEX(INDIRECT(CM171),$E171,$F171)&gt;=INDEX(INDIRECT(CM171),1,DJ$28)),0,(INDEX(INDIRECT(CM171),$E171,$F171))-INDEX(INDIRECT(CM171),1,DJ$28))*(10-INDEX(INDIRECT("times"&amp;CK$2),$F171,DJ$28))/10</f>
        <v>0</v>
      </c>
      <c r="DK171" s="201">
        <v>3</v>
      </c>
      <c r="DM171" s="18" t="s">
        <v>212</v>
      </c>
      <c r="DN171" s="122">
        <f>DM131</f>
        <v>1</v>
      </c>
      <c r="DO171" s="122" t="str">
        <f>DM132</f>
        <v>shop3564</v>
      </c>
      <c r="DP171" s="210" t="str">
        <f t="shared" si="602"/>
        <v>core1_shop3564</v>
      </c>
      <c r="DQ171" s="122">
        <v>5</v>
      </c>
      <c r="DR171" s="33">
        <v>3</v>
      </c>
      <c r="DS171" s="62">
        <f ca="1">IF(OR(INDEX(INDIRECT("times"&amp;DN$2),$F171,DS$28)&gt;10,INDEX(INDIRECT(DP171),$E171,$F171)="",INDEX(INDIRECT(DP171),$E171,$F171)&gt;=INDEX(INDIRECT(DP171),1,DS$28)),0,(INDEX(INDIRECT(DP171),$E171,$F171))-INDEX(INDIRECT(DP171),1,DS$28))*(10-INDEX(INDIRECT("times"&amp;DN$2),$F171,DS$28))/10</f>
        <v>0</v>
      </c>
      <c r="DT171" s="63">
        <f ca="1">IF(OR(INDEX(INDIRECT("times"&amp;DN$2),$F171,DT$28)&gt;10,INDEX(INDIRECT(DP171),$E171,$F171)="",INDEX(INDIRECT(DP171),$E171,$F171)&gt;=INDEX(INDIRECT(DP171),1,DT$28)),0,(INDEX(INDIRECT(DP171),$E171,$F171))-INDEX(INDIRECT(DP171),1,DT$28))*(10-INDEX(INDIRECT("times"&amp;DN$2),$F171,DT$28))/10</f>
        <v>0</v>
      </c>
      <c r="DU171" s="63">
        <f ca="1">IF(OR(INDEX(INDIRECT("times"&amp;DN$2),$F171,DU$28)&gt;10,INDEX(INDIRECT(DP171),$E171,$F171)="",INDEX(INDIRECT(DP171),$E171,$F171)&gt;=INDEX(INDIRECT(DP171),1,DU$28)),0,(INDEX(INDIRECT(DP171),$E171,$F171))-INDEX(INDIRECT(DP171),1,DU$28))*(10-INDEX(INDIRECT("times"&amp;DN$2),$F171,DU$28))/10</f>
        <v>0</v>
      </c>
      <c r="DV171" s="63">
        <f ca="1">IF(OR(INDEX(INDIRECT("times"&amp;DN$2),$F171,DV$28)&gt;10,INDEX(INDIRECT(DP171),$E171,$F171)="",INDEX(INDIRECT(DP171),$E171,$F171)&gt;=INDEX(INDIRECT(DP171),1,DV$28)),0,(INDEX(INDIRECT(DP171),$E171,$F171))-INDEX(INDIRECT(DP171),1,DV$28))*(10-INDEX(INDIRECT("times"&amp;DN$2),$F171,DV$28))/10</f>
        <v>0</v>
      </c>
      <c r="DW171" s="63">
        <f ca="1">IF(OR(INDEX(INDIRECT("times"&amp;DN$2),$F171,DW$28)&gt;10,INDEX(INDIRECT(DP171),$E171,$F171)="",INDEX(INDIRECT(DP171),$E171,$F171)&gt;=INDEX(INDIRECT(DP171),1,DW$28)),0,(INDEX(INDIRECT(DP171),$E171,$F171))-INDEX(INDIRECT(DP171),1,DW$28))*(10-INDEX(INDIRECT("times"&amp;DN$2),$F171,DW$28))/10</f>
        <v>0</v>
      </c>
      <c r="DX171" s="63">
        <f ca="1">IF(OR(INDEX(INDIRECT("times"&amp;DN$2),$F171,DX$28)&gt;10,INDEX(INDIRECT(DP171),$E171,$F171)="",INDEX(INDIRECT(DP171),$E171,$F171)&gt;=INDEX(INDIRECT(DP171),1,DX$28)),0,(INDEX(INDIRECT(DP171),$E171,$F171))-INDEX(INDIRECT(DP171),1,DX$28))*(10-INDEX(INDIRECT("times"&amp;DN$2),$F171,DX$28))/10</f>
        <v>0</v>
      </c>
      <c r="DY171" s="63">
        <f ca="1">IF(OR(INDEX(INDIRECT("times"&amp;DN$2),$F171,DY$28)&gt;10,INDEX(INDIRECT(DP171),$E171,$F171)="",INDEX(INDIRECT(DP171),$E171,$F171)&gt;=INDEX(INDIRECT(DP171),1,DY$28)),0,(INDEX(INDIRECT(DP171),$E171,$F171))-INDEX(INDIRECT(DP171),1,DY$28))*(10-INDEX(INDIRECT("times"&amp;DN$2),$F171,DY$28))/10</f>
        <v>0</v>
      </c>
      <c r="DZ171" s="63">
        <f ca="1">IF(OR(INDEX(INDIRECT("times"&amp;DN$2),$F171,DZ$28)&gt;10,INDEX(INDIRECT(DP171),$E171,$F171)="",INDEX(INDIRECT(DP171),$E171,$F171)&gt;=INDEX(INDIRECT(DP171),1,DZ$28)),0,(INDEX(INDIRECT(DP171),$E171,$F171))-INDEX(INDIRECT(DP171),1,DZ$28))*(10-INDEX(INDIRECT("times"&amp;DN$2),$F171,DZ$28))/10</f>
        <v>0</v>
      </c>
      <c r="EA171" s="63">
        <f ca="1">IF(OR(INDEX(INDIRECT("times"&amp;DN$2),$F171,EA$28)&gt;10,INDEX(INDIRECT(DP171),$E171,$F171)="",INDEX(INDIRECT(DP171),$E171,$F171)&gt;=INDEX(INDIRECT(DP171),1,EA$28)),0,(INDEX(INDIRECT(DP171),$E171,$F171))-INDEX(INDIRECT(DP171),1,EA$28))*(10-INDEX(INDIRECT("times"&amp;DN$2),$F171,EA$28))/10</f>
        <v>0</v>
      </c>
      <c r="EB171" s="63">
        <f ca="1">IF(OR(INDEX(INDIRECT("times"&amp;DN$2),$F171,EB$28)&gt;10,INDEX(INDIRECT(DP171),$E171,$F171)="",INDEX(INDIRECT(DP171),$E171,$F171)&gt;=INDEX(INDIRECT(DP171),1,EB$28)),0,(INDEX(INDIRECT(DP171),$E171,$F171))-INDEX(INDIRECT(DP171),1,EB$28))*(10-INDEX(INDIRECT("times"&amp;DN$2),$F171,EB$28))/10</f>
        <v>0</v>
      </c>
      <c r="EC171" s="63">
        <f ca="1">IF(OR(INDEX(INDIRECT("times"&amp;DN$2),$F171,EC$28)&gt;10,INDEX(INDIRECT(DP171),$E171,$F171)="",INDEX(INDIRECT(DP171),$E171,$F171)&gt;=INDEX(INDIRECT(DP171),1,EC$28)),0,(INDEX(INDIRECT(DP171),$E171,$F171))-INDEX(INDIRECT(DP171),1,EC$28))*(10-INDEX(INDIRECT("times"&amp;DN$2),$F171,EC$28))/10</f>
        <v>0</v>
      </c>
      <c r="ED171" s="63">
        <f ca="1">IF(OR(INDEX(INDIRECT("times"&amp;DN$2),$F171,ED$28)&gt;10,INDEX(INDIRECT(DP171),$E171,$F171)="",INDEX(INDIRECT(DP171),$E171,$F171)&gt;=INDEX(INDIRECT(DP171),1,ED$28)),0,(INDEX(INDIRECT(DP171),$E171,$F171))-INDEX(INDIRECT(DP171),1,ED$28))*(10-INDEX(INDIRECT("times"&amp;DN$2),$F171,ED$28))/10</f>
        <v>0</v>
      </c>
      <c r="EE171" s="63">
        <f ca="1">IF(OR(INDEX(INDIRECT("times"&amp;DN$2),$F171,EE$28)&gt;10,INDEX(INDIRECT(DP171),$E171,$F171)="",INDEX(INDIRECT(DP171),$E171,$F171)&gt;=INDEX(INDIRECT(DP171),1,EE$28)),0,(INDEX(INDIRECT(DP171),$E171,$F171))-INDEX(INDIRECT(DP171),1,EE$28))*(10-INDEX(INDIRECT("times"&amp;DN$2),$F171,EE$28))/10</f>
        <v>0</v>
      </c>
      <c r="EF171" s="63">
        <f ca="1">IF(OR(INDEX(INDIRECT("times"&amp;DN$2),$F171,EF$28)&gt;10,INDEX(INDIRECT(DP171),$E171,$F171)="",INDEX(INDIRECT(DP171),$E171,$F171)&gt;=INDEX(INDIRECT(DP171),1,EF$28)),0,(INDEX(INDIRECT(DP171),$E171,$F171))-INDEX(INDIRECT(DP171),1,EF$28))*(10-INDEX(INDIRECT("times"&amp;DN$2),$F171,EF$28))/10</f>
        <v>0</v>
      </c>
      <c r="EG171" s="63">
        <f ca="1">IF(OR(INDEX(INDIRECT("times"&amp;DN$2),$F171,EG$28)&gt;10,INDEX(INDIRECT(DP171),$E171,$F171)="",INDEX(INDIRECT(DP171),$E171,$F171)&gt;=INDEX(INDIRECT(DP171),1,EG$28)),0,(INDEX(INDIRECT(DP171),$E171,$F171))-INDEX(INDIRECT(DP171),1,EG$28))*(10-INDEX(INDIRECT("times"&amp;DN$2),$F171,EG$28))/10</f>
        <v>0</v>
      </c>
      <c r="EH171" s="63">
        <f ca="1">IF(OR(INDEX(INDIRECT("times"&amp;DN$2),$F171,EH$28)&gt;10,INDEX(INDIRECT(DP171),$E171,$F171)="",INDEX(INDIRECT(DP171),$E171,$F171)&gt;=INDEX(INDIRECT(DP171),1,EH$28)),0,(INDEX(INDIRECT(DP171),$E171,$F171))-INDEX(INDIRECT(DP171),1,EH$28))*(10-INDEX(INDIRECT("times"&amp;DN$2),$F171,EH$28))/10</f>
        <v>0</v>
      </c>
      <c r="EI171" s="63">
        <f ca="1">IF(OR(INDEX(INDIRECT("times"&amp;DN$2),$F171,EI$28)&gt;10,INDEX(INDIRECT(DP171),$E171,$F171)="",INDEX(INDIRECT(DP171),$E171,$F171)&gt;=INDEX(INDIRECT(DP171),1,EI$28)),0,(INDEX(INDIRECT(DP171),$E171,$F171))-INDEX(INDIRECT(DP171),1,EI$28))*(10-INDEX(INDIRECT("times"&amp;DN$2),$F171,EI$28))/10</f>
        <v>0</v>
      </c>
      <c r="EJ171" s="63">
        <f ca="1">IF(OR(INDEX(INDIRECT("times"&amp;DN$2),$F171,EJ$28)&gt;10,INDEX(INDIRECT(DP171),$E171,$F171)="",INDEX(INDIRECT(DP171),$E171,$F171)&gt;=INDEX(INDIRECT(DP171),1,EJ$28)),0,(INDEX(INDIRECT(DP171),$E171,$F171))-INDEX(INDIRECT(DP171),1,EJ$28))*(10-INDEX(INDIRECT("times"&amp;DN$2),$F171,EJ$28))/10</f>
        <v>0</v>
      </c>
      <c r="EK171" s="63">
        <f ca="1">IF(OR(INDEX(INDIRECT("times"&amp;DN$2),$F171,EK$28)&gt;10,INDEX(INDIRECT(DP171),$E171,$F171)="",INDEX(INDIRECT(DP171),$E171,$F171)&gt;=INDEX(INDIRECT(DP171),1,EK$28)),0,(INDEX(INDIRECT(DP171),$E171,$F171))-INDEX(INDIRECT(DP171),1,EK$28))*(10-INDEX(INDIRECT("times"&amp;DN$2),$F171,EK$28))/10</f>
        <v>0</v>
      </c>
      <c r="EL171" s="63">
        <f ca="1">IF(OR(INDEX(INDIRECT("times"&amp;DN$2),$F171,EL$28)&gt;10,INDEX(INDIRECT(DP171),$E171,$F171)="",INDEX(INDIRECT(DP171),$E171,$F171)&gt;=INDEX(INDIRECT(DP171),1,EL$28)),0,(INDEX(INDIRECT(DP171),$E171,$F171))-INDEX(INDIRECT(DP171),1,EL$28))*(10-INDEX(INDIRECT("times"&amp;DN$2),$F171,EL$28))/10</f>
        <v>0</v>
      </c>
      <c r="EM171" s="64">
        <f ca="1">IF(OR(INDEX(INDIRECT("times"&amp;DN$2),$F171,EM$28)&gt;10,INDEX(INDIRECT(DP171),$E171,$F171)="",INDEX(INDIRECT(DP171),$E171,$F171)&gt;=INDEX(INDIRECT(DP171),1,EM$28)),0,(INDEX(INDIRECT(DP171),$E171,$F171))-INDEX(INDIRECT(DP171),1,EM$28))*(10-INDEX(INDIRECT("times"&amp;DN$2),$F171,EM$28))/10</f>
        <v>0</v>
      </c>
      <c r="EN171" s="201">
        <v>3</v>
      </c>
      <c r="EP171" s="18" t="s">
        <v>212</v>
      </c>
      <c r="EQ171" s="122">
        <f>EP131</f>
        <v>1</v>
      </c>
      <c r="ER171" s="122" t="str">
        <f>EP132</f>
        <v>lei3564</v>
      </c>
      <c r="ES171" s="210" t="str">
        <f t="shared" si="603"/>
        <v>core1_lei3564</v>
      </c>
      <c r="ET171" s="122">
        <v>5</v>
      </c>
      <c r="EU171" s="33">
        <v>3</v>
      </c>
      <c r="EV171" s="62">
        <f ca="1">IF(OR(INDEX(INDIRECT("times"&amp;EQ$2),$F171,EV$28)&gt;10,INDEX(INDIRECT(ES171),$E171,$F171)="",INDEX(INDIRECT(ES171),$E171,$F171)&gt;=INDEX(INDIRECT(ES171),1,EV$28)),0,(INDEX(INDIRECT(ES171),$E171,$F171))-INDEX(INDIRECT(ES171),1,EV$28))*(10-INDEX(INDIRECT("times"&amp;EQ$2),$F171,EV$28))/10</f>
        <v>0</v>
      </c>
      <c r="EW171" s="63">
        <f ca="1">IF(OR(INDEX(INDIRECT("times"&amp;EQ$2),$F171,EW$28)&gt;10,INDEX(INDIRECT(ES171),$E171,$F171)="",INDEX(INDIRECT(ES171),$E171,$F171)&gt;=INDEX(INDIRECT(ES171),1,EW$28)),0,(INDEX(INDIRECT(ES171),$E171,$F171))-INDEX(INDIRECT(ES171),1,EW$28))*(10-INDEX(INDIRECT("times"&amp;EQ$2),$F171,EW$28))/10</f>
        <v>0</v>
      </c>
      <c r="EX171" s="63">
        <f ca="1">IF(OR(INDEX(INDIRECT("times"&amp;EQ$2),$F171,EX$28)&gt;10,INDEX(INDIRECT(ES171),$E171,$F171)="",INDEX(INDIRECT(ES171),$E171,$F171)&gt;=INDEX(INDIRECT(ES171),1,EX$28)),0,(INDEX(INDIRECT(ES171),$E171,$F171))-INDEX(INDIRECT(ES171),1,EX$28))*(10-INDEX(INDIRECT("times"&amp;EQ$2),$F171,EX$28))/10</f>
        <v>0</v>
      </c>
      <c r="EY171" s="63">
        <f ca="1">IF(OR(INDEX(INDIRECT("times"&amp;EQ$2),$F171,EY$28)&gt;10,INDEX(INDIRECT(ES171),$E171,$F171)="",INDEX(INDIRECT(ES171),$E171,$F171)&gt;=INDEX(INDIRECT(ES171),1,EY$28)),0,(INDEX(INDIRECT(ES171),$E171,$F171))-INDEX(INDIRECT(ES171),1,EY$28))*(10-INDEX(INDIRECT("times"&amp;EQ$2),$F171,EY$28))/10</f>
        <v>0</v>
      </c>
      <c r="EZ171" s="63">
        <f ca="1">IF(OR(INDEX(INDIRECT("times"&amp;EQ$2),$F171,EZ$28)&gt;10,INDEX(INDIRECT(ES171),$E171,$F171)="",INDEX(INDIRECT(ES171),$E171,$F171)&gt;=INDEX(INDIRECT(ES171),1,EZ$28)),0,(INDEX(INDIRECT(ES171),$E171,$F171))-INDEX(INDIRECT(ES171),1,EZ$28))*(10-INDEX(INDIRECT("times"&amp;EQ$2),$F171,EZ$28))/10</f>
        <v>0</v>
      </c>
      <c r="FA171" s="63">
        <f ca="1">IF(OR(INDEX(INDIRECT("times"&amp;EQ$2),$F171,FA$28)&gt;10,INDEX(INDIRECT(ES171),$E171,$F171)="",INDEX(INDIRECT(ES171),$E171,$F171)&gt;=INDEX(INDIRECT(ES171),1,FA$28)),0,(INDEX(INDIRECT(ES171),$E171,$F171))-INDEX(INDIRECT(ES171),1,FA$28))*(10-INDEX(INDIRECT("times"&amp;EQ$2),$F171,FA$28))/10</f>
        <v>0</v>
      </c>
      <c r="FB171" s="63">
        <f ca="1">IF(OR(INDEX(INDIRECT("times"&amp;EQ$2),$F171,FB$28)&gt;10,INDEX(INDIRECT(ES171),$E171,$F171)="",INDEX(INDIRECT(ES171),$E171,$F171)&gt;=INDEX(INDIRECT(ES171),1,FB$28)),0,(INDEX(INDIRECT(ES171),$E171,$F171))-INDEX(INDIRECT(ES171),1,FB$28))*(10-INDEX(INDIRECT("times"&amp;EQ$2),$F171,FB$28))/10</f>
        <v>0</v>
      </c>
      <c r="FC171" s="63">
        <f ca="1">IF(OR(INDEX(INDIRECT("times"&amp;EQ$2),$F171,FC$28)&gt;10,INDEX(INDIRECT(ES171),$E171,$F171)="",INDEX(INDIRECT(ES171),$E171,$F171)&gt;=INDEX(INDIRECT(ES171),1,FC$28)),0,(INDEX(INDIRECT(ES171),$E171,$F171))-INDEX(INDIRECT(ES171),1,FC$28))*(10-INDEX(INDIRECT("times"&amp;EQ$2),$F171,FC$28))/10</f>
        <v>0</v>
      </c>
      <c r="FD171" s="63">
        <f ca="1">IF(OR(INDEX(INDIRECT("times"&amp;EQ$2),$F171,FD$28)&gt;10,INDEX(INDIRECT(ES171),$E171,$F171)="",INDEX(INDIRECT(ES171),$E171,$F171)&gt;=INDEX(INDIRECT(ES171),1,FD$28)),0,(INDEX(INDIRECT(ES171),$E171,$F171))-INDEX(INDIRECT(ES171),1,FD$28))*(10-INDEX(INDIRECT("times"&amp;EQ$2),$F171,FD$28))/10</f>
        <v>0</v>
      </c>
      <c r="FE171" s="63">
        <f ca="1">IF(OR(INDEX(INDIRECT("times"&amp;EQ$2),$F171,FE$28)&gt;10,INDEX(INDIRECT(ES171),$E171,$F171)="",INDEX(INDIRECT(ES171),$E171,$F171)&gt;=INDEX(INDIRECT(ES171),1,FE$28)),0,(INDEX(INDIRECT(ES171),$E171,$F171))-INDEX(INDIRECT(ES171),1,FE$28))*(10-INDEX(INDIRECT("times"&amp;EQ$2),$F171,FE$28))/10</f>
        <v>0</v>
      </c>
      <c r="FF171" s="63">
        <f ca="1">IF(OR(INDEX(INDIRECT("times"&amp;EQ$2),$F171,FF$28)&gt;10,INDEX(INDIRECT(ES171),$E171,$F171)="",INDEX(INDIRECT(ES171),$E171,$F171)&gt;=INDEX(INDIRECT(ES171),1,FF$28)),0,(INDEX(INDIRECT(ES171),$E171,$F171))-INDEX(INDIRECT(ES171),1,FF$28))*(10-INDEX(INDIRECT("times"&amp;EQ$2),$F171,FF$28))/10</f>
        <v>0</v>
      </c>
      <c r="FG171" s="63">
        <f ca="1">IF(OR(INDEX(INDIRECT("times"&amp;EQ$2),$F171,FG$28)&gt;10,INDEX(INDIRECT(ES171),$E171,$F171)="",INDEX(INDIRECT(ES171),$E171,$F171)&gt;=INDEX(INDIRECT(ES171),1,FG$28)),0,(INDEX(INDIRECT(ES171),$E171,$F171))-INDEX(INDIRECT(ES171),1,FG$28))*(10-INDEX(INDIRECT("times"&amp;EQ$2),$F171,FG$28))/10</f>
        <v>0</v>
      </c>
      <c r="FH171" s="63">
        <f ca="1">IF(OR(INDEX(INDIRECT("times"&amp;EQ$2),$F171,FH$28)&gt;10,INDEX(INDIRECT(ES171),$E171,$F171)="",INDEX(INDIRECT(ES171),$E171,$F171)&gt;=INDEX(INDIRECT(ES171),1,FH$28)),0,(INDEX(INDIRECT(ES171),$E171,$F171))-INDEX(INDIRECT(ES171),1,FH$28))*(10-INDEX(INDIRECT("times"&amp;EQ$2),$F171,FH$28))/10</f>
        <v>0</v>
      </c>
      <c r="FI171" s="63">
        <f ca="1">IF(OR(INDEX(INDIRECT("times"&amp;EQ$2),$F171,FI$28)&gt;10,INDEX(INDIRECT(ES171),$E171,$F171)="",INDEX(INDIRECT(ES171),$E171,$F171)&gt;=INDEX(INDIRECT(ES171),1,FI$28)),0,(INDEX(INDIRECT(ES171),$E171,$F171))-INDEX(INDIRECT(ES171),1,FI$28))*(10-INDEX(INDIRECT("times"&amp;EQ$2),$F171,FI$28))/10</f>
        <v>0</v>
      </c>
      <c r="FJ171" s="63">
        <f ca="1">IF(OR(INDEX(INDIRECT("times"&amp;EQ$2),$F171,FJ$28)&gt;10,INDEX(INDIRECT(ES171),$E171,$F171)="",INDEX(INDIRECT(ES171),$E171,$F171)&gt;=INDEX(INDIRECT(ES171),1,FJ$28)),0,(INDEX(INDIRECT(ES171),$E171,$F171))-INDEX(INDIRECT(ES171),1,FJ$28))*(10-INDEX(INDIRECT("times"&amp;EQ$2),$F171,FJ$28))/10</f>
        <v>0</v>
      </c>
      <c r="FK171" s="63">
        <f ca="1">IF(OR(INDEX(INDIRECT("times"&amp;EQ$2),$F171,FK$28)&gt;10,INDEX(INDIRECT(ES171),$E171,$F171)="",INDEX(INDIRECT(ES171),$E171,$F171)&gt;=INDEX(INDIRECT(ES171),1,FK$28)),0,(INDEX(INDIRECT(ES171),$E171,$F171))-INDEX(INDIRECT(ES171),1,FK$28))*(10-INDEX(INDIRECT("times"&amp;EQ$2),$F171,FK$28))/10</f>
        <v>0</v>
      </c>
      <c r="FL171" s="63">
        <f ca="1">IF(OR(INDEX(INDIRECT("times"&amp;EQ$2),$F171,FL$28)&gt;10,INDEX(INDIRECT(ES171),$E171,$F171)="",INDEX(INDIRECT(ES171),$E171,$F171)&gt;=INDEX(INDIRECT(ES171),1,FL$28)),0,(INDEX(INDIRECT(ES171),$E171,$F171))-INDEX(INDIRECT(ES171),1,FL$28))*(10-INDEX(INDIRECT("times"&amp;EQ$2),$F171,FL$28))/10</f>
        <v>0</v>
      </c>
      <c r="FM171" s="63">
        <f ca="1">IF(OR(INDEX(INDIRECT("times"&amp;EQ$2),$F171,FM$28)&gt;10,INDEX(INDIRECT(ES171),$E171,$F171)="",INDEX(INDIRECT(ES171),$E171,$F171)&gt;=INDEX(INDIRECT(ES171),1,FM$28)),0,(INDEX(INDIRECT(ES171),$E171,$F171))-INDEX(INDIRECT(ES171),1,FM$28))*(10-INDEX(INDIRECT("times"&amp;EQ$2),$F171,FM$28))/10</f>
        <v>0</v>
      </c>
      <c r="FN171" s="63">
        <f ca="1">IF(OR(INDEX(INDIRECT("times"&amp;EQ$2),$F171,FN$28)&gt;10,INDEX(INDIRECT(ES171),$E171,$F171)="",INDEX(INDIRECT(ES171),$E171,$F171)&gt;=INDEX(INDIRECT(ES171),1,FN$28)),0,(INDEX(INDIRECT(ES171),$E171,$F171))-INDEX(INDIRECT(ES171),1,FN$28))*(10-INDEX(INDIRECT("times"&amp;EQ$2),$F171,FN$28))/10</f>
        <v>0</v>
      </c>
      <c r="FO171" s="63">
        <f ca="1">IF(OR(INDEX(INDIRECT("times"&amp;EQ$2),$F171,FO$28)&gt;10,INDEX(INDIRECT(ES171),$E171,$F171)="",INDEX(INDIRECT(ES171),$E171,$F171)&gt;=INDEX(INDIRECT(ES171),1,FO$28)),0,(INDEX(INDIRECT(ES171),$E171,$F171))-INDEX(INDIRECT(ES171),1,FO$28))*(10-INDEX(INDIRECT("times"&amp;EQ$2),$F171,FO$28))/10</f>
        <v>0</v>
      </c>
      <c r="FP171" s="64">
        <f ca="1">IF(OR(INDEX(INDIRECT("times"&amp;EQ$2),$F171,FP$28)&gt;10,INDEX(INDIRECT(ES171),$E171,$F171)="",INDEX(INDIRECT(ES171),$E171,$F171)&gt;=INDEX(INDIRECT(ES171),1,FP$28)),0,(INDEX(INDIRECT(ES171),$E171,$F171))-INDEX(INDIRECT(ES171),1,FP$28))*(10-INDEX(INDIRECT("times"&amp;EQ$2),$F171,FP$28))/10</f>
        <v>0</v>
      </c>
      <c r="FQ171" s="201">
        <v>3</v>
      </c>
      <c r="FS171" s="18" t="s">
        <v>212</v>
      </c>
      <c r="FT171" s="122">
        <f>FS131</f>
        <v>1</v>
      </c>
      <c r="FU171" s="122" t="str">
        <f>FS132</f>
        <v>shop65</v>
      </c>
      <c r="FV171" s="210" t="str">
        <f t="shared" si="604"/>
        <v>core1_shop65</v>
      </c>
      <c r="FW171" s="122">
        <v>5</v>
      </c>
      <c r="FX171" s="33">
        <v>3</v>
      </c>
      <c r="FY171" s="62">
        <f ca="1">IF(OR(INDEX(INDIRECT("times"&amp;FT$2),$F171,FY$28)&gt;10,INDEX(INDIRECT(FV171),$E171,$F171)="",INDEX(INDIRECT(FV171),$E171,$F171)&gt;=INDEX(INDIRECT(FV171),1,FY$28)),0,(INDEX(INDIRECT(FV171),$E171,$F171))-INDEX(INDIRECT(FV171),1,FY$28))*(10-INDEX(INDIRECT("times"&amp;FT$2),$F171,FY$28))/10</f>
        <v>0</v>
      </c>
      <c r="FZ171" s="63">
        <f ca="1">IF(OR(INDEX(INDIRECT("times"&amp;FT$2),$F171,FZ$28)&gt;10,INDEX(INDIRECT(FV171),$E171,$F171)="",INDEX(INDIRECT(FV171),$E171,$F171)&gt;=INDEX(INDIRECT(FV171),1,FZ$28)),0,(INDEX(INDIRECT(FV171),$E171,$F171))-INDEX(INDIRECT(FV171),1,FZ$28))*(10-INDEX(INDIRECT("times"&amp;FT$2),$F171,FZ$28))/10</f>
        <v>0</v>
      </c>
      <c r="GA171" s="63">
        <f ca="1">IF(OR(INDEX(INDIRECT("times"&amp;FT$2),$F171,GA$28)&gt;10,INDEX(INDIRECT(FV171),$E171,$F171)="",INDEX(INDIRECT(FV171),$E171,$F171)&gt;=INDEX(INDIRECT(FV171),1,GA$28)),0,(INDEX(INDIRECT(FV171),$E171,$F171))-INDEX(INDIRECT(FV171),1,GA$28))*(10-INDEX(INDIRECT("times"&amp;FT$2),$F171,GA$28))/10</f>
        <v>0</v>
      </c>
      <c r="GB171" s="63">
        <f ca="1">IF(OR(INDEX(INDIRECT("times"&amp;FT$2),$F171,GB$28)&gt;10,INDEX(INDIRECT(FV171),$E171,$F171)="",INDEX(INDIRECT(FV171),$E171,$F171)&gt;=INDEX(INDIRECT(FV171),1,GB$28)),0,(INDEX(INDIRECT(FV171),$E171,$F171))-INDEX(INDIRECT(FV171),1,GB$28))*(10-INDEX(INDIRECT("times"&amp;FT$2),$F171,GB$28))/10</f>
        <v>0</v>
      </c>
      <c r="GC171" s="63">
        <f ca="1">IF(OR(INDEX(INDIRECT("times"&amp;FT$2),$F171,GC$28)&gt;10,INDEX(INDIRECT(FV171),$E171,$F171)="",INDEX(INDIRECT(FV171),$E171,$F171)&gt;=INDEX(INDIRECT(FV171),1,GC$28)),0,(INDEX(INDIRECT(FV171),$E171,$F171))-INDEX(INDIRECT(FV171),1,GC$28))*(10-INDEX(INDIRECT("times"&amp;FT$2),$F171,GC$28))/10</f>
        <v>0</v>
      </c>
      <c r="GD171" s="63">
        <f ca="1">IF(OR(INDEX(INDIRECT("times"&amp;FT$2),$F171,GD$28)&gt;10,INDEX(INDIRECT(FV171),$E171,$F171)="",INDEX(INDIRECT(FV171),$E171,$F171)&gt;=INDEX(INDIRECT(FV171),1,GD$28)),0,(INDEX(INDIRECT(FV171),$E171,$F171))-INDEX(INDIRECT(FV171),1,GD$28))*(10-INDEX(INDIRECT("times"&amp;FT$2),$F171,GD$28))/10</f>
        <v>0</v>
      </c>
      <c r="GE171" s="63">
        <f ca="1">IF(OR(INDEX(INDIRECT("times"&amp;FT$2),$F171,GE$28)&gt;10,INDEX(INDIRECT(FV171),$E171,$F171)="",INDEX(INDIRECT(FV171),$E171,$F171)&gt;=INDEX(INDIRECT(FV171),1,GE$28)),0,(INDEX(INDIRECT(FV171),$E171,$F171))-INDEX(INDIRECT(FV171),1,GE$28))*(10-INDEX(INDIRECT("times"&amp;FT$2),$F171,GE$28))/10</f>
        <v>0</v>
      </c>
      <c r="GF171" s="63">
        <f ca="1">IF(OR(INDEX(INDIRECT("times"&amp;FT$2),$F171,GF$28)&gt;10,INDEX(INDIRECT(FV171),$E171,$F171)="",INDEX(INDIRECT(FV171),$E171,$F171)&gt;=INDEX(INDIRECT(FV171),1,GF$28)),0,(INDEX(INDIRECT(FV171),$E171,$F171))-INDEX(INDIRECT(FV171),1,GF$28))*(10-INDEX(INDIRECT("times"&amp;FT$2),$F171,GF$28))/10</f>
        <v>0</v>
      </c>
      <c r="GG171" s="63">
        <f ca="1">IF(OR(INDEX(INDIRECT("times"&amp;FT$2),$F171,GG$28)&gt;10,INDEX(INDIRECT(FV171),$E171,$F171)="",INDEX(INDIRECT(FV171),$E171,$F171)&gt;=INDEX(INDIRECT(FV171),1,GG$28)),0,(INDEX(INDIRECT(FV171),$E171,$F171))-INDEX(INDIRECT(FV171),1,GG$28))*(10-INDEX(INDIRECT("times"&amp;FT$2),$F171,GG$28))/10</f>
        <v>0</v>
      </c>
      <c r="GH171" s="63">
        <f ca="1">IF(OR(INDEX(INDIRECT("times"&amp;FT$2),$F171,GH$28)&gt;10,INDEX(INDIRECT(FV171),$E171,$F171)="",INDEX(INDIRECT(FV171),$E171,$F171)&gt;=INDEX(INDIRECT(FV171),1,GH$28)),0,(INDEX(INDIRECT(FV171),$E171,$F171))-INDEX(INDIRECT(FV171),1,GH$28))*(10-INDEX(INDIRECT("times"&amp;FT$2),$F171,GH$28))/10</f>
        <v>0</v>
      </c>
      <c r="GI171" s="63">
        <f ca="1">IF(OR(INDEX(INDIRECT("times"&amp;FT$2),$F171,GI$28)&gt;10,INDEX(INDIRECT(FV171),$E171,$F171)="",INDEX(INDIRECT(FV171),$E171,$F171)&gt;=INDEX(INDIRECT(FV171),1,GI$28)),0,(INDEX(INDIRECT(FV171),$E171,$F171))-INDEX(INDIRECT(FV171),1,GI$28))*(10-INDEX(INDIRECT("times"&amp;FT$2),$F171,GI$28))/10</f>
        <v>0</v>
      </c>
      <c r="GJ171" s="63">
        <f ca="1">IF(OR(INDEX(INDIRECT("times"&amp;FT$2),$F171,GJ$28)&gt;10,INDEX(INDIRECT(FV171),$E171,$F171)="",INDEX(INDIRECT(FV171),$E171,$F171)&gt;=INDEX(INDIRECT(FV171),1,GJ$28)),0,(INDEX(INDIRECT(FV171),$E171,$F171))-INDEX(INDIRECT(FV171),1,GJ$28))*(10-INDEX(INDIRECT("times"&amp;FT$2),$F171,GJ$28))/10</f>
        <v>0</v>
      </c>
      <c r="GK171" s="63">
        <f ca="1">IF(OR(INDEX(INDIRECT("times"&amp;FT$2),$F171,GK$28)&gt;10,INDEX(INDIRECT(FV171),$E171,$F171)="",INDEX(INDIRECT(FV171),$E171,$F171)&gt;=INDEX(INDIRECT(FV171),1,GK$28)),0,(INDEX(INDIRECT(FV171),$E171,$F171))-INDEX(INDIRECT(FV171),1,GK$28))*(10-INDEX(INDIRECT("times"&amp;FT$2),$F171,GK$28))/10</f>
        <v>0</v>
      </c>
      <c r="GL171" s="63">
        <f ca="1">IF(OR(INDEX(INDIRECT("times"&amp;FT$2),$F171,GL$28)&gt;10,INDEX(INDIRECT(FV171),$E171,$F171)="",INDEX(INDIRECT(FV171),$E171,$F171)&gt;=INDEX(INDIRECT(FV171),1,GL$28)),0,(INDEX(INDIRECT(FV171),$E171,$F171))-INDEX(INDIRECT(FV171),1,GL$28))*(10-INDEX(INDIRECT("times"&amp;FT$2),$F171,GL$28))/10</f>
        <v>0</v>
      </c>
      <c r="GM171" s="63">
        <f ca="1">IF(OR(INDEX(INDIRECT("times"&amp;FT$2),$F171,GM$28)&gt;10,INDEX(INDIRECT(FV171),$E171,$F171)="",INDEX(INDIRECT(FV171),$E171,$F171)&gt;=INDEX(INDIRECT(FV171),1,GM$28)),0,(INDEX(INDIRECT(FV171),$E171,$F171))-INDEX(INDIRECT(FV171),1,GM$28))*(10-INDEX(INDIRECT("times"&amp;FT$2),$F171,GM$28))/10</f>
        <v>0</v>
      </c>
      <c r="GN171" s="63">
        <f ca="1">IF(OR(INDEX(INDIRECT("times"&amp;FT$2),$F171,GN$28)&gt;10,INDEX(INDIRECT(FV171),$E171,$F171)="",INDEX(INDIRECT(FV171),$E171,$F171)&gt;=INDEX(INDIRECT(FV171),1,GN$28)),0,(INDEX(INDIRECT(FV171),$E171,$F171))-INDEX(INDIRECT(FV171),1,GN$28))*(10-INDEX(INDIRECT("times"&amp;FT$2),$F171,GN$28))/10</f>
        <v>0</v>
      </c>
      <c r="GO171" s="63">
        <f ca="1">IF(OR(INDEX(INDIRECT("times"&amp;FT$2),$F171,GO$28)&gt;10,INDEX(INDIRECT(FV171),$E171,$F171)="",INDEX(INDIRECT(FV171),$E171,$F171)&gt;=INDEX(INDIRECT(FV171),1,GO$28)),0,(INDEX(INDIRECT(FV171),$E171,$F171))-INDEX(INDIRECT(FV171),1,GO$28))*(10-INDEX(INDIRECT("times"&amp;FT$2),$F171,GO$28))/10</f>
        <v>0</v>
      </c>
      <c r="GP171" s="63">
        <f ca="1">IF(OR(INDEX(INDIRECT("times"&amp;FT$2),$F171,GP$28)&gt;10,INDEX(INDIRECT(FV171),$E171,$F171)="",INDEX(INDIRECT(FV171),$E171,$F171)&gt;=INDEX(INDIRECT(FV171),1,GP$28)),0,(INDEX(INDIRECT(FV171),$E171,$F171))-INDEX(INDIRECT(FV171),1,GP$28))*(10-INDEX(INDIRECT("times"&amp;FT$2),$F171,GP$28))/10</f>
        <v>0</v>
      </c>
      <c r="GQ171" s="63">
        <f ca="1">IF(OR(INDEX(INDIRECT("times"&amp;FT$2),$F171,GQ$28)&gt;10,INDEX(INDIRECT(FV171),$E171,$F171)="",INDEX(INDIRECT(FV171),$E171,$F171)&gt;=INDEX(INDIRECT(FV171),1,GQ$28)),0,(INDEX(INDIRECT(FV171),$E171,$F171))-INDEX(INDIRECT(FV171),1,GQ$28))*(10-INDEX(INDIRECT("times"&amp;FT$2),$F171,GQ$28))/10</f>
        <v>0</v>
      </c>
      <c r="GR171" s="63">
        <f ca="1">IF(OR(INDEX(INDIRECT("times"&amp;FT$2),$F171,GR$28)&gt;10,INDEX(INDIRECT(FV171),$E171,$F171)="",INDEX(INDIRECT(FV171),$E171,$F171)&gt;=INDEX(INDIRECT(FV171),1,GR$28)),0,(INDEX(INDIRECT(FV171),$E171,$F171))-INDEX(INDIRECT(FV171),1,GR$28))*(10-INDEX(INDIRECT("times"&amp;FT$2),$F171,GR$28))/10</f>
        <v>0</v>
      </c>
      <c r="GS171" s="64">
        <f ca="1">IF(OR(INDEX(INDIRECT("times"&amp;FT$2),$F171,GS$28)&gt;10,INDEX(INDIRECT(FV171),$E171,$F171)="",INDEX(INDIRECT(FV171),$E171,$F171)&gt;=INDEX(INDIRECT(FV171),1,GS$28)),0,(INDEX(INDIRECT(FV171),$E171,$F171))-INDEX(INDIRECT(FV171),1,GS$28))*(10-INDEX(INDIRECT("times"&amp;FT$2),$F171,GS$28))/10</f>
        <v>0</v>
      </c>
      <c r="GT171" s="201">
        <v>3</v>
      </c>
      <c r="GV171" s="18" t="s">
        <v>212</v>
      </c>
      <c r="GW171" s="122">
        <f>GV131</f>
        <v>1</v>
      </c>
      <c r="GX171" s="122" t="str">
        <f>GV132</f>
        <v>lei65</v>
      </c>
      <c r="GY171" s="210" t="str">
        <f t="shared" si="605"/>
        <v>core1_lei65</v>
      </c>
      <c r="GZ171" s="122">
        <v>5</v>
      </c>
      <c r="HA171" s="33">
        <v>3</v>
      </c>
      <c r="HB171" s="62">
        <f ca="1">IF(OR(INDEX(INDIRECT("times"&amp;GW$2),$F171,HB$28)&gt;10,INDEX(INDIRECT(GY171),$E171,$F171)="",INDEX(INDIRECT(GY171),$E171,$F171)&gt;=INDEX(INDIRECT(GY171),1,HB$28)),0,(INDEX(INDIRECT(GY171),$E171,$F171))-INDEX(INDIRECT(GY171),1,HB$28))*(10-INDEX(INDIRECT("times"&amp;GW$2),$F171,HB$28))/10</f>
        <v>0</v>
      </c>
      <c r="HC171" s="63">
        <f ca="1">IF(OR(INDEX(INDIRECT("times"&amp;GW$2),$F171,HC$28)&gt;10,INDEX(INDIRECT(GY171),$E171,$F171)="",INDEX(INDIRECT(GY171),$E171,$F171)&gt;=INDEX(INDIRECT(GY171),1,HC$28)),0,(INDEX(INDIRECT(GY171),$E171,$F171))-INDEX(INDIRECT(GY171),1,HC$28))*(10-INDEX(INDIRECT("times"&amp;GW$2),$F171,HC$28))/10</f>
        <v>0</v>
      </c>
      <c r="HD171" s="63">
        <f ca="1">IF(OR(INDEX(INDIRECT("times"&amp;GW$2),$F171,HD$28)&gt;10,INDEX(INDIRECT(GY171),$E171,$F171)="",INDEX(INDIRECT(GY171),$E171,$F171)&gt;=INDEX(INDIRECT(GY171),1,HD$28)),0,(INDEX(INDIRECT(GY171),$E171,$F171))-INDEX(INDIRECT(GY171),1,HD$28))*(10-INDEX(INDIRECT("times"&amp;GW$2),$F171,HD$28))/10</f>
        <v>0</v>
      </c>
      <c r="HE171" s="63">
        <f ca="1">IF(OR(INDEX(INDIRECT("times"&amp;GW$2),$F171,HE$28)&gt;10,INDEX(INDIRECT(GY171),$E171,$F171)="",INDEX(INDIRECT(GY171),$E171,$F171)&gt;=INDEX(INDIRECT(GY171),1,HE$28)),0,(INDEX(INDIRECT(GY171),$E171,$F171))-INDEX(INDIRECT(GY171),1,HE$28))*(10-INDEX(INDIRECT("times"&amp;GW$2),$F171,HE$28))/10</f>
        <v>0</v>
      </c>
      <c r="HF171" s="63">
        <f ca="1">IF(OR(INDEX(INDIRECT("times"&amp;GW$2),$F171,HF$28)&gt;10,INDEX(INDIRECT(GY171),$E171,$F171)="",INDEX(INDIRECT(GY171),$E171,$F171)&gt;=INDEX(INDIRECT(GY171),1,HF$28)),0,(INDEX(INDIRECT(GY171),$E171,$F171))-INDEX(INDIRECT(GY171),1,HF$28))*(10-INDEX(INDIRECT("times"&amp;GW$2),$F171,HF$28))/10</f>
        <v>0</v>
      </c>
      <c r="HG171" s="63">
        <f ca="1">IF(OR(INDEX(INDIRECT("times"&amp;GW$2),$F171,HG$28)&gt;10,INDEX(INDIRECT(GY171),$E171,$F171)="",INDEX(INDIRECT(GY171),$E171,$F171)&gt;=INDEX(INDIRECT(GY171),1,HG$28)),0,(INDEX(INDIRECT(GY171),$E171,$F171))-INDEX(INDIRECT(GY171),1,HG$28))*(10-INDEX(INDIRECT("times"&amp;GW$2),$F171,HG$28))/10</f>
        <v>0</v>
      </c>
      <c r="HH171" s="63">
        <f ca="1">IF(OR(INDEX(INDIRECT("times"&amp;GW$2),$F171,HH$28)&gt;10,INDEX(INDIRECT(GY171),$E171,$F171)="",INDEX(INDIRECT(GY171),$E171,$F171)&gt;=INDEX(INDIRECT(GY171),1,HH$28)),0,(INDEX(INDIRECT(GY171),$E171,$F171))-INDEX(INDIRECT(GY171),1,HH$28))*(10-INDEX(INDIRECT("times"&amp;GW$2),$F171,HH$28))/10</f>
        <v>0</v>
      </c>
      <c r="HI171" s="63">
        <f ca="1">IF(OR(INDEX(INDIRECT("times"&amp;GW$2),$F171,HI$28)&gt;10,INDEX(INDIRECT(GY171),$E171,$F171)="",INDEX(INDIRECT(GY171),$E171,$F171)&gt;=INDEX(INDIRECT(GY171),1,HI$28)),0,(INDEX(INDIRECT(GY171),$E171,$F171))-INDEX(INDIRECT(GY171),1,HI$28))*(10-INDEX(INDIRECT("times"&amp;GW$2),$F171,HI$28))/10</f>
        <v>0</v>
      </c>
      <c r="HJ171" s="63">
        <f ca="1">IF(OR(INDEX(INDIRECT("times"&amp;GW$2),$F171,HJ$28)&gt;10,INDEX(INDIRECT(GY171),$E171,$F171)="",INDEX(INDIRECT(GY171),$E171,$F171)&gt;=INDEX(INDIRECT(GY171),1,HJ$28)),0,(INDEX(INDIRECT(GY171),$E171,$F171))-INDEX(INDIRECT(GY171),1,HJ$28))*(10-INDEX(INDIRECT("times"&amp;GW$2),$F171,HJ$28))/10</f>
        <v>0</v>
      </c>
      <c r="HK171" s="63">
        <f ca="1">IF(OR(INDEX(INDIRECT("times"&amp;GW$2),$F171,HK$28)&gt;10,INDEX(INDIRECT(GY171),$E171,$F171)="",INDEX(INDIRECT(GY171),$E171,$F171)&gt;=INDEX(INDIRECT(GY171),1,HK$28)),0,(INDEX(INDIRECT(GY171),$E171,$F171))-INDEX(INDIRECT(GY171),1,HK$28))*(10-INDEX(INDIRECT("times"&amp;GW$2),$F171,HK$28))/10</f>
        <v>0</v>
      </c>
      <c r="HL171" s="63">
        <f ca="1">IF(OR(INDEX(INDIRECT("times"&amp;GW$2),$F171,HL$28)&gt;10,INDEX(INDIRECT(GY171),$E171,$F171)="",INDEX(INDIRECT(GY171),$E171,$F171)&gt;=INDEX(INDIRECT(GY171),1,HL$28)),0,(INDEX(INDIRECT(GY171),$E171,$F171))-INDEX(INDIRECT(GY171),1,HL$28))*(10-INDEX(INDIRECT("times"&amp;GW$2),$F171,HL$28))/10</f>
        <v>0</v>
      </c>
      <c r="HM171" s="63">
        <f ca="1">IF(OR(INDEX(INDIRECT("times"&amp;GW$2),$F171,HM$28)&gt;10,INDEX(INDIRECT(GY171),$E171,$F171)="",INDEX(INDIRECT(GY171),$E171,$F171)&gt;=INDEX(INDIRECT(GY171),1,HM$28)),0,(INDEX(INDIRECT(GY171),$E171,$F171))-INDEX(INDIRECT(GY171),1,HM$28))*(10-INDEX(INDIRECT("times"&amp;GW$2),$F171,HM$28))/10</f>
        <v>0</v>
      </c>
      <c r="HN171" s="63">
        <f ca="1">IF(OR(INDEX(INDIRECT("times"&amp;GW$2),$F171,HN$28)&gt;10,INDEX(INDIRECT(GY171),$E171,$F171)="",INDEX(INDIRECT(GY171),$E171,$F171)&gt;=INDEX(INDIRECT(GY171),1,HN$28)),0,(INDEX(INDIRECT(GY171),$E171,$F171))-INDEX(INDIRECT(GY171),1,HN$28))*(10-INDEX(INDIRECT("times"&amp;GW$2),$F171,HN$28))/10</f>
        <v>0</v>
      </c>
      <c r="HO171" s="63">
        <f ca="1">IF(OR(INDEX(INDIRECT("times"&amp;GW$2),$F171,HO$28)&gt;10,INDEX(INDIRECT(GY171),$E171,$F171)="",INDEX(INDIRECT(GY171),$E171,$F171)&gt;=INDEX(INDIRECT(GY171),1,HO$28)),0,(INDEX(INDIRECT(GY171),$E171,$F171))-INDEX(INDIRECT(GY171),1,HO$28))*(10-INDEX(INDIRECT("times"&amp;GW$2),$F171,HO$28))/10</f>
        <v>0</v>
      </c>
      <c r="HP171" s="63">
        <f ca="1">IF(OR(INDEX(INDIRECT("times"&amp;GW$2),$F171,HP$28)&gt;10,INDEX(INDIRECT(GY171),$E171,$F171)="",INDEX(INDIRECT(GY171),$E171,$F171)&gt;=INDEX(INDIRECT(GY171),1,HP$28)),0,(INDEX(INDIRECT(GY171),$E171,$F171))-INDEX(INDIRECT(GY171),1,HP$28))*(10-INDEX(INDIRECT("times"&amp;GW$2),$F171,HP$28))/10</f>
        <v>0</v>
      </c>
      <c r="HQ171" s="63">
        <f ca="1">IF(OR(INDEX(INDIRECT("times"&amp;GW$2),$F171,HQ$28)&gt;10,INDEX(INDIRECT(GY171),$E171,$F171)="",INDEX(INDIRECT(GY171),$E171,$F171)&gt;=INDEX(INDIRECT(GY171),1,HQ$28)),0,(INDEX(INDIRECT(GY171),$E171,$F171))-INDEX(INDIRECT(GY171),1,HQ$28))*(10-INDEX(INDIRECT("times"&amp;GW$2),$F171,HQ$28))/10</f>
        <v>0</v>
      </c>
      <c r="HR171" s="63">
        <f ca="1">IF(OR(INDEX(INDIRECT("times"&amp;GW$2),$F171,HR$28)&gt;10,INDEX(INDIRECT(GY171),$E171,$F171)="",INDEX(INDIRECT(GY171),$E171,$F171)&gt;=INDEX(INDIRECT(GY171),1,HR$28)),0,(INDEX(INDIRECT(GY171),$E171,$F171))-INDEX(INDIRECT(GY171),1,HR$28))*(10-INDEX(INDIRECT("times"&amp;GW$2),$F171,HR$28))/10</f>
        <v>0</v>
      </c>
      <c r="HS171" s="63">
        <f ca="1">IF(OR(INDEX(INDIRECT("times"&amp;GW$2),$F171,HS$28)&gt;10,INDEX(INDIRECT(GY171),$E171,$F171)="",INDEX(INDIRECT(GY171),$E171,$F171)&gt;=INDEX(INDIRECT(GY171),1,HS$28)),0,(INDEX(INDIRECT(GY171),$E171,$F171))-INDEX(INDIRECT(GY171),1,HS$28))*(10-INDEX(INDIRECT("times"&amp;GW$2),$F171,HS$28))/10</f>
        <v>0</v>
      </c>
      <c r="HT171" s="63">
        <f ca="1">IF(OR(INDEX(INDIRECT("times"&amp;GW$2),$F171,HT$28)&gt;10,INDEX(INDIRECT(GY171),$E171,$F171)="",INDEX(INDIRECT(GY171),$E171,$F171)&gt;=INDEX(INDIRECT(GY171),1,HT$28)),0,(INDEX(INDIRECT(GY171),$E171,$F171))-INDEX(INDIRECT(GY171),1,HT$28))*(10-INDEX(INDIRECT("times"&amp;GW$2),$F171,HT$28))/10</f>
        <v>0</v>
      </c>
      <c r="HU171" s="63">
        <f ca="1">IF(OR(INDEX(INDIRECT("times"&amp;GW$2),$F171,HU$28)&gt;10,INDEX(INDIRECT(GY171),$E171,$F171)="",INDEX(INDIRECT(GY171),$E171,$F171)&gt;=INDEX(INDIRECT(GY171),1,HU$28)),0,(INDEX(INDIRECT(GY171),$E171,$F171))-INDEX(INDIRECT(GY171),1,HU$28))*(10-INDEX(INDIRECT("times"&amp;GW$2),$F171,HU$28))/10</f>
        <v>0</v>
      </c>
      <c r="HV171" s="64">
        <f ca="1">IF(OR(INDEX(INDIRECT("times"&amp;GW$2),$F171,HV$28)&gt;10,INDEX(INDIRECT(GY171),$E171,$F171)="",INDEX(INDIRECT(GY171),$E171,$F171)&gt;=INDEX(INDIRECT(GY171),1,HV$28)),0,(INDEX(INDIRECT(GY171),$E171,$F171))-INDEX(INDIRECT(GY171),1,HV$28))*(10-INDEX(INDIRECT("times"&amp;GW$2),$F171,HV$28))/10</f>
        <v>0</v>
      </c>
      <c r="HW171" s="201">
        <v>3</v>
      </c>
    </row>
    <row r="172" spans="1:231" ht="15">
      <c r="A172" s="18" t="s">
        <v>213</v>
      </c>
      <c r="B172" s="122">
        <f>A131</f>
        <v>1</v>
      </c>
      <c r="C172" s="122" t="str">
        <f>A132</f>
        <v>work1834</v>
      </c>
      <c r="D172" s="210" t="str">
        <f t="shared" si="598"/>
        <v>core1_work1834</v>
      </c>
      <c r="E172" s="122">
        <v>5</v>
      </c>
      <c r="F172" s="33">
        <v>4</v>
      </c>
      <c r="G172" s="62">
        <f ca="1">IF(OR(INDEX(INDIRECT("times"&amp;B$2),$F172,G$28)&gt;10,INDEX(INDIRECT(D172),$E172,$F172)="",INDEX(INDIRECT(D172),$E172,$F172)&gt;=INDEX(INDIRECT(D172),1,G$28)),0,(INDEX(INDIRECT(D172),$E172,$F172))-INDEX(INDIRECT(D172),1,G$28))*(10-INDEX(INDIRECT("times"&amp;B$2),$F172,G$28))/10</f>
        <v>0</v>
      </c>
      <c r="H172" s="63">
        <f ca="1">IF(OR(INDEX(INDIRECT("times"&amp;B$2),$F172,H$28)&gt;10,INDEX(INDIRECT(D172),$E172,$F172)="",INDEX(INDIRECT(D172),$E172,$F172)&gt;=INDEX(INDIRECT(D172),1,H$28)),0,(INDEX(INDIRECT(D172),$E172,$F172))-INDEX(INDIRECT(D172),1,H$28))*(10-INDEX(INDIRECT("times"&amp;B$2),$F172,H$28))/10</f>
        <v>0</v>
      </c>
      <c r="I172" s="63">
        <f ca="1">IF(OR(INDEX(INDIRECT("times"&amp;B$2),$F172,I$28)&gt;10,INDEX(INDIRECT(D172),$E172,$F172)="",INDEX(INDIRECT(D172),$E172,$F172)&gt;=INDEX(INDIRECT(D172),1,I$28)),0,(INDEX(INDIRECT(D172),$E172,$F172))-INDEX(INDIRECT(D172),1,I$28))*(10-INDEX(INDIRECT("times"&amp;B$2),$F172,I$28))/10</f>
        <v>0</v>
      </c>
      <c r="J172" s="63">
        <f ca="1">IF(OR(INDEX(INDIRECT("times"&amp;B$2),$F172,J$28)&gt;10,INDEX(INDIRECT(D172),$E172,$F172)="",INDEX(INDIRECT(D172),$E172,$F172)&gt;=INDEX(INDIRECT(D172),1,J$28)),0,(INDEX(INDIRECT(D172),$E172,$F172))-INDEX(INDIRECT(D172),1,J$28))*(10-INDEX(INDIRECT("times"&amp;B$2),$F172,J$28))/10</f>
        <v>0</v>
      </c>
      <c r="K172" s="63">
        <f ca="1">IF(OR(INDEX(INDIRECT("times"&amp;B$2),$F172,K$28)&gt;10,INDEX(INDIRECT(D172),$E172,$F172)="",INDEX(INDIRECT(D172),$E172,$F172)&gt;=INDEX(INDIRECT(D172),1,K$28)),0,(INDEX(INDIRECT(D172),$E172,$F172))-INDEX(INDIRECT(D172),1,K$28))*(10-INDEX(INDIRECT("times"&amp;B$2),$F172,K$28))/10</f>
        <v>0</v>
      </c>
      <c r="L172" s="63">
        <f ca="1">IF(OR(INDEX(INDIRECT("times"&amp;B$2),$F172,L$28)&gt;10,INDEX(INDIRECT(D172),$E172,$F172)="",INDEX(INDIRECT(D172),$E172,$F172)&gt;=INDEX(INDIRECT(D172),1,L$28)),0,(INDEX(INDIRECT(D172),$E172,$F172))-INDEX(INDIRECT(D172),1,L$28))*(10-INDEX(INDIRECT("times"&amp;B$2),$F172,L$28))/10</f>
        <v>0</v>
      </c>
      <c r="M172" s="63">
        <f ca="1">IF(OR(INDEX(INDIRECT("times"&amp;B$2),$F172,M$28)&gt;10,INDEX(INDIRECT(D172),$E172,$F172)="",INDEX(INDIRECT(D172),$E172,$F172)&gt;=INDEX(INDIRECT(D172),1,M$28)),0,(INDEX(INDIRECT(D172),$E172,$F172))-INDEX(INDIRECT(D172),1,M$28))*(10-INDEX(INDIRECT("times"&amp;B$2),$F172,M$28))/10</f>
        <v>0</v>
      </c>
      <c r="N172" s="63">
        <f ca="1">IF(OR(INDEX(INDIRECT("times"&amp;B$2),$F172,N$28)&gt;10,INDEX(INDIRECT(D172),$E172,$F172)="",INDEX(INDIRECT(D172),$E172,$F172)&gt;=INDEX(INDIRECT(D172),1,N$28)),0,(INDEX(INDIRECT(D172),$E172,$F172))-INDEX(INDIRECT(D172),1,N$28))*(10-INDEX(INDIRECT("times"&amp;B$2),$F172,N$28))/10</f>
        <v>0</v>
      </c>
      <c r="O172" s="63">
        <f ca="1">IF(OR(INDEX(INDIRECT("times"&amp;B$2),$F172,O$28)&gt;10,INDEX(INDIRECT(D172),$E172,$F172)="",INDEX(INDIRECT(D172),$E172,$F172)&gt;=INDEX(INDIRECT(D172),1,O$28)),0,(INDEX(INDIRECT(D172),$E172,$F172))-INDEX(INDIRECT(D172),1,O$28))*(10-INDEX(INDIRECT("times"&amp;B$2),$F172,O$28))/10</f>
        <v>0</v>
      </c>
      <c r="P172" s="63">
        <f ca="1">IF(OR(INDEX(INDIRECT("times"&amp;B$2),$F172,P$28)&gt;10,INDEX(INDIRECT(D172),$E172,$F172)="",INDEX(INDIRECT(D172),$E172,$F172)&gt;=INDEX(INDIRECT(D172),1,P$28)),0,(INDEX(INDIRECT(D172),$E172,$F172))-INDEX(INDIRECT(D172),1,P$28))*(10-INDEX(INDIRECT("times"&amp;B$2),$F172,P$28))/10</f>
        <v>0</v>
      </c>
      <c r="Q172" s="63">
        <f ca="1">IF(OR(INDEX(INDIRECT("times"&amp;B$2),$F172,Q$28)&gt;10,INDEX(INDIRECT(D172),$E172,$F172)="",INDEX(INDIRECT(D172),$E172,$F172)&gt;=INDEX(INDIRECT(D172),1,Q$28)),0,(INDEX(INDIRECT(D172),$E172,$F172))-INDEX(INDIRECT(D172),1,Q$28))*(10-INDEX(INDIRECT("times"&amp;B$2),$F172,Q$28))/10</f>
        <v>0</v>
      </c>
      <c r="R172" s="63">
        <f ca="1">IF(OR(INDEX(INDIRECT("times"&amp;B$2),$F172,R$28)&gt;10,INDEX(INDIRECT(D172),$E172,$F172)="",INDEX(INDIRECT(D172),$E172,$F172)&gt;=INDEX(INDIRECT(D172),1,R$28)),0,(INDEX(INDIRECT(D172),$E172,$F172))-INDEX(INDIRECT(D172),1,R$28))*(10-INDEX(INDIRECT("times"&amp;B$2),$F172,R$28))/10</f>
        <v>0</v>
      </c>
      <c r="S172" s="63">
        <f ca="1">IF(OR(INDEX(INDIRECT("times"&amp;B$2),$F172,S$28)&gt;10,INDEX(INDIRECT(D172),$E172,$F172)="",INDEX(INDIRECT(D172),$E172,$F172)&gt;=INDEX(INDIRECT(D172),1,S$28)),0,(INDEX(INDIRECT(D172),$E172,$F172))-INDEX(INDIRECT(D172),1,S$28))*(10-INDEX(INDIRECT("times"&amp;B$2),$F172,S$28))/10</f>
        <v>0</v>
      </c>
      <c r="T172" s="63">
        <f ca="1">IF(OR(INDEX(INDIRECT("times"&amp;B$2),$F172,T$28)&gt;10,INDEX(INDIRECT(D172),$E172,$F172)="",INDEX(INDIRECT(D172),$E172,$F172)&gt;=INDEX(INDIRECT(D172),1,T$28)),0,(INDEX(INDIRECT(D172),$E172,$F172))-INDEX(INDIRECT(D172),1,T$28))*(10-INDEX(INDIRECT("times"&amp;B$2),$F172,T$28))/10</f>
        <v>0</v>
      </c>
      <c r="U172" s="63">
        <f ca="1">IF(OR(INDEX(INDIRECT("times"&amp;B$2),$F172,U$28)&gt;10,INDEX(INDIRECT(D172),$E172,$F172)="",INDEX(INDIRECT(D172),$E172,$F172)&gt;=INDEX(INDIRECT(D172),1,U$28)),0,(INDEX(INDIRECT(D172),$E172,$F172))-INDEX(INDIRECT(D172),1,U$28))*(10-INDEX(INDIRECT("times"&amp;B$2),$F172,U$28))/10</f>
        <v>0</v>
      </c>
      <c r="V172" s="63">
        <f ca="1">IF(OR(INDEX(INDIRECT("times"&amp;B$2),$F172,V$28)&gt;10,INDEX(INDIRECT(D172),$E172,$F172)="",INDEX(INDIRECT(D172),$E172,$F172)&gt;=INDEX(INDIRECT(D172),1,V$28)),0,(INDEX(INDIRECT(D172),$E172,$F172))-INDEX(INDIRECT(D172),1,V$28))*(10-INDEX(INDIRECT("times"&amp;B$2),$F172,V$28))/10</f>
        <v>0</v>
      </c>
      <c r="W172" s="63">
        <f ca="1">IF(OR(INDEX(INDIRECT("times"&amp;B$2),$F172,W$28)&gt;10,INDEX(INDIRECT(D172),$E172,$F172)="",INDEX(INDIRECT(D172),$E172,$F172)&gt;=INDEX(INDIRECT(D172),1,W$28)),0,(INDEX(INDIRECT(D172),$E172,$F172))-INDEX(INDIRECT(D172),1,W$28))*(10-INDEX(INDIRECT("times"&amp;B$2),$F172,W$28))/10</f>
        <v>0</v>
      </c>
      <c r="X172" s="63">
        <f ca="1">IF(OR(INDEX(INDIRECT("times"&amp;B$2),$F172,X$28)&gt;10,INDEX(INDIRECT(D172),$E172,$F172)="",INDEX(INDIRECT(D172),$E172,$F172)&gt;=INDEX(INDIRECT(D172),1,X$28)),0,(INDEX(INDIRECT(D172),$E172,$F172))-INDEX(INDIRECT(D172),1,X$28))*(10-INDEX(INDIRECT("times"&amp;B$2),$F172,X$28))/10</f>
        <v>0</v>
      </c>
      <c r="Y172" s="63">
        <f ca="1">IF(OR(INDEX(INDIRECT("times"&amp;B$2),$F172,Y$28)&gt;10,INDEX(INDIRECT(D172),$E172,$F172)="",INDEX(INDIRECT(D172),$E172,$F172)&gt;=INDEX(INDIRECT(D172),1,Y$28)),0,(INDEX(INDIRECT(D172),$E172,$F172))-INDEX(INDIRECT(D172),1,Y$28))*(10-INDEX(INDIRECT("times"&amp;B$2),$F172,Y$28))/10</f>
        <v>0</v>
      </c>
      <c r="Z172" s="63">
        <f ca="1">IF(OR(INDEX(INDIRECT("times"&amp;B$2),$F172,Z$28)&gt;10,INDEX(INDIRECT(D172),$E172,$F172)="",INDEX(INDIRECT(D172),$E172,$F172)&gt;=INDEX(INDIRECT(D172),1,Z$28)),0,(INDEX(INDIRECT(D172),$E172,$F172))-INDEX(INDIRECT(D172),1,Z$28))*(10-INDEX(INDIRECT("times"&amp;B$2),$F172,Z$28))/10</f>
        <v>0</v>
      </c>
      <c r="AA172" s="64">
        <f ca="1">IF(OR(INDEX(INDIRECT("times"&amp;B$2),$F172,AA$28)&gt;10,INDEX(INDIRECT(D172),$E172,$F172)="",INDEX(INDIRECT(D172),$E172,$F172)&gt;=INDEX(INDIRECT(D172),1,AA$28)),0,(INDEX(INDIRECT(D172),$E172,$F172))-INDEX(INDIRECT(D172),1,AA$28))*(10-INDEX(INDIRECT("times"&amp;B$2),$F172,AA$28))/10</f>
        <v>0</v>
      </c>
      <c r="AB172" s="201">
        <v>4</v>
      </c>
      <c r="AD172" s="18" t="s">
        <v>213</v>
      </c>
      <c r="AE172" s="122">
        <f>AD131</f>
        <v>1</v>
      </c>
      <c r="AF172" s="122" t="str">
        <f>AD132</f>
        <v>shop1834</v>
      </c>
      <c r="AG172" s="210" t="str">
        <f t="shared" si="599"/>
        <v>core1_shop1834</v>
      </c>
      <c r="AH172" s="122">
        <v>5</v>
      </c>
      <c r="AI172" s="33">
        <v>4</v>
      </c>
      <c r="AJ172" s="62">
        <f ca="1">IF(OR(INDEX(INDIRECT("times"&amp;AE$2),$F172,AJ$28)&gt;10,INDEX(INDIRECT(AG172),$E172,$F172)="",INDEX(INDIRECT(AG172),$E172,$F172)&gt;=INDEX(INDIRECT(AG172),1,AJ$28)),0,(INDEX(INDIRECT(AG172),$E172,$F172))-INDEX(INDIRECT(AG172),1,AJ$28))*(10-INDEX(INDIRECT("times"&amp;AE$2),$F172,AJ$28))/10</f>
        <v>0</v>
      </c>
      <c r="AK172" s="63">
        <f ca="1">IF(OR(INDEX(INDIRECT("times"&amp;AE$2),$F172,AK$28)&gt;10,INDEX(INDIRECT(AG172),$E172,$F172)="",INDEX(INDIRECT(AG172),$E172,$F172)&gt;=INDEX(INDIRECT(AG172),1,AK$28)),0,(INDEX(INDIRECT(AG172),$E172,$F172))-INDEX(INDIRECT(AG172),1,AK$28))*(10-INDEX(INDIRECT("times"&amp;AE$2),$F172,AK$28))/10</f>
        <v>0</v>
      </c>
      <c r="AL172" s="63">
        <f ca="1">IF(OR(INDEX(INDIRECT("times"&amp;AE$2),$F172,AL$28)&gt;10,INDEX(INDIRECT(AG172),$E172,$F172)="",INDEX(INDIRECT(AG172),$E172,$F172)&gt;=INDEX(INDIRECT(AG172),1,AL$28)),0,(INDEX(INDIRECT(AG172),$E172,$F172))-INDEX(INDIRECT(AG172),1,AL$28))*(10-INDEX(INDIRECT("times"&amp;AE$2),$F172,AL$28))/10</f>
        <v>0</v>
      </c>
      <c r="AM172" s="63">
        <f ca="1">IF(OR(INDEX(INDIRECT("times"&amp;AE$2),$F172,AM$28)&gt;10,INDEX(INDIRECT(AG172),$E172,$F172)="",INDEX(INDIRECT(AG172),$E172,$F172)&gt;=INDEX(INDIRECT(AG172),1,AM$28)),0,(INDEX(INDIRECT(AG172),$E172,$F172))-INDEX(INDIRECT(AG172),1,AM$28))*(10-INDEX(INDIRECT("times"&amp;AE$2),$F172,AM$28))/10</f>
        <v>0</v>
      </c>
      <c r="AN172" s="63">
        <f ca="1">IF(OR(INDEX(INDIRECT("times"&amp;AE$2),$F172,AN$28)&gt;10,INDEX(INDIRECT(AG172),$E172,$F172)="",INDEX(INDIRECT(AG172),$E172,$F172)&gt;=INDEX(INDIRECT(AG172),1,AN$28)),0,(INDEX(INDIRECT(AG172),$E172,$F172))-INDEX(INDIRECT(AG172),1,AN$28))*(10-INDEX(INDIRECT("times"&amp;AE$2),$F172,AN$28))/10</f>
        <v>0</v>
      </c>
      <c r="AO172" s="63">
        <f ca="1">IF(OR(INDEX(INDIRECT("times"&amp;AE$2),$F172,AO$28)&gt;10,INDEX(INDIRECT(AG172),$E172,$F172)="",INDEX(INDIRECT(AG172),$E172,$F172)&gt;=INDEX(INDIRECT(AG172),1,AO$28)),0,(INDEX(INDIRECT(AG172),$E172,$F172))-INDEX(INDIRECT(AG172),1,AO$28))*(10-INDEX(INDIRECT("times"&amp;AE$2),$F172,AO$28))/10</f>
        <v>0</v>
      </c>
      <c r="AP172" s="63">
        <f ca="1">IF(OR(INDEX(INDIRECT("times"&amp;AE$2),$F172,AP$28)&gt;10,INDEX(INDIRECT(AG172),$E172,$F172)="",INDEX(INDIRECT(AG172),$E172,$F172)&gt;=INDEX(INDIRECT(AG172),1,AP$28)),0,(INDEX(INDIRECT(AG172),$E172,$F172))-INDEX(INDIRECT(AG172),1,AP$28))*(10-INDEX(INDIRECT("times"&amp;AE$2),$F172,AP$28))/10</f>
        <v>0</v>
      </c>
      <c r="AQ172" s="63">
        <f ca="1">IF(OR(INDEX(INDIRECT("times"&amp;AE$2),$F172,AQ$28)&gt;10,INDEX(INDIRECT(AG172),$E172,$F172)="",INDEX(INDIRECT(AG172),$E172,$F172)&gt;=INDEX(INDIRECT(AG172),1,AQ$28)),0,(INDEX(INDIRECT(AG172),$E172,$F172))-INDEX(INDIRECT(AG172),1,AQ$28))*(10-INDEX(INDIRECT("times"&amp;AE$2),$F172,AQ$28))/10</f>
        <v>0</v>
      </c>
      <c r="AR172" s="63">
        <f ca="1">IF(OR(INDEX(INDIRECT("times"&amp;AE$2),$F172,AR$28)&gt;10,INDEX(INDIRECT(AG172),$E172,$F172)="",INDEX(INDIRECT(AG172),$E172,$F172)&gt;=INDEX(INDIRECT(AG172),1,AR$28)),0,(INDEX(INDIRECT(AG172),$E172,$F172))-INDEX(INDIRECT(AG172),1,AR$28))*(10-INDEX(INDIRECT("times"&amp;AE$2),$F172,AR$28))/10</f>
        <v>0</v>
      </c>
      <c r="AS172" s="63">
        <f ca="1">IF(OR(INDEX(INDIRECT("times"&amp;AE$2),$F172,AS$28)&gt;10,INDEX(INDIRECT(AG172),$E172,$F172)="",INDEX(INDIRECT(AG172),$E172,$F172)&gt;=INDEX(INDIRECT(AG172),1,AS$28)),0,(INDEX(INDIRECT(AG172),$E172,$F172))-INDEX(INDIRECT(AG172),1,AS$28))*(10-INDEX(INDIRECT("times"&amp;AE$2),$F172,AS$28))/10</f>
        <v>0</v>
      </c>
      <c r="AT172" s="63">
        <f ca="1">IF(OR(INDEX(INDIRECT("times"&amp;AE$2),$F172,AT$28)&gt;10,INDEX(INDIRECT(AG172),$E172,$F172)="",INDEX(INDIRECT(AG172),$E172,$F172)&gt;=INDEX(INDIRECT(AG172),1,AT$28)),0,(INDEX(INDIRECT(AG172),$E172,$F172))-INDEX(INDIRECT(AG172),1,AT$28))*(10-INDEX(INDIRECT("times"&amp;AE$2),$F172,AT$28))/10</f>
        <v>0</v>
      </c>
      <c r="AU172" s="63">
        <f ca="1">IF(OR(INDEX(INDIRECT("times"&amp;AE$2),$F172,AU$28)&gt;10,INDEX(INDIRECT(AG172),$E172,$F172)="",INDEX(INDIRECT(AG172),$E172,$F172)&gt;=INDEX(INDIRECT(AG172),1,AU$28)),0,(INDEX(INDIRECT(AG172),$E172,$F172))-INDEX(INDIRECT(AG172),1,AU$28))*(10-INDEX(INDIRECT("times"&amp;AE$2),$F172,AU$28))/10</f>
        <v>0</v>
      </c>
      <c r="AV172" s="63">
        <f ca="1">IF(OR(INDEX(INDIRECT("times"&amp;AE$2),$F172,AV$28)&gt;10,INDEX(INDIRECT(AG172),$E172,$F172)="",INDEX(INDIRECT(AG172),$E172,$F172)&gt;=INDEX(INDIRECT(AG172),1,AV$28)),0,(INDEX(INDIRECT(AG172),$E172,$F172))-INDEX(INDIRECT(AG172),1,AV$28))*(10-INDEX(INDIRECT("times"&amp;AE$2),$F172,AV$28))/10</f>
        <v>0</v>
      </c>
      <c r="AW172" s="63">
        <f ca="1">IF(OR(INDEX(INDIRECT("times"&amp;AE$2),$F172,AW$28)&gt;10,INDEX(INDIRECT(AG172),$E172,$F172)="",INDEX(INDIRECT(AG172),$E172,$F172)&gt;=INDEX(INDIRECT(AG172),1,AW$28)),0,(INDEX(INDIRECT(AG172),$E172,$F172))-INDEX(INDIRECT(AG172),1,AW$28))*(10-INDEX(INDIRECT("times"&amp;AE$2),$F172,AW$28))/10</f>
        <v>0</v>
      </c>
      <c r="AX172" s="63">
        <f ca="1">IF(OR(INDEX(INDIRECT("times"&amp;AE$2),$F172,AX$28)&gt;10,INDEX(INDIRECT(AG172),$E172,$F172)="",INDEX(INDIRECT(AG172),$E172,$F172)&gt;=INDEX(INDIRECT(AG172),1,AX$28)),0,(INDEX(INDIRECT(AG172),$E172,$F172))-INDEX(INDIRECT(AG172),1,AX$28))*(10-INDEX(INDIRECT("times"&amp;AE$2),$F172,AX$28))/10</f>
        <v>0</v>
      </c>
      <c r="AY172" s="63">
        <f ca="1">IF(OR(INDEX(INDIRECT("times"&amp;AE$2),$F172,AY$28)&gt;10,INDEX(INDIRECT(AG172),$E172,$F172)="",INDEX(INDIRECT(AG172),$E172,$F172)&gt;=INDEX(INDIRECT(AG172),1,AY$28)),0,(INDEX(INDIRECT(AG172),$E172,$F172))-INDEX(INDIRECT(AG172),1,AY$28))*(10-INDEX(INDIRECT("times"&amp;AE$2),$F172,AY$28))/10</f>
        <v>0</v>
      </c>
      <c r="AZ172" s="63">
        <f ca="1">IF(OR(INDEX(INDIRECT("times"&amp;AE$2),$F172,AZ$28)&gt;10,INDEX(INDIRECT(AG172),$E172,$F172)="",INDEX(INDIRECT(AG172),$E172,$F172)&gt;=INDEX(INDIRECT(AG172),1,AZ$28)),0,(INDEX(INDIRECT(AG172),$E172,$F172))-INDEX(INDIRECT(AG172),1,AZ$28))*(10-INDEX(INDIRECT("times"&amp;AE$2),$F172,AZ$28))/10</f>
        <v>0</v>
      </c>
      <c r="BA172" s="63">
        <f ca="1">IF(OR(INDEX(INDIRECT("times"&amp;AE$2),$F172,BA$28)&gt;10,INDEX(INDIRECT(AG172),$E172,$F172)="",INDEX(INDIRECT(AG172),$E172,$F172)&gt;=INDEX(INDIRECT(AG172),1,BA$28)),0,(INDEX(INDIRECT(AG172),$E172,$F172))-INDEX(INDIRECT(AG172),1,BA$28))*(10-INDEX(INDIRECT("times"&amp;AE$2),$F172,BA$28))/10</f>
        <v>0</v>
      </c>
      <c r="BB172" s="63">
        <f ca="1">IF(OR(INDEX(INDIRECT("times"&amp;AE$2),$F172,BB$28)&gt;10,INDEX(INDIRECT(AG172),$E172,$F172)="",INDEX(INDIRECT(AG172),$E172,$F172)&gt;=INDEX(INDIRECT(AG172),1,BB$28)),0,(INDEX(INDIRECT(AG172),$E172,$F172))-INDEX(INDIRECT(AG172),1,BB$28))*(10-INDEX(INDIRECT("times"&amp;AE$2),$F172,BB$28))/10</f>
        <v>0</v>
      </c>
      <c r="BC172" s="63">
        <f ca="1">IF(OR(INDEX(INDIRECT("times"&amp;AE$2),$F172,BC$28)&gt;10,INDEX(INDIRECT(AG172),$E172,$F172)="",INDEX(INDIRECT(AG172),$E172,$F172)&gt;=INDEX(INDIRECT(AG172),1,BC$28)),0,(INDEX(INDIRECT(AG172),$E172,$F172))-INDEX(INDIRECT(AG172),1,BC$28))*(10-INDEX(INDIRECT("times"&amp;AE$2),$F172,BC$28))/10</f>
        <v>0</v>
      </c>
      <c r="BD172" s="64">
        <f ca="1">IF(OR(INDEX(INDIRECT("times"&amp;AE$2),$F172,BD$28)&gt;10,INDEX(INDIRECT(AG172),$E172,$F172)="",INDEX(INDIRECT(AG172),$E172,$F172)&gt;=INDEX(INDIRECT(AG172),1,BD$28)),0,(INDEX(INDIRECT(AG172),$E172,$F172))-INDEX(INDIRECT(AG172),1,BD$28))*(10-INDEX(INDIRECT("times"&amp;AE$2),$F172,BD$28))/10</f>
        <v>0</v>
      </c>
      <c r="BE172" s="201">
        <v>4</v>
      </c>
      <c r="BG172" s="18" t="s">
        <v>213</v>
      </c>
      <c r="BH172" s="122">
        <f>BG131</f>
        <v>1</v>
      </c>
      <c r="BI172" s="122" t="str">
        <f>BG132</f>
        <v>lei1834</v>
      </c>
      <c r="BJ172" s="210" t="str">
        <f t="shared" si="600"/>
        <v>core1_lei1834</v>
      </c>
      <c r="BK172" s="122">
        <v>5</v>
      </c>
      <c r="BL172" s="33">
        <v>4</v>
      </c>
      <c r="BM172" s="62">
        <f ca="1">IF(OR(INDEX(INDIRECT("times"&amp;BH$2),$F172,BM$28)&gt;10,INDEX(INDIRECT(BJ172),$E172,$F172)="",INDEX(INDIRECT(BJ172),$E172,$F172)&gt;=INDEX(INDIRECT(BJ172),1,BM$28)),0,(INDEX(INDIRECT(BJ172),$E172,$F172))-INDEX(INDIRECT(BJ172),1,BM$28))*(10-INDEX(INDIRECT("times"&amp;BH$2),$F172,BM$28))/10</f>
        <v>0</v>
      </c>
      <c r="BN172" s="63">
        <f ca="1">IF(OR(INDEX(INDIRECT("times"&amp;BH$2),$F172,BN$28)&gt;10,INDEX(INDIRECT(BJ172),$E172,$F172)="",INDEX(INDIRECT(BJ172),$E172,$F172)&gt;=INDEX(INDIRECT(BJ172),1,BN$28)),0,(INDEX(INDIRECT(BJ172),$E172,$F172))-INDEX(INDIRECT(BJ172),1,BN$28))*(10-INDEX(INDIRECT("times"&amp;BH$2),$F172,BN$28))/10</f>
        <v>0</v>
      </c>
      <c r="BO172" s="63">
        <f ca="1">IF(OR(INDEX(INDIRECT("times"&amp;BH$2),$F172,BO$28)&gt;10,INDEX(INDIRECT(BJ172),$E172,$F172)="",INDEX(INDIRECT(BJ172),$E172,$F172)&gt;=INDEX(INDIRECT(BJ172),1,BO$28)),0,(INDEX(INDIRECT(BJ172),$E172,$F172))-INDEX(INDIRECT(BJ172),1,BO$28))*(10-INDEX(INDIRECT("times"&amp;BH$2),$F172,BO$28))/10</f>
        <v>0</v>
      </c>
      <c r="BP172" s="63">
        <f ca="1">IF(OR(INDEX(INDIRECT("times"&amp;BH$2),$F172,BP$28)&gt;10,INDEX(INDIRECT(BJ172),$E172,$F172)="",INDEX(INDIRECT(BJ172),$E172,$F172)&gt;=INDEX(INDIRECT(BJ172),1,BP$28)),0,(INDEX(INDIRECT(BJ172),$E172,$F172))-INDEX(INDIRECT(BJ172),1,BP$28))*(10-INDEX(INDIRECT("times"&amp;BH$2),$F172,BP$28))/10</f>
        <v>0</v>
      </c>
      <c r="BQ172" s="63">
        <f ca="1">IF(OR(INDEX(INDIRECT("times"&amp;BH$2),$F172,BQ$28)&gt;10,INDEX(INDIRECT(BJ172),$E172,$F172)="",INDEX(INDIRECT(BJ172),$E172,$F172)&gt;=INDEX(INDIRECT(BJ172),1,BQ$28)),0,(INDEX(INDIRECT(BJ172),$E172,$F172))-INDEX(INDIRECT(BJ172),1,BQ$28))*(10-INDEX(INDIRECT("times"&amp;BH$2),$F172,BQ$28))/10</f>
        <v>0</v>
      </c>
      <c r="BR172" s="63">
        <f ca="1">IF(OR(INDEX(INDIRECT("times"&amp;BH$2),$F172,BR$28)&gt;10,INDEX(INDIRECT(BJ172),$E172,$F172)="",INDEX(INDIRECT(BJ172),$E172,$F172)&gt;=INDEX(INDIRECT(BJ172),1,BR$28)),0,(INDEX(INDIRECT(BJ172),$E172,$F172))-INDEX(INDIRECT(BJ172),1,BR$28))*(10-INDEX(INDIRECT("times"&amp;BH$2),$F172,BR$28))/10</f>
        <v>0</v>
      </c>
      <c r="BS172" s="63">
        <f ca="1">IF(OR(INDEX(INDIRECT("times"&amp;BH$2),$F172,BS$28)&gt;10,INDEX(INDIRECT(BJ172),$E172,$F172)="",INDEX(INDIRECT(BJ172),$E172,$F172)&gt;=INDEX(INDIRECT(BJ172),1,BS$28)),0,(INDEX(INDIRECT(BJ172),$E172,$F172))-INDEX(INDIRECT(BJ172),1,BS$28))*(10-INDEX(INDIRECT("times"&amp;BH$2),$F172,BS$28))/10</f>
        <v>0</v>
      </c>
      <c r="BT172" s="63">
        <f ca="1">IF(OR(INDEX(INDIRECT("times"&amp;BH$2),$F172,BT$28)&gt;10,INDEX(INDIRECT(BJ172),$E172,$F172)="",INDEX(INDIRECT(BJ172),$E172,$F172)&gt;=INDEX(INDIRECT(BJ172),1,BT$28)),0,(INDEX(INDIRECT(BJ172),$E172,$F172))-INDEX(INDIRECT(BJ172),1,BT$28))*(10-INDEX(INDIRECT("times"&amp;BH$2),$F172,BT$28))/10</f>
        <v>0</v>
      </c>
      <c r="BU172" s="63">
        <f ca="1">IF(OR(INDEX(INDIRECT("times"&amp;BH$2),$F172,BU$28)&gt;10,INDEX(INDIRECT(BJ172),$E172,$F172)="",INDEX(INDIRECT(BJ172),$E172,$F172)&gt;=INDEX(INDIRECT(BJ172),1,BU$28)),0,(INDEX(INDIRECT(BJ172),$E172,$F172))-INDEX(INDIRECT(BJ172),1,BU$28))*(10-INDEX(INDIRECT("times"&amp;BH$2),$F172,BU$28))/10</f>
        <v>0</v>
      </c>
      <c r="BV172" s="63">
        <f ca="1">IF(OR(INDEX(INDIRECT("times"&amp;BH$2),$F172,BV$28)&gt;10,INDEX(INDIRECT(BJ172),$E172,$F172)="",INDEX(INDIRECT(BJ172),$E172,$F172)&gt;=INDEX(INDIRECT(BJ172),1,BV$28)),0,(INDEX(INDIRECT(BJ172),$E172,$F172))-INDEX(INDIRECT(BJ172),1,BV$28))*(10-INDEX(INDIRECT("times"&amp;BH$2),$F172,BV$28))/10</f>
        <v>0</v>
      </c>
      <c r="BW172" s="63">
        <f ca="1">IF(OR(INDEX(INDIRECT("times"&amp;BH$2),$F172,BW$28)&gt;10,INDEX(INDIRECT(BJ172),$E172,$F172)="",INDEX(INDIRECT(BJ172),$E172,$F172)&gt;=INDEX(INDIRECT(BJ172),1,BW$28)),0,(INDEX(INDIRECT(BJ172),$E172,$F172))-INDEX(INDIRECT(BJ172),1,BW$28))*(10-INDEX(INDIRECT("times"&amp;BH$2),$F172,BW$28))/10</f>
        <v>0</v>
      </c>
      <c r="BX172" s="63">
        <f ca="1">IF(OR(INDEX(INDIRECT("times"&amp;BH$2),$F172,BX$28)&gt;10,INDEX(INDIRECT(BJ172),$E172,$F172)="",INDEX(INDIRECT(BJ172),$E172,$F172)&gt;=INDEX(INDIRECT(BJ172),1,BX$28)),0,(INDEX(INDIRECT(BJ172),$E172,$F172))-INDEX(INDIRECT(BJ172),1,BX$28))*(10-INDEX(INDIRECT("times"&amp;BH$2),$F172,BX$28))/10</f>
        <v>0</v>
      </c>
      <c r="BY172" s="63">
        <f ca="1">IF(OR(INDEX(INDIRECT("times"&amp;BH$2),$F172,BY$28)&gt;10,INDEX(INDIRECT(BJ172),$E172,$F172)="",INDEX(INDIRECT(BJ172),$E172,$F172)&gt;=INDEX(INDIRECT(BJ172),1,BY$28)),0,(INDEX(INDIRECT(BJ172),$E172,$F172))-INDEX(INDIRECT(BJ172),1,BY$28))*(10-INDEX(INDIRECT("times"&amp;BH$2),$F172,BY$28))/10</f>
        <v>0</v>
      </c>
      <c r="BZ172" s="63">
        <f ca="1">IF(OR(INDEX(INDIRECT("times"&amp;BH$2),$F172,BZ$28)&gt;10,INDEX(INDIRECT(BJ172),$E172,$F172)="",INDEX(INDIRECT(BJ172),$E172,$F172)&gt;=INDEX(INDIRECT(BJ172),1,BZ$28)),0,(INDEX(INDIRECT(BJ172),$E172,$F172))-INDEX(INDIRECT(BJ172),1,BZ$28))*(10-INDEX(INDIRECT("times"&amp;BH$2),$F172,BZ$28))/10</f>
        <v>0</v>
      </c>
      <c r="CA172" s="63">
        <f ca="1">IF(OR(INDEX(INDIRECT("times"&amp;BH$2),$F172,CA$28)&gt;10,INDEX(INDIRECT(BJ172),$E172,$F172)="",INDEX(INDIRECT(BJ172),$E172,$F172)&gt;=INDEX(INDIRECT(BJ172),1,CA$28)),0,(INDEX(INDIRECT(BJ172),$E172,$F172))-INDEX(INDIRECT(BJ172),1,CA$28))*(10-INDEX(INDIRECT("times"&amp;BH$2),$F172,CA$28))/10</f>
        <v>0</v>
      </c>
      <c r="CB172" s="63">
        <f ca="1">IF(OR(INDEX(INDIRECT("times"&amp;BH$2),$F172,CB$28)&gt;10,INDEX(INDIRECT(BJ172),$E172,$F172)="",INDEX(INDIRECT(BJ172),$E172,$F172)&gt;=INDEX(INDIRECT(BJ172),1,CB$28)),0,(INDEX(INDIRECT(BJ172),$E172,$F172))-INDEX(INDIRECT(BJ172),1,CB$28))*(10-INDEX(INDIRECT("times"&amp;BH$2),$F172,CB$28))/10</f>
        <v>0</v>
      </c>
      <c r="CC172" s="63">
        <f ca="1">IF(OR(INDEX(INDIRECT("times"&amp;BH$2),$F172,CC$28)&gt;10,INDEX(INDIRECT(BJ172),$E172,$F172)="",INDEX(INDIRECT(BJ172),$E172,$F172)&gt;=INDEX(INDIRECT(BJ172),1,CC$28)),0,(INDEX(INDIRECT(BJ172),$E172,$F172))-INDEX(INDIRECT(BJ172),1,CC$28))*(10-INDEX(INDIRECT("times"&amp;BH$2),$F172,CC$28))/10</f>
        <v>0</v>
      </c>
      <c r="CD172" s="63">
        <f ca="1">IF(OR(INDEX(INDIRECT("times"&amp;BH$2),$F172,CD$28)&gt;10,INDEX(INDIRECT(BJ172),$E172,$F172)="",INDEX(INDIRECT(BJ172),$E172,$F172)&gt;=INDEX(INDIRECT(BJ172),1,CD$28)),0,(INDEX(INDIRECT(BJ172),$E172,$F172))-INDEX(INDIRECT(BJ172),1,CD$28))*(10-INDEX(INDIRECT("times"&amp;BH$2),$F172,CD$28))/10</f>
        <v>0</v>
      </c>
      <c r="CE172" s="63">
        <f ca="1">IF(OR(INDEX(INDIRECT("times"&amp;BH$2),$F172,CE$28)&gt;10,INDEX(INDIRECT(BJ172),$E172,$F172)="",INDEX(INDIRECT(BJ172),$E172,$F172)&gt;=INDEX(INDIRECT(BJ172),1,CE$28)),0,(INDEX(INDIRECT(BJ172),$E172,$F172))-INDEX(INDIRECT(BJ172),1,CE$28))*(10-INDEX(INDIRECT("times"&amp;BH$2),$F172,CE$28))/10</f>
        <v>0</v>
      </c>
      <c r="CF172" s="63">
        <f ca="1">IF(OR(INDEX(INDIRECT("times"&amp;BH$2),$F172,CF$28)&gt;10,INDEX(INDIRECT(BJ172),$E172,$F172)="",INDEX(INDIRECT(BJ172),$E172,$F172)&gt;=INDEX(INDIRECT(BJ172),1,CF$28)),0,(INDEX(INDIRECT(BJ172),$E172,$F172))-INDEX(INDIRECT(BJ172),1,CF$28))*(10-INDEX(INDIRECT("times"&amp;BH$2),$F172,CF$28))/10</f>
        <v>0</v>
      </c>
      <c r="CG172" s="64">
        <f ca="1">IF(OR(INDEX(INDIRECT("times"&amp;BH$2),$F172,CG$28)&gt;10,INDEX(INDIRECT(BJ172),$E172,$F172)="",INDEX(INDIRECT(BJ172),$E172,$F172)&gt;=INDEX(INDIRECT(BJ172),1,CG$28)),0,(INDEX(INDIRECT(BJ172),$E172,$F172))-INDEX(INDIRECT(BJ172),1,CG$28))*(10-INDEX(INDIRECT("times"&amp;BH$2),$F172,CG$28))/10</f>
        <v>0</v>
      </c>
      <c r="CH172" s="201">
        <v>4</v>
      </c>
      <c r="CJ172" s="18" t="s">
        <v>213</v>
      </c>
      <c r="CK172" s="122">
        <f>CJ131</f>
        <v>1</v>
      </c>
      <c r="CL172" s="122" t="str">
        <f>CJ132</f>
        <v>work3564</v>
      </c>
      <c r="CM172" s="210" t="str">
        <f t="shared" si="601"/>
        <v>core1_work3564</v>
      </c>
      <c r="CN172" s="122">
        <v>5</v>
      </c>
      <c r="CO172" s="33">
        <v>4</v>
      </c>
      <c r="CP172" s="62">
        <f ca="1">IF(OR(INDEX(INDIRECT("times"&amp;CK$2),$F172,CP$28)&gt;10,INDEX(INDIRECT(CM172),$E172,$F172)="",INDEX(INDIRECT(CM172),$E172,$F172)&gt;=INDEX(INDIRECT(CM172),1,CP$28)),0,(INDEX(INDIRECT(CM172),$E172,$F172))-INDEX(INDIRECT(CM172),1,CP$28))*(10-INDEX(INDIRECT("times"&amp;CK$2),$F172,CP$28))/10</f>
        <v>0</v>
      </c>
      <c r="CQ172" s="63">
        <f ca="1">IF(OR(INDEX(INDIRECT("times"&amp;CK$2),$F172,CQ$28)&gt;10,INDEX(INDIRECT(CM172),$E172,$F172)="",INDEX(INDIRECT(CM172),$E172,$F172)&gt;=INDEX(INDIRECT(CM172),1,CQ$28)),0,(INDEX(INDIRECT(CM172),$E172,$F172))-INDEX(INDIRECT(CM172),1,CQ$28))*(10-INDEX(INDIRECT("times"&amp;CK$2),$F172,CQ$28))/10</f>
        <v>0</v>
      </c>
      <c r="CR172" s="63">
        <f ca="1">IF(OR(INDEX(INDIRECT("times"&amp;CK$2),$F172,CR$28)&gt;10,INDEX(INDIRECT(CM172),$E172,$F172)="",INDEX(INDIRECT(CM172),$E172,$F172)&gt;=INDEX(INDIRECT(CM172),1,CR$28)),0,(INDEX(INDIRECT(CM172),$E172,$F172))-INDEX(INDIRECT(CM172),1,CR$28))*(10-INDEX(INDIRECT("times"&amp;CK$2),$F172,CR$28))/10</f>
        <v>0</v>
      </c>
      <c r="CS172" s="63">
        <f ca="1">IF(OR(INDEX(INDIRECT("times"&amp;CK$2),$F172,CS$28)&gt;10,INDEX(INDIRECT(CM172),$E172,$F172)="",INDEX(INDIRECT(CM172),$E172,$F172)&gt;=INDEX(INDIRECT(CM172),1,CS$28)),0,(INDEX(INDIRECT(CM172),$E172,$F172))-INDEX(INDIRECT(CM172),1,CS$28))*(10-INDEX(INDIRECT("times"&amp;CK$2),$F172,CS$28))/10</f>
        <v>0</v>
      </c>
      <c r="CT172" s="63">
        <f ca="1">IF(OR(INDEX(INDIRECT("times"&amp;CK$2),$F172,CT$28)&gt;10,INDEX(INDIRECT(CM172),$E172,$F172)="",INDEX(INDIRECT(CM172),$E172,$F172)&gt;=INDEX(INDIRECT(CM172),1,CT$28)),0,(INDEX(INDIRECT(CM172),$E172,$F172))-INDEX(INDIRECT(CM172),1,CT$28))*(10-INDEX(INDIRECT("times"&amp;CK$2),$F172,CT$28))/10</f>
        <v>0</v>
      </c>
      <c r="CU172" s="63">
        <f ca="1">IF(OR(INDEX(INDIRECT("times"&amp;CK$2),$F172,CU$28)&gt;10,INDEX(INDIRECT(CM172),$E172,$F172)="",INDEX(INDIRECT(CM172),$E172,$F172)&gt;=INDEX(INDIRECT(CM172),1,CU$28)),0,(INDEX(INDIRECT(CM172),$E172,$F172))-INDEX(INDIRECT(CM172),1,CU$28))*(10-INDEX(INDIRECT("times"&amp;CK$2),$F172,CU$28))/10</f>
        <v>0</v>
      </c>
      <c r="CV172" s="63">
        <f ca="1">IF(OR(INDEX(INDIRECT("times"&amp;CK$2),$F172,CV$28)&gt;10,INDEX(INDIRECT(CM172),$E172,$F172)="",INDEX(INDIRECT(CM172),$E172,$F172)&gt;=INDEX(INDIRECT(CM172),1,CV$28)),0,(INDEX(INDIRECT(CM172),$E172,$F172))-INDEX(INDIRECT(CM172),1,CV$28))*(10-INDEX(INDIRECT("times"&amp;CK$2),$F172,CV$28))/10</f>
        <v>0</v>
      </c>
      <c r="CW172" s="63">
        <f ca="1">IF(OR(INDEX(INDIRECT("times"&amp;CK$2),$F172,CW$28)&gt;10,INDEX(INDIRECT(CM172),$E172,$F172)="",INDEX(INDIRECT(CM172),$E172,$F172)&gt;=INDEX(INDIRECT(CM172),1,CW$28)),0,(INDEX(INDIRECT(CM172),$E172,$F172))-INDEX(INDIRECT(CM172),1,CW$28))*(10-INDEX(INDIRECT("times"&amp;CK$2),$F172,CW$28))/10</f>
        <v>0</v>
      </c>
      <c r="CX172" s="63">
        <f ca="1">IF(OR(INDEX(INDIRECT("times"&amp;CK$2),$F172,CX$28)&gt;10,INDEX(INDIRECT(CM172),$E172,$F172)="",INDEX(INDIRECT(CM172),$E172,$F172)&gt;=INDEX(INDIRECT(CM172),1,CX$28)),0,(INDEX(INDIRECT(CM172),$E172,$F172))-INDEX(INDIRECT(CM172),1,CX$28))*(10-INDEX(INDIRECT("times"&amp;CK$2),$F172,CX$28))/10</f>
        <v>0</v>
      </c>
      <c r="CY172" s="63">
        <f ca="1">IF(OR(INDEX(INDIRECT("times"&amp;CK$2),$F172,CY$28)&gt;10,INDEX(INDIRECT(CM172),$E172,$F172)="",INDEX(INDIRECT(CM172),$E172,$F172)&gt;=INDEX(INDIRECT(CM172),1,CY$28)),0,(INDEX(INDIRECT(CM172),$E172,$F172))-INDEX(INDIRECT(CM172),1,CY$28))*(10-INDEX(INDIRECT("times"&amp;CK$2),$F172,CY$28))/10</f>
        <v>0</v>
      </c>
      <c r="CZ172" s="63">
        <f ca="1">IF(OR(INDEX(INDIRECT("times"&amp;CK$2),$F172,CZ$28)&gt;10,INDEX(INDIRECT(CM172),$E172,$F172)="",INDEX(INDIRECT(CM172),$E172,$F172)&gt;=INDEX(INDIRECT(CM172),1,CZ$28)),0,(INDEX(INDIRECT(CM172),$E172,$F172))-INDEX(INDIRECT(CM172),1,CZ$28))*(10-INDEX(INDIRECT("times"&amp;CK$2),$F172,CZ$28))/10</f>
        <v>0</v>
      </c>
      <c r="DA172" s="63">
        <f ca="1">IF(OR(INDEX(INDIRECT("times"&amp;CK$2),$F172,DA$28)&gt;10,INDEX(INDIRECT(CM172),$E172,$F172)="",INDEX(INDIRECT(CM172),$E172,$F172)&gt;=INDEX(INDIRECT(CM172),1,DA$28)),0,(INDEX(INDIRECT(CM172),$E172,$F172))-INDEX(INDIRECT(CM172),1,DA$28))*(10-INDEX(INDIRECT("times"&amp;CK$2),$F172,DA$28))/10</f>
        <v>0</v>
      </c>
      <c r="DB172" s="63">
        <f ca="1">IF(OR(INDEX(INDIRECT("times"&amp;CK$2),$F172,DB$28)&gt;10,INDEX(INDIRECT(CM172),$E172,$F172)="",INDEX(INDIRECT(CM172),$E172,$F172)&gt;=INDEX(INDIRECT(CM172),1,DB$28)),0,(INDEX(INDIRECT(CM172),$E172,$F172))-INDEX(INDIRECT(CM172),1,DB$28))*(10-INDEX(INDIRECT("times"&amp;CK$2),$F172,DB$28))/10</f>
        <v>0</v>
      </c>
      <c r="DC172" s="63">
        <f ca="1">IF(OR(INDEX(INDIRECT("times"&amp;CK$2),$F172,DC$28)&gt;10,INDEX(INDIRECT(CM172),$E172,$F172)="",INDEX(INDIRECT(CM172),$E172,$F172)&gt;=INDEX(INDIRECT(CM172),1,DC$28)),0,(INDEX(INDIRECT(CM172),$E172,$F172))-INDEX(INDIRECT(CM172),1,DC$28))*(10-INDEX(INDIRECT("times"&amp;CK$2),$F172,DC$28))/10</f>
        <v>0</v>
      </c>
      <c r="DD172" s="63">
        <f ca="1">IF(OR(INDEX(INDIRECT("times"&amp;CK$2),$F172,DD$28)&gt;10,INDEX(INDIRECT(CM172),$E172,$F172)="",INDEX(INDIRECT(CM172),$E172,$F172)&gt;=INDEX(INDIRECT(CM172),1,DD$28)),0,(INDEX(INDIRECT(CM172),$E172,$F172))-INDEX(INDIRECT(CM172),1,DD$28))*(10-INDEX(INDIRECT("times"&amp;CK$2),$F172,DD$28))/10</f>
        <v>0</v>
      </c>
      <c r="DE172" s="63">
        <f ca="1">IF(OR(INDEX(INDIRECT("times"&amp;CK$2),$F172,DE$28)&gt;10,INDEX(INDIRECT(CM172),$E172,$F172)="",INDEX(INDIRECT(CM172),$E172,$F172)&gt;=INDEX(INDIRECT(CM172),1,DE$28)),0,(INDEX(INDIRECT(CM172),$E172,$F172))-INDEX(INDIRECT(CM172),1,DE$28))*(10-INDEX(INDIRECT("times"&amp;CK$2),$F172,DE$28))/10</f>
        <v>0</v>
      </c>
      <c r="DF172" s="63">
        <f ca="1">IF(OR(INDEX(INDIRECT("times"&amp;CK$2),$F172,DF$28)&gt;10,INDEX(INDIRECT(CM172),$E172,$F172)="",INDEX(INDIRECT(CM172),$E172,$F172)&gt;=INDEX(INDIRECT(CM172),1,DF$28)),0,(INDEX(INDIRECT(CM172),$E172,$F172))-INDEX(INDIRECT(CM172),1,DF$28))*(10-INDEX(INDIRECT("times"&amp;CK$2),$F172,DF$28))/10</f>
        <v>0</v>
      </c>
      <c r="DG172" s="63">
        <f ca="1">IF(OR(INDEX(INDIRECT("times"&amp;CK$2),$F172,DG$28)&gt;10,INDEX(INDIRECT(CM172),$E172,$F172)="",INDEX(INDIRECT(CM172),$E172,$F172)&gt;=INDEX(INDIRECT(CM172),1,DG$28)),0,(INDEX(INDIRECT(CM172),$E172,$F172))-INDEX(INDIRECT(CM172),1,DG$28))*(10-INDEX(INDIRECT("times"&amp;CK$2),$F172,DG$28))/10</f>
        <v>0</v>
      </c>
      <c r="DH172" s="63">
        <f ca="1">IF(OR(INDEX(INDIRECT("times"&amp;CK$2),$F172,DH$28)&gt;10,INDEX(INDIRECT(CM172),$E172,$F172)="",INDEX(INDIRECT(CM172),$E172,$F172)&gt;=INDEX(INDIRECT(CM172),1,DH$28)),0,(INDEX(INDIRECT(CM172),$E172,$F172))-INDEX(INDIRECT(CM172),1,DH$28))*(10-INDEX(INDIRECT("times"&amp;CK$2),$F172,DH$28))/10</f>
        <v>0</v>
      </c>
      <c r="DI172" s="63">
        <f ca="1">IF(OR(INDEX(INDIRECT("times"&amp;CK$2),$F172,DI$28)&gt;10,INDEX(INDIRECT(CM172),$E172,$F172)="",INDEX(INDIRECT(CM172),$E172,$F172)&gt;=INDEX(INDIRECT(CM172),1,DI$28)),0,(INDEX(INDIRECT(CM172),$E172,$F172))-INDEX(INDIRECT(CM172),1,DI$28))*(10-INDEX(INDIRECT("times"&amp;CK$2),$F172,DI$28))/10</f>
        <v>0</v>
      </c>
      <c r="DJ172" s="64">
        <f ca="1">IF(OR(INDEX(INDIRECT("times"&amp;CK$2),$F172,DJ$28)&gt;10,INDEX(INDIRECT(CM172),$E172,$F172)="",INDEX(INDIRECT(CM172),$E172,$F172)&gt;=INDEX(INDIRECT(CM172),1,DJ$28)),0,(INDEX(INDIRECT(CM172),$E172,$F172))-INDEX(INDIRECT(CM172),1,DJ$28))*(10-INDEX(INDIRECT("times"&amp;CK$2),$F172,DJ$28))/10</f>
        <v>0</v>
      </c>
      <c r="DK172" s="201">
        <v>4</v>
      </c>
      <c r="DM172" s="18" t="s">
        <v>213</v>
      </c>
      <c r="DN172" s="122">
        <f>DM131</f>
        <v>1</v>
      </c>
      <c r="DO172" s="122" t="str">
        <f>DM132</f>
        <v>shop3564</v>
      </c>
      <c r="DP172" s="210" t="str">
        <f t="shared" si="602"/>
        <v>core1_shop3564</v>
      </c>
      <c r="DQ172" s="122">
        <v>5</v>
      </c>
      <c r="DR172" s="33">
        <v>4</v>
      </c>
      <c r="DS172" s="62">
        <f ca="1">IF(OR(INDEX(INDIRECT("times"&amp;DN$2),$F172,DS$28)&gt;10,INDEX(INDIRECT(DP172),$E172,$F172)="",INDEX(INDIRECT(DP172),$E172,$F172)&gt;=INDEX(INDIRECT(DP172),1,DS$28)),0,(INDEX(INDIRECT(DP172),$E172,$F172))-INDEX(INDIRECT(DP172),1,DS$28))*(10-INDEX(INDIRECT("times"&amp;DN$2),$F172,DS$28))/10</f>
        <v>0</v>
      </c>
      <c r="DT172" s="63">
        <f ca="1">IF(OR(INDEX(INDIRECT("times"&amp;DN$2),$F172,DT$28)&gt;10,INDEX(INDIRECT(DP172),$E172,$F172)="",INDEX(INDIRECT(DP172),$E172,$F172)&gt;=INDEX(INDIRECT(DP172),1,DT$28)),0,(INDEX(INDIRECT(DP172),$E172,$F172))-INDEX(INDIRECT(DP172),1,DT$28))*(10-INDEX(INDIRECT("times"&amp;DN$2),$F172,DT$28))/10</f>
        <v>0</v>
      </c>
      <c r="DU172" s="63">
        <f ca="1">IF(OR(INDEX(INDIRECT("times"&amp;DN$2),$F172,DU$28)&gt;10,INDEX(INDIRECT(DP172),$E172,$F172)="",INDEX(INDIRECT(DP172),$E172,$F172)&gt;=INDEX(INDIRECT(DP172),1,DU$28)),0,(INDEX(INDIRECT(DP172),$E172,$F172))-INDEX(INDIRECT(DP172),1,DU$28))*(10-INDEX(INDIRECT("times"&amp;DN$2),$F172,DU$28))/10</f>
        <v>0</v>
      </c>
      <c r="DV172" s="63">
        <f ca="1">IF(OR(INDEX(INDIRECT("times"&amp;DN$2),$F172,DV$28)&gt;10,INDEX(INDIRECT(DP172),$E172,$F172)="",INDEX(INDIRECT(DP172),$E172,$F172)&gt;=INDEX(INDIRECT(DP172),1,DV$28)),0,(INDEX(INDIRECT(DP172),$E172,$F172))-INDEX(INDIRECT(DP172),1,DV$28))*(10-INDEX(INDIRECT("times"&amp;DN$2),$F172,DV$28))/10</f>
        <v>0</v>
      </c>
      <c r="DW172" s="63">
        <f ca="1">IF(OR(INDEX(INDIRECT("times"&amp;DN$2),$F172,DW$28)&gt;10,INDEX(INDIRECT(DP172),$E172,$F172)="",INDEX(INDIRECT(DP172),$E172,$F172)&gt;=INDEX(INDIRECT(DP172),1,DW$28)),0,(INDEX(INDIRECT(DP172),$E172,$F172))-INDEX(INDIRECT(DP172),1,DW$28))*(10-INDEX(INDIRECT("times"&amp;DN$2),$F172,DW$28))/10</f>
        <v>0</v>
      </c>
      <c r="DX172" s="63">
        <f ca="1">IF(OR(INDEX(INDIRECT("times"&amp;DN$2),$F172,DX$28)&gt;10,INDEX(INDIRECT(DP172),$E172,$F172)="",INDEX(INDIRECT(DP172),$E172,$F172)&gt;=INDEX(INDIRECT(DP172),1,DX$28)),0,(INDEX(INDIRECT(DP172),$E172,$F172))-INDEX(INDIRECT(DP172),1,DX$28))*(10-INDEX(INDIRECT("times"&amp;DN$2),$F172,DX$28))/10</f>
        <v>0</v>
      </c>
      <c r="DY172" s="63">
        <f ca="1">IF(OR(INDEX(INDIRECT("times"&amp;DN$2),$F172,DY$28)&gt;10,INDEX(INDIRECT(DP172),$E172,$F172)="",INDEX(INDIRECT(DP172),$E172,$F172)&gt;=INDEX(INDIRECT(DP172),1,DY$28)),0,(INDEX(INDIRECT(DP172),$E172,$F172))-INDEX(INDIRECT(DP172),1,DY$28))*(10-INDEX(INDIRECT("times"&amp;DN$2),$F172,DY$28))/10</f>
        <v>0</v>
      </c>
      <c r="DZ172" s="63">
        <f ca="1">IF(OR(INDEX(INDIRECT("times"&amp;DN$2),$F172,DZ$28)&gt;10,INDEX(INDIRECT(DP172),$E172,$F172)="",INDEX(INDIRECT(DP172),$E172,$F172)&gt;=INDEX(INDIRECT(DP172),1,DZ$28)),0,(INDEX(INDIRECT(DP172),$E172,$F172))-INDEX(INDIRECT(DP172),1,DZ$28))*(10-INDEX(INDIRECT("times"&amp;DN$2),$F172,DZ$28))/10</f>
        <v>0</v>
      </c>
      <c r="EA172" s="63">
        <f ca="1">IF(OR(INDEX(INDIRECT("times"&amp;DN$2),$F172,EA$28)&gt;10,INDEX(INDIRECT(DP172),$E172,$F172)="",INDEX(INDIRECT(DP172),$E172,$F172)&gt;=INDEX(INDIRECT(DP172),1,EA$28)),0,(INDEX(INDIRECT(DP172),$E172,$F172))-INDEX(INDIRECT(DP172),1,EA$28))*(10-INDEX(INDIRECT("times"&amp;DN$2),$F172,EA$28))/10</f>
        <v>0</v>
      </c>
      <c r="EB172" s="63">
        <f ca="1">IF(OR(INDEX(INDIRECT("times"&amp;DN$2),$F172,EB$28)&gt;10,INDEX(INDIRECT(DP172),$E172,$F172)="",INDEX(INDIRECT(DP172),$E172,$F172)&gt;=INDEX(INDIRECT(DP172),1,EB$28)),0,(INDEX(INDIRECT(DP172),$E172,$F172))-INDEX(INDIRECT(DP172),1,EB$28))*(10-INDEX(INDIRECT("times"&amp;DN$2),$F172,EB$28))/10</f>
        <v>0</v>
      </c>
      <c r="EC172" s="63">
        <f ca="1">IF(OR(INDEX(INDIRECT("times"&amp;DN$2),$F172,EC$28)&gt;10,INDEX(INDIRECT(DP172),$E172,$F172)="",INDEX(INDIRECT(DP172),$E172,$F172)&gt;=INDEX(INDIRECT(DP172),1,EC$28)),0,(INDEX(INDIRECT(DP172),$E172,$F172))-INDEX(INDIRECT(DP172),1,EC$28))*(10-INDEX(INDIRECT("times"&amp;DN$2),$F172,EC$28))/10</f>
        <v>0</v>
      </c>
      <c r="ED172" s="63">
        <f ca="1">IF(OR(INDEX(INDIRECT("times"&amp;DN$2),$F172,ED$28)&gt;10,INDEX(INDIRECT(DP172),$E172,$F172)="",INDEX(INDIRECT(DP172),$E172,$F172)&gt;=INDEX(INDIRECT(DP172),1,ED$28)),0,(INDEX(INDIRECT(DP172),$E172,$F172))-INDEX(INDIRECT(DP172),1,ED$28))*(10-INDEX(INDIRECT("times"&amp;DN$2),$F172,ED$28))/10</f>
        <v>0</v>
      </c>
      <c r="EE172" s="63">
        <f ca="1">IF(OR(INDEX(INDIRECT("times"&amp;DN$2),$F172,EE$28)&gt;10,INDEX(INDIRECT(DP172),$E172,$F172)="",INDEX(INDIRECT(DP172),$E172,$F172)&gt;=INDEX(INDIRECT(DP172),1,EE$28)),0,(INDEX(INDIRECT(DP172),$E172,$F172))-INDEX(INDIRECT(DP172),1,EE$28))*(10-INDEX(INDIRECT("times"&amp;DN$2),$F172,EE$28))/10</f>
        <v>0</v>
      </c>
      <c r="EF172" s="63">
        <f ca="1">IF(OR(INDEX(INDIRECT("times"&amp;DN$2),$F172,EF$28)&gt;10,INDEX(INDIRECT(DP172),$E172,$F172)="",INDEX(INDIRECT(DP172),$E172,$F172)&gt;=INDEX(INDIRECT(DP172),1,EF$28)),0,(INDEX(INDIRECT(DP172),$E172,$F172))-INDEX(INDIRECT(DP172),1,EF$28))*(10-INDEX(INDIRECT("times"&amp;DN$2),$F172,EF$28))/10</f>
        <v>0</v>
      </c>
      <c r="EG172" s="63">
        <f ca="1">IF(OR(INDEX(INDIRECT("times"&amp;DN$2),$F172,EG$28)&gt;10,INDEX(INDIRECT(DP172),$E172,$F172)="",INDEX(INDIRECT(DP172),$E172,$F172)&gt;=INDEX(INDIRECT(DP172),1,EG$28)),0,(INDEX(INDIRECT(DP172),$E172,$F172))-INDEX(INDIRECT(DP172),1,EG$28))*(10-INDEX(INDIRECT("times"&amp;DN$2),$F172,EG$28))/10</f>
        <v>0</v>
      </c>
      <c r="EH172" s="63">
        <f ca="1">IF(OR(INDEX(INDIRECT("times"&amp;DN$2),$F172,EH$28)&gt;10,INDEX(INDIRECT(DP172),$E172,$F172)="",INDEX(INDIRECT(DP172),$E172,$F172)&gt;=INDEX(INDIRECT(DP172),1,EH$28)),0,(INDEX(INDIRECT(DP172),$E172,$F172))-INDEX(INDIRECT(DP172),1,EH$28))*(10-INDEX(INDIRECT("times"&amp;DN$2),$F172,EH$28))/10</f>
        <v>0</v>
      </c>
      <c r="EI172" s="63">
        <f ca="1">IF(OR(INDEX(INDIRECT("times"&amp;DN$2),$F172,EI$28)&gt;10,INDEX(INDIRECT(DP172),$E172,$F172)="",INDEX(INDIRECT(DP172),$E172,$F172)&gt;=INDEX(INDIRECT(DP172),1,EI$28)),0,(INDEX(INDIRECT(DP172),$E172,$F172))-INDEX(INDIRECT(DP172),1,EI$28))*(10-INDEX(INDIRECT("times"&amp;DN$2),$F172,EI$28))/10</f>
        <v>0</v>
      </c>
      <c r="EJ172" s="63">
        <f ca="1">IF(OR(INDEX(INDIRECT("times"&amp;DN$2),$F172,EJ$28)&gt;10,INDEX(INDIRECT(DP172),$E172,$F172)="",INDEX(INDIRECT(DP172),$E172,$F172)&gt;=INDEX(INDIRECT(DP172),1,EJ$28)),0,(INDEX(INDIRECT(DP172),$E172,$F172))-INDEX(INDIRECT(DP172),1,EJ$28))*(10-INDEX(INDIRECT("times"&amp;DN$2),$F172,EJ$28))/10</f>
        <v>0</v>
      </c>
      <c r="EK172" s="63">
        <f ca="1">IF(OR(INDEX(INDIRECT("times"&amp;DN$2),$F172,EK$28)&gt;10,INDEX(INDIRECT(DP172),$E172,$F172)="",INDEX(INDIRECT(DP172),$E172,$F172)&gt;=INDEX(INDIRECT(DP172),1,EK$28)),0,(INDEX(INDIRECT(DP172),$E172,$F172))-INDEX(INDIRECT(DP172),1,EK$28))*(10-INDEX(INDIRECT("times"&amp;DN$2),$F172,EK$28))/10</f>
        <v>0</v>
      </c>
      <c r="EL172" s="63">
        <f ca="1">IF(OR(INDEX(INDIRECT("times"&amp;DN$2),$F172,EL$28)&gt;10,INDEX(INDIRECT(DP172),$E172,$F172)="",INDEX(INDIRECT(DP172),$E172,$F172)&gt;=INDEX(INDIRECT(DP172),1,EL$28)),0,(INDEX(INDIRECT(DP172),$E172,$F172))-INDEX(INDIRECT(DP172),1,EL$28))*(10-INDEX(INDIRECT("times"&amp;DN$2),$F172,EL$28))/10</f>
        <v>0</v>
      </c>
      <c r="EM172" s="64">
        <f ca="1">IF(OR(INDEX(INDIRECT("times"&amp;DN$2),$F172,EM$28)&gt;10,INDEX(INDIRECT(DP172),$E172,$F172)="",INDEX(INDIRECT(DP172),$E172,$F172)&gt;=INDEX(INDIRECT(DP172),1,EM$28)),0,(INDEX(INDIRECT(DP172),$E172,$F172))-INDEX(INDIRECT(DP172),1,EM$28))*(10-INDEX(INDIRECT("times"&amp;DN$2),$F172,EM$28))/10</f>
        <v>0</v>
      </c>
      <c r="EN172" s="201">
        <v>4</v>
      </c>
      <c r="EP172" s="18" t="s">
        <v>213</v>
      </c>
      <c r="EQ172" s="122">
        <f>EP131</f>
        <v>1</v>
      </c>
      <c r="ER172" s="122" t="str">
        <f>EP132</f>
        <v>lei3564</v>
      </c>
      <c r="ES172" s="210" t="str">
        <f t="shared" si="603"/>
        <v>core1_lei3564</v>
      </c>
      <c r="ET172" s="122">
        <v>5</v>
      </c>
      <c r="EU172" s="33">
        <v>4</v>
      </c>
      <c r="EV172" s="62">
        <f ca="1">IF(OR(INDEX(INDIRECT("times"&amp;EQ$2),$F172,EV$28)&gt;10,INDEX(INDIRECT(ES172),$E172,$F172)="",INDEX(INDIRECT(ES172),$E172,$F172)&gt;=INDEX(INDIRECT(ES172),1,EV$28)),0,(INDEX(INDIRECT(ES172),$E172,$F172))-INDEX(INDIRECT(ES172),1,EV$28))*(10-INDEX(INDIRECT("times"&amp;EQ$2),$F172,EV$28))/10</f>
        <v>0</v>
      </c>
      <c r="EW172" s="63">
        <f ca="1">IF(OR(INDEX(INDIRECT("times"&amp;EQ$2),$F172,EW$28)&gt;10,INDEX(INDIRECT(ES172),$E172,$F172)="",INDEX(INDIRECT(ES172),$E172,$F172)&gt;=INDEX(INDIRECT(ES172),1,EW$28)),0,(INDEX(INDIRECT(ES172),$E172,$F172))-INDEX(INDIRECT(ES172),1,EW$28))*(10-INDEX(INDIRECT("times"&amp;EQ$2),$F172,EW$28))/10</f>
        <v>0</v>
      </c>
      <c r="EX172" s="63">
        <f ca="1">IF(OR(INDEX(INDIRECT("times"&amp;EQ$2),$F172,EX$28)&gt;10,INDEX(INDIRECT(ES172),$E172,$F172)="",INDEX(INDIRECT(ES172),$E172,$F172)&gt;=INDEX(INDIRECT(ES172),1,EX$28)),0,(INDEX(INDIRECT(ES172),$E172,$F172))-INDEX(INDIRECT(ES172),1,EX$28))*(10-INDEX(INDIRECT("times"&amp;EQ$2),$F172,EX$28))/10</f>
        <v>0</v>
      </c>
      <c r="EY172" s="63">
        <f ca="1">IF(OR(INDEX(INDIRECT("times"&amp;EQ$2),$F172,EY$28)&gt;10,INDEX(INDIRECT(ES172),$E172,$F172)="",INDEX(INDIRECT(ES172),$E172,$F172)&gt;=INDEX(INDIRECT(ES172),1,EY$28)),0,(INDEX(INDIRECT(ES172),$E172,$F172))-INDEX(INDIRECT(ES172),1,EY$28))*(10-INDEX(INDIRECT("times"&amp;EQ$2),$F172,EY$28))/10</f>
        <v>0</v>
      </c>
      <c r="EZ172" s="63">
        <f ca="1">IF(OR(INDEX(INDIRECT("times"&amp;EQ$2),$F172,EZ$28)&gt;10,INDEX(INDIRECT(ES172),$E172,$F172)="",INDEX(INDIRECT(ES172),$E172,$F172)&gt;=INDEX(INDIRECT(ES172),1,EZ$28)),0,(INDEX(INDIRECT(ES172),$E172,$F172))-INDEX(INDIRECT(ES172),1,EZ$28))*(10-INDEX(INDIRECT("times"&amp;EQ$2),$F172,EZ$28))/10</f>
        <v>0</v>
      </c>
      <c r="FA172" s="63">
        <f ca="1">IF(OR(INDEX(INDIRECT("times"&amp;EQ$2),$F172,FA$28)&gt;10,INDEX(INDIRECT(ES172),$E172,$F172)="",INDEX(INDIRECT(ES172),$E172,$F172)&gt;=INDEX(INDIRECT(ES172),1,FA$28)),0,(INDEX(INDIRECT(ES172),$E172,$F172))-INDEX(INDIRECT(ES172),1,FA$28))*(10-INDEX(INDIRECT("times"&amp;EQ$2),$F172,FA$28))/10</f>
        <v>0</v>
      </c>
      <c r="FB172" s="63">
        <f ca="1">IF(OR(INDEX(INDIRECT("times"&amp;EQ$2),$F172,FB$28)&gt;10,INDEX(INDIRECT(ES172),$E172,$F172)="",INDEX(INDIRECT(ES172),$E172,$F172)&gt;=INDEX(INDIRECT(ES172),1,FB$28)),0,(INDEX(INDIRECT(ES172),$E172,$F172))-INDEX(INDIRECT(ES172),1,FB$28))*(10-INDEX(INDIRECT("times"&amp;EQ$2),$F172,FB$28))/10</f>
        <v>0</v>
      </c>
      <c r="FC172" s="63">
        <f ca="1">IF(OR(INDEX(INDIRECT("times"&amp;EQ$2),$F172,FC$28)&gt;10,INDEX(INDIRECT(ES172),$E172,$F172)="",INDEX(INDIRECT(ES172),$E172,$F172)&gt;=INDEX(INDIRECT(ES172),1,FC$28)),0,(INDEX(INDIRECT(ES172),$E172,$F172))-INDEX(INDIRECT(ES172),1,FC$28))*(10-INDEX(INDIRECT("times"&amp;EQ$2),$F172,FC$28))/10</f>
        <v>0</v>
      </c>
      <c r="FD172" s="63">
        <f ca="1">IF(OR(INDEX(INDIRECT("times"&amp;EQ$2),$F172,FD$28)&gt;10,INDEX(INDIRECT(ES172),$E172,$F172)="",INDEX(INDIRECT(ES172),$E172,$F172)&gt;=INDEX(INDIRECT(ES172),1,FD$28)),0,(INDEX(INDIRECT(ES172),$E172,$F172))-INDEX(INDIRECT(ES172),1,FD$28))*(10-INDEX(INDIRECT("times"&amp;EQ$2),$F172,FD$28))/10</f>
        <v>0</v>
      </c>
      <c r="FE172" s="63">
        <f ca="1">IF(OR(INDEX(INDIRECT("times"&amp;EQ$2),$F172,FE$28)&gt;10,INDEX(INDIRECT(ES172),$E172,$F172)="",INDEX(INDIRECT(ES172),$E172,$F172)&gt;=INDEX(INDIRECT(ES172),1,FE$28)),0,(INDEX(INDIRECT(ES172),$E172,$F172))-INDEX(INDIRECT(ES172),1,FE$28))*(10-INDEX(INDIRECT("times"&amp;EQ$2),$F172,FE$28))/10</f>
        <v>0</v>
      </c>
      <c r="FF172" s="63">
        <f ca="1">IF(OR(INDEX(INDIRECT("times"&amp;EQ$2),$F172,FF$28)&gt;10,INDEX(INDIRECT(ES172),$E172,$F172)="",INDEX(INDIRECT(ES172),$E172,$F172)&gt;=INDEX(INDIRECT(ES172),1,FF$28)),0,(INDEX(INDIRECT(ES172),$E172,$F172))-INDEX(INDIRECT(ES172),1,FF$28))*(10-INDEX(INDIRECT("times"&amp;EQ$2),$F172,FF$28))/10</f>
        <v>0</v>
      </c>
      <c r="FG172" s="63">
        <f ca="1">IF(OR(INDEX(INDIRECT("times"&amp;EQ$2),$F172,FG$28)&gt;10,INDEX(INDIRECT(ES172),$E172,$F172)="",INDEX(INDIRECT(ES172),$E172,$F172)&gt;=INDEX(INDIRECT(ES172),1,FG$28)),0,(INDEX(INDIRECT(ES172),$E172,$F172))-INDEX(INDIRECT(ES172),1,FG$28))*(10-INDEX(INDIRECT("times"&amp;EQ$2),$F172,FG$28))/10</f>
        <v>0</v>
      </c>
      <c r="FH172" s="63">
        <f ca="1">IF(OR(INDEX(INDIRECT("times"&amp;EQ$2),$F172,FH$28)&gt;10,INDEX(INDIRECT(ES172),$E172,$F172)="",INDEX(INDIRECT(ES172),$E172,$F172)&gt;=INDEX(INDIRECT(ES172),1,FH$28)),0,(INDEX(INDIRECT(ES172),$E172,$F172))-INDEX(INDIRECT(ES172),1,FH$28))*(10-INDEX(INDIRECT("times"&amp;EQ$2),$F172,FH$28))/10</f>
        <v>0</v>
      </c>
      <c r="FI172" s="63">
        <f ca="1">IF(OR(INDEX(INDIRECT("times"&amp;EQ$2),$F172,FI$28)&gt;10,INDEX(INDIRECT(ES172),$E172,$F172)="",INDEX(INDIRECT(ES172),$E172,$F172)&gt;=INDEX(INDIRECT(ES172),1,FI$28)),0,(INDEX(INDIRECT(ES172),$E172,$F172))-INDEX(INDIRECT(ES172),1,FI$28))*(10-INDEX(INDIRECT("times"&amp;EQ$2),$F172,FI$28))/10</f>
        <v>0</v>
      </c>
      <c r="FJ172" s="63">
        <f ca="1">IF(OR(INDEX(INDIRECT("times"&amp;EQ$2),$F172,FJ$28)&gt;10,INDEX(INDIRECT(ES172),$E172,$F172)="",INDEX(INDIRECT(ES172),$E172,$F172)&gt;=INDEX(INDIRECT(ES172),1,FJ$28)),0,(INDEX(INDIRECT(ES172),$E172,$F172))-INDEX(INDIRECT(ES172),1,FJ$28))*(10-INDEX(INDIRECT("times"&amp;EQ$2),$F172,FJ$28))/10</f>
        <v>0</v>
      </c>
      <c r="FK172" s="63">
        <f ca="1">IF(OR(INDEX(INDIRECT("times"&amp;EQ$2),$F172,FK$28)&gt;10,INDEX(INDIRECT(ES172),$E172,$F172)="",INDEX(INDIRECT(ES172),$E172,$F172)&gt;=INDEX(INDIRECT(ES172),1,FK$28)),0,(INDEX(INDIRECT(ES172),$E172,$F172))-INDEX(INDIRECT(ES172),1,FK$28))*(10-INDEX(INDIRECT("times"&amp;EQ$2),$F172,FK$28))/10</f>
        <v>0</v>
      </c>
      <c r="FL172" s="63">
        <f ca="1">IF(OR(INDEX(INDIRECT("times"&amp;EQ$2),$F172,FL$28)&gt;10,INDEX(INDIRECT(ES172),$E172,$F172)="",INDEX(INDIRECT(ES172),$E172,$F172)&gt;=INDEX(INDIRECT(ES172),1,FL$28)),0,(INDEX(INDIRECT(ES172),$E172,$F172))-INDEX(INDIRECT(ES172),1,FL$28))*(10-INDEX(INDIRECT("times"&amp;EQ$2),$F172,FL$28))/10</f>
        <v>0</v>
      </c>
      <c r="FM172" s="63">
        <f ca="1">IF(OR(INDEX(INDIRECT("times"&amp;EQ$2),$F172,FM$28)&gt;10,INDEX(INDIRECT(ES172),$E172,$F172)="",INDEX(INDIRECT(ES172),$E172,$F172)&gt;=INDEX(INDIRECT(ES172),1,FM$28)),0,(INDEX(INDIRECT(ES172),$E172,$F172))-INDEX(INDIRECT(ES172),1,FM$28))*(10-INDEX(INDIRECT("times"&amp;EQ$2),$F172,FM$28))/10</f>
        <v>0</v>
      </c>
      <c r="FN172" s="63">
        <f ca="1">IF(OR(INDEX(INDIRECT("times"&amp;EQ$2),$F172,FN$28)&gt;10,INDEX(INDIRECT(ES172),$E172,$F172)="",INDEX(INDIRECT(ES172),$E172,$F172)&gt;=INDEX(INDIRECT(ES172),1,FN$28)),0,(INDEX(INDIRECT(ES172),$E172,$F172))-INDEX(INDIRECT(ES172),1,FN$28))*(10-INDEX(INDIRECT("times"&amp;EQ$2),$F172,FN$28))/10</f>
        <v>0</v>
      </c>
      <c r="FO172" s="63">
        <f ca="1">IF(OR(INDEX(INDIRECT("times"&amp;EQ$2),$F172,FO$28)&gt;10,INDEX(INDIRECT(ES172),$E172,$F172)="",INDEX(INDIRECT(ES172),$E172,$F172)&gt;=INDEX(INDIRECT(ES172),1,FO$28)),0,(INDEX(INDIRECT(ES172),$E172,$F172))-INDEX(INDIRECT(ES172),1,FO$28))*(10-INDEX(INDIRECT("times"&amp;EQ$2),$F172,FO$28))/10</f>
        <v>0</v>
      </c>
      <c r="FP172" s="64">
        <f ca="1">IF(OR(INDEX(INDIRECT("times"&amp;EQ$2),$F172,FP$28)&gt;10,INDEX(INDIRECT(ES172),$E172,$F172)="",INDEX(INDIRECT(ES172),$E172,$F172)&gt;=INDEX(INDIRECT(ES172),1,FP$28)),0,(INDEX(INDIRECT(ES172),$E172,$F172))-INDEX(INDIRECT(ES172),1,FP$28))*(10-INDEX(INDIRECT("times"&amp;EQ$2),$F172,FP$28))/10</f>
        <v>0</v>
      </c>
      <c r="FQ172" s="201">
        <v>4</v>
      </c>
      <c r="FS172" s="18" t="s">
        <v>213</v>
      </c>
      <c r="FT172" s="122">
        <f>FS131</f>
        <v>1</v>
      </c>
      <c r="FU172" s="122" t="str">
        <f>FS132</f>
        <v>shop65</v>
      </c>
      <c r="FV172" s="210" t="str">
        <f t="shared" si="604"/>
        <v>core1_shop65</v>
      </c>
      <c r="FW172" s="122">
        <v>5</v>
      </c>
      <c r="FX172" s="33">
        <v>4</v>
      </c>
      <c r="FY172" s="62">
        <f ca="1">IF(OR(INDEX(INDIRECT("times"&amp;FT$2),$F172,FY$28)&gt;10,INDEX(INDIRECT(FV172),$E172,$F172)="",INDEX(INDIRECT(FV172),$E172,$F172)&gt;=INDEX(INDIRECT(FV172),1,FY$28)),0,(INDEX(INDIRECT(FV172),$E172,$F172))-INDEX(INDIRECT(FV172),1,FY$28))*(10-INDEX(INDIRECT("times"&amp;FT$2),$F172,FY$28))/10</f>
        <v>0</v>
      </c>
      <c r="FZ172" s="63">
        <f ca="1">IF(OR(INDEX(INDIRECT("times"&amp;FT$2),$F172,FZ$28)&gt;10,INDEX(INDIRECT(FV172),$E172,$F172)="",INDEX(INDIRECT(FV172),$E172,$F172)&gt;=INDEX(INDIRECT(FV172),1,FZ$28)),0,(INDEX(INDIRECT(FV172),$E172,$F172))-INDEX(INDIRECT(FV172),1,FZ$28))*(10-INDEX(INDIRECT("times"&amp;FT$2),$F172,FZ$28))/10</f>
        <v>0</v>
      </c>
      <c r="GA172" s="63">
        <f ca="1">IF(OR(INDEX(INDIRECT("times"&amp;FT$2),$F172,GA$28)&gt;10,INDEX(INDIRECT(FV172),$E172,$F172)="",INDEX(INDIRECT(FV172),$E172,$F172)&gt;=INDEX(INDIRECT(FV172),1,GA$28)),0,(INDEX(INDIRECT(FV172),$E172,$F172))-INDEX(INDIRECT(FV172),1,GA$28))*(10-INDEX(INDIRECT("times"&amp;FT$2),$F172,GA$28))/10</f>
        <v>0</v>
      </c>
      <c r="GB172" s="63">
        <f ca="1">IF(OR(INDEX(INDIRECT("times"&amp;FT$2),$F172,GB$28)&gt;10,INDEX(INDIRECT(FV172),$E172,$F172)="",INDEX(INDIRECT(FV172),$E172,$F172)&gt;=INDEX(INDIRECT(FV172),1,GB$28)),0,(INDEX(INDIRECT(FV172),$E172,$F172))-INDEX(INDIRECT(FV172),1,GB$28))*(10-INDEX(INDIRECT("times"&amp;FT$2),$F172,GB$28))/10</f>
        <v>0</v>
      </c>
      <c r="GC172" s="63">
        <f ca="1">IF(OR(INDEX(INDIRECT("times"&amp;FT$2),$F172,GC$28)&gt;10,INDEX(INDIRECT(FV172),$E172,$F172)="",INDEX(INDIRECT(FV172),$E172,$F172)&gt;=INDEX(INDIRECT(FV172),1,GC$28)),0,(INDEX(INDIRECT(FV172),$E172,$F172))-INDEX(INDIRECT(FV172),1,GC$28))*(10-INDEX(INDIRECT("times"&amp;FT$2),$F172,GC$28))/10</f>
        <v>0</v>
      </c>
      <c r="GD172" s="63">
        <f ca="1">IF(OR(INDEX(INDIRECT("times"&amp;FT$2),$F172,GD$28)&gt;10,INDEX(INDIRECT(FV172),$E172,$F172)="",INDEX(INDIRECT(FV172),$E172,$F172)&gt;=INDEX(INDIRECT(FV172),1,GD$28)),0,(INDEX(INDIRECT(FV172),$E172,$F172))-INDEX(INDIRECT(FV172),1,GD$28))*(10-INDEX(INDIRECT("times"&amp;FT$2),$F172,GD$28))/10</f>
        <v>0</v>
      </c>
      <c r="GE172" s="63">
        <f ca="1">IF(OR(INDEX(INDIRECT("times"&amp;FT$2),$F172,GE$28)&gt;10,INDEX(INDIRECT(FV172),$E172,$F172)="",INDEX(INDIRECT(FV172),$E172,$F172)&gt;=INDEX(INDIRECT(FV172),1,GE$28)),0,(INDEX(INDIRECT(FV172),$E172,$F172))-INDEX(INDIRECT(FV172),1,GE$28))*(10-INDEX(INDIRECT("times"&amp;FT$2),$F172,GE$28))/10</f>
        <v>0</v>
      </c>
      <c r="GF172" s="63">
        <f ca="1">IF(OR(INDEX(INDIRECT("times"&amp;FT$2),$F172,GF$28)&gt;10,INDEX(INDIRECT(FV172),$E172,$F172)="",INDEX(INDIRECT(FV172),$E172,$F172)&gt;=INDEX(INDIRECT(FV172),1,GF$28)),0,(INDEX(INDIRECT(FV172),$E172,$F172))-INDEX(INDIRECT(FV172),1,GF$28))*(10-INDEX(INDIRECT("times"&amp;FT$2),$F172,GF$28))/10</f>
        <v>0</v>
      </c>
      <c r="GG172" s="63">
        <f ca="1">IF(OR(INDEX(INDIRECT("times"&amp;FT$2),$F172,GG$28)&gt;10,INDEX(INDIRECT(FV172),$E172,$F172)="",INDEX(INDIRECT(FV172),$E172,$F172)&gt;=INDEX(INDIRECT(FV172),1,GG$28)),0,(INDEX(INDIRECT(FV172),$E172,$F172))-INDEX(INDIRECT(FV172),1,GG$28))*(10-INDEX(INDIRECT("times"&amp;FT$2),$F172,GG$28))/10</f>
        <v>0</v>
      </c>
      <c r="GH172" s="63">
        <f ca="1">IF(OR(INDEX(INDIRECT("times"&amp;FT$2),$F172,GH$28)&gt;10,INDEX(INDIRECT(FV172),$E172,$F172)="",INDEX(INDIRECT(FV172),$E172,$F172)&gt;=INDEX(INDIRECT(FV172),1,GH$28)),0,(INDEX(INDIRECT(FV172),$E172,$F172))-INDEX(INDIRECT(FV172),1,GH$28))*(10-INDEX(INDIRECT("times"&amp;FT$2),$F172,GH$28))/10</f>
        <v>0</v>
      </c>
      <c r="GI172" s="63">
        <f ca="1">IF(OR(INDEX(INDIRECT("times"&amp;FT$2),$F172,GI$28)&gt;10,INDEX(INDIRECT(FV172),$E172,$F172)="",INDEX(INDIRECT(FV172),$E172,$F172)&gt;=INDEX(INDIRECT(FV172),1,GI$28)),0,(INDEX(INDIRECT(FV172),$E172,$F172))-INDEX(INDIRECT(FV172),1,GI$28))*(10-INDEX(INDIRECT("times"&amp;FT$2),$F172,GI$28))/10</f>
        <v>0</v>
      </c>
      <c r="GJ172" s="63">
        <f ca="1">IF(OR(INDEX(INDIRECT("times"&amp;FT$2),$F172,GJ$28)&gt;10,INDEX(INDIRECT(FV172),$E172,$F172)="",INDEX(INDIRECT(FV172),$E172,$F172)&gt;=INDEX(INDIRECT(FV172),1,GJ$28)),0,(INDEX(INDIRECT(FV172),$E172,$F172))-INDEX(INDIRECT(FV172),1,GJ$28))*(10-INDEX(INDIRECT("times"&amp;FT$2),$F172,GJ$28))/10</f>
        <v>0</v>
      </c>
      <c r="GK172" s="63">
        <f ca="1">IF(OR(INDEX(INDIRECT("times"&amp;FT$2),$F172,GK$28)&gt;10,INDEX(INDIRECT(FV172),$E172,$F172)="",INDEX(INDIRECT(FV172),$E172,$F172)&gt;=INDEX(INDIRECT(FV172),1,GK$28)),0,(INDEX(INDIRECT(FV172),$E172,$F172))-INDEX(INDIRECT(FV172),1,GK$28))*(10-INDEX(INDIRECT("times"&amp;FT$2),$F172,GK$28))/10</f>
        <v>0</v>
      </c>
      <c r="GL172" s="63">
        <f ca="1">IF(OR(INDEX(INDIRECT("times"&amp;FT$2),$F172,GL$28)&gt;10,INDEX(INDIRECT(FV172),$E172,$F172)="",INDEX(INDIRECT(FV172),$E172,$F172)&gt;=INDEX(INDIRECT(FV172),1,GL$28)),0,(INDEX(INDIRECT(FV172),$E172,$F172))-INDEX(INDIRECT(FV172),1,GL$28))*(10-INDEX(INDIRECT("times"&amp;FT$2),$F172,GL$28))/10</f>
        <v>0</v>
      </c>
      <c r="GM172" s="63">
        <f ca="1">IF(OR(INDEX(INDIRECT("times"&amp;FT$2),$F172,GM$28)&gt;10,INDEX(INDIRECT(FV172),$E172,$F172)="",INDEX(INDIRECT(FV172),$E172,$F172)&gt;=INDEX(INDIRECT(FV172),1,GM$28)),0,(INDEX(INDIRECT(FV172),$E172,$F172))-INDEX(INDIRECT(FV172),1,GM$28))*(10-INDEX(INDIRECT("times"&amp;FT$2),$F172,GM$28))/10</f>
        <v>0</v>
      </c>
      <c r="GN172" s="63">
        <f ca="1">IF(OR(INDEX(INDIRECT("times"&amp;FT$2),$F172,GN$28)&gt;10,INDEX(INDIRECT(FV172),$E172,$F172)="",INDEX(INDIRECT(FV172),$E172,$F172)&gt;=INDEX(INDIRECT(FV172),1,GN$28)),0,(INDEX(INDIRECT(FV172),$E172,$F172))-INDEX(INDIRECT(FV172),1,GN$28))*(10-INDEX(INDIRECT("times"&amp;FT$2),$F172,GN$28))/10</f>
        <v>0</v>
      </c>
      <c r="GO172" s="63">
        <f ca="1">IF(OR(INDEX(INDIRECT("times"&amp;FT$2),$F172,GO$28)&gt;10,INDEX(INDIRECT(FV172),$E172,$F172)="",INDEX(INDIRECT(FV172),$E172,$F172)&gt;=INDEX(INDIRECT(FV172),1,GO$28)),0,(INDEX(INDIRECT(FV172),$E172,$F172))-INDEX(INDIRECT(FV172),1,GO$28))*(10-INDEX(INDIRECT("times"&amp;FT$2),$F172,GO$28))/10</f>
        <v>0</v>
      </c>
      <c r="GP172" s="63">
        <f ca="1">IF(OR(INDEX(INDIRECT("times"&amp;FT$2),$F172,GP$28)&gt;10,INDEX(INDIRECT(FV172),$E172,$F172)="",INDEX(INDIRECT(FV172),$E172,$F172)&gt;=INDEX(INDIRECT(FV172),1,GP$28)),0,(INDEX(INDIRECT(FV172),$E172,$F172))-INDEX(INDIRECT(FV172),1,GP$28))*(10-INDEX(INDIRECT("times"&amp;FT$2),$F172,GP$28))/10</f>
        <v>0</v>
      </c>
      <c r="GQ172" s="63">
        <f ca="1">IF(OR(INDEX(INDIRECT("times"&amp;FT$2),$F172,GQ$28)&gt;10,INDEX(INDIRECT(FV172),$E172,$F172)="",INDEX(INDIRECT(FV172),$E172,$F172)&gt;=INDEX(INDIRECT(FV172),1,GQ$28)),0,(INDEX(INDIRECT(FV172),$E172,$F172))-INDEX(INDIRECT(FV172),1,GQ$28))*(10-INDEX(INDIRECT("times"&amp;FT$2),$F172,GQ$28))/10</f>
        <v>0</v>
      </c>
      <c r="GR172" s="63">
        <f ca="1">IF(OR(INDEX(INDIRECT("times"&amp;FT$2),$F172,GR$28)&gt;10,INDEX(INDIRECT(FV172),$E172,$F172)="",INDEX(INDIRECT(FV172),$E172,$F172)&gt;=INDEX(INDIRECT(FV172),1,GR$28)),0,(INDEX(INDIRECT(FV172),$E172,$F172))-INDEX(INDIRECT(FV172),1,GR$28))*(10-INDEX(INDIRECT("times"&amp;FT$2),$F172,GR$28))/10</f>
        <v>0</v>
      </c>
      <c r="GS172" s="64">
        <f ca="1">IF(OR(INDEX(INDIRECT("times"&amp;FT$2),$F172,GS$28)&gt;10,INDEX(INDIRECT(FV172),$E172,$F172)="",INDEX(INDIRECT(FV172),$E172,$F172)&gt;=INDEX(INDIRECT(FV172),1,GS$28)),0,(INDEX(INDIRECT(FV172),$E172,$F172))-INDEX(INDIRECT(FV172),1,GS$28))*(10-INDEX(INDIRECT("times"&amp;FT$2),$F172,GS$28))/10</f>
        <v>0</v>
      </c>
      <c r="GT172" s="201">
        <v>4</v>
      </c>
      <c r="GV172" s="18" t="s">
        <v>213</v>
      </c>
      <c r="GW172" s="122">
        <f>GV131</f>
        <v>1</v>
      </c>
      <c r="GX172" s="122" t="str">
        <f>GV132</f>
        <v>lei65</v>
      </c>
      <c r="GY172" s="210" t="str">
        <f t="shared" si="605"/>
        <v>core1_lei65</v>
      </c>
      <c r="GZ172" s="122">
        <v>5</v>
      </c>
      <c r="HA172" s="33">
        <v>4</v>
      </c>
      <c r="HB172" s="62">
        <f ca="1">IF(OR(INDEX(INDIRECT("times"&amp;GW$2),$F172,HB$28)&gt;10,INDEX(INDIRECT(GY172),$E172,$F172)="",INDEX(INDIRECT(GY172),$E172,$F172)&gt;=INDEX(INDIRECT(GY172),1,HB$28)),0,(INDEX(INDIRECT(GY172),$E172,$F172))-INDEX(INDIRECT(GY172),1,HB$28))*(10-INDEX(INDIRECT("times"&amp;GW$2),$F172,HB$28))/10</f>
        <v>0</v>
      </c>
      <c r="HC172" s="63">
        <f ca="1">IF(OR(INDEX(INDIRECT("times"&amp;GW$2),$F172,HC$28)&gt;10,INDEX(INDIRECT(GY172),$E172,$F172)="",INDEX(INDIRECT(GY172),$E172,$F172)&gt;=INDEX(INDIRECT(GY172),1,HC$28)),0,(INDEX(INDIRECT(GY172),$E172,$F172))-INDEX(INDIRECT(GY172),1,HC$28))*(10-INDEX(INDIRECT("times"&amp;GW$2),$F172,HC$28))/10</f>
        <v>0</v>
      </c>
      <c r="HD172" s="63">
        <f ca="1">IF(OR(INDEX(INDIRECT("times"&amp;GW$2),$F172,HD$28)&gt;10,INDEX(INDIRECT(GY172),$E172,$F172)="",INDEX(INDIRECT(GY172),$E172,$F172)&gt;=INDEX(INDIRECT(GY172),1,HD$28)),0,(INDEX(INDIRECT(GY172),$E172,$F172))-INDEX(INDIRECT(GY172),1,HD$28))*(10-INDEX(INDIRECT("times"&amp;GW$2),$F172,HD$28))/10</f>
        <v>0</v>
      </c>
      <c r="HE172" s="63">
        <f ca="1">IF(OR(INDEX(INDIRECT("times"&amp;GW$2),$F172,HE$28)&gt;10,INDEX(INDIRECT(GY172),$E172,$F172)="",INDEX(INDIRECT(GY172),$E172,$F172)&gt;=INDEX(INDIRECT(GY172),1,HE$28)),0,(INDEX(INDIRECT(GY172),$E172,$F172))-INDEX(INDIRECT(GY172),1,HE$28))*(10-INDEX(INDIRECT("times"&amp;GW$2),$F172,HE$28))/10</f>
        <v>0</v>
      </c>
      <c r="HF172" s="63">
        <f ca="1">IF(OR(INDEX(INDIRECT("times"&amp;GW$2),$F172,HF$28)&gt;10,INDEX(INDIRECT(GY172),$E172,$F172)="",INDEX(INDIRECT(GY172),$E172,$F172)&gt;=INDEX(INDIRECT(GY172),1,HF$28)),0,(INDEX(INDIRECT(GY172),$E172,$F172))-INDEX(INDIRECT(GY172),1,HF$28))*(10-INDEX(INDIRECT("times"&amp;GW$2),$F172,HF$28))/10</f>
        <v>0</v>
      </c>
      <c r="HG172" s="63">
        <f ca="1">IF(OR(INDEX(INDIRECT("times"&amp;GW$2),$F172,HG$28)&gt;10,INDEX(INDIRECT(GY172),$E172,$F172)="",INDEX(INDIRECT(GY172),$E172,$F172)&gt;=INDEX(INDIRECT(GY172),1,HG$28)),0,(INDEX(INDIRECT(GY172),$E172,$F172))-INDEX(INDIRECT(GY172),1,HG$28))*(10-INDEX(INDIRECT("times"&amp;GW$2),$F172,HG$28))/10</f>
        <v>0</v>
      </c>
      <c r="HH172" s="63">
        <f ca="1">IF(OR(INDEX(INDIRECT("times"&amp;GW$2),$F172,HH$28)&gt;10,INDEX(INDIRECT(GY172),$E172,$F172)="",INDEX(INDIRECT(GY172),$E172,$F172)&gt;=INDEX(INDIRECT(GY172),1,HH$28)),0,(INDEX(INDIRECT(GY172),$E172,$F172))-INDEX(INDIRECT(GY172),1,HH$28))*(10-INDEX(INDIRECT("times"&amp;GW$2),$F172,HH$28))/10</f>
        <v>0</v>
      </c>
      <c r="HI172" s="63">
        <f ca="1">IF(OR(INDEX(INDIRECT("times"&amp;GW$2),$F172,HI$28)&gt;10,INDEX(INDIRECT(GY172),$E172,$F172)="",INDEX(INDIRECT(GY172),$E172,$F172)&gt;=INDEX(INDIRECT(GY172),1,HI$28)),0,(INDEX(INDIRECT(GY172),$E172,$F172))-INDEX(INDIRECT(GY172),1,HI$28))*(10-INDEX(INDIRECT("times"&amp;GW$2),$F172,HI$28))/10</f>
        <v>0</v>
      </c>
      <c r="HJ172" s="63">
        <f ca="1">IF(OR(INDEX(INDIRECT("times"&amp;GW$2),$F172,HJ$28)&gt;10,INDEX(INDIRECT(GY172),$E172,$F172)="",INDEX(INDIRECT(GY172),$E172,$F172)&gt;=INDEX(INDIRECT(GY172),1,HJ$28)),0,(INDEX(INDIRECT(GY172),$E172,$F172))-INDEX(INDIRECT(GY172),1,HJ$28))*(10-INDEX(INDIRECT("times"&amp;GW$2),$F172,HJ$28))/10</f>
        <v>0</v>
      </c>
      <c r="HK172" s="63">
        <f ca="1">IF(OR(INDEX(INDIRECT("times"&amp;GW$2),$F172,HK$28)&gt;10,INDEX(INDIRECT(GY172),$E172,$F172)="",INDEX(INDIRECT(GY172),$E172,$F172)&gt;=INDEX(INDIRECT(GY172),1,HK$28)),0,(INDEX(INDIRECT(GY172),$E172,$F172))-INDEX(INDIRECT(GY172),1,HK$28))*(10-INDEX(INDIRECT("times"&amp;GW$2),$F172,HK$28))/10</f>
        <v>0</v>
      </c>
      <c r="HL172" s="63">
        <f ca="1">IF(OR(INDEX(INDIRECT("times"&amp;GW$2),$F172,HL$28)&gt;10,INDEX(INDIRECT(GY172),$E172,$F172)="",INDEX(INDIRECT(GY172),$E172,$F172)&gt;=INDEX(INDIRECT(GY172),1,HL$28)),0,(INDEX(INDIRECT(GY172),$E172,$F172))-INDEX(INDIRECT(GY172),1,HL$28))*(10-INDEX(INDIRECT("times"&amp;GW$2),$F172,HL$28))/10</f>
        <v>0</v>
      </c>
      <c r="HM172" s="63">
        <f ca="1">IF(OR(INDEX(INDIRECT("times"&amp;GW$2),$F172,HM$28)&gt;10,INDEX(INDIRECT(GY172),$E172,$F172)="",INDEX(INDIRECT(GY172),$E172,$F172)&gt;=INDEX(INDIRECT(GY172),1,HM$28)),0,(INDEX(INDIRECT(GY172),$E172,$F172))-INDEX(INDIRECT(GY172),1,HM$28))*(10-INDEX(INDIRECT("times"&amp;GW$2),$F172,HM$28))/10</f>
        <v>0</v>
      </c>
      <c r="HN172" s="63">
        <f ca="1">IF(OR(INDEX(INDIRECT("times"&amp;GW$2),$F172,HN$28)&gt;10,INDEX(INDIRECT(GY172),$E172,$F172)="",INDEX(INDIRECT(GY172),$E172,$F172)&gt;=INDEX(INDIRECT(GY172),1,HN$28)),0,(INDEX(INDIRECT(GY172),$E172,$F172))-INDEX(INDIRECT(GY172),1,HN$28))*(10-INDEX(INDIRECT("times"&amp;GW$2),$F172,HN$28))/10</f>
        <v>0</v>
      </c>
      <c r="HO172" s="63">
        <f ca="1">IF(OR(INDEX(INDIRECT("times"&amp;GW$2),$F172,HO$28)&gt;10,INDEX(INDIRECT(GY172),$E172,$F172)="",INDEX(INDIRECT(GY172),$E172,$F172)&gt;=INDEX(INDIRECT(GY172),1,HO$28)),0,(INDEX(INDIRECT(GY172),$E172,$F172))-INDEX(INDIRECT(GY172),1,HO$28))*(10-INDEX(INDIRECT("times"&amp;GW$2),$F172,HO$28))/10</f>
        <v>0</v>
      </c>
      <c r="HP172" s="63">
        <f ca="1">IF(OR(INDEX(INDIRECT("times"&amp;GW$2),$F172,HP$28)&gt;10,INDEX(INDIRECT(GY172),$E172,$F172)="",INDEX(INDIRECT(GY172),$E172,$F172)&gt;=INDEX(INDIRECT(GY172),1,HP$28)),0,(INDEX(INDIRECT(GY172),$E172,$F172))-INDEX(INDIRECT(GY172),1,HP$28))*(10-INDEX(INDIRECT("times"&amp;GW$2),$F172,HP$28))/10</f>
        <v>0</v>
      </c>
      <c r="HQ172" s="63">
        <f ca="1">IF(OR(INDEX(INDIRECT("times"&amp;GW$2),$F172,HQ$28)&gt;10,INDEX(INDIRECT(GY172),$E172,$F172)="",INDEX(INDIRECT(GY172),$E172,$F172)&gt;=INDEX(INDIRECT(GY172),1,HQ$28)),0,(INDEX(INDIRECT(GY172),$E172,$F172))-INDEX(INDIRECT(GY172),1,HQ$28))*(10-INDEX(INDIRECT("times"&amp;GW$2),$F172,HQ$28))/10</f>
        <v>0</v>
      </c>
      <c r="HR172" s="63">
        <f ca="1">IF(OR(INDEX(INDIRECT("times"&amp;GW$2),$F172,HR$28)&gt;10,INDEX(INDIRECT(GY172),$E172,$F172)="",INDEX(INDIRECT(GY172),$E172,$F172)&gt;=INDEX(INDIRECT(GY172),1,HR$28)),0,(INDEX(INDIRECT(GY172),$E172,$F172))-INDEX(INDIRECT(GY172),1,HR$28))*(10-INDEX(INDIRECT("times"&amp;GW$2),$F172,HR$28))/10</f>
        <v>0</v>
      </c>
      <c r="HS172" s="63">
        <f ca="1">IF(OR(INDEX(INDIRECT("times"&amp;GW$2),$F172,HS$28)&gt;10,INDEX(INDIRECT(GY172),$E172,$F172)="",INDEX(INDIRECT(GY172),$E172,$F172)&gt;=INDEX(INDIRECT(GY172),1,HS$28)),0,(INDEX(INDIRECT(GY172),$E172,$F172))-INDEX(INDIRECT(GY172),1,HS$28))*(10-INDEX(INDIRECT("times"&amp;GW$2),$F172,HS$28))/10</f>
        <v>0</v>
      </c>
      <c r="HT172" s="63">
        <f ca="1">IF(OR(INDEX(INDIRECT("times"&amp;GW$2),$F172,HT$28)&gt;10,INDEX(INDIRECT(GY172),$E172,$F172)="",INDEX(INDIRECT(GY172),$E172,$F172)&gt;=INDEX(INDIRECT(GY172),1,HT$28)),0,(INDEX(INDIRECT(GY172),$E172,$F172))-INDEX(INDIRECT(GY172),1,HT$28))*(10-INDEX(INDIRECT("times"&amp;GW$2),$F172,HT$28))/10</f>
        <v>0</v>
      </c>
      <c r="HU172" s="63">
        <f ca="1">IF(OR(INDEX(INDIRECT("times"&amp;GW$2),$F172,HU$28)&gt;10,INDEX(INDIRECT(GY172),$E172,$F172)="",INDEX(INDIRECT(GY172),$E172,$F172)&gt;=INDEX(INDIRECT(GY172),1,HU$28)),0,(INDEX(INDIRECT(GY172),$E172,$F172))-INDEX(INDIRECT(GY172),1,HU$28))*(10-INDEX(INDIRECT("times"&amp;GW$2),$F172,HU$28))/10</f>
        <v>0</v>
      </c>
      <c r="HV172" s="64">
        <f ca="1">IF(OR(INDEX(INDIRECT("times"&amp;GW$2),$F172,HV$28)&gt;10,INDEX(INDIRECT(GY172),$E172,$F172)="",INDEX(INDIRECT(GY172),$E172,$F172)&gt;=INDEX(INDIRECT(GY172),1,HV$28)),0,(INDEX(INDIRECT(GY172),$E172,$F172))-INDEX(INDIRECT(GY172),1,HV$28))*(10-INDEX(INDIRECT("times"&amp;GW$2),$F172,HV$28))/10</f>
        <v>0</v>
      </c>
      <c r="HW172" s="201">
        <v>4</v>
      </c>
    </row>
    <row r="173" spans="1:231" ht="15">
      <c r="A173" s="18" t="s">
        <v>214</v>
      </c>
      <c r="B173" s="122">
        <f>A131</f>
        <v>1</v>
      </c>
      <c r="C173" s="122" t="str">
        <f>A132</f>
        <v>work1834</v>
      </c>
      <c r="D173" s="210" t="str">
        <f t="shared" si="598"/>
        <v>core1_work1834</v>
      </c>
      <c r="E173" s="122">
        <v>5</v>
      </c>
      <c r="F173" s="33">
        <v>5</v>
      </c>
      <c r="G173" s="62">
        <f ca="1">IF(OR(INDEX(INDIRECT("times"&amp;B$2),$F173,G$28)&gt;10,INDEX(INDIRECT(D173),$E173,$F173)="",INDEX(INDIRECT(D173),$E173,$F173)&gt;=INDEX(INDIRECT(D173),1,G$28)),0,(INDEX(INDIRECT(D173),$E173,$F173))-INDEX(INDIRECT(D173),1,G$28))*(10-INDEX(INDIRECT("times"&amp;B$2),$F173,G$28))/10</f>
        <v>0</v>
      </c>
      <c r="H173" s="63">
        <f ca="1">IF(OR(INDEX(INDIRECT("times"&amp;B$2),$F173,H$28)&gt;10,INDEX(INDIRECT(D173),$E173,$F173)="",INDEX(INDIRECT(D173),$E173,$F173)&gt;=INDEX(INDIRECT(D173),1,H$28)),0,(INDEX(INDIRECT(D173),$E173,$F173))-INDEX(INDIRECT(D173),1,H$28))*(10-INDEX(INDIRECT("times"&amp;B$2),$F173,H$28))/10</f>
        <v>0</v>
      </c>
      <c r="I173" s="63">
        <f ca="1">IF(OR(INDEX(INDIRECT("times"&amp;B$2),$F173,I$28)&gt;10,INDEX(INDIRECT(D173),$E173,$F173)="",INDEX(INDIRECT(D173),$E173,$F173)&gt;=INDEX(INDIRECT(D173),1,I$28)),0,(INDEX(INDIRECT(D173),$E173,$F173))-INDEX(INDIRECT(D173),1,I$28))*(10-INDEX(INDIRECT("times"&amp;B$2),$F173,I$28))/10</f>
        <v>0</v>
      </c>
      <c r="J173" s="63">
        <f ca="1">IF(OR(INDEX(INDIRECT("times"&amp;B$2),$F173,J$28)&gt;10,INDEX(INDIRECT(D173),$E173,$F173)="",INDEX(INDIRECT(D173),$E173,$F173)&gt;=INDEX(INDIRECT(D173),1,J$28)),0,(INDEX(INDIRECT(D173),$E173,$F173))-INDEX(INDIRECT(D173),1,J$28))*(10-INDEX(INDIRECT("times"&amp;B$2),$F173,J$28))/10</f>
        <v>0</v>
      </c>
      <c r="K173" s="63">
        <f ca="1">IF(OR(INDEX(INDIRECT("times"&amp;B$2),$F173,K$28)&gt;10,INDEX(INDIRECT(D173),$E173,$F173)="",INDEX(INDIRECT(D173),$E173,$F173)&gt;=INDEX(INDIRECT(D173),1,K$28)),0,(INDEX(INDIRECT(D173),$E173,$F173))-INDEX(INDIRECT(D173),1,K$28))*(10-INDEX(INDIRECT("times"&amp;B$2),$F173,K$28))/10</f>
        <v>0</v>
      </c>
      <c r="L173" s="63">
        <f ca="1">IF(OR(INDEX(INDIRECT("times"&amp;B$2),$F173,L$28)&gt;10,INDEX(INDIRECT(D173),$E173,$F173)="",INDEX(INDIRECT(D173),$E173,$F173)&gt;=INDEX(INDIRECT(D173),1,L$28)),0,(INDEX(INDIRECT(D173),$E173,$F173))-INDEX(INDIRECT(D173),1,L$28))*(10-INDEX(INDIRECT("times"&amp;B$2),$F173,L$28))/10</f>
        <v>0</v>
      </c>
      <c r="M173" s="63">
        <f ca="1">IF(OR(INDEX(INDIRECT("times"&amp;B$2),$F173,M$28)&gt;10,INDEX(INDIRECT(D173),$E173,$F173)="",INDEX(INDIRECT(D173),$E173,$F173)&gt;=INDEX(INDIRECT(D173),1,M$28)),0,(INDEX(INDIRECT(D173),$E173,$F173))-INDEX(INDIRECT(D173),1,M$28))*(10-INDEX(INDIRECT("times"&amp;B$2),$F173,M$28))/10</f>
        <v>0</v>
      </c>
      <c r="N173" s="63">
        <f ca="1">IF(OR(INDEX(INDIRECT("times"&amp;B$2),$F173,N$28)&gt;10,INDEX(INDIRECT(D173),$E173,$F173)="",INDEX(INDIRECT(D173),$E173,$F173)&gt;=INDEX(INDIRECT(D173),1,N$28)),0,(INDEX(INDIRECT(D173),$E173,$F173))-INDEX(INDIRECT(D173),1,N$28))*(10-INDEX(INDIRECT("times"&amp;B$2),$F173,N$28))/10</f>
        <v>0</v>
      </c>
      <c r="O173" s="63">
        <f ca="1">IF(OR(INDEX(INDIRECT("times"&amp;B$2),$F173,O$28)&gt;10,INDEX(INDIRECT(D173),$E173,$F173)="",INDEX(INDIRECT(D173),$E173,$F173)&gt;=INDEX(INDIRECT(D173),1,O$28)),0,(INDEX(INDIRECT(D173),$E173,$F173))-INDEX(INDIRECT(D173),1,O$28))*(10-INDEX(INDIRECT("times"&amp;B$2),$F173,O$28))/10</f>
        <v>0</v>
      </c>
      <c r="P173" s="63">
        <f ca="1">IF(OR(INDEX(INDIRECT("times"&amp;B$2),$F173,P$28)&gt;10,INDEX(INDIRECT(D173),$E173,$F173)="",INDEX(INDIRECT(D173),$E173,$F173)&gt;=INDEX(INDIRECT(D173),1,P$28)),0,(INDEX(INDIRECT(D173),$E173,$F173))-INDEX(INDIRECT(D173),1,P$28))*(10-INDEX(INDIRECT("times"&amp;B$2),$F173,P$28))/10</f>
        <v>0</v>
      </c>
      <c r="Q173" s="63">
        <f ca="1">IF(OR(INDEX(INDIRECT("times"&amp;B$2),$F173,Q$28)&gt;10,INDEX(INDIRECT(D173),$E173,$F173)="",INDEX(INDIRECT(D173),$E173,$F173)&gt;=INDEX(INDIRECT(D173),1,Q$28)),0,(INDEX(INDIRECT(D173),$E173,$F173))-INDEX(INDIRECT(D173),1,Q$28))*(10-INDEX(INDIRECT("times"&amp;B$2),$F173,Q$28))/10</f>
        <v>0</v>
      </c>
      <c r="R173" s="63">
        <f ca="1">IF(OR(INDEX(INDIRECT("times"&amp;B$2),$F173,R$28)&gt;10,INDEX(INDIRECT(D173),$E173,$F173)="",INDEX(INDIRECT(D173),$E173,$F173)&gt;=INDEX(INDIRECT(D173),1,R$28)),0,(INDEX(INDIRECT(D173),$E173,$F173))-INDEX(INDIRECT(D173),1,R$28))*(10-INDEX(INDIRECT("times"&amp;B$2),$F173,R$28))/10</f>
        <v>0</v>
      </c>
      <c r="S173" s="63">
        <f ca="1">IF(OR(INDEX(INDIRECT("times"&amp;B$2),$F173,S$28)&gt;10,INDEX(INDIRECT(D173),$E173,$F173)="",INDEX(INDIRECT(D173),$E173,$F173)&gt;=INDEX(INDIRECT(D173),1,S$28)),0,(INDEX(INDIRECT(D173),$E173,$F173))-INDEX(INDIRECT(D173),1,S$28))*(10-INDEX(INDIRECT("times"&amp;B$2),$F173,S$28))/10</f>
        <v>0</v>
      </c>
      <c r="T173" s="63">
        <f ca="1">IF(OR(INDEX(INDIRECT("times"&amp;B$2),$F173,T$28)&gt;10,INDEX(INDIRECT(D173),$E173,$F173)="",INDEX(INDIRECT(D173),$E173,$F173)&gt;=INDEX(INDIRECT(D173),1,T$28)),0,(INDEX(INDIRECT(D173),$E173,$F173))-INDEX(INDIRECT(D173),1,T$28))*(10-INDEX(INDIRECT("times"&amp;B$2),$F173,T$28))/10</f>
        <v>0</v>
      </c>
      <c r="U173" s="63">
        <f ca="1">IF(OR(INDEX(INDIRECT("times"&amp;B$2),$F173,U$28)&gt;10,INDEX(INDIRECT(D173),$E173,$F173)="",INDEX(INDIRECT(D173),$E173,$F173)&gt;=INDEX(INDIRECT(D173),1,U$28)),0,(INDEX(INDIRECT(D173),$E173,$F173))-INDEX(INDIRECT(D173),1,U$28))*(10-INDEX(INDIRECT("times"&amp;B$2),$F173,U$28))/10</f>
        <v>0</v>
      </c>
      <c r="V173" s="63">
        <f ca="1">IF(OR(INDEX(INDIRECT("times"&amp;B$2),$F173,V$28)&gt;10,INDEX(INDIRECT(D173),$E173,$F173)="",INDEX(INDIRECT(D173),$E173,$F173)&gt;=INDEX(INDIRECT(D173),1,V$28)),0,(INDEX(INDIRECT(D173),$E173,$F173))-INDEX(INDIRECT(D173),1,V$28))*(10-INDEX(INDIRECT("times"&amp;B$2),$F173,V$28))/10</f>
        <v>0</v>
      </c>
      <c r="W173" s="63">
        <f ca="1">IF(OR(INDEX(INDIRECT("times"&amp;B$2),$F173,W$28)&gt;10,INDEX(INDIRECT(D173),$E173,$F173)="",INDEX(INDIRECT(D173),$E173,$F173)&gt;=INDEX(INDIRECT(D173),1,W$28)),0,(INDEX(INDIRECT(D173),$E173,$F173))-INDEX(INDIRECT(D173),1,W$28))*(10-INDEX(INDIRECT("times"&amp;B$2),$F173,W$28))/10</f>
        <v>0</v>
      </c>
      <c r="X173" s="63">
        <f ca="1">IF(OR(INDEX(INDIRECT("times"&amp;B$2),$F173,X$28)&gt;10,INDEX(INDIRECT(D173),$E173,$F173)="",INDEX(INDIRECT(D173),$E173,$F173)&gt;=INDEX(INDIRECT(D173),1,X$28)),0,(INDEX(INDIRECT(D173),$E173,$F173))-INDEX(INDIRECT(D173),1,X$28))*(10-INDEX(INDIRECT("times"&amp;B$2),$F173,X$28))/10</f>
        <v>0</v>
      </c>
      <c r="Y173" s="63">
        <f ca="1">IF(OR(INDEX(INDIRECT("times"&amp;B$2),$F173,Y$28)&gt;10,INDEX(INDIRECT(D173),$E173,$F173)="",INDEX(INDIRECT(D173),$E173,$F173)&gt;=INDEX(INDIRECT(D173),1,Y$28)),0,(INDEX(INDIRECT(D173),$E173,$F173))-INDEX(INDIRECT(D173),1,Y$28))*(10-INDEX(INDIRECT("times"&amp;B$2),$F173,Y$28))/10</f>
        <v>0</v>
      </c>
      <c r="Z173" s="63">
        <f ca="1">IF(OR(INDEX(INDIRECT("times"&amp;B$2),$F173,Z$28)&gt;10,INDEX(INDIRECT(D173),$E173,$F173)="",INDEX(INDIRECT(D173),$E173,$F173)&gt;=INDEX(INDIRECT(D173),1,Z$28)),0,(INDEX(INDIRECT(D173),$E173,$F173))-INDEX(INDIRECT(D173),1,Z$28))*(10-INDEX(INDIRECT("times"&amp;B$2),$F173,Z$28))/10</f>
        <v>0</v>
      </c>
      <c r="AA173" s="64">
        <f ca="1">IF(OR(INDEX(INDIRECT("times"&amp;B$2),$F173,AA$28)&gt;10,INDEX(INDIRECT(D173),$E173,$F173)="",INDEX(INDIRECT(D173),$E173,$F173)&gt;=INDEX(INDIRECT(D173),1,AA$28)),0,(INDEX(INDIRECT(D173),$E173,$F173))-INDEX(INDIRECT(D173),1,AA$28))*(10-INDEX(INDIRECT("times"&amp;B$2),$F173,AA$28))/10</f>
        <v>0</v>
      </c>
      <c r="AB173" s="201">
        <v>5</v>
      </c>
      <c r="AD173" s="18" t="s">
        <v>214</v>
      </c>
      <c r="AE173" s="122">
        <f>AD131</f>
        <v>1</v>
      </c>
      <c r="AF173" s="122" t="str">
        <f>AD132</f>
        <v>shop1834</v>
      </c>
      <c r="AG173" s="210" t="str">
        <f t="shared" si="599"/>
        <v>core1_shop1834</v>
      </c>
      <c r="AH173" s="122">
        <v>5</v>
      </c>
      <c r="AI173" s="33">
        <v>5</v>
      </c>
      <c r="AJ173" s="62">
        <f ca="1">IF(OR(INDEX(INDIRECT("times"&amp;AE$2),$F173,AJ$28)&gt;10,INDEX(INDIRECT(AG173),$E173,$F173)="",INDEX(INDIRECT(AG173),$E173,$F173)&gt;=INDEX(INDIRECT(AG173),1,AJ$28)),0,(INDEX(INDIRECT(AG173),$E173,$F173))-INDEX(INDIRECT(AG173),1,AJ$28))*(10-INDEX(INDIRECT("times"&amp;AE$2),$F173,AJ$28))/10</f>
        <v>0</v>
      </c>
      <c r="AK173" s="63">
        <f ca="1">IF(OR(INDEX(INDIRECT("times"&amp;AE$2),$F173,AK$28)&gt;10,INDEX(INDIRECT(AG173),$E173,$F173)="",INDEX(INDIRECT(AG173),$E173,$F173)&gt;=INDEX(INDIRECT(AG173),1,AK$28)),0,(INDEX(INDIRECT(AG173),$E173,$F173))-INDEX(INDIRECT(AG173),1,AK$28))*(10-INDEX(INDIRECT("times"&amp;AE$2),$F173,AK$28))/10</f>
        <v>0</v>
      </c>
      <c r="AL173" s="63">
        <f ca="1">IF(OR(INDEX(INDIRECT("times"&amp;AE$2),$F173,AL$28)&gt;10,INDEX(INDIRECT(AG173),$E173,$F173)="",INDEX(INDIRECT(AG173),$E173,$F173)&gt;=INDEX(INDIRECT(AG173),1,AL$28)),0,(INDEX(INDIRECT(AG173),$E173,$F173))-INDEX(INDIRECT(AG173),1,AL$28))*(10-INDEX(INDIRECT("times"&amp;AE$2),$F173,AL$28))/10</f>
        <v>0</v>
      </c>
      <c r="AM173" s="63">
        <f ca="1">IF(OR(INDEX(INDIRECT("times"&amp;AE$2),$F173,AM$28)&gt;10,INDEX(INDIRECT(AG173),$E173,$F173)="",INDEX(INDIRECT(AG173),$E173,$F173)&gt;=INDEX(INDIRECT(AG173),1,AM$28)),0,(INDEX(INDIRECT(AG173),$E173,$F173))-INDEX(INDIRECT(AG173),1,AM$28))*(10-INDEX(INDIRECT("times"&amp;AE$2),$F173,AM$28))/10</f>
        <v>0</v>
      </c>
      <c r="AN173" s="63">
        <f ca="1">IF(OR(INDEX(INDIRECT("times"&amp;AE$2),$F173,AN$28)&gt;10,INDEX(INDIRECT(AG173),$E173,$F173)="",INDEX(INDIRECT(AG173),$E173,$F173)&gt;=INDEX(INDIRECT(AG173),1,AN$28)),0,(INDEX(INDIRECT(AG173),$E173,$F173))-INDEX(INDIRECT(AG173),1,AN$28))*(10-INDEX(INDIRECT("times"&amp;AE$2),$F173,AN$28))/10</f>
        <v>0</v>
      </c>
      <c r="AO173" s="63">
        <f ca="1">IF(OR(INDEX(INDIRECT("times"&amp;AE$2),$F173,AO$28)&gt;10,INDEX(INDIRECT(AG173),$E173,$F173)="",INDEX(INDIRECT(AG173),$E173,$F173)&gt;=INDEX(INDIRECT(AG173),1,AO$28)),0,(INDEX(INDIRECT(AG173),$E173,$F173))-INDEX(INDIRECT(AG173),1,AO$28))*(10-INDEX(INDIRECT("times"&amp;AE$2),$F173,AO$28))/10</f>
        <v>0</v>
      </c>
      <c r="AP173" s="63">
        <f ca="1">IF(OR(INDEX(INDIRECT("times"&amp;AE$2),$F173,AP$28)&gt;10,INDEX(INDIRECT(AG173),$E173,$F173)="",INDEX(INDIRECT(AG173),$E173,$F173)&gt;=INDEX(INDIRECT(AG173),1,AP$28)),0,(INDEX(INDIRECT(AG173),$E173,$F173))-INDEX(INDIRECT(AG173),1,AP$28))*(10-INDEX(INDIRECT("times"&amp;AE$2),$F173,AP$28))/10</f>
        <v>0</v>
      </c>
      <c r="AQ173" s="63">
        <f ca="1">IF(OR(INDEX(INDIRECT("times"&amp;AE$2),$F173,AQ$28)&gt;10,INDEX(INDIRECT(AG173),$E173,$F173)="",INDEX(INDIRECT(AG173),$E173,$F173)&gt;=INDEX(INDIRECT(AG173),1,AQ$28)),0,(INDEX(INDIRECT(AG173),$E173,$F173))-INDEX(INDIRECT(AG173),1,AQ$28))*(10-INDEX(INDIRECT("times"&amp;AE$2),$F173,AQ$28))/10</f>
        <v>0</v>
      </c>
      <c r="AR173" s="63">
        <f ca="1">IF(OR(INDEX(INDIRECT("times"&amp;AE$2),$F173,AR$28)&gt;10,INDEX(INDIRECT(AG173),$E173,$F173)="",INDEX(INDIRECT(AG173),$E173,$F173)&gt;=INDEX(INDIRECT(AG173),1,AR$28)),0,(INDEX(INDIRECT(AG173),$E173,$F173))-INDEX(INDIRECT(AG173),1,AR$28))*(10-INDEX(INDIRECT("times"&amp;AE$2),$F173,AR$28))/10</f>
        <v>0</v>
      </c>
      <c r="AS173" s="63">
        <f ca="1">IF(OR(INDEX(INDIRECT("times"&amp;AE$2),$F173,AS$28)&gt;10,INDEX(INDIRECT(AG173),$E173,$F173)="",INDEX(INDIRECT(AG173),$E173,$F173)&gt;=INDEX(INDIRECT(AG173),1,AS$28)),0,(INDEX(INDIRECT(AG173),$E173,$F173))-INDEX(INDIRECT(AG173),1,AS$28))*(10-INDEX(INDIRECT("times"&amp;AE$2),$F173,AS$28))/10</f>
        <v>0</v>
      </c>
      <c r="AT173" s="63">
        <f ca="1">IF(OR(INDEX(INDIRECT("times"&amp;AE$2),$F173,AT$28)&gt;10,INDEX(INDIRECT(AG173),$E173,$F173)="",INDEX(INDIRECT(AG173),$E173,$F173)&gt;=INDEX(INDIRECT(AG173),1,AT$28)),0,(INDEX(INDIRECT(AG173),$E173,$F173))-INDEX(INDIRECT(AG173),1,AT$28))*(10-INDEX(INDIRECT("times"&amp;AE$2),$F173,AT$28))/10</f>
        <v>0</v>
      </c>
      <c r="AU173" s="63">
        <f ca="1">IF(OR(INDEX(INDIRECT("times"&amp;AE$2),$F173,AU$28)&gt;10,INDEX(INDIRECT(AG173),$E173,$F173)="",INDEX(INDIRECT(AG173),$E173,$F173)&gt;=INDEX(INDIRECT(AG173),1,AU$28)),0,(INDEX(INDIRECT(AG173),$E173,$F173))-INDEX(INDIRECT(AG173),1,AU$28))*(10-INDEX(INDIRECT("times"&amp;AE$2),$F173,AU$28))/10</f>
        <v>0</v>
      </c>
      <c r="AV173" s="63">
        <f ca="1">IF(OR(INDEX(INDIRECT("times"&amp;AE$2),$F173,AV$28)&gt;10,INDEX(INDIRECT(AG173),$E173,$F173)="",INDEX(INDIRECT(AG173),$E173,$F173)&gt;=INDEX(INDIRECT(AG173),1,AV$28)),0,(INDEX(INDIRECT(AG173),$E173,$F173))-INDEX(INDIRECT(AG173),1,AV$28))*(10-INDEX(INDIRECT("times"&amp;AE$2),$F173,AV$28))/10</f>
        <v>0</v>
      </c>
      <c r="AW173" s="63">
        <f ca="1">IF(OR(INDEX(INDIRECT("times"&amp;AE$2),$F173,AW$28)&gt;10,INDEX(INDIRECT(AG173),$E173,$F173)="",INDEX(INDIRECT(AG173),$E173,$F173)&gt;=INDEX(INDIRECT(AG173),1,AW$28)),0,(INDEX(INDIRECT(AG173),$E173,$F173))-INDEX(INDIRECT(AG173),1,AW$28))*(10-INDEX(INDIRECT("times"&amp;AE$2),$F173,AW$28))/10</f>
        <v>0</v>
      </c>
      <c r="AX173" s="63">
        <f ca="1">IF(OR(INDEX(INDIRECT("times"&amp;AE$2),$F173,AX$28)&gt;10,INDEX(INDIRECT(AG173),$E173,$F173)="",INDEX(INDIRECT(AG173),$E173,$F173)&gt;=INDEX(INDIRECT(AG173),1,AX$28)),0,(INDEX(INDIRECT(AG173),$E173,$F173))-INDEX(INDIRECT(AG173),1,AX$28))*(10-INDEX(INDIRECT("times"&amp;AE$2),$F173,AX$28))/10</f>
        <v>0</v>
      </c>
      <c r="AY173" s="63">
        <f ca="1">IF(OR(INDEX(INDIRECT("times"&amp;AE$2),$F173,AY$28)&gt;10,INDEX(INDIRECT(AG173),$E173,$F173)="",INDEX(INDIRECT(AG173),$E173,$F173)&gt;=INDEX(INDIRECT(AG173),1,AY$28)),0,(INDEX(INDIRECT(AG173),$E173,$F173))-INDEX(INDIRECT(AG173),1,AY$28))*(10-INDEX(INDIRECT("times"&amp;AE$2),$F173,AY$28))/10</f>
        <v>0</v>
      </c>
      <c r="AZ173" s="63">
        <f ca="1">IF(OR(INDEX(INDIRECT("times"&amp;AE$2),$F173,AZ$28)&gt;10,INDEX(INDIRECT(AG173),$E173,$F173)="",INDEX(INDIRECT(AG173),$E173,$F173)&gt;=INDEX(INDIRECT(AG173),1,AZ$28)),0,(INDEX(INDIRECT(AG173),$E173,$F173))-INDEX(INDIRECT(AG173),1,AZ$28))*(10-INDEX(INDIRECT("times"&amp;AE$2),$F173,AZ$28))/10</f>
        <v>0</v>
      </c>
      <c r="BA173" s="63">
        <f ca="1">IF(OR(INDEX(INDIRECT("times"&amp;AE$2),$F173,BA$28)&gt;10,INDEX(INDIRECT(AG173),$E173,$F173)="",INDEX(INDIRECT(AG173),$E173,$F173)&gt;=INDEX(INDIRECT(AG173),1,BA$28)),0,(INDEX(INDIRECT(AG173),$E173,$F173))-INDEX(INDIRECT(AG173),1,BA$28))*(10-INDEX(INDIRECT("times"&amp;AE$2),$F173,BA$28))/10</f>
        <v>0</v>
      </c>
      <c r="BB173" s="63">
        <f ca="1">IF(OR(INDEX(INDIRECT("times"&amp;AE$2),$F173,BB$28)&gt;10,INDEX(INDIRECT(AG173),$E173,$F173)="",INDEX(INDIRECT(AG173),$E173,$F173)&gt;=INDEX(INDIRECT(AG173),1,BB$28)),0,(INDEX(INDIRECT(AG173),$E173,$F173))-INDEX(INDIRECT(AG173),1,BB$28))*(10-INDEX(INDIRECT("times"&amp;AE$2),$F173,BB$28))/10</f>
        <v>0</v>
      </c>
      <c r="BC173" s="63">
        <f ca="1">IF(OR(INDEX(INDIRECT("times"&amp;AE$2),$F173,BC$28)&gt;10,INDEX(INDIRECT(AG173),$E173,$F173)="",INDEX(INDIRECT(AG173),$E173,$F173)&gt;=INDEX(INDIRECT(AG173),1,BC$28)),0,(INDEX(INDIRECT(AG173),$E173,$F173))-INDEX(INDIRECT(AG173),1,BC$28))*(10-INDEX(INDIRECT("times"&amp;AE$2),$F173,BC$28))/10</f>
        <v>0</v>
      </c>
      <c r="BD173" s="64">
        <f ca="1">IF(OR(INDEX(INDIRECT("times"&amp;AE$2),$F173,BD$28)&gt;10,INDEX(INDIRECT(AG173),$E173,$F173)="",INDEX(INDIRECT(AG173),$E173,$F173)&gt;=INDEX(INDIRECT(AG173),1,BD$28)),0,(INDEX(INDIRECT(AG173),$E173,$F173))-INDEX(INDIRECT(AG173),1,BD$28))*(10-INDEX(INDIRECT("times"&amp;AE$2),$F173,BD$28))/10</f>
        <v>0</v>
      </c>
      <c r="BE173" s="201">
        <v>5</v>
      </c>
      <c r="BG173" s="18" t="s">
        <v>214</v>
      </c>
      <c r="BH173" s="122">
        <f>BG131</f>
        <v>1</v>
      </c>
      <c r="BI173" s="122" t="str">
        <f>BG132</f>
        <v>lei1834</v>
      </c>
      <c r="BJ173" s="210" t="str">
        <f t="shared" si="600"/>
        <v>core1_lei1834</v>
      </c>
      <c r="BK173" s="122">
        <v>5</v>
      </c>
      <c r="BL173" s="33">
        <v>5</v>
      </c>
      <c r="BM173" s="62">
        <f ca="1">IF(OR(INDEX(INDIRECT("times"&amp;BH$2),$F173,BM$28)&gt;10,INDEX(INDIRECT(BJ173),$E173,$F173)="",INDEX(INDIRECT(BJ173),$E173,$F173)&gt;=INDEX(INDIRECT(BJ173),1,BM$28)),0,(INDEX(INDIRECT(BJ173),$E173,$F173))-INDEX(INDIRECT(BJ173),1,BM$28))*(10-INDEX(INDIRECT("times"&amp;BH$2),$F173,BM$28))/10</f>
        <v>0</v>
      </c>
      <c r="BN173" s="63">
        <f ca="1">IF(OR(INDEX(INDIRECT("times"&amp;BH$2),$F173,BN$28)&gt;10,INDEX(INDIRECT(BJ173),$E173,$F173)="",INDEX(INDIRECT(BJ173),$E173,$F173)&gt;=INDEX(INDIRECT(BJ173),1,BN$28)),0,(INDEX(INDIRECT(BJ173),$E173,$F173))-INDEX(INDIRECT(BJ173),1,BN$28))*(10-INDEX(INDIRECT("times"&amp;BH$2),$F173,BN$28))/10</f>
        <v>0</v>
      </c>
      <c r="BO173" s="63">
        <f ca="1">IF(OR(INDEX(INDIRECT("times"&amp;BH$2),$F173,BO$28)&gt;10,INDEX(INDIRECT(BJ173),$E173,$F173)="",INDEX(INDIRECT(BJ173),$E173,$F173)&gt;=INDEX(INDIRECT(BJ173),1,BO$28)),0,(INDEX(INDIRECT(BJ173),$E173,$F173))-INDEX(INDIRECT(BJ173),1,BO$28))*(10-INDEX(INDIRECT("times"&amp;BH$2),$F173,BO$28))/10</f>
        <v>0</v>
      </c>
      <c r="BP173" s="63">
        <f ca="1">IF(OR(INDEX(INDIRECT("times"&amp;BH$2),$F173,BP$28)&gt;10,INDEX(INDIRECT(BJ173),$E173,$F173)="",INDEX(INDIRECT(BJ173),$E173,$F173)&gt;=INDEX(INDIRECT(BJ173),1,BP$28)),0,(INDEX(INDIRECT(BJ173),$E173,$F173))-INDEX(INDIRECT(BJ173),1,BP$28))*(10-INDEX(INDIRECT("times"&amp;BH$2),$F173,BP$28))/10</f>
        <v>0</v>
      </c>
      <c r="BQ173" s="63">
        <f ca="1">IF(OR(INDEX(INDIRECT("times"&amp;BH$2),$F173,BQ$28)&gt;10,INDEX(INDIRECT(BJ173),$E173,$F173)="",INDEX(INDIRECT(BJ173),$E173,$F173)&gt;=INDEX(INDIRECT(BJ173),1,BQ$28)),0,(INDEX(INDIRECT(BJ173),$E173,$F173))-INDEX(INDIRECT(BJ173),1,BQ$28))*(10-INDEX(INDIRECT("times"&amp;BH$2),$F173,BQ$28))/10</f>
        <v>0</v>
      </c>
      <c r="BR173" s="63">
        <f ca="1">IF(OR(INDEX(INDIRECT("times"&amp;BH$2),$F173,BR$28)&gt;10,INDEX(INDIRECT(BJ173),$E173,$F173)="",INDEX(INDIRECT(BJ173),$E173,$F173)&gt;=INDEX(INDIRECT(BJ173),1,BR$28)),0,(INDEX(INDIRECT(BJ173),$E173,$F173))-INDEX(INDIRECT(BJ173),1,BR$28))*(10-INDEX(INDIRECT("times"&amp;BH$2),$F173,BR$28))/10</f>
        <v>0</v>
      </c>
      <c r="BS173" s="63">
        <f ca="1">IF(OR(INDEX(INDIRECT("times"&amp;BH$2),$F173,BS$28)&gt;10,INDEX(INDIRECT(BJ173),$E173,$F173)="",INDEX(INDIRECT(BJ173),$E173,$F173)&gt;=INDEX(INDIRECT(BJ173),1,BS$28)),0,(INDEX(INDIRECT(BJ173),$E173,$F173))-INDEX(INDIRECT(BJ173),1,BS$28))*(10-INDEX(INDIRECT("times"&amp;BH$2),$F173,BS$28))/10</f>
        <v>0</v>
      </c>
      <c r="BT173" s="63">
        <f ca="1">IF(OR(INDEX(INDIRECT("times"&amp;BH$2),$F173,BT$28)&gt;10,INDEX(INDIRECT(BJ173),$E173,$F173)="",INDEX(INDIRECT(BJ173),$E173,$F173)&gt;=INDEX(INDIRECT(BJ173),1,BT$28)),0,(INDEX(INDIRECT(BJ173),$E173,$F173))-INDEX(INDIRECT(BJ173),1,BT$28))*(10-INDEX(INDIRECT("times"&amp;BH$2),$F173,BT$28))/10</f>
        <v>0</v>
      </c>
      <c r="BU173" s="63">
        <f ca="1">IF(OR(INDEX(INDIRECT("times"&amp;BH$2),$F173,BU$28)&gt;10,INDEX(INDIRECT(BJ173),$E173,$F173)="",INDEX(INDIRECT(BJ173),$E173,$F173)&gt;=INDEX(INDIRECT(BJ173),1,BU$28)),0,(INDEX(INDIRECT(BJ173),$E173,$F173))-INDEX(INDIRECT(BJ173),1,BU$28))*(10-INDEX(INDIRECT("times"&amp;BH$2),$F173,BU$28))/10</f>
        <v>0</v>
      </c>
      <c r="BV173" s="63">
        <f ca="1">IF(OR(INDEX(INDIRECT("times"&amp;BH$2),$F173,BV$28)&gt;10,INDEX(INDIRECT(BJ173),$E173,$F173)="",INDEX(INDIRECT(BJ173),$E173,$F173)&gt;=INDEX(INDIRECT(BJ173),1,BV$28)),0,(INDEX(INDIRECT(BJ173),$E173,$F173))-INDEX(INDIRECT(BJ173),1,BV$28))*(10-INDEX(INDIRECT("times"&amp;BH$2),$F173,BV$28))/10</f>
        <v>0</v>
      </c>
      <c r="BW173" s="63">
        <f ca="1">IF(OR(INDEX(INDIRECT("times"&amp;BH$2),$F173,BW$28)&gt;10,INDEX(INDIRECT(BJ173),$E173,$F173)="",INDEX(INDIRECT(BJ173),$E173,$F173)&gt;=INDEX(INDIRECT(BJ173),1,BW$28)),0,(INDEX(INDIRECT(BJ173),$E173,$F173))-INDEX(INDIRECT(BJ173),1,BW$28))*(10-INDEX(INDIRECT("times"&amp;BH$2),$F173,BW$28))/10</f>
        <v>0</v>
      </c>
      <c r="BX173" s="63">
        <f ca="1">IF(OR(INDEX(INDIRECT("times"&amp;BH$2),$F173,BX$28)&gt;10,INDEX(INDIRECT(BJ173),$E173,$F173)="",INDEX(INDIRECT(BJ173),$E173,$F173)&gt;=INDEX(INDIRECT(BJ173),1,BX$28)),0,(INDEX(INDIRECT(BJ173),$E173,$F173))-INDEX(INDIRECT(BJ173),1,BX$28))*(10-INDEX(INDIRECT("times"&amp;BH$2),$F173,BX$28))/10</f>
        <v>0</v>
      </c>
      <c r="BY173" s="63">
        <f ca="1">IF(OR(INDEX(INDIRECT("times"&amp;BH$2),$F173,BY$28)&gt;10,INDEX(INDIRECT(BJ173),$E173,$F173)="",INDEX(INDIRECT(BJ173),$E173,$F173)&gt;=INDEX(INDIRECT(BJ173),1,BY$28)),0,(INDEX(INDIRECT(BJ173),$E173,$F173))-INDEX(INDIRECT(BJ173),1,BY$28))*(10-INDEX(INDIRECT("times"&amp;BH$2),$F173,BY$28))/10</f>
        <v>0</v>
      </c>
      <c r="BZ173" s="63">
        <f ca="1">IF(OR(INDEX(INDIRECT("times"&amp;BH$2),$F173,BZ$28)&gt;10,INDEX(INDIRECT(BJ173),$E173,$F173)="",INDEX(INDIRECT(BJ173),$E173,$F173)&gt;=INDEX(INDIRECT(BJ173),1,BZ$28)),0,(INDEX(INDIRECT(BJ173),$E173,$F173))-INDEX(INDIRECT(BJ173),1,BZ$28))*(10-INDEX(INDIRECT("times"&amp;BH$2),$F173,BZ$28))/10</f>
        <v>0</v>
      </c>
      <c r="CA173" s="63">
        <f ca="1">IF(OR(INDEX(INDIRECT("times"&amp;BH$2),$F173,CA$28)&gt;10,INDEX(INDIRECT(BJ173),$E173,$F173)="",INDEX(INDIRECT(BJ173),$E173,$F173)&gt;=INDEX(INDIRECT(BJ173),1,CA$28)),0,(INDEX(INDIRECT(BJ173),$E173,$F173))-INDEX(INDIRECT(BJ173),1,CA$28))*(10-INDEX(INDIRECT("times"&amp;BH$2),$F173,CA$28))/10</f>
        <v>0</v>
      </c>
      <c r="CB173" s="63">
        <f ca="1">IF(OR(INDEX(INDIRECT("times"&amp;BH$2),$F173,CB$28)&gt;10,INDEX(INDIRECT(BJ173),$E173,$F173)="",INDEX(INDIRECT(BJ173),$E173,$F173)&gt;=INDEX(INDIRECT(BJ173),1,CB$28)),0,(INDEX(INDIRECT(BJ173),$E173,$F173))-INDEX(INDIRECT(BJ173),1,CB$28))*(10-INDEX(INDIRECT("times"&amp;BH$2),$F173,CB$28))/10</f>
        <v>0</v>
      </c>
      <c r="CC173" s="63">
        <f ca="1">IF(OR(INDEX(INDIRECT("times"&amp;BH$2),$F173,CC$28)&gt;10,INDEX(INDIRECT(BJ173),$E173,$F173)="",INDEX(INDIRECT(BJ173),$E173,$F173)&gt;=INDEX(INDIRECT(BJ173),1,CC$28)),0,(INDEX(INDIRECT(BJ173),$E173,$F173))-INDEX(INDIRECT(BJ173),1,CC$28))*(10-INDEX(INDIRECT("times"&amp;BH$2),$F173,CC$28))/10</f>
        <v>0</v>
      </c>
      <c r="CD173" s="63">
        <f ca="1">IF(OR(INDEX(INDIRECT("times"&amp;BH$2),$F173,CD$28)&gt;10,INDEX(INDIRECT(BJ173),$E173,$F173)="",INDEX(INDIRECT(BJ173),$E173,$F173)&gt;=INDEX(INDIRECT(BJ173),1,CD$28)),0,(INDEX(INDIRECT(BJ173),$E173,$F173))-INDEX(INDIRECT(BJ173),1,CD$28))*(10-INDEX(INDIRECT("times"&amp;BH$2),$F173,CD$28))/10</f>
        <v>0</v>
      </c>
      <c r="CE173" s="63">
        <f ca="1">IF(OR(INDEX(INDIRECT("times"&amp;BH$2),$F173,CE$28)&gt;10,INDEX(INDIRECT(BJ173),$E173,$F173)="",INDEX(INDIRECT(BJ173),$E173,$F173)&gt;=INDEX(INDIRECT(BJ173),1,CE$28)),0,(INDEX(INDIRECT(BJ173),$E173,$F173))-INDEX(INDIRECT(BJ173),1,CE$28))*(10-INDEX(INDIRECT("times"&amp;BH$2),$F173,CE$28))/10</f>
        <v>0</v>
      </c>
      <c r="CF173" s="63">
        <f ca="1">IF(OR(INDEX(INDIRECT("times"&amp;BH$2),$F173,CF$28)&gt;10,INDEX(INDIRECT(BJ173),$E173,$F173)="",INDEX(INDIRECT(BJ173),$E173,$F173)&gt;=INDEX(INDIRECT(BJ173),1,CF$28)),0,(INDEX(INDIRECT(BJ173),$E173,$F173))-INDEX(INDIRECT(BJ173),1,CF$28))*(10-INDEX(INDIRECT("times"&amp;BH$2),$F173,CF$28))/10</f>
        <v>0</v>
      </c>
      <c r="CG173" s="64">
        <f ca="1">IF(OR(INDEX(INDIRECT("times"&amp;BH$2),$F173,CG$28)&gt;10,INDEX(INDIRECT(BJ173),$E173,$F173)="",INDEX(INDIRECT(BJ173),$E173,$F173)&gt;=INDEX(INDIRECT(BJ173),1,CG$28)),0,(INDEX(INDIRECT(BJ173),$E173,$F173))-INDEX(INDIRECT(BJ173),1,CG$28))*(10-INDEX(INDIRECT("times"&amp;BH$2),$F173,CG$28))/10</f>
        <v>0</v>
      </c>
      <c r="CH173" s="201">
        <v>5</v>
      </c>
      <c r="CJ173" s="18" t="s">
        <v>214</v>
      </c>
      <c r="CK173" s="122">
        <f>CJ131</f>
        <v>1</v>
      </c>
      <c r="CL173" s="122" t="str">
        <f>CJ132</f>
        <v>work3564</v>
      </c>
      <c r="CM173" s="210" t="str">
        <f t="shared" si="601"/>
        <v>core1_work3564</v>
      </c>
      <c r="CN173" s="122">
        <v>5</v>
      </c>
      <c r="CO173" s="33">
        <v>5</v>
      </c>
      <c r="CP173" s="62">
        <f ca="1">IF(OR(INDEX(INDIRECT("times"&amp;CK$2),$F173,CP$28)&gt;10,INDEX(INDIRECT(CM173),$E173,$F173)="",INDEX(INDIRECT(CM173),$E173,$F173)&gt;=INDEX(INDIRECT(CM173),1,CP$28)),0,(INDEX(INDIRECT(CM173),$E173,$F173))-INDEX(INDIRECT(CM173),1,CP$28))*(10-INDEX(INDIRECT("times"&amp;CK$2),$F173,CP$28))/10</f>
        <v>0</v>
      </c>
      <c r="CQ173" s="63">
        <f ca="1">IF(OR(INDEX(INDIRECT("times"&amp;CK$2),$F173,CQ$28)&gt;10,INDEX(INDIRECT(CM173),$E173,$F173)="",INDEX(INDIRECT(CM173),$E173,$F173)&gt;=INDEX(INDIRECT(CM173),1,CQ$28)),0,(INDEX(INDIRECT(CM173),$E173,$F173))-INDEX(INDIRECT(CM173),1,CQ$28))*(10-INDEX(INDIRECT("times"&amp;CK$2),$F173,CQ$28))/10</f>
        <v>0</v>
      </c>
      <c r="CR173" s="63">
        <f ca="1">IF(OR(INDEX(INDIRECT("times"&amp;CK$2),$F173,CR$28)&gt;10,INDEX(INDIRECT(CM173),$E173,$F173)="",INDEX(INDIRECT(CM173),$E173,$F173)&gt;=INDEX(INDIRECT(CM173),1,CR$28)),0,(INDEX(INDIRECT(CM173),$E173,$F173))-INDEX(INDIRECT(CM173),1,CR$28))*(10-INDEX(INDIRECT("times"&amp;CK$2),$F173,CR$28))/10</f>
        <v>0</v>
      </c>
      <c r="CS173" s="63">
        <f ca="1">IF(OR(INDEX(INDIRECT("times"&amp;CK$2),$F173,CS$28)&gt;10,INDEX(INDIRECT(CM173),$E173,$F173)="",INDEX(INDIRECT(CM173),$E173,$F173)&gt;=INDEX(INDIRECT(CM173),1,CS$28)),0,(INDEX(INDIRECT(CM173),$E173,$F173))-INDEX(INDIRECT(CM173),1,CS$28))*(10-INDEX(INDIRECT("times"&amp;CK$2),$F173,CS$28))/10</f>
        <v>0</v>
      </c>
      <c r="CT173" s="63">
        <f ca="1">IF(OR(INDEX(INDIRECT("times"&amp;CK$2),$F173,CT$28)&gt;10,INDEX(INDIRECT(CM173),$E173,$F173)="",INDEX(INDIRECT(CM173),$E173,$F173)&gt;=INDEX(INDIRECT(CM173),1,CT$28)),0,(INDEX(INDIRECT(CM173),$E173,$F173))-INDEX(INDIRECT(CM173),1,CT$28))*(10-INDEX(INDIRECT("times"&amp;CK$2),$F173,CT$28))/10</f>
        <v>0</v>
      </c>
      <c r="CU173" s="63">
        <f ca="1">IF(OR(INDEX(INDIRECT("times"&amp;CK$2),$F173,CU$28)&gt;10,INDEX(INDIRECT(CM173),$E173,$F173)="",INDEX(INDIRECT(CM173),$E173,$F173)&gt;=INDEX(INDIRECT(CM173),1,CU$28)),0,(INDEX(INDIRECT(CM173),$E173,$F173))-INDEX(INDIRECT(CM173),1,CU$28))*(10-INDEX(INDIRECT("times"&amp;CK$2),$F173,CU$28))/10</f>
        <v>0</v>
      </c>
      <c r="CV173" s="63">
        <f ca="1">IF(OR(INDEX(INDIRECT("times"&amp;CK$2),$F173,CV$28)&gt;10,INDEX(INDIRECT(CM173),$E173,$F173)="",INDEX(INDIRECT(CM173),$E173,$F173)&gt;=INDEX(INDIRECT(CM173),1,CV$28)),0,(INDEX(INDIRECT(CM173),$E173,$F173))-INDEX(INDIRECT(CM173),1,CV$28))*(10-INDEX(INDIRECT("times"&amp;CK$2),$F173,CV$28))/10</f>
        <v>0</v>
      </c>
      <c r="CW173" s="63">
        <f ca="1">IF(OR(INDEX(INDIRECT("times"&amp;CK$2),$F173,CW$28)&gt;10,INDEX(INDIRECT(CM173),$E173,$F173)="",INDEX(INDIRECT(CM173),$E173,$F173)&gt;=INDEX(INDIRECT(CM173),1,CW$28)),0,(INDEX(INDIRECT(CM173),$E173,$F173))-INDEX(INDIRECT(CM173),1,CW$28))*(10-INDEX(INDIRECT("times"&amp;CK$2),$F173,CW$28))/10</f>
        <v>0</v>
      </c>
      <c r="CX173" s="63">
        <f ca="1">IF(OR(INDEX(INDIRECT("times"&amp;CK$2),$F173,CX$28)&gt;10,INDEX(INDIRECT(CM173),$E173,$F173)="",INDEX(INDIRECT(CM173),$E173,$F173)&gt;=INDEX(INDIRECT(CM173),1,CX$28)),0,(INDEX(INDIRECT(CM173),$E173,$F173))-INDEX(INDIRECT(CM173),1,CX$28))*(10-INDEX(INDIRECT("times"&amp;CK$2),$F173,CX$28))/10</f>
        <v>0</v>
      </c>
      <c r="CY173" s="63">
        <f ca="1">IF(OR(INDEX(INDIRECT("times"&amp;CK$2),$F173,CY$28)&gt;10,INDEX(INDIRECT(CM173),$E173,$F173)="",INDEX(INDIRECT(CM173),$E173,$F173)&gt;=INDEX(INDIRECT(CM173),1,CY$28)),0,(INDEX(INDIRECT(CM173),$E173,$F173))-INDEX(INDIRECT(CM173),1,CY$28))*(10-INDEX(INDIRECT("times"&amp;CK$2),$F173,CY$28))/10</f>
        <v>0</v>
      </c>
      <c r="CZ173" s="63">
        <f ca="1">IF(OR(INDEX(INDIRECT("times"&amp;CK$2),$F173,CZ$28)&gt;10,INDEX(INDIRECT(CM173),$E173,$F173)="",INDEX(INDIRECT(CM173),$E173,$F173)&gt;=INDEX(INDIRECT(CM173),1,CZ$28)),0,(INDEX(INDIRECT(CM173),$E173,$F173))-INDEX(INDIRECT(CM173),1,CZ$28))*(10-INDEX(INDIRECT("times"&amp;CK$2),$F173,CZ$28))/10</f>
        <v>0</v>
      </c>
      <c r="DA173" s="63">
        <f ca="1">IF(OR(INDEX(INDIRECT("times"&amp;CK$2),$F173,DA$28)&gt;10,INDEX(INDIRECT(CM173),$E173,$F173)="",INDEX(INDIRECT(CM173),$E173,$F173)&gt;=INDEX(INDIRECT(CM173),1,DA$28)),0,(INDEX(INDIRECT(CM173),$E173,$F173))-INDEX(INDIRECT(CM173),1,DA$28))*(10-INDEX(INDIRECT("times"&amp;CK$2),$F173,DA$28))/10</f>
        <v>0</v>
      </c>
      <c r="DB173" s="63">
        <f ca="1">IF(OR(INDEX(INDIRECT("times"&amp;CK$2),$F173,DB$28)&gt;10,INDEX(INDIRECT(CM173),$E173,$F173)="",INDEX(INDIRECT(CM173),$E173,$F173)&gt;=INDEX(INDIRECT(CM173),1,DB$28)),0,(INDEX(INDIRECT(CM173),$E173,$F173))-INDEX(INDIRECT(CM173),1,DB$28))*(10-INDEX(INDIRECT("times"&amp;CK$2),$F173,DB$28))/10</f>
        <v>0</v>
      </c>
      <c r="DC173" s="63">
        <f ca="1">IF(OR(INDEX(INDIRECT("times"&amp;CK$2),$F173,DC$28)&gt;10,INDEX(INDIRECT(CM173),$E173,$F173)="",INDEX(INDIRECT(CM173),$E173,$F173)&gt;=INDEX(INDIRECT(CM173),1,DC$28)),0,(INDEX(INDIRECT(CM173),$E173,$F173))-INDEX(INDIRECT(CM173),1,DC$28))*(10-INDEX(INDIRECT("times"&amp;CK$2),$F173,DC$28))/10</f>
        <v>0</v>
      </c>
      <c r="DD173" s="63">
        <f ca="1">IF(OR(INDEX(INDIRECT("times"&amp;CK$2),$F173,DD$28)&gt;10,INDEX(INDIRECT(CM173),$E173,$F173)="",INDEX(INDIRECT(CM173),$E173,$F173)&gt;=INDEX(INDIRECT(CM173),1,DD$28)),0,(INDEX(INDIRECT(CM173),$E173,$F173))-INDEX(INDIRECT(CM173),1,DD$28))*(10-INDEX(INDIRECT("times"&amp;CK$2),$F173,DD$28))/10</f>
        <v>0</v>
      </c>
      <c r="DE173" s="63">
        <f ca="1">IF(OR(INDEX(INDIRECT("times"&amp;CK$2),$F173,DE$28)&gt;10,INDEX(INDIRECT(CM173),$E173,$F173)="",INDEX(INDIRECT(CM173),$E173,$F173)&gt;=INDEX(INDIRECT(CM173),1,DE$28)),0,(INDEX(INDIRECT(CM173),$E173,$F173))-INDEX(INDIRECT(CM173),1,DE$28))*(10-INDEX(INDIRECT("times"&amp;CK$2),$F173,DE$28))/10</f>
        <v>0</v>
      </c>
      <c r="DF173" s="63">
        <f ca="1">IF(OR(INDEX(INDIRECT("times"&amp;CK$2),$F173,DF$28)&gt;10,INDEX(INDIRECT(CM173),$E173,$F173)="",INDEX(INDIRECT(CM173),$E173,$F173)&gt;=INDEX(INDIRECT(CM173),1,DF$28)),0,(INDEX(INDIRECT(CM173),$E173,$F173))-INDEX(INDIRECT(CM173),1,DF$28))*(10-INDEX(INDIRECT("times"&amp;CK$2),$F173,DF$28))/10</f>
        <v>0</v>
      </c>
      <c r="DG173" s="63">
        <f ca="1">IF(OR(INDEX(INDIRECT("times"&amp;CK$2),$F173,DG$28)&gt;10,INDEX(INDIRECT(CM173),$E173,$F173)="",INDEX(INDIRECT(CM173),$E173,$F173)&gt;=INDEX(INDIRECT(CM173),1,DG$28)),0,(INDEX(INDIRECT(CM173),$E173,$F173))-INDEX(INDIRECT(CM173),1,DG$28))*(10-INDEX(INDIRECT("times"&amp;CK$2),$F173,DG$28))/10</f>
        <v>0</v>
      </c>
      <c r="DH173" s="63">
        <f ca="1">IF(OR(INDEX(INDIRECT("times"&amp;CK$2),$F173,DH$28)&gt;10,INDEX(INDIRECT(CM173),$E173,$F173)="",INDEX(INDIRECT(CM173),$E173,$F173)&gt;=INDEX(INDIRECT(CM173),1,DH$28)),0,(INDEX(INDIRECT(CM173),$E173,$F173))-INDEX(INDIRECT(CM173),1,DH$28))*(10-INDEX(INDIRECT("times"&amp;CK$2),$F173,DH$28))/10</f>
        <v>0</v>
      </c>
      <c r="DI173" s="63">
        <f ca="1">IF(OR(INDEX(INDIRECT("times"&amp;CK$2),$F173,DI$28)&gt;10,INDEX(INDIRECT(CM173),$E173,$F173)="",INDEX(INDIRECT(CM173),$E173,$F173)&gt;=INDEX(INDIRECT(CM173),1,DI$28)),0,(INDEX(INDIRECT(CM173),$E173,$F173))-INDEX(INDIRECT(CM173),1,DI$28))*(10-INDEX(INDIRECT("times"&amp;CK$2),$F173,DI$28))/10</f>
        <v>0</v>
      </c>
      <c r="DJ173" s="64">
        <f ca="1">IF(OR(INDEX(INDIRECT("times"&amp;CK$2),$F173,DJ$28)&gt;10,INDEX(INDIRECT(CM173),$E173,$F173)="",INDEX(INDIRECT(CM173),$E173,$F173)&gt;=INDEX(INDIRECT(CM173),1,DJ$28)),0,(INDEX(INDIRECT(CM173),$E173,$F173))-INDEX(INDIRECT(CM173),1,DJ$28))*(10-INDEX(INDIRECT("times"&amp;CK$2),$F173,DJ$28))/10</f>
        <v>0</v>
      </c>
      <c r="DK173" s="201">
        <v>5</v>
      </c>
      <c r="DM173" s="18" t="s">
        <v>214</v>
      </c>
      <c r="DN173" s="122">
        <f>DM131</f>
        <v>1</v>
      </c>
      <c r="DO173" s="122" t="str">
        <f>DM132</f>
        <v>shop3564</v>
      </c>
      <c r="DP173" s="210" t="str">
        <f t="shared" si="602"/>
        <v>core1_shop3564</v>
      </c>
      <c r="DQ173" s="122">
        <v>5</v>
      </c>
      <c r="DR173" s="33">
        <v>5</v>
      </c>
      <c r="DS173" s="62">
        <f ca="1">IF(OR(INDEX(INDIRECT("times"&amp;DN$2),$F173,DS$28)&gt;10,INDEX(INDIRECT(DP173),$E173,$F173)="",INDEX(INDIRECT(DP173),$E173,$F173)&gt;=INDEX(INDIRECT(DP173),1,DS$28)),0,(INDEX(INDIRECT(DP173),$E173,$F173))-INDEX(INDIRECT(DP173),1,DS$28))*(10-INDEX(INDIRECT("times"&amp;DN$2),$F173,DS$28))/10</f>
        <v>0</v>
      </c>
      <c r="DT173" s="63">
        <f ca="1">IF(OR(INDEX(INDIRECT("times"&amp;DN$2),$F173,DT$28)&gt;10,INDEX(INDIRECT(DP173),$E173,$F173)="",INDEX(INDIRECT(DP173),$E173,$F173)&gt;=INDEX(INDIRECT(DP173),1,DT$28)),0,(INDEX(INDIRECT(DP173),$E173,$F173))-INDEX(INDIRECT(DP173),1,DT$28))*(10-INDEX(INDIRECT("times"&amp;DN$2),$F173,DT$28))/10</f>
        <v>0</v>
      </c>
      <c r="DU173" s="63">
        <f ca="1">IF(OR(INDEX(INDIRECT("times"&amp;DN$2),$F173,DU$28)&gt;10,INDEX(INDIRECT(DP173),$E173,$F173)="",INDEX(INDIRECT(DP173),$E173,$F173)&gt;=INDEX(INDIRECT(DP173),1,DU$28)),0,(INDEX(INDIRECT(DP173),$E173,$F173))-INDEX(INDIRECT(DP173),1,DU$28))*(10-INDEX(INDIRECT("times"&amp;DN$2),$F173,DU$28))/10</f>
        <v>0</v>
      </c>
      <c r="DV173" s="63">
        <f ca="1">IF(OR(INDEX(INDIRECT("times"&amp;DN$2),$F173,DV$28)&gt;10,INDEX(INDIRECT(DP173),$E173,$F173)="",INDEX(INDIRECT(DP173),$E173,$F173)&gt;=INDEX(INDIRECT(DP173),1,DV$28)),0,(INDEX(INDIRECT(DP173),$E173,$F173))-INDEX(INDIRECT(DP173),1,DV$28))*(10-INDEX(INDIRECT("times"&amp;DN$2),$F173,DV$28))/10</f>
        <v>0</v>
      </c>
      <c r="DW173" s="63">
        <f ca="1">IF(OR(INDEX(INDIRECT("times"&amp;DN$2),$F173,DW$28)&gt;10,INDEX(INDIRECT(DP173),$E173,$F173)="",INDEX(INDIRECT(DP173),$E173,$F173)&gt;=INDEX(INDIRECT(DP173),1,DW$28)),0,(INDEX(INDIRECT(DP173),$E173,$F173))-INDEX(INDIRECT(DP173),1,DW$28))*(10-INDEX(INDIRECT("times"&amp;DN$2),$F173,DW$28))/10</f>
        <v>0</v>
      </c>
      <c r="DX173" s="63">
        <f ca="1">IF(OR(INDEX(INDIRECT("times"&amp;DN$2),$F173,DX$28)&gt;10,INDEX(INDIRECT(DP173),$E173,$F173)="",INDEX(INDIRECT(DP173),$E173,$F173)&gt;=INDEX(INDIRECT(DP173),1,DX$28)),0,(INDEX(INDIRECT(DP173),$E173,$F173))-INDEX(INDIRECT(DP173),1,DX$28))*(10-INDEX(INDIRECT("times"&amp;DN$2),$F173,DX$28))/10</f>
        <v>0</v>
      </c>
      <c r="DY173" s="63">
        <f ca="1">IF(OR(INDEX(INDIRECT("times"&amp;DN$2),$F173,DY$28)&gt;10,INDEX(INDIRECT(DP173),$E173,$F173)="",INDEX(INDIRECT(DP173),$E173,$F173)&gt;=INDEX(INDIRECT(DP173),1,DY$28)),0,(INDEX(INDIRECT(DP173),$E173,$F173))-INDEX(INDIRECT(DP173),1,DY$28))*(10-INDEX(INDIRECT("times"&amp;DN$2),$F173,DY$28))/10</f>
        <v>0</v>
      </c>
      <c r="DZ173" s="63">
        <f ca="1">IF(OR(INDEX(INDIRECT("times"&amp;DN$2),$F173,DZ$28)&gt;10,INDEX(INDIRECT(DP173),$E173,$F173)="",INDEX(INDIRECT(DP173),$E173,$F173)&gt;=INDEX(INDIRECT(DP173),1,DZ$28)),0,(INDEX(INDIRECT(DP173),$E173,$F173))-INDEX(INDIRECT(DP173),1,DZ$28))*(10-INDEX(INDIRECT("times"&amp;DN$2),$F173,DZ$28))/10</f>
        <v>0</v>
      </c>
      <c r="EA173" s="63">
        <f ca="1">IF(OR(INDEX(INDIRECT("times"&amp;DN$2),$F173,EA$28)&gt;10,INDEX(INDIRECT(DP173),$E173,$F173)="",INDEX(INDIRECT(DP173),$E173,$F173)&gt;=INDEX(INDIRECT(DP173),1,EA$28)),0,(INDEX(INDIRECT(DP173),$E173,$F173))-INDEX(INDIRECT(DP173),1,EA$28))*(10-INDEX(INDIRECT("times"&amp;DN$2),$F173,EA$28))/10</f>
        <v>0</v>
      </c>
      <c r="EB173" s="63">
        <f ca="1">IF(OR(INDEX(INDIRECT("times"&amp;DN$2),$F173,EB$28)&gt;10,INDEX(INDIRECT(DP173),$E173,$F173)="",INDEX(INDIRECT(DP173),$E173,$F173)&gt;=INDEX(INDIRECT(DP173),1,EB$28)),0,(INDEX(INDIRECT(DP173),$E173,$F173))-INDEX(INDIRECT(DP173),1,EB$28))*(10-INDEX(INDIRECT("times"&amp;DN$2),$F173,EB$28))/10</f>
        <v>0</v>
      </c>
      <c r="EC173" s="63">
        <f ca="1">IF(OR(INDEX(INDIRECT("times"&amp;DN$2),$F173,EC$28)&gt;10,INDEX(INDIRECT(DP173),$E173,$F173)="",INDEX(INDIRECT(DP173),$E173,$F173)&gt;=INDEX(INDIRECT(DP173),1,EC$28)),0,(INDEX(INDIRECT(DP173),$E173,$F173))-INDEX(INDIRECT(DP173),1,EC$28))*(10-INDEX(INDIRECT("times"&amp;DN$2),$F173,EC$28))/10</f>
        <v>0</v>
      </c>
      <c r="ED173" s="63">
        <f ca="1">IF(OR(INDEX(INDIRECT("times"&amp;DN$2),$F173,ED$28)&gt;10,INDEX(INDIRECT(DP173),$E173,$F173)="",INDEX(INDIRECT(DP173),$E173,$F173)&gt;=INDEX(INDIRECT(DP173),1,ED$28)),0,(INDEX(INDIRECT(DP173),$E173,$F173))-INDEX(INDIRECT(DP173),1,ED$28))*(10-INDEX(INDIRECT("times"&amp;DN$2),$F173,ED$28))/10</f>
        <v>0</v>
      </c>
      <c r="EE173" s="63">
        <f ca="1">IF(OR(INDEX(INDIRECT("times"&amp;DN$2),$F173,EE$28)&gt;10,INDEX(INDIRECT(DP173),$E173,$F173)="",INDEX(INDIRECT(DP173),$E173,$F173)&gt;=INDEX(INDIRECT(DP173),1,EE$28)),0,(INDEX(INDIRECT(DP173),$E173,$F173))-INDEX(INDIRECT(DP173),1,EE$28))*(10-INDEX(INDIRECT("times"&amp;DN$2),$F173,EE$28))/10</f>
        <v>0</v>
      </c>
      <c r="EF173" s="63">
        <f ca="1">IF(OR(INDEX(INDIRECT("times"&amp;DN$2),$F173,EF$28)&gt;10,INDEX(INDIRECT(DP173),$E173,$F173)="",INDEX(INDIRECT(DP173),$E173,$F173)&gt;=INDEX(INDIRECT(DP173),1,EF$28)),0,(INDEX(INDIRECT(DP173),$E173,$F173))-INDEX(INDIRECT(DP173),1,EF$28))*(10-INDEX(INDIRECT("times"&amp;DN$2),$F173,EF$28))/10</f>
        <v>0</v>
      </c>
      <c r="EG173" s="63">
        <f ca="1">IF(OR(INDEX(INDIRECT("times"&amp;DN$2),$F173,EG$28)&gt;10,INDEX(INDIRECT(DP173),$E173,$F173)="",INDEX(INDIRECT(DP173),$E173,$F173)&gt;=INDEX(INDIRECT(DP173),1,EG$28)),0,(INDEX(INDIRECT(DP173),$E173,$F173))-INDEX(INDIRECT(DP173),1,EG$28))*(10-INDEX(INDIRECT("times"&amp;DN$2),$F173,EG$28))/10</f>
        <v>0</v>
      </c>
      <c r="EH173" s="63">
        <f ca="1">IF(OR(INDEX(INDIRECT("times"&amp;DN$2),$F173,EH$28)&gt;10,INDEX(INDIRECT(DP173),$E173,$F173)="",INDEX(INDIRECT(DP173),$E173,$F173)&gt;=INDEX(INDIRECT(DP173),1,EH$28)),0,(INDEX(INDIRECT(DP173),$E173,$F173))-INDEX(INDIRECT(DP173),1,EH$28))*(10-INDEX(INDIRECT("times"&amp;DN$2),$F173,EH$28))/10</f>
        <v>0</v>
      </c>
      <c r="EI173" s="63">
        <f ca="1">IF(OR(INDEX(INDIRECT("times"&amp;DN$2),$F173,EI$28)&gt;10,INDEX(INDIRECT(DP173),$E173,$F173)="",INDEX(INDIRECT(DP173),$E173,$F173)&gt;=INDEX(INDIRECT(DP173),1,EI$28)),0,(INDEX(INDIRECT(DP173),$E173,$F173))-INDEX(INDIRECT(DP173),1,EI$28))*(10-INDEX(INDIRECT("times"&amp;DN$2),$F173,EI$28))/10</f>
        <v>0</v>
      </c>
      <c r="EJ173" s="63">
        <f ca="1">IF(OR(INDEX(INDIRECT("times"&amp;DN$2),$F173,EJ$28)&gt;10,INDEX(INDIRECT(DP173),$E173,$F173)="",INDEX(INDIRECT(DP173),$E173,$F173)&gt;=INDEX(INDIRECT(DP173),1,EJ$28)),0,(INDEX(INDIRECT(DP173),$E173,$F173))-INDEX(INDIRECT(DP173),1,EJ$28))*(10-INDEX(INDIRECT("times"&amp;DN$2),$F173,EJ$28))/10</f>
        <v>0</v>
      </c>
      <c r="EK173" s="63">
        <f ca="1">IF(OR(INDEX(INDIRECT("times"&amp;DN$2),$F173,EK$28)&gt;10,INDEX(INDIRECT(DP173),$E173,$F173)="",INDEX(INDIRECT(DP173),$E173,$F173)&gt;=INDEX(INDIRECT(DP173),1,EK$28)),0,(INDEX(INDIRECT(DP173),$E173,$F173))-INDEX(INDIRECT(DP173),1,EK$28))*(10-INDEX(INDIRECT("times"&amp;DN$2),$F173,EK$28))/10</f>
        <v>0</v>
      </c>
      <c r="EL173" s="63">
        <f ca="1">IF(OR(INDEX(INDIRECT("times"&amp;DN$2),$F173,EL$28)&gt;10,INDEX(INDIRECT(DP173),$E173,$F173)="",INDEX(INDIRECT(DP173),$E173,$F173)&gt;=INDEX(INDIRECT(DP173),1,EL$28)),0,(INDEX(INDIRECT(DP173),$E173,$F173))-INDEX(INDIRECT(DP173),1,EL$28))*(10-INDEX(INDIRECT("times"&amp;DN$2),$F173,EL$28))/10</f>
        <v>0</v>
      </c>
      <c r="EM173" s="64">
        <f ca="1">IF(OR(INDEX(INDIRECT("times"&amp;DN$2),$F173,EM$28)&gt;10,INDEX(INDIRECT(DP173),$E173,$F173)="",INDEX(INDIRECT(DP173),$E173,$F173)&gt;=INDEX(INDIRECT(DP173),1,EM$28)),0,(INDEX(INDIRECT(DP173),$E173,$F173))-INDEX(INDIRECT(DP173),1,EM$28))*(10-INDEX(INDIRECT("times"&amp;DN$2),$F173,EM$28))/10</f>
        <v>0</v>
      </c>
      <c r="EN173" s="201">
        <v>5</v>
      </c>
      <c r="EP173" s="18" t="s">
        <v>214</v>
      </c>
      <c r="EQ173" s="122">
        <f>EP131</f>
        <v>1</v>
      </c>
      <c r="ER173" s="122" t="str">
        <f>EP132</f>
        <v>lei3564</v>
      </c>
      <c r="ES173" s="210" t="str">
        <f t="shared" si="603"/>
        <v>core1_lei3564</v>
      </c>
      <c r="ET173" s="122">
        <v>5</v>
      </c>
      <c r="EU173" s="33">
        <v>5</v>
      </c>
      <c r="EV173" s="62">
        <f ca="1">IF(OR(INDEX(INDIRECT("times"&amp;EQ$2),$F173,EV$28)&gt;10,INDEX(INDIRECT(ES173),$E173,$F173)="",INDEX(INDIRECT(ES173),$E173,$F173)&gt;=INDEX(INDIRECT(ES173),1,EV$28)),0,(INDEX(INDIRECT(ES173),$E173,$F173))-INDEX(INDIRECT(ES173),1,EV$28))*(10-INDEX(INDIRECT("times"&amp;EQ$2),$F173,EV$28))/10</f>
        <v>0</v>
      </c>
      <c r="EW173" s="63">
        <f ca="1">IF(OR(INDEX(INDIRECT("times"&amp;EQ$2),$F173,EW$28)&gt;10,INDEX(INDIRECT(ES173),$E173,$F173)="",INDEX(INDIRECT(ES173),$E173,$F173)&gt;=INDEX(INDIRECT(ES173),1,EW$28)),0,(INDEX(INDIRECT(ES173),$E173,$F173))-INDEX(INDIRECT(ES173),1,EW$28))*(10-INDEX(INDIRECT("times"&amp;EQ$2),$F173,EW$28))/10</f>
        <v>0</v>
      </c>
      <c r="EX173" s="63">
        <f ca="1">IF(OR(INDEX(INDIRECT("times"&amp;EQ$2),$F173,EX$28)&gt;10,INDEX(INDIRECT(ES173),$E173,$F173)="",INDEX(INDIRECT(ES173),$E173,$F173)&gt;=INDEX(INDIRECT(ES173),1,EX$28)),0,(INDEX(INDIRECT(ES173),$E173,$F173))-INDEX(INDIRECT(ES173),1,EX$28))*(10-INDEX(INDIRECT("times"&amp;EQ$2),$F173,EX$28))/10</f>
        <v>0</v>
      </c>
      <c r="EY173" s="63">
        <f ca="1">IF(OR(INDEX(INDIRECT("times"&amp;EQ$2),$F173,EY$28)&gt;10,INDEX(INDIRECT(ES173),$E173,$F173)="",INDEX(INDIRECT(ES173),$E173,$F173)&gt;=INDEX(INDIRECT(ES173),1,EY$28)),0,(INDEX(INDIRECT(ES173),$E173,$F173))-INDEX(INDIRECT(ES173),1,EY$28))*(10-INDEX(INDIRECT("times"&amp;EQ$2),$F173,EY$28))/10</f>
        <v>0</v>
      </c>
      <c r="EZ173" s="63">
        <f ca="1">IF(OR(INDEX(INDIRECT("times"&amp;EQ$2),$F173,EZ$28)&gt;10,INDEX(INDIRECT(ES173),$E173,$F173)="",INDEX(INDIRECT(ES173),$E173,$F173)&gt;=INDEX(INDIRECT(ES173),1,EZ$28)),0,(INDEX(INDIRECT(ES173),$E173,$F173))-INDEX(INDIRECT(ES173),1,EZ$28))*(10-INDEX(INDIRECT("times"&amp;EQ$2),$F173,EZ$28))/10</f>
        <v>0</v>
      </c>
      <c r="FA173" s="63">
        <f ca="1">IF(OR(INDEX(INDIRECT("times"&amp;EQ$2),$F173,FA$28)&gt;10,INDEX(INDIRECT(ES173),$E173,$F173)="",INDEX(INDIRECT(ES173),$E173,$F173)&gt;=INDEX(INDIRECT(ES173),1,FA$28)),0,(INDEX(INDIRECT(ES173),$E173,$F173))-INDEX(INDIRECT(ES173),1,FA$28))*(10-INDEX(INDIRECT("times"&amp;EQ$2),$F173,FA$28))/10</f>
        <v>0</v>
      </c>
      <c r="FB173" s="63">
        <f ca="1">IF(OR(INDEX(INDIRECT("times"&amp;EQ$2),$F173,FB$28)&gt;10,INDEX(INDIRECT(ES173),$E173,$F173)="",INDEX(INDIRECT(ES173),$E173,$F173)&gt;=INDEX(INDIRECT(ES173),1,FB$28)),0,(INDEX(INDIRECT(ES173),$E173,$F173))-INDEX(INDIRECT(ES173),1,FB$28))*(10-INDEX(INDIRECT("times"&amp;EQ$2),$F173,FB$28))/10</f>
        <v>0</v>
      </c>
      <c r="FC173" s="63">
        <f ca="1">IF(OR(INDEX(INDIRECT("times"&amp;EQ$2),$F173,FC$28)&gt;10,INDEX(INDIRECT(ES173),$E173,$F173)="",INDEX(INDIRECT(ES173),$E173,$F173)&gt;=INDEX(INDIRECT(ES173),1,FC$28)),0,(INDEX(INDIRECT(ES173),$E173,$F173))-INDEX(INDIRECT(ES173),1,FC$28))*(10-INDEX(INDIRECT("times"&amp;EQ$2),$F173,FC$28))/10</f>
        <v>0</v>
      </c>
      <c r="FD173" s="63">
        <f ca="1">IF(OR(INDEX(INDIRECT("times"&amp;EQ$2),$F173,FD$28)&gt;10,INDEX(INDIRECT(ES173),$E173,$F173)="",INDEX(INDIRECT(ES173),$E173,$F173)&gt;=INDEX(INDIRECT(ES173),1,FD$28)),0,(INDEX(INDIRECT(ES173),$E173,$F173))-INDEX(INDIRECT(ES173),1,FD$28))*(10-INDEX(INDIRECT("times"&amp;EQ$2),$F173,FD$28))/10</f>
        <v>0</v>
      </c>
      <c r="FE173" s="63">
        <f ca="1">IF(OR(INDEX(INDIRECT("times"&amp;EQ$2),$F173,FE$28)&gt;10,INDEX(INDIRECT(ES173),$E173,$F173)="",INDEX(INDIRECT(ES173),$E173,$F173)&gt;=INDEX(INDIRECT(ES173),1,FE$28)),0,(INDEX(INDIRECT(ES173),$E173,$F173))-INDEX(INDIRECT(ES173),1,FE$28))*(10-INDEX(INDIRECT("times"&amp;EQ$2),$F173,FE$28))/10</f>
        <v>0</v>
      </c>
      <c r="FF173" s="63">
        <f ca="1">IF(OR(INDEX(INDIRECT("times"&amp;EQ$2),$F173,FF$28)&gt;10,INDEX(INDIRECT(ES173),$E173,$F173)="",INDEX(INDIRECT(ES173),$E173,$F173)&gt;=INDEX(INDIRECT(ES173),1,FF$28)),0,(INDEX(INDIRECT(ES173),$E173,$F173))-INDEX(INDIRECT(ES173),1,FF$28))*(10-INDEX(INDIRECT("times"&amp;EQ$2),$F173,FF$28))/10</f>
        <v>0</v>
      </c>
      <c r="FG173" s="63">
        <f ca="1">IF(OR(INDEX(INDIRECT("times"&amp;EQ$2),$F173,FG$28)&gt;10,INDEX(INDIRECT(ES173),$E173,$F173)="",INDEX(INDIRECT(ES173),$E173,$F173)&gt;=INDEX(INDIRECT(ES173),1,FG$28)),0,(INDEX(INDIRECT(ES173),$E173,$F173))-INDEX(INDIRECT(ES173),1,FG$28))*(10-INDEX(INDIRECT("times"&amp;EQ$2),$F173,FG$28))/10</f>
        <v>0</v>
      </c>
      <c r="FH173" s="63">
        <f ca="1">IF(OR(INDEX(INDIRECT("times"&amp;EQ$2),$F173,FH$28)&gt;10,INDEX(INDIRECT(ES173),$E173,$F173)="",INDEX(INDIRECT(ES173),$E173,$F173)&gt;=INDEX(INDIRECT(ES173),1,FH$28)),0,(INDEX(INDIRECT(ES173),$E173,$F173))-INDEX(INDIRECT(ES173),1,FH$28))*(10-INDEX(INDIRECT("times"&amp;EQ$2),$F173,FH$28))/10</f>
        <v>0</v>
      </c>
      <c r="FI173" s="63">
        <f ca="1">IF(OR(INDEX(INDIRECT("times"&amp;EQ$2),$F173,FI$28)&gt;10,INDEX(INDIRECT(ES173),$E173,$F173)="",INDEX(INDIRECT(ES173),$E173,$F173)&gt;=INDEX(INDIRECT(ES173),1,FI$28)),0,(INDEX(INDIRECT(ES173),$E173,$F173))-INDEX(INDIRECT(ES173),1,FI$28))*(10-INDEX(INDIRECT("times"&amp;EQ$2),$F173,FI$28))/10</f>
        <v>0</v>
      </c>
      <c r="FJ173" s="63">
        <f ca="1">IF(OR(INDEX(INDIRECT("times"&amp;EQ$2),$F173,FJ$28)&gt;10,INDEX(INDIRECT(ES173),$E173,$F173)="",INDEX(INDIRECT(ES173),$E173,$F173)&gt;=INDEX(INDIRECT(ES173),1,FJ$28)),0,(INDEX(INDIRECT(ES173),$E173,$F173))-INDEX(INDIRECT(ES173),1,FJ$28))*(10-INDEX(INDIRECT("times"&amp;EQ$2),$F173,FJ$28))/10</f>
        <v>0</v>
      </c>
      <c r="FK173" s="63">
        <f ca="1">IF(OR(INDEX(INDIRECT("times"&amp;EQ$2),$F173,FK$28)&gt;10,INDEX(INDIRECT(ES173),$E173,$F173)="",INDEX(INDIRECT(ES173),$E173,$F173)&gt;=INDEX(INDIRECT(ES173),1,FK$28)),0,(INDEX(INDIRECT(ES173),$E173,$F173))-INDEX(INDIRECT(ES173),1,FK$28))*(10-INDEX(INDIRECT("times"&amp;EQ$2),$F173,FK$28))/10</f>
        <v>0</v>
      </c>
      <c r="FL173" s="63">
        <f ca="1">IF(OR(INDEX(INDIRECT("times"&amp;EQ$2),$F173,FL$28)&gt;10,INDEX(INDIRECT(ES173),$E173,$F173)="",INDEX(INDIRECT(ES173),$E173,$F173)&gt;=INDEX(INDIRECT(ES173),1,FL$28)),0,(INDEX(INDIRECT(ES173),$E173,$F173))-INDEX(INDIRECT(ES173),1,FL$28))*(10-INDEX(INDIRECT("times"&amp;EQ$2),$F173,FL$28))/10</f>
        <v>0</v>
      </c>
      <c r="FM173" s="63">
        <f ca="1">IF(OR(INDEX(INDIRECT("times"&amp;EQ$2),$F173,FM$28)&gt;10,INDEX(INDIRECT(ES173),$E173,$F173)="",INDEX(INDIRECT(ES173),$E173,$F173)&gt;=INDEX(INDIRECT(ES173),1,FM$28)),0,(INDEX(INDIRECT(ES173),$E173,$F173))-INDEX(INDIRECT(ES173),1,FM$28))*(10-INDEX(INDIRECT("times"&amp;EQ$2),$F173,FM$28))/10</f>
        <v>0</v>
      </c>
      <c r="FN173" s="63">
        <f ca="1">IF(OR(INDEX(INDIRECT("times"&amp;EQ$2),$F173,FN$28)&gt;10,INDEX(INDIRECT(ES173),$E173,$F173)="",INDEX(INDIRECT(ES173),$E173,$F173)&gt;=INDEX(INDIRECT(ES173),1,FN$28)),0,(INDEX(INDIRECT(ES173),$E173,$F173))-INDEX(INDIRECT(ES173),1,FN$28))*(10-INDEX(INDIRECT("times"&amp;EQ$2),$F173,FN$28))/10</f>
        <v>0</v>
      </c>
      <c r="FO173" s="63">
        <f ca="1">IF(OR(INDEX(INDIRECT("times"&amp;EQ$2),$F173,FO$28)&gt;10,INDEX(INDIRECT(ES173),$E173,$F173)="",INDEX(INDIRECT(ES173),$E173,$F173)&gt;=INDEX(INDIRECT(ES173),1,FO$28)),0,(INDEX(INDIRECT(ES173),$E173,$F173))-INDEX(INDIRECT(ES173),1,FO$28))*(10-INDEX(INDIRECT("times"&amp;EQ$2),$F173,FO$28))/10</f>
        <v>0</v>
      </c>
      <c r="FP173" s="64">
        <f ca="1">IF(OR(INDEX(INDIRECT("times"&amp;EQ$2),$F173,FP$28)&gt;10,INDEX(INDIRECT(ES173),$E173,$F173)="",INDEX(INDIRECT(ES173),$E173,$F173)&gt;=INDEX(INDIRECT(ES173),1,FP$28)),0,(INDEX(INDIRECT(ES173),$E173,$F173))-INDEX(INDIRECT(ES173),1,FP$28))*(10-INDEX(INDIRECT("times"&amp;EQ$2),$F173,FP$28))/10</f>
        <v>0</v>
      </c>
      <c r="FQ173" s="201">
        <v>5</v>
      </c>
      <c r="FS173" s="18" t="s">
        <v>214</v>
      </c>
      <c r="FT173" s="122">
        <f>FS131</f>
        <v>1</v>
      </c>
      <c r="FU173" s="122" t="str">
        <f>FS132</f>
        <v>shop65</v>
      </c>
      <c r="FV173" s="210" t="str">
        <f t="shared" si="604"/>
        <v>core1_shop65</v>
      </c>
      <c r="FW173" s="122">
        <v>5</v>
      </c>
      <c r="FX173" s="33">
        <v>5</v>
      </c>
      <c r="FY173" s="62">
        <f ca="1">IF(OR(INDEX(INDIRECT("times"&amp;FT$2),$F173,FY$28)&gt;10,INDEX(INDIRECT(FV173),$E173,$F173)="",INDEX(INDIRECT(FV173),$E173,$F173)&gt;=INDEX(INDIRECT(FV173),1,FY$28)),0,(INDEX(INDIRECT(FV173),$E173,$F173))-INDEX(INDIRECT(FV173),1,FY$28))*(10-INDEX(INDIRECT("times"&amp;FT$2),$F173,FY$28))/10</f>
        <v>0</v>
      </c>
      <c r="FZ173" s="63">
        <f ca="1">IF(OR(INDEX(INDIRECT("times"&amp;FT$2),$F173,FZ$28)&gt;10,INDEX(INDIRECT(FV173),$E173,$F173)="",INDEX(INDIRECT(FV173),$E173,$F173)&gt;=INDEX(INDIRECT(FV173),1,FZ$28)),0,(INDEX(INDIRECT(FV173),$E173,$F173))-INDEX(INDIRECT(FV173),1,FZ$28))*(10-INDEX(INDIRECT("times"&amp;FT$2),$F173,FZ$28))/10</f>
        <v>0</v>
      </c>
      <c r="GA173" s="63">
        <f ca="1">IF(OR(INDEX(INDIRECT("times"&amp;FT$2),$F173,GA$28)&gt;10,INDEX(INDIRECT(FV173),$E173,$F173)="",INDEX(INDIRECT(FV173),$E173,$F173)&gt;=INDEX(INDIRECT(FV173),1,GA$28)),0,(INDEX(INDIRECT(FV173),$E173,$F173))-INDEX(INDIRECT(FV173),1,GA$28))*(10-INDEX(INDIRECT("times"&amp;FT$2),$F173,GA$28))/10</f>
        <v>0</v>
      </c>
      <c r="GB173" s="63">
        <f ca="1">IF(OR(INDEX(INDIRECT("times"&amp;FT$2),$F173,GB$28)&gt;10,INDEX(INDIRECT(FV173),$E173,$F173)="",INDEX(INDIRECT(FV173),$E173,$F173)&gt;=INDEX(INDIRECT(FV173),1,GB$28)),0,(INDEX(INDIRECT(FV173),$E173,$F173))-INDEX(INDIRECT(FV173),1,GB$28))*(10-INDEX(INDIRECT("times"&amp;FT$2),$F173,GB$28))/10</f>
        <v>0</v>
      </c>
      <c r="GC173" s="63">
        <f ca="1">IF(OR(INDEX(INDIRECT("times"&amp;FT$2),$F173,GC$28)&gt;10,INDEX(INDIRECT(FV173),$E173,$F173)="",INDEX(INDIRECT(FV173),$E173,$F173)&gt;=INDEX(INDIRECT(FV173),1,GC$28)),0,(INDEX(INDIRECT(FV173),$E173,$F173))-INDEX(INDIRECT(FV173),1,GC$28))*(10-INDEX(INDIRECT("times"&amp;FT$2),$F173,GC$28))/10</f>
        <v>0</v>
      </c>
      <c r="GD173" s="63">
        <f ca="1">IF(OR(INDEX(INDIRECT("times"&amp;FT$2),$F173,GD$28)&gt;10,INDEX(INDIRECT(FV173),$E173,$F173)="",INDEX(INDIRECT(FV173),$E173,$F173)&gt;=INDEX(INDIRECT(FV173),1,GD$28)),0,(INDEX(INDIRECT(FV173),$E173,$F173))-INDEX(INDIRECT(FV173),1,GD$28))*(10-INDEX(INDIRECT("times"&amp;FT$2),$F173,GD$28))/10</f>
        <v>0</v>
      </c>
      <c r="GE173" s="63">
        <f ca="1">IF(OR(INDEX(INDIRECT("times"&amp;FT$2),$F173,GE$28)&gt;10,INDEX(INDIRECT(FV173),$E173,$F173)="",INDEX(INDIRECT(FV173),$E173,$F173)&gt;=INDEX(INDIRECT(FV173),1,GE$28)),0,(INDEX(INDIRECT(FV173),$E173,$F173))-INDEX(INDIRECT(FV173),1,GE$28))*(10-INDEX(INDIRECT("times"&amp;FT$2),$F173,GE$28))/10</f>
        <v>0</v>
      </c>
      <c r="GF173" s="63">
        <f ca="1">IF(OR(INDEX(INDIRECT("times"&amp;FT$2),$F173,GF$28)&gt;10,INDEX(INDIRECT(FV173),$E173,$F173)="",INDEX(INDIRECT(FV173),$E173,$F173)&gt;=INDEX(INDIRECT(FV173),1,GF$28)),0,(INDEX(INDIRECT(FV173),$E173,$F173))-INDEX(INDIRECT(FV173),1,GF$28))*(10-INDEX(INDIRECT("times"&amp;FT$2),$F173,GF$28))/10</f>
        <v>0</v>
      </c>
      <c r="GG173" s="63">
        <f ca="1">IF(OR(INDEX(INDIRECT("times"&amp;FT$2),$F173,GG$28)&gt;10,INDEX(INDIRECT(FV173),$E173,$F173)="",INDEX(INDIRECT(FV173),$E173,$F173)&gt;=INDEX(INDIRECT(FV173),1,GG$28)),0,(INDEX(INDIRECT(FV173),$E173,$F173))-INDEX(INDIRECT(FV173),1,GG$28))*(10-INDEX(INDIRECT("times"&amp;FT$2),$F173,GG$28))/10</f>
        <v>0</v>
      </c>
      <c r="GH173" s="63">
        <f ca="1">IF(OR(INDEX(INDIRECT("times"&amp;FT$2),$F173,GH$28)&gt;10,INDEX(INDIRECT(FV173),$E173,$F173)="",INDEX(INDIRECT(FV173),$E173,$F173)&gt;=INDEX(INDIRECT(FV173),1,GH$28)),0,(INDEX(INDIRECT(FV173),$E173,$F173))-INDEX(INDIRECT(FV173),1,GH$28))*(10-INDEX(INDIRECT("times"&amp;FT$2),$F173,GH$28))/10</f>
        <v>0</v>
      </c>
      <c r="GI173" s="63">
        <f ca="1">IF(OR(INDEX(INDIRECT("times"&amp;FT$2),$F173,GI$28)&gt;10,INDEX(INDIRECT(FV173),$E173,$F173)="",INDEX(INDIRECT(FV173),$E173,$F173)&gt;=INDEX(INDIRECT(FV173),1,GI$28)),0,(INDEX(INDIRECT(FV173),$E173,$F173))-INDEX(INDIRECT(FV173),1,GI$28))*(10-INDEX(INDIRECT("times"&amp;FT$2),$F173,GI$28))/10</f>
        <v>0</v>
      </c>
      <c r="GJ173" s="63">
        <f ca="1">IF(OR(INDEX(INDIRECT("times"&amp;FT$2),$F173,GJ$28)&gt;10,INDEX(INDIRECT(FV173),$E173,$F173)="",INDEX(INDIRECT(FV173),$E173,$F173)&gt;=INDEX(INDIRECT(FV173),1,GJ$28)),0,(INDEX(INDIRECT(FV173),$E173,$F173))-INDEX(INDIRECT(FV173),1,GJ$28))*(10-INDEX(INDIRECT("times"&amp;FT$2),$F173,GJ$28))/10</f>
        <v>0</v>
      </c>
      <c r="GK173" s="63">
        <f ca="1">IF(OR(INDEX(INDIRECT("times"&amp;FT$2),$F173,GK$28)&gt;10,INDEX(INDIRECT(FV173),$E173,$F173)="",INDEX(INDIRECT(FV173),$E173,$F173)&gt;=INDEX(INDIRECT(FV173),1,GK$28)),0,(INDEX(INDIRECT(FV173),$E173,$F173))-INDEX(INDIRECT(FV173),1,GK$28))*(10-INDEX(INDIRECT("times"&amp;FT$2),$F173,GK$28))/10</f>
        <v>0</v>
      </c>
      <c r="GL173" s="63">
        <f ca="1">IF(OR(INDEX(INDIRECT("times"&amp;FT$2),$F173,GL$28)&gt;10,INDEX(INDIRECT(FV173),$E173,$F173)="",INDEX(INDIRECT(FV173),$E173,$F173)&gt;=INDEX(INDIRECT(FV173),1,GL$28)),0,(INDEX(INDIRECT(FV173),$E173,$F173))-INDEX(INDIRECT(FV173),1,GL$28))*(10-INDEX(INDIRECT("times"&amp;FT$2),$F173,GL$28))/10</f>
        <v>0</v>
      </c>
      <c r="GM173" s="63">
        <f ca="1">IF(OR(INDEX(INDIRECT("times"&amp;FT$2),$F173,GM$28)&gt;10,INDEX(INDIRECT(FV173),$E173,$F173)="",INDEX(INDIRECT(FV173),$E173,$F173)&gt;=INDEX(INDIRECT(FV173),1,GM$28)),0,(INDEX(INDIRECT(FV173),$E173,$F173))-INDEX(INDIRECT(FV173),1,GM$28))*(10-INDEX(INDIRECT("times"&amp;FT$2),$F173,GM$28))/10</f>
        <v>0</v>
      </c>
      <c r="GN173" s="63">
        <f ca="1">IF(OR(INDEX(INDIRECT("times"&amp;FT$2),$F173,GN$28)&gt;10,INDEX(INDIRECT(FV173),$E173,$F173)="",INDEX(INDIRECT(FV173),$E173,$F173)&gt;=INDEX(INDIRECT(FV173),1,GN$28)),0,(INDEX(INDIRECT(FV173),$E173,$F173))-INDEX(INDIRECT(FV173),1,GN$28))*(10-INDEX(INDIRECT("times"&amp;FT$2),$F173,GN$28))/10</f>
        <v>0</v>
      </c>
      <c r="GO173" s="63">
        <f ca="1">IF(OR(INDEX(INDIRECT("times"&amp;FT$2),$F173,GO$28)&gt;10,INDEX(INDIRECT(FV173),$E173,$F173)="",INDEX(INDIRECT(FV173),$E173,$F173)&gt;=INDEX(INDIRECT(FV173),1,GO$28)),0,(INDEX(INDIRECT(FV173),$E173,$F173))-INDEX(INDIRECT(FV173),1,GO$28))*(10-INDEX(INDIRECT("times"&amp;FT$2),$F173,GO$28))/10</f>
        <v>0</v>
      </c>
      <c r="GP173" s="63">
        <f ca="1">IF(OR(INDEX(INDIRECT("times"&amp;FT$2),$F173,GP$28)&gt;10,INDEX(INDIRECT(FV173),$E173,$F173)="",INDEX(INDIRECT(FV173),$E173,$F173)&gt;=INDEX(INDIRECT(FV173),1,GP$28)),0,(INDEX(INDIRECT(FV173),$E173,$F173))-INDEX(INDIRECT(FV173),1,GP$28))*(10-INDEX(INDIRECT("times"&amp;FT$2),$F173,GP$28))/10</f>
        <v>0</v>
      </c>
      <c r="GQ173" s="63">
        <f ca="1">IF(OR(INDEX(INDIRECT("times"&amp;FT$2),$F173,GQ$28)&gt;10,INDEX(INDIRECT(FV173),$E173,$F173)="",INDEX(INDIRECT(FV173),$E173,$F173)&gt;=INDEX(INDIRECT(FV173),1,GQ$28)),0,(INDEX(INDIRECT(FV173),$E173,$F173))-INDEX(INDIRECT(FV173),1,GQ$28))*(10-INDEX(INDIRECT("times"&amp;FT$2),$F173,GQ$28))/10</f>
        <v>0</v>
      </c>
      <c r="GR173" s="63">
        <f ca="1">IF(OR(INDEX(INDIRECT("times"&amp;FT$2),$F173,GR$28)&gt;10,INDEX(INDIRECT(FV173),$E173,$F173)="",INDEX(INDIRECT(FV173),$E173,$F173)&gt;=INDEX(INDIRECT(FV173),1,GR$28)),0,(INDEX(INDIRECT(FV173),$E173,$F173))-INDEX(INDIRECT(FV173),1,GR$28))*(10-INDEX(INDIRECT("times"&amp;FT$2),$F173,GR$28))/10</f>
        <v>0</v>
      </c>
      <c r="GS173" s="64">
        <f ca="1">IF(OR(INDEX(INDIRECT("times"&amp;FT$2),$F173,GS$28)&gt;10,INDEX(INDIRECT(FV173),$E173,$F173)="",INDEX(INDIRECT(FV173),$E173,$F173)&gt;=INDEX(INDIRECT(FV173),1,GS$28)),0,(INDEX(INDIRECT(FV173),$E173,$F173))-INDEX(INDIRECT(FV173),1,GS$28))*(10-INDEX(INDIRECT("times"&amp;FT$2),$F173,GS$28))/10</f>
        <v>0</v>
      </c>
      <c r="GT173" s="201">
        <v>5</v>
      </c>
      <c r="GV173" s="18" t="s">
        <v>214</v>
      </c>
      <c r="GW173" s="122">
        <f>GV131</f>
        <v>1</v>
      </c>
      <c r="GX173" s="122" t="str">
        <f>GV132</f>
        <v>lei65</v>
      </c>
      <c r="GY173" s="210" t="str">
        <f t="shared" si="605"/>
        <v>core1_lei65</v>
      </c>
      <c r="GZ173" s="122">
        <v>5</v>
      </c>
      <c r="HA173" s="33">
        <v>5</v>
      </c>
      <c r="HB173" s="62">
        <f ca="1">IF(OR(INDEX(INDIRECT("times"&amp;GW$2),$F173,HB$28)&gt;10,INDEX(INDIRECT(GY173),$E173,$F173)="",INDEX(INDIRECT(GY173),$E173,$F173)&gt;=INDEX(INDIRECT(GY173),1,HB$28)),0,(INDEX(INDIRECT(GY173),$E173,$F173))-INDEX(INDIRECT(GY173),1,HB$28))*(10-INDEX(INDIRECT("times"&amp;GW$2),$F173,HB$28))/10</f>
        <v>0</v>
      </c>
      <c r="HC173" s="63">
        <f ca="1">IF(OR(INDEX(INDIRECT("times"&amp;GW$2),$F173,HC$28)&gt;10,INDEX(INDIRECT(GY173),$E173,$F173)="",INDEX(INDIRECT(GY173),$E173,$F173)&gt;=INDEX(INDIRECT(GY173),1,HC$28)),0,(INDEX(INDIRECT(GY173),$E173,$F173))-INDEX(INDIRECT(GY173),1,HC$28))*(10-INDEX(INDIRECT("times"&amp;GW$2),$F173,HC$28))/10</f>
        <v>0</v>
      </c>
      <c r="HD173" s="63">
        <f ca="1">IF(OR(INDEX(INDIRECT("times"&amp;GW$2),$F173,HD$28)&gt;10,INDEX(INDIRECT(GY173),$E173,$F173)="",INDEX(INDIRECT(GY173),$E173,$F173)&gt;=INDEX(INDIRECT(GY173),1,HD$28)),0,(INDEX(INDIRECT(GY173),$E173,$F173))-INDEX(INDIRECT(GY173),1,HD$28))*(10-INDEX(INDIRECT("times"&amp;GW$2),$F173,HD$28))/10</f>
        <v>0</v>
      </c>
      <c r="HE173" s="63">
        <f ca="1">IF(OR(INDEX(INDIRECT("times"&amp;GW$2),$F173,HE$28)&gt;10,INDEX(INDIRECT(GY173),$E173,$F173)="",INDEX(INDIRECT(GY173),$E173,$F173)&gt;=INDEX(INDIRECT(GY173),1,HE$28)),0,(INDEX(INDIRECT(GY173),$E173,$F173))-INDEX(INDIRECT(GY173),1,HE$28))*(10-INDEX(INDIRECT("times"&amp;GW$2),$F173,HE$28))/10</f>
        <v>0</v>
      </c>
      <c r="HF173" s="63">
        <f ca="1">IF(OR(INDEX(INDIRECT("times"&amp;GW$2),$F173,HF$28)&gt;10,INDEX(INDIRECT(GY173),$E173,$F173)="",INDEX(INDIRECT(GY173),$E173,$F173)&gt;=INDEX(INDIRECT(GY173),1,HF$28)),0,(INDEX(INDIRECT(GY173),$E173,$F173))-INDEX(INDIRECT(GY173),1,HF$28))*(10-INDEX(INDIRECT("times"&amp;GW$2),$F173,HF$28))/10</f>
        <v>0</v>
      </c>
      <c r="HG173" s="63">
        <f ca="1">IF(OR(INDEX(INDIRECT("times"&amp;GW$2),$F173,HG$28)&gt;10,INDEX(INDIRECT(GY173),$E173,$F173)="",INDEX(INDIRECT(GY173),$E173,$F173)&gt;=INDEX(INDIRECT(GY173),1,HG$28)),0,(INDEX(INDIRECT(GY173),$E173,$F173))-INDEX(INDIRECT(GY173),1,HG$28))*(10-INDEX(INDIRECT("times"&amp;GW$2),$F173,HG$28))/10</f>
        <v>0</v>
      </c>
      <c r="HH173" s="63">
        <f ca="1">IF(OR(INDEX(INDIRECT("times"&amp;GW$2),$F173,HH$28)&gt;10,INDEX(INDIRECT(GY173),$E173,$F173)="",INDEX(INDIRECT(GY173),$E173,$F173)&gt;=INDEX(INDIRECT(GY173),1,HH$28)),0,(INDEX(INDIRECT(GY173),$E173,$F173))-INDEX(INDIRECT(GY173),1,HH$28))*(10-INDEX(INDIRECT("times"&amp;GW$2),$F173,HH$28))/10</f>
        <v>0</v>
      </c>
      <c r="HI173" s="63">
        <f ca="1">IF(OR(INDEX(INDIRECT("times"&amp;GW$2),$F173,HI$28)&gt;10,INDEX(INDIRECT(GY173),$E173,$F173)="",INDEX(INDIRECT(GY173),$E173,$F173)&gt;=INDEX(INDIRECT(GY173),1,HI$28)),0,(INDEX(INDIRECT(GY173),$E173,$F173))-INDEX(INDIRECT(GY173),1,HI$28))*(10-INDEX(INDIRECT("times"&amp;GW$2),$F173,HI$28))/10</f>
        <v>0</v>
      </c>
      <c r="HJ173" s="63">
        <f ca="1">IF(OR(INDEX(INDIRECT("times"&amp;GW$2),$F173,HJ$28)&gt;10,INDEX(INDIRECT(GY173),$E173,$F173)="",INDEX(INDIRECT(GY173),$E173,$F173)&gt;=INDEX(INDIRECT(GY173),1,HJ$28)),0,(INDEX(INDIRECT(GY173),$E173,$F173))-INDEX(INDIRECT(GY173),1,HJ$28))*(10-INDEX(INDIRECT("times"&amp;GW$2),$F173,HJ$28))/10</f>
        <v>0</v>
      </c>
      <c r="HK173" s="63">
        <f ca="1">IF(OR(INDEX(INDIRECT("times"&amp;GW$2),$F173,HK$28)&gt;10,INDEX(INDIRECT(GY173),$E173,$F173)="",INDEX(INDIRECT(GY173),$E173,$F173)&gt;=INDEX(INDIRECT(GY173),1,HK$28)),0,(INDEX(INDIRECT(GY173),$E173,$F173))-INDEX(INDIRECT(GY173),1,HK$28))*(10-INDEX(INDIRECT("times"&amp;GW$2),$F173,HK$28))/10</f>
        <v>0</v>
      </c>
      <c r="HL173" s="63">
        <f ca="1">IF(OR(INDEX(INDIRECT("times"&amp;GW$2),$F173,HL$28)&gt;10,INDEX(INDIRECT(GY173),$E173,$F173)="",INDEX(INDIRECT(GY173),$E173,$F173)&gt;=INDEX(INDIRECT(GY173),1,HL$28)),0,(INDEX(INDIRECT(GY173),$E173,$F173))-INDEX(INDIRECT(GY173),1,HL$28))*(10-INDEX(INDIRECT("times"&amp;GW$2),$F173,HL$28))/10</f>
        <v>0</v>
      </c>
      <c r="HM173" s="63">
        <f ca="1">IF(OR(INDEX(INDIRECT("times"&amp;GW$2),$F173,HM$28)&gt;10,INDEX(INDIRECT(GY173),$E173,$F173)="",INDEX(INDIRECT(GY173),$E173,$F173)&gt;=INDEX(INDIRECT(GY173),1,HM$28)),0,(INDEX(INDIRECT(GY173),$E173,$F173))-INDEX(INDIRECT(GY173),1,HM$28))*(10-INDEX(INDIRECT("times"&amp;GW$2),$F173,HM$28))/10</f>
        <v>0</v>
      </c>
      <c r="HN173" s="63">
        <f ca="1">IF(OR(INDEX(INDIRECT("times"&amp;GW$2),$F173,HN$28)&gt;10,INDEX(INDIRECT(GY173),$E173,$F173)="",INDEX(INDIRECT(GY173),$E173,$F173)&gt;=INDEX(INDIRECT(GY173),1,HN$28)),0,(INDEX(INDIRECT(GY173),$E173,$F173))-INDEX(INDIRECT(GY173),1,HN$28))*(10-INDEX(INDIRECT("times"&amp;GW$2),$F173,HN$28))/10</f>
        <v>0</v>
      </c>
      <c r="HO173" s="63">
        <f ca="1">IF(OR(INDEX(INDIRECT("times"&amp;GW$2),$F173,HO$28)&gt;10,INDEX(INDIRECT(GY173),$E173,$F173)="",INDEX(INDIRECT(GY173),$E173,$F173)&gt;=INDEX(INDIRECT(GY173),1,HO$28)),0,(INDEX(INDIRECT(GY173),$E173,$F173))-INDEX(INDIRECT(GY173),1,HO$28))*(10-INDEX(INDIRECT("times"&amp;GW$2),$F173,HO$28))/10</f>
        <v>0</v>
      </c>
      <c r="HP173" s="63">
        <f ca="1">IF(OR(INDEX(INDIRECT("times"&amp;GW$2),$F173,HP$28)&gt;10,INDEX(INDIRECT(GY173),$E173,$F173)="",INDEX(INDIRECT(GY173),$E173,$F173)&gt;=INDEX(INDIRECT(GY173),1,HP$28)),0,(INDEX(INDIRECT(GY173),$E173,$F173))-INDEX(INDIRECT(GY173),1,HP$28))*(10-INDEX(INDIRECT("times"&amp;GW$2),$F173,HP$28))/10</f>
        <v>0</v>
      </c>
      <c r="HQ173" s="63">
        <f ca="1">IF(OR(INDEX(INDIRECT("times"&amp;GW$2),$F173,HQ$28)&gt;10,INDEX(INDIRECT(GY173),$E173,$F173)="",INDEX(INDIRECT(GY173),$E173,$F173)&gt;=INDEX(INDIRECT(GY173),1,HQ$28)),0,(INDEX(INDIRECT(GY173),$E173,$F173))-INDEX(INDIRECT(GY173),1,HQ$28))*(10-INDEX(INDIRECT("times"&amp;GW$2),$F173,HQ$28))/10</f>
        <v>0</v>
      </c>
      <c r="HR173" s="63">
        <f ca="1">IF(OR(INDEX(INDIRECT("times"&amp;GW$2),$F173,HR$28)&gt;10,INDEX(INDIRECT(GY173),$E173,$F173)="",INDEX(INDIRECT(GY173),$E173,$F173)&gt;=INDEX(INDIRECT(GY173),1,HR$28)),0,(INDEX(INDIRECT(GY173),$E173,$F173))-INDEX(INDIRECT(GY173),1,HR$28))*(10-INDEX(INDIRECT("times"&amp;GW$2),$F173,HR$28))/10</f>
        <v>0</v>
      </c>
      <c r="HS173" s="63">
        <f ca="1">IF(OR(INDEX(INDIRECT("times"&amp;GW$2),$F173,HS$28)&gt;10,INDEX(INDIRECT(GY173),$E173,$F173)="",INDEX(INDIRECT(GY173),$E173,$F173)&gt;=INDEX(INDIRECT(GY173),1,HS$28)),0,(INDEX(INDIRECT(GY173),$E173,$F173))-INDEX(INDIRECT(GY173),1,HS$28))*(10-INDEX(INDIRECT("times"&amp;GW$2),$F173,HS$28))/10</f>
        <v>0</v>
      </c>
      <c r="HT173" s="63">
        <f ca="1">IF(OR(INDEX(INDIRECT("times"&amp;GW$2),$F173,HT$28)&gt;10,INDEX(INDIRECT(GY173),$E173,$F173)="",INDEX(INDIRECT(GY173),$E173,$F173)&gt;=INDEX(INDIRECT(GY173),1,HT$28)),0,(INDEX(INDIRECT(GY173),$E173,$F173))-INDEX(INDIRECT(GY173),1,HT$28))*(10-INDEX(INDIRECT("times"&amp;GW$2),$F173,HT$28))/10</f>
        <v>0</v>
      </c>
      <c r="HU173" s="63">
        <f ca="1">IF(OR(INDEX(INDIRECT("times"&amp;GW$2),$F173,HU$28)&gt;10,INDEX(INDIRECT(GY173),$E173,$F173)="",INDEX(INDIRECT(GY173),$E173,$F173)&gt;=INDEX(INDIRECT(GY173),1,HU$28)),0,(INDEX(INDIRECT(GY173),$E173,$F173))-INDEX(INDIRECT(GY173),1,HU$28))*(10-INDEX(INDIRECT("times"&amp;GW$2),$F173,HU$28))/10</f>
        <v>0</v>
      </c>
      <c r="HV173" s="64">
        <f ca="1">IF(OR(INDEX(INDIRECT("times"&amp;GW$2),$F173,HV$28)&gt;10,INDEX(INDIRECT(GY173),$E173,$F173)="",INDEX(INDIRECT(GY173),$E173,$F173)&gt;=INDEX(INDIRECT(GY173),1,HV$28)),0,(INDEX(INDIRECT(GY173),$E173,$F173))-INDEX(INDIRECT(GY173),1,HV$28))*(10-INDEX(INDIRECT("times"&amp;GW$2),$F173,HV$28))/10</f>
        <v>0</v>
      </c>
      <c r="HW173" s="201">
        <v>5</v>
      </c>
    </row>
    <row r="174" spans="1:231" ht="15">
      <c r="A174" s="18" t="s">
        <v>215</v>
      </c>
      <c r="B174" s="122">
        <f>A131</f>
        <v>1</v>
      </c>
      <c r="C174" s="122" t="str">
        <f>A132</f>
        <v>work1834</v>
      </c>
      <c r="D174" s="210" t="str">
        <f t="shared" si="598"/>
        <v>core1_work1834</v>
      </c>
      <c r="E174" s="122">
        <v>5</v>
      </c>
      <c r="F174" s="33">
        <v>6</v>
      </c>
      <c r="G174" s="62">
        <f ca="1">IF(OR(INDEX(INDIRECT("times"&amp;B$2),$F174,G$28)&gt;10,INDEX(INDIRECT(D174),$E174,$F174)="",INDEX(INDIRECT(D174),$E174,$F174)&gt;=INDEX(INDIRECT(D174),1,G$28)),0,(INDEX(INDIRECT(D174),$E174,$F174))-INDEX(INDIRECT(D174),1,G$28))*(10-INDEX(INDIRECT("times"&amp;B$2),$F174,G$28))/10</f>
        <v>0</v>
      </c>
      <c r="H174" s="63">
        <f ca="1">IF(OR(INDEX(INDIRECT("times"&amp;B$2),$F174,H$28)&gt;10,INDEX(INDIRECT(D174),$E174,$F174)="",INDEX(INDIRECT(D174),$E174,$F174)&gt;=INDEX(INDIRECT(D174),1,H$28)),0,(INDEX(INDIRECT(D174),$E174,$F174))-INDEX(INDIRECT(D174),1,H$28))*(10-INDEX(INDIRECT("times"&amp;B$2),$F174,H$28))/10</f>
        <v>0</v>
      </c>
      <c r="I174" s="63">
        <f ca="1">IF(OR(INDEX(INDIRECT("times"&amp;B$2),$F174,I$28)&gt;10,INDEX(INDIRECT(D174),$E174,$F174)="",INDEX(INDIRECT(D174),$E174,$F174)&gt;=INDEX(INDIRECT(D174),1,I$28)),0,(INDEX(INDIRECT(D174),$E174,$F174))-INDEX(INDIRECT(D174),1,I$28))*(10-INDEX(INDIRECT("times"&amp;B$2),$F174,I$28))/10</f>
        <v>0</v>
      </c>
      <c r="J174" s="63">
        <f ca="1">IF(OR(INDEX(INDIRECT("times"&amp;B$2),$F174,J$28)&gt;10,INDEX(INDIRECT(D174),$E174,$F174)="",INDEX(INDIRECT(D174),$E174,$F174)&gt;=INDEX(INDIRECT(D174),1,J$28)),0,(INDEX(INDIRECT(D174),$E174,$F174))-INDEX(INDIRECT(D174),1,J$28))*(10-INDEX(INDIRECT("times"&amp;B$2),$F174,J$28))/10</f>
        <v>0</v>
      </c>
      <c r="K174" s="63">
        <f ca="1">IF(OR(INDEX(INDIRECT("times"&amp;B$2),$F174,K$28)&gt;10,INDEX(INDIRECT(D174),$E174,$F174)="",INDEX(INDIRECT(D174),$E174,$F174)&gt;=INDEX(INDIRECT(D174),1,K$28)),0,(INDEX(INDIRECT(D174),$E174,$F174))-INDEX(INDIRECT(D174),1,K$28))*(10-INDEX(INDIRECT("times"&amp;B$2),$F174,K$28))/10</f>
        <v>0</v>
      </c>
      <c r="L174" s="63">
        <f ca="1">IF(OR(INDEX(INDIRECT("times"&amp;B$2),$F174,L$28)&gt;10,INDEX(INDIRECT(D174),$E174,$F174)="",INDEX(INDIRECT(D174),$E174,$F174)&gt;=INDEX(INDIRECT(D174),1,L$28)),0,(INDEX(INDIRECT(D174),$E174,$F174))-INDEX(INDIRECT(D174),1,L$28))*(10-INDEX(INDIRECT("times"&amp;B$2),$F174,L$28))/10</f>
        <v>0</v>
      </c>
      <c r="M174" s="63">
        <f ca="1">IF(OR(INDEX(INDIRECT("times"&amp;B$2),$F174,M$28)&gt;10,INDEX(INDIRECT(D174),$E174,$F174)="",INDEX(INDIRECT(D174),$E174,$F174)&gt;=INDEX(INDIRECT(D174),1,M$28)),0,(INDEX(INDIRECT(D174),$E174,$F174))-INDEX(INDIRECT(D174),1,M$28))*(10-INDEX(INDIRECT("times"&amp;B$2),$F174,M$28))/10</f>
        <v>0</v>
      </c>
      <c r="N174" s="63">
        <f ca="1">IF(OR(INDEX(INDIRECT("times"&amp;B$2),$F174,N$28)&gt;10,INDEX(INDIRECT(D174),$E174,$F174)="",INDEX(INDIRECT(D174),$E174,$F174)&gt;=INDEX(INDIRECT(D174),1,N$28)),0,(INDEX(INDIRECT(D174),$E174,$F174))-INDEX(INDIRECT(D174),1,N$28))*(10-INDEX(INDIRECT("times"&amp;B$2),$F174,N$28))/10</f>
        <v>0</v>
      </c>
      <c r="O174" s="63">
        <f ca="1">IF(OR(INDEX(INDIRECT("times"&amp;B$2),$F174,O$28)&gt;10,INDEX(INDIRECT(D174),$E174,$F174)="",INDEX(INDIRECT(D174),$E174,$F174)&gt;=INDEX(INDIRECT(D174),1,O$28)),0,(INDEX(INDIRECT(D174),$E174,$F174))-INDEX(INDIRECT(D174),1,O$28))*(10-INDEX(INDIRECT("times"&amp;B$2),$F174,O$28))/10</f>
        <v>0</v>
      </c>
      <c r="P174" s="63">
        <f ca="1">IF(OR(INDEX(INDIRECT("times"&amp;B$2),$F174,P$28)&gt;10,INDEX(INDIRECT(D174),$E174,$F174)="",INDEX(INDIRECT(D174),$E174,$F174)&gt;=INDEX(INDIRECT(D174),1,P$28)),0,(INDEX(INDIRECT(D174),$E174,$F174))-INDEX(INDIRECT(D174),1,P$28))*(10-INDEX(INDIRECT("times"&amp;B$2),$F174,P$28))/10</f>
        <v>0</v>
      </c>
      <c r="Q174" s="63">
        <f ca="1">IF(OR(INDEX(INDIRECT("times"&amp;B$2),$F174,Q$28)&gt;10,INDEX(INDIRECT(D174),$E174,$F174)="",INDEX(INDIRECT(D174),$E174,$F174)&gt;=INDEX(INDIRECT(D174),1,Q$28)),0,(INDEX(INDIRECT(D174),$E174,$F174))-INDEX(INDIRECT(D174),1,Q$28))*(10-INDEX(INDIRECT("times"&amp;B$2),$F174,Q$28))/10</f>
        <v>0</v>
      </c>
      <c r="R174" s="63">
        <f ca="1">IF(OR(INDEX(INDIRECT("times"&amp;B$2),$F174,R$28)&gt;10,INDEX(INDIRECT(D174),$E174,$F174)="",INDEX(INDIRECT(D174),$E174,$F174)&gt;=INDEX(INDIRECT(D174),1,R$28)),0,(INDEX(INDIRECT(D174),$E174,$F174))-INDEX(INDIRECT(D174),1,R$28))*(10-INDEX(INDIRECT("times"&amp;B$2),$F174,R$28))/10</f>
        <v>0</v>
      </c>
      <c r="S174" s="63">
        <f ca="1">IF(OR(INDEX(INDIRECT("times"&amp;B$2),$F174,S$28)&gt;10,INDEX(INDIRECT(D174),$E174,$F174)="",INDEX(INDIRECT(D174),$E174,$F174)&gt;=INDEX(INDIRECT(D174),1,S$28)),0,(INDEX(INDIRECT(D174),$E174,$F174))-INDEX(INDIRECT(D174),1,S$28))*(10-INDEX(INDIRECT("times"&amp;B$2),$F174,S$28))/10</f>
        <v>0</v>
      </c>
      <c r="T174" s="63">
        <f ca="1">IF(OR(INDEX(INDIRECT("times"&amp;B$2),$F174,T$28)&gt;10,INDEX(INDIRECT(D174),$E174,$F174)="",INDEX(INDIRECT(D174),$E174,$F174)&gt;=INDEX(INDIRECT(D174),1,T$28)),0,(INDEX(INDIRECT(D174),$E174,$F174))-INDEX(INDIRECT(D174),1,T$28))*(10-INDEX(INDIRECT("times"&amp;B$2),$F174,T$28))/10</f>
        <v>0</v>
      </c>
      <c r="U174" s="63">
        <f ca="1">IF(OR(INDEX(INDIRECT("times"&amp;B$2),$F174,U$28)&gt;10,INDEX(INDIRECT(D174),$E174,$F174)="",INDEX(INDIRECT(D174),$E174,$F174)&gt;=INDEX(INDIRECT(D174),1,U$28)),0,(INDEX(INDIRECT(D174),$E174,$F174))-INDEX(INDIRECT(D174),1,U$28))*(10-INDEX(INDIRECT("times"&amp;B$2),$F174,U$28))/10</f>
        <v>0</v>
      </c>
      <c r="V174" s="63">
        <f ca="1">IF(OR(INDEX(INDIRECT("times"&amp;B$2),$F174,V$28)&gt;10,INDEX(INDIRECT(D174),$E174,$F174)="",INDEX(INDIRECT(D174),$E174,$F174)&gt;=INDEX(INDIRECT(D174),1,V$28)),0,(INDEX(INDIRECT(D174),$E174,$F174))-INDEX(INDIRECT(D174),1,V$28))*(10-INDEX(INDIRECT("times"&amp;B$2),$F174,V$28))/10</f>
        <v>0</v>
      </c>
      <c r="W174" s="63">
        <f ca="1">IF(OR(INDEX(INDIRECT("times"&amp;B$2),$F174,W$28)&gt;10,INDEX(INDIRECT(D174),$E174,$F174)="",INDEX(INDIRECT(D174),$E174,$F174)&gt;=INDEX(INDIRECT(D174),1,W$28)),0,(INDEX(INDIRECT(D174),$E174,$F174))-INDEX(INDIRECT(D174),1,W$28))*(10-INDEX(INDIRECT("times"&amp;B$2),$F174,W$28))/10</f>
        <v>0</v>
      </c>
      <c r="X174" s="63">
        <f ca="1">IF(OR(INDEX(INDIRECT("times"&amp;B$2),$F174,X$28)&gt;10,INDEX(INDIRECT(D174),$E174,$F174)="",INDEX(INDIRECT(D174),$E174,$F174)&gt;=INDEX(INDIRECT(D174),1,X$28)),0,(INDEX(INDIRECT(D174),$E174,$F174))-INDEX(INDIRECT(D174),1,X$28))*(10-INDEX(INDIRECT("times"&amp;B$2),$F174,X$28))/10</f>
        <v>0</v>
      </c>
      <c r="Y174" s="63">
        <f ca="1">IF(OR(INDEX(INDIRECT("times"&amp;B$2),$F174,Y$28)&gt;10,INDEX(INDIRECT(D174),$E174,$F174)="",INDEX(INDIRECT(D174),$E174,$F174)&gt;=INDEX(INDIRECT(D174),1,Y$28)),0,(INDEX(INDIRECT(D174),$E174,$F174))-INDEX(INDIRECT(D174),1,Y$28))*(10-INDEX(INDIRECT("times"&amp;B$2),$F174,Y$28))/10</f>
        <v>0</v>
      </c>
      <c r="Z174" s="63">
        <f ca="1">IF(OR(INDEX(INDIRECT("times"&amp;B$2),$F174,Z$28)&gt;10,INDEX(INDIRECT(D174),$E174,$F174)="",INDEX(INDIRECT(D174),$E174,$F174)&gt;=INDEX(INDIRECT(D174),1,Z$28)),0,(INDEX(INDIRECT(D174),$E174,$F174))-INDEX(INDIRECT(D174),1,Z$28))*(10-INDEX(INDIRECT("times"&amp;B$2),$F174,Z$28))/10</f>
        <v>0</v>
      </c>
      <c r="AA174" s="64">
        <f ca="1">IF(OR(INDEX(INDIRECT("times"&amp;B$2),$F174,AA$28)&gt;10,INDEX(INDIRECT(D174),$E174,$F174)="",INDEX(INDIRECT(D174),$E174,$F174)&gt;=INDEX(INDIRECT(D174),1,AA$28)),0,(INDEX(INDIRECT(D174),$E174,$F174))-INDEX(INDIRECT(D174),1,AA$28))*(10-INDEX(INDIRECT("times"&amp;B$2),$F174,AA$28))/10</f>
        <v>0</v>
      </c>
      <c r="AB174" s="201">
        <v>6</v>
      </c>
      <c r="AD174" s="18" t="s">
        <v>215</v>
      </c>
      <c r="AE174" s="122">
        <f>AD131</f>
        <v>1</v>
      </c>
      <c r="AF174" s="122" t="str">
        <f>AD132</f>
        <v>shop1834</v>
      </c>
      <c r="AG174" s="210" t="str">
        <f t="shared" si="599"/>
        <v>core1_shop1834</v>
      </c>
      <c r="AH174" s="122">
        <v>5</v>
      </c>
      <c r="AI174" s="33">
        <v>6</v>
      </c>
      <c r="AJ174" s="62">
        <f ca="1">IF(OR(INDEX(INDIRECT("times"&amp;AE$2),$F174,AJ$28)&gt;10,INDEX(INDIRECT(AG174),$E174,$F174)="",INDEX(INDIRECT(AG174),$E174,$F174)&gt;=INDEX(INDIRECT(AG174),1,AJ$28)),0,(INDEX(INDIRECT(AG174),$E174,$F174))-INDEX(INDIRECT(AG174),1,AJ$28))*(10-INDEX(INDIRECT("times"&amp;AE$2),$F174,AJ$28))/10</f>
        <v>0</v>
      </c>
      <c r="AK174" s="63">
        <f ca="1">IF(OR(INDEX(INDIRECT("times"&amp;AE$2),$F174,AK$28)&gt;10,INDEX(INDIRECT(AG174),$E174,$F174)="",INDEX(INDIRECT(AG174),$E174,$F174)&gt;=INDEX(INDIRECT(AG174),1,AK$28)),0,(INDEX(INDIRECT(AG174),$E174,$F174))-INDEX(INDIRECT(AG174),1,AK$28))*(10-INDEX(INDIRECT("times"&amp;AE$2),$F174,AK$28))/10</f>
        <v>0</v>
      </c>
      <c r="AL174" s="63">
        <f ca="1">IF(OR(INDEX(INDIRECT("times"&amp;AE$2),$F174,AL$28)&gt;10,INDEX(INDIRECT(AG174),$E174,$F174)="",INDEX(INDIRECT(AG174),$E174,$F174)&gt;=INDEX(INDIRECT(AG174),1,AL$28)),0,(INDEX(INDIRECT(AG174),$E174,$F174))-INDEX(INDIRECT(AG174),1,AL$28))*(10-INDEX(INDIRECT("times"&amp;AE$2),$F174,AL$28))/10</f>
        <v>0</v>
      </c>
      <c r="AM174" s="63">
        <f ca="1">IF(OR(INDEX(INDIRECT("times"&amp;AE$2),$F174,AM$28)&gt;10,INDEX(INDIRECT(AG174),$E174,$F174)="",INDEX(INDIRECT(AG174),$E174,$F174)&gt;=INDEX(INDIRECT(AG174),1,AM$28)),0,(INDEX(INDIRECT(AG174),$E174,$F174))-INDEX(INDIRECT(AG174),1,AM$28))*(10-INDEX(INDIRECT("times"&amp;AE$2),$F174,AM$28))/10</f>
        <v>0</v>
      </c>
      <c r="AN174" s="63">
        <f ca="1">IF(OR(INDEX(INDIRECT("times"&amp;AE$2),$F174,AN$28)&gt;10,INDEX(INDIRECT(AG174),$E174,$F174)="",INDEX(INDIRECT(AG174),$E174,$F174)&gt;=INDEX(INDIRECT(AG174),1,AN$28)),0,(INDEX(INDIRECT(AG174),$E174,$F174))-INDEX(INDIRECT(AG174),1,AN$28))*(10-INDEX(INDIRECT("times"&amp;AE$2),$F174,AN$28))/10</f>
        <v>0</v>
      </c>
      <c r="AO174" s="63">
        <f ca="1">IF(OR(INDEX(INDIRECT("times"&amp;AE$2),$F174,AO$28)&gt;10,INDEX(INDIRECT(AG174),$E174,$F174)="",INDEX(INDIRECT(AG174),$E174,$F174)&gt;=INDEX(INDIRECT(AG174),1,AO$28)),0,(INDEX(INDIRECT(AG174),$E174,$F174))-INDEX(INDIRECT(AG174),1,AO$28))*(10-INDEX(INDIRECT("times"&amp;AE$2),$F174,AO$28))/10</f>
        <v>0</v>
      </c>
      <c r="AP174" s="63">
        <f ca="1">IF(OR(INDEX(INDIRECT("times"&amp;AE$2),$F174,AP$28)&gt;10,INDEX(INDIRECT(AG174),$E174,$F174)="",INDEX(INDIRECT(AG174),$E174,$F174)&gt;=INDEX(INDIRECT(AG174),1,AP$28)),0,(INDEX(INDIRECT(AG174),$E174,$F174))-INDEX(INDIRECT(AG174),1,AP$28))*(10-INDEX(INDIRECT("times"&amp;AE$2),$F174,AP$28))/10</f>
        <v>0</v>
      </c>
      <c r="AQ174" s="63">
        <f ca="1">IF(OR(INDEX(INDIRECT("times"&amp;AE$2),$F174,AQ$28)&gt;10,INDEX(INDIRECT(AG174),$E174,$F174)="",INDEX(INDIRECT(AG174),$E174,$F174)&gt;=INDEX(INDIRECT(AG174),1,AQ$28)),0,(INDEX(INDIRECT(AG174),$E174,$F174))-INDEX(INDIRECT(AG174),1,AQ$28))*(10-INDEX(INDIRECT("times"&amp;AE$2),$F174,AQ$28))/10</f>
        <v>0</v>
      </c>
      <c r="AR174" s="63">
        <f ca="1">IF(OR(INDEX(INDIRECT("times"&amp;AE$2),$F174,AR$28)&gt;10,INDEX(INDIRECT(AG174),$E174,$F174)="",INDEX(INDIRECT(AG174),$E174,$F174)&gt;=INDEX(INDIRECT(AG174),1,AR$28)),0,(INDEX(INDIRECT(AG174),$E174,$F174))-INDEX(INDIRECT(AG174),1,AR$28))*(10-INDEX(INDIRECT("times"&amp;AE$2),$F174,AR$28))/10</f>
        <v>0</v>
      </c>
      <c r="AS174" s="63">
        <f ca="1">IF(OR(INDEX(INDIRECT("times"&amp;AE$2),$F174,AS$28)&gt;10,INDEX(INDIRECT(AG174),$E174,$F174)="",INDEX(INDIRECT(AG174),$E174,$F174)&gt;=INDEX(INDIRECT(AG174),1,AS$28)),0,(INDEX(INDIRECT(AG174),$E174,$F174))-INDEX(INDIRECT(AG174),1,AS$28))*(10-INDEX(INDIRECT("times"&amp;AE$2),$F174,AS$28))/10</f>
        <v>0</v>
      </c>
      <c r="AT174" s="63">
        <f ca="1">IF(OR(INDEX(INDIRECT("times"&amp;AE$2),$F174,AT$28)&gt;10,INDEX(INDIRECT(AG174),$E174,$F174)="",INDEX(INDIRECT(AG174),$E174,$F174)&gt;=INDEX(INDIRECT(AG174),1,AT$28)),0,(INDEX(INDIRECT(AG174),$E174,$F174))-INDEX(INDIRECT(AG174),1,AT$28))*(10-INDEX(INDIRECT("times"&amp;AE$2),$F174,AT$28))/10</f>
        <v>0</v>
      </c>
      <c r="AU174" s="63">
        <f ca="1">IF(OR(INDEX(INDIRECT("times"&amp;AE$2),$F174,AU$28)&gt;10,INDEX(INDIRECT(AG174),$E174,$F174)="",INDEX(INDIRECT(AG174),$E174,$F174)&gt;=INDEX(INDIRECT(AG174),1,AU$28)),0,(INDEX(INDIRECT(AG174),$E174,$F174))-INDEX(INDIRECT(AG174),1,AU$28))*(10-INDEX(INDIRECT("times"&amp;AE$2),$F174,AU$28))/10</f>
        <v>0</v>
      </c>
      <c r="AV174" s="63">
        <f ca="1">IF(OR(INDEX(INDIRECT("times"&amp;AE$2),$F174,AV$28)&gt;10,INDEX(INDIRECT(AG174),$E174,$F174)="",INDEX(INDIRECT(AG174),$E174,$F174)&gt;=INDEX(INDIRECT(AG174),1,AV$28)),0,(INDEX(INDIRECT(AG174),$E174,$F174))-INDEX(INDIRECT(AG174),1,AV$28))*(10-INDEX(INDIRECT("times"&amp;AE$2),$F174,AV$28))/10</f>
        <v>0</v>
      </c>
      <c r="AW174" s="63">
        <f ca="1">IF(OR(INDEX(INDIRECT("times"&amp;AE$2),$F174,AW$28)&gt;10,INDEX(INDIRECT(AG174),$E174,$F174)="",INDEX(INDIRECT(AG174),$E174,$F174)&gt;=INDEX(INDIRECT(AG174),1,AW$28)),0,(INDEX(INDIRECT(AG174),$E174,$F174))-INDEX(INDIRECT(AG174),1,AW$28))*(10-INDEX(INDIRECT("times"&amp;AE$2),$F174,AW$28))/10</f>
        <v>0</v>
      </c>
      <c r="AX174" s="63">
        <f ca="1">IF(OR(INDEX(INDIRECT("times"&amp;AE$2),$F174,AX$28)&gt;10,INDEX(INDIRECT(AG174),$E174,$F174)="",INDEX(INDIRECT(AG174),$E174,$F174)&gt;=INDEX(INDIRECT(AG174),1,AX$28)),0,(INDEX(INDIRECT(AG174),$E174,$F174))-INDEX(INDIRECT(AG174),1,AX$28))*(10-INDEX(INDIRECT("times"&amp;AE$2),$F174,AX$28))/10</f>
        <v>0</v>
      </c>
      <c r="AY174" s="63">
        <f ca="1">IF(OR(INDEX(INDIRECT("times"&amp;AE$2),$F174,AY$28)&gt;10,INDEX(INDIRECT(AG174),$E174,$F174)="",INDEX(INDIRECT(AG174),$E174,$F174)&gt;=INDEX(INDIRECT(AG174),1,AY$28)),0,(INDEX(INDIRECT(AG174),$E174,$F174))-INDEX(INDIRECT(AG174),1,AY$28))*(10-INDEX(INDIRECT("times"&amp;AE$2),$F174,AY$28))/10</f>
        <v>0</v>
      </c>
      <c r="AZ174" s="63">
        <f ca="1">IF(OR(INDEX(INDIRECT("times"&amp;AE$2),$F174,AZ$28)&gt;10,INDEX(INDIRECT(AG174),$E174,$F174)="",INDEX(INDIRECT(AG174),$E174,$F174)&gt;=INDEX(INDIRECT(AG174),1,AZ$28)),0,(INDEX(INDIRECT(AG174),$E174,$F174))-INDEX(INDIRECT(AG174),1,AZ$28))*(10-INDEX(INDIRECT("times"&amp;AE$2),$F174,AZ$28))/10</f>
        <v>0</v>
      </c>
      <c r="BA174" s="63">
        <f ca="1">IF(OR(INDEX(INDIRECT("times"&amp;AE$2),$F174,BA$28)&gt;10,INDEX(INDIRECT(AG174),$E174,$F174)="",INDEX(INDIRECT(AG174),$E174,$F174)&gt;=INDEX(INDIRECT(AG174),1,BA$28)),0,(INDEX(INDIRECT(AG174),$E174,$F174))-INDEX(INDIRECT(AG174),1,BA$28))*(10-INDEX(INDIRECT("times"&amp;AE$2),$F174,BA$28))/10</f>
        <v>0</v>
      </c>
      <c r="BB174" s="63">
        <f ca="1">IF(OR(INDEX(INDIRECT("times"&amp;AE$2),$F174,BB$28)&gt;10,INDEX(INDIRECT(AG174),$E174,$F174)="",INDEX(INDIRECT(AG174),$E174,$F174)&gt;=INDEX(INDIRECT(AG174),1,BB$28)),0,(INDEX(INDIRECT(AG174),$E174,$F174))-INDEX(INDIRECT(AG174),1,BB$28))*(10-INDEX(INDIRECT("times"&amp;AE$2),$F174,BB$28))/10</f>
        <v>0</v>
      </c>
      <c r="BC174" s="63">
        <f ca="1">IF(OR(INDEX(INDIRECT("times"&amp;AE$2),$F174,BC$28)&gt;10,INDEX(INDIRECT(AG174),$E174,$F174)="",INDEX(INDIRECT(AG174),$E174,$F174)&gt;=INDEX(INDIRECT(AG174),1,BC$28)),0,(INDEX(INDIRECT(AG174),$E174,$F174))-INDEX(INDIRECT(AG174),1,BC$28))*(10-INDEX(INDIRECT("times"&amp;AE$2),$F174,BC$28))/10</f>
        <v>0</v>
      </c>
      <c r="BD174" s="64">
        <f ca="1">IF(OR(INDEX(INDIRECT("times"&amp;AE$2),$F174,BD$28)&gt;10,INDEX(INDIRECT(AG174),$E174,$F174)="",INDEX(INDIRECT(AG174),$E174,$F174)&gt;=INDEX(INDIRECT(AG174),1,BD$28)),0,(INDEX(INDIRECT(AG174),$E174,$F174))-INDEX(INDIRECT(AG174),1,BD$28))*(10-INDEX(INDIRECT("times"&amp;AE$2),$F174,BD$28))/10</f>
        <v>0</v>
      </c>
      <c r="BE174" s="201">
        <v>6</v>
      </c>
      <c r="BG174" s="18" t="s">
        <v>215</v>
      </c>
      <c r="BH174" s="122">
        <f>BG131</f>
        <v>1</v>
      </c>
      <c r="BI174" s="122" t="str">
        <f>BG132</f>
        <v>lei1834</v>
      </c>
      <c r="BJ174" s="210" t="str">
        <f t="shared" si="600"/>
        <v>core1_lei1834</v>
      </c>
      <c r="BK174" s="122">
        <v>5</v>
      </c>
      <c r="BL174" s="33">
        <v>6</v>
      </c>
      <c r="BM174" s="62">
        <f ca="1">IF(OR(INDEX(INDIRECT("times"&amp;BH$2),$F174,BM$28)&gt;10,INDEX(INDIRECT(BJ174),$E174,$F174)="",INDEX(INDIRECT(BJ174),$E174,$F174)&gt;=INDEX(INDIRECT(BJ174),1,BM$28)),0,(INDEX(INDIRECT(BJ174),$E174,$F174))-INDEX(INDIRECT(BJ174),1,BM$28))*(10-INDEX(INDIRECT("times"&amp;BH$2),$F174,BM$28))/10</f>
        <v>0</v>
      </c>
      <c r="BN174" s="63">
        <f ca="1">IF(OR(INDEX(INDIRECT("times"&amp;BH$2),$F174,BN$28)&gt;10,INDEX(INDIRECT(BJ174),$E174,$F174)="",INDEX(INDIRECT(BJ174),$E174,$F174)&gt;=INDEX(INDIRECT(BJ174),1,BN$28)),0,(INDEX(INDIRECT(BJ174),$E174,$F174))-INDEX(INDIRECT(BJ174),1,BN$28))*(10-INDEX(INDIRECT("times"&amp;BH$2),$F174,BN$28))/10</f>
        <v>0</v>
      </c>
      <c r="BO174" s="63">
        <f ca="1">IF(OR(INDEX(INDIRECT("times"&amp;BH$2),$F174,BO$28)&gt;10,INDEX(INDIRECT(BJ174),$E174,$F174)="",INDEX(INDIRECT(BJ174),$E174,$F174)&gt;=INDEX(INDIRECT(BJ174),1,BO$28)),0,(INDEX(INDIRECT(BJ174),$E174,$F174))-INDEX(INDIRECT(BJ174),1,BO$28))*(10-INDEX(INDIRECT("times"&amp;BH$2),$F174,BO$28))/10</f>
        <v>0</v>
      </c>
      <c r="BP174" s="63">
        <f ca="1">IF(OR(INDEX(INDIRECT("times"&amp;BH$2),$F174,BP$28)&gt;10,INDEX(INDIRECT(BJ174),$E174,$F174)="",INDEX(INDIRECT(BJ174),$E174,$F174)&gt;=INDEX(INDIRECT(BJ174),1,BP$28)),0,(INDEX(INDIRECT(BJ174),$E174,$F174))-INDEX(INDIRECT(BJ174),1,BP$28))*(10-INDEX(INDIRECT("times"&amp;BH$2),$F174,BP$28))/10</f>
        <v>0</v>
      </c>
      <c r="BQ174" s="63">
        <f ca="1">IF(OR(INDEX(INDIRECT("times"&amp;BH$2),$F174,BQ$28)&gt;10,INDEX(INDIRECT(BJ174),$E174,$F174)="",INDEX(INDIRECT(BJ174),$E174,$F174)&gt;=INDEX(INDIRECT(BJ174),1,BQ$28)),0,(INDEX(INDIRECT(BJ174),$E174,$F174))-INDEX(INDIRECT(BJ174),1,BQ$28))*(10-INDEX(INDIRECT("times"&amp;BH$2),$F174,BQ$28))/10</f>
        <v>0</v>
      </c>
      <c r="BR174" s="63">
        <f ca="1">IF(OR(INDEX(INDIRECT("times"&amp;BH$2),$F174,BR$28)&gt;10,INDEX(INDIRECT(BJ174),$E174,$F174)="",INDEX(INDIRECT(BJ174),$E174,$F174)&gt;=INDEX(INDIRECT(BJ174),1,BR$28)),0,(INDEX(INDIRECT(BJ174),$E174,$F174))-INDEX(INDIRECT(BJ174),1,BR$28))*(10-INDEX(INDIRECT("times"&amp;BH$2),$F174,BR$28))/10</f>
        <v>0</v>
      </c>
      <c r="BS174" s="63">
        <f ca="1">IF(OR(INDEX(INDIRECT("times"&amp;BH$2),$F174,BS$28)&gt;10,INDEX(INDIRECT(BJ174),$E174,$F174)="",INDEX(INDIRECT(BJ174),$E174,$F174)&gt;=INDEX(INDIRECT(BJ174),1,BS$28)),0,(INDEX(INDIRECT(BJ174),$E174,$F174))-INDEX(INDIRECT(BJ174),1,BS$28))*(10-INDEX(INDIRECT("times"&amp;BH$2),$F174,BS$28))/10</f>
        <v>0</v>
      </c>
      <c r="BT174" s="63">
        <f ca="1">IF(OR(INDEX(INDIRECT("times"&amp;BH$2),$F174,BT$28)&gt;10,INDEX(INDIRECT(BJ174),$E174,$F174)="",INDEX(INDIRECT(BJ174),$E174,$F174)&gt;=INDEX(INDIRECT(BJ174),1,BT$28)),0,(INDEX(INDIRECT(BJ174),$E174,$F174))-INDEX(INDIRECT(BJ174),1,BT$28))*(10-INDEX(INDIRECT("times"&amp;BH$2),$F174,BT$28))/10</f>
        <v>0</v>
      </c>
      <c r="BU174" s="63">
        <f ca="1">IF(OR(INDEX(INDIRECT("times"&amp;BH$2),$F174,BU$28)&gt;10,INDEX(INDIRECT(BJ174),$E174,$F174)="",INDEX(INDIRECT(BJ174),$E174,$F174)&gt;=INDEX(INDIRECT(BJ174),1,BU$28)),0,(INDEX(INDIRECT(BJ174),$E174,$F174))-INDEX(INDIRECT(BJ174),1,BU$28))*(10-INDEX(INDIRECT("times"&amp;BH$2),$F174,BU$28))/10</f>
        <v>0</v>
      </c>
      <c r="BV174" s="63">
        <f ca="1">IF(OR(INDEX(INDIRECT("times"&amp;BH$2),$F174,BV$28)&gt;10,INDEX(INDIRECT(BJ174),$E174,$F174)="",INDEX(INDIRECT(BJ174),$E174,$F174)&gt;=INDEX(INDIRECT(BJ174),1,BV$28)),0,(INDEX(INDIRECT(BJ174),$E174,$F174))-INDEX(INDIRECT(BJ174),1,BV$28))*(10-INDEX(INDIRECT("times"&amp;BH$2),$F174,BV$28))/10</f>
        <v>0</v>
      </c>
      <c r="BW174" s="63">
        <f ca="1">IF(OR(INDEX(INDIRECT("times"&amp;BH$2),$F174,BW$28)&gt;10,INDEX(INDIRECT(BJ174),$E174,$F174)="",INDEX(INDIRECT(BJ174),$E174,$F174)&gt;=INDEX(INDIRECT(BJ174),1,BW$28)),0,(INDEX(INDIRECT(BJ174),$E174,$F174))-INDEX(INDIRECT(BJ174),1,BW$28))*(10-INDEX(INDIRECT("times"&amp;BH$2),$F174,BW$28))/10</f>
        <v>0</v>
      </c>
      <c r="BX174" s="63">
        <f ca="1">IF(OR(INDEX(INDIRECT("times"&amp;BH$2),$F174,BX$28)&gt;10,INDEX(INDIRECT(BJ174),$E174,$F174)="",INDEX(INDIRECT(BJ174),$E174,$F174)&gt;=INDEX(INDIRECT(BJ174),1,BX$28)),0,(INDEX(INDIRECT(BJ174),$E174,$F174))-INDEX(INDIRECT(BJ174),1,BX$28))*(10-INDEX(INDIRECT("times"&amp;BH$2),$F174,BX$28))/10</f>
        <v>0</v>
      </c>
      <c r="BY174" s="63">
        <f ca="1">IF(OR(INDEX(INDIRECT("times"&amp;BH$2),$F174,BY$28)&gt;10,INDEX(INDIRECT(BJ174),$E174,$F174)="",INDEX(INDIRECT(BJ174),$E174,$F174)&gt;=INDEX(INDIRECT(BJ174),1,BY$28)),0,(INDEX(INDIRECT(BJ174),$E174,$F174))-INDEX(INDIRECT(BJ174),1,BY$28))*(10-INDEX(INDIRECT("times"&amp;BH$2),$F174,BY$28))/10</f>
        <v>0</v>
      </c>
      <c r="BZ174" s="63">
        <f ca="1">IF(OR(INDEX(INDIRECT("times"&amp;BH$2),$F174,BZ$28)&gt;10,INDEX(INDIRECT(BJ174),$E174,$F174)="",INDEX(INDIRECT(BJ174),$E174,$F174)&gt;=INDEX(INDIRECT(BJ174),1,BZ$28)),0,(INDEX(INDIRECT(BJ174),$E174,$F174))-INDEX(INDIRECT(BJ174),1,BZ$28))*(10-INDEX(INDIRECT("times"&amp;BH$2),$F174,BZ$28))/10</f>
        <v>0</v>
      </c>
      <c r="CA174" s="63">
        <f ca="1">IF(OR(INDEX(INDIRECT("times"&amp;BH$2),$F174,CA$28)&gt;10,INDEX(INDIRECT(BJ174),$E174,$F174)="",INDEX(INDIRECT(BJ174),$E174,$F174)&gt;=INDEX(INDIRECT(BJ174),1,CA$28)),0,(INDEX(INDIRECT(BJ174),$E174,$F174))-INDEX(INDIRECT(BJ174),1,CA$28))*(10-INDEX(INDIRECT("times"&amp;BH$2),$F174,CA$28))/10</f>
        <v>0</v>
      </c>
      <c r="CB174" s="63">
        <f ca="1">IF(OR(INDEX(INDIRECT("times"&amp;BH$2),$F174,CB$28)&gt;10,INDEX(INDIRECT(BJ174),$E174,$F174)="",INDEX(INDIRECT(BJ174),$E174,$F174)&gt;=INDEX(INDIRECT(BJ174),1,CB$28)),0,(INDEX(INDIRECT(BJ174),$E174,$F174))-INDEX(INDIRECT(BJ174),1,CB$28))*(10-INDEX(INDIRECT("times"&amp;BH$2),$F174,CB$28))/10</f>
        <v>0</v>
      </c>
      <c r="CC174" s="63">
        <f ca="1">IF(OR(INDEX(INDIRECT("times"&amp;BH$2),$F174,CC$28)&gt;10,INDEX(INDIRECT(BJ174),$E174,$F174)="",INDEX(INDIRECT(BJ174),$E174,$F174)&gt;=INDEX(INDIRECT(BJ174),1,CC$28)),0,(INDEX(INDIRECT(BJ174),$E174,$F174))-INDEX(INDIRECT(BJ174),1,CC$28))*(10-INDEX(INDIRECT("times"&amp;BH$2),$F174,CC$28))/10</f>
        <v>0</v>
      </c>
      <c r="CD174" s="63">
        <f ca="1">IF(OR(INDEX(INDIRECT("times"&amp;BH$2),$F174,CD$28)&gt;10,INDEX(INDIRECT(BJ174),$E174,$F174)="",INDEX(INDIRECT(BJ174),$E174,$F174)&gt;=INDEX(INDIRECT(BJ174),1,CD$28)),0,(INDEX(INDIRECT(BJ174),$E174,$F174))-INDEX(INDIRECT(BJ174),1,CD$28))*(10-INDEX(INDIRECT("times"&amp;BH$2),$F174,CD$28))/10</f>
        <v>0</v>
      </c>
      <c r="CE174" s="63">
        <f ca="1">IF(OR(INDEX(INDIRECT("times"&amp;BH$2),$F174,CE$28)&gt;10,INDEX(INDIRECT(BJ174),$E174,$F174)="",INDEX(INDIRECT(BJ174),$E174,$F174)&gt;=INDEX(INDIRECT(BJ174),1,CE$28)),0,(INDEX(INDIRECT(BJ174),$E174,$F174))-INDEX(INDIRECT(BJ174),1,CE$28))*(10-INDEX(INDIRECT("times"&amp;BH$2),$F174,CE$28))/10</f>
        <v>0</v>
      </c>
      <c r="CF174" s="63">
        <f ca="1">IF(OR(INDEX(INDIRECT("times"&amp;BH$2),$F174,CF$28)&gt;10,INDEX(INDIRECT(BJ174),$E174,$F174)="",INDEX(INDIRECT(BJ174),$E174,$F174)&gt;=INDEX(INDIRECT(BJ174),1,CF$28)),0,(INDEX(INDIRECT(BJ174),$E174,$F174))-INDEX(INDIRECT(BJ174),1,CF$28))*(10-INDEX(INDIRECT("times"&amp;BH$2),$F174,CF$28))/10</f>
        <v>0</v>
      </c>
      <c r="CG174" s="64">
        <f ca="1">IF(OR(INDEX(INDIRECT("times"&amp;BH$2),$F174,CG$28)&gt;10,INDEX(INDIRECT(BJ174),$E174,$F174)="",INDEX(INDIRECT(BJ174),$E174,$F174)&gt;=INDEX(INDIRECT(BJ174),1,CG$28)),0,(INDEX(INDIRECT(BJ174),$E174,$F174))-INDEX(INDIRECT(BJ174),1,CG$28))*(10-INDEX(INDIRECT("times"&amp;BH$2),$F174,CG$28))/10</f>
        <v>0</v>
      </c>
      <c r="CH174" s="201">
        <v>6</v>
      </c>
      <c r="CJ174" s="18" t="s">
        <v>215</v>
      </c>
      <c r="CK174" s="122">
        <f>CJ131</f>
        <v>1</v>
      </c>
      <c r="CL174" s="122" t="str">
        <f>CJ132</f>
        <v>work3564</v>
      </c>
      <c r="CM174" s="210" t="str">
        <f t="shared" si="601"/>
        <v>core1_work3564</v>
      </c>
      <c r="CN174" s="122">
        <v>5</v>
      </c>
      <c r="CO174" s="33">
        <v>6</v>
      </c>
      <c r="CP174" s="62">
        <f ca="1">IF(OR(INDEX(INDIRECT("times"&amp;CK$2),$F174,CP$28)&gt;10,INDEX(INDIRECT(CM174),$E174,$F174)="",INDEX(INDIRECT(CM174),$E174,$F174)&gt;=INDEX(INDIRECT(CM174),1,CP$28)),0,(INDEX(INDIRECT(CM174),$E174,$F174))-INDEX(INDIRECT(CM174),1,CP$28))*(10-INDEX(INDIRECT("times"&amp;CK$2),$F174,CP$28))/10</f>
        <v>0</v>
      </c>
      <c r="CQ174" s="63">
        <f ca="1">IF(OR(INDEX(INDIRECT("times"&amp;CK$2),$F174,CQ$28)&gt;10,INDEX(INDIRECT(CM174),$E174,$F174)="",INDEX(INDIRECT(CM174),$E174,$F174)&gt;=INDEX(INDIRECT(CM174),1,CQ$28)),0,(INDEX(INDIRECT(CM174),$E174,$F174))-INDEX(INDIRECT(CM174),1,CQ$28))*(10-INDEX(INDIRECT("times"&amp;CK$2),$F174,CQ$28))/10</f>
        <v>0</v>
      </c>
      <c r="CR174" s="63">
        <f ca="1">IF(OR(INDEX(INDIRECT("times"&amp;CK$2),$F174,CR$28)&gt;10,INDEX(INDIRECT(CM174),$E174,$F174)="",INDEX(INDIRECT(CM174),$E174,$F174)&gt;=INDEX(INDIRECT(CM174),1,CR$28)),0,(INDEX(INDIRECT(CM174),$E174,$F174))-INDEX(INDIRECT(CM174),1,CR$28))*(10-INDEX(INDIRECT("times"&amp;CK$2),$F174,CR$28))/10</f>
        <v>0</v>
      </c>
      <c r="CS174" s="63">
        <f ca="1">IF(OR(INDEX(INDIRECT("times"&amp;CK$2),$F174,CS$28)&gt;10,INDEX(INDIRECT(CM174),$E174,$F174)="",INDEX(INDIRECT(CM174),$E174,$F174)&gt;=INDEX(INDIRECT(CM174),1,CS$28)),0,(INDEX(INDIRECT(CM174),$E174,$F174))-INDEX(INDIRECT(CM174),1,CS$28))*(10-INDEX(INDIRECT("times"&amp;CK$2),$F174,CS$28))/10</f>
        <v>0</v>
      </c>
      <c r="CT174" s="63">
        <f ca="1">IF(OR(INDEX(INDIRECT("times"&amp;CK$2),$F174,CT$28)&gt;10,INDEX(INDIRECT(CM174),$E174,$F174)="",INDEX(INDIRECT(CM174),$E174,$F174)&gt;=INDEX(INDIRECT(CM174),1,CT$28)),0,(INDEX(INDIRECT(CM174),$E174,$F174))-INDEX(INDIRECT(CM174),1,CT$28))*(10-INDEX(INDIRECT("times"&amp;CK$2),$F174,CT$28))/10</f>
        <v>0</v>
      </c>
      <c r="CU174" s="63">
        <f ca="1">IF(OR(INDEX(INDIRECT("times"&amp;CK$2),$F174,CU$28)&gt;10,INDEX(INDIRECT(CM174),$E174,$F174)="",INDEX(INDIRECT(CM174),$E174,$F174)&gt;=INDEX(INDIRECT(CM174),1,CU$28)),0,(INDEX(INDIRECT(CM174),$E174,$F174))-INDEX(INDIRECT(CM174),1,CU$28))*(10-INDEX(INDIRECT("times"&amp;CK$2),$F174,CU$28))/10</f>
        <v>0</v>
      </c>
      <c r="CV174" s="63">
        <f ca="1">IF(OR(INDEX(INDIRECT("times"&amp;CK$2),$F174,CV$28)&gt;10,INDEX(INDIRECT(CM174),$E174,$F174)="",INDEX(INDIRECT(CM174),$E174,$F174)&gt;=INDEX(INDIRECT(CM174),1,CV$28)),0,(INDEX(INDIRECT(CM174),$E174,$F174))-INDEX(INDIRECT(CM174),1,CV$28))*(10-INDEX(INDIRECT("times"&amp;CK$2),$F174,CV$28))/10</f>
        <v>0</v>
      </c>
      <c r="CW174" s="63">
        <f ca="1">IF(OR(INDEX(INDIRECT("times"&amp;CK$2),$F174,CW$28)&gt;10,INDEX(INDIRECT(CM174),$E174,$F174)="",INDEX(INDIRECT(CM174),$E174,$F174)&gt;=INDEX(INDIRECT(CM174),1,CW$28)),0,(INDEX(INDIRECT(CM174),$E174,$F174))-INDEX(INDIRECT(CM174),1,CW$28))*(10-INDEX(INDIRECT("times"&amp;CK$2),$F174,CW$28))/10</f>
        <v>0</v>
      </c>
      <c r="CX174" s="63">
        <f ca="1">IF(OR(INDEX(INDIRECT("times"&amp;CK$2),$F174,CX$28)&gt;10,INDEX(INDIRECT(CM174),$E174,$F174)="",INDEX(INDIRECT(CM174),$E174,$F174)&gt;=INDEX(INDIRECT(CM174),1,CX$28)),0,(INDEX(INDIRECT(CM174),$E174,$F174))-INDEX(INDIRECT(CM174),1,CX$28))*(10-INDEX(INDIRECT("times"&amp;CK$2),$F174,CX$28))/10</f>
        <v>0</v>
      </c>
      <c r="CY174" s="63">
        <f ca="1">IF(OR(INDEX(INDIRECT("times"&amp;CK$2),$F174,CY$28)&gt;10,INDEX(INDIRECT(CM174),$E174,$F174)="",INDEX(INDIRECT(CM174),$E174,$F174)&gt;=INDEX(INDIRECT(CM174),1,CY$28)),0,(INDEX(INDIRECT(CM174),$E174,$F174))-INDEX(INDIRECT(CM174),1,CY$28))*(10-INDEX(INDIRECT("times"&amp;CK$2),$F174,CY$28))/10</f>
        <v>0</v>
      </c>
      <c r="CZ174" s="63">
        <f ca="1">IF(OR(INDEX(INDIRECT("times"&amp;CK$2),$F174,CZ$28)&gt;10,INDEX(INDIRECT(CM174),$E174,$F174)="",INDEX(INDIRECT(CM174),$E174,$F174)&gt;=INDEX(INDIRECT(CM174),1,CZ$28)),0,(INDEX(INDIRECT(CM174),$E174,$F174))-INDEX(INDIRECT(CM174),1,CZ$28))*(10-INDEX(INDIRECT("times"&amp;CK$2),$F174,CZ$28))/10</f>
        <v>0</v>
      </c>
      <c r="DA174" s="63">
        <f ca="1">IF(OR(INDEX(INDIRECT("times"&amp;CK$2),$F174,DA$28)&gt;10,INDEX(INDIRECT(CM174),$E174,$F174)="",INDEX(INDIRECT(CM174),$E174,$F174)&gt;=INDEX(INDIRECT(CM174),1,DA$28)),0,(INDEX(INDIRECT(CM174),$E174,$F174))-INDEX(INDIRECT(CM174),1,DA$28))*(10-INDEX(INDIRECT("times"&amp;CK$2),$F174,DA$28))/10</f>
        <v>0</v>
      </c>
      <c r="DB174" s="63">
        <f ca="1">IF(OR(INDEX(INDIRECT("times"&amp;CK$2),$F174,DB$28)&gt;10,INDEX(INDIRECT(CM174),$E174,$F174)="",INDEX(INDIRECT(CM174),$E174,$F174)&gt;=INDEX(INDIRECT(CM174),1,DB$28)),0,(INDEX(INDIRECT(CM174),$E174,$F174))-INDEX(INDIRECT(CM174),1,DB$28))*(10-INDEX(INDIRECT("times"&amp;CK$2),$F174,DB$28))/10</f>
        <v>0</v>
      </c>
      <c r="DC174" s="63">
        <f ca="1">IF(OR(INDEX(INDIRECT("times"&amp;CK$2),$F174,DC$28)&gt;10,INDEX(INDIRECT(CM174),$E174,$F174)="",INDEX(INDIRECT(CM174),$E174,$F174)&gt;=INDEX(INDIRECT(CM174),1,DC$28)),0,(INDEX(INDIRECT(CM174),$E174,$F174))-INDEX(INDIRECT(CM174),1,DC$28))*(10-INDEX(INDIRECT("times"&amp;CK$2),$F174,DC$28))/10</f>
        <v>0</v>
      </c>
      <c r="DD174" s="63">
        <f ca="1">IF(OR(INDEX(INDIRECT("times"&amp;CK$2),$F174,DD$28)&gt;10,INDEX(INDIRECT(CM174),$E174,$F174)="",INDEX(INDIRECT(CM174),$E174,$F174)&gt;=INDEX(INDIRECT(CM174),1,DD$28)),0,(INDEX(INDIRECT(CM174),$E174,$F174))-INDEX(INDIRECT(CM174),1,DD$28))*(10-INDEX(INDIRECT("times"&amp;CK$2),$F174,DD$28))/10</f>
        <v>0</v>
      </c>
      <c r="DE174" s="63">
        <f ca="1">IF(OR(INDEX(INDIRECT("times"&amp;CK$2),$F174,DE$28)&gt;10,INDEX(INDIRECT(CM174),$E174,$F174)="",INDEX(INDIRECT(CM174),$E174,$F174)&gt;=INDEX(INDIRECT(CM174),1,DE$28)),0,(INDEX(INDIRECT(CM174),$E174,$F174))-INDEX(INDIRECT(CM174),1,DE$28))*(10-INDEX(INDIRECT("times"&amp;CK$2),$F174,DE$28))/10</f>
        <v>0</v>
      </c>
      <c r="DF174" s="63">
        <f ca="1">IF(OR(INDEX(INDIRECT("times"&amp;CK$2),$F174,DF$28)&gt;10,INDEX(INDIRECT(CM174),$E174,$F174)="",INDEX(INDIRECT(CM174),$E174,$F174)&gt;=INDEX(INDIRECT(CM174),1,DF$28)),0,(INDEX(INDIRECT(CM174),$E174,$F174))-INDEX(INDIRECT(CM174),1,DF$28))*(10-INDEX(INDIRECT("times"&amp;CK$2),$F174,DF$28))/10</f>
        <v>0</v>
      </c>
      <c r="DG174" s="63">
        <f ca="1">IF(OR(INDEX(INDIRECT("times"&amp;CK$2),$F174,DG$28)&gt;10,INDEX(INDIRECT(CM174),$E174,$F174)="",INDEX(INDIRECT(CM174),$E174,$F174)&gt;=INDEX(INDIRECT(CM174),1,DG$28)),0,(INDEX(INDIRECT(CM174),$E174,$F174))-INDEX(INDIRECT(CM174),1,DG$28))*(10-INDEX(INDIRECT("times"&amp;CK$2),$F174,DG$28))/10</f>
        <v>0</v>
      </c>
      <c r="DH174" s="63">
        <f ca="1">IF(OR(INDEX(INDIRECT("times"&amp;CK$2),$F174,DH$28)&gt;10,INDEX(INDIRECT(CM174),$E174,$F174)="",INDEX(INDIRECT(CM174),$E174,$F174)&gt;=INDEX(INDIRECT(CM174),1,DH$28)),0,(INDEX(INDIRECT(CM174),$E174,$F174))-INDEX(INDIRECT(CM174),1,DH$28))*(10-INDEX(INDIRECT("times"&amp;CK$2),$F174,DH$28))/10</f>
        <v>0</v>
      </c>
      <c r="DI174" s="63">
        <f ca="1">IF(OR(INDEX(INDIRECT("times"&amp;CK$2),$F174,DI$28)&gt;10,INDEX(INDIRECT(CM174),$E174,$F174)="",INDEX(INDIRECT(CM174),$E174,$F174)&gt;=INDEX(INDIRECT(CM174),1,DI$28)),0,(INDEX(INDIRECT(CM174),$E174,$F174))-INDEX(INDIRECT(CM174),1,DI$28))*(10-INDEX(INDIRECT("times"&amp;CK$2),$F174,DI$28))/10</f>
        <v>0</v>
      </c>
      <c r="DJ174" s="64">
        <f ca="1">IF(OR(INDEX(INDIRECT("times"&amp;CK$2),$F174,DJ$28)&gt;10,INDEX(INDIRECT(CM174),$E174,$F174)="",INDEX(INDIRECT(CM174),$E174,$F174)&gt;=INDEX(INDIRECT(CM174),1,DJ$28)),0,(INDEX(INDIRECT(CM174),$E174,$F174))-INDEX(INDIRECT(CM174),1,DJ$28))*(10-INDEX(INDIRECT("times"&amp;CK$2),$F174,DJ$28))/10</f>
        <v>0</v>
      </c>
      <c r="DK174" s="201">
        <v>6</v>
      </c>
      <c r="DM174" s="18" t="s">
        <v>215</v>
      </c>
      <c r="DN174" s="122">
        <f>DM131</f>
        <v>1</v>
      </c>
      <c r="DO174" s="122" t="str">
        <f>DM132</f>
        <v>shop3564</v>
      </c>
      <c r="DP174" s="210" t="str">
        <f t="shared" si="602"/>
        <v>core1_shop3564</v>
      </c>
      <c r="DQ174" s="122">
        <v>5</v>
      </c>
      <c r="DR174" s="33">
        <v>6</v>
      </c>
      <c r="DS174" s="62">
        <f ca="1">IF(OR(INDEX(INDIRECT("times"&amp;DN$2),$F174,DS$28)&gt;10,INDEX(INDIRECT(DP174),$E174,$F174)="",INDEX(INDIRECT(DP174),$E174,$F174)&gt;=INDEX(INDIRECT(DP174),1,DS$28)),0,(INDEX(INDIRECT(DP174),$E174,$F174))-INDEX(INDIRECT(DP174),1,DS$28))*(10-INDEX(INDIRECT("times"&amp;DN$2),$F174,DS$28))/10</f>
        <v>0</v>
      </c>
      <c r="DT174" s="63">
        <f ca="1">IF(OR(INDEX(INDIRECT("times"&amp;DN$2),$F174,DT$28)&gt;10,INDEX(INDIRECT(DP174),$E174,$F174)="",INDEX(INDIRECT(DP174),$E174,$F174)&gt;=INDEX(INDIRECT(DP174),1,DT$28)),0,(INDEX(INDIRECT(DP174),$E174,$F174))-INDEX(INDIRECT(DP174),1,DT$28))*(10-INDEX(INDIRECT("times"&amp;DN$2),$F174,DT$28))/10</f>
        <v>0</v>
      </c>
      <c r="DU174" s="63">
        <f ca="1">IF(OR(INDEX(INDIRECT("times"&amp;DN$2),$F174,DU$28)&gt;10,INDEX(INDIRECT(DP174),$E174,$F174)="",INDEX(INDIRECT(DP174),$E174,$F174)&gt;=INDEX(INDIRECT(DP174),1,DU$28)),0,(INDEX(INDIRECT(DP174),$E174,$F174))-INDEX(INDIRECT(DP174),1,DU$28))*(10-INDEX(INDIRECT("times"&amp;DN$2),$F174,DU$28))/10</f>
        <v>0</v>
      </c>
      <c r="DV174" s="63">
        <f ca="1">IF(OR(INDEX(INDIRECT("times"&amp;DN$2),$F174,DV$28)&gt;10,INDEX(INDIRECT(DP174),$E174,$F174)="",INDEX(INDIRECT(DP174),$E174,$F174)&gt;=INDEX(INDIRECT(DP174),1,DV$28)),0,(INDEX(INDIRECT(DP174),$E174,$F174))-INDEX(INDIRECT(DP174),1,DV$28))*(10-INDEX(INDIRECT("times"&amp;DN$2),$F174,DV$28))/10</f>
        <v>0</v>
      </c>
      <c r="DW174" s="63">
        <f ca="1">IF(OR(INDEX(INDIRECT("times"&amp;DN$2),$F174,DW$28)&gt;10,INDEX(INDIRECT(DP174),$E174,$F174)="",INDEX(INDIRECT(DP174),$E174,$F174)&gt;=INDEX(INDIRECT(DP174),1,DW$28)),0,(INDEX(INDIRECT(DP174),$E174,$F174))-INDEX(INDIRECT(DP174),1,DW$28))*(10-INDEX(INDIRECT("times"&amp;DN$2),$F174,DW$28))/10</f>
        <v>0</v>
      </c>
      <c r="DX174" s="63">
        <f ca="1">IF(OR(INDEX(INDIRECT("times"&amp;DN$2),$F174,DX$28)&gt;10,INDEX(INDIRECT(DP174),$E174,$F174)="",INDEX(INDIRECT(DP174),$E174,$F174)&gt;=INDEX(INDIRECT(DP174),1,DX$28)),0,(INDEX(INDIRECT(DP174),$E174,$F174))-INDEX(INDIRECT(DP174),1,DX$28))*(10-INDEX(INDIRECT("times"&amp;DN$2),$F174,DX$28))/10</f>
        <v>0</v>
      </c>
      <c r="DY174" s="63">
        <f ca="1">IF(OR(INDEX(INDIRECT("times"&amp;DN$2),$F174,DY$28)&gt;10,INDEX(INDIRECT(DP174),$E174,$F174)="",INDEX(INDIRECT(DP174),$E174,$F174)&gt;=INDEX(INDIRECT(DP174),1,DY$28)),0,(INDEX(INDIRECT(DP174),$E174,$F174))-INDEX(INDIRECT(DP174),1,DY$28))*(10-INDEX(INDIRECT("times"&amp;DN$2),$F174,DY$28))/10</f>
        <v>0</v>
      </c>
      <c r="DZ174" s="63">
        <f ca="1">IF(OR(INDEX(INDIRECT("times"&amp;DN$2),$F174,DZ$28)&gt;10,INDEX(INDIRECT(DP174),$E174,$F174)="",INDEX(INDIRECT(DP174),$E174,$F174)&gt;=INDEX(INDIRECT(DP174),1,DZ$28)),0,(INDEX(INDIRECT(DP174),$E174,$F174))-INDEX(INDIRECT(DP174),1,DZ$28))*(10-INDEX(INDIRECT("times"&amp;DN$2),$F174,DZ$28))/10</f>
        <v>0</v>
      </c>
      <c r="EA174" s="63">
        <f ca="1">IF(OR(INDEX(INDIRECT("times"&amp;DN$2),$F174,EA$28)&gt;10,INDEX(INDIRECT(DP174),$E174,$F174)="",INDEX(INDIRECT(DP174),$E174,$F174)&gt;=INDEX(INDIRECT(DP174),1,EA$28)),0,(INDEX(INDIRECT(DP174),$E174,$F174))-INDEX(INDIRECT(DP174),1,EA$28))*(10-INDEX(INDIRECT("times"&amp;DN$2),$F174,EA$28))/10</f>
        <v>0</v>
      </c>
      <c r="EB174" s="63">
        <f ca="1">IF(OR(INDEX(INDIRECT("times"&amp;DN$2),$F174,EB$28)&gt;10,INDEX(INDIRECT(DP174),$E174,$F174)="",INDEX(INDIRECT(DP174),$E174,$F174)&gt;=INDEX(INDIRECT(DP174),1,EB$28)),0,(INDEX(INDIRECT(DP174),$E174,$F174))-INDEX(INDIRECT(DP174),1,EB$28))*(10-INDEX(INDIRECT("times"&amp;DN$2),$F174,EB$28))/10</f>
        <v>0</v>
      </c>
      <c r="EC174" s="63">
        <f ca="1">IF(OR(INDEX(INDIRECT("times"&amp;DN$2),$F174,EC$28)&gt;10,INDEX(INDIRECT(DP174),$E174,$F174)="",INDEX(INDIRECT(DP174),$E174,$F174)&gt;=INDEX(INDIRECT(DP174),1,EC$28)),0,(INDEX(INDIRECT(DP174),$E174,$F174))-INDEX(INDIRECT(DP174),1,EC$28))*(10-INDEX(INDIRECT("times"&amp;DN$2),$F174,EC$28))/10</f>
        <v>0</v>
      </c>
      <c r="ED174" s="63">
        <f ca="1">IF(OR(INDEX(INDIRECT("times"&amp;DN$2),$F174,ED$28)&gt;10,INDEX(INDIRECT(DP174),$E174,$F174)="",INDEX(INDIRECT(DP174),$E174,$F174)&gt;=INDEX(INDIRECT(DP174),1,ED$28)),0,(INDEX(INDIRECT(DP174),$E174,$F174))-INDEX(INDIRECT(DP174),1,ED$28))*(10-INDEX(INDIRECT("times"&amp;DN$2),$F174,ED$28))/10</f>
        <v>0</v>
      </c>
      <c r="EE174" s="63">
        <f ca="1">IF(OR(INDEX(INDIRECT("times"&amp;DN$2),$F174,EE$28)&gt;10,INDEX(INDIRECT(DP174),$E174,$F174)="",INDEX(INDIRECT(DP174),$E174,$F174)&gt;=INDEX(INDIRECT(DP174),1,EE$28)),0,(INDEX(INDIRECT(DP174),$E174,$F174))-INDEX(INDIRECT(DP174),1,EE$28))*(10-INDEX(INDIRECT("times"&amp;DN$2),$F174,EE$28))/10</f>
        <v>0</v>
      </c>
      <c r="EF174" s="63">
        <f ca="1">IF(OR(INDEX(INDIRECT("times"&amp;DN$2),$F174,EF$28)&gt;10,INDEX(INDIRECT(DP174),$E174,$F174)="",INDEX(INDIRECT(DP174),$E174,$F174)&gt;=INDEX(INDIRECT(DP174),1,EF$28)),0,(INDEX(INDIRECT(DP174),$E174,$F174))-INDEX(INDIRECT(DP174),1,EF$28))*(10-INDEX(INDIRECT("times"&amp;DN$2),$F174,EF$28))/10</f>
        <v>0</v>
      </c>
      <c r="EG174" s="63">
        <f ca="1">IF(OR(INDEX(INDIRECT("times"&amp;DN$2),$F174,EG$28)&gt;10,INDEX(INDIRECT(DP174),$E174,$F174)="",INDEX(INDIRECT(DP174),$E174,$F174)&gt;=INDEX(INDIRECT(DP174),1,EG$28)),0,(INDEX(INDIRECT(DP174),$E174,$F174))-INDEX(INDIRECT(DP174),1,EG$28))*(10-INDEX(INDIRECT("times"&amp;DN$2),$F174,EG$28))/10</f>
        <v>0</v>
      </c>
      <c r="EH174" s="63">
        <f ca="1">IF(OR(INDEX(INDIRECT("times"&amp;DN$2),$F174,EH$28)&gt;10,INDEX(INDIRECT(DP174),$E174,$F174)="",INDEX(INDIRECT(DP174),$E174,$F174)&gt;=INDEX(INDIRECT(DP174),1,EH$28)),0,(INDEX(INDIRECT(DP174),$E174,$F174))-INDEX(INDIRECT(DP174),1,EH$28))*(10-INDEX(INDIRECT("times"&amp;DN$2),$F174,EH$28))/10</f>
        <v>0</v>
      </c>
      <c r="EI174" s="63">
        <f ca="1">IF(OR(INDEX(INDIRECT("times"&amp;DN$2),$F174,EI$28)&gt;10,INDEX(INDIRECT(DP174),$E174,$F174)="",INDEX(INDIRECT(DP174),$E174,$F174)&gt;=INDEX(INDIRECT(DP174),1,EI$28)),0,(INDEX(INDIRECT(DP174),$E174,$F174))-INDEX(INDIRECT(DP174),1,EI$28))*(10-INDEX(INDIRECT("times"&amp;DN$2),$F174,EI$28))/10</f>
        <v>0</v>
      </c>
      <c r="EJ174" s="63">
        <f ca="1">IF(OR(INDEX(INDIRECT("times"&amp;DN$2),$F174,EJ$28)&gt;10,INDEX(INDIRECT(DP174),$E174,$F174)="",INDEX(INDIRECT(DP174),$E174,$F174)&gt;=INDEX(INDIRECT(DP174),1,EJ$28)),0,(INDEX(INDIRECT(DP174),$E174,$F174))-INDEX(INDIRECT(DP174),1,EJ$28))*(10-INDEX(INDIRECT("times"&amp;DN$2),$F174,EJ$28))/10</f>
        <v>0</v>
      </c>
      <c r="EK174" s="63">
        <f ca="1">IF(OR(INDEX(INDIRECT("times"&amp;DN$2),$F174,EK$28)&gt;10,INDEX(INDIRECT(DP174),$E174,$F174)="",INDEX(INDIRECT(DP174),$E174,$F174)&gt;=INDEX(INDIRECT(DP174),1,EK$28)),0,(INDEX(INDIRECT(DP174),$E174,$F174))-INDEX(INDIRECT(DP174),1,EK$28))*(10-INDEX(INDIRECT("times"&amp;DN$2),$F174,EK$28))/10</f>
        <v>0</v>
      </c>
      <c r="EL174" s="63">
        <f ca="1">IF(OR(INDEX(INDIRECT("times"&amp;DN$2),$F174,EL$28)&gt;10,INDEX(INDIRECT(DP174),$E174,$F174)="",INDEX(INDIRECT(DP174),$E174,$F174)&gt;=INDEX(INDIRECT(DP174),1,EL$28)),0,(INDEX(INDIRECT(DP174),$E174,$F174))-INDEX(INDIRECT(DP174),1,EL$28))*(10-INDEX(INDIRECT("times"&amp;DN$2),$F174,EL$28))/10</f>
        <v>0</v>
      </c>
      <c r="EM174" s="64">
        <f ca="1">IF(OR(INDEX(INDIRECT("times"&amp;DN$2),$F174,EM$28)&gt;10,INDEX(INDIRECT(DP174),$E174,$F174)="",INDEX(INDIRECT(DP174),$E174,$F174)&gt;=INDEX(INDIRECT(DP174),1,EM$28)),0,(INDEX(INDIRECT(DP174),$E174,$F174))-INDEX(INDIRECT(DP174),1,EM$28))*(10-INDEX(INDIRECT("times"&amp;DN$2),$F174,EM$28))/10</f>
        <v>0</v>
      </c>
      <c r="EN174" s="201">
        <v>6</v>
      </c>
      <c r="EP174" s="18" t="s">
        <v>215</v>
      </c>
      <c r="EQ174" s="122">
        <f>EP131</f>
        <v>1</v>
      </c>
      <c r="ER174" s="122" t="str">
        <f>EP132</f>
        <v>lei3564</v>
      </c>
      <c r="ES174" s="210" t="str">
        <f t="shared" si="603"/>
        <v>core1_lei3564</v>
      </c>
      <c r="ET174" s="122">
        <v>5</v>
      </c>
      <c r="EU174" s="33">
        <v>6</v>
      </c>
      <c r="EV174" s="62">
        <f ca="1">IF(OR(INDEX(INDIRECT("times"&amp;EQ$2),$F174,EV$28)&gt;10,INDEX(INDIRECT(ES174),$E174,$F174)="",INDEX(INDIRECT(ES174),$E174,$F174)&gt;=INDEX(INDIRECT(ES174),1,EV$28)),0,(INDEX(INDIRECT(ES174),$E174,$F174))-INDEX(INDIRECT(ES174),1,EV$28))*(10-INDEX(INDIRECT("times"&amp;EQ$2),$F174,EV$28))/10</f>
        <v>0</v>
      </c>
      <c r="EW174" s="63">
        <f ca="1">IF(OR(INDEX(INDIRECT("times"&amp;EQ$2),$F174,EW$28)&gt;10,INDEX(INDIRECT(ES174),$E174,$F174)="",INDEX(INDIRECT(ES174),$E174,$F174)&gt;=INDEX(INDIRECT(ES174),1,EW$28)),0,(INDEX(INDIRECT(ES174),$E174,$F174))-INDEX(INDIRECT(ES174),1,EW$28))*(10-INDEX(INDIRECT("times"&amp;EQ$2),$F174,EW$28))/10</f>
        <v>0</v>
      </c>
      <c r="EX174" s="63">
        <f ca="1">IF(OR(INDEX(INDIRECT("times"&amp;EQ$2),$F174,EX$28)&gt;10,INDEX(INDIRECT(ES174),$E174,$F174)="",INDEX(INDIRECT(ES174),$E174,$F174)&gt;=INDEX(INDIRECT(ES174),1,EX$28)),0,(INDEX(INDIRECT(ES174),$E174,$F174))-INDEX(INDIRECT(ES174),1,EX$28))*(10-INDEX(INDIRECT("times"&amp;EQ$2),$F174,EX$28))/10</f>
        <v>0</v>
      </c>
      <c r="EY174" s="63">
        <f ca="1">IF(OR(INDEX(INDIRECT("times"&amp;EQ$2),$F174,EY$28)&gt;10,INDEX(INDIRECT(ES174),$E174,$F174)="",INDEX(INDIRECT(ES174),$E174,$F174)&gt;=INDEX(INDIRECT(ES174),1,EY$28)),0,(INDEX(INDIRECT(ES174),$E174,$F174))-INDEX(INDIRECT(ES174),1,EY$28))*(10-INDEX(INDIRECT("times"&amp;EQ$2),$F174,EY$28))/10</f>
        <v>0</v>
      </c>
      <c r="EZ174" s="63">
        <f ca="1">IF(OR(INDEX(INDIRECT("times"&amp;EQ$2),$F174,EZ$28)&gt;10,INDEX(INDIRECT(ES174),$E174,$F174)="",INDEX(INDIRECT(ES174),$E174,$F174)&gt;=INDEX(INDIRECT(ES174),1,EZ$28)),0,(INDEX(INDIRECT(ES174),$E174,$F174))-INDEX(INDIRECT(ES174),1,EZ$28))*(10-INDEX(INDIRECT("times"&amp;EQ$2),$F174,EZ$28))/10</f>
        <v>0</v>
      </c>
      <c r="FA174" s="63">
        <f ca="1">IF(OR(INDEX(INDIRECT("times"&amp;EQ$2),$F174,FA$28)&gt;10,INDEX(INDIRECT(ES174),$E174,$F174)="",INDEX(INDIRECT(ES174),$E174,$F174)&gt;=INDEX(INDIRECT(ES174),1,FA$28)),0,(INDEX(INDIRECT(ES174),$E174,$F174))-INDEX(INDIRECT(ES174),1,FA$28))*(10-INDEX(INDIRECT("times"&amp;EQ$2),$F174,FA$28))/10</f>
        <v>0</v>
      </c>
      <c r="FB174" s="63">
        <f ca="1">IF(OR(INDEX(INDIRECT("times"&amp;EQ$2),$F174,FB$28)&gt;10,INDEX(INDIRECT(ES174),$E174,$F174)="",INDEX(INDIRECT(ES174),$E174,$F174)&gt;=INDEX(INDIRECT(ES174),1,FB$28)),0,(INDEX(INDIRECT(ES174),$E174,$F174))-INDEX(INDIRECT(ES174),1,FB$28))*(10-INDEX(INDIRECT("times"&amp;EQ$2),$F174,FB$28))/10</f>
        <v>0</v>
      </c>
      <c r="FC174" s="63">
        <f ca="1">IF(OR(INDEX(INDIRECT("times"&amp;EQ$2),$F174,FC$28)&gt;10,INDEX(INDIRECT(ES174),$E174,$F174)="",INDEX(INDIRECT(ES174),$E174,$F174)&gt;=INDEX(INDIRECT(ES174),1,FC$28)),0,(INDEX(INDIRECT(ES174),$E174,$F174))-INDEX(INDIRECT(ES174),1,FC$28))*(10-INDEX(INDIRECT("times"&amp;EQ$2),$F174,FC$28))/10</f>
        <v>0</v>
      </c>
      <c r="FD174" s="63">
        <f ca="1">IF(OR(INDEX(INDIRECT("times"&amp;EQ$2),$F174,FD$28)&gt;10,INDEX(INDIRECT(ES174),$E174,$F174)="",INDEX(INDIRECT(ES174),$E174,$F174)&gt;=INDEX(INDIRECT(ES174),1,FD$28)),0,(INDEX(INDIRECT(ES174),$E174,$F174))-INDEX(INDIRECT(ES174),1,FD$28))*(10-INDEX(INDIRECT("times"&amp;EQ$2),$F174,FD$28))/10</f>
        <v>0</v>
      </c>
      <c r="FE174" s="63">
        <f ca="1">IF(OR(INDEX(INDIRECT("times"&amp;EQ$2),$F174,FE$28)&gt;10,INDEX(INDIRECT(ES174),$E174,$F174)="",INDEX(INDIRECT(ES174),$E174,$F174)&gt;=INDEX(INDIRECT(ES174),1,FE$28)),0,(INDEX(INDIRECT(ES174),$E174,$F174))-INDEX(INDIRECT(ES174),1,FE$28))*(10-INDEX(INDIRECT("times"&amp;EQ$2),$F174,FE$28))/10</f>
        <v>0</v>
      </c>
      <c r="FF174" s="63">
        <f ca="1">IF(OR(INDEX(INDIRECT("times"&amp;EQ$2),$F174,FF$28)&gt;10,INDEX(INDIRECT(ES174),$E174,$F174)="",INDEX(INDIRECT(ES174),$E174,$F174)&gt;=INDEX(INDIRECT(ES174),1,FF$28)),0,(INDEX(INDIRECT(ES174),$E174,$F174))-INDEX(INDIRECT(ES174),1,FF$28))*(10-INDEX(INDIRECT("times"&amp;EQ$2),$F174,FF$28))/10</f>
        <v>0</v>
      </c>
      <c r="FG174" s="63">
        <f ca="1">IF(OR(INDEX(INDIRECT("times"&amp;EQ$2),$F174,FG$28)&gt;10,INDEX(INDIRECT(ES174),$E174,$F174)="",INDEX(INDIRECT(ES174),$E174,$F174)&gt;=INDEX(INDIRECT(ES174),1,FG$28)),0,(INDEX(INDIRECT(ES174),$E174,$F174))-INDEX(INDIRECT(ES174),1,FG$28))*(10-INDEX(INDIRECT("times"&amp;EQ$2),$F174,FG$28))/10</f>
        <v>0</v>
      </c>
      <c r="FH174" s="63">
        <f ca="1">IF(OR(INDEX(INDIRECT("times"&amp;EQ$2),$F174,FH$28)&gt;10,INDEX(INDIRECT(ES174),$E174,$F174)="",INDEX(INDIRECT(ES174),$E174,$F174)&gt;=INDEX(INDIRECT(ES174),1,FH$28)),0,(INDEX(INDIRECT(ES174),$E174,$F174))-INDEX(INDIRECT(ES174),1,FH$28))*(10-INDEX(INDIRECT("times"&amp;EQ$2),$F174,FH$28))/10</f>
        <v>0</v>
      </c>
      <c r="FI174" s="63">
        <f ca="1">IF(OR(INDEX(INDIRECT("times"&amp;EQ$2),$F174,FI$28)&gt;10,INDEX(INDIRECT(ES174),$E174,$F174)="",INDEX(INDIRECT(ES174),$E174,$F174)&gt;=INDEX(INDIRECT(ES174),1,FI$28)),0,(INDEX(INDIRECT(ES174),$E174,$F174))-INDEX(INDIRECT(ES174),1,FI$28))*(10-INDEX(INDIRECT("times"&amp;EQ$2),$F174,FI$28))/10</f>
        <v>0</v>
      </c>
      <c r="FJ174" s="63">
        <f ca="1">IF(OR(INDEX(INDIRECT("times"&amp;EQ$2),$F174,FJ$28)&gt;10,INDEX(INDIRECT(ES174),$E174,$F174)="",INDEX(INDIRECT(ES174),$E174,$F174)&gt;=INDEX(INDIRECT(ES174),1,FJ$28)),0,(INDEX(INDIRECT(ES174),$E174,$F174))-INDEX(INDIRECT(ES174),1,FJ$28))*(10-INDEX(INDIRECT("times"&amp;EQ$2),$F174,FJ$28))/10</f>
        <v>0</v>
      </c>
      <c r="FK174" s="63">
        <f ca="1">IF(OR(INDEX(INDIRECT("times"&amp;EQ$2),$F174,FK$28)&gt;10,INDEX(INDIRECT(ES174),$E174,$F174)="",INDEX(INDIRECT(ES174),$E174,$F174)&gt;=INDEX(INDIRECT(ES174),1,FK$28)),0,(INDEX(INDIRECT(ES174),$E174,$F174))-INDEX(INDIRECT(ES174),1,FK$28))*(10-INDEX(INDIRECT("times"&amp;EQ$2),$F174,FK$28))/10</f>
        <v>0</v>
      </c>
      <c r="FL174" s="63">
        <f ca="1">IF(OR(INDEX(INDIRECT("times"&amp;EQ$2),$F174,FL$28)&gt;10,INDEX(INDIRECT(ES174),$E174,$F174)="",INDEX(INDIRECT(ES174),$E174,$F174)&gt;=INDEX(INDIRECT(ES174),1,FL$28)),0,(INDEX(INDIRECT(ES174),$E174,$F174))-INDEX(INDIRECT(ES174),1,FL$28))*(10-INDEX(INDIRECT("times"&amp;EQ$2),$F174,FL$28))/10</f>
        <v>0</v>
      </c>
      <c r="FM174" s="63">
        <f ca="1">IF(OR(INDEX(INDIRECT("times"&amp;EQ$2),$F174,FM$28)&gt;10,INDEX(INDIRECT(ES174),$E174,$F174)="",INDEX(INDIRECT(ES174),$E174,$F174)&gt;=INDEX(INDIRECT(ES174),1,FM$28)),0,(INDEX(INDIRECT(ES174),$E174,$F174))-INDEX(INDIRECT(ES174),1,FM$28))*(10-INDEX(INDIRECT("times"&amp;EQ$2),$F174,FM$28))/10</f>
        <v>0</v>
      </c>
      <c r="FN174" s="63">
        <f ca="1">IF(OR(INDEX(INDIRECT("times"&amp;EQ$2),$F174,FN$28)&gt;10,INDEX(INDIRECT(ES174),$E174,$F174)="",INDEX(INDIRECT(ES174),$E174,$F174)&gt;=INDEX(INDIRECT(ES174),1,FN$28)),0,(INDEX(INDIRECT(ES174),$E174,$F174))-INDEX(INDIRECT(ES174),1,FN$28))*(10-INDEX(INDIRECT("times"&amp;EQ$2),$F174,FN$28))/10</f>
        <v>0</v>
      </c>
      <c r="FO174" s="63">
        <f ca="1">IF(OR(INDEX(INDIRECT("times"&amp;EQ$2),$F174,FO$28)&gt;10,INDEX(INDIRECT(ES174),$E174,$F174)="",INDEX(INDIRECT(ES174),$E174,$F174)&gt;=INDEX(INDIRECT(ES174),1,FO$28)),0,(INDEX(INDIRECT(ES174),$E174,$F174))-INDEX(INDIRECT(ES174),1,FO$28))*(10-INDEX(INDIRECT("times"&amp;EQ$2),$F174,FO$28))/10</f>
        <v>0</v>
      </c>
      <c r="FP174" s="64">
        <f ca="1">IF(OR(INDEX(INDIRECT("times"&amp;EQ$2),$F174,FP$28)&gt;10,INDEX(INDIRECT(ES174),$E174,$F174)="",INDEX(INDIRECT(ES174),$E174,$F174)&gt;=INDEX(INDIRECT(ES174),1,FP$28)),0,(INDEX(INDIRECT(ES174),$E174,$F174))-INDEX(INDIRECT(ES174),1,FP$28))*(10-INDEX(INDIRECT("times"&amp;EQ$2),$F174,FP$28))/10</f>
        <v>0</v>
      </c>
      <c r="FQ174" s="201">
        <v>6</v>
      </c>
      <c r="FS174" s="18" t="s">
        <v>215</v>
      </c>
      <c r="FT174" s="122">
        <f>FS131</f>
        <v>1</v>
      </c>
      <c r="FU174" s="122" t="str">
        <f>FS132</f>
        <v>shop65</v>
      </c>
      <c r="FV174" s="210" t="str">
        <f t="shared" si="604"/>
        <v>core1_shop65</v>
      </c>
      <c r="FW174" s="122">
        <v>5</v>
      </c>
      <c r="FX174" s="33">
        <v>6</v>
      </c>
      <c r="FY174" s="62">
        <f ca="1">IF(OR(INDEX(INDIRECT("times"&amp;FT$2),$F174,FY$28)&gt;10,INDEX(INDIRECT(FV174),$E174,$F174)="",INDEX(INDIRECT(FV174),$E174,$F174)&gt;=INDEX(INDIRECT(FV174),1,FY$28)),0,(INDEX(INDIRECT(FV174),$E174,$F174))-INDEX(INDIRECT(FV174),1,FY$28))*(10-INDEX(INDIRECT("times"&amp;FT$2),$F174,FY$28))/10</f>
        <v>0</v>
      </c>
      <c r="FZ174" s="63">
        <f ca="1">IF(OR(INDEX(INDIRECT("times"&amp;FT$2),$F174,FZ$28)&gt;10,INDEX(INDIRECT(FV174),$E174,$F174)="",INDEX(INDIRECT(FV174),$E174,$F174)&gt;=INDEX(INDIRECT(FV174),1,FZ$28)),0,(INDEX(INDIRECT(FV174),$E174,$F174))-INDEX(INDIRECT(FV174),1,FZ$28))*(10-INDEX(INDIRECT("times"&amp;FT$2),$F174,FZ$28))/10</f>
        <v>0</v>
      </c>
      <c r="GA174" s="63">
        <f ca="1">IF(OR(INDEX(INDIRECT("times"&amp;FT$2),$F174,GA$28)&gt;10,INDEX(INDIRECT(FV174),$E174,$F174)="",INDEX(INDIRECT(FV174),$E174,$F174)&gt;=INDEX(INDIRECT(FV174),1,GA$28)),0,(INDEX(INDIRECT(FV174),$E174,$F174))-INDEX(INDIRECT(FV174),1,GA$28))*(10-INDEX(INDIRECT("times"&amp;FT$2),$F174,GA$28))/10</f>
        <v>0</v>
      </c>
      <c r="GB174" s="63">
        <f ca="1">IF(OR(INDEX(INDIRECT("times"&amp;FT$2),$F174,GB$28)&gt;10,INDEX(INDIRECT(FV174),$E174,$F174)="",INDEX(INDIRECT(FV174),$E174,$F174)&gt;=INDEX(INDIRECT(FV174),1,GB$28)),0,(INDEX(INDIRECT(FV174),$E174,$F174))-INDEX(INDIRECT(FV174),1,GB$28))*(10-INDEX(INDIRECT("times"&amp;FT$2),$F174,GB$28))/10</f>
        <v>0</v>
      </c>
      <c r="GC174" s="63">
        <f ca="1">IF(OR(INDEX(INDIRECT("times"&amp;FT$2),$F174,GC$28)&gt;10,INDEX(INDIRECT(FV174),$E174,$F174)="",INDEX(INDIRECT(FV174),$E174,$F174)&gt;=INDEX(INDIRECT(FV174),1,GC$28)),0,(INDEX(INDIRECT(FV174),$E174,$F174))-INDEX(INDIRECT(FV174),1,GC$28))*(10-INDEX(INDIRECT("times"&amp;FT$2),$F174,GC$28))/10</f>
        <v>0</v>
      </c>
      <c r="GD174" s="63">
        <f ca="1">IF(OR(INDEX(INDIRECT("times"&amp;FT$2),$F174,GD$28)&gt;10,INDEX(INDIRECT(FV174),$E174,$F174)="",INDEX(INDIRECT(FV174),$E174,$F174)&gt;=INDEX(INDIRECT(FV174),1,GD$28)),0,(INDEX(INDIRECT(FV174),$E174,$F174))-INDEX(INDIRECT(FV174),1,GD$28))*(10-INDEX(INDIRECT("times"&amp;FT$2),$F174,GD$28))/10</f>
        <v>0</v>
      </c>
      <c r="GE174" s="63">
        <f ca="1">IF(OR(INDEX(INDIRECT("times"&amp;FT$2),$F174,GE$28)&gt;10,INDEX(INDIRECT(FV174),$E174,$F174)="",INDEX(INDIRECT(FV174),$E174,$F174)&gt;=INDEX(INDIRECT(FV174),1,GE$28)),0,(INDEX(INDIRECT(FV174),$E174,$F174))-INDEX(INDIRECT(FV174),1,GE$28))*(10-INDEX(INDIRECT("times"&amp;FT$2),$F174,GE$28))/10</f>
        <v>0</v>
      </c>
      <c r="GF174" s="63">
        <f ca="1">IF(OR(INDEX(INDIRECT("times"&amp;FT$2),$F174,GF$28)&gt;10,INDEX(INDIRECT(FV174),$E174,$F174)="",INDEX(INDIRECT(FV174),$E174,$F174)&gt;=INDEX(INDIRECT(FV174),1,GF$28)),0,(INDEX(INDIRECT(FV174),$E174,$F174))-INDEX(INDIRECT(FV174),1,GF$28))*(10-INDEX(INDIRECT("times"&amp;FT$2),$F174,GF$28))/10</f>
        <v>0</v>
      </c>
      <c r="GG174" s="63">
        <f ca="1">IF(OR(INDEX(INDIRECT("times"&amp;FT$2),$F174,GG$28)&gt;10,INDEX(INDIRECT(FV174),$E174,$F174)="",INDEX(INDIRECT(FV174),$E174,$F174)&gt;=INDEX(INDIRECT(FV174),1,GG$28)),0,(INDEX(INDIRECT(FV174),$E174,$F174))-INDEX(INDIRECT(FV174),1,GG$28))*(10-INDEX(INDIRECT("times"&amp;FT$2),$F174,GG$28))/10</f>
        <v>0</v>
      </c>
      <c r="GH174" s="63">
        <f ca="1">IF(OR(INDEX(INDIRECT("times"&amp;FT$2),$F174,GH$28)&gt;10,INDEX(INDIRECT(FV174),$E174,$F174)="",INDEX(INDIRECT(FV174),$E174,$F174)&gt;=INDEX(INDIRECT(FV174),1,GH$28)),0,(INDEX(INDIRECT(FV174),$E174,$F174))-INDEX(INDIRECT(FV174),1,GH$28))*(10-INDEX(INDIRECT("times"&amp;FT$2),$F174,GH$28))/10</f>
        <v>0</v>
      </c>
      <c r="GI174" s="63">
        <f ca="1">IF(OR(INDEX(INDIRECT("times"&amp;FT$2),$F174,GI$28)&gt;10,INDEX(INDIRECT(FV174),$E174,$F174)="",INDEX(INDIRECT(FV174),$E174,$F174)&gt;=INDEX(INDIRECT(FV174),1,GI$28)),0,(INDEX(INDIRECT(FV174),$E174,$F174))-INDEX(INDIRECT(FV174),1,GI$28))*(10-INDEX(INDIRECT("times"&amp;FT$2),$F174,GI$28))/10</f>
        <v>0</v>
      </c>
      <c r="GJ174" s="63">
        <f ca="1">IF(OR(INDEX(INDIRECT("times"&amp;FT$2),$F174,GJ$28)&gt;10,INDEX(INDIRECT(FV174),$E174,$F174)="",INDEX(INDIRECT(FV174),$E174,$F174)&gt;=INDEX(INDIRECT(FV174),1,GJ$28)),0,(INDEX(INDIRECT(FV174),$E174,$F174))-INDEX(INDIRECT(FV174),1,GJ$28))*(10-INDEX(INDIRECT("times"&amp;FT$2),$F174,GJ$28))/10</f>
        <v>0</v>
      </c>
      <c r="GK174" s="63">
        <f ca="1">IF(OR(INDEX(INDIRECT("times"&amp;FT$2),$F174,GK$28)&gt;10,INDEX(INDIRECT(FV174),$E174,$F174)="",INDEX(INDIRECT(FV174),$E174,$F174)&gt;=INDEX(INDIRECT(FV174),1,GK$28)),0,(INDEX(INDIRECT(FV174),$E174,$F174))-INDEX(INDIRECT(FV174),1,GK$28))*(10-INDEX(INDIRECT("times"&amp;FT$2),$F174,GK$28))/10</f>
        <v>0</v>
      </c>
      <c r="GL174" s="63">
        <f ca="1">IF(OR(INDEX(INDIRECT("times"&amp;FT$2),$F174,GL$28)&gt;10,INDEX(INDIRECT(FV174),$E174,$F174)="",INDEX(INDIRECT(FV174),$E174,$F174)&gt;=INDEX(INDIRECT(FV174),1,GL$28)),0,(INDEX(INDIRECT(FV174),$E174,$F174))-INDEX(INDIRECT(FV174),1,GL$28))*(10-INDEX(INDIRECT("times"&amp;FT$2),$F174,GL$28))/10</f>
        <v>0</v>
      </c>
      <c r="GM174" s="63">
        <f ca="1">IF(OR(INDEX(INDIRECT("times"&amp;FT$2),$F174,GM$28)&gt;10,INDEX(INDIRECT(FV174),$E174,$F174)="",INDEX(INDIRECT(FV174),$E174,$F174)&gt;=INDEX(INDIRECT(FV174),1,GM$28)),0,(INDEX(INDIRECT(FV174),$E174,$F174))-INDEX(INDIRECT(FV174),1,GM$28))*(10-INDEX(INDIRECT("times"&amp;FT$2),$F174,GM$28))/10</f>
        <v>0</v>
      </c>
      <c r="GN174" s="63">
        <f ca="1">IF(OR(INDEX(INDIRECT("times"&amp;FT$2),$F174,GN$28)&gt;10,INDEX(INDIRECT(FV174),$E174,$F174)="",INDEX(INDIRECT(FV174),$E174,$F174)&gt;=INDEX(INDIRECT(FV174),1,GN$28)),0,(INDEX(INDIRECT(FV174),$E174,$F174))-INDEX(INDIRECT(FV174),1,GN$28))*(10-INDEX(INDIRECT("times"&amp;FT$2),$F174,GN$28))/10</f>
        <v>0</v>
      </c>
      <c r="GO174" s="63">
        <f ca="1">IF(OR(INDEX(INDIRECT("times"&amp;FT$2),$F174,GO$28)&gt;10,INDEX(INDIRECT(FV174),$E174,$F174)="",INDEX(INDIRECT(FV174),$E174,$F174)&gt;=INDEX(INDIRECT(FV174),1,GO$28)),0,(INDEX(INDIRECT(FV174),$E174,$F174))-INDEX(INDIRECT(FV174),1,GO$28))*(10-INDEX(INDIRECT("times"&amp;FT$2),$F174,GO$28))/10</f>
        <v>0</v>
      </c>
      <c r="GP174" s="63">
        <f ca="1">IF(OR(INDEX(INDIRECT("times"&amp;FT$2),$F174,GP$28)&gt;10,INDEX(INDIRECT(FV174),$E174,$F174)="",INDEX(INDIRECT(FV174),$E174,$F174)&gt;=INDEX(INDIRECT(FV174),1,GP$28)),0,(INDEX(INDIRECT(FV174),$E174,$F174))-INDEX(INDIRECT(FV174),1,GP$28))*(10-INDEX(INDIRECT("times"&amp;FT$2),$F174,GP$28))/10</f>
        <v>0</v>
      </c>
      <c r="GQ174" s="63">
        <f ca="1">IF(OR(INDEX(INDIRECT("times"&amp;FT$2),$F174,GQ$28)&gt;10,INDEX(INDIRECT(FV174),$E174,$F174)="",INDEX(INDIRECT(FV174),$E174,$F174)&gt;=INDEX(INDIRECT(FV174),1,GQ$28)),0,(INDEX(INDIRECT(FV174),$E174,$F174))-INDEX(INDIRECT(FV174),1,GQ$28))*(10-INDEX(INDIRECT("times"&amp;FT$2),$F174,GQ$28))/10</f>
        <v>0</v>
      </c>
      <c r="GR174" s="63">
        <f ca="1">IF(OR(INDEX(INDIRECT("times"&amp;FT$2),$F174,GR$28)&gt;10,INDEX(INDIRECT(FV174),$E174,$F174)="",INDEX(INDIRECT(FV174),$E174,$F174)&gt;=INDEX(INDIRECT(FV174),1,GR$28)),0,(INDEX(INDIRECT(FV174),$E174,$F174))-INDEX(INDIRECT(FV174),1,GR$28))*(10-INDEX(INDIRECT("times"&amp;FT$2),$F174,GR$28))/10</f>
        <v>0</v>
      </c>
      <c r="GS174" s="64">
        <f ca="1">IF(OR(INDEX(INDIRECT("times"&amp;FT$2),$F174,GS$28)&gt;10,INDEX(INDIRECT(FV174),$E174,$F174)="",INDEX(INDIRECT(FV174),$E174,$F174)&gt;=INDEX(INDIRECT(FV174),1,GS$28)),0,(INDEX(INDIRECT(FV174),$E174,$F174))-INDEX(INDIRECT(FV174),1,GS$28))*(10-INDEX(INDIRECT("times"&amp;FT$2),$F174,GS$28))/10</f>
        <v>0</v>
      </c>
      <c r="GT174" s="201">
        <v>6</v>
      </c>
      <c r="GV174" s="18" t="s">
        <v>215</v>
      </c>
      <c r="GW174" s="122">
        <f>GV131</f>
        <v>1</v>
      </c>
      <c r="GX174" s="122" t="str">
        <f>GV132</f>
        <v>lei65</v>
      </c>
      <c r="GY174" s="210" t="str">
        <f t="shared" si="605"/>
        <v>core1_lei65</v>
      </c>
      <c r="GZ174" s="122">
        <v>5</v>
      </c>
      <c r="HA174" s="33">
        <v>6</v>
      </c>
      <c r="HB174" s="62">
        <f ca="1">IF(OR(INDEX(INDIRECT("times"&amp;GW$2),$F174,HB$28)&gt;10,INDEX(INDIRECT(GY174),$E174,$F174)="",INDEX(INDIRECT(GY174),$E174,$F174)&gt;=INDEX(INDIRECT(GY174),1,HB$28)),0,(INDEX(INDIRECT(GY174),$E174,$F174))-INDEX(INDIRECT(GY174),1,HB$28))*(10-INDEX(INDIRECT("times"&amp;GW$2),$F174,HB$28))/10</f>
        <v>0</v>
      </c>
      <c r="HC174" s="63">
        <f ca="1">IF(OR(INDEX(INDIRECT("times"&amp;GW$2),$F174,HC$28)&gt;10,INDEX(INDIRECT(GY174),$E174,$F174)="",INDEX(INDIRECT(GY174),$E174,$F174)&gt;=INDEX(INDIRECT(GY174),1,HC$28)),0,(INDEX(INDIRECT(GY174),$E174,$F174))-INDEX(INDIRECT(GY174),1,HC$28))*(10-INDEX(INDIRECT("times"&amp;GW$2),$F174,HC$28))/10</f>
        <v>0</v>
      </c>
      <c r="HD174" s="63">
        <f ca="1">IF(OR(INDEX(INDIRECT("times"&amp;GW$2),$F174,HD$28)&gt;10,INDEX(INDIRECT(GY174),$E174,$F174)="",INDEX(INDIRECT(GY174),$E174,$F174)&gt;=INDEX(INDIRECT(GY174),1,HD$28)),0,(INDEX(INDIRECT(GY174),$E174,$F174))-INDEX(INDIRECT(GY174),1,HD$28))*(10-INDEX(INDIRECT("times"&amp;GW$2),$F174,HD$28))/10</f>
        <v>0</v>
      </c>
      <c r="HE174" s="63">
        <f ca="1">IF(OR(INDEX(INDIRECT("times"&amp;GW$2),$F174,HE$28)&gt;10,INDEX(INDIRECT(GY174),$E174,$F174)="",INDEX(INDIRECT(GY174),$E174,$F174)&gt;=INDEX(INDIRECT(GY174),1,HE$28)),0,(INDEX(INDIRECT(GY174),$E174,$F174))-INDEX(INDIRECT(GY174),1,HE$28))*(10-INDEX(INDIRECT("times"&amp;GW$2),$F174,HE$28))/10</f>
        <v>0</v>
      </c>
      <c r="HF174" s="63">
        <f ca="1">IF(OR(INDEX(INDIRECT("times"&amp;GW$2),$F174,HF$28)&gt;10,INDEX(INDIRECT(GY174),$E174,$F174)="",INDEX(INDIRECT(GY174),$E174,$F174)&gt;=INDEX(INDIRECT(GY174),1,HF$28)),0,(INDEX(INDIRECT(GY174),$E174,$F174))-INDEX(INDIRECT(GY174),1,HF$28))*(10-INDEX(INDIRECT("times"&amp;GW$2),$F174,HF$28))/10</f>
        <v>0</v>
      </c>
      <c r="HG174" s="63">
        <f ca="1">IF(OR(INDEX(INDIRECT("times"&amp;GW$2),$F174,HG$28)&gt;10,INDEX(INDIRECT(GY174),$E174,$F174)="",INDEX(INDIRECT(GY174),$E174,$F174)&gt;=INDEX(INDIRECT(GY174),1,HG$28)),0,(INDEX(INDIRECT(GY174),$E174,$F174))-INDEX(INDIRECT(GY174),1,HG$28))*(10-INDEX(INDIRECT("times"&amp;GW$2),$F174,HG$28))/10</f>
        <v>0</v>
      </c>
      <c r="HH174" s="63">
        <f ca="1">IF(OR(INDEX(INDIRECT("times"&amp;GW$2),$F174,HH$28)&gt;10,INDEX(INDIRECT(GY174),$E174,$F174)="",INDEX(INDIRECT(GY174),$E174,$F174)&gt;=INDEX(INDIRECT(GY174),1,HH$28)),0,(INDEX(INDIRECT(GY174),$E174,$F174))-INDEX(INDIRECT(GY174),1,HH$28))*(10-INDEX(INDIRECT("times"&amp;GW$2),$F174,HH$28))/10</f>
        <v>0</v>
      </c>
      <c r="HI174" s="63">
        <f ca="1">IF(OR(INDEX(INDIRECT("times"&amp;GW$2),$F174,HI$28)&gt;10,INDEX(INDIRECT(GY174),$E174,$F174)="",INDEX(INDIRECT(GY174),$E174,$F174)&gt;=INDEX(INDIRECT(GY174),1,HI$28)),0,(INDEX(INDIRECT(GY174),$E174,$F174))-INDEX(INDIRECT(GY174),1,HI$28))*(10-INDEX(INDIRECT("times"&amp;GW$2),$F174,HI$28))/10</f>
        <v>0</v>
      </c>
      <c r="HJ174" s="63">
        <f ca="1">IF(OR(INDEX(INDIRECT("times"&amp;GW$2),$F174,HJ$28)&gt;10,INDEX(INDIRECT(GY174),$E174,$F174)="",INDEX(INDIRECT(GY174),$E174,$F174)&gt;=INDEX(INDIRECT(GY174),1,HJ$28)),0,(INDEX(INDIRECT(GY174),$E174,$F174))-INDEX(INDIRECT(GY174),1,HJ$28))*(10-INDEX(INDIRECT("times"&amp;GW$2),$F174,HJ$28))/10</f>
        <v>0</v>
      </c>
      <c r="HK174" s="63">
        <f ca="1">IF(OR(INDEX(INDIRECT("times"&amp;GW$2),$F174,HK$28)&gt;10,INDEX(INDIRECT(GY174),$E174,$F174)="",INDEX(INDIRECT(GY174),$E174,$F174)&gt;=INDEX(INDIRECT(GY174),1,HK$28)),0,(INDEX(INDIRECT(GY174),$E174,$F174))-INDEX(INDIRECT(GY174),1,HK$28))*(10-INDEX(INDIRECT("times"&amp;GW$2),$F174,HK$28))/10</f>
        <v>0</v>
      </c>
      <c r="HL174" s="63">
        <f ca="1">IF(OR(INDEX(INDIRECT("times"&amp;GW$2),$F174,HL$28)&gt;10,INDEX(INDIRECT(GY174),$E174,$F174)="",INDEX(INDIRECT(GY174),$E174,$F174)&gt;=INDEX(INDIRECT(GY174),1,HL$28)),0,(INDEX(INDIRECT(GY174),$E174,$F174))-INDEX(INDIRECT(GY174),1,HL$28))*(10-INDEX(INDIRECT("times"&amp;GW$2),$F174,HL$28))/10</f>
        <v>0</v>
      </c>
      <c r="HM174" s="63">
        <f ca="1">IF(OR(INDEX(INDIRECT("times"&amp;GW$2),$F174,HM$28)&gt;10,INDEX(INDIRECT(GY174),$E174,$F174)="",INDEX(INDIRECT(GY174),$E174,$F174)&gt;=INDEX(INDIRECT(GY174),1,HM$28)),0,(INDEX(INDIRECT(GY174),$E174,$F174))-INDEX(INDIRECT(GY174),1,HM$28))*(10-INDEX(INDIRECT("times"&amp;GW$2),$F174,HM$28))/10</f>
        <v>0</v>
      </c>
      <c r="HN174" s="63">
        <f ca="1">IF(OR(INDEX(INDIRECT("times"&amp;GW$2),$F174,HN$28)&gt;10,INDEX(INDIRECT(GY174),$E174,$F174)="",INDEX(INDIRECT(GY174),$E174,$F174)&gt;=INDEX(INDIRECT(GY174),1,HN$28)),0,(INDEX(INDIRECT(GY174),$E174,$F174))-INDEX(INDIRECT(GY174),1,HN$28))*(10-INDEX(INDIRECT("times"&amp;GW$2),$F174,HN$28))/10</f>
        <v>0</v>
      </c>
      <c r="HO174" s="63">
        <f ca="1">IF(OR(INDEX(INDIRECT("times"&amp;GW$2),$F174,HO$28)&gt;10,INDEX(INDIRECT(GY174),$E174,$F174)="",INDEX(INDIRECT(GY174),$E174,$F174)&gt;=INDEX(INDIRECT(GY174),1,HO$28)),0,(INDEX(INDIRECT(GY174),$E174,$F174))-INDEX(INDIRECT(GY174),1,HO$28))*(10-INDEX(INDIRECT("times"&amp;GW$2),$F174,HO$28))/10</f>
        <v>0</v>
      </c>
      <c r="HP174" s="63">
        <f ca="1">IF(OR(INDEX(INDIRECT("times"&amp;GW$2),$F174,HP$28)&gt;10,INDEX(INDIRECT(GY174),$E174,$F174)="",INDEX(INDIRECT(GY174),$E174,$F174)&gt;=INDEX(INDIRECT(GY174),1,HP$28)),0,(INDEX(INDIRECT(GY174),$E174,$F174))-INDEX(INDIRECT(GY174),1,HP$28))*(10-INDEX(INDIRECT("times"&amp;GW$2),$F174,HP$28))/10</f>
        <v>0</v>
      </c>
      <c r="HQ174" s="63">
        <f ca="1">IF(OR(INDEX(INDIRECT("times"&amp;GW$2),$F174,HQ$28)&gt;10,INDEX(INDIRECT(GY174),$E174,$F174)="",INDEX(INDIRECT(GY174),$E174,$F174)&gt;=INDEX(INDIRECT(GY174),1,HQ$28)),0,(INDEX(INDIRECT(GY174),$E174,$F174))-INDEX(INDIRECT(GY174),1,HQ$28))*(10-INDEX(INDIRECT("times"&amp;GW$2),$F174,HQ$28))/10</f>
        <v>0</v>
      </c>
      <c r="HR174" s="63">
        <f ca="1">IF(OR(INDEX(INDIRECT("times"&amp;GW$2),$F174,HR$28)&gt;10,INDEX(INDIRECT(GY174),$E174,$F174)="",INDEX(INDIRECT(GY174),$E174,$F174)&gt;=INDEX(INDIRECT(GY174),1,HR$28)),0,(INDEX(INDIRECT(GY174),$E174,$F174))-INDEX(INDIRECT(GY174),1,HR$28))*(10-INDEX(INDIRECT("times"&amp;GW$2),$F174,HR$28))/10</f>
        <v>0</v>
      </c>
      <c r="HS174" s="63">
        <f ca="1">IF(OR(INDEX(INDIRECT("times"&amp;GW$2),$F174,HS$28)&gt;10,INDEX(INDIRECT(GY174),$E174,$F174)="",INDEX(INDIRECT(GY174),$E174,$F174)&gt;=INDEX(INDIRECT(GY174),1,HS$28)),0,(INDEX(INDIRECT(GY174),$E174,$F174))-INDEX(INDIRECT(GY174),1,HS$28))*(10-INDEX(INDIRECT("times"&amp;GW$2),$F174,HS$28))/10</f>
        <v>0</v>
      </c>
      <c r="HT174" s="63">
        <f ca="1">IF(OR(INDEX(INDIRECT("times"&amp;GW$2),$F174,HT$28)&gt;10,INDEX(INDIRECT(GY174),$E174,$F174)="",INDEX(INDIRECT(GY174),$E174,$F174)&gt;=INDEX(INDIRECT(GY174),1,HT$28)),0,(INDEX(INDIRECT(GY174),$E174,$F174))-INDEX(INDIRECT(GY174),1,HT$28))*(10-INDEX(INDIRECT("times"&amp;GW$2),$F174,HT$28))/10</f>
        <v>0</v>
      </c>
      <c r="HU174" s="63">
        <f ca="1">IF(OR(INDEX(INDIRECT("times"&amp;GW$2),$F174,HU$28)&gt;10,INDEX(INDIRECT(GY174),$E174,$F174)="",INDEX(INDIRECT(GY174),$E174,$F174)&gt;=INDEX(INDIRECT(GY174),1,HU$28)),0,(INDEX(INDIRECT(GY174),$E174,$F174))-INDEX(INDIRECT(GY174),1,HU$28))*(10-INDEX(INDIRECT("times"&amp;GW$2),$F174,HU$28))/10</f>
        <v>0</v>
      </c>
      <c r="HV174" s="64">
        <f ca="1">IF(OR(INDEX(INDIRECT("times"&amp;GW$2),$F174,HV$28)&gt;10,INDEX(INDIRECT(GY174),$E174,$F174)="",INDEX(INDIRECT(GY174),$E174,$F174)&gt;=INDEX(INDIRECT(GY174),1,HV$28)),0,(INDEX(INDIRECT(GY174),$E174,$F174))-INDEX(INDIRECT(GY174),1,HV$28))*(10-INDEX(INDIRECT("times"&amp;GW$2),$F174,HV$28))/10</f>
        <v>0</v>
      </c>
      <c r="HW174" s="201">
        <v>6</v>
      </c>
    </row>
    <row r="175" spans="1:231" ht="15">
      <c r="A175" s="18" t="s">
        <v>216</v>
      </c>
      <c r="B175" s="122">
        <f>A131</f>
        <v>1</v>
      </c>
      <c r="C175" s="122" t="str">
        <f>A132</f>
        <v>work1834</v>
      </c>
      <c r="D175" s="210" t="str">
        <f t="shared" si="598"/>
        <v>core1_work1834</v>
      </c>
      <c r="E175" s="122">
        <v>5</v>
      </c>
      <c r="F175" s="33">
        <v>7</v>
      </c>
      <c r="G175" s="62">
        <f ca="1">IF(OR(INDEX(INDIRECT("times"&amp;B$2),$F175,G$28)&gt;10,INDEX(INDIRECT(D175),$E175,$F175)="",INDEX(INDIRECT(D175),$E175,$F175)&gt;=INDEX(INDIRECT(D175),1,G$28)),0,(INDEX(INDIRECT(D175),$E175,$F175))-INDEX(INDIRECT(D175),1,G$28))*(10-INDEX(INDIRECT("times"&amp;B$2),$F175,G$28))/10</f>
        <v>0</v>
      </c>
      <c r="H175" s="63">
        <f ca="1">IF(OR(INDEX(INDIRECT("times"&amp;B$2),$F175,H$28)&gt;10,INDEX(INDIRECT(D175),$E175,$F175)="",INDEX(INDIRECT(D175),$E175,$F175)&gt;=INDEX(INDIRECT(D175),1,H$28)),0,(INDEX(INDIRECT(D175),$E175,$F175))-INDEX(INDIRECT(D175),1,H$28))*(10-INDEX(INDIRECT("times"&amp;B$2),$F175,H$28))/10</f>
        <v>0</v>
      </c>
      <c r="I175" s="63">
        <f ca="1">IF(OR(INDEX(INDIRECT("times"&amp;B$2),$F175,I$28)&gt;10,INDEX(INDIRECT(D175),$E175,$F175)="",INDEX(INDIRECT(D175),$E175,$F175)&gt;=INDEX(INDIRECT(D175),1,I$28)),0,(INDEX(INDIRECT(D175),$E175,$F175))-INDEX(INDIRECT(D175),1,I$28))*(10-INDEX(INDIRECT("times"&amp;B$2),$F175,I$28))/10</f>
        <v>0</v>
      </c>
      <c r="J175" s="63">
        <f ca="1">IF(OR(INDEX(INDIRECT("times"&amp;B$2),$F175,J$28)&gt;10,INDEX(INDIRECT(D175),$E175,$F175)="",INDEX(INDIRECT(D175),$E175,$F175)&gt;=INDEX(INDIRECT(D175),1,J$28)),0,(INDEX(INDIRECT(D175),$E175,$F175))-INDEX(INDIRECT(D175),1,J$28))*(10-INDEX(INDIRECT("times"&amp;B$2),$F175,J$28))/10</f>
        <v>0</v>
      </c>
      <c r="K175" s="63">
        <f ca="1">IF(OR(INDEX(INDIRECT("times"&amp;B$2),$F175,K$28)&gt;10,INDEX(INDIRECT(D175),$E175,$F175)="",INDEX(INDIRECT(D175),$E175,$F175)&gt;=INDEX(INDIRECT(D175),1,K$28)),0,(INDEX(INDIRECT(D175),$E175,$F175))-INDEX(INDIRECT(D175),1,K$28))*(10-INDEX(INDIRECT("times"&amp;B$2),$F175,K$28))/10</f>
        <v>0</v>
      </c>
      <c r="L175" s="63">
        <f ca="1">IF(OR(INDEX(INDIRECT("times"&amp;B$2),$F175,L$28)&gt;10,INDEX(INDIRECT(D175),$E175,$F175)="",INDEX(INDIRECT(D175),$E175,$F175)&gt;=INDEX(INDIRECT(D175),1,L$28)),0,(INDEX(INDIRECT(D175),$E175,$F175))-INDEX(INDIRECT(D175),1,L$28))*(10-INDEX(INDIRECT("times"&amp;B$2),$F175,L$28))/10</f>
        <v>0</v>
      </c>
      <c r="M175" s="63">
        <f ca="1">IF(OR(INDEX(INDIRECT("times"&amp;B$2),$F175,M$28)&gt;10,INDEX(INDIRECT(D175),$E175,$F175)="",INDEX(INDIRECT(D175),$E175,$F175)&gt;=INDEX(INDIRECT(D175),1,M$28)),0,(INDEX(INDIRECT(D175),$E175,$F175))-INDEX(INDIRECT(D175),1,M$28))*(10-INDEX(INDIRECT("times"&amp;B$2),$F175,M$28))/10</f>
        <v>0</v>
      </c>
      <c r="N175" s="63">
        <f ca="1">IF(OR(INDEX(INDIRECT("times"&amp;B$2),$F175,N$28)&gt;10,INDEX(INDIRECT(D175),$E175,$F175)="",INDEX(INDIRECT(D175),$E175,$F175)&gt;=INDEX(INDIRECT(D175),1,N$28)),0,(INDEX(INDIRECT(D175),$E175,$F175))-INDEX(INDIRECT(D175),1,N$28))*(10-INDEX(INDIRECT("times"&amp;B$2),$F175,N$28))/10</f>
        <v>0</v>
      </c>
      <c r="O175" s="63">
        <f ca="1">IF(OR(INDEX(INDIRECT("times"&amp;B$2),$F175,O$28)&gt;10,INDEX(INDIRECT(D175),$E175,$F175)="",INDEX(INDIRECT(D175),$E175,$F175)&gt;=INDEX(INDIRECT(D175),1,O$28)),0,(INDEX(INDIRECT(D175),$E175,$F175))-INDEX(INDIRECT(D175),1,O$28))*(10-INDEX(INDIRECT("times"&amp;B$2),$F175,O$28))/10</f>
        <v>0</v>
      </c>
      <c r="P175" s="63">
        <f ca="1">IF(OR(INDEX(INDIRECT("times"&amp;B$2),$F175,P$28)&gt;10,INDEX(INDIRECT(D175),$E175,$F175)="",INDEX(INDIRECT(D175),$E175,$F175)&gt;=INDEX(INDIRECT(D175),1,P$28)),0,(INDEX(INDIRECT(D175),$E175,$F175))-INDEX(INDIRECT(D175),1,P$28))*(10-INDEX(INDIRECT("times"&amp;B$2),$F175,P$28))/10</f>
        <v>0</v>
      </c>
      <c r="Q175" s="63">
        <f ca="1">IF(OR(INDEX(INDIRECT("times"&amp;B$2),$F175,Q$28)&gt;10,INDEX(INDIRECT(D175),$E175,$F175)="",INDEX(INDIRECT(D175),$E175,$F175)&gt;=INDEX(INDIRECT(D175),1,Q$28)),0,(INDEX(INDIRECT(D175),$E175,$F175))-INDEX(INDIRECT(D175),1,Q$28))*(10-INDEX(INDIRECT("times"&amp;B$2),$F175,Q$28))/10</f>
        <v>0</v>
      </c>
      <c r="R175" s="63">
        <f ca="1">IF(OR(INDEX(INDIRECT("times"&amp;B$2),$F175,R$28)&gt;10,INDEX(INDIRECT(D175),$E175,$F175)="",INDEX(INDIRECT(D175),$E175,$F175)&gt;=INDEX(INDIRECT(D175),1,R$28)),0,(INDEX(INDIRECT(D175),$E175,$F175))-INDEX(INDIRECT(D175),1,R$28))*(10-INDEX(INDIRECT("times"&amp;B$2),$F175,R$28))/10</f>
        <v>0</v>
      </c>
      <c r="S175" s="63">
        <f ca="1">IF(OR(INDEX(INDIRECT("times"&amp;B$2),$F175,S$28)&gt;10,INDEX(INDIRECT(D175),$E175,$F175)="",INDEX(INDIRECT(D175),$E175,$F175)&gt;=INDEX(INDIRECT(D175),1,S$28)),0,(INDEX(INDIRECT(D175),$E175,$F175))-INDEX(INDIRECT(D175),1,S$28))*(10-INDEX(INDIRECT("times"&amp;B$2),$F175,S$28))/10</f>
        <v>0</v>
      </c>
      <c r="T175" s="63">
        <f ca="1">IF(OR(INDEX(INDIRECT("times"&amp;B$2),$F175,T$28)&gt;10,INDEX(INDIRECT(D175),$E175,$F175)="",INDEX(INDIRECT(D175),$E175,$F175)&gt;=INDEX(INDIRECT(D175),1,T$28)),0,(INDEX(INDIRECT(D175),$E175,$F175))-INDEX(INDIRECT(D175),1,T$28))*(10-INDEX(INDIRECT("times"&amp;B$2),$F175,T$28))/10</f>
        <v>0</v>
      </c>
      <c r="U175" s="63">
        <f ca="1">IF(OR(INDEX(INDIRECT("times"&amp;B$2),$F175,U$28)&gt;10,INDEX(INDIRECT(D175),$E175,$F175)="",INDEX(INDIRECT(D175),$E175,$F175)&gt;=INDEX(INDIRECT(D175),1,U$28)),0,(INDEX(INDIRECT(D175),$E175,$F175))-INDEX(INDIRECT(D175),1,U$28))*(10-INDEX(INDIRECT("times"&amp;B$2),$F175,U$28))/10</f>
        <v>0</v>
      </c>
      <c r="V175" s="63">
        <f ca="1">IF(OR(INDEX(INDIRECT("times"&amp;B$2),$F175,V$28)&gt;10,INDEX(INDIRECT(D175),$E175,$F175)="",INDEX(INDIRECT(D175),$E175,$F175)&gt;=INDEX(INDIRECT(D175),1,V$28)),0,(INDEX(INDIRECT(D175),$E175,$F175))-INDEX(INDIRECT(D175),1,V$28))*(10-INDEX(INDIRECT("times"&amp;B$2),$F175,V$28))/10</f>
        <v>0</v>
      </c>
      <c r="W175" s="63">
        <f ca="1">IF(OR(INDEX(INDIRECT("times"&amp;B$2),$F175,W$28)&gt;10,INDEX(INDIRECT(D175),$E175,$F175)="",INDEX(INDIRECT(D175),$E175,$F175)&gt;=INDEX(INDIRECT(D175),1,W$28)),0,(INDEX(INDIRECT(D175),$E175,$F175))-INDEX(INDIRECT(D175),1,W$28))*(10-INDEX(INDIRECT("times"&amp;B$2),$F175,W$28))/10</f>
        <v>0</v>
      </c>
      <c r="X175" s="63">
        <f ca="1">IF(OR(INDEX(INDIRECT("times"&amp;B$2),$F175,X$28)&gt;10,INDEX(INDIRECT(D175),$E175,$F175)="",INDEX(INDIRECT(D175),$E175,$F175)&gt;=INDEX(INDIRECT(D175),1,X$28)),0,(INDEX(INDIRECT(D175),$E175,$F175))-INDEX(INDIRECT(D175),1,X$28))*(10-INDEX(INDIRECT("times"&amp;B$2),$F175,X$28))/10</f>
        <v>0</v>
      </c>
      <c r="Y175" s="63">
        <f ca="1">IF(OR(INDEX(INDIRECT("times"&amp;B$2),$F175,Y$28)&gt;10,INDEX(INDIRECT(D175),$E175,$F175)="",INDEX(INDIRECT(D175),$E175,$F175)&gt;=INDEX(INDIRECT(D175),1,Y$28)),0,(INDEX(INDIRECT(D175),$E175,$F175))-INDEX(INDIRECT(D175),1,Y$28))*(10-INDEX(INDIRECT("times"&amp;B$2),$F175,Y$28))/10</f>
        <v>0</v>
      </c>
      <c r="Z175" s="63">
        <f ca="1">IF(OR(INDEX(INDIRECT("times"&amp;B$2),$F175,Z$28)&gt;10,INDEX(INDIRECT(D175),$E175,$F175)="",INDEX(INDIRECT(D175),$E175,$F175)&gt;=INDEX(INDIRECT(D175),1,Z$28)),0,(INDEX(INDIRECT(D175),$E175,$F175))-INDEX(INDIRECT(D175),1,Z$28))*(10-INDEX(INDIRECT("times"&amp;B$2),$F175,Z$28))/10</f>
        <v>0</v>
      </c>
      <c r="AA175" s="64">
        <f ca="1">IF(OR(INDEX(INDIRECT("times"&amp;B$2),$F175,AA$28)&gt;10,INDEX(INDIRECT(D175),$E175,$F175)="",INDEX(INDIRECT(D175),$E175,$F175)&gt;=INDEX(INDIRECT(D175),1,AA$28)),0,(INDEX(INDIRECT(D175),$E175,$F175))-INDEX(INDIRECT(D175),1,AA$28))*(10-INDEX(INDIRECT("times"&amp;B$2),$F175,AA$28))/10</f>
        <v>0</v>
      </c>
      <c r="AB175" s="201">
        <v>7</v>
      </c>
      <c r="AD175" s="18" t="s">
        <v>216</v>
      </c>
      <c r="AE175" s="122">
        <f>AD131</f>
        <v>1</v>
      </c>
      <c r="AF175" s="122" t="str">
        <f>AD132</f>
        <v>shop1834</v>
      </c>
      <c r="AG175" s="210" t="str">
        <f t="shared" si="599"/>
        <v>core1_shop1834</v>
      </c>
      <c r="AH175" s="122">
        <v>5</v>
      </c>
      <c r="AI175" s="33">
        <v>7</v>
      </c>
      <c r="AJ175" s="62">
        <f ca="1">IF(OR(INDEX(INDIRECT("times"&amp;AE$2),$F175,AJ$28)&gt;10,INDEX(INDIRECT(AG175),$E175,$F175)="",INDEX(INDIRECT(AG175),$E175,$F175)&gt;=INDEX(INDIRECT(AG175),1,AJ$28)),0,(INDEX(INDIRECT(AG175),$E175,$F175))-INDEX(INDIRECT(AG175),1,AJ$28))*(10-INDEX(INDIRECT("times"&amp;AE$2),$F175,AJ$28))/10</f>
        <v>0</v>
      </c>
      <c r="AK175" s="63">
        <f ca="1">IF(OR(INDEX(INDIRECT("times"&amp;AE$2),$F175,AK$28)&gt;10,INDEX(INDIRECT(AG175),$E175,$F175)="",INDEX(INDIRECT(AG175),$E175,$F175)&gt;=INDEX(INDIRECT(AG175),1,AK$28)),0,(INDEX(INDIRECT(AG175),$E175,$F175))-INDEX(INDIRECT(AG175),1,AK$28))*(10-INDEX(INDIRECT("times"&amp;AE$2),$F175,AK$28))/10</f>
        <v>0</v>
      </c>
      <c r="AL175" s="63">
        <f ca="1">IF(OR(INDEX(INDIRECT("times"&amp;AE$2),$F175,AL$28)&gt;10,INDEX(INDIRECT(AG175),$E175,$F175)="",INDEX(INDIRECT(AG175),$E175,$F175)&gt;=INDEX(INDIRECT(AG175),1,AL$28)),0,(INDEX(INDIRECT(AG175),$E175,$F175))-INDEX(INDIRECT(AG175),1,AL$28))*(10-INDEX(INDIRECT("times"&amp;AE$2),$F175,AL$28))/10</f>
        <v>0</v>
      </c>
      <c r="AM175" s="63">
        <f ca="1">IF(OR(INDEX(INDIRECT("times"&amp;AE$2),$F175,AM$28)&gt;10,INDEX(INDIRECT(AG175),$E175,$F175)="",INDEX(INDIRECT(AG175),$E175,$F175)&gt;=INDEX(INDIRECT(AG175),1,AM$28)),0,(INDEX(INDIRECT(AG175),$E175,$F175))-INDEX(INDIRECT(AG175),1,AM$28))*(10-INDEX(INDIRECT("times"&amp;AE$2),$F175,AM$28))/10</f>
        <v>0</v>
      </c>
      <c r="AN175" s="63">
        <f ca="1">IF(OR(INDEX(INDIRECT("times"&amp;AE$2),$F175,AN$28)&gt;10,INDEX(INDIRECT(AG175),$E175,$F175)="",INDEX(INDIRECT(AG175),$E175,$F175)&gt;=INDEX(INDIRECT(AG175),1,AN$28)),0,(INDEX(INDIRECT(AG175),$E175,$F175))-INDEX(INDIRECT(AG175),1,AN$28))*(10-INDEX(INDIRECT("times"&amp;AE$2),$F175,AN$28))/10</f>
        <v>0</v>
      </c>
      <c r="AO175" s="63">
        <f ca="1">IF(OR(INDEX(INDIRECT("times"&amp;AE$2),$F175,AO$28)&gt;10,INDEX(INDIRECT(AG175),$E175,$F175)="",INDEX(INDIRECT(AG175),$E175,$F175)&gt;=INDEX(INDIRECT(AG175),1,AO$28)),0,(INDEX(INDIRECT(AG175),$E175,$F175))-INDEX(INDIRECT(AG175),1,AO$28))*(10-INDEX(INDIRECT("times"&amp;AE$2),$F175,AO$28))/10</f>
        <v>0</v>
      </c>
      <c r="AP175" s="63">
        <f ca="1">IF(OR(INDEX(INDIRECT("times"&amp;AE$2),$F175,AP$28)&gt;10,INDEX(INDIRECT(AG175),$E175,$F175)="",INDEX(INDIRECT(AG175),$E175,$F175)&gt;=INDEX(INDIRECT(AG175),1,AP$28)),0,(INDEX(INDIRECT(AG175),$E175,$F175))-INDEX(INDIRECT(AG175),1,AP$28))*(10-INDEX(INDIRECT("times"&amp;AE$2),$F175,AP$28))/10</f>
        <v>0</v>
      </c>
      <c r="AQ175" s="63">
        <f ca="1">IF(OR(INDEX(INDIRECT("times"&amp;AE$2),$F175,AQ$28)&gt;10,INDEX(INDIRECT(AG175),$E175,$F175)="",INDEX(INDIRECT(AG175),$E175,$F175)&gt;=INDEX(INDIRECT(AG175),1,AQ$28)),0,(INDEX(INDIRECT(AG175),$E175,$F175))-INDEX(INDIRECT(AG175),1,AQ$28))*(10-INDEX(INDIRECT("times"&amp;AE$2),$F175,AQ$28))/10</f>
        <v>0</v>
      </c>
      <c r="AR175" s="63">
        <f ca="1">IF(OR(INDEX(INDIRECT("times"&amp;AE$2),$F175,AR$28)&gt;10,INDEX(INDIRECT(AG175),$E175,$F175)="",INDEX(INDIRECT(AG175),$E175,$F175)&gt;=INDEX(INDIRECT(AG175),1,AR$28)),0,(INDEX(INDIRECT(AG175),$E175,$F175))-INDEX(INDIRECT(AG175),1,AR$28))*(10-INDEX(INDIRECT("times"&amp;AE$2),$F175,AR$28))/10</f>
        <v>0</v>
      </c>
      <c r="AS175" s="63">
        <f ca="1">IF(OR(INDEX(INDIRECT("times"&amp;AE$2),$F175,AS$28)&gt;10,INDEX(INDIRECT(AG175),$E175,$F175)="",INDEX(INDIRECT(AG175),$E175,$F175)&gt;=INDEX(INDIRECT(AG175),1,AS$28)),0,(INDEX(INDIRECT(AG175),$E175,$F175))-INDEX(INDIRECT(AG175),1,AS$28))*(10-INDEX(INDIRECT("times"&amp;AE$2),$F175,AS$28))/10</f>
        <v>0</v>
      </c>
      <c r="AT175" s="63">
        <f ca="1">IF(OR(INDEX(INDIRECT("times"&amp;AE$2),$F175,AT$28)&gt;10,INDEX(INDIRECT(AG175),$E175,$F175)="",INDEX(INDIRECT(AG175),$E175,$F175)&gt;=INDEX(INDIRECT(AG175),1,AT$28)),0,(INDEX(INDIRECT(AG175),$E175,$F175))-INDEX(INDIRECT(AG175),1,AT$28))*(10-INDEX(INDIRECT("times"&amp;AE$2),$F175,AT$28))/10</f>
        <v>0</v>
      </c>
      <c r="AU175" s="63">
        <f ca="1">IF(OR(INDEX(INDIRECT("times"&amp;AE$2),$F175,AU$28)&gt;10,INDEX(INDIRECT(AG175),$E175,$F175)="",INDEX(INDIRECT(AG175),$E175,$F175)&gt;=INDEX(INDIRECT(AG175),1,AU$28)),0,(INDEX(INDIRECT(AG175),$E175,$F175))-INDEX(INDIRECT(AG175),1,AU$28))*(10-INDEX(INDIRECT("times"&amp;AE$2),$F175,AU$28))/10</f>
        <v>0</v>
      </c>
      <c r="AV175" s="63">
        <f ca="1">IF(OR(INDEX(INDIRECT("times"&amp;AE$2),$F175,AV$28)&gt;10,INDEX(INDIRECT(AG175),$E175,$F175)="",INDEX(INDIRECT(AG175),$E175,$F175)&gt;=INDEX(INDIRECT(AG175),1,AV$28)),0,(INDEX(INDIRECT(AG175),$E175,$F175))-INDEX(INDIRECT(AG175),1,AV$28))*(10-INDEX(INDIRECT("times"&amp;AE$2),$F175,AV$28))/10</f>
        <v>0</v>
      </c>
      <c r="AW175" s="63">
        <f ca="1">IF(OR(INDEX(INDIRECT("times"&amp;AE$2),$F175,AW$28)&gt;10,INDEX(INDIRECT(AG175),$E175,$F175)="",INDEX(INDIRECT(AG175),$E175,$F175)&gt;=INDEX(INDIRECT(AG175),1,AW$28)),0,(INDEX(INDIRECT(AG175),$E175,$F175))-INDEX(INDIRECT(AG175),1,AW$28))*(10-INDEX(INDIRECT("times"&amp;AE$2),$F175,AW$28))/10</f>
        <v>0</v>
      </c>
      <c r="AX175" s="63">
        <f ca="1">IF(OR(INDEX(INDIRECT("times"&amp;AE$2),$F175,AX$28)&gt;10,INDEX(INDIRECT(AG175),$E175,$F175)="",INDEX(INDIRECT(AG175),$E175,$F175)&gt;=INDEX(INDIRECT(AG175),1,AX$28)),0,(INDEX(INDIRECT(AG175),$E175,$F175))-INDEX(INDIRECT(AG175),1,AX$28))*(10-INDEX(INDIRECT("times"&amp;AE$2),$F175,AX$28))/10</f>
        <v>0</v>
      </c>
      <c r="AY175" s="63">
        <f ca="1">IF(OR(INDEX(INDIRECT("times"&amp;AE$2),$F175,AY$28)&gt;10,INDEX(INDIRECT(AG175),$E175,$F175)="",INDEX(INDIRECT(AG175),$E175,$F175)&gt;=INDEX(INDIRECT(AG175),1,AY$28)),0,(INDEX(INDIRECT(AG175),$E175,$F175))-INDEX(INDIRECT(AG175),1,AY$28))*(10-INDEX(INDIRECT("times"&amp;AE$2),$F175,AY$28))/10</f>
        <v>0</v>
      </c>
      <c r="AZ175" s="63">
        <f ca="1">IF(OR(INDEX(INDIRECT("times"&amp;AE$2),$F175,AZ$28)&gt;10,INDEX(INDIRECT(AG175),$E175,$F175)="",INDEX(INDIRECT(AG175),$E175,$F175)&gt;=INDEX(INDIRECT(AG175),1,AZ$28)),0,(INDEX(INDIRECT(AG175),$E175,$F175))-INDEX(INDIRECT(AG175),1,AZ$28))*(10-INDEX(INDIRECT("times"&amp;AE$2),$F175,AZ$28))/10</f>
        <v>0</v>
      </c>
      <c r="BA175" s="63">
        <f ca="1">IF(OR(INDEX(INDIRECT("times"&amp;AE$2),$F175,BA$28)&gt;10,INDEX(INDIRECT(AG175),$E175,$F175)="",INDEX(INDIRECT(AG175),$E175,$F175)&gt;=INDEX(INDIRECT(AG175),1,BA$28)),0,(INDEX(INDIRECT(AG175),$E175,$F175))-INDEX(INDIRECT(AG175),1,BA$28))*(10-INDEX(INDIRECT("times"&amp;AE$2),$F175,BA$28))/10</f>
        <v>0</v>
      </c>
      <c r="BB175" s="63">
        <f ca="1">IF(OR(INDEX(INDIRECT("times"&amp;AE$2),$F175,BB$28)&gt;10,INDEX(INDIRECT(AG175),$E175,$F175)="",INDEX(INDIRECT(AG175),$E175,$F175)&gt;=INDEX(INDIRECT(AG175),1,BB$28)),0,(INDEX(INDIRECT(AG175),$E175,$F175))-INDEX(INDIRECT(AG175),1,BB$28))*(10-INDEX(INDIRECT("times"&amp;AE$2),$F175,BB$28))/10</f>
        <v>0</v>
      </c>
      <c r="BC175" s="63">
        <f ca="1">IF(OR(INDEX(INDIRECT("times"&amp;AE$2),$F175,BC$28)&gt;10,INDEX(INDIRECT(AG175),$E175,$F175)="",INDEX(INDIRECT(AG175),$E175,$F175)&gt;=INDEX(INDIRECT(AG175),1,BC$28)),0,(INDEX(INDIRECT(AG175),$E175,$F175))-INDEX(INDIRECT(AG175),1,BC$28))*(10-INDEX(INDIRECT("times"&amp;AE$2),$F175,BC$28))/10</f>
        <v>0</v>
      </c>
      <c r="BD175" s="64">
        <f ca="1">IF(OR(INDEX(INDIRECT("times"&amp;AE$2),$F175,BD$28)&gt;10,INDEX(INDIRECT(AG175),$E175,$F175)="",INDEX(INDIRECT(AG175),$E175,$F175)&gt;=INDEX(INDIRECT(AG175),1,BD$28)),0,(INDEX(INDIRECT(AG175),$E175,$F175))-INDEX(INDIRECT(AG175),1,BD$28))*(10-INDEX(INDIRECT("times"&amp;AE$2),$F175,BD$28))/10</f>
        <v>0</v>
      </c>
      <c r="BE175" s="201">
        <v>7</v>
      </c>
      <c r="BG175" s="18" t="s">
        <v>216</v>
      </c>
      <c r="BH175" s="122">
        <f>BG131</f>
        <v>1</v>
      </c>
      <c r="BI175" s="122" t="str">
        <f>BG132</f>
        <v>lei1834</v>
      </c>
      <c r="BJ175" s="210" t="str">
        <f t="shared" si="600"/>
        <v>core1_lei1834</v>
      </c>
      <c r="BK175" s="122">
        <v>5</v>
      </c>
      <c r="BL175" s="33">
        <v>7</v>
      </c>
      <c r="BM175" s="62">
        <f ca="1">IF(OR(INDEX(INDIRECT("times"&amp;BH$2),$F175,BM$28)&gt;10,INDEX(INDIRECT(BJ175),$E175,$F175)="",INDEX(INDIRECT(BJ175),$E175,$F175)&gt;=INDEX(INDIRECT(BJ175),1,BM$28)),0,(INDEX(INDIRECT(BJ175),$E175,$F175))-INDEX(INDIRECT(BJ175),1,BM$28))*(10-INDEX(INDIRECT("times"&amp;BH$2),$F175,BM$28))/10</f>
        <v>0</v>
      </c>
      <c r="BN175" s="63">
        <f ca="1">IF(OR(INDEX(INDIRECT("times"&amp;BH$2),$F175,BN$28)&gt;10,INDEX(INDIRECT(BJ175),$E175,$F175)="",INDEX(INDIRECT(BJ175),$E175,$F175)&gt;=INDEX(INDIRECT(BJ175),1,BN$28)),0,(INDEX(INDIRECT(BJ175),$E175,$F175))-INDEX(INDIRECT(BJ175),1,BN$28))*(10-INDEX(INDIRECT("times"&amp;BH$2),$F175,BN$28))/10</f>
        <v>0</v>
      </c>
      <c r="BO175" s="63">
        <f ca="1">IF(OR(INDEX(INDIRECT("times"&amp;BH$2),$F175,BO$28)&gt;10,INDEX(INDIRECT(BJ175),$E175,$F175)="",INDEX(INDIRECT(BJ175),$E175,$F175)&gt;=INDEX(INDIRECT(BJ175),1,BO$28)),0,(INDEX(INDIRECT(BJ175),$E175,$F175))-INDEX(INDIRECT(BJ175),1,BO$28))*(10-INDEX(INDIRECT("times"&amp;BH$2),$F175,BO$28))/10</f>
        <v>0</v>
      </c>
      <c r="BP175" s="63">
        <f ca="1">IF(OR(INDEX(INDIRECT("times"&amp;BH$2),$F175,BP$28)&gt;10,INDEX(INDIRECT(BJ175),$E175,$F175)="",INDEX(INDIRECT(BJ175),$E175,$F175)&gt;=INDEX(INDIRECT(BJ175),1,BP$28)),0,(INDEX(INDIRECT(BJ175),$E175,$F175))-INDEX(INDIRECT(BJ175),1,BP$28))*(10-INDEX(INDIRECT("times"&amp;BH$2),$F175,BP$28))/10</f>
        <v>0</v>
      </c>
      <c r="BQ175" s="63">
        <f ca="1">IF(OR(INDEX(INDIRECT("times"&amp;BH$2),$F175,BQ$28)&gt;10,INDEX(INDIRECT(BJ175),$E175,$F175)="",INDEX(INDIRECT(BJ175),$E175,$F175)&gt;=INDEX(INDIRECT(BJ175),1,BQ$28)),0,(INDEX(INDIRECT(BJ175),$E175,$F175))-INDEX(INDIRECT(BJ175),1,BQ$28))*(10-INDEX(INDIRECT("times"&amp;BH$2),$F175,BQ$28))/10</f>
        <v>0</v>
      </c>
      <c r="BR175" s="63">
        <f ca="1">IF(OR(INDEX(INDIRECT("times"&amp;BH$2),$F175,BR$28)&gt;10,INDEX(INDIRECT(BJ175),$E175,$F175)="",INDEX(INDIRECT(BJ175),$E175,$F175)&gt;=INDEX(INDIRECT(BJ175),1,BR$28)),0,(INDEX(INDIRECT(BJ175),$E175,$F175))-INDEX(INDIRECT(BJ175),1,BR$28))*(10-INDEX(INDIRECT("times"&amp;BH$2),$F175,BR$28))/10</f>
        <v>0</v>
      </c>
      <c r="BS175" s="63">
        <f ca="1">IF(OR(INDEX(INDIRECT("times"&amp;BH$2),$F175,BS$28)&gt;10,INDEX(INDIRECT(BJ175),$E175,$F175)="",INDEX(INDIRECT(BJ175),$E175,$F175)&gt;=INDEX(INDIRECT(BJ175),1,BS$28)),0,(INDEX(INDIRECT(BJ175),$E175,$F175))-INDEX(INDIRECT(BJ175),1,BS$28))*(10-INDEX(INDIRECT("times"&amp;BH$2),$F175,BS$28))/10</f>
        <v>0</v>
      </c>
      <c r="BT175" s="63">
        <f ca="1">IF(OR(INDEX(INDIRECT("times"&amp;BH$2),$F175,BT$28)&gt;10,INDEX(INDIRECT(BJ175),$E175,$F175)="",INDEX(INDIRECT(BJ175),$E175,$F175)&gt;=INDEX(INDIRECT(BJ175),1,BT$28)),0,(INDEX(INDIRECT(BJ175),$E175,$F175))-INDEX(INDIRECT(BJ175),1,BT$28))*(10-INDEX(INDIRECT("times"&amp;BH$2),$F175,BT$28))/10</f>
        <v>0</v>
      </c>
      <c r="BU175" s="63">
        <f ca="1">IF(OR(INDEX(INDIRECT("times"&amp;BH$2),$F175,BU$28)&gt;10,INDEX(INDIRECT(BJ175),$E175,$F175)="",INDEX(INDIRECT(BJ175),$E175,$F175)&gt;=INDEX(INDIRECT(BJ175),1,BU$28)),0,(INDEX(INDIRECT(BJ175),$E175,$F175))-INDEX(INDIRECT(BJ175),1,BU$28))*(10-INDEX(INDIRECT("times"&amp;BH$2),$F175,BU$28))/10</f>
        <v>0</v>
      </c>
      <c r="BV175" s="63">
        <f ca="1">IF(OR(INDEX(INDIRECT("times"&amp;BH$2),$F175,BV$28)&gt;10,INDEX(INDIRECT(BJ175),$E175,$F175)="",INDEX(INDIRECT(BJ175),$E175,$F175)&gt;=INDEX(INDIRECT(BJ175),1,BV$28)),0,(INDEX(INDIRECT(BJ175),$E175,$F175))-INDEX(INDIRECT(BJ175),1,BV$28))*(10-INDEX(INDIRECT("times"&amp;BH$2),$F175,BV$28))/10</f>
        <v>0</v>
      </c>
      <c r="BW175" s="63">
        <f ca="1">IF(OR(INDEX(INDIRECT("times"&amp;BH$2),$F175,BW$28)&gt;10,INDEX(INDIRECT(BJ175),$E175,$F175)="",INDEX(INDIRECT(BJ175),$E175,$F175)&gt;=INDEX(INDIRECT(BJ175),1,BW$28)),0,(INDEX(INDIRECT(BJ175),$E175,$F175))-INDEX(INDIRECT(BJ175),1,BW$28))*(10-INDEX(INDIRECT("times"&amp;BH$2),$F175,BW$28))/10</f>
        <v>0</v>
      </c>
      <c r="BX175" s="63">
        <f ca="1">IF(OR(INDEX(INDIRECT("times"&amp;BH$2),$F175,BX$28)&gt;10,INDEX(INDIRECT(BJ175),$E175,$F175)="",INDEX(INDIRECT(BJ175),$E175,$F175)&gt;=INDEX(INDIRECT(BJ175),1,BX$28)),0,(INDEX(INDIRECT(BJ175),$E175,$F175))-INDEX(INDIRECT(BJ175),1,BX$28))*(10-INDEX(INDIRECT("times"&amp;BH$2),$F175,BX$28))/10</f>
        <v>0</v>
      </c>
      <c r="BY175" s="63">
        <f ca="1">IF(OR(INDEX(INDIRECT("times"&amp;BH$2),$F175,BY$28)&gt;10,INDEX(INDIRECT(BJ175),$E175,$F175)="",INDEX(INDIRECT(BJ175),$E175,$F175)&gt;=INDEX(INDIRECT(BJ175),1,BY$28)),0,(INDEX(INDIRECT(BJ175),$E175,$F175))-INDEX(INDIRECT(BJ175),1,BY$28))*(10-INDEX(INDIRECT("times"&amp;BH$2),$F175,BY$28))/10</f>
        <v>0</v>
      </c>
      <c r="BZ175" s="63">
        <f ca="1">IF(OR(INDEX(INDIRECT("times"&amp;BH$2),$F175,BZ$28)&gt;10,INDEX(INDIRECT(BJ175),$E175,$F175)="",INDEX(INDIRECT(BJ175),$E175,$F175)&gt;=INDEX(INDIRECT(BJ175),1,BZ$28)),0,(INDEX(INDIRECT(BJ175),$E175,$F175))-INDEX(INDIRECT(BJ175),1,BZ$28))*(10-INDEX(INDIRECT("times"&amp;BH$2),$F175,BZ$28))/10</f>
        <v>0</v>
      </c>
      <c r="CA175" s="63">
        <f ca="1">IF(OR(INDEX(INDIRECT("times"&amp;BH$2),$F175,CA$28)&gt;10,INDEX(INDIRECT(BJ175),$E175,$F175)="",INDEX(INDIRECT(BJ175),$E175,$F175)&gt;=INDEX(INDIRECT(BJ175),1,CA$28)),0,(INDEX(INDIRECT(BJ175),$E175,$F175))-INDEX(INDIRECT(BJ175),1,CA$28))*(10-INDEX(INDIRECT("times"&amp;BH$2),$F175,CA$28))/10</f>
        <v>0</v>
      </c>
      <c r="CB175" s="63">
        <f ca="1">IF(OR(INDEX(INDIRECT("times"&amp;BH$2),$F175,CB$28)&gt;10,INDEX(INDIRECT(BJ175),$E175,$F175)="",INDEX(INDIRECT(BJ175),$E175,$F175)&gt;=INDEX(INDIRECT(BJ175),1,CB$28)),0,(INDEX(INDIRECT(BJ175),$E175,$F175))-INDEX(INDIRECT(BJ175),1,CB$28))*(10-INDEX(INDIRECT("times"&amp;BH$2),$F175,CB$28))/10</f>
        <v>0</v>
      </c>
      <c r="CC175" s="63">
        <f ca="1">IF(OR(INDEX(INDIRECT("times"&amp;BH$2),$F175,CC$28)&gt;10,INDEX(INDIRECT(BJ175),$E175,$F175)="",INDEX(INDIRECT(BJ175),$E175,$F175)&gt;=INDEX(INDIRECT(BJ175),1,CC$28)),0,(INDEX(INDIRECT(BJ175),$E175,$F175))-INDEX(INDIRECT(BJ175),1,CC$28))*(10-INDEX(INDIRECT("times"&amp;BH$2),$F175,CC$28))/10</f>
        <v>0</v>
      </c>
      <c r="CD175" s="63">
        <f ca="1">IF(OR(INDEX(INDIRECT("times"&amp;BH$2),$F175,CD$28)&gt;10,INDEX(INDIRECT(BJ175),$E175,$F175)="",INDEX(INDIRECT(BJ175),$E175,$F175)&gt;=INDEX(INDIRECT(BJ175),1,CD$28)),0,(INDEX(INDIRECT(BJ175),$E175,$F175))-INDEX(INDIRECT(BJ175),1,CD$28))*(10-INDEX(INDIRECT("times"&amp;BH$2),$F175,CD$28))/10</f>
        <v>0</v>
      </c>
      <c r="CE175" s="63">
        <f ca="1">IF(OR(INDEX(INDIRECT("times"&amp;BH$2),$F175,CE$28)&gt;10,INDEX(INDIRECT(BJ175),$E175,$F175)="",INDEX(INDIRECT(BJ175),$E175,$F175)&gt;=INDEX(INDIRECT(BJ175),1,CE$28)),0,(INDEX(INDIRECT(BJ175),$E175,$F175))-INDEX(INDIRECT(BJ175),1,CE$28))*(10-INDEX(INDIRECT("times"&amp;BH$2),$F175,CE$28))/10</f>
        <v>0</v>
      </c>
      <c r="CF175" s="63">
        <f ca="1">IF(OR(INDEX(INDIRECT("times"&amp;BH$2),$F175,CF$28)&gt;10,INDEX(INDIRECT(BJ175),$E175,$F175)="",INDEX(INDIRECT(BJ175),$E175,$F175)&gt;=INDEX(INDIRECT(BJ175),1,CF$28)),0,(INDEX(INDIRECT(BJ175),$E175,$F175))-INDEX(INDIRECT(BJ175),1,CF$28))*(10-INDEX(INDIRECT("times"&amp;BH$2),$F175,CF$28))/10</f>
        <v>0</v>
      </c>
      <c r="CG175" s="64">
        <f ca="1">IF(OR(INDEX(INDIRECT("times"&amp;BH$2),$F175,CG$28)&gt;10,INDEX(INDIRECT(BJ175),$E175,$F175)="",INDEX(INDIRECT(BJ175),$E175,$F175)&gt;=INDEX(INDIRECT(BJ175),1,CG$28)),0,(INDEX(INDIRECT(BJ175),$E175,$F175))-INDEX(INDIRECT(BJ175),1,CG$28))*(10-INDEX(INDIRECT("times"&amp;BH$2),$F175,CG$28))/10</f>
        <v>0</v>
      </c>
      <c r="CH175" s="201">
        <v>7</v>
      </c>
      <c r="CJ175" s="18" t="s">
        <v>216</v>
      </c>
      <c r="CK175" s="122">
        <f>CJ131</f>
        <v>1</v>
      </c>
      <c r="CL175" s="122" t="str">
        <f>CJ132</f>
        <v>work3564</v>
      </c>
      <c r="CM175" s="210" t="str">
        <f t="shared" si="601"/>
        <v>core1_work3564</v>
      </c>
      <c r="CN175" s="122">
        <v>5</v>
      </c>
      <c r="CO175" s="33">
        <v>7</v>
      </c>
      <c r="CP175" s="62">
        <f ca="1">IF(OR(INDEX(INDIRECT("times"&amp;CK$2),$F175,CP$28)&gt;10,INDEX(INDIRECT(CM175),$E175,$F175)="",INDEX(INDIRECT(CM175),$E175,$F175)&gt;=INDEX(INDIRECT(CM175),1,CP$28)),0,(INDEX(INDIRECT(CM175),$E175,$F175))-INDEX(INDIRECT(CM175),1,CP$28))*(10-INDEX(INDIRECT("times"&amp;CK$2),$F175,CP$28))/10</f>
        <v>0</v>
      </c>
      <c r="CQ175" s="63">
        <f ca="1">IF(OR(INDEX(INDIRECT("times"&amp;CK$2),$F175,CQ$28)&gt;10,INDEX(INDIRECT(CM175),$E175,$F175)="",INDEX(INDIRECT(CM175),$E175,$F175)&gt;=INDEX(INDIRECT(CM175),1,CQ$28)),0,(INDEX(INDIRECT(CM175),$E175,$F175))-INDEX(INDIRECT(CM175),1,CQ$28))*(10-INDEX(INDIRECT("times"&amp;CK$2),$F175,CQ$28))/10</f>
        <v>0</v>
      </c>
      <c r="CR175" s="63">
        <f ca="1">IF(OR(INDEX(INDIRECT("times"&amp;CK$2),$F175,CR$28)&gt;10,INDEX(INDIRECT(CM175),$E175,$F175)="",INDEX(INDIRECT(CM175),$E175,$F175)&gt;=INDEX(INDIRECT(CM175),1,CR$28)),0,(INDEX(INDIRECT(CM175),$E175,$F175))-INDEX(INDIRECT(CM175),1,CR$28))*(10-INDEX(INDIRECT("times"&amp;CK$2),$F175,CR$28))/10</f>
        <v>0</v>
      </c>
      <c r="CS175" s="63">
        <f ca="1">IF(OR(INDEX(INDIRECT("times"&amp;CK$2),$F175,CS$28)&gt;10,INDEX(INDIRECT(CM175),$E175,$F175)="",INDEX(INDIRECT(CM175),$E175,$F175)&gt;=INDEX(INDIRECT(CM175),1,CS$28)),0,(INDEX(INDIRECT(CM175),$E175,$F175))-INDEX(INDIRECT(CM175),1,CS$28))*(10-INDEX(INDIRECT("times"&amp;CK$2),$F175,CS$28))/10</f>
        <v>0</v>
      </c>
      <c r="CT175" s="63">
        <f ca="1">IF(OR(INDEX(INDIRECT("times"&amp;CK$2),$F175,CT$28)&gt;10,INDEX(INDIRECT(CM175),$E175,$F175)="",INDEX(INDIRECT(CM175),$E175,$F175)&gt;=INDEX(INDIRECT(CM175),1,CT$28)),0,(INDEX(INDIRECT(CM175),$E175,$F175))-INDEX(INDIRECT(CM175),1,CT$28))*(10-INDEX(INDIRECT("times"&amp;CK$2),$F175,CT$28))/10</f>
        <v>0</v>
      </c>
      <c r="CU175" s="63">
        <f ca="1">IF(OR(INDEX(INDIRECT("times"&amp;CK$2),$F175,CU$28)&gt;10,INDEX(INDIRECT(CM175),$E175,$F175)="",INDEX(INDIRECT(CM175),$E175,$F175)&gt;=INDEX(INDIRECT(CM175),1,CU$28)),0,(INDEX(INDIRECT(CM175),$E175,$F175))-INDEX(INDIRECT(CM175),1,CU$28))*(10-INDEX(INDIRECT("times"&amp;CK$2),$F175,CU$28))/10</f>
        <v>0</v>
      </c>
      <c r="CV175" s="63">
        <f ca="1">IF(OR(INDEX(INDIRECT("times"&amp;CK$2),$F175,CV$28)&gt;10,INDEX(INDIRECT(CM175),$E175,$F175)="",INDEX(INDIRECT(CM175),$E175,$F175)&gt;=INDEX(INDIRECT(CM175),1,CV$28)),0,(INDEX(INDIRECT(CM175),$E175,$F175))-INDEX(INDIRECT(CM175),1,CV$28))*(10-INDEX(INDIRECT("times"&amp;CK$2),$F175,CV$28))/10</f>
        <v>0</v>
      </c>
      <c r="CW175" s="63">
        <f ca="1">IF(OR(INDEX(INDIRECT("times"&amp;CK$2),$F175,CW$28)&gt;10,INDEX(INDIRECT(CM175),$E175,$F175)="",INDEX(INDIRECT(CM175),$E175,$F175)&gt;=INDEX(INDIRECT(CM175),1,CW$28)),0,(INDEX(INDIRECT(CM175),$E175,$F175))-INDEX(INDIRECT(CM175),1,CW$28))*(10-INDEX(INDIRECT("times"&amp;CK$2),$F175,CW$28))/10</f>
        <v>0</v>
      </c>
      <c r="CX175" s="63">
        <f ca="1">IF(OR(INDEX(INDIRECT("times"&amp;CK$2),$F175,CX$28)&gt;10,INDEX(INDIRECT(CM175),$E175,$F175)="",INDEX(INDIRECT(CM175),$E175,$F175)&gt;=INDEX(INDIRECT(CM175),1,CX$28)),0,(INDEX(INDIRECT(CM175),$E175,$F175))-INDEX(INDIRECT(CM175),1,CX$28))*(10-INDEX(INDIRECT("times"&amp;CK$2),$F175,CX$28))/10</f>
        <v>0</v>
      </c>
      <c r="CY175" s="63">
        <f ca="1">IF(OR(INDEX(INDIRECT("times"&amp;CK$2),$F175,CY$28)&gt;10,INDEX(INDIRECT(CM175),$E175,$F175)="",INDEX(INDIRECT(CM175),$E175,$F175)&gt;=INDEX(INDIRECT(CM175),1,CY$28)),0,(INDEX(INDIRECT(CM175),$E175,$F175))-INDEX(INDIRECT(CM175),1,CY$28))*(10-INDEX(INDIRECT("times"&amp;CK$2),$F175,CY$28))/10</f>
        <v>0</v>
      </c>
      <c r="CZ175" s="63">
        <f ca="1">IF(OR(INDEX(INDIRECT("times"&amp;CK$2),$F175,CZ$28)&gt;10,INDEX(INDIRECT(CM175),$E175,$F175)="",INDEX(INDIRECT(CM175),$E175,$F175)&gt;=INDEX(INDIRECT(CM175),1,CZ$28)),0,(INDEX(INDIRECT(CM175),$E175,$F175))-INDEX(INDIRECT(CM175),1,CZ$28))*(10-INDEX(INDIRECT("times"&amp;CK$2),$F175,CZ$28))/10</f>
        <v>0</v>
      </c>
      <c r="DA175" s="63">
        <f ca="1">IF(OR(INDEX(INDIRECT("times"&amp;CK$2),$F175,DA$28)&gt;10,INDEX(INDIRECT(CM175),$E175,$F175)="",INDEX(INDIRECT(CM175),$E175,$F175)&gt;=INDEX(INDIRECT(CM175),1,DA$28)),0,(INDEX(INDIRECT(CM175),$E175,$F175))-INDEX(INDIRECT(CM175),1,DA$28))*(10-INDEX(INDIRECT("times"&amp;CK$2),$F175,DA$28))/10</f>
        <v>0</v>
      </c>
      <c r="DB175" s="63">
        <f ca="1">IF(OR(INDEX(INDIRECT("times"&amp;CK$2),$F175,DB$28)&gt;10,INDEX(INDIRECT(CM175),$E175,$F175)="",INDEX(INDIRECT(CM175),$E175,$F175)&gt;=INDEX(INDIRECT(CM175),1,DB$28)),0,(INDEX(INDIRECT(CM175),$E175,$F175))-INDEX(INDIRECT(CM175),1,DB$28))*(10-INDEX(INDIRECT("times"&amp;CK$2),$F175,DB$28))/10</f>
        <v>0</v>
      </c>
      <c r="DC175" s="63">
        <f ca="1">IF(OR(INDEX(INDIRECT("times"&amp;CK$2),$F175,DC$28)&gt;10,INDEX(INDIRECT(CM175),$E175,$F175)="",INDEX(INDIRECT(CM175),$E175,$F175)&gt;=INDEX(INDIRECT(CM175),1,DC$28)),0,(INDEX(INDIRECT(CM175),$E175,$F175))-INDEX(INDIRECT(CM175),1,DC$28))*(10-INDEX(INDIRECT("times"&amp;CK$2),$F175,DC$28))/10</f>
        <v>0</v>
      </c>
      <c r="DD175" s="63">
        <f ca="1">IF(OR(INDEX(INDIRECT("times"&amp;CK$2),$F175,DD$28)&gt;10,INDEX(INDIRECT(CM175),$E175,$F175)="",INDEX(INDIRECT(CM175),$E175,$F175)&gt;=INDEX(INDIRECT(CM175),1,DD$28)),0,(INDEX(INDIRECT(CM175),$E175,$F175))-INDEX(INDIRECT(CM175),1,DD$28))*(10-INDEX(INDIRECT("times"&amp;CK$2),$F175,DD$28))/10</f>
        <v>0</v>
      </c>
      <c r="DE175" s="63">
        <f ca="1">IF(OR(INDEX(INDIRECT("times"&amp;CK$2),$F175,DE$28)&gt;10,INDEX(INDIRECT(CM175),$E175,$F175)="",INDEX(INDIRECT(CM175),$E175,$F175)&gt;=INDEX(INDIRECT(CM175),1,DE$28)),0,(INDEX(INDIRECT(CM175),$E175,$F175))-INDEX(INDIRECT(CM175),1,DE$28))*(10-INDEX(INDIRECT("times"&amp;CK$2),$F175,DE$28))/10</f>
        <v>0</v>
      </c>
      <c r="DF175" s="63">
        <f ca="1">IF(OR(INDEX(INDIRECT("times"&amp;CK$2),$F175,DF$28)&gt;10,INDEX(INDIRECT(CM175),$E175,$F175)="",INDEX(INDIRECT(CM175),$E175,$F175)&gt;=INDEX(INDIRECT(CM175),1,DF$28)),0,(INDEX(INDIRECT(CM175),$E175,$F175))-INDEX(INDIRECT(CM175),1,DF$28))*(10-INDEX(INDIRECT("times"&amp;CK$2),$F175,DF$28))/10</f>
        <v>0</v>
      </c>
      <c r="DG175" s="63">
        <f ca="1">IF(OR(INDEX(INDIRECT("times"&amp;CK$2),$F175,DG$28)&gt;10,INDEX(INDIRECT(CM175),$E175,$F175)="",INDEX(INDIRECT(CM175),$E175,$F175)&gt;=INDEX(INDIRECT(CM175),1,DG$28)),0,(INDEX(INDIRECT(CM175),$E175,$F175))-INDEX(INDIRECT(CM175),1,DG$28))*(10-INDEX(INDIRECT("times"&amp;CK$2),$F175,DG$28))/10</f>
        <v>0</v>
      </c>
      <c r="DH175" s="63">
        <f ca="1">IF(OR(INDEX(INDIRECT("times"&amp;CK$2),$F175,DH$28)&gt;10,INDEX(INDIRECT(CM175),$E175,$F175)="",INDEX(INDIRECT(CM175),$E175,$F175)&gt;=INDEX(INDIRECT(CM175),1,DH$28)),0,(INDEX(INDIRECT(CM175),$E175,$F175))-INDEX(INDIRECT(CM175),1,DH$28))*(10-INDEX(INDIRECT("times"&amp;CK$2),$F175,DH$28))/10</f>
        <v>0</v>
      </c>
      <c r="DI175" s="63">
        <f ca="1">IF(OR(INDEX(INDIRECT("times"&amp;CK$2),$F175,DI$28)&gt;10,INDEX(INDIRECT(CM175),$E175,$F175)="",INDEX(INDIRECT(CM175),$E175,$F175)&gt;=INDEX(INDIRECT(CM175),1,DI$28)),0,(INDEX(INDIRECT(CM175),$E175,$F175))-INDEX(INDIRECT(CM175),1,DI$28))*(10-INDEX(INDIRECT("times"&amp;CK$2),$F175,DI$28))/10</f>
        <v>0</v>
      </c>
      <c r="DJ175" s="64">
        <f ca="1">IF(OR(INDEX(INDIRECT("times"&amp;CK$2),$F175,DJ$28)&gt;10,INDEX(INDIRECT(CM175),$E175,$F175)="",INDEX(INDIRECT(CM175),$E175,$F175)&gt;=INDEX(INDIRECT(CM175),1,DJ$28)),0,(INDEX(INDIRECT(CM175),$E175,$F175))-INDEX(INDIRECT(CM175),1,DJ$28))*(10-INDEX(INDIRECT("times"&amp;CK$2),$F175,DJ$28))/10</f>
        <v>0</v>
      </c>
      <c r="DK175" s="201">
        <v>7</v>
      </c>
      <c r="DM175" s="18" t="s">
        <v>216</v>
      </c>
      <c r="DN175" s="122">
        <f>DM131</f>
        <v>1</v>
      </c>
      <c r="DO175" s="122" t="str">
        <f>DM132</f>
        <v>shop3564</v>
      </c>
      <c r="DP175" s="210" t="str">
        <f t="shared" si="602"/>
        <v>core1_shop3564</v>
      </c>
      <c r="DQ175" s="122">
        <v>5</v>
      </c>
      <c r="DR175" s="33">
        <v>7</v>
      </c>
      <c r="DS175" s="62">
        <f ca="1">IF(OR(INDEX(INDIRECT("times"&amp;DN$2),$F175,DS$28)&gt;10,INDEX(INDIRECT(DP175),$E175,$F175)="",INDEX(INDIRECT(DP175),$E175,$F175)&gt;=INDEX(INDIRECT(DP175),1,DS$28)),0,(INDEX(INDIRECT(DP175),$E175,$F175))-INDEX(INDIRECT(DP175),1,DS$28))*(10-INDEX(INDIRECT("times"&amp;DN$2),$F175,DS$28))/10</f>
        <v>0</v>
      </c>
      <c r="DT175" s="63">
        <f ca="1">IF(OR(INDEX(INDIRECT("times"&amp;DN$2),$F175,DT$28)&gt;10,INDEX(INDIRECT(DP175),$E175,$F175)="",INDEX(INDIRECT(DP175),$E175,$F175)&gt;=INDEX(INDIRECT(DP175),1,DT$28)),0,(INDEX(INDIRECT(DP175),$E175,$F175))-INDEX(INDIRECT(DP175),1,DT$28))*(10-INDEX(INDIRECT("times"&amp;DN$2),$F175,DT$28))/10</f>
        <v>0</v>
      </c>
      <c r="DU175" s="63">
        <f ca="1">IF(OR(INDEX(INDIRECT("times"&amp;DN$2),$F175,DU$28)&gt;10,INDEX(INDIRECT(DP175),$E175,$F175)="",INDEX(INDIRECT(DP175),$E175,$F175)&gt;=INDEX(INDIRECT(DP175),1,DU$28)),0,(INDEX(INDIRECT(DP175),$E175,$F175))-INDEX(INDIRECT(DP175),1,DU$28))*(10-INDEX(INDIRECT("times"&amp;DN$2),$F175,DU$28))/10</f>
        <v>0</v>
      </c>
      <c r="DV175" s="63">
        <f ca="1">IF(OR(INDEX(INDIRECT("times"&amp;DN$2),$F175,DV$28)&gt;10,INDEX(INDIRECT(DP175),$E175,$F175)="",INDEX(INDIRECT(DP175),$E175,$F175)&gt;=INDEX(INDIRECT(DP175),1,DV$28)),0,(INDEX(INDIRECT(DP175),$E175,$F175))-INDEX(INDIRECT(DP175),1,DV$28))*(10-INDEX(INDIRECT("times"&amp;DN$2),$F175,DV$28))/10</f>
        <v>0</v>
      </c>
      <c r="DW175" s="63">
        <f ca="1">IF(OR(INDEX(INDIRECT("times"&amp;DN$2),$F175,DW$28)&gt;10,INDEX(INDIRECT(DP175),$E175,$F175)="",INDEX(INDIRECT(DP175),$E175,$F175)&gt;=INDEX(INDIRECT(DP175),1,DW$28)),0,(INDEX(INDIRECT(DP175),$E175,$F175))-INDEX(INDIRECT(DP175),1,DW$28))*(10-INDEX(INDIRECT("times"&amp;DN$2),$F175,DW$28))/10</f>
        <v>0</v>
      </c>
      <c r="DX175" s="63">
        <f ca="1">IF(OR(INDEX(INDIRECT("times"&amp;DN$2),$F175,DX$28)&gt;10,INDEX(INDIRECT(DP175),$E175,$F175)="",INDEX(INDIRECT(DP175),$E175,$F175)&gt;=INDEX(INDIRECT(DP175),1,DX$28)),0,(INDEX(INDIRECT(DP175),$E175,$F175))-INDEX(INDIRECT(DP175),1,DX$28))*(10-INDEX(INDIRECT("times"&amp;DN$2),$F175,DX$28))/10</f>
        <v>0</v>
      </c>
      <c r="DY175" s="63">
        <f ca="1">IF(OR(INDEX(INDIRECT("times"&amp;DN$2),$F175,DY$28)&gt;10,INDEX(INDIRECT(DP175),$E175,$F175)="",INDEX(INDIRECT(DP175),$E175,$F175)&gt;=INDEX(INDIRECT(DP175),1,DY$28)),0,(INDEX(INDIRECT(DP175),$E175,$F175))-INDEX(INDIRECT(DP175),1,DY$28))*(10-INDEX(INDIRECT("times"&amp;DN$2),$F175,DY$28))/10</f>
        <v>0</v>
      </c>
      <c r="DZ175" s="63">
        <f ca="1">IF(OR(INDEX(INDIRECT("times"&amp;DN$2),$F175,DZ$28)&gt;10,INDEX(INDIRECT(DP175),$E175,$F175)="",INDEX(INDIRECT(DP175),$E175,$F175)&gt;=INDEX(INDIRECT(DP175),1,DZ$28)),0,(INDEX(INDIRECT(DP175),$E175,$F175))-INDEX(INDIRECT(DP175),1,DZ$28))*(10-INDEX(INDIRECT("times"&amp;DN$2),$F175,DZ$28))/10</f>
        <v>0</v>
      </c>
      <c r="EA175" s="63">
        <f ca="1">IF(OR(INDEX(INDIRECT("times"&amp;DN$2),$F175,EA$28)&gt;10,INDEX(INDIRECT(DP175),$E175,$F175)="",INDEX(INDIRECT(DP175),$E175,$F175)&gt;=INDEX(INDIRECT(DP175),1,EA$28)),0,(INDEX(INDIRECT(DP175),$E175,$F175))-INDEX(INDIRECT(DP175),1,EA$28))*(10-INDEX(INDIRECT("times"&amp;DN$2),$F175,EA$28))/10</f>
        <v>0</v>
      </c>
      <c r="EB175" s="63">
        <f ca="1">IF(OR(INDEX(INDIRECT("times"&amp;DN$2),$F175,EB$28)&gt;10,INDEX(INDIRECT(DP175),$E175,$F175)="",INDEX(INDIRECT(DP175),$E175,$F175)&gt;=INDEX(INDIRECT(DP175),1,EB$28)),0,(INDEX(INDIRECT(DP175),$E175,$F175))-INDEX(INDIRECT(DP175),1,EB$28))*(10-INDEX(INDIRECT("times"&amp;DN$2),$F175,EB$28))/10</f>
        <v>0</v>
      </c>
      <c r="EC175" s="63">
        <f ca="1">IF(OR(INDEX(INDIRECT("times"&amp;DN$2),$F175,EC$28)&gt;10,INDEX(INDIRECT(DP175),$E175,$F175)="",INDEX(INDIRECT(DP175),$E175,$F175)&gt;=INDEX(INDIRECT(DP175),1,EC$28)),0,(INDEX(INDIRECT(DP175),$E175,$F175))-INDEX(INDIRECT(DP175),1,EC$28))*(10-INDEX(INDIRECT("times"&amp;DN$2),$F175,EC$28))/10</f>
        <v>0</v>
      </c>
      <c r="ED175" s="63">
        <f ca="1">IF(OR(INDEX(INDIRECT("times"&amp;DN$2),$F175,ED$28)&gt;10,INDEX(INDIRECT(DP175),$E175,$F175)="",INDEX(INDIRECT(DP175),$E175,$F175)&gt;=INDEX(INDIRECT(DP175),1,ED$28)),0,(INDEX(INDIRECT(DP175),$E175,$F175))-INDEX(INDIRECT(DP175),1,ED$28))*(10-INDEX(INDIRECT("times"&amp;DN$2),$F175,ED$28))/10</f>
        <v>0</v>
      </c>
      <c r="EE175" s="63">
        <f ca="1">IF(OR(INDEX(INDIRECT("times"&amp;DN$2),$F175,EE$28)&gt;10,INDEX(INDIRECT(DP175),$E175,$F175)="",INDEX(INDIRECT(DP175),$E175,$F175)&gt;=INDEX(INDIRECT(DP175),1,EE$28)),0,(INDEX(INDIRECT(DP175),$E175,$F175))-INDEX(INDIRECT(DP175),1,EE$28))*(10-INDEX(INDIRECT("times"&amp;DN$2),$F175,EE$28))/10</f>
        <v>0</v>
      </c>
      <c r="EF175" s="63">
        <f ca="1">IF(OR(INDEX(INDIRECT("times"&amp;DN$2),$F175,EF$28)&gt;10,INDEX(INDIRECT(DP175),$E175,$F175)="",INDEX(INDIRECT(DP175),$E175,$F175)&gt;=INDEX(INDIRECT(DP175),1,EF$28)),0,(INDEX(INDIRECT(DP175),$E175,$F175))-INDEX(INDIRECT(DP175),1,EF$28))*(10-INDEX(INDIRECT("times"&amp;DN$2),$F175,EF$28))/10</f>
        <v>0</v>
      </c>
      <c r="EG175" s="63">
        <f ca="1">IF(OR(INDEX(INDIRECT("times"&amp;DN$2),$F175,EG$28)&gt;10,INDEX(INDIRECT(DP175),$E175,$F175)="",INDEX(INDIRECT(DP175),$E175,$F175)&gt;=INDEX(INDIRECT(DP175),1,EG$28)),0,(INDEX(INDIRECT(DP175),$E175,$F175))-INDEX(INDIRECT(DP175),1,EG$28))*(10-INDEX(INDIRECT("times"&amp;DN$2),$F175,EG$28))/10</f>
        <v>0</v>
      </c>
      <c r="EH175" s="63">
        <f ca="1">IF(OR(INDEX(INDIRECT("times"&amp;DN$2),$F175,EH$28)&gt;10,INDEX(INDIRECT(DP175),$E175,$F175)="",INDEX(INDIRECT(DP175),$E175,$F175)&gt;=INDEX(INDIRECT(DP175),1,EH$28)),0,(INDEX(INDIRECT(DP175),$E175,$F175))-INDEX(INDIRECT(DP175),1,EH$28))*(10-INDEX(INDIRECT("times"&amp;DN$2),$F175,EH$28))/10</f>
        <v>0</v>
      </c>
      <c r="EI175" s="63">
        <f ca="1">IF(OR(INDEX(INDIRECT("times"&amp;DN$2),$F175,EI$28)&gt;10,INDEX(INDIRECT(DP175),$E175,$F175)="",INDEX(INDIRECT(DP175),$E175,$F175)&gt;=INDEX(INDIRECT(DP175),1,EI$28)),0,(INDEX(INDIRECT(DP175),$E175,$F175))-INDEX(INDIRECT(DP175),1,EI$28))*(10-INDEX(INDIRECT("times"&amp;DN$2),$F175,EI$28))/10</f>
        <v>0</v>
      </c>
      <c r="EJ175" s="63">
        <f ca="1">IF(OR(INDEX(INDIRECT("times"&amp;DN$2),$F175,EJ$28)&gt;10,INDEX(INDIRECT(DP175),$E175,$F175)="",INDEX(INDIRECT(DP175),$E175,$F175)&gt;=INDEX(INDIRECT(DP175),1,EJ$28)),0,(INDEX(INDIRECT(DP175),$E175,$F175))-INDEX(INDIRECT(DP175),1,EJ$28))*(10-INDEX(INDIRECT("times"&amp;DN$2),$F175,EJ$28))/10</f>
        <v>0</v>
      </c>
      <c r="EK175" s="63">
        <f ca="1">IF(OR(INDEX(INDIRECT("times"&amp;DN$2),$F175,EK$28)&gt;10,INDEX(INDIRECT(DP175),$E175,$F175)="",INDEX(INDIRECT(DP175),$E175,$F175)&gt;=INDEX(INDIRECT(DP175),1,EK$28)),0,(INDEX(INDIRECT(DP175),$E175,$F175))-INDEX(INDIRECT(DP175),1,EK$28))*(10-INDEX(INDIRECT("times"&amp;DN$2),$F175,EK$28))/10</f>
        <v>0</v>
      </c>
      <c r="EL175" s="63">
        <f ca="1">IF(OR(INDEX(INDIRECT("times"&amp;DN$2),$F175,EL$28)&gt;10,INDEX(INDIRECT(DP175),$E175,$F175)="",INDEX(INDIRECT(DP175),$E175,$F175)&gt;=INDEX(INDIRECT(DP175),1,EL$28)),0,(INDEX(INDIRECT(DP175),$E175,$F175))-INDEX(INDIRECT(DP175),1,EL$28))*(10-INDEX(INDIRECT("times"&amp;DN$2),$F175,EL$28))/10</f>
        <v>0</v>
      </c>
      <c r="EM175" s="64">
        <f ca="1">IF(OR(INDEX(INDIRECT("times"&amp;DN$2),$F175,EM$28)&gt;10,INDEX(INDIRECT(DP175),$E175,$F175)="",INDEX(INDIRECT(DP175),$E175,$F175)&gt;=INDEX(INDIRECT(DP175),1,EM$28)),0,(INDEX(INDIRECT(DP175),$E175,$F175))-INDEX(INDIRECT(DP175),1,EM$28))*(10-INDEX(INDIRECT("times"&amp;DN$2),$F175,EM$28))/10</f>
        <v>0</v>
      </c>
      <c r="EN175" s="201">
        <v>7</v>
      </c>
      <c r="EP175" s="18" t="s">
        <v>216</v>
      </c>
      <c r="EQ175" s="122">
        <f>EP131</f>
        <v>1</v>
      </c>
      <c r="ER175" s="122" t="str">
        <f>EP132</f>
        <v>lei3564</v>
      </c>
      <c r="ES175" s="210" t="str">
        <f t="shared" si="603"/>
        <v>core1_lei3564</v>
      </c>
      <c r="ET175" s="122">
        <v>5</v>
      </c>
      <c r="EU175" s="33">
        <v>7</v>
      </c>
      <c r="EV175" s="62">
        <f ca="1">IF(OR(INDEX(INDIRECT("times"&amp;EQ$2),$F175,EV$28)&gt;10,INDEX(INDIRECT(ES175),$E175,$F175)="",INDEX(INDIRECT(ES175),$E175,$F175)&gt;=INDEX(INDIRECT(ES175),1,EV$28)),0,(INDEX(INDIRECT(ES175),$E175,$F175))-INDEX(INDIRECT(ES175),1,EV$28))*(10-INDEX(INDIRECT("times"&amp;EQ$2),$F175,EV$28))/10</f>
        <v>0</v>
      </c>
      <c r="EW175" s="63">
        <f ca="1">IF(OR(INDEX(INDIRECT("times"&amp;EQ$2),$F175,EW$28)&gt;10,INDEX(INDIRECT(ES175),$E175,$F175)="",INDEX(INDIRECT(ES175),$E175,$F175)&gt;=INDEX(INDIRECT(ES175),1,EW$28)),0,(INDEX(INDIRECT(ES175),$E175,$F175))-INDEX(INDIRECT(ES175),1,EW$28))*(10-INDEX(INDIRECT("times"&amp;EQ$2),$F175,EW$28))/10</f>
        <v>0</v>
      </c>
      <c r="EX175" s="63">
        <f ca="1">IF(OR(INDEX(INDIRECT("times"&amp;EQ$2),$F175,EX$28)&gt;10,INDEX(INDIRECT(ES175),$E175,$F175)="",INDEX(INDIRECT(ES175),$E175,$F175)&gt;=INDEX(INDIRECT(ES175),1,EX$28)),0,(INDEX(INDIRECT(ES175),$E175,$F175))-INDEX(INDIRECT(ES175),1,EX$28))*(10-INDEX(INDIRECT("times"&amp;EQ$2),$F175,EX$28))/10</f>
        <v>0</v>
      </c>
      <c r="EY175" s="63">
        <f ca="1">IF(OR(INDEX(INDIRECT("times"&amp;EQ$2),$F175,EY$28)&gt;10,INDEX(INDIRECT(ES175),$E175,$F175)="",INDEX(INDIRECT(ES175),$E175,$F175)&gt;=INDEX(INDIRECT(ES175),1,EY$28)),0,(INDEX(INDIRECT(ES175),$E175,$F175))-INDEX(INDIRECT(ES175),1,EY$28))*(10-INDEX(INDIRECT("times"&amp;EQ$2),$F175,EY$28))/10</f>
        <v>0</v>
      </c>
      <c r="EZ175" s="63">
        <f ca="1">IF(OR(INDEX(INDIRECT("times"&amp;EQ$2),$F175,EZ$28)&gt;10,INDEX(INDIRECT(ES175),$E175,$F175)="",INDEX(INDIRECT(ES175),$E175,$F175)&gt;=INDEX(INDIRECT(ES175),1,EZ$28)),0,(INDEX(INDIRECT(ES175),$E175,$F175))-INDEX(INDIRECT(ES175),1,EZ$28))*(10-INDEX(INDIRECT("times"&amp;EQ$2),$F175,EZ$28))/10</f>
        <v>0</v>
      </c>
      <c r="FA175" s="63">
        <f ca="1">IF(OR(INDEX(INDIRECT("times"&amp;EQ$2),$F175,FA$28)&gt;10,INDEX(INDIRECT(ES175),$E175,$F175)="",INDEX(INDIRECT(ES175),$E175,$F175)&gt;=INDEX(INDIRECT(ES175),1,FA$28)),0,(INDEX(INDIRECT(ES175),$E175,$F175))-INDEX(INDIRECT(ES175),1,FA$28))*(10-INDEX(INDIRECT("times"&amp;EQ$2),$F175,FA$28))/10</f>
        <v>0</v>
      </c>
      <c r="FB175" s="63">
        <f ca="1">IF(OR(INDEX(INDIRECT("times"&amp;EQ$2),$F175,FB$28)&gt;10,INDEX(INDIRECT(ES175),$E175,$F175)="",INDEX(INDIRECT(ES175),$E175,$F175)&gt;=INDEX(INDIRECT(ES175),1,FB$28)),0,(INDEX(INDIRECT(ES175),$E175,$F175))-INDEX(INDIRECT(ES175),1,FB$28))*(10-INDEX(INDIRECT("times"&amp;EQ$2),$F175,FB$28))/10</f>
        <v>0</v>
      </c>
      <c r="FC175" s="63">
        <f ca="1">IF(OR(INDEX(INDIRECT("times"&amp;EQ$2),$F175,FC$28)&gt;10,INDEX(INDIRECT(ES175),$E175,$F175)="",INDEX(INDIRECT(ES175),$E175,$F175)&gt;=INDEX(INDIRECT(ES175),1,FC$28)),0,(INDEX(INDIRECT(ES175),$E175,$F175))-INDEX(INDIRECT(ES175),1,FC$28))*(10-INDEX(INDIRECT("times"&amp;EQ$2),$F175,FC$28))/10</f>
        <v>0</v>
      </c>
      <c r="FD175" s="63">
        <f ca="1">IF(OR(INDEX(INDIRECT("times"&amp;EQ$2),$F175,FD$28)&gt;10,INDEX(INDIRECT(ES175),$E175,$F175)="",INDEX(INDIRECT(ES175),$E175,$F175)&gt;=INDEX(INDIRECT(ES175),1,FD$28)),0,(INDEX(INDIRECT(ES175),$E175,$F175))-INDEX(INDIRECT(ES175),1,FD$28))*(10-INDEX(INDIRECT("times"&amp;EQ$2),$F175,FD$28))/10</f>
        <v>0</v>
      </c>
      <c r="FE175" s="63">
        <f ca="1">IF(OR(INDEX(INDIRECT("times"&amp;EQ$2),$F175,FE$28)&gt;10,INDEX(INDIRECT(ES175),$E175,$F175)="",INDEX(INDIRECT(ES175),$E175,$F175)&gt;=INDEX(INDIRECT(ES175),1,FE$28)),0,(INDEX(INDIRECT(ES175),$E175,$F175))-INDEX(INDIRECT(ES175),1,FE$28))*(10-INDEX(INDIRECT("times"&amp;EQ$2),$F175,FE$28))/10</f>
        <v>0</v>
      </c>
      <c r="FF175" s="63">
        <f ca="1">IF(OR(INDEX(INDIRECT("times"&amp;EQ$2),$F175,FF$28)&gt;10,INDEX(INDIRECT(ES175),$E175,$F175)="",INDEX(INDIRECT(ES175),$E175,$F175)&gt;=INDEX(INDIRECT(ES175),1,FF$28)),0,(INDEX(INDIRECT(ES175),$E175,$F175))-INDEX(INDIRECT(ES175),1,FF$28))*(10-INDEX(INDIRECT("times"&amp;EQ$2),$F175,FF$28))/10</f>
        <v>0</v>
      </c>
      <c r="FG175" s="63">
        <f ca="1">IF(OR(INDEX(INDIRECT("times"&amp;EQ$2),$F175,FG$28)&gt;10,INDEX(INDIRECT(ES175),$E175,$F175)="",INDEX(INDIRECT(ES175),$E175,$F175)&gt;=INDEX(INDIRECT(ES175),1,FG$28)),0,(INDEX(INDIRECT(ES175),$E175,$F175))-INDEX(INDIRECT(ES175),1,FG$28))*(10-INDEX(INDIRECT("times"&amp;EQ$2),$F175,FG$28))/10</f>
        <v>0</v>
      </c>
      <c r="FH175" s="63">
        <f ca="1">IF(OR(INDEX(INDIRECT("times"&amp;EQ$2),$F175,FH$28)&gt;10,INDEX(INDIRECT(ES175),$E175,$F175)="",INDEX(INDIRECT(ES175),$E175,$F175)&gt;=INDEX(INDIRECT(ES175),1,FH$28)),0,(INDEX(INDIRECT(ES175),$E175,$F175))-INDEX(INDIRECT(ES175),1,FH$28))*(10-INDEX(INDIRECT("times"&amp;EQ$2),$F175,FH$28))/10</f>
        <v>0</v>
      </c>
      <c r="FI175" s="63">
        <f ca="1">IF(OR(INDEX(INDIRECT("times"&amp;EQ$2),$F175,FI$28)&gt;10,INDEX(INDIRECT(ES175),$E175,$F175)="",INDEX(INDIRECT(ES175),$E175,$F175)&gt;=INDEX(INDIRECT(ES175),1,FI$28)),0,(INDEX(INDIRECT(ES175),$E175,$F175))-INDEX(INDIRECT(ES175),1,FI$28))*(10-INDEX(INDIRECT("times"&amp;EQ$2),$F175,FI$28))/10</f>
        <v>0</v>
      </c>
      <c r="FJ175" s="63">
        <f ca="1">IF(OR(INDEX(INDIRECT("times"&amp;EQ$2),$F175,FJ$28)&gt;10,INDEX(INDIRECT(ES175),$E175,$F175)="",INDEX(INDIRECT(ES175),$E175,$F175)&gt;=INDEX(INDIRECT(ES175),1,FJ$28)),0,(INDEX(INDIRECT(ES175),$E175,$F175))-INDEX(INDIRECT(ES175),1,FJ$28))*(10-INDEX(INDIRECT("times"&amp;EQ$2),$F175,FJ$28))/10</f>
        <v>0</v>
      </c>
      <c r="FK175" s="63">
        <f ca="1">IF(OR(INDEX(INDIRECT("times"&amp;EQ$2),$F175,FK$28)&gt;10,INDEX(INDIRECT(ES175),$E175,$F175)="",INDEX(INDIRECT(ES175),$E175,$F175)&gt;=INDEX(INDIRECT(ES175),1,FK$28)),0,(INDEX(INDIRECT(ES175),$E175,$F175))-INDEX(INDIRECT(ES175),1,FK$28))*(10-INDEX(INDIRECT("times"&amp;EQ$2),$F175,FK$28))/10</f>
        <v>0</v>
      </c>
      <c r="FL175" s="63">
        <f ca="1">IF(OR(INDEX(INDIRECT("times"&amp;EQ$2),$F175,FL$28)&gt;10,INDEX(INDIRECT(ES175),$E175,$F175)="",INDEX(INDIRECT(ES175),$E175,$F175)&gt;=INDEX(INDIRECT(ES175),1,FL$28)),0,(INDEX(INDIRECT(ES175),$E175,$F175))-INDEX(INDIRECT(ES175),1,FL$28))*(10-INDEX(INDIRECT("times"&amp;EQ$2),$F175,FL$28))/10</f>
        <v>0</v>
      </c>
      <c r="FM175" s="63">
        <f ca="1">IF(OR(INDEX(INDIRECT("times"&amp;EQ$2),$F175,FM$28)&gt;10,INDEX(INDIRECT(ES175),$E175,$F175)="",INDEX(INDIRECT(ES175),$E175,$F175)&gt;=INDEX(INDIRECT(ES175),1,FM$28)),0,(INDEX(INDIRECT(ES175),$E175,$F175))-INDEX(INDIRECT(ES175),1,FM$28))*(10-INDEX(INDIRECT("times"&amp;EQ$2),$F175,FM$28))/10</f>
        <v>0</v>
      </c>
      <c r="FN175" s="63">
        <f ca="1">IF(OR(INDEX(INDIRECT("times"&amp;EQ$2),$F175,FN$28)&gt;10,INDEX(INDIRECT(ES175),$E175,$F175)="",INDEX(INDIRECT(ES175),$E175,$F175)&gt;=INDEX(INDIRECT(ES175),1,FN$28)),0,(INDEX(INDIRECT(ES175),$E175,$F175))-INDEX(INDIRECT(ES175),1,FN$28))*(10-INDEX(INDIRECT("times"&amp;EQ$2),$F175,FN$28))/10</f>
        <v>0</v>
      </c>
      <c r="FO175" s="63">
        <f ca="1">IF(OR(INDEX(INDIRECT("times"&amp;EQ$2),$F175,FO$28)&gt;10,INDEX(INDIRECT(ES175),$E175,$F175)="",INDEX(INDIRECT(ES175),$E175,$F175)&gt;=INDEX(INDIRECT(ES175),1,FO$28)),0,(INDEX(INDIRECT(ES175),$E175,$F175))-INDEX(INDIRECT(ES175),1,FO$28))*(10-INDEX(INDIRECT("times"&amp;EQ$2),$F175,FO$28))/10</f>
        <v>0</v>
      </c>
      <c r="FP175" s="64">
        <f ca="1">IF(OR(INDEX(INDIRECT("times"&amp;EQ$2),$F175,FP$28)&gt;10,INDEX(INDIRECT(ES175),$E175,$F175)="",INDEX(INDIRECT(ES175),$E175,$F175)&gt;=INDEX(INDIRECT(ES175),1,FP$28)),0,(INDEX(INDIRECT(ES175),$E175,$F175))-INDEX(INDIRECT(ES175),1,FP$28))*(10-INDEX(INDIRECT("times"&amp;EQ$2),$F175,FP$28))/10</f>
        <v>0</v>
      </c>
      <c r="FQ175" s="201">
        <v>7</v>
      </c>
      <c r="FS175" s="18" t="s">
        <v>216</v>
      </c>
      <c r="FT175" s="122">
        <f>FS131</f>
        <v>1</v>
      </c>
      <c r="FU175" s="122" t="str">
        <f>FS132</f>
        <v>shop65</v>
      </c>
      <c r="FV175" s="210" t="str">
        <f t="shared" si="604"/>
        <v>core1_shop65</v>
      </c>
      <c r="FW175" s="122">
        <v>5</v>
      </c>
      <c r="FX175" s="33">
        <v>7</v>
      </c>
      <c r="FY175" s="62">
        <f ca="1">IF(OR(INDEX(INDIRECT("times"&amp;FT$2),$F175,FY$28)&gt;10,INDEX(INDIRECT(FV175),$E175,$F175)="",INDEX(INDIRECT(FV175),$E175,$F175)&gt;=INDEX(INDIRECT(FV175),1,FY$28)),0,(INDEX(INDIRECT(FV175),$E175,$F175))-INDEX(INDIRECT(FV175),1,FY$28))*(10-INDEX(INDIRECT("times"&amp;FT$2),$F175,FY$28))/10</f>
        <v>0</v>
      </c>
      <c r="FZ175" s="63">
        <f ca="1">IF(OR(INDEX(INDIRECT("times"&amp;FT$2),$F175,FZ$28)&gt;10,INDEX(INDIRECT(FV175),$E175,$F175)="",INDEX(INDIRECT(FV175),$E175,$F175)&gt;=INDEX(INDIRECT(FV175),1,FZ$28)),0,(INDEX(INDIRECT(FV175),$E175,$F175))-INDEX(INDIRECT(FV175),1,FZ$28))*(10-INDEX(INDIRECT("times"&amp;FT$2),$F175,FZ$28))/10</f>
        <v>0</v>
      </c>
      <c r="GA175" s="63">
        <f ca="1">IF(OR(INDEX(INDIRECT("times"&amp;FT$2),$F175,GA$28)&gt;10,INDEX(INDIRECT(FV175),$E175,$F175)="",INDEX(INDIRECT(FV175),$E175,$F175)&gt;=INDEX(INDIRECT(FV175),1,GA$28)),0,(INDEX(INDIRECT(FV175),$E175,$F175))-INDEX(INDIRECT(FV175),1,GA$28))*(10-INDEX(INDIRECT("times"&amp;FT$2),$F175,GA$28))/10</f>
        <v>0</v>
      </c>
      <c r="GB175" s="63">
        <f ca="1">IF(OR(INDEX(INDIRECT("times"&amp;FT$2),$F175,GB$28)&gt;10,INDEX(INDIRECT(FV175),$E175,$F175)="",INDEX(INDIRECT(FV175),$E175,$F175)&gt;=INDEX(INDIRECT(FV175),1,GB$28)),0,(INDEX(INDIRECT(FV175),$E175,$F175))-INDEX(INDIRECT(FV175),1,GB$28))*(10-INDEX(INDIRECT("times"&amp;FT$2),$F175,GB$28))/10</f>
        <v>0</v>
      </c>
      <c r="GC175" s="63">
        <f ca="1">IF(OR(INDEX(INDIRECT("times"&amp;FT$2),$F175,GC$28)&gt;10,INDEX(INDIRECT(FV175),$E175,$F175)="",INDEX(INDIRECT(FV175),$E175,$F175)&gt;=INDEX(INDIRECT(FV175),1,GC$28)),0,(INDEX(INDIRECT(FV175),$E175,$F175))-INDEX(INDIRECT(FV175),1,GC$28))*(10-INDEX(INDIRECT("times"&amp;FT$2),$F175,GC$28))/10</f>
        <v>0</v>
      </c>
      <c r="GD175" s="63">
        <f ca="1">IF(OR(INDEX(INDIRECT("times"&amp;FT$2),$F175,GD$28)&gt;10,INDEX(INDIRECT(FV175),$E175,$F175)="",INDEX(INDIRECT(FV175),$E175,$F175)&gt;=INDEX(INDIRECT(FV175),1,GD$28)),0,(INDEX(INDIRECT(FV175),$E175,$F175))-INDEX(INDIRECT(FV175),1,GD$28))*(10-INDEX(INDIRECT("times"&amp;FT$2),$F175,GD$28))/10</f>
        <v>0</v>
      </c>
      <c r="GE175" s="63">
        <f ca="1">IF(OR(INDEX(INDIRECT("times"&amp;FT$2),$F175,GE$28)&gt;10,INDEX(INDIRECT(FV175),$E175,$F175)="",INDEX(INDIRECT(FV175),$E175,$F175)&gt;=INDEX(INDIRECT(FV175),1,GE$28)),0,(INDEX(INDIRECT(FV175),$E175,$F175))-INDEX(INDIRECT(FV175),1,GE$28))*(10-INDEX(INDIRECT("times"&amp;FT$2),$F175,GE$28))/10</f>
        <v>0</v>
      </c>
      <c r="GF175" s="63">
        <f ca="1">IF(OR(INDEX(INDIRECT("times"&amp;FT$2),$F175,GF$28)&gt;10,INDEX(INDIRECT(FV175),$E175,$F175)="",INDEX(INDIRECT(FV175),$E175,$F175)&gt;=INDEX(INDIRECT(FV175),1,GF$28)),0,(INDEX(INDIRECT(FV175),$E175,$F175))-INDEX(INDIRECT(FV175),1,GF$28))*(10-INDEX(INDIRECT("times"&amp;FT$2),$F175,GF$28))/10</f>
        <v>0</v>
      </c>
      <c r="GG175" s="63">
        <f ca="1">IF(OR(INDEX(INDIRECT("times"&amp;FT$2),$F175,GG$28)&gt;10,INDEX(INDIRECT(FV175),$E175,$F175)="",INDEX(INDIRECT(FV175),$E175,$F175)&gt;=INDEX(INDIRECT(FV175),1,GG$28)),0,(INDEX(INDIRECT(FV175),$E175,$F175))-INDEX(INDIRECT(FV175),1,GG$28))*(10-INDEX(INDIRECT("times"&amp;FT$2),$F175,GG$28))/10</f>
        <v>0</v>
      </c>
      <c r="GH175" s="63">
        <f ca="1">IF(OR(INDEX(INDIRECT("times"&amp;FT$2),$F175,GH$28)&gt;10,INDEX(INDIRECT(FV175),$E175,$F175)="",INDEX(INDIRECT(FV175),$E175,$F175)&gt;=INDEX(INDIRECT(FV175),1,GH$28)),0,(INDEX(INDIRECT(FV175),$E175,$F175))-INDEX(INDIRECT(FV175),1,GH$28))*(10-INDEX(INDIRECT("times"&amp;FT$2),$F175,GH$28))/10</f>
        <v>0</v>
      </c>
      <c r="GI175" s="63">
        <f ca="1">IF(OR(INDEX(INDIRECT("times"&amp;FT$2),$F175,GI$28)&gt;10,INDEX(INDIRECT(FV175),$E175,$F175)="",INDEX(INDIRECT(FV175),$E175,$F175)&gt;=INDEX(INDIRECT(FV175),1,GI$28)),0,(INDEX(INDIRECT(FV175),$E175,$F175))-INDEX(INDIRECT(FV175),1,GI$28))*(10-INDEX(INDIRECT("times"&amp;FT$2),$F175,GI$28))/10</f>
        <v>0</v>
      </c>
      <c r="GJ175" s="63">
        <f ca="1">IF(OR(INDEX(INDIRECT("times"&amp;FT$2),$F175,GJ$28)&gt;10,INDEX(INDIRECT(FV175),$E175,$F175)="",INDEX(INDIRECT(FV175),$E175,$F175)&gt;=INDEX(INDIRECT(FV175),1,GJ$28)),0,(INDEX(INDIRECT(FV175),$E175,$F175))-INDEX(INDIRECT(FV175),1,GJ$28))*(10-INDEX(INDIRECT("times"&amp;FT$2),$F175,GJ$28))/10</f>
        <v>0</v>
      </c>
      <c r="GK175" s="63">
        <f ca="1">IF(OR(INDEX(INDIRECT("times"&amp;FT$2),$F175,GK$28)&gt;10,INDEX(INDIRECT(FV175),$E175,$F175)="",INDEX(INDIRECT(FV175),$E175,$F175)&gt;=INDEX(INDIRECT(FV175),1,GK$28)),0,(INDEX(INDIRECT(FV175),$E175,$F175))-INDEX(INDIRECT(FV175),1,GK$28))*(10-INDEX(INDIRECT("times"&amp;FT$2),$F175,GK$28))/10</f>
        <v>0</v>
      </c>
      <c r="GL175" s="63">
        <f ca="1">IF(OR(INDEX(INDIRECT("times"&amp;FT$2),$F175,GL$28)&gt;10,INDEX(INDIRECT(FV175),$E175,$F175)="",INDEX(INDIRECT(FV175),$E175,$F175)&gt;=INDEX(INDIRECT(FV175),1,GL$28)),0,(INDEX(INDIRECT(FV175),$E175,$F175))-INDEX(INDIRECT(FV175),1,GL$28))*(10-INDEX(INDIRECT("times"&amp;FT$2),$F175,GL$28))/10</f>
        <v>0</v>
      </c>
      <c r="GM175" s="63">
        <f ca="1">IF(OR(INDEX(INDIRECT("times"&amp;FT$2),$F175,GM$28)&gt;10,INDEX(INDIRECT(FV175),$E175,$F175)="",INDEX(INDIRECT(FV175),$E175,$F175)&gt;=INDEX(INDIRECT(FV175),1,GM$28)),0,(INDEX(INDIRECT(FV175),$E175,$F175))-INDEX(INDIRECT(FV175),1,GM$28))*(10-INDEX(INDIRECT("times"&amp;FT$2),$F175,GM$28))/10</f>
        <v>0</v>
      </c>
      <c r="GN175" s="63">
        <f ca="1">IF(OR(INDEX(INDIRECT("times"&amp;FT$2),$F175,GN$28)&gt;10,INDEX(INDIRECT(FV175),$E175,$F175)="",INDEX(INDIRECT(FV175),$E175,$F175)&gt;=INDEX(INDIRECT(FV175),1,GN$28)),0,(INDEX(INDIRECT(FV175),$E175,$F175))-INDEX(INDIRECT(FV175),1,GN$28))*(10-INDEX(INDIRECT("times"&amp;FT$2),$F175,GN$28))/10</f>
        <v>0</v>
      </c>
      <c r="GO175" s="63">
        <f ca="1">IF(OR(INDEX(INDIRECT("times"&amp;FT$2),$F175,GO$28)&gt;10,INDEX(INDIRECT(FV175),$E175,$F175)="",INDEX(INDIRECT(FV175),$E175,$F175)&gt;=INDEX(INDIRECT(FV175),1,GO$28)),0,(INDEX(INDIRECT(FV175),$E175,$F175))-INDEX(INDIRECT(FV175),1,GO$28))*(10-INDEX(INDIRECT("times"&amp;FT$2),$F175,GO$28))/10</f>
        <v>0</v>
      </c>
      <c r="GP175" s="63">
        <f ca="1">IF(OR(INDEX(INDIRECT("times"&amp;FT$2),$F175,GP$28)&gt;10,INDEX(INDIRECT(FV175),$E175,$F175)="",INDEX(INDIRECT(FV175),$E175,$F175)&gt;=INDEX(INDIRECT(FV175),1,GP$28)),0,(INDEX(INDIRECT(FV175),$E175,$F175))-INDEX(INDIRECT(FV175),1,GP$28))*(10-INDEX(INDIRECT("times"&amp;FT$2),$F175,GP$28))/10</f>
        <v>0</v>
      </c>
      <c r="GQ175" s="63">
        <f ca="1">IF(OR(INDEX(INDIRECT("times"&amp;FT$2),$F175,GQ$28)&gt;10,INDEX(INDIRECT(FV175),$E175,$F175)="",INDEX(INDIRECT(FV175),$E175,$F175)&gt;=INDEX(INDIRECT(FV175),1,GQ$28)),0,(INDEX(INDIRECT(FV175),$E175,$F175))-INDEX(INDIRECT(FV175),1,GQ$28))*(10-INDEX(INDIRECT("times"&amp;FT$2),$F175,GQ$28))/10</f>
        <v>0</v>
      </c>
      <c r="GR175" s="63">
        <f ca="1">IF(OR(INDEX(INDIRECT("times"&amp;FT$2),$F175,GR$28)&gt;10,INDEX(INDIRECT(FV175),$E175,$F175)="",INDEX(INDIRECT(FV175),$E175,$F175)&gt;=INDEX(INDIRECT(FV175),1,GR$28)),0,(INDEX(INDIRECT(FV175),$E175,$F175))-INDEX(INDIRECT(FV175),1,GR$28))*(10-INDEX(INDIRECT("times"&amp;FT$2),$F175,GR$28))/10</f>
        <v>0</v>
      </c>
      <c r="GS175" s="64">
        <f ca="1">IF(OR(INDEX(INDIRECT("times"&amp;FT$2),$F175,GS$28)&gt;10,INDEX(INDIRECT(FV175),$E175,$F175)="",INDEX(INDIRECT(FV175),$E175,$F175)&gt;=INDEX(INDIRECT(FV175),1,GS$28)),0,(INDEX(INDIRECT(FV175),$E175,$F175))-INDEX(INDIRECT(FV175),1,GS$28))*(10-INDEX(INDIRECT("times"&amp;FT$2),$F175,GS$28))/10</f>
        <v>0</v>
      </c>
      <c r="GT175" s="201">
        <v>7</v>
      </c>
      <c r="GV175" s="18" t="s">
        <v>216</v>
      </c>
      <c r="GW175" s="122">
        <f>GV131</f>
        <v>1</v>
      </c>
      <c r="GX175" s="122" t="str">
        <f>GV132</f>
        <v>lei65</v>
      </c>
      <c r="GY175" s="210" t="str">
        <f t="shared" si="605"/>
        <v>core1_lei65</v>
      </c>
      <c r="GZ175" s="122">
        <v>5</v>
      </c>
      <c r="HA175" s="33">
        <v>7</v>
      </c>
      <c r="HB175" s="62">
        <f ca="1">IF(OR(INDEX(INDIRECT("times"&amp;GW$2),$F175,HB$28)&gt;10,INDEX(INDIRECT(GY175),$E175,$F175)="",INDEX(INDIRECT(GY175),$E175,$F175)&gt;=INDEX(INDIRECT(GY175),1,HB$28)),0,(INDEX(INDIRECT(GY175),$E175,$F175))-INDEX(INDIRECT(GY175),1,HB$28))*(10-INDEX(INDIRECT("times"&amp;GW$2),$F175,HB$28))/10</f>
        <v>0</v>
      </c>
      <c r="HC175" s="63">
        <f ca="1">IF(OR(INDEX(INDIRECT("times"&amp;GW$2),$F175,HC$28)&gt;10,INDEX(INDIRECT(GY175),$E175,$F175)="",INDEX(INDIRECT(GY175),$E175,$F175)&gt;=INDEX(INDIRECT(GY175),1,HC$28)),0,(INDEX(INDIRECT(GY175),$E175,$F175))-INDEX(INDIRECT(GY175),1,HC$28))*(10-INDEX(INDIRECT("times"&amp;GW$2),$F175,HC$28))/10</f>
        <v>0</v>
      </c>
      <c r="HD175" s="63">
        <f ca="1">IF(OR(INDEX(INDIRECT("times"&amp;GW$2),$F175,HD$28)&gt;10,INDEX(INDIRECT(GY175),$E175,$F175)="",INDEX(INDIRECT(GY175),$E175,$F175)&gt;=INDEX(INDIRECT(GY175),1,HD$28)),0,(INDEX(INDIRECT(GY175),$E175,$F175))-INDEX(INDIRECT(GY175),1,HD$28))*(10-INDEX(INDIRECT("times"&amp;GW$2),$F175,HD$28))/10</f>
        <v>0</v>
      </c>
      <c r="HE175" s="63">
        <f ca="1">IF(OR(INDEX(INDIRECT("times"&amp;GW$2),$F175,HE$28)&gt;10,INDEX(INDIRECT(GY175),$E175,$F175)="",INDEX(INDIRECT(GY175),$E175,$F175)&gt;=INDEX(INDIRECT(GY175),1,HE$28)),0,(INDEX(INDIRECT(GY175),$E175,$F175))-INDEX(INDIRECT(GY175),1,HE$28))*(10-INDEX(INDIRECT("times"&amp;GW$2),$F175,HE$28))/10</f>
        <v>0</v>
      </c>
      <c r="HF175" s="63">
        <f ca="1">IF(OR(INDEX(INDIRECT("times"&amp;GW$2),$F175,HF$28)&gt;10,INDEX(INDIRECT(GY175),$E175,$F175)="",INDEX(INDIRECT(GY175),$E175,$F175)&gt;=INDEX(INDIRECT(GY175),1,HF$28)),0,(INDEX(INDIRECT(GY175),$E175,$F175))-INDEX(INDIRECT(GY175),1,HF$28))*(10-INDEX(INDIRECT("times"&amp;GW$2),$F175,HF$28))/10</f>
        <v>0</v>
      </c>
      <c r="HG175" s="63">
        <f ca="1">IF(OR(INDEX(INDIRECT("times"&amp;GW$2),$F175,HG$28)&gt;10,INDEX(INDIRECT(GY175),$E175,$F175)="",INDEX(INDIRECT(GY175),$E175,$F175)&gt;=INDEX(INDIRECT(GY175),1,HG$28)),0,(INDEX(INDIRECT(GY175),$E175,$F175))-INDEX(INDIRECT(GY175),1,HG$28))*(10-INDEX(INDIRECT("times"&amp;GW$2),$F175,HG$28))/10</f>
        <v>0</v>
      </c>
      <c r="HH175" s="63">
        <f ca="1">IF(OR(INDEX(INDIRECT("times"&amp;GW$2),$F175,HH$28)&gt;10,INDEX(INDIRECT(GY175),$E175,$F175)="",INDEX(INDIRECT(GY175),$E175,$F175)&gt;=INDEX(INDIRECT(GY175),1,HH$28)),0,(INDEX(INDIRECT(GY175),$E175,$F175))-INDEX(INDIRECT(GY175),1,HH$28))*(10-INDEX(INDIRECT("times"&amp;GW$2),$F175,HH$28))/10</f>
        <v>0</v>
      </c>
      <c r="HI175" s="63">
        <f ca="1">IF(OR(INDEX(INDIRECT("times"&amp;GW$2),$F175,HI$28)&gt;10,INDEX(INDIRECT(GY175),$E175,$F175)="",INDEX(INDIRECT(GY175),$E175,$F175)&gt;=INDEX(INDIRECT(GY175),1,HI$28)),0,(INDEX(INDIRECT(GY175),$E175,$F175))-INDEX(INDIRECT(GY175),1,HI$28))*(10-INDEX(INDIRECT("times"&amp;GW$2),$F175,HI$28))/10</f>
        <v>0</v>
      </c>
      <c r="HJ175" s="63">
        <f ca="1">IF(OR(INDEX(INDIRECT("times"&amp;GW$2),$F175,HJ$28)&gt;10,INDEX(INDIRECT(GY175),$E175,$F175)="",INDEX(INDIRECT(GY175),$E175,$F175)&gt;=INDEX(INDIRECT(GY175),1,HJ$28)),0,(INDEX(INDIRECT(GY175),$E175,$F175))-INDEX(INDIRECT(GY175),1,HJ$28))*(10-INDEX(INDIRECT("times"&amp;GW$2),$F175,HJ$28))/10</f>
        <v>0</v>
      </c>
      <c r="HK175" s="63">
        <f ca="1">IF(OR(INDEX(INDIRECT("times"&amp;GW$2),$F175,HK$28)&gt;10,INDEX(INDIRECT(GY175),$E175,$F175)="",INDEX(INDIRECT(GY175),$E175,$F175)&gt;=INDEX(INDIRECT(GY175),1,HK$28)),0,(INDEX(INDIRECT(GY175),$E175,$F175))-INDEX(INDIRECT(GY175),1,HK$28))*(10-INDEX(INDIRECT("times"&amp;GW$2),$F175,HK$28))/10</f>
        <v>0</v>
      </c>
      <c r="HL175" s="63">
        <f ca="1">IF(OR(INDEX(INDIRECT("times"&amp;GW$2),$F175,HL$28)&gt;10,INDEX(INDIRECT(GY175),$E175,$F175)="",INDEX(INDIRECT(GY175),$E175,$F175)&gt;=INDEX(INDIRECT(GY175),1,HL$28)),0,(INDEX(INDIRECT(GY175),$E175,$F175))-INDEX(INDIRECT(GY175),1,HL$28))*(10-INDEX(INDIRECT("times"&amp;GW$2),$F175,HL$28))/10</f>
        <v>0</v>
      </c>
      <c r="HM175" s="63">
        <f ca="1">IF(OR(INDEX(INDIRECT("times"&amp;GW$2),$F175,HM$28)&gt;10,INDEX(INDIRECT(GY175),$E175,$F175)="",INDEX(INDIRECT(GY175),$E175,$F175)&gt;=INDEX(INDIRECT(GY175),1,HM$28)),0,(INDEX(INDIRECT(GY175),$E175,$F175))-INDEX(INDIRECT(GY175),1,HM$28))*(10-INDEX(INDIRECT("times"&amp;GW$2),$F175,HM$28))/10</f>
        <v>0</v>
      </c>
      <c r="HN175" s="63">
        <f ca="1">IF(OR(INDEX(INDIRECT("times"&amp;GW$2),$F175,HN$28)&gt;10,INDEX(INDIRECT(GY175),$E175,$F175)="",INDEX(INDIRECT(GY175),$E175,$F175)&gt;=INDEX(INDIRECT(GY175),1,HN$28)),0,(INDEX(INDIRECT(GY175),$E175,$F175))-INDEX(INDIRECT(GY175),1,HN$28))*(10-INDEX(INDIRECT("times"&amp;GW$2),$F175,HN$28))/10</f>
        <v>0</v>
      </c>
      <c r="HO175" s="63">
        <f ca="1">IF(OR(INDEX(INDIRECT("times"&amp;GW$2),$F175,HO$28)&gt;10,INDEX(INDIRECT(GY175),$E175,$F175)="",INDEX(INDIRECT(GY175),$E175,$F175)&gt;=INDEX(INDIRECT(GY175),1,HO$28)),0,(INDEX(INDIRECT(GY175),$E175,$F175))-INDEX(INDIRECT(GY175),1,HO$28))*(10-INDEX(INDIRECT("times"&amp;GW$2),$F175,HO$28))/10</f>
        <v>0</v>
      </c>
      <c r="HP175" s="63">
        <f ca="1">IF(OR(INDEX(INDIRECT("times"&amp;GW$2),$F175,HP$28)&gt;10,INDEX(INDIRECT(GY175),$E175,$F175)="",INDEX(INDIRECT(GY175),$E175,$F175)&gt;=INDEX(INDIRECT(GY175),1,HP$28)),0,(INDEX(INDIRECT(GY175),$E175,$F175))-INDEX(INDIRECT(GY175),1,HP$28))*(10-INDEX(INDIRECT("times"&amp;GW$2),$F175,HP$28))/10</f>
        <v>0</v>
      </c>
      <c r="HQ175" s="63">
        <f ca="1">IF(OR(INDEX(INDIRECT("times"&amp;GW$2),$F175,HQ$28)&gt;10,INDEX(INDIRECT(GY175),$E175,$F175)="",INDEX(INDIRECT(GY175),$E175,$F175)&gt;=INDEX(INDIRECT(GY175),1,HQ$28)),0,(INDEX(INDIRECT(GY175),$E175,$F175))-INDEX(INDIRECT(GY175),1,HQ$28))*(10-INDEX(INDIRECT("times"&amp;GW$2),$F175,HQ$28))/10</f>
        <v>0</v>
      </c>
      <c r="HR175" s="63">
        <f ca="1">IF(OR(INDEX(INDIRECT("times"&amp;GW$2),$F175,HR$28)&gt;10,INDEX(INDIRECT(GY175),$E175,$F175)="",INDEX(INDIRECT(GY175),$E175,$F175)&gt;=INDEX(INDIRECT(GY175),1,HR$28)),0,(INDEX(INDIRECT(GY175),$E175,$F175))-INDEX(INDIRECT(GY175),1,HR$28))*(10-INDEX(INDIRECT("times"&amp;GW$2),$F175,HR$28))/10</f>
        <v>0</v>
      </c>
      <c r="HS175" s="63">
        <f ca="1">IF(OR(INDEX(INDIRECT("times"&amp;GW$2),$F175,HS$28)&gt;10,INDEX(INDIRECT(GY175),$E175,$F175)="",INDEX(INDIRECT(GY175),$E175,$F175)&gt;=INDEX(INDIRECT(GY175),1,HS$28)),0,(INDEX(INDIRECT(GY175),$E175,$F175))-INDEX(INDIRECT(GY175),1,HS$28))*(10-INDEX(INDIRECT("times"&amp;GW$2),$F175,HS$28))/10</f>
        <v>0</v>
      </c>
      <c r="HT175" s="63">
        <f ca="1">IF(OR(INDEX(INDIRECT("times"&amp;GW$2),$F175,HT$28)&gt;10,INDEX(INDIRECT(GY175),$E175,$F175)="",INDEX(INDIRECT(GY175),$E175,$F175)&gt;=INDEX(INDIRECT(GY175),1,HT$28)),0,(INDEX(INDIRECT(GY175),$E175,$F175))-INDEX(INDIRECT(GY175),1,HT$28))*(10-INDEX(INDIRECT("times"&amp;GW$2),$F175,HT$28))/10</f>
        <v>0</v>
      </c>
      <c r="HU175" s="63">
        <f ca="1">IF(OR(INDEX(INDIRECT("times"&amp;GW$2),$F175,HU$28)&gt;10,INDEX(INDIRECT(GY175),$E175,$F175)="",INDEX(INDIRECT(GY175),$E175,$F175)&gt;=INDEX(INDIRECT(GY175),1,HU$28)),0,(INDEX(INDIRECT(GY175),$E175,$F175))-INDEX(INDIRECT(GY175),1,HU$28))*(10-INDEX(INDIRECT("times"&amp;GW$2),$F175,HU$28))/10</f>
        <v>0</v>
      </c>
      <c r="HV175" s="64">
        <f ca="1">IF(OR(INDEX(INDIRECT("times"&amp;GW$2),$F175,HV$28)&gt;10,INDEX(INDIRECT(GY175),$E175,$F175)="",INDEX(INDIRECT(GY175),$E175,$F175)&gt;=INDEX(INDIRECT(GY175),1,HV$28)),0,(INDEX(INDIRECT(GY175),$E175,$F175))-INDEX(INDIRECT(GY175),1,HV$28))*(10-INDEX(INDIRECT("times"&amp;GW$2),$F175,HV$28))/10</f>
        <v>0</v>
      </c>
      <c r="HW175" s="201">
        <v>7</v>
      </c>
    </row>
    <row r="176" spans="1:231" ht="15">
      <c r="A176" s="18" t="s">
        <v>217</v>
      </c>
      <c r="B176" s="122">
        <f>A131</f>
        <v>1</v>
      </c>
      <c r="C176" s="122" t="str">
        <f>A132</f>
        <v>work1834</v>
      </c>
      <c r="D176" s="210" t="str">
        <f t="shared" si="598"/>
        <v>core1_work1834</v>
      </c>
      <c r="E176" s="122">
        <v>5</v>
      </c>
      <c r="F176" s="33">
        <v>8</v>
      </c>
      <c r="G176" s="62">
        <f ca="1">IF(OR(INDEX(INDIRECT("times"&amp;B$2),$F176,G$28)&gt;10,INDEX(INDIRECT(D176),$E176,$F176)="",INDEX(INDIRECT(D176),$E176,$F176)&gt;=INDEX(INDIRECT(D176),1,G$28)),0,(INDEX(INDIRECT(D176),$E176,$F176))-INDEX(INDIRECT(D176),1,G$28))*(10-INDEX(INDIRECT("times"&amp;B$2),$F176,G$28))/10</f>
        <v>0</v>
      </c>
      <c r="H176" s="63">
        <f ca="1">IF(OR(INDEX(INDIRECT("times"&amp;B$2),$F176,H$28)&gt;10,INDEX(INDIRECT(D176),$E176,$F176)="",INDEX(INDIRECT(D176),$E176,$F176)&gt;=INDEX(INDIRECT(D176),1,H$28)),0,(INDEX(INDIRECT(D176),$E176,$F176))-INDEX(INDIRECT(D176),1,H$28))*(10-INDEX(INDIRECT("times"&amp;B$2),$F176,H$28))/10</f>
        <v>0</v>
      </c>
      <c r="I176" s="63">
        <f ca="1">IF(OR(INDEX(INDIRECT("times"&amp;B$2),$F176,I$28)&gt;10,INDEX(INDIRECT(D176),$E176,$F176)="",INDEX(INDIRECT(D176),$E176,$F176)&gt;=INDEX(INDIRECT(D176),1,I$28)),0,(INDEX(INDIRECT(D176),$E176,$F176))-INDEX(INDIRECT(D176),1,I$28))*(10-INDEX(INDIRECT("times"&amp;B$2),$F176,I$28))/10</f>
        <v>0</v>
      </c>
      <c r="J176" s="63">
        <f ca="1">IF(OR(INDEX(INDIRECT("times"&amp;B$2),$F176,J$28)&gt;10,INDEX(INDIRECT(D176),$E176,$F176)="",INDEX(INDIRECT(D176),$E176,$F176)&gt;=INDEX(INDIRECT(D176),1,J$28)),0,(INDEX(INDIRECT(D176),$E176,$F176))-INDEX(INDIRECT(D176),1,J$28))*(10-INDEX(INDIRECT("times"&amp;B$2),$F176,J$28))/10</f>
        <v>0</v>
      </c>
      <c r="K176" s="63">
        <f ca="1">IF(OR(INDEX(INDIRECT("times"&amp;B$2),$F176,K$28)&gt;10,INDEX(INDIRECT(D176),$E176,$F176)="",INDEX(INDIRECT(D176),$E176,$F176)&gt;=INDEX(INDIRECT(D176),1,K$28)),0,(INDEX(INDIRECT(D176),$E176,$F176))-INDEX(INDIRECT(D176),1,K$28))*(10-INDEX(INDIRECT("times"&amp;B$2),$F176,K$28))/10</f>
        <v>0</v>
      </c>
      <c r="L176" s="63">
        <f ca="1">IF(OR(INDEX(INDIRECT("times"&amp;B$2),$F176,L$28)&gt;10,INDEX(INDIRECT(D176),$E176,$F176)="",INDEX(INDIRECT(D176),$E176,$F176)&gt;=INDEX(INDIRECT(D176),1,L$28)),0,(INDEX(INDIRECT(D176),$E176,$F176))-INDEX(INDIRECT(D176),1,L$28))*(10-INDEX(INDIRECT("times"&amp;B$2),$F176,L$28))/10</f>
        <v>0</v>
      </c>
      <c r="M176" s="63">
        <f ca="1">IF(OR(INDEX(INDIRECT("times"&amp;B$2),$F176,M$28)&gt;10,INDEX(INDIRECT(D176),$E176,$F176)="",INDEX(INDIRECT(D176),$E176,$F176)&gt;=INDEX(INDIRECT(D176),1,M$28)),0,(INDEX(INDIRECT(D176),$E176,$F176))-INDEX(INDIRECT(D176),1,M$28))*(10-INDEX(INDIRECT("times"&amp;B$2),$F176,M$28))/10</f>
        <v>0</v>
      </c>
      <c r="N176" s="63">
        <f ca="1">IF(OR(INDEX(INDIRECT("times"&amp;B$2),$F176,N$28)&gt;10,INDEX(INDIRECT(D176),$E176,$F176)="",INDEX(INDIRECT(D176),$E176,$F176)&gt;=INDEX(INDIRECT(D176),1,N$28)),0,(INDEX(INDIRECT(D176),$E176,$F176))-INDEX(INDIRECT(D176),1,N$28))*(10-INDEX(INDIRECT("times"&amp;B$2),$F176,N$28))/10</f>
        <v>0</v>
      </c>
      <c r="O176" s="63">
        <f ca="1">IF(OR(INDEX(INDIRECT("times"&amp;B$2),$F176,O$28)&gt;10,INDEX(INDIRECT(D176),$E176,$F176)="",INDEX(INDIRECT(D176),$E176,$F176)&gt;=INDEX(INDIRECT(D176),1,O$28)),0,(INDEX(INDIRECT(D176),$E176,$F176))-INDEX(INDIRECT(D176),1,O$28))*(10-INDEX(INDIRECT("times"&amp;B$2),$F176,O$28))/10</f>
        <v>0</v>
      </c>
      <c r="P176" s="63">
        <f ca="1">IF(OR(INDEX(INDIRECT("times"&amp;B$2),$F176,P$28)&gt;10,INDEX(INDIRECT(D176),$E176,$F176)="",INDEX(INDIRECT(D176),$E176,$F176)&gt;=INDEX(INDIRECT(D176),1,P$28)),0,(INDEX(INDIRECT(D176),$E176,$F176))-INDEX(INDIRECT(D176),1,P$28))*(10-INDEX(INDIRECT("times"&amp;B$2),$F176,P$28))/10</f>
        <v>0</v>
      </c>
      <c r="Q176" s="63">
        <f ca="1">IF(OR(INDEX(INDIRECT("times"&amp;B$2),$F176,Q$28)&gt;10,INDEX(INDIRECT(D176),$E176,$F176)="",INDEX(INDIRECT(D176),$E176,$F176)&gt;=INDEX(INDIRECT(D176),1,Q$28)),0,(INDEX(INDIRECT(D176),$E176,$F176))-INDEX(INDIRECT(D176),1,Q$28))*(10-INDEX(INDIRECT("times"&amp;B$2),$F176,Q$28))/10</f>
        <v>0</v>
      </c>
      <c r="R176" s="63">
        <f ca="1">IF(OR(INDEX(INDIRECT("times"&amp;B$2),$F176,R$28)&gt;10,INDEX(INDIRECT(D176),$E176,$F176)="",INDEX(INDIRECT(D176),$E176,$F176)&gt;=INDEX(INDIRECT(D176),1,R$28)),0,(INDEX(INDIRECT(D176),$E176,$F176))-INDEX(INDIRECT(D176),1,R$28))*(10-INDEX(INDIRECT("times"&amp;B$2),$F176,R$28))/10</f>
        <v>0</v>
      </c>
      <c r="S176" s="63">
        <f ca="1">IF(OR(INDEX(INDIRECT("times"&amp;B$2),$F176,S$28)&gt;10,INDEX(INDIRECT(D176),$E176,$F176)="",INDEX(INDIRECT(D176),$E176,$F176)&gt;=INDEX(INDIRECT(D176),1,S$28)),0,(INDEX(INDIRECT(D176),$E176,$F176))-INDEX(INDIRECT(D176),1,S$28))*(10-INDEX(INDIRECT("times"&amp;B$2),$F176,S$28))/10</f>
        <v>0</v>
      </c>
      <c r="T176" s="63">
        <f ca="1">IF(OR(INDEX(INDIRECT("times"&amp;B$2),$F176,T$28)&gt;10,INDEX(INDIRECT(D176),$E176,$F176)="",INDEX(INDIRECT(D176),$E176,$F176)&gt;=INDEX(INDIRECT(D176),1,T$28)),0,(INDEX(INDIRECT(D176),$E176,$F176))-INDEX(INDIRECT(D176),1,T$28))*(10-INDEX(INDIRECT("times"&amp;B$2),$F176,T$28))/10</f>
        <v>0</v>
      </c>
      <c r="U176" s="63">
        <f ca="1">IF(OR(INDEX(INDIRECT("times"&amp;B$2),$F176,U$28)&gt;10,INDEX(INDIRECT(D176),$E176,$F176)="",INDEX(INDIRECT(D176),$E176,$F176)&gt;=INDEX(INDIRECT(D176),1,U$28)),0,(INDEX(INDIRECT(D176),$E176,$F176))-INDEX(INDIRECT(D176),1,U$28))*(10-INDEX(INDIRECT("times"&amp;B$2),$F176,U$28))/10</f>
        <v>0</v>
      </c>
      <c r="V176" s="63">
        <f ca="1">IF(OR(INDEX(INDIRECT("times"&amp;B$2),$F176,V$28)&gt;10,INDEX(INDIRECT(D176),$E176,$F176)="",INDEX(INDIRECT(D176),$E176,$F176)&gt;=INDEX(INDIRECT(D176),1,V$28)),0,(INDEX(INDIRECT(D176),$E176,$F176))-INDEX(INDIRECT(D176),1,V$28))*(10-INDEX(INDIRECT("times"&amp;B$2),$F176,V$28))/10</f>
        <v>0</v>
      </c>
      <c r="W176" s="63">
        <f ca="1">IF(OR(INDEX(INDIRECT("times"&amp;B$2),$F176,W$28)&gt;10,INDEX(INDIRECT(D176),$E176,$F176)="",INDEX(INDIRECT(D176),$E176,$F176)&gt;=INDEX(INDIRECT(D176),1,W$28)),0,(INDEX(INDIRECT(D176),$E176,$F176))-INDEX(INDIRECT(D176),1,W$28))*(10-INDEX(INDIRECT("times"&amp;B$2),$F176,W$28))/10</f>
        <v>0</v>
      </c>
      <c r="X176" s="63">
        <f ca="1">IF(OR(INDEX(INDIRECT("times"&amp;B$2),$F176,X$28)&gt;10,INDEX(INDIRECT(D176),$E176,$F176)="",INDEX(INDIRECT(D176),$E176,$F176)&gt;=INDEX(INDIRECT(D176),1,X$28)),0,(INDEX(INDIRECT(D176),$E176,$F176))-INDEX(INDIRECT(D176),1,X$28))*(10-INDEX(INDIRECT("times"&amp;B$2),$F176,X$28))/10</f>
        <v>0</v>
      </c>
      <c r="Y176" s="63">
        <f ca="1">IF(OR(INDEX(INDIRECT("times"&amp;B$2),$F176,Y$28)&gt;10,INDEX(INDIRECT(D176),$E176,$F176)="",INDEX(INDIRECT(D176),$E176,$F176)&gt;=INDEX(INDIRECT(D176),1,Y$28)),0,(INDEX(INDIRECT(D176),$E176,$F176))-INDEX(INDIRECT(D176),1,Y$28))*(10-INDEX(INDIRECT("times"&amp;B$2),$F176,Y$28))/10</f>
        <v>0</v>
      </c>
      <c r="Z176" s="63">
        <f ca="1">IF(OR(INDEX(INDIRECT("times"&amp;B$2),$F176,Z$28)&gt;10,INDEX(INDIRECT(D176),$E176,$F176)="",INDEX(INDIRECT(D176),$E176,$F176)&gt;=INDEX(INDIRECT(D176),1,Z$28)),0,(INDEX(INDIRECT(D176),$E176,$F176))-INDEX(INDIRECT(D176),1,Z$28))*(10-INDEX(INDIRECT("times"&amp;B$2),$F176,Z$28))/10</f>
        <v>0</v>
      </c>
      <c r="AA176" s="64">
        <f ca="1">IF(OR(INDEX(INDIRECT("times"&amp;B$2),$F176,AA$28)&gt;10,INDEX(INDIRECT(D176),$E176,$F176)="",INDEX(INDIRECT(D176),$E176,$F176)&gt;=INDEX(INDIRECT(D176),1,AA$28)),0,(INDEX(INDIRECT(D176),$E176,$F176))-INDEX(INDIRECT(D176),1,AA$28))*(10-INDEX(INDIRECT("times"&amp;B$2),$F176,AA$28))/10</f>
        <v>0</v>
      </c>
      <c r="AB176" s="201">
        <v>8</v>
      </c>
      <c r="AD176" s="18" t="s">
        <v>217</v>
      </c>
      <c r="AE176" s="122">
        <f>AD131</f>
        <v>1</v>
      </c>
      <c r="AF176" s="122" t="str">
        <f>AD132</f>
        <v>shop1834</v>
      </c>
      <c r="AG176" s="210" t="str">
        <f t="shared" si="599"/>
        <v>core1_shop1834</v>
      </c>
      <c r="AH176" s="122">
        <v>5</v>
      </c>
      <c r="AI176" s="33">
        <v>8</v>
      </c>
      <c r="AJ176" s="62">
        <f ca="1">IF(OR(INDEX(INDIRECT("times"&amp;AE$2),$F176,AJ$28)&gt;10,INDEX(INDIRECT(AG176),$E176,$F176)="",INDEX(INDIRECT(AG176),$E176,$F176)&gt;=INDEX(INDIRECT(AG176),1,AJ$28)),0,(INDEX(INDIRECT(AG176),$E176,$F176))-INDEX(INDIRECT(AG176),1,AJ$28))*(10-INDEX(INDIRECT("times"&amp;AE$2),$F176,AJ$28))/10</f>
        <v>0</v>
      </c>
      <c r="AK176" s="63">
        <f ca="1">IF(OR(INDEX(INDIRECT("times"&amp;AE$2),$F176,AK$28)&gt;10,INDEX(INDIRECT(AG176),$E176,$F176)="",INDEX(INDIRECT(AG176),$E176,$F176)&gt;=INDEX(INDIRECT(AG176),1,AK$28)),0,(INDEX(INDIRECT(AG176),$E176,$F176))-INDEX(INDIRECT(AG176),1,AK$28))*(10-INDEX(INDIRECT("times"&amp;AE$2),$F176,AK$28))/10</f>
        <v>0</v>
      </c>
      <c r="AL176" s="63">
        <f ca="1">IF(OR(INDEX(INDIRECT("times"&amp;AE$2),$F176,AL$28)&gt;10,INDEX(INDIRECT(AG176),$E176,$F176)="",INDEX(INDIRECT(AG176),$E176,$F176)&gt;=INDEX(INDIRECT(AG176),1,AL$28)),0,(INDEX(INDIRECT(AG176),$E176,$F176))-INDEX(INDIRECT(AG176),1,AL$28))*(10-INDEX(INDIRECT("times"&amp;AE$2),$F176,AL$28))/10</f>
        <v>0</v>
      </c>
      <c r="AM176" s="63">
        <f ca="1">IF(OR(INDEX(INDIRECT("times"&amp;AE$2),$F176,AM$28)&gt;10,INDEX(INDIRECT(AG176),$E176,$F176)="",INDEX(INDIRECT(AG176),$E176,$F176)&gt;=INDEX(INDIRECT(AG176),1,AM$28)),0,(INDEX(INDIRECT(AG176),$E176,$F176))-INDEX(INDIRECT(AG176),1,AM$28))*(10-INDEX(INDIRECT("times"&amp;AE$2),$F176,AM$28))/10</f>
        <v>0</v>
      </c>
      <c r="AN176" s="63">
        <f ca="1">IF(OR(INDEX(INDIRECT("times"&amp;AE$2),$F176,AN$28)&gt;10,INDEX(INDIRECT(AG176),$E176,$F176)="",INDEX(INDIRECT(AG176),$E176,$F176)&gt;=INDEX(INDIRECT(AG176),1,AN$28)),0,(INDEX(INDIRECT(AG176),$E176,$F176))-INDEX(INDIRECT(AG176),1,AN$28))*(10-INDEX(INDIRECT("times"&amp;AE$2),$F176,AN$28))/10</f>
        <v>0</v>
      </c>
      <c r="AO176" s="63">
        <f ca="1">IF(OR(INDEX(INDIRECT("times"&amp;AE$2),$F176,AO$28)&gt;10,INDEX(INDIRECT(AG176),$E176,$F176)="",INDEX(INDIRECT(AG176),$E176,$F176)&gt;=INDEX(INDIRECT(AG176),1,AO$28)),0,(INDEX(INDIRECT(AG176),$E176,$F176))-INDEX(INDIRECT(AG176),1,AO$28))*(10-INDEX(INDIRECT("times"&amp;AE$2),$F176,AO$28))/10</f>
        <v>0</v>
      </c>
      <c r="AP176" s="63">
        <f ca="1">IF(OR(INDEX(INDIRECT("times"&amp;AE$2),$F176,AP$28)&gt;10,INDEX(INDIRECT(AG176),$E176,$F176)="",INDEX(INDIRECT(AG176),$E176,$F176)&gt;=INDEX(INDIRECT(AG176),1,AP$28)),0,(INDEX(INDIRECT(AG176),$E176,$F176))-INDEX(INDIRECT(AG176),1,AP$28))*(10-INDEX(INDIRECT("times"&amp;AE$2),$F176,AP$28))/10</f>
        <v>0</v>
      </c>
      <c r="AQ176" s="63">
        <f ca="1">IF(OR(INDEX(INDIRECT("times"&amp;AE$2),$F176,AQ$28)&gt;10,INDEX(INDIRECT(AG176),$E176,$F176)="",INDEX(INDIRECT(AG176),$E176,$F176)&gt;=INDEX(INDIRECT(AG176),1,AQ$28)),0,(INDEX(INDIRECT(AG176),$E176,$F176))-INDEX(INDIRECT(AG176),1,AQ$28))*(10-INDEX(INDIRECT("times"&amp;AE$2),$F176,AQ$28))/10</f>
        <v>0</v>
      </c>
      <c r="AR176" s="63">
        <f ca="1">IF(OR(INDEX(INDIRECT("times"&amp;AE$2),$F176,AR$28)&gt;10,INDEX(INDIRECT(AG176),$E176,$F176)="",INDEX(INDIRECT(AG176),$E176,$F176)&gt;=INDEX(INDIRECT(AG176),1,AR$28)),0,(INDEX(INDIRECT(AG176),$E176,$F176))-INDEX(INDIRECT(AG176),1,AR$28))*(10-INDEX(INDIRECT("times"&amp;AE$2),$F176,AR$28))/10</f>
        <v>0</v>
      </c>
      <c r="AS176" s="63">
        <f ca="1">IF(OR(INDEX(INDIRECT("times"&amp;AE$2),$F176,AS$28)&gt;10,INDEX(INDIRECT(AG176),$E176,$F176)="",INDEX(INDIRECT(AG176),$E176,$F176)&gt;=INDEX(INDIRECT(AG176),1,AS$28)),0,(INDEX(INDIRECT(AG176),$E176,$F176))-INDEX(INDIRECT(AG176),1,AS$28))*(10-INDEX(INDIRECT("times"&amp;AE$2),$F176,AS$28))/10</f>
        <v>0</v>
      </c>
      <c r="AT176" s="63">
        <f ca="1">IF(OR(INDEX(INDIRECT("times"&amp;AE$2),$F176,AT$28)&gt;10,INDEX(INDIRECT(AG176),$E176,$F176)="",INDEX(INDIRECT(AG176),$E176,$F176)&gt;=INDEX(INDIRECT(AG176),1,AT$28)),0,(INDEX(INDIRECT(AG176),$E176,$F176))-INDEX(INDIRECT(AG176),1,AT$28))*(10-INDEX(INDIRECT("times"&amp;AE$2),$F176,AT$28))/10</f>
        <v>0</v>
      </c>
      <c r="AU176" s="63">
        <f ca="1">IF(OR(INDEX(INDIRECT("times"&amp;AE$2),$F176,AU$28)&gt;10,INDEX(INDIRECT(AG176),$E176,$F176)="",INDEX(INDIRECT(AG176),$E176,$F176)&gt;=INDEX(INDIRECT(AG176),1,AU$28)),0,(INDEX(INDIRECT(AG176),$E176,$F176))-INDEX(INDIRECT(AG176),1,AU$28))*(10-INDEX(INDIRECT("times"&amp;AE$2),$F176,AU$28))/10</f>
        <v>0</v>
      </c>
      <c r="AV176" s="63">
        <f ca="1">IF(OR(INDEX(INDIRECT("times"&amp;AE$2),$F176,AV$28)&gt;10,INDEX(INDIRECT(AG176),$E176,$F176)="",INDEX(INDIRECT(AG176),$E176,$F176)&gt;=INDEX(INDIRECT(AG176),1,AV$28)),0,(INDEX(INDIRECT(AG176),$E176,$F176))-INDEX(INDIRECT(AG176),1,AV$28))*(10-INDEX(INDIRECT("times"&amp;AE$2),$F176,AV$28))/10</f>
        <v>0</v>
      </c>
      <c r="AW176" s="63">
        <f ca="1">IF(OR(INDEX(INDIRECT("times"&amp;AE$2),$F176,AW$28)&gt;10,INDEX(INDIRECT(AG176),$E176,$F176)="",INDEX(INDIRECT(AG176),$E176,$F176)&gt;=INDEX(INDIRECT(AG176),1,AW$28)),0,(INDEX(INDIRECT(AG176),$E176,$F176))-INDEX(INDIRECT(AG176),1,AW$28))*(10-INDEX(INDIRECT("times"&amp;AE$2),$F176,AW$28))/10</f>
        <v>0</v>
      </c>
      <c r="AX176" s="63">
        <f ca="1">IF(OR(INDEX(INDIRECT("times"&amp;AE$2),$F176,AX$28)&gt;10,INDEX(INDIRECT(AG176),$E176,$F176)="",INDEX(INDIRECT(AG176),$E176,$F176)&gt;=INDEX(INDIRECT(AG176),1,AX$28)),0,(INDEX(INDIRECT(AG176),$E176,$F176))-INDEX(INDIRECT(AG176),1,AX$28))*(10-INDEX(INDIRECT("times"&amp;AE$2),$F176,AX$28))/10</f>
        <v>0</v>
      </c>
      <c r="AY176" s="63">
        <f ca="1">IF(OR(INDEX(INDIRECT("times"&amp;AE$2),$F176,AY$28)&gt;10,INDEX(INDIRECT(AG176),$E176,$F176)="",INDEX(INDIRECT(AG176),$E176,$F176)&gt;=INDEX(INDIRECT(AG176),1,AY$28)),0,(INDEX(INDIRECT(AG176),$E176,$F176))-INDEX(INDIRECT(AG176),1,AY$28))*(10-INDEX(INDIRECT("times"&amp;AE$2),$F176,AY$28))/10</f>
        <v>0</v>
      </c>
      <c r="AZ176" s="63">
        <f ca="1">IF(OR(INDEX(INDIRECT("times"&amp;AE$2),$F176,AZ$28)&gt;10,INDEX(INDIRECT(AG176),$E176,$F176)="",INDEX(INDIRECT(AG176),$E176,$F176)&gt;=INDEX(INDIRECT(AG176),1,AZ$28)),0,(INDEX(INDIRECT(AG176),$E176,$F176))-INDEX(INDIRECT(AG176),1,AZ$28))*(10-INDEX(INDIRECT("times"&amp;AE$2),$F176,AZ$28))/10</f>
        <v>0</v>
      </c>
      <c r="BA176" s="63">
        <f ca="1">IF(OR(INDEX(INDIRECT("times"&amp;AE$2),$F176,BA$28)&gt;10,INDEX(INDIRECT(AG176),$E176,$F176)="",INDEX(INDIRECT(AG176),$E176,$F176)&gt;=INDEX(INDIRECT(AG176),1,BA$28)),0,(INDEX(INDIRECT(AG176),$E176,$F176))-INDEX(INDIRECT(AG176),1,BA$28))*(10-INDEX(INDIRECT("times"&amp;AE$2),$F176,BA$28))/10</f>
        <v>0</v>
      </c>
      <c r="BB176" s="63">
        <f ca="1">IF(OR(INDEX(INDIRECT("times"&amp;AE$2),$F176,BB$28)&gt;10,INDEX(INDIRECT(AG176),$E176,$F176)="",INDEX(INDIRECT(AG176),$E176,$F176)&gt;=INDEX(INDIRECT(AG176),1,BB$28)),0,(INDEX(INDIRECT(AG176),$E176,$F176))-INDEX(INDIRECT(AG176),1,BB$28))*(10-INDEX(INDIRECT("times"&amp;AE$2),$F176,BB$28))/10</f>
        <v>0</v>
      </c>
      <c r="BC176" s="63">
        <f ca="1">IF(OR(INDEX(INDIRECT("times"&amp;AE$2),$F176,BC$28)&gt;10,INDEX(INDIRECT(AG176),$E176,$F176)="",INDEX(INDIRECT(AG176),$E176,$F176)&gt;=INDEX(INDIRECT(AG176),1,BC$28)),0,(INDEX(INDIRECT(AG176),$E176,$F176))-INDEX(INDIRECT(AG176),1,BC$28))*(10-INDEX(INDIRECT("times"&amp;AE$2),$F176,BC$28))/10</f>
        <v>0</v>
      </c>
      <c r="BD176" s="64">
        <f ca="1">IF(OR(INDEX(INDIRECT("times"&amp;AE$2),$F176,BD$28)&gt;10,INDEX(INDIRECT(AG176),$E176,$F176)="",INDEX(INDIRECT(AG176),$E176,$F176)&gt;=INDEX(INDIRECT(AG176),1,BD$28)),0,(INDEX(INDIRECT(AG176),$E176,$F176))-INDEX(INDIRECT(AG176),1,BD$28))*(10-INDEX(INDIRECT("times"&amp;AE$2),$F176,BD$28))/10</f>
        <v>0</v>
      </c>
      <c r="BE176" s="201">
        <v>8</v>
      </c>
      <c r="BG176" s="18" t="s">
        <v>217</v>
      </c>
      <c r="BH176" s="122">
        <f>BG131</f>
        <v>1</v>
      </c>
      <c r="BI176" s="122" t="str">
        <f>BG132</f>
        <v>lei1834</v>
      </c>
      <c r="BJ176" s="210" t="str">
        <f t="shared" si="600"/>
        <v>core1_lei1834</v>
      </c>
      <c r="BK176" s="122">
        <v>5</v>
      </c>
      <c r="BL176" s="33">
        <v>8</v>
      </c>
      <c r="BM176" s="62">
        <f ca="1">IF(OR(INDEX(INDIRECT("times"&amp;BH$2),$F176,BM$28)&gt;10,INDEX(INDIRECT(BJ176),$E176,$F176)="",INDEX(INDIRECT(BJ176),$E176,$F176)&gt;=INDEX(INDIRECT(BJ176),1,BM$28)),0,(INDEX(INDIRECT(BJ176),$E176,$F176))-INDEX(INDIRECT(BJ176),1,BM$28))*(10-INDEX(INDIRECT("times"&amp;BH$2),$F176,BM$28))/10</f>
        <v>0</v>
      </c>
      <c r="BN176" s="63">
        <f ca="1">IF(OR(INDEX(INDIRECT("times"&amp;BH$2),$F176,BN$28)&gt;10,INDEX(INDIRECT(BJ176),$E176,$F176)="",INDEX(INDIRECT(BJ176),$E176,$F176)&gt;=INDEX(INDIRECT(BJ176),1,BN$28)),0,(INDEX(INDIRECT(BJ176),$E176,$F176))-INDEX(INDIRECT(BJ176),1,BN$28))*(10-INDEX(INDIRECT("times"&amp;BH$2),$F176,BN$28))/10</f>
        <v>0</v>
      </c>
      <c r="BO176" s="63">
        <f ca="1">IF(OR(INDEX(INDIRECT("times"&amp;BH$2),$F176,BO$28)&gt;10,INDEX(INDIRECT(BJ176),$E176,$F176)="",INDEX(INDIRECT(BJ176),$E176,$F176)&gt;=INDEX(INDIRECT(BJ176),1,BO$28)),0,(INDEX(INDIRECT(BJ176),$E176,$F176))-INDEX(INDIRECT(BJ176),1,BO$28))*(10-INDEX(INDIRECT("times"&amp;BH$2),$F176,BO$28))/10</f>
        <v>0</v>
      </c>
      <c r="BP176" s="63">
        <f ca="1">IF(OR(INDEX(INDIRECT("times"&amp;BH$2),$F176,BP$28)&gt;10,INDEX(INDIRECT(BJ176),$E176,$F176)="",INDEX(INDIRECT(BJ176),$E176,$F176)&gt;=INDEX(INDIRECT(BJ176),1,BP$28)),0,(INDEX(INDIRECT(BJ176),$E176,$F176))-INDEX(INDIRECT(BJ176),1,BP$28))*(10-INDEX(INDIRECT("times"&amp;BH$2),$F176,BP$28))/10</f>
        <v>0</v>
      </c>
      <c r="BQ176" s="63">
        <f ca="1">IF(OR(INDEX(INDIRECT("times"&amp;BH$2),$F176,BQ$28)&gt;10,INDEX(INDIRECT(BJ176),$E176,$F176)="",INDEX(INDIRECT(BJ176),$E176,$F176)&gt;=INDEX(INDIRECT(BJ176),1,BQ$28)),0,(INDEX(INDIRECT(BJ176),$E176,$F176))-INDEX(INDIRECT(BJ176),1,BQ$28))*(10-INDEX(INDIRECT("times"&amp;BH$2),$F176,BQ$28))/10</f>
        <v>0</v>
      </c>
      <c r="BR176" s="63">
        <f ca="1">IF(OR(INDEX(INDIRECT("times"&amp;BH$2),$F176,BR$28)&gt;10,INDEX(INDIRECT(BJ176),$E176,$F176)="",INDEX(INDIRECT(BJ176),$E176,$F176)&gt;=INDEX(INDIRECT(BJ176),1,BR$28)),0,(INDEX(INDIRECT(BJ176),$E176,$F176))-INDEX(INDIRECT(BJ176),1,BR$28))*(10-INDEX(INDIRECT("times"&amp;BH$2),$F176,BR$28))/10</f>
        <v>0</v>
      </c>
      <c r="BS176" s="63">
        <f ca="1">IF(OR(INDEX(INDIRECT("times"&amp;BH$2),$F176,BS$28)&gt;10,INDEX(INDIRECT(BJ176),$E176,$F176)="",INDEX(INDIRECT(BJ176),$E176,$F176)&gt;=INDEX(INDIRECT(BJ176),1,BS$28)),0,(INDEX(INDIRECT(BJ176),$E176,$F176))-INDEX(INDIRECT(BJ176),1,BS$28))*(10-INDEX(INDIRECT("times"&amp;BH$2),$F176,BS$28))/10</f>
        <v>0</v>
      </c>
      <c r="BT176" s="63">
        <f ca="1">IF(OR(INDEX(INDIRECT("times"&amp;BH$2),$F176,BT$28)&gt;10,INDEX(INDIRECT(BJ176),$E176,$F176)="",INDEX(INDIRECT(BJ176),$E176,$F176)&gt;=INDEX(INDIRECT(BJ176),1,BT$28)),0,(INDEX(INDIRECT(BJ176),$E176,$F176))-INDEX(INDIRECT(BJ176),1,BT$28))*(10-INDEX(INDIRECT("times"&amp;BH$2),$F176,BT$28))/10</f>
        <v>0</v>
      </c>
      <c r="BU176" s="63">
        <f ca="1">IF(OR(INDEX(INDIRECT("times"&amp;BH$2),$F176,BU$28)&gt;10,INDEX(INDIRECT(BJ176),$E176,$F176)="",INDEX(INDIRECT(BJ176),$E176,$F176)&gt;=INDEX(INDIRECT(BJ176),1,BU$28)),0,(INDEX(INDIRECT(BJ176),$E176,$F176))-INDEX(INDIRECT(BJ176),1,BU$28))*(10-INDEX(INDIRECT("times"&amp;BH$2),$F176,BU$28))/10</f>
        <v>0</v>
      </c>
      <c r="BV176" s="63">
        <f ca="1">IF(OR(INDEX(INDIRECT("times"&amp;BH$2),$F176,BV$28)&gt;10,INDEX(INDIRECT(BJ176),$E176,$F176)="",INDEX(INDIRECT(BJ176),$E176,$F176)&gt;=INDEX(INDIRECT(BJ176),1,BV$28)),0,(INDEX(INDIRECT(BJ176),$E176,$F176))-INDEX(INDIRECT(BJ176),1,BV$28))*(10-INDEX(INDIRECT("times"&amp;BH$2),$F176,BV$28))/10</f>
        <v>0</v>
      </c>
      <c r="BW176" s="63">
        <f ca="1">IF(OR(INDEX(INDIRECT("times"&amp;BH$2),$F176,BW$28)&gt;10,INDEX(INDIRECT(BJ176),$E176,$F176)="",INDEX(INDIRECT(BJ176),$E176,$F176)&gt;=INDEX(INDIRECT(BJ176),1,BW$28)),0,(INDEX(INDIRECT(BJ176),$E176,$F176))-INDEX(INDIRECT(BJ176),1,BW$28))*(10-INDEX(INDIRECT("times"&amp;BH$2),$F176,BW$28))/10</f>
        <v>0</v>
      </c>
      <c r="BX176" s="63">
        <f ca="1">IF(OR(INDEX(INDIRECT("times"&amp;BH$2),$F176,BX$28)&gt;10,INDEX(INDIRECT(BJ176),$E176,$F176)="",INDEX(INDIRECT(BJ176),$E176,$F176)&gt;=INDEX(INDIRECT(BJ176),1,BX$28)),0,(INDEX(INDIRECT(BJ176),$E176,$F176))-INDEX(INDIRECT(BJ176),1,BX$28))*(10-INDEX(INDIRECT("times"&amp;BH$2),$F176,BX$28))/10</f>
        <v>0</v>
      </c>
      <c r="BY176" s="63">
        <f ca="1">IF(OR(INDEX(INDIRECT("times"&amp;BH$2),$F176,BY$28)&gt;10,INDEX(INDIRECT(BJ176),$E176,$F176)="",INDEX(INDIRECT(BJ176),$E176,$F176)&gt;=INDEX(INDIRECT(BJ176),1,BY$28)),0,(INDEX(INDIRECT(BJ176),$E176,$F176))-INDEX(INDIRECT(BJ176),1,BY$28))*(10-INDEX(INDIRECT("times"&amp;BH$2),$F176,BY$28))/10</f>
        <v>0</v>
      </c>
      <c r="BZ176" s="63">
        <f ca="1">IF(OR(INDEX(INDIRECT("times"&amp;BH$2),$F176,BZ$28)&gt;10,INDEX(INDIRECT(BJ176),$E176,$F176)="",INDEX(INDIRECT(BJ176),$E176,$F176)&gt;=INDEX(INDIRECT(BJ176),1,BZ$28)),0,(INDEX(INDIRECT(BJ176),$E176,$F176))-INDEX(INDIRECT(BJ176),1,BZ$28))*(10-INDEX(INDIRECT("times"&amp;BH$2),$F176,BZ$28))/10</f>
        <v>0</v>
      </c>
      <c r="CA176" s="63">
        <f ca="1">IF(OR(INDEX(INDIRECT("times"&amp;BH$2),$F176,CA$28)&gt;10,INDEX(INDIRECT(BJ176),$E176,$F176)="",INDEX(INDIRECT(BJ176),$E176,$F176)&gt;=INDEX(INDIRECT(BJ176),1,CA$28)),0,(INDEX(INDIRECT(BJ176),$E176,$F176))-INDEX(INDIRECT(BJ176),1,CA$28))*(10-INDEX(INDIRECT("times"&amp;BH$2),$F176,CA$28))/10</f>
        <v>0</v>
      </c>
      <c r="CB176" s="63">
        <f ca="1">IF(OR(INDEX(INDIRECT("times"&amp;BH$2),$F176,CB$28)&gt;10,INDEX(INDIRECT(BJ176),$E176,$F176)="",INDEX(INDIRECT(BJ176),$E176,$F176)&gt;=INDEX(INDIRECT(BJ176),1,CB$28)),0,(INDEX(INDIRECT(BJ176),$E176,$F176))-INDEX(INDIRECT(BJ176),1,CB$28))*(10-INDEX(INDIRECT("times"&amp;BH$2),$F176,CB$28))/10</f>
        <v>0</v>
      </c>
      <c r="CC176" s="63">
        <f ca="1">IF(OR(INDEX(INDIRECT("times"&amp;BH$2),$F176,CC$28)&gt;10,INDEX(INDIRECT(BJ176),$E176,$F176)="",INDEX(INDIRECT(BJ176),$E176,$F176)&gt;=INDEX(INDIRECT(BJ176),1,CC$28)),0,(INDEX(INDIRECT(BJ176),$E176,$F176))-INDEX(INDIRECT(BJ176),1,CC$28))*(10-INDEX(INDIRECT("times"&amp;BH$2),$F176,CC$28))/10</f>
        <v>0</v>
      </c>
      <c r="CD176" s="63">
        <f ca="1">IF(OR(INDEX(INDIRECT("times"&amp;BH$2),$F176,CD$28)&gt;10,INDEX(INDIRECT(BJ176),$E176,$F176)="",INDEX(INDIRECT(BJ176),$E176,$F176)&gt;=INDEX(INDIRECT(BJ176),1,CD$28)),0,(INDEX(INDIRECT(BJ176),$E176,$F176))-INDEX(INDIRECT(BJ176),1,CD$28))*(10-INDEX(INDIRECT("times"&amp;BH$2),$F176,CD$28))/10</f>
        <v>0</v>
      </c>
      <c r="CE176" s="63">
        <f ca="1">IF(OR(INDEX(INDIRECT("times"&amp;BH$2),$F176,CE$28)&gt;10,INDEX(INDIRECT(BJ176),$E176,$F176)="",INDEX(INDIRECT(BJ176),$E176,$F176)&gt;=INDEX(INDIRECT(BJ176),1,CE$28)),0,(INDEX(INDIRECT(BJ176),$E176,$F176))-INDEX(INDIRECT(BJ176),1,CE$28))*(10-INDEX(INDIRECT("times"&amp;BH$2),$F176,CE$28))/10</f>
        <v>0</v>
      </c>
      <c r="CF176" s="63">
        <f ca="1">IF(OR(INDEX(INDIRECT("times"&amp;BH$2),$F176,CF$28)&gt;10,INDEX(INDIRECT(BJ176),$E176,$F176)="",INDEX(INDIRECT(BJ176),$E176,$F176)&gt;=INDEX(INDIRECT(BJ176),1,CF$28)),0,(INDEX(INDIRECT(BJ176),$E176,$F176))-INDEX(INDIRECT(BJ176),1,CF$28))*(10-INDEX(INDIRECT("times"&amp;BH$2),$F176,CF$28))/10</f>
        <v>0</v>
      </c>
      <c r="CG176" s="64">
        <f ca="1">IF(OR(INDEX(INDIRECT("times"&amp;BH$2),$F176,CG$28)&gt;10,INDEX(INDIRECT(BJ176),$E176,$F176)="",INDEX(INDIRECT(BJ176),$E176,$F176)&gt;=INDEX(INDIRECT(BJ176),1,CG$28)),0,(INDEX(INDIRECT(BJ176),$E176,$F176))-INDEX(INDIRECT(BJ176),1,CG$28))*(10-INDEX(INDIRECT("times"&amp;BH$2),$F176,CG$28))/10</f>
        <v>0</v>
      </c>
      <c r="CH176" s="201">
        <v>8</v>
      </c>
      <c r="CJ176" s="18" t="s">
        <v>217</v>
      </c>
      <c r="CK176" s="122">
        <f>CJ131</f>
        <v>1</v>
      </c>
      <c r="CL176" s="122" t="str">
        <f>CJ132</f>
        <v>work3564</v>
      </c>
      <c r="CM176" s="210" t="str">
        <f t="shared" si="601"/>
        <v>core1_work3564</v>
      </c>
      <c r="CN176" s="122">
        <v>5</v>
      </c>
      <c r="CO176" s="33">
        <v>8</v>
      </c>
      <c r="CP176" s="62">
        <f ca="1">IF(OR(INDEX(INDIRECT("times"&amp;CK$2),$F176,CP$28)&gt;10,INDEX(INDIRECT(CM176),$E176,$F176)="",INDEX(INDIRECT(CM176),$E176,$F176)&gt;=INDEX(INDIRECT(CM176),1,CP$28)),0,(INDEX(INDIRECT(CM176),$E176,$F176))-INDEX(INDIRECT(CM176),1,CP$28))*(10-INDEX(INDIRECT("times"&amp;CK$2),$F176,CP$28))/10</f>
        <v>0</v>
      </c>
      <c r="CQ176" s="63">
        <f ca="1">IF(OR(INDEX(INDIRECT("times"&amp;CK$2),$F176,CQ$28)&gt;10,INDEX(INDIRECT(CM176),$E176,$F176)="",INDEX(INDIRECT(CM176),$E176,$F176)&gt;=INDEX(INDIRECT(CM176),1,CQ$28)),0,(INDEX(INDIRECT(CM176),$E176,$F176))-INDEX(INDIRECT(CM176),1,CQ$28))*(10-INDEX(INDIRECT("times"&amp;CK$2),$F176,CQ$28))/10</f>
        <v>0</v>
      </c>
      <c r="CR176" s="63">
        <f ca="1">IF(OR(INDEX(INDIRECT("times"&amp;CK$2),$F176,CR$28)&gt;10,INDEX(INDIRECT(CM176),$E176,$F176)="",INDEX(INDIRECT(CM176),$E176,$F176)&gt;=INDEX(INDIRECT(CM176),1,CR$28)),0,(INDEX(INDIRECT(CM176),$E176,$F176))-INDEX(INDIRECT(CM176),1,CR$28))*(10-INDEX(INDIRECT("times"&amp;CK$2),$F176,CR$28))/10</f>
        <v>0</v>
      </c>
      <c r="CS176" s="63">
        <f ca="1">IF(OR(INDEX(INDIRECT("times"&amp;CK$2),$F176,CS$28)&gt;10,INDEX(INDIRECT(CM176),$E176,$F176)="",INDEX(INDIRECT(CM176),$E176,$F176)&gt;=INDEX(INDIRECT(CM176),1,CS$28)),0,(INDEX(INDIRECT(CM176),$E176,$F176))-INDEX(INDIRECT(CM176),1,CS$28))*(10-INDEX(INDIRECT("times"&amp;CK$2),$F176,CS$28))/10</f>
        <v>0</v>
      </c>
      <c r="CT176" s="63">
        <f ca="1">IF(OR(INDEX(INDIRECT("times"&amp;CK$2),$F176,CT$28)&gt;10,INDEX(INDIRECT(CM176),$E176,$F176)="",INDEX(INDIRECT(CM176),$E176,$F176)&gt;=INDEX(INDIRECT(CM176),1,CT$28)),0,(INDEX(INDIRECT(CM176),$E176,$F176))-INDEX(INDIRECT(CM176),1,CT$28))*(10-INDEX(INDIRECT("times"&amp;CK$2),$F176,CT$28))/10</f>
        <v>0</v>
      </c>
      <c r="CU176" s="63">
        <f ca="1">IF(OR(INDEX(INDIRECT("times"&amp;CK$2),$F176,CU$28)&gt;10,INDEX(INDIRECT(CM176),$E176,$F176)="",INDEX(INDIRECT(CM176),$E176,$F176)&gt;=INDEX(INDIRECT(CM176),1,CU$28)),0,(INDEX(INDIRECT(CM176),$E176,$F176))-INDEX(INDIRECT(CM176),1,CU$28))*(10-INDEX(INDIRECT("times"&amp;CK$2),$F176,CU$28))/10</f>
        <v>0</v>
      </c>
      <c r="CV176" s="63">
        <f ca="1">IF(OR(INDEX(INDIRECT("times"&amp;CK$2),$F176,CV$28)&gt;10,INDEX(INDIRECT(CM176),$E176,$F176)="",INDEX(INDIRECT(CM176),$E176,$F176)&gt;=INDEX(INDIRECT(CM176),1,CV$28)),0,(INDEX(INDIRECT(CM176),$E176,$F176))-INDEX(INDIRECT(CM176),1,CV$28))*(10-INDEX(INDIRECT("times"&amp;CK$2),$F176,CV$28))/10</f>
        <v>0</v>
      </c>
      <c r="CW176" s="63">
        <f ca="1">IF(OR(INDEX(INDIRECT("times"&amp;CK$2),$F176,CW$28)&gt;10,INDEX(INDIRECT(CM176),$E176,$F176)="",INDEX(INDIRECT(CM176),$E176,$F176)&gt;=INDEX(INDIRECT(CM176),1,CW$28)),0,(INDEX(INDIRECT(CM176),$E176,$F176))-INDEX(INDIRECT(CM176),1,CW$28))*(10-INDEX(INDIRECT("times"&amp;CK$2),$F176,CW$28))/10</f>
        <v>0</v>
      </c>
      <c r="CX176" s="63">
        <f ca="1">IF(OR(INDEX(INDIRECT("times"&amp;CK$2),$F176,CX$28)&gt;10,INDEX(INDIRECT(CM176),$E176,$F176)="",INDEX(INDIRECT(CM176),$E176,$F176)&gt;=INDEX(INDIRECT(CM176),1,CX$28)),0,(INDEX(INDIRECT(CM176),$E176,$F176))-INDEX(INDIRECT(CM176),1,CX$28))*(10-INDEX(INDIRECT("times"&amp;CK$2),$F176,CX$28))/10</f>
        <v>0</v>
      </c>
      <c r="CY176" s="63">
        <f ca="1">IF(OR(INDEX(INDIRECT("times"&amp;CK$2),$F176,CY$28)&gt;10,INDEX(INDIRECT(CM176),$E176,$F176)="",INDEX(INDIRECT(CM176),$E176,$F176)&gt;=INDEX(INDIRECT(CM176),1,CY$28)),0,(INDEX(INDIRECT(CM176),$E176,$F176))-INDEX(INDIRECT(CM176),1,CY$28))*(10-INDEX(INDIRECT("times"&amp;CK$2),$F176,CY$28))/10</f>
        <v>0</v>
      </c>
      <c r="CZ176" s="63">
        <f ca="1">IF(OR(INDEX(INDIRECT("times"&amp;CK$2),$F176,CZ$28)&gt;10,INDEX(INDIRECT(CM176),$E176,$F176)="",INDEX(INDIRECT(CM176),$E176,$F176)&gt;=INDEX(INDIRECT(CM176),1,CZ$28)),0,(INDEX(INDIRECT(CM176),$E176,$F176))-INDEX(INDIRECT(CM176),1,CZ$28))*(10-INDEX(INDIRECT("times"&amp;CK$2),$F176,CZ$28))/10</f>
        <v>0</v>
      </c>
      <c r="DA176" s="63">
        <f ca="1">IF(OR(INDEX(INDIRECT("times"&amp;CK$2),$F176,DA$28)&gt;10,INDEX(INDIRECT(CM176),$E176,$F176)="",INDEX(INDIRECT(CM176),$E176,$F176)&gt;=INDEX(INDIRECT(CM176),1,DA$28)),0,(INDEX(INDIRECT(CM176),$E176,$F176))-INDEX(INDIRECT(CM176),1,DA$28))*(10-INDEX(INDIRECT("times"&amp;CK$2),$F176,DA$28))/10</f>
        <v>0</v>
      </c>
      <c r="DB176" s="63">
        <f ca="1">IF(OR(INDEX(INDIRECT("times"&amp;CK$2),$F176,DB$28)&gt;10,INDEX(INDIRECT(CM176),$E176,$F176)="",INDEX(INDIRECT(CM176),$E176,$F176)&gt;=INDEX(INDIRECT(CM176),1,DB$28)),0,(INDEX(INDIRECT(CM176),$E176,$F176))-INDEX(INDIRECT(CM176),1,DB$28))*(10-INDEX(INDIRECT("times"&amp;CK$2),$F176,DB$28))/10</f>
        <v>0</v>
      </c>
      <c r="DC176" s="63">
        <f ca="1">IF(OR(INDEX(INDIRECT("times"&amp;CK$2),$F176,DC$28)&gt;10,INDEX(INDIRECT(CM176),$E176,$F176)="",INDEX(INDIRECT(CM176),$E176,$F176)&gt;=INDEX(INDIRECT(CM176),1,DC$28)),0,(INDEX(INDIRECT(CM176),$E176,$F176))-INDEX(INDIRECT(CM176),1,DC$28))*(10-INDEX(INDIRECT("times"&amp;CK$2),$F176,DC$28))/10</f>
        <v>0</v>
      </c>
      <c r="DD176" s="63">
        <f ca="1">IF(OR(INDEX(INDIRECT("times"&amp;CK$2),$F176,DD$28)&gt;10,INDEX(INDIRECT(CM176),$E176,$F176)="",INDEX(INDIRECT(CM176),$E176,$F176)&gt;=INDEX(INDIRECT(CM176),1,DD$28)),0,(INDEX(INDIRECT(CM176),$E176,$F176))-INDEX(INDIRECT(CM176),1,DD$28))*(10-INDEX(INDIRECT("times"&amp;CK$2),$F176,DD$28))/10</f>
        <v>0</v>
      </c>
      <c r="DE176" s="63">
        <f ca="1">IF(OR(INDEX(INDIRECT("times"&amp;CK$2),$F176,DE$28)&gt;10,INDEX(INDIRECT(CM176),$E176,$F176)="",INDEX(INDIRECT(CM176),$E176,$F176)&gt;=INDEX(INDIRECT(CM176),1,DE$28)),0,(INDEX(INDIRECT(CM176),$E176,$F176))-INDEX(INDIRECT(CM176),1,DE$28))*(10-INDEX(INDIRECT("times"&amp;CK$2),$F176,DE$28))/10</f>
        <v>0</v>
      </c>
      <c r="DF176" s="63">
        <f ca="1">IF(OR(INDEX(INDIRECT("times"&amp;CK$2),$F176,DF$28)&gt;10,INDEX(INDIRECT(CM176),$E176,$F176)="",INDEX(INDIRECT(CM176),$E176,$F176)&gt;=INDEX(INDIRECT(CM176),1,DF$28)),0,(INDEX(INDIRECT(CM176),$E176,$F176))-INDEX(INDIRECT(CM176),1,DF$28))*(10-INDEX(INDIRECT("times"&amp;CK$2),$F176,DF$28))/10</f>
        <v>0</v>
      </c>
      <c r="DG176" s="63">
        <f ca="1">IF(OR(INDEX(INDIRECT("times"&amp;CK$2),$F176,DG$28)&gt;10,INDEX(INDIRECT(CM176),$E176,$F176)="",INDEX(INDIRECT(CM176),$E176,$F176)&gt;=INDEX(INDIRECT(CM176),1,DG$28)),0,(INDEX(INDIRECT(CM176),$E176,$F176))-INDEX(INDIRECT(CM176),1,DG$28))*(10-INDEX(INDIRECT("times"&amp;CK$2),$F176,DG$28))/10</f>
        <v>0</v>
      </c>
      <c r="DH176" s="63">
        <f ca="1">IF(OR(INDEX(INDIRECT("times"&amp;CK$2),$F176,DH$28)&gt;10,INDEX(INDIRECT(CM176),$E176,$F176)="",INDEX(INDIRECT(CM176),$E176,$F176)&gt;=INDEX(INDIRECT(CM176),1,DH$28)),0,(INDEX(INDIRECT(CM176),$E176,$F176))-INDEX(INDIRECT(CM176),1,DH$28))*(10-INDEX(INDIRECT("times"&amp;CK$2),$F176,DH$28))/10</f>
        <v>0</v>
      </c>
      <c r="DI176" s="63">
        <f ca="1">IF(OR(INDEX(INDIRECT("times"&amp;CK$2),$F176,DI$28)&gt;10,INDEX(INDIRECT(CM176),$E176,$F176)="",INDEX(INDIRECT(CM176),$E176,$F176)&gt;=INDEX(INDIRECT(CM176),1,DI$28)),0,(INDEX(INDIRECT(CM176),$E176,$F176))-INDEX(INDIRECT(CM176),1,DI$28))*(10-INDEX(INDIRECT("times"&amp;CK$2),$F176,DI$28))/10</f>
        <v>0</v>
      </c>
      <c r="DJ176" s="64">
        <f ca="1">IF(OR(INDEX(INDIRECT("times"&amp;CK$2),$F176,DJ$28)&gt;10,INDEX(INDIRECT(CM176),$E176,$F176)="",INDEX(INDIRECT(CM176),$E176,$F176)&gt;=INDEX(INDIRECT(CM176),1,DJ$28)),0,(INDEX(INDIRECT(CM176),$E176,$F176))-INDEX(INDIRECT(CM176),1,DJ$28))*(10-INDEX(INDIRECT("times"&amp;CK$2),$F176,DJ$28))/10</f>
        <v>0</v>
      </c>
      <c r="DK176" s="201">
        <v>8</v>
      </c>
      <c r="DM176" s="18" t="s">
        <v>217</v>
      </c>
      <c r="DN176" s="122">
        <f>DM131</f>
        <v>1</v>
      </c>
      <c r="DO176" s="122" t="str">
        <f>DM132</f>
        <v>shop3564</v>
      </c>
      <c r="DP176" s="210" t="str">
        <f t="shared" si="602"/>
        <v>core1_shop3564</v>
      </c>
      <c r="DQ176" s="122">
        <v>5</v>
      </c>
      <c r="DR176" s="33">
        <v>8</v>
      </c>
      <c r="DS176" s="62">
        <f ca="1">IF(OR(INDEX(INDIRECT("times"&amp;DN$2),$F176,DS$28)&gt;10,INDEX(INDIRECT(DP176),$E176,$F176)="",INDEX(INDIRECT(DP176),$E176,$F176)&gt;=INDEX(INDIRECT(DP176),1,DS$28)),0,(INDEX(INDIRECT(DP176),$E176,$F176))-INDEX(INDIRECT(DP176),1,DS$28))*(10-INDEX(INDIRECT("times"&amp;DN$2),$F176,DS$28))/10</f>
        <v>0</v>
      </c>
      <c r="DT176" s="63">
        <f ca="1">IF(OR(INDEX(INDIRECT("times"&amp;DN$2),$F176,DT$28)&gt;10,INDEX(INDIRECT(DP176),$E176,$F176)="",INDEX(INDIRECT(DP176),$E176,$F176)&gt;=INDEX(INDIRECT(DP176),1,DT$28)),0,(INDEX(INDIRECT(DP176),$E176,$F176))-INDEX(INDIRECT(DP176),1,DT$28))*(10-INDEX(INDIRECT("times"&amp;DN$2),$F176,DT$28))/10</f>
        <v>0</v>
      </c>
      <c r="DU176" s="63">
        <f ca="1">IF(OR(INDEX(INDIRECT("times"&amp;DN$2),$F176,DU$28)&gt;10,INDEX(INDIRECT(DP176),$E176,$F176)="",INDEX(INDIRECT(DP176),$E176,$F176)&gt;=INDEX(INDIRECT(DP176),1,DU$28)),0,(INDEX(INDIRECT(DP176),$E176,$F176))-INDEX(INDIRECT(DP176),1,DU$28))*(10-INDEX(INDIRECT("times"&amp;DN$2),$F176,DU$28))/10</f>
        <v>0</v>
      </c>
      <c r="DV176" s="63">
        <f ca="1">IF(OR(INDEX(INDIRECT("times"&amp;DN$2),$F176,DV$28)&gt;10,INDEX(INDIRECT(DP176),$E176,$F176)="",INDEX(INDIRECT(DP176),$E176,$F176)&gt;=INDEX(INDIRECT(DP176),1,DV$28)),0,(INDEX(INDIRECT(DP176),$E176,$F176))-INDEX(INDIRECT(DP176),1,DV$28))*(10-INDEX(INDIRECT("times"&amp;DN$2),$F176,DV$28))/10</f>
        <v>0</v>
      </c>
      <c r="DW176" s="63">
        <f ca="1">IF(OR(INDEX(INDIRECT("times"&amp;DN$2),$F176,DW$28)&gt;10,INDEX(INDIRECT(DP176),$E176,$F176)="",INDEX(INDIRECT(DP176),$E176,$F176)&gt;=INDEX(INDIRECT(DP176),1,DW$28)),0,(INDEX(INDIRECT(DP176),$E176,$F176))-INDEX(INDIRECT(DP176),1,DW$28))*(10-INDEX(INDIRECT("times"&amp;DN$2),$F176,DW$28))/10</f>
        <v>0</v>
      </c>
      <c r="DX176" s="63">
        <f ca="1">IF(OR(INDEX(INDIRECT("times"&amp;DN$2),$F176,DX$28)&gt;10,INDEX(INDIRECT(DP176),$E176,$F176)="",INDEX(INDIRECT(DP176),$E176,$F176)&gt;=INDEX(INDIRECT(DP176),1,DX$28)),0,(INDEX(INDIRECT(DP176),$E176,$F176))-INDEX(INDIRECT(DP176),1,DX$28))*(10-INDEX(INDIRECT("times"&amp;DN$2),$F176,DX$28))/10</f>
        <v>0</v>
      </c>
      <c r="DY176" s="63">
        <f ca="1">IF(OR(INDEX(INDIRECT("times"&amp;DN$2),$F176,DY$28)&gt;10,INDEX(INDIRECT(DP176),$E176,$F176)="",INDEX(INDIRECT(DP176),$E176,$F176)&gt;=INDEX(INDIRECT(DP176),1,DY$28)),0,(INDEX(INDIRECT(DP176),$E176,$F176))-INDEX(INDIRECT(DP176),1,DY$28))*(10-INDEX(INDIRECT("times"&amp;DN$2),$F176,DY$28))/10</f>
        <v>0</v>
      </c>
      <c r="DZ176" s="63">
        <f ca="1">IF(OR(INDEX(INDIRECT("times"&amp;DN$2),$F176,DZ$28)&gt;10,INDEX(INDIRECT(DP176),$E176,$F176)="",INDEX(INDIRECT(DP176),$E176,$F176)&gt;=INDEX(INDIRECT(DP176),1,DZ$28)),0,(INDEX(INDIRECT(DP176),$E176,$F176))-INDEX(INDIRECT(DP176),1,DZ$28))*(10-INDEX(INDIRECT("times"&amp;DN$2),$F176,DZ$28))/10</f>
        <v>0</v>
      </c>
      <c r="EA176" s="63">
        <f ca="1">IF(OR(INDEX(INDIRECT("times"&amp;DN$2),$F176,EA$28)&gt;10,INDEX(INDIRECT(DP176),$E176,$F176)="",INDEX(INDIRECT(DP176),$E176,$F176)&gt;=INDEX(INDIRECT(DP176),1,EA$28)),0,(INDEX(INDIRECT(DP176),$E176,$F176))-INDEX(INDIRECT(DP176),1,EA$28))*(10-INDEX(INDIRECT("times"&amp;DN$2),$F176,EA$28))/10</f>
        <v>0</v>
      </c>
      <c r="EB176" s="63">
        <f ca="1">IF(OR(INDEX(INDIRECT("times"&amp;DN$2),$F176,EB$28)&gt;10,INDEX(INDIRECT(DP176),$E176,$F176)="",INDEX(INDIRECT(DP176),$E176,$F176)&gt;=INDEX(INDIRECT(DP176),1,EB$28)),0,(INDEX(INDIRECT(DP176),$E176,$F176))-INDEX(INDIRECT(DP176),1,EB$28))*(10-INDEX(INDIRECT("times"&amp;DN$2),$F176,EB$28))/10</f>
        <v>0</v>
      </c>
      <c r="EC176" s="63">
        <f ca="1">IF(OR(INDEX(INDIRECT("times"&amp;DN$2),$F176,EC$28)&gt;10,INDEX(INDIRECT(DP176),$E176,$F176)="",INDEX(INDIRECT(DP176),$E176,$F176)&gt;=INDEX(INDIRECT(DP176),1,EC$28)),0,(INDEX(INDIRECT(DP176),$E176,$F176))-INDEX(INDIRECT(DP176),1,EC$28))*(10-INDEX(INDIRECT("times"&amp;DN$2),$F176,EC$28))/10</f>
        <v>0</v>
      </c>
      <c r="ED176" s="63">
        <f ca="1">IF(OR(INDEX(INDIRECT("times"&amp;DN$2),$F176,ED$28)&gt;10,INDEX(INDIRECT(DP176),$E176,$F176)="",INDEX(INDIRECT(DP176),$E176,$F176)&gt;=INDEX(INDIRECT(DP176),1,ED$28)),0,(INDEX(INDIRECT(DP176),$E176,$F176))-INDEX(INDIRECT(DP176),1,ED$28))*(10-INDEX(INDIRECT("times"&amp;DN$2),$F176,ED$28))/10</f>
        <v>0</v>
      </c>
      <c r="EE176" s="63">
        <f ca="1">IF(OR(INDEX(INDIRECT("times"&amp;DN$2),$F176,EE$28)&gt;10,INDEX(INDIRECT(DP176),$E176,$F176)="",INDEX(INDIRECT(DP176),$E176,$F176)&gt;=INDEX(INDIRECT(DP176),1,EE$28)),0,(INDEX(INDIRECT(DP176),$E176,$F176))-INDEX(INDIRECT(DP176),1,EE$28))*(10-INDEX(INDIRECT("times"&amp;DN$2),$F176,EE$28))/10</f>
        <v>0</v>
      </c>
      <c r="EF176" s="63">
        <f ca="1">IF(OR(INDEX(INDIRECT("times"&amp;DN$2),$F176,EF$28)&gt;10,INDEX(INDIRECT(DP176),$E176,$F176)="",INDEX(INDIRECT(DP176),$E176,$F176)&gt;=INDEX(INDIRECT(DP176),1,EF$28)),0,(INDEX(INDIRECT(DP176),$E176,$F176))-INDEX(INDIRECT(DP176),1,EF$28))*(10-INDEX(INDIRECT("times"&amp;DN$2),$F176,EF$28))/10</f>
        <v>0</v>
      </c>
      <c r="EG176" s="63">
        <f ca="1">IF(OR(INDEX(INDIRECT("times"&amp;DN$2),$F176,EG$28)&gt;10,INDEX(INDIRECT(DP176),$E176,$F176)="",INDEX(INDIRECT(DP176),$E176,$F176)&gt;=INDEX(INDIRECT(DP176),1,EG$28)),0,(INDEX(INDIRECT(DP176),$E176,$F176))-INDEX(INDIRECT(DP176),1,EG$28))*(10-INDEX(INDIRECT("times"&amp;DN$2),$F176,EG$28))/10</f>
        <v>0</v>
      </c>
      <c r="EH176" s="63">
        <f ca="1">IF(OR(INDEX(INDIRECT("times"&amp;DN$2),$F176,EH$28)&gt;10,INDEX(INDIRECT(DP176),$E176,$F176)="",INDEX(INDIRECT(DP176),$E176,$F176)&gt;=INDEX(INDIRECT(DP176),1,EH$28)),0,(INDEX(INDIRECT(DP176),$E176,$F176))-INDEX(INDIRECT(DP176),1,EH$28))*(10-INDEX(INDIRECT("times"&amp;DN$2),$F176,EH$28))/10</f>
        <v>0</v>
      </c>
      <c r="EI176" s="63">
        <f ca="1">IF(OR(INDEX(INDIRECT("times"&amp;DN$2),$F176,EI$28)&gt;10,INDEX(INDIRECT(DP176),$E176,$F176)="",INDEX(INDIRECT(DP176),$E176,$F176)&gt;=INDEX(INDIRECT(DP176),1,EI$28)),0,(INDEX(INDIRECT(DP176),$E176,$F176))-INDEX(INDIRECT(DP176),1,EI$28))*(10-INDEX(INDIRECT("times"&amp;DN$2),$F176,EI$28))/10</f>
        <v>0</v>
      </c>
      <c r="EJ176" s="63">
        <f ca="1">IF(OR(INDEX(INDIRECT("times"&amp;DN$2),$F176,EJ$28)&gt;10,INDEX(INDIRECT(DP176),$E176,$F176)="",INDEX(INDIRECT(DP176),$E176,$F176)&gt;=INDEX(INDIRECT(DP176),1,EJ$28)),0,(INDEX(INDIRECT(DP176),$E176,$F176))-INDEX(INDIRECT(DP176),1,EJ$28))*(10-INDEX(INDIRECT("times"&amp;DN$2),$F176,EJ$28))/10</f>
        <v>0</v>
      </c>
      <c r="EK176" s="63">
        <f ca="1">IF(OR(INDEX(INDIRECT("times"&amp;DN$2),$F176,EK$28)&gt;10,INDEX(INDIRECT(DP176),$E176,$F176)="",INDEX(INDIRECT(DP176),$E176,$F176)&gt;=INDEX(INDIRECT(DP176),1,EK$28)),0,(INDEX(INDIRECT(DP176),$E176,$F176))-INDEX(INDIRECT(DP176),1,EK$28))*(10-INDEX(INDIRECT("times"&amp;DN$2),$F176,EK$28))/10</f>
        <v>0</v>
      </c>
      <c r="EL176" s="63">
        <f ca="1">IF(OR(INDEX(INDIRECT("times"&amp;DN$2),$F176,EL$28)&gt;10,INDEX(INDIRECT(DP176),$E176,$F176)="",INDEX(INDIRECT(DP176),$E176,$F176)&gt;=INDEX(INDIRECT(DP176),1,EL$28)),0,(INDEX(INDIRECT(DP176),$E176,$F176))-INDEX(INDIRECT(DP176),1,EL$28))*(10-INDEX(INDIRECT("times"&amp;DN$2),$F176,EL$28))/10</f>
        <v>0</v>
      </c>
      <c r="EM176" s="64">
        <f ca="1">IF(OR(INDEX(INDIRECT("times"&amp;DN$2),$F176,EM$28)&gt;10,INDEX(INDIRECT(DP176),$E176,$F176)="",INDEX(INDIRECT(DP176),$E176,$F176)&gt;=INDEX(INDIRECT(DP176),1,EM$28)),0,(INDEX(INDIRECT(DP176),$E176,$F176))-INDEX(INDIRECT(DP176),1,EM$28))*(10-INDEX(INDIRECT("times"&amp;DN$2),$F176,EM$28))/10</f>
        <v>0</v>
      </c>
      <c r="EN176" s="201">
        <v>8</v>
      </c>
      <c r="EP176" s="18" t="s">
        <v>217</v>
      </c>
      <c r="EQ176" s="122">
        <f>EP131</f>
        <v>1</v>
      </c>
      <c r="ER176" s="122" t="str">
        <f>EP132</f>
        <v>lei3564</v>
      </c>
      <c r="ES176" s="210" t="str">
        <f t="shared" si="603"/>
        <v>core1_lei3564</v>
      </c>
      <c r="ET176" s="122">
        <v>5</v>
      </c>
      <c r="EU176" s="33">
        <v>8</v>
      </c>
      <c r="EV176" s="62">
        <f ca="1">IF(OR(INDEX(INDIRECT("times"&amp;EQ$2),$F176,EV$28)&gt;10,INDEX(INDIRECT(ES176),$E176,$F176)="",INDEX(INDIRECT(ES176),$E176,$F176)&gt;=INDEX(INDIRECT(ES176),1,EV$28)),0,(INDEX(INDIRECT(ES176),$E176,$F176))-INDEX(INDIRECT(ES176),1,EV$28))*(10-INDEX(INDIRECT("times"&amp;EQ$2),$F176,EV$28))/10</f>
        <v>0</v>
      </c>
      <c r="EW176" s="63">
        <f ca="1">IF(OR(INDEX(INDIRECT("times"&amp;EQ$2),$F176,EW$28)&gt;10,INDEX(INDIRECT(ES176),$E176,$F176)="",INDEX(INDIRECT(ES176),$E176,$F176)&gt;=INDEX(INDIRECT(ES176),1,EW$28)),0,(INDEX(INDIRECT(ES176),$E176,$F176))-INDEX(INDIRECT(ES176),1,EW$28))*(10-INDEX(INDIRECT("times"&amp;EQ$2),$F176,EW$28))/10</f>
        <v>0</v>
      </c>
      <c r="EX176" s="63">
        <f ca="1">IF(OR(INDEX(INDIRECT("times"&amp;EQ$2),$F176,EX$28)&gt;10,INDEX(INDIRECT(ES176),$E176,$F176)="",INDEX(INDIRECT(ES176),$E176,$F176)&gt;=INDEX(INDIRECT(ES176),1,EX$28)),0,(INDEX(INDIRECT(ES176),$E176,$F176))-INDEX(INDIRECT(ES176),1,EX$28))*(10-INDEX(INDIRECT("times"&amp;EQ$2),$F176,EX$28))/10</f>
        <v>0</v>
      </c>
      <c r="EY176" s="63">
        <f ca="1">IF(OR(INDEX(INDIRECT("times"&amp;EQ$2),$F176,EY$28)&gt;10,INDEX(INDIRECT(ES176),$E176,$F176)="",INDEX(INDIRECT(ES176),$E176,$F176)&gt;=INDEX(INDIRECT(ES176),1,EY$28)),0,(INDEX(INDIRECT(ES176),$E176,$F176))-INDEX(INDIRECT(ES176),1,EY$28))*(10-INDEX(INDIRECT("times"&amp;EQ$2),$F176,EY$28))/10</f>
        <v>0</v>
      </c>
      <c r="EZ176" s="63">
        <f ca="1">IF(OR(INDEX(INDIRECT("times"&amp;EQ$2),$F176,EZ$28)&gt;10,INDEX(INDIRECT(ES176),$E176,$F176)="",INDEX(INDIRECT(ES176),$E176,$F176)&gt;=INDEX(INDIRECT(ES176),1,EZ$28)),0,(INDEX(INDIRECT(ES176),$E176,$F176))-INDEX(INDIRECT(ES176),1,EZ$28))*(10-INDEX(INDIRECT("times"&amp;EQ$2),$F176,EZ$28))/10</f>
        <v>0</v>
      </c>
      <c r="FA176" s="63">
        <f ca="1">IF(OR(INDEX(INDIRECT("times"&amp;EQ$2),$F176,FA$28)&gt;10,INDEX(INDIRECT(ES176),$E176,$F176)="",INDEX(INDIRECT(ES176),$E176,$F176)&gt;=INDEX(INDIRECT(ES176),1,FA$28)),0,(INDEX(INDIRECT(ES176),$E176,$F176))-INDEX(INDIRECT(ES176),1,FA$28))*(10-INDEX(INDIRECT("times"&amp;EQ$2),$F176,FA$28))/10</f>
        <v>0</v>
      </c>
      <c r="FB176" s="63">
        <f ca="1">IF(OR(INDEX(INDIRECT("times"&amp;EQ$2),$F176,FB$28)&gt;10,INDEX(INDIRECT(ES176),$E176,$F176)="",INDEX(INDIRECT(ES176),$E176,$F176)&gt;=INDEX(INDIRECT(ES176),1,FB$28)),0,(INDEX(INDIRECT(ES176),$E176,$F176))-INDEX(INDIRECT(ES176),1,FB$28))*(10-INDEX(INDIRECT("times"&amp;EQ$2),$F176,FB$28))/10</f>
        <v>0</v>
      </c>
      <c r="FC176" s="63">
        <f ca="1">IF(OR(INDEX(INDIRECT("times"&amp;EQ$2),$F176,FC$28)&gt;10,INDEX(INDIRECT(ES176),$E176,$F176)="",INDEX(INDIRECT(ES176),$E176,$F176)&gt;=INDEX(INDIRECT(ES176),1,FC$28)),0,(INDEX(INDIRECT(ES176),$E176,$F176))-INDEX(INDIRECT(ES176),1,FC$28))*(10-INDEX(INDIRECT("times"&amp;EQ$2),$F176,FC$28))/10</f>
        <v>0</v>
      </c>
      <c r="FD176" s="63">
        <f ca="1">IF(OR(INDEX(INDIRECT("times"&amp;EQ$2),$F176,FD$28)&gt;10,INDEX(INDIRECT(ES176),$E176,$F176)="",INDEX(INDIRECT(ES176),$E176,$F176)&gt;=INDEX(INDIRECT(ES176),1,FD$28)),0,(INDEX(INDIRECT(ES176),$E176,$F176))-INDEX(INDIRECT(ES176),1,FD$28))*(10-INDEX(INDIRECT("times"&amp;EQ$2),$F176,FD$28))/10</f>
        <v>0</v>
      </c>
      <c r="FE176" s="63">
        <f ca="1">IF(OR(INDEX(INDIRECT("times"&amp;EQ$2),$F176,FE$28)&gt;10,INDEX(INDIRECT(ES176),$E176,$F176)="",INDEX(INDIRECT(ES176),$E176,$F176)&gt;=INDEX(INDIRECT(ES176),1,FE$28)),0,(INDEX(INDIRECT(ES176),$E176,$F176))-INDEX(INDIRECT(ES176),1,FE$28))*(10-INDEX(INDIRECT("times"&amp;EQ$2),$F176,FE$28))/10</f>
        <v>0</v>
      </c>
      <c r="FF176" s="63">
        <f ca="1">IF(OR(INDEX(INDIRECT("times"&amp;EQ$2),$F176,FF$28)&gt;10,INDEX(INDIRECT(ES176),$E176,$F176)="",INDEX(INDIRECT(ES176),$E176,$F176)&gt;=INDEX(INDIRECT(ES176),1,FF$28)),0,(INDEX(INDIRECT(ES176),$E176,$F176))-INDEX(INDIRECT(ES176),1,FF$28))*(10-INDEX(INDIRECT("times"&amp;EQ$2),$F176,FF$28))/10</f>
        <v>0</v>
      </c>
      <c r="FG176" s="63">
        <f ca="1">IF(OR(INDEX(INDIRECT("times"&amp;EQ$2),$F176,FG$28)&gt;10,INDEX(INDIRECT(ES176),$E176,$F176)="",INDEX(INDIRECT(ES176),$E176,$F176)&gt;=INDEX(INDIRECT(ES176),1,FG$28)),0,(INDEX(INDIRECT(ES176),$E176,$F176))-INDEX(INDIRECT(ES176),1,FG$28))*(10-INDEX(INDIRECT("times"&amp;EQ$2),$F176,FG$28))/10</f>
        <v>0</v>
      </c>
      <c r="FH176" s="63">
        <f ca="1">IF(OR(INDEX(INDIRECT("times"&amp;EQ$2),$F176,FH$28)&gt;10,INDEX(INDIRECT(ES176),$E176,$F176)="",INDEX(INDIRECT(ES176),$E176,$F176)&gt;=INDEX(INDIRECT(ES176),1,FH$28)),0,(INDEX(INDIRECT(ES176),$E176,$F176))-INDEX(INDIRECT(ES176),1,FH$28))*(10-INDEX(INDIRECT("times"&amp;EQ$2),$F176,FH$28))/10</f>
        <v>0</v>
      </c>
      <c r="FI176" s="63">
        <f ca="1">IF(OR(INDEX(INDIRECT("times"&amp;EQ$2),$F176,FI$28)&gt;10,INDEX(INDIRECT(ES176),$E176,$F176)="",INDEX(INDIRECT(ES176),$E176,$F176)&gt;=INDEX(INDIRECT(ES176),1,FI$28)),0,(INDEX(INDIRECT(ES176),$E176,$F176))-INDEX(INDIRECT(ES176),1,FI$28))*(10-INDEX(INDIRECT("times"&amp;EQ$2),$F176,FI$28))/10</f>
        <v>0</v>
      </c>
      <c r="FJ176" s="63">
        <f ca="1">IF(OR(INDEX(INDIRECT("times"&amp;EQ$2),$F176,FJ$28)&gt;10,INDEX(INDIRECT(ES176),$E176,$F176)="",INDEX(INDIRECT(ES176),$E176,$F176)&gt;=INDEX(INDIRECT(ES176),1,FJ$28)),0,(INDEX(INDIRECT(ES176),$E176,$F176))-INDEX(INDIRECT(ES176),1,FJ$28))*(10-INDEX(INDIRECT("times"&amp;EQ$2),$F176,FJ$28))/10</f>
        <v>0</v>
      </c>
      <c r="FK176" s="63">
        <f ca="1">IF(OR(INDEX(INDIRECT("times"&amp;EQ$2),$F176,FK$28)&gt;10,INDEX(INDIRECT(ES176),$E176,$F176)="",INDEX(INDIRECT(ES176),$E176,$F176)&gt;=INDEX(INDIRECT(ES176),1,FK$28)),0,(INDEX(INDIRECT(ES176),$E176,$F176))-INDEX(INDIRECT(ES176),1,FK$28))*(10-INDEX(INDIRECT("times"&amp;EQ$2),$F176,FK$28))/10</f>
        <v>0</v>
      </c>
      <c r="FL176" s="63">
        <f ca="1">IF(OR(INDEX(INDIRECT("times"&amp;EQ$2),$F176,FL$28)&gt;10,INDEX(INDIRECT(ES176),$E176,$F176)="",INDEX(INDIRECT(ES176),$E176,$F176)&gt;=INDEX(INDIRECT(ES176),1,FL$28)),0,(INDEX(INDIRECT(ES176),$E176,$F176))-INDEX(INDIRECT(ES176),1,FL$28))*(10-INDEX(INDIRECT("times"&amp;EQ$2),$F176,FL$28))/10</f>
        <v>0</v>
      </c>
      <c r="FM176" s="63">
        <f ca="1">IF(OR(INDEX(INDIRECT("times"&amp;EQ$2),$F176,FM$28)&gt;10,INDEX(INDIRECT(ES176),$E176,$F176)="",INDEX(INDIRECT(ES176),$E176,$F176)&gt;=INDEX(INDIRECT(ES176),1,FM$28)),0,(INDEX(INDIRECT(ES176),$E176,$F176))-INDEX(INDIRECT(ES176),1,FM$28))*(10-INDEX(INDIRECT("times"&amp;EQ$2),$F176,FM$28))/10</f>
        <v>0</v>
      </c>
      <c r="FN176" s="63">
        <f ca="1">IF(OR(INDEX(INDIRECT("times"&amp;EQ$2),$F176,FN$28)&gt;10,INDEX(INDIRECT(ES176),$E176,$F176)="",INDEX(INDIRECT(ES176),$E176,$F176)&gt;=INDEX(INDIRECT(ES176),1,FN$28)),0,(INDEX(INDIRECT(ES176),$E176,$F176))-INDEX(INDIRECT(ES176),1,FN$28))*(10-INDEX(INDIRECT("times"&amp;EQ$2),$F176,FN$28))/10</f>
        <v>0</v>
      </c>
      <c r="FO176" s="63">
        <f ca="1">IF(OR(INDEX(INDIRECT("times"&amp;EQ$2),$F176,FO$28)&gt;10,INDEX(INDIRECT(ES176),$E176,$F176)="",INDEX(INDIRECT(ES176),$E176,$F176)&gt;=INDEX(INDIRECT(ES176),1,FO$28)),0,(INDEX(INDIRECT(ES176),$E176,$F176))-INDEX(INDIRECT(ES176),1,FO$28))*(10-INDEX(INDIRECT("times"&amp;EQ$2),$F176,FO$28))/10</f>
        <v>0</v>
      </c>
      <c r="FP176" s="64">
        <f ca="1">IF(OR(INDEX(INDIRECT("times"&amp;EQ$2),$F176,FP$28)&gt;10,INDEX(INDIRECT(ES176),$E176,$F176)="",INDEX(INDIRECT(ES176),$E176,$F176)&gt;=INDEX(INDIRECT(ES176),1,FP$28)),0,(INDEX(INDIRECT(ES176),$E176,$F176))-INDEX(INDIRECT(ES176),1,FP$28))*(10-INDEX(INDIRECT("times"&amp;EQ$2),$F176,FP$28))/10</f>
        <v>0</v>
      </c>
      <c r="FQ176" s="201">
        <v>8</v>
      </c>
      <c r="FS176" s="18" t="s">
        <v>217</v>
      </c>
      <c r="FT176" s="122">
        <f>FS131</f>
        <v>1</v>
      </c>
      <c r="FU176" s="122" t="str">
        <f>FS132</f>
        <v>shop65</v>
      </c>
      <c r="FV176" s="210" t="str">
        <f t="shared" si="604"/>
        <v>core1_shop65</v>
      </c>
      <c r="FW176" s="122">
        <v>5</v>
      </c>
      <c r="FX176" s="33">
        <v>8</v>
      </c>
      <c r="FY176" s="62">
        <f ca="1">IF(OR(INDEX(INDIRECT("times"&amp;FT$2),$F176,FY$28)&gt;10,INDEX(INDIRECT(FV176),$E176,$F176)="",INDEX(INDIRECT(FV176),$E176,$F176)&gt;=INDEX(INDIRECT(FV176),1,FY$28)),0,(INDEX(INDIRECT(FV176),$E176,$F176))-INDEX(INDIRECT(FV176),1,FY$28))*(10-INDEX(INDIRECT("times"&amp;FT$2),$F176,FY$28))/10</f>
        <v>0</v>
      </c>
      <c r="FZ176" s="63">
        <f ca="1">IF(OR(INDEX(INDIRECT("times"&amp;FT$2),$F176,FZ$28)&gt;10,INDEX(INDIRECT(FV176),$E176,$F176)="",INDEX(INDIRECT(FV176),$E176,$F176)&gt;=INDEX(INDIRECT(FV176),1,FZ$28)),0,(INDEX(INDIRECT(FV176),$E176,$F176))-INDEX(INDIRECT(FV176),1,FZ$28))*(10-INDEX(INDIRECT("times"&amp;FT$2),$F176,FZ$28))/10</f>
        <v>0</v>
      </c>
      <c r="GA176" s="63">
        <f ca="1">IF(OR(INDEX(INDIRECT("times"&amp;FT$2),$F176,GA$28)&gt;10,INDEX(INDIRECT(FV176),$E176,$F176)="",INDEX(INDIRECT(FV176),$E176,$F176)&gt;=INDEX(INDIRECT(FV176),1,GA$28)),0,(INDEX(INDIRECT(FV176),$E176,$F176))-INDEX(INDIRECT(FV176),1,GA$28))*(10-INDEX(INDIRECT("times"&amp;FT$2),$F176,GA$28))/10</f>
        <v>0</v>
      </c>
      <c r="GB176" s="63">
        <f ca="1">IF(OR(INDEX(INDIRECT("times"&amp;FT$2),$F176,GB$28)&gt;10,INDEX(INDIRECT(FV176),$E176,$F176)="",INDEX(INDIRECT(FV176),$E176,$F176)&gt;=INDEX(INDIRECT(FV176),1,GB$28)),0,(INDEX(INDIRECT(FV176),$E176,$F176))-INDEX(INDIRECT(FV176),1,GB$28))*(10-INDEX(INDIRECT("times"&amp;FT$2),$F176,GB$28))/10</f>
        <v>0</v>
      </c>
      <c r="GC176" s="63">
        <f ca="1">IF(OR(INDEX(INDIRECT("times"&amp;FT$2),$F176,GC$28)&gt;10,INDEX(INDIRECT(FV176),$E176,$F176)="",INDEX(INDIRECT(FV176),$E176,$F176)&gt;=INDEX(INDIRECT(FV176),1,GC$28)),0,(INDEX(INDIRECT(FV176),$E176,$F176))-INDEX(INDIRECT(FV176),1,GC$28))*(10-INDEX(INDIRECT("times"&amp;FT$2),$F176,GC$28))/10</f>
        <v>0</v>
      </c>
      <c r="GD176" s="63">
        <f ca="1">IF(OR(INDEX(INDIRECT("times"&amp;FT$2),$F176,GD$28)&gt;10,INDEX(INDIRECT(FV176),$E176,$F176)="",INDEX(INDIRECT(FV176),$E176,$F176)&gt;=INDEX(INDIRECT(FV176),1,GD$28)),0,(INDEX(INDIRECT(FV176),$E176,$F176))-INDEX(INDIRECT(FV176),1,GD$28))*(10-INDEX(INDIRECT("times"&amp;FT$2),$F176,GD$28))/10</f>
        <v>0</v>
      </c>
      <c r="GE176" s="63">
        <f ca="1">IF(OR(INDEX(INDIRECT("times"&amp;FT$2),$F176,GE$28)&gt;10,INDEX(INDIRECT(FV176),$E176,$F176)="",INDEX(INDIRECT(FV176),$E176,$F176)&gt;=INDEX(INDIRECT(FV176),1,GE$28)),0,(INDEX(INDIRECT(FV176),$E176,$F176))-INDEX(INDIRECT(FV176),1,GE$28))*(10-INDEX(INDIRECT("times"&amp;FT$2),$F176,GE$28))/10</f>
        <v>0</v>
      </c>
      <c r="GF176" s="63">
        <f ca="1">IF(OR(INDEX(INDIRECT("times"&amp;FT$2),$F176,GF$28)&gt;10,INDEX(INDIRECT(FV176),$E176,$F176)="",INDEX(INDIRECT(FV176),$E176,$F176)&gt;=INDEX(INDIRECT(FV176),1,GF$28)),0,(INDEX(INDIRECT(FV176),$E176,$F176))-INDEX(INDIRECT(FV176),1,GF$28))*(10-INDEX(INDIRECT("times"&amp;FT$2),$F176,GF$28))/10</f>
        <v>0</v>
      </c>
      <c r="GG176" s="63">
        <f ca="1">IF(OR(INDEX(INDIRECT("times"&amp;FT$2),$F176,GG$28)&gt;10,INDEX(INDIRECT(FV176),$E176,$F176)="",INDEX(INDIRECT(FV176),$E176,$F176)&gt;=INDEX(INDIRECT(FV176),1,GG$28)),0,(INDEX(INDIRECT(FV176),$E176,$F176))-INDEX(INDIRECT(FV176),1,GG$28))*(10-INDEX(INDIRECT("times"&amp;FT$2),$F176,GG$28))/10</f>
        <v>0</v>
      </c>
      <c r="GH176" s="63">
        <f ca="1">IF(OR(INDEX(INDIRECT("times"&amp;FT$2),$F176,GH$28)&gt;10,INDEX(INDIRECT(FV176),$E176,$F176)="",INDEX(INDIRECT(FV176),$E176,$F176)&gt;=INDEX(INDIRECT(FV176),1,GH$28)),0,(INDEX(INDIRECT(FV176),$E176,$F176))-INDEX(INDIRECT(FV176),1,GH$28))*(10-INDEX(INDIRECT("times"&amp;FT$2),$F176,GH$28))/10</f>
        <v>0</v>
      </c>
      <c r="GI176" s="63">
        <f ca="1">IF(OR(INDEX(INDIRECT("times"&amp;FT$2),$F176,GI$28)&gt;10,INDEX(INDIRECT(FV176),$E176,$F176)="",INDEX(INDIRECT(FV176),$E176,$F176)&gt;=INDEX(INDIRECT(FV176),1,GI$28)),0,(INDEX(INDIRECT(FV176),$E176,$F176))-INDEX(INDIRECT(FV176),1,GI$28))*(10-INDEX(INDIRECT("times"&amp;FT$2),$F176,GI$28))/10</f>
        <v>0</v>
      </c>
      <c r="GJ176" s="63">
        <f ca="1">IF(OR(INDEX(INDIRECT("times"&amp;FT$2),$F176,GJ$28)&gt;10,INDEX(INDIRECT(FV176),$E176,$F176)="",INDEX(INDIRECT(FV176),$E176,$F176)&gt;=INDEX(INDIRECT(FV176),1,GJ$28)),0,(INDEX(INDIRECT(FV176),$E176,$F176))-INDEX(INDIRECT(FV176),1,GJ$28))*(10-INDEX(INDIRECT("times"&amp;FT$2),$F176,GJ$28))/10</f>
        <v>0</v>
      </c>
      <c r="GK176" s="63">
        <f ca="1">IF(OR(INDEX(INDIRECT("times"&amp;FT$2),$F176,GK$28)&gt;10,INDEX(INDIRECT(FV176),$E176,$F176)="",INDEX(INDIRECT(FV176),$E176,$F176)&gt;=INDEX(INDIRECT(FV176),1,GK$28)),0,(INDEX(INDIRECT(FV176),$E176,$F176))-INDEX(INDIRECT(FV176),1,GK$28))*(10-INDEX(INDIRECT("times"&amp;FT$2),$F176,GK$28))/10</f>
        <v>0</v>
      </c>
      <c r="GL176" s="63">
        <f ca="1">IF(OR(INDEX(INDIRECT("times"&amp;FT$2),$F176,GL$28)&gt;10,INDEX(INDIRECT(FV176),$E176,$F176)="",INDEX(INDIRECT(FV176),$E176,$F176)&gt;=INDEX(INDIRECT(FV176),1,GL$28)),0,(INDEX(INDIRECT(FV176),$E176,$F176))-INDEX(INDIRECT(FV176),1,GL$28))*(10-INDEX(INDIRECT("times"&amp;FT$2),$F176,GL$28))/10</f>
        <v>0</v>
      </c>
      <c r="GM176" s="63">
        <f ca="1">IF(OR(INDEX(INDIRECT("times"&amp;FT$2),$F176,GM$28)&gt;10,INDEX(INDIRECT(FV176),$E176,$F176)="",INDEX(INDIRECT(FV176),$E176,$F176)&gt;=INDEX(INDIRECT(FV176),1,GM$28)),0,(INDEX(INDIRECT(FV176),$E176,$F176))-INDEX(INDIRECT(FV176),1,GM$28))*(10-INDEX(INDIRECT("times"&amp;FT$2),$F176,GM$28))/10</f>
        <v>0</v>
      </c>
      <c r="GN176" s="63">
        <f ca="1">IF(OR(INDEX(INDIRECT("times"&amp;FT$2),$F176,GN$28)&gt;10,INDEX(INDIRECT(FV176),$E176,$F176)="",INDEX(INDIRECT(FV176),$E176,$F176)&gt;=INDEX(INDIRECT(FV176),1,GN$28)),0,(INDEX(INDIRECT(FV176),$E176,$F176))-INDEX(INDIRECT(FV176),1,GN$28))*(10-INDEX(INDIRECT("times"&amp;FT$2),$F176,GN$28))/10</f>
        <v>0</v>
      </c>
      <c r="GO176" s="63">
        <f ca="1">IF(OR(INDEX(INDIRECT("times"&amp;FT$2),$F176,GO$28)&gt;10,INDEX(INDIRECT(FV176),$E176,$F176)="",INDEX(INDIRECT(FV176),$E176,$F176)&gt;=INDEX(INDIRECT(FV176),1,GO$28)),0,(INDEX(INDIRECT(FV176),$E176,$F176))-INDEX(INDIRECT(FV176),1,GO$28))*(10-INDEX(INDIRECT("times"&amp;FT$2),$F176,GO$28))/10</f>
        <v>0</v>
      </c>
      <c r="GP176" s="63">
        <f ca="1">IF(OR(INDEX(INDIRECT("times"&amp;FT$2),$F176,GP$28)&gt;10,INDEX(INDIRECT(FV176),$E176,$F176)="",INDEX(INDIRECT(FV176),$E176,$F176)&gt;=INDEX(INDIRECT(FV176),1,GP$28)),0,(INDEX(INDIRECT(FV176),$E176,$F176))-INDEX(INDIRECT(FV176),1,GP$28))*(10-INDEX(INDIRECT("times"&amp;FT$2),$F176,GP$28))/10</f>
        <v>0</v>
      </c>
      <c r="GQ176" s="63">
        <f ca="1">IF(OR(INDEX(INDIRECT("times"&amp;FT$2),$F176,GQ$28)&gt;10,INDEX(INDIRECT(FV176),$E176,$F176)="",INDEX(INDIRECT(FV176),$E176,$F176)&gt;=INDEX(INDIRECT(FV176),1,GQ$28)),0,(INDEX(INDIRECT(FV176),$E176,$F176))-INDEX(INDIRECT(FV176),1,GQ$28))*(10-INDEX(INDIRECT("times"&amp;FT$2),$F176,GQ$28))/10</f>
        <v>0</v>
      </c>
      <c r="GR176" s="63">
        <f ca="1">IF(OR(INDEX(INDIRECT("times"&amp;FT$2),$F176,GR$28)&gt;10,INDEX(INDIRECT(FV176),$E176,$F176)="",INDEX(INDIRECT(FV176),$E176,$F176)&gt;=INDEX(INDIRECT(FV176),1,GR$28)),0,(INDEX(INDIRECT(FV176),$E176,$F176))-INDEX(INDIRECT(FV176),1,GR$28))*(10-INDEX(INDIRECT("times"&amp;FT$2),$F176,GR$28))/10</f>
        <v>0</v>
      </c>
      <c r="GS176" s="64">
        <f ca="1">IF(OR(INDEX(INDIRECT("times"&amp;FT$2),$F176,GS$28)&gt;10,INDEX(INDIRECT(FV176),$E176,$F176)="",INDEX(INDIRECT(FV176),$E176,$F176)&gt;=INDEX(INDIRECT(FV176),1,GS$28)),0,(INDEX(INDIRECT(FV176),$E176,$F176))-INDEX(INDIRECT(FV176),1,GS$28))*(10-INDEX(INDIRECT("times"&amp;FT$2),$F176,GS$28))/10</f>
        <v>0</v>
      </c>
      <c r="GT176" s="201">
        <v>8</v>
      </c>
      <c r="GV176" s="18" t="s">
        <v>217</v>
      </c>
      <c r="GW176" s="122">
        <f>GV131</f>
        <v>1</v>
      </c>
      <c r="GX176" s="122" t="str">
        <f>GV132</f>
        <v>lei65</v>
      </c>
      <c r="GY176" s="210" t="str">
        <f t="shared" si="605"/>
        <v>core1_lei65</v>
      </c>
      <c r="GZ176" s="122">
        <v>5</v>
      </c>
      <c r="HA176" s="33">
        <v>8</v>
      </c>
      <c r="HB176" s="62">
        <f ca="1">IF(OR(INDEX(INDIRECT("times"&amp;GW$2),$F176,HB$28)&gt;10,INDEX(INDIRECT(GY176),$E176,$F176)="",INDEX(INDIRECT(GY176),$E176,$F176)&gt;=INDEX(INDIRECT(GY176),1,HB$28)),0,(INDEX(INDIRECT(GY176),$E176,$F176))-INDEX(INDIRECT(GY176),1,HB$28))*(10-INDEX(INDIRECT("times"&amp;GW$2),$F176,HB$28))/10</f>
        <v>0</v>
      </c>
      <c r="HC176" s="63">
        <f ca="1">IF(OR(INDEX(INDIRECT("times"&amp;GW$2),$F176,HC$28)&gt;10,INDEX(INDIRECT(GY176),$E176,$F176)="",INDEX(INDIRECT(GY176),$E176,$F176)&gt;=INDEX(INDIRECT(GY176),1,HC$28)),0,(INDEX(INDIRECT(GY176),$E176,$F176))-INDEX(INDIRECT(GY176),1,HC$28))*(10-INDEX(INDIRECT("times"&amp;GW$2),$F176,HC$28))/10</f>
        <v>0</v>
      </c>
      <c r="HD176" s="63">
        <f ca="1">IF(OR(INDEX(INDIRECT("times"&amp;GW$2),$F176,HD$28)&gt;10,INDEX(INDIRECT(GY176),$E176,$F176)="",INDEX(INDIRECT(GY176),$E176,$F176)&gt;=INDEX(INDIRECT(GY176),1,HD$28)),0,(INDEX(INDIRECT(GY176),$E176,$F176))-INDEX(INDIRECT(GY176),1,HD$28))*(10-INDEX(INDIRECT("times"&amp;GW$2),$F176,HD$28))/10</f>
        <v>0</v>
      </c>
      <c r="HE176" s="63">
        <f ca="1">IF(OR(INDEX(INDIRECT("times"&amp;GW$2),$F176,HE$28)&gt;10,INDEX(INDIRECT(GY176),$E176,$F176)="",INDEX(INDIRECT(GY176),$E176,$F176)&gt;=INDEX(INDIRECT(GY176),1,HE$28)),0,(INDEX(INDIRECT(GY176),$E176,$F176))-INDEX(INDIRECT(GY176),1,HE$28))*(10-INDEX(INDIRECT("times"&amp;GW$2),$F176,HE$28))/10</f>
        <v>0</v>
      </c>
      <c r="HF176" s="63">
        <f ca="1">IF(OR(INDEX(INDIRECT("times"&amp;GW$2),$F176,HF$28)&gt;10,INDEX(INDIRECT(GY176),$E176,$F176)="",INDEX(INDIRECT(GY176),$E176,$F176)&gt;=INDEX(INDIRECT(GY176),1,HF$28)),0,(INDEX(INDIRECT(GY176),$E176,$F176))-INDEX(INDIRECT(GY176),1,HF$28))*(10-INDEX(INDIRECT("times"&amp;GW$2),$F176,HF$28))/10</f>
        <v>0</v>
      </c>
      <c r="HG176" s="63">
        <f ca="1">IF(OR(INDEX(INDIRECT("times"&amp;GW$2),$F176,HG$28)&gt;10,INDEX(INDIRECT(GY176),$E176,$F176)="",INDEX(INDIRECT(GY176),$E176,$F176)&gt;=INDEX(INDIRECT(GY176),1,HG$28)),0,(INDEX(INDIRECT(GY176),$E176,$F176))-INDEX(INDIRECT(GY176),1,HG$28))*(10-INDEX(INDIRECT("times"&amp;GW$2),$F176,HG$28))/10</f>
        <v>0</v>
      </c>
      <c r="HH176" s="63">
        <f ca="1">IF(OR(INDEX(INDIRECT("times"&amp;GW$2),$F176,HH$28)&gt;10,INDEX(INDIRECT(GY176),$E176,$F176)="",INDEX(INDIRECT(GY176),$E176,$F176)&gt;=INDEX(INDIRECT(GY176),1,HH$28)),0,(INDEX(INDIRECT(GY176),$E176,$F176))-INDEX(INDIRECT(GY176),1,HH$28))*(10-INDEX(INDIRECT("times"&amp;GW$2),$F176,HH$28))/10</f>
        <v>0</v>
      </c>
      <c r="HI176" s="63">
        <f ca="1">IF(OR(INDEX(INDIRECT("times"&amp;GW$2),$F176,HI$28)&gt;10,INDEX(INDIRECT(GY176),$E176,$F176)="",INDEX(INDIRECT(GY176),$E176,$F176)&gt;=INDEX(INDIRECT(GY176),1,HI$28)),0,(INDEX(INDIRECT(GY176),$E176,$F176))-INDEX(INDIRECT(GY176),1,HI$28))*(10-INDEX(INDIRECT("times"&amp;GW$2),$F176,HI$28))/10</f>
        <v>0</v>
      </c>
      <c r="HJ176" s="63">
        <f ca="1">IF(OR(INDEX(INDIRECT("times"&amp;GW$2),$F176,HJ$28)&gt;10,INDEX(INDIRECT(GY176),$E176,$F176)="",INDEX(INDIRECT(GY176),$E176,$F176)&gt;=INDEX(INDIRECT(GY176),1,HJ$28)),0,(INDEX(INDIRECT(GY176),$E176,$F176))-INDEX(INDIRECT(GY176),1,HJ$28))*(10-INDEX(INDIRECT("times"&amp;GW$2),$F176,HJ$28))/10</f>
        <v>0</v>
      </c>
      <c r="HK176" s="63">
        <f ca="1">IF(OR(INDEX(INDIRECT("times"&amp;GW$2),$F176,HK$28)&gt;10,INDEX(INDIRECT(GY176),$E176,$F176)="",INDEX(INDIRECT(GY176),$E176,$F176)&gt;=INDEX(INDIRECT(GY176),1,HK$28)),0,(INDEX(INDIRECT(GY176),$E176,$F176))-INDEX(INDIRECT(GY176),1,HK$28))*(10-INDEX(INDIRECT("times"&amp;GW$2),$F176,HK$28))/10</f>
        <v>0</v>
      </c>
      <c r="HL176" s="63">
        <f ca="1">IF(OR(INDEX(INDIRECT("times"&amp;GW$2),$F176,HL$28)&gt;10,INDEX(INDIRECT(GY176),$E176,$F176)="",INDEX(INDIRECT(GY176),$E176,$F176)&gt;=INDEX(INDIRECT(GY176),1,HL$28)),0,(INDEX(INDIRECT(GY176),$E176,$F176))-INDEX(INDIRECT(GY176),1,HL$28))*(10-INDEX(INDIRECT("times"&amp;GW$2),$F176,HL$28))/10</f>
        <v>0</v>
      </c>
      <c r="HM176" s="63">
        <f ca="1">IF(OR(INDEX(INDIRECT("times"&amp;GW$2),$F176,HM$28)&gt;10,INDEX(INDIRECT(GY176),$E176,$F176)="",INDEX(INDIRECT(GY176),$E176,$F176)&gt;=INDEX(INDIRECT(GY176),1,HM$28)),0,(INDEX(INDIRECT(GY176),$E176,$F176))-INDEX(INDIRECT(GY176),1,HM$28))*(10-INDEX(INDIRECT("times"&amp;GW$2),$F176,HM$28))/10</f>
        <v>0</v>
      </c>
      <c r="HN176" s="63">
        <f ca="1">IF(OR(INDEX(INDIRECT("times"&amp;GW$2),$F176,HN$28)&gt;10,INDEX(INDIRECT(GY176),$E176,$F176)="",INDEX(INDIRECT(GY176),$E176,$F176)&gt;=INDEX(INDIRECT(GY176),1,HN$28)),0,(INDEX(INDIRECT(GY176),$E176,$F176))-INDEX(INDIRECT(GY176),1,HN$28))*(10-INDEX(INDIRECT("times"&amp;GW$2),$F176,HN$28))/10</f>
        <v>0</v>
      </c>
      <c r="HO176" s="63">
        <f ca="1">IF(OR(INDEX(INDIRECT("times"&amp;GW$2),$F176,HO$28)&gt;10,INDEX(INDIRECT(GY176),$E176,$F176)="",INDEX(INDIRECT(GY176),$E176,$F176)&gt;=INDEX(INDIRECT(GY176),1,HO$28)),0,(INDEX(INDIRECT(GY176),$E176,$F176))-INDEX(INDIRECT(GY176),1,HO$28))*(10-INDEX(INDIRECT("times"&amp;GW$2),$F176,HO$28))/10</f>
        <v>0</v>
      </c>
      <c r="HP176" s="63">
        <f ca="1">IF(OR(INDEX(INDIRECT("times"&amp;GW$2),$F176,HP$28)&gt;10,INDEX(INDIRECT(GY176),$E176,$F176)="",INDEX(INDIRECT(GY176),$E176,$F176)&gt;=INDEX(INDIRECT(GY176),1,HP$28)),0,(INDEX(INDIRECT(GY176),$E176,$F176))-INDEX(INDIRECT(GY176),1,HP$28))*(10-INDEX(INDIRECT("times"&amp;GW$2),$F176,HP$28))/10</f>
        <v>0</v>
      </c>
      <c r="HQ176" s="63">
        <f ca="1">IF(OR(INDEX(INDIRECT("times"&amp;GW$2),$F176,HQ$28)&gt;10,INDEX(INDIRECT(GY176),$E176,$F176)="",INDEX(INDIRECT(GY176),$E176,$F176)&gt;=INDEX(INDIRECT(GY176),1,HQ$28)),0,(INDEX(INDIRECT(GY176),$E176,$F176))-INDEX(INDIRECT(GY176),1,HQ$28))*(10-INDEX(INDIRECT("times"&amp;GW$2),$F176,HQ$28))/10</f>
        <v>0</v>
      </c>
      <c r="HR176" s="63">
        <f ca="1">IF(OR(INDEX(INDIRECT("times"&amp;GW$2),$F176,HR$28)&gt;10,INDEX(INDIRECT(GY176),$E176,$F176)="",INDEX(INDIRECT(GY176),$E176,$F176)&gt;=INDEX(INDIRECT(GY176),1,HR$28)),0,(INDEX(INDIRECT(GY176),$E176,$F176))-INDEX(INDIRECT(GY176),1,HR$28))*(10-INDEX(INDIRECT("times"&amp;GW$2),$F176,HR$28))/10</f>
        <v>0</v>
      </c>
      <c r="HS176" s="63">
        <f ca="1">IF(OR(INDEX(INDIRECT("times"&amp;GW$2),$F176,HS$28)&gt;10,INDEX(INDIRECT(GY176),$E176,$F176)="",INDEX(INDIRECT(GY176),$E176,$F176)&gt;=INDEX(INDIRECT(GY176),1,HS$28)),0,(INDEX(INDIRECT(GY176),$E176,$F176))-INDEX(INDIRECT(GY176),1,HS$28))*(10-INDEX(INDIRECT("times"&amp;GW$2),$F176,HS$28))/10</f>
        <v>0</v>
      </c>
      <c r="HT176" s="63">
        <f ca="1">IF(OR(INDEX(INDIRECT("times"&amp;GW$2),$F176,HT$28)&gt;10,INDEX(INDIRECT(GY176),$E176,$F176)="",INDEX(INDIRECT(GY176),$E176,$F176)&gt;=INDEX(INDIRECT(GY176),1,HT$28)),0,(INDEX(INDIRECT(GY176),$E176,$F176))-INDEX(INDIRECT(GY176),1,HT$28))*(10-INDEX(INDIRECT("times"&amp;GW$2),$F176,HT$28))/10</f>
        <v>0</v>
      </c>
      <c r="HU176" s="63">
        <f ca="1">IF(OR(INDEX(INDIRECT("times"&amp;GW$2),$F176,HU$28)&gt;10,INDEX(INDIRECT(GY176),$E176,$F176)="",INDEX(INDIRECT(GY176),$E176,$F176)&gt;=INDEX(INDIRECT(GY176),1,HU$28)),0,(INDEX(INDIRECT(GY176),$E176,$F176))-INDEX(INDIRECT(GY176),1,HU$28))*(10-INDEX(INDIRECT("times"&amp;GW$2),$F176,HU$28))/10</f>
        <v>0</v>
      </c>
      <c r="HV176" s="64">
        <f ca="1">IF(OR(INDEX(INDIRECT("times"&amp;GW$2),$F176,HV$28)&gt;10,INDEX(INDIRECT(GY176),$E176,$F176)="",INDEX(INDIRECT(GY176),$E176,$F176)&gt;=INDEX(INDIRECT(GY176),1,HV$28)),0,(INDEX(INDIRECT(GY176),$E176,$F176))-INDEX(INDIRECT(GY176),1,HV$28))*(10-INDEX(INDIRECT("times"&amp;GW$2),$F176,HV$28))/10</f>
        <v>0</v>
      </c>
      <c r="HW176" s="201">
        <v>8</v>
      </c>
    </row>
    <row r="177" spans="1:231" ht="15">
      <c r="A177" s="18" t="s">
        <v>218</v>
      </c>
      <c r="B177" s="122">
        <f>A131</f>
        <v>1</v>
      </c>
      <c r="C177" s="122" t="str">
        <f>A132</f>
        <v>work1834</v>
      </c>
      <c r="D177" s="210" t="str">
        <f t="shared" si="598"/>
        <v>core1_work1834</v>
      </c>
      <c r="E177" s="122">
        <v>5</v>
      </c>
      <c r="F177" s="33">
        <v>9</v>
      </c>
      <c r="G177" s="62">
        <f ca="1">IF(OR(INDEX(INDIRECT("times"&amp;B$2),$F177,G$28)&gt;10,INDEX(INDIRECT(D177),$E177,$F177)="",INDEX(INDIRECT(D177),$E177,$F177)&gt;=INDEX(INDIRECT(D177),1,G$28)),0,(INDEX(INDIRECT(D177),$E177,$F177))-INDEX(INDIRECT(D177),1,G$28))*(10-INDEX(INDIRECT("times"&amp;B$2),$F177,G$28))/10</f>
        <v>0</v>
      </c>
      <c r="H177" s="63">
        <f ca="1">IF(OR(INDEX(INDIRECT("times"&amp;B$2),$F177,H$28)&gt;10,INDEX(INDIRECT(D177),$E177,$F177)="",INDEX(INDIRECT(D177),$E177,$F177)&gt;=INDEX(INDIRECT(D177),1,H$28)),0,(INDEX(INDIRECT(D177),$E177,$F177))-INDEX(INDIRECT(D177),1,H$28))*(10-INDEX(INDIRECT("times"&amp;B$2),$F177,H$28))/10</f>
        <v>0</v>
      </c>
      <c r="I177" s="63">
        <f ca="1">IF(OR(INDEX(INDIRECT("times"&amp;B$2),$F177,I$28)&gt;10,INDEX(INDIRECT(D177),$E177,$F177)="",INDEX(INDIRECT(D177),$E177,$F177)&gt;=INDEX(INDIRECT(D177),1,I$28)),0,(INDEX(INDIRECT(D177),$E177,$F177))-INDEX(INDIRECT(D177),1,I$28))*(10-INDEX(INDIRECT("times"&amp;B$2),$F177,I$28))/10</f>
        <v>0</v>
      </c>
      <c r="J177" s="63">
        <f ca="1">IF(OR(INDEX(INDIRECT("times"&amp;B$2),$F177,J$28)&gt;10,INDEX(INDIRECT(D177),$E177,$F177)="",INDEX(INDIRECT(D177),$E177,$F177)&gt;=INDEX(INDIRECT(D177),1,J$28)),0,(INDEX(INDIRECT(D177),$E177,$F177))-INDEX(INDIRECT(D177),1,J$28))*(10-INDEX(INDIRECT("times"&amp;B$2),$F177,J$28))/10</f>
        <v>0</v>
      </c>
      <c r="K177" s="63">
        <f ca="1">IF(OR(INDEX(INDIRECT("times"&amp;B$2),$F177,K$28)&gt;10,INDEX(INDIRECT(D177),$E177,$F177)="",INDEX(INDIRECT(D177),$E177,$F177)&gt;=INDEX(INDIRECT(D177),1,K$28)),0,(INDEX(INDIRECT(D177),$E177,$F177))-INDEX(INDIRECT(D177),1,K$28))*(10-INDEX(INDIRECT("times"&amp;B$2),$F177,K$28))/10</f>
        <v>0</v>
      </c>
      <c r="L177" s="63">
        <f ca="1">IF(OR(INDEX(INDIRECT("times"&amp;B$2),$F177,L$28)&gt;10,INDEX(INDIRECT(D177),$E177,$F177)="",INDEX(INDIRECT(D177),$E177,$F177)&gt;=INDEX(INDIRECT(D177),1,L$28)),0,(INDEX(INDIRECT(D177),$E177,$F177))-INDEX(INDIRECT(D177),1,L$28))*(10-INDEX(INDIRECT("times"&amp;B$2),$F177,L$28))/10</f>
        <v>0</v>
      </c>
      <c r="M177" s="63">
        <f ca="1">IF(OR(INDEX(INDIRECT("times"&amp;B$2),$F177,M$28)&gt;10,INDEX(INDIRECT(D177),$E177,$F177)="",INDEX(INDIRECT(D177),$E177,$F177)&gt;=INDEX(INDIRECT(D177),1,M$28)),0,(INDEX(INDIRECT(D177),$E177,$F177))-INDEX(INDIRECT(D177),1,M$28))*(10-INDEX(INDIRECT("times"&amp;B$2),$F177,M$28))/10</f>
        <v>0</v>
      </c>
      <c r="N177" s="63">
        <f ca="1">IF(OR(INDEX(INDIRECT("times"&amp;B$2),$F177,N$28)&gt;10,INDEX(INDIRECT(D177),$E177,$F177)="",INDEX(INDIRECT(D177),$E177,$F177)&gt;=INDEX(INDIRECT(D177),1,N$28)),0,(INDEX(INDIRECT(D177),$E177,$F177))-INDEX(INDIRECT(D177),1,N$28))*(10-INDEX(INDIRECT("times"&amp;B$2),$F177,N$28))/10</f>
        <v>0</v>
      </c>
      <c r="O177" s="63">
        <f ca="1">IF(OR(INDEX(INDIRECT("times"&amp;B$2),$F177,O$28)&gt;10,INDEX(INDIRECT(D177),$E177,$F177)="",INDEX(INDIRECT(D177),$E177,$F177)&gt;=INDEX(INDIRECT(D177),1,O$28)),0,(INDEX(INDIRECT(D177),$E177,$F177))-INDEX(INDIRECT(D177),1,O$28))*(10-INDEX(INDIRECT("times"&amp;B$2),$F177,O$28))/10</f>
        <v>0</v>
      </c>
      <c r="P177" s="63">
        <f ca="1">IF(OR(INDEX(INDIRECT("times"&amp;B$2),$F177,P$28)&gt;10,INDEX(INDIRECT(D177),$E177,$F177)="",INDEX(INDIRECT(D177),$E177,$F177)&gt;=INDEX(INDIRECT(D177),1,P$28)),0,(INDEX(INDIRECT(D177),$E177,$F177))-INDEX(INDIRECT(D177),1,P$28))*(10-INDEX(INDIRECT("times"&amp;B$2),$F177,P$28))/10</f>
        <v>0</v>
      </c>
      <c r="Q177" s="63">
        <f ca="1">IF(OR(INDEX(INDIRECT("times"&amp;B$2),$F177,Q$28)&gt;10,INDEX(INDIRECT(D177),$E177,$F177)="",INDEX(INDIRECT(D177),$E177,$F177)&gt;=INDEX(INDIRECT(D177),1,Q$28)),0,(INDEX(INDIRECT(D177),$E177,$F177))-INDEX(INDIRECT(D177),1,Q$28))*(10-INDEX(INDIRECT("times"&amp;B$2),$F177,Q$28))/10</f>
        <v>0</v>
      </c>
      <c r="R177" s="63">
        <f ca="1">IF(OR(INDEX(INDIRECT("times"&amp;B$2),$F177,R$28)&gt;10,INDEX(INDIRECT(D177),$E177,$F177)="",INDEX(INDIRECT(D177),$E177,$F177)&gt;=INDEX(INDIRECT(D177),1,R$28)),0,(INDEX(INDIRECT(D177),$E177,$F177))-INDEX(INDIRECT(D177),1,R$28))*(10-INDEX(INDIRECT("times"&amp;B$2),$F177,R$28))/10</f>
        <v>0</v>
      </c>
      <c r="S177" s="63">
        <f ca="1">IF(OR(INDEX(INDIRECT("times"&amp;B$2),$F177,S$28)&gt;10,INDEX(INDIRECT(D177),$E177,$F177)="",INDEX(INDIRECT(D177),$E177,$F177)&gt;=INDEX(INDIRECT(D177),1,S$28)),0,(INDEX(INDIRECT(D177),$E177,$F177))-INDEX(INDIRECT(D177),1,S$28))*(10-INDEX(INDIRECT("times"&amp;B$2),$F177,S$28))/10</f>
        <v>0</v>
      </c>
      <c r="T177" s="63">
        <f ca="1">IF(OR(INDEX(INDIRECT("times"&amp;B$2),$F177,T$28)&gt;10,INDEX(INDIRECT(D177),$E177,$F177)="",INDEX(INDIRECT(D177),$E177,$F177)&gt;=INDEX(INDIRECT(D177),1,T$28)),0,(INDEX(INDIRECT(D177),$E177,$F177))-INDEX(INDIRECT(D177),1,T$28))*(10-INDEX(INDIRECT("times"&amp;B$2),$F177,T$28))/10</f>
        <v>0</v>
      </c>
      <c r="U177" s="63">
        <f ca="1">IF(OR(INDEX(INDIRECT("times"&amp;B$2),$F177,U$28)&gt;10,INDEX(INDIRECT(D177),$E177,$F177)="",INDEX(INDIRECT(D177),$E177,$F177)&gt;=INDEX(INDIRECT(D177),1,U$28)),0,(INDEX(INDIRECT(D177),$E177,$F177))-INDEX(INDIRECT(D177),1,U$28))*(10-INDEX(INDIRECT("times"&amp;B$2),$F177,U$28))/10</f>
        <v>0</v>
      </c>
      <c r="V177" s="63">
        <f ca="1">IF(OR(INDEX(INDIRECT("times"&amp;B$2),$F177,V$28)&gt;10,INDEX(INDIRECT(D177),$E177,$F177)="",INDEX(INDIRECT(D177),$E177,$F177)&gt;=INDEX(INDIRECT(D177),1,V$28)),0,(INDEX(INDIRECT(D177),$E177,$F177))-INDEX(INDIRECT(D177),1,V$28))*(10-INDEX(INDIRECT("times"&amp;B$2),$F177,V$28))/10</f>
        <v>0</v>
      </c>
      <c r="W177" s="63">
        <f ca="1">IF(OR(INDEX(INDIRECT("times"&amp;B$2),$F177,W$28)&gt;10,INDEX(INDIRECT(D177),$E177,$F177)="",INDEX(INDIRECT(D177),$E177,$F177)&gt;=INDEX(INDIRECT(D177),1,W$28)),0,(INDEX(INDIRECT(D177),$E177,$F177))-INDEX(INDIRECT(D177),1,W$28))*(10-INDEX(INDIRECT("times"&amp;B$2),$F177,W$28))/10</f>
        <v>0</v>
      </c>
      <c r="X177" s="63">
        <f ca="1">IF(OR(INDEX(INDIRECT("times"&amp;B$2),$F177,X$28)&gt;10,INDEX(INDIRECT(D177),$E177,$F177)="",INDEX(INDIRECT(D177),$E177,$F177)&gt;=INDEX(INDIRECT(D177),1,X$28)),0,(INDEX(INDIRECT(D177),$E177,$F177))-INDEX(INDIRECT(D177),1,X$28))*(10-INDEX(INDIRECT("times"&amp;B$2),$F177,X$28))/10</f>
        <v>0</v>
      </c>
      <c r="Y177" s="63">
        <f ca="1">IF(OR(INDEX(INDIRECT("times"&amp;B$2),$F177,Y$28)&gt;10,INDEX(INDIRECT(D177),$E177,$F177)="",INDEX(INDIRECT(D177),$E177,$F177)&gt;=INDEX(INDIRECT(D177),1,Y$28)),0,(INDEX(INDIRECT(D177),$E177,$F177))-INDEX(INDIRECT(D177),1,Y$28))*(10-INDEX(INDIRECT("times"&amp;B$2),$F177,Y$28))/10</f>
        <v>0</v>
      </c>
      <c r="Z177" s="63">
        <f ca="1">IF(OR(INDEX(INDIRECT("times"&amp;B$2),$F177,Z$28)&gt;10,INDEX(INDIRECT(D177),$E177,$F177)="",INDEX(INDIRECT(D177),$E177,$F177)&gt;=INDEX(INDIRECT(D177),1,Z$28)),0,(INDEX(INDIRECT(D177),$E177,$F177))-INDEX(INDIRECT(D177),1,Z$28))*(10-INDEX(INDIRECT("times"&amp;B$2),$F177,Z$28))/10</f>
        <v>0</v>
      </c>
      <c r="AA177" s="64">
        <f ca="1">IF(OR(INDEX(INDIRECT("times"&amp;B$2),$F177,AA$28)&gt;10,INDEX(INDIRECT(D177),$E177,$F177)="",INDEX(INDIRECT(D177),$E177,$F177)&gt;=INDEX(INDIRECT(D177),1,AA$28)),0,(INDEX(INDIRECT(D177),$E177,$F177))-INDEX(INDIRECT(D177),1,AA$28))*(10-INDEX(INDIRECT("times"&amp;B$2),$F177,AA$28))/10</f>
        <v>0</v>
      </c>
      <c r="AB177" s="201">
        <v>9</v>
      </c>
      <c r="AD177" s="18" t="s">
        <v>218</v>
      </c>
      <c r="AE177" s="122">
        <f>AD131</f>
        <v>1</v>
      </c>
      <c r="AF177" s="122" t="str">
        <f>AD132</f>
        <v>shop1834</v>
      </c>
      <c r="AG177" s="210" t="str">
        <f t="shared" si="599"/>
        <v>core1_shop1834</v>
      </c>
      <c r="AH177" s="122">
        <v>5</v>
      </c>
      <c r="AI177" s="33">
        <v>9</v>
      </c>
      <c r="AJ177" s="62">
        <f ca="1">IF(OR(INDEX(INDIRECT("times"&amp;AE$2),$F177,AJ$28)&gt;10,INDEX(INDIRECT(AG177),$E177,$F177)="",INDEX(INDIRECT(AG177),$E177,$F177)&gt;=INDEX(INDIRECT(AG177),1,AJ$28)),0,(INDEX(INDIRECT(AG177),$E177,$F177))-INDEX(INDIRECT(AG177),1,AJ$28))*(10-INDEX(INDIRECT("times"&amp;AE$2),$F177,AJ$28))/10</f>
        <v>0</v>
      </c>
      <c r="AK177" s="63">
        <f ca="1">IF(OR(INDEX(INDIRECT("times"&amp;AE$2),$F177,AK$28)&gt;10,INDEX(INDIRECT(AG177),$E177,$F177)="",INDEX(INDIRECT(AG177),$E177,$F177)&gt;=INDEX(INDIRECT(AG177),1,AK$28)),0,(INDEX(INDIRECT(AG177),$E177,$F177))-INDEX(INDIRECT(AG177),1,AK$28))*(10-INDEX(INDIRECT("times"&amp;AE$2),$F177,AK$28))/10</f>
        <v>0</v>
      </c>
      <c r="AL177" s="63">
        <f ca="1">IF(OR(INDEX(INDIRECT("times"&amp;AE$2),$F177,AL$28)&gt;10,INDEX(INDIRECT(AG177),$E177,$F177)="",INDEX(INDIRECT(AG177),$E177,$F177)&gt;=INDEX(INDIRECT(AG177),1,AL$28)),0,(INDEX(INDIRECT(AG177),$E177,$F177))-INDEX(INDIRECT(AG177),1,AL$28))*(10-INDEX(INDIRECT("times"&amp;AE$2),$F177,AL$28))/10</f>
        <v>0</v>
      </c>
      <c r="AM177" s="63">
        <f ca="1">IF(OR(INDEX(INDIRECT("times"&amp;AE$2),$F177,AM$28)&gt;10,INDEX(INDIRECT(AG177),$E177,$F177)="",INDEX(INDIRECT(AG177),$E177,$F177)&gt;=INDEX(INDIRECT(AG177),1,AM$28)),0,(INDEX(INDIRECT(AG177),$E177,$F177))-INDEX(INDIRECT(AG177),1,AM$28))*(10-INDEX(INDIRECT("times"&amp;AE$2),$F177,AM$28))/10</f>
        <v>0</v>
      </c>
      <c r="AN177" s="63">
        <f ca="1">IF(OR(INDEX(INDIRECT("times"&amp;AE$2),$F177,AN$28)&gt;10,INDEX(INDIRECT(AG177),$E177,$F177)="",INDEX(INDIRECT(AG177),$E177,$F177)&gt;=INDEX(INDIRECT(AG177),1,AN$28)),0,(INDEX(INDIRECT(AG177),$E177,$F177))-INDEX(INDIRECT(AG177),1,AN$28))*(10-INDEX(INDIRECT("times"&amp;AE$2),$F177,AN$28))/10</f>
        <v>0</v>
      </c>
      <c r="AO177" s="63">
        <f ca="1">IF(OR(INDEX(INDIRECT("times"&amp;AE$2),$F177,AO$28)&gt;10,INDEX(INDIRECT(AG177),$E177,$F177)="",INDEX(INDIRECT(AG177),$E177,$F177)&gt;=INDEX(INDIRECT(AG177),1,AO$28)),0,(INDEX(INDIRECT(AG177),$E177,$F177))-INDEX(INDIRECT(AG177),1,AO$28))*(10-INDEX(INDIRECT("times"&amp;AE$2),$F177,AO$28))/10</f>
        <v>0</v>
      </c>
      <c r="AP177" s="63">
        <f ca="1">IF(OR(INDEX(INDIRECT("times"&amp;AE$2),$F177,AP$28)&gt;10,INDEX(INDIRECT(AG177),$E177,$F177)="",INDEX(INDIRECT(AG177),$E177,$F177)&gt;=INDEX(INDIRECT(AG177),1,AP$28)),0,(INDEX(INDIRECT(AG177),$E177,$F177))-INDEX(INDIRECT(AG177),1,AP$28))*(10-INDEX(INDIRECT("times"&amp;AE$2),$F177,AP$28))/10</f>
        <v>0</v>
      </c>
      <c r="AQ177" s="63">
        <f ca="1">IF(OR(INDEX(INDIRECT("times"&amp;AE$2),$F177,AQ$28)&gt;10,INDEX(INDIRECT(AG177),$E177,$F177)="",INDEX(INDIRECT(AG177),$E177,$F177)&gt;=INDEX(INDIRECT(AG177),1,AQ$28)),0,(INDEX(INDIRECT(AG177),$E177,$F177))-INDEX(INDIRECT(AG177),1,AQ$28))*(10-INDEX(INDIRECT("times"&amp;AE$2),$F177,AQ$28))/10</f>
        <v>0</v>
      </c>
      <c r="AR177" s="63">
        <f ca="1">IF(OR(INDEX(INDIRECT("times"&amp;AE$2),$F177,AR$28)&gt;10,INDEX(INDIRECT(AG177),$E177,$F177)="",INDEX(INDIRECT(AG177),$E177,$F177)&gt;=INDEX(INDIRECT(AG177),1,AR$28)),0,(INDEX(INDIRECT(AG177),$E177,$F177))-INDEX(INDIRECT(AG177),1,AR$28))*(10-INDEX(INDIRECT("times"&amp;AE$2),$F177,AR$28))/10</f>
        <v>0</v>
      </c>
      <c r="AS177" s="63">
        <f ca="1">IF(OR(INDEX(INDIRECT("times"&amp;AE$2),$F177,AS$28)&gt;10,INDEX(INDIRECT(AG177),$E177,$F177)="",INDEX(INDIRECT(AG177),$E177,$F177)&gt;=INDEX(INDIRECT(AG177),1,AS$28)),0,(INDEX(INDIRECT(AG177),$E177,$F177))-INDEX(INDIRECT(AG177),1,AS$28))*(10-INDEX(INDIRECT("times"&amp;AE$2),$F177,AS$28))/10</f>
        <v>0</v>
      </c>
      <c r="AT177" s="63">
        <f ca="1">IF(OR(INDEX(INDIRECT("times"&amp;AE$2),$F177,AT$28)&gt;10,INDEX(INDIRECT(AG177),$E177,$F177)="",INDEX(INDIRECT(AG177),$E177,$F177)&gt;=INDEX(INDIRECT(AG177),1,AT$28)),0,(INDEX(INDIRECT(AG177),$E177,$F177))-INDEX(INDIRECT(AG177),1,AT$28))*(10-INDEX(INDIRECT("times"&amp;AE$2),$F177,AT$28))/10</f>
        <v>0</v>
      </c>
      <c r="AU177" s="63">
        <f ca="1">IF(OR(INDEX(INDIRECT("times"&amp;AE$2),$F177,AU$28)&gt;10,INDEX(INDIRECT(AG177),$E177,$F177)="",INDEX(INDIRECT(AG177),$E177,$F177)&gt;=INDEX(INDIRECT(AG177),1,AU$28)),0,(INDEX(INDIRECT(AG177),$E177,$F177))-INDEX(INDIRECT(AG177),1,AU$28))*(10-INDEX(INDIRECT("times"&amp;AE$2),$F177,AU$28))/10</f>
        <v>0</v>
      </c>
      <c r="AV177" s="63">
        <f ca="1">IF(OR(INDEX(INDIRECT("times"&amp;AE$2),$F177,AV$28)&gt;10,INDEX(INDIRECT(AG177),$E177,$F177)="",INDEX(INDIRECT(AG177),$E177,$F177)&gt;=INDEX(INDIRECT(AG177),1,AV$28)),0,(INDEX(INDIRECT(AG177),$E177,$F177))-INDEX(INDIRECT(AG177),1,AV$28))*(10-INDEX(INDIRECT("times"&amp;AE$2),$F177,AV$28))/10</f>
        <v>0</v>
      </c>
      <c r="AW177" s="63">
        <f ca="1">IF(OR(INDEX(INDIRECT("times"&amp;AE$2),$F177,AW$28)&gt;10,INDEX(INDIRECT(AG177),$E177,$F177)="",INDEX(INDIRECT(AG177),$E177,$F177)&gt;=INDEX(INDIRECT(AG177),1,AW$28)),0,(INDEX(INDIRECT(AG177),$E177,$F177))-INDEX(INDIRECT(AG177),1,AW$28))*(10-INDEX(INDIRECT("times"&amp;AE$2),$F177,AW$28))/10</f>
        <v>0</v>
      </c>
      <c r="AX177" s="63">
        <f ca="1">IF(OR(INDEX(INDIRECT("times"&amp;AE$2),$F177,AX$28)&gt;10,INDEX(INDIRECT(AG177),$E177,$F177)="",INDEX(INDIRECT(AG177),$E177,$F177)&gt;=INDEX(INDIRECT(AG177),1,AX$28)),0,(INDEX(INDIRECT(AG177),$E177,$F177))-INDEX(INDIRECT(AG177),1,AX$28))*(10-INDEX(INDIRECT("times"&amp;AE$2),$F177,AX$28))/10</f>
        <v>0</v>
      </c>
      <c r="AY177" s="63">
        <f ca="1">IF(OR(INDEX(INDIRECT("times"&amp;AE$2),$F177,AY$28)&gt;10,INDEX(INDIRECT(AG177),$E177,$F177)="",INDEX(INDIRECT(AG177),$E177,$F177)&gt;=INDEX(INDIRECT(AG177),1,AY$28)),0,(INDEX(INDIRECT(AG177),$E177,$F177))-INDEX(INDIRECT(AG177),1,AY$28))*(10-INDEX(INDIRECT("times"&amp;AE$2),$F177,AY$28))/10</f>
        <v>0</v>
      </c>
      <c r="AZ177" s="63">
        <f ca="1">IF(OR(INDEX(INDIRECT("times"&amp;AE$2),$F177,AZ$28)&gt;10,INDEX(INDIRECT(AG177),$E177,$F177)="",INDEX(INDIRECT(AG177),$E177,$F177)&gt;=INDEX(INDIRECT(AG177),1,AZ$28)),0,(INDEX(INDIRECT(AG177),$E177,$F177))-INDEX(INDIRECT(AG177),1,AZ$28))*(10-INDEX(INDIRECT("times"&amp;AE$2),$F177,AZ$28))/10</f>
        <v>0</v>
      </c>
      <c r="BA177" s="63">
        <f ca="1">IF(OR(INDEX(INDIRECT("times"&amp;AE$2),$F177,BA$28)&gt;10,INDEX(INDIRECT(AG177),$E177,$F177)="",INDEX(INDIRECT(AG177),$E177,$F177)&gt;=INDEX(INDIRECT(AG177),1,BA$28)),0,(INDEX(INDIRECT(AG177),$E177,$F177))-INDEX(INDIRECT(AG177),1,BA$28))*(10-INDEX(INDIRECT("times"&amp;AE$2),$F177,BA$28))/10</f>
        <v>0</v>
      </c>
      <c r="BB177" s="63">
        <f ca="1">IF(OR(INDEX(INDIRECT("times"&amp;AE$2),$F177,BB$28)&gt;10,INDEX(INDIRECT(AG177),$E177,$F177)="",INDEX(INDIRECT(AG177),$E177,$F177)&gt;=INDEX(INDIRECT(AG177),1,BB$28)),0,(INDEX(INDIRECT(AG177),$E177,$F177))-INDEX(INDIRECT(AG177),1,BB$28))*(10-INDEX(INDIRECT("times"&amp;AE$2),$F177,BB$28))/10</f>
        <v>0</v>
      </c>
      <c r="BC177" s="63">
        <f ca="1">IF(OR(INDEX(INDIRECT("times"&amp;AE$2),$F177,BC$28)&gt;10,INDEX(INDIRECT(AG177),$E177,$F177)="",INDEX(INDIRECT(AG177),$E177,$F177)&gt;=INDEX(INDIRECT(AG177),1,BC$28)),0,(INDEX(INDIRECT(AG177),$E177,$F177))-INDEX(INDIRECT(AG177),1,BC$28))*(10-INDEX(INDIRECT("times"&amp;AE$2),$F177,BC$28))/10</f>
        <v>0</v>
      </c>
      <c r="BD177" s="64">
        <f ca="1">IF(OR(INDEX(INDIRECT("times"&amp;AE$2),$F177,BD$28)&gt;10,INDEX(INDIRECT(AG177),$E177,$F177)="",INDEX(INDIRECT(AG177),$E177,$F177)&gt;=INDEX(INDIRECT(AG177),1,BD$28)),0,(INDEX(INDIRECT(AG177),$E177,$F177))-INDEX(INDIRECT(AG177),1,BD$28))*(10-INDEX(INDIRECT("times"&amp;AE$2),$F177,BD$28))/10</f>
        <v>0</v>
      </c>
      <c r="BE177" s="201">
        <v>9</v>
      </c>
      <c r="BG177" s="18" t="s">
        <v>218</v>
      </c>
      <c r="BH177" s="122">
        <f>BG131</f>
        <v>1</v>
      </c>
      <c r="BI177" s="122" t="str">
        <f>BG132</f>
        <v>lei1834</v>
      </c>
      <c r="BJ177" s="210" t="str">
        <f t="shared" si="600"/>
        <v>core1_lei1834</v>
      </c>
      <c r="BK177" s="122">
        <v>5</v>
      </c>
      <c r="BL177" s="33">
        <v>9</v>
      </c>
      <c r="BM177" s="62">
        <f ca="1">IF(OR(INDEX(INDIRECT("times"&amp;BH$2),$F177,BM$28)&gt;10,INDEX(INDIRECT(BJ177),$E177,$F177)="",INDEX(INDIRECT(BJ177),$E177,$F177)&gt;=INDEX(INDIRECT(BJ177),1,BM$28)),0,(INDEX(INDIRECT(BJ177),$E177,$F177))-INDEX(INDIRECT(BJ177),1,BM$28))*(10-INDEX(INDIRECT("times"&amp;BH$2),$F177,BM$28))/10</f>
        <v>0</v>
      </c>
      <c r="BN177" s="63">
        <f ca="1">IF(OR(INDEX(INDIRECT("times"&amp;BH$2),$F177,BN$28)&gt;10,INDEX(INDIRECT(BJ177),$E177,$F177)="",INDEX(INDIRECT(BJ177),$E177,$F177)&gt;=INDEX(INDIRECT(BJ177),1,BN$28)),0,(INDEX(INDIRECT(BJ177),$E177,$F177))-INDEX(INDIRECT(BJ177),1,BN$28))*(10-INDEX(INDIRECT("times"&amp;BH$2),$F177,BN$28))/10</f>
        <v>0</v>
      </c>
      <c r="BO177" s="63">
        <f ca="1">IF(OR(INDEX(INDIRECT("times"&amp;BH$2),$F177,BO$28)&gt;10,INDEX(INDIRECT(BJ177),$E177,$F177)="",INDEX(INDIRECT(BJ177),$E177,$F177)&gt;=INDEX(INDIRECT(BJ177),1,BO$28)),0,(INDEX(INDIRECT(BJ177),$E177,$F177))-INDEX(INDIRECT(BJ177),1,BO$28))*(10-INDEX(INDIRECT("times"&amp;BH$2),$F177,BO$28))/10</f>
        <v>0</v>
      </c>
      <c r="BP177" s="63">
        <f ca="1">IF(OR(INDEX(INDIRECT("times"&amp;BH$2),$F177,BP$28)&gt;10,INDEX(INDIRECT(BJ177),$E177,$F177)="",INDEX(INDIRECT(BJ177),$E177,$F177)&gt;=INDEX(INDIRECT(BJ177),1,BP$28)),0,(INDEX(INDIRECT(BJ177),$E177,$F177))-INDEX(INDIRECT(BJ177),1,BP$28))*(10-INDEX(INDIRECT("times"&amp;BH$2),$F177,BP$28))/10</f>
        <v>0</v>
      </c>
      <c r="BQ177" s="63">
        <f ca="1">IF(OR(INDEX(INDIRECT("times"&amp;BH$2),$F177,BQ$28)&gt;10,INDEX(INDIRECT(BJ177),$E177,$F177)="",INDEX(INDIRECT(BJ177),$E177,$F177)&gt;=INDEX(INDIRECT(BJ177),1,BQ$28)),0,(INDEX(INDIRECT(BJ177),$E177,$F177))-INDEX(INDIRECT(BJ177),1,BQ$28))*(10-INDEX(INDIRECT("times"&amp;BH$2),$F177,BQ$28))/10</f>
        <v>0</v>
      </c>
      <c r="BR177" s="63">
        <f ca="1">IF(OR(INDEX(INDIRECT("times"&amp;BH$2),$F177,BR$28)&gt;10,INDEX(INDIRECT(BJ177),$E177,$F177)="",INDEX(INDIRECT(BJ177),$E177,$F177)&gt;=INDEX(INDIRECT(BJ177),1,BR$28)),0,(INDEX(INDIRECT(BJ177),$E177,$F177))-INDEX(INDIRECT(BJ177),1,BR$28))*(10-INDEX(INDIRECT("times"&amp;BH$2),$F177,BR$28))/10</f>
        <v>0</v>
      </c>
      <c r="BS177" s="63">
        <f ca="1">IF(OR(INDEX(INDIRECT("times"&amp;BH$2),$F177,BS$28)&gt;10,INDEX(INDIRECT(BJ177),$E177,$F177)="",INDEX(INDIRECT(BJ177),$E177,$F177)&gt;=INDEX(INDIRECT(BJ177),1,BS$28)),0,(INDEX(INDIRECT(BJ177),$E177,$F177))-INDEX(INDIRECT(BJ177),1,BS$28))*(10-INDEX(INDIRECT("times"&amp;BH$2),$F177,BS$28))/10</f>
        <v>0</v>
      </c>
      <c r="BT177" s="63">
        <f ca="1">IF(OR(INDEX(INDIRECT("times"&amp;BH$2),$F177,BT$28)&gt;10,INDEX(INDIRECT(BJ177),$E177,$F177)="",INDEX(INDIRECT(BJ177),$E177,$F177)&gt;=INDEX(INDIRECT(BJ177),1,BT$28)),0,(INDEX(INDIRECT(BJ177),$E177,$F177))-INDEX(INDIRECT(BJ177),1,BT$28))*(10-INDEX(INDIRECT("times"&amp;BH$2),$F177,BT$28))/10</f>
        <v>0</v>
      </c>
      <c r="BU177" s="63">
        <f ca="1">IF(OR(INDEX(INDIRECT("times"&amp;BH$2),$F177,BU$28)&gt;10,INDEX(INDIRECT(BJ177),$E177,$F177)="",INDEX(INDIRECT(BJ177),$E177,$F177)&gt;=INDEX(INDIRECT(BJ177),1,BU$28)),0,(INDEX(INDIRECT(BJ177),$E177,$F177))-INDEX(INDIRECT(BJ177),1,BU$28))*(10-INDEX(INDIRECT("times"&amp;BH$2),$F177,BU$28))/10</f>
        <v>0</v>
      </c>
      <c r="BV177" s="63">
        <f ca="1">IF(OR(INDEX(INDIRECT("times"&amp;BH$2),$F177,BV$28)&gt;10,INDEX(INDIRECT(BJ177),$E177,$F177)="",INDEX(INDIRECT(BJ177),$E177,$F177)&gt;=INDEX(INDIRECT(BJ177),1,BV$28)),0,(INDEX(INDIRECT(BJ177),$E177,$F177))-INDEX(INDIRECT(BJ177),1,BV$28))*(10-INDEX(INDIRECT("times"&amp;BH$2),$F177,BV$28))/10</f>
        <v>0</v>
      </c>
      <c r="BW177" s="63">
        <f ca="1">IF(OR(INDEX(INDIRECT("times"&amp;BH$2),$F177,BW$28)&gt;10,INDEX(INDIRECT(BJ177),$E177,$F177)="",INDEX(INDIRECT(BJ177),$E177,$F177)&gt;=INDEX(INDIRECT(BJ177),1,BW$28)),0,(INDEX(INDIRECT(BJ177),$E177,$F177))-INDEX(INDIRECT(BJ177),1,BW$28))*(10-INDEX(INDIRECT("times"&amp;BH$2),$F177,BW$28))/10</f>
        <v>0</v>
      </c>
      <c r="BX177" s="63">
        <f ca="1">IF(OR(INDEX(INDIRECT("times"&amp;BH$2),$F177,BX$28)&gt;10,INDEX(INDIRECT(BJ177),$E177,$F177)="",INDEX(INDIRECT(BJ177),$E177,$F177)&gt;=INDEX(INDIRECT(BJ177),1,BX$28)),0,(INDEX(INDIRECT(BJ177),$E177,$F177))-INDEX(INDIRECT(BJ177),1,BX$28))*(10-INDEX(INDIRECT("times"&amp;BH$2),$F177,BX$28))/10</f>
        <v>0</v>
      </c>
      <c r="BY177" s="63">
        <f ca="1">IF(OR(INDEX(INDIRECT("times"&amp;BH$2),$F177,BY$28)&gt;10,INDEX(INDIRECT(BJ177),$E177,$F177)="",INDEX(INDIRECT(BJ177),$E177,$F177)&gt;=INDEX(INDIRECT(BJ177),1,BY$28)),0,(INDEX(INDIRECT(BJ177),$E177,$F177))-INDEX(INDIRECT(BJ177),1,BY$28))*(10-INDEX(INDIRECT("times"&amp;BH$2),$F177,BY$28))/10</f>
        <v>0</v>
      </c>
      <c r="BZ177" s="63">
        <f ca="1">IF(OR(INDEX(INDIRECT("times"&amp;BH$2),$F177,BZ$28)&gt;10,INDEX(INDIRECT(BJ177),$E177,$F177)="",INDEX(INDIRECT(BJ177),$E177,$F177)&gt;=INDEX(INDIRECT(BJ177),1,BZ$28)),0,(INDEX(INDIRECT(BJ177),$E177,$F177))-INDEX(INDIRECT(BJ177),1,BZ$28))*(10-INDEX(INDIRECT("times"&amp;BH$2),$F177,BZ$28))/10</f>
        <v>0</v>
      </c>
      <c r="CA177" s="63">
        <f ca="1">IF(OR(INDEX(INDIRECT("times"&amp;BH$2),$F177,CA$28)&gt;10,INDEX(INDIRECT(BJ177),$E177,$F177)="",INDEX(INDIRECT(BJ177),$E177,$F177)&gt;=INDEX(INDIRECT(BJ177),1,CA$28)),0,(INDEX(INDIRECT(BJ177),$E177,$F177))-INDEX(INDIRECT(BJ177),1,CA$28))*(10-INDEX(INDIRECT("times"&amp;BH$2),$F177,CA$28))/10</f>
        <v>0</v>
      </c>
      <c r="CB177" s="63">
        <f ca="1">IF(OR(INDEX(INDIRECT("times"&amp;BH$2),$F177,CB$28)&gt;10,INDEX(INDIRECT(BJ177),$E177,$F177)="",INDEX(INDIRECT(BJ177),$E177,$F177)&gt;=INDEX(INDIRECT(BJ177),1,CB$28)),0,(INDEX(INDIRECT(BJ177),$E177,$F177))-INDEX(INDIRECT(BJ177),1,CB$28))*(10-INDEX(INDIRECT("times"&amp;BH$2),$F177,CB$28))/10</f>
        <v>0</v>
      </c>
      <c r="CC177" s="63">
        <f ca="1">IF(OR(INDEX(INDIRECT("times"&amp;BH$2),$F177,CC$28)&gt;10,INDEX(INDIRECT(BJ177),$E177,$F177)="",INDEX(INDIRECT(BJ177),$E177,$F177)&gt;=INDEX(INDIRECT(BJ177),1,CC$28)),0,(INDEX(INDIRECT(BJ177),$E177,$F177))-INDEX(INDIRECT(BJ177),1,CC$28))*(10-INDEX(INDIRECT("times"&amp;BH$2),$F177,CC$28))/10</f>
        <v>0</v>
      </c>
      <c r="CD177" s="63">
        <f ca="1">IF(OR(INDEX(INDIRECT("times"&amp;BH$2),$F177,CD$28)&gt;10,INDEX(INDIRECT(BJ177),$E177,$F177)="",INDEX(INDIRECT(BJ177),$E177,$F177)&gt;=INDEX(INDIRECT(BJ177),1,CD$28)),0,(INDEX(INDIRECT(BJ177),$E177,$F177))-INDEX(INDIRECT(BJ177),1,CD$28))*(10-INDEX(INDIRECT("times"&amp;BH$2),$F177,CD$28))/10</f>
        <v>0</v>
      </c>
      <c r="CE177" s="63">
        <f ca="1">IF(OR(INDEX(INDIRECT("times"&amp;BH$2),$F177,CE$28)&gt;10,INDEX(INDIRECT(BJ177),$E177,$F177)="",INDEX(INDIRECT(BJ177),$E177,$F177)&gt;=INDEX(INDIRECT(BJ177),1,CE$28)),0,(INDEX(INDIRECT(BJ177),$E177,$F177))-INDEX(INDIRECT(BJ177),1,CE$28))*(10-INDEX(INDIRECT("times"&amp;BH$2),$F177,CE$28))/10</f>
        <v>0</v>
      </c>
      <c r="CF177" s="63">
        <f ca="1">IF(OR(INDEX(INDIRECT("times"&amp;BH$2),$F177,CF$28)&gt;10,INDEX(INDIRECT(BJ177),$E177,$F177)="",INDEX(INDIRECT(BJ177),$E177,$F177)&gt;=INDEX(INDIRECT(BJ177),1,CF$28)),0,(INDEX(INDIRECT(BJ177),$E177,$F177))-INDEX(INDIRECT(BJ177),1,CF$28))*(10-INDEX(INDIRECT("times"&amp;BH$2),$F177,CF$28))/10</f>
        <v>0</v>
      </c>
      <c r="CG177" s="64">
        <f ca="1">IF(OR(INDEX(INDIRECT("times"&amp;BH$2),$F177,CG$28)&gt;10,INDEX(INDIRECT(BJ177),$E177,$F177)="",INDEX(INDIRECT(BJ177),$E177,$F177)&gt;=INDEX(INDIRECT(BJ177),1,CG$28)),0,(INDEX(INDIRECT(BJ177),$E177,$F177))-INDEX(INDIRECT(BJ177),1,CG$28))*(10-INDEX(INDIRECT("times"&amp;BH$2),$F177,CG$28))/10</f>
        <v>0</v>
      </c>
      <c r="CH177" s="201">
        <v>9</v>
      </c>
      <c r="CJ177" s="18" t="s">
        <v>218</v>
      </c>
      <c r="CK177" s="122">
        <f>CJ131</f>
        <v>1</v>
      </c>
      <c r="CL177" s="122" t="str">
        <f>CJ132</f>
        <v>work3564</v>
      </c>
      <c r="CM177" s="210" t="str">
        <f t="shared" si="601"/>
        <v>core1_work3564</v>
      </c>
      <c r="CN177" s="122">
        <v>5</v>
      </c>
      <c r="CO177" s="33">
        <v>9</v>
      </c>
      <c r="CP177" s="62">
        <f ca="1">IF(OR(INDEX(INDIRECT("times"&amp;CK$2),$F177,CP$28)&gt;10,INDEX(INDIRECT(CM177),$E177,$F177)="",INDEX(INDIRECT(CM177),$E177,$F177)&gt;=INDEX(INDIRECT(CM177),1,CP$28)),0,(INDEX(INDIRECT(CM177),$E177,$F177))-INDEX(INDIRECT(CM177),1,CP$28))*(10-INDEX(INDIRECT("times"&amp;CK$2),$F177,CP$28))/10</f>
        <v>0</v>
      </c>
      <c r="CQ177" s="63">
        <f ca="1">IF(OR(INDEX(INDIRECT("times"&amp;CK$2),$F177,CQ$28)&gt;10,INDEX(INDIRECT(CM177),$E177,$F177)="",INDEX(INDIRECT(CM177),$E177,$F177)&gt;=INDEX(INDIRECT(CM177),1,CQ$28)),0,(INDEX(INDIRECT(CM177),$E177,$F177))-INDEX(INDIRECT(CM177),1,CQ$28))*(10-INDEX(INDIRECT("times"&amp;CK$2),$F177,CQ$28))/10</f>
        <v>0</v>
      </c>
      <c r="CR177" s="63">
        <f ca="1">IF(OR(INDEX(INDIRECT("times"&amp;CK$2),$F177,CR$28)&gt;10,INDEX(INDIRECT(CM177),$E177,$F177)="",INDEX(INDIRECT(CM177),$E177,$F177)&gt;=INDEX(INDIRECT(CM177),1,CR$28)),0,(INDEX(INDIRECT(CM177),$E177,$F177))-INDEX(INDIRECT(CM177),1,CR$28))*(10-INDEX(INDIRECT("times"&amp;CK$2),$F177,CR$28))/10</f>
        <v>0</v>
      </c>
      <c r="CS177" s="63">
        <f ca="1">IF(OR(INDEX(INDIRECT("times"&amp;CK$2),$F177,CS$28)&gt;10,INDEX(INDIRECT(CM177),$E177,$F177)="",INDEX(INDIRECT(CM177),$E177,$F177)&gt;=INDEX(INDIRECT(CM177),1,CS$28)),0,(INDEX(INDIRECT(CM177),$E177,$F177))-INDEX(INDIRECT(CM177),1,CS$28))*(10-INDEX(INDIRECT("times"&amp;CK$2),$F177,CS$28))/10</f>
        <v>0</v>
      </c>
      <c r="CT177" s="63">
        <f ca="1">IF(OR(INDEX(INDIRECT("times"&amp;CK$2),$F177,CT$28)&gt;10,INDEX(INDIRECT(CM177),$E177,$F177)="",INDEX(INDIRECT(CM177),$E177,$F177)&gt;=INDEX(INDIRECT(CM177),1,CT$28)),0,(INDEX(INDIRECT(CM177),$E177,$F177))-INDEX(INDIRECT(CM177),1,CT$28))*(10-INDEX(INDIRECT("times"&amp;CK$2),$F177,CT$28))/10</f>
        <v>0</v>
      </c>
      <c r="CU177" s="63">
        <f ca="1">IF(OR(INDEX(INDIRECT("times"&amp;CK$2),$F177,CU$28)&gt;10,INDEX(INDIRECT(CM177),$E177,$F177)="",INDEX(INDIRECT(CM177),$E177,$F177)&gt;=INDEX(INDIRECT(CM177),1,CU$28)),0,(INDEX(INDIRECT(CM177),$E177,$F177))-INDEX(INDIRECT(CM177),1,CU$28))*(10-INDEX(INDIRECT("times"&amp;CK$2),$F177,CU$28))/10</f>
        <v>0</v>
      </c>
      <c r="CV177" s="63">
        <f ca="1">IF(OR(INDEX(INDIRECT("times"&amp;CK$2),$F177,CV$28)&gt;10,INDEX(INDIRECT(CM177),$E177,$F177)="",INDEX(INDIRECT(CM177),$E177,$F177)&gt;=INDEX(INDIRECT(CM177),1,CV$28)),0,(INDEX(INDIRECT(CM177),$E177,$F177))-INDEX(INDIRECT(CM177),1,CV$28))*(10-INDEX(INDIRECT("times"&amp;CK$2),$F177,CV$28))/10</f>
        <v>0</v>
      </c>
      <c r="CW177" s="63">
        <f ca="1">IF(OR(INDEX(INDIRECT("times"&amp;CK$2),$F177,CW$28)&gt;10,INDEX(INDIRECT(CM177),$E177,$F177)="",INDEX(INDIRECT(CM177),$E177,$F177)&gt;=INDEX(INDIRECT(CM177),1,CW$28)),0,(INDEX(INDIRECT(CM177),$E177,$F177))-INDEX(INDIRECT(CM177),1,CW$28))*(10-INDEX(INDIRECT("times"&amp;CK$2),$F177,CW$28))/10</f>
        <v>0</v>
      </c>
      <c r="CX177" s="63">
        <f ca="1">IF(OR(INDEX(INDIRECT("times"&amp;CK$2),$F177,CX$28)&gt;10,INDEX(INDIRECT(CM177),$E177,$F177)="",INDEX(INDIRECT(CM177),$E177,$F177)&gt;=INDEX(INDIRECT(CM177),1,CX$28)),0,(INDEX(INDIRECT(CM177),$E177,$F177))-INDEX(INDIRECT(CM177),1,CX$28))*(10-INDEX(INDIRECT("times"&amp;CK$2),$F177,CX$28))/10</f>
        <v>0</v>
      </c>
      <c r="CY177" s="63">
        <f ca="1">IF(OR(INDEX(INDIRECT("times"&amp;CK$2),$F177,CY$28)&gt;10,INDEX(INDIRECT(CM177),$E177,$F177)="",INDEX(INDIRECT(CM177),$E177,$F177)&gt;=INDEX(INDIRECT(CM177),1,CY$28)),0,(INDEX(INDIRECT(CM177),$E177,$F177))-INDEX(INDIRECT(CM177),1,CY$28))*(10-INDEX(INDIRECT("times"&amp;CK$2),$F177,CY$28))/10</f>
        <v>0</v>
      </c>
      <c r="CZ177" s="63">
        <f ca="1">IF(OR(INDEX(INDIRECT("times"&amp;CK$2),$F177,CZ$28)&gt;10,INDEX(INDIRECT(CM177),$E177,$F177)="",INDEX(INDIRECT(CM177),$E177,$F177)&gt;=INDEX(INDIRECT(CM177),1,CZ$28)),0,(INDEX(INDIRECT(CM177),$E177,$F177))-INDEX(INDIRECT(CM177),1,CZ$28))*(10-INDEX(INDIRECT("times"&amp;CK$2),$F177,CZ$28))/10</f>
        <v>0</v>
      </c>
      <c r="DA177" s="63">
        <f ca="1">IF(OR(INDEX(INDIRECT("times"&amp;CK$2),$F177,DA$28)&gt;10,INDEX(INDIRECT(CM177),$E177,$F177)="",INDEX(INDIRECT(CM177),$E177,$F177)&gt;=INDEX(INDIRECT(CM177),1,DA$28)),0,(INDEX(INDIRECT(CM177),$E177,$F177))-INDEX(INDIRECT(CM177),1,DA$28))*(10-INDEX(INDIRECT("times"&amp;CK$2),$F177,DA$28))/10</f>
        <v>0</v>
      </c>
      <c r="DB177" s="63">
        <f ca="1">IF(OR(INDEX(INDIRECT("times"&amp;CK$2),$F177,DB$28)&gt;10,INDEX(INDIRECT(CM177),$E177,$F177)="",INDEX(INDIRECT(CM177),$E177,$F177)&gt;=INDEX(INDIRECT(CM177),1,DB$28)),0,(INDEX(INDIRECT(CM177),$E177,$F177))-INDEX(INDIRECT(CM177),1,DB$28))*(10-INDEX(INDIRECT("times"&amp;CK$2),$F177,DB$28))/10</f>
        <v>0</v>
      </c>
      <c r="DC177" s="63">
        <f ca="1">IF(OR(INDEX(INDIRECT("times"&amp;CK$2),$F177,DC$28)&gt;10,INDEX(INDIRECT(CM177),$E177,$F177)="",INDEX(INDIRECT(CM177),$E177,$F177)&gt;=INDEX(INDIRECT(CM177),1,DC$28)),0,(INDEX(INDIRECT(CM177),$E177,$F177))-INDEX(INDIRECT(CM177),1,DC$28))*(10-INDEX(INDIRECT("times"&amp;CK$2),$F177,DC$28))/10</f>
        <v>0</v>
      </c>
      <c r="DD177" s="63">
        <f ca="1">IF(OR(INDEX(INDIRECT("times"&amp;CK$2),$F177,DD$28)&gt;10,INDEX(INDIRECT(CM177),$E177,$F177)="",INDEX(INDIRECT(CM177),$E177,$F177)&gt;=INDEX(INDIRECT(CM177),1,DD$28)),0,(INDEX(INDIRECT(CM177),$E177,$F177))-INDEX(INDIRECT(CM177),1,DD$28))*(10-INDEX(INDIRECT("times"&amp;CK$2),$F177,DD$28))/10</f>
        <v>0</v>
      </c>
      <c r="DE177" s="63">
        <f ca="1">IF(OR(INDEX(INDIRECT("times"&amp;CK$2),$F177,DE$28)&gt;10,INDEX(INDIRECT(CM177),$E177,$F177)="",INDEX(INDIRECT(CM177),$E177,$F177)&gt;=INDEX(INDIRECT(CM177),1,DE$28)),0,(INDEX(INDIRECT(CM177),$E177,$F177))-INDEX(INDIRECT(CM177),1,DE$28))*(10-INDEX(INDIRECT("times"&amp;CK$2),$F177,DE$28))/10</f>
        <v>0</v>
      </c>
      <c r="DF177" s="63">
        <f ca="1">IF(OR(INDEX(INDIRECT("times"&amp;CK$2),$F177,DF$28)&gt;10,INDEX(INDIRECT(CM177),$E177,$F177)="",INDEX(INDIRECT(CM177),$E177,$F177)&gt;=INDEX(INDIRECT(CM177),1,DF$28)),0,(INDEX(INDIRECT(CM177),$E177,$F177))-INDEX(INDIRECT(CM177),1,DF$28))*(10-INDEX(INDIRECT("times"&amp;CK$2),$F177,DF$28))/10</f>
        <v>0</v>
      </c>
      <c r="DG177" s="63">
        <f ca="1">IF(OR(INDEX(INDIRECT("times"&amp;CK$2),$F177,DG$28)&gt;10,INDEX(INDIRECT(CM177),$E177,$F177)="",INDEX(INDIRECT(CM177),$E177,$F177)&gt;=INDEX(INDIRECT(CM177),1,DG$28)),0,(INDEX(INDIRECT(CM177),$E177,$F177))-INDEX(INDIRECT(CM177),1,DG$28))*(10-INDEX(INDIRECT("times"&amp;CK$2),$F177,DG$28))/10</f>
        <v>0</v>
      </c>
      <c r="DH177" s="63">
        <f ca="1">IF(OR(INDEX(INDIRECT("times"&amp;CK$2),$F177,DH$28)&gt;10,INDEX(INDIRECT(CM177),$E177,$F177)="",INDEX(INDIRECT(CM177),$E177,$F177)&gt;=INDEX(INDIRECT(CM177),1,DH$28)),0,(INDEX(INDIRECT(CM177),$E177,$F177))-INDEX(INDIRECT(CM177),1,DH$28))*(10-INDEX(INDIRECT("times"&amp;CK$2),$F177,DH$28))/10</f>
        <v>0</v>
      </c>
      <c r="DI177" s="63">
        <f ca="1">IF(OR(INDEX(INDIRECT("times"&amp;CK$2),$F177,DI$28)&gt;10,INDEX(INDIRECT(CM177),$E177,$F177)="",INDEX(INDIRECT(CM177),$E177,$F177)&gt;=INDEX(INDIRECT(CM177),1,DI$28)),0,(INDEX(INDIRECT(CM177),$E177,$F177))-INDEX(INDIRECT(CM177),1,DI$28))*(10-INDEX(INDIRECT("times"&amp;CK$2),$F177,DI$28))/10</f>
        <v>0</v>
      </c>
      <c r="DJ177" s="64">
        <f ca="1">IF(OR(INDEX(INDIRECT("times"&amp;CK$2),$F177,DJ$28)&gt;10,INDEX(INDIRECT(CM177),$E177,$F177)="",INDEX(INDIRECT(CM177),$E177,$F177)&gt;=INDEX(INDIRECT(CM177),1,DJ$28)),0,(INDEX(INDIRECT(CM177),$E177,$F177))-INDEX(INDIRECT(CM177),1,DJ$28))*(10-INDEX(INDIRECT("times"&amp;CK$2),$F177,DJ$28))/10</f>
        <v>0</v>
      </c>
      <c r="DK177" s="201">
        <v>9</v>
      </c>
      <c r="DM177" s="18" t="s">
        <v>218</v>
      </c>
      <c r="DN177" s="122">
        <f>DM131</f>
        <v>1</v>
      </c>
      <c r="DO177" s="122" t="str">
        <f>DM132</f>
        <v>shop3564</v>
      </c>
      <c r="DP177" s="210" t="str">
        <f t="shared" si="602"/>
        <v>core1_shop3564</v>
      </c>
      <c r="DQ177" s="122">
        <v>5</v>
      </c>
      <c r="DR177" s="33">
        <v>9</v>
      </c>
      <c r="DS177" s="62">
        <f ca="1">IF(OR(INDEX(INDIRECT("times"&amp;DN$2),$F177,DS$28)&gt;10,INDEX(INDIRECT(DP177),$E177,$F177)="",INDEX(INDIRECT(DP177),$E177,$F177)&gt;=INDEX(INDIRECT(DP177),1,DS$28)),0,(INDEX(INDIRECT(DP177),$E177,$F177))-INDEX(INDIRECT(DP177),1,DS$28))*(10-INDEX(INDIRECT("times"&amp;DN$2),$F177,DS$28))/10</f>
        <v>0</v>
      </c>
      <c r="DT177" s="63">
        <f ca="1">IF(OR(INDEX(INDIRECT("times"&amp;DN$2),$F177,DT$28)&gt;10,INDEX(INDIRECT(DP177),$E177,$F177)="",INDEX(INDIRECT(DP177),$E177,$F177)&gt;=INDEX(INDIRECT(DP177),1,DT$28)),0,(INDEX(INDIRECT(DP177),$E177,$F177))-INDEX(INDIRECT(DP177),1,DT$28))*(10-INDEX(INDIRECT("times"&amp;DN$2),$F177,DT$28))/10</f>
        <v>0</v>
      </c>
      <c r="DU177" s="63">
        <f ca="1">IF(OR(INDEX(INDIRECT("times"&amp;DN$2),$F177,DU$28)&gt;10,INDEX(INDIRECT(DP177),$E177,$F177)="",INDEX(INDIRECT(DP177),$E177,$F177)&gt;=INDEX(INDIRECT(DP177),1,DU$28)),0,(INDEX(INDIRECT(DP177),$E177,$F177))-INDEX(INDIRECT(DP177),1,DU$28))*(10-INDEX(INDIRECT("times"&amp;DN$2),$F177,DU$28))/10</f>
        <v>0</v>
      </c>
      <c r="DV177" s="63">
        <f ca="1">IF(OR(INDEX(INDIRECT("times"&amp;DN$2),$F177,DV$28)&gt;10,INDEX(INDIRECT(DP177),$E177,$F177)="",INDEX(INDIRECT(DP177),$E177,$F177)&gt;=INDEX(INDIRECT(DP177),1,DV$28)),0,(INDEX(INDIRECT(DP177),$E177,$F177))-INDEX(INDIRECT(DP177),1,DV$28))*(10-INDEX(INDIRECT("times"&amp;DN$2),$F177,DV$28))/10</f>
        <v>0</v>
      </c>
      <c r="DW177" s="63">
        <f ca="1">IF(OR(INDEX(INDIRECT("times"&amp;DN$2),$F177,DW$28)&gt;10,INDEX(INDIRECT(DP177),$E177,$F177)="",INDEX(INDIRECT(DP177),$E177,$F177)&gt;=INDEX(INDIRECT(DP177),1,DW$28)),0,(INDEX(INDIRECT(DP177),$E177,$F177))-INDEX(INDIRECT(DP177),1,DW$28))*(10-INDEX(INDIRECT("times"&amp;DN$2),$F177,DW$28))/10</f>
        <v>0</v>
      </c>
      <c r="DX177" s="63">
        <f ca="1">IF(OR(INDEX(INDIRECT("times"&amp;DN$2),$F177,DX$28)&gt;10,INDEX(INDIRECT(DP177),$E177,$F177)="",INDEX(INDIRECT(DP177),$E177,$F177)&gt;=INDEX(INDIRECT(DP177),1,DX$28)),0,(INDEX(INDIRECT(DP177),$E177,$F177))-INDEX(INDIRECT(DP177),1,DX$28))*(10-INDEX(INDIRECT("times"&amp;DN$2),$F177,DX$28))/10</f>
        <v>0</v>
      </c>
      <c r="DY177" s="63">
        <f ca="1">IF(OR(INDEX(INDIRECT("times"&amp;DN$2),$F177,DY$28)&gt;10,INDEX(INDIRECT(DP177),$E177,$F177)="",INDEX(INDIRECT(DP177),$E177,$F177)&gt;=INDEX(INDIRECT(DP177),1,DY$28)),0,(INDEX(INDIRECT(DP177),$E177,$F177))-INDEX(INDIRECT(DP177),1,DY$28))*(10-INDEX(INDIRECT("times"&amp;DN$2),$F177,DY$28))/10</f>
        <v>0</v>
      </c>
      <c r="DZ177" s="63">
        <f ca="1">IF(OR(INDEX(INDIRECT("times"&amp;DN$2),$F177,DZ$28)&gt;10,INDEX(INDIRECT(DP177),$E177,$F177)="",INDEX(INDIRECT(DP177),$E177,$F177)&gt;=INDEX(INDIRECT(DP177),1,DZ$28)),0,(INDEX(INDIRECT(DP177),$E177,$F177))-INDEX(INDIRECT(DP177),1,DZ$28))*(10-INDEX(INDIRECT("times"&amp;DN$2),$F177,DZ$28))/10</f>
        <v>0</v>
      </c>
      <c r="EA177" s="63">
        <f ca="1">IF(OR(INDEX(INDIRECT("times"&amp;DN$2),$F177,EA$28)&gt;10,INDEX(INDIRECT(DP177),$E177,$F177)="",INDEX(INDIRECT(DP177),$E177,$F177)&gt;=INDEX(INDIRECT(DP177),1,EA$28)),0,(INDEX(INDIRECT(DP177),$E177,$F177))-INDEX(INDIRECT(DP177),1,EA$28))*(10-INDEX(INDIRECT("times"&amp;DN$2),$F177,EA$28))/10</f>
        <v>0</v>
      </c>
      <c r="EB177" s="63">
        <f ca="1">IF(OR(INDEX(INDIRECT("times"&amp;DN$2),$F177,EB$28)&gt;10,INDEX(INDIRECT(DP177),$E177,$F177)="",INDEX(INDIRECT(DP177),$E177,$F177)&gt;=INDEX(INDIRECT(DP177),1,EB$28)),0,(INDEX(INDIRECT(DP177),$E177,$F177))-INDEX(INDIRECT(DP177),1,EB$28))*(10-INDEX(INDIRECT("times"&amp;DN$2),$F177,EB$28))/10</f>
        <v>0</v>
      </c>
      <c r="EC177" s="63">
        <f ca="1">IF(OR(INDEX(INDIRECT("times"&amp;DN$2),$F177,EC$28)&gt;10,INDEX(INDIRECT(DP177),$E177,$F177)="",INDEX(INDIRECT(DP177),$E177,$F177)&gt;=INDEX(INDIRECT(DP177),1,EC$28)),0,(INDEX(INDIRECT(DP177),$E177,$F177))-INDEX(INDIRECT(DP177),1,EC$28))*(10-INDEX(INDIRECT("times"&amp;DN$2),$F177,EC$28))/10</f>
        <v>0</v>
      </c>
      <c r="ED177" s="63">
        <f ca="1">IF(OR(INDEX(INDIRECT("times"&amp;DN$2),$F177,ED$28)&gt;10,INDEX(INDIRECT(DP177),$E177,$F177)="",INDEX(INDIRECT(DP177),$E177,$F177)&gt;=INDEX(INDIRECT(DP177),1,ED$28)),0,(INDEX(INDIRECT(DP177),$E177,$F177))-INDEX(INDIRECT(DP177),1,ED$28))*(10-INDEX(INDIRECT("times"&amp;DN$2),$F177,ED$28))/10</f>
        <v>0</v>
      </c>
      <c r="EE177" s="63">
        <f ca="1">IF(OR(INDEX(INDIRECT("times"&amp;DN$2),$F177,EE$28)&gt;10,INDEX(INDIRECT(DP177),$E177,$F177)="",INDEX(INDIRECT(DP177),$E177,$F177)&gt;=INDEX(INDIRECT(DP177),1,EE$28)),0,(INDEX(INDIRECT(DP177),$E177,$F177))-INDEX(INDIRECT(DP177),1,EE$28))*(10-INDEX(INDIRECT("times"&amp;DN$2),$F177,EE$28))/10</f>
        <v>0</v>
      </c>
      <c r="EF177" s="63">
        <f ca="1">IF(OR(INDEX(INDIRECT("times"&amp;DN$2),$F177,EF$28)&gt;10,INDEX(INDIRECT(DP177),$E177,$F177)="",INDEX(INDIRECT(DP177),$E177,$F177)&gt;=INDEX(INDIRECT(DP177),1,EF$28)),0,(INDEX(INDIRECT(DP177),$E177,$F177))-INDEX(INDIRECT(DP177),1,EF$28))*(10-INDEX(INDIRECT("times"&amp;DN$2),$F177,EF$28))/10</f>
        <v>0</v>
      </c>
      <c r="EG177" s="63">
        <f ca="1">IF(OR(INDEX(INDIRECT("times"&amp;DN$2),$F177,EG$28)&gt;10,INDEX(INDIRECT(DP177),$E177,$F177)="",INDEX(INDIRECT(DP177),$E177,$F177)&gt;=INDEX(INDIRECT(DP177),1,EG$28)),0,(INDEX(INDIRECT(DP177),$E177,$F177))-INDEX(INDIRECT(DP177),1,EG$28))*(10-INDEX(INDIRECT("times"&amp;DN$2),$F177,EG$28))/10</f>
        <v>0</v>
      </c>
      <c r="EH177" s="63">
        <f ca="1">IF(OR(INDEX(INDIRECT("times"&amp;DN$2),$F177,EH$28)&gt;10,INDEX(INDIRECT(DP177),$E177,$F177)="",INDEX(INDIRECT(DP177),$E177,$F177)&gt;=INDEX(INDIRECT(DP177),1,EH$28)),0,(INDEX(INDIRECT(DP177),$E177,$F177))-INDEX(INDIRECT(DP177),1,EH$28))*(10-INDEX(INDIRECT("times"&amp;DN$2),$F177,EH$28))/10</f>
        <v>0</v>
      </c>
      <c r="EI177" s="63">
        <f ca="1">IF(OR(INDEX(INDIRECT("times"&amp;DN$2),$F177,EI$28)&gt;10,INDEX(INDIRECT(DP177),$E177,$F177)="",INDEX(INDIRECT(DP177),$E177,$F177)&gt;=INDEX(INDIRECT(DP177),1,EI$28)),0,(INDEX(INDIRECT(DP177),$E177,$F177))-INDEX(INDIRECT(DP177),1,EI$28))*(10-INDEX(INDIRECT("times"&amp;DN$2),$F177,EI$28))/10</f>
        <v>0</v>
      </c>
      <c r="EJ177" s="63">
        <f ca="1">IF(OR(INDEX(INDIRECT("times"&amp;DN$2),$F177,EJ$28)&gt;10,INDEX(INDIRECT(DP177),$E177,$F177)="",INDEX(INDIRECT(DP177),$E177,$F177)&gt;=INDEX(INDIRECT(DP177),1,EJ$28)),0,(INDEX(INDIRECT(DP177),$E177,$F177))-INDEX(INDIRECT(DP177),1,EJ$28))*(10-INDEX(INDIRECT("times"&amp;DN$2),$F177,EJ$28))/10</f>
        <v>0</v>
      </c>
      <c r="EK177" s="63">
        <f ca="1">IF(OR(INDEX(INDIRECT("times"&amp;DN$2),$F177,EK$28)&gt;10,INDEX(INDIRECT(DP177),$E177,$F177)="",INDEX(INDIRECT(DP177),$E177,$F177)&gt;=INDEX(INDIRECT(DP177),1,EK$28)),0,(INDEX(INDIRECT(DP177),$E177,$F177))-INDEX(INDIRECT(DP177),1,EK$28))*(10-INDEX(INDIRECT("times"&amp;DN$2),$F177,EK$28))/10</f>
        <v>0</v>
      </c>
      <c r="EL177" s="63">
        <f ca="1">IF(OR(INDEX(INDIRECT("times"&amp;DN$2),$F177,EL$28)&gt;10,INDEX(INDIRECT(DP177),$E177,$F177)="",INDEX(INDIRECT(DP177),$E177,$F177)&gt;=INDEX(INDIRECT(DP177),1,EL$28)),0,(INDEX(INDIRECT(DP177),$E177,$F177))-INDEX(INDIRECT(DP177),1,EL$28))*(10-INDEX(INDIRECT("times"&amp;DN$2),$F177,EL$28))/10</f>
        <v>0</v>
      </c>
      <c r="EM177" s="64">
        <f ca="1">IF(OR(INDEX(INDIRECT("times"&amp;DN$2),$F177,EM$28)&gt;10,INDEX(INDIRECT(DP177),$E177,$F177)="",INDEX(INDIRECT(DP177),$E177,$F177)&gt;=INDEX(INDIRECT(DP177),1,EM$28)),0,(INDEX(INDIRECT(DP177),$E177,$F177))-INDEX(INDIRECT(DP177),1,EM$28))*(10-INDEX(INDIRECT("times"&amp;DN$2),$F177,EM$28))/10</f>
        <v>0</v>
      </c>
      <c r="EN177" s="201">
        <v>9</v>
      </c>
      <c r="EP177" s="18" t="s">
        <v>218</v>
      </c>
      <c r="EQ177" s="122">
        <f>EP131</f>
        <v>1</v>
      </c>
      <c r="ER177" s="122" t="str">
        <f>EP132</f>
        <v>lei3564</v>
      </c>
      <c r="ES177" s="210" t="str">
        <f t="shared" si="603"/>
        <v>core1_lei3564</v>
      </c>
      <c r="ET177" s="122">
        <v>5</v>
      </c>
      <c r="EU177" s="33">
        <v>9</v>
      </c>
      <c r="EV177" s="62">
        <f ca="1">IF(OR(INDEX(INDIRECT("times"&amp;EQ$2),$F177,EV$28)&gt;10,INDEX(INDIRECT(ES177),$E177,$F177)="",INDEX(INDIRECT(ES177),$E177,$F177)&gt;=INDEX(INDIRECT(ES177),1,EV$28)),0,(INDEX(INDIRECT(ES177),$E177,$F177))-INDEX(INDIRECT(ES177),1,EV$28))*(10-INDEX(INDIRECT("times"&amp;EQ$2),$F177,EV$28))/10</f>
        <v>0</v>
      </c>
      <c r="EW177" s="63">
        <f ca="1">IF(OR(INDEX(INDIRECT("times"&amp;EQ$2),$F177,EW$28)&gt;10,INDEX(INDIRECT(ES177),$E177,$F177)="",INDEX(INDIRECT(ES177),$E177,$F177)&gt;=INDEX(INDIRECT(ES177),1,EW$28)),0,(INDEX(INDIRECT(ES177),$E177,$F177))-INDEX(INDIRECT(ES177),1,EW$28))*(10-INDEX(INDIRECT("times"&amp;EQ$2),$F177,EW$28))/10</f>
        <v>0</v>
      </c>
      <c r="EX177" s="63">
        <f ca="1">IF(OR(INDEX(INDIRECT("times"&amp;EQ$2),$F177,EX$28)&gt;10,INDEX(INDIRECT(ES177),$E177,$F177)="",INDEX(INDIRECT(ES177),$E177,$F177)&gt;=INDEX(INDIRECT(ES177),1,EX$28)),0,(INDEX(INDIRECT(ES177),$E177,$F177))-INDEX(INDIRECT(ES177),1,EX$28))*(10-INDEX(INDIRECT("times"&amp;EQ$2),$F177,EX$28))/10</f>
        <v>0</v>
      </c>
      <c r="EY177" s="63">
        <f ca="1">IF(OR(INDEX(INDIRECT("times"&amp;EQ$2),$F177,EY$28)&gt;10,INDEX(INDIRECT(ES177),$E177,$F177)="",INDEX(INDIRECT(ES177),$E177,$F177)&gt;=INDEX(INDIRECT(ES177),1,EY$28)),0,(INDEX(INDIRECT(ES177),$E177,$F177))-INDEX(INDIRECT(ES177),1,EY$28))*(10-INDEX(INDIRECT("times"&amp;EQ$2),$F177,EY$28))/10</f>
        <v>0</v>
      </c>
      <c r="EZ177" s="63">
        <f ca="1">IF(OR(INDEX(INDIRECT("times"&amp;EQ$2),$F177,EZ$28)&gt;10,INDEX(INDIRECT(ES177),$E177,$F177)="",INDEX(INDIRECT(ES177),$E177,$F177)&gt;=INDEX(INDIRECT(ES177),1,EZ$28)),0,(INDEX(INDIRECT(ES177),$E177,$F177))-INDEX(INDIRECT(ES177),1,EZ$28))*(10-INDEX(INDIRECT("times"&amp;EQ$2),$F177,EZ$28))/10</f>
        <v>0</v>
      </c>
      <c r="FA177" s="63">
        <f ca="1">IF(OR(INDEX(INDIRECT("times"&amp;EQ$2),$F177,FA$28)&gt;10,INDEX(INDIRECT(ES177),$E177,$F177)="",INDEX(INDIRECT(ES177),$E177,$F177)&gt;=INDEX(INDIRECT(ES177),1,FA$28)),0,(INDEX(INDIRECT(ES177),$E177,$F177))-INDEX(INDIRECT(ES177),1,FA$28))*(10-INDEX(INDIRECT("times"&amp;EQ$2),$F177,FA$28))/10</f>
        <v>0</v>
      </c>
      <c r="FB177" s="63">
        <f ca="1">IF(OR(INDEX(INDIRECT("times"&amp;EQ$2),$F177,FB$28)&gt;10,INDEX(INDIRECT(ES177),$E177,$F177)="",INDEX(INDIRECT(ES177),$E177,$F177)&gt;=INDEX(INDIRECT(ES177),1,FB$28)),0,(INDEX(INDIRECT(ES177),$E177,$F177))-INDEX(INDIRECT(ES177),1,FB$28))*(10-INDEX(INDIRECT("times"&amp;EQ$2),$F177,FB$28))/10</f>
        <v>0</v>
      </c>
      <c r="FC177" s="63">
        <f ca="1">IF(OR(INDEX(INDIRECT("times"&amp;EQ$2),$F177,FC$28)&gt;10,INDEX(INDIRECT(ES177),$E177,$F177)="",INDEX(INDIRECT(ES177),$E177,$F177)&gt;=INDEX(INDIRECT(ES177),1,FC$28)),0,(INDEX(INDIRECT(ES177),$E177,$F177))-INDEX(INDIRECT(ES177),1,FC$28))*(10-INDEX(INDIRECT("times"&amp;EQ$2),$F177,FC$28))/10</f>
        <v>0</v>
      </c>
      <c r="FD177" s="63">
        <f ca="1">IF(OR(INDEX(INDIRECT("times"&amp;EQ$2),$F177,FD$28)&gt;10,INDEX(INDIRECT(ES177),$E177,$F177)="",INDEX(INDIRECT(ES177),$E177,$F177)&gt;=INDEX(INDIRECT(ES177),1,FD$28)),0,(INDEX(INDIRECT(ES177),$E177,$F177))-INDEX(INDIRECT(ES177),1,FD$28))*(10-INDEX(INDIRECT("times"&amp;EQ$2),$F177,FD$28))/10</f>
        <v>0</v>
      </c>
      <c r="FE177" s="63">
        <f ca="1">IF(OR(INDEX(INDIRECT("times"&amp;EQ$2),$F177,FE$28)&gt;10,INDEX(INDIRECT(ES177),$E177,$F177)="",INDEX(INDIRECT(ES177),$E177,$F177)&gt;=INDEX(INDIRECT(ES177),1,FE$28)),0,(INDEX(INDIRECT(ES177),$E177,$F177))-INDEX(INDIRECT(ES177),1,FE$28))*(10-INDEX(INDIRECT("times"&amp;EQ$2),$F177,FE$28))/10</f>
        <v>0</v>
      </c>
      <c r="FF177" s="63">
        <f ca="1">IF(OR(INDEX(INDIRECT("times"&amp;EQ$2),$F177,FF$28)&gt;10,INDEX(INDIRECT(ES177),$E177,$F177)="",INDEX(INDIRECT(ES177),$E177,$F177)&gt;=INDEX(INDIRECT(ES177),1,FF$28)),0,(INDEX(INDIRECT(ES177),$E177,$F177))-INDEX(INDIRECT(ES177),1,FF$28))*(10-INDEX(INDIRECT("times"&amp;EQ$2),$F177,FF$28))/10</f>
        <v>0</v>
      </c>
      <c r="FG177" s="63">
        <f ca="1">IF(OR(INDEX(INDIRECT("times"&amp;EQ$2),$F177,FG$28)&gt;10,INDEX(INDIRECT(ES177),$E177,$F177)="",INDEX(INDIRECT(ES177),$E177,$F177)&gt;=INDEX(INDIRECT(ES177),1,FG$28)),0,(INDEX(INDIRECT(ES177),$E177,$F177))-INDEX(INDIRECT(ES177),1,FG$28))*(10-INDEX(INDIRECT("times"&amp;EQ$2),$F177,FG$28))/10</f>
        <v>0</v>
      </c>
      <c r="FH177" s="63">
        <f ca="1">IF(OR(INDEX(INDIRECT("times"&amp;EQ$2),$F177,FH$28)&gt;10,INDEX(INDIRECT(ES177),$E177,$F177)="",INDEX(INDIRECT(ES177),$E177,$F177)&gt;=INDEX(INDIRECT(ES177),1,FH$28)),0,(INDEX(INDIRECT(ES177),$E177,$F177))-INDEX(INDIRECT(ES177),1,FH$28))*(10-INDEX(INDIRECT("times"&amp;EQ$2),$F177,FH$28))/10</f>
        <v>0</v>
      </c>
      <c r="FI177" s="63">
        <f ca="1">IF(OR(INDEX(INDIRECT("times"&amp;EQ$2),$F177,FI$28)&gt;10,INDEX(INDIRECT(ES177),$E177,$F177)="",INDEX(INDIRECT(ES177),$E177,$F177)&gt;=INDEX(INDIRECT(ES177),1,FI$28)),0,(INDEX(INDIRECT(ES177),$E177,$F177))-INDEX(INDIRECT(ES177),1,FI$28))*(10-INDEX(INDIRECT("times"&amp;EQ$2),$F177,FI$28))/10</f>
        <v>0</v>
      </c>
      <c r="FJ177" s="63">
        <f ca="1">IF(OR(INDEX(INDIRECT("times"&amp;EQ$2),$F177,FJ$28)&gt;10,INDEX(INDIRECT(ES177),$E177,$F177)="",INDEX(INDIRECT(ES177),$E177,$F177)&gt;=INDEX(INDIRECT(ES177),1,FJ$28)),0,(INDEX(INDIRECT(ES177),$E177,$F177))-INDEX(INDIRECT(ES177),1,FJ$28))*(10-INDEX(INDIRECT("times"&amp;EQ$2),$F177,FJ$28))/10</f>
        <v>0</v>
      </c>
      <c r="FK177" s="63">
        <f ca="1">IF(OR(INDEX(INDIRECT("times"&amp;EQ$2),$F177,FK$28)&gt;10,INDEX(INDIRECT(ES177),$E177,$F177)="",INDEX(INDIRECT(ES177),$E177,$F177)&gt;=INDEX(INDIRECT(ES177),1,FK$28)),0,(INDEX(INDIRECT(ES177),$E177,$F177))-INDEX(INDIRECT(ES177),1,FK$28))*(10-INDEX(INDIRECT("times"&amp;EQ$2),$F177,FK$28))/10</f>
        <v>0</v>
      </c>
      <c r="FL177" s="63">
        <f ca="1">IF(OR(INDEX(INDIRECT("times"&amp;EQ$2),$F177,FL$28)&gt;10,INDEX(INDIRECT(ES177),$E177,$F177)="",INDEX(INDIRECT(ES177),$E177,$F177)&gt;=INDEX(INDIRECT(ES177),1,FL$28)),0,(INDEX(INDIRECT(ES177),$E177,$F177))-INDEX(INDIRECT(ES177),1,FL$28))*(10-INDEX(INDIRECT("times"&amp;EQ$2),$F177,FL$28))/10</f>
        <v>0</v>
      </c>
      <c r="FM177" s="63">
        <f ca="1">IF(OR(INDEX(INDIRECT("times"&amp;EQ$2),$F177,FM$28)&gt;10,INDEX(INDIRECT(ES177),$E177,$F177)="",INDEX(INDIRECT(ES177),$E177,$F177)&gt;=INDEX(INDIRECT(ES177),1,FM$28)),0,(INDEX(INDIRECT(ES177),$E177,$F177))-INDEX(INDIRECT(ES177),1,FM$28))*(10-INDEX(INDIRECT("times"&amp;EQ$2),$F177,FM$28))/10</f>
        <v>0</v>
      </c>
      <c r="FN177" s="63">
        <f ca="1">IF(OR(INDEX(INDIRECT("times"&amp;EQ$2),$F177,FN$28)&gt;10,INDEX(INDIRECT(ES177),$E177,$F177)="",INDEX(INDIRECT(ES177),$E177,$F177)&gt;=INDEX(INDIRECT(ES177),1,FN$28)),0,(INDEX(INDIRECT(ES177),$E177,$F177))-INDEX(INDIRECT(ES177),1,FN$28))*(10-INDEX(INDIRECT("times"&amp;EQ$2),$F177,FN$28))/10</f>
        <v>0</v>
      </c>
      <c r="FO177" s="63">
        <f ca="1">IF(OR(INDEX(INDIRECT("times"&amp;EQ$2),$F177,FO$28)&gt;10,INDEX(INDIRECT(ES177),$E177,$F177)="",INDEX(INDIRECT(ES177),$E177,$F177)&gt;=INDEX(INDIRECT(ES177),1,FO$28)),0,(INDEX(INDIRECT(ES177),$E177,$F177))-INDEX(INDIRECT(ES177),1,FO$28))*(10-INDEX(INDIRECT("times"&amp;EQ$2),$F177,FO$28))/10</f>
        <v>0</v>
      </c>
      <c r="FP177" s="64">
        <f ca="1">IF(OR(INDEX(INDIRECT("times"&amp;EQ$2),$F177,FP$28)&gt;10,INDEX(INDIRECT(ES177),$E177,$F177)="",INDEX(INDIRECT(ES177),$E177,$F177)&gt;=INDEX(INDIRECT(ES177),1,FP$28)),0,(INDEX(INDIRECT(ES177),$E177,$F177))-INDEX(INDIRECT(ES177),1,FP$28))*(10-INDEX(INDIRECT("times"&amp;EQ$2),$F177,FP$28))/10</f>
        <v>0</v>
      </c>
      <c r="FQ177" s="201">
        <v>9</v>
      </c>
      <c r="FS177" s="18" t="s">
        <v>218</v>
      </c>
      <c r="FT177" s="122">
        <f>FS131</f>
        <v>1</v>
      </c>
      <c r="FU177" s="122" t="str">
        <f>FS132</f>
        <v>shop65</v>
      </c>
      <c r="FV177" s="210" t="str">
        <f t="shared" si="604"/>
        <v>core1_shop65</v>
      </c>
      <c r="FW177" s="122">
        <v>5</v>
      </c>
      <c r="FX177" s="33">
        <v>9</v>
      </c>
      <c r="FY177" s="62">
        <f ca="1">IF(OR(INDEX(INDIRECT("times"&amp;FT$2),$F177,FY$28)&gt;10,INDEX(INDIRECT(FV177),$E177,$F177)="",INDEX(INDIRECT(FV177),$E177,$F177)&gt;=INDEX(INDIRECT(FV177),1,FY$28)),0,(INDEX(INDIRECT(FV177),$E177,$F177))-INDEX(INDIRECT(FV177),1,FY$28))*(10-INDEX(INDIRECT("times"&amp;FT$2),$F177,FY$28))/10</f>
        <v>0</v>
      </c>
      <c r="FZ177" s="63">
        <f ca="1">IF(OR(INDEX(INDIRECT("times"&amp;FT$2),$F177,FZ$28)&gt;10,INDEX(INDIRECT(FV177),$E177,$F177)="",INDEX(INDIRECT(FV177),$E177,$F177)&gt;=INDEX(INDIRECT(FV177),1,FZ$28)),0,(INDEX(INDIRECT(FV177),$E177,$F177))-INDEX(INDIRECT(FV177),1,FZ$28))*(10-INDEX(INDIRECT("times"&amp;FT$2),$F177,FZ$28))/10</f>
        <v>0</v>
      </c>
      <c r="GA177" s="63">
        <f ca="1">IF(OR(INDEX(INDIRECT("times"&amp;FT$2),$F177,GA$28)&gt;10,INDEX(INDIRECT(FV177),$E177,$F177)="",INDEX(INDIRECT(FV177),$E177,$F177)&gt;=INDEX(INDIRECT(FV177),1,GA$28)),0,(INDEX(INDIRECT(FV177),$E177,$F177))-INDEX(INDIRECT(FV177),1,GA$28))*(10-INDEX(INDIRECT("times"&amp;FT$2),$F177,GA$28))/10</f>
        <v>0</v>
      </c>
      <c r="GB177" s="63">
        <f ca="1">IF(OR(INDEX(INDIRECT("times"&amp;FT$2),$F177,GB$28)&gt;10,INDEX(INDIRECT(FV177),$E177,$F177)="",INDEX(INDIRECT(FV177),$E177,$F177)&gt;=INDEX(INDIRECT(FV177),1,GB$28)),0,(INDEX(INDIRECT(FV177),$E177,$F177))-INDEX(INDIRECT(FV177),1,GB$28))*(10-INDEX(INDIRECT("times"&amp;FT$2),$F177,GB$28))/10</f>
        <v>0</v>
      </c>
      <c r="GC177" s="63">
        <f ca="1">IF(OR(INDEX(INDIRECT("times"&amp;FT$2),$F177,GC$28)&gt;10,INDEX(INDIRECT(FV177),$E177,$F177)="",INDEX(INDIRECT(FV177),$E177,$F177)&gt;=INDEX(INDIRECT(FV177),1,GC$28)),0,(INDEX(INDIRECT(FV177),$E177,$F177))-INDEX(INDIRECT(FV177),1,GC$28))*(10-INDEX(INDIRECT("times"&amp;FT$2),$F177,GC$28))/10</f>
        <v>0</v>
      </c>
      <c r="GD177" s="63">
        <f ca="1">IF(OR(INDEX(INDIRECT("times"&amp;FT$2),$F177,GD$28)&gt;10,INDEX(INDIRECT(FV177),$E177,$F177)="",INDEX(INDIRECT(FV177),$E177,$F177)&gt;=INDEX(INDIRECT(FV177),1,GD$28)),0,(INDEX(INDIRECT(FV177),$E177,$F177))-INDEX(INDIRECT(FV177),1,GD$28))*(10-INDEX(INDIRECT("times"&amp;FT$2),$F177,GD$28))/10</f>
        <v>0</v>
      </c>
      <c r="GE177" s="63">
        <f ca="1">IF(OR(INDEX(INDIRECT("times"&amp;FT$2),$F177,GE$28)&gt;10,INDEX(INDIRECT(FV177),$E177,$F177)="",INDEX(INDIRECT(FV177),$E177,$F177)&gt;=INDEX(INDIRECT(FV177),1,GE$28)),0,(INDEX(INDIRECT(FV177),$E177,$F177))-INDEX(INDIRECT(FV177),1,GE$28))*(10-INDEX(INDIRECT("times"&amp;FT$2),$F177,GE$28))/10</f>
        <v>0</v>
      </c>
      <c r="GF177" s="63">
        <f ca="1">IF(OR(INDEX(INDIRECT("times"&amp;FT$2),$F177,GF$28)&gt;10,INDEX(INDIRECT(FV177),$E177,$F177)="",INDEX(INDIRECT(FV177),$E177,$F177)&gt;=INDEX(INDIRECT(FV177),1,GF$28)),0,(INDEX(INDIRECT(FV177),$E177,$F177))-INDEX(INDIRECT(FV177),1,GF$28))*(10-INDEX(INDIRECT("times"&amp;FT$2),$F177,GF$28))/10</f>
        <v>0</v>
      </c>
      <c r="GG177" s="63">
        <f ca="1">IF(OR(INDEX(INDIRECT("times"&amp;FT$2),$F177,GG$28)&gt;10,INDEX(INDIRECT(FV177),$E177,$F177)="",INDEX(INDIRECT(FV177),$E177,$F177)&gt;=INDEX(INDIRECT(FV177),1,GG$28)),0,(INDEX(INDIRECT(FV177),$E177,$F177))-INDEX(INDIRECT(FV177),1,GG$28))*(10-INDEX(INDIRECT("times"&amp;FT$2),$F177,GG$28))/10</f>
        <v>0</v>
      </c>
      <c r="GH177" s="63">
        <f ca="1">IF(OR(INDEX(INDIRECT("times"&amp;FT$2),$F177,GH$28)&gt;10,INDEX(INDIRECT(FV177),$E177,$F177)="",INDEX(INDIRECT(FV177),$E177,$F177)&gt;=INDEX(INDIRECT(FV177),1,GH$28)),0,(INDEX(INDIRECT(FV177),$E177,$F177))-INDEX(INDIRECT(FV177),1,GH$28))*(10-INDEX(INDIRECT("times"&amp;FT$2),$F177,GH$28))/10</f>
        <v>0</v>
      </c>
      <c r="GI177" s="63">
        <f ca="1">IF(OR(INDEX(INDIRECT("times"&amp;FT$2),$F177,GI$28)&gt;10,INDEX(INDIRECT(FV177),$E177,$F177)="",INDEX(INDIRECT(FV177),$E177,$F177)&gt;=INDEX(INDIRECT(FV177),1,GI$28)),0,(INDEX(INDIRECT(FV177),$E177,$F177))-INDEX(INDIRECT(FV177),1,GI$28))*(10-INDEX(INDIRECT("times"&amp;FT$2),$F177,GI$28))/10</f>
        <v>0</v>
      </c>
      <c r="GJ177" s="63">
        <f ca="1">IF(OR(INDEX(INDIRECT("times"&amp;FT$2),$F177,GJ$28)&gt;10,INDEX(INDIRECT(FV177),$E177,$F177)="",INDEX(INDIRECT(FV177),$E177,$F177)&gt;=INDEX(INDIRECT(FV177),1,GJ$28)),0,(INDEX(INDIRECT(FV177),$E177,$F177))-INDEX(INDIRECT(FV177),1,GJ$28))*(10-INDEX(INDIRECT("times"&amp;FT$2),$F177,GJ$28))/10</f>
        <v>0</v>
      </c>
      <c r="GK177" s="63">
        <f ca="1">IF(OR(INDEX(INDIRECT("times"&amp;FT$2),$F177,GK$28)&gt;10,INDEX(INDIRECT(FV177),$E177,$F177)="",INDEX(INDIRECT(FV177),$E177,$F177)&gt;=INDEX(INDIRECT(FV177),1,GK$28)),0,(INDEX(INDIRECT(FV177),$E177,$F177))-INDEX(INDIRECT(FV177),1,GK$28))*(10-INDEX(INDIRECT("times"&amp;FT$2),$F177,GK$28))/10</f>
        <v>0</v>
      </c>
      <c r="GL177" s="63">
        <f ca="1">IF(OR(INDEX(INDIRECT("times"&amp;FT$2),$F177,GL$28)&gt;10,INDEX(INDIRECT(FV177),$E177,$F177)="",INDEX(INDIRECT(FV177),$E177,$F177)&gt;=INDEX(INDIRECT(FV177),1,GL$28)),0,(INDEX(INDIRECT(FV177),$E177,$F177))-INDEX(INDIRECT(FV177),1,GL$28))*(10-INDEX(INDIRECT("times"&amp;FT$2),$F177,GL$28))/10</f>
        <v>0</v>
      </c>
      <c r="GM177" s="63">
        <f ca="1">IF(OR(INDEX(INDIRECT("times"&amp;FT$2),$F177,GM$28)&gt;10,INDEX(INDIRECT(FV177),$E177,$F177)="",INDEX(INDIRECT(FV177),$E177,$F177)&gt;=INDEX(INDIRECT(FV177),1,GM$28)),0,(INDEX(INDIRECT(FV177),$E177,$F177))-INDEX(INDIRECT(FV177),1,GM$28))*(10-INDEX(INDIRECT("times"&amp;FT$2),$F177,GM$28))/10</f>
        <v>0</v>
      </c>
      <c r="GN177" s="63">
        <f ca="1">IF(OR(INDEX(INDIRECT("times"&amp;FT$2),$F177,GN$28)&gt;10,INDEX(INDIRECT(FV177),$E177,$F177)="",INDEX(INDIRECT(FV177),$E177,$F177)&gt;=INDEX(INDIRECT(FV177),1,GN$28)),0,(INDEX(INDIRECT(FV177),$E177,$F177))-INDEX(INDIRECT(FV177),1,GN$28))*(10-INDEX(INDIRECT("times"&amp;FT$2),$F177,GN$28))/10</f>
        <v>0</v>
      </c>
      <c r="GO177" s="63">
        <f ca="1">IF(OR(INDEX(INDIRECT("times"&amp;FT$2),$F177,GO$28)&gt;10,INDEX(INDIRECT(FV177),$E177,$F177)="",INDEX(INDIRECT(FV177),$E177,$F177)&gt;=INDEX(INDIRECT(FV177),1,GO$28)),0,(INDEX(INDIRECT(FV177),$E177,$F177))-INDEX(INDIRECT(FV177),1,GO$28))*(10-INDEX(INDIRECT("times"&amp;FT$2),$F177,GO$28))/10</f>
        <v>0</v>
      </c>
      <c r="GP177" s="63">
        <f ca="1">IF(OR(INDEX(INDIRECT("times"&amp;FT$2),$F177,GP$28)&gt;10,INDEX(INDIRECT(FV177),$E177,$F177)="",INDEX(INDIRECT(FV177),$E177,$F177)&gt;=INDEX(INDIRECT(FV177),1,GP$28)),0,(INDEX(INDIRECT(FV177),$E177,$F177))-INDEX(INDIRECT(FV177),1,GP$28))*(10-INDEX(INDIRECT("times"&amp;FT$2),$F177,GP$28))/10</f>
        <v>0</v>
      </c>
      <c r="GQ177" s="63">
        <f ca="1">IF(OR(INDEX(INDIRECT("times"&amp;FT$2),$F177,GQ$28)&gt;10,INDEX(INDIRECT(FV177),$E177,$F177)="",INDEX(INDIRECT(FV177),$E177,$F177)&gt;=INDEX(INDIRECT(FV177),1,GQ$28)),0,(INDEX(INDIRECT(FV177),$E177,$F177))-INDEX(INDIRECT(FV177),1,GQ$28))*(10-INDEX(INDIRECT("times"&amp;FT$2),$F177,GQ$28))/10</f>
        <v>0</v>
      </c>
      <c r="GR177" s="63">
        <f ca="1">IF(OR(INDEX(INDIRECT("times"&amp;FT$2),$F177,GR$28)&gt;10,INDEX(INDIRECT(FV177),$E177,$F177)="",INDEX(INDIRECT(FV177),$E177,$F177)&gt;=INDEX(INDIRECT(FV177),1,GR$28)),0,(INDEX(INDIRECT(FV177),$E177,$F177))-INDEX(INDIRECT(FV177),1,GR$28))*(10-INDEX(INDIRECT("times"&amp;FT$2),$F177,GR$28))/10</f>
        <v>0</v>
      </c>
      <c r="GS177" s="64">
        <f ca="1">IF(OR(INDEX(INDIRECT("times"&amp;FT$2),$F177,GS$28)&gt;10,INDEX(INDIRECT(FV177),$E177,$F177)="",INDEX(INDIRECT(FV177),$E177,$F177)&gt;=INDEX(INDIRECT(FV177),1,GS$28)),0,(INDEX(INDIRECT(FV177),$E177,$F177))-INDEX(INDIRECT(FV177),1,GS$28))*(10-INDEX(INDIRECT("times"&amp;FT$2),$F177,GS$28))/10</f>
        <v>0</v>
      </c>
      <c r="GT177" s="201">
        <v>9</v>
      </c>
      <c r="GV177" s="18" t="s">
        <v>218</v>
      </c>
      <c r="GW177" s="122">
        <f>GV131</f>
        <v>1</v>
      </c>
      <c r="GX177" s="122" t="str">
        <f>GV132</f>
        <v>lei65</v>
      </c>
      <c r="GY177" s="210" t="str">
        <f t="shared" si="605"/>
        <v>core1_lei65</v>
      </c>
      <c r="GZ177" s="122">
        <v>5</v>
      </c>
      <c r="HA177" s="33">
        <v>9</v>
      </c>
      <c r="HB177" s="62">
        <f ca="1">IF(OR(INDEX(INDIRECT("times"&amp;GW$2),$F177,HB$28)&gt;10,INDEX(INDIRECT(GY177),$E177,$F177)="",INDEX(INDIRECT(GY177),$E177,$F177)&gt;=INDEX(INDIRECT(GY177),1,HB$28)),0,(INDEX(INDIRECT(GY177),$E177,$F177))-INDEX(INDIRECT(GY177),1,HB$28))*(10-INDEX(INDIRECT("times"&amp;GW$2),$F177,HB$28))/10</f>
        <v>0</v>
      </c>
      <c r="HC177" s="63">
        <f ca="1">IF(OR(INDEX(INDIRECT("times"&amp;GW$2),$F177,HC$28)&gt;10,INDEX(INDIRECT(GY177),$E177,$F177)="",INDEX(INDIRECT(GY177),$E177,$F177)&gt;=INDEX(INDIRECT(GY177),1,HC$28)),0,(INDEX(INDIRECT(GY177),$E177,$F177))-INDEX(INDIRECT(GY177),1,HC$28))*(10-INDEX(INDIRECT("times"&amp;GW$2),$F177,HC$28))/10</f>
        <v>0</v>
      </c>
      <c r="HD177" s="63">
        <f ca="1">IF(OR(INDEX(INDIRECT("times"&amp;GW$2),$F177,HD$28)&gt;10,INDEX(INDIRECT(GY177),$E177,$F177)="",INDEX(INDIRECT(GY177),$E177,$F177)&gt;=INDEX(INDIRECT(GY177),1,HD$28)),0,(INDEX(INDIRECT(GY177),$E177,$F177))-INDEX(INDIRECT(GY177),1,HD$28))*(10-INDEX(INDIRECT("times"&amp;GW$2),$F177,HD$28))/10</f>
        <v>0</v>
      </c>
      <c r="HE177" s="63">
        <f ca="1">IF(OR(INDEX(INDIRECT("times"&amp;GW$2),$F177,HE$28)&gt;10,INDEX(INDIRECT(GY177),$E177,$F177)="",INDEX(INDIRECT(GY177),$E177,$F177)&gt;=INDEX(INDIRECT(GY177),1,HE$28)),0,(INDEX(INDIRECT(GY177),$E177,$F177))-INDEX(INDIRECT(GY177),1,HE$28))*(10-INDEX(INDIRECT("times"&amp;GW$2),$F177,HE$28))/10</f>
        <v>0</v>
      </c>
      <c r="HF177" s="63">
        <f ca="1">IF(OR(INDEX(INDIRECT("times"&amp;GW$2),$F177,HF$28)&gt;10,INDEX(INDIRECT(GY177),$E177,$F177)="",INDEX(INDIRECT(GY177),$E177,$F177)&gt;=INDEX(INDIRECT(GY177),1,HF$28)),0,(INDEX(INDIRECT(GY177),$E177,$F177))-INDEX(INDIRECT(GY177),1,HF$28))*(10-INDEX(INDIRECT("times"&amp;GW$2),$F177,HF$28))/10</f>
        <v>0</v>
      </c>
      <c r="HG177" s="63">
        <f ca="1">IF(OR(INDEX(INDIRECT("times"&amp;GW$2),$F177,HG$28)&gt;10,INDEX(INDIRECT(GY177),$E177,$F177)="",INDEX(INDIRECT(GY177),$E177,$F177)&gt;=INDEX(INDIRECT(GY177),1,HG$28)),0,(INDEX(INDIRECT(GY177),$E177,$F177))-INDEX(INDIRECT(GY177),1,HG$28))*(10-INDEX(INDIRECT("times"&amp;GW$2),$F177,HG$28))/10</f>
        <v>0</v>
      </c>
      <c r="HH177" s="63">
        <f ca="1">IF(OR(INDEX(INDIRECT("times"&amp;GW$2),$F177,HH$28)&gt;10,INDEX(INDIRECT(GY177),$E177,$F177)="",INDEX(INDIRECT(GY177),$E177,$F177)&gt;=INDEX(INDIRECT(GY177),1,HH$28)),0,(INDEX(INDIRECT(GY177),$E177,$F177))-INDEX(INDIRECT(GY177),1,HH$28))*(10-INDEX(INDIRECT("times"&amp;GW$2),$F177,HH$28))/10</f>
        <v>0</v>
      </c>
      <c r="HI177" s="63">
        <f ca="1">IF(OR(INDEX(INDIRECT("times"&amp;GW$2),$F177,HI$28)&gt;10,INDEX(INDIRECT(GY177),$E177,$F177)="",INDEX(INDIRECT(GY177),$E177,$F177)&gt;=INDEX(INDIRECT(GY177),1,HI$28)),0,(INDEX(INDIRECT(GY177),$E177,$F177))-INDEX(INDIRECT(GY177),1,HI$28))*(10-INDEX(INDIRECT("times"&amp;GW$2),$F177,HI$28))/10</f>
        <v>0</v>
      </c>
      <c r="HJ177" s="63">
        <f ca="1">IF(OR(INDEX(INDIRECT("times"&amp;GW$2),$F177,HJ$28)&gt;10,INDEX(INDIRECT(GY177),$E177,$F177)="",INDEX(INDIRECT(GY177),$E177,$F177)&gt;=INDEX(INDIRECT(GY177),1,HJ$28)),0,(INDEX(INDIRECT(GY177),$E177,$F177))-INDEX(INDIRECT(GY177),1,HJ$28))*(10-INDEX(INDIRECT("times"&amp;GW$2),$F177,HJ$28))/10</f>
        <v>0</v>
      </c>
      <c r="HK177" s="63">
        <f ca="1">IF(OR(INDEX(INDIRECT("times"&amp;GW$2),$F177,HK$28)&gt;10,INDEX(INDIRECT(GY177),$E177,$F177)="",INDEX(INDIRECT(GY177),$E177,$F177)&gt;=INDEX(INDIRECT(GY177),1,HK$28)),0,(INDEX(INDIRECT(GY177),$E177,$F177))-INDEX(INDIRECT(GY177),1,HK$28))*(10-INDEX(INDIRECT("times"&amp;GW$2),$F177,HK$28))/10</f>
        <v>0</v>
      </c>
      <c r="HL177" s="63">
        <f ca="1">IF(OR(INDEX(INDIRECT("times"&amp;GW$2),$F177,HL$28)&gt;10,INDEX(INDIRECT(GY177),$E177,$F177)="",INDEX(INDIRECT(GY177),$E177,$F177)&gt;=INDEX(INDIRECT(GY177),1,HL$28)),0,(INDEX(INDIRECT(GY177),$E177,$F177))-INDEX(INDIRECT(GY177),1,HL$28))*(10-INDEX(INDIRECT("times"&amp;GW$2),$F177,HL$28))/10</f>
        <v>0</v>
      </c>
      <c r="HM177" s="63">
        <f ca="1">IF(OR(INDEX(INDIRECT("times"&amp;GW$2),$F177,HM$28)&gt;10,INDEX(INDIRECT(GY177),$E177,$F177)="",INDEX(INDIRECT(GY177),$E177,$F177)&gt;=INDEX(INDIRECT(GY177),1,HM$28)),0,(INDEX(INDIRECT(GY177),$E177,$F177))-INDEX(INDIRECT(GY177),1,HM$28))*(10-INDEX(INDIRECT("times"&amp;GW$2),$F177,HM$28))/10</f>
        <v>0</v>
      </c>
      <c r="HN177" s="63">
        <f ca="1">IF(OR(INDEX(INDIRECT("times"&amp;GW$2),$F177,HN$28)&gt;10,INDEX(INDIRECT(GY177),$E177,$F177)="",INDEX(INDIRECT(GY177),$E177,$F177)&gt;=INDEX(INDIRECT(GY177),1,HN$28)),0,(INDEX(INDIRECT(GY177),$E177,$F177))-INDEX(INDIRECT(GY177),1,HN$28))*(10-INDEX(INDIRECT("times"&amp;GW$2),$F177,HN$28))/10</f>
        <v>0</v>
      </c>
      <c r="HO177" s="63">
        <f ca="1">IF(OR(INDEX(INDIRECT("times"&amp;GW$2),$F177,HO$28)&gt;10,INDEX(INDIRECT(GY177),$E177,$F177)="",INDEX(INDIRECT(GY177),$E177,$F177)&gt;=INDEX(INDIRECT(GY177),1,HO$28)),0,(INDEX(INDIRECT(GY177),$E177,$F177))-INDEX(INDIRECT(GY177),1,HO$28))*(10-INDEX(INDIRECT("times"&amp;GW$2),$F177,HO$28))/10</f>
        <v>0</v>
      </c>
      <c r="HP177" s="63">
        <f ca="1">IF(OR(INDEX(INDIRECT("times"&amp;GW$2),$F177,HP$28)&gt;10,INDEX(INDIRECT(GY177),$E177,$F177)="",INDEX(INDIRECT(GY177),$E177,$F177)&gt;=INDEX(INDIRECT(GY177),1,HP$28)),0,(INDEX(INDIRECT(GY177),$E177,$F177))-INDEX(INDIRECT(GY177),1,HP$28))*(10-INDEX(INDIRECT("times"&amp;GW$2),$F177,HP$28))/10</f>
        <v>0</v>
      </c>
      <c r="HQ177" s="63">
        <f ca="1">IF(OR(INDEX(INDIRECT("times"&amp;GW$2),$F177,HQ$28)&gt;10,INDEX(INDIRECT(GY177),$E177,$F177)="",INDEX(INDIRECT(GY177),$E177,$F177)&gt;=INDEX(INDIRECT(GY177),1,HQ$28)),0,(INDEX(INDIRECT(GY177),$E177,$F177))-INDEX(INDIRECT(GY177),1,HQ$28))*(10-INDEX(INDIRECT("times"&amp;GW$2),$F177,HQ$28))/10</f>
        <v>0</v>
      </c>
      <c r="HR177" s="63">
        <f ca="1">IF(OR(INDEX(INDIRECT("times"&amp;GW$2),$F177,HR$28)&gt;10,INDEX(INDIRECT(GY177),$E177,$F177)="",INDEX(INDIRECT(GY177),$E177,$F177)&gt;=INDEX(INDIRECT(GY177),1,HR$28)),0,(INDEX(INDIRECT(GY177),$E177,$F177))-INDEX(INDIRECT(GY177),1,HR$28))*(10-INDEX(INDIRECT("times"&amp;GW$2),$F177,HR$28))/10</f>
        <v>0</v>
      </c>
      <c r="HS177" s="63">
        <f ca="1">IF(OR(INDEX(INDIRECT("times"&amp;GW$2),$F177,HS$28)&gt;10,INDEX(INDIRECT(GY177),$E177,$F177)="",INDEX(INDIRECT(GY177),$E177,$F177)&gt;=INDEX(INDIRECT(GY177),1,HS$28)),0,(INDEX(INDIRECT(GY177),$E177,$F177))-INDEX(INDIRECT(GY177),1,HS$28))*(10-INDEX(INDIRECT("times"&amp;GW$2),$F177,HS$28))/10</f>
        <v>0</v>
      </c>
      <c r="HT177" s="63">
        <f ca="1">IF(OR(INDEX(INDIRECT("times"&amp;GW$2),$F177,HT$28)&gt;10,INDEX(INDIRECT(GY177),$E177,$F177)="",INDEX(INDIRECT(GY177),$E177,$F177)&gt;=INDEX(INDIRECT(GY177),1,HT$28)),0,(INDEX(INDIRECT(GY177),$E177,$F177))-INDEX(INDIRECT(GY177),1,HT$28))*(10-INDEX(INDIRECT("times"&amp;GW$2),$F177,HT$28))/10</f>
        <v>0</v>
      </c>
      <c r="HU177" s="63">
        <f ca="1">IF(OR(INDEX(INDIRECT("times"&amp;GW$2),$F177,HU$28)&gt;10,INDEX(INDIRECT(GY177),$E177,$F177)="",INDEX(INDIRECT(GY177),$E177,$F177)&gt;=INDEX(INDIRECT(GY177),1,HU$28)),0,(INDEX(INDIRECT(GY177),$E177,$F177))-INDEX(INDIRECT(GY177),1,HU$28))*(10-INDEX(INDIRECT("times"&amp;GW$2),$F177,HU$28))/10</f>
        <v>0</v>
      </c>
      <c r="HV177" s="64">
        <f ca="1">IF(OR(INDEX(INDIRECT("times"&amp;GW$2),$F177,HV$28)&gt;10,INDEX(INDIRECT(GY177),$E177,$F177)="",INDEX(INDIRECT(GY177),$E177,$F177)&gt;=INDEX(INDIRECT(GY177),1,HV$28)),0,(INDEX(INDIRECT(GY177),$E177,$F177))-INDEX(INDIRECT(GY177),1,HV$28))*(10-INDEX(INDIRECT("times"&amp;GW$2),$F177,HV$28))/10</f>
        <v>0</v>
      </c>
      <c r="HW177" s="201">
        <v>9</v>
      </c>
    </row>
    <row r="178" spans="1:231" ht="15">
      <c r="A178" s="18" t="s">
        <v>219</v>
      </c>
      <c r="B178" s="122">
        <f>A131</f>
        <v>1</v>
      </c>
      <c r="C178" s="122" t="str">
        <f>A132</f>
        <v>work1834</v>
      </c>
      <c r="D178" s="210" t="str">
        <f t="shared" si="598"/>
        <v>core1_work1834</v>
      </c>
      <c r="E178" s="122">
        <v>5</v>
      </c>
      <c r="F178" s="33">
        <v>10</v>
      </c>
      <c r="G178" s="62">
        <f ca="1">IF(OR(INDEX(INDIRECT("times"&amp;B$2),$F178,G$28)&gt;10,INDEX(INDIRECT(D178),$E178,$F178)="",INDEX(INDIRECT(D178),$E178,$F178)&gt;=INDEX(INDIRECT(D178),1,G$28)),0,(INDEX(INDIRECT(D178),$E178,$F178))-INDEX(INDIRECT(D178),1,G$28))*(10-INDEX(INDIRECT("times"&amp;B$2),$F178,G$28))/10</f>
        <v>0</v>
      </c>
      <c r="H178" s="63">
        <f ca="1">IF(OR(INDEX(INDIRECT("times"&amp;B$2),$F178,H$28)&gt;10,INDEX(INDIRECT(D178),$E178,$F178)="",INDEX(INDIRECT(D178),$E178,$F178)&gt;=INDEX(INDIRECT(D178),1,H$28)),0,(INDEX(INDIRECT(D178),$E178,$F178))-INDEX(INDIRECT(D178),1,H$28))*(10-INDEX(INDIRECT("times"&amp;B$2),$F178,H$28))/10</f>
        <v>0</v>
      </c>
      <c r="I178" s="63">
        <f ca="1">IF(OR(INDEX(INDIRECT("times"&amp;B$2),$F178,I$28)&gt;10,INDEX(INDIRECT(D178),$E178,$F178)="",INDEX(INDIRECT(D178),$E178,$F178)&gt;=INDEX(INDIRECT(D178),1,I$28)),0,(INDEX(INDIRECT(D178),$E178,$F178))-INDEX(INDIRECT(D178),1,I$28))*(10-INDEX(INDIRECT("times"&amp;B$2),$F178,I$28))/10</f>
        <v>0</v>
      </c>
      <c r="J178" s="63">
        <f ca="1">IF(OR(INDEX(INDIRECT("times"&amp;B$2),$F178,J$28)&gt;10,INDEX(INDIRECT(D178),$E178,$F178)="",INDEX(INDIRECT(D178),$E178,$F178)&gt;=INDEX(INDIRECT(D178),1,J$28)),0,(INDEX(INDIRECT(D178),$E178,$F178))-INDEX(INDIRECT(D178),1,J$28))*(10-INDEX(INDIRECT("times"&amp;B$2),$F178,J$28))/10</f>
        <v>0</v>
      </c>
      <c r="K178" s="63">
        <f ca="1">IF(OR(INDEX(INDIRECT("times"&amp;B$2),$F178,K$28)&gt;10,INDEX(INDIRECT(D178),$E178,$F178)="",INDEX(INDIRECT(D178),$E178,$F178)&gt;=INDEX(INDIRECT(D178),1,K$28)),0,(INDEX(INDIRECT(D178),$E178,$F178))-INDEX(INDIRECT(D178),1,K$28))*(10-INDEX(INDIRECT("times"&amp;B$2),$F178,K$28))/10</f>
        <v>0</v>
      </c>
      <c r="L178" s="63">
        <f ca="1">IF(OR(INDEX(INDIRECT("times"&amp;B$2),$F178,L$28)&gt;10,INDEX(INDIRECT(D178),$E178,$F178)="",INDEX(INDIRECT(D178),$E178,$F178)&gt;=INDEX(INDIRECT(D178),1,L$28)),0,(INDEX(INDIRECT(D178),$E178,$F178))-INDEX(INDIRECT(D178),1,L$28))*(10-INDEX(INDIRECT("times"&amp;B$2),$F178,L$28))/10</f>
        <v>0</v>
      </c>
      <c r="M178" s="63">
        <f ca="1">IF(OR(INDEX(INDIRECT("times"&amp;B$2),$F178,M$28)&gt;10,INDEX(INDIRECT(D178),$E178,$F178)="",INDEX(INDIRECT(D178),$E178,$F178)&gt;=INDEX(INDIRECT(D178),1,M$28)),0,(INDEX(INDIRECT(D178),$E178,$F178))-INDEX(INDIRECT(D178),1,M$28))*(10-INDEX(INDIRECT("times"&amp;B$2),$F178,M$28))/10</f>
        <v>0</v>
      </c>
      <c r="N178" s="63">
        <f ca="1">IF(OR(INDEX(INDIRECT("times"&amp;B$2),$F178,N$28)&gt;10,INDEX(INDIRECT(D178),$E178,$F178)="",INDEX(INDIRECT(D178),$E178,$F178)&gt;=INDEX(INDIRECT(D178),1,N$28)),0,(INDEX(INDIRECT(D178),$E178,$F178))-INDEX(INDIRECT(D178),1,N$28))*(10-INDEX(INDIRECT("times"&amp;B$2),$F178,N$28))/10</f>
        <v>0</v>
      </c>
      <c r="O178" s="63">
        <f ca="1">IF(OR(INDEX(INDIRECT("times"&amp;B$2),$F178,O$28)&gt;10,INDEX(INDIRECT(D178),$E178,$F178)="",INDEX(INDIRECT(D178),$E178,$F178)&gt;=INDEX(INDIRECT(D178),1,O$28)),0,(INDEX(INDIRECT(D178),$E178,$F178))-INDEX(INDIRECT(D178),1,O$28))*(10-INDEX(INDIRECT("times"&amp;B$2),$F178,O$28))/10</f>
        <v>0</v>
      </c>
      <c r="P178" s="63">
        <f ca="1">IF(OR(INDEX(INDIRECT("times"&amp;B$2),$F178,P$28)&gt;10,INDEX(INDIRECT(D178),$E178,$F178)="",INDEX(INDIRECT(D178),$E178,$F178)&gt;=INDEX(INDIRECT(D178),1,P$28)),0,(INDEX(INDIRECT(D178),$E178,$F178))-INDEX(INDIRECT(D178),1,P$28))*(10-INDEX(INDIRECT("times"&amp;B$2),$F178,P$28))/10</f>
        <v>0</v>
      </c>
      <c r="Q178" s="63">
        <f ca="1">IF(OR(INDEX(INDIRECT("times"&amp;B$2),$F178,Q$28)&gt;10,INDEX(INDIRECT(D178),$E178,$F178)="",INDEX(INDIRECT(D178),$E178,$F178)&gt;=INDEX(INDIRECT(D178),1,Q$28)),0,(INDEX(INDIRECT(D178),$E178,$F178))-INDEX(INDIRECT(D178),1,Q$28))*(10-INDEX(INDIRECT("times"&amp;B$2),$F178,Q$28))/10</f>
        <v>0</v>
      </c>
      <c r="R178" s="63">
        <f ca="1">IF(OR(INDEX(INDIRECT("times"&amp;B$2),$F178,R$28)&gt;10,INDEX(INDIRECT(D178),$E178,$F178)="",INDEX(INDIRECT(D178),$E178,$F178)&gt;=INDEX(INDIRECT(D178),1,R$28)),0,(INDEX(INDIRECT(D178),$E178,$F178))-INDEX(INDIRECT(D178),1,R$28))*(10-INDEX(INDIRECT("times"&amp;B$2),$F178,R$28))/10</f>
        <v>0</v>
      </c>
      <c r="S178" s="63">
        <f ca="1">IF(OR(INDEX(INDIRECT("times"&amp;B$2),$F178,S$28)&gt;10,INDEX(INDIRECT(D178),$E178,$F178)="",INDEX(INDIRECT(D178),$E178,$F178)&gt;=INDEX(INDIRECT(D178),1,S$28)),0,(INDEX(INDIRECT(D178),$E178,$F178))-INDEX(INDIRECT(D178),1,S$28))*(10-INDEX(INDIRECT("times"&amp;B$2),$F178,S$28))/10</f>
        <v>0</v>
      </c>
      <c r="T178" s="63">
        <f ca="1">IF(OR(INDEX(INDIRECT("times"&amp;B$2),$F178,T$28)&gt;10,INDEX(INDIRECT(D178),$E178,$F178)="",INDEX(INDIRECT(D178),$E178,$F178)&gt;=INDEX(INDIRECT(D178),1,T$28)),0,(INDEX(INDIRECT(D178),$E178,$F178))-INDEX(INDIRECT(D178),1,T$28))*(10-INDEX(INDIRECT("times"&amp;B$2),$F178,T$28))/10</f>
        <v>0</v>
      </c>
      <c r="U178" s="63">
        <f ca="1">IF(OR(INDEX(INDIRECT("times"&amp;B$2),$F178,U$28)&gt;10,INDEX(INDIRECT(D178),$E178,$F178)="",INDEX(INDIRECT(D178),$E178,$F178)&gt;=INDEX(INDIRECT(D178),1,U$28)),0,(INDEX(INDIRECT(D178),$E178,$F178))-INDEX(INDIRECT(D178),1,U$28))*(10-INDEX(INDIRECT("times"&amp;B$2),$F178,U$28))/10</f>
        <v>0</v>
      </c>
      <c r="V178" s="63">
        <f ca="1">IF(OR(INDEX(INDIRECT("times"&amp;B$2),$F178,V$28)&gt;10,INDEX(INDIRECT(D178),$E178,$F178)="",INDEX(INDIRECT(D178),$E178,$F178)&gt;=INDEX(INDIRECT(D178),1,V$28)),0,(INDEX(INDIRECT(D178),$E178,$F178))-INDEX(INDIRECT(D178),1,V$28))*(10-INDEX(INDIRECT("times"&amp;B$2),$F178,V$28))/10</f>
        <v>0</v>
      </c>
      <c r="W178" s="63">
        <f ca="1">IF(OR(INDEX(INDIRECT("times"&amp;B$2),$F178,W$28)&gt;10,INDEX(INDIRECT(D178),$E178,$F178)="",INDEX(INDIRECT(D178),$E178,$F178)&gt;=INDEX(INDIRECT(D178),1,W$28)),0,(INDEX(INDIRECT(D178),$E178,$F178))-INDEX(INDIRECT(D178),1,W$28))*(10-INDEX(INDIRECT("times"&amp;B$2),$F178,W$28))/10</f>
        <v>0</v>
      </c>
      <c r="X178" s="63">
        <f ca="1">IF(OR(INDEX(INDIRECT("times"&amp;B$2),$F178,X$28)&gt;10,INDEX(INDIRECT(D178),$E178,$F178)="",INDEX(INDIRECT(D178),$E178,$F178)&gt;=INDEX(INDIRECT(D178),1,X$28)),0,(INDEX(INDIRECT(D178),$E178,$F178))-INDEX(INDIRECT(D178),1,X$28))*(10-INDEX(INDIRECT("times"&amp;B$2),$F178,X$28))/10</f>
        <v>0</v>
      </c>
      <c r="Y178" s="63">
        <f ca="1">IF(OR(INDEX(INDIRECT("times"&amp;B$2),$F178,Y$28)&gt;10,INDEX(INDIRECT(D178),$E178,$F178)="",INDEX(INDIRECT(D178),$E178,$F178)&gt;=INDEX(INDIRECT(D178),1,Y$28)),0,(INDEX(INDIRECT(D178),$E178,$F178))-INDEX(INDIRECT(D178),1,Y$28))*(10-INDEX(INDIRECT("times"&amp;B$2),$F178,Y$28))/10</f>
        <v>0</v>
      </c>
      <c r="Z178" s="63">
        <f ca="1">IF(OR(INDEX(INDIRECT("times"&amp;B$2),$F178,Z$28)&gt;10,INDEX(INDIRECT(D178),$E178,$F178)="",INDEX(INDIRECT(D178),$E178,$F178)&gt;=INDEX(INDIRECT(D178),1,Z$28)),0,(INDEX(INDIRECT(D178),$E178,$F178))-INDEX(INDIRECT(D178),1,Z$28))*(10-INDEX(INDIRECT("times"&amp;B$2),$F178,Z$28))/10</f>
        <v>0</v>
      </c>
      <c r="AA178" s="64">
        <f ca="1">IF(OR(INDEX(INDIRECT("times"&amp;B$2),$F178,AA$28)&gt;10,INDEX(INDIRECT(D178),$E178,$F178)="",INDEX(INDIRECT(D178),$E178,$F178)&gt;=INDEX(INDIRECT(D178),1,AA$28)),0,(INDEX(INDIRECT(D178),$E178,$F178))-INDEX(INDIRECT(D178),1,AA$28))*(10-INDEX(INDIRECT("times"&amp;B$2),$F178,AA$28))/10</f>
        <v>0</v>
      </c>
      <c r="AB178" s="201">
        <v>10</v>
      </c>
      <c r="AD178" s="18" t="s">
        <v>219</v>
      </c>
      <c r="AE178" s="122">
        <f>AD131</f>
        <v>1</v>
      </c>
      <c r="AF178" s="122" t="str">
        <f>AD132</f>
        <v>shop1834</v>
      </c>
      <c r="AG178" s="210" t="str">
        <f t="shared" si="599"/>
        <v>core1_shop1834</v>
      </c>
      <c r="AH178" s="122">
        <v>5</v>
      </c>
      <c r="AI178" s="33">
        <v>10</v>
      </c>
      <c r="AJ178" s="62">
        <f ca="1">IF(OR(INDEX(INDIRECT("times"&amp;AE$2),$F178,AJ$28)&gt;10,INDEX(INDIRECT(AG178),$E178,$F178)="",INDEX(INDIRECT(AG178),$E178,$F178)&gt;=INDEX(INDIRECT(AG178),1,AJ$28)),0,(INDEX(INDIRECT(AG178),$E178,$F178))-INDEX(INDIRECT(AG178),1,AJ$28))*(10-INDEX(INDIRECT("times"&amp;AE$2),$F178,AJ$28))/10</f>
        <v>0</v>
      </c>
      <c r="AK178" s="63">
        <f ca="1">IF(OR(INDEX(INDIRECT("times"&amp;AE$2),$F178,AK$28)&gt;10,INDEX(INDIRECT(AG178),$E178,$F178)="",INDEX(INDIRECT(AG178),$E178,$F178)&gt;=INDEX(INDIRECT(AG178),1,AK$28)),0,(INDEX(INDIRECT(AG178),$E178,$F178))-INDEX(INDIRECT(AG178),1,AK$28))*(10-INDEX(INDIRECT("times"&amp;AE$2),$F178,AK$28))/10</f>
        <v>0</v>
      </c>
      <c r="AL178" s="63">
        <f ca="1">IF(OR(INDEX(INDIRECT("times"&amp;AE$2),$F178,AL$28)&gt;10,INDEX(INDIRECT(AG178),$E178,$F178)="",INDEX(INDIRECT(AG178),$E178,$F178)&gt;=INDEX(INDIRECT(AG178),1,AL$28)),0,(INDEX(INDIRECT(AG178),$E178,$F178))-INDEX(INDIRECT(AG178),1,AL$28))*(10-INDEX(INDIRECT("times"&amp;AE$2),$F178,AL$28))/10</f>
        <v>0</v>
      </c>
      <c r="AM178" s="63">
        <f ca="1">IF(OR(INDEX(INDIRECT("times"&amp;AE$2),$F178,AM$28)&gt;10,INDEX(INDIRECT(AG178),$E178,$F178)="",INDEX(INDIRECT(AG178),$E178,$F178)&gt;=INDEX(INDIRECT(AG178),1,AM$28)),0,(INDEX(INDIRECT(AG178),$E178,$F178))-INDEX(INDIRECT(AG178),1,AM$28))*(10-INDEX(INDIRECT("times"&amp;AE$2),$F178,AM$28))/10</f>
        <v>0</v>
      </c>
      <c r="AN178" s="63">
        <f ca="1">IF(OR(INDEX(INDIRECT("times"&amp;AE$2),$F178,AN$28)&gt;10,INDEX(INDIRECT(AG178),$E178,$F178)="",INDEX(INDIRECT(AG178),$E178,$F178)&gt;=INDEX(INDIRECT(AG178),1,AN$28)),0,(INDEX(INDIRECT(AG178),$E178,$F178))-INDEX(INDIRECT(AG178),1,AN$28))*(10-INDEX(INDIRECT("times"&amp;AE$2),$F178,AN$28))/10</f>
        <v>0</v>
      </c>
      <c r="AO178" s="63">
        <f ca="1">IF(OR(INDEX(INDIRECT("times"&amp;AE$2),$F178,AO$28)&gt;10,INDEX(INDIRECT(AG178),$E178,$F178)="",INDEX(INDIRECT(AG178),$E178,$F178)&gt;=INDEX(INDIRECT(AG178),1,AO$28)),0,(INDEX(INDIRECT(AG178),$E178,$F178))-INDEX(INDIRECT(AG178),1,AO$28))*(10-INDEX(INDIRECT("times"&amp;AE$2),$F178,AO$28))/10</f>
        <v>0</v>
      </c>
      <c r="AP178" s="63">
        <f ca="1">IF(OR(INDEX(INDIRECT("times"&amp;AE$2),$F178,AP$28)&gt;10,INDEX(INDIRECT(AG178),$E178,$F178)="",INDEX(INDIRECT(AG178),$E178,$F178)&gt;=INDEX(INDIRECT(AG178),1,AP$28)),0,(INDEX(INDIRECT(AG178),$E178,$F178))-INDEX(INDIRECT(AG178),1,AP$28))*(10-INDEX(INDIRECT("times"&amp;AE$2),$F178,AP$28))/10</f>
        <v>0</v>
      </c>
      <c r="AQ178" s="63">
        <f ca="1">IF(OR(INDEX(INDIRECT("times"&amp;AE$2),$F178,AQ$28)&gt;10,INDEX(INDIRECT(AG178),$E178,$F178)="",INDEX(INDIRECT(AG178),$E178,$F178)&gt;=INDEX(INDIRECT(AG178),1,AQ$28)),0,(INDEX(INDIRECT(AG178),$E178,$F178))-INDEX(INDIRECT(AG178),1,AQ$28))*(10-INDEX(INDIRECT("times"&amp;AE$2),$F178,AQ$28))/10</f>
        <v>0</v>
      </c>
      <c r="AR178" s="63">
        <f ca="1">IF(OR(INDEX(INDIRECT("times"&amp;AE$2),$F178,AR$28)&gt;10,INDEX(INDIRECT(AG178),$E178,$F178)="",INDEX(INDIRECT(AG178),$E178,$F178)&gt;=INDEX(INDIRECT(AG178),1,AR$28)),0,(INDEX(INDIRECT(AG178),$E178,$F178))-INDEX(INDIRECT(AG178),1,AR$28))*(10-INDEX(INDIRECT("times"&amp;AE$2),$F178,AR$28))/10</f>
        <v>0</v>
      </c>
      <c r="AS178" s="63">
        <f ca="1">IF(OR(INDEX(INDIRECT("times"&amp;AE$2),$F178,AS$28)&gt;10,INDEX(INDIRECT(AG178),$E178,$F178)="",INDEX(INDIRECT(AG178),$E178,$F178)&gt;=INDEX(INDIRECT(AG178),1,AS$28)),0,(INDEX(INDIRECT(AG178),$E178,$F178))-INDEX(INDIRECT(AG178),1,AS$28))*(10-INDEX(INDIRECT("times"&amp;AE$2),$F178,AS$28))/10</f>
        <v>0</v>
      </c>
      <c r="AT178" s="63">
        <f ca="1">IF(OR(INDEX(INDIRECT("times"&amp;AE$2),$F178,AT$28)&gt;10,INDEX(INDIRECT(AG178),$E178,$F178)="",INDEX(INDIRECT(AG178),$E178,$F178)&gt;=INDEX(INDIRECT(AG178),1,AT$28)),0,(INDEX(INDIRECT(AG178),$E178,$F178))-INDEX(INDIRECT(AG178),1,AT$28))*(10-INDEX(INDIRECT("times"&amp;AE$2),$F178,AT$28))/10</f>
        <v>0</v>
      </c>
      <c r="AU178" s="63">
        <f ca="1">IF(OR(INDEX(INDIRECT("times"&amp;AE$2),$F178,AU$28)&gt;10,INDEX(INDIRECT(AG178),$E178,$F178)="",INDEX(INDIRECT(AG178),$E178,$F178)&gt;=INDEX(INDIRECT(AG178),1,AU$28)),0,(INDEX(INDIRECT(AG178),$E178,$F178))-INDEX(INDIRECT(AG178),1,AU$28))*(10-INDEX(INDIRECT("times"&amp;AE$2),$F178,AU$28))/10</f>
        <v>0</v>
      </c>
      <c r="AV178" s="63">
        <f ca="1">IF(OR(INDEX(INDIRECT("times"&amp;AE$2),$F178,AV$28)&gt;10,INDEX(INDIRECT(AG178),$E178,$F178)="",INDEX(INDIRECT(AG178),$E178,$F178)&gt;=INDEX(INDIRECT(AG178),1,AV$28)),0,(INDEX(INDIRECT(AG178),$E178,$F178))-INDEX(INDIRECT(AG178),1,AV$28))*(10-INDEX(INDIRECT("times"&amp;AE$2),$F178,AV$28))/10</f>
        <v>0</v>
      </c>
      <c r="AW178" s="63">
        <f ca="1">IF(OR(INDEX(INDIRECT("times"&amp;AE$2),$F178,AW$28)&gt;10,INDEX(INDIRECT(AG178),$E178,$F178)="",INDEX(INDIRECT(AG178),$E178,$F178)&gt;=INDEX(INDIRECT(AG178),1,AW$28)),0,(INDEX(INDIRECT(AG178),$E178,$F178))-INDEX(INDIRECT(AG178),1,AW$28))*(10-INDEX(INDIRECT("times"&amp;AE$2),$F178,AW$28))/10</f>
        <v>0</v>
      </c>
      <c r="AX178" s="63">
        <f ca="1">IF(OR(INDEX(INDIRECT("times"&amp;AE$2),$F178,AX$28)&gt;10,INDEX(INDIRECT(AG178),$E178,$F178)="",INDEX(INDIRECT(AG178),$E178,$F178)&gt;=INDEX(INDIRECT(AG178),1,AX$28)),0,(INDEX(INDIRECT(AG178),$E178,$F178))-INDEX(INDIRECT(AG178),1,AX$28))*(10-INDEX(INDIRECT("times"&amp;AE$2),$F178,AX$28))/10</f>
        <v>0</v>
      </c>
      <c r="AY178" s="63">
        <f ca="1">IF(OR(INDEX(INDIRECT("times"&amp;AE$2),$F178,AY$28)&gt;10,INDEX(INDIRECT(AG178),$E178,$F178)="",INDEX(INDIRECT(AG178),$E178,$F178)&gt;=INDEX(INDIRECT(AG178),1,AY$28)),0,(INDEX(INDIRECT(AG178),$E178,$F178))-INDEX(INDIRECT(AG178),1,AY$28))*(10-INDEX(INDIRECT("times"&amp;AE$2),$F178,AY$28))/10</f>
        <v>0</v>
      </c>
      <c r="AZ178" s="63">
        <f ca="1">IF(OR(INDEX(INDIRECT("times"&amp;AE$2),$F178,AZ$28)&gt;10,INDEX(INDIRECT(AG178),$E178,$F178)="",INDEX(INDIRECT(AG178),$E178,$F178)&gt;=INDEX(INDIRECT(AG178),1,AZ$28)),0,(INDEX(INDIRECT(AG178),$E178,$F178))-INDEX(INDIRECT(AG178),1,AZ$28))*(10-INDEX(INDIRECT("times"&amp;AE$2),$F178,AZ$28))/10</f>
        <v>0</v>
      </c>
      <c r="BA178" s="63">
        <f ca="1">IF(OR(INDEX(INDIRECT("times"&amp;AE$2),$F178,BA$28)&gt;10,INDEX(INDIRECT(AG178),$E178,$F178)="",INDEX(INDIRECT(AG178),$E178,$F178)&gt;=INDEX(INDIRECT(AG178),1,BA$28)),0,(INDEX(INDIRECT(AG178),$E178,$F178))-INDEX(INDIRECT(AG178),1,BA$28))*(10-INDEX(INDIRECT("times"&amp;AE$2),$F178,BA$28))/10</f>
        <v>0</v>
      </c>
      <c r="BB178" s="63">
        <f ca="1">IF(OR(INDEX(INDIRECT("times"&amp;AE$2),$F178,BB$28)&gt;10,INDEX(INDIRECT(AG178),$E178,$F178)="",INDEX(INDIRECT(AG178),$E178,$F178)&gt;=INDEX(INDIRECT(AG178),1,BB$28)),0,(INDEX(INDIRECT(AG178),$E178,$F178))-INDEX(INDIRECT(AG178),1,BB$28))*(10-INDEX(INDIRECT("times"&amp;AE$2),$F178,BB$28))/10</f>
        <v>0</v>
      </c>
      <c r="BC178" s="63">
        <f ca="1">IF(OR(INDEX(INDIRECT("times"&amp;AE$2),$F178,BC$28)&gt;10,INDEX(INDIRECT(AG178),$E178,$F178)="",INDEX(INDIRECT(AG178),$E178,$F178)&gt;=INDEX(INDIRECT(AG178),1,BC$28)),0,(INDEX(INDIRECT(AG178),$E178,$F178))-INDEX(INDIRECT(AG178),1,BC$28))*(10-INDEX(INDIRECT("times"&amp;AE$2),$F178,BC$28))/10</f>
        <v>0</v>
      </c>
      <c r="BD178" s="64">
        <f ca="1">IF(OR(INDEX(INDIRECT("times"&amp;AE$2),$F178,BD$28)&gt;10,INDEX(INDIRECT(AG178),$E178,$F178)="",INDEX(INDIRECT(AG178),$E178,$F178)&gt;=INDEX(INDIRECT(AG178),1,BD$28)),0,(INDEX(INDIRECT(AG178),$E178,$F178))-INDEX(INDIRECT(AG178),1,BD$28))*(10-INDEX(INDIRECT("times"&amp;AE$2),$F178,BD$28))/10</f>
        <v>0</v>
      </c>
      <c r="BE178" s="201">
        <v>10</v>
      </c>
      <c r="BG178" s="18" t="s">
        <v>219</v>
      </c>
      <c r="BH178" s="122">
        <f>BG131</f>
        <v>1</v>
      </c>
      <c r="BI178" s="122" t="str">
        <f>BG132</f>
        <v>lei1834</v>
      </c>
      <c r="BJ178" s="210" t="str">
        <f t="shared" si="600"/>
        <v>core1_lei1834</v>
      </c>
      <c r="BK178" s="122">
        <v>5</v>
      </c>
      <c r="BL178" s="33">
        <v>10</v>
      </c>
      <c r="BM178" s="62">
        <f ca="1">IF(OR(INDEX(INDIRECT("times"&amp;BH$2),$F178,BM$28)&gt;10,INDEX(INDIRECT(BJ178),$E178,$F178)="",INDEX(INDIRECT(BJ178),$E178,$F178)&gt;=INDEX(INDIRECT(BJ178),1,BM$28)),0,(INDEX(INDIRECT(BJ178),$E178,$F178))-INDEX(INDIRECT(BJ178),1,BM$28))*(10-INDEX(INDIRECT("times"&amp;BH$2),$F178,BM$28))/10</f>
        <v>0</v>
      </c>
      <c r="BN178" s="63">
        <f ca="1">IF(OR(INDEX(INDIRECT("times"&amp;BH$2),$F178,BN$28)&gt;10,INDEX(INDIRECT(BJ178),$E178,$F178)="",INDEX(INDIRECT(BJ178),$E178,$F178)&gt;=INDEX(INDIRECT(BJ178),1,BN$28)),0,(INDEX(INDIRECT(BJ178),$E178,$F178))-INDEX(INDIRECT(BJ178),1,BN$28))*(10-INDEX(INDIRECT("times"&amp;BH$2),$F178,BN$28))/10</f>
        <v>0</v>
      </c>
      <c r="BO178" s="63">
        <f ca="1">IF(OR(INDEX(INDIRECT("times"&amp;BH$2),$F178,BO$28)&gt;10,INDEX(INDIRECT(BJ178),$E178,$F178)="",INDEX(INDIRECT(BJ178),$E178,$F178)&gt;=INDEX(INDIRECT(BJ178),1,BO$28)),0,(INDEX(INDIRECT(BJ178),$E178,$F178))-INDEX(INDIRECT(BJ178),1,BO$28))*(10-INDEX(INDIRECT("times"&amp;BH$2),$F178,BO$28))/10</f>
        <v>0</v>
      </c>
      <c r="BP178" s="63">
        <f ca="1">IF(OR(INDEX(INDIRECT("times"&amp;BH$2),$F178,BP$28)&gt;10,INDEX(INDIRECT(BJ178),$E178,$F178)="",INDEX(INDIRECT(BJ178),$E178,$F178)&gt;=INDEX(INDIRECT(BJ178),1,BP$28)),0,(INDEX(INDIRECT(BJ178),$E178,$F178))-INDEX(INDIRECT(BJ178),1,BP$28))*(10-INDEX(INDIRECT("times"&amp;BH$2),$F178,BP$28))/10</f>
        <v>0</v>
      </c>
      <c r="BQ178" s="63">
        <f ca="1">IF(OR(INDEX(INDIRECT("times"&amp;BH$2),$F178,BQ$28)&gt;10,INDEX(INDIRECT(BJ178),$E178,$F178)="",INDEX(INDIRECT(BJ178),$E178,$F178)&gt;=INDEX(INDIRECT(BJ178),1,BQ$28)),0,(INDEX(INDIRECT(BJ178),$E178,$F178))-INDEX(INDIRECT(BJ178),1,BQ$28))*(10-INDEX(INDIRECT("times"&amp;BH$2),$F178,BQ$28))/10</f>
        <v>0</v>
      </c>
      <c r="BR178" s="63">
        <f ca="1">IF(OR(INDEX(INDIRECT("times"&amp;BH$2),$F178,BR$28)&gt;10,INDEX(INDIRECT(BJ178),$E178,$F178)="",INDEX(INDIRECT(BJ178),$E178,$F178)&gt;=INDEX(INDIRECT(BJ178),1,BR$28)),0,(INDEX(INDIRECT(BJ178),$E178,$F178))-INDEX(INDIRECT(BJ178),1,BR$28))*(10-INDEX(INDIRECT("times"&amp;BH$2),$F178,BR$28))/10</f>
        <v>0</v>
      </c>
      <c r="BS178" s="63">
        <f ca="1">IF(OR(INDEX(INDIRECT("times"&amp;BH$2),$F178,BS$28)&gt;10,INDEX(INDIRECT(BJ178),$E178,$F178)="",INDEX(INDIRECT(BJ178),$E178,$F178)&gt;=INDEX(INDIRECT(BJ178),1,BS$28)),0,(INDEX(INDIRECT(BJ178),$E178,$F178))-INDEX(INDIRECT(BJ178),1,BS$28))*(10-INDEX(INDIRECT("times"&amp;BH$2),$F178,BS$28))/10</f>
        <v>0</v>
      </c>
      <c r="BT178" s="63">
        <f ca="1">IF(OR(INDEX(INDIRECT("times"&amp;BH$2),$F178,BT$28)&gt;10,INDEX(INDIRECT(BJ178),$E178,$F178)="",INDEX(INDIRECT(BJ178),$E178,$F178)&gt;=INDEX(INDIRECT(BJ178),1,BT$28)),0,(INDEX(INDIRECT(BJ178),$E178,$F178))-INDEX(INDIRECT(BJ178),1,BT$28))*(10-INDEX(INDIRECT("times"&amp;BH$2),$F178,BT$28))/10</f>
        <v>0</v>
      </c>
      <c r="BU178" s="63">
        <f ca="1">IF(OR(INDEX(INDIRECT("times"&amp;BH$2),$F178,BU$28)&gt;10,INDEX(INDIRECT(BJ178),$E178,$F178)="",INDEX(INDIRECT(BJ178),$E178,$F178)&gt;=INDEX(INDIRECT(BJ178),1,BU$28)),0,(INDEX(INDIRECT(BJ178),$E178,$F178))-INDEX(INDIRECT(BJ178),1,BU$28))*(10-INDEX(INDIRECT("times"&amp;BH$2),$F178,BU$28))/10</f>
        <v>0</v>
      </c>
      <c r="BV178" s="63">
        <f ca="1">IF(OR(INDEX(INDIRECT("times"&amp;BH$2),$F178,BV$28)&gt;10,INDEX(INDIRECT(BJ178),$E178,$F178)="",INDEX(INDIRECT(BJ178),$E178,$F178)&gt;=INDEX(INDIRECT(BJ178),1,BV$28)),0,(INDEX(INDIRECT(BJ178),$E178,$F178))-INDEX(INDIRECT(BJ178),1,BV$28))*(10-INDEX(INDIRECT("times"&amp;BH$2),$F178,BV$28))/10</f>
        <v>0</v>
      </c>
      <c r="BW178" s="63">
        <f ca="1">IF(OR(INDEX(INDIRECT("times"&amp;BH$2),$F178,BW$28)&gt;10,INDEX(INDIRECT(BJ178),$E178,$F178)="",INDEX(INDIRECT(BJ178),$E178,$F178)&gt;=INDEX(INDIRECT(BJ178),1,BW$28)),0,(INDEX(INDIRECT(BJ178),$E178,$F178))-INDEX(INDIRECT(BJ178),1,BW$28))*(10-INDEX(INDIRECT("times"&amp;BH$2),$F178,BW$28))/10</f>
        <v>0</v>
      </c>
      <c r="BX178" s="63">
        <f ca="1">IF(OR(INDEX(INDIRECT("times"&amp;BH$2),$F178,BX$28)&gt;10,INDEX(INDIRECT(BJ178),$E178,$F178)="",INDEX(INDIRECT(BJ178),$E178,$F178)&gt;=INDEX(INDIRECT(BJ178),1,BX$28)),0,(INDEX(INDIRECT(BJ178),$E178,$F178))-INDEX(INDIRECT(BJ178),1,BX$28))*(10-INDEX(INDIRECT("times"&amp;BH$2),$F178,BX$28))/10</f>
        <v>0</v>
      </c>
      <c r="BY178" s="63">
        <f ca="1">IF(OR(INDEX(INDIRECT("times"&amp;BH$2),$F178,BY$28)&gt;10,INDEX(INDIRECT(BJ178),$E178,$F178)="",INDEX(INDIRECT(BJ178),$E178,$F178)&gt;=INDEX(INDIRECT(BJ178),1,BY$28)),0,(INDEX(INDIRECT(BJ178),$E178,$F178))-INDEX(INDIRECT(BJ178),1,BY$28))*(10-INDEX(INDIRECT("times"&amp;BH$2),$F178,BY$28))/10</f>
        <v>0</v>
      </c>
      <c r="BZ178" s="63">
        <f ca="1">IF(OR(INDEX(INDIRECT("times"&amp;BH$2),$F178,BZ$28)&gt;10,INDEX(INDIRECT(BJ178),$E178,$F178)="",INDEX(INDIRECT(BJ178),$E178,$F178)&gt;=INDEX(INDIRECT(BJ178),1,BZ$28)),0,(INDEX(INDIRECT(BJ178),$E178,$F178))-INDEX(INDIRECT(BJ178),1,BZ$28))*(10-INDEX(INDIRECT("times"&amp;BH$2),$F178,BZ$28))/10</f>
        <v>0</v>
      </c>
      <c r="CA178" s="63">
        <f ca="1">IF(OR(INDEX(INDIRECT("times"&amp;BH$2),$F178,CA$28)&gt;10,INDEX(INDIRECT(BJ178),$E178,$F178)="",INDEX(INDIRECT(BJ178),$E178,$F178)&gt;=INDEX(INDIRECT(BJ178),1,CA$28)),0,(INDEX(INDIRECT(BJ178),$E178,$F178))-INDEX(INDIRECT(BJ178),1,CA$28))*(10-INDEX(INDIRECT("times"&amp;BH$2),$F178,CA$28))/10</f>
        <v>0</v>
      </c>
      <c r="CB178" s="63">
        <f ca="1">IF(OR(INDEX(INDIRECT("times"&amp;BH$2),$F178,CB$28)&gt;10,INDEX(INDIRECT(BJ178),$E178,$F178)="",INDEX(INDIRECT(BJ178),$E178,$F178)&gt;=INDEX(INDIRECT(BJ178),1,CB$28)),0,(INDEX(INDIRECT(BJ178),$E178,$F178))-INDEX(INDIRECT(BJ178),1,CB$28))*(10-INDEX(INDIRECT("times"&amp;BH$2),$F178,CB$28))/10</f>
        <v>0</v>
      </c>
      <c r="CC178" s="63">
        <f ca="1">IF(OR(INDEX(INDIRECT("times"&amp;BH$2),$F178,CC$28)&gt;10,INDEX(INDIRECT(BJ178),$E178,$F178)="",INDEX(INDIRECT(BJ178),$E178,$F178)&gt;=INDEX(INDIRECT(BJ178),1,CC$28)),0,(INDEX(INDIRECT(BJ178),$E178,$F178))-INDEX(INDIRECT(BJ178),1,CC$28))*(10-INDEX(INDIRECT("times"&amp;BH$2),$F178,CC$28))/10</f>
        <v>0</v>
      </c>
      <c r="CD178" s="63">
        <f ca="1">IF(OR(INDEX(INDIRECT("times"&amp;BH$2),$F178,CD$28)&gt;10,INDEX(INDIRECT(BJ178),$E178,$F178)="",INDEX(INDIRECT(BJ178),$E178,$F178)&gt;=INDEX(INDIRECT(BJ178),1,CD$28)),0,(INDEX(INDIRECT(BJ178),$E178,$F178))-INDEX(INDIRECT(BJ178),1,CD$28))*(10-INDEX(INDIRECT("times"&amp;BH$2),$F178,CD$28))/10</f>
        <v>0</v>
      </c>
      <c r="CE178" s="63">
        <f ca="1">IF(OR(INDEX(INDIRECT("times"&amp;BH$2),$F178,CE$28)&gt;10,INDEX(INDIRECT(BJ178),$E178,$F178)="",INDEX(INDIRECT(BJ178),$E178,$F178)&gt;=INDEX(INDIRECT(BJ178),1,CE$28)),0,(INDEX(INDIRECT(BJ178),$E178,$F178))-INDEX(INDIRECT(BJ178),1,CE$28))*(10-INDEX(INDIRECT("times"&amp;BH$2),$F178,CE$28))/10</f>
        <v>0</v>
      </c>
      <c r="CF178" s="63">
        <f ca="1">IF(OR(INDEX(INDIRECT("times"&amp;BH$2),$F178,CF$28)&gt;10,INDEX(INDIRECT(BJ178),$E178,$F178)="",INDEX(INDIRECT(BJ178),$E178,$F178)&gt;=INDEX(INDIRECT(BJ178),1,CF$28)),0,(INDEX(INDIRECT(BJ178),$E178,$F178))-INDEX(INDIRECT(BJ178),1,CF$28))*(10-INDEX(INDIRECT("times"&amp;BH$2),$F178,CF$28))/10</f>
        <v>0</v>
      </c>
      <c r="CG178" s="64">
        <f ca="1">IF(OR(INDEX(INDIRECT("times"&amp;BH$2),$F178,CG$28)&gt;10,INDEX(INDIRECT(BJ178),$E178,$F178)="",INDEX(INDIRECT(BJ178),$E178,$F178)&gt;=INDEX(INDIRECT(BJ178),1,CG$28)),0,(INDEX(INDIRECT(BJ178),$E178,$F178))-INDEX(INDIRECT(BJ178),1,CG$28))*(10-INDEX(INDIRECT("times"&amp;BH$2),$F178,CG$28))/10</f>
        <v>0</v>
      </c>
      <c r="CH178" s="201">
        <v>10</v>
      </c>
      <c r="CJ178" s="18" t="s">
        <v>219</v>
      </c>
      <c r="CK178" s="122">
        <f>CJ131</f>
        <v>1</v>
      </c>
      <c r="CL178" s="122" t="str">
        <f>CJ132</f>
        <v>work3564</v>
      </c>
      <c r="CM178" s="210" t="str">
        <f t="shared" si="601"/>
        <v>core1_work3564</v>
      </c>
      <c r="CN178" s="122">
        <v>5</v>
      </c>
      <c r="CO178" s="33">
        <v>10</v>
      </c>
      <c r="CP178" s="62">
        <f ca="1">IF(OR(INDEX(INDIRECT("times"&amp;CK$2),$F178,CP$28)&gt;10,INDEX(INDIRECT(CM178),$E178,$F178)="",INDEX(INDIRECT(CM178),$E178,$F178)&gt;=INDEX(INDIRECT(CM178),1,CP$28)),0,(INDEX(INDIRECT(CM178),$E178,$F178))-INDEX(INDIRECT(CM178),1,CP$28))*(10-INDEX(INDIRECT("times"&amp;CK$2),$F178,CP$28))/10</f>
        <v>0</v>
      </c>
      <c r="CQ178" s="63">
        <f ca="1">IF(OR(INDEX(INDIRECT("times"&amp;CK$2),$F178,CQ$28)&gt;10,INDEX(INDIRECT(CM178),$E178,$F178)="",INDEX(INDIRECT(CM178),$E178,$F178)&gt;=INDEX(INDIRECT(CM178),1,CQ$28)),0,(INDEX(INDIRECT(CM178),$E178,$F178))-INDEX(INDIRECT(CM178),1,CQ$28))*(10-INDEX(INDIRECT("times"&amp;CK$2),$F178,CQ$28))/10</f>
        <v>0</v>
      </c>
      <c r="CR178" s="63">
        <f ca="1">IF(OR(INDEX(INDIRECT("times"&amp;CK$2),$F178,CR$28)&gt;10,INDEX(INDIRECT(CM178),$E178,$F178)="",INDEX(INDIRECT(CM178),$E178,$F178)&gt;=INDEX(INDIRECT(CM178),1,CR$28)),0,(INDEX(INDIRECT(CM178),$E178,$F178))-INDEX(INDIRECT(CM178),1,CR$28))*(10-INDEX(INDIRECT("times"&amp;CK$2),$F178,CR$28))/10</f>
        <v>0</v>
      </c>
      <c r="CS178" s="63">
        <f ca="1">IF(OR(INDEX(INDIRECT("times"&amp;CK$2),$F178,CS$28)&gt;10,INDEX(INDIRECT(CM178),$E178,$F178)="",INDEX(INDIRECT(CM178),$E178,$F178)&gt;=INDEX(INDIRECT(CM178),1,CS$28)),0,(INDEX(INDIRECT(CM178),$E178,$F178))-INDEX(INDIRECT(CM178),1,CS$28))*(10-INDEX(INDIRECT("times"&amp;CK$2),$F178,CS$28))/10</f>
        <v>0</v>
      </c>
      <c r="CT178" s="63">
        <f ca="1">IF(OR(INDEX(INDIRECT("times"&amp;CK$2),$F178,CT$28)&gt;10,INDEX(INDIRECT(CM178),$E178,$F178)="",INDEX(INDIRECT(CM178),$E178,$F178)&gt;=INDEX(INDIRECT(CM178),1,CT$28)),0,(INDEX(INDIRECT(CM178),$E178,$F178))-INDEX(INDIRECT(CM178),1,CT$28))*(10-INDEX(INDIRECT("times"&amp;CK$2),$F178,CT$28))/10</f>
        <v>0</v>
      </c>
      <c r="CU178" s="63">
        <f ca="1">IF(OR(INDEX(INDIRECT("times"&amp;CK$2),$F178,CU$28)&gt;10,INDEX(INDIRECT(CM178),$E178,$F178)="",INDEX(INDIRECT(CM178),$E178,$F178)&gt;=INDEX(INDIRECT(CM178),1,CU$28)),0,(INDEX(INDIRECT(CM178),$E178,$F178))-INDEX(INDIRECT(CM178),1,CU$28))*(10-INDEX(INDIRECT("times"&amp;CK$2),$F178,CU$28))/10</f>
        <v>0</v>
      </c>
      <c r="CV178" s="63">
        <f ca="1">IF(OR(INDEX(INDIRECT("times"&amp;CK$2),$F178,CV$28)&gt;10,INDEX(INDIRECT(CM178),$E178,$F178)="",INDEX(INDIRECT(CM178),$E178,$F178)&gt;=INDEX(INDIRECT(CM178),1,CV$28)),0,(INDEX(INDIRECT(CM178),$E178,$F178))-INDEX(INDIRECT(CM178),1,CV$28))*(10-INDEX(INDIRECT("times"&amp;CK$2),$F178,CV$28))/10</f>
        <v>0</v>
      </c>
      <c r="CW178" s="63">
        <f ca="1">IF(OR(INDEX(INDIRECT("times"&amp;CK$2),$F178,CW$28)&gt;10,INDEX(INDIRECT(CM178),$E178,$F178)="",INDEX(INDIRECT(CM178),$E178,$F178)&gt;=INDEX(INDIRECT(CM178),1,CW$28)),0,(INDEX(INDIRECT(CM178),$E178,$F178))-INDEX(INDIRECT(CM178),1,CW$28))*(10-INDEX(INDIRECT("times"&amp;CK$2),$F178,CW$28))/10</f>
        <v>0</v>
      </c>
      <c r="CX178" s="63">
        <f ca="1">IF(OR(INDEX(INDIRECT("times"&amp;CK$2),$F178,CX$28)&gt;10,INDEX(INDIRECT(CM178),$E178,$F178)="",INDEX(INDIRECT(CM178),$E178,$F178)&gt;=INDEX(INDIRECT(CM178),1,CX$28)),0,(INDEX(INDIRECT(CM178),$E178,$F178))-INDEX(INDIRECT(CM178),1,CX$28))*(10-INDEX(INDIRECT("times"&amp;CK$2),$F178,CX$28))/10</f>
        <v>0</v>
      </c>
      <c r="CY178" s="63">
        <f ca="1">IF(OR(INDEX(INDIRECT("times"&amp;CK$2),$F178,CY$28)&gt;10,INDEX(INDIRECT(CM178),$E178,$F178)="",INDEX(INDIRECT(CM178),$E178,$F178)&gt;=INDEX(INDIRECT(CM178),1,CY$28)),0,(INDEX(INDIRECT(CM178),$E178,$F178))-INDEX(INDIRECT(CM178),1,CY$28))*(10-INDEX(INDIRECT("times"&amp;CK$2),$F178,CY$28))/10</f>
        <v>0</v>
      </c>
      <c r="CZ178" s="63">
        <f ca="1">IF(OR(INDEX(INDIRECT("times"&amp;CK$2),$F178,CZ$28)&gt;10,INDEX(INDIRECT(CM178),$E178,$F178)="",INDEX(INDIRECT(CM178),$E178,$F178)&gt;=INDEX(INDIRECT(CM178),1,CZ$28)),0,(INDEX(INDIRECT(CM178),$E178,$F178))-INDEX(INDIRECT(CM178),1,CZ$28))*(10-INDEX(INDIRECT("times"&amp;CK$2),$F178,CZ$28))/10</f>
        <v>0</v>
      </c>
      <c r="DA178" s="63">
        <f ca="1">IF(OR(INDEX(INDIRECT("times"&amp;CK$2),$F178,DA$28)&gt;10,INDEX(INDIRECT(CM178),$E178,$F178)="",INDEX(INDIRECT(CM178),$E178,$F178)&gt;=INDEX(INDIRECT(CM178),1,DA$28)),0,(INDEX(INDIRECT(CM178),$E178,$F178))-INDEX(INDIRECT(CM178),1,DA$28))*(10-INDEX(INDIRECT("times"&amp;CK$2),$F178,DA$28))/10</f>
        <v>0</v>
      </c>
      <c r="DB178" s="63">
        <f ca="1">IF(OR(INDEX(INDIRECT("times"&amp;CK$2),$F178,DB$28)&gt;10,INDEX(INDIRECT(CM178),$E178,$F178)="",INDEX(INDIRECT(CM178),$E178,$F178)&gt;=INDEX(INDIRECT(CM178),1,DB$28)),0,(INDEX(INDIRECT(CM178),$E178,$F178))-INDEX(INDIRECT(CM178),1,DB$28))*(10-INDEX(INDIRECT("times"&amp;CK$2),$F178,DB$28))/10</f>
        <v>0</v>
      </c>
      <c r="DC178" s="63">
        <f ca="1">IF(OR(INDEX(INDIRECT("times"&amp;CK$2),$F178,DC$28)&gt;10,INDEX(INDIRECT(CM178),$E178,$F178)="",INDEX(INDIRECT(CM178),$E178,$F178)&gt;=INDEX(INDIRECT(CM178),1,DC$28)),0,(INDEX(INDIRECT(CM178),$E178,$F178))-INDEX(INDIRECT(CM178),1,DC$28))*(10-INDEX(INDIRECT("times"&amp;CK$2),$F178,DC$28))/10</f>
        <v>0</v>
      </c>
      <c r="DD178" s="63">
        <f ca="1">IF(OR(INDEX(INDIRECT("times"&amp;CK$2),$F178,DD$28)&gt;10,INDEX(INDIRECT(CM178),$E178,$F178)="",INDEX(INDIRECT(CM178),$E178,$F178)&gt;=INDEX(INDIRECT(CM178),1,DD$28)),0,(INDEX(INDIRECT(CM178),$E178,$F178))-INDEX(INDIRECT(CM178),1,DD$28))*(10-INDEX(INDIRECT("times"&amp;CK$2),$F178,DD$28))/10</f>
        <v>0</v>
      </c>
      <c r="DE178" s="63">
        <f ca="1">IF(OR(INDEX(INDIRECT("times"&amp;CK$2),$F178,DE$28)&gt;10,INDEX(INDIRECT(CM178),$E178,$F178)="",INDEX(INDIRECT(CM178),$E178,$F178)&gt;=INDEX(INDIRECT(CM178),1,DE$28)),0,(INDEX(INDIRECT(CM178),$E178,$F178))-INDEX(INDIRECT(CM178),1,DE$28))*(10-INDEX(INDIRECT("times"&amp;CK$2),$F178,DE$28))/10</f>
        <v>0</v>
      </c>
      <c r="DF178" s="63">
        <f ca="1">IF(OR(INDEX(INDIRECT("times"&amp;CK$2),$F178,DF$28)&gt;10,INDEX(INDIRECT(CM178),$E178,$F178)="",INDEX(INDIRECT(CM178),$E178,$F178)&gt;=INDEX(INDIRECT(CM178),1,DF$28)),0,(INDEX(INDIRECT(CM178),$E178,$F178))-INDEX(INDIRECT(CM178),1,DF$28))*(10-INDEX(INDIRECT("times"&amp;CK$2),$F178,DF$28))/10</f>
        <v>0</v>
      </c>
      <c r="DG178" s="63">
        <f ca="1">IF(OR(INDEX(INDIRECT("times"&amp;CK$2),$F178,DG$28)&gt;10,INDEX(INDIRECT(CM178),$E178,$F178)="",INDEX(INDIRECT(CM178),$E178,$F178)&gt;=INDEX(INDIRECT(CM178),1,DG$28)),0,(INDEX(INDIRECT(CM178),$E178,$F178))-INDEX(INDIRECT(CM178),1,DG$28))*(10-INDEX(INDIRECT("times"&amp;CK$2),$F178,DG$28))/10</f>
        <v>0</v>
      </c>
      <c r="DH178" s="63">
        <f ca="1">IF(OR(INDEX(INDIRECT("times"&amp;CK$2),$F178,DH$28)&gt;10,INDEX(INDIRECT(CM178),$E178,$F178)="",INDEX(INDIRECT(CM178),$E178,$F178)&gt;=INDEX(INDIRECT(CM178),1,DH$28)),0,(INDEX(INDIRECT(CM178),$E178,$F178))-INDEX(INDIRECT(CM178),1,DH$28))*(10-INDEX(INDIRECT("times"&amp;CK$2),$F178,DH$28))/10</f>
        <v>0</v>
      </c>
      <c r="DI178" s="63">
        <f ca="1">IF(OR(INDEX(INDIRECT("times"&amp;CK$2),$F178,DI$28)&gt;10,INDEX(INDIRECT(CM178),$E178,$F178)="",INDEX(INDIRECT(CM178),$E178,$F178)&gt;=INDEX(INDIRECT(CM178),1,DI$28)),0,(INDEX(INDIRECT(CM178),$E178,$F178))-INDEX(INDIRECT(CM178),1,DI$28))*(10-INDEX(INDIRECT("times"&amp;CK$2),$F178,DI$28))/10</f>
        <v>0</v>
      </c>
      <c r="DJ178" s="64">
        <f ca="1">IF(OR(INDEX(INDIRECT("times"&amp;CK$2),$F178,DJ$28)&gt;10,INDEX(INDIRECT(CM178),$E178,$F178)="",INDEX(INDIRECT(CM178),$E178,$F178)&gt;=INDEX(INDIRECT(CM178),1,DJ$28)),0,(INDEX(INDIRECT(CM178),$E178,$F178))-INDEX(INDIRECT(CM178),1,DJ$28))*(10-INDEX(INDIRECT("times"&amp;CK$2),$F178,DJ$28))/10</f>
        <v>0</v>
      </c>
      <c r="DK178" s="201">
        <v>10</v>
      </c>
      <c r="DM178" s="18" t="s">
        <v>219</v>
      </c>
      <c r="DN178" s="122">
        <f>DM131</f>
        <v>1</v>
      </c>
      <c r="DO178" s="122" t="str">
        <f>DM132</f>
        <v>shop3564</v>
      </c>
      <c r="DP178" s="210" t="str">
        <f t="shared" si="602"/>
        <v>core1_shop3564</v>
      </c>
      <c r="DQ178" s="122">
        <v>5</v>
      </c>
      <c r="DR178" s="33">
        <v>10</v>
      </c>
      <c r="DS178" s="62">
        <f ca="1">IF(OR(INDEX(INDIRECT("times"&amp;DN$2),$F178,DS$28)&gt;10,INDEX(INDIRECT(DP178),$E178,$F178)="",INDEX(INDIRECT(DP178),$E178,$F178)&gt;=INDEX(INDIRECT(DP178),1,DS$28)),0,(INDEX(INDIRECT(DP178),$E178,$F178))-INDEX(INDIRECT(DP178),1,DS$28))*(10-INDEX(INDIRECT("times"&amp;DN$2),$F178,DS$28))/10</f>
        <v>0</v>
      </c>
      <c r="DT178" s="63">
        <f ca="1">IF(OR(INDEX(INDIRECT("times"&amp;DN$2),$F178,DT$28)&gt;10,INDEX(INDIRECT(DP178),$E178,$F178)="",INDEX(INDIRECT(DP178),$E178,$F178)&gt;=INDEX(INDIRECT(DP178),1,DT$28)),0,(INDEX(INDIRECT(DP178),$E178,$F178))-INDEX(INDIRECT(DP178),1,DT$28))*(10-INDEX(INDIRECT("times"&amp;DN$2),$F178,DT$28))/10</f>
        <v>0</v>
      </c>
      <c r="DU178" s="63">
        <f ca="1">IF(OR(INDEX(INDIRECT("times"&amp;DN$2),$F178,DU$28)&gt;10,INDEX(INDIRECT(DP178),$E178,$F178)="",INDEX(INDIRECT(DP178),$E178,$F178)&gt;=INDEX(INDIRECT(DP178),1,DU$28)),0,(INDEX(INDIRECT(DP178),$E178,$F178))-INDEX(INDIRECT(DP178),1,DU$28))*(10-INDEX(INDIRECT("times"&amp;DN$2),$F178,DU$28))/10</f>
        <v>0</v>
      </c>
      <c r="DV178" s="63">
        <f ca="1">IF(OR(INDEX(INDIRECT("times"&amp;DN$2),$F178,DV$28)&gt;10,INDEX(INDIRECT(DP178),$E178,$F178)="",INDEX(INDIRECT(DP178),$E178,$F178)&gt;=INDEX(INDIRECT(DP178),1,DV$28)),0,(INDEX(INDIRECT(DP178),$E178,$F178))-INDEX(INDIRECT(DP178),1,DV$28))*(10-INDEX(INDIRECT("times"&amp;DN$2),$F178,DV$28))/10</f>
        <v>0</v>
      </c>
      <c r="DW178" s="63">
        <f ca="1">IF(OR(INDEX(INDIRECT("times"&amp;DN$2),$F178,DW$28)&gt;10,INDEX(INDIRECT(DP178),$E178,$F178)="",INDEX(INDIRECT(DP178),$E178,$F178)&gt;=INDEX(INDIRECT(DP178),1,DW$28)),0,(INDEX(INDIRECT(DP178),$E178,$F178))-INDEX(INDIRECT(DP178),1,DW$28))*(10-INDEX(INDIRECT("times"&amp;DN$2),$F178,DW$28))/10</f>
        <v>0</v>
      </c>
      <c r="DX178" s="63">
        <f ca="1">IF(OR(INDEX(INDIRECT("times"&amp;DN$2),$F178,DX$28)&gt;10,INDEX(INDIRECT(DP178),$E178,$F178)="",INDEX(INDIRECT(DP178),$E178,$F178)&gt;=INDEX(INDIRECT(DP178),1,DX$28)),0,(INDEX(INDIRECT(DP178),$E178,$F178))-INDEX(INDIRECT(DP178),1,DX$28))*(10-INDEX(INDIRECT("times"&amp;DN$2),$F178,DX$28))/10</f>
        <v>0</v>
      </c>
      <c r="DY178" s="63">
        <f ca="1">IF(OR(INDEX(INDIRECT("times"&amp;DN$2),$F178,DY$28)&gt;10,INDEX(INDIRECT(DP178),$E178,$F178)="",INDEX(INDIRECT(DP178),$E178,$F178)&gt;=INDEX(INDIRECT(DP178),1,DY$28)),0,(INDEX(INDIRECT(DP178),$E178,$F178))-INDEX(INDIRECT(DP178),1,DY$28))*(10-INDEX(INDIRECT("times"&amp;DN$2),$F178,DY$28))/10</f>
        <v>0</v>
      </c>
      <c r="DZ178" s="63">
        <f ca="1">IF(OR(INDEX(INDIRECT("times"&amp;DN$2),$F178,DZ$28)&gt;10,INDEX(INDIRECT(DP178),$E178,$F178)="",INDEX(INDIRECT(DP178),$E178,$F178)&gt;=INDEX(INDIRECT(DP178),1,DZ$28)),0,(INDEX(INDIRECT(DP178),$E178,$F178))-INDEX(INDIRECT(DP178),1,DZ$28))*(10-INDEX(INDIRECT("times"&amp;DN$2),$F178,DZ$28))/10</f>
        <v>0</v>
      </c>
      <c r="EA178" s="63">
        <f ca="1">IF(OR(INDEX(INDIRECT("times"&amp;DN$2),$F178,EA$28)&gt;10,INDEX(INDIRECT(DP178),$E178,$F178)="",INDEX(INDIRECT(DP178),$E178,$F178)&gt;=INDEX(INDIRECT(DP178),1,EA$28)),0,(INDEX(INDIRECT(DP178),$E178,$F178))-INDEX(INDIRECT(DP178),1,EA$28))*(10-INDEX(INDIRECT("times"&amp;DN$2),$F178,EA$28))/10</f>
        <v>0</v>
      </c>
      <c r="EB178" s="63">
        <f ca="1">IF(OR(INDEX(INDIRECT("times"&amp;DN$2),$F178,EB$28)&gt;10,INDEX(INDIRECT(DP178),$E178,$F178)="",INDEX(INDIRECT(DP178),$E178,$F178)&gt;=INDEX(INDIRECT(DP178),1,EB$28)),0,(INDEX(INDIRECT(DP178),$E178,$F178))-INDEX(INDIRECT(DP178),1,EB$28))*(10-INDEX(INDIRECT("times"&amp;DN$2),$F178,EB$28))/10</f>
        <v>0</v>
      </c>
      <c r="EC178" s="63">
        <f ca="1">IF(OR(INDEX(INDIRECT("times"&amp;DN$2),$F178,EC$28)&gt;10,INDEX(INDIRECT(DP178),$E178,$F178)="",INDEX(INDIRECT(DP178),$E178,$F178)&gt;=INDEX(INDIRECT(DP178),1,EC$28)),0,(INDEX(INDIRECT(DP178),$E178,$F178))-INDEX(INDIRECT(DP178),1,EC$28))*(10-INDEX(INDIRECT("times"&amp;DN$2),$F178,EC$28))/10</f>
        <v>0</v>
      </c>
      <c r="ED178" s="63">
        <f ca="1">IF(OR(INDEX(INDIRECT("times"&amp;DN$2),$F178,ED$28)&gt;10,INDEX(INDIRECT(DP178),$E178,$F178)="",INDEX(INDIRECT(DP178),$E178,$F178)&gt;=INDEX(INDIRECT(DP178),1,ED$28)),0,(INDEX(INDIRECT(DP178),$E178,$F178))-INDEX(INDIRECT(DP178),1,ED$28))*(10-INDEX(INDIRECT("times"&amp;DN$2),$F178,ED$28))/10</f>
        <v>0</v>
      </c>
      <c r="EE178" s="63">
        <f ca="1">IF(OR(INDEX(INDIRECT("times"&amp;DN$2),$F178,EE$28)&gt;10,INDEX(INDIRECT(DP178),$E178,$F178)="",INDEX(INDIRECT(DP178),$E178,$F178)&gt;=INDEX(INDIRECT(DP178),1,EE$28)),0,(INDEX(INDIRECT(DP178),$E178,$F178))-INDEX(INDIRECT(DP178),1,EE$28))*(10-INDEX(INDIRECT("times"&amp;DN$2),$F178,EE$28))/10</f>
        <v>0</v>
      </c>
      <c r="EF178" s="63">
        <f ca="1">IF(OR(INDEX(INDIRECT("times"&amp;DN$2),$F178,EF$28)&gt;10,INDEX(INDIRECT(DP178),$E178,$F178)="",INDEX(INDIRECT(DP178),$E178,$F178)&gt;=INDEX(INDIRECT(DP178),1,EF$28)),0,(INDEX(INDIRECT(DP178),$E178,$F178))-INDEX(INDIRECT(DP178),1,EF$28))*(10-INDEX(INDIRECT("times"&amp;DN$2),$F178,EF$28))/10</f>
        <v>0</v>
      </c>
      <c r="EG178" s="63">
        <f ca="1">IF(OR(INDEX(INDIRECT("times"&amp;DN$2),$F178,EG$28)&gt;10,INDEX(INDIRECT(DP178),$E178,$F178)="",INDEX(INDIRECT(DP178),$E178,$F178)&gt;=INDEX(INDIRECT(DP178),1,EG$28)),0,(INDEX(INDIRECT(DP178),$E178,$F178))-INDEX(INDIRECT(DP178),1,EG$28))*(10-INDEX(INDIRECT("times"&amp;DN$2),$F178,EG$28))/10</f>
        <v>0</v>
      </c>
      <c r="EH178" s="63">
        <f ca="1">IF(OR(INDEX(INDIRECT("times"&amp;DN$2),$F178,EH$28)&gt;10,INDEX(INDIRECT(DP178),$E178,$F178)="",INDEX(INDIRECT(DP178),$E178,$F178)&gt;=INDEX(INDIRECT(DP178),1,EH$28)),0,(INDEX(INDIRECT(DP178),$E178,$F178))-INDEX(INDIRECT(DP178),1,EH$28))*(10-INDEX(INDIRECT("times"&amp;DN$2),$F178,EH$28))/10</f>
        <v>0</v>
      </c>
      <c r="EI178" s="63">
        <f ca="1">IF(OR(INDEX(INDIRECT("times"&amp;DN$2),$F178,EI$28)&gt;10,INDEX(INDIRECT(DP178),$E178,$F178)="",INDEX(INDIRECT(DP178),$E178,$F178)&gt;=INDEX(INDIRECT(DP178),1,EI$28)),0,(INDEX(INDIRECT(DP178),$E178,$F178))-INDEX(INDIRECT(DP178),1,EI$28))*(10-INDEX(INDIRECT("times"&amp;DN$2),$F178,EI$28))/10</f>
        <v>0</v>
      </c>
      <c r="EJ178" s="63">
        <f ca="1">IF(OR(INDEX(INDIRECT("times"&amp;DN$2),$F178,EJ$28)&gt;10,INDEX(INDIRECT(DP178),$E178,$F178)="",INDEX(INDIRECT(DP178),$E178,$F178)&gt;=INDEX(INDIRECT(DP178),1,EJ$28)),0,(INDEX(INDIRECT(DP178),$E178,$F178))-INDEX(INDIRECT(DP178),1,EJ$28))*(10-INDEX(INDIRECT("times"&amp;DN$2),$F178,EJ$28))/10</f>
        <v>0</v>
      </c>
      <c r="EK178" s="63">
        <f ca="1">IF(OR(INDEX(INDIRECT("times"&amp;DN$2),$F178,EK$28)&gt;10,INDEX(INDIRECT(DP178),$E178,$F178)="",INDEX(INDIRECT(DP178),$E178,$F178)&gt;=INDEX(INDIRECT(DP178),1,EK$28)),0,(INDEX(INDIRECT(DP178),$E178,$F178))-INDEX(INDIRECT(DP178),1,EK$28))*(10-INDEX(INDIRECT("times"&amp;DN$2),$F178,EK$28))/10</f>
        <v>0</v>
      </c>
      <c r="EL178" s="63">
        <f ca="1">IF(OR(INDEX(INDIRECT("times"&amp;DN$2),$F178,EL$28)&gt;10,INDEX(INDIRECT(DP178),$E178,$F178)="",INDEX(INDIRECT(DP178),$E178,$F178)&gt;=INDEX(INDIRECT(DP178),1,EL$28)),0,(INDEX(INDIRECT(DP178),$E178,$F178))-INDEX(INDIRECT(DP178),1,EL$28))*(10-INDEX(INDIRECT("times"&amp;DN$2),$F178,EL$28))/10</f>
        <v>0</v>
      </c>
      <c r="EM178" s="64">
        <f ca="1">IF(OR(INDEX(INDIRECT("times"&amp;DN$2),$F178,EM$28)&gt;10,INDEX(INDIRECT(DP178),$E178,$F178)="",INDEX(INDIRECT(DP178),$E178,$F178)&gt;=INDEX(INDIRECT(DP178),1,EM$28)),0,(INDEX(INDIRECT(DP178),$E178,$F178))-INDEX(INDIRECT(DP178),1,EM$28))*(10-INDEX(INDIRECT("times"&amp;DN$2),$F178,EM$28))/10</f>
        <v>0</v>
      </c>
      <c r="EN178" s="201">
        <v>10</v>
      </c>
      <c r="EP178" s="18" t="s">
        <v>219</v>
      </c>
      <c r="EQ178" s="122">
        <f>EP131</f>
        <v>1</v>
      </c>
      <c r="ER178" s="122" t="str">
        <f>EP132</f>
        <v>lei3564</v>
      </c>
      <c r="ES178" s="210" t="str">
        <f t="shared" si="603"/>
        <v>core1_lei3564</v>
      </c>
      <c r="ET178" s="122">
        <v>5</v>
      </c>
      <c r="EU178" s="33">
        <v>10</v>
      </c>
      <c r="EV178" s="62">
        <f ca="1">IF(OR(INDEX(INDIRECT("times"&amp;EQ$2),$F178,EV$28)&gt;10,INDEX(INDIRECT(ES178),$E178,$F178)="",INDEX(INDIRECT(ES178),$E178,$F178)&gt;=INDEX(INDIRECT(ES178),1,EV$28)),0,(INDEX(INDIRECT(ES178),$E178,$F178))-INDEX(INDIRECT(ES178),1,EV$28))*(10-INDEX(INDIRECT("times"&amp;EQ$2),$F178,EV$28))/10</f>
        <v>0</v>
      </c>
      <c r="EW178" s="63">
        <f ca="1">IF(OR(INDEX(INDIRECT("times"&amp;EQ$2),$F178,EW$28)&gt;10,INDEX(INDIRECT(ES178),$E178,$F178)="",INDEX(INDIRECT(ES178),$E178,$F178)&gt;=INDEX(INDIRECT(ES178),1,EW$28)),0,(INDEX(INDIRECT(ES178),$E178,$F178))-INDEX(INDIRECT(ES178),1,EW$28))*(10-INDEX(INDIRECT("times"&amp;EQ$2),$F178,EW$28))/10</f>
        <v>0</v>
      </c>
      <c r="EX178" s="63">
        <f ca="1">IF(OR(INDEX(INDIRECT("times"&amp;EQ$2),$F178,EX$28)&gt;10,INDEX(INDIRECT(ES178),$E178,$F178)="",INDEX(INDIRECT(ES178),$E178,$F178)&gt;=INDEX(INDIRECT(ES178),1,EX$28)),0,(INDEX(INDIRECT(ES178),$E178,$F178))-INDEX(INDIRECT(ES178),1,EX$28))*(10-INDEX(INDIRECT("times"&amp;EQ$2),$F178,EX$28))/10</f>
        <v>0</v>
      </c>
      <c r="EY178" s="63">
        <f ca="1">IF(OR(INDEX(INDIRECT("times"&amp;EQ$2),$F178,EY$28)&gt;10,INDEX(INDIRECT(ES178),$E178,$F178)="",INDEX(INDIRECT(ES178),$E178,$F178)&gt;=INDEX(INDIRECT(ES178),1,EY$28)),0,(INDEX(INDIRECT(ES178),$E178,$F178))-INDEX(INDIRECT(ES178),1,EY$28))*(10-INDEX(INDIRECT("times"&amp;EQ$2),$F178,EY$28))/10</f>
        <v>0</v>
      </c>
      <c r="EZ178" s="63">
        <f ca="1">IF(OR(INDEX(INDIRECT("times"&amp;EQ$2),$F178,EZ$28)&gt;10,INDEX(INDIRECT(ES178),$E178,$F178)="",INDEX(INDIRECT(ES178),$E178,$F178)&gt;=INDEX(INDIRECT(ES178),1,EZ$28)),0,(INDEX(INDIRECT(ES178),$E178,$F178))-INDEX(INDIRECT(ES178),1,EZ$28))*(10-INDEX(INDIRECT("times"&amp;EQ$2),$F178,EZ$28))/10</f>
        <v>0</v>
      </c>
      <c r="FA178" s="63">
        <f ca="1">IF(OR(INDEX(INDIRECT("times"&amp;EQ$2),$F178,FA$28)&gt;10,INDEX(INDIRECT(ES178),$E178,$F178)="",INDEX(INDIRECT(ES178),$E178,$F178)&gt;=INDEX(INDIRECT(ES178),1,FA$28)),0,(INDEX(INDIRECT(ES178),$E178,$F178))-INDEX(INDIRECT(ES178),1,FA$28))*(10-INDEX(INDIRECT("times"&amp;EQ$2),$F178,FA$28))/10</f>
        <v>0</v>
      </c>
      <c r="FB178" s="63">
        <f ca="1">IF(OR(INDEX(INDIRECT("times"&amp;EQ$2),$F178,FB$28)&gt;10,INDEX(INDIRECT(ES178),$E178,$F178)="",INDEX(INDIRECT(ES178),$E178,$F178)&gt;=INDEX(INDIRECT(ES178),1,FB$28)),0,(INDEX(INDIRECT(ES178),$E178,$F178))-INDEX(INDIRECT(ES178),1,FB$28))*(10-INDEX(INDIRECT("times"&amp;EQ$2),$F178,FB$28))/10</f>
        <v>0</v>
      </c>
      <c r="FC178" s="63">
        <f ca="1">IF(OR(INDEX(INDIRECT("times"&amp;EQ$2),$F178,FC$28)&gt;10,INDEX(INDIRECT(ES178),$E178,$F178)="",INDEX(INDIRECT(ES178),$E178,$F178)&gt;=INDEX(INDIRECT(ES178),1,FC$28)),0,(INDEX(INDIRECT(ES178),$E178,$F178))-INDEX(INDIRECT(ES178),1,FC$28))*(10-INDEX(INDIRECT("times"&amp;EQ$2),$F178,FC$28))/10</f>
        <v>0</v>
      </c>
      <c r="FD178" s="63">
        <f ca="1">IF(OR(INDEX(INDIRECT("times"&amp;EQ$2),$F178,FD$28)&gt;10,INDEX(INDIRECT(ES178),$E178,$F178)="",INDEX(INDIRECT(ES178),$E178,$F178)&gt;=INDEX(INDIRECT(ES178),1,FD$28)),0,(INDEX(INDIRECT(ES178),$E178,$F178))-INDEX(INDIRECT(ES178),1,FD$28))*(10-INDEX(INDIRECT("times"&amp;EQ$2),$F178,FD$28))/10</f>
        <v>0</v>
      </c>
      <c r="FE178" s="63">
        <f ca="1">IF(OR(INDEX(INDIRECT("times"&amp;EQ$2),$F178,FE$28)&gt;10,INDEX(INDIRECT(ES178),$E178,$F178)="",INDEX(INDIRECT(ES178),$E178,$F178)&gt;=INDEX(INDIRECT(ES178),1,FE$28)),0,(INDEX(INDIRECT(ES178),$E178,$F178))-INDEX(INDIRECT(ES178),1,FE$28))*(10-INDEX(INDIRECT("times"&amp;EQ$2),$F178,FE$28))/10</f>
        <v>0</v>
      </c>
      <c r="FF178" s="63">
        <f ca="1">IF(OR(INDEX(INDIRECT("times"&amp;EQ$2),$F178,FF$28)&gt;10,INDEX(INDIRECT(ES178),$E178,$F178)="",INDEX(INDIRECT(ES178),$E178,$F178)&gt;=INDEX(INDIRECT(ES178),1,FF$28)),0,(INDEX(INDIRECT(ES178),$E178,$F178))-INDEX(INDIRECT(ES178),1,FF$28))*(10-INDEX(INDIRECT("times"&amp;EQ$2),$F178,FF$28))/10</f>
        <v>0</v>
      </c>
      <c r="FG178" s="63">
        <f ca="1">IF(OR(INDEX(INDIRECT("times"&amp;EQ$2),$F178,FG$28)&gt;10,INDEX(INDIRECT(ES178),$E178,$F178)="",INDEX(INDIRECT(ES178),$E178,$F178)&gt;=INDEX(INDIRECT(ES178),1,FG$28)),0,(INDEX(INDIRECT(ES178),$E178,$F178))-INDEX(INDIRECT(ES178),1,FG$28))*(10-INDEX(INDIRECT("times"&amp;EQ$2),$F178,FG$28))/10</f>
        <v>0</v>
      </c>
      <c r="FH178" s="63">
        <f ca="1">IF(OR(INDEX(INDIRECT("times"&amp;EQ$2),$F178,FH$28)&gt;10,INDEX(INDIRECT(ES178),$E178,$F178)="",INDEX(INDIRECT(ES178),$E178,$F178)&gt;=INDEX(INDIRECT(ES178),1,FH$28)),0,(INDEX(INDIRECT(ES178),$E178,$F178))-INDEX(INDIRECT(ES178),1,FH$28))*(10-INDEX(INDIRECT("times"&amp;EQ$2),$F178,FH$28))/10</f>
        <v>0</v>
      </c>
      <c r="FI178" s="63">
        <f ca="1">IF(OR(INDEX(INDIRECT("times"&amp;EQ$2),$F178,FI$28)&gt;10,INDEX(INDIRECT(ES178),$E178,$F178)="",INDEX(INDIRECT(ES178),$E178,$F178)&gt;=INDEX(INDIRECT(ES178),1,FI$28)),0,(INDEX(INDIRECT(ES178),$E178,$F178))-INDEX(INDIRECT(ES178),1,FI$28))*(10-INDEX(INDIRECT("times"&amp;EQ$2),$F178,FI$28))/10</f>
        <v>0</v>
      </c>
      <c r="FJ178" s="63">
        <f ca="1">IF(OR(INDEX(INDIRECT("times"&amp;EQ$2),$F178,FJ$28)&gt;10,INDEX(INDIRECT(ES178),$E178,$F178)="",INDEX(INDIRECT(ES178),$E178,$F178)&gt;=INDEX(INDIRECT(ES178),1,FJ$28)),0,(INDEX(INDIRECT(ES178),$E178,$F178))-INDEX(INDIRECT(ES178),1,FJ$28))*(10-INDEX(INDIRECT("times"&amp;EQ$2),$F178,FJ$28))/10</f>
        <v>0</v>
      </c>
      <c r="FK178" s="63">
        <f ca="1">IF(OR(INDEX(INDIRECT("times"&amp;EQ$2),$F178,FK$28)&gt;10,INDEX(INDIRECT(ES178),$E178,$F178)="",INDEX(INDIRECT(ES178),$E178,$F178)&gt;=INDEX(INDIRECT(ES178),1,FK$28)),0,(INDEX(INDIRECT(ES178),$E178,$F178))-INDEX(INDIRECT(ES178),1,FK$28))*(10-INDEX(INDIRECT("times"&amp;EQ$2),$F178,FK$28))/10</f>
        <v>0</v>
      </c>
      <c r="FL178" s="63">
        <f ca="1">IF(OR(INDEX(INDIRECT("times"&amp;EQ$2),$F178,FL$28)&gt;10,INDEX(INDIRECT(ES178),$E178,$F178)="",INDEX(INDIRECT(ES178),$E178,$F178)&gt;=INDEX(INDIRECT(ES178),1,FL$28)),0,(INDEX(INDIRECT(ES178),$E178,$F178))-INDEX(INDIRECT(ES178),1,FL$28))*(10-INDEX(INDIRECT("times"&amp;EQ$2),$F178,FL$28))/10</f>
        <v>0</v>
      </c>
      <c r="FM178" s="63">
        <f ca="1">IF(OR(INDEX(INDIRECT("times"&amp;EQ$2),$F178,FM$28)&gt;10,INDEX(INDIRECT(ES178),$E178,$F178)="",INDEX(INDIRECT(ES178),$E178,$F178)&gt;=INDEX(INDIRECT(ES178),1,FM$28)),0,(INDEX(INDIRECT(ES178),$E178,$F178))-INDEX(INDIRECT(ES178),1,FM$28))*(10-INDEX(INDIRECT("times"&amp;EQ$2),$F178,FM$28))/10</f>
        <v>0</v>
      </c>
      <c r="FN178" s="63">
        <f ca="1">IF(OR(INDEX(INDIRECT("times"&amp;EQ$2),$F178,FN$28)&gt;10,INDEX(INDIRECT(ES178),$E178,$F178)="",INDEX(INDIRECT(ES178),$E178,$F178)&gt;=INDEX(INDIRECT(ES178),1,FN$28)),0,(INDEX(INDIRECT(ES178),$E178,$F178))-INDEX(INDIRECT(ES178),1,FN$28))*(10-INDEX(INDIRECT("times"&amp;EQ$2),$F178,FN$28))/10</f>
        <v>0</v>
      </c>
      <c r="FO178" s="63">
        <f ca="1">IF(OR(INDEX(INDIRECT("times"&amp;EQ$2),$F178,FO$28)&gt;10,INDEX(INDIRECT(ES178),$E178,$F178)="",INDEX(INDIRECT(ES178),$E178,$F178)&gt;=INDEX(INDIRECT(ES178),1,FO$28)),0,(INDEX(INDIRECT(ES178),$E178,$F178))-INDEX(INDIRECT(ES178),1,FO$28))*(10-INDEX(INDIRECT("times"&amp;EQ$2),$F178,FO$28))/10</f>
        <v>0</v>
      </c>
      <c r="FP178" s="64">
        <f ca="1">IF(OR(INDEX(INDIRECT("times"&amp;EQ$2),$F178,FP$28)&gt;10,INDEX(INDIRECT(ES178),$E178,$F178)="",INDEX(INDIRECT(ES178),$E178,$F178)&gt;=INDEX(INDIRECT(ES178),1,FP$28)),0,(INDEX(INDIRECT(ES178),$E178,$F178))-INDEX(INDIRECT(ES178),1,FP$28))*(10-INDEX(INDIRECT("times"&amp;EQ$2),$F178,FP$28))/10</f>
        <v>0</v>
      </c>
      <c r="FQ178" s="201">
        <v>10</v>
      </c>
      <c r="FS178" s="18" t="s">
        <v>219</v>
      </c>
      <c r="FT178" s="122">
        <f>FS131</f>
        <v>1</v>
      </c>
      <c r="FU178" s="122" t="str">
        <f>FS132</f>
        <v>shop65</v>
      </c>
      <c r="FV178" s="210" t="str">
        <f t="shared" si="604"/>
        <v>core1_shop65</v>
      </c>
      <c r="FW178" s="122">
        <v>5</v>
      </c>
      <c r="FX178" s="33">
        <v>10</v>
      </c>
      <c r="FY178" s="62">
        <f ca="1">IF(OR(INDEX(INDIRECT("times"&amp;FT$2),$F178,FY$28)&gt;10,INDEX(INDIRECT(FV178),$E178,$F178)="",INDEX(INDIRECT(FV178),$E178,$F178)&gt;=INDEX(INDIRECT(FV178),1,FY$28)),0,(INDEX(INDIRECT(FV178),$E178,$F178))-INDEX(INDIRECT(FV178),1,FY$28))*(10-INDEX(INDIRECT("times"&amp;FT$2),$F178,FY$28))/10</f>
        <v>0</v>
      </c>
      <c r="FZ178" s="63">
        <f ca="1">IF(OR(INDEX(INDIRECT("times"&amp;FT$2),$F178,FZ$28)&gt;10,INDEX(INDIRECT(FV178),$E178,$F178)="",INDEX(INDIRECT(FV178),$E178,$F178)&gt;=INDEX(INDIRECT(FV178),1,FZ$28)),0,(INDEX(INDIRECT(FV178),$E178,$F178))-INDEX(INDIRECT(FV178),1,FZ$28))*(10-INDEX(INDIRECT("times"&amp;FT$2),$F178,FZ$28))/10</f>
        <v>0</v>
      </c>
      <c r="GA178" s="63">
        <f ca="1">IF(OR(INDEX(INDIRECT("times"&amp;FT$2),$F178,GA$28)&gt;10,INDEX(INDIRECT(FV178),$E178,$F178)="",INDEX(INDIRECT(FV178),$E178,$F178)&gt;=INDEX(INDIRECT(FV178),1,GA$28)),0,(INDEX(INDIRECT(FV178),$E178,$F178))-INDEX(INDIRECT(FV178),1,GA$28))*(10-INDEX(INDIRECT("times"&amp;FT$2),$F178,GA$28))/10</f>
        <v>0</v>
      </c>
      <c r="GB178" s="63">
        <f ca="1">IF(OR(INDEX(INDIRECT("times"&amp;FT$2),$F178,GB$28)&gt;10,INDEX(INDIRECT(FV178),$E178,$F178)="",INDEX(INDIRECT(FV178),$E178,$F178)&gt;=INDEX(INDIRECT(FV178),1,GB$28)),0,(INDEX(INDIRECT(FV178),$E178,$F178))-INDEX(INDIRECT(FV178),1,GB$28))*(10-INDEX(INDIRECT("times"&amp;FT$2),$F178,GB$28))/10</f>
        <v>0</v>
      </c>
      <c r="GC178" s="63">
        <f ca="1">IF(OR(INDEX(INDIRECT("times"&amp;FT$2),$F178,GC$28)&gt;10,INDEX(INDIRECT(FV178),$E178,$F178)="",INDEX(INDIRECT(FV178),$E178,$F178)&gt;=INDEX(INDIRECT(FV178),1,GC$28)),0,(INDEX(INDIRECT(FV178),$E178,$F178))-INDEX(INDIRECT(FV178),1,GC$28))*(10-INDEX(INDIRECT("times"&amp;FT$2),$F178,GC$28))/10</f>
        <v>0</v>
      </c>
      <c r="GD178" s="63">
        <f ca="1">IF(OR(INDEX(INDIRECT("times"&amp;FT$2),$F178,GD$28)&gt;10,INDEX(INDIRECT(FV178),$E178,$F178)="",INDEX(INDIRECT(FV178),$E178,$F178)&gt;=INDEX(INDIRECT(FV178),1,GD$28)),0,(INDEX(INDIRECT(FV178),$E178,$F178))-INDEX(INDIRECT(FV178),1,GD$28))*(10-INDEX(INDIRECT("times"&amp;FT$2),$F178,GD$28))/10</f>
        <v>0</v>
      </c>
      <c r="GE178" s="63">
        <f ca="1">IF(OR(INDEX(INDIRECT("times"&amp;FT$2),$F178,GE$28)&gt;10,INDEX(INDIRECT(FV178),$E178,$F178)="",INDEX(INDIRECT(FV178),$E178,$F178)&gt;=INDEX(INDIRECT(FV178),1,GE$28)),0,(INDEX(INDIRECT(FV178),$E178,$F178))-INDEX(INDIRECT(FV178),1,GE$28))*(10-INDEX(INDIRECT("times"&amp;FT$2),$F178,GE$28))/10</f>
        <v>0</v>
      </c>
      <c r="GF178" s="63">
        <f ca="1">IF(OR(INDEX(INDIRECT("times"&amp;FT$2),$F178,GF$28)&gt;10,INDEX(INDIRECT(FV178),$E178,$F178)="",INDEX(INDIRECT(FV178),$E178,$F178)&gt;=INDEX(INDIRECT(FV178),1,GF$28)),0,(INDEX(INDIRECT(FV178),$E178,$F178))-INDEX(INDIRECT(FV178),1,GF$28))*(10-INDEX(INDIRECT("times"&amp;FT$2),$F178,GF$28))/10</f>
        <v>0</v>
      </c>
      <c r="GG178" s="63">
        <f ca="1">IF(OR(INDEX(INDIRECT("times"&amp;FT$2),$F178,GG$28)&gt;10,INDEX(INDIRECT(FV178),$E178,$F178)="",INDEX(INDIRECT(FV178),$E178,$F178)&gt;=INDEX(INDIRECT(FV178),1,GG$28)),0,(INDEX(INDIRECT(FV178),$E178,$F178))-INDEX(INDIRECT(FV178),1,GG$28))*(10-INDEX(INDIRECT("times"&amp;FT$2),$F178,GG$28))/10</f>
        <v>0</v>
      </c>
      <c r="GH178" s="63">
        <f ca="1">IF(OR(INDEX(INDIRECT("times"&amp;FT$2),$F178,GH$28)&gt;10,INDEX(INDIRECT(FV178),$E178,$F178)="",INDEX(INDIRECT(FV178),$E178,$F178)&gt;=INDEX(INDIRECT(FV178),1,GH$28)),0,(INDEX(INDIRECT(FV178),$E178,$F178))-INDEX(INDIRECT(FV178),1,GH$28))*(10-INDEX(INDIRECT("times"&amp;FT$2),$F178,GH$28))/10</f>
        <v>0</v>
      </c>
      <c r="GI178" s="63">
        <f ca="1">IF(OR(INDEX(INDIRECT("times"&amp;FT$2),$F178,GI$28)&gt;10,INDEX(INDIRECT(FV178),$E178,$F178)="",INDEX(INDIRECT(FV178),$E178,$F178)&gt;=INDEX(INDIRECT(FV178),1,GI$28)),0,(INDEX(INDIRECT(FV178),$E178,$F178))-INDEX(INDIRECT(FV178),1,GI$28))*(10-INDEX(INDIRECT("times"&amp;FT$2),$F178,GI$28))/10</f>
        <v>0</v>
      </c>
      <c r="GJ178" s="63">
        <f ca="1">IF(OR(INDEX(INDIRECT("times"&amp;FT$2),$F178,GJ$28)&gt;10,INDEX(INDIRECT(FV178),$E178,$F178)="",INDEX(INDIRECT(FV178),$E178,$F178)&gt;=INDEX(INDIRECT(FV178),1,GJ$28)),0,(INDEX(INDIRECT(FV178),$E178,$F178))-INDEX(INDIRECT(FV178),1,GJ$28))*(10-INDEX(INDIRECT("times"&amp;FT$2),$F178,GJ$28))/10</f>
        <v>0</v>
      </c>
      <c r="GK178" s="63">
        <f ca="1">IF(OR(INDEX(INDIRECT("times"&amp;FT$2),$F178,GK$28)&gt;10,INDEX(INDIRECT(FV178),$E178,$F178)="",INDEX(INDIRECT(FV178),$E178,$F178)&gt;=INDEX(INDIRECT(FV178),1,GK$28)),0,(INDEX(INDIRECT(FV178),$E178,$F178))-INDEX(INDIRECT(FV178),1,GK$28))*(10-INDEX(INDIRECT("times"&amp;FT$2),$F178,GK$28))/10</f>
        <v>0</v>
      </c>
      <c r="GL178" s="63">
        <f ca="1">IF(OR(INDEX(INDIRECT("times"&amp;FT$2),$F178,GL$28)&gt;10,INDEX(INDIRECT(FV178),$E178,$F178)="",INDEX(INDIRECT(FV178),$E178,$F178)&gt;=INDEX(INDIRECT(FV178),1,GL$28)),0,(INDEX(INDIRECT(FV178),$E178,$F178))-INDEX(INDIRECT(FV178),1,GL$28))*(10-INDEX(INDIRECT("times"&amp;FT$2),$F178,GL$28))/10</f>
        <v>0</v>
      </c>
      <c r="GM178" s="63">
        <f ca="1">IF(OR(INDEX(INDIRECT("times"&amp;FT$2),$F178,GM$28)&gt;10,INDEX(INDIRECT(FV178),$E178,$F178)="",INDEX(INDIRECT(FV178),$E178,$F178)&gt;=INDEX(INDIRECT(FV178),1,GM$28)),0,(INDEX(INDIRECT(FV178),$E178,$F178))-INDEX(INDIRECT(FV178),1,GM$28))*(10-INDEX(INDIRECT("times"&amp;FT$2),$F178,GM$28))/10</f>
        <v>0</v>
      </c>
      <c r="GN178" s="63">
        <f ca="1">IF(OR(INDEX(INDIRECT("times"&amp;FT$2),$F178,GN$28)&gt;10,INDEX(INDIRECT(FV178),$E178,$F178)="",INDEX(INDIRECT(FV178),$E178,$F178)&gt;=INDEX(INDIRECT(FV178),1,GN$28)),0,(INDEX(INDIRECT(FV178),$E178,$F178))-INDEX(INDIRECT(FV178),1,GN$28))*(10-INDEX(INDIRECT("times"&amp;FT$2),$F178,GN$28))/10</f>
        <v>0</v>
      </c>
      <c r="GO178" s="63">
        <f ca="1">IF(OR(INDEX(INDIRECT("times"&amp;FT$2),$F178,GO$28)&gt;10,INDEX(INDIRECT(FV178),$E178,$F178)="",INDEX(INDIRECT(FV178),$E178,$F178)&gt;=INDEX(INDIRECT(FV178),1,GO$28)),0,(INDEX(INDIRECT(FV178),$E178,$F178))-INDEX(INDIRECT(FV178),1,GO$28))*(10-INDEX(INDIRECT("times"&amp;FT$2),$F178,GO$28))/10</f>
        <v>0</v>
      </c>
      <c r="GP178" s="63">
        <f ca="1">IF(OR(INDEX(INDIRECT("times"&amp;FT$2),$F178,GP$28)&gt;10,INDEX(INDIRECT(FV178),$E178,$F178)="",INDEX(INDIRECT(FV178),$E178,$F178)&gt;=INDEX(INDIRECT(FV178),1,GP$28)),0,(INDEX(INDIRECT(FV178),$E178,$F178))-INDEX(INDIRECT(FV178),1,GP$28))*(10-INDEX(INDIRECT("times"&amp;FT$2),$F178,GP$28))/10</f>
        <v>0</v>
      </c>
      <c r="GQ178" s="63">
        <f ca="1">IF(OR(INDEX(INDIRECT("times"&amp;FT$2),$F178,GQ$28)&gt;10,INDEX(INDIRECT(FV178),$E178,$F178)="",INDEX(INDIRECT(FV178),$E178,$F178)&gt;=INDEX(INDIRECT(FV178),1,GQ$28)),0,(INDEX(INDIRECT(FV178),$E178,$F178))-INDEX(INDIRECT(FV178),1,GQ$28))*(10-INDEX(INDIRECT("times"&amp;FT$2),$F178,GQ$28))/10</f>
        <v>0</v>
      </c>
      <c r="GR178" s="63">
        <f ca="1">IF(OR(INDEX(INDIRECT("times"&amp;FT$2),$F178,GR$28)&gt;10,INDEX(INDIRECT(FV178),$E178,$F178)="",INDEX(INDIRECT(FV178),$E178,$F178)&gt;=INDEX(INDIRECT(FV178),1,GR$28)),0,(INDEX(INDIRECT(FV178),$E178,$F178))-INDEX(INDIRECT(FV178),1,GR$28))*(10-INDEX(INDIRECT("times"&amp;FT$2),$F178,GR$28))/10</f>
        <v>0</v>
      </c>
      <c r="GS178" s="64">
        <f ca="1">IF(OR(INDEX(INDIRECT("times"&amp;FT$2),$F178,GS$28)&gt;10,INDEX(INDIRECT(FV178),$E178,$F178)="",INDEX(INDIRECT(FV178),$E178,$F178)&gt;=INDEX(INDIRECT(FV178),1,GS$28)),0,(INDEX(INDIRECT(FV178),$E178,$F178))-INDEX(INDIRECT(FV178),1,GS$28))*(10-INDEX(INDIRECT("times"&amp;FT$2),$F178,GS$28))/10</f>
        <v>0</v>
      </c>
      <c r="GT178" s="201">
        <v>10</v>
      </c>
      <c r="GV178" s="18" t="s">
        <v>219</v>
      </c>
      <c r="GW178" s="122">
        <f>GV131</f>
        <v>1</v>
      </c>
      <c r="GX178" s="122" t="str">
        <f>GV132</f>
        <v>lei65</v>
      </c>
      <c r="GY178" s="210" t="str">
        <f t="shared" si="605"/>
        <v>core1_lei65</v>
      </c>
      <c r="GZ178" s="122">
        <v>5</v>
      </c>
      <c r="HA178" s="33">
        <v>10</v>
      </c>
      <c r="HB178" s="62">
        <f ca="1">IF(OR(INDEX(INDIRECT("times"&amp;GW$2),$F178,HB$28)&gt;10,INDEX(INDIRECT(GY178),$E178,$F178)="",INDEX(INDIRECT(GY178),$E178,$F178)&gt;=INDEX(INDIRECT(GY178),1,HB$28)),0,(INDEX(INDIRECT(GY178),$E178,$F178))-INDEX(INDIRECT(GY178),1,HB$28))*(10-INDEX(INDIRECT("times"&amp;GW$2),$F178,HB$28))/10</f>
        <v>0</v>
      </c>
      <c r="HC178" s="63">
        <f ca="1">IF(OR(INDEX(INDIRECT("times"&amp;GW$2),$F178,HC$28)&gt;10,INDEX(INDIRECT(GY178),$E178,$F178)="",INDEX(INDIRECT(GY178),$E178,$F178)&gt;=INDEX(INDIRECT(GY178),1,HC$28)),0,(INDEX(INDIRECT(GY178),$E178,$F178))-INDEX(INDIRECT(GY178),1,HC$28))*(10-INDEX(INDIRECT("times"&amp;GW$2),$F178,HC$28))/10</f>
        <v>0</v>
      </c>
      <c r="HD178" s="63">
        <f ca="1">IF(OR(INDEX(INDIRECT("times"&amp;GW$2),$F178,HD$28)&gt;10,INDEX(INDIRECT(GY178),$E178,$F178)="",INDEX(INDIRECT(GY178),$E178,$F178)&gt;=INDEX(INDIRECT(GY178),1,HD$28)),0,(INDEX(INDIRECT(GY178),$E178,$F178))-INDEX(INDIRECT(GY178),1,HD$28))*(10-INDEX(INDIRECT("times"&amp;GW$2),$F178,HD$28))/10</f>
        <v>0</v>
      </c>
      <c r="HE178" s="63">
        <f ca="1">IF(OR(INDEX(INDIRECT("times"&amp;GW$2),$F178,HE$28)&gt;10,INDEX(INDIRECT(GY178),$E178,$F178)="",INDEX(INDIRECT(GY178),$E178,$F178)&gt;=INDEX(INDIRECT(GY178),1,HE$28)),0,(INDEX(INDIRECT(GY178),$E178,$F178))-INDEX(INDIRECT(GY178),1,HE$28))*(10-INDEX(INDIRECT("times"&amp;GW$2),$F178,HE$28))/10</f>
        <v>0</v>
      </c>
      <c r="HF178" s="63">
        <f ca="1">IF(OR(INDEX(INDIRECT("times"&amp;GW$2),$F178,HF$28)&gt;10,INDEX(INDIRECT(GY178),$E178,$F178)="",INDEX(INDIRECT(GY178),$E178,$F178)&gt;=INDEX(INDIRECT(GY178),1,HF$28)),0,(INDEX(INDIRECT(GY178),$E178,$F178))-INDEX(INDIRECT(GY178),1,HF$28))*(10-INDEX(INDIRECT("times"&amp;GW$2),$F178,HF$28))/10</f>
        <v>0</v>
      </c>
      <c r="HG178" s="63">
        <f ca="1">IF(OR(INDEX(INDIRECT("times"&amp;GW$2),$F178,HG$28)&gt;10,INDEX(INDIRECT(GY178),$E178,$F178)="",INDEX(INDIRECT(GY178),$E178,$F178)&gt;=INDEX(INDIRECT(GY178),1,HG$28)),0,(INDEX(INDIRECT(GY178),$E178,$F178))-INDEX(INDIRECT(GY178),1,HG$28))*(10-INDEX(INDIRECT("times"&amp;GW$2),$F178,HG$28))/10</f>
        <v>0</v>
      </c>
      <c r="HH178" s="63">
        <f ca="1">IF(OR(INDEX(INDIRECT("times"&amp;GW$2),$F178,HH$28)&gt;10,INDEX(INDIRECT(GY178),$E178,$F178)="",INDEX(INDIRECT(GY178),$E178,$F178)&gt;=INDEX(INDIRECT(GY178),1,HH$28)),0,(INDEX(INDIRECT(GY178),$E178,$F178))-INDEX(INDIRECT(GY178),1,HH$28))*(10-INDEX(INDIRECT("times"&amp;GW$2),$F178,HH$28))/10</f>
        <v>0</v>
      </c>
      <c r="HI178" s="63">
        <f ca="1">IF(OR(INDEX(INDIRECT("times"&amp;GW$2),$F178,HI$28)&gt;10,INDEX(INDIRECT(GY178),$E178,$F178)="",INDEX(INDIRECT(GY178),$E178,$F178)&gt;=INDEX(INDIRECT(GY178),1,HI$28)),0,(INDEX(INDIRECT(GY178),$E178,$F178))-INDEX(INDIRECT(GY178),1,HI$28))*(10-INDEX(INDIRECT("times"&amp;GW$2),$F178,HI$28))/10</f>
        <v>0</v>
      </c>
      <c r="HJ178" s="63">
        <f ca="1">IF(OR(INDEX(INDIRECT("times"&amp;GW$2),$F178,HJ$28)&gt;10,INDEX(INDIRECT(GY178),$E178,$F178)="",INDEX(INDIRECT(GY178),$E178,$F178)&gt;=INDEX(INDIRECT(GY178),1,HJ$28)),0,(INDEX(INDIRECT(GY178),$E178,$F178))-INDEX(INDIRECT(GY178),1,HJ$28))*(10-INDEX(INDIRECT("times"&amp;GW$2),$F178,HJ$28))/10</f>
        <v>0</v>
      </c>
      <c r="HK178" s="63">
        <f ca="1">IF(OR(INDEX(INDIRECT("times"&amp;GW$2),$F178,HK$28)&gt;10,INDEX(INDIRECT(GY178),$E178,$F178)="",INDEX(INDIRECT(GY178),$E178,$F178)&gt;=INDEX(INDIRECT(GY178),1,HK$28)),0,(INDEX(INDIRECT(GY178),$E178,$F178))-INDEX(INDIRECT(GY178),1,HK$28))*(10-INDEX(INDIRECT("times"&amp;GW$2),$F178,HK$28))/10</f>
        <v>0</v>
      </c>
      <c r="HL178" s="63">
        <f ca="1">IF(OR(INDEX(INDIRECT("times"&amp;GW$2),$F178,HL$28)&gt;10,INDEX(INDIRECT(GY178),$E178,$F178)="",INDEX(INDIRECT(GY178),$E178,$F178)&gt;=INDEX(INDIRECT(GY178),1,HL$28)),0,(INDEX(INDIRECT(GY178),$E178,$F178))-INDEX(INDIRECT(GY178),1,HL$28))*(10-INDEX(INDIRECT("times"&amp;GW$2),$F178,HL$28))/10</f>
        <v>0</v>
      </c>
      <c r="HM178" s="63">
        <f ca="1">IF(OR(INDEX(INDIRECT("times"&amp;GW$2),$F178,HM$28)&gt;10,INDEX(INDIRECT(GY178),$E178,$F178)="",INDEX(INDIRECT(GY178),$E178,$F178)&gt;=INDEX(INDIRECT(GY178),1,HM$28)),0,(INDEX(INDIRECT(GY178),$E178,$F178))-INDEX(INDIRECT(GY178),1,HM$28))*(10-INDEX(INDIRECT("times"&amp;GW$2),$F178,HM$28))/10</f>
        <v>0</v>
      </c>
      <c r="HN178" s="63">
        <f ca="1">IF(OR(INDEX(INDIRECT("times"&amp;GW$2),$F178,HN$28)&gt;10,INDEX(INDIRECT(GY178),$E178,$F178)="",INDEX(INDIRECT(GY178),$E178,$F178)&gt;=INDEX(INDIRECT(GY178),1,HN$28)),0,(INDEX(INDIRECT(GY178),$E178,$F178))-INDEX(INDIRECT(GY178),1,HN$28))*(10-INDEX(INDIRECT("times"&amp;GW$2),$F178,HN$28))/10</f>
        <v>0</v>
      </c>
      <c r="HO178" s="63">
        <f ca="1">IF(OR(INDEX(INDIRECT("times"&amp;GW$2),$F178,HO$28)&gt;10,INDEX(INDIRECT(GY178),$E178,$F178)="",INDEX(INDIRECT(GY178),$E178,$F178)&gt;=INDEX(INDIRECT(GY178),1,HO$28)),0,(INDEX(INDIRECT(GY178),$E178,$F178))-INDEX(INDIRECT(GY178),1,HO$28))*(10-INDEX(INDIRECT("times"&amp;GW$2),$F178,HO$28))/10</f>
        <v>0</v>
      </c>
      <c r="HP178" s="63">
        <f ca="1">IF(OR(INDEX(INDIRECT("times"&amp;GW$2),$F178,HP$28)&gt;10,INDEX(INDIRECT(GY178),$E178,$F178)="",INDEX(INDIRECT(GY178),$E178,$F178)&gt;=INDEX(INDIRECT(GY178),1,HP$28)),0,(INDEX(INDIRECT(GY178),$E178,$F178))-INDEX(INDIRECT(GY178),1,HP$28))*(10-INDEX(INDIRECT("times"&amp;GW$2),$F178,HP$28))/10</f>
        <v>0</v>
      </c>
      <c r="HQ178" s="63">
        <f ca="1">IF(OR(INDEX(INDIRECT("times"&amp;GW$2),$F178,HQ$28)&gt;10,INDEX(INDIRECT(GY178),$E178,$F178)="",INDEX(INDIRECT(GY178),$E178,$F178)&gt;=INDEX(INDIRECT(GY178),1,HQ$28)),0,(INDEX(INDIRECT(GY178),$E178,$F178))-INDEX(INDIRECT(GY178),1,HQ$28))*(10-INDEX(INDIRECT("times"&amp;GW$2),$F178,HQ$28))/10</f>
        <v>0</v>
      </c>
      <c r="HR178" s="63">
        <f ca="1">IF(OR(INDEX(INDIRECT("times"&amp;GW$2),$F178,HR$28)&gt;10,INDEX(INDIRECT(GY178),$E178,$F178)="",INDEX(INDIRECT(GY178),$E178,$F178)&gt;=INDEX(INDIRECT(GY178),1,HR$28)),0,(INDEX(INDIRECT(GY178),$E178,$F178))-INDEX(INDIRECT(GY178),1,HR$28))*(10-INDEX(INDIRECT("times"&amp;GW$2),$F178,HR$28))/10</f>
        <v>0</v>
      </c>
      <c r="HS178" s="63">
        <f ca="1">IF(OR(INDEX(INDIRECT("times"&amp;GW$2),$F178,HS$28)&gt;10,INDEX(INDIRECT(GY178),$E178,$F178)="",INDEX(INDIRECT(GY178),$E178,$F178)&gt;=INDEX(INDIRECT(GY178),1,HS$28)),0,(INDEX(INDIRECT(GY178),$E178,$F178))-INDEX(INDIRECT(GY178),1,HS$28))*(10-INDEX(INDIRECT("times"&amp;GW$2),$F178,HS$28))/10</f>
        <v>0</v>
      </c>
      <c r="HT178" s="63">
        <f ca="1">IF(OR(INDEX(INDIRECT("times"&amp;GW$2),$F178,HT$28)&gt;10,INDEX(INDIRECT(GY178),$E178,$F178)="",INDEX(INDIRECT(GY178),$E178,$F178)&gt;=INDEX(INDIRECT(GY178),1,HT$28)),0,(INDEX(INDIRECT(GY178),$E178,$F178))-INDEX(INDIRECT(GY178),1,HT$28))*(10-INDEX(INDIRECT("times"&amp;GW$2),$F178,HT$28))/10</f>
        <v>0</v>
      </c>
      <c r="HU178" s="63">
        <f ca="1">IF(OR(INDEX(INDIRECT("times"&amp;GW$2),$F178,HU$28)&gt;10,INDEX(INDIRECT(GY178),$E178,$F178)="",INDEX(INDIRECT(GY178),$E178,$F178)&gt;=INDEX(INDIRECT(GY178),1,HU$28)),0,(INDEX(INDIRECT(GY178),$E178,$F178))-INDEX(INDIRECT(GY178),1,HU$28))*(10-INDEX(INDIRECT("times"&amp;GW$2),$F178,HU$28))/10</f>
        <v>0</v>
      </c>
      <c r="HV178" s="64">
        <f ca="1">IF(OR(INDEX(INDIRECT("times"&amp;GW$2),$F178,HV$28)&gt;10,INDEX(INDIRECT(GY178),$E178,$F178)="",INDEX(INDIRECT(GY178),$E178,$F178)&gt;=INDEX(INDIRECT(GY178),1,HV$28)),0,(INDEX(INDIRECT(GY178),$E178,$F178))-INDEX(INDIRECT(GY178),1,HV$28))*(10-INDEX(INDIRECT("times"&amp;GW$2),$F178,HV$28))/10</f>
        <v>0</v>
      </c>
      <c r="HW178" s="201">
        <v>10</v>
      </c>
    </row>
    <row r="179" spans="1:231" ht="15">
      <c r="A179" s="18" t="s">
        <v>220</v>
      </c>
      <c r="B179" s="122">
        <f>A131</f>
        <v>1</v>
      </c>
      <c r="C179" s="122" t="str">
        <f>A132</f>
        <v>work1834</v>
      </c>
      <c r="D179" s="210" t="str">
        <f t="shared" si="598"/>
        <v>core1_work1834</v>
      </c>
      <c r="E179" s="122">
        <v>5</v>
      </c>
      <c r="F179" s="33">
        <v>11</v>
      </c>
      <c r="G179" s="62">
        <f ca="1">IF(OR(INDEX(INDIRECT("times"&amp;B$2),$F179,G$28)&gt;10,INDEX(INDIRECT(D179),$E179,$F179)="",INDEX(INDIRECT(D179),$E179,$F179)&gt;=INDEX(INDIRECT(D179),1,G$28)),0,(INDEX(INDIRECT(D179),$E179,$F179))-INDEX(INDIRECT(D179),1,G$28))*(10-INDEX(INDIRECT("times"&amp;B$2),$F179,G$28))/10</f>
        <v>0</v>
      </c>
      <c r="H179" s="63">
        <f ca="1">IF(OR(INDEX(INDIRECT("times"&amp;B$2),$F179,H$28)&gt;10,INDEX(INDIRECT(D179),$E179,$F179)="",INDEX(INDIRECT(D179),$E179,$F179)&gt;=INDEX(INDIRECT(D179),1,H$28)),0,(INDEX(INDIRECT(D179),$E179,$F179))-INDEX(INDIRECT(D179),1,H$28))*(10-INDEX(INDIRECT("times"&amp;B$2),$F179,H$28))/10</f>
        <v>0</v>
      </c>
      <c r="I179" s="63">
        <f ca="1">IF(OR(INDEX(INDIRECT("times"&amp;B$2),$F179,I$28)&gt;10,INDEX(INDIRECT(D179),$E179,$F179)="",INDEX(INDIRECT(D179),$E179,$F179)&gt;=INDEX(INDIRECT(D179),1,I$28)),0,(INDEX(INDIRECT(D179),$E179,$F179))-INDEX(INDIRECT(D179),1,I$28))*(10-INDEX(INDIRECT("times"&amp;B$2),$F179,I$28))/10</f>
        <v>0</v>
      </c>
      <c r="J179" s="63">
        <f ca="1">IF(OR(INDEX(INDIRECT("times"&amp;B$2),$F179,J$28)&gt;10,INDEX(INDIRECT(D179),$E179,$F179)="",INDEX(INDIRECT(D179),$E179,$F179)&gt;=INDEX(INDIRECT(D179),1,J$28)),0,(INDEX(INDIRECT(D179),$E179,$F179))-INDEX(INDIRECT(D179),1,J$28))*(10-INDEX(INDIRECT("times"&amp;B$2),$F179,J$28))/10</f>
        <v>0</v>
      </c>
      <c r="K179" s="63">
        <f ca="1">IF(OR(INDEX(INDIRECT("times"&amp;B$2),$F179,K$28)&gt;10,INDEX(INDIRECT(D179),$E179,$F179)="",INDEX(INDIRECT(D179),$E179,$F179)&gt;=INDEX(INDIRECT(D179),1,K$28)),0,(INDEX(INDIRECT(D179),$E179,$F179))-INDEX(INDIRECT(D179),1,K$28))*(10-INDEX(INDIRECT("times"&amp;B$2),$F179,K$28))/10</f>
        <v>0</v>
      </c>
      <c r="L179" s="63">
        <f ca="1">IF(OR(INDEX(INDIRECT("times"&amp;B$2),$F179,L$28)&gt;10,INDEX(INDIRECT(D179),$E179,$F179)="",INDEX(INDIRECT(D179),$E179,$F179)&gt;=INDEX(INDIRECT(D179),1,L$28)),0,(INDEX(INDIRECT(D179),$E179,$F179))-INDEX(INDIRECT(D179),1,L$28))*(10-INDEX(INDIRECT("times"&amp;B$2),$F179,L$28))/10</f>
        <v>0</v>
      </c>
      <c r="M179" s="63">
        <f ca="1">IF(OR(INDEX(INDIRECT("times"&amp;B$2),$F179,M$28)&gt;10,INDEX(INDIRECT(D179),$E179,$F179)="",INDEX(INDIRECT(D179),$E179,$F179)&gt;=INDEX(INDIRECT(D179),1,M$28)),0,(INDEX(INDIRECT(D179),$E179,$F179))-INDEX(INDIRECT(D179),1,M$28))*(10-INDEX(INDIRECT("times"&amp;B$2),$F179,M$28))/10</f>
        <v>0</v>
      </c>
      <c r="N179" s="63">
        <f ca="1">IF(OR(INDEX(INDIRECT("times"&amp;B$2),$F179,N$28)&gt;10,INDEX(INDIRECT(D179),$E179,$F179)="",INDEX(INDIRECT(D179),$E179,$F179)&gt;=INDEX(INDIRECT(D179),1,N$28)),0,(INDEX(INDIRECT(D179),$E179,$F179))-INDEX(INDIRECT(D179),1,N$28))*(10-INDEX(INDIRECT("times"&amp;B$2),$F179,N$28))/10</f>
        <v>0</v>
      </c>
      <c r="O179" s="63">
        <f ca="1">IF(OR(INDEX(INDIRECT("times"&amp;B$2),$F179,O$28)&gt;10,INDEX(INDIRECT(D179),$E179,$F179)="",INDEX(INDIRECT(D179),$E179,$F179)&gt;=INDEX(INDIRECT(D179),1,O$28)),0,(INDEX(INDIRECT(D179),$E179,$F179))-INDEX(INDIRECT(D179),1,O$28))*(10-INDEX(INDIRECT("times"&amp;B$2),$F179,O$28))/10</f>
        <v>0</v>
      </c>
      <c r="P179" s="63">
        <f ca="1">IF(OR(INDEX(INDIRECT("times"&amp;B$2),$F179,P$28)&gt;10,INDEX(INDIRECT(D179),$E179,$F179)="",INDEX(INDIRECT(D179),$E179,$F179)&gt;=INDEX(INDIRECT(D179),1,P$28)),0,(INDEX(INDIRECT(D179),$E179,$F179))-INDEX(INDIRECT(D179),1,P$28))*(10-INDEX(INDIRECT("times"&amp;B$2),$F179,P$28))/10</f>
        <v>0</v>
      </c>
      <c r="Q179" s="63">
        <f ca="1">IF(OR(INDEX(INDIRECT("times"&amp;B$2),$F179,Q$28)&gt;10,INDEX(INDIRECT(D179),$E179,$F179)="",INDEX(INDIRECT(D179),$E179,$F179)&gt;=INDEX(INDIRECT(D179),1,Q$28)),0,(INDEX(INDIRECT(D179),$E179,$F179))-INDEX(INDIRECT(D179),1,Q$28))*(10-INDEX(INDIRECT("times"&amp;B$2),$F179,Q$28))/10</f>
        <v>0</v>
      </c>
      <c r="R179" s="63">
        <f ca="1">IF(OR(INDEX(INDIRECT("times"&amp;B$2),$F179,R$28)&gt;10,INDEX(INDIRECT(D179),$E179,$F179)="",INDEX(INDIRECT(D179),$E179,$F179)&gt;=INDEX(INDIRECT(D179),1,R$28)),0,(INDEX(INDIRECT(D179),$E179,$F179))-INDEX(INDIRECT(D179),1,R$28))*(10-INDEX(INDIRECT("times"&amp;B$2),$F179,R$28))/10</f>
        <v>0</v>
      </c>
      <c r="S179" s="63">
        <f ca="1">IF(OR(INDEX(INDIRECT("times"&amp;B$2),$F179,S$28)&gt;10,INDEX(INDIRECT(D179),$E179,$F179)="",INDEX(INDIRECT(D179),$E179,$F179)&gt;=INDEX(INDIRECT(D179),1,S$28)),0,(INDEX(INDIRECT(D179),$E179,$F179))-INDEX(INDIRECT(D179),1,S$28))*(10-INDEX(INDIRECT("times"&amp;B$2),$F179,S$28))/10</f>
        <v>0</v>
      </c>
      <c r="T179" s="63">
        <f ca="1">IF(OR(INDEX(INDIRECT("times"&amp;B$2),$F179,T$28)&gt;10,INDEX(INDIRECT(D179),$E179,$F179)="",INDEX(INDIRECT(D179),$E179,$F179)&gt;=INDEX(INDIRECT(D179),1,T$28)),0,(INDEX(INDIRECT(D179),$E179,$F179))-INDEX(INDIRECT(D179),1,T$28))*(10-INDEX(INDIRECT("times"&amp;B$2),$F179,T$28))/10</f>
        <v>0</v>
      </c>
      <c r="U179" s="63">
        <f ca="1">IF(OR(INDEX(INDIRECT("times"&amp;B$2),$F179,U$28)&gt;10,INDEX(INDIRECT(D179),$E179,$F179)="",INDEX(INDIRECT(D179),$E179,$F179)&gt;=INDEX(INDIRECT(D179),1,U$28)),0,(INDEX(INDIRECT(D179),$E179,$F179))-INDEX(INDIRECT(D179),1,U$28))*(10-INDEX(INDIRECT("times"&amp;B$2),$F179,U$28))/10</f>
        <v>0</v>
      </c>
      <c r="V179" s="63">
        <f ca="1">IF(OR(INDEX(INDIRECT("times"&amp;B$2),$F179,V$28)&gt;10,INDEX(INDIRECT(D179),$E179,$F179)="",INDEX(INDIRECT(D179),$E179,$F179)&gt;=INDEX(INDIRECT(D179),1,V$28)),0,(INDEX(INDIRECT(D179),$E179,$F179))-INDEX(INDIRECT(D179),1,V$28))*(10-INDEX(INDIRECT("times"&amp;B$2),$F179,V$28))/10</f>
        <v>0</v>
      </c>
      <c r="W179" s="63">
        <f ca="1">IF(OR(INDEX(INDIRECT("times"&amp;B$2),$F179,W$28)&gt;10,INDEX(INDIRECT(D179),$E179,$F179)="",INDEX(INDIRECT(D179),$E179,$F179)&gt;=INDEX(INDIRECT(D179),1,W$28)),0,(INDEX(INDIRECT(D179),$E179,$F179))-INDEX(INDIRECT(D179),1,W$28))*(10-INDEX(INDIRECT("times"&amp;B$2),$F179,W$28))/10</f>
        <v>0</v>
      </c>
      <c r="X179" s="63">
        <f ca="1">IF(OR(INDEX(INDIRECT("times"&amp;B$2),$F179,X$28)&gt;10,INDEX(INDIRECT(D179),$E179,$F179)="",INDEX(INDIRECT(D179),$E179,$F179)&gt;=INDEX(INDIRECT(D179),1,X$28)),0,(INDEX(INDIRECT(D179),$E179,$F179))-INDEX(INDIRECT(D179),1,X$28))*(10-INDEX(INDIRECT("times"&amp;B$2),$F179,X$28))/10</f>
        <v>0</v>
      </c>
      <c r="Y179" s="63">
        <f ca="1">IF(OR(INDEX(INDIRECT("times"&amp;B$2),$F179,Y$28)&gt;10,INDEX(INDIRECT(D179),$E179,$F179)="",INDEX(INDIRECT(D179),$E179,$F179)&gt;=INDEX(INDIRECT(D179),1,Y$28)),0,(INDEX(INDIRECT(D179),$E179,$F179))-INDEX(INDIRECT(D179),1,Y$28))*(10-INDEX(INDIRECT("times"&amp;B$2),$F179,Y$28))/10</f>
        <v>0</v>
      </c>
      <c r="Z179" s="63">
        <f ca="1">IF(OR(INDEX(INDIRECT("times"&amp;B$2),$F179,Z$28)&gt;10,INDEX(INDIRECT(D179),$E179,$F179)="",INDEX(INDIRECT(D179),$E179,$F179)&gt;=INDEX(INDIRECT(D179),1,Z$28)),0,(INDEX(INDIRECT(D179),$E179,$F179))-INDEX(INDIRECT(D179),1,Z$28))*(10-INDEX(INDIRECT("times"&amp;B$2),$F179,Z$28))/10</f>
        <v>0</v>
      </c>
      <c r="AA179" s="64">
        <f ca="1">IF(OR(INDEX(INDIRECT("times"&amp;B$2),$F179,AA$28)&gt;10,INDEX(INDIRECT(D179),$E179,$F179)="",INDEX(INDIRECT(D179),$E179,$F179)&gt;=INDEX(INDIRECT(D179),1,AA$28)),0,(INDEX(INDIRECT(D179),$E179,$F179))-INDEX(INDIRECT(D179),1,AA$28))*(10-INDEX(INDIRECT("times"&amp;B$2),$F179,AA$28))/10</f>
        <v>0</v>
      </c>
      <c r="AB179" s="201">
        <v>11</v>
      </c>
      <c r="AD179" s="18" t="s">
        <v>220</v>
      </c>
      <c r="AE179" s="122">
        <f>AD131</f>
        <v>1</v>
      </c>
      <c r="AF179" s="122" t="str">
        <f>AD132</f>
        <v>shop1834</v>
      </c>
      <c r="AG179" s="210" t="str">
        <f t="shared" si="599"/>
        <v>core1_shop1834</v>
      </c>
      <c r="AH179" s="122">
        <v>5</v>
      </c>
      <c r="AI179" s="33">
        <v>11</v>
      </c>
      <c r="AJ179" s="62">
        <f ca="1">IF(OR(INDEX(INDIRECT("times"&amp;AE$2),$F179,AJ$28)&gt;10,INDEX(INDIRECT(AG179),$E179,$F179)="",INDEX(INDIRECT(AG179),$E179,$F179)&gt;=INDEX(INDIRECT(AG179),1,AJ$28)),0,(INDEX(INDIRECT(AG179),$E179,$F179))-INDEX(INDIRECT(AG179),1,AJ$28))*(10-INDEX(INDIRECT("times"&amp;AE$2),$F179,AJ$28))/10</f>
        <v>0</v>
      </c>
      <c r="AK179" s="63">
        <f ca="1">IF(OR(INDEX(INDIRECT("times"&amp;AE$2),$F179,AK$28)&gt;10,INDEX(INDIRECT(AG179),$E179,$F179)="",INDEX(INDIRECT(AG179),$E179,$F179)&gt;=INDEX(INDIRECT(AG179),1,AK$28)),0,(INDEX(INDIRECT(AG179),$E179,$F179))-INDEX(INDIRECT(AG179),1,AK$28))*(10-INDEX(INDIRECT("times"&amp;AE$2),$F179,AK$28))/10</f>
        <v>0</v>
      </c>
      <c r="AL179" s="63">
        <f ca="1">IF(OR(INDEX(INDIRECT("times"&amp;AE$2),$F179,AL$28)&gt;10,INDEX(INDIRECT(AG179),$E179,$F179)="",INDEX(INDIRECT(AG179),$E179,$F179)&gt;=INDEX(INDIRECT(AG179),1,AL$28)),0,(INDEX(INDIRECT(AG179),$E179,$F179))-INDEX(INDIRECT(AG179),1,AL$28))*(10-INDEX(INDIRECT("times"&amp;AE$2),$F179,AL$28))/10</f>
        <v>0</v>
      </c>
      <c r="AM179" s="63">
        <f ca="1">IF(OR(INDEX(INDIRECT("times"&amp;AE$2),$F179,AM$28)&gt;10,INDEX(INDIRECT(AG179),$E179,$F179)="",INDEX(INDIRECT(AG179),$E179,$F179)&gt;=INDEX(INDIRECT(AG179),1,AM$28)),0,(INDEX(INDIRECT(AG179),$E179,$F179))-INDEX(INDIRECT(AG179),1,AM$28))*(10-INDEX(INDIRECT("times"&amp;AE$2),$F179,AM$28))/10</f>
        <v>0</v>
      </c>
      <c r="AN179" s="63">
        <f ca="1">IF(OR(INDEX(INDIRECT("times"&amp;AE$2),$F179,AN$28)&gt;10,INDEX(INDIRECT(AG179),$E179,$F179)="",INDEX(INDIRECT(AG179),$E179,$F179)&gt;=INDEX(INDIRECT(AG179),1,AN$28)),0,(INDEX(INDIRECT(AG179),$E179,$F179))-INDEX(INDIRECT(AG179),1,AN$28))*(10-INDEX(INDIRECT("times"&amp;AE$2),$F179,AN$28))/10</f>
        <v>0</v>
      </c>
      <c r="AO179" s="63">
        <f ca="1">IF(OR(INDEX(INDIRECT("times"&amp;AE$2),$F179,AO$28)&gt;10,INDEX(INDIRECT(AG179),$E179,$F179)="",INDEX(INDIRECT(AG179),$E179,$F179)&gt;=INDEX(INDIRECT(AG179),1,AO$28)),0,(INDEX(INDIRECT(AG179),$E179,$F179))-INDEX(INDIRECT(AG179),1,AO$28))*(10-INDEX(INDIRECT("times"&amp;AE$2),$F179,AO$28))/10</f>
        <v>0</v>
      </c>
      <c r="AP179" s="63">
        <f ca="1">IF(OR(INDEX(INDIRECT("times"&amp;AE$2),$F179,AP$28)&gt;10,INDEX(INDIRECT(AG179),$E179,$F179)="",INDEX(INDIRECT(AG179),$E179,$F179)&gt;=INDEX(INDIRECT(AG179),1,AP$28)),0,(INDEX(INDIRECT(AG179),$E179,$F179))-INDEX(INDIRECT(AG179),1,AP$28))*(10-INDEX(INDIRECT("times"&amp;AE$2),$F179,AP$28))/10</f>
        <v>0</v>
      </c>
      <c r="AQ179" s="63">
        <f ca="1">IF(OR(INDEX(INDIRECT("times"&amp;AE$2),$F179,AQ$28)&gt;10,INDEX(INDIRECT(AG179),$E179,$F179)="",INDEX(INDIRECT(AG179),$E179,$F179)&gt;=INDEX(INDIRECT(AG179),1,AQ$28)),0,(INDEX(INDIRECT(AG179),$E179,$F179))-INDEX(INDIRECT(AG179),1,AQ$28))*(10-INDEX(INDIRECT("times"&amp;AE$2),$F179,AQ$28))/10</f>
        <v>0</v>
      </c>
      <c r="AR179" s="63">
        <f ca="1">IF(OR(INDEX(INDIRECT("times"&amp;AE$2),$F179,AR$28)&gt;10,INDEX(INDIRECT(AG179),$E179,$F179)="",INDEX(INDIRECT(AG179),$E179,$F179)&gt;=INDEX(INDIRECT(AG179),1,AR$28)),0,(INDEX(INDIRECT(AG179),$E179,$F179))-INDEX(INDIRECT(AG179),1,AR$28))*(10-INDEX(INDIRECT("times"&amp;AE$2),$F179,AR$28))/10</f>
        <v>0</v>
      </c>
      <c r="AS179" s="63">
        <f ca="1">IF(OR(INDEX(INDIRECT("times"&amp;AE$2),$F179,AS$28)&gt;10,INDEX(INDIRECT(AG179),$E179,$F179)="",INDEX(INDIRECT(AG179),$E179,$F179)&gt;=INDEX(INDIRECT(AG179),1,AS$28)),0,(INDEX(INDIRECT(AG179),$E179,$F179))-INDEX(INDIRECT(AG179),1,AS$28))*(10-INDEX(INDIRECT("times"&amp;AE$2),$F179,AS$28))/10</f>
        <v>0</v>
      </c>
      <c r="AT179" s="63">
        <f ca="1">IF(OR(INDEX(INDIRECT("times"&amp;AE$2),$F179,AT$28)&gt;10,INDEX(INDIRECT(AG179),$E179,$F179)="",INDEX(INDIRECT(AG179),$E179,$F179)&gt;=INDEX(INDIRECT(AG179),1,AT$28)),0,(INDEX(INDIRECT(AG179),$E179,$F179))-INDEX(INDIRECT(AG179),1,AT$28))*(10-INDEX(INDIRECT("times"&amp;AE$2),$F179,AT$28))/10</f>
        <v>0</v>
      </c>
      <c r="AU179" s="63">
        <f ca="1">IF(OR(INDEX(INDIRECT("times"&amp;AE$2),$F179,AU$28)&gt;10,INDEX(INDIRECT(AG179),$E179,$F179)="",INDEX(INDIRECT(AG179),$E179,$F179)&gt;=INDEX(INDIRECT(AG179),1,AU$28)),0,(INDEX(INDIRECT(AG179),$E179,$F179))-INDEX(INDIRECT(AG179),1,AU$28))*(10-INDEX(INDIRECT("times"&amp;AE$2),$F179,AU$28))/10</f>
        <v>0</v>
      </c>
      <c r="AV179" s="63">
        <f ca="1">IF(OR(INDEX(INDIRECT("times"&amp;AE$2),$F179,AV$28)&gt;10,INDEX(INDIRECT(AG179),$E179,$F179)="",INDEX(INDIRECT(AG179),$E179,$F179)&gt;=INDEX(INDIRECT(AG179),1,AV$28)),0,(INDEX(INDIRECT(AG179),$E179,$F179))-INDEX(INDIRECT(AG179),1,AV$28))*(10-INDEX(INDIRECT("times"&amp;AE$2),$F179,AV$28))/10</f>
        <v>0</v>
      </c>
      <c r="AW179" s="63">
        <f ca="1">IF(OR(INDEX(INDIRECT("times"&amp;AE$2),$F179,AW$28)&gt;10,INDEX(INDIRECT(AG179),$E179,$F179)="",INDEX(INDIRECT(AG179),$E179,$F179)&gt;=INDEX(INDIRECT(AG179),1,AW$28)),0,(INDEX(INDIRECT(AG179),$E179,$F179))-INDEX(INDIRECT(AG179),1,AW$28))*(10-INDEX(INDIRECT("times"&amp;AE$2),$F179,AW$28))/10</f>
        <v>0</v>
      </c>
      <c r="AX179" s="63">
        <f ca="1">IF(OR(INDEX(INDIRECT("times"&amp;AE$2),$F179,AX$28)&gt;10,INDEX(INDIRECT(AG179),$E179,$F179)="",INDEX(INDIRECT(AG179),$E179,$F179)&gt;=INDEX(INDIRECT(AG179),1,AX$28)),0,(INDEX(INDIRECT(AG179),$E179,$F179))-INDEX(INDIRECT(AG179),1,AX$28))*(10-INDEX(INDIRECT("times"&amp;AE$2),$F179,AX$28))/10</f>
        <v>0</v>
      </c>
      <c r="AY179" s="63">
        <f ca="1">IF(OR(INDEX(INDIRECT("times"&amp;AE$2),$F179,AY$28)&gt;10,INDEX(INDIRECT(AG179),$E179,$F179)="",INDEX(INDIRECT(AG179),$E179,$F179)&gt;=INDEX(INDIRECT(AG179),1,AY$28)),0,(INDEX(INDIRECT(AG179),$E179,$F179))-INDEX(INDIRECT(AG179),1,AY$28))*(10-INDEX(INDIRECT("times"&amp;AE$2),$F179,AY$28))/10</f>
        <v>0</v>
      </c>
      <c r="AZ179" s="63">
        <f ca="1">IF(OR(INDEX(INDIRECT("times"&amp;AE$2),$F179,AZ$28)&gt;10,INDEX(INDIRECT(AG179),$E179,$F179)="",INDEX(INDIRECT(AG179),$E179,$F179)&gt;=INDEX(INDIRECT(AG179),1,AZ$28)),0,(INDEX(INDIRECT(AG179),$E179,$F179))-INDEX(INDIRECT(AG179),1,AZ$28))*(10-INDEX(INDIRECT("times"&amp;AE$2),$F179,AZ$28))/10</f>
        <v>0</v>
      </c>
      <c r="BA179" s="63">
        <f ca="1">IF(OR(INDEX(INDIRECT("times"&amp;AE$2),$F179,BA$28)&gt;10,INDEX(INDIRECT(AG179),$E179,$F179)="",INDEX(INDIRECT(AG179),$E179,$F179)&gt;=INDEX(INDIRECT(AG179),1,BA$28)),0,(INDEX(INDIRECT(AG179),$E179,$F179))-INDEX(INDIRECT(AG179),1,BA$28))*(10-INDEX(INDIRECT("times"&amp;AE$2),$F179,BA$28))/10</f>
        <v>0</v>
      </c>
      <c r="BB179" s="63">
        <f ca="1">IF(OR(INDEX(INDIRECT("times"&amp;AE$2),$F179,BB$28)&gt;10,INDEX(INDIRECT(AG179),$E179,$F179)="",INDEX(INDIRECT(AG179),$E179,$F179)&gt;=INDEX(INDIRECT(AG179),1,BB$28)),0,(INDEX(INDIRECT(AG179),$E179,$F179))-INDEX(INDIRECT(AG179),1,BB$28))*(10-INDEX(INDIRECT("times"&amp;AE$2),$F179,BB$28))/10</f>
        <v>0</v>
      </c>
      <c r="BC179" s="63">
        <f ca="1">IF(OR(INDEX(INDIRECT("times"&amp;AE$2),$F179,BC$28)&gt;10,INDEX(INDIRECT(AG179),$E179,$F179)="",INDEX(INDIRECT(AG179),$E179,$F179)&gt;=INDEX(INDIRECT(AG179),1,BC$28)),0,(INDEX(INDIRECT(AG179),$E179,$F179))-INDEX(INDIRECT(AG179),1,BC$28))*(10-INDEX(INDIRECT("times"&amp;AE$2),$F179,BC$28))/10</f>
        <v>0</v>
      </c>
      <c r="BD179" s="64">
        <f ca="1">IF(OR(INDEX(INDIRECT("times"&amp;AE$2),$F179,BD$28)&gt;10,INDEX(INDIRECT(AG179),$E179,$F179)="",INDEX(INDIRECT(AG179),$E179,$F179)&gt;=INDEX(INDIRECT(AG179),1,BD$28)),0,(INDEX(INDIRECT(AG179),$E179,$F179))-INDEX(INDIRECT(AG179),1,BD$28))*(10-INDEX(INDIRECT("times"&amp;AE$2),$F179,BD$28))/10</f>
        <v>0</v>
      </c>
      <c r="BE179" s="201">
        <v>11</v>
      </c>
      <c r="BG179" s="18" t="s">
        <v>220</v>
      </c>
      <c r="BH179" s="122">
        <f>BG131</f>
        <v>1</v>
      </c>
      <c r="BI179" s="122" t="str">
        <f>BG132</f>
        <v>lei1834</v>
      </c>
      <c r="BJ179" s="210" t="str">
        <f t="shared" si="600"/>
        <v>core1_lei1834</v>
      </c>
      <c r="BK179" s="122">
        <v>5</v>
      </c>
      <c r="BL179" s="33">
        <v>11</v>
      </c>
      <c r="BM179" s="62">
        <f ca="1">IF(OR(INDEX(INDIRECT("times"&amp;BH$2),$F179,BM$28)&gt;10,INDEX(INDIRECT(BJ179),$E179,$F179)="",INDEX(INDIRECT(BJ179),$E179,$F179)&gt;=INDEX(INDIRECT(BJ179),1,BM$28)),0,(INDEX(INDIRECT(BJ179),$E179,$F179))-INDEX(INDIRECT(BJ179),1,BM$28))*(10-INDEX(INDIRECT("times"&amp;BH$2),$F179,BM$28))/10</f>
        <v>0</v>
      </c>
      <c r="BN179" s="63">
        <f ca="1">IF(OR(INDEX(INDIRECT("times"&amp;BH$2),$F179,BN$28)&gt;10,INDEX(INDIRECT(BJ179),$E179,$F179)="",INDEX(INDIRECT(BJ179),$E179,$F179)&gt;=INDEX(INDIRECT(BJ179),1,BN$28)),0,(INDEX(INDIRECT(BJ179),$E179,$F179))-INDEX(INDIRECT(BJ179),1,BN$28))*(10-INDEX(INDIRECT("times"&amp;BH$2),$F179,BN$28))/10</f>
        <v>0</v>
      </c>
      <c r="BO179" s="63">
        <f ca="1">IF(OR(INDEX(INDIRECT("times"&amp;BH$2),$F179,BO$28)&gt;10,INDEX(INDIRECT(BJ179),$E179,$F179)="",INDEX(INDIRECT(BJ179),$E179,$F179)&gt;=INDEX(INDIRECT(BJ179),1,BO$28)),0,(INDEX(INDIRECT(BJ179),$E179,$F179))-INDEX(INDIRECT(BJ179),1,BO$28))*(10-INDEX(INDIRECT("times"&amp;BH$2),$F179,BO$28))/10</f>
        <v>0</v>
      </c>
      <c r="BP179" s="63">
        <f ca="1">IF(OR(INDEX(INDIRECT("times"&amp;BH$2),$F179,BP$28)&gt;10,INDEX(INDIRECT(BJ179),$E179,$F179)="",INDEX(INDIRECT(BJ179),$E179,$F179)&gt;=INDEX(INDIRECT(BJ179),1,BP$28)),0,(INDEX(INDIRECT(BJ179),$E179,$F179))-INDEX(INDIRECT(BJ179),1,BP$28))*(10-INDEX(INDIRECT("times"&amp;BH$2),$F179,BP$28))/10</f>
        <v>0</v>
      </c>
      <c r="BQ179" s="63">
        <f ca="1">IF(OR(INDEX(INDIRECT("times"&amp;BH$2),$F179,BQ$28)&gt;10,INDEX(INDIRECT(BJ179),$E179,$F179)="",INDEX(INDIRECT(BJ179),$E179,$F179)&gt;=INDEX(INDIRECT(BJ179),1,BQ$28)),0,(INDEX(INDIRECT(BJ179),$E179,$F179))-INDEX(INDIRECT(BJ179),1,BQ$28))*(10-INDEX(INDIRECT("times"&amp;BH$2),$F179,BQ$28))/10</f>
        <v>0</v>
      </c>
      <c r="BR179" s="63">
        <f ca="1">IF(OR(INDEX(INDIRECT("times"&amp;BH$2),$F179,BR$28)&gt;10,INDEX(INDIRECT(BJ179),$E179,$F179)="",INDEX(INDIRECT(BJ179),$E179,$F179)&gt;=INDEX(INDIRECT(BJ179),1,BR$28)),0,(INDEX(INDIRECT(BJ179),$E179,$F179))-INDEX(INDIRECT(BJ179),1,BR$28))*(10-INDEX(INDIRECT("times"&amp;BH$2),$F179,BR$28))/10</f>
        <v>0</v>
      </c>
      <c r="BS179" s="63">
        <f ca="1">IF(OR(INDEX(INDIRECT("times"&amp;BH$2),$F179,BS$28)&gt;10,INDEX(INDIRECT(BJ179),$E179,$F179)="",INDEX(INDIRECT(BJ179),$E179,$F179)&gt;=INDEX(INDIRECT(BJ179),1,BS$28)),0,(INDEX(INDIRECT(BJ179),$E179,$F179))-INDEX(INDIRECT(BJ179),1,BS$28))*(10-INDEX(INDIRECT("times"&amp;BH$2),$F179,BS$28))/10</f>
        <v>0</v>
      </c>
      <c r="BT179" s="63">
        <f ca="1">IF(OR(INDEX(INDIRECT("times"&amp;BH$2),$F179,BT$28)&gt;10,INDEX(INDIRECT(BJ179),$E179,$F179)="",INDEX(INDIRECT(BJ179),$E179,$F179)&gt;=INDEX(INDIRECT(BJ179),1,BT$28)),0,(INDEX(INDIRECT(BJ179),$E179,$F179))-INDEX(INDIRECT(BJ179),1,BT$28))*(10-INDEX(INDIRECT("times"&amp;BH$2),$F179,BT$28))/10</f>
        <v>0</v>
      </c>
      <c r="BU179" s="63">
        <f ca="1">IF(OR(INDEX(INDIRECT("times"&amp;BH$2),$F179,BU$28)&gt;10,INDEX(INDIRECT(BJ179),$E179,$F179)="",INDEX(INDIRECT(BJ179),$E179,$F179)&gt;=INDEX(INDIRECT(BJ179),1,BU$28)),0,(INDEX(INDIRECT(BJ179),$E179,$F179))-INDEX(INDIRECT(BJ179),1,BU$28))*(10-INDEX(INDIRECT("times"&amp;BH$2),$F179,BU$28))/10</f>
        <v>0</v>
      </c>
      <c r="BV179" s="63">
        <f ca="1">IF(OR(INDEX(INDIRECT("times"&amp;BH$2),$F179,BV$28)&gt;10,INDEX(INDIRECT(BJ179),$E179,$F179)="",INDEX(INDIRECT(BJ179),$E179,$F179)&gt;=INDEX(INDIRECT(BJ179),1,BV$28)),0,(INDEX(INDIRECT(BJ179),$E179,$F179))-INDEX(INDIRECT(BJ179),1,BV$28))*(10-INDEX(INDIRECT("times"&amp;BH$2),$F179,BV$28))/10</f>
        <v>0</v>
      </c>
      <c r="BW179" s="63">
        <f ca="1">IF(OR(INDEX(INDIRECT("times"&amp;BH$2),$F179,BW$28)&gt;10,INDEX(INDIRECT(BJ179),$E179,$F179)="",INDEX(INDIRECT(BJ179),$E179,$F179)&gt;=INDEX(INDIRECT(BJ179),1,BW$28)),0,(INDEX(INDIRECT(BJ179),$E179,$F179))-INDEX(INDIRECT(BJ179),1,BW$28))*(10-INDEX(INDIRECT("times"&amp;BH$2),$F179,BW$28))/10</f>
        <v>0</v>
      </c>
      <c r="BX179" s="63">
        <f ca="1">IF(OR(INDEX(INDIRECT("times"&amp;BH$2),$F179,BX$28)&gt;10,INDEX(INDIRECT(BJ179),$E179,$F179)="",INDEX(INDIRECT(BJ179),$E179,$F179)&gt;=INDEX(INDIRECT(BJ179),1,BX$28)),0,(INDEX(INDIRECT(BJ179),$E179,$F179))-INDEX(INDIRECT(BJ179),1,BX$28))*(10-INDEX(INDIRECT("times"&amp;BH$2),$F179,BX$28))/10</f>
        <v>0</v>
      </c>
      <c r="BY179" s="63">
        <f ca="1">IF(OR(INDEX(INDIRECT("times"&amp;BH$2),$F179,BY$28)&gt;10,INDEX(INDIRECT(BJ179),$E179,$F179)="",INDEX(INDIRECT(BJ179),$E179,$F179)&gt;=INDEX(INDIRECT(BJ179),1,BY$28)),0,(INDEX(INDIRECT(BJ179),$E179,$F179))-INDEX(INDIRECT(BJ179),1,BY$28))*(10-INDEX(INDIRECT("times"&amp;BH$2),$F179,BY$28))/10</f>
        <v>0</v>
      </c>
      <c r="BZ179" s="63">
        <f ca="1">IF(OR(INDEX(INDIRECT("times"&amp;BH$2),$F179,BZ$28)&gt;10,INDEX(INDIRECT(BJ179),$E179,$F179)="",INDEX(INDIRECT(BJ179),$E179,$F179)&gt;=INDEX(INDIRECT(BJ179),1,BZ$28)),0,(INDEX(INDIRECT(BJ179),$E179,$F179))-INDEX(INDIRECT(BJ179),1,BZ$28))*(10-INDEX(INDIRECT("times"&amp;BH$2),$F179,BZ$28))/10</f>
        <v>0</v>
      </c>
      <c r="CA179" s="63">
        <f ca="1">IF(OR(INDEX(INDIRECT("times"&amp;BH$2),$F179,CA$28)&gt;10,INDEX(INDIRECT(BJ179),$E179,$F179)="",INDEX(INDIRECT(BJ179),$E179,$F179)&gt;=INDEX(INDIRECT(BJ179),1,CA$28)),0,(INDEX(INDIRECT(BJ179),$E179,$F179))-INDEX(INDIRECT(BJ179),1,CA$28))*(10-INDEX(INDIRECT("times"&amp;BH$2),$F179,CA$28))/10</f>
        <v>0</v>
      </c>
      <c r="CB179" s="63">
        <f ca="1">IF(OR(INDEX(INDIRECT("times"&amp;BH$2),$F179,CB$28)&gt;10,INDEX(INDIRECT(BJ179),$E179,$F179)="",INDEX(INDIRECT(BJ179),$E179,$F179)&gt;=INDEX(INDIRECT(BJ179),1,CB$28)),0,(INDEX(INDIRECT(BJ179),$E179,$F179))-INDEX(INDIRECT(BJ179),1,CB$28))*(10-INDEX(INDIRECT("times"&amp;BH$2),$F179,CB$28))/10</f>
        <v>0</v>
      </c>
      <c r="CC179" s="63">
        <f ca="1">IF(OR(INDEX(INDIRECT("times"&amp;BH$2),$F179,CC$28)&gt;10,INDEX(INDIRECT(BJ179),$E179,$F179)="",INDEX(INDIRECT(BJ179),$E179,$F179)&gt;=INDEX(INDIRECT(BJ179),1,CC$28)),0,(INDEX(INDIRECT(BJ179),$E179,$F179))-INDEX(INDIRECT(BJ179),1,CC$28))*(10-INDEX(INDIRECT("times"&amp;BH$2),$F179,CC$28))/10</f>
        <v>0</v>
      </c>
      <c r="CD179" s="63">
        <f ca="1">IF(OR(INDEX(INDIRECT("times"&amp;BH$2),$F179,CD$28)&gt;10,INDEX(INDIRECT(BJ179),$E179,$F179)="",INDEX(INDIRECT(BJ179),$E179,$F179)&gt;=INDEX(INDIRECT(BJ179),1,CD$28)),0,(INDEX(INDIRECT(BJ179),$E179,$F179))-INDEX(INDIRECT(BJ179),1,CD$28))*(10-INDEX(INDIRECT("times"&amp;BH$2),$F179,CD$28))/10</f>
        <v>0</v>
      </c>
      <c r="CE179" s="63">
        <f ca="1">IF(OR(INDEX(INDIRECT("times"&amp;BH$2),$F179,CE$28)&gt;10,INDEX(INDIRECT(BJ179),$E179,$F179)="",INDEX(INDIRECT(BJ179),$E179,$F179)&gt;=INDEX(INDIRECT(BJ179),1,CE$28)),0,(INDEX(INDIRECT(BJ179),$E179,$F179))-INDEX(INDIRECT(BJ179),1,CE$28))*(10-INDEX(INDIRECT("times"&amp;BH$2),$F179,CE$28))/10</f>
        <v>0</v>
      </c>
      <c r="CF179" s="63">
        <f ca="1">IF(OR(INDEX(INDIRECT("times"&amp;BH$2),$F179,CF$28)&gt;10,INDEX(INDIRECT(BJ179),$E179,$F179)="",INDEX(INDIRECT(BJ179),$E179,$F179)&gt;=INDEX(INDIRECT(BJ179),1,CF$28)),0,(INDEX(INDIRECT(BJ179),$E179,$F179))-INDEX(INDIRECT(BJ179),1,CF$28))*(10-INDEX(INDIRECT("times"&amp;BH$2),$F179,CF$28))/10</f>
        <v>0</v>
      </c>
      <c r="CG179" s="64">
        <f ca="1">IF(OR(INDEX(INDIRECT("times"&amp;BH$2),$F179,CG$28)&gt;10,INDEX(INDIRECT(BJ179),$E179,$F179)="",INDEX(INDIRECT(BJ179),$E179,$F179)&gt;=INDEX(INDIRECT(BJ179),1,CG$28)),0,(INDEX(INDIRECT(BJ179),$E179,$F179))-INDEX(INDIRECT(BJ179),1,CG$28))*(10-INDEX(INDIRECT("times"&amp;BH$2),$F179,CG$28))/10</f>
        <v>0</v>
      </c>
      <c r="CH179" s="201">
        <v>11</v>
      </c>
      <c r="CJ179" s="18" t="s">
        <v>220</v>
      </c>
      <c r="CK179" s="122">
        <f>CJ131</f>
        <v>1</v>
      </c>
      <c r="CL179" s="122" t="str">
        <f>CJ132</f>
        <v>work3564</v>
      </c>
      <c r="CM179" s="210" t="str">
        <f t="shared" si="601"/>
        <v>core1_work3564</v>
      </c>
      <c r="CN179" s="122">
        <v>5</v>
      </c>
      <c r="CO179" s="33">
        <v>11</v>
      </c>
      <c r="CP179" s="62">
        <f ca="1">IF(OR(INDEX(INDIRECT("times"&amp;CK$2),$F179,CP$28)&gt;10,INDEX(INDIRECT(CM179),$E179,$F179)="",INDEX(INDIRECT(CM179),$E179,$F179)&gt;=INDEX(INDIRECT(CM179),1,CP$28)),0,(INDEX(INDIRECT(CM179),$E179,$F179))-INDEX(INDIRECT(CM179),1,CP$28))*(10-INDEX(INDIRECT("times"&amp;CK$2),$F179,CP$28))/10</f>
        <v>0</v>
      </c>
      <c r="CQ179" s="63">
        <f ca="1">IF(OR(INDEX(INDIRECT("times"&amp;CK$2),$F179,CQ$28)&gt;10,INDEX(INDIRECT(CM179),$E179,$F179)="",INDEX(INDIRECT(CM179),$E179,$F179)&gt;=INDEX(INDIRECT(CM179),1,CQ$28)),0,(INDEX(INDIRECT(CM179),$E179,$F179))-INDEX(INDIRECT(CM179),1,CQ$28))*(10-INDEX(INDIRECT("times"&amp;CK$2),$F179,CQ$28))/10</f>
        <v>0</v>
      </c>
      <c r="CR179" s="63">
        <f ca="1">IF(OR(INDEX(INDIRECT("times"&amp;CK$2),$F179,CR$28)&gt;10,INDEX(INDIRECT(CM179),$E179,$F179)="",INDEX(INDIRECT(CM179),$E179,$F179)&gt;=INDEX(INDIRECT(CM179),1,CR$28)),0,(INDEX(INDIRECT(CM179),$E179,$F179))-INDEX(INDIRECT(CM179),1,CR$28))*(10-INDEX(INDIRECT("times"&amp;CK$2),$F179,CR$28))/10</f>
        <v>0</v>
      </c>
      <c r="CS179" s="63">
        <f ca="1">IF(OR(INDEX(INDIRECT("times"&amp;CK$2),$F179,CS$28)&gt;10,INDEX(INDIRECT(CM179),$E179,$F179)="",INDEX(INDIRECT(CM179),$E179,$F179)&gt;=INDEX(INDIRECT(CM179),1,CS$28)),0,(INDEX(INDIRECT(CM179),$E179,$F179))-INDEX(INDIRECT(CM179),1,CS$28))*(10-INDEX(INDIRECT("times"&amp;CK$2),$F179,CS$28))/10</f>
        <v>0</v>
      </c>
      <c r="CT179" s="63">
        <f ca="1">IF(OR(INDEX(INDIRECT("times"&amp;CK$2),$F179,CT$28)&gt;10,INDEX(INDIRECT(CM179),$E179,$F179)="",INDEX(INDIRECT(CM179),$E179,$F179)&gt;=INDEX(INDIRECT(CM179),1,CT$28)),0,(INDEX(INDIRECT(CM179),$E179,$F179))-INDEX(INDIRECT(CM179),1,CT$28))*(10-INDEX(INDIRECT("times"&amp;CK$2),$F179,CT$28))/10</f>
        <v>0</v>
      </c>
      <c r="CU179" s="63">
        <f ca="1">IF(OR(INDEX(INDIRECT("times"&amp;CK$2),$F179,CU$28)&gt;10,INDEX(INDIRECT(CM179),$E179,$F179)="",INDEX(INDIRECT(CM179),$E179,$F179)&gt;=INDEX(INDIRECT(CM179),1,CU$28)),0,(INDEX(INDIRECT(CM179),$E179,$F179))-INDEX(INDIRECT(CM179),1,CU$28))*(10-INDEX(INDIRECT("times"&amp;CK$2),$F179,CU$28))/10</f>
        <v>0</v>
      </c>
      <c r="CV179" s="63">
        <f ca="1">IF(OR(INDEX(INDIRECT("times"&amp;CK$2),$F179,CV$28)&gt;10,INDEX(INDIRECT(CM179),$E179,$F179)="",INDEX(INDIRECT(CM179),$E179,$F179)&gt;=INDEX(INDIRECT(CM179),1,CV$28)),0,(INDEX(INDIRECT(CM179),$E179,$F179))-INDEX(INDIRECT(CM179),1,CV$28))*(10-INDEX(INDIRECT("times"&amp;CK$2),$F179,CV$28))/10</f>
        <v>0</v>
      </c>
      <c r="CW179" s="63">
        <f ca="1">IF(OR(INDEX(INDIRECT("times"&amp;CK$2),$F179,CW$28)&gt;10,INDEX(INDIRECT(CM179),$E179,$F179)="",INDEX(INDIRECT(CM179),$E179,$F179)&gt;=INDEX(INDIRECT(CM179),1,CW$28)),0,(INDEX(INDIRECT(CM179),$E179,$F179))-INDEX(INDIRECT(CM179),1,CW$28))*(10-INDEX(INDIRECT("times"&amp;CK$2),$F179,CW$28))/10</f>
        <v>0</v>
      </c>
      <c r="CX179" s="63">
        <f ca="1">IF(OR(INDEX(INDIRECT("times"&amp;CK$2),$F179,CX$28)&gt;10,INDEX(INDIRECT(CM179),$E179,$F179)="",INDEX(INDIRECT(CM179),$E179,$F179)&gt;=INDEX(INDIRECT(CM179),1,CX$28)),0,(INDEX(INDIRECT(CM179),$E179,$F179))-INDEX(INDIRECT(CM179),1,CX$28))*(10-INDEX(INDIRECT("times"&amp;CK$2),$F179,CX$28))/10</f>
        <v>0</v>
      </c>
      <c r="CY179" s="63">
        <f ca="1">IF(OR(INDEX(INDIRECT("times"&amp;CK$2),$F179,CY$28)&gt;10,INDEX(INDIRECT(CM179),$E179,$F179)="",INDEX(INDIRECT(CM179),$E179,$F179)&gt;=INDEX(INDIRECT(CM179),1,CY$28)),0,(INDEX(INDIRECT(CM179),$E179,$F179))-INDEX(INDIRECT(CM179),1,CY$28))*(10-INDEX(INDIRECT("times"&amp;CK$2),$F179,CY$28))/10</f>
        <v>0</v>
      </c>
      <c r="CZ179" s="63">
        <f ca="1">IF(OR(INDEX(INDIRECT("times"&amp;CK$2),$F179,CZ$28)&gt;10,INDEX(INDIRECT(CM179),$E179,$F179)="",INDEX(INDIRECT(CM179),$E179,$F179)&gt;=INDEX(INDIRECT(CM179),1,CZ$28)),0,(INDEX(INDIRECT(CM179),$E179,$F179))-INDEX(INDIRECT(CM179),1,CZ$28))*(10-INDEX(INDIRECT("times"&amp;CK$2),$F179,CZ$28))/10</f>
        <v>0</v>
      </c>
      <c r="DA179" s="63">
        <f ca="1">IF(OR(INDEX(INDIRECT("times"&amp;CK$2),$F179,DA$28)&gt;10,INDEX(INDIRECT(CM179),$E179,$F179)="",INDEX(INDIRECT(CM179),$E179,$F179)&gt;=INDEX(INDIRECT(CM179),1,DA$28)),0,(INDEX(INDIRECT(CM179),$E179,$F179))-INDEX(INDIRECT(CM179),1,DA$28))*(10-INDEX(INDIRECT("times"&amp;CK$2),$F179,DA$28))/10</f>
        <v>0</v>
      </c>
      <c r="DB179" s="63">
        <f ca="1">IF(OR(INDEX(INDIRECT("times"&amp;CK$2),$F179,DB$28)&gt;10,INDEX(INDIRECT(CM179),$E179,$F179)="",INDEX(INDIRECT(CM179),$E179,$F179)&gt;=INDEX(INDIRECT(CM179),1,DB$28)),0,(INDEX(INDIRECT(CM179),$E179,$F179))-INDEX(INDIRECT(CM179),1,DB$28))*(10-INDEX(INDIRECT("times"&amp;CK$2),$F179,DB$28))/10</f>
        <v>0</v>
      </c>
      <c r="DC179" s="63">
        <f ca="1">IF(OR(INDEX(INDIRECT("times"&amp;CK$2),$F179,DC$28)&gt;10,INDEX(INDIRECT(CM179),$E179,$F179)="",INDEX(INDIRECT(CM179),$E179,$F179)&gt;=INDEX(INDIRECT(CM179),1,DC$28)),0,(INDEX(INDIRECT(CM179),$E179,$F179))-INDEX(INDIRECT(CM179),1,DC$28))*(10-INDEX(INDIRECT("times"&amp;CK$2),$F179,DC$28))/10</f>
        <v>0</v>
      </c>
      <c r="DD179" s="63">
        <f ca="1">IF(OR(INDEX(INDIRECT("times"&amp;CK$2),$F179,DD$28)&gt;10,INDEX(INDIRECT(CM179),$E179,$F179)="",INDEX(INDIRECT(CM179),$E179,$F179)&gt;=INDEX(INDIRECT(CM179),1,DD$28)),0,(INDEX(INDIRECT(CM179),$E179,$F179))-INDEX(INDIRECT(CM179),1,DD$28))*(10-INDEX(INDIRECT("times"&amp;CK$2),$F179,DD$28))/10</f>
        <v>0</v>
      </c>
      <c r="DE179" s="63">
        <f ca="1">IF(OR(INDEX(INDIRECT("times"&amp;CK$2),$F179,DE$28)&gt;10,INDEX(INDIRECT(CM179),$E179,$F179)="",INDEX(INDIRECT(CM179),$E179,$F179)&gt;=INDEX(INDIRECT(CM179),1,DE$28)),0,(INDEX(INDIRECT(CM179),$E179,$F179))-INDEX(INDIRECT(CM179),1,DE$28))*(10-INDEX(INDIRECT("times"&amp;CK$2),$F179,DE$28))/10</f>
        <v>0</v>
      </c>
      <c r="DF179" s="63">
        <f ca="1">IF(OR(INDEX(INDIRECT("times"&amp;CK$2),$F179,DF$28)&gt;10,INDEX(INDIRECT(CM179),$E179,$F179)="",INDEX(INDIRECT(CM179),$E179,$F179)&gt;=INDEX(INDIRECT(CM179),1,DF$28)),0,(INDEX(INDIRECT(CM179),$E179,$F179))-INDEX(INDIRECT(CM179),1,DF$28))*(10-INDEX(INDIRECT("times"&amp;CK$2),$F179,DF$28))/10</f>
        <v>0</v>
      </c>
      <c r="DG179" s="63">
        <f ca="1">IF(OR(INDEX(INDIRECT("times"&amp;CK$2),$F179,DG$28)&gt;10,INDEX(INDIRECT(CM179),$E179,$F179)="",INDEX(INDIRECT(CM179),$E179,$F179)&gt;=INDEX(INDIRECT(CM179),1,DG$28)),0,(INDEX(INDIRECT(CM179),$E179,$F179))-INDEX(INDIRECT(CM179),1,DG$28))*(10-INDEX(INDIRECT("times"&amp;CK$2),$F179,DG$28))/10</f>
        <v>0</v>
      </c>
      <c r="DH179" s="63">
        <f ca="1">IF(OR(INDEX(INDIRECT("times"&amp;CK$2),$F179,DH$28)&gt;10,INDEX(INDIRECT(CM179),$E179,$F179)="",INDEX(INDIRECT(CM179),$E179,$F179)&gt;=INDEX(INDIRECT(CM179),1,DH$28)),0,(INDEX(INDIRECT(CM179),$E179,$F179))-INDEX(INDIRECT(CM179),1,DH$28))*(10-INDEX(INDIRECT("times"&amp;CK$2),$F179,DH$28))/10</f>
        <v>0</v>
      </c>
      <c r="DI179" s="63">
        <f ca="1">IF(OR(INDEX(INDIRECT("times"&amp;CK$2),$F179,DI$28)&gt;10,INDEX(INDIRECT(CM179),$E179,$F179)="",INDEX(INDIRECT(CM179),$E179,$F179)&gt;=INDEX(INDIRECT(CM179),1,DI$28)),0,(INDEX(INDIRECT(CM179),$E179,$F179))-INDEX(INDIRECT(CM179),1,DI$28))*(10-INDEX(INDIRECT("times"&amp;CK$2),$F179,DI$28))/10</f>
        <v>0</v>
      </c>
      <c r="DJ179" s="64">
        <f ca="1">IF(OR(INDEX(INDIRECT("times"&amp;CK$2),$F179,DJ$28)&gt;10,INDEX(INDIRECT(CM179),$E179,$F179)="",INDEX(INDIRECT(CM179),$E179,$F179)&gt;=INDEX(INDIRECT(CM179),1,DJ$28)),0,(INDEX(INDIRECT(CM179),$E179,$F179))-INDEX(INDIRECT(CM179),1,DJ$28))*(10-INDEX(INDIRECT("times"&amp;CK$2),$F179,DJ$28))/10</f>
        <v>0</v>
      </c>
      <c r="DK179" s="201">
        <v>11</v>
      </c>
      <c r="DM179" s="18" t="s">
        <v>220</v>
      </c>
      <c r="DN179" s="122">
        <f>DM131</f>
        <v>1</v>
      </c>
      <c r="DO179" s="122" t="str">
        <f>DM132</f>
        <v>shop3564</v>
      </c>
      <c r="DP179" s="210" t="str">
        <f t="shared" si="602"/>
        <v>core1_shop3564</v>
      </c>
      <c r="DQ179" s="122">
        <v>5</v>
      </c>
      <c r="DR179" s="33">
        <v>11</v>
      </c>
      <c r="DS179" s="62">
        <f ca="1">IF(OR(INDEX(INDIRECT("times"&amp;DN$2),$F179,DS$28)&gt;10,INDEX(INDIRECT(DP179),$E179,$F179)="",INDEX(INDIRECT(DP179),$E179,$F179)&gt;=INDEX(INDIRECT(DP179),1,DS$28)),0,(INDEX(INDIRECT(DP179),$E179,$F179))-INDEX(INDIRECT(DP179),1,DS$28))*(10-INDEX(INDIRECT("times"&amp;DN$2),$F179,DS$28))/10</f>
        <v>0</v>
      </c>
      <c r="DT179" s="63">
        <f ca="1">IF(OR(INDEX(INDIRECT("times"&amp;DN$2),$F179,DT$28)&gt;10,INDEX(INDIRECT(DP179),$E179,$F179)="",INDEX(INDIRECT(DP179),$E179,$F179)&gt;=INDEX(INDIRECT(DP179),1,DT$28)),0,(INDEX(INDIRECT(DP179),$E179,$F179))-INDEX(INDIRECT(DP179),1,DT$28))*(10-INDEX(INDIRECT("times"&amp;DN$2),$F179,DT$28))/10</f>
        <v>0</v>
      </c>
      <c r="DU179" s="63">
        <f ca="1">IF(OR(INDEX(INDIRECT("times"&amp;DN$2),$F179,DU$28)&gt;10,INDEX(INDIRECT(DP179),$E179,$F179)="",INDEX(INDIRECT(DP179),$E179,$F179)&gt;=INDEX(INDIRECT(DP179),1,DU$28)),0,(INDEX(INDIRECT(DP179),$E179,$F179))-INDEX(INDIRECT(DP179),1,DU$28))*(10-INDEX(INDIRECT("times"&amp;DN$2),$F179,DU$28))/10</f>
        <v>0</v>
      </c>
      <c r="DV179" s="63">
        <f ca="1">IF(OR(INDEX(INDIRECT("times"&amp;DN$2),$F179,DV$28)&gt;10,INDEX(INDIRECT(DP179),$E179,$F179)="",INDEX(INDIRECT(DP179),$E179,$F179)&gt;=INDEX(INDIRECT(DP179),1,DV$28)),0,(INDEX(INDIRECT(DP179),$E179,$F179))-INDEX(INDIRECT(DP179),1,DV$28))*(10-INDEX(INDIRECT("times"&amp;DN$2),$F179,DV$28))/10</f>
        <v>0</v>
      </c>
      <c r="DW179" s="63">
        <f ca="1">IF(OR(INDEX(INDIRECT("times"&amp;DN$2),$F179,DW$28)&gt;10,INDEX(INDIRECT(DP179),$E179,$F179)="",INDEX(INDIRECT(DP179),$E179,$F179)&gt;=INDEX(INDIRECT(DP179),1,DW$28)),0,(INDEX(INDIRECT(DP179),$E179,$F179))-INDEX(INDIRECT(DP179),1,DW$28))*(10-INDEX(INDIRECT("times"&amp;DN$2),$F179,DW$28))/10</f>
        <v>0</v>
      </c>
      <c r="DX179" s="63">
        <f ca="1">IF(OR(INDEX(INDIRECT("times"&amp;DN$2),$F179,DX$28)&gt;10,INDEX(INDIRECT(DP179),$E179,$F179)="",INDEX(INDIRECT(DP179),$E179,$F179)&gt;=INDEX(INDIRECT(DP179),1,DX$28)),0,(INDEX(INDIRECT(DP179),$E179,$F179))-INDEX(INDIRECT(DP179),1,DX$28))*(10-INDEX(INDIRECT("times"&amp;DN$2),$F179,DX$28))/10</f>
        <v>0</v>
      </c>
      <c r="DY179" s="63">
        <f ca="1">IF(OR(INDEX(INDIRECT("times"&amp;DN$2),$F179,DY$28)&gt;10,INDEX(INDIRECT(DP179),$E179,$F179)="",INDEX(INDIRECT(DP179),$E179,$F179)&gt;=INDEX(INDIRECT(DP179),1,DY$28)),0,(INDEX(INDIRECT(DP179),$E179,$F179))-INDEX(INDIRECT(DP179),1,DY$28))*(10-INDEX(INDIRECT("times"&amp;DN$2),$F179,DY$28))/10</f>
        <v>0</v>
      </c>
      <c r="DZ179" s="63">
        <f ca="1">IF(OR(INDEX(INDIRECT("times"&amp;DN$2),$F179,DZ$28)&gt;10,INDEX(INDIRECT(DP179),$E179,$F179)="",INDEX(INDIRECT(DP179),$E179,$F179)&gt;=INDEX(INDIRECT(DP179),1,DZ$28)),0,(INDEX(INDIRECT(DP179),$E179,$F179))-INDEX(INDIRECT(DP179),1,DZ$28))*(10-INDEX(INDIRECT("times"&amp;DN$2),$F179,DZ$28))/10</f>
        <v>0</v>
      </c>
      <c r="EA179" s="63">
        <f ca="1">IF(OR(INDEX(INDIRECT("times"&amp;DN$2),$F179,EA$28)&gt;10,INDEX(INDIRECT(DP179),$E179,$F179)="",INDEX(INDIRECT(DP179),$E179,$F179)&gt;=INDEX(INDIRECT(DP179),1,EA$28)),0,(INDEX(INDIRECT(DP179),$E179,$F179))-INDEX(INDIRECT(DP179),1,EA$28))*(10-INDEX(INDIRECT("times"&amp;DN$2),$F179,EA$28))/10</f>
        <v>0</v>
      </c>
      <c r="EB179" s="63">
        <f ca="1">IF(OR(INDEX(INDIRECT("times"&amp;DN$2),$F179,EB$28)&gt;10,INDEX(INDIRECT(DP179),$E179,$F179)="",INDEX(INDIRECT(DP179),$E179,$F179)&gt;=INDEX(INDIRECT(DP179),1,EB$28)),0,(INDEX(INDIRECT(DP179),$E179,$F179))-INDEX(INDIRECT(DP179),1,EB$28))*(10-INDEX(INDIRECT("times"&amp;DN$2),$F179,EB$28))/10</f>
        <v>0</v>
      </c>
      <c r="EC179" s="63">
        <f ca="1">IF(OR(INDEX(INDIRECT("times"&amp;DN$2),$F179,EC$28)&gt;10,INDEX(INDIRECT(DP179),$E179,$F179)="",INDEX(INDIRECT(DP179),$E179,$F179)&gt;=INDEX(INDIRECT(DP179),1,EC$28)),0,(INDEX(INDIRECT(DP179),$E179,$F179))-INDEX(INDIRECT(DP179),1,EC$28))*(10-INDEX(INDIRECT("times"&amp;DN$2),$F179,EC$28))/10</f>
        <v>0</v>
      </c>
      <c r="ED179" s="63">
        <f ca="1">IF(OR(INDEX(INDIRECT("times"&amp;DN$2),$F179,ED$28)&gt;10,INDEX(INDIRECT(DP179),$E179,$F179)="",INDEX(INDIRECT(DP179),$E179,$F179)&gt;=INDEX(INDIRECT(DP179),1,ED$28)),0,(INDEX(INDIRECT(DP179),$E179,$F179))-INDEX(INDIRECT(DP179),1,ED$28))*(10-INDEX(INDIRECT("times"&amp;DN$2),$F179,ED$28))/10</f>
        <v>0</v>
      </c>
      <c r="EE179" s="63">
        <f ca="1">IF(OR(INDEX(INDIRECT("times"&amp;DN$2),$F179,EE$28)&gt;10,INDEX(INDIRECT(DP179),$E179,$F179)="",INDEX(INDIRECT(DP179),$E179,$F179)&gt;=INDEX(INDIRECT(DP179),1,EE$28)),0,(INDEX(INDIRECT(DP179),$E179,$F179))-INDEX(INDIRECT(DP179),1,EE$28))*(10-INDEX(INDIRECT("times"&amp;DN$2),$F179,EE$28))/10</f>
        <v>0</v>
      </c>
      <c r="EF179" s="63">
        <f ca="1">IF(OR(INDEX(INDIRECT("times"&amp;DN$2),$F179,EF$28)&gt;10,INDEX(INDIRECT(DP179),$E179,$F179)="",INDEX(INDIRECT(DP179),$E179,$F179)&gt;=INDEX(INDIRECT(DP179),1,EF$28)),0,(INDEX(INDIRECT(DP179),$E179,$F179))-INDEX(INDIRECT(DP179),1,EF$28))*(10-INDEX(INDIRECT("times"&amp;DN$2),$F179,EF$28))/10</f>
        <v>0</v>
      </c>
      <c r="EG179" s="63">
        <f ca="1">IF(OR(INDEX(INDIRECT("times"&amp;DN$2),$F179,EG$28)&gt;10,INDEX(INDIRECT(DP179),$E179,$F179)="",INDEX(INDIRECT(DP179),$E179,$F179)&gt;=INDEX(INDIRECT(DP179),1,EG$28)),0,(INDEX(INDIRECT(DP179),$E179,$F179))-INDEX(INDIRECT(DP179),1,EG$28))*(10-INDEX(INDIRECT("times"&amp;DN$2),$F179,EG$28))/10</f>
        <v>0</v>
      </c>
      <c r="EH179" s="63">
        <f ca="1">IF(OR(INDEX(INDIRECT("times"&amp;DN$2),$F179,EH$28)&gt;10,INDEX(INDIRECT(DP179),$E179,$F179)="",INDEX(INDIRECT(DP179),$E179,$F179)&gt;=INDEX(INDIRECT(DP179),1,EH$28)),0,(INDEX(INDIRECT(DP179),$E179,$F179))-INDEX(INDIRECT(DP179),1,EH$28))*(10-INDEX(INDIRECT("times"&amp;DN$2),$F179,EH$28))/10</f>
        <v>0</v>
      </c>
      <c r="EI179" s="63">
        <f ca="1">IF(OR(INDEX(INDIRECT("times"&amp;DN$2),$F179,EI$28)&gt;10,INDEX(INDIRECT(DP179),$E179,$F179)="",INDEX(INDIRECT(DP179),$E179,$F179)&gt;=INDEX(INDIRECT(DP179),1,EI$28)),0,(INDEX(INDIRECT(DP179),$E179,$F179))-INDEX(INDIRECT(DP179),1,EI$28))*(10-INDEX(INDIRECT("times"&amp;DN$2),$F179,EI$28))/10</f>
        <v>0</v>
      </c>
      <c r="EJ179" s="63">
        <f ca="1">IF(OR(INDEX(INDIRECT("times"&amp;DN$2),$F179,EJ$28)&gt;10,INDEX(INDIRECT(DP179),$E179,$F179)="",INDEX(INDIRECT(DP179),$E179,$F179)&gt;=INDEX(INDIRECT(DP179),1,EJ$28)),0,(INDEX(INDIRECT(DP179),$E179,$F179))-INDEX(INDIRECT(DP179),1,EJ$28))*(10-INDEX(INDIRECT("times"&amp;DN$2),$F179,EJ$28))/10</f>
        <v>0</v>
      </c>
      <c r="EK179" s="63">
        <f ca="1">IF(OR(INDEX(INDIRECT("times"&amp;DN$2),$F179,EK$28)&gt;10,INDEX(INDIRECT(DP179),$E179,$F179)="",INDEX(INDIRECT(DP179),$E179,$F179)&gt;=INDEX(INDIRECT(DP179),1,EK$28)),0,(INDEX(INDIRECT(DP179),$E179,$F179))-INDEX(INDIRECT(DP179),1,EK$28))*(10-INDEX(INDIRECT("times"&amp;DN$2),$F179,EK$28))/10</f>
        <v>0</v>
      </c>
      <c r="EL179" s="63">
        <f ca="1">IF(OR(INDEX(INDIRECT("times"&amp;DN$2),$F179,EL$28)&gt;10,INDEX(INDIRECT(DP179),$E179,$F179)="",INDEX(INDIRECT(DP179),$E179,$F179)&gt;=INDEX(INDIRECT(DP179),1,EL$28)),0,(INDEX(INDIRECT(DP179),$E179,$F179))-INDEX(INDIRECT(DP179),1,EL$28))*(10-INDEX(INDIRECT("times"&amp;DN$2),$F179,EL$28))/10</f>
        <v>0</v>
      </c>
      <c r="EM179" s="64">
        <f ca="1">IF(OR(INDEX(INDIRECT("times"&amp;DN$2),$F179,EM$28)&gt;10,INDEX(INDIRECT(DP179),$E179,$F179)="",INDEX(INDIRECT(DP179),$E179,$F179)&gt;=INDEX(INDIRECT(DP179),1,EM$28)),0,(INDEX(INDIRECT(DP179),$E179,$F179))-INDEX(INDIRECT(DP179),1,EM$28))*(10-INDEX(INDIRECT("times"&amp;DN$2),$F179,EM$28))/10</f>
        <v>0</v>
      </c>
      <c r="EN179" s="201">
        <v>11</v>
      </c>
      <c r="EP179" s="18" t="s">
        <v>220</v>
      </c>
      <c r="EQ179" s="122">
        <f>EP131</f>
        <v>1</v>
      </c>
      <c r="ER179" s="122" t="str">
        <f>EP132</f>
        <v>lei3564</v>
      </c>
      <c r="ES179" s="210" t="str">
        <f t="shared" si="603"/>
        <v>core1_lei3564</v>
      </c>
      <c r="ET179" s="122">
        <v>5</v>
      </c>
      <c r="EU179" s="33">
        <v>11</v>
      </c>
      <c r="EV179" s="62">
        <f ca="1">IF(OR(INDEX(INDIRECT("times"&amp;EQ$2),$F179,EV$28)&gt;10,INDEX(INDIRECT(ES179),$E179,$F179)="",INDEX(INDIRECT(ES179),$E179,$F179)&gt;=INDEX(INDIRECT(ES179),1,EV$28)),0,(INDEX(INDIRECT(ES179),$E179,$F179))-INDEX(INDIRECT(ES179),1,EV$28))*(10-INDEX(INDIRECT("times"&amp;EQ$2),$F179,EV$28))/10</f>
        <v>0</v>
      </c>
      <c r="EW179" s="63">
        <f ca="1">IF(OR(INDEX(INDIRECT("times"&amp;EQ$2),$F179,EW$28)&gt;10,INDEX(INDIRECT(ES179),$E179,$F179)="",INDEX(INDIRECT(ES179),$E179,$F179)&gt;=INDEX(INDIRECT(ES179),1,EW$28)),0,(INDEX(INDIRECT(ES179),$E179,$F179))-INDEX(INDIRECT(ES179),1,EW$28))*(10-INDEX(INDIRECT("times"&amp;EQ$2),$F179,EW$28))/10</f>
        <v>0</v>
      </c>
      <c r="EX179" s="63">
        <f ca="1">IF(OR(INDEX(INDIRECT("times"&amp;EQ$2),$F179,EX$28)&gt;10,INDEX(INDIRECT(ES179),$E179,$F179)="",INDEX(INDIRECT(ES179),$E179,$F179)&gt;=INDEX(INDIRECT(ES179),1,EX$28)),0,(INDEX(INDIRECT(ES179),$E179,$F179))-INDEX(INDIRECT(ES179),1,EX$28))*(10-INDEX(INDIRECT("times"&amp;EQ$2),$F179,EX$28))/10</f>
        <v>0</v>
      </c>
      <c r="EY179" s="63">
        <f ca="1">IF(OR(INDEX(INDIRECT("times"&amp;EQ$2),$F179,EY$28)&gt;10,INDEX(INDIRECT(ES179),$E179,$F179)="",INDEX(INDIRECT(ES179),$E179,$F179)&gt;=INDEX(INDIRECT(ES179),1,EY$28)),0,(INDEX(INDIRECT(ES179),$E179,$F179))-INDEX(INDIRECT(ES179),1,EY$28))*(10-INDEX(INDIRECT("times"&amp;EQ$2),$F179,EY$28))/10</f>
        <v>0</v>
      </c>
      <c r="EZ179" s="63">
        <f ca="1">IF(OR(INDEX(INDIRECT("times"&amp;EQ$2),$F179,EZ$28)&gt;10,INDEX(INDIRECT(ES179),$E179,$F179)="",INDEX(INDIRECT(ES179),$E179,$F179)&gt;=INDEX(INDIRECT(ES179),1,EZ$28)),0,(INDEX(INDIRECT(ES179),$E179,$F179))-INDEX(INDIRECT(ES179),1,EZ$28))*(10-INDEX(INDIRECT("times"&amp;EQ$2),$F179,EZ$28))/10</f>
        <v>0</v>
      </c>
      <c r="FA179" s="63">
        <f ca="1">IF(OR(INDEX(INDIRECT("times"&amp;EQ$2),$F179,FA$28)&gt;10,INDEX(INDIRECT(ES179),$E179,$F179)="",INDEX(INDIRECT(ES179),$E179,$F179)&gt;=INDEX(INDIRECT(ES179),1,FA$28)),0,(INDEX(INDIRECT(ES179),$E179,$F179))-INDEX(INDIRECT(ES179),1,FA$28))*(10-INDEX(INDIRECT("times"&amp;EQ$2),$F179,FA$28))/10</f>
        <v>0</v>
      </c>
      <c r="FB179" s="63">
        <f ca="1">IF(OR(INDEX(INDIRECT("times"&amp;EQ$2),$F179,FB$28)&gt;10,INDEX(INDIRECT(ES179),$E179,$F179)="",INDEX(INDIRECT(ES179),$E179,$F179)&gt;=INDEX(INDIRECT(ES179),1,FB$28)),0,(INDEX(INDIRECT(ES179),$E179,$F179))-INDEX(INDIRECT(ES179),1,FB$28))*(10-INDEX(INDIRECT("times"&amp;EQ$2),$F179,FB$28))/10</f>
        <v>0</v>
      </c>
      <c r="FC179" s="63">
        <f ca="1">IF(OR(INDEX(INDIRECT("times"&amp;EQ$2),$F179,FC$28)&gt;10,INDEX(INDIRECT(ES179),$E179,$F179)="",INDEX(INDIRECT(ES179),$E179,$F179)&gt;=INDEX(INDIRECT(ES179),1,FC$28)),0,(INDEX(INDIRECT(ES179),$E179,$F179))-INDEX(INDIRECT(ES179),1,FC$28))*(10-INDEX(INDIRECT("times"&amp;EQ$2),$F179,FC$28))/10</f>
        <v>0</v>
      </c>
      <c r="FD179" s="63">
        <f ca="1">IF(OR(INDEX(INDIRECT("times"&amp;EQ$2),$F179,FD$28)&gt;10,INDEX(INDIRECT(ES179),$E179,$F179)="",INDEX(INDIRECT(ES179),$E179,$F179)&gt;=INDEX(INDIRECT(ES179),1,FD$28)),0,(INDEX(INDIRECT(ES179),$E179,$F179))-INDEX(INDIRECT(ES179),1,FD$28))*(10-INDEX(INDIRECT("times"&amp;EQ$2),$F179,FD$28))/10</f>
        <v>0</v>
      </c>
      <c r="FE179" s="63">
        <f ca="1">IF(OR(INDEX(INDIRECT("times"&amp;EQ$2),$F179,FE$28)&gt;10,INDEX(INDIRECT(ES179),$E179,$F179)="",INDEX(INDIRECT(ES179),$E179,$F179)&gt;=INDEX(INDIRECT(ES179),1,FE$28)),0,(INDEX(INDIRECT(ES179),$E179,$F179))-INDEX(INDIRECT(ES179),1,FE$28))*(10-INDEX(INDIRECT("times"&amp;EQ$2),$F179,FE$28))/10</f>
        <v>0</v>
      </c>
      <c r="FF179" s="63">
        <f ca="1">IF(OR(INDEX(INDIRECT("times"&amp;EQ$2),$F179,FF$28)&gt;10,INDEX(INDIRECT(ES179),$E179,$F179)="",INDEX(INDIRECT(ES179),$E179,$F179)&gt;=INDEX(INDIRECT(ES179),1,FF$28)),0,(INDEX(INDIRECT(ES179),$E179,$F179))-INDEX(INDIRECT(ES179),1,FF$28))*(10-INDEX(INDIRECT("times"&amp;EQ$2),$F179,FF$28))/10</f>
        <v>0</v>
      </c>
      <c r="FG179" s="63">
        <f ca="1">IF(OR(INDEX(INDIRECT("times"&amp;EQ$2),$F179,FG$28)&gt;10,INDEX(INDIRECT(ES179),$E179,$F179)="",INDEX(INDIRECT(ES179),$E179,$F179)&gt;=INDEX(INDIRECT(ES179),1,FG$28)),0,(INDEX(INDIRECT(ES179),$E179,$F179))-INDEX(INDIRECT(ES179),1,FG$28))*(10-INDEX(INDIRECT("times"&amp;EQ$2),$F179,FG$28))/10</f>
        <v>0</v>
      </c>
      <c r="FH179" s="63">
        <f ca="1">IF(OR(INDEX(INDIRECT("times"&amp;EQ$2),$F179,FH$28)&gt;10,INDEX(INDIRECT(ES179),$E179,$F179)="",INDEX(INDIRECT(ES179),$E179,$F179)&gt;=INDEX(INDIRECT(ES179),1,FH$28)),0,(INDEX(INDIRECT(ES179),$E179,$F179))-INDEX(INDIRECT(ES179),1,FH$28))*(10-INDEX(INDIRECT("times"&amp;EQ$2),$F179,FH$28))/10</f>
        <v>0</v>
      </c>
      <c r="FI179" s="63">
        <f ca="1">IF(OR(INDEX(INDIRECT("times"&amp;EQ$2),$F179,FI$28)&gt;10,INDEX(INDIRECT(ES179),$E179,$F179)="",INDEX(INDIRECT(ES179),$E179,$F179)&gt;=INDEX(INDIRECT(ES179),1,FI$28)),0,(INDEX(INDIRECT(ES179),$E179,$F179))-INDEX(INDIRECT(ES179),1,FI$28))*(10-INDEX(INDIRECT("times"&amp;EQ$2),$F179,FI$28))/10</f>
        <v>0</v>
      </c>
      <c r="FJ179" s="63">
        <f ca="1">IF(OR(INDEX(INDIRECT("times"&amp;EQ$2),$F179,FJ$28)&gt;10,INDEX(INDIRECT(ES179),$E179,$F179)="",INDEX(INDIRECT(ES179),$E179,$F179)&gt;=INDEX(INDIRECT(ES179),1,FJ$28)),0,(INDEX(INDIRECT(ES179),$E179,$F179))-INDEX(INDIRECT(ES179),1,FJ$28))*(10-INDEX(INDIRECT("times"&amp;EQ$2),$F179,FJ$28))/10</f>
        <v>0</v>
      </c>
      <c r="FK179" s="63">
        <f ca="1">IF(OR(INDEX(INDIRECT("times"&amp;EQ$2),$F179,FK$28)&gt;10,INDEX(INDIRECT(ES179),$E179,$F179)="",INDEX(INDIRECT(ES179),$E179,$F179)&gt;=INDEX(INDIRECT(ES179),1,FK$28)),0,(INDEX(INDIRECT(ES179),$E179,$F179))-INDEX(INDIRECT(ES179),1,FK$28))*(10-INDEX(INDIRECT("times"&amp;EQ$2),$F179,FK$28))/10</f>
        <v>0</v>
      </c>
      <c r="FL179" s="63">
        <f ca="1">IF(OR(INDEX(INDIRECT("times"&amp;EQ$2),$F179,FL$28)&gt;10,INDEX(INDIRECT(ES179),$E179,$F179)="",INDEX(INDIRECT(ES179),$E179,$F179)&gt;=INDEX(INDIRECT(ES179),1,FL$28)),0,(INDEX(INDIRECT(ES179),$E179,$F179))-INDEX(INDIRECT(ES179),1,FL$28))*(10-INDEX(INDIRECT("times"&amp;EQ$2),$F179,FL$28))/10</f>
        <v>0</v>
      </c>
      <c r="FM179" s="63">
        <f ca="1">IF(OR(INDEX(INDIRECT("times"&amp;EQ$2),$F179,FM$28)&gt;10,INDEX(INDIRECT(ES179),$E179,$F179)="",INDEX(INDIRECT(ES179),$E179,$F179)&gt;=INDEX(INDIRECT(ES179),1,FM$28)),0,(INDEX(INDIRECT(ES179),$E179,$F179))-INDEX(INDIRECT(ES179),1,FM$28))*(10-INDEX(INDIRECT("times"&amp;EQ$2),$F179,FM$28))/10</f>
        <v>0</v>
      </c>
      <c r="FN179" s="63">
        <f ca="1">IF(OR(INDEX(INDIRECT("times"&amp;EQ$2),$F179,FN$28)&gt;10,INDEX(INDIRECT(ES179),$E179,$F179)="",INDEX(INDIRECT(ES179),$E179,$F179)&gt;=INDEX(INDIRECT(ES179),1,FN$28)),0,(INDEX(INDIRECT(ES179),$E179,$F179))-INDEX(INDIRECT(ES179),1,FN$28))*(10-INDEX(INDIRECT("times"&amp;EQ$2),$F179,FN$28))/10</f>
        <v>0</v>
      </c>
      <c r="FO179" s="63">
        <f ca="1">IF(OR(INDEX(INDIRECT("times"&amp;EQ$2),$F179,FO$28)&gt;10,INDEX(INDIRECT(ES179),$E179,$F179)="",INDEX(INDIRECT(ES179),$E179,$F179)&gt;=INDEX(INDIRECT(ES179),1,FO$28)),0,(INDEX(INDIRECT(ES179),$E179,$F179))-INDEX(INDIRECT(ES179),1,FO$28))*(10-INDEX(INDIRECT("times"&amp;EQ$2),$F179,FO$28))/10</f>
        <v>0</v>
      </c>
      <c r="FP179" s="64">
        <f ca="1">IF(OR(INDEX(INDIRECT("times"&amp;EQ$2),$F179,FP$28)&gt;10,INDEX(INDIRECT(ES179),$E179,$F179)="",INDEX(INDIRECT(ES179),$E179,$F179)&gt;=INDEX(INDIRECT(ES179),1,FP$28)),0,(INDEX(INDIRECT(ES179),$E179,$F179))-INDEX(INDIRECT(ES179),1,FP$28))*(10-INDEX(INDIRECT("times"&amp;EQ$2),$F179,FP$28))/10</f>
        <v>0</v>
      </c>
      <c r="FQ179" s="201">
        <v>11</v>
      </c>
      <c r="FS179" s="18" t="s">
        <v>220</v>
      </c>
      <c r="FT179" s="122">
        <f>FS131</f>
        <v>1</v>
      </c>
      <c r="FU179" s="122" t="str">
        <f>FS132</f>
        <v>shop65</v>
      </c>
      <c r="FV179" s="210" t="str">
        <f t="shared" si="604"/>
        <v>core1_shop65</v>
      </c>
      <c r="FW179" s="122">
        <v>5</v>
      </c>
      <c r="FX179" s="33">
        <v>11</v>
      </c>
      <c r="FY179" s="62">
        <f ca="1">IF(OR(INDEX(INDIRECT("times"&amp;FT$2),$F179,FY$28)&gt;10,INDEX(INDIRECT(FV179),$E179,$F179)="",INDEX(INDIRECT(FV179),$E179,$F179)&gt;=INDEX(INDIRECT(FV179),1,FY$28)),0,(INDEX(INDIRECT(FV179),$E179,$F179))-INDEX(INDIRECT(FV179),1,FY$28))*(10-INDEX(INDIRECT("times"&amp;FT$2),$F179,FY$28))/10</f>
        <v>0</v>
      </c>
      <c r="FZ179" s="63">
        <f ca="1">IF(OR(INDEX(INDIRECT("times"&amp;FT$2),$F179,FZ$28)&gt;10,INDEX(INDIRECT(FV179),$E179,$F179)="",INDEX(INDIRECT(FV179),$E179,$F179)&gt;=INDEX(INDIRECT(FV179),1,FZ$28)),0,(INDEX(INDIRECT(FV179),$E179,$F179))-INDEX(INDIRECT(FV179),1,FZ$28))*(10-INDEX(INDIRECT("times"&amp;FT$2),$F179,FZ$28))/10</f>
        <v>0</v>
      </c>
      <c r="GA179" s="63">
        <f ca="1">IF(OR(INDEX(INDIRECT("times"&amp;FT$2),$F179,GA$28)&gt;10,INDEX(INDIRECT(FV179),$E179,$F179)="",INDEX(INDIRECT(FV179),$E179,$F179)&gt;=INDEX(INDIRECT(FV179),1,GA$28)),0,(INDEX(INDIRECT(FV179),$E179,$F179))-INDEX(INDIRECT(FV179),1,GA$28))*(10-INDEX(INDIRECT("times"&amp;FT$2),$F179,GA$28))/10</f>
        <v>0</v>
      </c>
      <c r="GB179" s="63">
        <f ca="1">IF(OR(INDEX(INDIRECT("times"&amp;FT$2),$F179,GB$28)&gt;10,INDEX(INDIRECT(FV179),$E179,$F179)="",INDEX(INDIRECT(FV179),$E179,$F179)&gt;=INDEX(INDIRECT(FV179),1,GB$28)),0,(INDEX(INDIRECT(FV179),$E179,$F179))-INDEX(INDIRECT(FV179),1,GB$28))*(10-INDEX(INDIRECT("times"&amp;FT$2),$F179,GB$28))/10</f>
        <v>0</v>
      </c>
      <c r="GC179" s="63">
        <f ca="1">IF(OR(INDEX(INDIRECT("times"&amp;FT$2),$F179,GC$28)&gt;10,INDEX(INDIRECT(FV179),$E179,$F179)="",INDEX(INDIRECT(FV179),$E179,$F179)&gt;=INDEX(INDIRECT(FV179),1,GC$28)),0,(INDEX(INDIRECT(FV179),$E179,$F179))-INDEX(INDIRECT(FV179),1,GC$28))*(10-INDEX(INDIRECT("times"&amp;FT$2),$F179,GC$28))/10</f>
        <v>0</v>
      </c>
      <c r="GD179" s="63">
        <f ca="1">IF(OR(INDEX(INDIRECT("times"&amp;FT$2),$F179,GD$28)&gt;10,INDEX(INDIRECT(FV179),$E179,$F179)="",INDEX(INDIRECT(FV179),$E179,$F179)&gt;=INDEX(INDIRECT(FV179),1,GD$28)),0,(INDEX(INDIRECT(FV179),$E179,$F179))-INDEX(INDIRECT(FV179),1,GD$28))*(10-INDEX(INDIRECT("times"&amp;FT$2),$F179,GD$28))/10</f>
        <v>0</v>
      </c>
      <c r="GE179" s="63">
        <f ca="1">IF(OR(INDEX(INDIRECT("times"&amp;FT$2),$F179,GE$28)&gt;10,INDEX(INDIRECT(FV179),$E179,$F179)="",INDEX(INDIRECT(FV179),$E179,$F179)&gt;=INDEX(INDIRECT(FV179),1,GE$28)),0,(INDEX(INDIRECT(FV179),$E179,$F179))-INDEX(INDIRECT(FV179),1,GE$28))*(10-INDEX(INDIRECT("times"&amp;FT$2),$F179,GE$28))/10</f>
        <v>0</v>
      </c>
      <c r="GF179" s="63">
        <f ca="1">IF(OR(INDEX(INDIRECT("times"&amp;FT$2),$F179,GF$28)&gt;10,INDEX(INDIRECT(FV179),$E179,$F179)="",INDEX(INDIRECT(FV179),$E179,$F179)&gt;=INDEX(INDIRECT(FV179),1,GF$28)),0,(INDEX(INDIRECT(FV179),$E179,$F179))-INDEX(INDIRECT(FV179),1,GF$28))*(10-INDEX(INDIRECT("times"&amp;FT$2),$F179,GF$28))/10</f>
        <v>0</v>
      </c>
      <c r="GG179" s="63">
        <f ca="1">IF(OR(INDEX(INDIRECT("times"&amp;FT$2),$F179,GG$28)&gt;10,INDEX(INDIRECT(FV179),$E179,$F179)="",INDEX(INDIRECT(FV179),$E179,$F179)&gt;=INDEX(INDIRECT(FV179),1,GG$28)),0,(INDEX(INDIRECT(FV179),$E179,$F179))-INDEX(INDIRECT(FV179),1,GG$28))*(10-INDEX(INDIRECT("times"&amp;FT$2),$F179,GG$28))/10</f>
        <v>0</v>
      </c>
      <c r="GH179" s="63">
        <f ca="1">IF(OR(INDEX(INDIRECT("times"&amp;FT$2),$F179,GH$28)&gt;10,INDEX(INDIRECT(FV179),$E179,$F179)="",INDEX(INDIRECT(FV179),$E179,$F179)&gt;=INDEX(INDIRECT(FV179),1,GH$28)),0,(INDEX(INDIRECT(FV179),$E179,$F179))-INDEX(INDIRECT(FV179),1,GH$28))*(10-INDEX(INDIRECT("times"&amp;FT$2),$F179,GH$28))/10</f>
        <v>0</v>
      </c>
      <c r="GI179" s="63">
        <f ca="1">IF(OR(INDEX(INDIRECT("times"&amp;FT$2),$F179,GI$28)&gt;10,INDEX(INDIRECT(FV179),$E179,$F179)="",INDEX(INDIRECT(FV179),$E179,$F179)&gt;=INDEX(INDIRECT(FV179),1,GI$28)),0,(INDEX(INDIRECT(FV179),$E179,$F179))-INDEX(INDIRECT(FV179),1,GI$28))*(10-INDEX(INDIRECT("times"&amp;FT$2),$F179,GI$28))/10</f>
        <v>0</v>
      </c>
      <c r="GJ179" s="63">
        <f ca="1">IF(OR(INDEX(INDIRECT("times"&amp;FT$2),$F179,GJ$28)&gt;10,INDEX(INDIRECT(FV179),$E179,$F179)="",INDEX(INDIRECT(FV179),$E179,$F179)&gt;=INDEX(INDIRECT(FV179),1,GJ$28)),0,(INDEX(INDIRECT(FV179),$E179,$F179))-INDEX(INDIRECT(FV179),1,GJ$28))*(10-INDEX(INDIRECT("times"&amp;FT$2),$F179,GJ$28))/10</f>
        <v>0</v>
      </c>
      <c r="GK179" s="63">
        <f ca="1">IF(OR(INDEX(INDIRECT("times"&amp;FT$2),$F179,GK$28)&gt;10,INDEX(INDIRECT(FV179),$E179,$F179)="",INDEX(INDIRECT(FV179),$E179,$F179)&gt;=INDEX(INDIRECT(FV179),1,GK$28)),0,(INDEX(INDIRECT(FV179),$E179,$F179))-INDEX(INDIRECT(FV179),1,GK$28))*(10-INDEX(INDIRECT("times"&amp;FT$2),$F179,GK$28))/10</f>
        <v>0</v>
      </c>
      <c r="GL179" s="63">
        <f ca="1">IF(OR(INDEX(INDIRECT("times"&amp;FT$2),$F179,GL$28)&gt;10,INDEX(INDIRECT(FV179),$E179,$F179)="",INDEX(INDIRECT(FV179),$E179,$F179)&gt;=INDEX(INDIRECT(FV179),1,GL$28)),0,(INDEX(INDIRECT(FV179),$E179,$F179))-INDEX(INDIRECT(FV179),1,GL$28))*(10-INDEX(INDIRECT("times"&amp;FT$2),$F179,GL$28))/10</f>
        <v>0</v>
      </c>
      <c r="GM179" s="63">
        <f ca="1">IF(OR(INDEX(INDIRECT("times"&amp;FT$2),$F179,GM$28)&gt;10,INDEX(INDIRECT(FV179),$E179,$F179)="",INDEX(INDIRECT(FV179),$E179,$F179)&gt;=INDEX(INDIRECT(FV179),1,GM$28)),0,(INDEX(INDIRECT(FV179),$E179,$F179))-INDEX(INDIRECT(FV179),1,GM$28))*(10-INDEX(INDIRECT("times"&amp;FT$2),$F179,GM$28))/10</f>
        <v>0</v>
      </c>
      <c r="GN179" s="63">
        <f ca="1">IF(OR(INDEX(INDIRECT("times"&amp;FT$2),$F179,GN$28)&gt;10,INDEX(INDIRECT(FV179),$E179,$F179)="",INDEX(INDIRECT(FV179),$E179,$F179)&gt;=INDEX(INDIRECT(FV179),1,GN$28)),0,(INDEX(INDIRECT(FV179),$E179,$F179))-INDEX(INDIRECT(FV179),1,GN$28))*(10-INDEX(INDIRECT("times"&amp;FT$2),$F179,GN$28))/10</f>
        <v>0</v>
      </c>
      <c r="GO179" s="63">
        <f ca="1">IF(OR(INDEX(INDIRECT("times"&amp;FT$2),$F179,GO$28)&gt;10,INDEX(INDIRECT(FV179),$E179,$F179)="",INDEX(INDIRECT(FV179),$E179,$F179)&gt;=INDEX(INDIRECT(FV179),1,GO$28)),0,(INDEX(INDIRECT(FV179),$E179,$F179))-INDEX(INDIRECT(FV179),1,GO$28))*(10-INDEX(INDIRECT("times"&amp;FT$2),$F179,GO$28))/10</f>
        <v>0</v>
      </c>
      <c r="GP179" s="63">
        <f ca="1">IF(OR(INDEX(INDIRECT("times"&amp;FT$2),$F179,GP$28)&gt;10,INDEX(INDIRECT(FV179),$E179,$F179)="",INDEX(INDIRECT(FV179),$E179,$F179)&gt;=INDEX(INDIRECT(FV179),1,GP$28)),0,(INDEX(INDIRECT(FV179),$E179,$F179))-INDEX(INDIRECT(FV179),1,GP$28))*(10-INDEX(INDIRECT("times"&amp;FT$2),$F179,GP$28))/10</f>
        <v>0</v>
      </c>
      <c r="GQ179" s="63">
        <f ca="1">IF(OR(INDEX(INDIRECT("times"&amp;FT$2),$F179,GQ$28)&gt;10,INDEX(INDIRECT(FV179),$E179,$F179)="",INDEX(INDIRECT(FV179),$E179,$F179)&gt;=INDEX(INDIRECT(FV179),1,GQ$28)),0,(INDEX(INDIRECT(FV179),$E179,$F179))-INDEX(INDIRECT(FV179),1,GQ$28))*(10-INDEX(INDIRECT("times"&amp;FT$2),$F179,GQ$28))/10</f>
        <v>0</v>
      </c>
      <c r="GR179" s="63">
        <f ca="1">IF(OR(INDEX(INDIRECT("times"&amp;FT$2),$F179,GR$28)&gt;10,INDEX(INDIRECT(FV179),$E179,$F179)="",INDEX(INDIRECT(FV179),$E179,$F179)&gt;=INDEX(INDIRECT(FV179),1,GR$28)),0,(INDEX(INDIRECT(FV179),$E179,$F179))-INDEX(INDIRECT(FV179),1,GR$28))*(10-INDEX(INDIRECT("times"&amp;FT$2),$F179,GR$28))/10</f>
        <v>0</v>
      </c>
      <c r="GS179" s="64">
        <f ca="1">IF(OR(INDEX(INDIRECT("times"&amp;FT$2),$F179,GS$28)&gt;10,INDEX(INDIRECT(FV179),$E179,$F179)="",INDEX(INDIRECT(FV179),$E179,$F179)&gt;=INDEX(INDIRECT(FV179),1,GS$28)),0,(INDEX(INDIRECT(FV179),$E179,$F179))-INDEX(INDIRECT(FV179),1,GS$28))*(10-INDEX(INDIRECT("times"&amp;FT$2),$F179,GS$28))/10</f>
        <v>0</v>
      </c>
      <c r="GT179" s="201">
        <v>11</v>
      </c>
      <c r="GV179" s="18" t="s">
        <v>220</v>
      </c>
      <c r="GW179" s="122">
        <f>GV131</f>
        <v>1</v>
      </c>
      <c r="GX179" s="122" t="str">
        <f>GV132</f>
        <v>lei65</v>
      </c>
      <c r="GY179" s="210" t="str">
        <f t="shared" si="605"/>
        <v>core1_lei65</v>
      </c>
      <c r="GZ179" s="122">
        <v>5</v>
      </c>
      <c r="HA179" s="33">
        <v>11</v>
      </c>
      <c r="HB179" s="62">
        <f ca="1">IF(OR(INDEX(INDIRECT("times"&amp;GW$2),$F179,HB$28)&gt;10,INDEX(INDIRECT(GY179),$E179,$F179)="",INDEX(INDIRECT(GY179),$E179,$F179)&gt;=INDEX(INDIRECT(GY179),1,HB$28)),0,(INDEX(INDIRECT(GY179),$E179,$F179))-INDEX(INDIRECT(GY179),1,HB$28))*(10-INDEX(INDIRECT("times"&amp;GW$2),$F179,HB$28))/10</f>
        <v>0</v>
      </c>
      <c r="HC179" s="63">
        <f ca="1">IF(OR(INDEX(INDIRECT("times"&amp;GW$2),$F179,HC$28)&gt;10,INDEX(INDIRECT(GY179),$E179,$F179)="",INDEX(INDIRECT(GY179),$E179,$F179)&gt;=INDEX(INDIRECT(GY179),1,HC$28)),0,(INDEX(INDIRECT(GY179),$E179,$F179))-INDEX(INDIRECT(GY179),1,HC$28))*(10-INDEX(INDIRECT("times"&amp;GW$2),$F179,HC$28))/10</f>
        <v>0</v>
      </c>
      <c r="HD179" s="63">
        <f ca="1">IF(OR(INDEX(INDIRECT("times"&amp;GW$2),$F179,HD$28)&gt;10,INDEX(INDIRECT(GY179),$E179,$F179)="",INDEX(INDIRECT(GY179),$E179,$F179)&gt;=INDEX(INDIRECT(GY179),1,HD$28)),0,(INDEX(INDIRECT(GY179),$E179,$F179))-INDEX(INDIRECT(GY179),1,HD$28))*(10-INDEX(INDIRECT("times"&amp;GW$2),$F179,HD$28))/10</f>
        <v>0</v>
      </c>
      <c r="HE179" s="63">
        <f ca="1">IF(OR(INDEX(INDIRECT("times"&amp;GW$2),$F179,HE$28)&gt;10,INDEX(INDIRECT(GY179),$E179,$F179)="",INDEX(INDIRECT(GY179),$E179,$F179)&gt;=INDEX(INDIRECT(GY179),1,HE$28)),0,(INDEX(INDIRECT(GY179),$E179,$F179))-INDEX(INDIRECT(GY179),1,HE$28))*(10-INDEX(INDIRECT("times"&amp;GW$2),$F179,HE$28))/10</f>
        <v>0</v>
      </c>
      <c r="HF179" s="63">
        <f ca="1">IF(OR(INDEX(INDIRECT("times"&amp;GW$2),$F179,HF$28)&gt;10,INDEX(INDIRECT(GY179),$E179,$F179)="",INDEX(INDIRECT(GY179),$E179,$F179)&gt;=INDEX(INDIRECT(GY179),1,HF$28)),0,(INDEX(INDIRECT(GY179),$E179,$F179))-INDEX(INDIRECT(GY179),1,HF$28))*(10-INDEX(INDIRECT("times"&amp;GW$2),$F179,HF$28))/10</f>
        <v>0</v>
      </c>
      <c r="HG179" s="63">
        <f ca="1">IF(OR(INDEX(INDIRECT("times"&amp;GW$2),$F179,HG$28)&gt;10,INDEX(INDIRECT(GY179),$E179,$F179)="",INDEX(INDIRECT(GY179),$E179,$F179)&gt;=INDEX(INDIRECT(GY179),1,HG$28)),0,(INDEX(INDIRECT(GY179),$E179,$F179))-INDEX(INDIRECT(GY179),1,HG$28))*(10-INDEX(INDIRECT("times"&amp;GW$2),$F179,HG$28))/10</f>
        <v>0</v>
      </c>
      <c r="HH179" s="63">
        <f ca="1">IF(OR(INDEX(INDIRECT("times"&amp;GW$2),$F179,HH$28)&gt;10,INDEX(INDIRECT(GY179),$E179,$F179)="",INDEX(INDIRECT(GY179),$E179,$F179)&gt;=INDEX(INDIRECT(GY179),1,HH$28)),0,(INDEX(INDIRECT(GY179),$E179,$F179))-INDEX(INDIRECT(GY179),1,HH$28))*(10-INDEX(INDIRECT("times"&amp;GW$2),$F179,HH$28))/10</f>
        <v>0</v>
      </c>
      <c r="HI179" s="63">
        <f ca="1">IF(OR(INDEX(INDIRECT("times"&amp;GW$2),$F179,HI$28)&gt;10,INDEX(INDIRECT(GY179),$E179,$F179)="",INDEX(INDIRECT(GY179),$E179,$F179)&gt;=INDEX(INDIRECT(GY179),1,HI$28)),0,(INDEX(INDIRECT(GY179),$E179,$F179))-INDEX(INDIRECT(GY179),1,HI$28))*(10-INDEX(INDIRECT("times"&amp;GW$2),$F179,HI$28))/10</f>
        <v>0</v>
      </c>
      <c r="HJ179" s="63">
        <f ca="1">IF(OR(INDEX(INDIRECT("times"&amp;GW$2),$F179,HJ$28)&gt;10,INDEX(INDIRECT(GY179),$E179,$F179)="",INDEX(INDIRECT(GY179),$E179,$F179)&gt;=INDEX(INDIRECT(GY179),1,HJ$28)),0,(INDEX(INDIRECT(GY179),$E179,$F179))-INDEX(INDIRECT(GY179),1,HJ$28))*(10-INDEX(INDIRECT("times"&amp;GW$2),$F179,HJ$28))/10</f>
        <v>0</v>
      </c>
      <c r="HK179" s="63">
        <f ca="1">IF(OR(INDEX(INDIRECT("times"&amp;GW$2),$F179,HK$28)&gt;10,INDEX(INDIRECT(GY179),$E179,$F179)="",INDEX(INDIRECT(GY179),$E179,$F179)&gt;=INDEX(INDIRECT(GY179),1,HK$28)),0,(INDEX(INDIRECT(GY179),$E179,$F179))-INDEX(INDIRECT(GY179),1,HK$28))*(10-INDEX(INDIRECT("times"&amp;GW$2),$F179,HK$28))/10</f>
        <v>0</v>
      </c>
      <c r="HL179" s="63">
        <f ca="1">IF(OR(INDEX(INDIRECT("times"&amp;GW$2),$F179,HL$28)&gt;10,INDEX(INDIRECT(GY179),$E179,$F179)="",INDEX(INDIRECT(GY179),$E179,$F179)&gt;=INDEX(INDIRECT(GY179),1,HL$28)),0,(INDEX(INDIRECT(GY179),$E179,$F179))-INDEX(INDIRECT(GY179),1,HL$28))*(10-INDEX(INDIRECT("times"&amp;GW$2),$F179,HL$28))/10</f>
        <v>0</v>
      </c>
      <c r="HM179" s="63">
        <f ca="1">IF(OR(INDEX(INDIRECT("times"&amp;GW$2),$F179,HM$28)&gt;10,INDEX(INDIRECT(GY179),$E179,$F179)="",INDEX(INDIRECT(GY179),$E179,$F179)&gt;=INDEX(INDIRECT(GY179),1,HM$28)),0,(INDEX(INDIRECT(GY179),$E179,$F179))-INDEX(INDIRECT(GY179),1,HM$28))*(10-INDEX(INDIRECT("times"&amp;GW$2),$F179,HM$28))/10</f>
        <v>0</v>
      </c>
      <c r="HN179" s="63">
        <f ca="1">IF(OR(INDEX(INDIRECT("times"&amp;GW$2),$F179,HN$28)&gt;10,INDEX(INDIRECT(GY179),$E179,$F179)="",INDEX(INDIRECT(GY179),$E179,$F179)&gt;=INDEX(INDIRECT(GY179),1,HN$28)),0,(INDEX(INDIRECT(GY179),$E179,$F179))-INDEX(INDIRECT(GY179),1,HN$28))*(10-INDEX(INDIRECT("times"&amp;GW$2),$F179,HN$28))/10</f>
        <v>0</v>
      </c>
      <c r="HO179" s="63">
        <f ca="1">IF(OR(INDEX(INDIRECT("times"&amp;GW$2),$F179,HO$28)&gt;10,INDEX(INDIRECT(GY179),$E179,$F179)="",INDEX(INDIRECT(GY179),$E179,$F179)&gt;=INDEX(INDIRECT(GY179),1,HO$28)),0,(INDEX(INDIRECT(GY179),$E179,$F179))-INDEX(INDIRECT(GY179),1,HO$28))*(10-INDEX(INDIRECT("times"&amp;GW$2),$F179,HO$28))/10</f>
        <v>0</v>
      </c>
      <c r="HP179" s="63">
        <f ca="1">IF(OR(INDEX(INDIRECT("times"&amp;GW$2),$F179,HP$28)&gt;10,INDEX(INDIRECT(GY179),$E179,$F179)="",INDEX(INDIRECT(GY179),$E179,$F179)&gt;=INDEX(INDIRECT(GY179),1,HP$28)),0,(INDEX(INDIRECT(GY179),$E179,$F179))-INDEX(INDIRECT(GY179),1,HP$28))*(10-INDEX(INDIRECT("times"&amp;GW$2),$F179,HP$28))/10</f>
        <v>0</v>
      </c>
      <c r="HQ179" s="63">
        <f ca="1">IF(OR(INDEX(INDIRECT("times"&amp;GW$2),$F179,HQ$28)&gt;10,INDEX(INDIRECT(GY179),$E179,$F179)="",INDEX(INDIRECT(GY179),$E179,$F179)&gt;=INDEX(INDIRECT(GY179),1,HQ$28)),0,(INDEX(INDIRECT(GY179),$E179,$F179))-INDEX(INDIRECT(GY179),1,HQ$28))*(10-INDEX(INDIRECT("times"&amp;GW$2),$F179,HQ$28))/10</f>
        <v>0</v>
      </c>
      <c r="HR179" s="63">
        <f ca="1">IF(OR(INDEX(INDIRECT("times"&amp;GW$2),$F179,HR$28)&gt;10,INDEX(INDIRECT(GY179),$E179,$F179)="",INDEX(INDIRECT(GY179),$E179,$F179)&gt;=INDEX(INDIRECT(GY179),1,HR$28)),0,(INDEX(INDIRECT(GY179),$E179,$F179))-INDEX(INDIRECT(GY179),1,HR$28))*(10-INDEX(INDIRECT("times"&amp;GW$2),$F179,HR$28))/10</f>
        <v>0</v>
      </c>
      <c r="HS179" s="63">
        <f ca="1">IF(OR(INDEX(INDIRECT("times"&amp;GW$2),$F179,HS$28)&gt;10,INDEX(INDIRECT(GY179),$E179,$F179)="",INDEX(INDIRECT(GY179),$E179,$F179)&gt;=INDEX(INDIRECT(GY179),1,HS$28)),0,(INDEX(INDIRECT(GY179),$E179,$F179))-INDEX(INDIRECT(GY179),1,HS$28))*(10-INDEX(INDIRECT("times"&amp;GW$2),$F179,HS$28))/10</f>
        <v>0</v>
      </c>
      <c r="HT179" s="63">
        <f ca="1">IF(OR(INDEX(INDIRECT("times"&amp;GW$2),$F179,HT$28)&gt;10,INDEX(INDIRECT(GY179),$E179,$F179)="",INDEX(INDIRECT(GY179),$E179,$F179)&gt;=INDEX(INDIRECT(GY179),1,HT$28)),0,(INDEX(INDIRECT(GY179),$E179,$F179))-INDEX(INDIRECT(GY179),1,HT$28))*(10-INDEX(INDIRECT("times"&amp;GW$2),$F179,HT$28))/10</f>
        <v>0</v>
      </c>
      <c r="HU179" s="63">
        <f ca="1">IF(OR(INDEX(INDIRECT("times"&amp;GW$2),$F179,HU$28)&gt;10,INDEX(INDIRECT(GY179),$E179,$F179)="",INDEX(INDIRECT(GY179),$E179,$F179)&gt;=INDEX(INDIRECT(GY179),1,HU$28)),0,(INDEX(INDIRECT(GY179),$E179,$F179))-INDEX(INDIRECT(GY179),1,HU$28))*(10-INDEX(INDIRECT("times"&amp;GW$2),$F179,HU$28))/10</f>
        <v>0</v>
      </c>
      <c r="HV179" s="64">
        <f ca="1">IF(OR(INDEX(INDIRECT("times"&amp;GW$2),$F179,HV$28)&gt;10,INDEX(INDIRECT(GY179),$E179,$F179)="",INDEX(INDIRECT(GY179),$E179,$F179)&gt;=INDEX(INDIRECT(GY179),1,HV$28)),0,(INDEX(INDIRECT(GY179),$E179,$F179))-INDEX(INDIRECT(GY179),1,HV$28))*(10-INDEX(INDIRECT("times"&amp;GW$2),$F179,HV$28))/10</f>
        <v>0</v>
      </c>
      <c r="HW179" s="201">
        <v>11</v>
      </c>
    </row>
    <row r="180" spans="1:231" ht="15">
      <c r="A180" s="18" t="s">
        <v>221</v>
      </c>
      <c r="B180" s="122">
        <f>A131</f>
        <v>1</v>
      </c>
      <c r="C180" s="122" t="str">
        <f>A132</f>
        <v>work1834</v>
      </c>
      <c r="D180" s="210" t="str">
        <f t="shared" si="598"/>
        <v>core1_work1834</v>
      </c>
      <c r="E180" s="122">
        <v>5</v>
      </c>
      <c r="F180" s="33">
        <v>12</v>
      </c>
      <c r="G180" s="62">
        <f ca="1">IF(OR(INDEX(INDIRECT("times"&amp;B$2),$F180,G$28)&gt;10,INDEX(INDIRECT(D180),$E180,$F180)="",INDEX(INDIRECT(D180),$E180,$F180)&gt;=INDEX(INDIRECT(D180),1,G$28)),0,(INDEX(INDIRECT(D180),$E180,$F180))-INDEX(INDIRECT(D180),1,G$28))*(10-INDEX(INDIRECT("times"&amp;B$2),$F180,G$28))/10</f>
        <v>0</v>
      </c>
      <c r="H180" s="63">
        <f ca="1">IF(OR(INDEX(INDIRECT("times"&amp;B$2),$F180,H$28)&gt;10,INDEX(INDIRECT(D180),$E180,$F180)="",INDEX(INDIRECT(D180),$E180,$F180)&gt;=INDEX(INDIRECT(D180),1,H$28)),0,(INDEX(INDIRECT(D180),$E180,$F180))-INDEX(INDIRECT(D180),1,H$28))*(10-INDEX(INDIRECT("times"&amp;B$2),$F180,H$28))/10</f>
        <v>0</v>
      </c>
      <c r="I180" s="63">
        <f ca="1">IF(OR(INDEX(INDIRECT("times"&amp;B$2),$F180,I$28)&gt;10,INDEX(INDIRECT(D180),$E180,$F180)="",INDEX(INDIRECT(D180),$E180,$F180)&gt;=INDEX(INDIRECT(D180),1,I$28)),0,(INDEX(INDIRECT(D180),$E180,$F180))-INDEX(INDIRECT(D180),1,I$28))*(10-INDEX(INDIRECT("times"&amp;B$2),$F180,I$28))/10</f>
        <v>0</v>
      </c>
      <c r="J180" s="63">
        <f ca="1">IF(OR(INDEX(INDIRECT("times"&amp;B$2),$F180,J$28)&gt;10,INDEX(INDIRECT(D180),$E180,$F180)="",INDEX(INDIRECT(D180),$E180,$F180)&gt;=INDEX(INDIRECT(D180),1,J$28)),0,(INDEX(INDIRECT(D180),$E180,$F180))-INDEX(INDIRECT(D180),1,J$28))*(10-INDEX(INDIRECT("times"&amp;B$2),$F180,J$28))/10</f>
        <v>0</v>
      </c>
      <c r="K180" s="63">
        <f ca="1">IF(OR(INDEX(INDIRECT("times"&amp;B$2),$F180,K$28)&gt;10,INDEX(INDIRECT(D180),$E180,$F180)="",INDEX(INDIRECT(D180),$E180,$F180)&gt;=INDEX(INDIRECT(D180),1,K$28)),0,(INDEX(INDIRECT(D180),$E180,$F180))-INDEX(INDIRECT(D180),1,K$28))*(10-INDEX(INDIRECT("times"&amp;B$2),$F180,K$28))/10</f>
        <v>0</v>
      </c>
      <c r="L180" s="63">
        <f ca="1">IF(OR(INDEX(INDIRECT("times"&amp;B$2),$F180,L$28)&gt;10,INDEX(INDIRECT(D180),$E180,$F180)="",INDEX(INDIRECT(D180),$E180,$F180)&gt;=INDEX(INDIRECT(D180),1,L$28)),0,(INDEX(INDIRECT(D180),$E180,$F180))-INDEX(INDIRECT(D180),1,L$28))*(10-INDEX(INDIRECT("times"&amp;B$2),$F180,L$28))/10</f>
        <v>0</v>
      </c>
      <c r="M180" s="63">
        <f ca="1">IF(OR(INDEX(INDIRECT("times"&amp;B$2),$F180,M$28)&gt;10,INDEX(INDIRECT(D180),$E180,$F180)="",INDEX(INDIRECT(D180),$E180,$F180)&gt;=INDEX(INDIRECT(D180),1,M$28)),0,(INDEX(INDIRECT(D180),$E180,$F180))-INDEX(INDIRECT(D180),1,M$28))*(10-INDEX(INDIRECT("times"&amp;B$2),$F180,M$28))/10</f>
        <v>0</v>
      </c>
      <c r="N180" s="63">
        <f ca="1">IF(OR(INDEX(INDIRECT("times"&amp;B$2),$F180,N$28)&gt;10,INDEX(INDIRECT(D180),$E180,$F180)="",INDEX(INDIRECT(D180),$E180,$F180)&gt;=INDEX(INDIRECT(D180),1,N$28)),0,(INDEX(INDIRECT(D180),$E180,$F180))-INDEX(INDIRECT(D180),1,N$28))*(10-INDEX(INDIRECT("times"&amp;B$2),$F180,N$28))/10</f>
        <v>0</v>
      </c>
      <c r="O180" s="63">
        <f ca="1">IF(OR(INDEX(INDIRECT("times"&amp;B$2),$F180,O$28)&gt;10,INDEX(INDIRECT(D180),$E180,$F180)="",INDEX(INDIRECT(D180),$E180,$F180)&gt;=INDEX(INDIRECT(D180),1,O$28)),0,(INDEX(INDIRECT(D180),$E180,$F180))-INDEX(INDIRECT(D180),1,O$28))*(10-INDEX(INDIRECT("times"&amp;B$2),$F180,O$28))/10</f>
        <v>0</v>
      </c>
      <c r="P180" s="63">
        <f ca="1">IF(OR(INDEX(INDIRECT("times"&amp;B$2),$F180,P$28)&gt;10,INDEX(INDIRECT(D180),$E180,$F180)="",INDEX(INDIRECT(D180),$E180,$F180)&gt;=INDEX(INDIRECT(D180),1,P$28)),0,(INDEX(INDIRECT(D180),$E180,$F180))-INDEX(INDIRECT(D180),1,P$28))*(10-INDEX(INDIRECT("times"&amp;B$2),$F180,P$28))/10</f>
        <v>0</v>
      </c>
      <c r="Q180" s="63">
        <f ca="1">IF(OR(INDEX(INDIRECT("times"&amp;B$2),$F180,Q$28)&gt;10,INDEX(INDIRECT(D180),$E180,$F180)="",INDEX(INDIRECT(D180),$E180,$F180)&gt;=INDEX(INDIRECT(D180),1,Q$28)),0,(INDEX(INDIRECT(D180),$E180,$F180))-INDEX(INDIRECT(D180),1,Q$28))*(10-INDEX(INDIRECT("times"&amp;B$2),$F180,Q$28))/10</f>
        <v>0</v>
      </c>
      <c r="R180" s="63">
        <f ca="1">IF(OR(INDEX(INDIRECT("times"&amp;B$2),$F180,R$28)&gt;10,INDEX(INDIRECT(D180),$E180,$F180)="",INDEX(INDIRECT(D180),$E180,$F180)&gt;=INDEX(INDIRECT(D180),1,R$28)),0,(INDEX(INDIRECT(D180),$E180,$F180))-INDEX(INDIRECT(D180),1,R$28))*(10-INDEX(INDIRECT("times"&amp;B$2),$F180,R$28))/10</f>
        <v>0</v>
      </c>
      <c r="S180" s="63">
        <f ca="1">IF(OR(INDEX(INDIRECT("times"&amp;B$2),$F180,S$28)&gt;10,INDEX(INDIRECT(D180),$E180,$F180)="",INDEX(INDIRECT(D180),$E180,$F180)&gt;=INDEX(INDIRECT(D180),1,S$28)),0,(INDEX(INDIRECT(D180),$E180,$F180))-INDEX(INDIRECT(D180),1,S$28))*(10-INDEX(INDIRECT("times"&amp;B$2),$F180,S$28))/10</f>
        <v>0</v>
      </c>
      <c r="T180" s="63">
        <f ca="1">IF(OR(INDEX(INDIRECT("times"&amp;B$2),$F180,T$28)&gt;10,INDEX(INDIRECT(D180),$E180,$F180)="",INDEX(INDIRECT(D180),$E180,$F180)&gt;=INDEX(INDIRECT(D180),1,T$28)),0,(INDEX(INDIRECT(D180),$E180,$F180))-INDEX(INDIRECT(D180),1,T$28))*(10-INDEX(INDIRECT("times"&amp;B$2),$F180,T$28))/10</f>
        <v>0</v>
      </c>
      <c r="U180" s="63">
        <f ca="1">IF(OR(INDEX(INDIRECT("times"&amp;B$2),$F180,U$28)&gt;10,INDEX(INDIRECT(D180),$E180,$F180)="",INDEX(INDIRECT(D180),$E180,$F180)&gt;=INDEX(INDIRECT(D180),1,U$28)),0,(INDEX(INDIRECT(D180),$E180,$F180))-INDEX(INDIRECT(D180),1,U$28))*(10-INDEX(INDIRECT("times"&amp;B$2),$F180,U$28))/10</f>
        <v>0</v>
      </c>
      <c r="V180" s="63">
        <f ca="1">IF(OR(INDEX(INDIRECT("times"&amp;B$2),$F180,V$28)&gt;10,INDEX(INDIRECT(D180),$E180,$F180)="",INDEX(INDIRECT(D180),$E180,$F180)&gt;=INDEX(INDIRECT(D180),1,V$28)),0,(INDEX(INDIRECT(D180),$E180,$F180))-INDEX(INDIRECT(D180),1,V$28))*(10-INDEX(INDIRECT("times"&amp;B$2),$F180,V$28))/10</f>
        <v>0</v>
      </c>
      <c r="W180" s="63">
        <f ca="1">IF(OR(INDEX(INDIRECT("times"&amp;B$2),$F180,W$28)&gt;10,INDEX(INDIRECT(D180),$E180,$F180)="",INDEX(INDIRECT(D180),$E180,$F180)&gt;=INDEX(INDIRECT(D180),1,W$28)),0,(INDEX(INDIRECT(D180),$E180,$F180))-INDEX(INDIRECT(D180),1,W$28))*(10-INDEX(INDIRECT("times"&amp;B$2),$F180,W$28))/10</f>
        <v>0</v>
      </c>
      <c r="X180" s="63">
        <f ca="1">IF(OR(INDEX(INDIRECT("times"&amp;B$2),$F180,X$28)&gt;10,INDEX(INDIRECT(D180),$E180,$F180)="",INDEX(INDIRECT(D180),$E180,$F180)&gt;=INDEX(INDIRECT(D180),1,X$28)),0,(INDEX(INDIRECT(D180),$E180,$F180))-INDEX(INDIRECT(D180),1,X$28))*(10-INDEX(INDIRECT("times"&amp;B$2),$F180,X$28))/10</f>
        <v>0</v>
      </c>
      <c r="Y180" s="63">
        <f ca="1">IF(OR(INDEX(INDIRECT("times"&amp;B$2),$F180,Y$28)&gt;10,INDEX(INDIRECT(D180),$E180,$F180)="",INDEX(INDIRECT(D180),$E180,$F180)&gt;=INDEX(INDIRECT(D180),1,Y$28)),0,(INDEX(INDIRECT(D180),$E180,$F180))-INDEX(INDIRECT(D180),1,Y$28))*(10-INDEX(INDIRECT("times"&amp;B$2),$F180,Y$28))/10</f>
        <v>0</v>
      </c>
      <c r="Z180" s="63">
        <f ca="1">IF(OR(INDEX(INDIRECT("times"&amp;B$2),$F180,Z$28)&gt;10,INDEX(INDIRECT(D180),$E180,$F180)="",INDEX(INDIRECT(D180),$E180,$F180)&gt;=INDEX(INDIRECT(D180),1,Z$28)),0,(INDEX(INDIRECT(D180),$E180,$F180))-INDEX(INDIRECT(D180),1,Z$28))*(10-INDEX(INDIRECT("times"&amp;B$2),$F180,Z$28))/10</f>
        <v>0</v>
      </c>
      <c r="AA180" s="64">
        <f ca="1">IF(OR(INDEX(INDIRECT("times"&amp;B$2),$F180,AA$28)&gt;10,INDEX(INDIRECT(D180),$E180,$F180)="",INDEX(INDIRECT(D180),$E180,$F180)&gt;=INDEX(INDIRECT(D180),1,AA$28)),0,(INDEX(INDIRECT(D180),$E180,$F180))-INDEX(INDIRECT(D180),1,AA$28))*(10-INDEX(INDIRECT("times"&amp;B$2),$F180,AA$28))/10</f>
        <v>0</v>
      </c>
      <c r="AB180" s="201">
        <v>12</v>
      </c>
      <c r="AD180" s="18" t="s">
        <v>221</v>
      </c>
      <c r="AE180" s="122">
        <f>AD131</f>
        <v>1</v>
      </c>
      <c r="AF180" s="122" t="str">
        <f>AD132</f>
        <v>shop1834</v>
      </c>
      <c r="AG180" s="210" t="str">
        <f t="shared" si="599"/>
        <v>core1_shop1834</v>
      </c>
      <c r="AH180" s="122">
        <v>5</v>
      </c>
      <c r="AI180" s="33">
        <v>12</v>
      </c>
      <c r="AJ180" s="62">
        <f ca="1">IF(OR(INDEX(INDIRECT("times"&amp;AE$2),$F180,AJ$28)&gt;10,INDEX(INDIRECT(AG180),$E180,$F180)="",INDEX(INDIRECT(AG180),$E180,$F180)&gt;=INDEX(INDIRECT(AG180),1,AJ$28)),0,(INDEX(INDIRECT(AG180),$E180,$F180))-INDEX(INDIRECT(AG180),1,AJ$28))*(10-INDEX(INDIRECT("times"&amp;AE$2),$F180,AJ$28))/10</f>
        <v>0</v>
      </c>
      <c r="AK180" s="63">
        <f ca="1">IF(OR(INDEX(INDIRECT("times"&amp;AE$2),$F180,AK$28)&gt;10,INDEX(INDIRECT(AG180),$E180,$F180)="",INDEX(INDIRECT(AG180),$E180,$F180)&gt;=INDEX(INDIRECT(AG180),1,AK$28)),0,(INDEX(INDIRECT(AG180),$E180,$F180))-INDEX(INDIRECT(AG180),1,AK$28))*(10-INDEX(INDIRECT("times"&amp;AE$2),$F180,AK$28))/10</f>
        <v>0</v>
      </c>
      <c r="AL180" s="63">
        <f ca="1">IF(OR(INDEX(INDIRECT("times"&amp;AE$2),$F180,AL$28)&gt;10,INDEX(INDIRECT(AG180),$E180,$F180)="",INDEX(INDIRECT(AG180),$E180,$F180)&gt;=INDEX(INDIRECT(AG180),1,AL$28)),0,(INDEX(INDIRECT(AG180),$E180,$F180))-INDEX(INDIRECT(AG180),1,AL$28))*(10-INDEX(INDIRECT("times"&amp;AE$2),$F180,AL$28))/10</f>
        <v>0</v>
      </c>
      <c r="AM180" s="63">
        <f ca="1">IF(OR(INDEX(INDIRECT("times"&amp;AE$2),$F180,AM$28)&gt;10,INDEX(INDIRECT(AG180),$E180,$F180)="",INDEX(INDIRECT(AG180),$E180,$F180)&gt;=INDEX(INDIRECT(AG180),1,AM$28)),0,(INDEX(INDIRECT(AG180),$E180,$F180))-INDEX(INDIRECT(AG180),1,AM$28))*(10-INDEX(INDIRECT("times"&amp;AE$2),$F180,AM$28))/10</f>
        <v>0</v>
      </c>
      <c r="AN180" s="63">
        <f ca="1">IF(OR(INDEX(INDIRECT("times"&amp;AE$2),$F180,AN$28)&gt;10,INDEX(INDIRECT(AG180),$E180,$F180)="",INDEX(INDIRECT(AG180),$E180,$F180)&gt;=INDEX(INDIRECT(AG180),1,AN$28)),0,(INDEX(INDIRECT(AG180),$E180,$F180))-INDEX(INDIRECT(AG180),1,AN$28))*(10-INDEX(INDIRECT("times"&amp;AE$2),$F180,AN$28))/10</f>
        <v>0</v>
      </c>
      <c r="AO180" s="63">
        <f ca="1">IF(OR(INDEX(INDIRECT("times"&amp;AE$2),$F180,AO$28)&gt;10,INDEX(INDIRECT(AG180),$E180,$F180)="",INDEX(INDIRECT(AG180),$E180,$F180)&gt;=INDEX(INDIRECT(AG180),1,AO$28)),0,(INDEX(INDIRECT(AG180),$E180,$F180))-INDEX(INDIRECT(AG180),1,AO$28))*(10-INDEX(INDIRECT("times"&amp;AE$2),$F180,AO$28))/10</f>
        <v>0</v>
      </c>
      <c r="AP180" s="63">
        <f ca="1">IF(OR(INDEX(INDIRECT("times"&amp;AE$2),$F180,AP$28)&gt;10,INDEX(INDIRECT(AG180),$E180,$F180)="",INDEX(INDIRECT(AG180),$E180,$F180)&gt;=INDEX(INDIRECT(AG180),1,AP$28)),0,(INDEX(INDIRECT(AG180),$E180,$F180))-INDEX(INDIRECT(AG180),1,AP$28))*(10-INDEX(INDIRECT("times"&amp;AE$2),$F180,AP$28))/10</f>
        <v>0</v>
      </c>
      <c r="AQ180" s="63">
        <f ca="1">IF(OR(INDEX(INDIRECT("times"&amp;AE$2),$F180,AQ$28)&gt;10,INDEX(INDIRECT(AG180),$E180,$F180)="",INDEX(INDIRECT(AG180),$E180,$F180)&gt;=INDEX(INDIRECT(AG180),1,AQ$28)),0,(INDEX(INDIRECT(AG180),$E180,$F180))-INDEX(INDIRECT(AG180),1,AQ$28))*(10-INDEX(INDIRECT("times"&amp;AE$2),$F180,AQ$28))/10</f>
        <v>0</v>
      </c>
      <c r="AR180" s="63">
        <f ca="1">IF(OR(INDEX(INDIRECT("times"&amp;AE$2),$F180,AR$28)&gt;10,INDEX(INDIRECT(AG180),$E180,$F180)="",INDEX(INDIRECT(AG180),$E180,$F180)&gt;=INDEX(INDIRECT(AG180),1,AR$28)),0,(INDEX(INDIRECT(AG180),$E180,$F180))-INDEX(INDIRECT(AG180),1,AR$28))*(10-INDEX(INDIRECT("times"&amp;AE$2),$F180,AR$28))/10</f>
        <v>0</v>
      </c>
      <c r="AS180" s="63">
        <f ca="1">IF(OR(INDEX(INDIRECT("times"&amp;AE$2),$F180,AS$28)&gt;10,INDEX(INDIRECT(AG180),$E180,$F180)="",INDEX(INDIRECT(AG180),$E180,$F180)&gt;=INDEX(INDIRECT(AG180),1,AS$28)),0,(INDEX(INDIRECT(AG180),$E180,$F180))-INDEX(INDIRECT(AG180),1,AS$28))*(10-INDEX(INDIRECT("times"&amp;AE$2),$F180,AS$28))/10</f>
        <v>0</v>
      </c>
      <c r="AT180" s="63">
        <f ca="1">IF(OR(INDEX(INDIRECT("times"&amp;AE$2),$F180,AT$28)&gt;10,INDEX(INDIRECT(AG180),$E180,$F180)="",INDEX(INDIRECT(AG180),$E180,$F180)&gt;=INDEX(INDIRECT(AG180),1,AT$28)),0,(INDEX(INDIRECT(AG180),$E180,$F180))-INDEX(INDIRECT(AG180),1,AT$28))*(10-INDEX(INDIRECT("times"&amp;AE$2),$F180,AT$28))/10</f>
        <v>0</v>
      </c>
      <c r="AU180" s="63">
        <f ca="1">IF(OR(INDEX(INDIRECT("times"&amp;AE$2),$F180,AU$28)&gt;10,INDEX(INDIRECT(AG180),$E180,$F180)="",INDEX(INDIRECT(AG180),$E180,$F180)&gt;=INDEX(INDIRECT(AG180),1,AU$28)),0,(INDEX(INDIRECT(AG180),$E180,$F180))-INDEX(INDIRECT(AG180),1,AU$28))*(10-INDEX(INDIRECT("times"&amp;AE$2),$F180,AU$28))/10</f>
        <v>0</v>
      </c>
      <c r="AV180" s="63">
        <f ca="1">IF(OR(INDEX(INDIRECT("times"&amp;AE$2),$F180,AV$28)&gt;10,INDEX(INDIRECT(AG180),$E180,$F180)="",INDEX(INDIRECT(AG180),$E180,$F180)&gt;=INDEX(INDIRECT(AG180),1,AV$28)),0,(INDEX(INDIRECT(AG180),$E180,$F180))-INDEX(INDIRECT(AG180),1,AV$28))*(10-INDEX(INDIRECT("times"&amp;AE$2),$F180,AV$28))/10</f>
        <v>0</v>
      </c>
      <c r="AW180" s="63">
        <f ca="1">IF(OR(INDEX(INDIRECT("times"&amp;AE$2),$F180,AW$28)&gt;10,INDEX(INDIRECT(AG180),$E180,$F180)="",INDEX(INDIRECT(AG180),$E180,$F180)&gt;=INDEX(INDIRECT(AG180),1,AW$28)),0,(INDEX(INDIRECT(AG180),$E180,$F180))-INDEX(INDIRECT(AG180),1,AW$28))*(10-INDEX(INDIRECT("times"&amp;AE$2),$F180,AW$28))/10</f>
        <v>0</v>
      </c>
      <c r="AX180" s="63">
        <f ca="1">IF(OR(INDEX(INDIRECT("times"&amp;AE$2),$F180,AX$28)&gt;10,INDEX(INDIRECT(AG180),$E180,$F180)="",INDEX(INDIRECT(AG180),$E180,$F180)&gt;=INDEX(INDIRECT(AG180),1,AX$28)),0,(INDEX(INDIRECT(AG180),$E180,$F180))-INDEX(INDIRECT(AG180),1,AX$28))*(10-INDEX(INDIRECT("times"&amp;AE$2),$F180,AX$28))/10</f>
        <v>0</v>
      </c>
      <c r="AY180" s="63">
        <f ca="1">IF(OR(INDEX(INDIRECT("times"&amp;AE$2),$F180,AY$28)&gt;10,INDEX(INDIRECT(AG180),$E180,$F180)="",INDEX(INDIRECT(AG180),$E180,$F180)&gt;=INDEX(INDIRECT(AG180),1,AY$28)),0,(INDEX(INDIRECT(AG180),$E180,$F180))-INDEX(INDIRECT(AG180),1,AY$28))*(10-INDEX(INDIRECT("times"&amp;AE$2),$F180,AY$28))/10</f>
        <v>0</v>
      </c>
      <c r="AZ180" s="63">
        <f ca="1">IF(OR(INDEX(INDIRECT("times"&amp;AE$2),$F180,AZ$28)&gt;10,INDEX(INDIRECT(AG180),$E180,$F180)="",INDEX(INDIRECT(AG180),$E180,$F180)&gt;=INDEX(INDIRECT(AG180),1,AZ$28)),0,(INDEX(INDIRECT(AG180),$E180,$F180))-INDEX(INDIRECT(AG180),1,AZ$28))*(10-INDEX(INDIRECT("times"&amp;AE$2),$F180,AZ$28))/10</f>
        <v>0</v>
      </c>
      <c r="BA180" s="63">
        <f ca="1">IF(OR(INDEX(INDIRECT("times"&amp;AE$2),$F180,BA$28)&gt;10,INDEX(INDIRECT(AG180),$E180,$F180)="",INDEX(INDIRECT(AG180),$E180,$F180)&gt;=INDEX(INDIRECT(AG180),1,BA$28)),0,(INDEX(INDIRECT(AG180),$E180,$F180))-INDEX(INDIRECT(AG180),1,BA$28))*(10-INDEX(INDIRECT("times"&amp;AE$2),$F180,BA$28))/10</f>
        <v>0</v>
      </c>
      <c r="BB180" s="63">
        <f ca="1">IF(OR(INDEX(INDIRECT("times"&amp;AE$2),$F180,BB$28)&gt;10,INDEX(INDIRECT(AG180),$E180,$F180)="",INDEX(INDIRECT(AG180),$E180,$F180)&gt;=INDEX(INDIRECT(AG180),1,BB$28)),0,(INDEX(INDIRECT(AG180),$E180,$F180))-INDEX(INDIRECT(AG180),1,BB$28))*(10-INDEX(INDIRECT("times"&amp;AE$2),$F180,BB$28))/10</f>
        <v>0</v>
      </c>
      <c r="BC180" s="63">
        <f ca="1">IF(OR(INDEX(INDIRECT("times"&amp;AE$2),$F180,BC$28)&gt;10,INDEX(INDIRECT(AG180),$E180,$F180)="",INDEX(INDIRECT(AG180),$E180,$F180)&gt;=INDEX(INDIRECT(AG180),1,BC$28)),0,(INDEX(INDIRECT(AG180),$E180,$F180))-INDEX(INDIRECT(AG180),1,BC$28))*(10-INDEX(INDIRECT("times"&amp;AE$2),$F180,BC$28))/10</f>
        <v>0</v>
      </c>
      <c r="BD180" s="64">
        <f ca="1">IF(OR(INDEX(INDIRECT("times"&amp;AE$2),$F180,BD$28)&gt;10,INDEX(INDIRECT(AG180),$E180,$F180)="",INDEX(INDIRECT(AG180),$E180,$F180)&gt;=INDEX(INDIRECT(AG180),1,BD$28)),0,(INDEX(INDIRECT(AG180),$E180,$F180))-INDEX(INDIRECT(AG180),1,BD$28))*(10-INDEX(INDIRECT("times"&amp;AE$2),$F180,BD$28))/10</f>
        <v>0</v>
      </c>
      <c r="BE180" s="201">
        <v>12</v>
      </c>
      <c r="BG180" s="18" t="s">
        <v>221</v>
      </c>
      <c r="BH180" s="122">
        <f>BG131</f>
        <v>1</v>
      </c>
      <c r="BI180" s="122" t="str">
        <f>BG132</f>
        <v>lei1834</v>
      </c>
      <c r="BJ180" s="210" t="str">
        <f t="shared" si="600"/>
        <v>core1_lei1834</v>
      </c>
      <c r="BK180" s="122">
        <v>5</v>
      </c>
      <c r="BL180" s="33">
        <v>12</v>
      </c>
      <c r="BM180" s="62">
        <f ca="1">IF(OR(INDEX(INDIRECT("times"&amp;BH$2),$F180,BM$28)&gt;10,INDEX(INDIRECT(BJ180),$E180,$F180)="",INDEX(INDIRECT(BJ180),$E180,$F180)&gt;=INDEX(INDIRECT(BJ180),1,BM$28)),0,(INDEX(INDIRECT(BJ180),$E180,$F180))-INDEX(INDIRECT(BJ180),1,BM$28))*(10-INDEX(INDIRECT("times"&amp;BH$2),$F180,BM$28))/10</f>
        <v>0</v>
      </c>
      <c r="BN180" s="63">
        <f ca="1">IF(OR(INDEX(INDIRECT("times"&amp;BH$2),$F180,BN$28)&gt;10,INDEX(INDIRECT(BJ180),$E180,$F180)="",INDEX(INDIRECT(BJ180),$E180,$F180)&gt;=INDEX(INDIRECT(BJ180),1,BN$28)),0,(INDEX(INDIRECT(BJ180),$E180,$F180))-INDEX(INDIRECT(BJ180),1,BN$28))*(10-INDEX(INDIRECT("times"&amp;BH$2),$F180,BN$28))/10</f>
        <v>0</v>
      </c>
      <c r="BO180" s="63">
        <f ca="1">IF(OR(INDEX(INDIRECT("times"&amp;BH$2),$F180,BO$28)&gt;10,INDEX(INDIRECT(BJ180),$E180,$F180)="",INDEX(INDIRECT(BJ180),$E180,$F180)&gt;=INDEX(INDIRECT(BJ180),1,BO$28)),0,(INDEX(INDIRECT(BJ180),$E180,$F180))-INDEX(INDIRECT(BJ180),1,BO$28))*(10-INDEX(INDIRECT("times"&amp;BH$2),$F180,BO$28))/10</f>
        <v>0</v>
      </c>
      <c r="BP180" s="63">
        <f ca="1">IF(OR(INDEX(INDIRECT("times"&amp;BH$2),$F180,BP$28)&gt;10,INDEX(INDIRECT(BJ180),$E180,$F180)="",INDEX(INDIRECT(BJ180),$E180,$F180)&gt;=INDEX(INDIRECT(BJ180),1,BP$28)),0,(INDEX(INDIRECT(BJ180),$E180,$F180))-INDEX(INDIRECT(BJ180),1,BP$28))*(10-INDEX(INDIRECT("times"&amp;BH$2),$F180,BP$28))/10</f>
        <v>0</v>
      </c>
      <c r="BQ180" s="63">
        <f ca="1">IF(OR(INDEX(INDIRECT("times"&amp;BH$2),$F180,BQ$28)&gt;10,INDEX(INDIRECT(BJ180),$E180,$F180)="",INDEX(INDIRECT(BJ180),$E180,$F180)&gt;=INDEX(INDIRECT(BJ180),1,BQ$28)),0,(INDEX(INDIRECT(BJ180),$E180,$F180))-INDEX(INDIRECT(BJ180),1,BQ$28))*(10-INDEX(INDIRECT("times"&amp;BH$2),$F180,BQ$28))/10</f>
        <v>0</v>
      </c>
      <c r="BR180" s="63">
        <f ca="1">IF(OR(INDEX(INDIRECT("times"&amp;BH$2),$F180,BR$28)&gt;10,INDEX(INDIRECT(BJ180),$E180,$F180)="",INDEX(INDIRECT(BJ180),$E180,$F180)&gt;=INDEX(INDIRECT(BJ180),1,BR$28)),0,(INDEX(INDIRECT(BJ180),$E180,$F180))-INDEX(INDIRECT(BJ180),1,BR$28))*(10-INDEX(INDIRECT("times"&amp;BH$2),$F180,BR$28))/10</f>
        <v>0</v>
      </c>
      <c r="BS180" s="63">
        <f ca="1">IF(OR(INDEX(INDIRECT("times"&amp;BH$2),$F180,BS$28)&gt;10,INDEX(INDIRECT(BJ180),$E180,$F180)="",INDEX(INDIRECT(BJ180),$E180,$F180)&gt;=INDEX(INDIRECT(BJ180),1,BS$28)),0,(INDEX(INDIRECT(BJ180),$E180,$F180))-INDEX(INDIRECT(BJ180),1,BS$28))*(10-INDEX(INDIRECT("times"&amp;BH$2),$F180,BS$28))/10</f>
        <v>0</v>
      </c>
      <c r="BT180" s="63">
        <f ca="1">IF(OR(INDEX(INDIRECT("times"&amp;BH$2),$F180,BT$28)&gt;10,INDEX(INDIRECT(BJ180),$E180,$F180)="",INDEX(INDIRECT(BJ180),$E180,$F180)&gt;=INDEX(INDIRECT(BJ180),1,BT$28)),0,(INDEX(INDIRECT(BJ180),$E180,$F180))-INDEX(INDIRECT(BJ180),1,BT$28))*(10-INDEX(INDIRECT("times"&amp;BH$2),$F180,BT$28))/10</f>
        <v>0</v>
      </c>
      <c r="BU180" s="63">
        <f ca="1">IF(OR(INDEX(INDIRECT("times"&amp;BH$2),$F180,BU$28)&gt;10,INDEX(INDIRECT(BJ180),$E180,$F180)="",INDEX(INDIRECT(BJ180),$E180,$F180)&gt;=INDEX(INDIRECT(BJ180),1,BU$28)),0,(INDEX(INDIRECT(BJ180),$E180,$F180))-INDEX(INDIRECT(BJ180),1,BU$28))*(10-INDEX(INDIRECT("times"&amp;BH$2),$F180,BU$28))/10</f>
        <v>0</v>
      </c>
      <c r="BV180" s="63">
        <f ca="1">IF(OR(INDEX(INDIRECT("times"&amp;BH$2),$F180,BV$28)&gt;10,INDEX(INDIRECT(BJ180),$E180,$F180)="",INDEX(INDIRECT(BJ180),$E180,$F180)&gt;=INDEX(INDIRECT(BJ180),1,BV$28)),0,(INDEX(INDIRECT(BJ180),$E180,$F180))-INDEX(INDIRECT(BJ180),1,BV$28))*(10-INDEX(INDIRECT("times"&amp;BH$2),$F180,BV$28))/10</f>
        <v>0</v>
      </c>
      <c r="BW180" s="63">
        <f ca="1">IF(OR(INDEX(INDIRECT("times"&amp;BH$2),$F180,BW$28)&gt;10,INDEX(INDIRECT(BJ180),$E180,$F180)="",INDEX(INDIRECT(BJ180),$E180,$F180)&gt;=INDEX(INDIRECT(BJ180),1,BW$28)),0,(INDEX(INDIRECT(BJ180),$E180,$F180))-INDEX(INDIRECT(BJ180),1,BW$28))*(10-INDEX(INDIRECT("times"&amp;BH$2),$F180,BW$28))/10</f>
        <v>0</v>
      </c>
      <c r="BX180" s="63">
        <f ca="1">IF(OR(INDEX(INDIRECT("times"&amp;BH$2),$F180,BX$28)&gt;10,INDEX(INDIRECT(BJ180),$E180,$F180)="",INDEX(INDIRECT(BJ180),$E180,$F180)&gt;=INDEX(INDIRECT(BJ180),1,BX$28)),0,(INDEX(INDIRECT(BJ180),$E180,$F180))-INDEX(INDIRECT(BJ180),1,BX$28))*(10-INDEX(INDIRECT("times"&amp;BH$2),$F180,BX$28))/10</f>
        <v>0</v>
      </c>
      <c r="BY180" s="63">
        <f ca="1">IF(OR(INDEX(INDIRECT("times"&amp;BH$2),$F180,BY$28)&gt;10,INDEX(INDIRECT(BJ180),$E180,$F180)="",INDEX(INDIRECT(BJ180),$E180,$F180)&gt;=INDEX(INDIRECT(BJ180),1,BY$28)),0,(INDEX(INDIRECT(BJ180),$E180,$F180))-INDEX(INDIRECT(BJ180),1,BY$28))*(10-INDEX(INDIRECT("times"&amp;BH$2),$F180,BY$28))/10</f>
        <v>0</v>
      </c>
      <c r="BZ180" s="63">
        <f ca="1">IF(OR(INDEX(INDIRECT("times"&amp;BH$2),$F180,BZ$28)&gt;10,INDEX(INDIRECT(BJ180),$E180,$F180)="",INDEX(INDIRECT(BJ180),$E180,$F180)&gt;=INDEX(INDIRECT(BJ180),1,BZ$28)),0,(INDEX(INDIRECT(BJ180),$E180,$F180))-INDEX(INDIRECT(BJ180),1,BZ$28))*(10-INDEX(INDIRECT("times"&amp;BH$2),$F180,BZ$28))/10</f>
        <v>0</v>
      </c>
      <c r="CA180" s="63">
        <f ca="1">IF(OR(INDEX(INDIRECT("times"&amp;BH$2),$F180,CA$28)&gt;10,INDEX(INDIRECT(BJ180),$E180,$F180)="",INDEX(INDIRECT(BJ180),$E180,$F180)&gt;=INDEX(INDIRECT(BJ180),1,CA$28)),0,(INDEX(INDIRECT(BJ180),$E180,$F180))-INDEX(INDIRECT(BJ180),1,CA$28))*(10-INDEX(INDIRECT("times"&amp;BH$2),$F180,CA$28))/10</f>
        <v>0</v>
      </c>
      <c r="CB180" s="63">
        <f ca="1">IF(OR(INDEX(INDIRECT("times"&amp;BH$2),$F180,CB$28)&gt;10,INDEX(INDIRECT(BJ180),$E180,$F180)="",INDEX(INDIRECT(BJ180),$E180,$F180)&gt;=INDEX(INDIRECT(BJ180),1,CB$28)),0,(INDEX(INDIRECT(BJ180),$E180,$F180))-INDEX(INDIRECT(BJ180),1,CB$28))*(10-INDEX(INDIRECT("times"&amp;BH$2),$F180,CB$28))/10</f>
        <v>0</v>
      </c>
      <c r="CC180" s="63">
        <f ca="1">IF(OR(INDEX(INDIRECT("times"&amp;BH$2),$F180,CC$28)&gt;10,INDEX(INDIRECT(BJ180),$E180,$F180)="",INDEX(INDIRECT(BJ180),$E180,$F180)&gt;=INDEX(INDIRECT(BJ180),1,CC$28)),0,(INDEX(INDIRECT(BJ180),$E180,$F180))-INDEX(INDIRECT(BJ180),1,CC$28))*(10-INDEX(INDIRECT("times"&amp;BH$2),$F180,CC$28))/10</f>
        <v>0</v>
      </c>
      <c r="CD180" s="63">
        <f ca="1">IF(OR(INDEX(INDIRECT("times"&amp;BH$2),$F180,CD$28)&gt;10,INDEX(INDIRECT(BJ180),$E180,$F180)="",INDEX(INDIRECT(BJ180),$E180,$F180)&gt;=INDEX(INDIRECT(BJ180),1,CD$28)),0,(INDEX(INDIRECT(BJ180),$E180,$F180))-INDEX(INDIRECT(BJ180),1,CD$28))*(10-INDEX(INDIRECT("times"&amp;BH$2),$F180,CD$28))/10</f>
        <v>0</v>
      </c>
      <c r="CE180" s="63">
        <f ca="1">IF(OR(INDEX(INDIRECT("times"&amp;BH$2),$F180,CE$28)&gt;10,INDEX(INDIRECT(BJ180),$E180,$F180)="",INDEX(INDIRECT(BJ180),$E180,$F180)&gt;=INDEX(INDIRECT(BJ180),1,CE$28)),0,(INDEX(INDIRECT(BJ180),$E180,$F180))-INDEX(INDIRECT(BJ180),1,CE$28))*(10-INDEX(INDIRECT("times"&amp;BH$2),$F180,CE$28))/10</f>
        <v>0</v>
      </c>
      <c r="CF180" s="63">
        <f ca="1">IF(OR(INDEX(INDIRECT("times"&amp;BH$2),$F180,CF$28)&gt;10,INDEX(INDIRECT(BJ180),$E180,$F180)="",INDEX(INDIRECT(BJ180),$E180,$F180)&gt;=INDEX(INDIRECT(BJ180),1,CF$28)),0,(INDEX(INDIRECT(BJ180),$E180,$F180))-INDEX(INDIRECT(BJ180),1,CF$28))*(10-INDEX(INDIRECT("times"&amp;BH$2),$F180,CF$28))/10</f>
        <v>0</v>
      </c>
      <c r="CG180" s="64">
        <f ca="1">IF(OR(INDEX(INDIRECT("times"&amp;BH$2),$F180,CG$28)&gt;10,INDEX(INDIRECT(BJ180),$E180,$F180)="",INDEX(INDIRECT(BJ180),$E180,$F180)&gt;=INDEX(INDIRECT(BJ180),1,CG$28)),0,(INDEX(INDIRECT(BJ180),$E180,$F180))-INDEX(INDIRECT(BJ180),1,CG$28))*(10-INDEX(INDIRECT("times"&amp;BH$2),$F180,CG$28))/10</f>
        <v>0</v>
      </c>
      <c r="CH180" s="201">
        <v>12</v>
      </c>
      <c r="CJ180" s="18" t="s">
        <v>221</v>
      </c>
      <c r="CK180" s="122">
        <f>CJ131</f>
        <v>1</v>
      </c>
      <c r="CL180" s="122" t="str">
        <f>CJ132</f>
        <v>work3564</v>
      </c>
      <c r="CM180" s="210" t="str">
        <f t="shared" si="601"/>
        <v>core1_work3564</v>
      </c>
      <c r="CN180" s="122">
        <v>5</v>
      </c>
      <c r="CO180" s="33">
        <v>12</v>
      </c>
      <c r="CP180" s="62">
        <f ca="1">IF(OR(INDEX(INDIRECT("times"&amp;CK$2),$F180,CP$28)&gt;10,INDEX(INDIRECT(CM180),$E180,$F180)="",INDEX(INDIRECT(CM180),$E180,$F180)&gt;=INDEX(INDIRECT(CM180),1,CP$28)),0,(INDEX(INDIRECT(CM180),$E180,$F180))-INDEX(INDIRECT(CM180),1,CP$28))*(10-INDEX(INDIRECT("times"&amp;CK$2),$F180,CP$28))/10</f>
        <v>0</v>
      </c>
      <c r="CQ180" s="63">
        <f ca="1">IF(OR(INDEX(INDIRECT("times"&amp;CK$2),$F180,CQ$28)&gt;10,INDEX(INDIRECT(CM180),$E180,$F180)="",INDEX(INDIRECT(CM180),$E180,$F180)&gt;=INDEX(INDIRECT(CM180),1,CQ$28)),0,(INDEX(INDIRECT(CM180),$E180,$F180))-INDEX(INDIRECT(CM180),1,CQ$28))*(10-INDEX(INDIRECT("times"&amp;CK$2),$F180,CQ$28))/10</f>
        <v>0</v>
      </c>
      <c r="CR180" s="63">
        <f ca="1">IF(OR(INDEX(INDIRECT("times"&amp;CK$2),$F180,CR$28)&gt;10,INDEX(INDIRECT(CM180),$E180,$F180)="",INDEX(INDIRECT(CM180),$E180,$F180)&gt;=INDEX(INDIRECT(CM180),1,CR$28)),0,(INDEX(INDIRECT(CM180),$E180,$F180))-INDEX(INDIRECT(CM180),1,CR$28))*(10-INDEX(INDIRECT("times"&amp;CK$2),$F180,CR$28))/10</f>
        <v>0</v>
      </c>
      <c r="CS180" s="63">
        <f ca="1">IF(OR(INDEX(INDIRECT("times"&amp;CK$2),$F180,CS$28)&gt;10,INDEX(INDIRECT(CM180),$E180,$F180)="",INDEX(INDIRECT(CM180),$E180,$F180)&gt;=INDEX(INDIRECT(CM180),1,CS$28)),0,(INDEX(INDIRECT(CM180),$E180,$F180))-INDEX(INDIRECT(CM180),1,CS$28))*(10-INDEX(INDIRECT("times"&amp;CK$2),$F180,CS$28))/10</f>
        <v>0</v>
      </c>
      <c r="CT180" s="63">
        <f ca="1">IF(OR(INDEX(INDIRECT("times"&amp;CK$2),$F180,CT$28)&gt;10,INDEX(INDIRECT(CM180),$E180,$F180)="",INDEX(INDIRECT(CM180),$E180,$F180)&gt;=INDEX(INDIRECT(CM180),1,CT$28)),0,(INDEX(INDIRECT(CM180),$E180,$F180))-INDEX(INDIRECT(CM180),1,CT$28))*(10-INDEX(INDIRECT("times"&amp;CK$2),$F180,CT$28))/10</f>
        <v>0</v>
      </c>
      <c r="CU180" s="63">
        <f ca="1">IF(OR(INDEX(INDIRECT("times"&amp;CK$2),$F180,CU$28)&gt;10,INDEX(INDIRECT(CM180),$E180,$F180)="",INDEX(INDIRECT(CM180),$E180,$F180)&gt;=INDEX(INDIRECT(CM180),1,CU$28)),0,(INDEX(INDIRECT(CM180),$E180,$F180))-INDEX(INDIRECT(CM180),1,CU$28))*(10-INDEX(INDIRECT("times"&amp;CK$2),$F180,CU$28))/10</f>
        <v>0</v>
      </c>
      <c r="CV180" s="63">
        <f ca="1">IF(OR(INDEX(INDIRECT("times"&amp;CK$2),$F180,CV$28)&gt;10,INDEX(INDIRECT(CM180),$E180,$F180)="",INDEX(INDIRECT(CM180),$E180,$F180)&gt;=INDEX(INDIRECT(CM180),1,CV$28)),0,(INDEX(INDIRECT(CM180),$E180,$F180))-INDEX(INDIRECT(CM180),1,CV$28))*(10-INDEX(INDIRECT("times"&amp;CK$2),$F180,CV$28))/10</f>
        <v>0</v>
      </c>
      <c r="CW180" s="63">
        <f ca="1">IF(OR(INDEX(INDIRECT("times"&amp;CK$2),$F180,CW$28)&gt;10,INDEX(INDIRECT(CM180),$E180,$F180)="",INDEX(INDIRECT(CM180),$E180,$F180)&gt;=INDEX(INDIRECT(CM180),1,CW$28)),0,(INDEX(INDIRECT(CM180),$E180,$F180))-INDEX(INDIRECT(CM180),1,CW$28))*(10-INDEX(INDIRECT("times"&amp;CK$2),$F180,CW$28))/10</f>
        <v>0</v>
      </c>
      <c r="CX180" s="63">
        <f ca="1">IF(OR(INDEX(INDIRECT("times"&amp;CK$2),$F180,CX$28)&gt;10,INDEX(INDIRECT(CM180),$E180,$F180)="",INDEX(INDIRECT(CM180),$E180,$F180)&gt;=INDEX(INDIRECT(CM180),1,CX$28)),0,(INDEX(INDIRECT(CM180),$E180,$F180))-INDEX(INDIRECT(CM180),1,CX$28))*(10-INDEX(INDIRECT("times"&amp;CK$2),$F180,CX$28))/10</f>
        <v>0</v>
      </c>
      <c r="CY180" s="63">
        <f ca="1">IF(OR(INDEX(INDIRECT("times"&amp;CK$2),$F180,CY$28)&gt;10,INDEX(INDIRECT(CM180),$E180,$F180)="",INDEX(INDIRECT(CM180),$E180,$F180)&gt;=INDEX(INDIRECT(CM180),1,CY$28)),0,(INDEX(INDIRECT(CM180),$E180,$F180))-INDEX(INDIRECT(CM180),1,CY$28))*(10-INDEX(INDIRECT("times"&amp;CK$2),$F180,CY$28))/10</f>
        <v>0</v>
      </c>
      <c r="CZ180" s="63">
        <f ca="1">IF(OR(INDEX(INDIRECT("times"&amp;CK$2),$F180,CZ$28)&gt;10,INDEX(INDIRECT(CM180),$E180,$F180)="",INDEX(INDIRECT(CM180),$E180,$F180)&gt;=INDEX(INDIRECT(CM180),1,CZ$28)),0,(INDEX(INDIRECT(CM180),$E180,$F180))-INDEX(INDIRECT(CM180),1,CZ$28))*(10-INDEX(INDIRECT("times"&amp;CK$2),$F180,CZ$28))/10</f>
        <v>0</v>
      </c>
      <c r="DA180" s="63">
        <f ca="1">IF(OR(INDEX(INDIRECT("times"&amp;CK$2),$F180,DA$28)&gt;10,INDEX(INDIRECT(CM180),$E180,$F180)="",INDEX(INDIRECT(CM180),$E180,$F180)&gt;=INDEX(INDIRECT(CM180),1,DA$28)),0,(INDEX(INDIRECT(CM180),$E180,$F180))-INDEX(INDIRECT(CM180),1,DA$28))*(10-INDEX(INDIRECT("times"&amp;CK$2),$F180,DA$28))/10</f>
        <v>0</v>
      </c>
      <c r="DB180" s="63">
        <f ca="1">IF(OR(INDEX(INDIRECT("times"&amp;CK$2),$F180,DB$28)&gt;10,INDEX(INDIRECT(CM180),$E180,$F180)="",INDEX(INDIRECT(CM180),$E180,$F180)&gt;=INDEX(INDIRECT(CM180),1,DB$28)),0,(INDEX(INDIRECT(CM180),$E180,$F180))-INDEX(INDIRECT(CM180),1,DB$28))*(10-INDEX(INDIRECT("times"&amp;CK$2),$F180,DB$28))/10</f>
        <v>0</v>
      </c>
      <c r="DC180" s="63">
        <f ca="1">IF(OR(INDEX(INDIRECT("times"&amp;CK$2),$F180,DC$28)&gt;10,INDEX(INDIRECT(CM180),$E180,$F180)="",INDEX(INDIRECT(CM180),$E180,$F180)&gt;=INDEX(INDIRECT(CM180),1,DC$28)),0,(INDEX(INDIRECT(CM180),$E180,$F180))-INDEX(INDIRECT(CM180),1,DC$28))*(10-INDEX(INDIRECT("times"&amp;CK$2),$F180,DC$28))/10</f>
        <v>0</v>
      </c>
      <c r="DD180" s="63">
        <f ca="1">IF(OR(INDEX(INDIRECT("times"&amp;CK$2),$F180,DD$28)&gt;10,INDEX(INDIRECT(CM180),$E180,$F180)="",INDEX(INDIRECT(CM180),$E180,$F180)&gt;=INDEX(INDIRECT(CM180),1,DD$28)),0,(INDEX(INDIRECT(CM180),$E180,$F180))-INDEX(INDIRECT(CM180),1,DD$28))*(10-INDEX(INDIRECT("times"&amp;CK$2),$F180,DD$28))/10</f>
        <v>0</v>
      </c>
      <c r="DE180" s="63">
        <f ca="1">IF(OR(INDEX(INDIRECT("times"&amp;CK$2),$F180,DE$28)&gt;10,INDEX(INDIRECT(CM180),$E180,$F180)="",INDEX(INDIRECT(CM180),$E180,$F180)&gt;=INDEX(INDIRECT(CM180),1,DE$28)),0,(INDEX(INDIRECT(CM180),$E180,$F180))-INDEX(INDIRECT(CM180),1,DE$28))*(10-INDEX(INDIRECT("times"&amp;CK$2),$F180,DE$28))/10</f>
        <v>0</v>
      </c>
      <c r="DF180" s="63">
        <f ca="1">IF(OR(INDEX(INDIRECT("times"&amp;CK$2),$F180,DF$28)&gt;10,INDEX(INDIRECT(CM180),$E180,$F180)="",INDEX(INDIRECT(CM180),$E180,$F180)&gt;=INDEX(INDIRECT(CM180),1,DF$28)),0,(INDEX(INDIRECT(CM180),$E180,$F180))-INDEX(INDIRECT(CM180),1,DF$28))*(10-INDEX(INDIRECT("times"&amp;CK$2),$F180,DF$28))/10</f>
        <v>0</v>
      </c>
      <c r="DG180" s="63">
        <f ca="1">IF(OR(INDEX(INDIRECT("times"&amp;CK$2),$F180,DG$28)&gt;10,INDEX(INDIRECT(CM180),$E180,$F180)="",INDEX(INDIRECT(CM180),$E180,$F180)&gt;=INDEX(INDIRECT(CM180),1,DG$28)),0,(INDEX(INDIRECT(CM180),$E180,$F180))-INDEX(INDIRECT(CM180),1,DG$28))*(10-INDEX(INDIRECT("times"&amp;CK$2),$F180,DG$28))/10</f>
        <v>0</v>
      </c>
      <c r="DH180" s="63">
        <f ca="1">IF(OR(INDEX(INDIRECT("times"&amp;CK$2),$F180,DH$28)&gt;10,INDEX(INDIRECT(CM180),$E180,$F180)="",INDEX(INDIRECT(CM180),$E180,$F180)&gt;=INDEX(INDIRECT(CM180),1,DH$28)),0,(INDEX(INDIRECT(CM180),$E180,$F180))-INDEX(INDIRECT(CM180),1,DH$28))*(10-INDEX(INDIRECT("times"&amp;CK$2),$F180,DH$28))/10</f>
        <v>0</v>
      </c>
      <c r="DI180" s="63">
        <f ca="1">IF(OR(INDEX(INDIRECT("times"&amp;CK$2),$F180,DI$28)&gt;10,INDEX(INDIRECT(CM180),$E180,$F180)="",INDEX(INDIRECT(CM180),$E180,$F180)&gt;=INDEX(INDIRECT(CM180),1,DI$28)),0,(INDEX(INDIRECT(CM180),$E180,$F180))-INDEX(INDIRECT(CM180),1,DI$28))*(10-INDEX(INDIRECT("times"&amp;CK$2),$F180,DI$28))/10</f>
        <v>0</v>
      </c>
      <c r="DJ180" s="64">
        <f ca="1">IF(OR(INDEX(INDIRECT("times"&amp;CK$2),$F180,DJ$28)&gt;10,INDEX(INDIRECT(CM180),$E180,$F180)="",INDEX(INDIRECT(CM180),$E180,$F180)&gt;=INDEX(INDIRECT(CM180),1,DJ$28)),0,(INDEX(INDIRECT(CM180),$E180,$F180))-INDEX(INDIRECT(CM180),1,DJ$28))*(10-INDEX(INDIRECT("times"&amp;CK$2),$F180,DJ$28))/10</f>
        <v>0</v>
      </c>
      <c r="DK180" s="201">
        <v>12</v>
      </c>
      <c r="DM180" s="18" t="s">
        <v>221</v>
      </c>
      <c r="DN180" s="122">
        <f>DM131</f>
        <v>1</v>
      </c>
      <c r="DO180" s="122" t="str">
        <f>DM132</f>
        <v>shop3564</v>
      </c>
      <c r="DP180" s="210" t="str">
        <f t="shared" si="602"/>
        <v>core1_shop3564</v>
      </c>
      <c r="DQ180" s="122">
        <v>5</v>
      </c>
      <c r="DR180" s="33">
        <v>12</v>
      </c>
      <c r="DS180" s="62">
        <f ca="1">IF(OR(INDEX(INDIRECT("times"&amp;DN$2),$F180,DS$28)&gt;10,INDEX(INDIRECT(DP180),$E180,$F180)="",INDEX(INDIRECT(DP180),$E180,$F180)&gt;=INDEX(INDIRECT(DP180),1,DS$28)),0,(INDEX(INDIRECT(DP180),$E180,$F180))-INDEX(INDIRECT(DP180),1,DS$28))*(10-INDEX(INDIRECT("times"&amp;DN$2),$F180,DS$28))/10</f>
        <v>0</v>
      </c>
      <c r="DT180" s="63">
        <f ca="1">IF(OR(INDEX(INDIRECT("times"&amp;DN$2),$F180,DT$28)&gt;10,INDEX(INDIRECT(DP180),$E180,$F180)="",INDEX(INDIRECT(DP180),$E180,$F180)&gt;=INDEX(INDIRECT(DP180),1,DT$28)),0,(INDEX(INDIRECT(DP180),$E180,$F180))-INDEX(INDIRECT(DP180),1,DT$28))*(10-INDEX(INDIRECT("times"&amp;DN$2),$F180,DT$28))/10</f>
        <v>0</v>
      </c>
      <c r="DU180" s="63">
        <f ca="1">IF(OR(INDEX(INDIRECT("times"&amp;DN$2),$F180,DU$28)&gt;10,INDEX(INDIRECT(DP180),$E180,$F180)="",INDEX(INDIRECT(DP180),$E180,$F180)&gt;=INDEX(INDIRECT(DP180),1,DU$28)),0,(INDEX(INDIRECT(DP180),$E180,$F180))-INDEX(INDIRECT(DP180),1,DU$28))*(10-INDEX(INDIRECT("times"&amp;DN$2),$F180,DU$28))/10</f>
        <v>0</v>
      </c>
      <c r="DV180" s="63">
        <f ca="1">IF(OR(INDEX(INDIRECT("times"&amp;DN$2),$F180,DV$28)&gt;10,INDEX(INDIRECT(DP180),$E180,$F180)="",INDEX(INDIRECT(DP180),$E180,$F180)&gt;=INDEX(INDIRECT(DP180),1,DV$28)),0,(INDEX(INDIRECT(DP180),$E180,$F180))-INDEX(INDIRECT(DP180),1,DV$28))*(10-INDEX(INDIRECT("times"&amp;DN$2),$F180,DV$28))/10</f>
        <v>0</v>
      </c>
      <c r="DW180" s="63">
        <f ca="1">IF(OR(INDEX(INDIRECT("times"&amp;DN$2),$F180,DW$28)&gt;10,INDEX(INDIRECT(DP180),$E180,$F180)="",INDEX(INDIRECT(DP180),$E180,$F180)&gt;=INDEX(INDIRECT(DP180),1,DW$28)),0,(INDEX(INDIRECT(DP180),$E180,$F180))-INDEX(INDIRECT(DP180),1,DW$28))*(10-INDEX(INDIRECT("times"&amp;DN$2),$F180,DW$28))/10</f>
        <v>0</v>
      </c>
      <c r="DX180" s="63">
        <f ca="1">IF(OR(INDEX(INDIRECT("times"&amp;DN$2),$F180,DX$28)&gt;10,INDEX(INDIRECT(DP180),$E180,$F180)="",INDEX(INDIRECT(DP180),$E180,$F180)&gt;=INDEX(INDIRECT(DP180),1,DX$28)),0,(INDEX(INDIRECT(DP180),$E180,$F180))-INDEX(INDIRECT(DP180),1,DX$28))*(10-INDEX(INDIRECT("times"&amp;DN$2),$F180,DX$28))/10</f>
        <v>0</v>
      </c>
      <c r="DY180" s="63">
        <f ca="1">IF(OR(INDEX(INDIRECT("times"&amp;DN$2),$F180,DY$28)&gt;10,INDEX(INDIRECT(DP180),$E180,$F180)="",INDEX(INDIRECT(DP180),$E180,$F180)&gt;=INDEX(INDIRECT(DP180),1,DY$28)),0,(INDEX(INDIRECT(DP180),$E180,$F180))-INDEX(INDIRECT(DP180),1,DY$28))*(10-INDEX(INDIRECT("times"&amp;DN$2),$F180,DY$28))/10</f>
        <v>0</v>
      </c>
      <c r="DZ180" s="63">
        <f ca="1">IF(OR(INDEX(INDIRECT("times"&amp;DN$2),$F180,DZ$28)&gt;10,INDEX(INDIRECT(DP180),$E180,$F180)="",INDEX(INDIRECT(DP180),$E180,$F180)&gt;=INDEX(INDIRECT(DP180),1,DZ$28)),0,(INDEX(INDIRECT(DP180),$E180,$F180))-INDEX(INDIRECT(DP180),1,DZ$28))*(10-INDEX(INDIRECT("times"&amp;DN$2),$F180,DZ$28))/10</f>
        <v>0</v>
      </c>
      <c r="EA180" s="63">
        <f ca="1">IF(OR(INDEX(INDIRECT("times"&amp;DN$2),$F180,EA$28)&gt;10,INDEX(INDIRECT(DP180),$E180,$F180)="",INDEX(INDIRECT(DP180),$E180,$F180)&gt;=INDEX(INDIRECT(DP180),1,EA$28)),0,(INDEX(INDIRECT(DP180),$E180,$F180))-INDEX(INDIRECT(DP180),1,EA$28))*(10-INDEX(INDIRECT("times"&amp;DN$2),$F180,EA$28))/10</f>
        <v>0</v>
      </c>
      <c r="EB180" s="63">
        <f ca="1">IF(OR(INDEX(INDIRECT("times"&amp;DN$2),$F180,EB$28)&gt;10,INDEX(INDIRECT(DP180),$E180,$F180)="",INDEX(INDIRECT(DP180),$E180,$F180)&gt;=INDEX(INDIRECT(DP180),1,EB$28)),0,(INDEX(INDIRECT(DP180),$E180,$F180))-INDEX(INDIRECT(DP180),1,EB$28))*(10-INDEX(INDIRECT("times"&amp;DN$2),$F180,EB$28))/10</f>
        <v>0</v>
      </c>
      <c r="EC180" s="63">
        <f ca="1">IF(OR(INDEX(INDIRECT("times"&amp;DN$2),$F180,EC$28)&gt;10,INDEX(INDIRECT(DP180),$E180,$F180)="",INDEX(INDIRECT(DP180),$E180,$F180)&gt;=INDEX(INDIRECT(DP180),1,EC$28)),0,(INDEX(INDIRECT(DP180),$E180,$F180))-INDEX(INDIRECT(DP180),1,EC$28))*(10-INDEX(INDIRECT("times"&amp;DN$2),$F180,EC$28))/10</f>
        <v>0</v>
      </c>
      <c r="ED180" s="63">
        <f ca="1">IF(OR(INDEX(INDIRECT("times"&amp;DN$2),$F180,ED$28)&gt;10,INDEX(INDIRECT(DP180),$E180,$F180)="",INDEX(INDIRECT(DP180),$E180,$F180)&gt;=INDEX(INDIRECT(DP180),1,ED$28)),0,(INDEX(INDIRECT(DP180),$E180,$F180))-INDEX(INDIRECT(DP180),1,ED$28))*(10-INDEX(INDIRECT("times"&amp;DN$2),$F180,ED$28))/10</f>
        <v>0</v>
      </c>
      <c r="EE180" s="63">
        <f ca="1">IF(OR(INDEX(INDIRECT("times"&amp;DN$2),$F180,EE$28)&gt;10,INDEX(INDIRECT(DP180),$E180,$F180)="",INDEX(INDIRECT(DP180),$E180,$F180)&gt;=INDEX(INDIRECT(DP180),1,EE$28)),0,(INDEX(INDIRECT(DP180),$E180,$F180))-INDEX(INDIRECT(DP180),1,EE$28))*(10-INDEX(INDIRECT("times"&amp;DN$2),$F180,EE$28))/10</f>
        <v>0</v>
      </c>
      <c r="EF180" s="63">
        <f ca="1">IF(OR(INDEX(INDIRECT("times"&amp;DN$2),$F180,EF$28)&gt;10,INDEX(INDIRECT(DP180),$E180,$F180)="",INDEX(INDIRECT(DP180),$E180,$F180)&gt;=INDEX(INDIRECT(DP180),1,EF$28)),0,(INDEX(INDIRECT(DP180),$E180,$F180))-INDEX(INDIRECT(DP180),1,EF$28))*(10-INDEX(INDIRECT("times"&amp;DN$2),$F180,EF$28))/10</f>
        <v>0</v>
      </c>
      <c r="EG180" s="63">
        <f ca="1">IF(OR(INDEX(INDIRECT("times"&amp;DN$2),$F180,EG$28)&gt;10,INDEX(INDIRECT(DP180),$E180,$F180)="",INDEX(INDIRECT(DP180),$E180,$F180)&gt;=INDEX(INDIRECT(DP180),1,EG$28)),0,(INDEX(INDIRECT(DP180),$E180,$F180))-INDEX(INDIRECT(DP180),1,EG$28))*(10-INDEX(INDIRECT("times"&amp;DN$2),$F180,EG$28))/10</f>
        <v>0</v>
      </c>
      <c r="EH180" s="63">
        <f ca="1">IF(OR(INDEX(INDIRECT("times"&amp;DN$2),$F180,EH$28)&gt;10,INDEX(INDIRECT(DP180),$E180,$F180)="",INDEX(INDIRECT(DP180),$E180,$F180)&gt;=INDEX(INDIRECT(DP180),1,EH$28)),0,(INDEX(INDIRECT(DP180),$E180,$F180))-INDEX(INDIRECT(DP180),1,EH$28))*(10-INDEX(INDIRECT("times"&amp;DN$2),$F180,EH$28))/10</f>
        <v>0</v>
      </c>
      <c r="EI180" s="63">
        <f ca="1">IF(OR(INDEX(INDIRECT("times"&amp;DN$2),$F180,EI$28)&gt;10,INDEX(INDIRECT(DP180),$E180,$F180)="",INDEX(INDIRECT(DP180),$E180,$F180)&gt;=INDEX(INDIRECT(DP180),1,EI$28)),0,(INDEX(INDIRECT(DP180),$E180,$F180))-INDEX(INDIRECT(DP180),1,EI$28))*(10-INDEX(INDIRECT("times"&amp;DN$2),$F180,EI$28))/10</f>
        <v>0</v>
      </c>
      <c r="EJ180" s="63">
        <f ca="1">IF(OR(INDEX(INDIRECT("times"&amp;DN$2),$F180,EJ$28)&gt;10,INDEX(INDIRECT(DP180),$E180,$F180)="",INDEX(INDIRECT(DP180),$E180,$F180)&gt;=INDEX(INDIRECT(DP180),1,EJ$28)),0,(INDEX(INDIRECT(DP180),$E180,$F180))-INDEX(INDIRECT(DP180),1,EJ$28))*(10-INDEX(INDIRECT("times"&amp;DN$2),$F180,EJ$28))/10</f>
        <v>0</v>
      </c>
      <c r="EK180" s="63">
        <f ca="1">IF(OR(INDEX(INDIRECT("times"&amp;DN$2),$F180,EK$28)&gt;10,INDEX(INDIRECT(DP180),$E180,$F180)="",INDEX(INDIRECT(DP180),$E180,$F180)&gt;=INDEX(INDIRECT(DP180),1,EK$28)),0,(INDEX(INDIRECT(DP180),$E180,$F180))-INDEX(INDIRECT(DP180),1,EK$28))*(10-INDEX(INDIRECT("times"&amp;DN$2),$F180,EK$28))/10</f>
        <v>0</v>
      </c>
      <c r="EL180" s="63">
        <f ca="1">IF(OR(INDEX(INDIRECT("times"&amp;DN$2),$F180,EL$28)&gt;10,INDEX(INDIRECT(DP180),$E180,$F180)="",INDEX(INDIRECT(DP180),$E180,$F180)&gt;=INDEX(INDIRECT(DP180),1,EL$28)),0,(INDEX(INDIRECT(DP180),$E180,$F180))-INDEX(INDIRECT(DP180),1,EL$28))*(10-INDEX(INDIRECT("times"&amp;DN$2),$F180,EL$28))/10</f>
        <v>0</v>
      </c>
      <c r="EM180" s="64">
        <f ca="1">IF(OR(INDEX(INDIRECT("times"&amp;DN$2),$F180,EM$28)&gt;10,INDEX(INDIRECT(DP180),$E180,$F180)="",INDEX(INDIRECT(DP180),$E180,$F180)&gt;=INDEX(INDIRECT(DP180),1,EM$28)),0,(INDEX(INDIRECT(DP180),$E180,$F180))-INDEX(INDIRECT(DP180),1,EM$28))*(10-INDEX(INDIRECT("times"&amp;DN$2),$F180,EM$28))/10</f>
        <v>0</v>
      </c>
      <c r="EN180" s="201">
        <v>12</v>
      </c>
      <c r="EP180" s="18" t="s">
        <v>221</v>
      </c>
      <c r="EQ180" s="122">
        <f>EP131</f>
        <v>1</v>
      </c>
      <c r="ER180" s="122" t="str">
        <f>EP132</f>
        <v>lei3564</v>
      </c>
      <c r="ES180" s="210" t="str">
        <f t="shared" si="603"/>
        <v>core1_lei3564</v>
      </c>
      <c r="ET180" s="122">
        <v>5</v>
      </c>
      <c r="EU180" s="33">
        <v>12</v>
      </c>
      <c r="EV180" s="62">
        <f ca="1">IF(OR(INDEX(INDIRECT("times"&amp;EQ$2),$F180,EV$28)&gt;10,INDEX(INDIRECT(ES180),$E180,$F180)="",INDEX(INDIRECT(ES180),$E180,$F180)&gt;=INDEX(INDIRECT(ES180),1,EV$28)),0,(INDEX(INDIRECT(ES180),$E180,$F180))-INDEX(INDIRECT(ES180),1,EV$28))*(10-INDEX(INDIRECT("times"&amp;EQ$2),$F180,EV$28))/10</f>
        <v>0</v>
      </c>
      <c r="EW180" s="63">
        <f ca="1">IF(OR(INDEX(INDIRECT("times"&amp;EQ$2),$F180,EW$28)&gt;10,INDEX(INDIRECT(ES180),$E180,$F180)="",INDEX(INDIRECT(ES180),$E180,$F180)&gt;=INDEX(INDIRECT(ES180),1,EW$28)),0,(INDEX(INDIRECT(ES180),$E180,$F180))-INDEX(INDIRECT(ES180),1,EW$28))*(10-INDEX(INDIRECT("times"&amp;EQ$2),$F180,EW$28))/10</f>
        <v>0</v>
      </c>
      <c r="EX180" s="63">
        <f ca="1">IF(OR(INDEX(INDIRECT("times"&amp;EQ$2),$F180,EX$28)&gt;10,INDEX(INDIRECT(ES180),$E180,$F180)="",INDEX(INDIRECT(ES180),$E180,$F180)&gt;=INDEX(INDIRECT(ES180),1,EX$28)),0,(INDEX(INDIRECT(ES180),$E180,$F180))-INDEX(INDIRECT(ES180),1,EX$28))*(10-INDEX(INDIRECT("times"&amp;EQ$2),$F180,EX$28))/10</f>
        <v>0</v>
      </c>
      <c r="EY180" s="63">
        <f ca="1">IF(OR(INDEX(INDIRECT("times"&amp;EQ$2),$F180,EY$28)&gt;10,INDEX(INDIRECT(ES180),$E180,$F180)="",INDEX(INDIRECT(ES180),$E180,$F180)&gt;=INDEX(INDIRECT(ES180),1,EY$28)),0,(INDEX(INDIRECT(ES180),$E180,$F180))-INDEX(INDIRECT(ES180),1,EY$28))*(10-INDEX(INDIRECT("times"&amp;EQ$2),$F180,EY$28))/10</f>
        <v>0</v>
      </c>
      <c r="EZ180" s="63">
        <f ca="1">IF(OR(INDEX(INDIRECT("times"&amp;EQ$2),$F180,EZ$28)&gt;10,INDEX(INDIRECT(ES180),$E180,$F180)="",INDEX(INDIRECT(ES180),$E180,$F180)&gt;=INDEX(INDIRECT(ES180),1,EZ$28)),0,(INDEX(INDIRECT(ES180),$E180,$F180))-INDEX(INDIRECT(ES180),1,EZ$28))*(10-INDEX(INDIRECT("times"&amp;EQ$2),$F180,EZ$28))/10</f>
        <v>0</v>
      </c>
      <c r="FA180" s="63">
        <f ca="1">IF(OR(INDEX(INDIRECT("times"&amp;EQ$2),$F180,FA$28)&gt;10,INDEX(INDIRECT(ES180),$E180,$F180)="",INDEX(INDIRECT(ES180),$E180,$F180)&gt;=INDEX(INDIRECT(ES180),1,FA$28)),0,(INDEX(INDIRECT(ES180),$E180,$F180))-INDEX(INDIRECT(ES180),1,FA$28))*(10-INDEX(INDIRECT("times"&amp;EQ$2),$F180,FA$28))/10</f>
        <v>0</v>
      </c>
      <c r="FB180" s="63">
        <f ca="1">IF(OR(INDEX(INDIRECT("times"&amp;EQ$2),$F180,FB$28)&gt;10,INDEX(INDIRECT(ES180),$E180,$F180)="",INDEX(INDIRECT(ES180),$E180,$F180)&gt;=INDEX(INDIRECT(ES180),1,FB$28)),0,(INDEX(INDIRECT(ES180),$E180,$F180))-INDEX(INDIRECT(ES180),1,FB$28))*(10-INDEX(INDIRECT("times"&amp;EQ$2),$F180,FB$28))/10</f>
        <v>0</v>
      </c>
      <c r="FC180" s="63">
        <f ca="1">IF(OR(INDEX(INDIRECT("times"&amp;EQ$2),$F180,FC$28)&gt;10,INDEX(INDIRECT(ES180),$E180,$F180)="",INDEX(INDIRECT(ES180),$E180,$F180)&gt;=INDEX(INDIRECT(ES180),1,FC$28)),0,(INDEX(INDIRECT(ES180),$E180,$F180))-INDEX(INDIRECT(ES180),1,FC$28))*(10-INDEX(INDIRECT("times"&amp;EQ$2),$F180,FC$28))/10</f>
        <v>0</v>
      </c>
      <c r="FD180" s="63">
        <f ca="1">IF(OR(INDEX(INDIRECT("times"&amp;EQ$2),$F180,FD$28)&gt;10,INDEX(INDIRECT(ES180),$E180,$F180)="",INDEX(INDIRECT(ES180),$E180,$F180)&gt;=INDEX(INDIRECT(ES180),1,FD$28)),0,(INDEX(INDIRECT(ES180),$E180,$F180))-INDEX(INDIRECT(ES180),1,FD$28))*(10-INDEX(INDIRECT("times"&amp;EQ$2),$F180,FD$28))/10</f>
        <v>0</v>
      </c>
      <c r="FE180" s="63">
        <f ca="1">IF(OR(INDEX(INDIRECT("times"&amp;EQ$2),$F180,FE$28)&gt;10,INDEX(INDIRECT(ES180),$E180,$F180)="",INDEX(INDIRECT(ES180),$E180,$F180)&gt;=INDEX(INDIRECT(ES180),1,FE$28)),0,(INDEX(INDIRECT(ES180),$E180,$F180))-INDEX(INDIRECT(ES180),1,FE$28))*(10-INDEX(INDIRECT("times"&amp;EQ$2),$F180,FE$28))/10</f>
        <v>0</v>
      </c>
      <c r="FF180" s="63">
        <f ca="1">IF(OR(INDEX(INDIRECT("times"&amp;EQ$2),$F180,FF$28)&gt;10,INDEX(INDIRECT(ES180),$E180,$F180)="",INDEX(INDIRECT(ES180),$E180,$F180)&gt;=INDEX(INDIRECT(ES180),1,FF$28)),0,(INDEX(INDIRECT(ES180),$E180,$F180))-INDEX(INDIRECT(ES180),1,FF$28))*(10-INDEX(INDIRECT("times"&amp;EQ$2),$F180,FF$28))/10</f>
        <v>0</v>
      </c>
      <c r="FG180" s="63">
        <f ca="1">IF(OR(INDEX(INDIRECT("times"&amp;EQ$2),$F180,FG$28)&gt;10,INDEX(INDIRECT(ES180),$E180,$F180)="",INDEX(INDIRECT(ES180),$E180,$F180)&gt;=INDEX(INDIRECT(ES180),1,FG$28)),0,(INDEX(INDIRECT(ES180),$E180,$F180))-INDEX(INDIRECT(ES180),1,FG$28))*(10-INDEX(INDIRECT("times"&amp;EQ$2),$F180,FG$28))/10</f>
        <v>0</v>
      </c>
      <c r="FH180" s="63">
        <f ca="1">IF(OR(INDEX(INDIRECT("times"&amp;EQ$2),$F180,FH$28)&gt;10,INDEX(INDIRECT(ES180),$E180,$F180)="",INDEX(INDIRECT(ES180),$E180,$F180)&gt;=INDEX(INDIRECT(ES180),1,FH$28)),0,(INDEX(INDIRECT(ES180),$E180,$F180))-INDEX(INDIRECT(ES180),1,FH$28))*(10-INDEX(INDIRECT("times"&amp;EQ$2),$F180,FH$28))/10</f>
        <v>0</v>
      </c>
      <c r="FI180" s="63">
        <f ca="1">IF(OR(INDEX(INDIRECT("times"&amp;EQ$2),$F180,FI$28)&gt;10,INDEX(INDIRECT(ES180),$E180,$F180)="",INDEX(INDIRECT(ES180),$E180,$F180)&gt;=INDEX(INDIRECT(ES180),1,FI$28)),0,(INDEX(INDIRECT(ES180),$E180,$F180))-INDEX(INDIRECT(ES180),1,FI$28))*(10-INDEX(INDIRECT("times"&amp;EQ$2),$F180,FI$28))/10</f>
        <v>0</v>
      </c>
      <c r="FJ180" s="63">
        <f ca="1">IF(OR(INDEX(INDIRECT("times"&amp;EQ$2),$F180,FJ$28)&gt;10,INDEX(INDIRECT(ES180),$E180,$F180)="",INDEX(INDIRECT(ES180),$E180,$F180)&gt;=INDEX(INDIRECT(ES180),1,FJ$28)),0,(INDEX(INDIRECT(ES180),$E180,$F180))-INDEX(INDIRECT(ES180),1,FJ$28))*(10-INDEX(INDIRECT("times"&amp;EQ$2),$F180,FJ$28))/10</f>
        <v>0</v>
      </c>
      <c r="FK180" s="63">
        <f ca="1">IF(OR(INDEX(INDIRECT("times"&amp;EQ$2),$F180,FK$28)&gt;10,INDEX(INDIRECT(ES180),$E180,$F180)="",INDEX(INDIRECT(ES180),$E180,$F180)&gt;=INDEX(INDIRECT(ES180),1,FK$28)),0,(INDEX(INDIRECT(ES180),$E180,$F180))-INDEX(INDIRECT(ES180),1,FK$28))*(10-INDEX(INDIRECT("times"&amp;EQ$2),$F180,FK$28))/10</f>
        <v>0</v>
      </c>
      <c r="FL180" s="63">
        <f ca="1">IF(OR(INDEX(INDIRECT("times"&amp;EQ$2),$F180,FL$28)&gt;10,INDEX(INDIRECT(ES180),$E180,$F180)="",INDEX(INDIRECT(ES180),$E180,$F180)&gt;=INDEX(INDIRECT(ES180),1,FL$28)),0,(INDEX(INDIRECT(ES180),$E180,$F180))-INDEX(INDIRECT(ES180),1,FL$28))*(10-INDEX(INDIRECT("times"&amp;EQ$2),$F180,FL$28))/10</f>
        <v>0</v>
      </c>
      <c r="FM180" s="63">
        <f ca="1">IF(OR(INDEX(INDIRECT("times"&amp;EQ$2),$F180,FM$28)&gt;10,INDEX(INDIRECT(ES180),$E180,$F180)="",INDEX(INDIRECT(ES180),$E180,$F180)&gt;=INDEX(INDIRECT(ES180),1,FM$28)),0,(INDEX(INDIRECT(ES180),$E180,$F180))-INDEX(INDIRECT(ES180),1,FM$28))*(10-INDEX(INDIRECT("times"&amp;EQ$2),$F180,FM$28))/10</f>
        <v>0</v>
      </c>
      <c r="FN180" s="63">
        <f ca="1">IF(OR(INDEX(INDIRECT("times"&amp;EQ$2),$F180,FN$28)&gt;10,INDEX(INDIRECT(ES180),$E180,$F180)="",INDEX(INDIRECT(ES180),$E180,$F180)&gt;=INDEX(INDIRECT(ES180),1,FN$28)),0,(INDEX(INDIRECT(ES180),$E180,$F180))-INDEX(INDIRECT(ES180),1,FN$28))*(10-INDEX(INDIRECT("times"&amp;EQ$2),$F180,FN$28))/10</f>
        <v>0</v>
      </c>
      <c r="FO180" s="63">
        <f ca="1">IF(OR(INDEX(INDIRECT("times"&amp;EQ$2),$F180,FO$28)&gt;10,INDEX(INDIRECT(ES180),$E180,$F180)="",INDEX(INDIRECT(ES180),$E180,$F180)&gt;=INDEX(INDIRECT(ES180),1,FO$28)),0,(INDEX(INDIRECT(ES180),$E180,$F180))-INDEX(INDIRECT(ES180),1,FO$28))*(10-INDEX(INDIRECT("times"&amp;EQ$2),$F180,FO$28))/10</f>
        <v>0</v>
      </c>
      <c r="FP180" s="64">
        <f ca="1">IF(OR(INDEX(INDIRECT("times"&amp;EQ$2),$F180,FP$28)&gt;10,INDEX(INDIRECT(ES180),$E180,$F180)="",INDEX(INDIRECT(ES180),$E180,$F180)&gt;=INDEX(INDIRECT(ES180),1,FP$28)),0,(INDEX(INDIRECT(ES180),$E180,$F180))-INDEX(INDIRECT(ES180),1,FP$28))*(10-INDEX(INDIRECT("times"&amp;EQ$2),$F180,FP$28))/10</f>
        <v>0</v>
      </c>
      <c r="FQ180" s="201">
        <v>12</v>
      </c>
      <c r="FS180" s="18" t="s">
        <v>221</v>
      </c>
      <c r="FT180" s="122">
        <f>FS131</f>
        <v>1</v>
      </c>
      <c r="FU180" s="122" t="str">
        <f>FS132</f>
        <v>shop65</v>
      </c>
      <c r="FV180" s="210" t="str">
        <f t="shared" si="604"/>
        <v>core1_shop65</v>
      </c>
      <c r="FW180" s="122">
        <v>5</v>
      </c>
      <c r="FX180" s="33">
        <v>12</v>
      </c>
      <c r="FY180" s="62">
        <f ca="1">IF(OR(INDEX(INDIRECT("times"&amp;FT$2),$F180,FY$28)&gt;10,INDEX(INDIRECT(FV180),$E180,$F180)="",INDEX(INDIRECT(FV180),$E180,$F180)&gt;=INDEX(INDIRECT(FV180),1,FY$28)),0,(INDEX(INDIRECT(FV180),$E180,$F180))-INDEX(INDIRECT(FV180),1,FY$28))*(10-INDEX(INDIRECT("times"&amp;FT$2),$F180,FY$28))/10</f>
        <v>0</v>
      </c>
      <c r="FZ180" s="63">
        <f ca="1">IF(OR(INDEX(INDIRECT("times"&amp;FT$2),$F180,FZ$28)&gt;10,INDEX(INDIRECT(FV180),$E180,$F180)="",INDEX(INDIRECT(FV180),$E180,$F180)&gt;=INDEX(INDIRECT(FV180),1,FZ$28)),0,(INDEX(INDIRECT(FV180),$E180,$F180))-INDEX(INDIRECT(FV180),1,FZ$28))*(10-INDEX(INDIRECT("times"&amp;FT$2),$F180,FZ$28))/10</f>
        <v>0</v>
      </c>
      <c r="GA180" s="63">
        <f ca="1">IF(OR(INDEX(INDIRECT("times"&amp;FT$2),$F180,GA$28)&gt;10,INDEX(INDIRECT(FV180),$E180,$F180)="",INDEX(INDIRECT(FV180),$E180,$F180)&gt;=INDEX(INDIRECT(FV180),1,GA$28)),0,(INDEX(INDIRECT(FV180),$E180,$F180))-INDEX(INDIRECT(FV180),1,GA$28))*(10-INDEX(INDIRECT("times"&amp;FT$2),$F180,GA$28))/10</f>
        <v>0</v>
      </c>
      <c r="GB180" s="63">
        <f ca="1">IF(OR(INDEX(INDIRECT("times"&amp;FT$2),$F180,GB$28)&gt;10,INDEX(INDIRECT(FV180),$E180,$F180)="",INDEX(INDIRECT(FV180),$E180,$F180)&gt;=INDEX(INDIRECT(FV180),1,GB$28)),0,(INDEX(INDIRECT(FV180),$E180,$F180))-INDEX(INDIRECT(FV180),1,GB$28))*(10-INDEX(INDIRECT("times"&amp;FT$2),$F180,GB$28))/10</f>
        <v>0</v>
      </c>
      <c r="GC180" s="63">
        <f ca="1">IF(OR(INDEX(INDIRECT("times"&amp;FT$2),$F180,GC$28)&gt;10,INDEX(INDIRECT(FV180),$E180,$F180)="",INDEX(INDIRECT(FV180),$E180,$F180)&gt;=INDEX(INDIRECT(FV180),1,GC$28)),0,(INDEX(INDIRECT(FV180),$E180,$F180))-INDEX(INDIRECT(FV180),1,GC$28))*(10-INDEX(INDIRECT("times"&amp;FT$2),$F180,GC$28))/10</f>
        <v>0</v>
      </c>
      <c r="GD180" s="63">
        <f ca="1">IF(OR(INDEX(INDIRECT("times"&amp;FT$2),$F180,GD$28)&gt;10,INDEX(INDIRECT(FV180),$E180,$F180)="",INDEX(INDIRECT(FV180),$E180,$F180)&gt;=INDEX(INDIRECT(FV180),1,GD$28)),0,(INDEX(INDIRECT(FV180),$E180,$F180))-INDEX(INDIRECT(FV180),1,GD$28))*(10-INDEX(INDIRECT("times"&amp;FT$2),$F180,GD$28))/10</f>
        <v>0</v>
      </c>
      <c r="GE180" s="63">
        <f ca="1">IF(OR(INDEX(INDIRECT("times"&amp;FT$2),$F180,GE$28)&gt;10,INDEX(INDIRECT(FV180),$E180,$F180)="",INDEX(INDIRECT(FV180),$E180,$F180)&gt;=INDEX(INDIRECT(FV180),1,GE$28)),0,(INDEX(INDIRECT(FV180),$E180,$F180))-INDEX(INDIRECT(FV180),1,GE$28))*(10-INDEX(INDIRECT("times"&amp;FT$2),$F180,GE$28))/10</f>
        <v>0</v>
      </c>
      <c r="GF180" s="63">
        <f ca="1">IF(OR(INDEX(INDIRECT("times"&amp;FT$2),$F180,GF$28)&gt;10,INDEX(INDIRECT(FV180),$E180,$F180)="",INDEX(INDIRECT(FV180),$E180,$F180)&gt;=INDEX(INDIRECT(FV180),1,GF$28)),0,(INDEX(INDIRECT(FV180),$E180,$F180))-INDEX(INDIRECT(FV180),1,GF$28))*(10-INDEX(INDIRECT("times"&amp;FT$2),$F180,GF$28))/10</f>
        <v>0</v>
      </c>
      <c r="GG180" s="63">
        <f ca="1">IF(OR(INDEX(INDIRECT("times"&amp;FT$2),$F180,GG$28)&gt;10,INDEX(INDIRECT(FV180),$E180,$F180)="",INDEX(INDIRECT(FV180),$E180,$F180)&gt;=INDEX(INDIRECT(FV180),1,GG$28)),0,(INDEX(INDIRECT(FV180),$E180,$F180))-INDEX(INDIRECT(FV180),1,GG$28))*(10-INDEX(INDIRECT("times"&amp;FT$2),$F180,GG$28))/10</f>
        <v>0</v>
      </c>
      <c r="GH180" s="63">
        <f ca="1">IF(OR(INDEX(INDIRECT("times"&amp;FT$2),$F180,GH$28)&gt;10,INDEX(INDIRECT(FV180),$E180,$F180)="",INDEX(INDIRECT(FV180),$E180,$F180)&gt;=INDEX(INDIRECT(FV180),1,GH$28)),0,(INDEX(INDIRECT(FV180),$E180,$F180))-INDEX(INDIRECT(FV180),1,GH$28))*(10-INDEX(INDIRECT("times"&amp;FT$2),$F180,GH$28))/10</f>
        <v>0</v>
      </c>
      <c r="GI180" s="63">
        <f ca="1">IF(OR(INDEX(INDIRECT("times"&amp;FT$2),$F180,GI$28)&gt;10,INDEX(INDIRECT(FV180),$E180,$F180)="",INDEX(INDIRECT(FV180),$E180,$F180)&gt;=INDEX(INDIRECT(FV180),1,GI$28)),0,(INDEX(INDIRECT(FV180),$E180,$F180))-INDEX(INDIRECT(FV180),1,GI$28))*(10-INDEX(INDIRECT("times"&amp;FT$2),$F180,GI$28))/10</f>
        <v>0</v>
      </c>
      <c r="GJ180" s="63">
        <f ca="1">IF(OR(INDEX(INDIRECT("times"&amp;FT$2),$F180,GJ$28)&gt;10,INDEX(INDIRECT(FV180),$E180,$F180)="",INDEX(INDIRECT(FV180),$E180,$F180)&gt;=INDEX(INDIRECT(FV180),1,GJ$28)),0,(INDEX(INDIRECT(FV180),$E180,$F180))-INDEX(INDIRECT(FV180),1,GJ$28))*(10-INDEX(INDIRECT("times"&amp;FT$2),$F180,GJ$28))/10</f>
        <v>0</v>
      </c>
      <c r="GK180" s="63">
        <f ca="1">IF(OR(INDEX(INDIRECT("times"&amp;FT$2),$F180,GK$28)&gt;10,INDEX(INDIRECT(FV180),$E180,$F180)="",INDEX(INDIRECT(FV180),$E180,$F180)&gt;=INDEX(INDIRECT(FV180),1,GK$28)),0,(INDEX(INDIRECT(FV180),$E180,$F180))-INDEX(INDIRECT(FV180),1,GK$28))*(10-INDEX(INDIRECT("times"&amp;FT$2),$F180,GK$28))/10</f>
        <v>0</v>
      </c>
      <c r="GL180" s="63">
        <f ca="1">IF(OR(INDEX(INDIRECT("times"&amp;FT$2),$F180,GL$28)&gt;10,INDEX(INDIRECT(FV180),$E180,$F180)="",INDEX(INDIRECT(FV180),$E180,$F180)&gt;=INDEX(INDIRECT(FV180),1,GL$28)),0,(INDEX(INDIRECT(FV180),$E180,$F180))-INDEX(INDIRECT(FV180),1,GL$28))*(10-INDEX(INDIRECT("times"&amp;FT$2),$F180,GL$28))/10</f>
        <v>0</v>
      </c>
      <c r="GM180" s="63">
        <f ca="1">IF(OR(INDEX(INDIRECT("times"&amp;FT$2),$F180,GM$28)&gt;10,INDEX(INDIRECT(FV180),$E180,$F180)="",INDEX(INDIRECT(FV180),$E180,$F180)&gt;=INDEX(INDIRECT(FV180),1,GM$28)),0,(INDEX(INDIRECT(FV180),$E180,$F180))-INDEX(INDIRECT(FV180),1,GM$28))*(10-INDEX(INDIRECT("times"&amp;FT$2),$F180,GM$28))/10</f>
        <v>0</v>
      </c>
      <c r="GN180" s="63">
        <f ca="1">IF(OR(INDEX(INDIRECT("times"&amp;FT$2),$F180,GN$28)&gt;10,INDEX(INDIRECT(FV180),$E180,$F180)="",INDEX(INDIRECT(FV180),$E180,$F180)&gt;=INDEX(INDIRECT(FV180),1,GN$28)),0,(INDEX(INDIRECT(FV180),$E180,$F180))-INDEX(INDIRECT(FV180),1,GN$28))*(10-INDEX(INDIRECT("times"&amp;FT$2),$F180,GN$28))/10</f>
        <v>0</v>
      </c>
      <c r="GO180" s="63">
        <f ca="1">IF(OR(INDEX(INDIRECT("times"&amp;FT$2),$F180,GO$28)&gt;10,INDEX(INDIRECT(FV180),$E180,$F180)="",INDEX(INDIRECT(FV180),$E180,$F180)&gt;=INDEX(INDIRECT(FV180),1,GO$28)),0,(INDEX(INDIRECT(FV180),$E180,$F180))-INDEX(INDIRECT(FV180),1,GO$28))*(10-INDEX(INDIRECT("times"&amp;FT$2),$F180,GO$28))/10</f>
        <v>0</v>
      </c>
      <c r="GP180" s="63">
        <f ca="1">IF(OR(INDEX(INDIRECT("times"&amp;FT$2),$F180,GP$28)&gt;10,INDEX(INDIRECT(FV180),$E180,$F180)="",INDEX(INDIRECT(FV180),$E180,$F180)&gt;=INDEX(INDIRECT(FV180),1,GP$28)),0,(INDEX(INDIRECT(FV180),$E180,$F180))-INDEX(INDIRECT(FV180),1,GP$28))*(10-INDEX(INDIRECT("times"&amp;FT$2),$F180,GP$28))/10</f>
        <v>0</v>
      </c>
      <c r="GQ180" s="63">
        <f ca="1">IF(OR(INDEX(INDIRECT("times"&amp;FT$2),$F180,GQ$28)&gt;10,INDEX(INDIRECT(FV180),$E180,$F180)="",INDEX(INDIRECT(FV180),$E180,$F180)&gt;=INDEX(INDIRECT(FV180),1,GQ$28)),0,(INDEX(INDIRECT(FV180),$E180,$F180))-INDEX(INDIRECT(FV180),1,GQ$28))*(10-INDEX(INDIRECT("times"&amp;FT$2),$F180,GQ$28))/10</f>
        <v>0</v>
      </c>
      <c r="GR180" s="63">
        <f ca="1">IF(OR(INDEX(INDIRECT("times"&amp;FT$2),$F180,GR$28)&gt;10,INDEX(INDIRECT(FV180),$E180,$F180)="",INDEX(INDIRECT(FV180),$E180,$F180)&gt;=INDEX(INDIRECT(FV180),1,GR$28)),0,(INDEX(INDIRECT(FV180),$E180,$F180))-INDEX(INDIRECT(FV180),1,GR$28))*(10-INDEX(INDIRECT("times"&amp;FT$2),$F180,GR$28))/10</f>
        <v>0</v>
      </c>
      <c r="GS180" s="64">
        <f ca="1">IF(OR(INDEX(INDIRECT("times"&amp;FT$2),$F180,GS$28)&gt;10,INDEX(INDIRECT(FV180),$E180,$F180)="",INDEX(INDIRECT(FV180),$E180,$F180)&gt;=INDEX(INDIRECT(FV180),1,GS$28)),0,(INDEX(INDIRECT(FV180),$E180,$F180))-INDEX(INDIRECT(FV180),1,GS$28))*(10-INDEX(INDIRECT("times"&amp;FT$2),$F180,GS$28))/10</f>
        <v>0</v>
      </c>
      <c r="GT180" s="201">
        <v>12</v>
      </c>
      <c r="GV180" s="18" t="s">
        <v>221</v>
      </c>
      <c r="GW180" s="122">
        <f>GV131</f>
        <v>1</v>
      </c>
      <c r="GX180" s="122" t="str">
        <f>GV132</f>
        <v>lei65</v>
      </c>
      <c r="GY180" s="210" t="str">
        <f t="shared" si="605"/>
        <v>core1_lei65</v>
      </c>
      <c r="GZ180" s="122">
        <v>5</v>
      </c>
      <c r="HA180" s="33">
        <v>12</v>
      </c>
      <c r="HB180" s="62">
        <f ca="1">IF(OR(INDEX(INDIRECT("times"&amp;GW$2),$F180,HB$28)&gt;10,INDEX(INDIRECT(GY180),$E180,$F180)="",INDEX(INDIRECT(GY180),$E180,$F180)&gt;=INDEX(INDIRECT(GY180),1,HB$28)),0,(INDEX(INDIRECT(GY180),$E180,$F180))-INDEX(INDIRECT(GY180),1,HB$28))*(10-INDEX(INDIRECT("times"&amp;GW$2),$F180,HB$28))/10</f>
        <v>0</v>
      </c>
      <c r="HC180" s="63">
        <f ca="1">IF(OR(INDEX(INDIRECT("times"&amp;GW$2),$F180,HC$28)&gt;10,INDEX(INDIRECT(GY180),$E180,$F180)="",INDEX(INDIRECT(GY180),$E180,$F180)&gt;=INDEX(INDIRECT(GY180),1,HC$28)),0,(INDEX(INDIRECT(GY180),$E180,$F180))-INDEX(INDIRECT(GY180),1,HC$28))*(10-INDEX(INDIRECT("times"&amp;GW$2),$F180,HC$28))/10</f>
        <v>0</v>
      </c>
      <c r="HD180" s="63">
        <f ca="1">IF(OR(INDEX(INDIRECT("times"&amp;GW$2),$F180,HD$28)&gt;10,INDEX(INDIRECT(GY180),$E180,$F180)="",INDEX(INDIRECT(GY180),$E180,$F180)&gt;=INDEX(INDIRECT(GY180),1,HD$28)),0,(INDEX(INDIRECT(GY180),$E180,$F180))-INDEX(INDIRECT(GY180),1,HD$28))*(10-INDEX(INDIRECT("times"&amp;GW$2),$F180,HD$28))/10</f>
        <v>0</v>
      </c>
      <c r="HE180" s="63">
        <f ca="1">IF(OR(INDEX(INDIRECT("times"&amp;GW$2),$F180,HE$28)&gt;10,INDEX(INDIRECT(GY180),$E180,$F180)="",INDEX(INDIRECT(GY180),$E180,$F180)&gt;=INDEX(INDIRECT(GY180),1,HE$28)),0,(INDEX(INDIRECT(GY180),$E180,$F180))-INDEX(INDIRECT(GY180),1,HE$28))*(10-INDEX(INDIRECT("times"&amp;GW$2),$F180,HE$28))/10</f>
        <v>0</v>
      </c>
      <c r="HF180" s="63">
        <f ca="1">IF(OR(INDEX(INDIRECT("times"&amp;GW$2),$F180,HF$28)&gt;10,INDEX(INDIRECT(GY180),$E180,$F180)="",INDEX(INDIRECT(GY180),$E180,$F180)&gt;=INDEX(INDIRECT(GY180),1,HF$28)),0,(INDEX(INDIRECT(GY180),$E180,$F180))-INDEX(INDIRECT(GY180),1,HF$28))*(10-INDEX(INDIRECT("times"&amp;GW$2),$F180,HF$28))/10</f>
        <v>0</v>
      </c>
      <c r="HG180" s="63">
        <f ca="1">IF(OR(INDEX(INDIRECT("times"&amp;GW$2),$F180,HG$28)&gt;10,INDEX(INDIRECT(GY180),$E180,$F180)="",INDEX(INDIRECT(GY180),$E180,$F180)&gt;=INDEX(INDIRECT(GY180),1,HG$28)),0,(INDEX(INDIRECT(GY180),$E180,$F180))-INDEX(INDIRECT(GY180),1,HG$28))*(10-INDEX(INDIRECT("times"&amp;GW$2),$F180,HG$28))/10</f>
        <v>0</v>
      </c>
      <c r="HH180" s="63">
        <f ca="1">IF(OR(INDEX(INDIRECT("times"&amp;GW$2),$F180,HH$28)&gt;10,INDEX(INDIRECT(GY180),$E180,$F180)="",INDEX(INDIRECT(GY180),$E180,$F180)&gt;=INDEX(INDIRECT(GY180),1,HH$28)),0,(INDEX(INDIRECT(GY180),$E180,$F180))-INDEX(INDIRECT(GY180),1,HH$28))*(10-INDEX(INDIRECT("times"&amp;GW$2),$F180,HH$28))/10</f>
        <v>0</v>
      </c>
      <c r="HI180" s="63">
        <f ca="1">IF(OR(INDEX(INDIRECT("times"&amp;GW$2),$F180,HI$28)&gt;10,INDEX(INDIRECT(GY180),$E180,$F180)="",INDEX(INDIRECT(GY180),$E180,$F180)&gt;=INDEX(INDIRECT(GY180),1,HI$28)),0,(INDEX(INDIRECT(GY180),$E180,$F180))-INDEX(INDIRECT(GY180),1,HI$28))*(10-INDEX(INDIRECT("times"&amp;GW$2),$F180,HI$28))/10</f>
        <v>0</v>
      </c>
      <c r="HJ180" s="63">
        <f ca="1">IF(OR(INDEX(INDIRECT("times"&amp;GW$2),$F180,HJ$28)&gt;10,INDEX(INDIRECT(GY180),$E180,$F180)="",INDEX(INDIRECT(GY180),$E180,$F180)&gt;=INDEX(INDIRECT(GY180),1,HJ$28)),0,(INDEX(INDIRECT(GY180),$E180,$F180))-INDEX(INDIRECT(GY180),1,HJ$28))*(10-INDEX(INDIRECT("times"&amp;GW$2),$F180,HJ$28))/10</f>
        <v>0</v>
      </c>
      <c r="HK180" s="63">
        <f ca="1">IF(OR(INDEX(INDIRECT("times"&amp;GW$2),$F180,HK$28)&gt;10,INDEX(INDIRECT(GY180),$E180,$F180)="",INDEX(INDIRECT(GY180),$E180,$F180)&gt;=INDEX(INDIRECT(GY180),1,HK$28)),0,(INDEX(INDIRECT(GY180),$E180,$F180))-INDEX(INDIRECT(GY180),1,HK$28))*(10-INDEX(INDIRECT("times"&amp;GW$2),$F180,HK$28))/10</f>
        <v>0</v>
      </c>
      <c r="HL180" s="63">
        <f ca="1">IF(OR(INDEX(INDIRECT("times"&amp;GW$2),$F180,HL$28)&gt;10,INDEX(INDIRECT(GY180),$E180,$F180)="",INDEX(INDIRECT(GY180),$E180,$F180)&gt;=INDEX(INDIRECT(GY180),1,HL$28)),0,(INDEX(INDIRECT(GY180),$E180,$F180))-INDEX(INDIRECT(GY180),1,HL$28))*(10-INDEX(INDIRECT("times"&amp;GW$2),$F180,HL$28))/10</f>
        <v>0</v>
      </c>
      <c r="HM180" s="63">
        <f ca="1">IF(OR(INDEX(INDIRECT("times"&amp;GW$2),$F180,HM$28)&gt;10,INDEX(INDIRECT(GY180),$E180,$F180)="",INDEX(INDIRECT(GY180),$E180,$F180)&gt;=INDEX(INDIRECT(GY180),1,HM$28)),0,(INDEX(INDIRECT(GY180),$E180,$F180))-INDEX(INDIRECT(GY180),1,HM$28))*(10-INDEX(INDIRECT("times"&amp;GW$2),$F180,HM$28))/10</f>
        <v>0</v>
      </c>
      <c r="HN180" s="63">
        <f ca="1">IF(OR(INDEX(INDIRECT("times"&amp;GW$2),$F180,HN$28)&gt;10,INDEX(INDIRECT(GY180),$E180,$F180)="",INDEX(INDIRECT(GY180),$E180,$F180)&gt;=INDEX(INDIRECT(GY180),1,HN$28)),0,(INDEX(INDIRECT(GY180),$E180,$F180))-INDEX(INDIRECT(GY180),1,HN$28))*(10-INDEX(INDIRECT("times"&amp;GW$2),$F180,HN$28))/10</f>
        <v>0</v>
      </c>
      <c r="HO180" s="63">
        <f ca="1">IF(OR(INDEX(INDIRECT("times"&amp;GW$2),$F180,HO$28)&gt;10,INDEX(INDIRECT(GY180),$E180,$F180)="",INDEX(INDIRECT(GY180),$E180,$F180)&gt;=INDEX(INDIRECT(GY180),1,HO$28)),0,(INDEX(INDIRECT(GY180),$E180,$F180))-INDEX(INDIRECT(GY180),1,HO$28))*(10-INDEX(INDIRECT("times"&amp;GW$2),$F180,HO$28))/10</f>
        <v>0</v>
      </c>
      <c r="HP180" s="63">
        <f ca="1">IF(OR(INDEX(INDIRECT("times"&amp;GW$2),$F180,HP$28)&gt;10,INDEX(INDIRECT(GY180),$E180,$F180)="",INDEX(INDIRECT(GY180),$E180,$F180)&gt;=INDEX(INDIRECT(GY180),1,HP$28)),0,(INDEX(INDIRECT(GY180),$E180,$F180))-INDEX(INDIRECT(GY180),1,HP$28))*(10-INDEX(INDIRECT("times"&amp;GW$2),$F180,HP$28))/10</f>
        <v>0</v>
      </c>
      <c r="HQ180" s="63">
        <f ca="1">IF(OR(INDEX(INDIRECT("times"&amp;GW$2),$F180,HQ$28)&gt;10,INDEX(INDIRECT(GY180),$E180,$F180)="",INDEX(INDIRECT(GY180),$E180,$F180)&gt;=INDEX(INDIRECT(GY180),1,HQ$28)),0,(INDEX(INDIRECT(GY180),$E180,$F180))-INDEX(INDIRECT(GY180),1,HQ$28))*(10-INDEX(INDIRECT("times"&amp;GW$2),$F180,HQ$28))/10</f>
        <v>0</v>
      </c>
      <c r="HR180" s="63">
        <f ca="1">IF(OR(INDEX(INDIRECT("times"&amp;GW$2),$F180,HR$28)&gt;10,INDEX(INDIRECT(GY180),$E180,$F180)="",INDEX(INDIRECT(GY180),$E180,$F180)&gt;=INDEX(INDIRECT(GY180),1,HR$28)),0,(INDEX(INDIRECT(GY180),$E180,$F180))-INDEX(INDIRECT(GY180),1,HR$28))*(10-INDEX(INDIRECT("times"&amp;GW$2),$F180,HR$28))/10</f>
        <v>0</v>
      </c>
      <c r="HS180" s="63">
        <f ca="1">IF(OR(INDEX(INDIRECT("times"&amp;GW$2),$F180,HS$28)&gt;10,INDEX(INDIRECT(GY180),$E180,$F180)="",INDEX(INDIRECT(GY180),$E180,$F180)&gt;=INDEX(INDIRECT(GY180),1,HS$28)),0,(INDEX(INDIRECT(GY180),$E180,$F180))-INDEX(INDIRECT(GY180),1,HS$28))*(10-INDEX(INDIRECT("times"&amp;GW$2),$F180,HS$28))/10</f>
        <v>0</v>
      </c>
      <c r="HT180" s="63">
        <f ca="1">IF(OR(INDEX(INDIRECT("times"&amp;GW$2),$F180,HT$28)&gt;10,INDEX(INDIRECT(GY180),$E180,$F180)="",INDEX(INDIRECT(GY180),$E180,$F180)&gt;=INDEX(INDIRECT(GY180),1,HT$28)),0,(INDEX(INDIRECT(GY180),$E180,$F180))-INDEX(INDIRECT(GY180),1,HT$28))*(10-INDEX(INDIRECT("times"&amp;GW$2),$F180,HT$28))/10</f>
        <v>0</v>
      </c>
      <c r="HU180" s="63">
        <f ca="1">IF(OR(INDEX(INDIRECT("times"&amp;GW$2),$F180,HU$28)&gt;10,INDEX(INDIRECT(GY180),$E180,$F180)="",INDEX(INDIRECT(GY180),$E180,$F180)&gt;=INDEX(INDIRECT(GY180),1,HU$28)),0,(INDEX(INDIRECT(GY180),$E180,$F180))-INDEX(INDIRECT(GY180),1,HU$28))*(10-INDEX(INDIRECT("times"&amp;GW$2),$F180,HU$28))/10</f>
        <v>0</v>
      </c>
      <c r="HV180" s="64">
        <f ca="1">IF(OR(INDEX(INDIRECT("times"&amp;GW$2),$F180,HV$28)&gt;10,INDEX(INDIRECT(GY180),$E180,$F180)="",INDEX(INDIRECT(GY180),$E180,$F180)&gt;=INDEX(INDIRECT(GY180),1,HV$28)),0,(INDEX(INDIRECT(GY180),$E180,$F180))-INDEX(INDIRECT(GY180),1,HV$28))*(10-INDEX(INDIRECT("times"&amp;GW$2),$F180,HV$28))/10</f>
        <v>0</v>
      </c>
      <c r="HW180" s="201">
        <v>12</v>
      </c>
    </row>
    <row r="181" spans="1:231" ht="15">
      <c r="A181" s="18" t="s">
        <v>222</v>
      </c>
      <c r="B181" s="122">
        <f>A131</f>
        <v>1</v>
      </c>
      <c r="C181" s="122" t="str">
        <f>A132</f>
        <v>work1834</v>
      </c>
      <c r="D181" s="210" t="str">
        <f t="shared" si="598"/>
        <v>core1_work1834</v>
      </c>
      <c r="E181" s="122">
        <v>5</v>
      </c>
      <c r="F181" s="33">
        <v>13</v>
      </c>
      <c r="G181" s="62">
        <f ca="1">IF(OR(INDEX(INDIRECT("times"&amp;B$2),$F181,G$28)&gt;10,INDEX(INDIRECT(D181),$E181,$F181)="",INDEX(INDIRECT(D181),$E181,$F181)&gt;=INDEX(INDIRECT(D181),1,G$28)),0,(INDEX(INDIRECT(D181),$E181,$F181))-INDEX(INDIRECT(D181),1,G$28))*(10-INDEX(INDIRECT("times"&amp;B$2),$F181,G$28))/10</f>
        <v>0</v>
      </c>
      <c r="H181" s="63">
        <f ca="1">IF(OR(INDEX(INDIRECT("times"&amp;B$2),$F181,H$28)&gt;10,INDEX(INDIRECT(D181),$E181,$F181)="",INDEX(INDIRECT(D181),$E181,$F181)&gt;=INDEX(INDIRECT(D181),1,H$28)),0,(INDEX(INDIRECT(D181),$E181,$F181))-INDEX(INDIRECT(D181),1,H$28))*(10-INDEX(INDIRECT("times"&amp;B$2),$F181,H$28))/10</f>
        <v>0</v>
      </c>
      <c r="I181" s="63">
        <f ca="1">IF(OR(INDEX(INDIRECT("times"&amp;B$2),$F181,I$28)&gt;10,INDEX(INDIRECT(D181),$E181,$F181)="",INDEX(INDIRECT(D181),$E181,$F181)&gt;=INDEX(INDIRECT(D181),1,I$28)),0,(INDEX(INDIRECT(D181),$E181,$F181))-INDEX(INDIRECT(D181),1,I$28))*(10-INDEX(INDIRECT("times"&amp;B$2),$F181,I$28))/10</f>
        <v>0</v>
      </c>
      <c r="J181" s="63">
        <f ca="1">IF(OR(INDEX(INDIRECT("times"&amp;B$2),$F181,J$28)&gt;10,INDEX(INDIRECT(D181),$E181,$F181)="",INDEX(INDIRECT(D181),$E181,$F181)&gt;=INDEX(INDIRECT(D181),1,J$28)),0,(INDEX(INDIRECT(D181),$E181,$F181))-INDEX(INDIRECT(D181),1,J$28))*(10-INDEX(INDIRECT("times"&amp;B$2),$F181,J$28))/10</f>
        <v>0</v>
      </c>
      <c r="K181" s="63">
        <f ca="1">IF(OR(INDEX(INDIRECT("times"&amp;B$2),$F181,K$28)&gt;10,INDEX(INDIRECT(D181),$E181,$F181)="",INDEX(INDIRECT(D181),$E181,$F181)&gt;=INDEX(INDIRECT(D181),1,K$28)),0,(INDEX(INDIRECT(D181),$E181,$F181))-INDEX(INDIRECT(D181),1,K$28))*(10-INDEX(INDIRECT("times"&amp;B$2),$F181,K$28))/10</f>
        <v>0</v>
      </c>
      <c r="L181" s="63">
        <f ca="1">IF(OR(INDEX(INDIRECT("times"&amp;B$2),$F181,L$28)&gt;10,INDEX(INDIRECT(D181),$E181,$F181)="",INDEX(INDIRECT(D181),$E181,$F181)&gt;=INDEX(INDIRECT(D181),1,L$28)),0,(INDEX(INDIRECT(D181),$E181,$F181))-INDEX(INDIRECT(D181),1,L$28))*(10-INDEX(INDIRECT("times"&amp;B$2),$F181,L$28))/10</f>
        <v>0</v>
      </c>
      <c r="M181" s="63">
        <f ca="1">IF(OR(INDEX(INDIRECT("times"&amp;B$2),$F181,M$28)&gt;10,INDEX(INDIRECT(D181),$E181,$F181)="",INDEX(INDIRECT(D181),$E181,$F181)&gt;=INDEX(INDIRECT(D181),1,M$28)),0,(INDEX(INDIRECT(D181),$E181,$F181))-INDEX(INDIRECT(D181),1,M$28))*(10-INDEX(INDIRECT("times"&amp;B$2),$F181,M$28))/10</f>
        <v>0</v>
      </c>
      <c r="N181" s="63">
        <f ca="1">IF(OR(INDEX(INDIRECT("times"&amp;B$2),$F181,N$28)&gt;10,INDEX(INDIRECT(D181),$E181,$F181)="",INDEX(INDIRECT(D181),$E181,$F181)&gt;=INDEX(INDIRECT(D181),1,N$28)),0,(INDEX(INDIRECT(D181),$E181,$F181))-INDEX(INDIRECT(D181),1,N$28))*(10-INDEX(INDIRECT("times"&amp;B$2),$F181,N$28))/10</f>
        <v>0</v>
      </c>
      <c r="O181" s="63">
        <f ca="1">IF(OR(INDEX(INDIRECT("times"&amp;B$2),$F181,O$28)&gt;10,INDEX(INDIRECT(D181),$E181,$F181)="",INDEX(INDIRECT(D181),$E181,$F181)&gt;=INDEX(INDIRECT(D181),1,O$28)),0,(INDEX(INDIRECT(D181),$E181,$F181))-INDEX(INDIRECT(D181),1,O$28))*(10-INDEX(INDIRECT("times"&amp;B$2),$F181,O$28))/10</f>
        <v>0</v>
      </c>
      <c r="P181" s="63">
        <f ca="1">IF(OR(INDEX(INDIRECT("times"&amp;B$2),$F181,P$28)&gt;10,INDEX(INDIRECT(D181),$E181,$F181)="",INDEX(INDIRECT(D181),$E181,$F181)&gt;=INDEX(INDIRECT(D181),1,P$28)),0,(INDEX(INDIRECT(D181),$E181,$F181))-INDEX(INDIRECT(D181),1,P$28))*(10-INDEX(INDIRECT("times"&amp;B$2),$F181,P$28))/10</f>
        <v>0</v>
      </c>
      <c r="Q181" s="63">
        <f ca="1">IF(OR(INDEX(INDIRECT("times"&amp;B$2),$F181,Q$28)&gt;10,INDEX(INDIRECT(D181),$E181,$F181)="",INDEX(INDIRECT(D181),$E181,$F181)&gt;=INDEX(INDIRECT(D181),1,Q$28)),0,(INDEX(INDIRECT(D181),$E181,$F181))-INDEX(INDIRECT(D181),1,Q$28))*(10-INDEX(INDIRECT("times"&amp;B$2),$F181,Q$28))/10</f>
        <v>0</v>
      </c>
      <c r="R181" s="63">
        <f ca="1">IF(OR(INDEX(INDIRECT("times"&amp;B$2),$F181,R$28)&gt;10,INDEX(INDIRECT(D181),$E181,$F181)="",INDEX(INDIRECT(D181),$E181,$F181)&gt;=INDEX(INDIRECT(D181),1,R$28)),0,(INDEX(INDIRECT(D181),$E181,$F181))-INDEX(INDIRECT(D181),1,R$28))*(10-INDEX(INDIRECT("times"&amp;B$2),$F181,R$28))/10</f>
        <v>0</v>
      </c>
      <c r="S181" s="63">
        <f ca="1">IF(OR(INDEX(INDIRECT("times"&amp;B$2),$F181,S$28)&gt;10,INDEX(INDIRECT(D181),$E181,$F181)="",INDEX(INDIRECT(D181),$E181,$F181)&gt;=INDEX(INDIRECT(D181),1,S$28)),0,(INDEX(INDIRECT(D181),$E181,$F181))-INDEX(INDIRECT(D181),1,S$28))*(10-INDEX(INDIRECT("times"&amp;B$2),$F181,S$28))/10</f>
        <v>0</v>
      </c>
      <c r="T181" s="63">
        <f ca="1">IF(OR(INDEX(INDIRECT("times"&amp;B$2),$F181,T$28)&gt;10,INDEX(INDIRECT(D181),$E181,$F181)="",INDEX(INDIRECT(D181),$E181,$F181)&gt;=INDEX(INDIRECT(D181),1,T$28)),0,(INDEX(INDIRECT(D181),$E181,$F181))-INDEX(INDIRECT(D181),1,T$28))*(10-INDEX(INDIRECT("times"&amp;B$2),$F181,T$28))/10</f>
        <v>0</v>
      </c>
      <c r="U181" s="63">
        <f ca="1">IF(OR(INDEX(INDIRECT("times"&amp;B$2),$F181,U$28)&gt;10,INDEX(INDIRECT(D181),$E181,$F181)="",INDEX(INDIRECT(D181),$E181,$F181)&gt;=INDEX(INDIRECT(D181),1,U$28)),0,(INDEX(INDIRECT(D181),$E181,$F181))-INDEX(INDIRECT(D181),1,U$28))*(10-INDEX(INDIRECT("times"&amp;B$2),$F181,U$28))/10</f>
        <v>0</v>
      </c>
      <c r="V181" s="63">
        <f ca="1">IF(OR(INDEX(INDIRECT("times"&amp;B$2),$F181,V$28)&gt;10,INDEX(INDIRECT(D181),$E181,$F181)="",INDEX(INDIRECT(D181),$E181,$F181)&gt;=INDEX(INDIRECT(D181),1,V$28)),0,(INDEX(INDIRECT(D181),$E181,$F181))-INDEX(INDIRECT(D181),1,V$28))*(10-INDEX(INDIRECT("times"&amp;B$2),$F181,V$28))/10</f>
        <v>0</v>
      </c>
      <c r="W181" s="63">
        <f ca="1">IF(OR(INDEX(INDIRECT("times"&amp;B$2),$F181,W$28)&gt;10,INDEX(INDIRECT(D181),$E181,$F181)="",INDEX(INDIRECT(D181),$E181,$F181)&gt;=INDEX(INDIRECT(D181),1,W$28)),0,(INDEX(INDIRECT(D181),$E181,$F181))-INDEX(INDIRECT(D181),1,W$28))*(10-INDEX(INDIRECT("times"&amp;B$2),$F181,W$28))/10</f>
        <v>0</v>
      </c>
      <c r="X181" s="63">
        <f ca="1">IF(OR(INDEX(INDIRECT("times"&amp;B$2),$F181,X$28)&gt;10,INDEX(INDIRECT(D181),$E181,$F181)="",INDEX(INDIRECT(D181),$E181,$F181)&gt;=INDEX(INDIRECT(D181),1,X$28)),0,(INDEX(INDIRECT(D181),$E181,$F181))-INDEX(INDIRECT(D181),1,X$28))*(10-INDEX(INDIRECT("times"&amp;B$2),$F181,X$28))/10</f>
        <v>0</v>
      </c>
      <c r="Y181" s="63">
        <f ca="1">IF(OR(INDEX(INDIRECT("times"&amp;B$2),$F181,Y$28)&gt;10,INDEX(INDIRECT(D181),$E181,$F181)="",INDEX(INDIRECT(D181),$E181,$F181)&gt;=INDEX(INDIRECT(D181),1,Y$28)),0,(INDEX(INDIRECT(D181),$E181,$F181))-INDEX(INDIRECT(D181),1,Y$28))*(10-INDEX(INDIRECT("times"&amp;B$2),$F181,Y$28))/10</f>
        <v>0</v>
      </c>
      <c r="Z181" s="63">
        <f ca="1">IF(OR(INDEX(INDIRECT("times"&amp;B$2),$F181,Z$28)&gt;10,INDEX(INDIRECT(D181),$E181,$F181)="",INDEX(INDIRECT(D181),$E181,$F181)&gt;=INDEX(INDIRECT(D181),1,Z$28)),0,(INDEX(INDIRECT(D181),$E181,$F181))-INDEX(INDIRECT(D181),1,Z$28))*(10-INDEX(INDIRECT("times"&amp;B$2),$F181,Z$28))/10</f>
        <v>0</v>
      </c>
      <c r="AA181" s="64">
        <f ca="1">IF(OR(INDEX(INDIRECT("times"&amp;B$2),$F181,AA$28)&gt;10,INDEX(INDIRECT(D181),$E181,$F181)="",INDEX(INDIRECT(D181),$E181,$F181)&gt;=INDEX(INDIRECT(D181),1,AA$28)),0,(INDEX(INDIRECT(D181),$E181,$F181))-INDEX(INDIRECT(D181),1,AA$28))*(10-INDEX(INDIRECT("times"&amp;B$2),$F181,AA$28))/10</f>
        <v>0</v>
      </c>
      <c r="AB181" s="201">
        <v>13</v>
      </c>
      <c r="AD181" s="18" t="s">
        <v>222</v>
      </c>
      <c r="AE181" s="122">
        <f>AD131</f>
        <v>1</v>
      </c>
      <c r="AF181" s="122" t="str">
        <f>AD132</f>
        <v>shop1834</v>
      </c>
      <c r="AG181" s="210" t="str">
        <f t="shared" si="599"/>
        <v>core1_shop1834</v>
      </c>
      <c r="AH181" s="122">
        <v>5</v>
      </c>
      <c r="AI181" s="33">
        <v>13</v>
      </c>
      <c r="AJ181" s="62">
        <f ca="1">IF(OR(INDEX(INDIRECT("times"&amp;AE$2),$F181,AJ$28)&gt;10,INDEX(INDIRECT(AG181),$E181,$F181)="",INDEX(INDIRECT(AG181),$E181,$F181)&gt;=INDEX(INDIRECT(AG181),1,AJ$28)),0,(INDEX(INDIRECT(AG181),$E181,$F181))-INDEX(INDIRECT(AG181),1,AJ$28))*(10-INDEX(INDIRECT("times"&amp;AE$2),$F181,AJ$28))/10</f>
        <v>0</v>
      </c>
      <c r="AK181" s="63">
        <f ca="1">IF(OR(INDEX(INDIRECT("times"&amp;AE$2),$F181,AK$28)&gt;10,INDEX(INDIRECT(AG181),$E181,$F181)="",INDEX(INDIRECT(AG181),$E181,$F181)&gt;=INDEX(INDIRECT(AG181),1,AK$28)),0,(INDEX(INDIRECT(AG181),$E181,$F181))-INDEX(INDIRECT(AG181),1,AK$28))*(10-INDEX(INDIRECT("times"&amp;AE$2),$F181,AK$28))/10</f>
        <v>0</v>
      </c>
      <c r="AL181" s="63">
        <f ca="1">IF(OR(INDEX(INDIRECT("times"&amp;AE$2),$F181,AL$28)&gt;10,INDEX(INDIRECT(AG181),$E181,$F181)="",INDEX(INDIRECT(AG181),$E181,$F181)&gt;=INDEX(INDIRECT(AG181),1,AL$28)),0,(INDEX(INDIRECT(AG181),$E181,$F181))-INDEX(INDIRECT(AG181),1,AL$28))*(10-INDEX(INDIRECT("times"&amp;AE$2),$F181,AL$28))/10</f>
        <v>0</v>
      </c>
      <c r="AM181" s="63">
        <f ca="1">IF(OR(INDEX(INDIRECT("times"&amp;AE$2),$F181,AM$28)&gt;10,INDEX(INDIRECT(AG181),$E181,$F181)="",INDEX(INDIRECT(AG181),$E181,$F181)&gt;=INDEX(INDIRECT(AG181),1,AM$28)),0,(INDEX(INDIRECT(AG181),$E181,$F181))-INDEX(INDIRECT(AG181),1,AM$28))*(10-INDEX(INDIRECT("times"&amp;AE$2),$F181,AM$28))/10</f>
        <v>0</v>
      </c>
      <c r="AN181" s="63">
        <f ca="1">IF(OR(INDEX(INDIRECT("times"&amp;AE$2),$F181,AN$28)&gt;10,INDEX(INDIRECT(AG181),$E181,$F181)="",INDEX(INDIRECT(AG181),$E181,$F181)&gt;=INDEX(INDIRECT(AG181),1,AN$28)),0,(INDEX(INDIRECT(AG181),$E181,$F181))-INDEX(INDIRECT(AG181),1,AN$28))*(10-INDEX(INDIRECT("times"&amp;AE$2),$F181,AN$28))/10</f>
        <v>0</v>
      </c>
      <c r="AO181" s="63">
        <f ca="1">IF(OR(INDEX(INDIRECT("times"&amp;AE$2),$F181,AO$28)&gt;10,INDEX(INDIRECT(AG181),$E181,$F181)="",INDEX(INDIRECT(AG181),$E181,$F181)&gt;=INDEX(INDIRECT(AG181),1,AO$28)),0,(INDEX(INDIRECT(AG181),$E181,$F181))-INDEX(INDIRECT(AG181),1,AO$28))*(10-INDEX(INDIRECT("times"&amp;AE$2),$F181,AO$28))/10</f>
        <v>0</v>
      </c>
      <c r="AP181" s="63">
        <f ca="1">IF(OR(INDEX(INDIRECT("times"&amp;AE$2),$F181,AP$28)&gt;10,INDEX(INDIRECT(AG181),$E181,$F181)="",INDEX(INDIRECT(AG181),$E181,$F181)&gt;=INDEX(INDIRECT(AG181),1,AP$28)),0,(INDEX(INDIRECT(AG181),$E181,$F181))-INDEX(INDIRECT(AG181),1,AP$28))*(10-INDEX(INDIRECT("times"&amp;AE$2),$F181,AP$28))/10</f>
        <v>0</v>
      </c>
      <c r="AQ181" s="63">
        <f ca="1">IF(OR(INDEX(INDIRECT("times"&amp;AE$2),$F181,AQ$28)&gt;10,INDEX(INDIRECT(AG181),$E181,$F181)="",INDEX(INDIRECT(AG181),$E181,$F181)&gt;=INDEX(INDIRECT(AG181),1,AQ$28)),0,(INDEX(INDIRECT(AG181),$E181,$F181))-INDEX(INDIRECT(AG181),1,AQ$28))*(10-INDEX(INDIRECT("times"&amp;AE$2),$F181,AQ$28))/10</f>
        <v>0</v>
      </c>
      <c r="AR181" s="63">
        <f ca="1">IF(OR(INDEX(INDIRECT("times"&amp;AE$2),$F181,AR$28)&gt;10,INDEX(INDIRECT(AG181),$E181,$F181)="",INDEX(INDIRECT(AG181),$E181,$F181)&gt;=INDEX(INDIRECT(AG181),1,AR$28)),0,(INDEX(INDIRECT(AG181),$E181,$F181))-INDEX(INDIRECT(AG181),1,AR$28))*(10-INDEX(INDIRECT("times"&amp;AE$2),$F181,AR$28))/10</f>
        <v>0</v>
      </c>
      <c r="AS181" s="63">
        <f ca="1">IF(OR(INDEX(INDIRECT("times"&amp;AE$2),$F181,AS$28)&gt;10,INDEX(INDIRECT(AG181),$E181,$F181)="",INDEX(INDIRECT(AG181),$E181,$F181)&gt;=INDEX(INDIRECT(AG181),1,AS$28)),0,(INDEX(INDIRECT(AG181),$E181,$F181))-INDEX(INDIRECT(AG181),1,AS$28))*(10-INDEX(INDIRECT("times"&amp;AE$2),$F181,AS$28))/10</f>
        <v>0</v>
      </c>
      <c r="AT181" s="63">
        <f ca="1">IF(OR(INDEX(INDIRECT("times"&amp;AE$2),$F181,AT$28)&gt;10,INDEX(INDIRECT(AG181),$E181,$F181)="",INDEX(INDIRECT(AG181),$E181,$F181)&gt;=INDEX(INDIRECT(AG181),1,AT$28)),0,(INDEX(INDIRECT(AG181),$E181,$F181))-INDEX(INDIRECT(AG181),1,AT$28))*(10-INDEX(INDIRECT("times"&amp;AE$2),$F181,AT$28))/10</f>
        <v>0</v>
      </c>
      <c r="AU181" s="63">
        <f ca="1">IF(OR(INDEX(INDIRECT("times"&amp;AE$2),$F181,AU$28)&gt;10,INDEX(INDIRECT(AG181),$E181,$F181)="",INDEX(INDIRECT(AG181),$E181,$F181)&gt;=INDEX(INDIRECT(AG181),1,AU$28)),0,(INDEX(INDIRECT(AG181),$E181,$F181))-INDEX(INDIRECT(AG181),1,AU$28))*(10-INDEX(INDIRECT("times"&amp;AE$2),$F181,AU$28))/10</f>
        <v>0</v>
      </c>
      <c r="AV181" s="63">
        <f ca="1">IF(OR(INDEX(INDIRECT("times"&amp;AE$2),$F181,AV$28)&gt;10,INDEX(INDIRECT(AG181),$E181,$F181)="",INDEX(INDIRECT(AG181),$E181,$F181)&gt;=INDEX(INDIRECT(AG181),1,AV$28)),0,(INDEX(INDIRECT(AG181),$E181,$F181))-INDEX(INDIRECT(AG181),1,AV$28))*(10-INDEX(INDIRECT("times"&amp;AE$2),$F181,AV$28))/10</f>
        <v>0</v>
      </c>
      <c r="AW181" s="63">
        <f ca="1">IF(OR(INDEX(INDIRECT("times"&amp;AE$2),$F181,AW$28)&gt;10,INDEX(INDIRECT(AG181),$E181,$F181)="",INDEX(INDIRECT(AG181),$E181,$F181)&gt;=INDEX(INDIRECT(AG181),1,AW$28)),0,(INDEX(INDIRECT(AG181),$E181,$F181))-INDEX(INDIRECT(AG181),1,AW$28))*(10-INDEX(INDIRECT("times"&amp;AE$2),$F181,AW$28))/10</f>
        <v>0</v>
      </c>
      <c r="AX181" s="63">
        <f ca="1">IF(OR(INDEX(INDIRECT("times"&amp;AE$2),$F181,AX$28)&gt;10,INDEX(INDIRECT(AG181),$E181,$F181)="",INDEX(INDIRECT(AG181),$E181,$F181)&gt;=INDEX(INDIRECT(AG181),1,AX$28)),0,(INDEX(INDIRECT(AG181),$E181,$F181))-INDEX(INDIRECT(AG181),1,AX$28))*(10-INDEX(INDIRECT("times"&amp;AE$2),$F181,AX$28))/10</f>
        <v>0</v>
      </c>
      <c r="AY181" s="63">
        <f ca="1">IF(OR(INDEX(INDIRECT("times"&amp;AE$2),$F181,AY$28)&gt;10,INDEX(INDIRECT(AG181),$E181,$F181)="",INDEX(INDIRECT(AG181),$E181,$F181)&gt;=INDEX(INDIRECT(AG181),1,AY$28)),0,(INDEX(INDIRECT(AG181),$E181,$F181))-INDEX(INDIRECT(AG181),1,AY$28))*(10-INDEX(INDIRECT("times"&amp;AE$2),$F181,AY$28))/10</f>
        <v>0</v>
      </c>
      <c r="AZ181" s="63">
        <f ca="1">IF(OR(INDEX(INDIRECT("times"&amp;AE$2),$F181,AZ$28)&gt;10,INDEX(INDIRECT(AG181),$E181,$F181)="",INDEX(INDIRECT(AG181),$E181,$F181)&gt;=INDEX(INDIRECT(AG181),1,AZ$28)),0,(INDEX(INDIRECT(AG181),$E181,$F181))-INDEX(INDIRECT(AG181),1,AZ$28))*(10-INDEX(INDIRECT("times"&amp;AE$2),$F181,AZ$28))/10</f>
        <v>0</v>
      </c>
      <c r="BA181" s="63">
        <f ca="1">IF(OR(INDEX(INDIRECT("times"&amp;AE$2),$F181,BA$28)&gt;10,INDEX(INDIRECT(AG181),$E181,$F181)="",INDEX(INDIRECT(AG181),$E181,$F181)&gt;=INDEX(INDIRECT(AG181),1,BA$28)),0,(INDEX(INDIRECT(AG181),$E181,$F181))-INDEX(INDIRECT(AG181),1,BA$28))*(10-INDEX(INDIRECT("times"&amp;AE$2),$F181,BA$28))/10</f>
        <v>0</v>
      </c>
      <c r="BB181" s="63">
        <f ca="1">IF(OR(INDEX(INDIRECT("times"&amp;AE$2),$F181,BB$28)&gt;10,INDEX(INDIRECT(AG181),$E181,$F181)="",INDEX(INDIRECT(AG181),$E181,$F181)&gt;=INDEX(INDIRECT(AG181),1,BB$28)),0,(INDEX(INDIRECT(AG181),$E181,$F181))-INDEX(INDIRECT(AG181),1,BB$28))*(10-INDEX(INDIRECT("times"&amp;AE$2),$F181,BB$28))/10</f>
        <v>0</v>
      </c>
      <c r="BC181" s="63">
        <f ca="1">IF(OR(INDEX(INDIRECT("times"&amp;AE$2),$F181,BC$28)&gt;10,INDEX(INDIRECT(AG181),$E181,$F181)="",INDEX(INDIRECT(AG181),$E181,$F181)&gt;=INDEX(INDIRECT(AG181),1,BC$28)),0,(INDEX(INDIRECT(AG181),$E181,$F181))-INDEX(INDIRECT(AG181),1,BC$28))*(10-INDEX(INDIRECT("times"&amp;AE$2),$F181,BC$28))/10</f>
        <v>0</v>
      </c>
      <c r="BD181" s="64">
        <f ca="1">IF(OR(INDEX(INDIRECT("times"&amp;AE$2),$F181,BD$28)&gt;10,INDEX(INDIRECT(AG181),$E181,$F181)="",INDEX(INDIRECT(AG181),$E181,$F181)&gt;=INDEX(INDIRECT(AG181),1,BD$28)),0,(INDEX(INDIRECT(AG181),$E181,$F181))-INDEX(INDIRECT(AG181),1,BD$28))*(10-INDEX(INDIRECT("times"&amp;AE$2),$F181,BD$28))/10</f>
        <v>0</v>
      </c>
      <c r="BE181" s="201">
        <v>13</v>
      </c>
      <c r="BG181" s="18" t="s">
        <v>222</v>
      </c>
      <c r="BH181" s="122">
        <f>BG131</f>
        <v>1</v>
      </c>
      <c r="BI181" s="122" t="str">
        <f>BG132</f>
        <v>lei1834</v>
      </c>
      <c r="BJ181" s="210" t="str">
        <f t="shared" si="600"/>
        <v>core1_lei1834</v>
      </c>
      <c r="BK181" s="122">
        <v>5</v>
      </c>
      <c r="BL181" s="33">
        <v>13</v>
      </c>
      <c r="BM181" s="62">
        <f ca="1">IF(OR(INDEX(INDIRECT("times"&amp;BH$2),$F181,BM$28)&gt;10,INDEX(INDIRECT(BJ181),$E181,$F181)="",INDEX(INDIRECT(BJ181),$E181,$F181)&gt;=INDEX(INDIRECT(BJ181),1,BM$28)),0,(INDEX(INDIRECT(BJ181),$E181,$F181))-INDEX(INDIRECT(BJ181),1,BM$28))*(10-INDEX(INDIRECT("times"&amp;BH$2),$F181,BM$28))/10</f>
        <v>0</v>
      </c>
      <c r="BN181" s="63">
        <f ca="1">IF(OR(INDEX(INDIRECT("times"&amp;BH$2),$F181,BN$28)&gt;10,INDEX(INDIRECT(BJ181),$E181,$F181)="",INDEX(INDIRECT(BJ181),$E181,$F181)&gt;=INDEX(INDIRECT(BJ181),1,BN$28)),0,(INDEX(INDIRECT(BJ181),$E181,$F181))-INDEX(INDIRECT(BJ181),1,BN$28))*(10-INDEX(INDIRECT("times"&amp;BH$2),$F181,BN$28))/10</f>
        <v>0</v>
      </c>
      <c r="BO181" s="63">
        <f ca="1">IF(OR(INDEX(INDIRECT("times"&amp;BH$2),$F181,BO$28)&gt;10,INDEX(INDIRECT(BJ181),$E181,$F181)="",INDEX(INDIRECT(BJ181),$E181,$F181)&gt;=INDEX(INDIRECT(BJ181),1,BO$28)),0,(INDEX(INDIRECT(BJ181),$E181,$F181))-INDEX(INDIRECT(BJ181),1,BO$28))*(10-INDEX(INDIRECT("times"&amp;BH$2),$F181,BO$28))/10</f>
        <v>0</v>
      </c>
      <c r="BP181" s="63">
        <f ca="1">IF(OR(INDEX(INDIRECT("times"&amp;BH$2),$F181,BP$28)&gt;10,INDEX(INDIRECT(BJ181),$E181,$F181)="",INDEX(INDIRECT(BJ181),$E181,$F181)&gt;=INDEX(INDIRECT(BJ181),1,BP$28)),0,(INDEX(INDIRECT(BJ181),$E181,$F181))-INDEX(INDIRECT(BJ181),1,BP$28))*(10-INDEX(INDIRECT("times"&amp;BH$2),$F181,BP$28))/10</f>
        <v>0</v>
      </c>
      <c r="BQ181" s="63">
        <f ca="1">IF(OR(INDEX(INDIRECT("times"&amp;BH$2),$F181,BQ$28)&gt;10,INDEX(INDIRECT(BJ181),$E181,$F181)="",INDEX(INDIRECT(BJ181),$E181,$F181)&gt;=INDEX(INDIRECT(BJ181),1,BQ$28)),0,(INDEX(INDIRECT(BJ181),$E181,$F181))-INDEX(INDIRECT(BJ181),1,BQ$28))*(10-INDEX(INDIRECT("times"&amp;BH$2),$F181,BQ$28))/10</f>
        <v>0</v>
      </c>
      <c r="BR181" s="63">
        <f ca="1">IF(OR(INDEX(INDIRECT("times"&amp;BH$2),$F181,BR$28)&gt;10,INDEX(INDIRECT(BJ181),$E181,$F181)="",INDEX(INDIRECT(BJ181),$E181,$F181)&gt;=INDEX(INDIRECT(BJ181),1,BR$28)),0,(INDEX(INDIRECT(BJ181),$E181,$F181))-INDEX(INDIRECT(BJ181),1,BR$28))*(10-INDEX(INDIRECT("times"&amp;BH$2),$F181,BR$28))/10</f>
        <v>0</v>
      </c>
      <c r="BS181" s="63">
        <f ca="1">IF(OR(INDEX(INDIRECT("times"&amp;BH$2),$F181,BS$28)&gt;10,INDEX(INDIRECT(BJ181),$E181,$F181)="",INDEX(INDIRECT(BJ181),$E181,$F181)&gt;=INDEX(INDIRECT(BJ181),1,BS$28)),0,(INDEX(INDIRECT(BJ181),$E181,$F181))-INDEX(INDIRECT(BJ181),1,BS$28))*(10-INDEX(INDIRECT("times"&amp;BH$2),$F181,BS$28))/10</f>
        <v>0</v>
      </c>
      <c r="BT181" s="63">
        <f ca="1">IF(OR(INDEX(INDIRECT("times"&amp;BH$2),$F181,BT$28)&gt;10,INDEX(INDIRECT(BJ181),$E181,$F181)="",INDEX(INDIRECT(BJ181),$E181,$F181)&gt;=INDEX(INDIRECT(BJ181),1,BT$28)),0,(INDEX(INDIRECT(BJ181),$E181,$F181))-INDEX(INDIRECT(BJ181),1,BT$28))*(10-INDEX(INDIRECT("times"&amp;BH$2),$F181,BT$28))/10</f>
        <v>0</v>
      </c>
      <c r="BU181" s="63">
        <f ca="1">IF(OR(INDEX(INDIRECT("times"&amp;BH$2),$F181,BU$28)&gt;10,INDEX(INDIRECT(BJ181),$E181,$F181)="",INDEX(INDIRECT(BJ181),$E181,$F181)&gt;=INDEX(INDIRECT(BJ181),1,BU$28)),0,(INDEX(INDIRECT(BJ181),$E181,$F181))-INDEX(INDIRECT(BJ181),1,BU$28))*(10-INDEX(INDIRECT("times"&amp;BH$2),$F181,BU$28))/10</f>
        <v>0</v>
      </c>
      <c r="BV181" s="63">
        <f ca="1">IF(OR(INDEX(INDIRECT("times"&amp;BH$2),$F181,BV$28)&gt;10,INDEX(INDIRECT(BJ181),$E181,$F181)="",INDEX(INDIRECT(BJ181),$E181,$F181)&gt;=INDEX(INDIRECT(BJ181),1,BV$28)),0,(INDEX(INDIRECT(BJ181),$E181,$F181))-INDEX(INDIRECT(BJ181),1,BV$28))*(10-INDEX(INDIRECT("times"&amp;BH$2),$F181,BV$28))/10</f>
        <v>0</v>
      </c>
      <c r="BW181" s="63">
        <f ca="1">IF(OR(INDEX(INDIRECT("times"&amp;BH$2),$F181,BW$28)&gt;10,INDEX(INDIRECT(BJ181),$E181,$F181)="",INDEX(INDIRECT(BJ181),$E181,$F181)&gt;=INDEX(INDIRECT(BJ181),1,BW$28)),0,(INDEX(INDIRECT(BJ181),$E181,$F181))-INDEX(INDIRECT(BJ181),1,BW$28))*(10-INDEX(INDIRECT("times"&amp;BH$2),$F181,BW$28))/10</f>
        <v>0</v>
      </c>
      <c r="BX181" s="63">
        <f ca="1">IF(OR(INDEX(INDIRECT("times"&amp;BH$2),$F181,BX$28)&gt;10,INDEX(INDIRECT(BJ181),$E181,$F181)="",INDEX(INDIRECT(BJ181),$E181,$F181)&gt;=INDEX(INDIRECT(BJ181),1,BX$28)),0,(INDEX(INDIRECT(BJ181),$E181,$F181))-INDEX(INDIRECT(BJ181),1,BX$28))*(10-INDEX(INDIRECT("times"&amp;BH$2),$F181,BX$28))/10</f>
        <v>0</v>
      </c>
      <c r="BY181" s="63">
        <f ca="1">IF(OR(INDEX(INDIRECT("times"&amp;BH$2),$F181,BY$28)&gt;10,INDEX(INDIRECT(BJ181),$E181,$F181)="",INDEX(INDIRECT(BJ181),$E181,$F181)&gt;=INDEX(INDIRECT(BJ181),1,BY$28)),0,(INDEX(INDIRECT(BJ181),$E181,$F181))-INDEX(INDIRECT(BJ181),1,BY$28))*(10-INDEX(INDIRECT("times"&amp;BH$2),$F181,BY$28))/10</f>
        <v>0</v>
      </c>
      <c r="BZ181" s="63">
        <f ca="1">IF(OR(INDEX(INDIRECT("times"&amp;BH$2),$F181,BZ$28)&gt;10,INDEX(INDIRECT(BJ181),$E181,$F181)="",INDEX(INDIRECT(BJ181),$E181,$F181)&gt;=INDEX(INDIRECT(BJ181),1,BZ$28)),0,(INDEX(INDIRECT(BJ181),$E181,$F181))-INDEX(INDIRECT(BJ181),1,BZ$28))*(10-INDEX(INDIRECT("times"&amp;BH$2),$F181,BZ$28))/10</f>
        <v>0</v>
      </c>
      <c r="CA181" s="63">
        <f ca="1">IF(OR(INDEX(INDIRECT("times"&amp;BH$2),$F181,CA$28)&gt;10,INDEX(INDIRECT(BJ181),$E181,$F181)="",INDEX(INDIRECT(BJ181),$E181,$F181)&gt;=INDEX(INDIRECT(BJ181),1,CA$28)),0,(INDEX(INDIRECT(BJ181),$E181,$F181))-INDEX(INDIRECT(BJ181),1,CA$28))*(10-INDEX(INDIRECT("times"&amp;BH$2),$F181,CA$28))/10</f>
        <v>0</v>
      </c>
      <c r="CB181" s="63">
        <f ca="1">IF(OR(INDEX(INDIRECT("times"&amp;BH$2),$F181,CB$28)&gt;10,INDEX(INDIRECT(BJ181),$E181,$F181)="",INDEX(INDIRECT(BJ181),$E181,$F181)&gt;=INDEX(INDIRECT(BJ181),1,CB$28)),0,(INDEX(INDIRECT(BJ181),$E181,$F181))-INDEX(INDIRECT(BJ181),1,CB$28))*(10-INDEX(INDIRECT("times"&amp;BH$2),$F181,CB$28))/10</f>
        <v>0</v>
      </c>
      <c r="CC181" s="63">
        <f ca="1">IF(OR(INDEX(INDIRECT("times"&amp;BH$2),$F181,CC$28)&gt;10,INDEX(INDIRECT(BJ181),$E181,$F181)="",INDEX(INDIRECT(BJ181),$E181,$F181)&gt;=INDEX(INDIRECT(BJ181),1,CC$28)),0,(INDEX(INDIRECT(BJ181),$E181,$F181))-INDEX(INDIRECT(BJ181),1,CC$28))*(10-INDEX(INDIRECT("times"&amp;BH$2),$F181,CC$28))/10</f>
        <v>0</v>
      </c>
      <c r="CD181" s="63">
        <f ca="1">IF(OR(INDEX(INDIRECT("times"&amp;BH$2),$F181,CD$28)&gt;10,INDEX(INDIRECT(BJ181),$E181,$F181)="",INDEX(INDIRECT(BJ181),$E181,$F181)&gt;=INDEX(INDIRECT(BJ181),1,CD$28)),0,(INDEX(INDIRECT(BJ181),$E181,$F181))-INDEX(INDIRECT(BJ181),1,CD$28))*(10-INDEX(INDIRECT("times"&amp;BH$2),$F181,CD$28))/10</f>
        <v>0</v>
      </c>
      <c r="CE181" s="63">
        <f ca="1">IF(OR(INDEX(INDIRECT("times"&amp;BH$2),$F181,CE$28)&gt;10,INDEX(INDIRECT(BJ181),$E181,$F181)="",INDEX(INDIRECT(BJ181),$E181,$F181)&gt;=INDEX(INDIRECT(BJ181),1,CE$28)),0,(INDEX(INDIRECT(BJ181),$E181,$F181))-INDEX(INDIRECT(BJ181),1,CE$28))*(10-INDEX(INDIRECT("times"&amp;BH$2),$F181,CE$28))/10</f>
        <v>0</v>
      </c>
      <c r="CF181" s="63">
        <f ca="1">IF(OR(INDEX(INDIRECT("times"&amp;BH$2),$F181,CF$28)&gt;10,INDEX(INDIRECT(BJ181),$E181,$F181)="",INDEX(INDIRECT(BJ181),$E181,$F181)&gt;=INDEX(INDIRECT(BJ181),1,CF$28)),0,(INDEX(INDIRECT(BJ181),$E181,$F181))-INDEX(INDIRECT(BJ181),1,CF$28))*(10-INDEX(INDIRECT("times"&amp;BH$2),$F181,CF$28))/10</f>
        <v>0</v>
      </c>
      <c r="CG181" s="64">
        <f ca="1">IF(OR(INDEX(INDIRECT("times"&amp;BH$2),$F181,CG$28)&gt;10,INDEX(INDIRECT(BJ181),$E181,$F181)="",INDEX(INDIRECT(BJ181),$E181,$F181)&gt;=INDEX(INDIRECT(BJ181),1,CG$28)),0,(INDEX(INDIRECT(BJ181),$E181,$F181))-INDEX(INDIRECT(BJ181),1,CG$28))*(10-INDEX(INDIRECT("times"&amp;BH$2),$F181,CG$28))/10</f>
        <v>0</v>
      </c>
      <c r="CH181" s="201">
        <v>13</v>
      </c>
      <c r="CJ181" s="18" t="s">
        <v>222</v>
      </c>
      <c r="CK181" s="122">
        <f>CJ131</f>
        <v>1</v>
      </c>
      <c r="CL181" s="122" t="str">
        <f>CJ132</f>
        <v>work3564</v>
      </c>
      <c r="CM181" s="210" t="str">
        <f t="shared" si="601"/>
        <v>core1_work3564</v>
      </c>
      <c r="CN181" s="122">
        <v>5</v>
      </c>
      <c r="CO181" s="33">
        <v>13</v>
      </c>
      <c r="CP181" s="62">
        <f ca="1">IF(OR(INDEX(INDIRECT("times"&amp;CK$2),$F181,CP$28)&gt;10,INDEX(INDIRECT(CM181),$E181,$F181)="",INDEX(INDIRECT(CM181),$E181,$F181)&gt;=INDEX(INDIRECT(CM181),1,CP$28)),0,(INDEX(INDIRECT(CM181),$E181,$F181))-INDEX(INDIRECT(CM181),1,CP$28))*(10-INDEX(INDIRECT("times"&amp;CK$2),$F181,CP$28))/10</f>
        <v>0</v>
      </c>
      <c r="CQ181" s="63">
        <f ca="1">IF(OR(INDEX(INDIRECT("times"&amp;CK$2),$F181,CQ$28)&gt;10,INDEX(INDIRECT(CM181),$E181,$F181)="",INDEX(INDIRECT(CM181),$E181,$F181)&gt;=INDEX(INDIRECT(CM181),1,CQ$28)),0,(INDEX(INDIRECT(CM181),$E181,$F181))-INDEX(INDIRECT(CM181),1,CQ$28))*(10-INDEX(INDIRECT("times"&amp;CK$2),$F181,CQ$28))/10</f>
        <v>0</v>
      </c>
      <c r="CR181" s="63">
        <f ca="1">IF(OR(INDEX(INDIRECT("times"&amp;CK$2),$F181,CR$28)&gt;10,INDEX(INDIRECT(CM181),$E181,$F181)="",INDEX(INDIRECT(CM181),$E181,$F181)&gt;=INDEX(INDIRECT(CM181),1,CR$28)),0,(INDEX(INDIRECT(CM181),$E181,$F181))-INDEX(INDIRECT(CM181),1,CR$28))*(10-INDEX(INDIRECT("times"&amp;CK$2),$F181,CR$28))/10</f>
        <v>0</v>
      </c>
      <c r="CS181" s="63">
        <f ca="1">IF(OR(INDEX(INDIRECT("times"&amp;CK$2),$F181,CS$28)&gt;10,INDEX(INDIRECT(CM181),$E181,$F181)="",INDEX(INDIRECT(CM181),$E181,$F181)&gt;=INDEX(INDIRECT(CM181),1,CS$28)),0,(INDEX(INDIRECT(CM181),$E181,$F181))-INDEX(INDIRECT(CM181),1,CS$28))*(10-INDEX(INDIRECT("times"&amp;CK$2),$F181,CS$28))/10</f>
        <v>0</v>
      </c>
      <c r="CT181" s="63">
        <f ca="1">IF(OR(INDEX(INDIRECT("times"&amp;CK$2),$F181,CT$28)&gt;10,INDEX(INDIRECT(CM181),$E181,$F181)="",INDEX(INDIRECT(CM181),$E181,$F181)&gt;=INDEX(INDIRECT(CM181),1,CT$28)),0,(INDEX(INDIRECT(CM181),$E181,$F181))-INDEX(INDIRECT(CM181),1,CT$28))*(10-INDEX(INDIRECT("times"&amp;CK$2),$F181,CT$28))/10</f>
        <v>0</v>
      </c>
      <c r="CU181" s="63">
        <f ca="1">IF(OR(INDEX(INDIRECT("times"&amp;CK$2),$F181,CU$28)&gt;10,INDEX(INDIRECT(CM181),$E181,$F181)="",INDEX(INDIRECT(CM181),$E181,$F181)&gt;=INDEX(INDIRECT(CM181),1,CU$28)),0,(INDEX(INDIRECT(CM181),$E181,$F181))-INDEX(INDIRECT(CM181),1,CU$28))*(10-INDEX(INDIRECT("times"&amp;CK$2),$F181,CU$28))/10</f>
        <v>0</v>
      </c>
      <c r="CV181" s="63">
        <f ca="1">IF(OR(INDEX(INDIRECT("times"&amp;CK$2),$F181,CV$28)&gt;10,INDEX(INDIRECT(CM181),$E181,$F181)="",INDEX(INDIRECT(CM181),$E181,$F181)&gt;=INDEX(INDIRECT(CM181),1,CV$28)),0,(INDEX(INDIRECT(CM181),$E181,$F181))-INDEX(INDIRECT(CM181),1,CV$28))*(10-INDEX(INDIRECT("times"&amp;CK$2),$F181,CV$28))/10</f>
        <v>0</v>
      </c>
      <c r="CW181" s="63">
        <f ca="1">IF(OR(INDEX(INDIRECT("times"&amp;CK$2),$F181,CW$28)&gt;10,INDEX(INDIRECT(CM181),$E181,$F181)="",INDEX(INDIRECT(CM181),$E181,$F181)&gt;=INDEX(INDIRECT(CM181),1,CW$28)),0,(INDEX(INDIRECT(CM181),$E181,$F181))-INDEX(INDIRECT(CM181),1,CW$28))*(10-INDEX(INDIRECT("times"&amp;CK$2),$F181,CW$28))/10</f>
        <v>0</v>
      </c>
      <c r="CX181" s="63">
        <f ca="1">IF(OR(INDEX(INDIRECT("times"&amp;CK$2),$F181,CX$28)&gt;10,INDEX(INDIRECT(CM181),$E181,$F181)="",INDEX(INDIRECT(CM181),$E181,$F181)&gt;=INDEX(INDIRECT(CM181),1,CX$28)),0,(INDEX(INDIRECT(CM181),$E181,$F181))-INDEX(INDIRECT(CM181),1,CX$28))*(10-INDEX(INDIRECT("times"&amp;CK$2),$F181,CX$28))/10</f>
        <v>0</v>
      </c>
      <c r="CY181" s="63">
        <f ca="1">IF(OR(INDEX(INDIRECT("times"&amp;CK$2),$F181,CY$28)&gt;10,INDEX(INDIRECT(CM181),$E181,$F181)="",INDEX(INDIRECT(CM181),$E181,$F181)&gt;=INDEX(INDIRECT(CM181),1,CY$28)),0,(INDEX(INDIRECT(CM181),$E181,$F181))-INDEX(INDIRECT(CM181),1,CY$28))*(10-INDEX(INDIRECT("times"&amp;CK$2),$F181,CY$28))/10</f>
        <v>0</v>
      </c>
      <c r="CZ181" s="63">
        <f ca="1">IF(OR(INDEX(INDIRECT("times"&amp;CK$2),$F181,CZ$28)&gt;10,INDEX(INDIRECT(CM181),$E181,$F181)="",INDEX(INDIRECT(CM181),$E181,$F181)&gt;=INDEX(INDIRECT(CM181),1,CZ$28)),0,(INDEX(INDIRECT(CM181),$E181,$F181))-INDEX(INDIRECT(CM181),1,CZ$28))*(10-INDEX(INDIRECT("times"&amp;CK$2),$F181,CZ$28))/10</f>
        <v>0</v>
      </c>
      <c r="DA181" s="63">
        <f ca="1">IF(OR(INDEX(INDIRECT("times"&amp;CK$2),$F181,DA$28)&gt;10,INDEX(INDIRECT(CM181),$E181,$F181)="",INDEX(INDIRECT(CM181),$E181,$F181)&gt;=INDEX(INDIRECT(CM181),1,DA$28)),0,(INDEX(INDIRECT(CM181),$E181,$F181))-INDEX(INDIRECT(CM181),1,DA$28))*(10-INDEX(INDIRECT("times"&amp;CK$2),$F181,DA$28))/10</f>
        <v>0</v>
      </c>
      <c r="DB181" s="63">
        <f ca="1">IF(OR(INDEX(INDIRECT("times"&amp;CK$2),$F181,DB$28)&gt;10,INDEX(INDIRECT(CM181),$E181,$F181)="",INDEX(INDIRECT(CM181),$E181,$F181)&gt;=INDEX(INDIRECT(CM181),1,DB$28)),0,(INDEX(INDIRECT(CM181),$E181,$F181))-INDEX(INDIRECT(CM181),1,DB$28))*(10-INDEX(INDIRECT("times"&amp;CK$2),$F181,DB$28))/10</f>
        <v>0</v>
      </c>
      <c r="DC181" s="63">
        <f ca="1">IF(OR(INDEX(INDIRECT("times"&amp;CK$2),$F181,DC$28)&gt;10,INDEX(INDIRECT(CM181),$E181,$F181)="",INDEX(INDIRECT(CM181),$E181,$F181)&gt;=INDEX(INDIRECT(CM181),1,DC$28)),0,(INDEX(INDIRECT(CM181),$E181,$F181))-INDEX(INDIRECT(CM181),1,DC$28))*(10-INDEX(INDIRECT("times"&amp;CK$2),$F181,DC$28))/10</f>
        <v>0</v>
      </c>
      <c r="DD181" s="63">
        <f ca="1">IF(OR(INDEX(INDIRECT("times"&amp;CK$2),$F181,DD$28)&gt;10,INDEX(INDIRECT(CM181),$E181,$F181)="",INDEX(INDIRECT(CM181),$E181,$F181)&gt;=INDEX(INDIRECT(CM181),1,DD$28)),0,(INDEX(INDIRECT(CM181),$E181,$F181))-INDEX(INDIRECT(CM181),1,DD$28))*(10-INDEX(INDIRECT("times"&amp;CK$2),$F181,DD$28))/10</f>
        <v>0</v>
      </c>
      <c r="DE181" s="63">
        <f ca="1">IF(OR(INDEX(INDIRECT("times"&amp;CK$2),$F181,DE$28)&gt;10,INDEX(INDIRECT(CM181),$E181,$F181)="",INDEX(INDIRECT(CM181),$E181,$F181)&gt;=INDEX(INDIRECT(CM181),1,DE$28)),0,(INDEX(INDIRECT(CM181),$E181,$F181))-INDEX(INDIRECT(CM181),1,DE$28))*(10-INDEX(INDIRECT("times"&amp;CK$2),$F181,DE$28))/10</f>
        <v>0</v>
      </c>
      <c r="DF181" s="63">
        <f ca="1">IF(OR(INDEX(INDIRECT("times"&amp;CK$2),$F181,DF$28)&gt;10,INDEX(INDIRECT(CM181),$E181,$F181)="",INDEX(INDIRECT(CM181),$E181,$F181)&gt;=INDEX(INDIRECT(CM181),1,DF$28)),0,(INDEX(INDIRECT(CM181),$E181,$F181))-INDEX(INDIRECT(CM181),1,DF$28))*(10-INDEX(INDIRECT("times"&amp;CK$2),$F181,DF$28))/10</f>
        <v>0</v>
      </c>
      <c r="DG181" s="63">
        <f ca="1">IF(OR(INDEX(INDIRECT("times"&amp;CK$2),$F181,DG$28)&gt;10,INDEX(INDIRECT(CM181),$E181,$F181)="",INDEX(INDIRECT(CM181),$E181,$F181)&gt;=INDEX(INDIRECT(CM181),1,DG$28)),0,(INDEX(INDIRECT(CM181),$E181,$F181))-INDEX(INDIRECT(CM181),1,DG$28))*(10-INDEX(INDIRECT("times"&amp;CK$2),$F181,DG$28))/10</f>
        <v>0</v>
      </c>
      <c r="DH181" s="63">
        <f ca="1">IF(OR(INDEX(INDIRECT("times"&amp;CK$2),$F181,DH$28)&gt;10,INDEX(INDIRECT(CM181),$E181,$F181)="",INDEX(INDIRECT(CM181),$E181,$F181)&gt;=INDEX(INDIRECT(CM181),1,DH$28)),0,(INDEX(INDIRECT(CM181),$E181,$F181))-INDEX(INDIRECT(CM181),1,DH$28))*(10-INDEX(INDIRECT("times"&amp;CK$2),$F181,DH$28))/10</f>
        <v>0</v>
      </c>
      <c r="DI181" s="63">
        <f ca="1">IF(OR(INDEX(INDIRECT("times"&amp;CK$2),$F181,DI$28)&gt;10,INDEX(INDIRECT(CM181),$E181,$F181)="",INDEX(INDIRECT(CM181),$E181,$F181)&gt;=INDEX(INDIRECT(CM181),1,DI$28)),0,(INDEX(INDIRECT(CM181),$E181,$F181))-INDEX(INDIRECT(CM181),1,DI$28))*(10-INDEX(INDIRECT("times"&amp;CK$2),$F181,DI$28))/10</f>
        <v>0</v>
      </c>
      <c r="DJ181" s="64">
        <f ca="1">IF(OR(INDEX(INDIRECT("times"&amp;CK$2),$F181,DJ$28)&gt;10,INDEX(INDIRECT(CM181),$E181,$F181)="",INDEX(INDIRECT(CM181),$E181,$F181)&gt;=INDEX(INDIRECT(CM181),1,DJ$28)),0,(INDEX(INDIRECT(CM181),$E181,$F181))-INDEX(INDIRECT(CM181),1,DJ$28))*(10-INDEX(INDIRECT("times"&amp;CK$2),$F181,DJ$28))/10</f>
        <v>0</v>
      </c>
      <c r="DK181" s="201">
        <v>13</v>
      </c>
      <c r="DM181" s="18" t="s">
        <v>222</v>
      </c>
      <c r="DN181" s="122">
        <f>DM131</f>
        <v>1</v>
      </c>
      <c r="DO181" s="122" t="str">
        <f>DM132</f>
        <v>shop3564</v>
      </c>
      <c r="DP181" s="210" t="str">
        <f t="shared" si="602"/>
        <v>core1_shop3564</v>
      </c>
      <c r="DQ181" s="122">
        <v>5</v>
      </c>
      <c r="DR181" s="33">
        <v>13</v>
      </c>
      <c r="DS181" s="62">
        <f ca="1">IF(OR(INDEX(INDIRECT("times"&amp;DN$2),$F181,DS$28)&gt;10,INDEX(INDIRECT(DP181),$E181,$F181)="",INDEX(INDIRECT(DP181),$E181,$F181)&gt;=INDEX(INDIRECT(DP181),1,DS$28)),0,(INDEX(INDIRECT(DP181),$E181,$F181))-INDEX(INDIRECT(DP181),1,DS$28))*(10-INDEX(INDIRECT("times"&amp;DN$2),$F181,DS$28))/10</f>
        <v>0</v>
      </c>
      <c r="DT181" s="63">
        <f ca="1">IF(OR(INDEX(INDIRECT("times"&amp;DN$2),$F181,DT$28)&gt;10,INDEX(INDIRECT(DP181),$E181,$F181)="",INDEX(INDIRECT(DP181),$E181,$F181)&gt;=INDEX(INDIRECT(DP181),1,DT$28)),0,(INDEX(INDIRECT(DP181),$E181,$F181))-INDEX(INDIRECT(DP181),1,DT$28))*(10-INDEX(INDIRECT("times"&amp;DN$2),$F181,DT$28))/10</f>
        <v>0</v>
      </c>
      <c r="DU181" s="63">
        <f ca="1">IF(OR(INDEX(INDIRECT("times"&amp;DN$2),$F181,DU$28)&gt;10,INDEX(INDIRECT(DP181),$E181,$F181)="",INDEX(INDIRECT(DP181),$E181,$F181)&gt;=INDEX(INDIRECT(DP181),1,DU$28)),0,(INDEX(INDIRECT(DP181),$E181,$F181))-INDEX(INDIRECT(DP181),1,DU$28))*(10-INDEX(INDIRECT("times"&amp;DN$2),$F181,DU$28))/10</f>
        <v>0</v>
      </c>
      <c r="DV181" s="63">
        <f ca="1">IF(OR(INDEX(INDIRECT("times"&amp;DN$2),$F181,DV$28)&gt;10,INDEX(INDIRECT(DP181),$E181,$F181)="",INDEX(INDIRECT(DP181),$E181,$F181)&gt;=INDEX(INDIRECT(DP181),1,DV$28)),0,(INDEX(INDIRECT(DP181),$E181,$F181))-INDEX(INDIRECT(DP181),1,DV$28))*(10-INDEX(INDIRECT("times"&amp;DN$2),$F181,DV$28))/10</f>
        <v>0</v>
      </c>
      <c r="DW181" s="63">
        <f ca="1">IF(OR(INDEX(INDIRECT("times"&amp;DN$2),$F181,DW$28)&gt;10,INDEX(INDIRECT(DP181),$E181,$F181)="",INDEX(INDIRECT(DP181),$E181,$F181)&gt;=INDEX(INDIRECT(DP181),1,DW$28)),0,(INDEX(INDIRECT(DP181),$E181,$F181))-INDEX(INDIRECT(DP181),1,DW$28))*(10-INDEX(INDIRECT("times"&amp;DN$2),$F181,DW$28))/10</f>
        <v>0</v>
      </c>
      <c r="DX181" s="63">
        <f ca="1">IF(OR(INDEX(INDIRECT("times"&amp;DN$2),$F181,DX$28)&gt;10,INDEX(INDIRECT(DP181),$E181,$F181)="",INDEX(INDIRECT(DP181),$E181,$F181)&gt;=INDEX(INDIRECT(DP181),1,DX$28)),0,(INDEX(INDIRECT(DP181),$E181,$F181))-INDEX(INDIRECT(DP181),1,DX$28))*(10-INDEX(INDIRECT("times"&amp;DN$2),$F181,DX$28))/10</f>
        <v>0</v>
      </c>
      <c r="DY181" s="63">
        <f ca="1">IF(OR(INDEX(INDIRECT("times"&amp;DN$2),$F181,DY$28)&gt;10,INDEX(INDIRECT(DP181),$E181,$F181)="",INDEX(INDIRECT(DP181),$E181,$F181)&gt;=INDEX(INDIRECT(DP181),1,DY$28)),0,(INDEX(INDIRECT(DP181),$E181,$F181))-INDEX(INDIRECT(DP181),1,DY$28))*(10-INDEX(INDIRECT("times"&amp;DN$2),$F181,DY$28))/10</f>
        <v>0</v>
      </c>
      <c r="DZ181" s="63">
        <f ca="1">IF(OR(INDEX(INDIRECT("times"&amp;DN$2),$F181,DZ$28)&gt;10,INDEX(INDIRECT(DP181),$E181,$F181)="",INDEX(INDIRECT(DP181),$E181,$F181)&gt;=INDEX(INDIRECT(DP181),1,DZ$28)),0,(INDEX(INDIRECT(DP181),$E181,$F181))-INDEX(INDIRECT(DP181),1,DZ$28))*(10-INDEX(INDIRECT("times"&amp;DN$2),$F181,DZ$28))/10</f>
        <v>0</v>
      </c>
      <c r="EA181" s="63">
        <f ca="1">IF(OR(INDEX(INDIRECT("times"&amp;DN$2),$F181,EA$28)&gt;10,INDEX(INDIRECT(DP181),$E181,$F181)="",INDEX(INDIRECT(DP181),$E181,$F181)&gt;=INDEX(INDIRECT(DP181),1,EA$28)),0,(INDEX(INDIRECT(DP181),$E181,$F181))-INDEX(INDIRECT(DP181),1,EA$28))*(10-INDEX(INDIRECT("times"&amp;DN$2),$F181,EA$28))/10</f>
        <v>0</v>
      </c>
      <c r="EB181" s="63">
        <f ca="1">IF(OR(INDEX(INDIRECT("times"&amp;DN$2),$F181,EB$28)&gt;10,INDEX(INDIRECT(DP181),$E181,$F181)="",INDEX(INDIRECT(DP181),$E181,$F181)&gt;=INDEX(INDIRECT(DP181),1,EB$28)),0,(INDEX(INDIRECT(DP181),$E181,$F181))-INDEX(INDIRECT(DP181),1,EB$28))*(10-INDEX(INDIRECT("times"&amp;DN$2),$F181,EB$28))/10</f>
        <v>0</v>
      </c>
      <c r="EC181" s="63">
        <f ca="1">IF(OR(INDEX(INDIRECT("times"&amp;DN$2),$F181,EC$28)&gt;10,INDEX(INDIRECT(DP181),$E181,$F181)="",INDEX(INDIRECT(DP181),$E181,$F181)&gt;=INDEX(INDIRECT(DP181),1,EC$28)),0,(INDEX(INDIRECT(DP181),$E181,$F181))-INDEX(INDIRECT(DP181),1,EC$28))*(10-INDEX(INDIRECT("times"&amp;DN$2),$F181,EC$28))/10</f>
        <v>0</v>
      </c>
      <c r="ED181" s="63">
        <f ca="1">IF(OR(INDEX(INDIRECT("times"&amp;DN$2),$F181,ED$28)&gt;10,INDEX(INDIRECT(DP181),$E181,$F181)="",INDEX(INDIRECT(DP181),$E181,$F181)&gt;=INDEX(INDIRECT(DP181),1,ED$28)),0,(INDEX(INDIRECT(DP181),$E181,$F181))-INDEX(INDIRECT(DP181),1,ED$28))*(10-INDEX(INDIRECT("times"&amp;DN$2),$F181,ED$28))/10</f>
        <v>0</v>
      </c>
      <c r="EE181" s="63">
        <f ca="1">IF(OR(INDEX(INDIRECT("times"&amp;DN$2),$F181,EE$28)&gt;10,INDEX(INDIRECT(DP181),$E181,$F181)="",INDEX(INDIRECT(DP181),$E181,$F181)&gt;=INDEX(INDIRECT(DP181),1,EE$28)),0,(INDEX(INDIRECT(DP181),$E181,$F181))-INDEX(INDIRECT(DP181),1,EE$28))*(10-INDEX(INDIRECT("times"&amp;DN$2),$F181,EE$28))/10</f>
        <v>0</v>
      </c>
      <c r="EF181" s="63">
        <f ca="1">IF(OR(INDEX(INDIRECT("times"&amp;DN$2),$F181,EF$28)&gt;10,INDEX(INDIRECT(DP181),$E181,$F181)="",INDEX(INDIRECT(DP181),$E181,$F181)&gt;=INDEX(INDIRECT(DP181),1,EF$28)),0,(INDEX(INDIRECT(DP181),$E181,$F181))-INDEX(INDIRECT(DP181),1,EF$28))*(10-INDEX(INDIRECT("times"&amp;DN$2),$F181,EF$28))/10</f>
        <v>0</v>
      </c>
      <c r="EG181" s="63">
        <f ca="1">IF(OR(INDEX(INDIRECT("times"&amp;DN$2),$F181,EG$28)&gt;10,INDEX(INDIRECT(DP181),$E181,$F181)="",INDEX(INDIRECT(DP181),$E181,$F181)&gt;=INDEX(INDIRECT(DP181),1,EG$28)),0,(INDEX(INDIRECT(DP181),$E181,$F181))-INDEX(INDIRECT(DP181),1,EG$28))*(10-INDEX(INDIRECT("times"&amp;DN$2),$F181,EG$28))/10</f>
        <v>0</v>
      </c>
      <c r="EH181" s="63">
        <f ca="1">IF(OR(INDEX(INDIRECT("times"&amp;DN$2),$F181,EH$28)&gt;10,INDEX(INDIRECT(DP181),$E181,$F181)="",INDEX(INDIRECT(DP181),$E181,$F181)&gt;=INDEX(INDIRECT(DP181),1,EH$28)),0,(INDEX(INDIRECT(DP181),$E181,$F181))-INDEX(INDIRECT(DP181),1,EH$28))*(10-INDEX(INDIRECT("times"&amp;DN$2),$F181,EH$28))/10</f>
        <v>0</v>
      </c>
      <c r="EI181" s="63">
        <f ca="1">IF(OR(INDEX(INDIRECT("times"&amp;DN$2),$F181,EI$28)&gt;10,INDEX(INDIRECT(DP181),$E181,$F181)="",INDEX(INDIRECT(DP181),$E181,$F181)&gt;=INDEX(INDIRECT(DP181),1,EI$28)),0,(INDEX(INDIRECT(DP181),$E181,$F181))-INDEX(INDIRECT(DP181),1,EI$28))*(10-INDEX(INDIRECT("times"&amp;DN$2),$F181,EI$28))/10</f>
        <v>0</v>
      </c>
      <c r="EJ181" s="63">
        <f ca="1">IF(OR(INDEX(INDIRECT("times"&amp;DN$2),$F181,EJ$28)&gt;10,INDEX(INDIRECT(DP181),$E181,$F181)="",INDEX(INDIRECT(DP181),$E181,$F181)&gt;=INDEX(INDIRECT(DP181),1,EJ$28)),0,(INDEX(INDIRECT(DP181),$E181,$F181))-INDEX(INDIRECT(DP181),1,EJ$28))*(10-INDEX(INDIRECT("times"&amp;DN$2),$F181,EJ$28))/10</f>
        <v>0</v>
      </c>
      <c r="EK181" s="63">
        <f ca="1">IF(OR(INDEX(INDIRECT("times"&amp;DN$2),$F181,EK$28)&gt;10,INDEX(INDIRECT(DP181),$E181,$F181)="",INDEX(INDIRECT(DP181),$E181,$F181)&gt;=INDEX(INDIRECT(DP181),1,EK$28)),0,(INDEX(INDIRECT(DP181),$E181,$F181))-INDEX(INDIRECT(DP181),1,EK$28))*(10-INDEX(INDIRECT("times"&amp;DN$2),$F181,EK$28))/10</f>
        <v>0</v>
      </c>
      <c r="EL181" s="63">
        <f ca="1">IF(OR(INDEX(INDIRECT("times"&amp;DN$2),$F181,EL$28)&gt;10,INDEX(INDIRECT(DP181),$E181,$F181)="",INDEX(INDIRECT(DP181),$E181,$F181)&gt;=INDEX(INDIRECT(DP181),1,EL$28)),0,(INDEX(INDIRECT(DP181),$E181,$F181))-INDEX(INDIRECT(DP181),1,EL$28))*(10-INDEX(INDIRECT("times"&amp;DN$2),$F181,EL$28))/10</f>
        <v>0</v>
      </c>
      <c r="EM181" s="64">
        <f ca="1">IF(OR(INDEX(INDIRECT("times"&amp;DN$2),$F181,EM$28)&gt;10,INDEX(INDIRECT(DP181),$E181,$F181)="",INDEX(INDIRECT(DP181),$E181,$F181)&gt;=INDEX(INDIRECT(DP181),1,EM$28)),0,(INDEX(INDIRECT(DP181),$E181,$F181))-INDEX(INDIRECT(DP181),1,EM$28))*(10-INDEX(INDIRECT("times"&amp;DN$2),$F181,EM$28))/10</f>
        <v>0</v>
      </c>
      <c r="EN181" s="201">
        <v>13</v>
      </c>
      <c r="EP181" s="18" t="s">
        <v>222</v>
      </c>
      <c r="EQ181" s="122">
        <f>EP131</f>
        <v>1</v>
      </c>
      <c r="ER181" s="122" t="str">
        <f>EP132</f>
        <v>lei3564</v>
      </c>
      <c r="ES181" s="210" t="str">
        <f t="shared" si="603"/>
        <v>core1_lei3564</v>
      </c>
      <c r="ET181" s="122">
        <v>5</v>
      </c>
      <c r="EU181" s="33">
        <v>13</v>
      </c>
      <c r="EV181" s="62">
        <f ca="1">IF(OR(INDEX(INDIRECT("times"&amp;EQ$2),$F181,EV$28)&gt;10,INDEX(INDIRECT(ES181),$E181,$F181)="",INDEX(INDIRECT(ES181),$E181,$F181)&gt;=INDEX(INDIRECT(ES181),1,EV$28)),0,(INDEX(INDIRECT(ES181),$E181,$F181))-INDEX(INDIRECT(ES181),1,EV$28))*(10-INDEX(INDIRECT("times"&amp;EQ$2),$F181,EV$28))/10</f>
        <v>0</v>
      </c>
      <c r="EW181" s="63">
        <f ca="1">IF(OR(INDEX(INDIRECT("times"&amp;EQ$2),$F181,EW$28)&gt;10,INDEX(INDIRECT(ES181),$E181,$F181)="",INDEX(INDIRECT(ES181),$E181,$F181)&gt;=INDEX(INDIRECT(ES181),1,EW$28)),0,(INDEX(INDIRECT(ES181),$E181,$F181))-INDEX(INDIRECT(ES181),1,EW$28))*(10-INDEX(INDIRECT("times"&amp;EQ$2),$F181,EW$28))/10</f>
        <v>0</v>
      </c>
      <c r="EX181" s="63">
        <f ca="1">IF(OR(INDEX(INDIRECT("times"&amp;EQ$2),$F181,EX$28)&gt;10,INDEX(INDIRECT(ES181),$E181,$F181)="",INDEX(INDIRECT(ES181),$E181,$F181)&gt;=INDEX(INDIRECT(ES181),1,EX$28)),0,(INDEX(INDIRECT(ES181),$E181,$F181))-INDEX(INDIRECT(ES181),1,EX$28))*(10-INDEX(INDIRECT("times"&amp;EQ$2),$F181,EX$28))/10</f>
        <v>0</v>
      </c>
      <c r="EY181" s="63">
        <f ca="1">IF(OR(INDEX(INDIRECT("times"&amp;EQ$2),$F181,EY$28)&gt;10,INDEX(INDIRECT(ES181),$E181,$F181)="",INDEX(INDIRECT(ES181),$E181,$F181)&gt;=INDEX(INDIRECT(ES181),1,EY$28)),0,(INDEX(INDIRECT(ES181),$E181,$F181))-INDEX(INDIRECT(ES181),1,EY$28))*(10-INDEX(INDIRECT("times"&amp;EQ$2),$F181,EY$28))/10</f>
        <v>0</v>
      </c>
      <c r="EZ181" s="63">
        <f ca="1">IF(OR(INDEX(INDIRECT("times"&amp;EQ$2),$F181,EZ$28)&gt;10,INDEX(INDIRECT(ES181),$E181,$F181)="",INDEX(INDIRECT(ES181),$E181,$F181)&gt;=INDEX(INDIRECT(ES181),1,EZ$28)),0,(INDEX(INDIRECT(ES181),$E181,$F181))-INDEX(INDIRECT(ES181),1,EZ$28))*(10-INDEX(INDIRECT("times"&amp;EQ$2),$F181,EZ$28))/10</f>
        <v>0</v>
      </c>
      <c r="FA181" s="63">
        <f ca="1">IF(OR(INDEX(INDIRECT("times"&amp;EQ$2),$F181,FA$28)&gt;10,INDEX(INDIRECT(ES181),$E181,$F181)="",INDEX(INDIRECT(ES181),$E181,$F181)&gt;=INDEX(INDIRECT(ES181),1,FA$28)),0,(INDEX(INDIRECT(ES181),$E181,$F181))-INDEX(INDIRECT(ES181),1,FA$28))*(10-INDEX(INDIRECT("times"&amp;EQ$2),$F181,FA$28))/10</f>
        <v>0</v>
      </c>
      <c r="FB181" s="63">
        <f ca="1">IF(OR(INDEX(INDIRECT("times"&amp;EQ$2),$F181,FB$28)&gt;10,INDEX(INDIRECT(ES181),$E181,$F181)="",INDEX(INDIRECT(ES181),$E181,$F181)&gt;=INDEX(INDIRECT(ES181),1,FB$28)),0,(INDEX(INDIRECT(ES181),$E181,$F181))-INDEX(INDIRECT(ES181),1,FB$28))*(10-INDEX(INDIRECT("times"&amp;EQ$2),$F181,FB$28))/10</f>
        <v>0</v>
      </c>
      <c r="FC181" s="63">
        <f ca="1">IF(OR(INDEX(INDIRECT("times"&amp;EQ$2),$F181,FC$28)&gt;10,INDEX(INDIRECT(ES181),$E181,$F181)="",INDEX(INDIRECT(ES181),$E181,$F181)&gt;=INDEX(INDIRECT(ES181),1,FC$28)),0,(INDEX(INDIRECT(ES181),$E181,$F181))-INDEX(INDIRECT(ES181),1,FC$28))*(10-INDEX(INDIRECT("times"&amp;EQ$2),$F181,FC$28))/10</f>
        <v>0</v>
      </c>
      <c r="FD181" s="63">
        <f ca="1">IF(OR(INDEX(INDIRECT("times"&amp;EQ$2),$F181,FD$28)&gt;10,INDEX(INDIRECT(ES181),$E181,$F181)="",INDEX(INDIRECT(ES181),$E181,$F181)&gt;=INDEX(INDIRECT(ES181),1,FD$28)),0,(INDEX(INDIRECT(ES181),$E181,$F181))-INDEX(INDIRECT(ES181),1,FD$28))*(10-INDEX(INDIRECT("times"&amp;EQ$2),$F181,FD$28))/10</f>
        <v>0</v>
      </c>
      <c r="FE181" s="63">
        <f ca="1">IF(OR(INDEX(INDIRECT("times"&amp;EQ$2),$F181,FE$28)&gt;10,INDEX(INDIRECT(ES181),$E181,$F181)="",INDEX(INDIRECT(ES181),$E181,$F181)&gt;=INDEX(INDIRECT(ES181),1,FE$28)),0,(INDEX(INDIRECT(ES181),$E181,$F181))-INDEX(INDIRECT(ES181),1,FE$28))*(10-INDEX(INDIRECT("times"&amp;EQ$2),$F181,FE$28))/10</f>
        <v>0</v>
      </c>
      <c r="FF181" s="63">
        <f ca="1">IF(OR(INDEX(INDIRECT("times"&amp;EQ$2),$F181,FF$28)&gt;10,INDEX(INDIRECT(ES181),$E181,$F181)="",INDEX(INDIRECT(ES181),$E181,$F181)&gt;=INDEX(INDIRECT(ES181),1,FF$28)),0,(INDEX(INDIRECT(ES181),$E181,$F181))-INDEX(INDIRECT(ES181),1,FF$28))*(10-INDEX(INDIRECT("times"&amp;EQ$2),$F181,FF$28))/10</f>
        <v>0</v>
      </c>
      <c r="FG181" s="63">
        <f ca="1">IF(OR(INDEX(INDIRECT("times"&amp;EQ$2),$F181,FG$28)&gt;10,INDEX(INDIRECT(ES181),$E181,$F181)="",INDEX(INDIRECT(ES181),$E181,$F181)&gt;=INDEX(INDIRECT(ES181),1,FG$28)),0,(INDEX(INDIRECT(ES181),$E181,$F181))-INDEX(INDIRECT(ES181),1,FG$28))*(10-INDEX(INDIRECT("times"&amp;EQ$2),$F181,FG$28))/10</f>
        <v>0</v>
      </c>
      <c r="FH181" s="63">
        <f ca="1">IF(OR(INDEX(INDIRECT("times"&amp;EQ$2),$F181,FH$28)&gt;10,INDEX(INDIRECT(ES181),$E181,$F181)="",INDEX(INDIRECT(ES181),$E181,$F181)&gt;=INDEX(INDIRECT(ES181),1,FH$28)),0,(INDEX(INDIRECT(ES181),$E181,$F181))-INDEX(INDIRECT(ES181),1,FH$28))*(10-INDEX(INDIRECT("times"&amp;EQ$2),$F181,FH$28))/10</f>
        <v>0</v>
      </c>
      <c r="FI181" s="63">
        <f ca="1">IF(OR(INDEX(INDIRECT("times"&amp;EQ$2),$F181,FI$28)&gt;10,INDEX(INDIRECT(ES181),$E181,$F181)="",INDEX(INDIRECT(ES181),$E181,$F181)&gt;=INDEX(INDIRECT(ES181),1,FI$28)),0,(INDEX(INDIRECT(ES181),$E181,$F181))-INDEX(INDIRECT(ES181),1,FI$28))*(10-INDEX(INDIRECT("times"&amp;EQ$2),$F181,FI$28))/10</f>
        <v>0</v>
      </c>
      <c r="FJ181" s="63">
        <f ca="1">IF(OR(INDEX(INDIRECT("times"&amp;EQ$2),$F181,FJ$28)&gt;10,INDEX(INDIRECT(ES181),$E181,$F181)="",INDEX(INDIRECT(ES181),$E181,$F181)&gt;=INDEX(INDIRECT(ES181),1,FJ$28)),0,(INDEX(INDIRECT(ES181),$E181,$F181))-INDEX(INDIRECT(ES181),1,FJ$28))*(10-INDEX(INDIRECT("times"&amp;EQ$2),$F181,FJ$28))/10</f>
        <v>0</v>
      </c>
      <c r="FK181" s="63">
        <f ca="1">IF(OR(INDEX(INDIRECT("times"&amp;EQ$2),$F181,FK$28)&gt;10,INDEX(INDIRECT(ES181),$E181,$F181)="",INDEX(INDIRECT(ES181),$E181,$F181)&gt;=INDEX(INDIRECT(ES181),1,FK$28)),0,(INDEX(INDIRECT(ES181),$E181,$F181))-INDEX(INDIRECT(ES181),1,FK$28))*(10-INDEX(INDIRECT("times"&amp;EQ$2),$F181,FK$28))/10</f>
        <v>0</v>
      </c>
      <c r="FL181" s="63">
        <f ca="1">IF(OR(INDEX(INDIRECT("times"&amp;EQ$2),$F181,FL$28)&gt;10,INDEX(INDIRECT(ES181),$E181,$F181)="",INDEX(INDIRECT(ES181),$E181,$F181)&gt;=INDEX(INDIRECT(ES181),1,FL$28)),0,(INDEX(INDIRECT(ES181),$E181,$F181))-INDEX(INDIRECT(ES181),1,FL$28))*(10-INDEX(INDIRECT("times"&amp;EQ$2),$F181,FL$28))/10</f>
        <v>0</v>
      </c>
      <c r="FM181" s="63">
        <f ca="1">IF(OR(INDEX(INDIRECT("times"&amp;EQ$2),$F181,FM$28)&gt;10,INDEX(INDIRECT(ES181),$E181,$F181)="",INDEX(INDIRECT(ES181),$E181,$F181)&gt;=INDEX(INDIRECT(ES181),1,FM$28)),0,(INDEX(INDIRECT(ES181),$E181,$F181))-INDEX(INDIRECT(ES181),1,FM$28))*(10-INDEX(INDIRECT("times"&amp;EQ$2),$F181,FM$28))/10</f>
        <v>0</v>
      </c>
      <c r="FN181" s="63">
        <f ca="1">IF(OR(INDEX(INDIRECT("times"&amp;EQ$2),$F181,FN$28)&gt;10,INDEX(INDIRECT(ES181),$E181,$F181)="",INDEX(INDIRECT(ES181),$E181,$F181)&gt;=INDEX(INDIRECT(ES181),1,FN$28)),0,(INDEX(INDIRECT(ES181),$E181,$F181))-INDEX(INDIRECT(ES181),1,FN$28))*(10-INDEX(INDIRECT("times"&amp;EQ$2),$F181,FN$28))/10</f>
        <v>0</v>
      </c>
      <c r="FO181" s="63">
        <f ca="1">IF(OR(INDEX(INDIRECT("times"&amp;EQ$2),$F181,FO$28)&gt;10,INDEX(INDIRECT(ES181),$E181,$F181)="",INDEX(INDIRECT(ES181),$E181,$F181)&gt;=INDEX(INDIRECT(ES181),1,FO$28)),0,(INDEX(INDIRECT(ES181),$E181,$F181))-INDEX(INDIRECT(ES181),1,FO$28))*(10-INDEX(INDIRECT("times"&amp;EQ$2),$F181,FO$28))/10</f>
        <v>0</v>
      </c>
      <c r="FP181" s="64">
        <f ca="1">IF(OR(INDEX(INDIRECT("times"&amp;EQ$2),$F181,FP$28)&gt;10,INDEX(INDIRECT(ES181),$E181,$F181)="",INDEX(INDIRECT(ES181),$E181,$F181)&gt;=INDEX(INDIRECT(ES181),1,FP$28)),0,(INDEX(INDIRECT(ES181),$E181,$F181))-INDEX(INDIRECT(ES181),1,FP$28))*(10-INDEX(INDIRECT("times"&amp;EQ$2),$F181,FP$28))/10</f>
        <v>0</v>
      </c>
      <c r="FQ181" s="201">
        <v>13</v>
      </c>
      <c r="FS181" s="18" t="s">
        <v>222</v>
      </c>
      <c r="FT181" s="122">
        <f>FS131</f>
        <v>1</v>
      </c>
      <c r="FU181" s="122" t="str">
        <f>FS132</f>
        <v>shop65</v>
      </c>
      <c r="FV181" s="210" t="str">
        <f t="shared" si="604"/>
        <v>core1_shop65</v>
      </c>
      <c r="FW181" s="122">
        <v>5</v>
      </c>
      <c r="FX181" s="33">
        <v>13</v>
      </c>
      <c r="FY181" s="62">
        <f ca="1">IF(OR(INDEX(INDIRECT("times"&amp;FT$2),$F181,FY$28)&gt;10,INDEX(INDIRECT(FV181),$E181,$F181)="",INDEX(INDIRECT(FV181),$E181,$F181)&gt;=INDEX(INDIRECT(FV181),1,FY$28)),0,(INDEX(INDIRECT(FV181),$E181,$F181))-INDEX(INDIRECT(FV181),1,FY$28))*(10-INDEX(INDIRECT("times"&amp;FT$2),$F181,FY$28))/10</f>
        <v>0</v>
      </c>
      <c r="FZ181" s="63">
        <f ca="1">IF(OR(INDEX(INDIRECT("times"&amp;FT$2),$F181,FZ$28)&gt;10,INDEX(INDIRECT(FV181),$E181,$F181)="",INDEX(INDIRECT(FV181),$E181,$F181)&gt;=INDEX(INDIRECT(FV181),1,FZ$28)),0,(INDEX(INDIRECT(FV181),$E181,$F181))-INDEX(INDIRECT(FV181),1,FZ$28))*(10-INDEX(INDIRECT("times"&amp;FT$2),$F181,FZ$28))/10</f>
        <v>0</v>
      </c>
      <c r="GA181" s="63">
        <f ca="1">IF(OR(INDEX(INDIRECT("times"&amp;FT$2),$F181,GA$28)&gt;10,INDEX(INDIRECT(FV181),$E181,$F181)="",INDEX(INDIRECT(FV181),$E181,$F181)&gt;=INDEX(INDIRECT(FV181),1,GA$28)),0,(INDEX(INDIRECT(FV181),$E181,$F181))-INDEX(INDIRECT(FV181),1,GA$28))*(10-INDEX(INDIRECT("times"&amp;FT$2),$F181,GA$28))/10</f>
        <v>0</v>
      </c>
      <c r="GB181" s="63">
        <f ca="1">IF(OR(INDEX(INDIRECT("times"&amp;FT$2),$F181,GB$28)&gt;10,INDEX(INDIRECT(FV181),$E181,$F181)="",INDEX(INDIRECT(FV181),$E181,$F181)&gt;=INDEX(INDIRECT(FV181),1,GB$28)),0,(INDEX(INDIRECT(FV181),$E181,$F181))-INDEX(INDIRECT(FV181),1,GB$28))*(10-INDEX(INDIRECT("times"&amp;FT$2),$F181,GB$28))/10</f>
        <v>0</v>
      </c>
      <c r="GC181" s="63">
        <f ca="1">IF(OR(INDEX(INDIRECT("times"&amp;FT$2),$F181,GC$28)&gt;10,INDEX(INDIRECT(FV181),$E181,$F181)="",INDEX(INDIRECT(FV181),$E181,$F181)&gt;=INDEX(INDIRECT(FV181),1,GC$28)),0,(INDEX(INDIRECT(FV181),$E181,$F181))-INDEX(INDIRECT(FV181),1,GC$28))*(10-INDEX(INDIRECT("times"&amp;FT$2),$F181,GC$28))/10</f>
        <v>0</v>
      </c>
      <c r="GD181" s="63">
        <f ca="1">IF(OR(INDEX(INDIRECT("times"&amp;FT$2),$F181,GD$28)&gt;10,INDEX(INDIRECT(FV181),$E181,$F181)="",INDEX(INDIRECT(FV181),$E181,$F181)&gt;=INDEX(INDIRECT(FV181),1,GD$28)),0,(INDEX(INDIRECT(FV181),$E181,$F181))-INDEX(INDIRECT(FV181),1,GD$28))*(10-INDEX(INDIRECT("times"&amp;FT$2),$F181,GD$28))/10</f>
        <v>0</v>
      </c>
      <c r="GE181" s="63">
        <f ca="1">IF(OR(INDEX(INDIRECT("times"&amp;FT$2),$F181,GE$28)&gt;10,INDEX(INDIRECT(FV181),$E181,$F181)="",INDEX(INDIRECT(FV181),$E181,$F181)&gt;=INDEX(INDIRECT(FV181),1,GE$28)),0,(INDEX(INDIRECT(FV181),$E181,$F181))-INDEX(INDIRECT(FV181),1,GE$28))*(10-INDEX(INDIRECT("times"&amp;FT$2),$F181,GE$28))/10</f>
        <v>0</v>
      </c>
      <c r="GF181" s="63">
        <f ca="1">IF(OR(INDEX(INDIRECT("times"&amp;FT$2),$F181,GF$28)&gt;10,INDEX(INDIRECT(FV181),$E181,$F181)="",INDEX(INDIRECT(FV181),$E181,$F181)&gt;=INDEX(INDIRECT(FV181),1,GF$28)),0,(INDEX(INDIRECT(FV181),$E181,$F181))-INDEX(INDIRECT(FV181),1,GF$28))*(10-INDEX(INDIRECT("times"&amp;FT$2),$F181,GF$28))/10</f>
        <v>0</v>
      </c>
      <c r="GG181" s="63">
        <f ca="1">IF(OR(INDEX(INDIRECT("times"&amp;FT$2),$F181,GG$28)&gt;10,INDEX(INDIRECT(FV181),$E181,$F181)="",INDEX(INDIRECT(FV181),$E181,$F181)&gt;=INDEX(INDIRECT(FV181),1,GG$28)),0,(INDEX(INDIRECT(FV181),$E181,$F181))-INDEX(INDIRECT(FV181),1,GG$28))*(10-INDEX(INDIRECT("times"&amp;FT$2),$F181,GG$28))/10</f>
        <v>0</v>
      </c>
      <c r="GH181" s="63">
        <f ca="1">IF(OR(INDEX(INDIRECT("times"&amp;FT$2),$F181,GH$28)&gt;10,INDEX(INDIRECT(FV181),$E181,$F181)="",INDEX(INDIRECT(FV181),$E181,$F181)&gt;=INDEX(INDIRECT(FV181),1,GH$28)),0,(INDEX(INDIRECT(FV181),$E181,$F181))-INDEX(INDIRECT(FV181),1,GH$28))*(10-INDEX(INDIRECT("times"&amp;FT$2),$F181,GH$28))/10</f>
        <v>0</v>
      </c>
      <c r="GI181" s="63">
        <f ca="1">IF(OR(INDEX(INDIRECT("times"&amp;FT$2),$F181,GI$28)&gt;10,INDEX(INDIRECT(FV181),$E181,$F181)="",INDEX(INDIRECT(FV181),$E181,$F181)&gt;=INDEX(INDIRECT(FV181),1,GI$28)),0,(INDEX(INDIRECT(FV181),$E181,$F181))-INDEX(INDIRECT(FV181),1,GI$28))*(10-INDEX(INDIRECT("times"&amp;FT$2),$F181,GI$28))/10</f>
        <v>0</v>
      </c>
      <c r="GJ181" s="63">
        <f ca="1">IF(OR(INDEX(INDIRECT("times"&amp;FT$2),$F181,GJ$28)&gt;10,INDEX(INDIRECT(FV181),$E181,$F181)="",INDEX(INDIRECT(FV181),$E181,$F181)&gt;=INDEX(INDIRECT(FV181),1,GJ$28)),0,(INDEX(INDIRECT(FV181),$E181,$F181))-INDEX(INDIRECT(FV181),1,GJ$28))*(10-INDEX(INDIRECT("times"&amp;FT$2),$F181,GJ$28))/10</f>
        <v>0</v>
      </c>
      <c r="GK181" s="63">
        <f ca="1">IF(OR(INDEX(INDIRECT("times"&amp;FT$2),$F181,GK$28)&gt;10,INDEX(INDIRECT(FV181),$E181,$F181)="",INDEX(INDIRECT(FV181),$E181,$F181)&gt;=INDEX(INDIRECT(FV181),1,GK$28)),0,(INDEX(INDIRECT(FV181),$E181,$F181))-INDEX(INDIRECT(FV181),1,GK$28))*(10-INDEX(INDIRECT("times"&amp;FT$2),$F181,GK$28))/10</f>
        <v>0</v>
      </c>
      <c r="GL181" s="63">
        <f ca="1">IF(OR(INDEX(INDIRECT("times"&amp;FT$2),$F181,GL$28)&gt;10,INDEX(INDIRECT(FV181),$E181,$F181)="",INDEX(INDIRECT(FV181),$E181,$F181)&gt;=INDEX(INDIRECT(FV181),1,GL$28)),0,(INDEX(INDIRECT(FV181),$E181,$F181))-INDEX(INDIRECT(FV181),1,GL$28))*(10-INDEX(INDIRECT("times"&amp;FT$2),$F181,GL$28))/10</f>
        <v>0</v>
      </c>
      <c r="GM181" s="63">
        <f ca="1">IF(OR(INDEX(INDIRECT("times"&amp;FT$2),$F181,GM$28)&gt;10,INDEX(INDIRECT(FV181),$E181,$F181)="",INDEX(INDIRECT(FV181),$E181,$F181)&gt;=INDEX(INDIRECT(FV181),1,GM$28)),0,(INDEX(INDIRECT(FV181),$E181,$F181))-INDEX(INDIRECT(FV181),1,GM$28))*(10-INDEX(INDIRECT("times"&amp;FT$2),$F181,GM$28))/10</f>
        <v>0</v>
      </c>
      <c r="GN181" s="63">
        <f ca="1">IF(OR(INDEX(INDIRECT("times"&amp;FT$2),$F181,GN$28)&gt;10,INDEX(INDIRECT(FV181),$E181,$F181)="",INDEX(INDIRECT(FV181),$E181,$F181)&gt;=INDEX(INDIRECT(FV181),1,GN$28)),0,(INDEX(INDIRECT(FV181),$E181,$F181))-INDEX(INDIRECT(FV181),1,GN$28))*(10-INDEX(INDIRECT("times"&amp;FT$2),$F181,GN$28))/10</f>
        <v>0</v>
      </c>
      <c r="GO181" s="63">
        <f ca="1">IF(OR(INDEX(INDIRECT("times"&amp;FT$2),$F181,GO$28)&gt;10,INDEX(INDIRECT(FV181),$E181,$F181)="",INDEX(INDIRECT(FV181),$E181,$F181)&gt;=INDEX(INDIRECT(FV181),1,GO$28)),0,(INDEX(INDIRECT(FV181),$E181,$F181))-INDEX(INDIRECT(FV181),1,GO$28))*(10-INDEX(INDIRECT("times"&amp;FT$2),$F181,GO$28))/10</f>
        <v>0</v>
      </c>
      <c r="GP181" s="63">
        <f ca="1">IF(OR(INDEX(INDIRECT("times"&amp;FT$2),$F181,GP$28)&gt;10,INDEX(INDIRECT(FV181),$E181,$F181)="",INDEX(INDIRECT(FV181),$E181,$F181)&gt;=INDEX(INDIRECT(FV181),1,GP$28)),0,(INDEX(INDIRECT(FV181),$E181,$F181))-INDEX(INDIRECT(FV181),1,GP$28))*(10-INDEX(INDIRECT("times"&amp;FT$2),$F181,GP$28))/10</f>
        <v>0</v>
      </c>
      <c r="GQ181" s="63">
        <f ca="1">IF(OR(INDEX(INDIRECT("times"&amp;FT$2),$F181,GQ$28)&gt;10,INDEX(INDIRECT(FV181),$E181,$F181)="",INDEX(INDIRECT(FV181),$E181,$F181)&gt;=INDEX(INDIRECT(FV181),1,GQ$28)),0,(INDEX(INDIRECT(FV181),$E181,$F181))-INDEX(INDIRECT(FV181),1,GQ$28))*(10-INDEX(INDIRECT("times"&amp;FT$2),$F181,GQ$28))/10</f>
        <v>0</v>
      </c>
      <c r="GR181" s="63">
        <f ca="1">IF(OR(INDEX(INDIRECT("times"&amp;FT$2),$F181,GR$28)&gt;10,INDEX(INDIRECT(FV181),$E181,$F181)="",INDEX(INDIRECT(FV181),$E181,$F181)&gt;=INDEX(INDIRECT(FV181),1,GR$28)),0,(INDEX(INDIRECT(FV181),$E181,$F181))-INDEX(INDIRECT(FV181),1,GR$28))*(10-INDEX(INDIRECT("times"&amp;FT$2),$F181,GR$28))/10</f>
        <v>0</v>
      </c>
      <c r="GS181" s="64">
        <f ca="1">IF(OR(INDEX(INDIRECT("times"&amp;FT$2),$F181,GS$28)&gt;10,INDEX(INDIRECT(FV181),$E181,$F181)="",INDEX(INDIRECT(FV181),$E181,$F181)&gt;=INDEX(INDIRECT(FV181),1,GS$28)),0,(INDEX(INDIRECT(FV181),$E181,$F181))-INDEX(INDIRECT(FV181),1,GS$28))*(10-INDEX(INDIRECT("times"&amp;FT$2),$F181,GS$28))/10</f>
        <v>0</v>
      </c>
      <c r="GT181" s="201">
        <v>13</v>
      </c>
      <c r="GV181" s="18" t="s">
        <v>222</v>
      </c>
      <c r="GW181" s="122">
        <f>GV131</f>
        <v>1</v>
      </c>
      <c r="GX181" s="122" t="str">
        <f>GV132</f>
        <v>lei65</v>
      </c>
      <c r="GY181" s="210" t="str">
        <f t="shared" si="605"/>
        <v>core1_lei65</v>
      </c>
      <c r="GZ181" s="122">
        <v>5</v>
      </c>
      <c r="HA181" s="33">
        <v>13</v>
      </c>
      <c r="HB181" s="62">
        <f ca="1">IF(OR(INDEX(INDIRECT("times"&amp;GW$2),$F181,HB$28)&gt;10,INDEX(INDIRECT(GY181),$E181,$F181)="",INDEX(INDIRECT(GY181),$E181,$F181)&gt;=INDEX(INDIRECT(GY181),1,HB$28)),0,(INDEX(INDIRECT(GY181),$E181,$F181))-INDEX(INDIRECT(GY181),1,HB$28))*(10-INDEX(INDIRECT("times"&amp;GW$2),$F181,HB$28))/10</f>
        <v>0</v>
      </c>
      <c r="HC181" s="63">
        <f ca="1">IF(OR(INDEX(INDIRECT("times"&amp;GW$2),$F181,HC$28)&gt;10,INDEX(INDIRECT(GY181),$E181,$F181)="",INDEX(INDIRECT(GY181),$E181,$F181)&gt;=INDEX(INDIRECT(GY181),1,HC$28)),0,(INDEX(INDIRECT(GY181),$E181,$F181))-INDEX(INDIRECT(GY181),1,HC$28))*(10-INDEX(INDIRECT("times"&amp;GW$2),$F181,HC$28))/10</f>
        <v>0</v>
      </c>
      <c r="HD181" s="63">
        <f ca="1">IF(OR(INDEX(INDIRECT("times"&amp;GW$2),$F181,HD$28)&gt;10,INDEX(INDIRECT(GY181),$E181,$F181)="",INDEX(INDIRECT(GY181),$E181,$F181)&gt;=INDEX(INDIRECT(GY181),1,HD$28)),0,(INDEX(INDIRECT(GY181),$E181,$F181))-INDEX(INDIRECT(GY181),1,HD$28))*(10-INDEX(INDIRECT("times"&amp;GW$2),$F181,HD$28))/10</f>
        <v>0</v>
      </c>
      <c r="HE181" s="63">
        <f ca="1">IF(OR(INDEX(INDIRECT("times"&amp;GW$2),$F181,HE$28)&gt;10,INDEX(INDIRECT(GY181),$E181,$F181)="",INDEX(INDIRECT(GY181),$E181,$F181)&gt;=INDEX(INDIRECT(GY181),1,HE$28)),0,(INDEX(INDIRECT(GY181),$E181,$F181))-INDEX(INDIRECT(GY181),1,HE$28))*(10-INDEX(INDIRECT("times"&amp;GW$2),$F181,HE$28))/10</f>
        <v>0</v>
      </c>
      <c r="HF181" s="63">
        <f ca="1">IF(OR(INDEX(INDIRECT("times"&amp;GW$2),$F181,HF$28)&gt;10,INDEX(INDIRECT(GY181),$E181,$F181)="",INDEX(INDIRECT(GY181),$E181,$F181)&gt;=INDEX(INDIRECT(GY181),1,HF$28)),0,(INDEX(INDIRECT(GY181),$E181,$F181))-INDEX(INDIRECT(GY181),1,HF$28))*(10-INDEX(INDIRECT("times"&amp;GW$2),$F181,HF$28))/10</f>
        <v>0</v>
      </c>
      <c r="HG181" s="63">
        <f ca="1">IF(OR(INDEX(INDIRECT("times"&amp;GW$2),$F181,HG$28)&gt;10,INDEX(INDIRECT(GY181),$E181,$F181)="",INDEX(INDIRECT(GY181),$E181,$F181)&gt;=INDEX(INDIRECT(GY181),1,HG$28)),0,(INDEX(INDIRECT(GY181),$E181,$F181))-INDEX(INDIRECT(GY181),1,HG$28))*(10-INDEX(INDIRECT("times"&amp;GW$2),$F181,HG$28))/10</f>
        <v>0</v>
      </c>
      <c r="HH181" s="63">
        <f ca="1">IF(OR(INDEX(INDIRECT("times"&amp;GW$2),$F181,HH$28)&gt;10,INDEX(INDIRECT(GY181),$E181,$F181)="",INDEX(INDIRECT(GY181),$E181,$F181)&gt;=INDEX(INDIRECT(GY181),1,HH$28)),0,(INDEX(INDIRECT(GY181),$E181,$F181))-INDEX(INDIRECT(GY181),1,HH$28))*(10-INDEX(INDIRECT("times"&amp;GW$2),$F181,HH$28))/10</f>
        <v>0</v>
      </c>
      <c r="HI181" s="63">
        <f ca="1">IF(OR(INDEX(INDIRECT("times"&amp;GW$2),$F181,HI$28)&gt;10,INDEX(INDIRECT(GY181),$E181,$F181)="",INDEX(INDIRECT(GY181),$E181,$F181)&gt;=INDEX(INDIRECT(GY181),1,HI$28)),0,(INDEX(INDIRECT(GY181),$E181,$F181))-INDEX(INDIRECT(GY181),1,HI$28))*(10-INDEX(INDIRECT("times"&amp;GW$2),$F181,HI$28))/10</f>
        <v>0</v>
      </c>
      <c r="HJ181" s="63">
        <f ca="1">IF(OR(INDEX(INDIRECT("times"&amp;GW$2),$F181,HJ$28)&gt;10,INDEX(INDIRECT(GY181),$E181,$F181)="",INDEX(INDIRECT(GY181),$E181,$F181)&gt;=INDEX(INDIRECT(GY181),1,HJ$28)),0,(INDEX(INDIRECT(GY181),$E181,$F181))-INDEX(INDIRECT(GY181),1,HJ$28))*(10-INDEX(INDIRECT("times"&amp;GW$2),$F181,HJ$28))/10</f>
        <v>0</v>
      </c>
      <c r="HK181" s="63">
        <f ca="1">IF(OR(INDEX(INDIRECT("times"&amp;GW$2),$F181,HK$28)&gt;10,INDEX(INDIRECT(GY181),$E181,$F181)="",INDEX(INDIRECT(GY181),$E181,$F181)&gt;=INDEX(INDIRECT(GY181),1,HK$28)),0,(INDEX(INDIRECT(GY181),$E181,$F181))-INDEX(INDIRECT(GY181),1,HK$28))*(10-INDEX(INDIRECT("times"&amp;GW$2),$F181,HK$28))/10</f>
        <v>0</v>
      </c>
      <c r="HL181" s="63">
        <f ca="1">IF(OR(INDEX(INDIRECT("times"&amp;GW$2),$F181,HL$28)&gt;10,INDEX(INDIRECT(GY181),$E181,$F181)="",INDEX(INDIRECT(GY181),$E181,$F181)&gt;=INDEX(INDIRECT(GY181),1,HL$28)),0,(INDEX(INDIRECT(GY181),$E181,$F181))-INDEX(INDIRECT(GY181),1,HL$28))*(10-INDEX(INDIRECT("times"&amp;GW$2),$F181,HL$28))/10</f>
        <v>0</v>
      </c>
      <c r="HM181" s="63">
        <f ca="1">IF(OR(INDEX(INDIRECT("times"&amp;GW$2),$F181,HM$28)&gt;10,INDEX(INDIRECT(GY181),$E181,$F181)="",INDEX(INDIRECT(GY181),$E181,$F181)&gt;=INDEX(INDIRECT(GY181),1,HM$28)),0,(INDEX(INDIRECT(GY181),$E181,$F181))-INDEX(INDIRECT(GY181),1,HM$28))*(10-INDEX(INDIRECT("times"&amp;GW$2),$F181,HM$28))/10</f>
        <v>0</v>
      </c>
      <c r="HN181" s="63">
        <f ca="1">IF(OR(INDEX(INDIRECT("times"&amp;GW$2),$F181,HN$28)&gt;10,INDEX(INDIRECT(GY181),$E181,$F181)="",INDEX(INDIRECT(GY181),$E181,$F181)&gt;=INDEX(INDIRECT(GY181),1,HN$28)),0,(INDEX(INDIRECT(GY181),$E181,$F181))-INDEX(INDIRECT(GY181),1,HN$28))*(10-INDEX(INDIRECT("times"&amp;GW$2),$F181,HN$28))/10</f>
        <v>0</v>
      </c>
      <c r="HO181" s="63">
        <f ca="1">IF(OR(INDEX(INDIRECT("times"&amp;GW$2),$F181,HO$28)&gt;10,INDEX(INDIRECT(GY181),$E181,$F181)="",INDEX(INDIRECT(GY181),$E181,$F181)&gt;=INDEX(INDIRECT(GY181),1,HO$28)),0,(INDEX(INDIRECT(GY181),$E181,$F181))-INDEX(INDIRECT(GY181),1,HO$28))*(10-INDEX(INDIRECT("times"&amp;GW$2),$F181,HO$28))/10</f>
        <v>0</v>
      </c>
      <c r="HP181" s="63">
        <f ca="1">IF(OR(INDEX(INDIRECT("times"&amp;GW$2),$F181,HP$28)&gt;10,INDEX(INDIRECT(GY181),$E181,$F181)="",INDEX(INDIRECT(GY181),$E181,$F181)&gt;=INDEX(INDIRECT(GY181),1,HP$28)),0,(INDEX(INDIRECT(GY181),$E181,$F181))-INDEX(INDIRECT(GY181),1,HP$28))*(10-INDEX(INDIRECT("times"&amp;GW$2),$F181,HP$28))/10</f>
        <v>0</v>
      </c>
      <c r="HQ181" s="63">
        <f ca="1">IF(OR(INDEX(INDIRECT("times"&amp;GW$2),$F181,HQ$28)&gt;10,INDEX(INDIRECT(GY181),$E181,$F181)="",INDEX(INDIRECT(GY181),$E181,$F181)&gt;=INDEX(INDIRECT(GY181),1,HQ$28)),0,(INDEX(INDIRECT(GY181),$E181,$F181))-INDEX(INDIRECT(GY181),1,HQ$28))*(10-INDEX(INDIRECT("times"&amp;GW$2),$F181,HQ$28))/10</f>
        <v>0</v>
      </c>
      <c r="HR181" s="63">
        <f ca="1">IF(OR(INDEX(INDIRECT("times"&amp;GW$2),$F181,HR$28)&gt;10,INDEX(INDIRECT(GY181),$E181,$F181)="",INDEX(INDIRECT(GY181),$E181,$F181)&gt;=INDEX(INDIRECT(GY181),1,HR$28)),0,(INDEX(INDIRECT(GY181),$E181,$F181))-INDEX(INDIRECT(GY181),1,HR$28))*(10-INDEX(INDIRECT("times"&amp;GW$2),$F181,HR$28))/10</f>
        <v>0</v>
      </c>
      <c r="HS181" s="63">
        <f ca="1">IF(OR(INDEX(INDIRECT("times"&amp;GW$2),$F181,HS$28)&gt;10,INDEX(INDIRECT(GY181),$E181,$F181)="",INDEX(INDIRECT(GY181),$E181,$F181)&gt;=INDEX(INDIRECT(GY181),1,HS$28)),0,(INDEX(INDIRECT(GY181),$E181,$F181))-INDEX(INDIRECT(GY181),1,HS$28))*(10-INDEX(INDIRECT("times"&amp;GW$2),$F181,HS$28))/10</f>
        <v>0</v>
      </c>
      <c r="HT181" s="63">
        <f ca="1">IF(OR(INDEX(INDIRECT("times"&amp;GW$2),$F181,HT$28)&gt;10,INDEX(INDIRECT(GY181),$E181,$F181)="",INDEX(INDIRECT(GY181),$E181,$F181)&gt;=INDEX(INDIRECT(GY181),1,HT$28)),0,(INDEX(INDIRECT(GY181),$E181,$F181))-INDEX(INDIRECT(GY181),1,HT$28))*(10-INDEX(INDIRECT("times"&amp;GW$2),$F181,HT$28))/10</f>
        <v>0</v>
      </c>
      <c r="HU181" s="63">
        <f ca="1">IF(OR(INDEX(INDIRECT("times"&amp;GW$2),$F181,HU$28)&gt;10,INDEX(INDIRECT(GY181),$E181,$F181)="",INDEX(INDIRECT(GY181),$E181,$F181)&gt;=INDEX(INDIRECT(GY181),1,HU$28)),0,(INDEX(INDIRECT(GY181),$E181,$F181))-INDEX(INDIRECT(GY181),1,HU$28))*(10-INDEX(INDIRECT("times"&amp;GW$2),$F181,HU$28))/10</f>
        <v>0</v>
      </c>
      <c r="HV181" s="64">
        <f ca="1">IF(OR(INDEX(INDIRECT("times"&amp;GW$2),$F181,HV$28)&gt;10,INDEX(INDIRECT(GY181),$E181,$F181)="",INDEX(INDIRECT(GY181),$E181,$F181)&gt;=INDEX(INDIRECT(GY181),1,HV$28)),0,(INDEX(INDIRECT(GY181),$E181,$F181))-INDEX(INDIRECT(GY181),1,HV$28))*(10-INDEX(INDIRECT("times"&amp;GW$2),$F181,HV$28))/10</f>
        <v>0</v>
      </c>
      <c r="HW181" s="201">
        <v>13</v>
      </c>
    </row>
    <row r="182" spans="1:231" ht="15">
      <c r="A182" s="18" t="s">
        <v>223</v>
      </c>
      <c r="B182" s="122">
        <f>A131</f>
        <v>1</v>
      </c>
      <c r="C182" s="122" t="str">
        <f>A132</f>
        <v>work1834</v>
      </c>
      <c r="D182" s="210" t="str">
        <f t="shared" si="598"/>
        <v>core1_work1834</v>
      </c>
      <c r="E182" s="122">
        <v>5</v>
      </c>
      <c r="F182" s="33">
        <v>14</v>
      </c>
      <c r="G182" s="62">
        <f ca="1">IF(OR(INDEX(INDIRECT("times"&amp;B$2),$F182,G$28)&gt;10,INDEX(INDIRECT(D182),$E182,$F182)="",INDEX(INDIRECT(D182),$E182,$F182)&gt;=INDEX(INDIRECT(D182),1,G$28)),0,(INDEX(INDIRECT(D182),$E182,$F182))-INDEX(INDIRECT(D182),1,G$28))*(10-INDEX(INDIRECT("times"&amp;B$2),$F182,G$28))/10</f>
        <v>0</v>
      </c>
      <c r="H182" s="63">
        <f ca="1">IF(OR(INDEX(INDIRECT("times"&amp;B$2),$F182,H$28)&gt;10,INDEX(INDIRECT(D182),$E182,$F182)="",INDEX(INDIRECT(D182),$E182,$F182)&gt;=INDEX(INDIRECT(D182),1,H$28)),0,(INDEX(INDIRECT(D182),$E182,$F182))-INDEX(INDIRECT(D182),1,H$28))*(10-INDEX(INDIRECT("times"&amp;B$2),$F182,H$28))/10</f>
        <v>0</v>
      </c>
      <c r="I182" s="63">
        <f ca="1">IF(OR(INDEX(INDIRECT("times"&amp;B$2),$F182,I$28)&gt;10,INDEX(INDIRECT(D182),$E182,$F182)="",INDEX(INDIRECT(D182),$E182,$F182)&gt;=INDEX(INDIRECT(D182),1,I$28)),0,(INDEX(INDIRECT(D182),$E182,$F182))-INDEX(INDIRECT(D182),1,I$28))*(10-INDEX(INDIRECT("times"&amp;B$2),$F182,I$28))/10</f>
        <v>0</v>
      </c>
      <c r="J182" s="63">
        <f ca="1">IF(OR(INDEX(INDIRECT("times"&amp;B$2),$F182,J$28)&gt;10,INDEX(INDIRECT(D182),$E182,$F182)="",INDEX(INDIRECT(D182),$E182,$F182)&gt;=INDEX(INDIRECT(D182),1,J$28)),0,(INDEX(INDIRECT(D182),$E182,$F182))-INDEX(INDIRECT(D182),1,J$28))*(10-INDEX(INDIRECT("times"&amp;B$2),$F182,J$28))/10</f>
        <v>0</v>
      </c>
      <c r="K182" s="63">
        <f ca="1">IF(OR(INDEX(INDIRECT("times"&amp;B$2),$F182,K$28)&gt;10,INDEX(INDIRECT(D182),$E182,$F182)="",INDEX(INDIRECT(D182),$E182,$F182)&gt;=INDEX(INDIRECT(D182),1,K$28)),0,(INDEX(INDIRECT(D182),$E182,$F182))-INDEX(INDIRECT(D182),1,K$28))*(10-INDEX(INDIRECT("times"&amp;B$2),$F182,K$28))/10</f>
        <v>0</v>
      </c>
      <c r="L182" s="63">
        <f ca="1">IF(OR(INDEX(INDIRECT("times"&amp;B$2),$F182,L$28)&gt;10,INDEX(INDIRECT(D182),$E182,$F182)="",INDEX(INDIRECT(D182),$E182,$F182)&gt;=INDEX(INDIRECT(D182),1,L$28)),0,(INDEX(INDIRECT(D182),$E182,$F182))-INDEX(INDIRECT(D182),1,L$28))*(10-INDEX(INDIRECT("times"&amp;B$2),$F182,L$28))/10</f>
        <v>0</v>
      </c>
      <c r="M182" s="63">
        <f ca="1">IF(OR(INDEX(INDIRECT("times"&amp;B$2),$F182,M$28)&gt;10,INDEX(INDIRECT(D182),$E182,$F182)="",INDEX(INDIRECT(D182),$E182,$F182)&gt;=INDEX(INDIRECT(D182),1,M$28)),0,(INDEX(INDIRECT(D182),$E182,$F182))-INDEX(INDIRECT(D182),1,M$28))*(10-INDEX(INDIRECT("times"&amp;B$2),$F182,M$28))/10</f>
        <v>0</v>
      </c>
      <c r="N182" s="63">
        <f ca="1">IF(OR(INDEX(INDIRECT("times"&amp;B$2),$F182,N$28)&gt;10,INDEX(INDIRECT(D182),$E182,$F182)="",INDEX(INDIRECT(D182),$E182,$F182)&gt;=INDEX(INDIRECT(D182),1,N$28)),0,(INDEX(INDIRECT(D182),$E182,$F182))-INDEX(INDIRECT(D182),1,N$28))*(10-INDEX(INDIRECT("times"&amp;B$2),$F182,N$28))/10</f>
        <v>0</v>
      </c>
      <c r="O182" s="63">
        <f ca="1">IF(OR(INDEX(INDIRECT("times"&amp;B$2),$F182,O$28)&gt;10,INDEX(INDIRECT(D182),$E182,$F182)="",INDEX(INDIRECT(D182),$E182,$F182)&gt;=INDEX(INDIRECT(D182),1,O$28)),0,(INDEX(INDIRECT(D182),$E182,$F182))-INDEX(INDIRECT(D182),1,O$28))*(10-INDEX(INDIRECT("times"&amp;B$2),$F182,O$28))/10</f>
        <v>0</v>
      </c>
      <c r="P182" s="63">
        <f ca="1">IF(OR(INDEX(INDIRECT("times"&amp;B$2),$F182,P$28)&gt;10,INDEX(INDIRECT(D182),$E182,$F182)="",INDEX(INDIRECT(D182),$E182,$F182)&gt;=INDEX(INDIRECT(D182),1,P$28)),0,(INDEX(INDIRECT(D182),$E182,$F182))-INDEX(INDIRECT(D182),1,P$28))*(10-INDEX(INDIRECT("times"&amp;B$2),$F182,P$28))/10</f>
        <v>0</v>
      </c>
      <c r="Q182" s="63">
        <f ca="1">IF(OR(INDEX(INDIRECT("times"&amp;B$2),$F182,Q$28)&gt;10,INDEX(INDIRECT(D182),$E182,$F182)="",INDEX(INDIRECT(D182),$E182,$F182)&gt;=INDEX(INDIRECT(D182),1,Q$28)),0,(INDEX(INDIRECT(D182),$E182,$F182))-INDEX(INDIRECT(D182),1,Q$28))*(10-INDEX(INDIRECT("times"&amp;B$2),$F182,Q$28))/10</f>
        <v>0</v>
      </c>
      <c r="R182" s="63">
        <f ca="1">IF(OR(INDEX(INDIRECT("times"&amp;B$2),$F182,R$28)&gt;10,INDEX(INDIRECT(D182),$E182,$F182)="",INDEX(INDIRECT(D182),$E182,$F182)&gt;=INDEX(INDIRECT(D182),1,R$28)),0,(INDEX(INDIRECT(D182),$E182,$F182))-INDEX(INDIRECT(D182),1,R$28))*(10-INDEX(INDIRECT("times"&amp;B$2),$F182,R$28))/10</f>
        <v>0</v>
      </c>
      <c r="S182" s="63">
        <f ca="1">IF(OR(INDEX(INDIRECT("times"&amp;B$2),$F182,S$28)&gt;10,INDEX(INDIRECT(D182),$E182,$F182)="",INDEX(INDIRECT(D182),$E182,$F182)&gt;=INDEX(INDIRECT(D182),1,S$28)),0,(INDEX(INDIRECT(D182),$E182,$F182))-INDEX(INDIRECT(D182),1,S$28))*(10-INDEX(INDIRECT("times"&amp;B$2),$F182,S$28))/10</f>
        <v>0</v>
      </c>
      <c r="T182" s="63">
        <f ca="1">IF(OR(INDEX(INDIRECT("times"&amp;B$2),$F182,T$28)&gt;10,INDEX(INDIRECT(D182),$E182,$F182)="",INDEX(INDIRECT(D182),$E182,$F182)&gt;=INDEX(INDIRECT(D182),1,T$28)),0,(INDEX(INDIRECT(D182),$E182,$F182))-INDEX(INDIRECT(D182),1,T$28))*(10-INDEX(INDIRECT("times"&amp;B$2),$F182,T$28))/10</f>
        <v>0</v>
      </c>
      <c r="U182" s="63">
        <f ca="1">IF(OR(INDEX(INDIRECT("times"&amp;B$2),$F182,U$28)&gt;10,INDEX(INDIRECT(D182),$E182,$F182)="",INDEX(INDIRECT(D182),$E182,$F182)&gt;=INDEX(INDIRECT(D182),1,U$28)),0,(INDEX(INDIRECT(D182),$E182,$F182))-INDEX(INDIRECT(D182),1,U$28))*(10-INDEX(INDIRECT("times"&amp;B$2),$F182,U$28))/10</f>
        <v>0</v>
      </c>
      <c r="V182" s="63">
        <f ca="1">IF(OR(INDEX(INDIRECT("times"&amp;B$2),$F182,V$28)&gt;10,INDEX(INDIRECT(D182),$E182,$F182)="",INDEX(INDIRECT(D182),$E182,$F182)&gt;=INDEX(INDIRECT(D182),1,V$28)),0,(INDEX(INDIRECT(D182),$E182,$F182))-INDEX(INDIRECT(D182),1,V$28))*(10-INDEX(INDIRECT("times"&amp;B$2),$F182,V$28))/10</f>
        <v>0</v>
      </c>
      <c r="W182" s="63">
        <f ca="1">IF(OR(INDEX(INDIRECT("times"&amp;B$2),$F182,W$28)&gt;10,INDEX(INDIRECT(D182),$E182,$F182)="",INDEX(INDIRECT(D182),$E182,$F182)&gt;=INDEX(INDIRECT(D182),1,W$28)),0,(INDEX(INDIRECT(D182),$E182,$F182))-INDEX(INDIRECT(D182),1,W$28))*(10-INDEX(INDIRECT("times"&amp;B$2),$F182,W$28))/10</f>
        <v>0</v>
      </c>
      <c r="X182" s="63">
        <f ca="1">IF(OR(INDEX(INDIRECT("times"&amp;B$2),$F182,X$28)&gt;10,INDEX(INDIRECT(D182),$E182,$F182)="",INDEX(INDIRECT(D182),$E182,$F182)&gt;=INDEX(INDIRECT(D182),1,X$28)),0,(INDEX(INDIRECT(D182),$E182,$F182))-INDEX(INDIRECT(D182),1,X$28))*(10-INDEX(INDIRECT("times"&amp;B$2),$F182,X$28))/10</f>
        <v>0</v>
      </c>
      <c r="Y182" s="63">
        <f ca="1">IF(OR(INDEX(INDIRECT("times"&amp;B$2),$F182,Y$28)&gt;10,INDEX(INDIRECT(D182),$E182,$F182)="",INDEX(INDIRECT(D182),$E182,$F182)&gt;=INDEX(INDIRECT(D182),1,Y$28)),0,(INDEX(INDIRECT(D182),$E182,$F182))-INDEX(INDIRECT(D182),1,Y$28))*(10-INDEX(INDIRECT("times"&amp;B$2),$F182,Y$28))/10</f>
        <v>0</v>
      </c>
      <c r="Z182" s="63">
        <f ca="1">IF(OR(INDEX(INDIRECT("times"&amp;B$2),$F182,Z$28)&gt;10,INDEX(INDIRECT(D182),$E182,$F182)="",INDEX(INDIRECT(D182),$E182,$F182)&gt;=INDEX(INDIRECT(D182),1,Z$28)),0,(INDEX(INDIRECT(D182),$E182,$F182))-INDEX(INDIRECT(D182),1,Z$28))*(10-INDEX(INDIRECT("times"&amp;B$2),$F182,Z$28))/10</f>
        <v>0</v>
      </c>
      <c r="AA182" s="64">
        <f ca="1">IF(OR(INDEX(INDIRECT("times"&amp;B$2),$F182,AA$28)&gt;10,INDEX(INDIRECT(D182),$E182,$F182)="",INDEX(INDIRECT(D182),$E182,$F182)&gt;=INDEX(INDIRECT(D182),1,AA$28)),0,(INDEX(INDIRECT(D182),$E182,$F182))-INDEX(INDIRECT(D182),1,AA$28))*(10-INDEX(INDIRECT("times"&amp;B$2),$F182,AA$28))/10</f>
        <v>0</v>
      </c>
      <c r="AB182" s="201">
        <v>14</v>
      </c>
      <c r="AD182" s="18" t="s">
        <v>223</v>
      </c>
      <c r="AE182" s="122">
        <f>AD131</f>
        <v>1</v>
      </c>
      <c r="AF182" s="122" t="str">
        <f>AD132</f>
        <v>shop1834</v>
      </c>
      <c r="AG182" s="210" t="str">
        <f t="shared" si="599"/>
        <v>core1_shop1834</v>
      </c>
      <c r="AH182" s="122">
        <v>5</v>
      </c>
      <c r="AI182" s="33">
        <v>14</v>
      </c>
      <c r="AJ182" s="62">
        <f ca="1">IF(OR(INDEX(INDIRECT("times"&amp;AE$2),$F182,AJ$28)&gt;10,INDEX(INDIRECT(AG182),$E182,$F182)="",INDEX(INDIRECT(AG182),$E182,$F182)&gt;=INDEX(INDIRECT(AG182),1,AJ$28)),0,(INDEX(INDIRECT(AG182),$E182,$F182))-INDEX(INDIRECT(AG182),1,AJ$28))*(10-INDEX(INDIRECT("times"&amp;AE$2),$F182,AJ$28))/10</f>
        <v>0</v>
      </c>
      <c r="AK182" s="63">
        <f ca="1">IF(OR(INDEX(INDIRECT("times"&amp;AE$2),$F182,AK$28)&gt;10,INDEX(INDIRECT(AG182),$E182,$F182)="",INDEX(INDIRECT(AG182),$E182,$F182)&gt;=INDEX(INDIRECT(AG182),1,AK$28)),0,(INDEX(INDIRECT(AG182),$E182,$F182))-INDEX(INDIRECT(AG182),1,AK$28))*(10-INDEX(INDIRECT("times"&amp;AE$2),$F182,AK$28))/10</f>
        <v>0</v>
      </c>
      <c r="AL182" s="63">
        <f ca="1">IF(OR(INDEX(INDIRECT("times"&amp;AE$2),$F182,AL$28)&gt;10,INDEX(INDIRECT(AG182),$E182,$F182)="",INDEX(INDIRECT(AG182),$E182,$F182)&gt;=INDEX(INDIRECT(AG182),1,AL$28)),0,(INDEX(INDIRECT(AG182),$E182,$F182))-INDEX(INDIRECT(AG182),1,AL$28))*(10-INDEX(INDIRECT("times"&amp;AE$2),$F182,AL$28))/10</f>
        <v>0</v>
      </c>
      <c r="AM182" s="63">
        <f ca="1">IF(OR(INDEX(INDIRECT("times"&amp;AE$2),$F182,AM$28)&gt;10,INDEX(INDIRECT(AG182),$E182,$F182)="",INDEX(INDIRECT(AG182),$E182,$F182)&gt;=INDEX(INDIRECT(AG182),1,AM$28)),0,(INDEX(INDIRECT(AG182),$E182,$F182))-INDEX(INDIRECT(AG182),1,AM$28))*(10-INDEX(INDIRECT("times"&amp;AE$2),$F182,AM$28))/10</f>
        <v>0</v>
      </c>
      <c r="AN182" s="63">
        <f ca="1">IF(OR(INDEX(INDIRECT("times"&amp;AE$2),$F182,AN$28)&gt;10,INDEX(INDIRECT(AG182),$E182,$F182)="",INDEX(INDIRECT(AG182),$E182,$F182)&gt;=INDEX(INDIRECT(AG182),1,AN$28)),0,(INDEX(INDIRECT(AG182),$E182,$F182))-INDEX(INDIRECT(AG182),1,AN$28))*(10-INDEX(INDIRECT("times"&amp;AE$2),$F182,AN$28))/10</f>
        <v>0</v>
      </c>
      <c r="AO182" s="63">
        <f ca="1">IF(OR(INDEX(INDIRECT("times"&amp;AE$2),$F182,AO$28)&gt;10,INDEX(INDIRECT(AG182),$E182,$F182)="",INDEX(INDIRECT(AG182),$E182,$F182)&gt;=INDEX(INDIRECT(AG182),1,AO$28)),0,(INDEX(INDIRECT(AG182),$E182,$F182))-INDEX(INDIRECT(AG182),1,AO$28))*(10-INDEX(INDIRECT("times"&amp;AE$2),$F182,AO$28))/10</f>
        <v>0</v>
      </c>
      <c r="AP182" s="63">
        <f ca="1">IF(OR(INDEX(INDIRECT("times"&amp;AE$2),$F182,AP$28)&gt;10,INDEX(INDIRECT(AG182),$E182,$F182)="",INDEX(INDIRECT(AG182),$E182,$F182)&gt;=INDEX(INDIRECT(AG182),1,AP$28)),0,(INDEX(INDIRECT(AG182),$E182,$F182))-INDEX(INDIRECT(AG182),1,AP$28))*(10-INDEX(INDIRECT("times"&amp;AE$2),$F182,AP$28))/10</f>
        <v>0</v>
      </c>
      <c r="AQ182" s="63">
        <f ca="1">IF(OR(INDEX(INDIRECT("times"&amp;AE$2),$F182,AQ$28)&gt;10,INDEX(INDIRECT(AG182),$E182,$F182)="",INDEX(INDIRECT(AG182),$E182,$F182)&gt;=INDEX(INDIRECT(AG182),1,AQ$28)),0,(INDEX(INDIRECT(AG182),$E182,$F182))-INDEX(INDIRECT(AG182),1,AQ$28))*(10-INDEX(INDIRECT("times"&amp;AE$2),$F182,AQ$28))/10</f>
        <v>0</v>
      </c>
      <c r="AR182" s="63">
        <f ca="1">IF(OR(INDEX(INDIRECT("times"&amp;AE$2),$F182,AR$28)&gt;10,INDEX(INDIRECT(AG182),$E182,$F182)="",INDEX(INDIRECT(AG182),$E182,$F182)&gt;=INDEX(INDIRECT(AG182),1,AR$28)),0,(INDEX(INDIRECT(AG182),$E182,$F182))-INDEX(INDIRECT(AG182),1,AR$28))*(10-INDEX(INDIRECT("times"&amp;AE$2),$F182,AR$28))/10</f>
        <v>0</v>
      </c>
      <c r="AS182" s="63">
        <f ca="1">IF(OR(INDEX(INDIRECT("times"&amp;AE$2),$F182,AS$28)&gt;10,INDEX(INDIRECT(AG182),$E182,$F182)="",INDEX(INDIRECT(AG182),$E182,$F182)&gt;=INDEX(INDIRECT(AG182),1,AS$28)),0,(INDEX(INDIRECT(AG182),$E182,$F182))-INDEX(INDIRECT(AG182),1,AS$28))*(10-INDEX(INDIRECT("times"&amp;AE$2),$F182,AS$28))/10</f>
        <v>0</v>
      </c>
      <c r="AT182" s="63">
        <f ca="1">IF(OR(INDEX(INDIRECT("times"&amp;AE$2),$F182,AT$28)&gt;10,INDEX(INDIRECT(AG182),$E182,$F182)="",INDEX(INDIRECT(AG182),$E182,$F182)&gt;=INDEX(INDIRECT(AG182),1,AT$28)),0,(INDEX(INDIRECT(AG182),$E182,$F182))-INDEX(INDIRECT(AG182),1,AT$28))*(10-INDEX(INDIRECT("times"&amp;AE$2),$F182,AT$28))/10</f>
        <v>0</v>
      </c>
      <c r="AU182" s="63">
        <f ca="1">IF(OR(INDEX(INDIRECT("times"&amp;AE$2),$F182,AU$28)&gt;10,INDEX(INDIRECT(AG182),$E182,$F182)="",INDEX(INDIRECT(AG182),$E182,$F182)&gt;=INDEX(INDIRECT(AG182),1,AU$28)),0,(INDEX(INDIRECT(AG182),$E182,$F182))-INDEX(INDIRECT(AG182),1,AU$28))*(10-INDEX(INDIRECT("times"&amp;AE$2),$F182,AU$28))/10</f>
        <v>0</v>
      </c>
      <c r="AV182" s="63">
        <f ca="1">IF(OR(INDEX(INDIRECT("times"&amp;AE$2),$F182,AV$28)&gt;10,INDEX(INDIRECT(AG182),$E182,$F182)="",INDEX(INDIRECT(AG182),$E182,$F182)&gt;=INDEX(INDIRECT(AG182),1,AV$28)),0,(INDEX(INDIRECT(AG182),$E182,$F182))-INDEX(INDIRECT(AG182),1,AV$28))*(10-INDEX(INDIRECT("times"&amp;AE$2),$F182,AV$28))/10</f>
        <v>0</v>
      </c>
      <c r="AW182" s="63">
        <f ca="1">IF(OR(INDEX(INDIRECT("times"&amp;AE$2),$F182,AW$28)&gt;10,INDEX(INDIRECT(AG182),$E182,$F182)="",INDEX(INDIRECT(AG182),$E182,$F182)&gt;=INDEX(INDIRECT(AG182),1,AW$28)),0,(INDEX(INDIRECT(AG182),$E182,$F182))-INDEX(INDIRECT(AG182),1,AW$28))*(10-INDEX(INDIRECT("times"&amp;AE$2),$F182,AW$28))/10</f>
        <v>0</v>
      </c>
      <c r="AX182" s="63">
        <f ca="1">IF(OR(INDEX(INDIRECT("times"&amp;AE$2),$F182,AX$28)&gt;10,INDEX(INDIRECT(AG182),$E182,$F182)="",INDEX(INDIRECT(AG182),$E182,$F182)&gt;=INDEX(INDIRECT(AG182),1,AX$28)),0,(INDEX(INDIRECT(AG182),$E182,$F182))-INDEX(INDIRECT(AG182),1,AX$28))*(10-INDEX(INDIRECT("times"&amp;AE$2),$F182,AX$28))/10</f>
        <v>0</v>
      </c>
      <c r="AY182" s="63">
        <f ca="1">IF(OR(INDEX(INDIRECT("times"&amp;AE$2),$F182,AY$28)&gt;10,INDEX(INDIRECT(AG182),$E182,$F182)="",INDEX(INDIRECT(AG182),$E182,$F182)&gt;=INDEX(INDIRECT(AG182),1,AY$28)),0,(INDEX(INDIRECT(AG182),$E182,$F182))-INDEX(INDIRECT(AG182),1,AY$28))*(10-INDEX(INDIRECT("times"&amp;AE$2),$F182,AY$28))/10</f>
        <v>0</v>
      </c>
      <c r="AZ182" s="63">
        <f ca="1">IF(OR(INDEX(INDIRECT("times"&amp;AE$2),$F182,AZ$28)&gt;10,INDEX(INDIRECT(AG182),$E182,$F182)="",INDEX(INDIRECT(AG182),$E182,$F182)&gt;=INDEX(INDIRECT(AG182),1,AZ$28)),0,(INDEX(INDIRECT(AG182),$E182,$F182))-INDEX(INDIRECT(AG182),1,AZ$28))*(10-INDEX(INDIRECT("times"&amp;AE$2),$F182,AZ$28))/10</f>
        <v>0</v>
      </c>
      <c r="BA182" s="63">
        <f ca="1">IF(OR(INDEX(INDIRECT("times"&amp;AE$2),$F182,BA$28)&gt;10,INDEX(INDIRECT(AG182),$E182,$F182)="",INDEX(INDIRECT(AG182),$E182,$F182)&gt;=INDEX(INDIRECT(AG182),1,BA$28)),0,(INDEX(INDIRECT(AG182),$E182,$F182))-INDEX(INDIRECT(AG182),1,BA$28))*(10-INDEX(INDIRECT("times"&amp;AE$2),$F182,BA$28))/10</f>
        <v>0</v>
      </c>
      <c r="BB182" s="63">
        <f ca="1">IF(OR(INDEX(INDIRECT("times"&amp;AE$2),$F182,BB$28)&gt;10,INDEX(INDIRECT(AG182),$E182,$F182)="",INDEX(INDIRECT(AG182),$E182,$F182)&gt;=INDEX(INDIRECT(AG182),1,BB$28)),0,(INDEX(INDIRECT(AG182),$E182,$F182))-INDEX(INDIRECT(AG182),1,BB$28))*(10-INDEX(INDIRECT("times"&amp;AE$2),$F182,BB$28))/10</f>
        <v>0</v>
      </c>
      <c r="BC182" s="63">
        <f ca="1">IF(OR(INDEX(INDIRECT("times"&amp;AE$2),$F182,BC$28)&gt;10,INDEX(INDIRECT(AG182),$E182,$F182)="",INDEX(INDIRECT(AG182),$E182,$F182)&gt;=INDEX(INDIRECT(AG182),1,BC$28)),0,(INDEX(INDIRECT(AG182),$E182,$F182))-INDEX(INDIRECT(AG182),1,BC$28))*(10-INDEX(INDIRECT("times"&amp;AE$2),$F182,BC$28))/10</f>
        <v>0</v>
      </c>
      <c r="BD182" s="64">
        <f ca="1">IF(OR(INDEX(INDIRECT("times"&amp;AE$2),$F182,BD$28)&gt;10,INDEX(INDIRECT(AG182),$E182,$F182)="",INDEX(INDIRECT(AG182),$E182,$F182)&gt;=INDEX(INDIRECT(AG182),1,BD$28)),0,(INDEX(INDIRECT(AG182),$E182,$F182))-INDEX(INDIRECT(AG182),1,BD$28))*(10-INDEX(INDIRECT("times"&amp;AE$2),$F182,BD$28))/10</f>
        <v>0</v>
      </c>
      <c r="BE182" s="201">
        <v>14</v>
      </c>
      <c r="BG182" s="18" t="s">
        <v>223</v>
      </c>
      <c r="BH182" s="122">
        <f>BG131</f>
        <v>1</v>
      </c>
      <c r="BI182" s="122" t="str">
        <f>BG132</f>
        <v>lei1834</v>
      </c>
      <c r="BJ182" s="210" t="str">
        <f t="shared" si="600"/>
        <v>core1_lei1834</v>
      </c>
      <c r="BK182" s="122">
        <v>5</v>
      </c>
      <c r="BL182" s="33">
        <v>14</v>
      </c>
      <c r="BM182" s="62">
        <f ca="1">IF(OR(INDEX(INDIRECT("times"&amp;BH$2),$F182,BM$28)&gt;10,INDEX(INDIRECT(BJ182),$E182,$F182)="",INDEX(INDIRECT(BJ182),$E182,$F182)&gt;=INDEX(INDIRECT(BJ182),1,BM$28)),0,(INDEX(INDIRECT(BJ182),$E182,$F182))-INDEX(INDIRECT(BJ182),1,BM$28))*(10-INDEX(INDIRECT("times"&amp;BH$2),$F182,BM$28))/10</f>
        <v>0</v>
      </c>
      <c r="BN182" s="63">
        <f ca="1">IF(OR(INDEX(INDIRECT("times"&amp;BH$2),$F182,BN$28)&gt;10,INDEX(INDIRECT(BJ182),$E182,$F182)="",INDEX(INDIRECT(BJ182),$E182,$F182)&gt;=INDEX(INDIRECT(BJ182),1,BN$28)),0,(INDEX(INDIRECT(BJ182),$E182,$F182))-INDEX(INDIRECT(BJ182),1,BN$28))*(10-INDEX(INDIRECT("times"&amp;BH$2),$F182,BN$28))/10</f>
        <v>0</v>
      </c>
      <c r="BO182" s="63">
        <f ca="1">IF(OR(INDEX(INDIRECT("times"&amp;BH$2),$F182,BO$28)&gt;10,INDEX(INDIRECT(BJ182),$E182,$F182)="",INDEX(INDIRECT(BJ182),$E182,$F182)&gt;=INDEX(INDIRECT(BJ182),1,BO$28)),0,(INDEX(INDIRECT(BJ182),$E182,$F182))-INDEX(INDIRECT(BJ182),1,BO$28))*(10-INDEX(INDIRECT("times"&amp;BH$2),$F182,BO$28))/10</f>
        <v>0</v>
      </c>
      <c r="BP182" s="63">
        <f ca="1">IF(OR(INDEX(INDIRECT("times"&amp;BH$2),$F182,BP$28)&gt;10,INDEX(INDIRECT(BJ182),$E182,$F182)="",INDEX(INDIRECT(BJ182),$E182,$F182)&gt;=INDEX(INDIRECT(BJ182),1,BP$28)),0,(INDEX(INDIRECT(BJ182),$E182,$F182))-INDEX(INDIRECT(BJ182),1,BP$28))*(10-INDEX(INDIRECT("times"&amp;BH$2),$F182,BP$28))/10</f>
        <v>0</v>
      </c>
      <c r="BQ182" s="63">
        <f ca="1">IF(OR(INDEX(INDIRECT("times"&amp;BH$2),$F182,BQ$28)&gt;10,INDEX(INDIRECT(BJ182),$E182,$F182)="",INDEX(INDIRECT(BJ182),$E182,$F182)&gt;=INDEX(INDIRECT(BJ182),1,BQ$28)),0,(INDEX(INDIRECT(BJ182),$E182,$F182))-INDEX(INDIRECT(BJ182),1,BQ$28))*(10-INDEX(INDIRECT("times"&amp;BH$2),$F182,BQ$28))/10</f>
        <v>0</v>
      </c>
      <c r="BR182" s="63">
        <f ca="1">IF(OR(INDEX(INDIRECT("times"&amp;BH$2),$F182,BR$28)&gt;10,INDEX(INDIRECT(BJ182),$E182,$F182)="",INDEX(INDIRECT(BJ182),$E182,$F182)&gt;=INDEX(INDIRECT(BJ182),1,BR$28)),0,(INDEX(INDIRECT(BJ182),$E182,$F182))-INDEX(INDIRECT(BJ182),1,BR$28))*(10-INDEX(INDIRECT("times"&amp;BH$2),$F182,BR$28))/10</f>
        <v>0</v>
      </c>
      <c r="BS182" s="63">
        <f ca="1">IF(OR(INDEX(INDIRECT("times"&amp;BH$2),$F182,BS$28)&gt;10,INDEX(INDIRECT(BJ182),$E182,$F182)="",INDEX(INDIRECT(BJ182),$E182,$F182)&gt;=INDEX(INDIRECT(BJ182),1,BS$28)),0,(INDEX(INDIRECT(BJ182),$E182,$F182))-INDEX(INDIRECT(BJ182),1,BS$28))*(10-INDEX(INDIRECT("times"&amp;BH$2),$F182,BS$28))/10</f>
        <v>0</v>
      </c>
      <c r="BT182" s="63">
        <f ca="1">IF(OR(INDEX(INDIRECT("times"&amp;BH$2),$F182,BT$28)&gt;10,INDEX(INDIRECT(BJ182),$E182,$F182)="",INDEX(INDIRECT(BJ182),$E182,$F182)&gt;=INDEX(INDIRECT(BJ182),1,BT$28)),0,(INDEX(INDIRECT(BJ182),$E182,$F182))-INDEX(INDIRECT(BJ182),1,BT$28))*(10-INDEX(INDIRECT("times"&amp;BH$2),$F182,BT$28))/10</f>
        <v>0</v>
      </c>
      <c r="BU182" s="63">
        <f ca="1">IF(OR(INDEX(INDIRECT("times"&amp;BH$2),$F182,BU$28)&gt;10,INDEX(INDIRECT(BJ182),$E182,$F182)="",INDEX(INDIRECT(BJ182),$E182,$F182)&gt;=INDEX(INDIRECT(BJ182),1,BU$28)),0,(INDEX(INDIRECT(BJ182),$E182,$F182))-INDEX(INDIRECT(BJ182),1,BU$28))*(10-INDEX(INDIRECT("times"&amp;BH$2),$F182,BU$28))/10</f>
        <v>0</v>
      </c>
      <c r="BV182" s="63">
        <f ca="1">IF(OR(INDEX(INDIRECT("times"&amp;BH$2),$F182,BV$28)&gt;10,INDEX(INDIRECT(BJ182),$E182,$F182)="",INDEX(INDIRECT(BJ182),$E182,$F182)&gt;=INDEX(INDIRECT(BJ182),1,BV$28)),0,(INDEX(INDIRECT(BJ182),$E182,$F182))-INDEX(INDIRECT(BJ182),1,BV$28))*(10-INDEX(INDIRECT("times"&amp;BH$2),$F182,BV$28))/10</f>
        <v>0</v>
      </c>
      <c r="BW182" s="63">
        <f ca="1">IF(OR(INDEX(INDIRECT("times"&amp;BH$2),$F182,BW$28)&gt;10,INDEX(INDIRECT(BJ182),$E182,$F182)="",INDEX(INDIRECT(BJ182),$E182,$F182)&gt;=INDEX(INDIRECT(BJ182),1,BW$28)),0,(INDEX(INDIRECT(BJ182),$E182,$F182))-INDEX(INDIRECT(BJ182),1,BW$28))*(10-INDEX(INDIRECT("times"&amp;BH$2),$F182,BW$28))/10</f>
        <v>0</v>
      </c>
      <c r="BX182" s="63">
        <f ca="1">IF(OR(INDEX(INDIRECT("times"&amp;BH$2),$F182,BX$28)&gt;10,INDEX(INDIRECT(BJ182),$E182,$F182)="",INDEX(INDIRECT(BJ182),$E182,$F182)&gt;=INDEX(INDIRECT(BJ182),1,BX$28)),0,(INDEX(INDIRECT(BJ182),$E182,$F182))-INDEX(INDIRECT(BJ182),1,BX$28))*(10-INDEX(INDIRECT("times"&amp;BH$2),$F182,BX$28))/10</f>
        <v>0</v>
      </c>
      <c r="BY182" s="63">
        <f ca="1">IF(OR(INDEX(INDIRECT("times"&amp;BH$2),$F182,BY$28)&gt;10,INDEX(INDIRECT(BJ182),$E182,$F182)="",INDEX(INDIRECT(BJ182),$E182,$F182)&gt;=INDEX(INDIRECT(BJ182),1,BY$28)),0,(INDEX(INDIRECT(BJ182),$E182,$F182))-INDEX(INDIRECT(BJ182),1,BY$28))*(10-INDEX(INDIRECT("times"&amp;BH$2),$F182,BY$28))/10</f>
        <v>0</v>
      </c>
      <c r="BZ182" s="63">
        <f ca="1">IF(OR(INDEX(INDIRECT("times"&amp;BH$2),$F182,BZ$28)&gt;10,INDEX(INDIRECT(BJ182),$E182,$F182)="",INDEX(INDIRECT(BJ182),$E182,$F182)&gt;=INDEX(INDIRECT(BJ182),1,BZ$28)),0,(INDEX(INDIRECT(BJ182),$E182,$F182))-INDEX(INDIRECT(BJ182),1,BZ$28))*(10-INDEX(INDIRECT("times"&amp;BH$2),$F182,BZ$28))/10</f>
        <v>0</v>
      </c>
      <c r="CA182" s="63">
        <f ca="1">IF(OR(INDEX(INDIRECT("times"&amp;BH$2),$F182,CA$28)&gt;10,INDEX(INDIRECT(BJ182),$E182,$F182)="",INDEX(INDIRECT(BJ182),$E182,$F182)&gt;=INDEX(INDIRECT(BJ182),1,CA$28)),0,(INDEX(INDIRECT(BJ182),$E182,$F182))-INDEX(INDIRECT(BJ182),1,CA$28))*(10-INDEX(INDIRECT("times"&amp;BH$2),$F182,CA$28))/10</f>
        <v>0</v>
      </c>
      <c r="CB182" s="63">
        <f ca="1">IF(OR(INDEX(INDIRECT("times"&amp;BH$2),$F182,CB$28)&gt;10,INDEX(INDIRECT(BJ182),$E182,$F182)="",INDEX(INDIRECT(BJ182),$E182,$F182)&gt;=INDEX(INDIRECT(BJ182),1,CB$28)),0,(INDEX(INDIRECT(BJ182),$E182,$F182))-INDEX(INDIRECT(BJ182),1,CB$28))*(10-INDEX(INDIRECT("times"&amp;BH$2),$F182,CB$28))/10</f>
        <v>0</v>
      </c>
      <c r="CC182" s="63">
        <f ca="1">IF(OR(INDEX(INDIRECT("times"&amp;BH$2),$F182,CC$28)&gt;10,INDEX(INDIRECT(BJ182),$E182,$F182)="",INDEX(INDIRECT(BJ182),$E182,$F182)&gt;=INDEX(INDIRECT(BJ182),1,CC$28)),0,(INDEX(INDIRECT(BJ182),$E182,$F182))-INDEX(INDIRECT(BJ182),1,CC$28))*(10-INDEX(INDIRECT("times"&amp;BH$2),$F182,CC$28))/10</f>
        <v>0</v>
      </c>
      <c r="CD182" s="63">
        <f ca="1">IF(OR(INDEX(INDIRECT("times"&amp;BH$2),$F182,CD$28)&gt;10,INDEX(INDIRECT(BJ182),$E182,$F182)="",INDEX(INDIRECT(BJ182),$E182,$F182)&gt;=INDEX(INDIRECT(BJ182),1,CD$28)),0,(INDEX(INDIRECT(BJ182),$E182,$F182))-INDEX(INDIRECT(BJ182),1,CD$28))*(10-INDEX(INDIRECT("times"&amp;BH$2),$F182,CD$28))/10</f>
        <v>0</v>
      </c>
      <c r="CE182" s="63">
        <f ca="1">IF(OR(INDEX(INDIRECT("times"&amp;BH$2),$F182,CE$28)&gt;10,INDEX(INDIRECT(BJ182),$E182,$F182)="",INDEX(INDIRECT(BJ182),$E182,$F182)&gt;=INDEX(INDIRECT(BJ182),1,CE$28)),0,(INDEX(INDIRECT(BJ182),$E182,$F182))-INDEX(INDIRECT(BJ182),1,CE$28))*(10-INDEX(INDIRECT("times"&amp;BH$2),$F182,CE$28))/10</f>
        <v>0</v>
      </c>
      <c r="CF182" s="63">
        <f ca="1">IF(OR(INDEX(INDIRECT("times"&amp;BH$2),$F182,CF$28)&gt;10,INDEX(INDIRECT(BJ182),$E182,$F182)="",INDEX(INDIRECT(BJ182),$E182,$F182)&gt;=INDEX(INDIRECT(BJ182),1,CF$28)),0,(INDEX(INDIRECT(BJ182),$E182,$F182))-INDEX(INDIRECT(BJ182),1,CF$28))*(10-INDEX(INDIRECT("times"&amp;BH$2),$F182,CF$28))/10</f>
        <v>0</v>
      </c>
      <c r="CG182" s="64">
        <f ca="1">IF(OR(INDEX(INDIRECT("times"&amp;BH$2),$F182,CG$28)&gt;10,INDEX(INDIRECT(BJ182),$E182,$F182)="",INDEX(INDIRECT(BJ182),$E182,$F182)&gt;=INDEX(INDIRECT(BJ182),1,CG$28)),0,(INDEX(INDIRECT(BJ182),$E182,$F182))-INDEX(INDIRECT(BJ182),1,CG$28))*(10-INDEX(INDIRECT("times"&amp;BH$2),$F182,CG$28))/10</f>
        <v>0</v>
      </c>
      <c r="CH182" s="201">
        <v>14</v>
      </c>
      <c r="CJ182" s="18" t="s">
        <v>223</v>
      </c>
      <c r="CK182" s="122">
        <f>CJ131</f>
        <v>1</v>
      </c>
      <c r="CL182" s="122" t="str">
        <f>CJ132</f>
        <v>work3564</v>
      </c>
      <c r="CM182" s="210" t="str">
        <f t="shared" si="601"/>
        <v>core1_work3564</v>
      </c>
      <c r="CN182" s="122">
        <v>5</v>
      </c>
      <c r="CO182" s="33">
        <v>14</v>
      </c>
      <c r="CP182" s="62">
        <f ca="1">IF(OR(INDEX(INDIRECT("times"&amp;CK$2),$F182,CP$28)&gt;10,INDEX(INDIRECT(CM182),$E182,$F182)="",INDEX(INDIRECT(CM182),$E182,$F182)&gt;=INDEX(INDIRECT(CM182),1,CP$28)),0,(INDEX(INDIRECT(CM182),$E182,$F182))-INDEX(INDIRECT(CM182),1,CP$28))*(10-INDEX(INDIRECT("times"&amp;CK$2),$F182,CP$28))/10</f>
        <v>0</v>
      </c>
      <c r="CQ182" s="63">
        <f ca="1">IF(OR(INDEX(INDIRECT("times"&amp;CK$2),$F182,CQ$28)&gt;10,INDEX(INDIRECT(CM182),$E182,$F182)="",INDEX(INDIRECT(CM182),$E182,$F182)&gt;=INDEX(INDIRECT(CM182),1,CQ$28)),0,(INDEX(INDIRECT(CM182),$E182,$F182))-INDEX(INDIRECT(CM182),1,CQ$28))*(10-INDEX(INDIRECT("times"&amp;CK$2),$F182,CQ$28))/10</f>
        <v>0</v>
      </c>
      <c r="CR182" s="63">
        <f ca="1">IF(OR(INDEX(INDIRECT("times"&amp;CK$2),$F182,CR$28)&gt;10,INDEX(INDIRECT(CM182),$E182,$F182)="",INDEX(INDIRECT(CM182),$E182,$F182)&gt;=INDEX(INDIRECT(CM182),1,CR$28)),0,(INDEX(INDIRECT(CM182),$E182,$F182))-INDEX(INDIRECT(CM182),1,CR$28))*(10-INDEX(INDIRECT("times"&amp;CK$2),$F182,CR$28))/10</f>
        <v>0</v>
      </c>
      <c r="CS182" s="63">
        <f ca="1">IF(OR(INDEX(INDIRECT("times"&amp;CK$2),$F182,CS$28)&gt;10,INDEX(INDIRECT(CM182),$E182,$F182)="",INDEX(INDIRECT(CM182),$E182,$F182)&gt;=INDEX(INDIRECT(CM182),1,CS$28)),0,(INDEX(INDIRECT(CM182),$E182,$F182))-INDEX(INDIRECT(CM182),1,CS$28))*(10-INDEX(INDIRECT("times"&amp;CK$2),$F182,CS$28))/10</f>
        <v>0</v>
      </c>
      <c r="CT182" s="63">
        <f ca="1">IF(OR(INDEX(INDIRECT("times"&amp;CK$2),$F182,CT$28)&gt;10,INDEX(INDIRECT(CM182),$E182,$F182)="",INDEX(INDIRECT(CM182),$E182,$F182)&gt;=INDEX(INDIRECT(CM182),1,CT$28)),0,(INDEX(INDIRECT(CM182),$E182,$F182))-INDEX(INDIRECT(CM182),1,CT$28))*(10-INDEX(INDIRECT("times"&amp;CK$2),$F182,CT$28))/10</f>
        <v>0</v>
      </c>
      <c r="CU182" s="63">
        <f ca="1">IF(OR(INDEX(INDIRECT("times"&amp;CK$2),$F182,CU$28)&gt;10,INDEX(INDIRECT(CM182),$E182,$F182)="",INDEX(INDIRECT(CM182),$E182,$F182)&gt;=INDEX(INDIRECT(CM182),1,CU$28)),0,(INDEX(INDIRECT(CM182),$E182,$F182))-INDEX(INDIRECT(CM182),1,CU$28))*(10-INDEX(INDIRECT("times"&amp;CK$2),$F182,CU$28))/10</f>
        <v>0</v>
      </c>
      <c r="CV182" s="63">
        <f ca="1">IF(OR(INDEX(INDIRECT("times"&amp;CK$2),$F182,CV$28)&gt;10,INDEX(INDIRECT(CM182),$E182,$F182)="",INDEX(INDIRECT(CM182),$E182,$F182)&gt;=INDEX(INDIRECT(CM182),1,CV$28)),0,(INDEX(INDIRECT(CM182),$E182,$F182))-INDEX(INDIRECT(CM182),1,CV$28))*(10-INDEX(INDIRECT("times"&amp;CK$2),$F182,CV$28))/10</f>
        <v>0</v>
      </c>
      <c r="CW182" s="63">
        <f ca="1">IF(OR(INDEX(INDIRECT("times"&amp;CK$2),$F182,CW$28)&gt;10,INDEX(INDIRECT(CM182),$E182,$F182)="",INDEX(INDIRECT(CM182),$E182,$F182)&gt;=INDEX(INDIRECT(CM182),1,CW$28)),0,(INDEX(INDIRECT(CM182),$E182,$F182))-INDEX(INDIRECT(CM182),1,CW$28))*(10-INDEX(INDIRECT("times"&amp;CK$2),$F182,CW$28))/10</f>
        <v>0</v>
      </c>
      <c r="CX182" s="63">
        <f ca="1">IF(OR(INDEX(INDIRECT("times"&amp;CK$2),$F182,CX$28)&gt;10,INDEX(INDIRECT(CM182),$E182,$F182)="",INDEX(INDIRECT(CM182),$E182,$F182)&gt;=INDEX(INDIRECT(CM182),1,CX$28)),0,(INDEX(INDIRECT(CM182),$E182,$F182))-INDEX(INDIRECT(CM182),1,CX$28))*(10-INDEX(INDIRECT("times"&amp;CK$2),$F182,CX$28))/10</f>
        <v>0</v>
      </c>
      <c r="CY182" s="63">
        <f ca="1">IF(OR(INDEX(INDIRECT("times"&amp;CK$2),$F182,CY$28)&gt;10,INDEX(INDIRECT(CM182),$E182,$F182)="",INDEX(INDIRECT(CM182),$E182,$F182)&gt;=INDEX(INDIRECT(CM182),1,CY$28)),0,(INDEX(INDIRECT(CM182),$E182,$F182))-INDEX(INDIRECT(CM182),1,CY$28))*(10-INDEX(INDIRECT("times"&amp;CK$2),$F182,CY$28))/10</f>
        <v>0</v>
      </c>
      <c r="CZ182" s="63">
        <f ca="1">IF(OR(INDEX(INDIRECT("times"&amp;CK$2),$F182,CZ$28)&gt;10,INDEX(INDIRECT(CM182),$E182,$F182)="",INDEX(INDIRECT(CM182),$E182,$F182)&gt;=INDEX(INDIRECT(CM182),1,CZ$28)),0,(INDEX(INDIRECT(CM182),$E182,$F182))-INDEX(INDIRECT(CM182),1,CZ$28))*(10-INDEX(INDIRECT("times"&amp;CK$2),$F182,CZ$28))/10</f>
        <v>0</v>
      </c>
      <c r="DA182" s="63">
        <f ca="1">IF(OR(INDEX(INDIRECT("times"&amp;CK$2),$F182,DA$28)&gt;10,INDEX(INDIRECT(CM182),$E182,$F182)="",INDEX(INDIRECT(CM182),$E182,$F182)&gt;=INDEX(INDIRECT(CM182),1,DA$28)),0,(INDEX(INDIRECT(CM182),$E182,$F182))-INDEX(INDIRECT(CM182),1,DA$28))*(10-INDEX(INDIRECT("times"&amp;CK$2),$F182,DA$28))/10</f>
        <v>0</v>
      </c>
      <c r="DB182" s="63">
        <f ca="1">IF(OR(INDEX(INDIRECT("times"&amp;CK$2),$F182,DB$28)&gt;10,INDEX(INDIRECT(CM182),$E182,$F182)="",INDEX(INDIRECT(CM182),$E182,$F182)&gt;=INDEX(INDIRECT(CM182),1,DB$28)),0,(INDEX(INDIRECT(CM182),$E182,$F182))-INDEX(INDIRECT(CM182),1,DB$28))*(10-INDEX(INDIRECT("times"&amp;CK$2),$F182,DB$28))/10</f>
        <v>0</v>
      </c>
      <c r="DC182" s="63">
        <f ca="1">IF(OR(INDEX(INDIRECT("times"&amp;CK$2),$F182,DC$28)&gt;10,INDEX(INDIRECT(CM182),$E182,$F182)="",INDEX(INDIRECT(CM182),$E182,$F182)&gt;=INDEX(INDIRECT(CM182),1,DC$28)),0,(INDEX(INDIRECT(CM182),$E182,$F182))-INDEX(INDIRECT(CM182),1,DC$28))*(10-INDEX(INDIRECT("times"&amp;CK$2),$F182,DC$28))/10</f>
        <v>0</v>
      </c>
      <c r="DD182" s="63">
        <f ca="1">IF(OR(INDEX(INDIRECT("times"&amp;CK$2),$F182,DD$28)&gt;10,INDEX(INDIRECT(CM182),$E182,$F182)="",INDEX(INDIRECT(CM182),$E182,$F182)&gt;=INDEX(INDIRECT(CM182),1,DD$28)),0,(INDEX(INDIRECT(CM182),$E182,$F182))-INDEX(INDIRECT(CM182),1,DD$28))*(10-INDEX(INDIRECT("times"&amp;CK$2),$F182,DD$28))/10</f>
        <v>0</v>
      </c>
      <c r="DE182" s="63">
        <f ca="1">IF(OR(INDEX(INDIRECT("times"&amp;CK$2),$F182,DE$28)&gt;10,INDEX(INDIRECT(CM182),$E182,$F182)="",INDEX(INDIRECT(CM182),$E182,$F182)&gt;=INDEX(INDIRECT(CM182),1,DE$28)),0,(INDEX(INDIRECT(CM182),$E182,$F182))-INDEX(INDIRECT(CM182),1,DE$28))*(10-INDEX(INDIRECT("times"&amp;CK$2),$F182,DE$28))/10</f>
        <v>0</v>
      </c>
      <c r="DF182" s="63">
        <f ca="1">IF(OR(INDEX(INDIRECT("times"&amp;CK$2),$F182,DF$28)&gt;10,INDEX(INDIRECT(CM182),$E182,$F182)="",INDEX(INDIRECT(CM182),$E182,$F182)&gt;=INDEX(INDIRECT(CM182),1,DF$28)),0,(INDEX(INDIRECT(CM182),$E182,$F182))-INDEX(INDIRECT(CM182),1,DF$28))*(10-INDEX(INDIRECT("times"&amp;CK$2),$F182,DF$28))/10</f>
        <v>0</v>
      </c>
      <c r="DG182" s="63">
        <f ca="1">IF(OR(INDEX(INDIRECT("times"&amp;CK$2),$F182,DG$28)&gt;10,INDEX(INDIRECT(CM182),$E182,$F182)="",INDEX(INDIRECT(CM182),$E182,$F182)&gt;=INDEX(INDIRECT(CM182),1,DG$28)),0,(INDEX(INDIRECT(CM182),$E182,$F182))-INDEX(INDIRECT(CM182),1,DG$28))*(10-INDEX(INDIRECT("times"&amp;CK$2),$F182,DG$28))/10</f>
        <v>0</v>
      </c>
      <c r="DH182" s="63">
        <f ca="1">IF(OR(INDEX(INDIRECT("times"&amp;CK$2),$F182,DH$28)&gt;10,INDEX(INDIRECT(CM182),$E182,$F182)="",INDEX(INDIRECT(CM182),$E182,$F182)&gt;=INDEX(INDIRECT(CM182),1,DH$28)),0,(INDEX(INDIRECT(CM182),$E182,$F182))-INDEX(INDIRECT(CM182),1,DH$28))*(10-INDEX(INDIRECT("times"&amp;CK$2),$F182,DH$28))/10</f>
        <v>0</v>
      </c>
      <c r="DI182" s="63">
        <f ca="1">IF(OR(INDEX(INDIRECT("times"&amp;CK$2),$F182,DI$28)&gt;10,INDEX(INDIRECT(CM182),$E182,$F182)="",INDEX(INDIRECT(CM182),$E182,$F182)&gt;=INDEX(INDIRECT(CM182),1,DI$28)),0,(INDEX(INDIRECT(CM182),$E182,$F182))-INDEX(INDIRECT(CM182),1,DI$28))*(10-INDEX(INDIRECT("times"&amp;CK$2),$F182,DI$28))/10</f>
        <v>0</v>
      </c>
      <c r="DJ182" s="64">
        <f ca="1">IF(OR(INDEX(INDIRECT("times"&amp;CK$2),$F182,DJ$28)&gt;10,INDEX(INDIRECT(CM182),$E182,$F182)="",INDEX(INDIRECT(CM182),$E182,$F182)&gt;=INDEX(INDIRECT(CM182),1,DJ$28)),0,(INDEX(INDIRECT(CM182),$E182,$F182))-INDEX(INDIRECT(CM182),1,DJ$28))*(10-INDEX(INDIRECT("times"&amp;CK$2),$F182,DJ$28))/10</f>
        <v>0</v>
      </c>
      <c r="DK182" s="201">
        <v>14</v>
      </c>
      <c r="DM182" s="18" t="s">
        <v>223</v>
      </c>
      <c r="DN182" s="122">
        <f>DM131</f>
        <v>1</v>
      </c>
      <c r="DO182" s="122" t="str">
        <f>DM132</f>
        <v>shop3564</v>
      </c>
      <c r="DP182" s="210" t="str">
        <f t="shared" si="602"/>
        <v>core1_shop3564</v>
      </c>
      <c r="DQ182" s="122">
        <v>5</v>
      </c>
      <c r="DR182" s="33">
        <v>14</v>
      </c>
      <c r="DS182" s="62">
        <f ca="1">IF(OR(INDEX(INDIRECT("times"&amp;DN$2),$F182,DS$28)&gt;10,INDEX(INDIRECT(DP182),$E182,$F182)="",INDEX(INDIRECT(DP182),$E182,$F182)&gt;=INDEX(INDIRECT(DP182),1,DS$28)),0,(INDEX(INDIRECT(DP182),$E182,$F182))-INDEX(INDIRECT(DP182),1,DS$28))*(10-INDEX(INDIRECT("times"&amp;DN$2),$F182,DS$28))/10</f>
        <v>0</v>
      </c>
      <c r="DT182" s="63">
        <f ca="1">IF(OR(INDEX(INDIRECT("times"&amp;DN$2),$F182,DT$28)&gt;10,INDEX(INDIRECT(DP182),$E182,$F182)="",INDEX(INDIRECT(DP182),$E182,$F182)&gt;=INDEX(INDIRECT(DP182),1,DT$28)),0,(INDEX(INDIRECT(DP182),$E182,$F182))-INDEX(INDIRECT(DP182),1,DT$28))*(10-INDEX(INDIRECT("times"&amp;DN$2),$F182,DT$28))/10</f>
        <v>0</v>
      </c>
      <c r="DU182" s="63">
        <f ca="1">IF(OR(INDEX(INDIRECT("times"&amp;DN$2),$F182,DU$28)&gt;10,INDEX(INDIRECT(DP182),$E182,$F182)="",INDEX(INDIRECT(DP182),$E182,$F182)&gt;=INDEX(INDIRECT(DP182),1,DU$28)),0,(INDEX(INDIRECT(DP182),$E182,$F182))-INDEX(INDIRECT(DP182),1,DU$28))*(10-INDEX(INDIRECT("times"&amp;DN$2),$F182,DU$28))/10</f>
        <v>0</v>
      </c>
      <c r="DV182" s="63">
        <f ca="1">IF(OR(INDEX(INDIRECT("times"&amp;DN$2),$F182,DV$28)&gt;10,INDEX(INDIRECT(DP182),$E182,$F182)="",INDEX(INDIRECT(DP182),$E182,$F182)&gt;=INDEX(INDIRECT(DP182),1,DV$28)),0,(INDEX(INDIRECT(DP182),$E182,$F182))-INDEX(INDIRECT(DP182),1,DV$28))*(10-INDEX(INDIRECT("times"&amp;DN$2),$F182,DV$28))/10</f>
        <v>0</v>
      </c>
      <c r="DW182" s="63">
        <f ca="1">IF(OR(INDEX(INDIRECT("times"&amp;DN$2),$F182,DW$28)&gt;10,INDEX(INDIRECT(DP182),$E182,$F182)="",INDEX(INDIRECT(DP182),$E182,$F182)&gt;=INDEX(INDIRECT(DP182),1,DW$28)),0,(INDEX(INDIRECT(DP182),$E182,$F182))-INDEX(INDIRECT(DP182),1,DW$28))*(10-INDEX(INDIRECT("times"&amp;DN$2),$F182,DW$28))/10</f>
        <v>0</v>
      </c>
      <c r="DX182" s="63">
        <f ca="1">IF(OR(INDEX(INDIRECT("times"&amp;DN$2),$F182,DX$28)&gt;10,INDEX(INDIRECT(DP182),$E182,$F182)="",INDEX(INDIRECT(DP182),$E182,$F182)&gt;=INDEX(INDIRECT(DP182),1,DX$28)),0,(INDEX(INDIRECT(DP182),$E182,$F182))-INDEX(INDIRECT(DP182),1,DX$28))*(10-INDEX(INDIRECT("times"&amp;DN$2),$F182,DX$28))/10</f>
        <v>0</v>
      </c>
      <c r="DY182" s="63">
        <f ca="1">IF(OR(INDEX(INDIRECT("times"&amp;DN$2),$F182,DY$28)&gt;10,INDEX(INDIRECT(DP182),$E182,$F182)="",INDEX(INDIRECT(DP182),$E182,$F182)&gt;=INDEX(INDIRECT(DP182),1,DY$28)),0,(INDEX(INDIRECT(DP182),$E182,$F182))-INDEX(INDIRECT(DP182),1,DY$28))*(10-INDEX(INDIRECT("times"&amp;DN$2),$F182,DY$28))/10</f>
        <v>0</v>
      </c>
      <c r="DZ182" s="63">
        <f ca="1">IF(OR(INDEX(INDIRECT("times"&amp;DN$2),$F182,DZ$28)&gt;10,INDEX(INDIRECT(DP182),$E182,$F182)="",INDEX(INDIRECT(DP182),$E182,$F182)&gt;=INDEX(INDIRECT(DP182),1,DZ$28)),0,(INDEX(INDIRECT(DP182),$E182,$F182))-INDEX(INDIRECT(DP182),1,DZ$28))*(10-INDEX(INDIRECT("times"&amp;DN$2),$F182,DZ$28))/10</f>
        <v>0</v>
      </c>
      <c r="EA182" s="63">
        <f ca="1">IF(OR(INDEX(INDIRECT("times"&amp;DN$2),$F182,EA$28)&gt;10,INDEX(INDIRECT(DP182),$E182,$F182)="",INDEX(INDIRECT(DP182),$E182,$F182)&gt;=INDEX(INDIRECT(DP182),1,EA$28)),0,(INDEX(INDIRECT(DP182),$E182,$F182))-INDEX(INDIRECT(DP182),1,EA$28))*(10-INDEX(INDIRECT("times"&amp;DN$2),$F182,EA$28))/10</f>
        <v>0</v>
      </c>
      <c r="EB182" s="63">
        <f ca="1">IF(OR(INDEX(INDIRECT("times"&amp;DN$2),$F182,EB$28)&gt;10,INDEX(INDIRECT(DP182),$E182,$F182)="",INDEX(INDIRECT(DP182),$E182,$F182)&gt;=INDEX(INDIRECT(DP182),1,EB$28)),0,(INDEX(INDIRECT(DP182),$E182,$F182))-INDEX(INDIRECT(DP182),1,EB$28))*(10-INDEX(INDIRECT("times"&amp;DN$2),$F182,EB$28))/10</f>
        <v>0</v>
      </c>
      <c r="EC182" s="63">
        <f ca="1">IF(OR(INDEX(INDIRECT("times"&amp;DN$2),$F182,EC$28)&gt;10,INDEX(INDIRECT(DP182),$E182,$F182)="",INDEX(INDIRECT(DP182),$E182,$F182)&gt;=INDEX(INDIRECT(DP182),1,EC$28)),0,(INDEX(INDIRECT(DP182),$E182,$F182))-INDEX(INDIRECT(DP182),1,EC$28))*(10-INDEX(INDIRECT("times"&amp;DN$2),$F182,EC$28))/10</f>
        <v>0</v>
      </c>
      <c r="ED182" s="63">
        <f ca="1">IF(OR(INDEX(INDIRECT("times"&amp;DN$2),$F182,ED$28)&gt;10,INDEX(INDIRECT(DP182),$E182,$F182)="",INDEX(INDIRECT(DP182),$E182,$F182)&gt;=INDEX(INDIRECT(DP182),1,ED$28)),0,(INDEX(INDIRECT(DP182),$E182,$F182))-INDEX(INDIRECT(DP182),1,ED$28))*(10-INDEX(INDIRECT("times"&amp;DN$2),$F182,ED$28))/10</f>
        <v>0</v>
      </c>
      <c r="EE182" s="63">
        <f ca="1">IF(OR(INDEX(INDIRECT("times"&amp;DN$2),$F182,EE$28)&gt;10,INDEX(INDIRECT(DP182),$E182,$F182)="",INDEX(INDIRECT(DP182),$E182,$F182)&gt;=INDEX(INDIRECT(DP182),1,EE$28)),0,(INDEX(INDIRECT(DP182),$E182,$F182))-INDEX(INDIRECT(DP182),1,EE$28))*(10-INDEX(INDIRECT("times"&amp;DN$2),$F182,EE$28))/10</f>
        <v>0</v>
      </c>
      <c r="EF182" s="63">
        <f ca="1">IF(OR(INDEX(INDIRECT("times"&amp;DN$2),$F182,EF$28)&gt;10,INDEX(INDIRECT(DP182),$E182,$F182)="",INDEX(INDIRECT(DP182),$E182,$F182)&gt;=INDEX(INDIRECT(DP182),1,EF$28)),0,(INDEX(INDIRECT(DP182),$E182,$F182))-INDEX(INDIRECT(DP182),1,EF$28))*(10-INDEX(INDIRECT("times"&amp;DN$2),$F182,EF$28))/10</f>
        <v>0</v>
      </c>
      <c r="EG182" s="63">
        <f ca="1">IF(OR(INDEX(INDIRECT("times"&amp;DN$2),$F182,EG$28)&gt;10,INDEX(INDIRECT(DP182),$E182,$F182)="",INDEX(INDIRECT(DP182),$E182,$F182)&gt;=INDEX(INDIRECT(DP182),1,EG$28)),0,(INDEX(INDIRECT(DP182),$E182,$F182))-INDEX(INDIRECT(DP182),1,EG$28))*(10-INDEX(INDIRECT("times"&amp;DN$2),$F182,EG$28))/10</f>
        <v>0</v>
      </c>
      <c r="EH182" s="63">
        <f ca="1">IF(OR(INDEX(INDIRECT("times"&amp;DN$2),$F182,EH$28)&gt;10,INDEX(INDIRECT(DP182),$E182,$F182)="",INDEX(INDIRECT(DP182),$E182,$F182)&gt;=INDEX(INDIRECT(DP182),1,EH$28)),0,(INDEX(INDIRECT(DP182),$E182,$F182))-INDEX(INDIRECT(DP182),1,EH$28))*(10-INDEX(INDIRECT("times"&amp;DN$2),$F182,EH$28))/10</f>
        <v>0</v>
      </c>
      <c r="EI182" s="63">
        <f ca="1">IF(OR(INDEX(INDIRECT("times"&amp;DN$2),$F182,EI$28)&gt;10,INDEX(INDIRECT(DP182),$E182,$F182)="",INDEX(INDIRECT(DP182),$E182,$F182)&gt;=INDEX(INDIRECT(DP182),1,EI$28)),0,(INDEX(INDIRECT(DP182),$E182,$F182))-INDEX(INDIRECT(DP182),1,EI$28))*(10-INDEX(INDIRECT("times"&amp;DN$2),$F182,EI$28))/10</f>
        <v>0</v>
      </c>
      <c r="EJ182" s="63">
        <f ca="1">IF(OR(INDEX(INDIRECT("times"&amp;DN$2),$F182,EJ$28)&gt;10,INDEX(INDIRECT(DP182),$E182,$F182)="",INDEX(INDIRECT(DP182),$E182,$F182)&gt;=INDEX(INDIRECT(DP182),1,EJ$28)),0,(INDEX(INDIRECT(DP182),$E182,$F182))-INDEX(INDIRECT(DP182),1,EJ$28))*(10-INDEX(INDIRECT("times"&amp;DN$2),$F182,EJ$28))/10</f>
        <v>0</v>
      </c>
      <c r="EK182" s="63">
        <f ca="1">IF(OR(INDEX(INDIRECT("times"&amp;DN$2),$F182,EK$28)&gt;10,INDEX(INDIRECT(DP182),$E182,$F182)="",INDEX(INDIRECT(DP182),$E182,$F182)&gt;=INDEX(INDIRECT(DP182),1,EK$28)),0,(INDEX(INDIRECT(DP182),$E182,$F182))-INDEX(INDIRECT(DP182),1,EK$28))*(10-INDEX(INDIRECT("times"&amp;DN$2),$F182,EK$28))/10</f>
        <v>0</v>
      </c>
      <c r="EL182" s="63">
        <f ca="1">IF(OR(INDEX(INDIRECT("times"&amp;DN$2),$F182,EL$28)&gt;10,INDEX(INDIRECT(DP182),$E182,$F182)="",INDEX(INDIRECT(DP182),$E182,$F182)&gt;=INDEX(INDIRECT(DP182),1,EL$28)),0,(INDEX(INDIRECT(DP182),$E182,$F182))-INDEX(INDIRECT(DP182),1,EL$28))*(10-INDEX(INDIRECT("times"&amp;DN$2),$F182,EL$28))/10</f>
        <v>0</v>
      </c>
      <c r="EM182" s="64">
        <f ca="1">IF(OR(INDEX(INDIRECT("times"&amp;DN$2),$F182,EM$28)&gt;10,INDEX(INDIRECT(DP182),$E182,$F182)="",INDEX(INDIRECT(DP182),$E182,$F182)&gt;=INDEX(INDIRECT(DP182),1,EM$28)),0,(INDEX(INDIRECT(DP182),$E182,$F182))-INDEX(INDIRECT(DP182),1,EM$28))*(10-INDEX(INDIRECT("times"&amp;DN$2),$F182,EM$28))/10</f>
        <v>0</v>
      </c>
      <c r="EN182" s="201">
        <v>14</v>
      </c>
      <c r="EP182" s="18" t="s">
        <v>223</v>
      </c>
      <c r="EQ182" s="122">
        <f>EP131</f>
        <v>1</v>
      </c>
      <c r="ER182" s="122" t="str">
        <f>EP132</f>
        <v>lei3564</v>
      </c>
      <c r="ES182" s="210" t="str">
        <f t="shared" si="603"/>
        <v>core1_lei3564</v>
      </c>
      <c r="ET182" s="122">
        <v>5</v>
      </c>
      <c r="EU182" s="33">
        <v>14</v>
      </c>
      <c r="EV182" s="62">
        <f ca="1">IF(OR(INDEX(INDIRECT("times"&amp;EQ$2),$F182,EV$28)&gt;10,INDEX(INDIRECT(ES182),$E182,$F182)="",INDEX(INDIRECT(ES182),$E182,$F182)&gt;=INDEX(INDIRECT(ES182),1,EV$28)),0,(INDEX(INDIRECT(ES182),$E182,$F182))-INDEX(INDIRECT(ES182),1,EV$28))*(10-INDEX(INDIRECT("times"&amp;EQ$2),$F182,EV$28))/10</f>
        <v>0</v>
      </c>
      <c r="EW182" s="63">
        <f ca="1">IF(OR(INDEX(INDIRECT("times"&amp;EQ$2),$F182,EW$28)&gt;10,INDEX(INDIRECT(ES182),$E182,$F182)="",INDEX(INDIRECT(ES182),$E182,$F182)&gt;=INDEX(INDIRECT(ES182),1,EW$28)),0,(INDEX(INDIRECT(ES182),$E182,$F182))-INDEX(INDIRECT(ES182),1,EW$28))*(10-INDEX(INDIRECT("times"&amp;EQ$2),$F182,EW$28))/10</f>
        <v>0</v>
      </c>
      <c r="EX182" s="63">
        <f ca="1">IF(OR(INDEX(INDIRECT("times"&amp;EQ$2),$F182,EX$28)&gt;10,INDEX(INDIRECT(ES182),$E182,$F182)="",INDEX(INDIRECT(ES182),$E182,$F182)&gt;=INDEX(INDIRECT(ES182),1,EX$28)),0,(INDEX(INDIRECT(ES182),$E182,$F182))-INDEX(INDIRECT(ES182),1,EX$28))*(10-INDEX(INDIRECT("times"&amp;EQ$2),$F182,EX$28))/10</f>
        <v>0</v>
      </c>
      <c r="EY182" s="63">
        <f ca="1">IF(OR(INDEX(INDIRECT("times"&amp;EQ$2),$F182,EY$28)&gt;10,INDEX(INDIRECT(ES182),$E182,$F182)="",INDEX(INDIRECT(ES182),$E182,$F182)&gt;=INDEX(INDIRECT(ES182),1,EY$28)),0,(INDEX(INDIRECT(ES182),$E182,$F182))-INDEX(INDIRECT(ES182),1,EY$28))*(10-INDEX(INDIRECT("times"&amp;EQ$2),$F182,EY$28))/10</f>
        <v>0</v>
      </c>
      <c r="EZ182" s="63">
        <f ca="1">IF(OR(INDEX(INDIRECT("times"&amp;EQ$2),$F182,EZ$28)&gt;10,INDEX(INDIRECT(ES182),$E182,$F182)="",INDEX(INDIRECT(ES182),$E182,$F182)&gt;=INDEX(INDIRECT(ES182),1,EZ$28)),0,(INDEX(INDIRECT(ES182),$E182,$F182))-INDEX(INDIRECT(ES182),1,EZ$28))*(10-INDEX(INDIRECT("times"&amp;EQ$2),$F182,EZ$28))/10</f>
        <v>0</v>
      </c>
      <c r="FA182" s="63">
        <f ca="1">IF(OR(INDEX(INDIRECT("times"&amp;EQ$2),$F182,FA$28)&gt;10,INDEX(INDIRECT(ES182),$E182,$F182)="",INDEX(INDIRECT(ES182),$E182,$F182)&gt;=INDEX(INDIRECT(ES182),1,FA$28)),0,(INDEX(INDIRECT(ES182),$E182,$F182))-INDEX(INDIRECT(ES182),1,FA$28))*(10-INDEX(INDIRECT("times"&amp;EQ$2),$F182,FA$28))/10</f>
        <v>0</v>
      </c>
      <c r="FB182" s="63">
        <f ca="1">IF(OR(INDEX(INDIRECT("times"&amp;EQ$2),$F182,FB$28)&gt;10,INDEX(INDIRECT(ES182),$E182,$F182)="",INDEX(INDIRECT(ES182),$E182,$F182)&gt;=INDEX(INDIRECT(ES182),1,FB$28)),0,(INDEX(INDIRECT(ES182),$E182,$F182))-INDEX(INDIRECT(ES182),1,FB$28))*(10-INDEX(INDIRECT("times"&amp;EQ$2),$F182,FB$28))/10</f>
        <v>0</v>
      </c>
      <c r="FC182" s="63">
        <f ca="1">IF(OR(INDEX(INDIRECT("times"&amp;EQ$2),$F182,FC$28)&gt;10,INDEX(INDIRECT(ES182),$E182,$F182)="",INDEX(INDIRECT(ES182),$E182,$F182)&gt;=INDEX(INDIRECT(ES182),1,FC$28)),0,(INDEX(INDIRECT(ES182),$E182,$F182))-INDEX(INDIRECT(ES182),1,FC$28))*(10-INDEX(INDIRECT("times"&amp;EQ$2),$F182,FC$28))/10</f>
        <v>0</v>
      </c>
      <c r="FD182" s="63">
        <f ca="1">IF(OR(INDEX(INDIRECT("times"&amp;EQ$2),$F182,FD$28)&gt;10,INDEX(INDIRECT(ES182),$E182,$F182)="",INDEX(INDIRECT(ES182),$E182,$F182)&gt;=INDEX(INDIRECT(ES182),1,FD$28)),0,(INDEX(INDIRECT(ES182),$E182,$F182))-INDEX(INDIRECT(ES182),1,FD$28))*(10-INDEX(INDIRECT("times"&amp;EQ$2),$F182,FD$28))/10</f>
        <v>0</v>
      </c>
      <c r="FE182" s="63">
        <f ca="1">IF(OR(INDEX(INDIRECT("times"&amp;EQ$2),$F182,FE$28)&gt;10,INDEX(INDIRECT(ES182),$E182,$F182)="",INDEX(INDIRECT(ES182),$E182,$F182)&gt;=INDEX(INDIRECT(ES182),1,FE$28)),0,(INDEX(INDIRECT(ES182),$E182,$F182))-INDEX(INDIRECT(ES182),1,FE$28))*(10-INDEX(INDIRECT("times"&amp;EQ$2),$F182,FE$28))/10</f>
        <v>0</v>
      </c>
      <c r="FF182" s="63">
        <f ca="1">IF(OR(INDEX(INDIRECT("times"&amp;EQ$2),$F182,FF$28)&gt;10,INDEX(INDIRECT(ES182),$E182,$F182)="",INDEX(INDIRECT(ES182),$E182,$F182)&gt;=INDEX(INDIRECT(ES182),1,FF$28)),0,(INDEX(INDIRECT(ES182),$E182,$F182))-INDEX(INDIRECT(ES182),1,FF$28))*(10-INDEX(INDIRECT("times"&amp;EQ$2),$F182,FF$28))/10</f>
        <v>0</v>
      </c>
      <c r="FG182" s="63">
        <f ca="1">IF(OR(INDEX(INDIRECT("times"&amp;EQ$2),$F182,FG$28)&gt;10,INDEX(INDIRECT(ES182),$E182,$F182)="",INDEX(INDIRECT(ES182),$E182,$F182)&gt;=INDEX(INDIRECT(ES182),1,FG$28)),0,(INDEX(INDIRECT(ES182),$E182,$F182))-INDEX(INDIRECT(ES182),1,FG$28))*(10-INDEX(INDIRECT("times"&amp;EQ$2),$F182,FG$28))/10</f>
        <v>0</v>
      </c>
      <c r="FH182" s="63">
        <f ca="1">IF(OR(INDEX(INDIRECT("times"&amp;EQ$2),$F182,FH$28)&gt;10,INDEX(INDIRECT(ES182),$E182,$F182)="",INDEX(INDIRECT(ES182),$E182,$F182)&gt;=INDEX(INDIRECT(ES182),1,FH$28)),0,(INDEX(INDIRECT(ES182),$E182,$F182))-INDEX(INDIRECT(ES182),1,FH$28))*(10-INDEX(INDIRECT("times"&amp;EQ$2),$F182,FH$28))/10</f>
        <v>0</v>
      </c>
      <c r="FI182" s="63">
        <f ca="1">IF(OR(INDEX(INDIRECT("times"&amp;EQ$2),$F182,FI$28)&gt;10,INDEX(INDIRECT(ES182),$E182,$F182)="",INDEX(INDIRECT(ES182),$E182,$F182)&gt;=INDEX(INDIRECT(ES182),1,FI$28)),0,(INDEX(INDIRECT(ES182),$E182,$F182))-INDEX(INDIRECT(ES182),1,FI$28))*(10-INDEX(INDIRECT("times"&amp;EQ$2),$F182,FI$28))/10</f>
        <v>0</v>
      </c>
      <c r="FJ182" s="63">
        <f ca="1">IF(OR(INDEX(INDIRECT("times"&amp;EQ$2),$F182,FJ$28)&gt;10,INDEX(INDIRECT(ES182),$E182,$F182)="",INDEX(INDIRECT(ES182),$E182,$F182)&gt;=INDEX(INDIRECT(ES182),1,FJ$28)),0,(INDEX(INDIRECT(ES182),$E182,$F182))-INDEX(INDIRECT(ES182),1,FJ$28))*(10-INDEX(INDIRECT("times"&amp;EQ$2),$F182,FJ$28))/10</f>
        <v>0</v>
      </c>
      <c r="FK182" s="63">
        <f ca="1">IF(OR(INDEX(INDIRECT("times"&amp;EQ$2),$F182,FK$28)&gt;10,INDEX(INDIRECT(ES182),$E182,$F182)="",INDEX(INDIRECT(ES182),$E182,$F182)&gt;=INDEX(INDIRECT(ES182),1,FK$28)),0,(INDEX(INDIRECT(ES182),$E182,$F182))-INDEX(INDIRECT(ES182),1,FK$28))*(10-INDEX(INDIRECT("times"&amp;EQ$2),$F182,FK$28))/10</f>
        <v>0</v>
      </c>
      <c r="FL182" s="63">
        <f ca="1">IF(OR(INDEX(INDIRECT("times"&amp;EQ$2),$F182,FL$28)&gt;10,INDEX(INDIRECT(ES182),$E182,$F182)="",INDEX(INDIRECT(ES182),$E182,$F182)&gt;=INDEX(INDIRECT(ES182),1,FL$28)),0,(INDEX(INDIRECT(ES182),$E182,$F182))-INDEX(INDIRECT(ES182),1,FL$28))*(10-INDEX(INDIRECT("times"&amp;EQ$2),$F182,FL$28))/10</f>
        <v>0</v>
      </c>
      <c r="FM182" s="63">
        <f ca="1">IF(OR(INDEX(INDIRECT("times"&amp;EQ$2),$F182,FM$28)&gt;10,INDEX(INDIRECT(ES182),$E182,$F182)="",INDEX(INDIRECT(ES182),$E182,$F182)&gt;=INDEX(INDIRECT(ES182),1,FM$28)),0,(INDEX(INDIRECT(ES182),$E182,$F182))-INDEX(INDIRECT(ES182),1,FM$28))*(10-INDEX(INDIRECT("times"&amp;EQ$2),$F182,FM$28))/10</f>
        <v>0</v>
      </c>
      <c r="FN182" s="63">
        <f ca="1">IF(OR(INDEX(INDIRECT("times"&amp;EQ$2),$F182,FN$28)&gt;10,INDEX(INDIRECT(ES182),$E182,$F182)="",INDEX(INDIRECT(ES182),$E182,$F182)&gt;=INDEX(INDIRECT(ES182),1,FN$28)),0,(INDEX(INDIRECT(ES182),$E182,$F182))-INDEX(INDIRECT(ES182),1,FN$28))*(10-INDEX(INDIRECT("times"&amp;EQ$2),$F182,FN$28))/10</f>
        <v>0</v>
      </c>
      <c r="FO182" s="63">
        <f ca="1">IF(OR(INDEX(INDIRECT("times"&amp;EQ$2),$F182,FO$28)&gt;10,INDEX(INDIRECT(ES182),$E182,$F182)="",INDEX(INDIRECT(ES182),$E182,$F182)&gt;=INDEX(INDIRECT(ES182),1,FO$28)),0,(INDEX(INDIRECT(ES182),$E182,$F182))-INDEX(INDIRECT(ES182),1,FO$28))*(10-INDEX(INDIRECT("times"&amp;EQ$2),$F182,FO$28))/10</f>
        <v>0</v>
      </c>
      <c r="FP182" s="64">
        <f ca="1">IF(OR(INDEX(INDIRECT("times"&amp;EQ$2),$F182,FP$28)&gt;10,INDEX(INDIRECT(ES182),$E182,$F182)="",INDEX(INDIRECT(ES182),$E182,$F182)&gt;=INDEX(INDIRECT(ES182),1,FP$28)),0,(INDEX(INDIRECT(ES182),$E182,$F182))-INDEX(INDIRECT(ES182),1,FP$28))*(10-INDEX(INDIRECT("times"&amp;EQ$2),$F182,FP$28))/10</f>
        <v>0</v>
      </c>
      <c r="FQ182" s="201">
        <v>14</v>
      </c>
      <c r="FS182" s="18" t="s">
        <v>223</v>
      </c>
      <c r="FT182" s="122">
        <f>FS131</f>
        <v>1</v>
      </c>
      <c r="FU182" s="122" t="str">
        <f>FS132</f>
        <v>shop65</v>
      </c>
      <c r="FV182" s="210" t="str">
        <f t="shared" si="604"/>
        <v>core1_shop65</v>
      </c>
      <c r="FW182" s="122">
        <v>5</v>
      </c>
      <c r="FX182" s="33">
        <v>14</v>
      </c>
      <c r="FY182" s="62">
        <f ca="1">IF(OR(INDEX(INDIRECT("times"&amp;FT$2),$F182,FY$28)&gt;10,INDEX(INDIRECT(FV182),$E182,$F182)="",INDEX(INDIRECT(FV182),$E182,$F182)&gt;=INDEX(INDIRECT(FV182),1,FY$28)),0,(INDEX(INDIRECT(FV182),$E182,$F182))-INDEX(INDIRECT(FV182),1,FY$28))*(10-INDEX(INDIRECT("times"&amp;FT$2),$F182,FY$28))/10</f>
        <v>0</v>
      </c>
      <c r="FZ182" s="63">
        <f ca="1">IF(OR(INDEX(INDIRECT("times"&amp;FT$2),$F182,FZ$28)&gt;10,INDEX(INDIRECT(FV182),$E182,$F182)="",INDEX(INDIRECT(FV182),$E182,$F182)&gt;=INDEX(INDIRECT(FV182),1,FZ$28)),0,(INDEX(INDIRECT(FV182),$E182,$F182))-INDEX(INDIRECT(FV182),1,FZ$28))*(10-INDEX(INDIRECT("times"&amp;FT$2),$F182,FZ$28))/10</f>
        <v>0</v>
      </c>
      <c r="GA182" s="63">
        <f ca="1">IF(OR(INDEX(INDIRECT("times"&amp;FT$2),$F182,GA$28)&gt;10,INDEX(INDIRECT(FV182),$E182,$F182)="",INDEX(INDIRECT(FV182),$E182,$F182)&gt;=INDEX(INDIRECT(FV182),1,GA$28)),0,(INDEX(INDIRECT(FV182),$E182,$F182))-INDEX(INDIRECT(FV182),1,GA$28))*(10-INDEX(INDIRECT("times"&amp;FT$2),$F182,GA$28))/10</f>
        <v>0</v>
      </c>
      <c r="GB182" s="63">
        <f ca="1">IF(OR(INDEX(INDIRECT("times"&amp;FT$2),$F182,GB$28)&gt;10,INDEX(INDIRECT(FV182),$E182,$F182)="",INDEX(INDIRECT(FV182),$E182,$F182)&gt;=INDEX(INDIRECT(FV182),1,GB$28)),0,(INDEX(INDIRECT(FV182),$E182,$F182))-INDEX(INDIRECT(FV182),1,GB$28))*(10-INDEX(INDIRECT("times"&amp;FT$2),$F182,GB$28))/10</f>
        <v>0</v>
      </c>
      <c r="GC182" s="63">
        <f ca="1">IF(OR(INDEX(INDIRECT("times"&amp;FT$2),$F182,GC$28)&gt;10,INDEX(INDIRECT(FV182),$E182,$F182)="",INDEX(INDIRECT(FV182),$E182,$F182)&gt;=INDEX(INDIRECT(FV182),1,GC$28)),0,(INDEX(INDIRECT(FV182),$E182,$F182))-INDEX(INDIRECT(FV182),1,GC$28))*(10-INDEX(INDIRECT("times"&amp;FT$2),$F182,GC$28))/10</f>
        <v>0</v>
      </c>
      <c r="GD182" s="63">
        <f ca="1">IF(OR(INDEX(INDIRECT("times"&amp;FT$2),$F182,GD$28)&gt;10,INDEX(INDIRECT(FV182),$E182,$F182)="",INDEX(INDIRECT(FV182),$E182,$F182)&gt;=INDEX(INDIRECT(FV182),1,GD$28)),0,(INDEX(INDIRECT(FV182),$E182,$F182))-INDEX(INDIRECT(FV182),1,GD$28))*(10-INDEX(INDIRECT("times"&amp;FT$2),$F182,GD$28))/10</f>
        <v>0</v>
      </c>
      <c r="GE182" s="63">
        <f ca="1">IF(OR(INDEX(INDIRECT("times"&amp;FT$2),$F182,GE$28)&gt;10,INDEX(INDIRECT(FV182),$E182,$F182)="",INDEX(INDIRECT(FV182),$E182,$F182)&gt;=INDEX(INDIRECT(FV182),1,GE$28)),0,(INDEX(INDIRECT(FV182),$E182,$F182))-INDEX(INDIRECT(FV182),1,GE$28))*(10-INDEX(INDIRECT("times"&amp;FT$2),$F182,GE$28))/10</f>
        <v>0</v>
      </c>
      <c r="GF182" s="63">
        <f ca="1">IF(OR(INDEX(INDIRECT("times"&amp;FT$2),$F182,GF$28)&gt;10,INDEX(INDIRECT(FV182),$E182,$F182)="",INDEX(INDIRECT(FV182),$E182,$F182)&gt;=INDEX(INDIRECT(FV182),1,GF$28)),0,(INDEX(INDIRECT(FV182),$E182,$F182))-INDEX(INDIRECT(FV182),1,GF$28))*(10-INDEX(INDIRECT("times"&amp;FT$2),$F182,GF$28))/10</f>
        <v>0</v>
      </c>
      <c r="GG182" s="63">
        <f ca="1">IF(OR(INDEX(INDIRECT("times"&amp;FT$2),$F182,GG$28)&gt;10,INDEX(INDIRECT(FV182),$E182,$F182)="",INDEX(INDIRECT(FV182),$E182,$F182)&gt;=INDEX(INDIRECT(FV182),1,GG$28)),0,(INDEX(INDIRECT(FV182),$E182,$F182))-INDEX(INDIRECT(FV182),1,GG$28))*(10-INDEX(INDIRECT("times"&amp;FT$2),$F182,GG$28))/10</f>
        <v>0</v>
      </c>
      <c r="GH182" s="63">
        <f ca="1">IF(OR(INDEX(INDIRECT("times"&amp;FT$2),$F182,GH$28)&gt;10,INDEX(INDIRECT(FV182),$E182,$F182)="",INDEX(INDIRECT(FV182),$E182,$F182)&gt;=INDEX(INDIRECT(FV182),1,GH$28)),0,(INDEX(INDIRECT(FV182),$E182,$F182))-INDEX(INDIRECT(FV182),1,GH$28))*(10-INDEX(INDIRECT("times"&amp;FT$2),$F182,GH$28))/10</f>
        <v>0</v>
      </c>
      <c r="GI182" s="63">
        <f ca="1">IF(OR(INDEX(INDIRECT("times"&amp;FT$2),$F182,GI$28)&gt;10,INDEX(INDIRECT(FV182),$E182,$F182)="",INDEX(INDIRECT(FV182),$E182,$F182)&gt;=INDEX(INDIRECT(FV182),1,GI$28)),0,(INDEX(INDIRECT(FV182),$E182,$F182))-INDEX(INDIRECT(FV182),1,GI$28))*(10-INDEX(INDIRECT("times"&amp;FT$2),$F182,GI$28))/10</f>
        <v>0</v>
      </c>
      <c r="GJ182" s="63">
        <f ca="1">IF(OR(INDEX(INDIRECT("times"&amp;FT$2),$F182,GJ$28)&gt;10,INDEX(INDIRECT(FV182),$E182,$F182)="",INDEX(INDIRECT(FV182),$E182,$F182)&gt;=INDEX(INDIRECT(FV182),1,GJ$28)),0,(INDEX(INDIRECT(FV182),$E182,$F182))-INDEX(INDIRECT(FV182),1,GJ$28))*(10-INDEX(INDIRECT("times"&amp;FT$2),$F182,GJ$28))/10</f>
        <v>0</v>
      </c>
      <c r="GK182" s="63">
        <f ca="1">IF(OR(INDEX(INDIRECT("times"&amp;FT$2),$F182,GK$28)&gt;10,INDEX(INDIRECT(FV182),$E182,$F182)="",INDEX(INDIRECT(FV182),$E182,$F182)&gt;=INDEX(INDIRECT(FV182),1,GK$28)),0,(INDEX(INDIRECT(FV182),$E182,$F182))-INDEX(INDIRECT(FV182),1,GK$28))*(10-INDEX(INDIRECT("times"&amp;FT$2),$F182,GK$28))/10</f>
        <v>0</v>
      </c>
      <c r="GL182" s="63">
        <f ca="1">IF(OR(INDEX(INDIRECT("times"&amp;FT$2),$F182,GL$28)&gt;10,INDEX(INDIRECT(FV182),$E182,$F182)="",INDEX(INDIRECT(FV182),$E182,$F182)&gt;=INDEX(INDIRECT(FV182),1,GL$28)),0,(INDEX(INDIRECT(FV182),$E182,$F182))-INDEX(INDIRECT(FV182),1,GL$28))*(10-INDEX(INDIRECT("times"&amp;FT$2),$F182,GL$28))/10</f>
        <v>0</v>
      </c>
      <c r="GM182" s="63">
        <f ca="1">IF(OR(INDEX(INDIRECT("times"&amp;FT$2),$F182,GM$28)&gt;10,INDEX(INDIRECT(FV182),$E182,$F182)="",INDEX(INDIRECT(FV182),$E182,$F182)&gt;=INDEX(INDIRECT(FV182),1,GM$28)),0,(INDEX(INDIRECT(FV182),$E182,$F182))-INDEX(INDIRECT(FV182),1,GM$28))*(10-INDEX(INDIRECT("times"&amp;FT$2),$F182,GM$28))/10</f>
        <v>0</v>
      </c>
      <c r="GN182" s="63">
        <f ca="1">IF(OR(INDEX(INDIRECT("times"&amp;FT$2),$F182,GN$28)&gt;10,INDEX(INDIRECT(FV182),$E182,$F182)="",INDEX(INDIRECT(FV182),$E182,$F182)&gt;=INDEX(INDIRECT(FV182),1,GN$28)),0,(INDEX(INDIRECT(FV182),$E182,$F182))-INDEX(INDIRECT(FV182),1,GN$28))*(10-INDEX(INDIRECT("times"&amp;FT$2),$F182,GN$28))/10</f>
        <v>0</v>
      </c>
      <c r="GO182" s="63">
        <f ca="1">IF(OR(INDEX(INDIRECT("times"&amp;FT$2),$F182,GO$28)&gt;10,INDEX(INDIRECT(FV182),$E182,$F182)="",INDEX(INDIRECT(FV182),$E182,$F182)&gt;=INDEX(INDIRECT(FV182),1,GO$28)),0,(INDEX(INDIRECT(FV182),$E182,$F182))-INDEX(INDIRECT(FV182),1,GO$28))*(10-INDEX(INDIRECT("times"&amp;FT$2),$F182,GO$28))/10</f>
        <v>0</v>
      </c>
      <c r="GP182" s="63">
        <f ca="1">IF(OR(INDEX(INDIRECT("times"&amp;FT$2),$F182,GP$28)&gt;10,INDEX(INDIRECT(FV182),$E182,$F182)="",INDEX(INDIRECT(FV182),$E182,$F182)&gt;=INDEX(INDIRECT(FV182),1,GP$28)),0,(INDEX(INDIRECT(FV182),$E182,$F182))-INDEX(INDIRECT(FV182),1,GP$28))*(10-INDEX(INDIRECT("times"&amp;FT$2),$F182,GP$28))/10</f>
        <v>0</v>
      </c>
      <c r="GQ182" s="63">
        <f ca="1">IF(OR(INDEX(INDIRECT("times"&amp;FT$2),$F182,GQ$28)&gt;10,INDEX(INDIRECT(FV182),$E182,$F182)="",INDEX(INDIRECT(FV182),$E182,$F182)&gt;=INDEX(INDIRECT(FV182),1,GQ$28)),0,(INDEX(INDIRECT(FV182),$E182,$F182))-INDEX(INDIRECT(FV182),1,GQ$28))*(10-INDEX(INDIRECT("times"&amp;FT$2),$F182,GQ$28))/10</f>
        <v>0</v>
      </c>
      <c r="GR182" s="63">
        <f ca="1">IF(OR(INDEX(INDIRECT("times"&amp;FT$2),$F182,GR$28)&gt;10,INDEX(INDIRECT(FV182),$E182,$F182)="",INDEX(INDIRECT(FV182),$E182,$F182)&gt;=INDEX(INDIRECT(FV182),1,GR$28)),0,(INDEX(INDIRECT(FV182),$E182,$F182))-INDEX(INDIRECT(FV182),1,GR$28))*(10-INDEX(INDIRECT("times"&amp;FT$2),$F182,GR$28))/10</f>
        <v>0</v>
      </c>
      <c r="GS182" s="64">
        <f ca="1">IF(OR(INDEX(INDIRECT("times"&amp;FT$2),$F182,GS$28)&gt;10,INDEX(INDIRECT(FV182),$E182,$F182)="",INDEX(INDIRECT(FV182),$E182,$F182)&gt;=INDEX(INDIRECT(FV182),1,GS$28)),0,(INDEX(INDIRECT(FV182),$E182,$F182))-INDEX(INDIRECT(FV182),1,GS$28))*(10-INDEX(INDIRECT("times"&amp;FT$2),$F182,GS$28))/10</f>
        <v>0</v>
      </c>
      <c r="GT182" s="201">
        <v>14</v>
      </c>
      <c r="GV182" s="18" t="s">
        <v>223</v>
      </c>
      <c r="GW182" s="122">
        <f>GV131</f>
        <v>1</v>
      </c>
      <c r="GX182" s="122" t="str">
        <f>GV132</f>
        <v>lei65</v>
      </c>
      <c r="GY182" s="210" t="str">
        <f t="shared" si="605"/>
        <v>core1_lei65</v>
      </c>
      <c r="GZ182" s="122">
        <v>5</v>
      </c>
      <c r="HA182" s="33">
        <v>14</v>
      </c>
      <c r="HB182" s="62">
        <f ca="1">IF(OR(INDEX(INDIRECT("times"&amp;GW$2),$F182,HB$28)&gt;10,INDEX(INDIRECT(GY182),$E182,$F182)="",INDEX(INDIRECT(GY182),$E182,$F182)&gt;=INDEX(INDIRECT(GY182),1,HB$28)),0,(INDEX(INDIRECT(GY182),$E182,$F182))-INDEX(INDIRECT(GY182),1,HB$28))*(10-INDEX(INDIRECT("times"&amp;GW$2),$F182,HB$28))/10</f>
        <v>0</v>
      </c>
      <c r="HC182" s="63">
        <f ca="1">IF(OR(INDEX(INDIRECT("times"&amp;GW$2),$F182,HC$28)&gt;10,INDEX(INDIRECT(GY182),$E182,$F182)="",INDEX(INDIRECT(GY182),$E182,$F182)&gt;=INDEX(INDIRECT(GY182),1,HC$28)),0,(INDEX(INDIRECT(GY182),$E182,$F182))-INDEX(INDIRECT(GY182),1,HC$28))*(10-INDEX(INDIRECT("times"&amp;GW$2),$F182,HC$28))/10</f>
        <v>0</v>
      </c>
      <c r="HD182" s="63">
        <f ca="1">IF(OR(INDEX(INDIRECT("times"&amp;GW$2),$F182,HD$28)&gt;10,INDEX(INDIRECT(GY182),$E182,$F182)="",INDEX(INDIRECT(GY182),$E182,$F182)&gt;=INDEX(INDIRECT(GY182),1,HD$28)),0,(INDEX(INDIRECT(GY182),$E182,$F182))-INDEX(INDIRECT(GY182),1,HD$28))*(10-INDEX(INDIRECT("times"&amp;GW$2),$F182,HD$28))/10</f>
        <v>0</v>
      </c>
      <c r="HE182" s="63">
        <f ca="1">IF(OR(INDEX(INDIRECT("times"&amp;GW$2),$F182,HE$28)&gt;10,INDEX(INDIRECT(GY182),$E182,$F182)="",INDEX(INDIRECT(GY182),$E182,$F182)&gt;=INDEX(INDIRECT(GY182),1,HE$28)),0,(INDEX(INDIRECT(GY182),$E182,$F182))-INDEX(INDIRECT(GY182),1,HE$28))*(10-INDEX(INDIRECT("times"&amp;GW$2),$F182,HE$28))/10</f>
        <v>0</v>
      </c>
      <c r="HF182" s="63">
        <f ca="1">IF(OR(INDEX(INDIRECT("times"&amp;GW$2),$F182,HF$28)&gt;10,INDEX(INDIRECT(GY182),$E182,$F182)="",INDEX(INDIRECT(GY182),$E182,$F182)&gt;=INDEX(INDIRECT(GY182),1,HF$28)),0,(INDEX(INDIRECT(GY182),$E182,$F182))-INDEX(INDIRECT(GY182),1,HF$28))*(10-INDEX(INDIRECT("times"&amp;GW$2),$F182,HF$28))/10</f>
        <v>0</v>
      </c>
      <c r="HG182" s="63">
        <f ca="1">IF(OR(INDEX(INDIRECT("times"&amp;GW$2),$F182,HG$28)&gt;10,INDEX(INDIRECT(GY182),$E182,$F182)="",INDEX(INDIRECT(GY182),$E182,$F182)&gt;=INDEX(INDIRECT(GY182),1,HG$28)),0,(INDEX(INDIRECT(GY182),$E182,$F182))-INDEX(INDIRECT(GY182),1,HG$28))*(10-INDEX(INDIRECT("times"&amp;GW$2),$F182,HG$28))/10</f>
        <v>0</v>
      </c>
      <c r="HH182" s="63">
        <f ca="1">IF(OR(INDEX(INDIRECT("times"&amp;GW$2),$F182,HH$28)&gt;10,INDEX(INDIRECT(GY182),$E182,$F182)="",INDEX(INDIRECT(GY182),$E182,$F182)&gt;=INDEX(INDIRECT(GY182),1,HH$28)),0,(INDEX(INDIRECT(GY182),$E182,$F182))-INDEX(INDIRECT(GY182),1,HH$28))*(10-INDEX(INDIRECT("times"&amp;GW$2),$F182,HH$28))/10</f>
        <v>0</v>
      </c>
      <c r="HI182" s="63">
        <f ca="1">IF(OR(INDEX(INDIRECT("times"&amp;GW$2),$F182,HI$28)&gt;10,INDEX(INDIRECT(GY182),$E182,$F182)="",INDEX(INDIRECT(GY182),$E182,$F182)&gt;=INDEX(INDIRECT(GY182),1,HI$28)),0,(INDEX(INDIRECT(GY182),$E182,$F182))-INDEX(INDIRECT(GY182),1,HI$28))*(10-INDEX(INDIRECT("times"&amp;GW$2),$F182,HI$28))/10</f>
        <v>0</v>
      </c>
      <c r="HJ182" s="63">
        <f ca="1">IF(OR(INDEX(INDIRECT("times"&amp;GW$2),$F182,HJ$28)&gt;10,INDEX(INDIRECT(GY182),$E182,$F182)="",INDEX(INDIRECT(GY182),$E182,$F182)&gt;=INDEX(INDIRECT(GY182),1,HJ$28)),0,(INDEX(INDIRECT(GY182),$E182,$F182))-INDEX(INDIRECT(GY182),1,HJ$28))*(10-INDEX(INDIRECT("times"&amp;GW$2),$F182,HJ$28))/10</f>
        <v>0</v>
      </c>
      <c r="HK182" s="63">
        <f ca="1">IF(OR(INDEX(INDIRECT("times"&amp;GW$2),$F182,HK$28)&gt;10,INDEX(INDIRECT(GY182),$E182,$F182)="",INDEX(INDIRECT(GY182),$E182,$F182)&gt;=INDEX(INDIRECT(GY182),1,HK$28)),0,(INDEX(INDIRECT(GY182),$E182,$F182))-INDEX(INDIRECT(GY182),1,HK$28))*(10-INDEX(INDIRECT("times"&amp;GW$2),$F182,HK$28))/10</f>
        <v>0</v>
      </c>
      <c r="HL182" s="63">
        <f ca="1">IF(OR(INDEX(INDIRECT("times"&amp;GW$2),$F182,HL$28)&gt;10,INDEX(INDIRECT(GY182),$E182,$F182)="",INDEX(INDIRECT(GY182),$E182,$F182)&gt;=INDEX(INDIRECT(GY182),1,HL$28)),0,(INDEX(INDIRECT(GY182),$E182,$F182))-INDEX(INDIRECT(GY182),1,HL$28))*(10-INDEX(INDIRECT("times"&amp;GW$2),$F182,HL$28))/10</f>
        <v>0</v>
      </c>
      <c r="HM182" s="63">
        <f ca="1">IF(OR(INDEX(INDIRECT("times"&amp;GW$2),$F182,HM$28)&gt;10,INDEX(INDIRECT(GY182),$E182,$F182)="",INDEX(INDIRECT(GY182),$E182,$F182)&gt;=INDEX(INDIRECT(GY182),1,HM$28)),0,(INDEX(INDIRECT(GY182),$E182,$F182))-INDEX(INDIRECT(GY182),1,HM$28))*(10-INDEX(INDIRECT("times"&amp;GW$2),$F182,HM$28))/10</f>
        <v>0</v>
      </c>
      <c r="HN182" s="63">
        <f ca="1">IF(OR(INDEX(INDIRECT("times"&amp;GW$2),$F182,HN$28)&gt;10,INDEX(INDIRECT(GY182),$E182,$F182)="",INDEX(INDIRECT(GY182),$E182,$F182)&gt;=INDEX(INDIRECT(GY182),1,HN$28)),0,(INDEX(INDIRECT(GY182),$E182,$F182))-INDEX(INDIRECT(GY182),1,HN$28))*(10-INDEX(INDIRECT("times"&amp;GW$2),$F182,HN$28))/10</f>
        <v>0</v>
      </c>
      <c r="HO182" s="63">
        <f ca="1">IF(OR(INDEX(INDIRECT("times"&amp;GW$2),$F182,HO$28)&gt;10,INDEX(INDIRECT(GY182),$E182,$F182)="",INDEX(INDIRECT(GY182),$E182,$F182)&gt;=INDEX(INDIRECT(GY182),1,HO$28)),0,(INDEX(INDIRECT(GY182),$E182,$F182))-INDEX(INDIRECT(GY182),1,HO$28))*(10-INDEX(INDIRECT("times"&amp;GW$2),$F182,HO$28))/10</f>
        <v>0</v>
      </c>
      <c r="HP182" s="63">
        <f ca="1">IF(OR(INDEX(INDIRECT("times"&amp;GW$2),$F182,HP$28)&gt;10,INDEX(INDIRECT(GY182),$E182,$F182)="",INDEX(INDIRECT(GY182),$E182,$F182)&gt;=INDEX(INDIRECT(GY182),1,HP$28)),0,(INDEX(INDIRECT(GY182),$E182,$F182))-INDEX(INDIRECT(GY182),1,HP$28))*(10-INDEX(INDIRECT("times"&amp;GW$2),$F182,HP$28))/10</f>
        <v>0</v>
      </c>
      <c r="HQ182" s="63">
        <f ca="1">IF(OR(INDEX(INDIRECT("times"&amp;GW$2),$F182,HQ$28)&gt;10,INDEX(INDIRECT(GY182),$E182,$F182)="",INDEX(INDIRECT(GY182),$E182,$F182)&gt;=INDEX(INDIRECT(GY182),1,HQ$28)),0,(INDEX(INDIRECT(GY182),$E182,$F182))-INDEX(INDIRECT(GY182),1,HQ$28))*(10-INDEX(INDIRECT("times"&amp;GW$2),$F182,HQ$28))/10</f>
        <v>0</v>
      </c>
      <c r="HR182" s="63">
        <f ca="1">IF(OR(INDEX(INDIRECT("times"&amp;GW$2),$F182,HR$28)&gt;10,INDEX(INDIRECT(GY182),$E182,$F182)="",INDEX(INDIRECT(GY182),$E182,$F182)&gt;=INDEX(INDIRECT(GY182),1,HR$28)),0,(INDEX(INDIRECT(GY182),$E182,$F182))-INDEX(INDIRECT(GY182),1,HR$28))*(10-INDEX(INDIRECT("times"&amp;GW$2),$F182,HR$28))/10</f>
        <v>0</v>
      </c>
      <c r="HS182" s="63">
        <f ca="1">IF(OR(INDEX(INDIRECT("times"&amp;GW$2),$F182,HS$28)&gt;10,INDEX(INDIRECT(GY182),$E182,$F182)="",INDEX(INDIRECT(GY182),$E182,$F182)&gt;=INDEX(INDIRECT(GY182),1,HS$28)),0,(INDEX(INDIRECT(GY182),$E182,$F182))-INDEX(INDIRECT(GY182),1,HS$28))*(10-INDEX(INDIRECT("times"&amp;GW$2),$F182,HS$28))/10</f>
        <v>0</v>
      </c>
      <c r="HT182" s="63">
        <f ca="1">IF(OR(INDEX(INDIRECT("times"&amp;GW$2),$F182,HT$28)&gt;10,INDEX(INDIRECT(GY182),$E182,$F182)="",INDEX(INDIRECT(GY182),$E182,$F182)&gt;=INDEX(INDIRECT(GY182),1,HT$28)),0,(INDEX(INDIRECT(GY182),$E182,$F182))-INDEX(INDIRECT(GY182),1,HT$28))*(10-INDEX(INDIRECT("times"&amp;GW$2),$F182,HT$28))/10</f>
        <v>0</v>
      </c>
      <c r="HU182" s="63">
        <f ca="1">IF(OR(INDEX(INDIRECT("times"&amp;GW$2),$F182,HU$28)&gt;10,INDEX(INDIRECT(GY182),$E182,$F182)="",INDEX(INDIRECT(GY182),$E182,$F182)&gt;=INDEX(INDIRECT(GY182),1,HU$28)),0,(INDEX(INDIRECT(GY182),$E182,$F182))-INDEX(INDIRECT(GY182),1,HU$28))*(10-INDEX(INDIRECT("times"&amp;GW$2),$F182,HU$28))/10</f>
        <v>0</v>
      </c>
      <c r="HV182" s="64">
        <f ca="1">IF(OR(INDEX(INDIRECT("times"&amp;GW$2),$F182,HV$28)&gt;10,INDEX(INDIRECT(GY182),$E182,$F182)="",INDEX(INDIRECT(GY182),$E182,$F182)&gt;=INDEX(INDIRECT(GY182),1,HV$28)),0,(INDEX(INDIRECT(GY182),$E182,$F182))-INDEX(INDIRECT(GY182),1,HV$28))*(10-INDEX(INDIRECT("times"&amp;GW$2),$F182,HV$28))/10</f>
        <v>0</v>
      </c>
      <c r="HW182" s="201">
        <v>14</v>
      </c>
    </row>
    <row r="183" spans="1:231" ht="15">
      <c r="A183" s="18" t="s">
        <v>224</v>
      </c>
      <c r="B183" s="122">
        <f>A131</f>
        <v>1</v>
      </c>
      <c r="C183" s="122" t="str">
        <f>A132</f>
        <v>work1834</v>
      </c>
      <c r="D183" s="210" t="str">
        <f t="shared" si="598"/>
        <v>core1_work1834</v>
      </c>
      <c r="E183" s="122">
        <v>5</v>
      </c>
      <c r="F183" s="33">
        <v>15</v>
      </c>
      <c r="G183" s="62">
        <f ca="1">IF(OR(INDEX(INDIRECT("times"&amp;B$2),$F183,G$28)&gt;10,INDEX(INDIRECT(D183),$E183,$F183)="",INDEX(INDIRECT(D183),$E183,$F183)&gt;=INDEX(INDIRECT(D183),1,G$28)),0,(INDEX(INDIRECT(D183),$E183,$F183))-INDEX(INDIRECT(D183),1,G$28))*(10-INDEX(INDIRECT("times"&amp;B$2),$F183,G$28))/10</f>
        <v>0</v>
      </c>
      <c r="H183" s="63">
        <f ca="1">IF(OR(INDEX(INDIRECT("times"&amp;B$2),$F183,H$28)&gt;10,INDEX(INDIRECT(D183),$E183,$F183)="",INDEX(INDIRECT(D183),$E183,$F183)&gt;=INDEX(INDIRECT(D183),1,H$28)),0,(INDEX(INDIRECT(D183),$E183,$F183))-INDEX(INDIRECT(D183),1,H$28))*(10-INDEX(INDIRECT("times"&amp;B$2),$F183,H$28))/10</f>
        <v>0</v>
      </c>
      <c r="I183" s="63">
        <f ca="1">IF(OR(INDEX(INDIRECT("times"&amp;B$2),$F183,I$28)&gt;10,INDEX(INDIRECT(D183),$E183,$F183)="",INDEX(INDIRECT(D183),$E183,$F183)&gt;=INDEX(INDIRECT(D183),1,I$28)),0,(INDEX(INDIRECT(D183),$E183,$F183))-INDEX(INDIRECT(D183),1,I$28))*(10-INDEX(INDIRECT("times"&amp;B$2),$F183,I$28))/10</f>
        <v>0</v>
      </c>
      <c r="J183" s="63">
        <f ca="1">IF(OR(INDEX(INDIRECT("times"&amp;B$2),$F183,J$28)&gt;10,INDEX(INDIRECT(D183),$E183,$F183)="",INDEX(INDIRECT(D183),$E183,$F183)&gt;=INDEX(INDIRECT(D183),1,J$28)),0,(INDEX(INDIRECT(D183),$E183,$F183))-INDEX(INDIRECT(D183),1,J$28))*(10-INDEX(INDIRECT("times"&amp;B$2),$F183,J$28))/10</f>
        <v>0</v>
      </c>
      <c r="K183" s="63">
        <f ca="1">IF(OR(INDEX(INDIRECT("times"&amp;B$2),$F183,K$28)&gt;10,INDEX(INDIRECT(D183),$E183,$F183)="",INDEX(INDIRECT(D183),$E183,$F183)&gt;=INDEX(INDIRECT(D183),1,K$28)),0,(INDEX(INDIRECT(D183),$E183,$F183))-INDEX(INDIRECT(D183),1,K$28))*(10-INDEX(INDIRECT("times"&amp;B$2),$F183,K$28))/10</f>
        <v>0</v>
      </c>
      <c r="L183" s="63">
        <f ca="1">IF(OR(INDEX(INDIRECT("times"&amp;B$2),$F183,L$28)&gt;10,INDEX(INDIRECT(D183),$E183,$F183)="",INDEX(INDIRECT(D183),$E183,$F183)&gt;=INDEX(INDIRECT(D183),1,L$28)),0,(INDEX(INDIRECT(D183),$E183,$F183))-INDEX(INDIRECT(D183),1,L$28))*(10-INDEX(INDIRECT("times"&amp;B$2),$F183,L$28))/10</f>
        <v>0</v>
      </c>
      <c r="M183" s="63">
        <f ca="1">IF(OR(INDEX(INDIRECT("times"&amp;B$2),$F183,M$28)&gt;10,INDEX(INDIRECT(D183),$E183,$F183)="",INDEX(INDIRECT(D183),$E183,$F183)&gt;=INDEX(INDIRECT(D183),1,M$28)),0,(INDEX(INDIRECT(D183),$E183,$F183))-INDEX(INDIRECT(D183),1,M$28))*(10-INDEX(INDIRECT("times"&amp;B$2),$F183,M$28))/10</f>
        <v>0</v>
      </c>
      <c r="N183" s="63">
        <f ca="1">IF(OR(INDEX(INDIRECT("times"&amp;B$2),$F183,N$28)&gt;10,INDEX(INDIRECT(D183),$E183,$F183)="",INDEX(INDIRECT(D183),$E183,$F183)&gt;=INDEX(INDIRECT(D183),1,N$28)),0,(INDEX(INDIRECT(D183),$E183,$F183))-INDEX(INDIRECT(D183),1,N$28))*(10-INDEX(INDIRECT("times"&amp;B$2),$F183,N$28))/10</f>
        <v>0</v>
      </c>
      <c r="O183" s="63">
        <f ca="1">IF(OR(INDEX(INDIRECT("times"&amp;B$2),$F183,O$28)&gt;10,INDEX(INDIRECT(D183),$E183,$F183)="",INDEX(INDIRECT(D183),$E183,$F183)&gt;=INDEX(INDIRECT(D183),1,O$28)),0,(INDEX(INDIRECT(D183),$E183,$F183))-INDEX(INDIRECT(D183),1,O$28))*(10-INDEX(INDIRECT("times"&amp;B$2),$F183,O$28))/10</f>
        <v>0</v>
      </c>
      <c r="P183" s="63">
        <f ca="1">IF(OR(INDEX(INDIRECT("times"&amp;B$2),$F183,P$28)&gt;10,INDEX(INDIRECT(D183),$E183,$F183)="",INDEX(INDIRECT(D183),$E183,$F183)&gt;=INDEX(INDIRECT(D183),1,P$28)),0,(INDEX(INDIRECT(D183),$E183,$F183))-INDEX(INDIRECT(D183),1,P$28))*(10-INDEX(INDIRECT("times"&amp;B$2),$F183,P$28))/10</f>
        <v>0</v>
      </c>
      <c r="Q183" s="63">
        <f ca="1">IF(OR(INDEX(INDIRECT("times"&amp;B$2),$F183,Q$28)&gt;10,INDEX(INDIRECT(D183),$E183,$F183)="",INDEX(INDIRECT(D183),$E183,$F183)&gt;=INDEX(INDIRECT(D183),1,Q$28)),0,(INDEX(INDIRECT(D183),$E183,$F183))-INDEX(INDIRECT(D183),1,Q$28))*(10-INDEX(INDIRECT("times"&amp;B$2),$F183,Q$28))/10</f>
        <v>0</v>
      </c>
      <c r="R183" s="63">
        <f ca="1">IF(OR(INDEX(INDIRECT("times"&amp;B$2),$F183,R$28)&gt;10,INDEX(INDIRECT(D183),$E183,$F183)="",INDEX(INDIRECT(D183),$E183,$F183)&gt;=INDEX(INDIRECT(D183),1,R$28)),0,(INDEX(INDIRECT(D183),$E183,$F183))-INDEX(INDIRECT(D183),1,R$28))*(10-INDEX(INDIRECT("times"&amp;B$2),$F183,R$28))/10</f>
        <v>0</v>
      </c>
      <c r="S183" s="63">
        <f ca="1">IF(OR(INDEX(INDIRECT("times"&amp;B$2),$F183,S$28)&gt;10,INDEX(INDIRECT(D183),$E183,$F183)="",INDEX(INDIRECT(D183),$E183,$F183)&gt;=INDEX(INDIRECT(D183),1,S$28)),0,(INDEX(INDIRECT(D183),$E183,$F183))-INDEX(INDIRECT(D183),1,S$28))*(10-INDEX(INDIRECT("times"&amp;B$2),$F183,S$28))/10</f>
        <v>0</v>
      </c>
      <c r="T183" s="63">
        <f ca="1">IF(OR(INDEX(INDIRECT("times"&amp;B$2),$F183,T$28)&gt;10,INDEX(INDIRECT(D183),$E183,$F183)="",INDEX(INDIRECT(D183),$E183,$F183)&gt;=INDEX(INDIRECT(D183),1,T$28)),0,(INDEX(INDIRECT(D183),$E183,$F183))-INDEX(INDIRECT(D183),1,T$28))*(10-INDEX(INDIRECT("times"&amp;B$2),$F183,T$28))/10</f>
        <v>0</v>
      </c>
      <c r="U183" s="63">
        <f ca="1">IF(OR(INDEX(INDIRECT("times"&amp;B$2),$F183,U$28)&gt;10,INDEX(INDIRECT(D183),$E183,$F183)="",INDEX(INDIRECT(D183),$E183,$F183)&gt;=INDEX(INDIRECT(D183),1,U$28)),0,(INDEX(INDIRECT(D183),$E183,$F183))-INDEX(INDIRECT(D183),1,U$28))*(10-INDEX(INDIRECT("times"&amp;B$2),$F183,U$28))/10</f>
        <v>0</v>
      </c>
      <c r="V183" s="63">
        <f ca="1">IF(OR(INDEX(INDIRECT("times"&amp;B$2),$F183,V$28)&gt;10,INDEX(INDIRECT(D183),$E183,$F183)="",INDEX(INDIRECT(D183),$E183,$F183)&gt;=INDEX(INDIRECT(D183),1,V$28)),0,(INDEX(INDIRECT(D183),$E183,$F183))-INDEX(INDIRECT(D183),1,V$28))*(10-INDEX(INDIRECT("times"&amp;B$2),$F183,V$28))/10</f>
        <v>0</v>
      </c>
      <c r="W183" s="63">
        <f ca="1">IF(OR(INDEX(INDIRECT("times"&amp;B$2),$F183,W$28)&gt;10,INDEX(INDIRECT(D183),$E183,$F183)="",INDEX(INDIRECT(D183),$E183,$F183)&gt;=INDEX(INDIRECT(D183),1,W$28)),0,(INDEX(INDIRECT(D183),$E183,$F183))-INDEX(INDIRECT(D183),1,W$28))*(10-INDEX(INDIRECT("times"&amp;B$2),$F183,W$28))/10</f>
        <v>0</v>
      </c>
      <c r="X183" s="63">
        <f ca="1">IF(OR(INDEX(INDIRECT("times"&amp;B$2),$F183,X$28)&gt;10,INDEX(INDIRECT(D183),$E183,$F183)="",INDEX(INDIRECT(D183),$E183,$F183)&gt;=INDEX(INDIRECT(D183),1,X$28)),0,(INDEX(INDIRECT(D183),$E183,$F183))-INDEX(INDIRECT(D183),1,X$28))*(10-INDEX(INDIRECT("times"&amp;B$2),$F183,X$28))/10</f>
        <v>0</v>
      </c>
      <c r="Y183" s="63">
        <f ca="1">IF(OR(INDEX(INDIRECT("times"&amp;B$2),$F183,Y$28)&gt;10,INDEX(INDIRECT(D183),$E183,$F183)="",INDEX(INDIRECT(D183),$E183,$F183)&gt;=INDEX(INDIRECT(D183),1,Y$28)),0,(INDEX(INDIRECT(D183),$E183,$F183))-INDEX(INDIRECT(D183),1,Y$28))*(10-INDEX(INDIRECT("times"&amp;B$2),$F183,Y$28))/10</f>
        <v>0</v>
      </c>
      <c r="Z183" s="63">
        <f ca="1">IF(OR(INDEX(INDIRECT("times"&amp;B$2),$F183,Z$28)&gt;10,INDEX(INDIRECT(D183),$E183,$F183)="",INDEX(INDIRECT(D183),$E183,$F183)&gt;=INDEX(INDIRECT(D183),1,Z$28)),0,(INDEX(INDIRECT(D183),$E183,$F183))-INDEX(INDIRECT(D183),1,Z$28))*(10-INDEX(INDIRECT("times"&amp;B$2),$F183,Z$28))/10</f>
        <v>0</v>
      </c>
      <c r="AA183" s="64">
        <f ca="1">IF(OR(INDEX(INDIRECT("times"&amp;B$2),$F183,AA$28)&gt;10,INDEX(INDIRECT(D183),$E183,$F183)="",INDEX(INDIRECT(D183),$E183,$F183)&gt;=INDEX(INDIRECT(D183),1,AA$28)),0,(INDEX(INDIRECT(D183),$E183,$F183))-INDEX(INDIRECT(D183),1,AA$28))*(10-INDEX(INDIRECT("times"&amp;B$2),$F183,AA$28))/10</f>
        <v>0</v>
      </c>
      <c r="AB183" s="201">
        <v>15</v>
      </c>
      <c r="AD183" s="18" t="s">
        <v>224</v>
      </c>
      <c r="AE183" s="122">
        <f>AD131</f>
        <v>1</v>
      </c>
      <c r="AF183" s="122" t="str">
        <f>AD132</f>
        <v>shop1834</v>
      </c>
      <c r="AG183" s="210" t="str">
        <f t="shared" si="599"/>
        <v>core1_shop1834</v>
      </c>
      <c r="AH183" s="122">
        <v>5</v>
      </c>
      <c r="AI183" s="33">
        <v>15</v>
      </c>
      <c r="AJ183" s="62">
        <f ca="1">IF(OR(INDEX(INDIRECT("times"&amp;AE$2),$F183,AJ$28)&gt;10,INDEX(INDIRECT(AG183),$E183,$F183)="",INDEX(INDIRECT(AG183),$E183,$F183)&gt;=INDEX(INDIRECT(AG183),1,AJ$28)),0,(INDEX(INDIRECT(AG183),$E183,$F183))-INDEX(INDIRECT(AG183),1,AJ$28))*(10-INDEX(INDIRECT("times"&amp;AE$2),$F183,AJ$28))/10</f>
        <v>0</v>
      </c>
      <c r="AK183" s="63">
        <f ca="1">IF(OR(INDEX(INDIRECT("times"&amp;AE$2),$F183,AK$28)&gt;10,INDEX(INDIRECT(AG183),$E183,$F183)="",INDEX(INDIRECT(AG183),$E183,$F183)&gt;=INDEX(INDIRECT(AG183),1,AK$28)),0,(INDEX(INDIRECT(AG183),$E183,$F183))-INDEX(INDIRECT(AG183),1,AK$28))*(10-INDEX(INDIRECT("times"&amp;AE$2),$F183,AK$28))/10</f>
        <v>0</v>
      </c>
      <c r="AL183" s="63">
        <f ca="1">IF(OR(INDEX(INDIRECT("times"&amp;AE$2),$F183,AL$28)&gt;10,INDEX(INDIRECT(AG183),$E183,$F183)="",INDEX(INDIRECT(AG183),$E183,$F183)&gt;=INDEX(INDIRECT(AG183),1,AL$28)),0,(INDEX(INDIRECT(AG183),$E183,$F183))-INDEX(INDIRECT(AG183),1,AL$28))*(10-INDEX(INDIRECT("times"&amp;AE$2),$F183,AL$28))/10</f>
        <v>0</v>
      </c>
      <c r="AM183" s="63">
        <f ca="1">IF(OR(INDEX(INDIRECT("times"&amp;AE$2),$F183,AM$28)&gt;10,INDEX(INDIRECT(AG183),$E183,$F183)="",INDEX(INDIRECT(AG183),$E183,$F183)&gt;=INDEX(INDIRECT(AG183),1,AM$28)),0,(INDEX(INDIRECT(AG183),$E183,$F183))-INDEX(INDIRECT(AG183),1,AM$28))*(10-INDEX(INDIRECT("times"&amp;AE$2),$F183,AM$28))/10</f>
        <v>0</v>
      </c>
      <c r="AN183" s="63">
        <f ca="1">IF(OR(INDEX(INDIRECT("times"&amp;AE$2),$F183,AN$28)&gt;10,INDEX(INDIRECT(AG183),$E183,$F183)="",INDEX(INDIRECT(AG183),$E183,$F183)&gt;=INDEX(INDIRECT(AG183),1,AN$28)),0,(INDEX(INDIRECT(AG183),$E183,$F183))-INDEX(INDIRECT(AG183),1,AN$28))*(10-INDEX(INDIRECT("times"&amp;AE$2),$F183,AN$28))/10</f>
        <v>0</v>
      </c>
      <c r="AO183" s="63">
        <f ca="1">IF(OR(INDEX(INDIRECT("times"&amp;AE$2),$F183,AO$28)&gt;10,INDEX(INDIRECT(AG183),$E183,$F183)="",INDEX(INDIRECT(AG183),$E183,$F183)&gt;=INDEX(INDIRECT(AG183),1,AO$28)),0,(INDEX(INDIRECT(AG183),$E183,$F183))-INDEX(INDIRECT(AG183),1,AO$28))*(10-INDEX(INDIRECT("times"&amp;AE$2),$F183,AO$28))/10</f>
        <v>0</v>
      </c>
      <c r="AP183" s="63">
        <f ca="1">IF(OR(INDEX(INDIRECT("times"&amp;AE$2),$F183,AP$28)&gt;10,INDEX(INDIRECT(AG183),$E183,$F183)="",INDEX(INDIRECT(AG183),$E183,$F183)&gt;=INDEX(INDIRECT(AG183),1,AP$28)),0,(INDEX(INDIRECT(AG183),$E183,$F183))-INDEX(INDIRECT(AG183),1,AP$28))*(10-INDEX(INDIRECT("times"&amp;AE$2),$F183,AP$28))/10</f>
        <v>0</v>
      </c>
      <c r="AQ183" s="63">
        <f ca="1">IF(OR(INDEX(INDIRECT("times"&amp;AE$2),$F183,AQ$28)&gt;10,INDEX(INDIRECT(AG183),$E183,$F183)="",INDEX(INDIRECT(AG183),$E183,$F183)&gt;=INDEX(INDIRECT(AG183),1,AQ$28)),0,(INDEX(INDIRECT(AG183),$E183,$F183))-INDEX(INDIRECT(AG183),1,AQ$28))*(10-INDEX(INDIRECT("times"&amp;AE$2),$F183,AQ$28))/10</f>
        <v>0</v>
      </c>
      <c r="AR183" s="63">
        <f ca="1">IF(OR(INDEX(INDIRECT("times"&amp;AE$2),$F183,AR$28)&gt;10,INDEX(INDIRECT(AG183),$E183,$F183)="",INDEX(INDIRECT(AG183),$E183,$F183)&gt;=INDEX(INDIRECT(AG183),1,AR$28)),0,(INDEX(INDIRECT(AG183),$E183,$F183))-INDEX(INDIRECT(AG183),1,AR$28))*(10-INDEX(INDIRECT("times"&amp;AE$2),$F183,AR$28))/10</f>
        <v>0</v>
      </c>
      <c r="AS183" s="63">
        <f ca="1">IF(OR(INDEX(INDIRECT("times"&amp;AE$2),$F183,AS$28)&gt;10,INDEX(INDIRECT(AG183),$E183,$F183)="",INDEX(INDIRECT(AG183),$E183,$F183)&gt;=INDEX(INDIRECT(AG183),1,AS$28)),0,(INDEX(INDIRECT(AG183),$E183,$F183))-INDEX(INDIRECT(AG183),1,AS$28))*(10-INDEX(INDIRECT("times"&amp;AE$2),$F183,AS$28))/10</f>
        <v>0</v>
      </c>
      <c r="AT183" s="63">
        <f ca="1">IF(OR(INDEX(INDIRECT("times"&amp;AE$2),$F183,AT$28)&gt;10,INDEX(INDIRECT(AG183),$E183,$F183)="",INDEX(INDIRECT(AG183),$E183,$F183)&gt;=INDEX(INDIRECT(AG183),1,AT$28)),0,(INDEX(INDIRECT(AG183),$E183,$F183))-INDEX(INDIRECT(AG183),1,AT$28))*(10-INDEX(INDIRECT("times"&amp;AE$2),$F183,AT$28))/10</f>
        <v>0</v>
      </c>
      <c r="AU183" s="63">
        <f ca="1">IF(OR(INDEX(INDIRECT("times"&amp;AE$2),$F183,AU$28)&gt;10,INDEX(INDIRECT(AG183),$E183,$F183)="",INDEX(INDIRECT(AG183),$E183,$F183)&gt;=INDEX(INDIRECT(AG183),1,AU$28)),0,(INDEX(INDIRECT(AG183),$E183,$F183))-INDEX(INDIRECT(AG183),1,AU$28))*(10-INDEX(INDIRECT("times"&amp;AE$2),$F183,AU$28))/10</f>
        <v>0</v>
      </c>
      <c r="AV183" s="63">
        <f ca="1">IF(OR(INDEX(INDIRECT("times"&amp;AE$2),$F183,AV$28)&gt;10,INDEX(INDIRECT(AG183),$E183,$F183)="",INDEX(INDIRECT(AG183),$E183,$F183)&gt;=INDEX(INDIRECT(AG183),1,AV$28)),0,(INDEX(INDIRECT(AG183),$E183,$F183))-INDEX(INDIRECT(AG183),1,AV$28))*(10-INDEX(INDIRECT("times"&amp;AE$2),$F183,AV$28))/10</f>
        <v>0</v>
      </c>
      <c r="AW183" s="63">
        <f ca="1">IF(OR(INDEX(INDIRECT("times"&amp;AE$2),$F183,AW$28)&gt;10,INDEX(INDIRECT(AG183),$E183,$F183)="",INDEX(INDIRECT(AG183),$E183,$F183)&gt;=INDEX(INDIRECT(AG183),1,AW$28)),0,(INDEX(INDIRECT(AG183),$E183,$F183))-INDEX(INDIRECT(AG183),1,AW$28))*(10-INDEX(INDIRECT("times"&amp;AE$2),$F183,AW$28))/10</f>
        <v>0</v>
      </c>
      <c r="AX183" s="63">
        <f ca="1">IF(OR(INDEX(INDIRECT("times"&amp;AE$2),$F183,AX$28)&gt;10,INDEX(INDIRECT(AG183),$E183,$F183)="",INDEX(INDIRECT(AG183),$E183,$F183)&gt;=INDEX(INDIRECT(AG183),1,AX$28)),0,(INDEX(INDIRECT(AG183),$E183,$F183))-INDEX(INDIRECT(AG183),1,AX$28))*(10-INDEX(INDIRECT("times"&amp;AE$2),$F183,AX$28))/10</f>
        <v>0</v>
      </c>
      <c r="AY183" s="63">
        <f ca="1">IF(OR(INDEX(INDIRECT("times"&amp;AE$2),$F183,AY$28)&gt;10,INDEX(INDIRECT(AG183),$E183,$F183)="",INDEX(INDIRECT(AG183),$E183,$F183)&gt;=INDEX(INDIRECT(AG183),1,AY$28)),0,(INDEX(INDIRECT(AG183),$E183,$F183))-INDEX(INDIRECT(AG183),1,AY$28))*(10-INDEX(INDIRECT("times"&amp;AE$2),$F183,AY$28))/10</f>
        <v>0</v>
      </c>
      <c r="AZ183" s="63">
        <f ca="1">IF(OR(INDEX(INDIRECT("times"&amp;AE$2),$F183,AZ$28)&gt;10,INDEX(INDIRECT(AG183),$E183,$F183)="",INDEX(INDIRECT(AG183),$E183,$F183)&gt;=INDEX(INDIRECT(AG183),1,AZ$28)),0,(INDEX(INDIRECT(AG183),$E183,$F183))-INDEX(INDIRECT(AG183),1,AZ$28))*(10-INDEX(INDIRECT("times"&amp;AE$2),$F183,AZ$28))/10</f>
        <v>0</v>
      </c>
      <c r="BA183" s="63">
        <f ca="1">IF(OR(INDEX(INDIRECT("times"&amp;AE$2),$F183,BA$28)&gt;10,INDEX(INDIRECT(AG183),$E183,$F183)="",INDEX(INDIRECT(AG183),$E183,$F183)&gt;=INDEX(INDIRECT(AG183),1,BA$28)),0,(INDEX(INDIRECT(AG183),$E183,$F183))-INDEX(INDIRECT(AG183),1,BA$28))*(10-INDEX(INDIRECT("times"&amp;AE$2),$F183,BA$28))/10</f>
        <v>0</v>
      </c>
      <c r="BB183" s="63">
        <f ca="1">IF(OR(INDEX(INDIRECT("times"&amp;AE$2),$F183,BB$28)&gt;10,INDEX(INDIRECT(AG183),$E183,$F183)="",INDEX(INDIRECT(AG183),$E183,$F183)&gt;=INDEX(INDIRECT(AG183),1,BB$28)),0,(INDEX(INDIRECT(AG183),$E183,$F183))-INDEX(INDIRECT(AG183),1,BB$28))*(10-INDEX(INDIRECT("times"&amp;AE$2),$F183,BB$28))/10</f>
        <v>0</v>
      </c>
      <c r="BC183" s="63">
        <f ca="1">IF(OR(INDEX(INDIRECT("times"&amp;AE$2),$F183,BC$28)&gt;10,INDEX(INDIRECT(AG183),$E183,$F183)="",INDEX(INDIRECT(AG183),$E183,$F183)&gt;=INDEX(INDIRECT(AG183),1,BC$28)),0,(INDEX(INDIRECT(AG183),$E183,$F183))-INDEX(INDIRECT(AG183),1,BC$28))*(10-INDEX(INDIRECT("times"&amp;AE$2),$F183,BC$28))/10</f>
        <v>0</v>
      </c>
      <c r="BD183" s="64">
        <f ca="1">IF(OR(INDEX(INDIRECT("times"&amp;AE$2),$F183,BD$28)&gt;10,INDEX(INDIRECT(AG183),$E183,$F183)="",INDEX(INDIRECT(AG183),$E183,$F183)&gt;=INDEX(INDIRECT(AG183),1,BD$28)),0,(INDEX(INDIRECT(AG183),$E183,$F183))-INDEX(INDIRECT(AG183),1,BD$28))*(10-INDEX(INDIRECT("times"&amp;AE$2),$F183,BD$28))/10</f>
        <v>0</v>
      </c>
      <c r="BE183" s="201">
        <v>15</v>
      </c>
      <c r="BG183" s="18" t="s">
        <v>224</v>
      </c>
      <c r="BH183" s="122">
        <f>BG131</f>
        <v>1</v>
      </c>
      <c r="BI183" s="122" t="str">
        <f>BG132</f>
        <v>lei1834</v>
      </c>
      <c r="BJ183" s="210" t="str">
        <f t="shared" si="600"/>
        <v>core1_lei1834</v>
      </c>
      <c r="BK183" s="122">
        <v>5</v>
      </c>
      <c r="BL183" s="33">
        <v>15</v>
      </c>
      <c r="BM183" s="62">
        <f ca="1">IF(OR(INDEX(INDIRECT("times"&amp;BH$2),$F183,BM$28)&gt;10,INDEX(INDIRECT(BJ183),$E183,$F183)="",INDEX(INDIRECT(BJ183),$E183,$F183)&gt;=INDEX(INDIRECT(BJ183),1,BM$28)),0,(INDEX(INDIRECT(BJ183),$E183,$F183))-INDEX(INDIRECT(BJ183),1,BM$28))*(10-INDEX(INDIRECT("times"&amp;BH$2),$F183,BM$28))/10</f>
        <v>0</v>
      </c>
      <c r="BN183" s="63">
        <f ca="1">IF(OR(INDEX(INDIRECT("times"&amp;BH$2),$F183,BN$28)&gt;10,INDEX(INDIRECT(BJ183),$E183,$F183)="",INDEX(INDIRECT(BJ183),$E183,$F183)&gt;=INDEX(INDIRECT(BJ183),1,BN$28)),0,(INDEX(INDIRECT(BJ183),$E183,$F183))-INDEX(INDIRECT(BJ183),1,BN$28))*(10-INDEX(INDIRECT("times"&amp;BH$2),$F183,BN$28))/10</f>
        <v>0</v>
      </c>
      <c r="BO183" s="63">
        <f ca="1">IF(OR(INDEX(INDIRECT("times"&amp;BH$2),$F183,BO$28)&gt;10,INDEX(INDIRECT(BJ183),$E183,$F183)="",INDEX(INDIRECT(BJ183),$E183,$F183)&gt;=INDEX(INDIRECT(BJ183),1,BO$28)),0,(INDEX(INDIRECT(BJ183),$E183,$F183))-INDEX(INDIRECT(BJ183),1,BO$28))*(10-INDEX(INDIRECT("times"&amp;BH$2),$F183,BO$28))/10</f>
        <v>0</v>
      </c>
      <c r="BP183" s="63">
        <f ca="1">IF(OR(INDEX(INDIRECT("times"&amp;BH$2),$F183,BP$28)&gt;10,INDEX(INDIRECT(BJ183),$E183,$F183)="",INDEX(INDIRECT(BJ183),$E183,$F183)&gt;=INDEX(INDIRECT(BJ183),1,BP$28)),0,(INDEX(INDIRECT(BJ183),$E183,$F183))-INDEX(INDIRECT(BJ183),1,BP$28))*(10-INDEX(INDIRECT("times"&amp;BH$2),$F183,BP$28))/10</f>
        <v>0</v>
      </c>
      <c r="BQ183" s="63">
        <f ca="1">IF(OR(INDEX(INDIRECT("times"&amp;BH$2),$F183,BQ$28)&gt;10,INDEX(INDIRECT(BJ183),$E183,$F183)="",INDEX(INDIRECT(BJ183),$E183,$F183)&gt;=INDEX(INDIRECT(BJ183),1,BQ$28)),0,(INDEX(INDIRECT(BJ183),$E183,$F183))-INDEX(INDIRECT(BJ183),1,BQ$28))*(10-INDEX(INDIRECT("times"&amp;BH$2),$F183,BQ$28))/10</f>
        <v>0</v>
      </c>
      <c r="BR183" s="63">
        <f ca="1">IF(OR(INDEX(INDIRECT("times"&amp;BH$2),$F183,BR$28)&gt;10,INDEX(INDIRECT(BJ183),$E183,$F183)="",INDEX(INDIRECT(BJ183),$E183,$F183)&gt;=INDEX(INDIRECT(BJ183),1,BR$28)),0,(INDEX(INDIRECT(BJ183),$E183,$F183))-INDEX(INDIRECT(BJ183),1,BR$28))*(10-INDEX(INDIRECT("times"&amp;BH$2),$F183,BR$28))/10</f>
        <v>0</v>
      </c>
      <c r="BS183" s="63">
        <f ca="1">IF(OR(INDEX(INDIRECT("times"&amp;BH$2),$F183,BS$28)&gt;10,INDEX(INDIRECT(BJ183),$E183,$F183)="",INDEX(INDIRECT(BJ183),$E183,$F183)&gt;=INDEX(INDIRECT(BJ183),1,BS$28)),0,(INDEX(INDIRECT(BJ183),$E183,$F183))-INDEX(INDIRECT(BJ183),1,BS$28))*(10-INDEX(INDIRECT("times"&amp;BH$2),$F183,BS$28))/10</f>
        <v>0</v>
      </c>
      <c r="BT183" s="63">
        <f ca="1">IF(OR(INDEX(INDIRECT("times"&amp;BH$2),$F183,BT$28)&gt;10,INDEX(INDIRECT(BJ183),$E183,$F183)="",INDEX(INDIRECT(BJ183),$E183,$F183)&gt;=INDEX(INDIRECT(BJ183),1,BT$28)),0,(INDEX(INDIRECT(BJ183),$E183,$F183))-INDEX(INDIRECT(BJ183),1,BT$28))*(10-INDEX(INDIRECT("times"&amp;BH$2),$F183,BT$28))/10</f>
        <v>0</v>
      </c>
      <c r="BU183" s="63">
        <f ca="1">IF(OR(INDEX(INDIRECT("times"&amp;BH$2),$F183,BU$28)&gt;10,INDEX(INDIRECT(BJ183),$E183,$F183)="",INDEX(INDIRECT(BJ183),$E183,$F183)&gt;=INDEX(INDIRECT(BJ183),1,BU$28)),0,(INDEX(INDIRECT(BJ183),$E183,$F183))-INDEX(INDIRECT(BJ183),1,BU$28))*(10-INDEX(INDIRECT("times"&amp;BH$2),$F183,BU$28))/10</f>
        <v>0</v>
      </c>
      <c r="BV183" s="63">
        <f ca="1">IF(OR(INDEX(INDIRECT("times"&amp;BH$2),$F183,BV$28)&gt;10,INDEX(INDIRECT(BJ183),$E183,$F183)="",INDEX(INDIRECT(BJ183),$E183,$F183)&gt;=INDEX(INDIRECT(BJ183),1,BV$28)),0,(INDEX(INDIRECT(BJ183),$E183,$F183))-INDEX(INDIRECT(BJ183),1,BV$28))*(10-INDEX(INDIRECT("times"&amp;BH$2),$F183,BV$28))/10</f>
        <v>0</v>
      </c>
      <c r="BW183" s="63">
        <f ca="1">IF(OR(INDEX(INDIRECT("times"&amp;BH$2),$F183,BW$28)&gt;10,INDEX(INDIRECT(BJ183),$E183,$F183)="",INDEX(INDIRECT(BJ183),$E183,$F183)&gt;=INDEX(INDIRECT(BJ183),1,BW$28)),0,(INDEX(INDIRECT(BJ183),$E183,$F183))-INDEX(INDIRECT(BJ183),1,BW$28))*(10-INDEX(INDIRECT("times"&amp;BH$2),$F183,BW$28))/10</f>
        <v>0</v>
      </c>
      <c r="BX183" s="63">
        <f ca="1">IF(OR(INDEX(INDIRECT("times"&amp;BH$2),$F183,BX$28)&gt;10,INDEX(INDIRECT(BJ183),$E183,$F183)="",INDEX(INDIRECT(BJ183),$E183,$F183)&gt;=INDEX(INDIRECT(BJ183),1,BX$28)),0,(INDEX(INDIRECT(BJ183),$E183,$F183))-INDEX(INDIRECT(BJ183),1,BX$28))*(10-INDEX(INDIRECT("times"&amp;BH$2),$F183,BX$28))/10</f>
        <v>0</v>
      </c>
      <c r="BY183" s="63">
        <f ca="1">IF(OR(INDEX(INDIRECT("times"&amp;BH$2),$F183,BY$28)&gt;10,INDEX(INDIRECT(BJ183),$E183,$F183)="",INDEX(INDIRECT(BJ183),$E183,$F183)&gt;=INDEX(INDIRECT(BJ183),1,BY$28)),0,(INDEX(INDIRECT(BJ183),$E183,$F183))-INDEX(INDIRECT(BJ183),1,BY$28))*(10-INDEX(INDIRECT("times"&amp;BH$2),$F183,BY$28))/10</f>
        <v>0</v>
      </c>
      <c r="BZ183" s="63">
        <f ca="1">IF(OR(INDEX(INDIRECT("times"&amp;BH$2),$F183,BZ$28)&gt;10,INDEX(INDIRECT(BJ183),$E183,$F183)="",INDEX(INDIRECT(BJ183),$E183,$F183)&gt;=INDEX(INDIRECT(BJ183),1,BZ$28)),0,(INDEX(INDIRECT(BJ183),$E183,$F183))-INDEX(INDIRECT(BJ183),1,BZ$28))*(10-INDEX(INDIRECT("times"&amp;BH$2),$F183,BZ$28))/10</f>
        <v>0</v>
      </c>
      <c r="CA183" s="63">
        <f ca="1">IF(OR(INDEX(INDIRECT("times"&amp;BH$2),$F183,CA$28)&gt;10,INDEX(INDIRECT(BJ183),$E183,$F183)="",INDEX(INDIRECT(BJ183),$E183,$F183)&gt;=INDEX(INDIRECT(BJ183),1,CA$28)),0,(INDEX(INDIRECT(BJ183),$E183,$F183))-INDEX(INDIRECT(BJ183),1,CA$28))*(10-INDEX(INDIRECT("times"&amp;BH$2),$F183,CA$28))/10</f>
        <v>0</v>
      </c>
      <c r="CB183" s="63">
        <f ca="1">IF(OR(INDEX(INDIRECT("times"&amp;BH$2),$F183,CB$28)&gt;10,INDEX(INDIRECT(BJ183),$E183,$F183)="",INDEX(INDIRECT(BJ183),$E183,$F183)&gt;=INDEX(INDIRECT(BJ183),1,CB$28)),0,(INDEX(INDIRECT(BJ183),$E183,$F183))-INDEX(INDIRECT(BJ183),1,CB$28))*(10-INDEX(INDIRECT("times"&amp;BH$2),$F183,CB$28))/10</f>
        <v>0</v>
      </c>
      <c r="CC183" s="63">
        <f ca="1">IF(OR(INDEX(INDIRECT("times"&amp;BH$2),$F183,CC$28)&gt;10,INDEX(INDIRECT(BJ183),$E183,$F183)="",INDEX(INDIRECT(BJ183),$E183,$F183)&gt;=INDEX(INDIRECT(BJ183),1,CC$28)),0,(INDEX(INDIRECT(BJ183),$E183,$F183))-INDEX(INDIRECT(BJ183),1,CC$28))*(10-INDEX(INDIRECT("times"&amp;BH$2),$F183,CC$28))/10</f>
        <v>0</v>
      </c>
      <c r="CD183" s="63">
        <f ca="1">IF(OR(INDEX(INDIRECT("times"&amp;BH$2),$F183,CD$28)&gt;10,INDEX(INDIRECT(BJ183),$E183,$F183)="",INDEX(INDIRECT(BJ183),$E183,$F183)&gt;=INDEX(INDIRECT(BJ183),1,CD$28)),0,(INDEX(INDIRECT(BJ183),$E183,$F183))-INDEX(INDIRECT(BJ183),1,CD$28))*(10-INDEX(INDIRECT("times"&amp;BH$2),$F183,CD$28))/10</f>
        <v>0</v>
      </c>
      <c r="CE183" s="63">
        <f ca="1">IF(OR(INDEX(INDIRECT("times"&amp;BH$2),$F183,CE$28)&gt;10,INDEX(INDIRECT(BJ183),$E183,$F183)="",INDEX(INDIRECT(BJ183),$E183,$F183)&gt;=INDEX(INDIRECT(BJ183),1,CE$28)),0,(INDEX(INDIRECT(BJ183),$E183,$F183))-INDEX(INDIRECT(BJ183),1,CE$28))*(10-INDEX(INDIRECT("times"&amp;BH$2),$F183,CE$28))/10</f>
        <v>0</v>
      </c>
      <c r="CF183" s="63">
        <f ca="1">IF(OR(INDEX(INDIRECT("times"&amp;BH$2),$F183,CF$28)&gt;10,INDEX(INDIRECT(BJ183),$E183,$F183)="",INDEX(INDIRECT(BJ183),$E183,$F183)&gt;=INDEX(INDIRECT(BJ183),1,CF$28)),0,(INDEX(INDIRECT(BJ183),$E183,$F183))-INDEX(INDIRECT(BJ183),1,CF$28))*(10-INDEX(INDIRECT("times"&amp;BH$2),$F183,CF$28))/10</f>
        <v>0</v>
      </c>
      <c r="CG183" s="64">
        <f ca="1">IF(OR(INDEX(INDIRECT("times"&amp;BH$2),$F183,CG$28)&gt;10,INDEX(INDIRECT(BJ183),$E183,$F183)="",INDEX(INDIRECT(BJ183),$E183,$F183)&gt;=INDEX(INDIRECT(BJ183),1,CG$28)),0,(INDEX(INDIRECT(BJ183),$E183,$F183))-INDEX(INDIRECT(BJ183),1,CG$28))*(10-INDEX(INDIRECT("times"&amp;BH$2),$F183,CG$28))/10</f>
        <v>0</v>
      </c>
      <c r="CH183" s="201">
        <v>15</v>
      </c>
      <c r="CJ183" s="18" t="s">
        <v>224</v>
      </c>
      <c r="CK183" s="122">
        <f>CJ131</f>
        <v>1</v>
      </c>
      <c r="CL183" s="122" t="str">
        <f>CJ132</f>
        <v>work3564</v>
      </c>
      <c r="CM183" s="210" t="str">
        <f t="shared" si="601"/>
        <v>core1_work3564</v>
      </c>
      <c r="CN183" s="122">
        <v>5</v>
      </c>
      <c r="CO183" s="33">
        <v>15</v>
      </c>
      <c r="CP183" s="62">
        <f ca="1">IF(OR(INDEX(INDIRECT("times"&amp;CK$2),$F183,CP$28)&gt;10,INDEX(INDIRECT(CM183),$E183,$F183)="",INDEX(INDIRECT(CM183),$E183,$F183)&gt;=INDEX(INDIRECT(CM183),1,CP$28)),0,(INDEX(INDIRECT(CM183),$E183,$F183))-INDEX(INDIRECT(CM183),1,CP$28))*(10-INDEX(INDIRECT("times"&amp;CK$2),$F183,CP$28))/10</f>
        <v>0</v>
      </c>
      <c r="CQ183" s="63">
        <f ca="1">IF(OR(INDEX(INDIRECT("times"&amp;CK$2),$F183,CQ$28)&gt;10,INDEX(INDIRECT(CM183),$E183,$F183)="",INDEX(INDIRECT(CM183),$E183,$F183)&gt;=INDEX(INDIRECT(CM183),1,CQ$28)),0,(INDEX(INDIRECT(CM183),$E183,$F183))-INDEX(INDIRECT(CM183),1,CQ$28))*(10-INDEX(INDIRECT("times"&amp;CK$2),$F183,CQ$28))/10</f>
        <v>0</v>
      </c>
      <c r="CR183" s="63">
        <f ca="1">IF(OR(INDEX(INDIRECT("times"&amp;CK$2),$F183,CR$28)&gt;10,INDEX(INDIRECT(CM183),$E183,$F183)="",INDEX(INDIRECT(CM183),$E183,$F183)&gt;=INDEX(INDIRECT(CM183),1,CR$28)),0,(INDEX(INDIRECT(CM183),$E183,$F183))-INDEX(INDIRECT(CM183),1,CR$28))*(10-INDEX(INDIRECT("times"&amp;CK$2),$F183,CR$28))/10</f>
        <v>0</v>
      </c>
      <c r="CS183" s="63">
        <f ca="1">IF(OR(INDEX(INDIRECT("times"&amp;CK$2),$F183,CS$28)&gt;10,INDEX(INDIRECT(CM183),$E183,$F183)="",INDEX(INDIRECT(CM183),$E183,$F183)&gt;=INDEX(INDIRECT(CM183),1,CS$28)),0,(INDEX(INDIRECT(CM183),$E183,$F183))-INDEX(INDIRECT(CM183),1,CS$28))*(10-INDEX(INDIRECT("times"&amp;CK$2),$F183,CS$28))/10</f>
        <v>0</v>
      </c>
      <c r="CT183" s="63">
        <f ca="1">IF(OR(INDEX(INDIRECT("times"&amp;CK$2),$F183,CT$28)&gt;10,INDEX(INDIRECT(CM183),$E183,$F183)="",INDEX(INDIRECT(CM183),$E183,$F183)&gt;=INDEX(INDIRECT(CM183),1,CT$28)),0,(INDEX(INDIRECT(CM183),$E183,$F183))-INDEX(INDIRECT(CM183),1,CT$28))*(10-INDEX(INDIRECT("times"&amp;CK$2),$F183,CT$28))/10</f>
        <v>0</v>
      </c>
      <c r="CU183" s="63">
        <f ca="1">IF(OR(INDEX(INDIRECT("times"&amp;CK$2),$F183,CU$28)&gt;10,INDEX(INDIRECT(CM183),$E183,$F183)="",INDEX(INDIRECT(CM183),$E183,$F183)&gt;=INDEX(INDIRECT(CM183),1,CU$28)),0,(INDEX(INDIRECT(CM183),$E183,$F183))-INDEX(INDIRECT(CM183),1,CU$28))*(10-INDEX(INDIRECT("times"&amp;CK$2),$F183,CU$28))/10</f>
        <v>0</v>
      </c>
      <c r="CV183" s="63">
        <f ca="1">IF(OR(INDEX(INDIRECT("times"&amp;CK$2),$F183,CV$28)&gt;10,INDEX(INDIRECT(CM183),$E183,$F183)="",INDEX(INDIRECT(CM183),$E183,$F183)&gt;=INDEX(INDIRECT(CM183),1,CV$28)),0,(INDEX(INDIRECT(CM183),$E183,$F183))-INDEX(INDIRECT(CM183),1,CV$28))*(10-INDEX(INDIRECT("times"&amp;CK$2),$F183,CV$28))/10</f>
        <v>0</v>
      </c>
      <c r="CW183" s="63">
        <f ca="1">IF(OR(INDEX(INDIRECT("times"&amp;CK$2),$F183,CW$28)&gt;10,INDEX(INDIRECT(CM183),$E183,$F183)="",INDEX(INDIRECT(CM183),$E183,$F183)&gt;=INDEX(INDIRECT(CM183),1,CW$28)),0,(INDEX(INDIRECT(CM183),$E183,$F183))-INDEX(INDIRECT(CM183),1,CW$28))*(10-INDEX(INDIRECT("times"&amp;CK$2),$F183,CW$28))/10</f>
        <v>0</v>
      </c>
      <c r="CX183" s="63">
        <f ca="1">IF(OR(INDEX(INDIRECT("times"&amp;CK$2),$F183,CX$28)&gt;10,INDEX(INDIRECT(CM183),$E183,$F183)="",INDEX(INDIRECT(CM183),$E183,$F183)&gt;=INDEX(INDIRECT(CM183),1,CX$28)),0,(INDEX(INDIRECT(CM183),$E183,$F183))-INDEX(INDIRECT(CM183),1,CX$28))*(10-INDEX(INDIRECT("times"&amp;CK$2),$F183,CX$28))/10</f>
        <v>0</v>
      </c>
      <c r="CY183" s="63">
        <f ca="1">IF(OR(INDEX(INDIRECT("times"&amp;CK$2),$F183,CY$28)&gt;10,INDEX(INDIRECT(CM183),$E183,$F183)="",INDEX(INDIRECT(CM183),$E183,$F183)&gt;=INDEX(INDIRECT(CM183),1,CY$28)),0,(INDEX(INDIRECT(CM183),$E183,$F183))-INDEX(INDIRECT(CM183),1,CY$28))*(10-INDEX(INDIRECT("times"&amp;CK$2),$F183,CY$28))/10</f>
        <v>0</v>
      </c>
      <c r="CZ183" s="63">
        <f ca="1">IF(OR(INDEX(INDIRECT("times"&amp;CK$2),$F183,CZ$28)&gt;10,INDEX(INDIRECT(CM183),$E183,$F183)="",INDEX(INDIRECT(CM183),$E183,$F183)&gt;=INDEX(INDIRECT(CM183),1,CZ$28)),0,(INDEX(INDIRECT(CM183),$E183,$F183))-INDEX(INDIRECT(CM183),1,CZ$28))*(10-INDEX(INDIRECT("times"&amp;CK$2),$F183,CZ$28))/10</f>
        <v>0</v>
      </c>
      <c r="DA183" s="63">
        <f ca="1">IF(OR(INDEX(INDIRECT("times"&amp;CK$2),$F183,DA$28)&gt;10,INDEX(INDIRECT(CM183),$E183,$F183)="",INDEX(INDIRECT(CM183),$E183,$F183)&gt;=INDEX(INDIRECT(CM183),1,DA$28)),0,(INDEX(INDIRECT(CM183),$E183,$F183))-INDEX(INDIRECT(CM183),1,DA$28))*(10-INDEX(INDIRECT("times"&amp;CK$2),$F183,DA$28))/10</f>
        <v>0</v>
      </c>
      <c r="DB183" s="63">
        <f ca="1">IF(OR(INDEX(INDIRECT("times"&amp;CK$2),$F183,DB$28)&gt;10,INDEX(INDIRECT(CM183),$E183,$F183)="",INDEX(INDIRECT(CM183),$E183,$F183)&gt;=INDEX(INDIRECT(CM183),1,DB$28)),0,(INDEX(INDIRECT(CM183),$E183,$F183))-INDEX(INDIRECT(CM183),1,DB$28))*(10-INDEX(INDIRECT("times"&amp;CK$2),$F183,DB$28))/10</f>
        <v>0</v>
      </c>
      <c r="DC183" s="63">
        <f ca="1">IF(OR(INDEX(INDIRECT("times"&amp;CK$2),$F183,DC$28)&gt;10,INDEX(INDIRECT(CM183),$E183,$F183)="",INDEX(INDIRECT(CM183),$E183,$F183)&gt;=INDEX(INDIRECT(CM183),1,DC$28)),0,(INDEX(INDIRECT(CM183),$E183,$F183))-INDEX(INDIRECT(CM183),1,DC$28))*(10-INDEX(INDIRECT("times"&amp;CK$2),$F183,DC$28))/10</f>
        <v>0</v>
      </c>
      <c r="DD183" s="63">
        <f ca="1">IF(OR(INDEX(INDIRECT("times"&amp;CK$2),$F183,DD$28)&gt;10,INDEX(INDIRECT(CM183),$E183,$F183)="",INDEX(INDIRECT(CM183),$E183,$F183)&gt;=INDEX(INDIRECT(CM183),1,DD$28)),0,(INDEX(INDIRECT(CM183),$E183,$F183))-INDEX(INDIRECT(CM183),1,DD$28))*(10-INDEX(INDIRECT("times"&amp;CK$2),$F183,DD$28))/10</f>
        <v>0</v>
      </c>
      <c r="DE183" s="63">
        <f ca="1">IF(OR(INDEX(INDIRECT("times"&amp;CK$2),$F183,DE$28)&gt;10,INDEX(INDIRECT(CM183),$E183,$F183)="",INDEX(INDIRECT(CM183),$E183,$F183)&gt;=INDEX(INDIRECT(CM183),1,DE$28)),0,(INDEX(INDIRECT(CM183),$E183,$F183))-INDEX(INDIRECT(CM183),1,DE$28))*(10-INDEX(INDIRECT("times"&amp;CK$2),$F183,DE$28))/10</f>
        <v>0</v>
      </c>
      <c r="DF183" s="63">
        <f ca="1">IF(OR(INDEX(INDIRECT("times"&amp;CK$2),$F183,DF$28)&gt;10,INDEX(INDIRECT(CM183),$E183,$F183)="",INDEX(INDIRECT(CM183),$E183,$F183)&gt;=INDEX(INDIRECT(CM183),1,DF$28)),0,(INDEX(INDIRECT(CM183),$E183,$F183))-INDEX(INDIRECT(CM183),1,DF$28))*(10-INDEX(INDIRECT("times"&amp;CK$2),$F183,DF$28))/10</f>
        <v>0</v>
      </c>
      <c r="DG183" s="63">
        <f ca="1">IF(OR(INDEX(INDIRECT("times"&amp;CK$2),$F183,DG$28)&gt;10,INDEX(INDIRECT(CM183),$E183,$F183)="",INDEX(INDIRECT(CM183),$E183,$F183)&gt;=INDEX(INDIRECT(CM183),1,DG$28)),0,(INDEX(INDIRECT(CM183),$E183,$F183))-INDEX(INDIRECT(CM183),1,DG$28))*(10-INDEX(INDIRECT("times"&amp;CK$2),$F183,DG$28))/10</f>
        <v>0</v>
      </c>
      <c r="DH183" s="63">
        <f ca="1">IF(OR(INDEX(INDIRECT("times"&amp;CK$2),$F183,DH$28)&gt;10,INDEX(INDIRECT(CM183),$E183,$F183)="",INDEX(INDIRECT(CM183),$E183,$F183)&gt;=INDEX(INDIRECT(CM183),1,DH$28)),0,(INDEX(INDIRECT(CM183),$E183,$F183))-INDEX(INDIRECT(CM183),1,DH$28))*(10-INDEX(INDIRECT("times"&amp;CK$2),$F183,DH$28))/10</f>
        <v>0</v>
      </c>
      <c r="DI183" s="63">
        <f ca="1">IF(OR(INDEX(INDIRECT("times"&amp;CK$2),$F183,DI$28)&gt;10,INDEX(INDIRECT(CM183),$E183,$F183)="",INDEX(INDIRECT(CM183),$E183,$F183)&gt;=INDEX(INDIRECT(CM183),1,DI$28)),0,(INDEX(INDIRECT(CM183),$E183,$F183))-INDEX(INDIRECT(CM183),1,DI$28))*(10-INDEX(INDIRECT("times"&amp;CK$2),$F183,DI$28))/10</f>
        <v>0</v>
      </c>
      <c r="DJ183" s="64">
        <f ca="1">IF(OR(INDEX(INDIRECT("times"&amp;CK$2),$F183,DJ$28)&gt;10,INDEX(INDIRECT(CM183),$E183,$F183)="",INDEX(INDIRECT(CM183),$E183,$F183)&gt;=INDEX(INDIRECT(CM183),1,DJ$28)),0,(INDEX(INDIRECT(CM183),$E183,$F183))-INDEX(INDIRECT(CM183),1,DJ$28))*(10-INDEX(INDIRECT("times"&amp;CK$2),$F183,DJ$28))/10</f>
        <v>0</v>
      </c>
      <c r="DK183" s="201">
        <v>15</v>
      </c>
      <c r="DM183" s="18" t="s">
        <v>224</v>
      </c>
      <c r="DN183" s="122">
        <f>DM131</f>
        <v>1</v>
      </c>
      <c r="DO183" s="122" t="str">
        <f>DM132</f>
        <v>shop3564</v>
      </c>
      <c r="DP183" s="210" t="str">
        <f t="shared" si="602"/>
        <v>core1_shop3564</v>
      </c>
      <c r="DQ183" s="122">
        <v>5</v>
      </c>
      <c r="DR183" s="33">
        <v>15</v>
      </c>
      <c r="DS183" s="62">
        <f ca="1">IF(OR(INDEX(INDIRECT("times"&amp;DN$2),$F183,DS$28)&gt;10,INDEX(INDIRECT(DP183),$E183,$F183)="",INDEX(INDIRECT(DP183),$E183,$F183)&gt;=INDEX(INDIRECT(DP183),1,DS$28)),0,(INDEX(INDIRECT(DP183),$E183,$F183))-INDEX(INDIRECT(DP183),1,DS$28))*(10-INDEX(INDIRECT("times"&amp;DN$2),$F183,DS$28))/10</f>
        <v>0</v>
      </c>
      <c r="DT183" s="63">
        <f ca="1">IF(OR(INDEX(INDIRECT("times"&amp;DN$2),$F183,DT$28)&gt;10,INDEX(INDIRECT(DP183),$E183,$F183)="",INDEX(INDIRECT(DP183),$E183,$F183)&gt;=INDEX(INDIRECT(DP183),1,DT$28)),0,(INDEX(INDIRECT(DP183),$E183,$F183))-INDEX(INDIRECT(DP183),1,DT$28))*(10-INDEX(INDIRECT("times"&amp;DN$2),$F183,DT$28))/10</f>
        <v>0</v>
      </c>
      <c r="DU183" s="63">
        <f ca="1">IF(OR(INDEX(INDIRECT("times"&amp;DN$2),$F183,DU$28)&gt;10,INDEX(INDIRECT(DP183),$E183,$F183)="",INDEX(INDIRECT(DP183),$E183,$F183)&gt;=INDEX(INDIRECT(DP183),1,DU$28)),0,(INDEX(INDIRECT(DP183),$E183,$F183))-INDEX(INDIRECT(DP183),1,DU$28))*(10-INDEX(INDIRECT("times"&amp;DN$2),$F183,DU$28))/10</f>
        <v>0</v>
      </c>
      <c r="DV183" s="63">
        <f ca="1">IF(OR(INDEX(INDIRECT("times"&amp;DN$2),$F183,DV$28)&gt;10,INDEX(INDIRECT(DP183),$E183,$F183)="",INDEX(INDIRECT(DP183),$E183,$F183)&gt;=INDEX(INDIRECT(DP183),1,DV$28)),0,(INDEX(INDIRECT(DP183),$E183,$F183))-INDEX(INDIRECT(DP183),1,DV$28))*(10-INDEX(INDIRECT("times"&amp;DN$2),$F183,DV$28))/10</f>
        <v>0</v>
      </c>
      <c r="DW183" s="63">
        <f ca="1">IF(OR(INDEX(INDIRECT("times"&amp;DN$2),$F183,DW$28)&gt;10,INDEX(INDIRECT(DP183),$E183,$F183)="",INDEX(INDIRECT(DP183),$E183,$F183)&gt;=INDEX(INDIRECT(DP183),1,DW$28)),0,(INDEX(INDIRECT(DP183),$E183,$F183))-INDEX(INDIRECT(DP183),1,DW$28))*(10-INDEX(INDIRECT("times"&amp;DN$2),$F183,DW$28))/10</f>
        <v>0</v>
      </c>
      <c r="DX183" s="63">
        <f ca="1">IF(OR(INDEX(INDIRECT("times"&amp;DN$2),$F183,DX$28)&gt;10,INDEX(INDIRECT(DP183),$E183,$F183)="",INDEX(INDIRECT(DP183),$E183,$F183)&gt;=INDEX(INDIRECT(DP183),1,DX$28)),0,(INDEX(INDIRECT(DP183),$E183,$F183))-INDEX(INDIRECT(DP183),1,DX$28))*(10-INDEX(INDIRECT("times"&amp;DN$2),$F183,DX$28))/10</f>
        <v>0</v>
      </c>
      <c r="DY183" s="63">
        <f ca="1">IF(OR(INDEX(INDIRECT("times"&amp;DN$2),$F183,DY$28)&gt;10,INDEX(INDIRECT(DP183),$E183,$F183)="",INDEX(INDIRECT(DP183),$E183,$F183)&gt;=INDEX(INDIRECT(DP183),1,DY$28)),0,(INDEX(INDIRECT(DP183),$E183,$F183))-INDEX(INDIRECT(DP183),1,DY$28))*(10-INDEX(INDIRECT("times"&amp;DN$2),$F183,DY$28))/10</f>
        <v>0</v>
      </c>
      <c r="DZ183" s="63">
        <f ca="1">IF(OR(INDEX(INDIRECT("times"&amp;DN$2),$F183,DZ$28)&gt;10,INDEX(INDIRECT(DP183),$E183,$F183)="",INDEX(INDIRECT(DP183),$E183,$F183)&gt;=INDEX(INDIRECT(DP183),1,DZ$28)),0,(INDEX(INDIRECT(DP183),$E183,$F183))-INDEX(INDIRECT(DP183),1,DZ$28))*(10-INDEX(INDIRECT("times"&amp;DN$2),$F183,DZ$28))/10</f>
        <v>0</v>
      </c>
      <c r="EA183" s="63">
        <f ca="1">IF(OR(INDEX(INDIRECT("times"&amp;DN$2),$F183,EA$28)&gt;10,INDEX(INDIRECT(DP183),$E183,$F183)="",INDEX(INDIRECT(DP183),$E183,$F183)&gt;=INDEX(INDIRECT(DP183),1,EA$28)),0,(INDEX(INDIRECT(DP183),$E183,$F183))-INDEX(INDIRECT(DP183),1,EA$28))*(10-INDEX(INDIRECT("times"&amp;DN$2),$F183,EA$28))/10</f>
        <v>0</v>
      </c>
      <c r="EB183" s="63">
        <f ca="1">IF(OR(INDEX(INDIRECT("times"&amp;DN$2),$F183,EB$28)&gt;10,INDEX(INDIRECT(DP183),$E183,$F183)="",INDEX(INDIRECT(DP183),$E183,$F183)&gt;=INDEX(INDIRECT(DP183),1,EB$28)),0,(INDEX(INDIRECT(DP183),$E183,$F183))-INDEX(INDIRECT(DP183),1,EB$28))*(10-INDEX(INDIRECT("times"&amp;DN$2),$F183,EB$28))/10</f>
        <v>0</v>
      </c>
      <c r="EC183" s="63">
        <f ca="1">IF(OR(INDEX(INDIRECT("times"&amp;DN$2),$F183,EC$28)&gt;10,INDEX(INDIRECT(DP183),$E183,$F183)="",INDEX(INDIRECT(DP183),$E183,$F183)&gt;=INDEX(INDIRECT(DP183),1,EC$28)),0,(INDEX(INDIRECT(DP183),$E183,$F183))-INDEX(INDIRECT(DP183),1,EC$28))*(10-INDEX(INDIRECT("times"&amp;DN$2),$F183,EC$28))/10</f>
        <v>0</v>
      </c>
      <c r="ED183" s="63">
        <f ca="1">IF(OR(INDEX(INDIRECT("times"&amp;DN$2),$F183,ED$28)&gt;10,INDEX(INDIRECT(DP183),$E183,$F183)="",INDEX(INDIRECT(DP183),$E183,$F183)&gt;=INDEX(INDIRECT(DP183),1,ED$28)),0,(INDEX(INDIRECT(DP183),$E183,$F183))-INDEX(INDIRECT(DP183),1,ED$28))*(10-INDEX(INDIRECT("times"&amp;DN$2),$F183,ED$28))/10</f>
        <v>0</v>
      </c>
      <c r="EE183" s="63">
        <f ca="1">IF(OR(INDEX(INDIRECT("times"&amp;DN$2),$F183,EE$28)&gt;10,INDEX(INDIRECT(DP183),$E183,$F183)="",INDEX(INDIRECT(DP183),$E183,$F183)&gt;=INDEX(INDIRECT(DP183),1,EE$28)),0,(INDEX(INDIRECT(DP183),$E183,$F183))-INDEX(INDIRECT(DP183),1,EE$28))*(10-INDEX(INDIRECT("times"&amp;DN$2),$F183,EE$28))/10</f>
        <v>0</v>
      </c>
      <c r="EF183" s="63">
        <f ca="1">IF(OR(INDEX(INDIRECT("times"&amp;DN$2),$F183,EF$28)&gt;10,INDEX(INDIRECT(DP183),$E183,$F183)="",INDEX(INDIRECT(DP183),$E183,$F183)&gt;=INDEX(INDIRECT(DP183),1,EF$28)),0,(INDEX(INDIRECT(DP183),$E183,$F183))-INDEX(INDIRECT(DP183),1,EF$28))*(10-INDEX(INDIRECT("times"&amp;DN$2),$F183,EF$28))/10</f>
        <v>0</v>
      </c>
      <c r="EG183" s="63">
        <f ca="1">IF(OR(INDEX(INDIRECT("times"&amp;DN$2),$F183,EG$28)&gt;10,INDEX(INDIRECT(DP183),$E183,$F183)="",INDEX(INDIRECT(DP183),$E183,$F183)&gt;=INDEX(INDIRECT(DP183),1,EG$28)),0,(INDEX(INDIRECT(DP183),$E183,$F183))-INDEX(INDIRECT(DP183),1,EG$28))*(10-INDEX(INDIRECT("times"&amp;DN$2),$F183,EG$28))/10</f>
        <v>0</v>
      </c>
      <c r="EH183" s="63">
        <f ca="1">IF(OR(INDEX(INDIRECT("times"&amp;DN$2),$F183,EH$28)&gt;10,INDEX(INDIRECT(DP183),$E183,$F183)="",INDEX(INDIRECT(DP183),$E183,$F183)&gt;=INDEX(INDIRECT(DP183),1,EH$28)),0,(INDEX(INDIRECT(DP183),$E183,$F183))-INDEX(INDIRECT(DP183),1,EH$28))*(10-INDEX(INDIRECT("times"&amp;DN$2),$F183,EH$28))/10</f>
        <v>0</v>
      </c>
      <c r="EI183" s="63">
        <f ca="1">IF(OR(INDEX(INDIRECT("times"&amp;DN$2),$F183,EI$28)&gt;10,INDEX(INDIRECT(DP183),$E183,$F183)="",INDEX(INDIRECT(DP183),$E183,$F183)&gt;=INDEX(INDIRECT(DP183),1,EI$28)),0,(INDEX(INDIRECT(DP183),$E183,$F183))-INDEX(INDIRECT(DP183),1,EI$28))*(10-INDEX(INDIRECT("times"&amp;DN$2),$F183,EI$28))/10</f>
        <v>0</v>
      </c>
      <c r="EJ183" s="63">
        <f ca="1">IF(OR(INDEX(INDIRECT("times"&amp;DN$2),$F183,EJ$28)&gt;10,INDEX(INDIRECT(DP183),$E183,$F183)="",INDEX(INDIRECT(DP183),$E183,$F183)&gt;=INDEX(INDIRECT(DP183),1,EJ$28)),0,(INDEX(INDIRECT(DP183),$E183,$F183))-INDEX(INDIRECT(DP183),1,EJ$28))*(10-INDEX(INDIRECT("times"&amp;DN$2),$F183,EJ$28))/10</f>
        <v>0</v>
      </c>
      <c r="EK183" s="63">
        <f ca="1">IF(OR(INDEX(INDIRECT("times"&amp;DN$2),$F183,EK$28)&gt;10,INDEX(INDIRECT(DP183),$E183,$F183)="",INDEX(INDIRECT(DP183),$E183,$F183)&gt;=INDEX(INDIRECT(DP183),1,EK$28)),0,(INDEX(INDIRECT(DP183),$E183,$F183))-INDEX(INDIRECT(DP183),1,EK$28))*(10-INDEX(INDIRECT("times"&amp;DN$2),$F183,EK$28))/10</f>
        <v>0</v>
      </c>
      <c r="EL183" s="63">
        <f ca="1">IF(OR(INDEX(INDIRECT("times"&amp;DN$2),$F183,EL$28)&gt;10,INDEX(INDIRECT(DP183),$E183,$F183)="",INDEX(INDIRECT(DP183),$E183,$F183)&gt;=INDEX(INDIRECT(DP183),1,EL$28)),0,(INDEX(INDIRECT(DP183),$E183,$F183))-INDEX(INDIRECT(DP183),1,EL$28))*(10-INDEX(INDIRECT("times"&amp;DN$2),$F183,EL$28))/10</f>
        <v>0</v>
      </c>
      <c r="EM183" s="64">
        <f ca="1">IF(OR(INDEX(INDIRECT("times"&amp;DN$2),$F183,EM$28)&gt;10,INDEX(INDIRECT(DP183),$E183,$F183)="",INDEX(INDIRECT(DP183),$E183,$F183)&gt;=INDEX(INDIRECT(DP183),1,EM$28)),0,(INDEX(INDIRECT(DP183),$E183,$F183))-INDEX(INDIRECT(DP183),1,EM$28))*(10-INDEX(INDIRECT("times"&amp;DN$2),$F183,EM$28))/10</f>
        <v>0</v>
      </c>
      <c r="EN183" s="201">
        <v>15</v>
      </c>
      <c r="EP183" s="18" t="s">
        <v>224</v>
      </c>
      <c r="EQ183" s="122">
        <f>EP131</f>
        <v>1</v>
      </c>
      <c r="ER183" s="122" t="str">
        <f>EP132</f>
        <v>lei3564</v>
      </c>
      <c r="ES183" s="210" t="str">
        <f t="shared" si="603"/>
        <v>core1_lei3564</v>
      </c>
      <c r="ET183" s="122">
        <v>5</v>
      </c>
      <c r="EU183" s="33">
        <v>15</v>
      </c>
      <c r="EV183" s="62">
        <f ca="1">IF(OR(INDEX(INDIRECT("times"&amp;EQ$2),$F183,EV$28)&gt;10,INDEX(INDIRECT(ES183),$E183,$F183)="",INDEX(INDIRECT(ES183),$E183,$F183)&gt;=INDEX(INDIRECT(ES183),1,EV$28)),0,(INDEX(INDIRECT(ES183),$E183,$F183))-INDEX(INDIRECT(ES183),1,EV$28))*(10-INDEX(INDIRECT("times"&amp;EQ$2),$F183,EV$28))/10</f>
        <v>0</v>
      </c>
      <c r="EW183" s="63">
        <f ca="1">IF(OR(INDEX(INDIRECT("times"&amp;EQ$2),$F183,EW$28)&gt;10,INDEX(INDIRECT(ES183),$E183,$F183)="",INDEX(INDIRECT(ES183),$E183,$F183)&gt;=INDEX(INDIRECT(ES183),1,EW$28)),0,(INDEX(INDIRECT(ES183),$E183,$F183))-INDEX(INDIRECT(ES183),1,EW$28))*(10-INDEX(INDIRECT("times"&amp;EQ$2),$F183,EW$28))/10</f>
        <v>0</v>
      </c>
      <c r="EX183" s="63">
        <f ca="1">IF(OR(INDEX(INDIRECT("times"&amp;EQ$2),$F183,EX$28)&gt;10,INDEX(INDIRECT(ES183),$E183,$F183)="",INDEX(INDIRECT(ES183),$E183,$F183)&gt;=INDEX(INDIRECT(ES183),1,EX$28)),0,(INDEX(INDIRECT(ES183),$E183,$F183))-INDEX(INDIRECT(ES183),1,EX$28))*(10-INDEX(INDIRECT("times"&amp;EQ$2),$F183,EX$28))/10</f>
        <v>0</v>
      </c>
      <c r="EY183" s="63">
        <f ca="1">IF(OR(INDEX(INDIRECT("times"&amp;EQ$2),$F183,EY$28)&gt;10,INDEX(INDIRECT(ES183),$E183,$F183)="",INDEX(INDIRECT(ES183),$E183,$F183)&gt;=INDEX(INDIRECT(ES183),1,EY$28)),0,(INDEX(INDIRECT(ES183),$E183,$F183))-INDEX(INDIRECT(ES183),1,EY$28))*(10-INDEX(INDIRECT("times"&amp;EQ$2),$F183,EY$28))/10</f>
        <v>0</v>
      </c>
      <c r="EZ183" s="63">
        <f ca="1">IF(OR(INDEX(INDIRECT("times"&amp;EQ$2),$F183,EZ$28)&gt;10,INDEX(INDIRECT(ES183),$E183,$F183)="",INDEX(INDIRECT(ES183),$E183,$F183)&gt;=INDEX(INDIRECT(ES183),1,EZ$28)),0,(INDEX(INDIRECT(ES183),$E183,$F183))-INDEX(INDIRECT(ES183),1,EZ$28))*(10-INDEX(INDIRECT("times"&amp;EQ$2),$F183,EZ$28))/10</f>
        <v>0</v>
      </c>
      <c r="FA183" s="63">
        <f ca="1">IF(OR(INDEX(INDIRECT("times"&amp;EQ$2),$F183,FA$28)&gt;10,INDEX(INDIRECT(ES183),$E183,$F183)="",INDEX(INDIRECT(ES183),$E183,$F183)&gt;=INDEX(INDIRECT(ES183),1,FA$28)),0,(INDEX(INDIRECT(ES183),$E183,$F183))-INDEX(INDIRECT(ES183),1,FA$28))*(10-INDEX(INDIRECT("times"&amp;EQ$2),$F183,FA$28))/10</f>
        <v>0</v>
      </c>
      <c r="FB183" s="63">
        <f ca="1">IF(OR(INDEX(INDIRECT("times"&amp;EQ$2),$F183,FB$28)&gt;10,INDEX(INDIRECT(ES183),$E183,$F183)="",INDEX(INDIRECT(ES183),$E183,$F183)&gt;=INDEX(INDIRECT(ES183),1,FB$28)),0,(INDEX(INDIRECT(ES183),$E183,$F183))-INDEX(INDIRECT(ES183),1,FB$28))*(10-INDEX(INDIRECT("times"&amp;EQ$2),$F183,FB$28))/10</f>
        <v>0</v>
      </c>
      <c r="FC183" s="63">
        <f ca="1">IF(OR(INDEX(INDIRECT("times"&amp;EQ$2),$F183,FC$28)&gt;10,INDEX(INDIRECT(ES183),$E183,$F183)="",INDEX(INDIRECT(ES183),$E183,$F183)&gt;=INDEX(INDIRECT(ES183),1,FC$28)),0,(INDEX(INDIRECT(ES183),$E183,$F183))-INDEX(INDIRECT(ES183),1,FC$28))*(10-INDEX(INDIRECT("times"&amp;EQ$2),$F183,FC$28))/10</f>
        <v>0</v>
      </c>
      <c r="FD183" s="63">
        <f ca="1">IF(OR(INDEX(INDIRECT("times"&amp;EQ$2),$F183,FD$28)&gt;10,INDEX(INDIRECT(ES183),$E183,$F183)="",INDEX(INDIRECT(ES183),$E183,$F183)&gt;=INDEX(INDIRECT(ES183),1,FD$28)),0,(INDEX(INDIRECT(ES183),$E183,$F183))-INDEX(INDIRECT(ES183),1,FD$28))*(10-INDEX(INDIRECT("times"&amp;EQ$2),$F183,FD$28))/10</f>
        <v>0</v>
      </c>
      <c r="FE183" s="63">
        <f ca="1">IF(OR(INDEX(INDIRECT("times"&amp;EQ$2),$F183,FE$28)&gt;10,INDEX(INDIRECT(ES183),$E183,$F183)="",INDEX(INDIRECT(ES183),$E183,$F183)&gt;=INDEX(INDIRECT(ES183),1,FE$28)),0,(INDEX(INDIRECT(ES183),$E183,$F183))-INDEX(INDIRECT(ES183),1,FE$28))*(10-INDEX(INDIRECT("times"&amp;EQ$2),$F183,FE$28))/10</f>
        <v>0</v>
      </c>
      <c r="FF183" s="63">
        <f ca="1">IF(OR(INDEX(INDIRECT("times"&amp;EQ$2),$F183,FF$28)&gt;10,INDEX(INDIRECT(ES183),$E183,$F183)="",INDEX(INDIRECT(ES183),$E183,$F183)&gt;=INDEX(INDIRECT(ES183),1,FF$28)),0,(INDEX(INDIRECT(ES183),$E183,$F183))-INDEX(INDIRECT(ES183),1,FF$28))*(10-INDEX(INDIRECT("times"&amp;EQ$2),$F183,FF$28))/10</f>
        <v>0</v>
      </c>
      <c r="FG183" s="63">
        <f ca="1">IF(OR(INDEX(INDIRECT("times"&amp;EQ$2),$F183,FG$28)&gt;10,INDEX(INDIRECT(ES183),$E183,$F183)="",INDEX(INDIRECT(ES183),$E183,$F183)&gt;=INDEX(INDIRECT(ES183),1,FG$28)),0,(INDEX(INDIRECT(ES183),$E183,$F183))-INDEX(INDIRECT(ES183),1,FG$28))*(10-INDEX(INDIRECT("times"&amp;EQ$2),$F183,FG$28))/10</f>
        <v>0</v>
      </c>
      <c r="FH183" s="63">
        <f ca="1">IF(OR(INDEX(INDIRECT("times"&amp;EQ$2),$F183,FH$28)&gt;10,INDEX(INDIRECT(ES183),$E183,$F183)="",INDEX(INDIRECT(ES183),$E183,$F183)&gt;=INDEX(INDIRECT(ES183),1,FH$28)),0,(INDEX(INDIRECT(ES183),$E183,$F183))-INDEX(INDIRECT(ES183),1,FH$28))*(10-INDEX(INDIRECT("times"&amp;EQ$2),$F183,FH$28))/10</f>
        <v>0</v>
      </c>
      <c r="FI183" s="63">
        <f ca="1">IF(OR(INDEX(INDIRECT("times"&amp;EQ$2),$F183,FI$28)&gt;10,INDEX(INDIRECT(ES183),$E183,$F183)="",INDEX(INDIRECT(ES183),$E183,$F183)&gt;=INDEX(INDIRECT(ES183),1,FI$28)),0,(INDEX(INDIRECT(ES183),$E183,$F183))-INDEX(INDIRECT(ES183),1,FI$28))*(10-INDEX(INDIRECT("times"&amp;EQ$2),$F183,FI$28))/10</f>
        <v>0</v>
      </c>
      <c r="FJ183" s="63">
        <f ca="1">IF(OR(INDEX(INDIRECT("times"&amp;EQ$2),$F183,FJ$28)&gt;10,INDEX(INDIRECT(ES183),$E183,$F183)="",INDEX(INDIRECT(ES183),$E183,$F183)&gt;=INDEX(INDIRECT(ES183),1,FJ$28)),0,(INDEX(INDIRECT(ES183),$E183,$F183))-INDEX(INDIRECT(ES183),1,FJ$28))*(10-INDEX(INDIRECT("times"&amp;EQ$2),$F183,FJ$28))/10</f>
        <v>0</v>
      </c>
      <c r="FK183" s="63">
        <f ca="1">IF(OR(INDEX(INDIRECT("times"&amp;EQ$2),$F183,FK$28)&gt;10,INDEX(INDIRECT(ES183),$E183,$F183)="",INDEX(INDIRECT(ES183),$E183,$F183)&gt;=INDEX(INDIRECT(ES183),1,FK$28)),0,(INDEX(INDIRECT(ES183),$E183,$F183))-INDEX(INDIRECT(ES183),1,FK$28))*(10-INDEX(INDIRECT("times"&amp;EQ$2),$F183,FK$28))/10</f>
        <v>0</v>
      </c>
      <c r="FL183" s="63">
        <f ca="1">IF(OR(INDEX(INDIRECT("times"&amp;EQ$2),$F183,FL$28)&gt;10,INDEX(INDIRECT(ES183),$E183,$F183)="",INDEX(INDIRECT(ES183),$E183,$F183)&gt;=INDEX(INDIRECT(ES183),1,FL$28)),0,(INDEX(INDIRECT(ES183),$E183,$F183))-INDEX(INDIRECT(ES183),1,FL$28))*(10-INDEX(INDIRECT("times"&amp;EQ$2),$F183,FL$28))/10</f>
        <v>0</v>
      </c>
      <c r="FM183" s="63">
        <f ca="1">IF(OR(INDEX(INDIRECT("times"&amp;EQ$2),$F183,FM$28)&gt;10,INDEX(INDIRECT(ES183),$E183,$F183)="",INDEX(INDIRECT(ES183),$E183,$F183)&gt;=INDEX(INDIRECT(ES183),1,FM$28)),0,(INDEX(INDIRECT(ES183),$E183,$F183))-INDEX(INDIRECT(ES183),1,FM$28))*(10-INDEX(INDIRECT("times"&amp;EQ$2),$F183,FM$28))/10</f>
        <v>0</v>
      </c>
      <c r="FN183" s="63">
        <f ca="1">IF(OR(INDEX(INDIRECT("times"&amp;EQ$2),$F183,FN$28)&gt;10,INDEX(INDIRECT(ES183),$E183,$F183)="",INDEX(INDIRECT(ES183),$E183,$F183)&gt;=INDEX(INDIRECT(ES183),1,FN$28)),0,(INDEX(INDIRECT(ES183),$E183,$F183))-INDEX(INDIRECT(ES183),1,FN$28))*(10-INDEX(INDIRECT("times"&amp;EQ$2),$F183,FN$28))/10</f>
        <v>0</v>
      </c>
      <c r="FO183" s="63">
        <f ca="1">IF(OR(INDEX(INDIRECT("times"&amp;EQ$2),$F183,FO$28)&gt;10,INDEX(INDIRECT(ES183),$E183,$F183)="",INDEX(INDIRECT(ES183),$E183,$F183)&gt;=INDEX(INDIRECT(ES183),1,FO$28)),0,(INDEX(INDIRECT(ES183),$E183,$F183))-INDEX(INDIRECT(ES183),1,FO$28))*(10-INDEX(INDIRECT("times"&amp;EQ$2),$F183,FO$28))/10</f>
        <v>0</v>
      </c>
      <c r="FP183" s="64">
        <f ca="1">IF(OR(INDEX(INDIRECT("times"&amp;EQ$2),$F183,FP$28)&gt;10,INDEX(INDIRECT(ES183),$E183,$F183)="",INDEX(INDIRECT(ES183),$E183,$F183)&gt;=INDEX(INDIRECT(ES183),1,FP$28)),0,(INDEX(INDIRECT(ES183),$E183,$F183))-INDEX(INDIRECT(ES183),1,FP$28))*(10-INDEX(INDIRECT("times"&amp;EQ$2),$F183,FP$28))/10</f>
        <v>0</v>
      </c>
      <c r="FQ183" s="201">
        <v>15</v>
      </c>
      <c r="FS183" s="18" t="s">
        <v>224</v>
      </c>
      <c r="FT183" s="122">
        <f>FS131</f>
        <v>1</v>
      </c>
      <c r="FU183" s="122" t="str">
        <f>FS132</f>
        <v>shop65</v>
      </c>
      <c r="FV183" s="210" t="str">
        <f t="shared" si="604"/>
        <v>core1_shop65</v>
      </c>
      <c r="FW183" s="122">
        <v>5</v>
      </c>
      <c r="FX183" s="33">
        <v>15</v>
      </c>
      <c r="FY183" s="62">
        <f ca="1">IF(OR(INDEX(INDIRECT("times"&amp;FT$2),$F183,FY$28)&gt;10,INDEX(INDIRECT(FV183),$E183,$F183)="",INDEX(INDIRECT(FV183),$E183,$F183)&gt;=INDEX(INDIRECT(FV183),1,FY$28)),0,(INDEX(INDIRECT(FV183),$E183,$F183))-INDEX(INDIRECT(FV183),1,FY$28))*(10-INDEX(INDIRECT("times"&amp;FT$2),$F183,FY$28))/10</f>
        <v>0</v>
      </c>
      <c r="FZ183" s="63">
        <f ca="1">IF(OR(INDEX(INDIRECT("times"&amp;FT$2),$F183,FZ$28)&gt;10,INDEX(INDIRECT(FV183),$E183,$F183)="",INDEX(INDIRECT(FV183),$E183,$F183)&gt;=INDEX(INDIRECT(FV183),1,FZ$28)),0,(INDEX(INDIRECT(FV183),$E183,$F183))-INDEX(INDIRECT(FV183),1,FZ$28))*(10-INDEX(INDIRECT("times"&amp;FT$2),$F183,FZ$28))/10</f>
        <v>0</v>
      </c>
      <c r="GA183" s="63">
        <f ca="1">IF(OR(INDEX(INDIRECT("times"&amp;FT$2),$F183,GA$28)&gt;10,INDEX(INDIRECT(FV183),$E183,$F183)="",INDEX(INDIRECT(FV183),$E183,$F183)&gt;=INDEX(INDIRECT(FV183),1,GA$28)),0,(INDEX(INDIRECT(FV183),$E183,$F183))-INDEX(INDIRECT(FV183),1,GA$28))*(10-INDEX(INDIRECT("times"&amp;FT$2),$F183,GA$28))/10</f>
        <v>0</v>
      </c>
      <c r="GB183" s="63">
        <f ca="1">IF(OR(INDEX(INDIRECT("times"&amp;FT$2),$F183,GB$28)&gt;10,INDEX(INDIRECT(FV183),$E183,$F183)="",INDEX(INDIRECT(FV183),$E183,$F183)&gt;=INDEX(INDIRECT(FV183),1,GB$28)),0,(INDEX(INDIRECT(FV183),$E183,$F183))-INDEX(INDIRECT(FV183),1,GB$28))*(10-INDEX(INDIRECT("times"&amp;FT$2),$F183,GB$28))/10</f>
        <v>0</v>
      </c>
      <c r="GC183" s="63">
        <f ca="1">IF(OR(INDEX(INDIRECT("times"&amp;FT$2),$F183,GC$28)&gt;10,INDEX(INDIRECT(FV183),$E183,$F183)="",INDEX(INDIRECT(FV183),$E183,$F183)&gt;=INDEX(INDIRECT(FV183),1,GC$28)),0,(INDEX(INDIRECT(FV183),$E183,$F183))-INDEX(INDIRECT(FV183),1,GC$28))*(10-INDEX(INDIRECT("times"&amp;FT$2),$F183,GC$28))/10</f>
        <v>0</v>
      </c>
      <c r="GD183" s="63">
        <f ca="1">IF(OR(INDEX(INDIRECT("times"&amp;FT$2),$F183,GD$28)&gt;10,INDEX(INDIRECT(FV183),$E183,$F183)="",INDEX(INDIRECT(FV183),$E183,$F183)&gt;=INDEX(INDIRECT(FV183),1,GD$28)),0,(INDEX(INDIRECT(FV183),$E183,$F183))-INDEX(INDIRECT(FV183),1,GD$28))*(10-INDEX(INDIRECT("times"&amp;FT$2),$F183,GD$28))/10</f>
        <v>0</v>
      </c>
      <c r="GE183" s="63">
        <f ca="1">IF(OR(INDEX(INDIRECT("times"&amp;FT$2),$F183,GE$28)&gt;10,INDEX(INDIRECT(FV183),$E183,$F183)="",INDEX(INDIRECT(FV183),$E183,$F183)&gt;=INDEX(INDIRECT(FV183),1,GE$28)),0,(INDEX(INDIRECT(FV183),$E183,$F183))-INDEX(INDIRECT(FV183),1,GE$28))*(10-INDEX(INDIRECT("times"&amp;FT$2),$F183,GE$28))/10</f>
        <v>0</v>
      </c>
      <c r="GF183" s="63">
        <f ca="1">IF(OR(INDEX(INDIRECT("times"&amp;FT$2),$F183,GF$28)&gt;10,INDEX(INDIRECT(FV183),$E183,$F183)="",INDEX(INDIRECT(FV183),$E183,$F183)&gt;=INDEX(INDIRECT(FV183),1,GF$28)),0,(INDEX(INDIRECT(FV183),$E183,$F183))-INDEX(INDIRECT(FV183),1,GF$28))*(10-INDEX(INDIRECT("times"&amp;FT$2),$F183,GF$28))/10</f>
        <v>0</v>
      </c>
      <c r="GG183" s="63">
        <f ca="1">IF(OR(INDEX(INDIRECT("times"&amp;FT$2),$F183,GG$28)&gt;10,INDEX(INDIRECT(FV183),$E183,$F183)="",INDEX(INDIRECT(FV183),$E183,$F183)&gt;=INDEX(INDIRECT(FV183),1,GG$28)),0,(INDEX(INDIRECT(FV183),$E183,$F183))-INDEX(INDIRECT(FV183),1,GG$28))*(10-INDEX(INDIRECT("times"&amp;FT$2),$F183,GG$28))/10</f>
        <v>0</v>
      </c>
      <c r="GH183" s="63">
        <f ca="1">IF(OR(INDEX(INDIRECT("times"&amp;FT$2),$F183,GH$28)&gt;10,INDEX(INDIRECT(FV183),$E183,$F183)="",INDEX(INDIRECT(FV183),$E183,$F183)&gt;=INDEX(INDIRECT(FV183),1,GH$28)),0,(INDEX(INDIRECT(FV183),$E183,$F183))-INDEX(INDIRECT(FV183),1,GH$28))*(10-INDEX(INDIRECT("times"&amp;FT$2),$F183,GH$28))/10</f>
        <v>0</v>
      </c>
      <c r="GI183" s="63">
        <f ca="1">IF(OR(INDEX(INDIRECT("times"&amp;FT$2),$F183,GI$28)&gt;10,INDEX(INDIRECT(FV183),$E183,$F183)="",INDEX(INDIRECT(FV183),$E183,$F183)&gt;=INDEX(INDIRECT(FV183),1,GI$28)),0,(INDEX(INDIRECT(FV183),$E183,$F183))-INDEX(INDIRECT(FV183),1,GI$28))*(10-INDEX(INDIRECT("times"&amp;FT$2),$F183,GI$28))/10</f>
        <v>0</v>
      </c>
      <c r="GJ183" s="63">
        <f ca="1">IF(OR(INDEX(INDIRECT("times"&amp;FT$2),$F183,GJ$28)&gt;10,INDEX(INDIRECT(FV183),$E183,$F183)="",INDEX(INDIRECT(FV183),$E183,$F183)&gt;=INDEX(INDIRECT(FV183),1,GJ$28)),0,(INDEX(INDIRECT(FV183),$E183,$F183))-INDEX(INDIRECT(FV183),1,GJ$28))*(10-INDEX(INDIRECT("times"&amp;FT$2),$F183,GJ$28))/10</f>
        <v>0</v>
      </c>
      <c r="GK183" s="63">
        <f ca="1">IF(OR(INDEX(INDIRECT("times"&amp;FT$2),$F183,GK$28)&gt;10,INDEX(INDIRECT(FV183),$E183,$F183)="",INDEX(INDIRECT(FV183),$E183,$F183)&gt;=INDEX(INDIRECT(FV183),1,GK$28)),0,(INDEX(INDIRECT(FV183),$E183,$F183))-INDEX(INDIRECT(FV183),1,GK$28))*(10-INDEX(INDIRECT("times"&amp;FT$2),$F183,GK$28))/10</f>
        <v>0</v>
      </c>
      <c r="GL183" s="63">
        <f ca="1">IF(OR(INDEX(INDIRECT("times"&amp;FT$2),$F183,GL$28)&gt;10,INDEX(INDIRECT(FV183),$E183,$F183)="",INDEX(INDIRECT(FV183),$E183,$F183)&gt;=INDEX(INDIRECT(FV183),1,GL$28)),0,(INDEX(INDIRECT(FV183),$E183,$F183))-INDEX(INDIRECT(FV183),1,GL$28))*(10-INDEX(INDIRECT("times"&amp;FT$2),$F183,GL$28))/10</f>
        <v>0</v>
      </c>
      <c r="GM183" s="63">
        <f ca="1">IF(OR(INDEX(INDIRECT("times"&amp;FT$2),$F183,GM$28)&gt;10,INDEX(INDIRECT(FV183),$E183,$F183)="",INDEX(INDIRECT(FV183),$E183,$F183)&gt;=INDEX(INDIRECT(FV183),1,GM$28)),0,(INDEX(INDIRECT(FV183),$E183,$F183))-INDEX(INDIRECT(FV183),1,GM$28))*(10-INDEX(INDIRECT("times"&amp;FT$2),$F183,GM$28))/10</f>
        <v>0</v>
      </c>
      <c r="GN183" s="63">
        <f ca="1">IF(OR(INDEX(INDIRECT("times"&amp;FT$2),$F183,GN$28)&gt;10,INDEX(INDIRECT(FV183),$E183,$F183)="",INDEX(INDIRECT(FV183),$E183,$F183)&gt;=INDEX(INDIRECT(FV183),1,GN$28)),0,(INDEX(INDIRECT(FV183),$E183,$F183))-INDEX(INDIRECT(FV183),1,GN$28))*(10-INDEX(INDIRECT("times"&amp;FT$2),$F183,GN$28))/10</f>
        <v>0</v>
      </c>
      <c r="GO183" s="63">
        <f ca="1">IF(OR(INDEX(INDIRECT("times"&amp;FT$2),$F183,GO$28)&gt;10,INDEX(INDIRECT(FV183),$E183,$F183)="",INDEX(INDIRECT(FV183),$E183,$F183)&gt;=INDEX(INDIRECT(FV183),1,GO$28)),0,(INDEX(INDIRECT(FV183),$E183,$F183))-INDEX(INDIRECT(FV183),1,GO$28))*(10-INDEX(INDIRECT("times"&amp;FT$2),$F183,GO$28))/10</f>
        <v>0</v>
      </c>
      <c r="GP183" s="63">
        <f ca="1">IF(OR(INDEX(INDIRECT("times"&amp;FT$2),$F183,GP$28)&gt;10,INDEX(INDIRECT(FV183),$E183,$F183)="",INDEX(INDIRECT(FV183),$E183,$F183)&gt;=INDEX(INDIRECT(FV183),1,GP$28)),0,(INDEX(INDIRECT(FV183),$E183,$F183))-INDEX(INDIRECT(FV183),1,GP$28))*(10-INDEX(INDIRECT("times"&amp;FT$2),$F183,GP$28))/10</f>
        <v>0</v>
      </c>
      <c r="GQ183" s="63">
        <f ca="1">IF(OR(INDEX(INDIRECT("times"&amp;FT$2),$F183,GQ$28)&gt;10,INDEX(INDIRECT(FV183),$E183,$F183)="",INDEX(INDIRECT(FV183),$E183,$F183)&gt;=INDEX(INDIRECT(FV183),1,GQ$28)),0,(INDEX(INDIRECT(FV183),$E183,$F183))-INDEX(INDIRECT(FV183),1,GQ$28))*(10-INDEX(INDIRECT("times"&amp;FT$2),$F183,GQ$28))/10</f>
        <v>0</v>
      </c>
      <c r="GR183" s="63">
        <f ca="1">IF(OR(INDEX(INDIRECT("times"&amp;FT$2),$F183,GR$28)&gt;10,INDEX(INDIRECT(FV183),$E183,$F183)="",INDEX(INDIRECT(FV183),$E183,$F183)&gt;=INDEX(INDIRECT(FV183),1,GR$28)),0,(INDEX(INDIRECT(FV183),$E183,$F183))-INDEX(INDIRECT(FV183),1,GR$28))*(10-INDEX(INDIRECT("times"&amp;FT$2),$F183,GR$28))/10</f>
        <v>0</v>
      </c>
      <c r="GS183" s="64">
        <f ca="1">IF(OR(INDEX(INDIRECT("times"&amp;FT$2),$F183,GS$28)&gt;10,INDEX(INDIRECT(FV183),$E183,$F183)="",INDEX(INDIRECT(FV183),$E183,$F183)&gt;=INDEX(INDIRECT(FV183),1,GS$28)),0,(INDEX(INDIRECT(FV183),$E183,$F183))-INDEX(INDIRECT(FV183),1,GS$28))*(10-INDEX(INDIRECT("times"&amp;FT$2),$F183,GS$28))/10</f>
        <v>0</v>
      </c>
      <c r="GT183" s="201">
        <v>15</v>
      </c>
      <c r="GV183" s="18" t="s">
        <v>224</v>
      </c>
      <c r="GW183" s="122">
        <f>GV131</f>
        <v>1</v>
      </c>
      <c r="GX183" s="122" t="str">
        <f>GV132</f>
        <v>lei65</v>
      </c>
      <c r="GY183" s="210" t="str">
        <f t="shared" si="605"/>
        <v>core1_lei65</v>
      </c>
      <c r="GZ183" s="122">
        <v>5</v>
      </c>
      <c r="HA183" s="33">
        <v>15</v>
      </c>
      <c r="HB183" s="62">
        <f ca="1">IF(OR(INDEX(INDIRECT("times"&amp;GW$2),$F183,HB$28)&gt;10,INDEX(INDIRECT(GY183),$E183,$F183)="",INDEX(INDIRECT(GY183),$E183,$F183)&gt;=INDEX(INDIRECT(GY183),1,HB$28)),0,(INDEX(INDIRECT(GY183),$E183,$F183))-INDEX(INDIRECT(GY183),1,HB$28))*(10-INDEX(INDIRECT("times"&amp;GW$2),$F183,HB$28))/10</f>
        <v>0</v>
      </c>
      <c r="HC183" s="63">
        <f ca="1">IF(OR(INDEX(INDIRECT("times"&amp;GW$2),$F183,HC$28)&gt;10,INDEX(INDIRECT(GY183),$E183,$F183)="",INDEX(INDIRECT(GY183),$E183,$F183)&gt;=INDEX(INDIRECT(GY183),1,HC$28)),0,(INDEX(INDIRECT(GY183),$E183,$F183))-INDEX(INDIRECT(GY183),1,HC$28))*(10-INDEX(INDIRECT("times"&amp;GW$2),$F183,HC$28))/10</f>
        <v>0</v>
      </c>
      <c r="HD183" s="63">
        <f ca="1">IF(OR(INDEX(INDIRECT("times"&amp;GW$2),$F183,HD$28)&gt;10,INDEX(INDIRECT(GY183),$E183,$F183)="",INDEX(INDIRECT(GY183),$E183,$F183)&gt;=INDEX(INDIRECT(GY183),1,HD$28)),0,(INDEX(INDIRECT(GY183),$E183,$F183))-INDEX(INDIRECT(GY183),1,HD$28))*(10-INDEX(INDIRECT("times"&amp;GW$2),$F183,HD$28))/10</f>
        <v>0</v>
      </c>
      <c r="HE183" s="63">
        <f ca="1">IF(OR(INDEX(INDIRECT("times"&amp;GW$2),$F183,HE$28)&gt;10,INDEX(INDIRECT(GY183),$E183,$F183)="",INDEX(INDIRECT(GY183),$E183,$F183)&gt;=INDEX(INDIRECT(GY183),1,HE$28)),0,(INDEX(INDIRECT(GY183),$E183,$F183))-INDEX(INDIRECT(GY183),1,HE$28))*(10-INDEX(INDIRECT("times"&amp;GW$2),$F183,HE$28))/10</f>
        <v>0</v>
      </c>
      <c r="HF183" s="63">
        <f ca="1">IF(OR(INDEX(INDIRECT("times"&amp;GW$2),$F183,HF$28)&gt;10,INDEX(INDIRECT(GY183),$E183,$F183)="",INDEX(INDIRECT(GY183),$E183,$F183)&gt;=INDEX(INDIRECT(GY183),1,HF$28)),0,(INDEX(INDIRECT(GY183),$E183,$F183))-INDEX(INDIRECT(GY183),1,HF$28))*(10-INDEX(INDIRECT("times"&amp;GW$2),$F183,HF$28))/10</f>
        <v>0</v>
      </c>
      <c r="HG183" s="63">
        <f ca="1">IF(OR(INDEX(INDIRECT("times"&amp;GW$2),$F183,HG$28)&gt;10,INDEX(INDIRECT(GY183),$E183,$F183)="",INDEX(INDIRECT(GY183),$E183,$F183)&gt;=INDEX(INDIRECT(GY183),1,HG$28)),0,(INDEX(INDIRECT(GY183),$E183,$F183))-INDEX(INDIRECT(GY183),1,HG$28))*(10-INDEX(INDIRECT("times"&amp;GW$2),$F183,HG$28))/10</f>
        <v>0</v>
      </c>
      <c r="HH183" s="63">
        <f ca="1">IF(OR(INDEX(INDIRECT("times"&amp;GW$2),$F183,HH$28)&gt;10,INDEX(INDIRECT(GY183),$E183,$F183)="",INDEX(INDIRECT(GY183),$E183,$F183)&gt;=INDEX(INDIRECT(GY183),1,HH$28)),0,(INDEX(INDIRECT(GY183),$E183,$F183))-INDEX(INDIRECT(GY183),1,HH$28))*(10-INDEX(INDIRECT("times"&amp;GW$2),$F183,HH$28))/10</f>
        <v>0</v>
      </c>
      <c r="HI183" s="63">
        <f ca="1">IF(OR(INDEX(INDIRECT("times"&amp;GW$2),$F183,HI$28)&gt;10,INDEX(INDIRECT(GY183),$E183,$F183)="",INDEX(INDIRECT(GY183),$E183,$F183)&gt;=INDEX(INDIRECT(GY183),1,HI$28)),0,(INDEX(INDIRECT(GY183),$E183,$F183))-INDEX(INDIRECT(GY183),1,HI$28))*(10-INDEX(INDIRECT("times"&amp;GW$2),$F183,HI$28))/10</f>
        <v>0</v>
      </c>
      <c r="HJ183" s="63">
        <f ca="1">IF(OR(INDEX(INDIRECT("times"&amp;GW$2),$F183,HJ$28)&gt;10,INDEX(INDIRECT(GY183),$E183,$F183)="",INDEX(INDIRECT(GY183),$E183,$F183)&gt;=INDEX(INDIRECT(GY183),1,HJ$28)),0,(INDEX(INDIRECT(GY183),$E183,$F183))-INDEX(INDIRECT(GY183),1,HJ$28))*(10-INDEX(INDIRECT("times"&amp;GW$2),$F183,HJ$28))/10</f>
        <v>0</v>
      </c>
      <c r="HK183" s="63">
        <f ca="1">IF(OR(INDEX(INDIRECT("times"&amp;GW$2),$F183,HK$28)&gt;10,INDEX(INDIRECT(GY183),$E183,$F183)="",INDEX(INDIRECT(GY183),$E183,$F183)&gt;=INDEX(INDIRECT(GY183),1,HK$28)),0,(INDEX(INDIRECT(GY183),$E183,$F183))-INDEX(INDIRECT(GY183),1,HK$28))*(10-INDEX(INDIRECT("times"&amp;GW$2),$F183,HK$28))/10</f>
        <v>0</v>
      </c>
      <c r="HL183" s="63">
        <f ca="1">IF(OR(INDEX(INDIRECT("times"&amp;GW$2),$F183,HL$28)&gt;10,INDEX(INDIRECT(GY183),$E183,$F183)="",INDEX(INDIRECT(GY183),$E183,$F183)&gt;=INDEX(INDIRECT(GY183),1,HL$28)),0,(INDEX(INDIRECT(GY183),$E183,$F183))-INDEX(INDIRECT(GY183),1,HL$28))*(10-INDEX(INDIRECT("times"&amp;GW$2),$F183,HL$28))/10</f>
        <v>0</v>
      </c>
      <c r="HM183" s="63">
        <f ca="1">IF(OR(INDEX(INDIRECT("times"&amp;GW$2),$F183,HM$28)&gt;10,INDEX(INDIRECT(GY183),$E183,$F183)="",INDEX(INDIRECT(GY183),$E183,$F183)&gt;=INDEX(INDIRECT(GY183),1,HM$28)),0,(INDEX(INDIRECT(GY183),$E183,$F183))-INDEX(INDIRECT(GY183),1,HM$28))*(10-INDEX(INDIRECT("times"&amp;GW$2),$F183,HM$28))/10</f>
        <v>0</v>
      </c>
      <c r="HN183" s="63">
        <f ca="1">IF(OR(INDEX(INDIRECT("times"&amp;GW$2),$F183,HN$28)&gt;10,INDEX(INDIRECT(GY183),$E183,$F183)="",INDEX(INDIRECT(GY183),$E183,$F183)&gt;=INDEX(INDIRECT(GY183),1,HN$28)),0,(INDEX(INDIRECT(GY183),$E183,$F183))-INDEX(INDIRECT(GY183),1,HN$28))*(10-INDEX(INDIRECT("times"&amp;GW$2),$F183,HN$28))/10</f>
        <v>0</v>
      </c>
      <c r="HO183" s="63">
        <f ca="1">IF(OR(INDEX(INDIRECT("times"&amp;GW$2),$F183,HO$28)&gt;10,INDEX(INDIRECT(GY183),$E183,$F183)="",INDEX(INDIRECT(GY183),$E183,$F183)&gt;=INDEX(INDIRECT(GY183),1,HO$28)),0,(INDEX(INDIRECT(GY183),$E183,$F183))-INDEX(INDIRECT(GY183),1,HO$28))*(10-INDEX(INDIRECT("times"&amp;GW$2),$F183,HO$28))/10</f>
        <v>0</v>
      </c>
      <c r="HP183" s="63">
        <f ca="1">IF(OR(INDEX(INDIRECT("times"&amp;GW$2),$F183,HP$28)&gt;10,INDEX(INDIRECT(GY183),$E183,$F183)="",INDEX(INDIRECT(GY183),$E183,$F183)&gt;=INDEX(INDIRECT(GY183),1,HP$28)),0,(INDEX(INDIRECT(GY183),$E183,$F183))-INDEX(INDIRECT(GY183),1,HP$28))*(10-INDEX(INDIRECT("times"&amp;GW$2),$F183,HP$28))/10</f>
        <v>0</v>
      </c>
      <c r="HQ183" s="63">
        <f ca="1">IF(OR(INDEX(INDIRECT("times"&amp;GW$2),$F183,HQ$28)&gt;10,INDEX(INDIRECT(GY183),$E183,$F183)="",INDEX(INDIRECT(GY183),$E183,$F183)&gt;=INDEX(INDIRECT(GY183),1,HQ$28)),0,(INDEX(INDIRECT(GY183),$E183,$F183))-INDEX(INDIRECT(GY183),1,HQ$28))*(10-INDEX(INDIRECT("times"&amp;GW$2),$F183,HQ$28))/10</f>
        <v>0</v>
      </c>
      <c r="HR183" s="63">
        <f ca="1">IF(OR(INDEX(INDIRECT("times"&amp;GW$2),$F183,HR$28)&gt;10,INDEX(INDIRECT(GY183),$E183,$F183)="",INDEX(INDIRECT(GY183),$E183,$F183)&gt;=INDEX(INDIRECT(GY183),1,HR$28)),0,(INDEX(INDIRECT(GY183),$E183,$F183))-INDEX(INDIRECT(GY183),1,HR$28))*(10-INDEX(INDIRECT("times"&amp;GW$2),$F183,HR$28))/10</f>
        <v>0</v>
      </c>
      <c r="HS183" s="63">
        <f ca="1">IF(OR(INDEX(INDIRECT("times"&amp;GW$2),$F183,HS$28)&gt;10,INDEX(INDIRECT(GY183),$E183,$F183)="",INDEX(INDIRECT(GY183),$E183,$F183)&gt;=INDEX(INDIRECT(GY183),1,HS$28)),0,(INDEX(INDIRECT(GY183),$E183,$F183))-INDEX(INDIRECT(GY183),1,HS$28))*(10-INDEX(INDIRECT("times"&amp;GW$2),$F183,HS$28))/10</f>
        <v>0</v>
      </c>
      <c r="HT183" s="63">
        <f ca="1">IF(OR(INDEX(INDIRECT("times"&amp;GW$2),$F183,HT$28)&gt;10,INDEX(INDIRECT(GY183),$E183,$F183)="",INDEX(INDIRECT(GY183),$E183,$F183)&gt;=INDEX(INDIRECT(GY183),1,HT$28)),0,(INDEX(INDIRECT(GY183),$E183,$F183))-INDEX(INDIRECT(GY183),1,HT$28))*(10-INDEX(INDIRECT("times"&amp;GW$2),$F183,HT$28))/10</f>
        <v>0</v>
      </c>
      <c r="HU183" s="63">
        <f ca="1">IF(OR(INDEX(INDIRECT("times"&amp;GW$2),$F183,HU$28)&gt;10,INDEX(INDIRECT(GY183),$E183,$F183)="",INDEX(INDIRECT(GY183),$E183,$F183)&gt;=INDEX(INDIRECT(GY183),1,HU$28)),0,(INDEX(INDIRECT(GY183),$E183,$F183))-INDEX(INDIRECT(GY183),1,HU$28))*(10-INDEX(INDIRECT("times"&amp;GW$2),$F183,HU$28))/10</f>
        <v>0</v>
      </c>
      <c r="HV183" s="64">
        <f ca="1">IF(OR(INDEX(INDIRECT("times"&amp;GW$2),$F183,HV$28)&gt;10,INDEX(INDIRECT(GY183),$E183,$F183)="",INDEX(INDIRECT(GY183),$E183,$F183)&gt;=INDEX(INDIRECT(GY183),1,HV$28)),0,(INDEX(INDIRECT(GY183),$E183,$F183))-INDEX(INDIRECT(GY183),1,HV$28))*(10-INDEX(INDIRECT("times"&amp;GW$2),$F183,HV$28))/10</f>
        <v>0</v>
      </c>
      <c r="HW183" s="201">
        <v>15</v>
      </c>
    </row>
    <row r="184" spans="1:231" ht="15">
      <c r="A184" s="18" t="s">
        <v>225</v>
      </c>
      <c r="B184" s="122">
        <f>A131</f>
        <v>1</v>
      </c>
      <c r="C184" s="122" t="str">
        <f>A132</f>
        <v>work1834</v>
      </c>
      <c r="D184" s="210" t="str">
        <f t="shared" si="598"/>
        <v>core1_work1834</v>
      </c>
      <c r="E184" s="122">
        <v>5</v>
      </c>
      <c r="F184" s="33">
        <v>16</v>
      </c>
      <c r="G184" s="62">
        <f ca="1">IF(OR(INDEX(INDIRECT("times"&amp;B$2),$F184,G$28)&gt;10,INDEX(INDIRECT(D184),$E184,$F184)="",INDEX(INDIRECT(D184),$E184,$F184)&gt;=INDEX(INDIRECT(D184),1,G$28)),0,(INDEX(INDIRECT(D184),$E184,$F184))-INDEX(INDIRECT(D184),1,G$28))*(10-INDEX(INDIRECT("times"&amp;B$2),$F184,G$28))/10</f>
        <v>0</v>
      </c>
      <c r="H184" s="63">
        <f ca="1">IF(OR(INDEX(INDIRECT("times"&amp;B$2),$F184,H$28)&gt;10,INDEX(INDIRECT(D184),$E184,$F184)="",INDEX(INDIRECT(D184),$E184,$F184)&gt;=INDEX(INDIRECT(D184),1,H$28)),0,(INDEX(INDIRECT(D184),$E184,$F184))-INDEX(INDIRECT(D184),1,H$28))*(10-INDEX(INDIRECT("times"&amp;B$2),$F184,H$28))/10</f>
        <v>0</v>
      </c>
      <c r="I184" s="63">
        <f ca="1">IF(OR(INDEX(INDIRECT("times"&amp;B$2),$F184,I$28)&gt;10,INDEX(INDIRECT(D184),$E184,$F184)="",INDEX(INDIRECT(D184),$E184,$F184)&gt;=INDEX(INDIRECT(D184),1,I$28)),0,(INDEX(INDIRECT(D184),$E184,$F184))-INDEX(INDIRECT(D184),1,I$28))*(10-INDEX(INDIRECT("times"&amp;B$2),$F184,I$28))/10</f>
        <v>0</v>
      </c>
      <c r="J184" s="63">
        <f ca="1">IF(OR(INDEX(INDIRECT("times"&amp;B$2),$F184,J$28)&gt;10,INDEX(INDIRECT(D184),$E184,$F184)="",INDEX(INDIRECT(D184),$E184,$F184)&gt;=INDEX(INDIRECT(D184),1,J$28)),0,(INDEX(INDIRECT(D184),$E184,$F184))-INDEX(INDIRECT(D184),1,J$28))*(10-INDEX(INDIRECT("times"&amp;B$2),$F184,J$28))/10</f>
        <v>0</v>
      </c>
      <c r="K184" s="63">
        <f ca="1">IF(OR(INDEX(INDIRECT("times"&amp;B$2),$F184,K$28)&gt;10,INDEX(INDIRECT(D184),$E184,$F184)="",INDEX(INDIRECT(D184),$E184,$F184)&gt;=INDEX(INDIRECT(D184),1,K$28)),0,(INDEX(INDIRECT(D184),$E184,$F184))-INDEX(INDIRECT(D184),1,K$28))*(10-INDEX(INDIRECT("times"&amp;B$2),$F184,K$28))/10</f>
        <v>0</v>
      </c>
      <c r="L184" s="63">
        <f ca="1">IF(OR(INDEX(INDIRECT("times"&amp;B$2),$F184,L$28)&gt;10,INDEX(INDIRECT(D184),$E184,$F184)="",INDEX(INDIRECT(D184),$E184,$F184)&gt;=INDEX(INDIRECT(D184),1,L$28)),0,(INDEX(INDIRECT(D184),$E184,$F184))-INDEX(INDIRECT(D184),1,L$28))*(10-INDEX(INDIRECT("times"&amp;B$2),$F184,L$28))/10</f>
        <v>0</v>
      </c>
      <c r="M184" s="63">
        <f ca="1">IF(OR(INDEX(INDIRECT("times"&amp;B$2),$F184,M$28)&gt;10,INDEX(INDIRECT(D184),$E184,$F184)="",INDEX(INDIRECT(D184),$E184,$F184)&gt;=INDEX(INDIRECT(D184),1,M$28)),0,(INDEX(INDIRECT(D184),$E184,$F184))-INDEX(INDIRECT(D184),1,M$28))*(10-INDEX(INDIRECT("times"&amp;B$2),$F184,M$28))/10</f>
        <v>0</v>
      </c>
      <c r="N184" s="63">
        <f ca="1">IF(OR(INDEX(INDIRECT("times"&amp;B$2),$F184,N$28)&gt;10,INDEX(INDIRECT(D184),$E184,$F184)="",INDEX(INDIRECT(D184),$E184,$F184)&gt;=INDEX(INDIRECT(D184),1,N$28)),0,(INDEX(INDIRECT(D184),$E184,$F184))-INDEX(INDIRECT(D184),1,N$28))*(10-INDEX(INDIRECT("times"&amp;B$2),$F184,N$28))/10</f>
        <v>0</v>
      </c>
      <c r="O184" s="63">
        <f ca="1">IF(OR(INDEX(INDIRECT("times"&amp;B$2),$F184,O$28)&gt;10,INDEX(INDIRECT(D184),$E184,$F184)="",INDEX(INDIRECT(D184),$E184,$F184)&gt;=INDEX(INDIRECT(D184),1,O$28)),0,(INDEX(INDIRECT(D184),$E184,$F184))-INDEX(INDIRECT(D184),1,O$28))*(10-INDEX(INDIRECT("times"&amp;B$2),$F184,O$28))/10</f>
        <v>0</v>
      </c>
      <c r="P184" s="63">
        <f ca="1">IF(OR(INDEX(INDIRECT("times"&amp;B$2),$F184,P$28)&gt;10,INDEX(INDIRECT(D184),$E184,$F184)="",INDEX(INDIRECT(D184),$E184,$F184)&gt;=INDEX(INDIRECT(D184),1,P$28)),0,(INDEX(INDIRECT(D184),$E184,$F184))-INDEX(INDIRECT(D184),1,P$28))*(10-INDEX(INDIRECT("times"&amp;B$2),$F184,P$28))/10</f>
        <v>0</v>
      </c>
      <c r="Q184" s="63">
        <f ca="1">IF(OR(INDEX(INDIRECT("times"&amp;B$2),$F184,Q$28)&gt;10,INDEX(INDIRECT(D184),$E184,$F184)="",INDEX(INDIRECT(D184),$E184,$F184)&gt;=INDEX(INDIRECT(D184),1,Q$28)),0,(INDEX(INDIRECT(D184),$E184,$F184))-INDEX(INDIRECT(D184),1,Q$28))*(10-INDEX(INDIRECT("times"&amp;B$2),$F184,Q$28))/10</f>
        <v>0</v>
      </c>
      <c r="R184" s="63">
        <f ca="1">IF(OR(INDEX(INDIRECT("times"&amp;B$2),$F184,R$28)&gt;10,INDEX(INDIRECT(D184),$E184,$F184)="",INDEX(INDIRECT(D184),$E184,$F184)&gt;=INDEX(INDIRECT(D184),1,R$28)),0,(INDEX(INDIRECT(D184),$E184,$F184))-INDEX(INDIRECT(D184),1,R$28))*(10-INDEX(INDIRECT("times"&amp;B$2),$F184,R$28))/10</f>
        <v>0</v>
      </c>
      <c r="S184" s="63">
        <f ca="1">IF(OR(INDEX(INDIRECT("times"&amp;B$2),$F184,S$28)&gt;10,INDEX(INDIRECT(D184),$E184,$F184)="",INDEX(INDIRECT(D184),$E184,$F184)&gt;=INDEX(INDIRECT(D184),1,S$28)),0,(INDEX(INDIRECT(D184),$E184,$F184))-INDEX(INDIRECT(D184),1,S$28))*(10-INDEX(INDIRECT("times"&amp;B$2),$F184,S$28))/10</f>
        <v>0</v>
      </c>
      <c r="T184" s="63">
        <f ca="1">IF(OR(INDEX(INDIRECT("times"&amp;B$2),$F184,T$28)&gt;10,INDEX(INDIRECT(D184),$E184,$F184)="",INDEX(INDIRECT(D184),$E184,$F184)&gt;=INDEX(INDIRECT(D184),1,T$28)),0,(INDEX(INDIRECT(D184),$E184,$F184))-INDEX(INDIRECT(D184),1,T$28))*(10-INDEX(INDIRECT("times"&amp;B$2),$F184,T$28))/10</f>
        <v>0</v>
      </c>
      <c r="U184" s="63">
        <f ca="1">IF(OR(INDEX(INDIRECT("times"&amp;B$2),$F184,U$28)&gt;10,INDEX(INDIRECT(D184),$E184,$F184)="",INDEX(INDIRECT(D184),$E184,$F184)&gt;=INDEX(INDIRECT(D184),1,U$28)),0,(INDEX(INDIRECT(D184),$E184,$F184))-INDEX(INDIRECT(D184),1,U$28))*(10-INDEX(INDIRECT("times"&amp;B$2),$F184,U$28))/10</f>
        <v>0</v>
      </c>
      <c r="V184" s="63">
        <f ca="1">IF(OR(INDEX(INDIRECT("times"&amp;B$2),$F184,V$28)&gt;10,INDEX(INDIRECT(D184),$E184,$F184)="",INDEX(INDIRECT(D184),$E184,$F184)&gt;=INDEX(INDIRECT(D184),1,V$28)),0,(INDEX(INDIRECT(D184),$E184,$F184))-INDEX(INDIRECT(D184),1,V$28))*(10-INDEX(INDIRECT("times"&amp;B$2),$F184,V$28))/10</f>
        <v>0</v>
      </c>
      <c r="W184" s="63">
        <f ca="1">IF(OR(INDEX(INDIRECT("times"&amp;B$2),$F184,W$28)&gt;10,INDEX(INDIRECT(D184),$E184,$F184)="",INDEX(INDIRECT(D184),$E184,$F184)&gt;=INDEX(INDIRECT(D184),1,W$28)),0,(INDEX(INDIRECT(D184),$E184,$F184))-INDEX(INDIRECT(D184),1,W$28))*(10-INDEX(INDIRECT("times"&amp;B$2),$F184,W$28))/10</f>
        <v>0</v>
      </c>
      <c r="X184" s="63">
        <f ca="1">IF(OR(INDEX(INDIRECT("times"&amp;B$2),$F184,X$28)&gt;10,INDEX(INDIRECT(D184),$E184,$F184)="",INDEX(INDIRECT(D184),$E184,$F184)&gt;=INDEX(INDIRECT(D184),1,X$28)),0,(INDEX(INDIRECT(D184),$E184,$F184))-INDEX(INDIRECT(D184),1,X$28))*(10-INDEX(INDIRECT("times"&amp;B$2),$F184,X$28))/10</f>
        <v>0</v>
      </c>
      <c r="Y184" s="63">
        <f ca="1">IF(OR(INDEX(INDIRECT("times"&amp;B$2),$F184,Y$28)&gt;10,INDEX(INDIRECT(D184),$E184,$F184)="",INDEX(INDIRECT(D184),$E184,$F184)&gt;=INDEX(INDIRECT(D184),1,Y$28)),0,(INDEX(INDIRECT(D184),$E184,$F184))-INDEX(INDIRECT(D184),1,Y$28))*(10-INDEX(INDIRECT("times"&amp;B$2),$F184,Y$28))/10</f>
        <v>0</v>
      </c>
      <c r="Z184" s="63">
        <f ca="1">IF(OR(INDEX(INDIRECT("times"&amp;B$2),$F184,Z$28)&gt;10,INDEX(INDIRECT(D184),$E184,$F184)="",INDEX(INDIRECT(D184),$E184,$F184)&gt;=INDEX(INDIRECT(D184),1,Z$28)),0,(INDEX(INDIRECT(D184),$E184,$F184))-INDEX(INDIRECT(D184),1,Z$28))*(10-INDEX(INDIRECT("times"&amp;B$2),$F184,Z$28))/10</f>
        <v>0</v>
      </c>
      <c r="AA184" s="64">
        <f ca="1">IF(OR(INDEX(INDIRECT("times"&amp;B$2),$F184,AA$28)&gt;10,INDEX(INDIRECT(D184),$E184,$F184)="",INDEX(INDIRECT(D184),$E184,$F184)&gt;=INDEX(INDIRECT(D184),1,AA$28)),0,(INDEX(INDIRECT(D184),$E184,$F184))-INDEX(INDIRECT(D184),1,AA$28))*(10-INDEX(INDIRECT("times"&amp;B$2),$F184,AA$28))/10</f>
        <v>0</v>
      </c>
      <c r="AB184" s="201">
        <v>16</v>
      </c>
      <c r="AD184" s="18" t="s">
        <v>225</v>
      </c>
      <c r="AE184" s="122">
        <f>AD131</f>
        <v>1</v>
      </c>
      <c r="AF184" s="122" t="str">
        <f>AD132</f>
        <v>shop1834</v>
      </c>
      <c r="AG184" s="210" t="str">
        <f t="shared" si="599"/>
        <v>core1_shop1834</v>
      </c>
      <c r="AH184" s="122">
        <v>5</v>
      </c>
      <c r="AI184" s="33">
        <v>16</v>
      </c>
      <c r="AJ184" s="62">
        <f ca="1">IF(OR(INDEX(INDIRECT("times"&amp;AE$2),$F184,AJ$28)&gt;10,INDEX(INDIRECT(AG184),$E184,$F184)="",INDEX(INDIRECT(AG184),$E184,$F184)&gt;=INDEX(INDIRECT(AG184),1,AJ$28)),0,(INDEX(INDIRECT(AG184),$E184,$F184))-INDEX(INDIRECT(AG184),1,AJ$28))*(10-INDEX(INDIRECT("times"&amp;AE$2),$F184,AJ$28))/10</f>
        <v>0</v>
      </c>
      <c r="AK184" s="63">
        <f ca="1">IF(OR(INDEX(INDIRECT("times"&amp;AE$2),$F184,AK$28)&gt;10,INDEX(INDIRECT(AG184),$E184,$F184)="",INDEX(INDIRECT(AG184),$E184,$F184)&gt;=INDEX(INDIRECT(AG184),1,AK$28)),0,(INDEX(INDIRECT(AG184),$E184,$F184))-INDEX(INDIRECT(AG184),1,AK$28))*(10-INDEX(INDIRECT("times"&amp;AE$2),$F184,AK$28))/10</f>
        <v>0</v>
      </c>
      <c r="AL184" s="63">
        <f ca="1">IF(OR(INDEX(INDIRECT("times"&amp;AE$2),$F184,AL$28)&gt;10,INDEX(INDIRECT(AG184),$E184,$F184)="",INDEX(INDIRECT(AG184),$E184,$F184)&gt;=INDEX(INDIRECT(AG184),1,AL$28)),0,(INDEX(INDIRECT(AG184),$E184,$F184))-INDEX(INDIRECT(AG184),1,AL$28))*(10-INDEX(INDIRECT("times"&amp;AE$2),$F184,AL$28))/10</f>
        <v>0</v>
      </c>
      <c r="AM184" s="63">
        <f ca="1">IF(OR(INDEX(INDIRECT("times"&amp;AE$2),$F184,AM$28)&gt;10,INDEX(INDIRECT(AG184),$E184,$F184)="",INDEX(INDIRECT(AG184),$E184,$F184)&gt;=INDEX(INDIRECT(AG184),1,AM$28)),0,(INDEX(INDIRECT(AG184),$E184,$F184))-INDEX(INDIRECT(AG184),1,AM$28))*(10-INDEX(INDIRECT("times"&amp;AE$2),$F184,AM$28))/10</f>
        <v>0</v>
      </c>
      <c r="AN184" s="63">
        <f ca="1">IF(OR(INDEX(INDIRECT("times"&amp;AE$2),$F184,AN$28)&gt;10,INDEX(INDIRECT(AG184),$E184,$F184)="",INDEX(INDIRECT(AG184),$E184,$F184)&gt;=INDEX(INDIRECT(AG184),1,AN$28)),0,(INDEX(INDIRECT(AG184),$E184,$F184))-INDEX(INDIRECT(AG184),1,AN$28))*(10-INDEX(INDIRECT("times"&amp;AE$2),$F184,AN$28))/10</f>
        <v>0</v>
      </c>
      <c r="AO184" s="63">
        <f ca="1">IF(OR(INDEX(INDIRECT("times"&amp;AE$2),$F184,AO$28)&gt;10,INDEX(INDIRECT(AG184),$E184,$F184)="",INDEX(INDIRECT(AG184),$E184,$F184)&gt;=INDEX(INDIRECT(AG184),1,AO$28)),0,(INDEX(INDIRECT(AG184),$E184,$F184))-INDEX(INDIRECT(AG184),1,AO$28))*(10-INDEX(INDIRECT("times"&amp;AE$2),$F184,AO$28))/10</f>
        <v>0</v>
      </c>
      <c r="AP184" s="63">
        <f ca="1">IF(OR(INDEX(INDIRECT("times"&amp;AE$2),$F184,AP$28)&gt;10,INDEX(INDIRECT(AG184),$E184,$F184)="",INDEX(INDIRECT(AG184),$E184,$F184)&gt;=INDEX(INDIRECT(AG184),1,AP$28)),0,(INDEX(INDIRECT(AG184),$E184,$F184))-INDEX(INDIRECT(AG184),1,AP$28))*(10-INDEX(INDIRECT("times"&amp;AE$2),$F184,AP$28))/10</f>
        <v>0</v>
      </c>
      <c r="AQ184" s="63">
        <f ca="1">IF(OR(INDEX(INDIRECT("times"&amp;AE$2),$F184,AQ$28)&gt;10,INDEX(INDIRECT(AG184),$E184,$F184)="",INDEX(INDIRECT(AG184),$E184,$F184)&gt;=INDEX(INDIRECT(AG184),1,AQ$28)),0,(INDEX(INDIRECT(AG184),$E184,$F184))-INDEX(INDIRECT(AG184),1,AQ$28))*(10-INDEX(INDIRECT("times"&amp;AE$2),$F184,AQ$28))/10</f>
        <v>0</v>
      </c>
      <c r="AR184" s="63">
        <f ca="1">IF(OR(INDEX(INDIRECT("times"&amp;AE$2),$F184,AR$28)&gt;10,INDEX(INDIRECT(AG184),$E184,$F184)="",INDEX(INDIRECT(AG184),$E184,$F184)&gt;=INDEX(INDIRECT(AG184),1,AR$28)),0,(INDEX(INDIRECT(AG184),$E184,$F184))-INDEX(INDIRECT(AG184),1,AR$28))*(10-INDEX(INDIRECT("times"&amp;AE$2),$F184,AR$28))/10</f>
        <v>0</v>
      </c>
      <c r="AS184" s="63">
        <f ca="1">IF(OR(INDEX(INDIRECT("times"&amp;AE$2),$F184,AS$28)&gt;10,INDEX(INDIRECT(AG184),$E184,$F184)="",INDEX(INDIRECT(AG184),$E184,$F184)&gt;=INDEX(INDIRECT(AG184),1,AS$28)),0,(INDEX(INDIRECT(AG184),$E184,$F184))-INDEX(INDIRECT(AG184),1,AS$28))*(10-INDEX(INDIRECT("times"&amp;AE$2),$F184,AS$28))/10</f>
        <v>0</v>
      </c>
      <c r="AT184" s="63">
        <f ca="1">IF(OR(INDEX(INDIRECT("times"&amp;AE$2),$F184,AT$28)&gt;10,INDEX(INDIRECT(AG184),$E184,$F184)="",INDEX(INDIRECT(AG184),$E184,$F184)&gt;=INDEX(INDIRECT(AG184),1,AT$28)),0,(INDEX(INDIRECT(AG184),$E184,$F184))-INDEX(INDIRECT(AG184),1,AT$28))*(10-INDEX(INDIRECT("times"&amp;AE$2),$F184,AT$28))/10</f>
        <v>0</v>
      </c>
      <c r="AU184" s="63">
        <f ca="1">IF(OR(INDEX(INDIRECT("times"&amp;AE$2),$F184,AU$28)&gt;10,INDEX(INDIRECT(AG184),$E184,$F184)="",INDEX(INDIRECT(AG184),$E184,$F184)&gt;=INDEX(INDIRECT(AG184),1,AU$28)),0,(INDEX(INDIRECT(AG184),$E184,$F184))-INDEX(INDIRECT(AG184),1,AU$28))*(10-INDEX(INDIRECT("times"&amp;AE$2),$F184,AU$28))/10</f>
        <v>0</v>
      </c>
      <c r="AV184" s="63">
        <f ca="1">IF(OR(INDEX(INDIRECT("times"&amp;AE$2),$F184,AV$28)&gt;10,INDEX(INDIRECT(AG184),$E184,$F184)="",INDEX(INDIRECT(AG184),$E184,$F184)&gt;=INDEX(INDIRECT(AG184),1,AV$28)),0,(INDEX(INDIRECT(AG184),$E184,$F184))-INDEX(INDIRECT(AG184),1,AV$28))*(10-INDEX(INDIRECT("times"&amp;AE$2),$F184,AV$28))/10</f>
        <v>0</v>
      </c>
      <c r="AW184" s="63">
        <f ca="1">IF(OR(INDEX(INDIRECT("times"&amp;AE$2),$F184,AW$28)&gt;10,INDEX(INDIRECT(AG184),$E184,$F184)="",INDEX(INDIRECT(AG184),$E184,$F184)&gt;=INDEX(INDIRECT(AG184),1,AW$28)),0,(INDEX(INDIRECT(AG184),$E184,$F184))-INDEX(INDIRECT(AG184),1,AW$28))*(10-INDEX(INDIRECT("times"&amp;AE$2),$F184,AW$28))/10</f>
        <v>0</v>
      </c>
      <c r="AX184" s="63">
        <f ca="1">IF(OR(INDEX(INDIRECT("times"&amp;AE$2),$F184,AX$28)&gt;10,INDEX(INDIRECT(AG184),$E184,$F184)="",INDEX(INDIRECT(AG184),$E184,$F184)&gt;=INDEX(INDIRECT(AG184),1,AX$28)),0,(INDEX(INDIRECT(AG184),$E184,$F184))-INDEX(INDIRECT(AG184),1,AX$28))*(10-INDEX(INDIRECT("times"&amp;AE$2),$F184,AX$28))/10</f>
        <v>0</v>
      </c>
      <c r="AY184" s="63">
        <f ca="1">IF(OR(INDEX(INDIRECT("times"&amp;AE$2),$F184,AY$28)&gt;10,INDEX(INDIRECT(AG184),$E184,$F184)="",INDEX(INDIRECT(AG184),$E184,$F184)&gt;=INDEX(INDIRECT(AG184),1,AY$28)),0,(INDEX(INDIRECT(AG184),$E184,$F184))-INDEX(INDIRECT(AG184),1,AY$28))*(10-INDEX(INDIRECT("times"&amp;AE$2),$F184,AY$28))/10</f>
        <v>0</v>
      </c>
      <c r="AZ184" s="63">
        <f ca="1">IF(OR(INDEX(INDIRECT("times"&amp;AE$2),$F184,AZ$28)&gt;10,INDEX(INDIRECT(AG184),$E184,$F184)="",INDEX(INDIRECT(AG184),$E184,$F184)&gt;=INDEX(INDIRECT(AG184),1,AZ$28)),0,(INDEX(INDIRECT(AG184),$E184,$F184))-INDEX(INDIRECT(AG184),1,AZ$28))*(10-INDEX(INDIRECT("times"&amp;AE$2),$F184,AZ$28))/10</f>
        <v>0</v>
      </c>
      <c r="BA184" s="63">
        <f ca="1">IF(OR(INDEX(INDIRECT("times"&amp;AE$2),$F184,BA$28)&gt;10,INDEX(INDIRECT(AG184),$E184,$F184)="",INDEX(INDIRECT(AG184),$E184,$F184)&gt;=INDEX(INDIRECT(AG184),1,BA$28)),0,(INDEX(INDIRECT(AG184),$E184,$F184))-INDEX(INDIRECT(AG184),1,BA$28))*(10-INDEX(INDIRECT("times"&amp;AE$2),$F184,BA$28))/10</f>
        <v>0</v>
      </c>
      <c r="BB184" s="63">
        <f ca="1">IF(OR(INDEX(INDIRECT("times"&amp;AE$2),$F184,BB$28)&gt;10,INDEX(INDIRECT(AG184),$E184,$F184)="",INDEX(INDIRECT(AG184),$E184,$F184)&gt;=INDEX(INDIRECT(AG184),1,BB$28)),0,(INDEX(INDIRECT(AG184),$E184,$F184))-INDEX(INDIRECT(AG184),1,BB$28))*(10-INDEX(INDIRECT("times"&amp;AE$2),$F184,BB$28))/10</f>
        <v>0</v>
      </c>
      <c r="BC184" s="63">
        <f ca="1">IF(OR(INDEX(INDIRECT("times"&amp;AE$2),$F184,BC$28)&gt;10,INDEX(INDIRECT(AG184),$E184,$F184)="",INDEX(INDIRECT(AG184),$E184,$F184)&gt;=INDEX(INDIRECT(AG184),1,BC$28)),0,(INDEX(INDIRECT(AG184),$E184,$F184))-INDEX(INDIRECT(AG184),1,BC$28))*(10-INDEX(INDIRECT("times"&amp;AE$2),$F184,BC$28))/10</f>
        <v>0</v>
      </c>
      <c r="BD184" s="64">
        <f ca="1">IF(OR(INDEX(INDIRECT("times"&amp;AE$2),$F184,BD$28)&gt;10,INDEX(INDIRECT(AG184),$E184,$F184)="",INDEX(INDIRECT(AG184),$E184,$F184)&gt;=INDEX(INDIRECT(AG184),1,BD$28)),0,(INDEX(INDIRECT(AG184),$E184,$F184))-INDEX(INDIRECT(AG184),1,BD$28))*(10-INDEX(INDIRECT("times"&amp;AE$2),$F184,BD$28))/10</f>
        <v>0</v>
      </c>
      <c r="BE184" s="201">
        <v>16</v>
      </c>
      <c r="BG184" s="18" t="s">
        <v>225</v>
      </c>
      <c r="BH184" s="122">
        <f>BG131</f>
        <v>1</v>
      </c>
      <c r="BI184" s="122" t="str">
        <f>BG132</f>
        <v>lei1834</v>
      </c>
      <c r="BJ184" s="210" t="str">
        <f t="shared" si="600"/>
        <v>core1_lei1834</v>
      </c>
      <c r="BK184" s="122">
        <v>5</v>
      </c>
      <c r="BL184" s="33">
        <v>16</v>
      </c>
      <c r="BM184" s="62">
        <f ca="1">IF(OR(INDEX(INDIRECT("times"&amp;BH$2),$F184,BM$28)&gt;10,INDEX(INDIRECT(BJ184),$E184,$F184)="",INDEX(INDIRECT(BJ184),$E184,$F184)&gt;=INDEX(INDIRECT(BJ184),1,BM$28)),0,(INDEX(INDIRECT(BJ184),$E184,$F184))-INDEX(INDIRECT(BJ184),1,BM$28))*(10-INDEX(INDIRECT("times"&amp;BH$2),$F184,BM$28))/10</f>
        <v>0</v>
      </c>
      <c r="BN184" s="63">
        <f ca="1">IF(OR(INDEX(INDIRECT("times"&amp;BH$2),$F184,BN$28)&gt;10,INDEX(INDIRECT(BJ184),$E184,$F184)="",INDEX(INDIRECT(BJ184),$E184,$F184)&gt;=INDEX(INDIRECT(BJ184),1,BN$28)),0,(INDEX(INDIRECT(BJ184),$E184,$F184))-INDEX(INDIRECT(BJ184),1,BN$28))*(10-INDEX(INDIRECT("times"&amp;BH$2),$F184,BN$28))/10</f>
        <v>0</v>
      </c>
      <c r="BO184" s="63">
        <f ca="1">IF(OR(INDEX(INDIRECT("times"&amp;BH$2),$F184,BO$28)&gt;10,INDEX(INDIRECT(BJ184),$E184,$F184)="",INDEX(INDIRECT(BJ184),$E184,$F184)&gt;=INDEX(INDIRECT(BJ184),1,BO$28)),0,(INDEX(INDIRECT(BJ184),$E184,$F184))-INDEX(INDIRECT(BJ184),1,BO$28))*(10-INDEX(INDIRECT("times"&amp;BH$2),$F184,BO$28))/10</f>
        <v>0</v>
      </c>
      <c r="BP184" s="63">
        <f ca="1">IF(OR(INDEX(INDIRECT("times"&amp;BH$2),$F184,BP$28)&gt;10,INDEX(INDIRECT(BJ184),$E184,$F184)="",INDEX(INDIRECT(BJ184),$E184,$F184)&gt;=INDEX(INDIRECT(BJ184),1,BP$28)),0,(INDEX(INDIRECT(BJ184),$E184,$F184))-INDEX(INDIRECT(BJ184),1,BP$28))*(10-INDEX(INDIRECT("times"&amp;BH$2),$F184,BP$28))/10</f>
        <v>0</v>
      </c>
      <c r="BQ184" s="63">
        <f ca="1">IF(OR(INDEX(INDIRECT("times"&amp;BH$2),$F184,BQ$28)&gt;10,INDEX(INDIRECT(BJ184),$E184,$F184)="",INDEX(INDIRECT(BJ184),$E184,$F184)&gt;=INDEX(INDIRECT(BJ184),1,BQ$28)),0,(INDEX(INDIRECT(BJ184),$E184,$F184))-INDEX(INDIRECT(BJ184),1,BQ$28))*(10-INDEX(INDIRECT("times"&amp;BH$2),$F184,BQ$28))/10</f>
        <v>0</v>
      </c>
      <c r="BR184" s="63">
        <f ca="1">IF(OR(INDEX(INDIRECT("times"&amp;BH$2),$F184,BR$28)&gt;10,INDEX(INDIRECT(BJ184),$E184,$F184)="",INDEX(INDIRECT(BJ184),$E184,$F184)&gt;=INDEX(INDIRECT(BJ184),1,BR$28)),0,(INDEX(INDIRECT(BJ184),$E184,$F184))-INDEX(INDIRECT(BJ184),1,BR$28))*(10-INDEX(INDIRECT("times"&amp;BH$2),$F184,BR$28))/10</f>
        <v>0</v>
      </c>
      <c r="BS184" s="63">
        <f ca="1">IF(OR(INDEX(INDIRECT("times"&amp;BH$2),$F184,BS$28)&gt;10,INDEX(INDIRECT(BJ184),$E184,$F184)="",INDEX(INDIRECT(BJ184),$E184,$F184)&gt;=INDEX(INDIRECT(BJ184),1,BS$28)),0,(INDEX(INDIRECT(BJ184),$E184,$F184))-INDEX(INDIRECT(BJ184),1,BS$28))*(10-INDEX(INDIRECT("times"&amp;BH$2),$F184,BS$28))/10</f>
        <v>0</v>
      </c>
      <c r="BT184" s="63">
        <f ca="1">IF(OR(INDEX(INDIRECT("times"&amp;BH$2),$F184,BT$28)&gt;10,INDEX(INDIRECT(BJ184),$E184,$F184)="",INDEX(INDIRECT(BJ184),$E184,$F184)&gt;=INDEX(INDIRECT(BJ184),1,BT$28)),0,(INDEX(INDIRECT(BJ184),$E184,$F184))-INDEX(INDIRECT(BJ184),1,BT$28))*(10-INDEX(INDIRECT("times"&amp;BH$2),$F184,BT$28))/10</f>
        <v>0</v>
      </c>
      <c r="BU184" s="63">
        <f ca="1">IF(OR(INDEX(INDIRECT("times"&amp;BH$2),$F184,BU$28)&gt;10,INDEX(INDIRECT(BJ184),$E184,$F184)="",INDEX(INDIRECT(BJ184),$E184,$F184)&gt;=INDEX(INDIRECT(BJ184),1,BU$28)),0,(INDEX(INDIRECT(BJ184),$E184,$F184))-INDEX(INDIRECT(BJ184),1,BU$28))*(10-INDEX(INDIRECT("times"&amp;BH$2),$F184,BU$28))/10</f>
        <v>0</v>
      </c>
      <c r="BV184" s="63">
        <f ca="1">IF(OR(INDEX(INDIRECT("times"&amp;BH$2),$F184,BV$28)&gt;10,INDEX(INDIRECT(BJ184),$E184,$F184)="",INDEX(INDIRECT(BJ184),$E184,$F184)&gt;=INDEX(INDIRECT(BJ184),1,BV$28)),0,(INDEX(INDIRECT(BJ184),$E184,$F184))-INDEX(INDIRECT(BJ184),1,BV$28))*(10-INDEX(INDIRECT("times"&amp;BH$2),$F184,BV$28))/10</f>
        <v>0</v>
      </c>
      <c r="BW184" s="63">
        <f ca="1">IF(OR(INDEX(INDIRECT("times"&amp;BH$2),$F184,BW$28)&gt;10,INDEX(INDIRECT(BJ184),$E184,$F184)="",INDEX(INDIRECT(BJ184),$E184,$F184)&gt;=INDEX(INDIRECT(BJ184),1,BW$28)),0,(INDEX(INDIRECT(BJ184),$E184,$F184))-INDEX(INDIRECT(BJ184),1,BW$28))*(10-INDEX(INDIRECT("times"&amp;BH$2),$F184,BW$28))/10</f>
        <v>0</v>
      </c>
      <c r="BX184" s="63">
        <f ca="1">IF(OR(INDEX(INDIRECT("times"&amp;BH$2),$F184,BX$28)&gt;10,INDEX(INDIRECT(BJ184),$E184,$F184)="",INDEX(INDIRECT(BJ184),$E184,$F184)&gt;=INDEX(INDIRECT(BJ184),1,BX$28)),0,(INDEX(INDIRECT(BJ184),$E184,$F184))-INDEX(INDIRECT(BJ184),1,BX$28))*(10-INDEX(INDIRECT("times"&amp;BH$2),$F184,BX$28))/10</f>
        <v>0</v>
      </c>
      <c r="BY184" s="63">
        <f ca="1">IF(OR(INDEX(INDIRECT("times"&amp;BH$2),$F184,BY$28)&gt;10,INDEX(INDIRECT(BJ184),$E184,$F184)="",INDEX(INDIRECT(BJ184),$E184,$F184)&gt;=INDEX(INDIRECT(BJ184),1,BY$28)),0,(INDEX(INDIRECT(BJ184),$E184,$F184))-INDEX(INDIRECT(BJ184),1,BY$28))*(10-INDEX(INDIRECT("times"&amp;BH$2),$F184,BY$28))/10</f>
        <v>0</v>
      </c>
      <c r="BZ184" s="63">
        <f ca="1">IF(OR(INDEX(INDIRECT("times"&amp;BH$2),$F184,BZ$28)&gt;10,INDEX(INDIRECT(BJ184),$E184,$F184)="",INDEX(INDIRECT(BJ184),$E184,$F184)&gt;=INDEX(INDIRECT(BJ184),1,BZ$28)),0,(INDEX(INDIRECT(BJ184),$E184,$F184))-INDEX(INDIRECT(BJ184),1,BZ$28))*(10-INDEX(INDIRECT("times"&amp;BH$2),$F184,BZ$28))/10</f>
        <v>0</v>
      </c>
      <c r="CA184" s="63">
        <f ca="1">IF(OR(INDEX(INDIRECT("times"&amp;BH$2),$F184,CA$28)&gt;10,INDEX(INDIRECT(BJ184),$E184,$F184)="",INDEX(INDIRECT(BJ184),$E184,$F184)&gt;=INDEX(INDIRECT(BJ184),1,CA$28)),0,(INDEX(INDIRECT(BJ184),$E184,$F184))-INDEX(INDIRECT(BJ184),1,CA$28))*(10-INDEX(INDIRECT("times"&amp;BH$2),$F184,CA$28))/10</f>
        <v>0</v>
      </c>
      <c r="CB184" s="63">
        <f ca="1">IF(OR(INDEX(INDIRECT("times"&amp;BH$2),$F184,CB$28)&gt;10,INDEX(INDIRECT(BJ184),$E184,$F184)="",INDEX(INDIRECT(BJ184),$E184,$F184)&gt;=INDEX(INDIRECT(BJ184),1,CB$28)),0,(INDEX(INDIRECT(BJ184),$E184,$F184))-INDEX(INDIRECT(BJ184),1,CB$28))*(10-INDEX(INDIRECT("times"&amp;BH$2),$F184,CB$28))/10</f>
        <v>0</v>
      </c>
      <c r="CC184" s="63">
        <f ca="1">IF(OR(INDEX(INDIRECT("times"&amp;BH$2),$F184,CC$28)&gt;10,INDEX(INDIRECT(BJ184),$E184,$F184)="",INDEX(INDIRECT(BJ184),$E184,$F184)&gt;=INDEX(INDIRECT(BJ184),1,CC$28)),0,(INDEX(INDIRECT(BJ184),$E184,$F184))-INDEX(INDIRECT(BJ184),1,CC$28))*(10-INDEX(INDIRECT("times"&amp;BH$2),$F184,CC$28))/10</f>
        <v>0</v>
      </c>
      <c r="CD184" s="63">
        <f ca="1">IF(OR(INDEX(INDIRECT("times"&amp;BH$2),$F184,CD$28)&gt;10,INDEX(INDIRECT(BJ184),$E184,$F184)="",INDEX(INDIRECT(BJ184),$E184,$F184)&gt;=INDEX(INDIRECT(BJ184),1,CD$28)),0,(INDEX(INDIRECT(BJ184),$E184,$F184))-INDEX(INDIRECT(BJ184),1,CD$28))*(10-INDEX(INDIRECT("times"&amp;BH$2),$F184,CD$28))/10</f>
        <v>0</v>
      </c>
      <c r="CE184" s="63">
        <f ca="1">IF(OR(INDEX(INDIRECT("times"&amp;BH$2),$F184,CE$28)&gt;10,INDEX(INDIRECT(BJ184),$E184,$F184)="",INDEX(INDIRECT(BJ184),$E184,$F184)&gt;=INDEX(INDIRECT(BJ184),1,CE$28)),0,(INDEX(INDIRECT(BJ184),$E184,$F184))-INDEX(INDIRECT(BJ184),1,CE$28))*(10-INDEX(INDIRECT("times"&amp;BH$2),$F184,CE$28))/10</f>
        <v>0</v>
      </c>
      <c r="CF184" s="63">
        <f ca="1">IF(OR(INDEX(INDIRECT("times"&amp;BH$2),$F184,CF$28)&gt;10,INDEX(INDIRECT(BJ184),$E184,$F184)="",INDEX(INDIRECT(BJ184),$E184,$F184)&gt;=INDEX(INDIRECT(BJ184),1,CF$28)),0,(INDEX(INDIRECT(BJ184),$E184,$F184))-INDEX(INDIRECT(BJ184),1,CF$28))*(10-INDEX(INDIRECT("times"&amp;BH$2),$F184,CF$28))/10</f>
        <v>0</v>
      </c>
      <c r="CG184" s="64">
        <f ca="1">IF(OR(INDEX(INDIRECT("times"&amp;BH$2),$F184,CG$28)&gt;10,INDEX(INDIRECT(BJ184),$E184,$F184)="",INDEX(INDIRECT(BJ184),$E184,$F184)&gt;=INDEX(INDIRECT(BJ184),1,CG$28)),0,(INDEX(INDIRECT(BJ184),$E184,$F184))-INDEX(INDIRECT(BJ184),1,CG$28))*(10-INDEX(INDIRECT("times"&amp;BH$2),$F184,CG$28))/10</f>
        <v>0</v>
      </c>
      <c r="CH184" s="201">
        <v>16</v>
      </c>
      <c r="CJ184" s="18" t="s">
        <v>225</v>
      </c>
      <c r="CK184" s="122">
        <f>CJ131</f>
        <v>1</v>
      </c>
      <c r="CL184" s="122" t="str">
        <f>CJ132</f>
        <v>work3564</v>
      </c>
      <c r="CM184" s="210" t="str">
        <f t="shared" si="601"/>
        <v>core1_work3564</v>
      </c>
      <c r="CN184" s="122">
        <v>5</v>
      </c>
      <c r="CO184" s="33">
        <v>16</v>
      </c>
      <c r="CP184" s="62">
        <f ca="1">IF(OR(INDEX(INDIRECT("times"&amp;CK$2),$F184,CP$28)&gt;10,INDEX(INDIRECT(CM184),$E184,$F184)="",INDEX(INDIRECT(CM184),$E184,$F184)&gt;=INDEX(INDIRECT(CM184),1,CP$28)),0,(INDEX(INDIRECT(CM184),$E184,$F184))-INDEX(INDIRECT(CM184),1,CP$28))*(10-INDEX(INDIRECT("times"&amp;CK$2),$F184,CP$28))/10</f>
        <v>0</v>
      </c>
      <c r="CQ184" s="63">
        <f ca="1">IF(OR(INDEX(INDIRECT("times"&amp;CK$2),$F184,CQ$28)&gt;10,INDEX(INDIRECT(CM184),$E184,$F184)="",INDEX(INDIRECT(CM184),$E184,$F184)&gt;=INDEX(INDIRECT(CM184),1,CQ$28)),0,(INDEX(INDIRECT(CM184),$E184,$F184))-INDEX(INDIRECT(CM184),1,CQ$28))*(10-INDEX(INDIRECT("times"&amp;CK$2),$F184,CQ$28))/10</f>
        <v>0</v>
      </c>
      <c r="CR184" s="63">
        <f ca="1">IF(OR(INDEX(INDIRECT("times"&amp;CK$2),$F184,CR$28)&gt;10,INDEX(INDIRECT(CM184),$E184,$F184)="",INDEX(INDIRECT(CM184),$E184,$F184)&gt;=INDEX(INDIRECT(CM184),1,CR$28)),0,(INDEX(INDIRECT(CM184),$E184,$F184))-INDEX(INDIRECT(CM184),1,CR$28))*(10-INDEX(INDIRECT("times"&amp;CK$2),$F184,CR$28))/10</f>
        <v>0</v>
      </c>
      <c r="CS184" s="63">
        <f ca="1">IF(OR(INDEX(INDIRECT("times"&amp;CK$2),$F184,CS$28)&gt;10,INDEX(INDIRECT(CM184),$E184,$F184)="",INDEX(INDIRECT(CM184),$E184,$F184)&gt;=INDEX(INDIRECT(CM184),1,CS$28)),0,(INDEX(INDIRECT(CM184),$E184,$F184))-INDEX(INDIRECT(CM184),1,CS$28))*(10-INDEX(INDIRECT("times"&amp;CK$2),$F184,CS$28))/10</f>
        <v>0</v>
      </c>
      <c r="CT184" s="63">
        <f ca="1">IF(OR(INDEX(INDIRECT("times"&amp;CK$2),$F184,CT$28)&gt;10,INDEX(INDIRECT(CM184),$E184,$F184)="",INDEX(INDIRECT(CM184),$E184,$F184)&gt;=INDEX(INDIRECT(CM184),1,CT$28)),0,(INDEX(INDIRECT(CM184),$E184,$F184))-INDEX(INDIRECT(CM184),1,CT$28))*(10-INDEX(INDIRECT("times"&amp;CK$2),$F184,CT$28))/10</f>
        <v>0</v>
      </c>
      <c r="CU184" s="63">
        <f ca="1">IF(OR(INDEX(INDIRECT("times"&amp;CK$2),$F184,CU$28)&gt;10,INDEX(INDIRECT(CM184),$E184,$F184)="",INDEX(INDIRECT(CM184),$E184,$F184)&gt;=INDEX(INDIRECT(CM184),1,CU$28)),0,(INDEX(INDIRECT(CM184),$E184,$F184))-INDEX(INDIRECT(CM184),1,CU$28))*(10-INDEX(INDIRECT("times"&amp;CK$2),$F184,CU$28))/10</f>
        <v>0</v>
      </c>
      <c r="CV184" s="63">
        <f ca="1">IF(OR(INDEX(INDIRECT("times"&amp;CK$2),$F184,CV$28)&gt;10,INDEX(INDIRECT(CM184),$E184,$F184)="",INDEX(INDIRECT(CM184),$E184,$F184)&gt;=INDEX(INDIRECT(CM184),1,CV$28)),0,(INDEX(INDIRECT(CM184),$E184,$F184))-INDEX(INDIRECT(CM184),1,CV$28))*(10-INDEX(INDIRECT("times"&amp;CK$2),$F184,CV$28))/10</f>
        <v>0</v>
      </c>
      <c r="CW184" s="63">
        <f ca="1">IF(OR(INDEX(INDIRECT("times"&amp;CK$2),$F184,CW$28)&gt;10,INDEX(INDIRECT(CM184),$E184,$F184)="",INDEX(INDIRECT(CM184),$E184,$F184)&gt;=INDEX(INDIRECT(CM184),1,CW$28)),0,(INDEX(INDIRECT(CM184),$E184,$F184))-INDEX(INDIRECT(CM184),1,CW$28))*(10-INDEX(INDIRECT("times"&amp;CK$2),$F184,CW$28))/10</f>
        <v>0</v>
      </c>
      <c r="CX184" s="63">
        <f ca="1">IF(OR(INDEX(INDIRECT("times"&amp;CK$2),$F184,CX$28)&gt;10,INDEX(INDIRECT(CM184),$E184,$F184)="",INDEX(INDIRECT(CM184),$E184,$F184)&gt;=INDEX(INDIRECT(CM184),1,CX$28)),0,(INDEX(INDIRECT(CM184),$E184,$F184))-INDEX(INDIRECT(CM184),1,CX$28))*(10-INDEX(INDIRECT("times"&amp;CK$2),$F184,CX$28))/10</f>
        <v>0</v>
      </c>
      <c r="CY184" s="63">
        <f ca="1">IF(OR(INDEX(INDIRECT("times"&amp;CK$2),$F184,CY$28)&gt;10,INDEX(INDIRECT(CM184),$E184,$F184)="",INDEX(INDIRECT(CM184),$E184,$F184)&gt;=INDEX(INDIRECT(CM184),1,CY$28)),0,(INDEX(INDIRECT(CM184),$E184,$F184))-INDEX(INDIRECT(CM184),1,CY$28))*(10-INDEX(INDIRECT("times"&amp;CK$2),$F184,CY$28))/10</f>
        <v>0</v>
      </c>
      <c r="CZ184" s="63">
        <f ca="1">IF(OR(INDEX(INDIRECT("times"&amp;CK$2),$F184,CZ$28)&gt;10,INDEX(INDIRECT(CM184),$E184,$F184)="",INDEX(INDIRECT(CM184),$E184,$F184)&gt;=INDEX(INDIRECT(CM184),1,CZ$28)),0,(INDEX(INDIRECT(CM184),$E184,$F184))-INDEX(INDIRECT(CM184),1,CZ$28))*(10-INDEX(INDIRECT("times"&amp;CK$2),$F184,CZ$28))/10</f>
        <v>0</v>
      </c>
      <c r="DA184" s="63">
        <f ca="1">IF(OR(INDEX(INDIRECT("times"&amp;CK$2),$F184,DA$28)&gt;10,INDEX(INDIRECT(CM184),$E184,$F184)="",INDEX(INDIRECT(CM184),$E184,$F184)&gt;=INDEX(INDIRECT(CM184),1,DA$28)),0,(INDEX(INDIRECT(CM184),$E184,$F184))-INDEX(INDIRECT(CM184),1,DA$28))*(10-INDEX(INDIRECT("times"&amp;CK$2),$F184,DA$28))/10</f>
        <v>0</v>
      </c>
      <c r="DB184" s="63">
        <f ca="1">IF(OR(INDEX(INDIRECT("times"&amp;CK$2),$F184,DB$28)&gt;10,INDEX(INDIRECT(CM184),$E184,$F184)="",INDEX(INDIRECT(CM184),$E184,$F184)&gt;=INDEX(INDIRECT(CM184),1,DB$28)),0,(INDEX(INDIRECT(CM184),$E184,$F184))-INDEX(INDIRECT(CM184),1,DB$28))*(10-INDEX(INDIRECT("times"&amp;CK$2),$F184,DB$28))/10</f>
        <v>0</v>
      </c>
      <c r="DC184" s="63">
        <f ca="1">IF(OR(INDEX(INDIRECT("times"&amp;CK$2),$F184,DC$28)&gt;10,INDEX(INDIRECT(CM184),$E184,$F184)="",INDEX(INDIRECT(CM184),$E184,$F184)&gt;=INDEX(INDIRECT(CM184),1,DC$28)),0,(INDEX(INDIRECT(CM184),$E184,$F184))-INDEX(INDIRECT(CM184),1,DC$28))*(10-INDEX(INDIRECT("times"&amp;CK$2),$F184,DC$28))/10</f>
        <v>0</v>
      </c>
      <c r="DD184" s="63">
        <f ca="1">IF(OR(INDEX(INDIRECT("times"&amp;CK$2),$F184,DD$28)&gt;10,INDEX(INDIRECT(CM184),$E184,$F184)="",INDEX(INDIRECT(CM184),$E184,$F184)&gt;=INDEX(INDIRECT(CM184),1,DD$28)),0,(INDEX(INDIRECT(CM184),$E184,$F184))-INDEX(INDIRECT(CM184),1,DD$28))*(10-INDEX(INDIRECT("times"&amp;CK$2),$F184,DD$28))/10</f>
        <v>0</v>
      </c>
      <c r="DE184" s="63">
        <f ca="1">IF(OR(INDEX(INDIRECT("times"&amp;CK$2),$F184,DE$28)&gt;10,INDEX(INDIRECT(CM184),$E184,$F184)="",INDEX(INDIRECT(CM184),$E184,$F184)&gt;=INDEX(INDIRECT(CM184),1,DE$28)),0,(INDEX(INDIRECT(CM184),$E184,$F184))-INDEX(INDIRECT(CM184),1,DE$28))*(10-INDEX(INDIRECT("times"&amp;CK$2),$F184,DE$28))/10</f>
        <v>0</v>
      </c>
      <c r="DF184" s="63">
        <f ca="1">IF(OR(INDEX(INDIRECT("times"&amp;CK$2),$F184,DF$28)&gt;10,INDEX(INDIRECT(CM184),$E184,$F184)="",INDEX(INDIRECT(CM184),$E184,$F184)&gt;=INDEX(INDIRECT(CM184),1,DF$28)),0,(INDEX(INDIRECT(CM184),$E184,$F184))-INDEX(INDIRECT(CM184),1,DF$28))*(10-INDEX(INDIRECT("times"&amp;CK$2),$F184,DF$28))/10</f>
        <v>0</v>
      </c>
      <c r="DG184" s="63">
        <f ca="1">IF(OR(INDEX(INDIRECT("times"&amp;CK$2),$F184,DG$28)&gt;10,INDEX(INDIRECT(CM184),$E184,$F184)="",INDEX(INDIRECT(CM184),$E184,$F184)&gt;=INDEX(INDIRECT(CM184),1,DG$28)),0,(INDEX(INDIRECT(CM184),$E184,$F184))-INDEX(INDIRECT(CM184),1,DG$28))*(10-INDEX(INDIRECT("times"&amp;CK$2),$F184,DG$28))/10</f>
        <v>0</v>
      </c>
      <c r="DH184" s="63">
        <f ca="1">IF(OR(INDEX(INDIRECT("times"&amp;CK$2),$F184,DH$28)&gt;10,INDEX(INDIRECT(CM184),$E184,$F184)="",INDEX(INDIRECT(CM184),$E184,$F184)&gt;=INDEX(INDIRECT(CM184),1,DH$28)),0,(INDEX(INDIRECT(CM184),$E184,$F184))-INDEX(INDIRECT(CM184),1,DH$28))*(10-INDEX(INDIRECT("times"&amp;CK$2),$F184,DH$28))/10</f>
        <v>0</v>
      </c>
      <c r="DI184" s="63">
        <f ca="1">IF(OR(INDEX(INDIRECT("times"&amp;CK$2),$F184,DI$28)&gt;10,INDEX(INDIRECT(CM184),$E184,$F184)="",INDEX(INDIRECT(CM184),$E184,$F184)&gt;=INDEX(INDIRECT(CM184),1,DI$28)),0,(INDEX(INDIRECT(CM184),$E184,$F184))-INDEX(INDIRECT(CM184),1,DI$28))*(10-INDEX(INDIRECT("times"&amp;CK$2),$F184,DI$28))/10</f>
        <v>0</v>
      </c>
      <c r="DJ184" s="64">
        <f ca="1">IF(OR(INDEX(INDIRECT("times"&amp;CK$2),$F184,DJ$28)&gt;10,INDEX(INDIRECT(CM184),$E184,$F184)="",INDEX(INDIRECT(CM184),$E184,$F184)&gt;=INDEX(INDIRECT(CM184),1,DJ$28)),0,(INDEX(INDIRECT(CM184),$E184,$F184))-INDEX(INDIRECT(CM184),1,DJ$28))*(10-INDEX(INDIRECT("times"&amp;CK$2),$F184,DJ$28))/10</f>
        <v>0</v>
      </c>
      <c r="DK184" s="201">
        <v>16</v>
      </c>
      <c r="DM184" s="18" t="s">
        <v>225</v>
      </c>
      <c r="DN184" s="122">
        <f>DM131</f>
        <v>1</v>
      </c>
      <c r="DO184" s="122" t="str">
        <f>DM132</f>
        <v>shop3564</v>
      </c>
      <c r="DP184" s="210" t="str">
        <f t="shared" si="602"/>
        <v>core1_shop3564</v>
      </c>
      <c r="DQ184" s="122">
        <v>5</v>
      </c>
      <c r="DR184" s="33">
        <v>16</v>
      </c>
      <c r="DS184" s="62">
        <f ca="1">IF(OR(INDEX(INDIRECT("times"&amp;DN$2),$F184,DS$28)&gt;10,INDEX(INDIRECT(DP184),$E184,$F184)="",INDEX(INDIRECT(DP184),$E184,$F184)&gt;=INDEX(INDIRECT(DP184),1,DS$28)),0,(INDEX(INDIRECT(DP184),$E184,$F184))-INDEX(INDIRECT(DP184),1,DS$28))*(10-INDEX(INDIRECT("times"&amp;DN$2),$F184,DS$28))/10</f>
        <v>0</v>
      </c>
      <c r="DT184" s="63">
        <f ca="1">IF(OR(INDEX(INDIRECT("times"&amp;DN$2),$F184,DT$28)&gt;10,INDEX(INDIRECT(DP184),$E184,$F184)="",INDEX(INDIRECT(DP184),$E184,$F184)&gt;=INDEX(INDIRECT(DP184),1,DT$28)),0,(INDEX(INDIRECT(DP184),$E184,$F184))-INDEX(INDIRECT(DP184),1,DT$28))*(10-INDEX(INDIRECT("times"&amp;DN$2),$F184,DT$28))/10</f>
        <v>0</v>
      </c>
      <c r="DU184" s="63">
        <f ca="1">IF(OR(INDEX(INDIRECT("times"&amp;DN$2),$F184,DU$28)&gt;10,INDEX(INDIRECT(DP184),$E184,$F184)="",INDEX(INDIRECT(DP184),$E184,$F184)&gt;=INDEX(INDIRECT(DP184),1,DU$28)),0,(INDEX(INDIRECT(DP184),$E184,$F184))-INDEX(INDIRECT(DP184),1,DU$28))*(10-INDEX(INDIRECT("times"&amp;DN$2),$F184,DU$28))/10</f>
        <v>0</v>
      </c>
      <c r="DV184" s="63">
        <f ca="1">IF(OR(INDEX(INDIRECT("times"&amp;DN$2),$F184,DV$28)&gt;10,INDEX(INDIRECT(DP184),$E184,$F184)="",INDEX(INDIRECT(DP184),$E184,$F184)&gt;=INDEX(INDIRECT(DP184),1,DV$28)),0,(INDEX(INDIRECT(DP184),$E184,$F184))-INDEX(INDIRECT(DP184),1,DV$28))*(10-INDEX(INDIRECT("times"&amp;DN$2),$F184,DV$28))/10</f>
        <v>0</v>
      </c>
      <c r="DW184" s="63">
        <f ca="1">IF(OR(INDEX(INDIRECT("times"&amp;DN$2),$F184,DW$28)&gt;10,INDEX(INDIRECT(DP184),$E184,$F184)="",INDEX(INDIRECT(DP184),$E184,$F184)&gt;=INDEX(INDIRECT(DP184),1,DW$28)),0,(INDEX(INDIRECT(DP184),$E184,$F184))-INDEX(INDIRECT(DP184),1,DW$28))*(10-INDEX(INDIRECT("times"&amp;DN$2),$F184,DW$28))/10</f>
        <v>0</v>
      </c>
      <c r="DX184" s="63">
        <f ca="1">IF(OR(INDEX(INDIRECT("times"&amp;DN$2),$F184,DX$28)&gt;10,INDEX(INDIRECT(DP184),$E184,$F184)="",INDEX(INDIRECT(DP184),$E184,$F184)&gt;=INDEX(INDIRECT(DP184),1,DX$28)),0,(INDEX(INDIRECT(DP184),$E184,$F184))-INDEX(INDIRECT(DP184),1,DX$28))*(10-INDEX(INDIRECT("times"&amp;DN$2),$F184,DX$28))/10</f>
        <v>0</v>
      </c>
      <c r="DY184" s="63">
        <f ca="1">IF(OR(INDEX(INDIRECT("times"&amp;DN$2),$F184,DY$28)&gt;10,INDEX(INDIRECT(DP184),$E184,$F184)="",INDEX(INDIRECT(DP184),$E184,$F184)&gt;=INDEX(INDIRECT(DP184),1,DY$28)),0,(INDEX(INDIRECT(DP184),$E184,$F184))-INDEX(INDIRECT(DP184),1,DY$28))*(10-INDEX(INDIRECT("times"&amp;DN$2),$F184,DY$28))/10</f>
        <v>0</v>
      </c>
      <c r="DZ184" s="63">
        <f ca="1">IF(OR(INDEX(INDIRECT("times"&amp;DN$2),$F184,DZ$28)&gt;10,INDEX(INDIRECT(DP184),$E184,$F184)="",INDEX(INDIRECT(DP184),$E184,$F184)&gt;=INDEX(INDIRECT(DP184),1,DZ$28)),0,(INDEX(INDIRECT(DP184),$E184,$F184))-INDEX(INDIRECT(DP184),1,DZ$28))*(10-INDEX(INDIRECT("times"&amp;DN$2),$F184,DZ$28))/10</f>
        <v>0</v>
      </c>
      <c r="EA184" s="63">
        <f ca="1">IF(OR(INDEX(INDIRECT("times"&amp;DN$2),$F184,EA$28)&gt;10,INDEX(INDIRECT(DP184),$E184,$F184)="",INDEX(INDIRECT(DP184),$E184,$F184)&gt;=INDEX(INDIRECT(DP184),1,EA$28)),0,(INDEX(INDIRECT(DP184),$E184,$F184))-INDEX(INDIRECT(DP184),1,EA$28))*(10-INDEX(INDIRECT("times"&amp;DN$2),$F184,EA$28))/10</f>
        <v>0</v>
      </c>
      <c r="EB184" s="63">
        <f ca="1">IF(OR(INDEX(INDIRECT("times"&amp;DN$2),$F184,EB$28)&gt;10,INDEX(INDIRECT(DP184),$E184,$F184)="",INDEX(INDIRECT(DP184),$E184,$F184)&gt;=INDEX(INDIRECT(DP184),1,EB$28)),0,(INDEX(INDIRECT(DP184),$E184,$F184))-INDEX(INDIRECT(DP184),1,EB$28))*(10-INDEX(INDIRECT("times"&amp;DN$2),$F184,EB$28))/10</f>
        <v>0</v>
      </c>
      <c r="EC184" s="63">
        <f ca="1">IF(OR(INDEX(INDIRECT("times"&amp;DN$2),$F184,EC$28)&gt;10,INDEX(INDIRECT(DP184),$E184,$F184)="",INDEX(INDIRECT(DP184),$E184,$F184)&gt;=INDEX(INDIRECT(DP184),1,EC$28)),0,(INDEX(INDIRECT(DP184),$E184,$F184))-INDEX(INDIRECT(DP184),1,EC$28))*(10-INDEX(INDIRECT("times"&amp;DN$2),$F184,EC$28))/10</f>
        <v>0</v>
      </c>
      <c r="ED184" s="63">
        <f ca="1">IF(OR(INDEX(INDIRECT("times"&amp;DN$2),$F184,ED$28)&gt;10,INDEX(INDIRECT(DP184),$E184,$F184)="",INDEX(INDIRECT(DP184),$E184,$F184)&gt;=INDEX(INDIRECT(DP184),1,ED$28)),0,(INDEX(INDIRECT(DP184),$E184,$F184))-INDEX(INDIRECT(DP184),1,ED$28))*(10-INDEX(INDIRECT("times"&amp;DN$2),$F184,ED$28))/10</f>
        <v>0</v>
      </c>
      <c r="EE184" s="63">
        <f ca="1">IF(OR(INDEX(INDIRECT("times"&amp;DN$2),$F184,EE$28)&gt;10,INDEX(INDIRECT(DP184),$E184,$F184)="",INDEX(INDIRECT(DP184),$E184,$F184)&gt;=INDEX(INDIRECT(DP184),1,EE$28)),0,(INDEX(INDIRECT(DP184),$E184,$F184))-INDEX(INDIRECT(DP184),1,EE$28))*(10-INDEX(INDIRECT("times"&amp;DN$2),$F184,EE$28))/10</f>
        <v>0</v>
      </c>
      <c r="EF184" s="63">
        <f ca="1">IF(OR(INDEX(INDIRECT("times"&amp;DN$2),$F184,EF$28)&gt;10,INDEX(INDIRECT(DP184),$E184,$F184)="",INDEX(INDIRECT(DP184),$E184,$F184)&gt;=INDEX(INDIRECT(DP184),1,EF$28)),0,(INDEX(INDIRECT(DP184),$E184,$F184))-INDEX(INDIRECT(DP184),1,EF$28))*(10-INDEX(INDIRECT("times"&amp;DN$2),$F184,EF$28))/10</f>
        <v>0</v>
      </c>
      <c r="EG184" s="63">
        <f ca="1">IF(OR(INDEX(INDIRECT("times"&amp;DN$2),$F184,EG$28)&gt;10,INDEX(INDIRECT(DP184),$E184,$F184)="",INDEX(INDIRECT(DP184),$E184,$F184)&gt;=INDEX(INDIRECT(DP184),1,EG$28)),0,(INDEX(INDIRECT(DP184),$E184,$F184))-INDEX(INDIRECT(DP184),1,EG$28))*(10-INDEX(INDIRECT("times"&amp;DN$2),$F184,EG$28))/10</f>
        <v>0</v>
      </c>
      <c r="EH184" s="63">
        <f ca="1">IF(OR(INDEX(INDIRECT("times"&amp;DN$2),$F184,EH$28)&gt;10,INDEX(INDIRECT(DP184),$E184,$F184)="",INDEX(INDIRECT(DP184),$E184,$F184)&gt;=INDEX(INDIRECT(DP184),1,EH$28)),0,(INDEX(INDIRECT(DP184),$E184,$F184))-INDEX(INDIRECT(DP184),1,EH$28))*(10-INDEX(INDIRECT("times"&amp;DN$2),$F184,EH$28))/10</f>
        <v>0</v>
      </c>
      <c r="EI184" s="63">
        <f ca="1">IF(OR(INDEX(INDIRECT("times"&amp;DN$2),$F184,EI$28)&gt;10,INDEX(INDIRECT(DP184),$E184,$F184)="",INDEX(INDIRECT(DP184),$E184,$F184)&gt;=INDEX(INDIRECT(DP184),1,EI$28)),0,(INDEX(INDIRECT(DP184),$E184,$F184))-INDEX(INDIRECT(DP184),1,EI$28))*(10-INDEX(INDIRECT("times"&amp;DN$2),$F184,EI$28))/10</f>
        <v>0</v>
      </c>
      <c r="EJ184" s="63">
        <f ca="1">IF(OR(INDEX(INDIRECT("times"&amp;DN$2),$F184,EJ$28)&gt;10,INDEX(INDIRECT(DP184),$E184,$F184)="",INDEX(INDIRECT(DP184),$E184,$F184)&gt;=INDEX(INDIRECT(DP184),1,EJ$28)),0,(INDEX(INDIRECT(DP184),$E184,$F184))-INDEX(INDIRECT(DP184),1,EJ$28))*(10-INDEX(INDIRECT("times"&amp;DN$2),$F184,EJ$28))/10</f>
        <v>0</v>
      </c>
      <c r="EK184" s="63">
        <f ca="1">IF(OR(INDEX(INDIRECT("times"&amp;DN$2),$F184,EK$28)&gt;10,INDEX(INDIRECT(DP184),$E184,$F184)="",INDEX(INDIRECT(DP184),$E184,$F184)&gt;=INDEX(INDIRECT(DP184),1,EK$28)),0,(INDEX(INDIRECT(DP184),$E184,$F184))-INDEX(INDIRECT(DP184),1,EK$28))*(10-INDEX(INDIRECT("times"&amp;DN$2),$F184,EK$28))/10</f>
        <v>0</v>
      </c>
      <c r="EL184" s="63">
        <f ca="1">IF(OR(INDEX(INDIRECT("times"&amp;DN$2),$F184,EL$28)&gt;10,INDEX(INDIRECT(DP184),$E184,$F184)="",INDEX(INDIRECT(DP184),$E184,$F184)&gt;=INDEX(INDIRECT(DP184),1,EL$28)),0,(INDEX(INDIRECT(DP184),$E184,$F184))-INDEX(INDIRECT(DP184),1,EL$28))*(10-INDEX(INDIRECT("times"&amp;DN$2),$F184,EL$28))/10</f>
        <v>0</v>
      </c>
      <c r="EM184" s="64">
        <f ca="1">IF(OR(INDEX(INDIRECT("times"&amp;DN$2),$F184,EM$28)&gt;10,INDEX(INDIRECT(DP184),$E184,$F184)="",INDEX(INDIRECT(DP184),$E184,$F184)&gt;=INDEX(INDIRECT(DP184),1,EM$28)),0,(INDEX(INDIRECT(DP184),$E184,$F184))-INDEX(INDIRECT(DP184),1,EM$28))*(10-INDEX(INDIRECT("times"&amp;DN$2),$F184,EM$28))/10</f>
        <v>0</v>
      </c>
      <c r="EN184" s="201">
        <v>16</v>
      </c>
      <c r="EP184" s="18" t="s">
        <v>225</v>
      </c>
      <c r="EQ184" s="122">
        <f>EP131</f>
        <v>1</v>
      </c>
      <c r="ER184" s="122" t="str">
        <f>EP132</f>
        <v>lei3564</v>
      </c>
      <c r="ES184" s="210" t="str">
        <f t="shared" si="603"/>
        <v>core1_lei3564</v>
      </c>
      <c r="ET184" s="122">
        <v>5</v>
      </c>
      <c r="EU184" s="33">
        <v>16</v>
      </c>
      <c r="EV184" s="62">
        <f ca="1">IF(OR(INDEX(INDIRECT("times"&amp;EQ$2),$F184,EV$28)&gt;10,INDEX(INDIRECT(ES184),$E184,$F184)="",INDEX(INDIRECT(ES184),$E184,$F184)&gt;=INDEX(INDIRECT(ES184),1,EV$28)),0,(INDEX(INDIRECT(ES184),$E184,$F184))-INDEX(INDIRECT(ES184),1,EV$28))*(10-INDEX(INDIRECT("times"&amp;EQ$2),$F184,EV$28))/10</f>
        <v>0</v>
      </c>
      <c r="EW184" s="63">
        <f ca="1">IF(OR(INDEX(INDIRECT("times"&amp;EQ$2),$F184,EW$28)&gt;10,INDEX(INDIRECT(ES184),$E184,$F184)="",INDEX(INDIRECT(ES184),$E184,$F184)&gt;=INDEX(INDIRECT(ES184),1,EW$28)),0,(INDEX(INDIRECT(ES184),$E184,$F184))-INDEX(INDIRECT(ES184),1,EW$28))*(10-INDEX(INDIRECT("times"&amp;EQ$2),$F184,EW$28))/10</f>
        <v>0</v>
      </c>
      <c r="EX184" s="63">
        <f ca="1">IF(OR(INDEX(INDIRECT("times"&amp;EQ$2),$F184,EX$28)&gt;10,INDEX(INDIRECT(ES184),$E184,$F184)="",INDEX(INDIRECT(ES184),$E184,$F184)&gt;=INDEX(INDIRECT(ES184),1,EX$28)),0,(INDEX(INDIRECT(ES184),$E184,$F184))-INDEX(INDIRECT(ES184),1,EX$28))*(10-INDEX(INDIRECT("times"&amp;EQ$2),$F184,EX$28))/10</f>
        <v>0</v>
      </c>
      <c r="EY184" s="63">
        <f ca="1">IF(OR(INDEX(INDIRECT("times"&amp;EQ$2),$F184,EY$28)&gt;10,INDEX(INDIRECT(ES184),$E184,$F184)="",INDEX(INDIRECT(ES184),$E184,$F184)&gt;=INDEX(INDIRECT(ES184),1,EY$28)),0,(INDEX(INDIRECT(ES184),$E184,$F184))-INDEX(INDIRECT(ES184),1,EY$28))*(10-INDEX(INDIRECT("times"&amp;EQ$2),$F184,EY$28))/10</f>
        <v>0</v>
      </c>
      <c r="EZ184" s="63">
        <f ca="1">IF(OR(INDEX(INDIRECT("times"&amp;EQ$2),$F184,EZ$28)&gt;10,INDEX(INDIRECT(ES184),$E184,$F184)="",INDEX(INDIRECT(ES184),$E184,$F184)&gt;=INDEX(INDIRECT(ES184),1,EZ$28)),0,(INDEX(INDIRECT(ES184),$E184,$F184))-INDEX(INDIRECT(ES184),1,EZ$28))*(10-INDEX(INDIRECT("times"&amp;EQ$2),$F184,EZ$28))/10</f>
        <v>0</v>
      </c>
      <c r="FA184" s="63">
        <f ca="1">IF(OR(INDEX(INDIRECT("times"&amp;EQ$2),$F184,FA$28)&gt;10,INDEX(INDIRECT(ES184),$E184,$F184)="",INDEX(INDIRECT(ES184),$E184,$F184)&gt;=INDEX(INDIRECT(ES184),1,FA$28)),0,(INDEX(INDIRECT(ES184),$E184,$F184))-INDEX(INDIRECT(ES184),1,FA$28))*(10-INDEX(INDIRECT("times"&amp;EQ$2),$F184,FA$28))/10</f>
        <v>0</v>
      </c>
      <c r="FB184" s="63">
        <f ca="1">IF(OR(INDEX(INDIRECT("times"&amp;EQ$2),$F184,FB$28)&gt;10,INDEX(INDIRECT(ES184),$E184,$F184)="",INDEX(INDIRECT(ES184),$E184,$F184)&gt;=INDEX(INDIRECT(ES184),1,FB$28)),0,(INDEX(INDIRECT(ES184),$E184,$F184))-INDEX(INDIRECT(ES184),1,FB$28))*(10-INDEX(INDIRECT("times"&amp;EQ$2),$F184,FB$28))/10</f>
        <v>0</v>
      </c>
      <c r="FC184" s="63">
        <f ca="1">IF(OR(INDEX(INDIRECT("times"&amp;EQ$2),$F184,FC$28)&gt;10,INDEX(INDIRECT(ES184),$E184,$F184)="",INDEX(INDIRECT(ES184),$E184,$F184)&gt;=INDEX(INDIRECT(ES184),1,FC$28)),0,(INDEX(INDIRECT(ES184),$E184,$F184))-INDEX(INDIRECT(ES184),1,FC$28))*(10-INDEX(INDIRECT("times"&amp;EQ$2),$F184,FC$28))/10</f>
        <v>0</v>
      </c>
      <c r="FD184" s="63">
        <f ca="1">IF(OR(INDEX(INDIRECT("times"&amp;EQ$2),$F184,FD$28)&gt;10,INDEX(INDIRECT(ES184),$E184,$F184)="",INDEX(INDIRECT(ES184),$E184,$F184)&gt;=INDEX(INDIRECT(ES184),1,FD$28)),0,(INDEX(INDIRECT(ES184),$E184,$F184))-INDEX(INDIRECT(ES184),1,FD$28))*(10-INDEX(INDIRECT("times"&amp;EQ$2),$F184,FD$28))/10</f>
        <v>0</v>
      </c>
      <c r="FE184" s="63">
        <f ca="1">IF(OR(INDEX(INDIRECT("times"&amp;EQ$2),$F184,FE$28)&gt;10,INDEX(INDIRECT(ES184),$E184,$F184)="",INDEX(INDIRECT(ES184),$E184,$F184)&gt;=INDEX(INDIRECT(ES184),1,FE$28)),0,(INDEX(INDIRECT(ES184),$E184,$F184))-INDEX(INDIRECT(ES184),1,FE$28))*(10-INDEX(INDIRECT("times"&amp;EQ$2),$F184,FE$28))/10</f>
        <v>0</v>
      </c>
      <c r="FF184" s="63">
        <f ca="1">IF(OR(INDEX(INDIRECT("times"&amp;EQ$2),$F184,FF$28)&gt;10,INDEX(INDIRECT(ES184),$E184,$F184)="",INDEX(INDIRECT(ES184),$E184,$F184)&gt;=INDEX(INDIRECT(ES184),1,FF$28)),0,(INDEX(INDIRECT(ES184),$E184,$F184))-INDEX(INDIRECT(ES184),1,FF$28))*(10-INDEX(INDIRECT("times"&amp;EQ$2),$F184,FF$28))/10</f>
        <v>0</v>
      </c>
      <c r="FG184" s="63">
        <f ca="1">IF(OR(INDEX(INDIRECT("times"&amp;EQ$2),$F184,FG$28)&gt;10,INDEX(INDIRECT(ES184),$E184,$F184)="",INDEX(INDIRECT(ES184),$E184,$F184)&gt;=INDEX(INDIRECT(ES184),1,FG$28)),0,(INDEX(INDIRECT(ES184),$E184,$F184))-INDEX(INDIRECT(ES184),1,FG$28))*(10-INDEX(INDIRECT("times"&amp;EQ$2),$F184,FG$28))/10</f>
        <v>0</v>
      </c>
      <c r="FH184" s="63">
        <f ca="1">IF(OR(INDEX(INDIRECT("times"&amp;EQ$2),$F184,FH$28)&gt;10,INDEX(INDIRECT(ES184),$E184,$F184)="",INDEX(INDIRECT(ES184),$E184,$F184)&gt;=INDEX(INDIRECT(ES184),1,FH$28)),0,(INDEX(INDIRECT(ES184),$E184,$F184))-INDEX(INDIRECT(ES184),1,FH$28))*(10-INDEX(INDIRECT("times"&amp;EQ$2),$F184,FH$28))/10</f>
        <v>0</v>
      </c>
      <c r="FI184" s="63">
        <f ca="1">IF(OR(INDEX(INDIRECT("times"&amp;EQ$2),$F184,FI$28)&gt;10,INDEX(INDIRECT(ES184),$E184,$F184)="",INDEX(INDIRECT(ES184),$E184,$F184)&gt;=INDEX(INDIRECT(ES184),1,FI$28)),0,(INDEX(INDIRECT(ES184),$E184,$F184))-INDEX(INDIRECT(ES184),1,FI$28))*(10-INDEX(INDIRECT("times"&amp;EQ$2),$F184,FI$28))/10</f>
        <v>0</v>
      </c>
      <c r="FJ184" s="63">
        <f ca="1">IF(OR(INDEX(INDIRECT("times"&amp;EQ$2),$F184,FJ$28)&gt;10,INDEX(INDIRECT(ES184),$E184,$F184)="",INDEX(INDIRECT(ES184),$E184,$F184)&gt;=INDEX(INDIRECT(ES184),1,FJ$28)),0,(INDEX(INDIRECT(ES184),$E184,$F184))-INDEX(INDIRECT(ES184),1,FJ$28))*(10-INDEX(INDIRECT("times"&amp;EQ$2),$F184,FJ$28))/10</f>
        <v>0</v>
      </c>
      <c r="FK184" s="63">
        <f ca="1">IF(OR(INDEX(INDIRECT("times"&amp;EQ$2),$F184,FK$28)&gt;10,INDEX(INDIRECT(ES184),$E184,$F184)="",INDEX(INDIRECT(ES184),$E184,$F184)&gt;=INDEX(INDIRECT(ES184),1,FK$28)),0,(INDEX(INDIRECT(ES184),$E184,$F184))-INDEX(INDIRECT(ES184),1,FK$28))*(10-INDEX(INDIRECT("times"&amp;EQ$2),$F184,FK$28))/10</f>
        <v>0</v>
      </c>
      <c r="FL184" s="63">
        <f ca="1">IF(OR(INDEX(INDIRECT("times"&amp;EQ$2),$F184,FL$28)&gt;10,INDEX(INDIRECT(ES184),$E184,$F184)="",INDEX(INDIRECT(ES184),$E184,$F184)&gt;=INDEX(INDIRECT(ES184),1,FL$28)),0,(INDEX(INDIRECT(ES184),$E184,$F184))-INDEX(INDIRECT(ES184),1,FL$28))*(10-INDEX(INDIRECT("times"&amp;EQ$2),$F184,FL$28))/10</f>
        <v>0</v>
      </c>
      <c r="FM184" s="63">
        <f ca="1">IF(OR(INDEX(INDIRECT("times"&amp;EQ$2),$F184,FM$28)&gt;10,INDEX(INDIRECT(ES184),$E184,$F184)="",INDEX(INDIRECT(ES184),$E184,$F184)&gt;=INDEX(INDIRECT(ES184),1,FM$28)),0,(INDEX(INDIRECT(ES184),$E184,$F184))-INDEX(INDIRECT(ES184),1,FM$28))*(10-INDEX(INDIRECT("times"&amp;EQ$2),$F184,FM$28))/10</f>
        <v>0</v>
      </c>
      <c r="FN184" s="63">
        <f ca="1">IF(OR(INDEX(INDIRECT("times"&amp;EQ$2),$F184,FN$28)&gt;10,INDEX(INDIRECT(ES184),$E184,$F184)="",INDEX(INDIRECT(ES184),$E184,$F184)&gt;=INDEX(INDIRECT(ES184),1,FN$28)),0,(INDEX(INDIRECT(ES184),$E184,$F184))-INDEX(INDIRECT(ES184),1,FN$28))*(10-INDEX(INDIRECT("times"&amp;EQ$2),$F184,FN$28))/10</f>
        <v>0</v>
      </c>
      <c r="FO184" s="63">
        <f ca="1">IF(OR(INDEX(INDIRECT("times"&amp;EQ$2),$F184,FO$28)&gt;10,INDEX(INDIRECT(ES184),$E184,$F184)="",INDEX(INDIRECT(ES184),$E184,$F184)&gt;=INDEX(INDIRECT(ES184),1,FO$28)),0,(INDEX(INDIRECT(ES184),$E184,$F184))-INDEX(INDIRECT(ES184),1,FO$28))*(10-INDEX(INDIRECT("times"&amp;EQ$2),$F184,FO$28))/10</f>
        <v>0</v>
      </c>
      <c r="FP184" s="64">
        <f ca="1">IF(OR(INDEX(INDIRECT("times"&amp;EQ$2),$F184,FP$28)&gt;10,INDEX(INDIRECT(ES184),$E184,$F184)="",INDEX(INDIRECT(ES184),$E184,$F184)&gt;=INDEX(INDIRECT(ES184),1,FP$28)),0,(INDEX(INDIRECT(ES184),$E184,$F184))-INDEX(INDIRECT(ES184),1,FP$28))*(10-INDEX(INDIRECT("times"&amp;EQ$2),$F184,FP$28))/10</f>
        <v>0</v>
      </c>
      <c r="FQ184" s="201">
        <v>16</v>
      </c>
      <c r="FS184" s="18" t="s">
        <v>225</v>
      </c>
      <c r="FT184" s="122">
        <f>FS131</f>
        <v>1</v>
      </c>
      <c r="FU184" s="122" t="str">
        <f>FS132</f>
        <v>shop65</v>
      </c>
      <c r="FV184" s="210" t="str">
        <f t="shared" si="604"/>
        <v>core1_shop65</v>
      </c>
      <c r="FW184" s="122">
        <v>5</v>
      </c>
      <c r="FX184" s="33">
        <v>16</v>
      </c>
      <c r="FY184" s="62">
        <f ca="1">IF(OR(INDEX(INDIRECT("times"&amp;FT$2),$F184,FY$28)&gt;10,INDEX(INDIRECT(FV184),$E184,$F184)="",INDEX(INDIRECT(FV184),$E184,$F184)&gt;=INDEX(INDIRECT(FV184),1,FY$28)),0,(INDEX(INDIRECT(FV184),$E184,$F184))-INDEX(INDIRECT(FV184),1,FY$28))*(10-INDEX(INDIRECT("times"&amp;FT$2),$F184,FY$28))/10</f>
        <v>0</v>
      </c>
      <c r="FZ184" s="63">
        <f ca="1">IF(OR(INDEX(INDIRECT("times"&amp;FT$2),$F184,FZ$28)&gt;10,INDEX(INDIRECT(FV184),$E184,$F184)="",INDEX(INDIRECT(FV184),$E184,$F184)&gt;=INDEX(INDIRECT(FV184),1,FZ$28)),0,(INDEX(INDIRECT(FV184),$E184,$F184))-INDEX(INDIRECT(FV184),1,FZ$28))*(10-INDEX(INDIRECT("times"&amp;FT$2),$F184,FZ$28))/10</f>
        <v>0</v>
      </c>
      <c r="GA184" s="63">
        <f ca="1">IF(OR(INDEX(INDIRECT("times"&amp;FT$2),$F184,GA$28)&gt;10,INDEX(INDIRECT(FV184),$E184,$F184)="",INDEX(INDIRECT(FV184),$E184,$F184)&gt;=INDEX(INDIRECT(FV184),1,GA$28)),0,(INDEX(INDIRECT(FV184),$E184,$F184))-INDEX(INDIRECT(FV184),1,GA$28))*(10-INDEX(INDIRECT("times"&amp;FT$2),$F184,GA$28))/10</f>
        <v>0</v>
      </c>
      <c r="GB184" s="63">
        <f ca="1">IF(OR(INDEX(INDIRECT("times"&amp;FT$2),$F184,GB$28)&gt;10,INDEX(INDIRECT(FV184),$E184,$F184)="",INDEX(INDIRECT(FV184),$E184,$F184)&gt;=INDEX(INDIRECT(FV184),1,GB$28)),0,(INDEX(INDIRECT(FV184),$E184,$F184))-INDEX(INDIRECT(FV184),1,GB$28))*(10-INDEX(INDIRECT("times"&amp;FT$2),$F184,GB$28))/10</f>
        <v>0</v>
      </c>
      <c r="GC184" s="63">
        <f ca="1">IF(OR(INDEX(INDIRECT("times"&amp;FT$2),$F184,GC$28)&gt;10,INDEX(INDIRECT(FV184),$E184,$F184)="",INDEX(INDIRECT(FV184),$E184,$F184)&gt;=INDEX(INDIRECT(FV184),1,GC$28)),0,(INDEX(INDIRECT(FV184),$E184,$F184))-INDEX(INDIRECT(FV184),1,GC$28))*(10-INDEX(INDIRECT("times"&amp;FT$2),$F184,GC$28))/10</f>
        <v>0</v>
      </c>
      <c r="GD184" s="63">
        <f ca="1">IF(OR(INDEX(INDIRECT("times"&amp;FT$2),$F184,GD$28)&gt;10,INDEX(INDIRECT(FV184),$E184,$F184)="",INDEX(INDIRECT(FV184),$E184,$F184)&gt;=INDEX(INDIRECT(FV184),1,GD$28)),0,(INDEX(INDIRECT(FV184),$E184,$F184))-INDEX(INDIRECT(FV184),1,GD$28))*(10-INDEX(INDIRECT("times"&amp;FT$2),$F184,GD$28))/10</f>
        <v>0</v>
      </c>
      <c r="GE184" s="63">
        <f ca="1">IF(OR(INDEX(INDIRECT("times"&amp;FT$2),$F184,GE$28)&gt;10,INDEX(INDIRECT(FV184),$E184,$F184)="",INDEX(INDIRECT(FV184),$E184,$F184)&gt;=INDEX(INDIRECT(FV184),1,GE$28)),0,(INDEX(INDIRECT(FV184),$E184,$F184))-INDEX(INDIRECT(FV184),1,GE$28))*(10-INDEX(INDIRECT("times"&amp;FT$2),$F184,GE$28))/10</f>
        <v>0</v>
      </c>
      <c r="GF184" s="63">
        <f ca="1">IF(OR(INDEX(INDIRECT("times"&amp;FT$2),$F184,GF$28)&gt;10,INDEX(INDIRECT(FV184),$E184,$F184)="",INDEX(INDIRECT(FV184),$E184,$F184)&gt;=INDEX(INDIRECT(FV184),1,GF$28)),0,(INDEX(INDIRECT(FV184),$E184,$F184))-INDEX(INDIRECT(FV184),1,GF$28))*(10-INDEX(INDIRECT("times"&amp;FT$2),$F184,GF$28))/10</f>
        <v>0</v>
      </c>
      <c r="GG184" s="63">
        <f ca="1">IF(OR(INDEX(INDIRECT("times"&amp;FT$2),$F184,GG$28)&gt;10,INDEX(INDIRECT(FV184),$E184,$F184)="",INDEX(INDIRECT(FV184),$E184,$F184)&gt;=INDEX(INDIRECT(FV184),1,GG$28)),0,(INDEX(INDIRECT(FV184),$E184,$F184))-INDEX(INDIRECT(FV184),1,GG$28))*(10-INDEX(INDIRECT("times"&amp;FT$2),$F184,GG$28))/10</f>
        <v>0</v>
      </c>
      <c r="GH184" s="63">
        <f ca="1">IF(OR(INDEX(INDIRECT("times"&amp;FT$2),$F184,GH$28)&gt;10,INDEX(INDIRECT(FV184),$E184,$F184)="",INDEX(INDIRECT(FV184),$E184,$F184)&gt;=INDEX(INDIRECT(FV184),1,GH$28)),0,(INDEX(INDIRECT(FV184),$E184,$F184))-INDEX(INDIRECT(FV184),1,GH$28))*(10-INDEX(INDIRECT("times"&amp;FT$2),$F184,GH$28))/10</f>
        <v>0</v>
      </c>
      <c r="GI184" s="63">
        <f ca="1">IF(OR(INDEX(INDIRECT("times"&amp;FT$2),$F184,GI$28)&gt;10,INDEX(INDIRECT(FV184),$E184,$F184)="",INDEX(INDIRECT(FV184),$E184,$F184)&gt;=INDEX(INDIRECT(FV184),1,GI$28)),0,(INDEX(INDIRECT(FV184),$E184,$F184))-INDEX(INDIRECT(FV184),1,GI$28))*(10-INDEX(INDIRECT("times"&amp;FT$2),$F184,GI$28))/10</f>
        <v>0</v>
      </c>
      <c r="GJ184" s="63">
        <f ca="1">IF(OR(INDEX(INDIRECT("times"&amp;FT$2),$F184,GJ$28)&gt;10,INDEX(INDIRECT(FV184),$E184,$F184)="",INDEX(INDIRECT(FV184),$E184,$F184)&gt;=INDEX(INDIRECT(FV184),1,GJ$28)),0,(INDEX(INDIRECT(FV184),$E184,$F184))-INDEX(INDIRECT(FV184),1,GJ$28))*(10-INDEX(INDIRECT("times"&amp;FT$2),$F184,GJ$28))/10</f>
        <v>0</v>
      </c>
      <c r="GK184" s="63">
        <f ca="1">IF(OR(INDEX(INDIRECT("times"&amp;FT$2),$F184,GK$28)&gt;10,INDEX(INDIRECT(FV184),$E184,$F184)="",INDEX(INDIRECT(FV184),$E184,$F184)&gt;=INDEX(INDIRECT(FV184),1,GK$28)),0,(INDEX(INDIRECT(FV184),$E184,$F184))-INDEX(INDIRECT(FV184),1,GK$28))*(10-INDEX(INDIRECT("times"&amp;FT$2),$F184,GK$28))/10</f>
        <v>0</v>
      </c>
      <c r="GL184" s="63">
        <f ca="1">IF(OR(INDEX(INDIRECT("times"&amp;FT$2),$F184,GL$28)&gt;10,INDEX(INDIRECT(FV184),$E184,$F184)="",INDEX(INDIRECT(FV184),$E184,$F184)&gt;=INDEX(INDIRECT(FV184),1,GL$28)),0,(INDEX(INDIRECT(FV184),$E184,$F184))-INDEX(INDIRECT(FV184),1,GL$28))*(10-INDEX(INDIRECT("times"&amp;FT$2),$F184,GL$28))/10</f>
        <v>0</v>
      </c>
      <c r="GM184" s="63">
        <f ca="1">IF(OR(INDEX(INDIRECT("times"&amp;FT$2),$F184,GM$28)&gt;10,INDEX(INDIRECT(FV184),$E184,$F184)="",INDEX(INDIRECT(FV184),$E184,$F184)&gt;=INDEX(INDIRECT(FV184),1,GM$28)),0,(INDEX(INDIRECT(FV184),$E184,$F184))-INDEX(INDIRECT(FV184),1,GM$28))*(10-INDEX(INDIRECT("times"&amp;FT$2),$F184,GM$28))/10</f>
        <v>0</v>
      </c>
      <c r="GN184" s="63">
        <f ca="1">IF(OR(INDEX(INDIRECT("times"&amp;FT$2),$F184,GN$28)&gt;10,INDEX(INDIRECT(FV184),$E184,$F184)="",INDEX(INDIRECT(FV184),$E184,$F184)&gt;=INDEX(INDIRECT(FV184),1,GN$28)),0,(INDEX(INDIRECT(FV184),$E184,$F184))-INDEX(INDIRECT(FV184),1,GN$28))*(10-INDEX(INDIRECT("times"&amp;FT$2),$F184,GN$28))/10</f>
        <v>0</v>
      </c>
      <c r="GO184" s="63">
        <f ca="1">IF(OR(INDEX(INDIRECT("times"&amp;FT$2),$F184,GO$28)&gt;10,INDEX(INDIRECT(FV184),$E184,$F184)="",INDEX(INDIRECT(FV184),$E184,$F184)&gt;=INDEX(INDIRECT(FV184),1,GO$28)),0,(INDEX(INDIRECT(FV184),$E184,$F184))-INDEX(INDIRECT(FV184),1,GO$28))*(10-INDEX(INDIRECT("times"&amp;FT$2),$F184,GO$28))/10</f>
        <v>0</v>
      </c>
      <c r="GP184" s="63">
        <f ca="1">IF(OR(INDEX(INDIRECT("times"&amp;FT$2),$F184,GP$28)&gt;10,INDEX(INDIRECT(FV184),$E184,$F184)="",INDEX(INDIRECT(FV184),$E184,$F184)&gt;=INDEX(INDIRECT(FV184),1,GP$28)),0,(INDEX(INDIRECT(FV184),$E184,$F184))-INDEX(INDIRECT(FV184),1,GP$28))*(10-INDEX(INDIRECT("times"&amp;FT$2),$F184,GP$28))/10</f>
        <v>0</v>
      </c>
      <c r="GQ184" s="63">
        <f ca="1">IF(OR(INDEX(INDIRECT("times"&amp;FT$2),$F184,GQ$28)&gt;10,INDEX(INDIRECT(FV184),$E184,$F184)="",INDEX(INDIRECT(FV184),$E184,$F184)&gt;=INDEX(INDIRECT(FV184),1,GQ$28)),0,(INDEX(INDIRECT(FV184),$E184,$F184))-INDEX(INDIRECT(FV184),1,GQ$28))*(10-INDEX(INDIRECT("times"&amp;FT$2),$F184,GQ$28))/10</f>
        <v>0</v>
      </c>
      <c r="GR184" s="63">
        <f ca="1">IF(OR(INDEX(INDIRECT("times"&amp;FT$2),$F184,GR$28)&gt;10,INDEX(INDIRECT(FV184),$E184,$F184)="",INDEX(INDIRECT(FV184),$E184,$F184)&gt;=INDEX(INDIRECT(FV184),1,GR$28)),0,(INDEX(INDIRECT(FV184),$E184,$F184))-INDEX(INDIRECT(FV184),1,GR$28))*(10-INDEX(INDIRECT("times"&amp;FT$2),$F184,GR$28))/10</f>
        <v>0</v>
      </c>
      <c r="GS184" s="64">
        <f ca="1">IF(OR(INDEX(INDIRECT("times"&amp;FT$2),$F184,GS$28)&gt;10,INDEX(INDIRECT(FV184),$E184,$F184)="",INDEX(INDIRECT(FV184),$E184,$F184)&gt;=INDEX(INDIRECT(FV184),1,GS$28)),0,(INDEX(INDIRECT(FV184),$E184,$F184))-INDEX(INDIRECT(FV184),1,GS$28))*(10-INDEX(INDIRECT("times"&amp;FT$2),$F184,GS$28))/10</f>
        <v>0</v>
      </c>
      <c r="GT184" s="201">
        <v>16</v>
      </c>
      <c r="GV184" s="18" t="s">
        <v>225</v>
      </c>
      <c r="GW184" s="122">
        <f>GV131</f>
        <v>1</v>
      </c>
      <c r="GX184" s="122" t="str">
        <f>GV132</f>
        <v>lei65</v>
      </c>
      <c r="GY184" s="210" t="str">
        <f t="shared" si="605"/>
        <v>core1_lei65</v>
      </c>
      <c r="GZ184" s="122">
        <v>5</v>
      </c>
      <c r="HA184" s="33">
        <v>16</v>
      </c>
      <c r="HB184" s="62">
        <f ca="1">IF(OR(INDEX(INDIRECT("times"&amp;GW$2),$F184,HB$28)&gt;10,INDEX(INDIRECT(GY184),$E184,$F184)="",INDEX(INDIRECT(GY184),$E184,$F184)&gt;=INDEX(INDIRECT(GY184),1,HB$28)),0,(INDEX(INDIRECT(GY184),$E184,$F184))-INDEX(INDIRECT(GY184),1,HB$28))*(10-INDEX(INDIRECT("times"&amp;GW$2),$F184,HB$28))/10</f>
        <v>0</v>
      </c>
      <c r="HC184" s="63">
        <f ca="1">IF(OR(INDEX(INDIRECT("times"&amp;GW$2),$F184,HC$28)&gt;10,INDEX(INDIRECT(GY184),$E184,$F184)="",INDEX(INDIRECT(GY184),$E184,$F184)&gt;=INDEX(INDIRECT(GY184),1,HC$28)),0,(INDEX(INDIRECT(GY184),$E184,$F184))-INDEX(INDIRECT(GY184),1,HC$28))*(10-INDEX(INDIRECT("times"&amp;GW$2),$F184,HC$28))/10</f>
        <v>0</v>
      </c>
      <c r="HD184" s="63">
        <f ca="1">IF(OR(INDEX(INDIRECT("times"&amp;GW$2),$F184,HD$28)&gt;10,INDEX(INDIRECT(GY184),$E184,$F184)="",INDEX(INDIRECT(GY184),$E184,$F184)&gt;=INDEX(INDIRECT(GY184),1,HD$28)),0,(INDEX(INDIRECT(GY184),$E184,$F184))-INDEX(INDIRECT(GY184),1,HD$28))*(10-INDEX(INDIRECT("times"&amp;GW$2),$F184,HD$28))/10</f>
        <v>0</v>
      </c>
      <c r="HE184" s="63">
        <f ca="1">IF(OR(INDEX(INDIRECT("times"&amp;GW$2),$F184,HE$28)&gt;10,INDEX(INDIRECT(GY184),$E184,$F184)="",INDEX(INDIRECT(GY184),$E184,$F184)&gt;=INDEX(INDIRECT(GY184),1,HE$28)),0,(INDEX(INDIRECT(GY184),$E184,$F184))-INDEX(INDIRECT(GY184),1,HE$28))*(10-INDEX(INDIRECT("times"&amp;GW$2),$F184,HE$28))/10</f>
        <v>0</v>
      </c>
      <c r="HF184" s="63">
        <f ca="1">IF(OR(INDEX(INDIRECT("times"&amp;GW$2),$F184,HF$28)&gt;10,INDEX(INDIRECT(GY184),$E184,$F184)="",INDEX(INDIRECT(GY184),$E184,$F184)&gt;=INDEX(INDIRECT(GY184),1,HF$28)),0,(INDEX(INDIRECT(GY184),$E184,$F184))-INDEX(INDIRECT(GY184),1,HF$28))*(10-INDEX(INDIRECT("times"&amp;GW$2),$F184,HF$28))/10</f>
        <v>0</v>
      </c>
      <c r="HG184" s="63">
        <f ca="1">IF(OR(INDEX(INDIRECT("times"&amp;GW$2),$F184,HG$28)&gt;10,INDEX(INDIRECT(GY184),$E184,$F184)="",INDEX(INDIRECT(GY184),$E184,$F184)&gt;=INDEX(INDIRECT(GY184),1,HG$28)),0,(INDEX(INDIRECT(GY184),$E184,$F184))-INDEX(INDIRECT(GY184),1,HG$28))*(10-INDEX(INDIRECT("times"&amp;GW$2),$F184,HG$28))/10</f>
        <v>0</v>
      </c>
      <c r="HH184" s="63">
        <f ca="1">IF(OR(INDEX(INDIRECT("times"&amp;GW$2),$F184,HH$28)&gt;10,INDEX(INDIRECT(GY184),$E184,$F184)="",INDEX(INDIRECT(GY184),$E184,$F184)&gt;=INDEX(INDIRECT(GY184),1,HH$28)),0,(INDEX(INDIRECT(GY184),$E184,$F184))-INDEX(INDIRECT(GY184),1,HH$28))*(10-INDEX(INDIRECT("times"&amp;GW$2),$F184,HH$28))/10</f>
        <v>0</v>
      </c>
      <c r="HI184" s="63">
        <f ca="1">IF(OR(INDEX(INDIRECT("times"&amp;GW$2),$F184,HI$28)&gt;10,INDEX(INDIRECT(GY184),$E184,$F184)="",INDEX(INDIRECT(GY184),$E184,$F184)&gt;=INDEX(INDIRECT(GY184),1,HI$28)),0,(INDEX(INDIRECT(GY184),$E184,$F184))-INDEX(INDIRECT(GY184),1,HI$28))*(10-INDEX(INDIRECT("times"&amp;GW$2),$F184,HI$28))/10</f>
        <v>0</v>
      </c>
      <c r="HJ184" s="63">
        <f ca="1">IF(OR(INDEX(INDIRECT("times"&amp;GW$2),$F184,HJ$28)&gt;10,INDEX(INDIRECT(GY184),$E184,$F184)="",INDEX(INDIRECT(GY184),$E184,$F184)&gt;=INDEX(INDIRECT(GY184),1,HJ$28)),0,(INDEX(INDIRECT(GY184),$E184,$F184))-INDEX(INDIRECT(GY184),1,HJ$28))*(10-INDEX(INDIRECT("times"&amp;GW$2),$F184,HJ$28))/10</f>
        <v>0</v>
      </c>
      <c r="HK184" s="63">
        <f ca="1">IF(OR(INDEX(INDIRECT("times"&amp;GW$2),$F184,HK$28)&gt;10,INDEX(INDIRECT(GY184),$E184,$F184)="",INDEX(INDIRECT(GY184),$E184,$F184)&gt;=INDEX(INDIRECT(GY184),1,HK$28)),0,(INDEX(INDIRECT(GY184),$E184,$F184))-INDEX(INDIRECT(GY184),1,HK$28))*(10-INDEX(INDIRECT("times"&amp;GW$2),$F184,HK$28))/10</f>
        <v>0</v>
      </c>
      <c r="HL184" s="63">
        <f ca="1">IF(OR(INDEX(INDIRECT("times"&amp;GW$2),$F184,HL$28)&gt;10,INDEX(INDIRECT(GY184),$E184,$F184)="",INDEX(INDIRECT(GY184),$E184,$F184)&gt;=INDEX(INDIRECT(GY184),1,HL$28)),0,(INDEX(INDIRECT(GY184),$E184,$F184))-INDEX(INDIRECT(GY184),1,HL$28))*(10-INDEX(INDIRECT("times"&amp;GW$2),$F184,HL$28))/10</f>
        <v>0</v>
      </c>
      <c r="HM184" s="63">
        <f ca="1">IF(OR(INDEX(INDIRECT("times"&amp;GW$2),$F184,HM$28)&gt;10,INDEX(INDIRECT(GY184),$E184,$F184)="",INDEX(INDIRECT(GY184),$E184,$F184)&gt;=INDEX(INDIRECT(GY184),1,HM$28)),0,(INDEX(INDIRECT(GY184),$E184,$F184))-INDEX(INDIRECT(GY184),1,HM$28))*(10-INDEX(INDIRECT("times"&amp;GW$2),$F184,HM$28))/10</f>
        <v>0</v>
      </c>
      <c r="HN184" s="63">
        <f ca="1">IF(OR(INDEX(INDIRECT("times"&amp;GW$2),$F184,HN$28)&gt;10,INDEX(INDIRECT(GY184),$E184,$F184)="",INDEX(INDIRECT(GY184),$E184,$F184)&gt;=INDEX(INDIRECT(GY184),1,HN$28)),0,(INDEX(INDIRECT(GY184),$E184,$F184))-INDEX(INDIRECT(GY184),1,HN$28))*(10-INDEX(INDIRECT("times"&amp;GW$2),$F184,HN$28))/10</f>
        <v>0</v>
      </c>
      <c r="HO184" s="63">
        <f ca="1">IF(OR(INDEX(INDIRECT("times"&amp;GW$2),$F184,HO$28)&gt;10,INDEX(INDIRECT(GY184),$E184,$F184)="",INDEX(INDIRECT(GY184),$E184,$F184)&gt;=INDEX(INDIRECT(GY184),1,HO$28)),0,(INDEX(INDIRECT(GY184),$E184,$F184))-INDEX(INDIRECT(GY184),1,HO$28))*(10-INDEX(INDIRECT("times"&amp;GW$2),$F184,HO$28))/10</f>
        <v>0</v>
      </c>
      <c r="HP184" s="63">
        <f ca="1">IF(OR(INDEX(INDIRECT("times"&amp;GW$2),$F184,HP$28)&gt;10,INDEX(INDIRECT(GY184),$E184,$F184)="",INDEX(INDIRECT(GY184),$E184,$F184)&gt;=INDEX(INDIRECT(GY184),1,HP$28)),0,(INDEX(INDIRECT(GY184),$E184,$F184))-INDEX(INDIRECT(GY184),1,HP$28))*(10-INDEX(INDIRECT("times"&amp;GW$2),$F184,HP$28))/10</f>
        <v>0</v>
      </c>
      <c r="HQ184" s="63">
        <f ca="1">IF(OR(INDEX(INDIRECT("times"&amp;GW$2),$F184,HQ$28)&gt;10,INDEX(INDIRECT(GY184),$E184,$F184)="",INDEX(INDIRECT(GY184),$E184,$F184)&gt;=INDEX(INDIRECT(GY184),1,HQ$28)),0,(INDEX(INDIRECT(GY184),$E184,$F184))-INDEX(INDIRECT(GY184),1,HQ$28))*(10-INDEX(INDIRECT("times"&amp;GW$2),$F184,HQ$28))/10</f>
        <v>0</v>
      </c>
      <c r="HR184" s="63">
        <f ca="1">IF(OR(INDEX(INDIRECT("times"&amp;GW$2),$F184,HR$28)&gt;10,INDEX(INDIRECT(GY184),$E184,$F184)="",INDEX(INDIRECT(GY184),$E184,$F184)&gt;=INDEX(INDIRECT(GY184),1,HR$28)),0,(INDEX(INDIRECT(GY184),$E184,$F184))-INDEX(INDIRECT(GY184),1,HR$28))*(10-INDEX(INDIRECT("times"&amp;GW$2),$F184,HR$28))/10</f>
        <v>0</v>
      </c>
      <c r="HS184" s="63">
        <f ca="1">IF(OR(INDEX(INDIRECT("times"&amp;GW$2),$F184,HS$28)&gt;10,INDEX(INDIRECT(GY184),$E184,$F184)="",INDEX(INDIRECT(GY184),$E184,$F184)&gt;=INDEX(INDIRECT(GY184),1,HS$28)),0,(INDEX(INDIRECT(GY184),$E184,$F184))-INDEX(INDIRECT(GY184),1,HS$28))*(10-INDEX(INDIRECT("times"&amp;GW$2),$F184,HS$28))/10</f>
        <v>0</v>
      </c>
      <c r="HT184" s="63">
        <f ca="1">IF(OR(INDEX(INDIRECT("times"&amp;GW$2),$F184,HT$28)&gt;10,INDEX(INDIRECT(GY184),$E184,$F184)="",INDEX(INDIRECT(GY184),$E184,$F184)&gt;=INDEX(INDIRECT(GY184),1,HT$28)),0,(INDEX(INDIRECT(GY184),$E184,$F184))-INDEX(INDIRECT(GY184),1,HT$28))*(10-INDEX(INDIRECT("times"&amp;GW$2),$F184,HT$28))/10</f>
        <v>0</v>
      </c>
      <c r="HU184" s="63">
        <f ca="1">IF(OR(INDEX(INDIRECT("times"&amp;GW$2),$F184,HU$28)&gt;10,INDEX(INDIRECT(GY184),$E184,$F184)="",INDEX(INDIRECT(GY184),$E184,$F184)&gt;=INDEX(INDIRECT(GY184),1,HU$28)),0,(INDEX(INDIRECT(GY184),$E184,$F184))-INDEX(INDIRECT(GY184),1,HU$28))*(10-INDEX(INDIRECT("times"&amp;GW$2),$F184,HU$28))/10</f>
        <v>0</v>
      </c>
      <c r="HV184" s="64">
        <f ca="1">IF(OR(INDEX(INDIRECT("times"&amp;GW$2),$F184,HV$28)&gt;10,INDEX(INDIRECT(GY184),$E184,$F184)="",INDEX(INDIRECT(GY184),$E184,$F184)&gt;=INDEX(INDIRECT(GY184),1,HV$28)),0,(INDEX(INDIRECT(GY184),$E184,$F184))-INDEX(INDIRECT(GY184),1,HV$28))*(10-INDEX(INDIRECT("times"&amp;GW$2),$F184,HV$28))/10</f>
        <v>0</v>
      </c>
      <c r="HW184" s="201">
        <v>16</v>
      </c>
    </row>
    <row r="185" spans="1:231" ht="15">
      <c r="A185" s="18" t="s">
        <v>226</v>
      </c>
      <c r="B185" s="122">
        <f>A131</f>
        <v>1</v>
      </c>
      <c r="C185" s="122" t="str">
        <f>A132</f>
        <v>work1834</v>
      </c>
      <c r="D185" s="210" t="str">
        <f t="shared" si="598"/>
        <v>core1_work1834</v>
      </c>
      <c r="E185" s="122">
        <v>5</v>
      </c>
      <c r="F185" s="33">
        <v>17</v>
      </c>
      <c r="G185" s="62">
        <f ca="1">IF(OR(INDEX(INDIRECT("times"&amp;B$2),$F185,G$28)&gt;10,INDEX(INDIRECT(D185),$E185,$F185)="",INDEX(INDIRECT(D185),$E185,$F185)&gt;=INDEX(INDIRECT(D185),1,G$28)),0,(INDEX(INDIRECT(D185),$E185,$F185))-INDEX(INDIRECT(D185),1,G$28))*(10-INDEX(INDIRECT("times"&amp;B$2),$F185,G$28))/10</f>
        <v>0</v>
      </c>
      <c r="H185" s="63">
        <f ca="1">IF(OR(INDEX(INDIRECT("times"&amp;B$2),$F185,H$28)&gt;10,INDEX(INDIRECT(D185),$E185,$F185)="",INDEX(INDIRECT(D185),$E185,$F185)&gt;=INDEX(INDIRECT(D185),1,H$28)),0,(INDEX(INDIRECT(D185),$E185,$F185))-INDEX(INDIRECT(D185),1,H$28))*(10-INDEX(INDIRECT("times"&amp;B$2),$F185,H$28))/10</f>
        <v>0</v>
      </c>
      <c r="I185" s="63">
        <f ca="1">IF(OR(INDEX(INDIRECT("times"&amp;B$2),$F185,I$28)&gt;10,INDEX(INDIRECT(D185),$E185,$F185)="",INDEX(INDIRECT(D185),$E185,$F185)&gt;=INDEX(INDIRECT(D185),1,I$28)),0,(INDEX(INDIRECT(D185),$E185,$F185))-INDEX(INDIRECT(D185),1,I$28))*(10-INDEX(INDIRECT("times"&amp;B$2),$F185,I$28))/10</f>
        <v>0</v>
      </c>
      <c r="J185" s="63">
        <f ca="1">IF(OR(INDEX(INDIRECT("times"&amp;B$2),$F185,J$28)&gt;10,INDEX(INDIRECT(D185),$E185,$F185)="",INDEX(INDIRECT(D185),$E185,$F185)&gt;=INDEX(INDIRECT(D185),1,J$28)),0,(INDEX(INDIRECT(D185),$E185,$F185))-INDEX(INDIRECT(D185),1,J$28))*(10-INDEX(INDIRECT("times"&amp;B$2),$F185,J$28))/10</f>
        <v>0</v>
      </c>
      <c r="K185" s="63">
        <f ca="1">IF(OR(INDEX(INDIRECT("times"&amp;B$2),$F185,K$28)&gt;10,INDEX(INDIRECT(D185),$E185,$F185)="",INDEX(INDIRECT(D185),$E185,$F185)&gt;=INDEX(INDIRECT(D185),1,K$28)),0,(INDEX(INDIRECT(D185),$E185,$F185))-INDEX(INDIRECT(D185),1,K$28))*(10-INDEX(INDIRECT("times"&amp;B$2),$F185,K$28))/10</f>
        <v>0</v>
      </c>
      <c r="L185" s="63">
        <f ca="1">IF(OR(INDEX(INDIRECT("times"&amp;B$2),$F185,L$28)&gt;10,INDEX(INDIRECT(D185),$E185,$F185)="",INDEX(INDIRECT(D185),$E185,$F185)&gt;=INDEX(INDIRECT(D185),1,L$28)),0,(INDEX(INDIRECT(D185),$E185,$F185))-INDEX(INDIRECT(D185),1,L$28))*(10-INDEX(INDIRECT("times"&amp;B$2),$F185,L$28))/10</f>
        <v>0</v>
      </c>
      <c r="M185" s="63">
        <f ca="1">IF(OR(INDEX(INDIRECT("times"&amp;B$2),$F185,M$28)&gt;10,INDEX(INDIRECT(D185),$E185,$F185)="",INDEX(INDIRECT(D185),$E185,$F185)&gt;=INDEX(INDIRECT(D185),1,M$28)),0,(INDEX(INDIRECT(D185),$E185,$F185))-INDEX(INDIRECT(D185),1,M$28))*(10-INDEX(INDIRECT("times"&amp;B$2),$F185,M$28))/10</f>
        <v>0</v>
      </c>
      <c r="N185" s="63">
        <f ca="1">IF(OR(INDEX(INDIRECT("times"&amp;B$2),$F185,N$28)&gt;10,INDEX(INDIRECT(D185),$E185,$F185)="",INDEX(INDIRECT(D185),$E185,$F185)&gt;=INDEX(INDIRECT(D185),1,N$28)),0,(INDEX(INDIRECT(D185),$E185,$F185))-INDEX(INDIRECT(D185),1,N$28))*(10-INDEX(INDIRECT("times"&amp;B$2),$F185,N$28))/10</f>
        <v>0</v>
      </c>
      <c r="O185" s="63">
        <f ca="1">IF(OR(INDEX(INDIRECT("times"&amp;B$2),$F185,O$28)&gt;10,INDEX(INDIRECT(D185),$E185,$F185)="",INDEX(INDIRECT(D185),$E185,$F185)&gt;=INDEX(INDIRECT(D185),1,O$28)),0,(INDEX(INDIRECT(D185),$E185,$F185))-INDEX(INDIRECT(D185),1,O$28))*(10-INDEX(INDIRECT("times"&amp;B$2),$F185,O$28))/10</f>
        <v>0</v>
      </c>
      <c r="P185" s="63">
        <f ca="1">IF(OR(INDEX(INDIRECT("times"&amp;B$2),$F185,P$28)&gt;10,INDEX(INDIRECT(D185),$E185,$F185)="",INDEX(INDIRECT(D185),$E185,$F185)&gt;=INDEX(INDIRECT(D185),1,P$28)),0,(INDEX(INDIRECT(D185),$E185,$F185))-INDEX(INDIRECT(D185),1,P$28))*(10-INDEX(INDIRECT("times"&amp;B$2),$F185,P$28))/10</f>
        <v>0</v>
      </c>
      <c r="Q185" s="63">
        <f ca="1">IF(OR(INDEX(INDIRECT("times"&amp;B$2),$F185,Q$28)&gt;10,INDEX(INDIRECT(D185),$E185,$F185)="",INDEX(INDIRECT(D185),$E185,$F185)&gt;=INDEX(INDIRECT(D185),1,Q$28)),0,(INDEX(INDIRECT(D185),$E185,$F185))-INDEX(INDIRECT(D185),1,Q$28))*(10-INDEX(INDIRECT("times"&amp;B$2),$F185,Q$28))/10</f>
        <v>0</v>
      </c>
      <c r="R185" s="63">
        <f ca="1">IF(OR(INDEX(INDIRECT("times"&amp;B$2),$F185,R$28)&gt;10,INDEX(INDIRECT(D185),$E185,$F185)="",INDEX(INDIRECT(D185),$E185,$F185)&gt;=INDEX(INDIRECT(D185),1,R$28)),0,(INDEX(INDIRECT(D185),$E185,$F185))-INDEX(INDIRECT(D185),1,R$28))*(10-INDEX(INDIRECT("times"&amp;B$2),$F185,R$28))/10</f>
        <v>0</v>
      </c>
      <c r="S185" s="63">
        <f ca="1">IF(OR(INDEX(INDIRECT("times"&amp;B$2),$F185,S$28)&gt;10,INDEX(INDIRECT(D185),$E185,$F185)="",INDEX(INDIRECT(D185),$E185,$F185)&gt;=INDEX(INDIRECT(D185),1,S$28)),0,(INDEX(INDIRECT(D185),$E185,$F185))-INDEX(INDIRECT(D185),1,S$28))*(10-INDEX(INDIRECT("times"&amp;B$2),$F185,S$28))/10</f>
        <v>0</v>
      </c>
      <c r="T185" s="63">
        <f ca="1">IF(OR(INDEX(INDIRECT("times"&amp;B$2),$F185,T$28)&gt;10,INDEX(INDIRECT(D185),$E185,$F185)="",INDEX(INDIRECT(D185),$E185,$F185)&gt;=INDEX(INDIRECT(D185),1,T$28)),0,(INDEX(INDIRECT(D185),$E185,$F185))-INDEX(INDIRECT(D185),1,T$28))*(10-INDEX(INDIRECT("times"&amp;B$2),$F185,T$28))/10</f>
        <v>0</v>
      </c>
      <c r="U185" s="63">
        <f ca="1">IF(OR(INDEX(INDIRECT("times"&amp;B$2),$F185,U$28)&gt;10,INDEX(INDIRECT(D185),$E185,$F185)="",INDEX(INDIRECT(D185),$E185,$F185)&gt;=INDEX(INDIRECT(D185),1,U$28)),0,(INDEX(INDIRECT(D185),$E185,$F185))-INDEX(INDIRECT(D185),1,U$28))*(10-INDEX(INDIRECT("times"&amp;B$2),$F185,U$28))/10</f>
        <v>0</v>
      </c>
      <c r="V185" s="63">
        <f ca="1">IF(OR(INDEX(INDIRECT("times"&amp;B$2),$F185,V$28)&gt;10,INDEX(INDIRECT(D185),$E185,$F185)="",INDEX(INDIRECT(D185),$E185,$F185)&gt;=INDEX(INDIRECT(D185),1,V$28)),0,(INDEX(INDIRECT(D185),$E185,$F185))-INDEX(INDIRECT(D185),1,V$28))*(10-INDEX(INDIRECT("times"&amp;B$2),$F185,V$28))/10</f>
        <v>0</v>
      </c>
      <c r="W185" s="63">
        <f ca="1">IF(OR(INDEX(INDIRECT("times"&amp;B$2),$F185,W$28)&gt;10,INDEX(INDIRECT(D185),$E185,$F185)="",INDEX(INDIRECT(D185),$E185,$F185)&gt;=INDEX(INDIRECT(D185),1,W$28)),0,(INDEX(INDIRECT(D185),$E185,$F185))-INDEX(INDIRECT(D185),1,W$28))*(10-INDEX(INDIRECT("times"&amp;B$2),$F185,W$28))/10</f>
        <v>0</v>
      </c>
      <c r="X185" s="63">
        <f ca="1">IF(OR(INDEX(INDIRECT("times"&amp;B$2),$F185,X$28)&gt;10,INDEX(INDIRECT(D185),$E185,$F185)="",INDEX(INDIRECT(D185),$E185,$F185)&gt;=INDEX(INDIRECT(D185),1,X$28)),0,(INDEX(INDIRECT(D185),$E185,$F185))-INDEX(INDIRECT(D185),1,X$28))*(10-INDEX(INDIRECT("times"&amp;B$2),$F185,X$28))/10</f>
        <v>0</v>
      </c>
      <c r="Y185" s="63">
        <f ca="1">IF(OR(INDEX(INDIRECT("times"&amp;B$2),$F185,Y$28)&gt;10,INDEX(INDIRECT(D185),$E185,$F185)="",INDEX(INDIRECT(D185),$E185,$F185)&gt;=INDEX(INDIRECT(D185),1,Y$28)),0,(INDEX(INDIRECT(D185),$E185,$F185))-INDEX(INDIRECT(D185),1,Y$28))*(10-INDEX(INDIRECT("times"&amp;B$2),$F185,Y$28))/10</f>
        <v>0</v>
      </c>
      <c r="Z185" s="63">
        <f ca="1">IF(OR(INDEX(INDIRECT("times"&amp;B$2),$F185,Z$28)&gt;10,INDEX(INDIRECT(D185),$E185,$F185)="",INDEX(INDIRECT(D185),$E185,$F185)&gt;=INDEX(INDIRECT(D185),1,Z$28)),0,(INDEX(INDIRECT(D185),$E185,$F185))-INDEX(INDIRECT(D185),1,Z$28))*(10-INDEX(INDIRECT("times"&amp;B$2),$F185,Z$28))/10</f>
        <v>0</v>
      </c>
      <c r="AA185" s="64">
        <f ca="1">IF(OR(INDEX(INDIRECT("times"&amp;B$2),$F185,AA$28)&gt;10,INDEX(INDIRECT(D185),$E185,$F185)="",INDEX(INDIRECT(D185),$E185,$F185)&gt;=INDEX(INDIRECT(D185),1,AA$28)),0,(INDEX(INDIRECT(D185),$E185,$F185))-INDEX(INDIRECT(D185),1,AA$28))*(10-INDEX(INDIRECT("times"&amp;B$2),$F185,AA$28))/10</f>
        <v>0</v>
      </c>
      <c r="AB185" s="201">
        <v>17</v>
      </c>
      <c r="AD185" s="18" t="s">
        <v>226</v>
      </c>
      <c r="AE185" s="122">
        <f>AD131</f>
        <v>1</v>
      </c>
      <c r="AF185" s="122" t="str">
        <f>AD132</f>
        <v>shop1834</v>
      </c>
      <c r="AG185" s="210" t="str">
        <f t="shared" si="599"/>
        <v>core1_shop1834</v>
      </c>
      <c r="AH185" s="122">
        <v>5</v>
      </c>
      <c r="AI185" s="33">
        <v>17</v>
      </c>
      <c r="AJ185" s="62">
        <f ca="1">IF(OR(INDEX(INDIRECT("times"&amp;AE$2),$F185,AJ$28)&gt;10,INDEX(INDIRECT(AG185),$E185,$F185)="",INDEX(INDIRECT(AG185),$E185,$F185)&gt;=INDEX(INDIRECT(AG185),1,AJ$28)),0,(INDEX(INDIRECT(AG185),$E185,$F185))-INDEX(INDIRECT(AG185),1,AJ$28))*(10-INDEX(INDIRECT("times"&amp;AE$2),$F185,AJ$28))/10</f>
        <v>0</v>
      </c>
      <c r="AK185" s="63">
        <f ca="1">IF(OR(INDEX(INDIRECT("times"&amp;AE$2),$F185,AK$28)&gt;10,INDEX(INDIRECT(AG185),$E185,$F185)="",INDEX(INDIRECT(AG185),$E185,$F185)&gt;=INDEX(INDIRECT(AG185),1,AK$28)),0,(INDEX(INDIRECT(AG185),$E185,$F185))-INDEX(INDIRECT(AG185),1,AK$28))*(10-INDEX(INDIRECT("times"&amp;AE$2),$F185,AK$28))/10</f>
        <v>0</v>
      </c>
      <c r="AL185" s="63">
        <f ca="1">IF(OR(INDEX(INDIRECT("times"&amp;AE$2),$F185,AL$28)&gt;10,INDEX(INDIRECT(AG185),$E185,$F185)="",INDEX(INDIRECT(AG185),$E185,$F185)&gt;=INDEX(INDIRECT(AG185),1,AL$28)),0,(INDEX(INDIRECT(AG185),$E185,$F185))-INDEX(INDIRECT(AG185),1,AL$28))*(10-INDEX(INDIRECT("times"&amp;AE$2),$F185,AL$28))/10</f>
        <v>0</v>
      </c>
      <c r="AM185" s="63">
        <f ca="1">IF(OR(INDEX(INDIRECT("times"&amp;AE$2),$F185,AM$28)&gt;10,INDEX(INDIRECT(AG185),$E185,$F185)="",INDEX(INDIRECT(AG185),$E185,$F185)&gt;=INDEX(INDIRECT(AG185),1,AM$28)),0,(INDEX(INDIRECT(AG185),$E185,$F185))-INDEX(INDIRECT(AG185),1,AM$28))*(10-INDEX(INDIRECT("times"&amp;AE$2),$F185,AM$28))/10</f>
        <v>0</v>
      </c>
      <c r="AN185" s="63">
        <f ca="1">IF(OR(INDEX(INDIRECT("times"&amp;AE$2),$F185,AN$28)&gt;10,INDEX(INDIRECT(AG185),$E185,$F185)="",INDEX(INDIRECT(AG185),$E185,$F185)&gt;=INDEX(INDIRECT(AG185),1,AN$28)),0,(INDEX(INDIRECT(AG185),$E185,$F185))-INDEX(INDIRECT(AG185),1,AN$28))*(10-INDEX(INDIRECT("times"&amp;AE$2),$F185,AN$28))/10</f>
        <v>0</v>
      </c>
      <c r="AO185" s="63">
        <f ca="1">IF(OR(INDEX(INDIRECT("times"&amp;AE$2),$F185,AO$28)&gt;10,INDEX(INDIRECT(AG185),$E185,$F185)="",INDEX(INDIRECT(AG185),$E185,$F185)&gt;=INDEX(INDIRECT(AG185),1,AO$28)),0,(INDEX(INDIRECT(AG185),$E185,$F185))-INDEX(INDIRECT(AG185),1,AO$28))*(10-INDEX(INDIRECT("times"&amp;AE$2),$F185,AO$28))/10</f>
        <v>0</v>
      </c>
      <c r="AP185" s="63">
        <f ca="1">IF(OR(INDEX(INDIRECT("times"&amp;AE$2),$F185,AP$28)&gt;10,INDEX(INDIRECT(AG185),$E185,$F185)="",INDEX(INDIRECT(AG185),$E185,$F185)&gt;=INDEX(INDIRECT(AG185),1,AP$28)),0,(INDEX(INDIRECT(AG185),$E185,$F185))-INDEX(INDIRECT(AG185),1,AP$28))*(10-INDEX(INDIRECT("times"&amp;AE$2),$F185,AP$28))/10</f>
        <v>0</v>
      </c>
      <c r="AQ185" s="63">
        <f ca="1">IF(OR(INDEX(INDIRECT("times"&amp;AE$2),$F185,AQ$28)&gt;10,INDEX(INDIRECT(AG185),$E185,$F185)="",INDEX(INDIRECT(AG185),$E185,$F185)&gt;=INDEX(INDIRECT(AG185),1,AQ$28)),0,(INDEX(INDIRECT(AG185),$E185,$F185))-INDEX(INDIRECT(AG185),1,AQ$28))*(10-INDEX(INDIRECT("times"&amp;AE$2),$F185,AQ$28))/10</f>
        <v>0</v>
      </c>
      <c r="AR185" s="63">
        <f ca="1">IF(OR(INDEX(INDIRECT("times"&amp;AE$2),$F185,AR$28)&gt;10,INDEX(INDIRECT(AG185),$E185,$F185)="",INDEX(INDIRECT(AG185),$E185,$F185)&gt;=INDEX(INDIRECT(AG185),1,AR$28)),0,(INDEX(INDIRECT(AG185),$E185,$F185))-INDEX(INDIRECT(AG185),1,AR$28))*(10-INDEX(INDIRECT("times"&amp;AE$2),$F185,AR$28))/10</f>
        <v>0</v>
      </c>
      <c r="AS185" s="63">
        <f ca="1">IF(OR(INDEX(INDIRECT("times"&amp;AE$2),$F185,AS$28)&gt;10,INDEX(INDIRECT(AG185),$E185,$F185)="",INDEX(INDIRECT(AG185),$E185,$F185)&gt;=INDEX(INDIRECT(AG185),1,AS$28)),0,(INDEX(INDIRECT(AG185),$E185,$F185))-INDEX(INDIRECT(AG185),1,AS$28))*(10-INDEX(INDIRECT("times"&amp;AE$2),$F185,AS$28))/10</f>
        <v>0</v>
      </c>
      <c r="AT185" s="63">
        <f ca="1">IF(OR(INDEX(INDIRECT("times"&amp;AE$2),$F185,AT$28)&gt;10,INDEX(INDIRECT(AG185),$E185,$F185)="",INDEX(INDIRECT(AG185),$E185,$F185)&gt;=INDEX(INDIRECT(AG185),1,AT$28)),0,(INDEX(INDIRECT(AG185),$E185,$F185))-INDEX(INDIRECT(AG185),1,AT$28))*(10-INDEX(INDIRECT("times"&amp;AE$2),$F185,AT$28))/10</f>
        <v>0</v>
      </c>
      <c r="AU185" s="63">
        <f ca="1">IF(OR(INDEX(INDIRECT("times"&amp;AE$2),$F185,AU$28)&gt;10,INDEX(INDIRECT(AG185),$E185,$F185)="",INDEX(INDIRECT(AG185),$E185,$F185)&gt;=INDEX(INDIRECT(AG185),1,AU$28)),0,(INDEX(INDIRECT(AG185),$E185,$F185))-INDEX(INDIRECT(AG185),1,AU$28))*(10-INDEX(INDIRECT("times"&amp;AE$2),$F185,AU$28))/10</f>
        <v>0</v>
      </c>
      <c r="AV185" s="63">
        <f ca="1">IF(OR(INDEX(INDIRECT("times"&amp;AE$2),$F185,AV$28)&gt;10,INDEX(INDIRECT(AG185),$E185,$F185)="",INDEX(INDIRECT(AG185),$E185,$F185)&gt;=INDEX(INDIRECT(AG185),1,AV$28)),0,(INDEX(INDIRECT(AG185),$E185,$F185))-INDEX(INDIRECT(AG185),1,AV$28))*(10-INDEX(INDIRECT("times"&amp;AE$2),$F185,AV$28))/10</f>
        <v>0</v>
      </c>
      <c r="AW185" s="63">
        <f ca="1">IF(OR(INDEX(INDIRECT("times"&amp;AE$2),$F185,AW$28)&gt;10,INDEX(INDIRECT(AG185),$E185,$F185)="",INDEX(INDIRECT(AG185),$E185,$F185)&gt;=INDEX(INDIRECT(AG185),1,AW$28)),0,(INDEX(INDIRECT(AG185),$E185,$F185))-INDEX(INDIRECT(AG185),1,AW$28))*(10-INDEX(INDIRECT("times"&amp;AE$2),$F185,AW$28))/10</f>
        <v>0</v>
      </c>
      <c r="AX185" s="63">
        <f ca="1">IF(OR(INDEX(INDIRECT("times"&amp;AE$2),$F185,AX$28)&gt;10,INDEX(INDIRECT(AG185),$E185,$F185)="",INDEX(INDIRECT(AG185),$E185,$F185)&gt;=INDEX(INDIRECT(AG185),1,AX$28)),0,(INDEX(INDIRECT(AG185),$E185,$F185))-INDEX(INDIRECT(AG185),1,AX$28))*(10-INDEX(INDIRECT("times"&amp;AE$2),$F185,AX$28))/10</f>
        <v>0</v>
      </c>
      <c r="AY185" s="63">
        <f ca="1">IF(OR(INDEX(INDIRECT("times"&amp;AE$2),$F185,AY$28)&gt;10,INDEX(INDIRECT(AG185),$E185,$F185)="",INDEX(INDIRECT(AG185),$E185,$F185)&gt;=INDEX(INDIRECT(AG185),1,AY$28)),0,(INDEX(INDIRECT(AG185),$E185,$F185))-INDEX(INDIRECT(AG185),1,AY$28))*(10-INDEX(INDIRECT("times"&amp;AE$2),$F185,AY$28))/10</f>
        <v>0</v>
      </c>
      <c r="AZ185" s="63">
        <f ca="1">IF(OR(INDEX(INDIRECT("times"&amp;AE$2),$F185,AZ$28)&gt;10,INDEX(INDIRECT(AG185),$E185,$F185)="",INDEX(INDIRECT(AG185),$E185,$F185)&gt;=INDEX(INDIRECT(AG185),1,AZ$28)),0,(INDEX(INDIRECT(AG185),$E185,$F185))-INDEX(INDIRECT(AG185),1,AZ$28))*(10-INDEX(INDIRECT("times"&amp;AE$2),$F185,AZ$28))/10</f>
        <v>0</v>
      </c>
      <c r="BA185" s="63">
        <f ca="1">IF(OR(INDEX(INDIRECT("times"&amp;AE$2),$F185,BA$28)&gt;10,INDEX(INDIRECT(AG185),$E185,$F185)="",INDEX(INDIRECT(AG185),$E185,$F185)&gt;=INDEX(INDIRECT(AG185),1,BA$28)),0,(INDEX(INDIRECT(AG185),$E185,$F185))-INDEX(INDIRECT(AG185),1,BA$28))*(10-INDEX(INDIRECT("times"&amp;AE$2),$F185,BA$28))/10</f>
        <v>0</v>
      </c>
      <c r="BB185" s="63">
        <f ca="1">IF(OR(INDEX(INDIRECT("times"&amp;AE$2),$F185,BB$28)&gt;10,INDEX(INDIRECT(AG185),$E185,$F185)="",INDEX(INDIRECT(AG185),$E185,$F185)&gt;=INDEX(INDIRECT(AG185),1,BB$28)),0,(INDEX(INDIRECT(AG185),$E185,$F185))-INDEX(INDIRECT(AG185),1,BB$28))*(10-INDEX(INDIRECT("times"&amp;AE$2),$F185,BB$28))/10</f>
        <v>0</v>
      </c>
      <c r="BC185" s="63">
        <f ca="1">IF(OR(INDEX(INDIRECT("times"&amp;AE$2),$F185,BC$28)&gt;10,INDEX(INDIRECT(AG185),$E185,$F185)="",INDEX(INDIRECT(AG185),$E185,$F185)&gt;=INDEX(INDIRECT(AG185),1,BC$28)),0,(INDEX(INDIRECT(AG185),$E185,$F185))-INDEX(INDIRECT(AG185),1,BC$28))*(10-INDEX(INDIRECT("times"&amp;AE$2),$F185,BC$28))/10</f>
        <v>0</v>
      </c>
      <c r="BD185" s="64">
        <f ca="1">IF(OR(INDEX(INDIRECT("times"&amp;AE$2),$F185,BD$28)&gt;10,INDEX(INDIRECT(AG185),$E185,$F185)="",INDEX(INDIRECT(AG185),$E185,$F185)&gt;=INDEX(INDIRECT(AG185),1,BD$28)),0,(INDEX(INDIRECT(AG185),$E185,$F185))-INDEX(INDIRECT(AG185),1,BD$28))*(10-INDEX(INDIRECT("times"&amp;AE$2),$F185,BD$28))/10</f>
        <v>0</v>
      </c>
      <c r="BE185" s="201">
        <v>17</v>
      </c>
      <c r="BG185" s="18" t="s">
        <v>226</v>
      </c>
      <c r="BH185" s="122">
        <f>BG131</f>
        <v>1</v>
      </c>
      <c r="BI185" s="122" t="str">
        <f>BG132</f>
        <v>lei1834</v>
      </c>
      <c r="BJ185" s="210" t="str">
        <f t="shared" si="600"/>
        <v>core1_lei1834</v>
      </c>
      <c r="BK185" s="122">
        <v>5</v>
      </c>
      <c r="BL185" s="33">
        <v>17</v>
      </c>
      <c r="BM185" s="62">
        <f ca="1">IF(OR(INDEX(INDIRECT("times"&amp;BH$2),$F185,BM$28)&gt;10,INDEX(INDIRECT(BJ185),$E185,$F185)="",INDEX(INDIRECT(BJ185),$E185,$F185)&gt;=INDEX(INDIRECT(BJ185),1,BM$28)),0,(INDEX(INDIRECT(BJ185),$E185,$F185))-INDEX(INDIRECT(BJ185),1,BM$28))*(10-INDEX(INDIRECT("times"&amp;BH$2),$F185,BM$28))/10</f>
        <v>0</v>
      </c>
      <c r="BN185" s="63">
        <f ca="1">IF(OR(INDEX(INDIRECT("times"&amp;BH$2),$F185,BN$28)&gt;10,INDEX(INDIRECT(BJ185),$E185,$F185)="",INDEX(INDIRECT(BJ185),$E185,$F185)&gt;=INDEX(INDIRECT(BJ185),1,BN$28)),0,(INDEX(INDIRECT(BJ185),$E185,$F185))-INDEX(INDIRECT(BJ185),1,BN$28))*(10-INDEX(INDIRECT("times"&amp;BH$2),$F185,BN$28))/10</f>
        <v>0</v>
      </c>
      <c r="BO185" s="63">
        <f ca="1">IF(OR(INDEX(INDIRECT("times"&amp;BH$2),$F185,BO$28)&gt;10,INDEX(INDIRECT(BJ185),$E185,$F185)="",INDEX(INDIRECT(BJ185),$E185,$F185)&gt;=INDEX(INDIRECT(BJ185),1,BO$28)),0,(INDEX(INDIRECT(BJ185),$E185,$F185))-INDEX(INDIRECT(BJ185),1,BO$28))*(10-INDEX(INDIRECT("times"&amp;BH$2),$F185,BO$28))/10</f>
        <v>0</v>
      </c>
      <c r="BP185" s="63">
        <f ca="1">IF(OR(INDEX(INDIRECT("times"&amp;BH$2),$F185,BP$28)&gt;10,INDEX(INDIRECT(BJ185),$E185,$F185)="",INDEX(INDIRECT(BJ185),$E185,$F185)&gt;=INDEX(INDIRECT(BJ185),1,BP$28)),0,(INDEX(INDIRECT(BJ185),$E185,$F185))-INDEX(INDIRECT(BJ185),1,BP$28))*(10-INDEX(INDIRECT("times"&amp;BH$2),$F185,BP$28))/10</f>
        <v>0</v>
      </c>
      <c r="BQ185" s="63">
        <f ca="1">IF(OR(INDEX(INDIRECT("times"&amp;BH$2),$F185,BQ$28)&gt;10,INDEX(INDIRECT(BJ185),$E185,$F185)="",INDEX(INDIRECT(BJ185),$E185,$F185)&gt;=INDEX(INDIRECT(BJ185),1,BQ$28)),0,(INDEX(INDIRECT(BJ185),$E185,$F185))-INDEX(INDIRECT(BJ185),1,BQ$28))*(10-INDEX(INDIRECT("times"&amp;BH$2),$F185,BQ$28))/10</f>
        <v>0</v>
      </c>
      <c r="BR185" s="63">
        <f ca="1">IF(OR(INDEX(INDIRECT("times"&amp;BH$2),$F185,BR$28)&gt;10,INDEX(INDIRECT(BJ185),$E185,$F185)="",INDEX(INDIRECT(BJ185),$E185,$F185)&gt;=INDEX(INDIRECT(BJ185),1,BR$28)),0,(INDEX(INDIRECT(BJ185),$E185,$F185))-INDEX(INDIRECT(BJ185),1,BR$28))*(10-INDEX(INDIRECT("times"&amp;BH$2),$F185,BR$28))/10</f>
        <v>0</v>
      </c>
      <c r="BS185" s="63">
        <f ca="1">IF(OR(INDEX(INDIRECT("times"&amp;BH$2),$F185,BS$28)&gt;10,INDEX(INDIRECT(BJ185),$E185,$F185)="",INDEX(INDIRECT(BJ185),$E185,$F185)&gt;=INDEX(INDIRECT(BJ185),1,BS$28)),0,(INDEX(INDIRECT(BJ185),$E185,$F185))-INDEX(INDIRECT(BJ185),1,BS$28))*(10-INDEX(INDIRECT("times"&amp;BH$2),$F185,BS$28))/10</f>
        <v>0</v>
      </c>
      <c r="BT185" s="63">
        <f ca="1">IF(OR(INDEX(INDIRECT("times"&amp;BH$2),$F185,BT$28)&gt;10,INDEX(INDIRECT(BJ185),$E185,$F185)="",INDEX(INDIRECT(BJ185),$E185,$F185)&gt;=INDEX(INDIRECT(BJ185),1,BT$28)),0,(INDEX(INDIRECT(BJ185),$E185,$F185))-INDEX(INDIRECT(BJ185),1,BT$28))*(10-INDEX(INDIRECT("times"&amp;BH$2),$F185,BT$28))/10</f>
        <v>0</v>
      </c>
      <c r="BU185" s="63">
        <f ca="1">IF(OR(INDEX(INDIRECT("times"&amp;BH$2),$F185,BU$28)&gt;10,INDEX(INDIRECT(BJ185),$E185,$F185)="",INDEX(INDIRECT(BJ185),$E185,$F185)&gt;=INDEX(INDIRECT(BJ185),1,BU$28)),0,(INDEX(INDIRECT(BJ185),$E185,$F185))-INDEX(INDIRECT(BJ185),1,BU$28))*(10-INDEX(INDIRECT("times"&amp;BH$2),$F185,BU$28))/10</f>
        <v>0</v>
      </c>
      <c r="BV185" s="63">
        <f ca="1">IF(OR(INDEX(INDIRECT("times"&amp;BH$2),$F185,BV$28)&gt;10,INDEX(INDIRECT(BJ185),$E185,$F185)="",INDEX(INDIRECT(BJ185),$E185,$F185)&gt;=INDEX(INDIRECT(BJ185),1,BV$28)),0,(INDEX(INDIRECT(BJ185),$E185,$F185))-INDEX(INDIRECT(BJ185),1,BV$28))*(10-INDEX(INDIRECT("times"&amp;BH$2),$F185,BV$28))/10</f>
        <v>0</v>
      </c>
      <c r="BW185" s="63">
        <f ca="1">IF(OR(INDEX(INDIRECT("times"&amp;BH$2),$F185,BW$28)&gt;10,INDEX(INDIRECT(BJ185),$E185,$F185)="",INDEX(INDIRECT(BJ185),$E185,$F185)&gt;=INDEX(INDIRECT(BJ185),1,BW$28)),0,(INDEX(INDIRECT(BJ185),$E185,$F185))-INDEX(INDIRECT(BJ185),1,BW$28))*(10-INDEX(INDIRECT("times"&amp;BH$2),$F185,BW$28))/10</f>
        <v>0</v>
      </c>
      <c r="BX185" s="63">
        <f ca="1">IF(OR(INDEX(INDIRECT("times"&amp;BH$2),$F185,BX$28)&gt;10,INDEX(INDIRECT(BJ185),$E185,$F185)="",INDEX(INDIRECT(BJ185),$E185,$F185)&gt;=INDEX(INDIRECT(BJ185),1,BX$28)),0,(INDEX(INDIRECT(BJ185),$E185,$F185))-INDEX(INDIRECT(BJ185),1,BX$28))*(10-INDEX(INDIRECT("times"&amp;BH$2),$F185,BX$28))/10</f>
        <v>0</v>
      </c>
      <c r="BY185" s="63">
        <f ca="1">IF(OR(INDEX(INDIRECT("times"&amp;BH$2),$F185,BY$28)&gt;10,INDEX(INDIRECT(BJ185),$E185,$F185)="",INDEX(INDIRECT(BJ185),$E185,$F185)&gt;=INDEX(INDIRECT(BJ185),1,BY$28)),0,(INDEX(INDIRECT(BJ185),$E185,$F185))-INDEX(INDIRECT(BJ185),1,BY$28))*(10-INDEX(INDIRECT("times"&amp;BH$2),$F185,BY$28))/10</f>
        <v>0</v>
      </c>
      <c r="BZ185" s="63">
        <f ca="1">IF(OR(INDEX(INDIRECT("times"&amp;BH$2),$F185,BZ$28)&gt;10,INDEX(INDIRECT(BJ185),$E185,$F185)="",INDEX(INDIRECT(BJ185),$E185,$F185)&gt;=INDEX(INDIRECT(BJ185),1,BZ$28)),0,(INDEX(INDIRECT(BJ185),$E185,$F185))-INDEX(INDIRECT(BJ185),1,BZ$28))*(10-INDEX(INDIRECT("times"&amp;BH$2),$F185,BZ$28))/10</f>
        <v>0</v>
      </c>
      <c r="CA185" s="63">
        <f ca="1">IF(OR(INDEX(INDIRECT("times"&amp;BH$2),$F185,CA$28)&gt;10,INDEX(INDIRECT(BJ185),$E185,$F185)="",INDEX(INDIRECT(BJ185),$E185,$F185)&gt;=INDEX(INDIRECT(BJ185),1,CA$28)),0,(INDEX(INDIRECT(BJ185),$E185,$F185))-INDEX(INDIRECT(BJ185),1,CA$28))*(10-INDEX(INDIRECT("times"&amp;BH$2),$F185,CA$28))/10</f>
        <v>0</v>
      </c>
      <c r="CB185" s="63">
        <f ca="1">IF(OR(INDEX(INDIRECT("times"&amp;BH$2),$F185,CB$28)&gt;10,INDEX(INDIRECT(BJ185),$E185,$F185)="",INDEX(INDIRECT(BJ185),$E185,$F185)&gt;=INDEX(INDIRECT(BJ185),1,CB$28)),0,(INDEX(INDIRECT(BJ185),$E185,$F185))-INDEX(INDIRECT(BJ185),1,CB$28))*(10-INDEX(INDIRECT("times"&amp;BH$2),$F185,CB$28))/10</f>
        <v>0</v>
      </c>
      <c r="CC185" s="63">
        <f ca="1">IF(OR(INDEX(INDIRECT("times"&amp;BH$2),$F185,CC$28)&gt;10,INDEX(INDIRECT(BJ185),$E185,$F185)="",INDEX(INDIRECT(BJ185),$E185,$F185)&gt;=INDEX(INDIRECT(BJ185),1,CC$28)),0,(INDEX(INDIRECT(BJ185),$E185,$F185))-INDEX(INDIRECT(BJ185),1,CC$28))*(10-INDEX(INDIRECT("times"&amp;BH$2),$F185,CC$28))/10</f>
        <v>0</v>
      </c>
      <c r="CD185" s="63">
        <f ca="1">IF(OR(INDEX(INDIRECT("times"&amp;BH$2),$F185,CD$28)&gt;10,INDEX(INDIRECT(BJ185),$E185,$F185)="",INDEX(INDIRECT(BJ185),$E185,$F185)&gt;=INDEX(INDIRECT(BJ185),1,CD$28)),0,(INDEX(INDIRECT(BJ185),$E185,$F185))-INDEX(INDIRECT(BJ185),1,CD$28))*(10-INDEX(INDIRECT("times"&amp;BH$2),$F185,CD$28))/10</f>
        <v>0</v>
      </c>
      <c r="CE185" s="63">
        <f ca="1">IF(OR(INDEX(INDIRECT("times"&amp;BH$2),$F185,CE$28)&gt;10,INDEX(INDIRECT(BJ185),$E185,$F185)="",INDEX(INDIRECT(BJ185),$E185,$F185)&gt;=INDEX(INDIRECT(BJ185),1,CE$28)),0,(INDEX(INDIRECT(BJ185),$E185,$F185))-INDEX(INDIRECT(BJ185),1,CE$28))*(10-INDEX(INDIRECT("times"&amp;BH$2),$F185,CE$28))/10</f>
        <v>0</v>
      </c>
      <c r="CF185" s="63">
        <f ca="1">IF(OR(INDEX(INDIRECT("times"&amp;BH$2),$F185,CF$28)&gt;10,INDEX(INDIRECT(BJ185),$E185,$F185)="",INDEX(INDIRECT(BJ185),$E185,$F185)&gt;=INDEX(INDIRECT(BJ185),1,CF$28)),0,(INDEX(INDIRECT(BJ185),$E185,$F185))-INDEX(INDIRECT(BJ185),1,CF$28))*(10-INDEX(INDIRECT("times"&amp;BH$2),$F185,CF$28))/10</f>
        <v>0</v>
      </c>
      <c r="CG185" s="64">
        <f ca="1">IF(OR(INDEX(INDIRECT("times"&amp;BH$2),$F185,CG$28)&gt;10,INDEX(INDIRECT(BJ185),$E185,$F185)="",INDEX(INDIRECT(BJ185),$E185,$F185)&gt;=INDEX(INDIRECT(BJ185),1,CG$28)),0,(INDEX(INDIRECT(BJ185),$E185,$F185))-INDEX(INDIRECT(BJ185),1,CG$28))*(10-INDEX(INDIRECT("times"&amp;BH$2),$F185,CG$28))/10</f>
        <v>0</v>
      </c>
      <c r="CH185" s="201">
        <v>17</v>
      </c>
      <c r="CJ185" s="18" t="s">
        <v>226</v>
      </c>
      <c r="CK185" s="122">
        <f>CJ131</f>
        <v>1</v>
      </c>
      <c r="CL185" s="122" t="str">
        <f>CJ132</f>
        <v>work3564</v>
      </c>
      <c r="CM185" s="210" t="str">
        <f t="shared" si="601"/>
        <v>core1_work3564</v>
      </c>
      <c r="CN185" s="122">
        <v>5</v>
      </c>
      <c r="CO185" s="33">
        <v>17</v>
      </c>
      <c r="CP185" s="62">
        <f ca="1">IF(OR(INDEX(INDIRECT("times"&amp;CK$2),$F185,CP$28)&gt;10,INDEX(INDIRECT(CM185),$E185,$F185)="",INDEX(INDIRECT(CM185),$E185,$F185)&gt;=INDEX(INDIRECT(CM185),1,CP$28)),0,(INDEX(INDIRECT(CM185),$E185,$F185))-INDEX(INDIRECT(CM185),1,CP$28))*(10-INDEX(INDIRECT("times"&amp;CK$2),$F185,CP$28))/10</f>
        <v>0</v>
      </c>
      <c r="CQ185" s="63">
        <f ca="1">IF(OR(INDEX(INDIRECT("times"&amp;CK$2),$F185,CQ$28)&gt;10,INDEX(INDIRECT(CM185),$E185,$F185)="",INDEX(INDIRECT(CM185),$E185,$F185)&gt;=INDEX(INDIRECT(CM185),1,CQ$28)),0,(INDEX(INDIRECT(CM185),$E185,$F185))-INDEX(INDIRECT(CM185),1,CQ$28))*(10-INDEX(INDIRECT("times"&amp;CK$2),$F185,CQ$28))/10</f>
        <v>0</v>
      </c>
      <c r="CR185" s="63">
        <f ca="1">IF(OR(INDEX(INDIRECT("times"&amp;CK$2),$F185,CR$28)&gt;10,INDEX(INDIRECT(CM185),$E185,$F185)="",INDEX(INDIRECT(CM185),$E185,$F185)&gt;=INDEX(INDIRECT(CM185),1,CR$28)),0,(INDEX(INDIRECT(CM185),$E185,$F185))-INDEX(INDIRECT(CM185),1,CR$28))*(10-INDEX(INDIRECT("times"&amp;CK$2),$F185,CR$28))/10</f>
        <v>0</v>
      </c>
      <c r="CS185" s="63">
        <f ca="1">IF(OR(INDEX(INDIRECT("times"&amp;CK$2),$F185,CS$28)&gt;10,INDEX(INDIRECT(CM185),$E185,$F185)="",INDEX(INDIRECT(CM185),$E185,$F185)&gt;=INDEX(INDIRECT(CM185),1,CS$28)),0,(INDEX(INDIRECT(CM185),$E185,$F185))-INDEX(INDIRECT(CM185),1,CS$28))*(10-INDEX(INDIRECT("times"&amp;CK$2),$F185,CS$28))/10</f>
        <v>0</v>
      </c>
      <c r="CT185" s="63">
        <f ca="1">IF(OR(INDEX(INDIRECT("times"&amp;CK$2),$F185,CT$28)&gt;10,INDEX(INDIRECT(CM185),$E185,$F185)="",INDEX(INDIRECT(CM185),$E185,$F185)&gt;=INDEX(INDIRECT(CM185),1,CT$28)),0,(INDEX(INDIRECT(CM185),$E185,$F185))-INDEX(INDIRECT(CM185),1,CT$28))*(10-INDEX(INDIRECT("times"&amp;CK$2),$F185,CT$28))/10</f>
        <v>0</v>
      </c>
      <c r="CU185" s="63">
        <f ca="1">IF(OR(INDEX(INDIRECT("times"&amp;CK$2),$F185,CU$28)&gt;10,INDEX(INDIRECT(CM185),$E185,$F185)="",INDEX(INDIRECT(CM185),$E185,$F185)&gt;=INDEX(INDIRECT(CM185),1,CU$28)),0,(INDEX(INDIRECT(CM185),$E185,$F185))-INDEX(INDIRECT(CM185),1,CU$28))*(10-INDEX(INDIRECT("times"&amp;CK$2),$F185,CU$28))/10</f>
        <v>0</v>
      </c>
      <c r="CV185" s="63">
        <f ca="1">IF(OR(INDEX(INDIRECT("times"&amp;CK$2),$F185,CV$28)&gt;10,INDEX(INDIRECT(CM185),$E185,$F185)="",INDEX(INDIRECT(CM185),$E185,$F185)&gt;=INDEX(INDIRECT(CM185),1,CV$28)),0,(INDEX(INDIRECT(CM185),$E185,$F185))-INDEX(INDIRECT(CM185),1,CV$28))*(10-INDEX(INDIRECT("times"&amp;CK$2),$F185,CV$28))/10</f>
        <v>0</v>
      </c>
      <c r="CW185" s="63">
        <f ca="1">IF(OR(INDEX(INDIRECT("times"&amp;CK$2),$F185,CW$28)&gt;10,INDEX(INDIRECT(CM185),$E185,$F185)="",INDEX(INDIRECT(CM185),$E185,$F185)&gt;=INDEX(INDIRECT(CM185),1,CW$28)),0,(INDEX(INDIRECT(CM185),$E185,$F185))-INDEX(INDIRECT(CM185),1,CW$28))*(10-INDEX(INDIRECT("times"&amp;CK$2),$F185,CW$28))/10</f>
        <v>0</v>
      </c>
      <c r="CX185" s="63">
        <f ca="1">IF(OR(INDEX(INDIRECT("times"&amp;CK$2),$F185,CX$28)&gt;10,INDEX(INDIRECT(CM185),$E185,$F185)="",INDEX(INDIRECT(CM185),$E185,$F185)&gt;=INDEX(INDIRECT(CM185),1,CX$28)),0,(INDEX(INDIRECT(CM185),$E185,$F185))-INDEX(INDIRECT(CM185),1,CX$28))*(10-INDEX(INDIRECT("times"&amp;CK$2),$F185,CX$28))/10</f>
        <v>0</v>
      </c>
      <c r="CY185" s="63">
        <f ca="1">IF(OR(INDEX(INDIRECT("times"&amp;CK$2),$F185,CY$28)&gt;10,INDEX(INDIRECT(CM185),$E185,$F185)="",INDEX(INDIRECT(CM185),$E185,$F185)&gt;=INDEX(INDIRECT(CM185),1,CY$28)),0,(INDEX(INDIRECT(CM185),$E185,$F185))-INDEX(INDIRECT(CM185),1,CY$28))*(10-INDEX(INDIRECT("times"&amp;CK$2),$F185,CY$28))/10</f>
        <v>0</v>
      </c>
      <c r="CZ185" s="63">
        <f ca="1">IF(OR(INDEX(INDIRECT("times"&amp;CK$2),$F185,CZ$28)&gt;10,INDEX(INDIRECT(CM185),$E185,$F185)="",INDEX(INDIRECT(CM185),$E185,$F185)&gt;=INDEX(INDIRECT(CM185),1,CZ$28)),0,(INDEX(INDIRECT(CM185),$E185,$F185))-INDEX(INDIRECT(CM185),1,CZ$28))*(10-INDEX(INDIRECT("times"&amp;CK$2),$F185,CZ$28))/10</f>
        <v>0</v>
      </c>
      <c r="DA185" s="63">
        <f ca="1">IF(OR(INDEX(INDIRECT("times"&amp;CK$2),$F185,DA$28)&gt;10,INDEX(INDIRECT(CM185),$E185,$F185)="",INDEX(INDIRECT(CM185),$E185,$F185)&gt;=INDEX(INDIRECT(CM185),1,DA$28)),0,(INDEX(INDIRECT(CM185),$E185,$F185))-INDEX(INDIRECT(CM185),1,DA$28))*(10-INDEX(INDIRECT("times"&amp;CK$2),$F185,DA$28))/10</f>
        <v>0</v>
      </c>
      <c r="DB185" s="63">
        <f ca="1">IF(OR(INDEX(INDIRECT("times"&amp;CK$2),$F185,DB$28)&gt;10,INDEX(INDIRECT(CM185),$E185,$F185)="",INDEX(INDIRECT(CM185),$E185,$F185)&gt;=INDEX(INDIRECT(CM185),1,DB$28)),0,(INDEX(INDIRECT(CM185),$E185,$F185))-INDEX(INDIRECT(CM185),1,DB$28))*(10-INDEX(INDIRECT("times"&amp;CK$2),$F185,DB$28))/10</f>
        <v>0</v>
      </c>
      <c r="DC185" s="63">
        <f ca="1">IF(OR(INDEX(INDIRECT("times"&amp;CK$2),$F185,DC$28)&gt;10,INDEX(INDIRECT(CM185),$E185,$F185)="",INDEX(INDIRECT(CM185),$E185,$F185)&gt;=INDEX(INDIRECT(CM185),1,DC$28)),0,(INDEX(INDIRECT(CM185),$E185,$F185))-INDEX(INDIRECT(CM185),1,DC$28))*(10-INDEX(INDIRECT("times"&amp;CK$2),$F185,DC$28))/10</f>
        <v>0</v>
      </c>
      <c r="DD185" s="63">
        <f ca="1">IF(OR(INDEX(INDIRECT("times"&amp;CK$2),$F185,DD$28)&gt;10,INDEX(INDIRECT(CM185),$E185,$F185)="",INDEX(INDIRECT(CM185),$E185,$F185)&gt;=INDEX(INDIRECT(CM185),1,DD$28)),0,(INDEX(INDIRECT(CM185),$E185,$F185))-INDEX(INDIRECT(CM185),1,DD$28))*(10-INDEX(INDIRECT("times"&amp;CK$2),$F185,DD$28))/10</f>
        <v>0</v>
      </c>
      <c r="DE185" s="63">
        <f ca="1">IF(OR(INDEX(INDIRECT("times"&amp;CK$2),$F185,DE$28)&gt;10,INDEX(INDIRECT(CM185),$E185,$F185)="",INDEX(INDIRECT(CM185),$E185,$F185)&gt;=INDEX(INDIRECT(CM185),1,DE$28)),0,(INDEX(INDIRECT(CM185),$E185,$F185))-INDEX(INDIRECT(CM185),1,DE$28))*(10-INDEX(INDIRECT("times"&amp;CK$2),$F185,DE$28))/10</f>
        <v>0</v>
      </c>
      <c r="DF185" s="63">
        <f ca="1">IF(OR(INDEX(INDIRECT("times"&amp;CK$2),$F185,DF$28)&gt;10,INDEX(INDIRECT(CM185),$E185,$F185)="",INDEX(INDIRECT(CM185),$E185,$F185)&gt;=INDEX(INDIRECT(CM185),1,DF$28)),0,(INDEX(INDIRECT(CM185),$E185,$F185))-INDEX(INDIRECT(CM185),1,DF$28))*(10-INDEX(INDIRECT("times"&amp;CK$2),$F185,DF$28))/10</f>
        <v>0</v>
      </c>
      <c r="DG185" s="63">
        <f ca="1">IF(OR(INDEX(INDIRECT("times"&amp;CK$2),$F185,DG$28)&gt;10,INDEX(INDIRECT(CM185),$E185,$F185)="",INDEX(INDIRECT(CM185),$E185,$F185)&gt;=INDEX(INDIRECT(CM185),1,DG$28)),0,(INDEX(INDIRECT(CM185),$E185,$F185))-INDEX(INDIRECT(CM185),1,DG$28))*(10-INDEX(INDIRECT("times"&amp;CK$2),$F185,DG$28))/10</f>
        <v>0</v>
      </c>
      <c r="DH185" s="63">
        <f ca="1">IF(OR(INDEX(INDIRECT("times"&amp;CK$2),$F185,DH$28)&gt;10,INDEX(INDIRECT(CM185),$E185,$F185)="",INDEX(INDIRECT(CM185),$E185,$F185)&gt;=INDEX(INDIRECT(CM185),1,DH$28)),0,(INDEX(INDIRECT(CM185),$E185,$F185))-INDEX(INDIRECT(CM185),1,DH$28))*(10-INDEX(INDIRECT("times"&amp;CK$2),$F185,DH$28))/10</f>
        <v>0</v>
      </c>
      <c r="DI185" s="63">
        <f ca="1">IF(OR(INDEX(INDIRECT("times"&amp;CK$2),$F185,DI$28)&gt;10,INDEX(INDIRECT(CM185),$E185,$F185)="",INDEX(INDIRECT(CM185),$E185,$F185)&gt;=INDEX(INDIRECT(CM185),1,DI$28)),0,(INDEX(INDIRECT(CM185),$E185,$F185))-INDEX(INDIRECT(CM185),1,DI$28))*(10-INDEX(INDIRECT("times"&amp;CK$2),$F185,DI$28))/10</f>
        <v>0</v>
      </c>
      <c r="DJ185" s="64">
        <f ca="1">IF(OR(INDEX(INDIRECT("times"&amp;CK$2),$F185,DJ$28)&gt;10,INDEX(INDIRECT(CM185),$E185,$F185)="",INDEX(INDIRECT(CM185),$E185,$F185)&gt;=INDEX(INDIRECT(CM185),1,DJ$28)),0,(INDEX(INDIRECT(CM185),$E185,$F185))-INDEX(INDIRECT(CM185),1,DJ$28))*(10-INDEX(INDIRECT("times"&amp;CK$2),$F185,DJ$28))/10</f>
        <v>0</v>
      </c>
      <c r="DK185" s="201">
        <v>17</v>
      </c>
      <c r="DM185" s="18" t="s">
        <v>226</v>
      </c>
      <c r="DN185" s="122">
        <f>DM131</f>
        <v>1</v>
      </c>
      <c r="DO185" s="122" t="str">
        <f>DM132</f>
        <v>shop3564</v>
      </c>
      <c r="DP185" s="210" t="str">
        <f t="shared" si="602"/>
        <v>core1_shop3564</v>
      </c>
      <c r="DQ185" s="122">
        <v>5</v>
      </c>
      <c r="DR185" s="33">
        <v>17</v>
      </c>
      <c r="DS185" s="62">
        <f ca="1">IF(OR(INDEX(INDIRECT("times"&amp;DN$2),$F185,DS$28)&gt;10,INDEX(INDIRECT(DP185),$E185,$F185)="",INDEX(INDIRECT(DP185),$E185,$F185)&gt;=INDEX(INDIRECT(DP185),1,DS$28)),0,(INDEX(INDIRECT(DP185),$E185,$F185))-INDEX(INDIRECT(DP185),1,DS$28))*(10-INDEX(INDIRECT("times"&amp;DN$2),$F185,DS$28))/10</f>
        <v>0</v>
      </c>
      <c r="DT185" s="63">
        <f ca="1">IF(OR(INDEX(INDIRECT("times"&amp;DN$2),$F185,DT$28)&gt;10,INDEX(INDIRECT(DP185),$E185,$F185)="",INDEX(INDIRECT(DP185),$E185,$F185)&gt;=INDEX(INDIRECT(DP185),1,DT$28)),0,(INDEX(INDIRECT(DP185),$E185,$F185))-INDEX(INDIRECT(DP185),1,DT$28))*(10-INDEX(INDIRECT("times"&amp;DN$2),$F185,DT$28))/10</f>
        <v>0</v>
      </c>
      <c r="DU185" s="63">
        <f ca="1">IF(OR(INDEX(INDIRECT("times"&amp;DN$2),$F185,DU$28)&gt;10,INDEX(INDIRECT(DP185),$E185,$F185)="",INDEX(INDIRECT(DP185),$E185,$F185)&gt;=INDEX(INDIRECT(DP185),1,DU$28)),0,(INDEX(INDIRECT(DP185),$E185,$F185))-INDEX(INDIRECT(DP185),1,DU$28))*(10-INDEX(INDIRECT("times"&amp;DN$2),$F185,DU$28))/10</f>
        <v>0</v>
      </c>
      <c r="DV185" s="63">
        <f ca="1">IF(OR(INDEX(INDIRECT("times"&amp;DN$2),$F185,DV$28)&gt;10,INDEX(INDIRECT(DP185),$E185,$F185)="",INDEX(INDIRECT(DP185),$E185,$F185)&gt;=INDEX(INDIRECT(DP185),1,DV$28)),0,(INDEX(INDIRECT(DP185),$E185,$F185))-INDEX(INDIRECT(DP185),1,DV$28))*(10-INDEX(INDIRECT("times"&amp;DN$2),$F185,DV$28))/10</f>
        <v>0</v>
      </c>
      <c r="DW185" s="63">
        <f ca="1">IF(OR(INDEX(INDIRECT("times"&amp;DN$2),$F185,DW$28)&gt;10,INDEX(INDIRECT(DP185),$E185,$F185)="",INDEX(INDIRECT(DP185),$E185,$F185)&gt;=INDEX(INDIRECT(DP185),1,DW$28)),0,(INDEX(INDIRECT(DP185),$E185,$F185))-INDEX(INDIRECT(DP185),1,DW$28))*(10-INDEX(INDIRECT("times"&amp;DN$2),$F185,DW$28))/10</f>
        <v>0</v>
      </c>
      <c r="DX185" s="63">
        <f ca="1">IF(OR(INDEX(INDIRECT("times"&amp;DN$2),$F185,DX$28)&gt;10,INDEX(INDIRECT(DP185),$E185,$F185)="",INDEX(INDIRECT(DP185),$E185,$F185)&gt;=INDEX(INDIRECT(DP185),1,DX$28)),0,(INDEX(INDIRECT(DP185),$E185,$F185))-INDEX(INDIRECT(DP185),1,DX$28))*(10-INDEX(INDIRECT("times"&amp;DN$2),$F185,DX$28))/10</f>
        <v>0</v>
      </c>
      <c r="DY185" s="63">
        <f ca="1">IF(OR(INDEX(INDIRECT("times"&amp;DN$2),$F185,DY$28)&gt;10,INDEX(INDIRECT(DP185),$E185,$F185)="",INDEX(INDIRECT(DP185),$E185,$F185)&gt;=INDEX(INDIRECT(DP185),1,DY$28)),0,(INDEX(INDIRECT(DP185),$E185,$F185))-INDEX(INDIRECT(DP185),1,DY$28))*(10-INDEX(INDIRECT("times"&amp;DN$2),$F185,DY$28))/10</f>
        <v>0</v>
      </c>
      <c r="DZ185" s="63">
        <f ca="1">IF(OR(INDEX(INDIRECT("times"&amp;DN$2),$F185,DZ$28)&gt;10,INDEX(INDIRECT(DP185),$E185,$F185)="",INDEX(INDIRECT(DP185),$E185,$F185)&gt;=INDEX(INDIRECT(DP185),1,DZ$28)),0,(INDEX(INDIRECT(DP185),$E185,$F185))-INDEX(INDIRECT(DP185),1,DZ$28))*(10-INDEX(INDIRECT("times"&amp;DN$2),$F185,DZ$28))/10</f>
        <v>0</v>
      </c>
      <c r="EA185" s="63">
        <f ca="1">IF(OR(INDEX(INDIRECT("times"&amp;DN$2),$F185,EA$28)&gt;10,INDEX(INDIRECT(DP185),$E185,$F185)="",INDEX(INDIRECT(DP185),$E185,$F185)&gt;=INDEX(INDIRECT(DP185),1,EA$28)),0,(INDEX(INDIRECT(DP185),$E185,$F185))-INDEX(INDIRECT(DP185),1,EA$28))*(10-INDEX(INDIRECT("times"&amp;DN$2),$F185,EA$28))/10</f>
        <v>0</v>
      </c>
      <c r="EB185" s="63">
        <f ca="1">IF(OR(INDEX(INDIRECT("times"&amp;DN$2),$F185,EB$28)&gt;10,INDEX(INDIRECT(DP185),$E185,$F185)="",INDEX(INDIRECT(DP185),$E185,$F185)&gt;=INDEX(INDIRECT(DP185),1,EB$28)),0,(INDEX(INDIRECT(DP185),$E185,$F185))-INDEX(INDIRECT(DP185),1,EB$28))*(10-INDEX(INDIRECT("times"&amp;DN$2),$F185,EB$28))/10</f>
        <v>0</v>
      </c>
      <c r="EC185" s="63">
        <f ca="1">IF(OR(INDEX(INDIRECT("times"&amp;DN$2),$F185,EC$28)&gt;10,INDEX(INDIRECT(DP185),$E185,$F185)="",INDEX(INDIRECT(DP185),$E185,$F185)&gt;=INDEX(INDIRECT(DP185),1,EC$28)),0,(INDEX(INDIRECT(DP185),$E185,$F185))-INDEX(INDIRECT(DP185),1,EC$28))*(10-INDEX(INDIRECT("times"&amp;DN$2),$F185,EC$28))/10</f>
        <v>0</v>
      </c>
      <c r="ED185" s="63">
        <f ca="1">IF(OR(INDEX(INDIRECT("times"&amp;DN$2),$F185,ED$28)&gt;10,INDEX(INDIRECT(DP185),$E185,$F185)="",INDEX(INDIRECT(DP185),$E185,$F185)&gt;=INDEX(INDIRECT(DP185),1,ED$28)),0,(INDEX(INDIRECT(DP185),$E185,$F185))-INDEX(INDIRECT(DP185),1,ED$28))*(10-INDEX(INDIRECT("times"&amp;DN$2),$F185,ED$28))/10</f>
        <v>0</v>
      </c>
      <c r="EE185" s="63">
        <f ca="1">IF(OR(INDEX(INDIRECT("times"&amp;DN$2),$F185,EE$28)&gt;10,INDEX(INDIRECT(DP185),$E185,$F185)="",INDEX(INDIRECT(DP185),$E185,$F185)&gt;=INDEX(INDIRECT(DP185),1,EE$28)),0,(INDEX(INDIRECT(DP185),$E185,$F185))-INDEX(INDIRECT(DP185),1,EE$28))*(10-INDEX(INDIRECT("times"&amp;DN$2),$F185,EE$28))/10</f>
        <v>0</v>
      </c>
      <c r="EF185" s="63">
        <f ca="1">IF(OR(INDEX(INDIRECT("times"&amp;DN$2),$F185,EF$28)&gt;10,INDEX(INDIRECT(DP185),$E185,$F185)="",INDEX(INDIRECT(DP185),$E185,$F185)&gt;=INDEX(INDIRECT(DP185),1,EF$28)),0,(INDEX(INDIRECT(DP185),$E185,$F185))-INDEX(INDIRECT(DP185),1,EF$28))*(10-INDEX(INDIRECT("times"&amp;DN$2),$F185,EF$28))/10</f>
        <v>0</v>
      </c>
      <c r="EG185" s="63">
        <f ca="1">IF(OR(INDEX(INDIRECT("times"&amp;DN$2),$F185,EG$28)&gt;10,INDEX(INDIRECT(DP185),$E185,$F185)="",INDEX(INDIRECT(DP185),$E185,$F185)&gt;=INDEX(INDIRECT(DP185),1,EG$28)),0,(INDEX(INDIRECT(DP185),$E185,$F185))-INDEX(INDIRECT(DP185),1,EG$28))*(10-INDEX(INDIRECT("times"&amp;DN$2),$F185,EG$28))/10</f>
        <v>0</v>
      </c>
      <c r="EH185" s="63">
        <f ca="1">IF(OR(INDEX(INDIRECT("times"&amp;DN$2),$F185,EH$28)&gt;10,INDEX(INDIRECT(DP185),$E185,$F185)="",INDEX(INDIRECT(DP185),$E185,$F185)&gt;=INDEX(INDIRECT(DP185),1,EH$28)),0,(INDEX(INDIRECT(DP185),$E185,$F185))-INDEX(INDIRECT(DP185),1,EH$28))*(10-INDEX(INDIRECT("times"&amp;DN$2),$F185,EH$28))/10</f>
        <v>0</v>
      </c>
      <c r="EI185" s="63">
        <f ca="1">IF(OR(INDEX(INDIRECT("times"&amp;DN$2),$F185,EI$28)&gt;10,INDEX(INDIRECT(DP185),$E185,$F185)="",INDEX(INDIRECT(DP185),$E185,$F185)&gt;=INDEX(INDIRECT(DP185),1,EI$28)),0,(INDEX(INDIRECT(DP185),$E185,$F185))-INDEX(INDIRECT(DP185),1,EI$28))*(10-INDEX(INDIRECT("times"&amp;DN$2),$F185,EI$28))/10</f>
        <v>0</v>
      </c>
      <c r="EJ185" s="63">
        <f ca="1">IF(OR(INDEX(INDIRECT("times"&amp;DN$2),$F185,EJ$28)&gt;10,INDEX(INDIRECT(DP185),$E185,$F185)="",INDEX(INDIRECT(DP185),$E185,$F185)&gt;=INDEX(INDIRECT(DP185),1,EJ$28)),0,(INDEX(INDIRECT(DP185),$E185,$F185))-INDEX(INDIRECT(DP185),1,EJ$28))*(10-INDEX(INDIRECT("times"&amp;DN$2),$F185,EJ$28))/10</f>
        <v>0</v>
      </c>
      <c r="EK185" s="63">
        <f ca="1">IF(OR(INDEX(INDIRECT("times"&amp;DN$2),$F185,EK$28)&gt;10,INDEX(INDIRECT(DP185),$E185,$F185)="",INDEX(INDIRECT(DP185),$E185,$F185)&gt;=INDEX(INDIRECT(DP185),1,EK$28)),0,(INDEX(INDIRECT(DP185),$E185,$F185))-INDEX(INDIRECT(DP185),1,EK$28))*(10-INDEX(INDIRECT("times"&amp;DN$2),$F185,EK$28))/10</f>
        <v>0</v>
      </c>
      <c r="EL185" s="63">
        <f ca="1">IF(OR(INDEX(INDIRECT("times"&amp;DN$2),$F185,EL$28)&gt;10,INDEX(INDIRECT(DP185),$E185,$F185)="",INDEX(INDIRECT(DP185),$E185,$F185)&gt;=INDEX(INDIRECT(DP185),1,EL$28)),0,(INDEX(INDIRECT(DP185),$E185,$F185))-INDEX(INDIRECT(DP185),1,EL$28))*(10-INDEX(INDIRECT("times"&amp;DN$2),$F185,EL$28))/10</f>
        <v>0</v>
      </c>
      <c r="EM185" s="64">
        <f ca="1">IF(OR(INDEX(INDIRECT("times"&amp;DN$2),$F185,EM$28)&gt;10,INDEX(INDIRECT(DP185),$E185,$F185)="",INDEX(INDIRECT(DP185),$E185,$F185)&gt;=INDEX(INDIRECT(DP185),1,EM$28)),0,(INDEX(INDIRECT(DP185),$E185,$F185))-INDEX(INDIRECT(DP185),1,EM$28))*(10-INDEX(INDIRECT("times"&amp;DN$2),$F185,EM$28))/10</f>
        <v>0</v>
      </c>
      <c r="EN185" s="201">
        <v>17</v>
      </c>
      <c r="EP185" s="18" t="s">
        <v>226</v>
      </c>
      <c r="EQ185" s="122">
        <f>EP131</f>
        <v>1</v>
      </c>
      <c r="ER185" s="122" t="str">
        <f>EP132</f>
        <v>lei3564</v>
      </c>
      <c r="ES185" s="210" t="str">
        <f t="shared" si="603"/>
        <v>core1_lei3564</v>
      </c>
      <c r="ET185" s="122">
        <v>5</v>
      </c>
      <c r="EU185" s="33">
        <v>17</v>
      </c>
      <c r="EV185" s="62">
        <f ca="1">IF(OR(INDEX(INDIRECT("times"&amp;EQ$2),$F185,EV$28)&gt;10,INDEX(INDIRECT(ES185),$E185,$F185)="",INDEX(INDIRECT(ES185),$E185,$F185)&gt;=INDEX(INDIRECT(ES185),1,EV$28)),0,(INDEX(INDIRECT(ES185),$E185,$F185))-INDEX(INDIRECT(ES185),1,EV$28))*(10-INDEX(INDIRECT("times"&amp;EQ$2),$F185,EV$28))/10</f>
        <v>0</v>
      </c>
      <c r="EW185" s="63">
        <f ca="1">IF(OR(INDEX(INDIRECT("times"&amp;EQ$2),$F185,EW$28)&gt;10,INDEX(INDIRECT(ES185),$E185,$F185)="",INDEX(INDIRECT(ES185),$E185,$F185)&gt;=INDEX(INDIRECT(ES185),1,EW$28)),0,(INDEX(INDIRECT(ES185),$E185,$F185))-INDEX(INDIRECT(ES185),1,EW$28))*(10-INDEX(INDIRECT("times"&amp;EQ$2),$F185,EW$28))/10</f>
        <v>0</v>
      </c>
      <c r="EX185" s="63">
        <f ca="1">IF(OR(INDEX(INDIRECT("times"&amp;EQ$2),$F185,EX$28)&gt;10,INDEX(INDIRECT(ES185),$E185,$F185)="",INDEX(INDIRECT(ES185),$E185,$F185)&gt;=INDEX(INDIRECT(ES185),1,EX$28)),0,(INDEX(INDIRECT(ES185),$E185,$F185))-INDEX(INDIRECT(ES185),1,EX$28))*(10-INDEX(INDIRECT("times"&amp;EQ$2),$F185,EX$28))/10</f>
        <v>0</v>
      </c>
      <c r="EY185" s="63">
        <f ca="1">IF(OR(INDEX(INDIRECT("times"&amp;EQ$2),$F185,EY$28)&gt;10,INDEX(INDIRECT(ES185),$E185,$F185)="",INDEX(INDIRECT(ES185),$E185,$F185)&gt;=INDEX(INDIRECT(ES185),1,EY$28)),0,(INDEX(INDIRECT(ES185),$E185,$F185))-INDEX(INDIRECT(ES185),1,EY$28))*(10-INDEX(INDIRECT("times"&amp;EQ$2),$F185,EY$28))/10</f>
        <v>0</v>
      </c>
      <c r="EZ185" s="63">
        <f ca="1">IF(OR(INDEX(INDIRECT("times"&amp;EQ$2),$F185,EZ$28)&gt;10,INDEX(INDIRECT(ES185),$E185,$F185)="",INDEX(INDIRECT(ES185),$E185,$F185)&gt;=INDEX(INDIRECT(ES185),1,EZ$28)),0,(INDEX(INDIRECT(ES185),$E185,$F185))-INDEX(INDIRECT(ES185),1,EZ$28))*(10-INDEX(INDIRECT("times"&amp;EQ$2),$F185,EZ$28))/10</f>
        <v>0</v>
      </c>
      <c r="FA185" s="63">
        <f ca="1">IF(OR(INDEX(INDIRECT("times"&amp;EQ$2),$F185,FA$28)&gt;10,INDEX(INDIRECT(ES185),$E185,$F185)="",INDEX(INDIRECT(ES185),$E185,$F185)&gt;=INDEX(INDIRECT(ES185),1,FA$28)),0,(INDEX(INDIRECT(ES185),$E185,$F185))-INDEX(INDIRECT(ES185),1,FA$28))*(10-INDEX(INDIRECT("times"&amp;EQ$2),$F185,FA$28))/10</f>
        <v>0</v>
      </c>
      <c r="FB185" s="63">
        <f ca="1">IF(OR(INDEX(INDIRECT("times"&amp;EQ$2),$F185,FB$28)&gt;10,INDEX(INDIRECT(ES185),$E185,$F185)="",INDEX(INDIRECT(ES185),$E185,$F185)&gt;=INDEX(INDIRECT(ES185),1,FB$28)),0,(INDEX(INDIRECT(ES185),$E185,$F185))-INDEX(INDIRECT(ES185),1,FB$28))*(10-INDEX(INDIRECT("times"&amp;EQ$2),$F185,FB$28))/10</f>
        <v>0</v>
      </c>
      <c r="FC185" s="63">
        <f ca="1">IF(OR(INDEX(INDIRECT("times"&amp;EQ$2),$F185,FC$28)&gt;10,INDEX(INDIRECT(ES185),$E185,$F185)="",INDEX(INDIRECT(ES185),$E185,$F185)&gt;=INDEX(INDIRECT(ES185),1,FC$28)),0,(INDEX(INDIRECT(ES185),$E185,$F185))-INDEX(INDIRECT(ES185),1,FC$28))*(10-INDEX(INDIRECT("times"&amp;EQ$2),$F185,FC$28))/10</f>
        <v>0</v>
      </c>
      <c r="FD185" s="63">
        <f ca="1">IF(OR(INDEX(INDIRECT("times"&amp;EQ$2),$F185,FD$28)&gt;10,INDEX(INDIRECT(ES185),$E185,$F185)="",INDEX(INDIRECT(ES185),$E185,$F185)&gt;=INDEX(INDIRECT(ES185),1,FD$28)),0,(INDEX(INDIRECT(ES185),$E185,$F185))-INDEX(INDIRECT(ES185),1,FD$28))*(10-INDEX(INDIRECT("times"&amp;EQ$2),$F185,FD$28))/10</f>
        <v>0</v>
      </c>
      <c r="FE185" s="63">
        <f ca="1">IF(OR(INDEX(INDIRECT("times"&amp;EQ$2),$F185,FE$28)&gt;10,INDEX(INDIRECT(ES185),$E185,$F185)="",INDEX(INDIRECT(ES185),$E185,$F185)&gt;=INDEX(INDIRECT(ES185),1,FE$28)),0,(INDEX(INDIRECT(ES185),$E185,$F185))-INDEX(INDIRECT(ES185),1,FE$28))*(10-INDEX(INDIRECT("times"&amp;EQ$2),$F185,FE$28))/10</f>
        <v>0</v>
      </c>
      <c r="FF185" s="63">
        <f ca="1">IF(OR(INDEX(INDIRECT("times"&amp;EQ$2),$F185,FF$28)&gt;10,INDEX(INDIRECT(ES185),$E185,$F185)="",INDEX(INDIRECT(ES185),$E185,$F185)&gt;=INDEX(INDIRECT(ES185),1,FF$28)),0,(INDEX(INDIRECT(ES185),$E185,$F185))-INDEX(INDIRECT(ES185),1,FF$28))*(10-INDEX(INDIRECT("times"&amp;EQ$2),$F185,FF$28))/10</f>
        <v>0</v>
      </c>
      <c r="FG185" s="63">
        <f ca="1">IF(OR(INDEX(INDIRECT("times"&amp;EQ$2),$F185,FG$28)&gt;10,INDEX(INDIRECT(ES185),$E185,$F185)="",INDEX(INDIRECT(ES185),$E185,$F185)&gt;=INDEX(INDIRECT(ES185),1,FG$28)),0,(INDEX(INDIRECT(ES185),$E185,$F185))-INDEX(INDIRECT(ES185),1,FG$28))*(10-INDEX(INDIRECT("times"&amp;EQ$2),$F185,FG$28))/10</f>
        <v>0</v>
      </c>
      <c r="FH185" s="63">
        <f ca="1">IF(OR(INDEX(INDIRECT("times"&amp;EQ$2),$F185,FH$28)&gt;10,INDEX(INDIRECT(ES185),$E185,$F185)="",INDEX(INDIRECT(ES185),$E185,$F185)&gt;=INDEX(INDIRECT(ES185),1,FH$28)),0,(INDEX(INDIRECT(ES185),$E185,$F185))-INDEX(INDIRECT(ES185),1,FH$28))*(10-INDEX(INDIRECT("times"&amp;EQ$2),$F185,FH$28))/10</f>
        <v>0</v>
      </c>
      <c r="FI185" s="63">
        <f ca="1">IF(OR(INDEX(INDIRECT("times"&amp;EQ$2),$F185,FI$28)&gt;10,INDEX(INDIRECT(ES185),$E185,$F185)="",INDEX(INDIRECT(ES185),$E185,$F185)&gt;=INDEX(INDIRECT(ES185),1,FI$28)),0,(INDEX(INDIRECT(ES185),$E185,$F185))-INDEX(INDIRECT(ES185),1,FI$28))*(10-INDEX(INDIRECT("times"&amp;EQ$2),$F185,FI$28))/10</f>
        <v>0</v>
      </c>
      <c r="FJ185" s="63">
        <f ca="1">IF(OR(INDEX(INDIRECT("times"&amp;EQ$2),$F185,FJ$28)&gt;10,INDEX(INDIRECT(ES185),$E185,$F185)="",INDEX(INDIRECT(ES185),$E185,$F185)&gt;=INDEX(INDIRECT(ES185),1,FJ$28)),0,(INDEX(INDIRECT(ES185),$E185,$F185))-INDEX(INDIRECT(ES185),1,FJ$28))*(10-INDEX(INDIRECT("times"&amp;EQ$2),$F185,FJ$28))/10</f>
        <v>0</v>
      </c>
      <c r="FK185" s="63">
        <f ca="1">IF(OR(INDEX(INDIRECT("times"&amp;EQ$2),$F185,FK$28)&gt;10,INDEX(INDIRECT(ES185),$E185,$F185)="",INDEX(INDIRECT(ES185),$E185,$F185)&gt;=INDEX(INDIRECT(ES185),1,FK$28)),0,(INDEX(INDIRECT(ES185),$E185,$F185))-INDEX(INDIRECT(ES185),1,FK$28))*(10-INDEX(INDIRECT("times"&amp;EQ$2),$F185,FK$28))/10</f>
        <v>0</v>
      </c>
      <c r="FL185" s="63">
        <f ca="1">IF(OR(INDEX(INDIRECT("times"&amp;EQ$2),$F185,FL$28)&gt;10,INDEX(INDIRECT(ES185),$E185,$F185)="",INDEX(INDIRECT(ES185),$E185,$F185)&gt;=INDEX(INDIRECT(ES185),1,FL$28)),0,(INDEX(INDIRECT(ES185),$E185,$F185))-INDEX(INDIRECT(ES185),1,FL$28))*(10-INDEX(INDIRECT("times"&amp;EQ$2),$F185,FL$28))/10</f>
        <v>0</v>
      </c>
      <c r="FM185" s="63">
        <f ca="1">IF(OR(INDEX(INDIRECT("times"&amp;EQ$2),$F185,FM$28)&gt;10,INDEX(INDIRECT(ES185),$E185,$F185)="",INDEX(INDIRECT(ES185),$E185,$F185)&gt;=INDEX(INDIRECT(ES185),1,FM$28)),0,(INDEX(INDIRECT(ES185),$E185,$F185))-INDEX(INDIRECT(ES185),1,FM$28))*(10-INDEX(INDIRECT("times"&amp;EQ$2),$F185,FM$28))/10</f>
        <v>0</v>
      </c>
      <c r="FN185" s="63">
        <f ca="1">IF(OR(INDEX(INDIRECT("times"&amp;EQ$2),$F185,FN$28)&gt;10,INDEX(INDIRECT(ES185),$E185,$F185)="",INDEX(INDIRECT(ES185),$E185,$F185)&gt;=INDEX(INDIRECT(ES185),1,FN$28)),0,(INDEX(INDIRECT(ES185),$E185,$F185))-INDEX(INDIRECT(ES185),1,FN$28))*(10-INDEX(INDIRECT("times"&amp;EQ$2),$F185,FN$28))/10</f>
        <v>0</v>
      </c>
      <c r="FO185" s="63">
        <f ca="1">IF(OR(INDEX(INDIRECT("times"&amp;EQ$2),$F185,FO$28)&gt;10,INDEX(INDIRECT(ES185),$E185,$F185)="",INDEX(INDIRECT(ES185),$E185,$F185)&gt;=INDEX(INDIRECT(ES185),1,FO$28)),0,(INDEX(INDIRECT(ES185),$E185,$F185))-INDEX(INDIRECT(ES185),1,FO$28))*(10-INDEX(INDIRECT("times"&amp;EQ$2),$F185,FO$28))/10</f>
        <v>0</v>
      </c>
      <c r="FP185" s="64">
        <f ca="1">IF(OR(INDEX(INDIRECT("times"&amp;EQ$2),$F185,FP$28)&gt;10,INDEX(INDIRECT(ES185),$E185,$F185)="",INDEX(INDIRECT(ES185),$E185,$F185)&gt;=INDEX(INDIRECT(ES185),1,FP$28)),0,(INDEX(INDIRECT(ES185),$E185,$F185))-INDEX(INDIRECT(ES185),1,FP$28))*(10-INDEX(INDIRECT("times"&amp;EQ$2),$F185,FP$28))/10</f>
        <v>0</v>
      </c>
      <c r="FQ185" s="201">
        <v>17</v>
      </c>
      <c r="FS185" s="18" t="s">
        <v>226</v>
      </c>
      <c r="FT185" s="122">
        <f>FS131</f>
        <v>1</v>
      </c>
      <c r="FU185" s="122" t="str">
        <f>FS132</f>
        <v>shop65</v>
      </c>
      <c r="FV185" s="210" t="str">
        <f t="shared" si="604"/>
        <v>core1_shop65</v>
      </c>
      <c r="FW185" s="122">
        <v>5</v>
      </c>
      <c r="FX185" s="33">
        <v>17</v>
      </c>
      <c r="FY185" s="62">
        <f ca="1">IF(OR(INDEX(INDIRECT("times"&amp;FT$2),$F185,FY$28)&gt;10,INDEX(INDIRECT(FV185),$E185,$F185)="",INDEX(INDIRECT(FV185),$E185,$F185)&gt;=INDEX(INDIRECT(FV185),1,FY$28)),0,(INDEX(INDIRECT(FV185),$E185,$F185))-INDEX(INDIRECT(FV185),1,FY$28))*(10-INDEX(INDIRECT("times"&amp;FT$2),$F185,FY$28))/10</f>
        <v>0</v>
      </c>
      <c r="FZ185" s="63">
        <f ca="1">IF(OR(INDEX(INDIRECT("times"&amp;FT$2),$F185,FZ$28)&gt;10,INDEX(INDIRECT(FV185),$E185,$F185)="",INDEX(INDIRECT(FV185),$E185,$F185)&gt;=INDEX(INDIRECT(FV185),1,FZ$28)),0,(INDEX(INDIRECT(FV185),$E185,$F185))-INDEX(INDIRECT(FV185),1,FZ$28))*(10-INDEX(INDIRECT("times"&amp;FT$2),$F185,FZ$28))/10</f>
        <v>0</v>
      </c>
      <c r="GA185" s="63">
        <f ca="1">IF(OR(INDEX(INDIRECT("times"&amp;FT$2),$F185,GA$28)&gt;10,INDEX(INDIRECT(FV185),$E185,$F185)="",INDEX(INDIRECT(FV185),$E185,$F185)&gt;=INDEX(INDIRECT(FV185),1,GA$28)),0,(INDEX(INDIRECT(FV185),$E185,$F185))-INDEX(INDIRECT(FV185),1,GA$28))*(10-INDEX(INDIRECT("times"&amp;FT$2),$F185,GA$28))/10</f>
        <v>0</v>
      </c>
      <c r="GB185" s="63">
        <f ca="1">IF(OR(INDEX(INDIRECT("times"&amp;FT$2),$F185,GB$28)&gt;10,INDEX(INDIRECT(FV185),$E185,$F185)="",INDEX(INDIRECT(FV185),$E185,$F185)&gt;=INDEX(INDIRECT(FV185),1,GB$28)),0,(INDEX(INDIRECT(FV185),$E185,$F185))-INDEX(INDIRECT(FV185),1,GB$28))*(10-INDEX(INDIRECT("times"&amp;FT$2),$F185,GB$28))/10</f>
        <v>0</v>
      </c>
      <c r="GC185" s="63">
        <f ca="1">IF(OR(INDEX(INDIRECT("times"&amp;FT$2),$F185,GC$28)&gt;10,INDEX(INDIRECT(FV185),$E185,$F185)="",INDEX(INDIRECT(FV185),$E185,$F185)&gt;=INDEX(INDIRECT(FV185),1,GC$28)),0,(INDEX(INDIRECT(FV185),$E185,$F185))-INDEX(INDIRECT(FV185),1,GC$28))*(10-INDEX(INDIRECT("times"&amp;FT$2),$F185,GC$28))/10</f>
        <v>0</v>
      </c>
      <c r="GD185" s="63">
        <f ca="1">IF(OR(INDEX(INDIRECT("times"&amp;FT$2),$F185,GD$28)&gt;10,INDEX(INDIRECT(FV185),$E185,$F185)="",INDEX(INDIRECT(FV185),$E185,$F185)&gt;=INDEX(INDIRECT(FV185),1,GD$28)),0,(INDEX(INDIRECT(FV185),$E185,$F185))-INDEX(INDIRECT(FV185),1,GD$28))*(10-INDEX(INDIRECT("times"&amp;FT$2),$F185,GD$28))/10</f>
        <v>0</v>
      </c>
      <c r="GE185" s="63">
        <f ca="1">IF(OR(INDEX(INDIRECT("times"&amp;FT$2),$F185,GE$28)&gt;10,INDEX(INDIRECT(FV185),$E185,$F185)="",INDEX(INDIRECT(FV185),$E185,$F185)&gt;=INDEX(INDIRECT(FV185),1,GE$28)),0,(INDEX(INDIRECT(FV185),$E185,$F185))-INDEX(INDIRECT(FV185),1,GE$28))*(10-INDEX(INDIRECT("times"&amp;FT$2),$F185,GE$28))/10</f>
        <v>0</v>
      </c>
      <c r="GF185" s="63">
        <f ca="1">IF(OR(INDEX(INDIRECT("times"&amp;FT$2),$F185,GF$28)&gt;10,INDEX(INDIRECT(FV185),$E185,$F185)="",INDEX(INDIRECT(FV185),$E185,$F185)&gt;=INDEX(INDIRECT(FV185),1,GF$28)),0,(INDEX(INDIRECT(FV185),$E185,$F185))-INDEX(INDIRECT(FV185),1,GF$28))*(10-INDEX(INDIRECT("times"&amp;FT$2),$F185,GF$28))/10</f>
        <v>0</v>
      </c>
      <c r="GG185" s="63">
        <f ca="1">IF(OR(INDEX(INDIRECT("times"&amp;FT$2),$F185,GG$28)&gt;10,INDEX(INDIRECT(FV185),$E185,$F185)="",INDEX(INDIRECT(FV185),$E185,$F185)&gt;=INDEX(INDIRECT(FV185),1,GG$28)),0,(INDEX(INDIRECT(FV185),$E185,$F185))-INDEX(INDIRECT(FV185),1,GG$28))*(10-INDEX(INDIRECT("times"&amp;FT$2),$F185,GG$28))/10</f>
        <v>0</v>
      </c>
      <c r="GH185" s="63">
        <f ca="1">IF(OR(INDEX(INDIRECT("times"&amp;FT$2),$F185,GH$28)&gt;10,INDEX(INDIRECT(FV185),$E185,$F185)="",INDEX(INDIRECT(FV185),$E185,$F185)&gt;=INDEX(INDIRECT(FV185),1,GH$28)),0,(INDEX(INDIRECT(FV185),$E185,$F185))-INDEX(INDIRECT(FV185),1,GH$28))*(10-INDEX(INDIRECT("times"&amp;FT$2),$F185,GH$28))/10</f>
        <v>0</v>
      </c>
      <c r="GI185" s="63">
        <f ca="1">IF(OR(INDEX(INDIRECT("times"&amp;FT$2),$F185,GI$28)&gt;10,INDEX(INDIRECT(FV185),$E185,$F185)="",INDEX(INDIRECT(FV185),$E185,$F185)&gt;=INDEX(INDIRECT(FV185),1,GI$28)),0,(INDEX(INDIRECT(FV185),$E185,$F185))-INDEX(INDIRECT(FV185),1,GI$28))*(10-INDEX(INDIRECT("times"&amp;FT$2),$F185,GI$28))/10</f>
        <v>0</v>
      </c>
      <c r="GJ185" s="63">
        <f ca="1">IF(OR(INDEX(INDIRECT("times"&amp;FT$2),$F185,GJ$28)&gt;10,INDEX(INDIRECT(FV185),$E185,$F185)="",INDEX(INDIRECT(FV185),$E185,$F185)&gt;=INDEX(INDIRECT(FV185),1,GJ$28)),0,(INDEX(INDIRECT(FV185),$E185,$F185))-INDEX(INDIRECT(FV185),1,GJ$28))*(10-INDEX(INDIRECT("times"&amp;FT$2),$F185,GJ$28))/10</f>
        <v>0</v>
      </c>
      <c r="GK185" s="63">
        <f ca="1">IF(OR(INDEX(INDIRECT("times"&amp;FT$2),$F185,GK$28)&gt;10,INDEX(INDIRECT(FV185),$E185,$F185)="",INDEX(INDIRECT(FV185),$E185,$F185)&gt;=INDEX(INDIRECT(FV185),1,GK$28)),0,(INDEX(INDIRECT(FV185),$E185,$F185))-INDEX(INDIRECT(FV185),1,GK$28))*(10-INDEX(INDIRECT("times"&amp;FT$2),$F185,GK$28))/10</f>
        <v>0</v>
      </c>
      <c r="GL185" s="63">
        <f ca="1">IF(OR(INDEX(INDIRECT("times"&amp;FT$2),$F185,GL$28)&gt;10,INDEX(INDIRECT(FV185),$E185,$F185)="",INDEX(INDIRECT(FV185),$E185,$F185)&gt;=INDEX(INDIRECT(FV185),1,GL$28)),0,(INDEX(INDIRECT(FV185),$E185,$F185))-INDEX(INDIRECT(FV185),1,GL$28))*(10-INDEX(INDIRECT("times"&amp;FT$2),$F185,GL$28))/10</f>
        <v>0</v>
      </c>
      <c r="GM185" s="63">
        <f ca="1">IF(OR(INDEX(INDIRECT("times"&amp;FT$2),$F185,GM$28)&gt;10,INDEX(INDIRECT(FV185),$E185,$F185)="",INDEX(INDIRECT(FV185),$E185,$F185)&gt;=INDEX(INDIRECT(FV185),1,GM$28)),0,(INDEX(INDIRECT(FV185),$E185,$F185))-INDEX(INDIRECT(FV185),1,GM$28))*(10-INDEX(INDIRECT("times"&amp;FT$2),$F185,GM$28))/10</f>
        <v>0</v>
      </c>
      <c r="GN185" s="63">
        <f ca="1">IF(OR(INDEX(INDIRECT("times"&amp;FT$2),$F185,GN$28)&gt;10,INDEX(INDIRECT(FV185),$E185,$F185)="",INDEX(INDIRECT(FV185),$E185,$F185)&gt;=INDEX(INDIRECT(FV185),1,GN$28)),0,(INDEX(INDIRECT(FV185),$E185,$F185))-INDEX(INDIRECT(FV185),1,GN$28))*(10-INDEX(INDIRECT("times"&amp;FT$2),$F185,GN$28))/10</f>
        <v>0</v>
      </c>
      <c r="GO185" s="63">
        <f ca="1">IF(OR(INDEX(INDIRECT("times"&amp;FT$2),$F185,GO$28)&gt;10,INDEX(INDIRECT(FV185),$E185,$F185)="",INDEX(INDIRECT(FV185),$E185,$F185)&gt;=INDEX(INDIRECT(FV185),1,GO$28)),0,(INDEX(INDIRECT(FV185),$E185,$F185))-INDEX(INDIRECT(FV185),1,GO$28))*(10-INDEX(INDIRECT("times"&amp;FT$2),$F185,GO$28))/10</f>
        <v>0</v>
      </c>
      <c r="GP185" s="63">
        <f ca="1">IF(OR(INDEX(INDIRECT("times"&amp;FT$2),$F185,GP$28)&gt;10,INDEX(INDIRECT(FV185),$E185,$F185)="",INDEX(INDIRECT(FV185),$E185,$F185)&gt;=INDEX(INDIRECT(FV185),1,GP$28)),0,(INDEX(INDIRECT(FV185),$E185,$F185))-INDEX(INDIRECT(FV185),1,GP$28))*(10-INDEX(INDIRECT("times"&amp;FT$2),$F185,GP$28))/10</f>
        <v>0</v>
      </c>
      <c r="GQ185" s="63">
        <f ca="1">IF(OR(INDEX(INDIRECT("times"&amp;FT$2),$F185,GQ$28)&gt;10,INDEX(INDIRECT(FV185),$E185,$F185)="",INDEX(INDIRECT(FV185),$E185,$F185)&gt;=INDEX(INDIRECT(FV185),1,GQ$28)),0,(INDEX(INDIRECT(FV185),$E185,$F185))-INDEX(INDIRECT(FV185),1,GQ$28))*(10-INDEX(INDIRECT("times"&amp;FT$2),$F185,GQ$28))/10</f>
        <v>0</v>
      </c>
      <c r="GR185" s="63">
        <f ca="1">IF(OR(INDEX(INDIRECT("times"&amp;FT$2),$F185,GR$28)&gt;10,INDEX(INDIRECT(FV185),$E185,$F185)="",INDEX(INDIRECT(FV185),$E185,$F185)&gt;=INDEX(INDIRECT(FV185),1,GR$28)),0,(INDEX(INDIRECT(FV185),$E185,$F185))-INDEX(INDIRECT(FV185),1,GR$28))*(10-INDEX(INDIRECT("times"&amp;FT$2),$F185,GR$28))/10</f>
        <v>0</v>
      </c>
      <c r="GS185" s="64">
        <f ca="1">IF(OR(INDEX(INDIRECT("times"&amp;FT$2),$F185,GS$28)&gt;10,INDEX(INDIRECT(FV185),$E185,$F185)="",INDEX(INDIRECT(FV185),$E185,$F185)&gt;=INDEX(INDIRECT(FV185),1,GS$28)),0,(INDEX(INDIRECT(FV185),$E185,$F185))-INDEX(INDIRECT(FV185),1,GS$28))*(10-INDEX(INDIRECT("times"&amp;FT$2),$F185,GS$28))/10</f>
        <v>0</v>
      </c>
      <c r="GT185" s="201">
        <v>17</v>
      </c>
      <c r="GV185" s="18" t="s">
        <v>226</v>
      </c>
      <c r="GW185" s="122">
        <f>GV131</f>
        <v>1</v>
      </c>
      <c r="GX185" s="122" t="str">
        <f>GV132</f>
        <v>lei65</v>
      </c>
      <c r="GY185" s="210" t="str">
        <f t="shared" si="605"/>
        <v>core1_lei65</v>
      </c>
      <c r="GZ185" s="122">
        <v>5</v>
      </c>
      <c r="HA185" s="33">
        <v>17</v>
      </c>
      <c r="HB185" s="62">
        <f ca="1">IF(OR(INDEX(INDIRECT("times"&amp;GW$2),$F185,HB$28)&gt;10,INDEX(INDIRECT(GY185),$E185,$F185)="",INDEX(INDIRECT(GY185),$E185,$F185)&gt;=INDEX(INDIRECT(GY185),1,HB$28)),0,(INDEX(INDIRECT(GY185),$E185,$F185))-INDEX(INDIRECT(GY185),1,HB$28))*(10-INDEX(INDIRECT("times"&amp;GW$2),$F185,HB$28))/10</f>
        <v>0</v>
      </c>
      <c r="HC185" s="63">
        <f ca="1">IF(OR(INDEX(INDIRECT("times"&amp;GW$2),$F185,HC$28)&gt;10,INDEX(INDIRECT(GY185),$E185,$F185)="",INDEX(INDIRECT(GY185),$E185,$F185)&gt;=INDEX(INDIRECT(GY185),1,HC$28)),0,(INDEX(INDIRECT(GY185),$E185,$F185))-INDEX(INDIRECT(GY185),1,HC$28))*(10-INDEX(INDIRECT("times"&amp;GW$2),$F185,HC$28))/10</f>
        <v>0</v>
      </c>
      <c r="HD185" s="63">
        <f ca="1">IF(OR(INDEX(INDIRECT("times"&amp;GW$2),$F185,HD$28)&gt;10,INDEX(INDIRECT(GY185),$E185,$F185)="",INDEX(INDIRECT(GY185),$E185,$F185)&gt;=INDEX(INDIRECT(GY185),1,HD$28)),0,(INDEX(INDIRECT(GY185),$E185,$F185))-INDEX(INDIRECT(GY185),1,HD$28))*(10-INDEX(INDIRECT("times"&amp;GW$2),$F185,HD$28))/10</f>
        <v>0</v>
      </c>
      <c r="HE185" s="63">
        <f ca="1">IF(OR(INDEX(INDIRECT("times"&amp;GW$2),$F185,HE$28)&gt;10,INDEX(INDIRECT(GY185),$E185,$F185)="",INDEX(INDIRECT(GY185),$E185,$F185)&gt;=INDEX(INDIRECT(GY185),1,HE$28)),0,(INDEX(INDIRECT(GY185),$E185,$F185))-INDEX(INDIRECT(GY185),1,HE$28))*(10-INDEX(INDIRECT("times"&amp;GW$2),$F185,HE$28))/10</f>
        <v>0</v>
      </c>
      <c r="HF185" s="63">
        <f ca="1">IF(OR(INDEX(INDIRECT("times"&amp;GW$2),$F185,HF$28)&gt;10,INDEX(INDIRECT(GY185),$E185,$F185)="",INDEX(INDIRECT(GY185),$E185,$F185)&gt;=INDEX(INDIRECT(GY185),1,HF$28)),0,(INDEX(INDIRECT(GY185),$E185,$F185))-INDEX(INDIRECT(GY185),1,HF$28))*(10-INDEX(INDIRECT("times"&amp;GW$2),$F185,HF$28))/10</f>
        <v>0</v>
      </c>
      <c r="HG185" s="63">
        <f ca="1">IF(OR(INDEX(INDIRECT("times"&amp;GW$2),$F185,HG$28)&gt;10,INDEX(INDIRECT(GY185),$E185,$F185)="",INDEX(INDIRECT(GY185),$E185,$F185)&gt;=INDEX(INDIRECT(GY185),1,HG$28)),0,(INDEX(INDIRECT(GY185),$E185,$F185))-INDEX(INDIRECT(GY185),1,HG$28))*(10-INDEX(INDIRECT("times"&amp;GW$2),$F185,HG$28))/10</f>
        <v>0</v>
      </c>
      <c r="HH185" s="63">
        <f ca="1">IF(OR(INDEX(INDIRECT("times"&amp;GW$2),$F185,HH$28)&gt;10,INDEX(INDIRECT(GY185),$E185,$F185)="",INDEX(INDIRECT(GY185),$E185,$F185)&gt;=INDEX(INDIRECT(GY185),1,HH$28)),0,(INDEX(INDIRECT(GY185),$E185,$F185))-INDEX(INDIRECT(GY185),1,HH$28))*(10-INDEX(INDIRECT("times"&amp;GW$2),$F185,HH$28))/10</f>
        <v>0</v>
      </c>
      <c r="HI185" s="63">
        <f ca="1">IF(OR(INDEX(INDIRECT("times"&amp;GW$2),$F185,HI$28)&gt;10,INDEX(INDIRECT(GY185),$E185,$F185)="",INDEX(INDIRECT(GY185),$E185,$F185)&gt;=INDEX(INDIRECT(GY185),1,HI$28)),0,(INDEX(INDIRECT(GY185),$E185,$F185))-INDEX(INDIRECT(GY185),1,HI$28))*(10-INDEX(INDIRECT("times"&amp;GW$2),$F185,HI$28))/10</f>
        <v>0</v>
      </c>
      <c r="HJ185" s="63">
        <f ca="1">IF(OR(INDEX(INDIRECT("times"&amp;GW$2),$F185,HJ$28)&gt;10,INDEX(INDIRECT(GY185),$E185,$F185)="",INDEX(INDIRECT(GY185),$E185,$F185)&gt;=INDEX(INDIRECT(GY185),1,HJ$28)),0,(INDEX(INDIRECT(GY185),$E185,$F185))-INDEX(INDIRECT(GY185),1,HJ$28))*(10-INDEX(INDIRECT("times"&amp;GW$2),$F185,HJ$28))/10</f>
        <v>0</v>
      </c>
      <c r="HK185" s="63">
        <f ca="1">IF(OR(INDEX(INDIRECT("times"&amp;GW$2),$F185,HK$28)&gt;10,INDEX(INDIRECT(GY185),$E185,$F185)="",INDEX(INDIRECT(GY185),$E185,$F185)&gt;=INDEX(INDIRECT(GY185),1,HK$28)),0,(INDEX(INDIRECT(GY185),$E185,$F185))-INDEX(INDIRECT(GY185),1,HK$28))*(10-INDEX(INDIRECT("times"&amp;GW$2),$F185,HK$28))/10</f>
        <v>0</v>
      </c>
      <c r="HL185" s="63">
        <f ca="1">IF(OR(INDEX(INDIRECT("times"&amp;GW$2),$F185,HL$28)&gt;10,INDEX(INDIRECT(GY185),$E185,$F185)="",INDEX(INDIRECT(GY185),$E185,$F185)&gt;=INDEX(INDIRECT(GY185),1,HL$28)),0,(INDEX(INDIRECT(GY185),$E185,$F185))-INDEX(INDIRECT(GY185),1,HL$28))*(10-INDEX(INDIRECT("times"&amp;GW$2),$F185,HL$28))/10</f>
        <v>0</v>
      </c>
      <c r="HM185" s="63">
        <f ca="1">IF(OR(INDEX(INDIRECT("times"&amp;GW$2),$F185,HM$28)&gt;10,INDEX(INDIRECT(GY185),$E185,$F185)="",INDEX(INDIRECT(GY185),$E185,$F185)&gt;=INDEX(INDIRECT(GY185),1,HM$28)),0,(INDEX(INDIRECT(GY185),$E185,$F185))-INDEX(INDIRECT(GY185),1,HM$28))*(10-INDEX(INDIRECT("times"&amp;GW$2),$F185,HM$28))/10</f>
        <v>0</v>
      </c>
      <c r="HN185" s="63">
        <f ca="1">IF(OR(INDEX(INDIRECT("times"&amp;GW$2),$F185,HN$28)&gt;10,INDEX(INDIRECT(GY185),$E185,$F185)="",INDEX(INDIRECT(GY185),$E185,$F185)&gt;=INDEX(INDIRECT(GY185),1,HN$28)),0,(INDEX(INDIRECT(GY185),$E185,$F185))-INDEX(INDIRECT(GY185),1,HN$28))*(10-INDEX(INDIRECT("times"&amp;GW$2),$F185,HN$28))/10</f>
        <v>0</v>
      </c>
      <c r="HO185" s="63">
        <f ca="1">IF(OR(INDEX(INDIRECT("times"&amp;GW$2),$F185,HO$28)&gt;10,INDEX(INDIRECT(GY185),$E185,$F185)="",INDEX(INDIRECT(GY185),$E185,$F185)&gt;=INDEX(INDIRECT(GY185),1,HO$28)),0,(INDEX(INDIRECT(GY185),$E185,$F185))-INDEX(INDIRECT(GY185),1,HO$28))*(10-INDEX(INDIRECT("times"&amp;GW$2),$F185,HO$28))/10</f>
        <v>0</v>
      </c>
      <c r="HP185" s="63">
        <f ca="1">IF(OR(INDEX(INDIRECT("times"&amp;GW$2),$F185,HP$28)&gt;10,INDEX(INDIRECT(GY185),$E185,$F185)="",INDEX(INDIRECT(GY185),$E185,$F185)&gt;=INDEX(INDIRECT(GY185),1,HP$28)),0,(INDEX(INDIRECT(GY185),$E185,$F185))-INDEX(INDIRECT(GY185),1,HP$28))*(10-INDEX(INDIRECT("times"&amp;GW$2),$F185,HP$28))/10</f>
        <v>0</v>
      </c>
      <c r="HQ185" s="63">
        <f ca="1">IF(OR(INDEX(INDIRECT("times"&amp;GW$2),$F185,HQ$28)&gt;10,INDEX(INDIRECT(GY185),$E185,$F185)="",INDEX(INDIRECT(GY185),$E185,$F185)&gt;=INDEX(INDIRECT(GY185),1,HQ$28)),0,(INDEX(INDIRECT(GY185),$E185,$F185))-INDEX(INDIRECT(GY185),1,HQ$28))*(10-INDEX(INDIRECT("times"&amp;GW$2),$F185,HQ$28))/10</f>
        <v>0</v>
      </c>
      <c r="HR185" s="63">
        <f ca="1">IF(OR(INDEX(INDIRECT("times"&amp;GW$2),$F185,HR$28)&gt;10,INDEX(INDIRECT(GY185),$E185,$F185)="",INDEX(INDIRECT(GY185),$E185,$F185)&gt;=INDEX(INDIRECT(GY185),1,HR$28)),0,(INDEX(INDIRECT(GY185),$E185,$F185))-INDEX(INDIRECT(GY185),1,HR$28))*(10-INDEX(INDIRECT("times"&amp;GW$2),$F185,HR$28))/10</f>
        <v>0</v>
      </c>
      <c r="HS185" s="63">
        <f ca="1">IF(OR(INDEX(INDIRECT("times"&amp;GW$2),$F185,HS$28)&gt;10,INDEX(INDIRECT(GY185),$E185,$F185)="",INDEX(INDIRECT(GY185),$E185,$F185)&gt;=INDEX(INDIRECT(GY185),1,HS$28)),0,(INDEX(INDIRECT(GY185),$E185,$F185))-INDEX(INDIRECT(GY185),1,HS$28))*(10-INDEX(INDIRECT("times"&amp;GW$2),$F185,HS$28))/10</f>
        <v>0</v>
      </c>
      <c r="HT185" s="63">
        <f ca="1">IF(OR(INDEX(INDIRECT("times"&amp;GW$2),$F185,HT$28)&gt;10,INDEX(INDIRECT(GY185),$E185,$F185)="",INDEX(INDIRECT(GY185),$E185,$F185)&gt;=INDEX(INDIRECT(GY185),1,HT$28)),0,(INDEX(INDIRECT(GY185),$E185,$F185))-INDEX(INDIRECT(GY185),1,HT$28))*(10-INDEX(INDIRECT("times"&amp;GW$2),$F185,HT$28))/10</f>
        <v>0</v>
      </c>
      <c r="HU185" s="63">
        <f ca="1">IF(OR(INDEX(INDIRECT("times"&amp;GW$2),$F185,HU$28)&gt;10,INDEX(INDIRECT(GY185),$E185,$F185)="",INDEX(INDIRECT(GY185),$E185,$F185)&gt;=INDEX(INDIRECT(GY185),1,HU$28)),0,(INDEX(INDIRECT(GY185),$E185,$F185))-INDEX(INDIRECT(GY185),1,HU$28))*(10-INDEX(INDIRECT("times"&amp;GW$2),$F185,HU$28))/10</f>
        <v>0</v>
      </c>
      <c r="HV185" s="64">
        <f ca="1">IF(OR(INDEX(INDIRECT("times"&amp;GW$2),$F185,HV$28)&gt;10,INDEX(INDIRECT(GY185),$E185,$F185)="",INDEX(INDIRECT(GY185),$E185,$F185)&gt;=INDEX(INDIRECT(GY185),1,HV$28)),0,(INDEX(INDIRECT(GY185),$E185,$F185))-INDEX(INDIRECT(GY185),1,HV$28))*(10-INDEX(INDIRECT("times"&amp;GW$2),$F185,HV$28))/10</f>
        <v>0</v>
      </c>
      <c r="HW185" s="201">
        <v>17</v>
      </c>
    </row>
    <row r="186" spans="1:231" ht="15">
      <c r="A186" s="18" t="s">
        <v>227</v>
      </c>
      <c r="B186" s="122">
        <f>A131</f>
        <v>1</v>
      </c>
      <c r="C186" s="122" t="str">
        <f>A132</f>
        <v>work1834</v>
      </c>
      <c r="D186" s="210" t="str">
        <f t="shared" si="598"/>
        <v>core1_work1834</v>
      </c>
      <c r="E186" s="122">
        <v>5</v>
      </c>
      <c r="F186" s="33">
        <v>18</v>
      </c>
      <c r="G186" s="62">
        <f ca="1">IF(OR(INDEX(INDIRECT("times"&amp;B$2),$F186,G$28)&gt;10,INDEX(INDIRECT(D186),$E186,$F186)="",INDEX(INDIRECT(D186),$E186,$F186)&gt;=INDEX(INDIRECT(D186),1,G$28)),0,(INDEX(INDIRECT(D186),$E186,$F186))-INDEX(INDIRECT(D186),1,G$28))*(10-INDEX(INDIRECT("times"&amp;B$2),$F186,G$28))/10</f>
        <v>0</v>
      </c>
      <c r="H186" s="63">
        <f ca="1">IF(OR(INDEX(INDIRECT("times"&amp;B$2),$F186,H$28)&gt;10,INDEX(INDIRECT(D186),$E186,$F186)="",INDEX(INDIRECT(D186),$E186,$F186)&gt;=INDEX(INDIRECT(D186),1,H$28)),0,(INDEX(INDIRECT(D186),$E186,$F186))-INDEX(INDIRECT(D186),1,H$28))*(10-INDEX(INDIRECT("times"&amp;B$2),$F186,H$28))/10</f>
        <v>0</v>
      </c>
      <c r="I186" s="63">
        <f ca="1">IF(OR(INDEX(INDIRECT("times"&amp;B$2),$F186,I$28)&gt;10,INDEX(INDIRECT(D186),$E186,$F186)="",INDEX(INDIRECT(D186),$E186,$F186)&gt;=INDEX(INDIRECT(D186),1,I$28)),0,(INDEX(INDIRECT(D186),$E186,$F186))-INDEX(INDIRECT(D186),1,I$28))*(10-INDEX(INDIRECT("times"&amp;B$2),$F186,I$28))/10</f>
        <v>0</v>
      </c>
      <c r="J186" s="63">
        <f ca="1">IF(OR(INDEX(INDIRECT("times"&amp;B$2),$F186,J$28)&gt;10,INDEX(INDIRECT(D186),$E186,$F186)="",INDEX(INDIRECT(D186),$E186,$F186)&gt;=INDEX(INDIRECT(D186),1,J$28)),0,(INDEX(INDIRECT(D186),$E186,$F186))-INDEX(INDIRECT(D186),1,J$28))*(10-INDEX(INDIRECT("times"&amp;B$2),$F186,J$28))/10</f>
        <v>0</v>
      </c>
      <c r="K186" s="63">
        <f ca="1">IF(OR(INDEX(INDIRECT("times"&amp;B$2),$F186,K$28)&gt;10,INDEX(INDIRECT(D186),$E186,$F186)="",INDEX(INDIRECT(D186),$E186,$F186)&gt;=INDEX(INDIRECT(D186),1,K$28)),0,(INDEX(INDIRECT(D186),$E186,$F186))-INDEX(INDIRECT(D186),1,K$28))*(10-INDEX(INDIRECT("times"&amp;B$2),$F186,K$28))/10</f>
        <v>0</v>
      </c>
      <c r="L186" s="63">
        <f ca="1">IF(OR(INDEX(INDIRECT("times"&amp;B$2),$F186,L$28)&gt;10,INDEX(INDIRECT(D186),$E186,$F186)="",INDEX(INDIRECT(D186),$E186,$F186)&gt;=INDEX(INDIRECT(D186),1,L$28)),0,(INDEX(INDIRECT(D186),$E186,$F186))-INDEX(INDIRECT(D186),1,L$28))*(10-INDEX(INDIRECT("times"&amp;B$2),$F186,L$28))/10</f>
        <v>0</v>
      </c>
      <c r="M186" s="63">
        <f ca="1">IF(OR(INDEX(INDIRECT("times"&amp;B$2),$F186,M$28)&gt;10,INDEX(INDIRECT(D186),$E186,$F186)="",INDEX(INDIRECT(D186),$E186,$F186)&gt;=INDEX(INDIRECT(D186),1,M$28)),0,(INDEX(INDIRECT(D186),$E186,$F186))-INDEX(INDIRECT(D186),1,M$28))*(10-INDEX(INDIRECT("times"&amp;B$2),$F186,M$28))/10</f>
        <v>0</v>
      </c>
      <c r="N186" s="63">
        <f ca="1">IF(OR(INDEX(INDIRECT("times"&amp;B$2),$F186,N$28)&gt;10,INDEX(INDIRECT(D186),$E186,$F186)="",INDEX(INDIRECT(D186),$E186,$F186)&gt;=INDEX(INDIRECT(D186),1,N$28)),0,(INDEX(INDIRECT(D186),$E186,$F186))-INDEX(INDIRECT(D186),1,N$28))*(10-INDEX(INDIRECT("times"&amp;B$2),$F186,N$28))/10</f>
        <v>0</v>
      </c>
      <c r="O186" s="63">
        <f ca="1">IF(OR(INDEX(INDIRECT("times"&amp;B$2),$F186,O$28)&gt;10,INDEX(INDIRECT(D186),$E186,$F186)="",INDEX(INDIRECT(D186),$E186,$F186)&gt;=INDEX(INDIRECT(D186),1,O$28)),0,(INDEX(INDIRECT(D186),$E186,$F186))-INDEX(INDIRECT(D186),1,O$28))*(10-INDEX(INDIRECT("times"&amp;B$2),$F186,O$28))/10</f>
        <v>0</v>
      </c>
      <c r="P186" s="63">
        <f ca="1">IF(OR(INDEX(INDIRECT("times"&amp;B$2),$F186,P$28)&gt;10,INDEX(INDIRECT(D186),$E186,$F186)="",INDEX(INDIRECT(D186),$E186,$F186)&gt;=INDEX(INDIRECT(D186),1,P$28)),0,(INDEX(INDIRECT(D186),$E186,$F186))-INDEX(INDIRECT(D186),1,P$28))*(10-INDEX(INDIRECT("times"&amp;B$2),$F186,P$28))/10</f>
        <v>0</v>
      </c>
      <c r="Q186" s="63">
        <f ca="1">IF(OR(INDEX(INDIRECT("times"&amp;B$2),$F186,Q$28)&gt;10,INDEX(INDIRECT(D186),$E186,$F186)="",INDEX(INDIRECT(D186),$E186,$F186)&gt;=INDEX(INDIRECT(D186),1,Q$28)),0,(INDEX(INDIRECT(D186),$E186,$F186))-INDEX(INDIRECT(D186),1,Q$28))*(10-INDEX(INDIRECT("times"&amp;B$2),$F186,Q$28))/10</f>
        <v>0</v>
      </c>
      <c r="R186" s="63">
        <f ca="1">IF(OR(INDEX(INDIRECT("times"&amp;B$2),$F186,R$28)&gt;10,INDEX(INDIRECT(D186),$E186,$F186)="",INDEX(INDIRECT(D186),$E186,$F186)&gt;=INDEX(INDIRECT(D186),1,R$28)),0,(INDEX(INDIRECT(D186),$E186,$F186))-INDEX(INDIRECT(D186),1,R$28))*(10-INDEX(INDIRECT("times"&amp;B$2),$F186,R$28))/10</f>
        <v>0</v>
      </c>
      <c r="S186" s="63">
        <f ca="1">IF(OR(INDEX(INDIRECT("times"&amp;B$2),$F186,S$28)&gt;10,INDEX(INDIRECT(D186),$E186,$F186)="",INDEX(INDIRECT(D186),$E186,$F186)&gt;=INDEX(INDIRECT(D186),1,S$28)),0,(INDEX(INDIRECT(D186),$E186,$F186))-INDEX(INDIRECT(D186),1,S$28))*(10-INDEX(INDIRECT("times"&amp;B$2),$F186,S$28))/10</f>
        <v>0</v>
      </c>
      <c r="T186" s="63">
        <f ca="1">IF(OR(INDEX(INDIRECT("times"&amp;B$2),$F186,T$28)&gt;10,INDEX(INDIRECT(D186),$E186,$F186)="",INDEX(INDIRECT(D186),$E186,$F186)&gt;=INDEX(INDIRECT(D186),1,T$28)),0,(INDEX(INDIRECT(D186),$E186,$F186))-INDEX(INDIRECT(D186),1,T$28))*(10-INDEX(INDIRECT("times"&amp;B$2),$F186,T$28))/10</f>
        <v>0</v>
      </c>
      <c r="U186" s="63">
        <f ca="1">IF(OR(INDEX(INDIRECT("times"&amp;B$2),$F186,U$28)&gt;10,INDEX(INDIRECT(D186),$E186,$F186)="",INDEX(INDIRECT(D186),$E186,$F186)&gt;=INDEX(INDIRECT(D186),1,U$28)),0,(INDEX(INDIRECT(D186),$E186,$F186))-INDEX(INDIRECT(D186),1,U$28))*(10-INDEX(INDIRECT("times"&amp;B$2),$F186,U$28))/10</f>
        <v>0</v>
      </c>
      <c r="V186" s="63">
        <f ca="1">IF(OR(INDEX(INDIRECT("times"&amp;B$2),$F186,V$28)&gt;10,INDEX(INDIRECT(D186),$E186,$F186)="",INDEX(INDIRECT(D186),$E186,$F186)&gt;=INDEX(INDIRECT(D186),1,V$28)),0,(INDEX(INDIRECT(D186),$E186,$F186))-INDEX(INDIRECT(D186),1,V$28))*(10-INDEX(INDIRECT("times"&amp;B$2),$F186,V$28))/10</f>
        <v>0</v>
      </c>
      <c r="W186" s="63">
        <f ca="1">IF(OR(INDEX(INDIRECT("times"&amp;B$2),$F186,W$28)&gt;10,INDEX(INDIRECT(D186),$E186,$F186)="",INDEX(INDIRECT(D186),$E186,$F186)&gt;=INDEX(INDIRECT(D186),1,W$28)),0,(INDEX(INDIRECT(D186),$E186,$F186))-INDEX(INDIRECT(D186),1,W$28))*(10-INDEX(INDIRECT("times"&amp;B$2),$F186,W$28))/10</f>
        <v>0</v>
      </c>
      <c r="X186" s="63">
        <f ca="1">IF(OR(INDEX(INDIRECT("times"&amp;B$2),$F186,X$28)&gt;10,INDEX(INDIRECT(D186),$E186,$F186)="",INDEX(INDIRECT(D186),$E186,$F186)&gt;=INDEX(INDIRECT(D186),1,X$28)),0,(INDEX(INDIRECT(D186),$E186,$F186))-INDEX(INDIRECT(D186),1,X$28))*(10-INDEX(INDIRECT("times"&amp;B$2),$F186,X$28))/10</f>
        <v>0</v>
      </c>
      <c r="Y186" s="63">
        <f ca="1">IF(OR(INDEX(INDIRECT("times"&amp;B$2),$F186,Y$28)&gt;10,INDEX(INDIRECT(D186),$E186,$F186)="",INDEX(INDIRECT(D186),$E186,$F186)&gt;=INDEX(INDIRECT(D186),1,Y$28)),0,(INDEX(INDIRECT(D186),$E186,$F186))-INDEX(INDIRECT(D186),1,Y$28))*(10-INDEX(INDIRECT("times"&amp;B$2),$F186,Y$28))/10</f>
        <v>0</v>
      </c>
      <c r="Z186" s="63">
        <f ca="1">IF(OR(INDEX(INDIRECT("times"&amp;B$2),$F186,Z$28)&gt;10,INDEX(INDIRECT(D186),$E186,$F186)="",INDEX(INDIRECT(D186),$E186,$F186)&gt;=INDEX(INDIRECT(D186),1,Z$28)),0,(INDEX(INDIRECT(D186),$E186,$F186))-INDEX(INDIRECT(D186),1,Z$28))*(10-INDEX(INDIRECT("times"&amp;B$2),$F186,Z$28))/10</f>
        <v>0</v>
      </c>
      <c r="AA186" s="64">
        <f ca="1">IF(OR(INDEX(INDIRECT("times"&amp;B$2),$F186,AA$28)&gt;10,INDEX(INDIRECT(D186),$E186,$F186)="",INDEX(INDIRECT(D186),$E186,$F186)&gt;=INDEX(INDIRECT(D186),1,AA$28)),0,(INDEX(INDIRECT(D186),$E186,$F186))-INDEX(INDIRECT(D186),1,AA$28))*(10-INDEX(INDIRECT("times"&amp;B$2),$F186,AA$28))/10</f>
        <v>0</v>
      </c>
      <c r="AB186" s="201">
        <v>18</v>
      </c>
      <c r="AD186" s="18" t="s">
        <v>227</v>
      </c>
      <c r="AE186" s="122">
        <f>AD131</f>
        <v>1</v>
      </c>
      <c r="AF186" s="122" t="str">
        <f>AD132</f>
        <v>shop1834</v>
      </c>
      <c r="AG186" s="210" t="str">
        <f t="shared" si="599"/>
        <v>core1_shop1834</v>
      </c>
      <c r="AH186" s="122">
        <v>5</v>
      </c>
      <c r="AI186" s="33">
        <v>18</v>
      </c>
      <c r="AJ186" s="62">
        <f ca="1">IF(OR(INDEX(INDIRECT("times"&amp;AE$2),$F186,AJ$28)&gt;10,INDEX(INDIRECT(AG186),$E186,$F186)="",INDEX(INDIRECT(AG186),$E186,$F186)&gt;=INDEX(INDIRECT(AG186),1,AJ$28)),0,(INDEX(INDIRECT(AG186),$E186,$F186))-INDEX(INDIRECT(AG186),1,AJ$28))*(10-INDEX(INDIRECT("times"&amp;AE$2),$F186,AJ$28))/10</f>
        <v>0</v>
      </c>
      <c r="AK186" s="63">
        <f ca="1">IF(OR(INDEX(INDIRECT("times"&amp;AE$2),$F186,AK$28)&gt;10,INDEX(INDIRECT(AG186),$E186,$F186)="",INDEX(INDIRECT(AG186),$E186,$F186)&gt;=INDEX(INDIRECT(AG186),1,AK$28)),0,(INDEX(INDIRECT(AG186),$E186,$F186))-INDEX(INDIRECT(AG186),1,AK$28))*(10-INDEX(INDIRECT("times"&amp;AE$2),$F186,AK$28))/10</f>
        <v>0</v>
      </c>
      <c r="AL186" s="63">
        <f ca="1">IF(OR(INDEX(INDIRECT("times"&amp;AE$2),$F186,AL$28)&gt;10,INDEX(INDIRECT(AG186),$E186,$F186)="",INDEX(INDIRECT(AG186),$E186,$F186)&gt;=INDEX(INDIRECT(AG186),1,AL$28)),0,(INDEX(INDIRECT(AG186),$E186,$F186))-INDEX(INDIRECT(AG186),1,AL$28))*(10-INDEX(INDIRECT("times"&amp;AE$2),$F186,AL$28))/10</f>
        <v>0</v>
      </c>
      <c r="AM186" s="63">
        <f ca="1">IF(OR(INDEX(INDIRECT("times"&amp;AE$2),$F186,AM$28)&gt;10,INDEX(INDIRECT(AG186),$E186,$F186)="",INDEX(INDIRECT(AG186),$E186,$F186)&gt;=INDEX(INDIRECT(AG186),1,AM$28)),0,(INDEX(INDIRECT(AG186),$E186,$F186))-INDEX(INDIRECT(AG186),1,AM$28))*(10-INDEX(INDIRECT("times"&amp;AE$2),$F186,AM$28))/10</f>
        <v>0</v>
      </c>
      <c r="AN186" s="63">
        <f ca="1">IF(OR(INDEX(INDIRECT("times"&amp;AE$2),$F186,AN$28)&gt;10,INDEX(INDIRECT(AG186),$E186,$F186)="",INDEX(INDIRECT(AG186),$E186,$F186)&gt;=INDEX(INDIRECT(AG186),1,AN$28)),0,(INDEX(INDIRECT(AG186),$E186,$F186))-INDEX(INDIRECT(AG186),1,AN$28))*(10-INDEX(INDIRECT("times"&amp;AE$2),$F186,AN$28))/10</f>
        <v>0</v>
      </c>
      <c r="AO186" s="63">
        <f ca="1">IF(OR(INDEX(INDIRECT("times"&amp;AE$2),$F186,AO$28)&gt;10,INDEX(INDIRECT(AG186),$E186,$F186)="",INDEX(INDIRECT(AG186),$E186,$F186)&gt;=INDEX(INDIRECT(AG186),1,AO$28)),0,(INDEX(INDIRECT(AG186),$E186,$F186))-INDEX(INDIRECT(AG186),1,AO$28))*(10-INDEX(INDIRECT("times"&amp;AE$2),$F186,AO$28))/10</f>
        <v>0</v>
      </c>
      <c r="AP186" s="63">
        <f ca="1">IF(OR(INDEX(INDIRECT("times"&amp;AE$2),$F186,AP$28)&gt;10,INDEX(INDIRECT(AG186),$E186,$F186)="",INDEX(INDIRECT(AG186),$E186,$F186)&gt;=INDEX(INDIRECT(AG186),1,AP$28)),0,(INDEX(INDIRECT(AG186),$E186,$F186))-INDEX(INDIRECT(AG186),1,AP$28))*(10-INDEX(INDIRECT("times"&amp;AE$2),$F186,AP$28))/10</f>
        <v>0</v>
      </c>
      <c r="AQ186" s="63">
        <f ca="1">IF(OR(INDEX(INDIRECT("times"&amp;AE$2),$F186,AQ$28)&gt;10,INDEX(INDIRECT(AG186),$E186,$F186)="",INDEX(INDIRECT(AG186),$E186,$F186)&gt;=INDEX(INDIRECT(AG186),1,AQ$28)),0,(INDEX(INDIRECT(AG186),$E186,$F186))-INDEX(INDIRECT(AG186),1,AQ$28))*(10-INDEX(INDIRECT("times"&amp;AE$2),$F186,AQ$28))/10</f>
        <v>0</v>
      </c>
      <c r="AR186" s="63">
        <f ca="1">IF(OR(INDEX(INDIRECT("times"&amp;AE$2),$F186,AR$28)&gt;10,INDEX(INDIRECT(AG186),$E186,$F186)="",INDEX(INDIRECT(AG186),$E186,$F186)&gt;=INDEX(INDIRECT(AG186),1,AR$28)),0,(INDEX(INDIRECT(AG186),$E186,$F186))-INDEX(INDIRECT(AG186),1,AR$28))*(10-INDEX(INDIRECT("times"&amp;AE$2),$F186,AR$28))/10</f>
        <v>0</v>
      </c>
      <c r="AS186" s="63">
        <f ca="1">IF(OR(INDEX(INDIRECT("times"&amp;AE$2),$F186,AS$28)&gt;10,INDEX(INDIRECT(AG186),$E186,$F186)="",INDEX(INDIRECT(AG186),$E186,$F186)&gt;=INDEX(INDIRECT(AG186),1,AS$28)),0,(INDEX(INDIRECT(AG186),$E186,$F186))-INDEX(INDIRECT(AG186),1,AS$28))*(10-INDEX(INDIRECT("times"&amp;AE$2),$F186,AS$28))/10</f>
        <v>0</v>
      </c>
      <c r="AT186" s="63">
        <f ca="1">IF(OR(INDEX(INDIRECT("times"&amp;AE$2),$F186,AT$28)&gt;10,INDEX(INDIRECT(AG186),$E186,$F186)="",INDEX(INDIRECT(AG186),$E186,$F186)&gt;=INDEX(INDIRECT(AG186),1,AT$28)),0,(INDEX(INDIRECT(AG186),$E186,$F186))-INDEX(INDIRECT(AG186),1,AT$28))*(10-INDEX(INDIRECT("times"&amp;AE$2),$F186,AT$28))/10</f>
        <v>0</v>
      </c>
      <c r="AU186" s="63">
        <f ca="1">IF(OR(INDEX(INDIRECT("times"&amp;AE$2),$F186,AU$28)&gt;10,INDEX(INDIRECT(AG186),$E186,$F186)="",INDEX(INDIRECT(AG186),$E186,$F186)&gt;=INDEX(INDIRECT(AG186),1,AU$28)),0,(INDEX(INDIRECT(AG186),$E186,$F186))-INDEX(INDIRECT(AG186),1,AU$28))*(10-INDEX(INDIRECT("times"&amp;AE$2),$F186,AU$28))/10</f>
        <v>0</v>
      </c>
      <c r="AV186" s="63">
        <f ca="1">IF(OR(INDEX(INDIRECT("times"&amp;AE$2),$F186,AV$28)&gt;10,INDEX(INDIRECT(AG186),$E186,$F186)="",INDEX(INDIRECT(AG186),$E186,$F186)&gt;=INDEX(INDIRECT(AG186),1,AV$28)),0,(INDEX(INDIRECT(AG186),$E186,$F186))-INDEX(INDIRECT(AG186),1,AV$28))*(10-INDEX(INDIRECT("times"&amp;AE$2),$F186,AV$28))/10</f>
        <v>0</v>
      </c>
      <c r="AW186" s="63">
        <f ca="1">IF(OR(INDEX(INDIRECT("times"&amp;AE$2),$F186,AW$28)&gt;10,INDEX(INDIRECT(AG186),$E186,$F186)="",INDEX(INDIRECT(AG186),$E186,$F186)&gt;=INDEX(INDIRECT(AG186),1,AW$28)),0,(INDEX(INDIRECT(AG186),$E186,$F186))-INDEX(INDIRECT(AG186),1,AW$28))*(10-INDEX(INDIRECT("times"&amp;AE$2),$F186,AW$28))/10</f>
        <v>0</v>
      </c>
      <c r="AX186" s="63">
        <f ca="1">IF(OR(INDEX(INDIRECT("times"&amp;AE$2),$F186,AX$28)&gt;10,INDEX(INDIRECT(AG186),$E186,$F186)="",INDEX(INDIRECT(AG186),$E186,$F186)&gt;=INDEX(INDIRECT(AG186),1,AX$28)),0,(INDEX(INDIRECT(AG186),$E186,$F186))-INDEX(INDIRECT(AG186),1,AX$28))*(10-INDEX(INDIRECT("times"&amp;AE$2),$F186,AX$28))/10</f>
        <v>0</v>
      </c>
      <c r="AY186" s="63">
        <f ca="1">IF(OR(INDEX(INDIRECT("times"&amp;AE$2),$F186,AY$28)&gt;10,INDEX(INDIRECT(AG186),$E186,$F186)="",INDEX(INDIRECT(AG186),$E186,$F186)&gt;=INDEX(INDIRECT(AG186),1,AY$28)),0,(INDEX(INDIRECT(AG186),$E186,$F186))-INDEX(INDIRECT(AG186),1,AY$28))*(10-INDEX(INDIRECT("times"&amp;AE$2),$F186,AY$28))/10</f>
        <v>0</v>
      </c>
      <c r="AZ186" s="63">
        <f ca="1">IF(OR(INDEX(INDIRECT("times"&amp;AE$2),$F186,AZ$28)&gt;10,INDEX(INDIRECT(AG186),$E186,$F186)="",INDEX(INDIRECT(AG186),$E186,$F186)&gt;=INDEX(INDIRECT(AG186),1,AZ$28)),0,(INDEX(INDIRECT(AG186),$E186,$F186))-INDEX(INDIRECT(AG186),1,AZ$28))*(10-INDEX(INDIRECT("times"&amp;AE$2),$F186,AZ$28))/10</f>
        <v>0</v>
      </c>
      <c r="BA186" s="63">
        <f ca="1">IF(OR(INDEX(INDIRECT("times"&amp;AE$2),$F186,BA$28)&gt;10,INDEX(INDIRECT(AG186),$E186,$F186)="",INDEX(INDIRECT(AG186),$E186,$F186)&gt;=INDEX(INDIRECT(AG186),1,BA$28)),0,(INDEX(INDIRECT(AG186),$E186,$F186))-INDEX(INDIRECT(AG186),1,BA$28))*(10-INDEX(INDIRECT("times"&amp;AE$2),$F186,BA$28))/10</f>
        <v>0</v>
      </c>
      <c r="BB186" s="63">
        <f ca="1">IF(OR(INDEX(INDIRECT("times"&amp;AE$2),$F186,BB$28)&gt;10,INDEX(INDIRECT(AG186),$E186,$F186)="",INDEX(INDIRECT(AG186),$E186,$F186)&gt;=INDEX(INDIRECT(AG186),1,BB$28)),0,(INDEX(INDIRECT(AG186),$E186,$F186))-INDEX(INDIRECT(AG186),1,BB$28))*(10-INDEX(INDIRECT("times"&amp;AE$2),$F186,BB$28))/10</f>
        <v>0</v>
      </c>
      <c r="BC186" s="63">
        <f ca="1">IF(OR(INDEX(INDIRECT("times"&amp;AE$2),$F186,BC$28)&gt;10,INDEX(INDIRECT(AG186),$E186,$F186)="",INDEX(INDIRECT(AG186),$E186,$F186)&gt;=INDEX(INDIRECT(AG186),1,BC$28)),0,(INDEX(INDIRECT(AG186),$E186,$F186))-INDEX(INDIRECT(AG186),1,BC$28))*(10-INDEX(INDIRECT("times"&amp;AE$2),$F186,BC$28))/10</f>
        <v>0</v>
      </c>
      <c r="BD186" s="64">
        <f ca="1">IF(OR(INDEX(INDIRECT("times"&amp;AE$2),$F186,BD$28)&gt;10,INDEX(INDIRECT(AG186),$E186,$F186)="",INDEX(INDIRECT(AG186),$E186,$F186)&gt;=INDEX(INDIRECT(AG186),1,BD$28)),0,(INDEX(INDIRECT(AG186),$E186,$F186))-INDEX(INDIRECT(AG186),1,BD$28))*(10-INDEX(INDIRECT("times"&amp;AE$2),$F186,BD$28))/10</f>
        <v>0</v>
      </c>
      <c r="BE186" s="201">
        <v>18</v>
      </c>
      <c r="BG186" s="18" t="s">
        <v>227</v>
      </c>
      <c r="BH186" s="122">
        <f>BG131</f>
        <v>1</v>
      </c>
      <c r="BI186" s="122" t="str">
        <f>BG132</f>
        <v>lei1834</v>
      </c>
      <c r="BJ186" s="210" t="str">
        <f t="shared" si="600"/>
        <v>core1_lei1834</v>
      </c>
      <c r="BK186" s="122">
        <v>5</v>
      </c>
      <c r="BL186" s="33">
        <v>18</v>
      </c>
      <c r="BM186" s="62">
        <f ca="1">IF(OR(INDEX(INDIRECT("times"&amp;BH$2),$F186,BM$28)&gt;10,INDEX(INDIRECT(BJ186),$E186,$F186)="",INDEX(INDIRECT(BJ186),$E186,$F186)&gt;=INDEX(INDIRECT(BJ186),1,BM$28)),0,(INDEX(INDIRECT(BJ186),$E186,$F186))-INDEX(INDIRECT(BJ186),1,BM$28))*(10-INDEX(INDIRECT("times"&amp;BH$2),$F186,BM$28))/10</f>
        <v>0</v>
      </c>
      <c r="BN186" s="63">
        <f ca="1">IF(OR(INDEX(INDIRECT("times"&amp;BH$2),$F186,BN$28)&gt;10,INDEX(INDIRECT(BJ186),$E186,$F186)="",INDEX(INDIRECT(BJ186),$E186,$F186)&gt;=INDEX(INDIRECT(BJ186),1,BN$28)),0,(INDEX(INDIRECT(BJ186),$E186,$F186))-INDEX(INDIRECT(BJ186),1,BN$28))*(10-INDEX(INDIRECT("times"&amp;BH$2),$F186,BN$28))/10</f>
        <v>0</v>
      </c>
      <c r="BO186" s="63">
        <f ca="1">IF(OR(INDEX(INDIRECT("times"&amp;BH$2),$F186,BO$28)&gt;10,INDEX(INDIRECT(BJ186),$E186,$F186)="",INDEX(INDIRECT(BJ186),$E186,$F186)&gt;=INDEX(INDIRECT(BJ186),1,BO$28)),0,(INDEX(INDIRECT(BJ186),$E186,$F186))-INDEX(INDIRECT(BJ186),1,BO$28))*(10-INDEX(INDIRECT("times"&amp;BH$2),$F186,BO$28))/10</f>
        <v>0</v>
      </c>
      <c r="BP186" s="63">
        <f ca="1">IF(OR(INDEX(INDIRECT("times"&amp;BH$2),$F186,BP$28)&gt;10,INDEX(INDIRECT(BJ186),$E186,$F186)="",INDEX(INDIRECT(BJ186),$E186,$F186)&gt;=INDEX(INDIRECT(BJ186),1,BP$28)),0,(INDEX(INDIRECT(BJ186),$E186,$F186))-INDEX(INDIRECT(BJ186),1,BP$28))*(10-INDEX(INDIRECT("times"&amp;BH$2),$F186,BP$28))/10</f>
        <v>0</v>
      </c>
      <c r="BQ186" s="63">
        <f ca="1">IF(OR(INDEX(INDIRECT("times"&amp;BH$2),$F186,BQ$28)&gt;10,INDEX(INDIRECT(BJ186),$E186,$F186)="",INDEX(INDIRECT(BJ186),$E186,$F186)&gt;=INDEX(INDIRECT(BJ186),1,BQ$28)),0,(INDEX(INDIRECT(BJ186),$E186,$F186))-INDEX(INDIRECT(BJ186),1,BQ$28))*(10-INDEX(INDIRECT("times"&amp;BH$2),$F186,BQ$28))/10</f>
        <v>0</v>
      </c>
      <c r="BR186" s="63">
        <f ca="1">IF(OR(INDEX(INDIRECT("times"&amp;BH$2),$F186,BR$28)&gt;10,INDEX(INDIRECT(BJ186),$E186,$F186)="",INDEX(INDIRECT(BJ186),$E186,$F186)&gt;=INDEX(INDIRECT(BJ186),1,BR$28)),0,(INDEX(INDIRECT(BJ186),$E186,$F186))-INDEX(INDIRECT(BJ186),1,BR$28))*(10-INDEX(INDIRECT("times"&amp;BH$2),$F186,BR$28))/10</f>
        <v>0</v>
      </c>
      <c r="BS186" s="63">
        <f ca="1">IF(OR(INDEX(INDIRECT("times"&amp;BH$2),$F186,BS$28)&gt;10,INDEX(INDIRECT(BJ186),$E186,$F186)="",INDEX(INDIRECT(BJ186),$E186,$F186)&gt;=INDEX(INDIRECT(BJ186),1,BS$28)),0,(INDEX(INDIRECT(BJ186),$E186,$F186))-INDEX(INDIRECT(BJ186),1,BS$28))*(10-INDEX(INDIRECT("times"&amp;BH$2),$F186,BS$28))/10</f>
        <v>0</v>
      </c>
      <c r="BT186" s="63">
        <f ca="1">IF(OR(INDEX(INDIRECT("times"&amp;BH$2),$F186,BT$28)&gt;10,INDEX(INDIRECT(BJ186),$E186,$F186)="",INDEX(INDIRECT(BJ186),$E186,$F186)&gt;=INDEX(INDIRECT(BJ186),1,BT$28)),0,(INDEX(INDIRECT(BJ186),$E186,$F186))-INDEX(INDIRECT(BJ186),1,BT$28))*(10-INDEX(INDIRECT("times"&amp;BH$2),$F186,BT$28))/10</f>
        <v>0</v>
      </c>
      <c r="BU186" s="63">
        <f ca="1">IF(OR(INDEX(INDIRECT("times"&amp;BH$2),$F186,BU$28)&gt;10,INDEX(INDIRECT(BJ186),$E186,$F186)="",INDEX(INDIRECT(BJ186),$E186,$F186)&gt;=INDEX(INDIRECT(BJ186),1,BU$28)),0,(INDEX(INDIRECT(BJ186),$E186,$F186))-INDEX(INDIRECT(BJ186),1,BU$28))*(10-INDEX(INDIRECT("times"&amp;BH$2),$F186,BU$28))/10</f>
        <v>0</v>
      </c>
      <c r="BV186" s="63">
        <f ca="1">IF(OR(INDEX(INDIRECT("times"&amp;BH$2),$F186,BV$28)&gt;10,INDEX(INDIRECT(BJ186),$E186,$F186)="",INDEX(INDIRECT(BJ186),$E186,$F186)&gt;=INDEX(INDIRECT(BJ186),1,BV$28)),0,(INDEX(INDIRECT(BJ186),$E186,$F186))-INDEX(INDIRECT(BJ186),1,BV$28))*(10-INDEX(INDIRECT("times"&amp;BH$2),$F186,BV$28))/10</f>
        <v>0</v>
      </c>
      <c r="BW186" s="63">
        <f ca="1">IF(OR(INDEX(INDIRECT("times"&amp;BH$2),$F186,BW$28)&gt;10,INDEX(INDIRECT(BJ186),$E186,$F186)="",INDEX(INDIRECT(BJ186),$E186,$F186)&gt;=INDEX(INDIRECT(BJ186),1,BW$28)),0,(INDEX(INDIRECT(BJ186),$E186,$F186))-INDEX(INDIRECT(BJ186),1,BW$28))*(10-INDEX(INDIRECT("times"&amp;BH$2),$F186,BW$28))/10</f>
        <v>0</v>
      </c>
      <c r="BX186" s="63">
        <f ca="1">IF(OR(INDEX(INDIRECT("times"&amp;BH$2),$F186,BX$28)&gt;10,INDEX(INDIRECT(BJ186),$E186,$F186)="",INDEX(INDIRECT(BJ186),$E186,$F186)&gt;=INDEX(INDIRECT(BJ186),1,BX$28)),0,(INDEX(INDIRECT(BJ186),$E186,$F186))-INDEX(INDIRECT(BJ186),1,BX$28))*(10-INDEX(INDIRECT("times"&amp;BH$2),$F186,BX$28))/10</f>
        <v>0</v>
      </c>
      <c r="BY186" s="63">
        <f ca="1">IF(OR(INDEX(INDIRECT("times"&amp;BH$2),$F186,BY$28)&gt;10,INDEX(INDIRECT(BJ186),$E186,$F186)="",INDEX(INDIRECT(BJ186),$E186,$F186)&gt;=INDEX(INDIRECT(BJ186),1,BY$28)),0,(INDEX(INDIRECT(BJ186),$E186,$F186))-INDEX(INDIRECT(BJ186),1,BY$28))*(10-INDEX(INDIRECT("times"&amp;BH$2),$F186,BY$28))/10</f>
        <v>0</v>
      </c>
      <c r="BZ186" s="63">
        <f ca="1">IF(OR(INDEX(INDIRECT("times"&amp;BH$2),$F186,BZ$28)&gt;10,INDEX(INDIRECT(BJ186),$E186,$F186)="",INDEX(INDIRECT(BJ186),$E186,$F186)&gt;=INDEX(INDIRECT(BJ186),1,BZ$28)),0,(INDEX(INDIRECT(BJ186),$E186,$F186))-INDEX(INDIRECT(BJ186),1,BZ$28))*(10-INDEX(INDIRECT("times"&amp;BH$2),$F186,BZ$28))/10</f>
        <v>0</v>
      </c>
      <c r="CA186" s="63">
        <f ca="1">IF(OR(INDEX(INDIRECT("times"&amp;BH$2),$F186,CA$28)&gt;10,INDEX(INDIRECT(BJ186),$E186,$F186)="",INDEX(INDIRECT(BJ186),$E186,$F186)&gt;=INDEX(INDIRECT(BJ186),1,CA$28)),0,(INDEX(INDIRECT(BJ186),$E186,$F186))-INDEX(INDIRECT(BJ186),1,CA$28))*(10-INDEX(INDIRECT("times"&amp;BH$2),$F186,CA$28))/10</f>
        <v>0</v>
      </c>
      <c r="CB186" s="63">
        <f ca="1">IF(OR(INDEX(INDIRECT("times"&amp;BH$2),$F186,CB$28)&gt;10,INDEX(INDIRECT(BJ186),$E186,$F186)="",INDEX(INDIRECT(BJ186),$E186,$F186)&gt;=INDEX(INDIRECT(BJ186),1,CB$28)),0,(INDEX(INDIRECT(BJ186),$E186,$F186))-INDEX(INDIRECT(BJ186),1,CB$28))*(10-INDEX(INDIRECT("times"&amp;BH$2),$F186,CB$28))/10</f>
        <v>0</v>
      </c>
      <c r="CC186" s="63">
        <f ca="1">IF(OR(INDEX(INDIRECT("times"&amp;BH$2),$F186,CC$28)&gt;10,INDEX(INDIRECT(BJ186),$E186,$F186)="",INDEX(INDIRECT(BJ186),$E186,$F186)&gt;=INDEX(INDIRECT(BJ186),1,CC$28)),0,(INDEX(INDIRECT(BJ186),$E186,$F186))-INDEX(INDIRECT(BJ186),1,CC$28))*(10-INDEX(INDIRECT("times"&amp;BH$2),$F186,CC$28))/10</f>
        <v>0</v>
      </c>
      <c r="CD186" s="63">
        <f ca="1">IF(OR(INDEX(INDIRECT("times"&amp;BH$2),$F186,CD$28)&gt;10,INDEX(INDIRECT(BJ186),$E186,$F186)="",INDEX(INDIRECT(BJ186),$E186,$F186)&gt;=INDEX(INDIRECT(BJ186),1,CD$28)),0,(INDEX(INDIRECT(BJ186),$E186,$F186))-INDEX(INDIRECT(BJ186),1,CD$28))*(10-INDEX(INDIRECT("times"&amp;BH$2),$F186,CD$28))/10</f>
        <v>0</v>
      </c>
      <c r="CE186" s="63">
        <f ca="1">IF(OR(INDEX(INDIRECT("times"&amp;BH$2),$F186,CE$28)&gt;10,INDEX(INDIRECT(BJ186),$E186,$F186)="",INDEX(INDIRECT(BJ186),$E186,$F186)&gt;=INDEX(INDIRECT(BJ186),1,CE$28)),0,(INDEX(INDIRECT(BJ186),$E186,$F186))-INDEX(INDIRECT(BJ186),1,CE$28))*(10-INDEX(INDIRECT("times"&amp;BH$2),$F186,CE$28))/10</f>
        <v>0</v>
      </c>
      <c r="CF186" s="63">
        <f ca="1">IF(OR(INDEX(INDIRECT("times"&amp;BH$2),$F186,CF$28)&gt;10,INDEX(INDIRECT(BJ186),$E186,$F186)="",INDEX(INDIRECT(BJ186),$E186,$F186)&gt;=INDEX(INDIRECT(BJ186),1,CF$28)),0,(INDEX(INDIRECT(BJ186),$E186,$F186))-INDEX(INDIRECT(BJ186),1,CF$28))*(10-INDEX(INDIRECT("times"&amp;BH$2),$F186,CF$28))/10</f>
        <v>0</v>
      </c>
      <c r="CG186" s="64">
        <f ca="1">IF(OR(INDEX(INDIRECT("times"&amp;BH$2),$F186,CG$28)&gt;10,INDEX(INDIRECT(BJ186),$E186,$F186)="",INDEX(INDIRECT(BJ186),$E186,$F186)&gt;=INDEX(INDIRECT(BJ186),1,CG$28)),0,(INDEX(INDIRECT(BJ186),$E186,$F186))-INDEX(INDIRECT(BJ186),1,CG$28))*(10-INDEX(INDIRECT("times"&amp;BH$2),$F186,CG$28))/10</f>
        <v>0</v>
      </c>
      <c r="CH186" s="201">
        <v>18</v>
      </c>
      <c r="CJ186" s="18" t="s">
        <v>227</v>
      </c>
      <c r="CK186" s="122">
        <f>CJ131</f>
        <v>1</v>
      </c>
      <c r="CL186" s="122" t="str">
        <f>CJ132</f>
        <v>work3564</v>
      </c>
      <c r="CM186" s="210" t="str">
        <f t="shared" si="601"/>
        <v>core1_work3564</v>
      </c>
      <c r="CN186" s="122">
        <v>5</v>
      </c>
      <c r="CO186" s="33">
        <v>18</v>
      </c>
      <c r="CP186" s="62">
        <f ca="1">IF(OR(INDEX(INDIRECT("times"&amp;CK$2),$F186,CP$28)&gt;10,INDEX(INDIRECT(CM186),$E186,$F186)="",INDEX(INDIRECT(CM186),$E186,$F186)&gt;=INDEX(INDIRECT(CM186),1,CP$28)),0,(INDEX(INDIRECT(CM186),$E186,$F186))-INDEX(INDIRECT(CM186),1,CP$28))*(10-INDEX(INDIRECT("times"&amp;CK$2),$F186,CP$28))/10</f>
        <v>0</v>
      </c>
      <c r="CQ186" s="63">
        <f ca="1">IF(OR(INDEX(INDIRECT("times"&amp;CK$2),$F186,CQ$28)&gt;10,INDEX(INDIRECT(CM186),$E186,$F186)="",INDEX(INDIRECT(CM186),$E186,$F186)&gt;=INDEX(INDIRECT(CM186),1,CQ$28)),0,(INDEX(INDIRECT(CM186),$E186,$F186))-INDEX(INDIRECT(CM186),1,CQ$28))*(10-INDEX(INDIRECT("times"&amp;CK$2),$F186,CQ$28))/10</f>
        <v>0</v>
      </c>
      <c r="CR186" s="63">
        <f ca="1">IF(OR(INDEX(INDIRECT("times"&amp;CK$2),$F186,CR$28)&gt;10,INDEX(INDIRECT(CM186),$E186,$F186)="",INDEX(INDIRECT(CM186),$E186,$F186)&gt;=INDEX(INDIRECT(CM186),1,CR$28)),0,(INDEX(INDIRECT(CM186),$E186,$F186))-INDEX(INDIRECT(CM186),1,CR$28))*(10-INDEX(INDIRECT("times"&amp;CK$2),$F186,CR$28))/10</f>
        <v>0</v>
      </c>
      <c r="CS186" s="63">
        <f ca="1">IF(OR(INDEX(INDIRECT("times"&amp;CK$2),$F186,CS$28)&gt;10,INDEX(INDIRECT(CM186),$E186,$F186)="",INDEX(INDIRECT(CM186),$E186,$F186)&gt;=INDEX(INDIRECT(CM186),1,CS$28)),0,(INDEX(INDIRECT(CM186),$E186,$F186))-INDEX(INDIRECT(CM186),1,CS$28))*(10-INDEX(INDIRECT("times"&amp;CK$2),$F186,CS$28))/10</f>
        <v>0</v>
      </c>
      <c r="CT186" s="63">
        <f ca="1">IF(OR(INDEX(INDIRECT("times"&amp;CK$2),$F186,CT$28)&gt;10,INDEX(INDIRECT(CM186),$E186,$F186)="",INDEX(INDIRECT(CM186),$E186,$F186)&gt;=INDEX(INDIRECT(CM186),1,CT$28)),0,(INDEX(INDIRECT(CM186),$E186,$F186))-INDEX(INDIRECT(CM186),1,CT$28))*(10-INDEX(INDIRECT("times"&amp;CK$2),$F186,CT$28))/10</f>
        <v>0</v>
      </c>
      <c r="CU186" s="63">
        <f ca="1">IF(OR(INDEX(INDIRECT("times"&amp;CK$2),$F186,CU$28)&gt;10,INDEX(INDIRECT(CM186),$E186,$F186)="",INDEX(INDIRECT(CM186),$E186,$F186)&gt;=INDEX(INDIRECT(CM186),1,CU$28)),0,(INDEX(INDIRECT(CM186),$E186,$F186))-INDEX(INDIRECT(CM186),1,CU$28))*(10-INDEX(INDIRECT("times"&amp;CK$2),$F186,CU$28))/10</f>
        <v>0</v>
      </c>
      <c r="CV186" s="63">
        <f ca="1">IF(OR(INDEX(INDIRECT("times"&amp;CK$2),$F186,CV$28)&gt;10,INDEX(INDIRECT(CM186),$E186,$F186)="",INDEX(INDIRECT(CM186),$E186,$F186)&gt;=INDEX(INDIRECT(CM186),1,CV$28)),0,(INDEX(INDIRECT(CM186),$E186,$F186))-INDEX(INDIRECT(CM186),1,CV$28))*(10-INDEX(INDIRECT("times"&amp;CK$2),$F186,CV$28))/10</f>
        <v>0</v>
      </c>
      <c r="CW186" s="63">
        <f ca="1">IF(OR(INDEX(INDIRECT("times"&amp;CK$2),$F186,CW$28)&gt;10,INDEX(INDIRECT(CM186),$E186,$F186)="",INDEX(INDIRECT(CM186),$E186,$F186)&gt;=INDEX(INDIRECT(CM186),1,CW$28)),0,(INDEX(INDIRECT(CM186),$E186,$F186))-INDEX(INDIRECT(CM186),1,CW$28))*(10-INDEX(INDIRECT("times"&amp;CK$2),$F186,CW$28))/10</f>
        <v>0</v>
      </c>
      <c r="CX186" s="63">
        <f ca="1">IF(OR(INDEX(INDIRECT("times"&amp;CK$2),$F186,CX$28)&gt;10,INDEX(INDIRECT(CM186),$E186,$F186)="",INDEX(INDIRECT(CM186),$E186,$F186)&gt;=INDEX(INDIRECT(CM186),1,CX$28)),0,(INDEX(INDIRECT(CM186),$E186,$F186))-INDEX(INDIRECT(CM186),1,CX$28))*(10-INDEX(INDIRECT("times"&amp;CK$2),$F186,CX$28))/10</f>
        <v>0</v>
      </c>
      <c r="CY186" s="63">
        <f ca="1">IF(OR(INDEX(INDIRECT("times"&amp;CK$2),$F186,CY$28)&gt;10,INDEX(INDIRECT(CM186),$E186,$F186)="",INDEX(INDIRECT(CM186),$E186,$F186)&gt;=INDEX(INDIRECT(CM186),1,CY$28)),0,(INDEX(INDIRECT(CM186),$E186,$F186))-INDEX(INDIRECT(CM186),1,CY$28))*(10-INDEX(INDIRECT("times"&amp;CK$2),$F186,CY$28))/10</f>
        <v>0</v>
      </c>
      <c r="CZ186" s="63">
        <f ca="1">IF(OR(INDEX(INDIRECT("times"&amp;CK$2),$F186,CZ$28)&gt;10,INDEX(INDIRECT(CM186),$E186,$F186)="",INDEX(INDIRECT(CM186),$E186,$F186)&gt;=INDEX(INDIRECT(CM186),1,CZ$28)),0,(INDEX(INDIRECT(CM186),$E186,$F186))-INDEX(INDIRECT(CM186),1,CZ$28))*(10-INDEX(INDIRECT("times"&amp;CK$2),$F186,CZ$28))/10</f>
        <v>0</v>
      </c>
      <c r="DA186" s="63">
        <f ca="1">IF(OR(INDEX(INDIRECT("times"&amp;CK$2),$F186,DA$28)&gt;10,INDEX(INDIRECT(CM186),$E186,$F186)="",INDEX(INDIRECT(CM186),$E186,$F186)&gt;=INDEX(INDIRECT(CM186),1,DA$28)),0,(INDEX(INDIRECT(CM186),$E186,$F186))-INDEX(INDIRECT(CM186),1,DA$28))*(10-INDEX(INDIRECT("times"&amp;CK$2),$F186,DA$28))/10</f>
        <v>0</v>
      </c>
      <c r="DB186" s="63">
        <f ca="1">IF(OR(INDEX(INDIRECT("times"&amp;CK$2),$F186,DB$28)&gt;10,INDEX(INDIRECT(CM186),$E186,$F186)="",INDEX(INDIRECT(CM186),$E186,$F186)&gt;=INDEX(INDIRECT(CM186),1,DB$28)),0,(INDEX(INDIRECT(CM186),$E186,$F186))-INDEX(INDIRECT(CM186),1,DB$28))*(10-INDEX(INDIRECT("times"&amp;CK$2),$F186,DB$28))/10</f>
        <v>0</v>
      </c>
      <c r="DC186" s="63">
        <f ca="1">IF(OR(INDEX(INDIRECT("times"&amp;CK$2),$F186,DC$28)&gt;10,INDEX(INDIRECT(CM186),$E186,$F186)="",INDEX(INDIRECT(CM186),$E186,$F186)&gt;=INDEX(INDIRECT(CM186),1,DC$28)),0,(INDEX(INDIRECT(CM186),$E186,$F186))-INDEX(INDIRECT(CM186),1,DC$28))*(10-INDEX(INDIRECT("times"&amp;CK$2),$F186,DC$28))/10</f>
        <v>0</v>
      </c>
      <c r="DD186" s="63">
        <f ca="1">IF(OR(INDEX(INDIRECT("times"&amp;CK$2),$F186,DD$28)&gt;10,INDEX(INDIRECT(CM186),$E186,$F186)="",INDEX(INDIRECT(CM186),$E186,$F186)&gt;=INDEX(INDIRECT(CM186),1,DD$28)),0,(INDEX(INDIRECT(CM186),$E186,$F186))-INDEX(INDIRECT(CM186),1,DD$28))*(10-INDEX(INDIRECT("times"&amp;CK$2),$F186,DD$28))/10</f>
        <v>0</v>
      </c>
      <c r="DE186" s="63">
        <f ca="1">IF(OR(INDEX(INDIRECT("times"&amp;CK$2),$F186,DE$28)&gt;10,INDEX(INDIRECT(CM186),$E186,$F186)="",INDEX(INDIRECT(CM186),$E186,$F186)&gt;=INDEX(INDIRECT(CM186),1,DE$28)),0,(INDEX(INDIRECT(CM186),$E186,$F186))-INDEX(INDIRECT(CM186),1,DE$28))*(10-INDEX(INDIRECT("times"&amp;CK$2),$F186,DE$28))/10</f>
        <v>0</v>
      </c>
      <c r="DF186" s="63">
        <f ca="1">IF(OR(INDEX(INDIRECT("times"&amp;CK$2),$F186,DF$28)&gt;10,INDEX(INDIRECT(CM186),$E186,$F186)="",INDEX(INDIRECT(CM186),$E186,$F186)&gt;=INDEX(INDIRECT(CM186),1,DF$28)),0,(INDEX(INDIRECT(CM186),$E186,$F186))-INDEX(INDIRECT(CM186),1,DF$28))*(10-INDEX(INDIRECT("times"&amp;CK$2),$F186,DF$28))/10</f>
        <v>0</v>
      </c>
      <c r="DG186" s="63">
        <f ca="1">IF(OR(INDEX(INDIRECT("times"&amp;CK$2),$F186,DG$28)&gt;10,INDEX(INDIRECT(CM186),$E186,$F186)="",INDEX(INDIRECT(CM186),$E186,$F186)&gt;=INDEX(INDIRECT(CM186),1,DG$28)),0,(INDEX(INDIRECT(CM186),$E186,$F186))-INDEX(INDIRECT(CM186),1,DG$28))*(10-INDEX(INDIRECT("times"&amp;CK$2),$F186,DG$28))/10</f>
        <v>0</v>
      </c>
      <c r="DH186" s="63">
        <f ca="1">IF(OR(INDEX(INDIRECT("times"&amp;CK$2),$F186,DH$28)&gt;10,INDEX(INDIRECT(CM186),$E186,$F186)="",INDEX(INDIRECT(CM186),$E186,$F186)&gt;=INDEX(INDIRECT(CM186),1,DH$28)),0,(INDEX(INDIRECT(CM186),$E186,$F186))-INDEX(INDIRECT(CM186),1,DH$28))*(10-INDEX(INDIRECT("times"&amp;CK$2),$F186,DH$28))/10</f>
        <v>0</v>
      </c>
      <c r="DI186" s="63">
        <f ca="1">IF(OR(INDEX(INDIRECT("times"&amp;CK$2),$F186,DI$28)&gt;10,INDEX(INDIRECT(CM186),$E186,$F186)="",INDEX(INDIRECT(CM186),$E186,$F186)&gt;=INDEX(INDIRECT(CM186),1,DI$28)),0,(INDEX(INDIRECT(CM186),$E186,$F186))-INDEX(INDIRECT(CM186),1,DI$28))*(10-INDEX(INDIRECT("times"&amp;CK$2),$F186,DI$28))/10</f>
        <v>0</v>
      </c>
      <c r="DJ186" s="64">
        <f ca="1">IF(OR(INDEX(INDIRECT("times"&amp;CK$2),$F186,DJ$28)&gt;10,INDEX(INDIRECT(CM186),$E186,$F186)="",INDEX(INDIRECT(CM186),$E186,$F186)&gt;=INDEX(INDIRECT(CM186),1,DJ$28)),0,(INDEX(INDIRECT(CM186),$E186,$F186))-INDEX(INDIRECT(CM186),1,DJ$28))*(10-INDEX(INDIRECT("times"&amp;CK$2),$F186,DJ$28))/10</f>
        <v>0</v>
      </c>
      <c r="DK186" s="201">
        <v>18</v>
      </c>
      <c r="DM186" s="18" t="s">
        <v>227</v>
      </c>
      <c r="DN186" s="122">
        <f>DM131</f>
        <v>1</v>
      </c>
      <c r="DO186" s="122" t="str">
        <f>DM132</f>
        <v>shop3564</v>
      </c>
      <c r="DP186" s="210" t="str">
        <f t="shared" si="602"/>
        <v>core1_shop3564</v>
      </c>
      <c r="DQ186" s="122">
        <v>5</v>
      </c>
      <c r="DR186" s="33">
        <v>18</v>
      </c>
      <c r="DS186" s="62">
        <f ca="1">IF(OR(INDEX(INDIRECT("times"&amp;DN$2),$F186,DS$28)&gt;10,INDEX(INDIRECT(DP186),$E186,$F186)="",INDEX(INDIRECT(DP186),$E186,$F186)&gt;=INDEX(INDIRECT(DP186),1,DS$28)),0,(INDEX(INDIRECT(DP186),$E186,$F186))-INDEX(INDIRECT(DP186),1,DS$28))*(10-INDEX(INDIRECT("times"&amp;DN$2),$F186,DS$28))/10</f>
        <v>0</v>
      </c>
      <c r="DT186" s="63">
        <f ca="1">IF(OR(INDEX(INDIRECT("times"&amp;DN$2),$F186,DT$28)&gt;10,INDEX(INDIRECT(DP186),$E186,$F186)="",INDEX(INDIRECT(DP186),$E186,$F186)&gt;=INDEX(INDIRECT(DP186),1,DT$28)),0,(INDEX(INDIRECT(DP186),$E186,$F186))-INDEX(INDIRECT(DP186),1,DT$28))*(10-INDEX(INDIRECT("times"&amp;DN$2),$F186,DT$28))/10</f>
        <v>0</v>
      </c>
      <c r="DU186" s="63">
        <f ca="1">IF(OR(INDEX(INDIRECT("times"&amp;DN$2),$F186,DU$28)&gt;10,INDEX(INDIRECT(DP186),$E186,$F186)="",INDEX(INDIRECT(DP186),$E186,$F186)&gt;=INDEX(INDIRECT(DP186),1,DU$28)),0,(INDEX(INDIRECT(DP186),$E186,$F186))-INDEX(INDIRECT(DP186),1,DU$28))*(10-INDEX(INDIRECT("times"&amp;DN$2),$F186,DU$28))/10</f>
        <v>0</v>
      </c>
      <c r="DV186" s="63">
        <f ca="1">IF(OR(INDEX(INDIRECT("times"&amp;DN$2),$F186,DV$28)&gt;10,INDEX(INDIRECT(DP186),$E186,$F186)="",INDEX(INDIRECT(DP186),$E186,$F186)&gt;=INDEX(INDIRECT(DP186),1,DV$28)),0,(INDEX(INDIRECT(DP186),$E186,$F186))-INDEX(INDIRECT(DP186),1,DV$28))*(10-INDEX(INDIRECT("times"&amp;DN$2),$F186,DV$28))/10</f>
        <v>0</v>
      </c>
      <c r="DW186" s="63">
        <f ca="1">IF(OR(INDEX(INDIRECT("times"&amp;DN$2),$F186,DW$28)&gt;10,INDEX(INDIRECT(DP186),$E186,$F186)="",INDEX(INDIRECT(DP186),$E186,$F186)&gt;=INDEX(INDIRECT(DP186),1,DW$28)),0,(INDEX(INDIRECT(DP186),$E186,$F186))-INDEX(INDIRECT(DP186),1,DW$28))*(10-INDEX(INDIRECT("times"&amp;DN$2),$F186,DW$28))/10</f>
        <v>0</v>
      </c>
      <c r="DX186" s="63">
        <f ca="1">IF(OR(INDEX(INDIRECT("times"&amp;DN$2),$F186,DX$28)&gt;10,INDEX(INDIRECT(DP186),$E186,$F186)="",INDEX(INDIRECT(DP186),$E186,$F186)&gt;=INDEX(INDIRECT(DP186),1,DX$28)),0,(INDEX(INDIRECT(DP186),$E186,$F186))-INDEX(INDIRECT(DP186),1,DX$28))*(10-INDEX(INDIRECT("times"&amp;DN$2),$F186,DX$28))/10</f>
        <v>0</v>
      </c>
      <c r="DY186" s="63">
        <f ca="1">IF(OR(INDEX(INDIRECT("times"&amp;DN$2),$F186,DY$28)&gt;10,INDEX(INDIRECT(DP186),$E186,$F186)="",INDEX(INDIRECT(DP186),$E186,$F186)&gt;=INDEX(INDIRECT(DP186),1,DY$28)),0,(INDEX(INDIRECT(DP186),$E186,$F186))-INDEX(INDIRECT(DP186),1,DY$28))*(10-INDEX(INDIRECT("times"&amp;DN$2),$F186,DY$28))/10</f>
        <v>0</v>
      </c>
      <c r="DZ186" s="63">
        <f ca="1">IF(OR(INDEX(INDIRECT("times"&amp;DN$2),$F186,DZ$28)&gt;10,INDEX(INDIRECT(DP186),$E186,$F186)="",INDEX(INDIRECT(DP186),$E186,$F186)&gt;=INDEX(INDIRECT(DP186),1,DZ$28)),0,(INDEX(INDIRECT(DP186),$E186,$F186))-INDEX(INDIRECT(DP186),1,DZ$28))*(10-INDEX(INDIRECT("times"&amp;DN$2),$F186,DZ$28))/10</f>
        <v>0</v>
      </c>
      <c r="EA186" s="63">
        <f ca="1">IF(OR(INDEX(INDIRECT("times"&amp;DN$2),$F186,EA$28)&gt;10,INDEX(INDIRECT(DP186),$E186,$F186)="",INDEX(INDIRECT(DP186),$E186,$F186)&gt;=INDEX(INDIRECT(DP186),1,EA$28)),0,(INDEX(INDIRECT(DP186),$E186,$F186))-INDEX(INDIRECT(DP186),1,EA$28))*(10-INDEX(INDIRECT("times"&amp;DN$2),$F186,EA$28))/10</f>
        <v>0</v>
      </c>
      <c r="EB186" s="63">
        <f ca="1">IF(OR(INDEX(INDIRECT("times"&amp;DN$2),$F186,EB$28)&gt;10,INDEX(INDIRECT(DP186),$E186,$F186)="",INDEX(INDIRECT(DP186),$E186,$F186)&gt;=INDEX(INDIRECT(DP186),1,EB$28)),0,(INDEX(INDIRECT(DP186),$E186,$F186))-INDEX(INDIRECT(DP186),1,EB$28))*(10-INDEX(INDIRECT("times"&amp;DN$2),$F186,EB$28))/10</f>
        <v>0</v>
      </c>
      <c r="EC186" s="63">
        <f ca="1">IF(OR(INDEX(INDIRECT("times"&amp;DN$2),$F186,EC$28)&gt;10,INDEX(INDIRECT(DP186),$E186,$F186)="",INDEX(INDIRECT(DP186),$E186,$F186)&gt;=INDEX(INDIRECT(DP186),1,EC$28)),0,(INDEX(INDIRECT(DP186),$E186,$F186))-INDEX(INDIRECT(DP186),1,EC$28))*(10-INDEX(INDIRECT("times"&amp;DN$2),$F186,EC$28))/10</f>
        <v>0</v>
      </c>
      <c r="ED186" s="63">
        <f ca="1">IF(OR(INDEX(INDIRECT("times"&amp;DN$2),$F186,ED$28)&gt;10,INDEX(INDIRECT(DP186),$E186,$F186)="",INDEX(INDIRECT(DP186),$E186,$F186)&gt;=INDEX(INDIRECT(DP186),1,ED$28)),0,(INDEX(INDIRECT(DP186),$E186,$F186))-INDEX(INDIRECT(DP186),1,ED$28))*(10-INDEX(INDIRECT("times"&amp;DN$2),$F186,ED$28))/10</f>
        <v>0</v>
      </c>
      <c r="EE186" s="63">
        <f ca="1">IF(OR(INDEX(INDIRECT("times"&amp;DN$2),$F186,EE$28)&gt;10,INDEX(INDIRECT(DP186),$E186,$F186)="",INDEX(INDIRECT(DP186),$E186,$F186)&gt;=INDEX(INDIRECT(DP186),1,EE$28)),0,(INDEX(INDIRECT(DP186),$E186,$F186))-INDEX(INDIRECT(DP186),1,EE$28))*(10-INDEX(INDIRECT("times"&amp;DN$2),$F186,EE$28))/10</f>
        <v>0</v>
      </c>
      <c r="EF186" s="63">
        <f ca="1">IF(OR(INDEX(INDIRECT("times"&amp;DN$2),$F186,EF$28)&gt;10,INDEX(INDIRECT(DP186),$E186,$F186)="",INDEX(INDIRECT(DP186),$E186,$F186)&gt;=INDEX(INDIRECT(DP186),1,EF$28)),0,(INDEX(INDIRECT(DP186),$E186,$F186))-INDEX(INDIRECT(DP186),1,EF$28))*(10-INDEX(INDIRECT("times"&amp;DN$2),$F186,EF$28))/10</f>
        <v>0</v>
      </c>
      <c r="EG186" s="63">
        <f ca="1">IF(OR(INDEX(INDIRECT("times"&amp;DN$2),$F186,EG$28)&gt;10,INDEX(INDIRECT(DP186),$E186,$F186)="",INDEX(INDIRECT(DP186),$E186,$F186)&gt;=INDEX(INDIRECT(DP186),1,EG$28)),0,(INDEX(INDIRECT(DP186),$E186,$F186))-INDEX(INDIRECT(DP186),1,EG$28))*(10-INDEX(INDIRECT("times"&amp;DN$2),$F186,EG$28))/10</f>
        <v>0</v>
      </c>
      <c r="EH186" s="63">
        <f ca="1">IF(OR(INDEX(INDIRECT("times"&amp;DN$2),$F186,EH$28)&gt;10,INDEX(INDIRECT(DP186),$E186,$F186)="",INDEX(INDIRECT(DP186),$E186,$F186)&gt;=INDEX(INDIRECT(DP186),1,EH$28)),0,(INDEX(INDIRECT(DP186),$E186,$F186))-INDEX(INDIRECT(DP186),1,EH$28))*(10-INDEX(INDIRECT("times"&amp;DN$2),$F186,EH$28))/10</f>
        <v>0</v>
      </c>
      <c r="EI186" s="63">
        <f ca="1">IF(OR(INDEX(INDIRECT("times"&amp;DN$2),$F186,EI$28)&gt;10,INDEX(INDIRECT(DP186),$E186,$F186)="",INDEX(INDIRECT(DP186),$E186,$F186)&gt;=INDEX(INDIRECT(DP186),1,EI$28)),0,(INDEX(INDIRECT(DP186),$E186,$F186))-INDEX(INDIRECT(DP186),1,EI$28))*(10-INDEX(INDIRECT("times"&amp;DN$2),$F186,EI$28))/10</f>
        <v>0</v>
      </c>
      <c r="EJ186" s="63">
        <f ca="1">IF(OR(INDEX(INDIRECT("times"&amp;DN$2),$F186,EJ$28)&gt;10,INDEX(INDIRECT(DP186),$E186,$F186)="",INDEX(INDIRECT(DP186),$E186,$F186)&gt;=INDEX(INDIRECT(DP186),1,EJ$28)),0,(INDEX(INDIRECT(DP186),$E186,$F186))-INDEX(INDIRECT(DP186),1,EJ$28))*(10-INDEX(INDIRECT("times"&amp;DN$2),$F186,EJ$28))/10</f>
        <v>0</v>
      </c>
      <c r="EK186" s="63">
        <f ca="1">IF(OR(INDEX(INDIRECT("times"&amp;DN$2),$F186,EK$28)&gt;10,INDEX(INDIRECT(DP186),$E186,$F186)="",INDEX(INDIRECT(DP186),$E186,$F186)&gt;=INDEX(INDIRECT(DP186),1,EK$28)),0,(INDEX(INDIRECT(DP186),$E186,$F186))-INDEX(INDIRECT(DP186),1,EK$28))*(10-INDEX(INDIRECT("times"&amp;DN$2),$F186,EK$28))/10</f>
        <v>0</v>
      </c>
      <c r="EL186" s="63">
        <f ca="1">IF(OR(INDEX(INDIRECT("times"&amp;DN$2),$F186,EL$28)&gt;10,INDEX(INDIRECT(DP186),$E186,$F186)="",INDEX(INDIRECT(DP186),$E186,$F186)&gt;=INDEX(INDIRECT(DP186),1,EL$28)),0,(INDEX(INDIRECT(DP186),$E186,$F186))-INDEX(INDIRECT(DP186),1,EL$28))*(10-INDEX(INDIRECT("times"&amp;DN$2),$F186,EL$28))/10</f>
        <v>0</v>
      </c>
      <c r="EM186" s="64">
        <f ca="1">IF(OR(INDEX(INDIRECT("times"&amp;DN$2),$F186,EM$28)&gt;10,INDEX(INDIRECT(DP186),$E186,$F186)="",INDEX(INDIRECT(DP186),$E186,$F186)&gt;=INDEX(INDIRECT(DP186),1,EM$28)),0,(INDEX(INDIRECT(DP186),$E186,$F186))-INDEX(INDIRECT(DP186),1,EM$28))*(10-INDEX(INDIRECT("times"&amp;DN$2),$F186,EM$28))/10</f>
        <v>0</v>
      </c>
      <c r="EN186" s="201">
        <v>18</v>
      </c>
      <c r="EP186" s="18" t="s">
        <v>227</v>
      </c>
      <c r="EQ186" s="122">
        <f>EP131</f>
        <v>1</v>
      </c>
      <c r="ER186" s="122" t="str">
        <f>EP132</f>
        <v>lei3564</v>
      </c>
      <c r="ES186" s="210" t="str">
        <f t="shared" si="603"/>
        <v>core1_lei3564</v>
      </c>
      <c r="ET186" s="122">
        <v>5</v>
      </c>
      <c r="EU186" s="33">
        <v>18</v>
      </c>
      <c r="EV186" s="62">
        <f ca="1">IF(OR(INDEX(INDIRECT("times"&amp;EQ$2),$F186,EV$28)&gt;10,INDEX(INDIRECT(ES186),$E186,$F186)="",INDEX(INDIRECT(ES186),$E186,$F186)&gt;=INDEX(INDIRECT(ES186),1,EV$28)),0,(INDEX(INDIRECT(ES186),$E186,$F186))-INDEX(INDIRECT(ES186),1,EV$28))*(10-INDEX(INDIRECT("times"&amp;EQ$2),$F186,EV$28))/10</f>
        <v>0</v>
      </c>
      <c r="EW186" s="63">
        <f ca="1">IF(OR(INDEX(INDIRECT("times"&amp;EQ$2),$F186,EW$28)&gt;10,INDEX(INDIRECT(ES186),$E186,$F186)="",INDEX(INDIRECT(ES186),$E186,$F186)&gt;=INDEX(INDIRECT(ES186),1,EW$28)),0,(INDEX(INDIRECT(ES186),$E186,$F186))-INDEX(INDIRECT(ES186),1,EW$28))*(10-INDEX(INDIRECT("times"&amp;EQ$2),$F186,EW$28))/10</f>
        <v>0</v>
      </c>
      <c r="EX186" s="63">
        <f ca="1">IF(OR(INDEX(INDIRECT("times"&amp;EQ$2),$F186,EX$28)&gt;10,INDEX(INDIRECT(ES186),$E186,$F186)="",INDEX(INDIRECT(ES186),$E186,$F186)&gt;=INDEX(INDIRECT(ES186),1,EX$28)),0,(INDEX(INDIRECT(ES186),$E186,$F186))-INDEX(INDIRECT(ES186),1,EX$28))*(10-INDEX(INDIRECT("times"&amp;EQ$2),$F186,EX$28))/10</f>
        <v>0</v>
      </c>
      <c r="EY186" s="63">
        <f ca="1">IF(OR(INDEX(INDIRECT("times"&amp;EQ$2),$F186,EY$28)&gt;10,INDEX(INDIRECT(ES186),$E186,$F186)="",INDEX(INDIRECT(ES186),$E186,$F186)&gt;=INDEX(INDIRECT(ES186),1,EY$28)),0,(INDEX(INDIRECT(ES186),$E186,$F186))-INDEX(INDIRECT(ES186),1,EY$28))*(10-INDEX(INDIRECT("times"&amp;EQ$2),$F186,EY$28))/10</f>
        <v>0</v>
      </c>
      <c r="EZ186" s="63">
        <f ca="1">IF(OR(INDEX(INDIRECT("times"&amp;EQ$2),$F186,EZ$28)&gt;10,INDEX(INDIRECT(ES186),$E186,$F186)="",INDEX(INDIRECT(ES186),$E186,$F186)&gt;=INDEX(INDIRECT(ES186),1,EZ$28)),0,(INDEX(INDIRECT(ES186),$E186,$F186))-INDEX(INDIRECT(ES186),1,EZ$28))*(10-INDEX(INDIRECT("times"&amp;EQ$2),$F186,EZ$28))/10</f>
        <v>0</v>
      </c>
      <c r="FA186" s="63">
        <f ca="1">IF(OR(INDEX(INDIRECT("times"&amp;EQ$2),$F186,FA$28)&gt;10,INDEX(INDIRECT(ES186),$E186,$F186)="",INDEX(INDIRECT(ES186),$E186,$F186)&gt;=INDEX(INDIRECT(ES186),1,FA$28)),0,(INDEX(INDIRECT(ES186),$E186,$F186))-INDEX(INDIRECT(ES186),1,FA$28))*(10-INDEX(INDIRECT("times"&amp;EQ$2),$F186,FA$28))/10</f>
        <v>0</v>
      </c>
      <c r="FB186" s="63">
        <f ca="1">IF(OR(INDEX(INDIRECT("times"&amp;EQ$2),$F186,FB$28)&gt;10,INDEX(INDIRECT(ES186),$E186,$F186)="",INDEX(INDIRECT(ES186),$E186,$F186)&gt;=INDEX(INDIRECT(ES186),1,FB$28)),0,(INDEX(INDIRECT(ES186),$E186,$F186))-INDEX(INDIRECT(ES186),1,FB$28))*(10-INDEX(INDIRECT("times"&amp;EQ$2),$F186,FB$28))/10</f>
        <v>0</v>
      </c>
      <c r="FC186" s="63">
        <f ca="1">IF(OR(INDEX(INDIRECT("times"&amp;EQ$2),$F186,FC$28)&gt;10,INDEX(INDIRECT(ES186),$E186,$F186)="",INDEX(INDIRECT(ES186),$E186,$F186)&gt;=INDEX(INDIRECT(ES186),1,FC$28)),0,(INDEX(INDIRECT(ES186),$E186,$F186))-INDEX(INDIRECT(ES186),1,FC$28))*(10-INDEX(INDIRECT("times"&amp;EQ$2),$F186,FC$28))/10</f>
        <v>0</v>
      </c>
      <c r="FD186" s="63">
        <f ca="1">IF(OR(INDEX(INDIRECT("times"&amp;EQ$2),$F186,FD$28)&gt;10,INDEX(INDIRECT(ES186),$E186,$F186)="",INDEX(INDIRECT(ES186),$E186,$F186)&gt;=INDEX(INDIRECT(ES186),1,FD$28)),0,(INDEX(INDIRECT(ES186),$E186,$F186))-INDEX(INDIRECT(ES186),1,FD$28))*(10-INDEX(INDIRECT("times"&amp;EQ$2),$F186,FD$28))/10</f>
        <v>0</v>
      </c>
      <c r="FE186" s="63">
        <f ca="1">IF(OR(INDEX(INDIRECT("times"&amp;EQ$2),$F186,FE$28)&gt;10,INDEX(INDIRECT(ES186),$E186,$F186)="",INDEX(INDIRECT(ES186),$E186,$F186)&gt;=INDEX(INDIRECT(ES186),1,FE$28)),0,(INDEX(INDIRECT(ES186),$E186,$F186))-INDEX(INDIRECT(ES186),1,FE$28))*(10-INDEX(INDIRECT("times"&amp;EQ$2),$F186,FE$28))/10</f>
        <v>0</v>
      </c>
      <c r="FF186" s="63">
        <f ca="1">IF(OR(INDEX(INDIRECT("times"&amp;EQ$2),$F186,FF$28)&gt;10,INDEX(INDIRECT(ES186),$E186,$F186)="",INDEX(INDIRECT(ES186),$E186,$F186)&gt;=INDEX(INDIRECT(ES186),1,FF$28)),0,(INDEX(INDIRECT(ES186),$E186,$F186))-INDEX(INDIRECT(ES186),1,FF$28))*(10-INDEX(INDIRECT("times"&amp;EQ$2),$F186,FF$28))/10</f>
        <v>0</v>
      </c>
      <c r="FG186" s="63">
        <f ca="1">IF(OR(INDEX(INDIRECT("times"&amp;EQ$2),$F186,FG$28)&gt;10,INDEX(INDIRECT(ES186),$E186,$F186)="",INDEX(INDIRECT(ES186),$E186,$F186)&gt;=INDEX(INDIRECT(ES186),1,FG$28)),0,(INDEX(INDIRECT(ES186),$E186,$F186))-INDEX(INDIRECT(ES186),1,FG$28))*(10-INDEX(INDIRECT("times"&amp;EQ$2),$F186,FG$28))/10</f>
        <v>0</v>
      </c>
      <c r="FH186" s="63">
        <f ca="1">IF(OR(INDEX(INDIRECT("times"&amp;EQ$2),$F186,FH$28)&gt;10,INDEX(INDIRECT(ES186),$E186,$F186)="",INDEX(INDIRECT(ES186),$E186,$F186)&gt;=INDEX(INDIRECT(ES186),1,FH$28)),0,(INDEX(INDIRECT(ES186),$E186,$F186))-INDEX(INDIRECT(ES186),1,FH$28))*(10-INDEX(INDIRECT("times"&amp;EQ$2),$F186,FH$28))/10</f>
        <v>0</v>
      </c>
      <c r="FI186" s="63">
        <f ca="1">IF(OR(INDEX(INDIRECT("times"&amp;EQ$2),$F186,FI$28)&gt;10,INDEX(INDIRECT(ES186),$E186,$F186)="",INDEX(INDIRECT(ES186),$E186,$F186)&gt;=INDEX(INDIRECT(ES186),1,FI$28)),0,(INDEX(INDIRECT(ES186),$E186,$F186))-INDEX(INDIRECT(ES186),1,FI$28))*(10-INDEX(INDIRECT("times"&amp;EQ$2),$F186,FI$28))/10</f>
        <v>0</v>
      </c>
      <c r="FJ186" s="63">
        <f ca="1">IF(OR(INDEX(INDIRECT("times"&amp;EQ$2),$F186,FJ$28)&gt;10,INDEX(INDIRECT(ES186),$E186,$F186)="",INDEX(INDIRECT(ES186),$E186,$F186)&gt;=INDEX(INDIRECT(ES186),1,FJ$28)),0,(INDEX(INDIRECT(ES186),$E186,$F186))-INDEX(INDIRECT(ES186),1,FJ$28))*(10-INDEX(INDIRECT("times"&amp;EQ$2),$F186,FJ$28))/10</f>
        <v>0</v>
      </c>
      <c r="FK186" s="63">
        <f ca="1">IF(OR(INDEX(INDIRECT("times"&amp;EQ$2),$F186,FK$28)&gt;10,INDEX(INDIRECT(ES186),$E186,$F186)="",INDEX(INDIRECT(ES186),$E186,$F186)&gt;=INDEX(INDIRECT(ES186),1,FK$28)),0,(INDEX(INDIRECT(ES186),$E186,$F186))-INDEX(INDIRECT(ES186),1,FK$28))*(10-INDEX(INDIRECT("times"&amp;EQ$2),$F186,FK$28))/10</f>
        <v>0</v>
      </c>
      <c r="FL186" s="63">
        <f ca="1">IF(OR(INDEX(INDIRECT("times"&amp;EQ$2),$F186,FL$28)&gt;10,INDEX(INDIRECT(ES186),$E186,$F186)="",INDEX(INDIRECT(ES186),$E186,$F186)&gt;=INDEX(INDIRECT(ES186),1,FL$28)),0,(INDEX(INDIRECT(ES186),$E186,$F186))-INDEX(INDIRECT(ES186),1,FL$28))*(10-INDEX(INDIRECT("times"&amp;EQ$2),$F186,FL$28))/10</f>
        <v>0</v>
      </c>
      <c r="FM186" s="63">
        <f ca="1">IF(OR(INDEX(INDIRECT("times"&amp;EQ$2),$F186,FM$28)&gt;10,INDEX(INDIRECT(ES186),$E186,$F186)="",INDEX(INDIRECT(ES186),$E186,$F186)&gt;=INDEX(INDIRECT(ES186),1,FM$28)),0,(INDEX(INDIRECT(ES186),$E186,$F186))-INDEX(INDIRECT(ES186),1,FM$28))*(10-INDEX(INDIRECT("times"&amp;EQ$2),$F186,FM$28))/10</f>
        <v>0</v>
      </c>
      <c r="FN186" s="63">
        <f ca="1">IF(OR(INDEX(INDIRECT("times"&amp;EQ$2),$F186,FN$28)&gt;10,INDEX(INDIRECT(ES186),$E186,$F186)="",INDEX(INDIRECT(ES186),$E186,$F186)&gt;=INDEX(INDIRECT(ES186),1,FN$28)),0,(INDEX(INDIRECT(ES186),$E186,$F186))-INDEX(INDIRECT(ES186),1,FN$28))*(10-INDEX(INDIRECT("times"&amp;EQ$2),$F186,FN$28))/10</f>
        <v>0</v>
      </c>
      <c r="FO186" s="63">
        <f ca="1">IF(OR(INDEX(INDIRECT("times"&amp;EQ$2),$F186,FO$28)&gt;10,INDEX(INDIRECT(ES186),$E186,$F186)="",INDEX(INDIRECT(ES186),$E186,$F186)&gt;=INDEX(INDIRECT(ES186),1,FO$28)),0,(INDEX(INDIRECT(ES186),$E186,$F186))-INDEX(INDIRECT(ES186),1,FO$28))*(10-INDEX(INDIRECT("times"&amp;EQ$2),$F186,FO$28))/10</f>
        <v>0</v>
      </c>
      <c r="FP186" s="64">
        <f ca="1">IF(OR(INDEX(INDIRECT("times"&amp;EQ$2),$F186,FP$28)&gt;10,INDEX(INDIRECT(ES186),$E186,$F186)="",INDEX(INDIRECT(ES186),$E186,$F186)&gt;=INDEX(INDIRECT(ES186),1,FP$28)),0,(INDEX(INDIRECT(ES186),$E186,$F186))-INDEX(INDIRECT(ES186),1,FP$28))*(10-INDEX(INDIRECT("times"&amp;EQ$2),$F186,FP$28))/10</f>
        <v>0</v>
      </c>
      <c r="FQ186" s="201">
        <v>18</v>
      </c>
      <c r="FS186" s="18" t="s">
        <v>227</v>
      </c>
      <c r="FT186" s="122">
        <f>FS131</f>
        <v>1</v>
      </c>
      <c r="FU186" s="122" t="str">
        <f>FS132</f>
        <v>shop65</v>
      </c>
      <c r="FV186" s="210" t="str">
        <f t="shared" si="604"/>
        <v>core1_shop65</v>
      </c>
      <c r="FW186" s="122">
        <v>5</v>
      </c>
      <c r="FX186" s="33">
        <v>18</v>
      </c>
      <c r="FY186" s="62">
        <f ca="1">IF(OR(INDEX(INDIRECT("times"&amp;FT$2),$F186,FY$28)&gt;10,INDEX(INDIRECT(FV186),$E186,$F186)="",INDEX(INDIRECT(FV186),$E186,$F186)&gt;=INDEX(INDIRECT(FV186),1,FY$28)),0,(INDEX(INDIRECT(FV186),$E186,$F186))-INDEX(INDIRECT(FV186),1,FY$28))*(10-INDEX(INDIRECT("times"&amp;FT$2),$F186,FY$28))/10</f>
        <v>0</v>
      </c>
      <c r="FZ186" s="63">
        <f ca="1">IF(OR(INDEX(INDIRECT("times"&amp;FT$2),$F186,FZ$28)&gt;10,INDEX(INDIRECT(FV186),$E186,$F186)="",INDEX(INDIRECT(FV186),$E186,$F186)&gt;=INDEX(INDIRECT(FV186),1,FZ$28)),0,(INDEX(INDIRECT(FV186),$E186,$F186))-INDEX(INDIRECT(FV186),1,FZ$28))*(10-INDEX(INDIRECT("times"&amp;FT$2),$F186,FZ$28))/10</f>
        <v>0</v>
      </c>
      <c r="GA186" s="63">
        <f ca="1">IF(OR(INDEX(INDIRECT("times"&amp;FT$2),$F186,GA$28)&gt;10,INDEX(INDIRECT(FV186),$E186,$F186)="",INDEX(INDIRECT(FV186),$E186,$F186)&gt;=INDEX(INDIRECT(FV186),1,GA$28)),0,(INDEX(INDIRECT(FV186),$E186,$F186))-INDEX(INDIRECT(FV186),1,GA$28))*(10-INDEX(INDIRECT("times"&amp;FT$2),$F186,GA$28))/10</f>
        <v>0</v>
      </c>
      <c r="GB186" s="63">
        <f ca="1">IF(OR(INDEX(INDIRECT("times"&amp;FT$2),$F186,GB$28)&gt;10,INDEX(INDIRECT(FV186),$E186,$F186)="",INDEX(INDIRECT(FV186),$E186,$F186)&gt;=INDEX(INDIRECT(FV186),1,GB$28)),0,(INDEX(INDIRECT(FV186),$E186,$F186))-INDEX(INDIRECT(FV186),1,GB$28))*(10-INDEX(INDIRECT("times"&amp;FT$2),$F186,GB$28))/10</f>
        <v>0</v>
      </c>
      <c r="GC186" s="63">
        <f ca="1">IF(OR(INDEX(INDIRECT("times"&amp;FT$2),$F186,GC$28)&gt;10,INDEX(INDIRECT(FV186),$E186,$F186)="",INDEX(INDIRECT(FV186),$E186,$F186)&gt;=INDEX(INDIRECT(FV186),1,GC$28)),0,(INDEX(INDIRECT(FV186),$E186,$F186))-INDEX(INDIRECT(FV186),1,GC$28))*(10-INDEX(INDIRECT("times"&amp;FT$2),$F186,GC$28))/10</f>
        <v>0</v>
      </c>
      <c r="GD186" s="63">
        <f ca="1">IF(OR(INDEX(INDIRECT("times"&amp;FT$2),$F186,GD$28)&gt;10,INDEX(INDIRECT(FV186),$E186,$F186)="",INDEX(INDIRECT(FV186),$E186,$F186)&gt;=INDEX(INDIRECT(FV186),1,GD$28)),0,(INDEX(INDIRECT(FV186),$E186,$F186))-INDEX(INDIRECT(FV186),1,GD$28))*(10-INDEX(INDIRECT("times"&amp;FT$2),$F186,GD$28))/10</f>
        <v>0</v>
      </c>
      <c r="GE186" s="63">
        <f ca="1">IF(OR(INDEX(INDIRECT("times"&amp;FT$2),$F186,GE$28)&gt;10,INDEX(INDIRECT(FV186),$E186,$F186)="",INDEX(INDIRECT(FV186),$E186,$F186)&gt;=INDEX(INDIRECT(FV186),1,GE$28)),0,(INDEX(INDIRECT(FV186),$E186,$F186))-INDEX(INDIRECT(FV186),1,GE$28))*(10-INDEX(INDIRECT("times"&amp;FT$2),$F186,GE$28))/10</f>
        <v>0</v>
      </c>
      <c r="GF186" s="63">
        <f ca="1">IF(OR(INDEX(INDIRECT("times"&amp;FT$2),$F186,GF$28)&gt;10,INDEX(INDIRECT(FV186),$E186,$F186)="",INDEX(INDIRECT(FV186),$E186,$F186)&gt;=INDEX(INDIRECT(FV186),1,GF$28)),0,(INDEX(INDIRECT(FV186),$E186,$F186))-INDEX(INDIRECT(FV186),1,GF$28))*(10-INDEX(INDIRECT("times"&amp;FT$2),$F186,GF$28))/10</f>
        <v>0</v>
      </c>
      <c r="GG186" s="63">
        <f ca="1">IF(OR(INDEX(INDIRECT("times"&amp;FT$2),$F186,GG$28)&gt;10,INDEX(INDIRECT(FV186),$E186,$F186)="",INDEX(INDIRECT(FV186),$E186,$F186)&gt;=INDEX(INDIRECT(FV186),1,GG$28)),0,(INDEX(INDIRECT(FV186),$E186,$F186))-INDEX(INDIRECT(FV186),1,GG$28))*(10-INDEX(INDIRECT("times"&amp;FT$2),$F186,GG$28))/10</f>
        <v>0</v>
      </c>
      <c r="GH186" s="63">
        <f ca="1">IF(OR(INDEX(INDIRECT("times"&amp;FT$2),$F186,GH$28)&gt;10,INDEX(INDIRECT(FV186),$E186,$F186)="",INDEX(INDIRECT(FV186),$E186,$F186)&gt;=INDEX(INDIRECT(FV186),1,GH$28)),0,(INDEX(INDIRECT(FV186),$E186,$F186))-INDEX(INDIRECT(FV186),1,GH$28))*(10-INDEX(INDIRECT("times"&amp;FT$2),$F186,GH$28))/10</f>
        <v>0</v>
      </c>
      <c r="GI186" s="63">
        <f ca="1">IF(OR(INDEX(INDIRECT("times"&amp;FT$2),$F186,GI$28)&gt;10,INDEX(INDIRECT(FV186),$E186,$F186)="",INDEX(INDIRECT(FV186),$E186,$F186)&gt;=INDEX(INDIRECT(FV186),1,GI$28)),0,(INDEX(INDIRECT(FV186),$E186,$F186))-INDEX(INDIRECT(FV186),1,GI$28))*(10-INDEX(INDIRECT("times"&amp;FT$2),$F186,GI$28))/10</f>
        <v>0</v>
      </c>
      <c r="GJ186" s="63">
        <f ca="1">IF(OR(INDEX(INDIRECT("times"&amp;FT$2),$F186,GJ$28)&gt;10,INDEX(INDIRECT(FV186),$E186,$F186)="",INDEX(INDIRECT(FV186),$E186,$F186)&gt;=INDEX(INDIRECT(FV186),1,GJ$28)),0,(INDEX(INDIRECT(FV186),$E186,$F186))-INDEX(INDIRECT(FV186),1,GJ$28))*(10-INDEX(INDIRECT("times"&amp;FT$2),$F186,GJ$28))/10</f>
        <v>0</v>
      </c>
      <c r="GK186" s="63">
        <f ca="1">IF(OR(INDEX(INDIRECT("times"&amp;FT$2),$F186,GK$28)&gt;10,INDEX(INDIRECT(FV186),$E186,$F186)="",INDEX(INDIRECT(FV186),$E186,$F186)&gt;=INDEX(INDIRECT(FV186),1,GK$28)),0,(INDEX(INDIRECT(FV186),$E186,$F186))-INDEX(INDIRECT(FV186),1,GK$28))*(10-INDEX(INDIRECT("times"&amp;FT$2),$F186,GK$28))/10</f>
        <v>0</v>
      </c>
      <c r="GL186" s="63">
        <f ca="1">IF(OR(INDEX(INDIRECT("times"&amp;FT$2),$F186,GL$28)&gt;10,INDEX(INDIRECT(FV186),$E186,$F186)="",INDEX(INDIRECT(FV186),$E186,$F186)&gt;=INDEX(INDIRECT(FV186),1,GL$28)),0,(INDEX(INDIRECT(FV186),$E186,$F186))-INDEX(INDIRECT(FV186),1,GL$28))*(10-INDEX(INDIRECT("times"&amp;FT$2),$F186,GL$28))/10</f>
        <v>0</v>
      </c>
      <c r="GM186" s="63">
        <f ca="1">IF(OR(INDEX(INDIRECT("times"&amp;FT$2),$F186,GM$28)&gt;10,INDEX(INDIRECT(FV186),$E186,$F186)="",INDEX(INDIRECT(FV186),$E186,$F186)&gt;=INDEX(INDIRECT(FV186),1,GM$28)),0,(INDEX(INDIRECT(FV186),$E186,$F186))-INDEX(INDIRECT(FV186),1,GM$28))*(10-INDEX(INDIRECT("times"&amp;FT$2),$F186,GM$28))/10</f>
        <v>0</v>
      </c>
      <c r="GN186" s="63">
        <f ca="1">IF(OR(INDEX(INDIRECT("times"&amp;FT$2),$F186,GN$28)&gt;10,INDEX(INDIRECT(FV186),$E186,$F186)="",INDEX(INDIRECT(FV186),$E186,$F186)&gt;=INDEX(INDIRECT(FV186),1,GN$28)),0,(INDEX(INDIRECT(FV186),$E186,$F186))-INDEX(INDIRECT(FV186),1,GN$28))*(10-INDEX(INDIRECT("times"&amp;FT$2),$F186,GN$28))/10</f>
        <v>0</v>
      </c>
      <c r="GO186" s="63">
        <f ca="1">IF(OR(INDEX(INDIRECT("times"&amp;FT$2),$F186,GO$28)&gt;10,INDEX(INDIRECT(FV186),$E186,$F186)="",INDEX(INDIRECT(FV186),$E186,$F186)&gt;=INDEX(INDIRECT(FV186),1,GO$28)),0,(INDEX(INDIRECT(FV186),$E186,$F186))-INDEX(INDIRECT(FV186),1,GO$28))*(10-INDEX(INDIRECT("times"&amp;FT$2),$F186,GO$28))/10</f>
        <v>0</v>
      </c>
      <c r="GP186" s="63">
        <f ca="1">IF(OR(INDEX(INDIRECT("times"&amp;FT$2),$F186,GP$28)&gt;10,INDEX(INDIRECT(FV186),$E186,$F186)="",INDEX(INDIRECT(FV186),$E186,$F186)&gt;=INDEX(INDIRECT(FV186),1,GP$28)),0,(INDEX(INDIRECT(FV186),$E186,$F186))-INDEX(INDIRECT(FV186),1,GP$28))*(10-INDEX(INDIRECT("times"&amp;FT$2),$F186,GP$28))/10</f>
        <v>0</v>
      </c>
      <c r="GQ186" s="63">
        <f ca="1">IF(OR(INDEX(INDIRECT("times"&amp;FT$2),$F186,GQ$28)&gt;10,INDEX(INDIRECT(FV186),$E186,$F186)="",INDEX(INDIRECT(FV186),$E186,$F186)&gt;=INDEX(INDIRECT(FV186),1,GQ$28)),0,(INDEX(INDIRECT(FV186),$E186,$F186))-INDEX(INDIRECT(FV186),1,GQ$28))*(10-INDEX(INDIRECT("times"&amp;FT$2),$F186,GQ$28))/10</f>
        <v>0</v>
      </c>
      <c r="GR186" s="63">
        <f ca="1">IF(OR(INDEX(INDIRECT("times"&amp;FT$2),$F186,GR$28)&gt;10,INDEX(INDIRECT(FV186),$E186,$F186)="",INDEX(INDIRECT(FV186),$E186,$F186)&gt;=INDEX(INDIRECT(FV186),1,GR$28)),0,(INDEX(INDIRECT(FV186),$E186,$F186))-INDEX(INDIRECT(FV186),1,GR$28))*(10-INDEX(INDIRECT("times"&amp;FT$2),$F186,GR$28))/10</f>
        <v>0</v>
      </c>
      <c r="GS186" s="64">
        <f ca="1">IF(OR(INDEX(INDIRECT("times"&amp;FT$2),$F186,GS$28)&gt;10,INDEX(INDIRECT(FV186),$E186,$F186)="",INDEX(INDIRECT(FV186),$E186,$F186)&gt;=INDEX(INDIRECT(FV186),1,GS$28)),0,(INDEX(INDIRECT(FV186),$E186,$F186))-INDEX(INDIRECT(FV186),1,GS$28))*(10-INDEX(INDIRECT("times"&amp;FT$2),$F186,GS$28))/10</f>
        <v>0</v>
      </c>
      <c r="GT186" s="201">
        <v>18</v>
      </c>
      <c r="GV186" s="18" t="s">
        <v>227</v>
      </c>
      <c r="GW186" s="122">
        <f>GV131</f>
        <v>1</v>
      </c>
      <c r="GX186" s="122" t="str">
        <f>GV132</f>
        <v>lei65</v>
      </c>
      <c r="GY186" s="210" t="str">
        <f t="shared" si="605"/>
        <v>core1_lei65</v>
      </c>
      <c r="GZ186" s="122">
        <v>5</v>
      </c>
      <c r="HA186" s="33">
        <v>18</v>
      </c>
      <c r="HB186" s="62">
        <f ca="1">IF(OR(INDEX(INDIRECT("times"&amp;GW$2),$F186,HB$28)&gt;10,INDEX(INDIRECT(GY186),$E186,$F186)="",INDEX(INDIRECT(GY186),$E186,$F186)&gt;=INDEX(INDIRECT(GY186),1,HB$28)),0,(INDEX(INDIRECT(GY186),$E186,$F186))-INDEX(INDIRECT(GY186),1,HB$28))*(10-INDEX(INDIRECT("times"&amp;GW$2),$F186,HB$28))/10</f>
        <v>0</v>
      </c>
      <c r="HC186" s="63">
        <f ca="1">IF(OR(INDEX(INDIRECT("times"&amp;GW$2),$F186,HC$28)&gt;10,INDEX(INDIRECT(GY186),$E186,$F186)="",INDEX(INDIRECT(GY186),$E186,$F186)&gt;=INDEX(INDIRECT(GY186),1,HC$28)),0,(INDEX(INDIRECT(GY186),$E186,$F186))-INDEX(INDIRECT(GY186),1,HC$28))*(10-INDEX(INDIRECT("times"&amp;GW$2),$F186,HC$28))/10</f>
        <v>0</v>
      </c>
      <c r="HD186" s="63">
        <f ca="1">IF(OR(INDEX(INDIRECT("times"&amp;GW$2),$F186,HD$28)&gt;10,INDEX(INDIRECT(GY186),$E186,$F186)="",INDEX(INDIRECT(GY186),$E186,$F186)&gt;=INDEX(INDIRECT(GY186),1,HD$28)),0,(INDEX(INDIRECT(GY186),$E186,$F186))-INDEX(INDIRECT(GY186),1,HD$28))*(10-INDEX(INDIRECT("times"&amp;GW$2),$F186,HD$28))/10</f>
        <v>0</v>
      </c>
      <c r="HE186" s="63">
        <f ca="1">IF(OR(INDEX(INDIRECT("times"&amp;GW$2),$F186,HE$28)&gt;10,INDEX(INDIRECT(GY186),$E186,$F186)="",INDEX(INDIRECT(GY186),$E186,$F186)&gt;=INDEX(INDIRECT(GY186),1,HE$28)),0,(INDEX(INDIRECT(GY186),$E186,$F186))-INDEX(INDIRECT(GY186),1,HE$28))*(10-INDEX(INDIRECT("times"&amp;GW$2),$F186,HE$28))/10</f>
        <v>0</v>
      </c>
      <c r="HF186" s="63">
        <f ca="1">IF(OR(INDEX(INDIRECT("times"&amp;GW$2),$F186,HF$28)&gt;10,INDEX(INDIRECT(GY186),$E186,$F186)="",INDEX(INDIRECT(GY186),$E186,$F186)&gt;=INDEX(INDIRECT(GY186),1,HF$28)),0,(INDEX(INDIRECT(GY186),$E186,$F186))-INDEX(INDIRECT(GY186),1,HF$28))*(10-INDEX(INDIRECT("times"&amp;GW$2),$F186,HF$28))/10</f>
        <v>0</v>
      </c>
      <c r="HG186" s="63">
        <f ca="1">IF(OR(INDEX(INDIRECT("times"&amp;GW$2),$F186,HG$28)&gt;10,INDEX(INDIRECT(GY186),$E186,$F186)="",INDEX(INDIRECT(GY186),$E186,$F186)&gt;=INDEX(INDIRECT(GY186),1,HG$28)),0,(INDEX(INDIRECT(GY186),$E186,$F186))-INDEX(INDIRECT(GY186),1,HG$28))*(10-INDEX(INDIRECT("times"&amp;GW$2),$F186,HG$28))/10</f>
        <v>0</v>
      </c>
      <c r="HH186" s="63">
        <f ca="1">IF(OR(INDEX(INDIRECT("times"&amp;GW$2),$F186,HH$28)&gt;10,INDEX(INDIRECT(GY186),$E186,$F186)="",INDEX(INDIRECT(GY186),$E186,$F186)&gt;=INDEX(INDIRECT(GY186),1,HH$28)),0,(INDEX(INDIRECT(GY186),$E186,$F186))-INDEX(INDIRECT(GY186),1,HH$28))*(10-INDEX(INDIRECT("times"&amp;GW$2),$F186,HH$28))/10</f>
        <v>0</v>
      </c>
      <c r="HI186" s="63">
        <f ca="1">IF(OR(INDEX(INDIRECT("times"&amp;GW$2),$F186,HI$28)&gt;10,INDEX(INDIRECT(GY186),$E186,$F186)="",INDEX(INDIRECT(GY186),$E186,$F186)&gt;=INDEX(INDIRECT(GY186),1,HI$28)),0,(INDEX(INDIRECT(GY186),$E186,$F186))-INDEX(INDIRECT(GY186),1,HI$28))*(10-INDEX(INDIRECT("times"&amp;GW$2),$F186,HI$28))/10</f>
        <v>0</v>
      </c>
      <c r="HJ186" s="63">
        <f ca="1">IF(OR(INDEX(INDIRECT("times"&amp;GW$2),$F186,HJ$28)&gt;10,INDEX(INDIRECT(GY186),$E186,$F186)="",INDEX(INDIRECT(GY186),$E186,$F186)&gt;=INDEX(INDIRECT(GY186),1,HJ$28)),0,(INDEX(INDIRECT(GY186),$E186,$F186))-INDEX(INDIRECT(GY186),1,HJ$28))*(10-INDEX(INDIRECT("times"&amp;GW$2),$F186,HJ$28))/10</f>
        <v>0</v>
      </c>
      <c r="HK186" s="63">
        <f ca="1">IF(OR(INDEX(INDIRECT("times"&amp;GW$2),$F186,HK$28)&gt;10,INDEX(INDIRECT(GY186),$E186,$F186)="",INDEX(INDIRECT(GY186),$E186,$F186)&gt;=INDEX(INDIRECT(GY186),1,HK$28)),0,(INDEX(INDIRECT(GY186),$E186,$F186))-INDEX(INDIRECT(GY186),1,HK$28))*(10-INDEX(INDIRECT("times"&amp;GW$2),$F186,HK$28))/10</f>
        <v>0</v>
      </c>
      <c r="HL186" s="63">
        <f ca="1">IF(OR(INDEX(INDIRECT("times"&amp;GW$2),$F186,HL$28)&gt;10,INDEX(INDIRECT(GY186),$E186,$F186)="",INDEX(INDIRECT(GY186),$E186,$F186)&gt;=INDEX(INDIRECT(GY186),1,HL$28)),0,(INDEX(INDIRECT(GY186),$E186,$F186))-INDEX(INDIRECT(GY186),1,HL$28))*(10-INDEX(INDIRECT("times"&amp;GW$2),$F186,HL$28))/10</f>
        <v>0</v>
      </c>
      <c r="HM186" s="63">
        <f ca="1">IF(OR(INDEX(INDIRECT("times"&amp;GW$2),$F186,HM$28)&gt;10,INDEX(INDIRECT(GY186),$E186,$F186)="",INDEX(INDIRECT(GY186),$E186,$F186)&gt;=INDEX(INDIRECT(GY186),1,HM$28)),0,(INDEX(INDIRECT(GY186),$E186,$F186))-INDEX(INDIRECT(GY186),1,HM$28))*(10-INDEX(INDIRECT("times"&amp;GW$2),$F186,HM$28))/10</f>
        <v>0</v>
      </c>
      <c r="HN186" s="63">
        <f ca="1">IF(OR(INDEX(INDIRECT("times"&amp;GW$2),$F186,HN$28)&gt;10,INDEX(INDIRECT(GY186),$E186,$F186)="",INDEX(INDIRECT(GY186),$E186,$F186)&gt;=INDEX(INDIRECT(GY186),1,HN$28)),0,(INDEX(INDIRECT(GY186),$E186,$F186))-INDEX(INDIRECT(GY186),1,HN$28))*(10-INDEX(INDIRECT("times"&amp;GW$2),$F186,HN$28))/10</f>
        <v>0</v>
      </c>
      <c r="HO186" s="63">
        <f ca="1">IF(OR(INDEX(INDIRECT("times"&amp;GW$2),$F186,HO$28)&gt;10,INDEX(INDIRECT(GY186),$E186,$F186)="",INDEX(INDIRECT(GY186),$E186,$F186)&gt;=INDEX(INDIRECT(GY186),1,HO$28)),0,(INDEX(INDIRECT(GY186),$E186,$F186))-INDEX(INDIRECT(GY186),1,HO$28))*(10-INDEX(INDIRECT("times"&amp;GW$2),$F186,HO$28))/10</f>
        <v>0</v>
      </c>
      <c r="HP186" s="63">
        <f ca="1">IF(OR(INDEX(INDIRECT("times"&amp;GW$2),$F186,HP$28)&gt;10,INDEX(INDIRECT(GY186),$E186,$F186)="",INDEX(INDIRECT(GY186),$E186,$F186)&gt;=INDEX(INDIRECT(GY186),1,HP$28)),0,(INDEX(INDIRECT(GY186),$E186,$F186))-INDEX(INDIRECT(GY186),1,HP$28))*(10-INDEX(INDIRECT("times"&amp;GW$2),$F186,HP$28))/10</f>
        <v>0</v>
      </c>
      <c r="HQ186" s="63">
        <f ca="1">IF(OR(INDEX(INDIRECT("times"&amp;GW$2),$F186,HQ$28)&gt;10,INDEX(INDIRECT(GY186),$E186,$F186)="",INDEX(INDIRECT(GY186),$E186,$F186)&gt;=INDEX(INDIRECT(GY186),1,HQ$28)),0,(INDEX(INDIRECT(GY186),$E186,$F186))-INDEX(INDIRECT(GY186),1,HQ$28))*(10-INDEX(INDIRECT("times"&amp;GW$2),$F186,HQ$28))/10</f>
        <v>0</v>
      </c>
      <c r="HR186" s="63">
        <f ca="1">IF(OR(INDEX(INDIRECT("times"&amp;GW$2),$F186,HR$28)&gt;10,INDEX(INDIRECT(GY186),$E186,$F186)="",INDEX(INDIRECT(GY186),$E186,$F186)&gt;=INDEX(INDIRECT(GY186),1,HR$28)),0,(INDEX(INDIRECT(GY186),$E186,$F186))-INDEX(INDIRECT(GY186),1,HR$28))*(10-INDEX(INDIRECT("times"&amp;GW$2),$F186,HR$28))/10</f>
        <v>0</v>
      </c>
      <c r="HS186" s="63">
        <f ca="1">IF(OR(INDEX(INDIRECT("times"&amp;GW$2),$F186,HS$28)&gt;10,INDEX(INDIRECT(GY186),$E186,$F186)="",INDEX(INDIRECT(GY186),$E186,$F186)&gt;=INDEX(INDIRECT(GY186),1,HS$28)),0,(INDEX(INDIRECT(GY186),$E186,$F186))-INDEX(INDIRECT(GY186),1,HS$28))*(10-INDEX(INDIRECT("times"&amp;GW$2),$F186,HS$28))/10</f>
        <v>0</v>
      </c>
      <c r="HT186" s="63">
        <f ca="1">IF(OR(INDEX(INDIRECT("times"&amp;GW$2),$F186,HT$28)&gt;10,INDEX(INDIRECT(GY186),$E186,$F186)="",INDEX(INDIRECT(GY186),$E186,$F186)&gt;=INDEX(INDIRECT(GY186),1,HT$28)),0,(INDEX(INDIRECT(GY186),$E186,$F186))-INDEX(INDIRECT(GY186),1,HT$28))*(10-INDEX(INDIRECT("times"&amp;GW$2),$F186,HT$28))/10</f>
        <v>0</v>
      </c>
      <c r="HU186" s="63">
        <f ca="1">IF(OR(INDEX(INDIRECT("times"&amp;GW$2),$F186,HU$28)&gt;10,INDEX(INDIRECT(GY186),$E186,$F186)="",INDEX(INDIRECT(GY186),$E186,$F186)&gt;=INDEX(INDIRECT(GY186),1,HU$28)),0,(INDEX(INDIRECT(GY186),$E186,$F186))-INDEX(INDIRECT(GY186),1,HU$28))*(10-INDEX(INDIRECT("times"&amp;GW$2),$F186,HU$28))/10</f>
        <v>0</v>
      </c>
      <c r="HV186" s="64">
        <f ca="1">IF(OR(INDEX(INDIRECT("times"&amp;GW$2),$F186,HV$28)&gt;10,INDEX(INDIRECT(GY186),$E186,$F186)="",INDEX(INDIRECT(GY186),$E186,$F186)&gt;=INDEX(INDIRECT(GY186),1,HV$28)),0,(INDEX(INDIRECT(GY186),$E186,$F186))-INDEX(INDIRECT(GY186),1,HV$28))*(10-INDEX(INDIRECT("times"&amp;GW$2),$F186,HV$28))/10</f>
        <v>0</v>
      </c>
      <c r="HW186" s="201">
        <v>18</v>
      </c>
    </row>
    <row r="187" spans="1:231" ht="15">
      <c r="A187" s="18" t="s">
        <v>228</v>
      </c>
      <c r="B187" s="122">
        <f>A131</f>
        <v>1</v>
      </c>
      <c r="C187" s="122" t="str">
        <f>A132</f>
        <v>work1834</v>
      </c>
      <c r="D187" s="210" t="str">
        <f t="shared" si="598"/>
        <v>core1_work1834</v>
      </c>
      <c r="E187" s="122">
        <v>5</v>
      </c>
      <c r="F187" s="33">
        <v>19</v>
      </c>
      <c r="G187" s="62">
        <f ca="1">IF(OR(INDEX(INDIRECT("times"&amp;B$2),$F187,G$28)&gt;10,INDEX(INDIRECT(D187),$E187,$F187)="",INDEX(INDIRECT(D187),$E187,$F187)&gt;=INDEX(INDIRECT(D187),1,G$28)),0,(INDEX(INDIRECT(D187),$E187,$F187))-INDEX(INDIRECT(D187),1,G$28))*(10-INDEX(INDIRECT("times"&amp;B$2),$F187,G$28))/10</f>
        <v>0</v>
      </c>
      <c r="H187" s="63">
        <f ca="1">IF(OR(INDEX(INDIRECT("times"&amp;B$2),$F187,H$28)&gt;10,INDEX(INDIRECT(D187),$E187,$F187)="",INDEX(INDIRECT(D187),$E187,$F187)&gt;=INDEX(INDIRECT(D187),1,H$28)),0,(INDEX(INDIRECT(D187),$E187,$F187))-INDEX(INDIRECT(D187),1,H$28))*(10-INDEX(INDIRECT("times"&amp;B$2),$F187,H$28))/10</f>
        <v>0</v>
      </c>
      <c r="I187" s="63">
        <f ca="1">IF(OR(INDEX(INDIRECT("times"&amp;B$2),$F187,I$28)&gt;10,INDEX(INDIRECT(D187),$E187,$F187)="",INDEX(INDIRECT(D187),$E187,$F187)&gt;=INDEX(INDIRECT(D187),1,I$28)),0,(INDEX(INDIRECT(D187),$E187,$F187))-INDEX(INDIRECT(D187),1,I$28))*(10-INDEX(INDIRECT("times"&amp;B$2),$F187,I$28))/10</f>
        <v>0</v>
      </c>
      <c r="J187" s="63">
        <f ca="1">IF(OR(INDEX(INDIRECT("times"&amp;B$2),$F187,J$28)&gt;10,INDEX(INDIRECT(D187),$E187,$F187)="",INDEX(INDIRECT(D187),$E187,$F187)&gt;=INDEX(INDIRECT(D187),1,J$28)),0,(INDEX(INDIRECT(D187),$E187,$F187))-INDEX(INDIRECT(D187),1,J$28))*(10-INDEX(INDIRECT("times"&amp;B$2),$F187,J$28))/10</f>
        <v>0</v>
      </c>
      <c r="K187" s="63">
        <f ca="1">IF(OR(INDEX(INDIRECT("times"&amp;B$2),$F187,K$28)&gt;10,INDEX(INDIRECT(D187),$E187,$F187)="",INDEX(INDIRECT(D187),$E187,$F187)&gt;=INDEX(INDIRECT(D187),1,K$28)),0,(INDEX(INDIRECT(D187),$E187,$F187))-INDEX(INDIRECT(D187),1,K$28))*(10-INDEX(INDIRECT("times"&amp;B$2),$F187,K$28))/10</f>
        <v>0</v>
      </c>
      <c r="L187" s="63">
        <f ca="1">IF(OR(INDEX(INDIRECT("times"&amp;B$2),$F187,L$28)&gt;10,INDEX(INDIRECT(D187),$E187,$F187)="",INDEX(INDIRECT(D187),$E187,$F187)&gt;=INDEX(INDIRECT(D187),1,L$28)),0,(INDEX(INDIRECT(D187),$E187,$F187))-INDEX(INDIRECT(D187),1,L$28))*(10-INDEX(INDIRECT("times"&amp;B$2),$F187,L$28))/10</f>
        <v>0</v>
      </c>
      <c r="M187" s="63">
        <f ca="1">IF(OR(INDEX(INDIRECT("times"&amp;B$2),$F187,M$28)&gt;10,INDEX(INDIRECT(D187),$E187,$F187)="",INDEX(INDIRECT(D187),$E187,$F187)&gt;=INDEX(INDIRECT(D187),1,M$28)),0,(INDEX(INDIRECT(D187),$E187,$F187))-INDEX(INDIRECT(D187),1,M$28))*(10-INDEX(INDIRECT("times"&amp;B$2),$F187,M$28))/10</f>
        <v>0</v>
      </c>
      <c r="N187" s="63">
        <f ca="1">IF(OR(INDEX(INDIRECT("times"&amp;B$2),$F187,N$28)&gt;10,INDEX(INDIRECT(D187),$E187,$F187)="",INDEX(INDIRECT(D187),$E187,$F187)&gt;=INDEX(INDIRECT(D187),1,N$28)),0,(INDEX(INDIRECT(D187),$E187,$F187))-INDEX(INDIRECT(D187),1,N$28))*(10-INDEX(INDIRECT("times"&amp;B$2),$F187,N$28))/10</f>
        <v>0</v>
      </c>
      <c r="O187" s="63">
        <f ca="1">IF(OR(INDEX(INDIRECT("times"&amp;B$2),$F187,O$28)&gt;10,INDEX(INDIRECT(D187),$E187,$F187)="",INDEX(INDIRECT(D187),$E187,$F187)&gt;=INDEX(INDIRECT(D187),1,O$28)),0,(INDEX(INDIRECT(D187),$E187,$F187))-INDEX(INDIRECT(D187),1,O$28))*(10-INDEX(INDIRECT("times"&amp;B$2),$F187,O$28))/10</f>
        <v>0</v>
      </c>
      <c r="P187" s="63">
        <f ca="1">IF(OR(INDEX(INDIRECT("times"&amp;B$2),$F187,P$28)&gt;10,INDEX(INDIRECT(D187),$E187,$F187)="",INDEX(INDIRECT(D187),$E187,$F187)&gt;=INDEX(INDIRECT(D187),1,P$28)),0,(INDEX(INDIRECT(D187),$E187,$F187))-INDEX(INDIRECT(D187),1,P$28))*(10-INDEX(INDIRECT("times"&amp;B$2),$F187,P$28))/10</f>
        <v>0</v>
      </c>
      <c r="Q187" s="63">
        <f ca="1">IF(OR(INDEX(INDIRECT("times"&amp;B$2),$F187,Q$28)&gt;10,INDEX(INDIRECT(D187),$E187,$F187)="",INDEX(INDIRECT(D187),$E187,$F187)&gt;=INDEX(INDIRECT(D187),1,Q$28)),0,(INDEX(INDIRECT(D187),$E187,$F187))-INDEX(INDIRECT(D187),1,Q$28))*(10-INDEX(INDIRECT("times"&amp;B$2),$F187,Q$28))/10</f>
        <v>0</v>
      </c>
      <c r="R187" s="63">
        <f ca="1">IF(OR(INDEX(INDIRECT("times"&amp;B$2),$F187,R$28)&gt;10,INDEX(INDIRECT(D187),$E187,$F187)="",INDEX(INDIRECT(D187),$E187,$F187)&gt;=INDEX(INDIRECT(D187),1,R$28)),0,(INDEX(INDIRECT(D187),$E187,$F187))-INDEX(INDIRECT(D187),1,R$28))*(10-INDEX(INDIRECT("times"&amp;B$2),$F187,R$28))/10</f>
        <v>0</v>
      </c>
      <c r="S187" s="63">
        <f ca="1">IF(OR(INDEX(INDIRECT("times"&amp;B$2),$F187,S$28)&gt;10,INDEX(INDIRECT(D187),$E187,$F187)="",INDEX(INDIRECT(D187),$E187,$F187)&gt;=INDEX(INDIRECT(D187),1,S$28)),0,(INDEX(INDIRECT(D187),$E187,$F187))-INDEX(INDIRECT(D187),1,S$28))*(10-INDEX(INDIRECT("times"&amp;B$2),$F187,S$28))/10</f>
        <v>0</v>
      </c>
      <c r="T187" s="63">
        <f ca="1">IF(OR(INDEX(INDIRECT("times"&amp;B$2),$F187,T$28)&gt;10,INDEX(INDIRECT(D187),$E187,$F187)="",INDEX(INDIRECT(D187),$E187,$F187)&gt;=INDEX(INDIRECT(D187),1,T$28)),0,(INDEX(INDIRECT(D187),$E187,$F187))-INDEX(INDIRECT(D187),1,T$28))*(10-INDEX(INDIRECT("times"&amp;B$2),$F187,T$28))/10</f>
        <v>0</v>
      </c>
      <c r="U187" s="63">
        <f ca="1">IF(OR(INDEX(INDIRECT("times"&amp;B$2),$F187,U$28)&gt;10,INDEX(INDIRECT(D187),$E187,$F187)="",INDEX(INDIRECT(D187),$E187,$F187)&gt;=INDEX(INDIRECT(D187),1,U$28)),0,(INDEX(INDIRECT(D187),$E187,$F187))-INDEX(INDIRECT(D187),1,U$28))*(10-INDEX(INDIRECT("times"&amp;B$2),$F187,U$28))/10</f>
        <v>0</v>
      </c>
      <c r="V187" s="63">
        <f ca="1">IF(OR(INDEX(INDIRECT("times"&amp;B$2),$F187,V$28)&gt;10,INDEX(INDIRECT(D187),$E187,$F187)="",INDEX(INDIRECT(D187),$E187,$F187)&gt;=INDEX(INDIRECT(D187),1,V$28)),0,(INDEX(INDIRECT(D187),$E187,$F187))-INDEX(INDIRECT(D187),1,V$28))*(10-INDEX(INDIRECT("times"&amp;B$2),$F187,V$28))/10</f>
        <v>0</v>
      </c>
      <c r="W187" s="63">
        <f ca="1">IF(OR(INDEX(INDIRECT("times"&amp;B$2),$F187,W$28)&gt;10,INDEX(INDIRECT(D187),$E187,$F187)="",INDEX(INDIRECT(D187),$E187,$F187)&gt;=INDEX(INDIRECT(D187),1,W$28)),0,(INDEX(INDIRECT(D187),$E187,$F187))-INDEX(INDIRECT(D187),1,W$28))*(10-INDEX(INDIRECT("times"&amp;B$2),$F187,W$28))/10</f>
        <v>0</v>
      </c>
      <c r="X187" s="63">
        <f ca="1">IF(OR(INDEX(INDIRECT("times"&amp;B$2),$F187,X$28)&gt;10,INDEX(INDIRECT(D187),$E187,$F187)="",INDEX(INDIRECT(D187),$E187,$F187)&gt;=INDEX(INDIRECT(D187),1,X$28)),0,(INDEX(INDIRECT(D187),$E187,$F187))-INDEX(INDIRECT(D187),1,X$28))*(10-INDEX(INDIRECT("times"&amp;B$2),$F187,X$28))/10</f>
        <v>0</v>
      </c>
      <c r="Y187" s="63">
        <f ca="1">IF(OR(INDEX(INDIRECT("times"&amp;B$2),$F187,Y$28)&gt;10,INDEX(INDIRECT(D187),$E187,$F187)="",INDEX(INDIRECT(D187),$E187,$F187)&gt;=INDEX(INDIRECT(D187),1,Y$28)),0,(INDEX(INDIRECT(D187),$E187,$F187))-INDEX(INDIRECT(D187),1,Y$28))*(10-INDEX(INDIRECT("times"&amp;B$2),$F187,Y$28))/10</f>
        <v>0</v>
      </c>
      <c r="Z187" s="63">
        <f ca="1">IF(OR(INDEX(INDIRECT("times"&amp;B$2),$F187,Z$28)&gt;10,INDEX(INDIRECT(D187),$E187,$F187)="",INDEX(INDIRECT(D187),$E187,$F187)&gt;=INDEX(INDIRECT(D187),1,Z$28)),0,(INDEX(INDIRECT(D187),$E187,$F187))-INDEX(INDIRECT(D187),1,Z$28))*(10-INDEX(INDIRECT("times"&amp;B$2),$F187,Z$28))/10</f>
        <v>0</v>
      </c>
      <c r="AA187" s="64">
        <f ca="1">IF(OR(INDEX(INDIRECT("times"&amp;B$2),$F187,AA$28)&gt;10,INDEX(INDIRECT(D187),$E187,$F187)="",INDEX(INDIRECT(D187),$E187,$F187)&gt;=INDEX(INDIRECT(D187),1,AA$28)),0,(INDEX(INDIRECT(D187),$E187,$F187))-INDEX(INDIRECT(D187),1,AA$28))*(10-INDEX(INDIRECT("times"&amp;B$2),$F187,AA$28))/10</f>
        <v>0</v>
      </c>
      <c r="AB187" s="201">
        <v>19</v>
      </c>
      <c r="AD187" s="18" t="s">
        <v>228</v>
      </c>
      <c r="AE187" s="122">
        <f>AD131</f>
        <v>1</v>
      </c>
      <c r="AF187" s="122" t="str">
        <f>AD132</f>
        <v>shop1834</v>
      </c>
      <c r="AG187" s="210" t="str">
        <f t="shared" si="599"/>
        <v>core1_shop1834</v>
      </c>
      <c r="AH187" s="122">
        <v>5</v>
      </c>
      <c r="AI187" s="33">
        <v>19</v>
      </c>
      <c r="AJ187" s="62">
        <f ca="1">IF(OR(INDEX(INDIRECT("times"&amp;AE$2),$F187,AJ$28)&gt;10,INDEX(INDIRECT(AG187),$E187,$F187)="",INDEX(INDIRECT(AG187),$E187,$F187)&gt;=INDEX(INDIRECT(AG187),1,AJ$28)),0,(INDEX(INDIRECT(AG187),$E187,$F187))-INDEX(INDIRECT(AG187),1,AJ$28))*(10-INDEX(INDIRECT("times"&amp;AE$2),$F187,AJ$28))/10</f>
        <v>0</v>
      </c>
      <c r="AK187" s="63">
        <f ca="1">IF(OR(INDEX(INDIRECT("times"&amp;AE$2),$F187,AK$28)&gt;10,INDEX(INDIRECT(AG187),$E187,$F187)="",INDEX(INDIRECT(AG187),$E187,$F187)&gt;=INDEX(INDIRECT(AG187),1,AK$28)),0,(INDEX(INDIRECT(AG187),$E187,$F187))-INDEX(INDIRECT(AG187),1,AK$28))*(10-INDEX(INDIRECT("times"&amp;AE$2),$F187,AK$28))/10</f>
        <v>0</v>
      </c>
      <c r="AL187" s="63">
        <f ca="1">IF(OR(INDEX(INDIRECT("times"&amp;AE$2),$F187,AL$28)&gt;10,INDEX(INDIRECT(AG187),$E187,$F187)="",INDEX(INDIRECT(AG187),$E187,$F187)&gt;=INDEX(INDIRECT(AG187),1,AL$28)),0,(INDEX(INDIRECT(AG187),$E187,$F187))-INDEX(INDIRECT(AG187),1,AL$28))*(10-INDEX(INDIRECT("times"&amp;AE$2),$F187,AL$28))/10</f>
        <v>0</v>
      </c>
      <c r="AM187" s="63">
        <f ca="1">IF(OR(INDEX(INDIRECT("times"&amp;AE$2),$F187,AM$28)&gt;10,INDEX(INDIRECT(AG187),$E187,$F187)="",INDEX(INDIRECT(AG187),$E187,$F187)&gt;=INDEX(INDIRECT(AG187),1,AM$28)),0,(INDEX(INDIRECT(AG187),$E187,$F187))-INDEX(INDIRECT(AG187),1,AM$28))*(10-INDEX(INDIRECT("times"&amp;AE$2),$F187,AM$28))/10</f>
        <v>0</v>
      </c>
      <c r="AN187" s="63">
        <f ca="1">IF(OR(INDEX(INDIRECT("times"&amp;AE$2),$F187,AN$28)&gt;10,INDEX(INDIRECT(AG187),$E187,$F187)="",INDEX(INDIRECT(AG187),$E187,$F187)&gt;=INDEX(INDIRECT(AG187),1,AN$28)),0,(INDEX(INDIRECT(AG187),$E187,$F187))-INDEX(INDIRECT(AG187),1,AN$28))*(10-INDEX(INDIRECT("times"&amp;AE$2),$F187,AN$28))/10</f>
        <v>0</v>
      </c>
      <c r="AO187" s="63">
        <f ca="1">IF(OR(INDEX(INDIRECT("times"&amp;AE$2),$F187,AO$28)&gt;10,INDEX(INDIRECT(AG187),$E187,$F187)="",INDEX(INDIRECT(AG187),$E187,$F187)&gt;=INDEX(INDIRECT(AG187),1,AO$28)),0,(INDEX(INDIRECT(AG187),$E187,$F187))-INDEX(INDIRECT(AG187),1,AO$28))*(10-INDEX(INDIRECT("times"&amp;AE$2),$F187,AO$28))/10</f>
        <v>0</v>
      </c>
      <c r="AP187" s="63">
        <f ca="1">IF(OR(INDEX(INDIRECT("times"&amp;AE$2),$F187,AP$28)&gt;10,INDEX(INDIRECT(AG187),$E187,$F187)="",INDEX(INDIRECT(AG187),$E187,$F187)&gt;=INDEX(INDIRECT(AG187),1,AP$28)),0,(INDEX(INDIRECT(AG187),$E187,$F187))-INDEX(INDIRECT(AG187),1,AP$28))*(10-INDEX(INDIRECT("times"&amp;AE$2),$F187,AP$28))/10</f>
        <v>0</v>
      </c>
      <c r="AQ187" s="63">
        <f ca="1">IF(OR(INDEX(INDIRECT("times"&amp;AE$2),$F187,AQ$28)&gt;10,INDEX(INDIRECT(AG187),$E187,$F187)="",INDEX(INDIRECT(AG187),$E187,$F187)&gt;=INDEX(INDIRECT(AG187),1,AQ$28)),0,(INDEX(INDIRECT(AG187),$E187,$F187))-INDEX(INDIRECT(AG187),1,AQ$28))*(10-INDEX(INDIRECT("times"&amp;AE$2),$F187,AQ$28))/10</f>
        <v>0</v>
      </c>
      <c r="AR187" s="63">
        <f ca="1">IF(OR(INDEX(INDIRECT("times"&amp;AE$2),$F187,AR$28)&gt;10,INDEX(INDIRECT(AG187),$E187,$F187)="",INDEX(INDIRECT(AG187),$E187,$F187)&gt;=INDEX(INDIRECT(AG187),1,AR$28)),0,(INDEX(INDIRECT(AG187),$E187,$F187))-INDEX(INDIRECT(AG187),1,AR$28))*(10-INDEX(INDIRECT("times"&amp;AE$2),$F187,AR$28))/10</f>
        <v>0</v>
      </c>
      <c r="AS187" s="63">
        <f ca="1">IF(OR(INDEX(INDIRECT("times"&amp;AE$2),$F187,AS$28)&gt;10,INDEX(INDIRECT(AG187),$E187,$F187)="",INDEX(INDIRECT(AG187),$E187,$F187)&gt;=INDEX(INDIRECT(AG187),1,AS$28)),0,(INDEX(INDIRECT(AG187),$E187,$F187))-INDEX(INDIRECT(AG187),1,AS$28))*(10-INDEX(INDIRECT("times"&amp;AE$2),$F187,AS$28))/10</f>
        <v>0</v>
      </c>
      <c r="AT187" s="63">
        <f ca="1">IF(OR(INDEX(INDIRECT("times"&amp;AE$2),$F187,AT$28)&gt;10,INDEX(INDIRECT(AG187),$E187,$F187)="",INDEX(INDIRECT(AG187),$E187,$F187)&gt;=INDEX(INDIRECT(AG187),1,AT$28)),0,(INDEX(INDIRECT(AG187),$E187,$F187))-INDEX(INDIRECT(AG187),1,AT$28))*(10-INDEX(INDIRECT("times"&amp;AE$2),$F187,AT$28))/10</f>
        <v>0</v>
      </c>
      <c r="AU187" s="63">
        <f ca="1">IF(OR(INDEX(INDIRECT("times"&amp;AE$2),$F187,AU$28)&gt;10,INDEX(INDIRECT(AG187),$E187,$F187)="",INDEX(INDIRECT(AG187),$E187,$F187)&gt;=INDEX(INDIRECT(AG187),1,AU$28)),0,(INDEX(INDIRECT(AG187),$E187,$F187))-INDEX(INDIRECT(AG187),1,AU$28))*(10-INDEX(INDIRECT("times"&amp;AE$2),$F187,AU$28))/10</f>
        <v>0</v>
      </c>
      <c r="AV187" s="63">
        <f ca="1">IF(OR(INDEX(INDIRECT("times"&amp;AE$2),$F187,AV$28)&gt;10,INDEX(INDIRECT(AG187),$E187,$F187)="",INDEX(INDIRECT(AG187),$E187,$F187)&gt;=INDEX(INDIRECT(AG187),1,AV$28)),0,(INDEX(INDIRECT(AG187),$E187,$F187))-INDEX(INDIRECT(AG187),1,AV$28))*(10-INDEX(INDIRECT("times"&amp;AE$2),$F187,AV$28))/10</f>
        <v>0</v>
      </c>
      <c r="AW187" s="63">
        <f ca="1">IF(OR(INDEX(INDIRECT("times"&amp;AE$2),$F187,AW$28)&gt;10,INDEX(INDIRECT(AG187),$E187,$F187)="",INDEX(INDIRECT(AG187),$E187,$F187)&gt;=INDEX(INDIRECT(AG187),1,AW$28)),0,(INDEX(INDIRECT(AG187),$E187,$F187))-INDEX(INDIRECT(AG187),1,AW$28))*(10-INDEX(INDIRECT("times"&amp;AE$2),$F187,AW$28))/10</f>
        <v>0</v>
      </c>
      <c r="AX187" s="63">
        <f ca="1">IF(OR(INDEX(INDIRECT("times"&amp;AE$2),$F187,AX$28)&gt;10,INDEX(INDIRECT(AG187),$E187,$F187)="",INDEX(INDIRECT(AG187),$E187,$F187)&gt;=INDEX(INDIRECT(AG187),1,AX$28)),0,(INDEX(INDIRECT(AG187),$E187,$F187))-INDEX(INDIRECT(AG187),1,AX$28))*(10-INDEX(INDIRECT("times"&amp;AE$2),$F187,AX$28))/10</f>
        <v>0</v>
      </c>
      <c r="AY187" s="63">
        <f ca="1">IF(OR(INDEX(INDIRECT("times"&amp;AE$2),$F187,AY$28)&gt;10,INDEX(INDIRECT(AG187),$E187,$F187)="",INDEX(INDIRECT(AG187),$E187,$F187)&gt;=INDEX(INDIRECT(AG187),1,AY$28)),0,(INDEX(INDIRECT(AG187),$E187,$F187))-INDEX(INDIRECT(AG187),1,AY$28))*(10-INDEX(INDIRECT("times"&amp;AE$2),$F187,AY$28))/10</f>
        <v>0</v>
      </c>
      <c r="AZ187" s="63">
        <f ca="1">IF(OR(INDEX(INDIRECT("times"&amp;AE$2),$F187,AZ$28)&gt;10,INDEX(INDIRECT(AG187),$E187,$F187)="",INDEX(INDIRECT(AG187),$E187,$F187)&gt;=INDEX(INDIRECT(AG187),1,AZ$28)),0,(INDEX(INDIRECT(AG187),$E187,$F187))-INDEX(INDIRECT(AG187),1,AZ$28))*(10-INDEX(INDIRECT("times"&amp;AE$2),$F187,AZ$28))/10</f>
        <v>0</v>
      </c>
      <c r="BA187" s="63">
        <f ca="1">IF(OR(INDEX(INDIRECT("times"&amp;AE$2),$F187,BA$28)&gt;10,INDEX(INDIRECT(AG187),$E187,$F187)="",INDEX(INDIRECT(AG187),$E187,$F187)&gt;=INDEX(INDIRECT(AG187),1,BA$28)),0,(INDEX(INDIRECT(AG187),$E187,$F187))-INDEX(INDIRECT(AG187),1,BA$28))*(10-INDEX(INDIRECT("times"&amp;AE$2),$F187,BA$28))/10</f>
        <v>0</v>
      </c>
      <c r="BB187" s="63">
        <f ca="1">IF(OR(INDEX(INDIRECT("times"&amp;AE$2),$F187,BB$28)&gt;10,INDEX(INDIRECT(AG187),$E187,$F187)="",INDEX(INDIRECT(AG187),$E187,$F187)&gt;=INDEX(INDIRECT(AG187),1,BB$28)),0,(INDEX(INDIRECT(AG187),$E187,$F187))-INDEX(INDIRECT(AG187),1,BB$28))*(10-INDEX(INDIRECT("times"&amp;AE$2),$F187,BB$28))/10</f>
        <v>0</v>
      </c>
      <c r="BC187" s="63">
        <f ca="1">IF(OR(INDEX(INDIRECT("times"&amp;AE$2),$F187,BC$28)&gt;10,INDEX(INDIRECT(AG187),$E187,$F187)="",INDEX(INDIRECT(AG187),$E187,$F187)&gt;=INDEX(INDIRECT(AG187),1,BC$28)),0,(INDEX(INDIRECT(AG187),$E187,$F187))-INDEX(INDIRECT(AG187),1,BC$28))*(10-INDEX(INDIRECT("times"&amp;AE$2),$F187,BC$28))/10</f>
        <v>0</v>
      </c>
      <c r="BD187" s="64">
        <f ca="1">IF(OR(INDEX(INDIRECT("times"&amp;AE$2),$F187,BD$28)&gt;10,INDEX(INDIRECT(AG187),$E187,$F187)="",INDEX(INDIRECT(AG187),$E187,$F187)&gt;=INDEX(INDIRECT(AG187),1,BD$28)),0,(INDEX(INDIRECT(AG187),$E187,$F187))-INDEX(INDIRECT(AG187),1,BD$28))*(10-INDEX(INDIRECT("times"&amp;AE$2),$F187,BD$28))/10</f>
        <v>0</v>
      </c>
      <c r="BE187" s="201">
        <v>19</v>
      </c>
      <c r="BG187" s="18" t="s">
        <v>228</v>
      </c>
      <c r="BH187" s="122">
        <f>BG131</f>
        <v>1</v>
      </c>
      <c r="BI187" s="122" t="str">
        <f>BG132</f>
        <v>lei1834</v>
      </c>
      <c r="BJ187" s="210" t="str">
        <f t="shared" si="600"/>
        <v>core1_lei1834</v>
      </c>
      <c r="BK187" s="122">
        <v>5</v>
      </c>
      <c r="BL187" s="33">
        <v>19</v>
      </c>
      <c r="BM187" s="62">
        <f ca="1">IF(OR(INDEX(INDIRECT("times"&amp;BH$2),$F187,BM$28)&gt;10,INDEX(INDIRECT(BJ187),$E187,$F187)="",INDEX(INDIRECT(BJ187),$E187,$F187)&gt;=INDEX(INDIRECT(BJ187),1,BM$28)),0,(INDEX(INDIRECT(BJ187),$E187,$F187))-INDEX(INDIRECT(BJ187),1,BM$28))*(10-INDEX(INDIRECT("times"&amp;BH$2),$F187,BM$28))/10</f>
        <v>0</v>
      </c>
      <c r="BN187" s="63">
        <f ca="1">IF(OR(INDEX(INDIRECT("times"&amp;BH$2),$F187,BN$28)&gt;10,INDEX(INDIRECT(BJ187),$E187,$F187)="",INDEX(INDIRECT(BJ187),$E187,$F187)&gt;=INDEX(INDIRECT(BJ187),1,BN$28)),0,(INDEX(INDIRECT(BJ187),$E187,$F187))-INDEX(INDIRECT(BJ187),1,BN$28))*(10-INDEX(INDIRECT("times"&amp;BH$2),$F187,BN$28))/10</f>
        <v>0</v>
      </c>
      <c r="BO187" s="63">
        <f ca="1">IF(OR(INDEX(INDIRECT("times"&amp;BH$2),$F187,BO$28)&gt;10,INDEX(INDIRECT(BJ187),$E187,$F187)="",INDEX(INDIRECT(BJ187),$E187,$F187)&gt;=INDEX(INDIRECT(BJ187),1,BO$28)),0,(INDEX(INDIRECT(BJ187),$E187,$F187))-INDEX(INDIRECT(BJ187),1,BO$28))*(10-INDEX(INDIRECT("times"&amp;BH$2),$F187,BO$28))/10</f>
        <v>0</v>
      </c>
      <c r="BP187" s="63">
        <f ca="1">IF(OR(INDEX(INDIRECT("times"&amp;BH$2),$F187,BP$28)&gt;10,INDEX(INDIRECT(BJ187),$E187,$F187)="",INDEX(INDIRECT(BJ187),$E187,$F187)&gt;=INDEX(INDIRECT(BJ187),1,BP$28)),0,(INDEX(INDIRECT(BJ187),$E187,$F187))-INDEX(INDIRECT(BJ187),1,BP$28))*(10-INDEX(INDIRECT("times"&amp;BH$2),$F187,BP$28))/10</f>
        <v>0</v>
      </c>
      <c r="BQ187" s="63">
        <f ca="1">IF(OR(INDEX(INDIRECT("times"&amp;BH$2),$F187,BQ$28)&gt;10,INDEX(INDIRECT(BJ187),$E187,$F187)="",INDEX(INDIRECT(BJ187),$E187,$F187)&gt;=INDEX(INDIRECT(BJ187),1,BQ$28)),0,(INDEX(INDIRECT(BJ187),$E187,$F187))-INDEX(INDIRECT(BJ187),1,BQ$28))*(10-INDEX(INDIRECT("times"&amp;BH$2),$F187,BQ$28))/10</f>
        <v>0</v>
      </c>
      <c r="BR187" s="63">
        <f ca="1">IF(OR(INDEX(INDIRECT("times"&amp;BH$2),$F187,BR$28)&gt;10,INDEX(INDIRECT(BJ187),$E187,$F187)="",INDEX(INDIRECT(BJ187),$E187,$F187)&gt;=INDEX(INDIRECT(BJ187),1,BR$28)),0,(INDEX(INDIRECT(BJ187),$E187,$F187))-INDEX(INDIRECT(BJ187),1,BR$28))*(10-INDEX(INDIRECT("times"&amp;BH$2),$F187,BR$28))/10</f>
        <v>0</v>
      </c>
      <c r="BS187" s="63">
        <f ca="1">IF(OR(INDEX(INDIRECT("times"&amp;BH$2),$F187,BS$28)&gt;10,INDEX(INDIRECT(BJ187),$E187,$F187)="",INDEX(INDIRECT(BJ187),$E187,$F187)&gt;=INDEX(INDIRECT(BJ187),1,BS$28)),0,(INDEX(INDIRECT(BJ187),$E187,$F187))-INDEX(INDIRECT(BJ187),1,BS$28))*(10-INDEX(INDIRECT("times"&amp;BH$2),$F187,BS$28))/10</f>
        <v>0</v>
      </c>
      <c r="BT187" s="63">
        <f ca="1">IF(OR(INDEX(INDIRECT("times"&amp;BH$2),$F187,BT$28)&gt;10,INDEX(INDIRECT(BJ187),$E187,$F187)="",INDEX(INDIRECT(BJ187),$E187,$F187)&gt;=INDEX(INDIRECT(BJ187),1,BT$28)),0,(INDEX(INDIRECT(BJ187),$E187,$F187))-INDEX(INDIRECT(BJ187),1,BT$28))*(10-INDEX(INDIRECT("times"&amp;BH$2),$F187,BT$28))/10</f>
        <v>0</v>
      </c>
      <c r="BU187" s="63">
        <f ca="1">IF(OR(INDEX(INDIRECT("times"&amp;BH$2),$F187,BU$28)&gt;10,INDEX(INDIRECT(BJ187),$E187,$F187)="",INDEX(INDIRECT(BJ187),$E187,$F187)&gt;=INDEX(INDIRECT(BJ187),1,BU$28)),0,(INDEX(INDIRECT(BJ187),$E187,$F187))-INDEX(INDIRECT(BJ187),1,BU$28))*(10-INDEX(INDIRECT("times"&amp;BH$2),$F187,BU$28))/10</f>
        <v>0</v>
      </c>
      <c r="BV187" s="63">
        <f ca="1">IF(OR(INDEX(INDIRECT("times"&amp;BH$2),$F187,BV$28)&gt;10,INDEX(INDIRECT(BJ187),$E187,$F187)="",INDEX(INDIRECT(BJ187),$E187,$F187)&gt;=INDEX(INDIRECT(BJ187),1,BV$28)),0,(INDEX(INDIRECT(BJ187),$E187,$F187))-INDEX(INDIRECT(BJ187),1,BV$28))*(10-INDEX(INDIRECT("times"&amp;BH$2),$F187,BV$28))/10</f>
        <v>0</v>
      </c>
      <c r="BW187" s="63">
        <f ca="1">IF(OR(INDEX(INDIRECT("times"&amp;BH$2),$F187,BW$28)&gt;10,INDEX(INDIRECT(BJ187),$E187,$F187)="",INDEX(INDIRECT(BJ187),$E187,$F187)&gt;=INDEX(INDIRECT(BJ187),1,BW$28)),0,(INDEX(INDIRECT(BJ187),$E187,$F187))-INDEX(INDIRECT(BJ187),1,BW$28))*(10-INDEX(INDIRECT("times"&amp;BH$2),$F187,BW$28))/10</f>
        <v>0</v>
      </c>
      <c r="BX187" s="63">
        <f ca="1">IF(OR(INDEX(INDIRECT("times"&amp;BH$2),$F187,BX$28)&gt;10,INDEX(INDIRECT(BJ187),$E187,$F187)="",INDEX(INDIRECT(BJ187),$E187,$F187)&gt;=INDEX(INDIRECT(BJ187),1,BX$28)),0,(INDEX(INDIRECT(BJ187),$E187,$F187))-INDEX(INDIRECT(BJ187),1,BX$28))*(10-INDEX(INDIRECT("times"&amp;BH$2),$F187,BX$28))/10</f>
        <v>0</v>
      </c>
      <c r="BY187" s="63">
        <f ca="1">IF(OR(INDEX(INDIRECT("times"&amp;BH$2),$F187,BY$28)&gt;10,INDEX(INDIRECT(BJ187),$E187,$F187)="",INDEX(INDIRECT(BJ187),$E187,$F187)&gt;=INDEX(INDIRECT(BJ187),1,BY$28)),0,(INDEX(INDIRECT(BJ187),$E187,$F187))-INDEX(INDIRECT(BJ187),1,BY$28))*(10-INDEX(INDIRECT("times"&amp;BH$2),$F187,BY$28))/10</f>
        <v>0</v>
      </c>
      <c r="BZ187" s="63">
        <f ca="1">IF(OR(INDEX(INDIRECT("times"&amp;BH$2),$F187,BZ$28)&gt;10,INDEX(INDIRECT(BJ187),$E187,$F187)="",INDEX(INDIRECT(BJ187),$E187,$F187)&gt;=INDEX(INDIRECT(BJ187),1,BZ$28)),0,(INDEX(INDIRECT(BJ187),$E187,$F187))-INDEX(INDIRECT(BJ187),1,BZ$28))*(10-INDEX(INDIRECT("times"&amp;BH$2),$F187,BZ$28))/10</f>
        <v>0</v>
      </c>
      <c r="CA187" s="63">
        <f ca="1">IF(OR(INDEX(INDIRECT("times"&amp;BH$2),$F187,CA$28)&gt;10,INDEX(INDIRECT(BJ187),$E187,$F187)="",INDEX(INDIRECT(BJ187),$E187,$F187)&gt;=INDEX(INDIRECT(BJ187),1,CA$28)),0,(INDEX(INDIRECT(BJ187),$E187,$F187))-INDEX(INDIRECT(BJ187),1,CA$28))*(10-INDEX(INDIRECT("times"&amp;BH$2),$F187,CA$28))/10</f>
        <v>0</v>
      </c>
      <c r="CB187" s="63">
        <f ca="1">IF(OR(INDEX(INDIRECT("times"&amp;BH$2),$F187,CB$28)&gt;10,INDEX(INDIRECT(BJ187),$E187,$F187)="",INDEX(INDIRECT(BJ187),$E187,$F187)&gt;=INDEX(INDIRECT(BJ187),1,CB$28)),0,(INDEX(INDIRECT(BJ187),$E187,$F187))-INDEX(INDIRECT(BJ187),1,CB$28))*(10-INDEX(INDIRECT("times"&amp;BH$2),$F187,CB$28))/10</f>
        <v>0</v>
      </c>
      <c r="CC187" s="63">
        <f ca="1">IF(OR(INDEX(INDIRECT("times"&amp;BH$2),$F187,CC$28)&gt;10,INDEX(INDIRECT(BJ187),$E187,$F187)="",INDEX(INDIRECT(BJ187),$E187,$F187)&gt;=INDEX(INDIRECT(BJ187),1,CC$28)),0,(INDEX(INDIRECT(BJ187),$E187,$F187))-INDEX(INDIRECT(BJ187),1,CC$28))*(10-INDEX(INDIRECT("times"&amp;BH$2),$F187,CC$28))/10</f>
        <v>0</v>
      </c>
      <c r="CD187" s="63">
        <f ca="1">IF(OR(INDEX(INDIRECT("times"&amp;BH$2),$F187,CD$28)&gt;10,INDEX(INDIRECT(BJ187),$E187,$F187)="",INDEX(INDIRECT(BJ187),$E187,$F187)&gt;=INDEX(INDIRECT(BJ187),1,CD$28)),0,(INDEX(INDIRECT(BJ187),$E187,$F187))-INDEX(INDIRECT(BJ187),1,CD$28))*(10-INDEX(INDIRECT("times"&amp;BH$2),$F187,CD$28))/10</f>
        <v>0</v>
      </c>
      <c r="CE187" s="63">
        <f ca="1">IF(OR(INDEX(INDIRECT("times"&amp;BH$2),$F187,CE$28)&gt;10,INDEX(INDIRECT(BJ187),$E187,$F187)="",INDEX(INDIRECT(BJ187),$E187,$F187)&gt;=INDEX(INDIRECT(BJ187),1,CE$28)),0,(INDEX(INDIRECT(BJ187),$E187,$F187))-INDEX(INDIRECT(BJ187),1,CE$28))*(10-INDEX(INDIRECT("times"&amp;BH$2),$F187,CE$28))/10</f>
        <v>0</v>
      </c>
      <c r="CF187" s="63">
        <f ca="1">IF(OR(INDEX(INDIRECT("times"&amp;BH$2),$F187,CF$28)&gt;10,INDEX(INDIRECT(BJ187),$E187,$F187)="",INDEX(INDIRECT(BJ187),$E187,$F187)&gt;=INDEX(INDIRECT(BJ187),1,CF$28)),0,(INDEX(INDIRECT(BJ187),$E187,$F187))-INDEX(INDIRECT(BJ187),1,CF$28))*(10-INDEX(INDIRECT("times"&amp;BH$2),$F187,CF$28))/10</f>
        <v>0</v>
      </c>
      <c r="CG187" s="64">
        <f ca="1">IF(OR(INDEX(INDIRECT("times"&amp;BH$2),$F187,CG$28)&gt;10,INDEX(INDIRECT(BJ187),$E187,$F187)="",INDEX(INDIRECT(BJ187),$E187,$F187)&gt;=INDEX(INDIRECT(BJ187),1,CG$28)),0,(INDEX(INDIRECT(BJ187),$E187,$F187))-INDEX(INDIRECT(BJ187),1,CG$28))*(10-INDEX(INDIRECT("times"&amp;BH$2),$F187,CG$28))/10</f>
        <v>0</v>
      </c>
      <c r="CH187" s="201">
        <v>19</v>
      </c>
      <c r="CJ187" s="18" t="s">
        <v>228</v>
      </c>
      <c r="CK187" s="122">
        <f>CJ131</f>
        <v>1</v>
      </c>
      <c r="CL187" s="122" t="str">
        <f>CJ132</f>
        <v>work3564</v>
      </c>
      <c r="CM187" s="210" t="str">
        <f t="shared" si="601"/>
        <v>core1_work3564</v>
      </c>
      <c r="CN187" s="122">
        <v>5</v>
      </c>
      <c r="CO187" s="33">
        <v>19</v>
      </c>
      <c r="CP187" s="62">
        <f ca="1">IF(OR(INDEX(INDIRECT("times"&amp;CK$2),$F187,CP$28)&gt;10,INDEX(INDIRECT(CM187),$E187,$F187)="",INDEX(INDIRECT(CM187),$E187,$F187)&gt;=INDEX(INDIRECT(CM187),1,CP$28)),0,(INDEX(INDIRECT(CM187),$E187,$F187))-INDEX(INDIRECT(CM187),1,CP$28))*(10-INDEX(INDIRECT("times"&amp;CK$2),$F187,CP$28))/10</f>
        <v>0</v>
      </c>
      <c r="CQ187" s="63">
        <f ca="1">IF(OR(INDEX(INDIRECT("times"&amp;CK$2),$F187,CQ$28)&gt;10,INDEX(INDIRECT(CM187),$E187,$F187)="",INDEX(INDIRECT(CM187),$E187,$F187)&gt;=INDEX(INDIRECT(CM187),1,CQ$28)),0,(INDEX(INDIRECT(CM187),$E187,$F187))-INDEX(INDIRECT(CM187),1,CQ$28))*(10-INDEX(INDIRECT("times"&amp;CK$2),$F187,CQ$28))/10</f>
        <v>0</v>
      </c>
      <c r="CR187" s="63">
        <f ca="1">IF(OR(INDEX(INDIRECT("times"&amp;CK$2),$F187,CR$28)&gt;10,INDEX(INDIRECT(CM187),$E187,$F187)="",INDEX(INDIRECT(CM187),$E187,$F187)&gt;=INDEX(INDIRECT(CM187),1,CR$28)),0,(INDEX(INDIRECT(CM187),$E187,$F187))-INDEX(INDIRECT(CM187),1,CR$28))*(10-INDEX(INDIRECT("times"&amp;CK$2),$F187,CR$28))/10</f>
        <v>0</v>
      </c>
      <c r="CS187" s="63">
        <f ca="1">IF(OR(INDEX(INDIRECT("times"&amp;CK$2),$F187,CS$28)&gt;10,INDEX(INDIRECT(CM187),$E187,$F187)="",INDEX(INDIRECT(CM187),$E187,$F187)&gt;=INDEX(INDIRECT(CM187),1,CS$28)),0,(INDEX(INDIRECT(CM187),$E187,$F187))-INDEX(INDIRECT(CM187),1,CS$28))*(10-INDEX(INDIRECT("times"&amp;CK$2),$F187,CS$28))/10</f>
        <v>0</v>
      </c>
      <c r="CT187" s="63">
        <f ca="1">IF(OR(INDEX(INDIRECT("times"&amp;CK$2),$F187,CT$28)&gt;10,INDEX(INDIRECT(CM187),$E187,$F187)="",INDEX(INDIRECT(CM187),$E187,$F187)&gt;=INDEX(INDIRECT(CM187),1,CT$28)),0,(INDEX(INDIRECT(CM187),$E187,$F187))-INDEX(INDIRECT(CM187),1,CT$28))*(10-INDEX(INDIRECT("times"&amp;CK$2),$F187,CT$28))/10</f>
        <v>0</v>
      </c>
      <c r="CU187" s="63">
        <f ca="1">IF(OR(INDEX(INDIRECT("times"&amp;CK$2),$F187,CU$28)&gt;10,INDEX(INDIRECT(CM187),$E187,$F187)="",INDEX(INDIRECT(CM187),$E187,$F187)&gt;=INDEX(INDIRECT(CM187),1,CU$28)),0,(INDEX(INDIRECT(CM187),$E187,$F187))-INDEX(INDIRECT(CM187),1,CU$28))*(10-INDEX(INDIRECT("times"&amp;CK$2),$F187,CU$28))/10</f>
        <v>0</v>
      </c>
      <c r="CV187" s="63">
        <f ca="1">IF(OR(INDEX(INDIRECT("times"&amp;CK$2),$F187,CV$28)&gt;10,INDEX(INDIRECT(CM187),$E187,$F187)="",INDEX(INDIRECT(CM187),$E187,$F187)&gt;=INDEX(INDIRECT(CM187),1,CV$28)),0,(INDEX(INDIRECT(CM187),$E187,$F187))-INDEX(INDIRECT(CM187),1,CV$28))*(10-INDEX(INDIRECT("times"&amp;CK$2),$F187,CV$28))/10</f>
        <v>0</v>
      </c>
      <c r="CW187" s="63">
        <f ca="1">IF(OR(INDEX(INDIRECT("times"&amp;CK$2),$F187,CW$28)&gt;10,INDEX(INDIRECT(CM187),$E187,$F187)="",INDEX(INDIRECT(CM187),$E187,$F187)&gt;=INDEX(INDIRECT(CM187),1,CW$28)),0,(INDEX(INDIRECT(CM187),$E187,$F187))-INDEX(INDIRECT(CM187),1,CW$28))*(10-INDEX(INDIRECT("times"&amp;CK$2),$F187,CW$28))/10</f>
        <v>0</v>
      </c>
      <c r="CX187" s="63">
        <f ca="1">IF(OR(INDEX(INDIRECT("times"&amp;CK$2),$F187,CX$28)&gt;10,INDEX(INDIRECT(CM187),$E187,$F187)="",INDEX(INDIRECT(CM187),$E187,$F187)&gt;=INDEX(INDIRECT(CM187),1,CX$28)),0,(INDEX(INDIRECT(CM187),$E187,$F187))-INDEX(INDIRECT(CM187),1,CX$28))*(10-INDEX(INDIRECT("times"&amp;CK$2),$F187,CX$28))/10</f>
        <v>0</v>
      </c>
      <c r="CY187" s="63">
        <f ca="1">IF(OR(INDEX(INDIRECT("times"&amp;CK$2),$F187,CY$28)&gt;10,INDEX(INDIRECT(CM187),$E187,$F187)="",INDEX(INDIRECT(CM187),$E187,$F187)&gt;=INDEX(INDIRECT(CM187),1,CY$28)),0,(INDEX(INDIRECT(CM187),$E187,$F187))-INDEX(INDIRECT(CM187),1,CY$28))*(10-INDEX(INDIRECT("times"&amp;CK$2),$F187,CY$28))/10</f>
        <v>0</v>
      </c>
      <c r="CZ187" s="63">
        <f ca="1">IF(OR(INDEX(INDIRECT("times"&amp;CK$2),$F187,CZ$28)&gt;10,INDEX(INDIRECT(CM187),$E187,$F187)="",INDEX(INDIRECT(CM187),$E187,$F187)&gt;=INDEX(INDIRECT(CM187),1,CZ$28)),0,(INDEX(INDIRECT(CM187),$E187,$F187))-INDEX(INDIRECT(CM187),1,CZ$28))*(10-INDEX(INDIRECT("times"&amp;CK$2),$F187,CZ$28))/10</f>
        <v>0</v>
      </c>
      <c r="DA187" s="63">
        <f ca="1">IF(OR(INDEX(INDIRECT("times"&amp;CK$2),$F187,DA$28)&gt;10,INDEX(INDIRECT(CM187),$E187,$F187)="",INDEX(INDIRECT(CM187),$E187,$F187)&gt;=INDEX(INDIRECT(CM187),1,DA$28)),0,(INDEX(INDIRECT(CM187),$E187,$F187))-INDEX(INDIRECT(CM187),1,DA$28))*(10-INDEX(INDIRECT("times"&amp;CK$2),$F187,DA$28))/10</f>
        <v>0</v>
      </c>
      <c r="DB187" s="63">
        <f ca="1">IF(OR(INDEX(INDIRECT("times"&amp;CK$2),$F187,DB$28)&gt;10,INDEX(INDIRECT(CM187),$E187,$F187)="",INDEX(INDIRECT(CM187),$E187,$F187)&gt;=INDEX(INDIRECT(CM187),1,DB$28)),0,(INDEX(INDIRECT(CM187),$E187,$F187))-INDEX(INDIRECT(CM187),1,DB$28))*(10-INDEX(INDIRECT("times"&amp;CK$2),$F187,DB$28))/10</f>
        <v>0</v>
      </c>
      <c r="DC187" s="63">
        <f ca="1">IF(OR(INDEX(INDIRECT("times"&amp;CK$2),$F187,DC$28)&gt;10,INDEX(INDIRECT(CM187),$E187,$F187)="",INDEX(INDIRECT(CM187),$E187,$F187)&gt;=INDEX(INDIRECT(CM187),1,DC$28)),0,(INDEX(INDIRECT(CM187),$E187,$F187))-INDEX(INDIRECT(CM187),1,DC$28))*(10-INDEX(INDIRECT("times"&amp;CK$2),$F187,DC$28))/10</f>
        <v>0</v>
      </c>
      <c r="DD187" s="63">
        <f ca="1">IF(OR(INDEX(INDIRECT("times"&amp;CK$2),$F187,DD$28)&gt;10,INDEX(INDIRECT(CM187),$E187,$F187)="",INDEX(INDIRECT(CM187),$E187,$F187)&gt;=INDEX(INDIRECT(CM187),1,DD$28)),0,(INDEX(INDIRECT(CM187),$E187,$F187))-INDEX(INDIRECT(CM187),1,DD$28))*(10-INDEX(INDIRECT("times"&amp;CK$2),$F187,DD$28))/10</f>
        <v>0</v>
      </c>
      <c r="DE187" s="63">
        <f ca="1">IF(OR(INDEX(INDIRECT("times"&amp;CK$2),$F187,DE$28)&gt;10,INDEX(INDIRECT(CM187),$E187,$F187)="",INDEX(INDIRECT(CM187),$E187,$F187)&gt;=INDEX(INDIRECT(CM187),1,DE$28)),0,(INDEX(INDIRECT(CM187),$E187,$F187))-INDEX(INDIRECT(CM187),1,DE$28))*(10-INDEX(INDIRECT("times"&amp;CK$2),$F187,DE$28))/10</f>
        <v>0</v>
      </c>
      <c r="DF187" s="63">
        <f ca="1">IF(OR(INDEX(INDIRECT("times"&amp;CK$2),$F187,DF$28)&gt;10,INDEX(INDIRECT(CM187),$E187,$F187)="",INDEX(INDIRECT(CM187),$E187,$F187)&gt;=INDEX(INDIRECT(CM187),1,DF$28)),0,(INDEX(INDIRECT(CM187),$E187,$F187))-INDEX(INDIRECT(CM187),1,DF$28))*(10-INDEX(INDIRECT("times"&amp;CK$2),$F187,DF$28))/10</f>
        <v>0</v>
      </c>
      <c r="DG187" s="63">
        <f ca="1">IF(OR(INDEX(INDIRECT("times"&amp;CK$2),$F187,DG$28)&gt;10,INDEX(INDIRECT(CM187),$E187,$F187)="",INDEX(INDIRECT(CM187),$E187,$F187)&gt;=INDEX(INDIRECT(CM187),1,DG$28)),0,(INDEX(INDIRECT(CM187),$E187,$F187))-INDEX(INDIRECT(CM187),1,DG$28))*(10-INDEX(INDIRECT("times"&amp;CK$2),$F187,DG$28))/10</f>
        <v>0</v>
      </c>
      <c r="DH187" s="63">
        <f ca="1">IF(OR(INDEX(INDIRECT("times"&amp;CK$2),$F187,DH$28)&gt;10,INDEX(INDIRECT(CM187),$E187,$F187)="",INDEX(INDIRECT(CM187),$E187,$F187)&gt;=INDEX(INDIRECT(CM187),1,DH$28)),0,(INDEX(INDIRECT(CM187),$E187,$F187))-INDEX(INDIRECT(CM187),1,DH$28))*(10-INDEX(INDIRECT("times"&amp;CK$2),$F187,DH$28))/10</f>
        <v>0</v>
      </c>
      <c r="DI187" s="63">
        <f ca="1">IF(OR(INDEX(INDIRECT("times"&amp;CK$2),$F187,DI$28)&gt;10,INDEX(INDIRECT(CM187),$E187,$F187)="",INDEX(INDIRECT(CM187),$E187,$F187)&gt;=INDEX(INDIRECT(CM187),1,DI$28)),0,(INDEX(INDIRECT(CM187),$E187,$F187))-INDEX(INDIRECT(CM187),1,DI$28))*(10-INDEX(INDIRECT("times"&amp;CK$2),$F187,DI$28))/10</f>
        <v>0</v>
      </c>
      <c r="DJ187" s="64">
        <f ca="1">IF(OR(INDEX(INDIRECT("times"&amp;CK$2),$F187,DJ$28)&gt;10,INDEX(INDIRECT(CM187),$E187,$F187)="",INDEX(INDIRECT(CM187),$E187,$F187)&gt;=INDEX(INDIRECT(CM187),1,DJ$28)),0,(INDEX(INDIRECT(CM187),$E187,$F187))-INDEX(INDIRECT(CM187),1,DJ$28))*(10-INDEX(INDIRECT("times"&amp;CK$2),$F187,DJ$28))/10</f>
        <v>0</v>
      </c>
      <c r="DK187" s="201">
        <v>19</v>
      </c>
      <c r="DM187" s="18" t="s">
        <v>228</v>
      </c>
      <c r="DN187" s="122">
        <f>DM131</f>
        <v>1</v>
      </c>
      <c r="DO187" s="122" t="str">
        <f>DM132</f>
        <v>shop3564</v>
      </c>
      <c r="DP187" s="210" t="str">
        <f t="shared" si="602"/>
        <v>core1_shop3564</v>
      </c>
      <c r="DQ187" s="122">
        <v>5</v>
      </c>
      <c r="DR187" s="33">
        <v>19</v>
      </c>
      <c r="DS187" s="62">
        <f ca="1">IF(OR(INDEX(INDIRECT("times"&amp;DN$2),$F187,DS$28)&gt;10,INDEX(INDIRECT(DP187),$E187,$F187)="",INDEX(INDIRECT(DP187),$E187,$F187)&gt;=INDEX(INDIRECT(DP187),1,DS$28)),0,(INDEX(INDIRECT(DP187),$E187,$F187))-INDEX(INDIRECT(DP187),1,DS$28))*(10-INDEX(INDIRECT("times"&amp;DN$2),$F187,DS$28))/10</f>
        <v>0</v>
      </c>
      <c r="DT187" s="63">
        <f ca="1">IF(OR(INDEX(INDIRECT("times"&amp;DN$2),$F187,DT$28)&gt;10,INDEX(INDIRECT(DP187),$E187,$F187)="",INDEX(INDIRECT(DP187),$E187,$F187)&gt;=INDEX(INDIRECT(DP187),1,DT$28)),0,(INDEX(INDIRECT(DP187),$E187,$F187))-INDEX(INDIRECT(DP187),1,DT$28))*(10-INDEX(INDIRECT("times"&amp;DN$2),$F187,DT$28))/10</f>
        <v>0</v>
      </c>
      <c r="DU187" s="63">
        <f ca="1">IF(OR(INDEX(INDIRECT("times"&amp;DN$2),$F187,DU$28)&gt;10,INDEX(INDIRECT(DP187),$E187,$F187)="",INDEX(INDIRECT(DP187),$E187,$F187)&gt;=INDEX(INDIRECT(DP187),1,DU$28)),0,(INDEX(INDIRECT(DP187),$E187,$F187))-INDEX(INDIRECT(DP187),1,DU$28))*(10-INDEX(INDIRECT("times"&amp;DN$2),$F187,DU$28))/10</f>
        <v>0</v>
      </c>
      <c r="DV187" s="63">
        <f ca="1">IF(OR(INDEX(INDIRECT("times"&amp;DN$2),$F187,DV$28)&gt;10,INDEX(INDIRECT(DP187),$E187,$F187)="",INDEX(INDIRECT(DP187),$E187,$F187)&gt;=INDEX(INDIRECT(DP187),1,DV$28)),0,(INDEX(INDIRECT(DP187),$E187,$F187))-INDEX(INDIRECT(DP187),1,DV$28))*(10-INDEX(INDIRECT("times"&amp;DN$2),$F187,DV$28))/10</f>
        <v>0</v>
      </c>
      <c r="DW187" s="63">
        <f ca="1">IF(OR(INDEX(INDIRECT("times"&amp;DN$2),$F187,DW$28)&gt;10,INDEX(INDIRECT(DP187),$E187,$F187)="",INDEX(INDIRECT(DP187),$E187,$F187)&gt;=INDEX(INDIRECT(DP187),1,DW$28)),0,(INDEX(INDIRECT(DP187),$E187,$F187))-INDEX(INDIRECT(DP187),1,DW$28))*(10-INDEX(INDIRECT("times"&amp;DN$2),$F187,DW$28))/10</f>
        <v>0</v>
      </c>
      <c r="DX187" s="63">
        <f ca="1">IF(OR(INDEX(INDIRECT("times"&amp;DN$2),$F187,DX$28)&gt;10,INDEX(INDIRECT(DP187),$E187,$F187)="",INDEX(INDIRECT(DP187),$E187,$F187)&gt;=INDEX(INDIRECT(DP187),1,DX$28)),0,(INDEX(INDIRECT(DP187),$E187,$F187))-INDEX(INDIRECT(DP187),1,DX$28))*(10-INDEX(INDIRECT("times"&amp;DN$2),$F187,DX$28))/10</f>
        <v>0</v>
      </c>
      <c r="DY187" s="63">
        <f ca="1">IF(OR(INDEX(INDIRECT("times"&amp;DN$2),$F187,DY$28)&gt;10,INDEX(INDIRECT(DP187),$E187,$F187)="",INDEX(INDIRECT(DP187),$E187,$F187)&gt;=INDEX(INDIRECT(DP187),1,DY$28)),0,(INDEX(INDIRECT(DP187),$E187,$F187))-INDEX(INDIRECT(DP187),1,DY$28))*(10-INDEX(INDIRECT("times"&amp;DN$2),$F187,DY$28))/10</f>
        <v>0</v>
      </c>
      <c r="DZ187" s="63">
        <f ca="1">IF(OR(INDEX(INDIRECT("times"&amp;DN$2),$F187,DZ$28)&gt;10,INDEX(INDIRECT(DP187),$E187,$F187)="",INDEX(INDIRECT(DP187),$E187,$F187)&gt;=INDEX(INDIRECT(DP187),1,DZ$28)),0,(INDEX(INDIRECT(DP187),$E187,$F187))-INDEX(INDIRECT(DP187),1,DZ$28))*(10-INDEX(INDIRECT("times"&amp;DN$2),$F187,DZ$28))/10</f>
        <v>0</v>
      </c>
      <c r="EA187" s="63">
        <f ca="1">IF(OR(INDEX(INDIRECT("times"&amp;DN$2),$F187,EA$28)&gt;10,INDEX(INDIRECT(DP187),$E187,$F187)="",INDEX(INDIRECT(DP187),$E187,$F187)&gt;=INDEX(INDIRECT(DP187),1,EA$28)),0,(INDEX(INDIRECT(DP187),$E187,$F187))-INDEX(INDIRECT(DP187),1,EA$28))*(10-INDEX(INDIRECT("times"&amp;DN$2),$F187,EA$28))/10</f>
        <v>0</v>
      </c>
      <c r="EB187" s="63">
        <f ca="1">IF(OR(INDEX(INDIRECT("times"&amp;DN$2),$F187,EB$28)&gt;10,INDEX(INDIRECT(DP187),$E187,$F187)="",INDEX(INDIRECT(DP187),$E187,$F187)&gt;=INDEX(INDIRECT(DP187),1,EB$28)),0,(INDEX(INDIRECT(DP187),$E187,$F187))-INDEX(INDIRECT(DP187),1,EB$28))*(10-INDEX(INDIRECT("times"&amp;DN$2),$F187,EB$28))/10</f>
        <v>0</v>
      </c>
      <c r="EC187" s="63">
        <f ca="1">IF(OR(INDEX(INDIRECT("times"&amp;DN$2),$F187,EC$28)&gt;10,INDEX(INDIRECT(DP187),$E187,$F187)="",INDEX(INDIRECT(DP187),$E187,$F187)&gt;=INDEX(INDIRECT(DP187),1,EC$28)),0,(INDEX(INDIRECT(DP187),$E187,$F187))-INDEX(INDIRECT(DP187),1,EC$28))*(10-INDEX(INDIRECT("times"&amp;DN$2),$F187,EC$28))/10</f>
        <v>0</v>
      </c>
      <c r="ED187" s="63">
        <f ca="1">IF(OR(INDEX(INDIRECT("times"&amp;DN$2),$F187,ED$28)&gt;10,INDEX(INDIRECT(DP187),$E187,$F187)="",INDEX(INDIRECT(DP187),$E187,$F187)&gt;=INDEX(INDIRECT(DP187),1,ED$28)),0,(INDEX(INDIRECT(DP187),$E187,$F187))-INDEX(INDIRECT(DP187),1,ED$28))*(10-INDEX(INDIRECT("times"&amp;DN$2),$F187,ED$28))/10</f>
        <v>0</v>
      </c>
      <c r="EE187" s="63">
        <f ca="1">IF(OR(INDEX(INDIRECT("times"&amp;DN$2),$F187,EE$28)&gt;10,INDEX(INDIRECT(DP187),$E187,$F187)="",INDEX(INDIRECT(DP187),$E187,$F187)&gt;=INDEX(INDIRECT(DP187),1,EE$28)),0,(INDEX(INDIRECT(DP187),$E187,$F187))-INDEX(INDIRECT(DP187),1,EE$28))*(10-INDEX(INDIRECT("times"&amp;DN$2),$F187,EE$28))/10</f>
        <v>0</v>
      </c>
      <c r="EF187" s="63">
        <f ca="1">IF(OR(INDEX(INDIRECT("times"&amp;DN$2),$F187,EF$28)&gt;10,INDEX(INDIRECT(DP187),$E187,$F187)="",INDEX(INDIRECT(DP187),$E187,$F187)&gt;=INDEX(INDIRECT(DP187),1,EF$28)),0,(INDEX(INDIRECT(DP187),$E187,$F187))-INDEX(INDIRECT(DP187),1,EF$28))*(10-INDEX(INDIRECT("times"&amp;DN$2),$F187,EF$28))/10</f>
        <v>0</v>
      </c>
      <c r="EG187" s="63">
        <f ca="1">IF(OR(INDEX(INDIRECT("times"&amp;DN$2),$F187,EG$28)&gt;10,INDEX(INDIRECT(DP187),$E187,$F187)="",INDEX(INDIRECT(DP187),$E187,$F187)&gt;=INDEX(INDIRECT(DP187),1,EG$28)),0,(INDEX(INDIRECT(DP187),$E187,$F187))-INDEX(INDIRECT(DP187),1,EG$28))*(10-INDEX(INDIRECT("times"&amp;DN$2),$F187,EG$28))/10</f>
        <v>0</v>
      </c>
      <c r="EH187" s="63">
        <f ca="1">IF(OR(INDEX(INDIRECT("times"&amp;DN$2),$F187,EH$28)&gt;10,INDEX(INDIRECT(DP187),$E187,$F187)="",INDEX(INDIRECT(DP187),$E187,$F187)&gt;=INDEX(INDIRECT(DP187),1,EH$28)),0,(INDEX(INDIRECT(DP187),$E187,$F187))-INDEX(INDIRECT(DP187),1,EH$28))*(10-INDEX(INDIRECT("times"&amp;DN$2),$F187,EH$28))/10</f>
        <v>0</v>
      </c>
      <c r="EI187" s="63">
        <f ca="1">IF(OR(INDEX(INDIRECT("times"&amp;DN$2),$F187,EI$28)&gt;10,INDEX(INDIRECT(DP187),$E187,$F187)="",INDEX(INDIRECT(DP187),$E187,$F187)&gt;=INDEX(INDIRECT(DP187),1,EI$28)),0,(INDEX(INDIRECT(DP187),$E187,$F187))-INDEX(INDIRECT(DP187),1,EI$28))*(10-INDEX(INDIRECT("times"&amp;DN$2),$F187,EI$28))/10</f>
        <v>0</v>
      </c>
      <c r="EJ187" s="63">
        <f ca="1">IF(OR(INDEX(INDIRECT("times"&amp;DN$2),$F187,EJ$28)&gt;10,INDEX(INDIRECT(DP187),$E187,$F187)="",INDEX(INDIRECT(DP187),$E187,$F187)&gt;=INDEX(INDIRECT(DP187),1,EJ$28)),0,(INDEX(INDIRECT(DP187),$E187,$F187))-INDEX(INDIRECT(DP187),1,EJ$28))*(10-INDEX(INDIRECT("times"&amp;DN$2),$F187,EJ$28))/10</f>
        <v>0</v>
      </c>
      <c r="EK187" s="63">
        <f ca="1">IF(OR(INDEX(INDIRECT("times"&amp;DN$2),$F187,EK$28)&gt;10,INDEX(INDIRECT(DP187),$E187,$F187)="",INDEX(INDIRECT(DP187),$E187,$F187)&gt;=INDEX(INDIRECT(DP187),1,EK$28)),0,(INDEX(INDIRECT(DP187),$E187,$F187))-INDEX(INDIRECT(DP187),1,EK$28))*(10-INDEX(INDIRECT("times"&amp;DN$2),$F187,EK$28))/10</f>
        <v>0</v>
      </c>
      <c r="EL187" s="63">
        <f ca="1">IF(OR(INDEX(INDIRECT("times"&amp;DN$2),$F187,EL$28)&gt;10,INDEX(INDIRECT(DP187),$E187,$F187)="",INDEX(INDIRECT(DP187),$E187,$F187)&gt;=INDEX(INDIRECT(DP187),1,EL$28)),0,(INDEX(INDIRECT(DP187),$E187,$F187))-INDEX(INDIRECT(DP187),1,EL$28))*(10-INDEX(INDIRECT("times"&amp;DN$2),$F187,EL$28))/10</f>
        <v>0</v>
      </c>
      <c r="EM187" s="64">
        <f ca="1">IF(OR(INDEX(INDIRECT("times"&amp;DN$2),$F187,EM$28)&gt;10,INDEX(INDIRECT(DP187),$E187,$F187)="",INDEX(INDIRECT(DP187),$E187,$F187)&gt;=INDEX(INDIRECT(DP187),1,EM$28)),0,(INDEX(INDIRECT(DP187),$E187,$F187))-INDEX(INDIRECT(DP187),1,EM$28))*(10-INDEX(INDIRECT("times"&amp;DN$2),$F187,EM$28))/10</f>
        <v>0</v>
      </c>
      <c r="EN187" s="201">
        <v>19</v>
      </c>
      <c r="EP187" s="18" t="s">
        <v>228</v>
      </c>
      <c r="EQ187" s="122">
        <f>EP131</f>
        <v>1</v>
      </c>
      <c r="ER187" s="122" t="str">
        <f>EP132</f>
        <v>lei3564</v>
      </c>
      <c r="ES187" s="210" t="str">
        <f t="shared" si="603"/>
        <v>core1_lei3564</v>
      </c>
      <c r="ET187" s="122">
        <v>5</v>
      </c>
      <c r="EU187" s="33">
        <v>19</v>
      </c>
      <c r="EV187" s="62">
        <f ca="1">IF(OR(INDEX(INDIRECT("times"&amp;EQ$2),$F187,EV$28)&gt;10,INDEX(INDIRECT(ES187),$E187,$F187)="",INDEX(INDIRECT(ES187),$E187,$F187)&gt;=INDEX(INDIRECT(ES187),1,EV$28)),0,(INDEX(INDIRECT(ES187),$E187,$F187))-INDEX(INDIRECT(ES187),1,EV$28))*(10-INDEX(INDIRECT("times"&amp;EQ$2),$F187,EV$28))/10</f>
        <v>0</v>
      </c>
      <c r="EW187" s="63">
        <f ca="1">IF(OR(INDEX(INDIRECT("times"&amp;EQ$2),$F187,EW$28)&gt;10,INDEX(INDIRECT(ES187),$E187,$F187)="",INDEX(INDIRECT(ES187),$E187,$F187)&gt;=INDEX(INDIRECT(ES187),1,EW$28)),0,(INDEX(INDIRECT(ES187),$E187,$F187))-INDEX(INDIRECT(ES187),1,EW$28))*(10-INDEX(INDIRECT("times"&amp;EQ$2),$F187,EW$28))/10</f>
        <v>0</v>
      </c>
      <c r="EX187" s="63">
        <f ca="1">IF(OR(INDEX(INDIRECT("times"&amp;EQ$2),$F187,EX$28)&gt;10,INDEX(INDIRECT(ES187),$E187,$F187)="",INDEX(INDIRECT(ES187),$E187,$F187)&gt;=INDEX(INDIRECT(ES187),1,EX$28)),0,(INDEX(INDIRECT(ES187),$E187,$F187))-INDEX(INDIRECT(ES187),1,EX$28))*(10-INDEX(INDIRECT("times"&amp;EQ$2),$F187,EX$28))/10</f>
        <v>0</v>
      </c>
      <c r="EY187" s="63">
        <f ca="1">IF(OR(INDEX(INDIRECT("times"&amp;EQ$2),$F187,EY$28)&gt;10,INDEX(INDIRECT(ES187),$E187,$F187)="",INDEX(INDIRECT(ES187),$E187,$F187)&gt;=INDEX(INDIRECT(ES187),1,EY$28)),0,(INDEX(INDIRECT(ES187),$E187,$F187))-INDEX(INDIRECT(ES187),1,EY$28))*(10-INDEX(INDIRECT("times"&amp;EQ$2),$F187,EY$28))/10</f>
        <v>0</v>
      </c>
      <c r="EZ187" s="63">
        <f ca="1">IF(OR(INDEX(INDIRECT("times"&amp;EQ$2),$F187,EZ$28)&gt;10,INDEX(INDIRECT(ES187),$E187,$F187)="",INDEX(INDIRECT(ES187),$E187,$F187)&gt;=INDEX(INDIRECT(ES187),1,EZ$28)),0,(INDEX(INDIRECT(ES187),$E187,$F187))-INDEX(INDIRECT(ES187),1,EZ$28))*(10-INDEX(INDIRECT("times"&amp;EQ$2),$F187,EZ$28))/10</f>
        <v>0</v>
      </c>
      <c r="FA187" s="63">
        <f ca="1">IF(OR(INDEX(INDIRECT("times"&amp;EQ$2),$F187,FA$28)&gt;10,INDEX(INDIRECT(ES187),$E187,$F187)="",INDEX(INDIRECT(ES187),$E187,$F187)&gt;=INDEX(INDIRECT(ES187),1,FA$28)),0,(INDEX(INDIRECT(ES187),$E187,$F187))-INDEX(INDIRECT(ES187),1,FA$28))*(10-INDEX(INDIRECT("times"&amp;EQ$2),$F187,FA$28))/10</f>
        <v>0</v>
      </c>
      <c r="FB187" s="63">
        <f ca="1">IF(OR(INDEX(INDIRECT("times"&amp;EQ$2),$F187,FB$28)&gt;10,INDEX(INDIRECT(ES187),$E187,$F187)="",INDEX(INDIRECT(ES187),$E187,$F187)&gt;=INDEX(INDIRECT(ES187),1,FB$28)),0,(INDEX(INDIRECT(ES187),$E187,$F187))-INDEX(INDIRECT(ES187),1,FB$28))*(10-INDEX(INDIRECT("times"&amp;EQ$2),$F187,FB$28))/10</f>
        <v>0</v>
      </c>
      <c r="FC187" s="63">
        <f ca="1">IF(OR(INDEX(INDIRECT("times"&amp;EQ$2),$F187,FC$28)&gt;10,INDEX(INDIRECT(ES187),$E187,$F187)="",INDEX(INDIRECT(ES187),$E187,$F187)&gt;=INDEX(INDIRECT(ES187),1,FC$28)),0,(INDEX(INDIRECT(ES187),$E187,$F187))-INDEX(INDIRECT(ES187),1,FC$28))*(10-INDEX(INDIRECT("times"&amp;EQ$2),$F187,FC$28))/10</f>
        <v>0</v>
      </c>
      <c r="FD187" s="63">
        <f ca="1">IF(OR(INDEX(INDIRECT("times"&amp;EQ$2),$F187,FD$28)&gt;10,INDEX(INDIRECT(ES187),$E187,$F187)="",INDEX(INDIRECT(ES187),$E187,$F187)&gt;=INDEX(INDIRECT(ES187),1,FD$28)),0,(INDEX(INDIRECT(ES187),$E187,$F187))-INDEX(INDIRECT(ES187),1,FD$28))*(10-INDEX(INDIRECT("times"&amp;EQ$2),$F187,FD$28))/10</f>
        <v>0</v>
      </c>
      <c r="FE187" s="63">
        <f ca="1">IF(OR(INDEX(INDIRECT("times"&amp;EQ$2),$F187,FE$28)&gt;10,INDEX(INDIRECT(ES187),$E187,$F187)="",INDEX(INDIRECT(ES187),$E187,$F187)&gt;=INDEX(INDIRECT(ES187),1,FE$28)),0,(INDEX(INDIRECT(ES187),$E187,$F187))-INDEX(INDIRECT(ES187),1,FE$28))*(10-INDEX(INDIRECT("times"&amp;EQ$2),$F187,FE$28))/10</f>
        <v>0</v>
      </c>
      <c r="FF187" s="63">
        <f ca="1">IF(OR(INDEX(INDIRECT("times"&amp;EQ$2),$F187,FF$28)&gt;10,INDEX(INDIRECT(ES187),$E187,$F187)="",INDEX(INDIRECT(ES187),$E187,$F187)&gt;=INDEX(INDIRECT(ES187),1,FF$28)),0,(INDEX(INDIRECT(ES187),$E187,$F187))-INDEX(INDIRECT(ES187),1,FF$28))*(10-INDEX(INDIRECT("times"&amp;EQ$2),$F187,FF$28))/10</f>
        <v>0</v>
      </c>
      <c r="FG187" s="63">
        <f ca="1">IF(OR(INDEX(INDIRECT("times"&amp;EQ$2),$F187,FG$28)&gt;10,INDEX(INDIRECT(ES187),$E187,$F187)="",INDEX(INDIRECT(ES187),$E187,$F187)&gt;=INDEX(INDIRECT(ES187),1,FG$28)),0,(INDEX(INDIRECT(ES187),$E187,$F187))-INDEX(INDIRECT(ES187),1,FG$28))*(10-INDEX(INDIRECT("times"&amp;EQ$2),$F187,FG$28))/10</f>
        <v>0</v>
      </c>
      <c r="FH187" s="63">
        <f ca="1">IF(OR(INDEX(INDIRECT("times"&amp;EQ$2),$F187,FH$28)&gt;10,INDEX(INDIRECT(ES187),$E187,$F187)="",INDEX(INDIRECT(ES187),$E187,$F187)&gt;=INDEX(INDIRECT(ES187),1,FH$28)),0,(INDEX(INDIRECT(ES187),$E187,$F187))-INDEX(INDIRECT(ES187),1,FH$28))*(10-INDEX(INDIRECT("times"&amp;EQ$2),$F187,FH$28))/10</f>
        <v>0</v>
      </c>
      <c r="FI187" s="63">
        <f ca="1">IF(OR(INDEX(INDIRECT("times"&amp;EQ$2),$F187,FI$28)&gt;10,INDEX(INDIRECT(ES187),$E187,$F187)="",INDEX(INDIRECT(ES187),$E187,$F187)&gt;=INDEX(INDIRECT(ES187),1,FI$28)),0,(INDEX(INDIRECT(ES187),$E187,$F187))-INDEX(INDIRECT(ES187),1,FI$28))*(10-INDEX(INDIRECT("times"&amp;EQ$2),$F187,FI$28))/10</f>
        <v>0</v>
      </c>
      <c r="FJ187" s="63">
        <f ca="1">IF(OR(INDEX(INDIRECT("times"&amp;EQ$2),$F187,FJ$28)&gt;10,INDEX(INDIRECT(ES187),$E187,$F187)="",INDEX(INDIRECT(ES187),$E187,$F187)&gt;=INDEX(INDIRECT(ES187),1,FJ$28)),0,(INDEX(INDIRECT(ES187),$E187,$F187))-INDEX(INDIRECT(ES187),1,FJ$28))*(10-INDEX(INDIRECT("times"&amp;EQ$2),$F187,FJ$28))/10</f>
        <v>0</v>
      </c>
      <c r="FK187" s="63">
        <f ca="1">IF(OR(INDEX(INDIRECT("times"&amp;EQ$2),$F187,FK$28)&gt;10,INDEX(INDIRECT(ES187),$E187,$F187)="",INDEX(INDIRECT(ES187),$E187,$F187)&gt;=INDEX(INDIRECT(ES187),1,FK$28)),0,(INDEX(INDIRECT(ES187),$E187,$F187))-INDEX(INDIRECT(ES187),1,FK$28))*(10-INDEX(INDIRECT("times"&amp;EQ$2),$F187,FK$28))/10</f>
        <v>0</v>
      </c>
      <c r="FL187" s="63">
        <f ca="1">IF(OR(INDEX(INDIRECT("times"&amp;EQ$2),$F187,FL$28)&gt;10,INDEX(INDIRECT(ES187),$E187,$F187)="",INDEX(INDIRECT(ES187),$E187,$F187)&gt;=INDEX(INDIRECT(ES187),1,FL$28)),0,(INDEX(INDIRECT(ES187),$E187,$F187))-INDEX(INDIRECT(ES187),1,FL$28))*(10-INDEX(INDIRECT("times"&amp;EQ$2),$F187,FL$28))/10</f>
        <v>0</v>
      </c>
      <c r="FM187" s="63">
        <f ca="1">IF(OR(INDEX(INDIRECT("times"&amp;EQ$2),$F187,FM$28)&gt;10,INDEX(INDIRECT(ES187),$E187,$F187)="",INDEX(INDIRECT(ES187),$E187,$F187)&gt;=INDEX(INDIRECT(ES187),1,FM$28)),0,(INDEX(INDIRECT(ES187),$E187,$F187))-INDEX(INDIRECT(ES187),1,FM$28))*(10-INDEX(INDIRECT("times"&amp;EQ$2),$F187,FM$28))/10</f>
        <v>0</v>
      </c>
      <c r="FN187" s="63">
        <f ca="1">IF(OR(INDEX(INDIRECT("times"&amp;EQ$2),$F187,FN$28)&gt;10,INDEX(INDIRECT(ES187),$E187,$F187)="",INDEX(INDIRECT(ES187),$E187,$F187)&gt;=INDEX(INDIRECT(ES187),1,FN$28)),0,(INDEX(INDIRECT(ES187),$E187,$F187))-INDEX(INDIRECT(ES187),1,FN$28))*(10-INDEX(INDIRECT("times"&amp;EQ$2),$F187,FN$28))/10</f>
        <v>0</v>
      </c>
      <c r="FO187" s="63">
        <f ca="1">IF(OR(INDEX(INDIRECT("times"&amp;EQ$2),$F187,FO$28)&gt;10,INDEX(INDIRECT(ES187),$E187,$F187)="",INDEX(INDIRECT(ES187),$E187,$F187)&gt;=INDEX(INDIRECT(ES187),1,FO$28)),0,(INDEX(INDIRECT(ES187),$E187,$F187))-INDEX(INDIRECT(ES187),1,FO$28))*(10-INDEX(INDIRECT("times"&amp;EQ$2),$F187,FO$28))/10</f>
        <v>0</v>
      </c>
      <c r="FP187" s="64">
        <f ca="1">IF(OR(INDEX(INDIRECT("times"&amp;EQ$2),$F187,FP$28)&gt;10,INDEX(INDIRECT(ES187),$E187,$F187)="",INDEX(INDIRECT(ES187),$E187,$F187)&gt;=INDEX(INDIRECT(ES187),1,FP$28)),0,(INDEX(INDIRECT(ES187),$E187,$F187))-INDEX(INDIRECT(ES187),1,FP$28))*(10-INDEX(INDIRECT("times"&amp;EQ$2),$F187,FP$28))/10</f>
        <v>0</v>
      </c>
      <c r="FQ187" s="201">
        <v>19</v>
      </c>
      <c r="FS187" s="18" t="s">
        <v>228</v>
      </c>
      <c r="FT187" s="122">
        <f>FS131</f>
        <v>1</v>
      </c>
      <c r="FU187" s="122" t="str">
        <f>FS132</f>
        <v>shop65</v>
      </c>
      <c r="FV187" s="210" t="str">
        <f t="shared" si="604"/>
        <v>core1_shop65</v>
      </c>
      <c r="FW187" s="122">
        <v>5</v>
      </c>
      <c r="FX187" s="33">
        <v>19</v>
      </c>
      <c r="FY187" s="62">
        <f ca="1">IF(OR(INDEX(INDIRECT("times"&amp;FT$2),$F187,FY$28)&gt;10,INDEX(INDIRECT(FV187),$E187,$F187)="",INDEX(INDIRECT(FV187),$E187,$F187)&gt;=INDEX(INDIRECT(FV187),1,FY$28)),0,(INDEX(INDIRECT(FV187),$E187,$F187))-INDEX(INDIRECT(FV187),1,FY$28))*(10-INDEX(INDIRECT("times"&amp;FT$2),$F187,FY$28))/10</f>
        <v>0</v>
      </c>
      <c r="FZ187" s="63">
        <f ca="1">IF(OR(INDEX(INDIRECT("times"&amp;FT$2),$F187,FZ$28)&gt;10,INDEX(INDIRECT(FV187),$E187,$F187)="",INDEX(INDIRECT(FV187),$E187,$F187)&gt;=INDEX(INDIRECT(FV187),1,FZ$28)),0,(INDEX(INDIRECT(FV187),$E187,$F187))-INDEX(INDIRECT(FV187),1,FZ$28))*(10-INDEX(INDIRECT("times"&amp;FT$2),$F187,FZ$28))/10</f>
        <v>0</v>
      </c>
      <c r="GA187" s="63">
        <f ca="1">IF(OR(INDEX(INDIRECT("times"&amp;FT$2),$F187,GA$28)&gt;10,INDEX(INDIRECT(FV187),$E187,$F187)="",INDEX(INDIRECT(FV187),$E187,$F187)&gt;=INDEX(INDIRECT(FV187),1,GA$28)),0,(INDEX(INDIRECT(FV187),$E187,$F187))-INDEX(INDIRECT(FV187),1,GA$28))*(10-INDEX(INDIRECT("times"&amp;FT$2),$F187,GA$28))/10</f>
        <v>0</v>
      </c>
      <c r="GB187" s="63">
        <f ca="1">IF(OR(INDEX(INDIRECT("times"&amp;FT$2),$F187,GB$28)&gt;10,INDEX(INDIRECT(FV187),$E187,$F187)="",INDEX(INDIRECT(FV187),$E187,$F187)&gt;=INDEX(INDIRECT(FV187),1,GB$28)),0,(INDEX(INDIRECT(FV187),$E187,$F187))-INDEX(INDIRECT(FV187),1,GB$28))*(10-INDEX(INDIRECT("times"&amp;FT$2),$F187,GB$28))/10</f>
        <v>0</v>
      </c>
      <c r="GC187" s="63">
        <f ca="1">IF(OR(INDEX(INDIRECT("times"&amp;FT$2),$F187,GC$28)&gt;10,INDEX(INDIRECT(FV187),$E187,$F187)="",INDEX(INDIRECT(FV187),$E187,$F187)&gt;=INDEX(INDIRECT(FV187),1,GC$28)),0,(INDEX(INDIRECT(FV187),$E187,$F187))-INDEX(INDIRECT(FV187),1,GC$28))*(10-INDEX(INDIRECT("times"&amp;FT$2),$F187,GC$28))/10</f>
        <v>0</v>
      </c>
      <c r="GD187" s="63">
        <f ca="1">IF(OR(INDEX(INDIRECT("times"&amp;FT$2),$F187,GD$28)&gt;10,INDEX(INDIRECT(FV187),$E187,$F187)="",INDEX(INDIRECT(FV187),$E187,$F187)&gt;=INDEX(INDIRECT(FV187),1,GD$28)),0,(INDEX(INDIRECT(FV187),$E187,$F187))-INDEX(INDIRECT(FV187),1,GD$28))*(10-INDEX(INDIRECT("times"&amp;FT$2),$F187,GD$28))/10</f>
        <v>0</v>
      </c>
      <c r="GE187" s="63">
        <f ca="1">IF(OR(INDEX(INDIRECT("times"&amp;FT$2),$F187,GE$28)&gt;10,INDEX(INDIRECT(FV187),$E187,$F187)="",INDEX(INDIRECT(FV187),$E187,$F187)&gt;=INDEX(INDIRECT(FV187),1,GE$28)),0,(INDEX(INDIRECT(FV187),$E187,$F187))-INDEX(INDIRECT(FV187),1,GE$28))*(10-INDEX(INDIRECT("times"&amp;FT$2),$F187,GE$28))/10</f>
        <v>0</v>
      </c>
      <c r="GF187" s="63">
        <f ca="1">IF(OR(INDEX(INDIRECT("times"&amp;FT$2),$F187,GF$28)&gt;10,INDEX(INDIRECT(FV187),$E187,$F187)="",INDEX(INDIRECT(FV187),$E187,$F187)&gt;=INDEX(INDIRECT(FV187),1,GF$28)),0,(INDEX(INDIRECT(FV187),$E187,$F187))-INDEX(INDIRECT(FV187),1,GF$28))*(10-INDEX(INDIRECT("times"&amp;FT$2),$F187,GF$28))/10</f>
        <v>0</v>
      </c>
      <c r="GG187" s="63">
        <f ca="1">IF(OR(INDEX(INDIRECT("times"&amp;FT$2),$F187,GG$28)&gt;10,INDEX(INDIRECT(FV187),$E187,$F187)="",INDEX(INDIRECT(FV187),$E187,$F187)&gt;=INDEX(INDIRECT(FV187),1,GG$28)),0,(INDEX(INDIRECT(FV187),$E187,$F187))-INDEX(INDIRECT(FV187),1,GG$28))*(10-INDEX(INDIRECT("times"&amp;FT$2),$F187,GG$28))/10</f>
        <v>0</v>
      </c>
      <c r="GH187" s="63">
        <f ca="1">IF(OR(INDEX(INDIRECT("times"&amp;FT$2),$F187,GH$28)&gt;10,INDEX(INDIRECT(FV187),$E187,$F187)="",INDEX(INDIRECT(FV187),$E187,$F187)&gt;=INDEX(INDIRECT(FV187),1,GH$28)),0,(INDEX(INDIRECT(FV187),$E187,$F187))-INDEX(INDIRECT(FV187),1,GH$28))*(10-INDEX(INDIRECT("times"&amp;FT$2),$F187,GH$28))/10</f>
        <v>0</v>
      </c>
      <c r="GI187" s="63">
        <f ca="1">IF(OR(INDEX(INDIRECT("times"&amp;FT$2),$F187,GI$28)&gt;10,INDEX(INDIRECT(FV187),$E187,$F187)="",INDEX(INDIRECT(FV187),$E187,$F187)&gt;=INDEX(INDIRECT(FV187),1,GI$28)),0,(INDEX(INDIRECT(FV187),$E187,$F187))-INDEX(INDIRECT(FV187),1,GI$28))*(10-INDEX(INDIRECT("times"&amp;FT$2),$F187,GI$28))/10</f>
        <v>0</v>
      </c>
      <c r="GJ187" s="63">
        <f ca="1">IF(OR(INDEX(INDIRECT("times"&amp;FT$2),$F187,GJ$28)&gt;10,INDEX(INDIRECT(FV187),$E187,$F187)="",INDEX(INDIRECT(FV187),$E187,$F187)&gt;=INDEX(INDIRECT(FV187),1,GJ$28)),0,(INDEX(INDIRECT(FV187),$E187,$F187))-INDEX(INDIRECT(FV187),1,GJ$28))*(10-INDEX(INDIRECT("times"&amp;FT$2),$F187,GJ$28))/10</f>
        <v>0</v>
      </c>
      <c r="GK187" s="63">
        <f ca="1">IF(OR(INDEX(INDIRECT("times"&amp;FT$2),$F187,GK$28)&gt;10,INDEX(INDIRECT(FV187),$E187,$F187)="",INDEX(INDIRECT(FV187),$E187,$F187)&gt;=INDEX(INDIRECT(FV187),1,GK$28)),0,(INDEX(INDIRECT(FV187),$E187,$F187))-INDEX(INDIRECT(FV187),1,GK$28))*(10-INDEX(INDIRECT("times"&amp;FT$2),$F187,GK$28))/10</f>
        <v>0</v>
      </c>
      <c r="GL187" s="63">
        <f ca="1">IF(OR(INDEX(INDIRECT("times"&amp;FT$2),$F187,GL$28)&gt;10,INDEX(INDIRECT(FV187),$E187,$F187)="",INDEX(INDIRECT(FV187),$E187,$F187)&gt;=INDEX(INDIRECT(FV187),1,GL$28)),0,(INDEX(INDIRECT(FV187),$E187,$F187))-INDEX(INDIRECT(FV187),1,GL$28))*(10-INDEX(INDIRECT("times"&amp;FT$2),$F187,GL$28))/10</f>
        <v>0</v>
      </c>
      <c r="GM187" s="63">
        <f ca="1">IF(OR(INDEX(INDIRECT("times"&amp;FT$2),$F187,GM$28)&gt;10,INDEX(INDIRECT(FV187),$E187,$F187)="",INDEX(INDIRECT(FV187),$E187,$F187)&gt;=INDEX(INDIRECT(FV187),1,GM$28)),0,(INDEX(INDIRECT(FV187),$E187,$F187))-INDEX(INDIRECT(FV187),1,GM$28))*(10-INDEX(INDIRECT("times"&amp;FT$2),$F187,GM$28))/10</f>
        <v>0</v>
      </c>
      <c r="GN187" s="63">
        <f ca="1">IF(OR(INDEX(INDIRECT("times"&amp;FT$2),$F187,GN$28)&gt;10,INDEX(INDIRECT(FV187),$E187,$F187)="",INDEX(INDIRECT(FV187),$E187,$F187)&gt;=INDEX(INDIRECT(FV187),1,GN$28)),0,(INDEX(INDIRECT(FV187),$E187,$F187))-INDEX(INDIRECT(FV187),1,GN$28))*(10-INDEX(INDIRECT("times"&amp;FT$2),$F187,GN$28))/10</f>
        <v>0</v>
      </c>
      <c r="GO187" s="63">
        <f ca="1">IF(OR(INDEX(INDIRECT("times"&amp;FT$2),$F187,GO$28)&gt;10,INDEX(INDIRECT(FV187),$E187,$F187)="",INDEX(INDIRECT(FV187),$E187,$F187)&gt;=INDEX(INDIRECT(FV187),1,GO$28)),0,(INDEX(INDIRECT(FV187),$E187,$F187))-INDEX(INDIRECT(FV187),1,GO$28))*(10-INDEX(INDIRECT("times"&amp;FT$2),$F187,GO$28))/10</f>
        <v>0</v>
      </c>
      <c r="GP187" s="63">
        <f ca="1">IF(OR(INDEX(INDIRECT("times"&amp;FT$2),$F187,GP$28)&gt;10,INDEX(INDIRECT(FV187),$E187,$F187)="",INDEX(INDIRECT(FV187),$E187,$F187)&gt;=INDEX(INDIRECT(FV187),1,GP$28)),0,(INDEX(INDIRECT(FV187),$E187,$F187))-INDEX(INDIRECT(FV187),1,GP$28))*(10-INDEX(INDIRECT("times"&amp;FT$2),$F187,GP$28))/10</f>
        <v>0</v>
      </c>
      <c r="GQ187" s="63">
        <f ca="1">IF(OR(INDEX(INDIRECT("times"&amp;FT$2),$F187,GQ$28)&gt;10,INDEX(INDIRECT(FV187),$E187,$F187)="",INDEX(INDIRECT(FV187),$E187,$F187)&gt;=INDEX(INDIRECT(FV187),1,GQ$28)),0,(INDEX(INDIRECT(FV187),$E187,$F187))-INDEX(INDIRECT(FV187),1,GQ$28))*(10-INDEX(INDIRECT("times"&amp;FT$2),$F187,GQ$28))/10</f>
        <v>0</v>
      </c>
      <c r="GR187" s="63">
        <f ca="1">IF(OR(INDEX(INDIRECT("times"&amp;FT$2),$F187,GR$28)&gt;10,INDEX(INDIRECT(FV187),$E187,$F187)="",INDEX(INDIRECT(FV187),$E187,$F187)&gt;=INDEX(INDIRECT(FV187),1,GR$28)),0,(INDEX(INDIRECT(FV187),$E187,$F187))-INDEX(INDIRECT(FV187),1,GR$28))*(10-INDEX(INDIRECT("times"&amp;FT$2),$F187,GR$28))/10</f>
        <v>0</v>
      </c>
      <c r="GS187" s="64">
        <f ca="1">IF(OR(INDEX(INDIRECT("times"&amp;FT$2),$F187,GS$28)&gt;10,INDEX(INDIRECT(FV187),$E187,$F187)="",INDEX(INDIRECT(FV187),$E187,$F187)&gt;=INDEX(INDIRECT(FV187),1,GS$28)),0,(INDEX(INDIRECT(FV187),$E187,$F187))-INDEX(INDIRECT(FV187),1,GS$28))*(10-INDEX(INDIRECT("times"&amp;FT$2),$F187,GS$28))/10</f>
        <v>0</v>
      </c>
      <c r="GT187" s="201">
        <v>19</v>
      </c>
      <c r="GV187" s="18" t="s">
        <v>228</v>
      </c>
      <c r="GW187" s="122">
        <f>GV131</f>
        <v>1</v>
      </c>
      <c r="GX187" s="122" t="str">
        <f>GV132</f>
        <v>lei65</v>
      </c>
      <c r="GY187" s="210" t="str">
        <f t="shared" si="605"/>
        <v>core1_lei65</v>
      </c>
      <c r="GZ187" s="122">
        <v>5</v>
      </c>
      <c r="HA187" s="33">
        <v>19</v>
      </c>
      <c r="HB187" s="62">
        <f ca="1">IF(OR(INDEX(INDIRECT("times"&amp;GW$2),$F187,HB$28)&gt;10,INDEX(INDIRECT(GY187),$E187,$F187)="",INDEX(INDIRECT(GY187),$E187,$F187)&gt;=INDEX(INDIRECT(GY187),1,HB$28)),0,(INDEX(INDIRECT(GY187),$E187,$F187))-INDEX(INDIRECT(GY187),1,HB$28))*(10-INDEX(INDIRECT("times"&amp;GW$2),$F187,HB$28))/10</f>
        <v>0</v>
      </c>
      <c r="HC187" s="63">
        <f ca="1">IF(OR(INDEX(INDIRECT("times"&amp;GW$2),$F187,HC$28)&gt;10,INDEX(INDIRECT(GY187),$E187,$F187)="",INDEX(INDIRECT(GY187),$E187,$F187)&gt;=INDEX(INDIRECT(GY187),1,HC$28)),0,(INDEX(INDIRECT(GY187),$E187,$F187))-INDEX(INDIRECT(GY187),1,HC$28))*(10-INDEX(INDIRECT("times"&amp;GW$2),$F187,HC$28))/10</f>
        <v>0</v>
      </c>
      <c r="HD187" s="63">
        <f ca="1">IF(OR(INDEX(INDIRECT("times"&amp;GW$2),$F187,HD$28)&gt;10,INDEX(INDIRECT(GY187),$E187,$F187)="",INDEX(INDIRECT(GY187),$E187,$F187)&gt;=INDEX(INDIRECT(GY187),1,HD$28)),0,(INDEX(INDIRECT(GY187),$E187,$F187))-INDEX(INDIRECT(GY187),1,HD$28))*(10-INDEX(INDIRECT("times"&amp;GW$2),$F187,HD$28))/10</f>
        <v>0</v>
      </c>
      <c r="HE187" s="63">
        <f ca="1">IF(OR(INDEX(INDIRECT("times"&amp;GW$2),$F187,HE$28)&gt;10,INDEX(INDIRECT(GY187),$E187,$F187)="",INDEX(INDIRECT(GY187),$E187,$F187)&gt;=INDEX(INDIRECT(GY187),1,HE$28)),0,(INDEX(INDIRECT(GY187),$E187,$F187))-INDEX(INDIRECT(GY187),1,HE$28))*(10-INDEX(INDIRECT("times"&amp;GW$2),$F187,HE$28))/10</f>
        <v>0</v>
      </c>
      <c r="HF187" s="63">
        <f ca="1">IF(OR(INDEX(INDIRECT("times"&amp;GW$2),$F187,HF$28)&gt;10,INDEX(INDIRECT(GY187),$E187,$F187)="",INDEX(INDIRECT(GY187),$E187,$F187)&gt;=INDEX(INDIRECT(GY187),1,HF$28)),0,(INDEX(INDIRECT(GY187),$E187,$F187))-INDEX(INDIRECT(GY187),1,HF$28))*(10-INDEX(INDIRECT("times"&amp;GW$2),$F187,HF$28))/10</f>
        <v>0</v>
      </c>
      <c r="HG187" s="63">
        <f ca="1">IF(OR(INDEX(INDIRECT("times"&amp;GW$2),$F187,HG$28)&gt;10,INDEX(INDIRECT(GY187),$E187,$F187)="",INDEX(INDIRECT(GY187),$E187,$F187)&gt;=INDEX(INDIRECT(GY187),1,HG$28)),0,(INDEX(INDIRECT(GY187),$E187,$F187))-INDEX(INDIRECT(GY187),1,HG$28))*(10-INDEX(INDIRECT("times"&amp;GW$2),$F187,HG$28))/10</f>
        <v>0</v>
      </c>
      <c r="HH187" s="63">
        <f ca="1">IF(OR(INDEX(INDIRECT("times"&amp;GW$2),$F187,HH$28)&gt;10,INDEX(INDIRECT(GY187),$E187,$F187)="",INDEX(INDIRECT(GY187),$E187,$F187)&gt;=INDEX(INDIRECT(GY187),1,HH$28)),0,(INDEX(INDIRECT(GY187),$E187,$F187))-INDEX(INDIRECT(GY187),1,HH$28))*(10-INDEX(INDIRECT("times"&amp;GW$2),$F187,HH$28))/10</f>
        <v>0</v>
      </c>
      <c r="HI187" s="63">
        <f ca="1">IF(OR(INDEX(INDIRECT("times"&amp;GW$2),$F187,HI$28)&gt;10,INDEX(INDIRECT(GY187),$E187,$F187)="",INDEX(INDIRECT(GY187),$E187,$F187)&gt;=INDEX(INDIRECT(GY187),1,HI$28)),0,(INDEX(INDIRECT(GY187),$E187,$F187))-INDEX(INDIRECT(GY187),1,HI$28))*(10-INDEX(INDIRECT("times"&amp;GW$2),$F187,HI$28))/10</f>
        <v>0</v>
      </c>
      <c r="HJ187" s="63">
        <f ca="1">IF(OR(INDEX(INDIRECT("times"&amp;GW$2),$F187,HJ$28)&gt;10,INDEX(INDIRECT(GY187),$E187,$F187)="",INDEX(INDIRECT(GY187),$E187,$F187)&gt;=INDEX(INDIRECT(GY187),1,HJ$28)),0,(INDEX(INDIRECT(GY187),$E187,$F187))-INDEX(INDIRECT(GY187),1,HJ$28))*(10-INDEX(INDIRECT("times"&amp;GW$2),$F187,HJ$28))/10</f>
        <v>0</v>
      </c>
      <c r="HK187" s="63">
        <f ca="1">IF(OR(INDEX(INDIRECT("times"&amp;GW$2),$F187,HK$28)&gt;10,INDEX(INDIRECT(GY187),$E187,$F187)="",INDEX(INDIRECT(GY187),$E187,$F187)&gt;=INDEX(INDIRECT(GY187),1,HK$28)),0,(INDEX(INDIRECT(GY187),$E187,$F187))-INDEX(INDIRECT(GY187),1,HK$28))*(10-INDEX(INDIRECT("times"&amp;GW$2),$F187,HK$28))/10</f>
        <v>0</v>
      </c>
      <c r="HL187" s="63">
        <f ca="1">IF(OR(INDEX(INDIRECT("times"&amp;GW$2),$F187,HL$28)&gt;10,INDEX(INDIRECT(GY187),$E187,$F187)="",INDEX(INDIRECT(GY187),$E187,$F187)&gt;=INDEX(INDIRECT(GY187),1,HL$28)),0,(INDEX(INDIRECT(GY187),$E187,$F187))-INDEX(INDIRECT(GY187),1,HL$28))*(10-INDEX(INDIRECT("times"&amp;GW$2),$F187,HL$28))/10</f>
        <v>0</v>
      </c>
      <c r="HM187" s="63">
        <f ca="1">IF(OR(INDEX(INDIRECT("times"&amp;GW$2),$F187,HM$28)&gt;10,INDEX(INDIRECT(GY187),$E187,$F187)="",INDEX(INDIRECT(GY187),$E187,$F187)&gt;=INDEX(INDIRECT(GY187),1,HM$28)),0,(INDEX(INDIRECT(GY187),$E187,$F187))-INDEX(INDIRECT(GY187),1,HM$28))*(10-INDEX(INDIRECT("times"&amp;GW$2),$F187,HM$28))/10</f>
        <v>0</v>
      </c>
      <c r="HN187" s="63">
        <f ca="1">IF(OR(INDEX(INDIRECT("times"&amp;GW$2),$F187,HN$28)&gt;10,INDEX(INDIRECT(GY187),$E187,$F187)="",INDEX(INDIRECT(GY187),$E187,$F187)&gt;=INDEX(INDIRECT(GY187),1,HN$28)),0,(INDEX(INDIRECT(GY187),$E187,$F187))-INDEX(INDIRECT(GY187),1,HN$28))*(10-INDEX(INDIRECT("times"&amp;GW$2),$F187,HN$28))/10</f>
        <v>0</v>
      </c>
      <c r="HO187" s="63">
        <f ca="1">IF(OR(INDEX(INDIRECT("times"&amp;GW$2),$F187,HO$28)&gt;10,INDEX(INDIRECT(GY187),$E187,$F187)="",INDEX(INDIRECT(GY187),$E187,$F187)&gt;=INDEX(INDIRECT(GY187),1,HO$28)),0,(INDEX(INDIRECT(GY187),$E187,$F187))-INDEX(INDIRECT(GY187),1,HO$28))*(10-INDEX(INDIRECT("times"&amp;GW$2),$F187,HO$28))/10</f>
        <v>0</v>
      </c>
      <c r="HP187" s="63">
        <f ca="1">IF(OR(INDEX(INDIRECT("times"&amp;GW$2),$F187,HP$28)&gt;10,INDEX(INDIRECT(GY187),$E187,$F187)="",INDEX(INDIRECT(GY187),$E187,$F187)&gt;=INDEX(INDIRECT(GY187),1,HP$28)),0,(INDEX(INDIRECT(GY187),$E187,$F187))-INDEX(INDIRECT(GY187),1,HP$28))*(10-INDEX(INDIRECT("times"&amp;GW$2),$F187,HP$28))/10</f>
        <v>0</v>
      </c>
      <c r="HQ187" s="63">
        <f ca="1">IF(OR(INDEX(INDIRECT("times"&amp;GW$2),$F187,HQ$28)&gt;10,INDEX(INDIRECT(GY187),$E187,$F187)="",INDEX(INDIRECT(GY187),$E187,$F187)&gt;=INDEX(INDIRECT(GY187),1,HQ$28)),0,(INDEX(INDIRECT(GY187),$E187,$F187))-INDEX(INDIRECT(GY187),1,HQ$28))*(10-INDEX(INDIRECT("times"&amp;GW$2),$F187,HQ$28))/10</f>
        <v>0</v>
      </c>
      <c r="HR187" s="63">
        <f ca="1">IF(OR(INDEX(INDIRECT("times"&amp;GW$2),$F187,HR$28)&gt;10,INDEX(INDIRECT(GY187),$E187,$F187)="",INDEX(INDIRECT(GY187),$E187,$F187)&gt;=INDEX(INDIRECT(GY187),1,HR$28)),0,(INDEX(INDIRECT(GY187),$E187,$F187))-INDEX(INDIRECT(GY187),1,HR$28))*(10-INDEX(INDIRECT("times"&amp;GW$2),$F187,HR$28))/10</f>
        <v>0</v>
      </c>
      <c r="HS187" s="63">
        <f ca="1">IF(OR(INDEX(INDIRECT("times"&amp;GW$2),$F187,HS$28)&gt;10,INDEX(INDIRECT(GY187),$E187,$F187)="",INDEX(INDIRECT(GY187),$E187,$F187)&gt;=INDEX(INDIRECT(GY187),1,HS$28)),0,(INDEX(INDIRECT(GY187),$E187,$F187))-INDEX(INDIRECT(GY187),1,HS$28))*(10-INDEX(INDIRECT("times"&amp;GW$2),$F187,HS$28))/10</f>
        <v>0</v>
      </c>
      <c r="HT187" s="63">
        <f ca="1">IF(OR(INDEX(INDIRECT("times"&amp;GW$2),$F187,HT$28)&gt;10,INDEX(INDIRECT(GY187),$E187,$F187)="",INDEX(INDIRECT(GY187),$E187,$F187)&gt;=INDEX(INDIRECT(GY187),1,HT$28)),0,(INDEX(INDIRECT(GY187),$E187,$F187))-INDEX(INDIRECT(GY187),1,HT$28))*(10-INDEX(INDIRECT("times"&amp;GW$2),$F187,HT$28))/10</f>
        <v>0</v>
      </c>
      <c r="HU187" s="63">
        <f ca="1">IF(OR(INDEX(INDIRECT("times"&amp;GW$2),$F187,HU$28)&gt;10,INDEX(INDIRECT(GY187),$E187,$F187)="",INDEX(INDIRECT(GY187),$E187,$F187)&gt;=INDEX(INDIRECT(GY187),1,HU$28)),0,(INDEX(INDIRECT(GY187),$E187,$F187))-INDEX(INDIRECT(GY187),1,HU$28))*(10-INDEX(INDIRECT("times"&amp;GW$2),$F187,HU$28))/10</f>
        <v>0</v>
      </c>
      <c r="HV187" s="64">
        <f ca="1">IF(OR(INDEX(INDIRECT("times"&amp;GW$2),$F187,HV$28)&gt;10,INDEX(INDIRECT(GY187),$E187,$F187)="",INDEX(INDIRECT(GY187),$E187,$F187)&gt;=INDEX(INDIRECT(GY187),1,HV$28)),0,(INDEX(INDIRECT(GY187),$E187,$F187))-INDEX(INDIRECT(GY187),1,HV$28))*(10-INDEX(INDIRECT("times"&amp;GW$2),$F187,HV$28))/10</f>
        <v>0</v>
      </c>
      <c r="HW187" s="201">
        <v>19</v>
      </c>
    </row>
    <row r="188" spans="1:231" ht="15">
      <c r="A188" s="18" t="s">
        <v>229</v>
      </c>
      <c r="B188" s="122">
        <f>A131</f>
        <v>1</v>
      </c>
      <c r="C188" s="122" t="str">
        <f>A132</f>
        <v>work1834</v>
      </c>
      <c r="D188" s="210" t="str">
        <f t="shared" si="598"/>
        <v>core1_work1834</v>
      </c>
      <c r="E188" s="122">
        <v>5</v>
      </c>
      <c r="F188" s="33">
        <v>20</v>
      </c>
      <c r="G188" s="62">
        <f ca="1">IF(OR(INDEX(INDIRECT("times"&amp;B$2),$F188,G$28)&gt;10,INDEX(INDIRECT(D188),$E188,$F188)="",INDEX(INDIRECT(D188),$E188,$F188)&gt;=INDEX(INDIRECT(D188),1,G$28)),0,(INDEX(INDIRECT(D188),$E188,$F188))-INDEX(INDIRECT(D188),1,G$28))*(10-INDEX(INDIRECT("times"&amp;B$2),$F188,G$28))/10</f>
        <v>0</v>
      </c>
      <c r="H188" s="63">
        <f ca="1">IF(OR(INDEX(INDIRECT("times"&amp;B$2),$F188,H$28)&gt;10,INDEX(INDIRECT(D188),$E188,$F188)="",INDEX(INDIRECT(D188),$E188,$F188)&gt;=INDEX(INDIRECT(D188),1,H$28)),0,(INDEX(INDIRECT(D188),$E188,$F188))-INDEX(INDIRECT(D188),1,H$28))*(10-INDEX(INDIRECT("times"&amp;B$2),$F188,H$28))/10</f>
        <v>0</v>
      </c>
      <c r="I188" s="63">
        <f ca="1">IF(OR(INDEX(INDIRECT("times"&amp;B$2),$F188,I$28)&gt;10,INDEX(INDIRECT(D188),$E188,$F188)="",INDEX(INDIRECT(D188),$E188,$F188)&gt;=INDEX(INDIRECT(D188),1,I$28)),0,(INDEX(INDIRECT(D188),$E188,$F188))-INDEX(INDIRECT(D188),1,I$28))*(10-INDEX(INDIRECT("times"&amp;B$2),$F188,I$28))/10</f>
        <v>0</v>
      </c>
      <c r="J188" s="63">
        <f ca="1">IF(OR(INDEX(INDIRECT("times"&amp;B$2),$F188,J$28)&gt;10,INDEX(INDIRECT(D188),$E188,$F188)="",INDEX(INDIRECT(D188),$E188,$F188)&gt;=INDEX(INDIRECT(D188),1,J$28)),0,(INDEX(INDIRECT(D188),$E188,$F188))-INDEX(INDIRECT(D188),1,J$28))*(10-INDEX(INDIRECT("times"&amp;B$2),$F188,J$28))/10</f>
        <v>0</v>
      </c>
      <c r="K188" s="63">
        <f ca="1">IF(OR(INDEX(INDIRECT("times"&amp;B$2),$F188,K$28)&gt;10,INDEX(INDIRECT(D188),$E188,$F188)="",INDEX(INDIRECT(D188),$E188,$F188)&gt;=INDEX(INDIRECT(D188),1,K$28)),0,(INDEX(INDIRECT(D188),$E188,$F188))-INDEX(INDIRECT(D188),1,K$28))*(10-INDEX(INDIRECT("times"&amp;B$2),$F188,K$28))/10</f>
        <v>0</v>
      </c>
      <c r="L188" s="63">
        <f ca="1">IF(OR(INDEX(INDIRECT("times"&amp;B$2),$F188,L$28)&gt;10,INDEX(INDIRECT(D188),$E188,$F188)="",INDEX(INDIRECT(D188),$E188,$F188)&gt;=INDEX(INDIRECT(D188),1,L$28)),0,(INDEX(INDIRECT(D188),$E188,$F188))-INDEX(INDIRECT(D188),1,L$28))*(10-INDEX(INDIRECT("times"&amp;B$2),$F188,L$28))/10</f>
        <v>0</v>
      </c>
      <c r="M188" s="63">
        <f ca="1">IF(OR(INDEX(INDIRECT("times"&amp;B$2),$F188,M$28)&gt;10,INDEX(INDIRECT(D188),$E188,$F188)="",INDEX(INDIRECT(D188),$E188,$F188)&gt;=INDEX(INDIRECT(D188),1,M$28)),0,(INDEX(INDIRECT(D188),$E188,$F188))-INDEX(INDIRECT(D188),1,M$28))*(10-INDEX(INDIRECT("times"&amp;B$2),$F188,M$28))/10</f>
        <v>0</v>
      </c>
      <c r="N188" s="63">
        <f ca="1">IF(OR(INDEX(INDIRECT("times"&amp;B$2),$F188,N$28)&gt;10,INDEX(INDIRECT(D188),$E188,$F188)="",INDEX(INDIRECT(D188),$E188,$F188)&gt;=INDEX(INDIRECT(D188),1,N$28)),0,(INDEX(INDIRECT(D188),$E188,$F188))-INDEX(INDIRECT(D188),1,N$28))*(10-INDEX(INDIRECT("times"&amp;B$2),$F188,N$28))/10</f>
        <v>0</v>
      </c>
      <c r="O188" s="63">
        <f ca="1">IF(OR(INDEX(INDIRECT("times"&amp;B$2),$F188,O$28)&gt;10,INDEX(INDIRECT(D188),$E188,$F188)="",INDEX(INDIRECT(D188),$E188,$F188)&gt;=INDEX(INDIRECT(D188),1,O$28)),0,(INDEX(INDIRECT(D188),$E188,$F188))-INDEX(INDIRECT(D188),1,O$28))*(10-INDEX(INDIRECT("times"&amp;B$2),$F188,O$28))/10</f>
        <v>0</v>
      </c>
      <c r="P188" s="63">
        <f ca="1">IF(OR(INDEX(INDIRECT("times"&amp;B$2),$F188,P$28)&gt;10,INDEX(INDIRECT(D188),$E188,$F188)="",INDEX(INDIRECT(D188),$E188,$F188)&gt;=INDEX(INDIRECT(D188),1,P$28)),0,(INDEX(INDIRECT(D188),$E188,$F188))-INDEX(INDIRECT(D188),1,P$28))*(10-INDEX(INDIRECT("times"&amp;B$2),$F188,P$28))/10</f>
        <v>0</v>
      </c>
      <c r="Q188" s="63">
        <f ca="1">IF(OR(INDEX(INDIRECT("times"&amp;B$2),$F188,Q$28)&gt;10,INDEX(INDIRECT(D188),$E188,$F188)="",INDEX(INDIRECT(D188),$E188,$F188)&gt;=INDEX(INDIRECT(D188),1,Q$28)),0,(INDEX(INDIRECT(D188),$E188,$F188))-INDEX(INDIRECT(D188),1,Q$28))*(10-INDEX(INDIRECT("times"&amp;B$2),$F188,Q$28))/10</f>
        <v>0</v>
      </c>
      <c r="R188" s="63">
        <f ca="1">IF(OR(INDEX(INDIRECT("times"&amp;B$2),$F188,R$28)&gt;10,INDEX(INDIRECT(D188),$E188,$F188)="",INDEX(INDIRECT(D188),$E188,$F188)&gt;=INDEX(INDIRECT(D188),1,R$28)),0,(INDEX(INDIRECT(D188),$E188,$F188))-INDEX(INDIRECT(D188),1,R$28))*(10-INDEX(INDIRECT("times"&amp;B$2),$F188,R$28))/10</f>
        <v>0</v>
      </c>
      <c r="S188" s="63">
        <f ca="1">IF(OR(INDEX(INDIRECT("times"&amp;B$2),$F188,S$28)&gt;10,INDEX(INDIRECT(D188),$E188,$F188)="",INDEX(INDIRECT(D188),$E188,$F188)&gt;=INDEX(INDIRECT(D188),1,S$28)),0,(INDEX(INDIRECT(D188),$E188,$F188))-INDEX(INDIRECT(D188),1,S$28))*(10-INDEX(INDIRECT("times"&amp;B$2),$F188,S$28))/10</f>
        <v>0</v>
      </c>
      <c r="T188" s="63">
        <f ca="1">IF(OR(INDEX(INDIRECT("times"&amp;B$2),$F188,T$28)&gt;10,INDEX(INDIRECT(D188),$E188,$F188)="",INDEX(INDIRECT(D188),$E188,$F188)&gt;=INDEX(INDIRECT(D188),1,T$28)),0,(INDEX(INDIRECT(D188),$E188,$F188))-INDEX(INDIRECT(D188),1,T$28))*(10-INDEX(INDIRECT("times"&amp;B$2),$F188,T$28))/10</f>
        <v>0</v>
      </c>
      <c r="U188" s="63">
        <f ca="1">IF(OR(INDEX(INDIRECT("times"&amp;B$2),$F188,U$28)&gt;10,INDEX(INDIRECT(D188),$E188,$F188)="",INDEX(INDIRECT(D188),$E188,$F188)&gt;=INDEX(INDIRECT(D188),1,U$28)),0,(INDEX(INDIRECT(D188),$E188,$F188))-INDEX(INDIRECT(D188),1,U$28))*(10-INDEX(INDIRECT("times"&amp;B$2),$F188,U$28))/10</f>
        <v>0</v>
      </c>
      <c r="V188" s="63">
        <f ca="1">IF(OR(INDEX(INDIRECT("times"&amp;B$2),$F188,V$28)&gt;10,INDEX(INDIRECT(D188),$E188,$F188)="",INDEX(INDIRECT(D188),$E188,$F188)&gt;=INDEX(INDIRECT(D188),1,V$28)),0,(INDEX(INDIRECT(D188),$E188,$F188))-INDEX(INDIRECT(D188),1,V$28))*(10-INDEX(INDIRECT("times"&amp;B$2),$F188,V$28))/10</f>
        <v>0</v>
      </c>
      <c r="W188" s="63">
        <f ca="1">IF(OR(INDEX(INDIRECT("times"&amp;B$2),$F188,W$28)&gt;10,INDEX(INDIRECT(D188),$E188,$F188)="",INDEX(INDIRECT(D188),$E188,$F188)&gt;=INDEX(INDIRECT(D188),1,W$28)),0,(INDEX(INDIRECT(D188),$E188,$F188))-INDEX(INDIRECT(D188),1,W$28))*(10-INDEX(INDIRECT("times"&amp;B$2),$F188,W$28))/10</f>
        <v>0</v>
      </c>
      <c r="X188" s="63">
        <f ca="1">IF(OR(INDEX(INDIRECT("times"&amp;B$2),$F188,X$28)&gt;10,INDEX(INDIRECT(D188),$E188,$F188)="",INDEX(INDIRECT(D188),$E188,$F188)&gt;=INDEX(INDIRECT(D188),1,X$28)),0,(INDEX(INDIRECT(D188),$E188,$F188))-INDEX(INDIRECT(D188),1,X$28))*(10-INDEX(INDIRECT("times"&amp;B$2),$F188,X$28))/10</f>
        <v>0</v>
      </c>
      <c r="Y188" s="63">
        <f ca="1">IF(OR(INDEX(INDIRECT("times"&amp;B$2),$F188,Y$28)&gt;10,INDEX(INDIRECT(D188),$E188,$F188)="",INDEX(INDIRECT(D188),$E188,$F188)&gt;=INDEX(INDIRECT(D188),1,Y$28)),0,(INDEX(INDIRECT(D188),$E188,$F188))-INDEX(INDIRECT(D188),1,Y$28))*(10-INDEX(INDIRECT("times"&amp;B$2),$F188,Y$28))/10</f>
        <v>0</v>
      </c>
      <c r="Z188" s="63">
        <f ca="1">IF(OR(INDEX(INDIRECT("times"&amp;B$2),$F188,Z$28)&gt;10,INDEX(INDIRECT(D188),$E188,$F188)="",INDEX(INDIRECT(D188),$E188,$F188)&gt;=INDEX(INDIRECT(D188),1,Z$28)),0,(INDEX(INDIRECT(D188),$E188,$F188))-INDEX(INDIRECT(D188),1,Z$28))*(10-INDEX(INDIRECT("times"&amp;B$2),$F188,Z$28))/10</f>
        <v>0</v>
      </c>
      <c r="AA188" s="64">
        <f ca="1">IF(OR(INDEX(INDIRECT("times"&amp;B$2),$F188,AA$28)&gt;10,INDEX(INDIRECT(D188),$E188,$F188)="",INDEX(INDIRECT(D188),$E188,$F188)&gt;=INDEX(INDIRECT(D188),1,AA$28)),0,(INDEX(INDIRECT(D188),$E188,$F188))-INDEX(INDIRECT(D188),1,AA$28))*(10-INDEX(INDIRECT("times"&amp;B$2),$F188,AA$28))/10</f>
        <v>0</v>
      </c>
      <c r="AB188" s="201">
        <v>20</v>
      </c>
      <c r="AD188" s="18" t="s">
        <v>229</v>
      </c>
      <c r="AE188" s="122">
        <f>AD131</f>
        <v>1</v>
      </c>
      <c r="AF188" s="122" t="str">
        <f>AD132</f>
        <v>shop1834</v>
      </c>
      <c r="AG188" s="210" t="str">
        <f t="shared" si="599"/>
        <v>core1_shop1834</v>
      </c>
      <c r="AH188" s="122">
        <v>5</v>
      </c>
      <c r="AI188" s="33">
        <v>20</v>
      </c>
      <c r="AJ188" s="62">
        <f ca="1">IF(OR(INDEX(INDIRECT("times"&amp;AE$2),$F188,AJ$28)&gt;10,INDEX(INDIRECT(AG188),$E188,$F188)="",INDEX(INDIRECT(AG188),$E188,$F188)&gt;=INDEX(INDIRECT(AG188),1,AJ$28)),0,(INDEX(INDIRECT(AG188),$E188,$F188))-INDEX(INDIRECT(AG188),1,AJ$28))*(10-INDEX(INDIRECT("times"&amp;AE$2),$F188,AJ$28))/10</f>
        <v>0</v>
      </c>
      <c r="AK188" s="63">
        <f ca="1">IF(OR(INDEX(INDIRECT("times"&amp;AE$2),$F188,AK$28)&gt;10,INDEX(INDIRECT(AG188),$E188,$F188)="",INDEX(INDIRECT(AG188),$E188,$F188)&gt;=INDEX(INDIRECT(AG188),1,AK$28)),0,(INDEX(INDIRECT(AG188),$E188,$F188))-INDEX(INDIRECT(AG188),1,AK$28))*(10-INDEX(INDIRECT("times"&amp;AE$2),$F188,AK$28))/10</f>
        <v>0</v>
      </c>
      <c r="AL188" s="63">
        <f ca="1">IF(OR(INDEX(INDIRECT("times"&amp;AE$2),$F188,AL$28)&gt;10,INDEX(INDIRECT(AG188),$E188,$F188)="",INDEX(INDIRECT(AG188),$E188,$F188)&gt;=INDEX(INDIRECT(AG188),1,AL$28)),0,(INDEX(INDIRECT(AG188),$E188,$F188))-INDEX(INDIRECT(AG188),1,AL$28))*(10-INDEX(INDIRECT("times"&amp;AE$2),$F188,AL$28))/10</f>
        <v>0</v>
      </c>
      <c r="AM188" s="63">
        <f ca="1">IF(OR(INDEX(INDIRECT("times"&amp;AE$2),$F188,AM$28)&gt;10,INDEX(INDIRECT(AG188),$E188,$F188)="",INDEX(INDIRECT(AG188),$E188,$F188)&gt;=INDEX(INDIRECT(AG188),1,AM$28)),0,(INDEX(INDIRECT(AG188),$E188,$F188))-INDEX(INDIRECT(AG188),1,AM$28))*(10-INDEX(INDIRECT("times"&amp;AE$2),$F188,AM$28))/10</f>
        <v>0</v>
      </c>
      <c r="AN188" s="63">
        <f ca="1">IF(OR(INDEX(INDIRECT("times"&amp;AE$2),$F188,AN$28)&gt;10,INDEX(INDIRECT(AG188),$E188,$F188)="",INDEX(INDIRECT(AG188),$E188,$F188)&gt;=INDEX(INDIRECT(AG188),1,AN$28)),0,(INDEX(INDIRECT(AG188),$E188,$F188))-INDEX(INDIRECT(AG188),1,AN$28))*(10-INDEX(INDIRECT("times"&amp;AE$2),$F188,AN$28))/10</f>
        <v>0</v>
      </c>
      <c r="AO188" s="63">
        <f ca="1">IF(OR(INDEX(INDIRECT("times"&amp;AE$2),$F188,AO$28)&gt;10,INDEX(INDIRECT(AG188),$E188,$F188)="",INDEX(INDIRECT(AG188),$E188,$F188)&gt;=INDEX(INDIRECT(AG188),1,AO$28)),0,(INDEX(INDIRECT(AG188),$E188,$F188))-INDEX(INDIRECT(AG188),1,AO$28))*(10-INDEX(INDIRECT("times"&amp;AE$2),$F188,AO$28))/10</f>
        <v>0</v>
      </c>
      <c r="AP188" s="63">
        <f ca="1">IF(OR(INDEX(INDIRECT("times"&amp;AE$2),$F188,AP$28)&gt;10,INDEX(INDIRECT(AG188),$E188,$F188)="",INDEX(INDIRECT(AG188),$E188,$F188)&gt;=INDEX(INDIRECT(AG188),1,AP$28)),0,(INDEX(INDIRECT(AG188),$E188,$F188))-INDEX(INDIRECT(AG188),1,AP$28))*(10-INDEX(INDIRECT("times"&amp;AE$2),$F188,AP$28))/10</f>
        <v>0</v>
      </c>
      <c r="AQ188" s="63">
        <f ca="1">IF(OR(INDEX(INDIRECT("times"&amp;AE$2),$F188,AQ$28)&gt;10,INDEX(INDIRECT(AG188),$E188,$F188)="",INDEX(INDIRECT(AG188),$E188,$F188)&gt;=INDEX(INDIRECT(AG188),1,AQ$28)),0,(INDEX(INDIRECT(AG188),$E188,$F188))-INDEX(INDIRECT(AG188),1,AQ$28))*(10-INDEX(INDIRECT("times"&amp;AE$2),$F188,AQ$28))/10</f>
        <v>0</v>
      </c>
      <c r="AR188" s="63">
        <f ca="1">IF(OR(INDEX(INDIRECT("times"&amp;AE$2),$F188,AR$28)&gt;10,INDEX(INDIRECT(AG188),$E188,$F188)="",INDEX(INDIRECT(AG188),$E188,$F188)&gt;=INDEX(INDIRECT(AG188),1,AR$28)),0,(INDEX(INDIRECT(AG188),$E188,$F188))-INDEX(INDIRECT(AG188),1,AR$28))*(10-INDEX(INDIRECT("times"&amp;AE$2),$F188,AR$28))/10</f>
        <v>0</v>
      </c>
      <c r="AS188" s="63">
        <f ca="1">IF(OR(INDEX(INDIRECT("times"&amp;AE$2),$F188,AS$28)&gt;10,INDEX(INDIRECT(AG188),$E188,$F188)="",INDEX(INDIRECT(AG188),$E188,$F188)&gt;=INDEX(INDIRECT(AG188),1,AS$28)),0,(INDEX(INDIRECT(AG188),$E188,$F188))-INDEX(INDIRECT(AG188),1,AS$28))*(10-INDEX(INDIRECT("times"&amp;AE$2),$F188,AS$28))/10</f>
        <v>0</v>
      </c>
      <c r="AT188" s="63">
        <f ca="1">IF(OR(INDEX(INDIRECT("times"&amp;AE$2),$F188,AT$28)&gt;10,INDEX(INDIRECT(AG188),$E188,$F188)="",INDEX(INDIRECT(AG188),$E188,$F188)&gt;=INDEX(INDIRECT(AG188),1,AT$28)),0,(INDEX(INDIRECT(AG188),$E188,$F188))-INDEX(INDIRECT(AG188),1,AT$28))*(10-INDEX(INDIRECT("times"&amp;AE$2),$F188,AT$28))/10</f>
        <v>0</v>
      </c>
      <c r="AU188" s="63">
        <f ca="1">IF(OR(INDEX(INDIRECT("times"&amp;AE$2),$F188,AU$28)&gt;10,INDEX(INDIRECT(AG188),$E188,$F188)="",INDEX(INDIRECT(AG188),$E188,$F188)&gt;=INDEX(INDIRECT(AG188),1,AU$28)),0,(INDEX(INDIRECT(AG188),$E188,$F188))-INDEX(INDIRECT(AG188),1,AU$28))*(10-INDEX(INDIRECT("times"&amp;AE$2),$F188,AU$28))/10</f>
        <v>0</v>
      </c>
      <c r="AV188" s="63">
        <f ca="1">IF(OR(INDEX(INDIRECT("times"&amp;AE$2),$F188,AV$28)&gt;10,INDEX(INDIRECT(AG188),$E188,$F188)="",INDEX(INDIRECT(AG188),$E188,$F188)&gt;=INDEX(INDIRECT(AG188),1,AV$28)),0,(INDEX(INDIRECT(AG188),$E188,$F188))-INDEX(INDIRECT(AG188),1,AV$28))*(10-INDEX(INDIRECT("times"&amp;AE$2),$F188,AV$28))/10</f>
        <v>0</v>
      </c>
      <c r="AW188" s="63">
        <f ca="1">IF(OR(INDEX(INDIRECT("times"&amp;AE$2),$F188,AW$28)&gt;10,INDEX(INDIRECT(AG188),$E188,$F188)="",INDEX(INDIRECT(AG188),$E188,$F188)&gt;=INDEX(INDIRECT(AG188),1,AW$28)),0,(INDEX(INDIRECT(AG188),$E188,$F188))-INDEX(INDIRECT(AG188),1,AW$28))*(10-INDEX(INDIRECT("times"&amp;AE$2),$F188,AW$28))/10</f>
        <v>0</v>
      </c>
      <c r="AX188" s="63">
        <f ca="1">IF(OR(INDEX(INDIRECT("times"&amp;AE$2),$F188,AX$28)&gt;10,INDEX(INDIRECT(AG188),$E188,$F188)="",INDEX(INDIRECT(AG188),$E188,$F188)&gt;=INDEX(INDIRECT(AG188),1,AX$28)),0,(INDEX(INDIRECT(AG188),$E188,$F188))-INDEX(INDIRECT(AG188),1,AX$28))*(10-INDEX(INDIRECT("times"&amp;AE$2),$F188,AX$28))/10</f>
        <v>0</v>
      </c>
      <c r="AY188" s="63">
        <f ca="1">IF(OR(INDEX(INDIRECT("times"&amp;AE$2),$F188,AY$28)&gt;10,INDEX(INDIRECT(AG188),$E188,$F188)="",INDEX(INDIRECT(AG188),$E188,$F188)&gt;=INDEX(INDIRECT(AG188),1,AY$28)),0,(INDEX(INDIRECT(AG188),$E188,$F188))-INDEX(INDIRECT(AG188),1,AY$28))*(10-INDEX(INDIRECT("times"&amp;AE$2),$F188,AY$28))/10</f>
        <v>0</v>
      </c>
      <c r="AZ188" s="63">
        <f ca="1">IF(OR(INDEX(INDIRECT("times"&amp;AE$2),$F188,AZ$28)&gt;10,INDEX(INDIRECT(AG188),$E188,$F188)="",INDEX(INDIRECT(AG188),$E188,$F188)&gt;=INDEX(INDIRECT(AG188),1,AZ$28)),0,(INDEX(INDIRECT(AG188),$E188,$F188))-INDEX(INDIRECT(AG188),1,AZ$28))*(10-INDEX(INDIRECT("times"&amp;AE$2),$F188,AZ$28))/10</f>
        <v>0</v>
      </c>
      <c r="BA188" s="63">
        <f ca="1">IF(OR(INDEX(INDIRECT("times"&amp;AE$2),$F188,BA$28)&gt;10,INDEX(INDIRECT(AG188),$E188,$F188)="",INDEX(INDIRECT(AG188),$E188,$F188)&gt;=INDEX(INDIRECT(AG188),1,BA$28)),0,(INDEX(INDIRECT(AG188),$E188,$F188))-INDEX(INDIRECT(AG188),1,BA$28))*(10-INDEX(INDIRECT("times"&amp;AE$2),$F188,BA$28))/10</f>
        <v>0</v>
      </c>
      <c r="BB188" s="63">
        <f ca="1">IF(OR(INDEX(INDIRECT("times"&amp;AE$2),$F188,BB$28)&gt;10,INDEX(INDIRECT(AG188),$E188,$F188)="",INDEX(INDIRECT(AG188),$E188,$F188)&gt;=INDEX(INDIRECT(AG188),1,BB$28)),0,(INDEX(INDIRECT(AG188),$E188,$F188))-INDEX(INDIRECT(AG188),1,BB$28))*(10-INDEX(INDIRECT("times"&amp;AE$2),$F188,BB$28))/10</f>
        <v>0</v>
      </c>
      <c r="BC188" s="63">
        <f ca="1">IF(OR(INDEX(INDIRECT("times"&amp;AE$2),$F188,BC$28)&gt;10,INDEX(INDIRECT(AG188),$E188,$F188)="",INDEX(INDIRECT(AG188),$E188,$F188)&gt;=INDEX(INDIRECT(AG188),1,BC$28)),0,(INDEX(INDIRECT(AG188),$E188,$F188))-INDEX(INDIRECT(AG188),1,BC$28))*(10-INDEX(INDIRECT("times"&amp;AE$2),$F188,BC$28))/10</f>
        <v>0</v>
      </c>
      <c r="BD188" s="64">
        <f ca="1">IF(OR(INDEX(INDIRECT("times"&amp;AE$2),$F188,BD$28)&gt;10,INDEX(INDIRECT(AG188),$E188,$F188)="",INDEX(INDIRECT(AG188),$E188,$F188)&gt;=INDEX(INDIRECT(AG188),1,BD$28)),0,(INDEX(INDIRECT(AG188),$E188,$F188))-INDEX(INDIRECT(AG188),1,BD$28))*(10-INDEX(INDIRECT("times"&amp;AE$2),$F188,BD$28))/10</f>
        <v>0</v>
      </c>
      <c r="BE188" s="201">
        <v>20</v>
      </c>
      <c r="BG188" s="18" t="s">
        <v>229</v>
      </c>
      <c r="BH188" s="122">
        <f>BG131</f>
        <v>1</v>
      </c>
      <c r="BI188" s="122" t="str">
        <f>BG132</f>
        <v>lei1834</v>
      </c>
      <c r="BJ188" s="210" t="str">
        <f t="shared" si="600"/>
        <v>core1_lei1834</v>
      </c>
      <c r="BK188" s="122">
        <v>5</v>
      </c>
      <c r="BL188" s="33">
        <v>20</v>
      </c>
      <c r="BM188" s="62">
        <f ca="1">IF(OR(INDEX(INDIRECT("times"&amp;BH$2),$F188,BM$28)&gt;10,INDEX(INDIRECT(BJ188),$E188,$F188)="",INDEX(INDIRECT(BJ188),$E188,$F188)&gt;=INDEX(INDIRECT(BJ188),1,BM$28)),0,(INDEX(INDIRECT(BJ188),$E188,$F188))-INDEX(INDIRECT(BJ188),1,BM$28))*(10-INDEX(INDIRECT("times"&amp;BH$2),$F188,BM$28))/10</f>
        <v>0</v>
      </c>
      <c r="BN188" s="63">
        <f ca="1">IF(OR(INDEX(INDIRECT("times"&amp;BH$2),$F188,BN$28)&gt;10,INDEX(INDIRECT(BJ188),$E188,$F188)="",INDEX(INDIRECT(BJ188),$E188,$F188)&gt;=INDEX(INDIRECT(BJ188),1,BN$28)),0,(INDEX(INDIRECT(BJ188),$E188,$F188))-INDEX(INDIRECT(BJ188),1,BN$28))*(10-INDEX(INDIRECT("times"&amp;BH$2),$F188,BN$28))/10</f>
        <v>0</v>
      </c>
      <c r="BO188" s="63">
        <f ca="1">IF(OR(INDEX(INDIRECT("times"&amp;BH$2),$F188,BO$28)&gt;10,INDEX(INDIRECT(BJ188),$E188,$F188)="",INDEX(INDIRECT(BJ188),$E188,$F188)&gt;=INDEX(INDIRECT(BJ188),1,BO$28)),0,(INDEX(INDIRECT(BJ188),$E188,$F188))-INDEX(INDIRECT(BJ188),1,BO$28))*(10-INDEX(INDIRECT("times"&amp;BH$2),$F188,BO$28))/10</f>
        <v>0</v>
      </c>
      <c r="BP188" s="63">
        <f ca="1">IF(OR(INDEX(INDIRECT("times"&amp;BH$2),$F188,BP$28)&gt;10,INDEX(INDIRECT(BJ188),$E188,$F188)="",INDEX(INDIRECT(BJ188),$E188,$F188)&gt;=INDEX(INDIRECT(BJ188),1,BP$28)),0,(INDEX(INDIRECT(BJ188),$E188,$F188))-INDEX(INDIRECT(BJ188),1,BP$28))*(10-INDEX(INDIRECT("times"&amp;BH$2),$F188,BP$28))/10</f>
        <v>0</v>
      </c>
      <c r="BQ188" s="63">
        <f ca="1">IF(OR(INDEX(INDIRECT("times"&amp;BH$2),$F188,BQ$28)&gt;10,INDEX(INDIRECT(BJ188),$E188,$F188)="",INDEX(INDIRECT(BJ188),$E188,$F188)&gt;=INDEX(INDIRECT(BJ188),1,BQ$28)),0,(INDEX(INDIRECT(BJ188),$E188,$F188))-INDEX(INDIRECT(BJ188),1,BQ$28))*(10-INDEX(INDIRECT("times"&amp;BH$2),$F188,BQ$28))/10</f>
        <v>0</v>
      </c>
      <c r="BR188" s="63">
        <f ca="1">IF(OR(INDEX(INDIRECT("times"&amp;BH$2),$F188,BR$28)&gt;10,INDEX(INDIRECT(BJ188),$E188,$F188)="",INDEX(INDIRECT(BJ188),$E188,$F188)&gt;=INDEX(INDIRECT(BJ188),1,BR$28)),0,(INDEX(INDIRECT(BJ188),$E188,$F188))-INDEX(INDIRECT(BJ188),1,BR$28))*(10-INDEX(INDIRECT("times"&amp;BH$2),$F188,BR$28))/10</f>
        <v>0</v>
      </c>
      <c r="BS188" s="63">
        <f ca="1">IF(OR(INDEX(INDIRECT("times"&amp;BH$2),$F188,BS$28)&gt;10,INDEX(INDIRECT(BJ188),$E188,$F188)="",INDEX(INDIRECT(BJ188),$E188,$F188)&gt;=INDEX(INDIRECT(BJ188),1,BS$28)),0,(INDEX(INDIRECT(BJ188),$E188,$F188))-INDEX(INDIRECT(BJ188),1,BS$28))*(10-INDEX(INDIRECT("times"&amp;BH$2),$F188,BS$28))/10</f>
        <v>0</v>
      </c>
      <c r="BT188" s="63">
        <f ca="1">IF(OR(INDEX(INDIRECT("times"&amp;BH$2),$F188,BT$28)&gt;10,INDEX(INDIRECT(BJ188),$E188,$F188)="",INDEX(INDIRECT(BJ188),$E188,$F188)&gt;=INDEX(INDIRECT(BJ188),1,BT$28)),0,(INDEX(INDIRECT(BJ188),$E188,$F188))-INDEX(INDIRECT(BJ188),1,BT$28))*(10-INDEX(INDIRECT("times"&amp;BH$2),$F188,BT$28))/10</f>
        <v>0</v>
      </c>
      <c r="BU188" s="63">
        <f ca="1">IF(OR(INDEX(INDIRECT("times"&amp;BH$2),$F188,BU$28)&gt;10,INDEX(INDIRECT(BJ188),$E188,$F188)="",INDEX(INDIRECT(BJ188),$E188,$F188)&gt;=INDEX(INDIRECT(BJ188),1,BU$28)),0,(INDEX(INDIRECT(BJ188),$E188,$F188))-INDEX(INDIRECT(BJ188),1,BU$28))*(10-INDEX(INDIRECT("times"&amp;BH$2),$F188,BU$28))/10</f>
        <v>0</v>
      </c>
      <c r="BV188" s="63">
        <f ca="1">IF(OR(INDEX(INDIRECT("times"&amp;BH$2),$F188,BV$28)&gt;10,INDEX(INDIRECT(BJ188),$E188,$F188)="",INDEX(INDIRECT(BJ188),$E188,$F188)&gt;=INDEX(INDIRECT(BJ188),1,BV$28)),0,(INDEX(INDIRECT(BJ188),$E188,$F188))-INDEX(INDIRECT(BJ188),1,BV$28))*(10-INDEX(INDIRECT("times"&amp;BH$2),$F188,BV$28))/10</f>
        <v>0</v>
      </c>
      <c r="BW188" s="63">
        <f ca="1">IF(OR(INDEX(INDIRECT("times"&amp;BH$2),$F188,BW$28)&gt;10,INDEX(INDIRECT(BJ188),$E188,$F188)="",INDEX(INDIRECT(BJ188),$E188,$F188)&gt;=INDEX(INDIRECT(BJ188),1,BW$28)),0,(INDEX(INDIRECT(BJ188),$E188,$F188))-INDEX(INDIRECT(BJ188),1,BW$28))*(10-INDEX(INDIRECT("times"&amp;BH$2),$F188,BW$28))/10</f>
        <v>0</v>
      </c>
      <c r="BX188" s="63">
        <f ca="1">IF(OR(INDEX(INDIRECT("times"&amp;BH$2),$F188,BX$28)&gt;10,INDEX(INDIRECT(BJ188),$E188,$F188)="",INDEX(INDIRECT(BJ188),$E188,$F188)&gt;=INDEX(INDIRECT(BJ188),1,BX$28)),0,(INDEX(INDIRECT(BJ188),$E188,$F188))-INDEX(INDIRECT(BJ188),1,BX$28))*(10-INDEX(INDIRECT("times"&amp;BH$2),$F188,BX$28))/10</f>
        <v>0</v>
      </c>
      <c r="BY188" s="63">
        <f ca="1">IF(OR(INDEX(INDIRECT("times"&amp;BH$2),$F188,BY$28)&gt;10,INDEX(INDIRECT(BJ188),$E188,$F188)="",INDEX(INDIRECT(BJ188),$E188,$F188)&gt;=INDEX(INDIRECT(BJ188),1,BY$28)),0,(INDEX(INDIRECT(BJ188),$E188,$F188))-INDEX(INDIRECT(BJ188),1,BY$28))*(10-INDEX(INDIRECT("times"&amp;BH$2),$F188,BY$28))/10</f>
        <v>0</v>
      </c>
      <c r="BZ188" s="63">
        <f ca="1">IF(OR(INDEX(INDIRECT("times"&amp;BH$2),$F188,BZ$28)&gt;10,INDEX(INDIRECT(BJ188),$E188,$F188)="",INDEX(INDIRECT(BJ188),$E188,$F188)&gt;=INDEX(INDIRECT(BJ188),1,BZ$28)),0,(INDEX(INDIRECT(BJ188),$E188,$F188))-INDEX(INDIRECT(BJ188),1,BZ$28))*(10-INDEX(INDIRECT("times"&amp;BH$2),$F188,BZ$28))/10</f>
        <v>0</v>
      </c>
      <c r="CA188" s="63">
        <f ca="1">IF(OR(INDEX(INDIRECT("times"&amp;BH$2),$F188,CA$28)&gt;10,INDEX(INDIRECT(BJ188),$E188,$F188)="",INDEX(INDIRECT(BJ188),$E188,$F188)&gt;=INDEX(INDIRECT(BJ188),1,CA$28)),0,(INDEX(INDIRECT(BJ188),$E188,$F188))-INDEX(INDIRECT(BJ188),1,CA$28))*(10-INDEX(INDIRECT("times"&amp;BH$2),$F188,CA$28))/10</f>
        <v>0</v>
      </c>
      <c r="CB188" s="63">
        <f ca="1">IF(OR(INDEX(INDIRECT("times"&amp;BH$2),$F188,CB$28)&gt;10,INDEX(INDIRECT(BJ188),$E188,$F188)="",INDEX(INDIRECT(BJ188),$E188,$F188)&gt;=INDEX(INDIRECT(BJ188),1,CB$28)),0,(INDEX(INDIRECT(BJ188),$E188,$F188))-INDEX(INDIRECT(BJ188),1,CB$28))*(10-INDEX(INDIRECT("times"&amp;BH$2),$F188,CB$28))/10</f>
        <v>0</v>
      </c>
      <c r="CC188" s="63">
        <f ca="1">IF(OR(INDEX(INDIRECT("times"&amp;BH$2),$F188,CC$28)&gt;10,INDEX(INDIRECT(BJ188),$E188,$F188)="",INDEX(INDIRECT(BJ188),$E188,$F188)&gt;=INDEX(INDIRECT(BJ188),1,CC$28)),0,(INDEX(INDIRECT(BJ188),$E188,$F188))-INDEX(INDIRECT(BJ188),1,CC$28))*(10-INDEX(INDIRECT("times"&amp;BH$2),$F188,CC$28))/10</f>
        <v>0</v>
      </c>
      <c r="CD188" s="63">
        <f ca="1">IF(OR(INDEX(INDIRECT("times"&amp;BH$2),$F188,CD$28)&gt;10,INDEX(INDIRECT(BJ188),$E188,$F188)="",INDEX(INDIRECT(BJ188),$E188,$F188)&gt;=INDEX(INDIRECT(BJ188),1,CD$28)),0,(INDEX(INDIRECT(BJ188),$E188,$F188))-INDEX(INDIRECT(BJ188),1,CD$28))*(10-INDEX(INDIRECT("times"&amp;BH$2),$F188,CD$28))/10</f>
        <v>0</v>
      </c>
      <c r="CE188" s="63">
        <f ca="1">IF(OR(INDEX(INDIRECT("times"&amp;BH$2),$F188,CE$28)&gt;10,INDEX(INDIRECT(BJ188),$E188,$F188)="",INDEX(INDIRECT(BJ188),$E188,$F188)&gt;=INDEX(INDIRECT(BJ188),1,CE$28)),0,(INDEX(INDIRECT(BJ188),$E188,$F188))-INDEX(INDIRECT(BJ188),1,CE$28))*(10-INDEX(INDIRECT("times"&amp;BH$2),$F188,CE$28))/10</f>
        <v>0</v>
      </c>
      <c r="CF188" s="63">
        <f ca="1">IF(OR(INDEX(INDIRECT("times"&amp;BH$2),$F188,CF$28)&gt;10,INDEX(INDIRECT(BJ188),$E188,$F188)="",INDEX(INDIRECT(BJ188),$E188,$F188)&gt;=INDEX(INDIRECT(BJ188),1,CF$28)),0,(INDEX(INDIRECT(BJ188),$E188,$F188))-INDEX(INDIRECT(BJ188),1,CF$28))*(10-INDEX(INDIRECT("times"&amp;BH$2),$F188,CF$28))/10</f>
        <v>0</v>
      </c>
      <c r="CG188" s="64">
        <f ca="1">IF(OR(INDEX(INDIRECT("times"&amp;BH$2),$F188,CG$28)&gt;10,INDEX(INDIRECT(BJ188),$E188,$F188)="",INDEX(INDIRECT(BJ188),$E188,$F188)&gt;=INDEX(INDIRECT(BJ188),1,CG$28)),0,(INDEX(INDIRECT(BJ188),$E188,$F188))-INDEX(INDIRECT(BJ188),1,CG$28))*(10-INDEX(INDIRECT("times"&amp;BH$2),$F188,CG$28))/10</f>
        <v>0</v>
      </c>
      <c r="CH188" s="201">
        <v>20</v>
      </c>
      <c r="CJ188" s="18" t="s">
        <v>229</v>
      </c>
      <c r="CK188" s="122">
        <f>CJ131</f>
        <v>1</v>
      </c>
      <c r="CL188" s="122" t="str">
        <f>CJ132</f>
        <v>work3564</v>
      </c>
      <c r="CM188" s="210" t="str">
        <f t="shared" si="601"/>
        <v>core1_work3564</v>
      </c>
      <c r="CN188" s="122">
        <v>5</v>
      </c>
      <c r="CO188" s="33">
        <v>20</v>
      </c>
      <c r="CP188" s="62">
        <f ca="1">IF(OR(INDEX(INDIRECT("times"&amp;CK$2),$F188,CP$28)&gt;10,INDEX(INDIRECT(CM188),$E188,$F188)="",INDEX(INDIRECT(CM188),$E188,$F188)&gt;=INDEX(INDIRECT(CM188),1,CP$28)),0,(INDEX(INDIRECT(CM188),$E188,$F188))-INDEX(INDIRECT(CM188),1,CP$28))*(10-INDEX(INDIRECT("times"&amp;CK$2),$F188,CP$28))/10</f>
        <v>0</v>
      </c>
      <c r="CQ188" s="63">
        <f ca="1">IF(OR(INDEX(INDIRECT("times"&amp;CK$2),$F188,CQ$28)&gt;10,INDEX(INDIRECT(CM188),$E188,$F188)="",INDEX(INDIRECT(CM188),$E188,$F188)&gt;=INDEX(INDIRECT(CM188),1,CQ$28)),0,(INDEX(INDIRECT(CM188),$E188,$F188))-INDEX(INDIRECT(CM188),1,CQ$28))*(10-INDEX(INDIRECT("times"&amp;CK$2),$F188,CQ$28))/10</f>
        <v>0</v>
      </c>
      <c r="CR188" s="63">
        <f ca="1">IF(OR(INDEX(INDIRECT("times"&amp;CK$2),$F188,CR$28)&gt;10,INDEX(INDIRECT(CM188),$E188,$F188)="",INDEX(INDIRECT(CM188),$E188,$F188)&gt;=INDEX(INDIRECT(CM188),1,CR$28)),0,(INDEX(INDIRECT(CM188),$E188,$F188))-INDEX(INDIRECT(CM188),1,CR$28))*(10-INDEX(INDIRECT("times"&amp;CK$2),$F188,CR$28))/10</f>
        <v>0</v>
      </c>
      <c r="CS188" s="63">
        <f ca="1">IF(OR(INDEX(INDIRECT("times"&amp;CK$2),$F188,CS$28)&gt;10,INDEX(INDIRECT(CM188),$E188,$F188)="",INDEX(INDIRECT(CM188),$E188,$F188)&gt;=INDEX(INDIRECT(CM188),1,CS$28)),0,(INDEX(INDIRECT(CM188),$E188,$F188))-INDEX(INDIRECT(CM188),1,CS$28))*(10-INDEX(INDIRECT("times"&amp;CK$2),$F188,CS$28))/10</f>
        <v>0</v>
      </c>
      <c r="CT188" s="63">
        <f ca="1">IF(OR(INDEX(INDIRECT("times"&amp;CK$2),$F188,CT$28)&gt;10,INDEX(INDIRECT(CM188),$E188,$F188)="",INDEX(INDIRECT(CM188),$E188,$F188)&gt;=INDEX(INDIRECT(CM188),1,CT$28)),0,(INDEX(INDIRECT(CM188),$E188,$F188))-INDEX(INDIRECT(CM188),1,CT$28))*(10-INDEX(INDIRECT("times"&amp;CK$2),$F188,CT$28))/10</f>
        <v>0</v>
      </c>
      <c r="CU188" s="63">
        <f ca="1">IF(OR(INDEX(INDIRECT("times"&amp;CK$2),$F188,CU$28)&gt;10,INDEX(INDIRECT(CM188),$E188,$F188)="",INDEX(INDIRECT(CM188),$E188,$F188)&gt;=INDEX(INDIRECT(CM188),1,CU$28)),0,(INDEX(INDIRECT(CM188),$E188,$F188))-INDEX(INDIRECT(CM188),1,CU$28))*(10-INDEX(INDIRECT("times"&amp;CK$2),$F188,CU$28))/10</f>
        <v>0</v>
      </c>
      <c r="CV188" s="63">
        <f ca="1">IF(OR(INDEX(INDIRECT("times"&amp;CK$2),$F188,CV$28)&gt;10,INDEX(INDIRECT(CM188),$E188,$F188)="",INDEX(INDIRECT(CM188),$E188,$F188)&gt;=INDEX(INDIRECT(CM188),1,CV$28)),0,(INDEX(INDIRECT(CM188),$E188,$F188))-INDEX(INDIRECT(CM188),1,CV$28))*(10-INDEX(INDIRECT("times"&amp;CK$2),$F188,CV$28))/10</f>
        <v>0</v>
      </c>
      <c r="CW188" s="63">
        <f ca="1">IF(OR(INDEX(INDIRECT("times"&amp;CK$2),$F188,CW$28)&gt;10,INDEX(INDIRECT(CM188),$E188,$F188)="",INDEX(INDIRECT(CM188),$E188,$F188)&gt;=INDEX(INDIRECT(CM188),1,CW$28)),0,(INDEX(INDIRECT(CM188),$E188,$F188))-INDEX(INDIRECT(CM188),1,CW$28))*(10-INDEX(INDIRECT("times"&amp;CK$2),$F188,CW$28))/10</f>
        <v>0</v>
      </c>
      <c r="CX188" s="63">
        <f ca="1">IF(OR(INDEX(INDIRECT("times"&amp;CK$2),$F188,CX$28)&gt;10,INDEX(INDIRECT(CM188),$E188,$F188)="",INDEX(INDIRECT(CM188),$E188,$F188)&gt;=INDEX(INDIRECT(CM188),1,CX$28)),0,(INDEX(INDIRECT(CM188),$E188,$F188))-INDEX(INDIRECT(CM188),1,CX$28))*(10-INDEX(INDIRECT("times"&amp;CK$2),$F188,CX$28))/10</f>
        <v>0</v>
      </c>
      <c r="CY188" s="63">
        <f ca="1">IF(OR(INDEX(INDIRECT("times"&amp;CK$2),$F188,CY$28)&gt;10,INDEX(INDIRECT(CM188),$E188,$F188)="",INDEX(INDIRECT(CM188),$E188,$F188)&gt;=INDEX(INDIRECT(CM188),1,CY$28)),0,(INDEX(INDIRECT(CM188),$E188,$F188))-INDEX(INDIRECT(CM188),1,CY$28))*(10-INDEX(INDIRECT("times"&amp;CK$2),$F188,CY$28))/10</f>
        <v>0</v>
      </c>
      <c r="CZ188" s="63">
        <f ca="1">IF(OR(INDEX(INDIRECT("times"&amp;CK$2),$F188,CZ$28)&gt;10,INDEX(INDIRECT(CM188),$E188,$F188)="",INDEX(INDIRECT(CM188),$E188,$F188)&gt;=INDEX(INDIRECT(CM188),1,CZ$28)),0,(INDEX(INDIRECT(CM188),$E188,$F188))-INDEX(INDIRECT(CM188),1,CZ$28))*(10-INDEX(INDIRECT("times"&amp;CK$2),$F188,CZ$28))/10</f>
        <v>0</v>
      </c>
      <c r="DA188" s="63">
        <f ca="1">IF(OR(INDEX(INDIRECT("times"&amp;CK$2),$F188,DA$28)&gt;10,INDEX(INDIRECT(CM188),$E188,$F188)="",INDEX(INDIRECT(CM188),$E188,$F188)&gt;=INDEX(INDIRECT(CM188),1,DA$28)),0,(INDEX(INDIRECT(CM188),$E188,$F188))-INDEX(INDIRECT(CM188),1,DA$28))*(10-INDEX(INDIRECT("times"&amp;CK$2),$F188,DA$28))/10</f>
        <v>0</v>
      </c>
      <c r="DB188" s="63">
        <f ca="1">IF(OR(INDEX(INDIRECT("times"&amp;CK$2),$F188,DB$28)&gt;10,INDEX(INDIRECT(CM188),$E188,$F188)="",INDEX(INDIRECT(CM188),$E188,$F188)&gt;=INDEX(INDIRECT(CM188),1,DB$28)),0,(INDEX(INDIRECT(CM188),$E188,$F188))-INDEX(INDIRECT(CM188),1,DB$28))*(10-INDEX(INDIRECT("times"&amp;CK$2),$F188,DB$28))/10</f>
        <v>0</v>
      </c>
      <c r="DC188" s="63">
        <f ca="1">IF(OR(INDEX(INDIRECT("times"&amp;CK$2),$F188,DC$28)&gt;10,INDEX(INDIRECT(CM188),$E188,$F188)="",INDEX(INDIRECT(CM188),$E188,$F188)&gt;=INDEX(INDIRECT(CM188),1,DC$28)),0,(INDEX(INDIRECT(CM188),$E188,$F188))-INDEX(INDIRECT(CM188),1,DC$28))*(10-INDEX(INDIRECT("times"&amp;CK$2),$F188,DC$28))/10</f>
        <v>0</v>
      </c>
      <c r="DD188" s="63">
        <f ca="1">IF(OR(INDEX(INDIRECT("times"&amp;CK$2),$F188,DD$28)&gt;10,INDEX(INDIRECT(CM188),$E188,$F188)="",INDEX(INDIRECT(CM188),$E188,$F188)&gt;=INDEX(INDIRECT(CM188),1,DD$28)),0,(INDEX(INDIRECT(CM188),$E188,$F188))-INDEX(INDIRECT(CM188),1,DD$28))*(10-INDEX(INDIRECT("times"&amp;CK$2),$F188,DD$28))/10</f>
        <v>0</v>
      </c>
      <c r="DE188" s="63">
        <f ca="1">IF(OR(INDEX(INDIRECT("times"&amp;CK$2),$F188,DE$28)&gt;10,INDEX(INDIRECT(CM188),$E188,$F188)="",INDEX(INDIRECT(CM188),$E188,$F188)&gt;=INDEX(INDIRECT(CM188),1,DE$28)),0,(INDEX(INDIRECT(CM188),$E188,$F188))-INDEX(INDIRECT(CM188),1,DE$28))*(10-INDEX(INDIRECT("times"&amp;CK$2),$F188,DE$28))/10</f>
        <v>0</v>
      </c>
      <c r="DF188" s="63">
        <f ca="1">IF(OR(INDEX(INDIRECT("times"&amp;CK$2),$F188,DF$28)&gt;10,INDEX(INDIRECT(CM188),$E188,$F188)="",INDEX(INDIRECT(CM188),$E188,$F188)&gt;=INDEX(INDIRECT(CM188),1,DF$28)),0,(INDEX(INDIRECT(CM188),$E188,$F188))-INDEX(INDIRECT(CM188),1,DF$28))*(10-INDEX(INDIRECT("times"&amp;CK$2),$F188,DF$28))/10</f>
        <v>0</v>
      </c>
      <c r="DG188" s="63">
        <f ca="1">IF(OR(INDEX(INDIRECT("times"&amp;CK$2),$F188,DG$28)&gt;10,INDEX(INDIRECT(CM188),$E188,$F188)="",INDEX(INDIRECT(CM188),$E188,$F188)&gt;=INDEX(INDIRECT(CM188),1,DG$28)),0,(INDEX(INDIRECT(CM188),$E188,$F188))-INDEX(INDIRECT(CM188),1,DG$28))*(10-INDEX(INDIRECT("times"&amp;CK$2),$F188,DG$28))/10</f>
        <v>0</v>
      </c>
      <c r="DH188" s="63">
        <f ca="1">IF(OR(INDEX(INDIRECT("times"&amp;CK$2),$F188,DH$28)&gt;10,INDEX(INDIRECT(CM188),$E188,$F188)="",INDEX(INDIRECT(CM188),$E188,$F188)&gt;=INDEX(INDIRECT(CM188),1,DH$28)),0,(INDEX(INDIRECT(CM188),$E188,$F188))-INDEX(INDIRECT(CM188),1,DH$28))*(10-INDEX(INDIRECT("times"&amp;CK$2),$F188,DH$28))/10</f>
        <v>0</v>
      </c>
      <c r="DI188" s="63">
        <f ca="1">IF(OR(INDEX(INDIRECT("times"&amp;CK$2),$F188,DI$28)&gt;10,INDEX(INDIRECT(CM188),$E188,$F188)="",INDEX(INDIRECT(CM188),$E188,$F188)&gt;=INDEX(INDIRECT(CM188),1,DI$28)),0,(INDEX(INDIRECT(CM188),$E188,$F188))-INDEX(INDIRECT(CM188),1,DI$28))*(10-INDEX(INDIRECT("times"&amp;CK$2),$F188,DI$28))/10</f>
        <v>0</v>
      </c>
      <c r="DJ188" s="64">
        <f ca="1">IF(OR(INDEX(INDIRECT("times"&amp;CK$2),$F188,DJ$28)&gt;10,INDEX(INDIRECT(CM188),$E188,$F188)="",INDEX(INDIRECT(CM188),$E188,$F188)&gt;=INDEX(INDIRECT(CM188),1,DJ$28)),0,(INDEX(INDIRECT(CM188),$E188,$F188))-INDEX(INDIRECT(CM188),1,DJ$28))*(10-INDEX(INDIRECT("times"&amp;CK$2),$F188,DJ$28))/10</f>
        <v>0</v>
      </c>
      <c r="DK188" s="201">
        <v>20</v>
      </c>
      <c r="DM188" s="18" t="s">
        <v>229</v>
      </c>
      <c r="DN188" s="122">
        <f>DM131</f>
        <v>1</v>
      </c>
      <c r="DO188" s="122" t="str">
        <f>DM132</f>
        <v>shop3564</v>
      </c>
      <c r="DP188" s="210" t="str">
        <f t="shared" si="602"/>
        <v>core1_shop3564</v>
      </c>
      <c r="DQ188" s="122">
        <v>5</v>
      </c>
      <c r="DR188" s="33">
        <v>20</v>
      </c>
      <c r="DS188" s="62">
        <f ca="1">IF(OR(INDEX(INDIRECT("times"&amp;DN$2),$F188,DS$28)&gt;10,INDEX(INDIRECT(DP188),$E188,$F188)="",INDEX(INDIRECT(DP188),$E188,$F188)&gt;=INDEX(INDIRECT(DP188),1,DS$28)),0,(INDEX(INDIRECT(DP188),$E188,$F188))-INDEX(INDIRECT(DP188),1,DS$28))*(10-INDEX(INDIRECT("times"&amp;DN$2),$F188,DS$28))/10</f>
        <v>0</v>
      </c>
      <c r="DT188" s="63">
        <f ca="1">IF(OR(INDEX(INDIRECT("times"&amp;DN$2),$F188,DT$28)&gt;10,INDEX(INDIRECT(DP188),$E188,$F188)="",INDEX(INDIRECT(DP188),$E188,$F188)&gt;=INDEX(INDIRECT(DP188),1,DT$28)),0,(INDEX(INDIRECT(DP188),$E188,$F188))-INDEX(INDIRECT(DP188),1,DT$28))*(10-INDEX(INDIRECT("times"&amp;DN$2),$F188,DT$28))/10</f>
        <v>0</v>
      </c>
      <c r="DU188" s="63">
        <f ca="1">IF(OR(INDEX(INDIRECT("times"&amp;DN$2),$F188,DU$28)&gt;10,INDEX(INDIRECT(DP188),$E188,$F188)="",INDEX(INDIRECT(DP188),$E188,$F188)&gt;=INDEX(INDIRECT(DP188),1,DU$28)),0,(INDEX(INDIRECT(DP188),$E188,$F188))-INDEX(INDIRECT(DP188),1,DU$28))*(10-INDEX(INDIRECT("times"&amp;DN$2),$F188,DU$28))/10</f>
        <v>0</v>
      </c>
      <c r="DV188" s="63">
        <f ca="1">IF(OR(INDEX(INDIRECT("times"&amp;DN$2),$F188,DV$28)&gt;10,INDEX(INDIRECT(DP188),$E188,$F188)="",INDEX(INDIRECT(DP188),$E188,$F188)&gt;=INDEX(INDIRECT(DP188),1,DV$28)),0,(INDEX(INDIRECT(DP188),$E188,$F188))-INDEX(INDIRECT(DP188),1,DV$28))*(10-INDEX(INDIRECT("times"&amp;DN$2),$F188,DV$28))/10</f>
        <v>0</v>
      </c>
      <c r="DW188" s="63">
        <f ca="1">IF(OR(INDEX(INDIRECT("times"&amp;DN$2),$F188,DW$28)&gt;10,INDEX(INDIRECT(DP188),$E188,$F188)="",INDEX(INDIRECT(DP188),$E188,$F188)&gt;=INDEX(INDIRECT(DP188),1,DW$28)),0,(INDEX(INDIRECT(DP188),$E188,$F188))-INDEX(INDIRECT(DP188),1,DW$28))*(10-INDEX(INDIRECT("times"&amp;DN$2),$F188,DW$28))/10</f>
        <v>0</v>
      </c>
      <c r="DX188" s="63">
        <f ca="1">IF(OR(INDEX(INDIRECT("times"&amp;DN$2),$F188,DX$28)&gt;10,INDEX(INDIRECT(DP188),$E188,$F188)="",INDEX(INDIRECT(DP188),$E188,$F188)&gt;=INDEX(INDIRECT(DP188),1,DX$28)),0,(INDEX(INDIRECT(DP188),$E188,$F188))-INDEX(INDIRECT(DP188),1,DX$28))*(10-INDEX(INDIRECT("times"&amp;DN$2),$F188,DX$28))/10</f>
        <v>0</v>
      </c>
      <c r="DY188" s="63">
        <f ca="1">IF(OR(INDEX(INDIRECT("times"&amp;DN$2),$F188,DY$28)&gt;10,INDEX(INDIRECT(DP188),$E188,$F188)="",INDEX(INDIRECT(DP188),$E188,$F188)&gt;=INDEX(INDIRECT(DP188),1,DY$28)),0,(INDEX(INDIRECT(DP188),$E188,$F188))-INDEX(INDIRECT(DP188),1,DY$28))*(10-INDEX(INDIRECT("times"&amp;DN$2),$F188,DY$28))/10</f>
        <v>0</v>
      </c>
      <c r="DZ188" s="63">
        <f ca="1">IF(OR(INDEX(INDIRECT("times"&amp;DN$2),$F188,DZ$28)&gt;10,INDEX(INDIRECT(DP188),$E188,$F188)="",INDEX(INDIRECT(DP188),$E188,$F188)&gt;=INDEX(INDIRECT(DP188),1,DZ$28)),0,(INDEX(INDIRECT(DP188),$E188,$F188))-INDEX(INDIRECT(DP188),1,DZ$28))*(10-INDEX(INDIRECT("times"&amp;DN$2),$F188,DZ$28))/10</f>
        <v>0</v>
      </c>
      <c r="EA188" s="63">
        <f ca="1">IF(OR(INDEX(INDIRECT("times"&amp;DN$2),$F188,EA$28)&gt;10,INDEX(INDIRECT(DP188),$E188,$F188)="",INDEX(INDIRECT(DP188),$E188,$F188)&gt;=INDEX(INDIRECT(DP188),1,EA$28)),0,(INDEX(INDIRECT(DP188),$E188,$F188))-INDEX(INDIRECT(DP188),1,EA$28))*(10-INDEX(INDIRECT("times"&amp;DN$2),$F188,EA$28))/10</f>
        <v>0</v>
      </c>
      <c r="EB188" s="63">
        <f ca="1">IF(OR(INDEX(INDIRECT("times"&amp;DN$2),$F188,EB$28)&gt;10,INDEX(INDIRECT(DP188),$E188,$F188)="",INDEX(INDIRECT(DP188),$E188,$F188)&gt;=INDEX(INDIRECT(DP188),1,EB$28)),0,(INDEX(INDIRECT(DP188),$E188,$F188))-INDEX(INDIRECT(DP188),1,EB$28))*(10-INDEX(INDIRECT("times"&amp;DN$2),$F188,EB$28))/10</f>
        <v>0</v>
      </c>
      <c r="EC188" s="63">
        <f ca="1">IF(OR(INDEX(INDIRECT("times"&amp;DN$2),$F188,EC$28)&gt;10,INDEX(INDIRECT(DP188),$E188,$F188)="",INDEX(INDIRECT(DP188),$E188,$F188)&gt;=INDEX(INDIRECT(DP188),1,EC$28)),0,(INDEX(INDIRECT(DP188),$E188,$F188))-INDEX(INDIRECT(DP188),1,EC$28))*(10-INDEX(INDIRECT("times"&amp;DN$2),$F188,EC$28))/10</f>
        <v>0</v>
      </c>
      <c r="ED188" s="63">
        <f ca="1">IF(OR(INDEX(INDIRECT("times"&amp;DN$2),$F188,ED$28)&gt;10,INDEX(INDIRECT(DP188),$E188,$F188)="",INDEX(INDIRECT(DP188),$E188,$F188)&gt;=INDEX(INDIRECT(DP188),1,ED$28)),0,(INDEX(INDIRECT(DP188),$E188,$F188))-INDEX(INDIRECT(DP188),1,ED$28))*(10-INDEX(INDIRECT("times"&amp;DN$2),$F188,ED$28))/10</f>
        <v>0</v>
      </c>
      <c r="EE188" s="63">
        <f ca="1">IF(OR(INDEX(INDIRECT("times"&amp;DN$2),$F188,EE$28)&gt;10,INDEX(INDIRECT(DP188),$E188,$F188)="",INDEX(INDIRECT(DP188),$E188,$F188)&gt;=INDEX(INDIRECT(DP188),1,EE$28)),0,(INDEX(INDIRECT(DP188),$E188,$F188))-INDEX(INDIRECT(DP188),1,EE$28))*(10-INDEX(INDIRECT("times"&amp;DN$2),$F188,EE$28))/10</f>
        <v>0</v>
      </c>
      <c r="EF188" s="63">
        <f ca="1">IF(OR(INDEX(INDIRECT("times"&amp;DN$2),$F188,EF$28)&gt;10,INDEX(INDIRECT(DP188),$E188,$F188)="",INDEX(INDIRECT(DP188),$E188,$F188)&gt;=INDEX(INDIRECT(DP188),1,EF$28)),0,(INDEX(INDIRECT(DP188),$E188,$F188))-INDEX(INDIRECT(DP188),1,EF$28))*(10-INDEX(INDIRECT("times"&amp;DN$2),$F188,EF$28))/10</f>
        <v>0</v>
      </c>
      <c r="EG188" s="63">
        <f ca="1">IF(OR(INDEX(INDIRECT("times"&amp;DN$2),$F188,EG$28)&gt;10,INDEX(INDIRECT(DP188),$E188,$F188)="",INDEX(INDIRECT(DP188),$E188,$F188)&gt;=INDEX(INDIRECT(DP188),1,EG$28)),0,(INDEX(INDIRECT(DP188),$E188,$F188))-INDEX(INDIRECT(DP188),1,EG$28))*(10-INDEX(INDIRECT("times"&amp;DN$2),$F188,EG$28))/10</f>
        <v>0</v>
      </c>
      <c r="EH188" s="63">
        <f ca="1">IF(OR(INDEX(INDIRECT("times"&amp;DN$2),$F188,EH$28)&gt;10,INDEX(INDIRECT(DP188),$E188,$F188)="",INDEX(INDIRECT(DP188),$E188,$F188)&gt;=INDEX(INDIRECT(DP188),1,EH$28)),0,(INDEX(INDIRECT(DP188),$E188,$F188))-INDEX(INDIRECT(DP188),1,EH$28))*(10-INDEX(INDIRECT("times"&amp;DN$2),$F188,EH$28))/10</f>
        <v>0</v>
      </c>
      <c r="EI188" s="63">
        <f ca="1">IF(OR(INDEX(INDIRECT("times"&amp;DN$2),$F188,EI$28)&gt;10,INDEX(INDIRECT(DP188),$E188,$F188)="",INDEX(INDIRECT(DP188),$E188,$F188)&gt;=INDEX(INDIRECT(DP188),1,EI$28)),0,(INDEX(INDIRECT(DP188),$E188,$F188))-INDEX(INDIRECT(DP188),1,EI$28))*(10-INDEX(INDIRECT("times"&amp;DN$2),$F188,EI$28))/10</f>
        <v>0</v>
      </c>
      <c r="EJ188" s="63">
        <f ca="1">IF(OR(INDEX(INDIRECT("times"&amp;DN$2),$F188,EJ$28)&gt;10,INDEX(INDIRECT(DP188),$E188,$F188)="",INDEX(INDIRECT(DP188),$E188,$F188)&gt;=INDEX(INDIRECT(DP188),1,EJ$28)),0,(INDEX(INDIRECT(DP188),$E188,$F188))-INDEX(INDIRECT(DP188),1,EJ$28))*(10-INDEX(INDIRECT("times"&amp;DN$2),$F188,EJ$28))/10</f>
        <v>0</v>
      </c>
      <c r="EK188" s="63">
        <f ca="1">IF(OR(INDEX(INDIRECT("times"&amp;DN$2),$F188,EK$28)&gt;10,INDEX(INDIRECT(DP188),$E188,$F188)="",INDEX(INDIRECT(DP188),$E188,$F188)&gt;=INDEX(INDIRECT(DP188),1,EK$28)),0,(INDEX(INDIRECT(DP188),$E188,$F188))-INDEX(INDIRECT(DP188),1,EK$28))*(10-INDEX(INDIRECT("times"&amp;DN$2),$F188,EK$28))/10</f>
        <v>0</v>
      </c>
      <c r="EL188" s="63">
        <f ca="1">IF(OR(INDEX(INDIRECT("times"&amp;DN$2),$F188,EL$28)&gt;10,INDEX(INDIRECT(DP188),$E188,$F188)="",INDEX(INDIRECT(DP188),$E188,$F188)&gt;=INDEX(INDIRECT(DP188),1,EL$28)),0,(INDEX(INDIRECT(DP188),$E188,$F188))-INDEX(INDIRECT(DP188),1,EL$28))*(10-INDEX(INDIRECT("times"&amp;DN$2),$F188,EL$28))/10</f>
        <v>0</v>
      </c>
      <c r="EM188" s="64">
        <f ca="1">IF(OR(INDEX(INDIRECT("times"&amp;DN$2),$F188,EM$28)&gt;10,INDEX(INDIRECT(DP188),$E188,$F188)="",INDEX(INDIRECT(DP188),$E188,$F188)&gt;=INDEX(INDIRECT(DP188),1,EM$28)),0,(INDEX(INDIRECT(DP188),$E188,$F188))-INDEX(INDIRECT(DP188),1,EM$28))*(10-INDEX(INDIRECT("times"&amp;DN$2),$F188,EM$28))/10</f>
        <v>0</v>
      </c>
      <c r="EN188" s="201">
        <v>20</v>
      </c>
      <c r="EP188" s="18" t="s">
        <v>229</v>
      </c>
      <c r="EQ188" s="122">
        <f>EP131</f>
        <v>1</v>
      </c>
      <c r="ER188" s="122" t="str">
        <f>EP132</f>
        <v>lei3564</v>
      </c>
      <c r="ES188" s="210" t="str">
        <f t="shared" si="603"/>
        <v>core1_lei3564</v>
      </c>
      <c r="ET188" s="122">
        <v>5</v>
      </c>
      <c r="EU188" s="33">
        <v>20</v>
      </c>
      <c r="EV188" s="62">
        <f ca="1">IF(OR(INDEX(INDIRECT("times"&amp;EQ$2),$F188,EV$28)&gt;10,INDEX(INDIRECT(ES188),$E188,$F188)="",INDEX(INDIRECT(ES188),$E188,$F188)&gt;=INDEX(INDIRECT(ES188),1,EV$28)),0,(INDEX(INDIRECT(ES188),$E188,$F188))-INDEX(INDIRECT(ES188),1,EV$28))*(10-INDEX(INDIRECT("times"&amp;EQ$2),$F188,EV$28))/10</f>
        <v>0</v>
      </c>
      <c r="EW188" s="63">
        <f ca="1">IF(OR(INDEX(INDIRECT("times"&amp;EQ$2),$F188,EW$28)&gt;10,INDEX(INDIRECT(ES188),$E188,$F188)="",INDEX(INDIRECT(ES188),$E188,$F188)&gt;=INDEX(INDIRECT(ES188),1,EW$28)),0,(INDEX(INDIRECT(ES188),$E188,$F188))-INDEX(INDIRECT(ES188),1,EW$28))*(10-INDEX(INDIRECT("times"&amp;EQ$2),$F188,EW$28))/10</f>
        <v>0</v>
      </c>
      <c r="EX188" s="63">
        <f ca="1">IF(OR(INDEX(INDIRECT("times"&amp;EQ$2),$F188,EX$28)&gt;10,INDEX(INDIRECT(ES188),$E188,$F188)="",INDEX(INDIRECT(ES188),$E188,$F188)&gt;=INDEX(INDIRECT(ES188),1,EX$28)),0,(INDEX(INDIRECT(ES188),$E188,$F188))-INDEX(INDIRECT(ES188),1,EX$28))*(10-INDEX(INDIRECT("times"&amp;EQ$2),$F188,EX$28))/10</f>
        <v>0</v>
      </c>
      <c r="EY188" s="63">
        <f ca="1">IF(OR(INDEX(INDIRECT("times"&amp;EQ$2),$F188,EY$28)&gt;10,INDEX(INDIRECT(ES188),$E188,$F188)="",INDEX(INDIRECT(ES188),$E188,$F188)&gt;=INDEX(INDIRECT(ES188),1,EY$28)),0,(INDEX(INDIRECT(ES188),$E188,$F188))-INDEX(INDIRECT(ES188),1,EY$28))*(10-INDEX(INDIRECT("times"&amp;EQ$2),$F188,EY$28))/10</f>
        <v>0</v>
      </c>
      <c r="EZ188" s="63">
        <f ca="1">IF(OR(INDEX(INDIRECT("times"&amp;EQ$2),$F188,EZ$28)&gt;10,INDEX(INDIRECT(ES188),$E188,$F188)="",INDEX(INDIRECT(ES188),$E188,$F188)&gt;=INDEX(INDIRECT(ES188),1,EZ$28)),0,(INDEX(INDIRECT(ES188),$E188,$F188))-INDEX(INDIRECT(ES188),1,EZ$28))*(10-INDEX(INDIRECT("times"&amp;EQ$2),$F188,EZ$28))/10</f>
        <v>0</v>
      </c>
      <c r="FA188" s="63">
        <f ca="1">IF(OR(INDEX(INDIRECT("times"&amp;EQ$2),$F188,FA$28)&gt;10,INDEX(INDIRECT(ES188),$E188,$F188)="",INDEX(INDIRECT(ES188),$E188,$F188)&gt;=INDEX(INDIRECT(ES188),1,FA$28)),0,(INDEX(INDIRECT(ES188),$E188,$F188))-INDEX(INDIRECT(ES188),1,FA$28))*(10-INDEX(INDIRECT("times"&amp;EQ$2),$F188,FA$28))/10</f>
        <v>0</v>
      </c>
      <c r="FB188" s="63">
        <f ca="1">IF(OR(INDEX(INDIRECT("times"&amp;EQ$2),$F188,FB$28)&gt;10,INDEX(INDIRECT(ES188),$E188,$F188)="",INDEX(INDIRECT(ES188),$E188,$F188)&gt;=INDEX(INDIRECT(ES188),1,FB$28)),0,(INDEX(INDIRECT(ES188),$E188,$F188))-INDEX(INDIRECT(ES188),1,FB$28))*(10-INDEX(INDIRECT("times"&amp;EQ$2),$F188,FB$28))/10</f>
        <v>0</v>
      </c>
      <c r="FC188" s="63">
        <f ca="1">IF(OR(INDEX(INDIRECT("times"&amp;EQ$2),$F188,FC$28)&gt;10,INDEX(INDIRECT(ES188),$E188,$F188)="",INDEX(INDIRECT(ES188),$E188,$F188)&gt;=INDEX(INDIRECT(ES188),1,FC$28)),0,(INDEX(INDIRECT(ES188),$E188,$F188))-INDEX(INDIRECT(ES188),1,FC$28))*(10-INDEX(INDIRECT("times"&amp;EQ$2),$F188,FC$28))/10</f>
        <v>0</v>
      </c>
      <c r="FD188" s="63">
        <f ca="1">IF(OR(INDEX(INDIRECT("times"&amp;EQ$2),$F188,FD$28)&gt;10,INDEX(INDIRECT(ES188),$E188,$F188)="",INDEX(INDIRECT(ES188),$E188,$F188)&gt;=INDEX(INDIRECT(ES188),1,FD$28)),0,(INDEX(INDIRECT(ES188),$E188,$F188))-INDEX(INDIRECT(ES188),1,FD$28))*(10-INDEX(INDIRECT("times"&amp;EQ$2),$F188,FD$28))/10</f>
        <v>0</v>
      </c>
      <c r="FE188" s="63">
        <f ca="1">IF(OR(INDEX(INDIRECT("times"&amp;EQ$2),$F188,FE$28)&gt;10,INDEX(INDIRECT(ES188),$E188,$F188)="",INDEX(INDIRECT(ES188),$E188,$F188)&gt;=INDEX(INDIRECT(ES188),1,FE$28)),0,(INDEX(INDIRECT(ES188),$E188,$F188))-INDEX(INDIRECT(ES188),1,FE$28))*(10-INDEX(INDIRECT("times"&amp;EQ$2),$F188,FE$28))/10</f>
        <v>0</v>
      </c>
      <c r="FF188" s="63">
        <f ca="1">IF(OR(INDEX(INDIRECT("times"&amp;EQ$2),$F188,FF$28)&gt;10,INDEX(INDIRECT(ES188),$E188,$F188)="",INDEX(INDIRECT(ES188),$E188,$F188)&gt;=INDEX(INDIRECT(ES188),1,FF$28)),0,(INDEX(INDIRECT(ES188),$E188,$F188))-INDEX(INDIRECT(ES188),1,FF$28))*(10-INDEX(INDIRECT("times"&amp;EQ$2),$F188,FF$28))/10</f>
        <v>0</v>
      </c>
      <c r="FG188" s="63">
        <f ca="1">IF(OR(INDEX(INDIRECT("times"&amp;EQ$2),$F188,FG$28)&gt;10,INDEX(INDIRECT(ES188),$E188,$F188)="",INDEX(INDIRECT(ES188),$E188,$F188)&gt;=INDEX(INDIRECT(ES188),1,FG$28)),0,(INDEX(INDIRECT(ES188),$E188,$F188))-INDEX(INDIRECT(ES188),1,FG$28))*(10-INDEX(INDIRECT("times"&amp;EQ$2),$F188,FG$28))/10</f>
        <v>0</v>
      </c>
      <c r="FH188" s="63">
        <f ca="1">IF(OR(INDEX(INDIRECT("times"&amp;EQ$2),$F188,FH$28)&gt;10,INDEX(INDIRECT(ES188),$E188,$F188)="",INDEX(INDIRECT(ES188),$E188,$F188)&gt;=INDEX(INDIRECT(ES188),1,FH$28)),0,(INDEX(INDIRECT(ES188),$E188,$F188))-INDEX(INDIRECT(ES188),1,FH$28))*(10-INDEX(INDIRECT("times"&amp;EQ$2),$F188,FH$28))/10</f>
        <v>0</v>
      </c>
      <c r="FI188" s="63">
        <f ca="1">IF(OR(INDEX(INDIRECT("times"&amp;EQ$2),$F188,FI$28)&gt;10,INDEX(INDIRECT(ES188),$E188,$F188)="",INDEX(INDIRECT(ES188),$E188,$F188)&gt;=INDEX(INDIRECT(ES188),1,FI$28)),0,(INDEX(INDIRECT(ES188),$E188,$F188))-INDEX(INDIRECT(ES188),1,FI$28))*(10-INDEX(INDIRECT("times"&amp;EQ$2),$F188,FI$28))/10</f>
        <v>0</v>
      </c>
      <c r="FJ188" s="63">
        <f ca="1">IF(OR(INDEX(INDIRECT("times"&amp;EQ$2),$F188,FJ$28)&gt;10,INDEX(INDIRECT(ES188),$E188,$F188)="",INDEX(INDIRECT(ES188),$E188,$F188)&gt;=INDEX(INDIRECT(ES188),1,FJ$28)),0,(INDEX(INDIRECT(ES188),$E188,$F188))-INDEX(INDIRECT(ES188),1,FJ$28))*(10-INDEX(INDIRECT("times"&amp;EQ$2),$F188,FJ$28))/10</f>
        <v>0</v>
      </c>
      <c r="FK188" s="63">
        <f ca="1">IF(OR(INDEX(INDIRECT("times"&amp;EQ$2),$F188,FK$28)&gt;10,INDEX(INDIRECT(ES188),$E188,$F188)="",INDEX(INDIRECT(ES188),$E188,$F188)&gt;=INDEX(INDIRECT(ES188),1,FK$28)),0,(INDEX(INDIRECT(ES188),$E188,$F188))-INDEX(INDIRECT(ES188),1,FK$28))*(10-INDEX(INDIRECT("times"&amp;EQ$2),$F188,FK$28))/10</f>
        <v>0</v>
      </c>
      <c r="FL188" s="63">
        <f ca="1">IF(OR(INDEX(INDIRECT("times"&amp;EQ$2),$F188,FL$28)&gt;10,INDEX(INDIRECT(ES188),$E188,$F188)="",INDEX(INDIRECT(ES188),$E188,$F188)&gt;=INDEX(INDIRECT(ES188),1,FL$28)),0,(INDEX(INDIRECT(ES188),$E188,$F188))-INDEX(INDIRECT(ES188),1,FL$28))*(10-INDEX(INDIRECT("times"&amp;EQ$2),$F188,FL$28))/10</f>
        <v>0</v>
      </c>
      <c r="FM188" s="63">
        <f ca="1">IF(OR(INDEX(INDIRECT("times"&amp;EQ$2),$F188,FM$28)&gt;10,INDEX(INDIRECT(ES188),$E188,$F188)="",INDEX(INDIRECT(ES188),$E188,$F188)&gt;=INDEX(INDIRECT(ES188),1,FM$28)),0,(INDEX(INDIRECT(ES188),$E188,$F188))-INDEX(INDIRECT(ES188),1,FM$28))*(10-INDEX(INDIRECT("times"&amp;EQ$2),$F188,FM$28))/10</f>
        <v>0</v>
      </c>
      <c r="FN188" s="63">
        <f ca="1">IF(OR(INDEX(INDIRECT("times"&amp;EQ$2),$F188,FN$28)&gt;10,INDEX(INDIRECT(ES188),$E188,$F188)="",INDEX(INDIRECT(ES188),$E188,$F188)&gt;=INDEX(INDIRECT(ES188),1,FN$28)),0,(INDEX(INDIRECT(ES188),$E188,$F188))-INDEX(INDIRECT(ES188),1,FN$28))*(10-INDEX(INDIRECT("times"&amp;EQ$2),$F188,FN$28))/10</f>
        <v>0</v>
      </c>
      <c r="FO188" s="63">
        <f ca="1">IF(OR(INDEX(INDIRECT("times"&amp;EQ$2),$F188,FO$28)&gt;10,INDEX(INDIRECT(ES188),$E188,$F188)="",INDEX(INDIRECT(ES188),$E188,$F188)&gt;=INDEX(INDIRECT(ES188),1,FO$28)),0,(INDEX(INDIRECT(ES188),$E188,$F188))-INDEX(INDIRECT(ES188),1,FO$28))*(10-INDEX(INDIRECT("times"&amp;EQ$2),$F188,FO$28))/10</f>
        <v>0</v>
      </c>
      <c r="FP188" s="64">
        <f ca="1">IF(OR(INDEX(INDIRECT("times"&amp;EQ$2),$F188,FP$28)&gt;10,INDEX(INDIRECT(ES188),$E188,$F188)="",INDEX(INDIRECT(ES188),$E188,$F188)&gt;=INDEX(INDIRECT(ES188),1,FP$28)),0,(INDEX(INDIRECT(ES188),$E188,$F188))-INDEX(INDIRECT(ES188),1,FP$28))*(10-INDEX(INDIRECT("times"&amp;EQ$2),$F188,FP$28))/10</f>
        <v>0</v>
      </c>
      <c r="FQ188" s="201">
        <v>20</v>
      </c>
      <c r="FS188" s="18" t="s">
        <v>229</v>
      </c>
      <c r="FT188" s="122">
        <f>FS131</f>
        <v>1</v>
      </c>
      <c r="FU188" s="122" t="str">
        <f>FS132</f>
        <v>shop65</v>
      </c>
      <c r="FV188" s="210" t="str">
        <f t="shared" si="604"/>
        <v>core1_shop65</v>
      </c>
      <c r="FW188" s="122">
        <v>5</v>
      </c>
      <c r="FX188" s="33">
        <v>20</v>
      </c>
      <c r="FY188" s="62">
        <f ca="1">IF(OR(INDEX(INDIRECT("times"&amp;FT$2),$F188,FY$28)&gt;10,INDEX(INDIRECT(FV188),$E188,$F188)="",INDEX(INDIRECT(FV188),$E188,$F188)&gt;=INDEX(INDIRECT(FV188),1,FY$28)),0,(INDEX(INDIRECT(FV188),$E188,$F188))-INDEX(INDIRECT(FV188),1,FY$28))*(10-INDEX(INDIRECT("times"&amp;FT$2),$F188,FY$28))/10</f>
        <v>0</v>
      </c>
      <c r="FZ188" s="63">
        <f ca="1">IF(OR(INDEX(INDIRECT("times"&amp;FT$2),$F188,FZ$28)&gt;10,INDEX(INDIRECT(FV188),$E188,$F188)="",INDEX(INDIRECT(FV188),$E188,$F188)&gt;=INDEX(INDIRECT(FV188),1,FZ$28)),0,(INDEX(INDIRECT(FV188),$E188,$F188))-INDEX(INDIRECT(FV188),1,FZ$28))*(10-INDEX(INDIRECT("times"&amp;FT$2),$F188,FZ$28))/10</f>
        <v>0</v>
      </c>
      <c r="GA188" s="63">
        <f ca="1">IF(OR(INDEX(INDIRECT("times"&amp;FT$2),$F188,GA$28)&gt;10,INDEX(INDIRECT(FV188),$E188,$F188)="",INDEX(INDIRECT(FV188),$E188,$F188)&gt;=INDEX(INDIRECT(FV188),1,GA$28)),0,(INDEX(INDIRECT(FV188),$E188,$F188))-INDEX(INDIRECT(FV188),1,GA$28))*(10-INDEX(INDIRECT("times"&amp;FT$2),$F188,GA$28))/10</f>
        <v>0</v>
      </c>
      <c r="GB188" s="63">
        <f ca="1">IF(OR(INDEX(INDIRECT("times"&amp;FT$2),$F188,GB$28)&gt;10,INDEX(INDIRECT(FV188),$E188,$F188)="",INDEX(INDIRECT(FV188),$E188,$F188)&gt;=INDEX(INDIRECT(FV188),1,GB$28)),0,(INDEX(INDIRECT(FV188),$E188,$F188))-INDEX(INDIRECT(FV188),1,GB$28))*(10-INDEX(INDIRECT("times"&amp;FT$2),$F188,GB$28))/10</f>
        <v>0</v>
      </c>
      <c r="GC188" s="63">
        <f ca="1">IF(OR(INDEX(INDIRECT("times"&amp;FT$2),$F188,GC$28)&gt;10,INDEX(INDIRECT(FV188),$E188,$F188)="",INDEX(INDIRECT(FV188),$E188,$F188)&gt;=INDEX(INDIRECT(FV188),1,GC$28)),0,(INDEX(INDIRECT(FV188),$E188,$F188))-INDEX(INDIRECT(FV188),1,GC$28))*(10-INDEX(INDIRECT("times"&amp;FT$2),$F188,GC$28))/10</f>
        <v>0</v>
      </c>
      <c r="GD188" s="63">
        <f ca="1">IF(OR(INDEX(INDIRECT("times"&amp;FT$2),$F188,GD$28)&gt;10,INDEX(INDIRECT(FV188),$E188,$F188)="",INDEX(INDIRECT(FV188),$E188,$F188)&gt;=INDEX(INDIRECT(FV188),1,GD$28)),0,(INDEX(INDIRECT(FV188),$E188,$F188))-INDEX(INDIRECT(FV188),1,GD$28))*(10-INDEX(INDIRECT("times"&amp;FT$2),$F188,GD$28))/10</f>
        <v>0</v>
      </c>
      <c r="GE188" s="63">
        <f ca="1">IF(OR(INDEX(INDIRECT("times"&amp;FT$2),$F188,GE$28)&gt;10,INDEX(INDIRECT(FV188),$E188,$F188)="",INDEX(INDIRECT(FV188),$E188,$F188)&gt;=INDEX(INDIRECT(FV188),1,GE$28)),0,(INDEX(INDIRECT(FV188),$E188,$F188))-INDEX(INDIRECT(FV188),1,GE$28))*(10-INDEX(INDIRECT("times"&amp;FT$2),$F188,GE$28))/10</f>
        <v>0</v>
      </c>
      <c r="GF188" s="63">
        <f ca="1">IF(OR(INDEX(INDIRECT("times"&amp;FT$2),$F188,GF$28)&gt;10,INDEX(INDIRECT(FV188),$E188,$F188)="",INDEX(INDIRECT(FV188),$E188,$F188)&gt;=INDEX(INDIRECT(FV188),1,GF$28)),0,(INDEX(INDIRECT(FV188),$E188,$F188))-INDEX(INDIRECT(FV188),1,GF$28))*(10-INDEX(INDIRECT("times"&amp;FT$2),$F188,GF$28))/10</f>
        <v>0</v>
      </c>
      <c r="GG188" s="63">
        <f ca="1">IF(OR(INDEX(INDIRECT("times"&amp;FT$2),$F188,GG$28)&gt;10,INDEX(INDIRECT(FV188),$E188,$F188)="",INDEX(INDIRECT(FV188),$E188,$F188)&gt;=INDEX(INDIRECT(FV188),1,GG$28)),0,(INDEX(INDIRECT(FV188),$E188,$F188))-INDEX(INDIRECT(FV188),1,GG$28))*(10-INDEX(INDIRECT("times"&amp;FT$2),$F188,GG$28))/10</f>
        <v>0</v>
      </c>
      <c r="GH188" s="63">
        <f ca="1">IF(OR(INDEX(INDIRECT("times"&amp;FT$2),$F188,GH$28)&gt;10,INDEX(INDIRECT(FV188),$E188,$F188)="",INDEX(INDIRECT(FV188),$E188,$F188)&gt;=INDEX(INDIRECT(FV188),1,GH$28)),0,(INDEX(INDIRECT(FV188),$E188,$F188))-INDEX(INDIRECT(FV188),1,GH$28))*(10-INDEX(INDIRECT("times"&amp;FT$2),$F188,GH$28))/10</f>
        <v>0</v>
      </c>
      <c r="GI188" s="63">
        <f ca="1">IF(OR(INDEX(INDIRECT("times"&amp;FT$2),$F188,GI$28)&gt;10,INDEX(INDIRECT(FV188),$E188,$F188)="",INDEX(INDIRECT(FV188),$E188,$F188)&gt;=INDEX(INDIRECT(FV188),1,GI$28)),0,(INDEX(INDIRECT(FV188),$E188,$F188))-INDEX(INDIRECT(FV188),1,GI$28))*(10-INDEX(INDIRECT("times"&amp;FT$2),$F188,GI$28))/10</f>
        <v>0</v>
      </c>
      <c r="GJ188" s="63">
        <f ca="1">IF(OR(INDEX(INDIRECT("times"&amp;FT$2),$F188,GJ$28)&gt;10,INDEX(INDIRECT(FV188),$E188,$F188)="",INDEX(INDIRECT(FV188),$E188,$F188)&gt;=INDEX(INDIRECT(FV188),1,GJ$28)),0,(INDEX(INDIRECT(FV188),$E188,$F188))-INDEX(INDIRECT(FV188),1,GJ$28))*(10-INDEX(INDIRECT("times"&amp;FT$2),$F188,GJ$28))/10</f>
        <v>0</v>
      </c>
      <c r="GK188" s="63">
        <f ca="1">IF(OR(INDEX(INDIRECT("times"&amp;FT$2),$F188,GK$28)&gt;10,INDEX(INDIRECT(FV188),$E188,$F188)="",INDEX(INDIRECT(FV188),$E188,$F188)&gt;=INDEX(INDIRECT(FV188),1,GK$28)),0,(INDEX(INDIRECT(FV188),$E188,$F188))-INDEX(INDIRECT(FV188),1,GK$28))*(10-INDEX(INDIRECT("times"&amp;FT$2),$F188,GK$28))/10</f>
        <v>0</v>
      </c>
      <c r="GL188" s="63">
        <f ca="1">IF(OR(INDEX(INDIRECT("times"&amp;FT$2),$F188,GL$28)&gt;10,INDEX(INDIRECT(FV188),$E188,$F188)="",INDEX(INDIRECT(FV188),$E188,$F188)&gt;=INDEX(INDIRECT(FV188),1,GL$28)),0,(INDEX(INDIRECT(FV188),$E188,$F188))-INDEX(INDIRECT(FV188),1,GL$28))*(10-INDEX(INDIRECT("times"&amp;FT$2),$F188,GL$28))/10</f>
        <v>0</v>
      </c>
      <c r="GM188" s="63">
        <f ca="1">IF(OR(INDEX(INDIRECT("times"&amp;FT$2),$F188,GM$28)&gt;10,INDEX(INDIRECT(FV188),$E188,$F188)="",INDEX(INDIRECT(FV188),$E188,$F188)&gt;=INDEX(INDIRECT(FV188),1,GM$28)),0,(INDEX(INDIRECT(FV188),$E188,$F188))-INDEX(INDIRECT(FV188),1,GM$28))*(10-INDEX(INDIRECT("times"&amp;FT$2),$F188,GM$28))/10</f>
        <v>0</v>
      </c>
      <c r="GN188" s="63">
        <f ca="1">IF(OR(INDEX(INDIRECT("times"&amp;FT$2),$F188,GN$28)&gt;10,INDEX(INDIRECT(FV188),$E188,$F188)="",INDEX(INDIRECT(FV188),$E188,$F188)&gt;=INDEX(INDIRECT(FV188),1,GN$28)),0,(INDEX(INDIRECT(FV188),$E188,$F188))-INDEX(INDIRECT(FV188),1,GN$28))*(10-INDEX(INDIRECT("times"&amp;FT$2),$F188,GN$28))/10</f>
        <v>0</v>
      </c>
      <c r="GO188" s="63">
        <f ca="1">IF(OR(INDEX(INDIRECT("times"&amp;FT$2),$F188,GO$28)&gt;10,INDEX(INDIRECT(FV188),$E188,$F188)="",INDEX(INDIRECT(FV188),$E188,$F188)&gt;=INDEX(INDIRECT(FV188),1,GO$28)),0,(INDEX(INDIRECT(FV188),$E188,$F188))-INDEX(INDIRECT(FV188),1,GO$28))*(10-INDEX(INDIRECT("times"&amp;FT$2),$F188,GO$28))/10</f>
        <v>0</v>
      </c>
      <c r="GP188" s="63">
        <f ca="1">IF(OR(INDEX(INDIRECT("times"&amp;FT$2),$F188,GP$28)&gt;10,INDEX(INDIRECT(FV188),$E188,$F188)="",INDEX(INDIRECT(FV188),$E188,$F188)&gt;=INDEX(INDIRECT(FV188),1,GP$28)),0,(INDEX(INDIRECT(FV188),$E188,$F188))-INDEX(INDIRECT(FV188),1,GP$28))*(10-INDEX(INDIRECT("times"&amp;FT$2),$F188,GP$28))/10</f>
        <v>0</v>
      </c>
      <c r="GQ188" s="63">
        <f ca="1">IF(OR(INDEX(INDIRECT("times"&amp;FT$2),$F188,GQ$28)&gt;10,INDEX(INDIRECT(FV188),$E188,$F188)="",INDEX(INDIRECT(FV188),$E188,$F188)&gt;=INDEX(INDIRECT(FV188),1,GQ$28)),0,(INDEX(INDIRECT(FV188),$E188,$F188))-INDEX(INDIRECT(FV188),1,GQ$28))*(10-INDEX(INDIRECT("times"&amp;FT$2),$F188,GQ$28))/10</f>
        <v>0</v>
      </c>
      <c r="GR188" s="63">
        <f ca="1">IF(OR(INDEX(INDIRECT("times"&amp;FT$2),$F188,GR$28)&gt;10,INDEX(INDIRECT(FV188),$E188,$F188)="",INDEX(INDIRECT(FV188),$E188,$F188)&gt;=INDEX(INDIRECT(FV188),1,GR$28)),0,(INDEX(INDIRECT(FV188),$E188,$F188))-INDEX(INDIRECT(FV188),1,GR$28))*(10-INDEX(INDIRECT("times"&amp;FT$2),$F188,GR$28))/10</f>
        <v>0</v>
      </c>
      <c r="GS188" s="64">
        <f ca="1">IF(OR(INDEX(INDIRECT("times"&amp;FT$2),$F188,GS$28)&gt;10,INDEX(INDIRECT(FV188),$E188,$F188)="",INDEX(INDIRECT(FV188),$E188,$F188)&gt;=INDEX(INDIRECT(FV188),1,GS$28)),0,(INDEX(INDIRECT(FV188),$E188,$F188))-INDEX(INDIRECT(FV188),1,GS$28))*(10-INDEX(INDIRECT("times"&amp;FT$2),$F188,GS$28))/10</f>
        <v>0</v>
      </c>
      <c r="GT188" s="201">
        <v>20</v>
      </c>
      <c r="GV188" s="18" t="s">
        <v>229</v>
      </c>
      <c r="GW188" s="122">
        <f>GV131</f>
        <v>1</v>
      </c>
      <c r="GX188" s="122" t="str">
        <f>GV132</f>
        <v>lei65</v>
      </c>
      <c r="GY188" s="210" t="str">
        <f t="shared" si="605"/>
        <v>core1_lei65</v>
      </c>
      <c r="GZ188" s="122">
        <v>5</v>
      </c>
      <c r="HA188" s="33">
        <v>20</v>
      </c>
      <c r="HB188" s="62">
        <f ca="1">IF(OR(INDEX(INDIRECT("times"&amp;GW$2),$F188,HB$28)&gt;10,INDEX(INDIRECT(GY188),$E188,$F188)="",INDEX(INDIRECT(GY188),$E188,$F188)&gt;=INDEX(INDIRECT(GY188),1,HB$28)),0,(INDEX(INDIRECT(GY188),$E188,$F188))-INDEX(INDIRECT(GY188),1,HB$28))*(10-INDEX(INDIRECT("times"&amp;GW$2),$F188,HB$28))/10</f>
        <v>0</v>
      </c>
      <c r="HC188" s="63">
        <f ca="1">IF(OR(INDEX(INDIRECT("times"&amp;GW$2),$F188,HC$28)&gt;10,INDEX(INDIRECT(GY188),$E188,$F188)="",INDEX(INDIRECT(GY188),$E188,$F188)&gt;=INDEX(INDIRECT(GY188),1,HC$28)),0,(INDEX(INDIRECT(GY188),$E188,$F188))-INDEX(INDIRECT(GY188),1,HC$28))*(10-INDEX(INDIRECT("times"&amp;GW$2),$F188,HC$28))/10</f>
        <v>0</v>
      </c>
      <c r="HD188" s="63">
        <f ca="1">IF(OR(INDEX(INDIRECT("times"&amp;GW$2),$F188,HD$28)&gt;10,INDEX(INDIRECT(GY188),$E188,$F188)="",INDEX(INDIRECT(GY188),$E188,$F188)&gt;=INDEX(INDIRECT(GY188),1,HD$28)),0,(INDEX(INDIRECT(GY188),$E188,$F188))-INDEX(INDIRECT(GY188),1,HD$28))*(10-INDEX(INDIRECT("times"&amp;GW$2),$F188,HD$28))/10</f>
        <v>0</v>
      </c>
      <c r="HE188" s="63">
        <f ca="1">IF(OR(INDEX(INDIRECT("times"&amp;GW$2),$F188,HE$28)&gt;10,INDEX(INDIRECT(GY188),$E188,$F188)="",INDEX(INDIRECT(GY188),$E188,$F188)&gt;=INDEX(INDIRECT(GY188),1,HE$28)),0,(INDEX(INDIRECT(GY188),$E188,$F188))-INDEX(INDIRECT(GY188),1,HE$28))*(10-INDEX(INDIRECT("times"&amp;GW$2),$F188,HE$28))/10</f>
        <v>0</v>
      </c>
      <c r="HF188" s="63">
        <f ca="1">IF(OR(INDEX(INDIRECT("times"&amp;GW$2),$F188,HF$28)&gt;10,INDEX(INDIRECT(GY188),$E188,$F188)="",INDEX(INDIRECT(GY188),$E188,$F188)&gt;=INDEX(INDIRECT(GY188),1,HF$28)),0,(INDEX(INDIRECT(GY188),$E188,$F188))-INDEX(INDIRECT(GY188),1,HF$28))*(10-INDEX(INDIRECT("times"&amp;GW$2),$F188,HF$28))/10</f>
        <v>0</v>
      </c>
      <c r="HG188" s="63">
        <f ca="1">IF(OR(INDEX(INDIRECT("times"&amp;GW$2),$F188,HG$28)&gt;10,INDEX(INDIRECT(GY188),$E188,$F188)="",INDEX(INDIRECT(GY188),$E188,$F188)&gt;=INDEX(INDIRECT(GY188),1,HG$28)),0,(INDEX(INDIRECT(GY188),$E188,$F188))-INDEX(INDIRECT(GY188),1,HG$28))*(10-INDEX(INDIRECT("times"&amp;GW$2),$F188,HG$28))/10</f>
        <v>0</v>
      </c>
      <c r="HH188" s="63">
        <f ca="1">IF(OR(INDEX(INDIRECT("times"&amp;GW$2),$F188,HH$28)&gt;10,INDEX(INDIRECT(GY188),$E188,$F188)="",INDEX(INDIRECT(GY188),$E188,$F188)&gt;=INDEX(INDIRECT(GY188),1,HH$28)),0,(INDEX(INDIRECT(GY188),$E188,$F188))-INDEX(INDIRECT(GY188),1,HH$28))*(10-INDEX(INDIRECT("times"&amp;GW$2),$F188,HH$28))/10</f>
        <v>0</v>
      </c>
      <c r="HI188" s="63">
        <f ca="1">IF(OR(INDEX(INDIRECT("times"&amp;GW$2),$F188,HI$28)&gt;10,INDEX(INDIRECT(GY188),$E188,$F188)="",INDEX(INDIRECT(GY188),$E188,$F188)&gt;=INDEX(INDIRECT(GY188),1,HI$28)),0,(INDEX(INDIRECT(GY188),$E188,$F188))-INDEX(INDIRECT(GY188),1,HI$28))*(10-INDEX(INDIRECT("times"&amp;GW$2),$F188,HI$28))/10</f>
        <v>0</v>
      </c>
      <c r="HJ188" s="63">
        <f ca="1">IF(OR(INDEX(INDIRECT("times"&amp;GW$2),$F188,HJ$28)&gt;10,INDEX(INDIRECT(GY188),$E188,$F188)="",INDEX(INDIRECT(GY188),$E188,$F188)&gt;=INDEX(INDIRECT(GY188),1,HJ$28)),0,(INDEX(INDIRECT(GY188),$E188,$F188))-INDEX(INDIRECT(GY188),1,HJ$28))*(10-INDEX(INDIRECT("times"&amp;GW$2),$F188,HJ$28))/10</f>
        <v>0</v>
      </c>
      <c r="HK188" s="63">
        <f ca="1">IF(OR(INDEX(INDIRECT("times"&amp;GW$2),$F188,HK$28)&gt;10,INDEX(INDIRECT(GY188),$E188,$F188)="",INDEX(INDIRECT(GY188),$E188,$F188)&gt;=INDEX(INDIRECT(GY188),1,HK$28)),0,(INDEX(INDIRECT(GY188),$E188,$F188))-INDEX(INDIRECT(GY188),1,HK$28))*(10-INDEX(INDIRECT("times"&amp;GW$2),$F188,HK$28))/10</f>
        <v>0</v>
      </c>
      <c r="HL188" s="63">
        <f ca="1">IF(OR(INDEX(INDIRECT("times"&amp;GW$2),$F188,HL$28)&gt;10,INDEX(INDIRECT(GY188),$E188,$F188)="",INDEX(INDIRECT(GY188),$E188,$F188)&gt;=INDEX(INDIRECT(GY188),1,HL$28)),0,(INDEX(INDIRECT(GY188),$E188,$F188))-INDEX(INDIRECT(GY188),1,HL$28))*(10-INDEX(INDIRECT("times"&amp;GW$2),$F188,HL$28))/10</f>
        <v>0</v>
      </c>
      <c r="HM188" s="63">
        <f ca="1">IF(OR(INDEX(INDIRECT("times"&amp;GW$2),$F188,HM$28)&gt;10,INDEX(INDIRECT(GY188),$E188,$F188)="",INDEX(INDIRECT(GY188),$E188,$F188)&gt;=INDEX(INDIRECT(GY188),1,HM$28)),0,(INDEX(INDIRECT(GY188),$E188,$F188))-INDEX(INDIRECT(GY188),1,HM$28))*(10-INDEX(INDIRECT("times"&amp;GW$2),$F188,HM$28))/10</f>
        <v>0</v>
      </c>
      <c r="HN188" s="63">
        <f ca="1">IF(OR(INDEX(INDIRECT("times"&amp;GW$2),$F188,HN$28)&gt;10,INDEX(INDIRECT(GY188),$E188,$F188)="",INDEX(INDIRECT(GY188),$E188,$F188)&gt;=INDEX(INDIRECT(GY188),1,HN$28)),0,(INDEX(INDIRECT(GY188),$E188,$F188))-INDEX(INDIRECT(GY188),1,HN$28))*(10-INDEX(INDIRECT("times"&amp;GW$2),$F188,HN$28))/10</f>
        <v>0</v>
      </c>
      <c r="HO188" s="63">
        <f ca="1">IF(OR(INDEX(INDIRECT("times"&amp;GW$2),$F188,HO$28)&gt;10,INDEX(INDIRECT(GY188),$E188,$F188)="",INDEX(INDIRECT(GY188),$E188,$F188)&gt;=INDEX(INDIRECT(GY188),1,HO$28)),0,(INDEX(INDIRECT(GY188),$E188,$F188))-INDEX(INDIRECT(GY188),1,HO$28))*(10-INDEX(INDIRECT("times"&amp;GW$2),$F188,HO$28))/10</f>
        <v>0</v>
      </c>
      <c r="HP188" s="63">
        <f ca="1">IF(OR(INDEX(INDIRECT("times"&amp;GW$2),$F188,HP$28)&gt;10,INDEX(INDIRECT(GY188),$E188,$F188)="",INDEX(INDIRECT(GY188),$E188,$F188)&gt;=INDEX(INDIRECT(GY188),1,HP$28)),0,(INDEX(INDIRECT(GY188),$E188,$F188))-INDEX(INDIRECT(GY188),1,HP$28))*(10-INDEX(INDIRECT("times"&amp;GW$2),$F188,HP$28))/10</f>
        <v>0</v>
      </c>
      <c r="HQ188" s="63">
        <f ca="1">IF(OR(INDEX(INDIRECT("times"&amp;GW$2),$F188,HQ$28)&gt;10,INDEX(INDIRECT(GY188),$E188,$F188)="",INDEX(INDIRECT(GY188),$E188,$F188)&gt;=INDEX(INDIRECT(GY188),1,HQ$28)),0,(INDEX(INDIRECT(GY188),$E188,$F188))-INDEX(INDIRECT(GY188),1,HQ$28))*(10-INDEX(INDIRECT("times"&amp;GW$2),$F188,HQ$28))/10</f>
        <v>0</v>
      </c>
      <c r="HR188" s="63">
        <f ca="1">IF(OR(INDEX(INDIRECT("times"&amp;GW$2),$F188,HR$28)&gt;10,INDEX(INDIRECT(GY188),$E188,$F188)="",INDEX(INDIRECT(GY188),$E188,$F188)&gt;=INDEX(INDIRECT(GY188),1,HR$28)),0,(INDEX(INDIRECT(GY188),$E188,$F188))-INDEX(INDIRECT(GY188),1,HR$28))*(10-INDEX(INDIRECT("times"&amp;GW$2),$F188,HR$28))/10</f>
        <v>0</v>
      </c>
      <c r="HS188" s="63">
        <f ca="1">IF(OR(INDEX(INDIRECT("times"&amp;GW$2),$F188,HS$28)&gt;10,INDEX(INDIRECT(GY188),$E188,$F188)="",INDEX(INDIRECT(GY188),$E188,$F188)&gt;=INDEX(INDIRECT(GY188),1,HS$28)),0,(INDEX(INDIRECT(GY188),$E188,$F188))-INDEX(INDIRECT(GY188),1,HS$28))*(10-INDEX(INDIRECT("times"&amp;GW$2),$F188,HS$28))/10</f>
        <v>0</v>
      </c>
      <c r="HT188" s="63">
        <f ca="1">IF(OR(INDEX(INDIRECT("times"&amp;GW$2),$F188,HT$28)&gt;10,INDEX(INDIRECT(GY188),$E188,$F188)="",INDEX(INDIRECT(GY188),$E188,$F188)&gt;=INDEX(INDIRECT(GY188),1,HT$28)),0,(INDEX(INDIRECT(GY188),$E188,$F188))-INDEX(INDIRECT(GY188),1,HT$28))*(10-INDEX(INDIRECT("times"&amp;GW$2),$F188,HT$28))/10</f>
        <v>0</v>
      </c>
      <c r="HU188" s="63">
        <f ca="1">IF(OR(INDEX(INDIRECT("times"&amp;GW$2),$F188,HU$28)&gt;10,INDEX(INDIRECT(GY188),$E188,$F188)="",INDEX(INDIRECT(GY188),$E188,$F188)&gt;=INDEX(INDIRECT(GY188),1,HU$28)),0,(INDEX(INDIRECT(GY188),$E188,$F188))-INDEX(INDIRECT(GY188),1,HU$28))*(10-INDEX(INDIRECT("times"&amp;GW$2),$F188,HU$28))/10</f>
        <v>0</v>
      </c>
      <c r="HV188" s="64">
        <f ca="1">IF(OR(INDEX(INDIRECT("times"&amp;GW$2),$F188,HV$28)&gt;10,INDEX(INDIRECT(GY188),$E188,$F188)="",INDEX(INDIRECT(GY188),$E188,$F188)&gt;=INDEX(INDIRECT(GY188),1,HV$28)),0,(INDEX(INDIRECT(GY188),$E188,$F188))-INDEX(INDIRECT(GY188),1,HV$28))*(10-INDEX(INDIRECT("times"&amp;GW$2),$F188,HV$28))/10</f>
        <v>0</v>
      </c>
      <c r="HW188" s="201">
        <v>20</v>
      </c>
    </row>
    <row r="189" spans="1:231" ht="15.75" thickBot="1">
      <c r="A189" s="18" t="s">
        <v>230</v>
      </c>
      <c r="B189" s="122">
        <f>A131</f>
        <v>1</v>
      </c>
      <c r="C189" s="122" t="str">
        <f>A132</f>
        <v>work1834</v>
      </c>
      <c r="D189" s="210" t="str">
        <f t="shared" si="598"/>
        <v>core1_work1834</v>
      </c>
      <c r="E189" s="122">
        <v>5</v>
      </c>
      <c r="F189" s="33">
        <v>21</v>
      </c>
      <c r="G189" s="62">
        <f ca="1">IF(OR(INDEX(INDIRECT("times"&amp;B$2),$F189,G$28)&gt;10,INDEX(INDIRECT(D189),$E189,$F189)="",INDEX(INDIRECT(D189),$E189,$F189)&gt;=INDEX(INDIRECT(D189),1,G$28)),0,(INDEX(INDIRECT(D189),$E189,$F189))-INDEX(INDIRECT(D189),1,G$28))*(10-INDEX(INDIRECT("times"&amp;B$2),$F189,G$28))/10</f>
        <v>0</v>
      </c>
      <c r="H189" s="63">
        <f ca="1">IF(OR(INDEX(INDIRECT("times"&amp;B$2),$F189,H$28)&gt;10,INDEX(INDIRECT(D189),$E189,$F189)="",INDEX(INDIRECT(D189),$E189,$F189)&gt;=INDEX(INDIRECT(D189),1,H$28)),0,(INDEX(INDIRECT(D189),$E189,$F189))-INDEX(INDIRECT(D189),1,H$28))*(10-INDEX(INDIRECT("times"&amp;B$2),$F189,H$28))/10</f>
        <v>0</v>
      </c>
      <c r="I189" s="63">
        <f ca="1">IF(OR(INDEX(INDIRECT("times"&amp;B$2),$F189,I$28)&gt;10,INDEX(INDIRECT(D189),$E189,$F189)="",INDEX(INDIRECT(D189),$E189,$F189)&gt;=INDEX(INDIRECT(D189),1,I$28)),0,(INDEX(INDIRECT(D189),$E189,$F189))-INDEX(INDIRECT(D189),1,I$28))*(10-INDEX(INDIRECT("times"&amp;B$2),$F189,I$28))/10</f>
        <v>0</v>
      </c>
      <c r="J189" s="63">
        <f ca="1">IF(OR(INDEX(INDIRECT("times"&amp;B$2),$F189,J$28)&gt;10,INDEX(INDIRECT(D189),$E189,$F189)="",INDEX(INDIRECT(D189),$E189,$F189)&gt;=INDEX(INDIRECT(D189),1,J$28)),0,(INDEX(INDIRECT(D189),$E189,$F189))-INDEX(INDIRECT(D189),1,J$28))*(10-INDEX(INDIRECT("times"&amp;B$2),$F189,J$28))/10</f>
        <v>0</v>
      </c>
      <c r="K189" s="63">
        <f ca="1">IF(OR(INDEX(INDIRECT("times"&amp;B$2),$F189,K$28)&gt;10,INDEX(INDIRECT(D189),$E189,$F189)="",INDEX(INDIRECT(D189),$E189,$F189)&gt;=INDEX(INDIRECT(D189),1,K$28)),0,(INDEX(INDIRECT(D189),$E189,$F189))-INDEX(INDIRECT(D189),1,K$28))*(10-INDEX(INDIRECT("times"&amp;B$2),$F189,K$28))/10</f>
        <v>0</v>
      </c>
      <c r="L189" s="63">
        <f ca="1">IF(OR(INDEX(INDIRECT("times"&amp;B$2),$F189,L$28)&gt;10,INDEX(INDIRECT(D189),$E189,$F189)="",INDEX(INDIRECT(D189),$E189,$F189)&gt;=INDEX(INDIRECT(D189),1,L$28)),0,(INDEX(INDIRECT(D189),$E189,$F189))-INDEX(INDIRECT(D189),1,L$28))*(10-INDEX(INDIRECT("times"&amp;B$2),$F189,L$28))/10</f>
        <v>0</v>
      </c>
      <c r="M189" s="63">
        <f ca="1">IF(OR(INDEX(INDIRECT("times"&amp;B$2),$F189,M$28)&gt;10,INDEX(INDIRECT(D189),$E189,$F189)="",INDEX(INDIRECT(D189),$E189,$F189)&gt;=INDEX(INDIRECT(D189),1,M$28)),0,(INDEX(INDIRECT(D189),$E189,$F189))-INDEX(INDIRECT(D189),1,M$28))*(10-INDEX(INDIRECT("times"&amp;B$2),$F189,M$28))/10</f>
        <v>0</v>
      </c>
      <c r="N189" s="63">
        <f ca="1">IF(OR(INDEX(INDIRECT("times"&amp;B$2),$F189,N$28)&gt;10,INDEX(INDIRECT(D189),$E189,$F189)="",INDEX(INDIRECT(D189),$E189,$F189)&gt;=INDEX(INDIRECT(D189),1,N$28)),0,(INDEX(INDIRECT(D189),$E189,$F189))-INDEX(INDIRECT(D189),1,N$28))*(10-INDEX(INDIRECT("times"&amp;B$2),$F189,N$28))/10</f>
        <v>0</v>
      </c>
      <c r="O189" s="63">
        <f ca="1">IF(OR(INDEX(INDIRECT("times"&amp;B$2),$F189,O$28)&gt;10,INDEX(INDIRECT(D189),$E189,$F189)="",INDEX(INDIRECT(D189),$E189,$F189)&gt;=INDEX(INDIRECT(D189),1,O$28)),0,(INDEX(INDIRECT(D189),$E189,$F189))-INDEX(INDIRECT(D189),1,O$28))*(10-INDEX(INDIRECT("times"&amp;B$2),$F189,O$28))/10</f>
        <v>0</v>
      </c>
      <c r="P189" s="63">
        <f ca="1">IF(OR(INDEX(INDIRECT("times"&amp;B$2),$F189,P$28)&gt;10,INDEX(INDIRECT(D189),$E189,$F189)="",INDEX(INDIRECT(D189),$E189,$F189)&gt;=INDEX(INDIRECT(D189),1,P$28)),0,(INDEX(INDIRECT(D189),$E189,$F189))-INDEX(INDIRECT(D189),1,P$28))*(10-INDEX(INDIRECT("times"&amp;B$2),$F189,P$28))/10</f>
        <v>0</v>
      </c>
      <c r="Q189" s="63">
        <f ca="1">IF(OR(INDEX(INDIRECT("times"&amp;B$2),$F189,Q$28)&gt;10,INDEX(INDIRECT(D189),$E189,$F189)="",INDEX(INDIRECT(D189),$E189,$F189)&gt;=INDEX(INDIRECT(D189),1,Q$28)),0,(INDEX(INDIRECT(D189),$E189,$F189))-INDEX(INDIRECT(D189),1,Q$28))*(10-INDEX(INDIRECT("times"&amp;B$2),$F189,Q$28))/10</f>
        <v>0</v>
      </c>
      <c r="R189" s="63">
        <f ca="1">IF(OR(INDEX(INDIRECT("times"&amp;B$2),$F189,R$28)&gt;10,INDEX(INDIRECT(D189),$E189,$F189)="",INDEX(INDIRECT(D189),$E189,$F189)&gt;=INDEX(INDIRECT(D189),1,R$28)),0,(INDEX(INDIRECT(D189),$E189,$F189))-INDEX(INDIRECT(D189),1,R$28))*(10-INDEX(INDIRECT("times"&amp;B$2),$F189,R$28))/10</f>
        <v>0</v>
      </c>
      <c r="S189" s="63">
        <f ca="1">IF(OR(INDEX(INDIRECT("times"&amp;B$2),$F189,S$28)&gt;10,INDEX(INDIRECT(D189),$E189,$F189)="",INDEX(INDIRECT(D189),$E189,$F189)&gt;=INDEX(INDIRECT(D189),1,S$28)),0,(INDEX(INDIRECT(D189),$E189,$F189))-INDEX(INDIRECT(D189),1,S$28))*(10-INDEX(INDIRECT("times"&amp;B$2),$F189,S$28))/10</f>
        <v>0</v>
      </c>
      <c r="T189" s="63">
        <f ca="1">IF(OR(INDEX(INDIRECT("times"&amp;B$2),$F189,T$28)&gt;10,INDEX(INDIRECT(D189),$E189,$F189)="",INDEX(INDIRECT(D189),$E189,$F189)&gt;=INDEX(INDIRECT(D189),1,T$28)),0,(INDEX(INDIRECT(D189),$E189,$F189))-INDEX(INDIRECT(D189),1,T$28))*(10-INDEX(INDIRECT("times"&amp;B$2),$F189,T$28))/10</f>
        <v>0</v>
      </c>
      <c r="U189" s="63">
        <f ca="1">IF(OR(INDEX(INDIRECT("times"&amp;B$2),$F189,U$28)&gt;10,INDEX(INDIRECT(D189),$E189,$F189)="",INDEX(INDIRECT(D189),$E189,$F189)&gt;=INDEX(INDIRECT(D189),1,U$28)),0,(INDEX(INDIRECT(D189),$E189,$F189))-INDEX(INDIRECT(D189),1,U$28))*(10-INDEX(INDIRECT("times"&amp;B$2),$F189,U$28))/10</f>
        <v>0</v>
      </c>
      <c r="V189" s="63">
        <f ca="1">IF(OR(INDEX(INDIRECT("times"&amp;B$2),$F189,V$28)&gt;10,INDEX(INDIRECT(D189),$E189,$F189)="",INDEX(INDIRECT(D189),$E189,$F189)&gt;=INDEX(INDIRECT(D189),1,V$28)),0,(INDEX(INDIRECT(D189),$E189,$F189))-INDEX(INDIRECT(D189),1,V$28))*(10-INDEX(INDIRECT("times"&amp;B$2),$F189,V$28))/10</f>
        <v>0</v>
      </c>
      <c r="W189" s="63">
        <f ca="1">IF(OR(INDEX(INDIRECT("times"&amp;B$2),$F189,W$28)&gt;10,INDEX(INDIRECT(D189),$E189,$F189)="",INDEX(INDIRECT(D189),$E189,$F189)&gt;=INDEX(INDIRECT(D189),1,W$28)),0,(INDEX(INDIRECT(D189),$E189,$F189))-INDEX(INDIRECT(D189),1,W$28))*(10-INDEX(INDIRECT("times"&amp;B$2),$F189,W$28))/10</f>
        <v>0</v>
      </c>
      <c r="X189" s="63">
        <f ca="1">IF(OR(INDEX(INDIRECT("times"&amp;B$2),$F189,X$28)&gt;10,INDEX(INDIRECT(D189),$E189,$F189)="",INDEX(INDIRECT(D189),$E189,$F189)&gt;=INDEX(INDIRECT(D189),1,X$28)),0,(INDEX(INDIRECT(D189),$E189,$F189))-INDEX(INDIRECT(D189),1,X$28))*(10-INDEX(INDIRECT("times"&amp;B$2),$F189,X$28))/10</f>
        <v>0</v>
      </c>
      <c r="Y189" s="63">
        <f ca="1">IF(OR(INDEX(INDIRECT("times"&amp;B$2),$F189,Y$28)&gt;10,INDEX(INDIRECT(D189),$E189,$F189)="",INDEX(INDIRECT(D189),$E189,$F189)&gt;=INDEX(INDIRECT(D189),1,Y$28)),0,(INDEX(INDIRECT(D189),$E189,$F189))-INDEX(INDIRECT(D189),1,Y$28))*(10-INDEX(INDIRECT("times"&amp;B$2),$F189,Y$28))/10</f>
        <v>0</v>
      </c>
      <c r="Z189" s="63">
        <f ca="1">IF(OR(INDEX(INDIRECT("times"&amp;B$2),$F189,Z$28)&gt;10,INDEX(INDIRECT(D189),$E189,$F189)="",INDEX(INDIRECT(D189),$E189,$F189)&gt;=INDEX(INDIRECT(D189),1,Z$28)),0,(INDEX(INDIRECT(D189),$E189,$F189))-INDEX(INDIRECT(D189),1,Z$28))*(10-INDEX(INDIRECT("times"&amp;B$2),$F189,Z$28))/10</f>
        <v>0</v>
      </c>
      <c r="AA189" s="64">
        <f ca="1">IF(OR(INDEX(INDIRECT("times"&amp;B$2),$F189,AA$28)&gt;10,INDEX(INDIRECT(D189),$E189,$F189)="",INDEX(INDIRECT(D189),$E189,$F189)&gt;=INDEX(INDIRECT(D189),1,AA$28)),0,(INDEX(INDIRECT(D189),$E189,$F189))-INDEX(INDIRECT(D189),1,AA$28))*(10-INDEX(INDIRECT("times"&amp;B$2),$F189,AA$28))/10</f>
        <v>0</v>
      </c>
      <c r="AB189" s="201">
        <v>21</v>
      </c>
      <c r="AD189" s="18" t="s">
        <v>230</v>
      </c>
      <c r="AE189" s="122">
        <f>AD131</f>
        <v>1</v>
      </c>
      <c r="AF189" s="122" t="str">
        <f>AD132</f>
        <v>shop1834</v>
      </c>
      <c r="AG189" s="210" t="str">
        <f t="shared" si="599"/>
        <v>core1_shop1834</v>
      </c>
      <c r="AH189" s="122">
        <v>5</v>
      </c>
      <c r="AI189" s="33">
        <v>21</v>
      </c>
      <c r="AJ189" s="62">
        <f ca="1">IF(OR(INDEX(INDIRECT("times"&amp;AE$2),$F189,AJ$28)&gt;10,INDEX(INDIRECT(AG189),$E189,$F189)="",INDEX(INDIRECT(AG189),$E189,$F189)&gt;=INDEX(INDIRECT(AG189),1,AJ$28)),0,(INDEX(INDIRECT(AG189),$E189,$F189))-INDEX(INDIRECT(AG189),1,AJ$28))*(10-INDEX(INDIRECT("times"&amp;AE$2),$F189,AJ$28))/10</f>
        <v>0</v>
      </c>
      <c r="AK189" s="63">
        <f ca="1">IF(OR(INDEX(INDIRECT("times"&amp;AE$2),$F189,AK$28)&gt;10,INDEX(INDIRECT(AG189),$E189,$F189)="",INDEX(INDIRECT(AG189),$E189,$F189)&gt;=INDEX(INDIRECT(AG189),1,AK$28)),0,(INDEX(INDIRECT(AG189),$E189,$F189))-INDEX(INDIRECT(AG189),1,AK$28))*(10-INDEX(INDIRECT("times"&amp;AE$2),$F189,AK$28))/10</f>
        <v>0</v>
      </c>
      <c r="AL189" s="63">
        <f ca="1">IF(OR(INDEX(INDIRECT("times"&amp;AE$2),$F189,AL$28)&gt;10,INDEX(INDIRECT(AG189),$E189,$F189)="",INDEX(INDIRECT(AG189),$E189,$F189)&gt;=INDEX(INDIRECT(AG189),1,AL$28)),0,(INDEX(INDIRECT(AG189),$E189,$F189))-INDEX(INDIRECT(AG189),1,AL$28))*(10-INDEX(INDIRECT("times"&amp;AE$2),$F189,AL$28))/10</f>
        <v>0</v>
      </c>
      <c r="AM189" s="63">
        <f ca="1">IF(OR(INDEX(INDIRECT("times"&amp;AE$2),$F189,AM$28)&gt;10,INDEX(INDIRECT(AG189),$E189,$F189)="",INDEX(INDIRECT(AG189),$E189,$F189)&gt;=INDEX(INDIRECT(AG189),1,AM$28)),0,(INDEX(INDIRECT(AG189),$E189,$F189))-INDEX(INDIRECT(AG189),1,AM$28))*(10-INDEX(INDIRECT("times"&amp;AE$2),$F189,AM$28))/10</f>
        <v>0</v>
      </c>
      <c r="AN189" s="63">
        <f ca="1">IF(OR(INDEX(INDIRECT("times"&amp;AE$2),$F189,AN$28)&gt;10,INDEX(INDIRECT(AG189),$E189,$F189)="",INDEX(INDIRECT(AG189),$E189,$F189)&gt;=INDEX(INDIRECT(AG189),1,AN$28)),0,(INDEX(INDIRECT(AG189),$E189,$F189))-INDEX(INDIRECT(AG189),1,AN$28))*(10-INDEX(INDIRECT("times"&amp;AE$2),$F189,AN$28))/10</f>
        <v>0</v>
      </c>
      <c r="AO189" s="63">
        <f ca="1">IF(OR(INDEX(INDIRECT("times"&amp;AE$2),$F189,AO$28)&gt;10,INDEX(INDIRECT(AG189),$E189,$F189)="",INDEX(INDIRECT(AG189),$E189,$F189)&gt;=INDEX(INDIRECT(AG189),1,AO$28)),0,(INDEX(INDIRECT(AG189),$E189,$F189))-INDEX(INDIRECT(AG189),1,AO$28))*(10-INDEX(INDIRECT("times"&amp;AE$2),$F189,AO$28))/10</f>
        <v>0</v>
      </c>
      <c r="AP189" s="63">
        <f ca="1">IF(OR(INDEX(INDIRECT("times"&amp;AE$2),$F189,AP$28)&gt;10,INDEX(INDIRECT(AG189),$E189,$F189)="",INDEX(INDIRECT(AG189),$E189,$F189)&gt;=INDEX(INDIRECT(AG189),1,AP$28)),0,(INDEX(INDIRECT(AG189),$E189,$F189))-INDEX(INDIRECT(AG189),1,AP$28))*(10-INDEX(INDIRECT("times"&amp;AE$2),$F189,AP$28))/10</f>
        <v>0</v>
      </c>
      <c r="AQ189" s="63">
        <f ca="1">IF(OR(INDEX(INDIRECT("times"&amp;AE$2),$F189,AQ$28)&gt;10,INDEX(INDIRECT(AG189),$E189,$F189)="",INDEX(INDIRECT(AG189),$E189,$F189)&gt;=INDEX(INDIRECT(AG189),1,AQ$28)),0,(INDEX(INDIRECT(AG189),$E189,$F189))-INDEX(INDIRECT(AG189),1,AQ$28))*(10-INDEX(INDIRECT("times"&amp;AE$2),$F189,AQ$28))/10</f>
        <v>0</v>
      </c>
      <c r="AR189" s="63">
        <f ca="1">IF(OR(INDEX(INDIRECT("times"&amp;AE$2),$F189,AR$28)&gt;10,INDEX(INDIRECT(AG189),$E189,$F189)="",INDEX(INDIRECT(AG189),$E189,$F189)&gt;=INDEX(INDIRECT(AG189),1,AR$28)),0,(INDEX(INDIRECT(AG189),$E189,$F189))-INDEX(INDIRECT(AG189),1,AR$28))*(10-INDEX(INDIRECT("times"&amp;AE$2),$F189,AR$28))/10</f>
        <v>0</v>
      </c>
      <c r="AS189" s="63">
        <f ca="1">IF(OR(INDEX(INDIRECT("times"&amp;AE$2),$F189,AS$28)&gt;10,INDEX(INDIRECT(AG189),$E189,$F189)="",INDEX(INDIRECT(AG189),$E189,$F189)&gt;=INDEX(INDIRECT(AG189),1,AS$28)),0,(INDEX(INDIRECT(AG189),$E189,$F189))-INDEX(INDIRECT(AG189),1,AS$28))*(10-INDEX(INDIRECT("times"&amp;AE$2),$F189,AS$28))/10</f>
        <v>0</v>
      </c>
      <c r="AT189" s="63">
        <f ca="1">IF(OR(INDEX(INDIRECT("times"&amp;AE$2),$F189,AT$28)&gt;10,INDEX(INDIRECT(AG189),$E189,$F189)="",INDEX(INDIRECT(AG189),$E189,$F189)&gt;=INDEX(INDIRECT(AG189),1,AT$28)),0,(INDEX(INDIRECT(AG189),$E189,$F189))-INDEX(INDIRECT(AG189),1,AT$28))*(10-INDEX(INDIRECT("times"&amp;AE$2),$F189,AT$28))/10</f>
        <v>0</v>
      </c>
      <c r="AU189" s="63">
        <f ca="1">IF(OR(INDEX(INDIRECT("times"&amp;AE$2),$F189,AU$28)&gt;10,INDEX(INDIRECT(AG189),$E189,$F189)="",INDEX(INDIRECT(AG189),$E189,$F189)&gt;=INDEX(INDIRECT(AG189),1,AU$28)),0,(INDEX(INDIRECT(AG189),$E189,$F189))-INDEX(INDIRECT(AG189),1,AU$28))*(10-INDEX(INDIRECT("times"&amp;AE$2),$F189,AU$28))/10</f>
        <v>0</v>
      </c>
      <c r="AV189" s="63">
        <f ca="1">IF(OR(INDEX(INDIRECT("times"&amp;AE$2),$F189,AV$28)&gt;10,INDEX(INDIRECT(AG189),$E189,$F189)="",INDEX(INDIRECT(AG189),$E189,$F189)&gt;=INDEX(INDIRECT(AG189),1,AV$28)),0,(INDEX(INDIRECT(AG189),$E189,$F189))-INDEX(INDIRECT(AG189),1,AV$28))*(10-INDEX(INDIRECT("times"&amp;AE$2),$F189,AV$28))/10</f>
        <v>0</v>
      </c>
      <c r="AW189" s="63">
        <f ca="1">IF(OR(INDEX(INDIRECT("times"&amp;AE$2),$F189,AW$28)&gt;10,INDEX(INDIRECT(AG189),$E189,$F189)="",INDEX(INDIRECT(AG189),$E189,$F189)&gt;=INDEX(INDIRECT(AG189),1,AW$28)),0,(INDEX(INDIRECT(AG189),$E189,$F189))-INDEX(INDIRECT(AG189),1,AW$28))*(10-INDEX(INDIRECT("times"&amp;AE$2),$F189,AW$28))/10</f>
        <v>0</v>
      </c>
      <c r="AX189" s="63">
        <f ca="1">IF(OR(INDEX(INDIRECT("times"&amp;AE$2),$F189,AX$28)&gt;10,INDEX(INDIRECT(AG189),$E189,$F189)="",INDEX(INDIRECT(AG189),$E189,$F189)&gt;=INDEX(INDIRECT(AG189),1,AX$28)),0,(INDEX(INDIRECT(AG189),$E189,$F189))-INDEX(INDIRECT(AG189),1,AX$28))*(10-INDEX(INDIRECT("times"&amp;AE$2),$F189,AX$28))/10</f>
        <v>0</v>
      </c>
      <c r="AY189" s="63">
        <f ca="1">IF(OR(INDEX(INDIRECT("times"&amp;AE$2),$F189,AY$28)&gt;10,INDEX(INDIRECT(AG189),$E189,$F189)="",INDEX(INDIRECT(AG189),$E189,$F189)&gt;=INDEX(INDIRECT(AG189),1,AY$28)),0,(INDEX(INDIRECT(AG189),$E189,$F189))-INDEX(INDIRECT(AG189),1,AY$28))*(10-INDEX(INDIRECT("times"&amp;AE$2),$F189,AY$28))/10</f>
        <v>0</v>
      </c>
      <c r="AZ189" s="63">
        <f ca="1">IF(OR(INDEX(INDIRECT("times"&amp;AE$2),$F189,AZ$28)&gt;10,INDEX(INDIRECT(AG189),$E189,$F189)="",INDEX(INDIRECT(AG189),$E189,$F189)&gt;=INDEX(INDIRECT(AG189),1,AZ$28)),0,(INDEX(INDIRECT(AG189),$E189,$F189))-INDEX(INDIRECT(AG189),1,AZ$28))*(10-INDEX(INDIRECT("times"&amp;AE$2),$F189,AZ$28))/10</f>
        <v>0</v>
      </c>
      <c r="BA189" s="63">
        <f ca="1">IF(OR(INDEX(INDIRECT("times"&amp;AE$2),$F189,BA$28)&gt;10,INDEX(INDIRECT(AG189),$E189,$F189)="",INDEX(INDIRECT(AG189),$E189,$F189)&gt;=INDEX(INDIRECT(AG189),1,BA$28)),0,(INDEX(INDIRECT(AG189),$E189,$F189))-INDEX(INDIRECT(AG189),1,BA$28))*(10-INDEX(INDIRECT("times"&amp;AE$2),$F189,BA$28))/10</f>
        <v>0</v>
      </c>
      <c r="BB189" s="63">
        <f ca="1">IF(OR(INDEX(INDIRECT("times"&amp;AE$2),$F189,BB$28)&gt;10,INDEX(INDIRECT(AG189),$E189,$F189)="",INDEX(INDIRECT(AG189),$E189,$F189)&gt;=INDEX(INDIRECT(AG189),1,BB$28)),0,(INDEX(INDIRECT(AG189),$E189,$F189))-INDEX(INDIRECT(AG189),1,BB$28))*(10-INDEX(INDIRECT("times"&amp;AE$2),$F189,BB$28))/10</f>
        <v>0</v>
      </c>
      <c r="BC189" s="63">
        <f ca="1">IF(OR(INDEX(INDIRECT("times"&amp;AE$2),$F189,BC$28)&gt;10,INDEX(INDIRECT(AG189),$E189,$F189)="",INDEX(INDIRECT(AG189),$E189,$F189)&gt;=INDEX(INDIRECT(AG189),1,BC$28)),0,(INDEX(INDIRECT(AG189),$E189,$F189))-INDEX(INDIRECT(AG189),1,BC$28))*(10-INDEX(INDIRECT("times"&amp;AE$2),$F189,BC$28))/10</f>
        <v>0</v>
      </c>
      <c r="BD189" s="64">
        <f ca="1">IF(OR(INDEX(INDIRECT("times"&amp;AE$2),$F189,BD$28)&gt;10,INDEX(INDIRECT(AG189),$E189,$F189)="",INDEX(INDIRECT(AG189),$E189,$F189)&gt;=INDEX(INDIRECT(AG189),1,BD$28)),0,(INDEX(INDIRECT(AG189),$E189,$F189))-INDEX(INDIRECT(AG189),1,BD$28))*(10-INDEX(INDIRECT("times"&amp;AE$2),$F189,BD$28))/10</f>
        <v>0</v>
      </c>
      <c r="BE189" s="201">
        <v>21</v>
      </c>
      <c r="BG189" s="18" t="s">
        <v>230</v>
      </c>
      <c r="BH189" s="122">
        <f>BG131</f>
        <v>1</v>
      </c>
      <c r="BI189" s="122" t="str">
        <f>BG132</f>
        <v>lei1834</v>
      </c>
      <c r="BJ189" s="210" t="str">
        <f t="shared" si="600"/>
        <v>core1_lei1834</v>
      </c>
      <c r="BK189" s="122">
        <v>5</v>
      </c>
      <c r="BL189" s="33">
        <v>21</v>
      </c>
      <c r="BM189" s="62">
        <f ca="1">IF(OR(INDEX(INDIRECT("times"&amp;BH$2),$F189,BM$28)&gt;10,INDEX(INDIRECT(BJ189),$E189,$F189)="",INDEX(INDIRECT(BJ189),$E189,$F189)&gt;=INDEX(INDIRECT(BJ189),1,BM$28)),0,(INDEX(INDIRECT(BJ189),$E189,$F189))-INDEX(INDIRECT(BJ189),1,BM$28))*(10-INDEX(INDIRECT("times"&amp;BH$2),$F189,BM$28))/10</f>
        <v>0</v>
      </c>
      <c r="BN189" s="63">
        <f ca="1">IF(OR(INDEX(INDIRECT("times"&amp;BH$2),$F189,BN$28)&gt;10,INDEX(INDIRECT(BJ189),$E189,$F189)="",INDEX(INDIRECT(BJ189),$E189,$F189)&gt;=INDEX(INDIRECT(BJ189),1,BN$28)),0,(INDEX(INDIRECT(BJ189),$E189,$F189))-INDEX(INDIRECT(BJ189),1,BN$28))*(10-INDEX(INDIRECT("times"&amp;BH$2),$F189,BN$28))/10</f>
        <v>0</v>
      </c>
      <c r="BO189" s="63">
        <f ca="1">IF(OR(INDEX(INDIRECT("times"&amp;BH$2),$F189,BO$28)&gt;10,INDEX(INDIRECT(BJ189),$E189,$F189)="",INDEX(INDIRECT(BJ189),$E189,$F189)&gt;=INDEX(INDIRECT(BJ189),1,BO$28)),0,(INDEX(INDIRECT(BJ189),$E189,$F189))-INDEX(INDIRECT(BJ189),1,BO$28))*(10-INDEX(INDIRECT("times"&amp;BH$2),$F189,BO$28))/10</f>
        <v>0</v>
      </c>
      <c r="BP189" s="63">
        <f ca="1">IF(OR(INDEX(INDIRECT("times"&amp;BH$2),$F189,BP$28)&gt;10,INDEX(INDIRECT(BJ189),$E189,$F189)="",INDEX(INDIRECT(BJ189),$E189,$F189)&gt;=INDEX(INDIRECT(BJ189),1,BP$28)),0,(INDEX(INDIRECT(BJ189),$E189,$F189))-INDEX(INDIRECT(BJ189),1,BP$28))*(10-INDEX(INDIRECT("times"&amp;BH$2),$F189,BP$28))/10</f>
        <v>0</v>
      </c>
      <c r="BQ189" s="63">
        <f ca="1">IF(OR(INDEX(INDIRECT("times"&amp;BH$2),$F189,BQ$28)&gt;10,INDEX(INDIRECT(BJ189),$E189,$F189)="",INDEX(INDIRECT(BJ189),$E189,$F189)&gt;=INDEX(INDIRECT(BJ189),1,BQ$28)),0,(INDEX(INDIRECT(BJ189),$E189,$F189))-INDEX(INDIRECT(BJ189),1,BQ$28))*(10-INDEX(INDIRECT("times"&amp;BH$2),$F189,BQ$28))/10</f>
        <v>0</v>
      </c>
      <c r="BR189" s="63">
        <f ca="1">IF(OR(INDEX(INDIRECT("times"&amp;BH$2),$F189,BR$28)&gt;10,INDEX(INDIRECT(BJ189),$E189,$F189)="",INDEX(INDIRECT(BJ189),$E189,$F189)&gt;=INDEX(INDIRECT(BJ189),1,BR$28)),0,(INDEX(INDIRECT(BJ189),$E189,$F189))-INDEX(INDIRECT(BJ189),1,BR$28))*(10-INDEX(INDIRECT("times"&amp;BH$2),$F189,BR$28))/10</f>
        <v>0</v>
      </c>
      <c r="BS189" s="63">
        <f ca="1">IF(OR(INDEX(INDIRECT("times"&amp;BH$2),$F189,BS$28)&gt;10,INDEX(INDIRECT(BJ189),$E189,$F189)="",INDEX(INDIRECT(BJ189),$E189,$F189)&gt;=INDEX(INDIRECT(BJ189),1,BS$28)),0,(INDEX(INDIRECT(BJ189),$E189,$F189))-INDEX(INDIRECT(BJ189),1,BS$28))*(10-INDEX(INDIRECT("times"&amp;BH$2),$F189,BS$28))/10</f>
        <v>0</v>
      </c>
      <c r="BT189" s="63">
        <f ca="1">IF(OR(INDEX(INDIRECT("times"&amp;BH$2),$F189,BT$28)&gt;10,INDEX(INDIRECT(BJ189),$E189,$F189)="",INDEX(INDIRECT(BJ189),$E189,$F189)&gt;=INDEX(INDIRECT(BJ189),1,BT$28)),0,(INDEX(INDIRECT(BJ189),$E189,$F189))-INDEX(INDIRECT(BJ189),1,BT$28))*(10-INDEX(INDIRECT("times"&amp;BH$2),$F189,BT$28))/10</f>
        <v>0</v>
      </c>
      <c r="BU189" s="63">
        <f ca="1">IF(OR(INDEX(INDIRECT("times"&amp;BH$2),$F189,BU$28)&gt;10,INDEX(INDIRECT(BJ189),$E189,$F189)="",INDEX(INDIRECT(BJ189),$E189,$F189)&gt;=INDEX(INDIRECT(BJ189),1,BU$28)),0,(INDEX(INDIRECT(BJ189),$E189,$F189))-INDEX(INDIRECT(BJ189),1,BU$28))*(10-INDEX(INDIRECT("times"&amp;BH$2),$F189,BU$28))/10</f>
        <v>0</v>
      </c>
      <c r="BV189" s="63">
        <f ca="1">IF(OR(INDEX(INDIRECT("times"&amp;BH$2),$F189,BV$28)&gt;10,INDEX(INDIRECT(BJ189),$E189,$F189)="",INDEX(INDIRECT(BJ189),$E189,$F189)&gt;=INDEX(INDIRECT(BJ189),1,BV$28)),0,(INDEX(INDIRECT(BJ189),$E189,$F189))-INDEX(INDIRECT(BJ189),1,BV$28))*(10-INDEX(INDIRECT("times"&amp;BH$2),$F189,BV$28))/10</f>
        <v>0</v>
      </c>
      <c r="BW189" s="63">
        <f ca="1">IF(OR(INDEX(INDIRECT("times"&amp;BH$2),$F189,BW$28)&gt;10,INDEX(INDIRECT(BJ189),$E189,$F189)="",INDEX(INDIRECT(BJ189),$E189,$F189)&gt;=INDEX(INDIRECT(BJ189),1,BW$28)),0,(INDEX(INDIRECT(BJ189),$E189,$F189))-INDEX(INDIRECT(BJ189),1,BW$28))*(10-INDEX(INDIRECT("times"&amp;BH$2),$F189,BW$28))/10</f>
        <v>0</v>
      </c>
      <c r="BX189" s="63">
        <f ca="1">IF(OR(INDEX(INDIRECT("times"&amp;BH$2),$F189,BX$28)&gt;10,INDEX(INDIRECT(BJ189),$E189,$F189)="",INDEX(INDIRECT(BJ189),$E189,$F189)&gt;=INDEX(INDIRECT(BJ189),1,BX$28)),0,(INDEX(INDIRECT(BJ189),$E189,$F189))-INDEX(INDIRECT(BJ189),1,BX$28))*(10-INDEX(INDIRECT("times"&amp;BH$2),$F189,BX$28))/10</f>
        <v>0</v>
      </c>
      <c r="BY189" s="63">
        <f ca="1">IF(OR(INDEX(INDIRECT("times"&amp;BH$2),$F189,BY$28)&gt;10,INDEX(INDIRECT(BJ189),$E189,$F189)="",INDEX(INDIRECT(BJ189),$E189,$F189)&gt;=INDEX(INDIRECT(BJ189),1,BY$28)),0,(INDEX(INDIRECT(BJ189),$E189,$F189))-INDEX(INDIRECT(BJ189),1,BY$28))*(10-INDEX(INDIRECT("times"&amp;BH$2),$F189,BY$28))/10</f>
        <v>0</v>
      </c>
      <c r="BZ189" s="63">
        <f ca="1">IF(OR(INDEX(INDIRECT("times"&amp;BH$2),$F189,BZ$28)&gt;10,INDEX(INDIRECT(BJ189),$E189,$F189)="",INDEX(INDIRECT(BJ189),$E189,$F189)&gt;=INDEX(INDIRECT(BJ189),1,BZ$28)),0,(INDEX(INDIRECT(BJ189),$E189,$F189))-INDEX(INDIRECT(BJ189),1,BZ$28))*(10-INDEX(INDIRECT("times"&amp;BH$2),$F189,BZ$28))/10</f>
        <v>0</v>
      </c>
      <c r="CA189" s="63">
        <f ca="1">IF(OR(INDEX(INDIRECT("times"&amp;BH$2),$F189,CA$28)&gt;10,INDEX(INDIRECT(BJ189),$E189,$F189)="",INDEX(INDIRECT(BJ189),$E189,$F189)&gt;=INDEX(INDIRECT(BJ189),1,CA$28)),0,(INDEX(INDIRECT(BJ189),$E189,$F189))-INDEX(INDIRECT(BJ189),1,CA$28))*(10-INDEX(INDIRECT("times"&amp;BH$2),$F189,CA$28))/10</f>
        <v>0</v>
      </c>
      <c r="CB189" s="63">
        <f ca="1">IF(OR(INDEX(INDIRECT("times"&amp;BH$2),$F189,CB$28)&gt;10,INDEX(INDIRECT(BJ189),$E189,$F189)="",INDEX(INDIRECT(BJ189),$E189,$F189)&gt;=INDEX(INDIRECT(BJ189),1,CB$28)),0,(INDEX(INDIRECT(BJ189),$E189,$F189))-INDEX(INDIRECT(BJ189),1,CB$28))*(10-INDEX(INDIRECT("times"&amp;BH$2),$F189,CB$28))/10</f>
        <v>0</v>
      </c>
      <c r="CC189" s="63">
        <f ca="1">IF(OR(INDEX(INDIRECT("times"&amp;BH$2),$F189,CC$28)&gt;10,INDEX(INDIRECT(BJ189),$E189,$F189)="",INDEX(INDIRECT(BJ189),$E189,$F189)&gt;=INDEX(INDIRECT(BJ189),1,CC$28)),0,(INDEX(INDIRECT(BJ189),$E189,$F189))-INDEX(INDIRECT(BJ189),1,CC$28))*(10-INDEX(INDIRECT("times"&amp;BH$2),$F189,CC$28))/10</f>
        <v>0</v>
      </c>
      <c r="CD189" s="63">
        <f ca="1">IF(OR(INDEX(INDIRECT("times"&amp;BH$2),$F189,CD$28)&gt;10,INDEX(INDIRECT(BJ189),$E189,$F189)="",INDEX(INDIRECT(BJ189),$E189,$F189)&gt;=INDEX(INDIRECT(BJ189),1,CD$28)),0,(INDEX(INDIRECT(BJ189),$E189,$F189))-INDEX(INDIRECT(BJ189),1,CD$28))*(10-INDEX(INDIRECT("times"&amp;BH$2),$F189,CD$28))/10</f>
        <v>0</v>
      </c>
      <c r="CE189" s="63">
        <f ca="1">IF(OR(INDEX(INDIRECT("times"&amp;BH$2),$F189,CE$28)&gt;10,INDEX(INDIRECT(BJ189),$E189,$F189)="",INDEX(INDIRECT(BJ189),$E189,$F189)&gt;=INDEX(INDIRECT(BJ189),1,CE$28)),0,(INDEX(INDIRECT(BJ189),$E189,$F189))-INDEX(INDIRECT(BJ189),1,CE$28))*(10-INDEX(INDIRECT("times"&amp;BH$2),$F189,CE$28))/10</f>
        <v>0</v>
      </c>
      <c r="CF189" s="63">
        <f ca="1">IF(OR(INDEX(INDIRECT("times"&amp;BH$2),$F189,CF$28)&gt;10,INDEX(INDIRECT(BJ189),$E189,$F189)="",INDEX(INDIRECT(BJ189),$E189,$F189)&gt;=INDEX(INDIRECT(BJ189),1,CF$28)),0,(INDEX(INDIRECT(BJ189),$E189,$F189))-INDEX(INDIRECT(BJ189),1,CF$28))*(10-INDEX(INDIRECT("times"&amp;BH$2),$F189,CF$28))/10</f>
        <v>0</v>
      </c>
      <c r="CG189" s="64">
        <f ca="1">IF(OR(INDEX(INDIRECT("times"&amp;BH$2),$F189,CG$28)&gt;10,INDEX(INDIRECT(BJ189),$E189,$F189)="",INDEX(INDIRECT(BJ189),$E189,$F189)&gt;=INDEX(INDIRECT(BJ189),1,CG$28)),0,(INDEX(INDIRECT(BJ189),$E189,$F189))-INDEX(INDIRECT(BJ189),1,CG$28))*(10-INDEX(INDIRECT("times"&amp;BH$2),$F189,CG$28))/10</f>
        <v>0</v>
      </c>
      <c r="CH189" s="201">
        <v>21</v>
      </c>
      <c r="CJ189" s="18" t="s">
        <v>230</v>
      </c>
      <c r="CK189" s="122">
        <f>CJ131</f>
        <v>1</v>
      </c>
      <c r="CL189" s="122" t="str">
        <f>CJ132</f>
        <v>work3564</v>
      </c>
      <c r="CM189" s="210" t="str">
        <f t="shared" si="601"/>
        <v>core1_work3564</v>
      </c>
      <c r="CN189" s="122">
        <v>5</v>
      </c>
      <c r="CO189" s="33">
        <v>21</v>
      </c>
      <c r="CP189" s="62">
        <f ca="1">IF(OR(INDEX(INDIRECT("times"&amp;CK$2),$F189,CP$28)&gt;10,INDEX(INDIRECT(CM189),$E189,$F189)="",INDEX(INDIRECT(CM189),$E189,$F189)&gt;=INDEX(INDIRECT(CM189),1,CP$28)),0,(INDEX(INDIRECT(CM189),$E189,$F189))-INDEX(INDIRECT(CM189),1,CP$28))*(10-INDEX(INDIRECT("times"&amp;CK$2),$F189,CP$28))/10</f>
        <v>0</v>
      </c>
      <c r="CQ189" s="63">
        <f ca="1">IF(OR(INDEX(INDIRECT("times"&amp;CK$2),$F189,CQ$28)&gt;10,INDEX(INDIRECT(CM189),$E189,$F189)="",INDEX(INDIRECT(CM189),$E189,$F189)&gt;=INDEX(INDIRECT(CM189),1,CQ$28)),0,(INDEX(INDIRECT(CM189),$E189,$F189))-INDEX(INDIRECT(CM189),1,CQ$28))*(10-INDEX(INDIRECT("times"&amp;CK$2),$F189,CQ$28))/10</f>
        <v>0</v>
      </c>
      <c r="CR189" s="63">
        <f ca="1">IF(OR(INDEX(INDIRECT("times"&amp;CK$2),$F189,CR$28)&gt;10,INDEX(INDIRECT(CM189),$E189,$F189)="",INDEX(INDIRECT(CM189),$E189,$F189)&gt;=INDEX(INDIRECT(CM189),1,CR$28)),0,(INDEX(INDIRECT(CM189),$E189,$F189))-INDEX(INDIRECT(CM189),1,CR$28))*(10-INDEX(INDIRECT("times"&amp;CK$2),$F189,CR$28))/10</f>
        <v>0</v>
      </c>
      <c r="CS189" s="63">
        <f ca="1">IF(OR(INDEX(INDIRECT("times"&amp;CK$2),$F189,CS$28)&gt;10,INDEX(INDIRECT(CM189),$E189,$F189)="",INDEX(INDIRECT(CM189),$E189,$F189)&gt;=INDEX(INDIRECT(CM189),1,CS$28)),0,(INDEX(INDIRECT(CM189),$E189,$F189))-INDEX(INDIRECT(CM189),1,CS$28))*(10-INDEX(INDIRECT("times"&amp;CK$2),$F189,CS$28))/10</f>
        <v>0</v>
      </c>
      <c r="CT189" s="63">
        <f ca="1">IF(OR(INDEX(INDIRECT("times"&amp;CK$2),$F189,CT$28)&gt;10,INDEX(INDIRECT(CM189),$E189,$F189)="",INDEX(INDIRECT(CM189),$E189,$F189)&gt;=INDEX(INDIRECT(CM189),1,CT$28)),0,(INDEX(INDIRECT(CM189),$E189,$F189))-INDEX(INDIRECT(CM189),1,CT$28))*(10-INDEX(INDIRECT("times"&amp;CK$2),$F189,CT$28))/10</f>
        <v>0</v>
      </c>
      <c r="CU189" s="63">
        <f ca="1">IF(OR(INDEX(INDIRECT("times"&amp;CK$2),$F189,CU$28)&gt;10,INDEX(INDIRECT(CM189),$E189,$F189)="",INDEX(INDIRECT(CM189),$E189,$F189)&gt;=INDEX(INDIRECT(CM189),1,CU$28)),0,(INDEX(INDIRECT(CM189),$E189,$F189))-INDEX(INDIRECT(CM189),1,CU$28))*(10-INDEX(INDIRECT("times"&amp;CK$2),$F189,CU$28))/10</f>
        <v>0</v>
      </c>
      <c r="CV189" s="63">
        <f ca="1">IF(OR(INDEX(INDIRECT("times"&amp;CK$2),$F189,CV$28)&gt;10,INDEX(INDIRECT(CM189),$E189,$F189)="",INDEX(INDIRECT(CM189),$E189,$F189)&gt;=INDEX(INDIRECT(CM189),1,CV$28)),0,(INDEX(INDIRECT(CM189),$E189,$F189))-INDEX(INDIRECT(CM189),1,CV$28))*(10-INDEX(INDIRECT("times"&amp;CK$2),$F189,CV$28))/10</f>
        <v>0</v>
      </c>
      <c r="CW189" s="63">
        <f ca="1">IF(OR(INDEX(INDIRECT("times"&amp;CK$2),$F189,CW$28)&gt;10,INDEX(INDIRECT(CM189),$E189,$F189)="",INDEX(INDIRECT(CM189),$E189,$F189)&gt;=INDEX(INDIRECT(CM189),1,CW$28)),0,(INDEX(INDIRECT(CM189),$E189,$F189))-INDEX(INDIRECT(CM189),1,CW$28))*(10-INDEX(INDIRECT("times"&amp;CK$2),$F189,CW$28))/10</f>
        <v>0</v>
      </c>
      <c r="CX189" s="63">
        <f ca="1">IF(OR(INDEX(INDIRECT("times"&amp;CK$2),$F189,CX$28)&gt;10,INDEX(INDIRECT(CM189),$E189,$F189)="",INDEX(INDIRECT(CM189),$E189,$F189)&gt;=INDEX(INDIRECT(CM189),1,CX$28)),0,(INDEX(INDIRECT(CM189),$E189,$F189))-INDEX(INDIRECT(CM189),1,CX$28))*(10-INDEX(INDIRECT("times"&amp;CK$2),$F189,CX$28))/10</f>
        <v>0</v>
      </c>
      <c r="CY189" s="63">
        <f ca="1">IF(OR(INDEX(INDIRECT("times"&amp;CK$2),$F189,CY$28)&gt;10,INDEX(INDIRECT(CM189),$E189,$F189)="",INDEX(INDIRECT(CM189),$E189,$F189)&gt;=INDEX(INDIRECT(CM189),1,CY$28)),0,(INDEX(INDIRECT(CM189),$E189,$F189))-INDEX(INDIRECT(CM189),1,CY$28))*(10-INDEX(INDIRECT("times"&amp;CK$2),$F189,CY$28))/10</f>
        <v>0</v>
      </c>
      <c r="CZ189" s="63">
        <f ca="1">IF(OR(INDEX(INDIRECT("times"&amp;CK$2),$F189,CZ$28)&gt;10,INDEX(INDIRECT(CM189),$E189,$F189)="",INDEX(INDIRECT(CM189),$E189,$F189)&gt;=INDEX(INDIRECT(CM189),1,CZ$28)),0,(INDEX(INDIRECT(CM189),$E189,$F189))-INDEX(INDIRECT(CM189),1,CZ$28))*(10-INDEX(INDIRECT("times"&amp;CK$2),$F189,CZ$28))/10</f>
        <v>0</v>
      </c>
      <c r="DA189" s="63">
        <f ca="1">IF(OR(INDEX(INDIRECT("times"&amp;CK$2),$F189,DA$28)&gt;10,INDEX(INDIRECT(CM189),$E189,$F189)="",INDEX(INDIRECT(CM189),$E189,$F189)&gt;=INDEX(INDIRECT(CM189),1,DA$28)),0,(INDEX(INDIRECT(CM189),$E189,$F189))-INDEX(INDIRECT(CM189),1,DA$28))*(10-INDEX(INDIRECT("times"&amp;CK$2),$F189,DA$28))/10</f>
        <v>0</v>
      </c>
      <c r="DB189" s="63">
        <f ca="1">IF(OR(INDEX(INDIRECT("times"&amp;CK$2),$F189,DB$28)&gt;10,INDEX(INDIRECT(CM189),$E189,$F189)="",INDEX(INDIRECT(CM189),$E189,$F189)&gt;=INDEX(INDIRECT(CM189),1,DB$28)),0,(INDEX(INDIRECT(CM189),$E189,$F189))-INDEX(INDIRECT(CM189),1,DB$28))*(10-INDEX(INDIRECT("times"&amp;CK$2),$F189,DB$28))/10</f>
        <v>0</v>
      </c>
      <c r="DC189" s="63">
        <f ca="1">IF(OR(INDEX(INDIRECT("times"&amp;CK$2),$F189,DC$28)&gt;10,INDEX(INDIRECT(CM189),$E189,$F189)="",INDEX(INDIRECT(CM189),$E189,$F189)&gt;=INDEX(INDIRECT(CM189),1,DC$28)),0,(INDEX(INDIRECT(CM189),$E189,$F189))-INDEX(INDIRECT(CM189),1,DC$28))*(10-INDEX(INDIRECT("times"&amp;CK$2),$F189,DC$28))/10</f>
        <v>0</v>
      </c>
      <c r="DD189" s="63">
        <f ca="1">IF(OR(INDEX(INDIRECT("times"&amp;CK$2),$F189,DD$28)&gt;10,INDEX(INDIRECT(CM189),$E189,$F189)="",INDEX(INDIRECT(CM189),$E189,$F189)&gt;=INDEX(INDIRECT(CM189),1,DD$28)),0,(INDEX(INDIRECT(CM189),$E189,$F189))-INDEX(INDIRECT(CM189),1,DD$28))*(10-INDEX(INDIRECT("times"&amp;CK$2),$F189,DD$28))/10</f>
        <v>0</v>
      </c>
      <c r="DE189" s="63">
        <f ca="1">IF(OR(INDEX(INDIRECT("times"&amp;CK$2),$F189,DE$28)&gt;10,INDEX(INDIRECT(CM189),$E189,$F189)="",INDEX(INDIRECT(CM189),$E189,$F189)&gt;=INDEX(INDIRECT(CM189),1,DE$28)),0,(INDEX(INDIRECT(CM189),$E189,$F189))-INDEX(INDIRECT(CM189),1,DE$28))*(10-INDEX(INDIRECT("times"&amp;CK$2),$F189,DE$28))/10</f>
        <v>0</v>
      </c>
      <c r="DF189" s="63">
        <f ca="1">IF(OR(INDEX(INDIRECT("times"&amp;CK$2),$F189,DF$28)&gt;10,INDEX(INDIRECT(CM189),$E189,$F189)="",INDEX(INDIRECT(CM189),$E189,$F189)&gt;=INDEX(INDIRECT(CM189),1,DF$28)),0,(INDEX(INDIRECT(CM189),$E189,$F189))-INDEX(INDIRECT(CM189),1,DF$28))*(10-INDEX(INDIRECT("times"&amp;CK$2),$F189,DF$28))/10</f>
        <v>0</v>
      </c>
      <c r="DG189" s="63">
        <f ca="1">IF(OR(INDEX(INDIRECT("times"&amp;CK$2),$F189,DG$28)&gt;10,INDEX(INDIRECT(CM189),$E189,$F189)="",INDEX(INDIRECT(CM189),$E189,$F189)&gt;=INDEX(INDIRECT(CM189),1,DG$28)),0,(INDEX(INDIRECT(CM189),$E189,$F189))-INDEX(INDIRECT(CM189),1,DG$28))*(10-INDEX(INDIRECT("times"&amp;CK$2),$F189,DG$28))/10</f>
        <v>0</v>
      </c>
      <c r="DH189" s="63">
        <f ca="1">IF(OR(INDEX(INDIRECT("times"&amp;CK$2),$F189,DH$28)&gt;10,INDEX(INDIRECT(CM189),$E189,$F189)="",INDEX(INDIRECT(CM189),$E189,$F189)&gt;=INDEX(INDIRECT(CM189),1,DH$28)),0,(INDEX(INDIRECT(CM189),$E189,$F189))-INDEX(INDIRECT(CM189),1,DH$28))*(10-INDEX(INDIRECT("times"&amp;CK$2),$F189,DH$28))/10</f>
        <v>0</v>
      </c>
      <c r="DI189" s="63">
        <f ca="1">IF(OR(INDEX(INDIRECT("times"&amp;CK$2),$F189,DI$28)&gt;10,INDEX(INDIRECT(CM189),$E189,$F189)="",INDEX(INDIRECT(CM189),$E189,$F189)&gt;=INDEX(INDIRECT(CM189),1,DI$28)),0,(INDEX(INDIRECT(CM189),$E189,$F189))-INDEX(INDIRECT(CM189),1,DI$28))*(10-INDEX(INDIRECT("times"&amp;CK$2),$F189,DI$28))/10</f>
        <v>0</v>
      </c>
      <c r="DJ189" s="64">
        <f ca="1">IF(OR(INDEX(INDIRECT("times"&amp;CK$2),$F189,DJ$28)&gt;10,INDEX(INDIRECT(CM189),$E189,$F189)="",INDEX(INDIRECT(CM189),$E189,$F189)&gt;=INDEX(INDIRECT(CM189),1,DJ$28)),0,(INDEX(INDIRECT(CM189),$E189,$F189))-INDEX(INDIRECT(CM189),1,DJ$28))*(10-INDEX(INDIRECT("times"&amp;CK$2),$F189,DJ$28))/10</f>
        <v>0</v>
      </c>
      <c r="DK189" s="201">
        <v>21</v>
      </c>
      <c r="DM189" s="18" t="s">
        <v>230</v>
      </c>
      <c r="DN189" s="122">
        <f>DM131</f>
        <v>1</v>
      </c>
      <c r="DO189" s="122" t="str">
        <f>DM132</f>
        <v>shop3564</v>
      </c>
      <c r="DP189" s="210" t="str">
        <f t="shared" si="602"/>
        <v>core1_shop3564</v>
      </c>
      <c r="DQ189" s="122">
        <v>5</v>
      </c>
      <c r="DR189" s="33">
        <v>21</v>
      </c>
      <c r="DS189" s="62">
        <f ca="1">IF(OR(INDEX(INDIRECT("times"&amp;DN$2),$F189,DS$28)&gt;10,INDEX(INDIRECT(DP189),$E189,$F189)="",INDEX(INDIRECT(DP189),$E189,$F189)&gt;=INDEX(INDIRECT(DP189),1,DS$28)),0,(INDEX(INDIRECT(DP189),$E189,$F189))-INDEX(INDIRECT(DP189),1,DS$28))*(10-INDEX(INDIRECT("times"&amp;DN$2),$F189,DS$28))/10</f>
        <v>0</v>
      </c>
      <c r="DT189" s="63">
        <f ca="1">IF(OR(INDEX(INDIRECT("times"&amp;DN$2),$F189,DT$28)&gt;10,INDEX(INDIRECT(DP189),$E189,$F189)="",INDEX(INDIRECT(DP189),$E189,$F189)&gt;=INDEX(INDIRECT(DP189),1,DT$28)),0,(INDEX(INDIRECT(DP189),$E189,$F189))-INDEX(INDIRECT(DP189),1,DT$28))*(10-INDEX(INDIRECT("times"&amp;DN$2),$F189,DT$28))/10</f>
        <v>0</v>
      </c>
      <c r="DU189" s="63">
        <f ca="1">IF(OR(INDEX(INDIRECT("times"&amp;DN$2),$F189,DU$28)&gt;10,INDEX(INDIRECT(DP189),$E189,$F189)="",INDEX(INDIRECT(DP189),$E189,$F189)&gt;=INDEX(INDIRECT(DP189),1,DU$28)),0,(INDEX(INDIRECT(DP189),$E189,$F189))-INDEX(INDIRECT(DP189),1,DU$28))*(10-INDEX(INDIRECT("times"&amp;DN$2),$F189,DU$28))/10</f>
        <v>0</v>
      </c>
      <c r="DV189" s="63">
        <f ca="1">IF(OR(INDEX(INDIRECT("times"&amp;DN$2),$F189,DV$28)&gt;10,INDEX(INDIRECT(DP189),$E189,$F189)="",INDEX(INDIRECT(DP189),$E189,$F189)&gt;=INDEX(INDIRECT(DP189),1,DV$28)),0,(INDEX(INDIRECT(DP189),$E189,$F189))-INDEX(INDIRECT(DP189),1,DV$28))*(10-INDEX(INDIRECT("times"&amp;DN$2),$F189,DV$28))/10</f>
        <v>0</v>
      </c>
      <c r="DW189" s="63">
        <f ca="1">IF(OR(INDEX(INDIRECT("times"&amp;DN$2),$F189,DW$28)&gt;10,INDEX(INDIRECT(DP189),$E189,$F189)="",INDEX(INDIRECT(DP189),$E189,$F189)&gt;=INDEX(INDIRECT(DP189),1,DW$28)),0,(INDEX(INDIRECT(DP189),$E189,$F189))-INDEX(INDIRECT(DP189),1,DW$28))*(10-INDEX(INDIRECT("times"&amp;DN$2),$F189,DW$28))/10</f>
        <v>0</v>
      </c>
      <c r="DX189" s="63">
        <f ca="1">IF(OR(INDEX(INDIRECT("times"&amp;DN$2),$F189,DX$28)&gt;10,INDEX(INDIRECT(DP189),$E189,$F189)="",INDEX(INDIRECT(DP189),$E189,$F189)&gt;=INDEX(INDIRECT(DP189),1,DX$28)),0,(INDEX(INDIRECT(DP189),$E189,$F189))-INDEX(INDIRECT(DP189),1,DX$28))*(10-INDEX(INDIRECT("times"&amp;DN$2),$F189,DX$28))/10</f>
        <v>0</v>
      </c>
      <c r="DY189" s="63">
        <f ca="1">IF(OR(INDEX(INDIRECT("times"&amp;DN$2),$F189,DY$28)&gt;10,INDEX(INDIRECT(DP189),$E189,$F189)="",INDEX(INDIRECT(DP189),$E189,$F189)&gt;=INDEX(INDIRECT(DP189),1,DY$28)),0,(INDEX(INDIRECT(DP189),$E189,$F189))-INDEX(INDIRECT(DP189),1,DY$28))*(10-INDEX(INDIRECT("times"&amp;DN$2),$F189,DY$28))/10</f>
        <v>0</v>
      </c>
      <c r="DZ189" s="63">
        <f ca="1">IF(OR(INDEX(INDIRECT("times"&amp;DN$2),$F189,DZ$28)&gt;10,INDEX(INDIRECT(DP189),$E189,$F189)="",INDEX(INDIRECT(DP189),$E189,$F189)&gt;=INDEX(INDIRECT(DP189),1,DZ$28)),0,(INDEX(INDIRECT(DP189),$E189,$F189))-INDEX(INDIRECT(DP189),1,DZ$28))*(10-INDEX(INDIRECT("times"&amp;DN$2),$F189,DZ$28))/10</f>
        <v>0</v>
      </c>
      <c r="EA189" s="63">
        <f ca="1">IF(OR(INDEX(INDIRECT("times"&amp;DN$2),$F189,EA$28)&gt;10,INDEX(INDIRECT(DP189),$E189,$F189)="",INDEX(INDIRECT(DP189),$E189,$F189)&gt;=INDEX(INDIRECT(DP189),1,EA$28)),0,(INDEX(INDIRECT(DP189),$E189,$F189))-INDEX(INDIRECT(DP189),1,EA$28))*(10-INDEX(INDIRECT("times"&amp;DN$2),$F189,EA$28))/10</f>
        <v>0</v>
      </c>
      <c r="EB189" s="63">
        <f ca="1">IF(OR(INDEX(INDIRECT("times"&amp;DN$2),$F189,EB$28)&gt;10,INDEX(INDIRECT(DP189),$E189,$F189)="",INDEX(INDIRECT(DP189),$E189,$F189)&gt;=INDEX(INDIRECT(DP189),1,EB$28)),0,(INDEX(INDIRECT(DP189),$E189,$F189))-INDEX(INDIRECT(DP189),1,EB$28))*(10-INDEX(INDIRECT("times"&amp;DN$2),$F189,EB$28))/10</f>
        <v>0</v>
      </c>
      <c r="EC189" s="63">
        <f ca="1">IF(OR(INDEX(INDIRECT("times"&amp;DN$2),$F189,EC$28)&gt;10,INDEX(INDIRECT(DP189),$E189,$F189)="",INDEX(INDIRECT(DP189),$E189,$F189)&gt;=INDEX(INDIRECT(DP189),1,EC$28)),0,(INDEX(INDIRECT(DP189),$E189,$F189))-INDEX(INDIRECT(DP189),1,EC$28))*(10-INDEX(INDIRECT("times"&amp;DN$2),$F189,EC$28))/10</f>
        <v>0</v>
      </c>
      <c r="ED189" s="63">
        <f ca="1">IF(OR(INDEX(INDIRECT("times"&amp;DN$2),$F189,ED$28)&gt;10,INDEX(INDIRECT(DP189),$E189,$F189)="",INDEX(INDIRECT(DP189),$E189,$F189)&gt;=INDEX(INDIRECT(DP189),1,ED$28)),0,(INDEX(INDIRECT(DP189),$E189,$F189))-INDEX(INDIRECT(DP189),1,ED$28))*(10-INDEX(INDIRECT("times"&amp;DN$2),$F189,ED$28))/10</f>
        <v>0</v>
      </c>
      <c r="EE189" s="63">
        <f ca="1">IF(OR(INDEX(INDIRECT("times"&amp;DN$2),$F189,EE$28)&gt;10,INDEX(INDIRECT(DP189),$E189,$F189)="",INDEX(INDIRECT(DP189),$E189,$F189)&gt;=INDEX(INDIRECT(DP189),1,EE$28)),0,(INDEX(INDIRECT(DP189),$E189,$F189))-INDEX(INDIRECT(DP189),1,EE$28))*(10-INDEX(INDIRECT("times"&amp;DN$2),$F189,EE$28))/10</f>
        <v>0</v>
      </c>
      <c r="EF189" s="63">
        <f ca="1">IF(OR(INDEX(INDIRECT("times"&amp;DN$2),$F189,EF$28)&gt;10,INDEX(INDIRECT(DP189),$E189,$F189)="",INDEX(INDIRECT(DP189),$E189,$F189)&gt;=INDEX(INDIRECT(DP189),1,EF$28)),0,(INDEX(INDIRECT(DP189),$E189,$F189))-INDEX(INDIRECT(DP189),1,EF$28))*(10-INDEX(INDIRECT("times"&amp;DN$2),$F189,EF$28))/10</f>
        <v>0</v>
      </c>
      <c r="EG189" s="63">
        <f ca="1">IF(OR(INDEX(INDIRECT("times"&amp;DN$2),$F189,EG$28)&gt;10,INDEX(INDIRECT(DP189),$E189,$F189)="",INDEX(INDIRECT(DP189),$E189,$F189)&gt;=INDEX(INDIRECT(DP189),1,EG$28)),0,(INDEX(INDIRECT(DP189),$E189,$F189))-INDEX(INDIRECT(DP189),1,EG$28))*(10-INDEX(INDIRECT("times"&amp;DN$2),$F189,EG$28))/10</f>
        <v>0</v>
      </c>
      <c r="EH189" s="63">
        <f ca="1">IF(OR(INDEX(INDIRECT("times"&amp;DN$2),$F189,EH$28)&gt;10,INDEX(INDIRECT(DP189),$E189,$F189)="",INDEX(INDIRECT(DP189),$E189,$F189)&gt;=INDEX(INDIRECT(DP189),1,EH$28)),0,(INDEX(INDIRECT(DP189),$E189,$F189))-INDEX(INDIRECT(DP189),1,EH$28))*(10-INDEX(INDIRECT("times"&amp;DN$2),$F189,EH$28))/10</f>
        <v>0</v>
      </c>
      <c r="EI189" s="63">
        <f ca="1">IF(OR(INDEX(INDIRECT("times"&amp;DN$2),$F189,EI$28)&gt;10,INDEX(INDIRECT(DP189),$E189,$F189)="",INDEX(INDIRECT(DP189),$E189,$F189)&gt;=INDEX(INDIRECT(DP189),1,EI$28)),0,(INDEX(INDIRECT(DP189),$E189,$F189))-INDEX(INDIRECT(DP189),1,EI$28))*(10-INDEX(INDIRECT("times"&amp;DN$2),$F189,EI$28))/10</f>
        <v>0</v>
      </c>
      <c r="EJ189" s="63">
        <f ca="1">IF(OR(INDEX(INDIRECT("times"&amp;DN$2),$F189,EJ$28)&gt;10,INDEX(INDIRECT(DP189),$E189,$F189)="",INDEX(INDIRECT(DP189),$E189,$F189)&gt;=INDEX(INDIRECT(DP189),1,EJ$28)),0,(INDEX(INDIRECT(DP189),$E189,$F189))-INDEX(INDIRECT(DP189),1,EJ$28))*(10-INDEX(INDIRECT("times"&amp;DN$2),$F189,EJ$28))/10</f>
        <v>0</v>
      </c>
      <c r="EK189" s="63">
        <f ca="1">IF(OR(INDEX(INDIRECT("times"&amp;DN$2),$F189,EK$28)&gt;10,INDEX(INDIRECT(DP189),$E189,$F189)="",INDEX(INDIRECT(DP189),$E189,$F189)&gt;=INDEX(INDIRECT(DP189),1,EK$28)),0,(INDEX(INDIRECT(DP189),$E189,$F189))-INDEX(INDIRECT(DP189),1,EK$28))*(10-INDEX(INDIRECT("times"&amp;DN$2),$F189,EK$28))/10</f>
        <v>0</v>
      </c>
      <c r="EL189" s="63">
        <f ca="1">IF(OR(INDEX(INDIRECT("times"&amp;DN$2),$F189,EL$28)&gt;10,INDEX(INDIRECT(DP189),$E189,$F189)="",INDEX(INDIRECT(DP189),$E189,$F189)&gt;=INDEX(INDIRECT(DP189),1,EL$28)),0,(INDEX(INDIRECT(DP189),$E189,$F189))-INDEX(INDIRECT(DP189),1,EL$28))*(10-INDEX(INDIRECT("times"&amp;DN$2),$F189,EL$28))/10</f>
        <v>0</v>
      </c>
      <c r="EM189" s="64">
        <f ca="1">IF(OR(INDEX(INDIRECT("times"&amp;DN$2),$F189,EM$28)&gt;10,INDEX(INDIRECT(DP189),$E189,$F189)="",INDEX(INDIRECT(DP189),$E189,$F189)&gt;=INDEX(INDIRECT(DP189),1,EM$28)),0,(INDEX(INDIRECT(DP189),$E189,$F189))-INDEX(INDIRECT(DP189),1,EM$28))*(10-INDEX(INDIRECT("times"&amp;DN$2),$F189,EM$28))/10</f>
        <v>0</v>
      </c>
      <c r="EN189" s="201">
        <v>21</v>
      </c>
      <c r="EP189" s="18" t="s">
        <v>230</v>
      </c>
      <c r="EQ189" s="122">
        <f>EP131</f>
        <v>1</v>
      </c>
      <c r="ER189" s="122" t="str">
        <f>EP132</f>
        <v>lei3564</v>
      </c>
      <c r="ES189" s="210" t="str">
        <f t="shared" si="603"/>
        <v>core1_lei3564</v>
      </c>
      <c r="ET189" s="122">
        <v>5</v>
      </c>
      <c r="EU189" s="33">
        <v>21</v>
      </c>
      <c r="EV189" s="62">
        <f ca="1">IF(OR(INDEX(INDIRECT("times"&amp;EQ$2),$F189,EV$28)&gt;10,INDEX(INDIRECT(ES189),$E189,$F189)="",INDEX(INDIRECT(ES189),$E189,$F189)&gt;=INDEX(INDIRECT(ES189),1,EV$28)),0,(INDEX(INDIRECT(ES189),$E189,$F189))-INDEX(INDIRECT(ES189),1,EV$28))*(10-INDEX(INDIRECT("times"&amp;EQ$2),$F189,EV$28))/10</f>
        <v>0</v>
      </c>
      <c r="EW189" s="63">
        <f ca="1">IF(OR(INDEX(INDIRECT("times"&amp;EQ$2),$F189,EW$28)&gt;10,INDEX(INDIRECT(ES189),$E189,$F189)="",INDEX(INDIRECT(ES189),$E189,$F189)&gt;=INDEX(INDIRECT(ES189),1,EW$28)),0,(INDEX(INDIRECT(ES189),$E189,$F189))-INDEX(INDIRECT(ES189),1,EW$28))*(10-INDEX(INDIRECT("times"&amp;EQ$2),$F189,EW$28))/10</f>
        <v>0</v>
      </c>
      <c r="EX189" s="63">
        <f ca="1">IF(OR(INDEX(INDIRECT("times"&amp;EQ$2),$F189,EX$28)&gt;10,INDEX(INDIRECT(ES189),$E189,$F189)="",INDEX(INDIRECT(ES189),$E189,$F189)&gt;=INDEX(INDIRECT(ES189),1,EX$28)),0,(INDEX(INDIRECT(ES189),$E189,$F189))-INDEX(INDIRECT(ES189),1,EX$28))*(10-INDEX(INDIRECT("times"&amp;EQ$2),$F189,EX$28))/10</f>
        <v>0</v>
      </c>
      <c r="EY189" s="63">
        <f ca="1">IF(OR(INDEX(INDIRECT("times"&amp;EQ$2),$F189,EY$28)&gt;10,INDEX(INDIRECT(ES189),$E189,$F189)="",INDEX(INDIRECT(ES189),$E189,$F189)&gt;=INDEX(INDIRECT(ES189),1,EY$28)),0,(INDEX(INDIRECT(ES189),$E189,$F189))-INDEX(INDIRECT(ES189),1,EY$28))*(10-INDEX(INDIRECT("times"&amp;EQ$2),$F189,EY$28))/10</f>
        <v>0</v>
      </c>
      <c r="EZ189" s="63">
        <f ca="1">IF(OR(INDEX(INDIRECT("times"&amp;EQ$2),$F189,EZ$28)&gt;10,INDEX(INDIRECT(ES189),$E189,$F189)="",INDEX(INDIRECT(ES189),$E189,$F189)&gt;=INDEX(INDIRECT(ES189),1,EZ$28)),0,(INDEX(INDIRECT(ES189),$E189,$F189))-INDEX(INDIRECT(ES189),1,EZ$28))*(10-INDEX(INDIRECT("times"&amp;EQ$2),$F189,EZ$28))/10</f>
        <v>0</v>
      </c>
      <c r="FA189" s="63">
        <f ca="1">IF(OR(INDEX(INDIRECT("times"&amp;EQ$2),$F189,FA$28)&gt;10,INDEX(INDIRECT(ES189),$E189,$F189)="",INDEX(INDIRECT(ES189),$E189,$F189)&gt;=INDEX(INDIRECT(ES189),1,FA$28)),0,(INDEX(INDIRECT(ES189),$E189,$F189))-INDEX(INDIRECT(ES189),1,FA$28))*(10-INDEX(INDIRECT("times"&amp;EQ$2),$F189,FA$28))/10</f>
        <v>0</v>
      </c>
      <c r="FB189" s="63">
        <f ca="1">IF(OR(INDEX(INDIRECT("times"&amp;EQ$2),$F189,FB$28)&gt;10,INDEX(INDIRECT(ES189),$E189,$F189)="",INDEX(INDIRECT(ES189),$E189,$F189)&gt;=INDEX(INDIRECT(ES189),1,FB$28)),0,(INDEX(INDIRECT(ES189),$E189,$F189))-INDEX(INDIRECT(ES189),1,FB$28))*(10-INDEX(INDIRECT("times"&amp;EQ$2),$F189,FB$28))/10</f>
        <v>0</v>
      </c>
      <c r="FC189" s="63">
        <f ca="1">IF(OR(INDEX(INDIRECT("times"&amp;EQ$2),$F189,FC$28)&gt;10,INDEX(INDIRECT(ES189),$E189,$F189)="",INDEX(INDIRECT(ES189),$E189,$F189)&gt;=INDEX(INDIRECT(ES189),1,FC$28)),0,(INDEX(INDIRECT(ES189),$E189,$F189))-INDEX(INDIRECT(ES189),1,FC$28))*(10-INDEX(INDIRECT("times"&amp;EQ$2),$F189,FC$28))/10</f>
        <v>0</v>
      </c>
      <c r="FD189" s="63">
        <f ca="1">IF(OR(INDEX(INDIRECT("times"&amp;EQ$2),$F189,FD$28)&gt;10,INDEX(INDIRECT(ES189),$E189,$F189)="",INDEX(INDIRECT(ES189),$E189,$F189)&gt;=INDEX(INDIRECT(ES189),1,FD$28)),0,(INDEX(INDIRECT(ES189),$E189,$F189))-INDEX(INDIRECT(ES189),1,FD$28))*(10-INDEX(INDIRECT("times"&amp;EQ$2),$F189,FD$28))/10</f>
        <v>0</v>
      </c>
      <c r="FE189" s="63">
        <f ca="1">IF(OR(INDEX(INDIRECT("times"&amp;EQ$2),$F189,FE$28)&gt;10,INDEX(INDIRECT(ES189),$E189,$F189)="",INDEX(INDIRECT(ES189),$E189,$F189)&gt;=INDEX(INDIRECT(ES189),1,FE$28)),0,(INDEX(INDIRECT(ES189),$E189,$F189))-INDEX(INDIRECT(ES189),1,FE$28))*(10-INDEX(INDIRECT("times"&amp;EQ$2),$F189,FE$28))/10</f>
        <v>0</v>
      </c>
      <c r="FF189" s="63">
        <f ca="1">IF(OR(INDEX(INDIRECT("times"&amp;EQ$2),$F189,FF$28)&gt;10,INDEX(INDIRECT(ES189),$E189,$F189)="",INDEX(INDIRECT(ES189),$E189,$F189)&gt;=INDEX(INDIRECT(ES189),1,FF$28)),0,(INDEX(INDIRECT(ES189),$E189,$F189))-INDEX(INDIRECT(ES189),1,FF$28))*(10-INDEX(INDIRECT("times"&amp;EQ$2),$F189,FF$28))/10</f>
        <v>0</v>
      </c>
      <c r="FG189" s="63">
        <f ca="1">IF(OR(INDEX(INDIRECT("times"&amp;EQ$2),$F189,FG$28)&gt;10,INDEX(INDIRECT(ES189),$E189,$F189)="",INDEX(INDIRECT(ES189),$E189,$F189)&gt;=INDEX(INDIRECT(ES189),1,FG$28)),0,(INDEX(INDIRECT(ES189),$E189,$F189))-INDEX(INDIRECT(ES189),1,FG$28))*(10-INDEX(INDIRECT("times"&amp;EQ$2),$F189,FG$28))/10</f>
        <v>0</v>
      </c>
      <c r="FH189" s="63">
        <f ca="1">IF(OR(INDEX(INDIRECT("times"&amp;EQ$2),$F189,FH$28)&gt;10,INDEX(INDIRECT(ES189),$E189,$F189)="",INDEX(INDIRECT(ES189),$E189,$F189)&gt;=INDEX(INDIRECT(ES189),1,FH$28)),0,(INDEX(INDIRECT(ES189),$E189,$F189))-INDEX(INDIRECT(ES189),1,FH$28))*(10-INDEX(INDIRECT("times"&amp;EQ$2),$F189,FH$28))/10</f>
        <v>0</v>
      </c>
      <c r="FI189" s="63">
        <f ca="1">IF(OR(INDEX(INDIRECT("times"&amp;EQ$2),$F189,FI$28)&gt;10,INDEX(INDIRECT(ES189),$E189,$F189)="",INDEX(INDIRECT(ES189),$E189,$F189)&gt;=INDEX(INDIRECT(ES189),1,FI$28)),0,(INDEX(INDIRECT(ES189),$E189,$F189))-INDEX(INDIRECT(ES189),1,FI$28))*(10-INDEX(INDIRECT("times"&amp;EQ$2),$F189,FI$28))/10</f>
        <v>0</v>
      </c>
      <c r="FJ189" s="63">
        <f ca="1">IF(OR(INDEX(INDIRECT("times"&amp;EQ$2),$F189,FJ$28)&gt;10,INDEX(INDIRECT(ES189),$E189,$F189)="",INDEX(INDIRECT(ES189),$E189,$F189)&gt;=INDEX(INDIRECT(ES189),1,FJ$28)),0,(INDEX(INDIRECT(ES189),$E189,$F189))-INDEX(INDIRECT(ES189),1,FJ$28))*(10-INDEX(INDIRECT("times"&amp;EQ$2),$F189,FJ$28))/10</f>
        <v>0</v>
      </c>
      <c r="FK189" s="63">
        <f ca="1">IF(OR(INDEX(INDIRECT("times"&amp;EQ$2),$F189,FK$28)&gt;10,INDEX(INDIRECT(ES189),$E189,$F189)="",INDEX(INDIRECT(ES189),$E189,$F189)&gt;=INDEX(INDIRECT(ES189),1,FK$28)),0,(INDEX(INDIRECT(ES189),$E189,$F189))-INDEX(INDIRECT(ES189),1,FK$28))*(10-INDEX(INDIRECT("times"&amp;EQ$2),$F189,FK$28))/10</f>
        <v>0</v>
      </c>
      <c r="FL189" s="63">
        <f ca="1">IF(OR(INDEX(INDIRECT("times"&amp;EQ$2),$F189,FL$28)&gt;10,INDEX(INDIRECT(ES189),$E189,$F189)="",INDEX(INDIRECT(ES189),$E189,$F189)&gt;=INDEX(INDIRECT(ES189),1,FL$28)),0,(INDEX(INDIRECT(ES189),$E189,$F189))-INDEX(INDIRECT(ES189),1,FL$28))*(10-INDEX(INDIRECT("times"&amp;EQ$2),$F189,FL$28))/10</f>
        <v>0</v>
      </c>
      <c r="FM189" s="63">
        <f ca="1">IF(OR(INDEX(INDIRECT("times"&amp;EQ$2),$F189,FM$28)&gt;10,INDEX(INDIRECT(ES189),$E189,$F189)="",INDEX(INDIRECT(ES189),$E189,$F189)&gt;=INDEX(INDIRECT(ES189),1,FM$28)),0,(INDEX(INDIRECT(ES189),$E189,$F189))-INDEX(INDIRECT(ES189),1,FM$28))*(10-INDEX(INDIRECT("times"&amp;EQ$2),$F189,FM$28))/10</f>
        <v>0</v>
      </c>
      <c r="FN189" s="63">
        <f ca="1">IF(OR(INDEX(INDIRECT("times"&amp;EQ$2),$F189,FN$28)&gt;10,INDEX(INDIRECT(ES189),$E189,$F189)="",INDEX(INDIRECT(ES189),$E189,$F189)&gt;=INDEX(INDIRECT(ES189),1,FN$28)),0,(INDEX(INDIRECT(ES189),$E189,$F189))-INDEX(INDIRECT(ES189),1,FN$28))*(10-INDEX(INDIRECT("times"&amp;EQ$2),$F189,FN$28))/10</f>
        <v>0</v>
      </c>
      <c r="FO189" s="63">
        <f ca="1">IF(OR(INDEX(INDIRECT("times"&amp;EQ$2),$F189,FO$28)&gt;10,INDEX(INDIRECT(ES189),$E189,$F189)="",INDEX(INDIRECT(ES189),$E189,$F189)&gt;=INDEX(INDIRECT(ES189),1,FO$28)),0,(INDEX(INDIRECT(ES189),$E189,$F189))-INDEX(INDIRECT(ES189),1,FO$28))*(10-INDEX(INDIRECT("times"&amp;EQ$2),$F189,FO$28))/10</f>
        <v>0</v>
      </c>
      <c r="FP189" s="64">
        <f ca="1">IF(OR(INDEX(INDIRECT("times"&amp;EQ$2),$F189,FP$28)&gt;10,INDEX(INDIRECT(ES189),$E189,$F189)="",INDEX(INDIRECT(ES189),$E189,$F189)&gt;=INDEX(INDIRECT(ES189),1,FP$28)),0,(INDEX(INDIRECT(ES189),$E189,$F189))-INDEX(INDIRECT(ES189),1,FP$28))*(10-INDEX(INDIRECT("times"&amp;EQ$2),$F189,FP$28))/10</f>
        <v>0</v>
      </c>
      <c r="FQ189" s="201">
        <v>21</v>
      </c>
      <c r="FS189" s="18" t="s">
        <v>230</v>
      </c>
      <c r="FT189" s="122">
        <f>FS131</f>
        <v>1</v>
      </c>
      <c r="FU189" s="122" t="str">
        <f>FS132</f>
        <v>shop65</v>
      </c>
      <c r="FV189" s="210" t="str">
        <f t="shared" si="604"/>
        <v>core1_shop65</v>
      </c>
      <c r="FW189" s="122">
        <v>5</v>
      </c>
      <c r="FX189" s="33">
        <v>21</v>
      </c>
      <c r="FY189" s="62">
        <f ca="1">IF(OR(INDEX(INDIRECT("times"&amp;FT$2),$F189,FY$28)&gt;10,INDEX(INDIRECT(FV189),$E189,$F189)="",INDEX(INDIRECT(FV189),$E189,$F189)&gt;=INDEX(INDIRECT(FV189),1,FY$28)),0,(INDEX(INDIRECT(FV189),$E189,$F189))-INDEX(INDIRECT(FV189),1,FY$28))*(10-INDEX(INDIRECT("times"&amp;FT$2),$F189,FY$28))/10</f>
        <v>0</v>
      </c>
      <c r="FZ189" s="63">
        <f ca="1">IF(OR(INDEX(INDIRECT("times"&amp;FT$2),$F189,FZ$28)&gt;10,INDEX(INDIRECT(FV189),$E189,$F189)="",INDEX(INDIRECT(FV189),$E189,$F189)&gt;=INDEX(INDIRECT(FV189),1,FZ$28)),0,(INDEX(INDIRECT(FV189),$E189,$F189))-INDEX(INDIRECT(FV189),1,FZ$28))*(10-INDEX(INDIRECT("times"&amp;FT$2),$F189,FZ$28))/10</f>
        <v>0</v>
      </c>
      <c r="GA189" s="63">
        <f ca="1">IF(OR(INDEX(INDIRECT("times"&amp;FT$2),$F189,GA$28)&gt;10,INDEX(INDIRECT(FV189),$E189,$F189)="",INDEX(INDIRECT(FV189),$E189,$F189)&gt;=INDEX(INDIRECT(FV189),1,GA$28)),0,(INDEX(INDIRECT(FV189),$E189,$F189))-INDEX(INDIRECT(FV189),1,GA$28))*(10-INDEX(INDIRECT("times"&amp;FT$2),$F189,GA$28))/10</f>
        <v>0</v>
      </c>
      <c r="GB189" s="63">
        <f ca="1">IF(OR(INDEX(INDIRECT("times"&amp;FT$2),$F189,GB$28)&gt;10,INDEX(INDIRECT(FV189),$E189,$F189)="",INDEX(INDIRECT(FV189),$E189,$F189)&gt;=INDEX(INDIRECT(FV189),1,GB$28)),0,(INDEX(INDIRECT(FV189),$E189,$F189))-INDEX(INDIRECT(FV189),1,GB$28))*(10-INDEX(INDIRECT("times"&amp;FT$2),$F189,GB$28))/10</f>
        <v>0</v>
      </c>
      <c r="GC189" s="63">
        <f ca="1">IF(OR(INDEX(INDIRECT("times"&amp;FT$2),$F189,GC$28)&gt;10,INDEX(INDIRECT(FV189),$E189,$F189)="",INDEX(INDIRECT(FV189),$E189,$F189)&gt;=INDEX(INDIRECT(FV189),1,GC$28)),0,(INDEX(INDIRECT(FV189),$E189,$F189))-INDEX(INDIRECT(FV189),1,GC$28))*(10-INDEX(INDIRECT("times"&amp;FT$2),$F189,GC$28))/10</f>
        <v>0</v>
      </c>
      <c r="GD189" s="63">
        <f ca="1">IF(OR(INDEX(INDIRECT("times"&amp;FT$2),$F189,GD$28)&gt;10,INDEX(INDIRECT(FV189),$E189,$F189)="",INDEX(INDIRECT(FV189),$E189,$F189)&gt;=INDEX(INDIRECT(FV189),1,GD$28)),0,(INDEX(INDIRECT(FV189),$E189,$F189))-INDEX(INDIRECT(FV189),1,GD$28))*(10-INDEX(INDIRECT("times"&amp;FT$2),$F189,GD$28))/10</f>
        <v>0</v>
      </c>
      <c r="GE189" s="63">
        <f ca="1">IF(OR(INDEX(INDIRECT("times"&amp;FT$2),$F189,GE$28)&gt;10,INDEX(INDIRECT(FV189),$E189,$F189)="",INDEX(INDIRECT(FV189),$E189,$F189)&gt;=INDEX(INDIRECT(FV189),1,GE$28)),0,(INDEX(INDIRECT(FV189),$E189,$F189))-INDEX(INDIRECT(FV189),1,GE$28))*(10-INDEX(INDIRECT("times"&amp;FT$2),$F189,GE$28))/10</f>
        <v>0</v>
      </c>
      <c r="GF189" s="63">
        <f ca="1">IF(OR(INDEX(INDIRECT("times"&amp;FT$2),$F189,GF$28)&gt;10,INDEX(INDIRECT(FV189),$E189,$F189)="",INDEX(INDIRECT(FV189),$E189,$F189)&gt;=INDEX(INDIRECT(FV189),1,GF$28)),0,(INDEX(INDIRECT(FV189),$E189,$F189))-INDEX(INDIRECT(FV189),1,GF$28))*(10-INDEX(INDIRECT("times"&amp;FT$2),$F189,GF$28))/10</f>
        <v>0</v>
      </c>
      <c r="GG189" s="63">
        <f ca="1">IF(OR(INDEX(INDIRECT("times"&amp;FT$2),$F189,GG$28)&gt;10,INDEX(INDIRECT(FV189),$E189,$F189)="",INDEX(INDIRECT(FV189),$E189,$F189)&gt;=INDEX(INDIRECT(FV189),1,GG$28)),0,(INDEX(INDIRECT(FV189),$E189,$F189))-INDEX(INDIRECT(FV189),1,GG$28))*(10-INDEX(INDIRECT("times"&amp;FT$2),$F189,GG$28))/10</f>
        <v>0</v>
      </c>
      <c r="GH189" s="63">
        <f ca="1">IF(OR(INDEX(INDIRECT("times"&amp;FT$2),$F189,GH$28)&gt;10,INDEX(INDIRECT(FV189),$E189,$F189)="",INDEX(INDIRECT(FV189),$E189,$F189)&gt;=INDEX(INDIRECT(FV189),1,GH$28)),0,(INDEX(INDIRECT(FV189),$E189,$F189))-INDEX(INDIRECT(FV189),1,GH$28))*(10-INDEX(INDIRECT("times"&amp;FT$2),$F189,GH$28))/10</f>
        <v>0</v>
      </c>
      <c r="GI189" s="63">
        <f ca="1">IF(OR(INDEX(INDIRECT("times"&amp;FT$2),$F189,GI$28)&gt;10,INDEX(INDIRECT(FV189),$E189,$F189)="",INDEX(INDIRECT(FV189),$E189,$F189)&gt;=INDEX(INDIRECT(FV189),1,GI$28)),0,(INDEX(INDIRECT(FV189),$E189,$F189))-INDEX(INDIRECT(FV189),1,GI$28))*(10-INDEX(INDIRECT("times"&amp;FT$2),$F189,GI$28))/10</f>
        <v>0</v>
      </c>
      <c r="GJ189" s="63">
        <f ca="1">IF(OR(INDEX(INDIRECT("times"&amp;FT$2),$F189,GJ$28)&gt;10,INDEX(INDIRECT(FV189),$E189,$F189)="",INDEX(INDIRECT(FV189),$E189,$F189)&gt;=INDEX(INDIRECT(FV189),1,GJ$28)),0,(INDEX(INDIRECT(FV189),$E189,$F189))-INDEX(INDIRECT(FV189),1,GJ$28))*(10-INDEX(INDIRECT("times"&amp;FT$2),$F189,GJ$28))/10</f>
        <v>0</v>
      </c>
      <c r="GK189" s="63">
        <f ca="1">IF(OR(INDEX(INDIRECT("times"&amp;FT$2),$F189,GK$28)&gt;10,INDEX(INDIRECT(FV189),$E189,$F189)="",INDEX(INDIRECT(FV189),$E189,$F189)&gt;=INDEX(INDIRECT(FV189),1,GK$28)),0,(INDEX(INDIRECT(FV189),$E189,$F189))-INDEX(INDIRECT(FV189),1,GK$28))*(10-INDEX(INDIRECT("times"&amp;FT$2),$F189,GK$28))/10</f>
        <v>0</v>
      </c>
      <c r="GL189" s="63">
        <f ca="1">IF(OR(INDEX(INDIRECT("times"&amp;FT$2),$F189,GL$28)&gt;10,INDEX(INDIRECT(FV189),$E189,$F189)="",INDEX(INDIRECT(FV189),$E189,$F189)&gt;=INDEX(INDIRECT(FV189),1,GL$28)),0,(INDEX(INDIRECT(FV189),$E189,$F189))-INDEX(INDIRECT(FV189),1,GL$28))*(10-INDEX(INDIRECT("times"&amp;FT$2),$F189,GL$28))/10</f>
        <v>0</v>
      </c>
      <c r="GM189" s="63">
        <f ca="1">IF(OR(INDEX(INDIRECT("times"&amp;FT$2),$F189,GM$28)&gt;10,INDEX(INDIRECT(FV189),$E189,$F189)="",INDEX(INDIRECT(FV189),$E189,$F189)&gt;=INDEX(INDIRECT(FV189),1,GM$28)),0,(INDEX(INDIRECT(FV189),$E189,$F189))-INDEX(INDIRECT(FV189),1,GM$28))*(10-INDEX(INDIRECT("times"&amp;FT$2),$F189,GM$28))/10</f>
        <v>0</v>
      </c>
      <c r="GN189" s="63">
        <f ca="1">IF(OR(INDEX(INDIRECT("times"&amp;FT$2),$F189,GN$28)&gt;10,INDEX(INDIRECT(FV189),$E189,$F189)="",INDEX(INDIRECT(FV189),$E189,$F189)&gt;=INDEX(INDIRECT(FV189),1,GN$28)),0,(INDEX(INDIRECT(FV189),$E189,$F189))-INDEX(INDIRECT(FV189),1,GN$28))*(10-INDEX(INDIRECT("times"&amp;FT$2),$F189,GN$28))/10</f>
        <v>0</v>
      </c>
      <c r="GO189" s="63">
        <f ca="1">IF(OR(INDEX(INDIRECT("times"&amp;FT$2),$F189,GO$28)&gt;10,INDEX(INDIRECT(FV189),$E189,$F189)="",INDEX(INDIRECT(FV189),$E189,$F189)&gt;=INDEX(INDIRECT(FV189),1,GO$28)),0,(INDEX(INDIRECT(FV189),$E189,$F189))-INDEX(INDIRECT(FV189),1,GO$28))*(10-INDEX(INDIRECT("times"&amp;FT$2),$F189,GO$28))/10</f>
        <v>0</v>
      </c>
      <c r="GP189" s="63">
        <f ca="1">IF(OR(INDEX(INDIRECT("times"&amp;FT$2),$F189,GP$28)&gt;10,INDEX(INDIRECT(FV189),$E189,$F189)="",INDEX(INDIRECT(FV189),$E189,$F189)&gt;=INDEX(INDIRECT(FV189),1,GP$28)),0,(INDEX(INDIRECT(FV189),$E189,$F189))-INDEX(INDIRECT(FV189),1,GP$28))*(10-INDEX(INDIRECT("times"&amp;FT$2),$F189,GP$28))/10</f>
        <v>0</v>
      </c>
      <c r="GQ189" s="63">
        <f ca="1">IF(OR(INDEX(INDIRECT("times"&amp;FT$2),$F189,GQ$28)&gt;10,INDEX(INDIRECT(FV189),$E189,$F189)="",INDEX(INDIRECT(FV189),$E189,$F189)&gt;=INDEX(INDIRECT(FV189),1,GQ$28)),0,(INDEX(INDIRECT(FV189),$E189,$F189))-INDEX(INDIRECT(FV189),1,GQ$28))*(10-INDEX(INDIRECT("times"&amp;FT$2),$F189,GQ$28))/10</f>
        <v>0</v>
      </c>
      <c r="GR189" s="63">
        <f ca="1">IF(OR(INDEX(INDIRECT("times"&amp;FT$2),$F189,GR$28)&gt;10,INDEX(INDIRECT(FV189),$E189,$F189)="",INDEX(INDIRECT(FV189),$E189,$F189)&gt;=INDEX(INDIRECT(FV189),1,GR$28)),0,(INDEX(INDIRECT(FV189),$E189,$F189))-INDEX(INDIRECT(FV189),1,GR$28))*(10-INDEX(INDIRECT("times"&amp;FT$2),$F189,GR$28))/10</f>
        <v>0</v>
      </c>
      <c r="GS189" s="64">
        <f ca="1">IF(OR(INDEX(INDIRECT("times"&amp;FT$2),$F189,GS$28)&gt;10,INDEX(INDIRECT(FV189),$E189,$F189)="",INDEX(INDIRECT(FV189),$E189,$F189)&gt;=INDEX(INDIRECT(FV189),1,GS$28)),0,(INDEX(INDIRECT(FV189),$E189,$F189))-INDEX(INDIRECT(FV189),1,GS$28))*(10-INDEX(INDIRECT("times"&amp;FT$2),$F189,GS$28))/10</f>
        <v>0</v>
      </c>
      <c r="GT189" s="201">
        <v>21</v>
      </c>
      <c r="GV189" s="18" t="s">
        <v>230</v>
      </c>
      <c r="GW189" s="122">
        <f>GV131</f>
        <v>1</v>
      </c>
      <c r="GX189" s="122" t="str">
        <f>GV132</f>
        <v>lei65</v>
      </c>
      <c r="GY189" s="210" t="str">
        <f t="shared" si="605"/>
        <v>core1_lei65</v>
      </c>
      <c r="GZ189" s="122">
        <v>5</v>
      </c>
      <c r="HA189" s="33">
        <v>21</v>
      </c>
      <c r="HB189" s="62">
        <f ca="1">IF(OR(INDEX(INDIRECT("times"&amp;GW$2),$F189,HB$28)&gt;10,INDEX(INDIRECT(GY189),$E189,$F189)="",INDEX(INDIRECT(GY189),$E189,$F189)&gt;=INDEX(INDIRECT(GY189),1,HB$28)),0,(INDEX(INDIRECT(GY189),$E189,$F189))-INDEX(INDIRECT(GY189),1,HB$28))*(10-INDEX(INDIRECT("times"&amp;GW$2),$F189,HB$28))/10</f>
        <v>0</v>
      </c>
      <c r="HC189" s="63">
        <f ca="1">IF(OR(INDEX(INDIRECT("times"&amp;GW$2),$F189,HC$28)&gt;10,INDEX(INDIRECT(GY189),$E189,$F189)="",INDEX(INDIRECT(GY189),$E189,$F189)&gt;=INDEX(INDIRECT(GY189),1,HC$28)),0,(INDEX(INDIRECT(GY189),$E189,$F189))-INDEX(INDIRECT(GY189),1,HC$28))*(10-INDEX(INDIRECT("times"&amp;GW$2),$F189,HC$28))/10</f>
        <v>0</v>
      </c>
      <c r="HD189" s="63">
        <f ca="1">IF(OR(INDEX(INDIRECT("times"&amp;GW$2),$F189,HD$28)&gt;10,INDEX(INDIRECT(GY189),$E189,$F189)="",INDEX(INDIRECT(GY189),$E189,$F189)&gt;=INDEX(INDIRECT(GY189),1,HD$28)),0,(INDEX(INDIRECT(GY189),$E189,$F189))-INDEX(INDIRECT(GY189),1,HD$28))*(10-INDEX(INDIRECT("times"&amp;GW$2),$F189,HD$28))/10</f>
        <v>0</v>
      </c>
      <c r="HE189" s="63">
        <f ca="1">IF(OR(INDEX(INDIRECT("times"&amp;GW$2),$F189,HE$28)&gt;10,INDEX(INDIRECT(GY189),$E189,$F189)="",INDEX(INDIRECT(GY189),$E189,$F189)&gt;=INDEX(INDIRECT(GY189),1,HE$28)),0,(INDEX(INDIRECT(GY189),$E189,$F189))-INDEX(INDIRECT(GY189),1,HE$28))*(10-INDEX(INDIRECT("times"&amp;GW$2),$F189,HE$28))/10</f>
        <v>0</v>
      </c>
      <c r="HF189" s="63">
        <f ca="1">IF(OR(INDEX(INDIRECT("times"&amp;GW$2),$F189,HF$28)&gt;10,INDEX(INDIRECT(GY189),$E189,$F189)="",INDEX(INDIRECT(GY189),$E189,$F189)&gt;=INDEX(INDIRECT(GY189),1,HF$28)),0,(INDEX(INDIRECT(GY189),$E189,$F189))-INDEX(INDIRECT(GY189),1,HF$28))*(10-INDEX(INDIRECT("times"&amp;GW$2),$F189,HF$28))/10</f>
        <v>0</v>
      </c>
      <c r="HG189" s="63">
        <f ca="1">IF(OR(INDEX(INDIRECT("times"&amp;GW$2),$F189,HG$28)&gt;10,INDEX(INDIRECT(GY189),$E189,$F189)="",INDEX(INDIRECT(GY189),$E189,$F189)&gt;=INDEX(INDIRECT(GY189),1,HG$28)),0,(INDEX(INDIRECT(GY189),$E189,$F189))-INDEX(INDIRECT(GY189),1,HG$28))*(10-INDEX(INDIRECT("times"&amp;GW$2),$F189,HG$28))/10</f>
        <v>0</v>
      </c>
      <c r="HH189" s="63">
        <f ca="1">IF(OR(INDEX(INDIRECT("times"&amp;GW$2),$F189,HH$28)&gt;10,INDEX(INDIRECT(GY189),$E189,$F189)="",INDEX(INDIRECT(GY189),$E189,$F189)&gt;=INDEX(INDIRECT(GY189),1,HH$28)),0,(INDEX(INDIRECT(GY189),$E189,$F189))-INDEX(INDIRECT(GY189),1,HH$28))*(10-INDEX(INDIRECT("times"&amp;GW$2),$F189,HH$28))/10</f>
        <v>0</v>
      </c>
      <c r="HI189" s="63">
        <f ca="1">IF(OR(INDEX(INDIRECT("times"&amp;GW$2),$F189,HI$28)&gt;10,INDEX(INDIRECT(GY189),$E189,$F189)="",INDEX(INDIRECT(GY189),$E189,$F189)&gt;=INDEX(INDIRECT(GY189),1,HI$28)),0,(INDEX(INDIRECT(GY189),$E189,$F189))-INDEX(INDIRECT(GY189),1,HI$28))*(10-INDEX(INDIRECT("times"&amp;GW$2),$F189,HI$28))/10</f>
        <v>0</v>
      </c>
      <c r="HJ189" s="63">
        <f ca="1">IF(OR(INDEX(INDIRECT("times"&amp;GW$2),$F189,HJ$28)&gt;10,INDEX(INDIRECT(GY189),$E189,$F189)="",INDEX(INDIRECT(GY189),$E189,$F189)&gt;=INDEX(INDIRECT(GY189),1,HJ$28)),0,(INDEX(INDIRECT(GY189),$E189,$F189))-INDEX(INDIRECT(GY189),1,HJ$28))*(10-INDEX(INDIRECT("times"&amp;GW$2),$F189,HJ$28))/10</f>
        <v>0</v>
      </c>
      <c r="HK189" s="63">
        <f ca="1">IF(OR(INDEX(INDIRECT("times"&amp;GW$2),$F189,HK$28)&gt;10,INDEX(INDIRECT(GY189),$E189,$F189)="",INDEX(INDIRECT(GY189),$E189,$F189)&gt;=INDEX(INDIRECT(GY189),1,HK$28)),0,(INDEX(INDIRECT(GY189),$E189,$F189))-INDEX(INDIRECT(GY189),1,HK$28))*(10-INDEX(INDIRECT("times"&amp;GW$2),$F189,HK$28))/10</f>
        <v>0</v>
      </c>
      <c r="HL189" s="63">
        <f ca="1">IF(OR(INDEX(INDIRECT("times"&amp;GW$2),$F189,HL$28)&gt;10,INDEX(INDIRECT(GY189),$E189,$F189)="",INDEX(INDIRECT(GY189),$E189,$F189)&gt;=INDEX(INDIRECT(GY189),1,HL$28)),0,(INDEX(INDIRECT(GY189),$E189,$F189))-INDEX(INDIRECT(GY189),1,HL$28))*(10-INDEX(INDIRECT("times"&amp;GW$2),$F189,HL$28))/10</f>
        <v>0</v>
      </c>
      <c r="HM189" s="63">
        <f ca="1">IF(OR(INDEX(INDIRECT("times"&amp;GW$2),$F189,HM$28)&gt;10,INDEX(INDIRECT(GY189),$E189,$F189)="",INDEX(INDIRECT(GY189),$E189,$F189)&gt;=INDEX(INDIRECT(GY189),1,HM$28)),0,(INDEX(INDIRECT(GY189),$E189,$F189))-INDEX(INDIRECT(GY189),1,HM$28))*(10-INDEX(INDIRECT("times"&amp;GW$2),$F189,HM$28))/10</f>
        <v>0</v>
      </c>
      <c r="HN189" s="63">
        <f ca="1">IF(OR(INDEX(INDIRECT("times"&amp;GW$2),$F189,HN$28)&gt;10,INDEX(INDIRECT(GY189),$E189,$F189)="",INDEX(INDIRECT(GY189),$E189,$F189)&gt;=INDEX(INDIRECT(GY189),1,HN$28)),0,(INDEX(INDIRECT(GY189),$E189,$F189))-INDEX(INDIRECT(GY189),1,HN$28))*(10-INDEX(INDIRECT("times"&amp;GW$2),$F189,HN$28))/10</f>
        <v>0</v>
      </c>
      <c r="HO189" s="63">
        <f ca="1">IF(OR(INDEX(INDIRECT("times"&amp;GW$2),$F189,HO$28)&gt;10,INDEX(INDIRECT(GY189),$E189,$F189)="",INDEX(INDIRECT(GY189),$E189,$F189)&gt;=INDEX(INDIRECT(GY189),1,HO$28)),0,(INDEX(INDIRECT(GY189),$E189,$F189))-INDEX(INDIRECT(GY189),1,HO$28))*(10-INDEX(INDIRECT("times"&amp;GW$2),$F189,HO$28))/10</f>
        <v>0</v>
      </c>
      <c r="HP189" s="63">
        <f ca="1">IF(OR(INDEX(INDIRECT("times"&amp;GW$2),$F189,HP$28)&gt;10,INDEX(INDIRECT(GY189),$E189,$F189)="",INDEX(INDIRECT(GY189),$E189,$F189)&gt;=INDEX(INDIRECT(GY189),1,HP$28)),0,(INDEX(INDIRECT(GY189),$E189,$F189))-INDEX(INDIRECT(GY189),1,HP$28))*(10-INDEX(INDIRECT("times"&amp;GW$2),$F189,HP$28))/10</f>
        <v>0</v>
      </c>
      <c r="HQ189" s="63">
        <f ca="1">IF(OR(INDEX(INDIRECT("times"&amp;GW$2),$F189,HQ$28)&gt;10,INDEX(INDIRECT(GY189),$E189,$F189)="",INDEX(INDIRECT(GY189),$E189,$F189)&gt;=INDEX(INDIRECT(GY189),1,HQ$28)),0,(INDEX(INDIRECT(GY189),$E189,$F189))-INDEX(INDIRECT(GY189),1,HQ$28))*(10-INDEX(INDIRECT("times"&amp;GW$2),$F189,HQ$28))/10</f>
        <v>0</v>
      </c>
      <c r="HR189" s="63">
        <f ca="1">IF(OR(INDEX(INDIRECT("times"&amp;GW$2),$F189,HR$28)&gt;10,INDEX(INDIRECT(GY189),$E189,$F189)="",INDEX(INDIRECT(GY189),$E189,$F189)&gt;=INDEX(INDIRECT(GY189),1,HR$28)),0,(INDEX(INDIRECT(GY189),$E189,$F189))-INDEX(INDIRECT(GY189),1,HR$28))*(10-INDEX(INDIRECT("times"&amp;GW$2),$F189,HR$28))/10</f>
        <v>0</v>
      </c>
      <c r="HS189" s="63">
        <f ca="1">IF(OR(INDEX(INDIRECT("times"&amp;GW$2),$F189,HS$28)&gt;10,INDEX(INDIRECT(GY189),$E189,$F189)="",INDEX(INDIRECT(GY189),$E189,$F189)&gt;=INDEX(INDIRECT(GY189),1,HS$28)),0,(INDEX(INDIRECT(GY189),$E189,$F189))-INDEX(INDIRECT(GY189),1,HS$28))*(10-INDEX(INDIRECT("times"&amp;GW$2),$F189,HS$28))/10</f>
        <v>0</v>
      </c>
      <c r="HT189" s="63">
        <f ca="1">IF(OR(INDEX(INDIRECT("times"&amp;GW$2),$F189,HT$28)&gt;10,INDEX(INDIRECT(GY189),$E189,$F189)="",INDEX(INDIRECT(GY189),$E189,$F189)&gt;=INDEX(INDIRECT(GY189),1,HT$28)),0,(INDEX(INDIRECT(GY189),$E189,$F189))-INDEX(INDIRECT(GY189),1,HT$28))*(10-INDEX(INDIRECT("times"&amp;GW$2),$F189,HT$28))/10</f>
        <v>0</v>
      </c>
      <c r="HU189" s="63">
        <f ca="1">IF(OR(INDEX(INDIRECT("times"&amp;GW$2),$F189,HU$28)&gt;10,INDEX(INDIRECT(GY189),$E189,$F189)="",INDEX(INDIRECT(GY189),$E189,$F189)&gt;=INDEX(INDIRECT(GY189),1,HU$28)),0,(INDEX(INDIRECT(GY189),$E189,$F189))-INDEX(INDIRECT(GY189),1,HU$28))*(10-INDEX(INDIRECT("times"&amp;GW$2),$F189,HU$28))/10</f>
        <v>0</v>
      </c>
      <c r="HV189" s="64">
        <f ca="1">IF(OR(INDEX(INDIRECT("times"&amp;GW$2),$F189,HV$28)&gt;10,INDEX(INDIRECT(GY189),$E189,$F189)="",INDEX(INDIRECT(GY189),$E189,$F189)&gt;=INDEX(INDIRECT(GY189),1,HV$28)),0,(INDEX(INDIRECT(GY189),$E189,$F189))-INDEX(INDIRECT(GY189),1,HV$28))*(10-INDEX(INDIRECT("times"&amp;GW$2),$F189,HV$28))/10</f>
        <v>0</v>
      </c>
      <c r="HW189" s="201">
        <v>21</v>
      </c>
    </row>
    <row r="190" spans="1:231" ht="15">
      <c r="A190" s="17" t="s">
        <v>189</v>
      </c>
      <c r="B190" s="124">
        <f>A131</f>
        <v>1</v>
      </c>
      <c r="C190" s="124" t="str">
        <f>A132</f>
        <v>work1834</v>
      </c>
      <c r="D190" s="223"/>
      <c r="E190" s="124"/>
      <c r="F190" s="11"/>
      <c r="G190" s="43">
        <f ca="1">MIN(G148:G168)</f>
        <v>0</v>
      </c>
      <c r="H190" s="44">
        <f t="shared" ref="H190:AA190" ca="1" si="606">MIN(H148:H168)</f>
        <v>0</v>
      </c>
      <c r="I190" s="44">
        <f t="shared" ca="1" si="606"/>
        <v>0</v>
      </c>
      <c r="J190" s="44">
        <f t="shared" ca="1" si="606"/>
        <v>0</v>
      </c>
      <c r="K190" s="44">
        <f t="shared" ca="1" si="606"/>
        <v>0</v>
      </c>
      <c r="L190" s="44">
        <f t="shared" ca="1" si="606"/>
        <v>0</v>
      </c>
      <c r="M190" s="44">
        <f t="shared" ca="1" si="606"/>
        <v>0</v>
      </c>
      <c r="N190" s="44">
        <f t="shared" ca="1" si="606"/>
        <v>0</v>
      </c>
      <c r="O190" s="44">
        <f t="shared" ca="1" si="606"/>
        <v>0</v>
      </c>
      <c r="P190" s="44">
        <f t="shared" ca="1" si="606"/>
        <v>0</v>
      </c>
      <c r="Q190" s="44">
        <f t="shared" ca="1" si="606"/>
        <v>0</v>
      </c>
      <c r="R190" s="44">
        <f t="shared" ca="1" si="606"/>
        <v>0</v>
      </c>
      <c r="S190" s="44">
        <f t="shared" ca="1" si="606"/>
        <v>0</v>
      </c>
      <c r="T190" s="44">
        <f t="shared" ca="1" si="606"/>
        <v>0</v>
      </c>
      <c r="U190" s="44">
        <f t="shared" ca="1" si="606"/>
        <v>0</v>
      </c>
      <c r="V190" s="44">
        <f t="shared" ca="1" si="606"/>
        <v>0</v>
      </c>
      <c r="W190" s="44">
        <f t="shared" ca="1" si="606"/>
        <v>0</v>
      </c>
      <c r="X190" s="44">
        <f t="shared" ca="1" si="606"/>
        <v>0</v>
      </c>
      <c r="Y190" s="44">
        <f t="shared" ca="1" si="606"/>
        <v>0</v>
      </c>
      <c r="Z190" s="44">
        <f t="shared" ca="1" si="606"/>
        <v>0</v>
      </c>
      <c r="AA190" s="44">
        <f t="shared" ca="1" si="606"/>
        <v>0</v>
      </c>
      <c r="AB190" s="401"/>
      <c r="AD190" s="17" t="s">
        <v>189</v>
      </c>
      <c r="AE190" s="124">
        <f>AD131</f>
        <v>1</v>
      </c>
      <c r="AF190" s="124" t="str">
        <f>AD132</f>
        <v>shop1834</v>
      </c>
      <c r="AG190" s="223"/>
      <c r="AH190" s="124"/>
      <c r="AI190" s="11"/>
      <c r="AJ190" s="43">
        <f ca="1">MIN(AJ148:AJ168)</f>
        <v>0</v>
      </c>
      <c r="AK190" s="44">
        <f t="shared" ref="AK190:BD190" ca="1" si="607">MIN(AK148:AK168)</f>
        <v>0</v>
      </c>
      <c r="AL190" s="44">
        <f t="shared" ca="1" si="607"/>
        <v>0</v>
      </c>
      <c r="AM190" s="44">
        <f t="shared" ca="1" si="607"/>
        <v>0</v>
      </c>
      <c r="AN190" s="44">
        <f t="shared" ca="1" si="607"/>
        <v>0</v>
      </c>
      <c r="AO190" s="44">
        <f t="shared" ca="1" si="607"/>
        <v>0</v>
      </c>
      <c r="AP190" s="44">
        <f t="shared" ca="1" si="607"/>
        <v>0</v>
      </c>
      <c r="AQ190" s="44">
        <f t="shared" ca="1" si="607"/>
        <v>0</v>
      </c>
      <c r="AR190" s="44">
        <f t="shared" ca="1" si="607"/>
        <v>0</v>
      </c>
      <c r="AS190" s="44">
        <f t="shared" ca="1" si="607"/>
        <v>0</v>
      </c>
      <c r="AT190" s="44">
        <f t="shared" ca="1" si="607"/>
        <v>0</v>
      </c>
      <c r="AU190" s="44">
        <f t="shared" ca="1" si="607"/>
        <v>0</v>
      </c>
      <c r="AV190" s="44">
        <f t="shared" ca="1" si="607"/>
        <v>0</v>
      </c>
      <c r="AW190" s="44">
        <f t="shared" ca="1" si="607"/>
        <v>0</v>
      </c>
      <c r="AX190" s="44">
        <f t="shared" ca="1" si="607"/>
        <v>0</v>
      </c>
      <c r="AY190" s="44">
        <f t="shared" ca="1" si="607"/>
        <v>0</v>
      </c>
      <c r="AZ190" s="44">
        <f t="shared" ca="1" si="607"/>
        <v>0</v>
      </c>
      <c r="BA190" s="44">
        <f t="shared" ca="1" si="607"/>
        <v>0</v>
      </c>
      <c r="BB190" s="44">
        <f t="shared" ca="1" si="607"/>
        <v>0</v>
      </c>
      <c r="BC190" s="44">
        <f t="shared" ca="1" si="607"/>
        <v>0</v>
      </c>
      <c r="BD190" s="44">
        <f t="shared" ca="1" si="607"/>
        <v>0</v>
      </c>
      <c r="BE190" s="401"/>
      <c r="BG190" s="17" t="s">
        <v>189</v>
      </c>
      <c r="BH190" s="124">
        <f>BG131</f>
        <v>1</v>
      </c>
      <c r="BI190" s="124" t="str">
        <f>BG132</f>
        <v>lei1834</v>
      </c>
      <c r="BJ190" s="223"/>
      <c r="BK190" s="124"/>
      <c r="BL190" s="11"/>
      <c r="BM190" s="43">
        <f ca="1">MIN(BM148:BM168)</f>
        <v>0</v>
      </c>
      <c r="BN190" s="44">
        <f t="shared" ref="BN190:CG190" ca="1" si="608">MIN(BN148:BN168)</f>
        <v>0</v>
      </c>
      <c r="BO190" s="44">
        <f t="shared" ca="1" si="608"/>
        <v>0</v>
      </c>
      <c r="BP190" s="44">
        <f t="shared" ca="1" si="608"/>
        <v>0</v>
      </c>
      <c r="BQ190" s="44">
        <f t="shared" ca="1" si="608"/>
        <v>0</v>
      </c>
      <c r="BR190" s="44">
        <f t="shared" ca="1" si="608"/>
        <v>0</v>
      </c>
      <c r="BS190" s="44">
        <f t="shared" ca="1" si="608"/>
        <v>0</v>
      </c>
      <c r="BT190" s="44">
        <f t="shared" ca="1" si="608"/>
        <v>0</v>
      </c>
      <c r="BU190" s="44">
        <f t="shared" ca="1" si="608"/>
        <v>0</v>
      </c>
      <c r="BV190" s="44">
        <f t="shared" ca="1" si="608"/>
        <v>0</v>
      </c>
      <c r="BW190" s="44">
        <f t="shared" ca="1" si="608"/>
        <v>0</v>
      </c>
      <c r="BX190" s="44">
        <f t="shared" ca="1" si="608"/>
        <v>0</v>
      </c>
      <c r="BY190" s="44">
        <f t="shared" ca="1" si="608"/>
        <v>0</v>
      </c>
      <c r="BZ190" s="44">
        <f t="shared" ca="1" si="608"/>
        <v>0</v>
      </c>
      <c r="CA190" s="44">
        <f t="shared" ca="1" si="608"/>
        <v>0</v>
      </c>
      <c r="CB190" s="44">
        <f t="shared" ca="1" si="608"/>
        <v>0</v>
      </c>
      <c r="CC190" s="44">
        <f t="shared" ca="1" si="608"/>
        <v>0</v>
      </c>
      <c r="CD190" s="44">
        <f t="shared" ca="1" si="608"/>
        <v>0</v>
      </c>
      <c r="CE190" s="44">
        <f t="shared" ca="1" si="608"/>
        <v>0</v>
      </c>
      <c r="CF190" s="44">
        <f t="shared" ca="1" si="608"/>
        <v>0</v>
      </c>
      <c r="CG190" s="44">
        <f t="shared" ca="1" si="608"/>
        <v>0</v>
      </c>
      <c r="CH190" s="401"/>
      <c r="CJ190" s="17" t="s">
        <v>189</v>
      </c>
      <c r="CK190" s="124">
        <f>CJ131</f>
        <v>1</v>
      </c>
      <c r="CL190" s="124" t="str">
        <f>CJ132</f>
        <v>work3564</v>
      </c>
      <c r="CM190" s="223"/>
      <c r="CN190" s="124"/>
      <c r="CO190" s="11"/>
      <c r="CP190" s="43">
        <f ca="1">MIN(CP148:CP168)</f>
        <v>0</v>
      </c>
      <c r="CQ190" s="44">
        <f t="shared" ref="CQ190:DJ190" ca="1" si="609">MIN(CQ148:CQ168)</f>
        <v>0</v>
      </c>
      <c r="CR190" s="44">
        <f t="shared" ca="1" si="609"/>
        <v>0</v>
      </c>
      <c r="CS190" s="44">
        <f t="shared" ca="1" si="609"/>
        <v>0</v>
      </c>
      <c r="CT190" s="44">
        <f t="shared" ca="1" si="609"/>
        <v>0</v>
      </c>
      <c r="CU190" s="44">
        <f t="shared" ca="1" si="609"/>
        <v>0</v>
      </c>
      <c r="CV190" s="44">
        <f t="shared" ca="1" si="609"/>
        <v>0</v>
      </c>
      <c r="CW190" s="44">
        <f t="shared" ca="1" si="609"/>
        <v>0</v>
      </c>
      <c r="CX190" s="44">
        <f t="shared" ca="1" si="609"/>
        <v>0</v>
      </c>
      <c r="CY190" s="44">
        <f t="shared" ca="1" si="609"/>
        <v>0</v>
      </c>
      <c r="CZ190" s="44">
        <f t="shared" ca="1" si="609"/>
        <v>0</v>
      </c>
      <c r="DA190" s="44">
        <f t="shared" ca="1" si="609"/>
        <v>0</v>
      </c>
      <c r="DB190" s="44">
        <f t="shared" ca="1" si="609"/>
        <v>0</v>
      </c>
      <c r="DC190" s="44">
        <f t="shared" ca="1" si="609"/>
        <v>0</v>
      </c>
      <c r="DD190" s="44">
        <f t="shared" ca="1" si="609"/>
        <v>0</v>
      </c>
      <c r="DE190" s="44">
        <f t="shared" ca="1" si="609"/>
        <v>0</v>
      </c>
      <c r="DF190" s="44">
        <f t="shared" ca="1" si="609"/>
        <v>0</v>
      </c>
      <c r="DG190" s="44">
        <f t="shared" ca="1" si="609"/>
        <v>0</v>
      </c>
      <c r="DH190" s="44">
        <f t="shared" ca="1" si="609"/>
        <v>0</v>
      </c>
      <c r="DI190" s="44">
        <f t="shared" ca="1" si="609"/>
        <v>0</v>
      </c>
      <c r="DJ190" s="44">
        <f t="shared" ca="1" si="609"/>
        <v>0</v>
      </c>
      <c r="DK190" s="401"/>
      <c r="DM190" s="17" t="s">
        <v>189</v>
      </c>
      <c r="DN190" s="124">
        <f>DM131</f>
        <v>1</v>
      </c>
      <c r="DO190" s="124" t="str">
        <f>DM132</f>
        <v>shop3564</v>
      </c>
      <c r="DP190" s="223"/>
      <c r="DQ190" s="124"/>
      <c r="DR190" s="11"/>
      <c r="DS190" s="43">
        <f ca="1">MIN(DS148:DS168)</f>
        <v>0</v>
      </c>
      <c r="DT190" s="44">
        <f t="shared" ref="DT190:EM190" ca="1" si="610">MIN(DT148:DT168)</f>
        <v>0</v>
      </c>
      <c r="DU190" s="44">
        <f t="shared" ca="1" si="610"/>
        <v>0</v>
      </c>
      <c r="DV190" s="44">
        <f t="shared" ca="1" si="610"/>
        <v>0</v>
      </c>
      <c r="DW190" s="44">
        <f t="shared" ca="1" si="610"/>
        <v>0</v>
      </c>
      <c r="DX190" s="44">
        <f t="shared" ca="1" si="610"/>
        <v>0</v>
      </c>
      <c r="DY190" s="44">
        <f t="shared" ca="1" si="610"/>
        <v>0</v>
      </c>
      <c r="DZ190" s="44">
        <f t="shared" ca="1" si="610"/>
        <v>0</v>
      </c>
      <c r="EA190" s="44">
        <f t="shared" ca="1" si="610"/>
        <v>0</v>
      </c>
      <c r="EB190" s="44">
        <f t="shared" ca="1" si="610"/>
        <v>0</v>
      </c>
      <c r="EC190" s="44">
        <f t="shared" ca="1" si="610"/>
        <v>0</v>
      </c>
      <c r="ED190" s="44">
        <f t="shared" ca="1" si="610"/>
        <v>0</v>
      </c>
      <c r="EE190" s="44">
        <f t="shared" ca="1" si="610"/>
        <v>0</v>
      </c>
      <c r="EF190" s="44">
        <f t="shared" ca="1" si="610"/>
        <v>0</v>
      </c>
      <c r="EG190" s="44">
        <f t="shared" ca="1" si="610"/>
        <v>0</v>
      </c>
      <c r="EH190" s="44">
        <f t="shared" ca="1" si="610"/>
        <v>0</v>
      </c>
      <c r="EI190" s="44">
        <f t="shared" ca="1" si="610"/>
        <v>0</v>
      </c>
      <c r="EJ190" s="44">
        <f t="shared" ca="1" si="610"/>
        <v>0</v>
      </c>
      <c r="EK190" s="44">
        <f t="shared" ca="1" si="610"/>
        <v>0</v>
      </c>
      <c r="EL190" s="44">
        <f t="shared" ca="1" si="610"/>
        <v>0</v>
      </c>
      <c r="EM190" s="44">
        <f t="shared" ca="1" si="610"/>
        <v>0</v>
      </c>
      <c r="EN190" s="401"/>
      <c r="EP190" s="17" t="s">
        <v>189</v>
      </c>
      <c r="EQ190" s="124">
        <f>EP131</f>
        <v>1</v>
      </c>
      <c r="ER190" s="124" t="str">
        <f>EP132</f>
        <v>lei3564</v>
      </c>
      <c r="ES190" s="223"/>
      <c r="ET190" s="124"/>
      <c r="EU190" s="11"/>
      <c r="EV190" s="43">
        <f ca="1">MIN(EV148:EV168)</f>
        <v>0</v>
      </c>
      <c r="EW190" s="44">
        <f t="shared" ref="EW190:FP190" ca="1" si="611">MIN(EW148:EW168)</f>
        <v>0</v>
      </c>
      <c r="EX190" s="44">
        <f t="shared" ca="1" si="611"/>
        <v>0</v>
      </c>
      <c r="EY190" s="44">
        <f t="shared" ca="1" si="611"/>
        <v>0</v>
      </c>
      <c r="EZ190" s="44">
        <f t="shared" ca="1" si="611"/>
        <v>0</v>
      </c>
      <c r="FA190" s="44">
        <f t="shared" ca="1" si="611"/>
        <v>0</v>
      </c>
      <c r="FB190" s="44">
        <f t="shared" ca="1" si="611"/>
        <v>0</v>
      </c>
      <c r="FC190" s="44">
        <f t="shared" ca="1" si="611"/>
        <v>0</v>
      </c>
      <c r="FD190" s="44">
        <f t="shared" ca="1" si="611"/>
        <v>0</v>
      </c>
      <c r="FE190" s="44">
        <f t="shared" ca="1" si="611"/>
        <v>0</v>
      </c>
      <c r="FF190" s="44">
        <f t="shared" ca="1" si="611"/>
        <v>0</v>
      </c>
      <c r="FG190" s="44">
        <f t="shared" ca="1" si="611"/>
        <v>0</v>
      </c>
      <c r="FH190" s="44">
        <f t="shared" ca="1" si="611"/>
        <v>0</v>
      </c>
      <c r="FI190" s="44">
        <f t="shared" ca="1" si="611"/>
        <v>0</v>
      </c>
      <c r="FJ190" s="44">
        <f t="shared" ca="1" si="611"/>
        <v>0</v>
      </c>
      <c r="FK190" s="44">
        <f t="shared" ca="1" si="611"/>
        <v>0</v>
      </c>
      <c r="FL190" s="44">
        <f t="shared" ca="1" si="611"/>
        <v>0</v>
      </c>
      <c r="FM190" s="44">
        <f t="shared" ca="1" si="611"/>
        <v>0</v>
      </c>
      <c r="FN190" s="44">
        <f t="shared" ca="1" si="611"/>
        <v>0</v>
      </c>
      <c r="FO190" s="44">
        <f t="shared" ca="1" si="611"/>
        <v>0</v>
      </c>
      <c r="FP190" s="44">
        <f t="shared" ca="1" si="611"/>
        <v>0</v>
      </c>
      <c r="FQ190" s="401"/>
      <c r="FS190" s="17" t="s">
        <v>189</v>
      </c>
      <c r="FT190" s="124">
        <f>FS131</f>
        <v>1</v>
      </c>
      <c r="FU190" s="124" t="str">
        <f>FS132</f>
        <v>shop65</v>
      </c>
      <c r="FV190" s="223"/>
      <c r="FW190" s="124"/>
      <c r="FX190" s="11"/>
      <c r="FY190" s="43">
        <f ca="1">MIN(FY148:FY168)</f>
        <v>0</v>
      </c>
      <c r="FZ190" s="44">
        <f t="shared" ref="FZ190:GS190" ca="1" si="612">MIN(FZ148:FZ168)</f>
        <v>0</v>
      </c>
      <c r="GA190" s="44">
        <f t="shared" ca="1" si="612"/>
        <v>0</v>
      </c>
      <c r="GB190" s="44">
        <f t="shared" ca="1" si="612"/>
        <v>0</v>
      </c>
      <c r="GC190" s="44">
        <f t="shared" ca="1" si="612"/>
        <v>0</v>
      </c>
      <c r="GD190" s="44">
        <f t="shared" ca="1" si="612"/>
        <v>0</v>
      </c>
      <c r="GE190" s="44">
        <f t="shared" ca="1" si="612"/>
        <v>0</v>
      </c>
      <c r="GF190" s="44">
        <f t="shared" ca="1" si="612"/>
        <v>0</v>
      </c>
      <c r="GG190" s="44">
        <f t="shared" ca="1" si="612"/>
        <v>0</v>
      </c>
      <c r="GH190" s="44">
        <f t="shared" ca="1" si="612"/>
        <v>0</v>
      </c>
      <c r="GI190" s="44">
        <f t="shared" ca="1" si="612"/>
        <v>0</v>
      </c>
      <c r="GJ190" s="44">
        <f t="shared" ca="1" si="612"/>
        <v>0</v>
      </c>
      <c r="GK190" s="44">
        <f t="shared" ca="1" si="612"/>
        <v>0</v>
      </c>
      <c r="GL190" s="44">
        <f t="shared" ca="1" si="612"/>
        <v>0</v>
      </c>
      <c r="GM190" s="44">
        <f t="shared" ca="1" si="612"/>
        <v>0</v>
      </c>
      <c r="GN190" s="44">
        <f t="shared" ca="1" si="612"/>
        <v>0</v>
      </c>
      <c r="GO190" s="44">
        <f t="shared" ca="1" si="612"/>
        <v>0</v>
      </c>
      <c r="GP190" s="44">
        <f t="shared" ca="1" si="612"/>
        <v>0</v>
      </c>
      <c r="GQ190" s="44">
        <f t="shared" ca="1" si="612"/>
        <v>0</v>
      </c>
      <c r="GR190" s="44">
        <f t="shared" ca="1" si="612"/>
        <v>0</v>
      </c>
      <c r="GS190" s="44">
        <f t="shared" ca="1" si="612"/>
        <v>0</v>
      </c>
      <c r="GT190" s="401"/>
      <c r="GV190" s="17" t="s">
        <v>189</v>
      </c>
      <c r="GW190" s="124">
        <f>GV131</f>
        <v>1</v>
      </c>
      <c r="GX190" s="124" t="str">
        <f>GV132</f>
        <v>lei65</v>
      </c>
      <c r="GY190" s="223"/>
      <c r="GZ190" s="124"/>
      <c r="HA190" s="11"/>
      <c r="HB190" s="43">
        <f ca="1">MIN(HB148:HB168)</f>
        <v>0</v>
      </c>
      <c r="HC190" s="44">
        <f t="shared" ref="HC190:HV190" ca="1" si="613">MIN(HC148:HC168)</f>
        <v>0</v>
      </c>
      <c r="HD190" s="44">
        <f t="shared" ca="1" si="613"/>
        <v>0</v>
      </c>
      <c r="HE190" s="44">
        <f t="shared" ca="1" si="613"/>
        <v>0</v>
      </c>
      <c r="HF190" s="44">
        <f t="shared" ca="1" si="613"/>
        <v>0</v>
      </c>
      <c r="HG190" s="44">
        <f t="shared" ca="1" si="613"/>
        <v>0</v>
      </c>
      <c r="HH190" s="44">
        <f t="shared" ca="1" si="613"/>
        <v>0</v>
      </c>
      <c r="HI190" s="44">
        <f t="shared" ca="1" si="613"/>
        <v>0</v>
      </c>
      <c r="HJ190" s="44">
        <f t="shared" ca="1" si="613"/>
        <v>0</v>
      </c>
      <c r="HK190" s="44">
        <f t="shared" ca="1" si="613"/>
        <v>0</v>
      </c>
      <c r="HL190" s="44">
        <f t="shared" ca="1" si="613"/>
        <v>0</v>
      </c>
      <c r="HM190" s="44">
        <f t="shared" ca="1" si="613"/>
        <v>0</v>
      </c>
      <c r="HN190" s="44">
        <f t="shared" ca="1" si="613"/>
        <v>0</v>
      </c>
      <c r="HO190" s="44">
        <f t="shared" ca="1" si="613"/>
        <v>0</v>
      </c>
      <c r="HP190" s="44">
        <f t="shared" ca="1" si="613"/>
        <v>0</v>
      </c>
      <c r="HQ190" s="44">
        <f t="shared" ca="1" si="613"/>
        <v>0</v>
      </c>
      <c r="HR190" s="44">
        <f t="shared" ca="1" si="613"/>
        <v>0</v>
      </c>
      <c r="HS190" s="44">
        <f t="shared" ca="1" si="613"/>
        <v>0</v>
      </c>
      <c r="HT190" s="44">
        <f t="shared" ca="1" si="613"/>
        <v>0</v>
      </c>
      <c r="HU190" s="44">
        <f t="shared" ca="1" si="613"/>
        <v>0</v>
      </c>
      <c r="HV190" s="44">
        <f t="shared" ca="1" si="613"/>
        <v>0</v>
      </c>
      <c r="HW190" s="401"/>
    </row>
    <row r="191" spans="1:231" ht="15">
      <c r="A191" s="18" t="s">
        <v>44</v>
      </c>
      <c r="B191" s="122">
        <f>A131</f>
        <v>1</v>
      </c>
      <c r="C191" s="122" t="str">
        <f>A132</f>
        <v>work1834</v>
      </c>
      <c r="D191" s="210"/>
      <c r="E191" s="122"/>
      <c r="F191" s="13"/>
      <c r="G191" s="46">
        <f ca="1">IF(G190=0,G$28,VLOOKUP(G190,G148:AB168,23-G$28,0))</f>
        <v>1</v>
      </c>
      <c r="H191" s="47">
        <f ca="1">IF(H190=0,H$28,VLOOKUP(H190,H148:AB168,23-H$28,0))</f>
        <v>2</v>
      </c>
      <c r="I191" s="47">
        <f ca="1">IF(I190=0,I$28,VLOOKUP(I190,I148:AB168,23-I$28,0))</f>
        <v>3</v>
      </c>
      <c r="J191" s="47">
        <f ca="1">IF(J190=0,J$28,VLOOKUP(J190,J148:AB168,23-J$28,0))</f>
        <v>4</v>
      </c>
      <c r="K191" s="47">
        <f ca="1">IF(K190=0,K$28,VLOOKUP(K190,K148:AB168,23-K$28,0))</f>
        <v>5</v>
      </c>
      <c r="L191" s="47">
        <f ca="1">IF(L190=0,L$28,VLOOKUP(L190,L148:AB168,23-L$28,0))</f>
        <v>6</v>
      </c>
      <c r="M191" s="47">
        <f ca="1">IF(M190=0,M$28,VLOOKUP(M190,M148:AB168,23-M$28,0))</f>
        <v>7</v>
      </c>
      <c r="N191" s="47">
        <f ca="1">IF(N190=0,N$28,VLOOKUP(N190,N148:AB168,23-N$28,0))</f>
        <v>8</v>
      </c>
      <c r="O191" s="47">
        <f ca="1">IF(O190=0,O$28,VLOOKUP(O190,O148:AB168,23-O$28,0))</f>
        <v>9</v>
      </c>
      <c r="P191" s="47">
        <f ca="1">IF(P190=0,P$28,VLOOKUP(P190,P148:AB168,23-P$28,0))</f>
        <v>10</v>
      </c>
      <c r="Q191" s="47">
        <f ca="1">IF(Q190=0,Q$28,VLOOKUP(Q190,Q148:AB168,23-Q$28,0))</f>
        <v>11</v>
      </c>
      <c r="R191" s="47">
        <f ca="1">IF(R190=0,R$28,VLOOKUP(R190,R148:AB168,23-R$28,0))</f>
        <v>12</v>
      </c>
      <c r="S191" s="47">
        <f ca="1">IF(S190=0,S$28,VLOOKUP(S190,S148:AB168,23-S$28,0))</f>
        <v>13</v>
      </c>
      <c r="T191" s="47">
        <f ca="1">IF(T190=0,T$28,VLOOKUP(T190,T148:AB168,23-T$28,0))</f>
        <v>14</v>
      </c>
      <c r="U191" s="47">
        <f ca="1">IF(U190=0,U$28,VLOOKUP(U190,U148:AB168,23-U$28,0))</f>
        <v>15</v>
      </c>
      <c r="V191" s="47">
        <f ca="1">IF(V190=0,V$28,VLOOKUP(V190,V148:AB168,23-V$28,0))</f>
        <v>16</v>
      </c>
      <c r="W191" s="47">
        <f ca="1">IF(W190=0,W$28,VLOOKUP(W190,W148:AB168,23-W$28,0))</f>
        <v>17</v>
      </c>
      <c r="X191" s="47">
        <f ca="1">IF(X190=0,X$28,VLOOKUP(X190,X148:AB168,23-X$28,0))</f>
        <v>18</v>
      </c>
      <c r="Y191" s="47">
        <f ca="1">IF(Y190=0,Y$28,VLOOKUP(Y190,Y148:AB168,23-Y$28,0))</f>
        <v>19</v>
      </c>
      <c r="Z191" s="47">
        <f ca="1">IF(Z190=0,Z$28,VLOOKUP(Z190,Z148:AB168,23-Z$28,0))</f>
        <v>20</v>
      </c>
      <c r="AA191" s="47">
        <f ca="1">IF(AA190=0,AA$28,VLOOKUP(AA190,AA148:AB168,23-AA$28,0))</f>
        <v>21</v>
      </c>
      <c r="AB191" s="402"/>
      <c r="AD191" s="18" t="s">
        <v>44</v>
      </c>
      <c r="AE191" s="122">
        <f>AD131</f>
        <v>1</v>
      </c>
      <c r="AF191" s="122" t="str">
        <f>AD132</f>
        <v>shop1834</v>
      </c>
      <c r="AG191" s="210"/>
      <c r="AH191" s="122"/>
      <c r="AI191" s="13"/>
      <c r="AJ191" s="46">
        <f ca="1">IF(AJ190=0,AJ$28,VLOOKUP(AJ190,AJ148:BE168,23-AJ$28,0))</f>
        <v>1</v>
      </c>
      <c r="AK191" s="47">
        <f ca="1">IF(AK190=0,AK$28,VLOOKUP(AK190,AK148:BE168,23-AK$28,0))</f>
        <v>2</v>
      </c>
      <c r="AL191" s="47">
        <f ca="1">IF(AL190=0,AL$28,VLOOKUP(AL190,AL148:BE168,23-AL$28,0))</f>
        <v>3</v>
      </c>
      <c r="AM191" s="47">
        <f ca="1">IF(AM190=0,AM$28,VLOOKUP(AM190,AM148:BE168,23-AM$28,0))</f>
        <v>4</v>
      </c>
      <c r="AN191" s="47">
        <f ca="1">IF(AN190=0,AN$28,VLOOKUP(AN190,AN148:BE168,23-AN$28,0))</f>
        <v>5</v>
      </c>
      <c r="AO191" s="47">
        <f ca="1">IF(AO190=0,AO$28,VLOOKUP(AO190,AO148:BE168,23-AO$28,0))</f>
        <v>6</v>
      </c>
      <c r="AP191" s="47">
        <f ca="1">IF(AP190=0,AP$28,VLOOKUP(AP190,AP148:BE168,23-AP$28,0))</f>
        <v>7</v>
      </c>
      <c r="AQ191" s="47">
        <f ca="1">IF(AQ190=0,AQ$28,VLOOKUP(AQ190,AQ148:BE168,23-AQ$28,0))</f>
        <v>8</v>
      </c>
      <c r="AR191" s="47">
        <f ca="1">IF(AR190=0,AR$28,VLOOKUP(AR190,AR148:BE168,23-AR$28,0))</f>
        <v>9</v>
      </c>
      <c r="AS191" s="47">
        <f ca="1">IF(AS190=0,AS$28,VLOOKUP(AS190,AS148:BE168,23-AS$28,0))</f>
        <v>10</v>
      </c>
      <c r="AT191" s="47">
        <f ca="1">IF(AT190=0,AT$28,VLOOKUP(AT190,AT148:BE168,23-AT$28,0))</f>
        <v>11</v>
      </c>
      <c r="AU191" s="47">
        <f ca="1">IF(AU190=0,AU$28,VLOOKUP(AU190,AU148:BE168,23-AU$28,0))</f>
        <v>12</v>
      </c>
      <c r="AV191" s="47">
        <f ca="1">IF(AV190=0,AV$28,VLOOKUP(AV190,AV148:BE168,23-AV$28,0))</f>
        <v>13</v>
      </c>
      <c r="AW191" s="47">
        <f ca="1">IF(AW190=0,AW$28,VLOOKUP(AW190,AW148:BE168,23-AW$28,0))</f>
        <v>14</v>
      </c>
      <c r="AX191" s="47">
        <f ca="1">IF(AX190=0,AX$28,VLOOKUP(AX190,AX148:BE168,23-AX$28,0))</f>
        <v>15</v>
      </c>
      <c r="AY191" s="47">
        <f ca="1">IF(AY190=0,AY$28,VLOOKUP(AY190,AY148:BE168,23-AY$28,0))</f>
        <v>16</v>
      </c>
      <c r="AZ191" s="47">
        <f ca="1">IF(AZ190=0,AZ$28,VLOOKUP(AZ190,AZ148:BE168,23-AZ$28,0))</f>
        <v>17</v>
      </c>
      <c r="BA191" s="47">
        <f ca="1">IF(BA190=0,BA$28,VLOOKUP(BA190,BA148:BE168,23-BA$28,0))</f>
        <v>18</v>
      </c>
      <c r="BB191" s="47">
        <f ca="1">IF(BB190=0,BB$28,VLOOKUP(BB190,BB148:BE168,23-BB$28,0))</f>
        <v>19</v>
      </c>
      <c r="BC191" s="47">
        <f ca="1">IF(BC190=0,BC$28,VLOOKUP(BC190,BC148:BE168,23-BC$28,0))</f>
        <v>20</v>
      </c>
      <c r="BD191" s="47">
        <f ca="1">IF(BD190=0,BD$28,VLOOKUP(BD190,BD148:BE168,23-BD$28,0))</f>
        <v>21</v>
      </c>
      <c r="BE191" s="402"/>
      <c r="BG191" s="18" t="s">
        <v>44</v>
      </c>
      <c r="BH191" s="122">
        <f>BG131</f>
        <v>1</v>
      </c>
      <c r="BI191" s="122" t="str">
        <f>BG132</f>
        <v>lei1834</v>
      </c>
      <c r="BJ191" s="210"/>
      <c r="BK191" s="122"/>
      <c r="BL191" s="13"/>
      <c r="BM191" s="46">
        <f ca="1">IF(BM190=0,BM$28,VLOOKUP(BM190,BM148:CH168,23-BM$28,0))</f>
        <v>1</v>
      </c>
      <c r="BN191" s="47">
        <f ca="1">IF(BN190=0,BN$28,VLOOKUP(BN190,BN148:CH168,23-BN$28,0))</f>
        <v>2</v>
      </c>
      <c r="BO191" s="47">
        <f ca="1">IF(BO190=0,BO$28,VLOOKUP(BO190,BO148:CH168,23-BO$28,0))</f>
        <v>3</v>
      </c>
      <c r="BP191" s="47">
        <f ca="1">IF(BP190=0,BP$28,VLOOKUP(BP190,BP148:CH168,23-BP$28,0))</f>
        <v>4</v>
      </c>
      <c r="BQ191" s="47">
        <f ca="1">IF(BQ190=0,BQ$28,VLOOKUP(BQ190,BQ148:CH168,23-BQ$28,0))</f>
        <v>5</v>
      </c>
      <c r="BR191" s="47">
        <f ca="1">IF(BR190=0,BR$28,VLOOKUP(BR190,BR148:CH168,23-BR$28,0))</f>
        <v>6</v>
      </c>
      <c r="BS191" s="47">
        <f ca="1">IF(BS190=0,BS$28,VLOOKUP(BS190,BS148:CH168,23-BS$28,0))</f>
        <v>7</v>
      </c>
      <c r="BT191" s="47">
        <f ca="1">IF(BT190=0,BT$28,VLOOKUP(BT190,BT148:CH168,23-BT$28,0))</f>
        <v>8</v>
      </c>
      <c r="BU191" s="47">
        <f ca="1">IF(BU190=0,BU$28,VLOOKUP(BU190,BU148:CH168,23-BU$28,0))</f>
        <v>9</v>
      </c>
      <c r="BV191" s="47">
        <f ca="1">IF(BV190=0,BV$28,VLOOKUP(BV190,BV148:CH168,23-BV$28,0))</f>
        <v>10</v>
      </c>
      <c r="BW191" s="47">
        <f ca="1">IF(BW190=0,BW$28,VLOOKUP(BW190,BW148:CH168,23-BW$28,0))</f>
        <v>11</v>
      </c>
      <c r="BX191" s="47">
        <f ca="1">IF(BX190=0,BX$28,VLOOKUP(BX190,BX148:CH168,23-BX$28,0))</f>
        <v>12</v>
      </c>
      <c r="BY191" s="47">
        <f ca="1">IF(BY190=0,BY$28,VLOOKUP(BY190,BY148:CH168,23-BY$28,0))</f>
        <v>13</v>
      </c>
      <c r="BZ191" s="47">
        <f ca="1">IF(BZ190=0,BZ$28,VLOOKUP(BZ190,BZ148:CH168,23-BZ$28,0))</f>
        <v>14</v>
      </c>
      <c r="CA191" s="47">
        <f ca="1">IF(CA190=0,CA$28,VLOOKUP(CA190,CA148:CH168,23-CA$28,0))</f>
        <v>15</v>
      </c>
      <c r="CB191" s="47">
        <f ca="1">IF(CB190=0,CB$28,VLOOKUP(CB190,CB148:CH168,23-CB$28,0))</f>
        <v>16</v>
      </c>
      <c r="CC191" s="47">
        <f ca="1">IF(CC190=0,CC$28,VLOOKUP(CC190,CC148:CH168,23-CC$28,0))</f>
        <v>17</v>
      </c>
      <c r="CD191" s="47">
        <f ca="1">IF(CD190=0,CD$28,VLOOKUP(CD190,CD148:CH168,23-CD$28,0))</f>
        <v>18</v>
      </c>
      <c r="CE191" s="47">
        <f ca="1">IF(CE190=0,CE$28,VLOOKUP(CE190,CE148:CH168,23-CE$28,0))</f>
        <v>19</v>
      </c>
      <c r="CF191" s="47">
        <f ca="1">IF(CF190=0,CF$28,VLOOKUP(CF190,CF148:CH168,23-CF$28,0))</f>
        <v>20</v>
      </c>
      <c r="CG191" s="47">
        <f ca="1">IF(CG190=0,CG$28,VLOOKUP(CG190,CG148:CH168,23-CG$28,0))</f>
        <v>21</v>
      </c>
      <c r="CH191" s="402"/>
      <c r="CJ191" s="18" t="s">
        <v>44</v>
      </c>
      <c r="CK191" s="122">
        <f>CJ131</f>
        <v>1</v>
      </c>
      <c r="CL191" s="122" t="str">
        <f>CJ132</f>
        <v>work3564</v>
      </c>
      <c r="CM191" s="210"/>
      <c r="CN191" s="122"/>
      <c r="CO191" s="13"/>
      <c r="CP191" s="46">
        <f ca="1">IF(CP190=0,CP$28,VLOOKUP(CP190,CP148:DK168,23-CP$28,0))</f>
        <v>1</v>
      </c>
      <c r="CQ191" s="47">
        <f ca="1">IF(CQ190=0,CQ$28,VLOOKUP(CQ190,CQ148:DK168,23-CQ$28,0))</f>
        <v>2</v>
      </c>
      <c r="CR191" s="47">
        <f ca="1">IF(CR190=0,CR$28,VLOOKUP(CR190,CR148:DK168,23-CR$28,0))</f>
        <v>3</v>
      </c>
      <c r="CS191" s="47">
        <f ca="1">IF(CS190=0,CS$28,VLOOKUP(CS190,CS148:DK168,23-CS$28,0))</f>
        <v>4</v>
      </c>
      <c r="CT191" s="47">
        <f ca="1">IF(CT190=0,CT$28,VLOOKUP(CT190,CT148:DK168,23-CT$28,0))</f>
        <v>5</v>
      </c>
      <c r="CU191" s="47">
        <f ca="1">IF(CU190=0,CU$28,VLOOKUP(CU190,CU148:DK168,23-CU$28,0))</f>
        <v>6</v>
      </c>
      <c r="CV191" s="47">
        <f ca="1">IF(CV190=0,CV$28,VLOOKUP(CV190,CV148:DK168,23-CV$28,0))</f>
        <v>7</v>
      </c>
      <c r="CW191" s="47">
        <f ca="1">IF(CW190=0,CW$28,VLOOKUP(CW190,CW148:DK168,23-CW$28,0))</f>
        <v>8</v>
      </c>
      <c r="CX191" s="47">
        <f ca="1">IF(CX190=0,CX$28,VLOOKUP(CX190,CX148:DK168,23-CX$28,0))</f>
        <v>9</v>
      </c>
      <c r="CY191" s="47">
        <f ca="1">IF(CY190=0,CY$28,VLOOKUP(CY190,CY148:DK168,23-CY$28,0))</f>
        <v>10</v>
      </c>
      <c r="CZ191" s="47">
        <f ca="1">IF(CZ190=0,CZ$28,VLOOKUP(CZ190,CZ148:DK168,23-CZ$28,0))</f>
        <v>11</v>
      </c>
      <c r="DA191" s="47">
        <f ca="1">IF(DA190=0,DA$28,VLOOKUP(DA190,DA148:DK168,23-DA$28,0))</f>
        <v>12</v>
      </c>
      <c r="DB191" s="47">
        <f ca="1">IF(DB190=0,DB$28,VLOOKUP(DB190,DB148:DK168,23-DB$28,0))</f>
        <v>13</v>
      </c>
      <c r="DC191" s="47">
        <f ca="1">IF(DC190=0,DC$28,VLOOKUP(DC190,DC148:DK168,23-DC$28,0))</f>
        <v>14</v>
      </c>
      <c r="DD191" s="47">
        <f ca="1">IF(DD190=0,DD$28,VLOOKUP(DD190,DD148:DK168,23-DD$28,0))</f>
        <v>15</v>
      </c>
      <c r="DE191" s="47">
        <f ca="1">IF(DE190=0,DE$28,VLOOKUP(DE190,DE148:DK168,23-DE$28,0))</f>
        <v>16</v>
      </c>
      <c r="DF191" s="47">
        <f ca="1">IF(DF190=0,DF$28,VLOOKUP(DF190,DF148:DK168,23-DF$28,0))</f>
        <v>17</v>
      </c>
      <c r="DG191" s="47">
        <f ca="1">IF(DG190=0,DG$28,VLOOKUP(DG190,DG148:DK168,23-DG$28,0))</f>
        <v>18</v>
      </c>
      <c r="DH191" s="47">
        <f ca="1">IF(DH190=0,DH$28,VLOOKUP(DH190,DH148:DK168,23-DH$28,0))</f>
        <v>19</v>
      </c>
      <c r="DI191" s="47">
        <f ca="1">IF(DI190=0,DI$28,VLOOKUP(DI190,DI148:DK168,23-DI$28,0))</f>
        <v>20</v>
      </c>
      <c r="DJ191" s="47">
        <f ca="1">IF(DJ190=0,DJ$28,VLOOKUP(DJ190,DJ148:DK168,23-DJ$28,0))</f>
        <v>21</v>
      </c>
      <c r="DK191" s="402"/>
      <c r="DM191" s="18" t="s">
        <v>44</v>
      </c>
      <c r="DN191" s="122">
        <f>DM131</f>
        <v>1</v>
      </c>
      <c r="DO191" s="122" t="str">
        <f>DM132</f>
        <v>shop3564</v>
      </c>
      <c r="DP191" s="210"/>
      <c r="DQ191" s="122"/>
      <c r="DR191" s="13"/>
      <c r="DS191" s="46">
        <f ca="1">IF(DS190=0,DS$28,VLOOKUP(DS190,DS148:EN168,23-DS$28,0))</f>
        <v>1</v>
      </c>
      <c r="DT191" s="47">
        <f ca="1">IF(DT190=0,DT$28,VLOOKUP(DT190,DT148:EN168,23-DT$28,0))</f>
        <v>2</v>
      </c>
      <c r="DU191" s="47">
        <f ca="1">IF(DU190=0,DU$28,VLOOKUP(DU190,DU148:EN168,23-DU$28,0))</f>
        <v>3</v>
      </c>
      <c r="DV191" s="47">
        <f ca="1">IF(DV190=0,DV$28,VLOOKUP(DV190,DV148:EN168,23-DV$28,0))</f>
        <v>4</v>
      </c>
      <c r="DW191" s="47">
        <f ca="1">IF(DW190=0,DW$28,VLOOKUP(DW190,DW148:EN168,23-DW$28,0))</f>
        <v>5</v>
      </c>
      <c r="DX191" s="47">
        <f ca="1">IF(DX190=0,DX$28,VLOOKUP(DX190,DX148:EN168,23-DX$28,0))</f>
        <v>6</v>
      </c>
      <c r="DY191" s="47">
        <f ca="1">IF(DY190=0,DY$28,VLOOKUP(DY190,DY148:EN168,23-DY$28,0))</f>
        <v>7</v>
      </c>
      <c r="DZ191" s="47">
        <f ca="1">IF(DZ190=0,DZ$28,VLOOKUP(DZ190,DZ148:EN168,23-DZ$28,0))</f>
        <v>8</v>
      </c>
      <c r="EA191" s="47">
        <f ca="1">IF(EA190=0,EA$28,VLOOKUP(EA190,EA148:EN168,23-EA$28,0))</f>
        <v>9</v>
      </c>
      <c r="EB191" s="47">
        <f ca="1">IF(EB190=0,EB$28,VLOOKUP(EB190,EB148:EN168,23-EB$28,0))</f>
        <v>10</v>
      </c>
      <c r="EC191" s="47">
        <f ca="1">IF(EC190=0,EC$28,VLOOKUP(EC190,EC148:EN168,23-EC$28,0))</f>
        <v>11</v>
      </c>
      <c r="ED191" s="47">
        <f ca="1">IF(ED190=0,ED$28,VLOOKUP(ED190,ED148:EN168,23-ED$28,0))</f>
        <v>12</v>
      </c>
      <c r="EE191" s="47">
        <f ca="1">IF(EE190=0,EE$28,VLOOKUP(EE190,EE148:EN168,23-EE$28,0))</f>
        <v>13</v>
      </c>
      <c r="EF191" s="47">
        <f ca="1">IF(EF190=0,EF$28,VLOOKUP(EF190,EF148:EN168,23-EF$28,0))</f>
        <v>14</v>
      </c>
      <c r="EG191" s="47">
        <f ca="1">IF(EG190=0,EG$28,VLOOKUP(EG190,EG148:EN168,23-EG$28,0))</f>
        <v>15</v>
      </c>
      <c r="EH191" s="47">
        <f ca="1">IF(EH190=0,EH$28,VLOOKUP(EH190,EH148:EN168,23-EH$28,0))</f>
        <v>16</v>
      </c>
      <c r="EI191" s="47">
        <f ca="1">IF(EI190=0,EI$28,VLOOKUP(EI190,EI148:EN168,23-EI$28,0))</f>
        <v>17</v>
      </c>
      <c r="EJ191" s="47">
        <f ca="1">IF(EJ190=0,EJ$28,VLOOKUP(EJ190,EJ148:EN168,23-EJ$28,0))</f>
        <v>18</v>
      </c>
      <c r="EK191" s="47">
        <f ca="1">IF(EK190=0,EK$28,VLOOKUP(EK190,EK148:EN168,23-EK$28,0))</f>
        <v>19</v>
      </c>
      <c r="EL191" s="47">
        <f ca="1">IF(EL190=0,EL$28,VLOOKUP(EL190,EL148:EN168,23-EL$28,0))</f>
        <v>20</v>
      </c>
      <c r="EM191" s="47">
        <f ca="1">IF(EM190=0,EM$28,VLOOKUP(EM190,EM148:EN168,23-EM$28,0))</f>
        <v>21</v>
      </c>
      <c r="EN191" s="402"/>
      <c r="EP191" s="18" t="s">
        <v>44</v>
      </c>
      <c r="EQ191" s="122">
        <f>EP131</f>
        <v>1</v>
      </c>
      <c r="ER191" s="122" t="str">
        <f>EP132</f>
        <v>lei3564</v>
      </c>
      <c r="ES191" s="210"/>
      <c r="ET191" s="122"/>
      <c r="EU191" s="13"/>
      <c r="EV191" s="46">
        <f ca="1">IF(EV190=0,EV$28,VLOOKUP(EV190,EV148:FQ168,23-EV$28,0))</f>
        <v>1</v>
      </c>
      <c r="EW191" s="47">
        <f ca="1">IF(EW190=0,EW$28,VLOOKUP(EW190,EW148:FQ168,23-EW$28,0))</f>
        <v>2</v>
      </c>
      <c r="EX191" s="47">
        <f ca="1">IF(EX190=0,EX$28,VLOOKUP(EX190,EX148:FQ168,23-EX$28,0))</f>
        <v>3</v>
      </c>
      <c r="EY191" s="47">
        <f ca="1">IF(EY190=0,EY$28,VLOOKUP(EY190,EY148:FQ168,23-EY$28,0))</f>
        <v>4</v>
      </c>
      <c r="EZ191" s="47">
        <f ca="1">IF(EZ190=0,EZ$28,VLOOKUP(EZ190,EZ148:FQ168,23-EZ$28,0))</f>
        <v>5</v>
      </c>
      <c r="FA191" s="47">
        <f ca="1">IF(FA190=0,FA$28,VLOOKUP(FA190,FA148:FQ168,23-FA$28,0))</f>
        <v>6</v>
      </c>
      <c r="FB191" s="47">
        <f ca="1">IF(FB190=0,FB$28,VLOOKUP(FB190,FB148:FQ168,23-FB$28,0))</f>
        <v>7</v>
      </c>
      <c r="FC191" s="47">
        <f ca="1">IF(FC190=0,FC$28,VLOOKUP(FC190,FC148:FQ168,23-FC$28,0))</f>
        <v>8</v>
      </c>
      <c r="FD191" s="47">
        <f ca="1">IF(FD190=0,FD$28,VLOOKUP(FD190,FD148:FQ168,23-FD$28,0))</f>
        <v>9</v>
      </c>
      <c r="FE191" s="47">
        <f ca="1">IF(FE190=0,FE$28,VLOOKUP(FE190,FE148:FQ168,23-FE$28,0))</f>
        <v>10</v>
      </c>
      <c r="FF191" s="47">
        <f ca="1">IF(FF190=0,FF$28,VLOOKUP(FF190,FF148:FQ168,23-FF$28,0))</f>
        <v>11</v>
      </c>
      <c r="FG191" s="47">
        <f ca="1">IF(FG190=0,FG$28,VLOOKUP(FG190,FG148:FQ168,23-FG$28,0))</f>
        <v>12</v>
      </c>
      <c r="FH191" s="47">
        <f ca="1">IF(FH190=0,FH$28,VLOOKUP(FH190,FH148:FQ168,23-FH$28,0))</f>
        <v>13</v>
      </c>
      <c r="FI191" s="47">
        <f ca="1">IF(FI190=0,FI$28,VLOOKUP(FI190,FI148:FQ168,23-FI$28,0))</f>
        <v>14</v>
      </c>
      <c r="FJ191" s="47">
        <f ca="1">IF(FJ190=0,FJ$28,VLOOKUP(FJ190,FJ148:FQ168,23-FJ$28,0))</f>
        <v>15</v>
      </c>
      <c r="FK191" s="47">
        <f ca="1">IF(FK190=0,FK$28,VLOOKUP(FK190,FK148:FQ168,23-FK$28,0))</f>
        <v>16</v>
      </c>
      <c r="FL191" s="47">
        <f ca="1">IF(FL190=0,FL$28,VLOOKUP(FL190,FL148:FQ168,23-FL$28,0))</f>
        <v>17</v>
      </c>
      <c r="FM191" s="47">
        <f ca="1">IF(FM190=0,FM$28,VLOOKUP(FM190,FM148:FQ168,23-FM$28,0))</f>
        <v>18</v>
      </c>
      <c r="FN191" s="47">
        <f ca="1">IF(FN190=0,FN$28,VLOOKUP(FN190,FN148:FQ168,23-FN$28,0))</f>
        <v>19</v>
      </c>
      <c r="FO191" s="47">
        <f ca="1">IF(FO190=0,FO$28,VLOOKUP(FO190,FO148:FQ168,23-FO$28,0))</f>
        <v>20</v>
      </c>
      <c r="FP191" s="47">
        <f ca="1">IF(FP190=0,FP$28,VLOOKUP(FP190,FP148:FQ168,23-FP$28,0))</f>
        <v>21</v>
      </c>
      <c r="FQ191" s="402"/>
      <c r="FS191" s="18" t="s">
        <v>44</v>
      </c>
      <c r="FT191" s="122">
        <f>FS131</f>
        <v>1</v>
      </c>
      <c r="FU191" s="122" t="str">
        <f>FS132</f>
        <v>shop65</v>
      </c>
      <c r="FV191" s="210"/>
      <c r="FW191" s="122"/>
      <c r="FX191" s="13"/>
      <c r="FY191" s="46">
        <f ca="1">IF(FY190=0,FY$28,VLOOKUP(FY190,FY148:GT168,23-FY$28,0))</f>
        <v>1</v>
      </c>
      <c r="FZ191" s="47">
        <f ca="1">IF(FZ190=0,FZ$28,VLOOKUP(FZ190,FZ148:GT168,23-FZ$28,0))</f>
        <v>2</v>
      </c>
      <c r="GA191" s="47">
        <f ca="1">IF(GA190=0,GA$28,VLOOKUP(GA190,GA148:GT168,23-GA$28,0))</f>
        <v>3</v>
      </c>
      <c r="GB191" s="47">
        <f ca="1">IF(GB190=0,GB$28,VLOOKUP(GB190,GB148:GT168,23-GB$28,0))</f>
        <v>4</v>
      </c>
      <c r="GC191" s="47">
        <f ca="1">IF(GC190=0,GC$28,VLOOKUP(GC190,GC148:GT168,23-GC$28,0))</f>
        <v>5</v>
      </c>
      <c r="GD191" s="47">
        <f ca="1">IF(GD190=0,GD$28,VLOOKUP(GD190,GD148:GT168,23-GD$28,0))</f>
        <v>6</v>
      </c>
      <c r="GE191" s="47">
        <f ca="1">IF(GE190=0,GE$28,VLOOKUP(GE190,GE148:GT168,23-GE$28,0))</f>
        <v>7</v>
      </c>
      <c r="GF191" s="47">
        <f ca="1">IF(GF190=0,GF$28,VLOOKUP(GF190,GF148:GT168,23-GF$28,0))</f>
        <v>8</v>
      </c>
      <c r="GG191" s="47">
        <f ca="1">IF(GG190=0,GG$28,VLOOKUP(GG190,GG148:GT168,23-GG$28,0))</f>
        <v>9</v>
      </c>
      <c r="GH191" s="47">
        <f ca="1">IF(GH190=0,GH$28,VLOOKUP(GH190,GH148:GT168,23-GH$28,0))</f>
        <v>10</v>
      </c>
      <c r="GI191" s="47">
        <f ca="1">IF(GI190=0,GI$28,VLOOKUP(GI190,GI148:GT168,23-GI$28,0))</f>
        <v>11</v>
      </c>
      <c r="GJ191" s="47">
        <f ca="1">IF(GJ190=0,GJ$28,VLOOKUP(GJ190,GJ148:GT168,23-GJ$28,0))</f>
        <v>12</v>
      </c>
      <c r="GK191" s="47">
        <f ca="1">IF(GK190=0,GK$28,VLOOKUP(GK190,GK148:GT168,23-GK$28,0))</f>
        <v>13</v>
      </c>
      <c r="GL191" s="47">
        <f ca="1">IF(GL190=0,GL$28,VLOOKUP(GL190,GL148:GT168,23-GL$28,0))</f>
        <v>14</v>
      </c>
      <c r="GM191" s="47">
        <f ca="1">IF(GM190=0,GM$28,VLOOKUP(GM190,GM148:GT168,23-GM$28,0))</f>
        <v>15</v>
      </c>
      <c r="GN191" s="47">
        <f ca="1">IF(GN190=0,GN$28,VLOOKUP(GN190,GN148:GT168,23-GN$28,0))</f>
        <v>16</v>
      </c>
      <c r="GO191" s="47">
        <f ca="1">IF(GO190=0,GO$28,VLOOKUP(GO190,GO148:GT168,23-GO$28,0))</f>
        <v>17</v>
      </c>
      <c r="GP191" s="47">
        <f ca="1">IF(GP190=0,GP$28,VLOOKUP(GP190,GP148:GT168,23-GP$28,0))</f>
        <v>18</v>
      </c>
      <c r="GQ191" s="47">
        <f ca="1">IF(GQ190=0,GQ$28,VLOOKUP(GQ190,GQ148:GT168,23-GQ$28,0))</f>
        <v>19</v>
      </c>
      <c r="GR191" s="47">
        <f ca="1">IF(GR190=0,GR$28,VLOOKUP(GR190,GR148:GT168,23-GR$28,0))</f>
        <v>20</v>
      </c>
      <c r="GS191" s="47">
        <f ca="1">IF(GS190=0,GS$28,VLOOKUP(GS190,GS148:GT168,23-GS$28,0))</f>
        <v>21</v>
      </c>
      <c r="GT191" s="402"/>
      <c r="GV191" s="18" t="s">
        <v>44</v>
      </c>
      <c r="GW191" s="122">
        <f>GV131</f>
        <v>1</v>
      </c>
      <c r="GX191" s="122" t="str">
        <f>GV132</f>
        <v>lei65</v>
      </c>
      <c r="GY191" s="210"/>
      <c r="GZ191" s="122"/>
      <c r="HA191" s="13"/>
      <c r="HB191" s="46">
        <f ca="1">IF(HB190=0,HB$28,VLOOKUP(HB190,HB148:HW168,23-HB$28,0))</f>
        <v>1</v>
      </c>
      <c r="HC191" s="47">
        <f ca="1">IF(HC190=0,HC$28,VLOOKUP(HC190,HC148:HW168,23-HC$28,0))</f>
        <v>2</v>
      </c>
      <c r="HD191" s="47">
        <f ca="1">IF(HD190=0,HD$28,VLOOKUP(HD190,HD148:HW168,23-HD$28,0))</f>
        <v>3</v>
      </c>
      <c r="HE191" s="47">
        <f ca="1">IF(HE190=0,HE$28,VLOOKUP(HE190,HE148:HW168,23-HE$28,0))</f>
        <v>4</v>
      </c>
      <c r="HF191" s="47">
        <f ca="1">IF(HF190=0,HF$28,VLOOKUP(HF190,HF148:HW168,23-HF$28,0))</f>
        <v>5</v>
      </c>
      <c r="HG191" s="47">
        <f ca="1">IF(HG190=0,HG$28,VLOOKUP(HG190,HG148:HW168,23-HG$28,0))</f>
        <v>6</v>
      </c>
      <c r="HH191" s="47">
        <f ca="1">IF(HH190=0,HH$28,VLOOKUP(HH190,HH148:HW168,23-HH$28,0))</f>
        <v>7</v>
      </c>
      <c r="HI191" s="47">
        <f ca="1">IF(HI190=0,HI$28,VLOOKUP(HI190,HI148:HW168,23-HI$28,0))</f>
        <v>8</v>
      </c>
      <c r="HJ191" s="47">
        <f ca="1">IF(HJ190=0,HJ$28,VLOOKUP(HJ190,HJ148:HW168,23-HJ$28,0))</f>
        <v>9</v>
      </c>
      <c r="HK191" s="47">
        <f ca="1">IF(HK190=0,HK$28,VLOOKUP(HK190,HK148:HW168,23-HK$28,0))</f>
        <v>10</v>
      </c>
      <c r="HL191" s="47">
        <f ca="1">IF(HL190=0,HL$28,VLOOKUP(HL190,HL148:HW168,23-HL$28,0))</f>
        <v>11</v>
      </c>
      <c r="HM191" s="47">
        <f ca="1">IF(HM190=0,HM$28,VLOOKUP(HM190,HM148:HW168,23-HM$28,0))</f>
        <v>12</v>
      </c>
      <c r="HN191" s="47">
        <f ca="1">IF(HN190=0,HN$28,VLOOKUP(HN190,HN148:HW168,23-HN$28,0))</f>
        <v>13</v>
      </c>
      <c r="HO191" s="47">
        <f ca="1">IF(HO190=0,HO$28,VLOOKUP(HO190,HO148:HW168,23-HO$28,0))</f>
        <v>14</v>
      </c>
      <c r="HP191" s="47">
        <f ca="1">IF(HP190=0,HP$28,VLOOKUP(HP190,HP148:HW168,23-HP$28,0))</f>
        <v>15</v>
      </c>
      <c r="HQ191" s="47">
        <f ca="1">IF(HQ190=0,HQ$28,VLOOKUP(HQ190,HQ148:HW168,23-HQ$28,0))</f>
        <v>16</v>
      </c>
      <c r="HR191" s="47">
        <f ca="1">IF(HR190=0,HR$28,VLOOKUP(HR190,HR148:HW168,23-HR$28,0))</f>
        <v>17</v>
      </c>
      <c r="HS191" s="47">
        <f ca="1">IF(HS190=0,HS$28,VLOOKUP(HS190,HS148:HW168,23-HS$28,0))</f>
        <v>18</v>
      </c>
      <c r="HT191" s="47">
        <f ca="1">IF(HT190=0,HT$28,VLOOKUP(HT190,HT148:HW168,23-HT$28,0))</f>
        <v>19</v>
      </c>
      <c r="HU191" s="47">
        <f ca="1">IF(HU190=0,HU$28,VLOOKUP(HU190,HU148:HW168,23-HU$28,0))</f>
        <v>20</v>
      </c>
      <c r="HV191" s="47">
        <f ca="1">IF(HV190=0,HV$28,VLOOKUP(HV190,HV148:HW168,23-HV$28,0))</f>
        <v>21</v>
      </c>
      <c r="HW191" s="402"/>
    </row>
    <row r="192" spans="1:231" ht="15.75" thickBot="1">
      <c r="A192" s="19" t="s">
        <v>187</v>
      </c>
      <c r="B192" s="125">
        <f>A131</f>
        <v>1</v>
      </c>
      <c r="C192" s="125" t="str">
        <f>A132</f>
        <v>work1834</v>
      </c>
      <c r="D192" s="224"/>
      <c r="E192" s="125"/>
      <c r="F192" s="16"/>
      <c r="G192" s="412">
        <f t="shared" ref="G192:AA192" ca="1" si="614">(60/4860)*1000*ABS(G$28-G191)/20</f>
        <v>0</v>
      </c>
      <c r="H192" s="413">
        <f t="shared" ca="1" si="614"/>
        <v>0</v>
      </c>
      <c r="I192" s="413">
        <f t="shared" ca="1" si="614"/>
        <v>0</v>
      </c>
      <c r="J192" s="413">
        <f t="shared" ca="1" si="614"/>
        <v>0</v>
      </c>
      <c r="K192" s="413">
        <f t="shared" ca="1" si="614"/>
        <v>0</v>
      </c>
      <c r="L192" s="413">
        <f t="shared" ca="1" si="614"/>
        <v>0</v>
      </c>
      <c r="M192" s="413">
        <f t="shared" ca="1" si="614"/>
        <v>0</v>
      </c>
      <c r="N192" s="413">
        <f t="shared" ca="1" si="614"/>
        <v>0</v>
      </c>
      <c r="O192" s="413">
        <f t="shared" ca="1" si="614"/>
        <v>0</v>
      </c>
      <c r="P192" s="413">
        <f t="shared" ca="1" si="614"/>
        <v>0</v>
      </c>
      <c r="Q192" s="413">
        <f t="shared" ca="1" si="614"/>
        <v>0</v>
      </c>
      <c r="R192" s="413">
        <f t="shared" ca="1" si="614"/>
        <v>0</v>
      </c>
      <c r="S192" s="413">
        <f t="shared" ca="1" si="614"/>
        <v>0</v>
      </c>
      <c r="T192" s="413">
        <f t="shared" ca="1" si="614"/>
        <v>0</v>
      </c>
      <c r="U192" s="413">
        <f t="shared" ca="1" si="614"/>
        <v>0</v>
      </c>
      <c r="V192" s="413">
        <f t="shared" ca="1" si="614"/>
        <v>0</v>
      </c>
      <c r="W192" s="413">
        <f t="shared" ca="1" si="614"/>
        <v>0</v>
      </c>
      <c r="X192" s="413">
        <f t="shared" ca="1" si="614"/>
        <v>0</v>
      </c>
      <c r="Y192" s="413">
        <f t="shared" ca="1" si="614"/>
        <v>0</v>
      </c>
      <c r="Z192" s="413">
        <f t="shared" ca="1" si="614"/>
        <v>0</v>
      </c>
      <c r="AA192" s="413">
        <f t="shared" ca="1" si="614"/>
        <v>0</v>
      </c>
      <c r="AB192" s="403"/>
      <c r="AD192" s="19" t="s">
        <v>187</v>
      </c>
      <c r="AE192" s="125">
        <f>AD131</f>
        <v>1</v>
      </c>
      <c r="AF192" s="125" t="str">
        <f>AD132</f>
        <v>shop1834</v>
      </c>
      <c r="AG192" s="224"/>
      <c r="AH192" s="125"/>
      <c r="AI192" s="16"/>
      <c r="AJ192" s="412">
        <f t="shared" ref="AJ192:BD192" ca="1" si="615">(60/4860)*1000*ABS(AJ$28-AJ191)/20</f>
        <v>0</v>
      </c>
      <c r="AK192" s="413">
        <f t="shared" ca="1" si="615"/>
        <v>0</v>
      </c>
      <c r="AL192" s="413">
        <f t="shared" ca="1" si="615"/>
        <v>0</v>
      </c>
      <c r="AM192" s="413">
        <f t="shared" ca="1" si="615"/>
        <v>0</v>
      </c>
      <c r="AN192" s="413">
        <f t="shared" ca="1" si="615"/>
        <v>0</v>
      </c>
      <c r="AO192" s="413">
        <f t="shared" ca="1" si="615"/>
        <v>0</v>
      </c>
      <c r="AP192" s="413">
        <f t="shared" ca="1" si="615"/>
        <v>0</v>
      </c>
      <c r="AQ192" s="413">
        <f t="shared" ca="1" si="615"/>
        <v>0</v>
      </c>
      <c r="AR192" s="413">
        <f t="shared" ca="1" si="615"/>
        <v>0</v>
      </c>
      <c r="AS192" s="413">
        <f t="shared" ca="1" si="615"/>
        <v>0</v>
      </c>
      <c r="AT192" s="413">
        <f t="shared" ca="1" si="615"/>
        <v>0</v>
      </c>
      <c r="AU192" s="413">
        <f t="shared" ca="1" si="615"/>
        <v>0</v>
      </c>
      <c r="AV192" s="413">
        <f t="shared" ca="1" si="615"/>
        <v>0</v>
      </c>
      <c r="AW192" s="413">
        <f t="shared" ca="1" si="615"/>
        <v>0</v>
      </c>
      <c r="AX192" s="413">
        <f t="shared" ca="1" si="615"/>
        <v>0</v>
      </c>
      <c r="AY192" s="413">
        <f t="shared" ca="1" si="615"/>
        <v>0</v>
      </c>
      <c r="AZ192" s="413">
        <f t="shared" ca="1" si="615"/>
        <v>0</v>
      </c>
      <c r="BA192" s="413">
        <f t="shared" ca="1" si="615"/>
        <v>0</v>
      </c>
      <c r="BB192" s="413">
        <f t="shared" ca="1" si="615"/>
        <v>0</v>
      </c>
      <c r="BC192" s="413">
        <f t="shared" ca="1" si="615"/>
        <v>0</v>
      </c>
      <c r="BD192" s="413">
        <f t="shared" ca="1" si="615"/>
        <v>0</v>
      </c>
      <c r="BE192" s="403"/>
      <c r="BG192" s="19" t="s">
        <v>187</v>
      </c>
      <c r="BH192" s="125">
        <f>BG131</f>
        <v>1</v>
      </c>
      <c r="BI192" s="125" t="str">
        <f>BG132</f>
        <v>lei1834</v>
      </c>
      <c r="BJ192" s="224"/>
      <c r="BK192" s="125"/>
      <c r="BL192" s="16"/>
      <c r="BM192" s="412">
        <f t="shared" ref="BM192:CG192" ca="1" si="616">(60/4860)*1000*ABS(BM$28-BM191)/20</f>
        <v>0</v>
      </c>
      <c r="BN192" s="413">
        <f t="shared" ca="1" si="616"/>
        <v>0</v>
      </c>
      <c r="BO192" s="413">
        <f t="shared" ca="1" si="616"/>
        <v>0</v>
      </c>
      <c r="BP192" s="413">
        <f t="shared" ca="1" si="616"/>
        <v>0</v>
      </c>
      <c r="BQ192" s="413">
        <f t="shared" ca="1" si="616"/>
        <v>0</v>
      </c>
      <c r="BR192" s="413">
        <f t="shared" ca="1" si="616"/>
        <v>0</v>
      </c>
      <c r="BS192" s="413">
        <f t="shared" ca="1" si="616"/>
        <v>0</v>
      </c>
      <c r="BT192" s="413">
        <f t="shared" ca="1" si="616"/>
        <v>0</v>
      </c>
      <c r="BU192" s="413">
        <f t="shared" ca="1" si="616"/>
        <v>0</v>
      </c>
      <c r="BV192" s="413">
        <f t="shared" ca="1" si="616"/>
        <v>0</v>
      </c>
      <c r="BW192" s="413">
        <f t="shared" ca="1" si="616"/>
        <v>0</v>
      </c>
      <c r="BX192" s="413">
        <f t="shared" ca="1" si="616"/>
        <v>0</v>
      </c>
      <c r="BY192" s="413">
        <f t="shared" ca="1" si="616"/>
        <v>0</v>
      </c>
      <c r="BZ192" s="413">
        <f t="shared" ca="1" si="616"/>
        <v>0</v>
      </c>
      <c r="CA192" s="413">
        <f t="shared" ca="1" si="616"/>
        <v>0</v>
      </c>
      <c r="CB192" s="413">
        <f t="shared" ca="1" si="616"/>
        <v>0</v>
      </c>
      <c r="CC192" s="413">
        <f t="shared" ca="1" si="616"/>
        <v>0</v>
      </c>
      <c r="CD192" s="413">
        <f t="shared" ca="1" si="616"/>
        <v>0</v>
      </c>
      <c r="CE192" s="413">
        <f t="shared" ca="1" si="616"/>
        <v>0</v>
      </c>
      <c r="CF192" s="413">
        <f t="shared" ca="1" si="616"/>
        <v>0</v>
      </c>
      <c r="CG192" s="413">
        <f t="shared" ca="1" si="616"/>
        <v>0</v>
      </c>
      <c r="CH192" s="403"/>
      <c r="CJ192" s="19" t="s">
        <v>187</v>
      </c>
      <c r="CK192" s="125">
        <f>CJ131</f>
        <v>1</v>
      </c>
      <c r="CL192" s="125" t="str">
        <f>CJ132</f>
        <v>work3564</v>
      </c>
      <c r="CM192" s="224"/>
      <c r="CN192" s="125"/>
      <c r="CO192" s="16"/>
      <c r="CP192" s="412">
        <f t="shared" ref="CP192:DJ192" ca="1" si="617">(60/4860)*1000*ABS(CP$28-CP191)/20</f>
        <v>0</v>
      </c>
      <c r="CQ192" s="413">
        <f t="shared" ca="1" si="617"/>
        <v>0</v>
      </c>
      <c r="CR192" s="413">
        <f t="shared" ca="1" si="617"/>
        <v>0</v>
      </c>
      <c r="CS192" s="413">
        <f t="shared" ca="1" si="617"/>
        <v>0</v>
      </c>
      <c r="CT192" s="413">
        <f t="shared" ca="1" si="617"/>
        <v>0</v>
      </c>
      <c r="CU192" s="413">
        <f t="shared" ca="1" si="617"/>
        <v>0</v>
      </c>
      <c r="CV192" s="413">
        <f t="shared" ca="1" si="617"/>
        <v>0</v>
      </c>
      <c r="CW192" s="413">
        <f t="shared" ca="1" si="617"/>
        <v>0</v>
      </c>
      <c r="CX192" s="413">
        <f t="shared" ca="1" si="617"/>
        <v>0</v>
      </c>
      <c r="CY192" s="413">
        <f t="shared" ca="1" si="617"/>
        <v>0</v>
      </c>
      <c r="CZ192" s="413">
        <f t="shared" ca="1" si="617"/>
        <v>0</v>
      </c>
      <c r="DA192" s="413">
        <f t="shared" ca="1" si="617"/>
        <v>0</v>
      </c>
      <c r="DB192" s="413">
        <f t="shared" ca="1" si="617"/>
        <v>0</v>
      </c>
      <c r="DC192" s="413">
        <f t="shared" ca="1" si="617"/>
        <v>0</v>
      </c>
      <c r="DD192" s="413">
        <f t="shared" ca="1" si="617"/>
        <v>0</v>
      </c>
      <c r="DE192" s="413">
        <f t="shared" ca="1" si="617"/>
        <v>0</v>
      </c>
      <c r="DF192" s="413">
        <f t="shared" ca="1" si="617"/>
        <v>0</v>
      </c>
      <c r="DG192" s="413">
        <f t="shared" ca="1" si="617"/>
        <v>0</v>
      </c>
      <c r="DH192" s="413">
        <f t="shared" ca="1" si="617"/>
        <v>0</v>
      </c>
      <c r="DI192" s="413">
        <f t="shared" ca="1" si="617"/>
        <v>0</v>
      </c>
      <c r="DJ192" s="413">
        <f t="shared" ca="1" si="617"/>
        <v>0</v>
      </c>
      <c r="DK192" s="403"/>
      <c r="DM192" s="19" t="s">
        <v>187</v>
      </c>
      <c r="DN192" s="125">
        <f>DM131</f>
        <v>1</v>
      </c>
      <c r="DO192" s="125" t="str">
        <f>DM132</f>
        <v>shop3564</v>
      </c>
      <c r="DP192" s="224"/>
      <c r="DQ192" s="125"/>
      <c r="DR192" s="16"/>
      <c r="DS192" s="412">
        <f t="shared" ref="DS192:EM192" ca="1" si="618">(60/4860)*1000*ABS(DS$28-DS191)/20</f>
        <v>0</v>
      </c>
      <c r="DT192" s="413">
        <f t="shared" ca="1" si="618"/>
        <v>0</v>
      </c>
      <c r="DU192" s="413">
        <f t="shared" ca="1" si="618"/>
        <v>0</v>
      </c>
      <c r="DV192" s="413">
        <f t="shared" ca="1" si="618"/>
        <v>0</v>
      </c>
      <c r="DW192" s="413">
        <f t="shared" ca="1" si="618"/>
        <v>0</v>
      </c>
      <c r="DX192" s="413">
        <f t="shared" ca="1" si="618"/>
        <v>0</v>
      </c>
      <c r="DY192" s="413">
        <f t="shared" ca="1" si="618"/>
        <v>0</v>
      </c>
      <c r="DZ192" s="413">
        <f t="shared" ca="1" si="618"/>
        <v>0</v>
      </c>
      <c r="EA192" s="413">
        <f t="shared" ca="1" si="618"/>
        <v>0</v>
      </c>
      <c r="EB192" s="413">
        <f t="shared" ca="1" si="618"/>
        <v>0</v>
      </c>
      <c r="EC192" s="413">
        <f t="shared" ca="1" si="618"/>
        <v>0</v>
      </c>
      <c r="ED192" s="413">
        <f t="shared" ca="1" si="618"/>
        <v>0</v>
      </c>
      <c r="EE192" s="413">
        <f t="shared" ca="1" si="618"/>
        <v>0</v>
      </c>
      <c r="EF192" s="413">
        <f t="shared" ca="1" si="618"/>
        <v>0</v>
      </c>
      <c r="EG192" s="413">
        <f t="shared" ca="1" si="618"/>
        <v>0</v>
      </c>
      <c r="EH192" s="413">
        <f t="shared" ca="1" si="618"/>
        <v>0</v>
      </c>
      <c r="EI192" s="413">
        <f t="shared" ca="1" si="618"/>
        <v>0</v>
      </c>
      <c r="EJ192" s="413">
        <f t="shared" ca="1" si="618"/>
        <v>0</v>
      </c>
      <c r="EK192" s="413">
        <f t="shared" ca="1" si="618"/>
        <v>0</v>
      </c>
      <c r="EL192" s="413">
        <f t="shared" ca="1" si="618"/>
        <v>0</v>
      </c>
      <c r="EM192" s="413">
        <f t="shared" ca="1" si="618"/>
        <v>0</v>
      </c>
      <c r="EN192" s="403"/>
      <c r="EP192" s="19" t="s">
        <v>187</v>
      </c>
      <c r="EQ192" s="125">
        <f>EP131</f>
        <v>1</v>
      </c>
      <c r="ER192" s="125" t="str">
        <f>EP132</f>
        <v>lei3564</v>
      </c>
      <c r="ES192" s="224"/>
      <c r="ET192" s="125"/>
      <c r="EU192" s="16"/>
      <c r="EV192" s="412">
        <f t="shared" ref="EV192:FP192" ca="1" si="619">(60/4860)*1000*ABS(EV$28-EV191)/20</f>
        <v>0</v>
      </c>
      <c r="EW192" s="413">
        <f t="shared" ca="1" si="619"/>
        <v>0</v>
      </c>
      <c r="EX192" s="413">
        <f t="shared" ca="1" si="619"/>
        <v>0</v>
      </c>
      <c r="EY192" s="413">
        <f t="shared" ca="1" si="619"/>
        <v>0</v>
      </c>
      <c r="EZ192" s="413">
        <f t="shared" ca="1" si="619"/>
        <v>0</v>
      </c>
      <c r="FA192" s="413">
        <f t="shared" ca="1" si="619"/>
        <v>0</v>
      </c>
      <c r="FB192" s="413">
        <f t="shared" ca="1" si="619"/>
        <v>0</v>
      </c>
      <c r="FC192" s="413">
        <f t="shared" ca="1" si="619"/>
        <v>0</v>
      </c>
      <c r="FD192" s="413">
        <f t="shared" ca="1" si="619"/>
        <v>0</v>
      </c>
      <c r="FE192" s="413">
        <f t="shared" ca="1" si="619"/>
        <v>0</v>
      </c>
      <c r="FF192" s="413">
        <f t="shared" ca="1" si="619"/>
        <v>0</v>
      </c>
      <c r="FG192" s="413">
        <f t="shared" ca="1" si="619"/>
        <v>0</v>
      </c>
      <c r="FH192" s="413">
        <f t="shared" ca="1" si="619"/>
        <v>0</v>
      </c>
      <c r="FI192" s="413">
        <f t="shared" ca="1" si="619"/>
        <v>0</v>
      </c>
      <c r="FJ192" s="413">
        <f t="shared" ca="1" si="619"/>
        <v>0</v>
      </c>
      <c r="FK192" s="413">
        <f t="shared" ca="1" si="619"/>
        <v>0</v>
      </c>
      <c r="FL192" s="413">
        <f t="shared" ca="1" si="619"/>
        <v>0</v>
      </c>
      <c r="FM192" s="413">
        <f t="shared" ca="1" si="619"/>
        <v>0</v>
      </c>
      <c r="FN192" s="413">
        <f t="shared" ca="1" si="619"/>
        <v>0</v>
      </c>
      <c r="FO192" s="413">
        <f t="shared" ca="1" si="619"/>
        <v>0</v>
      </c>
      <c r="FP192" s="413">
        <f t="shared" ca="1" si="619"/>
        <v>0</v>
      </c>
      <c r="FQ192" s="403"/>
      <c r="FS192" s="19" t="s">
        <v>187</v>
      </c>
      <c r="FT192" s="125">
        <f>FS131</f>
        <v>1</v>
      </c>
      <c r="FU192" s="125" t="str">
        <f>FS132</f>
        <v>shop65</v>
      </c>
      <c r="FV192" s="224"/>
      <c r="FW192" s="125"/>
      <c r="FX192" s="16"/>
      <c r="FY192" s="412">
        <f t="shared" ref="FY192:GS192" ca="1" si="620">(60/4860)*1000*ABS(FY$28-FY191)/20</f>
        <v>0</v>
      </c>
      <c r="FZ192" s="413">
        <f t="shared" ca="1" si="620"/>
        <v>0</v>
      </c>
      <c r="GA192" s="413">
        <f t="shared" ca="1" si="620"/>
        <v>0</v>
      </c>
      <c r="GB192" s="413">
        <f t="shared" ca="1" si="620"/>
        <v>0</v>
      </c>
      <c r="GC192" s="413">
        <f t="shared" ca="1" si="620"/>
        <v>0</v>
      </c>
      <c r="GD192" s="413">
        <f t="shared" ca="1" si="620"/>
        <v>0</v>
      </c>
      <c r="GE192" s="413">
        <f t="shared" ca="1" si="620"/>
        <v>0</v>
      </c>
      <c r="GF192" s="413">
        <f t="shared" ca="1" si="620"/>
        <v>0</v>
      </c>
      <c r="GG192" s="413">
        <f t="shared" ca="1" si="620"/>
        <v>0</v>
      </c>
      <c r="GH192" s="413">
        <f t="shared" ca="1" si="620"/>
        <v>0</v>
      </c>
      <c r="GI192" s="413">
        <f t="shared" ca="1" si="620"/>
        <v>0</v>
      </c>
      <c r="GJ192" s="413">
        <f t="shared" ca="1" si="620"/>
        <v>0</v>
      </c>
      <c r="GK192" s="413">
        <f t="shared" ca="1" si="620"/>
        <v>0</v>
      </c>
      <c r="GL192" s="413">
        <f t="shared" ca="1" si="620"/>
        <v>0</v>
      </c>
      <c r="GM192" s="413">
        <f t="shared" ca="1" si="620"/>
        <v>0</v>
      </c>
      <c r="GN192" s="413">
        <f t="shared" ca="1" si="620"/>
        <v>0</v>
      </c>
      <c r="GO192" s="413">
        <f t="shared" ca="1" si="620"/>
        <v>0</v>
      </c>
      <c r="GP192" s="413">
        <f t="shared" ca="1" si="620"/>
        <v>0</v>
      </c>
      <c r="GQ192" s="413">
        <f t="shared" ca="1" si="620"/>
        <v>0</v>
      </c>
      <c r="GR192" s="413">
        <f t="shared" ca="1" si="620"/>
        <v>0</v>
      </c>
      <c r="GS192" s="413">
        <f t="shared" ca="1" si="620"/>
        <v>0</v>
      </c>
      <c r="GT192" s="403"/>
      <c r="GV192" s="19" t="s">
        <v>187</v>
      </c>
      <c r="GW192" s="125">
        <f>GV131</f>
        <v>1</v>
      </c>
      <c r="GX192" s="125" t="str">
        <f>GV132</f>
        <v>lei65</v>
      </c>
      <c r="GY192" s="224"/>
      <c r="GZ192" s="125"/>
      <c r="HA192" s="16"/>
      <c r="HB192" s="412">
        <f t="shared" ref="HB192:HV192" ca="1" si="621">(60/4860)*1000*ABS(HB$28-HB191)/20</f>
        <v>0</v>
      </c>
      <c r="HC192" s="413">
        <f t="shared" ca="1" si="621"/>
        <v>0</v>
      </c>
      <c r="HD192" s="413">
        <f t="shared" ca="1" si="621"/>
        <v>0</v>
      </c>
      <c r="HE192" s="413">
        <f t="shared" ca="1" si="621"/>
        <v>0</v>
      </c>
      <c r="HF192" s="413">
        <f t="shared" ca="1" si="621"/>
        <v>0</v>
      </c>
      <c r="HG192" s="413">
        <f t="shared" ca="1" si="621"/>
        <v>0</v>
      </c>
      <c r="HH192" s="413">
        <f t="shared" ca="1" si="621"/>
        <v>0</v>
      </c>
      <c r="HI192" s="413">
        <f t="shared" ca="1" si="621"/>
        <v>0</v>
      </c>
      <c r="HJ192" s="413">
        <f t="shared" ca="1" si="621"/>
        <v>0</v>
      </c>
      <c r="HK192" s="413">
        <f t="shared" ca="1" si="621"/>
        <v>0</v>
      </c>
      <c r="HL192" s="413">
        <f t="shared" ca="1" si="621"/>
        <v>0</v>
      </c>
      <c r="HM192" s="413">
        <f t="shared" ca="1" si="621"/>
        <v>0</v>
      </c>
      <c r="HN192" s="413">
        <f t="shared" ca="1" si="621"/>
        <v>0</v>
      </c>
      <c r="HO192" s="413">
        <f t="shared" ca="1" si="621"/>
        <v>0</v>
      </c>
      <c r="HP192" s="413">
        <f t="shared" ca="1" si="621"/>
        <v>0</v>
      </c>
      <c r="HQ192" s="413">
        <f t="shared" ca="1" si="621"/>
        <v>0</v>
      </c>
      <c r="HR192" s="413">
        <f t="shared" ca="1" si="621"/>
        <v>0</v>
      </c>
      <c r="HS192" s="413">
        <f t="shared" ca="1" si="621"/>
        <v>0</v>
      </c>
      <c r="HT192" s="413">
        <f t="shared" ca="1" si="621"/>
        <v>0</v>
      </c>
      <c r="HU192" s="413">
        <f t="shared" ca="1" si="621"/>
        <v>0</v>
      </c>
      <c r="HV192" s="413">
        <f t="shared" ca="1" si="621"/>
        <v>0</v>
      </c>
      <c r="HW192" s="403"/>
    </row>
    <row r="193" spans="1:231" ht="15">
      <c r="A193" s="18" t="s">
        <v>231</v>
      </c>
      <c r="B193" s="122">
        <f>A131</f>
        <v>1</v>
      </c>
      <c r="C193" s="122" t="str">
        <f>A132</f>
        <v>work1834</v>
      </c>
      <c r="D193" s="210"/>
      <c r="E193" s="122"/>
      <c r="F193" s="8"/>
      <c r="G193" s="52">
        <f ca="1">MIN(G169:G189)</f>
        <v>-29.201189132947981</v>
      </c>
      <c r="H193" s="53">
        <f t="shared" ref="H193:AA193" ca="1" si="622">MIN(H169:H189)</f>
        <v>-27.398646593877118</v>
      </c>
      <c r="I193" s="53">
        <f t="shared" ca="1" si="622"/>
        <v>-25.596104054806254</v>
      </c>
      <c r="J193" s="53">
        <f t="shared" ca="1" si="622"/>
        <v>-23.793561515735394</v>
      </c>
      <c r="K193" s="53">
        <f t="shared" ca="1" si="622"/>
        <v>-21.991018976664527</v>
      </c>
      <c r="L193" s="53">
        <f t="shared" ca="1" si="622"/>
        <v>-20.188476437593668</v>
      </c>
      <c r="M193" s="53">
        <f t="shared" ca="1" si="622"/>
        <v>-18.385933898522801</v>
      </c>
      <c r="N193" s="53">
        <f t="shared" ca="1" si="622"/>
        <v>-16.583391359451941</v>
      </c>
      <c r="O193" s="53">
        <f t="shared" ca="1" si="622"/>
        <v>-14.780848820381078</v>
      </c>
      <c r="P193" s="53">
        <f t="shared" ca="1" si="622"/>
        <v>-12.978306281310214</v>
      </c>
      <c r="Q193" s="53">
        <f t="shared" ca="1" si="622"/>
        <v>-11.175763742239351</v>
      </c>
      <c r="R193" s="53">
        <f t="shared" ca="1" si="622"/>
        <v>-9.3732212031684909</v>
      </c>
      <c r="S193" s="53">
        <f t="shared" ca="1" si="622"/>
        <v>-7.5706786640976249</v>
      </c>
      <c r="T193" s="53">
        <f t="shared" ca="1" si="622"/>
        <v>-5.7681361250267615</v>
      </c>
      <c r="U193" s="53">
        <f t="shared" ca="1" si="622"/>
        <v>-3.9655935859559008</v>
      </c>
      <c r="V193" s="53">
        <f t="shared" ca="1" si="622"/>
        <v>-2.1630510468850348</v>
      </c>
      <c r="W193" s="53">
        <f t="shared" ca="1" si="622"/>
        <v>-0.36050850781417421</v>
      </c>
      <c r="X193" s="53">
        <f t="shared" ca="1" si="622"/>
        <v>0</v>
      </c>
      <c r="Y193" s="53">
        <f t="shared" ca="1" si="622"/>
        <v>0</v>
      </c>
      <c r="Z193" s="53">
        <f t="shared" ca="1" si="622"/>
        <v>0</v>
      </c>
      <c r="AA193" s="119">
        <f t="shared" ca="1" si="622"/>
        <v>0</v>
      </c>
      <c r="AB193" s="204"/>
      <c r="AD193" s="18" t="s">
        <v>231</v>
      </c>
      <c r="AE193" s="122">
        <f>AD131</f>
        <v>1</v>
      </c>
      <c r="AF193" s="122" t="str">
        <f>AD132</f>
        <v>shop1834</v>
      </c>
      <c r="AG193" s="210"/>
      <c r="AH193" s="122"/>
      <c r="AI193" s="8"/>
      <c r="AJ193" s="52">
        <f ca="1">MIN(AJ169:AJ189)</f>
        <v>-47.558515375722536</v>
      </c>
      <c r="AK193" s="53">
        <f t="shared" ref="AK193:BD193" ca="1" si="623">MIN(AK169:AK189)</f>
        <v>-44.62280455006065</v>
      </c>
      <c r="AL193" s="53">
        <f t="shared" ca="1" si="623"/>
        <v>-41.687093724398764</v>
      </c>
      <c r="AM193" s="53">
        <f t="shared" ca="1" si="623"/>
        <v>-38.751382898736885</v>
      </c>
      <c r="AN193" s="53">
        <f t="shared" ca="1" si="623"/>
        <v>-35.815672073074992</v>
      </c>
      <c r="AO193" s="53">
        <f t="shared" ca="1" si="623"/>
        <v>-32.879961247413114</v>
      </c>
      <c r="AP193" s="53">
        <f t="shared" ca="1" si="623"/>
        <v>-29.944250421751224</v>
      </c>
      <c r="AQ193" s="53">
        <f t="shared" ca="1" si="623"/>
        <v>-27.008539596089342</v>
      </c>
      <c r="AR193" s="53">
        <f t="shared" ca="1" si="623"/>
        <v>-24.072828770427456</v>
      </c>
      <c r="AS193" s="53">
        <f t="shared" ca="1" si="623"/>
        <v>-21.137117944765571</v>
      </c>
      <c r="AT193" s="53">
        <f t="shared" ca="1" si="623"/>
        <v>-18.201407119103685</v>
      </c>
      <c r="AU193" s="53">
        <f t="shared" ca="1" si="623"/>
        <v>-15.265696293441806</v>
      </c>
      <c r="AV193" s="53">
        <f t="shared" ca="1" si="623"/>
        <v>-12.329985467779917</v>
      </c>
      <c r="AW193" s="53">
        <f t="shared" ca="1" si="623"/>
        <v>-9.394274642118031</v>
      </c>
      <c r="AX193" s="53">
        <f t="shared" ca="1" si="623"/>
        <v>-6.4585638164561505</v>
      </c>
      <c r="AY193" s="53">
        <f t="shared" ca="1" si="623"/>
        <v>-3.5228529907942607</v>
      </c>
      <c r="AZ193" s="53">
        <f t="shared" ca="1" si="623"/>
        <v>-0.5871421651323796</v>
      </c>
      <c r="BA193" s="53">
        <f t="shared" ca="1" si="623"/>
        <v>0</v>
      </c>
      <c r="BB193" s="53">
        <f t="shared" ca="1" si="623"/>
        <v>0</v>
      </c>
      <c r="BC193" s="53">
        <f t="shared" ca="1" si="623"/>
        <v>0</v>
      </c>
      <c r="BD193" s="119">
        <f t="shared" ca="1" si="623"/>
        <v>0</v>
      </c>
      <c r="BE193" s="204"/>
      <c r="BG193" s="18" t="s">
        <v>231</v>
      </c>
      <c r="BH193" s="122">
        <f>BG131</f>
        <v>1</v>
      </c>
      <c r="BI193" s="122" t="str">
        <f>BG132</f>
        <v>lei1834</v>
      </c>
      <c r="BJ193" s="210"/>
      <c r="BK193" s="122"/>
      <c r="BL193" s="8"/>
      <c r="BM193" s="52">
        <f ca="1">MIN(BM169:BM189)</f>
        <v>-30.08654537572254</v>
      </c>
      <c r="BN193" s="53">
        <f t="shared" ref="BN193:CG193" ca="1" si="624">MIN(BN169:BN189)</f>
        <v>-28.22935121672732</v>
      </c>
      <c r="BO193" s="53">
        <f t="shared" ca="1" si="624"/>
        <v>-26.372157057732103</v>
      </c>
      <c r="BP193" s="53">
        <f t="shared" ca="1" si="624"/>
        <v>-24.514962898736883</v>
      </c>
      <c r="BQ193" s="53">
        <f t="shared" ca="1" si="624"/>
        <v>-22.657768739741663</v>
      </c>
      <c r="BR193" s="53">
        <f t="shared" ca="1" si="624"/>
        <v>-20.800574580746449</v>
      </c>
      <c r="BS193" s="53">
        <f t="shared" ca="1" si="624"/>
        <v>-18.943380421751225</v>
      </c>
      <c r="BT193" s="53">
        <f t="shared" ca="1" si="624"/>
        <v>-17.086186262756009</v>
      </c>
      <c r="BU193" s="53">
        <f t="shared" ca="1" si="624"/>
        <v>-15.228992103760792</v>
      </c>
      <c r="BV193" s="53">
        <f t="shared" ca="1" si="624"/>
        <v>-13.371797944765571</v>
      </c>
      <c r="BW193" s="53">
        <f t="shared" ca="1" si="624"/>
        <v>-11.514603785770353</v>
      </c>
      <c r="BX193" s="53">
        <f t="shared" ca="1" si="624"/>
        <v>-9.6574096267751379</v>
      </c>
      <c r="BY193" s="53">
        <f t="shared" ca="1" si="624"/>
        <v>-7.8002154677799167</v>
      </c>
      <c r="BZ193" s="53">
        <f t="shared" ca="1" si="624"/>
        <v>-5.9430213087846981</v>
      </c>
      <c r="CA193" s="53">
        <f t="shared" ca="1" si="624"/>
        <v>-4.0858271497894822</v>
      </c>
      <c r="CB193" s="53">
        <f t="shared" ca="1" si="624"/>
        <v>-2.228632990794261</v>
      </c>
      <c r="CC193" s="53">
        <f t="shared" ca="1" si="624"/>
        <v>-0.3714388317990453</v>
      </c>
      <c r="CD193" s="53">
        <f t="shared" ca="1" si="624"/>
        <v>0</v>
      </c>
      <c r="CE193" s="53">
        <f t="shared" ca="1" si="624"/>
        <v>0</v>
      </c>
      <c r="CF193" s="53">
        <f t="shared" ca="1" si="624"/>
        <v>0</v>
      </c>
      <c r="CG193" s="119">
        <f t="shared" ca="1" si="624"/>
        <v>0</v>
      </c>
      <c r="CH193" s="204"/>
      <c r="CJ193" s="18" t="s">
        <v>231</v>
      </c>
      <c r="CK193" s="122">
        <f>CJ131</f>
        <v>1</v>
      </c>
      <c r="CL193" s="122" t="str">
        <f>CJ132</f>
        <v>work3564</v>
      </c>
      <c r="CM193" s="210"/>
      <c r="CN193" s="122"/>
      <c r="CO193" s="8"/>
      <c r="CP193" s="52">
        <f ca="1">MIN(CP169:CP189)</f>
        <v>-32.611085664739882</v>
      </c>
      <c r="CQ193" s="53">
        <f t="shared" ref="CQ193:DJ193" ca="1" si="625">MIN(CQ169:CQ189)</f>
        <v>-30.59805568543495</v>
      </c>
      <c r="CR193" s="53">
        <f t="shared" ca="1" si="625"/>
        <v>-28.585025706130018</v>
      </c>
      <c r="CS193" s="53">
        <f t="shared" ca="1" si="625"/>
        <v>-26.571995726825094</v>
      </c>
      <c r="CT193" s="53">
        <f t="shared" ca="1" si="625"/>
        <v>-24.558965747520155</v>
      </c>
      <c r="CU193" s="53">
        <f t="shared" ca="1" si="625"/>
        <v>-22.545935768215227</v>
      </c>
      <c r="CV193" s="53">
        <f t="shared" ca="1" si="625"/>
        <v>-20.532905788910295</v>
      </c>
      <c r="CW193" s="53">
        <f t="shared" ca="1" si="625"/>
        <v>-18.519875809605367</v>
      </c>
      <c r="CX193" s="53">
        <f t="shared" ca="1" si="625"/>
        <v>-16.506845830300435</v>
      </c>
      <c r="CY193" s="53">
        <f t="shared" ca="1" si="625"/>
        <v>-14.493815850995503</v>
      </c>
      <c r="CZ193" s="53">
        <f t="shared" ca="1" si="625"/>
        <v>-12.480785871690573</v>
      </c>
      <c r="DA193" s="53">
        <f t="shared" ca="1" si="625"/>
        <v>-10.467755892385643</v>
      </c>
      <c r="DB193" s="53">
        <f t="shared" ca="1" si="625"/>
        <v>-8.4547259130807113</v>
      </c>
      <c r="DC193" s="53">
        <f t="shared" ca="1" si="625"/>
        <v>-6.4416959337757786</v>
      </c>
      <c r="DD193" s="53">
        <f t="shared" ca="1" si="625"/>
        <v>-4.4286659544708504</v>
      </c>
      <c r="DE193" s="53">
        <f t="shared" ca="1" si="625"/>
        <v>-2.4156359751659164</v>
      </c>
      <c r="DF193" s="53">
        <f t="shared" ca="1" si="625"/>
        <v>-0.40260599586098794</v>
      </c>
      <c r="DG193" s="53">
        <f t="shared" ca="1" si="625"/>
        <v>0</v>
      </c>
      <c r="DH193" s="53">
        <f t="shared" ca="1" si="625"/>
        <v>0</v>
      </c>
      <c r="DI193" s="53">
        <f t="shared" ca="1" si="625"/>
        <v>0</v>
      </c>
      <c r="DJ193" s="119">
        <f t="shared" ca="1" si="625"/>
        <v>0</v>
      </c>
      <c r="DK193" s="204"/>
      <c r="DM193" s="18" t="s">
        <v>231</v>
      </c>
      <c r="DN193" s="122">
        <f>DM131</f>
        <v>1</v>
      </c>
      <c r="DO193" s="122" t="str">
        <f>DM132</f>
        <v>shop3564</v>
      </c>
      <c r="DP193" s="210"/>
      <c r="DQ193" s="122"/>
      <c r="DR193" s="8"/>
      <c r="DS193" s="52">
        <f ca="1">MIN(DS169:DS189)</f>
        <v>-28.227568959537571</v>
      </c>
      <c r="DT193" s="53">
        <f t="shared" ref="DT193:EM193" ca="1" si="626">MIN(DT169:DT189)</f>
        <v>-26.485126431171057</v>
      </c>
      <c r="DU193" s="53">
        <f t="shared" ca="1" si="626"/>
        <v>-24.742683902804536</v>
      </c>
      <c r="DV193" s="53">
        <f t="shared" ca="1" si="626"/>
        <v>-23.000241374438023</v>
      </c>
      <c r="DW193" s="53">
        <f t="shared" ca="1" si="626"/>
        <v>-21.257798846071502</v>
      </c>
      <c r="DX193" s="53">
        <f t="shared" ca="1" si="626"/>
        <v>-19.515356317704988</v>
      </c>
      <c r="DY193" s="53">
        <f t="shared" ca="1" si="626"/>
        <v>-17.772913789338467</v>
      </c>
      <c r="DZ193" s="53">
        <f t="shared" ca="1" si="626"/>
        <v>-16.030471260971957</v>
      </c>
      <c r="EA193" s="53">
        <f t="shared" ca="1" si="626"/>
        <v>-14.288028732605436</v>
      </c>
      <c r="EB193" s="53">
        <f t="shared" ca="1" si="626"/>
        <v>-12.545586204238921</v>
      </c>
      <c r="EC193" s="53">
        <f t="shared" ca="1" si="626"/>
        <v>-10.803143675872404</v>
      </c>
      <c r="ED193" s="53">
        <f t="shared" ca="1" si="626"/>
        <v>-9.0607011475058901</v>
      </c>
      <c r="EE193" s="53">
        <f t="shared" ca="1" si="626"/>
        <v>-7.3182586191393693</v>
      </c>
      <c r="EF193" s="53">
        <f t="shared" ca="1" si="626"/>
        <v>-5.5758160907728529</v>
      </c>
      <c r="EG193" s="53">
        <f t="shared" ca="1" si="626"/>
        <v>-3.8333735624063388</v>
      </c>
      <c r="EH193" s="53">
        <f t="shared" ca="1" si="626"/>
        <v>-2.0909310340398193</v>
      </c>
      <c r="EI193" s="53">
        <f t="shared" ca="1" si="626"/>
        <v>-0.34848850567330486</v>
      </c>
      <c r="EJ193" s="53">
        <f t="shared" ca="1" si="626"/>
        <v>0</v>
      </c>
      <c r="EK193" s="53">
        <f t="shared" ca="1" si="626"/>
        <v>0</v>
      </c>
      <c r="EL193" s="53">
        <f t="shared" ca="1" si="626"/>
        <v>0</v>
      </c>
      <c r="EM193" s="119">
        <f t="shared" ca="1" si="626"/>
        <v>0</v>
      </c>
      <c r="EN193" s="204"/>
      <c r="EP193" s="18" t="s">
        <v>231</v>
      </c>
      <c r="EQ193" s="122">
        <f>EP131</f>
        <v>1</v>
      </c>
      <c r="ER193" s="122" t="str">
        <f>EP132</f>
        <v>lei3564</v>
      </c>
      <c r="ES193" s="210"/>
      <c r="ET193" s="122"/>
      <c r="EU193" s="8"/>
      <c r="EV193" s="52">
        <f ca="1">MIN(EV169:EV189)</f>
        <v>-28.350982774566479</v>
      </c>
      <c r="EW193" s="53">
        <f t="shared" ref="EW193:FP193" ca="1" si="627">MIN(EW169:EW189)</f>
        <v>-26.600922109469781</v>
      </c>
      <c r="EX193" s="53">
        <f t="shared" ca="1" si="627"/>
        <v>-24.850861444373084</v>
      </c>
      <c r="EY193" s="53">
        <f t="shared" ca="1" si="627"/>
        <v>-23.100800779276391</v>
      </c>
      <c r="EZ193" s="53">
        <f t="shared" ca="1" si="627"/>
        <v>-21.35074011417969</v>
      </c>
      <c r="FA193" s="53">
        <f t="shared" ca="1" si="627"/>
        <v>-19.600679449082996</v>
      </c>
      <c r="FB193" s="53">
        <f t="shared" ca="1" si="627"/>
        <v>-17.850618783986299</v>
      </c>
      <c r="FC193" s="53">
        <f t="shared" ca="1" si="627"/>
        <v>-16.100558118889602</v>
      </c>
      <c r="FD193" s="53">
        <f t="shared" ca="1" si="627"/>
        <v>-14.350497453792908</v>
      </c>
      <c r="FE193" s="53">
        <f t="shared" ca="1" si="627"/>
        <v>-12.600436788696211</v>
      </c>
      <c r="FF193" s="53">
        <f t="shared" ca="1" si="627"/>
        <v>-10.850376123599515</v>
      </c>
      <c r="FG193" s="53">
        <f t="shared" ca="1" si="627"/>
        <v>-9.1003154585028216</v>
      </c>
      <c r="FH193" s="53">
        <f t="shared" ca="1" si="627"/>
        <v>-7.3502547934061226</v>
      </c>
      <c r="FI193" s="53">
        <f t="shared" ca="1" si="627"/>
        <v>-5.6001941283094272</v>
      </c>
      <c r="FJ193" s="53">
        <f t="shared" ca="1" si="627"/>
        <v>-3.8501334632127331</v>
      </c>
      <c r="FK193" s="53">
        <f t="shared" ca="1" si="627"/>
        <v>-2.1000727981160345</v>
      </c>
      <c r="FL193" s="53">
        <f t="shared" ca="1" si="627"/>
        <v>-0.35001213301934075</v>
      </c>
      <c r="FM193" s="53">
        <f t="shared" ca="1" si="627"/>
        <v>0</v>
      </c>
      <c r="FN193" s="53">
        <f t="shared" ca="1" si="627"/>
        <v>0</v>
      </c>
      <c r="FO193" s="53">
        <f t="shared" ca="1" si="627"/>
        <v>0</v>
      </c>
      <c r="FP193" s="119">
        <f t="shared" ca="1" si="627"/>
        <v>0</v>
      </c>
      <c r="FQ193" s="204"/>
      <c r="FS193" s="18" t="s">
        <v>231</v>
      </c>
      <c r="FT193" s="122">
        <f>FS131</f>
        <v>1</v>
      </c>
      <c r="FU193" s="122" t="str">
        <f>FS132</f>
        <v>shop65</v>
      </c>
      <c r="FV193" s="210"/>
      <c r="FW193" s="122"/>
      <c r="FX193" s="8"/>
      <c r="FY193" s="52">
        <f ca="1">MIN(FY169:FY189)</f>
        <v>-28.512784161849709</v>
      </c>
      <c r="FZ193" s="53">
        <f t="shared" ref="FZ193:GS193" ca="1" si="628">MIN(FZ169:FZ189)</f>
        <v>-25.717413165589932</v>
      </c>
      <c r="GA193" s="53">
        <f t="shared" ca="1" si="628"/>
        <v>-22.922042169330158</v>
      </c>
      <c r="GB193" s="53">
        <f t="shared" ca="1" si="628"/>
        <v>-20.126671173070385</v>
      </c>
      <c r="GC193" s="53">
        <f t="shared" ca="1" si="628"/>
        <v>-17.331300176810608</v>
      </c>
      <c r="GD193" s="53">
        <f t="shared" ca="1" si="628"/>
        <v>-14.535929180550832</v>
      </c>
      <c r="GE193" s="53">
        <f t="shared" ca="1" si="628"/>
        <v>-11.740558184291055</v>
      </c>
      <c r="GF193" s="53">
        <f t="shared" ca="1" si="628"/>
        <v>-8.9451871880312819</v>
      </c>
      <c r="GG193" s="53">
        <f t="shared" ca="1" si="628"/>
        <v>-6.1498161917715048</v>
      </c>
      <c r="GH193" s="53">
        <f t="shared" ca="1" si="628"/>
        <v>-3.3544451955117287</v>
      </c>
      <c r="GI193" s="53">
        <f t="shared" ca="1" si="628"/>
        <v>-0.55907419925195312</v>
      </c>
      <c r="GJ193" s="53">
        <f t="shared" ca="1" si="628"/>
        <v>0</v>
      </c>
      <c r="GK193" s="53">
        <f t="shared" ca="1" si="628"/>
        <v>0</v>
      </c>
      <c r="GL193" s="53">
        <f t="shared" ca="1" si="628"/>
        <v>0</v>
      </c>
      <c r="GM193" s="53">
        <f t="shared" ca="1" si="628"/>
        <v>0</v>
      </c>
      <c r="GN193" s="53">
        <f t="shared" ca="1" si="628"/>
        <v>0</v>
      </c>
      <c r="GO193" s="53">
        <f t="shared" ca="1" si="628"/>
        <v>0</v>
      </c>
      <c r="GP193" s="53">
        <f t="shared" ca="1" si="628"/>
        <v>0</v>
      </c>
      <c r="GQ193" s="53">
        <f t="shared" ca="1" si="628"/>
        <v>0</v>
      </c>
      <c r="GR193" s="53">
        <f t="shared" ca="1" si="628"/>
        <v>0</v>
      </c>
      <c r="GS193" s="119">
        <f t="shared" ca="1" si="628"/>
        <v>0</v>
      </c>
      <c r="GT193" s="204"/>
      <c r="GV193" s="18" t="s">
        <v>231</v>
      </c>
      <c r="GW193" s="122">
        <f>GV131</f>
        <v>1</v>
      </c>
      <c r="GX193" s="122" t="str">
        <f>GV132</f>
        <v>lei65</v>
      </c>
      <c r="GY193" s="210"/>
      <c r="GZ193" s="122"/>
      <c r="HA193" s="8"/>
      <c r="HB193" s="52">
        <f ca="1">MIN(HB169:HB189)</f>
        <v>-25.864634104046246</v>
      </c>
      <c r="HC193" s="53">
        <f t="shared" ref="HC193:HV193" ca="1" si="629">MIN(HC169:HC189)</f>
        <v>-23.328885662473084</v>
      </c>
      <c r="HD193" s="53">
        <f t="shared" ca="1" si="629"/>
        <v>-20.793137220899922</v>
      </c>
      <c r="HE193" s="53">
        <f t="shared" ca="1" si="629"/>
        <v>-18.25738877932676</v>
      </c>
      <c r="HF193" s="53">
        <f t="shared" ca="1" si="629"/>
        <v>-15.721640337753602</v>
      </c>
      <c r="HG193" s="53">
        <f t="shared" ca="1" si="629"/>
        <v>-13.18589189618044</v>
      </c>
      <c r="HH193" s="53">
        <f t="shared" ca="1" si="629"/>
        <v>-10.650143454607278</v>
      </c>
      <c r="HI193" s="53">
        <f t="shared" ca="1" si="629"/>
        <v>-8.114395013034116</v>
      </c>
      <c r="HJ193" s="53">
        <f t="shared" ca="1" si="629"/>
        <v>-5.5786465714609532</v>
      </c>
      <c r="HK193" s="53">
        <f t="shared" ca="1" si="629"/>
        <v>-3.0428981298877922</v>
      </c>
      <c r="HL193" s="53">
        <f t="shared" ca="1" si="629"/>
        <v>-0.50714968831463048</v>
      </c>
      <c r="HM193" s="53">
        <f t="shared" ca="1" si="629"/>
        <v>0</v>
      </c>
      <c r="HN193" s="53">
        <f t="shared" ca="1" si="629"/>
        <v>0</v>
      </c>
      <c r="HO193" s="53">
        <f t="shared" ca="1" si="629"/>
        <v>0</v>
      </c>
      <c r="HP193" s="53">
        <f t="shared" ca="1" si="629"/>
        <v>0</v>
      </c>
      <c r="HQ193" s="53">
        <f t="shared" ca="1" si="629"/>
        <v>0</v>
      </c>
      <c r="HR193" s="53">
        <f t="shared" ca="1" si="629"/>
        <v>0</v>
      </c>
      <c r="HS193" s="53">
        <f t="shared" ca="1" si="629"/>
        <v>0</v>
      </c>
      <c r="HT193" s="53">
        <f t="shared" ca="1" si="629"/>
        <v>0</v>
      </c>
      <c r="HU193" s="53">
        <f t="shared" ca="1" si="629"/>
        <v>0</v>
      </c>
      <c r="HV193" s="119">
        <f t="shared" ca="1" si="629"/>
        <v>0</v>
      </c>
      <c r="HW193" s="204"/>
    </row>
    <row r="194" spans="1:231" ht="15">
      <c r="A194" s="18" t="s">
        <v>186</v>
      </c>
      <c r="B194" s="122">
        <f>A131</f>
        <v>1</v>
      </c>
      <c r="C194" s="122" t="str">
        <f>A132</f>
        <v>work1834</v>
      </c>
      <c r="D194" s="210"/>
      <c r="E194" s="122"/>
      <c r="F194" s="8"/>
      <c r="G194" s="52">
        <f ca="1">IF(G193=0,G$28,VLOOKUP(G193,G169:AB189,23-G$28,0))</f>
        <v>1</v>
      </c>
      <c r="H194" s="53">
        <f ca="1">IF(H193=0,H$28,VLOOKUP(H193,H169:AB189,23-H$28,0))</f>
        <v>1</v>
      </c>
      <c r="I194" s="53">
        <f ca="1">IF(I193=0,I$28,VLOOKUP(I193,I169:AB189,23-I$28,0))</f>
        <v>1</v>
      </c>
      <c r="J194" s="53">
        <f ca="1">IF(J193=0,J$28,VLOOKUP(J193,J169:AB189,23-J$28,0))</f>
        <v>1</v>
      </c>
      <c r="K194" s="53">
        <f ca="1">IF(K193=0,K$28,VLOOKUP(K193,K169:AB189,23-K$28,0))</f>
        <v>1</v>
      </c>
      <c r="L194" s="53">
        <f ca="1">IF(L193=0,L$28,VLOOKUP(L193,L169:AB189,23-L$28,0))</f>
        <v>1</v>
      </c>
      <c r="M194" s="53">
        <f ca="1">IF(M193=0,M$28,VLOOKUP(M193,M169:AB189,23-M$28,0))</f>
        <v>1</v>
      </c>
      <c r="N194" s="53">
        <f ca="1">IF(N193=0,N$28,VLOOKUP(N193,N169:AB189,23-N$28,0))</f>
        <v>1</v>
      </c>
      <c r="O194" s="53">
        <f ca="1">IF(O193=0,O$28,VLOOKUP(O193,O169:AB189,23-O$28,0))</f>
        <v>1</v>
      </c>
      <c r="P194" s="53">
        <f ca="1">IF(P193=0,P$28,VLOOKUP(P193,P169:AB189,23-P$28,0))</f>
        <v>1</v>
      </c>
      <c r="Q194" s="53">
        <f ca="1">IF(Q193=0,Q$28,VLOOKUP(Q193,Q169:AB189,23-Q$28,0))</f>
        <v>1</v>
      </c>
      <c r="R194" s="53">
        <f ca="1">IF(R193=0,R$28,VLOOKUP(R193,R169:AB189,23-R$28,0))</f>
        <v>1</v>
      </c>
      <c r="S194" s="53">
        <f ca="1">IF(S193=0,S$28,VLOOKUP(S193,S169:AB189,23-S$28,0))</f>
        <v>1</v>
      </c>
      <c r="T194" s="53">
        <f ca="1">IF(T193=0,T$28,VLOOKUP(T193,T169:AB189,23-T$28,0))</f>
        <v>1</v>
      </c>
      <c r="U194" s="53">
        <f ca="1">IF(U193=0,U$28,VLOOKUP(U193,U169:AB189,23-U$28,0))</f>
        <v>1</v>
      </c>
      <c r="V194" s="53">
        <f ca="1">IF(V193=0,V$28,VLOOKUP(V193,V169:AB189,23-V$28,0))</f>
        <v>1</v>
      </c>
      <c r="W194" s="53">
        <f ca="1">IF(W193=0,W$28,VLOOKUP(W193,W169:AB189,23-W$28,0))</f>
        <v>1</v>
      </c>
      <c r="X194" s="53">
        <f ca="1">IF(X193=0,X$28,VLOOKUP(X193,X169:AB189,23-X$28,0))</f>
        <v>18</v>
      </c>
      <c r="Y194" s="53">
        <f ca="1">IF(Y193=0,Y$28,VLOOKUP(Y193,Y169:AB189,23-Y$28,0))</f>
        <v>19</v>
      </c>
      <c r="Z194" s="53">
        <f ca="1">IF(Z193=0,Z$28,VLOOKUP(Z193,Z169:AB189,23-Z$28,0))</f>
        <v>20</v>
      </c>
      <c r="AA194" s="119">
        <f ca="1">IF(AA193=0,AA$28,VLOOKUP(AA193,AA169:AB189,23-AA$28,0))</f>
        <v>21</v>
      </c>
      <c r="AB194" s="204"/>
      <c r="AD194" s="18" t="s">
        <v>186</v>
      </c>
      <c r="AE194" s="122">
        <f>AD131</f>
        <v>1</v>
      </c>
      <c r="AF194" s="122" t="str">
        <f>AD132</f>
        <v>shop1834</v>
      </c>
      <c r="AG194" s="210"/>
      <c r="AH194" s="122"/>
      <c r="AI194" s="8"/>
      <c r="AJ194" s="52">
        <f ca="1">IF(AJ193=0,AJ$28,VLOOKUP(AJ193,AJ169:BE189,23-AJ$28,0))</f>
        <v>1</v>
      </c>
      <c r="AK194" s="53">
        <f ca="1">IF(AK193=0,AK$28,VLOOKUP(AK193,AK169:BE189,23-AK$28,0))</f>
        <v>1</v>
      </c>
      <c r="AL194" s="53">
        <f ca="1">IF(AL193=0,AL$28,VLOOKUP(AL193,AL169:BE189,23-AL$28,0))</f>
        <v>1</v>
      </c>
      <c r="AM194" s="53">
        <f ca="1">IF(AM193=0,AM$28,VLOOKUP(AM193,AM169:BE189,23-AM$28,0))</f>
        <v>1</v>
      </c>
      <c r="AN194" s="53">
        <f ca="1">IF(AN193=0,AN$28,VLOOKUP(AN193,AN169:BE189,23-AN$28,0))</f>
        <v>1</v>
      </c>
      <c r="AO194" s="53">
        <f ca="1">IF(AO193=0,AO$28,VLOOKUP(AO193,AO169:BE189,23-AO$28,0))</f>
        <v>1</v>
      </c>
      <c r="AP194" s="53">
        <f ca="1">IF(AP193=0,AP$28,VLOOKUP(AP193,AP169:BE189,23-AP$28,0))</f>
        <v>1</v>
      </c>
      <c r="AQ194" s="53">
        <f ca="1">IF(AQ193=0,AQ$28,VLOOKUP(AQ193,AQ169:BE189,23-AQ$28,0))</f>
        <v>1</v>
      </c>
      <c r="AR194" s="53">
        <f ca="1">IF(AR193=0,AR$28,VLOOKUP(AR193,AR169:BE189,23-AR$28,0))</f>
        <v>1</v>
      </c>
      <c r="AS194" s="53">
        <f ca="1">IF(AS193=0,AS$28,VLOOKUP(AS193,AS169:BE189,23-AS$28,0))</f>
        <v>1</v>
      </c>
      <c r="AT194" s="53">
        <f ca="1">IF(AT193=0,AT$28,VLOOKUP(AT193,AT169:BE189,23-AT$28,0))</f>
        <v>1</v>
      </c>
      <c r="AU194" s="53">
        <f ca="1">IF(AU193=0,AU$28,VLOOKUP(AU193,AU169:BE189,23-AU$28,0))</f>
        <v>1</v>
      </c>
      <c r="AV194" s="53">
        <f ca="1">IF(AV193=0,AV$28,VLOOKUP(AV193,AV169:BE189,23-AV$28,0))</f>
        <v>1</v>
      </c>
      <c r="AW194" s="53">
        <f ca="1">IF(AW193=0,AW$28,VLOOKUP(AW193,AW169:BE189,23-AW$28,0))</f>
        <v>1</v>
      </c>
      <c r="AX194" s="53">
        <f ca="1">IF(AX193=0,AX$28,VLOOKUP(AX193,AX169:BE189,23-AX$28,0))</f>
        <v>1</v>
      </c>
      <c r="AY194" s="53">
        <f ca="1">IF(AY193=0,AY$28,VLOOKUP(AY193,AY169:BE189,23-AY$28,0))</f>
        <v>1</v>
      </c>
      <c r="AZ194" s="53">
        <f ca="1">IF(AZ193=0,AZ$28,VLOOKUP(AZ193,AZ169:BE189,23-AZ$28,0))</f>
        <v>1</v>
      </c>
      <c r="BA194" s="53">
        <f ca="1">IF(BA193=0,BA$28,VLOOKUP(BA193,BA169:BE189,23-BA$28,0))</f>
        <v>18</v>
      </c>
      <c r="BB194" s="53">
        <f ca="1">IF(BB193=0,BB$28,VLOOKUP(BB193,BB169:BE189,23-BB$28,0))</f>
        <v>19</v>
      </c>
      <c r="BC194" s="53">
        <f ca="1">IF(BC193=0,BC$28,VLOOKUP(BC193,BC169:BE189,23-BC$28,0))</f>
        <v>20</v>
      </c>
      <c r="BD194" s="119">
        <f ca="1">IF(BD193=0,BD$28,VLOOKUP(BD193,BD169:BE189,23-BD$28,0))</f>
        <v>21</v>
      </c>
      <c r="BE194" s="204"/>
      <c r="BG194" s="18" t="s">
        <v>186</v>
      </c>
      <c r="BH194" s="122">
        <f>BG131</f>
        <v>1</v>
      </c>
      <c r="BI194" s="122" t="str">
        <f>BG132</f>
        <v>lei1834</v>
      </c>
      <c r="BJ194" s="210"/>
      <c r="BK194" s="122"/>
      <c r="BL194" s="8"/>
      <c r="BM194" s="52">
        <f ca="1">IF(BM193=0,BM$28,VLOOKUP(BM193,BM169:CH189,23-BM$28,0))</f>
        <v>1</v>
      </c>
      <c r="BN194" s="53">
        <f ca="1">IF(BN193=0,BN$28,VLOOKUP(BN193,BN169:CH189,23-BN$28,0))</f>
        <v>1</v>
      </c>
      <c r="BO194" s="53">
        <f ca="1">IF(BO193=0,BO$28,VLOOKUP(BO193,BO169:CH189,23-BO$28,0))</f>
        <v>1</v>
      </c>
      <c r="BP194" s="53">
        <f ca="1">IF(BP193=0,BP$28,VLOOKUP(BP193,BP169:CH189,23-BP$28,0))</f>
        <v>1</v>
      </c>
      <c r="BQ194" s="53">
        <f ca="1">IF(BQ193=0,BQ$28,VLOOKUP(BQ193,BQ169:CH189,23-BQ$28,0))</f>
        <v>1</v>
      </c>
      <c r="BR194" s="53">
        <f ca="1">IF(BR193=0,BR$28,VLOOKUP(BR193,BR169:CH189,23-BR$28,0))</f>
        <v>1</v>
      </c>
      <c r="BS194" s="53">
        <f ca="1">IF(BS193=0,BS$28,VLOOKUP(BS193,BS169:CH189,23-BS$28,0))</f>
        <v>1</v>
      </c>
      <c r="BT194" s="53">
        <f ca="1">IF(BT193=0,BT$28,VLOOKUP(BT193,BT169:CH189,23-BT$28,0))</f>
        <v>1</v>
      </c>
      <c r="BU194" s="53">
        <f ca="1">IF(BU193=0,BU$28,VLOOKUP(BU193,BU169:CH189,23-BU$28,0))</f>
        <v>1</v>
      </c>
      <c r="BV194" s="53">
        <f ca="1">IF(BV193=0,BV$28,VLOOKUP(BV193,BV169:CH189,23-BV$28,0))</f>
        <v>1</v>
      </c>
      <c r="BW194" s="53">
        <f ca="1">IF(BW193=0,BW$28,VLOOKUP(BW193,BW169:CH189,23-BW$28,0))</f>
        <v>1</v>
      </c>
      <c r="BX194" s="53">
        <f ca="1">IF(BX193=0,BX$28,VLOOKUP(BX193,BX169:CH189,23-BX$28,0))</f>
        <v>1</v>
      </c>
      <c r="BY194" s="53">
        <f ca="1">IF(BY193=0,BY$28,VLOOKUP(BY193,BY169:CH189,23-BY$28,0))</f>
        <v>1</v>
      </c>
      <c r="BZ194" s="53">
        <f ca="1">IF(BZ193=0,BZ$28,VLOOKUP(BZ193,BZ169:CH189,23-BZ$28,0))</f>
        <v>1</v>
      </c>
      <c r="CA194" s="53">
        <f ca="1">IF(CA193=0,CA$28,VLOOKUP(CA193,CA169:CH189,23-CA$28,0))</f>
        <v>1</v>
      </c>
      <c r="CB194" s="53">
        <f ca="1">IF(CB193=0,CB$28,VLOOKUP(CB193,CB169:CH189,23-CB$28,0))</f>
        <v>1</v>
      </c>
      <c r="CC194" s="53">
        <f ca="1">IF(CC193=0,CC$28,VLOOKUP(CC193,CC169:CH189,23-CC$28,0))</f>
        <v>1</v>
      </c>
      <c r="CD194" s="53">
        <f ca="1">IF(CD193=0,CD$28,VLOOKUP(CD193,CD169:CH189,23-CD$28,0))</f>
        <v>18</v>
      </c>
      <c r="CE194" s="53">
        <f ca="1">IF(CE193=0,CE$28,VLOOKUP(CE193,CE169:CH189,23-CE$28,0))</f>
        <v>19</v>
      </c>
      <c r="CF194" s="53">
        <f ca="1">IF(CF193=0,CF$28,VLOOKUP(CF193,CF169:CH189,23-CF$28,0))</f>
        <v>20</v>
      </c>
      <c r="CG194" s="119">
        <f ca="1">IF(CG193=0,CG$28,VLOOKUP(CG193,CG169:CH189,23-CG$28,0))</f>
        <v>21</v>
      </c>
      <c r="CH194" s="204"/>
      <c r="CJ194" s="18" t="s">
        <v>186</v>
      </c>
      <c r="CK194" s="122">
        <f>CJ131</f>
        <v>1</v>
      </c>
      <c r="CL194" s="122" t="str">
        <f>CJ132</f>
        <v>work3564</v>
      </c>
      <c r="CM194" s="210"/>
      <c r="CN194" s="122"/>
      <c r="CO194" s="8"/>
      <c r="CP194" s="52">
        <f ca="1">IF(CP193=0,CP$28,VLOOKUP(CP193,CP169:DK189,23-CP$28,0))</f>
        <v>1</v>
      </c>
      <c r="CQ194" s="53">
        <f ca="1">IF(CQ193=0,CQ$28,VLOOKUP(CQ193,CQ169:DK189,23-CQ$28,0))</f>
        <v>1</v>
      </c>
      <c r="CR194" s="53">
        <f ca="1">IF(CR193=0,CR$28,VLOOKUP(CR193,CR169:DK189,23-CR$28,0))</f>
        <v>1</v>
      </c>
      <c r="CS194" s="53">
        <f ca="1">IF(CS193=0,CS$28,VLOOKUP(CS193,CS169:DK189,23-CS$28,0))</f>
        <v>1</v>
      </c>
      <c r="CT194" s="53">
        <f ca="1">IF(CT193=0,CT$28,VLOOKUP(CT193,CT169:DK189,23-CT$28,0))</f>
        <v>1</v>
      </c>
      <c r="CU194" s="53">
        <f ca="1">IF(CU193=0,CU$28,VLOOKUP(CU193,CU169:DK189,23-CU$28,0))</f>
        <v>1</v>
      </c>
      <c r="CV194" s="53">
        <f ca="1">IF(CV193=0,CV$28,VLOOKUP(CV193,CV169:DK189,23-CV$28,0))</f>
        <v>1</v>
      </c>
      <c r="CW194" s="53">
        <f ca="1">IF(CW193=0,CW$28,VLOOKUP(CW193,CW169:DK189,23-CW$28,0))</f>
        <v>1</v>
      </c>
      <c r="CX194" s="53">
        <f ca="1">IF(CX193=0,CX$28,VLOOKUP(CX193,CX169:DK189,23-CX$28,0))</f>
        <v>1</v>
      </c>
      <c r="CY194" s="53">
        <f ca="1">IF(CY193=0,CY$28,VLOOKUP(CY193,CY169:DK189,23-CY$28,0))</f>
        <v>1</v>
      </c>
      <c r="CZ194" s="53">
        <f ca="1">IF(CZ193=0,CZ$28,VLOOKUP(CZ193,CZ169:DK189,23-CZ$28,0))</f>
        <v>1</v>
      </c>
      <c r="DA194" s="53">
        <f ca="1">IF(DA193=0,DA$28,VLOOKUP(DA193,DA169:DK189,23-DA$28,0))</f>
        <v>1</v>
      </c>
      <c r="DB194" s="53">
        <f ca="1">IF(DB193=0,DB$28,VLOOKUP(DB193,DB169:DK189,23-DB$28,0))</f>
        <v>1</v>
      </c>
      <c r="DC194" s="53">
        <f ca="1">IF(DC193=0,DC$28,VLOOKUP(DC193,DC169:DK189,23-DC$28,0))</f>
        <v>1</v>
      </c>
      <c r="DD194" s="53">
        <f ca="1">IF(DD193=0,DD$28,VLOOKUP(DD193,DD169:DK189,23-DD$28,0))</f>
        <v>1</v>
      </c>
      <c r="DE194" s="53">
        <f ca="1">IF(DE193=0,DE$28,VLOOKUP(DE193,DE169:DK189,23-DE$28,0))</f>
        <v>1</v>
      </c>
      <c r="DF194" s="53">
        <f ca="1">IF(DF193=0,DF$28,VLOOKUP(DF193,DF169:DK189,23-DF$28,0))</f>
        <v>1</v>
      </c>
      <c r="DG194" s="53">
        <f ca="1">IF(DG193=0,DG$28,VLOOKUP(DG193,DG169:DK189,23-DG$28,0))</f>
        <v>18</v>
      </c>
      <c r="DH194" s="53">
        <f ca="1">IF(DH193=0,DH$28,VLOOKUP(DH193,DH169:DK189,23-DH$28,0))</f>
        <v>19</v>
      </c>
      <c r="DI194" s="53">
        <f ca="1">IF(DI193=0,DI$28,VLOOKUP(DI193,DI169:DK189,23-DI$28,0))</f>
        <v>20</v>
      </c>
      <c r="DJ194" s="119">
        <f ca="1">IF(DJ193=0,DJ$28,VLOOKUP(DJ193,DJ169:DK189,23-DJ$28,0))</f>
        <v>21</v>
      </c>
      <c r="DK194" s="204"/>
      <c r="DM194" s="18" t="s">
        <v>186</v>
      </c>
      <c r="DN194" s="122">
        <f>DM131</f>
        <v>1</v>
      </c>
      <c r="DO194" s="122" t="str">
        <f>DM132</f>
        <v>shop3564</v>
      </c>
      <c r="DP194" s="210"/>
      <c r="DQ194" s="122"/>
      <c r="DR194" s="8"/>
      <c r="DS194" s="52">
        <f ca="1">IF(DS193=0,DS$28,VLOOKUP(DS193,DS169:EN189,23-DS$28,0))</f>
        <v>1</v>
      </c>
      <c r="DT194" s="53">
        <f ca="1">IF(DT193=0,DT$28,VLOOKUP(DT193,DT169:EN189,23-DT$28,0))</f>
        <v>1</v>
      </c>
      <c r="DU194" s="53">
        <f ca="1">IF(DU193=0,DU$28,VLOOKUP(DU193,DU169:EN189,23-DU$28,0))</f>
        <v>1</v>
      </c>
      <c r="DV194" s="53">
        <f ca="1">IF(DV193=0,DV$28,VLOOKUP(DV193,DV169:EN189,23-DV$28,0))</f>
        <v>1</v>
      </c>
      <c r="DW194" s="53">
        <f ca="1">IF(DW193=0,DW$28,VLOOKUP(DW193,DW169:EN189,23-DW$28,0))</f>
        <v>1</v>
      </c>
      <c r="DX194" s="53">
        <f ca="1">IF(DX193=0,DX$28,VLOOKUP(DX193,DX169:EN189,23-DX$28,0))</f>
        <v>1</v>
      </c>
      <c r="DY194" s="53">
        <f ca="1">IF(DY193=0,DY$28,VLOOKUP(DY193,DY169:EN189,23-DY$28,0))</f>
        <v>1</v>
      </c>
      <c r="DZ194" s="53">
        <f ca="1">IF(DZ193=0,DZ$28,VLOOKUP(DZ193,DZ169:EN189,23-DZ$28,0))</f>
        <v>1</v>
      </c>
      <c r="EA194" s="53">
        <f ca="1">IF(EA193=0,EA$28,VLOOKUP(EA193,EA169:EN189,23-EA$28,0))</f>
        <v>1</v>
      </c>
      <c r="EB194" s="53">
        <f ca="1">IF(EB193=0,EB$28,VLOOKUP(EB193,EB169:EN189,23-EB$28,0))</f>
        <v>1</v>
      </c>
      <c r="EC194" s="53">
        <f ca="1">IF(EC193=0,EC$28,VLOOKUP(EC193,EC169:EN189,23-EC$28,0))</f>
        <v>1</v>
      </c>
      <c r="ED194" s="53">
        <f ca="1">IF(ED193=0,ED$28,VLOOKUP(ED193,ED169:EN189,23-ED$28,0))</f>
        <v>1</v>
      </c>
      <c r="EE194" s="53">
        <f ca="1">IF(EE193=0,EE$28,VLOOKUP(EE193,EE169:EN189,23-EE$28,0))</f>
        <v>1</v>
      </c>
      <c r="EF194" s="53">
        <f ca="1">IF(EF193=0,EF$28,VLOOKUP(EF193,EF169:EN189,23-EF$28,0))</f>
        <v>1</v>
      </c>
      <c r="EG194" s="53">
        <f ca="1">IF(EG193=0,EG$28,VLOOKUP(EG193,EG169:EN189,23-EG$28,0))</f>
        <v>1</v>
      </c>
      <c r="EH194" s="53">
        <f ca="1">IF(EH193=0,EH$28,VLOOKUP(EH193,EH169:EN189,23-EH$28,0))</f>
        <v>1</v>
      </c>
      <c r="EI194" s="53">
        <f ca="1">IF(EI193=0,EI$28,VLOOKUP(EI193,EI169:EN189,23-EI$28,0))</f>
        <v>1</v>
      </c>
      <c r="EJ194" s="53">
        <f ca="1">IF(EJ193=0,EJ$28,VLOOKUP(EJ193,EJ169:EN189,23-EJ$28,0))</f>
        <v>18</v>
      </c>
      <c r="EK194" s="53">
        <f ca="1">IF(EK193=0,EK$28,VLOOKUP(EK193,EK169:EN189,23-EK$28,0))</f>
        <v>19</v>
      </c>
      <c r="EL194" s="53">
        <f ca="1">IF(EL193=0,EL$28,VLOOKUP(EL193,EL169:EN189,23-EL$28,0))</f>
        <v>20</v>
      </c>
      <c r="EM194" s="119">
        <f ca="1">IF(EM193=0,EM$28,VLOOKUP(EM193,EM169:EN189,23-EM$28,0))</f>
        <v>21</v>
      </c>
      <c r="EN194" s="204"/>
      <c r="EP194" s="18" t="s">
        <v>186</v>
      </c>
      <c r="EQ194" s="122">
        <f>EP131</f>
        <v>1</v>
      </c>
      <c r="ER194" s="122" t="str">
        <f>EP132</f>
        <v>lei3564</v>
      </c>
      <c r="ES194" s="210"/>
      <c r="ET194" s="122"/>
      <c r="EU194" s="8"/>
      <c r="EV194" s="52">
        <f ca="1">IF(EV193=0,EV$28,VLOOKUP(EV193,EV169:FQ189,23-EV$28,0))</f>
        <v>1</v>
      </c>
      <c r="EW194" s="53">
        <f ca="1">IF(EW193=0,EW$28,VLOOKUP(EW193,EW169:FQ189,23-EW$28,0))</f>
        <v>1</v>
      </c>
      <c r="EX194" s="53">
        <f ca="1">IF(EX193=0,EX$28,VLOOKUP(EX193,EX169:FQ189,23-EX$28,0))</f>
        <v>1</v>
      </c>
      <c r="EY194" s="53">
        <f ca="1">IF(EY193=0,EY$28,VLOOKUP(EY193,EY169:FQ189,23-EY$28,0))</f>
        <v>1</v>
      </c>
      <c r="EZ194" s="53">
        <f ca="1">IF(EZ193=0,EZ$28,VLOOKUP(EZ193,EZ169:FQ189,23-EZ$28,0))</f>
        <v>1</v>
      </c>
      <c r="FA194" s="53">
        <f ca="1">IF(FA193=0,FA$28,VLOOKUP(FA193,FA169:FQ189,23-FA$28,0))</f>
        <v>1</v>
      </c>
      <c r="FB194" s="53">
        <f ca="1">IF(FB193=0,FB$28,VLOOKUP(FB193,FB169:FQ189,23-FB$28,0))</f>
        <v>1</v>
      </c>
      <c r="FC194" s="53">
        <f ca="1">IF(FC193=0,FC$28,VLOOKUP(FC193,FC169:FQ189,23-FC$28,0))</f>
        <v>1</v>
      </c>
      <c r="FD194" s="53">
        <f ca="1">IF(FD193=0,FD$28,VLOOKUP(FD193,FD169:FQ189,23-FD$28,0))</f>
        <v>1</v>
      </c>
      <c r="FE194" s="53">
        <f ca="1">IF(FE193=0,FE$28,VLOOKUP(FE193,FE169:FQ189,23-FE$28,0))</f>
        <v>1</v>
      </c>
      <c r="FF194" s="53">
        <f ca="1">IF(FF193=0,FF$28,VLOOKUP(FF193,FF169:FQ189,23-FF$28,0))</f>
        <v>1</v>
      </c>
      <c r="FG194" s="53">
        <f ca="1">IF(FG193=0,FG$28,VLOOKUP(FG193,FG169:FQ189,23-FG$28,0))</f>
        <v>1</v>
      </c>
      <c r="FH194" s="53">
        <f ca="1">IF(FH193=0,FH$28,VLOOKUP(FH193,FH169:FQ189,23-FH$28,0))</f>
        <v>1</v>
      </c>
      <c r="FI194" s="53">
        <f ca="1">IF(FI193=0,FI$28,VLOOKUP(FI193,FI169:FQ189,23-FI$28,0))</f>
        <v>1</v>
      </c>
      <c r="FJ194" s="53">
        <f ca="1">IF(FJ193=0,FJ$28,VLOOKUP(FJ193,FJ169:FQ189,23-FJ$28,0))</f>
        <v>1</v>
      </c>
      <c r="FK194" s="53">
        <f ca="1">IF(FK193=0,FK$28,VLOOKUP(FK193,FK169:FQ189,23-FK$28,0))</f>
        <v>1</v>
      </c>
      <c r="FL194" s="53">
        <f ca="1">IF(FL193=0,FL$28,VLOOKUP(FL193,FL169:FQ189,23-FL$28,0))</f>
        <v>1</v>
      </c>
      <c r="FM194" s="53">
        <f ca="1">IF(FM193=0,FM$28,VLOOKUP(FM193,FM169:FQ189,23-FM$28,0))</f>
        <v>18</v>
      </c>
      <c r="FN194" s="53">
        <f ca="1">IF(FN193=0,FN$28,VLOOKUP(FN193,FN169:FQ189,23-FN$28,0))</f>
        <v>19</v>
      </c>
      <c r="FO194" s="53">
        <f ca="1">IF(FO193=0,FO$28,VLOOKUP(FO193,FO169:FQ189,23-FO$28,0))</f>
        <v>20</v>
      </c>
      <c r="FP194" s="119">
        <f ca="1">IF(FP193=0,FP$28,VLOOKUP(FP193,FP169:FQ189,23-FP$28,0))</f>
        <v>21</v>
      </c>
      <c r="FQ194" s="204"/>
      <c r="FS194" s="18" t="s">
        <v>186</v>
      </c>
      <c r="FT194" s="122">
        <f>FS131</f>
        <v>1</v>
      </c>
      <c r="FU194" s="122" t="str">
        <f>FS132</f>
        <v>shop65</v>
      </c>
      <c r="FV194" s="210"/>
      <c r="FW194" s="122"/>
      <c r="FX194" s="8"/>
      <c r="FY194" s="52">
        <f ca="1">IF(FY193=0,FY$28,VLOOKUP(FY193,FY169:GT189,23-FY$28,0))</f>
        <v>1</v>
      </c>
      <c r="FZ194" s="53">
        <f ca="1">IF(FZ193=0,FZ$28,VLOOKUP(FZ193,FZ169:GT189,23-FZ$28,0))</f>
        <v>1</v>
      </c>
      <c r="GA194" s="53">
        <f ca="1">IF(GA193=0,GA$28,VLOOKUP(GA193,GA169:GT189,23-GA$28,0))</f>
        <v>1</v>
      </c>
      <c r="GB194" s="53">
        <f ca="1">IF(GB193=0,GB$28,VLOOKUP(GB193,GB169:GT189,23-GB$28,0))</f>
        <v>1</v>
      </c>
      <c r="GC194" s="53">
        <f ca="1">IF(GC193=0,GC$28,VLOOKUP(GC193,GC169:GT189,23-GC$28,0))</f>
        <v>1</v>
      </c>
      <c r="GD194" s="53">
        <f ca="1">IF(GD193=0,GD$28,VLOOKUP(GD193,GD169:GT189,23-GD$28,0))</f>
        <v>1</v>
      </c>
      <c r="GE194" s="53">
        <f ca="1">IF(GE193=0,GE$28,VLOOKUP(GE193,GE169:GT189,23-GE$28,0))</f>
        <v>1</v>
      </c>
      <c r="GF194" s="53">
        <f ca="1">IF(GF193=0,GF$28,VLOOKUP(GF193,GF169:GT189,23-GF$28,0))</f>
        <v>1</v>
      </c>
      <c r="GG194" s="53">
        <f ca="1">IF(GG193=0,GG$28,VLOOKUP(GG193,GG169:GT189,23-GG$28,0))</f>
        <v>1</v>
      </c>
      <c r="GH194" s="53">
        <f ca="1">IF(GH193=0,GH$28,VLOOKUP(GH193,GH169:GT189,23-GH$28,0))</f>
        <v>1</v>
      </c>
      <c r="GI194" s="53">
        <f ca="1">IF(GI193=0,GI$28,VLOOKUP(GI193,GI169:GT189,23-GI$28,0))</f>
        <v>1</v>
      </c>
      <c r="GJ194" s="53">
        <f ca="1">IF(GJ193=0,GJ$28,VLOOKUP(GJ193,GJ169:GT189,23-GJ$28,0))</f>
        <v>12</v>
      </c>
      <c r="GK194" s="53">
        <f ca="1">IF(GK193=0,GK$28,VLOOKUP(GK193,GK169:GT189,23-GK$28,0))</f>
        <v>13</v>
      </c>
      <c r="GL194" s="53">
        <f ca="1">IF(GL193=0,GL$28,VLOOKUP(GL193,GL169:GT189,23-GL$28,0))</f>
        <v>14</v>
      </c>
      <c r="GM194" s="53">
        <f ca="1">IF(GM193=0,GM$28,VLOOKUP(GM193,GM169:GT189,23-GM$28,0))</f>
        <v>15</v>
      </c>
      <c r="GN194" s="53">
        <f ca="1">IF(GN193=0,GN$28,VLOOKUP(GN193,GN169:GT189,23-GN$28,0))</f>
        <v>16</v>
      </c>
      <c r="GO194" s="53">
        <f ca="1">IF(GO193=0,GO$28,VLOOKUP(GO193,GO169:GT189,23-GO$28,0))</f>
        <v>17</v>
      </c>
      <c r="GP194" s="53">
        <f ca="1">IF(GP193=0,GP$28,VLOOKUP(GP193,GP169:GT189,23-GP$28,0))</f>
        <v>18</v>
      </c>
      <c r="GQ194" s="53">
        <f ca="1">IF(GQ193=0,GQ$28,VLOOKUP(GQ193,GQ169:GT189,23-GQ$28,0))</f>
        <v>19</v>
      </c>
      <c r="GR194" s="53">
        <f ca="1">IF(GR193=0,GR$28,VLOOKUP(GR193,GR169:GT189,23-GR$28,0))</f>
        <v>20</v>
      </c>
      <c r="GS194" s="119">
        <f ca="1">IF(GS193=0,GS$28,VLOOKUP(GS193,GS169:GT189,23-GS$28,0))</f>
        <v>21</v>
      </c>
      <c r="GT194" s="204"/>
      <c r="GV194" s="18" t="s">
        <v>186</v>
      </c>
      <c r="GW194" s="122">
        <f>GV131</f>
        <v>1</v>
      </c>
      <c r="GX194" s="122" t="str">
        <f>GV132</f>
        <v>lei65</v>
      </c>
      <c r="GY194" s="210"/>
      <c r="GZ194" s="122"/>
      <c r="HA194" s="8"/>
      <c r="HB194" s="52">
        <f ca="1">IF(HB193=0,HB$28,VLOOKUP(HB193,HB169:HW189,23-HB$28,0))</f>
        <v>1</v>
      </c>
      <c r="HC194" s="53">
        <f ca="1">IF(HC193=0,HC$28,VLOOKUP(HC193,HC169:HW189,23-HC$28,0))</f>
        <v>1</v>
      </c>
      <c r="HD194" s="53">
        <f ca="1">IF(HD193=0,HD$28,VLOOKUP(HD193,HD169:HW189,23-HD$28,0))</f>
        <v>1</v>
      </c>
      <c r="HE194" s="53">
        <f ca="1">IF(HE193=0,HE$28,VLOOKUP(HE193,HE169:HW189,23-HE$28,0))</f>
        <v>1</v>
      </c>
      <c r="HF194" s="53">
        <f ca="1">IF(HF193=0,HF$28,VLOOKUP(HF193,HF169:HW189,23-HF$28,0))</f>
        <v>1</v>
      </c>
      <c r="HG194" s="53">
        <f ca="1">IF(HG193=0,HG$28,VLOOKUP(HG193,HG169:HW189,23-HG$28,0))</f>
        <v>1</v>
      </c>
      <c r="HH194" s="53">
        <f ca="1">IF(HH193=0,HH$28,VLOOKUP(HH193,HH169:HW189,23-HH$28,0))</f>
        <v>1</v>
      </c>
      <c r="HI194" s="53">
        <f ca="1">IF(HI193=0,HI$28,VLOOKUP(HI193,HI169:HW189,23-HI$28,0))</f>
        <v>1</v>
      </c>
      <c r="HJ194" s="53">
        <f ca="1">IF(HJ193=0,HJ$28,VLOOKUP(HJ193,HJ169:HW189,23-HJ$28,0))</f>
        <v>1</v>
      </c>
      <c r="HK194" s="53">
        <f ca="1">IF(HK193=0,HK$28,VLOOKUP(HK193,HK169:HW189,23-HK$28,0))</f>
        <v>1</v>
      </c>
      <c r="HL194" s="53">
        <f ca="1">IF(HL193=0,HL$28,VLOOKUP(HL193,HL169:HW189,23-HL$28,0))</f>
        <v>1</v>
      </c>
      <c r="HM194" s="53">
        <f ca="1">IF(HM193=0,HM$28,VLOOKUP(HM193,HM169:HW189,23-HM$28,0))</f>
        <v>12</v>
      </c>
      <c r="HN194" s="53">
        <f ca="1">IF(HN193=0,HN$28,VLOOKUP(HN193,HN169:HW189,23-HN$28,0))</f>
        <v>13</v>
      </c>
      <c r="HO194" s="53">
        <f ca="1">IF(HO193=0,HO$28,VLOOKUP(HO193,HO169:HW189,23-HO$28,0))</f>
        <v>14</v>
      </c>
      <c r="HP194" s="53">
        <f ca="1">IF(HP193=0,HP$28,VLOOKUP(HP193,HP169:HW189,23-HP$28,0))</f>
        <v>15</v>
      </c>
      <c r="HQ194" s="53">
        <f ca="1">IF(HQ193=0,HQ$28,VLOOKUP(HQ193,HQ169:HW189,23-HQ$28,0))</f>
        <v>16</v>
      </c>
      <c r="HR194" s="53">
        <f ca="1">IF(HR193=0,HR$28,VLOOKUP(HR193,HR169:HW189,23-HR$28,0))</f>
        <v>17</v>
      </c>
      <c r="HS194" s="53">
        <f ca="1">IF(HS193=0,HS$28,VLOOKUP(HS193,HS169:HW189,23-HS$28,0))</f>
        <v>18</v>
      </c>
      <c r="HT194" s="53">
        <f ca="1">IF(HT193=0,HT$28,VLOOKUP(HT193,HT169:HW189,23-HT$28,0))</f>
        <v>19</v>
      </c>
      <c r="HU194" s="53">
        <f ca="1">IF(HU193=0,HU$28,VLOOKUP(HU193,HU169:HW189,23-HU$28,0))</f>
        <v>20</v>
      </c>
      <c r="HV194" s="119">
        <f ca="1">IF(HV193=0,HV$28,VLOOKUP(HV193,HV169:HW189,23-HV$28,0))</f>
        <v>21</v>
      </c>
      <c r="HW194" s="204"/>
    </row>
    <row r="195" spans="1:231" ht="15">
      <c r="A195" s="18" t="s">
        <v>73</v>
      </c>
      <c r="B195" s="122">
        <f>A131</f>
        <v>1</v>
      </c>
      <c r="C195" s="122" t="str">
        <f>A132</f>
        <v>work1834</v>
      </c>
      <c r="D195" s="210"/>
      <c r="E195" s="122">
        <v>7</v>
      </c>
      <c r="F195" s="8"/>
      <c r="G195" s="52" t="str">
        <f ca="1">HLOOKUP(G194,INDIRECT("input"&amp;$B195),$E195,0)</f>
        <v>U</v>
      </c>
      <c r="H195" s="53" t="str">
        <f t="shared" ref="H195" ca="1" si="630">HLOOKUP(H194,INDIRECT("input"&amp;$B195),$E195,0)</f>
        <v>U</v>
      </c>
      <c r="I195" s="53" t="str">
        <f t="shared" ref="I195" ca="1" si="631">HLOOKUP(I194,INDIRECT("input"&amp;$B195),$E195,0)</f>
        <v>U</v>
      </c>
      <c r="J195" s="53" t="str">
        <f t="shared" ref="J195" ca="1" si="632">HLOOKUP(J194,INDIRECT("input"&amp;$B195),$E195,0)</f>
        <v>U</v>
      </c>
      <c r="K195" s="53" t="str">
        <f t="shared" ref="K195" ca="1" si="633">HLOOKUP(K194,INDIRECT("input"&amp;$B195),$E195,0)</f>
        <v>U</v>
      </c>
      <c r="L195" s="53" t="str">
        <f t="shared" ref="L195" ca="1" si="634">HLOOKUP(L194,INDIRECT("input"&amp;$B195),$E195,0)</f>
        <v>U</v>
      </c>
      <c r="M195" s="53" t="str">
        <f t="shared" ref="M195" ca="1" si="635">HLOOKUP(M194,INDIRECT("input"&amp;$B195),$E195,0)</f>
        <v>U</v>
      </c>
      <c r="N195" s="53" t="str">
        <f t="shared" ref="N195" ca="1" si="636">HLOOKUP(N194,INDIRECT("input"&amp;$B195),$E195,0)</f>
        <v>U</v>
      </c>
      <c r="O195" s="53" t="str">
        <f t="shared" ref="O195" ca="1" si="637">HLOOKUP(O194,INDIRECT("input"&amp;$B195),$E195,0)</f>
        <v>U</v>
      </c>
      <c r="P195" s="53" t="str">
        <f t="shared" ref="P195" ca="1" si="638">HLOOKUP(P194,INDIRECT("input"&amp;$B195),$E195,0)</f>
        <v>U</v>
      </c>
      <c r="Q195" s="53" t="str">
        <f t="shared" ref="Q195" ca="1" si="639">HLOOKUP(Q194,INDIRECT("input"&amp;$B195),$E195,0)</f>
        <v>U</v>
      </c>
      <c r="R195" s="53" t="str">
        <f t="shared" ref="R195" ca="1" si="640">HLOOKUP(R194,INDIRECT("input"&amp;$B195),$E195,0)</f>
        <v>U</v>
      </c>
      <c r="S195" s="53" t="str">
        <f t="shared" ref="S195" ca="1" si="641">HLOOKUP(S194,INDIRECT("input"&amp;$B195),$E195,0)</f>
        <v>U</v>
      </c>
      <c r="T195" s="53" t="str">
        <f t="shared" ref="T195" ca="1" si="642">HLOOKUP(T194,INDIRECT("input"&amp;$B195),$E195,0)</f>
        <v>U</v>
      </c>
      <c r="U195" s="53" t="str">
        <f t="shared" ref="U195" ca="1" si="643">HLOOKUP(U194,INDIRECT("input"&amp;$B195),$E195,0)</f>
        <v>U</v>
      </c>
      <c r="V195" s="53" t="str">
        <f t="shared" ref="V195" ca="1" si="644">HLOOKUP(V194,INDIRECT("input"&amp;$B195),$E195,0)</f>
        <v>U</v>
      </c>
      <c r="W195" s="53" t="str">
        <f t="shared" ref="W195" ca="1" si="645">HLOOKUP(W194,INDIRECT("input"&amp;$B195),$E195,0)</f>
        <v>U</v>
      </c>
      <c r="X195" s="53" t="str">
        <f t="shared" ref="X195" ca="1" si="646">HLOOKUP(X194,INDIRECT("input"&amp;$B195),$E195,0)</f>
        <v/>
      </c>
      <c r="Y195" s="53" t="str">
        <f t="shared" ref="Y195" ca="1" si="647">HLOOKUP(Y194,INDIRECT("input"&amp;$B195),$E195,0)</f>
        <v/>
      </c>
      <c r="Z195" s="53" t="str">
        <f t="shared" ref="Z195" ca="1" si="648">HLOOKUP(Z194,INDIRECT("input"&amp;$B195),$E195,0)</f>
        <v/>
      </c>
      <c r="AA195" s="119" t="str">
        <f t="shared" ref="AA195" ca="1" si="649">HLOOKUP(AA194,INDIRECT("input"&amp;$B195),$E195,0)</f>
        <v/>
      </c>
      <c r="AB195" s="204"/>
      <c r="AD195" s="18" t="s">
        <v>73</v>
      </c>
      <c r="AE195" s="122">
        <f>AD131</f>
        <v>1</v>
      </c>
      <c r="AF195" s="122" t="str">
        <f>AD132</f>
        <v>shop1834</v>
      </c>
      <c r="AG195" s="210"/>
      <c r="AH195" s="122">
        <v>7</v>
      </c>
      <c r="AI195" s="8"/>
      <c r="AJ195" s="52" t="str">
        <f ca="1">HLOOKUP(AJ194,INDIRECT("input"&amp;$B195),$E195,0)</f>
        <v>U</v>
      </c>
      <c r="AK195" s="53" t="str">
        <f t="shared" ref="AK195" ca="1" si="650">HLOOKUP(AK194,INDIRECT("input"&amp;$B195),$E195,0)</f>
        <v>U</v>
      </c>
      <c r="AL195" s="53" t="str">
        <f t="shared" ref="AL195" ca="1" si="651">HLOOKUP(AL194,INDIRECT("input"&amp;$B195),$E195,0)</f>
        <v>U</v>
      </c>
      <c r="AM195" s="53" t="str">
        <f t="shared" ref="AM195" ca="1" si="652">HLOOKUP(AM194,INDIRECT("input"&amp;$B195),$E195,0)</f>
        <v>U</v>
      </c>
      <c r="AN195" s="53" t="str">
        <f t="shared" ref="AN195" ca="1" si="653">HLOOKUP(AN194,INDIRECT("input"&amp;$B195),$E195,0)</f>
        <v>U</v>
      </c>
      <c r="AO195" s="53" t="str">
        <f t="shared" ref="AO195" ca="1" si="654">HLOOKUP(AO194,INDIRECT("input"&amp;$B195),$E195,0)</f>
        <v>U</v>
      </c>
      <c r="AP195" s="53" t="str">
        <f t="shared" ref="AP195" ca="1" si="655">HLOOKUP(AP194,INDIRECT("input"&amp;$B195),$E195,0)</f>
        <v>U</v>
      </c>
      <c r="AQ195" s="53" t="str">
        <f t="shared" ref="AQ195" ca="1" si="656">HLOOKUP(AQ194,INDIRECT("input"&amp;$B195),$E195,0)</f>
        <v>U</v>
      </c>
      <c r="AR195" s="53" t="str">
        <f t="shared" ref="AR195" ca="1" si="657">HLOOKUP(AR194,INDIRECT("input"&amp;$B195),$E195,0)</f>
        <v>U</v>
      </c>
      <c r="AS195" s="53" t="str">
        <f t="shared" ref="AS195" ca="1" si="658">HLOOKUP(AS194,INDIRECT("input"&amp;$B195),$E195,0)</f>
        <v>U</v>
      </c>
      <c r="AT195" s="53" t="str">
        <f t="shared" ref="AT195" ca="1" si="659">HLOOKUP(AT194,INDIRECT("input"&amp;$B195),$E195,0)</f>
        <v>U</v>
      </c>
      <c r="AU195" s="53" t="str">
        <f t="shared" ref="AU195" ca="1" si="660">HLOOKUP(AU194,INDIRECT("input"&amp;$B195),$E195,0)</f>
        <v>U</v>
      </c>
      <c r="AV195" s="53" t="str">
        <f t="shared" ref="AV195" ca="1" si="661">HLOOKUP(AV194,INDIRECT("input"&amp;$B195),$E195,0)</f>
        <v>U</v>
      </c>
      <c r="AW195" s="53" t="str">
        <f t="shared" ref="AW195" ca="1" si="662">HLOOKUP(AW194,INDIRECT("input"&amp;$B195),$E195,0)</f>
        <v>U</v>
      </c>
      <c r="AX195" s="53" t="str">
        <f t="shared" ref="AX195" ca="1" si="663">HLOOKUP(AX194,INDIRECT("input"&amp;$B195),$E195,0)</f>
        <v>U</v>
      </c>
      <c r="AY195" s="53" t="str">
        <f t="shared" ref="AY195" ca="1" si="664">HLOOKUP(AY194,INDIRECT("input"&amp;$B195),$E195,0)</f>
        <v>U</v>
      </c>
      <c r="AZ195" s="53" t="str">
        <f t="shared" ref="AZ195" ca="1" si="665">HLOOKUP(AZ194,INDIRECT("input"&amp;$B195),$E195,0)</f>
        <v>U</v>
      </c>
      <c r="BA195" s="53" t="str">
        <f t="shared" ref="BA195" ca="1" si="666">HLOOKUP(BA194,INDIRECT("input"&amp;$B195),$E195,0)</f>
        <v/>
      </c>
      <c r="BB195" s="53" t="str">
        <f t="shared" ref="BB195" ca="1" si="667">HLOOKUP(BB194,INDIRECT("input"&amp;$B195),$E195,0)</f>
        <v/>
      </c>
      <c r="BC195" s="53" t="str">
        <f t="shared" ref="BC195" ca="1" si="668">HLOOKUP(BC194,INDIRECT("input"&amp;$B195),$E195,0)</f>
        <v/>
      </c>
      <c r="BD195" s="119" t="str">
        <f t="shared" ref="BD195" ca="1" si="669">HLOOKUP(BD194,INDIRECT("input"&amp;$B195),$E195,0)</f>
        <v/>
      </c>
      <c r="BE195" s="204"/>
      <c r="BG195" s="18" t="s">
        <v>73</v>
      </c>
      <c r="BH195" s="122">
        <f>BG131</f>
        <v>1</v>
      </c>
      <c r="BI195" s="122" t="str">
        <f>BG132</f>
        <v>lei1834</v>
      </c>
      <c r="BJ195" s="210"/>
      <c r="BK195" s="122">
        <v>7</v>
      </c>
      <c r="BL195" s="8"/>
      <c r="BM195" s="52" t="str">
        <f ca="1">HLOOKUP(BM194,INDIRECT("input"&amp;$B195),$E195,0)</f>
        <v>U</v>
      </c>
      <c r="BN195" s="53" t="str">
        <f t="shared" ref="BN195" ca="1" si="670">HLOOKUP(BN194,INDIRECT("input"&amp;$B195),$E195,0)</f>
        <v>U</v>
      </c>
      <c r="BO195" s="53" t="str">
        <f t="shared" ref="BO195" ca="1" si="671">HLOOKUP(BO194,INDIRECT("input"&amp;$B195),$E195,0)</f>
        <v>U</v>
      </c>
      <c r="BP195" s="53" t="str">
        <f t="shared" ref="BP195" ca="1" si="672">HLOOKUP(BP194,INDIRECT("input"&amp;$B195),$E195,0)</f>
        <v>U</v>
      </c>
      <c r="BQ195" s="53" t="str">
        <f t="shared" ref="BQ195" ca="1" si="673">HLOOKUP(BQ194,INDIRECT("input"&amp;$B195),$E195,0)</f>
        <v>U</v>
      </c>
      <c r="BR195" s="53" t="str">
        <f t="shared" ref="BR195" ca="1" si="674">HLOOKUP(BR194,INDIRECT("input"&amp;$B195),$E195,0)</f>
        <v>U</v>
      </c>
      <c r="BS195" s="53" t="str">
        <f t="shared" ref="BS195" ca="1" si="675">HLOOKUP(BS194,INDIRECT("input"&amp;$B195),$E195,0)</f>
        <v>U</v>
      </c>
      <c r="BT195" s="53" t="str">
        <f t="shared" ref="BT195" ca="1" si="676">HLOOKUP(BT194,INDIRECT("input"&amp;$B195),$E195,0)</f>
        <v>U</v>
      </c>
      <c r="BU195" s="53" t="str">
        <f t="shared" ref="BU195" ca="1" si="677">HLOOKUP(BU194,INDIRECT("input"&amp;$B195),$E195,0)</f>
        <v>U</v>
      </c>
      <c r="BV195" s="53" t="str">
        <f t="shared" ref="BV195" ca="1" si="678">HLOOKUP(BV194,INDIRECT("input"&amp;$B195),$E195,0)</f>
        <v>U</v>
      </c>
      <c r="BW195" s="53" t="str">
        <f t="shared" ref="BW195" ca="1" si="679">HLOOKUP(BW194,INDIRECT("input"&amp;$B195),$E195,0)</f>
        <v>U</v>
      </c>
      <c r="BX195" s="53" t="str">
        <f t="shared" ref="BX195" ca="1" si="680">HLOOKUP(BX194,INDIRECT("input"&amp;$B195),$E195,0)</f>
        <v>U</v>
      </c>
      <c r="BY195" s="53" t="str">
        <f t="shared" ref="BY195" ca="1" si="681">HLOOKUP(BY194,INDIRECT("input"&amp;$B195),$E195,0)</f>
        <v>U</v>
      </c>
      <c r="BZ195" s="53" t="str">
        <f t="shared" ref="BZ195" ca="1" si="682">HLOOKUP(BZ194,INDIRECT("input"&amp;$B195),$E195,0)</f>
        <v>U</v>
      </c>
      <c r="CA195" s="53" t="str">
        <f t="shared" ref="CA195" ca="1" si="683">HLOOKUP(CA194,INDIRECT("input"&amp;$B195),$E195,0)</f>
        <v>U</v>
      </c>
      <c r="CB195" s="53" t="str">
        <f t="shared" ref="CB195" ca="1" si="684">HLOOKUP(CB194,INDIRECT("input"&amp;$B195),$E195,0)</f>
        <v>U</v>
      </c>
      <c r="CC195" s="53" t="str">
        <f t="shared" ref="CC195" ca="1" si="685">HLOOKUP(CC194,INDIRECT("input"&amp;$B195),$E195,0)</f>
        <v>U</v>
      </c>
      <c r="CD195" s="53" t="str">
        <f t="shared" ref="CD195" ca="1" si="686">HLOOKUP(CD194,INDIRECT("input"&amp;$B195),$E195,0)</f>
        <v/>
      </c>
      <c r="CE195" s="53" t="str">
        <f t="shared" ref="CE195" ca="1" si="687">HLOOKUP(CE194,INDIRECT("input"&amp;$B195),$E195,0)</f>
        <v/>
      </c>
      <c r="CF195" s="53" t="str">
        <f t="shared" ref="CF195" ca="1" si="688">HLOOKUP(CF194,INDIRECT("input"&amp;$B195),$E195,0)</f>
        <v/>
      </c>
      <c r="CG195" s="119" t="str">
        <f t="shared" ref="CG195" ca="1" si="689">HLOOKUP(CG194,INDIRECT("input"&amp;$B195),$E195,0)</f>
        <v/>
      </c>
      <c r="CH195" s="204"/>
      <c r="CJ195" s="18" t="s">
        <v>73</v>
      </c>
      <c r="CK195" s="122">
        <f>CJ131</f>
        <v>1</v>
      </c>
      <c r="CL195" s="122" t="str">
        <f>CJ132</f>
        <v>work3564</v>
      </c>
      <c r="CM195" s="210"/>
      <c r="CN195" s="122">
        <v>7</v>
      </c>
      <c r="CO195" s="8"/>
      <c r="CP195" s="52" t="str">
        <f ca="1">HLOOKUP(CP194,INDIRECT("input"&amp;$B195),$E195,0)</f>
        <v>U</v>
      </c>
      <c r="CQ195" s="53" t="str">
        <f t="shared" ref="CQ195" ca="1" si="690">HLOOKUP(CQ194,INDIRECT("input"&amp;$B195),$E195,0)</f>
        <v>U</v>
      </c>
      <c r="CR195" s="53" t="str">
        <f t="shared" ref="CR195" ca="1" si="691">HLOOKUP(CR194,INDIRECT("input"&amp;$B195),$E195,0)</f>
        <v>U</v>
      </c>
      <c r="CS195" s="53" t="str">
        <f t="shared" ref="CS195" ca="1" si="692">HLOOKUP(CS194,INDIRECT("input"&amp;$B195),$E195,0)</f>
        <v>U</v>
      </c>
      <c r="CT195" s="53" t="str">
        <f t="shared" ref="CT195" ca="1" si="693">HLOOKUP(CT194,INDIRECT("input"&amp;$B195),$E195,0)</f>
        <v>U</v>
      </c>
      <c r="CU195" s="53" t="str">
        <f t="shared" ref="CU195" ca="1" si="694">HLOOKUP(CU194,INDIRECT("input"&amp;$B195),$E195,0)</f>
        <v>U</v>
      </c>
      <c r="CV195" s="53" t="str">
        <f t="shared" ref="CV195" ca="1" si="695">HLOOKUP(CV194,INDIRECT("input"&amp;$B195),$E195,0)</f>
        <v>U</v>
      </c>
      <c r="CW195" s="53" t="str">
        <f t="shared" ref="CW195" ca="1" si="696">HLOOKUP(CW194,INDIRECT("input"&amp;$B195),$E195,0)</f>
        <v>U</v>
      </c>
      <c r="CX195" s="53" t="str">
        <f t="shared" ref="CX195" ca="1" si="697">HLOOKUP(CX194,INDIRECT("input"&amp;$B195),$E195,0)</f>
        <v>U</v>
      </c>
      <c r="CY195" s="53" t="str">
        <f t="shared" ref="CY195" ca="1" si="698">HLOOKUP(CY194,INDIRECT("input"&amp;$B195),$E195,0)</f>
        <v>U</v>
      </c>
      <c r="CZ195" s="53" t="str">
        <f t="shared" ref="CZ195" ca="1" si="699">HLOOKUP(CZ194,INDIRECT("input"&amp;$B195),$E195,0)</f>
        <v>U</v>
      </c>
      <c r="DA195" s="53" t="str">
        <f t="shared" ref="DA195" ca="1" si="700">HLOOKUP(DA194,INDIRECT("input"&amp;$B195),$E195,0)</f>
        <v>U</v>
      </c>
      <c r="DB195" s="53" t="str">
        <f t="shared" ref="DB195" ca="1" si="701">HLOOKUP(DB194,INDIRECT("input"&amp;$B195),$E195,0)</f>
        <v>U</v>
      </c>
      <c r="DC195" s="53" t="str">
        <f t="shared" ref="DC195" ca="1" si="702">HLOOKUP(DC194,INDIRECT("input"&amp;$B195),$E195,0)</f>
        <v>U</v>
      </c>
      <c r="DD195" s="53" t="str">
        <f t="shared" ref="DD195" ca="1" si="703">HLOOKUP(DD194,INDIRECT("input"&amp;$B195),$E195,0)</f>
        <v>U</v>
      </c>
      <c r="DE195" s="53" t="str">
        <f t="shared" ref="DE195" ca="1" si="704">HLOOKUP(DE194,INDIRECT("input"&amp;$B195),$E195,0)</f>
        <v>U</v>
      </c>
      <c r="DF195" s="53" t="str">
        <f t="shared" ref="DF195" ca="1" si="705">HLOOKUP(DF194,INDIRECT("input"&amp;$B195),$E195,0)</f>
        <v>U</v>
      </c>
      <c r="DG195" s="53" t="str">
        <f t="shared" ref="DG195" ca="1" si="706">HLOOKUP(DG194,INDIRECT("input"&amp;$B195),$E195,0)</f>
        <v/>
      </c>
      <c r="DH195" s="53" t="str">
        <f t="shared" ref="DH195" ca="1" si="707">HLOOKUP(DH194,INDIRECT("input"&amp;$B195),$E195,0)</f>
        <v/>
      </c>
      <c r="DI195" s="53" t="str">
        <f t="shared" ref="DI195" ca="1" si="708">HLOOKUP(DI194,INDIRECT("input"&amp;$B195),$E195,0)</f>
        <v/>
      </c>
      <c r="DJ195" s="119" t="str">
        <f t="shared" ref="DJ195" ca="1" si="709">HLOOKUP(DJ194,INDIRECT("input"&amp;$B195),$E195,0)</f>
        <v/>
      </c>
      <c r="DK195" s="204"/>
      <c r="DM195" s="18" t="s">
        <v>73</v>
      </c>
      <c r="DN195" s="122">
        <f>DM131</f>
        <v>1</v>
      </c>
      <c r="DO195" s="122" t="str">
        <f>DM132</f>
        <v>shop3564</v>
      </c>
      <c r="DP195" s="210"/>
      <c r="DQ195" s="122">
        <v>7</v>
      </c>
      <c r="DR195" s="8"/>
      <c r="DS195" s="52" t="str">
        <f ca="1">HLOOKUP(DS194,INDIRECT("input"&amp;$B195),$E195,0)</f>
        <v>U</v>
      </c>
      <c r="DT195" s="53" t="str">
        <f t="shared" ref="DT195" ca="1" si="710">HLOOKUP(DT194,INDIRECT("input"&amp;$B195),$E195,0)</f>
        <v>U</v>
      </c>
      <c r="DU195" s="53" t="str">
        <f t="shared" ref="DU195" ca="1" si="711">HLOOKUP(DU194,INDIRECT("input"&amp;$B195),$E195,0)</f>
        <v>U</v>
      </c>
      <c r="DV195" s="53" t="str">
        <f t="shared" ref="DV195" ca="1" si="712">HLOOKUP(DV194,INDIRECT("input"&amp;$B195),$E195,0)</f>
        <v>U</v>
      </c>
      <c r="DW195" s="53" t="str">
        <f t="shared" ref="DW195" ca="1" si="713">HLOOKUP(DW194,INDIRECT("input"&amp;$B195),$E195,0)</f>
        <v>U</v>
      </c>
      <c r="DX195" s="53" t="str">
        <f t="shared" ref="DX195" ca="1" si="714">HLOOKUP(DX194,INDIRECT("input"&amp;$B195),$E195,0)</f>
        <v>U</v>
      </c>
      <c r="DY195" s="53" t="str">
        <f t="shared" ref="DY195" ca="1" si="715">HLOOKUP(DY194,INDIRECT("input"&amp;$B195),$E195,0)</f>
        <v>U</v>
      </c>
      <c r="DZ195" s="53" t="str">
        <f t="shared" ref="DZ195" ca="1" si="716">HLOOKUP(DZ194,INDIRECT("input"&amp;$B195),$E195,0)</f>
        <v>U</v>
      </c>
      <c r="EA195" s="53" t="str">
        <f t="shared" ref="EA195" ca="1" si="717">HLOOKUP(EA194,INDIRECT("input"&amp;$B195),$E195,0)</f>
        <v>U</v>
      </c>
      <c r="EB195" s="53" t="str">
        <f t="shared" ref="EB195" ca="1" si="718">HLOOKUP(EB194,INDIRECT("input"&amp;$B195),$E195,0)</f>
        <v>U</v>
      </c>
      <c r="EC195" s="53" t="str">
        <f t="shared" ref="EC195" ca="1" si="719">HLOOKUP(EC194,INDIRECT("input"&amp;$B195),$E195,0)</f>
        <v>U</v>
      </c>
      <c r="ED195" s="53" t="str">
        <f t="shared" ref="ED195" ca="1" si="720">HLOOKUP(ED194,INDIRECT("input"&amp;$B195),$E195,0)</f>
        <v>U</v>
      </c>
      <c r="EE195" s="53" t="str">
        <f t="shared" ref="EE195" ca="1" si="721">HLOOKUP(EE194,INDIRECT("input"&amp;$B195),$E195,0)</f>
        <v>U</v>
      </c>
      <c r="EF195" s="53" t="str">
        <f t="shared" ref="EF195" ca="1" si="722">HLOOKUP(EF194,INDIRECT("input"&amp;$B195),$E195,0)</f>
        <v>U</v>
      </c>
      <c r="EG195" s="53" t="str">
        <f t="shared" ref="EG195" ca="1" si="723">HLOOKUP(EG194,INDIRECT("input"&amp;$B195),$E195,0)</f>
        <v>U</v>
      </c>
      <c r="EH195" s="53" t="str">
        <f t="shared" ref="EH195" ca="1" si="724">HLOOKUP(EH194,INDIRECT("input"&amp;$B195),$E195,0)</f>
        <v>U</v>
      </c>
      <c r="EI195" s="53" t="str">
        <f t="shared" ref="EI195" ca="1" si="725">HLOOKUP(EI194,INDIRECT("input"&amp;$B195),$E195,0)</f>
        <v>U</v>
      </c>
      <c r="EJ195" s="53" t="str">
        <f t="shared" ref="EJ195" ca="1" si="726">HLOOKUP(EJ194,INDIRECT("input"&amp;$B195),$E195,0)</f>
        <v/>
      </c>
      <c r="EK195" s="53" t="str">
        <f t="shared" ref="EK195" ca="1" si="727">HLOOKUP(EK194,INDIRECT("input"&amp;$B195),$E195,0)</f>
        <v/>
      </c>
      <c r="EL195" s="53" t="str">
        <f t="shared" ref="EL195" ca="1" si="728">HLOOKUP(EL194,INDIRECT("input"&amp;$B195),$E195,0)</f>
        <v/>
      </c>
      <c r="EM195" s="119" t="str">
        <f t="shared" ref="EM195" ca="1" si="729">HLOOKUP(EM194,INDIRECT("input"&amp;$B195),$E195,0)</f>
        <v/>
      </c>
      <c r="EN195" s="204"/>
      <c r="EP195" s="18" t="s">
        <v>73</v>
      </c>
      <c r="EQ195" s="122">
        <f>EP131</f>
        <v>1</v>
      </c>
      <c r="ER195" s="122" t="str">
        <f>EP132</f>
        <v>lei3564</v>
      </c>
      <c r="ES195" s="210"/>
      <c r="ET195" s="122">
        <v>7</v>
      </c>
      <c r="EU195" s="8"/>
      <c r="EV195" s="52" t="str">
        <f ca="1">HLOOKUP(EV194,INDIRECT("input"&amp;$B195),$E195,0)</f>
        <v>U</v>
      </c>
      <c r="EW195" s="53" t="str">
        <f t="shared" ref="EW195" ca="1" si="730">HLOOKUP(EW194,INDIRECT("input"&amp;$B195),$E195,0)</f>
        <v>U</v>
      </c>
      <c r="EX195" s="53" t="str">
        <f t="shared" ref="EX195" ca="1" si="731">HLOOKUP(EX194,INDIRECT("input"&amp;$B195),$E195,0)</f>
        <v>U</v>
      </c>
      <c r="EY195" s="53" t="str">
        <f t="shared" ref="EY195" ca="1" si="732">HLOOKUP(EY194,INDIRECT("input"&amp;$B195),$E195,0)</f>
        <v>U</v>
      </c>
      <c r="EZ195" s="53" t="str">
        <f t="shared" ref="EZ195" ca="1" si="733">HLOOKUP(EZ194,INDIRECT("input"&amp;$B195),$E195,0)</f>
        <v>U</v>
      </c>
      <c r="FA195" s="53" t="str">
        <f t="shared" ref="FA195" ca="1" si="734">HLOOKUP(FA194,INDIRECT("input"&amp;$B195),$E195,0)</f>
        <v>U</v>
      </c>
      <c r="FB195" s="53" t="str">
        <f t="shared" ref="FB195" ca="1" si="735">HLOOKUP(FB194,INDIRECT("input"&amp;$B195),$E195,0)</f>
        <v>U</v>
      </c>
      <c r="FC195" s="53" t="str">
        <f t="shared" ref="FC195" ca="1" si="736">HLOOKUP(FC194,INDIRECT("input"&amp;$B195),$E195,0)</f>
        <v>U</v>
      </c>
      <c r="FD195" s="53" t="str">
        <f t="shared" ref="FD195" ca="1" si="737">HLOOKUP(FD194,INDIRECT("input"&amp;$B195),$E195,0)</f>
        <v>U</v>
      </c>
      <c r="FE195" s="53" t="str">
        <f t="shared" ref="FE195" ca="1" si="738">HLOOKUP(FE194,INDIRECT("input"&amp;$B195),$E195,0)</f>
        <v>U</v>
      </c>
      <c r="FF195" s="53" t="str">
        <f t="shared" ref="FF195" ca="1" si="739">HLOOKUP(FF194,INDIRECT("input"&amp;$B195),$E195,0)</f>
        <v>U</v>
      </c>
      <c r="FG195" s="53" t="str">
        <f t="shared" ref="FG195" ca="1" si="740">HLOOKUP(FG194,INDIRECT("input"&amp;$B195),$E195,0)</f>
        <v>U</v>
      </c>
      <c r="FH195" s="53" t="str">
        <f t="shared" ref="FH195" ca="1" si="741">HLOOKUP(FH194,INDIRECT("input"&amp;$B195),$E195,0)</f>
        <v>U</v>
      </c>
      <c r="FI195" s="53" t="str">
        <f t="shared" ref="FI195" ca="1" si="742">HLOOKUP(FI194,INDIRECT("input"&amp;$B195),$E195,0)</f>
        <v>U</v>
      </c>
      <c r="FJ195" s="53" t="str">
        <f t="shared" ref="FJ195" ca="1" si="743">HLOOKUP(FJ194,INDIRECT("input"&amp;$B195),$E195,0)</f>
        <v>U</v>
      </c>
      <c r="FK195" s="53" t="str">
        <f t="shared" ref="FK195" ca="1" si="744">HLOOKUP(FK194,INDIRECT("input"&amp;$B195),$E195,0)</f>
        <v>U</v>
      </c>
      <c r="FL195" s="53" t="str">
        <f t="shared" ref="FL195" ca="1" si="745">HLOOKUP(FL194,INDIRECT("input"&amp;$B195),$E195,0)</f>
        <v>U</v>
      </c>
      <c r="FM195" s="53" t="str">
        <f t="shared" ref="FM195" ca="1" si="746">HLOOKUP(FM194,INDIRECT("input"&amp;$B195),$E195,0)</f>
        <v/>
      </c>
      <c r="FN195" s="53" t="str">
        <f t="shared" ref="FN195" ca="1" si="747">HLOOKUP(FN194,INDIRECT("input"&amp;$B195),$E195,0)</f>
        <v/>
      </c>
      <c r="FO195" s="53" t="str">
        <f t="shared" ref="FO195" ca="1" si="748">HLOOKUP(FO194,INDIRECT("input"&amp;$B195),$E195,0)</f>
        <v/>
      </c>
      <c r="FP195" s="119" t="str">
        <f t="shared" ref="FP195" ca="1" si="749">HLOOKUP(FP194,INDIRECT("input"&amp;$B195),$E195,0)</f>
        <v/>
      </c>
      <c r="FQ195" s="204"/>
      <c r="FS195" s="18" t="s">
        <v>73</v>
      </c>
      <c r="FT195" s="122">
        <f>FS131</f>
        <v>1</v>
      </c>
      <c r="FU195" s="122" t="str">
        <f>FS132</f>
        <v>shop65</v>
      </c>
      <c r="FV195" s="210"/>
      <c r="FW195" s="122">
        <v>7</v>
      </c>
      <c r="FX195" s="8"/>
      <c r="FY195" s="52" t="str">
        <f ca="1">HLOOKUP(FY194,INDIRECT("input"&amp;$B195),$E195,0)</f>
        <v>U</v>
      </c>
      <c r="FZ195" s="53" t="str">
        <f t="shared" ref="FZ195" ca="1" si="750">HLOOKUP(FZ194,INDIRECT("input"&amp;$B195),$E195,0)</f>
        <v>U</v>
      </c>
      <c r="GA195" s="53" t="str">
        <f t="shared" ref="GA195" ca="1" si="751">HLOOKUP(GA194,INDIRECT("input"&amp;$B195),$E195,0)</f>
        <v>U</v>
      </c>
      <c r="GB195" s="53" t="str">
        <f t="shared" ref="GB195" ca="1" si="752">HLOOKUP(GB194,INDIRECT("input"&amp;$B195),$E195,0)</f>
        <v>U</v>
      </c>
      <c r="GC195" s="53" t="str">
        <f t="shared" ref="GC195" ca="1" si="753">HLOOKUP(GC194,INDIRECT("input"&amp;$B195),$E195,0)</f>
        <v>U</v>
      </c>
      <c r="GD195" s="53" t="str">
        <f t="shared" ref="GD195" ca="1" si="754">HLOOKUP(GD194,INDIRECT("input"&amp;$B195),$E195,0)</f>
        <v>U</v>
      </c>
      <c r="GE195" s="53" t="str">
        <f t="shared" ref="GE195" ca="1" si="755">HLOOKUP(GE194,INDIRECT("input"&amp;$B195),$E195,0)</f>
        <v>U</v>
      </c>
      <c r="GF195" s="53" t="str">
        <f t="shared" ref="GF195" ca="1" si="756">HLOOKUP(GF194,INDIRECT("input"&amp;$B195),$E195,0)</f>
        <v>U</v>
      </c>
      <c r="GG195" s="53" t="str">
        <f t="shared" ref="GG195" ca="1" si="757">HLOOKUP(GG194,INDIRECT("input"&amp;$B195),$E195,0)</f>
        <v>U</v>
      </c>
      <c r="GH195" s="53" t="str">
        <f t="shared" ref="GH195" ca="1" si="758">HLOOKUP(GH194,INDIRECT("input"&amp;$B195),$E195,0)</f>
        <v>U</v>
      </c>
      <c r="GI195" s="53" t="str">
        <f t="shared" ref="GI195" ca="1" si="759">HLOOKUP(GI194,INDIRECT("input"&amp;$B195),$E195,0)</f>
        <v>U</v>
      </c>
      <c r="GJ195" s="53" t="str">
        <f t="shared" ref="GJ195" ca="1" si="760">HLOOKUP(GJ194,INDIRECT("input"&amp;$B195),$E195,0)</f>
        <v/>
      </c>
      <c r="GK195" s="53" t="str">
        <f t="shared" ref="GK195" ca="1" si="761">HLOOKUP(GK194,INDIRECT("input"&amp;$B195),$E195,0)</f>
        <v/>
      </c>
      <c r="GL195" s="53" t="str">
        <f t="shared" ref="GL195" ca="1" si="762">HLOOKUP(GL194,INDIRECT("input"&amp;$B195),$E195,0)</f>
        <v/>
      </c>
      <c r="GM195" s="53" t="str">
        <f t="shared" ref="GM195" ca="1" si="763">HLOOKUP(GM194,INDIRECT("input"&amp;$B195),$E195,0)</f>
        <v/>
      </c>
      <c r="GN195" s="53" t="str">
        <f t="shared" ref="GN195" ca="1" si="764">HLOOKUP(GN194,INDIRECT("input"&amp;$B195),$E195,0)</f>
        <v/>
      </c>
      <c r="GO195" s="53" t="str">
        <f t="shared" ref="GO195" ca="1" si="765">HLOOKUP(GO194,INDIRECT("input"&amp;$B195),$E195,0)</f>
        <v/>
      </c>
      <c r="GP195" s="53" t="str">
        <f t="shared" ref="GP195" ca="1" si="766">HLOOKUP(GP194,INDIRECT("input"&amp;$B195),$E195,0)</f>
        <v/>
      </c>
      <c r="GQ195" s="53" t="str">
        <f t="shared" ref="GQ195" ca="1" si="767">HLOOKUP(GQ194,INDIRECT("input"&amp;$B195),$E195,0)</f>
        <v/>
      </c>
      <c r="GR195" s="53" t="str">
        <f t="shared" ref="GR195" ca="1" si="768">HLOOKUP(GR194,INDIRECT("input"&amp;$B195),$E195,0)</f>
        <v/>
      </c>
      <c r="GS195" s="119" t="str">
        <f t="shared" ref="GS195" ca="1" si="769">HLOOKUP(GS194,INDIRECT("input"&amp;$B195),$E195,0)</f>
        <v/>
      </c>
      <c r="GT195" s="204"/>
      <c r="GV195" s="18" t="s">
        <v>73</v>
      </c>
      <c r="GW195" s="122">
        <f>GV131</f>
        <v>1</v>
      </c>
      <c r="GX195" s="122" t="str">
        <f>GV132</f>
        <v>lei65</v>
      </c>
      <c r="GY195" s="210"/>
      <c r="GZ195" s="122">
        <v>7</v>
      </c>
      <c r="HA195" s="8"/>
      <c r="HB195" s="52" t="str">
        <f ca="1">HLOOKUP(HB194,INDIRECT("input"&amp;$B195),$E195,0)</f>
        <v>U</v>
      </c>
      <c r="HC195" s="53" t="str">
        <f t="shared" ref="HC195" ca="1" si="770">HLOOKUP(HC194,INDIRECT("input"&amp;$B195),$E195,0)</f>
        <v>U</v>
      </c>
      <c r="HD195" s="53" t="str">
        <f t="shared" ref="HD195" ca="1" si="771">HLOOKUP(HD194,INDIRECT("input"&amp;$B195),$E195,0)</f>
        <v>U</v>
      </c>
      <c r="HE195" s="53" t="str">
        <f t="shared" ref="HE195" ca="1" si="772">HLOOKUP(HE194,INDIRECT("input"&amp;$B195),$E195,0)</f>
        <v>U</v>
      </c>
      <c r="HF195" s="53" t="str">
        <f t="shared" ref="HF195" ca="1" si="773">HLOOKUP(HF194,INDIRECT("input"&amp;$B195),$E195,0)</f>
        <v>U</v>
      </c>
      <c r="HG195" s="53" t="str">
        <f t="shared" ref="HG195" ca="1" si="774">HLOOKUP(HG194,INDIRECT("input"&amp;$B195),$E195,0)</f>
        <v>U</v>
      </c>
      <c r="HH195" s="53" t="str">
        <f t="shared" ref="HH195" ca="1" si="775">HLOOKUP(HH194,INDIRECT("input"&amp;$B195),$E195,0)</f>
        <v>U</v>
      </c>
      <c r="HI195" s="53" t="str">
        <f t="shared" ref="HI195" ca="1" si="776">HLOOKUP(HI194,INDIRECT("input"&amp;$B195),$E195,0)</f>
        <v>U</v>
      </c>
      <c r="HJ195" s="53" t="str">
        <f t="shared" ref="HJ195" ca="1" si="777">HLOOKUP(HJ194,INDIRECT("input"&amp;$B195),$E195,0)</f>
        <v>U</v>
      </c>
      <c r="HK195" s="53" t="str">
        <f t="shared" ref="HK195" ca="1" si="778">HLOOKUP(HK194,INDIRECT("input"&amp;$B195),$E195,0)</f>
        <v>U</v>
      </c>
      <c r="HL195" s="53" t="str">
        <f t="shared" ref="HL195" ca="1" si="779">HLOOKUP(HL194,INDIRECT("input"&amp;$B195),$E195,0)</f>
        <v>U</v>
      </c>
      <c r="HM195" s="53" t="str">
        <f t="shared" ref="HM195" ca="1" si="780">HLOOKUP(HM194,INDIRECT("input"&amp;$B195),$E195,0)</f>
        <v/>
      </c>
      <c r="HN195" s="53" t="str">
        <f t="shared" ref="HN195" ca="1" si="781">HLOOKUP(HN194,INDIRECT("input"&amp;$B195),$E195,0)</f>
        <v/>
      </c>
      <c r="HO195" s="53" t="str">
        <f t="shared" ref="HO195" ca="1" si="782">HLOOKUP(HO194,INDIRECT("input"&amp;$B195),$E195,0)</f>
        <v/>
      </c>
      <c r="HP195" s="53" t="str">
        <f t="shared" ref="HP195" ca="1" si="783">HLOOKUP(HP194,INDIRECT("input"&amp;$B195),$E195,0)</f>
        <v/>
      </c>
      <c r="HQ195" s="53" t="str">
        <f t="shared" ref="HQ195" ca="1" si="784">HLOOKUP(HQ194,INDIRECT("input"&amp;$B195),$E195,0)</f>
        <v/>
      </c>
      <c r="HR195" s="53" t="str">
        <f t="shared" ref="HR195" ca="1" si="785">HLOOKUP(HR194,INDIRECT("input"&amp;$B195),$E195,0)</f>
        <v/>
      </c>
      <c r="HS195" s="53" t="str">
        <f t="shared" ref="HS195" ca="1" si="786">HLOOKUP(HS194,INDIRECT("input"&amp;$B195),$E195,0)</f>
        <v/>
      </c>
      <c r="HT195" s="53" t="str">
        <f t="shared" ref="HT195" ca="1" si="787">HLOOKUP(HT194,INDIRECT("input"&amp;$B195),$E195,0)</f>
        <v/>
      </c>
      <c r="HU195" s="53" t="str">
        <f t="shared" ref="HU195" ca="1" si="788">HLOOKUP(HU194,INDIRECT("input"&amp;$B195),$E195,0)</f>
        <v/>
      </c>
      <c r="HV195" s="119" t="str">
        <f t="shared" ref="HV195" ca="1" si="789">HLOOKUP(HV194,INDIRECT("input"&amp;$B195),$E195,0)</f>
        <v/>
      </c>
      <c r="HW195" s="204"/>
    </row>
    <row r="196" spans="1:231" ht="15.75" thickBot="1">
      <c r="A196" s="19" t="s">
        <v>188</v>
      </c>
      <c r="B196" s="125">
        <f>A131</f>
        <v>1</v>
      </c>
      <c r="C196" s="125" t="str">
        <f>A132</f>
        <v>work1834</v>
      </c>
      <c r="D196" s="224"/>
      <c r="E196" s="125"/>
      <c r="F196" s="20"/>
      <c r="G196" s="131">
        <f t="shared" ref="G196:AA196" ca="1" si="790">IF(G195="","",(60/4860)*1000*ABS(G$28-G194)/20)</f>
        <v>0</v>
      </c>
      <c r="H196" s="132">
        <f t="shared" ca="1" si="790"/>
        <v>0.61728395061728392</v>
      </c>
      <c r="I196" s="132">
        <f t="shared" ca="1" si="790"/>
        <v>1.2345679012345678</v>
      </c>
      <c r="J196" s="132">
        <f t="shared" ca="1" si="790"/>
        <v>1.8518518518518519</v>
      </c>
      <c r="K196" s="132">
        <f t="shared" ca="1" si="790"/>
        <v>2.4691358024691357</v>
      </c>
      <c r="L196" s="132">
        <f t="shared" ca="1" si="790"/>
        <v>3.0864197530864197</v>
      </c>
      <c r="M196" s="132">
        <f t="shared" ca="1" si="790"/>
        <v>3.7037037037037037</v>
      </c>
      <c r="N196" s="132">
        <f t="shared" ca="1" si="790"/>
        <v>4.3209876543209873</v>
      </c>
      <c r="O196" s="132">
        <f t="shared" ca="1" si="790"/>
        <v>4.9382716049382713</v>
      </c>
      <c r="P196" s="132">
        <f t="shared" ca="1" si="790"/>
        <v>5.5555555555555554</v>
      </c>
      <c r="Q196" s="132">
        <f t="shared" ca="1" si="790"/>
        <v>6.1728395061728394</v>
      </c>
      <c r="R196" s="132">
        <f t="shared" ca="1" si="790"/>
        <v>6.7901234567901225</v>
      </c>
      <c r="S196" s="132">
        <f t="shared" ca="1" si="790"/>
        <v>7.4074074074074074</v>
      </c>
      <c r="T196" s="132">
        <f t="shared" ca="1" si="790"/>
        <v>8.0246913580246915</v>
      </c>
      <c r="U196" s="132">
        <f t="shared" ca="1" si="790"/>
        <v>8.6419753086419746</v>
      </c>
      <c r="V196" s="132">
        <f t="shared" ca="1" si="790"/>
        <v>9.2592592592592595</v>
      </c>
      <c r="W196" s="132">
        <f t="shared" ca="1" si="790"/>
        <v>9.8765432098765427</v>
      </c>
      <c r="X196" s="132" t="str">
        <f t="shared" ca="1" si="790"/>
        <v/>
      </c>
      <c r="Y196" s="132" t="str">
        <f t="shared" ca="1" si="790"/>
        <v/>
      </c>
      <c r="Z196" s="132" t="str">
        <f t="shared" ca="1" si="790"/>
        <v/>
      </c>
      <c r="AA196" s="133" t="str">
        <f t="shared" ca="1" si="790"/>
        <v/>
      </c>
      <c r="AB196" s="205"/>
      <c r="AD196" s="19" t="s">
        <v>188</v>
      </c>
      <c r="AE196" s="125">
        <f>AD131</f>
        <v>1</v>
      </c>
      <c r="AF196" s="125" t="str">
        <f>AD132</f>
        <v>shop1834</v>
      </c>
      <c r="AG196" s="224"/>
      <c r="AH196" s="125"/>
      <c r="AI196" s="20"/>
      <c r="AJ196" s="131">
        <f t="shared" ref="AJ196:BD196" ca="1" si="791">IF(AJ195="","",(60/4860)*1000*ABS(AJ$28-AJ194)/20)</f>
        <v>0</v>
      </c>
      <c r="AK196" s="132">
        <f t="shared" ca="1" si="791"/>
        <v>0.61728395061728392</v>
      </c>
      <c r="AL196" s="132">
        <f t="shared" ca="1" si="791"/>
        <v>1.2345679012345678</v>
      </c>
      <c r="AM196" s="132">
        <f t="shared" ca="1" si="791"/>
        <v>1.8518518518518519</v>
      </c>
      <c r="AN196" s="132">
        <f t="shared" ca="1" si="791"/>
        <v>2.4691358024691357</v>
      </c>
      <c r="AO196" s="132">
        <f t="shared" ca="1" si="791"/>
        <v>3.0864197530864197</v>
      </c>
      <c r="AP196" s="132">
        <f t="shared" ca="1" si="791"/>
        <v>3.7037037037037037</v>
      </c>
      <c r="AQ196" s="132">
        <f t="shared" ca="1" si="791"/>
        <v>4.3209876543209873</v>
      </c>
      <c r="AR196" s="132">
        <f t="shared" ca="1" si="791"/>
        <v>4.9382716049382713</v>
      </c>
      <c r="AS196" s="132">
        <f t="shared" ca="1" si="791"/>
        <v>5.5555555555555554</v>
      </c>
      <c r="AT196" s="132">
        <f t="shared" ca="1" si="791"/>
        <v>6.1728395061728394</v>
      </c>
      <c r="AU196" s="132">
        <f t="shared" ca="1" si="791"/>
        <v>6.7901234567901225</v>
      </c>
      <c r="AV196" s="132">
        <f t="shared" ca="1" si="791"/>
        <v>7.4074074074074074</v>
      </c>
      <c r="AW196" s="132">
        <f t="shared" ca="1" si="791"/>
        <v>8.0246913580246915</v>
      </c>
      <c r="AX196" s="132">
        <f t="shared" ca="1" si="791"/>
        <v>8.6419753086419746</v>
      </c>
      <c r="AY196" s="132">
        <f t="shared" ca="1" si="791"/>
        <v>9.2592592592592595</v>
      </c>
      <c r="AZ196" s="132">
        <f t="shared" ca="1" si="791"/>
        <v>9.8765432098765427</v>
      </c>
      <c r="BA196" s="132" t="str">
        <f t="shared" ca="1" si="791"/>
        <v/>
      </c>
      <c r="BB196" s="132" t="str">
        <f t="shared" ca="1" si="791"/>
        <v/>
      </c>
      <c r="BC196" s="132" t="str">
        <f t="shared" ca="1" si="791"/>
        <v/>
      </c>
      <c r="BD196" s="133" t="str">
        <f t="shared" ca="1" si="791"/>
        <v/>
      </c>
      <c r="BE196" s="205"/>
      <c r="BG196" s="19" t="s">
        <v>188</v>
      </c>
      <c r="BH196" s="125">
        <f>BG131</f>
        <v>1</v>
      </c>
      <c r="BI196" s="125" t="str">
        <f>BG132</f>
        <v>lei1834</v>
      </c>
      <c r="BJ196" s="224"/>
      <c r="BK196" s="125"/>
      <c r="BL196" s="20"/>
      <c r="BM196" s="131">
        <f t="shared" ref="BM196:CG196" ca="1" si="792">IF(BM195="","",(60/4860)*1000*ABS(BM$28-BM194)/20)</f>
        <v>0</v>
      </c>
      <c r="BN196" s="132">
        <f t="shared" ca="1" si="792"/>
        <v>0.61728395061728392</v>
      </c>
      <c r="BO196" s="132">
        <f t="shared" ca="1" si="792"/>
        <v>1.2345679012345678</v>
      </c>
      <c r="BP196" s="132">
        <f t="shared" ca="1" si="792"/>
        <v>1.8518518518518519</v>
      </c>
      <c r="BQ196" s="132">
        <f t="shared" ca="1" si="792"/>
        <v>2.4691358024691357</v>
      </c>
      <c r="BR196" s="132">
        <f t="shared" ca="1" si="792"/>
        <v>3.0864197530864197</v>
      </c>
      <c r="BS196" s="132">
        <f t="shared" ca="1" si="792"/>
        <v>3.7037037037037037</v>
      </c>
      <c r="BT196" s="132">
        <f t="shared" ca="1" si="792"/>
        <v>4.3209876543209873</v>
      </c>
      <c r="BU196" s="132">
        <f t="shared" ca="1" si="792"/>
        <v>4.9382716049382713</v>
      </c>
      <c r="BV196" s="132">
        <f t="shared" ca="1" si="792"/>
        <v>5.5555555555555554</v>
      </c>
      <c r="BW196" s="132">
        <f t="shared" ca="1" si="792"/>
        <v>6.1728395061728394</v>
      </c>
      <c r="BX196" s="132">
        <f t="shared" ca="1" si="792"/>
        <v>6.7901234567901225</v>
      </c>
      <c r="BY196" s="132">
        <f t="shared" ca="1" si="792"/>
        <v>7.4074074074074074</v>
      </c>
      <c r="BZ196" s="132">
        <f t="shared" ca="1" si="792"/>
        <v>8.0246913580246915</v>
      </c>
      <c r="CA196" s="132">
        <f t="shared" ca="1" si="792"/>
        <v>8.6419753086419746</v>
      </c>
      <c r="CB196" s="132">
        <f t="shared" ca="1" si="792"/>
        <v>9.2592592592592595</v>
      </c>
      <c r="CC196" s="132">
        <f t="shared" ca="1" si="792"/>
        <v>9.8765432098765427</v>
      </c>
      <c r="CD196" s="132" t="str">
        <f t="shared" ca="1" si="792"/>
        <v/>
      </c>
      <c r="CE196" s="132" t="str">
        <f t="shared" ca="1" si="792"/>
        <v/>
      </c>
      <c r="CF196" s="132" t="str">
        <f t="shared" ca="1" si="792"/>
        <v/>
      </c>
      <c r="CG196" s="133" t="str">
        <f t="shared" ca="1" si="792"/>
        <v/>
      </c>
      <c r="CH196" s="205"/>
      <c r="CJ196" s="19" t="s">
        <v>188</v>
      </c>
      <c r="CK196" s="125">
        <f>CJ131</f>
        <v>1</v>
      </c>
      <c r="CL196" s="125" t="str">
        <f>CJ132</f>
        <v>work3564</v>
      </c>
      <c r="CM196" s="224"/>
      <c r="CN196" s="125"/>
      <c r="CO196" s="20"/>
      <c r="CP196" s="131">
        <f t="shared" ref="CP196:DJ196" ca="1" si="793">IF(CP195="","",(60/4860)*1000*ABS(CP$28-CP194)/20)</f>
        <v>0</v>
      </c>
      <c r="CQ196" s="132">
        <f t="shared" ca="1" si="793"/>
        <v>0.61728395061728392</v>
      </c>
      <c r="CR196" s="132">
        <f t="shared" ca="1" si="793"/>
        <v>1.2345679012345678</v>
      </c>
      <c r="CS196" s="132">
        <f t="shared" ca="1" si="793"/>
        <v>1.8518518518518519</v>
      </c>
      <c r="CT196" s="132">
        <f t="shared" ca="1" si="793"/>
        <v>2.4691358024691357</v>
      </c>
      <c r="CU196" s="132">
        <f t="shared" ca="1" si="793"/>
        <v>3.0864197530864197</v>
      </c>
      <c r="CV196" s="132">
        <f t="shared" ca="1" si="793"/>
        <v>3.7037037037037037</v>
      </c>
      <c r="CW196" s="132">
        <f t="shared" ca="1" si="793"/>
        <v>4.3209876543209873</v>
      </c>
      <c r="CX196" s="132">
        <f t="shared" ca="1" si="793"/>
        <v>4.9382716049382713</v>
      </c>
      <c r="CY196" s="132">
        <f t="shared" ca="1" si="793"/>
        <v>5.5555555555555554</v>
      </c>
      <c r="CZ196" s="132">
        <f t="shared" ca="1" si="793"/>
        <v>6.1728395061728394</v>
      </c>
      <c r="DA196" s="132">
        <f t="shared" ca="1" si="793"/>
        <v>6.7901234567901225</v>
      </c>
      <c r="DB196" s="132">
        <f t="shared" ca="1" si="793"/>
        <v>7.4074074074074074</v>
      </c>
      <c r="DC196" s="132">
        <f t="shared" ca="1" si="793"/>
        <v>8.0246913580246915</v>
      </c>
      <c r="DD196" s="132">
        <f t="shared" ca="1" si="793"/>
        <v>8.6419753086419746</v>
      </c>
      <c r="DE196" s="132">
        <f t="shared" ca="1" si="793"/>
        <v>9.2592592592592595</v>
      </c>
      <c r="DF196" s="132">
        <f t="shared" ca="1" si="793"/>
        <v>9.8765432098765427</v>
      </c>
      <c r="DG196" s="132" t="str">
        <f t="shared" ca="1" si="793"/>
        <v/>
      </c>
      <c r="DH196" s="132" t="str">
        <f t="shared" ca="1" si="793"/>
        <v/>
      </c>
      <c r="DI196" s="132" t="str">
        <f t="shared" ca="1" si="793"/>
        <v/>
      </c>
      <c r="DJ196" s="133" t="str">
        <f t="shared" ca="1" si="793"/>
        <v/>
      </c>
      <c r="DK196" s="205"/>
      <c r="DM196" s="19" t="s">
        <v>188</v>
      </c>
      <c r="DN196" s="125">
        <f>DM131</f>
        <v>1</v>
      </c>
      <c r="DO196" s="125" t="str">
        <f>DM132</f>
        <v>shop3564</v>
      </c>
      <c r="DP196" s="224"/>
      <c r="DQ196" s="125"/>
      <c r="DR196" s="20"/>
      <c r="DS196" s="131">
        <f t="shared" ref="DS196:EM196" ca="1" si="794">IF(DS195="","",(60/4860)*1000*ABS(DS$28-DS194)/20)</f>
        <v>0</v>
      </c>
      <c r="DT196" s="132">
        <f t="shared" ca="1" si="794"/>
        <v>0.61728395061728392</v>
      </c>
      <c r="DU196" s="132">
        <f t="shared" ca="1" si="794"/>
        <v>1.2345679012345678</v>
      </c>
      <c r="DV196" s="132">
        <f t="shared" ca="1" si="794"/>
        <v>1.8518518518518519</v>
      </c>
      <c r="DW196" s="132">
        <f t="shared" ca="1" si="794"/>
        <v>2.4691358024691357</v>
      </c>
      <c r="DX196" s="132">
        <f t="shared" ca="1" si="794"/>
        <v>3.0864197530864197</v>
      </c>
      <c r="DY196" s="132">
        <f t="shared" ca="1" si="794"/>
        <v>3.7037037037037037</v>
      </c>
      <c r="DZ196" s="132">
        <f t="shared" ca="1" si="794"/>
        <v>4.3209876543209873</v>
      </c>
      <c r="EA196" s="132">
        <f t="shared" ca="1" si="794"/>
        <v>4.9382716049382713</v>
      </c>
      <c r="EB196" s="132">
        <f t="shared" ca="1" si="794"/>
        <v>5.5555555555555554</v>
      </c>
      <c r="EC196" s="132">
        <f t="shared" ca="1" si="794"/>
        <v>6.1728395061728394</v>
      </c>
      <c r="ED196" s="132">
        <f t="shared" ca="1" si="794"/>
        <v>6.7901234567901225</v>
      </c>
      <c r="EE196" s="132">
        <f t="shared" ca="1" si="794"/>
        <v>7.4074074074074074</v>
      </c>
      <c r="EF196" s="132">
        <f t="shared" ca="1" si="794"/>
        <v>8.0246913580246915</v>
      </c>
      <c r="EG196" s="132">
        <f t="shared" ca="1" si="794"/>
        <v>8.6419753086419746</v>
      </c>
      <c r="EH196" s="132">
        <f t="shared" ca="1" si="794"/>
        <v>9.2592592592592595</v>
      </c>
      <c r="EI196" s="132">
        <f t="shared" ca="1" si="794"/>
        <v>9.8765432098765427</v>
      </c>
      <c r="EJ196" s="132" t="str">
        <f t="shared" ca="1" si="794"/>
        <v/>
      </c>
      <c r="EK196" s="132" t="str">
        <f t="shared" ca="1" si="794"/>
        <v/>
      </c>
      <c r="EL196" s="132" t="str">
        <f t="shared" ca="1" si="794"/>
        <v/>
      </c>
      <c r="EM196" s="133" t="str">
        <f t="shared" ca="1" si="794"/>
        <v/>
      </c>
      <c r="EN196" s="205"/>
      <c r="EP196" s="19" t="s">
        <v>188</v>
      </c>
      <c r="EQ196" s="125">
        <f>EP131</f>
        <v>1</v>
      </c>
      <c r="ER196" s="125" t="str">
        <f>EP132</f>
        <v>lei3564</v>
      </c>
      <c r="ES196" s="224"/>
      <c r="ET196" s="125"/>
      <c r="EU196" s="20"/>
      <c r="EV196" s="131">
        <f t="shared" ref="EV196:FP196" ca="1" si="795">IF(EV195="","",(60/4860)*1000*ABS(EV$28-EV194)/20)</f>
        <v>0</v>
      </c>
      <c r="EW196" s="132">
        <f t="shared" ca="1" si="795"/>
        <v>0.61728395061728392</v>
      </c>
      <c r="EX196" s="132">
        <f t="shared" ca="1" si="795"/>
        <v>1.2345679012345678</v>
      </c>
      <c r="EY196" s="132">
        <f t="shared" ca="1" si="795"/>
        <v>1.8518518518518519</v>
      </c>
      <c r="EZ196" s="132">
        <f t="shared" ca="1" si="795"/>
        <v>2.4691358024691357</v>
      </c>
      <c r="FA196" s="132">
        <f t="shared" ca="1" si="795"/>
        <v>3.0864197530864197</v>
      </c>
      <c r="FB196" s="132">
        <f t="shared" ca="1" si="795"/>
        <v>3.7037037037037037</v>
      </c>
      <c r="FC196" s="132">
        <f t="shared" ca="1" si="795"/>
        <v>4.3209876543209873</v>
      </c>
      <c r="FD196" s="132">
        <f t="shared" ca="1" si="795"/>
        <v>4.9382716049382713</v>
      </c>
      <c r="FE196" s="132">
        <f t="shared" ca="1" si="795"/>
        <v>5.5555555555555554</v>
      </c>
      <c r="FF196" s="132">
        <f t="shared" ca="1" si="795"/>
        <v>6.1728395061728394</v>
      </c>
      <c r="FG196" s="132">
        <f t="shared" ca="1" si="795"/>
        <v>6.7901234567901225</v>
      </c>
      <c r="FH196" s="132">
        <f t="shared" ca="1" si="795"/>
        <v>7.4074074074074074</v>
      </c>
      <c r="FI196" s="132">
        <f t="shared" ca="1" si="795"/>
        <v>8.0246913580246915</v>
      </c>
      <c r="FJ196" s="132">
        <f t="shared" ca="1" si="795"/>
        <v>8.6419753086419746</v>
      </c>
      <c r="FK196" s="132">
        <f t="shared" ca="1" si="795"/>
        <v>9.2592592592592595</v>
      </c>
      <c r="FL196" s="132">
        <f t="shared" ca="1" si="795"/>
        <v>9.8765432098765427</v>
      </c>
      <c r="FM196" s="132" t="str">
        <f t="shared" ca="1" si="795"/>
        <v/>
      </c>
      <c r="FN196" s="132" t="str">
        <f t="shared" ca="1" si="795"/>
        <v/>
      </c>
      <c r="FO196" s="132" t="str">
        <f t="shared" ca="1" si="795"/>
        <v/>
      </c>
      <c r="FP196" s="133" t="str">
        <f t="shared" ca="1" si="795"/>
        <v/>
      </c>
      <c r="FQ196" s="205"/>
      <c r="FS196" s="19" t="s">
        <v>188</v>
      </c>
      <c r="FT196" s="125">
        <f>FS131</f>
        <v>1</v>
      </c>
      <c r="FU196" s="125" t="str">
        <f>FS132</f>
        <v>shop65</v>
      </c>
      <c r="FV196" s="224"/>
      <c r="FW196" s="125"/>
      <c r="FX196" s="20"/>
      <c r="FY196" s="131">
        <f t="shared" ref="FY196:GS196" ca="1" si="796">IF(FY195="","",(60/4860)*1000*ABS(FY$28-FY194)/20)</f>
        <v>0</v>
      </c>
      <c r="FZ196" s="132">
        <f t="shared" ca="1" si="796"/>
        <v>0.61728395061728392</v>
      </c>
      <c r="GA196" s="132">
        <f t="shared" ca="1" si="796"/>
        <v>1.2345679012345678</v>
      </c>
      <c r="GB196" s="132">
        <f t="shared" ca="1" si="796"/>
        <v>1.8518518518518519</v>
      </c>
      <c r="GC196" s="132">
        <f t="shared" ca="1" si="796"/>
        <v>2.4691358024691357</v>
      </c>
      <c r="GD196" s="132">
        <f t="shared" ca="1" si="796"/>
        <v>3.0864197530864197</v>
      </c>
      <c r="GE196" s="132">
        <f t="shared" ca="1" si="796"/>
        <v>3.7037037037037037</v>
      </c>
      <c r="GF196" s="132">
        <f t="shared" ca="1" si="796"/>
        <v>4.3209876543209873</v>
      </c>
      <c r="GG196" s="132">
        <f t="shared" ca="1" si="796"/>
        <v>4.9382716049382713</v>
      </c>
      <c r="GH196" s="132">
        <f t="shared" ca="1" si="796"/>
        <v>5.5555555555555554</v>
      </c>
      <c r="GI196" s="132">
        <f t="shared" ca="1" si="796"/>
        <v>6.1728395061728394</v>
      </c>
      <c r="GJ196" s="132" t="str">
        <f t="shared" ca="1" si="796"/>
        <v/>
      </c>
      <c r="GK196" s="132" t="str">
        <f t="shared" ca="1" si="796"/>
        <v/>
      </c>
      <c r="GL196" s="132" t="str">
        <f t="shared" ca="1" si="796"/>
        <v/>
      </c>
      <c r="GM196" s="132" t="str">
        <f t="shared" ca="1" si="796"/>
        <v/>
      </c>
      <c r="GN196" s="132" t="str">
        <f t="shared" ca="1" si="796"/>
        <v/>
      </c>
      <c r="GO196" s="132" t="str">
        <f t="shared" ca="1" si="796"/>
        <v/>
      </c>
      <c r="GP196" s="132" t="str">
        <f t="shared" ca="1" si="796"/>
        <v/>
      </c>
      <c r="GQ196" s="132" t="str">
        <f t="shared" ca="1" si="796"/>
        <v/>
      </c>
      <c r="GR196" s="132" t="str">
        <f t="shared" ca="1" si="796"/>
        <v/>
      </c>
      <c r="GS196" s="133" t="str">
        <f t="shared" ca="1" si="796"/>
        <v/>
      </c>
      <c r="GT196" s="205"/>
      <c r="GV196" s="19" t="s">
        <v>188</v>
      </c>
      <c r="GW196" s="125">
        <f>GV131</f>
        <v>1</v>
      </c>
      <c r="GX196" s="125" t="str">
        <f>GV132</f>
        <v>lei65</v>
      </c>
      <c r="GY196" s="224"/>
      <c r="GZ196" s="125"/>
      <c r="HA196" s="20"/>
      <c r="HB196" s="131">
        <f t="shared" ref="HB196:HV196" ca="1" si="797">IF(HB195="","",(60/4860)*1000*ABS(HB$28-HB194)/20)</f>
        <v>0</v>
      </c>
      <c r="HC196" s="132">
        <f t="shared" ca="1" si="797"/>
        <v>0.61728395061728392</v>
      </c>
      <c r="HD196" s="132">
        <f t="shared" ca="1" si="797"/>
        <v>1.2345679012345678</v>
      </c>
      <c r="HE196" s="132">
        <f t="shared" ca="1" si="797"/>
        <v>1.8518518518518519</v>
      </c>
      <c r="HF196" s="132">
        <f t="shared" ca="1" si="797"/>
        <v>2.4691358024691357</v>
      </c>
      <c r="HG196" s="132">
        <f t="shared" ca="1" si="797"/>
        <v>3.0864197530864197</v>
      </c>
      <c r="HH196" s="132">
        <f t="shared" ca="1" si="797"/>
        <v>3.7037037037037037</v>
      </c>
      <c r="HI196" s="132">
        <f t="shared" ca="1" si="797"/>
        <v>4.3209876543209873</v>
      </c>
      <c r="HJ196" s="132">
        <f t="shared" ca="1" si="797"/>
        <v>4.9382716049382713</v>
      </c>
      <c r="HK196" s="132">
        <f t="shared" ca="1" si="797"/>
        <v>5.5555555555555554</v>
      </c>
      <c r="HL196" s="132">
        <f t="shared" ca="1" si="797"/>
        <v>6.1728395061728394</v>
      </c>
      <c r="HM196" s="132" t="str">
        <f t="shared" ca="1" si="797"/>
        <v/>
      </c>
      <c r="HN196" s="132" t="str">
        <f t="shared" ca="1" si="797"/>
        <v/>
      </c>
      <c r="HO196" s="132" t="str">
        <f t="shared" ca="1" si="797"/>
        <v/>
      </c>
      <c r="HP196" s="132" t="str">
        <f t="shared" ca="1" si="797"/>
        <v/>
      </c>
      <c r="HQ196" s="132" t="str">
        <f t="shared" ca="1" si="797"/>
        <v/>
      </c>
      <c r="HR196" s="132" t="str">
        <f t="shared" ca="1" si="797"/>
        <v/>
      </c>
      <c r="HS196" s="132" t="str">
        <f t="shared" ca="1" si="797"/>
        <v/>
      </c>
      <c r="HT196" s="132" t="str">
        <f t="shared" ca="1" si="797"/>
        <v/>
      </c>
      <c r="HU196" s="132" t="str">
        <f t="shared" ca="1" si="797"/>
        <v/>
      </c>
      <c r="HV196" s="133" t="str">
        <f t="shared" ca="1" si="797"/>
        <v/>
      </c>
      <c r="HW196" s="205"/>
    </row>
    <row r="197" spans="1:231" ht="15.75" thickBot="1">
      <c r="A197" s="18" t="s">
        <v>232</v>
      </c>
      <c r="B197" s="122"/>
      <c r="C197" s="122"/>
      <c r="D197" s="210"/>
      <c r="E197" s="122"/>
      <c r="F197" s="8"/>
      <c r="G197" s="54" t="str">
        <f ca="1">IF(OR(G195="",G190&lt;G193),"Road","Facility")</f>
        <v>Facility</v>
      </c>
      <c r="H197" s="55" t="str">
        <f t="shared" ref="H197:AA197" ca="1" si="798">IF(OR(H195="",H190&lt;H193),"Road","Facility")</f>
        <v>Facility</v>
      </c>
      <c r="I197" s="55" t="str">
        <f ca="1">IF(OR(I195="",I190&lt;I193),"Road","Facility")</f>
        <v>Facility</v>
      </c>
      <c r="J197" s="55" t="str">
        <f t="shared" ref="J197:AA197" ca="1" si="799">IF(OR(J195="",J190&lt;J193),"Road","Facility")</f>
        <v>Facility</v>
      </c>
      <c r="K197" s="55" t="str">
        <f t="shared" ca="1" si="799"/>
        <v>Facility</v>
      </c>
      <c r="L197" s="55" t="str">
        <f t="shared" ca="1" si="799"/>
        <v>Facility</v>
      </c>
      <c r="M197" s="55" t="str">
        <f t="shared" ca="1" si="799"/>
        <v>Facility</v>
      </c>
      <c r="N197" s="55" t="str">
        <f t="shared" ca="1" si="799"/>
        <v>Facility</v>
      </c>
      <c r="O197" s="55" t="str">
        <f t="shared" ca="1" si="799"/>
        <v>Facility</v>
      </c>
      <c r="P197" s="55" t="str">
        <f t="shared" ca="1" si="799"/>
        <v>Facility</v>
      </c>
      <c r="Q197" s="55" t="str">
        <f t="shared" ca="1" si="799"/>
        <v>Facility</v>
      </c>
      <c r="R197" s="55" t="str">
        <f t="shared" ca="1" si="799"/>
        <v>Facility</v>
      </c>
      <c r="S197" s="55" t="str">
        <f t="shared" ca="1" si="799"/>
        <v>Facility</v>
      </c>
      <c r="T197" s="55" t="str">
        <f t="shared" ca="1" si="799"/>
        <v>Facility</v>
      </c>
      <c r="U197" s="55" t="str">
        <f t="shared" ca="1" si="799"/>
        <v>Facility</v>
      </c>
      <c r="V197" s="55" t="str">
        <f t="shared" ca="1" si="799"/>
        <v>Facility</v>
      </c>
      <c r="W197" s="55" t="str">
        <f t="shared" ca="1" si="799"/>
        <v>Facility</v>
      </c>
      <c r="X197" s="55" t="str">
        <f t="shared" ca="1" si="799"/>
        <v>Road</v>
      </c>
      <c r="Y197" s="55" t="str">
        <f t="shared" ca="1" si="799"/>
        <v>Road</v>
      </c>
      <c r="Z197" s="55" t="str">
        <f t="shared" ca="1" si="799"/>
        <v>Road</v>
      </c>
      <c r="AA197" s="56" t="str">
        <f t="shared" ca="1" si="799"/>
        <v>Road</v>
      </c>
      <c r="AB197" s="204"/>
      <c r="AD197" s="18" t="s">
        <v>232</v>
      </c>
      <c r="AE197" s="122"/>
      <c r="AF197" s="122"/>
      <c r="AG197" s="210"/>
      <c r="AH197" s="122"/>
      <c r="AI197" s="8"/>
      <c r="AJ197" s="54" t="str">
        <f ca="1">IF(OR(AJ195="",AJ190&lt;AJ193),"Road","Facility")</f>
        <v>Facility</v>
      </c>
      <c r="AK197" s="55" t="str">
        <f t="shared" ref="AK197:BD197" ca="1" si="800">IF(OR(AK195="",AK190&lt;AK193),"Road","Facility")</f>
        <v>Facility</v>
      </c>
      <c r="AL197" s="55" t="str">
        <f ca="1">IF(OR(AL195="",AL190&lt;AL193),"Road","Facility")</f>
        <v>Facility</v>
      </c>
      <c r="AM197" s="55" t="str">
        <f t="shared" ref="AM197:BD197" ca="1" si="801">IF(OR(AM195="",AM190&lt;AM193),"Road","Facility")</f>
        <v>Facility</v>
      </c>
      <c r="AN197" s="55" t="str">
        <f t="shared" ca="1" si="801"/>
        <v>Facility</v>
      </c>
      <c r="AO197" s="55" t="str">
        <f t="shared" ca="1" si="801"/>
        <v>Facility</v>
      </c>
      <c r="AP197" s="55" t="str">
        <f t="shared" ca="1" si="801"/>
        <v>Facility</v>
      </c>
      <c r="AQ197" s="55" t="str">
        <f t="shared" ca="1" si="801"/>
        <v>Facility</v>
      </c>
      <c r="AR197" s="55" t="str">
        <f t="shared" ca="1" si="801"/>
        <v>Facility</v>
      </c>
      <c r="AS197" s="55" t="str">
        <f t="shared" ca="1" si="801"/>
        <v>Facility</v>
      </c>
      <c r="AT197" s="55" t="str">
        <f t="shared" ca="1" si="801"/>
        <v>Facility</v>
      </c>
      <c r="AU197" s="55" t="str">
        <f t="shared" ca="1" si="801"/>
        <v>Facility</v>
      </c>
      <c r="AV197" s="55" t="str">
        <f t="shared" ca="1" si="801"/>
        <v>Facility</v>
      </c>
      <c r="AW197" s="55" t="str">
        <f t="shared" ca="1" si="801"/>
        <v>Facility</v>
      </c>
      <c r="AX197" s="55" t="str">
        <f t="shared" ca="1" si="801"/>
        <v>Facility</v>
      </c>
      <c r="AY197" s="55" t="str">
        <f t="shared" ca="1" si="801"/>
        <v>Facility</v>
      </c>
      <c r="AZ197" s="55" t="str">
        <f t="shared" ca="1" si="801"/>
        <v>Facility</v>
      </c>
      <c r="BA197" s="55" t="str">
        <f t="shared" ca="1" si="801"/>
        <v>Road</v>
      </c>
      <c r="BB197" s="55" t="str">
        <f t="shared" ca="1" si="801"/>
        <v>Road</v>
      </c>
      <c r="BC197" s="55" t="str">
        <f t="shared" ca="1" si="801"/>
        <v>Road</v>
      </c>
      <c r="BD197" s="56" t="str">
        <f t="shared" ca="1" si="801"/>
        <v>Road</v>
      </c>
      <c r="BE197" s="204"/>
      <c r="BG197" s="18" t="s">
        <v>232</v>
      </c>
      <c r="BH197" s="122"/>
      <c r="BI197" s="122"/>
      <c r="BJ197" s="210"/>
      <c r="BK197" s="122"/>
      <c r="BL197" s="8"/>
      <c r="BM197" s="54" t="str">
        <f ca="1">IF(OR(BM195="",BM190&lt;BM193),"Road","Facility")</f>
        <v>Facility</v>
      </c>
      <c r="BN197" s="55" t="str">
        <f t="shared" ref="BN197:CG197" ca="1" si="802">IF(OR(BN195="",BN190&lt;BN193),"Road","Facility")</f>
        <v>Facility</v>
      </c>
      <c r="BO197" s="55" t="str">
        <f ca="1">IF(OR(BO195="",BO190&lt;BO193),"Road","Facility")</f>
        <v>Facility</v>
      </c>
      <c r="BP197" s="55" t="str">
        <f t="shared" ref="BP197:CG197" ca="1" si="803">IF(OR(BP195="",BP190&lt;BP193),"Road","Facility")</f>
        <v>Facility</v>
      </c>
      <c r="BQ197" s="55" t="str">
        <f t="shared" ca="1" si="803"/>
        <v>Facility</v>
      </c>
      <c r="BR197" s="55" t="str">
        <f t="shared" ca="1" si="803"/>
        <v>Facility</v>
      </c>
      <c r="BS197" s="55" t="str">
        <f t="shared" ca="1" si="803"/>
        <v>Facility</v>
      </c>
      <c r="BT197" s="55" t="str">
        <f t="shared" ca="1" si="803"/>
        <v>Facility</v>
      </c>
      <c r="BU197" s="55" t="str">
        <f t="shared" ca="1" si="803"/>
        <v>Facility</v>
      </c>
      <c r="BV197" s="55" t="str">
        <f t="shared" ca="1" si="803"/>
        <v>Facility</v>
      </c>
      <c r="BW197" s="55" t="str">
        <f t="shared" ca="1" si="803"/>
        <v>Facility</v>
      </c>
      <c r="BX197" s="55" t="str">
        <f t="shared" ca="1" si="803"/>
        <v>Facility</v>
      </c>
      <c r="BY197" s="55" t="str">
        <f t="shared" ca="1" si="803"/>
        <v>Facility</v>
      </c>
      <c r="BZ197" s="55" t="str">
        <f t="shared" ca="1" si="803"/>
        <v>Facility</v>
      </c>
      <c r="CA197" s="55" t="str">
        <f t="shared" ca="1" si="803"/>
        <v>Facility</v>
      </c>
      <c r="CB197" s="55" t="str">
        <f t="shared" ca="1" si="803"/>
        <v>Facility</v>
      </c>
      <c r="CC197" s="55" t="str">
        <f t="shared" ca="1" si="803"/>
        <v>Facility</v>
      </c>
      <c r="CD197" s="55" t="str">
        <f t="shared" ca="1" si="803"/>
        <v>Road</v>
      </c>
      <c r="CE197" s="55" t="str">
        <f t="shared" ca="1" si="803"/>
        <v>Road</v>
      </c>
      <c r="CF197" s="55" t="str">
        <f t="shared" ca="1" si="803"/>
        <v>Road</v>
      </c>
      <c r="CG197" s="56" t="str">
        <f t="shared" ca="1" si="803"/>
        <v>Road</v>
      </c>
      <c r="CH197" s="204"/>
      <c r="CJ197" s="18" t="s">
        <v>232</v>
      </c>
      <c r="CK197" s="122"/>
      <c r="CL197" s="122"/>
      <c r="CM197" s="210"/>
      <c r="CN197" s="122"/>
      <c r="CO197" s="8"/>
      <c r="CP197" s="54" t="str">
        <f ca="1">IF(OR(CP195="",CP190&lt;CP193),"Road","Facility")</f>
        <v>Facility</v>
      </c>
      <c r="CQ197" s="55" t="str">
        <f t="shared" ref="CQ197:DJ197" ca="1" si="804">IF(OR(CQ195="",CQ190&lt;CQ193),"Road","Facility")</f>
        <v>Facility</v>
      </c>
      <c r="CR197" s="55" t="str">
        <f ca="1">IF(OR(CR195="",CR190&lt;CR193),"Road","Facility")</f>
        <v>Facility</v>
      </c>
      <c r="CS197" s="55" t="str">
        <f t="shared" ref="CS197:DJ197" ca="1" si="805">IF(OR(CS195="",CS190&lt;CS193),"Road","Facility")</f>
        <v>Facility</v>
      </c>
      <c r="CT197" s="55" t="str">
        <f t="shared" ca="1" si="805"/>
        <v>Facility</v>
      </c>
      <c r="CU197" s="55" t="str">
        <f t="shared" ca="1" si="805"/>
        <v>Facility</v>
      </c>
      <c r="CV197" s="55" t="str">
        <f t="shared" ca="1" si="805"/>
        <v>Facility</v>
      </c>
      <c r="CW197" s="55" t="str">
        <f t="shared" ca="1" si="805"/>
        <v>Facility</v>
      </c>
      <c r="CX197" s="55" t="str">
        <f t="shared" ca="1" si="805"/>
        <v>Facility</v>
      </c>
      <c r="CY197" s="55" t="str">
        <f t="shared" ca="1" si="805"/>
        <v>Facility</v>
      </c>
      <c r="CZ197" s="55" t="str">
        <f t="shared" ca="1" si="805"/>
        <v>Facility</v>
      </c>
      <c r="DA197" s="55" t="str">
        <f t="shared" ca="1" si="805"/>
        <v>Facility</v>
      </c>
      <c r="DB197" s="55" t="str">
        <f t="shared" ca="1" si="805"/>
        <v>Facility</v>
      </c>
      <c r="DC197" s="55" t="str">
        <f t="shared" ca="1" si="805"/>
        <v>Facility</v>
      </c>
      <c r="DD197" s="55" t="str">
        <f t="shared" ca="1" si="805"/>
        <v>Facility</v>
      </c>
      <c r="DE197" s="55" t="str">
        <f t="shared" ca="1" si="805"/>
        <v>Facility</v>
      </c>
      <c r="DF197" s="55" t="str">
        <f t="shared" ca="1" si="805"/>
        <v>Facility</v>
      </c>
      <c r="DG197" s="55" t="str">
        <f t="shared" ca="1" si="805"/>
        <v>Road</v>
      </c>
      <c r="DH197" s="55" t="str">
        <f t="shared" ca="1" si="805"/>
        <v>Road</v>
      </c>
      <c r="DI197" s="55" t="str">
        <f t="shared" ca="1" si="805"/>
        <v>Road</v>
      </c>
      <c r="DJ197" s="56" t="str">
        <f t="shared" ca="1" si="805"/>
        <v>Road</v>
      </c>
      <c r="DK197" s="204"/>
      <c r="DM197" s="18" t="s">
        <v>232</v>
      </c>
      <c r="DN197" s="122"/>
      <c r="DO197" s="122"/>
      <c r="DP197" s="210"/>
      <c r="DQ197" s="122"/>
      <c r="DR197" s="8"/>
      <c r="DS197" s="54" t="str">
        <f ca="1">IF(OR(DS195="",DS190&lt;DS193),"Road","Facility")</f>
        <v>Facility</v>
      </c>
      <c r="DT197" s="55" t="str">
        <f t="shared" ref="DT197:EM197" ca="1" si="806">IF(OR(DT195="",DT190&lt;DT193),"Road","Facility")</f>
        <v>Facility</v>
      </c>
      <c r="DU197" s="55" t="str">
        <f ca="1">IF(OR(DU195="",DU190&lt;DU193),"Road","Facility")</f>
        <v>Facility</v>
      </c>
      <c r="DV197" s="55" t="str">
        <f t="shared" ref="DV197:EM197" ca="1" si="807">IF(OR(DV195="",DV190&lt;DV193),"Road","Facility")</f>
        <v>Facility</v>
      </c>
      <c r="DW197" s="55" t="str">
        <f t="shared" ca="1" si="807"/>
        <v>Facility</v>
      </c>
      <c r="DX197" s="55" t="str">
        <f t="shared" ca="1" si="807"/>
        <v>Facility</v>
      </c>
      <c r="DY197" s="55" t="str">
        <f t="shared" ca="1" si="807"/>
        <v>Facility</v>
      </c>
      <c r="DZ197" s="55" t="str">
        <f t="shared" ca="1" si="807"/>
        <v>Facility</v>
      </c>
      <c r="EA197" s="55" t="str">
        <f t="shared" ca="1" si="807"/>
        <v>Facility</v>
      </c>
      <c r="EB197" s="55" t="str">
        <f t="shared" ca="1" si="807"/>
        <v>Facility</v>
      </c>
      <c r="EC197" s="55" t="str">
        <f t="shared" ca="1" si="807"/>
        <v>Facility</v>
      </c>
      <c r="ED197" s="55" t="str">
        <f t="shared" ca="1" si="807"/>
        <v>Facility</v>
      </c>
      <c r="EE197" s="55" t="str">
        <f t="shared" ca="1" si="807"/>
        <v>Facility</v>
      </c>
      <c r="EF197" s="55" t="str">
        <f t="shared" ca="1" si="807"/>
        <v>Facility</v>
      </c>
      <c r="EG197" s="55" t="str">
        <f t="shared" ca="1" si="807"/>
        <v>Facility</v>
      </c>
      <c r="EH197" s="55" t="str">
        <f t="shared" ca="1" si="807"/>
        <v>Facility</v>
      </c>
      <c r="EI197" s="55" t="str">
        <f t="shared" ca="1" si="807"/>
        <v>Facility</v>
      </c>
      <c r="EJ197" s="55" t="str">
        <f t="shared" ca="1" si="807"/>
        <v>Road</v>
      </c>
      <c r="EK197" s="55" t="str">
        <f t="shared" ca="1" si="807"/>
        <v>Road</v>
      </c>
      <c r="EL197" s="55" t="str">
        <f t="shared" ca="1" si="807"/>
        <v>Road</v>
      </c>
      <c r="EM197" s="56" t="str">
        <f t="shared" ca="1" si="807"/>
        <v>Road</v>
      </c>
      <c r="EN197" s="204"/>
      <c r="EP197" s="18" t="s">
        <v>232</v>
      </c>
      <c r="EQ197" s="122"/>
      <c r="ER197" s="122"/>
      <c r="ES197" s="210"/>
      <c r="ET197" s="122"/>
      <c r="EU197" s="8"/>
      <c r="EV197" s="54" t="str">
        <f ca="1">IF(OR(EV195="",EV190&lt;EV193),"Road","Facility")</f>
        <v>Facility</v>
      </c>
      <c r="EW197" s="55" t="str">
        <f t="shared" ref="EW197:FP197" ca="1" si="808">IF(OR(EW195="",EW190&lt;EW193),"Road","Facility")</f>
        <v>Facility</v>
      </c>
      <c r="EX197" s="55" t="str">
        <f ca="1">IF(OR(EX195="",EX190&lt;EX193),"Road","Facility")</f>
        <v>Facility</v>
      </c>
      <c r="EY197" s="55" t="str">
        <f t="shared" ref="EY197:FP197" ca="1" si="809">IF(OR(EY195="",EY190&lt;EY193),"Road","Facility")</f>
        <v>Facility</v>
      </c>
      <c r="EZ197" s="55" t="str">
        <f t="shared" ca="1" si="809"/>
        <v>Facility</v>
      </c>
      <c r="FA197" s="55" t="str">
        <f t="shared" ca="1" si="809"/>
        <v>Facility</v>
      </c>
      <c r="FB197" s="55" t="str">
        <f t="shared" ca="1" si="809"/>
        <v>Facility</v>
      </c>
      <c r="FC197" s="55" t="str">
        <f t="shared" ca="1" si="809"/>
        <v>Facility</v>
      </c>
      <c r="FD197" s="55" t="str">
        <f t="shared" ca="1" si="809"/>
        <v>Facility</v>
      </c>
      <c r="FE197" s="55" t="str">
        <f t="shared" ca="1" si="809"/>
        <v>Facility</v>
      </c>
      <c r="FF197" s="55" t="str">
        <f t="shared" ca="1" si="809"/>
        <v>Facility</v>
      </c>
      <c r="FG197" s="55" t="str">
        <f t="shared" ca="1" si="809"/>
        <v>Facility</v>
      </c>
      <c r="FH197" s="55" t="str">
        <f t="shared" ca="1" si="809"/>
        <v>Facility</v>
      </c>
      <c r="FI197" s="55" t="str">
        <f t="shared" ca="1" si="809"/>
        <v>Facility</v>
      </c>
      <c r="FJ197" s="55" t="str">
        <f t="shared" ca="1" si="809"/>
        <v>Facility</v>
      </c>
      <c r="FK197" s="55" t="str">
        <f t="shared" ca="1" si="809"/>
        <v>Facility</v>
      </c>
      <c r="FL197" s="55" t="str">
        <f t="shared" ca="1" si="809"/>
        <v>Facility</v>
      </c>
      <c r="FM197" s="55" t="str">
        <f t="shared" ca="1" si="809"/>
        <v>Road</v>
      </c>
      <c r="FN197" s="55" t="str">
        <f t="shared" ca="1" si="809"/>
        <v>Road</v>
      </c>
      <c r="FO197" s="55" t="str">
        <f t="shared" ca="1" si="809"/>
        <v>Road</v>
      </c>
      <c r="FP197" s="56" t="str">
        <f t="shared" ca="1" si="809"/>
        <v>Road</v>
      </c>
      <c r="FQ197" s="204"/>
      <c r="FS197" s="18" t="s">
        <v>232</v>
      </c>
      <c r="FT197" s="122"/>
      <c r="FU197" s="122"/>
      <c r="FV197" s="210"/>
      <c r="FW197" s="122"/>
      <c r="FX197" s="8"/>
      <c r="FY197" s="54" t="str">
        <f ca="1">IF(OR(FY195="",FY190&lt;FY193),"Road","Facility")</f>
        <v>Facility</v>
      </c>
      <c r="FZ197" s="55" t="str">
        <f t="shared" ref="FZ197:GS197" ca="1" si="810">IF(OR(FZ195="",FZ190&lt;FZ193),"Road","Facility")</f>
        <v>Facility</v>
      </c>
      <c r="GA197" s="55" t="str">
        <f ca="1">IF(OR(GA195="",GA190&lt;GA193),"Road","Facility")</f>
        <v>Facility</v>
      </c>
      <c r="GB197" s="55" t="str">
        <f t="shared" ref="GB197:GS197" ca="1" si="811">IF(OR(GB195="",GB190&lt;GB193),"Road","Facility")</f>
        <v>Facility</v>
      </c>
      <c r="GC197" s="55" t="str">
        <f t="shared" ca="1" si="811"/>
        <v>Facility</v>
      </c>
      <c r="GD197" s="55" t="str">
        <f t="shared" ca="1" si="811"/>
        <v>Facility</v>
      </c>
      <c r="GE197" s="55" t="str">
        <f t="shared" ca="1" si="811"/>
        <v>Facility</v>
      </c>
      <c r="GF197" s="55" t="str">
        <f t="shared" ca="1" si="811"/>
        <v>Facility</v>
      </c>
      <c r="GG197" s="55" t="str">
        <f t="shared" ca="1" si="811"/>
        <v>Facility</v>
      </c>
      <c r="GH197" s="55" t="str">
        <f t="shared" ca="1" si="811"/>
        <v>Facility</v>
      </c>
      <c r="GI197" s="55" t="str">
        <f t="shared" ca="1" si="811"/>
        <v>Facility</v>
      </c>
      <c r="GJ197" s="55" t="str">
        <f t="shared" ca="1" si="811"/>
        <v>Road</v>
      </c>
      <c r="GK197" s="55" t="str">
        <f t="shared" ca="1" si="811"/>
        <v>Road</v>
      </c>
      <c r="GL197" s="55" t="str">
        <f t="shared" ca="1" si="811"/>
        <v>Road</v>
      </c>
      <c r="GM197" s="55" t="str">
        <f t="shared" ca="1" si="811"/>
        <v>Road</v>
      </c>
      <c r="GN197" s="55" t="str">
        <f t="shared" ca="1" si="811"/>
        <v>Road</v>
      </c>
      <c r="GO197" s="55" t="str">
        <f t="shared" ca="1" si="811"/>
        <v>Road</v>
      </c>
      <c r="GP197" s="55" t="str">
        <f t="shared" ca="1" si="811"/>
        <v>Road</v>
      </c>
      <c r="GQ197" s="55" t="str">
        <f t="shared" ca="1" si="811"/>
        <v>Road</v>
      </c>
      <c r="GR197" s="55" t="str">
        <f t="shared" ca="1" si="811"/>
        <v>Road</v>
      </c>
      <c r="GS197" s="56" t="str">
        <f t="shared" ca="1" si="811"/>
        <v>Road</v>
      </c>
      <c r="GT197" s="204"/>
      <c r="GV197" s="18" t="s">
        <v>232</v>
      </c>
      <c r="GW197" s="122"/>
      <c r="GX197" s="122"/>
      <c r="GY197" s="210"/>
      <c r="GZ197" s="122"/>
      <c r="HA197" s="8"/>
      <c r="HB197" s="54" t="str">
        <f ca="1">IF(OR(HB195="",HB190&lt;HB193),"Road","Facility")</f>
        <v>Facility</v>
      </c>
      <c r="HC197" s="55" t="str">
        <f t="shared" ref="HC197:HV197" ca="1" si="812">IF(OR(HC195="",HC190&lt;HC193),"Road","Facility")</f>
        <v>Facility</v>
      </c>
      <c r="HD197" s="55" t="str">
        <f ca="1">IF(OR(HD195="",HD190&lt;HD193),"Road","Facility")</f>
        <v>Facility</v>
      </c>
      <c r="HE197" s="55" t="str">
        <f t="shared" ref="HE197:HV197" ca="1" si="813">IF(OR(HE195="",HE190&lt;HE193),"Road","Facility")</f>
        <v>Facility</v>
      </c>
      <c r="HF197" s="55" t="str">
        <f t="shared" ca="1" si="813"/>
        <v>Facility</v>
      </c>
      <c r="HG197" s="55" t="str">
        <f t="shared" ca="1" si="813"/>
        <v>Facility</v>
      </c>
      <c r="HH197" s="55" t="str">
        <f t="shared" ca="1" si="813"/>
        <v>Facility</v>
      </c>
      <c r="HI197" s="55" t="str">
        <f t="shared" ca="1" si="813"/>
        <v>Facility</v>
      </c>
      <c r="HJ197" s="55" t="str">
        <f t="shared" ca="1" si="813"/>
        <v>Facility</v>
      </c>
      <c r="HK197" s="55" t="str">
        <f t="shared" ca="1" si="813"/>
        <v>Facility</v>
      </c>
      <c r="HL197" s="55" t="str">
        <f t="shared" ca="1" si="813"/>
        <v>Facility</v>
      </c>
      <c r="HM197" s="55" t="str">
        <f t="shared" ca="1" si="813"/>
        <v>Road</v>
      </c>
      <c r="HN197" s="55" t="str">
        <f t="shared" ca="1" si="813"/>
        <v>Road</v>
      </c>
      <c r="HO197" s="55" t="str">
        <f t="shared" ca="1" si="813"/>
        <v>Road</v>
      </c>
      <c r="HP197" s="55" t="str">
        <f t="shared" ca="1" si="813"/>
        <v>Road</v>
      </c>
      <c r="HQ197" s="55" t="str">
        <f t="shared" ca="1" si="813"/>
        <v>Road</v>
      </c>
      <c r="HR197" s="55" t="str">
        <f t="shared" ca="1" si="813"/>
        <v>Road</v>
      </c>
      <c r="HS197" s="55" t="str">
        <f t="shared" ca="1" si="813"/>
        <v>Road</v>
      </c>
      <c r="HT197" s="55" t="str">
        <f t="shared" ca="1" si="813"/>
        <v>Road</v>
      </c>
      <c r="HU197" s="55" t="str">
        <f t="shared" ca="1" si="813"/>
        <v>Road</v>
      </c>
      <c r="HV197" s="56" t="str">
        <f t="shared" ca="1" si="813"/>
        <v>Road</v>
      </c>
      <c r="HW197" s="204"/>
    </row>
    <row r="198" spans="1:231" ht="15">
      <c r="A198" s="17" t="s">
        <v>21</v>
      </c>
      <c r="B198" s="124">
        <f>A131</f>
        <v>1</v>
      </c>
      <c r="C198" s="124" t="str">
        <f>A132</f>
        <v>work1834</v>
      </c>
      <c r="D198" s="223" t="str">
        <f>"core"&amp;B190&amp;"_"&amp;C190</f>
        <v>core1_work1834</v>
      </c>
      <c r="E198" s="124">
        <v>1</v>
      </c>
      <c r="F198" s="21"/>
      <c r="G198" s="116">
        <f ca="1">INDEX(INDIRECT(D198),$E198,G$28)+MIN(G190,G193)</f>
        <v>34.189360000000001</v>
      </c>
      <c r="H198" s="117">
        <f ca="1">INDEX(INDIRECT(D198),$E198,H$28)+MIN(H190,H193)</f>
        <v>35.991902539070864</v>
      </c>
      <c r="I198" s="117">
        <f ca="1">INDEX(INDIRECT(D198),$E198,I$28)+MIN(I190,I193)</f>
        <v>37.794445078141727</v>
      </c>
      <c r="J198" s="117">
        <f ca="1">INDEX(INDIRECT(D198),$E198,J$28)+MIN(J190,J193)</f>
        <v>39.596987617212591</v>
      </c>
      <c r="K198" s="117">
        <f ca="1">INDEX(INDIRECT(D198),$E198,K$28)+MIN(K190,K193)</f>
        <v>41.399530156283454</v>
      </c>
      <c r="L198" s="117">
        <f ca="1">INDEX(INDIRECT(D198),$E198,L$28)+MIN(L190,L193)</f>
        <v>43.202072695354317</v>
      </c>
      <c r="M198" s="117">
        <f ca="1">INDEX(INDIRECT(D198),$E198,M$28)+MIN(M190,M193)</f>
        <v>45.004615234425181</v>
      </c>
      <c r="N198" s="117">
        <f ca="1">INDEX(INDIRECT(D198),$E198,N$28)+MIN(N190,N193)</f>
        <v>46.807157773496044</v>
      </c>
      <c r="O198" s="117">
        <f ca="1">INDEX(INDIRECT(D198),$E198,O$28)+MIN(O190,O193)</f>
        <v>48.6097003125669</v>
      </c>
      <c r="P198" s="117">
        <f ca="1">INDEX(INDIRECT(D198),$E198,P$28)+MIN(P190,P193)</f>
        <v>50.412242851637771</v>
      </c>
      <c r="Q198" s="117">
        <f ca="1">INDEX(INDIRECT(D198),$E198,Q$28)+MIN(Q190,Q193)</f>
        <v>52.214785390708627</v>
      </c>
      <c r="R198" s="117">
        <f ca="1">INDEX(INDIRECT(D198),$E198,R$28)+MIN(R190,R193)</f>
        <v>54.017327929779491</v>
      </c>
      <c r="S198" s="117">
        <f ca="1">INDEX(INDIRECT(D198),$E198,S$28)+MIN(S190,S193)</f>
        <v>55.819870468850354</v>
      </c>
      <c r="T198" s="117">
        <f ca="1">INDEX(INDIRECT(D198),$E198,T$28)+MIN(T190,T193)</f>
        <v>57.622413007921217</v>
      </c>
      <c r="U198" s="117">
        <f ca="1">INDEX(INDIRECT(D198),$E198,U$28)+MIN(U190,U193)</f>
        <v>59.424955546992081</v>
      </c>
      <c r="V198" s="117">
        <f ca="1">INDEX(INDIRECT(D198),$E198,V$28)+MIN(V190,V193)</f>
        <v>61.227498086062944</v>
      </c>
      <c r="W198" s="117">
        <f ca="1">INDEX(INDIRECT(D198),$E198,W$28)+MIN(W190,W193)</f>
        <v>63.030040625133807</v>
      </c>
      <c r="X198" s="117">
        <f ca="1">INDEX(INDIRECT(D198),$E198,X$28)+MIN(X190,X193)</f>
        <v>63.390549132947982</v>
      </c>
      <c r="Y198" s="117">
        <f ca="1">INDEX(INDIRECT(D198),$E198,Y$28)+MIN(Y190,Y193)</f>
        <v>63.390549132947982</v>
      </c>
      <c r="Z198" s="117">
        <f ca="1">INDEX(INDIRECT(D198),$E198,Z$28)+MIN(Z190,Z193)</f>
        <v>63.390549132947982</v>
      </c>
      <c r="AA198" s="118">
        <f ca="1">INDEX(INDIRECT(D198),$E198,AA$28)+MIN(AA190,AA193)</f>
        <v>63.390549132947982</v>
      </c>
      <c r="AB198" s="203"/>
      <c r="AD198" s="17" t="s">
        <v>21</v>
      </c>
      <c r="AE198" s="124">
        <f>AD131</f>
        <v>1</v>
      </c>
      <c r="AF198" s="124" t="str">
        <f>AD132</f>
        <v>shop1834</v>
      </c>
      <c r="AG198" s="223" t="str">
        <f>"core"&amp;AE190&amp;"_"&amp;AF190</f>
        <v>core1_shop1834</v>
      </c>
      <c r="AH198" s="124">
        <v>1</v>
      </c>
      <c r="AI198" s="21"/>
      <c r="AJ198" s="116">
        <f ca="1">INDEX(INDIRECT(AG198),$E198,AJ$28)+MIN(AJ190,AJ193)</f>
        <v>17.807079999999999</v>
      </c>
      <c r="AK198" s="117">
        <f ca="1">INDEX(INDIRECT(AG198),$E198,AK$28)+MIN(AK190,AK193)</f>
        <v>20.742790825661885</v>
      </c>
      <c r="AL198" s="117">
        <f ca="1">INDEX(INDIRECT(AG198),$E198,AL$28)+MIN(AL190,AL193)</f>
        <v>23.678501651323771</v>
      </c>
      <c r="AM198" s="117">
        <f ca="1">INDEX(INDIRECT(AG198),$E198,AM$28)+MIN(AM190,AM193)</f>
        <v>26.614212476985649</v>
      </c>
      <c r="AN198" s="117">
        <f ca="1">INDEX(INDIRECT(AG198),$E198,AN$28)+MIN(AN190,AN193)</f>
        <v>29.549923302647542</v>
      </c>
      <c r="AO198" s="117">
        <f ca="1">INDEX(INDIRECT(AG198),$E198,AO$28)+MIN(AO190,AO193)</f>
        <v>32.485634128309421</v>
      </c>
      <c r="AP198" s="117">
        <f ca="1">INDEX(INDIRECT(AG198),$E198,AP$28)+MIN(AP190,AP193)</f>
        <v>35.421344953971314</v>
      </c>
      <c r="AQ198" s="117">
        <f ca="1">INDEX(INDIRECT(AG198),$E198,AQ$28)+MIN(AQ190,AQ193)</f>
        <v>38.357055779633193</v>
      </c>
      <c r="AR198" s="117">
        <f ca="1">INDEX(INDIRECT(AG198),$E198,AR$28)+MIN(AR190,AR193)</f>
        <v>41.292766605295078</v>
      </c>
      <c r="AS198" s="117">
        <f ca="1">INDEX(INDIRECT(AG198),$E198,AS$28)+MIN(AS190,AS193)</f>
        <v>44.228477430956964</v>
      </c>
      <c r="AT198" s="117">
        <f ca="1">INDEX(INDIRECT(AG198),$E198,AT$28)+MIN(AT190,AT193)</f>
        <v>47.16418825661885</v>
      </c>
      <c r="AU198" s="117">
        <f ca="1">INDEX(INDIRECT(AG198),$E198,AU$28)+MIN(AU190,AU193)</f>
        <v>50.099899082280729</v>
      </c>
      <c r="AV198" s="117">
        <f ca="1">INDEX(INDIRECT(AG198),$E198,AV$28)+MIN(AV190,AV193)</f>
        <v>53.035609907942614</v>
      </c>
      <c r="AW198" s="117">
        <f ca="1">INDEX(INDIRECT(AG198),$E198,AW$28)+MIN(AW190,AW193)</f>
        <v>55.9713207336045</v>
      </c>
      <c r="AX198" s="117">
        <f ca="1">INDEX(INDIRECT(AG198),$E198,AX$28)+MIN(AX190,AX193)</f>
        <v>58.907031559266386</v>
      </c>
      <c r="AY198" s="117">
        <f ca="1">INDEX(INDIRECT(AG198),$E198,AY$28)+MIN(AY190,AY193)</f>
        <v>61.842742384928272</v>
      </c>
      <c r="AZ198" s="117">
        <f ca="1">INDEX(INDIRECT(AG198),$E198,AZ$28)+MIN(AZ190,AZ193)</f>
        <v>64.778453210590158</v>
      </c>
      <c r="BA198" s="117">
        <f ca="1">INDEX(INDIRECT(AG198),$E198,BA$28)+MIN(BA190,BA193)</f>
        <v>65.365595375722535</v>
      </c>
      <c r="BB198" s="117">
        <f ca="1">INDEX(INDIRECT(AG198),$E198,BB$28)+MIN(BB190,BB193)</f>
        <v>65.365595375722535</v>
      </c>
      <c r="BC198" s="117">
        <f ca="1">INDEX(INDIRECT(AG198),$E198,BC$28)+MIN(BC190,BC193)</f>
        <v>65.365595375722535</v>
      </c>
      <c r="BD198" s="118">
        <f ca="1">INDEX(INDIRECT(AG198),$E198,BD$28)+MIN(BD190,BD193)</f>
        <v>65.365595375722535</v>
      </c>
      <c r="BE198" s="203"/>
      <c r="BG198" s="17" t="s">
        <v>21</v>
      </c>
      <c r="BH198" s="124">
        <f>BG131</f>
        <v>1</v>
      </c>
      <c r="BI198" s="124" t="str">
        <f>BG132</f>
        <v>lei1834</v>
      </c>
      <c r="BJ198" s="223" t="str">
        <f>"core"&amp;BH190&amp;"_"&amp;BI190</f>
        <v>core1_lei1834</v>
      </c>
      <c r="BK198" s="124">
        <v>1</v>
      </c>
      <c r="BL198" s="21"/>
      <c r="BM198" s="116">
        <f ca="1">INDEX(INDIRECT(BJ198),$E198,BM$28)+MIN(BM190,BM193)</f>
        <v>33.757049999999992</v>
      </c>
      <c r="BN198" s="117">
        <f ca="1">INDEX(INDIRECT(BJ198),$E198,BN$28)+MIN(BN190,BN193)</f>
        <v>35.61424415899522</v>
      </c>
      <c r="BO198" s="117">
        <f ca="1">INDEX(INDIRECT(BJ198),$E198,BO$28)+MIN(BO190,BO193)</f>
        <v>37.471438317990433</v>
      </c>
      <c r="BP198" s="117">
        <f ca="1">INDEX(INDIRECT(BJ198),$E198,BP$28)+MIN(BP190,BP193)</f>
        <v>39.328632476985653</v>
      </c>
      <c r="BQ198" s="117">
        <f ca="1">INDEX(INDIRECT(BJ198),$E198,BQ$28)+MIN(BQ190,BQ193)</f>
        <v>41.185826635980874</v>
      </c>
      <c r="BR198" s="117">
        <f ca="1">INDEX(INDIRECT(BJ198),$E198,BR$28)+MIN(BR190,BR193)</f>
        <v>43.043020794976087</v>
      </c>
      <c r="BS198" s="117">
        <f ca="1">INDEX(INDIRECT(BJ198),$E198,BS$28)+MIN(BS190,BS193)</f>
        <v>44.900214953971314</v>
      </c>
      <c r="BT198" s="117">
        <f ca="1">INDEX(INDIRECT(BJ198),$E198,BT$28)+MIN(BT190,BT193)</f>
        <v>46.757409112966528</v>
      </c>
      <c r="BU198" s="117">
        <f ca="1">INDEX(INDIRECT(BJ198),$E198,BU$28)+MIN(BU190,BU193)</f>
        <v>48.614603271961741</v>
      </c>
      <c r="BV198" s="117">
        <f ca="1">INDEX(INDIRECT(BJ198),$E198,BV$28)+MIN(BV190,BV193)</f>
        <v>50.471797430956968</v>
      </c>
      <c r="BW198" s="117">
        <f ca="1">INDEX(INDIRECT(BJ198),$E198,BW$28)+MIN(BW190,BW193)</f>
        <v>52.328991589952182</v>
      </c>
      <c r="BX198" s="117">
        <f ca="1">INDEX(INDIRECT(BJ198),$E198,BX$28)+MIN(BX190,BX193)</f>
        <v>54.186185748947395</v>
      </c>
      <c r="BY198" s="117">
        <f ca="1">INDEX(INDIRECT(BJ198),$E198,BY$28)+MIN(BY190,BY193)</f>
        <v>56.043379907942622</v>
      </c>
      <c r="BZ198" s="117">
        <f ca="1">INDEX(INDIRECT(BJ198),$E198,BZ$28)+MIN(BZ190,BZ193)</f>
        <v>57.900574066937835</v>
      </c>
      <c r="CA198" s="117">
        <f ca="1">INDEX(INDIRECT(BJ198),$E198,CA$28)+MIN(CA190,CA193)</f>
        <v>59.757768225933056</v>
      </c>
      <c r="CB198" s="117">
        <f ca="1">INDEX(INDIRECT(BJ198),$E198,CB$28)+MIN(CB190,CB193)</f>
        <v>61.614962384928276</v>
      </c>
      <c r="CC198" s="117">
        <f ca="1">INDEX(INDIRECT(BJ198),$E198,CC$28)+MIN(CC190,CC193)</f>
        <v>63.472156543923489</v>
      </c>
      <c r="CD198" s="117">
        <f ca="1">INDEX(INDIRECT(BJ198),$E198,CD$28)+MIN(CD190,CD193)</f>
        <v>63.843595375722536</v>
      </c>
      <c r="CE198" s="117">
        <f ca="1">INDEX(INDIRECT(BJ198),$E198,CE$28)+MIN(CE190,CE193)</f>
        <v>63.843595375722536</v>
      </c>
      <c r="CF198" s="117">
        <f ca="1">INDEX(INDIRECT(BJ198),$E198,CF$28)+MIN(CF190,CF193)</f>
        <v>63.843595375722536</v>
      </c>
      <c r="CG198" s="118">
        <f ca="1">INDEX(INDIRECT(BJ198),$E198,CG$28)+MIN(CG190,CG193)</f>
        <v>63.843595375722536</v>
      </c>
      <c r="CH198" s="203"/>
      <c r="CJ198" s="17" t="s">
        <v>21</v>
      </c>
      <c r="CK198" s="124">
        <f>CJ131</f>
        <v>1</v>
      </c>
      <c r="CL198" s="124" t="str">
        <f>CJ132</f>
        <v>work3564</v>
      </c>
      <c r="CM198" s="223" t="str">
        <f>"core"&amp;CK190&amp;"_"&amp;CL190</f>
        <v>core1_work3564</v>
      </c>
      <c r="CN198" s="124">
        <v>1</v>
      </c>
      <c r="CO198" s="21"/>
      <c r="CP198" s="116">
        <f ca="1">INDEX(INDIRECT(CM198),$E198,CP$28)+MIN(CP190,CP193)</f>
        <v>32.351660000000003</v>
      </c>
      <c r="CQ198" s="117">
        <f ca="1">INDEX(INDIRECT(CM198),$E198,CQ$28)+MIN(CQ190,CQ193)</f>
        <v>34.364689979304934</v>
      </c>
      <c r="CR198" s="117">
        <f ca="1">INDEX(INDIRECT(CM198),$E198,CR$28)+MIN(CR190,CR193)</f>
        <v>36.377719958609866</v>
      </c>
      <c r="CS198" s="117">
        <f ca="1">INDEX(INDIRECT(CM198),$E198,CS$28)+MIN(CS190,CS193)</f>
        <v>38.390749937914791</v>
      </c>
      <c r="CT198" s="117">
        <f ca="1">INDEX(INDIRECT(CM198),$E198,CT$28)+MIN(CT190,CT193)</f>
        <v>40.40377991721973</v>
      </c>
      <c r="CU198" s="117">
        <f ca="1">INDEX(INDIRECT(CM198),$E198,CU$28)+MIN(CU190,CU193)</f>
        <v>42.416809896524654</v>
      </c>
      <c r="CV198" s="117">
        <f ca="1">INDEX(INDIRECT(CM198),$E198,CV$28)+MIN(CV190,CV193)</f>
        <v>44.429839875829586</v>
      </c>
      <c r="CW198" s="117">
        <f ca="1">INDEX(INDIRECT(CM198),$E198,CW$28)+MIN(CW190,CW193)</f>
        <v>46.442869855134518</v>
      </c>
      <c r="CX198" s="117">
        <f ca="1">INDEX(INDIRECT(CM198),$E198,CX$28)+MIN(CX190,CX193)</f>
        <v>48.45589983443945</v>
      </c>
      <c r="CY198" s="117">
        <f ca="1">INDEX(INDIRECT(CM198),$E198,CY$28)+MIN(CY190,CY193)</f>
        <v>50.468929813744381</v>
      </c>
      <c r="CZ198" s="117">
        <f ca="1">INDEX(INDIRECT(CM198),$E198,CZ$28)+MIN(CZ190,CZ193)</f>
        <v>52.481959793049313</v>
      </c>
      <c r="DA198" s="117">
        <f ca="1">INDEX(INDIRECT(CM198),$E198,DA$28)+MIN(DA190,DA193)</f>
        <v>54.494989772354245</v>
      </c>
      <c r="DB198" s="117">
        <f ca="1">INDEX(INDIRECT(CM198),$E198,DB$28)+MIN(DB190,DB193)</f>
        <v>56.508019751659177</v>
      </c>
      <c r="DC198" s="117">
        <f ca="1">INDEX(INDIRECT(CM198),$E198,DC$28)+MIN(DC190,DC193)</f>
        <v>58.521049730964108</v>
      </c>
      <c r="DD198" s="117">
        <f ca="1">INDEX(INDIRECT(CM198),$E198,DD$28)+MIN(DD190,DD193)</f>
        <v>60.534079710269033</v>
      </c>
      <c r="DE198" s="117">
        <f ca="1">INDEX(INDIRECT(CM198),$E198,DE$28)+MIN(DE190,DE193)</f>
        <v>62.547109689573965</v>
      </c>
      <c r="DF198" s="117">
        <f ca="1">INDEX(INDIRECT(CM198),$E198,DF$28)+MIN(DF190,DF193)</f>
        <v>64.56013966887889</v>
      </c>
      <c r="DG198" s="117">
        <f ca="1">INDEX(INDIRECT(CM198),$E198,DG$28)+MIN(DG190,DG193)</f>
        <v>64.962745664739884</v>
      </c>
      <c r="DH198" s="117">
        <f ca="1">INDEX(INDIRECT(CM198),$E198,DH$28)+MIN(DH190,DH193)</f>
        <v>64.962745664739884</v>
      </c>
      <c r="DI198" s="117">
        <f ca="1">INDEX(INDIRECT(CM198),$E198,DI$28)+MIN(DI190,DI193)</f>
        <v>64.962745664739884</v>
      </c>
      <c r="DJ198" s="118">
        <f ca="1">INDEX(INDIRECT(CM198),$E198,DJ$28)+MIN(DJ190,DJ193)</f>
        <v>64.962745664739884</v>
      </c>
      <c r="DK198" s="203"/>
      <c r="DM198" s="17" t="s">
        <v>21</v>
      </c>
      <c r="DN198" s="124">
        <f>DM131</f>
        <v>1</v>
      </c>
      <c r="DO198" s="124" t="str">
        <f>DM132</f>
        <v>shop3564</v>
      </c>
      <c r="DP198" s="223" t="str">
        <f>"core"&amp;DN190&amp;"_"&amp;DO190</f>
        <v>core1_shop3564</v>
      </c>
      <c r="DQ198" s="124">
        <v>1</v>
      </c>
      <c r="DR198" s="21"/>
      <c r="DS198" s="116">
        <f ca="1">INDEX(INDIRECT(DP198),$E198,DS$28)+MIN(DS190,DS193)</f>
        <v>34.467089999999999</v>
      </c>
      <c r="DT198" s="117">
        <f ca="1">INDEX(INDIRECT(DP198),$E198,DT$28)+MIN(DT190,DT193)</f>
        <v>36.209532528366509</v>
      </c>
      <c r="DU198" s="117">
        <f ca="1">INDEX(INDIRECT(DP198),$E198,DU$28)+MIN(DU190,DU193)</f>
        <v>37.951975056733033</v>
      </c>
      <c r="DV198" s="117">
        <f ca="1">INDEX(INDIRECT(DP198),$E198,DV$28)+MIN(DV190,DV193)</f>
        <v>39.694417585099544</v>
      </c>
      <c r="DW198" s="117">
        <f ca="1">INDEX(INDIRECT(DP198),$E198,DW$28)+MIN(DW190,DW193)</f>
        <v>41.436860113466068</v>
      </c>
      <c r="DX198" s="117">
        <f ca="1">INDEX(INDIRECT(DP198),$E198,DX$28)+MIN(DX190,DX193)</f>
        <v>43.179302641832578</v>
      </c>
      <c r="DY198" s="117">
        <f ca="1">INDEX(INDIRECT(DP198),$E198,DY$28)+MIN(DY190,DY193)</f>
        <v>44.921745170199102</v>
      </c>
      <c r="DZ198" s="117">
        <f ca="1">INDEX(INDIRECT(DP198),$E198,DZ$28)+MIN(DZ190,DZ193)</f>
        <v>46.664187698565613</v>
      </c>
      <c r="EA198" s="117">
        <f ca="1">INDEX(INDIRECT(DP198),$E198,EA$28)+MIN(EA190,EA193)</f>
        <v>48.406630226932137</v>
      </c>
      <c r="EB198" s="117">
        <f ca="1">INDEX(INDIRECT(DP198),$E198,EB$28)+MIN(EB190,EB193)</f>
        <v>50.149072755298647</v>
      </c>
      <c r="EC198" s="117">
        <f ca="1">INDEX(INDIRECT(DP198),$E198,EC$28)+MIN(EC190,EC193)</f>
        <v>51.891515283665164</v>
      </c>
      <c r="ED198" s="117">
        <f ca="1">INDEX(INDIRECT(DP198),$E198,ED$28)+MIN(ED190,ED193)</f>
        <v>53.633957812031682</v>
      </c>
      <c r="EE198" s="117">
        <f ca="1">INDEX(INDIRECT(DP198),$E198,EE$28)+MIN(EE190,EE193)</f>
        <v>55.376400340398199</v>
      </c>
      <c r="EF198" s="117">
        <f ca="1">INDEX(INDIRECT(DP198),$E198,EF$28)+MIN(EF190,EF193)</f>
        <v>57.118842868764716</v>
      </c>
      <c r="EG198" s="117">
        <f ca="1">INDEX(INDIRECT(DP198),$E198,EG$28)+MIN(EG190,EG193)</f>
        <v>58.861285397131233</v>
      </c>
      <c r="EH198" s="117">
        <f ca="1">INDEX(INDIRECT(DP198),$E198,EH$28)+MIN(EH190,EH193)</f>
        <v>60.603727925497751</v>
      </c>
      <c r="EI198" s="117">
        <f ca="1">INDEX(INDIRECT(DP198),$E198,EI$28)+MIN(EI190,EI193)</f>
        <v>62.346170453864268</v>
      </c>
      <c r="EJ198" s="117">
        <f ca="1">INDEX(INDIRECT(DP198),$E198,EJ$28)+MIN(EJ190,EJ193)</f>
        <v>62.69465895953757</v>
      </c>
      <c r="EK198" s="117">
        <f ca="1">INDEX(INDIRECT(DP198),$E198,EK$28)+MIN(EK190,EK193)</f>
        <v>62.69465895953757</v>
      </c>
      <c r="EL198" s="117">
        <f ca="1">INDEX(INDIRECT(DP198),$E198,EL$28)+MIN(EL190,EL193)</f>
        <v>62.69465895953757</v>
      </c>
      <c r="EM198" s="118">
        <f ca="1">INDEX(INDIRECT(DP198),$E198,EM$28)+MIN(EM190,EM193)</f>
        <v>62.69465895953757</v>
      </c>
      <c r="EN198" s="203"/>
      <c r="EP198" s="17" t="s">
        <v>21</v>
      </c>
      <c r="EQ198" s="124">
        <f>EP131</f>
        <v>1</v>
      </c>
      <c r="ER198" s="124" t="str">
        <f>EP132</f>
        <v>lei3564</v>
      </c>
      <c r="ES198" s="223" t="str">
        <f>"core"&amp;EQ190&amp;"_"&amp;ER190</f>
        <v>core1_lei3564</v>
      </c>
      <c r="ET198" s="124">
        <v>1</v>
      </c>
      <c r="EU198" s="21"/>
      <c r="EV198" s="116">
        <f ca="1">INDEX(INDIRECT(ES198),$E198,EV$28)+MIN(EV190,EV193)</f>
        <v>33.966259999999991</v>
      </c>
      <c r="EW198" s="117">
        <f ca="1">INDEX(INDIRECT(ES198),$E198,EW$28)+MIN(EW190,EW193)</f>
        <v>35.716320665096688</v>
      </c>
      <c r="EX198" s="117">
        <f ca="1">INDEX(INDIRECT(ES198),$E198,EX$28)+MIN(EX190,EX193)</f>
        <v>37.466381330193386</v>
      </c>
      <c r="EY198" s="117">
        <f ca="1">INDEX(INDIRECT(ES198),$E198,EY$28)+MIN(EY190,EY193)</f>
        <v>39.216441995290083</v>
      </c>
      <c r="EZ198" s="117">
        <f ca="1">INDEX(INDIRECT(ES198),$E198,EZ$28)+MIN(EZ190,EZ193)</f>
        <v>40.96650266038678</v>
      </c>
      <c r="FA198" s="117">
        <f ca="1">INDEX(INDIRECT(ES198),$E198,FA$28)+MIN(FA190,FA193)</f>
        <v>42.716563325483477</v>
      </c>
      <c r="FB198" s="117">
        <f ca="1">INDEX(INDIRECT(ES198),$E198,FB$28)+MIN(FB190,FB193)</f>
        <v>44.466623990580175</v>
      </c>
      <c r="FC198" s="117">
        <f ca="1">INDEX(INDIRECT(ES198),$E198,FC$28)+MIN(FC190,FC193)</f>
        <v>46.216684655676872</v>
      </c>
      <c r="FD198" s="117">
        <f ca="1">INDEX(INDIRECT(ES198),$E198,FD$28)+MIN(FD190,FD193)</f>
        <v>47.966745320773569</v>
      </c>
      <c r="FE198" s="117">
        <f ca="1">INDEX(INDIRECT(ES198),$E198,FE$28)+MIN(FE190,FE193)</f>
        <v>49.716805985870266</v>
      </c>
      <c r="FF198" s="117">
        <f ca="1">INDEX(INDIRECT(ES198),$E198,FF$28)+MIN(FF190,FF193)</f>
        <v>51.466866650966956</v>
      </c>
      <c r="FG198" s="117">
        <f ca="1">INDEX(INDIRECT(ES198),$E198,FG$28)+MIN(FG190,FG193)</f>
        <v>53.216927316063654</v>
      </c>
      <c r="FH198" s="117">
        <f ca="1">INDEX(INDIRECT(ES198),$E198,FH$28)+MIN(FH190,FH193)</f>
        <v>54.966987981160351</v>
      </c>
      <c r="FI198" s="117">
        <f ca="1">INDEX(INDIRECT(ES198),$E198,FI$28)+MIN(FI190,FI193)</f>
        <v>56.717048646257048</v>
      </c>
      <c r="FJ198" s="117">
        <f ca="1">INDEX(INDIRECT(ES198),$E198,FJ$28)+MIN(FJ190,FJ193)</f>
        <v>58.467109311353738</v>
      </c>
      <c r="FK198" s="117">
        <f ca="1">INDEX(INDIRECT(ES198),$E198,FK$28)+MIN(FK190,FK193)</f>
        <v>60.217169976450435</v>
      </c>
      <c r="FL198" s="117">
        <f ca="1">INDEX(INDIRECT(ES198),$E198,FL$28)+MIN(FL190,FL193)</f>
        <v>61.967230641547133</v>
      </c>
      <c r="FM198" s="117">
        <f ca="1">INDEX(INDIRECT(ES198),$E198,FM$28)+MIN(FM190,FM193)</f>
        <v>62.317242774566473</v>
      </c>
      <c r="FN198" s="117">
        <f ca="1">INDEX(INDIRECT(ES198),$E198,FN$28)+MIN(FN190,FN193)</f>
        <v>62.317242774566473</v>
      </c>
      <c r="FO198" s="117">
        <f ca="1">INDEX(INDIRECT(ES198),$E198,FO$28)+MIN(FO190,FO193)</f>
        <v>62.317242774566473</v>
      </c>
      <c r="FP198" s="118">
        <f ca="1">INDEX(INDIRECT(ES198),$E198,FP$28)+MIN(FP190,FP193)</f>
        <v>62.317242774566473</v>
      </c>
      <c r="FQ198" s="203"/>
      <c r="FS198" s="17" t="s">
        <v>21</v>
      </c>
      <c r="FT198" s="124">
        <f>FS131</f>
        <v>1</v>
      </c>
      <c r="FU198" s="124" t="str">
        <f>FS132</f>
        <v>shop65</v>
      </c>
      <c r="FV198" s="223" t="str">
        <f>"core"&amp;FT190&amp;"_"&amp;FU190</f>
        <v>core1_shop65</v>
      </c>
      <c r="FW198" s="124">
        <v>1</v>
      </c>
      <c r="FX198" s="21"/>
      <c r="FY198" s="116">
        <f ca="1">INDEX(INDIRECT(FV198),$E198,FY$28)+MIN(FY190,FY193)</f>
        <v>36.747579999999999</v>
      </c>
      <c r="FZ198" s="117">
        <f ca="1">INDEX(INDIRECT(FV198),$E198,FZ$28)+MIN(FZ190,FZ193)</f>
        <v>39.542950996259776</v>
      </c>
      <c r="GA198" s="117">
        <f ca="1">INDEX(INDIRECT(FV198),$E198,GA$28)+MIN(GA190,GA193)</f>
        <v>42.338321992519553</v>
      </c>
      <c r="GB198" s="117">
        <f ca="1">INDEX(INDIRECT(FV198),$E198,GB$28)+MIN(GB190,GB193)</f>
        <v>45.133692988779323</v>
      </c>
      <c r="GC198" s="117">
        <f ca="1">INDEX(INDIRECT(FV198),$E198,GC$28)+MIN(GC190,GC193)</f>
        <v>47.9290639850391</v>
      </c>
      <c r="GD198" s="117">
        <f ca="1">INDEX(INDIRECT(FV198),$E198,GD$28)+MIN(GD190,GD193)</f>
        <v>50.724434981298877</v>
      </c>
      <c r="GE198" s="117">
        <f ca="1">INDEX(INDIRECT(FV198),$E198,GE$28)+MIN(GE190,GE193)</f>
        <v>53.519805977558654</v>
      </c>
      <c r="GF198" s="117">
        <f ca="1">INDEX(INDIRECT(FV198),$E198,GF$28)+MIN(GF190,GF193)</f>
        <v>56.315176973818424</v>
      </c>
      <c r="GG198" s="117">
        <f ca="1">INDEX(INDIRECT(FV198),$E198,GG$28)+MIN(GG190,GG193)</f>
        <v>59.110547970078201</v>
      </c>
      <c r="GH198" s="117">
        <f ca="1">INDEX(INDIRECT(FV198),$E198,GH$28)+MIN(GH190,GH193)</f>
        <v>61.905918966337978</v>
      </c>
      <c r="GI198" s="117">
        <f ca="1">INDEX(INDIRECT(FV198),$E198,GI$28)+MIN(GI190,GI193)</f>
        <v>64.701289962597755</v>
      </c>
      <c r="GJ198" s="117">
        <f ca="1">INDEX(INDIRECT(FV198),$E198,GJ$28)+MIN(GJ190,GJ193)</f>
        <v>65.260364161849708</v>
      </c>
      <c r="GK198" s="117">
        <f ca="1">INDEX(INDIRECT(FV198),$E198,GK$28)+MIN(GK190,GK193)</f>
        <v>65.260364161849708</v>
      </c>
      <c r="GL198" s="117">
        <f ca="1">INDEX(INDIRECT(FV198),$E198,GL$28)+MIN(GL190,GL193)</f>
        <v>65.260364161849708</v>
      </c>
      <c r="GM198" s="117">
        <f ca="1">INDEX(INDIRECT(FV198),$E198,GM$28)+MIN(GM190,GM193)</f>
        <v>65.260364161849708</v>
      </c>
      <c r="GN198" s="117">
        <f ca="1">INDEX(INDIRECT(FV198),$E198,GN$28)+MIN(GN190,GN193)</f>
        <v>65.260364161849708</v>
      </c>
      <c r="GO198" s="117">
        <f ca="1">INDEX(INDIRECT(FV198),$E198,GO$28)+MIN(GO190,GO193)</f>
        <v>65.260364161849708</v>
      </c>
      <c r="GP198" s="117">
        <f ca="1">INDEX(INDIRECT(FV198),$E198,GP$28)+MIN(GP190,GP193)</f>
        <v>65.260364161849708</v>
      </c>
      <c r="GQ198" s="117">
        <f ca="1">INDEX(INDIRECT(FV198),$E198,GQ$28)+MIN(GQ190,GQ193)</f>
        <v>65.260364161849708</v>
      </c>
      <c r="GR198" s="117">
        <f ca="1">INDEX(INDIRECT(FV198),$E198,GR$28)+MIN(GR190,GR193)</f>
        <v>65.260364161849708</v>
      </c>
      <c r="GS198" s="118">
        <f ca="1">INDEX(INDIRECT(FV198),$E198,GS$28)+MIN(GS190,GS193)</f>
        <v>65.260364161849708</v>
      </c>
      <c r="GT198" s="203"/>
      <c r="GV198" s="17" t="s">
        <v>21</v>
      </c>
      <c r="GW198" s="124">
        <f>GV131</f>
        <v>1</v>
      </c>
      <c r="GX198" s="124" t="str">
        <f>GV132</f>
        <v>lei65</v>
      </c>
      <c r="GY198" s="223" t="str">
        <f>"core"&amp;GW190&amp;"_"&amp;GX190</f>
        <v>core1_lei65</v>
      </c>
      <c r="GZ198" s="124">
        <v>1</v>
      </c>
      <c r="HA198" s="21"/>
      <c r="HB198" s="116">
        <f ca="1">INDEX(INDIRECT(GY198),$E198,HB$28)+MIN(HB190,HB193)</f>
        <v>36.546100000000003</v>
      </c>
      <c r="HC198" s="117">
        <f ca="1">INDEX(INDIRECT(GY198),$E198,HC$28)+MIN(HC190,HC193)</f>
        <v>39.081848441573165</v>
      </c>
      <c r="HD198" s="117">
        <f ca="1">INDEX(INDIRECT(GY198),$E198,HD$28)+MIN(HD190,HD193)</f>
        <v>41.617596883146327</v>
      </c>
      <c r="HE198" s="117">
        <f ca="1">INDEX(INDIRECT(GY198),$E198,HE$28)+MIN(HE190,HE193)</f>
        <v>44.153345324719488</v>
      </c>
      <c r="HF198" s="117">
        <f ca="1">INDEX(INDIRECT(GY198),$E198,HF$28)+MIN(HF190,HF193)</f>
        <v>46.689093766292643</v>
      </c>
      <c r="HG198" s="117">
        <f ca="1">INDEX(INDIRECT(GY198),$E198,HG$28)+MIN(HG190,HG193)</f>
        <v>49.224842207865805</v>
      </c>
      <c r="HH198" s="117">
        <f ca="1">INDEX(INDIRECT(GY198),$E198,HH$28)+MIN(HH190,HH193)</f>
        <v>51.760590649438967</v>
      </c>
      <c r="HI198" s="117">
        <f ca="1">INDEX(INDIRECT(GY198),$E198,HI$28)+MIN(HI190,HI193)</f>
        <v>54.296339091012129</v>
      </c>
      <c r="HJ198" s="117">
        <f ca="1">INDEX(INDIRECT(GY198),$E198,HJ$28)+MIN(HJ190,HJ193)</f>
        <v>56.832087532585298</v>
      </c>
      <c r="HK198" s="117">
        <f ca="1">INDEX(INDIRECT(GY198),$E198,HK$28)+MIN(HK190,HK193)</f>
        <v>59.367835974158453</v>
      </c>
      <c r="HL198" s="117">
        <f ca="1">INDEX(INDIRECT(GY198),$E198,HL$28)+MIN(HL190,HL193)</f>
        <v>61.903584415731615</v>
      </c>
      <c r="HM198" s="117">
        <f ca="1">INDEX(INDIRECT(GY198),$E198,HM$28)+MIN(HM190,HM193)</f>
        <v>62.410734104046249</v>
      </c>
      <c r="HN198" s="117">
        <f ca="1">INDEX(INDIRECT(GY198),$E198,HN$28)+MIN(HN190,HN193)</f>
        <v>62.410734104046249</v>
      </c>
      <c r="HO198" s="117">
        <f ca="1">INDEX(INDIRECT(GY198),$E198,HO$28)+MIN(HO190,HO193)</f>
        <v>62.410734104046249</v>
      </c>
      <c r="HP198" s="117">
        <f ca="1">INDEX(INDIRECT(GY198),$E198,HP$28)+MIN(HP190,HP193)</f>
        <v>62.410734104046249</v>
      </c>
      <c r="HQ198" s="117">
        <f ca="1">INDEX(INDIRECT(GY198),$E198,HQ$28)+MIN(HQ190,HQ193)</f>
        <v>62.410734104046249</v>
      </c>
      <c r="HR198" s="117">
        <f ca="1">INDEX(INDIRECT(GY198),$E198,HR$28)+MIN(HR190,HR193)</f>
        <v>62.410734104046249</v>
      </c>
      <c r="HS198" s="117">
        <f ca="1">INDEX(INDIRECT(GY198),$E198,HS$28)+MIN(HS190,HS193)</f>
        <v>62.410734104046249</v>
      </c>
      <c r="HT198" s="117">
        <f ca="1">INDEX(INDIRECT(GY198),$E198,HT$28)+MIN(HT190,HT193)</f>
        <v>62.410734104046249</v>
      </c>
      <c r="HU198" s="117">
        <f ca="1">INDEX(INDIRECT(GY198),$E198,HU$28)+MIN(HU190,HU193)</f>
        <v>62.410734104046249</v>
      </c>
      <c r="HV198" s="118">
        <f ca="1">INDEX(INDIRECT(GY198),$E198,HV$28)+MIN(HV190,HV193)</f>
        <v>62.410734104046249</v>
      </c>
      <c r="HW198" s="203"/>
    </row>
    <row r="199" spans="1:231" ht="15">
      <c r="A199" s="18" t="s">
        <v>22</v>
      </c>
      <c r="B199" s="122">
        <f>A131</f>
        <v>1</v>
      </c>
      <c r="C199" s="122" t="str">
        <f>A132</f>
        <v>work1834</v>
      </c>
      <c r="D199" s="210" t="str">
        <f>"core"&amp;B190&amp;"_"&amp;C190</f>
        <v>core1_work1834</v>
      </c>
      <c r="E199" s="122">
        <v>2</v>
      </c>
      <c r="F199" s="8"/>
      <c r="G199" s="54">
        <f ca="1">IF(G198=0,0,rpsp_scaling*INDEX(INDIRECT(D199),$E199,G$28)*G198/INDEX(INDIRECT(D148),$E198,G$28))</f>
        <v>7.0174806161730157</v>
      </c>
      <c r="H199" s="55">
        <f ca="1">IF(H198=0,0,rpsp_scaling*INDEX(INDIRECT(D199),$E199,H$28)*H198/INDEX(INDIRECT(D148),$E198,H$28))</f>
        <v>7.3874585077672741</v>
      </c>
      <c r="I199" s="55">
        <f ca="1">IF(I198=0,0,rpsp_scaling*INDEX(INDIRECT(D199),$E199,I$28)*I198/INDEX(INDIRECT(D148),$E198,I$28))</f>
        <v>7.7574363993615334</v>
      </c>
      <c r="J199" s="55">
        <f ca="1">IF(J198=0,0,rpsp_scaling*INDEX(INDIRECT(D199),$E199,J$28)*J198/INDEX(INDIRECT(D148),$E198,J$28))</f>
        <v>8.1274142909557909</v>
      </c>
      <c r="K199" s="55">
        <f ca="1">IF(K198=0,0,rpsp_scaling*INDEX(INDIRECT(D199),$E199,K$28)*K198/INDEX(INDIRECT(D148),$E198,K$28))</f>
        <v>8.4973921825500511</v>
      </c>
      <c r="L199" s="55">
        <f ca="1">IF(L198=0,0,rpsp_scaling*INDEX(INDIRECT(D199),$E199,L$28)*L198/INDEX(INDIRECT(D148),$E198,L$28))</f>
        <v>8.8673700741443078</v>
      </c>
      <c r="M199" s="55">
        <f ca="1">IF(M198=0,0,rpsp_scaling*INDEX(INDIRECT(D199),$E199,M$28)*M198/INDEX(INDIRECT(D148),$E198,M$28))</f>
        <v>9.2373479657385662</v>
      </c>
      <c r="N199" s="55">
        <f ca="1">IF(N198=0,0,rpsp_scaling*INDEX(INDIRECT(D199),$E199,N$28)*N198/INDEX(INDIRECT(D148),$E198,N$28))</f>
        <v>9.6073258573328246</v>
      </c>
      <c r="O199" s="55">
        <f ca="1">IF(O198=0,0,rpsp_scaling*INDEX(INDIRECT(D199),$E199,O$28)*O198/INDEX(INDIRECT(D148),$E198,O$28))</f>
        <v>9.9773037489270813</v>
      </c>
      <c r="P199" s="55">
        <f ca="1">IF(P198=0,0,rpsp_scaling*INDEX(INDIRECT(D199),$E199,P$28)*P198/INDEX(INDIRECT(D148),$E198,P$28))</f>
        <v>10.347281640521341</v>
      </c>
      <c r="Q199" s="55">
        <f ca="1">IF(Q198=0,0,rpsp_scaling*INDEX(INDIRECT(D199),$E199,Q$28)*Q198/INDEX(INDIRECT(D148),$E198,Q$28))</f>
        <v>10.7172595321156</v>
      </c>
      <c r="R199" s="55">
        <f ca="1">IF(R198=0,0,rpsp_scaling*INDEX(INDIRECT(D199),$E199,R$28)*R198/INDEX(INDIRECT(D148),$E198,R$28))</f>
        <v>11.087237423709858</v>
      </c>
      <c r="S199" s="55">
        <f ca="1">IF(S198=0,0,rpsp_scaling*INDEX(INDIRECT(D199),$E199,S$28)*S198/INDEX(INDIRECT(D148),$E198,S$28))</f>
        <v>11.457215315304115</v>
      </c>
      <c r="T199" s="55">
        <f ca="1">IF(T198=0,0,rpsp_scaling*INDEX(INDIRECT(D199),$E199,T$28)*T198/INDEX(INDIRECT(D148),$E198,T$28))</f>
        <v>11.827193206898373</v>
      </c>
      <c r="U199" s="55">
        <f ca="1">IF(U198=0,0,rpsp_scaling*INDEX(INDIRECT(D199),$E199,U$28)*U198/INDEX(INDIRECT(D148),$E198,U$28))</f>
        <v>12.197171098492632</v>
      </c>
      <c r="V199" s="55">
        <f ca="1">IF(V198=0,0,rpsp_scaling*INDEX(INDIRECT(D199),$E199,V$28)*V198/INDEX(INDIRECT(D148),$E198,V$28))</f>
        <v>12.56714899008689</v>
      </c>
      <c r="W199" s="55">
        <f ca="1">IF(W198=0,0,rpsp_scaling*INDEX(INDIRECT(D199),$E199,W$28)*W198/INDEX(INDIRECT(D148),$E198,W$28))</f>
        <v>12.93712688168115</v>
      </c>
      <c r="X199" s="55">
        <f ca="1">IF(X198=0,0,rpsp_scaling*INDEX(INDIRECT(D199),$E199,X$28)*X198/INDEX(INDIRECT(D148),$E198,X$28))</f>
        <v>13.011122460000001</v>
      </c>
      <c r="Y199" s="55">
        <f ca="1">IF(Y198=0,0,rpsp_scaling*INDEX(INDIRECT(D199),$E199,Y$28)*Y198/INDEX(INDIRECT(D148),$E198,Y$28))</f>
        <v>13.011122460000001</v>
      </c>
      <c r="Z199" s="55">
        <f ca="1">IF(Z198=0,0,rpsp_scaling*INDEX(INDIRECT(D199),$E199,Z$28)*Z198/INDEX(INDIRECT(D148),$E198,Z$28))</f>
        <v>13.011122460000001</v>
      </c>
      <c r="AA199" s="56">
        <f ca="1">IF(AA198=0,0,rpsp_scaling*INDEX(INDIRECT(D199),$E199,AA$28)*AA198/INDEX(INDIRECT(D148),$E198,AA$28))</f>
        <v>13.011122460000001</v>
      </c>
      <c r="AB199" s="204"/>
      <c r="AD199" s="18" t="s">
        <v>22</v>
      </c>
      <c r="AE199" s="122">
        <f>AD131</f>
        <v>1</v>
      </c>
      <c r="AF199" s="122" t="str">
        <f>AD132</f>
        <v>shop1834</v>
      </c>
      <c r="AG199" s="210" t="str">
        <f>"core"&amp;AE190&amp;"_"&amp;AF190</f>
        <v>core1_shop1834</v>
      </c>
      <c r="AH199" s="122">
        <v>2</v>
      </c>
      <c r="AI199" s="8"/>
      <c r="AJ199" s="54">
        <f ca="1">IF(AJ198=0,0,rpsp_scaling*INDEX(INDIRECT(AG199),$E199,AJ$28)*AJ198/INDEX(INDIRECT(AG148),$E198,AJ$28))</f>
        <v>3.7248361215566437</v>
      </c>
      <c r="AK199" s="55">
        <f ca="1">IF(AK198=0,0,rpsp_scaling*INDEX(INDIRECT(AG199),$E199,AK$28)*AK198/INDEX(INDIRECT(AG148),$E198,AK$28))</f>
        <v>4.3389200547938875</v>
      </c>
      <c r="AL199" s="55">
        <f ca="1">IF(AL198=0,0,rpsp_scaling*INDEX(INDIRECT(AG199),$E199,AL$28)*AL198/INDEX(INDIRECT(AG148),$E198,AL$28))</f>
        <v>4.9530039880311323</v>
      </c>
      <c r="AM199" s="55">
        <f ca="1">IF(AM198=0,0,rpsp_scaling*INDEX(INDIRECT(AG199),$E199,AM$28)*AM198/INDEX(INDIRECT(AG148),$E198,AM$28))</f>
        <v>5.5670879212683753</v>
      </c>
      <c r="AN199" s="55">
        <f ca="1">IF(AN198=0,0,rpsp_scaling*INDEX(INDIRECT(AG199),$E199,AN$28)*AN198/INDEX(INDIRECT(AG148),$E198,AN$28))</f>
        <v>6.1811718545056209</v>
      </c>
      <c r="AO199" s="55">
        <f ca="1">IF(AO198=0,0,rpsp_scaling*INDEX(INDIRECT(AG199),$E199,AO$28)*AO198/INDEX(INDIRECT(AG148),$E198,AO$28))</f>
        <v>6.7952557877428639</v>
      </c>
      <c r="AP199" s="55">
        <f ca="1">IF(AP198=0,0,rpsp_scaling*INDEX(INDIRECT(AG199),$E199,AP$28)*AP198/INDEX(INDIRECT(AG148),$E198,AP$28))</f>
        <v>7.4093397209801104</v>
      </c>
      <c r="AQ199" s="55">
        <f ca="1">IF(AQ198=0,0,rpsp_scaling*INDEX(INDIRECT(AG199),$E199,AQ$28)*AQ198/INDEX(INDIRECT(AG148),$E198,AQ$28))</f>
        <v>8.0234236542173534</v>
      </c>
      <c r="AR199" s="55">
        <f ca="1">IF(AR198=0,0,rpsp_scaling*INDEX(INDIRECT(AG199),$E199,AR$28)*AR198/INDEX(INDIRECT(AG148),$E198,AR$28))</f>
        <v>8.6375075874545963</v>
      </c>
      <c r="AS199" s="55">
        <f ca="1">IF(AS198=0,0,rpsp_scaling*INDEX(INDIRECT(AG199),$E199,AS$28)*AS198/INDEX(INDIRECT(AG148),$E198,AS$28))</f>
        <v>9.2515915206918429</v>
      </c>
      <c r="AT199" s="55">
        <f ca="1">IF(AT198=0,0,rpsp_scaling*INDEX(INDIRECT(AG199),$E199,AT$28)*AT198/INDEX(INDIRECT(AG148),$E198,AT$28))</f>
        <v>9.8656754539290858</v>
      </c>
      <c r="AU199" s="55">
        <f ca="1">IF(AU198=0,0,rpsp_scaling*INDEX(INDIRECT(AG199),$E199,AU$28)*AU198/INDEX(INDIRECT(AG148),$E198,AU$28))</f>
        <v>10.479759387166329</v>
      </c>
      <c r="AV199" s="55">
        <f ca="1">IF(AV198=0,0,rpsp_scaling*INDEX(INDIRECT(AG199),$E199,AV$28)*AV198/INDEX(INDIRECT(AG148),$E198,AV$28))</f>
        <v>11.093843320403574</v>
      </c>
      <c r="AW199" s="55">
        <f ca="1">IF(AW198=0,0,rpsp_scaling*INDEX(INDIRECT(AG199),$E199,AW$28)*AW198/INDEX(INDIRECT(AG148),$E198,AW$28))</f>
        <v>11.707927253640818</v>
      </c>
      <c r="AX199" s="55">
        <f ca="1">IF(AX198=0,0,rpsp_scaling*INDEX(INDIRECT(AG199),$E199,AX$28)*AX198/INDEX(INDIRECT(AG148),$E198,AX$28))</f>
        <v>12.322011186878063</v>
      </c>
      <c r="AY199" s="55">
        <f ca="1">IF(AY198=0,0,rpsp_scaling*INDEX(INDIRECT(AG199),$E199,AY$28)*AY198/INDEX(INDIRECT(AG148),$E198,AY$28))</f>
        <v>12.936095120115308</v>
      </c>
      <c r="AZ199" s="55">
        <f ca="1">IF(AZ198=0,0,rpsp_scaling*INDEX(INDIRECT(AG199),$E199,AZ$28)*AZ198/INDEX(INDIRECT(AG148),$E198,AZ$28))</f>
        <v>13.550179053352553</v>
      </c>
      <c r="BA199" s="55">
        <f ca="1">IF(BA198=0,0,rpsp_scaling*INDEX(INDIRECT(AG199),$E199,BA$28)*BA198/INDEX(INDIRECT(AG148),$E198,BA$28))</f>
        <v>13.67299584</v>
      </c>
      <c r="BB199" s="55">
        <f ca="1">IF(BB198=0,0,rpsp_scaling*INDEX(INDIRECT(AG199),$E199,BB$28)*BB198/INDEX(INDIRECT(AG148),$E198,BB$28))</f>
        <v>13.67299584</v>
      </c>
      <c r="BC199" s="55">
        <f ca="1">IF(BC198=0,0,rpsp_scaling*INDEX(INDIRECT(AG199),$E199,BC$28)*BC198/INDEX(INDIRECT(AG148),$E198,BC$28))</f>
        <v>13.67299584</v>
      </c>
      <c r="BD199" s="56">
        <f ca="1">IF(BD198=0,0,rpsp_scaling*INDEX(INDIRECT(AG199),$E199,BD$28)*BD198/INDEX(INDIRECT(AG148),$E198,BD$28))</f>
        <v>13.67299584</v>
      </c>
      <c r="BE199" s="204"/>
      <c r="BG199" s="18" t="s">
        <v>22</v>
      </c>
      <c r="BH199" s="122">
        <f>BG131</f>
        <v>1</v>
      </c>
      <c r="BI199" s="122" t="str">
        <f>BG132</f>
        <v>lei1834</v>
      </c>
      <c r="BJ199" s="210" t="str">
        <f>"core"&amp;BH190&amp;"_"&amp;BI190</f>
        <v>core1_lei1834</v>
      </c>
      <c r="BK199" s="122">
        <v>2</v>
      </c>
      <c r="BL199" s="8"/>
      <c r="BM199" s="54">
        <f ca="1">IF(BM198=0,0,rpsp_scaling*INDEX(INDIRECT(BJ199),$E199,BM$28)*BM198/INDEX(INDIRECT(BJ148),$E198,BM$28))</f>
        <v>6.6274113300091591</v>
      </c>
      <c r="BN199" s="55">
        <f ca="1">IF(BN198=0,0,rpsp_scaling*INDEX(INDIRECT(BJ199),$E199,BN$28)*BN198/INDEX(INDIRECT(BJ148),$E198,BN$28))</f>
        <v>6.9920281911197071</v>
      </c>
      <c r="BO199" s="55">
        <f ca="1">IF(BO198=0,0,rpsp_scaling*INDEX(INDIRECT(BJ199),$E199,BO$28)*BO198/INDEX(INDIRECT(BJ148),$E198,BO$28))</f>
        <v>7.3566450522302507</v>
      </c>
      <c r="BP199" s="55">
        <f ca="1">IF(BP198=0,0,rpsp_scaling*INDEX(INDIRECT(BJ199),$E199,BP$28)*BP198/INDEX(INDIRECT(BJ148),$E198,BP$28))</f>
        <v>7.7212619133407969</v>
      </c>
      <c r="BQ199" s="55">
        <f ca="1">IF(BQ198=0,0,rpsp_scaling*INDEX(INDIRECT(BJ199),$E199,BQ$28)*BQ198/INDEX(INDIRECT(BJ148),$E198,BQ$28))</f>
        <v>8.0858787744513432</v>
      </c>
      <c r="BR199" s="55">
        <f ca="1">IF(BR198=0,0,rpsp_scaling*INDEX(INDIRECT(BJ199),$E199,BR$28)*BR198/INDEX(INDIRECT(BJ148),$E198,BR$28))</f>
        <v>8.4504956355618877</v>
      </c>
      <c r="BS199" s="55">
        <f ca="1">IF(BS198=0,0,rpsp_scaling*INDEX(INDIRECT(BJ199),$E199,BS$28)*BS198/INDEX(INDIRECT(BJ148),$E198,BS$28))</f>
        <v>8.8151124966724357</v>
      </c>
      <c r="BT199" s="55">
        <f ca="1">IF(BT198=0,0,rpsp_scaling*INDEX(INDIRECT(BJ199),$E199,BT$28)*BT198/INDEX(INDIRECT(BJ148),$E198,BT$28))</f>
        <v>9.1797293577829802</v>
      </c>
      <c r="BU199" s="55">
        <f ca="1">IF(BU198=0,0,rpsp_scaling*INDEX(INDIRECT(BJ199),$E199,BU$28)*BU198/INDEX(INDIRECT(BJ148),$E198,BU$28))</f>
        <v>9.5443462188935246</v>
      </c>
      <c r="BV199" s="55">
        <f ca="1">IF(BV198=0,0,rpsp_scaling*INDEX(INDIRECT(BJ199),$E199,BV$28)*BV198/INDEX(INDIRECT(BJ148),$E198,BV$28))</f>
        <v>9.9089630800040727</v>
      </c>
      <c r="BW199" s="55">
        <f ca="1">IF(BW198=0,0,rpsp_scaling*INDEX(INDIRECT(BJ199),$E199,BW$28)*BW198/INDEX(INDIRECT(BJ148),$E198,BW$28))</f>
        <v>10.273579941114617</v>
      </c>
      <c r="BX199" s="55">
        <f ca="1">IF(BX198=0,0,rpsp_scaling*INDEX(INDIRECT(BJ199),$E199,BX$28)*BX198/INDEX(INDIRECT(BJ148),$E198,BX$28))</f>
        <v>10.638196802225162</v>
      </c>
      <c r="BY199" s="55">
        <f ca="1">IF(BY198=0,0,rpsp_scaling*INDEX(INDIRECT(BJ199),$E199,BY$28)*BY198/INDEX(INDIRECT(BJ148),$E198,BY$28))</f>
        <v>11.00281366333571</v>
      </c>
      <c r="BZ199" s="55">
        <f ca="1">IF(BZ198=0,0,rpsp_scaling*INDEX(INDIRECT(BJ199),$E199,BZ$28)*BZ198/INDEX(INDIRECT(BJ148),$E198,BZ$28))</f>
        <v>11.367430524446254</v>
      </c>
      <c r="CA199" s="55">
        <f ca="1">IF(CA198=0,0,rpsp_scaling*INDEX(INDIRECT(BJ199),$E199,CA$28)*CA198/INDEX(INDIRECT(BJ148),$E198,CA$28))</f>
        <v>11.732047385556799</v>
      </c>
      <c r="CB199" s="55">
        <f ca="1">IF(CB198=0,0,rpsp_scaling*INDEX(INDIRECT(BJ199),$E199,CB$28)*CB198/INDEX(INDIRECT(BJ148),$E198,CB$28))</f>
        <v>12.096664246667347</v>
      </c>
      <c r="CC199" s="55">
        <f ca="1">IF(CC198=0,0,rpsp_scaling*INDEX(INDIRECT(BJ199),$E199,CC$28)*CC198/INDEX(INDIRECT(BJ148),$E198,CC$28))</f>
        <v>12.461281107777889</v>
      </c>
      <c r="CD199" s="55">
        <f ca="1">IF(CD198=0,0,rpsp_scaling*INDEX(INDIRECT(BJ199),$E199,CD$28)*CD198/INDEX(INDIRECT(BJ148),$E198,CD$28))</f>
        <v>12.53420448</v>
      </c>
      <c r="CE199" s="55">
        <f ca="1">IF(CE198=0,0,rpsp_scaling*INDEX(INDIRECT(BJ199),$E199,CE$28)*CE198/INDEX(INDIRECT(BJ148),$E198,CE$28))</f>
        <v>12.53420448</v>
      </c>
      <c r="CF199" s="55">
        <f ca="1">IF(CF198=0,0,rpsp_scaling*INDEX(INDIRECT(BJ199),$E199,CF$28)*CF198/INDEX(INDIRECT(BJ148),$E198,CF$28))</f>
        <v>12.53420448</v>
      </c>
      <c r="CG199" s="56">
        <f ca="1">IF(CG198=0,0,rpsp_scaling*INDEX(INDIRECT(BJ199),$E199,CG$28)*CG198/INDEX(INDIRECT(BJ148),$E198,CG$28))</f>
        <v>12.53420448</v>
      </c>
      <c r="CH199" s="204"/>
      <c r="CJ199" s="18" t="s">
        <v>22</v>
      </c>
      <c r="CK199" s="122">
        <f>CJ131</f>
        <v>1</v>
      </c>
      <c r="CL199" s="122" t="str">
        <f>CJ132</f>
        <v>work3564</v>
      </c>
      <c r="CM199" s="210" t="str">
        <f>"core"&amp;CK190&amp;"_"&amp;CL190</f>
        <v>core1_work3564</v>
      </c>
      <c r="CN199" s="122">
        <v>2</v>
      </c>
      <c r="CO199" s="8"/>
      <c r="CP199" s="54">
        <f ca="1">IF(CP198=0,0,rpsp_scaling*INDEX(INDIRECT(CM199),$E199,CP$28)*CP198/INDEX(INDIRECT(CM148),$E198,CP$28))</f>
        <v>6.3217952563271007</v>
      </c>
      <c r="CQ199" s="55">
        <f ca="1">IF(CQ198=0,0,rpsp_scaling*INDEX(INDIRECT(CM199),$E199,CQ$28)*CQ198/INDEX(INDIRECT(CM148),$E198,CQ$28))</f>
        <v>6.7151587923562923</v>
      </c>
      <c r="CR199" s="55">
        <f ca="1">IF(CR198=0,0,rpsp_scaling*INDEX(INDIRECT(CM199),$E199,CR$28)*CR198/INDEX(INDIRECT(CM148),$E198,CR$28))</f>
        <v>7.1085223283854839</v>
      </c>
      <c r="CS199" s="55">
        <f ca="1">IF(CS198=0,0,rpsp_scaling*INDEX(INDIRECT(CM199),$E199,CS$28)*CS198/INDEX(INDIRECT(CM148),$E198,CS$28))</f>
        <v>7.5018858644146738</v>
      </c>
      <c r="CT199" s="55">
        <f ca="1">IF(CT198=0,0,rpsp_scaling*INDEX(INDIRECT(CM199),$E199,CT$28)*CT198/INDEX(INDIRECT(CM148),$E198,CT$28))</f>
        <v>7.8952494004438671</v>
      </c>
      <c r="CU199" s="55">
        <f ca="1">IF(CU198=0,0,rpsp_scaling*INDEX(INDIRECT(CM199),$E199,CU$28)*CU198/INDEX(INDIRECT(CM148),$E198,CU$28))</f>
        <v>8.2886129364730561</v>
      </c>
      <c r="CV199" s="55">
        <f ca="1">IF(CV198=0,0,rpsp_scaling*INDEX(INDIRECT(CM199),$E199,CV$28)*CV198/INDEX(INDIRECT(CM148),$E198,CV$28))</f>
        <v>8.6819764725022477</v>
      </c>
      <c r="CW199" s="55">
        <f ca="1">IF(CW198=0,0,rpsp_scaling*INDEX(INDIRECT(CM199),$E199,CW$28)*CW198/INDEX(INDIRECT(CM148),$E198,CW$28))</f>
        <v>9.0753400085314393</v>
      </c>
      <c r="CX199" s="55">
        <f ca="1">IF(CX198=0,0,rpsp_scaling*INDEX(INDIRECT(CM199),$E199,CX$28)*CX198/INDEX(INDIRECT(CM148),$E198,CX$28))</f>
        <v>9.4687035445606309</v>
      </c>
      <c r="CY199" s="55">
        <f ca="1">IF(CY198=0,0,rpsp_scaling*INDEX(INDIRECT(CM199),$E199,CY$28)*CY198/INDEX(INDIRECT(CM148),$E198,CY$28))</f>
        <v>9.8620670805898225</v>
      </c>
      <c r="CZ199" s="55">
        <f ca="1">IF(CZ198=0,0,rpsp_scaling*INDEX(INDIRECT(CM199),$E199,CZ$28)*CZ198/INDEX(INDIRECT(CM148),$E198,CZ$28))</f>
        <v>10.255430616619014</v>
      </c>
      <c r="DA199" s="55">
        <f ca="1">IF(DA198=0,0,rpsp_scaling*INDEX(INDIRECT(CM199),$E199,DA$28)*DA198/INDEX(INDIRECT(CM148),$E198,DA$28))</f>
        <v>10.648794152648206</v>
      </c>
      <c r="DB199" s="55">
        <f ca="1">IF(DB198=0,0,rpsp_scaling*INDEX(INDIRECT(CM199),$E199,DB$28)*DB198/INDEX(INDIRECT(CM148),$E198,DB$28))</f>
        <v>11.042157688677397</v>
      </c>
      <c r="DC199" s="55">
        <f ca="1">IF(DC198=0,0,rpsp_scaling*INDEX(INDIRECT(CM199),$E199,DC$28)*DC198/INDEX(INDIRECT(CM148),$E198,DC$28))</f>
        <v>11.435521224706589</v>
      </c>
      <c r="DD199" s="55">
        <f ca="1">IF(DD198=0,0,rpsp_scaling*INDEX(INDIRECT(CM199),$E199,DD$28)*DD198/INDEX(INDIRECT(CM148),$E198,DD$28))</f>
        <v>11.828884760735779</v>
      </c>
      <c r="DE199" s="55">
        <f ca="1">IF(DE198=0,0,rpsp_scaling*INDEX(INDIRECT(CM199),$E199,DE$28)*DE198/INDEX(INDIRECT(CM148),$E198,DE$28))</f>
        <v>12.22224829676497</v>
      </c>
      <c r="DF199" s="55">
        <f ca="1">IF(DF198=0,0,rpsp_scaling*INDEX(INDIRECT(CM199),$E199,DF$28)*DF198/INDEX(INDIRECT(CM148),$E198,DF$28))</f>
        <v>12.615611832794162</v>
      </c>
      <c r="DG199" s="55">
        <f ca="1">IF(DG198=0,0,rpsp_scaling*INDEX(INDIRECT(CM199),$E199,DG$28)*DG198/INDEX(INDIRECT(CM148),$E198,DG$28))</f>
        <v>12.694284540000002</v>
      </c>
      <c r="DH199" s="55">
        <f ca="1">IF(DH198=0,0,rpsp_scaling*INDEX(INDIRECT(CM199),$E199,DH$28)*DH198/INDEX(INDIRECT(CM148),$E198,DH$28))</f>
        <v>12.694284540000002</v>
      </c>
      <c r="DI199" s="55">
        <f ca="1">IF(DI198=0,0,rpsp_scaling*INDEX(INDIRECT(CM199),$E199,DI$28)*DI198/INDEX(INDIRECT(CM148),$E198,DI$28))</f>
        <v>12.694284540000002</v>
      </c>
      <c r="DJ199" s="56">
        <f ca="1">IF(DJ198=0,0,rpsp_scaling*INDEX(INDIRECT(CM199),$E199,DJ$28)*DJ198/INDEX(INDIRECT(CM148),$E198,DJ$28))</f>
        <v>12.694284540000002</v>
      </c>
      <c r="DK199" s="204"/>
      <c r="DM199" s="18" t="s">
        <v>22</v>
      </c>
      <c r="DN199" s="122">
        <f>DM131</f>
        <v>1</v>
      </c>
      <c r="DO199" s="122" t="str">
        <f>DM132</f>
        <v>shop3564</v>
      </c>
      <c r="DP199" s="210" t="str">
        <f>"core"&amp;DN190&amp;"_"&amp;DO190</f>
        <v>core1_shop3564</v>
      </c>
      <c r="DQ199" s="122">
        <v>2</v>
      </c>
      <c r="DR199" s="8"/>
      <c r="DS199" s="54">
        <f ca="1">IF(DS198=0,0,rpsp_scaling*INDEX(INDIRECT(DP199),$E199,DS$28)*DS198/INDEX(INDIRECT(DP148),$E198,DS$28))</f>
        <v>7.219398382293007</v>
      </c>
      <c r="DT199" s="55">
        <f ca="1">IF(DT198=0,0,rpsp_scaling*INDEX(INDIRECT(DP199),$E199,DT$28)*DT198/INDEX(INDIRECT(DP148),$E198,DT$28))</f>
        <v>7.5843664364724503</v>
      </c>
      <c r="DU199" s="55">
        <f ca="1">IF(DU198=0,0,rpsp_scaling*INDEX(INDIRECT(DP199),$E199,DU$28)*DU198/INDEX(INDIRECT(DP148),$E198,DU$28))</f>
        <v>7.9493344906518955</v>
      </c>
      <c r="DV199" s="55">
        <f ca="1">IF(DV198=0,0,rpsp_scaling*INDEX(INDIRECT(DP199),$E199,DV$28)*DV198/INDEX(INDIRECT(DP148),$E198,DV$28))</f>
        <v>8.314302544831337</v>
      </c>
      <c r="DW199" s="55">
        <f ca="1">IF(DW198=0,0,rpsp_scaling*INDEX(INDIRECT(DP199),$E199,DW$28)*DW198/INDEX(INDIRECT(DP148),$E198,DW$28))</f>
        <v>8.679270599010783</v>
      </c>
      <c r="DX199" s="55">
        <f ca="1">IF(DX198=0,0,rpsp_scaling*INDEX(INDIRECT(DP199),$E199,DX$28)*DX198/INDEX(INDIRECT(DP148),$E198,DX$28))</f>
        <v>9.0442386531902255</v>
      </c>
      <c r="DY199" s="55">
        <f ca="1">IF(DY198=0,0,rpsp_scaling*INDEX(INDIRECT(DP199),$E199,DY$28)*DY198/INDEX(INDIRECT(DP148),$E198,DY$28))</f>
        <v>9.4092067073696715</v>
      </c>
      <c r="DZ199" s="55">
        <f ca="1">IF(DZ198=0,0,rpsp_scaling*INDEX(INDIRECT(DP199),$E199,DZ$28)*DZ198/INDEX(INDIRECT(DP148),$E198,DZ$28))</f>
        <v>9.7741747615491139</v>
      </c>
      <c r="EA199" s="55">
        <f ca="1">IF(EA198=0,0,rpsp_scaling*INDEX(INDIRECT(DP199),$E199,EA$28)*EA198/INDEX(INDIRECT(DP148),$E198,EA$28))</f>
        <v>10.13914281572856</v>
      </c>
      <c r="EB199" s="55">
        <f ca="1">IF(EB198=0,0,rpsp_scaling*INDEX(INDIRECT(DP199),$E199,EB$28)*EB198/INDEX(INDIRECT(DP148),$E198,EB$28))</f>
        <v>10.504110869908002</v>
      </c>
      <c r="EC199" s="55">
        <f ca="1">IF(EC198=0,0,rpsp_scaling*INDEX(INDIRECT(DP199),$E199,EC$28)*EC198/INDEX(INDIRECT(DP148),$E198,EC$28))</f>
        <v>10.869078924087447</v>
      </c>
      <c r="ED199" s="55">
        <f ca="1">IF(ED198=0,0,rpsp_scaling*INDEX(INDIRECT(DP199),$E199,ED$28)*ED198/INDEX(INDIRECT(DP148),$E198,ED$28))</f>
        <v>11.234046978266891</v>
      </c>
      <c r="EE199" s="55">
        <f ca="1">IF(EE198=0,0,rpsp_scaling*INDEX(INDIRECT(DP199),$E199,EE$28)*EE198/INDEX(INDIRECT(DP148),$E198,EE$28))</f>
        <v>11.599015032446335</v>
      </c>
      <c r="EF199" s="55">
        <f ca="1">IF(EF198=0,0,rpsp_scaling*INDEX(INDIRECT(DP199),$E199,EF$28)*EF198/INDEX(INDIRECT(DP148),$E198,EF$28))</f>
        <v>11.963983086625779</v>
      </c>
      <c r="EG199" s="55">
        <f ca="1">IF(EG198=0,0,rpsp_scaling*INDEX(INDIRECT(DP199),$E199,EG$28)*EG198/INDEX(INDIRECT(DP148),$E198,EG$28))</f>
        <v>12.328951140805223</v>
      </c>
      <c r="EH199" s="55">
        <f ca="1">IF(EH198=0,0,rpsp_scaling*INDEX(INDIRECT(DP199),$E199,EH$28)*EH198/INDEX(INDIRECT(DP148),$E198,EH$28))</f>
        <v>12.693919194984666</v>
      </c>
      <c r="EI199" s="55">
        <f ca="1">IF(EI198=0,0,rpsp_scaling*INDEX(INDIRECT(DP199),$E199,EI$28)*EI198/INDEX(INDIRECT(DP148),$E198,EI$28))</f>
        <v>13.05888724916411</v>
      </c>
      <c r="EJ199" s="55">
        <f ca="1">IF(EJ198=0,0,rpsp_scaling*INDEX(INDIRECT(DP199),$E199,EJ$28)*EJ198/INDEX(INDIRECT(DP148),$E198,EJ$28))</f>
        <v>13.131880859999999</v>
      </c>
      <c r="EK199" s="55">
        <f ca="1">IF(EK198=0,0,rpsp_scaling*INDEX(INDIRECT(DP199),$E199,EK$28)*EK198/INDEX(INDIRECT(DP148),$E198,EK$28))</f>
        <v>13.131880859999999</v>
      </c>
      <c r="EL199" s="55">
        <f ca="1">IF(EL198=0,0,rpsp_scaling*INDEX(INDIRECT(DP199),$E199,EL$28)*EL198/INDEX(INDIRECT(DP148),$E198,EL$28))</f>
        <v>13.131880859999999</v>
      </c>
      <c r="EM199" s="56">
        <f ca="1">IF(EM198=0,0,rpsp_scaling*INDEX(INDIRECT(DP199),$E199,EM$28)*EM198/INDEX(INDIRECT(DP148),$E198,EM$28))</f>
        <v>13.131880859999999</v>
      </c>
      <c r="EN199" s="204"/>
      <c r="EP199" s="18" t="s">
        <v>22</v>
      </c>
      <c r="EQ199" s="122">
        <f>EP131</f>
        <v>1</v>
      </c>
      <c r="ER199" s="122" t="str">
        <f>EP132</f>
        <v>lei3564</v>
      </c>
      <c r="ES199" s="210" t="str">
        <f>"core"&amp;EQ190&amp;"_"&amp;ER190</f>
        <v>core1_lei3564</v>
      </c>
      <c r="ET199" s="122">
        <v>2</v>
      </c>
      <c r="EU199" s="8"/>
      <c r="EV199" s="54">
        <f ca="1">IF(EV198=0,0,rpsp_scaling*INDEX(INDIRECT(ES199),$E199,EV$28)*EV198/INDEX(INDIRECT(ES148),$E198,EV$28))</f>
        <v>7.0998429698320988</v>
      </c>
      <c r="EW199" s="55">
        <f ca="1">IF(EW198=0,0,rpsp_scaling*INDEX(INDIRECT(ES199),$E199,EW$28)*EW198/INDEX(INDIRECT(ES148),$E198,EW$28))</f>
        <v>7.4656517432992535</v>
      </c>
      <c r="EX199" s="55">
        <f ca="1">IF(EX198=0,0,rpsp_scaling*INDEX(INDIRECT(ES199),$E199,EX$28)*EX198/INDEX(INDIRECT(ES148),$E198,EX$28))</f>
        <v>7.8314605167664073</v>
      </c>
      <c r="EY199" s="55">
        <f ca="1">IF(EY198=0,0,rpsp_scaling*INDEX(INDIRECT(ES199),$E199,EY$28)*EY198/INDEX(INDIRECT(ES148),$E198,EY$28))</f>
        <v>8.197269290233562</v>
      </c>
      <c r="EZ199" s="55">
        <f ca="1">IF(EZ198=0,0,rpsp_scaling*INDEX(INDIRECT(ES199),$E199,EZ$28)*EZ198/INDEX(INDIRECT(ES148),$E198,EZ$28))</f>
        <v>8.5630780637007167</v>
      </c>
      <c r="FA199" s="55">
        <f ca="1">IF(FA198=0,0,rpsp_scaling*INDEX(INDIRECT(ES199),$E199,FA$28)*FA198/INDEX(INDIRECT(ES148),$E198,FA$28))</f>
        <v>8.9288868371678731</v>
      </c>
      <c r="FB199" s="55">
        <f ca="1">IF(FB198=0,0,rpsp_scaling*INDEX(INDIRECT(ES199),$E199,FB$28)*FB198/INDEX(INDIRECT(ES148),$E198,FB$28))</f>
        <v>9.294695610635026</v>
      </c>
      <c r="FC199" s="55">
        <f ca="1">IF(FC198=0,0,rpsp_scaling*INDEX(INDIRECT(ES199),$E199,FC$28)*FC198/INDEX(INDIRECT(ES148),$E198,FC$28))</f>
        <v>9.6605043841021807</v>
      </c>
      <c r="FD199" s="55">
        <f ca="1">IF(FD198=0,0,rpsp_scaling*INDEX(INDIRECT(ES199),$E199,FD$28)*FD198/INDEX(INDIRECT(ES148),$E198,FD$28))</f>
        <v>10.026313157569335</v>
      </c>
      <c r="FE199" s="55">
        <f ca="1">IF(FE198=0,0,rpsp_scaling*INDEX(INDIRECT(ES199),$E199,FE$28)*FE198/INDEX(INDIRECT(ES148),$E198,FE$28))</f>
        <v>10.392121931036492</v>
      </c>
      <c r="FF199" s="55">
        <f ca="1">IF(FF198=0,0,rpsp_scaling*INDEX(INDIRECT(ES199),$E199,FF$28)*FF198/INDEX(INDIRECT(ES148),$E198,FF$28))</f>
        <v>10.757930704503643</v>
      </c>
      <c r="FG199" s="55">
        <f ca="1">IF(FG198=0,0,rpsp_scaling*INDEX(INDIRECT(ES199),$E199,FG$28)*FG198/INDEX(INDIRECT(ES148),$E198,FG$28))</f>
        <v>11.123739477970799</v>
      </c>
      <c r="FH199" s="55">
        <f ca="1">IF(FH198=0,0,rpsp_scaling*INDEX(INDIRECT(ES199),$E199,FH$28)*FH198/INDEX(INDIRECT(ES148),$E198,FH$28))</f>
        <v>11.489548251437954</v>
      </c>
      <c r="FI199" s="55">
        <f ca="1">IF(FI198=0,0,rpsp_scaling*INDEX(INDIRECT(ES199),$E199,FI$28)*FI198/INDEX(INDIRECT(ES148),$E198,FI$28))</f>
        <v>11.855357024905107</v>
      </c>
      <c r="FJ199" s="55">
        <f ca="1">IF(FJ198=0,0,rpsp_scaling*INDEX(INDIRECT(ES199),$E199,FJ$28)*FJ198/INDEX(INDIRECT(ES148),$E198,FJ$28))</f>
        <v>12.221165798372262</v>
      </c>
      <c r="FK199" s="55">
        <f ca="1">IF(FK198=0,0,rpsp_scaling*INDEX(INDIRECT(ES199),$E199,FK$28)*FK198/INDEX(INDIRECT(ES148),$E198,FK$28))</f>
        <v>12.586974571839416</v>
      </c>
      <c r="FL199" s="55">
        <f ca="1">IF(FL198=0,0,rpsp_scaling*INDEX(INDIRECT(ES199),$E199,FL$28)*FL198/INDEX(INDIRECT(ES148),$E198,FL$28))</f>
        <v>12.952783345306569</v>
      </c>
      <c r="FM199" s="55">
        <f ca="1">IF(FM198=0,0,rpsp_scaling*INDEX(INDIRECT(ES199),$E199,FM$28)*FM198/INDEX(INDIRECT(ES148),$E198,FM$28))</f>
        <v>13.025945100000001</v>
      </c>
      <c r="FN199" s="55">
        <f ca="1">IF(FN198=0,0,rpsp_scaling*INDEX(INDIRECT(ES199),$E199,FN$28)*FN198/INDEX(INDIRECT(ES148),$E198,FN$28))</f>
        <v>13.025945100000001</v>
      </c>
      <c r="FO199" s="55">
        <f ca="1">IF(FO198=0,0,rpsp_scaling*INDEX(INDIRECT(ES199),$E199,FO$28)*FO198/INDEX(INDIRECT(ES148),$E198,FO$28))</f>
        <v>13.025945100000001</v>
      </c>
      <c r="FP199" s="56">
        <f ca="1">IF(FP198=0,0,rpsp_scaling*INDEX(INDIRECT(ES199),$E199,FP$28)*FP198/INDEX(INDIRECT(ES148),$E198,FP$28))</f>
        <v>13.025945100000001</v>
      </c>
      <c r="FQ199" s="204"/>
      <c r="FS199" s="18" t="s">
        <v>22</v>
      </c>
      <c r="FT199" s="122">
        <f>FS131</f>
        <v>1</v>
      </c>
      <c r="FU199" s="122" t="str">
        <f>FS132</f>
        <v>shop65</v>
      </c>
      <c r="FV199" s="210" t="str">
        <f>"core"&amp;FT190&amp;"_"&amp;FU190</f>
        <v>core1_shop65</v>
      </c>
      <c r="FW199" s="122">
        <v>2</v>
      </c>
      <c r="FX199" s="8"/>
      <c r="FY199" s="54">
        <f ca="1">IF(FY198=0,0,rpsp_scaling*INDEX(INDIRECT(FV199),$E199,FY$28)*FY198/INDEX(INDIRECT(FV148),$E198,FY$28))</f>
        <v>7.2307767106434166</v>
      </c>
      <c r="FZ199" s="55">
        <f ca="1">IF(FZ198=0,0,rpsp_scaling*INDEX(INDIRECT(FV199),$E199,FZ$28)*FZ198/INDEX(INDIRECT(FV148),$E198,FZ$28))</f>
        <v>7.7808184684234742</v>
      </c>
      <c r="GA199" s="55">
        <f ca="1">IF(GA198=0,0,rpsp_scaling*INDEX(INDIRECT(FV199),$E199,GA$28)*GA198/INDEX(INDIRECT(FV148),$E198,GA$28))</f>
        <v>8.3308602262035318</v>
      </c>
      <c r="GB199" s="55">
        <f ca="1">IF(GB198=0,0,rpsp_scaling*INDEX(INDIRECT(FV199),$E199,GB$28)*GB198/INDEX(INDIRECT(FV148),$E198,GB$28))</f>
        <v>8.8809019839835877</v>
      </c>
      <c r="GC199" s="55">
        <f ca="1">IF(GC198=0,0,rpsp_scaling*INDEX(INDIRECT(FV199),$E199,GC$28)*GC198/INDEX(INDIRECT(FV148),$E198,GC$28))</f>
        <v>9.4309437417636435</v>
      </c>
      <c r="GD199" s="55">
        <f ca="1">IF(GD198=0,0,rpsp_scaling*INDEX(INDIRECT(FV199),$E199,GD$28)*GD198/INDEX(INDIRECT(FV148),$E198,GD$28))</f>
        <v>9.9809854995437011</v>
      </c>
      <c r="GE199" s="55">
        <f ca="1">IF(GE198=0,0,rpsp_scaling*INDEX(INDIRECT(FV199),$E199,GE$28)*GE198/INDEX(INDIRECT(FV148),$E198,GE$28))</f>
        <v>10.531027257323759</v>
      </c>
      <c r="GF199" s="55">
        <f ca="1">IF(GF198=0,0,rpsp_scaling*INDEX(INDIRECT(FV199),$E199,GF$28)*GF198/INDEX(INDIRECT(FV148),$E198,GF$28))</f>
        <v>11.081069015103814</v>
      </c>
      <c r="GG199" s="55">
        <f ca="1">IF(GG198=0,0,rpsp_scaling*INDEX(INDIRECT(FV199),$E199,GG$28)*GG198/INDEX(INDIRECT(FV148),$E198,GG$28))</f>
        <v>11.631110772883872</v>
      </c>
      <c r="GH199" s="55">
        <f ca="1">IF(GH198=0,0,rpsp_scaling*INDEX(INDIRECT(FV199),$E199,GH$28)*GH198/INDEX(INDIRECT(FV148),$E198,GH$28))</f>
        <v>12.18115253066393</v>
      </c>
      <c r="GI199" s="55">
        <f ca="1">IF(GI198=0,0,rpsp_scaling*INDEX(INDIRECT(FV199),$E199,GI$28)*GI198/INDEX(INDIRECT(FV148),$E198,GI$28))</f>
        <v>12.731194288443987</v>
      </c>
      <c r="GJ199" s="55">
        <f ca="1">IF(GJ198=0,0,rpsp_scaling*INDEX(INDIRECT(FV199),$E199,GJ$28)*GJ198/INDEX(INDIRECT(FV148),$E198,GJ$28))</f>
        <v>12.841202639999999</v>
      </c>
      <c r="GK199" s="55">
        <f ca="1">IF(GK198=0,0,rpsp_scaling*INDEX(INDIRECT(FV199),$E199,GK$28)*GK198/INDEX(INDIRECT(FV148),$E198,GK$28))</f>
        <v>12.841202639999999</v>
      </c>
      <c r="GL199" s="55">
        <f ca="1">IF(GL198=0,0,rpsp_scaling*INDEX(INDIRECT(FV199),$E199,GL$28)*GL198/INDEX(INDIRECT(FV148),$E198,GL$28))</f>
        <v>12.841202639999999</v>
      </c>
      <c r="GM199" s="55">
        <f ca="1">IF(GM198=0,0,rpsp_scaling*INDEX(INDIRECT(FV199),$E199,GM$28)*GM198/INDEX(INDIRECT(FV148),$E198,GM$28))</f>
        <v>12.841202639999999</v>
      </c>
      <c r="GN199" s="55">
        <f ca="1">IF(GN198=0,0,rpsp_scaling*INDEX(INDIRECT(FV199),$E199,GN$28)*GN198/INDEX(INDIRECT(FV148),$E198,GN$28))</f>
        <v>12.841202639999999</v>
      </c>
      <c r="GO199" s="55">
        <f ca="1">IF(GO198=0,0,rpsp_scaling*INDEX(INDIRECT(FV199),$E199,GO$28)*GO198/INDEX(INDIRECT(FV148),$E198,GO$28))</f>
        <v>12.841202639999999</v>
      </c>
      <c r="GP199" s="55">
        <f ca="1">IF(GP198=0,0,rpsp_scaling*INDEX(INDIRECT(FV199),$E199,GP$28)*GP198/INDEX(INDIRECT(FV148),$E198,GP$28))</f>
        <v>12.841202639999999</v>
      </c>
      <c r="GQ199" s="55">
        <f ca="1">IF(GQ198=0,0,rpsp_scaling*INDEX(INDIRECT(FV199),$E199,GQ$28)*GQ198/INDEX(INDIRECT(FV148),$E198,GQ$28))</f>
        <v>12.841202639999999</v>
      </c>
      <c r="GR199" s="55">
        <f ca="1">IF(GR198=0,0,rpsp_scaling*INDEX(INDIRECT(FV199),$E199,GR$28)*GR198/INDEX(INDIRECT(FV148),$E198,GR$28))</f>
        <v>12.841202639999999</v>
      </c>
      <c r="GS199" s="56">
        <f ca="1">IF(GS198=0,0,rpsp_scaling*INDEX(INDIRECT(FV199),$E199,GS$28)*GS198/INDEX(INDIRECT(FV148),$E198,GS$28))</f>
        <v>12.841202639999999</v>
      </c>
      <c r="GT199" s="204"/>
      <c r="GV199" s="18" t="s">
        <v>22</v>
      </c>
      <c r="GW199" s="122">
        <f>GV131</f>
        <v>1</v>
      </c>
      <c r="GX199" s="122" t="str">
        <f>GV132</f>
        <v>lei65</v>
      </c>
      <c r="GY199" s="210" t="str">
        <f>"core"&amp;GW190&amp;"_"&amp;GX190</f>
        <v>core1_lei65</v>
      </c>
      <c r="GZ199" s="122">
        <v>2</v>
      </c>
      <c r="HA199" s="8"/>
      <c r="HB199" s="54">
        <f ca="1">IF(HB198=0,0,rpsp_scaling*INDEX(INDIRECT(GY199),$E199,HB$28)*HB198/INDEX(INDIRECT(GY148),$E198,HB$28))</f>
        <v>7.9782762863175156</v>
      </c>
      <c r="HC199" s="55">
        <f ca="1">IF(HC198=0,0,rpsp_scaling*INDEX(INDIRECT(GY199),$E199,HC$28)*HC198/INDEX(INDIRECT(GY148),$E198,HC$28))</f>
        <v>8.5318483955020721</v>
      </c>
      <c r="HD199" s="55">
        <f ca="1">IF(HD198=0,0,rpsp_scaling*INDEX(INDIRECT(GY199),$E199,HD$28)*HD198/INDEX(INDIRECT(GY148),$E198,HD$28))</f>
        <v>9.0854205046866312</v>
      </c>
      <c r="HE199" s="55">
        <f ca="1">IF(HE198=0,0,rpsp_scaling*INDEX(INDIRECT(GY199),$E199,HE$28)*HE198/INDEX(INDIRECT(GY148),$E198,HE$28))</f>
        <v>9.6389926138711886</v>
      </c>
      <c r="HF199" s="55">
        <f ca="1">IF(HF198=0,0,rpsp_scaling*INDEX(INDIRECT(GY199),$E199,HF$28)*HF198/INDEX(INDIRECT(GY148),$E198,HF$28))</f>
        <v>10.192564723055742</v>
      </c>
      <c r="HG199" s="55">
        <f ca="1">IF(HG198=0,0,rpsp_scaling*INDEX(INDIRECT(GY199),$E199,HG$28)*HG198/INDEX(INDIRECT(GY148),$E198,HG$28))</f>
        <v>10.746136832240301</v>
      </c>
      <c r="HH199" s="55">
        <f ca="1">IF(HH198=0,0,rpsp_scaling*INDEX(INDIRECT(GY199),$E199,HH$28)*HH198/INDEX(INDIRECT(GY148),$E198,HH$28))</f>
        <v>11.299708941424859</v>
      </c>
      <c r="HI199" s="55">
        <f ca="1">IF(HI198=0,0,rpsp_scaling*INDEX(INDIRECT(GY199),$E199,HI$28)*HI198/INDEX(INDIRECT(GY148),$E198,HI$28))</f>
        <v>11.853281050609416</v>
      </c>
      <c r="HJ199" s="55">
        <f ca="1">IF(HJ198=0,0,rpsp_scaling*INDEX(INDIRECT(GY199),$E199,HJ$28)*HJ198/INDEX(INDIRECT(GY148),$E198,HJ$28))</f>
        <v>12.406853159793975</v>
      </c>
      <c r="HK199" s="55">
        <f ca="1">IF(HK198=0,0,rpsp_scaling*INDEX(INDIRECT(GY199),$E199,HK$28)*HK198/INDEX(INDIRECT(GY148),$E198,HK$28))</f>
        <v>12.960425268978531</v>
      </c>
      <c r="HL199" s="55">
        <f ca="1">IF(HL198=0,0,rpsp_scaling*INDEX(INDIRECT(GY199),$E199,HL$28)*HL198/INDEX(INDIRECT(GY148),$E198,HL$28))</f>
        <v>13.513997378163088</v>
      </c>
      <c r="HM199" s="55">
        <f ca="1">IF(HM198=0,0,rpsp_scaling*INDEX(INDIRECT(GY199),$E199,HM$28)*HM198/INDEX(INDIRECT(GY148),$E198,HM$28))</f>
        <v>13.6247118</v>
      </c>
      <c r="HN199" s="55">
        <f ca="1">IF(HN198=0,0,rpsp_scaling*INDEX(INDIRECT(GY199),$E199,HN$28)*HN198/INDEX(INDIRECT(GY148),$E198,HN$28))</f>
        <v>13.6247118</v>
      </c>
      <c r="HO199" s="55">
        <f ca="1">IF(HO198=0,0,rpsp_scaling*INDEX(INDIRECT(GY199),$E199,HO$28)*HO198/INDEX(INDIRECT(GY148),$E198,HO$28))</f>
        <v>13.6247118</v>
      </c>
      <c r="HP199" s="55">
        <f ca="1">IF(HP198=0,0,rpsp_scaling*INDEX(INDIRECT(GY199),$E199,HP$28)*HP198/INDEX(INDIRECT(GY148),$E198,HP$28))</f>
        <v>13.6247118</v>
      </c>
      <c r="HQ199" s="55">
        <f ca="1">IF(HQ198=0,0,rpsp_scaling*INDEX(INDIRECT(GY199),$E199,HQ$28)*HQ198/INDEX(INDIRECT(GY148),$E198,HQ$28))</f>
        <v>13.6247118</v>
      </c>
      <c r="HR199" s="55">
        <f ca="1">IF(HR198=0,0,rpsp_scaling*INDEX(INDIRECT(GY199),$E199,HR$28)*HR198/INDEX(INDIRECT(GY148),$E198,HR$28))</f>
        <v>13.6247118</v>
      </c>
      <c r="HS199" s="55">
        <f ca="1">IF(HS198=0,0,rpsp_scaling*INDEX(INDIRECT(GY199),$E199,HS$28)*HS198/INDEX(INDIRECT(GY148),$E198,HS$28))</f>
        <v>13.6247118</v>
      </c>
      <c r="HT199" s="55">
        <f ca="1">IF(HT198=0,0,rpsp_scaling*INDEX(INDIRECT(GY199),$E199,HT$28)*HT198/INDEX(INDIRECT(GY148),$E198,HT$28))</f>
        <v>13.6247118</v>
      </c>
      <c r="HU199" s="55">
        <f ca="1">IF(HU198=0,0,rpsp_scaling*INDEX(INDIRECT(GY199),$E199,HU$28)*HU198/INDEX(INDIRECT(GY148),$E198,HU$28))</f>
        <v>13.6247118</v>
      </c>
      <c r="HV199" s="56">
        <f ca="1">IF(HV198=0,0,rpsp_scaling*INDEX(INDIRECT(GY199),$E199,HV$28)*HV198/INDEX(INDIRECT(GY148),$E198,HV$28))</f>
        <v>13.6247118</v>
      </c>
      <c r="HW199" s="204"/>
    </row>
    <row r="200" spans="1:231" ht="15.75" thickBot="1">
      <c r="A200" s="19" t="s">
        <v>23</v>
      </c>
      <c r="B200" s="125">
        <f>A131</f>
        <v>1</v>
      </c>
      <c r="C200" s="125" t="str">
        <f>A132</f>
        <v>work1834</v>
      </c>
      <c r="D200" s="224"/>
      <c r="E200" s="125"/>
      <c r="F200" s="20"/>
      <c r="G200" s="206">
        <f t="shared" ref="G200:AA200" ca="1" si="814">IF(G198=0,0,(1-pnontraders)*a_wtwwtp+b_wtwwtp*G199+pnontraders*wtp_unit_nontraders*G198)</f>
        <v>0.95924598297772812</v>
      </c>
      <c r="H200" s="207">
        <f t="shared" ca="1" si="814"/>
        <v>1.0164344764787809</v>
      </c>
      <c r="I200" s="207">
        <f t="shared" ca="1" si="814"/>
        <v>1.0736229699798339</v>
      </c>
      <c r="J200" s="207">
        <f t="shared" ca="1" si="814"/>
        <v>1.1308114634808866</v>
      </c>
      <c r="K200" s="207">
        <f t="shared" ca="1" si="814"/>
        <v>1.1879999569819397</v>
      </c>
      <c r="L200" s="207">
        <f t="shared" ca="1" si="814"/>
        <v>1.2451884504829922</v>
      </c>
      <c r="M200" s="207">
        <f t="shared" ca="1" si="814"/>
        <v>1.3023769439840451</v>
      </c>
      <c r="N200" s="207">
        <f t="shared" ca="1" si="814"/>
        <v>1.3595654374850978</v>
      </c>
      <c r="O200" s="207">
        <f t="shared" ca="1" si="814"/>
        <v>1.4167539309861503</v>
      </c>
      <c r="P200" s="207">
        <f t="shared" ca="1" si="814"/>
        <v>1.4739424244872035</v>
      </c>
      <c r="Q200" s="207">
        <f t="shared" ca="1" si="814"/>
        <v>1.5311309179882562</v>
      </c>
      <c r="R200" s="207">
        <f t="shared" ca="1" si="814"/>
        <v>1.5883194114893091</v>
      </c>
      <c r="S200" s="207">
        <f t="shared" ca="1" si="814"/>
        <v>1.6455079049903616</v>
      </c>
      <c r="T200" s="207">
        <f t="shared" ca="1" si="814"/>
        <v>1.7026963984914145</v>
      </c>
      <c r="U200" s="207">
        <f t="shared" ca="1" si="814"/>
        <v>1.7598848919924672</v>
      </c>
      <c r="V200" s="207">
        <f t="shared" ca="1" si="814"/>
        <v>1.8170733854935202</v>
      </c>
      <c r="W200" s="207">
        <f t="shared" ca="1" si="814"/>
        <v>1.8742618789945733</v>
      </c>
      <c r="X200" s="207">
        <f t="shared" ca="1" si="814"/>
        <v>1.8856995776947836</v>
      </c>
      <c r="Y200" s="207">
        <f t="shared" ca="1" si="814"/>
        <v>1.8856995776947836</v>
      </c>
      <c r="Z200" s="207">
        <f t="shared" ca="1" si="814"/>
        <v>1.8856995776947836</v>
      </c>
      <c r="AA200" s="208">
        <f t="shared" ca="1" si="814"/>
        <v>1.8856995776947836</v>
      </c>
      <c r="AB200" s="205"/>
      <c r="AD200" s="19" t="s">
        <v>23</v>
      </c>
      <c r="AE200" s="125">
        <f>AD131</f>
        <v>1</v>
      </c>
      <c r="AF200" s="125" t="str">
        <f>AD132</f>
        <v>shop1834</v>
      </c>
      <c r="AG200" s="224"/>
      <c r="AH200" s="125"/>
      <c r="AI200" s="20"/>
      <c r="AJ200" s="206">
        <f t="shared" ref="AJ200:BD200" ca="1" si="815">IF(AJ198=0,0,(1-pnontraders)*a_wtwwtp+b_wtwwtp*AJ199+pnontraders*wtp_unit_nontraders*AJ198)</f>
        <v>0.44935342564444181</v>
      </c>
      <c r="AK200" s="207">
        <f t="shared" ca="1" si="815"/>
        <v>0.54411916871005295</v>
      </c>
      <c r="AL200" s="207">
        <f t="shared" ca="1" si="815"/>
        <v>0.63888491177566409</v>
      </c>
      <c r="AM200" s="207">
        <f t="shared" ca="1" si="815"/>
        <v>0.73365065484127501</v>
      </c>
      <c r="AN200" s="207">
        <f t="shared" ca="1" si="815"/>
        <v>0.82841639790688637</v>
      </c>
      <c r="AO200" s="207">
        <f t="shared" ca="1" si="815"/>
        <v>0.92318214097249718</v>
      </c>
      <c r="AP200" s="207">
        <f t="shared" ca="1" si="815"/>
        <v>1.0179478840381087</v>
      </c>
      <c r="AQ200" s="207">
        <f t="shared" ca="1" si="815"/>
        <v>1.1127136271037195</v>
      </c>
      <c r="AR200" s="207">
        <f t="shared" ca="1" si="815"/>
        <v>1.2074793701693305</v>
      </c>
      <c r="AS200" s="207">
        <f t="shared" ca="1" si="815"/>
        <v>1.302245113234942</v>
      </c>
      <c r="AT200" s="207">
        <f t="shared" ca="1" si="815"/>
        <v>1.3970108563005528</v>
      </c>
      <c r="AU200" s="207">
        <f t="shared" ca="1" si="815"/>
        <v>1.4917765993661638</v>
      </c>
      <c r="AV200" s="207">
        <f t="shared" ca="1" si="815"/>
        <v>1.5865423424317751</v>
      </c>
      <c r="AW200" s="207">
        <f t="shared" ca="1" si="815"/>
        <v>1.6813080854973861</v>
      </c>
      <c r="AX200" s="207">
        <f t="shared" ca="1" si="815"/>
        <v>1.7760738285629973</v>
      </c>
      <c r="AY200" s="207">
        <f t="shared" ca="1" si="815"/>
        <v>1.8708395716286086</v>
      </c>
      <c r="AZ200" s="207">
        <f t="shared" ca="1" si="815"/>
        <v>1.9656053146942196</v>
      </c>
      <c r="BA200" s="207">
        <f t="shared" ca="1" si="815"/>
        <v>1.9845584633073416</v>
      </c>
      <c r="BB200" s="207">
        <f t="shared" ca="1" si="815"/>
        <v>1.9845584633073416</v>
      </c>
      <c r="BC200" s="207">
        <f t="shared" ca="1" si="815"/>
        <v>1.9845584633073416</v>
      </c>
      <c r="BD200" s="208">
        <f t="shared" ca="1" si="815"/>
        <v>1.9845584633073416</v>
      </c>
      <c r="BE200" s="205"/>
      <c r="BG200" s="19" t="s">
        <v>23</v>
      </c>
      <c r="BH200" s="125">
        <f>BG131</f>
        <v>1</v>
      </c>
      <c r="BI200" s="125" t="str">
        <f>BG132</f>
        <v>lei1834</v>
      </c>
      <c r="BJ200" s="224"/>
      <c r="BK200" s="125"/>
      <c r="BL200" s="20"/>
      <c r="BM200" s="206">
        <f t="shared" ref="BM200:CG200" ca="1" si="816">IF(BM198=0,0,(1-pnontraders)*a_wtwwtp+b_wtwwtp*BM199+pnontraders*wtp_unit_nontraders*BM198)</f>
        <v>0.90300361131928764</v>
      </c>
      <c r="BN200" s="207">
        <f t="shared" ca="1" si="816"/>
        <v>0.95958634617264982</v>
      </c>
      <c r="BO200" s="207">
        <f t="shared" ca="1" si="816"/>
        <v>1.0161690810260113</v>
      </c>
      <c r="BP200" s="207">
        <f t="shared" ca="1" si="816"/>
        <v>1.0727518158793734</v>
      </c>
      <c r="BQ200" s="207">
        <f t="shared" ca="1" si="816"/>
        <v>1.1293345507327353</v>
      </c>
      <c r="BR200" s="207">
        <f t="shared" ca="1" si="816"/>
        <v>1.1859172855860971</v>
      </c>
      <c r="BS200" s="207">
        <f t="shared" ca="1" si="816"/>
        <v>1.2425000204394594</v>
      </c>
      <c r="BT200" s="207">
        <f t="shared" ca="1" si="816"/>
        <v>1.299082755292821</v>
      </c>
      <c r="BU200" s="207">
        <f t="shared" ca="1" si="816"/>
        <v>1.3556654901461829</v>
      </c>
      <c r="BV200" s="207">
        <f t="shared" ca="1" si="816"/>
        <v>1.4122482249995449</v>
      </c>
      <c r="BW200" s="207">
        <f t="shared" ca="1" si="816"/>
        <v>1.4688309598529068</v>
      </c>
      <c r="BX200" s="207">
        <f t="shared" ca="1" si="816"/>
        <v>1.5254136947062686</v>
      </c>
      <c r="BY200" s="207">
        <f t="shared" ca="1" si="816"/>
        <v>1.5819964295596307</v>
      </c>
      <c r="BZ200" s="207">
        <f t="shared" ca="1" si="816"/>
        <v>1.6385791644129926</v>
      </c>
      <c r="CA200" s="207">
        <f t="shared" ca="1" si="816"/>
        <v>1.6951618992663542</v>
      </c>
      <c r="CB200" s="207">
        <f t="shared" ca="1" si="816"/>
        <v>1.7517446341197165</v>
      </c>
      <c r="CC200" s="207">
        <f t="shared" ca="1" si="816"/>
        <v>1.8083273689730781</v>
      </c>
      <c r="CD200" s="207">
        <f t="shared" ca="1" si="816"/>
        <v>1.8196439159437505</v>
      </c>
      <c r="CE200" s="207">
        <f t="shared" ca="1" si="816"/>
        <v>1.8196439159437505</v>
      </c>
      <c r="CF200" s="207">
        <f t="shared" ca="1" si="816"/>
        <v>1.8196439159437505</v>
      </c>
      <c r="CG200" s="208">
        <f t="shared" ca="1" si="816"/>
        <v>1.8196439159437505</v>
      </c>
      <c r="CH200" s="205"/>
      <c r="CJ200" s="19" t="s">
        <v>23</v>
      </c>
      <c r="CK200" s="125">
        <f>CJ131</f>
        <v>1</v>
      </c>
      <c r="CL200" s="125" t="str">
        <f>CJ132</f>
        <v>work3564</v>
      </c>
      <c r="CM200" s="224"/>
      <c r="CN200" s="125"/>
      <c r="CO200" s="20"/>
      <c r="CP200" s="206">
        <f t="shared" ref="CP200:DJ200" ca="1" si="817">IF(CP198=0,0,(1-pnontraders)*a_wtwwtp+b_wtwwtp*CP199+pnontraders*wtp_unit_nontraders*CP198)</f>
        <v>0.85599436333819323</v>
      </c>
      <c r="CQ200" s="207">
        <f t="shared" ca="1" si="817"/>
        <v>0.9170641031899559</v>
      </c>
      <c r="CR200" s="207">
        <f t="shared" ca="1" si="817"/>
        <v>0.97813384304171858</v>
      </c>
      <c r="CS200" s="207">
        <f t="shared" ca="1" si="817"/>
        <v>1.0392035828934809</v>
      </c>
      <c r="CT200" s="207">
        <f t="shared" ca="1" si="817"/>
        <v>1.1002733227452437</v>
      </c>
      <c r="CU200" s="207">
        <f t="shared" ca="1" si="817"/>
        <v>1.161343062597006</v>
      </c>
      <c r="CV200" s="207">
        <f t="shared" ca="1" si="817"/>
        <v>1.2224128024487686</v>
      </c>
      <c r="CW200" s="207">
        <f t="shared" ca="1" si="817"/>
        <v>1.2834825423005312</v>
      </c>
      <c r="CX200" s="207">
        <f t="shared" ca="1" si="817"/>
        <v>1.3445522821522937</v>
      </c>
      <c r="CY200" s="207">
        <f t="shared" ca="1" si="817"/>
        <v>1.4056220220040565</v>
      </c>
      <c r="CZ200" s="207">
        <f t="shared" ca="1" si="817"/>
        <v>1.4666917618558191</v>
      </c>
      <c r="DA200" s="207">
        <f t="shared" ca="1" si="817"/>
        <v>1.5277615017075816</v>
      </c>
      <c r="DB200" s="207">
        <f t="shared" ca="1" si="817"/>
        <v>1.5888312415593444</v>
      </c>
      <c r="DC200" s="207">
        <f t="shared" ca="1" si="817"/>
        <v>1.6499009814111072</v>
      </c>
      <c r="DD200" s="207">
        <f t="shared" ca="1" si="817"/>
        <v>1.7109707212628695</v>
      </c>
      <c r="DE200" s="207">
        <f t="shared" ca="1" si="817"/>
        <v>1.7720404611146319</v>
      </c>
      <c r="DF200" s="207">
        <f t="shared" ca="1" si="817"/>
        <v>1.8331102009663947</v>
      </c>
      <c r="DG200" s="207">
        <f t="shared" ca="1" si="817"/>
        <v>1.8453241489367476</v>
      </c>
      <c r="DH200" s="207">
        <f t="shared" ca="1" si="817"/>
        <v>1.8453241489367476</v>
      </c>
      <c r="DI200" s="207">
        <f t="shared" ca="1" si="817"/>
        <v>1.8453241489367476</v>
      </c>
      <c r="DJ200" s="208">
        <f t="shared" ca="1" si="817"/>
        <v>1.8453241489367476</v>
      </c>
      <c r="DK200" s="205"/>
      <c r="DM200" s="19" t="s">
        <v>23</v>
      </c>
      <c r="DN200" s="125">
        <f>DM131</f>
        <v>1</v>
      </c>
      <c r="DO200" s="125" t="str">
        <f>DM132</f>
        <v>shop3564</v>
      </c>
      <c r="DP200" s="224"/>
      <c r="DQ200" s="125"/>
      <c r="DR200" s="20"/>
      <c r="DS200" s="206">
        <f t="shared" ref="DS200:EM200" ca="1" si="818">IF(DS198=0,0,(1-pnontraders)*a_wtwwtp+b_wtwwtp*DS199+pnontraders*wtp_unit_nontraders*DS198)</f>
        <v>0.98850849719614875</v>
      </c>
      <c r="DT200" s="207">
        <f t="shared" ca="1" si="818"/>
        <v>1.0448241040444186</v>
      </c>
      <c r="DU200" s="207">
        <f t="shared" ca="1" si="818"/>
        <v>1.1011397108926886</v>
      </c>
      <c r="DV200" s="207">
        <f t="shared" ca="1" si="818"/>
        <v>1.1574553177409581</v>
      </c>
      <c r="DW200" s="207">
        <f t="shared" ca="1" si="818"/>
        <v>1.2137709245892283</v>
      </c>
      <c r="DX200" s="207">
        <f t="shared" ca="1" si="818"/>
        <v>1.2700865314374981</v>
      </c>
      <c r="DY200" s="207">
        <f t="shared" ca="1" si="818"/>
        <v>1.3264021382857683</v>
      </c>
      <c r="DZ200" s="207">
        <f t="shared" ca="1" si="818"/>
        <v>1.382717745134038</v>
      </c>
      <c r="EA200" s="207">
        <f t="shared" ca="1" si="818"/>
        <v>1.4390333519823082</v>
      </c>
      <c r="EB200" s="207">
        <f t="shared" ca="1" si="818"/>
        <v>1.4953489588305775</v>
      </c>
      <c r="EC200" s="207">
        <f t="shared" ca="1" si="818"/>
        <v>1.5516645656788475</v>
      </c>
      <c r="ED200" s="207">
        <f t="shared" ca="1" si="818"/>
        <v>1.6079801725271174</v>
      </c>
      <c r="EE200" s="207">
        <f t="shared" ca="1" si="818"/>
        <v>1.6642957793753874</v>
      </c>
      <c r="EF200" s="207">
        <f t="shared" ca="1" si="818"/>
        <v>1.7206113862236574</v>
      </c>
      <c r="EG200" s="207">
        <f t="shared" ca="1" si="818"/>
        <v>1.7769269930719274</v>
      </c>
      <c r="EH200" s="207">
        <f t="shared" ca="1" si="818"/>
        <v>1.8332425999201969</v>
      </c>
      <c r="EI200" s="207">
        <f t="shared" ca="1" si="818"/>
        <v>1.8895582067684669</v>
      </c>
      <c r="EJ200" s="207">
        <f t="shared" ca="1" si="818"/>
        <v>1.9008213281381208</v>
      </c>
      <c r="EK200" s="207">
        <f t="shared" ca="1" si="818"/>
        <v>1.9008213281381208</v>
      </c>
      <c r="EL200" s="207">
        <f t="shared" ca="1" si="818"/>
        <v>1.9008213281381208</v>
      </c>
      <c r="EM200" s="208">
        <f t="shared" ca="1" si="818"/>
        <v>1.9008213281381208</v>
      </c>
      <c r="EN200" s="205"/>
      <c r="EP200" s="19" t="s">
        <v>23</v>
      </c>
      <c r="EQ200" s="125">
        <f>EP131</f>
        <v>1</v>
      </c>
      <c r="ER200" s="125" t="str">
        <f>EP132</f>
        <v>lei3564</v>
      </c>
      <c r="ES200" s="224"/>
      <c r="ET200" s="125"/>
      <c r="EU200" s="20"/>
      <c r="EV200" s="206">
        <f t="shared" ref="EV200:FP200" ca="1" si="819">IF(EV198=0,0,(1-pnontraders)*a_wtwwtp+b_wtwwtp*EV199+pnontraders*wtp_unit_nontraders*EV198)</f>
        <v>0.97025382010257488</v>
      </c>
      <c r="EW200" s="207">
        <f t="shared" ca="1" si="819"/>
        <v>1.0267090995770707</v>
      </c>
      <c r="EX200" s="207">
        <f t="shared" ca="1" si="819"/>
        <v>1.0831643790515664</v>
      </c>
      <c r="EY200" s="207">
        <f t="shared" ca="1" si="819"/>
        <v>1.1396196585260623</v>
      </c>
      <c r="EZ200" s="207">
        <f t="shared" ca="1" si="819"/>
        <v>1.1960749380005582</v>
      </c>
      <c r="FA200" s="207">
        <f t="shared" ca="1" si="819"/>
        <v>1.2525302174750541</v>
      </c>
      <c r="FB200" s="207">
        <f t="shared" ca="1" si="819"/>
        <v>1.3089854969495498</v>
      </c>
      <c r="FC200" s="207">
        <f t="shared" ca="1" si="819"/>
        <v>1.3654407764240457</v>
      </c>
      <c r="FD200" s="207">
        <f t="shared" ca="1" si="819"/>
        <v>1.4218960558985416</v>
      </c>
      <c r="FE200" s="207">
        <f t="shared" ca="1" si="819"/>
        <v>1.4783513353730375</v>
      </c>
      <c r="FF200" s="207">
        <f t="shared" ca="1" si="819"/>
        <v>1.534806614847533</v>
      </c>
      <c r="FG200" s="207">
        <f t="shared" ca="1" si="819"/>
        <v>1.5912618943220291</v>
      </c>
      <c r="FH200" s="207">
        <f t="shared" ca="1" si="819"/>
        <v>1.647717173796525</v>
      </c>
      <c r="FI200" s="207">
        <f t="shared" ca="1" si="819"/>
        <v>1.7041724532710205</v>
      </c>
      <c r="FJ200" s="207">
        <f t="shared" ca="1" si="819"/>
        <v>1.7606277327455164</v>
      </c>
      <c r="FK200" s="207">
        <f t="shared" ca="1" si="819"/>
        <v>1.8170830122200123</v>
      </c>
      <c r="FL200" s="207">
        <f t="shared" ca="1" si="819"/>
        <v>1.8735382916945078</v>
      </c>
      <c r="FM200" s="207">
        <f t="shared" ca="1" si="819"/>
        <v>1.8848293475894071</v>
      </c>
      <c r="FN200" s="207">
        <f t="shared" ca="1" si="819"/>
        <v>1.8848293475894071</v>
      </c>
      <c r="FO200" s="207">
        <f t="shared" ca="1" si="819"/>
        <v>1.8848293475894071</v>
      </c>
      <c r="FP200" s="208">
        <f t="shared" ca="1" si="819"/>
        <v>1.8848293475894071</v>
      </c>
      <c r="FQ200" s="205"/>
      <c r="FS200" s="19" t="s">
        <v>23</v>
      </c>
      <c r="FT200" s="125">
        <f>FS131</f>
        <v>1</v>
      </c>
      <c r="FU200" s="125" t="str">
        <f>FS132</f>
        <v>shop65</v>
      </c>
      <c r="FV200" s="224"/>
      <c r="FW200" s="125"/>
      <c r="FX200" s="20"/>
      <c r="FY200" s="206">
        <f t="shared" ref="FY200:GS200" ca="1" si="820">IF(FY198=0,0,(1-pnontraders)*a_wtwwtp+b_wtwwtp*FY199+pnontraders*wtp_unit_nontraders*FY198)</f>
        <v>0.99640796744229998</v>
      </c>
      <c r="FZ200" s="207">
        <f t="shared" ca="1" si="820"/>
        <v>1.0817483252067963</v>
      </c>
      <c r="GA200" s="207">
        <f t="shared" ca="1" si="820"/>
        <v>1.1670886829712925</v>
      </c>
      <c r="GB200" s="207">
        <f t="shared" ca="1" si="820"/>
        <v>1.2524290407357888</v>
      </c>
      <c r="GC200" s="207">
        <f t="shared" ca="1" si="820"/>
        <v>1.3377693985002848</v>
      </c>
      <c r="GD200" s="207">
        <f t="shared" ca="1" si="820"/>
        <v>1.423109756264781</v>
      </c>
      <c r="GE200" s="207">
        <f t="shared" ca="1" si="820"/>
        <v>1.5084501140292774</v>
      </c>
      <c r="GF200" s="207">
        <f t="shared" ca="1" si="820"/>
        <v>1.5937904717937734</v>
      </c>
      <c r="GG200" s="207">
        <f t="shared" ca="1" si="820"/>
        <v>1.6791308295582696</v>
      </c>
      <c r="GH200" s="207">
        <f t="shared" ca="1" si="820"/>
        <v>1.7644711873227661</v>
      </c>
      <c r="GI200" s="207">
        <f t="shared" ca="1" si="820"/>
        <v>1.8498115450872625</v>
      </c>
      <c r="GJ200" s="207">
        <f t="shared" ca="1" si="820"/>
        <v>1.8668796166401618</v>
      </c>
      <c r="GK200" s="207">
        <f t="shared" ca="1" si="820"/>
        <v>1.8668796166401618</v>
      </c>
      <c r="GL200" s="207">
        <f t="shared" ca="1" si="820"/>
        <v>1.8668796166401618</v>
      </c>
      <c r="GM200" s="207">
        <f t="shared" ca="1" si="820"/>
        <v>1.8668796166401618</v>
      </c>
      <c r="GN200" s="207">
        <f t="shared" ca="1" si="820"/>
        <v>1.8668796166401618</v>
      </c>
      <c r="GO200" s="207">
        <f t="shared" ca="1" si="820"/>
        <v>1.8668796166401618</v>
      </c>
      <c r="GP200" s="207">
        <f t="shared" ca="1" si="820"/>
        <v>1.8668796166401618</v>
      </c>
      <c r="GQ200" s="207">
        <f t="shared" ca="1" si="820"/>
        <v>1.8668796166401618</v>
      </c>
      <c r="GR200" s="207">
        <f t="shared" ca="1" si="820"/>
        <v>1.8668796166401618</v>
      </c>
      <c r="GS200" s="208">
        <f t="shared" ca="1" si="820"/>
        <v>1.8668796166401618</v>
      </c>
      <c r="GT200" s="205"/>
      <c r="GV200" s="19" t="s">
        <v>23</v>
      </c>
      <c r="GW200" s="125">
        <f>GV131</f>
        <v>1</v>
      </c>
      <c r="GX200" s="125" t="str">
        <f>GV132</f>
        <v>lei65</v>
      </c>
      <c r="GY200" s="224"/>
      <c r="GZ200" s="125"/>
      <c r="HA200" s="20"/>
      <c r="HB200" s="206">
        <f t="shared" ref="HB200:HV200" ca="1" si="821">IF(HB198=0,0,(1-pnontraders)*a_wtwwtp+b_wtwwtp*HB199+pnontraders*wtp_unit_nontraders*HB198)</f>
        <v>1.1013442530975022</v>
      </c>
      <c r="HC200" s="207">
        <f t="shared" ca="1" si="821"/>
        <v>1.1864663339090618</v>
      </c>
      <c r="HD200" s="207">
        <f t="shared" ca="1" si="821"/>
        <v>1.2715884147206218</v>
      </c>
      <c r="HE200" s="207">
        <f t="shared" ca="1" si="821"/>
        <v>1.3567104955321816</v>
      </c>
      <c r="HF200" s="207">
        <f t="shared" ca="1" si="821"/>
        <v>1.4418325763437407</v>
      </c>
      <c r="HG200" s="207">
        <f t="shared" ca="1" si="821"/>
        <v>1.5269546571553008</v>
      </c>
      <c r="HH200" s="207">
        <f t="shared" ca="1" si="821"/>
        <v>1.6120767379668601</v>
      </c>
      <c r="HI200" s="207">
        <f t="shared" ca="1" si="821"/>
        <v>1.6971988187784199</v>
      </c>
      <c r="HJ200" s="207">
        <f t="shared" ca="1" si="821"/>
        <v>1.7823208995899797</v>
      </c>
      <c r="HK200" s="207">
        <f t="shared" ca="1" si="821"/>
        <v>1.8674429804015393</v>
      </c>
      <c r="HL200" s="207">
        <f t="shared" ca="1" si="821"/>
        <v>1.9525650612130989</v>
      </c>
      <c r="HM200" s="207">
        <f t="shared" ca="1" si="821"/>
        <v>1.969589477375411</v>
      </c>
      <c r="HN200" s="207">
        <f t="shared" ca="1" si="821"/>
        <v>1.969589477375411</v>
      </c>
      <c r="HO200" s="207">
        <f t="shared" ca="1" si="821"/>
        <v>1.969589477375411</v>
      </c>
      <c r="HP200" s="207">
        <f t="shared" ca="1" si="821"/>
        <v>1.969589477375411</v>
      </c>
      <c r="HQ200" s="207">
        <f t="shared" ca="1" si="821"/>
        <v>1.969589477375411</v>
      </c>
      <c r="HR200" s="207">
        <f t="shared" ca="1" si="821"/>
        <v>1.969589477375411</v>
      </c>
      <c r="HS200" s="207">
        <f t="shared" ca="1" si="821"/>
        <v>1.969589477375411</v>
      </c>
      <c r="HT200" s="207">
        <f t="shared" ca="1" si="821"/>
        <v>1.969589477375411</v>
      </c>
      <c r="HU200" s="207">
        <f t="shared" ca="1" si="821"/>
        <v>1.969589477375411</v>
      </c>
      <c r="HV200" s="208">
        <f t="shared" ca="1" si="821"/>
        <v>1.969589477375411</v>
      </c>
      <c r="HW200" s="205"/>
    </row>
    <row r="201" spans="1:231" ht="15">
      <c r="A201" s="17" t="s">
        <v>71</v>
      </c>
      <c r="B201" s="124">
        <f>A131</f>
        <v>1</v>
      </c>
      <c r="C201" s="124" t="str">
        <f>A132</f>
        <v>work1834</v>
      </c>
      <c r="D201" s="223"/>
      <c r="E201" s="124"/>
      <c r="F201" s="41">
        <f>INDEX(b_in,MATCH("time1",atts,0),MATCH(C201,segs,0))</f>
        <v>-0.41149740000000001</v>
      </c>
      <c r="G201" s="116"/>
      <c r="H201" s="117"/>
      <c r="I201" s="117"/>
      <c r="J201" s="117"/>
      <c r="K201" s="117"/>
      <c r="L201" s="117"/>
      <c r="M201" s="117"/>
      <c r="N201" s="117"/>
      <c r="O201" s="117"/>
      <c r="P201" s="117"/>
      <c r="Q201" s="117"/>
      <c r="R201" s="117"/>
      <c r="S201" s="117"/>
      <c r="T201" s="117"/>
      <c r="U201" s="117"/>
      <c r="V201" s="117"/>
      <c r="W201" s="117"/>
      <c r="X201" s="117"/>
      <c r="Y201" s="117"/>
      <c r="Z201" s="117"/>
      <c r="AA201" s="118"/>
      <c r="AB201" s="203"/>
      <c r="AD201" s="17" t="s">
        <v>71</v>
      </c>
      <c r="AE201" s="124">
        <f>AD131</f>
        <v>1</v>
      </c>
      <c r="AF201" s="124" t="str">
        <f>AD132</f>
        <v>shop1834</v>
      </c>
      <c r="AG201" s="223"/>
      <c r="AH201" s="124"/>
      <c r="AI201" s="41">
        <f>INDEX(b_in,MATCH("time1",atts,0),MATCH(AF201,segs,0))</f>
        <v>-0.41149740000000001</v>
      </c>
      <c r="AJ201" s="116"/>
      <c r="AK201" s="117"/>
      <c r="AL201" s="117"/>
      <c r="AM201" s="117"/>
      <c r="AN201" s="117"/>
      <c r="AO201" s="117"/>
      <c r="AP201" s="117"/>
      <c r="AQ201" s="117"/>
      <c r="AR201" s="117"/>
      <c r="AS201" s="117"/>
      <c r="AT201" s="117"/>
      <c r="AU201" s="117"/>
      <c r="AV201" s="117"/>
      <c r="AW201" s="117"/>
      <c r="AX201" s="117"/>
      <c r="AY201" s="117"/>
      <c r="AZ201" s="117"/>
      <c r="BA201" s="117"/>
      <c r="BB201" s="117"/>
      <c r="BC201" s="117"/>
      <c r="BD201" s="118"/>
      <c r="BE201" s="203"/>
      <c r="BG201" s="17" t="s">
        <v>71</v>
      </c>
      <c r="BH201" s="124">
        <f>BG131</f>
        <v>1</v>
      </c>
      <c r="BI201" s="124" t="str">
        <f>BG132</f>
        <v>lei1834</v>
      </c>
      <c r="BJ201" s="223"/>
      <c r="BK201" s="124"/>
      <c r="BL201" s="41">
        <f>INDEX(b_in,MATCH("time1",atts,0),MATCH(BI201,segs,0))</f>
        <v>-0.41149740000000001</v>
      </c>
      <c r="BM201" s="116"/>
      <c r="BN201" s="117"/>
      <c r="BO201" s="117"/>
      <c r="BP201" s="117"/>
      <c r="BQ201" s="117"/>
      <c r="BR201" s="117"/>
      <c r="BS201" s="117"/>
      <c r="BT201" s="117"/>
      <c r="BU201" s="117"/>
      <c r="BV201" s="117"/>
      <c r="BW201" s="117"/>
      <c r="BX201" s="117"/>
      <c r="BY201" s="117"/>
      <c r="BZ201" s="117"/>
      <c r="CA201" s="117"/>
      <c r="CB201" s="117"/>
      <c r="CC201" s="117"/>
      <c r="CD201" s="117"/>
      <c r="CE201" s="117"/>
      <c r="CF201" s="117"/>
      <c r="CG201" s="118"/>
      <c r="CH201" s="203"/>
      <c r="CJ201" s="17" t="s">
        <v>71</v>
      </c>
      <c r="CK201" s="124">
        <f>CJ131</f>
        <v>1</v>
      </c>
      <c r="CL201" s="124" t="str">
        <f>CJ132</f>
        <v>work3564</v>
      </c>
      <c r="CM201" s="223"/>
      <c r="CN201" s="124"/>
      <c r="CO201" s="41">
        <f>INDEX(b_in,MATCH("time1",atts,0),MATCH(CL201,segs,0))</f>
        <v>-0.41149740000000001</v>
      </c>
      <c r="CP201" s="116"/>
      <c r="CQ201" s="117"/>
      <c r="CR201" s="117"/>
      <c r="CS201" s="117"/>
      <c r="CT201" s="117"/>
      <c r="CU201" s="117"/>
      <c r="CV201" s="117"/>
      <c r="CW201" s="117"/>
      <c r="CX201" s="117"/>
      <c r="CY201" s="117"/>
      <c r="CZ201" s="117"/>
      <c r="DA201" s="117"/>
      <c r="DB201" s="117"/>
      <c r="DC201" s="117"/>
      <c r="DD201" s="117"/>
      <c r="DE201" s="117"/>
      <c r="DF201" s="117"/>
      <c r="DG201" s="117"/>
      <c r="DH201" s="117"/>
      <c r="DI201" s="117"/>
      <c r="DJ201" s="118"/>
      <c r="DK201" s="203"/>
      <c r="DM201" s="17" t="s">
        <v>71</v>
      </c>
      <c r="DN201" s="124">
        <f>DM131</f>
        <v>1</v>
      </c>
      <c r="DO201" s="124" t="str">
        <f>DM132</f>
        <v>shop3564</v>
      </c>
      <c r="DP201" s="223"/>
      <c r="DQ201" s="124"/>
      <c r="DR201" s="41">
        <f>INDEX(b_in,MATCH("time1",atts,0),MATCH(DO201,segs,0))</f>
        <v>-0.41149740000000001</v>
      </c>
      <c r="DS201" s="116"/>
      <c r="DT201" s="117"/>
      <c r="DU201" s="117"/>
      <c r="DV201" s="117"/>
      <c r="DW201" s="117"/>
      <c r="DX201" s="117"/>
      <c r="DY201" s="117"/>
      <c r="DZ201" s="117"/>
      <c r="EA201" s="117"/>
      <c r="EB201" s="117"/>
      <c r="EC201" s="117"/>
      <c r="ED201" s="117"/>
      <c r="EE201" s="117"/>
      <c r="EF201" s="117"/>
      <c r="EG201" s="117"/>
      <c r="EH201" s="117"/>
      <c r="EI201" s="117"/>
      <c r="EJ201" s="117"/>
      <c r="EK201" s="117"/>
      <c r="EL201" s="117"/>
      <c r="EM201" s="118"/>
      <c r="EN201" s="203"/>
      <c r="EP201" s="17" t="s">
        <v>71</v>
      </c>
      <c r="EQ201" s="124">
        <f>EP131</f>
        <v>1</v>
      </c>
      <c r="ER201" s="124" t="str">
        <f>EP132</f>
        <v>lei3564</v>
      </c>
      <c r="ES201" s="223"/>
      <c r="ET201" s="124"/>
      <c r="EU201" s="41">
        <f>INDEX(b_in,MATCH("time1",atts,0),MATCH(ER201,segs,0))</f>
        <v>-0.41149740000000001</v>
      </c>
      <c r="EV201" s="116"/>
      <c r="EW201" s="117"/>
      <c r="EX201" s="117"/>
      <c r="EY201" s="117"/>
      <c r="EZ201" s="117"/>
      <c r="FA201" s="117"/>
      <c r="FB201" s="117"/>
      <c r="FC201" s="117"/>
      <c r="FD201" s="117"/>
      <c r="FE201" s="117"/>
      <c r="FF201" s="117"/>
      <c r="FG201" s="117"/>
      <c r="FH201" s="117"/>
      <c r="FI201" s="117"/>
      <c r="FJ201" s="117"/>
      <c r="FK201" s="117"/>
      <c r="FL201" s="117"/>
      <c r="FM201" s="117"/>
      <c r="FN201" s="117"/>
      <c r="FO201" s="117"/>
      <c r="FP201" s="118"/>
      <c r="FQ201" s="203"/>
      <c r="FS201" s="17" t="s">
        <v>71</v>
      </c>
      <c r="FT201" s="124">
        <f>FS131</f>
        <v>1</v>
      </c>
      <c r="FU201" s="124" t="str">
        <f>FS132</f>
        <v>shop65</v>
      </c>
      <c r="FV201" s="223"/>
      <c r="FW201" s="124"/>
      <c r="FX201" s="41">
        <f>INDEX(b_in,MATCH("time1",atts,0),MATCH(FU201,segs,0))</f>
        <v>-0.41149740000000001</v>
      </c>
      <c r="FY201" s="116"/>
      <c r="FZ201" s="117"/>
      <c r="GA201" s="117"/>
      <c r="GB201" s="117"/>
      <c r="GC201" s="117"/>
      <c r="GD201" s="117"/>
      <c r="GE201" s="117"/>
      <c r="GF201" s="117"/>
      <c r="GG201" s="117"/>
      <c r="GH201" s="117"/>
      <c r="GI201" s="117"/>
      <c r="GJ201" s="117"/>
      <c r="GK201" s="117"/>
      <c r="GL201" s="117"/>
      <c r="GM201" s="117"/>
      <c r="GN201" s="117"/>
      <c r="GO201" s="117"/>
      <c r="GP201" s="117"/>
      <c r="GQ201" s="117"/>
      <c r="GR201" s="117"/>
      <c r="GS201" s="118"/>
      <c r="GT201" s="203"/>
      <c r="GV201" s="17" t="s">
        <v>71</v>
      </c>
      <c r="GW201" s="124">
        <f>GV131</f>
        <v>1</v>
      </c>
      <c r="GX201" s="124" t="str">
        <f>GV132</f>
        <v>lei65</v>
      </c>
      <c r="GY201" s="223"/>
      <c r="GZ201" s="124"/>
      <c r="HA201" s="41">
        <f>INDEX(b_in,MATCH("time1",atts,0),MATCH(GX201,segs,0))</f>
        <v>-0.41149740000000001</v>
      </c>
      <c r="HB201" s="116"/>
      <c r="HC201" s="117"/>
      <c r="HD201" s="117"/>
      <c r="HE201" s="117"/>
      <c r="HF201" s="117"/>
      <c r="HG201" s="117"/>
      <c r="HH201" s="117"/>
      <c r="HI201" s="117"/>
      <c r="HJ201" s="117"/>
      <c r="HK201" s="117"/>
      <c r="HL201" s="117"/>
      <c r="HM201" s="117"/>
      <c r="HN201" s="117"/>
      <c r="HO201" s="117"/>
      <c r="HP201" s="117"/>
      <c r="HQ201" s="117"/>
      <c r="HR201" s="117"/>
      <c r="HS201" s="117"/>
      <c r="HT201" s="117"/>
      <c r="HU201" s="117"/>
      <c r="HV201" s="118"/>
      <c r="HW201" s="203"/>
    </row>
    <row r="202" spans="1:231" ht="15">
      <c r="A202" s="18" t="s">
        <v>69</v>
      </c>
      <c r="B202" s="122">
        <f>A131</f>
        <v>1</v>
      </c>
      <c r="C202" s="122" t="str">
        <f>A132</f>
        <v>work1834</v>
      </c>
      <c r="D202" s="210"/>
      <c r="E202" s="122"/>
      <c r="F202" s="31">
        <f>INDEX(b_in,MATCH("no1",atts,0),MATCH(C202,segs,0))</f>
        <v>-12.25916</v>
      </c>
      <c r="G202" s="52"/>
      <c r="H202" s="53"/>
      <c r="I202" s="53"/>
      <c r="J202" s="53"/>
      <c r="K202" s="53"/>
      <c r="L202" s="53"/>
      <c r="M202" s="53"/>
      <c r="N202" s="53"/>
      <c r="O202" s="53"/>
      <c r="P202" s="53"/>
      <c r="Q202" s="53"/>
      <c r="R202" s="53"/>
      <c r="S202" s="53"/>
      <c r="T202" s="53"/>
      <c r="U202" s="53"/>
      <c r="V202" s="53"/>
      <c r="W202" s="53"/>
      <c r="X202" s="53"/>
      <c r="Y202" s="53"/>
      <c r="Z202" s="53"/>
      <c r="AA202" s="119"/>
      <c r="AB202" s="204"/>
      <c r="AD202" s="18" t="s">
        <v>69</v>
      </c>
      <c r="AE202" s="122">
        <f>AD131</f>
        <v>1</v>
      </c>
      <c r="AF202" s="122" t="str">
        <f>AD132</f>
        <v>shop1834</v>
      </c>
      <c r="AG202" s="210"/>
      <c r="AH202" s="122"/>
      <c r="AI202" s="31">
        <f>INDEX(b_in,MATCH("no1",atts,0),MATCH(AF202,segs,0))</f>
        <v>-12.68242</v>
      </c>
      <c r="AJ202" s="52"/>
      <c r="AK202" s="53"/>
      <c r="AL202" s="53"/>
      <c r="AM202" s="53"/>
      <c r="AN202" s="53"/>
      <c r="AO202" s="53"/>
      <c r="AP202" s="53"/>
      <c r="AQ202" s="53"/>
      <c r="AR202" s="53"/>
      <c r="AS202" s="53"/>
      <c r="AT202" s="53"/>
      <c r="AU202" s="53"/>
      <c r="AV202" s="53"/>
      <c r="AW202" s="53"/>
      <c r="AX202" s="53"/>
      <c r="AY202" s="53"/>
      <c r="AZ202" s="53"/>
      <c r="BA202" s="53"/>
      <c r="BB202" s="53"/>
      <c r="BC202" s="53"/>
      <c r="BD202" s="119"/>
      <c r="BE202" s="204"/>
      <c r="BG202" s="18" t="s">
        <v>69</v>
      </c>
      <c r="BH202" s="122">
        <f>BG131</f>
        <v>1</v>
      </c>
      <c r="BI202" s="122" t="str">
        <f>BG132</f>
        <v>lei1834</v>
      </c>
      <c r="BJ202" s="210"/>
      <c r="BK202" s="122"/>
      <c r="BL202" s="31">
        <f>INDEX(b_in,MATCH("no1",atts,0),MATCH(BI202,segs,0))</f>
        <v>-11.56819</v>
      </c>
      <c r="BM202" s="52"/>
      <c r="BN202" s="53"/>
      <c r="BO202" s="53"/>
      <c r="BP202" s="53"/>
      <c r="BQ202" s="53"/>
      <c r="BR202" s="53"/>
      <c r="BS202" s="53"/>
      <c r="BT202" s="53"/>
      <c r="BU202" s="53"/>
      <c r="BV202" s="53"/>
      <c r="BW202" s="53"/>
      <c r="BX202" s="53"/>
      <c r="BY202" s="53"/>
      <c r="BZ202" s="53"/>
      <c r="CA202" s="53"/>
      <c r="CB202" s="53"/>
      <c r="CC202" s="53"/>
      <c r="CD202" s="53"/>
      <c r="CE202" s="53"/>
      <c r="CF202" s="53"/>
      <c r="CG202" s="119"/>
      <c r="CH202" s="204"/>
      <c r="CJ202" s="18" t="s">
        <v>69</v>
      </c>
      <c r="CK202" s="122">
        <f>CJ131</f>
        <v>1</v>
      </c>
      <c r="CL202" s="122" t="str">
        <f>CJ132</f>
        <v>work3564</v>
      </c>
      <c r="CM202" s="210"/>
      <c r="CN202" s="122"/>
      <c r="CO202" s="31">
        <f>INDEX(b_in,MATCH("no1",atts,0),MATCH(CL202,segs,0))</f>
        <v>-11.492710000000001</v>
      </c>
      <c r="CP202" s="52"/>
      <c r="CQ202" s="53"/>
      <c r="CR202" s="53"/>
      <c r="CS202" s="53"/>
      <c r="CT202" s="53"/>
      <c r="CU202" s="53"/>
      <c r="CV202" s="53"/>
      <c r="CW202" s="53"/>
      <c r="CX202" s="53"/>
      <c r="CY202" s="53"/>
      <c r="CZ202" s="53"/>
      <c r="DA202" s="53"/>
      <c r="DB202" s="53"/>
      <c r="DC202" s="53"/>
      <c r="DD202" s="53"/>
      <c r="DE202" s="53"/>
      <c r="DF202" s="53"/>
      <c r="DG202" s="53"/>
      <c r="DH202" s="53"/>
      <c r="DI202" s="53"/>
      <c r="DJ202" s="119"/>
      <c r="DK202" s="204"/>
      <c r="DM202" s="18" t="s">
        <v>69</v>
      </c>
      <c r="DN202" s="122">
        <f>DM131</f>
        <v>1</v>
      </c>
      <c r="DO202" s="122" t="str">
        <f>DM132</f>
        <v>shop3564</v>
      </c>
      <c r="DP202" s="210"/>
      <c r="DQ202" s="122"/>
      <c r="DR202" s="31">
        <f>INDEX(b_in,MATCH("no1",atts,0),MATCH(DO202,segs,0))</f>
        <v>-12.550660000000001</v>
      </c>
      <c r="DS202" s="52"/>
      <c r="DT202" s="53"/>
      <c r="DU202" s="53"/>
      <c r="DV202" s="53"/>
      <c r="DW202" s="53"/>
      <c r="DX202" s="53"/>
      <c r="DY202" s="53"/>
      <c r="DZ202" s="53"/>
      <c r="EA202" s="53"/>
      <c r="EB202" s="53"/>
      <c r="EC202" s="53"/>
      <c r="ED202" s="53"/>
      <c r="EE202" s="53"/>
      <c r="EF202" s="53"/>
      <c r="EG202" s="53"/>
      <c r="EH202" s="53"/>
      <c r="EI202" s="53"/>
      <c r="EJ202" s="53"/>
      <c r="EK202" s="53"/>
      <c r="EL202" s="53"/>
      <c r="EM202" s="119"/>
      <c r="EN202" s="204"/>
      <c r="EP202" s="18" t="s">
        <v>69</v>
      </c>
      <c r="EQ202" s="122">
        <f>EP131</f>
        <v>1</v>
      </c>
      <c r="ER202" s="122" t="str">
        <f>EP132</f>
        <v>lei3564</v>
      </c>
      <c r="ES202" s="210"/>
      <c r="ET202" s="122"/>
      <c r="EU202" s="31">
        <f>INDEX(b_in,MATCH("no1",atts,0),MATCH(ER202,segs,0))</f>
        <v>-12.42177</v>
      </c>
      <c r="EV202" s="52"/>
      <c r="EW202" s="53"/>
      <c r="EX202" s="53"/>
      <c r="EY202" s="53"/>
      <c r="EZ202" s="53"/>
      <c r="FA202" s="53"/>
      <c r="FB202" s="53"/>
      <c r="FC202" s="53"/>
      <c r="FD202" s="53"/>
      <c r="FE202" s="53"/>
      <c r="FF202" s="53"/>
      <c r="FG202" s="53"/>
      <c r="FH202" s="53"/>
      <c r="FI202" s="53"/>
      <c r="FJ202" s="53"/>
      <c r="FK202" s="53"/>
      <c r="FL202" s="53"/>
      <c r="FM202" s="53"/>
      <c r="FN202" s="53"/>
      <c r="FO202" s="53"/>
      <c r="FP202" s="119"/>
      <c r="FQ202" s="204"/>
      <c r="FS202" s="18" t="s">
        <v>69</v>
      </c>
      <c r="FT202" s="122">
        <f>FS131</f>
        <v>1</v>
      </c>
      <c r="FU202" s="122" t="str">
        <f>FS132</f>
        <v>shop65</v>
      </c>
      <c r="FV202" s="210"/>
      <c r="FW202" s="122"/>
      <c r="FX202" s="31">
        <f>INDEX(b_in,MATCH("no1",atts,0),MATCH(FU202,segs,0))</f>
        <v>-11.90352</v>
      </c>
      <c r="FY202" s="52"/>
      <c r="FZ202" s="53"/>
      <c r="GA202" s="53"/>
      <c r="GB202" s="53"/>
      <c r="GC202" s="53"/>
      <c r="GD202" s="53"/>
      <c r="GE202" s="53"/>
      <c r="GF202" s="53"/>
      <c r="GG202" s="53"/>
      <c r="GH202" s="53"/>
      <c r="GI202" s="53"/>
      <c r="GJ202" s="53"/>
      <c r="GK202" s="53"/>
      <c r="GL202" s="53"/>
      <c r="GM202" s="53"/>
      <c r="GN202" s="53"/>
      <c r="GO202" s="53"/>
      <c r="GP202" s="53"/>
      <c r="GQ202" s="53"/>
      <c r="GR202" s="53"/>
      <c r="GS202" s="119"/>
      <c r="GT202" s="204"/>
      <c r="GV202" s="18" t="s">
        <v>69</v>
      </c>
      <c r="GW202" s="122">
        <f>GV131</f>
        <v>1</v>
      </c>
      <c r="GX202" s="122" t="str">
        <f>GV132</f>
        <v>lei65</v>
      </c>
      <c r="GY202" s="210"/>
      <c r="GZ202" s="122"/>
      <c r="HA202" s="31">
        <f>INDEX(b_in,MATCH("no1",atts,0),MATCH(GX202,segs,0))</f>
        <v>-12.80035</v>
      </c>
      <c r="HB202" s="52"/>
      <c r="HC202" s="53"/>
      <c r="HD202" s="53"/>
      <c r="HE202" s="53"/>
      <c r="HF202" s="53"/>
      <c r="HG202" s="53"/>
      <c r="HH202" s="53"/>
      <c r="HI202" s="53"/>
      <c r="HJ202" s="53"/>
      <c r="HK202" s="53"/>
      <c r="HL202" s="53"/>
      <c r="HM202" s="53"/>
      <c r="HN202" s="53"/>
      <c r="HO202" s="53"/>
      <c r="HP202" s="53"/>
      <c r="HQ202" s="53"/>
      <c r="HR202" s="53"/>
      <c r="HS202" s="53"/>
      <c r="HT202" s="53"/>
      <c r="HU202" s="53"/>
      <c r="HV202" s="119"/>
      <c r="HW202" s="204"/>
    </row>
    <row r="203" spans="1:231" ht="15">
      <c r="A203" s="18" t="s">
        <v>72</v>
      </c>
      <c r="B203" s="122">
        <f>A131</f>
        <v>1</v>
      </c>
      <c r="C203" s="122" t="str">
        <f>A132</f>
        <v>work1834</v>
      </c>
      <c r="D203" s="210"/>
      <c r="E203" s="122"/>
      <c r="F203" s="31">
        <f>INDEX(b_in,MATCH("time3",atts,0),MATCH(C203,segs,0))</f>
        <v>-0.39650340000000001</v>
      </c>
      <c r="G203" s="52"/>
      <c r="H203" s="53"/>
      <c r="I203" s="53"/>
      <c r="J203" s="53"/>
      <c r="K203" s="53"/>
      <c r="L203" s="53"/>
      <c r="M203" s="53"/>
      <c r="N203" s="53"/>
      <c r="O203" s="53"/>
      <c r="P203" s="53"/>
      <c r="Q203" s="53"/>
      <c r="R203" s="53"/>
      <c r="S203" s="53"/>
      <c r="T203" s="53"/>
      <c r="U203" s="53"/>
      <c r="V203" s="53"/>
      <c r="W203" s="53"/>
      <c r="X203" s="53"/>
      <c r="Y203" s="53"/>
      <c r="Z203" s="53"/>
      <c r="AA203" s="119"/>
      <c r="AB203" s="204"/>
      <c r="AD203" s="18" t="s">
        <v>72</v>
      </c>
      <c r="AE203" s="122">
        <f>AD131</f>
        <v>1</v>
      </c>
      <c r="AF203" s="122" t="str">
        <f>AD132</f>
        <v>shop1834</v>
      </c>
      <c r="AG203" s="210"/>
      <c r="AH203" s="122"/>
      <c r="AI203" s="31">
        <f>INDEX(b_in,MATCH("time3",atts,0),MATCH(AF203,segs,0))</f>
        <v>-0.39650340000000001</v>
      </c>
      <c r="AJ203" s="52"/>
      <c r="AK203" s="53"/>
      <c r="AL203" s="53"/>
      <c r="AM203" s="53"/>
      <c r="AN203" s="53"/>
      <c r="AO203" s="53"/>
      <c r="AP203" s="53"/>
      <c r="AQ203" s="53"/>
      <c r="AR203" s="53"/>
      <c r="AS203" s="53"/>
      <c r="AT203" s="53"/>
      <c r="AU203" s="53"/>
      <c r="AV203" s="53"/>
      <c r="AW203" s="53"/>
      <c r="AX203" s="53"/>
      <c r="AY203" s="53"/>
      <c r="AZ203" s="53"/>
      <c r="BA203" s="53"/>
      <c r="BB203" s="53"/>
      <c r="BC203" s="53"/>
      <c r="BD203" s="119"/>
      <c r="BE203" s="204"/>
      <c r="BG203" s="18" t="s">
        <v>72</v>
      </c>
      <c r="BH203" s="122">
        <f>BG131</f>
        <v>1</v>
      </c>
      <c r="BI203" s="122" t="str">
        <f>BG132</f>
        <v>lei1834</v>
      </c>
      <c r="BJ203" s="210"/>
      <c r="BK203" s="122"/>
      <c r="BL203" s="31">
        <f>INDEX(b_in,MATCH("time3",atts,0),MATCH(BI203,segs,0))</f>
        <v>-0.39650340000000001</v>
      </c>
      <c r="BM203" s="52"/>
      <c r="BN203" s="53"/>
      <c r="BO203" s="53"/>
      <c r="BP203" s="53"/>
      <c r="BQ203" s="53"/>
      <c r="BR203" s="53"/>
      <c r="BS203" s="53"/>
      <c r="BT203" s="53"/>
      <c r="BU203" s="53"/>
      <c r="BV203" s="53"/>
      <c r="BW203" s="53"/>
      <c r="BX203" s="53"/>
      <c r="BY203" s="53"/>
      <c r="BZ203" s="53"/>
      <c r="CA203" s="53"/>
      <c r="CB203" s="53"/>
      <c r="CC203" s="53"/>
      <c r="CD203" s="53"/>
      <c r="CE203" s="53"/>
      <c r="CF203" s="53"/>
      <c r="CG203" s="119"/>
      <c r="CH203" s="204"/>
      <c r="CJ203" s="18" t="s">
        <v>72</v>
      </c>
      <c r="CK203" s="122">
        <f>CJ131</f>
        <v>1</v>
      </c>
      <c r="CL203" s="122" t="str">
        <f>CJ132</f>
        <v>work3564</v>
      </c>
      <c r="CM203" s="210"/>
      <c r="CN203" s="122"/>
      <c r="CO203" s="31">
        <f>INDEX(b_in,MATCH("time3",atts,0),MATCH(CL203,segs,0))</f>
        <v>-0.39650340000000001</v>
      </c>
      <c r="CP203" s="52"/>
      <c r="CQ203" s="53"/>
      <c r="CR203" s="53"/>
      <c r="CS203" s="53"/>
      <c r="CT203" s="53"/>
      <c r="CU203" s="53"/>
      <c r="CV203" s="53"/>
      <c r="CW203" s="53"/>
      <c r="CX203" s="53"/>
      <c r="CY203" s="53"/>
      <c r="CZ203" s="53"/>
      <c r="DA203" s="53"/>
      <c r="DB203" s="53"/>
      <c r="DC203" s="53"/>
      <c r="DD203" s="53"/>
      <c r="DE203" s="53"/>
      <c r="DF203" s="53"/>
      <c r="DG203" s="53"/>
      <c r="DH203" s="53"/>
      <c r="DI203" s="53"/>
      <c r="DJ203" s="119"/>
      <c r="DK203" s="204"/>
      <c r="DM203" s="18" t="s">
        <v>72</v>
      </c>
      <c r="DN203" s="122">
        <f>DM131</f>
        <v>1</v>
      </c>
      <c r="DO203" s="122" t="str">
        <f>DM132</f>
        <v>shop3564</v>
      </c>
      <c r="DP203" s="210"/>
      <c r="DQ203" s="122"/>
      <c r="DR203" s="31">
        <f>INDEX(b_in,MATCH("time3",atts,0),MATCH(DO203,segs,0))</f>
        <v>-0.39650340000000001</v>
      </c>
      <c r="DS203" s="52"/>
      <c r="DT203" s="53"/>
      <c r="DU203" s="53"/>
      <c r="DV203" s="53"/>
      <c r="DW203" s="53"/>
      <c r="DX203" s="53"/>
      <c r="DY203" s="53"/>
      <c r="DZ203" s="53"/>
      <c r="EA203" s="53"/>
      <c r="EB203" s="53"/>
      <c r="EC203" s="53"/>
      <c r="ED203" s="53"/>
      <c r="EE203" s="53"/>
      <c r="EF203" s="53"/>
      <c r="EG203" s="53"/>
      <c r="EH203" s="53"/>
      <c r="EI203" s="53"/>
      <c r="EJ203" s="53"/>
      <c r="EK203" s="53"/>
      <c r="EL203" s="53"/>
      <c r="EM203" s="119"/>
      <c r="EN203" s="204"/>
      <c r="EP203" s="18" t="s">
        <v>72</v>
      </c>
      <c r="EQ203" s="122">
        <f>EP131</f>
        <v>1</v>
      </c>
      <c r="ER203" s="122" t="str">
        <f>EP132</f>
        <v>lei3564</v>
      </c>
      <c r="ES203" s="210"/>
      <c r="ET203" s="122"/>
      <c r="EU203" s="31">
        <f>INDEX(b_in,MATCH("time3",atts,0),MATCH(ER203,segs,0))</f>
        <v>-0.39650340000000001</v>
      </c>
      <c r="EV203" s="52"/>
      <c r="EW203" s="53"/>
      <c r="EX203" s="53"/>
      <c r="EY203" s="53"/>
      <c r="EZ203" s="53"/>
      <c r="FA203" s="53"/>
      <c r="FB203" s="53"/>
      <c r="FC203" s="53"/>
      <c r="FD203" s="53"/>
      <c r="FE203" s="53"/>
      <c r="FF203" s="53"/>
      <c r="FG203" s="53"/>
      <c r="FH203" s="53"/>
      <c r="FI203" s="53"/>
      <c r="FJ203" s="53"/>
      <c r="FK203" s="53"/>
      <c r="FL203" s="53"/>
      <c r="FM203" s="53"/>
      <c r="FN203" s="53"/>
      <c r="FO203" s="53"/>
      <c r="FP203" s="119"/>
      <c r="FQ203" s="204"/>
      <c r="FS203" s="18" t="s">
        <v>72</v>
      </c>
      <c r="FT203" s="122">
        <f>FS131</f>
        <v>1</v>
      </c>
      <c r="FU203" s="122" t="str">
        <f>FS132</f>
        <v>shop65</v>
      </c>
      <c r="FV203" s="210"/>
      <c r="FW203" s="122"/>
      <c r="FX203" s="31">
        <f>INDEX(b_in,MATCH("time3",atts,0),MATCH(FU203,segs,0))</f>
        <v>-0.39650340000000001</v>
      </c>
      <c r="FY203" s="52"/>
      <c r="FZ203" s="53"/>
      <c r="GA203" s="53"/>
      <c r="GB203" s="53"/>
      <c r="GC203" s="53"/>
      <c r="GD203" s="53"/>
      <c r="GE203" s="53"/>
      <c r="GF203" s="53"/>
      <c r="GG203" s="53"/>
      <c r="GH203" s="53"/>
      <c r="GI203" s="53"/>
      <c r="GJ203" s="53"/>
      <c r="GK203" s="53"/>
      <c r="GL203" s="53"/>
      <c r="GM203" s="53"/>
      <c r="GN203" s="53"/>
      <c r="GO203" s="53"/>
      <c r="GP203" s="53"/>
      <c r="GQ203" s="53"/>
      <c r="GR203" s="53"/>
      <c r="GS203" s="119"/>
      <c r="GT203" s="204"/>
      <c r="GV203" s="18" t="s">
        <v>72</v>
      </c>
      <c r="GW203" s="122">
        <f>GV131</f>
        <v>1</v>
      </c>
      <c r="GX203" s="122" t="str">
        <f>GV132</f>
        <v>lei65</v>
      </c>
      <c r="GY203" s="210"/>
      <c r="GZ203" s="122"/>
      <c r="HA203" s="31">
        <f>INDEX(b_in,MATCH("time3",atts,0),MATCH(GX203,segs,0))</f>
        <v>-0.39650340000000001</v>
      </c>
      <c r="HB203" s="52"/>
      <c r="HC203" s="53"/>
      <c r="HD203" s="53"/>
      <c r="HE203" s="53"/>
      <c r="HF203" s="53"/>
      <c r="HG203" s="53"/>
      <c r="HH203" s="53"/>
      <c r="HI203" s="53"/>
      <c r="HJ203" s="53"/>
      <c r="HK203" s="53"/>
      <c r="HL203" s="53"/>
      <c r="HM203" s="53"/>
      <c r="HN203" s="53"/>
      <c r="HO203" s="53"/>
      <c r="HP203" s="53"/>
      <c r="HQ203" s="53"/>
      <c r="HR203" s="53"/>
      <c r="HS203" s="53"/>
      <c r="HT203" s="53"/>
      <c r="HU203" s="53"/>
      <c r="HV203" s="119"/>
      <c r="HW203" s="204"/>
    </row>
    <row r="204" spans="1:231" ht="15">
      <c r="A204" s="18" t="s">
        <v>233</v>
      </c>
      <c r="B204" s="122">
        <f>A131</f>
        <v>1</v>
      </c>
      <c r="C204" s="122" t="str">
        <f>A132</f>
        <v>work1834</v>
      </c>
      <c r="D204" s="210"/>
      <c r="E204" s="122"/>
      <c r="F204" s="31">
        <f>INDEX(b_in,MATCH("wait",atts,0),MATCH(C203,segs,0))</f>
        <v>-0.43655840000000001</v>
      </c>
      <c r="G204" s="52"/>
      <c r="H204" s="53"/>
      <c r="I204" s="53"/>
      <c r="J204" s="53"/>
      <c r="K204" s="53"/>
      <c r="L204" s="53"/>
      <c r="M204" s="53"/>
      <c r="N204" s="53"/>
      <c r="O204" s="53"/>
      <c r="P204" s="53"/>
      <c r="Q204" s="53"/>
      <c r="R204" s="53"/>
      <c r="S204" s="53"/>
      <c r="T204" s="53"/>
      <c r="U204" s="53"/>
      <c r="V204" s="53"/>
      <c r="W204" s="53"/>
      <c r="X204" s="53"/>
      <c r="Y204" s="53"/>
      <c r="Z204" s="53"/>
      <c r="AA204" s="119"/>
      <c r="AB204" s="204"/>
      <c r="AD204" s="18" t="s">
        <v>233</v>
      </c>
      <c r="AE204" s="122">
        <f>AD131</f>
        <v>1</v>
      </c>
      <c r="AF204" s="122" t="str">
        <f>AD132</f>
        <v>shop1834</v>
      </c>
      <c r="AG204" s="210"/>
      <c r="AH204" s="122"/>
      <c r="AI204" s="31">
        <f>INDEX(b_in,MATCH("wait",atts,0),MATCH(AF203,segs,0))</f>
        <v>-0.45696310000000001</v>
      </c>
      <c r="AJ204" s="52"/>
      <c r="AK204" s="53"/>
      <c r="AL204" s="53"/>
      <c r="AM204" s="53"/>
      <c r="AN204" s="53"/>
      <c r="AO204" s="53"/>
      <c r="AP204" s="53"/>
      <c r="AQ204" s="53"/>
      <c r="AR204" s="53"/>
      <c r="AS204" s="53"/>
      <c r="AT204" s="53"/>
      <c r="AU204" s="53"/>
      <c r="AV204" s="53"/>
      <c r="AW204" s="53"/>
      <c r="AX204" s="53"/>
      <c r="AY204" s="53"/>
      <c r="AZ204" s="53"/>
      <c r="BA204" s="53"/>
      <c r="BB204" s="53"/>
      <c r="BC204" s="53"/>
      <c r="BD204" s="119"/>
      <c r="BE204" s="204"/>
      <c r="BG204" s="18" t="s">
        <v>233</v>
      </c>
      <c r="BH204" s="122">
        <f>BG131</f>
        <v>1</v>
      </c>
      <c r="BI204" s="122" t="str">
        <f>BG132</f>
        <v>lei1834</v>
      </c>
      <c r="BJ204" s="210"/>
      <c r="BK204" s="122"/>
      <c r="BL204" s="31">
        <f>INDEX(b_in,MATCH("wait",atts,0),MATCH(BI203,segs,0))</f>
        <v>-0.1050456</v>
      </c>
      <c r="BM204" s="52"/>
      <c r="BN204" s="53"/>
      <c r="BO204" s="53"/>
      <c r="BP204" s="53"/>
      <c r="BQ204" s="53"/>
      <c r="BR204" s="53"/>
      <c r="BS204" s="53"/>
      <c r="BT204" s="53"/>
      <c r="BU204" s="53"/>
      <c r="BV204" s="53"/>
      <c r="BW204" s="53"/>
      <c r="BX204" s="53"/>
      <c r="BY204" s="53"/>
      <c r="BZ204" s="53"/>
      <c r="CA204" s="53"/>
      <c r="CB204" s="53"/>
      <c r="CC204" s="53"/>
      <c r="CD204" s="53"/>
      <c r="CE204" s="53"/>
      <c r="CF204" s="53"/>
      <c r="CG204" s="119"/>
      <c r="CH204" s="204"/>
      <c r="CJ204" s="18" t="s">
        <v>233</v>
      </c>
      <c r="CK204" s="122">
        <f>CJ131</f>
        <v>1</v>
      </c>
      <c r="CL204" s="122" t="str">
        <f>CJ132</f>
        <v>work3564</v>
      </c>
      <c r="CM204" s="210"/>
      <c r="CN204" s="122"/>
      <c r="CO204" s="31">
        <f>INDEX(b_in,MATCH("wait",atts,0),MATCH(CL203,segs,0))</f>
        <v>-0.1468247</v>
      </c>
      <c r="CP204" s="52"/>
      <c r="CQ204" s="53"/>
      <c r="CR204" s="53"/>
      <c r="CS204" s="53"/>
      <c r="CT204" s="53"/>
      <c r="CU204" s="53"/>
      <c r="CV204" s="53"/>
      <c r="CW204" s="53"/>
      <c r="CX204" s="53"/>
      <c r="CY204" s="53"/>
      <c r="CZ204" s="53"/>
      <c r="DA204" s="53"/>
      <c r="DB204" s="53"/>
      <c r="DC204" s="53"/>
      <c r="DD204" s="53"/>
      <c r="DE204" s="53"/>
      <c r="DF204" s="53"/>
      <c r="DG204" s="53"/>
      <c r="DH204" s="53"/>
      <c r="DI204" s="53"/>
      <c r="DJ204" s="119"/>
      <c r="DK204" s="204"/>
      <c r="DM204" s="18" t="s">
        <v>233</v>
      </c>
      <c r="DN204" s="122">
        <f>DM131</f>
        <v>1</v>
      </c>
      <c r="DO204" s="122" t="str">
        <f>DM132</f>
        <v>shop3564</v>
      </c>
      <c r="DP204" s="210"/>
      <c r="DQ204" s="122"/>
      <c r="DR204" s="31">
        <f>INDEX(b_in,MATCH("wait",atts,0),MATCH(DO203,segs,0))</f>
        <v>-0.13306570000000001</v>
      </c>
      <c r="DS204" s="52"/>
      <c r="DT204" s="53"/>
      <c r="DU204" s="53"/>
      <c r="DV204" s="53"/>
      <c r="DW204" s="53"/>
      <c r="DX204" s="53"/>
      <c r="DY204" s="53"/>
      <c r="DZ204" s="53"/>
      <c r="EA204" s="53"/>
      <c r="EB204" s="53"/>
      <c r="EC204" s="53"/>
      <c r="ED204" s="53"/>
      <c r="EE204" s="53"/>
      <c r="EF204" s="53"/>
      <c r="EG204" s="53"/>
      <c r="EH204" s="53"/>
      <c r="EI204" s="53"/>
      <c r="EJ204" s="53"/>
      <c r="EK204" s="53"/>
      <c r="EL204" s="53"/>
      <c r="EM204" s="119"/>
      <c r="EN204" s="204"/>
      <c r="EP204" s="18" t="s">
        <v>233</v>
      </c>
      <c r="EQ204" s="122">
        <f>EP131</f>
        <v>1</v>
      </c>
      <c r="ER204" s="122" t="str">
        <f>EP132</f>
        <v>lei3564</v>
      </c>
      <c r="ES204" s="210"/>
      <c r="ET204" s="122"/>
      <c r="EU204" s="31">
        <f>INDEX(b_in,MATCH("wait",atts,0),MATCH(ER203,segs,0))</f>
        <v>-0.32242179999999998</v>
      </c>
      <c r="EV204" s="52"/>
      <c r="EW204" s="53"/>
      <c r="EX204" s="53"/>
      <c r="EY204" s="53"/>
      <c r="EZ204" s="53"/>
      <c r="FA204" s="53"/>
      <c r="FB204" s="53"/>
      <c r="FC204" s="53"/>
      <c r="FD204" s="53"/>
      <c r="FE204" s="53"/>
      <c r="FF204" s="53"/>
      <c r="FG204" s="53"/>
      <c r="FH204" s="53"/>
      <c r="FI204" s="53"/>
      <c r="FJ204" s="53"/>
      <c r="FK204" s="53"/>
      <c r="FL204" s="53"/>
      <c r="FM204" s="53"/>
      <c r="FN204" s="53"/>
      <c r="FO204" s="53"/>
      <c r="FP204" s="119"/>
      <c r="FQ204" s="204"/>
      <c r="FS204" s="18" t="s">
        <v>233</v>
      </c>
      <c r="FT204" s="122">
        <f>FS131</f>
        <v>1</v>
      </c>
      <c r="FU204" s="122" t="str">
        <f>FS132</f>
        <v>shop65</v>
      </c>
      <c r="FV204" s="210"/>
      <c r="FW204" s="122"/>
      <c r="FX204" s="31">
        <f>INDEX(b_in,MATCH("wait",atts,0),MATCH(FU203,segs,0))</f>
        <v>-0.39334419999999998</v>
      </c>
      <c r="FY204" s="52"/>
      <c r="FZ204" s="53"/>
      <c r="GA204" s="53"/>
      <c r="GB204" s="53"/>
      <c r="GC204" s="53"/>
      <c r="GD204" s="53"/>
      <c r="GE204" s="53"/>
      <c r="GF204" s="53"/>
      <c r="GG204" s="53"/>
      <c r="GH204" s="53"/>
      <c r="GI204" s="53"/>
      <c r="GJ204" s="53"/>
      <c r="GK204" s="53"/>
      <c r="GL204" s="53"/>
      <c r="GM204" s="53"/>
      <c r="GN204" s="53"/>
      <c r="GO204" s="53"/>
      <c r="GP204" s="53"/>
      <c r="GQ204" s="53"/>
      <c r="GR204" s="53"/>
      <c r="GS204" s="119"/>
      <c r="GT204" s="204"/>
      <c r="GV204" s="18" t="s">
        <v>233</v>
      </c>
      <c r="GW204" s="122">
        <f>GV131</f>
        <v>1</v>
      </c>
      <c r="GX204" s="122" t="str">
        <f>GV132</f>
        <v>lei65</v>
      </c>
      <c r="GY204" s="210"/>
      <c r="GZ204" s="122"/>
      <c r="HA204" s="31">
        <f>INDEX(b_in,MATCH("wait",atts,0),MATCH(GX203,segs,0))</f>
        <v>-6.1162500000000002E-2</v>
      </c>
      <c r="HB204" s="52"/>
      <c r="HC204" s="53"/>
      <c r="HD204" s="53"/>
      <c r="HE204" s="53"/>
      <c r="HF204" s="53"/>
      <c r="HG204" s="53"/>
      <c r="HH204" s="53"/>
      <c r="HI204" s="53"/>
      <c r="HJ204" s="53"/>
      <c r="HK204" s="53"/>
      <c r="HL204" s="53"/>
      <c r="HM204" s="53"/>
      <c r="HN204" s="53"/>
      <c r="HO204" s="53"/>
      <c r="HP204" s="53"/>
      <c r="HQ204" s="53"/>
      <c r="HR204" s="53"/>
      <c r="HS204" s="53"/>
      <c r="HT204" s="53"/>
      <c r="HU204" s="53"/>
      <c r="HV204" s="119"/>
      <c r="HW204" s="204"/>
    </row>
    <row r="205" spans="1:231" ht="15">
      <c r="A205" s="18" t="s">
        <v>70</v>
      </c>
      <c r="B205" s="122">
        <f>A131</f>
        <v>1</v>
      </c>
      <c r="C205" s="122" t="str">
        <f>A132</f>
        <v>work1834</v>
      </c>
      <c r="D205" s="210"/>
      <c r="E205" s="122"/>
      <c r="F205" s="31">
        <f>INDEX(b_in,MATCH("no3",atts,0),MATCH(C205,segs,0))</f>
        <v>-15.56659</v>
      </c>
      <c r="G205" s="52"/>
      <c r="H205" s="53"/>
      <c r="I205" s="53"/>
      <c r="J205" s="53"/>
      <c r="K205" s="53"/>
      <c r="L205" s="53"/>
      <c r="M205" s="53"/>
      <c r="N205" s="53"/>
      <c r="O205" s="53"/>
      <c r="P205" s="53"/>
      <c r="Q205" s="53"/>
      <c r="R205" s="53"/>
      <c r="S205" s="53"/>
      <c r="T205" s="53"/>
      <c r="U205" s="53"/>
      <c r="V205" s="53"/>
      <c r="W205" s="53"/>
      <c r="X205" s="53"/>
      <c r="Y205" s="53"/>
      <c r="Z205" s="53"/>
      <c r="AA205" s="119"/>
      <c r="AB205" s="204"/>
      <c r="AD205" s="18" t="s">
        <v>70</v>
      </c>
      <c r="AE205" s="122">
        <f>AD131</f>
        <v>1</v>
      </c>
      <c r="AF205" s="122" t="str">
        <f>AD132</f>
        <v>shop1834</v>
      </c>
      <c r="AG205" s="210"/>
      <c r="AH205" s="122"/>
      <c r="AI205" s="31">
        <f>INDEX(b_in,MATCH("no3",atts,0),MATCH(AF205,segs,0))</f>
        <v>-15.506779999999999</v>
      </c>
      <c r="AJ205" s="52"/>
      <c r="AK205" s="53"/>
      <c r="AL205" s="53"/>
      <c r="AM205" s="53"/>
      <c r="AN205" s="53"/>
      <c r="AO205" s="53"/>
      <c r="AP205" s="53"/>
      <c r="AQ205" s="53"/>
      <c r="AR205" s="53"/>
      <c r="AS205" s="53"/>
      <c r="AT205" s="53"/>
      <c r="AU205" s="53"/>
      <c r="AV205" s="53"/>
      <c r="AW205" s="53"/>
      <c r="AX205" s="53"/>
      <c r="AY205" s="53"/>
      <c r="AZ205" s="53"/>
      <c r="BA205" s="53"/>
      <c r="BB205" s="53"/>
      <c r="BC205" s="53"/>
      <c r="BD205" s="119"/>
      <c r="BE205" s="204"/>
      <c r="BG205" s="18" t="s">
        <v>70</v>
      </c>
      <c r="BH205" s="122">
        <f>BG131</f>
        <v>1</v>
      </c>
      <c r="BI205" s="122" t="str">
        <f>BG132</f>
        <v>lei1834</v>
      </c>
      <c r="BJ205" s="210"/>
      <c r="BK205" s="122"/>
      <c r="BL205" s="31">
        <f>INDEX(b_in,MATCH("no3",atts,0),MATCH(BI205,segs,0))</f>
        <v>-15.58961</v>
      </c>
      <c r="BM205" s="52"/>
      <c r="BN205" s="53"/>
      <c r="BO205" s="53"/>
      <c r="BP205" s="53"/>
      <c r="BQ205" s="53"/>
      <c r="BR205" s="53"/>
      <c r="BS205" s="53"/>
      <c r="BT205" s="53"/>
      <c r="BU205" s="53"/>
      <c r="BV205" s="53"/>
      <c r="BW205" s="53"/>
      <c r="BX205" s="53"/>
      <c r="BY205" s="53"/>
      <c r="BZ205" s="53"/>
      <c r="CA205" s="53"/>
      <c r="CB205" s="53"/>
      <c r="CC205" s="53"/>
      <c r="CD205" s="53"/>
      <c r="CE205" s="53"/>
      <c r="CF205" s="53"/>
      <c r="CG205" s="119"/>
      <c r="CH205" s="204"/>
      <c r="CJ205" s="18" t="s">
        <v>70</v>
      </c>
      <c r="CK205" s="122">
        <f>CJ131</f>
        <v>1</v>
      </c>
      <c r="CL205" s="122" t="str">
        <f>CJ132</f>
        <v>work3564</v>
      </c>
      <c r="CM205" s="210"/>
      <c r="CN205" s="122"/>
      <c r="CO205" s="31">
        <f>INDEX(b_in,MATCH("no3",atts,0),MATCH(CL205,segs,0))</f>
        <v>-15.49356</v>
      </c>
      <c r="CP205" s="52"/>
      <c r="CQ205" s="53"/>
      <c r="CR205" s="53"/>
      <c r="CS205" s="53"/>
      <c r="CT205" s="53"/>
      <c r="CU205" s="53"/>
      <c r="CV205" s="53"/>
      <c r="CW205" s="53"/>
      <c r="CX205" s="53"/>
      <c r="CY205" s="53"/>
      <c r="CZ205" s="53"/>
      <c r="DA205" s="53"/>
      <c r="DB205" s="53"/>
      <c r="DC205" s="53"/>
      <c r="DD205" s="53"/>
      <c r="DE205" s="53"/>
      <c r="DF205" s="53"/>
      <c r="DG205" s="53"/>
      <c r="DH205" s="53"/>
      <c r="DI205" s="53"/>
      <c r="DJ205" s="119"/>
      <c r="DK205" s="204"/>
      <c r="DM205" s="18" t="s">
        <v>70</v>
      </c>
      <c r="DN205" s="122">
        <f>DM131</f>
        <v>1</v>
      </c>
      <c r="DO205" s="122" t="str">
        <f>DM132</f>
        <v>shop3564</v>
      </c>
      <c r="DP205" s="210"/>
      <c r="DQ205" s="122"/>
      <c r="DR205" s="31">
        <f>INDEX(b_in,MATCH("no3",atts,0),MATCH(DO205,segs,0))</f>
        <v>-15.62135</v>
      </c>
      <c r="DS205" s="52"/>
      <c r="DT205" s="53"/>
      <c r="DU205" s="53"/>
      <c r="DV205" s="53"/>
      <c r="DW205" s="53"/>
      <c r="DX205" s="53"/>
      <c r="DY205" s="53"/>
      <c r="DZ205" s="53"/>
      <c r="EA205" s="53"/>
      <c r="EB205" s="53"/>
      <c r="EC205" s="53"/>
      <c r="ED205" s="53"/>
      <c r="EE205" s="53"/>
      <c r="EF205" s="53"/>
      <c r="EG205" s="53"/>
      <c r="EH205" s="53"/>
      <c r="EI205" s="53"/>
      <c r="EJ205" s="53"/>
      <c r="EK205" s="53"/>
      <c r="EL205" s="53"/>
      <c r="EM205" s="119"/>
      <c r="EN205" s="204"/>
      <c r="EP205" s="18" t="s">
        <v>70</v>
      </c>
      <c r="EQ205" s="122">
        <f>EP131</f>
        <v>1</v>
      </c>
      <c r="ER205" s="122" t="str">
        <f>EP132</f>
        <v>lei3564</v>
      </c>
      <c r="ES205" s="210"/>
      <c r="ET205" s="122"/>
      <c r="EU205" s="31">
        <f>INDEX(b_in,MATCH("no3",atts,0),MATCH(ER205,segs,0))</f>
        <v>-15.605729999999999</v>
      </c>
      <c r="EV205" s="52"/>
      <c r="EW205" s="53"/>
      <c r="EX205" s="53"/>
      <c r="EY205" s="53"/>
      <c r="EZ205" s="53"/>
      <c r="FA205" s="53"/>
      <c r="FB205" s="53"/>
      <c r="FC205" s="53"/>
      <c r="FD205" s="53"/>
      <c r="FE205" s="53"/>
      <c r="FF205" s="53"/>
      <c r="FG205" s="53"/>
      <c r="FH205" s="53"/>
      <c r="FI205" s="53"/>
      <c r="FJ205" s="53"/>
      <c r="FK205" s="53"/>
      <c r="FL205" s="53"/>
      <c r="FM205" s="53"/>
      <c r="FN205" s="53"/>
      <c r="FO205" s="53"/>
      <c r="FP205" s="119"/>
      <c r="FQ205" s="204"/>
      <c r="FS205" s="18" t="s">
        <v>70</v>
      </c>
      <c r="FT205" s="122">
        <f>FS131</f>
        <v>1</v>
      </c>
      <c r="FU205" s="122" t="str">
        <f>FS132</f>
        <v>shop65</v>
      </c>
      <c r="FV205" s="210"/>
      <c r="FW205" s="122"/>
      <c r="FX205" s="31">
        <f>INDEX(b_in,MATCH("no3",atts,0),MATCH(FU205,segs,0))</f>
        <v>-15.479189999999999</v>
      </c>
      <c r="FY205" s="52"/>
      <c r="FZ205" s="53"/>
      <c r="GA205" s="53"/>
      <c r="GB205" s="53"/>
      <c r="GC205" s="53"/>
      <c r="GD205" s="53"/>
      <c r="GE205" s="53"/>
      <c r="GF205" s="53"/>
      <c r="GG205" s="53"/>
      <c r="GH205" s="53"/>
      <c r="GI205" s="53"/>
      <c r="GJ205" s="53"/>
      <c r="GK205" s="53"/>
      <c r="GL205" s="53"/>
      <c r="GM205" s="53"/>
      <c r="GN205" s="53"/>
      <c r="GO205" s="53"/>
      <c r="GP205" s="53"/>
      <c r="GQ205" s="53"/>
      <c r="GR205" s="53"/>
      <c r="GS205" s="119"/>
      <c r="GT205" s="204"/>
      <c r="GV205" s="18" t="s">
        <v>70</v>
      </c>
      <c r="GW205" s="122">
        <f>GV131</f>
        <v>1</v>
      </c>
      <c r="GX205" s="122" t="str">
        <f>GV132</f>
        <v>lei65</v>
      </c>
      <c r="GY205" s="210"/>
      <c r="GZ205" s="122"/>
      <c r="HA205" s="31">
        <f>INDEX(b_in,MATCH("no3",atts,0),MATCH(GX205,segs,0))</f>
        <v>-14.83545</v>
      </c>
      <c r="HB205" s="52"/>
      <c r="HC205" s="53"/>
      <c r="HD205" s="53"/>
      <c r="HE205" s="53"/>
      <c r="HF205" s="53"/>
      <c r="HG205" s="53"/>
      <c r="HH205" s="53"/>
      <c r="HI205" s="53"/>
      <c r="HJ205" s="53"/>
      <c r="HK205" s="53"/>
      <c r="HL205" s="53"/>
      <c r="HM205" s="53"/>
      <c r="HN205" s="53"/>
      <c r="HO205" s="53"/>
      <c r="HP205" s="53"/>
      <c r="HQ205" s="53"/>
      <c r="HR205" s="53"/>
      <c r="HS205" s="53"/>
      <c r="HT205" s="53"/>
      <c r="HU205" s="53"/>
      <c r="HV205" s="119"/>
      <c r="HW205" s="204"/>
    </row>
    <row r="206" spans="1:231" ht="15.75" thickBot="1">
      <c r="A206" s="18" t="s">
        <v>74</v>
      </c>
      <c r="B206" s="122">
        <f>A131</f>
        <v>1</v>
      </c>
      <c r="C206" s="122" t="str">
        <f>A132</f>
        <v>work1834</v>
      </c>
      <c r="D206" s="210"/>
      <c r="E206" s="122"/>
      <c r="F206" s="31">
        <f ca="1">IFERROR(INDEX(b_in,MATCH(G195,atts,0),MATCH(C206,segs,0)),"")</f>
        <v>-5.2448579999999998</v>
      </c>
      <c r="G206" s="52"/>
      <c r="H206" s="53"/>
      <c r="I206" s="53"/>
      <c r="J206" s="53"/>
      <c r="K206" s="53"/>
      <c r="L206" s="53"/>
      <c r="M206" s="53"/>
      <c r="N206" s="53"/>
      <c r="O206" s="53"/>
      <c r="P206" s="53"/>
      <c r="Q206" s="53"/>
      <c r="R206" s="53"/>
      <c r="S206" s="53"/>
      <c r="T206" s="53"/>
      <c r="U206" s="53"/>
      <c r="V206" s="53"/>
      <c r="W206" s="53"/>
      <c r="X206" s="53"/>
      <c r="Y206" s="53"/>
      <c r="Z206" s="53"/>
      <c r="AA206" s="119"/>
      <c r="AB206" s="205"/>
      <c r="AD206" s="18" t="s">
        <v>74</v>
      </c>
      <c r="AE206" s="122">
        <f>AD131</f>
        <v>1</v>
      </c>
      <c r="AF206" s="122" t="str">
        <f>AD132</f>
        <v>shop1834</v>
      </c>
      <c r="AG206" s="210"/>
      <c r="AH206" s="122"/>
      <c r="AI206" s="31">
        <f ca="1">IFERROR(INDEX(b_in,MATCH(AJ195,atts,0),MATCH(AF206,segs,0)),"")</f>
        <v>-2.8634719999999998</v>
      </c>
      <c r="AJ206" s="52"/>
      <c r="AK206" s="53"/>
      <c r="AL206" s="53"/>
      <c r="AM206" s="53"/>
      <c r="AN206" s="53"/>
      <c r="AO206" s="53"/>
      <c r="AP206" s="53"/>
      <c r="AQ206" s="53"/>
      <c r="AR206" s="53"/>
      <c r="AS206" s="53"/>
      <c r="AT206" s="53"/>
      <c r="AU206" s="53"/>
      <c r="AV206" s="53"/>
      <c r="AW206" s="53"/>
      <c r="AX206" s="53"/>
      <c r="AY206" s="53"/>
      <c r="AZ206" s="53"/>
      <c r="BA206" s="53"/>
      <c r="BB206" s="53"/>
      <c r="BC206" s="53"/>
      <c r="BD206" s="119"/>
      <c r="BE206" s="205"/>
      <c r="BG206" s="18" t="s">
        <v>74</v>
      </c>
      <c r="BH206" s="122">
        <f>BG131</f>
        <v>1</v>
      </c>
      <c r="BI206" s="122" t="str">
        <f>BG132</f>
        <v>lei1834</v>
      </c>
      <c r="BJ206" s="210"/>
      <c r="BK206" s="122"/>
      <c r="BL206" s="31">
        <f ca="1">IFERROR(INDEX(b_in,MATCH(BM195,atts,0),MATCH(BI206,segs,0)),"")</f>
        <v>-5.2127160000000003</v>
      </c>
      <c r="BM206" s="52"/>
      <c r="BN206" s="53"/>
      <c r="BO206" s="53"/>
      <c r="BP206" s="53"/>
      <c r="BQ206" s="53"/>
      <c r="BR206" s="53"/>
      <c r="BS206" s="53"/>
      <c r="BT206" s="53"/>
      <c r="BU206" s="53"/>
      <c r="BV206" s="53"/>
      <c r="BW206" s="53"/>
      <c r="BX206" s="53"/>
      <c r="BY206" s="53"/>
      <c r="BZ206" s="53"/>
      <c r="CA206" s="53"/>
      <c r="CB206" s="53"/>
      <c r="CC206" s="53"/>
      <c r="CD206" s="53"/>
      <c r="CE206" s="53"/>
      <c r="CF206" s="53"/>
      <c r="CG206" s="119"/>
      <c r="CH206" s="205"/>
      <c r="CJ206" s="18" t="s">
        <v>74</v>
      </c>
      <c r="CK206" s="122">
        <f>CJ131</f>
        <v>1</v>
      </c>
      <c r="CL206" s="122" t="str">
        <f>CJ132</f>
        <v>work3564</v>
      </c>
      <c r="CM206" s="210"/>
      <c r="CN206" s="122"/>
      <c r="CO206" s="31">
        <f ca="1">IFERROR(INDEX(b_in,MATCH(CP195,atts,0),MATCH(CL206,segs,0)),"")</f>
        <v>-4.598293</v>
      </c>
      <c r="CP206" s="52"/>
      <c r="CQ206" s="53"/>
      <c r="CR206" s="53"/>
      <c r="CS206" s="53"/>
      <c r="CT206" s="53"/>
      <c r="CU206" s="53"/>
      <c r="CV206" s="53"/>
      <c r="CW206" s="53"/>
      <c r="CX206" s="53"/>
      <c r="CY206" s="53"/>
      <c r="CZ206" s="53"/>
      <c r="DA206" s="53"/>
      <c r="DB206" s="53"/>
      <c r="DC206" s="53"/>
      <c r="DD206" s="53"/>
      <c r="DE206" s="53"/>
      <c r="DF206" s="53"/>
      <c r="DG206" s="53"/>
      <c r="DH206" s="53"/>
      <c r="DI206" s="53"/>
      <c r="DJ206" s="119"/>
      <c r="DK206" s="205"/>
      <c r="DM206" s="18" t="s">
        <v>74</v>
      </c>
      <c r="DN206" s="122">
        <f>DM131</f>
        <v>1</v>
      </c>
      <c r="DO206" s="122" t="str">
        <f>DM132</f>
        <v>shop3564</v>
      </c>
      <c r="DP206" s="210"/>
      <c r="DQ206" s="122"/>
      <c r="DR206" s="31">
        <f ca="1">IFERROR(INDEX(b_in,MATCH(DS195,atts,0),MATCH(DO206,segs,0)),"")</f>
        <v>-5.2890180000000004</v>
      </c>
      <c r="DS206" s="52"/>
      <c r="DT206" s="53"/>
      <c r="DU206" s="53"/>
      <c r="DV206" s="53"/>
      <c r="DW206" s="53"/>
      <c r="DX206" s="53"/>
      <c r="DY206" s="53"/>
      <c r="DZ206" s="53"/>
      <c r="EA206" s="53"/>
      <c r="EB206" s="53"/>
      <c r="EC206" s="53"/>
      <c r="ED206" s="53"/>
      <c r="EE206" s="53"/>
      <c r="EF206" s="53"/>
      <c r="EG206" s="53"/>
      <c r="EH206" s="53"/>
      <c r="EI206" s="53"/>
      <c r="EJ206" s="53"/>
      <c r="EK206" s="53"/>
      <c r="EL206" s="53"/>
      <c r="EM206" s="119"/>
      <c r="EN206" s="205"/>
      <c r="EP206" s="18" t="s">
        <v>74</v>
      </c>
      <c r="EQ206" s="122">
        <f>EP131</f>
        <v>1</v>
      </c>
      <c r="ER206" s="122" t="str">
        <f>EP132</f>
        <v>lei3564</v>
      </c>
      <c r="ES206" s="210"/>
      <c r="ET206" s="122"/>
      <c r="EU206" s="31">
        <f ca="1">IFERROR(INDEX(b_in,MATCH(EV195,atts,0),MATCH(ER206,segs,0)),"")</f>
        <v>-5.11578</v>
      </c>
      <c r="EV206" s="52"/>
      <c r="EW206" s="53"/>
      <c r="EX206" s="53"/>
      <c r="EY206" s="53"/>
      <c r="EZ206" s="53"/>
      <c r="FA206" s="53"/>
      <c r="FB206" s="53"/>
      <c r="FC206" s="53"/>
      <c r="FD206" s="53"/>
      <c r="FE206" s="53"/>
      <c r="FF206" s="53"/>
      <c r="FG206" s="53"/>
      <c r="FH206" s="53"/>
      <c r="FI206" s="53"/>
      <c r="FJ206" s="53"/>
      <c r="FK206" s="53"/>
      <c r="FL206" s="53"/>
      <c r="FM206" s="53"/>
      <c r="FN206" s="53"/>
      <c r="FO206" s="53"/>
      <c r="FP206" s="119"/>
      <c r="FQ206" s="205"/>
      <c r="FS206" s="18" t="s">
        <v>74</v>
      </c>
      <c r="FT206" s="122">
        <f>FS131</f>
        <v>1</v>
      </c>
      <c r="FU206" s="122" t="str">
        <f>FS132</f>
        <v>shop65</v>
      </c>
      <c r="FV206" s="210"/>
      <c r="FW206" s="122"/>
      <c r="FX206" s="31">
        <f ca="1">IFERROR(INDEX(b_in,MATCH(FY195,atts,0),MATCH(FU206,segs,0)),"")</f>
        <v>-5.6830059999999998</v>
      </c>
      <c r="FY206" s="52"/>
      <c r="FZ206" s="53"/>
      <c r="GA206" s="53"/>
      <c r="GB206" s="53"/>
      <c r="GC206" s="53"/>
      <c r="GD206" s="53"/>
      <c r="GE206" s="53"/>
      <c r="GF206" s="53"/>
      <c r="GG206" s="53"/>
      <c r="GH206" s="53"/>
      <c r="GI206" s="53"/>
      <c r="GJ206" s="53"/>
      <c r="GK206" s="53"/>
      <c r="GL206" s="53"/>
      <c r="GM206" s="53"/>
      <c r="GN206" s="53"/>
      <c r="GO206" s="53"/>
      <c r="GP206" s="53"/>
      <c r="GQ206" s="53"/>
      <c r="GR206" s="53"/>
      <c r="GS206" s="119"/>
      <c r="GT206" s="205"/>
      <c r="GV206" s="18" t="s">
        <v>74</v>
      </c>
      <c r="GW206" s="122">
        <f>GV131</f>
        <v>1</v>
      </c>
      <c r="GX206" s="122" t="str">
        <f>GV132</f>
        <v>lei65</v>
      </c>
      <c r="GY206" s="210"/>
      <c r="GZ206" s="122"/>
      <c r="HA206" s="31">
        <f ca="1">IFERROR(INDEX(b_in,MATCH(HB195,atts,0),MATCH(GX206,segs,0)),"")</f>
        <v>-5.7218939999999998</v>
      </c>
      <c r="HB206" s="52"/>
      <c r="HC206" s="53"/>
      <c r="HD206" s="53"/>
      <c r="HE206" s="53"/>
      <c r="HF206" s="53"/>
      <c r="HG206" s="53"/>
      <c r="HH206" s="53"/>
      <c r="HI206" s="53"/>
      <c r="HJ206" s="53"/>
      <c r="HK206" s="53"/>
      <c r="HL206" s="53"/>
      <c r="HM206" s="53"/>
      <c r="HN206" s="53"/>
      <c r="HO206" s="53"/>
      <c r="HP206" s="53"/>
      <c r="HQ206" s="53"/>
      <c r="HR206" s="53"/>
      <c r="HS206" s="53"/>
      <c r="HT206" s="53"/>
      <c r="HU206" s="53"/>
      <c r="HV206" s="119"/>
      <c r="HW206" s="205"/>
    </row>
    <row r="207" spans="1:231" ht="15">
      <c r="A207" s="17" t="s">
        <v>235</v>
      </c>
      <c r="B207" s="124">
        <f>A131</f>
        <v>1</v>
      </c>
      <c r="C207" s="124" t="str">
        <f>A132</f>
        <v>work1834</v>
      </c>
      <c r="D207" s="223" t="str">
        <f t="shared" ref="D207" si="822">"core"&amp;B207&amp;"_"&amp;C207</f>
        <v>core1_work1834</v>
      </c>
      <c r="E207" s="124">
        <v>1</v>
      </c>
      <c r="F207" s="41"/>
      <c r="G207" s="417" t="str">
        <f ca="1">IF(G197="Road",EXP($F205*INDEX(INDIRECT($D207),$E207,G194,1)/100),"")</f>
        <v/>
      </c>
      <c r="H207" s="418" t="str">
        <f t="shared" ref="H207:AA207" ca="1" si="823">IF(H197="Road",EXP($F205*INDEX(INDIRECT($D207),$E207,H194,1)/100),"")</f>
        <v/>
      </c>
      <c r="I207" s="418" t="str">
        <f ca="1">IF(I197="Road",EXP($F205*INDEX(INDIRECT($D207),$E207,I194,1)/100),"")</f>
        <v/>
      </c>
      <c r="J207" s="418" t="str">
        <f t="shared" ref="J207:AA207" ca="1" si="824">IF(J197="Road",EXP($F205*INDEX(INDIRECT($D207),$E207,J194,1)/100),"")</f>
        <v/>
      </c>
      <c r="K207" s="418" t="str">
        <f t="shared" ca="1" si="824"/>
        <v/>
      </c>
      <c r="L207" s="418" t="str">
        <f t="shared" ca="1" si="824"/>
        <v/>
      </c>
      <c r="M207" s="418" t="str">
        <f t="shared" ca="1" si="824"/>
        <v/>
      </c>
      <c r="N207" s="418" t="str">
        <f t="shared" ca="1" si="824"/>
        <v/>
      </c>
      <c r="O207" s="418" t="str">
        <f t="shared" ca="1" si="824"/>
        <v/>
      </c>
      <c r="P207" s="418" t="str">
        <f t="shared" ca="1" si="824"/>
        <v/>
      </c>
      <c r="Q207" s="418" t="str">
        <f t="shared" ca="1" si="824"/>
        <v/>
      </c>
      <c r="R207" s="418" t="str">
        <f t="shared" ca="1" si="824"/>
        <v/>
      </c>
      <c r="S207" s="418" t="str">
        <f t="shared" ca="1" si="824"/>
        <v/>
      </c>
      <c r="T207" s="418" t="str">
        <f t="shared" ca="1" si="824"/>
        <v/>
      </c>
      <c r="U207" s="418" t="str">
        <f t="shared" ca="1" si="824"/>
        <v/>
      </c>
      <c r="V207" s="418" t="str">
        <f t="shared" ca="1" si="824"/>
        <v/>
      </c>
      <c r="W207" s="418" t="str">
        <f t="shared" ca="1" si="824"/>
        <v/>
      </c>
      <c r="X207" s="418">
        <f t="shared" ca="1" si="824"/>
        <v>5.1819352282846693E-5</v>
      </c>
      <c r="Y207" s="418">
        <f t="shared" ca="1" si="824"/>
        <v>5.1819352282846693E-5</v>
      </c>
      <c r="Z207" s="418">
        <f t="shared" ca="1" si="824"/>
        <v>5.1819352282846693E-5</v>
      </c>
      <c r="AA207" s="419">
        <f t="shared" ca="1" si="824"/>
        <v>5.1819352282846693E-5</v>
      </c>
      <c r="AB207" s="203"/>
      <c r="AD207" s="17" t="s">
        <v>235</v>
      </c>
      <c r="AE207" s="124">
        <f>AD131</f>
        <v>1</v>
      </c>
      <c r="AF207" s="124" t="str">
        <f>AD132</f>
        <v>shop1834</v>
      </c>
      <c r="AG207" s="223" t="str">
        <f t="shared" ref="AG207" si="825">"core"&amp;AE207&amp;"_"&amp;AF207</f>
        <v>core1_shop1834</v>
      </c>
      <c r="AH207" s="124">
        <v>1</v>
      </c>
      <c r="AI207" s="41"/>
      <c r="AJ207" s="417" t="str">
        <f ca="1">IF(AJ197="Road",EXP($F205*INDEX(INDIRECT($D207),$E207,AJ194,1)/100),"")</f>
        <v/>
      </c>
      <c r="AK207" s="418" t="str">
        <f t="shared" ref="AK207:BD207" ca="1" si="826">IF(AK197="Road",EXP($F205*INDEX(INDIRECT($D207),$E207,AK194,1)/100),"")</f>
        <v/>
      </c>
      <c r="AL207" s="418" t="str">
        <f ca="1">IF(AL197="Road",EXP($F205*INDEX(INDIRECT($D207),$E207,AL194,1)/100),"")</f>
        <v/>
      </c>
      <c r="AM207" s="418" t="str">
        <f t="shared" ref="AM207:BD207" ca="1" si="827">IF(AM197="Road",EXP($F205*INDEX(INDIRECT($D207),$E207,AM194,1)/100),"")</f>
        <v/>
      </c>
      <c r="AN207" s="418" t="str">
        <f t="shared" ca="1" si="827"/>
        <v/>
      </c>
      <c r="AO207" s="418" t="str">
        <f t="shared" ca="1" si="827"/>
        <v/>
      </c>
      <c r="AP207" s="418" t="str">
        <f t="shared" ca="1" si="827"/>
        <v/>
      </c>
      <c r="AQ207" s="418" t="str">
        <f t="shared" ca="1" si="827"/>
        <v/>
      </c>
      <c r="AR207" s="418" t="str">
        <f t="shared" ca="1" si="827"/>
        <v/>
      </c>
      <c r="AS207" s="418" t="str">
        <f t="shared" ca="1" si="827"/>
        <v/>
      </c>
      <c r="AT207" s="418" t="str">
        <f t="shared" ca="1" si="827"/>
        <v/>
      </c>
      <c r="AU207" s="418" t="str">
        <f t="shared" ca="1" si="827"/>
        <v/>
      </c>
      <c r="AV207" s="418" t="str">
        <f t="shared" ca="1" si="827"/>
        <v/>
      </c>
      <c r="AW207" s="418" t="str">
        <f t="shared" ca="1" si="827"/>
        <v/>
      </c>
      <c r="AX207" s="418" t="str">
        <f t="shared" ca="1" si="827"/>
        <v/>
      </c>
      <c r="AY207" s="418" t="str">
        <f t="shared" ca="1" si="827"/>
        <v/>
      </c>
      <c r="AZ207" s="418" t="str">
        <f t="shared" ca="1" si="827"/>
        <v/>
      </c>
      <c r="BA207" s="418">
        <f t="shared" ca="1" si="827"/>
        <v>5.1819352282846693E-5</v>
      </c>
      <c r="BB207" s="418">
        <f t="shared" ca="1" si="827"/>
        <v>5.1819352282846693E-5</v>
      </c>
      <c r="BC207" s="418">
        <f t="shared" ca="1" si="827"/>
        <v>5.1819352282846693E-5</v>
      </c>
      <c r="BD207" s="419">
        <f t="shared" ca="1" si="827"/>
        <v>5.1819352282846693E-5</v>
      </c>
      <c r="BE207" s="203"/>
      <c r="BG207" s="17" t="s">
        <v>235</v>
      </c>
      <c r="BH207" s="124">
        <f>BG131</f>
        <v>1</v>
      </c>
      <c r="BI207" s="124" t="str">
        <f>BG132</f>
        <v>lei1834</v>
      </c>
      <c r="BJ207" s="223" t="str">
        <f t="shared" ref="BJ207" si="828">"core"&amp;BH207&amp;"_"&amp;BI207</f>
        <v>core1_lei1834</v>
      </c>
      <c r="BK207" s="124">
        <v>1</v>
      </c>
      <c r="BL207" s="41"/>
      <c r="BM207" s="417" t="str">
        <f ca="1">IF(BM197="Road",EXP($F205*INDEX(INDIRECT($D207),$E207,BM194,1)/100),"")</f>
        <v/>
      </c>
      <c r="BN207" s="418" t="str">
        <f t="shared" ref="BN207:CG207" ca="1" si="829">IF(BN197="Road",EXP($F205*INDEX(INDIRECT($D207),$E207,BN194,1)/100),"")</f>
        <v/>
      </c>
      <c r="BO207" s="418" t="str">
        <f ca="1">IF(BO197="Road",EXP($F205*INDEX(INDIRECT($D207),$E207,BO194,1)/100),"")</f>
        <v/>
      </c>
      <c r="BP207" s="418" t="str">
        <f t="shared" ref="BP207:CG207" ca="1" si="830">IF(BP197="Road",EXP($F205*INDEX(INDIRECT($D207),$E207,BP194,1)/100),"")</f>
        <v/>
      </c>
      <c r="BQ207" s="418" t="str">
        <f t="shared" ca="1" si="830"/>
        <v/>
      </c>
      <c r="BR207" s="418" t="str">
        <f t="shared" ca="1" si="830"/>
        <v/>
      </c>
      <c r="BS207" s="418" t="str">
        <f t="shared" ca="1" si="830"/>
        <v/>
      </c>
      <c r="BT207" s="418" t="str">
        <f t="shared" ca="1" si="830"/>
        <v/>
      </c>
      <c r="BU207" s="418" t="str">
        <f t="shared" ca="1" si="830"/>
        <v/>
      </c>
      <c r="BV207" s="418" t="str">
        <f t="shared" ca="1" si="830"/>
        <v/>
      </c>
      <c r="BW207" s="418" t="str">
        <f t="shared" ca="1" si="830"/>
        <v/>
      </c>
      <c r="BX207" s="418" t="str">
        <f t="shared" ca="1" si="830"/>
        <v/>
      </c>
      <c r="BY207" s="418" t="str">
        <f t="shared" ca="1" si="830"/>
        <v/>
      </c>
      <c r="BZ207" s="418" t="str">
        <f t="shared" ca="1" si="830"/>
        <v/>
      </c>
      <c r="CA207" s="418" t="str">
        <f t="shared" ca="1" si="830"/>
        <v/>
      </c>
      <c r="CB207" s="418" t="str">
        <f t="shared" ca="1" si="830"/>
        <v/>
      </c>
      <c r="CC207" s="418" t="str">
        <f t="shared" ca="1" si="830"/>
        <v/>
      </c>
      <c r="CD207" s="418">
        <f t="shared" ca="1" si="830"/>
        <v>5.1819352282846693E-5</v>
      </c>
      <c r="CE207" s="418">
        <f t="shared" ca="1" si="830"/>
        <v>5.1819352282846693E-5</v>
      </c>
      <c r="CF207" s="418">
        <f t="shared" ca="1" si="830"/>
        <v>5.1819352282846693E-5</v>
      </c>
      <c r="CG207" s="419">
        <f t="shared" ca="1" si="830"/>
        <v>5.1819352282846693E-5</v>
      </c>
      <c r="CH207" s="203"/>
      <c r="CJ207" s="17" t="s">
        <v>235</v>
      </c>
      <c r="CK207" s="124">
        <f>CJ131</f>
        <v>1</v>
      </c>
      <c r="CL207" s="124" t="str">
        <f>CJ132</f>
        <v>work3564</v>
      </c>
      <c r="CM207" s="223" t="str">
        <f t="shared" ref="CM207" si="831">"core"&amp;CK207&amp;"_"&amp;CL207</f>
        <v>core1_work3564</v>
      </c>
      <c r="CN207" s="124">
        <v>1</v>
      </c>
      <c r="CO207" s="41"/>
      <c r="CP207" s="417" t="str">
        <f ca="1">IF(CP197="Road",EXP($F205*INDEX(INDIRECT($D207),$E207,CP194,1)/100),"")</f>
        <v/>
      </c>
      <c r="CQ207" s="418" t="str">
        <f t="shared" ref="CQ207:DJ207" ca="1" si="832">IF(CQ197="Road",EXP($F205*INDEX(INDIRECT($D207),$E207,CQ194,1)/100),"")</f>
        <v/>
      </c>
      <c r="CR207" s="418" t="str">
        <f ca="1">IF(CR197="Road",EXP($F205*INDEX(INDIRECT($D207),$E207,CR194,1)/100),"")</f>
        <v/>
      </c>
      <c r="CS207" s="418" t="str">
        <f t="shared" ref="CS207:DJ207" ca="1" si="833">IF(CS197="Road",EXP($F205*INDEX(INDIRECT($D207),$E207,CS194,1)/100),"")</f>
        <v/>
      </c>
      <c r="CT207" s="418" t="str">
        <f t="shared" ca="1" si="833"/>
        <v/>
      </c>
      <c r="CU207" s="418" t="str">
        <f t="shared" ca="1" si="833"/>
        <v/>
      </c>
      <c r="CV207" s="418" t="str">
        <f t="shared" ca="1" si="833"/>
        <v/>
      </c>
      <c r="CW207" s="418" t="str">
        <f t="shared" ca="1" si="833"/>
        <v/>
      </c>
      <c r="CX207" s="418" t="str">
        <f t="shared" ca="1" si="833"/>
        <v/>
      </c>
      <c r="CY207" s="418" t="str">
        <f t="shared" ca="1" si="833"/>
        <v/>
      </c>
      <c r="CZ207" s="418" t="str">
        <f t="shared" ca="1" si="833"/>
        <v/>
      </c>
      <c r="DA207" s="418" t="str">
        <f t="shared" ca="1" si="833"/>
        <v/>
      </c>
      <c r="DB207" s="418" t="str">
        <f t="shared" ca="1" si="833"/>
        <v/>
      </c>
      <c r="DC207" s="418" t="str">
        <f t="shared" ca="1" si="833"/>
        <v/>
      </c>
      <c r="DD207" s="418" t="str">
        <f t="shared" ca="1" si="833"/>
        <v/>
      </c>
      <c r="DE207" s="418" t="str">
        <f t="shared" ca="1" si="833"/>
        <v/>
      </c>
      <c r="DF207" s="418" t="str">
        <f t="shared" ca="1" si="833"/>
        <v/>
      </c>
      <c r="DG207" s="418">
        <f t="shared" ca="1" si="833"/>
        <v>5.1819352282846693E-5</v>
      </c>
      <c r="DH207" s="418">
        <f t="shared" ca="1" si="833"/>
        <v>5.1819352282846693E-5</v>
      </c>
      <c r="DI207" s="418">
        <f t="shared" ca="1" si="833"/>
        <v>5.1819352282846693E-5</v>
      </c>
      <c r="DJ207" s="419">
        <f t="shared" ca="1" si="833"/>
        <v>5.1819352282846693E-5</v>
      </c>
      <c r="DK207" s="203"/>
      <c r="DM207" s="17" t="s">
        <v>235</v>
      </c>
      <c r="DN207" s="124">
        <f>DM131</f>
        <v>1</v>
      </c>
      <c r="DO207" s="124" t="str">
        <f>DM132</f>
        <v>shop3564</v>
      </c>
      <c r="DP207" s="223" t="str">
        <f t="shared" ref="DP207" si="834">"core"&amp;DN207&amp;"_"&amp;DO207</f>
        <v>core1_shop3564</v>
      </c>
      <c r="DQ207" s="124">
        <v>1</v>
      </c>
      <c r="DR207" s="41"/>
      <c r="DS207" s="417" t="str">
        <f ca="1">IF(DS197="Road",EXP($F205*INDEX(INDIRECT($D207),$E207,DS194,1)/100),"")</f>
        <v/>
      </c>
      <c r="DT207" s="418" t="str">
        <f t="shared" ref="DT207:EM207" ca="1" si="835">IF(DT197="Road",EXP($F205*INDEX(INDIRECT($D207),$E207,DT194,1)/100),"")</f>
        <v/>
      </c>
      <c r="DU207" s="418" t="str">
        <f ca="1">IF(DU197="Road",EXP($F205*INDEX(INDIRECT($D207),$E207,DU194,1)/100),"")</f>
        <v/>
      </c>
      <c r="DV207" s="418" t="str">
        <f t="shared" ref="DV207:EM207" ca="1" si="836">IF(DV197="Road",EXP($F205*INDEX(INDIRECT($D207),$E207,DV194,1)/100),"")</f>
        <v/>
      </c>
      <c r="DW207" s="418" t="str">
        <f t="shared" ca="1" si="836"/>
        <v/>
      </c>
      <c r="DX207" s="418" t="str">
        <f t="shared" ca="1" si="836"/>
        <v/>
      </c>
      <c r="DY207" s="418" t="str">
        <f t="shared" ca="1" si="836"/>
        <v/>
      </c>
      <c r="DZ207" s="418" t="str">
        <f t="shared" ca="1" si="836"/>
        <v/>
      </c>
      <c r="EA207" s="418" t="str">
        <f t="shared" ca="1" si="836"/>
        <v/>
      </c>
      <c r="EB207" s="418" t="str">
        <f t="shared" ca="1" si="836"/>
        <v/>
      </c>
      <c r="EC207" s="418" t="str">
        <f t="shared" ca="1" si="836"/>
        <v/>
      </c>
      <c r="ED207" s="418" t="str">
        <f t="shared" ca="1" si="836"/>
        <v/>
      </c>
      <c r="EE207" s="418" t="str">
        <f t="shared" ca="1" si="836"/>
        <v/>
      </c>
      <c r="EF207" s="418" t="str">
        <f t="shared" ca="1" si="836"/>
        <v/>
      </c>
      <c r="EG207" s="418" t="str">
        <f t="shared" ca="1" si="836"/>
        <v/>
      </c>
      <c r="EH207" s="418" t="str">
        <f t="shared" ca="1" si="836"/>
        <v/>
      </c>
      <c r="EI207" s="418" t="str">
        <f t="shared" ca="1" si="836"/>
        <v/>
      </c>
      <c r="EJ207" s="418">
        <f t="shared" ca="1" si="836"/>
        <v>5.1819352282846693E-5</v>
      </c>
      <c r="EK207" s="418">
        <f t="shared" ca="1" si="836"/>
        <v>5.1819352282846693E-5</v>
      </c>
      <c r="EL207" s="418">
        <f t="shared" ca="1" si="836"/>
        <v>5.1819352282846693E-5</v>
      </c>
      <c r="EM207" s="419">
        <f t="shared" ca="1" si="836"/>
        <v>5.1819352282846693E-5</v>
      </c>
      <c r="EN207" s="203"/>
      <c r="EP207" s="17" t="s">
        <v>235</v>
      </c>
      <c r="EQ207" s="124">
        <f>EP131</f>
        <v>1</v>
      </c>
      <c r="ER207" s="124" t="str">
        <f>EP132</f>
        <v>lei3564</v>
      </c>
      <c r="ES207" s="223" t="str">
        <f t="shared" ref="ES207" si="837">"core"&amp;EQ207&amp;"_"&amp;ER207</f>
        <v>core1_lei3564</v>
      </c>
      <c r="ET207" s="124">
        <v>1</v>
      </c>
      <c r="EU207" s="41"/>
      <c r="EV207" s="417" t="str">
        <f ca="1">IF(EV197="Road",EXP($F205*INDEX(INDIRECT($D207),$E207,EV194,1)/100),"")</f>
        <v/>
      </c>
      <c r="EW207" s="418" t="str">
        <f t="shared" ref="EW207:FP207" ca="1" si="838">IF(EW197="Road",EXP($F205*INDEX(INDIRECT($D207),$E207,EW194,1)/100),"")</f>
        <v/>
      </c>
      <c r="EX207" s="418" t="str">
        <f ca="1">IF(EX197="Road",EXP($F205*INDEX(INDIRECT($D207),$E207,EX194,1)/100),"")</f>
        <v/>
      </c>
      <c r="EY207" s="418" t="str">
        <f t="shared" ref="EY207:FP207" ca="1" si="839">IF(EY197="Road",EXP($F205*INDEX(INDIRECT($D207),$E207,EY194,1)/100),"")</f>
        <v/>
      </c>
      <c r="EZ207" s="418" t="str">
        <f t="shared" ca="1" si="839"/>
        <v/>
      </c>
      <c r="FA207" s="418" t="str">
        <f t="shared" ca="1" si="839"/>
        <v/>
      </c>
      <c r="FB207" s="418" t="str">
        <f t="shared" ca="1" si="839"/>
        <v/>
      </c>
      <c r="FC207" s="418" t="str">
        <f t="shared" ca="1" si="839"/>
        <v/>
      </c>
      <c r="FD207" s="418" t="str">
        <f t="shared" ca="1" si="839"/>
        <v/>
      </c>
      <c r="FE207" s="418" t="str">
        <f t="shared" ca="1" si="839"/>
        <v/>
      </c>
      <c r="FF207" s="418" t="str">
        <f t="shared" ca="1" si="839"/>
        <v/>
      </c>
      <c r="FG207" s="418" t="str">
        <f t="shared" ca="1" si="839"/>
        <v/>
      </c>
      <c r="FH207" s="418" t="str">
        <f t="shared" ca="1" si="839"/>
        <v/>
      </c>
      <c r="FI207" s="418" t="str">
        <f t="shared" ca="1" si="839"/>
        <v/>
      </c>
      <c r="FJ207" s="418" t="str">
        <f t="shared" ca="1" si="839"/>
        <v/>
      </c>
      <c r="FK207" s="418" t="str">
        <f t="shared" ca="1" si="839"/>
        <v/>
      </c>
      <c r="FL207" s="418" t="str">
        <f t="shared" ca="1" si="839"/>
        <v/>
      </c>
      <c r="FM207" s="418">
        <f t="shared" ca="1" si="839"/>
        <v>5.1819352282846693E-5</v>
      </c>
      <c r="FN207" s="418">
        <f t="shared" ca="1" si="839"/>
        <v>5.1819352282846693E-5</v>
      </c>
      <c r="FO207" s="418">
        <f t="shared" ca="1" si="839"/>
        <v>5.1819352282846693E-5</v>
      </c>
      <c r="FP207" s="419">
        <f t="shared" ca="1" si="839"/>
        <v>5.1819352282846693E-5</v>
      </c>
      <c r="FQ207" s="203"/>
      <c r="FS207" s="17" t="s">
        <v>235</v>
      </c>
      <c r="FT207" s="124">
        <f>FS131</f>
        <v>1</v>
      </c>
      <c r="FU207" s="124" t="str">
        <f>FS132</f>
        <v>shop65</v>
      </c>
      <c r="FV207" s="223" t="str">
        <f t="shared" ref="FV207" si="840">"core"&amp;FT207&amp;"_"&amp;FU207</f>
        <v>core1_shop65</v>
      </c>
      <c r="FW207" s="124">
        <v>1</v>
      </c>
      <c r="FX207" s="41"/>
      <c r="FY207" s="417" t="str">
        <f ca="1">IF(FY197="Road",EXP($F205*INDEX(INDIRECT($D207),$E207,FY194,1)/100),"")</f>
        <v/>
      </c>
      <c r="FZ207" s="418" t="str">
        <f t="shared" ref="FZ207:GS207" ca="1" si="841">IF(FZ197="Road",EXP($F205*INDEX(INDIRECT($D207),$E207,FZ194,1)/100),"")</f>
        <v/>
      </c>
      <c r="GA207" s="418" t="str">
        <f ca="1">IF(GA197="Road",EXP($F205*INDEX(INDIRECT($D207),$E207,GA194,1)/100),"")</f>
        <v/>
      </c>
      <c r="GB207" s="418" t="str">
        <f t="shared" ref="GB207:GS207" ca="1" si="842">IF(GB197="Road",EXP($F205*INDEX(INDIRECT($D207),$E207,GB194,1)/100),"")</f>
        <v/>
      </c>
      <c r="GC207" s="418" t="str">
        <f t="shared" ca="1" si="842"/>
        <v/>
      </c>
      <c r="GD207" s="418" t="str">
        <f t="shared" ca="1" si="842"/>
        <v/>
      </c>
      <c r="GE207" s="418" t="str">
        <f t="shared" ca="1" si="842"/>
        <v/>
      </c>
      <c r="GF207" s="418" t="str">
        <f t="shared" ca="1" si="842"/>
        <v/>
      </c>
      <c r="GG207" s="418" t="str">
        <f t="shared" ca="1" si="842"/>
        <v/>
      </c>
      <c r="GH207" s="418" t="str">
        <f t="shared" ca="1" si="842"/>
        <v/>
      </c>
      <c r="GI207" s="418" t="str">
        <f t="shared" ca="1" si="842"/>
        <v/>
      </c>
      <c r="GJ207" s="418">
        <f t="shared" ca="1" si="842"/>
        <v>5.1819352282846693E-5</v>
      </c>
      <c r="GK207" s="418">
        <f t="shared" ca="1" si="842"/>
        <v>5.1819352282846693E-5</v>
      </c>
      <c r="GL207" s="418">
        <f t="shared" ca="1" si="842"/>
        <v>5.1819352282846693E-5</v>
      </c>
      <c r="GM207" s="418">
        <f t="shared" ca="1" si="842"/>
        <v>5.1819352282846693E-5</v>
      </c>
      <c r="GN207" s="418">
        <f t="shared" ca="1" si="842"/>
        <v>5.1819352282846693E-5</v>
      </c>
      <c r="GO207" s="418">
        <f t="shared" ca="1" si="842"/>
        <v>5.1819352282846693E-5</v>
      </c>
      <c r="GP207" s="418">
        <f t="shared" ca="1" si="842"/>
        <v>5.1819352282846693E-5</v>
      </c>
      <c r="GQ207" s="418">
        <f t="shared" ca="1" si="842"/>
        <v>5.1819352282846693E-5</v>
      </c>
      <c r="GR207" s="418">
        <f t="shared" ca="1" si="842"/>
        <v>5.1819352282846693E-5</v>
      </c>
      <c r="GS207" s="419">
        <f t="shared" ca="1" si="842"/>
        <v>5.1819352282846693E-5</v>
      </c>
      <c r="GT207" s="203"/>
      <c r="GV207" s="17" t="s">
        <v>235</v>
      </c>
      <c r="GW207" s="124">
        <f>GV131</f>
        <v>1</v>
      </c>
      <c r="GX207" s="124" t="str">
        <f>GV132</f>
        <v>lei65</v>
      </c>
      <c r="GY207" s="223" t="str">
        <f t="shared" ref="GY207" si="843">"core"&amp;GW207&amp;"_"&amp;GX207</f>
        <v>core1_lei65</v>
      </c>
      <c r="GZ207" s="124">
        <v>1</v>
      </c>
      <c r="HA207" s="41"/>
      <c r="HB207" s="417" t="str">
        <f ca="1">IF(HB197="Road",EXP($F205*INDEX(INDIRECT($D207),$E207,HB194,1)/100),"")</f>
        <v/>
      </c>
      <c r="HC207" s="418" t="str">
        <f t="shared" ref="HC207:HV207" ca="1" si="844">IF(HC197="Road",EXP($F205*INDEX(INDIRECT($D207),$E207,HC194,1)/100),"")</f>
        <v/>
      </c>
      <c r="HD207" s="418" t="str">
        <f ca="1">IF(HD197="Road",EXP($F205*INDEX(INDIRECT($D207),$E207,HD194,1)/100),"")</f>
        <v/>
      </c>
      <c r="HE207" s="418" t="str">
        <f t="shared" ref="HE207:HV207" ca="1" si="845">IF(HE197="Road",EXP($F205*INDEX(INDIRECT($D207),$E207,HE194,1)/100),"")</f>
        <v/>
      </c>
      <c r="HF207" s="418" t="str">
        <f t="shared" ca="1" si="845"/>
        <v/>
      </c>
      <c r="HG207" s="418" t="str">
        <f t="shared" ca="1" si="845"/>
        <v/>
      </c>
      <c r="HH207" s="418" t="str">
        <f t="shared" ca="1" si="845"/>
        <v/>
      </c>
      <c r="HI207" s="418" t="str">
        <f t="shared" ca="1" si="845"/>
        <v/>
      </c>
      <c r="HJ207" s="418" t="str">
        <f t="shared" ca="1" si="845"/>
        <v/>
      </c>
      <c r="HK207" s="418" t="str">
        <f t="shared" ca="1" si="845"/>
        <v/>
      </c>
      <c r="HL207" s="418" t="str">
        <f t="shared" ca="1" si="845"/>
        <v/>
      </c>
      <c r="HM207" s="418">
        <f t="shared" ca="1" si="845"/>
        <v>5.1819352282846693E-5</v>
      </c>
      <c r="HN207" s="418">
        <f t="shared" ca="1" si="845"/>
        <v>5.1819352282846693E-5</v>
      </c>
      <c r="HO207" s="418">
        <f t="shared" ca="1" si="845"/>
        <v>5.1819352282846693E-5</v>
      </c>
      <c r="HP207" s="418">
        <f t="shared" ca="1" si="845"/>
        <v>5.1819352282846693E-5</v>
      </c>
      <c r="HQ207" s="418">
        <f t="shared" ca="1" si="845"/>
        <v>5.1819352282846693E-5</v>
      </c>
      <c r="HR207" s="418">
        <f t="shared" ca="1" si="845"/>
        <v>5.1819352282846693E-5</v>
      </c>
      <c r="HS207" s="418">
        <f t="shared" ca="1" si="845"/>
        <v>5.1819352282846693E-5</v>
      </c>
      <c r="HT207" s="418">
        <f t="shared" ca="1" si="845"/>
        <v>5.1819352282846693E-5</v>
      </c>
      <c r="HU207" s="418">
        <f t="shared" ca="1" si="845"/>
        <v>5.1819352282846693E-5</v>
      </c>
      <c r="HV207" s="419">
        <f t="shared" ca="1" si="845"/>
        <v>5.1819352282846693E-5</v>
      </c>
      <c r="HW207" s="203"/>
    </row>
    <row r="208" spans="1:231" ht="15.75" thickBot="1">
      <c r="A208" s="19" t="s">
        <v>236</v>
      </c>
      <c r="B208" s="125">
        <f>A131</f>
        <v>1</v>
      </c>
      <c r="C208" s="125" t="str">
        <f>A132</f>
        <v>work1834</v>
      </c>
      <c r="D208" s="224"/>
      <c r="E208" s="125"/>
      <c r="F208" s="42"/>
      <c r="G208" s="414" t="str">
        <f ca="1">IF(G197="Road",EXP(G207)/(EXP(G207)+EXP($F202)),"")</f>
        <v/>
      </c>
      <c r="H208" s="415" t="str">
        <f t="shared" ref="H208:AA208" ca="1" si="846">IF(H197="Road",EXP(H207)/(EXP(H207)+EXP($F202)),"")</f>
        <v/>
      </c>
      <c r="I208" s="415" t="str">
        <f ca="1">IF(I197="Road",EXP(I207)/(EXP(I207)+EXP($F202)),"")</f>
        <v/>
      </c>
      <c r="J208" s="415" t="str">
        <f t="shared" ref="J208:AA208" ca="1" si="847">IF(J197="Road",EXP(J207)/(EXP(J207)+EXP($F202)),"")</f>
        <v/>
      </c>
      <c r="K208" s="415" t="str">
        <f t="shared" ca="1" si="847"/>
        <v/>
      </c>
      <c r="L208" s="415" t="str">
        <f t="shared" ca="1" si="847"/>
        <v/>
      </c>
      <c r="M208" s="415" t="str">
        <f t="shared" ca="1" si="847"/>
        <v/>
      </c>
      <c r="N208" s="415" t="str">
        <f t="shared" ca="1" si="847"/>
        <v/>
      </c>
      <c r="O208" s="415" t="str">
        <f t="shared" ca="1" si="847"/>
        <v/>
      </c>
      <c r="P208" s="415" t="str">
        <f t="shared" ca="1" si="847"/>
        <v/>
      </c>
      <c r="Q208" s="415" t="str">
        <f t="shared" ca="1" si="847"/>
        <v/>
      </c>
      <c r="R208" s="415" t="str">
        <f t="shared" ca="1" si="847"/>
        <v/>
      </c>
      <c r="S208" s="415" t="str">
        <f t="shared" ca="1" si="847"/>
        <v/>
      </c>
      <c r="T208" s="415" t="str">
        <f t="shared" ca="1" si="847"/>
        <v/>
      </c>
      <c r="U208" s="415" t="str">
        <f t="shared" ca="1" si="847"/>
        <v/>
      </c>
      <c r="V208" s="415" t="str">
        <f t="shared" ca="1" si="847"/>
        <v/>
      </c>
      <c r="W208" s="415" t="str">
        <f t="shared" ca="1" si="847"/>
        <v/>
      </c>
      <c r="X208" s="415">
        <f t="shared" ca="1" si="847"/>
        <v>0.99999525878231921</v>
      </c>
      <c r="Y208" s="415">
        <f t="shared" ca="1" si="847"/>
        <v>0.99999525878231921</v>
      </c>
      <c r="Z208" s="415">
        <f t="shared" ca="1" si="847"/>
        <v>0.99999525878231921</v>
      </c>
      <c r="AA208" s="416">
        <f t="shared" ca="1" si="847"/>
        <v>0.99999525878231921</v>
      </c>
      <c r="AB208" s="205"/>
      <c r="AD208" s="19" t="s">
        <v>236</v>
      </c>
      <c r="AE208" s="125">
        <f>AD131</f>
        <v>1</v>
      </c>
      <c r="AF208" s="125" t="str">
        <f>AD132</f>
        <v>shop1834</v>
      </c>
      <c r="AG208" s="224"/>
      <c r="AH208" s="125"/>
      <c r="AI208" s="42"/>
      <c r="AJ208" s="414" t="str">
        <f ca="1">IF(AJ197="Road",EXP(AJ207)/(EXP(AJ207)+EXP($F202)),"")</f>
        <v/>
      </c>
      <c r="AK208" s="415" t="str">
        <f t="shared" ref="AK208:BD208" ca="1" si="848">IF(AK197="Road",EXP(AK207)/(EXP(AK207)+EXP($F202)),"")</f>
        <v/>
      </c>
      <c r="AL208" s="415" t="str">
        <f ca="1">IF(AL197="Road",EXP(AL207)/(EXP(AL207)+EXP($F202)),"")</f>
        <v/>
      </c>
      <c r="AM208" s="415" t="str">
        <f t="shared" ref="AM208:BD208" ca="1" si="849">IF(AM197="Road",EXP(AM207)/(EXP(AM207)+EXP($F202)),"")</f>
        <v/>
      </c>
      <c r="AN208" s="415" t="str">
        <f t="shared" ca="1" si="849"/>
        <v/>
      </c>
      <c r="AO208" s="415" t="str">
        <f t="shared" ca="1" si="849"/>
        <v/>
      </c>
      <c r="AP208" s="415" t="str">
        <f t="shared" ca="1" si="849"/>
        <v/>
      </c>
      <c r="AQ208" s="415" t="str">
        <f t="shared" ca="1" si="849"/>
        <v/>
      </c>
      <c r="AR208" s="415" t="str">
        <f t="shared" ca="1" si="849"/>
        <v/>
      </c>
      <c r="AS208" s="415" t="str">
        <f t="shared" ca="1" si="849"/>
        <v/>
      </c>
      <c r="AT208" s="415" t="str">
        <f t="shared" ca="1" si="849"/>
        <v/>
      </c>
      <c r="AU208" s="415" t="str">
        <f t="shared" ca="1" si="849"/>
        <v/>
      </c>
      <c r="AV208" s="415" t="str">
        <f t="shared" ca="1" si="849"/>
        <v/>
      </c>
      <c r="AW208" s="415" t="str">
        <f t="shared" ca="1" si="849"/>
        <v/>
      </c>
      <c r="AX208" s="415" t="str">
        <f t="shared" ca="1" si="849"/>
        <v/>
      </c>
      <c r="AY208" s="415" t="str">
        <f t="shared" ca="1" si="849"/>
        <v/>
      </c>
      <c r="AZ208" s="415" t="str">
        <f t="shared" ca="1" si="849"/>
        <v/>
      </c>
      <c r="BA208" s="415">
        <f t="shared" ca="1" si="849"/>
        <v>0.99999525878231921</v>
      </c>
      <c r="BB208" s="415">
        <f t="shared" ca="1" si="849"/>
        <v>0.99999525878231921</v>
      </c>
      <c r="BC208" s="415">
        <f t="shared" ca="1" si="849"/>
        <v>0.99999525878231921</v>
      </c>
      <c r="BD208" s="416">
        <f t="shared" ca="1" si="849"/>
        <v>0.99999525878231921</v>
      </c>
      <c r="BE208" s="205"/>
      <c r="BG208" s="19" t="s">
        <v>236</v>
      </c>
      <c r="BH208" s="125">
        <f>BG131</f>
        <v>1</v>
      </c>
      <c r="BI208" s="125" t="str">
        <f>BG132</f>
        <v>lei1834</v>
      </c>
      <c r="BJ208" s="224"/>
      <c r="BK208" s="125"/>
      <c r="BL208" s="42"/>
      <c r="BM208" s="414" t="str">
        <f ca="1">IF(BM197="Road",EXP(BM207)/(EXP(BM207)+EXP($F202)),"")</f>
        <v/>
      </c>
      <c r="BN208" s="415" t="str">
        <f t="shared" ref="BN208:CG208" ca="1" si="850">IF(BN197="Road",EXP(BN207)/(EXP(BN207)+EXP($F202)),"")</f>
        <v/>
      </c>
      <c r="BO208" s="415" t="str">
        <f ca="1">IF(BO197="Road",EXP(BO207)/(EXP(BO207)+EXP($F202)),"")</f>
        <v/>
      </c>
      <c r="BP208" s="415" t="str">
        <f t="shared" ref="BP208:CG208" ca="1" si="851">IF(BP197="Road",EXP(BP207)/(EXP(BP207)+EXP($F202)),"")</f>
        <v/>
      </c>
      <c r="BQ208" s="415" t="str">
        <f t="shared" ca="1" si="851"/>
        <v/>
      </c>
      <c r="BR208" s="415" t="str">
        <f t="shared" ca="1" si="851"/>
        <v/>
      </c>
      <c r="BS208" s="415" t="str">
        <f t="shared" ca="1" si="851"/>
        <v/>
      </c>
      <c r="BT208" s="415" t="str">
        <f t="shared" ca="1" si="851"/>
        <v/>
      </c>
      <c r="BU208" s="415" t="str">
        <f t="shared" ca="1" si="851"/>
        <v/>
      </c>
      <c r="BV208" s="415" t="str">
        <f t="shared" ca="1" si="851"/>
        <v/>
      </c>
      <c r="BW208" s="415" t="str">
        <f t="shared" ca="1" si="851"/>
        <v/>
      </c>
      <c r="BX208" s="415" t="str">
        <f t="shared" ca="1" si="851"/>
        <v/>
      </c>
      <c r="BY208" s="415" t="str">
        <f t="shared" ca="1" si="851"/>
        <v/>
      </c>
      <c r="BZ208" s="415" t="str">
        <f t="shared" ca="1" si="851"/>
        <v/>
      </c>
      <c r="CA208" s="415" t="str">
        <f t="shared" ca="1" si="851"/>
        <v/>
      </c>
      <c r="CB208" s="415" t="str">
        <f t="shared" ca="1" si="851"/>
        <v/>
      </c>
      <c r="CC208" s="415" t="str">
        <f t="shared" ca="1" si="851"/>
        <v/>
      </c>
      <c r="CD208" s="415">
        <f t="shared" ca="1" si="851"/>
        <v>0.99999525878231921</v>
      </c>
      <c r="CE208" s="415">
        <f t="shared" ca="1" si="851"/>
        <v>0.99999525878231921</v>
      </c>
      <c r="CF208" s="415">
        <f t="shared" ca="1" si="851"/>
        <v>0.99999525878231921</v>
      </c>
      <c r="CG208" s="416">
        <f t="shared" ca="1" si="851"/>
        <v>0.99999525878231921</v>
      </c>
      <c r="CH208" s="205"/>
      <c r="CJ208" s="19" t="s">
        <v>236</v>
      </c>
      <c r="CK208" s="125">
        <f>CJ131</f>
        <v>1</v>
      </c>
      <c r="CL208" s="125" t="str">
        <f>CJ132</f>
        <v>work3564</v>
      </c>
      <c r="CM208" s="224"/>
      <c r="CN208" s="125"/>
      <c r="CO208" s="42"/>
      <c r="CP208" s="414" t="str">
        <f ca="1">IF(CP197="Road",EXP(CP207)/(EXP(CP207)+EXP($F202)),"")</f>
        <v/>
      </c>
      <c r="CQ208" s="415" t="str">
        <f t="shared" ref="CQ208:DJ208" ca="1" si="852">IF(CQ197="Road",EXP(CQ207)/(EXP(CQ207)+EXP($F202)),"")</f>
        <v/>
      </c>
      <c r="CR208" s="415" t="str">
        <f ca="1">IF(CR197="Road",EXP(CR207)/(EXP(CR207)+EXP($F202)),"")</f>
        <v/>
      </c>
      <c r="CS208" s="415" t="str">
        <f t="shared" ref="CS208:DJ208" ca="1" si="853">IF(CS197="Road",EXP(CS207)/(EXP(CS207)+EXP($F202)),"")</f>
        <v/>
      </c>
      <c r="CT208" s="415" t="str">
        <f t="shared" ca="1" si="853"/>
        <v/>
      </c>
      <c r="CU208" s="415" t="str">
        <f t="shared" ca="1" si="853"/>
        <v/>
      </c>
      <c r="CV208" s="415" t="str">
        <f t="shared" ca="1" si="853"/>
        <v/>
      </c>
      <c r="CW208" s="415" t="str">
        <f t="shared" ca="1" si="853"/>
        <v/>
      </c>
      <c r="CX208" s="415" t="str">
        <f t="shared" ca="1" si="853"/>
        <v/>
      </c>
      <c r="CY208" s="415" t="str">
        <f t="shared" ca="1" si="853"/>
        <v/>
      </c>
      <c r="CZ208" s="415" t="str">
        <f t="shared" ca="1" si="853"/>
        <v/>
      </c>
      <c r="DA208" s="415" t="str">
        <f t="shared" ca="1" si="853"/>
        <v/>
      </c>
      <c r="DB208" s="415" t="str">
        <f t="shared" ca="1" si="853"/>
        <v/>
      </c>
      <c r="DC208" s="415" t="str">
        <f t="shared" ca="1" si="853"/>
        <v/>
      </c>
      <c r="DD208" s="415" t="str">
        <f t="shared" ca="1" si="853"/>
        <v/>
      </c>
      <c r="DE208" s="415" t="str">
        <f t="shared" ca="1" si="853"/>
        <v/>
      </c>
      <c r="DF208" s="415" t="str">
        <f t="shared" ca="1" si="853"/>
        <v/>
      </c>
      <c r="DG208" s="415">
        <f t="shared" ca="1" si="853"/>
        <v>0.99999525878231921</v>
      </c>
      <c r="DH208" s="415">
        <f t="shared" ca="1" si="853"/>
        <v>0.99999525878231921</v>
      </c>
      <c r="DI208" s="415">
        <f t="shared" ca="1" si="853"/>
        <v>0.99999525878231921</v>
      </c>
      <c r="DJ208" s="416">
        <f t="shared" ca="1" si="853"/>
        <v>0.99999525878231921</v>
      </c>
      <c r="DK208" s="205"/>
      <c r="DM208" s="19" t="s">
        <v>236</v>
      </c>
      <c r="DN208" s="125">
        <f>DM131</f>
        <v>1</v>
      </c>
      <c r="DO208" s="125" t="str">
        <f>DM132</f>
        <v>shop3564</v>
      </c>
      <c r="DP208" s="224"/>
      <c r="DQ208" s="125"/>
      <c r="DR208" s="42"/>
      <c r="DS208" s="414" t="str">
        <f ca="1">IF(DS197="Road",EXP(DS207)/(EXP(DS207)+EXP($F202)),"")</f>
        <v/>
      </c>
      <c r="DT208" s="415" t="str">
        <f t="shared" ref="DT208:EM208" ca="1" si="854">IF(DT197="Road",EXP(DT207)/(EXP(DT207)+EXP($F202)),"")</f>
        <v/>
      </c>
      <c r="DU208" s="415" t="str">
        <f ca="1">IF(DU197="Road",EXP(DU207)/(EXP(DU207)+EXP($F202)),"")</f>
        <v/>
      </c>
      <c r="DV208" s="415" t="str">
        <f t="shared" ref="DV208:EM208" ca="1" si="855">IF(DV197="Road",EXP(DV207)/(EXP(DV207)+EXP($F202)),"")</f>
        <v/>
      </c>
      <c r="DW208" s="415" t="str">
        <f t="shared" ca="1" si="855"/>
        <v/>
      </c>
      <c r="DX208" s="415" t="str">
        <f t="shared" ca="1" si="855"/>
        <v/>
      </c>
      <c r="DY208" s="415" t="str">
        <f t="shared" ca="1" si="855"/>
        <v/>
      </c>
      <c r="DZ208" s="415" t="str">
        <f t="shared" ca="1" si="855"/>
        <v/>
      </c>
      <c r="EA208" s="415" t="str">
        <f t="shared" ca="1" si="855"/>
        <v/>
      </c>
      <c r="EB208" s="415" t="str">
        <f t="shared" ca="1" si="855"/>
        <v/>
      </c>
      <c r="EC208" s="415" t="str">
        <f t="shared" ca="1" si="855"/>
        <v/>
      </c>
      <c r="ED208" s="415" t="str">
        <f t="shared" ca="1" si="855"/>
        <v/>
      </c>
      <c r="EE208" s="415" t="str">
        <f t="shared" ca="1" si="855"/>
        <v/>
      </c>
      <c r="EF208" s="415" t="str">
        <f t="shared" ca="1" si="855"/>
        <v/>
      </c>
      <c r="EG208" s="415" t="str">
        <f t="shared" ca="1" si="855"/>
        <v/>
      </c>
      <c r="EH208" s="415" t="str">
        <f t="shared" ca="1" si="855"/>
        <v/>
      </c>
      <c r="EI208" s="415" t="str">
        <f t="shared" ca="1" si="855"/>
        <v/>
      </c>
      <c r="EJ208" s="415">
        <f t="shared" ca="1" si="855"/>
        <v>0.99999525878231921</v>
      </c>
      <c r="EK208" s="415">
        <f t="shared" ca="1" si="855"/>
        <v>0.99999525878231921</v>
      </c>
      <c r="EL208" s="415">
        <f t="shared" ca="1" si="855"/>
        <v>0.99999525878231921</v>
      </c>
      <c r="EM208" s="416">
        <f t="shared" ca="1" si="855"/>
        <v>0.99999525878231921</v>
      </c>
      <c r="EN208" s="205"/>
      <c r="EP208" s="19" t="s">
        <v>236</v>
      </c>
      <c r="EQ208" s="125">
        <f>EP131</f>
        <v>1</v>
      </c>
      <c r="ER208" s="125" t="str">
        <f>EP132</f>
        <v>lei3564</v>
      </c>
      <c r="ES208" s="224"/>
      <c r="ET208" s="125"/>
      <c r="EU208" s="42"/>
      <c r="EV208" s="414" t="str">
        <f ca="1">IF(EV197="Road",EXP(EV207)/(EXP(EV207)+EXP($F202)),"")</f>
        <v/>
      </c>
      <c r="EW208" s="415" t="str">
        <f t="shared" ref="EW208:FP208" ca="1" si="856">IF(EW197="Road",EXP(EW207)/(EXP(EW207)+EXP($F202)),"")</f>
        <v/>
      </c>
      <c r="EX208" s="415" t="str">
        <f ca="1">IF(EX197="Road",EXP(EX207)/(EXP(EX207)+EXP($F202)),"")</f>
        <v/>
      </c>
      <c r="EY208" s="415" t="str">
        <f t="shared" ref="EY208:FP208" ca="1" si="857">IF(EY197="Road",EXP(EY207)/(EXP(EY207)+EXP($F202)),"")</f>
        <v/>
      </c>
      <c r="EZ208" s="415" t="str">
        <f t="shared" ca="1" si="857"/>
        <v/>
      </c>
      <c r="FA208" s="415" t="str">
        <f t="shared" ca="1" si="857"/>
        <v/>
      </c>
      <c r="FB208" s="415" t="str">
        <f t="shared" ca="1" si="857"/>
        <v/>
      </c>
      <c r="FC208" s="415" t="str">
        <f t="shared" ca="1" si="857"/>
        <v/>
      </c>
      <c r="FD208" s="415" t="str">
        <f t="shared" ca="1" si="857"/>
        <v/>
      </c>
      <c r="FE208" s="415" t="str">
        <f t="shared" ca="1" si="857"/>
        <v/>
      </c>
      <c r="FF208" s="415" t="str">
        <f t="shared" ca="1" si="857"/>
        <v/>
      </c>
      <c r="FG208" s="415" t="str">
        <f t="shared" ca="1" si="857"/>
        <v/>
      </c>
      <c r="FH208" s="415" t="str">
        <f t="shared" ca="1" si="857"/>
        <v/>
      </c>
      <c r="FI208" s="415" t="str">
        <f t="shared" ca="1" si="857"/>
        <v/>
      </c>
      <c r="FJ208" s="415" t="str">
        <f t="shared" ca="1" si="857"/>
        <v/>
      </c>
      <c r="FK208" s="415" t="str">
        <f t="shared" ca="1" si="857"/>
        <v/>
      </c>
      <c r="FL208" s="415" t="str">
        <f t="shared" ca="1" si="857"/>
        <v/>
      </c>
      <c r="FM208" s="415">
        <f t="shared" ca="1" si="857"/>
        <v>0.99999525878231921</v>
      </c>
      <c r="FN208" s="415">
        <f t="shared" ca="1" si="857"/>
        <v>0.99999525878231921</v>
      </c>
      <c r="FO208" s="415">
        <f t="shared" ca="1" si="857"/>
        <v>0.99999525878231921</v>
      </c>
      <c r="FP208" s="416">
        <f t="shared" ca="1" si="857"/>
        <v>0.99999525878231921</v>
      </c>
      <c r="FQ208" s="205"/>
      <c r="FS208" s="19" t="s">
        <v>236</v>
      </c>
      <c r="FT208" s="125">
        <f>FS131</f>
        <v>1</v>
      </c>
      <c r="FU208" s="125" t="str">
        <f>FS132</f>
        <v>shop65</v>
      </c>
      <c r="FV208" s="224"/>
      <c r="FW208" s="125"/>
      <c r="FX208" s="42"/>
      <c r="FY208" s="414" t="str">
        <f ca="1">IF(FY197="Road",EXP(FY207)/(EXP(FY207)+EXP($F202)),"")</f>
        <v/>
      </c>
      <c r="FZ208" s="415" t="str">
        <f t="shared" ref="FZ208:GS208" ca="1" si="858">IF(FZ197="Road",EXP(FZ207)/(EXP(FZ207)+EXP($F202)),"")</f>
        <v/>
      </c>
      <c r="GA208" s="415" t="str">
        <f ca="1">IF(GA197="Road",EXP(GA207)/(EXP(GA207)+EXP($F202)),"")</f>
        <v/>
      </c>
      <c r="GB208" s="415" t="str">
        <f t="shared" ref="GB208:GS208" ca="1" si="859">IF(GB197="Road",EXP(GB207)/(EXP(GB207)+EXP($F202)),"")</f>
        <v/>
      </c>
      <c r="GC208" s="415" t="str">
        <f t="shared" ca="1" si="859"/>
        <v/>
      </c>
      <c r="GD208" s="415" t="str">
        <f t="shared" ca="1" si="859"/>
        <v/>
      </c>
      <c r="GE208" s="415" t="str">
        <f t="shared" ca="1" si="859"/>
        <v/>
      </c>
      <c r="GF208" s="415" t="str">
        <f t="shared" ca="1" si="859"/>
        <v/>
      </c>
      <c r="GG208" s="415" t="str">
        <f t="shared" ca="1" si="859"/>
        <v/>
      </c>
      <c r="GH208" s="415" t="str">
        <f t="shared" ca="1" si="859"/>
        <v/>
      </c>
      <c r="GI208" s="415" t="str">
        <f t="shared" ca="1" si="859"/>
        <v/>
      </c>
      <c r="GJ208" s="415">
        <f t="shared" ca="1" si="859"/>
        <v>0.99999525878231921</v>
      </c>
      <c r="GK208" s="415">
        <f t="shared" ca="1" si="859"/>
        <v>0.99999525878231921</v>
      </c>
      <c r="GL208" s="415">
        <f t="shared" ca="1" si="859"/>
        <v>0.99999525878231921</v>
      </c>
      <c r="GM208" s="415">
        <f t="shared" ca="1" si="859"/>
        <v>0.99999525878231921</v>
      </c>
      <c r="GN208" s="415">
        <f t="shared" ca="1" si="859"/>
        <v>0.99999525878231921</v>
      </c>
      <c r="GO208" s="415">
        <f t="shared" ca="1" si="859"/>
        <v>0.99999525878231921</v>
      </c>
      <c r="GP208" s="415">
        <f t="shared" ca="1" si="859"/>
        <v>0.99999525878231921</v>
      </c>
      <c r="GQ208" s="415">
        <f t="shared" ca="1" si="859"/>
        <v>0.99999525878231921</v>
      </c>
      <c r="GR208" s="415">
        <f t="shared" ca="1" si="859"/>
        <v>0.99999525878231921</v>
      </c>
      <c r="GS208" s="416">
        <f t="shared" ca="1" si="859"/>
        <v>0.99999525878231921</v>
      </c>
      <c r="GT208" s="205"/>
      <c r="GV208" s="19" t="s">
        <v>236</v>
      </c>
      <c r="GW208" s="125">
        <f>GV131</f>
        <v>1</v>
      </c>
      <c r="GX208" s="125" t="str">
        <f>GV132</f>
        <v>lei65</v>
      </c>
      <c r="GY208" s="224"/>
      <c r="GZ208" s="125"/>
      <c r="HA208" s="42"/>
      <c r="HB208" s="414" t="str">
        <f ca="1">IF(HB197="Road",EXP(HB207)/(EXP(HB207)+EXP($F202)),"")</f>
        <v/>
      </c>
      <c r="HC208" s="415" t="str">
        <f t="shared" ref="HC208:HV208" ca="1" si="860">IF(HC197="Road",EXP(HC207)/(EXP(HC207)+EXP($F202)),"")</f>
        <v/>
      </c>
      <c r="HD208" s="415" t="str">
        <f ca="1">IF(HD197="Road",EXP(HD207)/(EXP(HD207)+EXP($F202)),"")</f>
        <v/>
      </c>
      <c r="HE208" s="415" t="str">
        <f t="shared" ref="HE208:HV208" ca="1" si="861">IF(HE197="Road",EXP(HE207)/(EXP(HE207)+EXP($F202)),"")</f>
        <v/>
      </c>
      <c r="HF208" s="415" t="str">
        <f t="shared" ca="1" si="861"/>
        <v/>
      </c>
      <c r="HG208" s="415" t="str">
        <f t="shared" ca="1" si="861"/>
        <v/>
      </c>
      <c r="HH208" s="415" t="str">
        <f t="shared" ca="1" si="861"/>
        <v/>
      </c>
      <c r="HI208" s="415" t="str">
        <f t="shared" ca="1" si="861"/>
        <v/>
      </c>
      <c r="HJ208" s="415" t="str">
        <f t="shared" ca="1" si="861"/>
        <v/>
      </c>
      <c r="HK208" s="415" t="str">
        <f t="shared" ca="1" si="861"/>
        <v/>
      </c>
      <c r="HL208" s="415" t="str">
        <f t="shared" ca="1" si="861"/>
        <v/>
      </c>
      <c r="HM208" s="415">
        <f t="shared" ca="1" si="861"/>
        <v>0.99999525878231921</v>
      </c>
      <c r="HN208" s="415">
        <f t="shared" ca="1" si="861"/>
        <v>0.99999525878231921</v>
      </c>
      <c r="HO208" s="415">
        <f t="shared" ca="1" si="861"/>
        <v>0.99999525878231921</v>
      </c>
      <c r="HP208" s="415">
        <f t="shared" ca="1" si="861"/>
        <v>0.99999525878231921</v>
      </c>
      <c r="HQ208" s="415">
        <f t="shared" ca="1" si="861"/>
        <v>0.99999525878231921</v>
      </c>
      <c r="HR208" s="415">
        <f t="shared" ca="1" si="861"/>
        <v>0.99999525878231921</v>
      </c>
      <c r="HS208" s="415">
        <f t="shared" ca="1" si="861"/>
        <v>0.99999525878231921</v>
      </c>
      <c r="HT208" s="415">
        <f t="shared" ca="1" si="861"/>
        <v>0.99999525878231921</v>
      </c>
      <c r="HU208" s="415">
        <f t="shared" ca="1" si="861"/>
        <v>0.99999525878231921</v>
      </c>
      <c r="HV208" s="416">
        <f t="shared" ca="1" si="861"/>
        <v>0.99999525878231921</v>
      </c>
      <c r="HW208" s="205"/>
    </row>
    <row r="209" spans="1:231" ht="15">
      <c r="A209" s="17" t="s">
        <v>238</v>
      </c>
      <c r="B209" s="124">
        <f>A131</f>
        <v>1</v>
      </c>
      <c r="C209" s="124" t="str">
        <f>A132</f>
        <v>work1834</v>
      </c>
      <c r="D209" s="210"/>
      <c r="E209" s="124">
        <v>8</v>
      </c>
      <c r="F209" s="41"/>
      <c r="G209" s="417">
        <f ca="1">IF(G197="Facility",EXP(F206+F204*INDEX(INDIRECT("input"&amp;$B195),$E209,G194)+F203*2*G196),"")</f>
        <v>5.2745706304711953E-3</v>
      </c>
      <c r="H209" s="418">
        <f ca="1">IF(H197="Facility",EXP(F206+F204*INDEX(INDIRECT("input"&amp;$B195),$E209,H194)+F203*2*H196),"")</f>
        <v>3.2329237340043334E-3</v>
      </c>
      <c r="I209" s="418">
        <f ca="1">IF(I197="Facility",EXP(F206+F204*INDEX(INDIRECT("input"&amp;$B195),$E209,I194)+F203*2*I196),"")</f>
        <v>1.9815443951984421E-3</v>
      </c>
      <c r="J209" s="418">
        <f ca="1">IF(J197="Facility",EXP(F206+F204*INDEX(INDIRECT("input"&amp;$B195),$E209,J194)+F203*2*J196),"")</f>
        <v>1.2145409274096723E-3</v>
      </c>
      <c r="K209" s="418">
        <f ca="1">IF(K197="Facility",EXP(F206+F204*INDEX(INDIRECT("input"&amp;$B195),$E209,K194)+F203*2*K196),"")</f>
        <v>7.4442423189081356E-4</v>
      </c>
      <c r="L209" s="418">
        <f ca="1">IF(L197="Facility",EXP(F206+F204*INDEX(INDIRECT("input"&amp;$B195),$E209,L194)+F203*2*L196),"")</f>
        <v>4.562772851205063E-4</v>
      </c>
      <c r="M209" s="418">
        <f ca="1">IF(M197="Facility",EXP(F206+F204*INDEX(INDIRECT("input"&amp;$B195),$E209,M194)+F203*2*M196),"")</f>
        <v>2.796644063938469E-4</v>
      </c>
      <c r="N209" s="418">
        <f ca="1">IF(N197="Facility",EXP(F206+F204*INDEX(INDIRECT("input"&amp;$B195),$E209,N194)+F203*2*N196),"")</f>
        <v>1.7141370555618694E-4</v>
      </c>
      <c r="O209" s="418">
        <f ca="1">IF(O197="Facility",EXP(F206+F204*INDEX(INDIRECT("input"&amp;$B195),$E209,O194)+F203*2*O196),"")</f>
        <v>1.0506399019946796E-4</v>
      </c>
      <c r="P209" s="418">
        <f ca="1">IF(P197="Facility",EXP(F206+F204*INDEX(INDIRECT("input"&amp;$B195),$E209,P194)+F203*2*P196),"")</f>
        <v>6.4396496189248162E-5</v>
      </c>
      <c r="Q209" s="418">
        <f ca="1">IF(Q197="Facility",EXP(F206+F204*INDEX(INDIRECT("input"&amp;$B195),$E209,Q194)+F203*2*Q196),"")</f>
        <v>3.9470314363453956E-5</v>
      </c>
      <c r="R209" s="418">
        <f ca="1">IF(R197="Facility",EXP(F206+F204*INDEX(INDIRECT("input"&amp;$B195),$E209,R194)+F203*2*R196),"")</f>
        <v>2.4192398781628089E-5</v>
      </c>
      <c r="S209" s="418">
        <f ca="1">IF(S197="Facility",EXP(F206+F204*INDEX(INDIRECT("input"&amp;$B195),$E209,S194)+F203*2*S196),"")</f>
        <v>1.4828160561883661E-5</v>
      </c>
      <c r="T209" s="418">
        <f ca="1">IF(T197="Facility",EXP(F206+F204*INDEX(INDIRECT("input"&amp;$B195),$E209,T194)+F203*2*T196),"")</f>
        <v>9.0885714820465337E-6</v>
      </c>
      <c r="U209" s="418">
        <f ca="1">IF(U197="Facility",EXP(F206+F204*INDEX(INDIRECT("input"&amp;$B195),$E209,U194)+F203*2*U196),"")</f>
        <v>5.5706256510737677E-6</v>
      </c>
      <c r="V209" s="418">
        <f ca="1">IF(V197="Facility",EXP(F206+F204*INDEX(INDIRECT("input"&amp;$B195),$E209,V194)+F203*2*V196),"")</f>
        <v>3.4143836801747124E-6</v>
      </c>
      <c r="W209" s="418">
        <f ca="1">IF(W197="Facility",EXP(F206+F204*INDEX(INDIRECT("input"&amp;$B195),$E209,W194)+F203*2*W196),"")</f>
        <v>2.0927659917690412E-6</v>
      </c>
      <c r="X209" s="418" t="str">
        <f ca="1">IF(X197="Facility",EXP(F206+F204*INDEX(INDIRECT("input"&amp;$B195),$E209,X194)+F203*2*X196),"")</f>
        <v/>
      </c>
      <c r="Y209" s="418" t="str">
        <f ca="1">IF(Y197="Facility",EXP(F206+F204*INDEX(INDIRECT("input"&amp;$B195),$E209,Y194)+F203*2*Y196),"")</f>
        <v/>
      </c>
      <c r="Z209" s="418" t="str">
        <f ca="1">IF(Z197="Facility",EXP(F206+F204*INDEX(INDIRECT("input"&amp;$B195),$E209,Z194)+F203*2*Z196),"")</f>
        <v/>
      </c>
      <c r="AA209" s="419" t="str">
        <f ca="1">IF(AA197="Facility",EXP(F206+F204*INDEX(INDIRECT("input"&amp;$B195),$E209,AA194)+F203*2*AA196),"")</f>
        <v/>
      </c>
      <c r="AB209" s="203"/>
      <c r="AD209" s="17" t="s">
        <v>238</v>
      </c>
      <c r="AE209" s="124">
        <f>AD131</f>
        <v>1</v>
      </c>
      <c r="AF209" s="124" t="str">
        <f>AD132</f>
        <v>shop1834</v>
      </c>
      <c r="AG209" s="210"/>
      <c r="AH209" s="124">
        <v>8</v>
      </c>
      <c r="AI209" s="41"/>
      <c r="AJ209" s="417">
        <f ca="1">IF(AJ197="Facility",EXP(AI206+AI204*INDEX(INDIRECT("input"&amp;$B195),$E209,AJ194)+AI203*2*AJ196),"")</f>
        <v>5.7070267911949864E-2</v>
      </c>
      <c r="AK209" s="418">
        <f ca="1">IF(AK197="Facility",EXP(AI206+AI204*INDEX(INDIRECT("input"&amp;$B195),$E209,AK194)+AI203*2*AK196),"")</f>
        <v>3.4979875437187231E-2</v>
      </c>
      <c r="AL209" s="418">
        <f ca="1">IF(AL197="Facility",EXP(AI206+AI204*INDEX(INDIRECT("input"&amp;$B195),$E209,AL194)+AI203*2*AL196),"")</f>
        <v>2.1440090091901051E-2</v>
      </c>
      <c r="AM209" s="418">
        <f ca="1">IF(AM197="Facility",EXP(AI206+AI204*INDEX(INDIRECT("input"&amp;$B195),$E209,AM194)+AI203*2*AM196),"")</f>
        <v>1.3141197828856446E-2</v>
      </c>
      <c r="AN209" s="418">
        <f ca="1">IF(AN197="Facility",EXP(AI206+AI204*INDEX(INDIRECT("input"&amp;$B195),$E209,AN194)+AI203*2*AN196),"")</f>
        <v>8.0545874404872441E-3</v>
      </c>
      <c r="AO209" s="418">
        <f ca="1">IF(AO197="Facility",EXP(AI206+AI204*INDEX(INDIRECT("input"&amp;$B195),$E209,AO194)+AI203*2*AO196),"")</f>
        <v>4.9368695062176459E-3</v>
      </c>
      <c r="AP209" s="418">
        <f ca="1">IF(AP197="Facility",EXP(AI206+AI204*INDEX(INDIRECT("input"&amp;$B195),$E209,AP194)+AI203*2*AP196),"")</f>
        <v>3.0259377902969653E-3</v>
      </c>
      <c r="AQ209" s="418">
        <f ca="1">IF(AQ197="Facility",EXP(AI206+AI204*INDEX(INDIRECT("input"&amp;$B195),$E209,AQ194)+AI203*2*AQ196),"")</f>
        <v>1.8546772401449045E-3</v>
      </c>
      <c r="AR209" s="418">
        <f ca="1">IF(AR197="Facility",EXP(AI206+AI204*INDEX(INDIRECT("input"&amp;$B195),$E209,AR194)+AI203*2*AR196),"")</f>
        <v>1.1367806952746152E-3</v>
      </c>
      <c r="AS209" s="418">
        <f ca="1">IF(AS197="Facility",EXP(AI206+AI204*INDEX(INDIRECT("input"&amp;$B195),$E209,AS194)+AI203*2*AS196),"")</f>
        <v>6.9676293059382907E-4</v>
      </c>
      <c r="AT209" s="418">
        <f ca="1">IF(AT197="Facility",EXP(AI206+AI204*INDEX(INDIRECT("input"&amp;$B195),$E209,AT194)+AI203*2*AT196),"")</f>
        <v>4.270644139786542E-4</v>
      </c>
      <c r="AU209" s="418">
        <f ca="1">IF(AU197="Facility",EXP(AI206+AI204*INDEX(INDIRECT("input"&amp;$B195),$E209,AU194)+AI203*2*AU196),"")</f>
        <v>2.6175906564301774E-4</v>
      </c>
      <c r="AV209" s="418">
        <f ca="1">IF(AV197="Facility",EXP(AI206+AI204*INDEX(INDIRECT("input"&amp;$B195),$E209,AV194)+AI203*2*AV196),"")</f>
        <v>1.6043904901364656E-4</v>
      </c>
      <c r="AW209" s="418">
        <f ca="1">IF(AW197="Facility",EXP(AI206+AI204*INDEX(INDIRECT("input"&amp;$B195),$E209,AW194)+AI203*2*AW196),"")</f>
        <v>9.8337333169992507E-5</v>
      </c>
      <c r="AX209" s="418">
        <f ca="1">IF(AX197="Facility",EXP(AI206+AI204*INDEX(INDIRECT("input"&amp;$B195),$E209,AX194)+AI203*2*AX196),"")</f>
        <v>6.027355032604031E-5</v>
      </c>
      <c r="AY209" s="418">
        <f ca="1">IF(AY197="Facility",EXP(AI206+AI204*INDEX(INDIRECT("input"&amp;$B195),$E209,AY194)+AI203*2*AY196),"")</f>
        <v>3.6943251884059585E-5</v>
      </c>
      <c r="AZ209" s="418">
        <f ca="1">IF(AZ197="Facility",EXP(AI206+AI204*INDEX(INDIRECT("input"&amp;$B195),$E209,AZ194)+AI203*2*AZ196),"")</f>
        <v>2.264349540364521E-5</v>
      </c>
      <c r="BA209" s="418" t="str">
        <f ca="1">IF(BA197="Facility",EXP(AI206+AI204*INDEX(INDIRECT("input"&amp;$B195),$E209,BA194)+AI203*2*BA196),"")</f>
        <v/>
      </c>
      <c r="BB209" s="418" t="str">
        <f ca="1">IF(BB197="Facility",EXP(AI206+AI204*INDEX(INDIRECT("input"&amp;$B195),$E209,BB194)+AI203*2*BB196),"")</f>
        <v/>
      </c>
      <c r="BC209" s="418" t="str">
        <f ca="1">IF(BC197="Facility",EXP(AI206+AI204*INDEX(INDIRECT("input"&amp;$B195),$E209,BC194)+AI203*2*BC196),"")</f>
        <v/>
      </c>
      <c r="BD209" s="419" t="str">
        <f ca="1">IF(BD197="Facility",EXP(AI206+AI204*INDEX(INDIRECT("input"&amp;$B195),$E209,BD194)+AI203*2*BD196),"")</f>
        <v/>
      </c>
      <c r="BE209" s="203"/>
      <c r="BG209" s="17" t="s">
        <v>238</v>
      </c>
      <c r="BH209" s="124">
        <f>BG131</f>
        <v>1</v>
      </c>
      <c r="BI209" s="124" t="str">
        <f>BG132</f>
        <v>lei1834</v>
      </c>
      <c r="BJ209" s="210"/>
      <c r="BK209" s="124">
        <v>8</v>
      </c>
      <c r="BL209" s="41"/>
      <c r="BM209" s="417">
        <f ca="1">IF(BM197="Facility",EXP(BL206+BL204*INDEX(INDIRECT("input"&amp;$B195),$E209,BM194)+BL203*2*BM196),"")</f>
        <v>5.4468599081240725E-3</v>
      </c>
      <c r="BN209" s="418">
        <f ca="1">IF(BN197="Facility",EXP(BL206+BL204*INDEX(INDIRECT("input"&amp;$B195),$E209,BN194)+BL203*2*BN196),"")</f>
        <v>3.3385243854811893E-3</v>
      </c>
      <c r="BO209" s="418">
        <f ca="1">IF(BO197="Facility",EXP(BL206+BL204*INDEX(INDIRECT("input"&amp;$B195),$E209,BO194)+BL203*2*BO196),"")</f>
        <v>2.0462698252673062E-3</v>
      </c>
      <c r="BP209" s="418">
        <f ca="1">IF(BP197="Facility",EXP(BL206+BL204*INDEX(INDIRECT("input"&amp;$B195),$E209,BP194)+BL203*2*BP196),"")</f>
        <v>1.2542128540408975E-3</v>
      </c>
      <c r="BQ209" s="418">
        <f ca="1">IF(BQ197="Facility",EXP(BL206+BL204*INDEX(INDIRECT("input"&amp;$B195),$E209,BQ194)+BL203*2*BQ196),"")</f>
        <v>7.6874020415949938E-4</v>
      </c>
      <c r="BR209" s="418">
        <f ca="1">IF(BR197="Facility",EXP(BL206+BL204*INDEX(INDIRECT("input"&amp;$B195),$E209,BR194)+BL203*2*BR196),"")</f>
        <v>4.7118118713836691E-4</v>
      </c>
      <c r="BS209" s="418">
        <f ca="1">IF(BS197="Facility",EXP(BL206+BL204*INDEX(INDIRECT("input"&amp;$B195),$E209,BS194)+BL203*2*BS196),"")</f>
        <v>2.8879940181593183E-4</v>
      </c>
      <c r="BT209" s="418">
        <f ca="1">IF(BT197="Facility",EXP(BL206+BL204*INDEX(INDIRECT("input"&amp;$B195),$E209,BT194)+BL203*2*BT196),"")</f>
        <v>1.7701278566698659E-4</v>
      </c>
      <c r="BU209" s="418">
        <f ca="1">IF(BU197="Facility",EXP(BL206+BL204*INDEX(INDIRECT("input"&amp;$B195),$E209,BU194)+BL203*2*BU196),"")</f>
        <v>1.0849581436999342E-4</v>
      </c>
      <c r="BV209" s="418">
        <f ca="1">IF(BV197="Facility",EXP(BL206+BL204*INDEX(INDIRECT("input"&amp;$B195),$E209,BV194)+BL203*2*BV196),"")</f>
        <v>6.6499951918464736E-5</v>
      </c>
      <c r="BW209" s="418">
        <f ca="1">IF(BW197="Facility",EXP(BL206+BL204*INDEX(INDIRECT("input"&amp;$B195),$E209,BW194)+BL203*2*BW196),"")</f>
        <v>4.0759577969315298E-5</v>
      </c>
      <c r="BX209" s="418">
        <f ca="1">IF(BX197="Facility",EXP(BL206+BL204*INDEX(INDIRECT("input"&amp;$B195),$E209,BX194)+BL203*2*BX196),"")</f>
        <v>2.4982622517887891E-5</v>
      </c>
      <c r="BY209" s="418">
        <f ca="1">IF(BY197="Facility",EXP(BL206+BL204*INDEX(INDIRECT("input"&amp;$B195),$E209,BY194)+BL203*2*BY196),"")</f>
        <v>1.5312509573605905E-5</v>
      </c>
      <c r="BZ209" s="418">
        <f ca="1">IF(BZ197="Facility",EXP(BL206+BL204*INDEX(INDIRECT("input"&amp;$B195),$E209,BZ194)+BL203*2*BZ196),"")</f>
        <v>9.3854417915447714E-6</v>
      </c>
      <c r="CA209" s="418">
        <f ca="1">IF(CA197="Facility",EXP(BL206+BL204*INDEX(INDIRECT("input"&amp;$B195),$E209,CA194)+BL203*2*CA196),"")</f>
        <v>5.7525853093544983E-6</v>
      </c>
      <c r="CB209" s="418">
        <f ca="1">IF(CB197="Facility",EXP(BL206+BL204*INDEX(INDIRECT("input"&amp;$B195),$E209,CB194)+BL203*2*CB196),"")</f>
        <v>3.5259115635039644E-6</v>
      </c>
      <c r="CC209" s="418">
        <f ca="1">IF(CC197="Facility",EXP(BL206+BL204*INDEX(INDIRECT("input"&amp;$B195),$E209,CC194)+BL203*2*CC196),"")</f>
        <v>2.1611243788831357E-6</v>
      </c>
      <c r="CD209" s="418" t="str">
        <f ca="1">IF(CD197="Facility",EXP(BL206+BL204*INDEX(INDIRECT("input"&amp;$B195),$E209,CD194)+BL203*2*CD196),"")</f>
        <v/>
      </c>
      <c r="CE209" s="418" t="str">
        <f ca="1">IF(CE197="Facility",EXP(BL206+BL204*INDEX(INDIRECT("input"&amp;$B195),$E209,CE194)+BL203*2*CE196),"")</f>
        <v/>
      </c>
      <c r="CF209" s="418" t="str">
        <f ca="1">IF(CF197="Facility",EXP(BL206+BL204*INDEX(INDIRECT("input"&amp;$B195),$E209,CF194)+BL203*2*CF196),"")</f>
        <v/>
      </c>
      <c r="CG209" s="419" t="str">
        <f ca="1">IF(CG197="Facility",EXP(BL206+BL204*INDEX(INDIRECT("input"&amp;$B195),$E209,CG194)+BL203*2*CG196),"")</f>
        <v/>
      </c>
      <c r="CH209" s="203"/>
      <c r="CJ209" s="17" t="s">
        <v>238</v>
      </c>
      <c r="CK209" s="124">
        <f>CJ131</f>
        <v>1</v>
      </c>
      <c r="CL209" s="124" t="str">
        <f>CJ132</f>
        <v>work3564</v>
      </c>
      <c r="CM209" s="210"/>
      <c r="CN209" s="124">
        <v>8</v>
      </c>
      <c r="CO209" s="41"/>
      <c r="CP209" s="417">
        <f ca="1">IF(CP197="Facility",EXP(CO206+CO204*INDEX(INDIRECT("input"&amp;$B195),$E209,CP194)+CO203*2*CP196),"")</f>
        <v>1.0069008881351867E-2</v>
      </c>
      <c r="CQ209" s="418">
        <f ca="1">IF(CQ197="Facility",EXP(CO206+CO204*INDEX(INDIRECT("input"&amp;$B195),$E209,CQ194)+CO203*2*CQ196),"")</f>
        <v>6.1715616437796866E-3</v>
      </c>
      <c r="CR209" s="418">
        <f ca="1">IF(CR197="Facility",EXP(CO206+CO204*INDEX(INDIRECT("input"&amp;$B195),$E209,CR194)+CO203*2*CR196),"")</f>
        <v>3.7827132314396045E-3</v>
      </c>
      <c r="CS209" s="418">
        <f ca="1">IF(CS197="Facility",EXP(CO206+CO204*INDEX(INDIRECT("input"&amp;$B195),$E209,CS194)+CO203*2*CS196),"")</f>
        <v>2.3185249078294824E-3</v>
      </c>
      <c r="CT209" s="418">
        <f ca="1">IF(CT197="Facility",EXP(CO206+CO204*INDEX(INDIRECT("input"&amp;$B195),$E209,CT194)+CO203*2*CT196),"")</f>
        <v>1.4210851892095199E-3</v>
      </c>
      <c r="CU209" s="418">
        <f ca="1">IF(CU197="Facility",EXP(CO206+CO204*INDEX(INDIRECT("input"&amp;$B195),$E209,CU194)+CO203*2*CU196),"")</f>
        <v>8.710206684306121E-4</v>
      </c>
      <c r="CV209" s="418">
        <f ca="1">IF(CV197="Facility",EXP(CO206+CO204*INDEX(INDIRECT("input"&amp;$B195),$E209,CV194)+CO203*2*CV196),"")</f>
        <v>5.3387158672403383E-4</v>
      </c>
      <c r="CW209" s="418">
        <f ca="1">IF(CW197="Facility",EXP(CO206+CO204*INDEX(INDIRECT("input"&amp;$B195),$E209,CW194)+CO203*2*CW196),"")</f>
        <v>3.2722400448290047E-4</v>
      </c>
      <c r="CX209" s="418">
        <f ca="1">IF(CX197="Facility",EXP(CO206+CO204*INDEX(INDIRECT("input"&amp;$B195),$E209,CX194)+CO203*2*CX196),"")</f>
        <v>2.0056424011411983E-4</v>
      </c>
      <c r="CY209" s="418">
        <f ca="1">IF(CY197="Facility",EXP(CO206+CO204*INDEX(INDIRECT("input"&amp;$B195),$E209,CY194)+CO203*2*CY196),"")</f>
        <v>1.2293112321060267E-4</v>
      </c>
      <c r="CZ209" s="418">
        <f ca="1">IF(CZ197="Facility",EXP(CO206+CO204*INDEX(INDIRECT("input"&amp;$B195),$E209,CZ194)+CO203*2*CZ196),"")</f>
        <v>7.5347734198388171E-5</v>
      </c>
      <c r="DA209" s="418">
        <f ca="1">IF(DA197="Facility",EXP(CO206+CO204*INDEX(INDIRECT("input"&amp;$B195),$E209,DA194)+CO203*2*DA196),"")</f>
        <v>4.6182617554911389E-5</v>
      </c>
      <c r="DB209" s="418">
        <f ca="1">IF(DB197="Facility",EXP(CO206+CO204*INDEX(INDIRECT("input"&amp;$B195),$E209,DB194)+CO203*2*DB196),"")</f>
        <v>2.8306546798176066E-5</v>
      </c>
      <c r="DC209" s="418">
        <f ca="1">IF(DC197="Facility",EXP(CO206+CO204*INDEX(INDIRECT("input"&amp;$B195),$E209,DC194)+CO203*2*DC196),"")</f>
        <v>1.7349830608553775E-5</v>
      </c>
      <c r="DD209" s="418">
        <f ca="1">IF(DD197="Facility",EXP(CO206+CO204*INDEX(INDIRECT("input"&amp;$B195),$E209,DD194)+CO203*2*DD196),"")</f>
        <v>1.0634169695503246E-5</v>
      </c>
      <c r="DE209" s="418">
        <f ca="1">IF(DE197="Facility",EXP(CO206+CO204*INDEX(INDIRECT("input"&amp;$B195),$E209,DE194)+CO203*2*DE196),"")</f>
        <v>6.5179636426540459E-6</v>
      </c>
      <c r="DF209" s="418">
        <f ca="1">IF(DF197="Facility",EXP(CO206+CO204*INDEX(INDIRECT("input"&amp;$B195),$E209,DF194)+CO203*2*DF196),"")</f>
        <v>3.9950321711458741E-6</v>
      </c>
      <c r="DG209" s="418" t="str">
        <f ca="1">IF(DG197="Facility",EXP(CO206+CO204*INDEX(INDIRECT("input"&amp;$B195),$E209,DG194)+CO203*2*DG196),"")</f>
        <v/>
      </c>
      <c r="DH209" s="418" t="str">
        <f ca="1">IF(DH197="Facility",EXP(CO206+CO204*INDEX(INDIRECT("input"&amp;$B195),$E209,DH194)+CO203*2*DH196),"")</f>
        <v/>
      </c>
      <c r="DI209" s="418" t="str">
        <f ca="1">IF(DI197="Facility",EXP(CO206+CO204*INDEX(INDIRECT("input"&amp;$B195),$E209,DI194)+CO203*2*DI196),"")</f>
        <v/>
      </c>
      <c r="DJ209" s="419" t="str">
        <f ca="1">IF(DJ197="Facility",EXP(CO206+CO204*INDEX(INDIRECT("input"&amp;$B195),$E209,DJ194)+CO203*2*DJ196),"")</f>
        <v/>
      </c>
      <c r="DK209" s="203"/>
      <c r="DM209" s="17" t="s">
        <v>238</v>
      </c>
      <c r="DN209" s="124">
        <f>DM131</f>
        <v>1</v>
      </c>
      <c r="DO209" s="124" t="str">
        <f>DM132</f>
        <v>shop3564</v>
      </c>
      <c r="DP209" s="210"/>
      <c r="DQ209" s="124">
        <v>8</v>
      </c>
      <c r="DR209" s="41"/>
      <c r="DS209" s="417">
        <f ca="1">IF(DS197="Facility",EXP(DR206+DR204*INDEX(INDIRECT("input"&amp;$B195),$E209,DS194)+DR203*2*DS196),"")</f>
        <v>5.0467137000071282E-3</v>
      </c>
      <c r="DT209" s="418">
        <f ca="1">IF(DT197="Facility",EXP(DR206+DR204*INDEX(INDIRECT("input"&amp;$B195),$E209,DT194)+DR203*2*DT196),"")</f>
        <v>3.0932641995961552E-3</v>
      </c>
      <c r="DU209" s="418">
        <f ca="1">IF(DU197="Facility",EXP(DR206+DR204*INDEX(INDIRECT("input"&amp;$B195),$E209,DU194)+DR203*2*DU196),"")</f>
        <v>1.895943375684204E-3</v>
      </c>
      <c r="DV209" s="418">
        <f ca="1">IF(DV197="Facility",EXP(DR206+DR204*INDEX(INDIRECT("input"&amp;$B195),$E209,DV194)+DR203*2*DV196),"")</f>
        <v>1.1620738003142812E-3</v>
      </c>
      <c r="DW209" s="418">
        <f ca="1">IF(DW197="Facility",EXP(DR206+DR204*INDEX(INDIRECT("input"&amp;$B195),$E209,DW194)+DR203*2*DW196),"")</f>
        <v>7.1226574311036048E-4</v>
      </c>
      <c r="DX209" s="418">
        <f ca="1">IF(DX197="Facility",EXP(DR206+DR204*INDEX(INDIRECT("input"&amp;$B195),$E209,DX194)+DR203*2*DX196),"")</f>
        <v>4.3656649747318097E-4</v>
      </c>
      <c r="DY209" s="418">
        <f ca="1">IF(DY197="Facility",EXP(DR206+DR204*INDEX(INDIRECT("input"&amp;$B195),$E209,DY194)+DR203*2*DY196),"")</f>
        <v>2.6758314373469781E-4</v>
      </c>
      <c r="DZ209" s="418">
        <f ca="1">IF(DZ197="Facility",EXP(DR206+DR204*INDEX(INDIRECT("input"&amp;$B195),$E209,DZ194)+DR203*2*DZ196),"")</f>
        <v>1.6400878039282549E-4</v>
      </c>
      <c r="EA209" s="418">
        <f ca="1">IF(EA197="Facility",EXP(DR206+DR204*INDEX(INDIRECT("input"&amp;$B195),$E209,EA194)+DR203*2*EA196),"")</f>
        <v>1.0052531587195808E-4</v>
      </c>
      <c r="EB209" s="418">
        <f ca="1">IF(EB197="Facility",EXP(DR206+DR204*INDEX(INDIRECT("input"&amp;$B195),$E209,EB194)+DR203*2*EB196),"")</f>
        <v>6.161462274735009E-5</v>
      </c>
      <c r="EC209" s="418">
        <f ca="1">IF(EC197="Facility",EXP(DR206+DR204*INDEX(INDIRECT("input"&amp;$B195),$E209,EC194)+DR203*2*EC196),"")</f>
        <v>3.7765230612493777E-5</v>
      </c>
      <c r="ED209" s="418">
        <f ca="1">IF(ED197="Facility",EXP(DR206+DR204*INDEX(INDIRECT("input"&amp;$B195),$E209,ED194)+DR203*2*ED196),"")</f>
        <v>2.3147307889281447E-5</v>
      </c>
      <c r="EE209" s="418">
        <f ca="1">IF(EE197="Facility",EXP(DR206+DR204*INDEX(INDIRECT("input"&amp;$B195),$E209,EE194)+DR203*2*EE196),"")</f>
        <v>1.4187596734651835E-5</v>
      </c>
      <c r="EF209" s="418">
        <f ca="1">IF(EF197="Facility",EXP(DR206+DR204*INDEX(INDIRECT("input"&amp;$B195),$E209,EF194)+DR203*2*EF196),"")</f>
        <v>8.6959529837295754E-6</v>
      </c>
      <c r="EG209" s="418">
        <f ca="1">IF(EG197="Facility",EXP(DR206+DR204*INDEX(INDIRECT("input"&amp;$B195),$E209,EG194)+DR203*2*EG196),"")</f>
        <v>5.3299793974649316E-6</v>
      </c>
      <c r="EH209" s="418">
        <f ca="1">IF(EH197="Facility",EXP(DR206+DR204*INDEX(INDIRECT("input"&amp;$B195),$E209,EH194)+DR203*2*EH196),"")</f>
        <v>3.2668852316191568E-6</v>
      </c>
      <c r="EI209" s="418">
        <f ca="1">IF(EI197="Facility",EXP(DR206+DR204*INDEX(INDIRECT("input"&amp;$B195),$E209,EI194)+DR203*2*EI196),"")</f>
        <v>2.00236029460967E-6</v>
      </c>
      <c r="EJ209" s="418" t="str">
        <f ca="1">IF(EJ197="Facility",EXP(DR206+DR204*INDEX(INDIRECT("input"&amp;$B195),$E209,EJ194)+DR203*2*EJ196),"")</f>
        <v/>
      </c>
      <c r="EK209" s="418" t="str">
        <f ca="1">IF(EK197="Facility",EXP(DR206+DR204*INDEX(INDIRECT("input"&amp;$B195),$E209,EK194)+DR203*2*EK196),"")</f>
        <v/>
      </c>
      <c r="EL209" s="418" t="str">
        <f ca="1">IF(EL197="Facility",EXP(DR206+DR204*INDEX(INDIRECT("input"&amp;$B195),$E209,EL194)+DR203*2*EL196),"")</f>
        <v/>
      </c>
      <c r="EM209" s="419" t="str">
        <f ca="1">IF(EM197="Facility",EXP(DR206+DR204*INDEX(INDIRECT("input"&amp;$B195),$E209,EM194)+DR203*2*EM196),"")</f>
        <v/>
      </c>
      <c r="EN209" s="203"/>
      <c r="EP209" s="17" t="s">
        <v>238</v>
      </c>
      <c r="EQ209" s="124">
        <f>EP131</f>
        <v>1</v>
      </c>
      <c r="ER209" s="124" t="str">
        <f>EP132</f>
        <v>lei3564</v>
      </c>
      <c r="ES209" s="210"/>
      <c r="ET209" s="124">
        <v>8</v>
      </c>
      <c r="EU209" s="41"/>
      <c r="EV209" s="417">
        <f ca="1">IF(EV197="Facility",EXP(EU206+EU204*INDEX(INDIRECT("input"&amp;$B195),$E209,EV194)+EU203*2*EV196),"")</f>
        <v>6.001294998256094E-3</v>
      </c>
      <c r="EW209" s="418">
        <f ca="1">IF(EW197="Facility",EXP(EU206+EU204*INDEX(INDIRECT("input"&amp;$B195),$E209,EW194)+EU203*2*EW196),"")</f>
        <v>3.6783523046482356E-3</v>
      </c>
      <c r="EX209" s="418">
        <f ca="1">IF(EX197="Facility",EXP(EU206+EU204*INDEX(INDIRECT("input"&amp;$B195),$E209,EX194)+EU203*2*EX196),"")</f>
        <v>2.2545593377833809E-3</v>
      </c>
      <c r="EY209" s="418">
        <f ca="1">IF(EY197="Facility",EXP(EU206+EU204*INDEX(INDIRECT("input"&amp;$B195),$E209,EY194)+EU203*2*EY196),"")</f>
        <v>1.3818790008675737E-3</v>
      </c>
      <c r="EZ209" s="418">
        <f ca="1">IF(EZ197="Facility",EXP(EU206+EU204*INDEX(INDIRECT("input"&amp;$B195),$E209,EZ194)+EU203*2*EZ196),"")</f>
        <v>8.4699015946780023E-4</v>
      </c>
      <c r="FA209" s="418">
        <f ca="1">IF(FA197="Facility",EXP(EU206+EU204*INDEX(INDIRECT("input"&amp;$B195),$E209,FA194)+EU203*2*FA196),"")</f>
        <v>5.1914265271047215E-4</v>
      </c>
      <c r="FB209" s="418">
        <f ca="1">IF(FB197="Facility",EXP(EU206+EU204*INDEX(INDIRECT("input"&amp;$B195),$E209,FB194)+EU203*2*FB196),"")</f>
        <v>3.1819625157464623E-4</v>
      </c>
      <c r="FC209" s="418">
        <f ca="1">IF(FC197="Facility",EXP(EU206+EU204*INDEX(INDIRECT("input"&amp;$B195),$E209,FC194)+EU203*2*FC196),"")</f>
        <v>1.9503089177421627E-4</v>
      </c>
      <c r="FD209" s="418">
        <f ca="1">IF(FD197="Facility",EXP(EU206+EU204*INDEX(INDIRECT("input"&amp;$B195),$E209,FD194)+EU203*2*FD196),"")</f>
        <v>1.1953958777959672E-4</v>
      </c>
      <c r="FE209" s="418">
        <f ca="1">IF(FE197="Facility",EXP(EU206+EU204*INDEX(INDIRECT("input"&amp;$B195),$E209,FE194)+EU203*2*FE196),"")</f>
        <v>7.3268972502360546E-5</v>
      </c>
      <c r="FF209" s="418">
        <f ca="1">IF(FF197="Facility",EXP(EU206+EU204*INDEX(INDIRECT("input"&amp;$B195),$E209,FF194)+EU203*2*FF196),"")</f>
        <v>4.4908489574597121E-5</v>
      </c>
      <c r="FG209" s="418">
        <f ca="1">IF(FG197="Facility",EXP(EU206+EU204*INDEX(INDIRECT("input"&amp;$B195),$E209,FG194)+EU203*2*FG196),"")</f>
        <v>2.7525600086813419E-5</v>
      </c>
      <c r="FH209" s="418">
        <f ca="1">IF(FH197="Facility",EXP(EU206+EU204*INDEX(INDIRECT("input"&amp;$B195),$E209,FH194)+EU203*2*FH196),"")</f>
        <v>1.687116773056105E-5</v>
      </c>
      <c r="FI209" s="418">
        <f ca="1">IF(FI197="Facility",EXP(EU206+EU204*INDEX(INDIRECT("input"&amp;$B195),$E209,FI194)+EU203*2*FI196),"")</f>
        <v>1.0340784567639074E-5</v>
      </c>
      <c r="FJ209" s="418">
        <f ca="1">IF(FJ197="Facility",EXP(EU206+EU204*INDEX(INDIRECT("input"&amp;$B195),$E209,FJ194)+EU203*2*FJ196),"")</f>
        <v>6.3381401443020573E-6</v>
      </c>
      <c r="FK209" s="418">
        <f ca="1">IF(FK197="Facility",EXP(EU206+EU204*INDEX(INDIRECT("input"&amp;$B195),$E209,FK194)+EU203*2*FK196),"")</f>
        <v>3.8848135966906616E-6</v>
      </c>
      <c r="FL209" s="418">
        <f ca="1">IF(FL197="Facility",EXP(EU206+EU204*INDEX(INDIRECT("input"&amp;$B195),$E209,FL194)+EU203*2*FL196),"")</f>
        <v>2.3811049199661649E-6</v>
      </c>
      <c r="FM209" s="418" t="str">
        <f ca="1">IF(FM197="Facility",EXP(EU206+EU204*INDEX(INDIRECT("input"&amp;$B195),$E209,FM194)+EU203*2*FM196),"")</f>
        <v/>
      </c>
      <c r="FN209" s="418" t="str">
        <f ca="1">IF(FN197="Facility",EXP(EU206+EU204*INDEX(INDIRECT("input"&amp;$B195),$E209,FN194)+EU203*2*FN196),"")</f>
        <v/>
      </c>
      <c r="FO209" s="418" t="str">
        <f ca="1">IF(FO197="Facility",EXP(EU206+EU204*INDEX(INDIRECT("input"&amp;$B195),$E209,FO194)+EU203*2*FO196),"")</f>
        <v/>
      </c>
      <c r="FP209" s="419" t="str">
        <f ca="1">IF(FP197="Facility",EXP(EU206+EU204*INDEX(INDIRECT("input"&amp;$B195),$E209,FP194)+EU203*2*FP196),"")</f>
        <v/>
      </c>
      <c r="FQ209" s="203"/>
      <c r="FS209" s="17" t="s">
        <v>238</v>
      </c>
      <c r="FT209" s="124">
        <f>FS131</f>
        <v>1</v>
      </c>
      <c r="FU209" s="124" t="str">
        <f>FS132</f>
        <v>shop65</v>
      </c>
      <c r="FV209" s="210"/>
      <c r="FW209" s="124">
        <v>8</v>
      </c>
      <c r="FX209" s="41"/>
      <c r="FY209" s="417">
        <f ca="1">IF(FY197="Facility",EXP(FX206+FX204*INDEX(INDIRECT("input"&amp;$B195),$E209,FY194)+FX203*2*FY196),"")</f>
        <v>3.4033126937913177E-3</v>
      </c>
      <c r="FZ209" s="418">
        <f ca="1">IF(FZ197="Facility",EXP(FX206+FX204*INDEX(INDIRECT("input"&amp;$B195),$E209,FZ194)+FX203*2*FZ196),"")</f>
        <v>2.0859802916343294E-3</v>
      </c>
      <c r="GA209" s="418">
        <f ca="1">IF(GA197="Facility",EXP(FX206+FX204*INDEX(INDIRECT("input"&amp;$B195),$E209,GA194)+FX203*2*GA196),"")</f>
        <v>1.2785524483321688E-3</v>
      </c>
      <c r="GB209" s="418">
        <f ca="1">IF(GB197="Facility",EXP(FX206+FX204*INDEX(INDIRECT("input"&amp;$B195),$E209,GB194)+FX203*2*GB196),"")</f>
        <v>7.8365858473927773E-4</v>
      </c>
      <c r="GC209" s="418">
        <f ca="1">IF(GC197="Facility",EXP(FX206+FX204*INDEX(INDIRECT("input"&amp;$B195),$E209,GC194)+FX203*2*GC196),"")</f>
        <v>4.8032505685368553E-4</v>
      </c>
      <c r="GD209" s="418">
        <f ca="1">IF(GD197="Facility",EXP(FX206+FX204*INDEX(INDIRECT("input"&amp;$B195),$E209,GD194)+FX203*2*GD196),"")</f>
        <v>2.944039212155813E-4</v>
      </c>
      <c r="GE209" s="418">
        <f ca="1">IF(GE197="Facility",EXP(FX206+FX204*INDEX(INDIRECT("input"&amp;$B195),$E209,GE194)+FX203*2*GE196),"")</f>
        <v>1.8044794372139568E-4</v>
      </c>
      <c r="GF209" s="418">
        <f ca="1">IF(GF197="Facility",EXP(FX206+FX204*INDEX(INDIRECT("input"&amp;$B195),$E209,GF194)+FX203*2*GF196),"")</f>
        <v>1.1060131352474911E-4</v>
      </c>
      <c r="GG209" s="418">
        <f ca="1">IF(GG197="Facility",EXP(FX206+FX204*INDEX(INDIRECT("input"&amp;$B195),$E209,GG194)+FX203*2*GG196),"")</f>
        <v>6.7790467993841854E-5</v>
      </c>
      <c r="GH209" s="418">
        <f ca="1">IF(GH197="Facility",EXP(FX206+FX204*INDEX(INDIRECT("input"&amp;$B195),$E209,GH194)+FX203*2*GH196),"")</f>
        <v>4.1550569377241238E-5</v>
      </c>
      <c r="GI209" s="418">
        <f ca="1">IF(GI197="Facility",EXP(FX206+FX204*INDEX(INDIRECT("input"&amp;$B195),$E209,GI194)+FX203*2*GI196),"")</f>
        <v>2.5467442055862034E-5</v>
      </c>
      <c r="GJ209" s="418" t="str">
        <f ca="1">IF(GJ197="Facility",EXP(FX206+FX204*INDEX(INDIRECT("input"&amp;$B195),$E209,GJ194)+FX203*2*GJ196),"")</f>
        <v/>
      </c>
      <c r="GK209" s="418" t="str">
        <f ca="1">IF(GK197="Facility",EXP(FX206+FX204*INDEX(INDIRECT("input"&amp;$B195),$E209,GK194)+FX203*2*GK196),"")</f>
        <v/>
      </c>
      <c r="GL209" s="418" t="str">
        <f ca="1">IF(GL197="Facility",EXP(FX206+FX204*INDEX(INDIRECT("input"&amp;$B195),$E209,GL194)+FX203*2*GL196),"")</f>
        <v/>
      </c>
      <c r="GM209" s="418" t="str">
        <f ca="1">IF(GM197="Facility",EXP(FX206+FX204*INDEX(INDIRECT("input"&amp;$B195),$E209,GM194)+FX203*2*GM196),"")</f>
        <v/>
      </c>
      <c r="GN209" s="418" t="str">
        <f ca="1">IF(GN197="Facility",EXP(FX206+FX204*INDEX(INDIRECT("input"&amp;$B195),$E209,GN194)+FX203*2*GN196),"")</f>
        <v/>
      </c>
      <c r="GO209" s="418" t="str">
        <f ca="1">IF(GO197="Facility",EXP(FX206+FX204*INDEX(INDIRECT("input"&amp;$B195),$E209,GO194)+FX203*2*GO196),"")</f>
        <v/>
      </c>
      <c r="GP209" s="418" t="str">
        <f ca="1">IF(GP197="Facility",EXP(FX206+FX204*INDEX(INDIRECT("input"&amp;$B195),$E209,GP194)+FX203*2*GP196),"")</f>
        <v/>
      </c>
      <c r="GQ209" s="418" t="str">
        <f ca="1">IF(GQ197="Facility",EXP(FX206+FX204*INDEX(INDIRECT("input"&amp;$B195),$E209,GQ194)+FX203*2*GQ196),"")</f>
        <v/>
      </c>
      <c r="GR209" s="418" t="str">
        <f ca="1">IF(GR197="Facility",EXP(FX206+FX204*INDEX(INDIRECT("input"&amp;$B195),$E209,GR194)+FX203*2*GR196),"")</f>
        <v/>
      </c>
      <c r="GS209" s="419" t="str">
        <f ca="1">IF(GS197="Facility",EXP(FX206+FX204*INDEX(INDIRECT("input"&amp;$B195),$E209,GS194)+FX203*2*GS196),"")</f>
        <v/>
      </c>
      <c r="GT209" s="203"/>
      <c r="GV209" s="17" t="s">
        <v>238</v>
      </c>
      <c r="GW209" s="124">
        <f>GV131</f>
        <v>1</v>
      </c>
      <c r="GX209" s="124" t="str">
        <f>GV132</f>
        <v>lei65</v>
      </c>
      <c r="GY209" s="210"/>
      <c r="GZ209" s="124">
        <v>8</v>
      </c>
      <c r="HA209" s="41"/>
      <c r="HB209" s="417">
        <f ca="1">IF(HB197="Facility",EXP(HA206+HA204*INDEX(INDIRECT("input"&amp;$B195),$E209,HB194)+HA203*2*HB196),"")</f>
        <v>3.2735050087309521E-3</v>
      </c>
      <c r="HC209" s="418">
        <f ca="1">IF(HC197="Facility",EXP(HA206+HA204*INDEX(INDIRECT("input"&amp;$B195),$E209,HC194)+HA203*2*HC196),"")</f>
        <v>2.0064177309467449E-3</v>
      </c>
      <c r="HD209" s="418">
        <f ca="1">IF(HD197="Facility",EXP(HA206+HA204*INDEX(INDIRECT("input"&amp;$B195),$E209,HD194)+HA203*2*HD196),"")</f>
        <v>1.229786452234004E-3</v>
      </c>
      <c r="HE209" s="418">
        <f ca="1">IF(HE197="Facility",EXP(HA206+HA204*INDEX(INDIRECT("input"&amp;$B195),$E209,HE194)+HA203*2*HE196),"")</f>
        <v>7.5376861695927765E-4</v>
      </c>
      <c r="HF209" s="418">
        <f ca="1">IF(HF197="Facility",EXP(HA206+HA204*INDEX(INDIRECT("input"&amp;$B195),$E209,HF194)+HA203*2*HF196),"")</f>
        <v>4.620047056792517E-4</v>
      </c>
      <c r="HG209" s="418">
        <f ca="1">IF(HG197="Facility",EXP(HA206+HA204*INDEX(INDIRECT("input"&amp;$B195),$E209,HG194)+HA203*2*HG196),"")</f>
        <v>2.8317489381665721E-4</v>
      </c>
      <c r="HH209" s="418">
        <f ca="1">IF(HH197="Facility",EXP(HA206+HA204*INDEX(INDIRECT("input"&amp;$B195),$E209,HH194)+HA203*2*HH196),"")</f>
        <v>1.7356537607161459E-4</v>
      </c>
      <c r="HI209" s="418">
        <f ca="1">IF(HI197="Facility",EXP(HA206+HA204*INDEX(INDIRECT("input"&amp;$B195),$E209,HI194)+HA203*2*HI196),"")</f>
        <v>1.0638280592200231E-4</v>
      </c>
      <c r="HJ209" s="418">
        <f ca="1">IF(HJ197="Facility",EXP(HA206+HA204*INDEX(INDIRECT("input"&amp;$B195),$E209,HJ194)+HA203*2*HJ196),"")</f>
        <v>6.5204833198810301E-5</v>
      </c>
      <c r="HK209" s="418">
        <f ca="1">IF(HK197="Facility",EXP(HA206+HA204*INDEX(INDIRECT("input"&amp;$B195),$E209,HK194)+HA203*2*HK196),"")</f>
        <v>3.9965765479074802E-5</v>
      </c>
      <c r="HL209" s="418">
        <f ca="1">IF(HL197="Facility",EXP(HA206+HA204*INDEX(INDIRECT("input"&amp;$B195),$E209,HL194)+HA203*2*HL196),"")</f>
        <v>2.4496073864008443E-5</v>
      </c>
      <c r="HM209" s="418" t="str">
        <f ca="1">IF(HM197="Facility",EXP(HA206+HA204*INDEX(INDIRECT("input"&amp;$B195),$E209,HM194)+HA203*2*HM196),"")</f>
        <v/>
      </c>
      <c r="HN209" s="418" t="str">
        <f ca="1">IF(HN197="Facility",EXP(HA206+HA204*INDEX(INDIRECT("input"&amp;$B195),$E209,HN194)+HA203*2*HN196),"")</f>
        <v/>
      </c>
      <c r="HO209" s="418" t="str">
        <f ca="1">IF(HO197="Facility",EXP(HA206+HA204*INDEX(INDIRECT("input"&amp;$B195),$E209,HO194)+HA203*2*HO196),"")</f>
        <v/>
      </c>
      <c r="HP209" s="418" t="str">
        <f ca="1">IF(HP197="Facility",EXP(HA206+HA204*INDEX(INDIRECT("input"&amp;$B195),$E209,HP194)+HA203*2*HP196),"")</f>
        <v/>
      </c>
      <c r="HQ209" s="418" t="str">
        <f ca="1">IF(HQ197="Facility",EXP(HA206+HA204*INDEX(INDIRECT("input"&amp;$B195),$E209,HQ194)+HA203*2*HQ196),"")</f>
        <v/>
      </c>
      <c r="HR209" s="418" t="str">
        <f ca="1">IF(HR197="Facility",EXP(HA206+HA204*INDEX(INDIRECT("input"&amp;$B195),$E209,HR194)+HA203*2*HR196),"")</f>
        <v/>
      </c>
      <c r="HS209" s="418" t="str">
        <f ca="1">IF(HS197="Facility",EXP(HA206+HA204*INDEX(INDIRECT("input"&amp;$B195),$E209,HS194)+HA203*2*HS196),"")</f>
        <v/>
      </c>
      <c r="HT209" s="418" t="str">
        <f ca="1">IF(HT197="Facility",EXP(HA206+HA204*INDEX(INDIRECT("input"&amp;$B195),$E209,HT194)+HA203*2*HT196),"")</f>
        <v/>
      </c>
      <c r="HU209" s="418" t="str">
        <f ca="1">IF(HU197="Facility",EXP(HA206+HA204*INDEX(INDIRECT("input"&amp;$B195),$E209,HU194)+HA203*2*HU196),"")</f>
        <v/>
      </c>
      <c r="HV209" s="419" t="str">
        <f ca="1">IF(HV197="Facility",EXP(HA206+HA204*INDEX(INDIRECT("input"&amp;$B195),$E209,HV194)+HA203*2*HV196),"")</f>
        <v/>
      </c>
      <c r="HW209" s="203"/>
    </row>
    <row r="210" spans="1:231" ht="15.75" thickBot="1">
      <c r="A210" s="18" t="s">
        <v>237</v>
      </c>
      <c r="B210" s="122">
        <f>A131</f>
        <v>1</v>
      </c>
      <c r="C210" s="122" t="str">
        <f>A132</f>
        <v>work1834</v>
      </c>
      <c r="D210" s="210"/>
      <c r="E210" s="122"/>
      <c r="F210" s="31"/>
      <c r="G210" s="420">
        <f ca="1">IF(G197="Facility",G209/(G209+EXP(F205)),"")</f>
        <v>0.9999670910173809</v>
      </c>
      <c r="H210" s="421">
        <f ca="1">IF(H197="Facility",H209/(H209+EXP(F205)),"")</f>
        <v>0.99994630954513619</v>
      </c>
      <c r="I210" s="421">
        <f ca="1">IF(I197="Facility",I209/(I209+EXP(F205)),"")</f>
        <v>0.99991240607020726</v>
      </c>
      <c r="J210" s="421">
        <f ca="1">IF(J197="Facility",J209/(J209+EXP(F205)),"")</f>
        <v>0.99985709690320457</v>
      </c>
      <c r="K210" s="421">
        <f ca="1">IF(K197="Facility",K209/(K209+EXP(F205)),"")</f>
        <v>0.99976687218055771</v>
      </c>
      <c r="L210" s="421">
        <f ca="1">IF(L197="Facility",L209/(L209+EXP(F205)),"")</f>
        <v>0.99961970394502309</v>
      </c>
      <c r="M210" s="421">
        <f ca="1">IF(M197="Facility",M209/(M209+EXP(F205)),"")</f>
        <v>0.99937968942679589</v>
      </c>
      <c r="N210" s="421">
        <f ca="1">IF(N197="Facility",N209/(N209+EXP(F205)),"")</f>
        <v>0.99898834894059163</v>
      </c>
      <c r="O210" s="421">
        <f ca="1">IF(O197="Facility",O209/(O209+EXP(F205)),"")</f>
        <v>0.99835052771780142</v>
      </c>
      <c r="P210" s="421">
        <f ca="1">IF(P197="Facility",P209/(P209+EXP(F205)),"")</f>
        <v>0.99731165799055121</v>
      </c>
      <c r="Q210" s="421">
        <f ca="1">IF(Q197="Facility",Q209/(Q209+EXP(F205)),"")</f>
        <v>0.99562135758277515</v>
      </c>
      <c r="R210" s="421">
        <f ca="1">IF(R197="Facility",R209/(R209+EXP(F205)),"")</f>
        <v>0.9928758692089551</v>
      </c>
      <c r="S210" s="421">
        <f ca="1">IF(S197="Facility",S209/(S209+EXP(F205)),"")</f>
        <v>0.98842891661649679</v>
      </c>
      <c r="T210" s="421">
        <f ca="1">IF(T197="Facility",T209/(T209+EXP(F205)),"")</f>
        <v>0.98125852887272025</v>
      </c>
      <c r="U210" s="421">
        <f ca="1">IF(U197="Facility",U209/(U209+EXP(F205)),"")</f>
        <v>0.9697806309682625</v>
      </c>
      <c r="V210" s="421">
        <f ca="1">IF(V197="Facility",V209/(V209+EXP(F205)),"")</f>
        <v>0.9516198689802513</v>
      </c>
      <c r="W210" s="421">
        <f ca="1">IF(W197="Facility",W209/(W209+EXP(F205)),"")</f>
        <v>0.92340711826232613</v>
      </c>
      <c r="X210" s="421" t="str">
        <f ca="1">IF(X197="Facility",X209/(X209+EXP(F205)),"")</f>
        <v/>
      </c>
      <c r="Y210" s="421" t="str">
        <f ca="1">IF(Y197="Facility",Y209/(Y209+EXP(F205)),"")</f>
        <v/>
      </c>
      <c r="Z210" s="421" t="str">
        <f ca="1">IF(Z197="Facility",Z209/(Z209+EXP(F205)),"")</f>
        <v/>
      </c>
      <c r="AA210" s="422" t="str">
        <f ca="1">IF(AA197="Facility",AA209/(AA209+EXP(F205)),"")</f>
        <v/>
      </c>
      <c r="AB210" s="205"/>
      <c r="AD210" s="18" t="s">
        <v>237</v>
      </c>
      <c r="AE210" s="122">
        <f>AD131</f>
        <v>1</v>
      </c>
      <c r="AF210" s="122" t="str">
        <f>AD132</f>
        <v>shop1834</v>
      </c>
      <c r="AG210" s="210"/>
      <c r="AH210" s="122"/>
      <c r="AI210" s="31"/>
      <c r="AJ210" s="420">
        <f ca="1">IF(AJ197="Facility",AJ209/(AJ209+EXP(AI205)),"")</f>
        <v>0.99999677091334183</v>
      </c>
      <c r="AK210" s="421">
        <f ca="1">IF(AK197="Facility",AK209/(AK209+EXP(AI205)),"")</f>
        <v>0.9999947317003679</v>
      </c>
      <c r="AL210" s="421">
        <f ca="1">IF(AL197="Facility",AL209/(AL209+EXP(AI205)),"")</f>
        <v>0.99999140470721026</v>
      </c>
      <c r="AM210" s="421">
        <f ca="1">IF(AM197="Facility",AM209/(AM209+EXP(AI205)),"")</f>
        <v>0.9999859767082212</v>
      </c>
      <c r="AN210" s="421">
        <f ca="1">IF(AN197="Facility",AN209/(AN209+EXP(AI205)),"")</f>
        <v>0.99997712096108538</v>
      </c>
      <c r="AO210" s="421">
        <f ca="1">IF(AO197="Facility",AO209/(AO209+EXP(AI205)),"")</f>
        <v>0.99996267299414965</v>
      </c>
      <c r="AP210" s="421">
        <f ca="1">IF(AP197="Facility",AP209/(AP209+EXP(AI205)),"")</f>
        <v>0.99993910178401491</v>
      </c>
      <c r="AQ210" s="421">
        <f ca="1">IF(AQ197="Facility",AQ209/(AQ209+EXP(AI205)),"")</f>
        <v>0.99990064733500406</v>
      </c>
      <c r="AR210" s="421">
        <f ca="1">IF(AR197="Facility",AR209/(AR209+EXP(AI205)),"")</f>
        <v>0.99983791458937477</v>
      </c>
      <c r="AS210" s="421">
        <f ca="1">IF(AS197="Facility",AS209/(AS209+EXP(AI205)),"")</f>
        <v>0.9997355819328545</v>
      </c>
      <c r="AT210" s="421">
        <f ca="1">IF(AT197="Facility",AT209/(AT209+EXP(AI205)),"")</f>
        <v>0.99956866940492139</v>
      </c>
      <c r="AU210" s="421">
        <f ca="1">IF(AU197="Facility",AU209/(AU209+EXP(AI205)),"")</f>
        <v>0.99929646835849795</v>
      </c>
      <c r="AV210" s="421">
        <f ca="1">IF(AV197="Facility",AV209/(AV209+EXP(AI205)),"")</f>
        <v>0.99885268577945618</v>
      </c>
      <c r="AW210" s="421">
        <f ca="1">IF(AW197="Facility",AW209/(AW209+EXP(AI205)),"")</f>
        <v>0.99812949240610427</v>
      </c>
      <c r="AX210" s="421">
        <f ca="1">IF(AX197="Facility",AX209/(AX209+EXP(AI205)),"")</f>
        <v>0.99695183538340626</v>
      </c>
      <c r="AY210" s="421">
        <f ca="1">IF(AY197="Facility",AY209/(AY209+EXP(AI205)),"")</f>
        <v>0.99503642177563523</v>
      </c>
      <c r="AZ210" s="421">
        <f ca="1">IF(AZ197="Facility",AZ209/(AZ209+EXP(AI205)),"")</f>
        <v>0.99192714188639741</v>
      </c>
      <c r="BA210" s="421" t="str">
        <f ca="1">IF(BA197="Facility",BA209/(BA209+EXP(AI205)),"")</f>
        <v/>
      </c>
      <c r="BB210" s="421" t="str">
        <f ca="1">IF(BB197="Facility",BB209/(BB209+EXP(AI205)),"")</f>
        <v/>
      </c>
      <c r="BC210" s="421" t="str">
        <f ca="1">IF(BC197="Facility",BC209/(BC209+EXP(AI205)),"")</f>
        <v/>
      </c>
      <c r="BD210" s="422" t="str">
        <f ca="1">IF(BD197="Facility",BD209/(BD209+EXP(AI205)),"")</f>
        <v/>
      </c>
      <c r="BE210" s="205"/>
      <c r="BG210" s="18" t="s">
        <v>237</v>
      </c>
      <c r="BH210" s="122">
        <f>BG131</f>
        <v>1</v>
      </c>
      <c r="BI210" s="122" t="str">
        <f>BG132</f>
        <v>lei1834</v>
      </c>
      <c r="BJ210" s="210"/>
      <c r="BK210" s="122"/>
      <c r="BL210" s="31"/>
      <c r="BM210" s="420">
        <f ca="1">IF(BM197="Facility",BM209/(BM209+EXP(BL205)),"")</f>
        <v>0.99996885712725858</v>
      </c>
      <c r="BN210" s="421">
        <f ca="1">IF(BN197="Facility",BN209/(BN209+EXP(BL205)),"")</f>
        <v>0.99994919086720213</v>
      </c>
      <c r="BO210" s="421">
        <f ca="1">IF(BO197="Facility",BO209/(BO209+EXP(BL205)),"")</f>
        <v>0.99991710668645961</v>
      </c>
      <c r="BP210" s="421">
        <f ca="1">IF(BP197="Facility",BP209/(BP209+EXP(BL205)),"")</f>
        <v>0.9998647652137661</v>
      </c>
      <c r="BQ210" s="421">
        <f ca="1">IF(BQ197="Facility",BQ209/(BQ209+EXP(BL205)),"")</f>
        <v>0.99977938096377006</v>
      </c>
      <c r="BR210" s="421">
        <f ca="1">IF(BR197="Facility",BR209/(BR209+EXP(BL205)),"")</f>
        <v>0.99964010639308187</v>
      </c>
      <c r="BS210" s="421">
        <f ca="1">IF(BS197="Facility",BS209/(BS209+EXP(BL205)),"")</f>
        <v>0.99941296081714637</v>
      </c>
      <c r="BT210" s="421">
        <f ca="1">IF(BT197="Facility",BT209/(BT209+EXP(BL205)),"")</f>
        <v>0.99904259042077259</v>
      </c>
      <c r="BU210" s="421">
        <f ca="1">IF(BU197="Facility",BU209/(BU209+EXP(BL205)),"")</f>
        <v>0.9984389136831644</v>
      </c>
      <c r="BV210" s="421">
        <f ca="1">IF(BV197="Facility",BV209/(BV209+EXP(BL205)),"")</f>
        <v>0.9974555692807433</v>
      </c>
      <c r="BW210" s="421">
        <f ca="1">IF(BW197="Facility",BW209/(BW209+EXP(BL205)),"")</f>
        <v>0.99585537734903928</v>
      </c>
      <c r="BX210" s="421">
        <f ca="1">IF(BX197="Facility",BX209/(BX209+EXP(BL205)),"")</f>
        <v>0.99325562963667646</v>
      </c>
      <c r="BY210" s="421">
        <f ca="1">IF(BY197="Facility",BY209/(BY209+EXP(BL205)),"")</f>
        <v>0.98904311127362143</v>
      </c>
      <c r="BZ210" s="421">
        <f ca="1">IF(BZ197="Facility",BZ209/(BZ209+EXP(BL205)),"")</f>
        <v>0.98224649249424489</v>
      </c>
      <c r="CA210" s="421">
        <f ca="1">IF(CA197="Facility",CA209/(CA209+EXP(BL205)),"")</f>
        <v>0.97135599383774607</v>
      </c>
      <c r="CB210" s="421">
        <f ca="1">IF(CB197="Facility",CB209/(CB209+EXP(BL205)),"")</f>
        <v>0.95409715658870409</v>
      </c>
      <c r="CC210" s="421">
        <f ca="1">IF(CC197="Facility",CC209/(CC209+EXP(BL205)),"")</f>
        <v>0.92721854263198833</v>
      </c>
      <c r="CD210" s="421" t="str">
        <f ca="1">IF(CD197="Facility",CD209/(CD209+EXP(BL205)),"")</f>
        <v/>
      </c>
      <c r="CE210" s="421" t="str">
        <f ca="1">IF(CE197="Facility",CE209/(CE209+EXP(BL205)),"")</f>
        <v/>
      </c>
      <c r="CF210" s="421" t="str">
        <f ca="1">IF(CF197="Facility",CF209/(CF209+EXP(BL205)),"")</f>
        <v/>
      </c>
      <c r="CG210" s="422" t="str">
        <f ca="1">IF(CG197="Facility",CG209/(CG209+EXP(BL205)),"")</f>
        <v/>
      </c>
      <c r="CH210" s="205"/>
      <c r="CJ210" s="18" t="s">
        <v>237</v>
      </c>
      <c r="CK210" s="122">
        <f>CJ131</f>
        <v>1</v>
      </c>
      <c r="CL210" s="122" t="str">
        <f>CJ132</f>
        <v>work3564</v>
      </c>
      <c r="CM210" s="210"/>
      <c r="CN210" s="122"/>
      <c r="CO210" s="31"/>
      <c r="CP210" s="420">
        <f ca="1">IF(CP197="Facility",CP209/(CP209+EXP(CO205)),"")</f>
        <v>0.99998145454005261</v>
      </c>
      <c r="CQ210" s="421">
        <f ca="1">IF(CQ197="Facility",CQ209/(CQ209+EXP(CO205)),"")</f>
        <v>0.99996974311775</v>
      </c>
      <c r="CR210" s="421">
        <f ca="1">IF(CR197="Facility",CR209/(CR209+EXP(CO205)),"")</f>
        <v>0.99995063631986714</v>
      </c>
      <c r="CS210" s="421">
        <f ca="1">IF(CS197="Facility",CS209/(CS209+EXP(CO205)),"")</f>
        <v>0.9999194648181432</v>
      </c>
      <c r="CT210" s="421">
        <f ca="1">IF(CT197="Facility",CT209/(CT209+EXP(CO205)),"")</f>
        <v>0.99986861214908807</v>
      </c>
      <c r="CU210" s="421">
        <f ca="1">IF(CU197="Facility",CU209/(CU209+EXP(CO205)),"")</f>
        <v>0.9997856562482017</v>
      </c>
      <c r="CV210" s="421">
        <f ca="1">IF(CV197="Facility",CV209/(CV209+EXP(CO205)),"")</f>
        <v>0.99965034181574886</v>
      </c>
      <c r="CW210" s="421">
        <f ca="1">IF(CW197="Facility",CW209/(CW209+EXP(CO205)),"")</f>
        <v>0.9994296526047951</v>
      </c>
      <c r="CX210" s="421">
        <f ca="1">IF(CX197="Facility",CX209/(CX209+EXP(CO205)),"")</f>
        <v>0.99906980346526642</v>
      </c>
      <c r="CY210" s="421">
        <f ca="1">IF(CY197="Facility",CY209/(CY209+EXP(CO205)),"")</f>
        <v>0.99848325935465665</v>
      </c>
      <c r="CZ210" s="421">
        <f ca="1">IF(CZ197="Facility",CZ209/(CZ209+EXP(CO205)),"")</f>
        <v>0.99752777958247607</v>
      </c>
      <c r="DA210" s="421">
        <f ca="1">IF(DA197="Facility",DA209/(DA209+EXP(CO205)),"")</f>
        <v>0.99597281734084087</v>
      </c>
      <c r="DB210" s="421">
        <f ca="1">IF(DB197="Facility",DB209/(DB209+EXP(CO205)),"")</f>
        <v>0.99344625001036935</v>
      </c>
      <c r="DC210" s="421">
        <f ca="1">IF(DC197="Facility",DC209/(DC209+EXP(CO205)),"")</f>
        <v>0.98935151627005602</v>
      </c>
      <c r="DD210" s="421">
        <f ca="1">IF(DD197="Facility",DD209/(DD209+EXP(CO205)),"")</f>
        <v>0.98274286486306373</v>
      </c>
      <c r="DE210" s="421">
        <f ca="1">IF(DE197="Facility",DE209/(DE209+EXP(CO205)),"")</f>
        <v>0.97214822108446097</v>
      </c>
      <c r="DF210" s="421">
        <f ca="1">IF(DF197="Facility",DF209/(DF209+EXP(CO205)),"")</f>
        <v>0.95534477924717032</v>
      </c>
      <c r="DG210" s="421" t="str">
        <f ca="1">IF(DG197="Facility",DG209/(DG209+EXP(CO205)),"")</f>
        <v/>
      </c>
      <c r="DH210" s="421" t="str">
        <f ca="1">IF(DH197="Facility",DH209/(DH209+EXP(CO205)),"")</f>
        <v/>
      </c>
      <c r="DI210" s="421" t="str">
        <f ca="1">IF(DI197="Facility",DI209/(DI209+EXP(CO205)),"")</f>
        <v/>
      </c>
      <c r="DJ210" s="422" t="str">
        <f ca="1">IF(DJ197="Facility",DJ209/(DJ209+EXP(CO205)),"")</f>
        <v/>
      </c>
      <c r="DK210" s="205"/>
      <c r="DM210" s="18" t="s">
        <v>237</v>
      </c>
      <c r="DN210" s="122">
        <f>DM131</f>
        <v>1</v>
      </c>
      <c r="DO210" s="122" t="str">
        <f>DM132</f>
        <v>shop3564</v>
      </c>
      <c r="DP210" s="210"/>
      <c r="DQ210" s="122"/>
      <c r="DR210" s="31"/>
      <c r="DS210" s="420">
        <f ca="1">IF(DS197="Facility",DS209/(DS209+EXP(DR205)),"")</f>
        <v>0.99996743799898646</v>
      </c>
      <c r="DT210" s="421">
        <f ca="1">IF(DT197="Facility",DT209/(DT209+EXP(DR205)),"")</f>
        <v>0.99994687562818318</v>
      </c>
      <c r="DU210" s="421">
        <f ca="1">IF(DU197="Facility",DU209/(DU209+EXP(DR205)),"")</f>
        <v>0.99991332958212953</v>
      </c>
      <c r="DV210" s="421">
        <f ca="1">IF(DV197="Facility",DV209/(DV209+EXP(DR205)),"")</f>
        <v>0.99985860346297384</v>
      </c>
      <c r="DW210" s="421">
        <f ca="1">IF(DW197="Facility",DW209/(DW209+EXP(DR205)),"")</f>
        <v>0.99976932971746535</v>
      </c>
      <c r="DX210" s="421">
        <f ca="1">IF(DX197="Facility",DX209/(DX209+EXP(DR205)),"")</f>
        <v>0.99962371228460689</v>
      </c>
      <c r="DY210" s="421">
        <f ca="1">IF(DY197="Facility",DY209/(DY209+EXP(DR205)),"")</f>
        <v>0.99938622597820215</v>
      </c>
      <c r="DZ210" s="421">
        <f ca="1">IF(DZ197="Facility",DZ209/(DZ209+EXP(DR205)),"")</f>
        <v>0.99899900513007001</v>
      </c>
      <c r="EA210" s="421">
        <f ca="1">IF(EA197="Facility",EA209/(EA209+EXP(DR205)),"")</f>
        <v>0.99836789139745918</v>
      </c>
      <c r="EB210" s="421">
        <f ca="1">IF(EB197="Facility",EB209/(EB209+EXP(DR205)),"")</f>
        <v>0.99733992851483844</v>
      </c>
      <c r="EC210" s="421">
        <f ca="1">IF(EC197="Facility",EC209/(EC209+EXP(DR205)),"")</f>
        <v>0.99566732603415031</v>
      </c>
      <c r="ED210" s="421">
        <f ca="1">IF(ED197="Facility",ED209/(ED209+EXP(DR205)),"")</f>
        <v>0.99295045663180248</v>
      </c>
      <c r="EE210" s="421">
        <f ca="1">IF(EE197="Facility",EE209/(EE209+EXP(DR205)),"")</f>
        <v>0.98854952530440554</v>
      </c>
      <c r="EF210" s="421">
        <f ca="1">IF(EF197="Facility",EF209/(EF209+EXP(DR205)),"")</f>
        <v>0.9814524740970455</v>
      </c>
      <c r="EG210" s="421">
        <f ca="1">IF(EG197="Facility",EG209/(EG209+EXP(DR205)),"")</f>
        <v>0.97008973412380306</v>
      </c>
      <c r="EH210" s="421">
        <f ca="1">IF(EH197="Facility",EH209/(EH209+EXP(DR205)),"")</f>
        <v>0.95210555799221541</v>
      </c>
      <c r="EI210" s="421">
        <f ca="1">IF(EI197="Facility",EI209/(EI209+EXP(DR205)),"")</f>
        <v>0.92415346156852252</v>
      </c>
      <c r="EJ210" s="421" t="str">
        <f ca="1">IF(EJ197="Facility",EJ209/(EJ209+EXP(DR205)),"")</f>
        <v/>
      </c>
      <c r="EK210" s="421" t="str">
        <f ca="1">IF(EK197="Facility",EK209/(EK209+EXP(DR205)),"")</f>
        <v/>
      </c>
      <c r="EL210" s="421" t="str">
        <f ca="1">IF(EL197="Facility",EL209/(EL209+EXP(DR205)),"")</f>
        <v/>
      </c>
      <c r="EM210" s="422" t="str">
        <f ca="1">IF(EM197="Facility",EM209/(EM209+EXP(DR205)),"")</f>
        <v/>
      </c>
      <c r="EN210" s="205"/>
      <c r="EP210" s="18" t="s">
        <v>237</v>
      </c>
      <c r="EQ210" s="122">
        <f>EP131</f>
        <v>1</v>
      </c>
      <c r="ER210" s="122" t="str">
        <f>EP132</f>
        <v>lei3564</v>
      </c>
      <c r="ES210" s="210"/>
      <c r="ET210" s="122"/>
      <c r="EU210" s="31"/>
      <c r="EV210" s="420">
        <f ca="1">IF(EV197="Facility",EV209/(EV209+EXP(EU205)),"")</f>
        <v>0.99997218618766848</v>
      </c>
      <c r="EW210" s="421">
        <f ca="1">IF(EW197="Facility",EW209/(EW209+EXP(EU205)),"")</f>
        <v>0.99995462208425379</v>
      </c>
      <c r="EX210" s="421">
        <f ca="1">IF(EX197="Facility",EX209/(EX209+EXP(EU205)),"")</f>
        <v>0.99992596727218253</v>
      </c>
      <c r="EY210" s="421">
        <f ca="1">IF(EY197="Facility",EY209/(EY209+EXP(EU205)),"")</f>
        <v>0.99987921997911955</v>
      </c>
      <c r="EZ210" s="421">
        <f ca="1">IF(EZ197="Facility",EZ209/(EZ209+EXP(EU205)),"")</f>
        <v>0.99980296034943672</v>
      </c>
      <c r="FA210" s="421">
        <f ca="1">IF(FA197="Facility",FA209/(FA209+EXP(EU205)),"")</f>
        <v>0.99967856642118214</v>
      </c>
      <c r="FB210" s="421">
        <f ca="1">IF(FB197="Facility",FB209/(FB209+EXP(EU205)),"")</f>
        <v>0.9994756820239985</v>
      </c>
      <c r="FC210" s="421">
        <f ca="1">IF(FC197="Facility",FC209/(FC209+EXP(EU205)),"")</f>
        <v>0.99914484936554115</v>
      </c>
      <c r="FD210" s="421">
        <f ca="1">IF(FD197="Facility",FD209/(FD209+EXP(EU205)),"")</f>
        <v>0.99860556010050561</v>
      </c>
      <c r="FE210" s="421">
        <f ca="1">IF(FE197="Facility",FE209/(FE209+EXP(EU205)),"")</f>
        <v>0.9977269490179449</v>
      </c>
      <c r="FF210" s="421">
        <f ca="1">IF(FF197="Facility",FF209/(FF209+EXP(EU205)),"")</f>
        <v>0.99629679410371486</v>
      </c>
      <c r="FG210" s="421">
        <f ca="1">IF(FG197="Facility",FG209/(FG209+EXP(EU205)),"")</f>
        <v>0.99397225265984601</v>
      </c>
      <c r="FH210" s="421">
        <f ca="1">IF(FH197="Facility",FH209/(FH209+EXP(EU205)),"")</f>
        <v>0.99020292044457769</v>
      </c>
      <c r="FI210" s="421">
        <f ca="1">IF(FI197="Facility",FI209/(FI209+EXP(EU205)),"")</f>
        <v>0.98411418227771019</v>
      </c>
      <c r="FJ210" s="421">
        <f ca="1">IF(FJ197="Facility",FJ209/(FJ209+EXP(EU205)),"")</f>
        <v>0.97433944634197245</v>
      </c>
      <c r="FK210" s="421">
        <f ca="1">IF(FK197="Facility",FK209/(FK209+EXP(EU205)),"")</f>
        <v>0.95880198291330654</v>
      </c>
      <c r="FL210" s="421">
        <f ca="1">IF(FL197="Facility",FL209/(FL209+EXP(EU205)),"")</f>
        <v>0.93448913993009708</v>
      </c>
      <c r="FM210" s="421" t="str">
        <f ca="1">IF(FM197="Facility",FM209/(FM209+EXP(EU205)),"")</f>
        <v/>
      </c>
      <c r="FN210" s="421" t="str">
        <f ca="1">IF(FN197="Facility",FN209/(FN209+EXP(EU205)),"")</f>
        <v/>
      </c>
      <c r="FO210" s="421" t="str">
        <f ca="1">IF(FO197="Facility",FO209/(FO209+EXP(EU205)),"")</f>
        <v/>
      </c>
      <c r="FP210" s="422" t="str">
        <f ca="1">IF(FP197="Facility",FP209/(FP209+EXP(EU205)),"")</f>
        <v/>
      </c>
      <c r="FQ210" s="205"/>
      <c r="FS210" s="18" t="s">
        <v>237</v>
      </c>
      <c r="FT210" s="122">
        <f>FS131</f>
        <v>1</v>
      </c>
      <c r="FU210" s="122" t="str">
        <f>FS132</f>
        <v>shop65</v>
      </c>
      <c r="FV210" s="210"/>
      <c r="FW210" s="122"/>
      <c r="FX210" s="31"/>
      <c r="FY210" s="420">
        <f ca="1">IF(FY197="Facility",FY209/(FY209+EXP(FX205)),"")</f>
        <v>0.99994433949127581</v>
      </c>
      <c r="FZ210" s="421">
        <f ca="1">IF(FZ197="Facility",FZ209/(FZ209+EXP(FX205)),"")</f>
        <v>0.99990919211542828</v>
      </c>
      <c r="GA210" s="421">
        <f ca="1">IF(GA197="Facility",GA209/(GA209+EXP(FX205)),"")</f>
        <v>0.99985185387146713</v>
      </c>
      <c r="GB210" s="421">
        <f ca="1">IF(GB197="Facility",GB209/(GB209+EXP(FX205)),"")</f>
        <v>0.99975831965622353</v>
      </c>
      <c r="GC210" s="421">
        <f ca="1">IF(GC197="Facility",GC209/(GC209+EXP(FX205)),"")</f>
        <v>0.99960575453763167</v>
      </c>
      <c r="GD210" s="421">
        <f ca="1">IF(GD197="Facility",GD209/(GD209+EXP(FX205)),"")</f>
        <v>0.99935694185693535</v>
      </c>
      <c r="GE210" s="421">
        <f ca="1">IF(GE197="Facility",GE209/(GE209+EXP(FX205)),"")</f>
        <v>0.99895126548197344</v>
      </c>
      <c r="GF210" s="421">
        <f ca="1">IF(GF197="Facility",GF209/(GF209+EXP(FX205)),"")</f>
        <v>0.99829010406472429</v>
      </c>
      <c r="GG210" s="421">
        <f ca="1">IF(GG197="Facility",GG209/(GG209+EXP(FX205)),"")</f>
        <v>0.99721328457190184</v>
      </c>
      <c r="GH210" s="421">
        <f ca="1">IF(GH197="Facility",GH209/(GH209+EXP(FX205)),"")</f>
        <v>0.99546141316025294</v>
      </c>
      <c r="GI210" s="421">
        <f ca="1">IF(GI197="Facility",GI209/(GI209+EXP(FX205)),"")</f>
        <v>0.99261638047212519</v>
      </c>
      <c r="GJ210" s="421" t="str">
        <f ca="1">IF(GJ197="Facility",GJ209/(GJ209+EXP(FX205)),"")</f>
        <v/>
      </c>
      <c r="GK210" s="421" t="str">
        <f ca="1">IF(GK197="Facility",GK209/(GK209+EXP(FX205)),"")</f>
        <v/>
      </c>
      <c r="GL210" s="421" t="str">
        <f ca="1">IF(GL197="Facility",GL209/(GL209+EXP(FX205)),"")</f>
        <v/>
      </c>
      <c r="GM210" s="421" t="str">
        <f ca="1">IF(GM197="Facility",GM209/(GM209+EXP(FX205)),"")</f>
        <v/>
      </c>
      <c r="GN210" s="421" t="str">
        <f ca="1">IF(GN197="Facility",GN209/(GN209+EXP(FX205)),"")</f>
        <v/>
      </c>
      <c r="GO210" s="421" t="str">
        <f ca="1">IF(GO197="Facility",GO209/(GO209+EXP(FX205)),"")</f>
        <v/>
      </c>
      <c r="GP210" s="421" t="str">
        <f ca="1">IF(GP197="Facility",GP209/(GP209+EXP(FX205)),"")</f>
        <v/>
      </c>
      <c r="GQ210" s="421" t="str">
        <f ca="1">IF(GQ197="Facility",GQ209/(GQ209+EXP(FX205)),"")</f>
        <v/>
      </c>
      <c r="GR210" s="421" t="str">
        <f ca="1">IF(GR197="Facility",GR209/(GR209+EXP(FX205)),"")</f>
        <v/>
      </c>
      <c r="GS210" s="422" t="str">
        <f ca="1">IF(GS197="Facility",GS209/(GS209+EXP(FX205)),"")</f>
        <v/>
      </c>
      <c r="GT210" s="205"/>
      <c r="GV210" s="18" t="s">
        <v>237</v>
      </c>
      <c r="GW210" s="122">
        <f>GV131</f>
        <v>1</v>
      </c>
      <c r="GX210" s="122" t="str">
        <f>GV132</f>
        <v>lei65</v>
      </c>
      <c r="GY210" s="210"/>
      <c r="GZ210" s="122"/>
      <c r="HA210" s="31"/>
      <c r="HB210" s="420">
        <f ca="1">IF(HB197="Facility",HB209/(HB209+EXP(HA205)),"")</f>
        <v>0.99988984985366536</v>
      </c>
      <c r="HC210" s="421">
        <f ca="1">IF(HC197="Facility",HC209/(HC209+EXP(HA205)),"")</f>
        <v>0.99982030064349736</v>
      </c>
      <c r="HD210" s="421">
        <f ca="1">IF(HD197="Facility",HD209/(HD209+EXP(HA205)),"")</f>
        <v>0.99970685067922849</v>
      </c>
      <c r="HE210" s="421">
        <f ca="1">IF(HE197="Facility",HE209/(HE209+EXP(HA205)),"")</f>
        <v>0.99952181037201959</v>
      </c>
      <c r="HF210" s="421">
        <f ca="1">IF(HF197="Facility",HF209/(HF209+EXP(HA205)),"")</f>
        <v>0.99922006093403914</v>
      </c>
      <c r="HG210" s="421">
        <f ca="1">IF(HG197="Facility",HG209/(HG209+EXP(HA205)),"")</f>
        <v>0.99872814245745167</v>
      </c>
      <c r="HH210" s="421">
        <f ca="1">IF(HH197="Facility",HH209/(HH209+EXP(HA205)),"")</f>
        <v>0.99792660791051413</v>
      </c>
      <c r="HI210" s="421">
        <f ca="1">IF(HI197="Facility",HI209/(HI209+EXP(HA205)),"")</f>
        <v>0.99662164872917558</v>
      </c>
      <c r="HJ210" s="421">
        <f ca="1">IF(HJ197="Facility",HJ209/(HJ209+EXP(HA205)),"")</f>
        <v>0.99449989624323754</v>
      </c>
      <c r="HK210" s="421">
        <f ca="1">IF(HK197="Facility",HK209/(HK209+EXP(HA205)),"")</f>
        <v>0.99105754700648985</v>
      </c>
      <c r="HL210" s="421">
        <f ca="1">IF(HL197="Facility",HL209/(HL209+EXP(HA205)),"")</f>
        <v>0.98549216454726829</v>
      </c>
      <c r="HM210" s="421" t="str">
        <f ca="1">IF(HM197="Facility",HM209/(HM209+EXP(HA205)),"")</f>
        <v/>
      </c>
      <c r="HN210" s="421" t="str">
        <f ca="1">IF(HN197="Facility",HN209/(HN209+EXP(HA205)),"")</f>
        <v/>
      </c>
      <c r="HO210" s="421" t="str">
        <f ca="1">IF(HO197="Facility",HO209/(HO209+EXP(HA205)),"")</f>
        <v/>
      </c>
      <c r="HP210" s="421" t="str">
        <f ca="1">IF(HP197="Facility",HP209/(HP209+EXP(HA205)),"")</f>
        <v/>
      </c>
      <c r="HQ210" s="421" t="str">
        <f ca="1">IF(HQ197="Facility",HQ209/(HQ209+EXP(HA205)),"")</f>
        <v/>
      </c>
      <c r="HR210" s="421" t="str">
        <f ca="1">IF(HR197="Facility",HR209/(HR209+EXP(HA205)),"")</f>
        <v/>
      </c>
      <c r="HS210" s="421" t="str">
        <f ca="1">IF(HS197="Facility",HS209/(HS209+EXP(HA205)),"")</f>
        <v/>
      </c>
      <c r="HT210" s="421" t="str">
        <f ca="1">IF(HT197="Facility",HT209/(HT209+EXP(HA205)),"")</f>
        <v/>
      </c>
      <c r="HU210" s="421" t="str">
        <f ca="1">IF(HU197="Facility",HU209/(HU209+EXP(HA205)),"")</f>
        <v/>
      </c>
      <c r="HV210" s="422" t="str">
        <f ca="1">IF(HV197="Facility",HV209/(HV209+EXP(HA205)),"")</f>
        <v/>
      </c>
      <c r="HW210" s="205"/>
    </row>
    <row r="211" spans="1:231" ht="15">
      <c r="A211" s="17" t="s">
        <v>174</v>
      </c>
      <c r="B211" s="124">
        <f>A131</f>
        <v>1</v>
      </c>
      <c r="C211" s="124" t="str">
        <f>A132</f>
        <v>work1834</v>
      </c>
      <c r="D211" s="223" t="str">
        <f t="shared" ref="D211:D212" si="862">"core"&amp;B211&amp;"_"&amp;C211</f>
        <v>core1_work1834</v>
      </c>
      <c r="E211" s="124">
        <v>1</v>
      </c>
      <c r="F211" s="21"/>
      <c r="G211" s="407">
        <f ca="1">EXP(F202*INDEX(INDIRECT(D211),$E211,G$28)/100)</f>
        <v>4.2172848853678368E-4</v>
      </c>
      <c r="H211" s="408">
        <f ca="1">EXP(F202*INDEX(INDIRECT(D211),$E211,H$28)/100)</f>
        <v>4.2172848853678368E-4</v>
      </c>
      <c r="I211" s="408">
        <f ca="1">EXP(F202*INDEX(INDIRECT(D211),$E211,I$28)/100)</f>
        <v>4.2172848853678368E-4</v>
      </c>
      <c r="J211" s="408">
        <f ca="1">EXP(F202*INDEX(INDIRECT(D211),$E211,J$28)/100)</f>
        <v>4.2172848853678368E-4</v>
      </c>
      <c r="K211" s="408">
        <f ca="1">EXP(F202*INDEX(INDIRECT(D211),$E211,K$28)/100)</f>
        <v>4.2172848853678368E-4</v>
      </c>
      <c r="L211" s="408">
        <f ca="1">EXP(F202*INDEX(INDIRECT(D211),$E211,L$28)/100)</f>
        <v>4.2172848853678368E-4</v>
      </c>
      <c r="M211" s="408">
        <f ca="1">EXP(F202*INDEX(INDIRECT(D211),$E211,M$28)/100)</f>
        <v>4.2172848853678368E-4</v>
      </c>
      <c r="N211" s="408">
        <f ca="1">EXP(F202*INDEX(INDIRECT(D211),$E211,N$28)/100)</f>
        <v>4.2172848853678368E-4</v>
      </c>
      <c r="O211" s="408">
        <f ca="1">EXP(F202*INDEX(INDIRECT(D211),$E211,O$28)/100)</f>
        <v>4.2172848853678368E-4</v>
      </c>
      <c r="P211" s="408">
        <f ca="1">EXP(F202*INDEX(INDIRECT(D211),$E211,P$28)/100)</f>
        <v>4.2172848853678368E-4</v>
      </c>
      <c r="Q211" s="408">
        <f ca="1">EXP(F202*INDEX(INDIRECT(D211),$E211,Q$28)/100)</f>
        <v>4.2172848853678368E-4</v>
      </c>
      <c r="R211" s="408">
        <f ca="1">EXP(F202*INDEX(INDIRECT(D211),$E211,R$28)/100)</f>
        <v>4.2172848853678368E-4</v>
      </c>
      <c r="S211" s="408">
        <f ca="1">EXP(F202*INDEX(INDIRECT(D211),$E211,S$28)/100)</f>
        <v>4.2172848853678368E-4</v>
      </c>
      <c r="T211" s="408">
        <f ca="1">EXP(F202*INDEX(INDIRECT(D211),$E211,T$28)/100)</f>
        <v>4.2172848853678368E-4</v>
      </c>
      <c r="U211" s="408">
        <f ca="1">EXP(F202*INDEX(INDIRECT(D211),$E211,U$28)/100)</f>
        <v>4.2172848853678368E-4</v>
      </c>
      <c r="V211" s="408">
        <f ca="1">EXP(F202*INDEX(INDIRECT(D211),$E211,V$28)/100)</f>
        <v>4.2172848853678368E-4</v>
      </c>
      <c r="W211" s="408">
        <f ca="1">EXP(F202*INDEX(INDIRECT(D211),$E211,W$28)/100)</f>
        <v>4.2172848853678368E-4</v>
      </c>
      <c r="X211" s="408">
        <f ca="1">EXP(F202*INDEX(INDIRECT(D211),$E211,X$28)/100)</f>
        <v>4.2172848853678368E-4</v>
      </c>
      <c r="Y211" s="408">
        <f ca="1">EXP(F202*INDEX(INDIRECT(D211),$E211,Y$28)/100)</f>
        <v>4.2172848853678368E-4</v>
      </c>
      <c r="Z211" s="408">
        <f ca="1">EXP(F202*INDEX(INDIRECT(D211),$E211,Z$28)/100)</f>
        <v>4.2172848853678368E-4</v>
      </c>
      <c r="AA211" s="408">
        <f ca="1">EXP(F202*INDEX(INDIRECT(D211),$E211,AA$28)/100)</f>
        <v>4.2172848853678368E-4</v>
      </c>
      <c r="AB211" s="401"/>
      <c r="AD211" s="17" t="s">
        <v>174</v>
      </c>
      <c r="AE211" s="124">
        <f>AD131</f>
        <v>1</v>
      </c>
      <c r="AF211" s="124" t="str">
        <f>AD132</f>
        <v>shop1834</v>
      </c>
      <c r="AG211" s="223" t="str">
        <f t="shared" ref="AG211:AG212" si="863">"core"&amp;AE211&amp;"_"&amp;AF211</f>
        <v>core1_shop1834</v>
      </c>
      <c r="AH211" s="124">
        <v>1</v>
      </c>
      <c r="AI211" s="21"/>
      <c r="AJ211" s="407">
        <f ca="1">EXP(AI202*INDEX(INDIRECT(AG211),$E211,AJ$28)/100)</f>
        <v>2.5102968947924616E-4</v>
      </c>
      <c r="AK211" s="408">
        <f ca="1">EXP(AI202*INDEX(INDIRECT(AG211),$E211,AK$28)/100)</f>
        <v>2.5102968947924616E-4</v>
      </c>
      <c r="AL211" s="408">
        <f ca="1">EXP(AI202*INDEX(INDIRECT(AG211),$E211,AL$28)/100)</f>
        <v>2.5102968947924616E-4</v>
      </c>
      <c r="AM211" s="408">
        <f ca="1">EXP(AI202*INDEX(INDIRECT(AG211),$E211,AM$28)/100)</f>
        <v>2.5102968947924616E-4</v>
      </c>
      <c r="AN211" s="408">
        <f ca="1">EXP(AI202*INDEX(INDIRECT(AG211),$E211,AN$28)/100)</f>
        <v>2.5102968947924616E-4</v>
      </c>
      <c r="AO211" s="408">
        <f ca="1">EXP(AI202*INDEX(INDIRECT(AG211),$E211,AO$28)/100)</f>
        <v>2.5102968947924616E-4</v>
      </c>
      <c r="AP211" s="408">
        <f ca="1">EXP(AI202*INDEX(INDIRECT(AG211),$E211,AP$28)/100)</f>
        <v>2.5102968947924616E-4</v>
      </c>
      <c r="AQ211" s="408">
        <f ca="1">EXP(AI202*INDEX(INDIRECT(AG211),$E211,AQ$28)/100)</f>
        <v>2.5102968947924616E-4</v>
      </c>
      <c r="AR211" s="408">
        <f ca="1">EXP(AI202*INDEX(INDIRECT(AG211),$E211,AR$28)/100)</f>
        <v>2.5102968947924616E-4</v>
      </c>
      <c r="AS211" s="408">
        <f ca="1">EXP(AI202*INDEX(INDIRECT(AG211),$E211,AS$28)/100)</f>
        <v>2.5102968947924616E-4</v>
      </c>
      <c r="AT211" s="408">
        <f ca="1">EXP(AI202*INDEX(INDIRECT(AG211),$E211,AT$28)/100)</f>
        <v>2.5102968947924616E-4</v>
      </c>
      <c r="AU211" s="408">
        <f ca="1">EXP(AI202*INDEX(INDIRECT(AG211),$E211,AU$28)/100)</f>
        <v>2.5102968947924616E-4</v>
      </c>
      <c r="AV211" s="408">
        <f ca="1">EXP(AI202*INDEX(INDIRECT(AG211),$E211,AV$28)/100)</f>
        <v>2.5102968947924616E-4</v>
      </c>
      <c r="AW211" s="408">
        <f ca="1">EXP(AI202*INDEX(INDIRECT(AG211),$E211,AW$28)/100)</f>
        <v>2.5102968947924616E-4</v>
      </c>
      <c r="AX211" s="408">
        <f ca="1">EXP(AI202*INDEX(INDIRECT(AG211),$E211,AX$28)/100)</f>
        <v>2.5102968947924616E-4</v>
      </c>
      <c r="AY211" s="408">
        <f ca="1">EXP(AI202*INDEX(INDIRECT(AG211),$E211,AY$28)/100)</f>
        <v>2.5102968947924616E-4</v>
      </c>
      <c r="AZ211" s="408">
        <f ca="1">EXP(AI202*INDEX(INDIRECT(AG211),$E211,AZ$28)/100)</f>
        <v>2.5102968947924616E-4</v>
      </c>
      <c r="BA211" s="408">
        <f ca="1">EXP(AI202*INDEX(INDIRECT(AG211),$E211,BA$28)/100)</f>
        <v>2.5102968947924616E-4</v>
      </c>
      <c r="BB211" s="408">
        <f ca="1">EXP(AI202*INDEX(INDIRECT(AG211),$E211,BB$28)/100)</f>
        <v>2.5102968947924616E-4</v>
      </c>
      <c r="BC211" s="408">
        <f ca="1">EXP(AI202*INDEX(INDIRECT(AG211),$E211,BC$28)/100)</f>
        <v>2.5102968947924616E-4</v>
      </c>
      <c r="BD211" s="408">
        <f ca="1">EXP(AI202*INDEX(INDIRECT(AG211),$E211,BD$28)/100)</f>
        <v>2.5102968947924616E-4</v>
      </c>
      <c r="BE211" s="401"/>
      <c r="BG211" s="17" t="s">
        <v>174</v>
      </c>
      <c r="BH211" s="124">
        <f>BG131</f>
        <v>1</v>
      </c>
      <c r="BI211" s="124" t="str">
        <f>BG132</f>
        <v>lei1834</v>
      </c>
      <c r="BJ211" s="223" t="str">
        <f t="shared" ref="BJ211:BJ212" si="864">"core"&amp;BH211&amp;"_"&amp;BI211</f>
        <v>core1_lei1834</v>
      </c>
      <c r="BK211" s="124">
        <v>1</v>
      </c>
      <c r="BL211" s="21"/>
      <c r="BM211" s="407">
        <f ca="1">EXP(BL202*INDEX(INDIRECT(BJ211),$E211,BM$28)/100)</f>
        <v>6.2015046995489529E-4</v>
      </c>
      <c r="BN211" s="408">
        <f ca="1">EXP(BL202*INDEX(INDIRECT(BJ211),$E211,BN$28)/100)</f>
        <v>6.2015046995489529E-4</v>
      </c>
      <c r="BO211" s="408">
        <f ca="1">EXP(BL202*INDEX(INDIRECT(BJ211),$E211,BO$28)/100)</f>
        <v>6.2015046995489529E-4</v>
      </c>
      <c r="BP211" s="408">
        <f ca="1">EXP(BL202*INDEX(INDIRECT(BJ211),$E211,BP$28)/100)</f>
        <v>6.2015046995489529E-4</v>
      </c>
      <c r="BQ211" s="408">
        <f ca="1">EXP(BL202*INDEX(INDIRECT(BJ211),$E211,BQ$28)/100)</f>
        <v>6.2015046995489529E-4</v>
      </c>
      <c r="BR211" s="408">
        <f ca="1">EXP(BL202*INDEX(INDIRECT(BJ211),$E211,BR$28)/100)</f>
        <v>6.2015046995489529E-4</v>
      </c>
      <c r="BS211" s="408">
        <f ca="1">EXP(BL202*INDEX(INDIRECT(BJ211),$E211,BS$28)/100)</f>
        <v>6.2015046995489529E-4</v>
      </c>
      <c r="BT211" s="408">
        <f ca="1">EXP(BL202*INDEX(INDIRECT(BJ211),$E211,BT$28)/100)</f>
        <v>6.2015046995489529E-4</v>
      </c>
      <c r="BU211" s="408">
        <f ca="1">EXP(BL202*INDEX(INDIRECT(BJ211),$E211,BU$28)/100)</f>
        <v>6.2015046995489529E-4</v>
      </c>
      <c r="BV211" s="408">
        <f ca="1">EXP(BL202*INDEX(INDIRECT(BJ211),$E211,BV$28)/100)</f>
        <v>6.2015046995489529E-4</v>
      </c>
      <c r="BW211" s="408">
        <f ca="1">EXP(BL202*INDEX(INDIRECT(BJ211),$E211,BW$28)/100)</f>
        <v>6.2015046995489529E-4</v>
      </c>
      <c r="BX211" s="408">
        <f ca="1">EXP(BL202*INDEX(INDIRECT(BJ211),$E211,BX$28)/100)</f>
        <v>6.2015046995489529E-4</v>
      </c>
      <c r="BY211" s="408">
        <f ca="1">EXP(BL202*INDEX(INDIRECT(BJ211),$E211,BY$28)/100)</f>
        <v>6.2015046995489529E-4</v>
      </c>
      <c r="BZ211" s="408">
        <f ca="1">EXP(BL202*INDEX(INDIRECT(BJ211),$E211,BZ$28)/100)</f>
        <v>6.2015046995489529E-4</v>
      </c>
      <c r="CA211" s="408">
        <f ca="1">EXP(BL202*INDEX(INDIRECT(BJ211),$E211,CA$28)/100)</f>
        <v>6.2015046995489529E-4</v>
      </c>
      <c r="CB211" s="408">
        <f ca="1">EXP(BL202*INDEX(INDIRECT(BJ211),$E211,CB$28)/100)</f>
        <v>6.2015046995489529E-4</v>
      </c>
      <c r="CC211" s="408">
        <f ca="1">EXP(BL202*INDEX(INDIRECT(BJ211),$E211,CC$28)/100)</f>
        <v>6.2015046995489529E-4</v>
      </c>
      <c r="CD211" s="408">
        <f ca="1">EXP(BL202*INDEX(INDIRECT(BJ211),$E211,CD$28)/100)</f>
        <v>6.2015046995489529E-4</v>
      </c>
      <c r="CE211" s="408">
        <f ca="1">EXP(BL202*INDEX(INDIRECT(BJ211),$E211,CE$28)/100)</f>
        <v>6.2015046995489529E-4</v>
      </c>
      <c r="CF211" s="408">
        <f ca="1">EXP(BL202*INDEX(INDIRECT(BJ211),$E211,CF$28)/100)</f>
        <v>6.2015046995489529E-4</v>
      </c>
      <c r="CG211" s="408">
        <f ca="1">EXP(BL202*INDEX(INDIRECT(BJ211),$E211,CG$28)/100)</f>
        <v>6.2015046995489529E-4</v>
      </c>
      <c r="CH211" s="401"/>
      <c r="CJ211" s="17" t="s">
        <v>174</v>
      </c>
      <c r="CK211" s="124">
        <f>CJ131</f>
        <v>1</v>
      </c>
      <c r="CL211" s="124" t="str">
        <f>CJ132</f>
        <v>work3564</v>
      </c>
      <c r="CM211" s="223" t="str">
        <f t="shared" ref="CM211:CM212" si="865">"core"&amp;CK211&amp;"_"&amp;CL211</f>
        <v>core1_work3564</v>
      </c>
      <c r="CN211" s="124">
        <v>1</v>
      </c>
      <c r="CO211" s="21"/>
      <c r="CP211" s="407">
        <f ca="1">EXP(CO202*INDEX(INDIRECT(CM211),$E211,CP$28)/100)</f>
        <v>5.7222403866248389E-4</v>
      </c>
      <c r="CQ211" s="408">
        <f ca="1">EXP(CO202*INDEX(INDIRECT(CM211),$E211,CQ$28)/100)</f>
        <v>5.7222403866248389E-4</v>
      </c>
      <c r="CR211" s="408">
        <f ca="1">EXP(CO202*INDEX(INDIRECT(CM211),$E211,CR$28)/100)</f>
        <v>5.7222403866248389E-4</v>
      </c>
      <c r="CS211" s="408">
        <f ca="1">EXP(CO202*INDEX(INDIRECT(CM211),$E211,CS$28)/100)</f>
        <v>5.7222403866248389E-4</v>
      </c>
      <c r="CT211" s="408">
        <f ca="1">EXP(CO202*INDEX(INDIRECT(CM211),$E211,CT$28)/100)</f>
        <v>5.7222403866248389E-4</v>
      </c>
      <c r="CU211" s="408">
        <f ca="1">EXP(CO202*INDEX(INDIRECT(CM211),$E211,CU$28)/100)</f>
        <v>5.7222403866248389E-4</v>
      </c>
      <c r="CV211" s="408">
        <f ca="1">EXP(CO202*INDEX(INDIRECT(CM211),$E211,CV$28)/100)</f>
        <v>5.7222403866248389E-4</v>
      </c>
      <c r="CW211" s="408">
        <f ca="1">EXP(CO202*INDEX(INDIRECT(CM211),$E211,CW$28)/100)</f>
        <v>5.7222403866248389E-4</v>
      </c>
      <c r="CX211" s="408">
        <f ca="1">EXP(CO202*INDEX(INDIRECT(CM211),$E211,CX$28)/100)</f>
        <v>5.7222403866248389E-4</v>
      </c>
      <c r="CY211" s="408">
        <f ca="1">EXP(CO202*INDEX(INDIRECT(CM211),$E211,CY$28)/100)</f>
        <v>5.7222403866248389E-4</v>
      </c>
      <c r="CZ211" s="408">
        <f ca="1">EXP(CO202*INDEX(INDIRECT(CM211),$E211,CZ$28)/100)</f>
        <v>5.7222403866248389E-4</v>
      </c>
      <c r="DA211" s="408">
        <f ca="1">EXP(CO202*INDEX(INDIRECT(CM211),$E211,DA$28)/100)</f>
        <v>5.7222403866248389E-4</v>
      </c>
      <c r="DB211" s="408">
        <f ca="1">EXP(CO202*INDEX(INDIRECT(CM211),$E211,DB$28)/100)</f>
        <v>5.7222403866248389E-4</v>
      </c>
      <c r="DC211" s="408">
        <f ca="1">EXP(CO202*INDEX(INDIRECT(CM211),$E211,DC$28)/100)</f>
        <v>5.7222403866248389E-4</v>
      </c>
      <c r="DD211" s="408">
        <f ca="1">EXP(CO202*INDEX(INDIRECT(CM211),$E211,DD$28)/100)</f>
        <v>5.7222403866248389E-4</v>
      </c>
      <c r="DE211" s="408">
        <f ca="1">EXP(CO202*INDEX(INDIRECT(CM211),$E211,DE$28)/100)</f>
        <v>5.7222403866248389E-4</v>
      </c>
      <c r="DF211" s="408">
        <f ca="1">EXP(CO202*INDEX(INDIRECT(CM211),$E211,DF$28)/100)</f>
        <v>5.7222403866248389E-4</v>
      </c>
      <c r="DG211" s="408">
        <f ca="1">EXP(CO202*INDEX(INDIRECT(CM211),$E211,DG$28)/100)</f>
        <v>5.7222403866248389E-4</v>
      </c>
      <c r="DH211" s="408">
        <f ca="1">EXP(CO202*INDEX(INDIRECT(CM211),$E211,DH$28)/100)</f>
        <v>5.7222403866248389E-4</v>
      </c>
      <c r="DI211" s="408">
        <f ca="1">EXP(CO202*INDEX(INDIRECT(CM211),$E211,DI$28)/100)</f>
        <v>5.7222403866248389E-4</v>
      </c>
      <c r="DJ211" s="408">
        <f ca="1">EXP(CO202*INDEX(INDIRECT(CM211),$E211,DJ$28)/100)</f>
        <v>5.7222403866248389E-4</v>
      </c>
      <c r="DK211" s="401"/>
      <c r="DM211" s="17" t="s">
        <v>174</v>
      </c>
      <c r="DN211" s="124">
        <f>DM131</f>
        <v>1</v>
      </c>
      <c r="DO211" s="124" t="str">
        <f>DM132</f>
        <v>shop3564</v>
      </c>
      <c r="DP211" s="223" t="str">
        <f t="shared" ref="DP211:DP212" si="866">"core"&amp;DN211&amp;"_"&amp;DO211</f>
        <v>core1_shop3564</v>
      </c>
      <c r="DQ211" s="124">
        <v>1</v>
      </c>
      <c r="DR211" s="21"/>
      <c r="DS211" s="407">
        <f ca="1">EXP(DR202*INDEX(INDIRECT(DP211),$E211,DS$28)/100)</f>
        <v>3.8257207764165951E-4</v>
      </c>
      <c r="DT211" s="408">
        <f ca="1">EXP(DR202*INDEX(INDIRECT(DP211),$E211,DT$28)/100)</f>
        <v>3.8257207764165951E-4</v>
      </c>
      <c r="DU211" s="408">
        <f ca="1">EXP(DR202*INDEX(INDIRECT(DP211),$E211,DU$28)/100)</f>
        <v>3.8257207764165951E-4</v>
      </c>
      <c r="DV211" s="408">
        <f ca="1">EXP(DR202*INDEX(INDIRECT(DP211),$E211,DV$28)/100)</f>
        <v>3.8257207764165951E-4</v>
      </c>
      <c r="DW211" s="408">
        <f ca="1">EXP(DR202*INDEX(INDIRECT(DP211),$E211,DW$28)/100)</f>
        <v>3.8257207764165951E-4</v>
      </c>
      <c r="DX211" s="408">
        <f ca="1">EXP(DR202*INDEX(INDIRECT(DP211),$E211,DX$28)/100)</f>
        <v>3.8257207764165951E-4</v>
      </c>
      <c r="DY211" s="408">
        <f ca="1">EXP(DR202*INDEX(INDIRECT(DP211),$E211,DY$28)/100)</f>
        <v>3.8257207764165951E-4</v>
      </c>
      <c r="DZ211" s="408">
        <f ca="1">EXP(DR202*INDEX(INDIRECT(DP211),$E211,DZ$28)/100)</f>
        <v>3.8257207764165951E-4</v>
      </c>
      <c r="EA211" s="408">
        <f ca="1">EXP(DR202*INDEX(INDIRECT(DP211),$E211,EA$28)/100)</f>
        <v>3.8257207764165951E-4</v>
      </c>
      <c r="EB211" s="408">
        <f ca="1">EXP(DR202*INDEX(INDIRECT(DP211),$E211,EB$28)/100)</f>
        <v>3.8257207764165951E-4</v>
      </c>
      <c r="EC211" s="408">
        <f ca="1">EXP(DR202*INDEX(INDIRECT(DP211),$E211,EC$28)/100)</f>
        <v>3.8257207764165951E-4</v>
      </c>
      <c r="ED211" s="408">
        <f ca="1">EXP(DR202*INDEX(INDIRECT(DP211),$E211,ED$28)/100)</f>
        <v>3.8257207764165951E-4</v>
      </c>
      <c r="EE211" s="408">
        <f ca="1">EXP(DR202*INDEX(INDIRECT(DP211),$E211,EE$28)/100)</f>
        <v>3.8257207764165951E-4</v>
      </c>
      <c r="EF211" s="408">
        <f ca="1">EXP(DR202*INDEX(INDIRECT(DP211),$E211,EF$28)/100)</f>
        <v>3.8257207764165951E-4</v>
      </c>
      <c r="EG211" s="408">
        <f ca="1">EXP(DR202*INDEX(INDIRECT(DP211),$E211,EG$28)/100)</f>
        <v>3.8257207764165951E-4</v>
      </c>
      <c r="EH211" s="408">
        <f ca="1">EXP(DR202*INDEX(INDIRECT(DP211),$E211,EH$28)/100)</f>
        <v>3.8257207764165951E-4</v>
      </c>
      <c r="EI211" s="408">
        <f ca="1">EXP(DR202*INDEX(INDIRECT(DP211),$E211,EI$28)/100)</f>
        <v>3.8257207764165951E-4</v>
      </c>
      <c r="EJ211" s="408">
        <f ca="1">EXP(DR202*INDEX(INDIRECT(DP211),$E211,EJ$28)/100)</f>
        <v>3.8257207764165951E-4</v>
      </c>
      <c r="EK211" s="408">
        <f ca="1">EXP(DR202*INDEX(INDIRECT(DP211),$E211,EK$28)/100)</f>
        <v>3.8257207764165951E-4</v>
      </c>
      <c r="EL211" s="408">
        <f ca="1">EXP(DR202*INDEX(INDIRECT(DP211),$E211,EL$28)/100)</f>
        <v>3.8257207764165951E-4</v>
      </c>
      <c r="EM211" s="408">
        <f ca="1">EXP(DR202*INDEX(INDIRECT(DP211),$E211,EM$28)/100)</f>
        <v>3.8257207764165951E-4</v>
      </c>
      <c r="EN211" s="401"/>
      <c r="EP211" s="17" t="s">
        <v>174</v>
      </c>
      <c r="EQ211" s="124">
        <f>EP131</f>
        <v>1</v>
      </c>
      <c r="ER211" s="124" t="str">
        <f>EP132</f>
        <v>lei3564</v>
      </c>
      <c r="ES211" s="223" t="str">
        <f t="shared" ref="ES211:ES212" si="867">"core"&amp;EQ211&amp;"_"&amp;ER211</f>
        <v>core1_lei3564</v>
      </c>
      <c r="ET211" s="124">
        <v>1</v>
      </c>
      <c r="EU211" s="21"/>
      <c r="EV211" s="407">
        <f ca="1">EXP(EU202*INDEX(INDIRECT(ES211),$E211,EV$28)/100)</f>
        <v>4.3467820128543128E-4</v>
      </c>
      <c r="EW211" s="408">
        <f ca="1">EXP(EU202*INDEX(INDIRECT(ES211),$E211,EW$28)/100)</f>
        <v>4.3467820128543128E-4</v>
      </c>
      <c r="EX211" s="408">
        <f ca="1">EXP(EU202*INDEX(INDIRECT(ES211),$E211,EX$28)/100)</f>
        <v>4.3467820128543128E-4</v>
      </c>
      <c r="EY211" s="408">
        <f ca="1">EXP(EU202*INDEX(INDIRECT(ES211),$E211,EY$28)/100)</f>
        <v>4.3467820128543128E-4</v>
      </c>
      <c r="EZ211" s="408">
        <f ca="1">EXP(EU202*INDEX(INDIRECT(ES211),$E211,EZ$28)/100)</f>
        <v>4.3467820128543128E-4</v>
      </c>
      <c r="FA211" s="408">
        <f ca="1">EXP(EU202*INDEX(INDIRECT(ES211),$E211,FA$28)/100)</f>
        <v>4.3467820128543128E-4</v>
      </c>
      <c r="FB211" s="408">
        <f ca="1">EXP(EU202*INDEX(INDIRECT(ES211),$E211,FB$28)/100)</f>
        <v>4.3467820128543128E-4</v>
      </c>
      <c r="FC211" s="408">
        <f ca="1">EXP(EU202*INDEX(INDIRECT(ES211),$E211,FC$28)/100)</f>
        <v>4.3467820128543128E-4</v>
      </c>
      <c r="FD211" s="408">
        <f ca="1">EXP(EU202*INDEX(INDIRECT(ES211),$E211,FD$28)/100)</f>
        <v>4.3467820128543128E-4</v>
      </c>
      <c r="FE211" s="408">
        <f ca="1">EXP(EU202*INDEX(INDIRECT(ES211),$E211,FE$28)/100)</f>
        <v>4.3467820128543128E-4</v>
      </c>
      <c r="FF211" s="408">
        <f ca="1">EXP(EU202*INDEX(INDIRECT(ES211),$E211,FF$28)/100)</f>
        <v>4.3467820128543128E-4</v>
      </c>
      <c r="FG211" s="408">
        <f ca="1">EXP(EU202*INDEX(INDIRECT(ES211),$E211,FG$28)/100)</f>
        <v>4.3467820128543128E-4</v>
      </c>
      <c r="FH211" s="408">
        <f ca="1">EXP(EU202*INDEX(INDIRECT(ES211),$E211,FH$28)/100)</f>
        <v>4.3467820128543128E-4</v>
      </c>
      <c r="FI211" s="408">
        <f ca="1">EXP(EU202*INDEX(INDIRECT(ES211),$E211,FI$28)/100)</f>
        <v>4.3467820128543128E-4</v>
      </c>
      <c r="FJ211" s="408">
        <f ca="1">EXP(EU202*INDEX(INDIRECT(ES211),$E211,FJ$28)/100)</f>
        <v>4.3467820128543128E-4</v>
      </c>
      <c r="FK211" s="408">
        <f ca="1">EXP(EU202*INDEX(INDIRECT(ES211),$E211,FK$28)/100)</f>
        <v>4.3467820128543128E-4</v>
      </c>
      <c r="FL211" s="408">
        <f ca="1">EXP(EU202*INDEX(INDIRECT(ES211),$E211,FL$28)/100)</f>
        <v>4.3467820128543128E-4</v>
      </c>
      <c r="FM211" s="408">
        <f ca="1">EXP(EU202*INDEX(INDIRECT(ES211),$E211,FM$28)/100)</f>
        <v>4.3467820128543128E-4</v>
      </c>
      <c r="FN211" s="408">
        <f ca="1">EXP(EU202*INDEX(INDIRECT(ES211),$E211,FN$28)/100)</f>
        <v>4.3467820128543128E-4</v>
      </c>
      <c r="FO211" s="408">
        <f ca="1">EXP(EU202*INDEX(INDIRECT(ES211),$E211,FO$28)/100)</f>
        <v>4.3467820128543128E-4</v>
      </c>
      <c r="FP211" s="408">
        <f ca="1">EXP(EU202*INDEX(INDIRECT(ES211),$E211,FP$28)/100)</f>
        <v>4.3467820128543128E-4</v>
      </c>
      <c r="FQ211" s="401"/>
      <c r="FS211" s="17" t="s">
        <v>174</v>
      </c>
      <c r="FT211" s="124">
        <f>FS131</f>
        <v>1</v>
      </c>
      <c r="FU211" s="124" t="str">
        <f>FS132</f>
        <v>shop65</v>
      </c>
      <c r="FV211" s="223" t="str">
        <f t="shared" ref="FV211:FV212" si="868">"core"&amp;FT211&amp;"_"&amp;FU211</f>
        <v>core1_shop65</v>
      </c>
      <c r="FW211" s="124">
        <v>1</v>
      </c>
      <c r="FX211" s="21"/>
      <c r="FY211" s="407">
        <f ca="1">EXP(FX202*INDEX(INDIRECT(FV211),$E211,FY$28)/100)</f>
        <v>4.2293988702082343E-4</v>
      </c>
      <c r="FZ211" s="408">
        <f ca="1">EXP(FX202*INDEX(INDIRECT(FV211),$E211,FZ$28)/100)</f>
        <v>4.2293988702082343E-4</v>
      </c>
      <c r="GA211" s="408">
        <f ca="1">EXP(FX202*INDEX(INDIRECT(FV211),$E211,GA$28)/100)</f>
        <v>4.2293988702082343E-4</v>
      </c>
      <c r="GB211" s="408">
        <f ca="1">EXP(FX202*INDEX(INDIRECT(FV211),$E211,GB$28)/100)</f>
        <v>4.2293988702082343E-4</v>
      </c>
      <c r="GC211" s="408">
        <f ca="1">EXP(FX202*INDEX(INDIRECT(FV211),$E211,GC$28)/100)</f>
        <v>4.2293988702082343E-4</v>
      </c>
      <c r="GD211" s="408">
        <f ca="1">EXP(FX202*INDEX(INDIRECT(FV211),$E211,GD$28)/100)</f>
        <v>4.2293988702082343E-4</v>
      </c>
      <c r="GE211" s="408">
        <f ca="1">EXP(FX202*INDEX(INDIRECT(FV211),$E211,GE$28)/100)</f>
        <v>4.2293988702082343E-4</v>
      </c>
      <c r="GF211" s="408">
        <f ca="1">EXP(FX202*INDEX(INDIRECT(FV211),$E211,GF$28)/100)</f>
        <v>4.2293988702082343E-4</v>
      </c>
      <c r="GG211" s="408">
        <f ca="1">EXP(FX202*INDEX(INDIRECT(FV211),$E211,GG$28)/100)</f>
        <v>4.2293988702082343E-4</v>
      </c>
      <c r="GH211" s="408">
        <f ca="1">EXP(FX202*INDEX(INDIRECT(FV211),$E211,GH$28)/100)</f>
        <v>4.2293988702082343E-4</v>
      </c>
      <c r="GI211" s="408">
        <f ca="1">EXP(FX202*INDEX(INDIRECT(FV211),$E211,GI$28)/100)</f>
        <v>4.2293988702082343E-4</v>
      </c>
      <c r="GJ211" s="408">
        <f ca="1">EXP(FX202*INDEX(INDIRECT(FV211),$E211,GJ$28)/100)</f>
        <v>4.2293988702082343E-4</v>
      </c>
      <c r="GK211" s="408">
        <f ca="1">EXP(FX202*INDEX(INDIRECT(FV211),$E211,GK$28)/100)</f>
        <v>4.2293988702082343E-4</v>
      </c>
      <c r="GL211" s="408">
        <f ca="1">EXP(FX202*INDEX(INDIRECT(FV211),$E211,GL$28)/100)</f>
        <v>4.2293988702082343E-4</v>
      </c>
      <c r="GM211" s="408">
        <f ca="1">EXP(FX202*INDEX(INDIRECT(FV211),$E211,GM$28)/100)</f>
        <v>4.2293988702082343E-4</v>
      </c>
      <c r="GN211" s="408">
        <f ca="1">EXP(FX202*INDEX(INDIRECT(FV211),$E211,GN$28)/100)</f>
        <v>4.2293988702082343E-4</v>
      </c>
      <c r="GO211" s="408">
        <f ca="1">EXP(FX202*INDEX(INDIRECT(FV211),$E211,GO$28)/100)</f>
        <v>4.2293988702082343E-4</v>
      </c>
      <c r="GP211" s="408">
        <f ca="1">EXP(FX202*INDEX(INDIRECT(FV211),$E211,GP$28)/100)</f>
        <v>4.2293988702082343E-4</v>
      </c>
      <c r="GQ211" s="408">
        <f ca="1">EXP(FX202*INDEX(INDIRECT(FV211),$E211,GQ$28)/100)</f>
        <v>4.2293988702082343E-4</v>
      </c>
      <c r="GR211" s="408">
        <f ca="1">EXP(FX202*INDEX(INDIRECT(FV211),$E211,GR$28)/100)</f>
        <v>4.2293988702082343E-4</v>
      </c>
      <c r="GS211" s="408">
        <f ca="1">EXP(FX202*INDEX(INDIRECT(FV211),$E211,GS$28)/100)</f>
        <v>4.2293988702082343E-4</v>
      </c>
      <c r="GT211" s="401"/>
      <c r="GV211" s="17" t="s">
        <v>174</v>
      </c>
      <c r="GW211" s="124">
        <f>GV131</f>
        <v>1</v>
      </c>
      <c r="GX211" s="124" t="str">
        <f>GV132</f>
        <v>lei65</v>
      </c>
      <c r="GY211" s="223" t="str">
        <f t="shared" ref="GY211:GY212" si="869">"core"&amp;GW211&amp;"_"&amp;GX211</f>
        <v>core1_lei65</v>
      </c>
      <c r="GZ211" s="124">
        <v>1</v>
      </c>
      <c r="HA211" s="21"/>
      <c r="HB211" s="407">
        <f ca="1">EXP(HA202*INDEX(INDIRECT(GY211),$E211,HB$28)/100)</f>
        <v>3.3924350558297612E-4</v>
      </c>
      <c r="HC211" s="408">
        <f ca="1">EXP(HA202*INDEX(INDIRECT(GY211),$E211,HC$28)/100)</f>
        <v>3.3924350558297612E-4</v>
      </c>
      <c r="HD211" s="408">
        <f ca="1">EXP(HA202*INDEX(INDIRECT(GY211),$E211,HD$28)/100)</f>
        <v>3.3924350558297612E-4</v>
      </c>
      <c r="HE211" s="408">
        <f ca="1">EXP(HA202*INDEX(INDIRECT(GY211),$E211,HE$28)/100)</f>
        <v>3.3924350558297612E-4</v>
      </c>
      <c r="HF211" s="408">
        <f ca="1">EXP(HA202*INDEX(INDIRECT(GY211),$E211,HF$28)/100)</f>
        <v>3.3924350558297612E-4</v>
      </c>
      <c r="HG211" s="408">
        <f ca="1">EXP(HA202*INDEX(INDIRECT(GY211),$E211,HG$28)/100)</f>
        <v>3.3924350558297612E-4</v>
      </c>
      <c r="HH211" s="408">
        <f ca="1">EXP(HA202*INDEX(INDIRECT(GY211),$E211,HH$28)/100)</f>
        <v>3.3924350558297612E-4</v>
      </c>
      <c r="HI211" s="408">
        <f ca="1">EXP(HA202*INDEX(INDIRECT(GY211),$E211,HI$28)/100)</f>
        <v>3.3924350558297612E-4</v>
      </c>
      <c r="HJ211" s="408">
        <f ca="1">EXP(HA202*INDEX(INDIRECT(GY211),$E211,HJ$28)/100)</f>
        <v>3.3924350558297612E-4</v>
      </c>
      <c r="HK211" s="408">
        <f ca="1">EXP(HA202*INDEX(INDIRECT(GY211),$E211,HK$28)/100)</f>
        <v>3.3924350558297612E-4</v>
      </c>
      <c r="HL211" s="408">
        <f ca="1">EXP(HA202*INDEX(INDIRECT(GY211),$E211,HL$28)/100)</f>
        <v>3.3924350558297612E-4</v>
      </c>
      <c r="HM211" s="408">
        <f ca="1">EXP(HA202*INDEX(INDIRECT(GY211),$E211,HM$28)/100)</f>
        <v>3.3924350558297612E-4</v>
      </c>
      <c r="HN211" s="408">
        <f ca="1">EXP(HA202*INDEX(INDIRECT(GY211),$E211,HN$28)/100)</f>
        <v>3.3924350558297612E-4</v>
      </c>
      <c r="HO211" s="408">
        <f ca="1">EXP(HA202*INDEX(INDIRECT(GY211),$E211,HO$28)/100)</f>
        <v>3.3924350558297612E-4</v>
      </c>
      <c r="HP211" s="408">
        <f ca="1">EXP(HA202*INDEX(INDIRECT(GY211),$E211,HP$28)/100)</f>
        <v>3.3924350558297612E-4</v>
      </c>
      <c r="HQ211" s="408">
        <f ca="1">EXP(HA202*INDEX(INDIRECT(GY211),$E211,HQ$28)/100)</f>
        <v>3.3924350558297612E-4</v>
      </c>
      <c r="HR211" s="408">
        <f ca="1">EXP(HA202*INDEX(INDIRECT(GY211),$E211,HR$28)/100)</f>
        <v>3.3924350558297612E-4</v>
      </c>
      <c r="HS211" s="408">
        <f ca="1">EXP(HA202*INDEX(INDIRECT(GY211),$E211,HS$28)/100)</f>
        <v>3.3924350558297612E-4</v>
      </c>
      <c r="HT211" s="408">
        <f ca="1">EXP(HA202*INDEX(INDIRECT(GY211),$E211,HT$28)/100)</f>
        <v>3.3924350558297612E-4</v>
      </c>
      <c r="HU211" s="408">
        <f ca="1">EXP(HA202*INDEX(INDIRECT(GY211),$E211,HU$28)/100)</f>
        <v>3.3924350558297612E-4</v>
      </c>
      <c r="HV211" s="408">
        <f ca="1">EXP(HA202*INDEX(INDIRECT(GY211),$E211,HV$28)/100)</f>
        <v>3.3924350558297612E-4</v>
      </c>
      <c r="HW211" s="401"/>
    </row>
    <row r="212" spans="1:231" ht="15">
      <c r="A212" s="18" t="s">
        <v>178</v>
      </c>
      <c r="B212" s="122">
        <f>A131</f>
        <v>1</v>
      </c>
      <c r="C212" s="122" t="str">
        <f>A132</f>
        <v>work1834</v>
      </c>
      <c r="D212" s="210" t="str">
        <f t="shared" si="862"/>
        <v>core1_work1834</v>
      </c>
      <c r="E212" s="122">
        <v>1</v>
      </c>
      <c r="F212" s="8"/>
      <c r="G212" s="409">
        <f ca="1">IF(G197="Road",EXP(F202*INDEX(INDIRECT(D212),$E212,G191)/100),EXP(F201*2*G196))</f>
        <v>1</v>
      </c>
      <c r="H212" s="410">
        <f ca="1">IF(H197="Road",EXP(F202*INDEX(INDIRECT(D212),$E212,H191)/100),EXP(F201*2*H196))</f>
        <v>0.60168484654139476</v>
      </c>
      <c r="I212" s="410">
        <f ca="1">IF(I197="Road",EXP(F202*INDEX(INDIRECT(D212),$E212,I191)/100),EXP(F201*2*I196))</f>
        <v>0.36202465455754174</v>
      </c>
      <c r="J212" s="410">
        <f ca="1">IF(J197="Road",EXP(F202*INDEX(INDIRECT(D212),$E212,J191)/100),EXP(F201*2*J196))</f>
        <v>0.21782474872165594</v>
      </c>
      <c r="K212" s="410">
        <f ca="1">IF(K197="Road",EXP(F202*INDEX(INDIRECT(D212),$E212,K191)/100),EXP(F201*2*K196))</f>
        <v>0.1310618505075074</v>
      </c>
      <c r="L212" s="410">
        <f ca="1">IF(L197="Road",EXP(F202*INDEX(INDIRECT(D212),$E212,L191)/100),EXP(F201*2*L196))</f>
        <v>7.8857929410040842E-2</v>
      </c>
      <c r="M212" s="410">
        <f ca="1">IF(M197="Road",EXP(F202*INDEX(INDIRECT(D212),$E212,M191)/100),EXP(F201*2*M196))</f>
        <v>4.7447621155652556E-2</v>
      </c>
      <c r="N212" s="410">
        <f ca="1">IF(N197="Road",EXP(F202*INDEX(INDIRECT(D212),$E212,N191)/100),EXP(F201*2*N196))</f>
        <v>2.8548514653793051E-2</v>
      </c>
      <c r="O212" s="410">
        <f ca="1">IF(O197="Road",EXP(F202*INDEX(INDIRECT(D212),$E212,O191)/100),EXP(F201*2*O196))</f>
        <v>1.7177208658452223E-2</v>
      </c>
      <c r="P212" s="410">
        <f ca="1">IF(P197="Road",EXP(F202*INDEX(INDIRECT(D212),$E212,P191)/100),EXP(F201*2*P196))</f>
        <v>1.0335266155670349E-2</v>
      </c>
      <c r="Q212" s="410">
        <f ca="1">IF(Q197="Road",EXP(F202*INDEX(INDIRECT(D212),$E212,Q191)/100),EXP(F201*2*Q196))</f>
        <v>6.218573030838984E-3</v>
      </c>
      <c r="R212" s="410">
        <f ca="1">IF(R197="Road",EXP(F202*INDEX(INDIRECT(D212),$E212,R191)/100),EXP(F201*2*R196))</f>
        <v>3.7416211597668097E-3</v>
      </c>
      <c r="S212" s="410">
        <f ca="1">IF(S197="Road",EXP(F202*INDEX(INDIRECT(D212),$E212,S191)/100),EXP(F201*2*S196))</f>
        <v>2.2512767533303278E-3</v>
      </c>
      <c r="T212" s="410">
        <f ca="1">IF(T197="Road",EXP(F202*INDEX(INDIRECT(D212),$E212,T191)/100),EXP(F201*2*T196))</f>
        <v>1.3545591078497675E-3</v>
      </c>
      <c r="U212" s="410">
        <f ca="1">IF(U197="Road",EXP(F202*INDEX(INDIRECT(D212),$E212,U191)/100),EXP(F201*2*U196))</f>
        <v>8.150176889378366E-4</v>
      </c>
      <c r="V212" s="410">
        <f ca="1">IF(V197="Road",EXP(F202*INDEX(INDIRECT(D212),$E212,V191)/100),EXP(F201*2*V196))</f>
        <v>4.9038379309708393E-4</v>
      </c>
      <c r="W212" s="410">
        <f ca="1">IF(W197="Road",EXP(F202*INDEX(INDIRECT(D212),$E212,W191)/100),EXP(F201*2*W196))</f>
        <v>2.9505649729600594E-4</v>
      </c>
      <c r="X212" s="410">
        <f ca="1">IF(X197="Road",EXP(F202*INDEX(INDIRECT(D212),$E212,X191)/100),EXP(F201*2*X196))</f>
        <v>4.2172848853678368E-4</v>
      </c>
      <c r="Y212" s="410">
        <f ca="1">IF(Y197="Road",EXP(F202*INDEX(INDIRECT(D212),$E212,Y191)/100),EXP(F201*2*Y196))</f>
        <v>4.2172848853678368E-4</v>
      </c>
      <c r="Z212" s="410">
        <f ca="1">IF(Z197="Road",EXP(F202*INDEX(INDIRECT(D212),$E212,Z191)/100),EXP(F201*2*Z196))</f>
        <v>4.2172848853678368E-4</v>
      </c>
      <c r="AA212" s="410">
        <f ca="1">IF(AA197="Road",EXP(F202*INDEX(INDIRECT(D212),$E212,AA191)/100),EXP(F201*2*AA196))</f>
        <v>4.2172848853678368E-4</v>
      </c>
      <c r="AB212" s="402"/>
      <c r="AD212" s="18" t="s">
        <v>178</v>
      </c>
      <c r="AE212" s="122">
        <f>AD131</f>
        <v>1</v>
      </c>
      <c r="AF212" s="122" t="str">
        <f>AD132</f>
        <v>shop1834</v>
      </c>
      <c r="AG212" s="210" t="str">
        <f t="shared" si="863"/>
        <v>core1_shop1834</v>
      </c>
      <c r="AH212" s="122">
        <v>1</v>
      </c>
      <c r="AI212" s="8"/>
      <c r="AJ212" s="409">
        <f ca="1">IF(AJ197="Road",EXP(AI202*INDEX(INDIRECT(AG212),$E212,AJ191)/100),EXP(AI201*2*AJ196))</f>
        <v>1</v>
      </c>
      <c r="AK212" s="410">
        <f ca="1">IF(AK197="Road",EXP(AI202*INDEX(INDIRECT(AG212),$E212,AK191)/100),EXP(AI201*2*AK196))</f>
        <v>0.60168484654139476</v>
      </c>
      <c r="AL212" s="410">
        <f ca="1">IF(AL197="Road",EXP(AI202*INDEX(INDIRECT(AG212),$E212,AL191)/100),EXP(AI201*2*AL196))</f>
        <v>0.36202465455754174</v>
      </c>
      <c r="AM212" s="410">
        <f ca="1">IF(AM197="Road",EXP(AI202*INDEX(INDIRECT(AG212),$E212,AM191)/100),EXP(AI201*2*AM196))</f>
        <v>0.21782474872165594</v>
      </c>
      <c r="AN212" s="410">
        <f ca="1">IF(AN197="Road",EXP(AI202*INDEX(INDIRECT(AG212),$E212,AN191)/100),EXP(AI201*2*AN196))</f>
        <v>0.1310618505075074</v>
      </c>
      <c r="AO212" s="410">
        <f ca="1">IF(AO197="Road",EXP(AI202*INDEX(INDIRECT(AG212),$E212,AO191)/100),EXP(AI201*2*AO196))</f>
        <v>7.8857929410040842E-2</v>
      </c>
      <c r="AP212" s="410">
        <f ca="1">IF(AP197="Road",EXP(AI202*INDEX(INDIRECT(AG212),$E212,AP191)/100),EXP(AI201*2*AP196))</f>
        <v>4.7447621155652556E-2</v>
      </c>
      <c r="AQ212" s="410">
        <f ca="1">IF(AQ197="Road",EXP(AI202*INDEX(INDIRECT(AG212),$E212,AQ191)/100),EXP(AI201*2*AQ196))</f>
        <v>2.8548514653793051E-2</v>
      </c>
      <c r="AR212" s="410">
        <f ca="1">IF(AR197="Road",EXP(AI202*INDEX(INDIRECT(AG212),$E212,AR191)/100),EXP(AI201*2*AR196))</f>
        <v>1.7177208658452223E-2</v>
      </c>
      <c r="AS212" s="410">
        <f ca="1">IF(AS197="Road",EXP(AI202*INDEX(INDIRECT(AG212),$E212,AS191)/100),EXP(AI201*2*AS196))</f>
        <v>1.0335266155670349E-2</v>
      </c>
      <c r="AT212" s="410">
        <f ca="1">IF(AT197="Road",EXP(AI202*INDEX(INDIRECT(AG212),$E212,AT191)/100),EXP(AI201*2*AT196))</f>
        <v>6.218573030838984E-3</v>
      </c>
      <c r="AU212" s="410">
        <f ca="1">IF(AU197="Road",EXP(AI202*INDEX(INDIRECT(AG212),$E212,AU191)/100),EXP(AI201*2*AU196))</f>
        <v>3.7416211597668097E-3</v>
      </c>
      <c r="AV212" s="410">
        <f ca="1">IF(AV197="Road",EXP(AI202*INDEX(INDIRECT(AG212),$E212,AV191)/100),EXP(AI201*2*AV196))</f>
        <v>2.2512767533303278E-3</v>
      </c>
      <c r="AW212" s="410">
        <f ca="1">IF(AW197="Road",EXP(AI202*INDEX(INDIRECT(AG212),$E212,AW191)/100),EXP(AI201*2*AW196))</f>
        <v>1.3545591078497675E-3</v>
      </c>
      <c r="AX212" s="410">
        <f ca="1">IF(AX197="Road",EXP(AI202*INDEX(INDIRECT(AG212),$E212,AX191)/100),EXP(AI201*2*AX196))</f>
        <v>8.150176889378366E-4</v>
      </c>
      <c r="AY212" s="410">
        <f ca="1">IF(AY197="Road",EXP(AI202*INDEX(INDIRECT(AG212),$E212,AY191)/100),EXP(AI201*2*AY196))</f>
        <v>4.9038379309708393E-4</v>
      </c>
      <c r="AZ212" s="410">
        <f ca="1">IF(AZ197="Road",EXP(AI202*INDEX(INDIRECT(AG212),$E212,AZ191)/100),EXP(AI201*2*AZ196))</f>
        <v>2.9505649729600594E-4</v>
      </c>
      <c r="BA212" s="410">
        <f ca="1">IF(BA197="Road",EXP(AI202*INDEX(INDIRECT(AG212),$E212,BA191)/100),EXP(AI201*2*BA196))</f>
        <v>2.5102968947924616E-4</v>
      </c>
      <c r="BB212" s="410">
        <f ca="1">IF(BB197="Road",EXP(AI202*INDEX(INDIRECT(AG212),$E212,BB191)/100),EXP(AI201*2*BB196))</f>
        <v>2.5102968947924616E-4</v>
      </c>
      <c r="BC212" s="410">
        <f ca="1">IF(BC197="Road",EXP(AI202*INDEX(INDIRECT(AG212),$E212,BC191)/100),EXP(AI201*2*BC196))</f>
        <v>2.5102968947924616E-4</v>
      </c>
      <c r="BD212" s="410">
        <f ca="1">IF(BD197="Road",EXP(AI202*INDEX(INDIRECT(AG212),$E212,BD191)/100),EXP(AI201*2*BD196))</f>
        <v>2.5102968947924616E-4</v>
      </c>
      <c r="BE212" s="402"/>
      <c r="BG212" s="18" t="s">
        <v>178</v>
      </c>
      <c r="BH212" s="122">
        <f>BG131</f>
        <v>1</v>
      </c>
      <c r="BI212" s="122" t="str">
        <f>BG132</f>
        <v>lei1834</v>
      </c>
      <c r="BJ212" s="210" t="str">
        <f t="shared" si="864"/>
        <v>core1_lei1834</v>
      </c>
      <c r="BK212" s="122">
        <v>1</v>
      </c>
      <c r="BL212" s="8"/>
      <c r="BM212" s="409">
        <f ca="1">IF(BM197="Road",EXP(BL202*INDEX(INDIRECT(BJ212),$E212,BM191)/100),EXP(BL201*2*BM196))</f>
        <v>1</v>
      </c>
      <c r="BN212" s="410">
        <f ca="1">IF(BN197="Road",EXP(BL202*INDEX(INDIRECT(BJ212),$E212,BN191)/100),EXP(BL201*2*BN196))</f>
        <v>0.60168484654139476</v>
      </c>
      <c r="BO212" s="410">
        <f ca="1">IF(BO197="Road",EXP(BL202*INDEX(INDIRECT(BJ212),$E212,BO191)/100),EXP(BL201*2*BO196))</f>
        <v>0.36202465455754174</v>
      </c>
      <c r="BP212" s="410">
        <f ca="1">IF(BP197="Road",EXP(BL202*INDEX(INDIRECT(BJ212),$E212,BP191)/100),EXP(BL201*2*BP196))</f>
        <v>0.21782474872165594</v>
      </c>
      <c r="BQ212" s="410">
        <f ca="1">IF(BQ197="Road",EXP(BL202*INDEX(INDIRECT(BJ212),$E212,BQ191)/100),EXP(BL201*2*BQ196))</f>
        <v>0.1310618505075074</v>
      </c>
      <c r="BR212" s="410">
        <f ca="1">IF(BR197="Road",EXP(BL202*INDEX(INDIRECT(BJ212),$E212,BR191)/100),EXP(BL201*2*BR196))</f>
        <v>7.8857929410040842E-2</v>
      </c>
      <c r="BS212" s="410">
        <f ca="1">IF(BS197="Road",EXP(BL202*INDEX(INDIRECT(BJ212),$E212,BS191)/100),EXP(BL201*2*BS196))</f>
        <v>4.7447621155652556E-2</v>
      </c>
      <c r="BT212" s="410">
        <f ca="1">IF(BT197="Road",EXP(BL202*INDEX(INDIRECT(BJ212),$E212,BT191)/100),EXP(BL201*2*BT196))</f>
        <v>2.8548514653793051E-2</v>
      </c>
      <c r="BU212" s="410">
        <f ca="1">IF(BU197="Road",EXP(BL202*INDEX(INDIRECT(BJ212),$E212,BU191)/100),EXP(BL201*2*BU196))</f>
        <v>1.7177208658452223E-2</v>
      </c>
      <c r="BV212" s="410">
        <f ca="1">IF(BV197="Road",EXP(BL202*INDEX(INDIRECT(BJ212),$E212,BV191)/100),EXP(BL201*2*BV196))</f>
        <v>1.0335266155670349E-2</v>
      </c>
      <c r="BW212" s="410">
        <f ca="1">IF(BW197="Road",EXP(BL202*INDEX(INDIRECT(BJ212),$E212,BW191)/100),EXP(BL201*2*BW196))</f>
        <v>6.218573030838984E-3</v>
      </c>
      <c r="BX212" s="410">
        <f ca="1">IF(BX197="Road",EXP(BL202*INDEX(INDIRECT(BJ212),$E212,BX191)/100),EXP(BL201*2*BX196))</f>
        <v>3.7416211597668097E-3</v>
      </c>
      <c r="BY212" s="410">
        <f ca="1">IF(BY197="Road",EXP(BL202*INDEX(INDIRECT(BJ212),$E212,BY191)/100),EXP(BL201*2*BY196))</f>
        <v>2.2512767533303278E-3</v>
      </c>
      <c r="BZ212" s="410">
        <f ca="1">IF(BZ197="Road",EXP(BL202*INDEX(INDIRECT(BJ212),$E212,BZ191)/100),EXP(BL201*2*BZ196))</f>
        <v>1.3545591078497675E-3</v>
      </c>
      <c r="CA212" s="410">
        <f ca="1">IF(CA197="Road",EXP(BL202*INDEX(INDIRECT(BJ212),$E212,CA191)/100),EXP(BL201*2*CA196))</f>
        <v>8.150176889378366E-4</v>
      </c>
      <c r="CB212" s="410">
        <f ca="1">IF(CB197="Road",EXP(BL202*INDEX(INDIRECT(BJ212),$E212,CB191)/100),EXP(BL201*2*CB196))</f>
        <v>4.9038379309708393E-4</v>
      </c>
      <c r="CC212" s="410">
        <f ca="1">IF(CC197="Road",EXP(BL202*INDEX(INDIRECT(BJ212),$E212,CC191)/100),EXP(BL201*2*CC196))</f>
        <v>2.9505649729600594E-4</v>
      </c>
      <c r="CD212" s="410">
        <f ca="1">IF(CD197="Road",EXP(BL202*INDEX(INDIRECT(BJ212),$E212,CD191)/100),EXP(BL201*2*CD196))</f>
        <v>6.2015046995489529E-4</v>
      </c>
      <c r="CE212" s="410">
        <f ca="1">IF(CE197="Road",EXP(BL202*INDEX(INDIRECT(BJ212),$E212,CE191)/100),EXP(BL201*2*CE196))</f>
        <v>6.2015046995489529E-4</v>
      </c>
      <c r="CF212" s="410">
        <f ca="1">IF(CF197="Road",EXP(BL202*INDEX(INDIRECT(BJ212),$E212,CF191)/100),EXP(BL201*2*CF196))</f>
        <v>6.2015046995489529E-4</v>
      </c>
      <c r="CG212" s="410">
        <f ca="1">IF(CG197="Road",EXP(BL202*INDEX(INDIRECT(BJ212),$E212,CG191)/100),EXP(BL201*2*CG196))</f>
        <v>6.2015046995489529E-4</v>
      </c>
      <c r="CH212" s="402"/>
      <c r="CJ212" s="18" t="s">
        <v>178</v>
      </c>
      <c r="CK212" s="122">
        <f>CJ131</f>
        <v>1</v>
      </c>
      <c r="CL212" s="122" t="str">
        <f>CJ132</f>
        <v>work3564</v>
      </c>
      <c r="CM212" s="210" t="str">
        <f t="shared" si="865"/>
        <v>core1_work3564</v>
      </c>
      <c r="CN212" s="122">
        <v>1</v>
      </c>
      <c r="CO212" s="8"/>
      <c r="CP212" s="409">
        <f ca="1">IF(CP197="Road",EXP(CO202*INDEX(INDIRECT(CM212),$E212,CP191)/100),EXP(CO201*2*CP196))</f>
        <v>1</v>
      </c>
      <c r="CQ212" s="410">
        <f ca="1">IF(CQ197="Road",EXP(CO202*INDEX(INDIRECT(CM212),$E212,CQ191)/100),EXP(CO201*2*CQ196))</f>
        <v>0.60168484654139476</v>
      </c>
      <c r="CR212" s="410">
        <f ca="1">IF(CR197="Road",EXP(CO202*INDEX(INDIRECT(CM212),$E212,CR191)/100),EXP(CO201*2*CR196))</f>
        <v>0.36202465455754174</v>
      </c>
      <c r="CS212" s="410">
        <f ca="1">IF(CS197="Road",EXP(CO202*INDEX(INDIRECT(CM212),$E212,CS191)/100),EXP(CO201*2*CS196))</f>
        <v>0.21782474872165594</v>
      </c>
      <c r="CT212" s="410">
        <f ca="1">IF(CT197="Road",EXP(CO202*INDEX(INDIRECT(CM212),$E212,CT191)/100),EXP(CO201*2*CT196))</f>
        <v>0.1310618505075074</v>
      </c>
      <c r="CU212" s="410">
        <f ca="1">IF(CU197="Road",EXP(CO202*INDEX(INDIRECT(CM212),$E212,CU191)/100),EXP(CO201*2*CU196))</f>
        <v>7.8857929410040842E-2</v>
      </c>
      <c r="CV212" s="410">
        <f ca="1">IF(CV197="Road",EXP(CO202*INDEX(INDIRECT(CM212),$E212,CV191)/100),EXP(CO201*2*CV196))</f>
        <v>4.7447621155652556E-2</v>
      </c>
      <c r="CW212" s="410">
        <f ca="1">IF(CW197="Road",EXP(CO202*INDEX(INDIRECT(CM212),$E212,CW191)/100),EXP(CO201*2*CW196))</f>
        <v>2.8548514653793051E-2</v>
      </c>
      <c r="CX212" s="410">
        <f ca="1">IF(CX197="Road",EXP(CO202*INDEX(INDIRECT(CM212),$E212,CX191)/100),EXP(CO201*2*CX196))</f>
        <v>1.7177208658452223E-2</v>
      </c>
      <c r="CY212" s="410">
        <f ca="1">IF(CY197="Road",EXP(CO202*INDEX(INDIRECT(CM212),$E212,CY191)/100),EXP(CO201*2*CY196))</f>
        <v>1.0335266155670349E-2</v>
      </c>
      <c r="CZ212" s="410">
        <f ca="1">IF(CZ197="Road",EXP(CO202*INDEX(INDIRECT(CM212),$E212,CZ191)/100),EXP(CO201*2*CZ196))</f>
        <v>6.218573030838984E-3</v>
      </c>
      <c r="DA212" s="410">
        <f ca="1">IF(DA197="Road",EXP(CO202*INDEX(INDIRECT(CM212),$E212,DA191)/100),EXP(CO201*2*DA196))</f>
        <v>3.7416211597668097E-3</v>
      </c>
      <c r="DB212" s="410">
        <f ca="1">IF(DB197="Road",EXP(CO202*INDEX(INDIRECT(CM212),$E212,DB191)/100),EXP(CO201*2*DB196))</f>
        <v>2.2512767533303278E-3</v>
      </c>
      <c r="DC212" s="410">
        <f ca="1">IF(DC197="Road",EXP(CO202*INDEX(INDIRECT(CM212),$E212,DC191)/100),EXP(CO201*2*DC196))</f>
        <v>1.3545591078497675E-3</v>
      </c>
      <c r="DD212" s="410">
        <f ca="1">IF(DD197="Road",EXP(CO202*INDEX(INDIRECT(CM212),$E212,DD191)/100),EXP(CO201*2*DD196))</f>
        <v>8.150176889378366E-4</v>
      </c>
      <c r="DE212" s="410">
        <f ca="1">IF(DE197="Road",EXP(CO202*INDEX(INDIRECT(CM212),$E212,DE191)/100),EXP(CO201*2*DE196))</f>
        <v>4.9038379309708393E-4</v>
      </c>
      <c r="DF212" s="410">
        <f ca="1">IF(DF197="Road",EXP(CO202*INDEX(INDIRECT(CM212),$E212,DF191)/100),EXP(CO201*2*DF196))</f>
        <v>2.9505649729600594E-4</v>
      </c>
      <c r="DG212" s="410">
        <f ca="1">IF(DG197="Road",EXP(CO202*INDEX(INDIRECT(CM212),$E212,DG191)/100),EXP(CO201*2*DG196))</f>
        <v>5.7222403866248389E-4</v>
      </c>
      <c r="DH212" s="410">
        <f ca="1">IF(DH197="Road",EXP(CO202*INDEX(INDIRECT(CM212),$E212,DH191)/100),EXP(CO201*2*DH196))</f>
        <v>5.7222403866248389E-4</v>
      </c>
      <c r="DI212" s="410">
        <f ca="1">IF(DI197="Road",EXP(CO202*INDEX(INDIRECT(CM212),$E212,DI191)/100),EXP(CO201*2*DI196))</f>
        <v>5.7222403866248389E-4</v>
      </c>
      <c r="DJ212" s="410">
        <f ca="1">IF(DJ197="Road",EXP(CO202*INDEX(INDIRECT(CM212),$E212,DJ191)/100),EXP(CO201*2*DJ196))</f>
        <v>5.7222403866248389E-4</v>
      </c>
      <c r="DK212" s="402"/>
      <c r="DM212" s="18" t="s">
        <v>178</v>
      </c>
      <c r="DN212" s="122">
        <f>DM131</f>
        <v>1</v>
      </c>
      <c r="DO212" s="122" t="str">
        <f>DM132</f>
        <v>shop3564</v>
      </c>
      <c r="DP212" s="210" t="str">
        <f t="shared" si="866"/>
        <v>core1_shop3564</v>
      </c>
      <c r="DQ212" s="122">
        <v>1</v>
      </c>
      <c r="DR212" s="8"/>
      <c r="DS212" s="409">
        <f ca="1">IF(DS197="Road",EXP(DR202*INDEX(INDIRECT(DP212),$E212,DS191)/100),EXP(DR201*2*DS196))</f>
        <v>1</v>
      </c>
      <c r="DT212" s="410">
        <f ca="1">IF(DT197="Road",EXP(DR202*INDEX(INDIRECT(DP212),$E212,DT191)/100),EXP(DR201*2*DT196))</f>
        <v>0.60168484654139476</v>
      </c>
      <c r="DU212" s="410">
        <f ca="1">IF(DU197="Road",EXP(DR202*INDEX(INDIRECT(DP212),$E212,DU191)/100),EXP(DR201*2*DU196))</f>
        <v>0.36202465455754174</v>
      </c>
      <c r="DV212" s="410">
        <f ca="1">IF(DV197="Road",EXP(DR202*INDEX(INDIRECT(DP212),$E212,DV191)/100),EXP(DR201*2*DV196))</f>
        <v>0.21782474872165594</v>
      </c>
      <c r="DW212" s="410">
        <f ca="1">IF(DW197="Road",EXP(DR202*INDEX(INDIRECT(DP212),$E212,DW191)/100),EXP(DR201*2*DW196))</f>
        <v>0.1310618505075074</v>
      </c>
      <c r="DX212" s="410">
        <f ca="1">IF(DX197="Road",EXP(DR202*INDEX(INDIRECT(DP212),$E212,DX191)/100),EXP(DR201*2*DX196))</f>
        <v>7.8857929410040842E-2</v>
      </c>
      <c r="DY212" s="410">
        <f ca="1">IF(DY197="Road",EXP(DR202*INDEX(INDIRECT(DP212),$E212,DY191)/100),EXP(DR201*2*DY196))</f>
        <v>4.7447621155652556E-2</v>
      </c>
      <c r="DZ212" s="410">
        <f ca="1">IF(DZ197="Road",EXP(DR202*INDEX(INDIRECT(DP212),$E212,DZ191)/100),EXP(DR201*2*DZ196))</f>
        <v>2.8548514653793051E-2</v>
      </c>
      <c r="EA212" s="410">
        <f ca="1">IF(EA197="Road",EXP(DR202*INDEX(INDIRECT(DP212),$E212,EA191)/100),EXP(DR201*2*EA196))</f>
        <v>1.7177208658452223E-2</v>
      </c>
      <c r="EB212" s="410">
        <f ca="1">IF(EB197="Road",EXP(DR202*INDEX(INDIRECT(DP212),$E212,EB191)/100),EXP(DR201*2*EB196))</f>
        <v>1.0335266155670349E-2</v>
      </c>
      <c r="EC212" s="410">
        <f ca="1">IF(EC197="Road",EXP(DR202*INDEX(INDIRECT(DP212),$E212,EC191)/100),EXP(DR201*2*EC196))</f>
        <v>6.218573030838984E-3</v>
      </c>
      <c r="ED212" s="410">
        <f ca="1">IF(ED197="Road",EXP(DR202*INDEX(INDIRECT(DP212),$E212,ED191)/100),EXP(DR201*2*ED196))</f>
        <v>3.7416211597668097E-3</v>
      </c>
      <c r="EE212" s="410">
        <f ca="1">IF(EE197="Road",EXP(DR202*INDEX(INDIRECT(DP212),$E212,EE191)/100),EXP(DR201*2*EE196))</f>
        <v>2.2512767533303278E-3</v>
      </c>
      <c r="EF212" s="410">
        <f ca="1">IF(EF197="Road",EXP(DR202*INDEX(INDIRECT(DP212),$E212,EF191)/100),EXP(DR201*2*EF196))</f>
        <v>1.3545591078497675E-3</v>
      </c>
      <c r="EG212" s="410">
        <f ca="1">IF(EG197="Road",EXP(DR202*INDEX(INDIRECT(DP212),$E212,EG191)/100),EXP(DR201*2*EG196))</f>
        <v>8.150176889378366E-4</v>
      </c>
      <c r="EH212" s="410">
        <f ca="1">IF(EH197="Road",EXP(DR202*INDEX(INDIRECT(DP212),$E212,EH191)/100),EXP(DR201*2*EH196))</f>
        <v>4.9038379309708393E-4</v>
      </c>
      <c r="EI212" s="410">
        <f ca="1">IF(EI197="Road",EXP(DR202*INDEX(INDIRECT(DP212),$E212,EI191)/100),EXP(DR201*2*EI196))</f>
        <v>2.9505649729600594E-4</v>
      </c>
      <c r="EJ212" s="410">
        <f ca="1">IF(EJ197="Road",EXP(DR202*INDEX(INDIRECT(DP212),$E212,EJ191)/100),EXP(DR201*2*EJ196))</f>
        <v>3.8257207764165951E-4</v>
      </c>
      <c r="EK212" s="410">
        <f ca="1">IF(EK197="Road",EXP(DR202*INDEX(INDIRECT(DP212),$E212,EK191)/100),EXP(DR201*2*EK196))</f>
        <v>3.8257207764165951E-4</v>
      </c>
      <c r="EL212" s="410">
        <f ca="1">IF(EL197="Road",EXP(DR202*INDEX(INDIRECT(DP212),$E212,EL191)/100),EXP(DR201*2*EL196))</f>
        <v>3.8257207764165951E-4</v>
      </c>
      <c r="EM212" s="410">
        <f ca="1">IF(EM197="Road",EXP(DR202*INDEX(INDIRECT(DP212),$E212,EM191)/100),EXP(DR201*2*EM196))</f>
        <v>3.8257207764165951E-4</v>
      </c>
      <c r="EN212" s="402"/>
      <c r="EP212" s="18" t="s">
        <v>178</v>
      </c>
      <c r="EQ212" s="122">
        <f>EP131</f>
        <v>1</v>
      </c>
      <c r="ER212" s="122" t="str">
        <f>EP132</f>
        <v>lei3564</v>
      </c>
      <c r="ES212" s="210" t="str">
        <f t="shared" si="867"/>
        <v>core1_lei3564</v>
      </c>
      <c r="ET212" s="122">
        <v>1</v>
      </c>
      <c r="EU212" s="8"/>
      <c r="EV212" s="409">
        <f ca="1">IF(EV197="Road",EXP(EU202*INDEX(INDIRECT(ES212),$E212,EV191)/100),EXP(EU201*2*EV196))</f>
        <v>1</v>
      </c>
      <c r="EW212" s="410">
        <f ca="1">IF(EW197="Road",EXP(EU202*INDEX(INDIRECT(ES212),$E212,EW191)/100),EXP(EU201*2*EW196))</f>
        <v>0.60168484654139476</v>
      </c>
      <c r="EX212" s="410">
        <f ca="1">IF(EX197="Road",EXP(EU202*INDEX(INDIRECT(ES212),$E212,EX191)/100),EXP(EU201*2*EX196))</f>
        <v>0.36202465455754174</v>
      </c>
      <c r="EY212" s="410">
        <f ca="1">IF(EY197="Road",EXP(EU202*INDEX(INDIRECT(ES212),$E212,EY191)/100),EXP(EU201*2*EY196))</f>
        <v>0.21782474872165594</v>
      </c>
      <c r="EZ212" s="410">
        <f ca="1">IF(EZ197="Road",EXP(EU202*INDEX(INDIRECT(ES212),$E212,EZ191)/100),EXP(EU201*2*EZ196))</f>
        <v>0.1310618505075074</v>
      </c>
      <c r="FA212" s="410">
        <f ca="1">IF(FA197="Road",EXP(EU202*INDEX(INDIRECT(ES212),$E212,FA191)/100),EXP(EU201*2*FA196))</f>
        <v>7.8857929410040842E-2</v>
      </c>
      <c r="FB212" s="410">
        <f ca="1">IF(FB197="Road",EXP(EU202*INDEX(INDIRECT(ES212),$E212,FB191)/100),EXP(EU201*2*FB196))</f>
        <v>4.7447621155652556E-2</v>
      </c>
      <c r="FC212" s="410">
        <f ca="1">IF(FC197="Road",EXP(EU202*INDEX(INDIRECT(ES212),$E212,FC191)/100),EXP(EU201*2*FC196))</f>
        <v>2.8548514653793051E-2</v>
      </c>
      <c r="FD212" s="410">
        <f ca="1">IF(FD197="Road",EXP(EU202*INDEX(INDIRECT(ES212),$E212,FD191)/100),EXP(EU201*2*FD196))</f>
        <v>1.7177208658452223E-2</v>
      </c>
      <c r="FE212" s="410">
        <f ca="1">IF(FE197="Road",EXP(EU202*INDEX(INDIRECT(ES212),$E212,FE191)/100),EXP(EU201*2*FE196))</f>
        <v>1.0335266155670349E-2</v>
      </c>
      <c r="FF212" s="410">
        <f ca="1">IF(FF197="Road",EXP(EU202*INDEX(INDIRECT(ES212),$E212,FF191)/100),EXP(EU201*2*FF196))</f>
        <v>6.218573030838984E-3</v>
      </c>
      <c r="FG212" s="410">
        <f ca="1">IF(FG197="Road",EXP(EU202*INDEX(INDIRECT(ES212),$E212,FG191)/100),EXP(EU201*2*FG196))</f>
        <v>3.7416211597668097E-3</v>
      </c>
      <c r="FH212" s="410">
        <f ca="1">IF(FH197="Road",EXP(EU202*INDEX(INDIRECT(ES212),$E212,FH191)/100),EXP(EU201*2*FH196))</f>
        <v>2.2512767533303278E-3</v>
      </c>
      <c r="FI212" s="410">
        <f ca="1">IF(FI197="Road",EXP(EU202*INDEX(INDIRECT(ES212),$E212,FI191)/100),EXP(EU201*2*FI196))</f>
        <v>1.3545591078497675E-3</v>
      </c>
      <c r="FJ212" s="410">
        <f ca="1">IF(FJ197="Road",EXP(EU202*INDEX(INDIRECT(ES212),$E212,FJ191)/100),EXP(EU201*2*FJ196))</f>
        <v>8.150176889378366E-4</v>
      </c>
      <c r="FK212" s="410">
        <f ca="1">IF(FK197="Road",EXP(EU202*INDEX(INDIRECT(ES212),$E212,FK191)/100),EXP(EU201*2*FK196))</f>
        <v>4.9038379309708393E-4</v>
      </c>
      <c r="FL212" s="410">
        <f ca="1">IF(FL197="Road",EXP(EU202*INDEX(INDIRECT(ES212),$E212,FL191)/100),EXP(EU201*2*FL196))</f>
        <v>2.9505649729600594E-4</v>
      </c>
      <c r="FM212" s="410">
        <f ca="1">IF(FM197="Road",EXP(EU202*INDEX(INDIRECT(ES212),$E212,FM191)/100),EXP(EU201*2*FM196))</f>
        <v>4.3467820128543128E-4</v>
      </c>
      <c r="FN212" s="410">
        <f ca="1">IF(FN197="Road",EXP(EU202*INDEX(INDIRECT(ES212),$E212,FN191)/100),EXP(EU201*2*FN196))</f>
        <v>4.3467820128543128E-4</v>
      </c>
      <c r="FO212" s="410">
        <f ca="1">IF(FO197="Road",EXP(EU202*INDEX(INDIRECT(ES212),$E212,FO191)/100),EXP(EU201*2*FO196))</f>
        <v>4.3467820128543128E-4</v>
      </c>
      <c r="FP212" s="410">
        <f ca="1">IF(FP197="Road",EXP(EU202*INDEX(INDIRECT(ES212),$E212,FP191)/100),EXP(EU201*2*FP196))</f>
        <v>4.3467820128543128E-4</v>
      </c>
      <c r="FQ212" s="402"/>
      <c r="FS212" s="18" t="s">
        <v>178</v>
      </c>
      <c r="FT212" s="122">
        <f>FS131</f>
        <v>1</v>
      </c>
      <c r="FU212" s="122" t="str">
        <f>FS132</f>
        <v>shop65</v>
      </c>
      <c r="FV212" s="210" t="str">
        <f t="shared" si="868"/>
        <v>core1_shop65</v>
      </c>
      <c r="FW212" s="122">
        <v>1</v>
      </c>
      <c r="FX212" s="8"/>
      <c r="FY212" s="409">
        <f ca="1">IF(FY197="Road",EXP(FX202*INDEX(INDIRECT(FV212),$E212,FY191)/100),EXP(FX201*2*FY196))</f>
        <v>1</v>
      </c>
      <c r="FZ212" s="410">
        <f ca="1">IF(FZ197="Road",EXP(FX202*INDEX(INDIRECT(FV212),$E212,FZ191)/100),EXP(FX201*2*FZ196))</f>
        <v>0.60168484654139476</v>
      </c>
      <c r="GA212" s="410">
        <f ca="1">IF(GA197="Road",EXP(FX202*INDEX(INDIRECT(FV212),$E212,GA191)/100),EXP(FX201*2*GA196))</f>
        <v>0.36202465455754174</v>
      </c>
      <c r="GB212" s="410">
        <f ca="1">IF(GB197="Road",EXP(FX202*INDEX(INDIRECT(FV212),$E212,GB191)/100),EXP(FX201*2*GB196))</f>
        <v>0.21782474872165594</v>
      </c>
      <c r="GC212" s="410">
        <f ca="1">IF(GC197="Road",EXP(FX202*INDEX(INDIRECT(FV212),$E212,GC191)/100),EXP(FX201*2*GC196))</f>
        <v>0.1310618505075074</v>
      </c>
      <c r="GD212" s="410">
        <f ca="1">IF(GD197="Road",EXP(FX202*INDEX(INDIRECT(FV212),$E212,GD191)/100),EXP(FX201*2*GD196))</f>
        <v>7.8857929410040842E-2</v>
      </c>
      <c r="GE212" s="410">
        <f ca="1">IF(GE197="Road",EXP(FX202*INDEX(INDIRECT(FV212),$E212,GE191)/100),EXP(FX201*2*GE196))</f>
        <v>4.7447621155652556E-2</v>
      </c>
      <c r="GF212" s="410">
        <f ca="1">IF(GF197="Road",EXP(FX202*INDEX(INDIRECT(FV212),$E212,GF191)/100),EXP(FX201*2*GF196))</f>
        <v>2.8548514653793051E-2</v>
      </c>
      <c r="GG212" s="410">
        <f ca="1">IF(GG197="Road",EXP(FX202*INDEX(INDIRECT(FV212),$E212,GG191)/100),EXP(FX201*2*GG196))</f>
        <v>1.7177208658452223E-2</v>
      </c>
      <c r="GH212" s="410">
        <f ca="1">IF(GH197="Road",EXP(FX202*INDEX(INDIRECT(FV212),$E212,GH191)/100),EXP(FX201*2*GH196))</f>
        <v>1.0335266155670349E-2</v>
      </c>
      <c r="GI212" s="410">
        <f ca="1">IF(GI197="Road",EXP(FX202*INDEX(INDIRECT(FV212),$E212,GI191)/100),EXP(FX201*2*GI196))</f>
        <v>6.218573030838984E-3</v>
      </c>
      <c r="GJ212" s="410">
        <f ca="1">IF(GJ197="Road",EXP(FX202*INDEX(INDIRECT(FV212),$E212,GJ191)/100),EXP(FX201*2*GJ196))</f>
        <v>4.2293988702082343E-4</v>
      </c>
      <c r="GK212" s="410">
        <f ca="1">IF(GK197="Road",EXP(FX202*INDEX(INDIRECT(FV212),$E212,GK191)/100),EXP(FX201*2*GK196))</f>
        <v>4.2293988702082343E-4</v>
      </c>
      <c r="GL212" s="410">
        <f ca="1">IF(GL197="Road",EXP(FX202*INDEX(INDIRECT(FV212),$E212,GL191)/100),EXP(FX201*2*GL196))</f>
        <v>4.2293988702082343E-4</v>
      </c>
      <c r="GM212" s="410">
        <f ca="1">IF(GM197="Road",EXP(FX202*INDEX(INDIRECT(FV212),$E212,GM191)/100),EXP(FX201*2*GM196))</f>
        <v>4.2293988702082343E-4</v>
      </c>
      <c r="GN212" s="410">
        <f ca="1">IF(GN197="Road",EXP(FX202*INDEX(INDIRECT(FV212),$E212,GN191)/100),EXP(FX201*2*GN196))</f>
        <v>4.2293988702082343E-4</v>
      </c>
      <c r="GO212" s="410">
        <f ca="1">IF(GO197="Road",EXP(FX202*INDEX(INDIRECT(FV212),$E212,GO191)/100),EXP(FX201*2*GO196))</f>
        <v>4.2293988702082343E-4</v>
      </c>
      <c r="GP212" s="410">
        <f ca="1">IF(GP197="Road",EXP(FX202*INDEX(INDIRECT(FV212),$E212,GP191)/100),EXP(FX201*2*GP196))</f>
        <v>4.2293988702082343E-4</v>
      </c>
      <c r="GQ212" s="410">
        <f ca="1">IF(GQ197="Road",EXP(FX202*INDEX(INDIRECT(FV212),$E212,GQ191)/100),EXP(FX201*2*GQ196))</f>
        <v>4.2293988702082343E-4</v>
      </c>
      <c r="GR212" s="410">
        <f ca="1">IF(GR197="Road",EXP(FX202*INDEX(INDIRECT(FV212),$E212,GR191)/100),EXP(FX201*2*GR196))</f>
        <v>4.2293988702082343E-4</v>
      </c>
      <c r="GS212" s="410">
        <f ca="1">IF(GS197="Road",EXP(FX202*INDEX(INDIRECT(FV212),$E212,GS191)/100),EXP(FX201*2*GS196))</f>
        <v>4.2293988702082343E-4</v>
      </c>
      <c r="GT212" s="402"/>
      <c r="GV212" s="18" t="s">
        <v>178</v>
      </c>
      <c r="GW212" s="122">
        <f>GV131</f>
        <v>1</v>
      </c>
      <c r="GX212" s="122" t="str">
        <f>GV132</f>
        <v>lei65</v>
      </c>
      <c r="GY212" s="210" t="str">
        <f t="shared" si="869"/>
        <v>core1_lei65</v>
      </c>
      <c r="GZ212" s="122">
        <v>1</v>
      </c>
      <c r="HA212" s="8"/>
      <c r="HB212" s="409">
        <f ca="1">IF(HB197="Road",EXP(HA202*INDEX(INDIRECT(GY212),$E212,HB191)/100),EXP(HA201*2*HB196))</f>
        <v>1</v>
      </c>
      <c r="HC212" s="410">
        <f ca="1">IF(HC197="Road",EXP(HA202*INDEX(INDIRECT(GY212),$E212,HC191)/100),EXP(HA201*2*HC196))</f>
        <v>0.60168484654139476</v>
      </c>
      <c r="HD212" s="410">
        <f ca="1">IF(HD197="Road",EXP(HA202*INDEX(INDIRECT(GY212),$E212,HD191)/100),EXP(HA201*2*HD196))</f>
        <v>0.36202465455754174</v>
      </c>
      <c r="HE212" s="410">
        <f ca="1">IF(HE197="Road",EXP(HA202*INDEX(INDIRECT(GY212),$E212,HE191)/100),EXP(HA201*2*HE196))</f>
        <v>0.21782474872165594</v>
      </c>
      <c r="HF212" s="410">
        <f ca="1">IF(HF197="Road",EXP(HA202*INDEX(INDIRECT(GY212),$E212,HF191)/100),EXP(HA201*2*HF196))</f>
        <v>0.1310618505075074</v>
      </c>
      <c r="HG212" s="410">
        <f ca="1">IF(HG197="Road",EXP(HA202*INDEX(INDIRECT(GY212),$E212,HG191)/100),EXP(HA201*2*HG196))</f>
        <v>7.8857929410040842E-2</v>
      </c>
      <c r="HH212" s="410">
        <f ca="1">IF(HH197="Road",EXP(HA202*INDEX(INDIRECT(GY212),$E212,HH191)/100),EXP(HA201*2*HH196))</f>
        <v>4.7447621155652556E-2</v>
      </c>
      <c r="HI212" s="410">
        <f ca="1">IF(HI197="Road",EXP(HA202*INDEX(INDIRECT(GY212),$E212,HI191)/100),EXP(HA201*2*HI196))</f>
        <v>2.8548514653793051E-2</v>
      </c>
      <c r="HJ212" s="410">
        <f ca="1">IF(HJ197="Road",EXP(HA202*INDEX(INDIRECT(GY212),$E212,HJ191)/100),EXP(HA201*2*HJ196))</f>
        <v>1.7177208658452223E-2</v>
      </c>
      <c r="HK212" s="410">
        <f ca="1">IF(HK197="Road",EXP(HA202*INDEX(INDIRECT(GY212),$E212,HK191)/100),EXP(HA201*2*HK196))</f>
        <v>1.0335266155670349E-2</v>
      </c>
      <c r="HL212" s="410">
        <f ca="1">IF(HL197="Road",EXP(HA202*INDEX(INDIRECT(GY212),$E212,HL191)/100),EXP(HA201*2*HL196))</f>
        <v>6.218573030838984E-3</v>
      </c>
      <c r="HM212" s="410">
        <f ca="1">IF(HM197="Road",EXP(HA202*INDEX(INDIRECT(GY212),$E212,HM191)/100),EXP(HA201*2*HM196))</f>
        <v>3.3924350558297612E-4</v>
      </c>
      <c r="HN212" s="410">
        <f ca="1">IF(HN197="Road",EXP(HA202*INDEX(INDIRECT(GY212),$E212,HN191)/100),EXP(HA201*2*HN196))</f>
        <v>3.3924350558297612E-4</v>
      </c>
      <c r="HO212" s="410">
        <f ca="1">IF(HO197="Road",EXP(HA202*INDEX(INDIRECT(GY212),$E212,HO191)/100),EXP(HA201*2*HO196))</f>
        <v>3.3924350558297612E-4</v>
      </c>
      <c r="HP212" s="410">
        <f ca="1">IF(HP197="Road",EXP(HA202*INDEX(INDIRECT(GY212),$E212,HP191)/100),EXP(HA201*2*HP196))</f>
        <v>3.3924350558297612E-4</v>
      </c>
      <c r="HQ212" s="410">
        <f ca="1">IF(HQ197="Road",EXP(HA202*INDEX(INDIRECT(GY212),$E212,HQ191)/100),EXP(HA201*2*HQ196))</f>
        <v>3.3924350558297612E-4</v>
      </c>
      <c r="HR212" s="410">
        <f ca="1">IF(HR197="Road",EXP(HA202*INDEX(INDIRECT(GY212),$E212,HR191)/100),EXP(HA201*2*HR196))</f>
        <v>3.3924350558297612E-4</v>
      </c>
      <c r="HS212" s="410">
        <f ca="1">IF(HS197="Road",EXP(HA202*INDEX(INDIRECT(GY212),$E212,HS191)/100),EXP(HA201*2*HS196))</f>
        <v>3.3924350558297612E-4</v>
      </c>
      <c r="HT212" s="410">
        <f ca="1">IF(HT197="Road",EXP(HA202*INDEX(INDIRECT(GY212),$E212,HT191)/100),EXP(HA201*2*HT196))</f>
        <v>3.3924350558297612E-4</v>
      </c>
      <c r="HU212" s="410">
        <f ca="1">IF(HU197="Road",EXP(HA202*INDEX(INDIRECT(GY212),$E212,HU191)/100),EXP(HA201*2*HU196))</f>
        <v>3.3924350558297612E-4</v>
      </c>
      <c r="HV212" s="410">
        <f ca="1">IF(HV197="Road",EXP(HA202*INDEX(INDIRECT(GY212),$E212,HV191)/100),EXP(HA201*2*HV196))</f>
        <v>3.3924350558297612E-4</v>
      </c>
      <c r="HW212" s="402"/>
    </row>
    <row r="213" spans="1:231" ht="15">
      <c r="A213" s="18" t="s">
        <v>239</v>
      </c>
      <c r="B213" s="122">
        <f>A131</f>
        <v>1</v>
      </c>
      <c r="C213" s="122" t="str">
        <f>A132</f>
        <v>work1834</v>
      </c>
      <c r="D213" s="210"/>
      <c r="E213" s="122"/>
      <c r="F213" s="8"/>
      <c r="G213" s="134">
        <f ca="1">G211/(G211+G212+EXP(F202))</f>
        <v>4.2154871066894003E-4</v>
      </c>
      <c r="H213" s="135">
        <f ca="1">H211/(H211+H212+EXP(F202))</f>
        <v>7.0041614726191071E-4</v>
      </c>
      <c r="I213" s="135">
        <f ca="1">I211/(I211+I212+EXP(F202))</f>
        <v>1.1635458134704403E-3</v>
      </c>
      <c r="J213" s="135">
        <f ca="1">J211/(J211+J212+EXP(F202))</f>
        <v>1.932307599730356E-3</v>
      </c>
      <c r="K213" s="135">
        <f ca="1">K211/(K211+K212+EXP(F202))</f>
        <v>3.2073456181596098E-3</v>
      </c>
      <c r="L213" s="135">
        <f ca="1">L211/(L211+L212+EXP(F202))</f>
        <v>5.3191862688133449E-3</v>
      </c>
      <c r="M213" s="135">
        <f ca="1">M211/(M211+M212+EXP(F202))</f>
        <v>8.8091173865048143E-3</v>
      </c>
      <c r="N213" s="135">
        <f ca="1">N211/(N211+N212+EXP(F202))</f>
        <v>1.4554916730708647E-2</v>
      </c>
      <c r="O213" s="135">
        <f ca="1">O211/(O211+O212+EXP(F202))</f>
        <v>2.3956838643370879E-2</v>
      </c>
      <c r="P213" s="135">
        <f ca="1">P211/(P211+P212+EXP(F202))</f>
        <v>3.9187774485451431E-2</v>
      </c>
      <c r="Q213" s="135">
        <f ca="1">Q211/(Q211+Q212+EXP(F202))</f>
        <v>6.3465125538669107E-2</v>
      </c>
      <c r="R213" s="135">
        <f ca="1">R211/(R211+R212+EXP(F202))</f>
        <v>0.10118024653556056</v>
      </c>
      <c r="S213" s="135">
        <f ca="1">S211/(S211+S212+EXP(F202))</f>
        <v>0.15749379288594684</v>
      </c>
      <c r="T213" s="135">
        <f ca="1">T211/(T211+T212+EXP(F202))</f>
        <v>0.23678922076115985</v>
      </c>
      <c r="U213" s="135">
        <f ca="1">U211/(U211+U212+EXP(F202))</f>
        <v>0.33969607672616725</v>
      </c>
      <c r="V213" s="135">
        <f ca="1">V211/(V211+V212+EXP(F202))</f>
        <v>0.45997355684335905</v>
      </c>
      <c r="W213" s="135">
        <f ca="1">W211/(W211+W212+EXP(F202))</f>
        <v>0.58449482463292968</v>
      </c>
      <c r="X213" s="135">
        <f ca="1">X211/(X211+X212+EXP(F202))</f>
        <v>0.49720496672561154</v>
      </c>
      <c r="Y213" s="135">
        <f ca="1">Y211/(Y211+Y212+EXP(F202))</f>
        <v>0.49720496672561154</v>
      </c>
      <c r="Z213" s="135">
        <f ca="1">Z211/(Z211+Z212+EXP(F202))</f>
        <v>0.49720496672561154</v>
      </c>
      <c r="AA213" s="135">
        <f ca="1">AA211/(AA211+AA212+EXP(F202))</f>
        <v>0.49720496672561154</v>
      </c>
      <c r="AB213" s="402"/>
      <c r="AD213" s="18" t="s">
        <v>239</v>
      </c>
      <c r="AE213" s="122">
        <f>AD131</f>
        <v>1</v>
      </c>
      <c r="AF213" s="122" t="str">
        <f>AD132</f>
        <v>shop1834</v>
      </c>
      <c r="AG213" s="210"/>
      <c r="AH213" s="122"/>
      <c r="AI213" s="8"/>
      <c r="AJ213" s="134">
        <f ca="1">AJ211/(AJ211+AJ212+EXP(AI202))</f>
        <v>2.5096591027568655E-4</v>
      </c>
      <c r="AK213" s="135">
        <f ca="1">AK211/(AK211+AK212+EXP(AI202))</f>
        <v>4.1703511021403149E-4</v>
      </c>
      <c r="AL213" s="135">
        <f ca="1">AL211/(AL211+AL212+EXP(AI202))</f>
        <v>6.9291853888455682E-4</v>
      </c>
      <c r="AM213" s="135">
        <f ca="1">AM211/(AM211+AM212+EXP(AI202))</f>
        <v>1.1510958111947617E-3</v>
      </c>
      <c r="AN213" s="135">
        <f ca="1">AN211/(AN211+AN212+EXP(AI202))</f>
        <v>1.9116460851780414E-3</v>
      </c>
      <c r="AO213" s="135">
        <f ca="1">AO211/(AO211+AO212+EXP(AI202))</f>
        <v>3.1730898640989023E-3</v>
      </c>
      <c r="AP213" s="135">
        <f ca="1">AP211/(AP211+AP212+EXP(AI202))</f>
        <v>5.262483189058715E-3</v>
      </c>
      <c r="AQ213" s="135">
        <f ca="1">AQ211/(AQ211+AQ212+EXP(AI202))</f>
        <v>8.7155068413286331E-3</v>
      </c>
      <c r="AR213" s="135">
        <f ca="1">AR211/(AR211+AR212+EXP(AI202))</f>
        <v>1.4401052232894413E-2</v>
      </c>
      <c r="AS213" s="135">
        <f ca="1">AS211/(AS211+AS212+EXP(AI202))</f>
        <v>2.3705749503090102E-2</v>
      </c>
      <c r="AT213" s="135">
        <f ca="1">AT211/(AT211+AT212+EXP(AI202))</f>
        <v>3.8782792468361534E-2</v>
      </c>
      <c r="AU213" s="135">
        <f ca="1">AU211/(AU211+AU212+EXP(AI202))</f>
        <v>6.2824077336068845E-2</v>
      </c>
      <c r="AV213" s="135">
        <f ca="1">AV211/(AV211+AV212+EXP(AI202))</f>
        <v>0.10019498645327438</v>
      </c>
      <c r="AW213" s="135">
        <f ca="1">AW211/(AW211+AW212+EXP(AI202))</f>
        <v>0.15604563942666633</v>
      </c>
      <c r="AX213" s="135">
        <f ca="1">AX211/(AX211+AX212+EXP(AI202))</f>
        <v>0.23479313007562264</v>
      </c>
      <c r="AY213" s="135">
        <f ca="1">AY211/(AY211+AY212+EXP(AI202))</f>
        <v>0.33717041940975007</v>
      </c>
      <c r="AZ213" s="135">
        <f ca="1">AZ211/(AZ211+AZ212+EXP(AI202))</f>
        <v>0.45708960096247975</v>
      </c>
      <c r="BA213" s="135">
        <f ca="1">BA211/(BA211+BA212+EXP(AI202))</f>
        <v>0.49692650821394657</v>
      </c>
      <c r="BB213" s="135">
        <f ca="1">BB211/(BB211+BB212+EXP(AI202))</f>
        <v>0.49692650821394657</v>
      </c>
      <c r="BC213" s="135">
        <f ca="1">BC211/(BC211+BC212+EXP(AI202))</f>
        <v>0.49692650821394657</v>
      </c>
      <c r="BD213" s="135">
        <f ca="1">BD211/(BD211+BD212+EXP(AI202))</f>
        <v>0.49692650821394657</v>
      </c>
      <c r="BE213" s="402"/>
      <c r="BG213" s="18" t="s">
        <v>239</v>
      </c>
      <c r="BH213" s="122">
        <f>BG131</f>
        <v>1</v>
      </c>
      <c r="BI213" s="122" t="str">
        <f>BG132</f>
        <v>lei1834</v>
      </c>
      <c r="BJ213" s="210"/>
      <c r="BK213" s="122"/>
      <c r="BL213" s="8"/>
      <c r="BM213" s="134">
        <f ca="1">BM211/(BM211+BM212+EXP(BL202))</f>
        <v>6.1976026095052553E-4</v>
      </c>
      <c r="BN213" s="135">
        <f ca="1">BN211/(BN211+BN212+EXP(BL202))</f>
        <v>1.0296124562815415E-3</v>
      </c>
      <c r="BO213" s="135">
        <f ca="1">BO211/(BO211+BO212+EXP(BL202))</f>
        <v>1.7100321869720056E-3</v>
      </c>
      <c r="BP213" s="135">
        <f ca="1">BP211/(BP211+BP212+EXP(BL202))</f>
        <v>2.8388102008316922E-3</v>
      </c>
      <c r="BQ213" s="135">
        <f ca="1">BQ211/(BQ211+BQ212+EXP(BL202))</f>
        <v>4.7091167057817058E-3</v>
      </c>
      <c r="BR213" s="135">
        <f ca="1">BR211/(BR211+BR212+EXP(BL202))</f>
        <v>7.8018574052258777E-3</v>
      </c>
      <c r="BS213" s="135">
        <f ca="1">BS211/(BS211+BS212+EXP(BL202))</f>
        <v>1.2899046361423368E-2</v>
      </c>
      <c r="BT213" s="135">
        <f ca="1">BT211/(BT211+BT212+EXP(BL202))</f>
        <v>2.1253950259652966E-2</v>
      </c>
      <c r="BU213" s="135">
        <f ca="1">BU211/(BU211+BU212+EXP(BL202))</f>
        <v>3.4826567491320792E-2</v>
      </c>
      <c r="BV213" s="135">
        <f ca="1">BV211/(BV211+BV212+EXP(BL202))</f>
        <v>5.6557894660317791E-2</v>
      </c>
      <c r="BW213" s="135">
        <f ca="1">BW211/(BW211+BW212+EXP(BL202))</f>
        <v>9.0556898373570255E-2</v>
      </c>
      <c r="BX213" s="135">
        <f ca="1">BX211/(BX211+BX212+EXP(BL202))</f>
        <v>0.14187080195474766</v>
      </c>
      <c r="BY213" s="135">
        <f ca="1">BY211/(BY211+BY212+EXP(BL202))</f>
        <v>0.21526353392041223</v>
      </c>
      <c r="BZ213" s="135">
        <f ca="1">BZ211/(BZ211+BZ212+EXP(BL202))</f>
        <v>0.31254875743456639</v>
      </c>
      <c r="CA213" s="135">
        <f ca="1">CA211/(CA211+CA212+EXP(BL202))</f>
        <v>0.42927964416151004</v>
      </c>
      <c r="CB213" s="135">
        <f ca="1">CB211/(CB211+CB212+EXP(BL202))</f>
        <v>0.55370745216636108</v>
      </c>
      <c r="CC213" s="135">
        <f ca="1">CC211/(CC211+CC212+EXP(BL202))</f>
        <v>0.67067270397011869</v>
      </c>
      <c r="CD213" s="135">
        <f ca="1">CD211/(CD211+CD212+EXP(BL202))</f>
        <v>0.49621434390126123</v>
      </c>
      <c r="CE213" s="135">
        <f ca="1">CE211/(CE211+CE212+EXP(BL202))</f>
        <v>0.49621434390126123</v>
      </c>
      <c r="CF213" s="135">
        <f ca="1">CF211/(CF211+CF212+EXP(BL202))</f>
        <v>0.49621434390126123</v>
      </c>
      <c r="CG213" s="135">
        <f ca="1">CG211/(CG211+CG212+EXP(BL202))</f>
        <v>0.49621434390126123</v>
      </c>
      <c r="CH213" s="402"/>
      <c r="CJ213" s="18" t="s">
        <v>239</v>
      </c>
      <c r="CK213" s="122">
        <f>CJ131</f>
        <v>1</v>
      </c>
      <c r="CL213" s="122" t="str">
        <f>CJ132</f>
        <v>work3564</v>
      </c>
      <c r="CM213" s="210"/>
      <c r="CN213" s="122"/>
      <c r="CO213" s="8"/>
      <c r="CP213" s="134">
        <f ca="1">CP211/(CP211+CP212+EXP(CO202))</f>
        <v>5.7189095321513966E-4</v>
      </c>
      <c r="CQ213" s="135">
        <f ca="1">CQ211/(CQ211+CQ212+EXP(CO202))</f>
        <v>9.5011643935033788E-4</v>
      </c>
      <c r="CR213" s="135">
        <f ca="1">CR211/(CR211+CR212+EXP(CO202))</f>
        <v>1.5780829051412865E-3</v>
      </c>
      <c r="CS213" s="135">
        <f ca="1">CS211/(CS211+CS212+EXP(CO202))</f>
        <v>2.6199873401389993E-3</v>
      </c>
      <c r="CT213" s="135">
        <f ca="1">CT211/(CT211+CT212+EXP(CO202))</f>
        <v>4.3467444545346925E-3</v>
      </c>
      <c r="CU213" s="135">
        <f ca="1">CU211/(CU211+CU212+EXP(CO202))</f>
        <v>7.2031906138671368E-3</v>
      </c>
      <c r="CV213" s="135">
        <f ca="1">CV211/(CV211+CV212+EXP(CO202))</f>
        <v>1.1913875703602084E-2</v>
      </c>
      <c r="CW213" s="135">
        <f ca="1">CW211/(CW211+CW212+EXP(CO202))</f>
        <v>1.9643169139527728E-2</v>
      </c>
      <c r="CX213" s="135">
        <f ca="1">CX211/(CX211+CX212+EXP(CO202))</f>
        <v>3.2220480722486462E-2</v>
      </c>
      <c r="CY213" s="135">
        <f ca="1">CY211/(CY211+CY212+EXP(CO202))</f>
        <v>5.2412534860870719E-2</v>
      </c>
      <c r="CZ213" s="135">
        <f ca="1">CZ211/(CZ211+CZ212+EXP(CO202))</f>
        <v>8.4138204801489952E-2</v>
      </c>
      <c r="DA213" s="135">
        <f ca="1">DA211/(DA211+DA212+EXP(CO202))</f>
        <v>0.13233522200439857</v>
      </c>
      <c r="DB213" s="135">
        <f ca="1">DB211/(DB211+DB212+EXP(CO202))</f>
        <v>0.20193493602680368</v>
      </c>
      <c r="DC213" s="135">
        <f ca="1">DC211/(DC211+DC212+EXP(CO202))</f>
        <v>0.29541960416151419</v>
      </c>
      <c r="DD213" s="135">
        <f ca="1">DD211/(DD211+DD212+EXP(CO202))</f>
        <v>0.4094784796487122</v>
      </c>
      <c r="DE213" s="135">
        <f ca="1">DE211/(DE211+DE212+EXP(CO202))</f>
        <v>0.53338703838241364</v>
      </c>
      <c r="DF213" s="135">
        <f ca="1">DF211/(DF211+DF212+EXP(CO202))</f>
        <v>0.65211850133616189</v>
      </c>
      <c r="DG213" s="135">
        <f ca="1">DG211/(DG211+DG212+EXP(CO202))</f>
        <v>0.49558126203463992</v>
      </c>
      <c r="DH213" s="135">
        <f ca="1">DH211/(DH211+DH212+EXP(CO202))</f>
        <v>0.49558126203463992</v>
      </c>
      <c r="DI213" s="135">
        <f ca="1">DI211/(DI211+DI212+EXP(CO202))</f>
        <v>0.49558126203463992</v>
      </c>
      <c r="DJ213" s="135">
        <f ca="1">DJ211/(DJ211+DJ212+EXP(CO202))</f>
        <v>0.49558126203463992</v>
      </c>
      <c r="DK213" s="402"/>
      <c r="DM213" s="18" t="s">
        <v>239</v>
      </c>
      <c r="DN213" s="122">
        <f>DM131</f>
        <v>1</v>
      </c>
      <c r="DO213" s="122" t="str">
        <f>DM132</f>
        <v>shop3564</v>
      </c>
      <c r="DP213" s="210"/>
      <c r="DQ213" s="122"/>
      <c r="DR213" s="8"/>
      <c r="DS213" s="134">
        <f ca="1">DS211/(DS211+DS212+EXP(DR202))</f>
        <v>3.8242441797483017E-4</v>
      </c>
      <c r="DT213" s="135">
        <f ca="1">DT211/(DT211+DT212+EXP(DR202))</f>
        <v>6.3542688870158815E-4</v>
      </c>
      <c r="DU213" s="135">
        <f ca="1">DU211/(DU211+DU212+EXP(DR202))</f>
        <v>1.0556310964152014E-3</v>
      </c>
      <c r="DV213" s="135">
        <f ca="1">DV211/(DV211+DV212+EXP(DR202))</f>
        <v>1.7532219603840953E-3</v>
      </c>
      <c r="DW213" s="135">
        <f ca="1">DW211/(DW211+DW212+EXP(DR202))</f>
        <v>2.9104450358713395E-3</v>
      </c>
      <c r="DX213" s="135">
        <f ca="1">DX211/(DX211+DX212+EXP(DR202))</f>
        <v>4.8277707457179036E-3</v>
      </c>
      <c r="DY213" s="135">
        <f ca="1">DY211/(DY211+DY212+EXP(DR202))</f>
        <v>7.9979552353715462E-3</v>
      </c>
      <c r="DZ213" s="135">
        <f ca="1">DZ211/(DZ211+DZ212+EXP(DR202))</f>
        <v>1.3221945017675639E-2</v>
      </c>
      <c r="EA213" s="135">
        <f ca="1">EA211/(EA211+EA212+EXP(DR202))</f>
        <v>2.1782442372686318E-2</v>
      </c>
      <c r="EB213" s="135">
        <f ca="1">EB211/(EB211+EB212+EXP(DR202))</f>
        <v>3.5683097625163862E-2</v>
      </c>
      <c r="EC213" s="135">
        <f ca="1">EC211/(EC211+EC212+EXP(DR202))</f>
        <v>5.7924325366194442E-2</v>
      </c>
      <c r="ED213" s="135">
        <f ca="1">ED211/(ED211+ED212+EXP(DR202))</f>
        <v>9.2683276283585178E-2</v>
      </c>
      <c r="EE213" s="135">
        <f ca="1">EE211/(EE211+EE212+EXP(DR202))</f>
        <v>0.14505699778735531</v>
      </c>
      <c r="EF213" s="135">
        <f ca="1">EF211/(EF211+EF212+EXP(DR202))</f>
        <v>0.21978390718523355</v>
      </c>
      <c r="EG213" s="135">
        <f ca="1">EG211/(EG211+EG212+EXP(DR202))</f>
        <v>0.31850951650235476</v>
      </c>
      <c r="EH213" s="135">
        <f ca="1">EH211/(EH211+EH212+EXP(DR202))</f>
        <v>0.43647776514988046</v>
      </c>
      <c r="EI213" s="135">
        <f ca="1">EI211/(EI211+EI212+EXP(DR202))</f>
        <v>0.56163870747344469</v>
      </c>
      <c r="EJ213" s="135">
        <f ca="1">EJ211/(EJ211+EJ212+EXP(DR202))</f>
        <v>0.49769570411255409</v>
      </c>
      <c r="EK213" s="135">
        <f ca="1">EK211/(EK211+EK212+EXP(DR202))</f>
        <v>0.49769570411255409</v>
      </c>
      <c r="EL213" s="135">
        <f ca="1">EL211/(EL211+EL212+EXP(DR202))</f>
        <v>0.49769570411255409</v>
      </c>
      <c r="EM213" s="135">
        <f ca="1">EM211/(EM211+EM212+EXP(DR202))</f>
        <v>0.49769570411255409</v>
      </c>
      <c r="EN213" s="402"/>
      <c r="EP213" s="18" t="s">
        <v>239</v>
      </c>
      <c r="EQ213" s="122">
        <f>EP131</f>
        <v>1</v>
      </c>
      <c r="ER213" s="122" t="str">
        <f>EP132</f>
        <v>lei3564</v>
      </c>
      <c r="ES213" s="210"/>
      <c r="ET213" s="122"/>
      <c r="EU213" s="8"/>
      <c r="EV213" s="134">
        <f ca="1">EV211/(EV211+EV212+EXP(EU202))</f>
        <v>4.3448758806239799E-4</v>
      </c>
      <c r="EW213" s="135">
        <f ca="1">EW211/(EW211+EW212+EXP(EU202))</f>
        <v>7.2190864804533978E-4</v>
      </c>
      <c r="EX213" s="135">
        <f ca="1">EX211/(EX211+EX212+EXP(EU202))</f>
        <v>1.1992334841836919E-3</v>
      </c>
      <c r="EY213" s="135">
        <f ca="1">EY211/(EY211+EY212+EXP(EU202))</f>
        <v>1.9915299043673854E-3</v>
      </c>
      <c r="EZ213" s="135">
        <f ca="1">EZ211/(EZ211+EZ212+EXP(EU202))</f>
        <v>3.3055236106786985E-3</v>
      </c>
      <c r="FA213" s="135">
        <f ca="1">FA211/(FA211+FA212+EXP(EU202))</f>
        <v>5.4816725519479777E-3</v>
      </c>
      <c r="FB213" s="135">
        <f ca="1">FB211/(FB211+FB212+EXP(EU202))</f>
        <v>9.0772921639044272E-3</v>
      </c>
      <c r="FC213" s="135">
        <f ca="1">FC211/(FC211+FC212+EXP(EU202))</f>
        <v>1.4995510436402062E-2</v>
      </c>
      <c r="FD213" s="135">
        <f ca="1">FD211/(FD211+FD212+EXP(EU202))</f>
        <v>2.4675309682362548E-2</v>
      </c>
      <c r="FE213" s="135">
        <f ca="1">FE211/(FE211+FE212+EXP(EU202))</f>
        <v>4.0345205128739028E-2</v>
      </c>
      <c r="FF213" s="135">
        <f ca="1">FF211/(FF211+FF212+EXP(EU202))</f>
        <v>6.5293652607223557E-2</v>
      </c>
      <c r="FG213" s="135">
        <f ca="1">FG211/(FG211+FG212+EXP(EU202))</f>
        <v>0.10398180969999524</v>
      </c>
      <c r="FH213" s="135">
        <f ca="1">FH211/(FH211+FH212+EXP(EU202))</f>
        <v>0.1615913194430183</v>
      </c>
      <c r="FI213" s="135">
        <f ca="1">FI211/(FI211+FI212+EXP(EU202))</f>
        <v>0.24239455227399298</v>
      </c>
      <c r="FJ213" s="135">
        <f ca="1">FJ211/(FJ211+FJ212+EXP(EU202))</f>
        <v>0.34670914970212197</v>
      </c>
      <c r="FK213" s="135">
        <f ca="1">FK211/(FK211+FK212+EXP(EU202))</f>
        <v>0.46785275579964997</v>
      </c>
      <c r="FL213" s="135">
        <f ca="1">FL211/(FL211+FL212+EXP(EU202))</f>
        <v>0.59239462427339717</v>
      </c>
      <c r="FM213" s="135">
        <f ca="1">FM211/(FM211+FM212+EXP(EU202))</f>
        <v>0.49769294757564397</v>
      </c>
      <c r="FN213" s="135">
        <f ca="1">FN211/(FN211+FN212+EXP(EU202))</f>
        <v>0.49769294757564397</v>
      </c>
      <c r="FO213" s="135">
        <f ca="1">FO211/(FO211+FO212+EXP(EU202))</f>
        <v>0.49769294757564397</v>
      </c>
      <c r="FP213" s="135">
        <f ca="1">FP211/(FP211+FP212+EXP(EU202))</f>
        <v>0.49769294757564397</v>
      </c>
      <c r="FQ213" s="402"/>
      <c r="FS213" s="18" t="s">
        <v>239</v>
      </c>
      <c r="FT213" s="122">
        <f>FS131</f>
        <v>1</v>
      </c>
      <c r="FU213" s="122" t="str">
        <f>FS132</f>
        <v>shop65</v>
      </c>
      <c r="FV213" s="210"/>
      <c r="FW213" s="122"/>
      <c r="FX213" s="8"/>
      <c r="FY213" s="134">
        <f ca="1">FY211/(FY211+FY212+EXP(FX202))</f>
        <v>4.2275822509248016E-4</v>
      </c>
      <c r="FZ213" s="135">
        <f ca="1">FZ211/(FZ211+FZ212+EXP(FX202))</f>
        <v>7.0242428941885617E-4</v>
      </c>
      <c r="GA213" s="135">
        <f ca="1">GA211/(GA211+GA212+EXP(FX202))</f>
        <v>1.1668776335497539E-3</v>
      </c>
      <c r="GB213" s="135">
        <f ca="1">GB211/(GB211+GB212+EXP(FX202))</f>
        <v>1.937829341095453E-3</v>
      </c>
      <c r="GC213" s="135">
        <f ca="1">GC211/(GC211+GC212+EXP(FX202))</f>
        <v>3.216479421691028E-3</v>
      </c>
      <c r="GD213" s="135">
        <f ca="1">GD211/(GD211+GD212+EXP(FX202))</f>
        <v>5.3342476734384364E-3</v>
      </c>
      <c r="GE213" s="135">
        <f ca="1">GE211/(GE211+GE212+EXP(FX202))</f>
        <v>8.833824031841719E-3</v>
      </c>
      <c r="GF213" s="135">
        <f ca="1">GF211/(GF211+GF212+EXP(FX202))</f>
        <v>1.4595094908489531E-2</v>
      </c>
      <c r="GG213" s="135">
        <f ca="1">GG211/(GG211+GG212+EXP(FX202))</f>
        <v>2.4021237386398019E-2</v>
      </c>
      <c r="GH213" s="135">
        <f ca="1">GH211/(GH211+GH212+EXP(FX202))</f>
        <v>3.9288524294069545E-2</v>
      </c>
      <c r="GI213" s="135">
        <f ca="1">GI211/(GI211+GI212+EXP(FX202))</f>
        <v>6.3616442330520204E-2</v>
      </c>
      <c r="GJ213" s="135">
        <f ca="1">GJ211/(GJ211+GJ212+EXP(FX202))</f>
        <v>0.49603203318122074</v>
      </c>
      <c r="GK213" s="135">
        <f ca="1">GK211/(GK211+GK212+EXP(FX202))</f>
        <v>0.49603203318122074</v>
      </c>
      <c r="GL213" s="135">
        <f ca="1">GL211/(GL211+GL212+EXP(FX202))</f>
        <v>0.49603203318122074</v>
      </c>
      <c r="GM213" s="135">
        <f ca="1">GM211/(GM211+GM212+EXP(FX202))</f>
        <v>0.49603203318122074</v>
      </c>
      <c r="GN213" s="135">
        <f ca="1">GN211/(GN211+GN212+EXP(FX202))</f>
        <v>0.49603203318122074</v>
      </c>
      <c r="GO213" s="135">
        <f ca="1">GO211/(GO211+GO212+EXP(FX202))</f>
        <v>0.49603203318122074</v>
      </c>
      <c r="GP213" s="135">
        <f ca="1">GP211/(GP211+GP212+EXP(FX202))</f>
        <v>0.49603203318122074</v>
      </c>
      <c r="GQ213" s="135">
        <f ca="1">GQ211/(GQ211+GQ212+EXP(FX202))</f>
        <v>0.49603203318122074</v>
      </c>
      <c r="GR213" s="135">
        <f ca="1">GR211/(GR211+GR212+EXP(FX202))</f>
        <v>0.49603203318122074</v>
      </c>
      <c r="GS213" s="135">
        <f ca="1">GS211/(GS211+GS212+EXP(FX202))</f>
        <v>0.49603203318122074</v>
      </c>
      <c r="GT213" s="402"/>
      <c r="GV213" s="18" t="s">
        <v>239</v>
      </c>
      <c r="GW213" s="122">
        <f>GV131</f>
        <v>1</v>
      </c>
      <c r="GX213" s="122" t="str">
        <f>GV132</f>
        <v>lei65</v>
      </c>
      <c r="GY213" s="210"/>
      <c r="GZ213" s="122"/>
      <c r="HA213" s="8"/>
      <c r="HB213" s="134">
        <f ca="1">HB211/(HB211+HB212+EXP(HA202))</f>
        <v>3.3912752284695393E-4</v>
      </c>
      <c r="HC213" s="135">
        <f ca="1">HC211/(HC211+HC212+EXP(HA202))</f>
        <v>5.6350228509834447E-4</v>
      </c>
      <c r="HD213" s="135">
        <f ca="1">HD211/(HD211+HD212+EXP(HA202))</f>
        <v>9.3618852125478783E-4</v>
      </c>
      <c r="HE213" s="135">
        <f ca="1">HE211/(HE211+HE212+EXP(HA202))</f>
        <v>1.5549734431145519E-3</v>
      </c>
      <c r="HF213" s="135">
        <f ca="1">HF211/(HF211+HF212+EXP(HA202))</f>
        <v>2.5816861204756804E-3</v>
      </c>
      <c r="HG213" s="135">
        <f ca="1">HG211/(HG211+HG212+EXP(HA202))</f>
        <v>4.2833812343420945E-3</v>
      </c>
      <c r="HH213" s="135">
        <f ca="1">HH211/(HH211+HH212+EXP(HA202))</f>
        <v>7.0986853184464615E-3</v>
      </c>
      <c r="HI213" s="135">
        <f ca="1">HI211/(HI211+HI212+EXP(HA202))</f>
        <v>1.1742382257874944E-2</v>
      </c>
      <c r="HJ213" s="135">
        <f ca="1">HJ211/(HJ211+HJ212+EXP(HA202))</f>
        <v>1.9364084763293127E-2</v>
      </c>
      <c r="HK213" s="135">
        <f ca="1">HK211/(HK211+HK212+EXP(HA202))</f>
        <v>3.1772496386689872E-2</v>
      </c>
      <c r="HL213" s="135">
        <f ca="1">HL211/(HL211+HL212+EXP(HA202))</f>
        <v>5.1709405980846744E-2</v>
      </c>
      <c r="HM213" s="135">
        <f ca="1">HM211/(HM211+HM212+EXP(HA202))</f>
        <v>0.49797444450435108</v>
      </c>
      <c r="HN213" s="135">
        <f ca="1">HN211/(HN211+HN212+EXP(HA202))</f>
        <v>0.49797444450435108</v>
      </c>
      <c r="HO213" s="135">
        <f ca="1">HO211/(HO211+HO212+EXP(HA202))</f>
        <v>0.49797444450435108</v>
      </c>
      <c r="HP213" s="135">
        <f ca="1">HP211/(HP211+HP212+EXP(HA202))</f>
        <v>0.49797444450435108</v>
      </c>
      <c r="HQ213" s="135">
        <f ca="1">HQ211/(HQ211+HQ212+EXP(HA202))</f>
        <v>0.49797444450435108</v>
      </c>
      <c r="HR213" s="135">
        <f ca="1">HR211/(HR211+HR212+EXP(HA202))</f>
        <v>0.49797444450435108</v>
      </c>
      <c r="HS213" s="135">
        <f ca="1">HS211/(HS211+HS212+EXP(HA202))</f>
        <v>0.49797444450435108</v>
      </c>
      <c r="HT213" s="135">
        <f ca="1">HT211/(HT211+HT212+EXP(HA202))</f>
        <v>0.49797444450435108</v>
      </c>
      <c r="HU213" s="135">
        <f ca="1">HU211/(HU211+HU212+EXP(HA202))</f>
        <v>0.49797444450435108</v>
      </c>
      <c r="HV213" s="135">
        <f ca="1">HV211/(HV211+HV212+EXP(HA202))</f>
        <v>0.49797444450435108</v>
      </c>
      <c r="HW213" s="402"/>
    </row>
    <row r="214" spans="1:231" ht="15">
      <c r="A214" s="18" t="s">
        <v>240</v>
      </c>
      <c r="B214" s="122">
        <f>A131</f>
        <v>1</v>
      </c>
      <c r="C214" s="122" t="str">
        <f>A132</f>
        <v>work1834</v>
      </c>
      <c r="D214" s="210"/>
      <c r="E214" s="122"/>
      <c r="F214" s="8"/>
      <c r="G214" s="134">
        <f ca="1">G212/(G211+G212+EXP(F202))</f>
        <v>0.99957371182471599</v>
      </c>
      <c r="H214" s="135">
        <f ca="1">H212/(H211+H212+EXP(F202))</f>
        <v>0.99929170908652065</v>
      </c>
      <c r="I214" s="135">
        <f ca="1">I212/(I211+I212+EXP(F202))</f>
        <v>0.9988233724617579</v>
      </c>
      <c r="J214" s="135">
        <f ca="1">J212/(J211+J212+EXP(F202))</f>
        <v>0.99804596750048369</v>
      </c>
      <c r="K214" s="135">
        <f ca="1">K212/(K211+K212+EXP(F202))</f>
        <v>0.99675659425241636</v>
      </c>
      <c r="L214" s="135">
        <f ca="1">L212/(L211+L212+EXP(F202))</f>
        <v>0.99462101021509586</v>
      </c>
      <c r="M214" s="135">
        <f ca="1">M212/(M211+M212+EXP(F202))</f>
        <v>0.9910918418642628</v>
      </c>
      <c r="N214" s="135">
        <f ca="1">N212/(N211+N212+EXP(F202))</f>
        <v>0.9852814426007912</v>
      </c>
      <c r="O214" s="135">
        <f ca="1">O212/(O211+O212+EXP(F202))</f>
        <v>0.97577381504821081</v>
      </c>
      <c r="P214" s="135">
        <f ca="1">P212/(P211+P212+EXP(F202))</f>
        <v>0.96037163806685122</v>
      </c>
      <c r="Q214" s="135">
        <f ca="1">Q212/(Q211+Q212+EXP(F202))</f>
        <v>0.93582133718992333</v>
      </c>
      <c r="R214" s="135">
        <f ca="1">R212/(R211+R212+EXP(F202))</f>
        <v>0.89768218576216907</v>
      </c>
      <c r="S214" s="135">
        <f ca="1">S212/(S211+S212+EXP(F202))</f>
        <v>0.84073550721728896</v>
      </c>
      <c r="T214" s="135">
        <f ca="1">T212/(T211+T212+EXP(F202))</f>
        <v>0.76054856226461109</v>
      </c>
      <c r="U214" s="135">
        <f ca="1">U212/(U211+U212+EXP(F202))</f>
        <v>0.65648472635839716</v>
      </c>
      <c r="V214" s="135">
        <f ca="1">V212/(V211+V212+EXP(F202))</f>
        <v>0.53485496868331583</v>
      </c>
      <c r="W214" s="135">
        <f ca="1">W212/(W211+W212+EXP(F202))</f>
        <v>0.40893371050695188</v>
      </c>
      <c r="X214" s="135">
        <f ca="1">X212/(X211+X212+EXP(F202))</f>
        <v>0.49720496672561154</v>
      </c>
      <c r="Y214" s="135">
        <f ca="1">Y212/(Y211+Y212+EXP(F202))</f>
        <v>0.49720496672561154</v>
      </c>
      <c r="Z214" s="135">
        <f ca="1">Z212/(Z211+Z212+EXP(F202))</f>
        <v>0.49720496672561154</v>
      </c>
      <c r="AA214" s="135">
        <f ca="1">AA212/(AA211+AA212+EXP(F202))</f>
        <v>0.49720496672561154</v>
      </c>
      <c r="AB214" s="402"/>
      <c r="AD214" s="18" t="s">
        <v>240</v>
      </c>
      <c r="AE214" s="122">
        <f>AD131</f>
        <v>1</v>
      </c>
      <c r="AF214" s="122" t="str">
        <f>AD132</f>
        <v>shop1834</v>
      </c>
      <c r="AG214" s="210"/>
      <c r="AH214" s="122"/>
      <c r="AI214" s="8"/>
      <c r="AJ214" s="134">
        <f ca="1">AJ212/(AJ211+AJ212+EXP(AI202))</f>
        <v>0.99974592964006792</v>
      </c>
      <c r="AK214" s="135">
        <f ca="1">AK212/(AK211+AK212+EXP(AI202))</f>
        <v>0.99957780616323577</v>
      </c>
      <c r="AL214" s="135">
        <f ca="1">AL212/(AL211+AL212+EXP(AI202))</f>
        <v>0.99929851005507264</v>
      </c>
      <c r="AM214" s="135">
        <f ca="1">AM212/(AM211+AM212+EXP(AI202))</f>
        <v>0.99883466512744645</v>
      </c>
      <c r="AN214" s="135">
        <f ca="1">AN212/(AN211+AN212+EXP(AI202))</f>
        <v>0.99806470684249449</v>
      </c>
      <c r="AO214" s="135">
        <f ca="1">AO212/(AO211+AO212+EXP(AI202))</f>
        <v>0.99678765899726174</v>
      </c>
      <c r="AP214" s="135">
        <f ca="1">AP212/(AP211+AP212+EXP(AI202))</f>
        <v>0.99467241986566479</v>
      </c>
      <c r="AQ214" s="135">
        <f ca="1">AQ212/(AQ211+AQ212+EXP(AI202))</f>
        <v>0.99117668229229428</v>
      </c>
      <c r="AR214" s="135">
        <f ca="1">AR212/(AR211+AR212+EXP(AI202))</f>
        <v>0.98542080667373777</v>
      </c>
      <c r="AS214" s="135">
        <f ca="1">AS212/(AS211+AS212+EXP(AI202))</f>
        <v>0.97600101024839969</v>
      </c>
      <c r="AT214" s="135">
        <f ca="1">AT212/(AT211+AT212+EXP(AI202))</f>
        <v>0.96073746418077499</v>
      </c>
      <c r="AU214" s="135">
        <f ca="1">AU212/(AU211+AU212+EXP(AI202))</f>
        <v>0.93639878849029734</v>
      </c>
      <c r="AV214" s="135">
        <f ca="1">AV212/(AV211+AV212+EXP(AI202))</f>
        <v>0.89856560102685545</v>
      </c>
      <c r="AW214" s="135">
        <f ca="1">AW212/(AW211+AW212+EXP(AI202))</f>
        <v>0.84202407517660138</v>
      </c>
      <c r="AX214" s="135">
        <f ca="1">AX212/(AX211+AX212+EXP(AI202))</f>
        <v>0.76230247764591808</v>
      </c>
      <c r="AY214" s="135">
        <f ca="1">AY212/(AY211+AY212+EXP(AI202))</f>
        <v>0.65865878069357842</v>
      </c>
      <c r="AZ214" s="135">
        <f ca="1">AZ212/(AZ211+AZ212+EXP(AI202))</f>
        <v>0.53725619822179826</v>
      </c>
      <c r="BA214" s="135">
        <f ca="1">BA212/(BA211+BA212+EXP(AI202))</f>
        <v>0.49692650821394657</v>
      </c>
      <c r="BB214" s="135">
        <f ca="1">BB212/(BB211+BB212+EXP(AI202))</f>
        <v>0.49692650821394657</v>
      </c>
      <c r="BC214" s="135">
        <f ca="1">BC212/(BC211+BC212+EXP(AI202))</f>
        <v>0.49692650821394657</v>
      </c>
      <c r="BD214" s="135">
        <f ca="1">BD212/(BD211+BD212+EXP(AI202))</f>
        <v>0.49692650821394657</v>
      </c>
      <c r="BE214" s="402"/>
      <c r="BG214" s="18" t="s">
        <v>240</v>
      </c>
      <c r="BH214" s="122">
        <f>BG131</f>
        <v>1</v>
      </c>
      <c r="BI214" s="122" t="str">
        <f>BG132</f>
        <v>lei1834</v>
      </c>
      <c r="BJ214" s="210"/>
      <c r="BK214" s="122"/>
      <c r="BL214" s="8"/>
      <c r="BM214" s="134">
        <f ca="1">BM212/(BM211+BM212+EXP(BL202))</f>
        <v>0.99937078334489038</v>
      </c>
      <c r="BN214" s="135">
        <f ca="1">BN212/(BN211+BN212+EXP(BL202))</f>
        <v>0.99895467756385847</v>
      </c>
      <c r="BO214" s="135">
        <f ca="1">BO212/(BO211+BO212+EXP(BL202))</f>
        <v>0.99826387588780574</v>
      </c>
      <c r="BP214" s="135">
        <f ca="1">BP212/(BP211+BP212+EXP(BL202))</f>
        <v>0.99711787481127234</v>
      </c>
      <c r="BQ214" s="135">
        <f ca="1">BQ212/(BQ211+BQ212+EXP(BL202))</f>
        <v>0.99521903089173935</v>
      </c>
      <c r="BR214" s="135">
        <f ca="1">BR212/(BR211+BR212+EXP(BL202))</f>
        <v>0.99207910069511696</v>
      </c>
      <c r="BS214" s="135">
        <f ca="1">BS212/(BS211+BS212+EXP(BL202))</f>
        <v>0.98690413807237543</v>
      </c>
      <c r="BT214" s="135">
        <f ca="1">BT212/(BT211+BT212+EXP(BL202))</f>
        <v>0.97842175380891483</v>
      </c>
      <c r="BU214" s="135">
        <f ca="1">BU212/(BU211+BU212+EXP(BL202))</f>
        <v>0.96464204356661387</v>
      </c>
      <c r="BV214" s="135">
        <f ca="1">BV212/(BV211+BV212+EXP(BL202))</f>
        <v>0.9425791365783629</v>
      </c>
      <c r="BW214" s="135">
        <f ca="1">BW212/(BW211+BW212+EXP(BL202))</f>
        <v>0.9080613710141483</v>
      </c>
      <c r="BX214" s="135">
        <f ca="1">BX212/(BX211+BX212+EXP(BL202))</f>
        <v>0.85596451226680259</v>
      </c>
      <c r="BY214" s="135">
        <f ca="1">BY212/(BY211+BY212+EXP(BL202))</f>
        <v>0.78145194309053045</v>
      </c>
      <c r="BZ214" s="135">
        <f ca="1">BZ212/(BZ211+BZ212+EXP(BL202))</f>
        <v>0.68268232717925992</v>
      </c>
      <c r="CA214" s="135">
        <f ca="1">CA212/(CA211+CA212+EXP(BL202))</f>
        <v>0.56417034323624315</v>
      </c>
      <c r="CB214" s="135">
        <f ca="1">CB212/(CB211+CB212+EXP(BL202))</f>
        <v>0.43784399724668616</v>
      </c>
      <c r="CC214" s="135">
        <f ca="1">CC212/(CC211+CC212+EXP(BL202))</f>
        <v>0.31909407224968639</v>
      </c>
      <c r="CD214" s="135">
        <f ca="1">CD212/(CD211+CD212+EXP(BL202))</f>
        <v>0.49621434390126123</v>
      </c>
      <c r="CE214" s="135">
        <f ca="1">CE212/(CE211+CE212+EXP(BL202))</f>
        <v>0.49621434390126123</v>
      </c>
      <c r="CF214" s="135">
        <f ca="1">CF212/(CF211+CF212+EXP(BL202))</f>
        <v>0.49621434390126123</v>
      </c>
      <c r="CG214" s="135">
        <f ca="1">CG212/(CG211+CG212+EXP(BL202))</f>
        <v>0.49621434390126123</v>
      </c>
      <c r="CH214" s="402"/>
      <c r="CJ214" s="18" t="s">
        <v>240</v>
      </c>
      <c r="CK214" s="122">
        <f>CJ131</f>
        <v>1</v>
      </c>
      <c r="CL214" s="122" t="str">
        <f>CJ132</f>
        <v>work3564</v>
      </c>
      <c r="CM214" s="210"/>
      <c r="CN214" s="122"/>
      <c r="CO214" s="8"/>
      <c r="CP214" s="134">
        <f ca="1">CP212/(CP211+CP212+EXP(CO202))</f>
        <v>0.99941791077473308</v>
      </c>
      <c r="CQ214" s="135">
        <f ca="1">CQ212/(CQ211+CQ212+EXP(CO202))</f>
        <v>0.99903294056500502</v>
      </c>
      <c r="CR214" s="135">
        <f ca="1">CR212/(CR211+CR212+EXP(CO202))</f>
        <v>0.99839377585797329</v>
      </c>
      <c r="CS214" s="135">
        <f ca="1">CS212/(CS211+CS212+EXP(CO202))</f>
        <v>0.99733329161362494</v>
      </c>
      <c r="CT214" s="135">
        <f ca="1">CT212/(CT211+CT212+EXP(CO202))</f>
        <v>0.99557574202258481</v>
      </c>
      <c r="CU214" s="135">
        <f ca="1">CU212/(CU211+CU212+EXP(CO202))</f>
        <v>0.99266835815411281</v>
      </c>
      <c r="CV214" s="135">
        <f ca="1">CV212/(CV211+CV212+EXP(CO202))</f>
        <v>0.98787366955317391</v>
      </c>
      <c r="CW214" s="135">
        <f ca="1">CW212/(CW211+CW212+EXP(CO202))</f>
        <v>0.98000654313215729</v>
      </c>
      <c r="CX214" s="135">
        <f ca="1">CX212/(CX211+CX212+EXP(CO202))</f>
        <v>0.96720494605476481</v>
      </c>
      <c r="CY214" s="135">
        <f ca="1">CY212/(CY211+CY212+EXP(CO202))</f>
        <v>0.94665281617076569</v>
      </c>
      <c r="CZ214" s="135">
        <f ca="1">CZ212/(CZ211+CZ212+EXP(CO202))</f>
        <v>0.91436139674370476</v>
      </c>
      <c r="DA214" s="135">
        <f ca="1">DA212/(DA211+DA212+EXP(CO202))</f>
        <v>0.86530490398735305</v>
      </c>
      <c r="DB214" s="135">
        <f ca="1">DB212/(DB211+DB212+EXP(CO202))</f>
        <v>0.79446404982390895</v>
      </c>
      <c r="DC214" s="135">
        <f ca="1">DC212/(DC211+DC212+EXP(CO202))</f>
        <v>0.69931231199180932</v>
      </c>
      <c r="DD214" s="135">
        <f ca="1">DD212/(DD211+DD212+EXP(CO202))</f>
        <v>0.58321947629662296</v>
      </c>
      <c r="DE214" s="135">
        <f ca="1">DE212/(DE211+DE212+EXP(CO202))</f>
        <v>0.45710131241981422</v>
      </c>
      <c r="DF214" s="135">
        <f ca="1">DF212/(DF211+DF212+EXP(CO202))</f>
        <v>0.33625256512451301</v>
      </c>
      <c r="DG214" s="135">
        <f ca="1">DG212/(DG211+DG212+EXP(CO202))</f>
        <v>0.49558126203463992</v>
      </c>
      <c r="DH214" s="135">
        <f ca="1">DH212/(DH211+DH212+EXP(CO202))</f>
        <v>0.49558126203463992</v>
      </c>
      <c r="DI214" s="135">
        <f ca="1">DI212/(DI211+DI212+EXP(CO202))</f>
        <v>0.49558126203463992</v>
      </c>
      <c r="DJ214" s="135">
        <f ca="1">DJ212/(DJ211+DJ212+EXP(CO202))</f>
        <v>0.49558126203463992</v>
      </c>
      <c r="DK214" s="402"/>
      <c r="DM214" s="18" t="s">
        <v>240</v>
      </c>
      <c r="DN214" s="122">
        <f>DM131</f>
        <v>1</v>
      </c>
      <c r="DO214" s="122" t="str">
        <f>DM132</f>
        <v>shop3564</v>
      </c>
      <c r="DP214" s="210"/>
      <c r="DQ214" s="122"/>
      <c r="DR214" s="8"/>
      <c r="DS214" s="134">
        <f ca="1">DS212/(DS211+DS212+EXP(DR202))</f>
        <v>0.99961403438604413</v>
      </c>
      <c r="DT214" s="135">
        <f ca="1">DT212/(DT211+DT212+EXP(DR202))</f>
        <v>0.99935868914824899</v>
      </c>
      <c r="DU214" s="135">
        <f ca="1">DU212/(DU211+DU212+EXP(DR202))</f>
        <v>0.99893459390904893</v>
      </c>
      <c r="DV214" s="135">
        <f ca="1">DV212/(DV211+DV212+EXP(DR202))</f>
        <v>0.99823054345241846</v>
      </c>
      <c r="DW214" s="135">
        <f ca="1">DW212/(DW211+DW212+EXP(DR202))</f>
        <v>0.99706260465504859</v>
      </c>
      <c r="DX214" s="135">
        <f ca="1">DX212/(DX211+DX212+EXP(DR202))</f>
        <v>0.99512752478051258</v>
      </c>
      <c r="DY214" s="135">
        <f ca="1">DY212/(DY211+DY212+EXP(DR202))</f>
        <v>0.99192798483120093</v>
      </c>
      <c r="DZ214" s="135">
        <f ca="1">DZ212/(DZ211+DZ212+EXP(DR202))</f>
        <v>0.98665562164293052</v>
      </c>
      <c r="EA214" s="135">
        <f ca="1">EA212/(EA211+EA212+EXP(DR202))</f>
        <v>0.9780158552940883</v>
      </c>
      <c r="EB214" s="135">
        <f ca="1">EB212/(EB211+EB212+EXP(DR202))</f>
        <v>0.96398648194150882</v>
      </c>
      <c r="EC214" s="135">
        <f ca="1">EC212/(EC211+EC212+EXP(DR202))</f>
        <v>0.94153930357967963</v>
      </c>
      <c r="ED214" s="135">
        <f ca="1">ED212/(ED211+ED212+EXP(DR202))</f>
        <v>0.90645848969666931</v>
      </c>
      <c r="EE214" s="135">
        <f ca="1">EE212/(EE211+EE212+EXP(DR202))</f>
        <v>0.85359979494489191</v>
      </c>
      <c r="EF214" s="135">
        <f ca="1">EF212/(EF211+EF212+EXP(DR202))</f>
        <v>0.77818092494303726</v>
      </c>
      <c r="EG214" s="135">
        <f ca="1">EG212/(EG211+EG212+EXP(DR202))</f>
        <v>0.67854113045752817</v>
      </c>
      <c r="EH214" s="135">
        <f ca="1">EH212/(EH211+EH212+EXP(DR202))</f>
        <v>0.55948051252507014</v>
      </c>
      <c r="EI214" s="135">
        <f ca="1">EI212/(EI211+EI212+EXP(DR202))</f>
        <v>0.43316059759120656</v>
      </c>
      <c r="EJ214" s="135">
        <f ca="1">EJ212/(EJ211+EJ212+EXP(DR202))</f>
        <v>0.49769570411255409</v>
      </c>
      <c r="EK214" s="135">
        <f ca="1">EK212/(EK211+EK212+EXP(DR202))</f>
        <v>0.49769570411255409</v>
      </c>
      <c r="EL214" s="135">
        <f ca="1">EL212/(EL211+EL212+EXP(DR202))</f>
        <v>0.49769570411255409</v>
      </c>
      <c r="EM214" s="135">
        <f ca="1">EM212/(EM211+EM212+EXP(DR202))</f>
        <v>0.49769570411255409</v>
      </c>
      <c r="EN214" s="402"/>
      <c r="EP214" s="18" t="s">
        <v>240</v>
      </c>
      <c r="EQ214" s="122">
        <f>EP131</f>
        <v>1</v>
      </c>
      <c r="ER214" s="122" t="str">
        <f>EP132</f>
        <v>lei3564</v>
      </c>
      <c r="ES214" s="210"/>
      <c r="ET214" s="122"/>
      <c r="EU214" s="8"/>
      <c r="EV214" s="134">
        <f ca="1">EV212/(EV211+EV212+EXP(EU202))</f>
        <v>0.99956148428315561</v>
      </c>
      <c r="EW214" s="135">
        <f ca="1">EW212/(EW211+EW212+EXP(EU202))</f>
        <v>0.99927139854626101</v>
      </c>
      <c r="EX214" s="135">
        <f ca="1">EX212/(EX211+EX212+EXP(EU202))</f>
        <v>0.99878964843777018</v>
      </c>
      <c r="EY214" s="135">
        <f ca="1">EY212/(EY211+EY212+EXP(EU202))</f>
        <v>0.99799000664777215</v>
      </c>
      <c r="EZ214" s="135">
        <f ca="1">EZ212/(EZ211+EZ212+EXP(EU202))</f>
        <v>0.99666383092288691</v>
      </c>
      <c r="FA214" s="135">
        <f ca="1">FA212/(FA211+FA212+EXP(EU202))</f>
        <v>0.99446750693306551</v>
      </c>
      <c r="FB214" s="135">
        <f ca="1">FB212/(FB211+FB212+EXP(EU202))</f>
        <v>0.99083855237841689</v>
      </c>
      <c r="FC214" s="135">
        <f ca="1">FC212/(FC211+FC212+EXP(EU202))</f>
        <v>0.98486546638123107</v>
      </c>
      <c r="FD214" s="135">
        <f ca="1">FD212/(FD211+FD212+EXP(EU202))</f>
        <v>0.97509592584226468</v>
      </c>
      <c r="FE214" s="135">
        <f ca="1">FE212/(FE211+FE212+EXP(EU202))</f>
        <v>0.95928075499885834</v>
      </c>
      <c r="FF214" s="135">
        <f ca="1">FF212/(FF211+FF212+EXP(EU202))</f>
        <v>0.93410101078804331</v>
      </c>
      <c r="FG214" s="135">
        <f ca="1">FG212/(FG211+FG212+EXP(EU202))</f>
        <v>0.89505417629367479</v>
      </c>
      <c r="FH214" s="135">
        <f ca="1">FH212/(FH211+FH212+EXP(EU202))</f>
        <v>0.83691056953454557</v>
      </c>
      <c r="FI214" s="135">
        <f ca="1">FI212/(FI211+FI212+EXP(EU202))</f>
        <v>0.7553582109821535</v>
      </c>
      <c r="FJ214" s="135">
        <f ca="1">FJ212/(FJ211+FJ212+EXP(EU202))</f>
        <v>0.65007651427699198</v>
      </c>
      <c r="FK214" s="135">
        <f ca="1">FK212/(FK211+FK212+EXP(EU202))</f>
        <v>0.52780978738177553</v>
      </c>
      <c r="FL214" s="135">
        <f ca="1">FL212/(FL211+FL212+EXP(EU202))</f>
        <v>0.40211329286401543</v>
      </c>
      <c r="FM214" s="135">
        <f ca="1">FM212/(FM211+FM212+EXP(EU202))</f>
        <v>0.49769294757564397</v>
      </c>
      <c r="FN214" s="135">
        <f ca="1">FN212/(FN211+FN212+EXP(EU202))</f>
        <v>0.49769294757564397</v>
      </c>
      <c r="FO214" s="135">
        <f ca="1">FO212/(FO211+FO212+EXP(EU202))</f>
        <v>0.49769294757564397</v>
      </c>
      <c r="FP214" s="135">
        <f ca="1">FP212/(FP211+FP212+EXP(EU202))</f>
        <v>0.49769294757564397</v>
      </c>
      <c r="FQ214" s="402"/>
      <c r="FS214" s="18" t="s">
        <v>240</v>
      </c>
      <c r="FT214" s="122">
        <f>FS131</f>
        <v>1</v>
      </c>
      <c r="FU214" s="122" t="str">
        <f>FS132</f>
        <v>shop65</v>
      </c>
      <c r="FV214" s="210"/>
      <c r="FW214" s="122"/>
      <c r="FX214" s="8"/>
      <c r="FY214" s="134">
        <f ca="1">FY212/(FY211+FY212+EXP(FX202))</f>
        <v>0.99957047813668531</v>
      </c>
      <c r="FZ214" s="135">
        <f ca="1">FZ212/(FZ211+FZ212+EXP(FX202))</f>
        <v>0.99928633774171349</v>
      </c>
      <c r="GA214" s="135">
        <f ca="1">GA212/(GA211+GA212+EXP(FX202))</f>
        <v>0.99881445368611599</v>
      </c>
      <c r="GB214" s="135">
        <f ca="1">GB212/(GB211+GB212+EXP(FX202))</f>
        <v>0.99803116765098743</v>
      </c>
      <c r="GC214" s="135">
        <f ca="1">GC212/(GC211+GC212+EXP(FX202))</f>
        <v>0.99673206066134878</v>
      </c>
      <c r="GD214" s="135">
        <f ca="1">GD212/(GD211+GD212+EXP(FX202))</f>
        <v>0.99458041058911106</v>
      </c>
      <c r="GE214" s="135">
        <f ca="1">GE212/(GE211+GE212+EXP(FX202))</f>
        <v>0.99102484509314814</v>
      </c>
      <c r="GF214" s="135">
        <f ca="1">GF212/(GF211+GF212+EXP(FX202))</f>
        <v>0.98517140060615538</v>
      </c>
      <c r="GG214" s="135">
        <f ca="1">GG212/(GG211+GG212+EXP(FX202))</f>
        <v>0.97559445084936391</v>
      </c>
      <c r="GH214" s="135">
        <f ca="1">GH212/(GH211+GH212+EXP(FX202))</f>
        <v>0.96008290516883077</v>
      </c>
      <c r="GI214" s="135">
        <f ca="1">GI212/(GI211+GI212+EXP(FX202))</f>
        <v>0.93536576883565226</v>
      </c>
      <c r="GJ214" s="135">
        <f ca="1">GJ212/(GJ211+GJ212+EXP(FX202))</f>
        <v>0.49603203318122074</v>
      </c>
      <c r="GK214" s="135">
        <f ca="1">GK212/(GK211+GK212+EXP(FX202))</f>
        <v>0.49603203318122074</v>
      </c>
      <c r="GL214" s="135">
        <f ca="1">GL212/(GL211+GL212+EXP(FX202))</f>
        <v>0.49603203318122074</v>
      </c>
      <c r="GM214" s="135">
        <f ca="1">GM212/(GM211+GM212+EXP(FX202))</f>
        <v>0.49603203318122074</v>
      </c>
      <c r="GN214" s="135">
        <f ca="1">GN212/(GN211+GN212+EXP(FX202))</f>
        <v>0.49603203318122074</v>
      </c>
      <c r="GO214" s="135">
        <f ca="1">GO212/(GO211+GO212+EXP(FX202))</f>
        <v>0.49603203318122074</v>
      </c>
      <c r="GP214" s="135">
        <f ca="1">GP212/(GP211+GP212+EXP(FX202))</f>
        <v>0.49603203318122074</v>
      </c>
      <c r="GQ214" s="135">
        <f ca="1">GQ212/(GQ211+GQ212+EXP(FX202))</f>
        <v>0.49603203318122074</v>
      </c>
      <c r="GR214" s="135">
        <f ca="1">GR212/(GR211+GR212+EXP(FX202))</f>
        <v>0.49603203318122074</v>
      </c>
      <c r="GS214" s="135">
        <f ca="1">GS212/(GS211+GS212+EXP(FX202))</f>
        <v>0.49603203318122074</v>
      </c>
      <c r="GT214" s="402"/>
      <c r="GV214" s="18" t="s">
        <v>240</v>
      </c>
      <c r="GW214" s="122">
        <f>GV131</f>
        <v>1</v>
      </c>
      <c r="GX214" s="122" t="str">
        <f>GV132</f>
        <v>lei65</v>
      </c>
      <c r="GY214" s="210"/>
      <c r="GZ214" s="122"/>
      <c r="HA214" s="8"/>
      <c r="HB214" s="134">
        <f ca="1">HB212/(HB211+HB212+EXP(HA202))</f>
        <v>0.99965811361422274</v>
      </c>
      <c r="HC214" s="135">
        <f ca="1">HC212/(HC211+HC212+EXP(HA202))</f>
        <v>0.9994319135232308</v>
      </c>
      <c r="HD214" s="135">
        <f ca="1">HD212/(HD211+HD212+EXP(HA202))</f>
        <v>0.99905619541802126</v>
      </c>
      <c r="HE214" s="135">
        <f ca="1">HE212/(HE211+HE212+EXP(HA202))</f>
        <v>0.99843237657037287</v>
      </c>
      <c r="HF214" s="135">
        <f ca="1">HF212/(HF211+HF212+EXP(HA202))</f>
        <v>0.99739731140211974</v>
      </c>
      <c r="HG214" s="135">
        <f ca="1">HG212/(HG211+HG212+EXP(HA202))</f>
        <v>0.99568177269476033</v>
      </c>
      <c r="HH214" s="135">
        <f ca="1">HH212/(HH211+HH212+EXP(HA202))</f>
        <v>0.99284356560941811</v>
      </c>
      <c r="HI214" s="135">
        <f ca="1">HI212/(HI211+HI212+EXP(HA202))</f>
        <v>0.988162091366517</v>
      </c>
      <c r="HJ214" s="135">
        <f ca="1">HJ212/(HJ211+HJ212+EXP(HA202))</f>
        <v>0.98047838495079209</v>
      </c>
      <c r="HK214" s="135">
        <f ca="1">HK212/(HK211+HK212+EXP(HA202))</f>
        <v>0.96796902868401691</v>
      </c>
      <c r="HL214" s="135">
        <f ca="1">HL212/(HL211+HL212+EXP(HA202))</f>
        <v>0.94786992877170062</v>
      </c>
      <c r="HM214" s="135">
        <f ca="1">HM212/(HM211+HM212+EXP(HA202))</f>
        <v>0.49797444450435108</v>
      </c>
      <c r="HN214" s="135">
        <f ca="1">HN212/(HN211+HN212+EXP(HA202))</f>
        <v>0.49797444450435108</v>
      </c>
      <c r="HO214" s="135">
        <f ca="1">HO212/(HO211+HO212+EXP(HA202))</f>
        <v>0.49797444450435108</v>
      </c>
      <c r="HP214" s="135">
        <f ca="1">HP212/(HP211+HP212+EXP(HA202))</f>
        <v>0.49797444450435108</v>
      </c>
      <c r="HQ214" s="135">
        <f ca="1">HQ212/(HQ211+HQ212+EXP(HA202))</f>
        <v>0.49797444450435108</v>
      </c>
      <c r="HR214" s="135">
        <f ca="1">HR212/(HR211+HR212+EXP(HA202))</f>
        <v>0.49797444450435108</v>
      </c>
      <c r="HS214" s="135">
        <f ca="1">HS212/(HS211+HS212+EXP(HA202))</f>
        <v>0.49797444450435108</v>
      </c>
      <c r="HT214" s="135">
        <f ca="1">HT212/(HT211+HT212+EXP(HA202))</f>
        <v>0.49797444450435108</v>
      </c>
      <c r="HU214" s="135">
        <f ca="1">HU212/(HU211+HU212+EXP(HA202))</f>
        <v>0.49797444450435108</v>
      </c>
      <c r="HV214" s="135">
        <f ca="1">HV212/(HV211+HV212+EXP(HA202))</f>
        <v>0.49797444450435108</v>
      </c>
      <c r="HW214" s="402"/>
    </row>
    <row r="215" spans="1:231" ht="15">
      <c r="A215" s="18" t="s">
        <v>241</v>
      </c>
      <c r="B215" s="122">
        <f>A131</f>
        <v>1</v>
      </c>
      <c r="C215" s="122" t="str">
        <f>A132</f>
        <v>work1834</v>
      </c>
      <c r="D215" s="210"/>
      <c r="E215" s="122"/>
      <c r="F215" s="8"/>
      <c r="G215" s="134">
        <f ca="1">EXP(F202)/(G211+G212+EXP(F202))</f>
        <v>4.7394646149843182E-6</v>
      </c>
      <c r="H215" s="135">
        <f ca="1">EXP(F202)/(H211+H212+EXP(F202))</f>
        <v>7.8747662172746878E-6</v>
      </c>
      <c r="I215" s="135">
        <f ca="1">EXP(F202)/(I211+I212+EXP(F202))</f>
        <v>1.3081724771747982E-5</v>
      </c>
      <c r="J215" s="135">
        <f ca="1">EXP(F202)/(J211+J212+EXP(F202))</f>
        <v>2.1724899785969332E-5</v>
      </c>
      <c r="K215" s="135">
        <f ca="1">EXP(F202)/(K211+K212+EXP(F202))</f>
        <v>3.6060129424119009E-5</v>
      </c>
      <c r="L215" s="135">
        <f ca="1">EXP(F202)/(L211+L212+EXP(F202))</f>
        <v>5.9803516090812714E-5</v>
      </c>
      <c r="M215" s="135">
        <f ca="1">EXP(F202)/(M211+M212+EXP(F202))</f>
        <v>9.9040749232349407E-5</v>
      </c>
      <c r="N215" s="135">
        <f ca="1">EXP(F202)/(N211+N212+EXP(F202))</f>
        <v>1.6364066850013863E-4</v>
      </c>
      <c r="O215" s="135">
        <f ca="1">EXP(F202)/(O211+O212+EXP(F202))</f>
        <v>2.6934630841823394E-4</v>
      </c>
      <c r="P215" s="135">
        <f ca="1">EXP(F202)/(P211+P212+EXP(F202))</f>
        <v>4.4058744769745771E-4</v>
      </c>
      <c r="Q215" s="135">
        <f ca="1">EXP(F202)/(Q211+Q212+EXP(F202))</f>
        <v>7.1353727140748729E-4</v>
      </c>
      <c r="R215" s="135">
        <f ca="1">EXP(F202)/(R211+R212+EXP(F202))</f>
        <v>1.1375677022703126E-3</v>
      </c>
      <c r="S215" s="135">
        <f ca="1">EXP(F202)/(S211+S212+EXP(F202))</f>
        <v>1.7706998967642953E-3</v>
      </c>
      <c r="T215" s="135">
        <f ca="1">EXP(F202)/(T211+T212+EXP(F202))</f>
        <v>2.6622169742290605E-3</v>
      </c>
      <c r="U215" s="135">
        <f ca="1">EXP(F202)/(U211+U212+EXP(F202))</f>
        <v>3.8191969154355945E-3</v>
      </c>
      <c r="V215" s="135">
        <f ca="1">EXP(F202)/(V211+V212+EXP(F202))</f>
        <v>5.1714744733252103E-3</v>
      </c>
      <c r="W215" s="135">
        <f ca="1">EXP(F202)/(W211+W212+EXP(F202))</f>
        <v>6.5714648601185813E-3</v>
      </c>
      <c r="X215" s="135">
        <f ca="1">EXP(F202)/(X211+X212+EXP(F202))</f>
        <v>5.5900665487769417E-3</v>
      </c>
      <c r="Y215" s="135">
        <f ca="1">EXP(F202)/(Y211+Y212+EXP(F202))</f>
        <v>5.5900665487769417E-3</v>
      </c>
      <c r="Z215" s="135">
        <f ca="1">EXP(F202)/(Z211+Z212+EXP(F202))</f>
        <v>5.5900665487769417E-3</v>
      </c>
      <c r="AA215" s="135">
        <f ca="1">EXP(F202)/(AA211+AA212+EXP(F202))</f>
        <v>5.5900665487769417E-3</v>
      </c>
      <c r="AB215" s="402"/>
      <c r="AD215" s="18" t="s">
        <v>241</v>
      </c>
      <c r="AE215" s="122">
        <f>AD131</f>
        <v>1</v>
      </c>
      <c r="AF215" s="122" t="str">
        <f>AD132</f>
        <v>shop1834</v>
      </c>
      <c r="AG215" s="210"/>
      <c r="AH215" s="122"/>
      <c r="AI215" s="8"/>
      <c r="AJ215" s="134">
        <f ca="1">EXP(AI202)/(AJ211+AJ212+EXP(AI202))</f>
        <v>3.1044496562845387E-6</v>
      </c>
      <c r="AK215" s="135">
        <f ca="1">EXP(AI202)/(AK211+AK212+EXP(AI202))</f>
        <v>5.1587265503125232E-6</v>
      </c>
      <c r="AL215" s="135">
        <f ca="1">EXP(AI202)/(AL211+AL212+EXP(AI202))</f>
        <v>8.571406042798107E-6</v>
      </c>
      <c r="AM215" s="135">
        <f ca="1">EXP(AI202)/(AM211+AM212+EXP(AI202))</f>
        <v>1.4239061358925731E-5</v>
      </c>
      <c r="AN215" s="135">
        <f ca="1">EXP(AI202)/(AN211+AN212+EXP(AI202))</f>
        <v>2.3647072327669819E-5</v>
      </c>
      <c r="AO215" s="135">
        <f ca="1">EXP(AI202)/(AO211+AO212+EXP(AI202))</f>
        <v>3.9251138639270888E-5</v>
      </c>
      <c r="AP215" s="135">
        <f ca="1">EXP(AI202)/(AP211+AP212+EXP(AI202))</f>
        <v>6.5096945276472564E-5</v>
      </c>
      <c r="AQ215" s="135">
        <f ca="1">EXP(AI202)/(AQ211+AQ212+EXP(AI202))</f>
        <v>1.0781086637697611E-4</v>
      </c>
      <c r="AR215" s="135">
        <f ca="1">EXP(AI202)/(AR211+AR212+EXP(AI202))</f>
        <v>1.7814109336775519E-4</v>
      </c>
      <c r="AS215" s="135">
        <f ca="1">EXP(AI202)/(AS211+AS212+EXP(AI202))</f>
        <v>2.9324024851021816E-4</v>
      </c>
      <c r="AT215" s="135">
        <f ca="1">EXP(AI202)/(AT211+AT212+EXP(AI202))</f>
        <v>4.7974335086347296E-4</v>
      </c>
      <c r="AU215" s="135">
        <f ca="1">EXP(AI202)/(AU211+AU212+EXP(AI202))</f>
        <v>7.7713417363380847E-4</v>
      </c>
      <c r="AV215" s="135">
        <f ca="1">EXP(AI202)/(AV211+AV212+EXP(AI202))</f>
        <v>1.2394125198701778E-3</v>
      </c>
      <c r="AW215" s="135">
        <f ca="1">EXP(AI202)/(AW211+AW212+EXP(AI202))</f>
        <v>1.9302853967324153E-3</v>
      </c>
      <c r="AX215" s="135">
        <f ca="1">EXP(AI202)/(AX211+AX212+EXP(AI202))</f>
        <v>2.9043922784593962E-3</v>
      </c>
      <c r="AY215" s="135">
        <f ca="1">EXP(AI202)/(AY211+AY212+EXP(AI202))</f>
        <v>4.1707998966715393E-3</v>
      </c>
      <c r="AZ215" s="135">
        <f ca="1">EXP(AI202)/(AZ211+AZ212+EXP(AI202))</f>
        <v>5.6542008157220236E-3</v>
      </c>
      <c r="BA215" s="135">
        <f ca="1">EXP(AI202)/(BA211+BA212+EXP(AI202))</f>
        <v>6.1469835721067526E-3</v>
      </c>
      <c r="BB215" s="135">
        <f ca="1">EXP(AI202)/(BB211+BB212+EXP(AI202))</f>
        <v>6.1469835721067526E-3</v>
      </c>
      <c r="BC215" s="135">
        <f ca="1">EXP(AI202)/(BC211+BC212+EXP(AI202))</f>
        <v>6.1469835721067526E-3</v>
      </c>
      <c r="BD215" s="135">
        <f ca="1">EXP(AI202)/(BD211+BD212+EXP(AI202))</f>
        <v>6.1469835721067526E-3</v>
      </c>
      <c r="BE215" s="402"/>
      <c r="BG215" s="18" t="s">
        <v>241</v>
      </c>
      <c r="BH215" s="122">
        <f>BG131</f>
        <v>1</v>
      </c>
      <c r="BI215" s="122" t="str">
        <f>BG132</f>
        <v>lei1834</v>
      </c>
      <c r="BJ215" s="210"/>
      <c r="BK215" s="122"/>
      <c r="BL215" s="8"/>
      <c r="BM215" s="134">
        <f ca="1">EXP(BL202)/(BM211+BM212+EXP(BL202))</f>
        <v>9.4563941589327645E-6</v>
      </c>
      <c r="BN215" s="135">
        <f ca="1">EXP(BL202)/(BN211+BN212+EXP(BL202))</f>
        <v>1.5709979859974319E-5</v>
      </c>
      <c r="BO215" s="135">
        <f ca="1">EXP(BL202)/(BO211+BO212+EXP(BL202))</f>
        <v>2.6091925222291686E-5</v>
      </c>
      <c r="BP215" s="135">
        <f ca="1">EXP(BL202)/(BP211+BP212+EXP(BL202))</f>
        <v>4.3314987895951186E-5</v>
      </c>
      <c r="BQ215" s="135">
        <f ca="1">EXP(BL202)/(BQ211+BQ212+EXP(BL202))</f>
        <v>7.1852402478967068E-5</v>
      </c>
      <c r="BR215" s="135">
        <f ca="1">EXP(BL202)/(BR211+BR212+EXP(BL202))</f>
        <v>1.19041899657219E-4</v>
      </c>
      <c r="BS215" s="135">
        <f ca="1">EXP(BL202)/(BS211+BS212+EXP(BL202))</f>
        <v>1.9681556620117696E-4</v>
      </c>
      <c r="BT215" s="135">
        <f ca="1">EXP(BL202)/(BT211+BT212+EXP(BL202))</f>
        <v>3.2429593143222551E-4</v>
      </c>
      <c r="BU215" s="135">
        <f ca="1">EXP(BL202)/(BU211+BU212+EXP(BL202))</f>
        <v>5.3138894206528325E-4</v>
      </c>
      <c r="BV215" s="135">
        <f ca="1">EXP(BL202)/(BV211+BV212+EXP(BL202))</f>
        <v>8.6296876131923962E-4</v>
      </c>
      <c r="BW215" s="135">
        <f ca="1">EXP(BL202)/(BW211+BW212+EXP(BL202))</f>
        <v>1.3817306122814771E-3</v>
      </c>
      <c r="BX215" s="135">
        <f ca="1">EXP(BL202)/(BX211+BX212+EXP(BL202))</f>
        <v>2.1646857784498701E-3</v>
      </c>
      <c r="BY215" s="135">
        <f ca="1">EXP(BL202)/(BY211+BY212+EXP(BL202))</f>
        <v>3.2845229890573948E-3</v>
      </c>
      <c r="BZ215" s="135">
        <f ca="1">EXP(BL202)/(BZ211+BZ212+EXP(BL202))</f>
        <v>4.7689153861736003E-3</v>
      </c>
      <c r="CA215" s="135">
        <f ca="1">EXP(BL202)/(CA211+CA212+EXP(BL202))</f>
        <v>6.5500126022466892E-3</v>
      </c>
      <c r="CB215" s="135">
        <f ca="1">EXP(BL202)/(CB211+CB212+EXP(BL202))</f>
        <v>8.4485505869526974E-3</v>
      </c>
      <c r="CC215" s="135">
        <f ca="1">EXP(BL202)/(CC211+CC212+EXP(BL202))</f>
        <v>1.0233223780194834E-2</v>
      </c>
      <c r="CD215" s="135">
        <f ca="1">EXP(BL202)/(CD211+CD212+EXP(BL202))</f>
        <v>7.5713121974774816E-3</v>
      </c>
      <c r="CE215" s="135">
        <f ca="1">EXP(BL202)/(CE211+CE212+EXP(BL202))</f>
        <v>7.5713121974774816E-3</v>
      </c>
      <c r="CF215" s="135">
        <f ca="1">EXP(BL202)/(CF211+CF212+EXP(BL202))</f>
        <v>7.5713121974774816E-3</v>
      </c>
      <c r="CG215" s="135">
        <f ca="1">EXP(BL202)/(CG211+CG212+EXP(BL202))</f>
        <v>7.5713121974774816E-3</v>
      </c>
      <c r="CH215" s="402"/>
      <c r="CJ215" s="18" t="s">
        <v>241</v>
      </c>
      <c r="CK215" s="122">
        <f>CJ131</f>
        <v>1</v>
      </c>
      <c r="CL215" s="122" t="str">
        <f>CJ132</f>
        <v>work3564</v>
      </c>
      <c r="CM215" s="210"/>
      <c r="CN215" s="122"/>
      <c r="CO215" s="8"/>
      <c r="CP215" s="134">
        <f ca="1">EXP(CO202)/(CP211+CP212+EXP(CO202))</f>
        <v>1.0198272051864092E-5</v>
      </c>
      <c r="CQ215" s="135">
        <f ca="1">EXP(CO202)/(CQ211+CQ212+EXP(CO202))</f>
        <v>1.6942995644482707E-5</v>
      </c>
      <c r="CR215" s="135">
        <f ca="1">EXP(CO202)/(CR211+CR212+EXP(CO202))</f>
        <v>2.8141236885369261E-5</v>
      </c>
      <c r="CS215" s="135">
        <f ca="1">EXP(CO202)/(CS211+CS212+EXP(CO202))</f>
        <v>4.6721046236109534E-5</v>
      </c>
      <c r="CT215" s="135">
        <f ca="1">EXP(CO202)/(CT211+CT212+EXP(CO202))</f>
        <v>7.7513522880646348E-5</v>
      </c>
      <c r="CU215" s="135">
        <f ca="1">EXP(CO202)/(CU211+CU212+EXP(CO202))</f>
        <v>1.2845123202012956E-4</v>
      </c>
      <c r="CV215" s="135">
        <f ca="1">EXP(CO202)/(CV211+CV212+EXP(CO202))</f>
        <v>2.1245474322395921E-4</v>
      </c>
      <c r="CW215" s="135">
        <f ca="1">EXP(CO202)/(CW211+CW212+EXP(CO202))</f>
        <v>3.5028772831509374E-4</v>
      </c>
      <c r="CX215" s="135">
        <f ca="1">EXP(CO202)/(CX211+CX212+EXP(CO202))</f>
        <v>5.7457322274889343E-4</v>
      </c>
      <c r="CY215" s="135">
        <f ca="1">EXP(CO202)/(CY211+CY212+EXP(CO202))</f>
        <v>9.3464896836353731E-4</v>
      </c>
      <c r="CZ215" s="135">
        <f ca="1">EXP(CO202)/(CZ211+CZ212+EXP(CO202))</f>
        <v>1.5003984548051712E-3</v>
      </c>
      <c r="DA215" s="135">
        <f ca="1">EXP(CO202)/(DA211+DA212+EXP(CO202))</f>
        <v>2.3598740082481869E-3</v>
      </c>
      <c r="DB215" s="135">
        <f ca="1">EXP(CO202)/(DB211+DB212+EXP(CO202))</f>
        <v>3.6010141492872931E-3</v>
      </c>
      <c r="DC215" s="135">
        <f ca="1">EXP(CO202)/(DC211+DC212+EXP(CO202))</f>
        <v>5.2680838466765342E-3</v>
      </c>
      <c r="DD215" s="135">
        <f ca="1">EXP(CO202)/(DD211+DD212+EXP(CO202))</f>
        <v>7.3020440546649138E-3</v>
      </c>
      <c r="DE215" s="135">
        <f ca="1">EXP(CO202)/(DE211+DE212+EXP(CO202))</f>
        <v>9.5116491977721429E-3</v>
      </c>
      <c r="DF215" s="135">
        <f ca="1">EXP(CO202)/(DF211+DF212+EXP(CO202))</f>
        <v>1.162893353932499E-2</v>
      </c>
      <c r="DG215" s="135">
        <f ca="1">EXP(CO202)/(DG211+DG212+EXP(CO202))</f>
        <v>8.8374759307201563E-3</v>
      </c>
      <c r="DH215" s="135">
        <f ca="1">EXP(CO202)/(DH211+DH212+EXP(CO202))</f>
        <v>8.8374759307201563E-3</v>
      </c>
      <c r="DI215" s="135">
        <f ca="1">EXP(CO202)/(DI211+DI212+EXP(CO202))</f>
        <v>8.8374759307201563E-3</v>
      </c>
      <c r="DJ215" s="135">
        <f ca="1">EXP(CO202)/(DJ211+DJ212+EXP(CO202))</f>
        <v>8.8374759307201563E-3</v>
      </c>
      <c r="DK215" s="402"/>
      <c r="DM215" s="18" t="s">
        <v>241</v>
      </c>
      <c r="DN215" s="122">
        <f>DM131</f>
        <v>1</v>
      </c>
      <c r="DO215" s="122" t="str">
        <f>DM132</f>
        <v>shop3564</v>
      </c>
      <c r="DP215" s="210"/>
      <c r="DQ215" s="122"/>
      <c r="DR215" s="8"/>
      <c r="DS215" s="134">
        <f ca="1">EXP(DR202)/(DS211+DS212+EXP(DR202))</f>
        <v>3.5411959810648732E-6</v>
      </c>
      <c r="DT215" s="135">
        <f ca="1">EXP(DR202)/(DT211+DT212+EXP(DR202))</f>
        <v>5.8839630493435667E-6</v>
      </c>
      <c r="DU215" s="135">
        <f ca="1">EXP(DR202)/(DU211+DU212+EXP(DR202))</f>
        <v>9.7749945359363845E-6</v>
      </c>
      <c r="DV215" s="135">
        <f ca="1">EXP(DR202)/(DV211+DV212+EXP(DR202))</f>
        <v>1.6234587197398724E-5</v>
      </c>
      <c r="DW215" s="135">
        <f ca="1">EXP(DR202)/(DW211+DW212+EXP(DR202))</f>
        <v>2.6950309079939903E-5</v>
      </c>
      <c r="DX215" s="135">
        <f ca="1">EXP(DR202)/(DX211+DX212+EXP(DR202))</f>
        <v>4.4704473769674436E-5</v>
      </c>
      <c r="DY215" s="135">
        <f ca="1">EXP(DR202)/(DY211+DY212+EXP(DR202))</f>
        <v>7.4059933427416649E-5</v>
      </c>
      <c r="DZ215" s="135">
        <f ca="1">EXP(DR202)/(DZ211+DZ212+EXP(DR202))</f>
        <v>1.2243333939396969E-4</v>
      </c>
      <c r="EA215" s="135">
        <f ca="1">EXP(DR202)/(EA211+EA212+EXP(DR202))</f>
        <v>2.0170233322551806E-4</v>
      </c>
      <c r="EB215" s="135">
        <f ca="1">EXP(DR202)/(EB211+EB212+EXP(DR202))</f>
        <v>3.304204333272789E-4</v>
      </c>
      <c r="EC215" s="135">
        <f ca="1">EXP(DR202)/(EC211+EC212+EXP(DR202))</f>
        <v>5.3637105412594819E-4</v>
      </c>
      <c r="ED215" s="135">
        <f ca="1">EXP(DR202)/(ED211+ED212+EXP(DR202))</f>
        <v>8.582340197454617E-4</v>
      </c>
      <c r="EE215" s="135">
        <f ca="1">EXP(DR202)/(EE211+EE212+EXP(DR202))</f>
        <v>1.3432072677527804E-3</v>
      </c>
      <c r="EF215" s="135">
        <f ca="1">EXP(DR202)/(EF211+EF212+EXP(DR202))</f>
        <v>2.0351678717291243E-3</v>
      </c>
      <c r="EG215" s="135">
        <f ca="1">EXP(DR202)/(EG211+EG212+EXP(DR202))</f>
        <v>2.9493530401170391E-3</v>
      </c>
      <c r="EH215" s="135">
        <f ca="1">EXP(DR202)/(EH211+EH212+EXP(DR202))</f>
        <v>4.0417223250495049E-3</v>
      </c>
      <c r="EI215" s="135">
        <f ca="1">EXP(DR202)/(EI211+EI212+EXP(DR202))</f>
        <v>5.2006949353488536E-3</v>
      </c>
      <c r="EJ215" s="135">
        <f ca="1">EXP(DR202)/(EJ211+EJ212+EXP(DR202))</f>
        <v>4.6085917748919115E-3</v>
      </c>
      <c r="EK215" s="135">
        <f ca="1">EXP(DR202)/(EK211+EK212+EXP(DR202))</f>
        <v>4.6085917748919115E-3</v>
      </c>
      <c r="EL215" s="135">
        <f ca="1">EXP(DR202)/(EL211+EL212+EXP(DR202))</f>
        <v>4.6085917748919115E-3</v>
      </c>
      <c r="EM215" s="135">
        <f ca="1">EXP(DR202)/(EM211+EM212+EXP(DR202))</f>
        <v>4.6085917748919115E-3</v>
      </c>
      <c r="EN215" s="402"/>
      <c r="EP215" s="18" t="s">
        <v>241</v>
      </c>
      <c r="EQ215" s="122">
        <f>EP131</f>
        <v>1</v>
      </c>
      <c r="ER215" s="122" t="str">
        <f>EP132</f>
        <v>lei3564</v>
      </c>
      <c r="ES215" s="210"/>
      <c r="ET215" s="122"/>
      <c r="EU215" s="8"/>
      <c r="EV215" s="134">
        <f ca="1">EXP(EU202)/(EV211+EV212+EXP(EU202))</f>
        <v>4.0281287821125851E-6</v>
      </c>
      <c r="EW215" s="135">
        <f ca="1">EXP(EU202)/(EW211+EW212+EXP(EU202))</f>
        <v>6.6928056937492996E-6</v>
      </c>
      <c r="EX215" s="135">
        <f ca="1">EXP(EU202)/(EX211+EX212+EXP(EU202))</f>
        <v>1.1118078046040157E-5</v>
      </c>
      <c r="EY215" s="135">
        <f ca="1">EXP(EU202)/(EY211+EY212+EXP(EU202))</f>
        <v>1.8463447860490107E-5</v>
      </c>
      <c r="EZ215" s="135">
        <f ca="1">EXP(EU202)/(EZ211+EZ212+EXP(EU202))</f>
        <v>3.0645466434395281E-5</v>
      </c>
      <c r="FA215" s="135">
        <f ca="1">EXP(EU202)/(FA211+FA212+EXP(EU202))</f>
        <v>5.0820514986603239E-5</v>
      </c>
      <c r="FB215" s="135">
        <f ca="1">EXP(EU202)/(FB211+FB212+EXP(EU202))</f>
        <v>8.4155457678614554E-5</v>
      </c>
      <c r="FC215" s="135">
        <f ca="1">EXP(EU202)/(FC211+FC212+EXP(EU202))</f>
        <v>1.3902318236687128E-4</v>
      </c>
      <c r="FD215" s="135">
        <f ca="1">EXP(EU202)/(FD211+FD212+EXP(EU202))</f>
        <v>2.2876447537274985E-4</v>
      </c>
      <c r="FE215" s="135">
        <f ca="1">EXP(EU202)/(FE211+FE212+EXP(EU202))</f>
        <v>3.740398724024554E-4</v>
      </c>
      <c r="FF215" s="135">
        <f ca="1">EXP(EU202)/(FF211+FF212+EXP(EU202))</f>
        <v>6.0533660473321928E-4</v>
      </c>
      <c r="FG215" s="135">
        <f ca="1">EXP(EU202)/(FG211+FG212+EXP(EU202))</f>
        <v>9.6401400633003092E-4</v>
      </c>
      <c r="FH215" s="135">
        <f ca="1">EXP(EU202)/(FH211+FH212+EXP(EU202))</f>
        <v>1.498111022436139E-3</v>
      </c>
      <c r="FI215" s="135">
        <f ca="1">EXP(EU202)/(FI211+FI212+EXP(EU202))</f>
        <v>2.2472367438536394E-3</v>
      </c>
      <c r="FJ215" s="135">
        <f ca="1">EXP(EU202)/(FJ211+FJ212+EXP(EU202))</f>
        <v>3.2143360208861257E-3</v>
      </c>
      <c r="FK215" s="135">
        <f ca="1">EXP(EU202)/(FK211+FK212+EXP(EU202))</f>
        <v>4.3374568185745553E-3</v>
      </c>
      <c r="FL215" s="135">
        <f ca="1">EXP(EU202)/(FL211+FL212+EXP(EU202))</f>
        <v>5.4920828625874274E-3</v>
      </c>
      <c r="FM215" s="135">
        <f ca="1">EXP(EU202)/(FM211+FM212+EXP(EU202))</f>
        <v>4.6141048487120199E-3</v>
      </c>
      <c r="FN215" s="135">
        <f ca="1">EXP(EU202)/(FN211+FN212+EXP(EU202))</f>
        <v>4.6141048487120199E-3</v>
      </c>
      <c r="FO215" s="135">
        <f ca="1">EXP(EU202)/(FO211+FO212+EXP(EU202))</f>
        <v>4.6141048487120199E-3</v>
      </c>
      <c r="FP215" s="135">
        <f ca="1">EXP(EU202)/(FP211+FP212+EXP(EU202))</f>
        <v>4.6141048487120199E-3</v>
      </c>
      <c r="FQ215" s="402"/>
      <c r="FS215" s="18" t="s">
        <v>241</v>
      </c>
      <c r="FT215" s="122">
        <f>FS131</f>
        <v>1</v>
      </c>
      <c r="FU215" s="122" t="str">
        <f>FS132</f>
        <v>shop65</v>
      </c>
      <c r="FV215" s="210"/>
      <c r="FW215" s="122"/>
      <c r="FX215" s="8"/>
      <c r="FY215" s="134">
        <f ca="1">EXP(FX202)/(FY211+FY212+EXP(FX202))</f>
        <v>6.7636382222118276E-6</v>
      </c>
      <c r="FZ215" s="135">
        <f ca="1">EXP(FX202)/(FZ211+FZ212+EXP(FX202))</f>
        <v>1.1237968867628937E-5</v>
      </c>
      <c r="GA215" s="135">
        <f ca="1">EXP(FX202)/(GA211+GA212+EXP(FX202))</f>
        <v>1.8668680334237658E-5</v>
      </c>
      <c r="GB215" s="135">
        <f ca="1">EXP(FX202)/(GB211+GB212+EXP(FX202))</f>
        <v>3.100300791708926E-5</v>
      </c>
      <c r="GC215" s="135">
        <f ca="1">EXP(FX202)/(GC211+GC212+EXP(FX202))</f>
        <v>5.1459916960215762E-5</v>
      </c>
      <c r="GD215" s="135">
        <f ca="1">EXP(FX202)/(GD211+GD212+EXP(FX202))</f>
        <v>8.534173745033655E-5</v>
      </c>
      <c r="GE215" s="135">
        <f ca="1">EXP(FX202)/(GE211+GE212+EXP(FX202))</f>
        <v>1.4133087501014971E-4</v>
      </c>
      <c r="GF215" s="135">
        <f ca="1">EXP(FX202)/(GF211+GF212+EXP(FX202))</f>
        <v>2.3350448535513295E-4</v>
      </c>
      <c r="GG215" s="135">
        <f ca="1">EXP(FX202)/(GG211+GG212+EXP(FX202))</f>
        <v>3.8431176423811547E-4</v>
      </c>
      <c r="GH215" s="135">
        <f ca="1">EXP(FX202)/(GH211+GH212+EXP(FX202))</f>
        <v>6.2857053709963046E-4</v>
      </c>
      <c r="GI215" s="135">
        <f ca="1">EXP(FX202)/(GI211+GI212+EXP(FX202))</f>
        <v>1.0177888338274569E-3</v>
      </c>
      <c r="GJ215" s="135">
        <f ca="1">EXP(FX202)/(GJ211+GJ212+EXP(FX202))</f>
        <v>7.9359336375585225E-3</v>
      </c>
      <c r="GK215" s="135">
        <f ca="1">EXP(FX202)/(GK211+GK212+EXP(FX202))</f>
        <v>7.9359336375585225E-3</v>
      </c>
      <c r="GL215" s="135">
        <f ca="1">EXP(FX202)/(GL211+GL212+EXP(FX202))</f>
        <v>7.9359336375585225E-3</v>
      </c>
      <c r="GM215" s="135">
        <f ca="1">EXP(FX202)/(GM211+GM212+EXP(FX202))</f>
        <v>7.9359336375585225E-3</v>
      </c>
      <c r="GN215" s="135">
        <f ca="1">EXP(FX202)/(GN211+GN212+EXP(FX202))</f>
        <v>7.9359336375585225E-3</v>
      </c>
      <c r="GO215" s="135">
        <f ca="1">EXP(FX202)/(GO211+GO212+EXP(FX202))</f>
        <v>7.9359336375585225E-3</v>
      </c>
      <c r="GP215" s="135">
        <f ca="1">EXP(FX202)/(GP211+GP212+EXP(FX202))</f>
        <v>7.9359336375585225E-3</v>
      </c>
      <c r="GQ215" s="135">
        <f ca="1">EXP(FX202)/(GQ211+GQ212+EXP(FX202))</f>
        <v>7.9359336375585225E-3</v>
      </c>
      <c r="GR215" s="135">
        <f ca="1">EXP(FX202)/(GR211+GR212+EXP(FX202))</f>
        <v>7.9359336375585225E-3</v>
      </c>
      <c r="GS215" s="135">
        <f ca="1">EXP(FX202)/(GS211+GS212+EXP(FX202))</f>
        <v>7.9359336375585225E-3</v>
      </c>
      <c r="GT215" s="402"/>
      <c r="GV215" s="18" t="s">
        <v>241</v>
      </c>
      <c r="GW215" s="122">
        <f>GV131</f>
        <v>1</v>
      </c>
      <c r="GX215" s="122" t="str">
        <f>GV132</f>
        <v>lei65</v>
      </c>
      <c r="GY215" s="210"/>
      <c r="GZ215" s="122"/>
      <c r="HA215" s="8"/>
      <c r="HB215" s="134">
        <f ca="1">EXP(HA202)/(HB211+HB212+EXP(HA202))</f>
        <v>2.7588629304548643E-6</v>
      </c>
      <c r="HC215" s="135">
        <f ca="1">EXP(HA202)/(HC211+HC212+EXP(HA202))</f>
        <v>4.5841916708306316E-6</v>
      </c>
      <c r="HD215" s="135">
        <f ca="1">EXP(HA202)/(HD211+HD212+EXP(HA202))</f>
        <v>7.6160607240739884E-6</v>
      </c>
      <c r="HE215" s="135">
        <f ca="1">EXP(HA202)/(HE211+HE212+EXP(HA202))</f>
        <v>1.2649986512556026E-5</v>
      </c>
      <c r="HF215" s="135">
        <f ca="1">EXP(HA202)/(HF211+HF212+EXP(HA202))</f>
        <v>2.1002477404538268E-5</v>
      </c>
      <c r="HG215" s="135">
        <f ca="1">EXP(HA202)/(HG211+HG212+EXP(HA202))</f>
        <v>3.4846070897540976E-5</v>
      </c>
      <c r="HH215" s="135">
        <f ca="1">EXP(HA202)/(HH211+HH212+EXP(HA202))</f>
        <v>5.7749072135511674E-5</v>
      </c>
      <c r="HI215" s="135">
        <f ca="1">EXP(HA202)/(HI211+HI212+EXP(HA202))</f>
        <v>9.5526375607980394E-5</v>
      </c>
      <c r="HJ215" s="135">
        <f ca="1">EXP(HA202)/(HJ211+HJ212+EXP(HA202))</f>
        <v>1.5753028591473142E-4</v>
      </c>
      <c r="HK215" s="135">
        <f ca="1">EXP(HA202)/(HK211+HK212+EXP(HA202))</f>
        <v>2.5847492929321569E-4</v>
      </c>
      <c r="HL215" s="135">
        <f ca="1">EXP(HA202)/(HL211+HL212+EXP(HA202))</f>
        <v>4.2066524745259409E-4</v>
      </c>
      <c r="HM215" s="135">
        <f ca="1">EXP(HA202)/(HM211+HM212+EXP(HA202))</f>
        <v>4.0511109912978478E-3</v>
      </c>
      <c r="HN215" s="135">
        <f ca="1">EXP(HA202)/(HN211+HN212+EXP(HA202))</f>
        <v>4.0511109912978478E-3</v>
      </c>
      <c r="HO215" s="135">
        <f ca="1">EXP(HA202)/(HO211+HO212+EXP(HA202))</f>
        <v>4.0511109912978478E-3</v>
      </c>
      <c r="HP215" s="135">
        <f ca="1">EXP(HA202)/(HP211+HP212+EXP(HA202))</f>
        <v>4.0511109912978478E-3</v>
      </c>
      <c r="HQ215" s="135">
        <f ca="1">EXP(HA202)/(HQ211+HQ212+EXP(HA202))</f>
        <v>4.0511109912978478E-3</v>
      </c>
      <c r="HR215" s="135">
        <f ca="1">EXP(HA202)/(HR211+HR212+EXP(HA202))</f>
        <v>4.0511109912978478E-3</v>
      </c>
      <c r="HS215" s="135">
        <f ca="1">EXP(HA202)/(HS211+HS212+EXP(HA202))</f>
        <v>4.0511109912978478E-3</v>
      </c>
      <c r="HT215" s="135">
        <f ca="1">EXP(HA202)/(HT211+HT212+EXP(HA202))</f>
        <v>4.0511109912978478E-3</v>
      </c>
      <c r="HU215" s="135">
        <f ca="1">EXP(HA202)/(HU211+HU212+EXP(HA202))</f>
        <v>4.0511109912978478E-3</v>
      </c>
      <c r="HV215" s="135">
        <f ca="1">EXP(HA202)/(HV211+HV212+EXP(HA202))</f>
        <v>4.0511109912978478E-3</v>
      </c>
      <c r="HW215" s="402"/>
    </row>
    <row r="216" spans="1:231" ht="15">
      <c r="A216" s="18" t="s">
        <v>175</v>
      </c>
      <c r="B216" s="122">
        <f>A131</f>
        <v>1</v>
      </c>
      <c r="C216" s="122" t="str">
        <f>A132</f>
        <v>work1834</v>
      </c>
      <c r="D216" s="210"/>
      <c r="E216" s="122"/>
      <c r="F216" s="8"/>
      <c r="G216" s="134">
        <f ca="1">(1-G217)*G213/(G213+G215)</f>
        <v>4.5407793904505097E-4</v>
      </c>
      <c r="H216" s="135">
        <f t="shared" ref="H216:W216" ca="1" si="870">(1-H217)*H213/(H213+H215)</f>
        <v>7.5347206690888526E-4</v>
      </c>
      <c r="I216" s="135">
        <f t="shared" ca="1" si="870"/>
        <v>1.2500639559050433E-3</v>
      </c>
      <c r="J216" s="135">
        <f t="shared" ca="1" si="870"/>
        <v>2.0733457696087911E-3</v>
      </c>
      <c r="K216" s="135">
        <f t="shared" ca="1" si="870"/>
        <v>3.4371338050170949E-3</v>
      </c>
      <c r="L216" s="135">
        <f t="shared" ca="1" si="870"/>
        <v>5.693231333225599E-3</v>
      </c>
      <c r="M216" s="135">
        <f t="shared" ca="1" si="870"/>
        <v>9.4170669687490983E-3</v>
      </c>
      <c r="N216" s="135">
        <f t="shared" ca="1" si="870"/>
        <v>1.5540595774074692E-2</v>
      </c>
      <c r="O216" s="135">
        <f t="shared" ca="1" si="870"/>
        <v>2.5548455979740148E-2</v>
      </c>
      <c r="P216" s="135">
        <f t="shared" ca="1" si="870"/>
        <v>4.1740877414182094E-2</v>
      </c>
      <c r="Q216" s="135">
        <f t="shared" ca="1" si="870"/>
        <v>6.7517195193966664E-2</v>
      </c>
      <c r="R216" s="135">
        <f t="shared" ca="1" si="870"/>
        <v>0.1075043500529767</v>
      </c>
      <c r="S216" s="135">
        <f t="shared" ca="1" si="870"/>
        <v>0.16711385535315826</v>
      </c>
      <c r="T216" s="135">
        <f t="shared" ca="1" si="870"/>
        <v>0.25088454619002326</v>
      </c>
      <c r="U216" s="135">
        <f t="shared" ca="1" si="870"/>
        <v>0.35931406623054546</v>
      </c>
      <c r="V216" s="135">
        <f t="shared" ca="1" si="870"/>
        <v>0.48556221745124001</v>
      </c>
      <c r="W216" s="135">
        <f t="shared" ca="1" si="870"/>
        <v>0.6154680050468736</v>
      </c>
      <c r="X216" s="135">
        <f ca="1">(1-X217)*X213/(X213+X215)</f>
        <v>0.49720729787353629</v>
      </c>
      <c r="Y216" s="135">
        <f t="shared" ref="Y216:AA216" ca="1" si="871">(1-Y217)*Y213/(Y213+Y215)</f>
        <v>0.49720729787353629</v>
      </c>
      <c r="Z216" s="135">
        <f t="shared" ca="1" si="871"/>
        <v>0.49720729787353629</v>
      </c>
      <c r="AA216" s="135">
        <f t="shared" ca="1" si="871"/>
        <v>0.49720729787353629</v>
      </c>
      <c r="AB216" s="402"/>
      <c r="AD216" s="18" t="s">
        <v>175</v>
      </c>
      <c r="AE216" s="122">
        <f>AD131</f>
        <v>1</v>
      </c>
      <c r="AF216" s="122" t="str">
        <f>AD132</f>
        <v>shop1834</v>
      </c>
      <c r="AG216" s="210"/>
      <c r="AH216" s="122"/>
      <c r="AI216" s="8"/>
      <c r="AJ216" s="134">
        <f ca="1">(1-AJ217)*AJ213/(AJ213+AJ215)</f>
        <v>2.5415473079189833E-4</v>
      </c>
      <c r="AK216" s="135">
        <f t="shared" ref="AK216:AZ216" ca="1" si="872">(1-AK217)*AK213/(AK213+AK215)</f>
        <v>4.2223684017482071E-4</v>
      </c>
      <c r="AL216" s="135">
        <f t="shared" ca="1" si="872"/>
        <v>7.0140285117431739E-4</v>
      </c>
      <c r="AM216" s="135">
        <f t="shared" ca="1" si="872"/>
        <v>1.1649316122097602E-3</v>
      </c>
      <c r="AN216" s="135">
        <f t="shared" ca="1" si="872"/>
        <v>1.9342018317390825E-3</v>
      </c>
      <c r="AO216" s="135">
        <f t="shared" ca="1" si="872"/>
        <v>3.2098423346204681E-3</v>
      </c>
      <c r="AP216" s="135">
        <f t="shared" ca="1" si="872"/>
        <v>5.3223168225509316E-3</v>
      </c>
      <c r="AQ216" s="135">
        <f t="shared" ca="1" si="872"/>
        <v>8.8127796213852468E-3</v>
      </c>
      <c r="AR216" s="135">
        <f t="shared" ca="1" si="872"/>
        <v>1.4558822944434849E-2</v>
      </c>
      <c r="AS216" s="135">
        <f t="shared" ca="1" si="872"/>
        <v>2.3960668454950085E-2</v>
      </c>
      <c r="AT216" s="135">
        <f t="shared" ca="1" si="872"/>
        <v>3.9192124491182985E-2</v>
      </c>
      <c r="AU216" s="135">
        <f t="shared" ca="1" si="872"/>
        <v>6.3474813898073384E-2</v>
      </c>
      <c r="AV216" s="135">
        <f t="shared" ca="1" si="872"/>
        <v>0.10121332667146266</v>
      </c>
      <c r="AW216" s="135">
        <f t="shared" ca="1" si="872"/>
        <v>0.15760140700029615</v>
      </c>
      <c r="AX216" s="135">
        <f t="shared" ca="1" si="872"/>
        <v>0.23708836149021445</v>
      </c>
      <c r="AY216" s="135">
        <f t="shared" ca="1" si="872"/>
        <v>0.3403997766248148</v>
      </c>
      <c r="AZ216" s="135">
        <f t="shared" ca="1" si="872"/>
        <v>0.46137379847516558</v>
      </c>
      <c r="BA216" s="135">
        <f ca="1">(1-BA217)*BA213/(BA213+BA215)</f>
        <v>0.49692883546261502</v>
      </c>
      <c r="BB216" s="135">
        <f t="shared" ref="BB216:BD216" ca="1" si="873">(1-BB217)*BB213/(BB213+BB215)</f>
        <v>0.49692883546261502</v>
      </c>
      <c r="BC216" s="135">
        <f t="shared" ca="1" si="873"/>
        <v>0.49692883546261502</v>
      </c>
      <c r="BD216" s="135">
        <f t="shared" ca="1" si="873"/>
        <v>0.49692883546261502</v>
      </c>
      <c r="BE216" s="402"/>
      <c r="BG216" s="18" t="s">
        <v>175</v>
      </c>
      <c r="BH216" s="122">
        <f>BG131</f>
        <v>1</v>
      </c>
      <c r="BI216" s="122" t="str">
        <f>BG132</f>
        <v>lei1834</v>
      </c>
      <c r="BJ216" s="210"/>
      <c r="BK216" s="122"/>
      <c r="BL216" s="8"/>
      <c r="BM216" s="134">
        <f ca="1">(1-BM217)*BM213/(BM213+BM215)</f>
        <v>6.5041579143822344E-4</v>
      </c>
      <c r="BN216" s="135">
        <f t="shared" ref="BN216:CC216" ca="1" si="874">(1-BN217)*BN213/(BN213+BN215)</f>
        <v>1.0796056732197837E-3</v>
      </c>
      <c r="BO216" s="135">
        <f t="shared" ca="1" si="874"/>
        <v>1.791537960231732E-3</v>
      </c>
      <c r="BP216" s="135">
        <f t="shared" ca="1" si="874"/>
        <v>2.9716286596993156E-3</v>
      </c>
      <c r="BQ216" s="135">
        <f t="shared" ca="1" si="874"/>
        <v>4.9253811738241074E-3</v>
      </c>
      <c r="BR216" s="135">
        <f t="shared" ca="1" si="874"/>
        <v>8.1535343914081251E-3</v>
      </c>
      <c r="BS216" s="135">
        <f t="shared" ca="1" si="874"/>
        <v>1.3469690782812047E-2</v>
      </c>
      <c r="BT216" s="135">
        <f t="shared" ca="1" si="874"/>
        <v>2.2176622351387884E-2</v>
      </c>
      <c r="BU216" s="135">
        <f t="shared" ca="1" si="874"/>
        <v>3.6309825219348363E-2</v>
      </c>
      <c r="BV216" s="135">
        <f t="shared" ca="1" si="874"/>
        <v>5.892017790201743E-2</v>
      </c>
      <c r="BW216" s="135">
        <f t="shared" ca="1" si="874"/>
        <v>9.426390799664161E-2</v>
      </c>
      <c r="BX216" s="135">
        <f t="shared" ca="1" si="874"/>
        <v>0.14755698304725157</v>
      </c>
      <c r="BY216" s="135">
        <f t="shared" ca="1" si="874"/>
        <v>0.22369713477084516</v>
      </c>
      <c r="BZ216" s="135">
        <f t="shared" ca="1" si="874"/>
        <v>0.32448661366976894</v>
      </c>
      <c r="CA216" s="135">
        <f t="shared" ca="1" si="874"/>
        <v>0.44519687546911302</v>
      </c>
      <c r="CB216" s="135">
        <f t="shared" ca="1" si="874"/>
        <v>0.57350368278206632</v>
      </c>
      <c r="CC216" s="135">
        <f t="shared" ca="1" si="874"/>
        <v>0.69354780391175908</v>
      </c>
      <c r="CD216" s="135">
        <f ca="1">(1-CD217)*CD213/(CD213+CD215)</f>
        <v>0.49621666120373648</v>
      </c>
      <c r="CE216" s="135">
        <f t="shared" ref="CE216:CG216" ca="1" si="875">(1-CE217)*CE213/(CE213+CE215)</f>
        <v>0.49621666120373648</v>
      </c>
      <c r="CF216" s="135">
        <f t="shared" ca="1" si="875"/>
        <v>0.49621666120373648</v>
      </c>
      <c r="CG216" s="135">
        <f t="shared" ca="1" si="875"/>
        <v>0.49621666120373648</v>
      </c>
      <c r="CH216" s="402"/>
      <c r="CJ216" s="18" t="s">
        <v>175</v>
      </c>
      <c r="CK216" s="122">
        <f>CJ131</f>
        <v>1</v>
      </c>
      <c r="CL216" s="122" t="str">
        <f>CJ132</f>
        <v>work3564</v>
      </c>
      <c r="CM216" s="210"/>
      <c r="CN216" s="122"/>
      <c r="CO216" s="8"/>
      <c r="CP216" s="134">
        <f ca="1">(1-CP217)*CP213/(CP213+CP215)</f>
        <v>5.9010088853068087E-4</v>
      </c>
      <c r="CQ216" s="135">
        <f t="shared" ref="CQ216:DF216" ca="1" si="876">(1-CQ217)*CQ213/(CQ213+CQ215)</f>
        <v>9.7981446988469568E-4</v>
      </c>
      <c r="CR216" s="135">
        <f t="shared" ca="1" si="876"/>
        <v>1.6265038277818089E-3</v>
      </c>
      <c r="CS216" s="135">
        <f t="shared" ca="1" si="876"/>
        <v>2.6989005349304209E-3</v>
      </c>
      <c r="CT216" s="135">
        <f t="shared" ca="1" si="876"/>
        <v>4.475259265351049E-3</v>
      </c>
      <c r="CU216" s="135">
        <f t="shared" ca="1" si="876"/>
        <v>7.4122350788891726E-3</v>
      </c>
      <c r="CV216" s="135">
        <f t="shared" ca="1" si="876"/>
        <v>1.2253242050976327E-2</v>
      </c>
      <c r="CW216" s="135">
        <f t="shared" ca="1" si="876"/>
        <v>2.0192320550579328E-2</v>
      </c>
      <c r="CX216" s="135">
        <f t="shared" ca="1" si="876"/>
        <v>3.3104408724431121E-2</v>
      </c>
      <c r="CY216" s="135">
        <f t="shared" ca="1" si="876"/>
        <v>5.3823205808822105E-2</v>
      </c>
      <c r="CZ216" s="135">
        <f t="shared" ca="1" si="876"/>
        <v>8.6359103437184004E-2</v>
      </c>
      <c r="DA216" s="135">
        <f t="shared" ca="1" si="876"/>
        <v>0.13575890983595049</v>
      </c>
      <c r="DB216" s="135">
        <f t="shared" ca="1" si="876"/>
        <v>0.20705043245682073</v>
      </c>
      <c r="DC216" s="135">
        <f t="shared" ca="1" si="876"/>
        <v>0.30273575434903149</v>
      </c>
      <c r="DD216" s="135">
        <f t="shared" ca="1" si="876"/>
        <v>0.41936684227863152</v>
      </c>
      <c r="DE216" s="135">
        <f t="shared" ca="1" si="876"/>
        <v>0.54589507296876694</v>
      </c>
      <c r="DF216" s="135">
        <f t="shared" ca="1" si="876"/>
        <v>0.66687086170727805</v>
      </c>
      <c r="DG216" s="135">
        <f ca="1">(1-DG217)*DG213/(DG213+DG215)</f>
        <v>0.49558357052698448</v>
      </c>
      <c r="DH216" s="135">
        <f t="shared" ref="DH216:DJ216" ca="1" si="877">(1-DH217)*DH213/(DH213+DH215)</f>
        <v>0.49558357052698448</v>
      </c>
      <c r="DI216" s="135">
        <f t="shared" ca="1" si="877"/>
        <v>0.49558357052698448</v>
      </c>
      <c r="DJ216" s="135">
        <f t="shared" ca="1" si="877"/>
        <v>0.49558357052698448</v>
      </c>
      <c r="DK216" s="402"/>
      <c r="DM216" s="18" t="s">
        <v>175</v>
      </c>
      <c r="DN216" s="122">
        <f>DM131</f>
        <v>1</v>
      </c>
      <c r="DO216" s="122" t="str">
        <f>DM132</f>
        <v>shop3564</v>
      </c>
      <c r="DP216" s="210"/>
      <c r="DQ216" s="122"/>
      <c r="DR216" s="8"/>
      <c r="DS216" s="134">
        <f ca="1">(1-DS217)*DS213/(DS213+DS215)</f>
        <v>4.1467521337512398E-4</v>
      </c>
      <c r="DT216" s="135">
        <f t="shared" ref="DT216:EI216" ca="1" si="878">(1-DT217)*DT213/(DT213+DT215)</f>
        <v>6.880300930556622E-4</v>
      </c>
      <c r="DU216" s="135">
        <f t="shared" ca="1" si="878"/>
        <v>1.1414148298648516E-3</v>
      </c>
      <c r="DV216" s="135">
        <f t="shared" ca="1" si="878"/>
        <v>1.8930732987834078E-3</v>
      </c>
      <c r="DW216" s="135">
        <f t="shared" ca="1" si="878"/>
        <v>3.1383275884105727E-3</v>
      </c>
      <c r="DX216" s="135">
        <f t="shared" ca="1" si="878"/>
        <v>5.1987894280587019E-3</v>
      </c>
      <c r="DY216" s="135">
        <f t="shared" ca="1" si="878"/>
        <v>8.6011890046353307E-3</v>
      </c>
      <c r="DZ216" s="135">
        <f t="shared" ca="1" si="878"/>
        <v>1.4200520760459774E-2</v>
      </c>
      <c r="EA216" s="135">
        <f t="shared" ca="1" si="878"/>
        <v>2.3364025230134516E-2</v>
      </c>
      <c r="EB216" s="135">
        <f t="shared" ca="1" si="878"/>
        <v>3.8223843629481731E-2</v>
      </c>
      <c r="EC216" s="135">
        <f t="shared" ca="1" si="878"/>
        <v>6.1966280264390196E-2</v>
      </c>
      <c r="ED216" s="135">
        <f t="shared" ca="1" si="878"/>
        <v>9.9014766019395212E-2</v>
      </c>
      <c r="EE216" s="135">
        <f t="shared" ca="1" si="878"/>
        <v>0.15474144403801793</v>
      </c>
      <c r="EF216" s="135">
        <f t="shared" ca="1" si="878"/>
        <v>0.23408481367786668</v>
      </c>
      <c r="EG216" s="135">
        <f t="shared" ca="1" si="878"/>
        <v>0.33861865435208766</v>
      </c>
      <c r="EH216" s="135">
        <f t="shared" ca="1" si="878"/>
        <v>0.46302792142239502</v>
      </c>
      <c r="EI216" s="135">
        <f t="shared" ca="1" si="878"/>
        <v>0.59419100967480365</v>
      </c>
      <c r="EJ216" s="135">
        <f ca="1">(1-EJ217)*EJ213/(EJ213+EJ215)</f>
        <v>0.49769804214636398</v>
      </c>
      <c r="EK216" s="135">
        <f t="shared" ref="EK216:EM216" ca="1" si="879">(1-EK217)*EK213/(EK213+EK215)</f>
        <v>0.49769804214636398</v>
      </c>
      <c r="EL216" s="135">
        <f t="shared" ca="1" si="879"/>
        <v>0.49769804214636398</v>
      </c>
      <c r="EM216" s="135">
        <f t="shared" ca="1" si="879"/>
        <v>0.49769804214636398</v>
      </c>
      <c r="EN216" s="402"/>
      <c r="EP216" s="18" t="s">
        <v>175</v>
      </c>
      <c r="EQ216" s="122">
        <f>EP131</f>
        <v>1</v>
      </c>
      <c r="ER216" s="122" t="str">
        <f>EP132</f>
        <v>lei3564</v>
      </c>
      <c r="ES216" s="210"/>
      <c r="ET216" s="122"/>
      <c r="EU216" s="8"/>
      <c r="EV216" s="134">
        <f ca="1">(1-EV217)*EV213/(EV213+EV215)</f>
        <v>4.6203382281550051E-4</v>
      </c>
      <c r="EW216" s="135">
        <f t="shared" ref="EW216:FL216" ca="1" si="880">(1-EW217)*EW213/(EW213+EW215)</f>
        <v>7.6683697147349812E-4</v>
      </c>
      <c r="EX216" s="135">
        <f t="shared" ca="1" si="880"/>
        <v>1.2724973777681961E-3</v>
      </c>
      <c r="EY216" s="135">
        <f t="shared" ca="1" si="880"/>
        <v>2.1109599240484874E-3</v>
      </c>
      <c r="EZ216" s="135">
        <f t="shared" ca="1" si="880"/>
        <v>3.5001019702104556E-3</v>
      </c>
      <c r="FA216" s="135">
        <f t="shared" ca="1" si="880"/>
        <v>5.7983915044273037E-3</v>
      </c>
      <c r="FB216" s="135">
        <f t="shared" ca="1" si="880"/>
        <v>9.5920344591028505E-3</v>
      </c>
      <c r="FC216" s="135">
        <f t="shared" ca="1" si="880"/>
        <v>1.5829982386232899E-2</v>
      </c>
      <c r="FD216" s="135">
        <f t="shared" ca="1" si="880"/>
        <v>2.602253226414496E-2</v>
      </c>
      <c r="FE216" s="135">
        <f t="shared" ca="1" si="880"/>
        <v>4.2505669553353817E-2</v>
      </c>
      <c r="FF216" s="135">
        <f t="shared" ca="1" si="880"/>
        <v>6.8721045661636324E-2</v>
      </c>
      <c r="FG216" s="135">
        <f t="shared" ca="1" si="880"/>
        <v>0.10932741112906827</v>
      </c>
      <c r="FH216" s="135">
        <f t="shared" ca="1" si="880"/>
        <v>0.16971528172479067</v>
      </c>
      <c r="FI216" s="135">
        <f t="shared" ca="1" si="880"/>
        <v>0.25428380997506228</v>
      </c>
      <c r="FJ216" s="135">
        <f t="shared" ca="1" si="880"/>
        <v>0.36323724125655621</v>
      </c>
      <c r="FK216" s="135">
        <f t="shared" ca="1" si="880"/>
        <v>0.48939772926969655</v>
      </c>
      <c r="FL216" s="135">
        <f t="shared" ca="1" si="880"/>
        <v>0.61849543168813648</v>
      </c>
      <c r="FM216" s="135">
        <f ca="1">(1-FM217)*FM213/(FM213+FM215)</f>
        <v>0.49769528557072468</v>
      </c>
      <c r="FN216" s="135">
        <f t="shared" ref="FN216:FP216" ca="1" si="881">(1-FN217)*FN213/(FN213+FN215)</f>
        <v>0.49769528557072468</v>
      </c>
      <c r="FO216" s="135">
        <f t="shared" ca="1" si="881"/>
        <v>0.49769528557072468</v>
      </c>
      <c r="FP216" s="135">
        <f t="shared" ca="1" si="881"/>
        <v>0.49769528557072468</v>
      </c>
      <c r="FQ216" s="402"/>
      <c r="FS216" s="18" t="s">
        <v>175</v>
      </c>
      <c r="FT216" s="122">
        <f>FS131</f>
        <v>1</v>
      </c>
      <c r="FU216" s="122" t="str">
        <f>FS132</f>
        <v>shop65</v>
      </c>
      <c r="FV216" s="210"/>
      <c r="FW216" s="122"/>
      <c r="FX216" s="8"/>
      <c r="FY216" s="134">
        <f ca="1">(1-FY217)*FY213/(FY213+FY215)</f>
        <v>4.775187223630876E-4</v>
      </c>
      <c r="FZ216" s="135">
        <f t="shared" ref="FZ216:GO216" ca="1" si="882">(1-FZ217)*FZ213/(FZ213+FZ215)</f>
        <v>7.9173844556618079E-4</v>
      </c>
      <c r="GA216" s="135">
        <f t="shared" ca="1" si="882"/>
        <v>1.3125180512718888E-3</v>
      </c>
      <c r="GB216" s="135">
        <f t="shared" ca="1" si="882"/>
        <v>2.1752356331842079E-3</v>
      </c>
      <c r="GC216" s="135">
        <f t="shared" ca="1" si="882"/>
        <v>3.6032486574105989E-3</v>
      </c>
      <c r="GD216" s="135">
        <f t="shared" ca="1" si="882"/>
        <v>5.9637494122386668E-3</v>
      </c>
      <c r="GE216" s="135">
        <f t="shared" ca="1" si="882"/>
        <v>9.8567798951389087E-3</v>
      </c>
      <c r="GF216" s="135">
        <f t="shared" ca="1" si="882"/>
        <v>1.6253109188439394E-2</v>
      </c>
      <c r="GG216" s="135">
        <f t="shared" ca="1" si="882"/>
        <v>2.6697130329946389E-2</v>
      </c>
      <c r="GH216" s="135">
        <f t="shared" ca="1" si="882"/>
        <v>4.3577328077245313E-2</v>
      </c>
      <c r="GI216" s="135">
        <f t="shared" ca="1" si="882"/>
        <v>7.0414073127414004E-2</v>
      </c>
      <c r="GJ216" s="135">
        <f t="shared" ca="1" si="882"/>
        <v>0.49603434794357049</v>
      </c>
      <c r="GK216" s="135">
        <f t="shared" ca="1" si="882"/>
        <v>0.49603434794357049</v>
      </c>
      <c r="GL216" s="135">
        <f t="shared" ca="1" si="882"/>
        <v>0.49603434794357049</v>
      </c>
      <c r="GM216" s="135">
        <f t="shared" ca="1" si="882"/>
        <v>0.49603434794357049</v>
      </c>
      <c r="GN216" s="135">
        <f t="shared" ca="1" si="882"/>
        <v>0.49603434794357049</v>
      </c>
      <c r="GO216" s="135">
        <f t="shared" ca="1" si="882"/>
        <v>0.49603434794357049</v>
      </c>
      <c r="GP216" s="135">
        <f ca="1">(1-GP217)*GP213/(GP213+GP215)</f>
        <v>0.49603434794357049</v>
      </c>
      <c r="GQ216" s="135">
        <f t="shared" ref="GQ216:GS216" ca="1" si="883">(1-GQ217)*GQ213/(GQ213+GQ215)</f>
        <v>0.49603434794357049</v>
      </c>
      <c r="GR216" s="135">
        <f t="shared" ca="1" si="883"/>
        <v>0.49603434794357049</v>
      </c>
      <c r="GS216" s="135">
        <f t="shared" ca="1" si="883"/>
        <v>0.49603434794357049</v>
      </c>
      <c r="GT216" s="402"/>
      <c r="GV216" s="18" t="s">
        <v>175</v>
      </c>
      <c r="GW216" s="122">
        <f>GV131</f>
        <v>1</v>
      </c>
      <c r="GX216" s="122" t="str">
        <f>GV132</f>
        <v>lei65</v>
      </c>
      <c r="GY216" s="210"/>
      <c r="GZ216" s="122"/>
      <c r="HA216" s="8"/>
      <c r="HB216" s="134">
        <f ca="1">(1-HB217)*HB213/(HB213+HB215)</f>
        <v>4.4835145416898263E-4</v>
      </c>
      <c r="HC216" s="135">
        <f t="shared" ref="HC216:HR216" ca="1" si="884">(1-HC217)*HC213/(HC213+HC215)</f>
        <v>7.4165029100041642E-4</v>
      </c>
      <c r="HD216" s="135">
        <f t="shared" ca="1" si="884"/>
        <v>1.2266978213437473E-3</v>
      </c>
      <c r="HE216" s="135">
        <f t="shared" ca="1" si="884"/>
        <v>2.0285607326973043E-3</v>
      </c>
      <c r="HF216" s="135">
        <f t="shared" ca="1" si="884"/>
        <v>3.3533178857804318E-3</v>
      </c>
      <c r="HG216" s="135">
        <f t="shared" ca="1" si="884"/>
        <v>5.539527631764735E-3</v>
      </c>
      <c r="HH216" s="135">
        <f t="shared" ca="1" si="884"/>
        <v>9.1406277473451373E-3</v>
      </c>
      <c r="HI216" s="135">
        <f t="shared" ca="1" si="884"/>
        <v>1.50538019249646E-2</v>
      </c>
      <c r="HJ216" s="135">
        <f t="shared" ca="1" si="884"/>
        <v>2.4713300784650852E-2</v>
      </c>
      <c r="HK216" s="135">
        <f t="shared" ca="1" si="884"/>
        <v>4.0358663919415602E-2</v>
      </c>
      <c r="HL216" s="135">
        <f t="shared" ca="1" si="884"/>
        <v>6.5349978446297682E-2</v>
      </c>
      <c r="HM216" s="135">
        <f t="shared" ca="1" si="884"/>
        <v>0.49797678645738597</v>
      </c>
      <c r="HN216" s="135">
        <f t="shared" ca="1" si="884"/>
        <v>0.49797678645738597</v>
      </c>
      <c r="HO216" s="135">
        <f t="shared" ca="1" si="884"/>
        <v>0.49797678645738597</v>
      </c>
      <c r="HP216" s="135">
        <f t="shared" ca="1" si="884"/>
        <v>0.49797678645738597</v>
      </c>
      <c r="HQ216" s="135">
        <f t="shared" ca="1" si="884"/>
        <v>0.49797678645738597</v>
      </c>
      <c r="HR216" s="135">
        <f t="shared" ca="1" si="884"/>
        <v>0.49797678645738597</v>
      </c>
      <c r="HS216" s="135">
        <f ca="1">(1-HS217)*HS213/(HS213+HS215)</f>
        <v>0.49797678645738597</v>
      </c>
      <c r="HT216" s="135">
        <f t="shared" ref="HT216:HV216" ca="1" si="885">(1-HT217)*HT213/(HT213+HT215)</f>
        <v>0.49797678645738597</v>
      </c>
      <c r="HU216" s="135">
        <f t="shared" ca="1" si="885"/>
        <v>0.49797678645738597</v>
      </c>
      <c r="HV216" s="135">
        <f t="shared" ca="1" si="885"/>
        <v>0.49797678645738597</v>
      </c>
      <c r="HW216" s="402"/>
    </row>
    <row r="217" spans="1:231" ht="15">
      <c r="A217" s="18" t="s">
        <v>176</v>
      </c>
      <c r="B217" s="122">
        <f>A131</f>
        <v>1</v>
      </c>
      <c r="C217" s="122" t="str">
        <f>A132</f>
        <v>work1834</v>
      </c>
      <c r="D217" s="210"/>
      <c r="E217" s="122"/>
      <c r="F217" s="8"/>
      <c r="G217" s="134">
        <f ca="1">IF(G197="Road",G214*G208,G214*G210)</f>
        <v>0.99954081687080709</v>
      </c>
      <c r="H217" s="135">
        <f t="shared" ref="H217:AA217" ca="1" si="886">IF(H197="Road",H214*H208,H214*H210)</f>
        <v>0.99923805666011811</v>
      </c>
      <c r="I217" s="135">
        <f t="shared" ca="1" si="886"/>
        <v>0.99873588159739513</v>
      </c>
      <c r="J217" s="135">
        <f t="shared" ca="1" si="886"/>
        <v>0.99790334364098365</v>
      </c>
      <c r="K217" s="135">
        <f t="shared" ca="1" si="886"/>
        <v>0.99652422256108353</v>
      </c>
      <c r="L217" s="135">
        <f t="shared" ca="1" si="886"/>
        <v>0.9942427597687139</v>
      </c>
      <c r="M217" s="135">
        <f t="shared" ca="1" si="886"/>
        <v>0.99047705711573808</v>
      </c>
      <c r="N217" s="135">
        <f t="shared" ca="1" si="886"/>
        <v>0.9842846815855687</v>
      </c>
      <c r="O217" s="135">
        <f t="shared" ca="1" si="886"/>
        <v>0.97416430318659364</v>
      </c>
      <c r="P217" s="135">
        <f t="shared" ca="1" si="886"/>
        <v>0.95778983064755296</v>
      </c>
      <c r="Q217" s="135">
        <f t="shared" ca="1" si="886"/>
        <v>0.93172371018795941</v>
      </c>
      <c r="R217" s="135">
        <f t="shared" ca="1" si="886"/>
        <v>0.89128698046200827</v>
      </c>
      <c r="S217" s="135">
        <f t="shared" ca="1" si="886"/>
        <v>0.83100728655980582</v>
      </c>
      <c r="T217" s="135">
        <f t="shared" ca="1" si="886"/>
        <v>0.74629476334403477</v>
      </c>
      <c r="U217" s="135">
        <f t="shared" ca="1" si="886"/>
        <v>0.63664617214887353</v>
      </c>
      <c r="V217" s="135">
        <f t="shared" ca="1" si="886"/>
        <v>0.50897861522185339</v>
      </c>
      <c r="W217" s="135">
        <f t="shared" ca="1" si="886"/>
        <v>0.37761229917954475</v>
      </c>
      <c r="X217" s="135">
        <f t="shared" ca="1" si="886"/>
        <v>0.49720260936863231</v>
      </c>
      <c r="Y217" s="135">
        <f t="shared" ca="1" si="886"/>
        <v>0.49720260936863231</v>
      </c>
      <c r="Z217" s="135">
        <f t="shared" ca="1" si="886"/>
        <v>0.49720260936863231</v>
      </c>
      <c r="AA217" s="135">
        <f t="shared" ca="1" si="886"/>
        <v>0.49720260936863231</v>
      </c>
      <c r="AB217" s="402"/>
      <c r="AD217" s="18" t="s">
        <v>176</v>
      </c>
      <c r="AE217" s="122">
        <f>AD131</f>
        <v>1</v>
      </c>
      <c r="AF217" s="122" t="str">
        <f>AD132</f>
        <v>shop1834</v>
      </c>
      <c r="AG217" s="210"/>
      <c r="AH217" s="122"/>
      <c r="AI217" s="8"/>
      <c r="AJ217" s="134">
        <f ca="1">IF(AJ197="Road",AJ214*AJ208,AJ214*AJ210)</f>
        <v>0.99974270137382493</v>
      </c>
      <c r="AK217" s="135">
        <f t="shared" ref="AK217:BD217" ca="1" si="887">IF(AK197="Road",AK214*AK208,AK214*AK210)</f>
        <v>0.99957254008784735</v>
      </c>
      <c r="AL217" s="135">
        <f t="shared" ca="1" si="887"/>
        <v>0.99928992079179435</v>
      </c>
      <c r="AM217" s="135">
        <f t="shared" ca="1" si="887"/>
        <v>0.99882065817749854</v>
      </c>
      <c r="AN217" s="135">
        <f t="shared" ca="1" si="887"/>
        <v>0.9980418720812273</v>
      </c>
      <c r="AO217" s="135">
        <f t="shared" ca="1" si="887"/>
        <v>0.99675045189848277</v>
      </c>
      <c r="AP217" s="135">
        <f t="shared" ca="1" si="887"/>
        <v>0.99461184608980535</v>
      </c>
      <c r="AQ217" s="135">
        <f t="shared" ca="1" si="887"/>
        <v>0.99107820624742671</v>
      </c>
      <c r="AR217" s="135">
        <f t="shared" ca="1" si="887"/>
        <v>0.98526108433764936</v>
      </c>
      <c r="AS217" s="135">
        <f t="shared" ca="1" si="887"/>
        <v>0.97574293794773781</v>
      </c>
      <c r="AT217" s="135">
        <f t="shared" ca="1" si="887"/>
        <v>0.9603230687186356</v>
      </c>
      <c r="AU217" s="135">
        <f t="shared" ca="1" si="887"/>
        <v>0.93574000231353027</v>
      </c>
      <c r="AV217" s="135">
        <f t="shared" ca="1" si="887"/>
        <v>0.89753466393470582</v>
      </c>
      <c r="AW217" s="135">
        <f t="shared" ca="1" si="887"/>
        <v>0.84044906274974052</v>
      </c>
      <c r="AX217" s="135">
        <f t="shared" ca="1" si="887"/>
        <v>0.75997885420641609</v>
      </c>
      <c r="AY217" s="135">
        <f t="shared" ca="1" si="887"/>
        <v>0.65538947631244115</v>
      </c>
      <c r="AZ217" s="135">
        <f t="shared" ca="1" si="887"/>
        <v>0.53291900516290014</v>
      </c>
      <c r="BA217" s="135">
        <f t="shared" ca="1" si="887"/>
        <v>0.49692415217719976</v>
      </c>
      <c r="BB217" s="135">
        <f t="shared" ca="1" si="887"/>
        <v>0.49692415217719976</v>
      </c>
      <c r="BC217" s="135">
        <f t="shared" ca="1" si="887"/>
        <v>0.49692415217719976</v>
      </c>
      <c r="BD217" s="135">
        <f t="shared" ca="1" si="887"/>
        <v>0.49692415217719976</v>
      </c>
      <c r="BE217" s="402"/>
      <c r="BG217" s="18" t="s">
        <v>176</v>
      </c>
      <c r="BH217" s="122">
        <f>BG131</f>
        <v>1</v>
      </c>
      <c r="BI217" s="122" t="str">
        <f>BG132</f>
        <v>lei1834</v>
      </c>
      <c r="BJ217" s="210"/>
      <c r="BK217" s="122"/>
      <c r="BL217" s="8"/>
      <c r="BM217" s="134">
        <f ca="1">IF(BM197="Road",BM214*BM208,BM214*BM210)</f>
        <v>0.9993396600677632</v>
      </c>
      <c r="BN217" s="135">
        <f t="shared" ref="BN217:CG217" ca="1" si="888">IF(BN197="Road",BN214*BN208,BN214*BN210)</f>
        <v>0.99890392154298713</v>
      </c>
      <c r="BO217" s="135">
        <f t="shared" ca="1" si="888"/>
        <v>0.99818112648734569</v>
      </c>
      <c r="BP217" s="135">
        <f t="shared" ca="1" si="888"/>
        <v>0.9969830297886223</v>
      </c>
      <c r="BQ217" s="135">
        <f t="shared" ca="1" si="888"/>
        <v>0.99499946662830629</v>
      </c>
      <c r="BR217" s="135">
        <f t="shared" ca="1" si="888"/>
        <v>0.99172205776921973</v>
      </c>
      <c r="BS217" s="135">
        <f t="shared" ca="1" si="888"/>
        <v>0.98632478667360657</v>
      </c>
      <c r="BT217" s="135">
        <f t="shared" ca="1" si="888"/>
        <v>0.97748500344929368</v>
      </c>
      <c r="BU217" s="135">
        <f t="shared" ca="1" si="888"/>
        <v>0.96313615407175768</v>
      </c>
      <c r="BV217" s="135">
        <f t="shared" ca="1" si="888"/>
        <v>0.94018080926792247</v>
      </c>
      <c r="BW217" s="135">
        <f t="shared" ca="1" si="888"/>
        <v>0.90429779928738063</v>
      </c>
      <c r="BX217" s="135">
        <f t="shared" ca="1" si="888"/>
        <v>0.85019157057821371</v>
      </c>
      <c r="BY217" s="135">
        <f t="shared" ca="1" si="888"/>
        <v>0.77288966110507518</v>
      </c>
      <c r="BZ217" s="135">
        <f t="shared" ca="1" si="888"/>
        <v>0.67056232135963656</v>
      </c>
      <c r="CA217" s="135">
        <f t="shared" ca="1" si="888"/>
        <v>0.54801024444802326</v>
      </c>
      <c r="CB217" s="135">
        <f t="shared" ca="1" si="888"/>
        <v>0.41774571280249562</v>
      </c>
      <c r="CC217" s="135">
        <f t="shared" ca="1" si="888"/>
        <v>0.29586994063386063</v>
      </c>
      <c r="CD217" s="135">
        <f t="shared" ca="1" si="888"/>
        <v>0.49621199124104048</v>
      </c>
      <c r="CE217" s="135">
        <f t="shared" ca="1" si="888"/>
        <v>0.49621199124104048</v>
      </c>
      <c r="CF217" s="135">
        <f t="shared" ca="1" si="888"/>
        <v>0.49621199124104048</v>
      </c>
      <c r="CG217" s="135">
        <f t="shared" ca="1" si="888"/>
        <v>0.49621199124104048</v>
      </c>
      <c r="CH217" s="402"/>
      <c r="CJ217" s="18" t="s">
        <v>176</v>
      </c>
      <c r="CK217" s="122">
        <f>CJ131</f>
        <v>1</v>
      </c>
      <c r="CL217" s="122" t="str">
        <f>CJ132</f>
        <v>work3564</v>
      </c>
      <c r="CM217" s="210"/>
      <c r="CN217" s="122"/>
      <c r="CO217" s="8"/>
      <c r="CP217" s="134">
        <f ca="1">IF(CP197="Road",CP214*CP208,CP214*CP210)</f>
        <v>0.99939937610989804</v>
      </c>
      <c r="CQ217" s="135">
        <f t="shared" ref="CQ217:DJ217" ca="1" si="889">IF(CQ197="Road",CQ214*CQ208,CQ214*CQ210)</f>
        <v>0.9990027129429585</v>
      </c>
      <c r="CR217" s="135">
        <f t="shared" ca="1" si="889"/>
        <v>0.99834449146697524</v>
      </c>
      <c r="CS217" s="135">
        <f t="shared" ca="1" si="889"/>
        <v>0.99725297119561296</v>
      </c>
      <c r="CT217" s="135">
        <f t="shared" ca="1" si="889"/>
        <v>0.99544493546542046</v>
      </c>
      <c r="CU217" s="135">
        <f t="shared" ca="1" si="889"/>
        <v>0.99245558589393457</v>
      </c>
      <c r="CV217" s="135">
        <f t="shared" ca="1" si="889"/>
        <v>0.98752825143960843</v>
      </c>
      <c r="CW217" s="135">
        <f t="shared" ca="1" si="889"/>
        <v>0.97944759895299816</v>
      </c>
      <c r="CX217" s="135">
        <f t="shared" ca="1" si="889"/>
        <v>0.96630525536556744</v>
      </c>
      <c r="CY217" s="135">
        <f t="shared" ca="1" si="889"/>
        <v>0.94521698936745069</v>
      </c>
      <c r="CZ217" s="135">
        <f t="shared" ca="1" si="889"/>
        <v>0.91210089382967929</v>
      </c>
      <c r="DA217" s="135">
        <f t="shared" ca="1" si="889"/>
        <v>0.86182016308312981</v>
      </c>
      <c r="DB217" s="135">
        <f t="shared" ca="1" si="889"/>
        <v>0.78925733106561358</v>
      </c>
      <c r="DC217" s="135">
        <f t="shared" ca="1" si="889"/>
        <v>0.69186569621541505</v>
      </c>
      <c r="DD217" s="135">
        <f t="shared" ca="1" si="889"/>
        <v>0.57315477897967892</v>
      </c>
      <c r="DE217" s="135">
        <f t="shared" ca="1" si="889"/>
        <v>0.4443702277242948</v>
      </c>
      <c r="DF217" s="135">
        <f t="shared" ca="1" si="889"/>
        <v>0.32123713260017267</v>
      </c>
      <c r="DG217" s="135">
        <f t="shared" ca="1" si="889"/>
        <v>0.4955789123759981</v>
      </c>
      <c r="DH217" s="135">
        <f t="shared" ca="1" si="889"/>
        <v>0.4955789123759981</v>
      </c>
      <c r="DI217" s="135">
        <f t="shared" ca="1" si="889"/>
        <v>0.4955789123759981</v>
      </c>
      <c r="DJ217" s="135">
        <f t="shared" ca="1" si="889"/>
        <v>0.4955789123759981</v>
      </c>
      <c r="DK217" s="402"/>
      <c r="DM217" s="18" t="s">
        <v>176</v>
      </c>
      <c r="DN217" s="122">
        <f>DM131</f>
        <v>1</v>
      </c>
      <c r="DO217" s="122" t="str">
        <f>DM132</f>
        <v>shop3564</v>
      </c>
      <c r="DP217" s="210"/>
      <c r="DQ217" s="122"/>
      <c r="DR217" s="8"/>
      <c r="DS217" s="134">
        <f ca="1">IF(DS197="Road",DS214*DS208,DS214*DS210)</f>
        <v>0.99958148495284327</v>
      </c>
      <c r="DT217" s="135">
        <f t="shared" ref="DT217:EM217" ca="1" si="890">IF(DT197="Road",DT214*DT208,DT214*DT210)</f>
        <v>0.99930559884566827</v>
      </c>
      <c r="DU217" s="135">
        <f t="shared" ca="1" si="890"/>
        <v>0.99884801583036953</v>
      </c>
      <c r="DV217" s="135">
        <f t="shared" ca="1" si="890"/>
        <v>0.99808939711042055</v>
      </c>
      <c r="DW217" s="135">
        <f t="shared" ca="1" si="890"/>
        <v>0.99683261194232808</v>
      </c>
      <c r="DX217" s="135">
        <f t="shared" ca="1" si="890"/>
        <v>0.99475307051768813</v>
      </c>
      <c r="DY217" s="135">
        <f t="shared" ca="1" si="890"/>
        <v>0.9913191652026172</v>
      </c>
      <c r="DZ217" s="135">
        <f t="shared" ca="1" si="890"/>
        <v>0.98566798442727832</v>
      </c>
      <c r="EA217" s="135">
        <f t="shared" ca="1" si="890"/>
        <v>0.97641962720324149</v>
      </c>
      <c r="EB217" s="135">
        <f t="shared" ca="1" si="890"/>
        <v>0.96142220898881503</v>
      </c>
      <c r="EC217" s="135">
        <f t="shared" ca="1" si="890"/>
        <v>0.93745992075123574</v>
      </c>
      <c r="ED217" s="135">
        <f t="shared" ca="1" si="890"/>
        <v>0.90006837126208183</v>
      </c>
      <c r="EE217" s="135">
        <f t="shared" ca="1" si="890"/>
        <v>0.84382567209271075</v>
      </c>
      <c r="EF217" s="135">
        <f t="shared" ca="1" si="890"/>
        <v>0.76374759408047121</v>
      </c>
      <c r="EG217" s="135">
        <f t="shared" ca="1" si="890"/>
        <v>0.65824578483760832</v>
      </c>
      <c r="EH217" s="135">
        <f t="shared" ca="1" si="890"/>
        <v>0.53268450556345259</v>
      </c>
      <c r="EI217" s="135">
        <f t="shared" ca="1" si="890"/>
        <v>0.40030686567900337</v>
      </c>
      <c r="EJ217" s="135">
        <f t="shared" ca="1" si="890"/>
        <v>0.49769334442888208</v>
      </c>
      <c r="EK217" s="135">
        <f t="shared" ca="1" si="890"/>
        <v>0.49769334442888208</v>
      </c>
      <c r="EL217" s="135">
        <f t="shared" ca="1" si="890"/>
        <v>0.49769334442888208</v>
      </c>
      <c r="EM217" s="135">
        <f t="shared" ca="1" si="890"/>
        <v>0.49769334442888208</v>
      </c>
      <c r="EN217" s="402"/>
      <c r="EP217" s="18" t="s">
        <v>176</v>
      </c>
      <c r="EQ217" s="122">
        <f>EP131</f>
        <v>1</v>
      </c>
      <c r="ER217" s="122" t="str">
        <f>EP132</f>
        <v>lei3564</v>
      </c>
      <c r="ES217" s="210"/>
      <c r="ET217" s="122"/>
      <c r="EU217" s="8"/>
      <c r="EV217" s="134">
        <f ca="1">IF(EV197="Road",EV214*EV208,EV214*EV210)</f>
        <v>0.999533682667618</v>
      </c>
      <c r="EW217" s="135">
        <f t="shared" ref="EW217:FP217" ca="1" si="891">IF(EW197="Road",EW214*EW208,EW214*EW210)</f>
        <v>0.99922605369293016</v>
      </c>
      <c r="EX217" s="135">
        <f t="shared" ca="1" si="891"/>
        <v>0.99871570531558052</v>
      </c>
      <c r="EY217" s="135">
        <f t="shared" ca="1" si="891"/>
        <v>0.99786946939393073</v>
      </c>
      <c r="EZ217" s="135">
        <f t="shared" ca="1" si="891"/>
        <v>0.99646744862991277</v>
      </c>
      <c r="FA217" s="135">
        <f t="shared" ca="1" si="891"/>
        <v>0.99414785168329389</v>
      </c>
      <c r="FB217" s="135">
        <f t="shared" ca="1" si="891"/>
        <v>0.99031903791408959</v>
      </c>
      <c r="FC217" s="135">
        <f t="shared" ca="1" si="891"/>
        <v>0.98402325805279856</v>
      </c>
      <c r="FD217" s="135">
        <f t="shared" ca="1" si="891"/>
        <v>0.97373621317743575</v>
      </c>
      <c r="FE217" s="135">
        <f t="shared" ca="1" si="891"/>
        <v>0.95710026093664158</v>
      </c>
      <c r="FF217" s="135">
        <f t="shared" ca="1" si="891"/>
        <v>0.93064184241716708</v>
      </c>
      <c r="FG217" s="135">
        <f t="shared" ca="1" si="891"/>
        <v>0.88965901586322682</v>
      </c>
      <c r="FH217" s="135">
        <f t="shared" ca="1" si="891"/>
        <v>0.82871129010404188</v>
      </c>
      <c r="FI217" s="135">
        <f t="shared" ca="1" si="891"/>
        <v>0.74335872812745607</v>
      </c>
      <c r="FJ217" s="135">
        <f t="shared" ca="1" si="891"/>
        <v>0.63339519100056374</v>
      </c>
      <c r="FK217" s="135">
        <f t="shared" ca="1" si="891"/>
        <v>0.50606507074269713</v>
      </c>
      <c r="FL217" s="135">
        <f t="shared" ca="1" si="891"/>
        <v>0.37577050520295302</v>
      </c>
      <c r="FM217" s="135">
        <f t="shared" ca="1" si="891"/>
        <v>0.49769058790504134</v>
      </c>
      <c r="FN217" s="135">
        <f t="shared" ca="1" si="891"/>
        <v>0.49769058790504134</v>
      </c>
      <c r="FO217" s="135">
        <f t="shared" ca="1" si="891"/>
        <v>0.49769058790504134</v>
      </c>
      <c r="FP217" s="135">
        <f t="shared" ca="1" si="891"/>
        <v>0.49769058790504134</v>
      </c>
      <c r="FQ217" s="402"/>
      <c r="FS217" s="18" t="s">
        <v>176</v>
      </c>
      <c r="FT217" s="122">
        <f>FS131</f>
        <v>1</v>
      </c>
      <c r="FU217" s="122" t="str">
        <f>FS132</f>
        <v>shop65</v>
      </c>
      <c r="FV217" s="210"/>
      <c r="FW217" s="122"/>
      <c r="FX217" s="8"/>
      <c r="FY217" s="134">
        <f ca="1">IF(FY197="Road",FY214*FY208,FY214*FY210)</f>
        <v>0.99951484153536652</v>
      </c>
      <c r="FZ217" s="135">
        <f t="shared" ref="FZ217:GS217" ca="1" si="892">IF(FZ197="Road",FZ214*FZ208,FZ214*FZ210)</f>
        <v>0.99919559466330177</v>
      </c>
      <c r="GA217" s="135">
        <f t="shared" ca="1" si="892"/>
        <v>0.99866648319167972</v>
      </c>
      <c r="GB217" s="135">
        <f t="shared" ca="1" si="892"/>
        <v>0.99778996313528989</v>
      </c>
      <c r="GC217" s="135">
        <f t="shared" ca="1" si="892"/>
        <v>0.99633910356923605</v>
      </c>
      <c r="GD217" s="135">
        <f t="shared" ca="1" si="892"/>
        <v>0.99394083755714913</v>
      </c>
      <c r="GE217" s="135">
        <f t="shared" ca="1" si="892"/>
        <v>0.98998552312987709</v>
      </c>
      <c r="GF217" s="135">
        <f t="shared" ca="1" si="892"/>
        <v>0.98348686003270902</v>
      </c>
      <c r="GG217" s="135">
        <f t="shared" ca="1" si="892"/>
        <v>0.97287574674161503</v>
      </c>
      <c r="GH217" s="135">
        <f t="shared" ca="1" si="892"/>
        <v>0.9557254855303654</v>
      </c>
      <c r="GI217" s="135">
        <f t="shared" ca="1" si="892"/>
        <v>0.92845938387917171</v>
      </c>
      <c r="GJ217" s="135">
        <f t="shared" ca="1" si="892"/>
        <v>0.49602968138537479</v>
      </c>
      <c r="GK217" s="135">
        <f t="shared" ca="1" si="892"/>
        <v>0.49602968138537479</v>
      </c>
      <c r="GL217" s="135">
        <f t="shared" ca="1" si="892"/>
        <v>0.49602968138537479</v>
      </c>
      <c r="GM217" s="135">
        <f t="shared" ca="1" si="892"/>
        <v>0.49602968138537479</v>
      </c>
      <c r="GN217" s="135">
        <f t="shared" ca="1" si="892"/>
        <v>0.49602968138537479</v>
      </c>
      <c r="GO217" s="135">
        <f t="shared" ca="1" si="892"/>
        <v>0.49602968138537479</v>
      </c>
      <c r="GP217" s="135">
        <f t="shared" ca="1" si="892"/>
        <v>0.49602968138537479</v>
      </c>
      <c r="GQ217" s="135">
        <f t="shared" ca="1" si="892"/>
        <v>0.49602968138537479</v>
      </c>
      <c r="GR217" s="135">
        <f t="shared" ca="1" si="892"/>
        <v>0.49602968138537479</v>
      </c>
      <c r="GS217" s="135">
        <f t="shared" ca="1" si="892"/>
        <v>0.49602968138537479</v>
      </c>
      <c r="GT217" s="402"/>
      <c r="GV217" s="18" t="s">
        <v>176</v>
      </c>
      <c r="GW217" s="122">
        <f>GV131</f>
        <v>1</v>
      </c>
      <c r="GX217" s="122" t="str">
        <f>GV132</f>
        <v>lei65</v>
      </c>
      <c r="GY217" s="210"/>
      <c r="GZ217" s="122"/>
      <c r="HA217" s="8"/>
      <c r="HB217" s="134">
        <f ca="1">IF(HB197="Road",HB214*HB208,HB214*HB210)</f>
        <v>0.99954800112672348</v>
      </c>
      <c r="HC217" s="135">
        <f t="shared" ref="HC217:HV217" ca="1" si="893">IF(HC197="Road",HC214*HC208,HC214*HC210)</f>
        <v>0.99925231625150246</v>
      </c>
      <c r="HD217" s="135">
        <f t="shared" ca="1" si="893"/>
        <v>0.9987633227729219</v>
      </c>
      <c r="HE217" s="135">
        <f t="shared" ca="1" si="893"/>
        <v>0.99795493656365708</v>
      </c>
      <c r="HF217" s="135">
        <f t="shared" ca="1" si="893"/>
        <v>0.99661940227467294</v>
      </c>
      <c r="HG217" s="135">
        <f t="shared" ca="1" si="893"/>
        <v>0.99441540732218059</v>
      </c>
      <c r="HH217" s="135">
        <f t="shared" ca="1" si="893"/>
        <v>0.99078501161438659</v>
      </c>
      <c r="HI217" s="135">
        <f t="shared" ca="1" si="893"/>
        <v>0.9848237327093684</v>
      </c>
      <c r="HJ217" s="135">
        <f t="shared" ca="1" si="893"/>
        <v>0.9750856521022998</v>
      </c>
      <c r="HK217" s="135">
        <f t="shared" ca="1" si="893"/>
        <v>0.95931301114583645</v>
      </c>
      <c r="HL217" s="135">
        <f t="shared" ca="1" si="893"/>
        <v>0.9341183878144883</v>
      </c>
      <c r="HM217" s="135">
        <f t="shared" ca="1" si="893"/>
        <v>0.49797208349911021</v>
      </c>
      <c r="HN217" s="135">
        <f t="shared" ca="1" si="893"/>
        <v>0.49797208349911021</v>
      </c>
      <c r="HO217" s="135">
        <f t="shared" ca="1" si="893"/>
        <v>0.49797208349911021</v>
      </c>
      <c r="HP217" s="135">
        <f t="shared" ca="1" si="893"/>
        <v>0.49797208349911021</v>
      </c>
      <c r="HQ217" s="135">
        <f t="shared" ca="1" si="893"/>
        <v>0.49797208349911021</v>
      </c>
      <c r="HR217" s="135">
        <f t="shared" ca="1" si="893"/>
        <v>0.49797208349911021</v>
      </c>
      <c r="HS217" s="135">
        <f t="shared" ca="1" si="893"/>
        <v>0.49797208349911021</v>
      </c>
      <c r="HT217" s="135">
        <f t="shared" ca="1" si="893"/>
        <v>0.49797208349911021</v>
      </c>
      <c r="HU217" s="135">
        <f t="shared" ca="1" si="893"/>
        <v>0.49797208349911021</v>
      </c>
      <c r="HV217" s="135">
        <f t="shared" ca="1" si="893"/>
        <v>0.49797208349911021</v>
      </c>
      <c r="HW217" s="402"/>
    </row>
    <row r="218" spans="1:231" ht="15">
      <c r="A218" s="18" t="s">
        <v>177</v>
      </c>
      <c r="B218" s="122">
        <f>A131</f>
        <v>1</v>
      </c>
      <c r="C218" s="122" t="str">
        <f>A132</f>
        <v>work1834</v>
      </c>
      <c r="D218" s="210"/>
      <c r="E218" s="122"/>
      <c r="F218" s="8"/>
      <c r="G218" s="134">
        <f ca="1">(1-G217)*G215/(G213+G215)</f>
        <v>5.1051901478573123E-6</v>
      </c>
      <c r="H218" s="421">
        <f t="shared" ref="H218:AA218" ca="1" si="894">(1-H217)*H215/(H213+H215)</f>
        <v>8.4712729730022995E-6</v>
      </c>
      <c r="I218" s="421">
        <f t="shared" ca="1" si="894"/>
        <v>1.4054446699831411E-5</v>
      </c>
      <c r="J218" s="421">
        <f t="shared" ca="1" si="894"/>
        <v>2.3310589407556025E-5</v>
      </c>
      <c r="K218" s="421">
        <f t="shared" ca="1" si="894"/>
        <v>3.8643633899377029E-5</v>
      </c>
      <c r="L218" s="421">
        <f t="shared" ca="1" si="894"/>
        <v>6.4008898060498404E-5</v>
      </c>
      <c r="M218" s="421">
        <f t="shared" ca="1" si="894"/>
        <v>1.0587591551282257E-4</v>
      </c>
      <c r="N218" s="421">
        <f t="shared" ca="1" si="894"/>
        <v>1.7472264035660993E-4</v>
      </c>
      <c r="O218" s="421">
        <f t="shared" ca="1" si="894"/>
        <v>2.872408336662115E-4</v>
      </c>
      <c r="P218" s="421">
        <f t="shared" ca="1" si="894"/>
        <v>4.6929193826494218E-4</v>
      </c>
      <c r="Q218" s="421">
        <f t="shared" ca="1" si="894"/>
        <v>7.5909461807392427E-4</v>
      </c>
      <c r="R218" s="421">
        <f t="shared" ca="1" si="894"/>
        <v>1.2086694850150133E-3</v>
      </c>
      <c r="S218" s="421">
        <f t="shared" ca="1" si="894"/>
        <v>1.8788580870359153E-3</v>
      </c>
      <c r="T218" s="421">
        <f t="shared" ca="1" si="894"/>
        <v>2.8206904659419814E-3</v>
      </c>
      <c r="U218" s="421">
        <f t="shared" ca="1" si="894"/>
        <v>4.0397616205810321E-3</v>
      </c>
      <c r="V218" s="421">
        <f t="shared" ca="1" si="894"/>
        <v>5.4591673269065808E-3</v>
      </c>
      <c r="W218" s="421">
        <f t="shared" ca="1" si="894"/>
        <v>6.9196957735816233E-3</v>
      </c>
      <c r="X218" s="421">
        <f t="shared" ca="1" si="894"/>
        <v>5.5900927578313693E-3</v>
      </c>
      <c r="Y218" s="421">
        <f t="shared" ca="1" si="894"/>
        <v>5.5900927578313693E-3</v>
      </c>
      <c r="Z218" s="421">
        <f t="shared" ca="1" si="894"/>
        <v>5.5900927578313693E-3</v>
      </c>
      <c r="AA218" s="421">
        <f t="shared" ca="1" si="894"/>
        <v>5.5900927578313693E-3</v>
      </c>
      <c r="AB218" s="402"/>
      <c r="AD218" s="18" t="s">
        <v>177</v>
      </c>
      <c r="AE218" s="122">
        <f>AD131</f>
        <v>1</v>
      </c>
      <c r="AF218" s="122" t="str">
        <f>AD132</f>
        <v>shop1834</v>
      </c>
      <c r="AG218" s="210"/>
      <c r="AH218" s="122"/>
      <c r="AI218" s="8"/>
      <c r="AJ218" s="134">
        <f ca="1">(1-AJ217)*AJ215/(AJ213+AJ215)</f>
        <v>3.1438953831748246E-6</v>
      </c>
      <c r="AK218" s="421">
        <f t="shared" ref="AK218:BD218" ca="1" si="895">(1-AK217)*AK215/(AK213+AK215)</f>
        <v>5.2230719778294235E-6</v>
      </c>
      <c r="AL218" s="421">
        <f t="shared" ca="1" si="895"/>
        <v>8.676357031332065E-6</v>
      </c>
      <c r="AM218" s="421">
        <f t="shared" ca="1" si="895"/>
        <v>1.4410210291696121E-5</v>
      </c>
      <c r="AN218" s="421">
        <f t="shared" ca="1" si="895"/>
        <v>2.3926087033618306E-5</v>
      </c>
      <c r="AO218" s="421">
        <f t="shared" ca="1" si="895"/>
        <v>3.9705766896761908E-5</v>
      </c>
      <c r="AP218" s="421">
        <f t="shared" ca="1" si="895"/>
        <v>6.5837087643717262E-5</v>
      </c>
      <c r="AQ218" s="421">
        <f t="shared" ca="1" si="895"/>
        <v>1.0901413118804498E-4</v>
      </c>
      <c r="AR218" s="421">
        <f t="shared" ca="1" si="895"/>
        <v>1.8009271791578817E-4</v>
      </c>
      <c r="AS218" s="421">
        <f t="shared" ca="1" si="895"/>
        <v>2.9639359731210445E-4</v>
      </c>
      <c r="AT218" s="421">
        <f t="shared" ca="1" si="895"/>
        <v>4.8480679018142009E-4</v>
      </c>
      <c r="AU218" s="421">
        <f t="shared" ca="1" si="895"/>
        <v>7.8518378839633775E-4</v>
      </c>
      <c r="AV218" s="421">
        <f t="shared" ca="1" si="895"/>
        <v>1.2520093938315161E-3</v>
      </c>
      <c r="AW218" s="421">
        <f t="shared" ca="1" si="895"/>
        <v>1.9495302499633112E-3</v>
      </c>
      <c r="AX218" s="421">
        <f t="shared" ca="1" si="895"/>
        <v>2.9327843033694553E-3</v>
      </c>
      <c r="AY218" s="421">
        <f t="shared" ca="1" si="895"/>
        <v>4.2107470627440738E-3</v>
      </c>
      <c r="AZ218" s="421">
        <f t="shared" ca="1" si="895"/>
        <v>5.7071963619342659E-3</v>
      </c>
      <c r="BA218" s="421">
        <f t="shared" ca="1" si="895"/>
        <v>6.1470123601852639E-3</v>
      </c>
      <c r="BB218" s="421">
        <f t="shared" ca="1" si="895"/>
        <v>6.1470123601852639E-3</v>
      </c>
      <c r="BC218" s="421">
        <f t="shared" ca="1" si="895"/>
        <v>6.1470123601852639E-3</v>
      </c>
      <c r="BD218" s="421">
        <f t="shared" ca="1" si="895"/>
        <v>6.1470123601852639E-3</v>
      </c>
      <c r="BE218" s="402"/>
      <c r="BG218" s="18" t="s">
        <v>177</v>
      </c>
      <c r="BH218" s="122">
        <f>BG131</f>
        <v>1</v>
      </c>
      <c r="BI218" s="122" t="str">
        <f>BG132</f>
        <v>lei1834</v>
      </c>
      <c r="BJ218" s="210"/>
      <c r="BK218" s="122"/>
      <c r="BL218" s="8"/>
      <c r="BM218" s="134">
        <f ca="1">(1-BM217)*BM215/(BM213+BM215)</f>
        <v>9.9241407985741108E-6</v>
      </c>
      <c r="BN218" s="421">
        <f t="shared" ref="BN218:CG218" ca="1" si="896">(1-BN217)*BN215/(BN213+BN215)</f>
        <v>1.6472783793088695E-5</v>
      </c>
      <c r="BO218" s="421">
        <f t="shared" ca="1" si="896"/>
        <v>2.7335552422574703E-5</v>
      </c>
      <c r="BP218" s="421">
        <f t="shared" ca="1" si="896"/>
        <v>4.5341551678385292E-5</v>
      </c>
      <c r="BQ218" s="421">
        <f t="shared" ca="1" si="896"/>
        <v>7.5152197869598163E-5</v>
      </c>
      <c r="BR218" s="421">
        <f t="shared" ca="1" si="896"/>
        <v>1.2440783937214109E-4</v>
      </c>
      <c r="BS218" s="421">
        <f t="shared" ca="1" si="896"/>
        <v>2.0552254358138406E-4</v>
      </c>
      <c r="BT218" s="421">
        <f t="shared" ca="1" si="896"/>
        <v>3.3837419931844105E-4</v>
      </c>
      <c r="BU218" s="421">
        <f t="shared" ca="1" si="896"/>
        <v>5.5402070889395939E-4</v>
      </c>
      <c r="BV218" s="421">
        <f t="shared" ca="1" si="896"/>
        <v>8.9901283006009827E-4</v>
      </c>
      <c r="BW218" s="421">
        <f t="shared" ca="1" si="896"/>
        <v>1.4382927159777609E-3</v>
      </c>
      <c r="BX218" s="421">
        <f t="shared" ca="1" si="896"/>
        <v>2.251446374534749E-3</v>
      </c>
      <c r="BY218" s="421">
        <f t="shared" ca="1" si="896"/>
        <v>3.4132041240796528E-3</v>
      </c>
      <c r="BZ218" s="421">
        <f t="shared" ca="1" si="896"/>
        <v>4.9510649705945351E-3</v>
      </c>
      <c r="CA218" s="421">
        <f t="shared" ca="1" si="896"/>
        <v>6.7928800828637058E-3</v>
      </c>
      <c r="CB218" s="421">
        <f t="shared" ca="1" si="896"/>
        <v>8.7506044154381356E-3</v>
      </c>
      <c r="CC218" s="421">
        <f t="shared" ca="1" si="896"/>
        <v>1.0582255454380216E-2</v>
      </c>
      <c r="CD218" s="421">
        <f t="shared" ca="1" si="896"/>
        <v>7.571347555223003E-3</v>
      </c>
      <c r="CE218" s="421">
        <f t="shared" ca="1" si="896"/>
        <v>7.571347555223003E-3</v>
      </c>
      <c r="CF218" s="421">
        <f t="shared" ca="1" si="896"/>
        <v>7.571347555223003E-3</v>
      </c>
      <c r="CG218" s="421">
        <f t="shared" ca="1" si="896"/>
        <v>7.571347555223003E-3</v>
      </c>
      <c r="CH218" s="402"/>
      <c r="CJ218" s="18" t="s">
        <v>177</v>
      </c>
      <c r="CK218" s="122">
        <f>CJ131</f>
        <v>1</v>
      </c>
      <c r="CL218" s="122" t="str">
        <f>CJ132</f>
        <v>work3564</v>
      </c>
      <c r="CM218" s="210"/>
      <c r="CN218" s="122"/>
      <c r="CO218" s="8"/>
      <c r="CP218" s="134">
        <f ca="1">(1-CP217)*CP215/(CP213+CP215)</f>
        <v>1.0523001571278041E-5</v>
      </c>
      <c r="CQ218" s="421">
        <f t="shared" ref="CQ218:DJ218" ca="1" si="897">(1-CQ217)*CQ215/(CQ213+CQ215)</f>
        <v>1.7472587156800287E-5</v>
      </c>
      <c r="CR218" s="421">
        <f t="shared" ca="1" si="897"/>
        <v>2.9004705242954115E-5</v>
      </c>
      <c r="CS218" s="421">
        <f t="shared" ca="1" si="897"/>
        <v>4.8128269456620791E-5</v>
      </c>
      <c r="CT218" s="421">
        <f t="shared" ca="1" si="897"/>
        <v>7.9805269228495982E-5</v>
      </c>
      <c r="CU218" s="421">
        <f t="shared" ca="1" si="897"/>
        <v>1.3217902717626155E-4</v>
      </c>
      <c r="CV218" s="421">
        <f t="shared" ca="1" si="897"/>
        <v>2.1850650941524562E-4</v>
      </c>
      <c r="CW218" s="421">
        <f t="shared" ca="1" si="897"/>
        <v>3.6008049642251722E-4</v>
      </c>
      <c r="CX218" s="421">
        <f t="shared" ca="1" si="897"/>
        <v>5.9033591000144225E-4</v>
      </c>
      <c r="CY218" s="421">
        <f t="shared" ca="1" si="897"/>
        <v>9.598048237272035E-4</v>
      </c>
      <c r="CZ218" s="421">
        <f t="shared" ca="1" si="897"/>
        <v>1.5400027331367106E-3</v>
      </c>
      <c r="DA218" s="421">
        <f t="shared" ca="1" si="897"/>
        <v>2.420927080919697E-3</v>
      </c>
      <c r="DB218" s="421">
        <f t="shared" ca="1" si="897"/>
        <v>3.692236477565719E-3</v>
      </c>
      <c r="DC218" s="421">
        <f t="shared" ca="1" si="897"/>
        <v>5.3985494355534569E-3</v>
      </c>
      <c r="DD218" s="421">
        <f t="shared" ca="1" si="897"/>
        <v>7.4783787416895352E-3</v>
      </c>
      <c r="DE218" s="421">
        <f t="shared" ca="1" si="897"/>
        <v>9.7346993069382694E-3</v>
      </c>
      <c r="DF218" s="421">
        <f t="shared" ca="1" si="897"/>
        <v>1.1892005692549251E-2</v>
      </c>
      <c r="DG218" s="421">
        <f t="shared" ca="1" si="897"/>
        <v>8.8375170970173798E-3</v>
      </c>
      <c r="DH218" s="421">
        <f t="shared" ca="1" si="897"/>
        <v>8.8375170970173798E-3</v>
      </c>
      <c r="DI218" s="421">
        <f t="shared" ca="1" si="897"/>
        <v>8.8375170970173798E-3</v>
      </c>
      <c r="DJ218" s="421">
        <f t="shared" ca="1" si="897"/>
        <v>8.8375170970173798E-3</v>
      </c>
      <c r="DK218" s="402"/>
      <c r="DM218" s="18" t="s">
        <v>177</v>
      </c>
      <c r="DN218" s="122">
        <f>DM131</f>
        <v>1</v>
      </c>
      <c r="DO218" s="122" t="str">
        <f>DM132</f>
        <v>shop3564</v>
      </c>
      <c r="DP218" s="210"/>
      <c r="DQ218" s="122"/>
      <c r="DR218" s="8"/>
      <c r="DS218" s="134">
        <f ca="1">(1-DS217)*DS215/(DS213+DS215)</f>
        <v>3.8398337816071554E-6</v>
      </c>
      <c r="DT218" s="421">
        <f t="shared" ref="DT218:EM218" ca="1" si="898">(1-DT217)*DT215/(DT213+DT215)</f>
        <v>6.371061276063079E-6</v>
      </c>
      <c r="DU218" s="421">
        <f t="shared" ca="1" si="898"/>
        <v>1.0569339765619483E-5</v>
      </c>
      <c r="DV218" s="421">
        <f t="shared" ca="1" si="898"/>
        <v>1.7529590796041281E-5</v>
      </c>
      <c r="DW218" s="421">
        <f t="shared" ca="1" si="898"/>
        <v>2.9060469261342989E-5</v>
      </c>
      <c r="DX218" s="421">
        <f t="shared" ca="1" si="898"/>
        <v>4.8140054253166714E-5</v>
      </c>
      <c r="DY218" s="421">
        <f t="shared" ca="1" si="898"/>
        <v>7.9645792747466969E-5</v>
      </c>
      <c r="DZ218" s="421">
        <f t="shared" ca="1" si="898"/>
        <v>1.3149481226190467E-4</v>
      </c>
      <c r="EA218" s="421">
        <f t="shared" ca="1" si="898"/>
        <v>2.1634756662399125E-4</v>
      </c>
      <c r="EB218" s="421">
        <f t="shared" ca="1" si="898"/>
        <v>3.5394738170323029E-4</v>
      </c>
      <c r="EC218" s="421">
        <f t="shared" ca="1" si="898"/>
        <v>5.7379898437405887E-4</v>
      </c>
      <c r="ED218" s="421">
        <f t="shared" ca="1" si="898"/>
        <v>9.1686271852295354E-4</v>
      </c>
      <c r="EE218" s="421">
        <f t="shared" ca="1" si="898"/>
        <v>1.4328838692713121E-3</v>
      </c>
      <c r="EF218" s="421">
        <f t="shared" ca="1" si="898"/>
        <v>2.1675922416620873E-3</v>
      </c>
      <c r="EG218" s="421">
        <f t="shared" ca="1" si="898"/>
        <v>3.1355608103040365E-3</v>
      </c>
      <c r="EH218" s="421">
        <f t="shared" ca="1" si="898"/>
        <v>4.287573014152367E-3</v>
      </c>
      <c r="EI218" s="421">
        <f t="shared" ca="1" si="898"/>
        <v>5.5021246461929157E-3</v>
      </c>
      <c r="EJ218" s="421">
        <f t="shared" ca="1" si="898"/>
        <v>4.6086134247540593E-3</v>
      </c>
      <c r="EK218" s="421">
        <f t="shared" ca="1" si="898"/>
        <v>4.6086134247540593E-3</v>
      </c>
      <c r="EL218" s="421">
        <f t="shared" ca="1" si="898"/>
        <v>4.6086134247540593E-3</v>
      </c>
      <c r="EM218" s="421">
        <f t="shared" ca="1" si="898"/>
        <v>4.6086134247540593E-3</v>
      </c>
      <c r="EN218" s="402"/>
      <c r="EP218" s="18" t="s">
        <v>177</v>
      </c>
      <c r="EQ218" s="122">
        <f>EP131</f>
        <v>1</v>
      </c>
      <c r="ER218" s="122" t="str">
        <f>EP132</f>
        <v>lei3564</v>
      </c>
      <c r="ES218" s="210"/>
      <c r="ET218" s="122"/>
      <c r="EU218" s="8"/>
      <c r="EV218" s="134">
        <f ca="1">(1-EV217)*EV215/(EV213+EV215)</f>
        <v>4.2835095665042141E-6</v>
      </c>
      <c r="EW218" s="421">
        <f t="shared" ref="EW218:FP218" ca="1" si="899">(1-EW217)*EW215/(EW213+EW215)</f>
        <v>7.1093355963412169E-6</v>
      </c>
      <c r="EX218" s="421">
        <f t="shared" ca="1" si="899"/>
        <v>1.1797306651288581E-5</v>
      </c>
      <c r="EY218" s="421">
        <f t="shared" ca="1" si="899"/>
        <v>1.9570682020782458E-5</v>
      </c>
      <c r="EZ218" s="421">
        <f t="shared" ca="1" si="899"/>
        <v>3.2449399876778351E-5</v>
      </c>
      <c r="FA218" s="421">
        <f t="shared" ca="1" si="899"/>
        <v>5.375681227880414E-5</v>
      </c>
      <c r="FB218" s="421">
        <f t="shared" ca="1" si="899"/>
        <v>8.8927626807555672E-5</v>
      </c>
      <c r="FC218" s="421">
        <f t="shared" ca="1" si="899"/>
        <v>1.46759560968546E-4</v>
      </c>
      <c r="FD218" s="421">
        <f t="shared" ca="1" si="899"/>
        <v>2.4125455841928883E-4</v>
      </c>
      <c r="FE218" s="421">
        <f t="shared" ca="1" si="899"/>
        <v>3.9406951000460326E-4</v>
      </c>
      <c r="FF218" s="421">
        <f t="shared" ca="1" si="899"/>
        <v>6.3711192119659805E-4</v>
      </c>
      <c r="FG218" s="421">
        <f t="shared" ca="1" si="899"/>
        <v>1.0135730077049077E-3</v>
      </c>
      <c r="FH218" s="421">
        <f t="shared" ca="1" si="899"/>
        <v>1.5734281711674504E-3</v>
      </c>
      <c r="FI218" s="421">
        <f t="shared" ca="1" si="899"/>
        <v>2.3574618974816254E-3</v>
      </c>
      <c r="FJ218" s="421">
        <f t="shared" ca="1" si="899"/>
        <v>3.3675677428800965E-3</v>
      </c>
      <c r="FK218" s="421">
        <f t="shared" ca="1" si="899"/>
        <v>4.5371999876063097E-3</v>
      </c>
      <c r="FL218" s="421">
        <f t="shared" ca="1" si="899"/>
        <v>5.7340631089105743E-3</v>
      </c>
      <c r="FM218" s="421">
        <f t="shared" ca="1" si="899"/>
        <v>4.6141265242340274E-3</v>
      </c>
      <c r="FN218" s="421">
        <f t="shared" ca="1" si="899"/>
        <v>4.6141265242340274E-3</v>
      </c>
      <c r="FO218" s="421">
        <f t="shared" ca="1" si="899"/>
        <v>4.6141265242340274E-3</v>
      </c>
      <c r="FP218" s="421">
        <f t="shared" ca="1" si="899"/>
        <v>4.6141265242340274E-3</v>
      </c>
      <c r="FQ218" s="402"/>
      <c r="FS218" s="18" t="s">
        <v>177</v>
      </c>
      <c r="FT218" s="122">
        <f>FS131</f>
        <v>1</v>
      </c>
      <c r="FU218" s="122" t="str">
        <f>FS132</f>
        <v>shop65</v>
      </c>
      <c r="FV218" s="210"/>
      <c r="FW218" s="122"/>
      <c r="FX218" s="8"/>
      <c r="FY218" s="134">
        <f ca="1">(1-FY217)*FY215/(FY213+FY215)</f>
        <v>7.6397422703963057E-6</v>
      </c>
      <c r="FZ218" s="421">
        <f t="shared" ref="FZ218:GS218" ca="1" si="900">(1-FZ217)*FZ215/(FZ213+FZ215)</f>
        <v>1.2666891132052046E-5</v>
      </c>
      <c r="GA218" s="421">
        <f t="shared" ca="1" si="900"/>
        <v>2.0998757048389917E-5</v>
      </c>
      <c r="GB218" s="421">
        <f t="shared" ca="1" si="900"/>
        <v>3.4801231525899771E-5</v>
      </c>
      <c r="GC218" s="421">
        <f t="shared" ca="1" si="900"/>
        <v>5.7647773353349911E-5</v>
      </c>
      <c r="GD218" s="421">
        <f t="shared" ca="1" si="900"/>
        <v>9.54130306122062E-5</v>
      </c>
      <c r="GE218" s="421">
        <f t="shared" ca="1" si="900"/>
        <v>1.5769697498400364E-4</v>
      </c>
      <c r="GF218" s="421">
        <f t="shared" ca="1" si="900"/>
        <v>2.6003077885158421E-4</v>
      </c>
      <c r="GG218" s="421">
        <f t="shared" ca="1" si="900"/>
        <v>4.27122928438579E-4</v>
      </c>
      <c r="GH218" s="421">
        <f t="shared" ca="1" si="900"/>
        <v>6.9718639238927908E-4</v>
      </c>
      <c r="GI218" s="421">
        <f t="shared" ca="1" si="900"/>
        <v>1.126542993414293E-3</v>
      </c>
      <c r="GJ218" s="421">
        <f t="shared" ca="1" si="900"/>
        <v>7.9359706710546776E-3</v>
      </c>
      <c r="GK218" s="421">
        <f t="shared" ca="1" si="900"/>
        <v>7.9359706710546776E-3</v>
      </c>
      <c r="GL218" s="421">
        <f t="shared" ca="1" si="900"/>
        <v>7.9359706710546776E-3</v>
      </c>
      <c r="GM218" s="421">
        <f t="shared" ca="1" si="900"/>
        <v>7.9359706710546776E-3</v>
      </c>
      <c r="GN218" s="421">
        <f t="shared" ca="1" si="900"/>
        <v>7.9359706710546776E-3</v>
      </c>
      <c r="GO218" s="421">
        <f t="shared" ca="1" si="900"/>
        <v>7.9359706710546776E-3</v>
      </c>
      <c r="GP218" s="421">
        <f t="shared" ca="1" si="900"/>
        <v>7.9359706710546776E-3</v>
      </c>
      <c r="GQ218" s="421">
        <f t="shared" ca="1" si="900"/>
        <v>7.9359706710546776E-3</v>
      </c>
      <c r="GR218" s="421">
        <f t="shared" ca="1" si="900"/>
        <v>7.9359706710546776E-3</v>
      </c>
      <c r="GS218" s="421">
        <f t="shared" ca="1" si="900"/>
        <v>7.9359706710546776E-3</v>
      </c>
      <c r="GT218" s="402"/>
      <c r="GV218" s="18" t="s">
        <v>177</v>
      </c>
      <c r="GW218" s="122">
        <f>GV131</f>
        <v>1</v>
      </c>
      <c r="GX218" s="122" t="str">
        <f>GV132</f>
        <v>lei65</v>
      </c>
      <c r="GY218" s="210"/>
      <c r="GZ218" s="122"/>
      <c r="HA218" s="8"/>
      <c r="HB218" s="134">
        <f ca="1">(1-HB217)*HB215/(HB213+HB215)</f>
        <v>3.6474191075330746E-6</v>
      </c>
      <c r="HC218" s="421">
        <f t="shared" ref="HC218:HV218" ca="1" si="901">(1-HC217)*HC215/(HC213+HC215)</f>
        <v>6.0334574971241973E-6</v>
      </c>
      <c r="HD218" s="421">
        <f t="shared" ca="1" si="901"/>
        <v>9.9794057343506059E-6</v>
      </c>
      <c r="HE218" s="421">
        <f t="shared" ca="1" si="901"/>
        <v>1.6502703645615416E-5</v>
      </c>
      <c r="HF218" s="421">
        <f t="shared" ca="1" si="901"/>
        <v>2.727983954662973E-5</v>
      </c>
      <c r="HG218" s="421">
        <f t="shared" ca="1" si="901"/>
        <v>4.5065046054675952E-5</v>
      </c>
      <c r="HH218" s="421">
        <f t="shared" ca="1" si="901"/>
        <v>7.4360638268272476E-5</v>
      </c>
      <c r="HI218" s="421">
        <f t="shared" ca="1" si="901"/>
        <v>1.2246536566699645E-4</v>
      </c>
      <c r="HJ218" s="421">
        <f t="shared" ca="1" si="901"/>
        <v>2.0104711304934049E-4</v>
      </c>
      <c r="HK218" s="421">
        <f t="shared" ca="1" si="901"/>
        <v>3.2832493474795543E-4</v>
      </c>
      <c r="HL218" s="421">
        <f t="shared" ca="1" si="901"/>
        <v>5.3163373921402267E-4</v>
      </c>
      <c r="HM218" s="421">
        <f t="shared" ca="1" si="901"/>
        <v>4.0511300435038108E-3</v>
      </c>
      <c r="HN218" s="421">
        <f t="shared" ca="1" si="901"/>
        <v>4.0511300435038108E-3</v>
      </c>
      <c r="HO218" s="421">
        <f t="shared" ca="1" si="901"/>
        <v>4.0511300435038108E-3</v>
      </c>
      <c r="HP218" s="421">
        <f t="shared" ca="1" si="901"/>
        <v>4.0511300435038108E-3</v>
      </c>
      <c r="HQ218" s="421">
        <f t="shared" ca="1" si="901"/>
        <v>4.0511300435038108E-3</v>
      </c>
      <c r="HR218" s="421">
        <f t="shared" ca="1" si="901"/>
        <v>4.0511300435038108E-3</v>
      </c>
      <c r="HS218" s="421">
        <f t="shared" ca="1" si="901"/>
        <v>4.0511300435038108E-3</v>
      </c>
      <c r="HT218" s="421">
        <f t="shared" ca="1" si="901"/>
        <v>4.0511300435038108E-3</v>
      </c>
      <c r="HU218" s="421">
        <f t="shared" ca="1" si="901"/>
        <v>4.0511300435038108E-3</v>
      </c>
      <c r="HV218" s="421">
        <f t="shared" ca="1" si="901"/>
        <v>4.0511300435038108E-3</v>
      </c>
      <c r="HW218" s="402"/>
    </row>
    <row r="219" spans="1:231" ht="15">
      <c r="A219" s="18" t="s">
        <v>294</v>
      </c>
      <c r="B219" s="122">
        <f>A131</f>
        <v>1</v>
      </c>
      <c r="C219" s="122" t="str">
        <f>A132</f>
        <v>work1834</v>
      </c>
      <c r="D219" s="210"/>
      <c r="E219" s="122"/>
      <c r="F219" s="8"/>
      <c r="G219" s="52">
        <f>demand*IF(Demand!$D$44&lt;&gt;"",Demand!$D$44/100,IF(Demand!$D$49&lt;&gt;"",Demand!$D$49/100,0))</f>
        <v>173809.52380952379</v>
      </c>
      <c r="H219" s="53">
        <f>demand*IF(Demand!$E$44&lt;&gt;"",Demand!$E$44/100,IF(Demand!$E$49&lt;&gt;"",Demand!$E$49/100,0))</f>
        <v>173809.52380952379</v>
      </c>
      <c r="I219" s="53">
        <f>demand*IF(Demand!$F$44&lt;&gt;"",Demand!$F$44/100,IF(Demand!$F$49&lt;&gt;"",Demand!$F$49/100,0))</f>
        <v>173809.52380952379</v>
      </c>
      <c r="J219" s="53">
        <f>demand*IF(Demand!$G$44&lt;&gt;"",Demand!$G$44/100,IF(Demand!$G$49&lt;&gt;"",Demand!$G$49/100,0))</f>
        <v>173809.52380952379</v>
      </c>
      <c r="K219" s="53">
        <f>demand*IF(Demand!$H$44&lt;&gt;"",Demand!$H$44/100,IF(Demand!$H$49&lt;&gt;"",Demand!$H$49/100,0))</f>
        <v>173809.52380952379</v>
      </c>
      <c r="L219" s="53">
        <f>demand*IF(Demand!$I$44&lt;&gt;"",Demand!$I$44/100,IF(Demand!$I$49&lt;&gt;"",Demand!$I$49/100,0))</f>
        <v>173809.52380952379</v>
      </c>
      <c r="M219" s="53">
        <f>demand*IF(Demand!$J$44&lt;&gt;"",Demand!$J$44/100,IF(Demand!$J$49&lt;&gt;"",Demand!$J$49/100,0))</f>
        <v>173809.52380952379</v>
      </c>
      <c r="N219" s="53">
        <f>demand*IF(Demand!$K$44&lt;&gt;"",Demand!$K$44/100,IF(Demand!$K$49&lt;&gt;"",Demand!$K$49/100,0))</f>
        <v>173809.52380952379</v>
      </c>
      <c r="O219" s="53">
        <f>demand*IF(Demand!$L$44&lt;&gt;"",Demand!$L$44/100,IF(Demand!$L$49&lt;&gt;"",Demand!$L$49/100,0))</f>
        <v>173809.52380952379</v>
      </c>
      <c r="P219" s="53">
        <f>demand*IF(Demand!$M$44&lt;&gt;"",Demand!$M$44/100,IF(Demand!$M$49&lt;&gt;"",Demand!$M$49/100,0))</f>
        <v>173809.52380952379</v>
      </c>
      <c r="Q219" s="53">
        <f>demand*IF(Demand!$N$44&lt;&gt;"",Demand!$N$44/100,IF(Demand!$N$49&lt;&gt;"",Demand!$N$49/100,0))</f>
        <v>173809.52380952379</v>
      </c>
      <c r="R219" s="53">
        <f>demand*IF(Demand!$O$44&lt;&gt;"",Demand!$O$44/100,IF(Demand!$O$49&lt;&gt;"",Demand!$O$49/100,0))</f>
        <v>173809.52380952379</v>
      </c>
      <c r="S219" s="53">
        <f>demand*IF(Demand!$P$44&lt;&gt;"",Demand!$P$44/100,IF(Demand!$P$49&lt;&gt;"",Demand!$P$49/100,0))</f>
        <v>173809.52380952379</v>
      </c>
      <c r="T219" s="53">
        <f>demand*IF(Demand!$Q$44&lt;&gt;"",Demand!$Q$44/100,IF(Demand!$Q$49&lt;&gt;"",Demand!$Q$49/100,0))</f>
        <v>173809.52380952379</v>
      </c>
      <c r="U219" s="53">
        <f>demand*IF(Demand!$R$44&lt;&gt;"",Demand!$R$44/100,IF(Demand!$R$49&lt;&gt;"",Demand!$R$49/100,0))</f>
        <v>173809.52380952379</v>
      </c>
      <c r="V219" s="53">
        <f>demand*IF(Demand!$S$44&lt;&gt;"",Demand!$S$44/100,IF(Demand!$S$49&lt;&gt;"",Demand!$S$49/100,0))</f>
        <v>173809.52380952379</v>
      </c>
      <c r="W219" s="53">
        <f>demand*IF(Demand!$T$44&lt;&gt;"",Demand!$T$44/100,IF(Demand!$T$49&lt;&gt;"",Demand!$T$49/100,0))</f>
        <v>173809.52380952379</v>
      </c>
      <c r="X219" s="53">
        <f>demand*IF(Demand!$U$44&lt;&gt;"",Demand!$U$44/100,IF(Demand!$U$49&lt;&gt;"",Demand!$U$49/100,0))</f>
        <v>173809.52380952379</v>
      </c>
      <c r="Y219" s="53">
        <f>demand*IF(Demand!$V$44&lt;&gt;"",Demand!$V$44/100,IF(Demand!$V$49&lt;&gt;"",Demand!$V$49/100,0))</f>
        <v>173809.52380952379</v>
      </c>
      <c r="Z219" s="53">
        <f>demand*IF(Demand!$W$44&lt;&gt;"",Demand!$W$44/100,IF(Demand!$W$49&lt;&gt;"",Demand!$W$49/100,0))</f>
        <v>173809.52380952379</v>
      </c>
      <c r="AA219" s="53">
        <f>demand*IF(Demand!$X$44&lt;&gt;"",Demand!$X$44/100,IF(Demand!$X$49&lt;&gt;"",Demand!$X$49/100,0))</f>
        <v>173809.52380952379</v>
      </c>
      <c r="AB219" s="402"/>
      <c r="AD219" s="18" t="s">
        <v>294</v>
      </c>
      <c r="AE219" s="122">
        <f>AD131</f>
        <v>1</v>
      </c>
      <c r="AF219" s="122" t="str">
        <f>AD132</f>
        <v>shop1834</v>
      </c>
      <c r="AG219" s="210"/>
      <c r="AH219" s="122"/>
      <c r="AI219" s="8"/>
      <c r="AJ219" s="52">
        <f>demand*IF(Demand!$D$44&lt;&gt;"",Demand!$D$44/100,IF(Demand!$D$49&lt;&gt;"",Demand!$D$49/100,0))</f>
        <v>173809.52380952379</v>
      </c>
      <c r="AK219" s="53">
        <f>demand*IF(Demand!$E$44&lt;&gt;"",Demand!$E$44/100,IF(Demand!$E$49&lt;&gt;"",Demand!$E$49/100,0))</f>
        <v>173809.52380952379</v>
      </c>
      <c r="AL219" s="53">
        <f>demand*IF(Demand!$F$44&lt;&gt;"",Demand!$F$44/100,IF(Demand!$F$49&lt;&gt;"",Demand!$F$49/100,0))</f>
        <v>173809.52380952379</v>
      </c>
      <c r="AM219" s="53">
        <f>demand*IF(Demand!$G$44&lt;&gt;"",Demand!$G$44/100,IF(Demand!$G$49&lt;&gt;"",Demand!$G$49/100,0))</f>
        <v>173809.52380952379</v>
      </c>
      <c r="AN219" s="53">
        <f>demand*IF(Demand!$H$44&lt;&gt;"",Demand!$H$44/100,IF(Demand!$H$49&lt;&gt;"",Demand!$H$49/100,0))</f>
        <v>173809.52380952379</v>
      </c>
      <c r="AO219" s="53">
        <f>demand*IF(Demand!$I$44&lt;&gt;"",Demand!$I$44/100,IF(Demand!$I$49&lt;&gt;"",Demand!$I$49/100,0))</f>
        <v>173809.52380952379</v>
      </c>
      <c r="AP219" s="53">
        <f>demand*IF(Demand!$J$44&lt;&gt;"",Demand!$J$44/100,IF(Demand!$J$49&lt;&gt;"",Demand!$J$49/100,0))</f>
        <v>173809.52380952379</v>
      </c>
      <c r="AQ219" s="53">
        <f>demand*IF(Demand!$K$44&lt;&gt;"",Demand!$K$44/100,IF(Demand!$K$49&lt;&gt;"",Demand!$K$49/100,0))</f>
        <v>173809.52380952379</v>
      </c>
      <c r="AR219" s="53">
        <f>demand*IF(Demand!$L$44&lt;&gt;"",Demand!$L$44/100,IF(Demand!$L$49&lt;&gt;"",Demand!$L$49/100,0))</f>
        <v>173809.52380952379</v>
      </c>
      <c r="AS219" s="53">
        <f>demand*IF(Demand!$M$44&lt;&gt;"",Demand!$M$44/100,IF(Demand!$M$49&lt;&gt;"",Demand!$M$49/100,0))</f>
        <v>173809.52380952379</v>
      </c>
      <c r="AT219" s="53">
        <f>demand*IF(Demand!$N$44&lt;&gt;"",Demand!$N$44/100,IF(Demand!$N$49&lt;&gt;"",Demand!$N$49/100,0))</f>
        <v>173809.52380952379</v>
      </c>
      <c r="AU219" s="53">
        <f>demand*IF(Demand!$O$44&lt;&gt;"",Demand!$O$44/100,IF(Demand!$O$49&lt;&gt;"",Demand!$O$49/100,0))</f>
        <v>173809.52380952379</v>
      </c>
      <c r="AV219" s="53">
        <f>demand*IF(Demand!$P$44&lt;&gt;"",Demand!$P$44/100,IF(Demand!$P$49&lt;&gt;"",Demand!$P$49/100,0))</f>
        <v>173809.52380952379</v>
      </c>
      <c r="AW219" s="53">
        <f>demand*IF(Demand!$Q$44&lt;&gt;"",Demand!$Q$44/100,IF(Demand!$Q$49&lt;&gt;"",Demand!$Q$49/100,0))</f>
        <v>173809.52380952379</v>
      </c>
      <c r="AX219" s="53">
        <f>demand*IF(Demand!$R$44&lt;&gt;"",Demand!$R$44/100,IF(Demand!$R$49&lt;&gt;"",Demand!$R$49/100,0))</f>
        <v>173809.52380952379</v>
      </c>
      <c r="AY219" s="53">
        <f>demand*IF(Demand!$S$44&lt;&gt;"",Demand!$S$44/100,IF(Demand!$S$49&lt;&gt;"",Demand!$S$49/100,0))</f>
        <v>173809.52380952379</v>
      </c>
      <c r="AZ219" s="53">
        <f>demand*IF(Demand!$T$44&lt;&gt;"",Demand!$T$44/100,IF(Demand!$T$49&lt;&gt;"",Demand!$T$49/100,0))</f>
        <v>173809.52380952379</v>
      </c>
      <c r="BA219" s="53">
        <f>demand*IF(Demand!$U$44&lt;&gt;"",Demand!$U$44/100,IF(Demand!$U$49&lt;&gt;"",Demand!$U$49/100,0))</f>
        <v>173809.52380952379</v>
      </c>
      <c r="BB219" s="53">
        <f>demand*IF(Demand!$V$44&lt;&gt;"",Demand!$V$44/100,IF(Demand!$V$49&lt;&gt;"",Demand!$V$49/100,0))</f>
        <v>173809.52380952379</v>
      </c>
      <c r="BC219" s="53">
        <f>demand*IF(Demand!$W$44&lt;&gt;"",Demand!$W$44/100,IF(Demand!$W$49&lt;&gt;"",Demand!$W$49/100,0))</f>
        <v>173809.52380952379</v>
      </c>
      <c r="BD219" s="53">
        <f>demand*IF(Demand!$X$44&lt;&gt;"",Demand!$X$44/100,IF(Demand!$X$49&lt;&gt;"",Demand!$X$49/100,0))</f>
        <v>173809.52380952379</v>
      </c>
      <c r="BE219" s="402"/>
      <c r="BG219" s="18" t="s">
        <v>294</v>
      </c>
      <c r="BH219" s="122">
        <f>BG131</f>
        <v>1</v>
      </c>
      <c r="BI219" s="122" t="str">
        <f>BG132</f>
        <v>lei1834</v>
      </c>
      <c r="BJ219" s="210"/>
      <c r="BK219" s="122"/>
      <c r="BL219" s="8"/>
      <c r="BM219" s="52">
        <f>demand*IF(Demand!$D$44&lt;&gt;"",Demand!$D$44/100,IF(Demand!$D$49&lt;&gt;"",Demand!$D$49/100,0))</f>
        <v>173809.52380952379</v>
      </c>
      <c r="BN219" s="53">
        <f>demand*IF(Demand!$E$44&lt;&gt;"",Demand!$E$44/100,IF(Demand!$E$49&lt;&gt;"",Demand!$E$49/100,0))</f>
        <v>173809.52380952379</v>
      </c>
      <c r="BO219" s="53">
        <f>demand*IF(Demand!$F$44&lt;&gt;"",Demand!$F$44/100,IF(Demand!$F$49&lt;&gt;"",Demand!$F$49/100,0))</f>
        <v>173809.52380952379</v>
      </c>
      <c r="BP219" s="53">
        <f>demand*IF(Demand!$G$44&lt;&gt;"",Demand!$G$44/100,IF(Demand!$G$49&lt;&gt;"",Demand!$G$49/100,0))</f>
        <v>173809.52380952379</v>
      </c>
      <c r="BQ219" s="53">
        <f>demand*IF(Demand!$H$44&lt;&gt;"",Demand!$H$44/100,IF(Demand!$H$49&lt;&gt;"",Demand!$H$49/100,0))</f>
        <v>173809.52380952379</v>
      </c>
      <c r="BR219" s="53">
        <f>demand*IF(Demand!$I$44&lt;&gt;"",Demand!$I$44/100,IF(Demand!$I$49&lt;&gt;"",Demand!$I$49/100,0))</f>
        <v>173809.52380952379</v>
      </c>
      <c r="BS219" s="53">
        <f>demand*IF(Demand!$J$44&lt;&gt;"",Demand!$J$44/100,IF(Demand!$J$49&lt;&gt;"",Demand!$J$49/100,0))</f>
        <v>173809.52380952379</v>
      </c>
      <c r="BT219" s="53">
        <f>demand*IF(Demand!$K$44&lt;&gt;"",Demand!$K$44/100,IF(Demand!$K$49&lt;&gt;"",Demand!$K$49/100,0))</f>
        <v>173809.52380952379</v>
      </c>
      <c r="BU219" s="53">
        <f>demand*IF(Demand!$L$44&lt;&gt;"",Demand!$L$44/100,IF(Demand!$L$49&lt;&gt;"",Demand!$L$49/100,0))</f>
        <v>173809.52380952379</v>
      </c>
      <c r="BV219" s="53">
        <f>demand*IF(Demand!$M$44&lt;&gt;"",Demand!$M$44/100,IF(Demand!$M$49&lt;&gt;"",Demand!$M$49/100,0))</f>
        <v>173809.52380952379</v>
      </c>
      <c r="BW219" s="53">
        <f>demand*IF(Demand!$N$44&lt;&gt;"",Demand!$N$44/100,IF(Demand!$N$49&lt;&gt;"",Demand!$N$49/100,0))</f>
        <v>173809.52380952379</v>
      </c>
      <c r="BX219" s="53">
        <f>demand*IF(Demand!$O$44&lt;&gt;"",Demand!$O$44/100,IF(Demand!$O$49&lt;&gt;"",Demand!$O$49/100,0))</f>
        <v>173809.52380952379</v>
      </c>
      <c r="BY219" s="53">
        <f>demand*IF(Demand!$P$44&lt;&gt;"",Demand!$P$44/100,IF(Demand!$P$49&lt;&gt;"",Demand!$P$49/100,0))</f>
        <v>173809.52380952379</v>
      </c>
      <c r="BZ219" s="53">
        <f>demand*IF(Demand!$Q$44&lt;&gt;"",Demand!$Q$44/100,IF(Demand!$Q$49&lt;&gt;"",Demand!$Q$49/100,0))</f>
        <v>173809.52380952379</v>
      </c>
      <c r="CA219" s="53">
        <f>demand*IF(Demand!$R$44&lt;&gt;"",Demand!$R$44/100,IF(Demand!$R$49&lt;&gt;"",Demand!$R$49/100,0))</f>
        <v>173809.52380952379</v>
      </c>
      <c r="CB219" s="53">
        <f>demand*IF(Demand!$S$44&lt;&gt;"",Demand!$S$44/100,IF(Demand!$S$49&lt;&gt;"",Demand!$S$49/100,0))</f>
        <v>173809.52380952379</v>
      </c>
      <c r="CC219" s="53">
        <f>demand*IF(Demand!$T$44&lt;&gt;"",Demand!$T$44/100,IF(Demand!$T$49&lt;&gt;"",Demand!$T$49/100,0))</f>
        <v>173809.52380952379</v>
      </c>
      <c r="CD219" s="53">
        <f>demand*IF(Demand!$U$44&lt;&gt;"",Demand!$U$44/100,IF(Demand!$U$49&lt;&gt;"",Demand!$U$49/100,0))</f>
        <v>173809.52380952379</v>
      </c>
      <c r="CE219" s="53">
        <f>demand*IF(Demand!$V$44&lt;&gt;"",Demand!$V$44/100,IF(Demand!$V$49&lt;&gt;"",Demand!$V$49/100,0))</f>
        <v>173809.52380952379</v>
      </c>
      <c r="CF219" s="53">
        <f>demand*IF(Demand!$W$44&lt;&gt;"",Demand!$W$44/100,IF(Demand!$W$49&lt;&gt;"",Demand!$W$49/100,0))</f>
        <v>173809.52380952379</v>
      </c>
      <c r="CG219" s="53">
        <f>demand*IF(Demand!$X$44&lt;&gt;"",Demand!$X$44/100,IF(Demand!$X$49&lt;&gt;"",Demand!$X$49/100,0))</f>
        <v>173809.52380952379</v>
      </c>
      <c r="CH219" s="402"/>
      <c r="CJ219" s="18" t="s">
        <v>294</v>
      </c>
      <c r="CK219" s="122">
        <f>CJ131</f>
        <v>1</v>
      </c>
      <c r="CL219" s="122" t="str">
        <f>CJ132</f>
        <v>work3564</v>
      </c>
      <c r="CM219" s="210"/>
      <c r="CN219" s="122"/>
      <c r="CO219" s="8"/>
      <c r="CP219" s="52">
        <f>demand*IF(Demand!$D$44&lt;&gt;"",Demand!$D$44/100,IF(Demand!$D$49&lt;&gt;"",Demand!$D$49/100,0))</f>
        <v>173809.52380952379</v>
      </c>
      <c r="CQ219" s="53">
        <f>demand*IF(Demand!$E$44&lt;&gt;"",Demand!$E$44/100,IF(Demand!$E$49&lt;&gt;"",Demand!$E$49/100,0))</f>
        <v>173809.52380952379</v>
      </c>
      <c r="CR219" s="53">
        <f>demand*IF(Demand!$F$44&lt;&gt;"",Demand!$F$44/100,IF(Demand!$F$49&lt;&gt;"",Demand!$F$49/100,0))</f>
        <v>173809.52380952379</v>
      </c>
      <c r="CS219" s="53">
        <f>demand*IF(Demand!$G$44&lt;&gt;"",Demand!$G$44/100,IF(Demand!$G$49&lt;&gt;"",Demand!$G$49/100,0))</f>
        <v>173809.52380952379</v>
      </c>
      <c r="CT219" s="53">
        <f>demand*IF(Demand!$H$44&lt;&gt;"",Demand!$H$44/100,IF(Demand!$H$49&lt;&gt;"",Demand!$H$49/100,0))</f>
        <v>173809.52380952379</v>
      </c>
      <c r="CU219" s="53">
        <f>demand*IF(Demand!$I$44&lt;&gt;"",Demand!$I$44/100,IF(Demand!$I$49&lt;&gt;"",Demand!$I$49/100,0))</f>
        <v>173809.52380952379</v>
      </c>
      <c r="CV219" s="53">
        <f>demand*IF(Demand!$J$44&lt;&gt;"",Demand!$J$44/100,IF(Demand!$J$49&lt;&gt;"",Demand!$J$49/100,0))</f>
        <v>173809.52380952379</v>
      </c>
      <c r="CW219" s="53">
        <f>demand*IF(Demand!$K$44&lt;&gt;"",Demand!$K$44/100,IF(Demand!$K$49&lt;&gt;"",Demand!$K$49/100,0))</f>
        <v>173809.52380952379</v>
      </c>
      <c r="CX219" s="53">
        <f>demand*IF(Demand!$L$44&lt;&gt;"",Demand!$L$44/100,IF(Demand!$L$49&lt;&gt;"",Demand!$L$49/100,0))</f>
        <v>173809.52380952379</v>
      </c>
      <c r="CY219" s="53">
        <f>demand*IF(Demand!$M$44&lt;&gt;"",Demand!$M$44/100,IF(Demand!$M$49&lt;&gt;"",Demand!$M$49/100,0))</f>
        <v>173809.52380952379</v>
      </c>
      <c r="CZ219" s="53">
        <f>demand*IF(Demand!$N$44&lt;&gt;"",Demand!$N$44/100,IF(Demand!$N$49&lt;&gt;"",Demand!$N$49/100,0))</f>
        <v>173809.52380952379</v>
      </c>
      <c r="DA219" s="53">
        <f>demand*IF(Demand!$O$44&lt;&gt;"",Demand!$O$44/100,IF(Demand!$O$49&lt;&gt;"",Demand!$O$49/100,0))</f>
        <v>173809.52380952379</v>
      </c>
      <c r="DB219" s="53">
        <f>demand*IF(Demand!$P$44&lt;&gt;"",Demand!$P$44/100,IF(Demand!$P$49&lt;&gt;"",Demand!$P$49/100,0))</f>
        <v>173809.52380952379</v>
      </c>
      <c r="DC219" s="53">
        <f>demand*IF(Demand!$Q$44&lt;&gt;"",Demand!$Q$44/100,IF(Demand!$Q$49&lt;&gt;"",Demand!$Q$49/100,0))</f>
        <v>173809.52380952379</v>
      </c>
      <c r="DD219" s="53">
        <f>demand*IF(Demand!$R$44&lt;&gt;"",Demand!$R$44/100,IF(Demand!$R$49&lt;&gt;"",Demand!$R$49/100,0))</f>
        <v>173809.52380952379</v>
      </c>
      <c r="DE219" s="53">
        <f>demand*IF(Demand!$S$44&lt;&gt;"",Demand!$S$44/100,IF(Demand!$S$49&lt;&gt;"",Demand!$S$49/100,0))</f>
        <v>173809.52380952379</v>
      </c>
      <c r="DF219" s="53">
        <f>demand*IF(Demand!$T$44&lt;&gt;"",Demand!$T$44/100,IF(Demand!$T$49&lt;&gt;"",Demand!$T$49/100,0))</f>
        <v>173809.52380952379</v>
      </c>
      <c r="DG219" s="53">
        <f>demand*IF(Demand!$U$44&lt;&gt;"",Demand!$U$44/100,IF(Demand!$U$49&lt;&gt;"",Demand!$U$49/100,0))</f>
        <v>173809.52380952379</v>
      </c>
      <c r="DH219" s="53">
        <f>demand*IF(Demand!$V$44&lt;&gt;"",Demand!$V$44/100,IF(Demand!$V$49&lt;&gt;"",Demand!$V$49/100,0))</f>
        <v>173809.52380952379</v>
      </c>
      <c r="DI219" s="53">
        <f>demand*IF(Demand!$W$44&lt;&gt;"",Demand!$W$44/100,IF(Demand!$W$49&lt;&gt;"",Demand!$W$49/100,0))</f>
        <v>173809.52380952379</v>
      </c>
      <c r="DJ219" s="53">
        <f>demand*IF(Demand!$X$44&lt;&gt;"",Demand!$X$44/100,IF(Demand!$X$49&lt;&gt;"",Demand!$X$49/100,0))</f>
        <v>173809.52380952379</v>
      </c>
      <c r="DK219" s="402"/>
      <c r="DM219" s="18" t="s">
        <v>294</v>
      </c>
      <c r="DN219" s="122">
        <f>DM131</f>
        <v>1</v>
      </c>
      <c r="DO219" s="122" t="str">
        <f>DM132</f>
        <v>shop3564</v>
      </c>
      <c r="DP219" s="210"/>
      <c r="DQ219" s="122"/>
      <c r="DR219" s="8"/>
      <c r="DS219" s="52">
        <f>demand*IF(Demand!$D$44&lt;&gt;"",Demand!$D$44/100,IF(Demand!$D$49&lt;&gt;"",Demand!$D$49/100,0))</f>
        <v>173809.52380952379</v>
      </c>
      <c r="DT219" s="53">
        <f>demand*IF(Demand!$E$44&lt;&gt;"",Demand!$E$44/100,IF(Demand!$E$49&lt;&gt;"",Demand!$E$49/100,0))</f>
        <v>173809.52380952379</v>
      </c>
      <c r="DU219" s="53">
        <f>demand*IF(Demand!$F$44&lt;&gt;"",Demand!$F$44/100,IF(Demand!$F$49&lt;&gt;"",Demand!$F$49/100,0))</f>
        <v>173809.52380952379</v>
      </c>
      <c r="DV219" s="53">
        <f>demand*IF(Demand!$G$44&lt;&gt;"",Demand!$G$44/100,IF(Demand!$G$49&lt;&gt;"",Demand!$G$49/100,0))</f>
        <v>173809.52380952379</v>
      </c>
      <c r="DW219" s="53">
        <f>demand*IF(Demand!$H$44&lt;&gt;"",Demand!$H$44/100,IF(Demand!$H$49&lt;&gt;"",Demand!$H$49/100,0))</f>
        <v>173809.52380952379</v>
      </c>
      <c r="DX219" s="53">
        <f>demand*IF(Demand!$I$44&lt;&gt;"",Demand!$I$44/100,IF(Demand!$I$49&lt;&gt;"",Demand!$I$49/100,0))</f>
        <v>173809.52380952379</v>
      </c>
      <c r="DY219" s="53">
        <f>demand*IF(Demand!$J$44&lt;&gt;"",Demand!$J$44/100,IF(Demand!$J$49&lt;&gt;"",Demand!$J$49/100,0))</f>
        <v>173809.52380952379</v>
      </c>
      <c r="DZ219" s="53">
        <f>demand*IF(Demand!$K$44&lt;&gt;"",Demand!$K$44/100,IF(Demand!$K$49&lt;&gt;"",Demand!$K$49/100,0))</f>
        <v>173809.52380952379</v>
      </c>
      <c r="EA219" s="53">
        <f>demand*IF(Demand!$L$44&lt;&gt;"",Demand!$L$44/100,IF(Demand!$L$49&lt;&gt;"",Demand!$L$49/100,0))</f>
        <v>173809.52380952379</v>
      </c>
      <c r="EB219" s="53">
        <f>demand*IF(Demand!$M$44&lt;&gt;"",Demand!$M$44/100,IF(Demand!$M$49&lt;&gt;"",Demand!$M$49/100,0))</f>
        <v>173809.52380952379</v>
      </c>
      <c r="EC219" s="53">
        <f>demand*IF(Demand!$N$44&lt;&gt;"",Demand!$N$44/100,IF(Demand!$N$49&lt;&gt;"",Demand!$N$49/100,0))</f>
        <v>173809.52380952379</v>
      </c>
      <c r="ED219" s="53">
        <f>demand*IF(Demand!$O$44&lt;&gt;"",Demand!$O$44/100,IF(Demand!$O$49&lt;&gt;"",Demand!$O$49/100,0))</f>
        <v>173809.52380952379</v>
      </c>
      <c r="EE219" s="53">
        <f>demand*IF(Demand!$P$44&lt;&gt;"",Demand!$P$44/100,IF(Demand!$P$49&lt;&gt;"",Demand!$P$49/100,0))</f>
        <v>173809.52380952379</v>
      </c>
      <c r="EF219" s="53">
        <f>demand*IF(Demand!$Q$44&lt;&gt;"",Demand!$Q$44/100,IF(Demand!$Q$49&lt;&gt;"",Demand!$Q$49/100,0))</f>
        <v>173809.52380952379</v>
      </c>
      <c r="EG219" s="53">
        <f>demand*IF(Demand!$R$44&lt;&gt;"",Demand!$R$44/100,IF(Demand!$R$49&lt;&gt;"",Demand!$R$49/100,0))</f>
        <v>173809.52380952379</v>
      </c>
      <c r="EH219" s="53">
        <f>demand*IF(Demand!$S$44&lt;&gt;"",Demand!$S$44/100,IF(Demand!$S$49&lt;&gt;"",Demand!$S$49/100,0))</f>
        <v>173809.52380952379</v>
      </c>
      <c r="EI219" s="53">
        <f>demand*IF(Demand!$T$44&lt;&gt;"",Demand!$T$44/100,IF(Demand!$T$49&lt;&gt;"",Demand!$T$49/100,0))</f>
        <v>173809.52380952379</v>
      </c>
      <c r="EJ219" s="53">
        <f>demand*IF(Demand!$U$44&lt;&gt;"",Demand!$U$44/100,IF(Demand!$U$49&lt;&gt;"",Demand!$U$49/100,0))</f>
        <v>173809.52380952379</v>
      </c>
      <c r="EK219" s="53">
        <f>demand*IF(Demand!$V$44&lt;&gt;"",Demand!$V$44/100,IF(Demand!$V$49&lt;&gt;"",Demand!$V$49/100,0))</f>
        <v>173809.52380952379</v>
      </c>
      <c r="EL219" s="53">
        <f>demand*IF(Demand!$W$44&lt;&gt;"",Demand!$W$44/100,IF(Demand!$W$49&lt;&gt;"",Demand!$W$49/100,0))</f>
        <v>173809.52380952379</v>
      </c>
      <c r="EM219" s="53">
        <f>demand*IF(Demand!$X$44&lt;&gt;"",Demand!$X$44/100,IF(Demand!$X$49&lt;&gt;"",Demand!$X$49/100,0))</f>
        <v>173809.52380952379</v>
      </c>
      <c r="EN219" s="402"/>
      <c r="EP219" s="18" t="s">
        <v>294</v>
      </c>
      <c r="EQ219" s="122">
        <f>EP131</f>
        <v>1</v>
      </c>
      <c r="ER219" s="122" t="str">
        <f>EP132</f>
        <v>lei3564</v>
      </c>
      <c r="ES219" s="210"/>
      <c r="ET219" s="122"/>
      <c r="EU219" s="8"/>
      <c r="EV219" s="52">
        <f>demand*IF(Demand!$D$44&lt;&gt;"",Demand!$D$44/100,IF(Demand!$D$49&lt;&gt;"",Demand!$D$49/100,0))</f>
        <v>173809.52380952379</v>
      </c>
      <c r="EW219" s="53">
        <f>demand*IF(Demand!$E$44&lt;&gt;"",Demand!$E$44/100,IF(Demand!$E$49&lt;&gt;"",Demand!$E$49/100,0))</f>
        <v>173809.52380952379</v>
      </c>
      <c r="EX219" s="53">
        <f>demand*IF(Demand!$F$44&lt;&gt;"",Demand!$F$44/100,IF(Demand!$F$49&lt;&gt;"",Demand!$F$49/100,0))</f>
        <v>173809.52380952379</v>
      </c>
      <c r="EY219" s="53">
        <f>demand*IF(Demand!$G$44&lt;&gt;"",Demand!$G$44/100,IF(Demand!$G$49&lt;&gt;"",Demand!$G$49/100,0))</f>
        <v>173809.52380952379</v>
      </c>
      <c r="EZ219" s="53">
        <f>demand*IF(Demand!$H$44&lt;&gt;"",Demand!$H$44/100,IF(Demand!$H$49&lt;&gt;"",Demand!$H$49/100,0))</f>
        <v>173809.52380952379</v>
      </c>
      <c r="FA219" s="53">
        <f>demand*IF(Demand!$I$44&lt;&gt;"",Demand!$I$44/100,IF(Demand!$I$49&lt;&gt;"",Demand!$I$49/100,0))</f>
        <v>173809.52380952379</v>
      </c>
      <c r="FB219" s="53">
        <f>demand*IF(Demand!$J$44&lt;&gt;"",Demand!$J$44/100,IF(Demand!$J$49&lt;&gt;"",Demand!$J$49/100,0))</f>
        <v>173809.52380952379</v>
      </c>
      <c r="FC219" s="53">
        <f>demand*IF(Demand!$K$44&lt;&gt;"",Demand!$K$44/100,IF(Demand!$K$49&lt;&gt;"",Demand!$K$49/100,0))</f>
        <v>173809.52380952379</v>
      </c>
      <c r="FD219" s="53">
        <f>demand*IF(Demand!$L$44&lt;&gt;"",Demand!$L$44/100,IF(Demand!$L$49&lt;&gt;"",Demand!$L$49/100,0))</f>
        <v>173809.52380952379</v>
      </c>
      <c r="FE219" s="53">
        <f>demand*IF(Demand!$M$44&lt;&gt;"",Demand!$M$44/100,IF(Demand!$M$49&lt;&gt;"",Demand!$M$49/100,0))</f>
        <v>173809.52380952379</v>
      </c>
      <c r="FF219" s="53">
        <f>demand*IF(Demand!$N$44&lt;&gt;"",Demand!$N$44/100,IF(Demand!$N$49&lt;&gt;"",Demand!$N$49/100,0))</f>
        <v>173809.52380952379</v>
      </c>
      <c r="FG219" s="53">
        <f>demand*IF(Demand!$O$44&lt;&gt;"",Demand!$O$44/100,IF(Demand!$O$49&lt;&gt;"",Demand!$O$49/100,0))</f>
        <v>173809.52380952379</v>
      </c>
      <c r="FH219" s="53">
        <f>demand*IF(Demand!$P$44&lt;&gt;"",Demand!$P$44/100,IF(Demand!$P$49&lt;&gt;"",Demand!$P$49/100,0))</f>
        <v>173809.52380952379</v>
      </c>
      <c r="FI219" s="53">
        <f>demand*IF(Demand!$Q$44&lt;&gt;"",Demand!$Q$44/100,IF(Demand!$Q$49&lt;&gt;"",Demand!$Q$49/100,0))</f>
        <v>173809.52380952379</v>
      </c>
      <c r="FJ219" s="53">
        <f>demand*IF(Demand!$R$44&lt;&gt;"",Demand!$R$44/100,IF(Demand!$R$49&lt;&gt;"",Demand!$R$49/100,0))</f>
        <v>173809.52380952379</v>
      </c>
      <c r="FK219" s="53">
        <f>demand*IF(Demand!$S$44&lt;&gt;"",Demand!$S$44/100,IF(Demand!$S$49&lt;&gt;"",Demand!$S$49/100,0))</f>
        <v>173809.52380952379</v>
      </c>
      <c r="FL219" s="53">
        <f>demand*IF(Demand!$T$44&lt;&gt;"",Demand!$T$44/100,IF(Demand!$T$49&lt;&gt;"",Demand!$T$49/100,0))</f>
        <v>173809.52380952379</v>
      </c>
      <c r="FM219" s="53">
        <f>demand*IF(Demand!$U$44&lt;&gt;"",Demand!$U$44/100,IF(Demand!$U$49&lt;&gt;"",Demand!$U$49/100,0))</f>
        <v>173809.52380952379</v>
      </c>
      <c r="FN219" s="53">
        <f>demand*IF(Demand!$V$44&lt;&gt;"",Demand!$V$44/100,IF(Demand!$V$49&lt;&gt;"",Demand!$V$49/100,0))</f>
        <v>173809.52380952379</v>
      </c>
      <c r="FO219" s="53">
        <f>demand*IF(Demand!$W$44&lt;&gt;"",Demand!$W$44/100,IF(Demand!$W$49&lt;&gt;"",Demand!$W$49/100,0))</f>
        <v>173809.52380952379</v>
      </c>
      <c r="FP219" s="53">
        <f>demand*IF(Demand!$X$44&lt;&gt;"",Demand!$X$44/100,IF(Demand!$X$49&lt;&gt;"",Demand!$X$49/100,0))</f>
        <v>173809.52380952379</v>
      </c>
      <c r="FQ219" s="402"/>
      <c r="FS219" s="18" t="s">
        <v>294</v>
      </c>
      <c r="FT219" s="122">
        <f>FS131</f>
        <v>1</v>
      </c>
      <c r="FU219" s="122" t="str">
        <f>FS132</f>
        <v>shop65</v>
      </c>
      <c r="FV219" s="210"/>
      <c r="FW219" s="122"/>
      <c r="FX219" s="8"/>
      <c r="FY219" s="52">
        <f>demand*IF(Demand!$D$44&lt;&gt;"",Demand!$D$44/100,IF(Demand!$D$49&lt;&gt;"",Demand!$D$49/100,0))</f>
        <v>173809.52380952379</v>
      </c>
      <c r="FZ219" s="53">
        <f>demand*IF(Demand!$E$44&lt;&gt;"",Demand!$E$44/100,IF(Demand!$E$49&lt;&gt;"",Demand!$E$49/100,0))</f>
        <v>173809.52380952379</v>
      </c>
      <c r="GA219" s="53">
        <f>demand*IF(Demand!$F$44&lt;&gt;"",Demand!$F$44/100,IF(Demand!$F$49&lt;&gt;"",Demand!$F$49/100,0))</f>
        <v>173809.52380952379</v>
      </c>
      <c r="GB219" s="53">
        <f>demand*IF(Demand!$G$44&lt;&gt;"",Demand!$G$44/100,IF(Demand!$G$49&lt;&gt;"",Demand!$G$49/100,0))</f>
        <v>173809.52380952379</v>
      </c>
      <c r="GC219" s="53">
        <f>demand*IF(Demand!$H$44&lt;&gt;"",Demand!$H$44/100,IF(Demand!$H$49&lt;&gt;"",Demand!$H$49/100,0))</f>
        <v>173809.52380952379</v>
      </c>
      <c r="GD219" s="53">
        <f>demand*IF(Demand!$I$44&lt;&gt;"",Demand!$I$44/100,IF(Demand!$I$49&lt;&gt;"",Demand!$I$49/100,0))</f>
        <v>173809.52380952379</v>
      </c>
      <c r="GE219" s="53">
        <f>demand*IF(Demand!$J$44&lt;&gt;"",Demand!$J$44/100,IF(Demand!$J$49&lt;&gt;"",Demand!$J$49/100,0))</f>
        <v>173809.52380952379</v>
      </c>
      <c r="GF219" s="53">
        <f>demand*IF(Demand!$K$44&lt;&gt;"",Demand!$K$44/100,IF(Demand!$K$49&lt;&gt;"",Demand!$K$49/100,0))</f>
        <v>173809.52380952379</v>
      </c>
      <c r="GG219" s="53">
        <f>demand*IF(Demand!$L$44&lt;&gt;"",Demand!$L$44/100,IF(Demand!$L$49&lt;&gt;"",Demand!$L$49/100,0))</f>
        <v>173809.52380952379</v>
      </c>
      <c r="GH219" s="53">
        <f>demand*IF(Demand!$M$44&lt;&gt;"",Demand!$M$44/100,IF(Demand!$M$49&lt;&gt;"",Demand!$M$49/100,0))</f>
        <v>173809.52380952379</v>
      </c>
      <c r="GI219" s="53">
        <f>demand*IF(Demand!$N$44&lt;&gt;"",Demand!$N$44/100,IF(Demand!$N$49&lt;&gt;"",Demand!$N$49/100,0))</f>
        <v>173809.52380952379</v>
      </c>
      <c r="GJ219" s="53">
        <f>demand*IF(Demand!$O$44&lt;&gt;"",Demand!$O$44/100,IF(Demand!$O$49&lt;&gt;"",Demand!$O$49/100,0))</f>
        <v>173809.52380952379</v>
      </c>
      <c r="GK219" s="53">
        <f>demand*IF(Demand!$P$44&lt;&gt;"",Demand!$P$44/100,IF(Demand!$P$49&lt;&gt;"",Demand!$P$49/100,0))</f>
        <v>173809.52380952379</v>
      </c>
      <c r="GL219" s="53">
        <f>demand*IF(Demand!$Q$44&lt;&gt;"",Demand!$Q$44/100,IF(Demand!$Q$49&lt;&gt;"",Demand!$Q$49/100,0))</f>
        <v>173809.52380952379</v>
      </c>
      <c r="GM219" s="53">
        <f>demand*IF(Demand!$R$44&lt;&gt;"",Demand!$R$44/100,IF(Demand!$R$49&lt;&gt;"",Demand!$R$49/100,0))</f>
        <v>173809.52380952379</v>
      </c>
      <c r="GN219" s="53">
        <f>demand*IF(Demand!$S$44&lt;&gt;"",Demand!$S$44/100,IF(Demand!$S$49&lt;&gt;"",Demand!$S$49/100,0))</f>
        <v>173809.52380952379</v>
      </c>
      <c r="GO219" s="53">
        <f>demand*IF(Demand!$T$44&lt;&gt;"",Demand!$T$44/100,IF(Demand!$T$49&lt;&gt;"",Demand!$T$49/100,0))</f>
        <v>173809.52380952379</v>
      </c>
      <c r="GP219" s="53">
        <f>demand*IF(Demand!$U$44&lt;&gt;"",Demand!$U$44/100,IF(Demand!$U$49&lt;&gt;"",Demand!$U$49/100,0))</f>
        <v>173809.52380952379</v>
      </c>
      <c r="GQ219" s="53">
        <f>demand*IF(Demand!$V$44&lt;&gt;"",Demand!$V$44/100,IF(Demand!$V$49&lt;&gt;"",Demand!$V$49/100,0))</f>
        <v>173809.52380952379</v>
      </c>
      <c r="GR219" s="53">
        <f>demand*IF(Demand!$W$44&lt;&gt;"",Demand!$W$44/100,IF(Demand!$W$49&lt;&gt;"",Demand!$W$49/100,0))</f>
        <v>173809.52380952379</v>
      </c>
      <c r="GS219" s="53">
        <f>demand*IF(Demand!$X$44&lt;&gt;"",Demand!$X$44/100,IF(Demand!$X$49&lt;&gt;"",Demand!$X$49/100,0))</f>
        <v>173809.52380952379</v>
      </c>
      <c r="GT219" s="402"/>
      <c r="GV219" s="18" t="s">
        <v>294</v>
      </c>
      <c r="GW219" s="122">
        <f>GV131</f>
        <v>1</v>
      </c>
      <c r="GX219" s="122" t="str">
        <f>GV132</f>
        <v>lei65</v>
      </c>
      <c r="GY219" s="210"/>
      <c r="GZ219" s="122"/>
      <c r="HA219" s="8"/>
      <c r="HB219" s="52">
        <f>demand*IF(Demand!$D$44&lt;&gt;"",Demand!$D$44/100,IF(Demand!$D$49&lt;&gt;"",Demand!$D$49/100,0))</f>
        <v>173809.52380952379</v>
      </c>
      <c r="HC219" s="53">
        <f>demand*IF(Demand!$E$44&lt;&gt;"",Demand!$E$44/100,IF(Demand!$E$49&lt;&gt;"",Demand!$E$49/100,0))</f>
        <v>173809.52380952379</v>
      </c>
      <c r="HD219" s="53">
        <f>demand*IF(Demand!$F$44&lt;&gt;"",Demand!$F$44/100,IF(Demand!$F$49&lt;&gt;"",Demand!$F$49/100,0))</f>
        <v>173809.52380952379</v>
      </c>
      <c r="HE219" s="53">
        <f>demand*IF(Demand!$G$44&lt;&gt;"",Demand!$G$44/100,IF(Demand!$G$49&lt;&gt;"",Demand!$G$49/100,0))</f>
        <v>173809.52380952379</v>
      </c>
      <c r="HF219" s="53">
        <f>demand*IF(Demand!$H$44&lt;&gt;"",Demand!$H$44/100,IF(Demand!$H$49&lt;&gt;"",Demand!$H$49/100,0))</f>
        <v>173809.52380952379</v>
      </c>
      <c r="HG219" s="53">
        <f>demand*IF(Demand!$I$44&lt;&gt;"",Demand!$I$44/100,IF(Demand!$I$49&lt;&gt;"",Demand!$I$49/100,0))</f>
        <v>173809.52380952379</v>
      </c>
      <c r="HH219" s="53">
        <f>demand*IF(Demand!$J$44&lt;&gt;"",Demand!$J$44/100,IF(Demand!$J$49&lt;&gt;"",Demand!$J$49/100,0))</f>
        <v>173809.52380952379</v>
      </c>
      <c r="HI219" s="53">
        <f>demand*IF(Demand!$K$44&lt;&gt;"",Demand!$K$44/100,IF(Demand!$K$49&lt;&gt;"",Demand!$K$49/100,0))</f>
        <v>173809.52380952379</v>
      </c>
      <c r="HJ219" s="53">
        <f>demand*IF(Demand!$L$44&lt;&gt;"",Demand!$L$44/100,IF(Demand!$L$49&lt;&gt;"",Demand!$L$49/100,0))</f>
        <v>173809.52380952379</v>
      </c>
      <c r="HK219" s="53">
        <f>demand*IF(Demand!$M$44&lt;&gt;"",Demand!$M$44/100,IF(Demand!$M$49&lt;&gt;"",Demand!$M$49/100,0))</f>
        <v>173809.52380952379</v>
      </c>
      <c r="HL219" s="53">
        <f>demand*IF(Demand!$N$44&lt;&gt;"",Demand!$N$44/100,IF(Demand!$N$49&lt;&gt;"",Demand!$N$49/100,0))</f>
        <v>173809.52380952379</v>
      </c>
      <c r="HM219" s="53">
        <f>demand*IF(Demand!$O$44&lt;&gt;"",Demand!$O$44/100,IF(Demand!$O$49&lt;&gt;"",Demand!$O$49/100,0))</f>
        <v>173809.52380952379</v>
      </c>
      <c r="HN219" s="53">
        <f>demand*IF(Demand!$P$44&lt;&gt;"",Demand!$P$44/100,IF(Demand!$P$49&lt;&gt;"",Demand!$P$49/100,0))</f>
        <v>173809.52380952379</v>
      </c>
      <c r="HO219" s="53">
        <f>demand*IF(Demand!$Q$44&lt;&gt;"",Demand!$Q$44/100,IF(Demand!$Q$49&lt;&gt;"",Demand!$Q$49/100,0))</f>
        <v>173809.52380952379</v>
      </c>
      <c r="HP219" s="53">
        <f>demand*IF(Demand!$R$44&lt;&gt;"",Demand!$R$44/100,IF(Demand!$R$49&lt;&gt;"",Demand!$R$49/100,0))</f>
        <v>173809.52380952379</v>
      </c>
      <c r="HQ219" s="53">
        <f>demand*IF(Demand!$S$44&lt;&gt;"",Demand!$S$44/100,IF(Demand!$S$49&lt;&gt;"",Demand!$S$49/100,0))</f>
        <v>173809.52380952379</v>
      </c>
      <c r="HR219" s="53">
        <f>demand*IF(Demand!$T$44&lt;&gt;"",Demand!$T$44/100,IF(Demand!$T$49&lt;&gt;"",Demand!$T$49/100,0))</f>
        <v>173809.52380952379</v>
      </c>
      <c r="HS219" s="53">
        <f>demand*IF(Demand!$U$44&lt;&gt;"",Demand!$U$44/100,IF(Demand!$U$49&lt;&gt;"",Demand!$U$49/100,0))</f>
        <v>173809.52380952379</v>
      </c>
      <c r="HT219" s="53">
        <f>demand*IF(Demand!$V$44&lt;&gt;"",Demand!$V$44/100,IF(Demand!$V$49&lt;&gt;"",Demand!$V$49/100,0))</f>
        <v>173809.52380952379</v>
      </c>
      <c r="HU219" s="53">
        <f>demand*IF(Demand!$W$44&lt;&gt;"",Demand!$W$44/100,IF(Demand!$W$49&lt;&gt;"",Demand!$W$49/100,0))</f>
        <v>173809.52380952379</v>
      </c>
      <c r="HV219" s="53">
        <f>demand*IF(Demand!$X$44&lt;&gt;"",Demand!$X$44/100,IF(Demand!$X$49&lt;&gt;"",Demand!$X$49/100,0))</f>
        <v>173809.52380952379</v>
      </c>
      <c r="HW219" s="402"/>
    </row>
    <row r="220" spans="1:231" ht="15">
      <c r="A220" s="18" t="s">
        <v>287</v>
      </c>
      <c r="B220" s="122">
        <f>A131</f>
        <v>1</v>
      </c>
      <c r="C220" s="122" t="str">
        <f>A132</f>
        <v>work1834</v>
      </c>
      <c r="D220" s="210"/>
      <c r="E220" s="122"/>
      <c r="F220" s="8"/>
      <c r="G220" s="52">
        <f t="shared" ref="G220" ca="1" si="902">G216*G219</f>
        <v>78.923070357830284</v>
      </c>
      <c r="H220" s="53">
        <f t="shared" ref="H220" ca="1" si="903">H216*H219</f>
        <v>130.96062115321098</v>
      </c>
      <c r="I220" s="53">
        <f t="shared" ref="I220" ca="1" si="904">I216*I219</f>
        <v>217.27302090730512</v>
      </c>
      <c r="J220" s="53">
        <f t="shared" ref="J220" ca="1" si="905">J216*J219</f>
        <v>360.36724090819462</v>
      </c>
      <c r="K220" s="53">
        <f t="shared" ref="K220" ca="1" si="906">K216*K219</f>
        <v>597.4065899196379</v>
      </c>
      <c r="L220" s="53">
        <f t="shared" ref="L220" ca="1" si="907">L216*L219</f>
        <v>989.53782696540156</v>
      </c>
      <c r="M220" s="53">
        <f t="shared" ref="M220" ca="1" si="908">M216*M219</f>
        <v>1636.7759255206763</v>
      </c>
      <c r="N220" s="53">
        <f t="shared" ref="N220" ca="1" si="909">N216*N219</f>
        <v>2701.1035512082199</v>
      </c>
      <c r="O220" s="53">
        <f t="shared" ref="O220" ca="1" si="910">O216*O219</f>
        <v>4440.5649679072158</v>
      </c>
      <c r="P220" s="53">
        <f t="shared" ref="P220" ca="1" si="911">P216*P219</f>
        <v>7254.9620267506962</v>
      </c>
      <c r="Q220" s="53">
        <f t="shared" ref="Q220" ca="1" si="912">Q216*Q219</f>
        <v>11735.131545618015</v>
      </c>
      <c r="R220" s="53">
        <f t="shared" ref="R220" ca="1" si="913">R216*R219</f>
        <v>18685.279890160233</v>
      </c>
      <c r="S220" s="53">
        <f t="shared" ref="S220" ca="1" si="914">S216*S219</f>
        <v>29045.979620906073</v>
      </c>
      <c r="T220" s="53">
        <f t="shared" ref="T220" ca="1" si="915">T216*T219</f>
        <v>43606.123504456416</v>
      </c>
      <c r="U220" s="53">
        <f t="shared" ref="U220" ca="1" si="916">U216*U219</f>
        <v>62452.206749594799</v>
      </c>
      <c r="V220" s="53">
        <f t="shared" ref="V220" ca="1" si="917">V216*V219</f>
        <v>84395.337795096464</v>
      </c>
      <c r="W220" s="53">
        <f t="shared" ref="W220" ca="1" si="918">W216*W219</f>
        <v>106974.20087719469</v>
      </c>
      <c r="X220" s="53">
        <f t="shared" ref="X220" ca="1" si="919">X216*X219</f>
        <v>86419.363678019392</v>
      </c>
      <c r="Y220" s="53">
        <f t="shared" ref="Y220" ca="1" si="920">Y216*Y219</f>
        <v>86419.363678019392</v>
      </c>
      <c r="Z220" s="53">
        <f t="shared" ref="Z220" ca="1" si="921">Z216*Z219</f>
        <v>86419.363678019392</v>
      </c>
      <c r="AA220" s="53">
        <f t="shared" ref="AA220" ca="1" si="922">AA216*AA219</f>
        <v>86419.363678019392</v>
      </c>
      <c r="AB220" s="402"/>
      <c r="AD220" s="18" t="s">
        <v>287</v>
      </c>
      <c r="AE220" s="122">
        <f>AD131</f>
        <v>1</v>
      </c>
      <c r="AF220" s="122" t="str">
        <f>AD132</f>
        <v>shop1834</v>
      </c>
      <c r="AG220" s="210"/>
      <c r="AH220" s="122"/>
      <c r="AI220" s="8"/>
      <c r="AJ220" s="52">
        <f t="shared" ref="AJ220" ca="1" si="923">AJ216*AJ219</f>
        <v>44.17451273287756</v>
      </c>
      <c r="AK220" s="53">
        <f t="shared" ref="AK220" ca="1" si="924">AK216*AK219</f>
        <v>73.388784125623587</v>
      </c>
      <c r="AL220" s="53">
        <f t="shared" ref="AL220" ca="1" si="925">AL216*AL219</f>
        <v>121.91049556125039</v>
      </c>
      <c r="AM220" s="53">
        <f t="shared" ref="AM220" ca="1" si="926">AM216*AM219</f>
        <v>202.47620878883924</v>
      </c>
      <c r="AN220" s="53">
        <f t="shared" ref="AN220" ca="1" si="927">AN216*AN219</f>
        <v>336.18269932607859</v>
      </c>
      <c r="AO220" s="53">
        <f t="shared" ref="AO220" ca="1" si="928">AO216*AO219</f>
        <v>557.90116768403368</v>
      </c>
      <c r="AP220" s="53">
        <f t="shared" ref="AP220" ca="1" si="929">AP216*AP219</f>
        <v>925.06935249099513</v>
      </c>
      <c r="AQ220" s="53">
        <f t="shared" ref="AQ220" ca="1" si="930">AQ216*AQ219</f>
        <v>1531.745029431245</v>
      </c>
      <c r="AR220" s="53">
        <f t="shared" ref="AR220" ca="1" si="931">AR216*AR219</f>
        <v>2530.4620831993902</v>
      </c>
      <c r="AS220" s="53">
        <f t="shared" ref="AS220" ca="1" si="932">AS216*AS219</f>
        <v>4164.5923743127523</v>
      </c>
      <c r="AT220" s="53">
        <f t="shared" ref="AT220" ca="1" si="933">AT216*AT219</f>
        <v>6811.9644948960895</v>
      </c>
      <c r="AU220" s="53">
        <f t="shared" ref="AU220" ca="1" si="934">AU216*AU219</f>
        <v>11032.527177522277</v>
      </c>
      <c r="AV220" s="53">
        <f t="shared" ref="AV220" ca="1" si="935">AV216*AV219</f>
        <v>17591.840111944697</v>
      </c>
      <c r="AW220" s="53">
        <f t="shared" ref="AW220" ca="1" si="936">AW216*AW219</f>
        <v>27392.625502432424</v>
      </c>
      <c r="AX220" s="53">
        <f t="shared" ref="AX220" ca="1" si="937">AX216*AX219</f>
        <v>41208.21521139441</v>
      </c>
      <c r="AY220" s="53">
        <f t="shared" ref="AY220" ca="1" si="938">AY216*AY219</f>
        <v>59164.723080027325</v>
      </c>
      <c r="AZ220" s="53">
        <f t="shared" ref="AZ220" ca="1" si="939">AZ216*AZ219</f>
        <v>80191.160211159717</v>
      </c>
      <c r="BA220" s="53">
        <f t="shared" ref="BA220" ca="1" si="940">BA216*BA219</f>
        <v>86370.964258978318</v>
      </c>
      <c r="BB220" s="53">
        <f t="shared" ref="BB220" ca="1" si="941">BB216*BB219</f>
        <v>86370.964258978318</v>
      </c>
      <c r="BC220" s="53">
        <f t="shared" ref="BC220" ca="1" si="942">BC216*BC219</f>
        <v>86370.964258978318</v>
      </c>
      <c r="BD220" s="53">
        <f t="shared" ref="BD220" ca="1" si="943">BD216*BD219</f>
        <v>86370.964258978318</v>
      </c>
      <c r="BE220" s="402"/>
      <c r="BG220" s="18" t="s">
        <v>287</v>
      </c>
      <c r="BH220" s="122">
        <f>BG131</f>
        <v>1</v>
      </c>
      <c r="BI220" s="122" t="str">
        <f>BG132</f>
        <v>lei1834</v>
      </c>
      <c r="BJ220" s="210"/>
      <c r="BK220" s="122"/>
      <c r="BL220" s="8"/>
      <c r="BM220" s="52">
        <f t="shared" ref="BM220" ca="1" si="944">BM216*BM219</f>
        <v>113.04845898807216</v>
      </c>
      <c r="BN220" s="53">
        <f t="shared" ref="BN220" ca="1" si="945">BN216*BN219</f>
        <v>187.64574796439095</v>
      </c>
      <c r="BO220" s="53">
        <f t="shared" ref="BO220" ca="1" si="946">BO216*BO219</f>
        <v>311.38635975456287</v>
      </c>
      <c r="BP220" s="53">
        <f t="shared" ref="BP220" ca="1" si="947">BP216*BP219</f>
        <v>516.49736228107145</v>
      </c>
      <c r="BQ220" s="53">
        <f t="shared" ref="BQ220" ca="1" si="948">BQ216*BQ219</f>
        <v>856.07815640276146</v>
      </c>
      <c r="BR220" s="53">
        <f t="shared" ref="BR220" ca="1" si="949">BR216*BR219</f>
        <v>1417.1619299352217</v>
      </c>
      <c r="BS220" s="53">
        <f t="shared" ref="BS220" ca="1" si="950">BS216*BS219</f>
        <v>2341.1605408220935</v>
      </c>
      <c r="BT220" s="53">
        <f t="shared" ref="BT220" ca="1" si="951">BT216*BT219</f>
        <v>3854.5081705983698</v>
      </c>
      <c r="BU220" s="53">
        <f t="shared" ref="BU220" ca="1" si="952">BU216*BU219</f>
        <v>6310.9934309819764</v>
      </c>
      <c r="BV220" s="53">
        <f t="shared" ref="BV220" ca="1" si="953">BV216*BV219</f>
        <v>10240.888063922075</v>
      </c>
      <c r="BW220" s="53">
        <f t="shared" ref="BW220" ca="1" si="954">BW216*BW219</f>
        <v>16383.96496132104</v>
      </c>
      <c r="BX220" s="53">
        <f t="shared" ref="BX220" ca="1" si="955">BX216*BX219</f>
        <v>25646.808958212769</v>
      </c>
      <c r="BY220" s="53">
        <f t="shared" ref="BY220" ca="1" si="956">BY216*BY219</f>
        <v>38880.692472075461</v>
      </c>
      <c r="BZ220" s="53">
        <f t="shared" ref="BZ220" ca="1" si="957">BZ216*BZ219</f>
        <v>56398.863804507455</v>
      </c>
      <c r="CA220" s="53">
        <f t="shared" ref="CA220" ca="1" si="958">CA216*CA219</f>
        <v>77379.456926774394</v>
      </c>
      <c r="CB220" s="53">
        <f t="shared" ref="CB220" ca="1" si="959">CB216*CB219</f>
        <v>99680.402007359138</v>
      </c>
      <c r="CC220" s="53">
        <f t="shared" ref="CC220" ca="1" si="960">CC216*CC219</f>
        <v>120545.21353704382</v>
      </c>
      <c r="CD220" s="53">
        <f t="shared" ref="CD220" ca="1" si="961">CD216*CD219</f>
        <v>86247.181590173233</v>
      </c>
      <c r="CE220" s="53">
        <f t="shared" ref="CE220" ca="1" si="962">CE216*CE219</f>
        <v>86247.181590173233</v>
      </c>
      <c r="CF220" s="53">
        <f t="shared" ref="CF220" ca="1" si="963">CF216*CF219</f>
        <v>86247.181590173233</v>
      </c>
      <c r="CG220" s="53">
        <f t="shared" ref="CG220" ca="1" si="964">CG216*CG219</f>
        <v>86247.181590173233</v>
      </c>
      <c r="CH220" s="402"/>
      <c r="CJ220" s="18" t="s">
        <v>287</v>
      </c>
      <c r="CK220" s="122">
        <f>CJ131</f>
        <v>1</v>
      </c>
      <c r="CL220" s="122" t="str">
        <f>CJ132</f>
        <v>work3564</v>
      </c>
      <c r="CM220" s="210"/>
      <c r="CN220" s="122"/>
      <c r="CO220" s="8"/>
      <c r="CP220" s="52">
        <f t="shared" ref="CP220" ca="1" si="965">CP216*CP219</f>
        <v>102.56515443509451</v>
      </c>
      <c r="CQ220" s="53">
        <f t="shared" ref="CQ220" ca="1" si="966">CQ216*CQ219</f>
        <v>170.30108643233993</v>
      </c>
      <c r="CR220" s="53">
        <f t="shared" ref="CR220" ca="1" si="967">CR216*CR219</f>
        <v>282.70185578112387</v>
      </c>
      <c r="CS220" s="53">
        <f t="shared" ref="CS220" ca="1" si="968">CS216*CS219</f>
        <v>469.09461678552549</v>
      </c>
      <c r="CT220" s="53">
        <f t="shared" ref="CT220" ca="1" si="969">CT216*CT219</f>
        <v>777.84268183482504</v>
      </c>
      <c r="CU220" s="53">
        <f t="shared" ref="CU220" ca="1" si="970">CU216*CU219</f>
        <v>1288.317049425975</v>
      </c>
      <c r="CV220" s="53">
        <f t="shared" ref="CV220" ca="1" si="971">CV216*CV219</f>
        <v>2129.730166003028</v>
      </c>
      <c r="CW220" s="53">
        <f t="shared" ref="CW220" ca="1" si="972">CW216*CW219</f>
        <v>3509.6176195054541</v>
      </c>
      <c r="CX220" s="53">
        <f t="shared" ref="CX220" ca="1" si="973">CX216*CX219</f>
        <v>5753.8615163892182</v>
      </c>
      <c r="CY220" s="53">
        <f t="shared" ref="CY220" ca="1" si="974">CY216*CY219</f>
        <v>9354.9857715333656</v>
      </c>
      <c r="CZ220" s="53">
        <f t="shared" ref="CZ220" ca="1" si="975">CZ216*CZ219</f>
        <v>15010.03464503436</v>
      </c>
      <c r="DA220" s="53">
        <f t="shared" ref="DA220" ca="1" si="976">DA216*DA219</f>
        <v>23596.191471486629</v>
      </c>
      <c r="DB220" s="53">
        <f t="shared" ref="DB220" ca="1" si="977">DB216*DB219</f>
        <v>35987.337069875975</v>
      </c>
      <c r="DC220" s="53">
        <f t="shared" ref="DC220" ca="1" si="978">DC216*DC219</f>
        <v>52618.357303522134</v>
      </c>
      <c r="DD220" s="53">
        <f t="shared" ref="DD220" ca="1" si="979">DD216*DD219</f>
        <v>72889.951157952615</v>
      </c>
      <c r="DE220" s="53">
        <f t="shared" ref="DE220" ca="1" si="980">DE216*DE219</f>
        <v>94881.762682666624</v>
      </c>
      <c r="DF220" s="53">
        <f t="shared" ref="DF220" ca="1" si="981">DF216*DF219</f>
        <v>115908.50691578879</v>
      </c>
      <c r="DG220" s="53">
        <f t="shared" ref="DG220" ca="1" si="982">DG216*DG219</f>
        <v>86137.144401118727</v>
      </c>
      <c r="DH220" s="53">
        <f t="shared" ref="DH220" ca="1" si="983">DH216*DH219</f>
        <v>86137.144401118727</v>
      </c>
      <c r="DI220" s="53">
        <f t="shared" ref="DI220" ca="1" si="984">DI216*DI219</f>
        <v>86137.144401118727</v>
      </c>
      <c r="DJ220" s="53">
        <f t="shared" ref="DJ220" ca="1" si="985">DJ216*DJ219</f>
        <v>86137.144401118727</v>
      </c>
      <c r="DK220" s="402"/>
      <c r="DM220" s="18" t="s">
        <v>287</v>
      </c>
      <c r="DN220" s="122">
        <f>DM131</f>
        <v>1</v>
      </c>
      <c r="DO220" s="122" t="str">
        <f>DM132</f>
        <v>shop3564</v>
      </c>
      <c r="DP220" s="210"/>
      <c r="DQ220" s="122"/>
      <c r="DR220" s="8"/>
      <c r="DS220" s="52">
        <f t="shared" ref="DS220" ca="1" si="986">DS216*DS219</f>
        <v>72.074501372342965</v>
      </c>
      <c r="DT220" s="53">
        <f t="shared" ref="DT220" ca="1" si="987">DT216*DT219</f>
        <v>119.58618284062699</v>
      </c>
      <c r="DU220" s="53">
        <f t="shared" ref="DU220" ca="1" si="988">DU216*DU219</f>
        <v>198.38876804793847</v>
      </c>
      <c r="DV220" s="53">
        <f t="shared" ref="DV220" ca="1" si="989">DV216*DV219</f>
        <v>329.03416859806845</v>
      </c>
      <c r="DW220" s="53">
        <f t="shared" ref="DW220" ca="1" si="990">DW216*DW219</f>
        <v>545.47122369993281</v>
      </c>
      <c r="DX220" s="53">
        <f t="shared" ref="DX220" ca="1" si="991">DX216*DX219</f>
        <v>903.59911487686952</v>
      </c>
      <c r="DY220" s="53">
        <f t="shared" ref="DY220" ca="1" si="992">DY216*DY219</f>
        <v>1494.9685650913787</v>
      </c>
      <c r="DZ220" s="53">
        <f t="shared" ref="DZ220" ca="1" si="993">DZ216*DZ219</f>
        <v>2468.1857512227698</v>
      </c>
      <c r="EA220" s="53">
        <f t="shared" ref="EA220" ca="1" si="994">EA216*EA219</f>
        <v>4060.8900995233794</v>
      </c>
      <c r="EB220" s="53">
        <f t="shared" ref="EB220" ca="1" si="995">EB216*EB219</f>
        <v>6643.6680594099189</v>
      </c>
      <c r="EC220" s="53">
        <f t="shared" ref="EC220" ca="1" si="996">EC216*EC219</f>
        <v>10770.329665001153</v>
      </c>
      <c r="ED220" s="53">
        <f t="shared" ref="ED220" ca="1" si="997">ED216*ED219</f>
        <v>17209.7093319425</v>
      </c>
      <c r="EE220" s="53">
        <f t="shared" ref="EE220" ca="1" si="998">EE216*EE219</f>
        <v>26895.536701845969</v>
      </c>
      <c r="EF220" s="53">
        <f t="shared" ref="EF220" ca="1" si="999">EF216*EF219</f>
        <v>40686.169996391109</v>
      </c>
      <c r="EG220" s="53">
        <f t="shared" ref="EG220" ca="1" si="1000">EG216*EG219</f>
        <v>58855.147065958088</v>
      </c>
      <c r="EH220" s="53">
        <f t="shared" ref="EH220" ca="1" si="1001">EH216*EH219</f>
        <v>80478.66253294007</v>
      </c>
      <c r="EI220" s="53">
        <f t="shared" ref="EI220" ca="1" si="1002">EI216*EI219</f>
        <v>103276.05644347776</v>
      </c>
      <c r="EJ220" s="53">
        <f t="shared" ref="EJ220" ca="1" si="1003">EJ216*EJ219</f>
        <v>86504.659706391831</v>
      </c>
      <c r="EK220" s="53">
        <f t="shared" ref="EK220" ca="1" si="1004">EK216*EK219</f>
        <v>86504.659706391831</v>
      </c>
      <c r="EL220" s="53">
        <f t="shared" ref="EL220" ca="1" si="1005">EL216*EL219</f>
        <v>86504.659706391831</v>
      </c>
      <c r="EM220" s="53">
        <f t="shared" ref="EM220" ca="1" si="1006">EM216*EM219</f>
        <v>86504.659706391831</v>
      </c>
      <c r="EN220" s="402"/>
      <c r="EP220" s="18" t="s">
        <v>287</v>
      </c>
      <c r="EQ220" s="122">
        <f>EP131</f>
        <v>1</v>
      </c>
      <c r="ER220" s="122" t="str">
        <f>EP132</f>
        <v>lei3564</v>
      </c>
      <c r="ES220" s="210"/>
      <c r="ET220" s="122"/>
      <c r="EU220" s="8"/>
      <c r="EV220" s="52">
        <f t="shared" ref="EV220" ca="1" si="1007">EV216*EV219</f>
        <v>80.305878727456033</v>
      </c>
      <c r="EW220" s="53">
        <f t="shared" ref="EW220" ca="1" si="1008">EW216*EW219</f>
        <v>133.28356885134608</v>
      </c>
      <c r="EX220" s="53">
        <f t="shared" ref="EX220" ca="1" si="1009">EX216*EX219</f>
        <v>221.17216327875786</v>
      </c>
      <c r="EY220" s="53">
        <f t="shared" ref="EY220" ca="1" si="1010">EY216*EY219</f>
        <v>366.90493917985611</v>
      </c>
      <c r="EZ220" s="53">
        <f t="shared" ref="EZ220" ca="1" si="1011">EZ216*EZ219</f>
        <v>608.35105672705527</v>
      </c>
      <c r="FA220" s="53">
        <f t="shared" ref="FA220" ca="1" si="1012">FA216*FA219</f>
        <v>1007.8156662456979</v>
      </c>
      <c r="FB220" s="53">
        <f t="shared" ref="FB220" ca="1" si="1013">FB216*FB219</f>
        <v>1667.1869417012094</v>
      </c>
      <c r="FC220" s="53">
        <f t="shared" ref="FC220" ca="1" si="1014">FC216*FC219</f>
        <v>2751.4017004642892</v>
      </c>
      <c r="FD220" s="53">
        <f t="shared" ref="FD220" ca="1" si="1015">FD216*FD219</f>
        <v>4522.9639411490043</v>
      </c>
      <c r="FE220" s="53">
        <f t="shared" ref="FE220" ca="1" si="1016">FE216*FE219</f>
        <v>7387.8901842734003</v>
      </c>
      <c r="FF220" s="53">
        <f t="shared" ref="FF220" ca="1" si="1017">FF216*FF219</f>
        <v>11944.37222214155</v>
      </c>
      <c r="FG220" s="53">
        <f t="shared" ref="FG220" ca="1" si="1018">FG216*FG219</f>
        <v>19002.145267671389</v>
      </c>
      <c r="FH220" s="53">
        <f t="shared" ref="FH220" ca="1" si="1019">FH216*FH219</f>
        <v>29498.13229978504</v>
      </c>
      <c r="FI220" s="53">
        <f t="shared" ref="FI220" ca="1" si="1020">FI216*FI219</f>
        <v>44196.947924237007</v>
      </c>
      <c r="FJ220" s="53">
        <f t="shared" ref="FJ220" ca="1" si="1021">FJ216*FJ219</f>
        <v>63134.091932687144</v>
      </c>
      <c r="FK220" s="53">
        <f t="shared" ref="FK220" ca="1" si="1022">FK216*FK219</f>
        <v>85061.986277828197</v>
      </c>
      <c r="FL220" s="53">
        <f t="shared" ref="FL220" ca="1" si="1023">FL216*FL219</f>
        <v>107500.39646008085</v>
      </c>
      <c r="FM220" s="53">
        <f t="shared" ref="FM220" ca="1" si="1024">FM216*FM219</f>
        <v>86504.180587292605</v>
      </c>
      <c r="FN220" s="53">
        <f t="shared" ref="FN220" ca="1" si="1025">FN216*FN219</f>
        <v>86504.180587292605</v>
      </c>
      <c r="FO220" s="53">
        <f t="shared" ref="FO220" ca="1" si="1026">FO216*FO219</f>
        <v>86504.180587292605</v>
      </c>
      <c r="FP220" s="53">
        <f t="shared" ref="FP220" ca="1" si="1027">FP216*FP219</f>
        <v>86504.180587292605</v>
      </c>
      <c r="FQ220" s="402"/>
      <c r="FS220" s="18" t="s">
        <v>287</v>
      </c>
      <c r="FT220" s="122">
        <f>FS131</f>
        <v>1</v>
      </c>
      <c r="FU220" s="122" t="str">
        <f>FS132</f>
        <v>shop65</v>
      </c>
      <c r="FV220" s="210"/>
      <c r="FW220" s="122"/>
      <c r="FX220" s="8"/>
      <c r="FY220" s="52">
        <f t="shared" ref="FY220" ca="1" si="1028">FY216*FY219</f>
        <v>82.997301744060451</v>
      </c>
      <c r="FZ220" s="53">
        <f t="shared" ref="FZ220" ca="1" si="1029">FZ216*FZ219</f>
        <v>137.61168220555047</v>
      </c>
      <c r="GA220" s="53">
        <f t="shared" ref="GA220" ca="1" si="1030">GA216*GA219</f>
        <v>228.12813748297111</v>
      </c>
      <c r="GB220" s="53">
        <f t="shared" ref="GB220" ca="1" si="1031">GB216*GB219</f>
        <v>378.07666957725513</v>
      </c>
      <c r="GC220" s="53">
        <f t="shared" ref="GC220" ca="1" si="1032">GC216*GC219</f>
        <v>626.27893331184214</v>
      </c>
      <c r="GD220" s="53">
        <f t="shared" ref="GD220" ca="1" si="1033">GD216*GD219</f>
        <v>1036.5564454605301</v>
      </c>
      <c r="GE220" s="53">
        <f t="shared" ref="GE220" ca="1" si="1034">GE216*GE219</f>
        <v>1713.2022198693815</v>
      </c>
      <c r="GF220" s="53">
        <f t="shared" ref="GF220" ca="1" si="1035">GF216*GF219</f>
        <v>2824.9451684668466</v>
      </c>
      <c r="GG220" s="53">
        <f t="shared" ref="GG220" ca="1" si="1036">GG216*GG219</f>
        <v>4640.2155097287769</v>
      </c>
      <c r="GH220" s="53">
        <f t="shared" ref="GH220" ca="1" si="1037">GH216*GH219</f>
        <v>7574.1546419973984</v>
      </c>
      <c r="GI220" s="53">
        <f t="shared" ref="GI220" ca="1" si="1038">GI216*GI219</f>
        <v>12238.636519764814</v>
      </c>
      <c r="GJ220" s="53">
        <f t="shared" ref="GJ220" ca="1" si="1039">GJ216*GJ219</f>
        <v>86215.493809239619</v>
      </c>
      <c r="GK220" s="53">
        <f t="shared" ref="GK220" ca="1" si="1040">GK216*GK219</f>
        <v>86215.493809239619</v>
      </c>
      <c r="GL220" s="53">
        <f t="shared" ref="GL220" ca="1" si="1041">GL216*GL219</f>
        <v>86215.493809239619</v>
      </c>
      <c r="GM220" s="53">
        <f t="shared" ref="GM220" ca="1" si="1042">GM216*GM219</f>
        <v>86215.493809239619</v>
      </c>
      <c r="GN220" s="53">
        <f t="shared" ref="GN220" ca="1" si="1043">GN216*GN219</f>
        <v>86215.493809239619</v>
      </c>
      <c r="GO220" s="53">
        <f t="shared" ref="GO220" ca="1" si="1044">GO216*GO219</f>
        <v>86215.493809239619</v>
      </c>
      <c r="GP220" s="53">
        <f t="shared" ref="GP220" ca="1" si="1045">GP216*GP219</f>
        <v>86215.493809239619</v>
      </c>
      <c r="GQ220" s="53">
        <f t="shared" ref="GQ220" ca="1" si="1046">GQ216*GQ219</f>
        <v>86215.493809239619</v>
      </c>
      <c r="GR220" s="53">
        <f t="shared" ref="GR220" ca="1" si="1047">GR216*GR219</f>
        <v>86215.493809239619</v>
      </c>
      <c r="GS220" s="53">
        <f t="shared" ref="GS220" ca="1" si="1048">GS216*GS219</f>
        <v>86215.493809239619</v>
      </c>
      <c r="GT220" s="402"/>
      <c r="GV220" s="18" t="s">
        <v>287</v>
      </c>
      <c r="GW220" s="122">
        <f>GV131</f>
        <v>1</v>
      </c>
      <c r="GX220" s="122" t="str">
        <f>GV132</f>
        <v>lei65</v>
      </c>
      <c r="GY220" s="210"/>
      <c r="GZ220" s="122"/>
      <c r="HA220" s="8"/>
      <c r="HB220" s="52">
        <f t="shared" ref="HB220" ca="1" si="1049">HB216*HB219</f>
        <v>77.927752748418399</v>
      </c>
      <c r="HC220" s="53">
        <f t="shared" ref="HC220" ca="1" si="1050">HC216*HC219</f>
        <v>128.90588391197713</v>
      </c>
      <c r="HD220" s="53">
        <f t="shared" ref="HD220" ca="1" si="1051">HD216*HD219</f>
        <v>213.211764185937</v>
      </c>
      <c r="HE220" s="53">
        <f t="shared" ref="HE220" ca="1" si="1052">HE216*HE219</f>
        <v>352.5831749688171</v>
      </c>
      <c r="HF220" s="53">
        <f t="shared" ref="HF220" ca="1" si="1053">HF216*HF219</f>
        <v>582.8385849094559</v>
      </c>
      <c r="HG220" s="53">
        <f t="shared" ref="HG220" ca="1" si="1054">HG216*HG219</f>
        <v>962.82265980672764</v>
      </c>
      <c r="HH220" s="53">
        <f t="shared" ref="HH220" ca="1" si="1055">HH216*HH219</f>
        <v>1588.7281560861784</v>
      </c>
      <c r="HI220" s="53">
        <f t="shared" ref="HI220" ca="1" si="1056">HI216*HI219</f>
        <v>2616.4941441009896</v>
      </c>
      <c r="HJ220" s="53">
        <f t="shared" ref="HJ220" ca="1" si="1057">HJ216*HJ219</f>
        <v>4295.4070411416951</v>
      </c>
      <c r="HK220" s="53">
        <f t="shared" ref="HK220" ca="1" si="1058">HK216*HK219</f>
        <v>7014.7201574222345</v>
      </c>
      <c r="HL220" s="53">
        <f t="shared" ref="HL220" ca="1" si="1059">HL216*HL219</f>
        <v>11358.448634713643</v>
      </c>
      <c r="HM220" s="53">
        <f t="shared" ref="HM220" ca="1" si="1060">HM216*HM219</f>
        <v>86553.108122355174</v>
      </c>
      <c r="HN220" s="53">
        <f t="shared" ref="HN220" ca="1" si="1061">HN216*HN219</f>
        <v>86553.108122355174</v>
      </c>
      <c r="HO220" s="53">
        <f t="shared" ref="HO220" ca="1" si="1062">HO216*HO219</f>
        <v>86553.108122355174</v>
      </c>
      <c r="HP220" s="53">
        <f t="shared" ref="HP220" ca="1" si="1063">HP216*HP219</f>
        <v>86553.108122355174</v>
      </c>
      <c r="HQ220" s="53">
        <f t="shared" ref="HQ220" ca="1" si="1064">HQ216*HQ219</f>
        <v>86553.108122355174</v>
      </c>
      <c r="HR220" s="53">
        <f t="shared" ref="HR220" ca="1" si="1065">HR216*HR219</f>
        <v>86553.108122355174</v>
      </c>
      <c r="HS220" s="53">
        <f t="shared" ref="HS220" ca="1" si="1066">HS216*HS219</f>
        <v>86553.108122355174</v>
      </c>
      <c r="HT220" s="53">
        <f t="shared" ref="HT220" ca="1" si="1067">HT216*HT219</f>
        <v>86553.108122355174</v>
      </c>
      <c r="HU220" s="53">
        <f t="shared" ref="HU220" ca="1" si="1068">HU216*HU219</f>
        <v>86553.108122355174</v>
      </c>
      <c r="HV220" s="53">
        <f t="shared" ref="HV220" ca="1" si="1069">HV216*HV219</f>
        <v>86553.108122355174</v>
      </c>
      <c r="HW220" s="402"/>
    </row>
    <row r="221" spans="1:231" ht="15">
      <c r="A221" s="18" t="s">
        <v>288</v>
      </c>
      <c r="B221" s="122">
        <f>A131</f>
        <v>1</v>
      </c>
      <c r="C221" s="122" t="str">
        <f>A132</f>
        <v>work1834</v>
      </c>
      <c r="D221" s="210"/>
      <c r="E221" s="122"/>
      <c r="F221" s="8"/>
      <c r="G221" s="52">
        <f ca="1">IF(G197="Road",G217*G219,0)</f>
        <v>0</v>
      </c>
      <c r="H221" s="53">
        <f t="shared" ref="H221:AA221" ca="1" si="1070">IF(H197="Road",H217*H219,0)</f>
        <v>0</v>
      </c>
      <c r="I221" s="53">
        <f t="shared" ca="1" si="1070"/>
        <v>0</v>
      </c>
      <c r="J221" s="53">
        <f t="shared" ca="1" si="1070"/>
        <v>0</v>
      </c>
      <c r="K221" s="53">
        <f t="shared" ca="1" si="1070"/>
        <v>0</v>
      </c>
      <c r="L221" s="53">
        <f t="shared" ca="1" si="1070"/>
        <v>0</v>
      </c>
      <c r="M221" s="53">
        <f t="shared" ca="1" si="1070"/>
        <v>0</v>
      </c>
      <c r="N221" s="53">
        <f t="shared" ca="1" si="1070"/>
        <v>0</v>
      </c>
      <c r="O221" s="53">
        <f t="shared" ca="1" si="1070"/>
        <v>0</v>
      </c>
      <c r="P221" s="53">
        <f t="shared" ca="1" si="1070"/>
        <v>0</v>
      </c>
      <c r="Q221" s="53">
        <f t="shared" ca="1" si="1070"/>
        <v>0</v>
      </c>
      <c r="R221" s="53">
        <f t="shared" ca="1" si="1070"/>
        <v>0</v>
      </c>
      <c r="S221" s="53">
        <f t="shared" ca="1" si="1070"/>
        <v>0</v>
      </c>
      <c r="T221" s="53">
        <f t="shared" ca="1" si="1070"/>
        <v>0</v>
      </c>
      <c r="U221" s="53">
        <f t="shared" ca="1" si="1070"/>
        <v>0</v>
      </c>
      <c r="V221" s="53">
        <f t="shared" ca="1" si="1070"/>
        <v>0</v>
      </c>
      <c r="W221" s="53">
        <f t="shared" ca="1" si="1070"/>
        <v>0</v>
      </c>
      <c r="X221" s="53">
        <f t="shared" ca="1" si="1070"/>
        <v>86418.548771214657</v>
      </c>
      <c r="Y221" s="53">
        <f t="shared" ca="1" si="1070"/>
        <v>86418.548771214657</v>
      </c>
      <c r="Z221" s="53">
        <f t="shared" ca="1" si="1070"/>
        <v>86418.548771214657</v>
      </c>
      <c r="AA221" s="53">
        <f t="shared" ca="1" si="1070"/>
        <v>86418.548771214657</v>
      </c>
      <c r="AB221" s="402"/>
      <c r="AD221" s="18" t="s">
        <v>288</v>
      </c>
      <c r="AE221" s="122">
        <f>AD131</f>
        <v>1</v>
      </c>
      <c r="AF221" s="122" t="str">
        <f>AD132</f>
        <v>shop1834</v>
      </c>
      <c r="AG221" s="210"/>
      <c r="AH221" s="122"/>
      <c r="AI221" s="8"/>
      <c r="AJ221" s="52">
        <f ca="1">IF(AJ197="Road",AJ217*AJ219,0)</f>
        <v>0</v>
      </c>
      <c r="AK221" s="53">
        <f t="shared" ref="AK221:BD221" ca="1" si="1071">IF(AK197="Road",AK217*AK219,0)</f>
        <v>0</v>
      </c>
      <c r="AL221" s="53">
        <f t="shared" ca="1" si="1071"/>
        <v>0</v>
      </c>
      <c r="AM221" s="53">
        <f t="shared" ca="1" si="1071"/>
        <v>0</v>
      </c>
      <c r="AN221" s="53">
        <f t="shared" ca="1" si="1071"/>
        <v>0</v>
      </c>
      <c r="AO221" s="53">
        <f t="shared" ca="1" si="1071"/>
        <v>0</v>
      </c>
      <c r="AP221" s="53">
        <f t="shared" ca="1" si="1071"/>
        <v>0</v>
      </c>
      <c r="AQ221" s="53">
        <f t="shared" ca="1" si="1071"/>
        <v>0</v>
      </c>
      <c r="AR221" s="53">
        <f t="shared" ca="1" si="1071"/>
        <v>0</v>
      </c>
      <c r="AS221" s="53">
        <f t="shared" ca="1" si="1071"/>
        <v>0</v>
      </c>
      <c r="AT221" s="53">
        <f t="shared" ca="1" si="1071"/>
        <v>0</v>
      </c>
      <c r="AU221" s="53">
        <f t="shared" ca="1" si="1071"/>
        <v>0</v>
      </c>
      <c r="AV221" s="53">
        <f t="shared" ca="1" si="1071"/>
        <v>0</v>
      </c>
      <c r="AW221" s="53">
        <f t="shared" ca="1" si="1071"/>
        <v>0</v>
      </c>
      <c r="AX221" s="53">
        <f t="shared" ca="1" si="1071"/>
        <v>0</v>
      </c>
      <c r="AY221" s="53">
        <f t="shared" ca="1" si="1071"/>
        <v>0</v>
      </c>
      <c r="AZ221" s="53">
        <f t="shared" ca="1" si="1071"/>
        <v>0</v>
      </c>
      <c r="BA221" s="53">
        <f t="shared" ca="1" si="1071"/>
        <v>86370.150259370421</v>
      </c>
      <c r="BB221" s="53">
        <f t="shared" ca="1" si="1071"/>
        <v>86370.150259370421</v>
      </c>
      <c r="BC221" s="53">
        <f t="shared" ca="1" si="1071"/>
        <v>86370.150259370421</v>
      </c>
      <c r="BD221" s="53">
        <f t="shared" ca="1" si="1071"/>
        <v>86370.150259370421</v>
      </c>
      <c r="BE221" s="402"/>
      <c r="BG221" s="18" t="s">
        <v>288</v>
      </c>
      <c r="BH221" s="122">
        <f>BG131</f>
        <v>1</v>
      </c>
      <c r="BI221" s="122" t="str">
        <f>BG132</f>
        <v>lei1834</v>
      </c>
      <c r="BJ221" s="210"/>
      <c r="BK221" s="122"/>
      <c r="BL221" s="8"/>
      <c r="BM221" s="52">
        <f ca="1">IF(BM197="Road",BM217*BM219,0)</f>
        <v>0</v>
      </c>
      <c r="BN221" s="53">
        <f t="shared" ref="BN221:CG221" ca="1" si="1072">IF(BN197="Road",BN217*BN219,0)</f>
        <v>0</v>
      </c>
      <c r="BO221" s="53">
        <f t="shared" ca="1" si="1072"/>
        <v>0</v>
      </c>
      <c r="BP221" s="53">
        <f t="shared" ca="1" si="1072"/>
        <v>0</v>
      </c>
      <c r="BQ221" s="53">
        <f t="shared" ca="1" si="1072"/>
        <v>0</v>
      </c>
      <c r="BR221" s="53">
        <f t="shared" ca="1" si="1072"/>
        <v>0</v>
      </c>
      <c r="BS221" s="53">
        <f t="shared" ca="1" si="1072"/>
        <v>0</v>
      </c>
      <c r="BT221" s="53">
        <f t="shared" ca="1" si="1072"/>
        <v>0</v>
      </c>
      <c r="BU221" s="53">
        <f t="shared" ca="1" si="1072"/>
        <v>0</v>
      </c>
      <c r="BV221" s="53">
        <f t="shared" ca="1" si="1072"/>
        <v>0</v>
      </c>
      <c r="BW221" s="53">
        <f t="shared" ca="1" si="1072"/>
        <v>0</v>
      </c>
      <c r="BX221" s="53">
        <f t="shared" ca="1" si="1072"/>
        <v>0</v>
      </c>
      <c r="BY221" s="53">
        <f t="shared" ca="1" si="1072"/>
        <v>0</v>
      </c>
      <c r="BZ221" s="53">
        <f t="shared" ca="1" si="1072"/>
        <v>0</v>
      </c>
      <c r="CA221" s="53">
        <f t="shared" ca="1" si="1072"/>
        <v>0</v>
      </c>
      <c r="CB221" s="53">
        <f t="shared" ca="1" si="1072"/>
        <v>0</v>
      </c>
      <c r="CC221" s="53">
        <f t="shared" ca="1" si="1072"/>
        <v>0</v>
      </c>
      <c r="CD221" s="53">
        <f t="shared" ca="1" si="1072"/>
        <v>86246.369906180829</v>
      </c>
      <c r="CE221" s="53">
        <f t="shared" ca="1" si="1072"/>
        <v>86246.369906180829</v>
      </c>
      <c r="CF221" s="53">
        <f t="shared" ca="1" si="1072"/>
        <v>86246.369906180829</v>
      </c>
      <c r="CG221" s="53">
        <f t="shared" ca="1" si="1072"/>
        <v>86246.369906180829</v>
      </c>
      <c r="CH221" s="402"/>
      <c r="CJ221" s="18" t="s">
        <v>288</v>
      </c>
      <c r="CK221" s="122">
        <f>CJ131</f>
        <v>1</v>
      </c>
      <c r="CL221" s="122" t="str">
        <f>CJ132</f>
        <v>work3564</v>
      </c>
      <c r="CM221" s="210"/>
      <c r="CN221" s="122"/>
      <c r="CO221" s="8"/>
      <c r="CP221" s="52">
        <f ca="1">IF(CP197="Road",CP217*CP219,0)</f>
        <v>0</v>
      </c>
      <c r="CQ221" s="53">
        <f t="shared" ref="CQ221:DJ221" ca="1" si="1073">IF(CQ197="Road",CQ217*CQ219,0)</f>
        <v>0</v>
      </c>
      <c r="CR221" s="53">
        <f t="shared" ca="1" si="1073"/>
        <v>0</v>
      </c>
      <c r="CS221" s="53">
        <f t="shared" ca="1" si="1073"/>
        <v>0</v>
      </c>
      <c r="CT221" s="53">
        <f t="shared" ca="1" si="1073"/>
        <v>0</v>
      </c>
      <c r="CU221" s="53">
        <f t="shared" ca="1" si="1073"/>
        <v>0</v>
      </c>
      <c r="CV221" s="53">
        <f t="shared" ca="1" si="1073"/>
        <v>0</v>
      </c>
      <c r="CW221" s="53">
        <f t="shared" ca="1" si="1073"/>
        <v>0</v>
      </c>
      <c r="CX221" s="53">
        <f t="shared" ca="1" si="1073"/>
        <v>0</v>
      </c>
      <c r="CY221" s="53">
        <f t="shared" ca="1" si="1073"/>
        <v>0</v>
      </c>
      <c r="CZ221" s="53">
        <f t="shared" ca="1" si="1073"/>
        <v>0</v>
      </c>
      <c r="DA221" s="53">
        <f t="shared" ca="1" si="1073"/>
        <v>0</v>
      </c>
      <c r="DB221" s="53">
        <f t="shared" ca="1" si="1073"/>
        <v>0</v>
      </c>
      <c r="DC221" s="53">
        <f t="shared" ca="1" si="1073"/>
        <v>0</v>
      </c>
      <c r="DD221" s="53">
        <f t="shared" ca="1" si="1073"/>
        <v>0</v>
      </c>
      <c r="DE221" s="53">
        <f t="shared" ca="1" si="1073"/>
        <v>0</v>
      </c>
      <c r="DF221" s="53">
        <f t="shared" ca="1" si="1073"/>
        <v>0</v>
      </c>
      <c r="DG221" s="53">
        <f t="shared" ca="1" si="1073"/>
        <v>86136.334770113943</v>
      </c>
      <c r="DH221" s="53">
        <f t="shared" ca="1" si="1073"/>
        <v>86136.334770113943</v>
      </c>
      <c r="DI221" s="53">
        <f t="shared" ca="1" si="1073"/>
        <v>86136.334770113943</v>
      </c>
      <c r="DJ221" s="53">
        <f t="shared" ca="1" si="1073"/>
        <v>86136.334770113943</v>
      </c>
      <c r="DK221" s="402"/>
      <c r="DM221" s="18" t="s">
        <v>288</v>
      </c>
      <c r="DN221" s="122">
        <f>DM131</f>
        <v>1</v>
      </c>
      <c r="DO221" s="122" t="str">
        <f>DM132</f>
        <v>shop3564</v>
      </c>
      <c r="DP221" s="210"/>
      <c r="DQ221" s="122"/>
      <c r="DR221" s="8"/>
      <c r="DS221" s="52">
        <f ca="1">IF(DS197="Road",DS217*DS219,0)</f>
        <v>0</v>
      </c>
      <c r="DT221" s="53">
        <f t="shared" ref="DT221:EM221" ca="1" si="1074">IF(DT197="Road",DT217*DT219,0)</f>
        <v>0</v>
      </c>
      <c r="DU221" s="53">
        <f t="shared" ca="1" si="1074"/>
        <v>0</v>
      </c>
      <c r="DV221" s="53">
        <f t="shared" ca="1" si="1074"/>
        <v>0</v>
      </c>
      <c r="DW221" s="53">
        <f t="shared" ca="1" si="1074"/>
        <v>0</v>
      </c>
      <c r="DX221" s="53">
        <f t="shared" ca="1" si="1074"/>
        <v>0</v>
      </c>
      <c r="DY221" s="53">
        <f t="shared" ca="1" si="1074"/>
        <v>0</v>
      </c>
      <c r="DZ221" s="53">
        <f t="shared" ca="1" si="1074"/>
        <v>0</v>
      </c>
      <c r="EA221" s="53">
        <f t="shared" ca="1" si="1074"/>
        <v>0</v>
      </c>
      <c r="EB221" s="53">
        <f t="shared" ca="1" si="1074"/>
        <v>0</v>
      </c>
      <c r="EC221" s="53">
        <f t="shared" ca="1" si="1074"/>
        <v>0</v>
      </c>
      <c r="ED221" s="53">
        <f t="shared" ca="1" si="1074"/>
        <v>0</v>
      </c>
      <c r="EE221" s="53">
        <f t="shared" ca="1" si="1074"/>
        <v>0</v>
      </c>
      <c r="EF221" s="53">
        <f t="shared" ca="1" si="1074"/>
        <v>0</v>
      </c>
      <c r="EG221" s="53">
        <f t="shared" ca="1" si="1074"/>
        <v>0</v>
      </c>
      <c r="EH221" s="53">
        <f t="shared" ca="1" si="1074"/>
        <v>0</v>
      </c>
      <c r="EI221" s="53">
        <f t="shared" ca="1" si="1074"/>
        <v>0</v>
      </c>
      <c r="EJ221" s="53">
        <f t="shared" ca="1" si="1074"/>
        <v>86503.843198353308</v>
      </c>
      <c r="EK221" s="53">
        <f t="shared" ca="1" si="1074"/>
        <v>86503.843198353308</v>
      </c>
      <c r="EL221" s="53">
        <f t="shared" ca="1" si="1074"/>
        <v>86503.843198353308</v>
      </c>
      <c r="EM221" s="53">
        <f t="shared" ca="1" si="1074"/>
        <v>86503.843198353308</v>
      </c>
      <c r="EN221" s="402"/>
      <c r="EP221" s="18" t="s">
        <v>288</v>
      </c>
      <c r="EQ221" s="122">
        <f>EP131</f>
        <v>1</v>
      </c>
      <c r="ER221" s="122" t="str">
        <f>EP132</f>
        <v>lei3564</v>
      </c>
      <c r="ES221" s="210"/>
      <c r="ET221" s="122"/>
      <c r="EU221" s="8"/>
      <c r="EV221" s="52">
        <f ca="1">IF(EV197="Road",EV217*EV219,0)</f>
        <v>0</v>
      </c>
      <c r="EW221" s="53">
        <f t="shared" ref="EW221:FP221" ca="1" si="1075">IF(EW197="Road",EW217*EW219,0)</f>
        <v>0</v>
      </c>
      <c r="EX221" s="53">
        <f t="shared" ca="1" si="1075"/>
        <v>0</v>
      </c>
      <c r="EY221" s="53">
        <f t="shared" ca="1" si="1075"/>
        <v>0</v>
      </c>
      <c r="EZ221" s="53">
        <f t="shared" ca="1" si="1075"/>
        <v>0</v>
      </c>
      <c r="FA221" s="53">
        <f t="shared" ca="1" si="1075"/>
        <v>0</v>
      </c>
      <c r="FB221" s="53">
        <f t="shared" ca="1" si="1075"/>
        <v>0</v>
      </c>
      <c r="FC221" s="53">
        <f t="shared" ca="1" si="1075"/>
        <v>0</v>
      </c>
      <c r="FD221" s="53">
        <f t="shared" ca="1" si="1075"/>
        <v>0</v>
      </c>
      <c r="FE221" s="53">
        <f t="shared" ca="1" si="1075"/>
        <v>0</v>
      </c>
      <c r="FF221" s="53">
        <f t="shared" ca="1" si="1075"/>
        <v>0</v>
      </c>
      <c r="FG221" s="53">
        <f t="shared" ca="1" si="1075"/>
        <v>0</v>
      </c>
      <c r="FH221" s="53">
        <f t="shared" ca="1" si="1075"/>
        <v>0</v>
      </c>
      <c r="FI221" s="53">
        <f t="shared" ca="1" si="1075"/>
        <v>0</v>
      </c>
      <c r="FJ221" s="53">
        <f t="shared" ca="1" si="1075"/>
        <v>0</v>
      </c>
      <c r="FK221" s="53">
        <f t="shared" ca="1" si="1075"/>
        <v>0</v>
      </c>
      <c r="FL221" s="53">
        <f t="shared" ca="1" si="1075"/>
        <v>0</v>
      </c>
      <c r="FM221" s="53">
        <f t="shared" ca="1" si="1075"/>
        <v>86503.364088257178</v>
      </c>
      <c r="FN221" s="53">
        <f t="shared" ca="1" si="1075"/>
        <v>86503.364088257178</v>
      </c>
      <c r="FO221" s="53">
        <f t="shared" ca="1" si="1075"/>
        <v>86503.364088257178</v>
      </c>
      <c r="FP221" s="53">
        <f t="shared" ca="1" si="1075"/>
        <v>86503.364088257178</v>
      </c>
      <c r="FQ221" s="402"/>
      <c r="FS221" s="18" t="s">
        <v>288</v>
      </c>
      <c r="FT221" s="122">
        <f>FS131</f>
        <v>1</v>
      </c>
      <c r="FU221" s="122" t="str">
        <f>FS132</f>
        <v>shop65</v>
      </c>
      <c r="FV221" s="210"/>
      <c r="FW221" s="122"/>
      <c r="FX221" s="8"/>
      <c r="FY221" s="52">
        <f ca="1">IF(FY197="Road",FY217*FY219,0)</f>
        <v>0</v>
      </c>
      <c r="FZ221" s="53">
        <f t="shared" ref="FZ221:GS221" ca="1" si="1076">IF(FZ197="Road",FZ217*FZ219,0)</f>
        <v>0</v>
      </c>
      <c r="GA221" s="53">
        <f t="shared" ca="1" si="1076"/>
        <v>0</v>
      </c>
      <c r="GB221" s="53">
        <f t="shared" ca="1" si="1076"/>
        <v>0</v>
      </c>
      <c r="GC221" s="53">
        <f t="shared" ca="1" si="1076"/>
        <v>0</v>
      </c>
      <c r="GD221" s="53">
        <f t="shared" ca="1" si="1076"/>
        <v>0</v>
      </c>
      <c r="GE221" s="53">
        <f t="shared" ca="1" si="1076"/>
        <v>0</v>
      </c>
      <c r="GF221" s="53">
        <f t="shared" ca="1" si="1076"/>
        <v>0</v>
      </c>
      <c r="GG221" s="53">
        <f t="shared" ca="1" si="1076"/>
        <v>0</v>
      </c>
      <c r="GH221" s="53">
        <f t="shared" ca="1" si="1076"/>
        <v>0</v>
      </c>
      <c r="GI221" s="53">
        <f t="shared" ca="1" si="1076"/>
        <v>0</v>
      </c>
      <c r="GJ221" s="53">
        <f t="shared" ca="1" si="1076"/>
        <v>86214.682716981799</v>
      </c>
      <c r="GK221" s="53">
        <f t="shared" ca="1" si="1076"/>
        <v>86214.682716981799</v>
      </c>
      <c r="GL221" s="53">
        <f t="shared" ca="1" si="1076"/>
        <v>86214.682716981799</v>
      </c>
      <c r="GM221" s="53">
        <f t="shared" ca="1" si="1076"/>
        <v>86214.682716981799</v>
      </c>
      <c r="GN221" s="53">
        <f t="shared" ca="1" si="1076"/>
        <v>86214.682716981799</v>
      </c>
      <c r="GO221" s="53">
        <f t="shared" ca="1" si="1076"/>
        <v>86214.682716981799</v>
      </c>
      <c r="GP221" s="53">
        <f t="shared" ca="1" si="1076"/>
        <v>86214.682716981799</v>
      </c>
      <c r="GQ221" s="53">
        <f t="shared" ca="1" si="1076"/>
        <v>86214.682716981799</v>
      </c>
      <c r="GR221" s="53">
        <f t="shared" ca="1" si="1076"/>
        <v>86214.682716981799</v>
      </c>
      <c r="GS221" s="53">
        <f t="shared" ca="1" si="1076"/>
        <v>86214.682716981799</v>
      </c>
      <c r="GT221" s="402"/>
      <c r="GV221" s="18" t="s">
        <v>288</v>
      </c>
      <c r="GW221" s="122">
        <f>GV131</f>
        <v>1</v>
      </c>
      <c r="GX221" s="122" t="str">
        <f>GV132</f>
        <v>lei65</v>
      </c>
      <c r="GY221" s="210"/>
      <c r="GZ221" s="122"/>
      <c r="HA221" s="8"/>
      <c r="HB221" s="52">
        <f ca="1">IF(HB197="Road",HB217*HB219,0)</f>
        <v>0</v>
      </c>
      <c r="HC221" s="53">
        <f t="shared" ref="HC221:HV221" ca="1" si="1077">IF(HC197="Road",HC217*HC219,0)</f>
        <v>0</v>
      </c>
      <c r="HD221" s="53">
        <f t="shared" ca="1" si="1077"/>
        <v>0</v>
      </c>
      <c r="HE221" s="53">
        <f t="shared" ca="1" si="1077"/>
        <v>0</v>
      </c>
      <c r="HF221" s="53">
        <f t="shared" ca="1" si="1077"/>
        <v>0</v>
      </c>
      <c r="HG221" s="53">
        <f t="shared" ca="1" si="1077"/>
        <v>0</v>
      </c>
      <c r="HH221" s="53">
        <f t="shared" ca="1" si="1077"/>
        <v>0</v>
      </c>
      <c r="HI221" s="53">
        <f t="shared" ca="1" si="1077"/>
        <v>0</v>
      </c>
      <c r="HJ221" s="53">
        <f t="shared" ca="1" si="1077"/>
        <v>0</v>
      </c>
      <c r="HK221" s="53">
        <f t="shared" ca="1" si="1077"/>
        <v>0</v>
      </c>
      <c r="HL221" s="53">
        <f t="shared" ca="1" si="1077"/>
        <v>0</v>
      </c>
      <c r="HM221" s="53">
        <f t="shared" ca="1" si="1077"/>
        <v>86552.290703416758</v>
      </c>
      <c r="HN221" s="53">
        <f t="shared" ca="1" si="1077"/>
        <v>86552.290703416758</v>
      </c>
      <c r="HO221" s="53">
        <f t="shared" ca="1" si="1077"/>
        <v>86552.290703416758</v>
      </c>
      <c r="HP221" s="53">
        <f t="shared" ca="1" si="1077"/>
        <v>86552.290703416758</v>
      </c>
      <c r="HQ221" s="53">
        <f t="shared" ca="1" si="1077"/>
        <v>86552.290703416758</v>
      </c>
      <c r="HR221" s="53">
        <f t="shared" ca="1" si="1077"/>
        <v>86552.290703416758</v>
      </c>
      <c r="HS221" s="53">
        <f t="shared" ca="1" si="1077"/>
        <v>86552.290703416758</v>
      </c>
      <c r="HT221" s="53">
        <f t="shared" ca="1" si="1077"/>
        <v>86552.290703416758</v>
      </c>
      <c r="HU221" s="53">
        <f t="shared" ca="1" si="1077"/>
        <v>86552.290703416758</v>
      </c>
      <c r="HV221" s="53">
        <f t="shared" ca="1" si="1077"/>
        <v>86552.290703416758</v>
      </c>
      <c r="HW221" s="402"/>
    </row>
    <row r="222" spans="1:231" ht="15">
      <c r="A222" s="18" t="s">
        <v>289</v>
      </c>
      <c r="B222" s="122">
        <f>A131</f>
        <v>1</v>
      </c>
      <c r="C222" s="122" t="str">
        <f>A132</f>
        <v>work1834</v>
      </c>
      <c r="D222" s="210"/>
      <c r="E222" s="122"/>
      <c r="F222" s="8"/>
      <c r="G222" s="497">
        <f t="shared" ref="G222:AA222" ca="1" si="1078">IF(G197="Facility",G217*G219,0)</f>
        <v>173729.71340849739</v>
      </c>
      <c r="H222" s="506">
        <f t="shared" ca="1" si="1078"/>
        <v>173677.09080044908</v>
      </c>
      <c r="I222" s="506">
        <f t="shared" ca="1" si="1078"/>
        <v>173589.80799192819</v>
      </c>
      <c r="J222" s="506">
        <f t="shared" ca="1" si="1078"/>
        <v>173445.10496617094</v>
      </c>
      <c r="K222" s="506">
        <f t="shared" ca="1" si="1078"/>
        <v>173205.40058799784</v>
      </c>
      <c r="L222" s="506">
        <f t="shared" ca="1" si="1078"/>
        <v>172808.86062646692</v>
      </c>
      <c r="M222" s="506">
        <f t="shared" ca="1" si="1078"/>
        <v>172154.34564154493</v>
      </c>
      <c r="N222" s="506">
        <f t="shared" ca="1" si="1078"/>
        <v>171078.05179939643</v>
      </c>
      <c r="O222" s="506">
        <f t="shared" ca="1" si="1078"/>
        <v>169319.03364909839</v>
      </c>
      <c r="P222" s="506">
        <f t="shared" ca="1" si="1078"/>
        <v>166472.99437445562</v>
      </c>
      <c r="Q222" s="506">
        <f t="shared" ca="1" si="1078"/>
        <v>161942.45438981196</v>
      </c>
      <c r="R222" s="506">
        <f t="shared" ca="1" si="1078"/>
        <v>154914.16565173</v>
      </c>
      <c r="S222" s="506">
        <f t="shared" ca="1" si="1078"/>
        <v>144436.98075920434</v>
      </c>
      <c r="T222" s="506">
        <f t="shared" ca="1" si="1078"/>
        <v>129713.13743836794</v>
      </c>
      <c r="U222" s="506">
        <f t="shared" ca="1" si="1078"/>
        <v>110655.16801635182</v>
      </c>
      <c r="V222" s="506">
        <f t="shared" ca="1" si="1078"/>
        <v>88465.330740941179</v>
      </c>
      <c r="W222" s="506">
        <f t="shared" ca="1" si="1078"/>
        <v>65632.6139050161</v>
      </c>
      <c r="X222" s="506">
        <f t="shared" ca="1" si="1078"/>
        <v>0</v>
      </c>
      <c r="Y222" s="506">
        <f t="shared" ca="1" si="1078"/>
        <v>0</v>
      </c>
      <c r="Z222" s="506">
        <f t="shared" ca="1" si="1078"/>
        <v>0</v>
      </c>
      <c r="AA222" s="506">
        <f t="shared" ca="1" si="1078"/>
        <v>0</v>
      </c>
      <c r="AB222" s="402"/>
      <c r="AD222" s="18" t="s">
        <v>289</v>
      </c>
      <c r="AE222" s="122">
        <f>AD131</f>
        <v>1</v>
      </c>
      <c r="AF222" s="122" t="str">
        <f>AD132</f>
        <v>shop1834</v>
      </c>
      <c r="AG222" s="210"/>
      <c r="AH222" s="122"/>
      <c r="AI222" s="8"/>
      <c r="AJ222" s="497">
        <f t="shared" ref="AJ222:BD222" ca="1" si="1079">IF(AJ197="Facility",AJ217*AJ219,0)</f>
        <v>173764.80285783144</v>
      </c>
      <c r="AK222" s="506">
        <f t="shared" ca="1" si="1079"/>
        <v>173735.22720574489</v>
      </c>
      <c r="AL222" s="506">
        <f t="shared" ca="1" si="1079"/>
        <v>173686.10528047851</v>
      </c>
      <c r="AM222" s="506">
        <f t="shared" ca="1" si="1079"/>
        <v>173604.54296894616</v>
      </c>
      <c r="AN222" s="506">
        <f t="shared" ca="1" si="1079"/>
        <v>173469.18252840376</v>
      </c>
      <c r="AO222" s="506">
        <f t="shared" ca="1" si="1079"/>
        <v>173244.72140140293</v>
      </c>
      <c r="AP222" s="506">
        <f t="shared" ca="1" si="1079"/>
        <v>172873.01134418044</v>
      </c>
      <c r="AQ222" s="506">
        <f t="shared" ca="1" si="1079"/>
        <v>172258.83108586224</v>
      </c>
      <c r="AR222" s="506">
        <f t="shared" ca="1" si="1079"/>
        <v>171247.75989678188</v>
      </c>
      <c r="AS222" s="506">
        <f t="shared" ca="1" si="1079"/>
        <v>169593.41540520202</v>
      </c>
      <c r="AT222" s="506">
        <f t="shared" ca="1" si="1079"/>
        <v>166913.29527728664</v>
      </c>
      <c r="AU222" s="506">
        <f t="shared" ca="1" si="1079"/>
        <v>162640.52421163738</v>
      </c>
      <c r="AV222" s="506">
        <f t="shared" ca="1" si="1079"/>
        <v>156000.07254103219</v>
      </c>
      <c r="AW222" s="506">
        <f t="shared" ca="1" si="1079"/>
        <v>146078.05138269297</v>
      </c>
      <c r="AX222" s="506">
        <f t="shared" ca="1" si="1079"/>
        <v>132091.56275492467</v>
      </c>
      <c r="AY222" s="506">
        <f t="shared" ca="1" si="1079"/>
        <v>113912.93278763857</v>
      </c>
      <c r="AZ222" s="506">
        <f t="shared" ca="1" si="1079"/>
        <v>92626.398516408823</v>
      </c>
      <c r="BA222" s="506">
        <f t="shared" ca="1" si="1079"/>
        <v>0</v>
      </c>
      <c r="BB222" s="506">
        <f t="shared" ca="1" si="1079"/>
        <v>0</v>
      </c>
      <c r="BC222" s="506">
        <f t="shared" ca="1" si="1079"/>
        <v>0</v>
      </c>
      <c r="BD222" s="506">
        <f t="shared" ca="1" si="1079"/>
        <v>0</v>
      </c>
      <c r="BE222" s="402"/>
      <c r="BG222" s="18" t="s">
        <v>289</v>
      </c>
      <c r="BH222" s="122">
        <f>BG131</f>
        <v>1</v>
      </c>
      <c r="BI222" s="122" t="str">
        <f>BG132</f>
        <v>lei1834</v>
      </c>
      <c r="BJ222" s="210"/>
      <c r="BK222" s="122"/>
      <c r="BL222" s="8"/>
      <c r="BM222" s="497">
        <f t="shared" ref="BM222:CG222" ca="1" si="1080">IF(BM197="Facility",BM217*BM219,0)</f>
        <v>173694.75044034931</v>
      </c>
      <c r="BN222" s="506">
        <f t="shared" ca="1" si="1080"/>
        <v>173619.01493485252</v>
      </c>
      <c r="BO222" s="506">
        <f t="shared" ca="1" si="1080"/>
        <v>173493.38627041958</v>
      </c>
      <c r="BP222" s="506">
        <f t="shared" ca="1" si="1080"/>
        <v>173285.14565373672</v>
      </c>
      <c r="BQ222" s="506">
        <f t="shared" ca="1" si="1080"/>
        <v>172940.38348539607</v>
      </c>
      <c r="BR222" s="506">
        <f t="shared" ca="1" si="1080"/>
        <v>172370.73861226911</v>
      </c>
      <c r="BS222" s="506">
        <f t="shared" ca="1" si="1080"/>
        <v>171432.64149326968</v>
      </c>
      <c r="BT222" s="506">
        <f t="shared" ca="1" si="1080"/>
        <v>169896.20298047244</v>
      </c>
      <c r="BU222" s="506">
        <f t="shared" ca="1" si="1080"/>
        <v>167402.23630294832</v>
      </c>
      <c r="BV222" s="506">
        <f t="shared" ca="1" si="1080"/>
        <v>163412.37875371031</v>
      </c>
      <c r="BW222" s="506">
        <f t="shared" ca="1" si="1080"/>
        <v>157175.56987613995</v>
      </c>
      <c r="BX222" s="506">
        <f t="shared" ca="1" si="1080"/>
        <v>147771.39202907047</v>
      </c>
      <c r="BY222" s="506">
        <f t="shared" ca="1" si="1080"/>
        <v>134335.58395397733</v>
      </c>
      <c r="BZ222" s="506">
        <f t="shared" ca="1" si="1080"/>
        <v>116550.11776012729</v>
      </c>
      <c r="CA222" s="506">
        <f t="shared" ca="1" si="1080"/>
        <v>95249.399630251646</v>
      </c>
      <c r="CB222" s="506">
        <f t="shared" ca="1" si="1080"/>
        <v>72608.183415671854</v>
      </c>
      <c r="CC222" s="506">
        <f t="shared" ca="1" si="1080"/>
        <v>51425.013491123391</v>
      </c>
      <c r="CD222" s="506">
        <f t="shared" ca="1" si="1080"/>
        <v>0</v>
      </c>
      <c r="CE222" s="506">
        <f t="shared" ca="1" si="1080"/>
        <v>0</v>
      </c>
      <c r="CF222" s="506">
        <f t="shared" ca="1" si="1080"/>
        <v>0</v>
      </c>
      <c r="CG222" s="506">
        <f t="shared" ca="1" si="1080"/>
        <v>0</v>
      </c>
      <c r="CH222" s="402"/>
      <c r="CJ222" s="18" t="s">
        <v>289</v>
      </c>
      <c r="CK222" s="122">
        <f>CJ131</f>
        <v>1</v>
      </c>
      <c r="CL222" s="122" t="str">
        <f>CJ132</f>
        <v>work3564</v>
      </c>
      <c r="CM222" s="210"/>
      <c r="CN222" s="122"/>
      <c r="CO222" s="8"/>
      <c r="CP222" s="497">
        <f t="shared" ref="CP222:DJ222" ca="1" si="1081">IF(CP197="Facility",CP217*CP219,0)</f>
        <v>173705.12965719655</v>
      </c>
      <c r="CQ222" s="506">
        <f t="shared" ca="1" si="1081"/>
        <v>173636.185821038</v>
      </c>
      <c r="CR222" s="506">
        <f t="shared" ca="1" si="1081"/>
        <v>173521.78065973616</v>
      </c>
      <c r="CS222" s="506">
        <f t="shared" ca="1" si="1081"/>
        <v>173332.06404114224</v>
      </c>
      <c r="CT222" s="506">
        <f t="shared" ca="1" si="1081"/>
        <v>173017.81021184687</v>
      </c>
      <c r="CU222" s="506">
        <f t="shared" ca="1" si="1081"/>
        <v>172498.2327863267</v>
      </c>
      <c r="CV222" s="506">
        <f t="shared" ca="1" si="1081"/>
        <v>171641.81513117001</v>
      </c>
      <c r="CW222" s="506">
        <f t="shared" ca="1" si="1081"/>
        <v>170237.32077040203</v>
      </c>
      <c r="CX222" s="506">
        <f t="shared" ca="1" si="1081"/>
        <v>167953.05628972955</v>
      </c>
      <c r="CY222" s="506">
        <f t="shared" ca="1" si="1081"/>
        <v>164287.7148186283</v>
      </c>
      <c r="CZ222" s="506">
        <f t="shared" ca="1" si="1081"/>
        <v>158531.82202277757</v>
      </c>
      <c r="DA222" s="506">
        <f t="shared" ca="1" si="1081"/>
        <v>149792.55215492492</v>
      </c>
      <c r="DB222" s="506">
        <f t="shared" ca="1" si="1081"/>
        <v>137180.44087568996</v>
      </c>
      <c r="DC222" s="506">
        <f t="shared" ca="1" si="1081"/>
        <v>120252.84719934594</v>
      </c>
      <c r="DD222" s="506">
        <f t="shared" ca="1" si="1081"/>
        <v>99619.759203610854</v>
      </c>
      <c r="DE222" s="506">
        <f t="shared" ca="1" si="1081"/>
        <v>77235.777675889331</v>
      </c>
      <c r="DF222" s="506">
        <f t="shared" ca="1" si="1081"/>
        <v>55834.07304717286</v>
      </c>
      <c r="DG222" s="506">
        <f t="shared" ca="1" si="1081"/>
        <v>0</v>
      </c>
      <c r="DH222" s="506">
        <f t="shared" ca="1" si="1081"/>
        <v>0</v>
      </c>
      <c r="DI222" s="506">
        <f t="shared" ca="1" si="1081"/>
        <v>0</v>
      </c>
      <c r="DJ222" s="506">
        <f t="shared" ca="1" si="1081"/>
        <v>0</v>
      </c>
      <c r="DK222" s="402"/>
      <c r="DM222" s="18" t="s">
        <v>289</v>
      </c>
      <c r="DN222" s="122">
        <f>DM131</f>
        <v>1</v>
      </c>
      <c r="DO222" s="122" t="str">
        <f>DM132</f>
        <v>shop3564</v>
      </c>
      <c r="DP222" s="210"/>
      <c r="DQ222" s="122"/>
      <c r="DR222" s="8"/>
      <c r="DS222" s="497">
        <f t="shared" ref="DS222:EM222" ca="1" si="1082">IF(DS197="Facility",DS217*DS219,0)</f>
        <v>173736.78190847035</v>
      </c>
      <c r="DT222" s="506">
        <f t="shared" ca="1" si="1082"/>
        <v>173688.8302755566</v>
      </c>
      <c r="DU222" s="506">
        <f t="shared" ca="1" si="1082"/>
        <v>173609.29798956419</v>
      </c>
      <c r="DV222" s="506">
        <f t="shared" ca="1" si="1082"/>
        <v>173477.44283109688</v>
      </c>
      <c r="DW222" s="506">
        <f t="shared" ca="1" si="1082"/>
        <v>173259.00159949987</v>
      </c>
      <c r="DX222" s="506">
        <f t="shared" ca="1" si="1082"/>
        <v>172897.55749474102</v>
      </c>
      <c r="DY222" s="506">
        <f t="shared" ca="1" si="1082"/>
        <v>172300.71204712155</v>
      </c>
      <c r="DZ222" s="506">
        <f t="shared" ca="1" si="1082"/>
        <v>171318.48300759835</v>
      </c>
      <c r="EA222" s="506">
        <f t="shared" ca="1" si="1082"/>
        <v>169711.03044246815</v>
      </c>
      <c r="EB222" s="506">
        <f t="shared" ca="1" si="1082"/>
        <v>167104.3363242464</v>
      </c>
      <c r="EC222" s="506">
        <f t="shared" ca="1" si="1082"/>
        <v>162939.4624162862</v>
      </c>
      <c r="ED222" s="506">
        <f t="shared" ca="1" si="1082"/>
        <v>156440.4550050761</v>
      </c>
      <c r="EE222" s="506">
        <f t="shared" ca="1" si="1082"/>
        <v>146664.93824468541</v>
      </c>
      <c r="EF222" s="506">
        <f t="shared" ca="1" si="1082"/>
        <v>132746.60563779616</v>
      </c>
      <c r="EG222" s="506">
        <f t="shared" ca="1" si="1082"/>
        <v>114409.38641225095</v>
      </c>
      <c r="EH222" s="506">
        <f t="shared" ca="1" si="1082"/>
        <v>92585.640252695317</v>
      </c>
      <c r="EI222" s="506">
        <f t="shared" ca="1" si="1082"/>
        <v>69577.145701350571</v>
      </c>
      <c r="EJ222" s="506">
        <f t="shared" ca="1" si="1082"/>
        <v>0</v>
      </c>
      <c r="EK222" s="506">
        <f t="shared" ca="1" si="1082"/>
        <v>0</v>
      </c>
      <c r="EL222" s="506">
        <f t="shared" ca="1" si="1082"/>
        <v>0</v>
      </c>
      <c r="EM222" s="506">
        <f t="shared" ca="1" si="1082"/>
        <v>0</v>
      </c>
      <c r="EN222" s="402"/>
      <c r="EP222" s="18" t="s">
        <v>289</v>
      </c>
      <c r="EQ222" s="122">
        <f>EP131</f>
        <v>1</v>
      </c>
      <c r="ER222" s="122" t="str">
        <f>EP132</f>
        <v>lei3564</v>
      </c>
      <c r="ES222" s="210"/>
      <c r="ET222" s="122"/>
      <c r="EU222" s="8"/>
      <c r="EV222" s="497">
        <f t="shared" ref="EV222:FP222" ca="1" si="1083">IF(EV197="Facility",EV217*EV219,0)</f>
        <v>173728.47341603835</v>
      </c>
      <c r="EW222" s="506">
        <f t="shared" ca="1" si="1083"/>
        <v>173675.00457043783</v>
      </c>
      <c r="EX222" s="506">
        <f t="shared" ca="1" si="1083"/>
        <v>173586.30116199373</v>
      </c>
      <c r="EY222" s="506">
        <f t="shared" ca="1" si="1083"/>
        <v>173439.21729942126</v>
      </c>
      <c r="EZ222" s="506">
        <f t="shared" ca="1" si="1083"/>
        <v>173195.53273805624</v>
      </c>
      <c r="FA222" s="506">
        <f t="shared" ca="1" si="1083"/>
        <v>172792.36469733439</v>
      </c>
      <c r="FB222" s="506">
        <f t="shared" ca="1" si="1083"/>
        <v>172126.88039935366</v>
      </c>
      <c r="FC222" s="506">
        <f t="shared" ca="1" si="1083"/>
        <v>171032.61389965305</v>
      </c>
      <c r="FD222" s="506">
        <f t="shared" ca="1" si="1083"/>
        <v>169244.62752845904</v>
      </c>
      <c r="FE222" s="506">
        <f t="shared" ca="1" si="1083"/>
        <v>166353.14059136863</v>
      </c>
      <c r="FF222" s="506">
        <f t="shared" ca="1" si="1083"/>
        <v>161754.41546774568</v>
      </c>
      <c r="FG222" s="506">
        <f t="shared" ca="1" si="1083"/>
        <v>154631.20990003704</v>
      </c>
      <c r="FH222" s="506">
        <f t="shared" ca="1" si="1083"/>
        <v>144037.91470855963</v>
      </c>
      <c r="FI222" s="506">
        <f t="shared" ca="1" si="1083"/>
        <v>129202.82655548639</v>
      </c>
      <c r="FJ222" s="506">
        <f t="shared" ca="1" si="1083"/>
        <v>110090.11653105036</v>
      </c>
      <c r="FK222" s="506">
        <f t="shared" ca="1" si="1083"/>
        <v>87958.928962421152</v>
      </c>
      <c r="FL222" s="506">
        <f t="shared" ca="1" si="1083"/>
        <v>65312.492570989445</v>
      </c>
      <c r="FM222" s="506">
        <f t="shared" ca="1" si="1083"/>
        <v>0</v>
      </c>
      <c r="FN222" s="506">
        <f t="shared" ca="1" si="1083"/>
        <v>0</v>
      </c>
      <c r="FO222" s="506">
        <f t="shared" ca="1" si="1083"/>
        <v>0</v>
      </c>
      <c r="FP222" s="506">
        <f t="shared" ca="1" si="1083"/>
        <v>0</v>
      </c>
      <c r="FQ222" s="402"/>
      <c r="FS222" s="18" t="s">
        <v>289</v>
      </c>
      <c r="FT222" s="122">
        <f>FS131</f>
        <v>1</v>
      </c>
      <c r="FU222" s="122" t="str">
        <f>FS132</f>
        <v>shop65</v>
      </c>
      <c r="FV222" s="210"/>
      <c r="FW222" s="122"/>
      <c r="FX222" s="8"/>
      <c r="FY222" s="497">
        <f t="shared" ref="FY222:GS222" ca="1" si="1084">IF(FY197="Facility",FY217*FY219,0)</f>
        <v>173725.19864781367</v>
      </c>
      <c r="FZ222" s="506">
        <f t="shared" ca="1" si="1084"/>
        <v>173669.71050100244</v>
      </c>
      <c r="GA222" s="506">
        <f t="shared" ca="1" si="1084"/>
        <v>173577.74588807765</v>
      </c>
      <c r="GB222" s="506">
        <f t="shared" ca="1" si="1084"/>
        <v>173425.39835446703</v>
      </c>
      <c r="GC222" s="506">
        <f t="shared" ca="1" si="1084"/>
        <v>173173.22514417671</v>
      </c>
      <c r="GD222" s="506">
        <f t="shared" ca="1" si="1084"/>
        <v>172756.38367064734</v>
      </c>
      <c r="GE222" s="506">
        <f t="shared" ca="1" si="1084"/>
        <v>172068.91235352625</v>
      </c>
      <c r="GF222" s="506">
        <f t="shared" ca="1" si="1084"/>
        <v>170939.38281520893</v>
      </c>
      <c r="GG222" s="506">
        <f t="shared" ca="1" si="1084"/>
        <v>169095.07026699497</v>
      </c>
      <c r="GH222" s="506">
        <f t="shared" ca="1" si="1084"/>
        <v>166114.19153265873</v>
      </c>
      <c r="GI222" s="506">
        <f t="shared" ca="1" si="1084"/>
        <v>161375.08338852267</v>
      </c>
      <c r="GJ222" s="506">
        <f t="shared" ca="1" si="1084"/>
        <v>0</v>
      </c>
      <c r="GK222" s="506">
        <f t="shared" ca="1" si="1084"/>
        <v>0</v>
      </c>
      <c r="GL222" s="506">
        <f t="shared" ca="1" si="1084"/>
        <v>0</v>
      </c>
      <c r="GM222" s="506">
        <f t="shared" ca="1" si="1084"/>
        <v>0</v>
      </c>
      <c r="GN222" s="506">
        <f t="shared" ca="1" si="1084"/>
        <v>0</v>
      </c>
      <c r="GO222" s="506">
        <f t="shared" ca="1" si="1084"/>
        <v>0</v>
      </c>
      <c r="GP222" s="506">
        <f t="shared" ca="1" si="1084"/>
        <v>0</v>
      </c>
      <c r="GQ222" s="506">
        <f t="shared" ca="1" si="1084"/>
        <v>0</v>
      </c>
      <c r="GR222" s="506">
        <f t="shared" ca="1" si="1084"/>
        <v>0</v>
      </c>
      <c r="GS222" s="506">
        <f t="shared" ca="1" si="1084"/>
        <v>0</v>
      </c>
      <c r="GT222" s="402"/>
      <c r="GV222" s="18" t="s">
        <v>289</v>
      </c>
      <c r="GW222" s="122">
        <f>GV131</f>
        <v>1</v>
      </c>
      <c r="GX222" s="122" t="str">
        <f>GV132</f>
        <v>lei65</v>
      </c>
      <c r="GY222" s="210"/>
      <c r="GZ222" s="122"/>
      <c r="HA222" s="8"/>
      <c r="HB222" s="497">
        <f t="shared" ref="HB222:HV222" ca="1" si="1085">IF(HB197="Facility",HB217*HB219,0)</f>
        <v>173730.96210059716</v>
      </c>
      <c r="HC222" s="506">
        <f t="shared" ca="1" si="1085"/>
        <v>173679.56925323731</v>
      </c>
      <c r="HD222" s="506">
        <f t="shared" ca="1" si="1085"/>
        <v>173594.57752957926</v>
      </c>
      <c r="HE222" s="506">
        <f t="shared" ca="1" si="1085"/>
        <v>173454.07230749275</v>
      </c>
      <c r="HF222" s="506">
        <f t="shared" ca="1" si="1085"/>
        <v>173221.94372869312</v>
      </c>
      <c r="HG222" s="506">
        <f t="shared" ca="1" si="1085"/>
        <v>172838.86841552184</v>
      </c>
      <c r="HH222" s="506">
        <f t="shared" ca="1" si="1085"/>
        <v>172207.87106631004</v>
      </c>
      <c r="HI222" s="506">
        <f t="shared" ca="1" si="1085"/>
        <v>171171.74401853306</v>
      </c>
      <c r="HJ222" s="506">
        <f t="shared" ca="1" si="1085"/>
        <v>169479.17286539971</v>
      </c>
      <c r="HK222" s="506">
        <f t="shared" ca="1" si="1085"/>
        <v>166737.73765153822</v>
      </c>
      <c r="HL222" s="506">
        <f t="shared" ca="1" si="1085"/>
        <v>162358.67216775627</v>
      </c>
      <c r="HM222" s="506">
        <f t="shared" ca="1" si="1085"/>
        <v>0</v>
      </c>
      <c r="HN222" s="506">
        <f t="shared" ca="1" si="1085"/>
        <v>0</v>
      </c>
      <c r="HO222" s="506">
        <f t="shared" ca="1" si="1085"/>
        <v>0</v>
      </c>
      <c r="HP222" s="506">
        <f t="shared" ca="1" si="1085"/>
        <v>0</v>
      </c>
      <c r="HQ222" s="506">
        <f t="shared" ca="1" si="1085"/>
        <v>0</v>
      </c>
      <c r="HR222" s="506">
        <f t="shared" ca="1" si="1085"/>
        <v>0</v>
      </c>
      <c r="HS222" s="506">
        <f t="shared" ca="1" si="1085"/>
        <v>0</v>
      </c>
      <c r="HT222" s="506">
        <f t="shared" ca="1" si="1085"/>
        <v>0</v>
      </c>
      <c r="HU222" s="506">
        <f t="shared" ca="1" si="1085"/>
        <v>0</v>
      </c>
      <c r="HV222" s="506">
        <f t="shared" ca="1" si="1085"/>
        <v>0</v>
      </c>
      <c r="HW222" s="402"/>
    </row>
    <row r="223" spans="1:231" ht="15.75" thickBot="1">
      <c r="A223" s="18" t="s">
        <v>290</v>
      </c>
      <c r="B223" s="122">
        <f>A131</f>
        <v>1</v>
      </c>
      <c r="C223" s="122" t="str">
        <f>A132</f>
        <v>work1834</v>
      </c>
      <c r="D223" s="210"/>
      <c r="E223" s="122"/>
      <c r="F223" s="8"/>
      <c r="G223" s="52">
        <f t="shared" ref="G223:AA223" ca="1" si="1086">IF(G198=0,0,G218*G219)</f>
        <v>0.88733066855615184</v>
      </c>
      <c r="H223" s="53">
        <f t="shared" ca="1" si="1086"/>
        <v>1.4723879214980184</v>
      </c>
      <c r="I223" s="53">
        <f t="shared" ca="1" si="1086"/>
        <v>2.4427966883040306</v>
      </c>
      <c r="J223" s="53">
        <f t="shared" ca="1" si="1086"/>
        <v>4.0516024446466421</v>
      </c>
      <c r="K223" s="53">
        <f t="shared" ca="1" si="1086"/>
        <v>6.7166316063202922</v>
      </c>
      <c r="L223" s="53">
        <f t="shared" ca="1" si="1086"/>
        <v>11.125356091467578</v>
      </c>
      <c r="M223" s="53">
        <f t="shared" ca="1" si="1086"/>
        <v>18.402242458181064</v>
      </c>
      <c r="N223" s="53">
        <f t="shared" ca="1" si="1086"/>
        <v>30.368458919125054</v>
      </c>
      <c r="O223" s="53">
        <f t="shared" ca="1" si="1086"/>
        <v>49.925192518174846</v>
      </c>
      <c r="P223" s="53">
        <f t="shared" ca="1" si="1086"/>
        <v>81.567408317478041</v>
      </c>
      <c r="Q223" s="53">
        <f t="shared" ca="1" si="1086"/>
        <v>131.9378740938011</v>
      </c>
      <c r="R223" s="53">
        <f t="shared" ca="1" si="1086"/>
        <v>210.07826763356181</v>
      </c>
      <c r="S223" s="53">
        <f t="shared" ca="1" si="1086"/>
        <v>326.56342941338522</v>
      </c>
      <c r="T223" s="53">
        <f t="shared" ca="1" si="1086"/>
        <v>490.26286669943954</v>
      </c>
      <c r="U223" s="53">
        <f t="shared" ca="1" si="1086"/>
        <v>702.14904357717933</v>
      </c>
      <c r="V223" s="53">
        <f t="shared" ca="1" si="1086"/>
        <v>948.85527348614369</v>
      </c>
      <c r="W223" s="53">
        <f t="shared" ca="1" si="1086"/>
        <v>1202.7090273129963</v>
      </c>
      <c r="X223" s="53">
        <f t="shared" ca="1" si="1086"/>
        <v>971.61136028973783</v>
      </c>
      <c r="Y223" s="53">
        <f t="shared" ca="1" si="1086"/>
        <v>971.61136028973783</v>
      </c>
      <c r="Z223" s="53">
        <f t="shared" ca="1" si="1086"/>
        <v>971.61136028973783</v>
      </c>
      <c r="AA223" s="53">
        <f t="shared" ca="1" si="1086"/>
        <v>971.61136028973783</v>
      </c>
      <c r="AB223" s="402"/>
      <c r="AD223" s="18" t="s">
        <v>290</v>
      </c>
      <c r="AE223" s="122">
        <f>AD131</f>
        <v>1</v>
      </c>
      <c r="AF223" s="122" t="str">
        <f>AD132</f>
        <v>shop1834</v>
      </c>
      <c r="AG223" s="210"/>
      <c r="AH223" s="122"/>
      <c r="AI223" s="8"/>
      <c r="AJ223" s="52">
        <f t="shared" ref="AJ223:BD223" ca="1" si="1087">IF(AJ198=0,0,AJ218*AJ219)</f>
        <v>0.54643895945657661</v>
      </c>
      <c r="AK223" s="53">
        <f t="shared" ca="1" si="1087"/>
        <v>0.90781965328939973</v>
      </c>
      <c r="AL223" s="53">
        <f t="shared" ca="1" si="1087"/>
        <v>1.5080334840172396</v>
      </c>
      <c r="AM223" s="53">
        <f t="shared" ca="1" si="1087"/>
        <v>2.5046317887948017</v>
      </c>
      <c r="AN223" s="53">
        <f t="shared" ca="1" si="1087"/>
        <v>4.1585817939384198</v>
      </c>
      <c r="AO223" s="53">
        <f t="shared" ca="1" si="1087"/>
        <v>6.9012404368181404</v>
      </c>
      <c r="AP223" s="53">
        <f t="shared" ca="1" si="1087"/>
        <v>11.443112852360381</v>
      </c>
      <c r="AQ223" s="53">
        <f t="shared" ca="1" si="1087"/>
        <v>18.947694230303053</v>
      </c>
      <c r="AR223" s="53">
        <f t="shared" ca="1" si="1087"/>
        <v>31.301829542506034</v>
      </c>
      <c r="AS223" s="53">
        <f t="shared" ca="1" si="1087"/>
        <v>51.516030009008624</v>
      </c>
      <c r="AT223" s="53">
        <f t="shared" ca="1" si="1087"/>
        <v>84.264037341056337</v>
      </c>
      <c r="AU223" s="53">
        <f t="shared" ca="1" si="1087"/>
        <v>136.47242036412536</v>
      </c>
      <c r="AV223" s="53">
        <f t="shared" ca="1" si="1087"/>
        <v>217.61115654690636</v>
      </c>
      <c r="AW223" s="53">
        <f t="shared" ca="1" si="1087"/>
        <v>338.846924398385</v>
      </c>
      <c r="AX223" s="53">
        <f t="shared" ca="1" si="1087"/>
        <v>509.74584320469097</v>
      </c>
      <c r="AY223" s="53">
        <f t="shared" ca="1" si="1087"/>
        <v>731.86794185789847</v>
      </c>
      <c r="AZ223" s="53">
        <f t="shared" ca="1" si="1087"/>
        <v>991.96508195524132</v>
      </c>
      <c r="BA223" s="53">
        <f t="shared" ca="1" si="1087"/>
        <v>1068.4092911750577</v>
      </c>
      <c r="BB223" s="53">
        <f t="shared" ca="1" si="1087"/>
        <v>1068.4092911750577</v>
      </c>
      <c r="BC223" s="53">
        <f t="shared" ca="1" si="1087"/>
        <v>1068.4092911750577</v>
      </c>
      <c r="BD223" s="53">
        <f t="shared" ca="1" si="1087"/>
        <v>1068.4092911750577</v>
      </c>
      <c r="BE223" s="402"/>
      <c r="BG223" s="18" t="s">
        <v>290</v>
      </c>
      <c r="BH223" s="122">
        <f>BG131</f>
        <v>1</v>
      </c>
      <c r="BI223" s="122" t="str">
        <f>BG132</f>
        <v>lei1834</v>
      </c>
      <c r="BJ223" s="210"/>
      <c r="BK223" s="122"/>
      <c r="BL223" s="8"/>
      <c r="BM223" s="52">
        <f t="shared" ref="BM223:CG223" ca="1" si="1088">IF(BM198=0,0,BM218*BM219)</f>
        <v>1.7249101864188334</v>
      </c>
      <c r="BN223" s="53">
        <f t="shared" ca="1" si="1088"/>
        <v>2.8631267068939872</v>
      </c>
      <c r="BO223" s="53">
        <f t="shared" ca="1" si="1088"/>
        <v>4.7511793496379839</v>
      </c>
      <c r="BP223" s="53">
        <f t="shared" ca="1" si="1088"/>
        <v>7.8807935060050616</v>
      </c>
      <c r="BQ223" s="53">
        <f t="shared" ca="1" si="1088"/>
        <v>13.062167724953964</v>
      </c>
      <c r="BR223" s="53">
        <f t="shared" ca="1" si="1088"/>
        <v>21.623267319443567</v>
      </c>
      <c r="BS223" s="53">
        <f t="shared" ca="1" si="1088"/>
        <v>35.721775432002467</v>
      </c>
      <c r="BT223" s="53">
        <f t="shared" ca="1" si="1088"/>
        <v>58.812658452967128</v>
      </c>
      <c r="BU223" s="53">
        <f t="shared" ca="1" si="1088"/>
        <v>96.294075593473877</v>
      </c>
      <c r="BV223" s="53">
        <f t="shared" ca="1" si="1088"/>
        <v>156.256991891398</v>
      </c>
      <c r="BW223" s="53">
        <f t="shared" ca="1" si="1088"/>
        <v>249.98897206280125</v>
      </c>
      <c r="BX223" s="53">
        <f t="shared" ca="1" si="1088"/>
        <v>391.32282224056348</v>
      </c>
      <c r="BY223" s="53">
        <f t="shared" ca="1" si="1088"/>
        <v>593.24738347098719</v>
      </c>
      <c r="BZ223" s="53">
        <f t="shared" ca="1" si="1088"/>
        <v>860.54224488905004</v>
      </c>
      <c r="CA223" s="53">
        <f t="shared" ca="1" si="1088"/>
        <v>1180.6672524977391</v>
      </c>
      <c r="CB223" s="53">
        <f t="shared" ca="1" si="1088"/>
        <v>1520.9383864928186</v>
      </c>
      <c r="CC223" s="53">
        <f t="shared" ca="1" si="1088"/>
        <v>1839.2967813565613</v>
      </c>
      <c r="CD223" s="53">
        <f t="shared" ca="1" si="1088"/>
        <v>1315.9723131697122</v>
      </c>
      <c r="CE223" s="53">
        <f t="shared" ca="1" si="1088"/>
        <v>1315.9723131697122</v>
      </c>
      <c r="CF223" s="53">
        <f t="shared" ca="1" si="1088"/>
        <v>1315.9723131697122</v>
      </c>
      <c r="CG223" s="53">
        <f t="shared" ca="1" si="1088"/>
        <v>1315.9723131697122</v>
      </c>
      <c r="CH223" s="402"/>
      <c r="CJ223" s="18" t="s">
        <v>290</v>
      </c>
      <c r="CK223" s="122">
        <f>CJ131</f>
        <v>1</v>
      </c>
      <c r="CL223" s="122" t="str">
        <f>CJ132</f>
        <v>work3564</v>
      </c>
      <c r="CM223" s="210"/>
      <c r="CN223" s="122"/>
      <c r="CO223" s="8"/>
      <c r="CP223" s="52">
        <f t="shared" ref="CP223:DJ223" ca="1" si="1089">IF(CP198=0,0,CP218*CP219)</f>
        <v>1.8289978921507068</v>
      </c>
      <c r="CQ223" s="53">
        <f t="shared" ca="1" si="1089"/>
        <v>3.0369020534438591</v>
      </c>
      <c r="CR223" s="53">
        <f t="shared" ca="1" si="1089"/>
        <v>5.0412940065134526</v>
      </c>
      <c r="CS223" s="53">
        <f t="shared" ca="1" si="1089"/>
        <v>8.3651515960317084</v>
      </c>
      <c r="CT223" s="53">
        <f t="shared" ca="1" si="1089"/>
        <v>13.870915842095728</v>
      </c>
      <c r="CU223" s="53">
        <f t="shared" ca="1" si="1089"/>
        <v>22.973973771112124</v>
      </c>
      <c r="CV223" s="53">
        <f t="shared" ca="1" si="1089"/>
        <v>37.978512350745071</v>
      </c>
      <c r="CW223" s="53">
        <f t="shared" ca="1" si="1089"/>
        <v>62.585419616294651</v>
      </c>
      <c r="CX223" s="53">
        <f t="shared" ca="1" si="1089"/>
        <v>102.60600340501257</v>
      </c>
      <c r="CY223" s="53">
        <f t="shared" ca="1" si="1089"/>
        <v>166.82321936210917</v>
      </c>
      <c r="CZ223" s="53">
        <f t="shared" ca="1" si="1089"/>
        <v>267.6671417118568</v>
      </c>
      <c r="DA223" s="53">
        <f t="shared" ca="1" si="1089"/>
        <v>420.78018311223298</v>
      </c>
      <c r="DB223" s="53">
        <f t="shared" ca="1" si="1089"/>
        <v>641.74586395785104</v>
      </c>
      <c r="DC223" s="53">
        <f t="shared" ca="1" si="1089"/>
        <v>938.31930665571974</v>
      </c>
      <c r="DD223" s="53">
        <f t="shared" ca="1" si="1089"/>
        <v>1299.8134479603239</v>
      </c>
      <c r="DE223" s="53">
        <f t="shared" ca="1" si="1089"/>
        <v>1691.9834509678419</v>
      </c>
      <c r="DF223" s="53">
        <f t="shared" ca="1" si="1089"/>
        <v>2066.9438465621315</v>
      </c>
      <c r="DG223" s="53">
        <f t="shared" ca="1" si="1089"/>
        <v>1536.0446382911159</v>
      </c>
      <c r="DH223" s="53">
        <f t="shared" ca="1" si="1089"/>
        <v>1536.0446382911159</v>
      </c>
      <c r="DI223" s="53">
        <f t="shared" ca="1" si="1089"/>
        <v>1536.0446382911159</v>
      </c>
      <c r="DJ223" s="53">
        <f t="shared" ca="1" si="1089"/>
        <v>1536.0446382911159</v>
      </c>
      <c r="DK223" s="402"/>
      <c r="DM223" s="18" t="s">
        <v>290</v>
      </c>
      <c r="DN223" s="122">
        <f>DM131</f>
        <v>1</v>
      </c>
      <c r="DO223" s="122" t="str">
        <f>DM132</f>
        <v>shop3564</v>
      </c>
      <c r="DP223" s="210"/>
      <c r="DQ223" s="122"/>
      <c r="DR223" s="8"/>
      <c r="DS223" s="52">
        <f t="shared" ref="DS223:EM223" ca="1" si="1090">IF(DS198=0,0,DS218*DS219)</f>
        <v>0.66739968108886261</v>
      </c>
      <c r="DT223" s="53">
        <f t="shared" ca="1" si="1090"/>
        <v>1.1073511265538207</v>
      </c>
      <c r="DU223" s="53">
        <f t="shared" ca="1" si="1090"/>
        <v>1.8370519116433861</v>
      </c>
      <c r="DV223" s="53">
        <f t="shared" ca="1" si="1090"/>
        <v>3.0468098288357459</v>
      </c>
      <c r="DW223" s="53">
        <f t="shared" ca="1" si="1090"/>
        <v>5.0509863239953283</v>
      </c>
      <c r="DX223" s="53">
        <f t="shared" ca="1" si="1090"/>
        <v>8.3671999059075475</v>
      </c>
      <c r="DY223" s="53">
        <f t="shared" ca="1" si="1090"/>
        <v>13.843197310869257</v>
      </c>
      <c r="DZ223" s="53">
        <f t="shared" ca="1" si="1090"/>
        <v>22.855050702664379</v>
      </c>
      <c r="EA223" s="53">
        <f t="shared" ca="1" si="1090"/>
        <v>37.603267532265143</v>
      </c>
      <c r="EB223" s="53">
        <f t="shared" ca="1" si="1090"/>
        <v>61.519425867466211</v>
      </c>
      <c r="EC223" s="53">
        <f t="shared" ca="1" si="1090"/>
        <v>99.731728236443558</v>
      </c>
      <c r="ED223" s="53">
        <f t="shared" ca="1" si="1090"/>
        <v>159.35947250518001</v>
      </c>
      <c r="EE223" s="53">
        <f t="shared" ca="1" si="1090"/>
        <v>249.04886299239467</v>
      </c>
      <c r="EF223" s="53">
        <f t="shared" ca="1" si="1090"/>
        <v>376.7481753365056</v>
      </c>
      <c r="EG223" s="53">
        <f t="shared" ca="1" si="1090"/>
        <v>544.99033131474914</v>
      </c>
      <c r="EH223" s="53">
        <f t="shared" ca="1" si="1090"/>
        <v>745.22102388838755</v>
      </c>
      <c r="EI223" s="53">
        <f t="shared" ca="1" si="1090"/>
        <v>956.32166469543529</v>
      </c>
      <c r="EJ223" s="53">
        <f t="shared" ca="1" si="1090"/>
        <v>801.0209047786816</v>
      </c>
      <c r="EK223" s="53">
        <f t="shared" ca="1" si="1090"/>
        <v>801.0209047786816</v>
      </c>
      <c r="EL223" s="53">
        <f t="shared" ca="1" si="1090"/>
        <v>801.0209047786816</v>
      </c>
      <c r="EM223" s="53">
        <f t="shared" ca="1" si="1090"/>
        <v>801.0209047786816</v>
      </c>
      <c r="EN223" s="402"/>
      <c r="EP223" s="18" t="s">
        <v>290</v>
      </c>
      <c r="EQ223" s="122">
        <f>EP131</f>
        <v>1</v>
      </c>
      <c r="ER223" s="122" t="str">
        <f>EP132</f>
        <v>lei3564</v>
      </c>
      <c r="ES223" s="210"/>
      <c r="ET223" s="122"/>
      <c r="EU223" s="8"/>
      <c r="EV223" s="52">
        <f t="shared" ref="EV223:FP223" ca="1" si="1091">IF(EV198=0,0,EV218*EV219)</f>
        <v>0.74451475798763711</v>
      </c>
      <c r="EW223" s="53">
        <f t="shared" ca="1" si="1091"/>
        <v>1.2356702346021637</v>
      </c>
      <c r="EX223" s="53">
        <f t="shared" ca="1" si="1091"/>
        <v>2.050484251295396</v>
      </c>
      <c r="EY223" s="53">
        <f t="shared" ca="1" si="1091"/>
        <v>3.4015709226598076</v>
      </c>
      <c r="EZ223" s="53">
        <f t="shared" ca="1" si="1091"/>
        <v>5.6400147404876648</v>
      </c>
      <c r="FA223" s="53">
        <f t="shared" ca="1" si="1091"/>
        <v>9.3434459436969082</v>
      </c>
      <c r="FB223" s="53">
        <f t="shared" ca="1" si="1091"/>
        <v>15.456468468932293</v>
      </c>
      <c r="FC223" s="53">
        <f t="shared" ca="1" si="1091"/>
        <v>25.508209406437754</v>
      </c>
      <c r="FD223" s="53">
        <f t="shared" ca="1" si="1091"/>
        <v>41.932339915733529</v>
      </c>
      <c r="FE223" s="53">
        <f t="shared" ca="1" si="1091"/>
        <v>68.493033881752467</v>
      </c>
      <c r="FF223" s="53">
        <f t="shared" ca="1" si="1091"/>
        <v>110.73611963655155</v>
      </c>
      <c r="FG223" s="53">
        <f t="shared" ca="1" si="1091"/>
        <v>176.16864181537679</v>
      </c>
      <c r="FH223" s="53">
        <f t="shared" ca="1" si="1091"/>
        <v>273.47680117910443</v>
      </c>
      <c r="FI223" s="53">
        <f t="shared" ca="1" si="1091"/>
        <v>409.74932980037772</v>
      </c>
      <c r="FJ223" s="53">
        <f t="shared" ca="1" si="1091"/>
        <v>585.31534578630237</v>
      </c>
      <c r="FK223" s="53">
        <f t="shared" ca="1" si="1091"/>
        <v>788.6085692744299</v>
      </c>
      <c r="FL223" s="53">
        <f t="shared" ca="1" si="1091"/>
        <v>996.63477845350451</v>
      </c>
      <c r="FM223" s="53">
        <f t="shared" ca="1" si="1091"/>
        <v>801.97913397400941</v>
      </c>
      <c r="FN223" s="53">
        <f t="shared" ca="1" si="1091"/>
        <v>801.97913397400941</v>
      </c>
      <c r="FO223" s="53">
        <f t="shared" ca="1" si="1091"/>
        <v>801.97913397400941</v>
      </c>
      <c r="FP223" s="53">
        <f t="shared" ca="1" si="1091"/>
        <v>801.97913397400941</v>
      </c>
      <c r="FQ223" s="402"/>
      <c r="FS223" s="18" t="s">
        <v>290</v>
      </c>
      <c r="FT223" s="122">
        <f>FS131</f>
        <v>1</v>
      </c>
      <c r="FU223" s="122" t="str">
        <f>FS132</f>
        <v>shop65</v>
      </c>
      <c r="FV223" s="210"/>
      <c r="FW223" s="122"/>
      <c r="FX223" s="8"/>
      <c r="FY223" s="52">
        <f t="shared" ref="FY223:GS223" ca="1" si="1092">IF(FY198=0,0,FY218*FY219)</f>
        <v>1.3278599660450721</v>
      </c>
      <c r="FZ223" s="53">
        <f t="shared" ca="1" si="1092"/>
        <v>2.2016263158090457</v>
      </c>
      <c r="GA223" s="53">
        <f t="shared" ca="1" si="1092"/>
        <v>3.6497839631725326</v>
      </c>
      <c r="GB223" s="53">
        <f t="shared" ca="1" si="1092"/>
        <v>6.0487854795016265</v>
      </c>
      <c r="GC223" s="53">
        <f t="shared" ca="1" si="1092"/>
        <v>10.019732035225102</v>
      </c>
      <c r="GD223" s="53">
        <f t="shared" ca="1" si="1092"/>
        <v>16.583693415931076</v>
      </c>
      <c r="GE223" s="53">
        <f t="shared" ca="1" si="1092"/>
        <v>27.409236128172058</v>
      </c>
      <c r="GF223" s="53">
        <f t="shared" ca="1" si="1092"/>
        <v>45.195825848013442</v>
      </c>
      <c r="GG223" s="53">
        <f t="shared" ca="1" si="1092"/>
        <v>74.238032800038724</v>
      </c>
      <c r="GH223" s="53">
        <f t="shared" ca="1" si="1092"/>
        <v>121.1776348676604</v>
      </c>
      <c r="GI223" s="53">
        <f t="shared" ca="1" si="1092"/>
        <v>195.80390123629377</v>
      </c>
      <c r="GJ223" s="53">
        <f t="shared" ca="1" si="1092"/>
        <v>1379.3472833023604</v>
      </c>
      <c r="GK223" s="53">
        <f t="shared" ca="1" si="1092"/>
        <v>1379.3472833023604</v>
      </c>
      <c r="GL223" s="53">
        <f t="shared" ca="1" si="1092"/>
        <v>1379.3472833023604</v>
      </c>
      <c r="GM223" s="53">
        <f t="shared" ca="1" si="1092"/>
        <v>1379.3472833023604</v>
      </c>
      <c r="GN223" s="53">
        <f t="shared" ca="1" si="1092"/>
        <v>1379.3472833023604</v>
      </c>
      <c r="GO223" s="53">
        <f t="shared" ca="1" si="1092"/>
        <v>1379.3472833023604</v>
      </c>
      <c r="GP223" s="53">
        <f t="shared" ca="1" si="1092"/>
        <v>1379.3472833023604</v>
      </c>
      <c r="GQ223" s="53">
        <f t="shared" ca="1" si="1092"/>
        <v>1379.3472833023604</v>
      </c>
      <c r="GR223" s="53">
        <f t="shared" ca="1" si="1092"/>
        <v>1379.3472833023604</v>
      </c>
      <c r="GS223" s="53">
        <f t="shared" ca="1" si="1092"/>
        <v>1379.3472833023604</v>
      </c>
      <c r="GT223" s="402"/>
      <c r="GV223" s="18" t="s">
        <v>290</v>
      </c>
      <c r="GW223" s="122">
        <f>GV131</f>
        <v>1</v>
      </c>
      <c r="GX223" s="122" t="str">
        <f>GV132</f>
        <v>lei65</v>
      </c>
      <c r="GY223" s="210"/>
      <c r="GZ223" s="122"/>
      <c r="HA223" s="8"/>
      <c r="HB223" s="52">
        <f t="shared" ref="HB223:HV223" ca="1" si="1093">IF(HB198=0,0,HB218*HB219)</f>
        <v>0.6339561782140819</v>
      </c>
      <c r="HC223" s="53">
        <f t="shared" ca="1" si="1093"/>
        <v>1.048672374500158</v>
      </c>
      <c r="HD223" s="53">
        <f t="shared" ca="1" si="1093"/>
        <v>1.7345157585895099</v>
      </c>
      <c r="HE223" s="53">
        <f t="shared" ca="1" si="1093"/>
        <v>2.8683270622141075</v>
      </c>
      <c r="HF223" s="53">
        <f t="shared" ca="1" si="1093"/>
        <v>4.7414959211999284</v>
      </c>
      <c r="HG223" s="53">
        <f t="shared" ca="1" si="1093"/>
        <v>7.832734195217486</v>
      </c>
      <c r="HH223" s="53">
        <f t="shared" ca="1" si="1093"/>
        <v>12.92458712758069</v>
      </c>
      <c r="HI223" s="53">
        <f t="shared" ca="1" si="1093"/>
        <v>21.285646889739859</v>
      </c>
      <c r="HJ223" s="53">
        <f t="shared" ca="1" si="1093"/>
        <v>34.943902982385367</v>
      </c>
      <c r="HK223" s="53">
        <f t="shared" ca="1" si="1093"/>
        <v>57.066000563335102</v>
      </c>
      <c r="HL223" s="53">
        <f t="shared" ca="1" si="1093"/>
        <v>92.403007053865835</v>
      </c>
      <c r="HM223" s="53">
        <f t="shared" ca="1" si="1093"/>
        <v>704.12498375185271</v>
      </c>
      <c r="HN223" s="53">
        <f t="shared" ca="1" si="1093"/>
        <v>704.12498375185271</v>
      </c>
      <c r="HO223" s="53">
        <f t="shared" ca="1" si="1093"/>
        <v>704.12498375185271</v>
      </c>
      <c r="HP223" s="53">
        <f t="shared" ca="1" si="1093"/>
        <v>704.12498375185271</v>
      </c>
      <c r="HQ223" s="53">
        <f t="shared" ca="1" si="1093"/>
        <v>704.12498375185271</v>
      </c>
      <c r="HR223" s="53">
        <f t="shared" ca="1" si="1093"/>
        <v>704.12498375185271</v>
      </c>
      <c r="HS223" s="53">
        <f t="shared" ca="1" si="1093"/>
        <v>704.12498375185271</v>
      </c>
      <c r="HT223" s="53">
        <f t="shared" ca="1" si="1093"/>
        <v>704.12498375185271</v>
      </c>
      <c r="HU223" s="53">
        <f t="shared" ca="1" si="1093"/>
        <v>704.12498375185271</v>
      </c>
      <c r="HV223" s="53">
        <f t="shared" ca="1" si="1093"/>
        <v>704.12498375185271</v>
      </c>
      <c r="HW223" s="402"/>
    </row>
    <row r="224" spans="1:231" ht="15">
      <c r="A224" s="17" t="s">
        <v>291</v>
      </c>
      <c r="B224" s="124">
        <f>A131</f>
        <v>1</v>
      </c>
      <c r="C224" s="124" t="str">
        <f>A132</f>
        <v>work1834</v>
      </c>
      <c r="D224" s="223"/>
      <c r="E224" s="124"/>
      <c r="F224" s="21"/>
      <c r="G224" s="116">
        <f ca="1">IF(G219=0,0,(IF(G197="road",G221*G192,G222*G196)/G219)*INDIRECT("speed"&amp;B$2)*1000/60)</f>
        <v>0</v>
      </c>
      <c r="H224" s="117">
        <f ca="1">IF(H219=0,0,(IF(H197="road",H221*H192,H222*H196)/H219)*INDIRECT("speed"&amp;B$2)*1000/60)</f>
        <v>49.961902833005901</v>
      </c>
      <c r="I224" s="117">
        <f ca="1">IF(I219=0,0,(IF(I197="road",I221*I192,I222*I196)/I219)*INDIRECT("speed"&amp;B$2)*1000/60)</f>
        <v>99.873588159739498</v>
      </c>
      <c r="J224" s="117">
        <f ca="1">IF(J219=0,0,(IF(J197="road",J221*J192,J222*J196)/J219)*INDIRECT("speed"&amp;B$2)*1000/60)</f>
        <v>149.68550154614755</v>
      </c>
      <c r="K224" s="117">
        <f ca="1">IF(K219=0,0,(IF(K197="road",K221*K192,K222*K196)/K219)*INDIRECT("speed"&amp;B$2)*1000/60)</f>
        <v>199.30484451221673</v>
      </c>
      <c r="L224" s="117">
        <f ca="1">IF(L219=0,0,(IF(L197="road",L221*L192,L222*L196)/L219)*INDIRECT("speed"&amp;B$2)*1000/60)</f>
        <v>248.56068994217856</v>
      </c>
      <c r="M224" s="117">
        <f ca="1">IF(M219=0,0,(IF(M197="road",M221*M192,M222*M196)/M219)*INDIRECT("speed"&amp;B$2)*1000/60)</f>
        <v>297.14311713472142</v>
      </c>
      <c r="N224" s="117">
        <f ca="1">IF(N219=0,0,(IF(N197="road",N221*N192,N222*N196)/N219)*INDIRECT("speed"&amp;B$2)*1000/60)</f>
        <v>344.49963855494906</v>
      </c>
      <c r="O224" s="117">
        <f ca="1">IF(O219=0,0,(IF(O197="road",O221*O192,O222*O196)/O219)*INDIRECT("speed"&amp;B$2)*1000/60)</f>
        <v>389.66572127463746</v>
      </c>
      <c r="P224" s="117">
        <f ca="1">IF(P219=0,0,(IF(P197="road",P221*P192,P222*P196)/P219)*INDIRECT("speed"&amp;B$2)*1000/60)</f>
        <v>431.00542379139881</v>
      </c>
      <c r="Q224" s="117">
        <f ca="1">IF(Q219=0,0,(IF(Q197="road",Q221*Q192,Q222*Q196)/Q219)*INDIRECT("speed"&amp;B$2)*1000/60)</f>
        <v>465.86185509397967</v>
      </c>
      <c r="R224" s="117">
        <f ca="1">IF(R219=0,0,(IF(R197="road",R221*R192,R222*R196)/R219)*INDIRECT("speed"&amp;B$2)*1000/60)</f>
        <v>490.2078392541045</v>
      </c>
      <c r="S224" s="117">
        <f ca="1">IF(S219=0,0,(IF(S197="road",S221*S192,S222*S196)/S219)*INDIRECT("speed"&amp;B$2)*1000/60)</f>
        <v>498.60437193588365</v>
      </c>
      <c r="T224" s="117">
        <f ca="1">IF(T219=0,0,(IF(T197="road",T221*T192,T222*T196)/T219)*INDIRECT("speed"&amp;B$2)*1000/60)</f>
        <v>485.09159617362269</v>
      </c>
      <c r="U224" s="117">
        <f ca="1">IF(U219=0,0,(IF(U197="road",U221*U192,U222*U196)/U219)*INDIRECT("speed"&amp;B$2)*1000/60)</f>
        <v>445.6523205042115</v>
      </c>
      <c r="V224" s="117">
        <f ca="1">IF(V219=0,0,(IF(V197="road",V221*V192,V222*V196)/V219)*INDIRECT("speed"&amp;B$2)*1000/60)</f>
        <v>381.73396141639006</v>
      </c>
      <c r="W224" s="117">
        <f ca="1">IF(W219=0,0,(IF(W197="road",W221*W192,W222*W196)/W219)*INDIRECT("speed"&amp;B$2)*1000/60)</f>
        <v>302.08983934363579</v>
      </c>
      <c r="X224" s="117">
        <f ca="1">IF(X219=0,0,(IF(X197="road",X221*X192,X222*X196)/X219)*INDIRECT("speed"&amp;B$2)*1000/60)</f>
        <v>0</v>
      </c>
      <c r="Y224" s="117">
        <f ca="1">IF(Y219=0,0,(IF(Y197="road",Y221*Y192,Y222*Y196)/Y219)*INDIRECT("speed"&amp;B$2)*1000/60)</f>
        <v>0</v>
      </c>
      <c r="Z224" s="117">
        <f ca="1">IF(Z219=0,0,(IF(Z197="road",Z221*Z192,Z222*Z196)/Z219)*INDIRECT("speed"&amp;B$2)*1000/60)</f>
        <v>0</v>
      </c>
      <c r="AA224" s="117">
        <f ca="1">IF(AA219=0,0,(IF(AA197="road",AA221*AA192,AA222*AA196)/AA219)*INDIRECT("speed"&amp;B$2)*1000/60)</f>
        <v>0</v>
      </c>
      <c r="AB224" s="401"/>
      <c r="AD224" s="17" t="s">
        <v>291</v>
      </c>
      <c r="AE224" s="124">
        <f>AD131</f>
        <v>1</v>
      </c>
      <c r="AF224" s="124" t="str">
        <f>AD132</f>
        <v>shop1834</v>
      </c>
      <c r="AG224" s="223"/>
      <c r="AH224" s="124"/>
      <c r="AI224" s="21"/>
      <c r="AJ224" s="116">
        <f ca="1">IF(AJ219=0,0,(IF(AJ197="road",AJ221*AJ192,AJ222*AJ196)/AJ219)*INDIRECT("speed"&amp;B$2)*1000/60)</f>
        <v>0</v>
      </c>
      <c r="AK224" s="117">
        <f ca="1">IF(AK219=0,0,(IF(AK197="road",AK221*AK192,AK222*AK196)/AK219)*INDIRECT("speed"&amp;B$2)*1000/60)</f>
        <v>49.978627004392372</v>
      </c>
      <c r="AL224" s="117">
        <f ca="1">IF(AL219=0,0,(IF(AL197="road",AL221*AL192,AL222*AL196)/AL219)*INDIRECT("speed"&amp;B$2)*1000/60)</f>
        <v>99.928992079179423</v>
      </c>
      <c r="AM224" s="117">
        <f ca="1">IF(AM219=0,0,(IF(AM197="road",AM221*AM192,AM222*AM196)/AM219)*INDIRECT("speed"&amp;B$2)*1000/60)</f>
        <v>149.82309872662478</v>
      </c>
      <c r="AN224" s="117">
        <f ca="1">IF(AN219=0,0,(IF(AN197="road",AN221*AN192,AN222*AN196)/AN219)*INDIRECT("speed"&amp;B$2)*1000/60)</f>
        <v>199.60837441624545</v>
      </c>
      <c r="AO224" s="117">
        <f ca="1">IF(AO219=0,0,(IF(AO197="road",AO221*AO192,AO222*AO196)/AO219)*INDIRECT("speed"&amp;B$2)*1000/60)</f>
        <v>249.18761297462072</v>
      </c>
      <c r="AP224" s="117">
        <f ca="1">IF(AP219=0,0,(IF(AP197="road",AP221*AP192,AP222*AP196)/AP219)*INDIRECT("speed"&amp;B$2)*1000/60)</f>
        <v>298.38355382694164</v>
      </c>
      <c r="AQ224" s="117">
        <f ca="1">IF(AQ219=0,0,(IF(AQ197="road",AQ221*AQ192,AQ222*AQ196)/AQ219)*INDIRECT("speed"&amp;B$2)*1000/60)</f>
        <v>346.8773721865993</v>
      </c>
      <c r="AR224" s="117">
        <f ca="1">IF(AR219=0,0,(IF(AR197="road",AR221*AR192,AR222*AR196)/AR219)*INDIRECT("speed"&amp;B$2)*1000/60)</f>
        <v>394.10443373505967</v>
      </c>
      <c r="AS224" s="117">
        <f ca="1">IF(AS219=0,0,(IF(AS197="road",AS221*AS192,AS222*AS196)/AS219)*INDIRECT("speed"&amp;B$2)*1000/60)</f>
        <v>439.08432207648201</v>
      </c>
      <c r="AT224" s="117">
        <f ca="1">IF(AT219=0,0,(IF(AT197="road",AT221*AT192,AT222*AT196)/AT219)*INDIRECT("speed"&amp;B$2)*1000/60)</f>
        <v>480.16153435931784</v>
      </c>
      <c r="AU224" s="117">
        <f ca="1">IF(AU219=0,0,(IF(AU197="road",AU221*AU192,AU222*AU196)/AU219)*INDIRECT("speed"&amp;B$2)*1000/60)</f>
        <v>514.65700127244168</v>
      </c>
      <c r="AV224" s="117">
        <f ca="1">IF(AV219=0,0,(IF(AV197="road",AV221*AV192,AV222*AV196)/AV219)*INDIRECT("speed"&amp;B$2)*1000/60)</f>
        <v>538.52079836082362</v>
      </c>
      <c r="AW224" s="117">
        <f ca="1">IF(AW219=0,0,(IF(AW197="road",AW221*AW192,AW222*AW196)/AW219)*INDIRECT("speed"&amp;B$2)*1000/60)</f>
        <v>546.29189078733145</v>
      </c>
      <c r="AX224" s="117">
        <f ca="1">IF(AX219=0,0,(IF(AX197="road",AX221*AX192,AX222*AX196)/AX219)*INDIRECT("speed"&amp;B$2)*1000/60)</f>
        <v>531.98519794449123</v>
      </c>
      <c r="AY224" s="117">
        <f ca="1">IF(AY219=0,0,(IF(AY197="road",AY221*AY192,AY222*AY196)/AY219)*INDIRECT("speed"&amp;B$2)*1000/60)</f>
        <v>491.54210723433096</v>
      </c>
      <c r="AZ224" s="117">
        <f ca="1">IF(AZ219=0,0,(IF(AZ197="road",AZ221*AZ192,AZ222*AZ196)/AZ219)*INDIRECT("speed"&amp;B$2)*1000/60)</f>
        <v>426.33520413032016</v>
      </c>
      <c r="BA224" s="117">
        <f ca="1">IF(BA219=0,0,(IF(BA197="road",BA221*BA192,BA222*BA196)/BA219)*INDIRECT("speed"&amp;B$2)*1000/60)</f>
        <v>0</v>
      </c>
      <c r="BB224" s="117">
        <f ca="1">IF(BB219=0,0,(IF(BB197="road",BB221*BB192,BB222*BB196)/BB219)*INDIRECT("speed"&amp;B$2)*1000/60)</f>
        <v>0</v>
      </c>
      <c r="BC224" s="117">
        <f ca="1">IF(BC219=0,0,(IF(BC197="road",BC221*BC192,BC222*BC196)/BC219)*INDIRECT("speed"&amp;B$2)*1000/60)</f>
        <v>0</v>
      </c>
      <c r="BD224" s="117">
        <f ca="1">IF(BD219=0,0,(IF(BD197="road",BD221*BD192,BD222*BD196)/BD219)*INDIRECT("speed"&amp;B$2)*1000/60)</f>
        <v>0</v>
      </c>
      <c r="BE224" s="401"/>
      <c r="BG224" s="17" t="s">
        <v>291</v>
      </c>
      <c r="BH224" s="124">
        <f>BG131</f>
        <v>1</v>
      </c>
      <c r="BI224" s="124" t="str">
        <f>BG132</f>
        <v>lei1834</v>
      </c>
      <c r="BJ224" s="223"/>
      <c r="BK224" s="124"/>
      <c r="BL224" s="21"/>
      <c r="BM224" s="116">
        <f ca="1">IF(BM219=0,0,(IF(BM197="road",BM221*BM192,BM222*BM196)/BM219)*INDIRECT("speed"&amp;B$2)*1000/60)</f>
        <v>0</v>
      </c>
      <c r="BN224" s="117">
        <f ca="1">IF(BN219=0,0,(IF(BN197="road",BN221*BN192,BN222*BN196)/BN219)*INDIRECT("speed"&amp;B$2)*1000/60)</f>
        <v>49.945196077149362</v>
      </c>
      <c r="BO224" s="117">
        <f ca="1">IF(BO219=0,0,(IF(BO197="road",BO221*BO192,BO222*BO196)/BO219)*INDIRECT("speed"&amp;B$2)*1000/60)</f>
        <v>99.818112648734569</v>
      </c>
      <c r="BP224" s="117">
        <f ca="1">IF(BP219=0,0,(IF(BP197="road",BP221*BP192,BP222*BP196)/BP219)*INDIRECT("speed"&amp;B$2)*1000/60)</f>
        <v>149.54745446829338</v>
      </c>
      <c r="BQ224" s="117">
        <f ca="1">IF(BQ219=0,0,(IF(BQ197="road",BQ221*BQ192,BQ222*BQ196)/BQ219)*INDIRECT("speed"&amp;B$2)*1000/60)</f>
        <v>198.99989332566122</v>
      </c>
      <c r="BR224" s="117">
        <f ca="1">IF(BR219=0,0,(IF(BR197="road",BR221*BR192,BR222*BR196)/BR219)*INDIRECT("speed"&amp;B$2)*1000/60)</f>
        <v>247.93051444230497</v>
      </c>
      <c r="BS224" s="117">
        <f ca="1">IF(BS219=0,0,(IF(BS197="road",BS221*BS192,BS222*BS196)/BS219)*INDIRECT("speed"&amp;B$2)*1000/60)</f>
        <v>295.89743600208197</v>
      </c>
      <c r="BT224" s="117">
        <f ca="1">IF(BT219=0,0,(IF(BT197="road",BT221*BT192,BT222*BT196)/BT219)*INDIRECT("speed"&amp;B$2)*1000/60)</f>
        <v>342.11975120725288</v>
      </c>
      <c r="BU224" s="117">
        <f ca="1">IF(BU219=0,0,(IF(BU197="road",BU221*BU192,BU222*BU196)/BU219)*INDIRECT("speed"&amp;B$2)*1000/60)</f>
        <v>385.25446162870304</v>
      </c>
      <c r="BV224" s="117">
        <f ca="1">IF(BV219=0,0,(IF(BV197="road",BV221*BV192,BV222*BV196)/BV219)*INDIRECT("speed"&amp;B$2)*1000/60)</f>
        <v>423.08136417056511</v>
      </c>
      <c r="BW224" s="117">
        <f ca="1">IF(BW219=0,0,(IF(BW197="road",BW221*BW192,BW222*BW196)/BW219)*INDIRECT("speed"&amp;B$2)*1000/60)</f>
        <v>452.14889964369036</v>
      </c>
      <c r="BX224" s="117">
        <f ca="1">IF(BX219=0,0,(IF(BX197="road",BX221*BX192,BX222*BX196)/BX219)*INDIRECT("speed"&amp;B$2)*1000/60)</f>
        <v>467.60536381801757</v>
      </c>
      <c r="BY224" s="117">
        <f ca="1">IF(BY219=0,0,(IF(BY197="road",BY221*BY192,BY222*BY196)/BY219)*INDIRECT("speed"&amp;B$2)*1000/60)</f>
        <v>463.73379666304504</v>
      </c>
      <c r="BZ224" s="117">
        <f ca="1">IF(BZ219=0,0,(IF(BZ197="road",BZ221*BZ192,BZ222*BZ196)/BZ219)*INDIRECT("speed"&amp;B$2)*1000/60)</f>
        <v>435.86550888376382</v>
      </c>
      <c r="CA224" s="117">
        <f ca="1">IF(CA219=0,0,(IF(CA197="road",CA221*CA192,CA222*CA196)/CA219)*INDIRECT("speed"&amp;B$2)*1000/60)</f>
        <v>383.60717111361629</v>
      </c>
      <c r="CB224" s="117">
        <f ca="1">IF(CB219=0,0,(IF(CB197="road",CB221*CB192,CB222*CB196)/CB219)*INDIRECT("speed"&amp;B$2)*1000/60)</f>
        <v>313.30928460187175</v>
      </c>
      <c r="CC224" s="117">
        <f ca="1">IF(CC219=0,0,(IF(CC197="road",CC221*CC192,CC222*CC196)/CC219)*INDIRECT("speed"&amp;B$2)*1000/60)</f>
        <v>236.69595250708852</v>
      </c>
      <c r="CD224" s="117">
        <f ca="1">IF(CD219=0,0,(IF(CD197="road",CD221*CD192,CD222*CD196)/CD219)*INDIRECT("speed"&amp;B$2)*1000/60)</f>
        <v>0</v>
      </c>
      <c r="CE224" s="117">
        <f ca="1">IF(CE219=0,0,(IF(CE197="road",CE221*CE192,CE222*CE196)/CE219)*INDIRECT("speed"&amp;B$2)*1000/60)</f>
        <v>0</v>
      </c>
      <c r="CF224" s="117">
        <f ca="1">IF(CF219=0,0,(IF(CF197="road",CF221*CF192,CF222*CF196)/CF219)*INDIRECT("speed"&amp;B$2)*1000/60)</f>
        <v>0</v>
      </c>
      <c r="CG224" s="117">
        <f ca="1">IF(CG219=0,0,(IF(CG197="road",CG221*CG192,CG222*CG196)/CG219)*INDIRECT("speed"&amp;B$2)*1000/60)</f>
        <v>0</v>
      </c>
      <c r="CH224" s="401"/>
      <c r="CJ224" s="17" t="s">
        <v>291</v>
      </c>
      <c r="CK224" s="124">
        <f>CJ131</f>
        <v>1</v>
      </c>
      <c r="CL224" s="124" t="str">
        <f>CJ132</f>
        <v>work3564</v>
      </c>
      <c r="CM224" s="223"/>
      <c r="CN224" s="124"/>
      <c r="CO224" s="21"/>
      <c r="CP224" s="116">
        <f ca="1">IF(CP219=0,0,(IF(CP197="road",CP221*CP192,CP222*CP196)/CP219)*INDIRECT("speed"&amp;B$2)*1000/60)</f>
        <v>0</v>
      </c>
      <c r="CQ224" s="117">
        <f ca="1">IF(CQ219=0,0,(IF(CQ197="road",CQ221*CQ192,CQ222*CQ196)/CQ219)*INDIRECT("speed"&amp;B$2)*1000/60)</f>
        <v>49.950135647147924</v>
      </c>
      <c r="CR224" s="117">
        <f ca="1">IF(CR219=0,0,(IF(CR197="road",CR221*CR192,CR222*CR196)/CR219)*INDIRECT("speed"&amp;B$2)*1000/60)</f>
        <v>99.834449146697537</v>
      </c>
      <c r="CS224" s="117">
        <f ca="1">IF(CS219=0,0,(IF(CS197="road",CS221*CS192,CS222*CS196)/CS219)*INDIRECT("speed"&amp;B$2)*1000/60)</f>
        <v>149.58794567934194</v>
      </c>
      <c r="CT224" s="117">
        <f ca="1">IF(CT219=0,0,(IF(CT197="road",CT221*CT192,CT222*CT196)/CT219)*INDIRECT("speed"&amp;B$2)*1000/60)</f>
        <v>199.08898709308409</v>
      </c>
      <c r="CU224" s="117">
        <f ca="1">IF(CU219=0,0,(IF(CU197="road",CU221*CU192,CU222*CU196)/CU219)*INDIRECT("speed"&amp;B$2)*1000/60)</f>
        <v>248.11389647348366</v>
      </c>
      <c r="CV224" s="117">
        <f ca="1">IF(CV219=0,0,(IF(CV197="road",CV221*CV192,CV222*CV196)/CV219)*INDIRECT("speed"&amp;B$2)*1000/60)</f>
        <v>296.25847543188252</v>
      </c>
      <c r="CW224" s="117">
        <f ca="1">IF(CW219=0,0,(IF(CW197="road",CW221*CW192,CW222*CW196)/CW219)*INDIRECT("speed"&amp;B$2)*1000/60)</f>
        <v>342.80665963354932</v>
      </c>
      <c r="CX224" s="117">
        <f ca="1">IF(CX219=0,0,(IF(CX197="road",CX221*CX192,CX222*CX196)/CX219)*INDIRECT("speed"&amp;B$2)*1000/60)</f>
        <v>386.52210214622698</v>
      </c>
      <c r="CY224" s="117">
        <f ca="1">IF(CY219=0,0,(IF(CY197="road",CY221*CY192,CY222*CY196)/CY219)*INDIRECT("speed"&amp;B$2)*1000/60)</f>
        <v>425.34764521535271</v>
      </c>
      <c r="CZ224" s="117">
        <f ca="1">IF(CZ219=0,0,(IF(CZ197="road",CZ221*CZ192,CZ222*CZ196)/CZ219)*INDIRECT("speed"&amp;B$2)*1000/60)</f>
        <v>456.05044691483965</v>
      </c>
      <c r="DA224" s="117">
        <f ca="1">IF(DA219=0,0,(IF(DA197="road",DA221*DA192,DA222*DA196)/DA219)*INDIRECT("speed"&amp;B$2)*1000/60)</f>
        <v>474.0010896957213</v>
      </c>
      <c r="DB224" s="117">
        <f ca="1">IF(DB219=0,0,(IF(DB197="road",DB221*DB192,DB222*DB196)/DB219)*INDIRECT("speed"&amp;B$2)*1000/60)</f>
        <v>473.55439863936823</v>
      </c>
      <c r="DC224" s="117">
        <f ca="1">IF(DC219=0,0,(IF(DC197="road",DC221*DC192,DC222*DC196)/DC219)*INDIRECT("speed"&amp;B$2)*1000/60)</f>
        <v>449.71270254001979</v>
      </c>
      <c r="DD224" s="117">
        <f ca="1">IF(DD219=0,0,(IF(DD197="road",DD221*DD192,DD222*DD196)/DD219)*INDIRECT("speed"&amp;B$2)*1000/60)</f>
        <v>401.20834528577524</v>
      </c>
      <c r="DE224" s="117">
        <f ca="1">IF(DE219=0,0,(IF(DE197="road",DE221*DE192,DE222*DE196)/DE219)*INDIRECT("speed"&amp;B$2)*1000/60)</f>
        <v>333.27767079322115</v>
      </c>
      <c r="DF224" s="117">
        <f ca="1">IF(DF219=0,0,(IF(DF197="road",DF221*DF192,DF222*DF196)/DF219)*INDIRECT("speed"&amp;B$2)*1000/60)</f>
        <v>256.98970608013809</v>
      </c>
      <c r="DG224" s="117">
        <f ca="1">IF(DG219=0,0,(IF(DG197="road",DG221*DG192,DG222*DG196)/DG219)*INDIRECT("speed"&amp;B$2)*1000/60)</f>
        <v>0</v>
      </c>
      <c r="DH224" s="117">
        <f ca="1">IF(DH219=0,0,(IF(DH197="road",DH221*DH192,DH222*DH196)/DH219)*INDIRECT("speed"&amp;B$2)*1000/60)</f>
        <v>0</v>
      </c>
      <c r="DI224" s="117">
        <f ca="1">IF(DI219=0,0,(IF(DI197="road",DI221*DI192,DI222*DI196)/DI219)*INDIRECT("speed"&amp;B$2)*1000/60)</f>
        <v>0</v>
      </c>
      <c r="DJ224" s="117">
        <f ca="1">IF(DJ219=0,0,(IF(DJ197="road",DJ221*DJ192,DJ222*DJ196)/DJ219)*INDIRECT("speed"&amp;B$2)*1000/60)</f>
        <v>0</v>
      </c>
      <c r="DK224" s="401"/>
      <c r="DM224" s="17" t="s">
        <v>291</v>
      </c>
      <c r="DN224" s="124">
        <f>DM131</f>
        <v>1</v>
      </c>
      <c r="DO224" s="124" t="str">
        <f>DM132</f>
        <v>shop3564</v>
      </c>
      <c r="DP224" s="223"/>
      <c r="DQ224" s="124"/>
      <c r="DR224" s="21"/>
      <c r="DS224" s="116">
        <f ca="1">IF(DS219=0,0,(IF(DS197="road",DS221*DS192,DS222*DS196)/DS219)*INDIRECT("speed"&amp;B$2)*1000/60)</f>
        <v>0</v>
      </c>
      <c r="DT224" s="117">
        <f ca="1">IF(DT219=0,0,(IF(DT197="road",DT221*DT192,DT222*DT196)/DT219)*INDIRECT("speed"&amp;B$2)*1000/60)</f>
        <v>49.965279942283409</v>
      </c>
      <c r="DU224" s="117">
        <f ca="1">IF(DU219=0,0,(IF(DU197="road",DU221*DU192,DU222*DU196)/DU219)*INDIRECT("speed"&amp;B$2)*1000/60)</f>
        <v>99.884801583036946</v>
      </c>
      <c r="DV224" s="117">
        <f ca="1">IF(DV219=0,0,(IF(DV197="road",DV221*DV192,DV222*DV196)/DV219)*INDIRECT("speed"&amp;B$2)*1000/60)</f>
        <v>149.71340956656312</v>
      </c>
      <c r="DW224" s="117">
        <f ca="1">IF(DW219=0,0,(IF(DW197="road",DW221*DW192,DW222*DW196)/DW219)*INDIRECT("speed"&amp;B$2)*1000/60)</f>
        <v>199.36652238846563</v>
      </c>
      <c r="DX224" s="117">
        <f ca="1">IF(DX219=0,0,(IF(DX197="road",DX221*DX192,DX222*DX196)/DX219)*INDIRECT("speed"&amp;B$2)*1000/60)</f>
        <v>248.68826762942206</v>
      </c>
      <c r="DY224" s="117">
        <f ca="1">IF(DY219=0,0,(IF(DY197="road",DY221*DY192,DY222*DY196)/DY219)*INDIRECT("speed"&amp;B$2)*1000/60)</f>
        <v>297.39574956078525</v>
      </c>
      <c r="DZ224" s="117">
        <f ca="1">IF(DZ219=0,0,(IF(DZ197="road",DZ221*DZ192,DZ222*DZ196)/DZ219)*INDIRECT("speed"&amp;B$2)*1000/60)</f>
        <v>344.98379454954738</v>
      </c>
      <c r="EA224" s="117">
        <f ca="1">IF(EA219=0,0,(IF(EA197="road",EA221*EA192,EA222*EA196)/EA219)*INDIRECT("speed"&amp;B$2)*1000/60)</f>
        <v>390.56785088129652</v>
      </c>
      <c r="EB224" s="117">
        <f ca="1">IF(EB219=0,0,(IF(EB197="road",EB221*EB192,EB222*EB196)/EB219)*INDIRECT("speed"&amp;B$2)*1000/60)</f>
        <v>432.63999404496678</v>
      </c>
      <c r="EC224" s="117">
        <f ca="1">IF(EC219=0,0,(IF(EC197="road",EC221*EC192,EC222*EC196)/EC219)*INDIRECT("speed"&amp;B$2)*1000/60)</f>
        <v>468.72996037561796</v>
      </c>
      <c r="ED224" s="117">
        <f ca="1">IF(ED219=0,0,(IF(ED197="road",ED221*ED192,ED222*ED196)/ED219)*INDIRECT("speed"&amp;B$2)*1000/60)</f>
        <v>495.03760419414488</v>
      </c>
      <c r="EE224" s="117">
        <f ca="1">IF(EE219=0,0,(IF(EE197="road",EE221*EE192,EE222*EE196)/EE219)*INDIRECT("speed"&amp;B$2)*1000/60)</f>
        <v>506.29540325562647</v>
      </c>
      <c r="EF224" s="117">
        <f ca="1">IF(EF219=0,0,(IF(EF197="road",EF221*EF192,EF222*EF196)/EF219)*INDIRECT("speed"&amp;B$2)*1000/60)</f>
        <v>496.43593615230634</v>
      </c>
      <c r="EG224" s="117">
        <f ca="1">IF(EG219=0,0,(IF(EG197="road",EG221*EG192,EG222*EG196)/EG219)*INDIRECT("speed"&amp;B$2)*1000/60)</f>
        <v>460.77204938632588</v>
      </c>
      <c r="EH224" s="117">
        <f ca="1">IF(EH219=0,0,(IF(EH197="road",EH221*EH192,EH222*EH196)/EH219)*INDIRECT("speed"&amp;B$2)*1000/60)</f>
        <v>399.51337917258945</v>
      </c>
      <c r="EI224" s="117">
        <f ca="1">IF(EI219=0,0,(IF(EI197="road",EI221*EI192,EI222*EI196)/EI219)*INDIRECT("speed"&amp;B$2)*1000/60)</f>
        <v>320.24549254320272</v>
      </c>
      <c r="EJ224" s="117">
        <f ca="1">IF(EJ219=0,0,(IF(EJ197="road",EJ221*EJ192,EJ222*EJ196)/EJ219)*INDIRECT("speed"&amp;B$2)*1000/60)</f>
        <v>0</v>
      </c>
      <c r="EK224" s="117">
        <f ca="1">IF(EK219=0,0,(IF(EK197="road",EK221*EK192,EK222*EK196)/EK219)*INDIRECT("speed"&amp;B$2)*1000/60)</f>
        <v>0</v>
      </c>
      <c r="EL224" s="117">
        <f ca="1">IF(EL219=0,0,(IF(EL197="road",EL221*EL192,EL222*EL196)/EL219)*INDIRECT("speed"&amp;B$2)*1000/60)</f>
        <v>0</v>
      </c>
      <c r="EM224" s="117">
        <f ca="1">IF(EM219=0,0,(IF(EM197="road",EM221*EM192,EM222*EM196)/EM219)*INDIRECT("speed"&amp;B$2)*1000/60)</f>
        <v>0</v>
      </c>
      <c r="EN224" s="401"/>
      <c r="EP224" s="17" t="s">
        <v>291</v>
      </c>
      <c r="EQ224" s="124">
        <f>EP131</f>
        <v>1</v>
      </c>
      <c r="ER224" s="124" t="str">
        <f>EP132</f>
        <v>lei3564</v>
      </c>
      <c r="ES224" s="223"/>
      <c r="ET224" s="124"/>
      <c r="EU224" s="21"/>
      <c r="EV224" s="116">
        <f ca="1">IF(EV219=0,0,(IF(EV197="road",EV221*EV192,EV222*EV196)/EV219)*INDIRECT("speed"&amp;B$2)*1000/60)</f>
        <v>0</v>
      </c>
      <c r="EW224" s="117">
        <f ca="1">IF(EW219=0,0,(IF(EW197="road",EW221*EW192,EW222*EW196)/EW219)*INDIRECT("speed"&amp;B$2)*1000/60)</f>
        <v>49.961302684646505</v>
      </c>
      <c r="EX224" s="117">
        <f ca="1">IF(EX219=0,0,(IF(EX197="road",EX221*EX192,EX222*EX196)/EX219)*INDIRECT("speed"&amp;B$2)*1000/60)</f>
        <v>99.871570531558049</v>
      </c>
      <c r="EY224" s="117">
        <f ca="1">IF(EY219=0,0,(IF(EY197="road",EY221*EY192,EY222*EY196)/EY219)*INDIRECT("speed"&amp;B$2)*1000/60)</f>
        <v>149.68042040908958</v>
      </c>
      <c r="EZ224" s="117">
        <f ca="1">IF(EZ219=0,0,(IF(EZ197="road",EZ221*EZ192,EZ222*EZ196)/EZ219)*INDIRECT("speed"&amp;B$2)*1000/60)</f>
        <v>199.29348972598254</v>
      </c>
      <c r="FA224" s="117">
        <f ca="1">IF(FA219=0,0,(IF(FA197="road",FA221*FA192,FA222*FA196)/FA219)*INDIRECT("speed"&amp;B$2)*1000/60)</f>
        <v>248.53696292082344</v>
      </c>
      <c r="FB224" s="117">
        <f ca="1">IF(FB219=0,0,(IF(FB197="road",FB221*FB192,FB222*FB196)/FB219)*INDIRECT("speed"&amp;B$2)*1000/60)</f>
        <v>297.09571137422694</v>
      </c>
      <c r="FC224" s="117">
        <f ca="1">IF(FC219=0,0,(IF(FC197="road",FC221*FC192,FC222*FC196)/FC219)*INDIRECT("speed"&amp;B$2)*1000/60)</f>
        <v>344.40814031847947</v>
      </c>
      <c r="FD224" s="117">
        <f ca="1">IF(FD219=0,0,(IF(FD197="road",FD221*FD192,FD222*FD196)/FD219)*INDIRECT("speed"&amp;B$2)*1000/60)</f>
        <v>389.49448527097428</v>
      </c>
      <c r="FE224" s="117">
        <f ca="1">IF(FE219=0,0,(IF(FE197="road",FE221*FE192,FE222*FE196)/FE219)*INDIRECT("speed"&amp;B$2)*1000/60)</f>
        <v>430.69511742148865</v>
      </c>
      <c r="FF224" s="117">
        <f ca="1">IF(FF219=0,0,(IF(FF197="road",FF221*FF192,FF222*FF196)/FF219)*INDIRECT("speed"&amp;B$2)*1000/60)</f>
        <v>465.32092120858363</v>
      </c>
      <c r="FG224" s="117">
        <f ca="1">IF(FG219=0,0,(IF(FG197="road",FG221*FG192,FG222*FG196)/FG219)*INDIRECT("speed"&amp;B$2)*1000/60)</f>
        <v>489.31245872477473</v>
      </c>
      <c r="FH224" s="117">
        <f ca="1">IF(FH219=0,0,(IF(FH197="road",FH221*FH192,FH222*FH196)/FH219)*INDIRECT("speed"&amp;B$2)*1000/60)</f>
        <v>497.22677406242514</v>
      </c>
      <c r="FI224" s="117">
        <f ca="1">IF(FI219=0,0,(IF(FI197="road",FI221*FI192,FI222*FI196)/FI219)*INDIRECT("speed"&amp;B$2)*1000/60)</f>
        <v>483.18317328284644</v>
      </c>
      <c r="FJ224" s="117">
        <f ca="1">IF(FJ219=0,0,(IF(FJ197="road",FJ221*FJ192,FJ222*FJ196)/FJ219)*INDIRECT("speed"&amp;B$2)*1000/60)</f>
        <v>443.37663370039468</v>
      </c>
      <c r="FK224" s="117">
        <f ca="1">IF(FK219=0,0,(IF(FK197="road",FK221*FK192,FK222*FK196)/FK219)*INDIRECT("speed"&amp;B$2)*1000/60)</f>
        <v>379.54880305702295</v>
      </c>
      <c r="FL224" s="117">
        <f ca="1">IF(FL219=0,0,(IF(FL197="road",FL221*FL192,FL222*FL196)/FL219)*INDIRECT("speed"&amp;B$2)*1000/60)</f>
        <v>300.61640416236236</v>
      </c>
      <c r="FM224" s="117">
        <f ca="1">IF(FM219=0,0,(IF(FM197="road",FM221*FM192,FM222*FM196)/FM219)*INDIRECT("speed"&amp;B$2)*1000/60)</f>
        <v>0</v>
      </c>
      <c r="FN224" s="117">
        <f ca="1">IF(FN219=0,0,(IF(FN197="road",FN221*FN192,FN222*FN196)/FN219)*INDIRECT("speed"&amp;B$2)*1000/60)</f>
        <v>0</v>
      </c>
      <c r="FO224" s="117">
        <f ca="1">IF(FO219=0,0,(IF(FO197="road",FO221*FO192,FO222*FO196)/FO219)*INDIRECT("speed"&amp;B$2)*1000/60)</f>
        <v>0</v>
      </c>
      <c r="FP224" s="117">
        <f ca="1">IF(FP219=0,0,(IF(FP197="road",FP221*FP192,FP222*FP196)/FP219)*INDIRECT("speed"&amp;B$2)*1000/60)</f>
        <v>0</v>
      </c>
      <c r="FQ224" s="401"/>
      <c r="FS224" s="17" t="s">
        <v>291</v>
      </c>
      <c r="FT224" s="124">
        <f>FS131</f>
        <v>1</v>
      </c>
      <c r="FU224" s="124" t="str">
        <f>FS132</f>
        <v>shop65</v>
      </c>
      <c r="FV224" s="223"/>
      <c r="FW224" s="124"/>
      <c r="FX224" s="21"/>
      <c r="FY224" s="116">
        <f ca="1">IF(FY219=0,0,(IF(FY197="road",FY221*FY192,FY222*FY196)/FY219)*INDIRECT("speed"&amp;B$2)*1000/60)</f>
        <v>0</v>
      </c>
      <c r="FZ224" s="117">
        <f ca="1">IF(FZ219=0,0,(IF(FZ197="road",FZ221*FZ192,FZ222*FZ196)/FZ219)*INDIRECT("speed"&amp;B$2)*1000/60)</f>
        <v>49.959779733165092</v>
      </c>
      <c r="GA224" s="117">
        <f ca="1">IF(GA219=0,0,(IF(GA197="road",GA221*GA192,GA222*GA196)/GA219)*INDIRECT("speed"&amp;B$2)*1000/60)</f>
        <v>99.866648319167979</v>
      </c>
      <c r="GB224" s="117">
        <f ca="1">IF(GB219=0,0,(IF(GB197="road",GB221*GB192,GB222*GB196)/GB219)*INDIRECT("speed"&amp;B$2)*1000/60)</f>
        <v>149.6684944702935</v>
      </c>
      <c r="GC224" s="117">
        <f ca="1">IF(GC219=0,0,(IF(GC197="road",GC221*GC192,GC222*GC196)/GC219)*INDIRECT("speed"&amp;B$2)*1000/60)</f>
        <v>199.26782071384721</v>
      </c>
      <c r="GD224" s="117">
        <f ca="1">IF(GD219=0,0,(IF(GD197="road",GD221*GD192,GD222*GD196)/GD219)*INDIRECT("speed"&amp;B$2)*1000/60)</f>
        <v>248.48520938928732</v>
      </c>
      <c r="GE224" s="117">
        <f ca="1">IF(GE219=0,0,(IF(GE197="road",GE221*GE192,GE222*GE196)/GE219)*INDIRECT("speed"&amp;B$2)*1000/60)</f>
        <v>296.99565693896318</v>
      </c>
      <c r="GF224" s="117">
        <f ca="1">IF(GF219=0,0,(IF(GF197="road",GF221*GF192,GF222*GF196)/GF219)*INDIRECT("speed"&amp;B$2)*1000/60)</f>
        <v>344.22040101144813</v>
      </c>
      <c r="GG224" s="117">
        <f ca="1">IF(GG219=0,0,(IF(GG197="road",GG221*GG192,GG222*GG196)/GG219)*INDIRECT("speed"&amp;B$2)*1000/60)</f>
        <v>389.15029869664602</v>
      </c>
      <c r="GH224" s="117">
        <f ca="1">IF(GH219=0,0,(IF(GH197="road",GH221*GH192,GH222*GH196)/GH219)*INDIRECT("speed"&amp;B$2)*1000/60)</f>
        <v>430.07646848866443</v>
      </c>
      <c r="GI224" s="117">
        <f ca="1">IF(GI219=0,0,(IF(GI197="road",GI221*GI192,GI222*GI196)/GI219)*INDIRECT("speed"&amp;B$2)*1000/60)</f>
        <v>464.2296919395859</v>
      </c>
      <c r="GJ224" s="117">
        <f ca="1">IF(GJ219=0,0,(IF(GJ197="road",GJ221*GJ192,GJ222*GJ196)/GJ219)*INDIRECT("speed"&amp;B$2)*1000/60)</f>
        <v>0</v>
      </c>
      <c r="GK224" s="117">
        <f ca="1">IF(GK219=0,0,(IF(GK197="road",GK221*GK192,GK222*GK196)/GK219)*INDIRECT("speed"&amp;B$2)*1000/60)</f>
        <v>0</v>
      </c>
      <c r="GL224" s="117">
        <f ca="1">IF(GL219=0,0,(IF(GL197="road",GL221*GL192,GL222*GL196)/GL219)*INDIRECT("speed"&amp;B$2)*1000/60)</f>
        <v>0</v>
      </c>
      <c r="GM224" s="117">
        <f ca="1">IF(GM219=0,0,(IF(GM197="road",GM221*GM192,GM222*GM196)/GM219)*INDIRECT("speed"&amp;B$2)*1000/60)</f>
        <v>0</v>
      </c>
      <c r="GN224" s="117">
        <f ca="1">IF(GN219=0,0,(IF(GN197="road",GN221*GN192,GN222*GN196)/GN219)*INDIRECT("speed"&amp;B$2)*1000/60)</f>
        <v>0</v>
      </c>
      <c r="GO224" s="117">
        <f ca="1">IF(GO219=0,0,(IF(GO197="road",GO221*GO192,GO222*GO196)/GO219)*INDIRECT("speed"&amp;B$2)*1000/60)</f>
        <v>0</v>
      </c>
      <c r="GP224" s="117">
        <f ca="1">IF(GP219=0,0,(IF(GP197="road",GP221*GP192,GP222*GP196)/GP219)*INDIRECT("speed"&amp;B$2)*1000/60)</f>
        <v>0</v>
      </c>
      <c r="GQ224" s="117">
        <f ca="1">IF(GQ219=0,0,(IF(GQ197="road",GQ221*GQ192,GQ222*GQ196)/GQ219)*INDIRECT("speed"&amp;B$2)*1000/60)</f>
        <v>0</v>
      </c>
      <c r="GR224" s="117">
        <f ca="1">IF(GR219=0,0,(IF(GR197="road",GR221*GR192,GR222*GR196)/GR219)*INDIRECT("speed"&amp;B$2)*1000/60)</f>
        <v>0</v>
      </c>
      <c r="GS224" s="117">
        <f ca="1">IF(GS219=0,0,(IF(GS197="road",GS221*GS192,GS222*GS196)/GS219)*INDIRECT("speed"&amp;B$2)*1000/60)</f>
        <v>0</v>
      </c>
      <c r="GT224" s="401"/>
      <c r="GV224" s="17" t="s">
        <v>291</v>
      </c>
      <c r="GW224" s="124">
        <f>GV131</f>
        <v>1</v>
      </c>
      <c r="GX224" s="124" t="str">
        <f>GV132</f>
        <v>lei65</v>
      </c>
      <c r="GY224" s="223"/>
      <c r="GZ224" s="124"/>
      <c r="HA224" s="21"/>
      <c r="HB224" s="116">
        <f ca="1">IF(HB219=0,0,(IF(HB197="road",HB221*HB192,HB222*HB196)/HB219)*INDIRECT("speed"&amp;B$2)*1000/60)</f>
        <v>0</v>
      </c>
      <c r="HC224" s="117">
        <f ca="1">IF(HC219=0,0,(IF(HC197="road",HC221*HC192,HC222*HC196)/HC219)*INDIRECT("speed"&amp;B$2)*1000/60)</f>
        <v>49.962615812575123</v>
      </c>
      <c r="HD224" s="117">
        <f ca="1">IF(HD219=0,0,(IF(HD197="road",HD221*HD192,HD222*HD196)/HD219)*INDIRECT("speed"&amp;B$2)*1000/60)</f>
        <v>99.876332277292192</v>
      </c>
      <c r="HE224" s="117">
        <f ca="1">IF(HE219=0,0,(IF(HE197="road",HE221*HE192,HE222*HE196)/HE219)*INDIRECT("speed"&amp;B$2)*1000/60)</f>
        <v>149.69324048454857</v>
      </c>
      <c r="HF224" s="117">
        <f ca="1">IF(HF219=0,0,(IF(HF197="road",HF221*HF192,HF222*HF196)/HF219)*INDIRECT("speed"&amp;B$2)*1000/60)</f>
        <v>199.32388045493462</v>
      </c>
      <c r="HG224" s="117">
        <f ca="1">IF(HG219=0,0,(IF(HG197="road",HG221*HG192,HG222*HG196)/HG219)*INDIRECT("speed"&amp;B$2)*1000/60)</f>
        <v>248.60385183054515</v>
      </c>
      <c r="HH224" s="117">
        <f ca="1">IF(HH219=0,0,(IF(HH197="road",HH221*HH192,HH222*HH196)/HH219)*INDIRECT("speed"&amp;B$2)*1000/60)</f>
        <v>297.23550348431604</v>
      </c>
      <c r="HI224" s="117">
        <f ca="1">IF(HI219=0,0,(IF(HI197="road",HI221*HI192,HI222*HI196)/HI219)*INDIRECT("speed"&amp;B$2)*1000/60)</f>
        <v>344.68830644827898</v>
      </c>
      <c r="HJ224" s="117">
        <f ca="1">IF(HJ219=0,0,(IF(HJ197="road",HJ221*HJ192,HJ222*HJ196)/HJ219)*INDIRECT("speed"&amp;B$2)*1000/60)</f>
        <v>390.0342608409199</v>
      </c>
      <c r="HK224" s="117">
        <f ca="1">IF(HK219=0,0,(IF(HK197="road",HK221*HK192,HK222*HK196)/HK219)*INDIRECT("speed"&amp;B$2)*1000/60)</f>
        <v>431.69085501562643</v>
      </c>
      <c r="HL224" s="117">
        <f ca="1">IF(HL219=0,0,(IF(HL197="road",HL221*HL192,HL222*HL196)/HL219)*INDIRECT("speed"&amp;B$2)*1000/60)</f>
        <v>467.05919390724415</v>
      </c>
      <c r="HM224" s="117">
        <f ca="1">IF(HM219=0,0,(IF(HM197="road",HM221*HM192,HM222*HM196)/HM219)*INDIRECT("speed"&amp;B$2)*1000/60)</f>
        <v>0</v>
      </c>
      <c r="HN224" s="117">
        <f ca="1">IF(HN219=0,0,(IF(HN197="road",HN221*HN192,HN222*HN196)/HN219)*INDIRECT("speed"&amp;B$2)*1000/60)</f>
        <v>0</v>
      </c>
      <c r="HO224" s="117">
        <f ca="1">IF(HO219=0,0,(IF(HO197="road",HO221*HO192,HO222*HO196)/HO219)*INDIRECT("speed"&amp;B$2)*1000/60)</f>
        <v>0</v>
      </c>
      <c r="HP224" s="117">
        <f ca="1">IF(HP219=0,0,(IF(HP197="road",HP221*HP192,HP222*HP196)/HP219)*INDIRECT("speed"&amp;B$2)*1000/60)</f>
        <v>0</v>
      </c>
      <c r="HQ224" s="117">
        <f ca="1">IF(HQ219=0,0,(IF(HQ197="road",HQ221*HQ192,HQ222*HQ196)/HQ219)*INDIRECT("speed"&amp;B$2)*1000/60)</f>
        <v>0</v>
      </c>
      <c r="HR224" s="117">
        <f ca="1">IF(HR219=0,0,(IF(HR197="road",HR221*HR192,HR222*HR196)/HR219)*INDIRECT("speed"&amp;B$2)*1000/60)</f>
        <v>0</v>
      </c>
      <c r="HS224" s="117">
        <f ca="1">IF(HS219=0,0,(IF(HS197="road",HS221*HS192,HS222*HS196)/HS219)*INDIRECT("speed"&amp;B$2)*1000/60)</f>
        <v>0</v>
      </c>
      <c r="HT224" s="117">
        <f ca="1">IF(HT219=0,0,(IF(HT197="road",HT221*HT192,HT222*HT196)/HT219)*INDIRECT("speed"&amp;B$2)*1000/60)</f>
        <v>0</v>
      </c>
      <c r="HU224" s="117">
        <f ca="1">IF(HU219=0,0,(IF(HU197="road",HU221*HU192,HU222*HU196)/HU219)*INDIRECT("speed"&amp;B$2)*1000/60)</f>
        <v>0</v>
      </c>
      <c r="HV224" s="117">
        <f ca="1">IF(HV219=0,0,(IF(HV197="road",HV221*HV192,HV222*HV196)/HV219)*INDIRECT("speed"&amp;B$2)*1000/60)</f>
        <v>0</v>
      </c>
      <c r="HW224" s="401"/>
    </row>
    <row r="225" spans="1:231" ht="15.75" thickBot="1">
      <c r="A225" s="19" t="s">
        <v>292</v>
      </c>
      <c r="B225" s="125">
        <f>A131</f>
        <v>1</v>
      </c>
      <c r="C225" s="125" t="str">
        <f>A132</f>
        <v>work1834</v>
      </c>
      <c r="D225" s="224"/>
      <c r="E225" s="125">
        <v>8</v>
      </c>
      <c r="F225" s="20"/>
      <c r="G225" s="131">
        <f t="shared" ref="G225:AA225" ca="1" si="1094">IF(G219=0,0,(IF(G197="road",G221*G192,G222*(G196+INDEX(INDIRECT("input"&amp;$B195),$E225,G194)))/G219))</f>
        <v>0</v>
      </c>
      <c r="H225" s="132">
        <f t="shared" ca="1" si="1094"/>
        <v>0.61681361522229505</v>
      </c>
      <c r="I225" s="132">
        <f t="shared" ca="1" si="1094"/>
        <v>1.2330072612313518</v>
      </c>
      <c r="J225" s="132">
        <f t="shared" ca="1" si="1094"/>
        <v>1.8479691548907105</v>
      </c>
      <c r="K225" s="132">
        <f t="shared" ca="1" si="1094"/>
        <v>2.4605536359532927</v>
      </c>
      <c r="L225" s="132">
        <f t="shared" ca="1" si="1094"/>
        <v>3.0686504931133149</v>
      </c>
      <c r="M225" s="132">
        <f t="shared" ca="1" si="1094"/>
        <v>3.6684335448731042</v>
      </c>
      <c r="N225" s="132">
        <f t="shared" ca="1" si="1094"/>
        <v>4.2530819574685061</v>
      </c>
      <c r="O225" s="132">
        <f t="shared" ca="1" si="1094"/>
        <v>4.8106879169708323</v>
      </c>
      <c r="P225" s="132">
        <f t="shared" ca="1" si="1094"/>
        <v>5.3210546147086273</v>
      </c>
      <c r="Q225" s="132">
        <f t="shared" ca="1" si="1094"/>
        <v>5.751380927086168</v>
      </c>
      <c r="R225" s="132">
        <f t="shared" ca="1" si="1094"/>
        <v>6.051948632766722</v>
      </c>
      <c r="S225" s="132">
        <f t="shared" ca="1" si="1094"/>
        <v>6.1556095300726366</v>
      </c>
      <c r="T225" s="132">
        <f t="shared" ca="1" si="1094"/>
        <v>5.9887851379459587</v>
      </c>
      <c r="U225" s="132">
        <f t="shared" ca="1" si="1094"/>
        <v>5.5018805000519935</v>
      </c>
      <c r="V225" s="132">
        <f t="shared" ca="1" si="1094"/>
        <v>4.7127649557579021</v>
      </c>
      <c r="W225" s="132">
        <f t="shared" ca="1" si="1094"/>
        <v>3.7295041894276024</v>
      </c>
      <c r="X225" s="132">
        <f t="shared" ca="1" si="1094"/>
        <v>0</v>
      </c>
      <c r="Y225" s="132">
        <f t="shared" ca="1" si="1094"/>
        <v>0</v>
      </c>
      <c r="Z225" s="132">
        <f t="shared" ca="1" si="1094"/>
        <v>0</v>
      </c>
      <c r="AA225" s="132">
        <f ca="1">IF(AA219=0,0,(IF(AA197="road",AA221*AA192,AA222*(AA196+INDEX(INDIRECT("input"&amp;$B195),$E225,AA194)))/AA219))</f>
        <v>0</v>
      </c>
      <c r="AB225" s="403"/>
      <c r="AD225" s="19" t="s">
        <v>292</v>
      </c>
      <c r="AE225" s="125">
        <f>AD131</f>
        <v>1</v>
      </c>
      <c r="AF225" s="125" t="str">
        <f>AD132</f>
        <v>shop1834</v>
      </c>
      <c r="AG225" s="224"/>
      <c r="AH225" s="125">
        <v>8</v>
      </c>
      <c r="AI225" s="20"/>
      <c r="AJ225" s="131">
        <f t="shared" ref="AJ225:BD225" ca="1" si="1095">IF(AJ219=0,0,(IF(AJ197="road",AJ221*AJ192,AJ222*(AJ196+INDEX(INDIRECT("input"&amp;$B195),$E225,AJ194)))/AJ219))</f>
        <v>0</v>
      </c>
      <c r="AK225" s="132">
        <f t="shared" ca="1" si="1095"/>
        <v>0.61702008647397988</v>
      </c>
      <c r="AL225" s="132">
        <f t="shared" ca="1" si="1095"/>
        <v>1.2336912602367831</v>
      </c>
      <c r="AM225" s="132">
        <f t="shared" ca="1" si="1095"/>
        <v>1.8496678855138862</v>
      </c>
      <c r="AN225" s="132">
        <f t="shared" ca="1" si="1095"/>
        <v>2.4643009187190796</v>
      </c>
      <c r="AO225" s="132">
        <f t="shared" ca="1" si="1095"/>
        <v>3.0763902836372927</v>
      </c>
      <c r="AP225" s="132">
        <f t="shared" ca="1" si="1095"/>
        <v>3.6837475781103901</v>
      </c>
      <c r="AQ225" s="132">
        <f t="shared" ca="1" si="1095"/>
        <v>4.2824366936617198</v>
      </c>
      <c r="AR225" s="132">
        <f t="shared" ca="1" si="1095"/>
        <v>4.8654868362353048</v>
      </c>
      <c r="AS225" s="132">
        <f t="shared" ca="1" si="1095"/>
        <v>5.4207940997096538</v>
      </c>
      <c r="AT225" s="132">
        <f t="shared" ca="1" si="1095"/>
        <v>5.9279201772755288</v>
      </c>
      <c r="AU225" s="132">
        <f t="shared" ca="1" si="1095"/>
        <v>6.3537901391659455</v>
      </c>
      <c r="AV225" s="132">
        <f t="shared" ca="1" si="1095"/>
        <v>6.648404918034859</v>
      </c>
      <c r="AW225" s="132">
        <f t="shared" ca="1" si="1095"/>
        <v>6.7443443307077944</v>
      </c>
      <c r="AX225" s="132">
        <f t="shared" ca="1" si="1095"/>
        <v>6.5677184931418662</v>
      </c>
      <c r="AY225" s="132">
        <f t="shared" ca="1" si="1095"/>
        <v>6.0684210769670486</v>
      </c>
      <c r="AZ225" s="132">
        <f t="shared" ca="1" si="1095"/>
        <v>5.2633975818558039</v>
      </c>
      <c r="BA225" s="132">
        <f t="shared" ca="1" si="1095"/>
        <v>0</v>
      </c>
      <c r="BB225" s="132">
        <f t="shared" ca="1" si="1095"/>
        <v>0</v>
      </c>
      <c r="BC225" s="132">
        <f t="shared" ca="1" si="1095"/>
        <v>0</v>
      </c>
      <c r="BD225" s="132">
        <f ca="1">IF(BD219=0,0,(IF(BD197="road",BD221*BD192,BD222*(BD196+INDEX(INDIRECT("input"&amp;$B195),$E225,BD194)))/BD219))</f>
        <v>0</v>
      </c>
      <c r="BE225" s="403"/>
      <c r="BG225" s="19" t="s">
        <v>292</v>
      </c>
      <c r="BH225" s="125">
        <f>BG131</f>
        <v>1</v>
      </c>
      <c r="BI225" s="125" t="str">
        <f>BG132</f>
        <v>lei1834</v>
      </c>
      <c r="BJ225" s="224"/>
      <c r="BK225" s="125">
        <v>8</v>
      </c>
      <c r="BL225" s="20"/>
      <c r="BM225" s="131">
        <f t="shared" ref="BM225:CG225" ca="1" si="1096">IF(BM219=0,0,(IF(BM197="road",BM221*BM192,BM222*(BM196+INDEX(INDIRECT("input"&amp;$B195),$E225,BM194)))/BM219))</f>
        <v>0</v>
      </c>
      <c r="BN225" s="132">
        <f t="shared" ca="1" si="1096"/>
        <v>0.61660735897715258</v>
      </c>
      <c r="BO225" s="132">
        <f t="shared" ca="1" si="1096"/>
        <v>1.232322378379439</v>
      </c>
      <c r="BP225" s="132">
        <f t="shared" ca="1" si="1096"/>
        <v>1.8462648699789304</v>
      </c>
      <c r="BQ225" s="132">
        <f t="shared" ca="1" si="1096"/>
        <v>2.4567888064896448</v>
      </c>
      <c r="BR225" s="132">
        <f t="shared" ca="1" si="1096"/>
        <v>3.0608705486704313</v>
      </c>
      <c r="BS225" s="132">
        <f t="shared" ca="1" si="1096"/>
        <v>3.6530547654578021</v>
      </c>
      <c r="BT225" s="132">
        <f t="shared" ca="1" si="1096"/>
        <v>4.2237006321883062</v>
      </c>
      <c r="BU225" s="132">
        <f t="shared" ca="1" si="1096"/>
        <v>4.7562279213420124</v>
      </c>
      <c r="BV225" s="132">
        <f t="shared" ca="1" si="1096"/>
        <v>5.2232267181551242</v>
      </c>
      <c r="BW225" s="132">
        <f t="shared" ca="1" si="1096"/>
        <v>5.5820851807863008</v>
      </c>
      <c r="BX225" s="132">
        <f t="shared" ca="1" si="1096"/>
        <v>5.7729057261483643</v>
      </c>
      <c r="BY225" s="132">
        <f t="shared" ca="1" si="1096"/>
        <v>5.7251086007783343</v>
      </c>
      <c r="BZ225" s="132">
        <f t="shared" ca="1" si="1096"/>
        <v>5.3810556652316519</v>
      </c>
      <c r="CA225" s="132">
        <f t="shared" ca="1" si="1096"/>
        <v>4.7358910014026696</v>
      </c>
      <c r="CB225" s="132">
        <f t="shared" ca="1" si="1096"/>
        <v>3.8680158592823677</v>
      </c>
      <c r="CC225" s="132">
        <f t="shared" ca="1" si="1096"/>
        <v>2.9221722531739323</v>
      </c>
      <c r="CD225" s="132">
        <f t="shared" ca="1" si="1096"/>
        <v>0</v>
      </c>
      <c r="CE225" s="132">
        <f t="shared" ca="1" si="1096"/>
        <v>0</v>
      </c>
      <c r="CF225" s="132">
        <f t="shared" ca="1" si="1096"/>
        <v>0</v>
      </c>
      <c r="CG225" s="132">
        <f ca="1">IF(CG219=0,0,(IF(CG197="road",CG221*CG192,CG222*(CG196+INDEX(INDIRECT("input"&amp;$B195),$E225,CG194)))/CG219))</f>
        <v>0</v>
      </c>
      <c r="CH225" s="403"/>
      <c r="CJ225" s="19" t="s">
        <v>292</v>
      </c>
      <c r="CK225" s="125">
        <f>CJ131</f>
        <v>1</v>
      </c>
      <c r="CL225" s="125" t="str">
        <f>CJ132</f>
        <v>work3564</v>
      </c>
      <c r="CM225" s="224"/>
      <c r="CN225" s="125">
        <v>8</v>
      </c>
      <c r="CO225" s="20"/>
      <c r="CP225" s="131">
        <f t="shared" ref="CP225:DJ225" ca="1" si="1097">IF(CP219=0,0,(IF(CP197="road",CP221*CP192,CP222*(CP196+INDEX(INDIRECT("input"&amp;$B195),$E225,CP194)))/CP219))</f>
        <v>0</v>
      </c>
      <c r="CQ225" s="132">
        <f t="shared" ca="1" si="1097"/>
        <v>0.6166683413228139</v>
      </c>
      <c r="CR225" s="132">
        <f t="shared" ca="1" si="1097"/>
        <v>1.2325240635394756</v>
      </c>
      <c r="CS225" s="132">
        <f t="shared" ca="1" si="1097"/>
        <v>1.8467647614733573</v>
      </c>
      <c r="CT225" s="132">
        <f t="shared" ca="1" si="1097"/>
        <v>2.4578887295442478</v>
      </c>
      <c r="CU225" s="132">
        <f t="shared" ca="1" si="1097"/>
        <v>3.0631345243639956</v>
      </c>
      <c r="CV225" s="132">
        <f t="shared" ca="1" si="1097"/>
        <v>3.6575120423689196</v>
      </c>
      <c r="CW225" s="132">
        <f t="shared" ca="1" si="1097"/>
        <v>4.2321809831302382</v>
      </c>
      <c r="CX225" s="132">
        <f t="shared" ca="1" si="1097"/>
        <v>4.771877804274407</v>
      </c>
      <c r="CY225" s="132">
        <f t="shared" ca="1" si="1097"/>
        <v>5.2512054964858361</v>
      </c>
      <c r="CZ225" s="132">
        <f t="shared" ca="1" si="1097"/>
        <v>5.6302524310474027</v>
      </c>
      <c r="DA225" s="132">
        <f t="shared" ca="1" si="1097"/>
        <v>5.8518653048854485</v>
      </c>
      <c r="DB225" s="132">
        <f t="shared" ca="1" si="1097"/>
        <v>5.8463506004860264</v>
      </c>
      <c r="DC225" s="132">
        <f t="shared" ca="1" si="1097"/>
        <v>5.5520086733335781</v>
      </c>
      <c r="DD225" s="132">
        <f t="shared" ca="1" si="1097"/>
        <v>4.9531894479725338</v>
      </c>
      <c r="DE225" s="132">
        <f t="shared" ca="1" si="1097"/>
        <v>4.1145391455953222</v>
      </c>
      <c r="DF225" s="132">
        <f t="shared" ca="1" si="1097"/>
        <v>3.1727124207424455</v>
      </c>
      <c r="DG225" s="132">
        <f t="shared" ca="1" si="1097"/>
        <v>0</v>
      </c>
      <c r="DH225" s="132">
        <f t="shared" ca="1" si="1097"/>
        <v>0</v>
      </c>
      <c r="DI225" s="132">
        <f t="shared" ca="1" si="1097"/>
        <v>0</v>
      </c>
      <c r="DJ225" s="132">
        <f ca="1">IF(DJ219=0,0,(IF(DJ197="road",DJ221*DJ192,DJ222*(DJ196+INDEX(INDIRECT("input"&amp;$B195),$E225,DJ194)))/DJ219))</f>
        <v>0</v>
      </c>
      <c r="DK225" s="403"/>
      <c r="DM225" s="19" t="s">
        <v>292</v>
      </c>
      <c r="DN225" s="125">
        <f>DM131</f>
        <v>1</v>
      </c>
      <c r="DO225" s="125" t="str">
        <f>DM132</f>
        <v>shop3564</v>
      </c>
      <c r="DP225" s="224"/>
      <c r="DQ225" s="125">
        <v>8</v>
      </c>
      <c r="DR225" s="20"/>
      <c r="DS225" s="131">
        <f t="shared" ref="DS225:EM225" ca="1" si="1098">IF(DS219=0,0,(IF(DS197="road",DS221*DS192,DS222*(DS196+INDEX(INDIRECT("input"&amp;$B195),$E225,DS194)))/DS219))</f>
        <v>0</v>
      </c>
      <c r="DT225" s="132">
        <f t="shared" ca="1" si="1098"/>
        <v>0.61685530792942478</v>
      </c>
      <c r="DU225" s="132">
        <f t="shared" ca="1" si="1098"/>
        <v>1.2331456985560116</v>
      </c>
      <c r="DV225" s="132">
        <f t="shared" ca="1" si="1098"/>
        <v>1.8483136983526307</v>
      </c>
      <c r="DW225" s="132">
        <f t="shared" ca="1" si="1098"/>
        <v>2.4613150912156248</v>
      </c>
      <c r="DX225" s="132">
        <f t="shared" ca="1" si="1098"/>
        <v>3.0702255262891609</v>
      </c>
      <c r="DY225" s="132">
        <f t="shared" ca="1" si="1098"/>
        <v>3.6715524637133972</v>
      </c>
      <c r="DZ225" s="132">
        <f t="shared" ca="1" si="1098"/>
        <v>4.2590591919697207</v>
      </c>
      <c r="EA225" s="132">
        <f t="shared" ca="1" si="1098"/>
        <v>4.8218253195221799</v>
      </c>
      <c r="EB225" s="132">
        <f t="shared" ca="1" si="1098"/>
        <v>5.3412344943823058</v>
      </c>
      <c r="EC225" s="132">
        <f t="shared" ca="1" si="1098"/>
        <v>5.7867896342668876</v>
      </c>
      <c r="ED225" s="132">
        <f t="shared" ca="1" si="1098"/>
        <v>6.1115753604215417</v>
      </c>
      <c r="EE225" s="132">
        <f t="shared" ca="1" si="1098"/>
        <v>6.2505605340200798</v>
      </c>
      <c r="EF225" s="132">
        <f t="shared" ca="1" si="1098"/>
        <v>6.1288387179297077</v>
      </c>
      <c r="EG225" s="132">
        <f t="shared" ca="1" si="1098"/>
        <v>5.688543819584269</v>
      </c>
      <c r="EH225" s="132">
        <f t="shared" ca="1" si="1098"/>
        <v>4.932263940402339</v>
      </c>
      <c r="EI225" s="132">
        <f t="shared" ca="1" si="1098"/>
        <v>3.9536480560889213</v>
      </c>
      <c r="EJ225" s="132">
        <f t="shared" ca="1" si="1098"/>
        <v>0</v>
      </c>
      <c r="EK225" s="132">
        <f t="shared" ca="1" si="1098"/>
        <v>0</v>
      </c>
      <c r="EL225" s="132">
        <f t="shared" ca="1" si="1098"/>
        <v>0</v>
      </c>
      <c r="EM225" s="132">
        <f ca="1">IF(EM219=0,0,(IF(EM197="road",EM221*EM192,EM222*(EM196+INDEX(INDIRECT("input"&amp;$B195),$E225,EM194)))/EM219))</f>
        <v>0</v>
      </c>
      <c r="EN225" s="403"/>
      <c r="EP225" s="19" t="s">
        <v>292</v>
      </c>
      <c r="EQ225" s="125">
        <f>EP131</f>
        <v>1</v>
      </c>
      <c r="ER225" s="125" t="str">
        <f>EP132</f>
        <v>lei3564</v>
      </c>
      <c r="ES225" s="224"/>
      <c r="ET225" s="125">
        <v>8</v>
      </c>
      <c r="EU225" s="20"/>
      <c r="EV225" s="131">
        <f t="shared" ref="EV225:FP225" ca="1" si="1099">IF(EV219=0,0,(IF(EV197="road",EV221*EV192,EV222*(EV196+INDEX(INDIRECT("input"&amp;$B195),$E225,EV194)))/EV219))</f>
        <v>0</v>
      </c>
      <c r="EW225" s="132">
        <f t="shared" ca="1" si="1099"/>
        <v>0.61680620598329017</v>
      </c>
      <c r="EX225" s="132">
        <f t="shared" ca="1" si="1099"/>
        <v>1.2329823522414574</v>
      </c>
      <c r="EY225" s="132">
        <f t="shared" ca="1" si="1099"/>
        <v>1.8479064248035753</v>
      </c>
      <c r="EZ225" s="132">
        <f t="shared" ca="1" si="1099"/>
        <v>2.4604134534071918</v>
      </c>
      <c r="FA225" s="132">
        <f t="shared" ca="1" si="1099"/>
        <v>3.0683575669237459</v>
      </c>
      <c r="FB225" s="132">
        <f t="shared" ca="1" si="1099"/>
        <v>3.6678482885707022</v>
      </c>
      <c r="FC225" s="132">
        <f t="shared" ca="1" si="1099"/>
        <v>4.2519523496108578</v>
      </c>
      <c r="FD225" s="132">
        <f t="shared" ca="1" si="1099"/>
        <v>4.80857389223425</v>
      </c>
      <c r="FE225" s="132">
        <f t="shared" ca="1" si="1099"/>
        <v>5.3172236718702308</v>
      </c>
      <c r="FF225" s="132">
        <f t="shared" ca="1" si="1099"/>
        <v>5.7447027309701673</v>
      </c>
      <c r="FG225" s="132">
        <f t="shared" ca="1" si="1099"/>
        <v>6.0408945521577122</v>
      </c>
      <c r="FH225" s="132">
        <f t="shared" ca="1" si="1099"/>
        <v>6.1386021489188289</v>
      </c>
      <c r="FI225" s="132">
        <f t="shared" ca="1" si="1099"/>
        <v>5.9652243615166221</v>
      </c>
      <c r="FJ225" s="132">
        <f t="shared" ca="1" si="1099"/>
        <v>5.4737856012394399</v>
      </c>
      <c r="FK225" s="132">
        <f t="shared" ca="1" si="1099"/>
        <v>4.6857876920620107</v>
      </c>
      <c r="FL225" s="132">
        <f t="shared" ca="1" si="1099"/>
        <v>3.7113136316341033</v>
      </c>
      <c r="FM225" s="132">
        <f t="shared" ca="1" si="1099"/>
        <v>0</v>
      </c>
      <c r="FN225" s="132">
        <f t="shared" ca="1" si="1099"/>
        <v>0</v>
      </c>
      <c r="FO225" s="132">
        <f t="shared" ca="1" si="1099"/>
        <v>0</v>
      </c>
      <c r="FP225" s="132">
        <f ca="1">IF(FP219=0,0,(IF(FP197="road",FP221*FP192,FP222*(FP196+INDEX(INDIRECT("input"&amp;$B195),$E225,FP194)))/FP219))</f>
        <v>0</v>
      </c>
      <c r="FQ225" s="403"/>
      <c r="FS225" s="19" t="s">
        <v>292</v>
      </c>
      <c r="FT225" s="125">
        <f>FS131</f>
        <v>1</v>
      </c>
      <c r="FU225" s="125" t="str">
        <f>FS132</f>
        <v>shop65</v>
      </c>
      <c r="FV225" s="224"/>
      <c r="FW225" s="125">
        <v>8</v>
      </c>
      <c r="FX225" s="20"/>
      <c r="FY225" s="131">
        <f t="shared" ref="FY225:GS225" ca="1" si="1100">IF(FY219=0,0,(IF(FY197="road",FY221*FY192,FY222*(FY196+INDEX(INDIRECT("input"&amp;$B195),$E225,FY194)))/FY219))</f>
        <v>0</v>
      </c>
      <c r="FZ225" s="132">
        <f t="shared" ca="1" si="1100"/>
        <v>0.61678740411314925</v>
      </c>
      <c r="GA225" s="132">
        <f t="shared" ca="1" si="1100"/>
        <v>1.2329215841872589</v>
      </c>
      <c r="GB225" s="132">
        <f t="shared" ca="1" si="1100"/>
        <v>1.8477591909912776</v>
      </c>
      <c r="GC225" s="132">
        <f t="shared" ca="1" si="1100"/>
        <v>2.4600965520228049</v>
      </c>
      <c r="GD225" s="132">
        <f t="shared" ca="1" si="1100"/>
        <v>3.0677186344356455</v>
      </c>
      <c r="GE225" s="132">
        <f t="shared" ca="1" si="1100"/>
        <v>3.6666130486291748</v>
      </c>
      <c r="GF225" s="132">
        <f t="shared" ca="1" si="1100"/>
        <v>4.249634580388248</v>
      </c>
      <c r="GG225" s="132">
        <f t="shared" ca="1" si="1100"/>
        <v>4.8043246752672344</v>
      </c>
      <c r="GH225" s="132">
        <f t="shared" ca="1" si="1100"/>
        <v>5.3095860307242519</v>
      </c>
      <c r="GI225" s="132">
        <f t="shared" ca="1" si="1100"/>
        <v>5.731230764686245</v>
      </c>
      <c r="GJ225" s="132">
        <f t="shared" ca="1" si="1100"/>
        <v>0</v>
      </c>
      <c r="GK225" s="132">
        <f t="shared" ca="1" si="1100"/>
        <v>0</v>
      </c>
      <c r="GL225" s="132">
        <f t="shared" ca="1" si="1100"/>
        <v>0</v>
      </c>
      <c r="GM225" s="132">
        <f t="shared" ca="1" si="1100"/>
        <v>0</v>
      </c>
      <c r="GN225" s="132">
        <f t="shared" ca="1" si="1100"/>
        <v>0</v>
      </c>
      <c r="GO225" s="132">
        <f t="shared" ca="1" si="1100"/>
        <v>0</v>
      </c>
      <c r="GP225" s="132">
        <f t="shared" ca="1" si="1100"/>
        <v>0</v>
      </c>
      <c r="GQ225" s="132">
        <f t="shared" ca="1" si="1100"/>
        <v>0</v>
      </c>
      <c r="GR225" s="132">
        <f t="shared" ca="1" si="1100"/>
        <v>0</v>
      </c>
      <c r="GS225" s="132">
        <f ca="1">IF(GS219=0,0,(IF(GS197="road",GS221*GS192,GS222*(GS196+INDEX(INDIRECT("input"&amp;$B195),$E225,GS194)))/GS219))</f>
        <v>0</v>
      </c>
      <c r="GT225" s="403"/>
      <c r="GV225" s="19" t="s">
        <v>292</v>
      </c>
      <c r="GW225" s="125">
        <f>GV131</f>
        <v>1</v>
      </c>
      <c r="GX225" s="125" t="str">
        <f>GV132</f>
        <v>lei65</v>
      </c>
      <c r="GY225" s="224"/>
      <c r="GZ225" s="125">
        <v>8</v>
      </c>
      <c r="HA225" s="20"/>
      <c r="HB225" s="131">
        <f t="shared" ref="HB225:HV225" ca="1" si="1101">IF(HB219=0,0,(IF(HB197="road",HB221*HB192,HB222*(HB196+INDEX(INDIRECT("input"&amp;$B195),$E225,HB194)))/HB219))</f>
        <v>0</v>
      </c>
      <c r="HC225" s="132">
        <f t="shared" ca="1" si="1101"/>
        <v>0.61682241743919897</v>
      </c>
      <c r="HD225" s="132">
        <f t="shared" ca="1" si="1101"/>
        <v>1.2330411392258294</v>
      </c>
      <c r="HE225" s="132">
        <f t="shared" ca="1" si="1101"/>
        <v>1.8480646973401058</v>
      </c>
      <c r="HF225" s="132">
        <f t="shared" ca="1" si="1101"/>
        <v>2.4607886475917851</v>
      </c>
      <c r="HG225" s="132">
        <f t="shared" ca="1" si="1101"/>
        <v>3.069183355932656</v>
      </c>
      <c r="HH225" s="132">
        <f t="shared" ca="1" si="1101"/>
        <v>3.6695741170903209</v>
      </c>
      <c r="HI225" s="132">
        <f t="shared" ca="1" si="1101"/>
        <v>4.2554111907194931</v>
      </c>
      <c r="HJ225" s="132">
        <f t="shared" ca="1" si="1101"/>
        <v>4.8152377881595045</v>
      </c>
      <c r="HK225" s="132">
        <f t="shared" ca="1" si="1101"/>
        <v>5.3295167285879801</v>
      </c>
      <c r="HL225" s="132">
        <f t="shared" ca="1" si="1101"/>
        <v>5.7661628877437545</v>
      </c>
      <c r="HM225" s="132">
        <f t="shared" ca="1" si="1101"/>
        <v>0</v>
      </c>
      <c r="HN225" s="132">
        <f t="shared" ca="1" si="1101"/>
        <v>0</v>
      </c>
      <c r="HO225" s="132">
        <f t="shared" ca="1" si="1101"/>
        <v>0</v>
      </c>
      <c r="HP225" s="132">
        <f t="shared" ca="1" si="1101"/>
        <v>0</v>
      </c>
      <c r="HQ225" s="132">
        <f t="shared" ca="1" si="1101"/>
        <v>0</v>
      </c>
      <c r="HR225" s="132">
        <f t="shared" ca="1" si="1101"/>
        <v>0</v>
      </c>
      <c r="HS225" s="132">
        <f t="shared" ca="1" si="1101"/>
        <v>0</v>
      </c>
      <c r="HT225" s="132">
        <f t="shared" ca="1" si="1101"/>
        <v>0</v>
      </c>
      <c r="HU225" s="132">
        <f t="shared" ca="1" si="1101"/>
        <v>0</v>
      </c>
      <c r="HV225" s="132">
        <f ca="1">IF(HV219=0,0,(IF(HV197="road",HV221*HV192,HV222*(HV196+INDEX(INDIRECT("input"&amp;$B195),$E225,HV194)))/HV219))</f>
        <v>0</v>
      </c>
      <c r="HW225" s="403"/>
    </row>
    <row r="226" spans="1:231" ht="15">
      <c r="A226" s="17" t="s">
        <v>299</v>
      </c>
      <c r="B226" s="124">
        <f>A131</f>
        <v>1</v>
      </c>
      <c r="C226" s="124" t="str">
        <f>A132</f>
        <v>work1834</v>
      </c>
      <c r="D226" s="210"/>
      <c r="E226" s="124"/>
      <c r="F226" s="21"/>
      <c r="G226" s="520">
        <f t="shared" ref="G226:AA226" ca="1" si="1102">G220</f>
        <v>78.923070357830284</v>
      </c>
      <c r="H226" s="521">
        <f t="shared" ca="1" si="1102"/>
        <v>130.96062115321098</v>
      </c>
      <c r="I226" s="521">
        <f t="shared" ca="1" si="1102"/>
        <v>217.27302090730512</v>
      </c>
      <c r="J226" s="521">
        <f t="shared" ca="1" si="1102"/>
        <v>360.36724090819462</v>
      </c>
      <c r="K226" s="521">
        <f t="shared" ca="1" si="1102"/>
        <v>597.4065899196379</v>
      </c>
      <c r="L226" s="521">
        <f t="shared" ca="1" si="1102"/>
        <v>989.53782696540156</v>
      </c>
      <c r="M226" s="521">
        <f t="shared" ca="1" si="1102"/>
        <v>1636.7759255206763</v>
      </c>
      <c r="N226" s="521">
        <f t="shared" ca="1" si="1102"/>
        <v>2701.1035512082199</v>
      </c>
      <c r="O226" s="521">
        <f t="shared" ca="1" si="1102"/>
        <v>4440.5649679072158</v>
      </c>
      <c r="P226" s="521">
        <f t="shared" ca="1" si="1102"/>
        <v>7254.9620267506962</v>
      </c>
      <c r="Q226" s="521">
        <f t="shared" ca="1" si="1102"/>
        <v>11735.131545618015</v>
      </c>
      <c r="R226" s="521">
        <f t="shared" ca="1" si="1102"/>
        <v>18685.279890160233</v>
      </c>
      <c r="S226" s="521">
        <f t="shared" ca="1" si="1102"/>
        <v>29045.979620906073</v>
      </c>
      <c r="T226" s="521">
        <f t="shared" ca="1" si="1102"/>
        <v>43606.123504456416</v>
      </c>
      <c r="U226" s="521">
        <f t="shared" ca="1" si="1102"/>
        <v>62452.206749594799</v>
      </c>
      <c r="V226" s="521">
        <f t="shared" ca="1" si="1102"/>
        <v>84395.337795096464</v>
      </c>
      <c r="W226" s="521">
        <f t="shared" ca="1" si="1102"/>
        <v>106974.20087719469</v>
      </c>
      <c r="X226" s="521">
        <f t="shared" ca="1" si="1102"/>
        <v>86419.363678019392</v>
      </c>
      <c r="Y226" s="521">
        <f t="shared" ca="1" si="1102"/>
        <v>86419.363678019392</v>
      </c>
      <c r="Z226" s="521">
        <f t="shared" ca="1" si="1102"/>
        <v>86419.363678019392</v>
      </c>
      <c r="AA226" s="521">
        <f t="shared" ca="1" si="1102"/>
        <v>86419.363678019392</v>
      </c>
      <c r="AB226" s="401"/>
      <c r="AD226" s="17" t="s">
        <v>299</v>
      </c>
      <c r="AE226" s="124">
        <f>AD131</f>
        <v>1</v>
      </c>
      <c r="AF226" s="124" t="str">
        <f>AD132</f>
        <v>shop1834</v>
      </c>
      <c r="AG226" s="210"/>
      <c r="AH226" s="124"/>
      <c r="AI226" s="21"/>
      <c r="AJ226" s="520">
        <f t="shared" ref="AJ226:BD226" ca="1" si="1103">AJ220</f>
        <v>44.17451273287756</v>
      </c>
      <c r="AK226" s="521">
        <f t="shared" ca="1" si="1103"/>
        <v>73.388784125623587</v>
      </c>
      <c r="AL226" s="521">
        <f t="shared" ca="1" si="1103"/>
        <v>121.91049556125039</v>
      </c>
      <c r="AM226" s="521">
        <f t="shared" ca="1" si="1103"/>
        <v>202.47620878883924</v>
      </c>
      <c r="AN226" s="521">
        <f t="shared" ca="1" si="1103"/>
        <v>336.18269932607859</v>
      </c>
      <c r="AO226" s="521">
        <f t="shared" ca="1" si="1103"/>
        <v>557.90116768403368</v>
      </c>
      <c r="AP226" s="521">
        <f t="shared" ca="1" si="1103"/>
        <v>925.06935249099513</v>
      </c>
      <c r="AQ226" s="521">
        <f t="shared" ca="1" si="1103"/>
        <v>1531.745029431245</v>
      </c>
      <c r="AR226" s="521">
        <f t="shared" ca="1" si="1103"/>
        <v>2530.4620831993902</v>
      </c>
      <c r="AS226" s="521">
        <f t="shared" ca="1" si="1103"/>
        <v>4164.5923743127523</v>
      </c>
      <c r="AT226" s="521">
        <f t="shared" ca="1" si="1103"/>
        <v>6811.9644948960895</v>
      </c>
      <c r="AU226" s="521">
        <f t="shared" ca="1" si="1103"/>
        <v>11032.527177522277</v>
      </c>
      <c r="AV226" s="521">
        <f t="shared" ca="1" si="1103"/>
        <v>17591.840111944697</v>
      </c>
      <c r="AW226" s="521">
        <f t="shared" ca="1" si="1103"/>
        <v>27392.625502432424</v>
      </c>
      <c r="AX226" s="521">
        <f t="shared" ca="1" si="1103"/>
        <v>41208.21521139441</v>
      </c>
      <c r="AY226" s="521">
        <f t="shared" ca="1" si="1103"/>
        <v>59164.723080027325</v>
      </c>
      <c r="AZ226" s="521">
        <f t="shared" ca="1" si="1103"/>
        <v>80191.160211159717</v>
      </c>
      <c r="BA226" s="521">
        <f t="shared" ca="1" si="1103"/>
        <v>86370.964258978318</v>
      </c>
      <c r="BB226" s="521">
        <f t="shared" ca="1" si="1103"/>
        <v>86370.964258978318</v>
      </c>
      <c r="BC226" s="521">
        <f t="shared" ca="1" si="1103"/>
        <v>86370.964258978318</v>
      </c>
      <c r="BD226" s="521">
        <f t="shared" ca="1" si="1103"/>
        <v>86370.964258978318</v>
      </c>
      <c r="BE226" s="401"/>
      <c r="BG226" s="17" t="s">
        <v>299</v>
      </c>
      <c r="BH226" s="124">
        <f>BG131</f>
        <v>1</v>
      </c>
      <c r="BI226" s="124" t="str">
        <f>BG132</f>
        <v>lei1834</v>
      </c>
      <c r="BJ226" s="210"/>
      <c r="BK226" s="124"/>
      <c r="BL226" s="21"/>
      <c r="BM226" s="520">
        <f t="shared" ref="BM226:CG226" ca="1" si="1104">BM220</f>
        <v>113.04845898807216</v>
      </c>
      <c r="BN226" s="521">
        <f t="shared" ca="1" si="1104"/>
        <v>187.64574796439095</v>
      </c>
      <c r="BO226" s="521">
        <f t="shared" ca="1" si="1104"/>
        <v>311.38635975456287</v>
      </c>
      <c r="BP226" s="521">
        <f t="shared" ca="1" si="1104"/>
        <v>516.49736228107145</v>
      </c>
      <c r="BQ226" s="521">
        <f t="shared" ca="1" si="1104"/>
        <v>856.07815640276146</v>
      </c>
      <c r="BR226" s="521">
        <f t="shared" ca="1" si="1104"/>
        <v>1417.1619299352217</v>
      </c>
      <c r="BS226" s="521">
        <f t="shared" ca="1" si="1104"/>
        <v>2341.1605408220935</v>
      </c>
      <c r="BT226" s="521">
        <f t="shared" ca="1" si="1104"/>
        <v>3854.5081705983698</v>
      </c>
      <c r="BU226" s="521">
        <f t="shared" ca="1" si="1104"/>
        <v>6310.9934309819764</v>
      </c>
      <c r="BV226" s="521">
        <f t="shared" ca="1" si="1104"/>
        <v>10240.888063922075</v>
      </c>
      <c r="BW226" s="521">
        <f t="shared" ca="1" si="1104"/>
        <v>16383.96496132104</v>
      </c>
      <c r="BX226" s="521">
        <f t="shared" ca="1" si="1104"/>
        <v>25646.808958212769</v>
      </c>
      <c r="BY226" s="521">
        <f t="shared" ca="1" si="1104"/>
        <v>38880.692472075461</v>
      </c>
      <c r="BZ226" s="521">
        <f t="shared" ca="1" si="1104"/>
        <v>56398.863804507455</v>
      </c>
      <c r="CA226" s="521">
        <f t="shared" ca="1" si="1104"/>
        <v>77379.456926774394</v>
      </c>
      <c r="CB226" s="521">
        <f t="shared" ca="1" si="1104"/>
        <v>99680.402007359138</v>
      </c>
      <c r="CC226" s="521">
        <f t="shared" ca="1" si="1104"/>
        <v>120545.21353704382</v>
      </c>
      <c r="CD226" s="521">
        <f t="shared" ca="1" si="1104"/>
        <v>86247.181590173233</v>
      </c>
      <c r="CE226" s="521">
        <f t="shared" ca="1" si="1104"/>
        <v>86247.181590173233</v>
      </c>
      <c r="CF226" s="521">
        <f t="shared" ca="1" si="1104"/>
        <v>86247.181590173233</v>
      </c>
      <c r="CG226" s="521">
        <f t="shared" ca="1" si="1104"/>
        <v>86247.181590173233</v>
      </c>
      <c r="CH226" s="401"/>
      <c r="CJ226" s="17" t="s">
        <v>299</v>
      </c>
      <c r="CK226" s="124">
        <f>CJ131</f>
        <v>1</v>
      </c>
      <c r="CL226" s="124" t="str">
        <f>CJ132</f>
        <v>work3564</v>
      </c>
      <c r="CM226" s="210"/>
      <c r="CN226" s="124"/>
      <c r="CO226" s="21"/>
      <c r="CP226" s="520">
        <f t="shared" ref="CP226:DJ226" ca="1" si="1105">CP220</f>
        <v>102.56515443509451</v>
      </c>
      <c r="CQ226" s="521">
        <f t="shared" ca="1" si="1105"/>
        <v>170.30108643233993</v>
      </c>
      <c r="CR226" s="521">
        <f t="shared" ca="1" si="1105"/>
        <v>282.70185578112387</v>
      </c>
      <c r="CS226" s="521">
        <f t="shared" ca="1" si="1105"/>
        <v>469.09461678552549</v>
      </c>
      <c r="CT226" s="521">
        <f t="shared" ca="1" si="1105"/>
        <v>777.84268183482504</v>
      </c>
      <c r="CU226" s="521">
        <f t="shared" ca="1" si="1105"/>
        <v>1288.317049425975</v>
      </c>
      <c r="CV226" s="521">
        <f t="shared" ca="1" si="1105"/>
        <v>2129.730166003028</v>
      </c>
      <c r="CW226" s="521">
        <f t="shared" ca="1" si="1105"/>
        <v>3509.6176195054541</v>
      </c>
      <c r="CX226" s="521">
        <f t="shared" ca="1" si="1105"/>
        <v>5753.8615163892182</v>
      </c>
      <c r="CY226" s="521">
        <f t="shared" ca="1" si="1105"/>
        <v>9354.9857715333656</v>
      </c>
      <c r="CZ226" s="521">
        <f t="shared" ca="1" si="1105"/>
        <v>15010.03464503436</v>
      </c>
      <c r="DA226" s="521">
        <f t="shared" ca="1" si="1105"/>
        <v>23596.191471486629</v>
      </c>
      <c r="DB226" s="521">
        <f t="shared" ca="1" si="1105"/>
        <v>35987.337069875975</v>
      </c>
      <c r="DC226" s="521">
        <f t="shared" ca="1" si="1105"/>
        <v>52618.357303522134</v>
      </c>
      <c r="DD226" s="521">
        <f t="shared" ca="1" si="1105"/>
        <v>72889.951157952615</v>
      </c>
      <c r="DE226" s="521">
        <f t="shared" ca="1" si="1105"/>
        <v>94881.762682666624</v>
      </c>
      <c r="DF226" s="521">
        <f t="shared" ca="1" si="1105"/>
        <v>115908.50691578879</v>
      </c>
      <c r="DG226" s="521">
        <f t="shared" ca="1" si="1105"/>
        <v>86137.144401118727</v>
      </c>
      <c r="DH226" s="521">
        <f t="shared" ca="1" si="1105"/>
        <v>86137.144401118727</v>
      </c>
      <c r="DI226" s="521">
        <f t="shared" ca="1" si="1105"/>
        <v>86137.144401118727</v>
      </c>
      <c r="DJ226" s="521">
        <f t="shared" ca="1" si="1105"/>
        <v>86137.144401118727</v>
      </c>
      <c r="DK226" s="401"/>
      <c r="DM226" s="17" t="s">
        <v>299</v>
      </c>
      <c r="DN226" s="124">
        <f>DM131</f>
        <v>1</v>
      </c>
      <c r="DO226" s="124" t="str">
        <f>DM132</f>
        <v>shop3564</v>
      </c>
      <c r="DP226" s="210"/>
      <c r="DQ226" s="124"/>
      <c r="DR226" s="21"/>
      <c r="DS226" s="520">
        <f t="shared" ref="DS226:EM226" ca="1" si="1106">DS220</f>
        <v>72.074501372342965</v>
      </c>
      <c r="DT226" s="521">
        <f t="shared" ca="1" si="1106"/>
        <v>119.58618284062699</v>
      </c>
      <c r="DU226" s="521">
        <f t="shared" ca="1" si="1106"/>
        <v>198.38876804793847</v>
      </c>
      <c r="DV226" s="521">
        <f t="shared" ca="1" si="1106"/>
        <v>329.03416859806845</v>
      </c>
      <c r="DW226" s="521">
        <f t="shared" ca="1" si="1106"/>
        <v>545.47122369993281</v>
      </c>
      <c r="DX226" s="521">
        <f t="shared" ca="1" si="1106"/>
        <v>903.59911487686952</v>
      </c>
      <c r="DY226" s="521">
        <f t="shared" ca="1" si="1106"/>
        <v>1494.9685650913787</v>
      </c>
      <c r="DZ226" s="521">
        <f t="shared" ca="1" si="1106"/>
        <v>2468.1857512227698</v>
      </c>
      <c r="EA226" s="521">
        <f t="shared" ca="1" si="1106"/>
        <v>4060.8900995233794</v>
      </c>
      <c r="EB226" s="521">
        <f t="shared" ca="1" si="1106"/>
        <v>6643.6680594099189</v>
      </c>
      <c r="EC226" s="521">
        <f t="shared" ca="1" si="1106"/>
        <v>10770.329665001153</v>
      </c>
      <c r="ED226" s="521">
        <f t="shared" ca="1" si="1106"/>
        <v>17209.7093319425</v>
      </c>
      <c r="EE226" s="521">
        <f t="shared" ca="1" si="1106"/>
        <v>26895.536701845969</v>
      </c>
      <c r="EF226" s="521">
        <f t="shared" ca="1" si="1106"/>
        <v>40686.169996391109</v>
      </c>
      <c r="EG226" s="521">
        <f t="shared" ca="1" si="1106"/>
        <v>58855.147065958088</v>
      </c>
      <c r="EH226" s="521">
        <f t="shared" ca="1" si="1106"/>
        <v>80478.66253294007</v>
      </c>
      <c r="EI226" s="521">
        <f t="shared" ca="1" si="1106"/>
        <v>103276.05644347776</v>
      </c>
      <c r="EJ226" s="521">
        <f t="shared" ca="1" si="1106"/>
        <v>86504.659706391831</v>
      </c>
      <c r="EK226" s="521">
        <f t="shared" ca="1" si="1106"/>
        <v>86504.659706391831</v>
      </c>
      <c r="EL226" s="521">
        <f t="shared" ca="1" si="1106"/>
        <v>86504.659706391831</v>
      </c>
      <c r="EM226" s="521">
        <f t="shared" ca="1" si="1106"/>
        <v>86504.659706391831</v>
      </c>
      <c r="EN226" s="401"/>
      <c r="EP226" s="17" t="s">
        <v>299</v>
      </c>
      <c r="EQ226" s="124">
        <f>EP131</f>
        <v>1</v>
      </c>
      <c r="ER226" s="124" t="str">
        <f>EP132</f>
        <v>lei3564</v>
      </c>
      <c r="ES226" s="210"/>
      <c r="ET226" s="124"/>
      <c r="EU226" s="21"/>
      <c r="EV226" s="520">
        <f t="shared" ref="EV226:FP226" ca="1" si="1107">EV220</f>
        <v>80.305878727456033</v>
      </c>
      <c r="EW226" s="521">
        <f t="shared" ca="1" si="1107"/>
        <v>133.28356885134608</v>
      </c>
      <c r="EX226" s="521">
        <f t="shared" ca="1" si="1107"/>
        <v>221.17216327875786</v>
      </c>
      <c r="EY226" s="521">
        <f t="shared" ca="1" si="1107"/>
        <v>366.90493917985611</v>
      </c>
      <c r="EZ226" s="521">
        <f t="shared" ca="1" si="1107"/>
        <v>608.35105672705527</v>
      </c>
      <c r="FA226" s="521">
        <f t="shared" ca="1" si="1107"/>
        <v>1007.8156662456979</v>
      </c>
      <c r="FB226" s="521">
        <f t="shared" ca="1" si="1107"/>
        <v>1667.1869417012094</v>
      </c>
      <c r="FC226" s="521">
        <f t="shared" ca="1" si="1107"/>
        <v>2751.4017004642892</v>
      </c>
      <c r="FD226" s="521">
        <f t="shared" ca="1" si="1107"/>
        <v>4522.9639411490043</v>
      </c>
      <c r="FE226" s="521">
        <f t="shared" ca="1" si="1107"/>
        <v>7387.8901842734003</v>
      </c>
      <c r="FF226" s="521">
        <f t="shared" ca="1" si="1107"/>
        <v>11944.37222214155</v>
      </c>
      <c r="FG226" s="521">
        <f t="shared" ca="1" si="1107"/>
        <v>19002.145267671389</v>
      </c>
      <c r="FH226" s="521">
        <f t="shared" ca="1" si="1107"/>
        <v>29498.13229978504</v>
      </c>
      <c r="FI226" s="521">
        <f t="shared" ca="1" si="1107"/>
        <v>44196.947924237007</v>
      </c>
      <c r="FJ226" s="521">
        <f t="shared" ca="1" si="1107"/>
        <v>63134.091932687144</v>
      </c>
      <c r="FK226" s="521">
        <f t="shared" ca="1" si="1107"/>
        <v>85061.986277828197</v>
      </c>
      <c r="FL226" s="521">
        <f t="shared" ca="1" si="1107"/>
        <v>107500.39646008085</v>
      </c>
      <c r="FM226" s="521">
        <f t="shared" ca="1" si="1107"/>
        <v>86504.180587292605</v>
      </c>
      <c r="FN226" s="521">
        <f t="shared" ca="1" si="1107"/>
        <v>86504.180587292605</v>
      </c>
      <c r="FO226" s="521">
        <f t="shared" ca="1" si="1107"/>
        <v>86504.180587292605</v>
      </c>
      <c r="FP226" s="521">
        <f t="shared" ca="1" si="1107"/>
        <v>86504.180587292605</v>
      </c>
      <c r="FQ226" s="401"/>
      <c r="FS226" s="17" t="s">
        <v>299</v>
      </c>
      <c r="FT226" s="124">
        <f>FS131</f>
        <v>1</v>
      </c>
      <c r="FU226" s="124" t="str">
        <f>FS132</f>
        <v>shop65</v>
      </c>
      <c r="FV226" s="210"/>
      <c r="FW226" s="124"/>
      <c r="FX226" s="21"/>
      <c r="FY226" s="520">
        <f t="shared" ref="FY226:GS226" ca="1" si="1108">FY220</f>
        <v>82.997301744060451</v>
      </c>
      <c r="FZ226" s="521">
        <f t="shared" ca="1" si="1108"/>
        <v>137.61168220555047</v>
      </c>
      <c r="GA226" s="521">
        <f t="shared" ca="1" si="1108"/>
        <v>228.12813748297111</v>
      </c>
      <c r="GB226" s="521">
        <f t="shared" ca="1" si="1108"/>
        <v>378.07666957725513</v>
      </c>
      <c r="GC226" s="521">
        <f t="shared" ca="1" si="1108"/>
        <v>626.27893331184214</v>
      </c>
      <c r="GD226" s="521">
        <f t="shared" ca="1" si="1108"/>
        <v>1036.5564454605301</v>
      </c>
      <c r="GE226" s="521">
        <f t="shared" ca="1" si="1108"/>
        <v>1713.2022198693815</v>
      </c>
      <c r="GF226" s="521">
        <f t="shared" ca="1" si="1108"/>
        <v>2824.9451684668466</v>
      </c>
      <c r="GG226" s="521">
        <f t="shared" ca="1" si="1108"/>
        <v>4640.2155097287769</v>
      </c>
      <c r="GH226" s="521">
        <f t="shared" ca="1" si="1108"/>
        <v>7574.1546419973984</v>
      </c>
      <c r="GI226" s="521">
        <f t="shared" ca="1" si="1108"/>
        <v>12238.636519764814</v>
      </c>
      <c r="GJ226" s="521">
        <f t="shared" ca="1" si="1108"/>
        <v>86215.493809239619</v>
      </c>
      <c r="GK226" s="521">
        <f t="shared" ca="1" si="1108"/>
        <v>86215.493809239619</v>
      </c>
      <c r="GL226" s="521">
        <f t="shared" ca="1" si="1108"/>
        <v>86215.493809239619</v>
      </c>
      <c r="GM226" s="521">
        <f t="shared" ca="1" si="1108"/>
        <v>86215.493809239619</v>
      </c>
      <c r="GN226" s="521">
        <f t="shared" ca="1" si="1108"/>
        <v>86215.493809239619</v>
      </c>
      <c r="GO226" s="521">
        <f t="shared" ca="1" si="1108"/>
        <v>86215.493809239619</v>
      </c>
      <c r="GP226" s="521">
        <f t="shared" ca="1" si="1108"/>
        <v>86215.493809239619</v>
      </c>
      <c r="GQ226" s="521">
        <f t="shared" ca="1" si="1108"/>
        <v>86215.493809239619</v>
      </c>
      <c r="GR226" s="521">
        <f t="shared" ca="1" si="1108"/>
        <v>86215.493809239619</v>
      </c>
      <c r="GS226" s="521">
        <f t="shared" ca="1" si="1108"/>
        <v>86215.493809239619</v>
      </c>
      <c r="GT226" s="401"/>
      <c r="GV226" s="17" t="s">
        <v>299</v>
      </c>
      <c r="GW226" s="124">
        <f>GV131</f>
        <v>1</v>
      </c>
      <c r="GX226" s="124" t="str">
        <f>GV132</f>
        <v>lei65</v>
      </c>
      <c r="GY226" s="210"/>
      <c r="GZ226" s="124"/>
      <c r="HA226" s="21"/>
      <c r="HB226" s="520">
        <f t="shared" ref="HB226:HV226" ca="1" si="1109">HB220</f>
        <v>77.927752748418399</v>
      </c>
      <c r="HC226" s="521">
        <f t="shared" ca="1" si="1109"/>
        <v>128.90588391197713</v>
      </c>
      <c r="HD226" s="521">
        <f t="shared" ca="1" si="1109"/>
        <v>213.211764185937</v>
      </c>
      <c r="HE226" s="521">
        <f t="shared" ca="1" si="1109"/>
        <v>352.5831749688171</v>
      </c>
      <c r="HF226" s="521">
        <f t="shared" ca="1" si="1109"/>
        <v>582.8385849094559</v>
      </c>
      <c r="HG226" s="521">
        <f t="shared" ca="1" si="1109"/>
        <v>962.82265980672764</v>
      </c>
      <c r="HH226" s="521">
        <f t="shared" ca="1" si="1109"/>
        <v>1588.7281560861784</v>
      </c>
      <c r="HI226" s="521">
        <f t="shared" ca="1" si="1109"/>
        <v>2616.4941441009896</v>
      </c>
      <c r="HJ226" s="521">
        <f t="shared" ca="1" si="1109"/>
        <v>4295.4070411416951</v>
      </c>
      <c r="HK226" s="521">
        <f t="shared" ca="1" si="1109"/>
        <v>7014.7201574222345</v>
      </c>
      <c r="HL226" s="521">
        <f t="shared" ca="1" si="1109"/>
        <v>11358.448634713643</v>
      </c>
      <c r="HM226" s="521">
        <f t="shared" ca="1" si="1109"/>
        <v>86553.108122355174</v>
      </c>
      <c r="HN226" s="521">
        <f t="shared" ca="1" si="1109"/>
        <v>86553.108122355174</v>
      </c>
      <c r="HO226" s="521">
        <f t="shared" ca="1" si="1109"/>
        <v>86553.108122355174</v>
      </c>
      <c r="HP226" s="521">
        <f t="shared" ca="1" si="1109"/>
        <v>86553.108122355174</v>
      </c>
      <c r="HQ226" s="521">
        <f t="shared" ca="1" si="1109"/>
        <v>86553.108122355174</v>
      </c>
      <c r="HR226" s="521">
        <f t="shared" ca="1" si="1109"/>
        <v>86553.108122355174</v>
      </c>
      <c r="HS226" s="521">
        <f t="shared" ca="1" si="1109"/>
        <v>86553.108122355174</v>
      </c>
      <c r="HT226" s="521">
        <f t="shared" ca="1" si="1109"/>
        <v>86553.108122355174</v>
      </c>
      <c r="HU226" s="521">
        <f t="shared" ca="1" si="1109"/>
        <v>86553.108122355174</v>
      </c>
      <c r="HV226" s="521">
        <f t="shared" ca="1" si="1109"/>
        <v>86553.108122355174</v>
      </c>
      <c r="HW226" s="401"/>
    </row>
    <row r="227" spans="1:231" ht="15">
      <c r="A227" s="18" t="s">
        <v>301</v>
      </c>
      <c r="B227" s="122">
        <f>A131</f>
        <v>1</v>
      </c>
      <c r="C227" s="122" t="str">
        <f>A132</f>
        <v>work1834</v>
      </c>
      <c r="D227" s="210"/>
      <c r="E227" s="122"/>
      <c r="F227" s="8"/>
      <c r="G227" s="52">
        <f t="shared" ref="G227:AA227" ca="1" si="1110">IF(AND(G197="Facility",G194=G$28),G219*G217,0)</f>
        <v>173729.71340849739</v>
      </c>
      <c r="H227" s="53">
        <f t="shared" ca="1" si="1110"/>
        <v>0</v>
      </c>
      <c r="I227" s="53">
        <f t="shared" ca="1" si="1110"/>
        <v>0</v>
      </c>
      <c r="J227" s="53">
        <f t="shared" ca="1" si="1110"/>
        <v>0</v>
      </c>
      <c r="K227" s="53">
        <f t="shared" ca="1" si="1110"/>
        <v>0</v>
      </c>
      <c r="L227" s="53">
        <f t="shared" ca="1" si="1110"/>
        <v>0</v>
      </c>
      <c r="M227" s="53">
        <f t="shared" ca="1" si="1110"/>
        <v>0</v>
      </c>
      <c r="N227" s="53">
        <f t="shared" ca="1" si="1110"/>
        <v>0</v>
      </c>
      <c r="O227" s="53">
        <f t="shared" ca="1" si="1110"/>
        <v>0</v>
      </c>
      <c r="P227" s="53">
        <f t="shared" ca="1" si="1110"/>
        <v>0</v>
      </c>
      <c r="Q227" s="53">
        <f t="shared" ca="1" si="1110"/>
        <v>0</v>
      </c>
      <c r="R227" s="53">
        <f t="shared" ca="1" si="1110"/>
        <v>0</v>
      </c>
      <c r="S227" s="53">
        <f t="shared" ca="1" si="1110"/>
        <v>0</v>
      </c>
      <c r="T227" s="53">
        <f t="shared" ca="1" si="1110"/>
        <v>0</v>
      </c>
      <c r="U227" s="53">
        <f t="shared" ca="1" si="1110"/>
        <v>0</v>
      </c>
      <c r="V227" s="53">
        <f t="shared" ca="1" si="1110"/>
        <v>0</v>
      </c>
      <c r="W227" s="53">
        <f t="shared" ca="1" si="1110"/>
        <v>0</v>
      </c>
      <c r="X227" s="53">
        <f t="shared" ca="1" si="1110"/>
        <v>0</v>
      </c>
      <c r="Y227" s="53">
        <f t="shared" ca="1" si="1110"/>
        <v>0</v>
      </c>
      <c r="Z227" s="53">
        <f t="shared" ca="1" si="1110"/>
        <v>0</v>
      </c>
      <c r="AA227" s="53">
        <f t="shared" ca="1" si="1110"/>
        <v>0</v>
      </c>
      <c r="AB227" s="402"/>
      <c r="AD227" s="18" t="s">
        <v>301</v>
      </c>
      <c r="AE227" s="122">
        <f>AD131</f>
        <v>1</v>
      </c>
      <c r="AF227" s="122" t="str">
        <f>AD132</f>
        <v>shop1834</v>
      </c>
      <c r="AG227" s="210"/>
      <c r="AH227" s="122"/>
      <c r="AI227" s="8"/>
      <c r="AJ227" s="52">
        <f t="shared" ref="AJ227:BD227" ca="1" si="1111">IF(AND(AJ197="Facility",AJ194=AJ$28),AJ219*AJ217,0)</f>
        <v>173764.80285783144</v>
      </c>
      <c r="AK227" s="53">
        <f t="shared" ca="1" si="1111"/>
        <v>0</v>
      </c>
      <c r="AL227" s="53">
        <f t="shared" ca="1" si="1111"/>
        <v>0</v>
      </c>
      <c r="AM227" s="53">
        <f t="shared" ca="1" si="1111"/>
        <v>0</v>
      </c>
      <c r="AN227" s="53">
        <f t="shared" ca="1" si="1111"/>
        <v>0</v>
      </c>
      <c r="AO227" s="53">
        <f t="shared" ca="1" si="1111"/>
        <v>0</v>
      </c>
      <c r="AP227" s="53">
        <f t="shared" ca="1" si="1111"/>
        <v>0</v>
      </c>
      <c r="AQ227" s="53">
        <f t="shared" ca="1" si="1111"/>
        <v>0</v>
      </c>
      <c r="AR227" s="53">
        <f t="shared" ca="1" si="1111"/>
        <v>0</v>
      </c>
      <c r="AS227" s="53">
        <f t="shared" ca="1" si="1111"/>
        <v>0</v>
      </c>
      <c r="AT227" s="53">
        <f t="shared" ca="1" si="1111"/>
        <v>0</v>
      </c>
      <c r="AU227" s="53">
        <f t="shared" ca="1" si="1111"/>
        <v>0</v>
      </c>
      <c r="AV227" s="53">
        <f t="shared" ca="1" si="1111"/>
        <v>0</v>
      </c>
      <c r="AW227" s="53">
        <f t="shared" ca="1" si="1111"/>
        <v>0</v>
      </c>
      <c r="AX227" s="53">
        <f t="shared" ca="1" si="1111"/>
        <v>0</v>
      </c>
      <c r="AY227" s="53">
        <f t="shared" ca="1" si="1111"/>
        <v>0</v>
      </c>
      <c r="AZ227" s="53">
        <f t="shared" ca="1" si="1111"/>
        <v>0</v>
      </c>
      <c r="BA227" s="53">
        <f t="shared" ca="1" si="1111"/>
        <v>0</v>
      </c>
      <c r="BB227" s="53">
        <f t="shared" ca="1" si="1111"/>
        <v>0</v>
      </c>
      <c r="BC227" s="53">
        <f t="shared" ca="1" si="1111"/>
        <v>0</v>
      </c>
      <c r="BD227" s="53">
        <f t="shared" ca="1" si="1111"/>
        <v>0</v>
      </c>
      <c r="BE227" s="402"/>
      <c r="BG227" s="18" t="s">
        <v>301</v>
      </c>
      <c r="BH227" s="122">
        <f>BG131</f>
        <v>1</v>
      </c>
      <c r="BI227" s="122" t="str">
        <f>BG132</f>
        <v>lei1834</v>
      </c>
      <c r="BJ227" s="210"/>
      <c r="BK227" s="122"/>
      <c r="BL227" s="8"/>
      <c r="BM227" s="52">
        <f t="shared" ref="BM227:CG227" ca="1" si="1112">IF(AND(BM197="Facility",BM194=BM$28),BM219*BM217,0)</f>
        <v>173694.75044034931</v>
      </c>
      <c r="BN227" s="53">
        <f t="shared" ca="1" si="1112"/>
        <v>0</v>
      </c>
      <c r="BO227" s="53">
        <f t="shared" ca="1" si="1112"/>
        <v>0</v>
      </c>
      <c r="BP227" s="53">
        <f t="shared" ca="1" si="1112"/>
        <v>0</v>
      </c>
      <c r="BQ227" s="53">
        <f t="shared" ca="1" si="1112"/>
        <v>0</v>
      </c>
      <c r="BR227" s="53">
        <f t="shared" ca="1" si="1112"/>
        <v>0</v>
      </c>
      <c r="BS227" s="53">
        <f t="shared" ca="1" si="1112"/>
        <v>0</v>
      </c>
      <c r="BT227" s="53">
        <f t="shared" ca="1" si="1112"/>
        <v>0</v>
      </c>
      <c r="BU227" s="53">
        <f t="shared" ca="1" si="1112"/>
        <v>0</v>
      </c>
      <c r="BV227" s="53">
        <f t="shared" ca="1" si="1112"/>
        <v>0</v>
      </c>
      <c r="BW227" s="53">
        <f t="shared" ca="1" si="1112"/>
        <v>0</v>
      </c>
      <c r="BX227" s="53">
        <f t="shared" ca="1" si="1112"/>
        <v>0</v>
      </c>
      <c r="BY227" s="53">
        <f t="shared" ca="1" si="1112"/>
        <v>0</v>
      </c>
      <c r="BZ227" s="53">
        <f t="shared" ca="1" si="1112"/>
        <v>0</v>
      </c>
      <c r="CA227" s="53">
        <f t="shared" ca="1" si="1112"/>
        <v>0</v>
      </c>
      <c r="CB227" s="53">
        <f t="shared" ca="1" si="1112"/>
        <v>0</v>
      </c>
      <c r="CC227" s="53">
        <f t="shared" ca="1" si="1112"/>
        <v>0</v>
      </c>
      <c r="CD227" s="53">
        <f t="shared" ca="1" si="1112"/>
        <v>0</v>
      </c>
      <c r="CE227" s="53">
        <f t="shared" ca="1" si="1112"/>
        <v>0</v>
      </c>
      <c r="CF227" s="53">
        <f t="shared" ca="1" si="1112"/>
        <v>0</v>
      </c>
      <c r="CG227" s="53">
        <f t="shared" ca="1" si="1112"/>
        <v>0</v>
      </c>
      <c r="CH227" s="402"/>
      <c r="CJ227" s="18" t="s">
        <v>301</v>
      </c>
      <c r="CK227" s="122">
        <f>CJ131</f>
        <v>1</v>
      </c>
      <c r="CL227" s="122" t="str">
        <f>CJ132</f>
        <v>work3564</v>
      </c>
      <c r="CM227" s="210"/>
      <c r="CN227" s="122"/>
      <c r="CO227" s="8"/>
      <c r="CP227" s="52">
        <f t="shared" ref="CP227:DJ227" ca="1" si="1113">IF(AND(CP197="Facility",CP194=CP$28),CP219*CP217,0)</f>
        <v>173705.12965719655</v>
      </c>
      <c r="CQ227" s="53">
        <f t="shared" ca="1" si="1113"/>
        <v>0</v>
      </c>
      <c r="CR227" s="53">
        <f t="shared" ca="1" si="1113"/>
        <v>0</v>
      </c>
      <c r="CS227" s="53">
        <f t="shared" ca="1" si="1113"/>
        <v>0</v>
      </c>
      <c r="CT227" s="53">
        <f t="shared" ca="1" si="1113"/>
        <v>0</v>
      </c>
      <c r="CU227" s="53">
        <f t="shared" ca="1" si="1113"/>
        <v>0</v>
      </c>
      <c r="CV227" s="53">
        <f t="shared" ca="1" si="1113"/>
        <v>0</v>
      </c>
      <c r="CW227" s="53">
        <f t="shared" ca="1" si="1113"/>
        <v>0</v>
      </c>
      <c r="CX227" s="53">
        <f t="shared" ca="1" si="1113"/>
        <v>0</v>
      </c>
      <c r="CY227" s="53">
        <f t="shared" ca="1" si="1113"/>
        <v>0</v>
      </c>
      <c r="CZ227" s="53">
        <f t="shared" ca="1" si="1113"/>
        <v>0</v>
      </c>
      <c r="DA227" s="53">
        <f t="shared" ca="1" si="1113"/>
        <v>0</v>
      </c>
      <c r="DB227" s="53">
        <f t="shared" ca="1" si="1113"/>
        <v>0</v>
      </c>
      <c r="DC227" s="53">
        <f t="shared" ca="1" si="1113"/>
        <v>0</v>
      </c>
      <c r="DD227" s="53">
        <f t="shared" ca="1" si="1113"/>
        <v>0</v>
      </c>
      <c r="DE227" s="53">
        <f t="shared" ca="1" si="1113"/>
        <v>0</v>
      </c>
      <c r="DF227" s="53">
        <f t="shared" ca="1" si="1113"/>
        <v>0</v>
      </c>
      <c r="DG227" s="53">
        <f t="shared" ca="1" si="1113"/>
        <v>0</v>
      </c>
      <c r="DH227" s="53">
        <f t="shared" ca="1" si="1113"/>
        <v>0</v>
      </c>
      <c r="DI227" s="53">
        <f t="shared" ca="1" si="1113"/>
        <v>0</v>
      </c>
      <c r="DJ227" s="53">
        <f t="shared" ca="1" si="1113"/>
        <v>0</v>
      </c>
      <c r="DK227" s="402"/>
      <c r="DM227" s="18" t="s">
        <v>301</v>
      </c>
      <c r="DN227" s="122">
        <f>DM131</f>
        <v>1</v>
      </c>
      <c r="DO227" s="122" t="str">
        <f>DM132</f>
        <v>shop3564</v>
      </c>
      <c r="DP227" s="210"/>
      <c r="DQ227" s="122"/>
      <c r="DR227" s="8"/>
      <c r="DS227" s="52">
        <f t="shared" ref="DS227:EM227" ca="1" si="1114">IF(AND(DS197="Facility",DS194=DS$28),DS219*DS217,0)</f>
        <v>173736.78190847035</v>
      </c>
      <c r="DT227" s="53">
        <f t="shared" ca="1" si="1114"/>
        <v>0</v>
      </c>
      <c r="DU227" s="53">
        <f t="shared" ca="1" si="1114"/>
        <v>0</v>
      </c>
      <c r="DV227" s="53">
        <f t="shared" ca="1" si="1114"/>
        <v>0</v>
      </c>
      <c r="DW227" s="53">
        <f t="shared" ca="1" si="1114"/>
        <v>0</v>
      </c>
      <c r="DX227" s="53">
        <f t="shared" ca="1" si="1114"/>
        <v>0</v>
      </c>
      <c r="DY227" s="53">
        <f t="shared" ca="1" si="1114"/>
        <v>0</v>
      </c>
      <c r="DZ227" s="53">
        <f t="shared" ca="1" si="1114"/>
        <v>0</v>
      </c>
      <c r="EA227" s="53">
        <f t="shared" ca="1" si="1114"/>
        <v>0</v>
      </c>
      <c r="EB227" s="53">
        <f t="shared" ca="1" si="1114"/>
        <v>0</v>
      </c>
      <c r="EC227" s="53">
        <f t="shared" ca="1" si="1114"/>
        <v>0</v>
      </c>
      <c r="ED227" s="53">
        <f t="shared" ca="1" si="1114"/>
        <v>0</v>
      </c>
      <c r="EE227" s="53">
        <f t="shared" ca="1" si="1114"/>
        <v>0</v>
      </c>
      <c r="EF227" s="53">
        <f t="shared" ca="1" si="1114"/>
        <v>0</v>
      </c>
      <c r="EG227" s="53">
        <f t="shared" ca="1" si="1114"/>
        <v>0</v>
      </c>
      <c r="EH227" s="53">
        <f t="shared" ca="1" si="1114"/>
        <v>0</v>
      </c>
      <c r="EI227" s="53">
        <f t="shared" ca="1" si="1114"/>
        <v>0</v>
      </c>
      <c r="EJ227" s="53">
        <f t="shared" ca="1" si="1114"/>
        <v>0</v>
      </c>
      <c r="EK227" s="53">
        <f t="shared" ca="1" si="1114"/>
        <v>0</v>
      </c>
      <c r="EL227" s="53">
        <f t="shared" ca="1" si="1114"/>
        <v>0</v>
      </c>
      <c r="EM227" s="53">
        <f t="shared" ca="1" si="1114"/>
        <v>0</v>
      </c>
      <c r="EN227" s="402"/>
      <c r="EP227" s="18" t="s">
        <v>301</v>
      </c>
      <c r="EQ227" s="122">
        <f>EP131</f>
        <v>1</v>
      </c>
      <c r="ER227" s="122" t="str">
        <f>EP132</f>
        <v>lei3564</v>
      </c>
      <c r="ES227" s="210"/>
      <c r="ET227" s="122"/>
      <c r="EU227" s="8"/>
      <c r="EV227" s="52">
        <f t="shared" ref="EV227:FP227" ca="1" si="1115">IF(AND(EV197="Facility",EV194=EV$28),EV219*EV217,0)</f>
        <v>173728.47341603835</v>
      </c>
      <c r="EW227" s="53">
        <f t="shared" ca="1" si="1115"/>
        <v>0</v>
      </c>
      <c r="EX227" s="53">
        <f t="shared" ca="1" si="1115"/>
        <v>0</v>
      </c>
      <c r="EY227" s="53">
        <f t="shared" ca="1" si="1115"/>
        <v>0</v>
      </c>
      <c r="EZ227" s="53">
        <f t="shared" ca="1" si="1115"/>
        <v>0</v>
      </c>
      <c r="FA227" s="53">
        <f t="shared" ca="1" si="1115"/>
        <v>0</v>
      </c>
      <c r="FB227" s="53">
        <f t="shared" ca="1" si="1115"/>
        <v>0</v>
      </c>
      <c r="FC227" s="53">
        <f t="shared" ca="1" si="1115"/>
        <v>0</v>
      </c>
      <c r="FD227" s="53">
        <f t="shared" ca="1" si="1115"/>
        <v>0</v>
      </c>
      <c r="FE227" s="53">
        <f t="shared" ca="1" si="1115"/>
        <v>0</v>
      </c>
      <c r="FF227" s="53">
        <f t="shared" ca="1" si="1115"/>
        <v>0</v>
      </c>
      <c r="FG227" s="53">
        <f t="shared" ca="1" si="1115"/>
        <v>0</v>
      </c>
      <c r="FH227" s="53">
        <f t="shared" ca="1" si="1115"/>
        <v>0</v>
      </c>
      <c r="FI227" s="53">
        <f t="shared" ca="1" si="1115"/>
        <v>0</v>
      </c>
      <c r="FJ227" s="53">
        <f t="shared" ca="1" si="1115"/>
        <v>0</v>
      </c>
      <c r="FK227" s="53">
        <f t="shared" ca="1" si="1115"/>
        <v>0</v>
      </c>
      <c r="FL227" s="53">
        <f t="shared" ca="1" si="1115"/>
        <v>0</v>
      </c>
      <c r="FM227" s="53">
        <f t="shared" ca="1" si="1115"/>
        <v>0</v>
      </c>
      <c r="FN227" s="53">
        <f t="shared" ca="1" si="1115"/>
        <v>0</v>
      </c>
      <c r="FO227" s="53">
        <f t="shared" ca="1" si="1115"/>
        <v>0</v>
      </c>
      <c r="FP227" s="53">
        <f t="shared" ca="1" si="1115"/>
        <v>0</v>
      </c>
      <c r="FQ227" s="402"/>
      <c r="FS227" s="18" t="s">
        <v>301</v>
      </c>
      <c r="FT227" s="122">
        <f>FS131</f>
        <v>1</v>
      </c>
      <c r="FU227" s="122" t="str">
        <f>FS132</f>
        <v>shop65</v>
      </c>
      <c r="FV227" s="210"/>
      <c r="FW227" s="122"/>
      <c r="FX227" s="8"/>
      <c r="FY227" s="52">
        <f t="shared" ref="FY227:GS227" ca="1" si="1116">IF(AND(FY197="Facility",FY194=FY$28),FY219*FY217,0)</f>
        <v>173725.19864781367</v>
      </c>
      <c r="FZ227" s="53">
        <f t="shared" ca="1" si="1116"/>
        <v>0</v>
      </c>
      <c r="GA227" s="53">
        <f t="shared" ca="1" si="1116"/>
        <v>0</v>
      </c>
      <c r="GB227" s="53">
        <f t="shared" ca="1" si="1116"/>
        <v>0</v>
      </c>
      <c r="GC227" s="53">
        <f t="shared" ca="1" si="1116"/>
        <v>0</v>
      </c>
      <c r="GD227" s="53">
        <f t="shared" ca="1" si="1116"/>
        <v>0</v>
      </c>
      <c r="GE227" s="53">
        <f t="shared" ca="1" si="1116"/>
        <v>0</v>
      </c>
      <c r="GF227" s="53">
        <f t="shared" ca="1" si="1116"/>
        <v>0</v>
      </c>
      <c r="GG227" s="53">
        <f t="shared" ca="1" si="1116"/>
        <v>0</v>
      </c>
      <c r="GH227" s="53">
        <f t="shared" ca="1" si="1116"/>
        <v>0</v>
      </c>
      <c r="GI227" s="53">
        <f t="shared" ca="1" si="1116"/>
        <v>0</v>
      </c>
      <c r="GJ227" s="53">
        <f t="shared" ca="1" si="1116"/>
        <v>0</v>
      </c>
      <c r="GK227" s="53">
        <f t="shared" ca="1" si="1116"/>
        <v>0</v>
      </c>
      <c r="GL227" s="53">
        <f t="shared" ca="1" si="1116"/>
        <v>0</v>
      </c>
      <c r="GM227" s="53">
        <f t="shared" ca="1" si="1116"/>
        <v>0</v>
      </c>
      <c r="GN227" s="53">
        <f t="shared" ca="1" si="1116"/>
        <v>0</v>
      </c>
      <c r="GO227" s="53">
        <f t="shared" ca="1" si="1116"/>
        <v>0</v>
      </c>
      <c r="GP227" s="53">
        <f t="shared" ca="1" si="1116"/>
        <v>0</v>
      </c>
      <c r="GQ227" s="53">
        <f t="shared" ca="1" si="1116"/>
        <v>0</v>
      </c>
      <c r="GR227" s="53">
        <f t="shared" ca="1" si="1116"/>
        <v>0</v>
      </c>
      <c r="GS227" s="53">
        <f t="shared" ca="1" si="1116"/>
        <v>0</v>
      </c>
      <c r="GT227" s="402"/>
      <c r="GV227" s="18" t="s">
        <v>301</v>
      </c>
      <c r="GW227" s="122">
        <f>GV131</f>
        <v>1</v>
      </c>
      <c r="GX227" s="122" t="str">
        <f>GV132</f>
        <v>lei65</v>
      </c>
      <c r="GY227" s="210"/>
      <c r="GZ227" s="122"/>
      <c r="HA227" s="8"/>
      <c r="HB227" s="52">
        <f t="shared" ref="HB227:HV227" ca="1" si="1117">IF(AND(HB197="Facility",HB194=HB$28),HB219*HB217,0)</f>
        <v>173730.96210059716</v>
      </c>
      <c r="HC227" s="53">
        <f t="shared" ca="1" si="1117"/>
        <v>0</v>
      </c>
      <c r="HD227" s="53">
        <f t="shared" ca="1" si="1117"/>
        <v>0</v>
      </c>
      <c r="HE227" s="53">
        <f t="shared" ca="1" si="1117"/>
        <v>0</v>
      </c>
      <c r="HF227" s="53">
        <f t="shared" ca="1" si="1117"/>
        <v>0</v>
      </c>
      <c r="HG227" s="53">
        <f t="shared" ca="1" si="1117"/>
        <v>0</v>
      </c>
      <c r="HH227" s="53">
        <f t="shared" ca="1" si="1117"/>
        <v>0</v>
      </c>
      <c r="HI227" s="53">
        <f t="shared" ca="1" si="1117"/>
        <v>0</v>
      </c>
      <c r="HJ227" s="53">
        <f t="shared" ca="1" si="1117"/>
        <v>0</v>
      </c>
      <c r="HK227" s="53">
        <f t="shared" ca="1" si="1117"/>
        <v>0</v>
      </c>
      <c r="HL227" s="53">
        <f t="shared" ca="1" si="1117"/>
        <v>0</v>
      </c>
      <c r="HM227" s="53">
        <f t="shared" ca="1" si="1117"/>
        <v>0</v>
      </c>
      <c r="HN227" s="53">
        <f t="shared" ca="1" si="1117"/>
        <v>0</v>
      </c>
      <c r="HO227" s="53">
        <f t="shared" ca="1" si="1117"/>
        <v>0</v>
      </c>
      <c r="HP227" s="53">
        <f t="shared" ca="1" si="1117"/>
        <v>0</v>
      </c>
      <c r="HQ227" s="53">
        <f t="shared" ca="1" si="1117"/>
        <v>0</v>
      </c>
      <c r="HR227" s="53">
        <f t="shared" ca="1" si="1117"/>
        <v>0</v>
      </c>
      <c r="HS227" s="53">
        <f t="shared" ca="1" si="1117"/>
        <v>0</v>
      </c>
      <c r="HT227" s="53">
        <f t="shared" ca="1" si="1117"/>
        <v>0</v>
      </c>
      <c r="HU227" s="53">
        <f t="shared" ca="1" si="1117"/>
        <v>0</v>
      </c>
      <c r="HV227" s="53">
        <f t="shared" ca="1" si="1117"/>
        <v>0</v>
      </c>
      <c r="HW227" s="402"/>
    </row>
    <row r="228" spans="1:231" ht="15">
      <c r="A228" s="18" t="s">
        <v>303</v>
      </c>
      <c r="B228" s="122">
        <f>A131</f>
        <v>1</v>
      </c>
      <c r="C228" s="122" t="str">
        <f>A132</f>
        <v>work1834</v>
      </c>
      <c r="D228" s="210"/>
      <c r="E228" s="122"/>
      <c r="F228" s="8"/>
      <c r="G228" s="52">
        <f ca="1">G226+G227</f>
        <v>173808.63647885522</v>
      </c>
      <c r="H228" s="53">
        <f t="shared" ref="H228:AA228" ca="1" si="1118">H226+H227</f>
        <v>130.96062115321098</v>
      </c>
      <c r="I228" s="53">
        <f t="shared" ca="1" si="1118"/>
        <v>217.27302090730512</v>
      </c>
      <c r="J228" s="53">
        <f t="shared" ca="1" si="1118"/>
        <v>360.36724090819462</v>
      </c>
      <c r="K228" s="53">
        <f t="shared" ca="1" si="1118"/>
        <v>597.4065899196379</v>
      </c>
      <c r="L228" s="53">
        <f t="shared" ca="1" si="1118"/>
        <v>989.53782696540156</v>
      </c>
      <c r="M228" s="53">
        <f t="shared" ca="1" si="1118"/>
        <v>1636.7759255206763</v>
      </c>
      <c r="N228" s="53">
        <f t="shared" ca="1" si="1118"/>
        <v>2701.1035512082199</v>
      </c>
      <c r="O228" s="53">
        <f t="shared" ca="1" si="1118"/>
        <v>4440.5649679072158</v>
      </c>
      <c r="P228" s="53">
        <f t="shared" ca="1" si="1118"/>
        <v>7254.9620267506962</v>
      </c>
      <c r="Q228" s="53">
        <f t="shared" ca="1" si="1118"/>
        <v>11735.131545618015</v>
      </c>
      <c r="R228" s="53">
        <f t="shared" ca="1" si="1118"/>
        <v>18685.279890160233</v>
      </c>
      <c r="S228" s="53">
        <f t="shared" ca="1" si="1118"/>
        <v>29045.979620906073</v>
      </c>
      <c r="T228" s="53">
        <f t="shared" ca="1" si="1118"/>
        <v>43606.123504456416</v>
      </c>
      <c r="U228" s="53">
        <f t="shared" ca="1" si="1118"/>
        <v>62452.206749594799</v>
      </c>
      <c r="V228" s="53">
        <f t="shared" ca="1" si="1118"/>
        <v>84395.337795096464</v>
      </c>
      <c r="W228" s="53">
        <f t="shared" ca="1" si="1118"/>
        <v>106974.20087719469</v>
      </c>
      <c r="X228" s="53">
        <f t="shared" ca="1" si="1118"/>
        <v>86419.363678019392</v>
      </c>
      <c r="Y228" s="53">
        <f t="shared" ca="1" si="1118"/>
        <v>86419.363678019392</v>
      </c>
      <c r="Z228" s="53">
        <f t="shared" ca="1" si="1118"/>
        <v>86419.363678019392</v>
      </c>
      <c r="AA228" s="53">
        <f t="shared" ca="1" si="1118"/>
        <v>86419.363678019392</v>
      </c>
      <c r="AB228" s="402"/>
      <c r="AD228" s="18" t="s">
        <v>303</v>
      </c>
      <c r="AE228" s="122">
        <f>AD131</f>
        <v>1</v>
      </c>
      <c r="AF228" s="122" t="str">
        <f>AD132</f>
        <v>shop1834</v>
      </c>
      <c r="AG228" s="210"/>
      <c r="AH228" s="122"/>
      <c r="AI228" s="8"/>
      <c r="AJ228" s="52">
        <f ca="1">AJ226+AJ227</f>
        <v>173808.97737056433</v>
      </c>
      <c r="AK228" s="53">
        <f t="shared" ref="AK228:BD228" ca="1" si="1119">AK226+AK227</f>
        <v>73.388784125623587</v>
      </c>
      <c r="AL228" s="53">
        <f t="shared" ca="1" si="1119"/>
        <v>121.91049556125039</v>
      </c>
      <c r="AM228" s="53">
        <f t="shared" ca="1" si="1119"/>
        <v>202.47620878883924</v>
      </c>
      <c r="AN228" s="53">
        <f t="shared" ca="1" si="1119"/>
        <v>336.18269932607859</v>
      </c>
      <c r="AO228" s="53">
        <f t="shared" ca="1" si="1119"/>
        <v>557.90116768403368</v>
      </c>
      <c r="AP228" s="53">
        <f t="shared" ca="1" si="1119"/>
        <v>925.06935249099513</v>
      </c>
      <c r="AQ228" s="53">
        <f t="shared" ca="1" si="1119"/>
        <v>1531.745029431245</v>
      </c>
      <c r="AR228" s="53">
        <f t="shared" ca="1" si="1119"/>
        <v>2530.4620831993902</v>
      </c>
      <c r="AS228" s="53">
        <f t="shared" ca="1" si="1119"/>
        <v>4164.5923743127523</v>
      </c>
      <c r="AT228" s="53">
        <f t="shared" ca="1" si="1119"/>
        <v>6811.9644948960895</v>
      </c>
      <c r="AU228" s="53">
        <f t="shared" ca="1" si="1119"/>
        <v>11032.527177522277</v>
      </c>
      <c r="AV228" s="53">
        <f t="shared" ca="1" si="1119"/>
        <v>17591.840111944697</v>
      </c>
      <c r="AW228" s="53">
        <f t="shared" ca="1" si="1119"/>
        <v>27392.625502432424</v>
      </c>
      <c r="AX228" s="53">
        <f t="shared" ca="1" si="1119"/>
        <v>41208.21521139441</v>
      </c>
      <c r="AY228" s="53">
        <f t="shared" ca="1" si="1119"/>
        <v>59164.723080027325</v>
      </c>
      <c r="AZ228" s="53">
        <f t="shared" ca="1" si="1119"/>
        <v>80191.160211159717</v>
      </c>
      <c r="BA228" s="53">
        <f t="shared" ca="1" si="1119"/>
        <v>86370.964258978318</v>
      </c>
      <c r="BB228" s="53">
        <f t="shared" ca="1" si="1119"/>
        <v>86370.964258978318</v>
      </c>
      <c r="BC228" s="53">
        <f t="shared" ca="1" si="1119"/>
        <v>86370.964258978318</v>
      </c>
      <c r="BD228" s="53">
        <f t="shared" ca="1" si="1119"/>
        <v>86370.964258978318</v>
      </c>
      <c r="BE228" s="402"/>
      <c r="BG228" s="18" t="s">
        <v>303</v>
      </c>
      <c r="BH228" s="122">
        <f>BG131</f>
        <v>1</v>
      </c>
      <c r="BI228" s="122" t="str">
        <f>BG132</f>
        <v>lei1834</v>
      </c>
      <c r="BJ228" s="210"/>
      <c r="BK228" s="122"/>
      <c r="BL228" s="8"/>
      <c r="BM228" s="52">
        <f ca="1">BM226+BM227</f>
        <v>173807.79889933739</v>
      </c>
      <c r="BN228" s="53">
        <f t="shared" ref="BN228:CG228" ca="1" si="1120">BN226+BN227</f>
        <v>187.64574796439095</v>
      </c>
      <c r="BO228" s="53">
        <f t="shared" ca="1" si="1120"/>
        <v>311.38635975456287</v>
      </c>
      <c r="BP228" s="53">
        <f t="shared" ca="1" si="1120"/>
        <v>516.49736228107145</v>
      </c>
      <c r="BQ228" s="53">
        <f t="shared" ca="1" si="1120"/>
        <v>856.07815640276146</v>
      </c>
      <c r="BR228" s="53">
        <f t="shared" ca="1" si="1120"/>
        <v>1417.1619299352217</v>
      </c>
      <c r="BS228" s="53">
        <f t="shared" ca="1" si="1120"/>
        <v>2341.1605408220935</v>
      </c>
      <c r="BT228" s="53">
        <f t="shared" ca="1" si="1120"/>
        <v>3854.5081705983698</v>
      </c>
      <c r="BU228" s="53">
        <f t="shared" ca="1" si="1120"/>
        <v>6310.9934309819764</v>
      </c>
      <c r="BV228" s="53">
        <f t="shared" ca="1" si="1120"/>
        <v>10240.888063922075</v>
      </c>
      <c r="BW228" s="53">
        <f t="shared" ca="1" si="1120"/>
        <v>16383.96496132104</v>
      </c>
      <c r="BX228" s="53">
        <f t="shared" ca="1" si="1120"/>
        <v>25646.808958212769</v>
      </c>
      <c r="BY228" s="53">
        <f t="shared" ca="1" si="1120"/>
        <v>38880.692472075461</v>
      </c>
      <c r="BZ228" s="53">
        <f t="shared" ca="1" si="1120"/>
        <v>56398.863804507455</v>
      </c>
      <c r="CA228" s="53">
        <f t="shared" ca="1" si="1120"/>
        <v>77379.456926774394</v>
      </c>
      <c r="CB228" s="53">
        <f t="shared" ca="1" si="1120"/>
        <v>99680.402007359138</v>
      </c>
      <c r="CC228" s="53">
        <f t="shared" ca="1" si="1120"/>
        <v>120545.21353704382</v>
      </c>
      <c r="CD228" s="53">
        <f t="shared" ca="1" si="1120"/>
        <v>86247.181590173233</v>
      </c>
      <c r="CE228" s="53">
        <f t="shared" ca="1" si="1120"/>
        <v>86247.181590173233</v>
      </c>
      <c r="CF228" s="53">
        <f t="shared" ca="1" si="1120"/>
        <v>86247.181590173233</v>
      </c>
      <c r="CG228" s="53">
        <f t="shared" ca="1" si="1120"/>
        <v>86247.181590173233</v>
      </c>
      <c r="CH228" s="402"/>
      <c r="CJ228" s="18" t="s">
        <v>303</v>
      </c>
      <c r="CK228" s="122">
        <f>CJ131</f>
        <v>1</v>
      </c>
      <c r="CL228" s="122" t="str">
        <f>CJ132</f>
        <v>work3564</v>
      </c>
      <c r="CM228" s="210"/>
      <c r="CN228" s="122"/>
      <c r="CO228" s="8"/>
      <c r="CP228" s="52">
        <f ca="1">CP226+CP227</f>
        <v>173807.69481163163</v>
      </c>
      <c r="CQ228" s="53">
        <f t="shared" ref="CQ228:DJ228" ca="1" si="1121">CQ226+CQ227</f>
        <v>170.30108643233993</v>
      </c>
      <c r="CR228" s="53">
        <f t="shared" ca="1" si="1121"/>
        <v>282.70185578112387</v>
      </c>
      <c r="CS228" s="53">
        <f t="shared" ca="1" si="1121"/>
        <v>469.09461678552549</v>
      </c>
      <c r="CT228" s="53">
        <f t="shared" ca="1" si="1121"/>
        <v>777.84268183482504</v>
      </c>
      <c r="CU228" s="53">
        <f t="shared" ca="1" si="1121"/>
        <v>1288.317049425975</v>
      </c>
      <c r="CV228" s="53">
        <f t="shared" ca="1" si="1121"/>
        <v>2129.730166003028</v>
      </c>
      <c r="CW228" s="53">
        <f t="shared" ca="1" si="1121"/>
        <v>3509.6176195054541</v>
      </c>
      <c r="CX228" s="53">
        <f t="shared" ca="1" si="1121"/>
        <v>5753.8615163892182</v>
      </c>
      <c r="CY228" s="53">
        <f t="shared" ca="1" si="1121"/>
        <v>9354.9857715333656</v>
      </c>
      <c r="CZ228" s="53">
        <f t="shared" ca="1" si="1121"/>
        <v>15010.03464503436</v>
      </c>
      <c r="DA228" s="53">
        <f t="shared" ca="1" si="1121"/>
        <v>23596.191471486629</v>
      </c>
      <c r="DB228" s="53">
        <f t="shared" ca="1" si="1121"/>
        <v>35987.337069875975</v>
      </c>
      <c r="DC228" s="53">
        <f t="shared" ca="1" si="1121"/>
        <v>52618.357303522134</v>
      </c>
      <c r="DD228" s="53">
        <f t="shared" ca="1" si="1121"/>
        <v>72889.951157952615</v>
      </c>
      <c r="DE228" s="53">
        <f t="shared" ca="1" si="1121"/>
        <v>94881.762682666624</v>
      </c>
      <c r="DF228" s="53">
        <f t="shared" ca="1" si="1121"/>
        <v>115908.50691578879</v>
      </c>
      <c r="DG228" s="53">
        <f t="shared" ca="1" si="1121"/>
        <v>86137.144401118727</v>
      </c>
      <c r="DH228" s="53">
        <f t="shared" ca="1" si="1121"/>
        <v>86137.144401118727</v>
      </c>
      <c r="DI228" s="53">
        <f t="shared" ca="1" si="1121"/>
        <v>86137.144401118727</v>
      </c>
      <c r="DJ228" s="53">
        <f t="shared" ca="1" si="1121"/>
        <v>86137.144401118727</v>
      </c>
      <c r="DK228" s="402"/>
      <c r="DM228" s="18" t="s">
        <v>303</v>
      </c>
      <c r="DN228" s="122">
        <f>DM131</f>
        <v>1</v>
      </c>
      <c r="DO228" s="122" t="str">
        <f>DM132</f>
        <v>shop3564</v>
      </c>
      <c r="DP228" s="210"/>
      <c r="DQ228" s="122"/>
      <c r="DR228" s="8"/>
      <c r="DS228" s="52">
        <f ca="1">DS226+DS227</f>
        <v>173808.8564098427</v>
      </c>
      <c r="DT228" s="53">
        <f t="shared" ref="DT228:EM228" ca="1" si="1122">DT226+DT227</f>
        <v>119.58618284062699</v>
      </c>
      <c r="DU228" s="53">
        <f t="shared" ca="1" si="1122"/>
        <v>198.38876804793847</v>
      </c>
      <c r="DV228" s="53">
        <f t="shared" ca="1" si="1122"/>
        <v>329.03416859806845</v>
      </c>
      <c r="DW228" s="53">
        <f t="shared" ca="1" si="1122"/>
        <v>545.47122369993281</v>
      </c>
      <c r="DX228" s="53">
        <f t="shared" ca="1" si="1122"/>
        <v>903.59911487686952</v>
      </c>
      <c r="DY228" s="53">
        <f t="shared" ca="1" si="1122"/>
        <v>1494.9685650913787</v>
      </c>
      <c r="DZ228" s="53">
        <f t="shared" ca="1" si="1122"/>
        <v>2468.1857512227698</v>
      </c>
      <c r="EA228" s="53">
        <f t="shared" ca="1" si="1122"/>
        <v>4060.8900995233794</v>
      </c>
      <c r="EB228" s="53">
        <f t="shared" ca="1" si="1122"/>
        <v>6643.6680594099189</v>
      </c>
      <c r="EC228" s="53">
        <f t="shared" ca="1" si="1122"/>
        <v>10770.329665001153</v>
      </c>
      <c r="ED228" s="53">
        <f t="shared" ca="1" si="1122"/>
        <v>17209.7093319425</v>
      </c>
      <c r="EE228" s="53">
        <f t="shared" ca="1" si="1122"/>
        <v>26895.536701845969</v>
      </c>
      <c r="EF228" s="53">
        <f t="shared" ca="1" si="1122"/>
        <v>40686.169996391109</v>
      </c>
      <c r="EG228" s="53">
        <f t="shared" ca="1" si="1122"/>
        <v>58855.147065958088</v>
      </c>
      <c r="EH228" s="53">
        <f t="shared" ca="1" si="1122"/>
        <v>80478.66253294007</v>
      </c>
      <c r="EI228" s="53">
        <f t="shared" ca="1" si="1122"/>
        <v>103276.05644347776</v>
      </c>
      <c r="EJ228" s="53">
        <f t="shared" ca="1" si="1122"/>
        <v>86504.659706391831</v>
      </c>
      <c r="EK228" s="53">
        <f t="shared" ca="1" si="1122"/>
        <v>86504.659706391831</v>
      </c>
      <c r="EL228" s="53">
        <f t="shared" ca="1" si="1122"/>
        <v>86504.659706391831</v>
      </c>
      <c r="EM228" s="53">
        <f t="shared" ca="1" si="1122"/>
        <v>86504.659706391831</v>
      </c>
      <c r="EN228" s="402"/>
      <c r="EP228" s="18" t="s">
        <v>303</v>
      </c>
      <c r="EQ228" s="122">
        <f>EP131</f>
        <v>1</v>
      </c>
      <c r="ER228" s="122" t="str">
        <f>EP132</f>
        <v>lei3564</v>
      </c>
      <c r="ES228" s="210"/>
      <c r="ET228" s="122"/>
      <c r="EU228" s="8"/>
      <c r="EV228" s="52">
        <f ca="1">EV226+EV227</f>
        <v>173808.77929476582</v>
      </c>
      <c r="EW228" s="53">
        <f t="shared" ref="EW228:FP228" ca="1" si="1123">EW226+EW227</f>
        <v>133.28356885134608</v>
      </c>
      <c r="EX228" s="53">
        <f t="shared" ca="1" si="1123"/>
        <v>221.17216327875786</v>
      </c>
      <c r="EY228" s="53">
        <f t="shared" ca="1" si="1123"/>
        <v>366.90493917985611</v>
      </c>
      <c r="EZ228" s="53">
        <f t="shared" ca="1" si="1123"/>
        <v>608.35105672705527</v>
      </c>
      <c r="FA228" s="53">
        <f t="shared" ca="1" si="1123"/>
        <v>1007.8156662456979</v>
      </c>
      <c r="FB228" s="53">
        <f t="shared" ca="1" si="1123"/>
        <v>1667.1869417012094</v>
      </c>
      <c r="FC228" s="53">
        <f t="shared" ca="1" si="1123"/>
        <v>2751.4017004642892</v>
      </c>
      <c r="FD228" s="53">
        <f t="shared" ca="1" si="1123"/>
        <v>4522.9639411490043</v>
      </c>
      <c r="FE228" s="53">
        <f t="shared" ca="1" si="1123"/>
        <v>7387.8901842734003</v>
      </c>
      <c r="FF228" s="53">
        <f t="shared" ca="1" si="1123"/>
        <v>11944.37222214155</v>
      </c>
      <c r="FG228" s="53">
        <f t="shared" ca="1" si="1123"/>
        <v>19002.145267671389</v>
      </c>
      <c r="FH228" s="53">
        <f t="shared" ca="1" si="1123"/>
        <v>29498.13229978504</v>
      </c>
      <c r="FI228" s="53">
        <f t="shared" ca="1" si="1123"/>
        <v>44196.947924237007</v>
      </c>
      <c r="FJ228" s="53">
        <f t="shared" ca="1" si="1123"/>
        <v>63134.091932687144</v>
      </c>
      <c r="FK228" s="53">
        <f t="shared" ca="1" si="1123"/>
        <v>85061.986277828197</v>
      </c>
      <c r="FL228" s="53">
        <f t="shared" ca="1" si="1123"/>
        <v>107500.39646008085</v>
      </c>
      <c r="FM228" s="53">
        <f t="shared" ca="1" si="1123"/>
        <v>86504.180587292605</v>
      </c>
      <c r="FN228" s="53">
        <f t="shared" ca="1" si="1123"/>
        <v>86504.180587292605</v>
      </c>
      <c r="FO228" s="53">
        <f t="shared" ca="1" si="1123"/>
        <v>86504.180587292605</v>
      </c>
      <c r="FP228" s="53">
        <f t="shared" ca="1" si="1123"/>
        <v>86504.180587292605</v>
      </c>
      <c r="FQ228" s="402"/>
      <c r="FS228" s="18" t="s">
        <v>303</v>
      </c>
      <c r="FT228" s="122">
        <f>FS131</f>
        <v>1</v>
      </c>
      <c r="FU228" s="122" t="str">
        <f>FS132</f>
        <v>shop65</v>
      </c>
      <c r="FV228" s="210"/>
      <c r="FW228" s="122"/>
      <c r="FX228" s="8"/>
      <c r="FY228" s="52">
        <f ca="1">FY226+FY227</f>
        <v>173808.19594955773</v>
      </c>
      <c r="FZ228" s="53">
        <f t="shared" ref="FZ228:GS228" ca="1" si="1124">FZ226+FZ227</f>
        <v>137.61168220555047</v>
      </c>
      <c r="GA228" s="53">
        <f t="shared" ca="1" si="1124"/>
        <v>228.12813748297111</v>
      </c>
      <c r="GB228" s="53">
        <f t="shared" ca="1" si="1124"/>
        <v>378.07666957725513</v>
      </c>
      <c r="GC228" s="53">
        <f t="shared" ca="1" si="1124"/>
        <v>626.27893331184214</v>
      </c>
      <c r="GD228" s="53">
        <f t="shared" ca="1" si="1124"/>
        <v>1036.5564454605301</v>
      </c>
      <c r="GE228" s="53">
        <f t="shared" ca="1" si="1124"/>
        <v>1713.2022198693815</v>
      </c>
      <c r="GF228" s="53">
        <f t="shared" ca="1" si="1124"/>
        <v>2824.9451684668466</v>
      </c>
      <c r="GG228" s="53">
        <f t="shared" ca="1" si="1124"/>
        <v>4640.2155097287769</v>
      </c>
      <c r="GH228" s="53">
        <f t="shared" ca="1" si="1124"/>
        <v>7574.1546419973984</v>
      </c>
      <c r="GI228" s="53">
        <f t="shared" ca="1" si="1124"/>
        <v>12238.636519764814</v>
      </c>
      <c r="GJ228" s="53">
        <f t="shared" ca="1" si="1124"/>
        <v>86215.493809239619</v>
      </c>
      <c r="GK228" s="53">
        <f t="shared" ca="1" si="1124"/>
        <v>86215.493809239619</v>
      </c>
      <c r="GL228" s="53">
        <f t="shared" ca="1" si="1124"/>
        <v>86215.493809239619</v>
      </c>
      <c r="GM228" s="53">
        <f t="shared" ca="1" si="1124"/>
        <v>86215.493809239619</v>
      </c>
      <c r="GN228" s="53">
        <f t="shared" ca="1" si="1124"/>
        <v>86215.493809239619</v>
      </c>
      <c r="GO228" s="53">
        <f t="shared" ca="1" si="1124"/>
        <v>86215.493809239619</v>
      </c>
      <c r="GP228" s="53">
        <f t="shared" ca="1" si="1124"/>
        <v>86215.493809239619</v>
      </c>
      <c r="GQ228" s="53">
        <f t="shared" ca="1" si="1124"/>
        <v>86215.493809239619</v>
      </c>
      <c r="GR228" s="53">
        <f t="shared" ca="1" si="1124"/>
        <v>86215.493809239619</v>
      </c>
      <c r="GS228" s="53">
        <f t="shared" ca="1" si="1124"/>
        <v>86215.493809239619</v>
      </c>
      <c r="GT228" s="402"/>
      <c r="GV228" s="18" t="s">
        <v>303</v>
      </c>
      <c r="GW228" s="122">
        <f>GV131</f>
        <v>1</v>
      </c>
      <c r="GX228" s="122" t="str">
        <f>GV132</f>
        <v>lei65</v>
      </c>
      <c r="GY228" s="210"/>
      <c r="GZ228" s="122"/>
      <c r="HA228" s="8"/>
      <c r="HB228" s="52">
        <f ca="1">HB226+HB227</f>
        <v>173808.88985334558</v>
      </c>
      <c r="HC228" s="53">
        <f t="shared" ref="HC228:HV228" ca="1" si="1125">HC226+HC227</f>
        <v>128.90588391197713</v>
      </c>
      <c r="HD228" s="53">
        <f t="shared" ca="1" si="1125"/>
        <v>213.211764185937</v>
      </c>
      <c r="HE228" s="53">
        <f t="shared" ca="1" si="1125"/>
        <v>352.5831749688171</v>
      </c>
      <c r="HF228" s="53">
        <f t="shared" ca="1" si="1125"/>
        <v>582.8385849094559</v>
      </c>
      <c r="HG228" s="53">
        <f t="shared" ca="1" si="1125"/>
        <v>962.82265980672764</v>
      </c>
      <c r="HH228" s="53">
        <f t="shared" ca="1" si="1125"/>
        <v>1588.7281560861784</v>
      </c>
      <c r="HI228" s="53">
        <f t="shared" ca="1" si="1125"/>
        <v>2616.4941441009896</v>
      </c>
      <c r="HJ228" s="53">
        <f t="shared" ca="1" si="1125"/>
        <v>4295.4070411416951</v>
      </c>
      <c r="HK228" s="53">
        <f t="shared" ca="1" si="1125"/>
        <v>7014.7201574222345</v>
      </c>
      <c r="HL228" s="53">
        <f t="shared" ca="1" si="1125"/>
        <v>11358.448634713643</v>
      </c>
      <c r="HM228" s="53">
        <f t="shared" ca="1" si="1125"/>
        <v>86553.108122355174</v>
      </c>
      <c r="HN228" s="53">
        <f t="shared" ca="1" si="1125"/>
        <v>86553.108122355174</v>
      </c>
      <c r="HO228" s="53">
        <f t="shared" ca="1" si="1125"/>
        <v>86553.108122355174</v>
      </c>
      <c r="HP228" s="53">
        <f t="shared" ca="1" si="1125"/>
        <v>86553.108122355174</v>
      </c>
      <c r="HQ228" s="53">
        <f t="shared" ca="1" si="1125"/>
        <v>86553.108122355174</v>
      </c>
      <c r="HR228" s="53">
        <f t="shared" ca="1" si="1125"/>
        <v>86553.108122355174</v>
      </c>
      <c r="HS228" s="53">
        <f t="shared" ca="1" si="1125"/>
        <v>86553.108122355174</v>
      </c>
      <c r="HT228" s="53">
        <f t="shared" ca="1" si="1125"/>
        <v>86553.108122355174</v>
      </c>
      <c r="HU228" s="53">
        <f t="shared" ca="1" si="1125"/>
        <v>86553.108122355174</v>
      </c>
      <c r="HV228" s="53">
        <f t="shared" ca="1" si="1125"/>
        <v>86553.108122355174</v>
      </c>
      <c r="HW228" s="402"/>
    </row>
    <row r="229" spans="1:231" ht="15">
      <c r="A229" s="18" t="s">
        <v>300</v>
      </c>
      <c r="B229" s="122">
        <f>A131</f>
        <v>1</v>
      </c>
      <c r="C229" s="122" t="str">
        <f>A132</f>
        <v>work1834</v>
      </c>
      <c r="D229" s="210"/>
      <c r="E229" s="122"/>
      <c r="F229" s="8"/>
      <c r="G229" s="497">
        <f ca="1">SUMPRODUCT(--(G197:AA197="Road"),--(G191:AA191=G$28),G219:AA219,G217:AA217)</f>
        <v>0</v>
      </c>
      <c r="H229" s="506">
        <f ca="1">SUMPRODUCT(--(G197:AA197="Road"),--(G191:AA191=H$28),G219:AA219,G217:AA217)</f>
        <v>0</v>
      </c>
      <c r="I229" s="506">
        <f ca="1">SUMPRODUCT(--(G197:AA197="Road"),--(G191:AA191=I$28),G219:AA219,G217:AA217)</f>
        <v>0</v>
      </c>
      <c r="J229" s="506">
        <f ca="1">SUMPRODUCT(--(G197:AA197="Road"),--(G191:AA191=J$28),G219:AA219,G217:AA217)</f>
        <v>0</v>
      </c>
      <c r="K229" s="506">
        <f ca="1">SUMPRODUCT(--(G197:AA197="Road"),--(G191:AA191=K$28),G219:AA219,G217:AA217)</f>
        <v>0</v>
      </c>
      <c r="L229" s="506">
        <f ca="1">SUMPRODUCT(--(G197:AA197="Road"),--(G191:AA191=L$28),G219:AA219,G217:AA217)</f>
        <v>0</v>
      </c>
      <c r="M229" s="506">
        <f ca="1">SUMPRODUCT(--(G197:AA197="Road"),--(G191:AA191=M$28),G219:AA219,G217:AA217)</f>
        <v>0</v>
      </c>
      <c r="N229" s="506">
        <f ca="1">SUMPRODUCT(--(G197:AA197="Road"),--(G191:AA191=N$28),G219:AA219,G217:AA217)</f>
        <v>0</v>
      </c>
      <c r="O229" s="506">
        <f ca="1">SUMPRODUCT(--(G197:AA197="Road"),--(G191:AA191=O$28),G219:AA219,G217:AA217)</f>
        <v>0</v>
      </c>
      <c r="P229" s="506">
        <f ca="1">SUMPRODUCT(--(G197:AA197="Road"),--(G191:AA191=P$28),G219:AA219,G217:AA217)</f>
        <v>0</v>
      </c>
      <c r="Q229" s="506">
        <f ca="1">SUMPRODUCT(--(G197:AA197="Road"),--(G191:AA191=Q$28),G219:AA219,G217:AA217)</f>
        <v>0</v>
      </c>
      <c r="R229" s="506">
        <f ca="1">SUMPRODUCT(--(G197:AA197="Road"),--(G191:AA191=R$28),G219:AA219,G217:AA217)</f>
        <v>0</v>
      </c>
      <c r="S229" s="506">
        <f ca="1">SUMPRODUCT(--(G197:AA197="Road"),--(G191:AA191=S$28),G219:AA219,G217:AA217)</f>
        <v>0</v>
      </c>
      <c r="T229" s="506">
        <f ca="1">SUMPRODUCT(--(G197:AA197="Road"),--(G191:AA191=T$28),G219:AA219,G217:AA217)</f>
        <v>0</v>
      </c>
      <c r="U229" s="506">
        <f ca="1">SUMPRODUCT(--(G197:AA197="Road"),--(G191:AA191=U$28),G219:AA219,G217:AA217)</f>
        <v>0</v>
      </c>
      <c r="V229" s="506">
        <f ca="1">SUMPRODUCT(--(G197:AA197="Road"),--(G191:AA191=V$28),G219:AA219,G217:AA217)</f>
        <v>0</v>
      </c>
      <c r="W229" s="506">
        <f ca="1">SUMPRODUCT(--(G197:AA197="Road"),--(G191:AA191=W$28),G219:AA219,G217:AA217)</f>
        <v>0</v>
      </c>
      <c r="X229" s="506">
        <f ca="1">SUMPRODUCT(--(G197:AA197="Road"),--(G191:AA191=X$28),G219:AA219,G217:AA217)</f>
        <v>86418.548771214657</v>
      </c>
      <c r="Y229" s="506">
        <f ca="1">SUMPRODUCT(--(G197:AA197="Road"),--(G191:AA191=Y$28),G219:AA219,G217:AA217)</f>
        <v>86418.548771214657</v>
      </c>
      <c r="Z229" s="506">
        <f ca="1">SUMPRODUCT(--(G197:AA197="Road"),--(G191:AA191=Z$28),G219:AA219,G217:AA217)</f>
        <v>86418.548771214657</v>
      </c>
      <c r="AA229" s="506">
        <f ca="1">SUMPRODUCT(--(G197:AA197="Road"),--(G191:AA191=AA$28),G219:AA219,G217:AA217)</f>
        <v>86418.548771214657</v>
      </c>
      <c r="AB229" s="402"/>
      <c r="AD229" s="18" t="s">
        <v>300</v>
      </c>
      <c r="AE229" s="122">
        <f>AD131</f>
        <v>1</v>
      </c>
      <c r="AF229" s="122" t="str">
        <f>AD132</f>
        <v>shop1834</v>
      </c>
      <c r="AG229" s="210"/>
      <c r="AH229" s="122"/>
      <c r="AI229" s="8"/>
      <c r="AJ229" s="497">
        <f ca="1">SUMPRODUCT(--(AJ197:BD197="Road"),--(AJ191:BD191=AJ$28),AJ219:BD219,AJ217:BD217)</f>
        <v>0</v>
      </c>
      <c r="AK229" s="506">
        <f ca="1">SUMPRODUCT(--(AJ197:BD197="Road"),--(AJ191:BD191=AK$28),AJ219:BD219,AJ217:BD217)</f>
        <v>0</v>
      </c>
      <c r="AL229" s="506">
        <f ca="1">SUMPRODUCT(--(AJ197:BD197="Road"),--(AJ191:BD191=AL$28),AJ219:BD219,AJ217:BD217)</f>
        <v>0</v>
      </c>
      <c r="AM229" s="506">
        <f ca="1">SUMPRODUCT(--(AJ197:BD197="Road"),--(AJ191:BD191=AM$28),AJ219:BD219,AJ217:BD217)</f>
        <v>0</v>
      </c>
      <c r="AN229" s="506">
        <f ca="1">SUMPRODUCT(--(AJ197:BD197="Road"),--(AJ191:BD191=AN$28),AJ219:BD219,AJ217:BD217)</f>
        <v>0</v>
      </c>
      <c r="AO229" s="506">
        <f ca="1">SUMPRODUCT(--(AJ197:BD197="Road"),--(AJ191:BD191=AO$28),AJ219:BD219,AJ217:BD217)</f>
        <v>0</v>
      </c>
      <c r="AP229" s="506">
        <f ca="1">SUMPRODUCT(--(AJ197:BD197="Road"),--(AJ191:BD191=AP$28),AJ219:BD219,AJ217:BD217)</f>
        <v>0</v>
      </c>
      <c r="AQ229" s="506">
        <f ca="1">SUMPRODUCT(--(AJ197:BD197="Road"),--(AJ191:BD191=AQ$28),AJ219:BD219,AJ217:BD217)</f>
        <v>0</v>
      </c>
      <c r="AR229" s="506">
        <f ca="1">SUMPRODUCT(--(AJ197:BD197="Road"),--(AJ191:BD191=AR$28),AJ219:BD219,AJ217:BD217)</f>
        <v>0</v>
      </c>
      <c r="AS229" s="506">
        <f ca="1">SUMPRODUCT(--(AJ197:BD197="Road"),--(AJ191:BD191=AS$28),AJ219:BD219,AJ217:BD217)</f>
        <v>0</v>
      </c>
      <c r="AT229" s="506">
        <f ca="1">SUMPRODUCT(--(AJ197:BD197="Road"),--(AJ191:BD191=AT$28),AJ219:BD219,AJ217:BD217)</f>
        <v>0</v>
      </c>
      <c r="AU229" s="506">
        <f ca="1">SUMPRODUCT(--(AJ197:BD197="Road"),--(AJ191:BD191=AU$28),AJ219:BD219,AJ217:BD217)</f>
        <v>0</v>
      </c>
      <c r="AV229" s="506">
        <f ca="1">SUMPRODUCT(--(AJ197:BD197="Road"),--(AJ191:BD191=AV$28),AJ219:BD219,AJ217:BD217)</f>
        <v>0</v>
      </c>
      <c r="AW229" s="506">
        <f ca="1">SUMPRODUCT(--(AJ197:BD197="Road"),--(AJ191:BD191=AW$28),AJ219:BD219,AJ217:BD217)</f>
        <v>0</v>
      </c>
      <c r="AX229" s="506">
        <f ca="1">SUMPRODUCT(--(AJ197:BD197="Road"),--(AJ191:BD191=AX$28),AJ219:BD219,AJ217:BD217)</f>
        <v>0</v>
      </c>
      <c r="AY229" s="506">
        <f ca="1">SUMPRODUCT(--(AJ197:BD197="Road"),--(AJ191:BD191=AY$28),AJ219:BD219,AJ217:BD217)</f>
        <v>0</v>
      </c>
      <c r="AZ229" s="506">
        <f ca="1">SUMPRODUCT(--(AJ197:BD197="Road"),--(AJ191:BD191=AZ$28),AJ219:BD219,AJ217:BD217)</f>
        <v>0</v>
      </c>
      <c r="BA229" s="506">
        <f ca="1">SUMPRODUCT(--(AJ197:BD197="Road"),--(AJ191:BD191=BA$28),AJ219:BD219,AJ217:BD217)</f>
        <v>86370.150259370421</v>
      </c>
      <c r="BB229" s="506">
        <f ca="1">SUMPRODUCT(--(AJ197:BD197="Road"),--(AJ191:BD191=BB$28),AJ219:BD219,AJ217:BD217)</f>
        <v>86370.150259370421</v>
      </c>
      <c r="BC229" s="506">
        <f ca="1">SUMPRODUCT(--(AJ197:BD197="Road"),--(AJ191:BD191=BC$28),AJ219:BD219,AJ217:BD217)</f>
        <v>86370.150259370421</v>
      </c>
      <c r="BD229" s="506">
        <f ca="1">SUMPRODUCT(--(AJ197:BD197="Road"),--(AJ191:BD191=BD$28),AJ219:BD219,AJ217:BD217)</f>
        <v>86370.150259370421</v>
      </c>
      <c r="BE229" s="402"/>
      <c r="BG229" s="18" t="s">
        <v>300</v>
      </c>
      <c r="BH229" s="122">
        <f>BG131</f>
        <v>1</v>
      </c>
      <c r="BI229" s="122" t="str">
        <f>BG132</f>
        <v>lei1834</v>
      </c>
      <c r="BJ229" s="210"/>
      <c r="BK229" s="122"/>
      <c r="BL229" s="8"/>
      <c r="BM229" s="497">
        <f ca="1">SUMPRODUCT(--(BM197:CG197="Road"),--(BM191:CG191=BM$28),BM219:CG219,BM217:CG217)</f>
        <v>0</v>
      </c>
      <c r="BN229" s="506">
        <f ca="1">SUMPRODUCT(--(BM197:CG197="Road"),--(BM191:CG191=BN$28),BM219:CG219,BM217:CG217)</f>
        <v>0</v>
      </c>
      <c r="BO229" s="506">
        <f ca="1">SUMPRODUCT(--(BM197:CG197="Road"),--(BM191:CG191=BO$28),BM219:CG219,BM217:CG217)</f>
        <v>0</v>
      </c>
      <c r="BP229" s="506">
        <f ca="1">SUMPRODUCT(--(BM197:CG197="Road"),--(BM191:CG191=BP$28),BM219:CG219,BM217:CG217)</f>
        <v>0</v>
      </c>
      <c r="BQ229" s="506">
        <f ca="1">SUMPRODUCT(--(BM197:CG197="Road"),--(BM191:CG191=BQ$28),BM219:CG219,BM217:CG217)</f>
        <v>0</v>
      </c>
      <c r="BR229" s="506">
        <f ca="1">SUMPRODUCT(--(BM197:CG197="Road"),--(BM191:CG191=BR$28),BM219:CG219,BM217:CG217)</f>
        <v>0</v>
      </c>
      <c r="BS229" s="506">
        <f ca="1">SUMPRODUCT(--(BM197:CG197="Road"),--(BM191:CG191=BS$28),BM219:CG219,BM217:CG217)</f>
        <v>0</v>
      </c>
      <c r="BT229" s="506">
        <f ca="1">SUMPRODUCT(--(BM197:CG197="Road"),--(BM191:CG191=BT$28),BM219:CG219,BM217:CG217)</f>
        <v>0</v>
      </c>
      <c r="BU229" s="506">
        <f ca="1">SUMPRODUCT(--(BM197:CG197="Road"),--(BM191:CG191=BU$28),BM219:CG219,BM217:CG217)</f>
        <v>0</v>
      </c>
      <c r="BV229" s="506">
        <f ca="1">SUMPRODUCT(--(BM197:CG197="Road"),--(BM191:CG191=BV$28),BM219:CG219,BM217:CG217)</f>
        <v>0</v>
      </c>
      <c r="BW229" s="506">
        <f ca="1">SUMPRODUCT(--(BM197:CG197="Road"),--(BM191:CG191=BW$28),BM219:CG219,BM217:CG217)</f>
        <v>0</v>
      </c>
      <c r="BX229" s="506">
        <f ca="1">SUMPRODUCT(--(BM197:CG197="Road"),--(BM191:CG191=BX$28),BM219:CG219,BM217:CG217)</f>
        <v>0</v>
      </c>
      <c r="BY229" s="506">
        <f ca="1">SUMPRODUCT(--(BM197:CG197="Road"),--(BM191:CG191=BY$28),BM219:CG219,BM217:CG217)</f>
        <v>0</v>
      </c>
      <c r="BZ229" s="506">
        <f ca="1">SUMPRODUCT(--(BM197:CG197="Road"),--(BM191:CG191=BZ$28),BM219:CG219,BM217:CG217)</f>
        <v>0</v>
      </c>
      <c r="CA229" s="506">
        <f ca="1">SUMPRODUCT(--(BM197:CG197="Road"),--(BM191:CG191=CA$28),BM219:CG219,BM217:CG217)</f>
        <v>0</v>
      </c>
      <c r="CB229" s="506">
        <f ca="1">SUMPRODUCT(--(BM197:CG197="Road"),--(BM191:CG191=CB$28),BM219:CG219,BM217:CG217)</f>
        <v>0</v>
      </c>
      <c r="CC229" s="506">
        <f ca="1">SUMPRODUCT(--(BM197:CG197="Road"),--(BM191:CG191=CC$28),BM219:CG219,BM217:CG217)</f>
        <v>0</v>
      </c>
      <c r="CD229" s="506">
        <f ca="1">SUMPRODUCT(--(BM197:CG197="Road"),--(BM191:CG191=CD$28),BM219:CG219,BM217:CG217)</f>
        <v>86246.369906180829</v>
      </c>
      <c r="CE229" s="506">
        <f ca="1">SUMPRODUCT(--(BM197:CG197="Road"),--(BM191:CG191=CE$28),BM219:CG219,BM217:CG217)</f>
        <v>86246.369906180829</v>
      </c>
      <c r="CF229" s="506">
        <f ca="1">SUMPRODUCT(--(BM197:CG197="Road"),--(BM191:CG191=CF$28),BM219:CG219,BM217:CG217)</f>
        <v>86246.369906180829</v>
      </c>
      <c r="CG229" s="506">
        <f ca="1">SUMPRODUCT(--(BM197:CG197="Road"),--(BM191:CG191=CG$28),BM219:CG219,BM217:CG217)</f>
        <v>86246.369906180829</v>
      </c>
      <c r="CH229" s="402"/>
      <c r="CJ229" s="18" t="s">
        <v>300</v>
      </c>
      <c r="CK229" s="122">
        <f>CJ131</f>
        <v>1</v>
      </c>
      <c r="CL229" s="122" t="str">
        <f>CJ132</f>
        <v>work3564</v>
      </c>
      <c r="CM229" s="210"/>
      <c r="CN229" s="122"/>
      <c r="CO229" s="8"/>
      <c r="CP229" s="497">
        <f ca="1">SUMPRODUCT(--(CP197:DJ197="Road"),--(CP191:DJ191=CP$28),CP219:DJ219,CP217:DJ217)</f>
        <v>0</v>
      </c>
      <c r="CQ229" s="506">
        <f ca="1">SUMPRODUCT(--(CP197:DJ197="Road"),--(CP191:DJ191=CQ$28),CP219:DJ219,CP217:DJ217)</f>
        <v>0</v>
      </c>
      <c r="CR229" s="506">
        <f ca="1">SUMPRODUCT(--(CP197:DJ197="Road"),--(CP191:DJ191=CR$28),CP219:DJ219,CP217:DJ217)</f>
        <v>0</v>
      </c>
      <c r="CS229" s="506">
        <f ca="1">SUMPRODUCT(--(CP197:DJ197="Road"),--(CP191:DJ191=CS$28),CP219:DJ219,CP217:DJ217)</f>
        <v>0</v>
      </c>
      <c r="CT229" s="506">
        <f ca="1">SUMPRODUCT(--(CP197:DJ197="Road"),--(CP191:DJ191=CT$28),CP219:DJ219,CP217:DJ217)</f>
        <v>0</v>
      </c>
      <c r="CU229" s="506">
        <f ca="1">SUMPRODUCT(--(CP197:DJ197="Road"),--(CP191:DJ191=CU$28),CP219:DJ219,CP217:DJ217)</f>
        <v>0</v>
      </c>
      <c r="CV229" s="506">
        <f ca="1">SUMPRODUCT(--(CP197:DJ197="Road"),--(CP191:DJ191=CV$28),CP219:DJ219,CP217:DJ217)</f>
        <v>0</v>
      </c>
      <c r="CW229" s="506">
        <f ca="1">SUMPRODUCT(--(CP197:DJ197="Road"),--(CP191:DJ191=CW$28),CP219:DJ219,CP217:DJ217)</f>
        <v>0</v>
      </c>
      <c r="CX229" s="506">
        <f ca="1">SUMPRODUCT(--(CP197:DJ197="Road"),--(CP191:DJ191=CX$28),CP219:DJ219,CP217:DJ217)</f>
        <v>0</v>
      </c>
      <c r="CY229" s="506">
        <f ca="1">SUMPRODUCT(--(CP197:DJ197="Road"),--(CP191:DJ191=CY$28),CP219:DJ219,CP217:DJ217)</f>
        <v>0</v>
      </c>
      <c r="CZ229" s="506">
        <f ca="1">SUMPRODUCT(--(CP197:DJ197="Road"),--(CP191:DJ191=CZ$28),CP219:DJ219,CP217:DJ217)</f>
        <v>0</v>
      </c>
      <c r="DA229" s="506">
        <f ca="1">SUMPRODUCT(--(CP197:DJ197="Road"),--(CP191:DJ191=DA$28),CP219:DJ219,CP217:DJ217)</f>
        <v>0</v>
      </c>
      <c r="DB229" s="506">
        <f ca="1">SUMPRODUCT(--(CP197:DJ197="Road"),--(CP191:DJ191=DB$28),CP219:DJ219,CP217:DJ217)</f>
        <v>0</v>
      </c>
      <c r="DC229" s="506">
        <f ca="1">SUMPRODUCT(--(CP197:DJ197="Road"),--(CP191:DJ191=DC$28),CP219:DJ219,CP217:DJ217)</f>
        <v>0</v>
      </c>
      <c r="DD229" s="506">
        <f ca="1">SUMPRODUCT(--(CP197:DJ197="Road"),--(CP191:DJ191=DD$28),CP219:DJ219,CP217:DJ217)</f>
        <v>0</v>
      </c>
      <c r="DE229" s="506">
        <f ca="1">SUMPRODUCT(--(CP197:DJ197="Road"),--(CP191:DJ191=DE$28),CP219:DJ219,CP217:DJ217)</f>
        <v>0</v>
      </c>
      <c r="DF229" s="506">
        <f ca="1">SUMPRODUCT(--(CP197:DJ197="Road"),--(CP191:DJ191=DF$28),CP219:DJ219,CP217:DJ217)</f>
        <v>0</v>
      </c>
      <c r="DG229" s="506">
        <f ca="1">SUMPRODUCT(--(CP197:DJ197="Road"),--(CP191:DJ191=DG$28),CP219:DJ219,CP217:DJ217)</f>
        <v>86136.334770113943</v>
      </c>
      <c r="DH229" s="506">
        <f ca="1">SUMPRODUCT(--(CP197:DJ197="Road"),--(CP191:DJ191=DH$28),CP219:DJ219,CP217:DJ217)</f>
        <v>86136.334770113943</v>
      </c>
      <c r="DI229" s="506">
        <f ca="1">SUMPRODUCT(--(CP197:DJ197="Road"),--(CP191:DJ191=DI$28),CP219:DJ219,CP217:DJ217)</f>
        <v>86136.334770113943</v>
      </c>
      <c r="DJ229" s="506">
        <f ca="1">SUMPRODUCT(--(CP197:DJ197="Road"),--(CP191:DJ191=DJ$28),CP219:DJ219,CP217:DJ217)</f>
        <v>86136.334770113943</v>
      </c>
      <c r="DK229" s="402"/>
      <c r="DM229" s="18" t="s">
        <v>300</v>
      </c>
      <c r="DN229" s="122">
        <f>DM131</f>
        <v>1</v>
      </c>
      <c r="DO229" s="122" t="str">
        <f>DM132</f>
        <v>shop3564</v>
      </c>
      <c r="DP229" s="210"/>
      <c r="DQ229" s="122"/>
      <c r="DR229" s="8"/>
      <c r="DS229" s="497">
        <f ca="1">SUMPRODUCT(--(DS197:EM197="Road"),--(DS191:EM191=DS$28),DS219:EM219,DS217:EM217)</f>
        <v>0</v>
      </c>
      <c r="DT229" s="506">
        <f ca="1">SUMPRODUCT(--(DS197:EM197="Road"),--(DS191:EM191=DT$28),DS219:EM219,DS217:EM217)</f>
        <v>0</v>
      </c>
      <c r="DU229" s="506">
        <f ca="1">SUMPRODUCT(--(DS197:EM197="Road"),--(DS191:EM191=DU$28),DS219:EM219,DS217:EM217)</f>
        <v>0</v>
      </c>
      <c r="DV229" s="506">
        <f ca="1">SUMPRODUCT(--(DS197:EM197="Road"),--(DS191:EM191=DV$28),DS219:EM219,DS217:EM217)</f>
        <v>0</v>
      </c>
      <c r="DW229" s="506">
        <f ca="1">SUMPRODUCT(--(DS197:EM197="Road"),--(DS191:EM191=DW$28),DS219:EM219,DS217:EM217)</f>
        <v>0</v>
      </c>
      <c r="DX229" s="506">
        <f ca="1">SUMPRODUCT(--(DS197:EM197="Road"),--(DS191:EM191=DX$28),DS219:EM219,DS217:EM217)</f>
        <v>0</v>
      </c>
      <c r="DY229" s="506">
        <f ca="1">SUMPRODUCT(--(DS197:EM197="Road"),--(DS191:EM191=DY$28),DS219:EM219,DS217:EM217)</f>
        <v>0</v>
      </c>
      <c r="DZ229" s="506">
        <f ca="1">SUMPRODUCT(--(DS197:EM197="Road"),--(DS191:EM191=DZ$28),DS219:EM219,DS217:EM217)</f>
        <v>0</v>
      </c>
      <c r="EA229" s="506">
        <f ca="1">SUMPRODUCT(--(DS197:EM197="Road"),--(DS191:EM191=EA$28),DS219:EM219,DS217:EM217)</f>
        <v>0</v>
      </c>
      <c r="EB229" s="506">
        <f ca="1">SUMPRODUCT(--(DS197:EM197="Road"),--(DS191:EM191=EB$28),DS219:EM219,DS217:EM217)</f>
        <v>0</v>
      </c>
      <c r="EC229" s="506">
        <f ca="1">SUMPRODUCT(--(DS197:EM197="Road"),--(DS191:EM191=EC$28),DS219:EM219,DS217:EM217)</f>
        <v>0</v>
      </c>
      <c r="ED229" s="506">
        <f ca="1">SUMPRODUCT(--(DS197:EM197="Road"),--(DS191:EM191=ED$28),DS219:EM219,DS217:EM217)</f>
        <v>0</v>
      </c>
      <c r="EE229" s="506">
        <f ca="1">SUMPRODUCT(--(DS197:EM197="Road"),--(DS191:EM191=EE$28),DS219:EM219,DS217:EM217)</f>
        <v>0</v>
      </c>
      <c r="EF229" s="506">
        <f ca="1">SUMPRODUCT(--(DS197:EM197="Road"),--(DS191:EM191=EF$28),DS219:EM219,DS217:EM217)</f>
        <v>0</v>
      </c>
      <c r="EG229" s="506">
        <f ca="1">SUMPRODUCT(--(DS197:EM197="Road"),--(DS191:EM191=EG$28),DS219:EM219,DS217:EM217)</f>
        <v>0</v>
      </c>
      <c r="EH229" s="506">
        <f ca="1">SUMPRODUCT(--(DS197:EM197="Road"),--(DS191:EM191=EH$28),DS219:EM219,DS217:EM217)</f>
        <v>0</v>
      </c>
      <c r="EI229" s="506">
        <f ca="1">SUMPRODUCT(--(DS197:EM197="Road"),--(DS191:EM191=EI$28),DS219:EM219,DS217:EM217)</f>
        <v>0</v>
      </c>
      <c r="EJ229" s="506">
        <f ca="1">SUMPRODUCT(--(DS197:EM197="Road"),--(DS191:EM191=EJ$28),DS219:EM219,DS217:EM217)</f>
        <v>86503.843198353308</v>
      </c>
      <c r="EK229" s="506">
        <f ca="1">SUMPRODUCT(--(DS197:EM197="Road"),--(DS191:EM191=EK$28),DS219:EM219,DS217:EM217)</f>
        <v>86503.843198353308</v>
      </c>
      <c r="EL229" s="506">
        <f ca="1">SUMPRODUCT(--(DS197:EM197="Road"),--(DS191:EM191=EL$28),DS219:EM219,DS217:EM217)</f>
        <v>86503.843198353308</v>
      </c>
      <c r="EM229" s="506">
        <f ca="1">SUMPRODUCT(--(DS197:EM197="Road"),--(DS191:EM191=EM$28),DS219:EM219,DS217:EM217)</f>
        <v>86503.843198353308</v>
      </c>
      <c r="EN229" s="402"/>
      <c r="EP229" s="18" t="s">
        <v>300</v>
      </c>
      <c r="EQ229" s="122">
        <f>EP131</f>
        <v>1</v>
      </c>
      <c r="ER229" s="122" t="str">
        <f>EP132</f>
        <v>lei3564</v>
      </c>
      <c r="ES229" s="210"/>
      <c r="ET229" s="122"/>
      <c r="EU229" s="8"/>
      <c r="EV229" s="497">
        <f ca="1">SUMPRODUCT(--(EV197:FP197="Road"),--(EV191:FP191=EV$28),EV219:FP219,EV217:FP217)</f>
        <v>0</v>
      </c>
      <c r="EW229" s="506">
        <f ca="1">SUMPRODUCT(--(EV197:FP197="Road"),--(EV191:FP191=EW$28),EV219:FP219,EV217:FP217)</f>
        <v>0</v>
      </c>
      <c r="EX229" s="506">
        <f ca="1">SUMPRODUCT(--(EV197:FP197="Road"),--(EV191:FP191=EX$28),EV219:FP219,EV217:FP217)</f>
        <v>0</v>
      </c>
      <c r="EY229" s="506">
        <f ca="1">SUMPRODUCT(--(EV197:FP197="Road"),--(EV191:FP191=EY$28),EV219:FP219,EV217:FP217)</f>
        <v>0</v>
      </c>
      <c r="EZ229" s="506">
        <f ca="1">SUMPRODUCT(--(EV197:FP197="Road"),--(EV191:FP191=EZ$28),EV219:FP219,EV217:FP217)</f>
        <v>0</v>
      </c>
      <c r="FA229" s="506">
        <f ca="1">SUMPRODUCT(--(EV197:FP197="Road"),--(EV191:FP191=FA$28),EV219:FP219,EV217:FP217)</f>
        <v>0</v>
      </c>
      <c r="FB229" s="506">
        <f ca="1">SUMPRODUCT(--(EV197:FP197="Road"),--(EV191:FP191=FB$28),EV219:FP219,EV217:FP217)</f>
        <v>0</v>
      </c>
      <c r="FC229" s="506">
        <f ca="1">SUMPRODUCT(--(EV197:FP197="Road"),--(EV191:FP191=FC$28),EV219:FP219,EV217:FP217)</f>
        <v>0</v>
      </c>
      <c r="FD229" s="506">
        <f ca="1">SUMPRODUCT(--(EV197:FP197="Road"),--(EV191:FP191=FD$28),EV219:FP219,EV217:FP217)</f>
        <v>0</v>
      </c>
      <c r="FE229" s="506">
        <f ca="1">SUMPRODUCT(--(EV197:FP197="Road"),--(EV191:FP191=FE$28),EV219:FP219,EV217:FP217)</f>
        <v>0</v>
      </c>
      <c r="FF229" s="506">
        <f ca="1">SUMPRODUCT(--(EV197:FP197="Road"),--(EV191:FP191=FF$28),EV219:FP219,EV217:FP217)</f>
        <v>0</v>
      </c>
      <c r="FG229" s="506">
        <f ca="1">SUMPRODUCT(--(EV197:FP197="Road"),--(EV191:FP191=FG$28),EV219:FP219,EV217:FP217)</f>
        <v>0</v>
      </c>
      <c r="FH229" s="506">
        <f ca="1">SUMPRODUCT(--(EV197:FP197="Road"),--(EV191:FP191=FH$28),EV219:FP219,EV217:FP217)</f>
        <v>0</v>
      </c>
      <c r="FI229" s="506">
        <f ca="1">SUMPRODUCT(--(EV197:FP197="Road"),--(EV191:FP191=FI$28),EV219:FP219,EV217:FP217)</f>
        <v>0</v>
      </c>
      <c r="FJ229" s="506">
        <f ca="1">SUMPRODUCT(--(EV197:FP197="Road"),--(EV191:FP191=FJ$28),EV219:FP219,EV217:FP217)</f>
        <v>0</v>
      </c>
      <c r="FK229" s="506">
        <f ca="1">SUMPRODUCT(--(EV197:FP197="Road"),--(EV191:FP191=FK$28),EV219:FP219,EV217:FP217)</f>
        <v>0</v>
      </c>
      <c r="FL229" s="506">
        <f ca="1">SUMPRODUCT(--(EV197:FP197="Road"),--(EV191:FP191=FL$28),EV219:FP219,EV217:FP217)</f>
        <v>0</v>
      </c>
      <c r="FM229" s="506">
        <f ca="1">SUMPRODUCT(--(EV197:FP197="Road"),--(EV191:FP191=FM$28),EV219:FP219,EV217:FP217)</f>
        <v>86503.364088257178</v>
      </c>
      <c r="FN229" s="506">
        <f ca="1">SUMPRODUCT(--(EV197:FP197="Road"),--(EV191:FP191=FN$28),EV219:FP219,EV217:FP217)</f>
        <v>86503.364088257178</v>
      </c>
      <c r="FO229" s="506">
        <f ca="1">SUMPRODUCT(--(EV197:FP197="Road"),--(EV191:FP191=FO$28),EV219:FP219,EV217:FP217)</f>
        <v>86503.364088257178</v>
      </c>
      <c r="FP229" s="506">
        <f ca="1">SUMPRODUCT(--(EV197:FP197="Road"),--(EV191:FP191=FP$28),EV219:FP219,EV217:FP217)</f>
        <v>86503.364088257178</v>
      </c>
      <c r="FQ229" s="402"/>
      <c r="FS229" s="18" t="s">
        <v>300</v>
      </c>
      <c r="FT229" s="122">
        <f>FS131</f>
        <v>1</v>
      </c>
      <c r="FU229" s="122" t="str">
        <f>FS132</f>
        <v>shop65</v>
      </c>
      <c r="FV229" s="210"/>
      <c r="FW229" s="122"/>
      <c r="FX229" s="8"/>
      <c r="FY229" s="497">
        <f ca="1">SUMPRODUCT(--(FY197:GS197="Road"),--(FY191:GS191=FY$28),FY219:GS219,FY217:GS217)</f>
        <v>0</v>
      </c>
      <c r="FZ229" s="506">
        <f ca="1">SUMPRODUCT(--(FY197:GS197="Road"),--(FY191:GS191=FZ$28),FY219:GS219,FY217:GS217)</f>
        <v>0</v>
      </c>
      <c r="GA229" s="506">
        <f ca="1">SUMPRODUCT(--(FY197:GS197="Road"),--(FY191:GS191=GA$28),FY219:GS219,FY217:GS217)</f>
        <v>0</v>
      </c>
      <c r="GB229" s="506">
        <f ca="1">SUMPRODUCT(--(FY197:GS197="Road"),--(FY191:GS191=GB$28),FY219:GS219,FY217:GS217)</f>
        <v>0</v>
      </c>
      <c r="GC229" s="506">
        <f ca="1">SUMPRODUCT(--(FY197:GS197="Road"),--(FY191:GS191=GC$28),FY219:GS219,FY217:GS217)</f>
        <v>0</v>
      </c>
      <c r="GD229" s="506">
        <f ca="1">SUMPRODUCT(--(FY197:GS197="Road"),--(FY191:GS191=GD$28),FY219:GS219,FY217:GS217)</f>
        <v>0</v>
      </c>
      <c r="GE229" s="506">
        <f ca="1">SUMPRODUCT(--(FY197:GS197="Road"),--(FY191:GS191=GE$28),FY219:GS219,FY217:GS217)</f>
        <v>0</v>
      </c>
      <c r="GF229" s="506">
        <f ca="1">SUMPRODUCT(--(FY197:GS197="Road"),--(FY191:GS191=GF$28),FY219:GS219,FY217:GS217)</f>
        <v>0</v>
      </c>
      <c r="GG229" s="506">
        <f ca="1">SUMPRODUCT(--(FY197:GS197="Road"),--(FY191:GS191=GG$28),FY219:GS219,FY217:GS217)</f>
        <v>0</v>
      </c>
      <c r="GH229" s="506">
        <f ca="1">SUMPRODUCT(--(FY197:GS197="Road"),--(FY191:GS191=GH$28),FY219:GS219,FY217:GS217)</f>
        <v>0</v>
      </c>
      <c r="GI229" s="506">
        <f ca="1">SUMPRODUCT(--(FY197:GS197="Road"),--(FY191:GS191=GI$28),FY219:GS219,FY217:GS217)</f>
        <v>0</v>
      </c>
      <c r="GJ229" s="506">
        <f ca="1">SUMPRODUCT(--(FY197:GS197="Road"),--(FY191:GS191=GJ$28),FY219:GS219,FY217:GS217)</f>
        <v>86214.682716981799</v>
      </c>
      <c r="GK229" s="506">
        <f ca="1">SUMPRODUCT(--(FY197:GS197="Road"),--(FY191:GS191=GK$28),FY219:GS219,FY217:GS217)</f>
        <v>86214.682716981799</v>
      </c>
      <c r="GL229" s="506">
        <f ca="1">SUMPRODUCT(--(FY197:GS197="Road"),--(FY191:GS191=GL$28),FY219:GS219,FY217:GS217)</f>
        <v>86214.682716981799</v>
      </c>
      <c r="GM229" s="506">
        <f ca="1">SUMPRODUCT(--(FY197:GS197="Road"),--(FY191:GS191=GM$28),FY219:GS219,FY217:GS217)</f>
        <v>86214.682716981799</v>
      </c>
      <c r="GN229" s="506">
        <f ca="1">SUMPRODUCT(--(FY197:GS197="Road"),--(FY191:GS191=GN$28),FY219:GS219,FY217:GS217)</f>
        <v>86214.682716981799</v>
      </c>
      <c r="GO229" s="506">
        <f ca="1">SUMPRODUCT(--(FY197:GS197="Road"),--(FY191:GS191=GO$28),FY219:GS219,FY217:GS217)</f>
        <v>86214.682716981799</v>
      </c>
      <c r="GP229" s="506">
        <f ca="1">SUMPRODUCT(--(FY197:GS197="Road"),--(FY191:GS191=GP$28),FY219:GS219,FY217:GS217)</f>
        <v>86214.682716981799</v>
      </c>
      <c r="GQ229" s="506">
        <f ca="1">SUMPRODUCT(--(FY197:GS197="Road"),--(FY191:GS191=GQ$28),FY219:GS219,FY217:GS217)</f>
        <v>86214.682716981799</v>
      </c>
      <c r="GR229" s="506">
        <f ca="1">SUMPRODUCT(--(FY197:GS197="Road"),--(FY191:GS191=GR$28),FY219:GS219,FY217:GS217)</f>
        <v>86214.682716981799</v>
      </c>
      <c r="GS229" s="506">
        <f ca="1">SUMPRODUCT(--(FY197:GS197="Road"),--(FY191:GS191=GS$28),FY219:GS219,FY217:GS217)</f>
        <v>86214.682716981799</v>
      </c>
      <c r="GT229" s="402"/>
      <c r="GV229" s="18" t="s">
        <v>300</v>
      </c>
      <c r="GW229" s="122">
        <f>GV131</f>
        <v>1</v>
      </c>
      <c r="GX229" s="122" t="str">
        <f>GV132</f>
        <v>lei65</v>
      </c>
      <c r="GY229" s="210"/>
      <c r="GZ229" s="122"/>
      <c r="HA229" s="8"/>
      <c r="HB229" s="497">
        <f ca="1">SUMPRODUCT(--(HB197:HV197="Road"),--(HB191:HV191=HB$28),HB219:HV219,HB217:HV217)</f>
        <v>0</v>
      </c>
      <c r="HC229" s="506">
        <f ca="1">SUMPRODUCT(--(HB197:HV197="Road"),--(HB191:HV191=HC$28),HB219:HV219,HB217:HV217)</f>
        <v>0</v>
      </c>
      <c r="HD229" s="506">
        <f ca="1">SUMPRODUCT(--(HB197:HV197="Road"),--(HB191:HV191=HD$28),HB219:HV219,HB217:HV217)</f>
        <v>0</v>
      </c>
      <c r="HE229" s="506">
        <f ca="1">SUMPRODUCT(--(HB197:HV197="Road"),--(HB191:HV191=HE$28),HB219:HV219,HB217:HV217)</f>
        <v>0</v>
      </c>
      <c r="HF229" s="506">
        <f ca="1">SUMPRODUCT(--(HB197:HV197="Road"),--(HB191:HV191=HF$28),HB219:HV219,HB217:HV217)</f>
        <v>0</v>
      </c>
      <c r="HG229" s="506">
        <f ca="1">SUMPRODUCT(--(HB197:HV197="Road"),--(HB191:HV191=HG$28),HB219:HV219,HB217:HV217)</f>
        <v>0</v>
      </c>
      <c r="HH229" s="506">
        <f ca="1">SUMPRODUCT(--(HB197:HV197="Road"),--(HB191:HV191=HH$28),HB219:HV219,HB217:HV217)</f>
        <v>0</v>
      </c>
      <c r="HI229" s="506">
        <f ca="1">SUMPRODUCT(--(HB197:HV197="Road"),--(HB191:HV191=HI$28),HB219:HV219,HB217:HV217)</f>
        <v>0</v>
      </c>
      <c r="HJ229" s="506">
        <f ca="1">SUMPRODUCT(--(HB197:HV197="Road"),--(HB191:HV191=HJ$28),HB219:HV219,HB217:HV217)</f>
        <v>0</v>
      </c>
      <c r="HK229" s="506">
        <f ca="1">SUMPRODUCT(--(HB197:HV197="Road"),--(HB191:HV191=HK$28),HB219:HV219,HB217:HV217)</f>
        <v>0</v>
      </c>
      <c r="HL229" s="506">
        <f ca="1">SUMPRODUCT(--(HB197:HV197="Road"),--(HB191:HV191=HL$28),HB219:HV219,HB217:HV217)</f>
        <v>0</v>
      </c>
      <c r="HM229" s="506">
        <f ca="1">SUMPRODUCT(--(HB197:HV197="Road"),--(HB191:HV191=HM$28),HB219:HV219,HB217:HV217)</f>
        <v>86552.290703416758</v>
      </c>
      <c r="HN229" s="506">
        <f ca="1">SUMPRODUCT(--(HB197:HV197="Road"),--(HB191:HV191=HN$28),HB219:HV219,HB217:HV217)</f>
        <v>86552.290703416758</v>
      </c>
      <c r="HO229" s="506">
        <f ca="1">SUMPRODUCT(--(HB197:HV197="Road"),--(HB191:HV191=HO$28),HB219:HV219,HB217:HV217)</f>
        <v>86552.290703416758</v>
      </c>
      <c r="HP229" s="506">
        <f ca="1">SUMPRODUCT(--(HB197:HV197="Road"),--(HB191:HV191=HP$28),HB219:HV219,HB217:HV217)</f>
        <v>86552.290703416758</v>
      </c>
      <c r="HQ229" s="506">
        <f ca="1">SUMPRODUCT(--(HB197:HV197="Road"),--(HB191:HV191=HQ$28),HB219:HV219,HB217:HV217)</f>
        <v>86552.290703416758</v>
      </c>
      <c r="HR229" s="506">
        <f ca="1">SUMPRODUCT(--(HB197:HV197="Road"),--(HB191:HV191=HR$28),HB219:HV219,HB217:HV217)</f>
        <v>86552.290703416758</v>
      </c>
      <c r="HS229" s="506">
        <f ca="1">SUMPRODUCT(--(HB197:HV197="Road"),--(HB191:HV191=HS$28),HB219:HV219,HB217:HV217)</f>
        <v>86552.290703416758</v>
      </c>
      <c r="HT229" s="506">
        <f ca="1">SUMPRODUCT(--(HB197:HV197="Road"),--(HB191:HV191=HT$28),HB219:HV219,HB217:HV217)</f>
        <v>86552.290703416758</v>
      </c>
      <c r="HU229" s="506">
        <f ca="1">SUMPRODUCT(--(HB197:HV197="Road"),--(HB191:HV191=HU$28),HB219:HV219,HB217:HV217)</f>
        <v>86552.290703416758</v>
      </c>
      <c r="HV229" s="506">
        <f ca="1">SUMPRODUCT(--(HB197:HV197="Road"),--(HB191:HV191=HV$28),HB219:HV219,HB217:HV217)</f>
        <v>86552.290703416758</v>
      </c>
      <c r="HW229" s="402"/>
    </row>
    <row r="230" spans="1:231" ht="15">
      <c r="A230" s="18" t="s">
        <v>302</v>
      </c>
      <c r="B230" s="122">
        <f>A131</f>
        <v>1</v>
      </c>
      <c r="C230" s="122" t="str">
        <f>A132</f>
        <v>work1834</v>
      </c>
      <c r="D230" s="210"/>
      <c r="E230" s="122"/>
      <c r="F230" s="8"/>
      <c r="G230" s="52">
        <f ca="1">G233-G227</f>
        <v>2401510.5413389318</v>
      </c>
      <c r="H230" s="53">
        <f t="shared" ref="H230:AA230" ca="1" si="1126">H233-H227</f>
        <v>0</v>
      </c>
      <c r="I230" s="53">
        <f t="shared" ca="1" si="1126"/>
        <v>0</v>
      </c>
      <c r="J230" s="53">
        <f t="shared" ca="1" si="1126"/>
        <v>0</v>
      </c>
      <c r="K230" s="53">
        <f t="shared" ca="1" si="1126"/>
        <v>0</v>
      </c>
      <c r="L230" s="53">
        <f t="shared" ca="1" si="1126"/>
        <v>0</v>
      </c>
      <c r="M230" s="53">
        <f t="shared" ca="1" si="1126"/>
        <v>0</v>
      </c>
      <c r="N230" s="53">
        <f t="shared" ca="1" si="1126"/>
        <v>0</v>
      </c>
      <c r="O230" s="53">
        <f t="shared" ca="1" si="1126"/>
        <v>0</v>
      </c>
      <c r="P230" s="53">
        <f t="shared" ca="1" si="1126"/>
        <v>0</v>
      </c>
      <c r="Q230" s="53">
        <f t="shared" ca="1" si="1126"/>
        <v>0</v>
      </c>
      <c r="R230" s="53">
        <f t="shared" ca="1" si="1126"/>
        <v>0</v>
      </c>
      <c r="S230" s="53">
        <f t="shared" ca="1" si="1126"/>
        <v>0</v>
      </c>
      <c r="T230" s="53">
        <f t="shared" ca="1" si="1126"/>
        <v>0</v>
      </c>
      <c r="U230" s="53">
        <f t="shared" ca="1" si="1126"/>
        <v>0</v>
      </c>
      <c r="V230" s="53">
        <f t="shared" ca="1" si="1126"/>
        <v>0</v>
      </c>
      <c r="W230" s="53">
        <f t="shared" ca="1" si="1126"/>
        <v>0</v>
      </c>
      <c r="X230" s="53">
        <f t="shared" ca="1" si="1126"/>
        <v>0</v>
      </c>
      <c r="Y230" s="53">
        <f t="shared" ca="1" si="1126"/>
        <v>0</v>
      </c>
      <c r="Z230" s="53">
        <f t="shared" ca="1" si="1126"/>
        <v>0</v>
      </c>
      <c r="AA230" s="53">
        <f t="shared" ca="1" si="1126"/>
        <v>0</v>
      </c>
      <c r="AB230" s="402"/>
      <c r="AD230" s="18" t="s">
        <v>302</v>
      </c>
      <c r="AE230" s="122">
        <f>AD131</f>
        <v>1</v>
      </c>
      <c r="AF230" s="122" t="str">
        <f>AD132</f>
        <v>shop1834</v>
      </c>
      <c r="AG230" s="210"/>
      <c r="AH230" s="122"/>
      <c r="AI230" s="8"/>
      <c r="AJ230" s="52">
        <f ca="1">AJ233-AJ227</f>
        <v>2523975.6345886239</v>
      </c>
      <c r="AK230" s="53">
        <f t="shared" ref="AK230:BD230" ca="1" si="1127">AK233-AK227</f>
        <v>0</v>
      </c>
      <c r="AL230" s="53">
        <f t="shared" ca="1" si="1127"/>
        <v>0</v>
      </c>
      <c r="AM230" s="53">
        <f t="shared" ca="1" si="1127"/>
        <v>0</v>
      </c>
      <c r="AN230" s="53">
        <f t="shared" ca="1" si="1127"/>
        <v>0</v>
      </c>
      <c r="AO230" s="53">
        <f t="shared" ca="1" si="1127"/>
        <v>0</v>
      </c>
      <c r="AP230" s="53">
        <f t="shared" ca="1" si="1127"/>
        <v>0</v>
      </c>
      <c r="AQ230" s="53">
        <f t="shared" ca="1" si="1127"/>
        <v>0</v>
      </c>
      <c r="AR230" s="53">
        <f t="shared" ca="1" si="1127"/>
        <v>0</v>
      </c>
      <c r="AS230" s="53">
        <f t="shared" ca="1" si="1127"/>
        <v>0</v>
      </c>
      <c r="AT230" s="53">
        <f t="shared" ca="1" si="1127"/>
        <v>0</v>
      </c>
      <c r="AU230" s="53">
        <f t="shared" ca="1" si="1127"/>
        <v>0</v>
      </c>
      <c r="AV230" s="53">
        <f t="shared" ca="1" si="1127"/>
        <v>0</v>
      </c>
      <c r="AW230" s="53">
        <f t="shared" ca="1" si="1127"/>
        <v>0</v>
      </c>
      <c r="AX230" s="53">
        <f t="shared" ca="1" si="1127"/>
        <v>0</v>
      </c>
      <c r="AY230" s="53">
        <f t="shared" ca="1" si="1127"/>
        <v>0</v>
      </c>
      <c r="AZ230" s="53">
        <f t="shared" ca="1" si="1127"/>
        <v>0</v>
      </c>
      <c r="BA230" s="53">
        <f t="shared" ca="1" si="1127"/>
        <v>0</v>
      </c>
      <c r="BB230" s="53">
        <f t="shared" ca="1" si="1127"/>
        <v>0</v>
      </c>
      <c r="BC230" s="53">
        <f t="shared" ca="1" si="1127"/>
        <v>0</v>
      </c>
      <c r="BD230" s="53">
        <f t="shared" ca="1" si="1127"/>
        <v>0</v>
      </c>
      <c r="BE230" s="402"/>
      <c r="BG230" s="18" t="s">
        <v>302</v>
      </c>
      <c r="BH230" s="122">
        <f>BG131</f>
        <v>1</v>
      </c>
      <c r="BI230" s="122" t="str">
        <f>BG132</f>
        <v>lei1834</v>
      </c>
      <c r="BJ230" s="210"/>
      <c r="BK230" s="122"/>
      <c r="BL230" s="8"/>
      <c r="BM230" s="52">
        <f ca="1">BM233-BM227</f>
        <v>2312967.3886434371</v>
      </c>
      <c r="BN230" s="53">
        <f t="shared" ref="BN230:CG230" ca="1" si="1128">BN233-BN227</f>
        <v>0</v>
      </c>
      <c r="BO230" s="53">
        <f t="shared" ca="1" si="1128"/>
        <v>0</v>
      </c>
      <c r="BP230" s="53">
        <f t="shared" ca="1" si="1128"/>
        <v>0</v>
      </c>
      <c r="BQ230" s="53">
        <f t="shared" ca="1" si="1128"/>
        <v>0</v>
      </c>
      <c r="BR230" s="53">
        <f t="shared" ca="1" si="1128"/>
        <v>0</v>
      </c>
      <c r="BS230" s="53">
        <f t="shared" ca="1" si="1128"/>
        <v>0</v>
      </c>
      <c r="BT230" s="53">
        <f t="shared" ca="1" si="1128"/>
        <v>0</v>
      </c>
      <c r="BU230" s="53">
        <f t="shared" ca="1" si="1128"/>
        <v>0</v>
      </c>
      <c r="BV230" s="53">
        <f t="shared" ca="1" si="1128"/>
        <v>0</v>
      </c>
      <c r="BW230" s="53">
        <f t="shared" ca="1" si="1128"/>
        <v>0</v>
      </c>
      <c r="BX230" s="53">
        <f t="shared" ca="1" si="1128"/>
        <v>0</v>
      </c>
      <c r="BY230" s="53">
        <f t="shared" ca="1" si="1128"/>
        <v>0</v>
      </c>
      <c r="BZ230" s="53">
        <f t="shared" ca="1" si="1128"/>
        <v>0</v>
      </c>
      <c r="CA230" s="53">
        <f t="shared" ca="1" si="1128"/>
        <v>0</v>
      </c>
      <c r="CB230" s="53">
        <f t="shared" ca="1" si="1128"/>
        <v>0</v>
      </c>
      <c r="CC230" s="53">
        <f t="shared" ca="1" si="1128"/>
        <v>0</v>
      </c>
      <c r="CD230" s="53">
        <f t="shared" ca="1" si="1128"/>
        <v>0</v>
      </c>
      <c r="CE230" s="53">
        <f t="shared" ca="1" si="1128"/>
        <v>0</v>
      </c>
      <c r="CF230" s="53">
        <f t="shared" ca="1" si="1128"/>
        <v>0</v>
      </c>
      <c r="CG230" s="53">
        <f t="shared" ca="1" si="1128"/>
        <v>0</v>
      </c>
      <c r="CH230" s="402"/>
      <c r="CJ230" s="18" t="s">
        <v>302</v>
      </c>
      <c r="CK230" s="122">
        <f>CJ131</f>
        <v>1</v>
      </c>
      <c r="CL230" s="122" t="str">
        <f>CJ132</f>
        <v>work3564</v>
      </c>
      <c r="CM230" s="210"/>
      <c r="CN230" s="122"/>
      <c r="CO230" s="8"/>
      <c r="CP230" s="52">
        <f ca="1">CP233-CP227</f>
        <v>2338573.2527094316</v>
      </c>
      <c r="CQ230" s="53">
        <f t="shared" ref="CQ230:DJ230" ca="1" si="1129">CQ233-CQ227</f>
        <v>0</v>
      </c>
      <c r="CR230" s="53">
        <f t="shared" ca="1" si="1129"/>
        <v>0</v>
      </c>
      <c r="CS230" s="53">
        <f t="shared" ca="1" si="1129"/>
        <v>0</v>
      </c>
      <c r="CT230" s="53">
        <f t="shared" ca="1" si="1129"/>
        <v>0</v>
      </c>
      <c r="CU230" s="53">
        <f t="shared" ca="1" si="1129"/>
        <v>0</v>
      </c>
      <c r="CV230" s="53">
        <f t="shared" ca="1" si="1129"/>
        <v>0</v>
      </c>
      <c r="CW230" s="53">
        <f t="shared" ca="1" si="1129"/>
        <v>0</v>
      </c>
      <c r="CX230" s="53">
        <f t="shared" ca="1" si="1129"/>
        <v>0</v>
      </c>
      <c r="CY230" s="53">
        <f t="shared" ca="1" si="1129"/>
        <v>0</v>
      </c>
      <c r="CZ230" s="53">
        <f t="shared" ca="1" si="1129"/>
        <v>0</v>
      </c>
      <c r="DA230" s="53">
        <f t="shared" ca="1" si="1129"/>
        <v>0</v>
      </c>
      <c r="DB230" s="53">
        <f t="shared" ca="1" si="1129"/>
        <v>0</v>
      </c>
      <c r="DC230" s="53">
        <f t="shared" ca="1" si="1129"/>
        <v>0</v>
      </c>
      <c r="DD230" s="53">
        <f t="shared" ca="1" si="1129"/>
        <v>0</v>
      </c>
      <c r="DE230" s="53">
        <f t="shared" ca="1" si="1129"/>
        <v>0</v>
      </c>
      <c r="DF230" s="53">
        <f t="shared" ca="1" si="1129"/>
        <v>0</v>
      </c>
      <c r="DG230" s="53">
        <f t="shared" ca="1" si="1129"/>
        <v>0</v>
      </c>
      <c r="DH230" s="53">
        <f t="shared" ca="1" si="1129"/>
        <v>0</v>
      </c>
      <c r="DI230" s="53">
        <f t="shared" ca="1" si="1129"/>
        <v>0</v>
      </c>
      <c r="DJ230" s="53">
        <f t="shared" ca="1" si="1129"/>
        <v>0</v>
      </c>
      <c r="DK230" s="402"/>
      <c r="DM230" s="18" t="s">
        <v>302</v>
      </c>
      <c r="DN230" s="122">
        <f>DM131</f>
        <v>1</v>
      </c>
      <c r="DO230" s="122" t="str">
        <f>DM132</f>
        <v>shop3564</v>
      </c>
      <c r="DP230" s="210"/>
      <c r="DQ230" s="122"/>
      <c r="DR230" s="8"/>
      <c r="DS230" s="52">
        <f ca="1">DS233-DS227</f>
        <v>2422730.3256820338</v>
      </c>
      <c r="DT230" s="53">
        <f t="shared" ref="DT230:EM230" ca="1" si="1130">DT233-DT227</f>
        <v>0</v>
      </c>
      <c r="DU230" s="53">
        <f t="shared" ca="1" si="1130"/>
        <v>0</v>
      </c>
      <c r="DV230" s="53">
        <f t="shared" ca="1" si="1130"/>
        <v>0</v>
      </c>
      <c r="DW230" s="53">
        <f t="shared" ca="1" si="1130"/>
        <v>0</v>
      </c>
      <c r="DX230" s="53">
        <f t="shared" ca="1" si="1130"/>
        <v>0</v>
      </c>
      <c r="DY230" s="53">
        <f t="shared" ca="1" si="1130"/>
        <v>0</v>
      </c>
      <c r="DZ230" s="53">
        <f t="shared" ca="1" si="1130"/>
        <v>0</v>
      </c>
      <c r="EA230" s="53">
        <f t="shared" ca="1" si="1130"/>
        <v>0</v>
      </c>
      <c r="EB230" s="53">
        <f t="shared" ca="1" si="1130"/>
        <v>0</v>
      </c>
      <c r="EC230" s="53">
        <f t="shared" ca="1" si="1130"/>
        <v>0</v>
      </c>
      <c r="ED230" s="53">
        <f t="shared" ca="1" si="1130"/>
        <v>0</v>
      </c>
      <c r="EE230" s="53">
        <f t="shared" ca="1" si="1130"/>
        <v>0</v>
      </c>
      <c r="EF230" s="53">
        <f t="shared" ca="1" si="1130"/>
        <v>0</v>
      </c>
      <c r="EG230" s="53">
        <f t="shared" ca="1" si="1130"/>
        <v>0</v>
      </c>
      <c r="EH230" s="53">
        <f t="shared" ca="1" si="1130"/>
        <v>0</v>
      </c>
      <c r="EI230" s="53">
        <f t="shared" ca="1" si="1130"/>
        <v>0</v>
      </c>
      <c r="EJ230" s="53">
        <f t="shared" ca="1" si="1130"/>
        <v>0</v>
      </c>
      <c r="EK230" s="53">
        <f t="shared" ca="1" si="1130"/>
        <v>0</v>
      </c>
      <c r="EL230" s="53">
        <f t="shared" ca="1" si="1130"/>
        <v>0</v>
      </c>
      <c r="EM230" s="53">
        <f t="shared" ca="1" si="1130"/>
        <v>0</v>
      </c>
      <c r="EN230" s="402"/>
      <c r="EP230" s="18" t="s">
        <v>302</v>
      </c>
      <c r="EQ230" s="122">
        <f>EP131</f>
        <v>1</v>
      </c>
      <c r="ER230" s="122" t="str">
        <f>EP132</f>
        <v>lei3564</v>
      </c>
      <c r="ES230" s="210"/>
      <c r="ET230" s="122"/>
      <c r="EU230" s="8"/>
      <c r="EV230" s="52">
        <f ca="1">EV233-EV227</f>
        <v>2398433.587582367</v>
      </c>
      <c r="EW230" s="53">
        <f t="shared" ref="EW230:FP230" ca="1" si="1131">EW233-EW227</f>
        <v>0</v>
      </c>
      <c r="EX230" s="53">
        <f t="shared" ca="1" si="1131"/>
        <v>0</v>
      </c>
      <c r="EY230" s="53">
        <f t="shared" ca="1" si="1131"/>
        <v>0</v>
      </c>
      <c r="EZ230" s="53">
        <f t="shared" ca="1" si="1131"/>
        <v>0</v>
      </c>
      <c r="FA230" s="53">
        <f t="shared" ca="1" si="1131"/>
        <v>0</v>
      </c>
      <c r="FB230" s="53">
        <f t="shared" ca="1" si="1131"/>
        <v>0</v>
      </c>
      <c r="FC230" s="53">
        <f t="shared" ca="1" si="1131"/>
        <v>0</v>
      </c>
      <c r="FD230" s="53">
        <f t="shared" ca="1" si="1131"/>
        <v>0</v>
      </c>
      <c r="FE230" s="53">
        <f t="shared" ca="1" si="1131"/>
        <v>0</v>
      </c>
      <c r="FF230" s="53">
        <f t="shared" ca="1" si="1131"/>
        <v>0</v>
      </c>
      <c r="FG230" s="53">
        <f t="shared" ca="1" si="1131"/>
        <v>0</v>
      </c>
      <c r="FH230" s="53">
        <f t="shared" ca="1" si="1131"/>
        <v>0</v>
      </c>
      <c r="FI230" s="53">
        <f t="shared" ca="1" si="1131"/>
        <v>0</v>
      </c>
      <c r="FJ230" s="53">
        <f t="shared" ca="1" si="1131"/>
        <v>0</v>
      </c>
      <c r="FK230" s="53">
        <f t="shared" ca="1" si="1131"/>
        <v>0</v>
      </c>
      <c r="FL230" s="53">
        <f t="shared" ca="1" si="1131"/>
        <v>0</v>
      </c>
      <c r="FM230" s="53">
        <f t="shared" ca="1" si="1131"/>
        <v>0</v>
      </c>
      <c r="FN230" s="53">
        <f t="shared" ca="1" si="1131"/>
        <v>0</v>
      </c>
      <c r="FO230" s="53">
        <f t="shared" ca="1" si="1131"/>
        <v>0</v>
      </c>
      <c r="FP230" s="53">
        <f t="shared" ca="1" si="1131"/>
        <v>0</v>
      </c>
      <c r="FQ230" s="402"/>
      <c r="FS230" s="18" t="s">
        <v>302</v>
      </c>
      <c r="FT230" s="122">
        <f>FS131</f>
        <v>1</v>
      </c>
      <c r="FU230" s="122" t="str">
        <f>FS132</f>
        <v>shop65</v>
      </c>
      <c r="FV230" s="210"/>
      <c r="FW230" s="122"/>
      <c r="FX230" s="8"/>
      <c r="FY230" s="52">
        <f ca="1">FY233-FY227</f>
        <v>1706195.1039152828</v>
      </c>
      <c r="FZ230" s="53">
        <f t="shared" ref="FZ230:GS230" ca="1" si="1132">FZ233-FZ227</f>
        <v>0</v>
      </c>
      <c r="GA230" s="53">
        <f t="shared" ca="1" si="1132"/>
        <v>0</v>
      </c>
      <c r="GB230" s="53">
        <f t="shared" ca="1" si="1132"/>
        <v>0</v>
      </c>
      <c r="GC230" s="53">
        <f t="shared" ca="1" si="1132"/>
        <v>0</v>
      </c>
      <c r="GD230" s="53">
        <f t="shared" ca="1" si="1132"/>
        <v>0</v>
      </c>
      <c r="GE230" s="53">
        <f t="shared" ca="1" si="1132"/>
        <v>0</v>
      </c>
      <c r="GF230" s="53">
        <f t="shared" ca="1" si="1132"/>
        <v>0</v>
      </c>
      <c r="GG230" s="53">
        <f t="shared" ca="1" si="1132"/>
        <v>0</v>
      </c>
      <c r="GH230" s="53">
        <f t="shared" ca="1" si="1132"/>
        <v>0</v>
      </c>
      <c r="GI230" s="53">
        <f t="shared" ca="1" si="1132"/>
        <v>0</v>
      </c>
      <c r="GJ230" s="53">
        <f t="shared" ca="1" si="1132"/>
        <v>0</v>
      </c>
      <c r="GK230" s="53">
        <f t="shared" ca="1" si="1132"/>
        <v>0</v>
      </c>
      <c r="GL230" s="53">
        <f t="shared" ca="1" si="1132"/>
        <v>0</v>
      </c>
      <c r="GM230" s="53">
        <f t="shared" ca="1" si="1132"/>
        <v>0</v>
      </c>
      <c r="GN230" s="53">
        <f t="shared" ca="1" si="1132"/>
        <v>0</v>
      </c>
      <c r="GO230" s="53">
        <f t="shared" ca="1" si="1132"/>
        <v>0</v>
      </c>
      <c r="GP230" s="53">
        <f t="shared" ca="1" si="1132"/>
        <v>0</v>
      </c>
      <c r="GQ230" s="53">
        <f t="shared" ca="1" si="1132"/>
        <v>0</v>
      </c>
      <c r="GR230" s="53">
        <f t="shared" ca="1" si="1132"/>
        <v>0</v>
      </c>
      <c r="GS230" s="53">
        <f t="shared" ca="1" si="1132"/>
        <v>0</v>
      </c>
      <c r="GT230" s="402"/>
      <c r="GV230" s="18" t="s">
        <v>302</v>
      </c>
      <c r="GW230" s="122">
        <f>GV131</f>
        <v>1</v>
      </c>
      <c r="GX230" s="122" t="str">
        <f>GV132</f>
        <v>lei65</v>
      </c>
      <c r="GY230" s="210"/>
      <c r="GZ230" s="122"/>
      <c r="HA230" s="8"/>
      <c r="HB230" s="52">
        <f ca="1">HB233-HB227</f>
        <v>1708744.2290040615</v>
      </c>
      <c r="HC230" s="53">
        <f t="shared" ref="HC230:HV230" ca="1" si="1133">HC233-HC227</f>
        <v>0</v>
      </c>
      <c r="HD230" s="53">
        <f t="shared" ca="1" si="1133"/>
        <v>0</v>
      </c>
      <c r="HE230" s="53">
        <f t="shared" ca="1" si="1133"/>
        <v>0</v>
      </c>
      <c r="HF230" s="53">
        <f t="shared" ca="1" si="1133"/>
        <v>0</v>
      </c>
      <c r="HG230" s="53">
        <f t="shared" ca="1" si="1133"/>
        <v>0</v>
      </c>
      <c r="HH230" s="53">
        <f t="shared" ca="1" si="1133"/>
        <v>0</v>
      </c>
      <c r="HI230" s="53">
        <f t="shared" ca="1" si="1133"/>
        <v>0</v>
      </c>
      <c r="HJ230" s="53">
        <f t="shared" ca="1" si="1133"/>
        <v>0</v>
      </c>
      <c r="HK230" s="53">
        <f t="shared" ca="1" si="1133"/>
        <v>0</v>
      </c>
      <c r="HL230" s="53">
        <f t="shared" ca="1" si="1133"/>
        <v>0</v>
      </c>
      <c r="HM230" s="53">
        <f t="shared" ca="1" si="1133"/>
        <v>0</v>
      </c>
      <c r="HN230" s="53">
        <f t="shared" ca="1" si="1133"/>
        <v>0</v>
      </c>
      <c r="HO230" s="53">
        <f t="shared" ca="1" si="1133"/>
        <v>0</v>
      </c>
      <c r="HP230" s="53">
        <f t="shared" ca="1" si="1133"/>
        <v>0</v>
      </c>
      <c r="HQ230" s="53">
        <f t="shared" ca="1" si="1133"/>
        <v>0</v>
      </c>
      <c r="HR230" s="53">
        <f t="shared" ca="1" si="1133"/>
        <v>0</v>
      </c>
      <c r="HS230" s="53">
        <f t="shared" ca="1" si="1133"/>
        <v>0</v>
      </c>
      <c r="HT230" s="53">
        <f t="shared" ca="1" si="1133"/>
        <v>0</v>
      </c>
      <c r="HU230" s="53">
        <f t="shared" ca="1" si="1133"/>
        <v>0</v>
      </c>
      <c r="HV230" s="53">
        <f t="shared" ca="1" si="1133"/>
        <v>0</v>
      </c>
      <c r="HW230" s="402"/>
    </row>
    <row r="231" spans="1:231" ht="15">
      <c r="A231" s="18" t="s">
        <v>304</v>
      </c>
      <c r="B231" s="122">
        <f>A131</f>
        <v>1</v>
      </c>
      <c r="C231" s="122" t="str">
        <f>A132</f>
        <v>work1834</v>
      </c>
      <c r="D231" s="210"/>
      <c r="E231" s="122"/>
      <c r="F231" s="8"/>
      <c r="G231" s="52">
        <f ca="1">G229+G230</f>
        <v>2401510.5413389318</v>
      </c>
      <c r="H231" s="53">
        <f t="shared" ref="H231:AA231" ca="1" si="1134">H229+H230</f>
        <v>0</v>
      </c>
      <c r="I231" s="53">
        <f t="shared" ca="1" si="1134"/>
        <v>0</v>
      </c>
      <c r="J231" s="53">
        <f t="shared" ca="1" si="1134"/>
        <v>0</v>
      </c>
      <c r="K231" s="53">
        <f t="shared" ca="1" si="1134"/>
        <v>0</v>
      </c>
      <c r="L231" s="53">
        <f t="shared" ca="1" si="1134"/>
        <v>0</v>
      </c>
      <c r="M231" s="53">
        <f t="shared" ca="1" si="1134"/>
        <v>0</v>
      </c>
      <c r="N231" s="53">
        <f t="shared" ca="1" si="1134"/>
        <v>0</v>
      </c>
      <c r="O231" s="53">
        <f t="shared" ca="1" si="1134"/>
        <v>0</v>
      </c>
      <c r="P231" s="53">
        <f t="shared" ca="1" si="1134"/>
        <v>0</v>
      </c>
      <c r="Q231" s="53">
        <f t="shared" ca="1" si="1134"/>
        <v>0</v>
      </c>
      <c r="R231" s="53">
        <f t="shared" ca="1" si="1134"/>
        <v>0</v>
      </c>
      <c r="S231" s="53">
        <f t="shared" ca="1" si="1134"/>
        <v>0</v>
      </c>
      <c r="T231" s="53">
        <f t="shared" ca="1" si="1134"/>
        <v>0</v>
      </c>
      <c r="U231" s="53">
        <f t="shared" ca="1" si="1134"/>
        <v>0</v>
      </c>
      <c r="V231" s="53">
        <f t="shared" ca="1" si="1134"/>
        <v>0</v>
      </c>
      <c r="W231" s="53">
        <f t="shared" ca="1" si="1134"/>
        <v>0</v>
      </c>
      <c r="X231" s="53">
        <f t="shared" ca="1" si="1134"/>
        <v>86418.548771214657</v>
      </c>
      <c r="Y231" s="53">
        <f t="shared" ca="1" si="1134"/>
        <v>86418.548771214657</v>
      </c>
      <c r="Z231" s="53">
        <f t="shared" ca="1" si="1134"/>
        <v>86418.548771214657</v>
      </c>
      <c r="AA231" s="53">
        <f t="shared" ca="1" si="1134"/>
        <v>86418.548771214657</v>
      </c>
      <c r="AB231" s="402"/>
      <c r="AD231" s="18" t="s">
        <v>304</v>
      </c>
      <c r="AE231" s="122">
        <f>AD131</f>
        <v>1</v>
      </c>
      <c r="AF231" s="122" t="str">
        <f>AD132</f>
        <v>shop1834</v>
      </c>
      <c r="AG231" s="210"/>
      <c r="AH231" s="122"/>
      <c r="AI231" s="8"/>
      <c r="AJ231" s="52">
        <f ca="1">AJ229+AJ230</f>
        <v>2523975.6345886239</v>
      </c>
      <c r="AK231" s="53">
        <f t="shared" ref="AK231:BD231" ca="1" si="1135">AK229+AK230</f>
        <v>0</v>
      </c>
      <c r="AL231" s="53">
        <f t="shared" ca="1" si="1135"/>
        <v>0</v>
      </c>
      <c r="AM231" s="53">
        <f t="shared" ca="1" si="1135"/>
        <v>0</v>
      </c>
      <c r="AN231" s="53">
        <f t="shared" ca="1" si="1135"/>
        <v>0</v>
      </c>
      <c r="AO231" s="53">
        <f t="shared" ca="1" si="1135"/>
        <v>0</v>
      </c>
      <c r="AP231" s="53">
        <f t="shared" ca="1" si="1135"/>
        <v>0</v>
      </c>
      <c r="AQ231" s="53">
        <f t="shared" ca="1" si="1135"/>
        <v>0</v>
      </c>
      <c r="AR231" s="53">
        <f t="shared" ca="1" si="1135"/>
        <v>0</v>
      </c>
      <c r="AS231" s="53">
        <f t="shared" ca="1" si="1135"/>
        <v>0</v>
      </c>
      <c r="AT231" s="53">
        <f t="shared" ca="1" si="1135"/>
        <v>0</v>
      </c>
      <c r="AU231" s="53">
        <f t="shared" ca="1" si="1135"/>
        <v>0</v>
      </c>
      <c r="AV231" s="53">
        <f t="shared" ca="1" si="1135"/>
        <v>0</v>
      </c>
      <c r="AW231" s="53">
        <f t="shared" ca="1" si="1135"/>
        <v>0</v>
      </c>
      <c r="AX231" s="53">
        <f t="shared" ca="1" si="1135"/>
        <v>0</v>
      </c>
      <c r="AY231" s="53">
        <f t="shared" ca="1" si="1135"/>
        <v>0</v>
      </c>
      <c r="AZ231" s="53">
        <f t="shared" ca="1" si="1135"/>
        <v>0</v>
      </c>
      <c r="BA231" s="53">
        <f t="shared" ca="1" si="1135"/>
        <v>86370.150259370421</v>
      </c>
      <c r="BB231" s="53">
        <f t="shared" ca="1" si="1135"/>
        <v>86370.150259370421</v>
      </c>
      <c r="BC231" s="53">
        <f t="shared" ca="1" si="1135"/>
        <v>86370.150259370421</v>
      </c>
      <c r="BD231" s="53">
        <f t="shared" ca="1" si="1135"/>
        <v>86370.150259370421</v>
      </c>
      <c r="BE231" s="402"/>
      <c r="BG231" s="18" t="s">
        <v>304</v>
      </c>
      <c r="BH231" s="122">
        <f>BG131</f>
        <v>1</v>
      </c>
      <c r="BI231" s="122" t="str">
        <f>BG132</f>
        <v>lei1834</v>
      </c>
      <c r="BJ231" s="210"/>
      <c r="BK231" s="122"/>
      <c r="BL231" s="8"/>
      <c r="BM231" s="52">
        <f ca="1">BM229+BM230</f>
        <v>2312967.3886434371</v>
      </c>
      <c r="BN231" s="53">
        <f t="shared" ref="BN231:CG231" ca="1" si="1136">BN229+BN230</f>
        <v>0</v>
      </c>
      <c r="BO231" s="53">
        <f t="shared" ca="1" si="1136"/>
        <v>0</v>
      </c>
      <c r="BP231" s="53">
        <f t="shared" ca="1" si="1136"/>
        <v>0</v>
      </c>
      <c r="BQ231" s="53">
        <f t="shared" ca="1" si="1136"/>
        <v>0</v>
      </c>
      <c r="BR231" s="53">
        <f t="shared" ca="1" si="1136"/>
        <v>0</v>
      </c>
      <c r="BS231" s="53">
        <f t="shared" ca="1" si="1136"/>
        <v>0</v>
      </c>
      <c r="BT231" s="53">
        <f t="shared" ca="1" si="1136"/>
        <v>0</v>
      </c>
      <c r="BU231" s="53">
        <f t="shared" ca="1" si="1136"/>
        <v>0</v>
      </c>
      <c r="BV231" s="53">
        <f t="shared" ca="1" si="1136"/>
        <v>0</v>
      </c>
      <c r="BW231" s="53">
        <f t="shared" ca="1" si="1136"/>
        <v>0</v>
      </c>
      <c r="BX231" s="53">
        <f t="shared" ca="1" si="1136"/>
        <v>0</v>
      </c>
      <c r="BY231" s="53">
        <f t="shared" ca="1" si="1136"/>
        <v>0</v>
      </c>
      <c r="BZ231" s="53">
        <f t="shared" ca="1" si="1136"/>
        <v>0</v>
      </c>
      <c r="CA231" s="53">
        <f t="shared" ca="1" si="1136"/>
        <v>0</v>
      </c>
      <c r="CB231" s="53">
        <f t="shared" ca="1" si="1136"/>
        <v>0</v>
      </c>
      <c r="CC231" s="53">
        <f t="shared" ca="1" si="1136"/>
        <v>0</v>
      </c>
      <c r="CD231" s="53">
        <f t="shared" ca="1" si="1136"/>
        <v>86246.369906180829</v>
      </c>
      <c r="CE231" s="53">
        <f t="shared" ca="1" si="1136"/>
        <v>86246.369906180829</v>
      </c>
      <c r="CF231" s="53">
        <f t="shared" ca="1" si="1136"/>
        <v>86246.369906180829</v>
      </c>
      <c r="CG231" s="53">
        <f t="shared" ca="1" si="1136"/>
        <v>86246.369906180829</v>
      </c>
      <c r="CH231" s="402"/>
      <c r="CJ231" s="18" t="s">
        <v>304</v>
      </c>
      <c r="CK231" s="122">
        <f>CJ131</f>
        <v>1</v>
      </c>
      <c r="CL231" s="122" t="str">
        <f>CJ132</f>
        <v>work3564</v>
      </c>
      <c r="CM231" s="210"/>
      <c r="CN231" s="122"/>
      <c r="CO231" s="8"/>
      <c r="CP231" s="52">
        <f ca="1">CP229+CP230</f>
        <v>2338573.2527094316</v>
      </c>
      <c r="CQ231" s="53">
        <f t="shared" ref="CQ231:DJ231" ca="1" si="1137">CQ229+CQ230</f>
        <v>0</v>
      </c>
      <c r="CR231" s="53">
        <f t="shared" ca="1" si="1137"/>
        <v>0</v>
      </c>
      <c r="CS231" s="53">
        <f t="shared" ca="1" si="1137"/>
        <v>0</v>
      </c>
      <c r="CT231" s="53">
        <f t="shared" ca="1" si="1137"/>
        <v>0</v>
      </c>
      <c r="CU231" s="53">
        <f t="shared" ca="1" si="1137"/>
        <v>0</v>
      </c>
      <c r="CV231" s="53">
        <f t="shared" ca="1" si="1137"/>
        <v>0</v>
      </c>
      <c r="CW231" s="53">
        <f t="shared" ca="1" si="1137"/>
        <v>0</v>
      </c>
      <c r="CX231" s="53">
        <f t="shared" ca="1" si="1137"/>
        <v>0</v>
      </c>
      <c r="CY231" s="53">
        <f t="shared" ca="1" si="1137"/>
        <v>0</v>
      </c>
      <c r="CZ231" s="53">
        <f t="shared" ca="1" si="1137"/>
        <v>0</v>
      </c>
      <c r="DA231" s="53">
        <f t="shared" ca="1" si="1137"/>
        <v>0</v>
      </c>
      <c r="DB231" s="53">
        <f t="shared" ca="1" si="1137"/>
        <v>0</v>
      </c>
      <c r="DC231" s="53">
        <f t="shared" ca="1" si="1137"/>
        <v>0</v>
      </c>
      <c r="DD231" s="53">
        <f t="shared" ca="1" si="1137"/>
        <v>0</v>
      </c>
      <c r="DE231" s="53">
        <f t="shared" ca="1" si="1137"/>
        <v>0</v>
      </c>
      <c r="DF231" s="53">
        <f t="shared" ca="1" si="1137"/>
        <v>0</v>
      </c>
      <c r="DG231" s="53">
        <f t="shared" ca="1" si="1137"/>
        <v>86136.334770113943</v>
      </c>
      <c r="DH231" s="53">
        <f t="shared" ca="1" si="1137"/>
        <v>86136.334770113943</v>
      </c>
      <c r="DI231" s="53">
        <f t="shared" ca="1" si="1137"/>
        <v>86136.334770113943</v>
      </c>
      <c r="DJ231" s="53">
        <f t="shared" ca="1" si="1137"/>
        <v>86136.334770113943</v>
      </c>
      <c r="DK231" s="402"/>
      <c r="DM231" s="18" t="s">
        <v>304</v>
      </c>
      <c r="DN231" s="122">
        <f>DM131</f>
        <v>1</v>
      </c>
      <c r="DO231" s="122" t="str">
        <f>DM132</f>
        <v>shop3564</v>
      </c>
      <c r="DP231" s="210"/>
      <c r="DQ231" s="122"/>
      <c r="DR231" s="8"/>
      <c r="DS231" s="52">
        <f ca="1">DS229+DS230</f>
        <v>2422730.3256820338</v>
      </c>
      <c r="DT231" s="53">
        <f t="shared" ref="DT231:EM231" ca="1" si="1138">DT229+DT230</f>
        <v>0</v>
      </c>
      <c r="DU231" s="53">
        <f t="shared" ca="1" si="1138"/>
        <v>0</v>
      </c>
      <c r="DV231" s="53">
        <f t="shared" ca="1" si="1138"/>
        <v>0</v>
      </c>
      <c r="DW231" s="53">
        <f t="shared" ca="1" si="1138"/>
        <v>0</v>
      </c>
      <c r="DX231" s="53">
        <f t="shared" ca="1" si="1138"/>
        <v>0</v>
      </c>
      <c r="DY231" s="53">
        <f t="shared" ca="1" si="1138"/>
        <v>0</v>
      </c>
      <c r="DZ231" s="53">
        <f t="shared" ca="1" si="1138"/>
        <v>0</v>
      </c>
      <c r="EA231" s="53">
        <f t="shared" ca="1" si="1138"/>
        <v>0</v>
      </c>
      <c r="EB231" s="53">
        <f t="shared" ca="1" si="1138"/>
        <v>0</v>
      </c>
      <c r="EC231" s="53">
        <f t="shared" ca="1" si="1138"/>
        <v>0</v>
      </c>
      <c r="ED231" s="53">
        <f t="shared" ca="1" si="1138"/>
        <v>0</v>
      </c>
      <c r="EE231" s="53">
        <f t="shared" ca="1" si="1138"/>
        <v>0</v>
      </c>
      <c r="EF231" s="53">
        <f t="shared" ca="1" si="1138"/>
        <v>0</v>
      </c>
      <c r="EG231" s="53">
        <f t="shared" ca="1" si="1138"/>
        <v>0</v>
      </c>
      <c r="EH231" s="53">
        <f t="shared" ca="1" si="1138"/>
        <v>0</v>
      </c>
      <c r="EI231" s="53">
        <f t="shared" ca="1" si="1138"/>
        <v>0</v>
      </c>
      <c r="EJ231" s="53">
        <f t="shared" ca="1" si="1138"/>
        <v>86503.843198353308</v>
      </c>
      <c r="EK231" s="53">
        <f t="shared" ca="1" si="1138"/>
        <v>86503.843198353308</v>
      </c>
      <c r="EL231" s="53">
        <f t="shared" ca="1" si="1138"/>
        <v>86503.843198353308</v>
      </c>
      <c r="EM231" s="53">
        <f t="shared" ca="1" si="1138"/>
        <v>86503.843198353308</v>
      </c>
      <c r="EN231" s="402"/>
      <c r="EP231" s="18" t="s">
        <v>304</v>
      </c>
      <c r="EQ231" s="122">
        <f>EP131</f>
        <v>1</v>
      </c>
      <c r="ER231" s="122" t="str">
        <f>EP132</f>
        <v>lei3564</v>
      </c>
      <c r="ES231" s="210"/>
      <c r="ET231" s="122"/>
      <c r="EU231" s="8"/>
      <c r="EV231" s="52">
        <f ca="1">EV229+EV230</f>
        <v>2398433.587582367</v>
      </c>
      <c r="EW231" s="53">
        <f t="shared" ref="EW231:FP231" ca="1" si="1139">EW229+EW230</f>
        <v>0</v>
      </c>
      <c r="EX231" s="53">
        <f t="shared" ca="1" si="1139"/>
        <v>0</v>
      </c>
      <c r="EY231" s="53">
        <f t="shared" ca="1" si="1139"/>
        <v>0</v>
      </c>
      <c r="EZ231" s="53">
        <f t="shared" ca="1" si="1139"/>
        <v>0</v>
      </c>
      <c r="FA231" s="53">
        <f t="shared" ca="1" si="1139"/>
        <v>0</v>
      </c>
      <c r="FB231" s="53">
        <f t="shared" ca="1" si="1139"/>
        <v>0</v>
      </c>
      <c r="FC231" s="53">
        <f t="shared" ca="1" si="1139"/>
        <v>0</v>
      </c>
      <c r="FD231" s="53">
        <f t="shared" ca="1" si="1139"/>
        <v>0</v>
      </c>
      <c r="FE231" s="53">
        <f t="shared" ca="1" si="1139"/>
        <v>0</v>
      </c>
      <c r="FF231" s="53">
        <f t="shared" ca="1" si="1139"/>
        <v>0</v>
      </c>
      <c r="FG231" s="53">
        <f t="shared" ca="1" si="1139"/>
        <v>0</v>
      </c>
      <c r="FH231" s="53">
        <f t="shared" ca="1" si="1139"/>
        <v>0</v>
      </c>
      <c r="FI231" s="53">
        <f t="shared" ca="1" si="1139"/>
        <v>0</v>
      </c>
      <c r="FJ231" s="53">
        <f t="shared" ca="1" si="1139"/>
        <v>0</v>
      </c>
      <c r="FK231" s="53">
        <f t="shared" ca="1" si="1139"/>
        <v>0</v>
      </c>
      <c r="FL231" s="53">
        <f t="shared" ca="1" si="1139"/>
        <v>0</v>
      </c>
      <c r="FM231" s="53">
        <f t="shared" ca="1" si="1139"/>
        <v>86503.364088257178</v>
      </c>
      <c r="FN231" s="53">
        <f t="shared" ca="1" si="1139"/>
        <v>86503.364088257178</v>
      </c>
      <c r="FO231" s="53">
        <f t="shared" ca="1" si="1139"/>
        <v>86503.364088257178</v>
      </c>
      <c r="FP231" s="53">
        <f t="shared" ca="1" si="1139"/>
        <v>86503.364088257178</v>
      </c>
      <c r="FQ231" s="402"/>
      <c r="FS231" s="18" t="s">
        <v>304</v>
      </c>
      <c r="FT231" s="122">
        <f>FS131</f>
        <v>1</v>
      </c>
      <c r="FU231" s="122" t="str">
        <f>FS132</f>
        <v>shop65</v>
      </c>
      <c r="FV231" s="210"/>
      <c r="FW231" s="122"/>
      <c r="FX231" s="8"/>
      <c r="FY231" s="52">
        <f ca="1">FY229+FY230</f>
        <v>1706195.1039152828</v>
      </c>
      <c r="FZ231" s="53">
        <f t="shared" ref="FZ231:GS231" ca="1" si="1140">FZ229+FZ230</f>
        <v>0</v>
      </c>
      <c r="GA231" s="53">
        <f t="shared" ca="1" si="1140"/>
        <v>0</v>
      </c>
      <c r="GB231" s="53">
        <f t="shared" ca="1" si="1140"/>
        <v>0</v>
      </c>
      <c r="GC231" s="53">
        <f t="shared" ca="1" si="1140"/>
        <v>0</v>
      </c>
      <c r="GD231" s="53">
        <f t="shared" ca="1" si="1140"/>
        <v>0</v>
      </c>
      <c r="GE231" s="53">
        <f t="shared" ca="1" si="1140"/>
        <v>0</v>
      </c>
      <c r="GF231" s="53">
        <f t="shared" ca="1" si="1140"/>
        <v>0</v>
      </c>
      <c r="GG231" s="53">
        <f t="shared" ca="1" si="1140"/>
        <v>0</v>
      </c>
      <c r="GH231" s="53">
        <f t="shared" ca="1" si="1140"/>
        <v>0</v>
      </c>
      <c r="GI231" s="53">
        <f t="shared" ca="1" si="1140"/>
        <v>0</v>
      </c>
      <c r="GJ231" s="53">
        <f t="shared" ca="1" si="1140"/>
        <v>86214.682716981799</v>
      </c>
      <c r="GK231" s="53">
        <f t="shared" ca="1" si="1140"/>
        <v>86214.682716981799</v>
      </c>
      <c r="GL231" s="53">
        <f t="shared" ca="1" si="1140"/>
        <v>86214.682716981799</v>
      </c>
      <c r="GM231" s="53">
        <f t="shared" ca="1" si="1140"/>
        <v>86214.682716981799</v>
      </c>
      <c r="GN231" s="53">
        <f t="shared" ca="1" si="1140"/>
        <v>86214.682716981799</v>
      </c>
      <c r="GO231" s="53">
        <f t="shared" ca="1" si="1140"/>
        <v>86214.682716981799</v>
      </c>
      <c r="GP231" s="53">
        <f t="shared" ca="1" si="1140"/>
        <v>86214.682716981799</v>
      </c>
      <c r="GQ231" s="53">
        <f t="shared" ca="1" si="1140"/>
        <v>86214.682716981799</v>
      </c>
      <c r="GR231" s="53">
        <f t="shared" ca="1" si="1140"/>
        <v>86214.682716981799</v>
      </c>
      <c r="GS231" s="53">
        <f t="shared" ca="1" si="1140"/>
        <v>86214.682716981799</v>
      </c>
      <c r="GT231" s="402"/>
      <c r="GV231" s="18" t="s">
        <v>304</v>
      </c>
      <c r="GW231" s="122">
        <f>GV131</f>
        <v>1</v>
      </c>
      <c r="GX231" s="122" t="str">
        <f>GV132</f>
        <v>lei65</v>
      </c>
      <c r="GY231" s="210"/>
      <c r="GZ231" s="122"/>
      <c r="HA231" s="8"/>
      <c r="HB231" s="52">
        <f ca="1">HB229+HB230</f>
        <v>1708744.2290040615</v>
      </c>
      <c r="HC231" s="53">
        <f t="shared" ref="HC231:HV231" ca="1" si="1141">HC229+HC230</f>
        <v>0</v>
      </c>
      <c r="HD231" s="53">
        <f t="shared" ca="1" si="1141"/>
        <v>0</v>
      </c>
      <c r="HE231" s="53">
        <f t="shared" ca="1" si="1141"/>
        <v>0</v>
      </c>
      <c r="HF231" s="53">
        <f t="shared" ca="1" si="1141"/>
        <v>0</v>
      </c>
      <c r="HG231" s="53">
        <f t="shared" ca="1" si="1141"/>
        <v>0</v>
      </c>
      <c r="HH231" s="53">
        <f t="shared" ca="1" si="1141"/>
        <v>0</v>
      </c>
      <c r="HI231" s="53">
        <f t="shared" ca="1" si="1141"/>
        <v>0</v>
      </c>
      <c r="HJ231" s="53">
        <f t="shared" ca="1" si="1141"/>
        <v>0</v>
      </c>
      <c r="HK231" s="53">
        <f t="shared" ca="1" si="1141"/>
        <v>0</v>
      </c>
      <c r="HL231" s="53">
        <f t="shared" ca="1" si="1141"/>
        <v>0</v>
      </c>
      <c r="HM231" s="53">
        <f t="shared" ca="1" si="1141"/>
        <v>86552.290703416758</v>
      </c>
      <c r="HN231" s="53">
        <f t="shared" ca="1" si="1141"/>
        <v>86552.290703416758</v>
      </c>
      <c r="HO231" s="53">
        <f t="shared" ca="1" si="1141"/>
        <v>86552.290703416758</v>
      </c>
      <c r="HP231" s="53">
        <f t="shared" ca="1" si="1141"/>
        <v>86552.290703416758</v>
      </c>
      <c r="HQ231" s="53">
        <f t="shared" ca="1" si="1141"/>
        <v>86552.290703416758</v>
      </c>
      <c r="HR231" s="53">
        <f t="shared" ca="1" si="1141"/>
        <v>86552.290703416758</v>
      </c>
      <c r="HS231" s="53">
        <f t="shared" ca="1" si="1141"/>
        <v>86552.290703416758</v>
      </c>
      <c r="HT231" s="53">
        <f t="shared" ca="1" si="1141"/>
        <v>86552.290703416758</v>
      </c>
      <c r="HU231" s="53">
        <f t="shared" ca="1" si="1141"/>
        <v>86552.290703416758</v>
      </c>
      <c r="HV231" s="53">
        <f t="shared" ca="1" si="1141"/>
        <v>86552.290703416758</v>
      </c>
      <c r="HW231" s="402"/>
    </row>
    <row r="232" spans="1:231" ht="15">
      <c r="A232" s="18" t="s">
        <v>298</v>
      </c>
      <c r="B232" s="122">
        <f>A131</f>
        <v>1</v>
      </c>
      <c r="C232" s="122" t="str">
        <f>A132</f>
        <v>work1834</v>
      </c>
      <c r="D232" s="210"/>
      <c r="E232" s="122"/>
      <c r="F232" s="8"/>
      <c r="G232" s="52">
        <f ca="1">G226+G229</f>
        <v>78.923070357830284</v>
      </c>
      <c r="H232" s="53">
        <f t="shared" ref="H232:AA232" ca="1" si="1142">H226+H229</f>
        <v>130.96062115321098</v>
      </c>
      <c r="I232" s="53">
        <f t="shared" ca="1" si="1142"/>
        <v>217.27302090730512</v>
      </c>
      <c r="J232" s="53">
        <f t="shared" ca="1" si="1142"/>
        <v>360.36724090819462</v>
      </c>
      <c r="K232" s="53">
        <f t="shared" ca="1" si="1142"/>
        <v>597.4065899196379</v>
      </c>
      <c r="L232" s="53">
        <f t="shared" ca="1" si="1142"/>
        <v>989.53782696540156</v>
      </c>
      <c r="M232" s="53">
        <f t="shared" ca="1" si="1142"/>
        <v>1636.7759255206763</v>
      </c>
      <c r="N232" s="53">
        <f t="shared" ca="1" si="1142"/>
        <v>2701.1035512082199</v>
      </c>
      <c r="O232" s="53">
        <f t="shared" ca="1" si="1142"/>
        <v>4440.5649679072158</v>
      </c>
      <c r="P232" s="53">
        <f t="shared" ca="1" si="1142"/>
        <v>7254.9620267506962</v>
      </c>
      <c r="Q232" s="53">
        <f t="shared" ca="1" si="1142"/>
        <v>11735.131545618015</v>
      </c>
      <c r="R232" s="53">
        <f t="shared" ca="1" si="1142"/>
        <v>18685.279890160233</v>
      </c>
      <c r="S232" s="53">
        <f t="shared" ca="1" si="1142"/>
        <v>29045.979620906073</v>
      </c>
      <c r="T232" s="53">
        <f t="shared" ca="1" si="1142"/>
        <v>43606.123504456416</v>
      </c>
      <c r="U232" s="53">
        <f t="shared" ca="1" si="1142"/>
        <v>62452.206749594799</v>
      </c>
      <c r="V232" s="53">
        <f t="shared" ca="1" si="1142"/>
        <v>84395.337795096464</v>
      </c>
      <c r="W232" s="53">
        <f t="shared" ca="1" si="1142"/>
        <v>106974.20087719469</v>
      </c>
      <c r="X232" s="53">
        <f t="shared" ca="1" si="1142"/>
        <v>172837.91244923405</v>
      </c>
      <c r="Y232" s="53">
        <f t="shared" ca="1" si="1142"/>
        <v>172837.91244923405</v>
      </c>
      <c r="Z232" s="53">
        <f t="shared" ca="1" si="1142"/>
        <v>172837.91244923405</v>
      </c>
      <c r="AA232" s="53">
        <f t="shared" ca="1" si="1142"/>
        <v>172837.91244923405</v>
      </c>
      <c r="AB232" s="402"/>
      <c r="AD232" s="18" t="s">
        <v>298</v>
      </c>
      <c r="AE232" s="122">
        <f>AD131</f>
        <v>1</v>
      </c>
      <c r="AF232" s="122" t="str">
        <f>AD132</f>
        <v>shop1834</v>
      </c>
      <c r="AG232" s="210"/>
      <c r="AH232" s="122"/>
      <c r="AI232" s="8"/>
      <c r="AJ232" s="52">
        <f ca="1">AJ226+AJ229</f>
        <v>44.17451273287756</v>
      </c>
      <c r="AK232" s="53">
        <f t="shared" ref="AK232:BD232" ca="1" si="1143">AK226+AK229</f>
        <v>73.388784125623587</v>
      </c>
      <c r="AL232" s="53">
        <f t="shared" ca="1" si="1143"/>
        <v>121.91049556125039</v>
      </c>
      <c r="AM232" s="53">
        <f t="shared" ca="1" si="1143"/>
        <v>202.47620878883924</v>
      </c>
      <c r="AN232" s="53">
        <f t="shared" ca="1" si="1143"/>
        <v>336.18269932607859</v>
      </c>
      <c r="AO232" s="53">
        <f t="shared" ca="1" si="1143"/>
        <v>557.90116768403368</v>
      </c>
      <c r="AP232" s="53">
        <f t="shared" ca="1" si="1143"/>
        <v>925.06935249099513</v>
      </c>
      <c r="AQ232" s="53">
        <f t="shared" ca="1" si="1143"/>
        <v>1531.745029431245</v>
      </c>
      <c r="AR232" s="53">
        <f t="shared" ca="1" si="1143"/>
        <v>2530.4620831993902</v>
      </c>
      <c r="AS232" s="53">
        <f t="shared" ca="1" si="1143"/>
        <v>4164.5923743127523</v>
      </c>
      <c r="AT232" s="53">
        <f t="shared" ca="1" si="1143"/>
        <v>6811.9644948960895</v>
      </c>
      <c r="AU232" s="53">
        <f t="shared" ca="1" si="1143"/>
        <v>11032.527177522277</v>
      </c>
      <c r="AV232" s="53">
        <f t="shared" ca="1" si="1143"/>
        <v>17591.840111944697</v>
      </c>
      <c r="AW232" s="53">
        <f t="shared" ca="1" si="1143"/>
        <v>27392.625502432424</v>
      </c>
      <c r="AX232" s="53">
        <f t="shared" ca="1" si="1143"/>
        <v>41208.21521139441</v>
      </c>
      <c r="AY232" s="53">
        <f t="shared" ca="1" si="1143"/>
        <v>59164.723080027325</v>
      </c>
      <c r="AZ232" s="53">
        <f t="shared" ca="1" si="1143"/>
        <v>80191.160211159717</v>
      </c>
      <c r="BA232" s="53">
        <f t="shared" ca="1" si="1143"/>
        <v>172741.11451834874</v>
      </c>
      <c r="BB232" s="53">
        <f t="shared" ca="1" si="1143"/>
        <v>172741.11451834874</v>
      </c>
      <c r="BC232" s="53">
        <f t="shared" ca="1" si="1143"/>
        <v>172741.11451834874</v>
      </c>
      <c r="BD232" s="53">
        <f t="shared" ca="1" si="1143"/>
        <v>172741.11451834874</v>
      </c>
      <c r="BE232" s="402"/>
      <c r="BG232" s="18" t="s">
        <v>298</v>
      </c>
      <c r="BH232" s="122">
        <f>BG131</f>
        <v>1</v>
      </c>
      <c r="BI232" s="122" t="str">
        <f>BG132</f>
        <v>lei1834</v>
      </c>
      <c r="BJ232" s="210"/>
      <c r="BK232" s="122"/>
      <c r="BL232" s="8"/>
      <c r="BM232" s="52">
        <f ca="1">BM226+BM229</f>
        <v>113.04845898807216</v>
      </c>
      <c r="BN232" s="53">
        <f t="shared" ref="BN232:CG232" ca="1" si="1144">BN226+BN229</f>
        <v>187.64574796439095</v>
      </c>
      <c r="BO232" s="53">
        <f t="shared" ca="1" si="1144"/>
        <v>311.38635975456287</v>
      </c>
      <c r="BP232" s="53">
        <f t="shared" ca="1" si="1144"/>
        <v>516.49736228107145</v>
      </c>
      <c r="BQ232" s="53">
        <f t="shared" ca="1" si="1144"/>
        <v>856.07815640276146</v>
      </c>
      <c r="BR232" s="53">
        <f t="shared" ca="1" si="1144"/>
        <v>1417.1619299352217</v>
      </c>
      <c r="BS232" s="53">
        <f t="shared" ca="1" si="1144"/>
        <v>2341.1605408220935</v>
      </c>
      <c r="BT232" s="53">
        <f t="shared" ca="1" si="1144"/>
        <v>3854.5081705983698</v>
      </c>
      <c r="BU232" s="53">
        <f t="shared" ca="1" si="1144"/>
        <v>6310.9934309819764</v>
      </c>
      <c r="BV232" s="53">
        <f t="shared" ca="1" si="1144"/>
        <v>10240.888063922075</v>
      </c>
      <c r="BW232" s="53">
        <f t="shared" ca="1" si="1144"/>
        <v>16383.96496132104</v>
      </c>
      <c r="BX232" s="53">
        <f t="shared" ca="1" si="1144"/>
        <v>25646.808958212769</v>
      </c>
      <c r="BY232" s="53">
        <f t="shared" ca="1" si="1144"/>
        <v>38880.692472075461</v>
      </c>
      <c r="BZ232" s="53">
        <f t="shared" ca="1" si="1144"/>
        <v>56398.863804507455</v>
      </c>
      <c r="CA232" s="53">
        <f t="shared" ca="1" si="1144"/>
        <v>77379.456926774394</v>
      </c>
      <c r="CB232" s="53">
        <f t="shared" ca="1" si="1144"/>
        <v>99680.402007359138</v>
      </c>
      <c r="CC232" s="53">
        <f t="shared" ca="1" si="1144"/>
        <v>120545.21353704382</v>
      </c>
      <c r="CD232" s="53">
        <f t="shared" ca="1" si="1144"/>
        <v>172493.55149635405</v>
      </c>
      <c r="CE232" s="53">
        <f t="shared" ca="1" si="1144"/>
        <v>172493.55149635405</v>
      </c>
      <c r="CF232" s="53">
        <f t="shared" ca="1" si="1144"/>
        <v>172493.55149635405</v>
      </c>
      <c r="CG232" s="53">
        <f t="shared" ca="1" si="1144"/>
        <v>172493.55149635405</v>
      </c>
      <c r="CH232" s="402"/>
      <c r="CJ232" s="18" t="s">
        <v>298</v>
      </c>
      <c r="CK232" s="122">
        <f>CJ131</f>
        <v>1</v>
      </c>
      <c r="CL232" s="122" t="str">
        <f>CJ132</f>
        <v>work3564</v>
      </c>
      <c r="CM232" s="210"/>
      <c r="CN232" s="122"/>
      <c r="CO232" s="8"/>
      <c r="CP232" s="52">
        <f ca="1">CP226+CP229</f>
        <v>102.56515443509451</v>
      </c>
      <c r="CQ232" s="53">
        <f t="shared" ref="CQ232:DJ232" ca="1" si="1145">CQ226+CQ229</f>
        <v>170.30108643233993</v>
      </c>
      <c r="CR232" s="53">
        <f t="shared" ca="1" si="1145"/>
        <v>282.70185578112387</v>
      </c>
      <c r="CS232" s="53">
        <f t="shared" ca="1" si="1145"/>
        <v>469.09461678552549</v>
      </c>
      <c r="CT232" s="53">
        <f t="shared" ca="1" si="1145"/>
        <v>777.84268183482504</v>
      </c>
      <c r="CU232" s="53">
        <f t="shared" ca="1" si="1145"/>
        <v>1288.317049425975</v>
      </c>
      <c r="CV232" s="53">
        <f t="shared" ca="1" si="1145"/>
        <v>2129.730166003028</v>
      </c>
      <c r="CW232" s="53">
        <f t="shared" ca="1" si="1145"/>
        <v>3509.6176195054541</v>
      </c>
      <c r="CX232" s="53">
        <f t="shared" ca="1" si="1145"/>
        <v>5753.8615163892182</v>
      </c>
      <c r="CY232" s="53">
        <f t="shared" ca="1" si="1145"/>
        <v>9354.9857715333656</v>
      </c>
      <c r="CZ232" s="53">
        <f t="shared" ca="1" si="1145"/>
        <v>15010.03464503436</v>
      </c>
      <c r="DA232" s="53">
        <f t="shared" ca="1" si="1145"/>
        <v>23596.191471486629</v>
      </c>
      <c r="DB232" s="53">
        <f t="shared" ca="1" si="1145"/>
        <v>35987.337069875975</v>
      </c>
      <c r="DC232" s="53">
        <f t="shared" ca="1" si="1145"/>
        <v>52618.357303522134</v>
      </c>
      <c r="DD232" s="53">
        <f t="shared" ca="1" si="1145"/>
        <v>72889.951157952615</v>
      </c>
      <c r="DE232" s="53">
        <f t="shared" ca="1" si="1145"/>
        <v>94881.762682666624</v>
      </c>
      <c r="DF232" s="53">
        <f t="shared" ca="1" si="1145"/>
        <v>115908.50691578879</v>
      </c>
      <c r="DG232" s="53">
        <f t="shared" ca="1" si="1145"/>
        <v>172273.47917123267</v>
      </c>
      <c r="DH232" s="53">
        <f t="shared" ca="1" si="1145"/>
        <v>172273.47917123267</v>
      </c>
      <c r="DI232" s="53">
        <f t="shared" ca="1" si="1145"/>
        <v>172273.47917123267</v>
      </c>
      <c r="DJ232" s="53">
        <f t="shared" ca="1" si="1145"/>
        <v>172273.47917123267</v>
      </c>
      <c r="DK232" s="402"/>
      <c r="DM232" s="18" t="s">
        <v>298</v>
      </c>
      <c r="DN232" s="122">
        <f>DM131</f>
        <v>1</v>
      </c>
      <c r="DO232" s="122" t="str">
        <f>DM132</f>
        <v>shop3564</v>
      </c>
      <c r="DP232" s="210"/>
      <c r="DQ232" s="122"/>
      <c r="DR232" s="8"/>
      <c r="DS232" s="52">
        <f ca="1">DS226+DS229</f>
        <v>72.074501372342965</v>
      </c>
      <c r="DT232" s="53">
        <f t="shared" ref="DT232:EM232" ca="1" si="1146">DT226+DT229</f>
        <v>119.58618284062699</v>
      </c>
      <c r="DU232" s="53">
        <f t="shared" ca="1" si="1146"/>
        <v>198.38876804793847</v>
      </c>
      <c r="DV232" s="53">
        <f t="shared" ca="1" si="1146"/>
        <v>329.03416859806845</v>
      </c>
      <c r="DW232" s="53">
        <f t="shared" ca="1" si="1146"/>
        <v>545.47122369993281</v>
      </c>
      <c r="DX232" s="53">
        <f t="shared" ca="1" si="1146"/>
        <v>903.59911487686952</v>
      </c>
      <c r="DY232" s="53">
        <f t="shared" ca="1" si="1146"/>
        <v>1494.9685650913787</v>
      </c>
      <c r="DZ232" s="53">
        <f t="shared" ca="1" si="1146"/>
        <v>2468.1857512227698</v>
      </c>
      <c r="EA232" s="53">
        <f t="shared" ca="1" si="1146"/>
        <v>4060.8900995233794</v>
      </c>
      <c r="EB232" s="53">
        <f t="shared" ca="1" si="1146"/>
        <v>6643.6680594099189</v>
      </c>
      <c r="EC232" s="53">
        <f t="shared" ca="1" si="1146"/>
        <v>10770.329665001153</v>
      </c>
      <c r="ED232" s="53">
        <f t="shared" ca="1" si="1146"/>
        <v>17209.7093319425</v>
      </c>
      <c r="EE232" s="53">
        <f t="shared" ca="1" si="1146"/>
        <v>26895.536701845969</v>
      </c>
      <c r="EF232" s="53">
        <f t="shared" ca="1" si="1146"/>
        <v>40686.169996391109</v>
      </c>
      <c r="EG232" s="53">
        <f t="shared" ca="1" si="1146"/>
        <v>58855.147065958088</v>
      </c>
      <c r="EH232" s="53">
        <f t="shared" ca="1" si="1146"/>
        <v>80478.66253294007</v>
      </c>
      <c r="EI232" s="53">
        <f t="shared" ca="1" si="1146"/>
        <v>103276.05644347776</v>
      </c>
      <c r="EJ232" s="53">
        <f t="shared" ca="1" si="1146"/>
        <v>173008.50290474514</v>
      </c>
      <c r="EK232" s="53">
        <f t="shared" ca="1" si="1146"/>
        <v>173008.50290474514</v>
      </c>
      <c r="EL232" s="53">
        <f t="shared" ca="1" si="1146"/>
        <v>173008.50290474514</v>
      </c>
      <c r="EM232" s="53">
        <f t="shared" ca="1" si="1146"/>
        <v>173008.50290474514</v>
      </c>
      <c r="EN232" s="402"/>
      <c r="EP232" s="18" t="s">
        <v>298</v>
      </c>
      <c r="EQ232" s="122">
        <f>EP131</f>
        <v>1</v>
      </c>
      <c r="ER232" s="122" t="str">
        <f>EP132</f>
        <v>lei3564</v>
      </c>
      <c r="ES232" s="210"/>
      <c r="ET232" s="122"/>
      <c r="EU232" s="8"/>
      <c r="EV232" s="52">
        <f ca="1">EV226+EV229</f>
        <v>80.305878727456033</v>
      </c>
      <c r="EW232" s="53">
        <f t="shared" ref="EW232:FP232" ca="1" si="1147">EW226+EW229</f>
        <v>133.28356885134608</v>
      </c>
      <c r="EX232" s="53">
        <f t="shared" ca="1" si="1147"/>
        <v>221.17216327875786</v>
      </c>
      <c r="EY232" s="53">
        <f t="shared" ca="1" si="1147"/>
        <v>366.90493917985611</v>
      </c>
      <c r="EZ232" s="53">
        <f t="shared" ca="1" si="1147"/>
        <v>608.35105672705527</v>
      </c>
      <c r="FA232" s="53">
        <f t="shared" ca="1" si="1147"/>
        <v>1007.8156662456979</v>
      </c>
      <c r="FB232" s="53">
        <f t="shared" ca="1" si="1147"/>
        <v>1667.1869417012094</v>
      </c>
      <c r="FC232" s="53">
        <f t="shared" ca="1" si="1147"/>
        <v>2751.4017004642892</v>
      </c>
      <c r="FD232" s="53">
        <f t="shared" ca="1" si="1147"/>
        <v>4522.9639411490043</v>
      </c>
      <c r="FE232" s="53">
        <f t="shared" ca="1" si="1147"/>
        <v>7387.8901842734003</v>
      </c>
      <c r="FF232" s="53">
        <f t="shared" ca="1" si="1147"/>
        <v>11944.37222214155</v>
      </c>
      <c r="FG232" s="53">
        <f t="shared" ca="1" si="1147"/>
        <v>19002.145267671389</v>
      </c>
      <c r="FH232" s="53">
        <f t="shared" ca="1" si="1147"/>
        <v>29498.13229978504</v>
      </c>
      <c r="FI232" s="53">
        <f t="shared" ca="1" si="1147"/>
        <v>44196.947924237007</v>
      </c>
      <c r="FJ232" s="53">
        <f t="shared" ca="1" si="1147"/>
        <v>63134.091932687144</v>
      </c>
      <c r="FK232" s="53">
        <f t="shared" ca="1" si="1147"/>
        <v>85061.986277828197</v>
      </c>
      <c r="FL232" s="53">
        <f t="shared" ca="1" si="1147"/>
        <v>107500.39646008085</v>
      </c>
      <c r="FM232" s="53">
        <f t="shared" ca="1" si="1147"/>
        <v>173007.54467554978</v>
      </c>
      <c r="FN232" s="53">
        <f t="shared" ca="1" si="1147"/>
        <v>173007.54467554978</v>
      </c>
      <c r="FO232" s="53">
        <f t="shared" ca="1" si="1147"/>
        <v>173007.54467554978</v>
      </c>
      <c r="FP232" s="53">
        <f t="shared" ca="1" si="1147"/>
        <v>173007.54467554978</v>
      </c>
      <c r="FQ232" s="402"/>
      <c r="FS232" s="18" t="s">
        <v>298</v>
      </c>
      <c r="FT232" s="122">
        <f>FS131</f>
        <v>1</v>
      </c>
      <c r="FU232" s="122" t="str">
        <f>FS132</f>
        <v>shop65</v>
      </c>
      <c r="FV232" s="210"/>
      <c r="FW232" s="122"/>
      <c r="FX232" s="8"/>
      <c r="FY232" s="52">
        <f ca="1">FY226+FY229</f>
        <v>82.997301744060451</v>
      </c>
      <c r="FZ232" s="53">
        <f t="shared" ref="FZ232:GS232" ca="1" si="1148">FZ226+FZ229</f>
        <v>137.61168220555047</v>
      </c>
      <c r="GA232" s="53">
        <f t="shared" ca="1" si="1148"/>
        <v>228.12813748297111</v>
      </c>
      <c r="GB232" s="53">
        <f t="shared" ca="1" si="1148"/>
        <v>378.07666957725513</v>
      </c>
      <c r="GC232" s="53">
        <f t="shared" ca="1" si="1148"/>
        <v>626.27893331184214</v>
      </c>
      <c r="GD232" s="53">
        <f t="shared" ca="1" si="1148"/>
        <v>1036.5564454605301</v>
      </c>
      <c r="GE232" s="53">
        <f t="shared" ca="1" si="1148"/>
        <v>1713.2022198693815</v>
      </c>
      <c r="GF232" s="53">
        <f t="shared" ca="1" si="1148"/>
        <v>2824.9451684668466</v>
      </c>
      <c r="GG232" s="53">
        <f t="shared" ca="1" si="1148"/>
        <v>4640.2155097287769</v>
      </c>
      <c r="GH232" s="53">
        <f t="shared" ca="1" si="1148"/>
        <v>7574.1546419973984</v>
      </c>
      <c r="GI232" s="53">
        <f t="shared" ca="1" si="1148"/>
        <v>12238.636519764814</v>
      </c>
      <c r="GJ232" s="53">
        <f t="shared" ca="1" si="1148"/>
        <v>172430.17652622142</v>
      </c>
      <c r="GK232" s="53">
        <f t="shared" ca="1" si="1148"/>
        <v>172430.17652622142</v>
      </c>
      <c r="GL232" s="53">
        <f t="shared" ca="1" si="1148"/>
        <v>172430.17652622142</v>
      </c>
      <c r="GM232" s="53">
        <f t="shared" ca="1" si="1148"/>
        <v>172430.17652622142</v>
      </c>
      <c r="GN232" s="53">
        <f t="shared" ca="1" si="1148"/>
        <v>172430.17652622142</v>
      </c>
      <c r="GO232" s="53">
        <f t="shared" ca="1" si="1148"/>
        <v>172430.17652622142</v>
      </c>
      <c r="GP232" s="53">
        <f t="shared" ca="1" si="1148"/>
        <v>172430.17652622142</v>
      </c>
      <c r="GQ232" s="53">
        <f t="shared" ca="1" si="1148"/>
        <v>172430.17652622142</v>
      </c>
      <c r="GR232" s="53">
        <f t="shared" ca="1" si="1148"/>
        <v>172430.17652622142</v>
      </c>
      <c r="GS232" s="53">
        <f t="shared" ca="1" si="1148"/>
        <v>172430.17652622142</v>
      </c>
      <c r="GT232" s="402"/>
      <c r="GV232" s="18" t="s">
        <v>298</v>
      </c>
      <c r="GW232" s="122">
        <f>GV131</f>
        <v>1</v>
      </c>
      <c r="GX232" s="122" t="str">
        <f>GV132</f>
        <v>lei65</v>
      </c>
      <c r="GY232" s="210"/>
      <c r="GZ232" s="122"/>
      <c r="HA232" s="8"/>
      <c r="HB232" s="52">
        <f ca="1">HB226+HB229</f>
        <v>77.927752748418399</v>
      </c>
      <c r="HC232" s="53">
        <f t="shared" ref="HC232:HV232" ca="1" si="1149">HC226+HC229</f>
        <v>128.90588391197713</v>
      </c>
      <c r="HD232" s="53">
        <f t="shared" ca="1" si="1149"/>
        <v>213.211764185937</v>
      </c>
      <c r="HE232" s="53">
        <f t="shared" ca="1" si="1149"/>
        <v>352.5831749688171</v>
      </c>
      <c r="HF232" s="53">
        <f t="shared" ca="1" si="1149"/>
        <v>582.8385849094559</v>
      </c>
      <c r="HG232" s="53">
        <f t="shared" ca="1" si="1149"/>
        <v>962.82265980672764</v>
      </c>
      <c r="HH232" s="53">
        <f t="shared" ca="1" si="1149"/>
        <v>1588.7281560861784</v>
      </c>
      <c r="HI232" s="53">
        <f t="shared" ca="1" si="1149"/>
        <v>2616.4941441009896</v>
      </c>
      <c r="HJ232" s="53">
        <f t="shared" ca="1" si="1149"/>
        <v>4295.4070411416951</v>
      </c>
      <c r="HK232" s="53">
        <f t="shared" ca="1" si="1149"/>
        <v>7014.7201574222345</v>
      </c>
      <c r="HL232" s="53">
        <f t="shared" ca="1" si="1149"/>
        <v>11358.448634713643</v>
      </c>
      <c r="HM232" s="53">
        <f t="shared" ca="1" si="1149"/>
        <v>173105.39882577193</v>
      </c>
      <c r="HN232" s="53">
        <f t="shared" ca="1" si="1149"/>
        <v>173105.39882577193</v>
      </c>
      <c r="HO232" s="53">
        <f t="shared" ca="1" si="1149"/>
        <v>173105.39882577193</v>
      </c>
      <c r="HP232" s="53">
        <f t="shared" ca="1" si="1149"/>
        <v>173105.39882577193</v>
      </c>
      <c r="HQ232" s="53">
        <f t="shared" ca="1" si="1149"/>
        <v>173105.39882577193</v>
      </c>
      <c r="HR232" s="53">
        <f t="shared" ca="1" si="1149"/>
        <v>173105.39882577193</v>
      </c>
      <c r="HS232" s="53">
        <f t="shared" ca="1" si="1149"/>
        <v>173105.39882577193</v>
      </c>
      <c r="HT232" s="53">
        <f t="shared" ca="1" si="1149"/>
        <v>173105.39882577193</v>
      </c>
      <c r="HU232" s="53">
        <f t="shared" ca="1" si="1149"/>
        <v>173105.39882577193</v>
      </c>
      <c r="HV232" s="53">
        <f t="shared" ca="1" si="1149"/>
        <v>173105.39882577193</v>
      </c>
      <c r="HW232" s="402"/>
    </row>
    <row r="233" spans="1:231" ht="15">
      <c r="A233" s="18" t="s">
        <v>297</v>
      </c>
      <c r="B233" s="122">
        <f>A131</f>
        <v>1</v>
      </c>
      <c r="C233" s="122" t="str">
        <f>A132</f>
        <v>work1834</v>
      </c>
      <c r="D233" s="210"/>
      <c r="E233" s="122"/>
      <c r="F233" s="8"/>
      <c r="G233" s="52">
        <f ca="1">SUMPRODUCT(--(G197:AA197="Facility"),--(G194:AA194=G$28),G219:AA219,G217:AA217)</f>
        <v>2575240.2547474289</v>
      </c>
      <c r="H233" s="53">
        <f ca="1">SUMPRODUCT(--(G197:AA197="Facility"),--(G194:AA194=H$28),G219:AA219,G217:AA217)</f>
        <v>0</v>
      </c>
      <c r="I233" s="53">
        <f ca="1">SUMPRODUCT(--(G197:AA197="Facility"),--(G194:AA194=I$28),G219:AA219,G217:AA217)</f>
        <v>0</v>
      </c>
      <c r="J233" s="53">
        <f ca="1">SUMPRODUCT(--(G197:AA197="Facility"),--(G194:AA194=J$28),G219:AA219,G217:AA217)</f>
        <v>0</v>
      </c>
      <c r="K233" s="53">
        <f ca="1">SUMPRODUCT(--(G197:AA197="Facility"),--(G194:AA194=K$28),G219:AA219,G217:AA217)</f>
        <v>0</v>
      </c>
      <c r="L233" s="53">
        <f ca="1">SUMPRODUCT(--(G197:AA197="Facility"),--(G194:AA194=L$28),G219:AA219,G217:AA217)</f>
        <v>0</v>
      </c>
      <c r="M233" s="53">
        <f ca="1">SUMPRODUCT(--(G197:AA197="Facility"),--(G194:AA194=M$28),G219:AA219,G217:AA217)</f>
        <v>0</v>
      </c>
      <c r="N233" s="53">
        <f ca="1">SUMPRODUCT(--(G197:AA197="Facility"),--(G194:AA194=N$28),G219:AA219,G217:AA217)</f>
        <v>0</v>
      </c>
      <c r="O233" s="53">
        <f ca="1">SUMPRODUCT(--(G197:AA197="Facility"),--(G194:AA194=O$28),G219:AA219,G217:AA217)</f>
        <v>0</v>
      </c>
      <c r="P233" s="53">
        <f ca="1">SUMPRODUCT(--(G197:AA197="Facility"),--(G194:AA194=P$28),G219:AA219,G217:AA217)</f>
        <v>0</v>
      </c>
      <c r="Q233" s="53">
        <f ca="1">SUMPRODUCT(--(G197:AA197="Facility"),--(G194:AA194=Q$28),G219:AA219,G217:AA217)</f>
        <v>0</v>
      </c>
      <c r="R233" s="53">
        <f ca="1">SUMPRODUCT(--(G197:AA197="Facility"),--(G194:AA194=R$28),G219:AA219,G217:AA217)</f>
        <v>0</v>
      </c>
      <c r="S233" s="53">
        <f ca="1">SUMPRODUCT(--(G197:AA197="Facility"),--(G194:AA194=S$28),G219:AA219,G217:AA217)</f>
        <v>0</v>
      </c>
      <c r="T233" s="53">
        <f ca="1">SUMPRODUCT(--(G197:AA197="Facility"),--(G194:AA194=T$28),G219:AA219,G217:AA217)</f>
        <v>0</v>
      </c>
      <c r="U233" s="53">
        <f ca="1">SUMPRODUCT(--(G197:AA197="Facility"),--(G194:AA194=U$28),G219:AA219,G217:AA217)</f>
        <v>0</v>
      </c>
      <c r="V233" s="53">
        <f ca="1">SUMPRODUCT(--(G197:AA197="Facility"),--(G194:AA194=V$28),G219:AA219,G217:AA217)</f>
        <v>0</v>
      </c>
      <c r="W233" s="53">
        <f ca="1">SUMPRODUCT(--(G197:AA197="Facility"),--(G194:AA194=W$28),G219:AA219,G217:AA217)</f>
        <v>0</v>
      </c>
      <c r="X233" s="53">
        <f ca="1">SUMPRODUCT(--(G197:AA197="Facility"),--(G194:AA194=X$28),G219:AA219,G217:AA217)</f>
        <v>0</v>
      </c>
      <c r="Y233" s="53">
        <f ca="1">SUMPRODUCT(--(G197:AA197="Facility"),--(G194:AA194=Y$28),G219:AA219,G217:AA217)</f>
        <v>0</v>
      </c>
      <c r="Z233" s="53">
        <f ca="1">SUMPRODUCT(--(G197:AA197="Facility"),--(G194:AA194=Z$28),G219:AA219,G217:AA217)</f>
        <v>0</v>
      </c>
      <c r="AA233" s="53">
        <f ca="1">SUMPRODUCT(--(G197:AA197="Facility"),--(G194:AA194=AA$28),G219:AA219,G217:AA217)</f>
        <v>0</v>
      </c>
      <c r="AB233" s="402"/>
      <c r="AD233" s="18" t="s">
        <v>297</v>
      </c>
      <c r="AE233" s="122">
        <f>AD131</f>
        <v>1</v>
      </c>
      <c r="AF233" s="122" t="str">
        <f>AD132</f>
        <v>shop1834</v>
      </c>
      <c r="AG233" s="210"/>
      <c r="AH233" s="122"/>
      <c r="AI233" s="8"/>
      <c r="AJ233" s="52">
        <f ca="1">SUMPRODUCT(--(AJ197:BD197="Facility"),--(AJ194:BD194=AJ$28),AJ219:BD219,AJ217:BD217)</f>
        <v>2697740.4374464555</v>
      </c>
      <c r="AK233" s="53">
        <f ca="1">SUMPRODUCT(--(AJ197:BD197="Facility"),--(AJ194:BD194=AK$28),AJ219:BD219,AJ217:BD217)</f>
        <v>0</v>
      </c>
      <c r="AL233" s="53">
        <f ca="1">SUMPRODUCT(--(AJ197:BD197="Facility"),--(AJ194:BD194=AL$28),AJ219:BD219,AJ217:BD217)</f>
        <v>0</v>
      </c>
      <c r="AM233" s="53">
        <f ca="1">SUMPRODUCT(--(AJ197:BD197="Facility"),--(AJ194:BD194=AM$28),AJ219:BD219,AJ217:BD217)</f>
        <v>0</v>
      </c>
      <c r="AN233" s="53">
        <f ca="1">SUMPRODUCT(--(AJ197:BD197="Facility"),--(AJ194:BD194=AN$28),AJ219:BD219,AJ217:BD217)</f>
        <v>0</v>
      </c>
      <c r="AO233" s="53">
        <f ca="1">SUMPRODUCT(--(AJ197:BD197="Facility"),--(AJ194:BD194=AO$28),AJ219:BD219,AJ217:BD217)</f>
        <v>0</v>
      </c>
      <c r="AP233" s="53">
        <f ca="1">SUMPRODUCT(--(AJ197:BD197="Facility"),--(AJ194:BD194=AP$28),AJ219:BD219,AJ217:BD217)</f>
        <v>0</v>
      </c>
      <c r="AQ233" s="53">
        <f ca="1">SUMPRODUCT(--(AJ197:BD197="Facility"),--(AJ194:BD194=AQ$28),AJ219:BD219,AJ217:BD217)</f>
        <v>0</v>
      </c>
      <c r="AR233" s="53">
        <f ca="1">SUMPRODUCT(--(AJ197:BD197="Facility"),--(AJ194:BD194=AR$28),AJ219:BD219,AJ217:BD217)</f>
        <v>0</v>
      </c>
      <c r="AS233" s="53">
        <f ca="1">SUMPRODUCT(--(AJ197:BD197="Facility"),--(AJ194:BD194=AS$28),AJ219:BD219,AJ217:BD217)</f>
        <v>0</v>
      </c>
      <c r="AT233" s="53">
        <f ca="1">SUMPRODUCT(--(AJ197:BD197="Facility"),--(AJ194:BD194=AT$28),AJ219:BD219,AJ217:BD217)</f>
        <v>0</v>
      </c>
      <c r="AU233" s="53">
        <f ca="1">SUMPRODUCT(--(AJ197:BD197="Facility"),--(AJ194:BD194=AU$28),AJ219:BD219,AJ217:BD217)</f>
        <v>0</v>
      </c>
      <c r="AV233" s="53">
        <f ca="1">SUMPRODUCT(--(AJ197:BD197="Facility"),--(AJ194:BD194=AV$28),AJ219:BD219,AJ217:BD217)</f>
        <v>0</v>
      </c>
      <c r="AW233" s="53">
        <f ca="1">SUMPRODUCT(--(AJ197:BD197="Facility"),--(AJ194:BD194=AW$28),AJ219:BD219,AJ217:BD217)</f>
        <v>0</v>
      </c>
      <c r="AX233" s="53">
        <f ca="1">SUMPRODUCT(--(AJ197:BD197="Facility"),--(AJ194:BD194=AX$28),AJ219:BD219,AJ217:BD217)</f>
        <v>0</v>
      </c>
      <c r="AY233" s="53">
        <f ca="1">SUMPRODUCT(--(AJ197:BD197="Facility"),--(AJ194:BD194=AY$28),AJ219:BD219,AJ217:BD217)</f>
        <v>0</v>
      </c>
      <c r="AZ233" s="53">
        <f ca="1">SUMPRODUCT(--(AJ197:BD197="Facility"),--(AJ194:BD194=AZ$28),AJ219:BD219,AJ217:BD217)</f>
        <v>0</v>
      </c>
      <c r="BA233" s="53">
        <f ca="1">SUMPRODUCT(--(AJ197:BD197="Facility"),--(AJ194:BD194=BA$28),AJ219:BD219,AJ217:BD217)</f>
        <v>0</v>
      </c>
      <c r="BB233" s="53">
        <f ca="1">SUMPRODUCT(--(AJ197:BD197="Facility"),--(AJ194:BD194=BB$28),AJ219:BD219,AJ217:BD217)</f>
        <v>0</v>
      </c>
      <c r="BC233" s="53">
        <f ca="1">SUMPRODUCT(--(AJ197:BD197="Facility"),--(AJ194:BD194=BC$28),AJ219:BD219,AJ217:BD217)</f>
        <v>0</v>
      </c>
      <c r="BD233" s="53">
        <f ca="1">SUMPRODUCT(--(AJ197:BD197="Facility"),--(AJ194:BD194=BD$28),AJ219:BD219,AJ217:BD217)</f>
        <v>0</v>
      </c>
      <c r="BE233" s="402"/>
      <c r="BG233" s="18" t="s">
        <v>297</v>
      </c>
      <c r="BH233" s="122">
        <f>BG131</f>
        <v>1</v>
      </c>
      <c r="BI233" s="122" t="str">
        <f>BG132</f>
        <v>lei1834</v>
      </c>
      <c r="BJ233" s="210"/>
      <c r="BK233" s="122"/>
      <c r="BL233" s="8"/>
      <c r="BM233" s="52">
        <f ca="1">SUMPRODUCT(--(BM197:CG197="Facility"),--(BM194:CG194=BM$28),BM219:CG219,BM217:CG217)</f>
        <v>2486662.1390837864</v>
      </c>
      <c r="BN233" s="53">
        <f ca="1">SUMPRODUCT(--(BM197:CG197="Facility"),--(BM194:CG194=BN$28),BM219:CG219,BM217:CG217)</f>
        <v>0</v>
      </c>
      <c r="BO233" s="53">
        <f ca="1">SUMPRODUCT(--(BM197:CG197="Facility"),--(BM194:CG194=BO$28),BM219:CG219,BM217:CG217)</f>
        <v>0</v>
      </c>
      <c r="BP233" s="53">
        <f ca="1">SUMPRODUCT(--(BM197:CG197="Facility"),--(BM194:CG194=BP$28),BM219:CG219,BM217:CG217)</f>
        <v>0</v>
      </c>
      <c r="BQ233" s="53">
        <f ca="1">SUMPRODUCT(--(BM197:CG197="Facility"),--(BM194:CG194=BQ$28),BM219:CG219,BM217:CG217)</f>
        <v>0</v>
      </c>
      <c r="BR233" s="53">
        <f ca="1">SUMPRODUCT(--(BM197:CG197="Facility"),--(BM194:CG194=BR$28),BM219:CG219,BM217:CG217)</f>
        <v>0</v>
      </c>
      <c r="BS233" s="53">
        <f ca="1">SUMPRODUCT(--(BM197:CG197="Facility"),--(BM194:CG194=BS$28),BM219:CG219,BM217:CG217)</f>
        <v>0</v>
      </c>
      <c r="BT233" s="53">
        <f ca="1">SUMPRODUCT(--(BM197:CG197="Facility"),--(BM194:CG194=BT$28),BM219:CG219,BM217:CG217)</f>
        <v>0</v>
      </c>
      <c r="BU233" s="53">
        <f ca="1">SUMPRODUCT(--(BM197:CG197="Facility"),--(BM194:CG194=BU$28),BM219:CG219,BM217:CG217)</f>
        <v>0</v>
      </c>
      <c r="BV233" s="53">
        <f ca="1">SUMPRODUCT(--(BM197:CG197="Facility"),--(BM194:CG194=BV$28),BM219:CG219,BM217:CG217)</f>
        <v>0</v>
      </c>
      <c r="BW233" s="53">
        <f ca="1">SUMPRODUCT(--(BM197:CG197="Facility"),--(BM194:CG194=BW$28),BM219:CG219,BM217:CG217)</f>
        <v>0</v>
      </c>
      <c r="BX233" s="53">
        <f ca="1">SUMPRODUCT(--(BM197:CG197="Facility"),--(BM194:CG194=BX$28),BM219:CG219,BM217:CG217)</f>
        <v>0</v>
      </c>
      <c r="BY233" s="53">
        <f ca="1">SUMPRODUCT(--(BM197:CG197="Facility"),--(BM194:CG194=BY$28),BM219:CG219,BM217:CG217)</f>
        <v>0</v>
      </c>
      <c r="BZ233" s="53">
        <f ca="1">SUMPRODUCT(--(BM197:CG197="Facility"),--(BM194:CG194=BZ$28),BM219:CG219,BM217:CG217)</f>
        <v>0</v>
      </c>
      <c r="CA233" s="53">
        <f ca="1">SUMPRODUCT(--(BM197:CG197="Facility"),--(BM194:CG194=CA$28),BM219:CG219,BM217:CG217)</f>
        <v>0</v>
      </c>
      <c r="CB233" s="53">
        <f ca="1">SUMPRODUCT(--(BM197:CG197="Facility"),--(BM194:CG194=CB$28),BM219:CG219,BM217:CG217)</f>
        <v>0</v>
      </c>
      <c r="CC233" s="53">
        <f ca="1">SUMPRODUCT(--(BM197:CG197="Facility"),--(BM194:CG194=CC$28),BM219:CG219,BM217:CG217)</f>
        <v>0</v>
      </c>
      <c r="CD233" s="53">
        <f ca="1">SUMPRODUCT(--(BM197:CG197="Facility"),--(BM194:CG194=CD$28),BM219:CG219,BM217:CG217)</f>
        <v>0</v>
      </c>
      <c r="CE233" s="53">
        <f ca="1">SUMPRODUCT(--(BM197:CG197="Facility"),--(BM194:CG194=CE$28),BM219:CG219,BM217:CG217)</f>
        <v>0</v>
      </c>
      <c r="CF233" s="53">
        <f ca="1">SUMPRODUCT(--(BM197:CG197="Facility"),--(BM194:CG194=CF$28),BM219:CG219,BM217:CG217)</f>
        <v>0</v>
      </c>
      <c r="CG233" s="53">
        <f ca="1">SUMPRODUCT(--(BM197:CG197="Facility"),--(BM194:CG194=CG$28),BM219:CG219,BM217:CG217)</f>
        <v>0</v>
      </c>
      <c r="CH233" s="402"/>
      <c r="CJ233" s="18" t="s">
        <v>297</v>
      </c>
      <c r="CK233" s="122">
        <f>CJ131</f>
        <v>1</v>
      </c>
      <c r="CL233" s="122" t="str">
        <f>CJ132</f>
        <v>work3564</v>
      </c>
      <c r="CM233" s="210"/>
      <c r="CN233" s="122"/>
      <c r="CO233" s="8"/>
      <c r="CP233" s="52">
        <f ca="1">SUMPRODUCT(--(CP197:DJ197="Facility"),--(CP194:DJ194=CP$28),CP219:DJ219,CP217:DJ217)</f>
        <v>2512278.3823666279</v>
      </c>
      <c r="CQ233" s="53">
        <f ca="1">SUMPRODUCT(--(CP197:DJ197="Facility"),--(CP194:DJ194=CQ$28),CP219:DJ219,CP217:DJ217)</f>
        <v>0</v>
      </c>
      <c r="CR233" s="53">
        <f ca="1">SUMPRODUCT(--(CP197:DJ197="Facility"),--(CP194:DJ194=CR$28),CP219:DJ219,CP217:DJ217)</f>
        <v>0</v>
      </c>
      <c r="CS233" s="53">
        <f ca="1">SUMPRODUCT(--(CP197:DJ197="Facility"),--(CP194:DJ194=CS$28),CP219:DJ219,CP217:DJ217)</f>
        <v>0</v>
      </c>
      <c r="CT233" s="53">
        <f ca="1">SUMPRODUCT(--(CP197:DJ197="Facility"),--(CP194:DJ194=CT$28),CP219:DJ219,CP217:DJ217)</f>
        <v>0</v>
      </c>
      <c r="CU233" s="53">
        <f ca="1">SUMPRODUCT(--(CP197:DJ197="Facility"),--(CP194:DJ194=CU$28),CP219:DJ219,CP217:DJ217)</f>
        <v>0</v>
      </c>
      <c r="CV233" s="53">
        <f ca="1">SUMPRODUCT(--(CP197:DJ197="Facility"),--(CP194:DJ194=CV$28),CP219:DJ219,CP217:DJ217)</f>
        <v>0</v>
      </c>
      <c r="CW233" s="53">
        <f ca="1">SUMPRODUCT(--(CP197:DJ197="Facility"),--(CP194:DJ194=CW$28),CP219:DJ219,CP217:DJ217)</f>
        <v>0</v>
      </c>
      <c r="CX233" s="53">
        <f ca="1">SUMPRODUCT(--(CP197:DJ197="Facility"),--(CP194:DJ194=CX$28),CP219:DJ219,CP217:DJ217)</f>
        <v>0</v>
      </c>
      <c r="CY233" s="53">
        <f ca="1">SUMPRODUCT(--(CP197:DJ197="Facility"),--(CP194:DJ194=CY$28),CP219:DJ219,CP217:DJ217)</f>
        <v>0</v>
      </c>
      <c r="CZ233" s="53">
        <f ca="1">SUMPRODUCT(--(CP197:DJ197="Facility"),--(CP194:DJ194=CZ$28),CP219:DJ219,CP217:DJ217)</f>
        <v>0</v>
      </c>
      <c r="DA233" s="53">
        <f ca="1">SUMPRODUCT(--(CP197:DJ197="Facility"),--(CP194:DJ194=DA$28),CP219:DJ219,CP217:DJ217)</f>
        <v>0</v>
      </c>
      <c r="DB233" s="53">
        <f ca="1">SUMPRODUCT(--(CP197:DJ197="Facility"),--(CP194:DJ194=DB$28),CP219:DJ219,CP217:DJ217)</f>
        <v>0</v>
      </c>
      <c r="DC233" s="53">
        <f ca="1">SUMPRODUCT(--(CP197:DJ197="Facility"),--(CP194:DJ194=DC$28),CP219:DJ219,CP217:DJ217)</f>
        <v>0</v>
      </c>
      <c r="DD233" s="53">
        <f ca="1">SUMPRODUCT(--(CP197:DJ197="Facility"),--(CP194:DJ194=DD$28),CP219:DJ219,CP217:DJ217)</f>
        <v>0</v>
      </c>
      <c r="DE233" s="53">
        <f ca="1">SUMPRODUCT(--(CP197:DJ197="Facility"),--(CP194:DJ194=DE$28),CP219:DJ219,CP217:DJ217)</f>
        <v>0</v>
      </c>
      <c r="DF233" s="53">
        <f ca="1">SUMPRODUCT(--(CP197:DJ197="Facility"),--(CP194:DJ194=DF$28),CP219:DJ219,CP217:DJ217)</f>
        <v>0</v>
      </c>
      <c r="DG233" s="53">
        <f ca="1">SUMPRODUCT(--(CP197:DJ197="Facility"),--(CP194:DJ194=DG$28),CP219:DJ219,CP217:DJ217)</f>
        <v>0</v>
      </c>
      <c r="DH233" s="53">
        <f ca="1">SUMPRODUCT(--(CP197:DJ197="Facility"),--(CP194:DJ194=DH$28),CP219:DJ219,CP217:DJ217)</f>
        <v>0</v>
      </c>
      <c r="DI233" s="53">
        <f ca="1">SUMPRODUCT(--(CP197:DJ197="Facility"),--(CP194:DJ194=DI$28),CP219:DJ219,CP217:DJ217)</f>
        <v>0</v>
      </c>
      <c r="DJ233" s="53">
        <f ca="1">SUMPRODUCT(--(CP197:DJ197="Facility"),--(CP194:DJ194=DJ$28),CP219:DJ219,CP217:DJ217)</f>
        <v>0</v>
      </c>
      <c r="DK233" s="402"/>
      <c r="DM233" s="18" t="s">
        <v>297</v>
      </c>
      <c r="DN233" s="122">
        <f>DM131</f>
        <v>1</v>
      </c>
      <c r="DO233" s="122" t="str">
        <f>DM132</f>
        <v>shop3564</v>
      </c>
      <c r="DP233" s="210"/>
      <c r="DQ233" s="122"/>
      <c r="DR233" s="8"/>
      <c r="DS233" s="52">
        <f ca="1">SUMPRODUCT(--(DS197:EM197="Facility"),--(DS194:EM194=DS$28),DS219:EM219,DS217:EM217)</f>
        <v>2596467.107590504</v>
      </c>
      <c r="DT233" s="53">
        <f ca="1">SUMPRODUCT(--(DS197:EM197="Facility"),--(DS194:EM194=DT$28),DS219:EM219,DS217:EM217)</f>
        <v>0</v>
      </c>
      <c r="DU233" s="53">
        <f ca="1">SUMPRODUCT(--(DS197:EM197="Facility"),--(DS194:EM194=DU$28),DS219:EM219,DS217:EM217)</f>
        <v>0</v>
      </c>
      <c r="DV233" s="53">
        <f ca="1">SUMPRODUCT(--(DS197:EM197="Facility"),--(DS194:EM194=DV$28),DS219:EM219,DS217:EM217)</f>
        <v>0</v>
      </c>
      <c r="DW233" s="53">
        <f ca="1">SUMPRODUCT(--(DS197:EM197="Facility"),--(DS194:EM194=DW$28),DS219:EM219,DS217:EM217)</f>
        <v>0</v>
      </c>
      <c r="DX233" s="53">
        <f ca="1">SUMPRODUCT(--(DS197:EM197="Facility"),--(DS194:EM194=DX$28),DS219:EM219,DS217:EM217)</f>
        <v>0</v>
      </c>
      <c r="DY233" s="53">
        <f ca="1">SUMPRODUCT(--(DS197:EM197="Facility"),--(DS194:EM194=DY$28),DS219:EM219,DS217:EM217)</f>
        <v>0</v>
      </c>
      <c r="DZ233" s="53">
        <f ca="1">SUMPRODUCT(--(DS197:EM197="Facility"),--(DS194:EM194=DZ$28),DS219:EM219,DS217:EM217)</f>
        <v>0</v>
      </c>
      <c r="EA233" s="53">
        <f ca="1">SUMPRODUCT(--(DS197:EM197="Facility"),--(DS194:EM194=EA$28),DS219:EM219,DS217:EM217)</f>
        <v>0</v>
      </c>
      <c r="EB233" s="53">
        <f ca="1">SUMPRODUCT(--(DS197:EM197="Facility"),--(DS194:EM194=EB$28),DS219:EM219,DS217:EM217)</f>
        <v>0</v>
      </c>
      <c r="EC233" s="53">
        <f ca="1">SUMPRODUCT(--(DS197:EM197="Facility"),--(DS194:EM194=EC$28),DS219:EM219,DS217:EM217)</f>
        <v>0</v>
      </c>
      <c r="ED233" s="53">
        <f ca="1">SUMPRODUCT(--(DS197:EM197="Facility"),--(DS194:EM194=ED$28),DS219:EM219,DS217:EM217)</f>
        <v>0</v>
      </c>
      <c r="EE233" s="53">
        <f ca="1">SUMPRODUCT(--(DS197:EM197="Facility"),--(DS194:EM194=EE$28),DS219:EM219,DS217:EM217)</f>
        <v>0</v>
      </c>
      <c r="EF233" s="53">
        <f ca="1">SUMPRODUCT(--(DS197:EM197="Facility"),--(DS194:EM194=EF$28),DS219:EM219,DS217:EM217)</f>
        <v>0</v>
      </c>
      <c r="EG233" s="53">
        <f ca="1">SUMPRODUCT(--(DS197:EM197="Facility"),--(DS194:EM194=EG$28),DS219:EM219,DS217:EM217)</f>
        <v>0</v>
      </c>
      <c r="EH233" s="53">
        <f ca="1">SUMPRODUCT(--(DS197:EM197="Facility"),--(DS194:EM194=EH$28),DS219:EM219,DS217:EM217)</f>
        <v>0</v>
      </c>
      <c r="EI233" s="53">
        <f ca="1">SUMPRODUCT(--(DS197:EM197="Facility"),--(DS194:EM194=EI$28),DS219:EM219,DS217:EM217)</f>
        <v>0</v>
      </c>
      <c r="EJ233" s="53">
        <f ca="1">SUMPRODUCT(--(DS197:EM197="Facility"),--(DS194:EM194=EJ$28),DS219:EM219,DS217:EM217)</f>
        <v>0</v>
      </c>
      <c r="EK233" s="53">
        <f ca="1">SUMPRODUCT(--(DS197:EM197="Facility"),--(DS194:EM194=EK$28),DS219:EM219,DS217:EM217)</f>
        <v>0</v>
      </c>
      <c r="EL233" s="53">
        <f ca="1">SUMPRODUCT(--(DS197:EM197="Facility"),--(DS194:EM194=EL$28),DS219:EM219,DS217:EM217)</f>
        <v>0</v>
      </c>
      <c r="EM233" s="53">
        <f ca="1">SUMPRODUCT(--(DS197:EM197="Facility"),--(DS194:EM194=EM$28),DS219:EM219,DS217:EM217)</f>
        <v>0</v>
      </c>
      <c r="EN233" s="402"/>
      <c r="EP233" s="18" t="s">
        <v>297</v>
      </c>
      <c r="EQ233" s="122">
        <f>EP131</f>
        <v>1</v>
      </c>
      <c r="ER233" s="122" t="str">
        <f>EP132</f>
        <v>lei3564</v>
      </c>
      <c r="ES233" s="210"/>
      <c r="ET233" s="122"/>
      <c r="EU233" s="8"/>
      <c r="EV233" s="52">
        <f ca="1">SUMPRODUCT(--(EV197:FP197="Facility"),--(EV194:FP194=EV$28),EV219:FP219,EV217:FP217)</f>
        <v>2572162.0609984053</v>
      </c>
      <c r="EW233" s="53">
        <f ca="1">SUMPRODUCT(--(EV197:FP197="Facility"),--(EV194:FP194=EW$28),EV219:FP219,EV217:FP217)</f>
        <v>0</v>
      </c>
      <c r="EX233" s="53">
        <f ca="1">SUMPRODUCT(--(EV197:FP197="Facility"),--(EV194:FP194=EX$28),EV219:FP219,EV217:FP217)</f>
        <v>0</v>
      </c>
      <c r="EY233" s="53">
        <f ca="1">SUMPRODUCT(--(EV197:FP197="Facility"),--(EV194:FP194=EY$28),EV219:FP219,EV217:FP217)</f>
        <v>0</v>
      </c>
      <c r="EZ233" s="53">
        <f ca="1">SUMPRODUCT(--(EV197:FP197="Facility"),--(EV194:FP194=EZ$28),EV219:FP219,EV217:FP217)</f>
        <v>0</v>
      </c>
      <c r="FA233" s="53">
        <f ca="1">SUMPRODUCT(--(EV197:FP197="Facility"),--(EV194:FP194=FA$28),EV219:FP219,EV217:FP217)</f>
        <v>0</v>
      </c>
      <c r="FB233" s="53">
        <f ca="1">SUMPRODUCT(--(EV197:FP197="Facility"),--(EV194:FP194=FB$28),EV219:FP219,EV217:FP217)</f>
        <v>0</v>
      </c>
      <c r="FC233" s="53">
        <f ca="1">SUMPRODUCT(--(EV197:FP197="Facility"),--(EV194:FP194=FC$28),EV219:FP219,EV217:FP217)</f>
        <v>0</v>
      </c>
      <c r="FD233" s="53">
        <f ca="1">SUMPRODUCT(--(EV197:FP197="Facility"),--(EV194:FP194=FD$28),EV219:FP219,EV217:FP217)</f>
        <v>0</v>
      </c>
      <c r="FE233" s="53">
        <f ca="1">SUMPRODUCT(--(EV197:FP197="Facility"),--(EV194:FP194=FE$28),EV219:FP219,EV217:FP217)</f>
        <v>0</v>
      </c>
      <c r="FF233" s="53">
        <f ca="1">SUMPRODUCT(--(EV197:FP197="Facility"),--(EV194:FP194=FF$28),EV219:FP219,EV217:FP217)</f>
        <v>0</v>
      </c>
      <c r="FG233" s="53">
        <f ca="1">SUMPRODUCT(--(EV197:FP197="Facility"),--(EV194:FP194=FG$28),EV219:FP219,EV217:FP217)</f>
        <v>0</v>
      </c>
      <c r="FH233" s="53">
        <f ca="1">SUMPRODUCT(--(EV197:FP197="Facility"),--(EV194:FP194=FH$28),EV219:FP219,EV217:FP217)</f>
        <v>0</v>
      </c>
      <c r="FI233" s="53">
        <f ca="1">SUMPRODUCT(--(EV197:FP197="Facility"),--(EV194:FP194=FI$28),EV219:FP219,EV217:FP217)</f>
        <v>0</v>
      </c>
      <c r="FJ233" s="53">
        <f ca="1">SUMPRODUCT(--(EV197:FP197="Facility"),--(EV194:FP194=FJ$28),EV219:FP219,EV217:FP217)</f>
        <v>0</v>
      </c>
      <c r="FK233" s="53">
        <f ca="1">SUMPRODUCT(--(EV197:FP197="Facility"),--(EV194:FP194=FK$28),EV219:FP219,EV217:FP217)</f>
        <v>0</v>
      </c>
      <c r="FL233" s="53">
        <f ca="1">SUMPRODUCT(--(EV197:FP197="Facility"),--(EV194:FP194=FL$28),EV219:FP219,EV217:FP217)</f>
        <v>0</v>
      </c>
      <c r="FM233" s="53">
        <f ca="1">SUMPRODUCT(--(EV197:FP197="Facility"),--(EV194:FP194=FM$28),EV219:FP219,EV217:FP217)</f>
        <v>0</v>
      </c>
      <c r="FN233" s="53">
        <f ca="1">SUMPRODUCT(--(EV197:FP197="Facility"),--(EV194:FP194=FN$28),EV219:FP219,EV217:FP217)</f>
        <v>0</v>
      </c>
      <c r="FO233" s="53">
        <f ca="1">SUMPRODUCT(--(EV197:FP197="Facility"),--(EV194:FP194=FO$28),EV219:FP219,EV217:FP217)</f>
        <v>0</v>
      </c>
      <c r="FP233" s="53">
        <f ca="1">SUMPRODUCT(--(EV197:FP197="Facility"),--(EV194:FP194=FP$28),EV219:FP219,EV217:FP217)</f>
        <v>0</v>
      </c>
      <c r="FQ233" s="402"/>
      <c r="FS233" s="18" t="s">
        <v>297</v>
      </c>
      <c r="FT233" s="122">
        <f>FS131</f>
        <v>1</v>
      </c>
      <c r="FU233" s="122" t="str">
        <f>FS132</f>
        <v>shop65</v>
      </c>
      <c r="FV233" s="210"/>
      <c r="FW233" s="122"/>
      <c r="FX233" s="8"/>
      <c r="FY233" s="52">
        <f ca="1">SUMPRODUCT(--(FY197:GS197="Facility"),--(FY194:GS194=FY$28),FY219:GS219,FY217:GS217)</f>
        <v>1879920.3025630964</v>
      </c>
      <c r="FZ233" s="53">
        <f ca="1">SUMPRODUCT(--(FY197:GS197="Facility"),--(FY194:GS194=FZ$28),FY219:GS219,FY217:GS217)</f>
        <v>0</v>
      </c>
      <c r="GA233" s="53">
        <f ca="1">SUMPRODUCT(--(FY197:GS197="Facility"),--(FY194:GS194=GA$28),FY219:GS219,FY217:GS217)</f>
        <v>0</v>
      </c>
      <c r="GB233" s="53">
        <f ca="1">SUMPRODUCT(--(FY197:GS197="Facility"),--(FY194:GS194=GB$28),FY219:GS219,FY217:GS217)</f>
        <v>0</v>
      </c>
      <c r="GC233" s="53">
        <f ca="1">SUMPRODUCT(--(FY197:GS197="Facility"),--(FY194:GS194=GC$28),FY219:GS219,FY217:GS217)</f>
        <v>0</v>
      </c>
      <c r="GD233" s="53">
        <f ca="1">SUMPRODUCT(--(FY197:GS197="Facility"),--(FY194:GS194=GD$28),FY219:GS219,FY217:GS217)</f>
        <v>0</v>
      </c>
      <c r="GE233" s="53">
        <f ca="1">SUMPRODUCT(--(FY197:GS197="Facility"),--(FY194:GS194=GE$28),FY219:GS219,FY217:GS217)</f>
        <v>0</v>
      </c>
      <c r="GF233" s="53">
        <f ca="1">SUMPRODUCT(--(FY197:GS197="Facility"),--(FY194:GS194=GF$28),FY219:GS219,FY217:GS217)</f>
        <v>0</v>
      </c>
      <c r="GG233" s="53">
        <f ca="1">SUMPRODUCT(--(FY197:GS197="Facility"),--(FY194:GS194=GG$28),FY219:GS219,FY217:GS217)</f>
        <v>0</v>
      </c>
      <c r="GH233" s="53">
        <f ca="1">SUMPRODUCT(--(FY197:GS197="Facility"),--(FY194:GS194=GH$28),FY219:GS219,FY217:GS217)</f>
        <v>0</v>
      </c>
      <c r="GI233" s="53">
        <f ca="1">SUMPRODUCT(--(FY197:GS197="Facility"),--(FY194:GS194=GI$28),FY219:GS219,FY217:GS217)</f>
        <v>0</v>
      </c>
      <c r="GJ233" s="53">
        <f ca="1">SUMPRODUCT(--(FY197:GS197="Facility"),--(FY194:GS194=GJ$28),FY219:GS219,FY217:GS217)</f>
        <v>0</v>
      </c>
      <c r="GK233" s="53">
        <f ca="1">SUMPRODUCT(--(FY197:GS197="Facility"),--(FY194:GS194=GK$28),FY219:GS219,FY217:GS217)</f>
        <v>0</v>
      </c>
      <c r="GL233" s="53">
        <f ca="1">SUMPRODUCT(--(FY197:GS197="Facility"),--(FY194:GS194=GL$28),FY219:GS219,FY217:GS217)</f>
        <v>0</v>
      </c>
      <c r="GM233" s="53">
        <f ca="1">SUMPRODUCT(--(FY197:GS197="Facility"),--(FY194:GS194=GM$28),FY219:GS219,FY217:GS217)</f>
        <v>0</v>
      </c>
      <c r="GN233" s="53">
        <f ca="1">SUMPRODUCT(--(FY197:GS197="Facility"),--(FY194:GS194=GN$28),FY219:GS219,FY217:GS217)</f>
        <v>0</v>
      </c>
      <c r="GO233" s="53">
        <f ca="1">SUMPRODUCT(--(FY197:GS197="Facility"),--(FY194:GS194=GO$28),FY219:GS219,FY217:GS217)</f>
        <v>0</v>
      </c>
      <c r="GP233" s="53">
        <f ca="1">SUMPRODUCT(--(FY197:GS197="Facility"),--(FY194:GS194=GP$28),FY219:GS219,FY217:GS217)</f>
        <v>0</v>
      </c>
      <c r="GQ233" s="53">
        <f ca="1">SUMPRODUCT(--(FY197:GS197="Facility"),--(FY194:GS194=GQ$28),FY219:GS219,FY217:GS217)</f>
        <v>0</v>
      </c>
      <c r="GR233" s="53">
        <f ca="1">SUMPRODUCT(--(FY197:GS197="Facility"),--(FY194:GS194=GR$28),FY219:GS219,FY217:GS217)</f>
        <v>0</v>
      </c>
      <c r="GS233" s="53">
        <f ca="1">SUMPRODUCT(--(FY197:GS197="Facility"),--(FY194:GS194=GS$28),FY219:GS219,FY217:GS217)</f>
        <v>0</v>
      </c>
      <c r="GT233" s="402"/>
      <c r="GV233" s="18" t="s">
        <v>297</v>
      </c>
      <c r="GW233" s="122">
        <f>GV131</f>
        <v>1</v>
      </c>
      <c r="GX233" s="122" t="str">
        <f>GV132</f>
        <v>lei65</v>
      </c>
      <c r="GY233" s="210"/>
      <c r="GZ233" s="122"/>
      <c r="HA233" s="8"/>
      <c r="HB233" s="52">
        <f ca="1">SUMPRODUCT(--(HB197:HV197="Facility"),--(HB194:HV194=HB$28),HB219:HV219,HB217:HV217)</f>
        <v>1882475.1911046586</v>
      </c>
      <c r="HC233" s="53">
        <f ca="1">SUMPRODUCT(--(HB197:HV197="Facility"),--(HB194:HV194=HC$28),HB219:HV219,HB217:HV217)</f>
        <v>0</v>
      </c>
      <c r="HD233" s="53">
        <f ca="1">SUMPRODUCT(--(HB197:HV197="Facility"),--(HB194:HV194=HD$28),HB219:HV219,HB217:HV217)</f>
        <v>0</v>
      </c>
      <c r="HE233" s="53">
        <f ca="1">SUMPRODUCT(--(HB197:HV197="Facility"),--(HB194:HV194=HE$28),HB219:HV219,HB217:HV217)</f>
        <v>0</v>
      </c>
      <c r="HF233" s="53">
        <f ca="1">SUMPRODUCT(--(HB197:HV197="Facility"),--(HB194:HV194=HF$28),HB219:HV219,HB217:HV217)</f>
        <v>0</v>
      </c>
      <c r="HG233" s="53">
        <f ca="1">SUMPRODUCT(--(HB197:HV197="Facility"),--(HB194:HV194=HG$28),HB219:HV219,HB217:HV217)</f>
        <v>0</v>
      </c>
      <c r="HH233" s="53">
        <f ca="1">SUMPRODUCT(--(HB197:HV197="Facility"),--(HB194:HV194=HH$28),HB219:HV219,HB217:HV217)</f>
        <v>0</v>
      </c>
      <c r="HI233" s="53">
        <f ca="1">SUMPRODUCT(--(HB197:HV197="Facility"),--(HB194:HV194=HI$28),HB219:HV219,HB217:HV217)</f>
        <v>0</v>
      </c>
      <c r="HJ233" s="53">
        <f ca="1">SUMPRODUCT(--(HB197:HV197="Facility"),--(HB194:HV194=HJ$28),HB219:HV219,HB217:HV217)</f>
        <v>0</v>
      </c>
      <c r="HK233" s="53">
        <f ca="1">SUMPRODUCT(--(HB197:HV197="Facility"),--(HB194:HV194=HK$28),HB219:HV219,HB217:HV217)</f>
        <v>0</v>
      </c>
      <c r="HL233" s="53">
        <f ca="1">SUMPRODUCT(--(HB197:HV197="Facility"),--(HB194:HV194=HL$28),HB219:HV219,HB217:HV217)</f>
        <v>0</v>
      </c>
      <c r="HM233" s="53">
        <f ca="1">SUMPRODUCT(--(HB197:HV197="Facility"),--(HB194:HV194=HM$28),HB219:HV219,HB217:HV217)</f>
        <v>0</v>
      </c>
      <c r="HN233" s="53">
        <f ca="1">SUMPRODUCT(--(HB197:HV197="Facility"),--(HB194:HV194=HN$28),HB219:HV219,HB217:HV217)</f>
        <v>0</v>
      </c>
      <c r="HO233" s="53">
        <f ca="1">SUMPRODUCT(--(HB197:HV197="Facility"),--(HB194:HV194=HO$28),HB219:HV219,HB217:HV217)</f>
        <v>0</v>
      </c>
      <c r="HP233" s="53">
        <f ca="1">SUMPRODUCT(--(HB197:HV197="Facility"),--(HB194:HV194=HP$28),HB219:HV219,HB217:HV217)</f>
        <v>0</v>
      </c>
      <c r="HQ233" s="53">
        <f ca="1">SUMPRODUCT(--(HB197:HV197="Facility"),--(HB194:HV194=HQ$28),HB219:HV219,HB217:HV217)</f>
        <v>0</v>
      </c>
      <c r="HR233" s="53">
        <f ca="1">SUMPRODUCT(--(HB197:HV197="Facility"),--(HB194:HV194=HR$28),HB219:HV219,HB217:HV217)</f>
        <v>0</v>
      </c>
      <c r="HS233" s="53">
        <f ca="1">SUMPRODUCT(--(HB197:HV197="Facility"),--(HB194:HV194=HS$28),HB219:HV219,HB217:HV217)</f>
        <v>0</v>
      </c>
      <c r="HT233" s="53">
        <f ca="1">SUMPRODUCT(--(HB197:HV197="Facility"),--(HB194:HV194=HT$28),HB219:HV219,HB217:HV217)</f>
        <v>0</v>
      </c>
      <c r="HU233" s="53">
        <f ca="1">SUMPRODUCT(--(HB197:HV197="Facility"),--(HB194:HV194=HU$28),HB219:HV219,HB217:HV217)</f>
        <v>0</v>
      </c>
      <c r="HV233" s="53">
        <f ca="1">SUMPRODUCT(--(HB197:HV197="Facility"),--(HB194:HV194=HV$28),HB219:HV219,HB217:HV217)</f>
        <v>0</v>
      </c>
      <c r="HW233" s="402"/>
    </row>
    <row r="234" spans="1:231" ht="15.75" thickBot="1">
      <c r="A234" s="19" t="s">
        <v>305</v>
      </c>
      <c r="B234" s="125">
        <f>A131</f>
        <v>1</v>
      </c>
      <c r="C234" s="125" t="str">
        <f>A132</f>
        <v>work1834</v>
      </c>
      <c r="D234" s="224"/>
      <c r="E234" s="125"/>
      <c r="F234" s="20"/>
      <c r="G234" s="518">
        <f ca="1">G232+G233</f>
        <v>2575319.1778177866</v>
      </c>
      <c r="H234" s="517">
        <f t="shared" ref="H234:AA234" ca="1" si="1150">H232+H233</f>
        <v>130.96062115321098</v>
      </c>
      <c r="I234" s="517">
        <f t="shared" ca="1" si="1150"/>
        <v>217.27302090730512</v>
      </c>
      <c r="J234" s="517">
        <f t="shared" ca="1" si="1150"/>
        <v>360.36724090819462</v>
      </c>
      <c r="K234" s="517">
        <f t="shared" ca="1" si="1150"/>
        <v>597.4065899196379</v>
      </c>
      <c r="L234" s="517">
        <f t="shared" ca="1" si="1150"/>
        <v>989.53782696540156</v>
      </c>
      <c r="M234" s="517">
        <f t="shared" ca="1" si="1150"/>
        <v>1636.7759255206763</v>
      </c>
      <c r="N234" s="517">
        <f t="shared" ca="1" si="1150"/>
        <v>2701.1035512082199</v>
      </c>
      <c r="O234" s="517">
        <f t="shared" ca="1" si="1150"/>
        <v>4440.5649679072158</v>
      </c>
      <c r="P234" s="517">
        <f t="shared" ca="1" si="1150"/>
        <v>7254.9620267506962</v>
      </c>
      <c r="Q234" s="517">
        <f t="shared" ca="1" si="1150"/>
        <v>11735.131545618015</v>
      </c>
      <c r="R234" s="517">
        <f t="shared" ca="1" si="1150"/>
        <v>18685.279890160233</v>
      </c>
      <c r="S234" s="517">
        <f t="shared" ca="1" si="1150"/>
        <v>29045.979620906073</v>
      </c>
      <c r="T234" s="517">
        <f t="shared" ca="1" si="1150"/>
        <v>43606.123504456416</v>
      </c>
      <c r="U234" s="517">
        <f t="shared" ca="1" si="1150"/>
        <v>62452.206749594799</v>
      </c>
      <c r="V234" s="517">
        <f t="shared" ca="1" si="1150"/>
        <v>84395.337795096464</v>
      </c>
      <c r="W234" s="517">
        <f t="shared" ca="1" si="1150"/>
        <v>106974.20087719469</v>
      </c>
      <c r="X234" s="517">
        <f t="shared" ca="1" si="1150"/>
        <v>172837.91244923405</v>
      </c>
      <c r="Y234" s="517">
        <f t="shared" ca="1" si="1150"/>
        <v>172837.91244923405</v>
      </c>
      <c r="Z234" s="517">
        <f t="shared" ca="1" si="1150"/>
        <v>172837.91244923405</v>
      </c>
      <c r="AA234" s="517">
        <f t="shared" ca="1" si="1150"/>
        <v>172837.91244923405</v>
      </c>
      <c r="AB234" s="403"/>
      <c r="AC234" s="519" t="str">
        <f ca="1">IF(demand-SUM(G231:AA231)-SUM(G234:AA234)-SUM(G223:AA223)&lt;0.1,"OK","ERROR")</f>
        <v>OK</v>
      </c>
      <c r="AD234" s="19" t="s">
        <v>305</v>
      </c>
      <c r="AE234" s="125">
        <f>AD131</f>
        <v>1</v>
      </c>
      <c r="AF234" s="125" t="str">
        <f>AD132</f>
        <v>shop1834</v>
      </c>
      <c r="AG234" s="224"/>
      <c r="AH234" s="125"/>
      <c r="AI234" s="20"/>
      <c r="AJ234" s="518">
        <f ca="1">AJ232+AJ233</f>
        <v>2697784.6119591882</v>
      </c>
      <c r="AK234" s="517">
        <f t="shared" ref="AK234:BD234" ca="1" si="1151">AK232+AK233</f>
        <v>73.388784125623587</v>
      </c>
      <c r="AL234" s="517">
        <f t="shared" ca="1" si="1151"/>
        <v>121.91049556125039</v>
      </c>
      <c r="AM234" s="517">
        <f t="shared" ca="1" si="1151"/>
        <v>202.47620878883924</v>
      </c>
      <c r="AN234" s="517">
        <f t="shared" ca="1" si="1151"/>
        <v>336.18269932607859</v>
      </c>
      <c r="AO234" s="517">
        <f t="shared" ca="1" si="1151"/>
        <v>557.90116768403368</v>
      </c>
      <c r="AP234" s="517">
        <f t="shared" ca="1" si="1151"/>
        <v>925.06935249099513</v>
      </c>
      <c r="AQ234" s="517">
        <f t="shared" ca="1" si="1151"/>
        <v>1531.745029431245</v>
      </c>
      <c r="AR234" s="517">
        <f t="shared" ca="1" si="1151"/>
        <v>2530.4620831993902</v>
      </c>
      <c r="AS234" s="517">
        <f t="shared" ca="1" si="1151"/>
        <v>4164.5923743127523</v>
      </c>
      <c r="AT234" s="517">
        <f t="shared" ca="1" si="1151"/>
        <v>6811.9644948960895</v>
      </c>
      <c r="AU234" s="517">
        <f t="shared" ca="1" si="1151"/>
        <v>11032.527177522277</v>
      </c>
      <c r="AV234" s="517">
        <f t="shared" ca="1" si="1151"/>
        <v>17591.840111944697</v>
      </c>
      <c r="AW234" s="517">
        <f t="shared" ca="1" si="1151"/>
        <v>27392.625502432424</v>
      </c>
      <c r="AX234" s="517">
        <f t="shared" ca="1" si="1151"/>
        <v>41208.21521139441</v>
      </c>
      <c r="AY234" s="517">
        <f t="shared" ca="1" si="1151"/>
        <v>59164.723080027325</v>
      </c>
      <c r="AZ234" s="517">
        <f t="shared" ca="1" si="1151"/>
        <v>80191.160211159717</v>
      </c>
      <c r="BA234" s="517">
        <f t="shared" ca="1" si="1151"/>
        <v>172741.11451834874</v>
      </c>
      <c r="BB234" s="517">
        <f t="shared" ca="1" si="1151"/>
        <v>172741.11451834874</v>
      </c>
      <c r="BC234" s="517">
        <f t="shared" ca="1" si="1151"/>
        <v>172741.11451834874</v>
      </c>
      <c r="BD234" s="517">
        <f t="shared" ca="1" si="1151"/>
        <v>172741.11451834874</v>
      </c>
      <c r="BE234" s="403"/>
      <c r="BG234" s="19" t="s">
        <v>305</v>
      </c>
      <c r="BH234" s="125">
        <f>BG131</f>
        <v>1</v>
      </c>
      <c r="BI234" s="125" t="str">
        <f>BG132</f>
        <v>lei1834</v>
      </c>
      <c r="BJ234" s="224"/>
      <c r="BK234" s="125"/>
      <c r="BL234" s="20"/>
      <c r="BM234" s="518">
        <f ca="1">BM232+BM233</f>
        <v>2486775.1875427742</v>
      </c>
      <c r="BN234" s="517">
        <f t="shared" ref="BN234:CG234" ca="1" si="1152">BN232+BN233</f>
        <v>187.64574796439095</v>
      </c>
      <c r="BO234" s="517">
        <f t="shared" ca="1" si="1152"/>
        <v>311.38635975456287</v>
      </c>
      <c r="BP234" s="517">
        <f t="shared" ca="1" si="1152"/>
        <v>516.49736228107145</v>
      </c>
      <c r="BQ234" s="517">
        <f t="shared" ca="1" si="1152"/>
        <v>856.07815640276146</v>
      </c>
      <c r="BR234" s="517">
        <f t="shared" ca="1" si="1152"/>
        <v>1417.1619299352217</v>
      </c>
      <c r="BS234" s="517">
        <f t="shared" ca="1" si="1152"/>
        <v>2341.1605408220935</v>
      </c>
      <c r="BT234" s="517">
        <f t="shared" ca="1" si="1152"/>
        <v>3854.5081705983698</v>
      </c>
      <c r="BU234" s="517">
        <f t="shared" ca="1" si="1152"/>
        <v>6310.9934309819764</v>
      </c>
      <c r="BV234" s="517">
        <f t="shared" ca="1" si="1152"/>
        <v>10240.888063922075</v>
      </c>
      <c r="BW234" s="517">
        <f t="shared" ca="1" si="1152"/>
        <v>16383.96496132104</v>
      </c>
      <c r="BX234" s="517">
        <f t="shared" ca="1" si="1152"/>
        <v>25646.808958212769</v>
      </c>
      <c r="BY234" s="517">
        <f t="shared" ca="1" si="1152"/>
        <v>38880.692472075461</v>
      </c>
      <c r="BZ234" s="517">
        <f t="shared" ca="1" si="1152"/>
        <v>56398.863804507455</v>
      </c>
      <c r="CA234" s="517">
        <f t="shared" ca="1" si="1152"/>
        <v>77379.456926774394</v>
      </c>
      <c r="CB234" s="517">
        <f t="shared" ca="1" si="1152"/>
        <v>99680.402007359138</v>
      </c>
      <c r="CC234" s="517">
        <f t="shared" ca="1" si="1152"/>
        <v>120545.21353704382</v>
      </c>
      <c r="CD234" s="517">
        <f t="shared" ca="1" si="1152"/>
        <v>172493.55149635405</v>
      </c>
      <c r="CE234" s="517">
        <f t="shared" ca="1" si="1152"/>
        <v>172493.55149635405</v>
      </c>
      <c r="CF234" s="517">
        <f t="shared" ca="1" si="1152"/>
        <v>172493.55149635405</v>
      </c>
      <c r="CG234" s="517">
        <f t="shared" ca="1" si="1152"/>
        <v>172493.55149635405</v>
      </c>
      <c r="CH234" s="403"/>
      <c r="CI234" s="519" t="str">
        <f ca="1">IF(demand-SUM(BM231:CG231)-SUM(BM234:CG234)-SUM(BM223:CG223)&lt;0.1,"OK","ERROR")</f>
        <v>OK</v>
      </c>
      <c r="CJ234" s="19" t="s">
        <v>305</v>
      </c>
      <c r="CK234" s="125">
        <f>CJ131</f>
        <v>1</v>
      </c>
      <c r="CL234" s="125" t="str">
        <f>CJ132</f>
        <v>work3564</v>
      </c>
      <c r="CM234" s="224"/>
      <c r="CN234" s="125"/>
      <c r="CO234" s="20"/>
      <c r="CP234" s="518">
        <f ca="1">CP232+CP233</f>
        <v>2512380.947521063</v>
      </c>
      <c r="CQ234" s="517">
        <f t="shared" ref="CQ234:DJ234" ca="1" si="1153">CQ232+CQ233</f>
        <v>170.30108643233993</v>
      </c>
      <c r="CR234" s="517">
        <f t="shared" ca="1" si="1153"/>
        <v>282.70185578112387</v>
      </c>
      <c r="CS234" s="517">
        <f t="shared" ca="1" si="1153"/>
        <v>469.09461678552549</v>
      </c>
      <c r="CT234" s="517">
        <f t="shared" ca="1" si="1153"/>
        <v>777.84268183482504</v>
      </c>
      <c r="CU234" s="517">
        <f t="shared" ca="1" si="1153"/>
        <v>1288.317049425975</v>
      </c>
      <c r="CV234" s="517">
        <f t="shared" ca="1" si="1153"/>
        <v>2129.730166003028</v>
      </c>
      <c r="CW234" s="517">
        <f t="shared" ca="1" si="1153"/>
        <v>3509.6176195054541</v>
      </c>
      <c r="CX234" s="517">
        <f t="shared" ca="1" si="1153"/>
        <v>5753.8615163892182</v>
      </c>
      <c r="CY234" s="517">
        <f t="shared" ca="1" si="1153"/>
        <v>9354.9857715333656</v>
      </c>
      <c r="CZ234" s="517">
        <f t="shared" ca="1" si="1153"/>
        <v>15010.03464503436</v>
      </c>
      <c r="DA234" s="517">
        <f t="shared" ca="1" si="1153"/>
        <v>23596.191471486629</v>
      </c>
      <c r="DB234" s="517">
        <f t="shared" ca="1" si="1153"/>
        <v>35987.337069875975</v>
      </c>
      <c r="DC234" s="517">
        <f t="shared" ca="1" si="1153"/>
        <v>52618.357303522134</v>
      </c>
      <c r="DD234" s="517">
        <f t="shared" ca="1" si="1153"/>
        <v>72889.951157952615</v>
      </c>
      <c r="DE234" s="517">
        <f t="shared" ca="1" si="1153"/>
        <v>94881.762682666624</v>
      </c>
      <c r="DF234" s="517">
        <f t="shared" ca="1" si="1153"/>
        <v>115908.50691578879</v>
      </c>
      <c r="DG234" s="517">
        <f t="shared" ca="1" si="1153"/>
        <v>172273.47917123267</v>
      </c>
      <c r="DH234" s="517">
        <f t="shared" ca="1" si="1153"/>
        <v>172273.47917123267</v>
      </c>
      <c r="DI234" s="517">
        <f t="shared" ca="1" si="1153"/>
        <v>172273.47917123267</v>
      </c>
      <c r="DJ234" s="517">
        <f t="shared" ca="1" si="1153"/>
        <v>172273.47917123267</v>
      </c>
      <c r="DK234" s="403"/>
      <c r="DL234" s="519" t="str">
        <f ca="1">IF(demand-SUM(CP231:DJ231)-SUM(CP234:DJ234)-SUM(CP223:DJ223)&lt;0.1,"OK","ERROR")</f>
        <v>OK</v>
      </c>
      <c r="DM234" s="19" t="s">
        <v>305</v>
      </c>
      <c r="DN234" s="125">
        <f>DM131</f>
        <v>1</v>
      </c>
      <c r="DO234" s="125" t="str">
        <f>DM132</f>
        <v>shop3564</v>
      </c>
      <c r="DP234" s="224"/>
      <c r="DQ234" s="125"/>
      <c r="DR234" s="20"/>
      <c r="DS234" s="518">
        <f ca="1">DS232+DS233</f>
        <v>2596539.1820918764</v>
      </c>
      <c r="DT234" s="517">
        <f t="shared" ref="DT234:EM234" ca="1" si="1154">DT232+DT233</f>
        <v>119.58618284062699</v>
      </c>
      <c r="DU234" s="517">
        <f t="shared" ca="1" si="1154"/>
        <v>198.38876804793847</v>
      </c>
      <c r="DV234" s="517">
        <f t="shared" ca="1" si="1154"/>
        <v>329.03416859806845</v>
      </c>
      <c r="DW234" s="517">
        <f t="shared" ca="1" si="1154"/>
        <v>545.47122369993281</v>
      </c>
      <c r="DX234" s="517">
        <f t="shared" ca="1" si="1154"/>
        <v>903.59911487686952</v>
      </c>
      <c r="DY234" s="517">
        <f t="shared" ca="1" si="1154"/>
        <v>1494.9685650913787</v>
      </c>
      <c r="DZ234" s="517">
        <f t="shared" ca="1" si="1154"/>
        <v>2468.1857512227698</v>
      </c>
      <c r="EA234" s="517">
        <f t="shared" ca="1" si="1154"/>
        <v>4060.8900995233794</v>
      </c>
      <c r="EB234" s="517">
        <f t="shared" ca="1" si="1154"/>
        <v>6643.6680594099189</v>
      </c>
      <c r="EC234" s="517">
        <f t="shared" ca="1" si="1154"/>
        <v>10770.329665001153</v>
      </c>
      <c r="ED234" s="517">
        <f t="shared" ca="1" si="1154"/>
        <v>17209.7093319425</v>
      </c>
      <c r="EE234" s="517">
        <f t="shared" ca="1" si="1154"/>
        <v>26895.536701845969</v>
      </c>
      <c r="EF234" s="517">
        <f t="shared" ca="1" si="1154"/>
        <v>40686.169996391109</v>
      </c>
      <c r="EG234" s="517">
        <f t="shared" ca="1" si="1154"/>
        <v>58855.147065958088</v>
      </c>
      <c r="EH234" s="517">
        <f t="shared" ca="1" si="1154"/>
        <v>80478.66253294007</v>
      </c>
      <c r="EI234" s="517">
        <f t="shared" ca="1" si="1154"/>
        <v>103276.05644347776</v>
      </c>
      <c r="EJ234" s="517">
        <f t="shared" ca="1" si="1154"/>
        <v>173008.50290474514</v>
      </c>
      <c r="EK234" s="517">
        <f t="shared" ca="1" si="1154"/>
        <v>173008.50290474514</v>
      </c>
      <c r="EL234" s="517">
        <f t="shared" ca="1" si="1154"/>
        <v>173008.50290474514</v>
      </c>
      <c r="EM234" s="517">
        <f t="shared" ca="1" si="1154"/>
        <v>173008.50290474514</v>
      </c>
      <c r="EN234" s="403"/>
      <c r="EP234" s="19" t="s">
        <v>305</v>
      </c>
      <c r="EQ234" s="125">
        <f>EP131</f>
        <v>1</v>
      </c>
      <c r="ER234" s="125" t="str">
        <f>EP132</f>
        <v>lei3564</v>
      </c>
      <c r="ES234" s="224"/>
      <c r="ET234" s="125"/>
      <c r="EU234" s="20"/>
      <c r="EV234" s="518">
        <f ca="1">EV232+EV233</f>
        <v>2572242.3668771326</v>
      </c>
      <c r="EW234" s="517">
        <f t="shared" ref="EW234:FP234" ca="1" si="1155">EW232+EW233</f>
        <v>133.28356885134608</v>
      </c>
      <c r="EX234" s="517">
        <f t="shared" ca="1" si="1155"/>
        <v>221.17216327875786</v>
      </c>
      <c r="EY234" s="517">
        <f t="shared" ca="1" si="1155"/>
        <v>366.90493917985611</v>
      </c>
      <c r="EZ234" s="517">
        <f t="shared" ca="1" si="1155"/>
        <v>608.35105672705527</v>
      </c>
      <c r="FA234" s="517">
        <f t="shared" ca="1" si="1155"/>
        <v>1007.8156662456979</v>
      </c>
      <c r="FB234" s="517">
        <f t="shared" ca="1" si="1155"/>
        <v>1667.1869417012094</v>
      </c>
      <c r="FC234" s="517">
        <f t="shared" ca="1" si="1155"/>
        <v>2751.4017004642892</v>
      </c>
      <c r="FD234" s="517">
        <f t="shared" ca="1" si="1155"/>
        <v>4522.9639411490043</v>
      </c>
      <c r="FE234" s="517">
        <f t="shared" ca="1" si="1155"/>
        <v>7387.8901842734003</v>
      </c>
      <c r="FF234" s="517">
        <f t="shared" ca="1" si="1155"/>
        <v>11944.37222214155</v>
      </c>
      <c r="FG234" s="517">
        <f t="shared" ca="1" si="1155"/>
        <v>19002.145267671389</v>
      </c>
      <c r="FH234" s="517">
        <f t="shared" ca="1" si="1155"/>
        <v>29498.13229978504</v>
      </c>
      <c r="FI234" s="517">
        <f t="shared" ca="1" si="1155"/>
        <v>44196.947924237007</v>
      </c>
      <c r="FJ234" s="517">
        <f t="shared" ca="1" si="1155"/>
        <v>63134.091932687144</v>
      </c>
      <c r="FK234" s="517">
        <f t="shared" ca="1" si="1155"/>
        <v>85061.986277828197</v>
      </c>
      <c r="FL234" s="517">
        <f t="shared" ca="1" si="1155"/>
        <v>107500.39646008085</v>
      </c>
      <c r="FM234" s="517">
        <f t="shared" ca="1" si="1155"/>
        <v>173007.54467554978</v>
      </c>
      <c r="FN234" s="517">
        <f t="shared" ca="1" si="1155"/>
        <v>173007.54467554978</v>
      </c>
      <c r="FO234" s="517">
        <f t="shared" ca="1" si="1155"/>
        <v>173007.54467554978</v>
      </c>
      <c r="FP234" s="517">
        <f t="shared" ca="1" si="1155"/>
        <v>173007.54467554978</v>
      </c>
      <c r="FQ234" s="403"/>
      <c r="FS234" s="19" t="s">
        <v>305</v>
      </c>
      <c r="FT234" s="125">
        <f>FS131</f>
        <v>1</v>
      </c>
      <c r="FU234" s="125" t="str">
        <f>FS132</f>
        <v>shop65</v>
      </c>
      <c r="FV234" s="224"/>
      <c r="FW234" s="125"/>
      <c r="FX234" s="20"/>
      <c r="FY234" s="518">
        <f ca="1">FY232+FY233</f>
        <v>1880003.2998648405</v>
      </c>
      <c r="FZ234" s="517">
        <f t="shared" ref="FZ234:GS234" ca="1" si="1156">FZ232+FZ233</f>
        <v>137.61168220555047</v>
      </c>
      <c r="GA234" s="517">
        <f t="shared" ca="1" si="1156"/>
        <v>228.12813748297111</v>
      </c>
      <c r="GB234" s="517">
        <f t="shared" ca="1" si="1156"/>
        <v>378.07666957725513</v>
      </c>
      <c r="GC234" s="517">
        <f t="shared" ca="1" si="1156"/>
        <v>626.27893331184214</v>
      </c>
      <c r="GD234" s="517">
        <f t="shared" ca="1" si="1156"/>
        <v>1036.5564454605301</v>
      </c>
      <c r="GE234" s="517">
        <f t="shared" ca="1" si="1156"/>
        <v>1713.2022198693815</v>
      </c>
      <c r="GF234" s="517">
        <f t="shared" ca="1" si="1156"/>
        <v>2824.9451684668466</v>
      </c>
      <c r="GG234" s="517">
        <f t="shared" ca="1" si="1156"/>
        <v>4640.2155097287769</v>
      </c>
      <c r="GH234" s="517">
        <f t="shared" ca="1" si="1156"/>
        <v>7574.1546419973984</v>
      </c>
      <c r="GI234" s="517">
        <f t="shared" ca="1" si="1156"/>
        <v>12238.636519764814</v>
      </c>
      <c r="GJ234" s="517">
        <f t="shared" ca="1" si="1156"/>
        <v>172430.17652622142</v>
      </c>
      <c r="GK234" s="517">
        <f t="shared" ca="1" si="1156"/>
        <v>172430.17652622142</v>
      </c>
      <c r="GL234" s="517">
        <f t="shared" ca="1" si="1156"/>
        <v>172430.17652622142</v>
      </c>
      <c r="GM234" s="517">
        <f t="shared" ca="1" si="1156"/>
        <v>172430.17652622142</v>
      </c>
      <c r="GN234" s="517">
        <f t="shared" ca="1" si="1156"/>
        <v>172430.17652622142</v>
      </c>
      <c r="GO234" s="517">
        <f t="shared" ca="1" si="1156"/>
        <v>172430.17652622142</v>
      </c>
      <c r="GP234" s="517">
        <f t="shared" ca="1" si="1156"/>
        <v>172430.17652622142</v>
      </c>
      <c r="GQ234" s="517">
        <f t="shared" ca="1" si="1156"/>
        <v>172430.17652622142</v>
      </c>
      <c r="GR234" s="517">
        <f t="shared" ca="1" si="1156"/>
        <v>172430.17652622142</v>
      </c>
      <c r="GS234" s="517">
        <f t="shared" ca="1" si="1156"/>
        <v>172430.17652622142</v>
      </c>
      <c r="GT234" s="403"/>
      <c r="GU234" s="519" t="str">
        <f ca="1">IF(demand-SUM(FY231:GS231)-SUM(FY234:GS234)-SUM(FY223:GS223)&lt;0.1,"OK","ERROR")</f>
        <v>OK</v>
      </c>
      <c r="GV234" s="19" t="s">
        <v>305</v>
      </c>
      <c r="GW234" s="125">
        <f>GV131</f>
        <v>1</v>
      </c>
      <c r="GX234" s="125" t="str">
        <f>GV132</f>
        <v>lei65</v>
      </c>
      <c r="GY234" s="224"/>
      <c r="GZ234" s="125"/>
      <c r="HA234" s="20"/>
      <c r="HB234" s="518">
        <f ca="1">HB232+HB233</f>
        <v>1882553.118857407</v>
      </c>
      <c r="HC234" s="517">
        <f t="shared" ref="HC234:HV234" ca="1" si="1157">HC232+HC233</f>
        <v>128.90588391197713</v>
      </c>
      <c r="HD234" s="517">
        <f t="shared" ca="1" si="1157"/>
        <v>213.211764185937</v>
      </c>
      <c r="HE234" s="517">
        <f t="shared" ca="1" si="1157"/>
        <v>352.5831749688171</v>
      </c>
      <c r="HF234" s="517">
        <f t="shared" ca="1" si="1157"/>
        <v>582.8385849094559</v>
      </c>
      <c r="HG234" s="517">
        <f t="shared" ca="1" si="1157"/>
        <v>962.82265980672764</v>
      </c>
      <c r="HH234" s="517">
        <f t="shared" ca="1" si="1157"/>
        <v>1588.7281560861784</v>
      </c>
      <c r="HI234" s="517">
        <f t="shared" ca="1" si="1157"/>
        <v>2616.4941441009896</v>
      </c>
      <c r="HJ234" s="517">
        <f t="shared" ca="1" si="1157"/>
        <v>4295.4070411416951</v>
      </c>
      <c r="HK234" s="517">
        <f t="shared" ca="1" si="1157"/>
        <v>7014.7201574222345</v>
      </c>
      <c r="HL234" s="517">
        <f t="shared" ca="1" si="1157"/>
        <v>11358.448634713643</v>
      </c>
      <c r="HM234" s="517">
        <f t="shared" ca="1" si="1157"/>
        <v>173105.39882577193</v>
      </c>
      <c r="HN234" s="517">
        <f t="shared" ca="1" si="1157"/>
        <v>173105.39882577193</v>
      </c>
      <c r="HO234" s="517">
        <f t="shared" ca="1" si="1157"/>
        <v>173105.39882577193</v>
      </c>
      <c r="HP234" s="517">
        <f t="shared" ca="1" si="1157"/>
        <v>173105.39882577193</v>
      </c>
      <c r="HQ234" s="517">
        <f t="shared" ca="1" si="1157"/>
        <v>173105.39882577193</v>
      </c>
      <c r="HR234" s="517">
        <f t="shared" ca="1" si="1157"/>
        <v>173105.39882577193</v>
      </c>
      <c r="HS234" s="517">
        <f t="shared" ca="1" si="1157"/>
        <v>173105.39882577193</v>
      </c>
      <c r="HT234" s="517">
        <f t="shared" ca="1" si="1157"/>
        <v>173105.39882577193</v>
      </c>
      <c r="HU234" s="517">
        <f t="shared" ca="1" si="1157"/>
        <v>173105.39882577193</v>
      </c>
      <c r="HV234" s="517">
        <f t="shared" ca="1" si="1157"/>
        <v>173105.39882577193</v>
      </c>
      <c r="HW234" s="403"/>
    </row>
    <row r="235" spans="1:231" ht="15"/>
    <row r="236" spans="1:231" ht="15">
      <c r="A236" s="211">
        <v>2</v>
      </c>
      <c r="AD236" s="211">
        <v>2</v>
      </c>
      <c r="BG236" s="211">
        <v>2</v>
      </c>
      <c r="CJ236" s="211">
        <v>2</v>
      </c>
      <c r="DM236" s="211">
        <v>2</v>
      </c>
      <c r="EP236" s="211">
        <v>2</v>
      </c>
      <c r="FS236" s="211">
        <v>2</v>
      </c>
      <c r="GV236" s="211">
        <v>2</v>
      </c>
    </row>
    <row r="237" spans="1:231" ht="15.75" thickBot="1">
      <c r="A237" s="211" t="str">
        <f>A$2</f>
        <v>work1834</v>
      </c>
      <c r="AD237" s="211" t="str">
        <f>AD$2</f>
        <v>shop1834</v>
      </c>
      <c r="BG237" s="211" t="str">
        <f>BG$2</f>
        <v>lei1834</v>
      </c>
      <c r="CJ237" s="211" t="str">
        <f>CJ$2</f>
        <v>work3564</v>
      </c>
      <c r="DM237" s="211" t="str">
        <f>DM$2</f>
        <v>shop3564</v>
      </c>
      <c r="EP237" s="211" t="str">
        <f>EP$2</f>
        <v>lei3564</v>
      </c>
      <c r="FS237" s="211" t="str">
        <f>FS$2</f>
        <v>shop65</v>
      </c>
      <c r="GV237" s="211" t="str">
        <f>GV$2</f>
        <v>lei65</v>
      </c>
    </row>
    <row r="238" spans="1:231" ht="15.75" thickBot="1">
      <c r="A238" s="126"/>
      <c r="B238" s="127" t="s">
        <v>84</v>
      </c>
      <c r="C238" s="127" t="s">
        <v>85</v>
      </c>
      <c r="D238" s="219" t="s">
        <v>103</v>
      </c>
      <c r="E238" s="127" t="s">
        <v>87</v>
      </c>
      <c r="F238" s="127" t="s">
        <v>86</v>
      </c>
      <c r="G238" s="128">
        <v>1</v>
      </c>
      <c r="H238" s="129">
        <v>2</v>
      </c>
      <c r="I238" s="129">
        <v>3</v>
      </c>
      <c r="J238" s="129">
        <v>4</v>
      </c>
      <c r="K238" s="129">
        <v>5</v>
      </c>
      <c r="L238" s="129">
        <v>6</v>
      </c>
      <c r="M238" s="129">
        <v>7</v>
      </c>
      <c r="N238" s="129">
        <v>8</v>
      </c>
      <c r="O238" s="129">
        <v>9</v>
      </c>
      <c r="P238" s="129">
        <v>10</v>
      </c>
      <c r="Q238" s="129">
        <v>11</v>
      </c>
      <c r="R238" s="129">
        <v>12</v>
      </c>
      <c r="S238" s="129">
        <v>13</v>
      </c>
      <c r="T238" s="129">
        <v>14</v>
      </c>
      <c r="U238" s="129">
        <v>15</v>
      </c>
      <c r="V238" s="129">
        <v>16</v>
      </c>
      <c r="W238" s="129">
        <v>17</v>
      </c>
      <c r="X238" s="129">
        <v>18</v>
      </c>
      <c r="Y238" s="129">
        <v>19</v>
      </c>
      <c r="Z238" s="129">
        <v>20</v>
      </c>
      <c r="AA238" s="130">
        <v>21</v>
      </c>
      <c r="AB238" s="215"/>
      <c r="AD238" s="126"/>
      <c r="AE238" s="127" t="s">
        <v>84</v>
      </c>
      <c r="AF238" s="127" t="s">
        <v>85</v>
      </c>
      <c r="AG238" s="219" t="s">
        <v>103</v>
      </c>
      <c r="AH238" s="127" t="s">
        <v>87</v>
      </c>
      <c r="AI238" s="127" t="s">
        <v>86</v>
      </c>
      <c r="AJ238" s="128">
        <v>1</v>
      </c>
      <c r="AK238" s="129">
        <v>2</v>
      </c>
      <c r="AL238" s="129">
        <v>3</v>
      </c>
      <c r="AM238" s="129">
        <v>4</v>
      </c>
      <c r="AN238" s="129">
        <v>5</v>
      </c>
      <c r="AO238" s="129">
        <v>6</v>
      </c>
      <c r="AP238" s="129">
        <v>7</v>
      </c>
      <c r="AQ238" s="129">
        <v>8</v>
      </c>
      <c r="AR238" s="129">
        <v>9</v>
      </c>
      <c r="AS238" s="129">
        <v>10</v>
      </c>
      <c r="AT238" s="129">
        <v>11</v>
      </c>
      <c r="AU238" s="129">
        <v>12</v>
      </c>
      <c r="AV238" s="129">
        <v>13</v>
      </c>
      <c r="AW238" s="129">
        <v>14</v>
      </c>
      <c r="AX238" s="129">
        <v>15</v>
      </c>
      <c r="AY238" s="129">
        <v>16</v>
      </c>
      <c r="AZ238" s="129">
        <v>17</v>
      </c>
      <c r="BA238" s="129">
        <v>18</v>
      </c>
      <c r="BB238" s="129">
        <v>19</v>
      </c>
      <c r="BC238" s="129">
        <v>20</v>
      </c>
      <c r="BD238" s="130">
        <v>21</v>
      </c>
      <c r="BE238" s="215"/>
      <c r="BG238" s="126"/>
      <c r="BH238" s="127" t="s">
        <v>84</v>
      </c>
      <c r="BI238" s="127" t="s">
        <v>85</v>
      </c>
      <c r="BJ238" s="219" t="s">
        <v>103</v>
      </c>
      <c r="BK238" s="127" t="s">
        <v>87</v>
      </c>
      <c r="BL238" s="127" t="s">
        <v>86</v>
      </c>
      <c r="BM238" s="128">
        <v>1</v>
      </c>
      <c r="BN238" s="129">
        <v>2</v>
      </c>
      <c r="BO238" s="129">
        <v>3</v>
      </c>
      <c r="BP238" s="129">
        <v>4</v>
      </c>
      <c r="BQ238" s="129">
        <v>5</v>
      </c>
      <c r="BR238" s="129">
        <v>6</v>
      </c>
      <c r="BS238" s="129">
        <v>7</v>
      </c>
      <c r="BT238" s="129">
        <v>8</v>
      </c>
      <c r="BU238" s="129">
        <v>9</v>
      </c>
      <c r="BV238" s="129">
        <v>10</v>
      </c>
      <c r="BW238" s="129">
        <v>11</v>
      </c>
      <c r="BX238" s="129">
        <v>12</v>
      </c>
      <c r="BY238" s="129">
        <v>13</v>
      </c>
      <c r="BZ238" s="129">
        <v>14</v>
      </c>
      <c r="CA238" s="129">
        <v>15</v>
      </c>
      <c r="CB238" s="129">
        <v>16</v>
      </c>
      <c r="CC238" s="129">
        <v>17</v>
      </c>
      <c r="CD238" s="129">
        <v>18</v>
      </c>
      <c r="CE238" s="129">
        <v>19</v>
      </c>
      <c r="CF238" s="129">
        <v>20</v>
      </c>
      <c r="CG238" s="130">
        <v>21</v>
      </c>
      <c r="CH238" s="215"/>
      <c r="CJ238" s="126"/>
      <c r="CK238" s="127" t="s">
        <v>84</v>
      </c>
      <c r="CL238" s="127" t="s">
        <v>85</v>
      </c>
      <c r="CM238" s="219" t="s">
        <v>103</v>
      </c>
      <c r="CN238" s="127" t="s">
        <v>87</v>
      </c>
      <c r="CO238" s="127" t="s">
        <v>86</v>
      </c>
      <c r="CP238" s="128">
        <v>1</v>
      </c>
      <c r="CQ238" s="129">
        <v>2</v>
      </c>
      <c r="CR238" s="129">
        <v>3</v>
      </c>
      <c r="CS238" s="129">
        <v>4</v>
      </c>
      <c r="CT238" s="129">
        <v>5</v>
      </c>
      <c r="CU238" s="129">
        <v>6</v>
      </c>
      <c r="CV238" s="129">
        <v>7</v>
      </c>
      <c r="CW238" s="129">
        <v>8</v>
      </c>
      <c r="CX238" s="129">
        <v>9</v>
      </c>
      <c r="CY238" s="129">
        <v>10</v>
      </c>
      <c r="CZ238" s="129">
        <v>11</v>
      </c>
      <c r="DA238" s="129">
        <v>12</v>
      </c>
      <c r="DB238" s="129">
        <v>13</v>
      </c>
      <c r="DC238" s="129">
        <v>14</v>
      </c>
      <c r="DD238" s="129">
        <v>15</v>
      </c>
      <c r="DE238" s="129">
        <v>16</v>
      </c>
      <c r="DF238" s="129">
        <v>17</v>
      </c>
      <c r="DG238" s="129">
        <v>18</v>
      </c>
      <c r="DH238" s="129">
        <v>19</v>
      </c>
      <c r="DI238" s="129">
        <v>20</v>
      </c>
      <c r="DJ238" s="130">
        <v>21</v>
      </c>
      <c r="DK238" s="215"/>
      <c r="DM238" s="126"/>
      <c r="DN238" s="127" t="s">
        <v>84</v>
      </c>
      <c r="DO238" s="127" t="s">
        <v>85</v>
      </c>
      <c r="DP238" s="219" t="s">
        <v>103</v>
      </c>
      <c r="DQ238" s="127" t="s">
        <v>87</v>
      </c>
      <c r="DR238" s="127" t="s">
        <v>86</v>
      </c>
      <c r="DS238" s="128">
        <v>1</v>
      </c>
      <c r="DT238" s="129">
        <v>2</v>
      </c>
      <c r="DU238" s="129">
        <v>3</v>
      </c>
      <c r="DV238" s="129">
        <v>4</v>
      </c>
      <c r="DW238" s="129">
        <v>5</v>
      </c>
      <c r="DX238" s="129">
        <v>6</v>
      </c>
      <c r="DY238" s="129">
        <v>7</v>
      </c>
      <c r="DZ238" s="129">
        <v>8</v>
      </c>
      <c r="EA238" s="129">
        <v>9</v>
      </c>
      <c r="EB238" s="129">
        <v>10</v>
      </c>
      <c r="EC238" s="129">
        <v>11</v>
      </c>
      <c r="ED238" s="129">
        <v>12</v>
      </c>
      <c r="EE238" s="129">
        <v>13</v>
      </c>
      <c r="EF238" s="129">
        <v>14</v>
      </c>
      <c r="EG238" s="129">
        <v>15</v>
      </c>
      <c r="EH238" s="129">
        <v>16</v>
      </c>
      <c r="EI238" s="129">
        <v>17</v>
      </c>
      <c r="EJ238" s="129">
        <v>18</v>
      </c>
      <c r="EK238" s="129">
        <v>19</v>
      </c>
      <c r="EL238" s="129">
        <v>20</v>
      </c>
      <c r="EM238" s="130">
        <v>21</v>
      </c>
      <c r="EN238" s="215"/>
      <c r="EP238" s="126"/>
      <c r="EQ238" s="127" t="s">
        <v>84</v>
      </c>
      <c r="ER238" s="127" t="s">
        <v>85</v>
      </c>
      <c r="ES238" s="219" t="s">
        <v>103</v>
      </c>
      <c r="ET238" s="127" t="s">
        <v>87</v>
      </c>
      <c r="EU238" s="127" t="s">
        <v>86</v>
      </c>
      <c r="EV238" s="128">
        <v>1</v>
      </c>
      <c r="EW238" s="129">
        <v>2</v>
      </c>
      <c r="EX238" s="129">
        <v>3</v>
      </c>
      <c r="EY238" s="129">
        <v>4</v>
      </c>
      <c r="EZ238" s="129">
        <v>5</v>
      </c>
      <c r="FA238" s="129">
        <v>6</v>
      </c>
      <c r="FB238" s="129">
        <v>7</v>
      </c>
      <c r="FC238" s="129">
        <v>8</v>
      </c>
      <c r="FD238" s="129">
        <v>9</v>
      </c>
      <c r="FE238" s="129">
        <v>10</v>
      </c>
      <c r="FF238" s="129">
        <v>11</v>
      </c>
      <c r="FG238" s="129">
        <v>12</v>
      </c>
      <c r="FH238" s="129">
        <v>13</v>
      </c>
      <c r="FI238" s="129">
        <v>14</v>
      </c>
      <c r="FJ238" s="129">
        <v>15</v>
      </c>
      <c r="FK238" s="129">
        <v>16</v>
      </c>
      <c r="FL238" s="129">
        <v>17</v>
      </c>
      <c r="FM238" s="129">
        <v>18</v>
      </c>
      <c r="FN238" s="129">
        <v>19</v>
      </c>
      <c r="FO238" s="129">
        <v>20</v>
      </c>
      <c r="FP238" s="130">
        <v>21</v>
      </c>
      <c r="FQ238" s="215"/>
      <c r="FS238" s="126"/>
      <c r="FT238" s="127" t="s">
        <v>84</v>
      </c>
      <c r="FU238" s="127" t="s">
        <v>85</v>
      </c>
      <c r="FV238" s="219" t="s">
        <v>103</v>
      </c>
      <c r="FW238" s="127" t="s">
        <v>87</v>
      </c>
      <c r="FX238" s="127" t="s">
        <v>86</v>
      </c>
      <c r="FY238" s="128">
        <v>1</v>
      </c>
      <c r="FZ238" s="129">
        <v>2</v>
      </c>
      <c r="GA238" s="129">
        <v>3</v>
      </c>
      <c r="GB238" s="129">
        <v>4</v>
      </c>
      <c r="GC238" s="129">
        <v>5</v>
      </c>
      <c r="GD238" s="129">
        <v>6</v>
      </c>
      <c r="GE238" s="129">
        <v>7</v>
      </c>
      <c r="GF238" s="129">
        <v>8</v>
      </c>
      <c r="GG238" s="129">
        <v>9</v>
      </c>
      <c r="GH238" s="129">
        <v>10</v>
      </c>
      <c r="GI238" s="129">
        <v>11</v>
      </c>
      <c r="GJ238" s="129">
        <v>12</v>
      </c>
      <c r="GK238" s="129">
        <v>13</v>
      </c>
      <c r="GL238" s="129">
        <v>14</v>
      </c>
      <c r="GM238" s="129">
        <v>15</v>
      </c>
      <c r="GN238" s="129">
        <v>16</v>
      </c>
      <c r="GO238" s="129">
        <v>17</v>
      </c>
      <c r="GP238" s="129">
        <v>18</v>
      </c>
      <c r="GQ238" s="129">
        <v>19</v>
      </c>
      <c r="GR238" s="129">
        <v>20</v>
      </c>
      <c r="GS238" s="130">
        <v>21</v>
      </c>
      <c r="GT238" s="215"/>
      <c r="GV238" s="126"/>
      <c r="GW238" s="127" t="s">
        <v>84</v>
      </c>
      <c r="GX238" s="127" t="s">
        <v>85</v>
      </c>
      <c r="GY238" s="219" t="s">
        <v>103</v>
      </c>
      <c r="GZ238" s="127" t="s">
        <v>87</v>
      </c>
      <c r="HA238" s="127" t="s">
        <v>86</v>
      </c>
      <c r="HB238" s="128">
        <v>1</v>
      </c>
      <c r="HC238" s="129">
        <v>2</v>
      </c>
      <c r="HD238" s="129">
        <v>3</v>
      </c>
      <c r="HE238" s="129">
        <v>4</v>
      </c>
      <c r="HF238" s="129">
        <v>5</v>
      </c>
      <c r="HG238" s="129">
        <v>6</v>
      </c>
      <c r="HH238" s="129">
        <v>7</v>
      </c>
      <c r="HI238" s="129">
        <v>8</v>
      </c>
      <c r="HJ238" s="129">
        <v>9</v>
      </c>
      <c r="HK238" s="129">
        <v>10</v>
      </c>
      <c r="HL238" s="129">
        <v>11</v>
      </c>
      <c r="HM238" s="129">
        <v>12</v>
      </c>
      <c r="HN238" s="129">
        <v>13</v>
      </c>
      <c r="HO238" s="129">
        <v>14</v>
      </c>
      <c r="HP238" s="129">
        <v>15</v>
      </c>
      <c r="HQ238" s="129">
        <v>16</v>
      </c>
      <c r="HR238" s="129">
        <v>17</v>
      </c>
      <c r="HS238" s="129">
        <v>18</v>
      </c>
      <c r="HT238" s="129">
        <v>19</v>
      </c>
      <c r="HU238" s="129">
        <v>20</v>
      </c>
      <c r="HV238" s="130">
        <v>21</v>
      </c>
      <c r="HW238" s="215"/>
    </row>
    <row r="239" spans="1:231" ht="15">
      <c r="A239" s="10" t="s">
        <v>13</v>
      </c>
      <c r="B239" s="120">
        <f>A236</f>
        <v>2</v>
      </c>
      <c r="C239" s="120" t="str">
        <f>A237</f>
        <v>work1834</v>
      </c>
      <c r="D239" s="220"/>
      <c r="E239" s="120">
        <v>1</v>
      </c>
      <c r="F239" s="11"/>
      <c r="G239" s="36">
        <f ca="1">INDEX(INDIRECT("in_input"&amp;$B239),$E239,G$28)</f>
        <v>3</v>
      </c>
      <c r="H239" s="22">
        <f ca="1">INDEX(INDIRECT("in_input"&amp;$B239),$E239,H$28)</f>
        <v>3</v>
      </c>
      <c r="I239" s="22">
        <f ca="1">INDEX(INDIRECT("in_input"&amp;$B239),$E239,I$28)</f>
        <v>3</v>
      </c>
      <c r="J239" s="22">
        <f ca="1">INDEX(INDIRECT("in_input"&amp;$B239),$E239,J$28)</f>
        <v>3</v>
      </c>
      <c r="K239" s="22">
        <f ca="1">INDEX(INDIRECT("in_input"&amp;$B239),$E239,K$28)</f>
        <v>3</v>
      </c>
      <c r="L239" s="22">
        <f ca="1">INDEX(INDIRECT("in_input"&amp;$B239),$E239,L$28)</f>
        <v>3</v>
      </c>
      <c r="M239" s="22">
        <f ca="1">INDEX(INDIRECT("in_input"&amp;$B239),$E239,M$28)</f>
        <v>3</v>
      </c>
      <c r="N239" s="22">
        <f ca="1">INDEX(INDIRECT("in_input"&amp;$B239),$E239,N$28)</f>
        <v>3</v>
      </c>
      <c r="O239" s="22">
        <f ca="1">INDEX(INDIRECT("in_input"&amp;$B239),$E239,O$28)</f>
        <v>3</v>
      </c>
      <c r="P239" s="22">
        <f ca="1">INDEX(INDIRECT("in_input"&amp;$B239),$E239,P$28)</f>
        <v>3</v>
      </c>
      <c r="Q239" s="22">
        <f ca="1">INDEX(INDIRECT("in_input"&amp;$B239),$E239,Q$28)</f>
        <v>3</v>
      </c>
      <c r="R239" s="22">
        <f ca="1">INDEX(INDIRECT("in_input"&amp;$B239),$E239,R$28)</f>
        <v>3</v>
      </c>
      <c r="S239" s="22">
        <f ca="1">INDEX(INDIRECT("in_input"&amp;$B239),$E239,S$28)</f>
        <v>3</v>
      </c>
      <c r="T239" s="22">
        <f ca="1">INDEX(INDIRECT("in_input"&amp;$B239),$E239,T$28)</f>
        <v>3</v>
      </c>
      <c r="U239" s="22">
        <f ca="1">INDEX(INDIRECT("in_input"&amp;$B239),$E239,U$28)</f>
        <v>3</v>
      </c>
      <c r="V239" s="22">
        <f ca="1">INDEX(INDIRECT("in_input"&amp;$B239),$E239,V$28)</f>
        <v>3</v>
      </c>
      <c r="W239" s="22">
        <f ca="1">INDEX(INDIRECT("in_input"&amp;$B239),$E239,W$28)</f>
        <v>3</v>
      </c>
      <c r="X239" s="22">
        <f ca="1">INDEX(INDIRECT("in_input"&amp;$B239),$E239,X$28)</f>
        <v>3</v>
      </c>
      <c r="Y239" s="22">
        <f ca="1">INDEX(INDIRECT("in_input"&amp;$B239),$E239,Y$28)</f>
        <v>3</v>
      </c>
      <c r="Z239" s="22">
        <f ca="1">INDEX(INDIRECT("in_input"&amp;$B239),$E239,Z$28)</f>
        <v>3</v>
      </c>
      <c r="AA239" s="23">
        <f ca="1">INDEX(INDIRECT("in_input"&amp;$B239),$E239,AA$28)</f>
        <v>3</v>
      </c>
      <c r="AB239" s="203"/>
      <c r="AD239" s="10" t="s">
        <v>13</v>
      </c>
      <c r="AE239" s="120">
        <f>AD236</f>
        <v>2</v>
      </c>
      <c r="AF239" s="120" t="str">
        <f>AD237</f>
        <v>shop1834</v>
      </c>
      <c r="AG239" s="220"/>
      <c r="AH239" s="120">
        <v>1</v>
      </c>
      <c r="AI239" s="11"/>
      <c r="AJ239" s="36">
        <f ca="1">INDEX(INDIRECT("in_input"&amp;$B239),$E239,AJ$28)</f>
        <v>3</v>
      </c>
      <c r="AK239" s="22">
        <f ca="1">INDEX(INDIRECT("in_input"&amp;$B239),$E239,AK$28)</f>
        <v>3</v>
      </c>
      <c r="AL239" s="22">
        <f ca="1">INDEX(INDIRECT("in_input"&amp;$B239),$E239,AL$28)</f>
        <v>3</v>
      </c>
      <c r="AM239" s="22">
        <f ca="1">INDEX(INDIRECT("in_input"&amp;$B239),$E239,AM$28)</f>
        <v>3</v>
      </c>
      <c r="AN239" s="22">
        <f ca="1">INDEX(INDIRECT("in_input"&amp;$B239),$E239,AN$28)</f>
        <v>3</v>
      </c>
      <c r="AO239" s="22">
        <f ca="1">INDEX(INDIRECT("in_input"&amp;$B239),$E239,AO$28)</f>
        <v>3</v>
      </c>
      <c r="AP239" s="22">
        <f ca="1">INDEX(INDIRECT("in_input"&amp;$B239),$E239,AP$28)</f>
        <v>3</v>
      </c>
      <c r="AQ239" s="22">
        <f ca="1">INDEX(INDIRECT("in_input"&amp;$B239),$E239,AQ$28)</f>
        <v>3</v>
      </c>
      <c r="AR239" s="22">
        <f ca="1">INDEX(INDIRECT("in_input"&amp;$B239),$E239,AR$28)</f>
        <v>3</v>
      </c>
      <c r="AS239" s="22">
        <f ca="1">INDEX(INDIRECT("in_input"&amp;$B239),$E239,AS$28)</f>
        <v>3</v>
      </c>
      <c r="AT239" s="22">
        <f ca="1">INDEX(INDIRECT("in_input"&amp;$B239),$E239,AT$28)</f>
        <v>3</v>
      </c>
      <c r="AU239" s="22">
        <f ca="1">INDEX(INDIRECT("in_input"&amp;$B239),$E239,AU$28)</f>
        <v>3</v>
      </c>
      <c r="AV239" s="22">
        <f ca="1">INDEX(INDIRECT("in_input"&amp;$B239),$E239,AV$28)</f>
        <v>3</v>
      </c>
      <c r="AW239" s="22">
        <f ca="1">INDEX(INDIRECT("in_input"&amp;$B239),$E239,AW$28)</f>
        <v>3</v>
      </c>
      <c r="AX239" s="22">
        <f ca="1">INDEX(INDIRECT("in_input"&amp;$B239),$E239,AX$28)</f>
        <v>3</v>
      </c>
      <c r="AY239" s="22">
        <f ca="1">INDEX(INDIRECT("in_input"&amp;$B239),$E239,AY$28)</f>
        <v>3</v>
      </c>
      <c r="AZ239" s="22">
        <f ca="1">INDEX(INDIRECT("in_input"&amp;$B239),$E239,AZ$28)</f>
        <v>3</v>
      </c>
      <c r="BA239" s="22">
        <f ca="1">INDEX(INDIRECT("in_input"&amp;$B239),$E239,BA$28)</f>
        <v>3</v>
      </c>
      <c r="BB239" s="22">
        <f ca="1">INDEX(INDIRECT("in_input"&amp;$B239),$E239,BB$28)</f>
        <v>3</v>
      </c>
      <c r="BC239" s="22">
        <f ca="1">INDEX(INDIRECT("in_input"&amp;$B239),$E239,BC$28)</f>
        <v>3</v>
      </c>
      <c r="BD239" s="23">
        <f ca="1">INDEX(INDIRECT("in_input"&amp;$B239),$E239,BD$28)</f>
        <v>3</v>
      </c>
      <c r="BE239" s="203"/>
      <c r="BG239" s="10" t="s">
        <v>13</v>
      </c>
      <c r="BH239" s="120">
        <f>BG236</f>
        <v>2</v>
      </c>
      <c r="BI239" s="120" t="str">
        <f>BG237</f>
        <v>lei1834</v>
      </c>
      <c r="BJ239" s="220"/>
      <c r="BK239" s="120">
        <v>1</v>
      </c>
      <c r="BL239" s="11"/>
      <c r="BM239" s="36">
        <f ca="1">INDEX(INDIRECT("in_input"&amp;$B239),$E239,BM$28)</f>
        <v>3</v>
      </c>
      <c r="BN239" s="22">
        <f ca="1">INDEX(INDIRECT("in_input"&amp;$B239),$E239,BN$28)</f>
        <v>3</v>
      </c>
      <c r="BO239" s="22">
        <f ca="1">INDEX(INDIRECT("in_input"&amp;$B239),$E239,BO$28)</f>
        <v>3</v>
      </c>
      <c r="BP239" s="22">
        <f ca="1">INDEX(INDIRECT("in_input"&amp;$B239),$E239,BP$28)</f>
        <v>3</v>
      </c>
      <c r="BQ239" s="22">
        <f ca="1">INDEX(INDIRECT("in_input"&amp;$B239),$E239,BQ$28)</f>
        <v>3</v>
      </c>
      <c r="BR239" s="22">
        <f ca="1">INDEX(INDIRECT("in_input"&amp;$B239),$E239,BR$28)</f>
        <v>3</v>
      </c>
      <c r="BS239" s="22">
        <f ca="1">INDEX(INDIRECT("in_input"&amp;$B239),$E239,BS$28)</f>
        <v>3</v>
      </c>
      <c r="BT239" s="22">
        <f ca="1">INDEX(INDIRECT("in_input"&amp;$B239),$E239,BT$28)</f>
        <v>3</v>
      </c>
      <c r="BU239" s="22">
        <f ca="1">INDEX(INDIRECT("in_input"&amp;$B239),$E239,BU$28)</f>
        <v>3</v>
      </c>
      <c r="BV239" s="22">
        <f ca="1">INDEX(INDIRECT("in_input"&amp;$B239),$E239,BV$28)</f>
        <v>3</v>
      </c>
      <c r="BW239" s="22">
        <f ca="1">INDEX(INDIRECT("in_input"&amp;$B239),$E239,BW$28)</f>
        <v>3</v>
      </c>
      <c r="BX239" s="22">
        <f ca="1">INDEX(INDIRECT("in_input"&amp;$B239),$E239,BX$28)</f>
        <v>3</v>
      </c>
      <c r="BY239" s="22">
        <f ca="1">INDEX(INDIRECT("in_input"&amp;$B239),$E239,BY$28)</f>
        <v>3</v>
      </c>
      <c r="BZ239" s="22">
        <f ca="1">INDEX(INDIRECT("in_input"&amp;$B239),$E239,BZ$28)</f>
        <v>3</v>
      </c>
      <c r="CA239" s="22">
        <f ca="1">INDEX(INDIRECT("in_input"&amp;$B239),$E239,CA$28)</f>
        <v>3</v>
      </c>
      <c r="CB239" s="22">
        <f ca="1">INDEX(INDIRECT("in_input"&amp;$B239),$E239,CB$28)</f>
        <v>3</v>
      </c>
      <c r="CC239" s="22">
        <f ca="1">INDEX(INDIRECT("in_input"&amp;$B239),$E239,CC$28)</f>
        <v>3</v>
      </c>
      <c r="CD239" s="22">
        <f ca="1">INDEX(INDIRECT("in_input"&amp;$B239),$E239,CD$28)</f>
        <v>3</v>
      </c>
      <c r="CE239" s="22">
        <f ca="1">INDEX(INDIRECT("in_input"&amp;$B239),$E239,CE$28)</f>
        <v>3</v>
      </c>
      <c r="CF239" s="22">
        <f ca="1">INDEX(INDIRECT("in_input"&amp;$B239),$E239,CF$28)</f>
        <v>3</v>
      </c>
      <c r="CG239" s="23">
        <f ca="1">INDEX(INDIRECT("in_input"&amp;$B239),$E239,CG$28)</f>
        <v>3</v>
      </c>
      <c r="CH239" s="203"/>
      <c r="CJ239" s="10" t="s">
        <v>13</v>
      </c>
      <c r="CK239" s="120">
        <f>CJ236</f>
        <v>2</v>
      </c>
      <c r="CL239" s="120" t="str">
        <f>CJ237</f>
        <v>work3564</v>
      </c>
      <c r="CM239" s="220"/>
      <c r="CN239" s="120">
        <v>1</v>
      </c>
      <c r="CO239" s="11"/>
      <c r="CP239" s="36">
        <f ca="1">INDEX(INDIRECT("in_input"&amp;$B239),$E239,CP$28)</f>
        <v>3</v>
      </c>
      <c r="CQ239" s="22">
        <f ca="1">INDEX(INDIRECT("in_input"&amp;$B239),$E239,CQ$28)</f>
        <v>3</v>
      </c>
      <c r="CR239" s="22">
        <f ca="1">INDEX(INDIRECT("in_input"&amp;$B239),$E239,CR$28)</f>
        <v>3</v>
      </c>
      <c r="CS239" s="22">
        <f ca="1">INDEX(INDIRECT("in_input"&amp;$B239),$E239,CS$28)</f>
        <v>3</v>
      </c>
      <c r="CT239" s="22">
        <f ca="1">INDEX(INDIRECT("in_input"&amp;$B239),$E239,CT$28)</f>
        <v>3</v>
      </c>
      <c r="CU239" s="22">
        <f ca="1">INDEX(INDIRECT("in_input"&amp;$B239),$E239,CU$28)</f>
        <v>3</v>
      </c>
      <c r="CV239" s="22">
        <f ca="1">INDEX(INDIRECT("in_input"&amp;$B239),$E239,CV$28)</f>
        <v>3</v>
      </c>
      <c r="CW239" s="22">
        <f ca="1">INDEX(INDIRECT("in_input"&amp;$B239),$E239,CW$28)</f>
        <v>3</v>
      </c>
      <c r="CX239" s="22">
        <f ca="1">INDEX(INDIRECT("in_input"&amp;$B239),$E239,CX$28)</f>
        <v>3</v>
      </c>
      <c r="CY239" s="22">
        <f ca="1">INDEX(INDIRECT("in_input"&amp;$B239),$E239,CY$28)</f>
        <v>3</v>
      </c>
      <c r="CZ239" s="22">
        <f ca="1">INDEX(INDIRECT("in_input"&amp;$B239),$E239,CZ$28)</f>
        <v>3</v>
      </c>
      <c r="DA239" s="22">
        <f ca="1">INDEX(INDIRECT("in_input"&amp;$B239),$E239,DA$28)</f>
        <v>3</v>
      </c>
      <c r="DB239" s="22">
        <f ca="1">INDEX(INDIRECT("in_input"&amp;$B239),$E239,DB$28)</f>
        <v>3</v>
      </c>
      <c r="DC239" s="22">
        <f ca="1">INDEX(INDIRECT("in_input"&amp;$B239),$E239,DC$28)</f>
        <v>3</v>
      </c>
      <c r="DD239" s="22">
        <f ca="1">INDEX(INDIRECT("in_input"&amp;$B239),$E239,DD$28)</f>
        <v>3</v>
      </c>
      <c r="DE239" s="22">
        <f ca="1">INDEX(INDIRECT("in_input"&amp;$B239),$E239,DE$28)</f>
        <v>3</v>
      </c>
      <c r="DF239" s="22">
        <f ca="1">INDEX(INDIRECT("in_input"&amp;$B239),$E239,DF$28)</f>
        <v>3</v>
      </c>
      <c r="DG239" s="22">
        <f ca="1">INDEX(INDIRECT("in_input"&amp;$B239),$E239,DG$28)</f>
        <v>3</v>
      </c>
      <c r="DH239" s="22">
        <f ca="1">INDEX(INDIRECT("in_input"&amp;$B239),$E239,DH$28)</f>
        <v>3</v>
      </c>
      <c r="DI239" s="22">
        <f ca="1">INDEX(INDIRECT("in_input"&amp;$B239),$E239,DI$28)</f>
        <v>3</v>
      </c>
      <c r="DJ239" s="23">
        <f ca="1">INDEX(INDIRECT("in_input"&amp;$B239),$E239,DJ$28)</f>
        <v>3</v>
      </c>
      <c r="DK239" s="203"/>
      <c r="DM239" s="10" t="s">
        <v>13</v>
      </c>
      <c r="DN239" s="120">
        <f>DM236</f>
        <v>2</v>
      </c>
      <c r="DO239" s="120" t="str">
        <f>DM237</f>
        <v>shop3564</v>
      </c>
      <c r="DP239" s="220"/>
      <c r="DQ239" s="120">
        <v>1</v>
      </c>
      <c r="DR239" s="11"/>
      <c r="DS239" s="36">
        <f ca="1">INDEX(INDIRECT("in_input"&amp;$B239),$E239,DS$28)</f>
        <v>3</v>
      </c>
      <c r="DT239" s="22">
        <f ca="1">INDEX(INDIRECT("in_input"&amp;$B239),$E239,DT$28)</f>
        <v>3</v>
      </c>
      <c r="DU239" s="22">
        <f ca="1">INDEX(INDIRECT("in_input"&amp;$B239),$E239,DU$28)</f>
        <v>3</v>
      </c>
      <c r="DV239" s="22">
        <f ca="1">INDEX(INDIRECT("in_input"&amp;$B239),$E239,DV$28)</f>
        <v>3</v>
      </c>
      <c r="DW239" s="22">
        <f ca="1">INDEX(INDIRECT("in_input"&amp;$B239),$E239,DW$28)</f>
        <v>3</v>
      </c>
      <c r="DX239" s="22">
        <f ca="1">INDEX(INDIRECT("in_input"&amp;$B239),$E239,DX$28)</f>
        <v>3</v>
      </c>
      <c r="DY239" s="22">
        <f ca="1">INDEX(INDIRECT("in_input"&amp;$B239),$E239,DY$28)</f>
        <v>3</v>
      </c>
      <c r="DZ239" s="22">
        <f ca="1">INDEX(INDIRECT("in_input"&amp;$B239),$E239,DZ$28)</f>
        <v>3</v>
      </c>
      <c r="EA239" s="22">
        <f ca="1">INDEX(INDIRECT("in_input"&amp;$B239),$E239,EA$28)</f>
        <v>3</v>
      </c>
      <c r="EB239" s="22">
        <f ca="1">INDEX(INDIRECT("in_input"&amp;$B239),$E239,EB$28)</f>
        <v>3</v>
      </c>
      <c r="EC239" s="22">
        <f ca="1">INDEX(INDIRECT("in_input"&amp;$B239),$E239,EC$28)</f>
        <v>3</v>
      </c>
      <c r="ED239" s="22">
        <f ca="1">INDEX(INDIRECT("in_input"&amp;$B239),$E239,ED$28)</f>
        <v>3</v>
      </c>
      <c r="EE239" s="22">
        <f ca="1">INDEX(INDIRECT("in_input"&amp;$B239),$E239,EE$28)</f>
        <v>3</v>
      </c>
      <c r="EF239" s="22">
        <f ca="1">INDEX(INDIRECT("in_input"&amp;$B239),$E239,EF$28)</f>
        <v>3</v>
      </c>
      <c r="EG239" s="22">
        <f ca="1">INDEX(INDIRECT("in_input"&amp;$B239),$E239,EG$28)</f>
        <v>3</v>
      </c>
      <c r="EH239" s="22">
        <f ca="1">INDEX(INDIRECT("in_input"&amp;$B239),$E239,EH$28)</f>
        <v>3</v>
      </c>
      <c r="EI239" s="22">
        <f ca="1">INDEX(INDIRECT("in_input"&amp;$B239),$E239,EI$28)</f>
        <v>3</v>
      </c>
      <c r="EJ239" s="22">
        <f ca="1">INDEX(INDIRECT("in_input"&amp;$B239),$E239,EJ$28)</f>
        <v>3</v>
      </c>
      <c r="EK239" s="22">
        <f ca="1">INDEX(INDIRECT("in_input"&amp;$B239),$E239,EK$28)</f>
        <v>3</v>
      </c>
      <c r="EL239" s="22">
        <f ca="1">INDEX(INDIRECT("in_input"&amp;$B239),$E239,EL$28)</f>
        <v>3</v>
      </c>
      <c r="EM239" s="23">
        <f ca="1">INDEX(INDIRECT("in_input"&amp;$B239),$E239,EM$28)</f>
        <v>3</v>
      </c>
      <c r="EN239" s="203"/>
      <c r="EP239" s="10" t="s">
        <v>13</v>
      </c>
      <c r="EQ239" s="120">
        <f>EP236</f>
        <v>2</v>
      </c>
      <c r="ER239" s="120" t="str">
        <f>EP237</f>
        <v>lei3564</v>
      </c>
      <c r="ES239" s="220"/>
      <c r="ET239" s="120">
        <v>1</v>
      </c>
      <c r="EU239" s="11"/>
      <c r="EV239" s="36">
        <f ca="1">INDEX(INDIRECT("in_input"&amp;$B239),$E239,EV$28)</f>
        <v>3</v>
      </c>
      <c r="EW239" s="22">
        <f ca="1">INDEX(INDIRECT("in_input"&amp;$B239),$E239,EW$28)</f>
        <v>3</v>
      </c>
      <c r="EX239" s="22">
        <f ca="1">INDEX(INDIRECT("in_input"&amp;$B239),$E239,EX$28)</f>
        <v>3</v>
      </c>
      <c r="EY239" s="22">
        <f ca="1">INDEX(INDIRECT("in_input"&amp;$B239),$E239,EY$28)</f>
        <v>3</v>
      </c>
      <c r="EZ239" s="22">
        <f ca="1">INDEX(INDIRECT("in_input"&amp;$B239),$E239,EZ$28)</f>
        <v>3</v>
      </c>
      <c r="FA239" s="22">
        <f ca="1">INDEX(INDIRECT("in_input"&amp;$B239),$E239,FA$28)</f>
        <v>3</v>
      </c>
      <c r="FB239" s="22">
        <f ca="1">INDEX(INDIRECT("in_input"&amp;$B239),$E239,FB$28)</f>
        <v>3</v>
      </c>
      <c r="FC239" s="22">
        <f ca="1">INDEX(INDIRECT("in_input"&amp;$B239),$E239,FC$28)</f>
        <v>3</v>
      </c>
      <c r="FD239" s="22">
        <f ca="1">INDEX(INDIRECT("in_input"&amp;$B239),$E239,FD$28)</f>
        <v>3</v>
      </c>
      <c r="FE239" s="22">
        <f ca="1">INDEX(INDIRECT("in_input"&amp;$B239),$E239,FE$28)</f>
        <v>3</v>
      </c>
      <c r="FF239" s="22">
        <f ca="1">INDEX(INDIRECT("in_input"&amp;$B239),$E239,FF$28)</f>
        <v>3</v>
      </c>
      <c r="FG239" s="22">
        <f ca="1">INDEX(INDIRECT("in_input"&amp;$B239),$E239,FG$28)</f>
        <v>3</v>
      </c>
      <c r="FH239" s="22">
        <f ca="1">INDEX(INDIRECT("in_input"&amp;$B239),$E239,FH$28)</f>
        <v>3</v>
      </c>
      <c r="FI239" s="22">
        <f ca="1">INDEX(INDIRECT("in_input"&amp;$B239),$E239,FI$28)</f>
        <v>3</v>
      </c>
      <c r="FJ239" s="22">
        <f ca="1">INDEX(INDIRECT("in_input"&amp;$B239),$E239,FJ$28)</f>
        <v>3</v>
      </c>
      <c r="FK239" s="22">
        <f ca="1">INDEX(INDIRECT("in_input"&amp;$B239),$E239,FK$28)</f>
        <v>3</v>
      </c>
      <c r="FL239" s="22">
        <f ca="1">INDEX(INDIRECT("in_input"&amp;$B239),$E239,FL$28)</f>
        <v>3</v>
      </c>
      <c r="FM239" s="22">
        <f ca="1">INDEX(INDIRECT("in_input"&amp;$B239),$E239,FM$28)</f>
        <v>3</v>
      </c>
      <c r="FN239" s="22">
        <f ca="1">INDEX(INDIRECT("in_input"&amp;$B239),$E239,FN$28)</f>
        <v>3</v>
      </c>
      <c r="FO239" s="22">
        <f ca="1">INDEX(INDIRECT("in_input"&amp;$B239),$E239,FO$28)</f>
        <v>3</v>
      </c>
      <c r="FP239" s="23">
        <f ca="1">INDEX(INDIRECT("in_input"&amp;$B239),$E239,FP$28)</f>
        <v>3</v>
      </c>
      <c r="FQ239" s="203"/>
      <c r="FS239" s="10" t="s">
        <v>13</v>
      </c>
      <c r="FT239" s="120">
        <f>FS236</f>
        <v>2</v>
      </c>
      <c r="FU239" s="120" t="str">
        <f>FS237</f>
        <v>shop65</v>
      </c>
      <c r="FV239" s="220"/>
      <c r="FW239" s="120">
        <v>1</v>
      </c>
      <c r="FX239" s="11"/>
      <c r="FY239" s="36">
        <f ca="1">INDEX(INDIRECT("in_input"&amp;$B239),$E239,FY$28)</f>
        <v>3</v>
      </c>
      <c r="FZ239" s="22">
        <f ca="1">INDEX(INDIRECT("in_input"&amp;$B239),$E239,FZ$28)</f>
        <v>3</v>
      </c>
      <c r="GA239" s="22">
        <f ca="1">INDEX(INDIRECT("in_input"&amp;$B239),$E239,GA$28)</f>
        <v>3</v>
      </c>
      <c r="GB239" s="22">
        <f ca="1">INDEX(INDIRECT("in_input"&amp;$B239),$E239,GB$28)</f>
        <v>3</v>
      </c>
      <c r="GC239" s="22">
        <f ca="1">INDEX(INDIRECT("in_input"&amp;$B239),$E239,GC$28)</f>
        <v>3</v>
      </c>
      <c r="GD239" s="22">
        <f ca="1">INDEX(INDIRECT("in_input"&amp;$B239),$E239,GD$28)</f>
        <v>3</v>
      </c>
      <c r="GE239" s="22">
        <f ca="1">INDEX(INDIRECT("in_input"&amp;$B239),$E239,GE$28)</f>
        <v>3</v>
      </c>
      <c r="GF239" s="22">
        <f ca="1">INDEX(INDIRECT("in_input"&amp;$B239),$E239,GF$28)</f>
        <v>3</v>
      </c>
      <c r="GG239" s="22">
        <f ca="1">INDEX(INDIRECT("in_input"&amp;$B239),$E239,GG$28)</f>
        <v>3</v>
      </c>
      <c r="GH239" s="22">
        <f ca="1">INDEX(INDIRECT("in_input"&amp;$B239),$E239,GH$28)</f>
        <v>3</v>
      </c>
      <c r="GI239" s="22">
        <f ca="1">INDEX(INDIRECT("in_input"&amp;$B239),$E239,GI$28)</f>
        <v>3</v>
      </c>
      <c r="GJ239" s="22">
        <f ca="1">INDEX(INDIRECT("in_input"&amp;$B239),$E239,GJ$28)</f>
        <v>3</v>
      </c>
      <c r="GK239" s="22">
        <f ca="1">INDEX(INDIRECT("in_input"&amp;$B239),$E239,GK$28)</f>
        <v>3</v>
      </c>
      <c r="GL239" s="22">
        <f ca="1">INDEX(INDIRECT("in_input"&amp;$B239),$E239,GL$28)</f>
        <v>3</v>
      </c>
      <c r="GM239" s="22">
        <f ca="1">INDEX(INDIRECT("in_input"&amp;$B239),$E239,GM$28)</f>
        <v>3</v>
      </c>
      <c r="GN239" s="22">
        <f ca="1">INDEX(INDIRECT("in_input"&amp;$B239),$E239,GN$28)</f>
        <v>3</v>
      </c>
      <c r="GO239" s="22">
        <f ca="1">INDEX(INDIRECT("in_input"&amp;$B239),$E239,GO$28)</f>
        <v>3</v>
      </c>
      <c r="GP239" s="22">
        <f ca="1">INDEX(INDIRECT("in_input"&amp;$B239),$E239,GP$28)</f>
        <v>3</v>
      </c>
      <c r="GQ239" s="22">
        <f ca="1">INDEX(INDIRECT("in_input"&amp;$B239),$E239,GQ$28)</f>
        <v>3</v>
      </c>
      <c r="GR239" s="22">
        <f ca="1">INDEX(INDIRECT("in_input"&amp;$B239),$E239,GR$28)</f>
        <v>3</v>
      </c>
      <c r="GS239" s="23">
        <f ca="1">INDEX(INDIRECT("in_input"&amp;$B239),$E239,GS$28)</f>
        <v>3</v>
      </c>
      <c r="GT239" s="203"/>
      <c r="GV239" s="10" t="s">
        <v>13</v>
      </c>
      <c r="GW239" s="120">
        <f>GV236</f>
        <v>2</v>
      </c>
      <c r="GX239" s="120" t="str">
        <f>GV237</f>
        <v>lei65</v>
      </c>
      <c r="GY239" s="220"/>
      <c r="GZ239" s="120">
        <v>1</v>
      </c>
      <c r="HA239" s="11"/>
      <c r="HB239" s="36">
        <f ca="1">INDEX(INDIRECT("in_input"&amp;$B239),$E239,HB$28)</f>
        <v>3</v>
      </c>
      <c r="HC239" s="22">
        <f ca="1">INDEX(INDIRECT("in_input"&amp;$B239),$E239,HC$28)</f>
        <v>3</v>
      </c>
      <c r="HD239" s="22">
        <f ca="1">INDEX(INDIRECT("in_input"&amp;$B239),$E239,HD$28)</f>
        <v>3</v>
      </c>
      <c r="HE239" s="22">
        <f ca="1">INDEX(INDIRECT("in_input"&amp;$B239),$E239,HE$28)</f>
        <v>3</v>
      </c>
      <c r="HF239" s="22">
        <f ca="1">INDEX(INDIRECT("in_input"&amp;$B239),$E239,HF$28)</f>
        <v>3</v>
      </c>
      <c r="HG239" s="22">
        <f ca="1">INDEX(INDIRECT("in_input"&amp;$B239),$E239,HG$28)</f>
        <v>3</v>
      </c>
      <c r="HH239" s="22">
        <f ca="1">INDEX(INDIRECT("in_input"&amp;$B239),$E239,HH$28)</f>
        <v>3</v>
      </c>
      <c r="HI239" s="22">
        <f ca="1">INDEX(INDIRECT("in_input"&amp;$B239),$E239,HI$28)</f>
        <v>3</v>
      </c>
      <c r="HJ239" s="22">
        <f ca="1">INDEX(INDIRECT("in_input"&amp;$B239),$E239,HJ$28)</f>
        <v>3</v>
      </c>
      <c r="HK239" s="22">
        <f ca="1">INDEX(INDIRECT("in_input"&amp;$B239),$E239,HK$28)</f>
        <v>3</v>
      </c>
      <c r="HL239" s="22">
        <f ca="1">INDEX(INDIRECT("in_input"&amp;$B239),$E239,HL$28)</f>
        <v>3</v>
      </c>
      <c r="HM239" s="22">
        <f ca="1">INDEX(INDIRECT("in_input"&amp;$B239),$E239,HM$28)</f>
        <v>3</v>
      </c>
      <c r="HN239" s="22">
        <f ca="1">INDEX(INDIRECT("in_input"&amp;$B239),$E239,HN$28)</f>
        <v>3</v>
      </c>
      <c r="HO239" s="22">
        <f ca="1">INDEX(INDIRECT("in_input"&amp;$B239),$E239,HO$28)</f>
        <v>3</v>
      </c>
      <c r="HP239" s="22">
        <f ca="1">INDEX(INDIRECT("in_input"&amp;$B239),$E239,HP$28)</f>
        <v>3</v>
      </c>
      <c r="HQ239" s="22">
        <f ca="1">INDEX(INDIRECT("in_input"&amp;$B239),$E239,HQ$28)</f>
        <v>3</v>
      </c>
      <c r="HR239" s="22">
        <f ca="1">INDEX(INDIRECT("in_input"&amp;$B239),$E239,HR$28)</f>
        <v>3</v>
      </c>
      <c r="HS239" s="22">
        <f ca="1">INDEX(INDIRECT("in_input"&amp;$B239),$E239,HS$28)</f>
        <v>3</v>
      </c>
      <c r="HT239" s="22">
        <f ca="1">INDEX(INDIRECT("in_input"&amp;$B239),$E239,HT$28)</f>
        <v>3</v>
      </c>
      <c r="HU239" s="22">
        <f ca="1">INDEX(INDIRECT("in_input"&amp;$B239),$E239,HU$28)</f>
        <v>3</v>
      </c>
      <c r="HV239" s="23">
        <f ca="1">INDEX(INDIRECT("in_input"&amp;$B239),$E239,HV$28)</f>
        <v>3</v>
      </c>
      <c r="HW239" s="203"/>
    </row>
    <row r="240" spans="1:231" ht="15">
      <c r="A240" s="12" t="s">
        <v>14</v>
      </c>
      <c r="B240" s="121">
        <f>A236</f>
        <v>2</v>
      </c>
      <c r="C240" s="121" t="str">
        <f>A237</f>
        <v>work1834</v>
      </c>
      <c r="D240" s="221"/>
      <c r="E240" s="121">
        <v>2</v>
      </c>
      <c r="F240" s="13"/>
      <c r="G240" s="37" t="str">
        <f ca="1">INDEX(INDIRECT("in_input"&amp;$B240),$E240,G$28)</f>
        <v>no</v>
      </c>
      <c r="H240" s="24" t="str">
        <f ca="1">INDEX(INDIRECT("in_input"&amp;$B240),$E240,H$28)</f>
        <v>no</v>
      </c>
      <c r="I240" s="24" t="str">
        <f ca="1">INDEX(INDIRECT("in_input"&amp;$B240),$E240,I$28)</f>
        <v>no</v>
      </c>
      <c r="J240" s="24" t="str">
        <f ca="1">INDEX(INDIRECT("in_input"&amp;$B240),$E240,J$28)</f>
        <v>no</v>
      </c>
      <c r="K240" s="24" t="str">
        <f ca="1">INDEX(INDIRECT("in_input"&amp;$B240),$E240,K$28)</f>
        <v>no</v>
      </c>
      <c r="L240" s="24" t="str">
        <f ca="1">INDEX(INDIRECT("in_input"&amp;$B240),$E240,L$28)</f>
        <v>no</v>
      </c>
      <c r="M240" s="24" t="str">
        <f ca="1">INDEX(INDIRECT("in_input"&amp;$B240),$E240,M$28)</f>
        <v>no</v>
      </c>
      <c r="N240" s="24" t="str">
        <f ca="1">INDEX(INDIRECT("in_input"&amp;$B240),$E240,N$28)</f>
        <v>no</v>
      </c>
      <c r="O240" s="24" t="str">
        <f ca="1">INDEX(INDIRECT("in_input"&amp;$B240),$E240,O$28)</f>
        <v>no</v>
      </c>
      <c r="P240" s="24" t="str">
        <f ca="1">INDEX(INDIRECT("in_input"&amp;$B240),$E240,P$28)</f>
        <v>no</v>
      </c>
      <c r="Q240" s="24" t="str">
        <f ca="1">INDEX(INDIRECT("in_input"&amp;$B240),$E240,Q$28)</f>
        <v>no</v>
      </c>
      <c r="R240" s="24" t="str">
        <f ca="1">INDEX(INDIRECT("in_input"&amp;$B240),$E240,R$28)</f>
        <v>no</v>
      </c>
      <c r="S240" s="24" t="str">
        <f ca="1">INDEX(INDIRECT("in_input"&amp;$B240),$E240,S$28)</f>
        <v>no</v>
      </c>
      <c r="T240" s="24" t="str">
        <f ca="1">INDEX(INDIRECT("in_input"&amp;$B240),$E240,T$28)</f>
        <v>no</v>
      </c>
      <c r="U240" s="24" t="str">
        <f ca="1">INDEX(INDIRECT("in_input"&amp;$B240),$E240,U$28)</f>
        <v>no</v>
      </c>
      <c r="V240" s="24" t="str">
        <f ca="1">INDEX(INDIRECT("in_input"&amp;$B240),$E240,V$28)</f>
        <v>no</v>
      </c>
      <c r="W240" s="24" t="str">
        <f ca="1">INDEX(INDIRECT("in_input"&amp;$B240),$E240,W$28)</f>
        <v>no</v>
      </c>
      <c r="X240" s="24" t="str">
        <f ca="1">INDEX(INDIRECT("in_input"&amp;$B240),$E240,X$28)</f>
        <v>no</v>
      </c>
      <c r="Y240" s="24" t="str">
        <f ca="1">INDEX(INDIRECT("in_input"&amp;$B240),$E240,Y$28)</f>
        <v>no</v>
      </c>
      <c r="Z240" s="24" t="str">
        <f ca="1">INDEX(INDIRECT("in_input"&amp;$B240),$E240,Z$28)</f>
        <v>no</v>
      </c>
      <c r="AA240" s="25" t="str">
        <f ca="1">INDEX(INDIRECT("in_input"&amp;$B240),$E240,AA$28)</f>
        <v>no</v>
      </c>
      <c r="AB240" s="204"/>
      <c r="AD240" s="12" t="s">
        <v>14</v>
      </c>
      <c r="AE240" s="121">
        <f>AD236</f>
        <v>2</v>
      </c>
      <c r="AF240" s="121" t="str">
        <f>AD237</f>
        <v>shop1834</v>
      </c>
      <c r="AG240" s="221"/>
      <c r="AH240" s="121">
        <v>2</v>
      </c>
      <c r="AI240" s="13"/>
      <c r="AJ240" s="37" t="str">
        <f ca="1">INDEX(INDIRECT("in_input"&amp;$B240),$E240,AJ$28)</f>
        <v>no</v>
      </c>
      <c r="AK240" s="24" t="str">
        <f ca="1">INDEX(INDIRECT("in_input"&amp;$B240),$E240,AK$28)</f>
        <v>no</v>
      </c>
      <c r="AL240" s="24" t="str">
        <f ca="1">INDEX(INDIRECT("in_input"&amp;$B240),$E240,AL$28)</f>
        <v>no</v>
      </c>
      <c r="AM240" s="24" t="str">
        <f ca="1">INDEX(INDIRECT("in_input"&amp;$B240),$E240,AM$28)</f>
        <v>no</v>
      </c>
      <c r="AN240" s="24" t="str">
        <f ca="1">INDEX(INDIRECT("in_input"&amp;$B240),$E240,AN$28)</f>
        <v>no</v>
      </c>
      <c r="AO240" s="24" t="str">
        <f ca="1">INDEX(INDIRECT("in_input"&amp;$B240),$E240,AO$28)</f>
        <v>no</v>
      </c>
      <c r="AP240" s="24" t="str">
        <f ca="1">INDEX(INDIRECT("in_input"&amp;$B240),$E240,AP$28)</f>
        <v>no</v>
      </c>
      <c r="AQ240" s="24" t="str">
        <f ca="1">INDEX(INDIRECT("in_input"&amp;$B240),$E240,AQ$28)</f>
        <v>no</v>
      </c>
      <c r="AR240" s="24" t="str">
        <f ca="1">INDEX(INDIRECT("in_input"&amp;$B240),$E240,AR$28)</f>
        <v>no</v>
      </c>
      <c r="AS240" s="24" t="str">
        <f ca="1">INDEX(INDIRECT("in_input"&amp;$B240),$E240,AS$28)</f>
        <v>no</v>
      </c>
      <c r="AT240" s="24" t="str">
        <f ca="1">INDEX(INDIRECT("in_input"&amp;$B240),$E240,AT$28)</f>
        <v>no</v>
      </c>
      <c r="AU240" s="24" t="str">
        <f ca="1">INDEX(INDIRECT("in_input"&amp;$B240),$E240,AU$28)</f>
        <v>no</v>
      </c>
      <c r="AV240" s="24" t="str">
        <f ca="1">INDEX(INDIRECT("in_input"&amp;$B240),$E240,AV$28)</f>
        <v>no</v>
      </c>
      <c r="AW240" s="24" t="str">
        <f ca="1">INDEX(INDIRECT("in_input"&amp;$B240),$E240,AW$28)</f>
        <v>no</v>
      </c>
      <c r="AX240" s="24" t="str">
        <f ca="1">INDEX(INDIRECT("in_input"&amp;$B240),$E240,AX$28)</f>
        <v>no</v>
      </c>
      <c r="AY240" s="24" t="str">
        <f ca="1">INDEX(INDIRECT("in_input"&amp;$B240),$E240,AY$28)</f>
        <v>no</v>
      </c>
      <c r="AZ240" s="24" t="str">
        <f ca="1">INDEX(INDIRECT("in_input"&amp;$B240),$E240,AZ$28)</f>
        <v>no</v>
      </c>
      <c r="BA240" s="24" t="str">
        <f ca="1">INDEX(INDIRECT("in_input"&amp;$B240),$E240,BA$28)</f>
        <v>no</v>
      </c>
      <c r="BB240" s="24" t="str">
        <f ca="1">INDEX(INDIRECT("in_input"&amp;$B240),$E240,BB$28)</f>
        <v>no</v>
      </c>
      <c r="BC240" s="24" t="str">
        <f ca="1">INDEX(INDIRECT("in_input"&amp;$B240),$E240,BC$28)</f>
        <v>no</v>
      </c>
      <c r="BD240" s="25" t="str">
        <f ca="1">INDEX(INDIRECT("in_input"&amp;$B240),$E240,BD$28)</f>
        <v>no</v>
      </c>
      <c r="BE240" s="204"/>
      <c r="BG240" s="12" t="s">
        <v>14</v>
      </c>
      <c r="BH240" s="121">
        <f>BG236</f>
        <v>2</v>
      </c>
      <c r="BI240" s="121" t="str">
        <f>BG237</f>
        <v>lei1834</v>
      </c>
      <c r="BJ240" s="221"/>
      <c r="BK240" s="121">
        <v>2</v>
      </c>
      <c r="BL240" s="13"/>
      <c r="BM240" s="37" t="str">
        <f ca="1">INDEX(INDIRECT("in_input"&amp;$B240),$E240,BM$28)</f>
        <v>no</v>
      </c>
      <c r="BN240" s="24" t="str">
        <f ca="1">INDEX(INDIRECT("in_input"&amp;$B240),$E240,BN$28)</f>
        <v>no</v>
      </c>
      <c r="BO240" s="24" t="str">
        <f ca="1">INDEX(INDIRECT("in_input"&amp;$B240),$E240,BO$28)</f>
        <v>no</v>
      </c>
      <c r="BP240" s="24" t="str">
        <f ca="1">INDEX(INDIRECT("in_input"&amp;$B240),$E240,BP$28)</f>
        <v>no</v>
      </c>
      <c r="BQ240" s="24" t="str">
        <f ca="1">INDEX(INDIRECT("in_input"&amp;$B240),$E240,BQ$28)</f>
        <v>no</v>
      </c>
      <c r="BR240" s="24" t="str">
        <f ca="1">INDEX(INDIRECT("in_input"&amp;$B240),$E240,BR$28)</f>
        <v>no</v>
      </c>
      <c r="BS240" s="24" t="str">
        <f ca="1">INDEX(INDIRECT("in_input"&amp;$B240),$E240,BS$28)</f>
        <v>no</v>
      </c>
      <c r="BT240" s="24" t="str">
        <f ca="1">INDEX(INDIRECT("in_input"&amp;$B240),$E240,BT$28)</f>
        <v>no</v>
      </c>
      <c r="BU240" s="24" t="str">
        <f ca="1">INDEX(INDIRECT("in_input"&amp;$B240),$E240,BU$28)</f>
        <v>no</v>
      </c>
      <c r="BV240" s="24" t="str">
        <f ca="1">INDEX(INDIRECT("in_input"&amp;$B240),$E240,BV$28)</f>
        <v>no</v>
      </c>
      <c r="BW240" s="24" t="str">
        <f ca="1">INDEX(INDIRECT("in_input"&amp;$B240),$E240,BW$28)</f>
        <v>no</v>
      </c>
      <c r="BX240" s="24" t="str">
        <f ca="1">INDEX(INDIRECT("in_input"&amp;$B240),$E240,BX$28)</f>
        <v>no</v>
      </c>
      <c r="BY240" s="24" t="str">
        <f ca="1">INDEX(INDIRECT("in_input"&amp;$B240),$E240,BY$28)</f>
        <v>no</v>
      </c>
      <c r="BZ240" s="24" t="str">
        <f ca="1">INDEX(INDIRECT("in_input"&amp;$B240),$E240,BZ$28)</f>
        <v>no</v>
      </c>
      <c r="CA240" s="24" t="str">
        <f ca="1">INDEX(INDIRECT("in_input"&amp;$B240),$E240,CA$28)</f>
        <v>no</v>
      </c>
      <c r="CB240" s="24" t="str">
        <f ca="1">INDEX(INDIRECT("in_input"&amp;$B240),$E240,CB$28)</f>
        <v>no</v>
      </c>
      <c r="CC240" s="24" t="str">
        <f ca="1">INDEX(INDIRECT("in_input"&amp;$B240),$E240,CC$28)</f>
        <v>no</v>
      </c>
      <c r="CD240" s="24" t="str">
        <f ca="1">INDEX(INDIRECT("in_input"&amp;$B240),$E240,CD$28)</f>
        <v>no</v>
      </c>
      <c r="CE240" s="24" t="str">
        <f ca="1">INDEX(INDIRECT("in_input"&amp;$B240),$E240,CE$28)</f>
        <v>no</v>
      </c>
      <c r="CF240" s="24" t="str">
        <f ca="1">INDEX(INDIRECT("in_input"&amp;$B240),$E240,CF$28)</f>
        <v>no</v>
      </c>
      <c r="CG240" s="25" t="str">
        <f ca="1">INDEX(INDIRECT("in_input"&amp;$B240),$E240,CG$28)</f>
        <v>no</v>
      </c>
      <c r="CH240" s="204"/>
      <c r="CJ240" s="12" t="s">
        <v>14</v>
      </c>
      <c r="CK240" s="121">
        <f>CJ236</f>
        <v>2</v>
      </c>
      <c r="CL240" s="121" t="str">
        <f>CJ237</f>
        <v>work3564</v>
      </c>
      <c r="CM240" s="221"/>
      <c r="CN240" s="121">
        <v>2</v>
      </c>
      <c r="CO240" s="13"/>
      <c r="CP240" s="37" t="str">
        <f ca="1">INDEX(INDIRECT("in_input"&amp;$B240),$E240,CP$28)</f>
        <v>no</v>
      </c>
      <c r="CQ240" s="24" t="str">
        <f ca="1">INDEX(INDIRECT("in_input"&amp;$B240),$E240,CQ$28)</f>
        <v>no</v>
      </c>
      <c r="CR240" s="24" t="str">
        <f ca="1">INDEX(INDIRECT("in_input"&amp;$B240),$E240,CR$28)</f>
        <v>no</v>
      </c>
      <c r="CS240" s="24" t="str">
        <f ca="1">INDEX(INDIRECT("in_input"&amp;$B240),$E240,CS$28)</f>
        <v>no</v>
      </c>
      <c r="CT240" s="24" t="str">
        <f ca="1">INDEX(INDIRECT("in_input"&amp;$B240),$E240,CT$28)</f>
        <v>no</v>
      </c>
      <c r="CU240" s="24" t="str">
        <f ca="1">INDEX(INDIRECT("in_input"&amp;$B240),$E240,CU$28)</f>
        <v>no</v>
      </c>
      <c r="CV240" s="24" t="str">
        <f ca="1">INDEX(INDIRECT("in_input"&amp;$B240),$E240,CV$28)</f>
        <v>no</v>
      </c>
      <c r="CW240" s="24" t="str">
        <f ca="1">INDEX(INDIRECT("in_input"&amp;$B240),$E240,CW$28)</f>
        <v>no</v>
      </c>
      <c r="CX240" s="24" t="str">
        <f ca="1">INDEX(INDIRECT("in_input"&amp;$B240),$E240,CX$28)</f>
        <v>no</v>
      </c>
      <c r="CY240" s="24" t="str">
        <f ca="1">INDEX(INDIRECT("in_input"&amp;$B240),$E240,CY$28)</f>
        <v>no</v>
      </c>
      <c r="CZ240" s="24" t="str">
        <f ca="1">INDEX(INDIRECT("in_input"&amp;$B240),$E240,CZ$28)</f>
        <v>no</v>
      </c>
      <c r="DA240" s="24" t="str">
        <f ca="1">INDEX(INDIRECT("in_input"&amp;$B240),$E240,DA$28)</f>
        <v>no</v>
      </c>
      <c r="DB240" s="24" t="str">
        <f ca="1">INDEX(INDIRECT("in_input"&amp;$B240),$E240,DB$28)</f>
        <v>no</v>
      </c>
      <c r="DC240" s="24" t="str">
        <f ca="1">INDEX(INDIRECT("in_input"&amp;$B240),$E240,DC$28)</f>
        <v>no</v>
      </c>
      <c r="DD240" s="24" t="str">
        <f ca="1">INDEX(INDIRECT("in_input"&amp;$B240),$E240,DD$28)</f>
        <v>no</v>
      </c>
      <c r="DE240" s="24" t="str">
        <f ca="1">INDEX(INDIRECT("in_input"&amp;$B240),$E240,DE$28)</f>
        <v>no</v>
      </c>
      <c r="DF240" s="24" t="str">
        <f ca="1">INDEX(INDIRECT("in_input"&amp;$B240),$E240,DF$28)</f>
        <v>no</v>
      </c>
      <c r="DG240" s="24" t="str">
        <f ca="1">INDEX(INDIRECT("in_input"&amp;$B240),$E240,DG$28)</f>
        <v>no</v>
      </c>
      <c r="DH240" s="24" t="str">
        <f ca="1">INDEX(INDIRECT("in_input"&amp;$B240),$E240,DH$28)</f>
        <v>no</v>
      </c>
      <c r="DI240" s="24" t="str">
        <f ca="1">INDEX(INDIRECT("in_input"&amp;$B240),$E240,DI$28)</f>
        <v>no</v>
      </c>
      <c r="DJ240" s="25" t="str">
        <f ca="1">INDEX(INDIRECT("in_input"&amp;$B240),$E240,DJ$28)</f>
        <v>no</v>
      </c>
      <c r="DK240" s="204"/>
      <c r="DM240" s="12" t="s">
        <v>14</v>
      </c>
      <c r="DN240" s="121">
        <f>DM236</f>
        <v>2</v>
      </c>
      <c r="DO240" s="121" t="str">
        <f>DM237</f>
        <v>shop3564</v>
      </c>
      <c r="DP240" s="221"/>
      <c r="DQ240" s="121">
        <v>2</v>
      </c>
      <c r="DR240" s="13"/>
      <c r="DS240" s="37" t="str">
        <f ca="1">INDEX(INDIRECT("in_input"&amp;$B240),$E240,DS$28)</f>
        <v>no</v>
      </c>
      <c r="DT240" s="24" t="str">
        <f ca="1">INDEX(INDIRECT("in_input"&amp;$B240),$E240,DT$28)</f>
        <v>no</v>
      </c>
      <c r="DU240" s="24" t="str">
        <f ca="1">INDEX(INDIRECT("in_input"&amp;$B240),$E240,DU$28)</f>
        <v>no</v>
      </c>
      <c r="DV240" s="24" t="str">
        <f ca="1">INDEX(INDIRECT("in_input"&amp;$B240),$E240,DV$28)</f>
        <v>no</v>
      </c>
      <c r="DW240" s="24" t="str">
        <f ca="1">INDEX(INDIRECT("in_input"&amp;$B240),$E240,DW$28)</f>
        <v>no</v>
      </c>
      <c r="DX240" s="24" t="str">
        <f ca="1">INDEX(INDIRECT("in_input"&amp;$B240),$E240,DX$28)</f>
        <v>no</v>
      </c>
      <c r="DY240" s="24" t="str">
        <f ca="1">INDEX(INDIRECT("in_input"&amp;$B240),$E240,DY$28)</f>
        <v>no</v>
      </c>
      <c r="DZ240" s="24" t="str">
        <f ca="1">INDEX(INDIRECT("in_input"&amp;$B240),$E240,DZ$28)</f>
        <v>no</v>
      </c>
      <c r="EA240" s="24" t="str">
        <f ca="1">INDEX(INDIRECT("in_input"&amp;$B240),$E240,EA$28)</f>
        <v>no</v>
      </c>
      <c r="EB240" s="24" t="str">
        <f ca="1">INDEX(INDIRECT("in_input"&amp;$B240),$E240,EB$28)</f>
        <v>no</v>
      </c>
      <c r="EC240" s="24" t="str">
        <f ca="1">INDEX(INDIRECT("in_input"&amp;$B240),$E240,EC$28)</f>
        <v>no</v>
      </c>
      <c r="ED240" s="24" t="str">
        <f ca="1">INDEX(INDIRECT("in_input"&amp;$B240),$E240,ED$28)</f>
        <v>no</v>
      </c>
      <c r="EE240" s="24" t="str">
        <f ca="1">INDEX(INDIRECT("in_input"&amp;$B240),$E240,EE$28)</f>
        <v>no</v>
      </c>
      <c r="EF240" s="24" t="str">
        <f ca="1">INDEX(INDIRECT("in_input"&amp;$B240),$E240,EF$28)</f>
        <v>no</v>
      </c>
      <c r="EG240" s="24" t="str">
        <f ca="1">INDEX(INDIRECT("in_input"&amp;$B240),$E240,EG$28)</f>
        <v>no</v>
      </c>
      <c r="EH240" s="24" t="str">
        <f ca="1">INDEX(INDIRECT("in_input"&amp;$B240),$E240,EH$28)</f>
        <v>no</v>
      </c>
      <c r="EI240" s="24" t="str">
        <f ca="1">INDEX(INDIRECT("in_input"&amp;$B240),$E240,EI$28)</f>
        <v>no</v>
      </c>
      <c r="EJ240" s="24" t="str">
        <f ca="1">INDEX(INDIRECT("in_input"&amp;$B240),$E240,EJ$28)</f>
        <v>no</v>
      </c>
      <c r="EK240" s="24" t="str">
        <f ca="1">INDEX(INDIRECT("in_input"&amp;$B240),$E240,EK$28)</f>
        <v>no</v>
      </c>
      <c r="EL240" s="24" t="str">
        <f ca="1">INDEX(INDIRECT("in_input"&amp;$B240),$E240,EL$28)</f>
        <v>no</v>
      </c>
      <c r="EM240" s="25" t="str">
        <f ca="1">INDEX(INDIRECT("in_input"&amp;$B240),$E240,EM$28)</f>
        <v>no</v>
      </c>
      <c r="EN240" s="204"/>
      <c r="EP240" s="12" t="s">
        <v>14</v>
      </c>
      <c r="EQ240" s="121">
        <f>EP236</f>
        <v>2</v>
      </c>
      <c r="ER240" s="121" t="str">
        <f>EP237</f>
        <v>lei3564</v>
      </c>
      <c r="ES240" s="221"/>
      <c r="ET240" s="121">
        <v>2</v>
      </c>
      <c r="EU240" s="13"/>
      <c r="EV240" s="37" t="str">
        <f ca="1">INDEX(INDIRECT("in_input"&amp;$B240),$E240,EV$28)</f>
        <v>no</v>
      </c>
      <c r="EW240" s="24" t="str">
        <f ca="1">INDEX(INDIRECT("in_input"&amp;$B240),$E240,EW$28)</f>
        <v>no</v>
      </c>
      <c r="EX240" s="24" t="str">
        <f ca="1">INDEX(INDIRECT("in_input"&amp;$B240),$E240,EX$28)</f>
        <v>no</v>
      </c>
      <c r="EY240" s="24" t="str">
        <f ca="1">INDEX(INDIRECT("in_input"&amp;$B240),$E240,EY$28)</f>
        <v>no</v>
      </c>
      <c r="EZ240" s="24" t="str">
        <f ca="1">INDEX(INDIRECT("in_input"&amp;$B240),$E240,EZ$28)</f>
        <v>no</v>
      </c>
      <c r="FA240" s="24" t="str">
        <f ca="1">INDEX(INDIRECT("in_input"&amp;$B240),$E240,FA$28)</f>
        <v>no</v>
      </c>
      <c r="FB240" s="24" t="str">
        <f ca="1">INDEX(INDIRECT("in_input"&amp;$B240),$E240,FB$28)</f>
        <v>no</v>
      </c>
      <c r="FC240" s="24" t="str">
        <f ca="1">INDEX(INDIRECT("in_input"&amp;$B240),$E240,FC$28)</f>
        <v>no</v>
      </c>
      <c r="FD240" s="24" t="str">
        <f ca="1">INDEX(INDIRECT("in_input"&amp;$B240),$E240,FD$28)</f>
        <v>no</v>
      </c>
      <c r="FE240" s="24" t="str">
        <f ca="1">INDEX(INDIRECT("in_input"&amp;$B240),$E240,FE$28)</f>
        <v>no</v>
      </c>
      <c r="FF240" s="24" t="str">
        <f ca="1">INDEX(INDIRECT("in_input"&amp;$B240),$E240,FF$28)</f>
        <v>no</v>
      </c>
      <c r="FG240" s="24" t="str">
        <f ca="1">INDEX(INDIRECT("in_input"&amp;$B240),$E240,FG$28)</f>
        <v>no</v>
      </c>
      <c r="FH240" s="24" t="str">
        <f ca="1">INDEX(INDIRECT("in_input"&amp;$B240),$E240,FH$28)</f>
        <v>no</v>
      </c>
      <c r="FI240" s="24" t="str">
        <f ca="1">INDEX(INDIRECT("in_input"&amp;$B240),$E240,FI$28)</f>
        <v>no</v>
      </c>
      <c r="FJ240" s="24" t="str">
        <f ca="1">INDEX(INDIRECT("in_input"&amp;$B240),$E240,FJ$28)</f>
        <v>no</v>
      </c>
      <c r="FK240" s="24" t="str">
        <f ca="1">INDEX(INDIRECT("in_input"&amp;$B240),$E240,FK$28)</f>
        <v>no</v>
      </c>
      <c r="FL240" s="24" t="str">
        <f ca="1">INDEX(INDIRECT("in_input"&amp;$B240),$E240,FL$28)</f>
        <v>no</v>
      </c>
      <c r="FM240" s="24" t="str">
        <f ca="1">INDEX(INDIRECT("in_input"&amp;$B240),$E240,FM$28)</f>
        <v>no</v>
      </c>
      <c r="FN240" s="24" t="str">
        <f ca="1">INDEX(INDIRECT("in_input"&amp;$B240),$E240,FN$28)</f>
        <v>no</v>
      </c>
      <c r="FO240" s="24" t="str">
        <f ca="1">INDEX(INDIRECT("in_input"&amp;$B240),$E240,FO$28)</f>
        <v>no</v>
      </c>
      <c r="FP240" s="25" t="str">
        <f ca="1">INDEX(INDIRECT("in_input"&amp;$B240),$E240,FP$28)</f>
        <v>no</v>
      </c>
      <c r="FQ240" s="204"/>
      <c r="FS240" s="12" t="s">
        <v>14</v>
      </c>
      <c r="FT240" s="121">
        <f>FS236</f>
        <v>2</v>
      </c>
      <c r="FU240" s="121" t="str">
        <f>FS237</f>
        <v>shop65</v>
      </c>
      <c r="FV240" s="221"/>
      <c r="FW240" s="121">
        <v>2</v>
      </c>
      <c r="FX240" s="13"/>
      <c r="FY240" s="37" t="str">
        <f ca="1">INDEX(INDIRECT("in_input"&amp;$B240),$E240,FY$28)</f>
        <v>no</v>
      </c>
      <c r="FZ240" s="24" t="str">
        <f ca="1">INDEX(INDIRECT("in_input"&amp;$B240),$E240,FZ$28)</f>
        <v>no</v>
      </c>
      <c r="GA240" s="24" t="str">
        <f ca="1">INDEX(INDIRECT("in_input"&amp;$B240),$E240,GA$28)</f>
        <v>no</v>
      </c>
      <c r="GB240" s="24" t="str">
        <f ca="1">INDEX(INDIRECT("in_input"&amp;$B240),$E240,GB$28)</f>
        <v>no</v>
      </c>
      <c r="GC240" s="24" t="str">
        <f ca="1">INDEX(INDIRECT("in_input"&amp;$B240),$E240,GC$28)</f>
        <v>no</v>
      </c>
      <c r="GD240" s="24" t="str">
        <f ca="1">INDEX(INDIRECT("in_input"&amp;$B240),$E240,GD$28)</f>
        <v>no</v>
      </c>
      <c r="GE240" s="24" t="str">
        <f ca="1">INDEX(INDIRECT("in_input"&amp;$B240),$E240,GE$28)</f>
        <v>no</v>
      </c>
      <c r="GF240" s="24" t="str">
        <f ca="1">INDEX(INDIRECT("in_input"&amp;$B240),$E240,GF$28)</f>
        <v>no</v>
      </c>
      <c r="GG240" s="24" t="str">
        <f ca="1">INDEX(INDIRECT("in_input"&amp;$B240),$E240,GG$28)</f>
        <v>no</v>
      </c>
      <c r="GH240" s="24" t="str">
        <f ca="1">INDEX(INDIRECT("in_input"&amp;$B240),$E240,GH$28)</f>
        <v>no</v>
      </c>
      <c r="GI240" s="24" t="str">
        <f ca="1">INDEX(INDIRECT("in_input"&amp;$B240),$E240,GI$28)</f>
        <v>no</v>
      </c>
      <c r="GJ240" s="24" t="str">
        <f ca="1">INDEX(INDIRECT("in_input"&amp;$B240),$E240,GJ$28)</f>
        <v>no</v>
      </c>
      <c r="GK240" s="24" t="str">
        <f ca="1">INDEX(INDIRECT("in_input"&amp;$B240),$E240,GK$28)</f>
        <v>no</v>
      </c>
      <c r="GL240" s="24" t="str">
        <f ca="1">INDEX(INDIRECT("in_input"&amp;$B240),$E240,GL$28)</f>
        <v>no</v>
      </c>
      <c r="GM240" s="24" t="str">
        <f ca="1">INDEX(INDIRECT("in_input"&amp;$B240),$E240,GM$28)</f>
        <v>no</v>
      </c>
      <c r="GN240" s="24" t="str">
        <f ca="1">INDEX(INDIRECT("in_input"&amp;$B240),$E240,GN$28)</f>
        <v>no</v>
      </c>
      <c r="GO240" s="24" t="str">
        <f ca="1">INDEX(INDIRECT("in_input"&amp;$B240),$E240,GO$28)</f>
        <v>no</v>
      </c>
      <c r="GP240" s="24" t="str">
        <f ca="1">INDEX(INDIRECT("in_input"&amp;$B240),$E240,GP$28)</f>
        <v>no</v>
      </c>
      <c r="GQ240" s="24" t="str">
        <f ca="1">INDEX(INDIRECT("in_input"&amp;$B240),$E240,GQ$28)</f>
        <v>no</v>
      </c>
      <c r="GR240" s="24" t="str">
        <f ca="1">INDEX(INDIRECT("in_input"&amp;$B240),$E240,GR$28)</f>
        <v>no</v>
      </c>
      <c r="GS240" s="25" t="str">
        <f ca="1">INDEX(INDIRECT("in_input"&amp;$B240),$E240,GS$28)</f>
        <v>no</v>
      </c>
      <c r="GT240" s="204"/>
      <c r="GV240" s="12" t="s">
        <v>14</v>
      </c>
      <c r="GW240" s="121">
        <f>GV236</f>
        <v>2</v>
      </c>
      <c r="GX240" s="121" t="str">
        <f>GV237</f>
        <v>lei65</v>
      </c>
      <c r="GY240" s="221"/>
      <c r="GZ240" s="121">
        <v>2</v>
      </c>
      <c r="HA240" s="13"/>
      <c r="HB240" s="37" t="str">
        <f ca="1">INDEX(INDIRECT("in_input"&amp;$B240),$E240,HB$28)</f>
        <v>no</v>
      </c>
      <c r="HC240" s="24" t="str">
        <f ca="1">INDEX(INDIRECT("in_input"&amp;$B240),$E240,HC$28)</f>
        <v>no</v>
      </c>
      <c r="HD240" s="24" t="str">
        <f ca="1">INDEX(INDIRECT("in_input"&amp;$B240),$E240,HD$28)</f>
        <v>no</v>
      </c>
      <c r="HE240" s="24" t="str">
        <f ca="1">INDEX(INDIRECT("in_input"&amp;$B240),$E240,HE$28)</f>
        <v>no</v>
      </c>
      <c r="HF240" s="24" t="str">
        <f ca="1">INDEX(INDIRECT("in_input"&amp;$B240),$E240,HF$28)</f>
        <v>no</v>
      </c>
      <c r="HG240" s="24" t="str">
        <f ca="1">INDEX(INDIRECT("in_input"&amp;$B240),$E240,HG$28)</f>
        <v>no</v>
      </c>
      <c r="HH240" s="24" t="str">
        <f ca="1">INDEX(INDIRECT("in_input"&amp;$B240),$E240,HH$28)</f>
        <v>no</v>
      </c>
      <c r="HI240" s="24" t="str">
        <f ca="1">INDEX(INDIRECT("in_input"&amp;$B240),$E240,HI$28)</f>
        <v>no</v>
      </c>
      <c r="HJ240" s="24" t="str">
        <f ca="1">INDEX(INDIRECT("in_input"&amp;$B240),$E240,HJ$28)</f>
        <v>no</v>
      </c>
      <c r="HK240" s="24" t="str">
        <f ca="1">INDEX(INDIRECT("in_input"&amp;$B240),$E240,HK$28)</f>
        <v>no</v>
      </c>
      <c r="HL240" s="24" t="str">
        <f ca="1">INDEX(INDIRECT("in_input"&amp;$B240),$E240,HL$28)</f>
        <v>no</v>
      </c>
      <c r="HM240" s="24" t="str">
        <f ca="1">INDEX(INDIRECT("in_input"&amp;$B240),$E240,HM$28)</f>
        <v>no</v>
      </c>
      <c r="HN240" s="24" t="str">
        <f ca="1">INDEX(INDIRECT("in_input"&amp;$B240),$E240,HN$28)</f>
        <v>no</v>
      </c>
      <c r="HO240" s="24" t="str">
        <f ca="1">INDEX(INDIRECT("in_input"&amp;$B240),$E240,HO$28)</f>
        <v>no</v>
      </c>
      <c r="HP240" s="24" t="str">
        <f ca="1">INDEX(INDIRECT("in_input"&amp;$B240),$E240,HP$28)</f>
        <v>no</v>
      </c>
      <c r="HQ240" s="24" t="str">
        <f ca="1">INDEX(INDIRECT("in_input"&amp;$B240),$E240,HQ$28)</f>
        <v>no</v>
      </c>
      <c r="HR240" s="24" t="str">
        <f ca="1">INDEX(INDIRECT("in_input"&amp;$B240),$E240,HR$28)</f>
        <v>no</v>
      </c>
      <c r="HS240" s="24" t="str">
        <f ca="1">INDEX(INDIRECT("in_input"&amp;$B240),$E240,HS$28)</f>
        <v>no</v>
      </c>
      <c r="HT240" s="24" t="str">
        <f ca="1">INDEX(INDIRECT("in_input"&amp;$B240),$E240,HT$28)</f>
        <v>no</v>
      </c>
      <c r="HU240" s="24" t="str">
        <f ca="1">INDEX(INDIRECT("in_input"&amp;$B240),$E240,HU$28)</f>
        <v>no</v>
      </c>
      <c r="HV240" s="25" t="str">
        <f ca="1">INDEX(INDIRECT("in_input"&amp;$B240),$E240,HV$28)</f>
        <v>no</v>
      </c>
      <c r="HW240" s="204"/>
    </row>
    <row r="241" spans="1:231" ht="15">
      <c r="A241" s="12" t="s">
        <v>15</v>
      </c>
      <c r="B241" s="121">
        <f>A236</f>
        <v>2</v>
      </c>
      <c r="C241" s="121" t="str">
        <f>A237</f>
        <v>work1834</v>
      </c>
      <c r="D241" s="221"/>
      <c r="E241" s="121">
        <v>3</v>
      </c>
      <c r="F241" s="13"/>
      <c r="G241" s="37" t="str">
        <f ca="1">INDEX(INDIRECT("in_input"&amp;$B241),$E241,G$28)</f>
        <v>low</v>
      </c>
      <c r="H241" s="24" t="str">
        <f ca="1">INDEX(INDIRECT("in_input"&amp;$B241),$E241,H$28)</f>
        <v>low</v>
      </c>
      <c r="I241" s="24" t="str">
        <f ca="1">INDEX(INDIRECT("in_input"&amp;$B241),$E241,I$28)</f>
        <v>low</v>
      </c>
      <c r="J241" s="24" t="str">
        <f ca="1">INDEX(INDIRECT("in_input"&amp;$B241),$E241,J$28)</f>
        <v>low</v>
      </c>
      <c r="K241" s="24" t="str">
        <f ca="1">INDEX(INDIRECT("in_input"&amp;$B241),$E241,K$28)</f>
        <v>low</v>
      </c>
      <c r="L241" s="24" t="str">
        <f ca="1">INDEX(INDIRECT("in_input"&amp;$B241),$E241,L$28)</f>
        <v>low</v>
      </c>
      <c r="M241" s="24" t="str">
        <f ca="1">INDEX(INDIRECT("in_input"&amp;$B241),$E241,M$28)</f>
        <v>low</v>
      </c>
      <c r="N241" s="24" t="str">
        <f ca="1">INDEX(INDIRECT("in_input"&amp;$B241),$E241,N$28)</f>
        <v>low</v>
      </c>
      <c r="O241" s="24" t="str">
        <f ca="1">INDEX(INDIRECT("in_input"&amp;$B241),$E241,O$28)</f>
        <v>low</v>
      </c>
      <c r="P241" s="24" t="str">
        <f ca="1">INDEX(INDIRECT("in_input"&amp;$B241),$E241,P$28)</f>
        <v>low</v>
      </c>
      <c r="Q241" s="24" t="str">
        <f ca="1">INDEX(INDIRECT("in_input"&amp;$B241),$E241,Q$28)</f>
        <v>low</v>
      </c>
      <c r="R241" s="24" t="str">
        <f ca="1">INDEX(INDIRECT("in_input"&amp;$B241),$E241,R$28)</f>
        <v>low</v>
      </c>
      <c r="S241" s="24" t="str">
        <f ca="1">INDEX(INDIRECT("in_input"&amp;$B241),$E241,S$28)</f>
        <v>low</v>
      </c>
      <c r="T241" s="24" t="str">
        <f ca="1">INDEX(INDIRECT("in_input"&amp;$B241),$E241,T$28)</f>
        <v>low</v>
      </c>
      <c r="U241" s="24" t="str">
        <f ca="1">INDEX(INDIRECT("in_input"&amp;$B241),$E241,U$28)</f>
        <v>low</v>
      </c>
      <c r="V241" s="24" t="str">
        <f ca="1">INDEX(INDIRECT("in_input"&amp;$B241),$E241,V$28)</f>
        <v>low</v>
      </c>
      <c r="W241" s="24" t="str">
        <f ca="1">INDEX(INDIRECT("in_input"&amp;$B241),$E241,W$28)</f>
        <v>low</v>
      </c>
      <c r="X241" s="24" t="str">
        <f ca="1">INDEX(INDIRECT("in_input"&amp;$B241),$E241,X$28)</f>
        <v>low</v>
      </c>
      <c r="Y241" s="24" t="str">
        <f ca="1">INDEX(INDIRECT("in_input"&amp;$B241),$E241,Y$28)</f>
        <v>low</v>
      </c>
      <c r="Z241" s="24" t="str">
        <f ca="1">INDEX(INDIRECT("in_input"&amp;$B241),$E241,Z$28)</f>
        <v>low</v>
      </c>
      <c r="AA241" s="25" t="str">
        <f ca="1">INDEX(INDIRECT("in_input"&amp;$B241),$E241,AA$28)</f>
        <v>low</v>
      </c>
      <c r="AB241" s="204"/>
      <c r="AD241" s="12" t="s">
        <v>15</v>
      </c>
      <c r="AE241" s="121">
        <f>AD236</f>
        <v>2</v>
      </c>
      <c r="AF241" s="121" t="str">
        <f>AD237</f>
        <v>shop1834</v>
      </c>
      <c r="AG241" s="221"/>
      <c r="AH241" s="121">
        <v>3</v>
      </c>
      <c r="AI241" s="13"/>
      <c r="AJ241" s="37" t="str">
        <f ca="1">INDEX(INDIRECT("in_input"&amp;$B241),$E241,AJ$28)</f>
        <v>low</v>
      </c>
      <c r="AK241" s="24" t="str">
        <f ca="1">INDEX(INDIRECT("in_input"&amp;$B241),$E241,AK$28)</f>
        <v>low</v>
      </c>
      <c r="AL241" s="24" t="str">
        <f ca="1">INDEX(INDIRECT("in_input"&amp;$B241),$E241,AL$28)</f>
        <v>low</v>
      </c>
      <c r="AM241" s="24" t="str">
        <f ca="1">INDEX(INDIRECT("in_input"&amp;$B241),$E241,AM$28)</f>
        <v>low</v>
      </c>
      <c r="AN241" s="24" t="str">
        <f ca="1">INDEX(INDIRECT("in_input"&amp;$B241),$E241,AN$28)</f>
        <v>low</v>
      </c>
      <c r="AO241" s="24" t="str">
        <f ca="1">INDEX(INDIRECT("in_input"&amp;$B241),$E241,AO$28)</f>
        <v>low</v>
      </c>
      <c r="AP241" s="24" t="str">
        <f ca="1">INDEX(INDIRECT("in_input"&amp;$B241),$E241,AP$28)</f>
        <v>low</v>
      </c>
      <c r="AQ241" s="24" t="str">
        <f ca="1">INDEX(INDIRECT("in_input"&amp;$B241),$E241,AQ$28)</f>
        <v>low</v>
      </c>
      <c r="AR241" s="24" t="str">
        <f ca="1">INDEX(INDIRECT("in_input"&amp;$B241),$E241,AR$28)</f>
        <v>low</v>
      </c>
      <c r="AS241" s="24" t="str">
        <f ca="1">INDEX(INDIRECT("in_input"&amp;$B241),$E241,AS$28)</f>
        <v>low</v>
      </c>
      <c r="AT241" s="24" t="str">
        <f ca="1">INDEX(INDIRECT("in_input"&amp;$B241),$E241,AT$28)</f>
        <v>low</v>
      </c>
      <c r="AU241" s="24" t="str">
        <f ca="1">INDEX(INDIRECT("in_input"&amp;$B241),$E241,AU$28)</f>
        <v>low</v>
      </c>
      <c r="AV241" s="24" t="str">
        <f ca="1">INDEX(INDIRECT("in_input"&amp;$B241),$E241,AV$28)</f>
        <v>low</v>
      </c>
      <c r="AW241" s="24" t="str">
        <f ca="1">INDEX(INDIRECT("in_input"&amp;$B241),$E241,AW$28)</f>
        <v>low</v>
      </c>
      <c r="AX241" s="24" t="str">
        <f ca="1">INDEX(INDIRECT("in_input"&amp;$B241),$E241,AX$28)</f>
        <v>low</v>
      </c>
      <c r="AY241" s="24" t="str">
        <f ca="1">INDEX(INDIRECT("in_input"&amp;$B241),$E241,AY$28)</f>
        <v>low</v>
      </c>
      <c r="AZ241" s="24" t="str">
        <f ca="1">INDEX(INDIRECT("in_input"&amp;$B241),$E241,AZ$28)</f>
        <v>low</v>
      </c>
      <c r="BA241" s="24" t="str">
        <f ca="1">INDEX(INDIRECT("in_input"&amp;$B241),$E241,BA$28)</f>
        <v>low</v>
      </c>
      <c r="BB241" s="24" t="str">
        <f ca="1">INDEX(INDIRECT("in_input"&amp;$B241),$E241,BB$28)</f>
        <v>low</v>
      </c>
      <c r="BC241" s="24" t="str">
        <f ca="1">INDEX(INDIRECT("in_input"&amp;$B241),$E241,BC$28)</f>
        <v>low</v>
      </c>
      <c r="BD241" s="25" t="str">
        <f ca="1">INDEX(INDIRECT("in_input"&amp;$B241),$E241,BD$28)</f>
        <v>low</v>
      </c>
      <c r="BE241" s="204"/>
      <c r="BG241" s="12" t="s">
        <v>15</v>
      </c>
      <c r="BH241" s="121">
        <f>BG236</f>
        <v>2</v>
      </c>
      <c r="BI241" s="121" t="str">
        <f>BG237</f>
        <v>lei1834</v>
      </c>
      <c r="BJ241" s="221"/>
      <c r="BK241" s="121">
        <v>3</v>
      </c>
      <c r="BL241" s="13"/>
      <c r="BM241" s="37" t="str">
        <f ca="1">INDEX(INDIRECT("in_input"&amp;$B241),$E241,BM$28)</f>
        <v>low</v>
      </c>
      <c r="BN241" s="24" t="str">
        <f ca="1">INDEX(INDIRECT("in_input"&amp;$B241),$E241,BN$28)</f>
        <v>low</v>
      </c>
      <c r="BO241" s="24" t="str">
        <f ca="1">INDEX(INDIRECT("in_input"&amp;$B241),$E241,BO$28)</f>
        <v>low</v>
      </c>
      <c r="BP241" s="24" t="str">
        <f ca="1">INDEX(INDIRECT("in_input"&amp;$B241),$E241,BP$28)</f>
        <v>low</v>
      </c>
      <c r="BQ241" s="24" t="str">
        <f ca="1">INDEX(INDIRECT("in_input"&amp;$B241),$E241,BQ$28)</f>
        <v>low</v>
      </c>
      <c r="BR241" s="24" t="str">
        <f ca="1">INDEX(INDIRECT("in_input"&amp;$B241),$E241,BR$28)</f>
        <v>low</v>
      </c>
      <c r="BS241" s="24" t="str">
        <f ca="1">INDEX(INDIRECT("in_input"&amp;$B241),$E241,BS$28)</f>
        <v>low</v>
      </c>
      <c r="BT241" s="24" t="str">
        <f ca="1">INDEX(INDIRECT("in_input"&amp;$B241),$E241,BT$28)</f>
        <v>low</v>
      </c>
      <c r="BU241" s="24" t="str">
        <f ca="1">INDEX(INDIRECT("in_input"&amp;$B241),$E241,BU$28)</f>
        <v>low</v>
      </c>
      <c r="BV241" s="24" t="str">
        <f ca="1">INDEX(INDIRECT("in_input"&amp;$B241),$E241,BV$28)</f>
        <v>low</v>
      </c>
      <c r="BW241" s="24" t="str">
        <f ca="1">INDEX(INDIRECT("in_input"&amp;$B241),$E241,BW$28)</f>
        <v>low</v>
      </c>
      <c r="BX241" s="24" t="str">
        <f ca="1">INDEX(INDIRECT("in_input"&amp;$B241),$E241,BX$28)</f>
        <v>low</v>
      </c>
      <c r="BY241" s="24" t="str">
        <f ca="1">INDEX(INDIRECT("in_input"&amp;$B241),$E241,BY$28)</f>
        <v>low</v>
      </c>
      <c r="BZ241" s="24" t="str">
        <f ca="1">INDEX(INDIRECT("in_input"&amp;$B241),$E241,BZ$28)</f>
        <v>low</v>
      </c>
      <c r="CA241" s="24" t="str">
        <f ca="1">INDEX(INDIRECT("in_input"&amp;$B241),$E241,CA$28)</f>
        <v>low</v>
      </c>
      <c r="CB241" s="24" t="str">
        <f ca="1">INDEX(INDIRECT("in_input"&amp;$B241),$E241,CB$28)</f>
        <v>low</v>
      </c>
      <c r="CC241" s="24" t="str">
        <f ca="1">INDEX(INDIRECT("in_input"&amp;$B241),$E241,CC$28)</f>
        <v>low</v>
      </c>
      <c r="CD241" s="24" t="str">
        <f ca="1">INDEX(INDIRECT("in_input"&amp;$B241),$E241,CD$28)</f>
        <v>low</v>
      </c>
      <c r="CE241" s="24" t="str">
        <f ca="1">INDEX(INDIRECT("in_input"&amp;$B241),$E241,CE$28)</f>
        <v>low</v>
      </c>
      <c r="CF241" s="24" t="str">
        <f ca="1">INDEX(INDIRECT("in_input"&amp;$B241),$E241,CF$28)</f>
        <v>low</v>
      </c>
      <c r="CG241" s="25" t="str">
        <f ca="1">INDEX(INDIRECT("in_input"&amp;$B241),$E241,CG$28)</f>
        <v>low</v>
      </c>
      <c r="CH241" s="204"/>
      <c r="CJ241" s="12" t="s">
        <v>15</v>
      </c>
      <c r="CK241" s="121">
        <f>CJ236</f>
        <v>2</v>
      </c>
      <c r="CL241" s="121" t="str">
        <f>CJ237</f>
        <v>work3564</v>
      </c>
      <c r="CM241" s="221"/>
      <c r="CN241" s="121">
        <v>3</v>
      </c>
      <c r="CO241" s="13"/>
      <c r="CP241" s="37" t="str">
        <f ca="1">INDEX(INDIRECT("in_input"&amp;$B241),$E241,CP$28)</f>
        <v>low</v>
      </c>
      <c r="CQ241" s="24" t="str">
        <f ca="1">INDEX(INDIRECT("in_input"&amp;$B241),$E241,CQ$28)</f>
        <v>low</v>
      </c>
      <c r="CR241" s="24" t="str">
        <f ca="1">INDEX(INDIRECT("in_input"&amp;$B241),$E241,CR$28)</f>
        <v>low</v>
      </c>
      <c r="CS241" s="24" t="str">
        <f ca="1">INDEX(INDIRECT("in_input"&amp;$B241),$E241,CS$28)</f>
        <v>low</v>
      </c>
      <c r="CT241" s="24" t="str">
        <f ca="1">INDEX(INDIRECT("in_input"&amp;$B241),$E241,CT$28)</f>
        <v>low</v>
      </c>
      <c r="CU241" s="24" t="str">
        <f ca="1">INDEX(INDIRECT("in_input"&amp;$B241),$E241,CU$28)</f>
        <v>low</v>
      </c>
      <c r="CV241" s="24" t="str">
        <f ca="1">INDEX(INDIRECT("in_input"&amp;$B241),$E241,CV$28)</f>
        <v>low</v>
      </c>
      <c r="CW241" s="24" t="str">
        <f ca="1">INDEX(INDIRECT("in_input"&amp;$B241),$E241,CW$28)</f>
        <v>low</v>
      </c>
      <c r="CX241" s="24" t="str">
        <f ca="1">INDEX(INDIRECT("in_input"&amp;$B241),$E241,CX$28)</f>
        <v>low</v>
      </c>
      <c r="CY241" s="24" t="str">
        <f ca="1">INDEX(INDIRECT("in_input"&amp;$B241),$E241,CY$28)</f>
        <v>low</v>
      </c>
      <c r="CZ241" s="24" t="str">
        <f ca="1">INDEX(INDIRECT("in_input"&amp;$B241),$E241,CZ$28)</f>
        <v>low</v>
      </c>
      <c r="DA241" s="24" t="str">
        <f ca="1">INDEX(INDIRECT("in_input"&amp;$B241),$E241,DA$28)</f>
        <v>low</v>
      </c>
      <c r="DB241" s="24" t="str">
        <f ca="1">INDEX(INDIRECT("in_input"&amp;$B241),$E241,DB$28)</f>
        <v>low</v>
      </c>
      <c r="DC241" s="24" t="str">
        <f ca="1">INDEX(INDIRECT("in_input"&amp;$B241),$E241,DC$28)</f>
        <v>low</v>
      </c>
      <c r="DD241" s="24" t="str">
        <f ca="1">INDEX(INDIRECT("in_input"&amp;$B241),$E241,DD$28)</f>
        <v>low</v>
      </c>
      <c r="DE241" s="24" t="str">
        <f ca="1">INDEX(INDIRECT("in_input"&amp;$B241),$E241,DE$28)</f>
        <v>low</v>
      </c>
      <c r="DF241" s="24" t="str">
        <f ca="1">INDEX(INDIRECT("in_input"&amp;$B241),$E241,DF$28)</f>
        <v>low</v>
      </c>
      <c r="DG241" s="24" t="str">
        <f ca="1">INDEX(INDIRECT("in_input"&amp;$B241),$E241,DG$28)</f>
        <v>low</v>
      </c>
      <c r="DH241" s="24" t="str">
        <f ca="1">INDEX(INDIRECT("in_input"&amp;$B241),$E241,DH$28)</f>
        <v>low</v>
      </c>
      <c r="DI241" s="24" t="str">
        <f ca="1">INDEX(INDIRECT("in_input"&amp;$B241),$E241,DI$28)</f>
        <v>low</v>
      </c>
      <c r="DJ241" s="25" t="str">
        <f ca="1">INDEX(INDIRECT("in_input"&amp;$B241),$E241,DJ$28)</f>
        <v>low</v>
      </c>
      <c r="DK241" s="204"/>
      <c r="DM241" s="12" t="s">
        <v>15</v>
      </c>
      <c r="DN241" s="121">
        <f>DM236</f>
        <v>2</v>
      </c>
      <c r="DO241" s="121" t="str">
        <f>DM237</f>
        <v>shop3564</v>
      </c>
      <c r="DP241" s="221"/>
      <c r="DQ241" s="121">
        <v>3</v>
      </c>
      <c r="DR241" s="13"/>
      <c r="DS241" s="37" t="str">
        <f ca="1">INDEX(INDIRECT("in_input"&amp;$B241),$E241,DS$28)</f>
        <v>low</v>
      </c>
      <c r="DT241" s="24" t="str">
        <f ca="1">INDEX(INDIRECT("in_input"&amp;$B241),$E241,DT$28)</f>
        <v>low</v>
      </c>
      <c r="DU241" s="24" t="str">
        <f ca="1">INDEX(INDIRECT("in_input"&amp;$B241),$E241,DU$28)</f>
        <v>low</v>
      </c>
      <c r="DV241" s="24" t="str">
        <f ca="1">INDEX(INDIRECT("in_input"&amp;$B241),$E241,DV$28)</f>
        <v>low</v>
      </c>
      <c r="DW241" s="24" t="str">
        <f ca="1">INDEX(INDIRECT("in_input"&amp;$B241),$E241,DW$28)</f>
        <v>low</v>
      </c>
      <c r="DX241" s="24" t="str">
        <f ca="1">INDEX(INDIRECT("in_input"&amp;$B241),$E241,DX$28)</f>
        <v>low</v>
      </c>
      <c r="DY241" s="24" t="str">
        <f ca="1">INDEX(INDIRECT("in_input"&amp;$B241),$E241,DY$28)</f>
        <v>low</v>
      </c>
      <c r="DZ241" s="24" t="str">
        <f ca="1">INDEX(INDIRECT("in_input"&amp;$B241),$E241,DZ$28)</f>
        <v>low</v>
      </c>
      <c r="EA241" s="24" t="str">
        <f ca="1">INDEX(INDIRECT("in_input"&amp;$B241),$E241,EA$28)</f>
        <v>low</v>
      </c>
      <c r="EB241" s="24" t="str">
        <f ca="1">INDEX(INDIRECT("in_input"&amp;$B241),$E241,EB$28)</f>
        <v>low</v>
      </c>
      <c r="EC241" s="24" t="str">
        <f ca="1">INDEX(INDIRECT("in_input"&amp;$B241),$E241,EC$28)</f>
        <v>low</v>
      </c>
      <c r="ED241" s="24" t="str">
        <f ca="1">INDEX(INDIRECT("in_input"&amp;$B241),$E241,ED$28)</f>
        <v>low</v>
      </c>
      <c r="EE241" s="24" t="str">
        <f ca="1">INDEX(INDIRECT("in_input"&amp;$B241),$E241,EE$28)</f>
        <v>low</v>
      </c>
      <c r="EF241" s="24" t="str">
        <f ca="1">INDEX(INDIRECT("in_input"&amp;$B241),$E241,EF$28)</f>
        <v>low</v>
      </c>
      <c r="EG241" s="24" t="str">
        <f ca="1">INDEX(INDIRECT("in_input"&amp;$B241),$E241,EG$28)</f>
        <v>low</v>
      </c>
      <c r="EH241" s="24" t="str">
        <f ca="1">INDEX(INDIRECT("in_input"&amp;$B241),$E241,EH$28)</f>
        <v>low</v>
      </c>
      <c r="EI241" s="24" t="str">
        <f ca="1">INDEX(INDIRECT("in_input"&amp;$B241),$E241,EI$28)</f>
        <v>low</v>
      </c>
      <c r="EJ241" s="24" t="str">
        <f ca="1">INDEX(INDIRECT("in_input"&amp;$B241),$E241,EJ$28)</f>
        <v>low</v>
      </c>
      <c r="EK241" s="24" t="str">
        <f ca="1">INDEX(INDIRECT("in_input"&amp;$B241),$E241,EK$28)</f>
        <v>low</v>
      </c>
      <c r="EL241" s="24" t="str">
        <f ca="1">INDEX(INDIRECT("in_input"&amp;$B241),$E241,EL$28)</f>
        <v>low</v>
      </c>
      <c r="EM241" s="25" t="str">
        <f ca="1">INDEX(INDIRECT("in_input"&amp;$B241),$E241,EM$28)</f>
        <v>low</v>
      </c>
      <c r="EN241" s="204"/>
      <c r="EP241" s="12" t="s">
        <v>15</v>
      </c>
      <c r="EQ241" s="121">
        <f>EP236</f>
        <v>2</v>
      </c>
      <c r="ER241" s="121" t="str">
        <f>EP237</f>
        <v>lei3564</v>
      </c>
      <c r="ES241" s="221"/>
      <c r="ET241" s="121">
        <v>3</v>
      </c>
      <c r="EU241" s="13"/>
      <c r="EV241" s="37" t="str">
        <f ca="1">INDEX(INDIRECT("in_input"&amp;$B241),$E241,EV$28)</f>
        <v>low</v>
      </c>
      <c r="EW241" s="24" t="str">
        <f ca="1">INDEX(INDIRECT("in_input"&amp;$B241),$E241,EW$28)</f>
        <v>low</v>
      </c>
      <c r="EX241" s="24" t="str">
        <f ca="1">INDEX(INDIRECT("in_input"&amp;$B241),$E241,EX$28)</f>
        <v>low</v>
      </c>
      <c r="EY241" s="24" t="str">
        <f ca="1">INDEX(INDIRECT("in_input"&amp;$B241),$E241,EY$28)</f>
        <v>low</v>
      </c>
      <c r="EZ241" s="24" t="str">
        <f ca="1">INDEX(INDIRECT("in_input"&amp;$B241),$E241,EZ$28)</f>
        <v>low</v>
      </c>
      <c r="FA241" s="24" t="str">
        <f ca="1">INDEX(INDIRECT("in_input"&amp;$B241),$E241,FA$28)</f>
        <v>low</v>
      </c>
      <c r="FB241" s="24" t="str">
        <f ca="1">INDEX(INDIRECT("in_input"&amp;$B241),$E241,FB$28)</f>
        <v>low</v>
      </c>
      <c r="FC241" s="24" t="str">
        <f ca="1">INDEX(INDIRECT("in_input"&amp;$B241),$E241,FC$28)</f>
        <v>low</v>
      </c>
      <c r="FD241" s="24" t="str">
        <f ca="1">INDEX(INDIRECT("in_input"&amp;$B241),$E241,FD$28)</f>
        <v>low</v>
      </c>
      <c r="FE241" s="24" t="str">
        <f ca="1">INDEX(INDIRECT("in_input"&amp;$B241),$E241,FE$28)</f>
        <v>low</v>
      </c>
      <c r="FF241" s="24" t="str">
        <f ca="1">INDEX(INDIRECT("in_input"&amp;$B241),$E241,FF$28)</f>
        <v>low</v>
      </c>
      <c r="FG241" s="24" t="str">
        <f ca="1">INDEX(INDIRECT("in_input"&amp;$B241),$E241,FG$28)</f>
        <v>low</v>
      </c>
      <c r="FH241" s="24" t="str">
        <f ca="1">INDEX(INDIRECT("in_input"&amp;$B241),$E241,FH$28)</f>
        <v>low</v>
      </c>
      <c r="FI241" s="24" t="str">
        <f ca="1">INDEX(INDIRECT("in_input"&amp;$B241),$E241,FI$28)</f>
        <v>low</v>
      </c>
      <c r="FJ241" s="24" t="str">
        <f ca="1">INDEX(INDIRECT("in_input"&amp;$B241),$E241,FJ$28)</f>
        <v>low</v>
      </c>
      <c r="FK241" s="24" t="str">
        <f ca="1">INDEX(INDIRECT("in_input"&amp;$B241),$E241,FK$28)</f>
        <v>low</v>
      </c>
      <c r="FL241" s="24" t="str">
        <f ca="1">INDEX(INDIRECT("in_input"&amp;$B241),$E241,FL$28)</f>
        <v>low</v>
      </c>
      <c r="FM241" s="24" t="str">
        <f ca="1">INDEX(INDIRECT("in_input"&amp;$B241),$E241,FM$28)</f>
        <v>low</v>
      </c>
      <c r="FN241" s="24" t="str">
        <f ca="1">INDEX(INDIRECT("in_input"&amp;$B241),$E241,FN$28)</f>
        <v>low</v>
      </c>
      <c r="FO241" s="24" t="str">
        <f ca="1">INDEX(INDIRECT("in_input"&amp;$B241),$E241,FO$28)</f>
        <v>low</v>
      </c>
      <c r="FP241" s="25" t="str">
        <f ca="1">INDEX(INDIRECT("in_input"&amp;$B241),$E241,FP$28)</f>
        <v>low</v>
      </c>
      <c r="FQ241" s="204"/>
      <c r="FS241" s="12" t="s">
        <v>15</v>
      </c>
      <c r="FT241" s="121">
        <f>FS236</f>
        <v>2</v>
      </c>
      <c r="FU241" s="121" t="str">
        <f>FS237</f>
        <v>shop65</v>
      </c>
      <c r="FV241" s="221"/>
      <c r="FW241" s="121">
        <v>3</v>
      </c>
      <c r="FX241" s="13"/>
      <c r="FY241" s="37" t="str">
        <f ca="1">INDEX(INDIRECT("in_input"&amp;$B241),$E241,FY$28)</f>
        <v>low</v>
      </c>
      <c r="FZ241" s="24" t="str">
        <f ca="1">INDEX(INDIRECT("in_input"&amp;$B241),$E241,FZ$28)</f>
        <v>low</v>
      </c>
      <c r="GA241" s="24" t="str">
        <f ca="1">INDEX(INDIRECT("in_input"&amp;$B241),$E241,GA$28)</f>
        <v>low</v>
      </c>
      <c r="GB241" s="24" t="str">
        <f ca="1">INDEX(INDIRECT("in_input"&amp;$B241),$E241,GB$28)</f>
        <v>low</v>
      </c>
      <c r="GC241" s="24" t="str">
        <f ca="1">INDEX(INDIRECT("in_input"&amp;$B241),$E241,GC$28)</f>
        <v>low</v>
      </c>
      <c r="GD241" s="24" t="str">
        <f ca="1">INDEX(INDIRECT("in_input"&amp;$B241),$E241,GD$28)</f>
        <v>low</v>
      </c>
      <c r="GE241" s="24" t="str">
        <f ca="1">INDEX(INDIRECT("in_input"&amp;$B241),$E241,GE$28)</f>
        <v>low</v>
      </c>
      <c r="GF241" s="24" t="str">
        <f ca="1">INDEX(INDIRECT("in_input"&amp;$B241),$E241,GF$28)</f>
        <v>low</v>
      </c>
      <c r="GG241" s="24" t="str">
        <f ca="1">INDEX(INDIRECT("in_input"&amp;$B241),$E241,GG$28)</f>
        <v>low</v>
      </c>
      <c r="GH241" s="24" t="str">
        <f ca="1">INDEX(INDIRECT("in_input"&amp;$B241),$E241,GH$28)</f>
        <v>low</v>
      </c>
      <c r="GI241" s="24" t="str">
        <f ca="1">INDEX(INDIRECT("in_input"&amp;$B241),$E241,GI$28)</f>
        <v>low</v>
      </c>
      <c r="GJ241" s="24" t="str">
        <f ca="1">INDEX(INDIRECT("in_input"&amp;$B241),$E241,GJ$28)</f>
        <v>low</v>
      </c>
      <c r="GK241" s="24" t="str">
        <f ca="1">INDEX(INDIRECT("in_input"&amp;$B241),$E241,GK$28)</f>
        <v>low</v>
      </c>
      <c r="GL241" s="24" t="str">
        <f ca="1">INDEX(INDIRECT("in_input"&amp;$B241),$E241,GL$28)</f>
        <v>low</v>
      </c>
      <c r="GM241" s="24" t="str">
        <f ca="1">INDEX(INDIRECT("in_input"&amp;$B241),$E241,GM$28)</f>
        <v>low</v>
      </c>
      <c r="GN241" s="24" t="str">
        <f ca="1">INDEX(INDIRECT("in_input"&amp;$B241),$E241,GN$28)</f>
        <v>low</v>
      </c>
      <c r="GO241" s="24" t="str">
        <f ca="1">INDEX(INDIRECT("in_input"&amp;$B241),$E241,GO$28)</f>
        <v>low</v>
      </c>
      <c r="GP241" s="24" t="str">
        <f ca="1">INDEX(INDIRECT("in_input"&amp;$B241),$E241,GP$28)</f>
        <v>low</v>
      </c>
      <c r="GQ241" s="24" t="str">
        <f ca="1">INDEX(INDIRECT("in_input"&amp;$B241),$E241,GQ$28)</f>
        <v>low</v>
      </c>
      <c r="GR241" s="24" t="str">
        <f ca="1">INDEX(INDIRECT("in_input"&amp;$B241),$E241,GR$28)</f>
        <v>low</v>
      </c>
      <c r="GS241" s="25" t="str">
        <f ca="1">INDEX(INDIRECT("in_input"&amp;$B241),$E241,GS$28)</f>
        <v>low</v>
      </c>
      <c r="GT241" s="204"/>
      <c r="GV241" s="12" t="s">
        <v>15</v>
      </c>
      <c r="GW241" s="121">
        <f>GV236</f>
        <v>2</v>
      </c>
      <c r="GX241" s="121" t="str">
        <f>GV237</f>
        <v>lei65</v>
      </c>
      <c r="GY241" s="221"/>
      <c r="GZ241" s="121">
        <v>3</v>
      </c>
      <c r="HA241" s="13"/>
      <c r="HB241" s="37" t="str">
        <f ca="1">INDEX(INDIRECT("in_input"&amp;$B241),$E241,HB$28)</f>
        <v>low</v>
      </c>
      <c r="HC241" s="24" t="str">
        <f ca="1">INDEX(INDIRECT("in_input"&amp;$B241),$E241,HC$28)</f>
        <v>low</v>
      </c>
      <c r="HD241" s="24" t="str">
        <f ca="1">INDEX(INDIRECT("in_input"&amp;$B241),$E241,HD$28)</f>
        <v>low</v>
      </c>
      <c r="HE241" s="24" t="str">
        <f ca="1">INDEX(INDIRECT("in_input"&amp;$B241),$E241,HE$28)</f>
        <v>low</v>
      </c>
      <c r="HF241" s="24" t="str">
        <f ca="1">INDEX(INDIRECT("in_input"&amp;$B241),$E241,HF$28)</f>
        <v>low</v>
      </c>
      <c r="HG241" s="24" t="str">
        <f ca="1">INDEX(INDIRECT("in_input"&amp;$B241),$E241,HG$28)</f>
        <v>low</v>
      </c>
      <c r="HH241" s="24" t="str">
        <f ca="1">INDEX(INDIRECT("in_input"&amp;$B241),$E241,HH$28)</f>
        <v>low</v>
      </c>
      <c r="HI241" s="24" t="str">
        <f ca="1">INDEX(INDIRECT("in_input"&amp;$B241),$E241,HI$28)</f>
        <v>low</v>
      </c>
      <c r="HJ241" s="24" t="str">
        <f ca="1">INDEX(INDIRECT("in_input"&amp;$B241),$E241,HJ$28)</f>
        <v>low</v>
      </c>
      <c r="HK241" s="24" t="str">
        <f ca="1">INDEX(INDIRECT("in_input"&amp;$B241),$E241,HK$28)</f>
        <v>low</v>
      </c>
      <c r="HL241" s="24" t="str">
        <f ca="1">INDEX(INDIRECT("in_input"&amp;$B241),$E241,HL$28)</f>
        <v>low</v>
      </c>
      <c r="HM241" s="24" t="str">
        <f ca="1">INDEX(INDIRECT("in_input"&amp;$B241),$E241,HM$28)</f>
        <v>low</v>
      </c>
      <c r="HN241" s="24" t="str">
        <f ca="1">INDEX(INDIRECT("in_input"&amp;$B241),$E241,HN$28)</f>
        <v>low</v>
      </c>
      <c r="HO241" s="24" t="str">
        <f ca="1">INDEX(INDIRECT("in_input"&amp;$B241),$E241,HO$28)</f>
        <v>low</v>
      </c>
      <c r="HP241" s="24" t="str">
        <f ca="1">INDEX(INDIRECT("in_input"&amp;$B241),$E241,HP$28)</f>
        <v>low</v>
      </c>
      <c r="HQ241" s="24" t="str">
        <f ca="1">INDEX(INDIRECT("in_input"&amp;$B241),$E241,HQ$28)</f>
        <v>low</v>
      </c>
      <c r="HR241" s="24" t="str">
        <f ca="1">INDEX(INDIRECT("in_input"&amp;$B241),$E241,HR$28)</f>
        <v>low</v>
      </c>
      <c r="HS241" s="24" t="str">
        <f ca="1">INDEX(INDIRECT("in_input"&amp;$B241),$E241,HS$28)</f>
        <v>low</v>
      </c>
      <c r="HT241" s="24" t="str">
        <f ca="1">INDEX(INDIRECT("in_input"&amp;$B241),$E241,HT$28)</f>
        <v>low</v>
      </c>
      <c r="HU241" s="24" t="str">
        <f ca="1">INDEX(INDIRECT("in_input"&amp;$B241),$E241,HU$28)</f>
        <v>low</v>
      </c>
      <c r="HV241" s="25" t="str">
        <f ca="1">INDEX(INDIRECT("in_input"&amp;$B241),$E241,HV$28)</f>
        <v>low</v>
      </c>
      <c r="HW241" s="204"/>
    </row>
    <row r="242" spans="1:231" ht="15">
      <c r="A242" s="12" t="s">
        <v>29</v>
      </c>
      <c r="B242" s="121">
        <f>A236</f>
        <v>2</v>
      </c>
      <c r="C242" s="121" t="str">
        <f>A237</f>
        <v>work1834</v>
      </c>
      <c r="D242" s="221"/>
      <c r="E242" s="121">
        <v>4</v>
      </c>
      <c r="F242" s="13"/>
      <c r="G242" s="37">
        <f ca="1">INDEX(INDIRECT("in_input"&amp;$B242),$E242,G$28)</f>
        <v>40</v>
      </c>
      <c r="H242" s="24">
        <f ca="1">INDEX(INDIRECT("in_input"&amp;$B242),$E242,H$28)</f>
        <v>40</v>
      </c>
      <c r="I242" s="24">
        <f ca="1">INDEX(INDIRECT("in_input"&amp;$B242),$E242,I$28)</f>
        <v>40</v>
      </c>
      <c r="J242" s="24">
        <f ca="1">INDEX(INDIRECT("in_input"&amp;$B242),$E242,J$28)</f>
        <v>40</v>
      </c>
      <c r="K242" s="24">
        <f ca="1">INDEX(INDIRECT("in_input"&amp;$B242),$E242,K$28)</f>
        <v>40</v>
      </c>
      <c r="L242" s="24">
        <f ca="1">INDEX(INDIRECT("in_input"&amp;$B242),$E242,L$28)</f>
        <v>40</v>
      </c>
      <c r="M242" s="24">
        <f ca="1">INDEX(INDIRECT("in_input"&amp;$B242),$E242,M$28)</f>
        <v>40</v>
      </c>
      <c r="N242" s="24">
        <f ca="1">INDEX(INDIRECT("in_input"&amp;$B242),$E242,N$28)</f>
        <v>40</v>
      </c>
      <c r="O242" s="24">
        <f ca="1">INDEX(INDIRECT("in_input"&amp;$B242),$E242,O$28)</f>
        <v>40</v>
      </c>
      <c r="P242" s="24">
        <f ca="1">INDEX(INDIRECT("in_input"&amp;$B242),$E242,P$28)</f>
        <v>40</v>
      </c>
      <c r="Q242" s="24">
        <f ca="1">INDEX(INDIRECT("in_input"&amp;$B242),$E242,Q$28)</f>
        <v>40</v>
      </c>
      <c r="R242" s="24">
        <f ca="1">INDEX(INDIRECT("in_input"&amp;$B242),$E242,R$28)</f>
        <v>40</v>
      </c>
      <c r="S242" s="24">
        <f ca="1">INDEX(INDIRECT("in_input"&amp;$B242),$E242,S$28)</f>
        <v>40</v>
      </c>
      <c r="T242" s="24">
        <f ca="1">INDEX(INDIRECT("in_input"&amp;$B242),$E242,T$28)</f>
        <v>40</v>
      </c>
      <c r="U242" s="24">
        <f ca="1">INDEX(INDIRECT("in_input"&amp;$B242),$E242,U$28)</f>
        <v>40</v>
      </c>
      <c r="V242" s="24">
        <f ca="1">INDEX(INDIRECT("in_input"&amp;$B242),$E242,V$28)</f>
        <v>40</v>
      </c>
      <c r="W242" s="24">
        <f ca="1">INDEX(INDIRECT("in_input"&amp;$B242),$E242,W$28)</f>
        <v>40</v>
      </c>
      <c r="X242" s="24">
        <f ca="1">INDEX(INDIRECT("in_input"&amp;$B242),$E242,X$28)</f>
        <v>40</v>
      </c>
      <c r="Y242" s="24">
        <f ca="1">INDEX(INDIRECT("in_input"&amp;$B242),$E242,Y$28)</f>
        <v>40</v>
      </c>
      <c r="Z242" s="24">
        <f ca="1">INDEX(INDIRECT("in_input"&amp;$B242),$E242,Z$28)</f>
        <v>40</v>
      </c>
      <c r="AA242" s="25">
        <f ca="1">INDEX(INDIRECT("in_input"&amp;$B242),$E242,AA$28)</f>
        <v>40</v>
      </c>
      <c r="AB242" s="204"/>
      <c r="AD242" s="12" t="s">
        <v>29</v>
      </c>
      <c r="AE242" s="121">
        <f>AD236</f>
        <v>2</v>
      </c>
      <c r="AF242" s="121" t="str">
        <f>AD237</f>
        <v>shop1834</v>
      </c>
      <c r="AG242" s="221"/>
      <c r="AH242" s="121">
        <v>4</v>
      </c>
      <c r="AI242" s="13"/>
      <c r="AJ242" s="37">
        <f ca="1">INDEX(INDIRECT("in_input"&amp;$B242),$E242,AJ$28)</f>
        <v>40</v>
      </c>
      <c r="AK242" s="24">
        <f ca="1">INDEX(INDIRECT("in_input"&amp;$B242),$E242,AK$28)</f>
        <v>40</v>
      </c>
      <c r="AL242" s="24">
        <f ca="1">INDEX(INDIRECT("in_input"&amp;$B242),$E242,AL$28)</f>
        <v>40</v>
      </c>
      <c r="AM242" s="24">
        <f ca="1">INDEX(INDIRECT("in_input"&amp;$B242),$E242,AM$28)</f>
        <v>40</v>
      </c>
      <c r="AN242" s="24">
        <f ca="1">INDEX(INDIRECT("in_input"&amp;$B242),$E242,AN$28)</f>
        <v>40</v>
      </c>
      <c r="AO242" s="24">
        <f ca="1">INDEX(INDIRECT("in_input"&amp;$B242),$E242,AO$28)</f>
        <v>40</v>
      </c>
      <c r="AP242" s="24">
        <f ca="1">INDEX(INDIRECT("in_input"&amp;$B242),$E242,AP$28)</f>
        <v>40</v>
      </c>
      <c r="AQ242" s="24">
        <f ca="1">INDEX(INDIRECT("in_input"&amp;$B242),$E242,AQ$28)</f>
        <v>40</v>
      </c>
      <c r="AR242" s="24">
        <f ca="1">INDEX(INDIRECT("in_input"&amp;$B242),$E242,AR$28)</f>
        <v>40</v>
      </c>
      <c r="AS242" s="24">
        <f ca="1">INDEX(INDIRECT("in_input"&amp;$B242),$E242,AS$28)</f>
        <v>40</v>
      </c>
      <c r="AT242" s="24">
        <f ca="1">INDEX(INDIRECT("in_input"&amp;$B242),$E242,AT$28)</f>
        <v>40</v>
      </c>
      <c r="AU242" s="24">
        <f ca="1">INDEX(INDIRECT("in_input"&amp;$B242),$E242,AU$28)</f>
        <v>40</v>
      </c>
      <c r="AV242" s="24">
        <f ca="1">INDEX(INDIRECT("in_input"&amp;$B242),$E242,AV$28)</f>
        <v>40</v>
      </c>
      <c r="AW242" s="24">
        <f ca="1">INDEX(INDIRECT("in_input"&amp;$B242),$E242,AW$28)</f>
        <v>40</v>
      </c>
      <c r="AX242" s="24">
        <f ca="1">INDEX(INDIRECT("in_input"&amp;$B242),$E242,AX$28)</f>
        <v>40</v>
      </c>
      <c r="AY242" s="24">
        <f ca="1">INDEX(INDIRECT("in_input"&amp;$B242),$E242,AY$28)</f>
        <v>40</v>
      </c>
      <c r="AZ242" s="24">
        <f ca="1">INDEX(INDIRECT("in_input"&amp;$B242),$E242,AZ$28)</f>
        <v>40</v>
      </c>
      <c r="BA242" s="24">
        <f ca="1">INDEX(INDIRECT("in_input"&amp;$B242),$E242,BA$28)</f>
        <v>40</v>
      </c>
      <c r="BB242" s="24">
        <f ca="1">INDEX(INDIRECT("in_input"&amp;$B242),$E242,BB$28)</f>
        <v>40</v>
      </c>
      <c r="BC242" s="24">
        <f ca="1">INDEX(INDIRECT("in_input"&amp;$B242),$E242,BC$28)</f>
        <v>40</v>
      </c>
      <c r="BD242" s="25">
        <f ca="1">INDEX(INDIRECT("in_input"&amp;$B242),$E242,BD$28)</f>
        <v>40</v>
      </c>
      <c r="BE242" s="204"/>
      <c r="BG242" s="12" t="s">
        <v>29</v>
      </c>
      <c r="BH242" s="121">
        <f>BG236</f>
        <v>2</v>
      </c>
      <c r="BI242" s="121" t="str">
        <f>BG237</f>
        <v>lei1834</v>
      </c>
      <c r="BJ242" s="221"/>
      <c r="BK242" s="121">
        <v>4</v>
      </c>
      <c r="BL242" s="13"/>
      <c r="BM242" s="37">
        <f ca="1">INDEX(INDIRECT("in_input"&amp;$B242),$E242,BM$28)</f>
        <v>40</v>
      </c>
      <c r="BN242" s="24">
        <f ca="1">INDEX(INDIRECT("in_input"&amp;$B242),$E242,BN$28)</f>
        <v>40</v>
      </c>
      <c r="BO242" s="24">
        <f ca="1">INDEX(INDIRECT("in_input"&amp;$B242),$E242,BO$28)</f>
        <v>40</v>
      </c>
      <c r="BP242" s="24">
        <f ca="1">INDEX(INDIRECT("in_input"&amp;$B242),$E242,BP$28)</f>
        <v>40</v>
      </c>
      <c r="BQ242" s="24">
        <f ca="1">INDEX(INDIRECT("in_input"&amp;$B242),$E242,BQ$28)</f>
        <v>40</v>
      </c>
      <c r="BR242" s="24">
        <f ca="1">INDEX(INDIRECT("in_input"&amp;$B242),$E242,BR$28)</f>
        <v>40</v>
      </c>
      <c r="BS242" s="24">
        <f ca="1">INDEX(INDIRECT("in_input"&amp;$B242),$E242,BS$28)</f>
        <v>40</v>
      </c>
      <c r="BT242" s="24">
        <f ca="1">INDEX(INDIRECT("in_input"&amp;$B242),$E242,BT$28)</f>
        <v>40</v>
      </c>
      <c r="BU242" s="24">
        <f ca="1">INDEX(INDIRECT("in_input"&amp;$B242),$E242,BU$28)</f>
        <v>40</v>
      </c>
      <c r="BV242" s="24">
        <f ca="1">INDEX(INDIRECT("in_input"&amp;$B242),$E242,BV$28)</f>
        <v>40</v>
      </c>
      <c r="BW242" s="24">
        <f ca="1">INDEX(INDIRECT("in_input"&amp;$B242),$E242,BW$28)</f>
        <v>40</v>
      </c>
      <c r="BX242" s="24">
        <f ca="1">INDEX(INDIRECT("in_input"&amp;$B242),$E242,BX$28)</f>
        <v>40</v>
      </c>
      <c r="BY242" s="24">
        <f ca="1">INDEX(INDIRECT("in_input"&amp;$B242),$E242,BY$28)</f>
        <v>40</v>
      </c>
      <c r="BZ242" s="24">
        <f ca="1">INDEX(INDIRECT("in_input"&amp;$B242),$E242,BZ$28)</f>
        <v>40</v>
      </c>
      <c r="CA242" s="24">
        <f ca="1">INDEX(INDIRECT("in_input"&amp;$B242),$E242,CA$28)</f>
        <v>40</v>
      </c>
      <c r="CB242" s="24">
        <f ca="1">INDEX(INDIRECT("in_input"&amp;$B242),$E242,CB$28)</f>
        <v>40</v>
      </c>
      <c r="CC242" s="24">
        <f ca="1">INDEX(INDIRECT("in_input"&amp;$B242),$E242,CC$28)</f>
        <v>40</v>
      </c>
      <c r="CD242" s="24">
        <f ca="1">INDEX(INDIRECT("in_input"&amp;$B242),$E242,CD$28)</f>
        <v>40</v>
      </c>
      <c r="CE242" s="24">
        <f ca="1">INDEX(INDIRECT("in_input"&amp;$B242),$E242,CE$28)</f>
        <v>40</v>
      </c>
      <c r="CF242" s="24">
        <f ca="1">INDEX(INDIRECT("in_input"&amp;$B242),$E242,CF$28)</f>
        <v>40</v>
      </c>
      <c r="CG242" s="25">
        <f ca="1">INDEX(INDIRECT("in_input"&amp;$B242),$E242,CG$28)</f>
        <v>40</v>
      </c>
      <c r="CH242" s="204"/>
      <c r="CJ242" s="12" t="s">
        <v>29</v>
      </c>
      <c r="CK242" s="121">
        <f>CJ236</f>
        <v>2</v>
      </c>
      <c r="CL242" s="121" t="str">
        <f>CJ237</f>
        <v>work3564</v>
      </c>
      <c r="CM242" s="221"/>
      <c r="CN242" s="121">
        <v>4</v>
      </c>
      <c r="CO242" s="13"/>
      <c r="CP242" s="37">
        <f ca="1">INDEX(INDIRECT("in_input"&amp;$B242),$E242,CP$28)</f>
        <v>40</v>
      </c>
      <c r="CQ242" s="24">
        <f ca="1">INDEX(INDIRECT("in_input"&amp;$B242),$E242,CQ$28)</f>
        <v>40</v>
      </c>
      <c r="CR242" s="24">
        <f ca="1">INDEX(INDIRECT("in_input"&amp;$B242),$E242,CR$28)</f>
        <v>40</v>
      </c>
      <c r="CS242" s="24">
        <f ca="1">INDEX(INDIRECT("in_input"&amp;$B242),$E242,CS$28)</f>
        <v>40</v>
      </c>
      <c r="CT242" s="24">
        <f ca="1">INDEX(INDIRECT("in_input"&amp;$B242),$E242,CT$28)</f>
        <v>40</v>
      </c>
      <c r="CU242" s="24">
        <f ca="1">INDEX(INDIRECT("in_input"&amp;$B242),$E242,CU$28)</f>
        <v>40</v>
      </c>
      <c r="CV242" s="24">
        <f ca="1">INDEX(INDIRECT("in_input"&amp;$B242),$E242,CV$28)</f>
        <v>40</v>
      </c>
      <c r="CW242" s="24">
        <f ca="1">INDEX(INDIRECT("in_input"&amp;$B242),$E242,CW$28)</f>
        <v>40</v>
      </c>
      <c r="CX242" s="24">
        <f ca="1">INDEX(INDIRECT("in_input"&amp;$B242),$E242,CX$28)</f>
        <v>40</v>
      </c>
      <c r="CY242" s="24">
        <f ca="1">INDEX(INDIRECT("in_input"&amp;$B242),$E242,CY$28)</f>
        <v>40</v>
      </c>
      <c r="CZ242" s="24">
        <f ca="1">INDEX(INDIRECT("in_input"&amp;$B242),$E242,CZ$28)</f>
        <v>40</v>
      </c>
      <c r="DA242" s="24">
        <f ca="1">INDEX(INDIRECT("in_input"&amp;$B242),$E242,DA$28)</f>
        <v>40</v>
      </c>
      <c r="DB242" s="24">
        <f ca="1">INDEX(INDIRECT("in_input"&amp;$B242),$E242,DB$28)</f>
        <v>40</v>
      </c>
      <c r="DC242" s="24">
        <f ca="1">INDEX(INDIRECT("in_input"&amp;$B242),$E242,DC$28)</f>
        <v>40</v>
      </c>
      <c r="DD242" s="24">
        <f ca="1">INDEX(INDIRECT("in_input"&amp;$B242),$E242,DD$28)</f>
        <v>40</v>
      </c>
      <c r="DE242" s="24">
        <f ca="1">INDEX(INDIRECT("in_input"&amp;$B242),$E242,DE$28)</f>
        <v>40</v>
      </c>
      <c r="DF242" s="24">
        <f ca="1">INDEX(INDIRECT("in_input"&amp;$B242),$E242,DF$28)</f>
        <v>40</v>
      </c>
      <c r="DG242" s="24">
        <f ca="1">INDEX(INDIRECT("in_input"&amp;$B242),$E242,DG$28)</f>
        <v>40</v>
      </c>
      <c r="DH242" s="24">
        <f ca="1">INDEX(INDIRECT("in_input"&amp;$B242),$E242,DH$28)</f>
        <v>40</v>
      </c>
      <c r="DI242" s="24">
        <f ca="1">INDEX(INDIRECT("in_input"&amp;$B242),$E242,DI$28)</f>
        <v>40</v>
      </c>
      <c r="DJ242" s="25">
        <f ca="1">INDEX(INDIRECT("in_input"&amp;$B242),$E242,DJ$28)</f>
        <v>40</v>
      </c>
      <c r="DK242" s="204"/>
      <c r="DM242" s="12" t="s">
        <v>29</v>
      </c>
      <c r="DN242" s="121">
        <f>DM236</f>
        <v>2</v>
      </c>
      <c r="DO242" s="121" t="str">
        <f>DM237</f>
        <v>shop3564</v>
      </c>
      <c r="DP242" s="221"/>
      <c r="DQ242" s="121">
        <v>4</v>
      </c>
      <c r="DR242" s="13"/>
      <c r="DS242" s="37">
        <f ca="1">INDEX(INDIRECT("in_input"&amp;$B242),$E242,DS$28)</f>
        <v>40</v>
      </c>
      <c r="DT242" s="24">
        <f ca="1">INDEX(INDIRECT("in_input"&amp;$B242),$E242,DT$28)</f>
        <v>40</v>
      </c>
      <c r="DU242" s="24">
        <f ca="1">INDEX(INDIRECT("in_input"&amp;$B242),$E242,DU$28)</f>
        <v>40</v>
      </c>
      <c r="DV242" s="24">
        <f ca="1">INDEX(INDIRECT("in_input"&amp;$B242),$E242,DV$28)</f>
        <v>40</v>
      </c>
      <c r="DW242" s="24">
        <f ca="1">INDEX(INDIRECT("in_input"&amp;$B242),$E242,DW$28)</f>
        <v>40</v>
      </c>
      <c r="DX242" s="24">
        <f ca="1">INDEX(INDIRECT("in_input"&amp;$B242),$E242,DX$28)</f>
        <v>40</v>
      </c>
      <c r="DY242" s="24">
        <f ca="1">INDEX(INDIRECT("in_input"&amp;$B242),$E242,DY$28)</f>
        <v>40</v>
      </c>
      <c r="DZ242" s="24">
        <f ca="1">INDEX(INDIRECT("in_input"&amp;$B242),$E242,DZ$28)</f>
        <v>40</v>
      </c>
      <c r="EA242" s="24">
        <f ca="1">INDEX(INDIRECT("in_input"&amp;$B242),$E242,EA$28)</f>
        <v>40</v>
      </c>
      <c r="EB242" s="24">
        <f ca="1">INDEX(INDIRECT("in_input"&amp;$B242),$E242,EB$28)</f>
        <v>40</v>
      </c>
      <c r="EC242" s="24">
        <f ca="1">INDEX(INDIRECT("in_input"&amp;$B242),$E242,EC$28)</f>
        <v>40</v>
      </c>
      <c r="ED242" s="24">
        <f ca="1">INDEX(INDIRECT("in_input"&amp;$B242),$E242,ED$28)</f>
        <v>40</v>
      </c>
      <c r="EE242" s="24">
        <f ca="1">INDEX(INDIRECT("in_input"&amp;$B242),$E242,EE$28)</f>
        <v>40</v>
      </c>
      <c r="EF242" s="24">
        <f ca="1">INDEX(INDIRECT("in_input"&amp;$B242),$E242,EF$28)</f>
        <v>40</v>
      </c>
      <c r="EG242" s="24">
        <f ca="1">INDEX(INDIRECT("in_input"&amp;$B242),$E242,EG$28)</f>
        <v>40</v>
      </c>
      <c r="EH242" s="24">
        <f ca="1">INDEX(INDIRECT("in_input"&amp;$B242),$E242,EH$28)</f>
        <v>40</v>
      </c>
      <c r="EI242" s="24">
        <f ca="1">INDEX(INDIRECT("in_input"&amp;$B242),$E242,EI$28)</f>
        <v>40</v>
      </c>
      <c r="EJ242" s="24">
        <f ca="1">INDEX(INDIRECT("in_input"&amp;$B242),$E242,EJ$28)</f>
        <v>40</v>
      </c>
      <c r="EK242" s="24">
        <f ca="1">INDEX(INDIRECT("in_input"&amp;$B242),$E242,EK$28)</f>
        <v>40</v>
      </c>
      <c r="EL242" s="24">
        <f ca="1">INDEX(INDIRECT("in_input"&amp;$B242),$E242,EL$28)</f>
        <v>40</v>
      </c>
      <c r="EM242" s="25">
        <f ca="1">INDEX(INDIRECT("in_input"&amp;$B242),$E242,EM$28)</f>
        <v>40</v>
      </c>
      <c r="EN242" s="204"/>
      <c r="EP242" s="12" t="s">
        <v>29</v>
      </c>
      <c r="EQ242" s="121">
        <f>EP236</f>
        <v>2</v>
      </c>
      <c r="ER242" s="121" t="str">
        <f>EP237</f>
        <v>lei3564</v>
      </c>
      <c r="ES242" s="221"/>
      <c r="ET242" s="121">
        <v>4</v>
      </c>
      <c r="EU242" s="13"/>
      <c r="EV242" s="37">
        <f ca="1">INDEX(INDIRECT("in_input"&amp;$B242),$E242,EV$28)</f>
        <v>40</v>
      </c>
      <c r="EW242" s="24">
        <f ca="1">INDEX(INDIRECT("in_input"&amp;$B242),$E242,EW$28)</f>
        <v>40</v>
      </c>
      <c r="EX242" s="24">
        <f ca="1">INDEX(INDIRECT("in_input"&amp;$B242),$E242,EX$28)</f>
        <v>40</v>
      </c>
      <c r="EY242" s="24">
        <f ca="1">INDEX(INDIRECT("in_input"&amp;$B242),$E242,EY$28)</f>
        <v>40</v>
      </c>
      <c r="EZ242" s="24">
        <f ca="1">INDEX(INDIRECT("in_input"&amp;$B242),$E242,EZ$28)</f>
        <v>40</v>
      </c>
      <c r="FA242" s="24">
        <f ca="1">INDEX(INDIRECT("in_input"&amp;$B242),$E242,FA$28)</f>
        <v>40</v>
      </c>
      <c r="FB242" s="24">
        <f ca="1">INDEX(INDIRECT("in_input"&amp;$B242),$E242,FB$28)</f>
        <v>40</v>
      </c>
      <c r="FC242" s="24">
        <f ca="1">INDEX(INDIRECT("in_input"&amp;$B242),$E242,FC$28)</f>
        <v>40</v>
      </c>
      <c r="FD242" s="24">
        <f ca="1">INDEX(INDIRECT("in_input"&amp;$B242),$E242,FD$28)</f>
        <v>40</v>
      </c>
      <c r="FE242" s="24">
        <f ca="1">INDEX(INDIRECT("in_input"&amp;$B242),$E242,FE$28)</f>
        <v>40</v>
      </c>
      <c r="FF242" s="24">
        <f ca="1">INDEX(INDIRECT("in_input"&amp;$B242),$E242,FF$28)</f>
        <v>40</v>
      </c>
      <c r="FG242" s="24">
        <f ca="1">INDEX(INDIRECT("in_input"&amp;$B242),$E242,FG$28)</f>
        <v>40</v>
      </c>
      <c r="FH242" s="24">
        <f ca="1">INDEX(INDIRECT("in_input"&amp;$B242),$E242,FH$28)</f>
        <v>40</v>
      </c>
      <c r="FI242" s="24">
        <f ca="1">INDEX(INDIRECT("in_input"&amp;$B242),$E242,FI$28)</f>
        <v>40</v>
      </c>
      <c r="FJ242" s="24">
        <f ca="1">INDEX(INDIRECT("in_input"&amp;$B242),$E242,FJ$28)</f>
        <v>40</v>
      </c>
      <c r="FK242" s="24">
        <f ca="1">INDEX(INDIRECT("in_input"&amp;$B242),$E242,FK$28)</f>
        <v>40</v>
      </c>
      <c r="FL242" s="24">
        <f ca="1">INDEX(INDIRECT("in_input"&amp;$B242),$E242,FL$28)</f>
        <v>40</v>
      </c>
      <c r="FM242" s="24">
        <f ca="1">INDEX(INDIRECT("in_input"&amp;$B242),$E242,FM$28)</f>
        <v>40</v>
      </c>
      <c r="FN242" s="24">
        <f ca="1">INDEX(INDIRECT("in_input"&amp;$B242),$E242,FN$28)</f>
        <v>40</v>
      </c>
      <c r="FO242" s="24">
        <f ca="1">INDEX(INDIRECT("in_input"&amp;$B242),$E242,FO$28)</f>
        <v>40</v>
      </c>
      <c r="FP242" s="25">
        <f ca="1">INDEX(INDIRECT("in_input"&amp;$B242),$E242,FP$28)</f>
        <v>40</v>
      </c>
      <c r="FQ242" s="204"/>
      <c r="FS242" s="12" t="s">
        <v>29</v>
      </c>
      <c r="FT242" s="121">
        <f>FS236</f>
        <v>2</v>
      </c>
      <c r="FU242" s="121" t="str">
        <f>FS237</f>
        <v>shop65</v>
      </c>
      <c r="FV242" s="221"/>
      <c r="FW242" s="121">
        <v>4</v>
      </c>
      <c r="FX242" s="13"/>
      <c r="FY242" s="37">
        <f ca="1">INDEX(INDIRECT("in_input"&amp;$B242),$E242,FY$28)</f>
        <v>40</v>
      </c>
      <c r="FZ242" s="24">
        <f ca="1">INDEX(INDIRECT("in_input"&amp;$B242),$E242,FZ$28)</f>
        <v>40</v>
      </c>
      <c r="GA242" s="24">
        <f ca="1">INDEX(INDIRECT("in_input"&amp;$B242),$E242,GA$28)</f>
        <v>40</v>
      </c>
      <c r="GB242" s="24">
        <f ca="1">INDEX(INDIRECT("in_input"&amp;$B242),$E242,GB$28)</f>
        <v>40</v>
      </c>
      <c r="GC242" s="24">
        <f ca="1">INDEX(INDIRECT("in_input"&amp;$B242),$E242,GC$28)</f>
        <v>40</v>
      </c>
      <c r="GD242" s="24">
        <f ca="1">INDEX(INDIRECT("in_input"&amp;$B242),$E242,GD$28)</f>
        <v>40</v>
      </c>
      <c r="GE242" s="24">
        <f ca="1">INDEX(INDIRECT("in_input"&amp;$B242),$E242,GE$28)</f>
        <v>40</v>
      </c>
      <c r="GF242" s="24">
        <f ca="1">INDEX(INDIRECT("in_input"&amp;$B242),$E242,GF$28)</f>
        <v>40</v>
      </c>
      <c r="GG242" s="24">
        <f ca="1">INDEX(INDIRECT("in_input"&amp;$B242),$E242,GG$28)</f>
        <v>40</v>
      </c>
      <c r="GH242" s="24">
        <f ca="1">INDEX(INDIRECT("in_input"&amp;$B242),$E242,GH$28)</f>
        <v>40</v>
      </c>
      <c r="GI242" s="24">
        <f ca="1">INDEX(INDIRECT("in_input"&amp;$B242),$E242,GI$28)</f>
        <v>40</v>
      </c>
      <c r="GJ242" s="24">
        <f ca="1">INDEX(INDIRECT("in_input"&amp;$B242),$E242,GJ$28)</f>
        <v>40</v>
      </c>
      <c r="GK242" s="24">
        <f ca="1">INDEX(INDIRECT("in_input"&amp;$B242),$E242,GK$28)</f>
        <v>40</v>
      </c>
      <c r="GL242" s="24">
        <f ca="1">INDEX(INDIRECT("in_input"&amp;$B242),$E242,GL$28)</f>
        <v>40</v>
      </c>
      <c r="GM242" s="24">
        <f ca="1">INDEX(INDIRECT("in_input"&amp;$B242),$E242,GM$28)</f>
        <v>40</v>
      </c>
      <c r="GN242" s="24">
        <f ca="1">INDEX(INDIRECT("in_input"&amp;$B242),$E242,GN$28)</f>
        <v>40</v>
      </c>
      <c r="GO242" s="24">
        <f ca="1">INDEX(INDIRECT("in_input"&amp;$B242),$E242,GO$28)</f>
        <v>40</v>
      </c>
      <c r="GP242" s="24">
        <f ca="1">INDEX(INDIRECT("in_input"&amp;$B242),$E242,GP$28)</f>
        <v>40</v>
      </c>
      <c r="GQ242" s="24">
        <f ca="1">INDEX(INDIRECT("in_input"&amp;$B242),$E242,GQ$28)</f>
        <v>40</v>
      </c>
      <c r="GR242" s="24">
        <f ca="1">INDEX(INDIRECT("in_input"&amp;$B242),$E242,GR$28)</f>
        <v>40</v>
      </c>
      <c r="GS242" s="25">
        <f ca="1">INDEX(INDIRECT("in_input"&amp;$B242),$E242,GS$28)</f>
        <v>40</v>
      </c>
      <c r="GT242" s="204"/>
      <c r="GV242" s="12" t="s">
        <v>29</v>
      </c>
      <c r="GW242" s="121">
        <f>GV236</f>
        <v>2</v>
      </c>
      <c r="GX242" s="121" t="str">
        <f>GV237</f>
        <v>lei65</v>
      </c>
      <c r="GY242" s="221"/>
      <c r="GZ242" s="121">
        <v>4</v>
      </c>
      <c r="HA242" s="13"/>
      <c r="HB242" s="37">
        <f ca="1">INDEX(INDIRECT("in_input"&amp;$B242),$E242,HB$28)</f>
        <v>40</v>
      </c>
      <c r="HC242" s="24">
        <f ca="1">INDEX(INDIRECT("in_input"&amp;$B242),$E242,HC$28)</f>
        <v>40</v>
      </c>
      <c r="HD242" s="24">
        <f ca="1">INDEX(INDIRECT("in_input"&amp;$B242),$E242,HD$28)</f>
        <v>40</v>
      </c>
      <c r="HE242" s="24">
        <f ca="1">INDEX(INDIRECT("in_input"&amp;$B242),$E242,HE$28)</f>
        <v>40</v>
      </c>
      <c r="HF242" s="24">
        <f ca="1">INDEX(INDIRECT("in_input"&amp;$B242),$E242,HF$28)</f>
        <v>40</v>
      </c>
      <c r="HG242" s="24">
        <f ca="1">INDEX(INDIRECT("in_input"&amp;$B242),$E242,HG$28)</f>
        <v>40</v>
      </c>
      <c r="HH242" s="24">
        <f ca="1">INDEX(INDIRECT("in_input"&amp;$B242),$E242,HH$28)</f>
        <v>40</v>
      </c>
      <c r="HI242" s="24">
        <f ca="1">INDEX(INDIRECT("in_input"&amp;$B242),$E242,HI$28)</f>
        <v>40</v>
      </c>
      <c r="HJ242" s="24">
        <f ca="1">INDEX(INDIRECT("in_input"&amp;$B242),$E242,HJ$28)</f>
        <v>40</v>
      </c>
      <c r="HK242" s="24">
        <f ca="1">INDEX(INDIRECT("in_input"&amp;$B242),$E242,HK$28)</f>
        <v>40</v>
      </c>
      <c r="HL242" s="24">
        <f ca="1">INDEX(INDIRECT("in_input"&amp;$B242),$E242,HL$28)</f>
        <v>40</v>
      </c>
      <c r="HM242" s="24">
        <f ca="1">INDEX(INDIRECT("in_input"&amp;$B242),$E242,HM$28)</f>
        <v>40</v>
      </c>
      <c r="HN242" s="24">
        <f ca="1">INDEX(INDIRECT("in_input"&amp;$B242),$E242,HN$28)</f>
        <v>40</v>
      </c>
      <c r="HO242" s="24">
        <f ca="1">INDEX(INDIRECT("in_input"&amp;$B242),$E242,HO$28)</f>
        <v>40</v>
      </c>
      <c r="HP242" s="24">
        <f ca="1">INDEX(INDIRECT("in_input"&amp;$B242),$E242,HP$28)</f>
        <v>40</v>
      </c>
      <c r="HQ242" s="24">
        <f ca="1">INDEX(INDIRECT("in_input"&amp;$B242),$E242,HQ$28)</f>
        <v>40</v>
      </c>
      <c r="HR242" s="24">
        <f ca="1">INDEX(INDIRECT("in_input"&amp;$B242),$E242,HR$28)</f>
        <v>40</v>
      </c>
      <c r="HS242" s="24">
        <f ca="1">INDEX(INDIRECT("in_input"&amp;$B242),$E242,HS$28)</f>
        <v>40</v>
      </c>
      <c r="HT242" s="24">
        <f ca="1">INDEX(INDIRECT("in_input"&amp;$B242),$E242,HT$28)</f>
        <v>40</v>
      </c>
      <c r="HU242" s="24">
        <f ca="1">INDEX(INDIRECT("in_input"&amp;$B242),$E242,HU$28)</f>
        <v>40</v>
      </c>
      <c r="HV242" s="25">
        <f ca="1">INDEX(INDIRECT("in_input"&amp;$B242),$E242,HV$28)</f>
        <v>40</v>
      </c>
      <c r="HW242" s="204"/>
    </row>
    <row r="243" spans="1:231" ht="15">
      <c r="A243" s="12" t="s">
        <v>173</v>
      </c>
      <c r="B243" s="121">
        <f>A236</f>
        <v>2</v>
      </c>
      <c r="C243" s="121" t="str">
        <f>A237</f>
        <v>work1834</v>
      </c>
      <c r="D243" s="221"/>
      <c r="E243" s="121">
        <v>6</v>
      </c>
      <c r="F243" s="13"/>
      <c r="G243" s="37">
        <f ca="1">INDEX(INDIRECT("in_input"&amp;$B243),$E243,G$28)</f>
        <v>0</v>
      </c>
      <c r="H243" s="24">
        <f ca="1">INDEX(INDIRECT("in_input"&amp;$B243),$E243,H$28)</f>
        <v>0</v>
      </c>
      <c r="I243" s="24">
        <f ca="1">INDEX(INDIRECT("in_input"&amp;$B243),$E243,I$28)</f>
        <v>0</v>
      </c>
      <c r="J243" s="24">
        <f ca="1">INDEX(INDIRECT("in_input"&amp;$B243),$E243,J$28)</f>
        <v>0</v>
      </c>
      <c r="K243" s="24">
        <f ca="1">INDEX(INDIRECT("in_input"&amp;$B243),$E243,K$28)</f>
        <v>0</v>
      </c>
      <c r="L243" s="24">
        <f ca="1">INDEX(INDIRECT("in_input"&amp;$B243),$E243,L$28)</f>
        <v>0</v>
      </c>
      <c r="M243" s="24">
        <f ca="1">INDEX(INDIRECT("in_input"&amp;$B243),$E243,M$28)</f>
        <v>0</v>
      </c>
      <c r="N243" s="24">
        <f ca="1">INDEX(INDIRECT("in_input"&amp;$B243),$E243,N$28)</f>
        <v>0</v>
      </c>
      <c r="O243" s="24">
        <f ca="1">INDEX(INDIRECT("in_input"&amp;$B243),$E243,O$28)</f>
        <v>0</v>
      </c>
      <c r="P243" s="24">
        <f ca="1">INDEX(INDIRECT("in_input"&amp;$B243),$E243,P$28)</f>
        <v>0</v>
      </c>
      <c r="Q243" s="24">
        <f ca="1">INDEX(INDIRECT("in_input"&amp;$B243),$E243,Q$28)</f>
        <v>0</v>
      </c>
      <c r="R243" s="24">
        <f ca="1">INDEX(INDIRECT("in_input"&amp;$B243),$E243,R$28)</f>
        <v>0</v>
      </c>
      <c r="S243" s="24">
        <f ca="1">INDEX(INDIRECT("in_input"&amp;$B243),$E243,S$28)</f>
        <v>0</v>
      </c>
      <c r="T243" s="24">
        <f ca="1">INDEX(INDIRECT("in_input"&amp;$B243),$E243,T$28)</f>
        <v>0</v>
      </c>
      <c r="U243" s="24">
        <f ca="1">INDEX(INDIRECT("in_input"&amp;$B243),$E243,U$28)</f>
        <v>0</v>
      </c>
      <c r="V243" s="24">
        <f ca="1">INDEX(INDIRECT("in_input"&amp;$B243),$E243,V$28)</f>
        <v>0</v>
      </c>
      <c r="W243" s="24">
        <f ca="1">INDEX(INDIRECT("in_input"&amp;$B243),$E243,W$28)</f>
        <v>0</v>
      </c>
      <c r="X243" s="24">
        <f ca="1">INDEX(INDIRECT("in_input"&amp;$B243),$E243,X$28)</f>
        <v>0</v>
      </c>
      <c r="Y243" s="24">
        <f ca="1">INDEX(INDIRECT("in_input"&amp;$B243),$E243,Y$28)</f>
        <v>0</v>
      </c>
      <c r="Z243" s="24">
        <f ca="1">INDEX(INDIRECT("in_input"&amp;$B243),$E243,Z$28)</f>
        <v>0</v>
      </c>
      <c r="AA243" s="25">
        <f ca="1">INDEX(INDIRECT("in_input"&amp;$B243),$E243,AA$28)</f>
        <v>0</v>
      </c>
      <c r="AB243" s="204"/>
      <c r="AD243" s="12" t="s">
        <v>173</v>
      </c>
      <c r="AE243" s="121">
        <f>AD236</f>
        <v>2</v>
      </c>
      <c r="AF243" s="121" t="str">
        <f>AD237</f>
        <v>shop1834</v>
      </c>
      <c r="AG243" s="221"/>
      <c r="AH243" s="121">
        <v>6</v>
      </c>
      <c r="AI243" s="13"/>
      <c r="AJ243" s="37">
        <f ca="1">INDEX(INDIRECT("in_input"&amp;$B243),$E243,AJ$28)</f>
        <v>0</v>
      </c>
      <c r="AK243" s="24">
        <f ca="1">INDEX(INDIRECT("in_input"&amp;$B243),$E243,AK$28)</f>
        <v>0</v>
      </c>
      <c r="AL243" s="24">
        <f ca="1">INDEX(INDIRECT("in_input"&amp;$B243),$E243,AL$28)</f>
        <v>0</v>
      </c>
      <c r="AM243" s="24">
        <f ca="1">INDEX(INDIRECT("in_input"&amp;$B243),$E243,AM$28)</f>
        <v>0</v>
      </c>
      <c r="AN243" s="24">
        <f ca="1">INDEX(INDIRECT("in_input"&amp;$B243),$E243,AN$28)</f>
        <v>0</v>
      </c>
      <c r="AO243" s="24">
        <f ca="1">INDEX(INDIRECT("in_input"&amp;$B243),$E243,AO$28)</f>
        <v>0</v>
      </c>
      <c r="AP243" s="24">
        <f ca="1">INDEX(INDIRECT("in_input"&amp;$B243),$E243,AP$28)</f>
        <v>0</v>
      </c>
      <c r="AQ243" s="24">
        <f ca="1">INDEX(INDIRECT("in_input"&amp;$B243),$E243,AQ$28)</f>
        <v>0</v>
      </c>
      <c r="AR243" s="24">
        <f ca="1">INDEX(INDIRECT("in_input"&amp;$B243),$E243,AR$28)</f>
        <v>0</v>
      </c>
      <c r="AS243" s="24">
        <f ca="1">INDEX(INDIRECT("in_input"&amp;$B243),$E243,AS$28)</f>
        <v>0</v>
      </c>
      <c r="AT243" s="24">
        <f ca="1">INDEX(INDIRECT("in_input"&amp;$B243),$E243,AT$28)</f>
        <v>0</v>
      </c>
      <c r="AU243" s="24">
        <f ca="1">INDEX(INDIRECT("in_input"&amp;$B243),$E243,AU$28)</f>
        <v>0</v>
      </c>
      <c r="AV243" s="24">
        <f ca="1">INDEX(INDIRECT("in_input"&amp;$B243),$E243,AV$28)</f>
        <v>0</v>
      </c>
      <c r="AW243" s="24">
        <f ca="1">INDEX(INDIRECT("in_input"&amp;$B243),$E243,AW$28)</f>
        <v>0</v>
      </c>
      <c r="AX243" s="24">
        <f ca="1">INDEX(INDIRECT("in_input"&amp;$B243),$E243,AX$28)</f>
        <v>0</v>
      </c>
      <c r="AY243" s="24">
        <f ca="1">INDEX(INDIRECT("in_input"&amp;$B243),$E243,AY$28)</f>
        <v>0</v>
      </c>
      <c r="AZ243" s="24">
        <f ca="1">INDEX(INDIRECT("in_input"&amp;$B243),$E243,AZ$28)</f>
        <v>0</v>
      </c>
      <c r="BA243" s="24">
        <f ca="1">INDEX(INDIRECT("in_input"&amp;$B243),$E243,BA$28)</f>
        <v>0</v>
      </c>
      <c r="BB243" s="24">
        <f ca="1">INDEX(INDIRECT("in_input"&amp;$B243),$E243,BB$28)</f>
        <v>0</v>
      </c>
      <c r="BC243" s="24">
        <f ca="1">INDEX(INDIRECT("in_input"&amp;$B243),$E243,BC$28)</f>
        <v>0</v>
      </c>
      <c r="BD243" s="25">
        <f ca="1">INDEX(INDIRECT("in_input"&amp;$B243),$E243,BD$28)</f>
        <v>0</v>
      </c>
      <c r="BE243" s="204"/>
      <c r="BG243" s="12" t="s">
        <v>173</v>
      </c>
      <c r="BH243" s="121">
        <f>BG236</f>
        <v>2</v>
      </c>
      <c r="BI243" s="121" t="str">
        <f>BG237</f>
        <v>lei1834</v>
      </c>
      <c r="BJ243" s="221"/>
      <c r="BK243" s="121">
        <v>6</v>
      </c>
      <c r="BL243" s="13"/>
      <c r="BM243" s="37">
        <f ca="1">INDEX(INDIRECT("in_input"&amp;$B243),$E243,BM$28)</f>
        <v>0</v>
      </c>
      <c r="BN243" s="24">
        <f ca="1">INDEX(INDIRECT("in_input"&amp;$B243),$E243,BN$28)</f>
        <v>0</v>
      </c>
      <c r="BO243" s="24">
        <f ca="1">INDEX(INDIRECT("in_input"&amp;$B243),$E243,BO$28)</f>
        <v>0</v>
      </c>
      <c r="BP243" s="24">
        <f ca="1">INDEX(INDIRECT("in_input"&amp;$B243),$E243,BP$28)</f>
        <v>0</v>
      </c>
      <c r="BQ243" s="24">
        <f ca="1">INDEX(INDIRECT("in_input"&amp;$B243),$E243,BQ$28)</f>
        <v>0</v>
      </c>
      <c r="BR243" s="24">
        <f ca="1">INDEX(INDIRECT("in_input"&amp;$B243),$E243,BR$28)</f>
        <v>0</v>
      </c>
      <c r="BS243" s="24">
        <f ca="1">INDEX(INDIRECT("in_input"&amp;$B243),$E243,BS$28)</f>
        <v>0</v>
      </c>
      <c r="BT243" s="24">
        <f ca="1">INDEX(INDIRECT("in_input"&amp;$B243),$E243,BT$28)</f>
        <v>0</v>
      </c>
      <c r="BU243" s="24">
        <f ca="1">INDEX(INDIRECT("in_input"&amp;$B243),$E243,BU$28)</f>
        <v>0</v>
      </c>
      <c r="BV243" s="24">
        <f ca="1">INDEX(INDIRECT("in_input"&amp;$B243),$E243,BV$28)</f>
        <v>0</v>
      </c>
      <c r="BW243" s="24">
        <f ca="1">INDEX(INDIRECT("in_input"&amp;$B243),$E243,BW$28)</f>
        <v>0</v>
      </c>
      <c r="BX243" s="24">
        <f ca="1">INDEX(INDIRECT("in_input"&amp;$B243),$E243,BX$28)</f>
        <v>0</v>
      </c>
      <c r="BY243" s="24">
        <f ca="1">INDEX(INDIRECT("in_input"&amp;$B243),$E243,BY$28)</f>
        <v>0</v>
      </c>
      <c r="BZ243" s="24">
        <f ca="1">INDEX(INDIRECT("in_input"&amp;$B243),$E243,BZ$28)</f>
        <v>0</v>
      </c>
      <c r="CA243" s="24">
        <f ca="1">INDEX(INDIRECT("in_input"&amp;$B243),$E243,CA$28)</f>
        <v>0</v>
      </c>
      <c r="CB243" s="24">
        <f ca="1">INDEX(INDIRECT("in_input"&amp;$B243),$E243,CB$28)</f>
        <v>0</v>
      </c>
      <c r="CC243" s="24">
        <f ca="1">INDEX(INDIRECT("in_input"&amp;$B243),$E243,CC$28)</f>
        <v>0</v>
      </c>
      <c r="CD243" s="24">
        <f ca="1">INDEX(INDIRECT("in_input"&amp;$B243),$E243,CD$28)</f>
        <v>0</v>
      </c>
      <c r="CE243" s="24">
        <f ca="1">INDEX(INDIRECT("in_input"&amp;$B243),$E243,CE$28)</f>
        <v>0</v>
      </c>
      <c r="CF243" s="24">
        <f ca="1">INDEX(INDIRECT("in_input"&amp;$B243),$E243,CF$28)</f>
        <v>0</v>
      </c>
      <c r="CG243" s="25">
        <f ca="1">INDEX(INDIRECT("in_input"&amp;$B243),$E243,CG$28)</f>
        <v>0</v>
      </c>
      <c r="CH243" s="204"/>
      <c r="CJ243" s="12" t="s">
        <v>173</v>
      </c>
      <c r="CK243" s="121">
        <f>CJ236</f>
        <v>2</v>
      </c>
      <c r="CL243" s="121" t="str">
        <f>CJ237</f>
        <v>work3564</v>
      </c>
      <c r="CM243" s="221"/>
      <c r="CN243" s="121">
        <v>6</v>
      </c>
      <c r="CO243" s="13"/>
      <c r="CP243" s="37">
        <f ca="1">INDEX(INDIRECT("in_input"&amp;$B243),$E243,CP$28)</f>
        <v>0</v>
      </c>
      <c r="CQ243" s="24">
        <f ca="1">INDEX(INDIRECT("in_input"&amp;$B243),$E243,CQ$28)</f>
        <v>0</v>
      </c>
      <c r="CR243" s="24">
        <f ca="1">INDEX(INDIRECT("in_input"&amp;$B243),$E243,CR$28)</f>
        <v>0</v>
      </c>
      <c r="CS243" s="24">
        <f ca="1">INDEX(INDIRECT("in_input"&amp;$B243),$E243,CS$28)</f>
        <v>0</v>
      </c>
      <c r="CT243" s="24">
        <f ca="1">INDEX(INDIRECT("in_input"&amp;$B243),$E243,CT$28)</f>
        <v>0</v>
      </c>
      <c r="CU243" s="24">
        <f ca="1">INDEX(INDIRECT("in_input"&amp;$B243),$E243,CU$28)</f>
        <v>0</v>
      </c>
      <c r="CV243" s="24">
        <f ca="1">INDEX(INDIRECT("in_input"&amp;$B243),$E243,CV$28)</f>
        <v>0</v>
      </c>
      <c r="CW243" s="24">
        <f ca="1">INDEX(INDIRECT("in_input"&amp;$B243),$E243,CW$28)</f>
        <v>0</v>
      </c>
      <c r="CX243" s="24">
        <f ca="1">INDEX(INDIRECT("in_input"&amp;$B243),$E243,CX$28)</f>
        <v>0</v>
      </c>
      <c r="CY243" s="24">
        <f ca="1">INDEX(INDIRECT("in_input"&amp;$B243),$E243,CY$28)</f>
        <v>0</v>
      </c>
      <c r="CZ243" s="24">
        <f ca="1">INDEX(INDIRECT("in_input"&amp;$B243),$E243,CZ$28)</f>
        <v>0</v>
      </c>
      <c r="DA243" s="24">
        <f ca="1">INDEX(INDIRECT("in_input"&amp;$B243),$E243,DA$28)</f>
        <v>0</v>
      </c>
      <c r="DB243" s="24">
        <f ca="1">INDEX(INDIRECT("in_input"&amp;$B243),$E243,DB$28)</f>
        <v>0</v>
      </c>
      <c r="DC243" s="24">
        <f ca="1">INDEX(INDIRECT("in_input"&amp;$B243),$E243,DC$28)</f>
        <v>0</v>
      </c>
      <c r="DD243" s="24">
        <f ca="1">INDEX(INDIRECT("in_input"&amp;$B243),$E243,DD$28)</f>
        <v>0</v>
      </c>
      <c r="DE243" s="24">
        <f ca="1">INDEX(INDIRECT("in_input"&amp;$B243),$E243,DE$28)</f>
        <v>0</v>
      </c>
      <c r="DF243" s="24">
        <f ca="1">INDEX(INDIRECT("in_input"&amp;$B243),$E243,DF$28)</f>
        <v>0</v>
      </c>
      <c r="DG243" s="24">
        <f ca="1">INDEX(INDIRECT("in_input"&amp;$B243),$E243,DG$28)</f>
        <v>0</v>
      </c>
      <c r="DH243" s="24">
        <f ca="1">INDEX(INDIRECT("in_input"&amp;$B243),$E243,DH$28)</f>
        <v>0</v>
      </c>
      <c r="DI243" s="24">
        <f ca="1">INDEX(INDIRECT("in_input"&amp;$B243),$E243,DI$28)</f>
        <v>0</v>
      </c>
      <c r="DJ243" s="25">
        <f ca="1">INDEX(INDIRECT("in_input"&amp;$B243),$E243,DJ$28)</f>
        <v>0</v>
      </c>
      <c r="DK243" s="204"/>
      <c r="DM243" s="12" t="s">
        <v>173</v>
      </c>
      <c r="DN243" s="121">
        <f>DM236</f>
        <v>2</v>
      </c>
      <c r="DO243" s="121" t="str">
        <f>DM237</f>
        <v>shop3564</v>
      </c>
      <c r="DP243" s="221"/>
      <c r="DQ243" s="121">
        <v>6</v>
      </c>
      <c r="DR243" s="13"/>
      <c r="DS243" s="37">
        <f ca="1">INDEX(INDIRECT("in_input"&amp;$B243),$E243,DS$28)</f>
        <v>0</v>
      </c>
      <c r="DT243" s="24">
        <f ca="1">INDEX(INDIRECT("in_input"&amp;$B243),$E243,DT$28)</f>
        <v>0</v>
      </c>
      <c r="DU243" s="24">
        <f ca="1">INDEX(INDIRECT("in_input"&amp;$B243),$E243,DU$28)</f>
        <v>0</v>
      </c>
      <c r="DV243" s="24">
        <f ca="1">INDEX(INDIRECT("in_input"&amp;$B243),$E243,DV$28)</f>
        <v>0</v>
      </c>
      <c r="DW243" s="24">
        <f ca="1">INDEX(INDIRECT("in_input"&amp;$B243),$E243,DW$28)</f>
        <v>0</v>
      </c>
      <c r="DX243" s="24">
        <f ca="1">INDEX(INDIRECT("in_input"&amp;$B243),$E243,DX$28)</f>
        <v>0</v>
      </c>
      <c r="DY243" s="24">
        <f ca="1">INDEX(INDIRECT("in_input"&amp;$B243),$E243,DY$28)</f>
        <v>0</v>
      </c>
      <c r="DZ243" s="24">
        <f ca="1">INDEX(INDIRECT("in_input"&amp;$B243),$E243,DZ$28)</f>
        <v>0</v>
      </c>
      <c r="EA243" s="24">
        <f ca="1">INDEX(INDIRECT("in_input"&amp;$B243),$E243,EA$28)</f>
        <v>0</v>
      </c>
      <c r="EB243" s="24">
        <f ca="1">INDEX(INDIRECT("in_input"&amp;$B243),$E243,EB$28)</f>
        <v>0</v>
      </c>
      <c r="EC243" s="24">
        <f ca="1">INDEX(INDIRECT("in_input"&amp;$B243),$E243,EC$28)</f>
        <v>0</v>
      </c>
      <c r="ED243" s="24">
        <f ca="1">INDEX(INDIRECT("in_input"&amp;$B243),$E243,ED$28)</f>
        <v>0</v>
      </c>
      <c r="EE243" s="24">
        <f ca="1">INDEX(INDIRECT("in_input"&amp;$B243),$E243,EE$28)</f>
        <v>0</v>
      </c>
      <c r="EF243" s="24">
        <f ca="1">INDEX(INDIRECT("in_input"&amp;$B243),$E243,EF$28)</f>
        <v>0</v>
      </c>
      <c r="EG243" s="24">
        <f ca="1">INDEX(INDIRECT("in_input"&amp;$B243),$E243,EG$28)</f>
        <v>0</v>
      </c>
      <c r="EH243" s="24">
        <f ca="1">INDEX(INDIRECT("in_input"&amp;$B243),$E243,EH$28)</f>
        <v>0</v>
      </c>
      <c r="EI243" s="24">
        <f ca="1">INDEX(INDIRECT("in_input"&amp;$B243),$E243,EI$28)</f>
        <v>0</v>
      </c>
      <c r="EJ243" s="24">
        <f ca="1">INDEX(INDIRECT("in_input"&amp;$B243),$E243,EJ$28)</f>
        <v>0</v>
      </c>
      <c r="EK243" s="24">
        <f ca="1">INDEX(INDIRECT("in_input"&amp;$B243),$E243,EK$28)</f>
        <v>0</v>
      </c>
      <c r="EL243" s="24">
        <f ca="1">INDEX(INDIRECT("in_input"&amp;$B243),$E243,EL$28)</f>
        <v>0</v>
      </c>
      <c r="EM243" s="25">
        <f ca="1">INDEX(INDIRECT("in_input"&amp;$B243),$E243,EM$28)</f>
        <v>0</v>
      </c>
      <c r="EN243" s="204"/>
      <c r="EP243" s="12" t="s">
        <v>173</v>
      </c>
      <c r="EQ243" s="121">
        <f>EP236</f>
        <v>2</v>
      </c>
      <c r="ER243" s="121" t="str">
        <f>EP237</f>
        <v>lei3564</v>
      </c>
      <c r="ES243" s="221"/>
      <c r="ET243" s="121">
        <v>6</v>
      </c>
      <c r="EU243" s="13"/>
      <c r="EV243" s="37">
        <f ca="1">INDEX(INDIRECT("in_input"&amp;$B243),$E243,EV$28)</f>
        <v>0</v>
      </c>
      <c r="EW243" s="24">
        <f ca="1">INDEX(INDIRECT("in_input"&amp;$B243),$E243,EW$28)</f>
        <v>0</v>
      </c>
      <c r="EX243" s="24">
        <f ca="1">INDEX(INDIRECT("in_input"&amp;$B243),$E243,EX$28)</f>
        <v>0</v>
      </c>
      <c r="EY243" s="24">
        <f ca="1">INDEX(INDIRECT("in_input"&amp;$B243),$E243,EY$28)</f>
        <v>0</v>
      </c>
      <c r="EZ243" s="24">
        <f ca="1">INDEX(INDIRECT("in_input"&amp;$B243),$E243,EZ$28)</f>
        <v>0</v>
      </c>
      <c r="FA243" s="24">
        <f ca="1">INDEX(INDIRECT("in_input"&amp;$B243),$E243,FA$28)</f>
        <v>0</v>
      </c>
      <c r="FB243" s="24">
        <f ca="1">INDEX(INDIRECT("in_input"&amp;$B243),$E243,FB$28)</f>
        <v>0</v>
      </c>
      <c r="FC243" s="24">
        <f ca="1">INDEX(INDIRECT("in_input"&amp;$B243),$E243,FC$28)</f>
        <v>0</v>
      </c>
      <c r="FD243" s="24">
        <f ca="1">INDEX(INDIRECT("in_input"&amp;$B243),$E243,FD$28)</f>
        <v>0</v>
      </c>
      <c r="FE243" s="24">
        <f ca="1">INDEX(INDIRECT("in_input"&amp;$B243),$E243,FE$28)</f>
        <v>0</v>
      </c>
      <c r="FF243" s="24">
        <f ca="1">INDEX(INDIRECT("in_input"&amp;$B243),$E243,FF$28)</f>
        <v>0</v>
      </c>
      <c r="FG243" s="24">
        <f ca="1">INDEX(INDIRECT("in_input"&amp;$B243),$E243,FG$28)</f>
        <v>0</v>
      </c>
      <c r="FH243" s="24">
        <f ca="1">INDEX(INDIRECT("in_input"&amp;$B243),$E243,FH$28)</f>
        <v>0</v>
      </c>
      <c r="FI243" s="24">
        <f ca="1">INDEX(INDIRECT("in_input"&amp;$B243),$E243,FI$28)</f>
        <v>0</v>
      </c>
      <c r="FJ243" s="24">
        <f ca="1">INDEX(INDIRECT("in_input"&amp;$B243),$E243,FJ$28)</f>
        <v>0</v>
      </c>
      <c r="FK243" s="24">
        <f ca="1">INDEX(INDIRECT("in_input"&amp;$B243),$E243,FK$28)</f>
        <v>0</v>
      </c>
      <c r="FL243" s="24">
        <f ca="1">INDEX(INDIRECT("in_input"&amp;$B243),$E243,FL$28)</f>
        <v>0</v>
      </c>
      <c r="FM243" s="24">
        <f ca="1">INDEX(INDIRECT("in_input"&amp;$B243),$E243,FM$28)</f>
        <v>0</v>
      </c>
      <c r="FN243" s="24">
        <f ca="1">INDEX(INDIRECT("in_input"&amp;$B243),$E243,FN$28)</f>
        <v>0</v>
      </c>
      <c r="FO243" s="24">
        <f ca="1">INDEX(INDIRECT("in_input"&amp;$B243),$E243,FO$28)</f>
        <v>0</v>
      </c>
      <c r="FP243" s="25">
        <f ca="1">INDEX(INDIRECT("in_input"&amp;$B243),$E243,FP$28)</f>
        <v>0</v>
      </c>
      <c r="FQ243" s="204"/>
      <c r="FS243" s="12" t="s">
        <v>173</v>
      </c>
      <c r="FT243" s="121">
        <f>FS236</f>
        <v>2</v>
      </c>
      <c r="FU243" s="121" t="str">
        <f>FS237</f>
        <v>shop65</v>
      </c>
      <c r="FV243" s="221"/>
      <c r="FW243" s="121">
        <v>6</v>
      </c>
      <c r="FX243" s="13"/>
      <c r="FY243" s="37">
        <f ca="1">INDEX(INDIRECT("in_input"&amp;$B243),$E243,FY$28)</f>
        <v>0</v>
      </c>
      <c r="FZ243" s="24">
        <f ca="1">INDEX(INDIRECT("in_input"&amp;$B243),$E243,FZ$28)</f>
        <v>0</v>
      </c>
      <c r="GA243" s="24">
        <f ca="1">INDEX(INDIRECT("in_input"&amp;$B243),$E243,GA$28)</f>
        <v>0</v>
      </c>
      <c r="GB243" s="24">
        <f ca="1">INDEX(INDIRECT("in_input"&amp;$B243),$E243,GB$28)</f>
        <v>0</v>
      </c>
      <c r="GC243" s="24">
        <f ca="1">INDEX(INDIRECT("in_input"&amp;$B243),$E243,GC$28)</f>
        <v>0</v>
      </c>
      <c r="GD243" s="24">
        <f ca="1">INDEX(INDIRECT("in_input"&amp;$B243),$E243,GD$28)</f>
        <v>0</v>
      </c>
      <c r="GE243" s="24">
        <f ca="1">INDEX(INDIRECT("in_input"&amp;$B243),$E243,GE$28)</f>
        <v>0</v>
      </c>
      <c r="GF243" s="24">
        <f ca="1">INDEX(INDIRECT("in_input"&amp;$B243),$E243,GF$28)</f>
        <v>0</v>
      </c>
      <c r="GG243" s="24">
        <f ca="1">INDEX(INDIRECT("in_input"&amp;$B243),$E243,GG$28)</f>
        <v>0</v>
      </c>
      <c r="GH243" s="24">
        <f ca="1">INDEX(INDIRECT("in_input"&amp;$B243),$E243,GH$28)</f>
        <v>0</v>
      </c>
      <c r="GI243" s="24">
        <f ca="1">INDEX(INDIRECT("in_input"&amp;$B243),$E243,GI$28)</f>
        <v>0</v>
      </c>
      <c r="GJ243" s="24">
        <f ca="1">INDEX(INDIRECT("in_input"&amp;$B243),$E243,GJ$28)</f>
        <v>0</v>
      </c>
      <c r="GK243" s="24">
        <f ca="1">INDEX(INDIRECT("in_input"&amp;$B243),$E243,GK$28)</f>
        <v>0</v>
      </c>
      <c r="GL243" s="24">
        <f ca="1">INDEX(INDIRECT("in_input"&amp;$B243),$E243,GL$28)</f>
        <v>0</v>
      </c>
      <c r="GM243" s="24">
        <f ca="1">INDEX(INDIRECT("in_input"&amp;$B243),$E243,GM$28)</f>
        <v>0</v>
      </c>
      <c r="GN243" s="24">
        <f ca="1">INDEX(INDIRECT("in_input"&amp;$B243),$E243,GN$28)</f>
        <v>0</v>
      </c>
      <c r="GO243" s="24">
        <f ca="1">INDEX(INDIRECT("in_input"&amp;$B243),$E243,GO$28)</f>
        <v>0</v>
      </c>
      <c r="GP243" s="24">
        <f ca="1">INDEX(INDIRECT("in_input"&amp;$B243),$E243,GP$28)</f>
        <v>0</v>
      </c>
      <c r="GQ243" s="24">
        <f ca="1">INDEX(INDIRECT("in_input"&amp;$B243),$E243,GQ$28)</f>
        <v>0</v>
      </c>
      <c r="GR243" s="24">
        <f ca="1">INDEX(INDIRECT("in_input"&amp;$B243),$E243,GR$28)</f>
        <v>0</v>
      </c>
      <c r="GS243" s="25">
        <f ca="1">INDEX(INDIRECT("in_input"&amp;$B243),$E243,GS$28)</f>
        <v>0</v>
      </c>
      <c r="GT243" s="204"/>
      <c r="GV243" s="12" t="s">
        <v>173</v>
      </c>
      <c r="GW243" s="121">
        <f>GV236</f>
        <v>2</v>
      </c>
      <c r="GX243" s="121" t="str">
        <f>GV237</f>
        <v>lei65</v>
      </c>
      <c r="GY243" s="221"/>
      <c r="GZ243" s="121">
        <v>6</v>
      </c>
      <c r="HA243" s="13"/>
      <c r="HB243" s="37">
        <f ca="1">INDEX(INDIRECT("in_input"&amp;$B243),$E243,HB$28)</f>
        <v>0</v>
      </c>
      <c r="HC243" s="24">
        <f ca="1">INDEX(INDIRECT("in_input"&amp;$B243),$E243,HC$28)</f>
        <v>0</v>
      </c>
      <c r="HD243" s="24">
        <f ca="1">INDEX(INDIRECT("in_input"&amp;$B243),$E243,HD$28)</f>
        <v>0</v>
      </c>
      <c r="HE243" s="24">
        <f ca="1">INDEX(INDIRECT("in_input"&amp;$B243),$E243,HE$28)</f>
        <v>0</v>
      </c>
      <c r="HF243" s="24">
        <f ca="1">INDEX(INDIRECT("in_input"&amp;$B243),$E243,HF$28)</f>
        <v>0</v>
      </c>
      <c r="HG243" s="24">
        <f ca="1">INDEX(INDIRECT("in_input"&amp;$B243),$E243,HG$28)</f>
        <v>0</v>
      </c>
      <c r="HH243" s="24">
        <f ca="1">INDEX(INDIRECT("in_input"&amp;$B243),$E243,HH$28)</f>
        <v>0</v>
      </c>
      <c r="HI243" s="24">
        <f ca="1">INDEX(INDIRECT("in_input"&amp;$B243),$E243,HI$28)</f>
        <v>0</v>
      </c>
      <c r="HJ243" s="24">
        <f ca="1">INDEX(INDIRECT("in_input"&amp;$B243),$E243,HJ$28)</f>
        <v>0</v>
      </c>
      <c r="HK243" s="24">
        <f ca="1">INDEX(INDIRECT("in_input"&amp;$B243),$E243,HK$28)</f>
        <v>0</v>
      </c>
      <c r="HL243" s="24">
        <f ca="1">INDEX(INDIRECT("in_input"&amp;$B243),$E243,HL$28)</f>
        <v>0</v>
      </c>
      <c r="HM243" s="24">
        <f ca="1">INDEX(INDIRECT("in_input"&amp;$B243),$E243,HM$28)</f>
        <v>0</v>
      </c>
      <c r="HN243" s="24">
        <f ca="1">INDEX(INDIRECT("in_input"&amp;$B243),$E243,HN$28)</f>
        <v>0</v>
      </c>
      <c r="HO243" s="24">
        <f ca="1">INDEX(INDIRECT("in_input"&amp;$B243),$E243,HO$28)</f>
        <v>0</v>
      </c>
      <c r="HP243" s="24">
        <f ca="1">INDEX(INDIRECT("in_input"&amp;$B243),$E243,HP$28)</f>
        <v>0</v>
      </c>
      <c r="HQ243" s="24">
        <f ca="1">INDEX(INDIRECT("in_input"&amp;$B243),$E243,HQ$28)</f>
        <v>0</v>
      </c>
      <c r="HR243" s="24">
        <f ca="1">INDEX(INDIRECT("in_input"&amp;$B243),$E243,HR$28)</f>
        <v>0</v>
      </c>
      <c r="HS243" s="24">
        <f ca="1">INDEX(INDIRECT("in_input"&amp;$B243),$E243,HS$28)</f>
        <v>0</v>
      </c>
      <c r="HT243" s="24">
        <f ca="1">INDEX(INDIRECT("in_input"&amp;$B243),$E243,HT$28)</f>
        <v>0</v>
      </c>
      <c r="HU243" s="24">
        <f ca="1">INDEX(INDIRECT("in_input"&amp;$B243),$E243,HU$28)</f>
        <v>0</v>
      </c>
      <c r="HV243" s="25">
        <f ca="1">INDEX(INDIRECT("in_input"&amp;$B243),$E243,HV$28)</f>
        <v>0</v>
      </c>
      <c r="HW243" s="204"/>
    </row>
    <row r="244" spans="1:231" ht="15">
      <c r="A244" s="14" t="s">
        <v>30</v>
      </c>
      <c r="B244" s="122">
        <f>A236</f>
        <v>2</v>
      </c>
      <c r="C244" s="122" t="str">
        <f>A237</f>
        <v>work1834</v>
      </c>
      <c r="D244" s="210"/>
      <c r="E244" s="122">
        <v>8</v>
      </c>
      <c r="F244" s="13"/>
      <c r="G244" s="37" t="str">
        <f ca="1">IF(INDEX(INDIRECT("in_input"&amp;$B244),$E244,G$28)="","",INDEX(INDIRECT("in_input"&amp;$B244),$E244,G$28))</f>
        <v>U</v>
      </c>
      <c r="H244" s="24" t="str">
        <f ca="1">IF(INDEX(INDIRECT("in_input"&amp;$B244),$E244,H$28)="","",INDEX(INDIRECT("in_input"&amp;$B244),$E244,H$28))</f>
        <v/>
      </c>
      <c r="I244" s="24" t="str">
        <f ca="1">IF(INDEX(INDIRECT("in_input"&amp;$B244),$E244,I$28)="","",INDEX(INDIRECT("in_input"&amp;$B244),$E244,I$28))</f>
        <v/>
      </c>
      <c r="J244" s="24" t="str">
        <f ca="1">IF(INDEX(INDIRECT("in_input"&amp;$B244),$E244,J$28)="","",INDEX(INDIRECT("in_input"&amp;$B244),$E244,J$28))</f>
        <v/>
      </c>
      <c r="K244" s="24" t="str">
        <f ca="1">IF(INDEX(INDIRECT("in_input"&amp;$B244),$E244,K$28)="","",INDEX(INDIRECT("in_input"&amp;$B244),$E244,K$28))</f>
        <v/>
      </c>
      <c r="L244" s="24" t="str">
        <f ca="1">IF(INDEX(INDIRECT("in_input"&amp;$B244),$E244,L$28)="","",INDEX(INDIRECT("in_input"&amp;$B244),$E244,L$28))</f>
        <v/>
      </c>
      <c r="M244" s="24" t="str">
        <f ca="1">IF(INDEX(INDIRECT("in_input"&amp;$B244),$E244,M$28)="","",INDEX(INDIRECT("in_input"&amp;$B244),$E244,M$28))</f>
        <v/>
      </c>
      <c r="N244" s="24" t="str">
        <f ca="1">IF(INDEX(INDIRECT("in_input"&amp;$B244),$E244,N$28)="","",INDEX(INDIRECT("in_input"&amp;$B244),$E244,N$28))</f>
        <v/>
      </c>
      <c r="O244" s="24" t="str">
        <f ca="1">IF(INDEX(INDIRECT("in_input"&amp;$B244),$E244,O$28)="","",INDEX(INDIRECT("in_input"&amp;$B244),$E244,O$28))</f>
        <v/>
      </c>
      <c r="P244" s="24" t="str">
        <f ca="1">IF(INDEX(INDIRECT("in_input"&amp;$B244),$E244,P$28)="","",INDEX(INDIRECT("in_input"&amp;$B244),$E244,P$28))</f>
        <v/>
      </c>
      <c r="Q244" s="24" t="str">
        <f ca="1">IF(INDEX(INDIRECT("in_input"&amp;$B244),$E244,Q$28)="","",INDEX(INDIRECT("in_input"&amp;$B244),$E244,Q$28))</f>
        <v/>
      </c>
      <c r="R244" s="24" t="str">
        <f ca="1">IF(INDEX(INDIRECT("in_input"&amp;$B244),$E244,R$28)="","",INDEX(INDIRECT("in_input"&amp;$B244),$E244,R$28))</f>
        <v/>
      </c>
      <c r="S244" s="24" t="str">
        <f ca="1">IF(INDEX(INDIRECT("in_input"&amp;$B244),$E244,S$28)="","",INDEX(INDIRECT("in_input"&amp;$B244),$E244,S$28))</f>
        <v/>
      </c>
      <c r="T244" s="24" t="str">
        <f ca="1">IF(INDEX(INDIRECT("in_input"&amp;$B244),$E244,T$28)="","",INDEX(INDIRECT("in_input"&amp;$B244),$E244,T$28))</f>
        <v/>
      </c>
      <c r="U244" s="24" t="str">
        <f ca="1">IF(INDEX(INDIRECT("in_input"&amp;$B244),$E244,U$28)="","",INDEX(INDIRECT("in_input"&amp;$B244),$E244,U$28))</f>
        <v/>
      </c>
      <c r="V244" s="24" t="str">
        <f ca="1">IF(INDEX(INDIRECT("in_input"&amp;$B244),$E244,V$28)="","",INDEX(INDIRECT("in_input"&amp;$B244),$E244,V$28))</f>
        <v/>
      </c>
      <c r="W244" s="24" t="str">
        <f ca="1">IF(INDEX(INDIRECT("in_input"&amp;$B244),$E244,W$28)="","",INDEX(INDIRECT("in_input"&amp;$B244),$E244,W$28))</f>
        <v/>
      </c>
      <c r="X244" s="24" t="str">
        <f ca="1">IF(INDEX(INDIRECT("in_input"&amp;$B244),$E244,X$28)="","",INDEX(INDIRECT("in_input"&amp;$B244),$E244,X$28))</f>
        <v/>
      </c>
      <c r="Y244" s="24" t="str">
        <f ca="1">IF(INDEX(INDIRECT("in_input"&amp;$B244),$E244,Y$28)="","",INDEX(INDIRECT("in_input"&amp;$B244),$E244,Y$28))</f>
        <v/>
      </c>
      <c r="Z244" s="24" t="str">
        <f ca="1">IF(INDEX(INDIRECT("in_input"&amp;$B244),$E244,Z$28)="","",INDEX(INDIRECT("in_input"&amp;$B244),$E244,Z$28))</f>
        <v/>
      </c>
      <c r="AA244" s="25" t="str">
        <f ca="1">IF(INDEX(INDIRECT("in_input"&amp;$B244),$E244,AA$28)="","",INDEX(INDIRECT("in_input"&amp;$B244),$E244,AA$28))</f>
        <v/>
      </c>
      <c r="AB244" s="204"/>
      <c r="AD244" s="14" t="s">
        <v>30</v>
      </c>
      <c r="AE244" s="122">
        <f>AD236</f>
        <v>2</v>
      </c>
      <c r="AF244" s="122" t="str">
        <f>AD237</f>
        <v>shop1834</v>
      </c>
      <c r="AG244" s="210"/>
      <c r="AH244" s="122">
        <v>8</v>
      </c>
      <c r="AI244" s="13"/>
      <c r="AJ244" s="37" t="str">
        <f ca="1">IF(INDEX(INDIRECT("in_input"&amp;$B244),$E244,AJ$28)="","",INDEX(INDIRECT("in_input"&amp;$B244),$E244,AJ$28))</f>
        <v>U</v>
      </c>
      <c r="AK244" s="24" t="str">
        <f ca="1">IF(INDEX(INDIRECT("in_input"&amp;$B244),$E244,AK$28)="","",INDEX(INDIRECT("in_input"&amp;$B244),$E244,AK$28))</f>
        <v/>
      </c>
      <c r="AL244" s="24" t="str">
        <f ca="1">IF(INDEX(INDIRECT("in_input"&amp;$B244),$E244,AL$28)="","",INDEX(INDIRECT("in_input"&amp;$B244),$E244,AL$28))</f>
        <v/>
      </c>
      <c r="AM244" s="24" t="str">
        <f ca="1">IF(INDEX(INDIRECT("in_input"&amp;$B244),$E244,AM$28)="","",INDEX(INDIRECT("in_input"&amp;$B244),$E244,AM$28))</f>
        <v/>
      </c>
      <c r="AN244" s="24" t="str">
        <f ca="1">IF(INDEX(INDIRECT("in_input"&amp;$B244),$E244,AN$28)="","",INDEX(INDIRECT("in_input"&amp;$B244),$E244,AN$28))</f>
        <v/>
      </c>
      <c r="AO244" s="24" t="str">
        <f ca="1">IF(INDEX(INDIRECT("in_input"&amp;$B244),$E244,AO$28)="","",INDEX(INDIRECT("in_input"&amp;$B244),$E244,AO$28))</f>
        <v/>
      </c>
      <c r="AP244" s="24" t="str">
        <f ca="1">IF(INDEX(INDIRECT("in_input"&amp;$B244),$E244,AP$28)="","",INDEX(INDIRECT("in_input"&amp;$B244),$E244,AP$28))</f>
        <v/>
      </c>
      <c r="AQ244" s="24" t="str">
        <f ca="1">IF(INDEX(INDIRECT("in_input"&amp;$B244),$E244,AQ$28)="","",INDEX(INDIRECT("in_input"&amp;$B244),$E244,AQ$28))</f>
        <v/>
      </c>
      <c r="AR244" s="24" t="str">
        <f ca="1">IF(INDEX(INDIRECT("in_input"&amp;$B244),$E244,AR$28)="","",INDEX(INDIRECT("in_input"&amp;$B244),$E244,AR$28))</f>
        <v/>
      </c>
      <c r="AS244" s="24" t="str">
        <f ca="1">IF(INDEX(INDIRECT("in_input"&amp;$B244),$E244,AS$28)="","",INDEX(INDIRECT("in_input"&amp;$B244),$E244,AS$28))</f>
        <v/>
      </c>
      <c r="AT244" s="24" t="str">
        <f ca="1">IF(INDEX(INDIRECT("in_input"&amp;$B244),$E244,AT$28)="","",INDEX(INDIRECT("in_input"&amp;$B244),$E244,AT$28))</f>
        <v/>
      </c>
      <c r="AU244" s="24" t="str">
        <f ca="1">IF(INDEX(INDIRECT("in_input"&amp;$B244),$E244,AU$28)="","",INDEX(INDIRECT("in_input"&amp;$B244),$E244,AU$28))</f>
        <v/>
      </c>
      <c r="AV244" s="24" t="str">
        <f ca="1">IF(INDEX(INDIRECT("in_input"&amp;$B244),$E244,AV$28)="","",INDEX(INDIRECT("in_input"&amp;$B244),$E244,AV$28))</f>
        <v/>
      </c>
      <c r="AW244" s="24" t="str">
        <f ca="1">IF(INDEX(INDIRECT("in_input"&amp;$B244),$E244,AW$28)="","",INDEX(INDIRECT("in_input"&amp;$B244),$E244,AW$28))</f>
        <v/>
      </c>
      <c r="AX244" s="24" t="str">
        <f ca="1">IF(INDEX(INDIRECT("in_input"&amp;$B244),$E244,AX$28)="","",INDEX(INDIRECT("in_input"&amp;$B244),$E244,AX$28))</f>
        <v/>
      </c>
      <c r="AY244" s="24" t="str">
        <f ca="1">IF(INDEX(INDIRECT("in_input"&amp;$B244),$E244,AY$28)="","",INDEX(INDIRECT("in_input"&amp;$B244),$E244,AY$28))</f>
        <v/>
      </c>
      <c r="AZ244" s="24" t="str">
        <f ca="1">IF(INDEX(INDIRECT("in_input"&amp;$B244),$E244,AZ$28)="","",INDEX(INDIRECT("in_input"&amp;$B244),$E244,AZ$28))</f>
        <v/>
      </c>
      <c r="BA244" s="24" t="str">
        <f ca="1">IF(INDEX(INDIRECT("in_input"&amp;$B244),$E244,BA$28)="","",INDEX(INDIRECT("in_input"&amp;$B244),$E244,BA$28))</f>
        <v/>
      </c>
      <c r="BB244" s="24" t="str">
        <f ca="1">IF(INDEX(INDIRECT("in_input"&amp;$B244),$E244,BB$28)="","",INDEX(INDIRECT("in_input"&amp;$B244),$E244,BB$28))</f>
        <v/>
      </c>
      <c r="BC244" s="24" t="str">
        <f ca="1">IF(INDEX(INDIRECT("in_input"&amp;$B244),$E244,BC$28)="","",INDEX(INDIRECT("in_input"&amp;$B244),$E244,BC$28))</f>
        <v/>
      </c>
      <c r="BD244" s="25" t="str">
        <f ca="1">IF(INDEX(INDIRECT("in_input"&amp;$B244),$E244,BD$28)="","",INDEX(INDIRECT("in_input"&amp;$B244),$E244,BD$28))</f>
        <v/>
      </c>
      <c r="BE244" s="204"/>
      <c r="BG244" s="14" t="s">
        <v>30</v>
      </c>
      <c r="BH244" s="122">
        <f>BG236</f>
        <v>2</v>
      </c>
      <c r="BI244" s="122" t="str">
        <f>BG237</f>
        <v>lei1834</v>
      </c>
      <c r="BJ244" s="210"/>
      <c r="BK244" s="122">
        <v>8</v>
      </c>
      <c r="BL244" s="13"/>
      <c r="BM244" s="37" t="str">
        <f ca="1">IF(INDEX(INDIRECT("in_input"&amp;$B244),$E244,BM$28)="","",INDEX(INDIRECT("in_input"&amp;$B244),$E244,BM$28))</f>
        <v>U</v>
      </c>
      <c r="BN244" s="24" t="str">
        <f ca="1">IF(INDEX(INDIRECT("in_input"&amp;$B244),$E244,BN$28)="","",INDEX(INDIRECT("in_input"&amp;$B244),$E244,BN$28))</f>
        <v/>
      </c>
      <c r="BO244" s="24" t="str">
        <f ca="1">IF(INDEX(INDIRECT("in_input"&amp;$B244),$E244,BO$28)="","",INDEX(INDIRECT("in_input"&amp;$B244),$E244,BO$28))</f>
        <v/>
      </c>
      <c r="BP244" s="24" t="str">
        <f ca="1">IF(INDEX(INDIRECT("in_input"&amp;$B244),$E244,BP$28)="","",INDEX(INDIRECT("in_input"&amp;$B244),$E244,BP$28))</f>
        <v/>
      </c>
      <c r="BQ244" s="24" t="str">
        <f ca="1">IF(INDEX(INDIRECT("in_input"&amp;$B244),$E244,BQ$28)="","",INDEX(INDIRECT("in_input"&amp;$B244),$E244,BQ$28))</f>
        <v/>
      </c>
      <c r="BR244" s="24" t="str">
        <f ca="1">IF(INDEX(INDIRECT("in_input"&amp;$B244),$E244,BR$28)="","",INDEX(INDIRECT("in_input"&amp;$B244),$E244,BR$28))</f>
        <v/>
      </c>
      <c r="BS244" s="24" t="str">
        <f ca="1">IF(INDEX(INDIRECT("in_input"&amp;$B244),$E244,BS$28)="","",INDEX(INDIRECT("in_input"&amp;$B244),$E244,BS$28))</f>
        <v/>
      </c>
      <c r="BT244" s="24" t="str">
        <f ca="1">IF(INDEX(INDIRECT("in_input"&amp;$B244),$E244,BT$28)="","",INDEX(INDIRECT("in_input"&amp;$B244),$E244,BT$28))</f>
        <v/>
      </c>
      <c r="BU244" s="24" t="str">
        <f ca="1">IF(INDEX(INDIRECT("in_input"&amp;$B244),$E244,BU$28)="","",INDEX(INDIRECT("in_input"&amp;$B244),$E244,BU$28))</f>
        <v/>
      </c>
      <c r="BV244" s="24" t="str">
        <f ca="1">IF(INDEX(INDIRECT("in_input"&amp;$B244),$E244,BV$28)="","",INDEX(INDIRECT("in_input"&amp;$B244),$E244,BV$28))</f>
        <v/>
      </c>
      <c r="BW244" s="24" t="str">
        <f ca="1">IF(INDEX(INDIRECT("in_input"&amp;$B244),$E244,BW$28)="","",INDEX(INDIRECT("in_input"&amp;$B244),$E244,BW$28))</f>
        <v/>
      </c>
      <c r="BX244" s="24" t="str">
        <f ca="1">IF(INDEX(INDIRECT("in_input"&amp;$B244),$E244,BX$28)="","",INDEX(INDIRECT("in_input"&amp;$B244),$E244,BX$28))</f>
        <v/>
      </c>
      <c r="BY244" s="24" t="str">
        <f ca="1">IF(INDEX(INDIRECT("in_input"&amp;$B244),$E244,BY$28)="","",INDEX(INDIRECT("in_input"&amp;$B244),$E244,BY$28))</f>
        <v/>
      </c>
      <c r="BZ244" s="24" t="str">
        <f ca="1">IF(INDEX(INDIRECT("in_input"&amp;$B244),$E244,BZ$28)="","",INDEX(INDIRECT("in_input"&amp;$B244),$E244,BZ$28))</f>
        <v/>
      </c>
      <c r="CA244" s="24" t="str">
        <f ca="1">IF(INDEX(INDIRECT("in_input"&amp;$B244),$E244,CA$28)="","",INDEX(INDIRECT("in_input"&amp;$B244),$E244,CA$28))</f>
        <v/>
      </c>
      <c r="CB244" s="24" t="str">
        <f ca="1">IF(INDEX(INDIRECT("in_input"&amp;$B244),$E244,CB$28)="","",INDEX(INDIRECT("in_input"&amp;$B244),$E244,CB$28))</f>
        <v/>
      </c>
      <c r="CC244" s="24" t="str">
        <f ca="1">IF(INDEX(INDIRECT("in_input"&amp;$B244),$E244,CC$28)="","",INDEX(INDIRECT("in_input"&amp;$B244),$E244,CC$28))</f>
        <v/>
      </c>
      <c r="CD244" s="24" t="str">
        <f ca="1">IF(INDEX(INDIRECT("in_input"&amp;$B244),$E244,CD$28)="","",INDEX(INDIRECT("in_input"&amp;$B244),$E244,CD$28))</f>
        <v/>
      </c>
      <c r="CE244" s="24" t="str">
        <f ca="1">IF(INDEX(INDIRECT("in_input"&amp;$B244),$E244,CE$28)="","",INDEX(INDIRECT("in_input"&amp;$B244),$E244,CE$28))</f>
        <v/>
      </c>
      <c r="CF244" s="24" t="str">
        <f ca="1">IF(INDEX(INDIRECT("in_input"&amp;$B244),$E244,CF$28)="","",INDEX(INDIRECT("in_input"&amp;$B244),$E244,CF$28))</f>
        <v/>
      </c>
      <c r="CG244" s="25" t="str">
        <f ca="1">IF(INDEX(INDIRECT("in_input"&amp;$B244),$E244,CG$28)="","",INDEX(INDIRECT("in_input"&amp;$B244),$E244,CG$28))</f>
        <v/>
      </c>
      <c r="CH244" s="204"/>
      <c r="CJ244" s="14" t="s">
        <v>30</v>
      </c>
      <c r="CK244" s="122">
        <f>CJ236</f>
        <v>2</v>
      </c>
      <c r="CL244" s="122" t="str">
        <f>CJ237</f>
        <v>work3564</v>
      </c>
      <c r="CM244" s="210"/>
      <c r="CN244" s="122">
        <v>8</v>
      </c>
      <c r="CO244" s="13"/>
      <c r="CP244" s="37" t="str">
        <f ca="1">IF(INDEX(INDIRECT("in_input"&amp;$B244),$E244,CP$28)="","",INDEX(INDIRECT("in_input"&amp;$B244),$E244,CP$28))</f>
        <v>U</v>
      </c>
      <c r="CQ244" s="24" t="str">
        <f ca="1">IF(INDEX(INDIRECT("in_input"&amp;$B244),$E244,CQ$28)="","",INDEX(INDIRECT("in_input"&amp;$B244),$E244,CQ$28))</f>
        <v/>
      </c>
      <c r="CR244" s="24" t="str">
        <f ca="1">IF(INDEX(INDIRECT("in_input"&amp;$B244),$E244,CR$28)="","",INDEX(INDIRECT("in_input"&amp;$B244),$E244,CR$28))</f>
        <v/>
      </c>
      <c r="CS244" s="24" t="str">
        <f ca="1">IF(INDEX(INDIRECT("in_input"&amp;$B244),$E244,CS$28)="","",INDEX(INDIRECT("in_input"&amp;$B244),$E244,CS$28))</f>
        <v/>
      </c>
      <c r="CT244" s="24" t="str">
        <f ca="1">IF(INDEX(INDIRECT("in_input"&amp;$B244),$E244,CT$28)="","",INDEX(INDIRECT("in_input"&amp;$B244),$E244,CT$28))</f>
        <v/>
      </c>
      <c r="CU244" s="24" t="str">
        <f ca="1">IF(INDEX(INDIRECT("in_input"&amp;$B244),$E244,CU$28)="","",INDEX(INDIRECT("in_input"&amp;$B244),$E244,CU$28))</f>
        <v/>
      </c>
      <c r="CV244" s="24" t="str">
        <f ca="1">IF(INDEX(INDIRECT("in_input"&amp;$B244),$E244,CV$28)="","",INDEX(INDIRECT("in_input"&amp;$B244),$E244,CV$28))</f>
        <v/>
      </c>
      <c r="CW244" s="24" t="str">
        <f ca="1">IF(INDEX(INDIRECT("in_input"&amp;$B244),$E244,CW$28)="","",INDEX(INDIRECT("in_input"&amp;$B244),$E244,CW$28))</f>
        <v/>
      </c>
      <c r="CX244" s="24" t="str">
        <f ca="1">IF(INDEX(INDIRECT("in_input"&amp;$B244),$E244,CX$28)="","",INDEX(INDIRECT("in_input"&amp;$B244),$E244,CX$28))</f>
        <v/>
      </c>
      <c r="CY244" s="24" t="str">
        <f ca="1">IF(INDEX(INDIRECT("in_input"&amp;$B244),$E244,CY$28)="","",INDEX(INDIRECT("in_input"&amp;$B244),$E244,CY$28))</f>
        <v/>
      </c>
      <c r="CZ244" s="24" t="str">
        <f ca="1">IF(INDEX(INDIRECT("in_input"&amp;$B244),$E244,CZ$28)="","",INDEX(INDIRECT("in_input"&amp;$B244),$E244,CZ$28))</f>
        <v/>
      </c>
      <c r="DA244" s="24" t="str">
        <f ca="1">IF(INDEX(INDIRECT("in_input"&amp;$B244),$E244,DA$28)="","",INDEX(INDIRECT("in_input"&amp;$B244),$E244,DA$28))</f>
        <v/>
      </c>
      <c r="DB244" s="24" t="str">
        <f ca="1">IF(INDEX(INDIRECT("in_input"&amp;$B244),$E244,DB$28)="","",INDEX(INDIRECT("in_input"&amp;$B244),$E244,DB$28))</f>
        <v/>
      </c>
      <c r="DC244" s="24" t="str">
        <f ca="1">IF(INDEX(INDIRECT("in_input"&amp;$B244),$E244,DC$28)="","",INDEX(INDIRECT("in_input"&amp;$B244),$E244,DC$28))</f>
        <v/>
      </c>
      <c r="DD244" s="24" t="str">
        <f ca="1">IF(INDEX(INDIRECT("in_input"&amp;$B244),$E244,DD$28)="","",INDEX(INDIRECT("in_input"&amp;$B244),$E244,DD$28))</f>
        <v/>
      </c>
      <c r="DE244" s="24" t="str">
        <f ca="1">IF(INDEX(INDIRECT("in_input"&amp;$B244),$E244,DE$28)="","",INDEX(INDIRECT("in_input"&amp;$B244),$E244,DE$28))</f>
        <v/>
      </c>
      <c r="DF244" s="24" t="str">
        <f ca="1">IF(INDEX(INDIRECT("in_input"&amp;$B244),$E244,DF$28)="","",INDEX(INDIRECT("in_input"&amp;$B244),$E244,DF$28))</f>
        <v/>
      </c>
      <c r="DG244" s="24" t="str">
        <f ca="1">IF(INDEX(INDIRECT("in_input"&amp;$B244),$E244,DG$28)="","",INDEX(INDIRECT("in_input"&amp;$B244),$E244,DG$28))</f>
        <v/>
      </c>
      <c r="DH244" s="24" t="str">
        <f ca="1">IF(INDEX(INDIRECT("in_input"&amp;$B244),$E244,DH$28)="","",INDEX(INDIRECT("in_input"&amp;$B244),$E244,DH$28))</f>
        <v/>
      </c>
      <c r="DI244" s="24" t="str">
        <f ca="1">IF(INDEX(INDIRECT("in_input"&amp;$B244),$E244,DI$28)="","",INDEX(INDIRECT("in_input"&amp;$B244),$E244,DI$28))</f>
        <v/>
      </c>
      <c r="DJ244" s="25" t="str">
        <f ca="1">IF(INDEX(INDIRECT("in_input"&amp;$B244),$E244,DJ$28)="","",INDEX(INDIRECT("in_input"&amp;$B244),$E244,DJ$28))</f>
        <v/>
      </c>
      <c r="DK244" s="204"/>
      <c r="DM244" s="14" t="s">
        <v>30</v>
      </c>
      <c r="DN244" s="122">
        <f>DM236</f>
        <v>2</v>
      </c>
      <c r="DO244" s="122" t="str">
        <f>DM237</f>
        <v>shop3564</v>
      </c>
      <c r="DP244" s="210"/>
      <c r="DQ244" s="122">
        <v>8</v>
      </c>
      <c r="DR244" s="13"/>
      <c r="DS244" s="37" t="str">
        <f ca="1">IF(INDEX(INDIRECT("in_input"&amp;$B244),$E244,DS$28)="","",INDEX(INDIRECT("in_input"&amp;$B244),$E244,DS$28))</f>
        <v>U</v>
      </c>
      <c r="DT244" s="24" t="str">
        <f ca="1">IF(INDEX(INDIRECT("in_input"&amp;$B244),$E244,DT$28)="","",INDEX(INDIRECT("in_input"&amp;$B244),$E244,DT$28))</f>
        <v/>
      </c>
      <c r="DU244" s="24" t="str">
        <f ca="1">IF(INDEX(INDIRECT("in_input"&amp;$B244),$E244,DU$28)="","",INDEX(INDIRECT("in_input"&amp;$B244),$E244,DU$28))</f>
        <v/>
      </c>
      <c r="DV244" s="24" t="str">
        <f ca="1">IF(INDEX(INDIRECT("in_input"&amp;$B244),$E244,DV$28)="","",INDEX(INDIRECT("in_input"&amp;$B244),$E244,DV$28))</f>
        <v/>
      </c>
      <c r="DW244" s="24" t="str">
        <f ca="1">IF(INDEX(INDIRECT("in_input"&amp;$B244),$E244,DW$28)="","",INDEX(INDIRECT("in_input"&amp;$B244),$E244,DW$28))</f>
        <v/>
      </c>
      <c r="DX244" s="24" t="str">
        <f ca="1">IF(INDEX(INDIRECT("in_input"&amp;$B244),$E244,DX$28)="","",INDEX(INDIRECT("in_input"&amp;$B244),$E244,DX$28))</f>
        <v/>
      </c>
      <c r="DY244" s="24" t="str">
        <f ca="1">IF(INDEX(INDIRECT("in_input"&amp;$B244),$E244,DY$28)="","",INDEX(INDIRECT("in_input"&amp;$B244),$E244,DY$28))</f>
        <v/>
      </c>
      <c r="DZ244" s="24" t="str">
        <f ca="1">IF(INDEX(INDIRECT("in_input"&amp;$B244),$E244,DZ$28)="","",INDEX(INDIRECT("in_input"&amp;$B244),$E244,DZ$28))</f>
        <v/>
      </c>
      <c r="EA244" s="24" t="str">
        <f ca="1">IF(INDEX(INDIRECT("in_input"&amp;$B244),$E244,EA$28)="","",INDEX(INDIRECT("in_input"&amp;$B244),$E244,EA$28))</f>
        <v/>
      </c>
      <c r="EB244" s="24" t="str">
        <f ca="1">IF(INDEX(INDIRECT("in_input"&amp;$B244),$E244,EB$28)="","",INDEX(INDIRECT("in_input"&amp;$B244),$E244,EB$28))</f>
        <v/>
      </c>
      <c r="EC244" s="24" t="str">
        <f ca="1">IF(INDEX(INDIRECT("in_input"&amp;$B244),$E244,EC$28)="","",INDEX(INDIRECT("in_input"&amp;$B244),$E244,EC$28))</f>
        <v/>
      </c>
      <c r="ED244" s="24" t="str">
        <f ca="1">IF(INDEX(INDIRECT("in_input"&amp;$B244),$E244,ED$28)="","",INDEX(INDIRECT("in_input"&amp;$B244),$E244,ED$28))</f>
        <v/>
      </c>
      <c r="EE244" s="24" t="str">
        <f ca="1">IF(INDEX(INDIRECT("in_input"&amp;$B244),$E244,EE$28)="","",INDEX(INDIRECT("in_input"&amp;$B244),$E244,EE$28))</f>
        <v/>
      </c>
      <c r="EF244" s="24" t="str">
        <f ca="1">IF(INDEX(INDIRECT("in_input"&amp;$B244),$E244,EF$28)="","",INDEX(INDIRECT("in_input"&amp;$B244),$E244,EF$28))</f>
        <v/>
      </c>
      <c r="EG244" s="24" t="str">
        <f ca="1">IF(INDEX(INDIRECT("in_input"&amp;$B244),$E244,EG$28)="","",INDEX(INDIRECT("in_input"&amp;$B244),$E244,EG$28))</f>
        <v/>
      </c>
      <c r="EH244" s="24" t="str">
        <f ca="1">IF(INDEX(INDIRECT("in_input"&amp;$B244),$E244,EH$28)="","",INDEX(INDIRECT("in_input"&amp;$B244),$E244,EH$28))</f>
        <v/>
      </c>
      <c r="EI244" s="24" t="str">
        <f ca="1">IF(INDEX(INDIRECT("in_input"&amp;$B244),$E244,EI$28)="","",INDEX(INDIRECT("in_input"&amp;$B244),$E244,EI$28))</f>
        <v/>
      </c>
      <c r="EJ244" s="24" t="str">
        <f ca="1">IF(INDEX(INDIRECT("in_input"&amp;$B244),$E244,EJ$28)="","",INDEX(INDIRECT("in_input"&amp;$B244),$E244,EJ$28))</f>
        <v/>
      </c>
      <c r="EK244" s="24" t="str">
        <f ca="1">IF(INDEX(INDIRECT("in_input"&amp;$B244),$E244,EK$28)="","",INDEX(INDIRECT("in_input"&amp;$B244),$E244,EK$28))</f>
        <v/>
      </c>
      <c r="EL244" s="24" t="str">
        <f ca="1">IF(INDEX(INDIRECT("in_input"&amp;$B244),$E244,EL$28)="","",INDEX(INDIRECT("in_input"&amp;$B244),$E244,EL$28))</f>
        <v/>
      </c>
      <c r="EM244" s="25" t="str">
        <f ca="1">IF(INDEX(INDIRECT("in_input"&amp;$B244),$E244,EM$28)="","",INDEX(INDIRECT("in_input"&amp;$B244),$E244,EM$28))</f>
        <v/>
      </c>
      <c r="EN244" s="204"/>
      <c r="EP244" s="14" t="s">
        <v>30</v>
      </c>
      <c r="EQ244" s="122">
        <f>EP236</f>
        <v>2</v>
      </c>
      <c r="ER244" s="122" t="str">
        <f>EP237</f>
        <v>lei3564</v>
      </c>
      <c r="ES244" s="210"/>
      <c r="ET244" s="122">
        <v>8</v>
      </c>
      <c r="EU244" s="13"/>
      <c r="EV244" s="37" t="str">
        <f ca="1">IF(INDEX(INDIRECT("in_input"&amp;$B244),$E244,EV$28)="","",INDEX(INDIRECT("in_input"&amp;$B244),$E244,EV$28))</f>
        <v>U</v>
      </c>
      <c r="EW244" s="24" t="str">
        <f ca="1">IF(INDEX(INDIRECT("in_input"&amp;$B244),$E244,EW$28)="","",INDEX(INDIRECT("in_input"&amp;$B244),$E244,EW$28))</f>
        <v/>
      </c>
      <c r="EX244" s="24" t="str">
        <f ca="1">IF(INDEX(INDIRECT("in_input"&amp;$B244),$E244,EX$28)="","",INDEX(INDIRECT("in_input"&amp;$B244),$E244,EX$28))</f>
        <v/>
      </c>
      <c r="EY244" s="24" t="str">
        <f ca="1">IF(INDEX(INDIRECT("in_input"&amp;$B244),$E244,EY$28)="","",INDEX(INDIRECT("in_input"&amp;$B244),$E244,EY$28))</f>
        <v/>
      </c>
      <c r="EZ244" s="24" t="str">
        <f ca="1">IF(INDEX(INDIRECT("in_input"&amp;$B244),$E244,EZ$28)="","",INDEX(INDIRECT("in_input"&amp;$B244),$E244,EZ$28))</f>
        <v/>
      </c>
      <c r="FA244" s="24" t="str">
        <f ca="1">IF(INDEX(INDIRECT("in_input"&amp;$B244),$E244,FA$28)="","",INDEX(INDIRECT("in_input"&amp;$B244),$E244,FA$28))</f>
        <v/>
      </c>
      <c r="FB244" s="24" t="str">
        <f ca="1">IF(INDEX(INDIRECT("in_input"&amp;$B244),$E244,FB$28)="","",INDEX(INDIRECT("in_input"&amp;$B244),$E244,FB$28))</f>
        <v/>
      </c>
      <c r="FC244" s="24" t="str">
        <f ca="1">IF(INDEX(INDIRECT("in_input"&amp;$B244),$E244,FC$28)="","",INDEX(INDIRECT("in_input"&amp;$B244),$E244,FC$28))</f>
        <v/>
      </c>
      <c r="FD244" s="24" t="str">
        <f ca="1">IF(INDEX(INDIRECT("in_input"&amp;$B244),$E244,FD$28)="","",INDEX(INDIRECT("in_input"&amp;$B244),$E244,FD$28))</f>
        <v/>
      </c>
      <c r="FE244" s="24" t="str">
        <f ca="1">IF(INDEX(INDIRECT("in_input"&amp;$B244),$E244,FE$28)="","",INDEX(INDIRECT("in_input"&amp;$B244),$E244,FE$28))</f>
        <v/>
      </c>
      <c r="FF244" s="24" t="str">
        <f ca="1">IF(INDEX(INDIRECT("in_input"&amp;$B244),$E244,FF$28)="","",INDEX(INDIRECT("in_input"&amp;$B244),$E244,FF$28))</f>
        <v/>
      </c>
      <c r="FG244" s="24" t="str">
        <f ca="1">IF(INDEX(INDIRECT("in_input"&amp;$B244),$E244,FG$28)="","",INDEX(INDIRECT("in_input"&amp;$B244),$E244,FG$28))</f>
        <v/>
      </c>
      <c r="FH244" s="24" t="str">
        <f ca="1">IF(INDEX(INDIRECT("in_input"&amp;$B244),$E244,FH$28)="","",INDEX(INDIRECT("in_input"&amp;$B244),$E244,FH$28))</f>
        <v/>
      </c>
      <c r="FI244" s="24" t="str">
        <f ca="1">IF(INDEX(INDIRECT("in_input"&amp;$B244),$E244,FI$28)="","",INDEX(INDIRECT("in_input"&amp;$B244),$E244,FI$28))</f>
        <v/>
      </c>
      <c r="FJ244" s="24" t="str">
        <f ca="1">IF(INDEX(INDIRECT("in_input"&amp;$B244),$E244,FJ$28)="","",INDEX(INDIRECT("in_input"&amp;$B244),$E244,FJ$28))</f>
        <v/>
      </c>
      <c r="FK244" s="24" t="str">
        <f ca="1">IF(INDEX(INDIRECT("in_input"&amp;$B244),$E244,FK$28)="","",INDEX(INDIRECT("in_input"&amp;$B244),$E244,FK$28))</f>
        <v/>
      </c>
      <c r="FL244" s="24" t="str">
        <f ca="1">IF(INDEX(INDIRECT("in_input"&amp;$B244),$E244,FL$28)="","",INDEX(INDIRECT("in_input"&amp;$B244),$E244,FL$28))</f>
        <v/>
      </c>
      <c r="FM244" s="24" t="str">
        <f ca="1">IF(INDEX(INDIRECT("in_input"&amp;$B244),$E244,FM$28)="","",INDEX(INDIRECT("in_input"&amp;$B244),$E244,FM$28))</f>
        <v/>
      </c>
      <c r="FN244" s="24" t="str">
        <f ca="1">IF(INDEX(INDIRECT("in_input"&amp;$B244),$E244,FN$28)="","",INDEX(INDIRECT("in_input"&amp;$B244),$E244,FN$28))</f>
        <v/>
      </c>
      <c r="FO244" s="24" t="str">
        <f ca="1">IF(INDEX(INDIRECT("in_input"&amp;$B244),$E244,FO$28)="","",INDEX(INDIRECT("in_input"&amp;$B244),$E244,FO$28))</f>
        <v/>
      </c>
      <c r="FP244" s="25" t="str">
        <f ca="1">IF(INDEX(INDIRECT("in_input"&amp;$B244),$E244,FP$28)="","",INDEX(INDIRECT("in_input"&amp;$B244),$E244,FP$28))</f>
        <v/>
      </c>
      <c r="FQ244" s="204"/>
      <c r="FS244" s="14" t="s">
        <v>30</v>
      </c>
      <c r="FT244" s="122">
        <f>FS236</f>
        <v>2</v>
      </c>
      <c r="FU244" s="122" t="str">
        <f>FS237</f>
        <v>shop65</v>
      </c>
      <c r="FV244" s="210"/>
      <c r="FW244" s="122">
        <v>8</v>
      </c>
      <c r="FX244" s="13"/>
      <c r="FY244" s="37" t="str">
        <f ca="1">IF(INDEX(INDIRECT("in_input"&amp;$B244),$E244,FY$28)="","",INDEX(INDIRECT("in_input"&amp;$B244),$E244,FY$28))</f>
        <v>U</v>
      </c>
      <c r="FZ244" s="24" t="str">
        <f ca="1">IF(INDEX(INDIRECT("in_input"&amp;$B244),$E244,FZ$28)="","",INDEX(INDIRECT("in_input"&amp;$B244),$E244,FZ$28))</f>
        <v/>
      </c>
      <c r="GA244" s="24" t="str">
        <f ca="1">IF(INDEX(INDIRECT("in_input"&amp;$B244),$E244,GA$28)="","",INDEX(INDIRECT("in_input"&amp;$B244),$E244,GA$28))</f>
        <v/>
      </c>
      <c r="GB244" s="24" t="str">
        <f ca="1">IF(INDEX(INDIRECT("in_input"&amp;$B244),$E244,GB$28)="","",INDEX(INDIRECT("in_input"&amp;$B244),$E244,GB$28))</f>
        <v/>
      </c>
      <c r="GC244" s="24" t="str">
        <f ca="1">IF(INDEX(INDIRECT("in_input"&amp;$B244),$E244,GC$28)="","",INDEX(INDIRECT("in_input"&amp;$B244),$E244,GC$28))</f>
        <v/>
      </c>
      <c r="GD244" s="24" t="str">
        <f ca="1">IF(INDEX(INDIRECT("in_input"&amp;$B244),$E244,GD$28)="","",INDEX(INDIRECT("in_input"&amp;$B244),$E244,GD$28))</f>
        <v/>
      </c>
      <c r="GE244" s="24" t="str">
        <f ca="1">IF(INDEX(INDIRECT("in_input"&amp;$B244),$E244,GE$28)="","",INDEX(INDIRECT("in_input"&amp;$B244),$E244,GE$28))</f>
        <v/>
      </c>
      <c r="GF244" s="24" t="str">
        <f ca="1">IF(INDEX(INDIRECT("in_input"&amp;$B244),$E244,GF$28)="","",INDEX(INDIRECT("in_input"&amp;$B244),$E244,GF$28))</f>
        <v/>
      </c>
      <c r="GG244" s="24" t="str">
        <f ca="1">IF(INDEX(INDIRECT("in_input"&amp;$B244),$E244,GG$28)="","",INDEX(INDIRECT("in_input"&amp;$B244),$E244,GG$28))</f>
        <v/>
      </c>
      <c r="GH244" s="24" t="str">
        <f ca="1">IF(INDEX(INDIRECT("in_input"&amp;$B244),$E244,GH$28)="","",INDEX(INDIRECT("in_input"&amp;$B244),$E244,GH$28))</f>
        <v/>
      </c>
      <c r="GI244" s="24" t="str">
        <f ca="1">IF(INDEX(INDIRECT("in_input"&amp;$B244),$E244,GI$28)="","",INDEX(INDIRECT("in_input"&amp;$B244),$E244,GI$28))</f>
        <v/>
      </c>
      <c r="GJ244" s="24" t="str">
        <f ca="1">IF(INDEX(INDIRECT("in_input"&amp;$B244),$E244,GJ$28)="","",INDEX(INDIRECT("in_input"&amp;$B244),$E244,GJ$28))</f>
        <v/>
      </c>
      <c r="GK244" s="24" t="str">
        <f ca="1">IF(INDEX(INDIRECT("in_input"&amp;$B244),$E244,GK$28)="","",INDEX(INDIRECT("in_input"&amp;$B244),$E244,GK$28))</f>
        <v/>
      </c>
      <c r="GL244" s="24" t="str">
        <f ca="1">IF(INDEX(INDIRECT("in_input"&amp;$B244),$E244,GL$28)="","",INDEX(INDIRECT("in_input"&amp;$B244),$E244,GL$28))</f>
        <v/>
      </c>
      <c r="GM244" s="24" t="str">
        <f ca="1">IF(INDEX(INDIRECT("in_input"&amp;$B244),$E244,GM$28)="","",INDEX(INDIRECT("in_input"&amp;$B244),$E244,GM$28))</f>
        <v/>
      </c>
      <c r="GN244" s="24" t="str">
        <f ca="1">IF(INDEX(INDIRECT("in_input"&amp;$B244),$E244,GN$28)="","",INDEX(INDIRECT("in_input"&amp;$B244),$E244,GN$28))</f>
        <v/>
      </c>
      <c r="GO244" s="24" t="str">
        <f ca="1">IF(INDEX(INDIRECT("in_input"&amp;$B244),$E244,GO$28)="","",INDEX(INDIRECT("in_input"&amp;$B244),$E244,GO$28))</f>
        <v/>
      </c>
      <c r="GP244" s="24" t="str">
        <f ca="1">IF(INDEX(INDIRECT("in_input"&amp;$B244),$E244,GP$28)="","",INDEX(INDIRECT("in_input"&amp;$B244),$E244,GP$28))</f>
        <v/>
      </c>
      <c r="GQ244" s="24" t="str">
        <f ca="1">IF(INDEX(INDIRECT("in_input"&amp;$B244),$E244,GQ$28)="","",INDEX(INDIRECT("in_input"&amp;$B244),$E244,GQ$28))</f>
        <v/>
      </c>
      <c r="GR244" s="24" t="str">
        <f ca="1">IF(INDEX(INDIRECT("in_input"&amp;$B244),$E244,GR$28)="","",INDEX(INDIRECT("in_input"&amp;$B244),$E244,GR$28))</f>
        <v/>
      </c>
      <c r="GS244" s="25" t="str">
        <f ca="1">IF(INDEX(INDIRECT("in_input"&amp;$B244),$E244,GS$28)="","",INDEX(INDIRECT("in_input"&amp;$B244),$E244,GS$28))</f>
        <v/>
      </c>
      <c r="GT244" s="204"/>
      <c r="GV244" s="14" t="s">
        <v>30</v>
      </c>
      <c r="GW244" s="122">
        <f>GV236</f>
        <v>2</v>
      </c>
      <c r="GX244" s="122" t="str">
        <f>GV237</f>
        <v>lei65</v>
      </c>
      <c r="GY244" s="210"/>
      <c r="GZ244" s="122">
        <v>8</v>
      </c>
      <c r="HA244" s="13"/>
      <c r="HB244" s="37" t="str">
        <f ca="1">IF(INDEX(INDIRECT("in_input"&amp;$B244),$E244,HB$28)="","",INDEX(INDIRECT("in_input"&amp;$B244),$E244,HB$28))</f>
        <v>U</v>
      </c>
      <c r="HC244" s="24" t="str">
        <f ca="1">IF(INDEX(INDIRECT("in_input"&amp;$B244),$E244,HC$28)="","",INDEX(INDIRECT("in_input"&amp;$B244),$E244,HC$28))</f>
        <v/>
      </c>
      <c r="HD244" s="24" t="str">
        <f ca="1">IF(INDEX(INDIRECT("in_input"&amp;$B244),$E244,HD$28)="","",INDEX(INDIRECT("in_input"&amp;$B244),$E244,HD$28))</f>
        <v/>
      </c>
      <c r="HE244" s="24" t="str">
        <f ca="1">IF(INDEX(INDIRECT("in_input"&amp;$B244),$E244,HE$28)="","",INDEX(INDIRECT("in_input"&amp;$B244),$E244,HE$28))</f>
        <v/>
      </c>
      <c r="HF244" s="24" t="str">
        <f ca="1">IF(INDEX(INDIRECT("in_input"&amp;$B244),$E244,HF$28)="","",INDEX(INDIRECT("in_input"&amp;$B244),$E244,HF$28))</f>
        <v/>
      </c>
      <c r="HG244" s="24" t="str">
        <f ca="1">IF(INDEX(INDIRECT("in_input"&amp;$B244),$E244,HG$28)="","",INDEX(INDIRECT("in_input"&amp;$B244),$E244,HG$28))</f>
        <v/>
      </c>
      <c r="HH244" s="24" t="str">
        <f ca="1">IF(INDEX(INDIRECT("in_input"&amp;$B244),$E244,HH$28)="","",INDEX(INDIRECT("in_input"&amp;$B244),$E244,HH$28))</f>
        <v/>
      </c>
      <c r="HI244" s="24" t="str">
        <f ca="1">IF(INDEX(INDIRECT("in_input"&amp;$B244),$E244,HI$28)="","",INDEX(INDIRECT("in_input"&amp;$B244),$E244,HI$28))</f>
        <v/>
      </c>
      <c r="HJ244" s="24" t="str">
        <f ca="1">IF(INDEX(INDIRECT("in_input"&amp;$B244),$E244,HJ$28)="","",INDEX(INDIRECT("in_input"&amp;$B244),$E244,HJ$28))</f>
        <v/>
      </c>
      <c r="HK244" s="24" t="str">
        <f ca="1">IF(INDEX(INDIRECT("in_input"&amp;$B244),$E244,HK$28)="","",INDEX(INDIRECT("in_input"&amp;$B244),$E244,HK$28))</f>
        <v/>
      </c>
      <c r="HL244" s="24" t="str">
        <f ca="1">IF(INDEX(INDIRECT("in_input"&amp;$B244),$E244,HL$28)="","",INDEX(INDIRECT("in_input"&amp;$B244),$E244,HL$28))</f>
        <v/>
      </c>
      <c r="HM244" s="24" t="str">
        <f ca="1">IF(INDEX(INDIRECT("in_input"&amp;$B244),$E244,HM$28)="","",INDEX(INDIRECT("in_input"&amp;$B244),$E244,HM$28))</f>
        <v/>
      </c>
      <c r="HN244" s="24" t="str">
        <f ca="1">IF(INDEX(INDIRECT("in_input"&amp;$B244),$E244,HN$28)="","",INDEX(INDIRECT("in_input"&amp;$B244),$E244,HN$28))</f>
        <v/>
      </c>
      <c r="HO244" s="24" t="str">
        <f ca="1">IF(INDEX(INDIRECT("in_input"&amp;$B244),$E244,HO$28)="","",INDEX(INDIRECT("in_input"&amp;$B244),$E244,HO$28))</f>
        <v/>
      </c>
      <c r="HP244" s="24" t="str">
        <f ca="1">IF(INDEX(INDIRECT("in_input"&amp;$B244),$E244,HP$28)="","",INDEX(INDIRECT("in_input"&amp;$B244),$E244,HP$28))</f>
        <v/>
      </c>
      <c r="HQ244" s="24" t="str">
        <f ca="1">IF(INDEX(INDIRECT("in_input"&amp;$B244),$E244,HQ$28)="","",INDEX(INDIRECT("in_input"&amp;$B244),$E244,HQ$28))</f>
        <v/>
      </c>
      <c r="HR244" s="24" t="str">
        <f ca="1">IF(INDEX(INDIRECT("in_input"&amp;$B244),$E244,HR$28)="","",INDEX(INDIRECT("in_input"&amp;$B244),$E244,HR$28))</f>
        <v/>
      </c>
      <c r="HS244" s="24" t="str">
        <f ca="1">IF(INDEX(INDIRECT("in_input"&amp;$B244),$E244,HS$28)="","",INDEX(INDIRECT("in_input"&amp;$B244),$E244,HS$28))</f>
        <v/>
      </c>
      <c r="HT244" s="24" t="str">
        <f ca="1">IF(INDEX(INDIRECT("in_input"&amp;$B244),$E244,HT$28)="","",INDEX(INDIRECT("in_input"&amp;$B244),$E244,HT$28))</f>
        <v/>
      </c>
      <c r="HU244" s="24" t="str">
        <f ca="1">IF(INDEX(INDIRECT("in_input"&amp;$B244),$E244,HU$28)="","",INDEX(INDIRECT("in_input"&amp;$B244),$E244,HU$28))</f>
        <v/>
      </c>
      <c r="HV244" s="25" t="str">
        <f ca="1">IF(INDEX(INDIRECT("in_input"&amp;$B244),$E244,HV$28)="","",INDEX(INDIRECT("in_input"&amp;$B244),$E244,HV$28))</f>
        <v/>
      </c>
      <c r="HW244" s="204"/>
    </row>
    <row r="245" spans="1:231" ht="15.75" thickBot="1">
      <c r="A245" s="15" t="s">
        <v>8</v>
      </c>
      <c r="B245" s="123">
        <f>A236</f>
        <v>2</v>
      </c>
      <c r="C245" s="123" t="str">
        <f>A237</f>
        <v>work1834</v>
      </c>
      <c r="D245" s="222"/>
      <c r="E245" s="123">
        <v>10</v>
      </c>
      <c r="F245" s="16"/>
      <c r="G245" s="38">
        <f ca="1">IF(G244="","",IF(INDEX(INDIRECT("in_input"&amp;$B245),$E245,G$28)="",0,INDEX(INDIRECT("in_input"&amp;$B245),$E245,G$28)))</f>
        <v>0</v>
      </c>
      <c r="H245" s="26" t="str">
        <f ca="1">IF(H244="","",IF(INDEX(INDIRECT("in_input"&amp;$B245),$E245,H$28)="",0,INDEX(INDIRECT("in_input"&amp;$B245),$E245,H$28)))</f>
        <v/>
      </c>
      <c r="I245" s="26" t="str">
        <f ca="1">IF(I244="","",IF(INDEX(INDIRECT("in_input"&amp;$B245),$E245,I$28)="",0,INDEX(INDIRECT("in_input"&amp;$B245),$E245,I$28)))</f>
        <v/>
      </c>
      <c r="J245" s="26" t="str">
        <f ca="1">IF(J244="","",IF(INDEX(INDIRECT("in_input"&amp;$B245),$E245,J$28)="",0,INDEX(INDIRECT("in_input"&amp;$B245),$E245,J$28)))</f>
        <v/>
      </c>
      <c r="K245" s="26" t="str">
        <f ca="1">IF(K244="","",IF(INDEX(INDIRECT("in_input"&amp;$B245),$E245,K$28)="",0,INDEX(INDIRECT("in_input"&amp;$B245),$E245,K$28)))</f>
        <v/>
      </c>
      <c r="L245" s="26" t="str">
        <f ca="1">IF(L244="","",IF(INDEX(INDIRECT("in_input"&amp;$B245),$E245,L$28)="",0,INDEX(INDIRECT("in_input"&amp;$B245),$E245,L$28)))</f>
        <v/>
      </c>
      <c r="M245" s="26" t="str">
        <f ca="1">IF(M244="","",IF(INDEX(INDIRECT("in_input"&amp;$B245),$E245,M$28)="",0,INDEX(INDIRECT("in_input"&amp;$B245),$E245,M$28)))</f>
        <v/>
      </c>
      <c r="N245" s="26" t="str">
        <f ca="1">IF(N244="","",IF(INDEX(INDIRECT("in_input"&amp;$B245),$E245,N$28)="",0,INDEX(INDIRECT("in_input"&amp;$B245),$E245,N$28)))</f>
        <v/>
      </c>
      <c r="O245" s="26" t="str">
        <f ca="1">IF(O244="","",IF(INDEX(INDIRECT("in_input"&amp;$B245),$E245,O$28)="",0,INDEX(INDIRECT("in_input"&amp;$B245),$E245,O$28)))</f>
        <v/>
      </c>
      <c r="P245" s="26" t="str">
        <f ca="1">IF(P244="","",IF(INDEX(INDIRECT("in_input"&amp;$B245),$E245,P$28)="",0,INDEX(INDIRECT("in_input"&amp;$B245),$E245,P$28)))</f>
        <v/>
      </c>
      <c r="Q245" s="26" t="str">
        <f ca="1">IF(Q244="","",IF(INDEX(INDIRECT("in_input"&amp;$B245),$E245,Q$28)="",0,INDEX(INDIRECT("in_input"&amp;$B245),$E245,Q$28)))</f>
        <v/>
      </c>
      <c r="R245" s="26" t="str">
        <f ca="1">IF(R244="","",IF(INDEX(INDIRECT("in_input"&amp;$B245),$E245,R$28)="",0,INDEX(INDIRECT("in_input"&amp;$B245),$E245,R$28)))</f>
        <v/>
      </c>
      <c r="S245" s="26" t="str">
        <f ca="1">IF(S244="","",IF(INDEX(INDIRECT("in_input"&amp;$B245),$E245,S$28)="",0,INDEX(INDIRECT("in_input"&amp;$B245),$E245,S$28)))</f>
        <v/>
      </c>
      <c r="T245" s="26" t="str">
        <f ca="1">IF(T244="","",IF(INDEX(INDIRECT("in_input"&amp;$B245),$E245,T$28)="",0,INDEX(INDIRECT("in_input"&amp;$B245),$E245,T$28)))</f>
        <v/>
      </c>
      <c r="U245" s="26" t="str">
        <f ca="1">IF(U244="","",IF(INDEX(INDIRECT("in_input"&amp;$B245),$E245,U$28)="",0,INDEX(INDIRECT("in_input"&amp;$B245),$E245,U$28)))</f>
        <v/>
      </c>
      <c r="V245" s="26" t="str">
        <f ca="1">IF(V244="","",IF(INDEX(INDIRECT("in_input"&amp;$B245),$E245,V$28)="",0,INDEX(INDIRECT("in_input"&amp;$B245),$E245,V$28)))</f>
        <v/>
      </c>
      <c r="W245" s="26" t="str">
        <f ca="1">IF(W244="","",IF(INDEX(INDIRECT("in_input"&amp;$B245),$E245,W$28)="",0,INDEX(INDIRECT("in_input"&amp;$B245),$E245,W$28)))</f>
        <v/>
      </c>
      <c r="X245" s="26" t="str">
        <f ca="1">IF(X244="","",IF(INDEX(INDIRECT("in_input"&amp;$B245),$E245,X$28)="",0,INDEX(INDIRECT("in_input"&amp;$B245),$E245,X$28)))</f>
        <v/>
      </c>
      <c r="Y245" s="26" t="str">
        <f ca="1">IF(Y244="","",IF(INDEX(INDIRECT("in_input"&amp;$B245),$E245,Y$28)="",0,INDEX(INDIRECT("in_input"&amp;$B245),$E245,Y$28)))</f>
        <v/>
      </c>
      <c r="Z245" s="26" t="str">
        <f ca="1">IF(Z244="","",IF(INDEX(INDIRECT("in_input"&amp;$B245),$E245,Z$28)="",0,INDEX(INDIRECT("in_input"&amp;$B245),$E245,Z$28)))</f>
        <v/>
      </c>
      <c r="AA245" s="27" t="str">
        <f ca="1">IF(AA244="","",IF(INDEX(INDIRECT("in_input"&amp;$B245),$E245,AA$28)="",0,INDEX(INDIRECT("in_input"&amp;$B245),$E245,AA$28)))</f>
        <v/>
      </c>
      <c r="AB245" s="205"/>
      <c r="AD245" s="15" t="s">
        <v>8</v>
      </c>
      <c r="AE245" s="123">
        <f>AD236</f>
        <v>2</v>
      </c>
      <c r="AF245" s="123" t="str">
        <f>AD237</f>
        <v>shop1834</v>
      </c>
      <c r="AG245" s="222"/>
      <c r="AH245" s="123">
        <v>10</v>
      </c>
      <c r="AI245" s="16"/>
      <c r="AJ245" s="38">
        <f ca="1">IF(AJ244="","",IF(INDEX(INDIRECT("in_input"&amp;$B245),$E245,AJ$28)="",0,INDEX(INDIRECT("in_input"&amp;$B245),$E245,AJ$28)))</f>
        <v>0</v>
      </c>
      <c r="AK245" s="26" t="str">
        <f ca="1">IF(AK244="","",IF(INDEX(INDIRECT("in_input"&amp;$B245),$E245,AK$28)="",0,INDEX(INDIRECT("in_input"&amp;$B245),$E245,AK$28)))</f>
        <v/>
      </c>
      <c r="AL245" s="26" t="str">
        <f ca="1">IF(AL244="","",IF(INDEX(INDIRECT("in_input"&amp;$B245),$E245,AL$28)="",0,INDEX(INDIRECT("in_input"&amp;$B245),$E245,AL$28)))</f>
        <v/>
      </c>
      <c r="AM245" s="26" t="str">
        <f ca="1">IF(AM244="","",IF(INDEX(INDIRECT("in_input"&amp;$B245),$E245,AM$28)="",0,INDEX(INDIRECT("in_input"&amp;$B245),$E245,AM$28)))</f>
        <v/>
      </c>
      <c r="AN245" s="26" t="str">
        <f ca="1">IF(AN244="","",IF(INDEX(INDIRECT("in_input"&amp;$B245),$E245,AN$28)="",0,INDEX(INDIRECT("in_input"&amp;$B245),$E245,AN$28)))</f>
        <v/>
      </c>
      <c r="AO245" s="26" t="str">
        <f ca="1">IF(AO244="","",IF(INDEX(INDIRECT("in_input"&amp;$B245),$E245,AO$28)="",0,INDEX(INDIRECT("in_input"&amp;$B245),$E245,AO$28)))</f>
        <v/>
      </c>
      <c r="AP245" s="26" t="str">
        <f ca="1">IF(AP244="","",IF(INDEX(INDIRECT("in_input"&amp;$B245),$E245,AP$28)="",0,INDEX(INDIRECT("in_input"&amp;$B245),$E245,AP$28)))</f>
        <v/>
      </c>
      <c r="AQ245" s="26" t="str">
        <f ca="1">IF(AQ244="","",IF(INDEX(INDIRECT("in_input"&amp;$B245),$E245,AQ$28)="",0,INDEX(INDIRECT("in_input"&amp;$B245),$E245,AQ$28)))</f>
        <v/>
      </c>
      <c r="AR245" s="26" t="str">
        <f ca="1">IF(AR244="","",IF(INDEX(INDIRECT("in_input"&amp;$B245),$E245,AR$28)="",0,INDEX(INDIRECT("in_input"&amp;$B245),$E245,AR$28)))</f>
        <v/>
      </c>
      <c r="AS245" s="26" t="str">
        <f ca="1">IF(AS244="","",IF(INDEX(INDIRECT("in_input"&amp;$B245),$E245,AS$28)="",0,INDEX(INDIRECT("in_input"&amp;$B245),$E245,AS$28)))</f>
        <v/>
      </c>
      <c r="AT245" s="26" t="str">
        <f ca="1">IF(AT244="","",IF(INDEX(INDIRECT("in_input"&amp;$B245),$E245,AT$28)="",0,INDEX(INDIRECT("in_input"&amp;$B245),$E245,AT$28)))</f>
        <v/>
      </c>
      <c r="AU245" s="26" t="str">
        <f ca="1">IF(AU244="","",IF(INDEX(INDIRECT("in_input"&amp;$B245),$E245,AU$28)="",0,INDEX(INDIRECT("in_input"&amp;$B245),$E245,AU$28)))</f>
        <v/>
      </c>
      <c r="AV245" s="26" t="str">
        <f ca="1">IF(AV244="","",IF(INDEX(INDIRECT("in_input"&amp;$B245),$E245,AV$28)="",0,INDEX(INDIRECT("in_input"&amp;$B245),$E245,AV$28)))</f>
        <v/>
      </c>
      <c r="AW245" s="26" t="str">
        <f ca="1">IF(AW244="","",IF(INDEX(INDIRECT("in_input"&amp;$B245),$E245,AW$28)="",0,INDEX(INDIRECT("in_input"&amp;$B245),$E245,AW$28)))</f>
        <v/>
      </c>
      <c r="AX245" s="26" t="str">
        <f ca="1">IF(AX244="","",IF(INDEX(INDIRECT("in_input"&amp;$B245),$E245,AX$28)="",0,INDEX(INDIRECT("in_input"&amp;$B245),$E245,AX$28)))</f>
        <v/>
      </c>
      <c r="AY245" s="26" t="str">
        <f ca="1">IF(AY244="","",IF(INDEX(INDIRECT("in_input"&amp;$B245),$E245,AY$28)="",0,INDEX(INDIRECT("in_input"&amp;$B245),$E245,AY$28)))</f>
        <v/>
      </c>
      <c r="AZ245" s="26" t="str">
        <f ca="1">IF(AZ244="","",IF(INDEX(INDIRECT("in_input"&amp;$B245),$E245,AZ$28)="",0,INDEX(INDIRECT("in_input"&amp;$B245),$E245,AZ$28)))</f>
        <v/>
      </c>
      <c r="BA245" s="26" t="str">
        <f ca="1">IF(BA244="","",IF(INDEX(INDIRECT("in_input"&amp;$B245),$E245,BA$28)="",0,INDEX(INDIRECT("in_input"&amp;$B245),$E245,BA$28)))</f>
        <v/>
      </c>
      <c r="BB245" s="26" t="str">
        <f ca="1">IF(BB244="","",IF(INDEX(INDIRECT("in_input"&amp;$B245),$E245,BB$28)="",0,INDEX(INDIRECT("in_input"&amp;$B245),$E245,BB$28)))</f>
        <v/>
      </c>
      <c r="BC245" s="26" t="str">
        <f ca="1">IF(BC244="","",IF(INDEX(INDIRECT("in_input"&amp;$B245),$E245,BC$28)="",0,INDEX(INDIRECT("in_input"&amp;$B245),$E245,BC$28)))</f>
        <v/>
      </c>
      <c r="BD245" s="27" t="str">
        <f ca="1">IF(BD244="","",IF(INDEX(INDIRECT("in_input"&amp;$B245),$E245,BD$28)="",0,INDEX(INDIRECT("in_input"&amp;$B245),$E245,BD$28)))</f>
        <v/>
      </c>
      <c r="BE245" s="205"/>
      <c r="BG245" s="15" t="s">
        <v>8</v>
      </c>
      <c r="BH245" s="123">
        <f>BG236</f>
        <v>2</v>
      </c>
      <c r="BI245" s="123" t="str">
        <f>BG237</f>
        <v>lei1834</v>
      </c>
      <c r="BJ245" s="222"/>
      <c r="BK245" s="123">
        <v>10</v>
      </c>
      <c r="BL245" s="16"/>
      <c r="BM245" s="38">
        <f ca="1">IF(BM244="","",IF(INDEX(INDIRECT("in_input"&amp;$B245),$E245,BM$28)="",0,INDEX(INDIRECT("in_input"&amp;$B245),$E245,BM$28)))</f>
        <v>0</v>
      </c>
      <c r="BN245" s="26" t="str">
        <f ca="1">IF(BN244="","",IF(INDEX(INDIRECT("in_input"&amp;$B245),$E245,BN$28)="",0,INDEX(INDIRECT("in_input"&amp;$B245),$E245,BN$28)))</f>
        <v/>
      </c>
      <c r="BO245" s="26" t="str">
        <f ca="1">IF(BO244="","",IF(INDEX(INDIRECT("in_input"&amp;$B245),$E245,BO$28)="",0,INDEX(INDIRECT("in_input"&amp;$B245),$E245,BO$28)))</f>
        <v/>
      </c>
      <c r="BP245" s="26" t="str">
        <f ca="1">IF(BP244="","",IF(INDEX(INDIRECT("in_input"&amp;$B245),$E245,BP$28)="",0,INDEX(INDIRECT("in_input"&amp;$B245),$E245,BP$28)))</f>
        <v/>
      </c>
      <c r="BQ245" s="26" t="str">
        <f ca="1">IF(BQ244="","",IF(INDEX(INDIRECT("in_input"&amp;$B245),$E245,BQ$28)="",0,INDEX(INDIRECT("in_input"&amp;$B245),$E245,BQ$28)))</f>
        <v/>
      </c>
      <c r="BR245" s="26" t="str">
        <f ca="1">IF(BR244="","",IF(INDEX(INDIRECT("in_input"&amp;$B245),$E245,BR$28)="",0,INDEX(INDIRECT("in_input"&amp;$B245),$E245,BR$28)))</f>
        <v/>
      </c>
      <c r="BS245" s="26" t="str">
        <f ca="1">IF(BS244="","",IF(INDEX(INDIRECT("in_input"&amp;$B245),$E245,BS$28)="",0,INDEX(INDIRECT("in_input"&amp;$B245),$E245,BS$28)))</f>
        <v/>
      </c>
      <c r="BT245" s="26" t="str">
        <f ca="1">IF(BT244="","",IF(INDEX(INDIRECT("in_input"&amp;$B245),$E245,BT$28)="",0,INDEX(INDIRECT("in_input"&amp;$B245),$E245,BT$28)))</f>
        <v/>
      </c>
      <c r="BU245" s="26" t="str">
        <f ca="1">IF(BU244="","",IF(INDEX(INDIRECT("in_input"&amp;$B245),$E245,BU$28)="",0,INDEX(INDIRECT("in_input"&amp;$B245),$E245,BU$28)))</f>
        <v/>
      </c>
      <c r="BV245" s="26" t="str">
        <f ca="1">IF(BV244="","",IF(INDEX(INDIRECT("in_input"&amp;$B245),$E245,BV$28)="",0,INDEX(INDIRECT("in_input"&amp;$B245),$E245,BV$28)))</f>
        <v/>
      </c>
      <c r="BW245" s="26" t="str">
        <f ca="1">IF(BW244="","",IF(INDEX(INDIRECT("in_input"&amp;$B245),$E245,BW$28)="",0,INDEX(INDIRECT("in_input"&amp;$B245),$E245,BW$28)))</f>
        <v/>
      </c>
      <c r="BX245" s="26" t="str">
        <f ca="1">IF(BX244="","",IF(INDEX(INDIRECT("in_input"&amp;$B245),$E245,BX$28)="",0,INDEX(INDIRECT("in_input"&amp;$B245),$E245,BX$28)))</f>
        <v/>
      </c>
      <c r="BY245" s="26" t="str">
        <f ca="1">IF(BY244="","",IF(INDEX(INDIRECT("in_input"&amp;$B245),$E245,BY$28)="",0,INDEX(INDIRECT("in_input"&amp;$B245),$E245,BY$28)))</f>
        <v/>
      </c>
      <c r="BZ245" s="26" t="str">
        <f ca="1">IF(BZ244="","",IF(INDEX(INDIRECT("in_input"&amp;$B245),$E245,BZ$28)="",0,INDEX(INDIRECT("in_input"&amp;$B245),$E245,BZ$28)))</f>
        <v/>
      </c>
      <c r="CA245" s="26" t="str">
        <f ca="1">IF(CA244="","",IF(INDEX(INDIRECT("in_input"&amp;$B245),$E245,CA$28)="",0,INDEX(INDIRECT("in_input"&amp;$B245),$E245,CA$28)))</f>
        <v/>
      </c>
      <c r="CB245" s="26" t="str">
        <f ca="1">IF(CB244="","",IF(INDEX(INDIRECT("in_input"&amp;$B245),$E245,CB$28)="",0,INDEX(INDIRECT("in_input"&amp;$B245),$E245,CB$28)))</f>
        <v/>
      </c>
      <c r="CC245" s="26" t="str">
        <f ca="1">IF(CC244="","",IF(INDEX(INDIRECT("in_input"&amp;$B245),$E245,CC$28)="",0,INDEX(INDIRECT("in_input"&amp;$B245),$E245,CC$28)))</f>
        <v/>
      </c>
      <c r="CD245" s="26" t="str">
        <f ca="1">IF(CD244="","",IF(INDEX(INDIRECT("in_input"&amp;$B245),$E245,CD$28)="",0,INDEX(INDIRECT("in_input"&amp;$B245),$E245,CD$28)))</f>
        <v/>
      </c>
      <c r="CE245" s="26" t="str">
        <f ca="1">IF(CE244="","",IF(INDEX(INDIRECT("in_input"&amp;$B245),$E245,CE$28)="",0,INDEX(INDIRECT("in_input"&amp;$B245),$E245,CE$28)))</f>
        <v/>
      </c>
      <c r="CF245" s="26" t="str">
        <f ca="1">IF(CF244="","",IF(INDEX(INDIRECT("in_input"&amp;$B245),$E245,CF$28)="",0,INDEX(INDIRECT("in_input"&amp;$B245),$E245,CF$28)))</f>
        <v/>
      </c>
      <c r="CG245" s="27" t="str">
        <f ca="1">IF(CG244="","",IF(INDEX(INDIRECT("in_input"&amp;$B245),$E245,CG$28)="",0,INDEX(INDIRECT("in_input"&amp;$B245),$E245,CG$28)))</f>
        <v/>
      </c>
      <c r="CH245" s="205"/>
      <c r="CJ245" s="15" t="s">
        <v>8</v>
      </c>
      <c r="CK245" s="123">
        <f>CJ236</f>
        <v>2</v>
      </c>
      <c r="CL245" s="123" t="str">
        <f>CJ237</f>
        <v>work3564</v>
      </c>
      <c r="CM245" s="222"/>
      <c r="CN245" s="123">
        <v>10</v>
      </c>
      <c r="CO245" s="16"/>
      <c r="CP245" s="38">
        <f ca="1">IF(CP244="","",IF(INDEX(INDIRECT("in_input"&amp;$B245),$E245,CP$28)="",0,INDEX(INDIRECT("in_input"&amp;$B245),$E245,CP$28)))</f>
        <v>0</v>
      </c>
      <c r="CQ245" s="26" t="str">
        <f ca="1">IF(CQ244="","",IF(INDEX(INDIRECT("in_input"&amp;$B245),$E245,CQ$28)="",0,INDEX(INDIRECT("in_input"&amp;$B245),$E245,CQ$28)))</f>
        <v/>
      </c>
      <c r="CR245" s="26" t="str">
        <f ca="1">IF(CR244="","",IF(INDEX(INDIRECT("in_input"&amp;$B245),$E245,CR$28)="",0,INDEX(INDIRECT("in_input"&amp;$B245),$E245,CR$28)))</f>
        <v/>
      </c>
      <c r="CS245" s="26" t="str">
        <f ca="1">IF(CS244="","",IF(INDEX(INDIRECT("in_input"&amp;$B245),$E245,CS$28)="",0,INDEX(INDIRECT("in_input"&amp;$B245),$E245,CS$28)))</f>
        <v/>
      </c>
      <c r="CT245" s="26" t="str">
        <f ca="1">IF(CT244="","",IF(INDEX(INDIRECT("in_input"&amp;$B245),$E245,CT$28)="",0,INDEX(INDIRECT("in_input"&amp;$B245),$E245,CT$28)))</f>
        <v/>
      </c>
      <c r="CU245" s="26" t="str">
        <f ca="1">IF(CU244="","",IF(INDEX(INDIRECT("in_input"&amp;$B245),$E245,CU$28)="",0,INDEX(INDIRECT("in_input"&amp;$B245),$E245,CU$28)))</f>
        <v/>
      </c>
      <c r="CV245" s="26" t="str">
        <f ca="1">IF(CV244="","",IF(INDEX(INDIRECT("in_input"&amp;$B245),$E245,CV$28)="",0,INDEX(INDIRECT("in_input"&amp;$B245),$E245,CV$28)))</f>
        <v/>
      </c>
      <c r="CW245" s="26" t="str">
        <f ca="1">IF(CW244="","",IF(INDEX(INDIRECT("in_input"&amp;$B245),$E245,CW$28)="",0,INDEX(INDIRECT("in_input"&amp;$B245),$E245,CW$28)))</f>
        <v/>
      </c>
      <c r="CX245" s="26" t="str">
        <f ca="1">IF(CX244="","",IF(INDEX(INDIRECT("in_input"&amp;$B245),$E245,CX$28)="",0,INDEX(INDIRECT("in_input"&amp;$B245),$E245,CX$28)))</f>
        <v/>
      </c>
      <c r="CY245" s="26" t="str">
        <f ca="1">IF(CY244="","",IF(INDEX(INDIRECT("in_input"&amp;$B245),$E245,CY$28)="",0,INDEX(INDIRECT("in_input"&amp;$B245),$E245,CY$28)))</f>
        <v/>
      </c>
      <c r="CZ245" s="26" t="str">
        <f ca="1">IF(CZ244="","",IF(INDEX(INDIRECT("in_input"&amp;$B245),$E245,CZ$28)="",0,INDEX(INDIRECT("in_input"&amp;$B245),$E245,CZ$28)))</f>
        <v/>
      </c>
      <c r="DA245" s="26" t="str">
        <f ca="1">IF(DA244="","",IF(INDEX(INDIRECT("in_input"&amp;$B245),$E245,DA$28)="",0,INDEX(INDIRECT("in_input"&amp;$B245),$E245,DA$28)))</f>
        <v/>
      </c>
      <c r="DB245" s="26" t="str">
        <f ca="1">IF(DB244="","",IF(INDEX(INDIRECT("in_input"&amp;$B245),$E245,DB$28)="",0,INDEX(INDIRECT("in_input"&amp;$B245),$E245,DB$28)))</f>
        <v/>
      </c>
      <c r="DC245" s="26" t="str">
        <f ca="1">IF(DC244="","",IF(INDEX(INDIRECT("in_input"&amp;$B245),$E245,DC$28)="",0,INDEX(INDIRECT("in_input"&amp;$B245),$E245,DC$28)))</f>
        <v/>
      </c>
      <c r="DD245" s="26" t="str">
        <f ca="1">IF(DD244="","",IF(INDEX(INDIRECT("in_input"&amp;$B245),$E245,DD$28)="",0,INDEX(INDIRECT("in_input"&amp;$B245),$E245,DD$28)))</f>
        <v/>
      </c>
      <c r="DE245" s="26" t="str">
        <f ca="1">IF(DE244="","",IF(INDEX(INDIRECT("in_input"&amp;$B245),$E245,DE$28)="",0,INDEX(INDIRECT("in_input"&amp;$B245),$E245,DE$28)))</f>
        <v/>
      </c>
      <c r="DF245" s="26" t="str">
        <f ca="1">IF(DF244="","",IF(INDEX(INDIRECT("in_input"&amp;$B245),$E245,DF$28)="",0,INDEX(INDIRECT("in_input"&amp;$B245),$E245,DF$28)))</f>
        <v/>
      </c>
      <c r="DG245" s="26" t="str">
        <f ca="1">IF(DG244="","",IF(INDEX(INDIRECT("in_input"&amp;$B245),$E245,DG$28)="",0,INDEX(INDIRECT("in_input"&amp;$B245),$E245,DG$28)))</f>
        <v/>
      </c>
      <c r="DH245" s="26" t="str">
        <f ca="1">IF(DH244="","",IF(INDEX(INDIRECT("in_input"&amp;$B245),$E245,DH$28)="",0,INDEX(INDIRECT("in_input"&amp;$B245),$E245,DH$28)))</f>
        <v/>
      </c>
      <c r="DI245" s="26" t="str">
        <f ca="1">IF(DI244="","",IF(INDEX(INDIRECT("in_input"&amp;$B245),$E245,DI$28)="",0,INDEX(INDIRECT("in_input"&amp;$B245),$E245,DI$28)))</f>
        <v/>
      </c>
      <c r="DJ245" s="27" t="str">
        <f ca="1">IF(DJ244="","",IF(INDEX(INDIRECT("in_input"&amp;$B245),$E245,DJ$28)="",0,INDEX(INDIRECT("in_input"&amp;$B245),$E245,DJ$28)))</f>
        <v/>
      </c>
      <c r="DK245" s="205"/>
      <c r="DM245" s="15" t="s">
        <v>8</v>
      </c>
      <c r="DN245" s="123">
        <f>DM236</f>
        <v>2</v>
      </c>
      <c r="DO245" s="123" t="str">
        <f>DM237</f>
        <v>shop3564</v>
      </c>
      <c r="DP245" s="222"/>
      <c r="DQ245" s="123">
        <v>10</v>
      </c>
      <c r="DR245" s="16"/>
      <c r="DS245" s="38">
        <f ca="1">IF(DS244="","",IF(INDEX(INDIRECT("in_input"&amp;$B245),$E245,DS$28)="",0,INDEX(INDIRECT("in_input"&amp;$B245),$E245,DS$28)))</f>
        <v>0</v>
      </c>
      <c r="DT245" s="26" t="str">
        <f ca="1">IF(DT244="","",IF(INDEX(INDIRECT("in_input"&amp;$B245),$E245,DT$28)="",0,INDEX(INDIRECT("in_input"&amp;$B245),$E245,DT$28)))</f>
        <v/>
      </c>
      <c r="DU245" s="26" t="str">
        <f ca="1">IF(DU244="","",IF(INDEX(INDIRECT("in_input"&amp;$B245),$E245,DU$28)="",0,INDEX(INDIRECT("in_input"&amp;$B245),$E245,DU$28)))</f>
        <v/>
      </c>
      <c r="DV245" s="26" t="str">
        <f ca="1">IF(DV244="","",IF(INDEX(INDIRECT("in_input"&amp;$B245),$E245,DV$28)="",0,INDEX(INDIRECT("in_input"&amp;$B245),$E245,DV$28)))</f>
        <v/>
      </c>
      <c r="DW245" s="26" t="str">
        <f ca="1">IF(DW244="","",IF(INDEX(INDIRECT("in_input"&amp;$B245),$E245,DW$28)="",0,INDEX(INDIRECT("in_input"&amp;$B245),$E245,DW$28)))</f>
        <v/>
      </c>
      <c r="DX245" s="26" t="str">
        <f ca="1">IF(DX244="","",IF(INDEX(INDIRECT("in_input"&amp;$B245),$E245,DX$28)="",0,INDEX(INDIRECT("in_input"&amp;$B245),$E245,DX$28)))</f>
        <v/>
      </c>
      <c r="DY245" s="26" t="str">
        <f ca="1">IF(DY244="","",IF(INDEX(INDIRECT("in_input"&amp;$B245),$E245,DY$28)="",0,INDEX(INDIRECT("in_input"&amp;$B245),$E245,DY$28)))</f>
        <v/>
      </c>
      <c r="DZ245" s="26" t="str">
        <f ca="1">IF(DZ244="","",IF(INDEX(INDIRECT("in_input"&amp;$B245),$E245,DZ$28)="",0,INDEX(INDIRECT("in_input"&amp;$B245),$E245,DZ$28)))</f>
        <v/>
      </c>
      <c r="EA245" s="26" t="str">
        <f ca="1">IF(EA244="","",IF(INDEX(INDIRECT("in_input"&amp;$B245),$E245,EA$28)="",0,INDEX(INDIRECT("in_input"&amp;$B245),$E245,EA$28)))</f>
        <v/>
      </c>
      <c r="EB245" s="26" t="str">
        <f ca="1">IF(EB244="","",IF(INDEX(INDIRECT("in_input"&amp;$B245),$E245,EB$28)="",0,INDEX(INDIRECT("in_input"&amp;$B245),$E245,EB$28)))</f>
        <v/>
      </c>
      <c r="EC245" s="26" t="str">
        <f ca="1">IF(EC244="","",IF(INDEX(INDIRECT("in_input"&amp;$B245),$E245,EC$28)="",0,INDEX(INDIRECT("in_input"&amp;$B245),$E245,EC$28)))</f>
        <v/>
      </c>
      <c r="ED245" s="26" t="str">
        <f ca="1">IF(ED244="","",IF(INDEX(INDIRECT("in_input"&amp;$B245),$E245,ED$28)="",0,INDEX(INDIRECT("in_input"&amp;$B245),$E245,ED$28)))</f>
        <v/>
      </c>
      <c r="EE245" s="26" t="str">
        <f ca="1">IF(EE244="","",IF(INDEX(INDIRECT("in_input"&amp;$B245),$E245,EE$28)="",0,INDEX(INDIRECT("in_input"&amp;$B245),$E245,EE$28)))</f>
        <v/>
      </c>
      <c r="EF245" s="26" t="str">
        <f ca="1">IF(EF244="","",IF(INDEX(INDIRECT("in_input"&amp;$B245),$E245,EF$28)="",0,INDEX(INDIRECT("in_input"&amp;$B245),$E245,EF$28)))</f>
        <v/>
      </c>
      <c r="EG245" s="26" t="str">
        <f ca="1">IF(EG244="","",IF(INDEX(INDIRECT("in_input"&amp;$B245),$E245,EG$28)="",0,INDEX(INDIRECT("in_input"&amp;$B245),$E245,EG$28)))</f>
        <v/>
      </c>
      <c r="EH245" s="26" t="str">
        <f ca="1">IF(EH244="","",IF(INDEX(INDIRECT("in_input"&amp;$B245),$E245,EH$28)="",0,INDEX(INDIRECT("in_input"&amp;$B245),$E245,EH$28)))</f>
        <v/>
      </c>
      <c r="EI245" s="26" t="str">
        <f ca="1">IF(EI244="","",IF(INDEX(INDIRECT("in_input"&amp;$B245),$E245,EI$28)="",0,INDEX(INDIRECT("in_input"&amp;$B245),$E245,EI$28)))</f>
        <v/>
      </c>
      <c r="EJ245" s="26" t="str">
        <f ca="1">IF(EJ244="","",IF(INDEX(INDIRECT("in_input"&amp;$B245),$E245,EJ$28)="",0,INDEX(INDIRECT("in_input"&amp;$B245),$E245,EJ$28)))</f>
        <v/>
      </c>
      <c r="EK245" s="26" t="str">
        <f ca="1">IF(EK244="","",IF(INDEX(INDIRECT("in_input"&amp;$B245),$E245,EK$28)="",0,INDEX(INDIRECT("in_input"&amp;$B245),$E245,EK$28)))</f>
        <v/>
      </c>
      <c r="EL245" s="26" t="str">
        <f ca="1">IF(EL244="","",IF(INDEX(INDIRECT("in_input"&amp;$B245),$E245,EL$28)="",0,INDEX(INDIRECT("in_input"&amp;$B245),$E245,EL$28)))</f>
        <v/>
      </c>
      <c r="EM245" s="27" t="str">
        <f ca="1">IF(EM244="","",IF(INDEX(INDIRECT("in_input"&amp;$B245),$E245,EM$28)="",0,INDEX(INDIRECT("in_input"&amp;$B245),$E245,EM$28)))</f>
        <v/>
      </c>
      <c r="EN245" s="205"/>
      <c r="EP245" s="15" t="s">
        <v>8</v>
      </c>
      <c r="EQ245" s="123">
        <f>EP236</f>
        <v>2</v>
      </c>
      <c r="ER245" s="123" t="str">
        <f>EP237</f>
        <v>lei3564</v>
      </c>
      <c r="ES245" s="222"/>
      <c r="ET245" s="123">
        <v>10</v>
      </c>
      <c r="EU245" s="16"/>
      <c r="EV245" s="38">
        <f ca="1">IF(EV244="","",IF(INDEX(INDIRECT("in_input"&amp;$B245),$E245,EV$28)="",0,INDEX(INDIRECT("in_input"&amp;$B245),$E245,EV$28)))</f>
        <v>0</v>
      </c>
      <c r="EW245" s="26" t="str">
        <f ca="1">IF(EW244="","",IF(INDEX(INDIRECT("in_input"&amp;$B245),$E245,EW$28)="",0,INDEX(INDIRECT("in_input"&amp;$B245),$E245,EW$28)))</f>
        <v/>
      </c>
      <c r="EX245" s="26" t="str">
        <f ca="1">IF(EX244="","",IF(INDEX(INDIRECT("in_input"&amp;$B245),$E245,EX$28)="",0,INDEX(INDIRECT("in_input"&amp;$B245),$E245,EX$28)))</f>
        <v/>
      </c>
      <c r="EY245" s="26" t="str">
        <f ca="1">IF(EY244="","",IF(INDEX(INDIRECT("in_input"&amp;$B245),$E245,EY$28)="",0,INDEX(INDIRECT("in_input"&amp;$B245),$E245,EY$28)))</f>
        <v/>
      </c>
      <c r="EZ245" s="26" t="str">
        <f ca="1">IF(EZ244="","",IF(INDEX(INDIRECT("in_input"&amp;$B245),$E245,EZ$28)="",0,INDEX(INDIRECT("in_input"&amp;$B245),$E245,EZ$28)))</f>
        <v/>
      </c>
      <c r="FA245" s="26" t="str">
        <f ca="1">IF(FA244="","",IF(INDEX(INDIRECT("in_input"&amp;$B245),$E245,FA$28)="",0,INDEX(INDIRECT("in_input"&amp;$B245),$E245,FA$28)))</f>
        <v/>
      </c>
      <c r="FB245" s="26" t="str">
        <f ca="1">IF(FB244="","",IF(INDEX(INDIRECT("in_input"&amp;$B245),$E245,FB$28)="",0,INDEX(INDIRECT("in_input"&amp;$B245),$E245,FB$28)))</f>
        <v/>
      </c>
      <c r="FC245" s="26" t="str">
        <f ca="1">IF(FC244="","",IF(INDEX(INDIRECT("in_input"&amp;$B245),$E245,FC$28)="",0,INDEX(INDIRECT("in_input"&amp;$B245),$E245,FC$28)))</f>
        <v/>
      </c>
      <c r="FD245" s="26" t="str">
        <f ca="1">IF(FD244="","",IF(INDEX(INDIRECT("in_input"&amp;$B245),$E245,FD$28)="",0,INDEX(INDIRECT("in_input"&amp;$B245),$E245,FD$28)))</f>
        <v/>
      </c>
      <c r="FE245" s="26" t="str">
        <f ca="1">IF(FE244="","",IF(INDEX(INDIRECT("in_input"&amp;$B245),$E245,FE$28)="",0,INDEX(INDIRECT("in_input"&amp;$B245),$E245,FE$28)))</f>
        <v/>
      </c>
      <c r="FF245" s="26" t="str">
        <f ca="1">IF(FF244="","",IF(INDEX(INDIRECT("in_input"&amp;$B245),$E245,FF$28)="",0,INDEX(INDIRECT("in_input"&amp;$B245),$E245,FF$28)))</f>
        <v/>
      </c>
      <c r="FG245" s="26" t="str">
        <f ca="1">IF(FG244="","",IF(INDEX(INDIRECT("in_input"&amp;$B245),$E245,FG$28)="",0,INDEX(INDIRECT("in_input"&amp;$B245),$E245,FG$28)))</f>
        <v/>
      </c>
      <c r="FH245" s="26" t="str">
        <f ca="1">IF(FH244="","",IF(INDEX(INDIRECT("in_input"&amp;$B245),$E245,FH$28)="",0,INDEX(INDIRECT("in_input"&amp;$B245),$E245,FH$28)))</f>
        <v/>
      </c>
      <c r="FI245" s="26" t="str">
        <f ca="1">IF(FI244="","",IF(INDEX(INDIRECT("in_input"&amp;$B245),$E245,FI$28)="",0,INDEX(INDIRECT("in_input"&amp;$B245),$E245,FI$28)))</f>
        <v/>
      </c>
      <c r="FJ245" s="26" t="str">
        <f ca="1">IF(FJ244="","",IF(INDEX(INDIRECT("in_input"&amp;$B245),$E245,FJ$28)="",0,INDEX(INDIRECT("in_input"&amp;$B245),$E245,FJ$28)))</f>
        <v/>
      </c>
      <c r="FK245" s="26" t="str">
        <f ca="1">IF(FK244="","",IF(INDEX(INDIRECT("in_input"&amp;$B245),$E245,FK$28)="",0,INDEX(INDIRECT("in_input"&amp;$B245),$E245,FK$28)))</f>
        <v/>
      </c>
      <c r="FL245" s="26" t="str">
        <f ca="1">IF(FL244="","",IF(INDEX(INDIRECT("in_input"&amp;$B245),$E245,FL$28)="",0,INDEX(INDIRECT("in_input"&amp;$B245),$E245,FL$28)))</f>
        <v/>
      </c>
      <c r="FM245" s="26" t="str">
        <f ca="1">IF(FM244="","",IF(INDEX(INDIRECT("in_input"&amp;$B245),$E245,FM$28)="",0,INDEX(INDIRECT("in_input"&amp;$B245),$E245,FM$28)))</f>
        <v/>
      </c>
      <c r="FN245" s="26" t="str">
        <f ca="1">IF(FN244="","",IF(INDEX(INDIRECT("in_input"&amp;$B245),$E245,FN$28)="",0,INDEX(INDIRECT("in_input"&amp;$B245),$E245,FN$28)))</f>
        <v/>
      </c>
      <c r="FO245" s="26" t="str">
        <f ca="1">IF(FO244="","",IF(INDEX(INDIRECT("in_input"&amp;$B245),$E245,FO$28)="",0,INDEX(INDIRECT("in_input"&amp;$B245),$E245,FO$28)))</f>
        <v/>
      </c>
      <c r="FP245" s="27" t="str">
        <f ca="1">IF(FP244="","",IF(INDEX(INDIRECT("in_input"&amp;$B245),$E245,FP$28)="",0,INDEX(INDIRECT("in_input"&amp;$B245),$E245,FP$28)))</f>
        <v/>
      </c>
      <c r="FQ245" s="205"/>
      <c r="FS245" s="15" t="s">
        <v>8</v>
      </c>
      <c r="FT245" s="123">
        <f>FS236</f>
        <v>2</v>
      </c>
      <c r="FU245" s="123" t="str">
        <f>FS237</f>
        <v>shop65</v>
      </c>
      <c r="FV245" s="222"/>
      <c r="FW245" s="123">
        <v>10</v>
      </c>
      <c r="FX245" s="16"/>
      <c r="FY245" s="38">
        <f ca="1">IF(FY244="","",IF(INDEX(INDIRECT("in_input"&amp;$B245),$E245,FY$28)="",0,INDEX(INDIRECT("in_input"&amp;$B245),$E245,FY$28)))</f>
        <v>0</v>
      </c>
      <c r="FZ245" s="26" t="str">
        <f ca="1">IF(FZ244="","",IF(INDEX(INDIRECT("in_input"&amp;$B245),$E245,FZ$28)="",0,INDEX(INDIRECT("in_input"&amp;$B245),$E245,FZ$28)))</f>
        <v/>
      </c>
      <c r="GA245" s="26" t="str">
        <f ca="1">IF(GA244="","",IF(INDEX(INDIRECT("in_input"&amp;$B245),$E245,GA$28)="",0,INDEX(INDIRECT("in_input"&amp;$B245),$E245,GA$28)))</f>
        <v/>
      </c>
      <c r="GB245" s="26" t="str">
        <f ca="1">IF(GB244="","",IF(INDEX(INDIRECT("in_input"&amp;$B245),$E245,GB$28)="",0,INDEX(INDIRECT("in_input"&amp;$B245),$E245,GB$28)))</f>
        <v/>
      </c>
      <c r="GC245" s="26" t="str">
        <f ca="1">IF(GC244="","",IF(INDEX(INDIRECT("in_input"&amp;$B245),$E245,GC$28)="",0,INDEX(INDIRECT("in_input"&amp;$B245),$E245,GC$28)))</f>
        <v/>
      </c>
      <c r="GD245" s="26" t="str">
        <f ca="1">IF(GD244="","",IF(INDEX(INDIRECT("in_input"&amp;$B245),$E245,GD$28)="",0,INDEX(INDIRECT("in_input"&amp;$B245),$E245,GD$28)))</f>
        <v/>
      </c>
      <c r="GE245" s="26" t="str">
        <f ca="1">IF(GE244="","",IF(INDEX(INDIRECT("in_input"&amp;$B245),$E245,GE$28)="",0,INDEX(INDIRECT("in_input"&amp;$B245),$E245,GE$28)))</f>
        <v/>
      </c>
      <c r="GF245" s="26" t="str">
        <f ca="1">IF(GF244="","",IF(INDEX(INDIRECT("in_input"&amp;$B245),$E245,GF$28)="",0,INDEX(INDIRECT("in_input"&amp;$B245),$E245,GF$28)))</f>
        <v/>
      </c>
      <c r="GG245" s="26" t="str">
        <f ca="1">IF(GG244="","",IF(INDEX(INDIRECT("in_input"&amp;$B245),$E245,GG$28)="",0,INDEX(INDIRECT("in_input"&amp;$B245),$E245,GG$28)))</f>
        <v/>
      </c>
      <c r="GH245" s="26" t="str">
        <f ca="1">IF(GH244="","",IF(INDEX(INDIRECT("in_input"&amp;$B245),$E245,GH$28)="",0,INDEX(INDIRECT("in_input"&amp;$B245),$E245,GH$28)))</f>
        <v/>
      </c>
      <c r="GI245" s="26" t="str">
        <f ca="1">IF(GI244="","",IF(INDEX(INDIRECT("in_input"&amp;$B245),$E245,GI$28)="",0,INDEX(INDIRECT("in_input"&amp;$B245),$E245,GI$28)))</f>
        <v/>
      </c>
      <c r="GJ245" s="26" t="str">
        <f ca="1">IF(GJ244="","",IF(INDEX(INDIRECT("in_input"&amp;$B245),$E245,GJ$28)="",0,INDEX(INDIRECT("in_input"&amp;$B245),$E245,GJ$28)))</f>
        <v/>
      </c>
      <c r="GK245" s="26" t="str">
        <f ca="1">IF(GK244="","",IF(INDEX(INDIRECT("in_input"&amp;$B245),$E245,GK$28)="",0,INDEX(INDIRECT("in_input"&amp;$B245),$E245,GK$28)))</f>
        <v/>
      </c>
      <c r="GL245" s="26" t="str">
        <f ca="1">IF(GL244="","",IF(INDEX(INDIRECT("in_input"&amp;$B245),$E245,GL$28)="",0,INDEX(INDIRECT("in_input"&amp;$B245),$E245,GL$28)))</f>
        <v/>
      </c>
      <c r="GM245" s="26" t="str">
        <f ca="1">IF(GM244="","",IF(INDEX(INDIRECT("in_input"&amp;$B245),$E245,GM$28)="",0,INDEX(INDIRECT("in_input"&amp;$B245),$E245,GM$28)))</f>
        <v/>
      </c>
      <c r="GN245" s="26" t="str">
        <f ca="1">IF(GN244="","",IF(INDEX(INDIRECT("in_input"&amp;$B245),$E245,GN$28)="",0,INDEX(INDIRECT("in_input"&amp;$B245),$E245,GN$28)))</f>
        <v/>
      </c>
      <c r="GO245" s="26" t="str">
        <f ca="1">IF(GO244="","",IF(INDEX(INDIRECT("in_input"&amp;$B245),$E245,GO$28)="",0,INDEX(INDIRECT("in_input"&amp;$B245),$E245,GO$28)))</f>
        <v/>
      </c>
      <c r="GP245" s="26" t="str">
        <f ca="1">IF(GP244="","",IF(INDEX(INDIRECT("in_input"&amp;$B245),$E245,GP$28)="",0,INDEX(INDIRECT("in_input"&amp;$B245),$E245,GP$28)))</f>
        <v/>
      </c>
      <c r="GQ245" s="26" t="str">
        <f ca="1">IF(GQ244="","",IF(INDEX(INDIRECT("in_input"&amp;$B245),$E245,GQ$28)="",0,INDEX(INDIRECT("in_input"&amp;$B245),$E245,GQ$28)))</f>
        <v/>
      </c>
      <c r="GR245" s="26" t="str">
        <f ca="1">IF(GR244="","",IF(INDEX(INDIRECT("in_input"&amp;$B245),$E245,GR$28)="",0,INDEX(INDIRECT("in_input"&amp;$B245),$E245,GR$28)))</f>
        <v/>
      </c>
      <c r="GS245" s="27" t="str">
        <f ca="1">IF(GS244="","",IF(INDEX(INDIRECT("in_input"&amp;$B245),$E245,GS$28)="",0,INDEX(INDIRECT("in_input"&amp;$B245),$E245,GS$28)))</f>
        <v/>
      </c>
      <c r="GT245" s="205"/>
      <c r="GV245" s="15" t="s">
        <v>8</v>
      </c>
      <c r="GW245" s="123">
        <f>GV236</f>
        <v>2</v>
      </c>
      <c r="GX245" s="123" t="str">
        <f>GV237</f>
        <v>lei65</v>
      </c>
      <c r="GY245" s="222"/>
      <c r="GZ245" s="123">
        <v>10</v>
      </c>
      <c r="HA245" s="16"/>
      <c r="HB245" s="38">
        <f ca="1">IF(HB244="","",IF(INDEX(INDIRECT("in_input"&amp;$B245),$E245,HB$28)="",0,INDEX(INDIRECT("in_input"&amp;$B245),$E245,HB$28)))</f>
        <v>0</v>
      </c>
      <c r="HC245" s="26" t="str">
        <f ca="1">IF(HC244="","",IF(INDEX(INDIRECT("in_input"&amp;$B245),$E245,HC$28)="",0,INDEX(INDIRECT("in_input"&amp;$B245),$E245,HC$28)))</f>
        <v/>
      </c>
      <c r="HD245" s="26" t="str">
        <f ca="1">IF(HD244="","",IF(INDEX(INDIRECT("in_input"&amp;$B245),$E245,HD$28)="",0,INDEX(INDIRECT("in_input"&amp;$B245),$E245,HD$28)))</f>
        <v/>
      </c>
      <c r="HE245" s="26" t="str">
        <f ca="1">IF(HE244="","",IF(INDEX(INDIRECT("in_input"&amp;$B245),$E245,HE$28)="",0,INDEX(INDIRECT("in_input"&amp;$B245),$E245,HE$28)))</f>
        <v/>
      </c>
      <c r="HF245" s="26" t="str">
        <f ca="1">IF(HF244="","",IF(INDEX(INDIRECT("in_input"&amp;$B245),$E245,HF$28)="",0,INDEX(INDIRECT("in_input"&amp;$B245),$E245,HF$28)))</f>
        <v/>
      </c>
      <c r="HG245" s="26" t="str">
        <f ca="1">IF(HG244="","",IF(INDEX(INDIRECT("in_input"&amp;$B245),$E245,HG$28)="",0,INDEX(INDIRECT("in_input"&amp;$B245),$E245,HG$28)))</f>
        <v/>
      </c>
      <c r="HH245" s="26" t="str">
        <f ca="1">IF(HH244="","",IF(INDEX(INDIRECT("in_input"&amp;$B245),$E245,HH$28)="",0,INDEX(INDIRECT("in_input"&amp;$B245),$E245,HH$28)))</f>
        <v/>
      </c>
      <c r="HI245" s="26" t="str">
        <f ca="1">IF(HI244="","",IF(INDEX(INDIRECT("in_input"&amp;$B245),$E245,HI$28)="",0,INDEX(INDIRECT("in_input"&amp;$B245),$E245,HI$28)))</f>
        <v/>
      </c>
      <c r="HJ245" s="26" t="str">
        <f ca="1">IF(HJ244="","",IF(INDEX(INDIRECT("in_input"&amp;$B245),$E245,HJ$28)="",0,INDEX(INDIRECT("in_input"&amp;$B245),$E245,HJ$28)))</f>
        <v/>
      </c>
      <c r="HK245" s="26" t="str">
        <f ca="1">IF(HK244="","",IF(INDEX(INDIRECT("in_input"&amp;$B245),$E245,HK$28)="",0,INDEX(INDIRECT("in_input"&amp;$B245),$E245,HK$28)))</f>
        <v/>
      </c>
      <c r="HL245" s="26" t="str">
        <f ca="1">IF(HL244="","",IF(INDEX(INDIRECT("in_input"&amp;$B245),$E245,HL$28)="",0,INDEX(INDIRECT("in_input"&amp;$B245),$E245,HL$28)))</f>
        <v/>
      </c>
      <c r="HM245" s="26" t="str">
        <f ca="1">IF(HM244="","",IF(INDEX(INDIRECT("in_input"&amp;$B245),$E245,HM$28)="",0,INDEX(INDIRECT("in_input"&amp;$B245),$E245,HM$28)))</f>
        <v/>
      </c>
      <c r="HN245" s="26" t="str">
        <f ca="1">IF(HN244="","",IF(INDEX(INDIRECT("in_input"&amp;$B245),$E245,HN$28)="",0,INDEX(INDIRECT("in_input"&amp;$B245),$E245,HN$28)))</f>
        <v/>
      </c>
      <c r="HO245" s="26" t="str">
        <f ca="1">IF(HO244="","",IF(INDEX(INDIRECT("in_input"&amp;$B245),$E245,HO$28)="",0,INDEX(INDIRECT("in_input"&amp;$B245),$E245,HO$28)))</f>
        <v/>
      </c>
      <c r="HP245" s="26" t="str">
        <f ca="1">IF(HP244="","",IF(INDEX(INDIRECT("in_input"&amp;$B245),$E245,HP$28)="",0,INDEX(INDIRECT("in_input"&amp;$B245),$E245,HP$28)))</f>
        <v/>
      </c>
      <c r="HQ245" s="26" t="str">
        <f ca="1">IF(HQ244="","",IF(INDEX(INDIRECT("in_input"&amp;$B245),$E245,HQ$28)="",0,INDEX(INDIRECT("in_input"&amp;$B245),$E245,HQ$28)))</f>
        <v/>
      </c>
      <c r="HR245" s="26" t="str">
        <f ca="1">IF(HR244="","",IF(INDEX(INDIRECT("in_input"&amp;$B245),$E245,HR$28)="",0,INDEX(INDIRECT("in_input"&amp;$B245),$E245,HR$28)))</f>
        <v/>
      </c>
      <c r="HS245" s="26" t="str">
        <f ca="1">IF(HS244="","",IF(INDEX(INDIRECT("in_input"&amp;$B245),$E245,HS$28)="",0,INDEX(INDIRECT("in_input"&amp;$B245),$E245,HS$28)))</f>
        <v/>
      </c>
      <c r="HT245" s="26" t="str">
        <f ca="1">IF(HT244="","",IF(INDEX(INDIRECT("in_input"&amp;$B245),$E245,HT$28)="",0,INDEX(INDIRECT("in_input"&amp;$B245),$E245,HT$28)))</f>
        <v/>
      </c>
      <c r="HU245" s="26" t="str">
        <f ca="1">IF(HU244="","",IF(INDEX(INDIRECT("in_input"&amp;$B245),$E245,HU$28)="",0,INDEX(INDIRECT("in_input"&amp;$B245),$E245,HU$28)))</f>
        <v/>
      </c>
      <c r="HV245" s="27" t="str">
        <f ca="1">IF(HV244="","",IF(INDEX(INDIRECT("in_input"&amp;$B245),$E245,HV$28)="",0,INDEX(INDIRECT("in_input"&amp;$B245),$E245,HV$28)))</f>
        <v/>
      </c>
      <c r="HW245" s="205"/>
    </row>
    <row r="246" spans="1:231" ht="15">
      <c r="A246" s="17" t="s">
        <v>36</v>
      </c>
      <c r="B246" s="124">
        <f>A236</f>
        <v>2</v>
      </c>
      <c r="C246" s="124" t="str">
        <f>A237</f>
        <v>work1834</v>
      </c>
      <c r="D246" s="223"/>
      <c r="E246" s="124"/>
      <c r="F246" s="11"/>
      <c r="G246" s="39">
        <f ca="1">IF(G243="yes",100,100*(INDEX(i_in,MATCH(G239,atts,0),MATCH(C246,segs,0))+INDEX(i_in,MATCH(G240,atts,0),MATCH(C246,segs,0))+INDEX(i_in,MATCH(G241,atts,0),MATCH(C246,segs,0))+INDEX(i_in,MATCH(G242,atts,0),MATCH(C246,segs,0)))/maxI)</f>
        <v>81.855034682080941</v>
      </c>
      <c r="H246" s="28">
        <f ca="1">IF(H243="yes",100,100*(INDEX(i_in,MATCH(H239,atts,0),MATCH(C246,segs,0))+INDEX(i_in,MATCH(H240,atts,0),MATCH(C246,segs,0))+INDEX(i_in,MATCH(H241,atts,0),MATCH(C246,segs,0))+INDEX(i_in,MATCH(H242,atts,0),MATCH(C246,segs,0)))/maxI)</f>
        <v>81.855034682080941</v>
      </c>
      <c r="I246" s="28">
        <f ca="1">IF(I243="yes",100,100*(INDEX(i_in,MATCH(I239,atts,0),MATCH(C246,segs,0))+INDEX(i_in,MATCH(I240,atts,0),MATCH(C246,segs,0))+INDEX(i_in,MATCH(I241,atts,0),MATCH(C246,segs,0))+INDEX(i_in,MATCH(I242,atts,0),MATCH(C246,segs,0)))/maxI)</f>
        <v>81.855034682080941</v>
      </c>
      <c r="J246" s="28">
        <f ca="1">IF(J243="yes",100,100*(INDEX(i_in,MATCH(J239,atts,0),MATCH(C246,segs,0))+INDEX(i_in,MATCH(J240,atts,0),MATCH(C246,segs,0))+INDEX(i_in,MATCH(J241,atts,0),MATCH(C246,segs,0))+INDEX(i_in,MATCH(J242,atts,0),MATCH(C246,segs,0)))/maxI)</f>
        <v>81.855034682080941</v>
      </c>
      <c r="K246" s="28">
        <f ca="1">IF(K243="yes",100,100*(INDEX(i_in,MATCH(K239,atts,0),MATCH(C246,segs,0))+INDEX(i_in,MATCH(K240,atts,0),MATCH(C246,segs,0))+INDEX(i_in,MATCH(K241,atts,0),MATCH(C246,segs,0))+INDEX(i_in,MATCH(K242,atts,0),MATCH(C246,segs,0)))/maxI)</f>
        <v>81.855034682080941</v>
      </c>
      <c r="L246" s="28">
        <f ca="1">IF(L243="yes",100,100*(INDEX(i_in,MATCH(L239,atts,0),MATCH(C246,segs,0))+INDEX(i_in,MATCH(L240,atts,0),MATCH(C246,segs,0))+INDEX(i_in,MATCH(L241,atts,0),MATCH(C246,segs,0))+INDEX(i_in,MATCH(L242,atts,0),MATCH(C246,segs,0)))/maxI)</f>
        <v>81.855034682080941</v>
      </c>
      <c r="M246" s="28">
        <f ca="1">IF(M243="yes",100,100*(INDEX(i_in,MATCH(M239,atts,0),MATCH(C246,segs,0))+INDEX(i_in,MATCH(M240,atts,0),MATCH(C246,segs,0))+INDEX(i_in,MATCH(M241,atts,0),MATCH(C246,segs,0))+INDEX(i_in,MATCH(M242,atts,0),MATCH(C246,segs,0)))/maxI)</f>
        <v>81.855034682080941</v>
      </c>
      <c r="N246" s="28">
        <f ca="1">IF(N243="yes",100,100*(INDEX(i_in,MATCH(N239,atts,0),MATCH(C246,segs,0))+INDEX(i_in,MATCH(N240,atts,0),MATCH(C246,segs,0))+INDEX(i_in,MATCH(N241,atts,0),MATCH(C246,segs,0))+INDEX(i_in,MATCH(N242,atts,0),MATCH(C246,segs,0)))/maxI)</f>
        <v>81.855034682080941</v>
      </c>
      <c r="O246" s="28">
        <f ca="1">IF(O243="yes",100,100*(INDEX(i_in,MATCH(O239,atts,0),MATCH(C246,segs,0))+INDEX(i_in,MATCH(O240,atts,0),MATCH(C246,segs,0))+INDEX(i_in,MATCH(O241,atts,0),MATCH(C246,segs,0))+INDEX(i_in,MATCH(O242,atts,0),MATCH(C246,segs,0)))/maxI)</f>
        <v>81.855034682080941</v>
      </c>
      <c r="P246" s="28">
        <f ca="1">IF(P243="yes",100,100*(INDEX(i_in,MATCH(P239,atts,0),MATCH(C246,segs,0))+INDEX(i_in,MATCH(P240,atts,0),MATCH(C246,segs,0))+INDEX(i_in,MATCH(P241,atts,0),MATCH(C246,segs,0))+INDEX(i_in,MATCH(P242,atts,0),MATCH(C246,segs,0)))/maxI)</f>
        <v>81.855034682080941</v>
      </c>
      <c r="Q246" s="28">
        <f ca="1">IF(Q243="yes",100,100*(INDEX(i_in,MATCH(Q239,atts,0),MATCH(C246,segs,0))+INDEX(i_in,MATCH(Q240,atts,0),MATCH(C246,segs,0))+INDEX(i_in,MATCH(Q241,atts,0),MATCH(C246,segs,0))+INDEX(i_in,MATCH(Q242,atts,0),MATCH(C246,segs,0)))/maxI)</f>
        <v>81.855034682080941</v>
      </c>
      <c r="R246" s="28">
        <f ca="1">IF(R243="yes",100,100*(INDEX(i_in,MATCH(R239,atts,0),MATCH(C246,segs,0))+INDEX(i_in,MATCH(R240,atts,0),MATCH(C246,segs,0))+INDEX(i_in,MATCH(R241,atts,0),MATCH(C246,segs,0))+INDEX(i_in,MATCH(R242,atts,0),MATCH(C246,segs,0)))/maxI)</f>
        <v>81.855034682080941</v>
      </c>
      <c r="S246" s="28">
        <f ca="1">IF(S243="yes",100,100*(INDEX(i_in,MATCH(S239,atts,0),MATCH(C246,segs,0))+INDEX(i_in,MATCH(S240,atts,0),MATCH(C246,segs,0))+INDEX(i_in,MATCH(S241,atts,0),MATCH(C246,segs,0))+INDEX(i_in,MATCH(S242,atts,0),MATCH(C246,segs,0)))/maxI)</f>
        <v>81.855034682080941</v>
      </c>
      <c r="T246" s="28">
        <f ca="1">IF(T243="yes",100,100*(INDEX(i_in,MATCH(T239,atts,0),MATCH(C246,segs,0))+INDEX(i_in,MATCH(T240,atts,0),MATCH(C246,segs,0))+INDEX(i_in,MATCH(T241,atts,0),MATCH(C246,segs,0))+INDEX(i_in,MATCH(T242,atts,0),MATCH(C246,segs,0)))/maxI)</f>
        <v>81.855034682080941</v>
      </c>
      <c r="U246" s="28">
        <f ca="1">IF(U243="yes",100,100*(INDEX(i_in,MATCH(U239,atts,0),MATCH(C246,segs,0))+INDEX(i_in,MATCH(U240,atts,0),MATCH(C246,segs,0))+INDEX(i_in,MATCH(U241,atts,0),MATCH(C246,segs,0))+INDEX(i_in,MATCH(U242,atts,0),MATCH(C246,segs,0)))/maxI)</f>
        <v>81.855034682080941</v>
      </c>
      <c r="V246" s="28">
        <f ca="1">IF(V243="yes",100,100*(INDEX(i_in,MATCH(V239,atts,0),MATCH(C246,segs,0))+INDEX(i_in,MATCH(V240,atts,0),MATCH(C246,segs,0))+INDEX(i_in,MATCH(V241,atts,0),MATCH(C246,segs,0))+INDEX(i_in,MATCH(V242,atts,0),MATCH(C246,segs,0)))/maxI)</f>
        <v>81.855034682080941</v>
      </c>
      <c r="W246" s="28">
        <f ca="1">IF(W243="yes",100,100*(INDEX(i_in,MATCH(W239,atts,0),MATCH(C246,segs,0))+INDEX(i_in,MATCH(W240,atts,0),MATCH(C246,segs,0))+INDEX(i_in,MATCH(W241,atts,0),MATCH(C246,segs,0))+INDEX(i_in,MATCH(W242,atts,0),MATCH(C246,segs,0)))/maxI)</f>
        <v>81.855034682080941</v>
      </c>
      <c r="X246" s="28">
        <f ca="1">IF(X243="yes",100,100*(INDEX(i_in,MATCH(X239,atts,0),MATCH(C246,segs,0))+INDEX(i_in,MATCH(X240,atts,0),MATCH(C246,segs,0))+INDEX(i_in,MATCH(X241,atts,0),MATCH(C246,segs,0))+INDEX(i_in,MATCH(X242,atts,0),MATCH(C246,segs,0)))/maxI)</f>
        <v>81.855034682080941</v>
      </c>
      <c r="Y246" s="28">
        <f ca="1">IF(Y243="yes",100,100*(INDEX(i_in,MATCH(Y239,atts,0),MATCH(C246,segs,0))+INDEX(i_in,MATCH(Y240,atts,0),MATCH(C246,segs,0))+INDEX(i_in,MATCH(Y241,atts,0),MATCH(C246,segs,0))+INDEX(i_in,MATCH(Y242,atts,0),MATCH(C246,segs,0)))/maxI)</f>
        <v>81.855034682080941</v>
      </c>
      <c r="Z246" s="28">
        <f ca="1">IF(Z243="yes",100,100*(INDEX(i_in,MATCH(Z239,atts,0),MATCH(C246,segs,0))+INDEX(i_in,MATCH(Z240,atts,0),MATCH(C246,segs,0))+INDEX(i_in,MATCH(Z241,atts,0),MATCH(C246,segs,0))+INDEX(i_in,MATCH(Z242,atts,0),MATCH(C246,segs,0)))/maxI)</f>
        <v>81.855034682080941</v>
      </c>
      <c r="AA246" s="29">
        <f ca="1">IF(AA243="yes",100,100*(INDEX(i_in,MATCH(AA239,atts,0),MATCH(C246,segs,0))+INDEX(i_in,MATCH(AA240,atts,0),MATCH(C246,segs,0))+INDEX(i_in,MATCH(AA241,atts,0),MATCH(C246,segs,0))+INDEX(i_in,MATCH(AA242,atts,0),MATCH(C246,segs,0)))/maxI)</f>
        <v>81.855034682080941</v>
      </c>
      <c r="AB246" s="203"/>
      <c r="AD246" s="17" t="s">
        <v>36</v>
      </c>
      <c r="AE246" s="124">
        <f>AD236</f>
        <v>2</v>
      </c>
      <c r="AF246" s="124" t="str">
        <f>AD237</f>
        <v>shop1834</v>
      </c>
      <c r="AG246" s="223"/>
      <c r="AH246" s="124"/>
      <c r="AI246" s="11"/>
      <c r="AJ246" s="39">
        <f ca="1">IF(AJ243="yes",100,100*(INDEX(i_in,MATCH(AJ239,atts,0),MATCH(AF246,segs,0))+INDEX(i_in,MATCH(AJ240,atts,0),MATCH(AF246,segs,0))+INDEX(i_in,MATCH(AJ241,atts,0),MATCH(AF246,segs,0))+INDEX(i_in,MATCH(AJ242,atts,0),MATCH(AF246,segs,0)))/maxI)</f>
        <v>81.190445086705196</v>
      </c>
      <c r="AK246" s="28">
        <f ca="1">IF(AK243="yes",100,100*(INDEX(i_in,MATCH(AK239,atts,0),MATCH(AF246,segs,0))+INDEX(i_in,MATCH(AK240,atts,0),MATCH(AF246,segs,0))+INDEX(i_in,MATCH(AK241,atts,0),MATCH(AF246,segs,0))+INDEX(i_in,MATCH(AK242,atts,0),MATCH(AF246,segs,0)))/maxI)</f>
        <v>81.190445086705196</v>
      </c>
      <c r="AL246" s="28">
        <f ca="1">IF(AL243="yes",100,100*(INDEX(i_in,MATCH(AL239,atts,0),MATCH(AF246,segs,0))+INDEX(i_in,MATCH(AL240,atts,0),MATCH(AF246,segs,0))+INDEX(i_in,MATCH(AL241,atts,0),MATCH(AF246,segs,0))+INDEX(i_in,MATCH(AL242,atts,0),MATCH(AF246,segs,0)))/maxI)</f>
        <v>81.190445086705196</v>
      </c>
      <c r="AM246" s="28">
        <f ca="1">IF(AM243="yes",100,100*(INDEX(i_in,MATCH(AM239,atts,0),MATCH(AF246,segs,0))+INDEX(i_in,MATCH(AM240,atts,0),MATCH(AF246,segs,0))+INDEX(i_in,MATCH(AM241,atts,0),MATCH(AF246,segs,0))+INDEX(i_in,MATCH(AM242,atts,0),MATCH(AF246,segs,0)))/maxI)</f>
        <v>81.190445086705196</v>
      </c>
      <c r="AN246" s="28">
        <f ca="1">IF(AN243="yes",100,100*(INDEX(i_in,MATCH(AN239,atts,0),MATCH(AF246,segs,0))+INDEX(i_in,MATCH(AN240,atts,0),MATCH(AF246,segs,0))+INDEX(i_in,MATCH(AN241,atts,0),MATCH(AF246,segs,0))+INDEX(i_in,MATCH(AN242,atts,0),MATCH(AF246,segs,0)))/maxI)</f>
        <v>81.190445086705196</v>
      </c>
      <c r="AO246" s="28">
        <f ca="1">IF(AO243="yes",100,100*(INDEX(i_in,MATCH(AO239,atts,0),MATCH(AF246,segs,0))+INDEX(i_in,MATCH(AO240,atts,0),MATCH(AF246,segs,0))+INDEX(i_in,MATCH(AO241,atts,0),MATCH(AF246,segs,0))+INDEX(i_in,MATCH(AO242,atts,0),MATCH(AF246,segs,0)))/maxI)</f>
        <v>81.190445086705196</v>
      </c>
      <c r="AP246" s="28">
        <f ca="1">IF(AP243="yes",100,100*(INDEX(i_in,MATCH(AP239,atts,0),MATCH(AF246,segs,0))+INDEX(i_in,MATCH(AP240,atts,0),MATCH(AF246,segs,0))+INDEX(i_in,MATCH(AP241,atts,0),MATCH(AF246,segs,0))+INDEX(i_in,MATCH(AP242,atts,0),MATCH(AF246,segs,0)))/maxI)</f>
        <v>81.190445086705196</v>
      </c>
      <c r="AQ246" s="28">
        <f ca="1">IF(AQ243="yes",100,100*(INDEX(i_in,MATCH(AQ239,atts,0),MATCH(AF246,segs,0))+INDEX(i_in,MATCH(AQ240,atts,0),MATCH(AF246,segs,0))+INDEX(i_in,MATCH(AQ241,atts,0),MATCH(AF246,segs,0))+INDEX(i_in,MATCH(AQ242,atts,0),MATCH(AF246,segs,0)))/maxI)</f>
        <v>81.190445086705196</v>
      </c>
      <c r="AR246" s="28">
        <f ca="1">IF(AR243="yes",100,100*(INDEX(i_in,MATCH(AR239,atts,0),MATCH(AF246,segs,0))+INDEX(i_in,MATCH(AR240,atts,0),MATCH(AF246,segs,0))+INDEX(i_in,MATCH(AR241,atts,0),MATCH(AF246,segs,0))+INDEX(i_in,MATCH(AR242,atts,0),MATCH(AF246,segs,0)))/maxI)</f>
        <v>81.190445086705196</v>
      </c>
      <c r="AS246" s="28">
        <f ca="1">IF(AS243="yes",100,100*(INDEX(i_in,MATCH(AS239,atts,0),MATCH(AF246,segs,0))+INDEX(i_in,MATCH(AS240,atts,0),MATCH(AF246,segs,0))+INDEX(i_in,MATCH(AS241,atts,0),MATCH(AF246,segs,0))+INDEX(i_in,MATCH(AS242,atts,0),MATCH(AF246,segs,0)))/maxI)</f>
        <v>81.190445086705196</v>
      </c>
      <c r="AT246" s="28">
        <f ca="1">IF(AT243="yes",100,100*(INDEX(i_in,MATCH(AT239,atts,0),MATCH(AF246,segs,0))+INDEX(i_in,MATCH(AT240,atts,0),MATCH(AF246,segs,0))+INDEX(i_in,MATCH(AT241,atts,0),MATCH(AF246,segs,0))+INDEX(i_in,MATCH(AT242,atts,0),MATCH(AF246,segs,0)))/maxI)</f>
        <v>81.190445086705196</v>
      </c>
      <c r="AU246" s="28">
        <f ca="1">IF(AU243="yes",100,100*(INDEX(i_in,MATCH(AU239,atts,0),MATCH(AF246,segs,0))+INDEX(i_in,MATCH(AU240,atts,0),MATCH(AF246,segs,0))+INDEX(i_in,MATCH(AU241,atts,0),MATCH(AF246,segs,0))+INDEX(i_in,MATCH(AU242,atts,0),MATCH(AF246,segs,0)))/maxI)</f>
        <v>81.190445086705196</v>
      </c>
      <c r="AV246" s="28">
        <f ca="1">IF(AV243="yes",100,100*(INDEX(i_in,MATCH(AV239,atts,0),MATCH(AF246,segs,0))+INDEX(i_in,MATCH(AV240,atts,0),MATCH(AF246,segs,0))+INDEX(i_in,MATCH(AV241,atts,0),MATCH(AF246,segs,0))+INDEX(i_in,MATCH(AV242,atts,0),MATCH(AF246,segs,0)))/maxI)</f>
        <v>81.190445086705196</v>
      </c>
      <c r="AW246" s="28">
        <f ca="1">IF(AW243="yes",100,100*(INDEX(i_in,MATCH(AW239,atts,0),MATCH(AF246,segs,0))+INDEX(i_in,MATCH(AW240,atts,0),MATCH(AF246,segs,0))+INDEX(i_in,MATCH(AW241,atts,0),MATCH(AF246,segs,0))+INDEX(i_in,MATCH(AW242,atts,0),MATCH(AF246,segs,0)))/maxI)</f>
        <v>81.190445086705196</v>
      </c>
      <c r="AX246" s="28">
        <f ca="1">IF(AX243="yes",100,100*(INDEX(i_in,MATCH(AX239,atts,0),MATCH(AF246,segs,0))+INDEX(i_in,MATCH(AX240,atts,0),MATCH(AF246,segs,0))+INDEX(i_in,MATCH(AX241,atts,0),MATCH(AF246,segs,0))+INDEX(i_in,MATCH(AX242,atts,0),MATCH(AF246,segs,0)))/maxI)</f>
        <v>81.190445086705196</v>
      </c>
      <c r="AY246" s="28">
        <f ca="1">IF(AY243="yes",100,100*(INDEX(i_in,MATCH(AY239,atts,0),MATCH(AF246,segs,0))+INDEX(i_in,MATCH(AY240,atts,0),MATCH(AF246,segs,0))+INDEX(i_in,MATCH(AY241,atts,0),MATCH(AF246,segs,0))+INDEX(i_in,MATCH(AY242,atts,0),MATCH(AF246,segs,0)))/maxI)</f>
        <v>81.190445086705196</v>
      </c>
      <c r="AZ246" s="28">
        <f ca="1">IF(AZ243="yes",100,100*(INDEX(i_in,MATCH(AZ239,atts,0),MATCH(AF246,segs,0))+INDEX(i_in,MATCH(AZ240,atts,0),MATCH(AF246,segs,0))+INDEX(i_in,MATCH(AZ241,atts,0),MATCH(AF246,segs,0))+INDEX(i_in,MATCH(AZ242,atts,0),MATCH(AF246,segs,0)))/maxI)</f>
        <v>81.190445086705196</v>
      </c>
      <c r="BA246" s="28">
        <f ca="1">IF(BA243="yes",100,100*(INDEX(i_in,MATCH(BA239,atts,0),MATCH(AF246,segs,0))+INDEX(i_in,MATCH(BA240,atts,0),MATCH(AF246,segs,0))+INDEX(i_in,MATCH(BA241,atts,0),MATCH(AF246,segs,0))+INDEX(i_in,MATCH(BA242,atts,0),MATCH(AF246,segs,0)))/maxI)</f>
        <v>81.190445086705196</v>
      </c>
      <c r="BB246" s="28">
        <f ca="1">IF(BB243="yes",100,100*(INDEX(i_in,MATCH(BB239,atts,0),MATCH(AF246,segs,0))+INDEX(i_in,MATCH(BB240,atts,0),MATCH(AF246,segs,0))+INDEX(i_in,MATCH(BB241,atts,0),MATCH(AF246,segs,0))+INDEX(i_in,MATCH(BB242,atts,0),MATCH(AF246,segs,0)))/maxI)</f>
        <v>81.190445086705196</v>
      </c>
      <c r="BC246" s="28">
        <f ca="1">IF(BC243="yes",100,100*(INDEX(i_in,MATCH(BC239,atts,0),MATCH(AF246,segs,0))+INDEX(i_in,MATCH(BC240,atts,0),MATCH(AF246,segs,0))+INDEX(i_in,MATCH(BC241,atts,0),MATCH(AF246,segs,0))+INDEX(i_in,MATCH(BC242,atts,0),MATCH(AF246,segs,0)))/maxI)</f>
        <v>81.190445086705196</v>
      </c>
      <c r="BD246" s="29">
        <f ca="1">IF(BD243="yes",100,100*(INDEX(i_in,MATCH(BD239,atts,0),MATCH(AF246,segs,0))+INDEX(i_in,MATCH(BD240,atts,0),MATCH(AF246,segs,0))+INDEX(i_in,MATCH(BD241,atts,0),MATCH(AF246,segs,0))+INDEX(i_in,MATCH(BD242,atts,0),MATCH(AF246,segs,0)))/maxI)</f>
        <v>81.190445086705196</v>
      </c>
      <c r="BE246" s="203"/>
      <c r="BG246" s="17" t="s">
        <v>36</v>
      </c>
      <c r="BH246" s="124">
        <f>BG236</f>
        <v>2</v>
      </c>
      <c r="BI246" s="124" t="str">
        <f>BG237</f>
        <v>lei1834</v>
      </c>
      <c r="BJ246" s="223"/>
      <c r="BK246" s="124"/>
      <c r="BL246" s="11"/>
      <c r="BM246" s="39">
        <f ca="1">IF(BM243="yes",100,100*(INDEX(i_in,MATCH(BM239,atts,0),MATCH(BI246,segs,0))+INDEX(i_in,MATCH(BM240,atts,0),MATCH(BI246,segs,0))+INDEX(i_in,MATCH(BM241,atts,0),MATCH(BI246,segs,0))+INDEX(i_in,MATCH(BM242,atts,0),MATCH(BI246,segs,0)))/maxI)</f>
        <v>86.075745664739898</v>
      </c>
      <c r="BN246" s="28">
        <f ca="1">IF(BN243="yes",100,100*(INDEX(i_in,MATCH(BN239,atts,0),MATCH(BI246,segs,0))+INDEX(i_in,MATCH(BN240,atts,0),MATCH(BI246,segs,0))+INDEX(i_in,MATCH(BN241,atts,0),MATCH(BI246,segs,0))+INDEX(i_in,MATCH(BN242,atts,0),MATCH(BI246,segs,0)))/maxI)</f>
        <v>86.075745664739898</v>
      </c>
      <c r="BO246" s="28">
        <f ca="1">IF(BO243="yes",100,100*(INDEX(i_in,MATCH(BO239,atts,0),MATCH(BI246,segs,0))+INDEX(i_in,MATCH(BO240,atts,0),MATCH(BI246,segs,0))+INDEX(i_in,MATCH(BO241,atts,0),MATCH(BI246,segs,0))+INDEX(i_in,MATCH(BO242,atts,0),MATCH(BI246,segs,0)))/maxI)</f>
        <v>86.075745664739898</v>
      </c>
      <c r="BP246" s="28">
        <f ca="1">IF(BP243="yes",100,100*(INDEX(i_in,MATCH(BP239,atts,0),MATCH(BI246,segs,0))+INDEX(i_in,MATCH(BP240,atts,0),MATCH(BI246,segs,0))+INDEX(i_in,MATCH(BP241,atts,0),MATCH(BI246,segs,0))+INDEX(i_in,MATCH(BP242,atts,0),MATCH(BI246,segs,0)))/maxI)</f>
        <v>86.075745664739898</v>
      </c>
      <c r="BQ246" s="28">
        <f ca="1">IF(BQ243="yes",100,100*(INDEX(i_in,MATCH(BQ239,atts,0),MATCH(BI246,segs,0))+INDEX(i_in,MATCH(BQ240,atts,0),MATCH(BI246,segs,0))+INDEX(i_in,MATCH(BQ241,atts,0),MATCH(BI246,segs,0))+INDEX(i_in,MATCH(BQ242,atts,0),MATCH(BI246,segs,0)))/maxI)</f>
        <v>86.075745664739898</v>
      </c>
      <c r="BR246" s="28">
        <f ca="1">IF(BR243="yes",100,100*(INDEX(i_in,MATCH(BR239,atts,0),MATCH(BI246,segs,0))+INDEX(i_in,MATCH(BR240,atts,0),MATCH(BI246,segs,0))+INDEX(i_in,MATCH(BR241,atts,0),MATCH(BI246,segs,0))+INDEX(i_in,MATCH(BR242,atts,0),MATCH(BI246,segs,0)))/maxI)</f>
        <v>86.075745664739898</v>
      </c>
      <c r="BS246" s="28">
        <f ca="1">IF(BS243="yes",100,100*(INDEX(i_in,MATCH(BS239,atts,0),MATCH(BI246,segs,0))+INDEX(i_in,MATCH(BS240,atts,0),MATCH(BI246,segs,0))+INDEX(i_in,MATCH(BS241,atts,0),MATCH(BI246,segs,0))+INDEX(i_in,MATCH(BS242,atts,0),MATCH(BI246,segs,0)))/maxI)</f>
        <v>86.075745664739898</v>
      </c>
      <c r="BT246" s="28">
        <f ca="1">IF(BT243="yes",100,100*(INDEX(i_in,MATCH(BT239,atts,0),MATCH(BI246,segs,0))+INDEX(i_in,MATCH(BT240,atts,0),MATCH(BI246,segs,0))+INDEX(i_in,MATCH(BT241,atts,0),MATCH(BI246,segs,0))+INDEX(i_in,MATCH(BT242,atts,0),MATCH(BI246,segs,0)))/maxI)</f>
        <v>86.075745664739898</v>
      </c>
      <c r="BU246" s="28">
        <f ca="1">IF(BU243="yes",100,100*(INDEX(i_in,MATCH(BU239,atts,0),MATCH(BI246,segs,0))+INDEX(i_in,MATCH(BU240,atts,0),MATCH(BI246,segs,0))+INDEX(i_in,MATCH(BU241,atts,0),MATCH(BI246,segs,0))+INDEX(i_in,MATCH(BU242,atts,0),MATCH(BI246,segs,0)))/maxI)</f>
        <v>86.075745664739898</v>
      </c>
      <c r="BV246" s="28">
        <f ca="1">IF(BV243="yes",100,100*(INDEX(i_in,MATCH(BV239,atts,0),MATCH(BI246,segs,0))+INDEX(i_in,MATCH(BV240,atts,0),MATCH(BI246,segs,0))+INDEX(i_in,MATCH(BV241,atts,0),MATCH(BI246,segs,0))+INDEX(i_in,MATCH(BV242,atts,0),MATCH(BI246,segs,0)))/maxI)</f>
        <v>86.075745664739898</v>
      </c>
      <c r="BW246" s="28">
        <f ca="1">IF(BW243="yes",100,100*(INDEX(i_in,MATCH(BW239,atts,0),MATCH(BI246,segs,0))+INDEX(i_in,MATCH(BW240,atts,0),MATCH(BI246,segs,0))+INDEX(i_in,MATCH(BW241,atts,0),MATCH(BI246,segs,0))+INDEX(i_in,MATCH(BW242,atts,0),MATCH(BI246,segs,0)))/maxI)</f>
        <v>86.075745664739898</v>
      </c>
      <c r="BX246" s="28">
        <f ca="1">IF(BX243="yes",100,100*(INDEX(i_in,MATCH(BX239,atts,0),MATCH(BI246,segs,0))+INDEX(i_in,MATCH(BX240,atts,0),MATCH(BI246,segs,0))+INDEX(i_in,MATCH(BX241,atts,0),MATCH(BI246,segs,0))+INDEX(i_in,MATCH(BX242,atts,0),MATCH(BI246,segs,0)))/maxI)</f>
        <v>86.075745664739898</v>
      </c>
      <c r="BY246" s="28">
        <f ca="1">IF(BY243="yes",100,100*(INDEX(i_in,MATCH(BY239,atts,0),MATCH(BI246,segs,0))+INDEX(i_in,MATCH(BY240,atts,0),MATCH(BI246,segs,0))+INDEX(i_in,MATCH(BY241,atts,0),MATCH(BI246,segs,0))+INDEX(i_in,MATCH(BY242,atts,0),MATCH(BI246,segs,0)))/maxI)</f>
        <v>86.075745664739898</v>
      </c>
      <c r="BZ246" s="28">
        <f ca="1">IF(BZ243="yes",100,100*(INDEX(i_in,MATCH(BZ239,atts,0),MATCH(BI246,segs,0))+INDEX(i_in,MATCH(BZ240,atts,0),MATCH(BI246,segs,0))+INDEX(i_in,MATCH(BZ241,atts,0),MATCH(BI246,segs,0))+INDEX(i_in,MATCH(BZ242,atts,0),MATCH(BI246,segs,0)))/maxI)</f>
        <v>86.075745664739898</v>
      </c>
      <c r="CA246" s="28">
        <f ca="1">IF(CA243="yes",100,100*(INDEX(i_in,MATCH(CA239,atts,0),MATCH(BI246,segs,0))+INDEX(i_in,MATCH(CA240,atts,0),MATCH(BI246,segs,0))+INDEX(i_in,MATCH(CA241,atts,0),MATCH(BI246,segs,0))+INDEX(i_in,MATCH(CA242,atts,0),MATCH(BI246,segs,0)))/maxI)</f>
        <v>86.075745664739898</v>
      </c>
      <c r="CB246" s="28">
        <f ca="1">IF(CB243="yes",100,100*(INDEX(i_in,MATCH(CB239,atts,0),MATCH(BI246,segs,0))+INDEX(i_in,MATCH(CB240,atts,0),MATCH(BI246,segs,0))+INDEX(i_in,MATCH(CB241,atts,0),MATCH(BI246,segs,0))+INDEX(i_in,MATCH(CB242,atts,0),MATCH(BI246,segs,0)))/maxI)</f>
        <v>86.075745664739898</v>
      </c>
      <c r="CC246" s="28">
        <f ca="1">IF(CC243="yes",100,100*(INDEX(i_in,MATCH(CC239,atts,0),MATCH(BI246,segs,0))+INDEX(i_in,MATCH(CC240,atts,0),MATCH(BI246,segs,0))+INDEX(i_in,MATCH(CC241,atts,0),MATCH(BI246,segs,0))+INDEX(i_in,MATCH(CC242,atts,0),MATCH(BI246,segs,0)))/maxI)</f>
        <v>86.075745664739898</v>
      </c>
      <c r="CD246" s="28">
        <f ca="1">IF(CD243="yes",100,100*(INDEX(i_in,MATCH(CD239,atts,0),MATCH(BI246,segs,0))+INDEX(i_in,MATCH(CD240,atts,0),MATCH(BI246,segs,0))+INDEX(i_in,MATCH(CD241,atts,0),MATCH(BI246,segs,0))+INDEX(i_in,MATCH(CD242,atts,0),MATCH(BI246,segs,0)))/maxI)</f>
        <v>86.075745664739898</v>
      </c>
      <c r="CE246" s="28">
        <f ca="1">IF(CE243="yes",100,100*(INDEX(i_in,MATCH(CE239,atts,0),MATCH(BI246,segs,0))+INDEX(i_in,MATCH(CE240,atts,0),MATCH(BI246,segs,0))+INDEX(i_in,MATCH(CE241,atts,0),MATCH(BI246,segs,0))+INDEX(i_in,MATCH(CE242,atts,0),MATCH(BI246,segs,0)))/maxI)</f>
        <v>86.075745664739898</v>
      </c>
      <c r="CF246" s="28">
        <f ca="1">IF(CF243="yes",100,100*(INDEX(i_in,MATCH(CF239,atts,0),MATCH(BI246,segs,0))+INDEX(i_in,MATCH(CF240,atts,0),MATCH(BI246,segs,0))+INDEX(i_in,MATCH(CF241,atts,0),MATCH(BI246,segs,0))+INDEX(i_in,MATCH(CF242,atts,0),MATCH(BI246,segs,0)))/maxI)</f>
        <v>86.075745664739898</v>
      </c>
      <c r="CG246" s="29">
        <f ca="1">IF(CG243="yes",100,100*(INDEX(i_in,MATCH(CG239,atts,0),MATCH(BI246,segs,0))+INDEX(i_in,MATCH(CG240,atts,0),MATCH(BI246,segs,0))+INDEX(i_in,MATCH(CG241,atts,0),MATCH(BI246,segs,0))+INDEX(i_in,MATCH(CG242,atts,0),MATCH(BI246,segs,0)))/maxI)</f>
        <v>86.075745664739898</v>
      </c>
      <c r="CH246" s="203"/>
      <c r="CJ246" s="17" t="s">
        <v>36</v>
      </c>
      <c r="CK246" s="124">
        <f>CJ236</f>
        <v>2</v>
      </c>
      <c r="CL246" s="124" t="str">
        <f>CJ237</f>
        <v>work3564</v>
      </c>
      <c r="CM246" s="223"/>
      <c r="CN246" s="124"/>
      <c r="CO246" s="11"/>
      <c r="CP246" s="39">
        <f ca="1">IF(CP243="yes",100,100*(INDEX(i_in,MATCH(CP239,atts,0),MATCH(CL246,segs,0))+INDEX(i_in,MATCH(CP240,atts,0),MATCH(CL246,segs,0))+INDEX(i_in,MATCH(CP241,atts,0),MATCH(CL246,segs,0))+INDEX(i_in,MATCH(CP242,atts,0),MATCH(CL246,segs,0)))/maxI)</f>
        <v>88.399502890173409</v>
      </c>
      <c r="CQ246" s="28">
        <f ca="1">IF(CQ243="yes",100,100*(INDEX(i_in,MATCH(CQ239,atts,0),MATCH(CL246,segs,0))+INDEX(i_in,MATCH(CQ240,atts,0),MATCH(CL246,segs,0))+INDEX(i_in,MATCH(CQ241,atts,0),MATCH(CL246,segs,0))+INDEX(i_in,MATCH(CQ242,atts,0),MATCH(CL246,segs,0)))/maxI)</f>
        <v>88.399502890173409</v>
      </c>
      <c r="CR246" s="28">
        <f ca="1">IF(CR243="yes",100,100*(INDEX(i_in,MATCH(CR239,atts,0),MATCH(CL246,segs,0))+INDEX(i_in,MATCH(CR240,atts,0),MATCH(CL246,segs,0))+INDEX(i_in,MATCH(CR241,atts,0),MATCH(CL246,segs,0))+INDEX(i_in,MATCH(CR242,atts,0),MATCH(CL246,segs,0)))/maxI)</f>
        <v>88.399502890173409</v>
      </c>
      <c r="CS246" s="28">
        <f ca="1">IF(CS243="yes",100,100*(INDEX(i_in,MATCH(CS239,atts,0),MATCH(CL246,segs,0))+INDEX(i_in,MATCH(CS240,atts,0),MATCH(CL246,segs,0))+INDEX(i_in,MATCH(CS241,atts,0),MATCH(CL246,segs,0))+INDEX(i_in,MATCH(CS242,atts,0),MATCH(CL246,segs,0)))/maxI)</f>
        <v>88.399502890173409</v>
      </c>
      <c r="CT246" s="28">
        <f ca="1">IF(CT243="yes",100,100*(INDEX(i_in,MATCH(CT239,atts,0),MATCH(CL246,segs,0))+INDEX(i_in,MATCH(CT240,atts,0),MATCH(CL246,segs,0))+INDEX(i_in,MATCH(CT241,atts,0),MATCH(CL246,segs,0))+INDEX(i_in,MATCH(CT242,atts,0),MATCH(CL246,segs,0)))/maxI)</f>
        <v>88.399502890173409</v>
      </c>
      <c r="CU246" s="28">
        <f ca="1">IF(CU243="yes",100,100*(INDEX(i_in,MATCH(CU239,atts,0),MATCH(CL246,segs,0))+INDEX(i_in,MATCH(CU240,atts,0),MATCH(CL246,segs,0))+INDEX(i_in,MATCH(CU241,atts,0),MATCH(CL246,segs,0))+INDEX(i_in,MATCH(CU242,atts,0),MATCH(CL246,segs,0)))/maxI)</f>
        <v>88.399502890173409</v>
      </c>
      <c r="CV246" s="28">
        <f ca="1">IF(CV243="yes",100,100*(INDEX(i_in,MATCH(CV239,atts,0),MATCH(CL246,segs,0))+INDEX(i_in,MATCH(CV240,atts,0),MATCH(CL246,segs,0))+INDEX(i_in,MATCH(CV241,atts,0),MATCH(CL246,segs,0))+INDEX(i_in,MATCH(CV242,atts,0),MATCH(CL246,segs,0)))/maxI)</f>
        <v>88.399502890173409</v>
      </c>
      <c r="CW246" s="28">
        <f ca="1">IF(CW243="yes",100,100*(INDEX(i_in,MATCH(CW239,atts,0),MATCH(CL246,segs,0))+INDEX(i_in,MATCH(CW240,atts,0),MATCH(CL246,segs,0))+INDEX(i_in,MATCH(CW241,atts,0),MATCH(CL246,segs,0))+INDEX(i_in,MATCH(CW242,atts,0),MATCH(CL246,segs,0)))/maxI)</f>
        <v>88.399502890173409</v>
      </c>
      <c r="CX246" s="28">
        <f ca="1">IF(CX243="yes",100,100*(INDEX(i_in,MATCH(CX239,atts,0),MATCH(CL246,segs,0))+INDEX(i_in,MATCH(CX240,atts,0),MATCH(CL246,segs,0))+INDEX(i_in,MATCH(CX241,atts,0),MATCH(CL246,segs,0))+INDEX(i_in,MATCH(CX242,atts,0),MATCH(CL246,segs,0)))/maxI)</f>
        <v>88.399502890173409</v>
      </c>
      <c r="CY246" s="28">
        <f ca="1">IF(CY243="yes",100,100*(INDEX(i_in,MATCH(CY239,atts,0),MATCH(CL246,segs,0))+INDEX(i_in,MATCH(CY240,atts,0),MATCH(CL246,segs,0))+INDEX(i_in,MATCH(CY241,atts,0),MATCH(CL246,segs,0))+INDEX(i_in,MATCH(CY242,atts,0),MATCH(CL246,segs,0)))/maxI)</f>
        <v>88.399502890173409</v>
      </c>
      <c r="CZ246" s="28">
        <f ca="1">IF(CZ243="yes",100,100*(INDEX(i_in,MATCH(CZ239,atts,0),MATCH(CL246,segs,0))+INDEX(i_in,MATCH(CZ240,atts,0),MATCH(CL246,segs,0))+INDEX(i_in,MATCH(CZ241,atts,0),MATCH(CL246,segs,0))+INDEX(i_in,MATCH(CZ242,atts,0),MATCH(CL246,segs,0)))/maxI)</f>
        <v>88.399502890173409</v>
      </c>
      <c r="DA246" s="28">
        <f ca="1">IF(DA243="yes",100,100*(INDEX(i_in,MATCH(DA239,atts,0),MATCH(CL246,segs,0))+INDEX(i_in,MATCH(DA240,atts,0),MATCH(CL246,segs,0))+INDEX(i_in,MATCH(DA241,atts,0),MATCH(CL246,segs,0))+INDEX(i_in,MATCH(DA242,atts,0),MATCH(CL246,segs,0)))/maxI)</f>
        <v>88.399502890173409</v>
      </c>
      <c r="DB246" s="28">
        <f ca="1">IF(DB243="yes",100,100*(INDEX(i_in,MATCH(DB239,atts,0),MATCH(CL246,segs,0))+INDEX(i_in,MATCH(DB240,atts,0),MATCH(CL246,segs,0))+INDEX(i_in,MATCH(DB241,atts,0),MATCH(CL246,segs,0))+INDEX(i_in,MATCH(DB242,atts,0),MATCH(CL246,segs,0)))/maxI)</f>
        <v>88.399502890173409</v>
      </c>
      <c r="DC246" s="28">
        <f ca="1">IF(DC243="yes",100,100*(INDEX(i_in,MATCH(DC239,atts,0),MATCH(CL246,segs,0))+INDEX(i_in,MATCH(DC240,atts,0),MATCH(CL246,segs,0))+INDEX(i_in,MATCH(DC241,atts,0),MATCH(CL246,segs,0))+INDEX(i_in,MATCH(DC242,atts,0),MATCH(CL246,segs,0)))/maxI)</f>
        <v>88.399502890173409</v>
      </c>
      <c r="DD246" s="28">
        <f ca="1">IF(DD243="yes",100,100*(INDEX(i_in,MATCH(DD239,atts,0),MATCH(CL246,segs,0))+INDEX(i_in,MATCH(DD240,atts,0),MATCH(CL246,segs,0))+INDEX(i_in,MATCH(DD241,atts,0),MATCH(CL246,segs,0))+INDEX(i_in,MATCH(DD242,atts,0),MATCH(CL246,segs,0)))/maxI)</f>
        <v>88.399502890173409</v>
      </c>
      <c r="DE246" s="28">
        <f ca="1">IF(DE243="yes",100,100*(INDEX(i_in,MATCH(DE239,atts,0),MATCH(CL246,segs,0))+INDEX(i_in,MATCH(DE240,atts,0),MATCH(CL246,segs,0))+INDEX(i_in,MATCH(DE241,atts,0),MATCH(CL246,segs,0))+INDEX(i_in,MATCH(DE242,atts,0),MATCH(CL246,segs,0)))/maxI)</f>
        <v>88.399502890173409</v>
      </c>
      <c r="DF246" s="28">
        <f ca="1">IF(DF243="yes",100,100*(INDEX(i_in,MATCH(DF239,atts,0),MATCH(CL246,segs,0))+INDEX(i_in,MATCH(DF240,atts,0),MATCH(CL246,segs,0))+INDEX(i_in,MATCH(DF241,atts,0),MATCH(CL246,segs,0))+INDEX(i_in,MATCH(DF242,atts,0),MATCH(CL246,segs,0)))/maxI)</f>
        <v>88.399502890173409</v>
      </c>
      <c r="DG246" s="28">
        <f ca="1">IF(DG243="yes",100,100*(INDEX(i_in,MATCH(DG239,atts,0),MATCH(CL246,segs,0))+INDEX(i_in,MATCH(DG240,atts,0),MATCH(CL246,segs,0))+INDEX(i_in,MATCH(DG241,atts,0),MATCH(CL246,segs,0))+INDEX(i_in,MATCH(DG242,atts,0),MATCH(CL246,segs,0)))/maxI)</f>
        <v>88.399502890173409</v>
      </c>
      <c r="DH246" s="28">
        <f ca="1">IF(DH243="yes",100,100*(INDEX(i_in,MATCH(DH239,atts,0),MATCH(CL246,segs,0))+INDEX(i_in,MATCH(DH240,atts,0),MATCH(CL246,segs,0))+INDEX(i_in,MATCH(DH241,atts,0),MATCH(CL246,segs,0))+INDEX(i_in,MATCH(DH242,atts,0),MATCH(CL246,segs,0)))/maxI)</f>
        <v>88.399502890173409</v>
      </c>
      <c r="DI246" s="28">
        <f ca="1">IF(DI243="yes",100,100*(INDEX(i_in,MATCH(DI239,atts,0),MATCH(CL246,segs,0))+INDEX(i_in,MATCH(DI240,atts,0),MATCH(CL246,segs,0))+INDEX(i_in,MATCH(DI241,atts,0),MATCH(CL246,segs,0))+INDEX(i_in,MATCH(DI242,atts,0),MATCH(CL246,segs,0)))/maxI)</f>
        <v>88.399502890173409</v>
      </c>
      <c r="DJ246" s="29">
        <f ca="1">IF(DJ243="yes",100,100*(INDEX(i_in,MATCH(DJ239,atts,0),MATCH(CL246,segs,0))+INDEX(i_in,MATCH(DJ240,atts,0),MATCH(CL246,segs,0))+INDEX(i_in,MATCH(DJ241,atts,0),MATCH(CL246,segs,0))+INDEX(i_in,MATCH(DJ242,atts,0),MATCH(CL246,segs,0)))/maxI)</f>
        <v>88.399502890173409</v>
      </c>
      <c r="DK246" s="203"/>
      <c r="DM246" s="17" t="s">
        <v>36</v>
      </c>
      <c r="DN246" s="124">
        <f>DM236</f>
        <v>2</v>
      </c>
      <c r="DO246" s="124" t="str">
        <f>DM237</f>
        <v>shop3564</v>
      </c>
      <c r="DP246" s="223"/>
      <c r="DQ246" s="124"/>
      <c r="DR246" s="11"/>
      <c r="DS246" s="39">
        <f ca="1">IF(DS243="yes",100,100*(INDEX(i_in,MATCH(DS239,atts,0),MATCH(DO246,segs,0))+INDEX(i_in,MATCH(DS240,atts,0),MATCH(DO246,segs,0))+INDEX(i_in,MATCH(DS241,atts,0),MATCH(DO246,segs,0))+INDEX(i_in,MATCH(DS242,atts,0),MATCH(DO246,segs,0)))/maxI)</f>
        <v>80.603988439306363</v>
      </c>
      <c r="DT246" s="28">
        <f ca="1">IF(DT243="yes",100,100*(INDEX(i_in,MATCH(DT239,atts,0),MATCH(DO246,segs,0))+INDEX(i_in,MATCH(DT240,atts,0),MATCH(DO246,segs,0))+INDEX(i_in,MATCH(DT241,atts,0),MATCH(DO246,segs,0))+INDEX(i_in,MATCH(DT242,atts,0),MATCH(DO246,segs,0)))/maxI)</f>
        <v>80.603988439306363</v>
      </c>
      <c r="DU246" s="28">
        <f ca="1">IF(DU243="yes",100,100*(INDEX(i_in,MATCH(DU239,atts,0),MATCH(DO246,segs,0))+INDEX(i_in,MATCH(DU240,atts,0),MATCH(DO246,segs,0))+INDEX(i_in,MATCH(DU241,atts,0),MATCH(DO246,segs,0))+INDEX(i_in,MATCH(DU242,atts,0),MATCH(DO246,segs,0)))/maxI)</f>
        <v>80.603988439306363</v>
      </c>
      <c r="DV246" s="28">
        <f ca="1">IF(DV243="yes",100,100*(INDEX(i_in,MATCH(DV239,atts,0),MATCH(DO246,segs,0))+INDEX(i_in,MATCH(DV240,atts,0),MATCH(DO246,segs,0))+INDEX(i_in,MATCH(DV241,atts,0),MATCH(DO246,segs,0))+INDEX(i_in,MATCH(DV242,atts,0),MATCH(DO246,segs,0)))/maxI)</f>
        <v>80.603988439306363</v>
      </c>
      <c r="DW246" s="28">
        <f ca="1">IF(DW243="yes",100,100*(INDEX(i_in,MATCH(DW239,atts,0),MATCH(DO246,segs,0))+INDEX(i_in,MATCH(DW240,atts,0),MATCH(DO246,segs,0))+INDEX(i_in,MATCH(DW241,atts,0),MATCH(DO246,segs,0))+INDEX(i_in,MATCH(DW242,atts,0),MATCH(DO246,segs,0)))/maxI)</f>
        <v>80.603988439306363</v>
      </c>
      <c r="DX246" s="28">
        <f ca="1">IF(DX243="yes",100,100*(INDEX(i_in,MATCH(DX239,atts,0),MATCH(DO246,segs,0))+INDEX(i_in,MATCH(DX240,atts,0),MATCH(DO246,segs,0))+INDEX(i_in,MATCH(DX241,atts,0),MATCH(DO246,segs,0))+INDEX(i_in,MATCH(DX242,atts,0),MATCH(DO246,segs,0)))/maxI)</f>
        <v>80.603988439306363</v>
      </c>
      <c r="DY246" s="28">
        <f ca="1">IF(DY243="yes",100,100*(INDEX(i_in,MATCH(DY239,atts,0),MATCH(DO246,segs,0))+INDEX(i_in,MATCH(DY240,atts,0),MATCH(DO246,segs,0))+INDEX(i_in,MATCH(DY241,atts,0),MATCH(DO246,segs,0))+INDEX(i_in,MATCH(DY242,atts,0),MATCH(DO246,segs,0)))/maxI)</f>
        <v>80.603988439306363</v>
      </c>
      <c r="DZ246" s="28">
        <f ca="1">IF(DZ243="yes",100,100*(INDEX(i_in,MATCH(DZ239,atts,0),MATCH(DO246,segs,0))+INDEX(i_in,MATCH(DZ240,atts,0),MATCH(DO246,segs,0))+INDEX(i_in,MATCH(DZ241,atts,0),MATCH(DO246,segs,0))+INDEX(i_in,MATCH(DZ242,atts,0),MATCH(DO246,segs,0)))/maxI)</f>
        <v>80.603988439306363</v>
      </c>
      <c r="EA246" s="28">
        <f ca="1">IF(EA243="yes",100,100*(INDEX(i_in,MATCH(EA239,atts,0),MATCH(DO246,segs,0))+INDEX(i_in,MATCH(EA240,atts,0),MATCH(DO246,segs,0))+INDEX(i_in,MATCH(EA241,atts,0),MATCH(DO246,segs,0))+INDEX(i_in,MATCH(EA242,atts,0),MATCH(DO246,segs,0)))/maxI)</f>
        <v>80.603988439306363</v>
      </c>
      <c r="EB246" s="28">
        <f ca="1">IF(EB243="yes",100,100*(INDEX(i_in,MATCH(EB239,atts,0),MATCH(DO246,segs,0))+INDEX(i_in,MATCH(EB240,atts,0),MATCH(DO246,segs,0))+INDEX(i_in,MATCH(EB241,atts,0),MATCH(DO246,segs,0))+INDEX(i_in,MATCH(EB242,atts,0),MATCH(DO246,segs,0)))/maxI)</f>
        <v>80.603988439306363</v>
      </c>
      <c r="EC246" s="28">
        <f ca="1">IF(EC243="yes",100,100*(INDEX(i_in,MATCH(EC239,atts,0),MATCH(DO246,segs,0))+INDEX(i_in,MATCH(EC240,atts,0),MATCH(DO246,segs,0))+INDEX(i_in,MATCH(EC241,atts,0),MATCH(DO246,segs,0))+INDEX(i_in,MATCH(EC242,atts,0),MATCH(DO246,segs,0)))/maxI)</f>
        <v>80.603988439306363</v>
      </c>
      <c r="ED246" s="28">
        <f ca="1">IF(ED243="yes",100,100*(INDEX(i_in,MATCH(ED239,atts,0),MATCH(DO246,segs,0))+INDEX(i_in,MATCH(ED240,atts,0),MATCH(DO246,segs,0))+INDEX(i_in,MATCH(ED241,atts,0),MATCH(DO246,segs,0))+INDEX(i_in,MATCH(ED242,atts,0),MATCH(DO246,segs,0)))/maxI)</f>
        <v>80.603988439306363</v>
      </c>
      <c r="EE246" s="28">
        <f ca="1">IF(EE243="yes",100,100*(INDEX(i_in,MATCH(EE239,atts,0),MATCH(DO246,segs,0))+INDEX(i_in,MATCH(EE240,atts,0),MATCH(DO246,segs,0))+INDEX(i_in,MATCH(EE241,atts,0),MATCH(DO246,segs,0))+INDEX(i_in,MATCH(EE242,atts,0),MATCH(DO246,segs,0)))/maxI)</f>
        <v>80.603988439306363</v>
      </c>
      <c r="EF246" s="28">
        <f ca="1">IF(EF243="yes",100,100*(INDEX(i_in,MATCH(EF239,atts,0),MATCH(DO246,segs,0))+INDEX(i_in,MATCH(EF240,atts,0),MATCH(DO246,segs,0))+INDEX(i_in,MATCH(EF241,atts,0),MATCH(DO246,segs,0))+INDEX(i_in,MATCH(EF242,atts,0),MATCH(DO246,segs,0)))/maxI)</f>
        <v>80.603988439306363</v>
      </c>
      <c r="EG246" s="28">
        <f ca="1">IF(EG243="yes",100,100*(INDEX(i_in,MATCH(EG239,atts,0),MATCH(DO246,segs,0))+INDEX(i_in,MATCH(EG240,atts,0),MATCH(DO246,segs,0))+INDEX(i_in,MATCH(EG241,atts,0),MATCH(DO246,segs,0))+INDEX(i_in,MATCH(EG242,atts,0),MATCH(DO246,segs,0)))/maxI)</f>
        <v>80.603988439306363</v>
      </c>
      <c r="EH246" s="28">
        <f ca="1">IF(EH243="yes",100,100*(INDEX(i_in,MATCH(EH239,atts,0),MATCH(DO246,segs,0))+INDEX(i_in,MATCH(EH240,atts,0),MATCH(DO246,segs,0))+INDEX(i_in,MATCH(EH241,atts,0),MATCH(DO246,segs,0))+INDEX(i_in,MATCH(EH242,atts,0),MATCH(DO246,segs,0)))/maxI)</f>
        <v>80.603988439306363</v>
      </c>
      <c r="EI246" s="28">
        <f ca="1">IF(EI243="yes",100,100*(INDEX(i_in,MATCH(EI239,atts,0),MATCH(DO246,segs,0))+INDEX(i_in,MATCH(EI240,atts,0),MATCH(DO246,segs,0))+INDEX(i_in,MATCH(EI241,atts,0),MATCH(DO246,segs,0))+INDEX(i_in,MATCH(EI242,atts,0),MATCH(DO246,segs,0)))/maxI)</f>
        <v>80.603988439306363</v>
      </c>
      <c r="EJ246" s="28">
        <f ca="1">IF(EJ243="yes",100,100*(INDEX(i_in,MATCH(EJ239,atts,0),MATCH(DO246,segs,0))+INDEX(i_in,MATCH(EJ240,atts,0),MATCH(DO246,segs,0))+INDEX(i_in,MATCH(EJ241,atts,0),MATCH(DO246,segs,0))+INDEX(i_in,MATCH(EJ242,atts,0),MATCH(DO246,segs,0)))/maxI)</f>
        <v>80.603988439306363</v>
      </c>
      <c r="EK246" s="28">
        <f ca="1">IF(EK243="yes",100,100*(INDEX(i_in,MATCH(EK239,atts,0),MATCH(DO246,segs,0))+INDEX(i_in,MATCH(EK240,atts,0),MATCH(DO246,segs,0))+INDEX(i_in,MATCH(EK241,atts,0),MATCH(DO246,segs,0))+INDEX(i_in,MATCH(EK242,atts,0),MATCH(DO246,segs,0)))/maxI)</f>
        <v>80.603988439306363</v>
      </c>
      <c r="EL246" s="28">
        <f ca="1">IF(EL243="yes",100,100*(INDEX(i_in,MATCH(EL239,atts,0),MATCH(DO246,segs,0))+INDEX(i_in,MATCH(EL240,atts,0),MATCH(DO246,segs,0))+INDEX(i_in,MATCH(EL241,atts,0),MATCH(DO246,segs,0))+INDEX(i_in,MATCH(EL242,atts,0),MATCH(DO246,segs,0)))/maxI)</f>
        <v>80.603988439306363</v>
      </c>
      <c r="EM246" s="29">
        <f ca="1">IF(EM243="yes",100,100*(INDEX(i_in,MATCH(EM239,atts,0),MATCH(DO246,segs,0))+INDEX(i_in,MATCH(EM240,atts,0),MATCH(DO246,segs,0))+INDEX(i_in,MATCH(EM241,atts,0),MATCH(DO246,segs,0))+INDEX(i_in,MATCH(EM242,atts,0),MATCH(DO246,segs,0)))/maxI)</f>
        <v>80.603988439306363</v>
      </c>
      <c r="EN246" s="203"/>
      <c r="EP246" s="17" t="s">
        <v>36</v>
      </c>
      <c r="EQ246" s="124">
        <f>EP236</f>
        <v>2</v>
      </c>
      <c r="ER246" s="124" t="str">
        <f>EP237</f>
        <v>lei3564</v>
      </c>
      <c r="ES246" s="223"/>
      <c r="ET246" s="124"/>
      <c r="EU246" s="11"/>
      <c r="EV246" s="39">
        <f ca="1">IF(EV243="yes",100,100*(INDEX(i_in,MATCH(EV239,atts,0),MATCH(ER246,segs,0))+INDEX(i_in,MATCH(EV240,atts,0),MATCH(ER246,segs,0))+INDEX(i_in,MATCH(EV241,atts,0),MATCH(ER246,segs,0))+INDEX(i_in,MATCH(EV242,atts,0),MATCH(ER246,segs,0)))/maxI)</f>
        <v>81.709583815028893</v>
      </c>
      <c r="EW246" s="28">
        <f ca="1">IF(EW243="yes",100,100*(INDEX(i_in,MATCH(EW239,atts,0),MATCH(ER246,segs,0))+INDEX(i_in,MATCH(EW240,atts,0),MATCH(ER246,segs,0))+INDEX(i_in,MATCH(EW241,atts,0),MATCH(ER246,segs,0))+INDEX(i_in,MATCH(EW242,atts,0),MATCH(ER246,segs,0)))/maxI)</f>
        <v>81.709583815028893</v>
      </c>
      <c r="EX246" s="28">
        <f ca="1">IF(EX243="yes",100,100*(INDEX(i_in,MATCH(EX239,atts,0),MATCH(ER246,segs,0))+INDEX(i_in,MATCH(EX240,atts,0),MATCH(ER246,segs,0))+INDEX(i_in,MATCH(EX241,atts,0),MATCH(ER246,segs,0))+INDEX(i_in,MATCH(EX242,atts,0),MATCH(ER246,segs,0)))/maxI)</f>
        <v>81.709583815028893</v>
      </c>
      <c r="EY246" s="28">
        <f ca="1">IF(EY243="yes",100,100*(INDEX(i_in,MATCH(EY239,atts,0),MATCH(ER246,segs,0))+INDEX(i_in,MATCH(EY240,atts,0),MATCH(ER246,segs,0))+INDEX(i_in,MATCH(EY241,atts,0),MATCH(ER246,segs,0))+INDEX(i_in,MATCH(EY242,atts,0),MATCH(ER246,segs,0)))/maxI)</f>
        <v>81.709583815028893</v>
      </c>
      <c r="EZ246" s="28">
        <f ca="1">IF(EZ243="yes",100,100*(INDEX(i_in,MATCH(EZ239,atts,0),MATCH(ER246,segs,0))+INDEX(i_in,MATCH(EZ240,atts,0),MATCH(ER246,segs,0))+INDEX(i_in,MATCH(EZ241,atts,0),MATCH(ER246,segs,0))+INDEX(i_in,MATCH(EZ242,atts,0),MATCH(ER246,segs,0)))/maxI)</f>
        <v>81.709583815028893</v>
      </c>
      <c r="FA246" s="28">
        <f ca="1">IF(FA243="yes",100,100*(INDEX(i_in,MATCH(FA239,atts,0),MATCH(ER246,segs,0))+INDEX(i_in,MATCH(FA240,atts,0),MATCH(ER246,segs,0))+INDEX(i_in,MATCH(FA241,atts,0),MATCH(ER246,segs,0))+INDEX(i_in,MATCH(FA242,atts,0),MATCH(ER246,segs,0)))/maxI)</f>
        <v>81.709583815028893</v>
      </c>
      <c r="FB246" s="28">
        <f ca="1">IF(FB243="yes",100,100*(INDEX(i_in,MATCH(FB239,atts,0),MATCH(ER246,segs,0))+INDEX(i_in,MATCH(FB240,atts,0),MATCH(ER246,segs,0))+INDEX(i_in,MATCH(FB241,atts,0),MATCH(ER246,segs,0))+INDEX(i_in,MATCH(FB242,atts,0),MATCH(ER246,segs,0)))/maxI)</f>
        <v>81.709583815028893</v>
      </c>
      <c r="FC246" s="28">
        <f ca="1">IF(FC243="yes",100,100*(INDEX(i_in,MATCH(FC239,atts,0),MATCH(ER246,segs,0))+INDEX(i_in,MATCH(FC240,atts,0),MATCH(ER246,segs,0))+INDEX(i_in,MATCH(FC241,atts,0),MATCH(ER246,segs,0))+INDEX(i_in,MATCH(FC242,atts,0),MATCH(ER246,segs,0)))/maxI)</f>
        <v>81.709583815028893</v>
      </c>
      <c r="FD246" s="28">
        <f ca="1">IF(FD243="yes",100,100*(INDEX(i_in,MATCH(FD239,atts,0),MATCH(ER246,segs,0))+INDEX(i_in,MATCH(FD240,atts,0),MATCH(ER246,segs,0))+INDEX(i_in,MATCH(FD241,atts,0),MATCH(ER246,segs,0))+INDEX(i_in,MATCH(FD242,atts,0),MATCH(ER246,segs,0)))/maxI)</f>
        <v>81.709583815028893</v>
      </c>
      <c r="FE246" s="28">
        <f ca="1">IF(FE243="yes",100,100*(INDEX(i_in,MATCH(FE239,atts,0),MATCH(ER246,segs,0))+INDEX(i_in,MATCH(FE240,atts,0),MATCH(ER246,segs,0))+INDEX(i_in,MATCH(FE241,atts,0),MATCH(ER246,segs,0))+INDEX(i_in,MATCH(FE242,atts,0),MATCH(ER246,segs,0)))/maxI)</f>
        <v>81.709583815028893</v>
      </c>
      <c r="FF246" s="28">
        <f ca="1">IF(FF243="yes",100,100*(INDEX(i_in,MATCH(FF239,atts,0),MATCH(ER246,segs,0))+INDEX(i_in,MATCH(FF240,atts,0),MATCH(ER246,segs,0))+INDEX(i_in,MATCH(FF241,atts,0),MATCH(ER246,segs,0))+INDEX(i_in,MATCH(FF242,atts,0),MATCH(ER246,segs,0)))/maxI)</f>
        <v>81.709583815028893</v>
      </c>
      <c r="FG246" s="28">
        <f ca="1">IF(FG243="yes",100,100*(INDEX(i_in,MATCH(FG239,atts,0),MATCH(ER246,segs,0))+INDEX(i_in,MATCH(FG240,atts,0),MATCH(ER246,segs,0))+INDEX(i_in,MATCH(FG241,atts,0),MATCH(ER246,segs,0))+INDEX(i_in,MATCH(FG242,atts,0),MATCH(ER246,segs,0)))/maxI)</f>
        <v>81.709583815028893</v>
      </c>
      <c r="FH246" s="28">
        <f ca="1">IF(FH243="yes",100,100*(INDEX(i_in,MATCH(FH239,atts,0),MATCH(ER246,segs,0))+INDEX(i_in,MATCH(FH240,atts,0),MATCH(ER246,segs,0))+INDEX(i_in,MATCH(FH241,atts,0),MATCH(ER246,segs,0))+INDEX(i_in,MATCH(FH242,atts,0),MATCH(ER246,segs,0)))/maxI)</f>
        <v>81.709583815028893</v>
      </c>
      <c r="FI246" s="28">
        <f ca="1">IF(FI243="yes",100,100*(INDEX(i_in,MATCH(FI239,atts,0),MATCH(ER246,segs,0))+INDEX(i_in,MATCH(FI240,atts,0),MATCH(ER246,segs,0))+INDEX(i_in,MATCH(FI241,atts,0),MATCH(ER246,segs,0))+INDEX(i_in,MATCH(FI242,atts,0),MATCH(ER246,segs,0)))/maxI)</f>
        <v>81.709583815028893</v>
      </c>
      <c r="FJ246" s="28">
        <f ca="1">IF(FJ243="yes",100,100*(INDEX(i_in,MATCH(FJ239,atts,0),MATCH(ER246,segs,0))+INDEX(i_in,MATCH(FJ240,atts,0),MATCH(ER246,segs,0))+INDEX(i_in,MATCH(FJ241,atts,0),MATCH(ER246,segs,0))+INDEX(i_in,MATCH(FJ242,atts,0),MATCH(ER246,segs,0)))/maxI)</f>
        <v>81.709583815028893</v>
      </c>
      <c r="FK246" s="28">
        <f ca="1">IF(FK243="yes",100,100*(INDEX(i_in,MATCH(FK239,atts,0),MATCH(ER246,segs,0))+INDEX(i_in,MATCH(FK240,atts,0),MATCH(ER246,segs,0))+INDEX(i_in,MATCH(FK241,atts,0),MATCH(ER246,segs,0))+INDEX(i_in,MATCH(FK242,atts,0),MATCH(ER246,segs,0)))/maxI)</f>
        <v>81.709583815028893</v>
      </c>
      <c r="FL246" s="28">
        <f ca="1">IF(FL243="yes",100,100*(INDEX(i_in,MATCH(FL239,atts,0),MATCH(ER246,segs,0))+INDEX(i_in,MATCH(FL240,atts,0),MATCH(ER246,segs,0))+INDEX(i_in,MATCH(FL241,atts,0),MATCH(ER246,segs,0))+INDEX(i_in,MATCH(FL242,atts,0),MATCH(ER246,segs,0)))/maxI)</f>
        <v>81.709583815028893</v>
      </c>
      <c r="FM246" s="28">
        <f ca="1">IF(FM243="yes",100,100*(INDEX(i_in,MATCH(FM239,atts,0),MATCH(ER246,segs,0))+INDEX(i_in,MATCH(FM240,atts,0),MATCH(ER246,segs,0))+INDEX(i_in,MATCH(FM241,atts,0),MATCH(ER246,segs,0))+INDEX(i_in,MATCH(FM242,atts,0),MATCH(ER246,segs,0)))/maxI)</f>
        <v>81.709583815028893</v>
      </c>
      <c r="FN246" s="28">
        <f ca="1">IF(FN243="yes",100,100*(INDEX(i_in,MATCH(FN239,atts,0),MATCH(ER246,segs,0))+INDEX(i_in,MATCH(FN240,atts,0),MATCH(ER246,segs,0))+INDEX(i_in,MATCH(FN241,atts,0),MATCH(ER246,segs,0))+INDEX(i_in,MATCH(FN242,atts,0),MATCH(ER246,segs,0)))/maxI)</f>
        <v>81.709583815028893</v>
      </c>
      <c r="FO246" s="28">
        <f ca="1">IF(FO243="yes",100,100*(INDEX(i_in,MATCH(FO239,atts,0),MATCH(ER246,segs,0))+INDEX(i_in,MATCH(FO240,atts,0),MATCH(ER246,segs,0))+INDEX(i_in,MATCH(FO241,atts,0),MATCH(ER246,segs,0))+INDEX(i_in,MATCH(FO242,atts,0),MATCH(ER246,segs,0)))/maxI)</f>
        <v>81.709583815028893</v>
      </c>
      <c r="FP246" s="29">
        <f ca="1">IF(FP243="yes",100,100*(INDEX(i_in,MATCH(FP239,atts,0),MATCH(ER246,segs,0))+INDEX(i_in,MATCH(FP240,atts,0),MATCH(ER246,segs,0))+INDEX(i_in,MATCH(FP241,atts,0),MATCH(ER246,segs,0))+INDEX(i_in,MATCH(FP242,atts,0),MATCH(ER246,segs,0)))/maxI)</f>
        <v>81.709583815028893</v>
      </c>
      <c r="FQ246" s="203"/>
      <c r="FS246" s="17" t="s">
        <v>36</v>
      </c>
      <c r="FT246" s="124">
        <f>FS236</f>
        <v>2</v>
      </c>
      <c r="FU246" s="124" t="str">
        <f>FS237</f>
        <v>shop65</v>
      </c>
      <c r="FV246" s="223"/>
      <c r="FW246" s="124"/>
      <c r="FX246" s="11"/>
      <c r="FY246" s="39">
        <f ca="1">IF(FY243="yes",100,100*(INDEX(i_in,MATCH(FY239,atts,0),MATCH(FU246,segs,0))+INDEX(i_in,MATCH(FY240,atts,0),MATCH(FU246,segs,0))+INDEX(i_in,MATCH(FY241,atts,0),MATCH(FU246,segs,0))+INDEX(i_in,MATCH(FY242,atts,0),MATCH(FU246,segs,0)))/maxI)</f>
        <v>81.934352601156064</v>
      </c>
      <c r="FZ246" s="28">
        <f ca="1">IF(FZ243="yes",100,100*(INDEX(i_in,MATCH(FZ239,atts,0),MATCH(FU246,segs,0))+INDEX(i_in,MATCH(FZ240,atts,0),MATCH(FU246,segs,0))+INDEX(i_in,MATCH(FZ241,atts,0),MATCH(FU246,segs,0))+INDEX(i_in,MATCH(FZ242,atts,0),MATCH(FU246,segs,0)))/maxI)</f>
        <v>81.934352601156064</v>
      </c>
      <c r="GA246" s="28">
        <f ca="1">IF(GA243="yes",100,100*(INDEX(i_in,MATCH(GA239,atts,0),MATCH(FU246,segs,0))+INDEX(i_in,MATCH(GA240,atts,0),MATCH(FU246,segs,0))+INDEX(i_in,MATCH(GA241,atts,0),MATCH(FU246,segs,0))+INDEX(i_in,MATCH(GA242,atts,0),MATCH(FU246,segs,0)))/maxI)</f>
        <v>81.934352601156064</v>
      </c>
      <c r="GB246" s="28">
        <f ca="1">IF(GB243="yes",100,100*(INDEX(i_in,MATCH(GB239,atts,0),MATCH(FU246,segs,0))+INDEX(i_in,MATCH(GB240,atts,0),MATCH(FU246,segs,0))+INDEX(i_in,MATCH(GB241,atts,0),MATCH(FU246,segs,0))+INDEX(i_in,MATCH(GB242,atts,0),MATCH(FU246,segs,0)))/maxI)</f>
        <v>81.934352601156064</v>
      </c>
      <c r="GC246" s="28">
        <f ca="1">IF(GC243="yes",100,100*(INDEX(i_in,MATCH(GC239,atts,0),MATCH(FU246,segs,0))+INDEX(i_in,MATCH(GC240,atts,0),MATCH(FU246,segs,0))+INDEX(i_in,MATCH(GC241,atts,0),MATCH(FU246,segs,0))+INDEX(i_in,MATCH(GC242,atts,0),MATCH(FU246,segs,0)))/maxI)</f>
        <v>81.934352601156064</v>
      </c>
      <c r="GD246" s="28">
        <f ca="1">IF(GD243="yes",100,100*(INDEX(i_in,MATCH(GD239,atts,0),MATCH(FU246,segs,0))+INDEX(i_in,MATCH(GD240,atts,0),MATCH(FU246,segs,0))+INDEX(i_in,MATCH(GD241,atts,0),MATCH(FU246,segs,0))+INDEX(i_in,MATCH(GD242,atts,0),MATCH(FU246,segs,0)))/maxI)</f>
        <v>81.934352601156064</v>
      </c>
      <c r="GE246" s="28">
        <f ca="1">IF(GE243="yes",100,100*(INDEX(i_in,MATCH(GE239,atts,0),MATCH(FU246,segs,0))+INDEX(i_in,MATCH(GE240,atts,0),MATCH(FU246,segs,0))+INDEX(i_in,MATCH(GE241,atts,0),MATCH(FU246,segs,0))+INDEX(i_in,MATCH(GE242,atts,0),MATCH(FU246,segs,0)))/maxI)</f>
        <v>81.934352601156064</v>
      </c>
      <c r="GF246" s="28">
        <f ca="1">IF(GF243="yes",100,100*(INDEX(i_in,MATCH(GF239,atts,0),MATCH(FU246,segs,0))+INDEX(i_in,MATCH(GF240,atts,0),MATCH(FU246,segs,0))+INDEX(i_in,MATCH(GF241,atts,0),MATCH(FU246,segs,0))+INDEX(i_in,MATCH(GF242,atts,0),MATCH(FU246,segs,0)))/maxI)</f>
        <v>81.934352601156064</v>
      </c>
      <c r="GG246" s="28">
        <f ca="1">IF(GG243="yes",100,100*(INDEX(i_in,MATCH(GG239,atts,0),MATCH(FU246,segs,0))+INDEX(i_in,MATCH(GG240,atts,0),MATCH(FU246,segs,0))+INDEX(i_in,MATCH(GG241,atts,0),MATCH(FU246,segs,0))+INDEX(i_in,MATCH(GG242,atts,0),MATCH(FU246,segs,0)))/maxI)</f>
        <v>81.934352601156064</v>
      </c>
      <c r="GH246" s="28">
        <f ca="1">IF(GH243="yes",100,100*(INDEX(i_in,MATCH(GH239,atts,0),MATCH(FU246,segs,0))+INDEX(i_in,MATCH(GH240,atts,0),MATCH(FU246,segs,0))+INDEX(i_in,MATCH(GH241,atts,0),MATCH(FU246,segs,0))+INDEX(i_in,MATCH(GH242,atts,0),MATCH(FU246,segs,0)))/maxI)</f>
        <v>81.934352601156064</v>
      </c>
      <c r="GI246" s="28">
        <f ca="1">IF(GI243="yes",100,100*(INDEX(i_in,MATCH(GI239,atts,0),MATCH(FU246,segs,0))+INDEX(i_in,MATCH(GI240,atts,0),MATCH(FU246,segs,0))+INDEX(i_in,MATCH(GI241,atts,0),MATCH(FU246,segs,0))+INDEX(i_in,MATCH(GI242,atts,0),MATCH(FU246,segs,0)))/maxI)</f>
        <v>81.934352601156064</v>
      </c>
      <c r="GJ246" s="28">
        <f ca="1">IF(GJ243="yes",100,100*(INDEX(i_in,MATCH(GJ239,atts,0),MATCH(FU246,segs,0))+INDEX(i_in,MATCH(GJ240,atts,0),MATCH(FU246,segs,0))+INDEX(i_in,MATCH(GJ241,atts,0),MATCH(FU246,segs,0))+INDEX(i_in,MATCH(GJ242,atts,0),MATCH(FU246,segs,0)))/maxI)</f>
        <v>81.934352601156064</v>
      </c>
      <c r="GK246" s="28">
        <f ca="1">IF(GK243="yes",100,100*(INDEX(i_in,MATCH(GK239,atts,0),MATCH(FU246,segs,0))+INDEX(i_in,MATCH(GK240,atts,0),MATCH(FU246,segs,0))+INDEX(i_in,MATCH(GK241,atts,0),MATCH(FU246,segs,0))+INDEX(i_in,MATCH(GK242,atts,0),MATCH(FU246,segs,0)))/maxI)</f>
        <v>81.934352601156064</v>
      </c>
      <c r="GL246" s="28">
        <f ca="1">IF(GL243="yes",100,100*(INDEX(i_in,MATCH(GL239,atts,0),MATCH(FU246,segs,0))+INDEX(i_in,MATCH(GL240,atts,0),MATCH(FU246,segs,0))+INDEX(i_in,MATCH(GL241,atts,0),MATCH(FU246,segs,0))+INDEX(i_in,MATCH(GL242,atts,0),MATCH(FU246,segs,0)))/maxI)</f>
        <v>81.934352601156064</v>
      </c>
      <c r="GM246" s="28">
        <f ca="1">IF(GM243="yes",100,100*(INDEX(i_in,MATCH(GM239,atts,0),MATCH(FU246,segs,0))+INDEX(i_in,MATCH(GM240,atts,0),MATCH(FU246,segs,0))+INDEX(i_in,MATCH(GM241,atts,0),MATCH(FU246,segs,0))+INDEX(i_in,MATCH(GM242,atts,0),MATCH(FU246,segs,0)))/maxI)</f>
        <v>81.934352601156064</v>
      </c>
      <c r="GN246" s="28">
        <f ca="1">IF(GN243="yes",100,100*(INDEX(i_in,MATCH(GN239,atts,0),MATCH(FU246,segs,0))+INDEX(i_in,MATCH(GN240,atts,0),MATCH(FU246,segs,0))+INDEX(i_in,MATCH(GN241,atts,0),MATCH(FU246,segs,0))+INDEX(i_in,MATCH(GN242,atts,0),MATCH(FU246,segs,0)))/maxI)</f>
        <v>81.934352601156064</v>
      </c>
      <c r="GO246" s="28">
        <f ca="1">IF(GO243="yes",100,100*(INDEX(i_in,MATCH(GO239,atts,0),MATCH(FU246,segs,0))+INDEX(i_in,MATCH(GO240,atts,0),MATCH(FU246,segs,0))+INDEX(i_in,MATCH(GO241,atts,0),MATCH(FU246,segs,0))+INDEX(i_in,MATCH(GO242,atts,0),MATCH(FU246,segs,0)))/maxI)</f>
        <v>81.934352601156064</v>
      </c>
      <c r="GP246" s="28">
        <f ca="1">IF(GP243="yes",100,100*(INDEX(i_in,MATCH(GP239,atts,0),MATCH(FU246,segs,0))+INDEX(i_in,MATCH(GP240,atts,0),MATCH(FU246,segs,0))+INDEX(i_in,MATCH(GP241,atts,0),MATCH(FU246,segs,0))+INDEX(i_in,MATCH(GP242,atts,0),MATCH(FU246,segs,0)))/maxI)</f>
        <v>81.934352601156064</v>
      </c>
      <c r="GQ246" s="28">
        <f ca="1">IF(GQ243="yes",100,100*(INDEX(i_in,MATCH(GQ239,atts,0),MATCH(FU246,segs,0))+INDEX(i_in,MATCH(GQ240,atts,0),MATCH(FU246,segs,0))+INDEX(i_in,MATCH(GQ241,atts,0),MATCH(FU246,segs,0))+INDEX(i_in,MATCH(GQ242,atts,0),MATCH(FU246,segs,0)))/maxI)</f>
        <v>81.934352601156064</v>
      </c>
      <c r="GR246" s="28">
        <f ca="1">IF(GR243="yes",100,100*(INDEX(i_in,MATCH(GR239,atts,0),MATCH(FU246,segs,0))+INDEX(i_in,MATCH(GR240,atts,0),MATCH(FU246,segs,0))+INDEX(i_in,MATCH(GR241,atts,0),MATCH(FU246,segs,0))+INDEX(i_in,MATCH(GR242,atts,0),MATCH(FU246,segs,0)))/maxI)</f>
        <v>81.934352601156064</v>
      </c>
      <c r="GS246" s="29">
        <f ca="1">IF(GS243="yes",100,100*(INDEX(i_in,MATCH(GS239,atts,0),MATCH(FU246,segs,0))+INDEX(i_in,MATCH(GS240,atts,0),MATCH(FU246,segs,0))+INDEX(i_in,MATCH(GS241,atts,0),MATCH(FU246,segs,0))+INDEX(i_in,MATCH(GS242,atts,0),MATCH(FU246,segs,0)))/maxI)</f>
        <v>81.934352601156064</v>
      </c>
      <c r="GT246" s="203"/>
      <c r="GV246" s="17" t="s">
        <v>36</v>
      </c>
      <c r="GW246" s="124">
        <f>GV236</f>
        <v>2</v>
      </c>
      <c r="GX246" s="124" t="str">
        <f>GV237</f>
        <v>lei65</v>
      </c>
      <c r="GY246" s="223"/>
      <c r="GZ246" s="124"/>
      <c r="HA246" s="11"/>
      <c r="HB246" s="39">
        <f ca="1">IF(HB243="yes",100,100*(INDEX(i_in,MATCH(HB239,atts,0),MATCH(GX246,segs,0))+INDEX(i_in,MATCH(HB240,atts,0),MATCH(GX246,segs,0))+INDEX(i_in,MATCH(HB241,atts,0),MATCH(GX246,segs,0))+INDEX(i_in,MATCH(HB242,atts,0),MATCH(GX246,segs,0)))/maxI)</f>
        <v>78.39124855491329</v>
      </c>
      <c r="HC246" s="28">
        <f ca="1">IF(HC243="yes",100,100*(INDEX(i_in,MATCH(HC239,atts,0),MATCH(GX246,segs,0))+INDEX(i_in,MATCH(HC240,atts,0),MATCH(GX246,segs,0))+INDEX(i_in,MATCH(HC241,atts,0),MATCH(GX246,segs,0))+INDEX(i_in,MATCH(HC242,atts,0),MATCH(GX246,segs,0)))/maxI)</f>
        <v>78.39124855491329</v>
      </c>
      <c r="HD246" s="28">
        <f ca="1">IF(HD243="yes",100,100*(INDEX(i_in,MATCH(HD239,atts,0),MATCH(GX246,segs,0))+INDEX(i_in,MATCH(HD240,atts,0),MATCH(GX246,segs,0))+INDEX(i_in,MATCH(HD241,atts,0),MATCH(GX246,segs,0))+INDEX(i_in,MATCH(HD242,atts,0),MATCH(GX246,segs,0)))/maxI)</f>
        <v>78.39124855491329</v>
      </c>
      <c r="HE246" s="28">
        <f ca="1">IF(HE243="yes",100,100*(INDEX(i_in,MATCH(HE239,atts,0),MATCH(GX246,segs,0))+INDEX(i_in,MATCH(HE240,atts,0),MATCH(GX246,segs,0))+INDEX(i_in,MATCH(HE241,atts,0),MATCH(GX246,segs,0))+INDEX(i_in,MATCH(HE242,atts,0),MATCH(GX246,segs,0)))/maxI)</f>
        <v>78.39124855491329</v>
      </c>
      <c r="HF246" s="28">
        <f ca="1">IF(HF243="yes",100,100*(INDEX(i_in,MATCH(HF239,atts,0),MATCH(GX246,segs,0))+INDEX(i_in,MATCH(HF240,atts,0),MATCH(GX246,segs,0))+INDEX(i_in,MATCH(HF241,atts,0),MATCH(GX246,segs,0))+INDEX(i_in,MATCH(HF242,atts,0),MATCH(GX246,segs,0)))/maxI)</f>
        <v>78.39124855491329</v>
      </c>
      <c r="HG246" s="28">
        <f ca="1">IF(HG243="yes",100,100*(INDEX(i_in,MATCH(HG239,atts,0),MATCH(GX246,segs,0))+INDEX(i_in,MATCH(HG240,atts,0),MATCH(GX246,segs,0))+INDEX(i_in,MATCH(HG241,atts,0),MATCH(GX246,segs,0))+INDEX(i_in,MATCH(HG242,atts,0),MATCH(GX246,segs,0)))/maxI)</f>
        <v>78.39124855491329</v>
      </c>
      <c r="HH246" s="28">
        <f ca="1">IF(HH243="yes",100,100*(INDEX(i_in,MATCH(HH239,atts,0),MATCH(GX246,segs,0))+INDEX(i_in,MATCH(HH240,atts,0),MATCH(GX246,segs,0))+INDEX(i_in,MATCH(HH241,atts,0),MATCH(GX246,segs,0))+INDEX(i_in,MATCH(HH242,atts,0),MATCH(GX246,segs,0)))/maxI)</f>
        <v>78.39124855491329</v>
      </c>
      <c r="HI246" s="28">
        <f ca="1">IF(HI243="yes",100,100*(INDEX(i_in,MATCH(HI239,atts,0),MATCH(GX246,segs,0))+INDEX(i_in,MATCH(HI240,atts,0),MATCH(GX246,segs,0))+INDEX(i_in,MATCH(HI241,atts,0),MATCH(GX246,segs,0))+INDEX(i_in,MATCH(HI242,atts,0),MATCH(GX246,segs,0)))/maxI)</f>
        <v>78.39124855491329</v>
      </c>
      <c r="HJ246" s="28">
        <f ca="1">IF(HJ243="yes",100,100*(INDEX(i_in,MATCH(HJ239,atts,0),MATCH(GX246,segs,0))+INDEX(i_in,MATCH(HJ240,atts,0),MATCH(GX246,segs,0))+INDEX(i_in,MATCH(HJ241,atts,0),MATCH(GX246,segs,0))+INDEX(i_in,MATCH(HJ242,atts,0),MATCH(GX246,segs,0)))/maxI)</f>
        <v>78.39124855491329</v>
      </c>
      <c r="HK246" s="28">
        <f ca="1">IF(HK243="yes",100,100*(INDEX(i_in,MATCH(HK239,atts,0),MATCH(GX246,segs,0))+INDEX(i_in,MATCH(HK240,atts,0),MATCH(GX246,segs,0))+INDEX(i_in,MATCH(HK241,atts,0),MATCH(GX246,segs,0))+INDEX(i_in,MATCH(HK242,atts,0),MATCH(GX246,segs,0)))/maxI)</f>
        <v>78.39124855491329</v>
      </c>
      <c r="HL246" s="28">
        <f ca="1">IF(HL243="yes",100,100*(INDEX(i_in,MATCH(HL239,atts,0),MATCH(GX246,segs,0))+INDEX(i_in,MATCH(HL240,atts,0),MATCH(GX246,segs,0))+INDEX(i_in,MATCH(HL241,atts,0),MATCH(GX246,segs,0))+INDEX(i_in,MATCH(HL242,atts,0),MATCH(GX246,segs,0)))/maxI)</f>
        <v>78.39124855491329</v>
      </c>
      <c r="HM246" s="28">
        <f ca="1">IF(HM243="yes",100,100*(INDEX(i_in,MATCH(HM239,atts,0),MATCH(GX246,segs,0))+INDEX(i_in,MATCH(HM240,atts,0),MATCH(GX246,segs,0))+INDEX(i_in,MATCH(HM241,atts,0),MATCH(GX246,segs,0))+INDEX(i_in,MATCH(HM242,atts,0),MATCH(GX246,segs,0)))/maxI)</f>
        <v>78.39124855491329</v>
      </c>
      <c r="HN246" s="28">
        <f ca="1">IF(HN243="yes",100,100*(INDEX(i_in,MATCH(HN239,atts,0),MATCH(GX246,segs,0))+INDEX(i_in,MATCH(HN240,atts,0),MATCH(GX246,segs,0))+INDEX(i_in,MATCH(HN241,atts,0),MATCH(GX246,segs,0))+INDEX(i_in,MATCH(HN242,atts,0),MATCH(GX246,segs,0)))/maxI)</f>
        <v>78.39124855491329</v>
      </c>
      <c r="HO246" s="28">
        <f ca="1">IF(HO243="yes",100,100*(INDEX(i_in,MATCH(HO239,atts,0),MATCH(GX246,segs,0))+INDEX(i_in,MATCH(HO240,atts,0),MATCH(GX246,segs,0))+INDEX(i_in,MATCH(HO241,atts,0),MATCH(GX246,segs,0))+INDEX(i_in,MATCH(HO242,atts,0),MATCH(GX246,segs,0)))/maxI)</f>
        <v>78.39124855491329</v>
      </c>
      <c r="HP246" s="28">
        <f ca="1">IF(HP243="yes",100,100*(INDEX(i_in,MATCH(HP239,atts,0),MATCH(GX246,segs,0))+INDEX(i_in,MATCH(HP240,atts,0),MATCH(GX246,segs,0))+INDEX(i_in,MATCH(HP241,atts,0),MATCH(GX246,segs,0))+INDEX(i_in,MATCH(HP242,atts,0),MATCH(GX246,segs,0)))/maxI)</f>
        <v>78.39124855491329</v>
      </c>
      <c r="HQ246" s="28">
        <f ca="1">IF(HQ243="yes",100,100*(INDEX(i_in,MATCH(HQ239,atts,0),MATCH(GX246,segs,0))+INDEX(i_in,MATCH(HQ240,atts,0),MATCH(GX246,segs,0))+INDEX(i_in,MATCH(HQ241,atts,0),MATCH(GX246,segs,0))+INDEX(i_in,MATCH(HQ242,atts,0),MATCH(GX246,segs,0)))/maxI)</f>
        <v>78.39124855491329</v>
      </c>
      <c r="HR246" s="28">
        <f ca="1">IF(HR243="yes",100,100*(INDEX(i_in,MATCH(HR239,atts,0),MATCH(GX246,segs,0))+INDEX(i_in,MATCH(HR240,atts,0),MATCH(GX246,segs,0))+INDEX(i_in,MATCH(HR241,atts,0),MATCH(GX246,segs,0))+INDEX(i_in,MATCH(HR242,atts,0),MATCH(GX246,segs,0)))/maxI)</f>
        <v>78.39124855491329</v>
      </c>
      <c r="HS246" s="28">
        <f ca="1">IF(HS243="yes",100,100*(INDEX(i_in,MATCH(HS239,atts,0),MATCH(GX246,segs,0))+INDEX(i_in,MATCH(HS240,atts,0),MATCH(GX246,segs,0))+INDEX(i_in,MATCH(HS241,atts,0),MATCH(GX246,segs,0))+INDEX(i_in,MATCH(HS242,atts,0),MATCH(GX246,segs,0)))/maxI)</f>
        <v>78.39124855491329</v>
      </c>
      <c r="HT246" s="28">
        <f ca="1">IF(HT243="yes",100,100*(INDEX(i_in,MATCH(HT239,atts,0),MATCH(GX246,segs,0))+INDEX(i_in,MATCH(HT240,atts,0),MATCH(GX246,segs,0))+INDEX(i_in,MATCH(HT241,atts,0),MATCH(GX246,segs,0))+INDEX(i_in,MATCH(HT242,atts,0),MATCH(GX246,segs,0)))/maxI)</f>
        <v>78.39124855491329</v>
      </c>
      <c r="HU246" s="28">
        <f ca="1">IF(HU243="yes",100,100*(INDEX(i_in,MATCH(HU239,atts,0),MATCH(GX246,segs,0))+INDEX(i_in,MATCH(HU240,atts,0),MATCH(GX246,segs,0))+INDEX(i_in,MATCH(HU241,atts,0),MATCH(GX246,segs,0))+INDEX(i_in,MATCH(HU242,atts,0),MATCH(GX246,segs,0)))/maxI)</f>
        <v>78.39124855491329</v>
      </c>
      <c r="HV246" s="29">
        <f ca="1">IF(HV243="yes",100,100*(INDEX(i_in,MATCH(HV239,atts,0),MATCH(GX246,segs,0))+INDEX(i_in,MATCH(HV240,atts,0),MATCH(GX246,segs,0))+INDEX(i_in,MATCH(HV241,atts,0),MATCH(GX246,segs,0))+INDEX(i_in,MATCH(HV242,atts,0),MATCH(GX246,segs,0)))/maxI)</f>
        <v>78.39124855491329</v>
      </c>
      <c r="HW246" s="203"/>
    </row>
    <row r="247" spans="1:231" ht="15">
      <c r="A247" s="18" t="s">
        <v>37</v>
      </c>
      <c r="B247" s="122">
        <f>A236</f>
        <v>2</v>
      </c>
      <c r="C247" s="122" t="str">
        <f>A237</f>
        <v>work1834</v>
      </c>
      <c r="D247" s="210"/>
      <c r="E247" s="122"/>
      <c r="F247" s="13"/>
      <c r="G247" s="40">
        <f ca="1">IF(G243="yes",INDEX(wtw_in,MATCH("no1",atts,0),MATCH(C247,segs,0)),INDEX(wtw_in,MATCH(G239,atts,0),MATCH(C247,segs,0))+INDEX(wtw_in,MATCH(G240,atts,0),MATCH(C247,segs,0))+INDEX(wtw_in,MATCH(G241,atts,0),MATCH(C247,segs,0))++INDEX(wtw_in,MATCH(G242,atts,0),MATCH(C247,segs,0)))</f>
        <v>41.975013000000004</v>
      </c>
      <c r="H247" s="4">
        <f ca="1">IF(H243="yes",INDEX(wtw_in,MATCH("no1",atts,0),MATCH(C247,segs,0)),INDEX(wtw_in,MATCH(H239,atts,0),MATCH(C247,segs,0))+INDEX(wtw_in,MATCH(H240,atts,0),MATCH(C247,segs,0))+INDEX(wtw_in,MATCH(H241,atts,0),MATCH(C247,segs,0))++INDEX(wtw_in,MATCH(H242,atts,0),MATCH(C247,segs,0)))</f>
        <v>41.975013000000004</v>
      </c>
      <c r="I247" s="4">
        <f ca="1">IF(I243="yes",INDEX(wtw_in,MATCH("no1",atts,0),MATCH(C247,segs,0)),INDEX(wtw_in,MATCH(I239,atts,0),MATCH(C247,segs,0))+INDEX(wtw_in,MATCH(I240,atts,0),MATCH(C247,segs,0))+INDEX(wtw_in,MATCH(I241,atts,0),MATCH(C247,segs,0))++INDEX(wtw_in,MATCH(I242,atts,0),MATCH(C247,segs,0)))</f>
        <v>41.975013000000004</v>
      </c>
      <c r="J247" s="4">
        <f ca="1">IF(J243="yes",INDEX(wtw_in,MATCH("no1",atts,0),MATCH(C247,segs,0)),INDEX(wtw_in,MATCH(J239,atts,0),MATCH(C247,segs,0))+INDEX(wtw_in,MATCH(J240,atts,0),MATCH(C247,segs,0))+INDEX(wtw_in,MATCH(J241,atts,0),MATCH(C247,segs,0))++INDEX(wtw_in,MATCH(J242,atts,0),MATCH(C247,segs,0)))</f>
        <v>41.975013000000004</v>
      </c>
      <c r="K247" s="4">
        <f ca="1">IF(K243="yes",INDEX(wtw_in,MATCH("no1",atts,0),MATCH(C247,segs,0)),INDEX(wtw_in,MATCH(K239,atts,0),MATCH(C247,segs,0))+INDEX(wtw_in,MATCH(K240,atts,0),MATCH(C247,segs,0))+INDEX(wtw_in,MATCH(K241,atts,0),MATCH(C247,segs,0))++INDEX(wtw_in,MATCH(K242,atts,0),MATCH(C247,segs,0)))</f>
        <v>41.975013000000004</v>
      </c>
      <c r="L247" s="4">
        <f ca="1">IF(L243="yes",INDEX(wtw_in,MATCH("no1",atts,0),MATCH(C247,segs,0)),INDEX(wtw_in,MATCH(L239,atts,0),MATCH(C247,segs,0))+INDEX(wtw_in,MATCH(L240,atts,0),MATCH(C247,segs,0))+INDEX(wtw_in,MATCH(L241,atts,0),MATCH(C247,segs,0))++INDEX(wtw_in,MATCH(L242,atts,0),MATCH(C247,segs,0)))</f>
        <v>41.975013000000004</v>
      </c>
      <c r="M247" s="4">
        <f ca="1">IF(M243="yes",INDEX(wtw_in,MATCH("no1",atts,0),MATCH(C247,segs,0)),INDEX(wtw_in,MATCH(M239,atts,0),MATCH(C247,segs,0))+INDEX(wtw_in,MATCH(M240,atts,0),MATCH(C247,segs,0))+INDEX(wtw_in,MATCH(M241,atts,0),MATCH(C247,segs,0))++INDEX(wtw_in,MATCH(M242,atts,0),MATCH(C247,segs,0)))</f>
        <v>41.975013000000004</v>
      </c>
      <c r="N247" s="4">
        <f ca="1">IF(N243="yes",INDEX(wtw_in,MATCH("no1",atts,0),MATCH(C247,segs,0)),INDEX(wtw_in,MATCH(N239,atts,0),MATCH(C247,segs,0))+INDEX(wtw_in,MATCH(N240,atts,0),MATCH(C247,segs,0))+INDEX(wtw_in,MATCH(N241,atts,0),MATCH(C247,segs,0))++INDEX(wtw_in,MATCH(N242,atts,0),MATCH(C247,segs,0)))</f>
        <v>41.975013000000004</v>
      </c>
      <c r="O247" s="4">
        <f ca="1">IF(O243="yes",INDEX(wtw_in,MATCH("no1",atts,0),MATCH(C247,segs,0)),INDEX(wtw_in,MATCH(O239,atts,0),MATCH(C247,segs,0))+INDEX(wtw_in,MATCH(O240,atts,0),MATCH(C247,segs,0))+INDEX(wtw_in,MATCH(O241,atts,0),MATCH(C247,segs,0))++INDEX(wtw_in,MATCH(O242,atts,0),MATCH(C247,segs,0)))</f>
        <v>41.975013000000004</v>
      </c>
      <c r="P247" s="4">
        <f ca="1">IF(P243="yes",INDEX(wtw_in,MATCH("no1",atts,0),MATCH(C247,segs,0)),INDEX(wtw_in,MATCH(P239,atts,0),MATCH(C247,segs,0))+INDEX(wtw_in,MATCH(P240,atts,0),MATCH(C247,segs,0))+INDEX(wtw_in,MATCH(P241,atts,0),MATCH(C247,segs,0))++INDEX(wtw_in,MATCH(P242,atts,0),MATCH(C247,segs,0)))</f>
        <v>41.975013000000004</v>
      </c>
      <c r="Q247" s="4">
        <f ca="1">IF(Q243="yes",INDEX(wtw_in,MATCH("no1",atts,0),MATCH(C247,segs,0)),INDEX(wtw_in,MATCH(Q239,atts,0),MATCH(C247,segs,0))+INDEX(wtw_in,MATCH(Q240,atts,0),MATCH(C247,segs,0))+INDEX(wtw_in,MATCH(Q241,atts,0),MATCH(C247,segs,0))++INDEX(wtw_in,MATCH(Q242,atts,0),MATCH(C247,segs,0)))</f>
        <v>41.975013000000004</v>
      </c>
      <c r="R247" s="4">
        <f ca="1">IF(R243="yes",INDEX(wtw_in,MATCH("no1",atts,0),MATCH(C247,segs,0)),INDEX(wtw_in,MATCH(R239,atts,0),MATCH(C247,segs,0))+INDEX(wtw_in,MATCH(R240,atts,0),MATCH(C247,segs,0))+INDEX(wtw_in,MATCH(R241,atts,0),MATCH(C247,segs,0))++INDEX(wtw_in,MATCH(R242,atts,0),MATCH(C247,segs,0)))</f>
        <v>41.975013000000004</v>
      </c>
      <c r="S247" s="4">
        <f ca="1">IF(S243="yes",INDEX(wtw_in,MATCH("no1",atts,0),MATCH(C247,segs,0)),INDEX(wtw_in,MATCH(S239,atts,0),MATCH(C247,segs,0))+INDEX(wtw_in,MATCH(S240,atts,0),MATCH(C247,segs,0))+INDEX(wtw_in,MATCH(S241,atts,0),MATCH(C247,segs,0))++INDEX(wtw_in,MATCH(S242,atts,0),MATCH(C247,segs,0)))</f>
        <v>41.975013000000004</v>
      </c>
      <c r="T247" s="4">
        <f ca="1">IF(T243="yes",INDEX(wtw_in,MATCH("no1",atts,0),MATCH(C247,segs,0)),INDEX(wtw_in,MATCH(T239,atts,0),MATCH(C247,segs,0))+INDEX(wtw_in,MATCH(T240,atts,0),MATCH(C247,segs,0))+INDEX(wtw_in,MATCH(T241,atts,0),MATCH(C247,segs,0))++INDEX(wtw_in,MATCH(T242,atts,0),MATCH(C247,segs,0)))</f>
        <v>41.975013000000004</v>
      </c>
      <c r="U247" s="4">
        <f ca="1">IF(U243="yes",INDEX(wtw_in,MATCH("no1",atts,0),MATCH(C247,segs,0)),INDEX(wtw_in,MATCH(U239,atts,0),MATCH(C247,segs,0))+INDEX(wtw_in,MATCH(U240,atts,0),MATCH(C247,segs,0))+INDEX(wtw_in,MATCH(U241,atts,0),MATCH(C247,segs,0))++INDEX(wtw_in,MATCH(U242,atts,0),MATCH(C247,segs,0)))</f>
        <v>41.975013000000004</v>
      </c>
      <c r="V247" s="4">
        <f ca="1">IF(V243="yes",INDEX(wtw_in,MATCH("no1",atts,0),MATCH(C247,segs,0)),INDEX(wtw_in,MATCH(V239,atts,0),MATCH(C247,segs,0))+INDEX(wtw_in,MATCH(V240,atts,0),MATCH(C247,segs,0))+INDEX(wtw_in,MATCH(V241,atts,0),MATCH(C247,segs,0))++INDEX(wtw_in,MATCH(V242,atts,0),MATCH(C247,segs,0)))</f>
        <v>41.975013000000004</v>
      </c>
      <c r="W247" s="4">
        <f ca="1">IF(W243="yes",INDEX(wtw_in,MATCH("no1",atts,0),MATCH(C247,segs,0)),INDEX(wtw_in,MATCH(W239,atts,0),MATCH(C247,segs,0))+INDEX(wtw_in,MATCH(W240,atts,0),MATCH(C247,segs,0))+INDEX(wtw_in,MATCH(W241,atts,0),MATCH(C247,segs,0))++INDEX(wtw_in,MATCH(W242,atts,0),MATCH(C247,segs,0)))</f>
        <v>41.975013000000004</v>
      </c>
      <c r="X247" s="4">
        <f ca="1">IF(X243="yes",INDEX(wtw_in,MATCH("no1",atts,0),MATCH(C247,segs,0)),INDEX(wtw_in,MATCH(X239,atts,0),MATCH(C247,segs,0))+INDEX(wtw_in,MATCH(X240,atts,0),MATCH(C247,segs,0))+INDEX(wtw_in,MATCH(X241,atts,0),MATCH(C247,segs,0))++INDEX(wtw_in,MATCH(X242,atts,0),MATCH(C247,segs,0)))</f>
        <v>41.975013000000004</v>
      </c>
      <c r="Y247" s="4">
        <f ca="1">IF(Y243="yes",INDEX(wtw_in,MATCH("no1",atts,0),MATCH(C247,segs,0)),INDEX(wtw_in,MATCH(Y239,atts,0),MATCH(C247,segs,0))+INDEX(wtw_in,MATCH(Y240,atts,0),MATCH(C247,segs,0))+INDEX(wtw_in,MATCH(Y241,atts,0),MATCH(C247,segs,0))++INDEX(wtw_in,MATCH(Y242,atts,0),MATCH(C247,segs,0)))</f>
        <v>41.975013000000004</v>
      </c>
      <c r="Z247" s="4">
        <f ca="1">IF(Z243="yes",INDEX(wtw_in,MATCH("no1",atts,0),MATCH(C247,segs,0)),INDEX(wtw_in,MATCH(Z239,atts,0),MATCH(C247,segs,0))+INDEX(wtw_in,MATCH(Z240,atts,0),MATCH(C247,segs,0))+INDEX(wtw_in,MATCH(Z241,atts,0),MATCH(C247,segs,0))++INDEX(wtw_in,MATCH(Z242,atts,0),MATCH(C247,segs,0)))</f>
        <v>41.975013000000004</v>
      </c>
      <c r="AA247" s="30">
        <f ca="1">IF(AA243="yes",INDEX(wtw_in,MATCH("no1",atts,0),MATCH(C247,segs,0)),INDEX(wtw_in,MATCH(AA239,atts,0),MATCH(C247,segs,0))+INDEX(wtw_in,MATCH(AA240,atts,0),MATCH(C247,segs,0))+INDEX(wtw_in,MATCH(AA241,atts,0),MATCH(C247,segs,0))++INDEX(wtw_in,MATCH(AA242,atts,0),MATCH(C247,segs,0)))</f>
        <v>41.975013000000004</v>
      </c>
      <c r="AB247" s="204"/>
      <c r="AD247" s="18" t="s">
        <v>37</v>
      </c>
      <c r="AE247" s="122">
        <f>AD236</f>
        <v>2</v>
      </c>
      <c r="AF247" s="122" t="str">
        <f>AD237</f>
        <v>shop1834</v>
      </c>
      <c r="AG247" s="210"/>
      <c r="AH247" s="122"/>
      <c r="AI247" s="13"/>
      <c r="AJ247" s="40">
        <f ca="1">IF(AJ243="yes",INDEX(wtw_in,MATCH("no1",atts,0),MATCH(AF247,segs,0)),INDEX(wtw_in,MATCH(AJ239,atts,0),MATCH(AF247,segs,0))+INDEX(wtw_in,MATCH(AJ240,atts,0),MATCH(AF247,segs,0))+INDEX(wtw_in,MATCH(AJ241,atts,0),MATCH(AF247,segs,0))++INDEX(wtw_in,MATCH(AJ242,atts,0),MATCH(AF247,segs,0)))</f>
        <v>42.479531999999999</v>
      </c>
      <c r="AK247" s="4">
        <f ca="1">IF(AK243="yes",INDEX(wtw_in,MATCH("no1",atts,0),MATCH(AF247,segs,0)),INDEX(wtw_in,MATCH(AK239,atts,0),MATCH(AF247,segs,0))+INDEX(wtw_in,MATCH(AK240,atts,0),MATCH(AF247,segs,0))+INDEX(wtw_in,MATCH(AK241,atts,0),MATCH(AF247,segs,0))++INDEX(wtw_in,MATCH(AK242,atts,0),MATCH(AF247,segs,0)))</f>
        <v>42.479531999999999</v>
      </c>
      <c r="AL247" s="4">
        <f ca="1">IF(AL243="yes",INDEX(wtw_in,MATCH("no1",atts,0),MATCH(AF247,segs,0)),INDEX(wtw_in,MATCH(AL239,atts,0),MATCH(AF247,segs,0))+INDEX(wtw_in,MATCH(AL240,atts,0),MATCH(AF247,segs,0))+INDEX(wtw_in,MATCH(AL241,atts,0),MATCH(AF247,segs,0))++INDEX(wtw_in,MATCH(AL242,atts,0),MATCH(AF247,segs,0)))</f>
        <v>42.479531999999999</v>
      </c>
      <c r="AM247" s="4">
        <f ca="1">IF(AM243="yes",INDEX(wtw_in,MATCH("no1",atts,0),MATCH(AF247,segs,0)),INDEX(wtw_in,MATCH(AM239,atts,0),MATCH(AF247,segs,0))+INDEX(wtw_in,MATCH(AM240,atts,0),MATCH(AF247,segs,0))+INDEX(wtw_in,MATCH(AM241,atts,0),MATCH(AF247,segs,0))++INDEX(wtw_in,MATCH(AM242,atts,0),MATCH(AF247,segs,0)))</f>
        <v>42.479531999999999</v>
      </c>
      <c r="AN247" s="4">
        <f ca="1">IF(AN243="yes",INDEX(wtw_in,MATCH("no1",atts,0),MATCH(AF247,segs,0)),INDEX(wtw_in,MATCH(AN239,atts,0),MATCH(AF247,segs,0))+INDEX(wtw_in,MATCH(AN240,atts,0),MATCH(AF247,segs,0))+INDEX(wtw_in,MATCH(AN241,atts,0),MATCH(AF247,segs,0))++INDEX(wtw_in,MATCH(AN242,atts,0),MATCH(AF247,segs,0)))</f>
        <v>42.479531999999999</v>
      </c>
      <c r="AO247" s="4">
        <f ca="1">IF(AO243="yes",INDEX(wtw_in,MATCH("no1",atts,0),MATCH(AF247,segs,0)),INDEX(wtw_in,MATCH(AO239,atts,0),MATCH(AF247,segs,0))+INDEX(wtw_in,MATCH(AO240,atts,0),MATCH(AF247,segs,0))+INDEX(wtw_in,MATCH(AO241,atts,0),MATCH(AF247,segs,0))++INDEX(wtw_in,MATCH(AO242,atts,0),MATCH(AF247,segs,0)))</f>
        <v>42.479531999999999</v>
      </c>
      <c r="AP247" s="4">
        <f ca="1">IF(AP243="yes",INDEX(wtw_in,MATCH("no1",atts,0),MATCH(AF247,segs,0)),INDEX(wtw_in,MATCH(AP239,atts,0),MATCH(AF247,segs,0))+INDEX(wtw_in,MATCH(AP240,atts,0),MATCH(AF247,segs,0))+INDEX(wtw_in,MATCH(AP241,atts,0),MATCH(AF247,segs,0))++INDEX(wtw_in,MATCH(AP242,atts,0),MATCH(AF247,segs,0)))</f>
        <v>42.479531999999999</v>
      </c>
      <c r="AQ247" s="4">
        <f ca="1">IF(AQ243="yes",INDEX(wtw_in,MATCH("no1",atts,0),MATCH(AF247,segs,0)),INDEX(wtw_in,MATCH(AQ239,atts,0),MATCH(AF247,segs,0))+INDEX(wtw_in,MATCH(AQ240,atts,0),MATCH(AF247,segs,0))+INDEX(wtw_in,MATCH(AQ241,atts,0),MATCH(AF247,segs,0))++INDEX(wtw_in,MATCH(AQ242,atts,0),MATCH(AF247,segs,0)))</f>
        <v>42.479531999999999</v>
      </c>
      <c r="AR247" s="4">
        <f ca="1">IF(AR243="yes",INDEX(wtw_in,MATCH("no1",atts,0),MATCH(AF247,segs,0)),INDEX(wtw_in,MATCH(AR239,atts,0),MATCH(AF247,segs,0))+INDEX(wtw_in,MATCH(AR240,atts,0),MATCH(AF247,segs,0))+INDEX(wtw_in,MATCH(AR241,atts,0),MATCH(AF247,segs,0))++INDEX(wtw_in,MATCH(AR242,atts,0),MATCH(AF247,segs,0)))</f>
        <v>42.479531999999999</v>
      </c>
      <c r="AS247" s="4">
        <f ca="1">IF(AS243="yes",INDEX(wtw_in,MATCH("no1",atts,0),MATCH(AF247,segs,0)),INDEX(wtw_in,MATCH(AS239,atts,0),MATCH(AF247,segs,0))+INDEX(wtw_in,MATCH(AS240,atts,0),MATCH(AF247,segs,0))+INDEX(wtw_in,MATCH(AS241,atts,0),MATCH(AF247,segs,0))++INDEX(wtw_in,MATCH(AS242,atts,0),MATCH(AF247,segs,0)))</f>
        <v>42.479531999999999</v>
      </c>
      <c r="AT247" s="4">
        <f ca="1">IF(AT243="yes",INDEX(wtw_in,MATCH("no1",atts,0),MATCH(AF247,segs,0)),INDEX(wtw_in,MATCH(AT239,atts,0),MATCH(AF247,segs,0))+INDEX(wtw_in,MATCH(AT240,atts,0),MATCH(AF247,segs,0))+INDEX(wtw_in,MATCH(AT241,atts,0),MATCH(AF247,segs,0))++INDEX(wtw_in,MATCH(AT242,atts,0),MATCH(AF247,segs,0)))</f>
        <v>42.479531999999999</v>
      </c>
      <c r="AU247" s="4">
        <f ca="1">IF(AU243="yes",INDEX(wtw_in,MATCH("no1",atts,0),MATCH(AF247,segs,0)),INDEX(wtw_in,MATCH(AU239,atts,0),MATCH(AF247,segs,0))+INDEX(wtw_in,MATCH(AU240,atts,0),MATCH(AF247,segs,0))+INDEX(wtw_in,MATCH(AU241,atts,0),MATCH(AF247,segs,0))++INDEX(wtw_in,MATCH(AU242,atts,0),MATCH(AF247,segs,0)))</f>
        <v>42.479531999999999</v>
      </c>
      <c r="AV247" s="4">
        <f ca="1">IF(AV243="yes",INDEX(wtw_in,MATCH("no1",atts,0),MATCH(AF247,segs,0)),INDEX(wtw_in,MATCH(AV239,atts,0),MATCH(AF247,segs,0))+INDEX(wtw_in,MATCH(AV240,atts,0),MATCH(AF247,segs,0))+INDEX(wtw_in,MATCH(AV241,atts,0),MATCH(AF247,segs,0))++INDEX(wtw_in,MATCH(AV242,atts,0),MATCH(AF247,segs,0)))</f>
        <v>42.479531999999999</v>
      </c>
      <c r="AW247" s="4">
        <f ca="1">IF(AW243="yes",INDEX(wtw_in,MATCH("no1",atts,0),MATCH(AF247,segs,0)),INDEX(wtw_in,MATCH(AW239,atts,0),MATCH(AF247,segs,0))+INDEX(wtw_in,MATCH(AW240,atts,0),MATCH(AF247,segs,0))+INDEX(wtw_in,MATCH(AW241,atts,0),MATCH(AF247,segs,0))++INDEX(wtw_in,MATCH(AW242,atts,0),MATCH(AF247,segs,0)))</f>
        <v>42.479531999999999</v>
      </c>
      <c r="AX247" s="4">
        <f ca="1">IF(AX243="yes",INDEX(wtw_in,MATCH("no1",atts,0),MATCH(AF247,segs,0)),INDEX(wtw_in,MATCH(AX239,atts,0),MATCH(AF247,segs,0))+INDEX(wtw_in,MATCH(AX240,atts,0),MATCH(AF247,segs,0))+INDEX(wtw_in,MATCH(AX241,atts,0),MATCH(AF247,segs,0))++INDEX(wtw_in,MATCH(AX242,atts,0),MATCH(AF247,segs,0)))</f>
        <v>42.479531999999999</v>
      </c>
      <c r="AY247" s="4">
        <f ca="1">IF(AY243="yes",INDEX(wtw_in,MATCH("no1",atts,0),MATCH(AF247,segs,0)),INDEX(wtw_in,MATCH(AY239,atts,0),MATCH(AF247,segs,0))+INDEX(wtw_in,MATCH(AY240,atts,0),MATCH(AF247,segs,0))+INDEX(wtw_in,MATCH(AY241,atts,0),MATCH(AF247,segs,0))++INDEX(wtw_in,MATCH(AY242,atts,0),MATCH(AF247,segs,0)))</f>
        <v>42.479531999999999</v>
      </c>
      <c r="AZ247" s="4">
        <f ca="1">IF(AZ243="yes",INDEX(wtw_in,MATCH("no1",atts,0),MATCH(AF247,segs,0)),INDEX(wtw_in,MATCH(AZ239,atts,0),MATCH(AF247,segs,0))+INDEX(wtw_in,MATCH(AZ240,atts,0),MATCH(AF247,segs,0))+INDEX(wtw_in,MATCH(AZ241,atts,0),MATCH(AF247,segs,0))++INDEX(wtw_in,MATCH(AZ242,atts,0),MATCH(AF247,segs,0)))</f>
        <v>42.479531999999999</v>
      </c>
      <c r="BA247" s="4">
        <f ca="1">IF(BA243="yes",INDEX(wtw_in,MATCH("no1",atts,0),MATCH(AF247,segs,0)),INDEX(wtw_in,MATCH(BA239,atts,0),MATCH(AF247,segs,0))+INDEX(wtw_in,MATCH(BA240,atts,0),MATCH(AF247,segs,0))+INDEX(wtw_in,MATCH(BA241,atts,0),MATCH(AF247,segs,0))++INDEX(wtw_in,MATCH(BA242,atts,0),MATCH(AF247,segs,0)))</f>
        <v>42.479531999999999</v>
      </c>
      <c r="BB247" s="4">
        <f ca="1">IF(BB243="yes",INDEX(wtw_in,MATCH("no1",atts,0),MATCH(AF247,segs,0)),INDEX(wtw_in,MATCH(BB239,atts,0),MATCH(AF247,segs,0))+INDEX(wtw_in,MATCH(BB240,atts,0),MATCH(AF247,segs,0))+INDEX(wtw_in,MATCH(BB241,atts,0),MATCH(AF247,segs,0))++INDEX(wtw_in,MATCH(BB242,atts,0),MATCH(AF247,segs,0)))</f>
        <v>42.479531999999999</v>
      </c>
      <c r="BC247" s="4">
        <f ca="1">IF(BC243="yes",INDEX(wtw_in,MATCH("no1",atts,0),MATCH(AF247,segs,0)),INDEX(wtw_in,MATCH(BC239,atts,0),MATCH(AF247,segs,0))+INDEX(wtw_in,MATCH(BC240,atts,0),MATCH(AF247,segs,0))+INDEX(wtw_in,MATCH(BC241,atts,0),MATCH(AF247,segs,0))++INDEX(wtw_in,MATCH(BC242,atts,0),MATCH(AF247,segs,0)))</f>
        <v>42.479531999999999</v>
      </c>
      <c r="BD247" s="30">
        <f ca="1">IF(BD243="yes",INDEX(wtw_in,MATCH("no1",atts,0),MATCH(AF247,segs,0)),INDEX(wtw_in,MATCH(BD239,atts,0),MATCH(AF247,segs,0))+INDEX(wtw_in,MATCH(BD240,atts,0),MATCH(AF247,segs,0))+INDEX(wtw_in,MATCH(BD241,atts,0),MATCH(AF247,segs,0))++INDEX(wtw_in,MATCH(BD242,atts,0),MATCH(AF247,segs,0)))</f>
        <v>42.479531999999999</v>
      </c>
      <c r="BE247" s="204"/>
      <c r="BG247" s="18" t="s">
        <v>37</v>
      </c>
      <c r="BH247" s="122">
        <f>BG236</f>
        <v>2</v>
      </c>
      <c r="BI247" s="122" t="str">
        <f>BG237</f>
        <v>lei1834</v>
      </c>
      <c r="BJ247" s="210"/>
      <c r="BK247" s="122"/>
      <c r="BL247" s="13"/>
      <c r="BM247" s="40">
        <f ca="1">IF(BM243="yes",INDEX(wtw_in,MATCH("no1",atts,0),MATCH(BI247,segs,0)),INDEX(wtw_in,MATCH(BM239,atts,0),MATCH(BI247,segs,0))+INDEX(wtw_in,MATCH(BM240,atts,0),MATCH(BI247,segs,0))+INDEX(wtw_in,MATCH(BM241,atts,0),MATCH(BI247,segs,0))++INDEX(wtw_in,MATCH(BM242,atts,0),MATCH(BI247,segs,0)))</f>
        <v>40.418493999999995</v>
      </c>
      <c r="BN247" s="4">
        <f ca="1">IF(BN243="yes",INDEX(wtw_in,MATCH("no1",atts,0),MATCH(BI247,segs,0)),INDEX(wtw_in,MATCH(BN239,atts,0),MATCH(BI247,segs,0))+INDEX(wtw_in,MATCH(BN240,atts,0),MATCH(BI247,segs,0))+INDEX(wtw_in,MATCH(BN241,atts,0),MATCH(BI247,segs,0))++INDEX(wtw_in,MATCH(BN242,atts,0),MATCH(BI247,segs,0)))</f>
        <v>40.418493999999995</v>
      </c>
      <c r="BO247" s="4">
        <f ca="1">IF(BO243="yes",INDEX(wtw_in,MATCH("no1",atts,0),MATCH(BI247,segs,0)),INDEX(wtw_in,MATCH(BO239,atts,0),MATCH(BI247,segs,0))+INDEX(wtw_in,MATCH(BO240,atts,0),MATCH(BI247,segs,0))+INDEX(wtw_in,MATCH(BO241,atts,0),MATCH(BI247,segs,0))++INDEX(wtw_in,MATCH(BO242,atts,0),MATCH(BI247,segs,0)))</f>
        <v>40.418493999999995</v>
      </c>
      <c r="BP247" s="4">
        <f ca="1">IF(BP243="yes",INDEX(wtw_in,MATCH("no1",atts,0),MATCH(BI247,segs,0)),INDEX(wtw_in,MATCH(BP239,atts,0),MATCH(BI247,segs,0))+INDEX(wtw_in,MATCH(BP240,atts,0),MATCH(BI247,segs,0))+INDEX(wtw_in,MATCH(BP241,atts,0),MATCH(BI247,segs,0))++INDEX(wtw_in,MATCH(BP242,atts,0),MATCH(BI247,segs,0)))</f>
        <v>40.418493999999995</v>
      </c>
      <c r="BQ247" s="4">
        <f ca="1">IF(BQ243="yes",INDEX(wtw_in,MATCH("no1",atts,0),MATCH(BI247,segs,0)),INDEX(wtw_in,MATCH(BQ239,atts,0),MATCH(BI247,segs,0))+INDEX(wtw_in,MATCH(BQ240,atts,0),MATCH(BI247,segs,0))+INDEX(wtw_in,MATCH(BQ241,atts,0),MATCH(BI247,segs,0))++INDEX(wtw_in,MATCH(BQ242,atts,0),MATCH(BI247,segs,0)))</f>
        <v>40.418493999999995</v>
      </c>
      <c r="BR247" s="4">
        <f ca="1">IF(BR243="yes",INDEX(wtw_in,MATCH("no1",atts,0),MATCH(BI247,segs,0)),INDEX(wtw_in,MATCH(BR239,atts,0),MATCH(BI247,segs,0))+INDEX(wtw_in,MATCH(BR240,atts,0),MATCH(BI247,segs,0))+INDEX(wtw_in,MATCH(BR241,atts,0),MATCH(BI247,segs,0))++INDEX(wtw_in,MATCH(BR242,atts,0),MATCH(BI247,segs,0)))</f>
        <v>40.418493999999995</v>
      </c>
      <c r="BS247" s="4">
        <f ca="1">IF(BS243="yes",INDEX(wtw_in,MATCH("no1",atts,0),MATCH(BI247,segs,0)),INDEX(wtw_in,MATCH(BS239,atts,0),MATCH(BI247,segs,0))+INDEX(wtw_in,MATCH(BS240,atts,0),MATCH(BI247,segs,0))+INDEX(wtw_in,MATCH(BS241,atts,0),MATCH(BI247,segs,0))++INDEX(wtw_in,MATCH(BS242,atts,0),MATCH(BI247,segs,0)))</f>
        <v>40.418493999999995</v>
      </c>
      <c r="BT247" s="4">
        <f ca="1">IF(BT243="yes",INDEX(wtw_in,MATCH("no1",atts,0),MATCH(BI247,segs,0)),INDEX(wtw_in,MATCH(BT239,atts,0),MATCH(BI247,segs,0))+INDEX(wtw_in,MATCH(BT240,atts,0),MATCH(BI247,segs,0))+INDEX(wtw_in,MATCH(BT241,atts,0),MATCH(BI247,segs,0))++INDEX(wtw_in,MATCH(BT242,atts,0),MATCH(BI247,segs,0)))</f>
        <v>40.418493999999995</v>
      </c>
      <c r="BU247" s="4">
        <f ca="1">IF(BU243="yes",INDEX(wtw_in,MATCH("no1",atts,0),MATCH(BI247,segs,0)),INDEX(wtw_in,MATCH(BU239,atts,0),MATCH(BI247,segs,0))+INDEX(wtw_in,MATCH(BU240,atts,0),MATCH(BI247,segs,0))+INDEX(wtw_in,MATCH(BU241,atts,0),MATCH(BI247,segs,0))++INDEX(wtw_in,MATCH(BU242,atts,0),MATCH(BI247,segs,0)))</f>
        <v>40.418493999999995</v>
      </c>
      <c r="BV247" s="4">
        <f ca="1">IF(BV243="yes",INDEX(wtw_in,MATCH("no1",atts,0),MATCH(BI247,segs,0)),INDEX(wtw_in,MATCH(BV239,atts,0),MATCH(BI247,segs,0))+INDEX(wtw_in,MATCH(BV240,atts,0),MATCH(BI247,segs,0))+INDEX(wtw_in,MATCH(BV241,atts,0),MATCH(BI247,segs,0))++INDEX(wtw_in,MATCH(BV242,atts,0),MATCH(BI247,segs,0)))</f>
        <v>40.418493999999995</v>
      </c>
      <c r="BW247" s="4">
        <f ca="1">IF(BW243="yes",INDEX(wtw_in,MATCH("no1",atts,0),MATCH(BI247,segs,0)),INDEX(wtw_in,MATCH(BW239,atts,0),MATCH(BI247,segs,0))+INDEX(wtw_in,MATCH(BW240,atts,0),MATCH(BI247,segs,0))+INDEX(wtw_in,MATCH(BW241,atts,0),MATCH(BI247,segs,0))++INDEX(wtw_in,MATCH(BW242,atts,0),MATCH(BI247,segs,0)))</f>
        <v>40.418493999999995</v>
      </c>
      <c r="BX247" s="4">
        <f ca="1">IF(BX243="yes",INDEX(wtw_in,MATCH("no1",atts,0),MATCH(BI247,segs,0)),INDEX(wtw_in,MATCH(BX239,atts,0),MATCH(BI247,segs,0))+INDEX(wtw_in,MATCH(BX240,atts,0),MATCH(BI247,segs,0))+INDEX(wtw_in,MATCH(BX241,atts,0),MATCH(BI247,segs,0))++INDEX(wtw_in,MATCH(BX242,atts,0),MATCH(BI247,segs,0)))</f>
        <v>40.418493999999995</v>
      </c>
      <c r="BY247" s="4">
        <f ca="1">IF(BY243="yes",INDEX(wtw_in,MATCH("no1",atts,0),MATCH(BI247,segs,0)),INDEX(wtw_in,MATCH(BY239,atts,0),MATCH(BI247,segs,0))+INDEX(wtw_in,MATCH(BY240,atts,0),MATCH(BI247,segs,0))+INDEX(wtw_in,MATCH(BY241,atts,0),MATCH(BI247,segs,0))++INDEX(wtw_in,MATCH(BY242,atts,0),MATCH(BI247,segs,0)))</f>
        <v>40.418493999999995</v>
      </c>
      <c r="BZ247" s="4">
        <f ca="1">IF(BZ243="yes",INDEX(wtw_in,MATCH("no1",atts,0),MATCH(BI247,segs,0)),INDEX(wtw_in,MATCH(BZ239,atts,0),MATCH(BI247,segs,0))+INDEX(wtw_in,MATCH(BZ240,atts,0),MATCH(BI247,segs,0))+INDEX(wtw_in,MATCH(BZ241,atts,0),MATCH(BI247,segs,0))++INDEX(wtw_in,MATCH(BZ242,atts,0),MATCH(BI247,segs,0)))</f>
        <v>40.418493999999995</v>
      </c>
      <c r="CA247" s="4">
        <f ca="1">IF(CA243="yes",INDEX(wtw_in,MATCH("no1",atts,0),MATCH(BI247,segs,0)),INDEX(wtw_in,MATCH(CA239,atts,0),MATCH(BI247,segs,0))+INDEX(wtw_in,MATCH(CA240,atts,0),MATCH(BI247,segs,0))+INDEX(wtw_in,MATCH(CA241,atts,0),MATCH(BI247,segs,0))++INDEX(wtw_in,MATCH(CA242,atts,0),MATCH(BI247,segs,0)))</f>
        <v>40.418493999999995</v>
      </c>
      <c r="CB247" s="4">
        <f ca="1">IF(CB243="yes",INDEX(wtw_in,MATCH("no1",atts,0),MATCH(BI247,segs,0)),INDEX(wtw_in,MATCH(CB239,atts,0),MATCH(BI247,segs,0))+INDEX(wtw_in,MATCH(CB240,atts,0),MATCH(BI247,segs,0))+INDEX(wtw_in,MATCH(CB241,atts,0),MATCH(BI247,segs,0))++INDEX(wtw_in,MATCH(CB242,atts,0),MATCH(BI247,segs,0)))</f>
        <v>40.418493999999995</v>
      </c>
      <c r="CC247" s="4">
        <f ca="1">IF(CC243="yes",INDEX(wtw_in,MATCH("no1",atts,0),MATCH(BI247,segs,0)),INDEX(wtw_in,MATCH(CC239,atts,0),MATCH(BI247,segs,0))+INDEX(wtw_in,MATCH(CC240,atts,0),MATCH(BI247,segs,0))+INDEX(wtw_in,MATCH(CC241,atts,0),MATCH(BI247,segs,0))++INDEX(wtw_in,MATCH(CC242,atts,0),MATCH(BI247,segs,0)))</f>
        <v>40.418493999999995</v>
      </c>
      <c r="CD247" s="4">
        <f ca="1">IF(CD243="yes",INDEX(wtw_in,MATCH("no1",atts,0),MATCH(BI247,segs,0)),INDEX(wtw_in,MATCH(CD239,atts,0),MATCH(BI247,segs,0))+INDEX(wtw_in,MATCH(CD240,atts,0),MATCH(BI247,segs,0))+INDEX(wtw_in,MATCH(CD241,atts,0),MATCH(BI247,segs,0))++INDEX(wtw_in,MATCH(CD242,atts,0),MATCH(BI247,segs,0)))</f>
        <v>40.418493999999995</v>
      </c>
      <c r="CE247" s="4">
        <f ca="1">IF(CE243="yes",INDEX(wtw_in,MATCH("no1",atts,0),MATCH(BI247,segs,0)),INDEX(wtw_in,MATCH(CE239,atts,0),MATCH(BI247,segs,0))+INDEX(wtw_in,MATCH(CE240,atts,0),MATCH(BI247,segs,0))+INDEX(wtw_in,MATCH(CE241,atts,0),MATCH(BI247,segs,0))++INDEX(wtw_in,MATCH(CE242,atts,0),MATCH(BI247,segs,0)))</f>
        <v>40.418493999999995</v>
      </c>
      <c r="CF247" s="4">
        <f ca="1">IF(CF243="yes",INDEX(wtw_in,MATCH("no1",atts,0),MATCH(BI247,segs,0)),INDEX(wtw_in,MATCH(CF239,atts,0),MATCH(BI247,segs,0))+INDEX(wtw_in,MATCH(CF240,atts,0),MATCH(BI247,segs,0))+INDEX(wtw_in,MATCH(CF241,atts,0),MATCH(BI247,segs,0))++INDEX(wtw_in,MATCH(CF242,atts,0),MATCH(BI247,segs,0)))</f>
        <v>40.418493999999995</v>
      </c>
      <c r="CG247" s="30">
        <f ca="1">IF(CG243="yes",INDEX(wtw_in,MATCH("no1",atts,0),MATCH(BI247,segs,0)),INDEX(wtw_in,MATCH(CG239,atts,0),MATCH(BI247,segs,0))+INDEX(wtw_in,MATCH(CG240,atts,0),MATCH(BI247,segs,0))+INDEX(wtw_in,MATCH(CG241,atts,0),MATCH(BI247,segs,0))++INDEX(wtw_in,MATCH(CG242,atts,0),MATCH(BI247,segs,0)))</f>
        <v>40.418493999999995</v>
      </c>
      <c r="CH247" s="204"/>
      <c r="CJ247" s="18" t="s">
        <v>37</v>
      </c>
      <c r="CK247" s="122">
        <f>CJ236</f>
        <v>2</v>
      </c>
      <c r="CL247" s="122" t="str">
        <f>CJ237</f>
        <v>work3564</v>
      </c>
      <c r="CM247" s="210"/>
      <c r="CN247" s="122"/>
      <c r="CO247" s="13"/>
      <c r="CP247" s="40">
        <f ca="1">IF(CP243="yes",INDEX(wtw_in,MATCH("no1",atts,0),MATCH(CL247,segs,0)),INDEX(wtw_in,MATCH(CP239,atts,0),MATCH(CL247,segs,0))+INDEX(wtw_in,MATCH(CP240,atts,0),MATCH(CL247,segs,0))+INDEX(wtw_in,MATCH(CP241,atts,0),MATCH(CL247,segs,0))++INDEX(wtw_in,MATCH(CP242,atts,0),MATCH(CL247,segs,0)))</f>
        <v>42.011597000000002</v>
      </c>
      <c r="CQ247" s="4">
        <f ca="1">IF(CQ243="yes",INDEX(wtw_in,MATCH("no1",atts,0),MATCH(CL247,segs,0)),INDEX(wtw_in,MATCH(CQ239,atts,0),MATCH(CL247,segs,0))+INDEX(wtw_in,MATCH(CQ240,atts,0),MATCH(CL247,segs,0))+INDEX(wtw_in,MATCH(CQ241,atts,0),MATCH(CL247,segs,0))++INDEX(wtw_in,MATCH(CQ242,atts,0),MATCH(CL247,segs,0)))</f>
        <v>42.011597000000002</v>
      </c>
      <c r="CR247" s="4">
        <f ca="1">IF(CR243="yes",INDEX(wtw_in,MATCH("no1",atts,0),MATCH(CL247,segs,0)),INDEX(wtw_in,MATCH(CR239,atts,0),MATCH(CL247,segs,0))+INDEX(wtw_in,MATCH(CR240,atts,0),MATCH(CL247,segs,0))+INDEX(wtw_in,MATCH(CR241,atts,0),MATCH(CL247,segs,0))++INDEX(wtw_in,MATCH(CR242,atts,0),MATCH(CL247,segs,0)))</f>
        <v>42.011597000000002</v>
      </c>
      <c r="CS247" s="4">
        <f ca="1">IF(CS243="yes",INDEX(wtw_in,MATCH("no1",atts,0),MATCH(CL247,segs,0)),INDEX(wtw_in,MATCH(CS239,atts,0),MATCH(CL247,segs,0))+INDEX(wtw_in,MATCH(CS240,atts,0),MATCH(CL247,segs,0))+INDEX(wtw_in,MATCH(CS241,atts,0),MATCH(CL247,segs,0))++INDEX(wtw_in,MATCH(CS242,atts,0),MATCH(CL247,segs,0)))</f>
        <v>42.011597000000002</v>
      </c>
      <c r="CT247" s="4">
        <f ca="1">IF(CT243="yes",INDEX(wtw_in,MATCH("no1",atts,0),MATCH(CL247,segs,0)),INDEX(wtw_in,MATCH(CT239,atts,0),MATCH(CL247,segs,0))+INDEX(wtw_in,MATCH(CT240,atts,0),MATCH(CL247,segs,0))+INDEX(wtw_in,MATCH(CT241,atts,0),MATCH(CL247,segs,0))++INDEX(wtw_in,MATCH(CT242,atts,0),MATCH(CL247,segs,0)))</f>
        <v>42.011597000000002</v>
      </c>
      <c r="CU247" s="4">
        <f ca="1">IF(CU243="yes",INDEX(wtw_in,MATCH("no1",atts,0),MATCH(CL247,segs,0)),INDEX(wtw_in,MATCH(CU239,atts,0),MATCH(CL247,segs,0))+INDEX(wtw_in,MATCH(CU240,atts,0),MATCH(CL247,segs,0))+INDEX(wtw_in,MATCH(CU241,atts,0),MATCH(CL247,segs,0))++INDEX(wtw_in,MATCH(CU242,atts,0),MATCH(CL247,segs,0)))</f>
        <v>42.011597000000002</v>
      </c>
      <c r="CV247" s="4">
        <f ca="1">IF(CV243="yes",INDEX(wtw_in,MATCH("no1",atts,0),MATCH(CL247,segs,0)),INDEX(wtw_in,MATCH(CV239,atts,0),MATCH(CL247,segs,0))+INDEX(wtw_in,MATCH(CV240,atts,0),MATCH(CL247,segs,0))+INDEX(wtw_in,MATCH(CV241,atts,0),MATCH(CL247,segs,0))++INDEX(wtw_in,MATCH(CV242,atts,0),MATCH(CL247,segs,0)))</f>
        <v>42.011597000000002</v>
      </c>
      <c r="CW247" s="4">
        <f ca="1">IF(CW243="yes",INDEX(wtw_in,MATCH("no1",atts,0),MATCH(CL247,segs,0)),INDEX(wtw_in,MATCH(CW239,atts,0),MATCH(CL247,segs,0))+INDEX(wtw_in,MATCH(CW240,atts,0),MATCH(CL247,segs,0))+INDEX(wtw_in,MATCH(CW241,atts,0),MATCH(CL247,segs,0))++INDEX(wtw_in,MATCH(CW242,atts,0),MATCH(CL247,segs,0)))</f>
        <v>42.011597000000002</v>
      </c>
      <c r="CX247" s="4">
        <f ca="1">IF(CX243="yes",INDEX(wtw_in,MATCH("no1",atts,0),MATCH(CL247,segs,0)),INDEX(wtw_in,MATCH(CX239,atts,0),MATCH(CL247,segs,0))+INDEX(wtw_in,MATCH(CX240,atts,0),MATCH(CL247,segs,0))+INDEX(wtw_in,MATCH(CX241,atts,0),MATCH(CL247,segs,0))++INDEX(wtw_in,MATCH(CX242,atts,0),MATCH(CL247,segs,0)))</f>
        <v>42.011597000000002</v>
      </c>
      <c r="CY247" s="4">
        <f ca="1">IF(CY243="yes",INDEX(wtw_in,MATCH("no1",atts,0),MATCH(CL247,segs,0)),INDEX(wtw_in,MATCH(CY239,atts,0),MATCH(CL247,segs,0))+INDEX(wtw_in,MATCH(CY240,atts,0),MATCH(CL247,segs,0))+INDEX(wtw_in,MATCH(CY241,atts,0),MATCH(CL247,segs,0))++INDEX(wtw_in,MATCH(CY242,atts,0),MATCH(CL247,segs,0)))</f>
        <v>42.011597000000002</v>
      </c>
      <c r="CZ247" s="4">
        <f ca="1">IF(CZ243="yes",INDEX(wtw_in,MATCH("no1",atts,0),MATCH(CL247,segs,0)),INDEX(wtw_in,MATCH(CZ239,atts,0),MATCH(CL247,segs,0))+INDEX(wtw_in,MATCH(CZ240,atts,0),MATCH(CL247,segs,0))+INDEX(wtw_in,MATCH(CZ241,atts,0),MATCH(CL247,segs,0))++INDEX(wtw_in,MATCH(CZ242,atts,0),MATCH(CL247,segs,0)))</f>
        <v>42.011597000000002</v>
      </c>
      <c r="DA247" s="4">
        <f ca="1">IF(DA243="yes",INDEX(wtw_in,MATCH("no1",atts,0),MATCH(CL247,segs,0)),INDEX(wtw_in,MATCH(DA239,atts,0),MATCH(CL247,segs,0))+INDEX(wtw_in,MATCH(DA240,atts,0),MATCH(CL247,segs,0))+INDEX(wtw_in,MATCH(DA241,atts,0),MATCH(CL247,segs,0))++INDEX(wtw_in,MATCH(DA242,atts,0),MATCH(CL247,segs,0)))</f>
        <v>42.011597000000002</v>
      </c>
      <c r="DB247" s="4">
        <f ca="1">IF(DB243="yes",INDEX(wtw_in,MATCH("no1",atts,0),MATCH(CL247,segs,0)),INDEX(wtw_in,MATCH(DB239,atts,0),MATCH(CL247,segs,0))+INDEX(wtw_in,MATCH(DB240,atts,0),MATCH(CL247,segs,0))+INDEX(wtw_in,MATCH(DB241,atts,0),MATCH(CL247,segs,0))++INDEX(wtw_in,MATCH(DB242,atts,0),MATCH(CL247,segs,0)))</f>
        <v>42.011597000000002</v>
      </c>
      <c r="DC247" s="4">
        <f ca="1">IF(DC243="yes",INDEX(wtw_in,MATCH("no1",atts,0),MATCH(CL247,segs,0)),INDEX(wtw_in,MATCH(DC239,atts,0),MATCH(CL247,segs,0))+INDEX(wtw_in,MATCH(DC240,atts,0),MATCH(CL247,segs,0))+INDEX(wtw_in,MATCH(DC241,atts,0),MATCH(CL247,segs,0))++INDEX(wtw_in,MATCH(DC242,atts,0),MATCH(CL247,segs,0)))</f>
        <v>42.011597000000002</v>
      </c>
      <c r="DD247" s="4">
        <f ca="1">IF(DD243="yes",INDEX(wtw_in,MATCH("no1",atts,0),MATCH(CL247,segs,0)),INDEX(wtw_in,MATCH(DD239,atts,0),MATCH(CL247,segs,0))+INDEX(wtw_in,MATCH(DD240,atts,0),MATCH(CL247,segs,0))+INDEX(wtw_in,MATCH(DD241,atts,0),MATCH(CL247,segs,0))++INDEX(wtw_in,MATCH(DD242,atts,0),MATCH(CL247,segs,0)))</f>
        <v>42.011597000000002</v>
      </c>
      <c r="DE247" s="4">
        <f ca="1">IF(DE243="yes",INDEX(wtw_in,MATCH("no1",atts,0),MATCH(CL247,segs,0)),INDEX(wtw_in,MATCH(DE239,atts,0),MATCH(CL247,segs,0))+INDEX(wtw_in,MATCH(DE240,atts,0),MATCH(CL247,segs,0))+INDEX(wtw_in,MATCH(DE241,atts,0),MATCH(CL247,segs,0))++INDEX(wtw_in,MATCH(DE242,atts,0),MATCH(CL247,segs,0)))</f>
        <v>42.011597000000002</v>
      </c>
      <c r="DF247" s="4">
        <f ca="1">IF(DF243="yes",INDEX(wtw_in,MATCH("no1",atts,0),MATCH(CL247,segs,0)),INDEX(wtw_in,MATCH(DF239,atts,0),MATCH(CL247,segs,0))+INDEX(wtw_in,MATCH(DF240,atts,0),MATCH(CL247,segs,0))+INDEX(wtw_in,MATCH(DF241,atts,0),MATCH(CL247,segs,0))++INDEX(wtw_in,MATCH(DF242,atts,0),MATCH(CL247,segs,0)))</f>
        <v>42.011597000000002</v>
      </c>
      <c r="DG247" s="4">
        <f ca="1">IF(DG243="yes",INDEX(wtw_in,MATCH("no1",atts,0),MATCH(CL247,segs,0)),INDEX(wtw_in,MATCH(DG239,atts,0),MATCH(CL247,segs,0))+INDEX(wtw_in,MATCH(DG240,atts,0),MATCH(CL247,segs,0))+INDEX(wtw_in,MATCH(DG241,atts,0),MATCH(CL247,segs,0))++INDEX(wtw_in,MATCH(DG242,atts,0),MATCH(CL247,segs,0)))</f>
        <v>42.011597000000002</v>
      </c>
      <c r="DH247" s="4">
        <f ca="1">IF(DH243="yes",INDEX(wtw_in,MATCH("no1",atts,0),MATCH(CL247,segs,0)),INDEX(wtw_in,MATCH(DH239,atts,0),MATCH(CL247,segs,0))+INDEX(wtw_in,MATCH(DH240,atts,0),MATCH(CL247,segs,0))+INDEX(wtw_in,MATCH(DH241,atts,0),MATCH(CL247,segs,0))++INDEX(wtw_in,MATCH(DH242,atts,0),MATCH(CL247,segs,0)))</f>
        <v>42.011597000000002</v>
      </c>
      <c r="DI247" s="4">
        <f ca="1">IF(DI243="yes",INDEX(wtw_in,MATCH("no1",atts,0),MATCH(CL247,segs,0)),INDEX(wtw_in,MATCH(DI239,atts,0),MATCH(CL247,segs,0))+INDEX(wtw_in,MATCH(DI240,atts,0),MATCH(CL247,segs,0))+INDEX(wtw_in,MATCH(DI241,atts,0),MATCH(CL247,segs,0))++INDEX(wtw_in,MATCH(DI242,atts,0),MATCH(CL247,segs,0)))</f>
        <v>42.011597000000002</v>
      </c>
      <c r="DJ247" s="30">
        <f ca="1">IF(DJ243="yes",INDEX(wtw_in,MATCH("no1",atts,0),MATCH(CL247,segs,0)),INDEX(wtw_in,MATCH(DJ239,atts,0),MATCH(CL247,segs,0))+INDEX(wtw_in,MATCH(DJ240,atts,0),MATCH(CL247,segs,0))+INDEX(wtw_in,MATCH(DJ241,atts,0),MATCH(CL247,segs,0))++INDEX(wtw_in,MATCH(DJ242,atts,0),MATCH(CL247,segs,0)))</f>
        <v>42.011597000000002</v>
      </c>
      <c r="DK247" s="204"/>
      <c r="DM247" s="18" t="s">
        <v>37</v>
      </c>
      <c r="DN247" s="122">
        <f>DM236</f>
        <v>2</v>
      </c>
      <c r="DO247" s="122" t="str">
        <f>DM237</f>
        <v>shop3564</v>
      </c>
      <c r="DP247" s="210"/>
      <c r="DQ247" s="122"/>
      <c r="DR247" s="13"/>
      <c r="DS247" s="40">
        <f ca="1">IF(DS243="yes",INDEX(wtw_in,MATCH("no1",atts,0),MATCH(DO247,segs,0)),INDEX(wtw_in,MATCH(DS239,atts,0),MATCH(DO247,segs,0))+INDEX(wtw_in,MATCH(DS240,atts,0),MATCH(DO247,segs,0))+INDEX(wtw_in,MATCH(DS241,atts,0),MATCH(DO247,segs,0))++INDEX(wtw_in,MATCH(DS242,atts,0),MATCH(DO247,segs,0)))</f>
        <v>41.547573</v>
      </c>
      <c r="DT247" s="4">
        <f ca="1">IF(DT243="yes",INDEX(wtw_in,MATCH("no1",atts,0),MATCH(DO247,segs,0)),INDEX(wtw_in,MATCH(DT239,atts,0),MATCH(DO247,segs,0))+INDEX(wtw_in,MATCH(DT240,atts,0),MATCH(DO247,segs,0))+INDEX(wtw_in,MATCH(DT241,atts,0),MATCH(DO247,segs,0))++INDEX(wtw_in,MATCH(DT242,atts,0),MATCH(DO247,segs,0)))</f>
        <v>41.547573</v>
      </c>
      <c r="DU247" s="4">
        <f ca="1">IF(DU243="yes",INDEX(wtw_in,MATCH("no1",atts,0),MATCH(DO247,segs,0)),INDEX(wtw_in,MATCH(DU239,atts,0),MATCH(DO247,segs,0))+INDEX(wtw_in,MATCH(DU240,atts,0),MATCH(DO247,segs,0))+INDEX(wtw_in,MATCH(DU241,atts,0),MATCH(DO247,segs,0))++INDEX(wtw_in,MATCH(DU242,atts,0),MATCH(DO247,segs,0)))</f>
        <v>41.547573</v>
      </c>
      <c r="DV247" s="4">
        <f ca="1">IF(DV243="yes",INDEX(wtw_in,MATCH("no1",atts,0),MATCH(DO247,segs,0)),INDEX(wtw_in,MATCH(DV239,atts,0),MATCH(DO247,segs,0))+INDEX(wtw_in,MATCH(DV240,atts,0),MATCH(DO247,segs,0))+INDEX(wtw_in,MATCH(DV241,atts,0),MATCH(DO247,segs,0))++INDEX(wtw_in,MATCH(DV242,atts,0),MATCH(DO247,segs,0)))</f>
        <v>41.547573</v>
      </c>
      <c r="DW247" s="4">
        <f ca="1">IF(DW243="yes",INDEX(wtw_in,MATCH("no1",atts,0),MATCH(DO247,segs,0)),INDEX(wtw_in,MATCH(DW239,atts,0),MATCH(DO247,segs,0))+INDEX(wtw_in,MATCH(DW240,atts,0),MATCH(DO247,segs,0))+INDEX(wtw_in,MATCH(DW241,atts,0),MATCH(DO247,segs,0))++INDEX(wtw_in,MATCH(DW242,atts,0),MATCH(DO247,segs,0)))</f>
        <v>41.547573</v>
      </c>
      <c r="DX247" s="4">
        <f ca="1">IF(DX243="yes",INDEX(wtw_in,MATCH("no1",atts,0),MATCH(DO247,segs,0)),INDEX(wtw_in,MATCH(DX239,atts,0),MATCH(DO247,segs,0))+INDEX(wtw_in,MATCH(DX240,atts,0),MATCH(DO247,segs,0))+INDEX(wtw_in,MATCH(DX241,atts,0),MATCH(DO247,segs,0))++INDEX(wtw_in,MATCH(DX242,atts,0),MATCH(DO247,segs,0)))</f>
        <v>41.547573</v>
      </c>
      <c r="DY247" s="4">
        <f ca="1">IF(DY243="yes",INDEX(wtw_in,MATCH("no1",atts,0),MATCH(DO247,segs,0)),INDEX(wtw_in,MATCH(DY239,atts,0),MATCH(DO247,segs,0))+INDEX(wtw_in,MATCH(DY240,atts,0),MATCH(DO247,segs,0))+INDEX(wtw_in,MATCH(DY241,atts,0),MATCH(DO247,segs,0))++INDEX(wtw_in,MATCH(DY242,atts,0),MATCH(DO247,segs,0)))</f>
        <v>41.547573</v>
      </c>
      <c r="DZ247" s="4">
        <f ca="1">IF(DZ243="yes",INDEX(wtw_in,MATCH("no1",atts,0),MATCH(DO247,segs,0)),INDEX(wtw_in,MATCH(DZ239,atts,0),MATCH(DO247,segs,0))+INDEX(wtw_in,MATCH(DZ240,atts,0),MATCH(DO247,segs,0))+INDEX(wtw_in,MATCH(DZ241,atts,0),MATCH(DO247,segs,0))++INDEX(wtw_in,MATCH(DZ242,atts,0),MATCH(DO247,segs,0)))</f>
        <v>41.547573</v>
      </c>
      <c r="EA247" s="4">
        <f ca="1">IF(EA243="yes",INDEX(wtw_in,MATCH("no1",atts,0),MATCH(DO247,segs,0)),INDEX(wtw_in,MATCH(EA239,atts,0),MATCH(DO247,segs,0))+INDEX(wtw_in,MATCH(EA240,atts,0),MATCH(DO247,segs,0))+INDEX(wtw_in,MATCH(EA241,atts,0),MATCH(DO247,segs,0))++INDEX(wtw_in,MATCH(EA242,atts,0),MATCH(DO247,segs,0)))</f>
        <v>41.547573</v>
      </c>
      <c r="EB247" s="4">
        <f ca="1">IF(EB243="yes",INDEX(wtw_in,MATCH("no1",atts,0),MATCH(DO247,segs,0)),INDEX(wtw_in,MATCH(EB239,atts,0),MATCH(DO247,segs,0))+INDEX(wtw_in,MATCH(EB240,atts,0),MATCH(DO247,segs,0))+INDEX(wtw_in,MATCH(EB241,atts,0),MATCH(DO247,segs,0))++INDEX(wtw_in,MATCH(EB242,atts,0),MATCH(DO247,segs,0)))</f>
        <v>41.547573</v>
      </c>
      <c r="EC247" s="4">
        <f ca="1">IF(EC243="yes",INDEX(wtw_in,MATCH("no1",atts,0),MATCH(DO247,segs,0)),INDEX(wtw_in,MATCH(EC239,atts,0),MATCH(DO247,segs,0))+INDEX(wtw_in,MATCH(EC240,atts,0),MATCH(DO247,segs,0))+INDEX(wtw_in,MATCH(EC241,atts,0),MATCH(DO247,segs,0))++INDEX(wtw_in,MATCH(EC242,atts,0),MATCH(DO247,segs,0)))</f>
        <v>41.547573</v>
      </c>
      <c r="ED247" s="4">
        <f ca="1">IF(ED243="yes",INDEX(wtw_in,MATCH("no1",atts,0),MATCH(DO247,segs,0)),INDEX(wtw_in,MATCH(ED239,atts,0),MATCH(DO247,segs,0))+INDEX(wtw_in,MATCH(ED240,atts,0),MATCH(DO247,segs,0))+INDEX(wtw_in,MATCH(ED241,atts,0),MATCH(DO247,segs,0))++INDEX(wtw_in,MATCH(ED242,atts,0),MATCH(DO247,segs,0)))</f>
        <v>41.547573</v>
      </c>
      <c r="EE247" s="4">
        <f ca="1">IF(EE243="yes",INDEX(wtw_in,MATCH("no1",atts,0),MATCH(DO247,segs,0)),INDEX(wtw_in,MATCH(EE239,atts,0),MATCH(DO247,segs,0))+INDEX(wtw_in,MATCH(EE240,atts,0),MATCH(DO247,segs,0))+INDEX(wtw_in,MATCH(EE241,atts,0),MATCH(DO247,segs,0))++INDEX(wtw_in,MATCH(EE242,atts,0),MATCH(DO247,segs,0)))</f>
        <v>41.547573</v>
      </c>
      <c r="EF247" s="4">
        <f ca="1">IF(EF243="yes",INDEX(wtw_in,MATCH("no1",atts,0),MATCH(DO247,segs,0)),INDEX(wtw_in,MATCH(EF239,atts,0),MATCH(DO247,segs,0))+INDEX(wtw_in,MATCH(EF240,atts,0),MATCH(DO247,segs,0))+INDEX(wtw_in,MATCH(EF241,atts,0),MATCH(DO247,segs,0))++INDEX(wtw_in,MATCH(EF242,atts,0),MATCH(DO247,segs,0)))</f>
        <v>41.547573</v>
      </c>
      <c r="EG247" s="4">
        <f ca="1">IF(EG243="yes",INDEX(wtw_in,MATCH("no1",atts,0),MATCH(DO247,segs,0)),INDEX(wtw_in,MATCH(EG239,atts,0),MATCH(DO247,segs,0))+INDEX(wtw_in,MATCH(EG240,atts,0),MATCH(DO247,segs,0))+INDEX(wtw_in,MATCH(EG241,atts,0),MATCH(DO247,segs,0))++INDEX(wtw_in,MATCH(EG242,atts,0),MATCH(DO247,segs,0)))</f>
        <v>41.547573</v>
      </c>
      <c r="EH247" s="4">
        <f ca="1">IF(EH243="yes",INDEX(wtw_in,MATCH("no1",atts,0),MATCH(DO247,segs,0)),INDEX(wtw_in,MATCH(EH239,atts,0),MATCH(DO247,segs,0))+INDEX(wtw_in,MATCH(EH240,atts,0),MATCH(DO247,segs,0))+INDEX(wtw_in,MATCH(EH241,atts,0),MATCH(DO247,segs,0))++INDEX(wtw_in,MATCH(EH242,atts,0),MATCH(DO247,segs,0)))</f>
        <v>41.547573</v>
      </c>
      <c r="EI247" s="4">
        <f ca="1">IF(EI243="yes",INDEX(wtw_in,MATCH("no1",atts,0),MATCH(DO247,segs,0)),INDEX(wtw_in,MATCH(EI239,atts,0),MATCH(DO247,segs,0))+INDEX(wtw_in,MATCH(EI240,atts,0),MATCH(DO247,segs,0))+INDEX(wtw_in,MATCH(EI241,atts,0),MATCH(DO247,segs,0))++INDEX(wtw_in,MATCH(EI242,atts,0),MATCH(DO247,segs,0)))</f>
        <v>41.547573</v>
      </c>
      <c r="EJ247" s="4">
        <f ca="1">IF(EJ243="yes",INDEX(wtw_in,MATCH("no1",atts,0),MATCH(DO247,segs,0)),INDEX(wtw_in,MATCH(EJ239,atts,0),MATCH(DO247,segs,0))+INDEX(wtw_in,MATCH(EJ240,atts,0),MATCH(DO247,segs,0))+INDEX(wtw_in,MATCH(EJ241,atts,0),MATCH(DO247,segs,0))++INDEX(wtw_in,MATCH(EJ242,atts,0),MATCH(DO247,segs,0)))</f>
        <v>41.547573</v>
      </c>
      <c r="EK247" s="4">
        <f ca="1">IF(EK243="yes",INDEX(wtw_in,MATCH("no1",atts,0),MATCH(DO247,segs,0)),INDEX(wtw_in,MATCH(EK239,atts,0),MATCH(DO247,segs,0))+INDEX(wtw_in,MATCH(EK240,atts,0),MATCH(DO247,segs,0))+INDEX(wtw_in,MATCH(EK241,atts,0),MATCH(DO247,segs,0))++INDEX(wtw_in,MATCH(EK242,atts,0),MATCH(DO247,segs,0)))</f>
        <v>41.547573</v>
      </c>
      <c r="EL247" s="4">
        <f ca="1">IF(EL243="yes",INDEX(wtw_in,MATCH("no1",atts,0),MATCH(DO247,segs,0)),INDEX(wtw_in,MATCH(EL239,atts,0),MATCH(DO247,segs,0))+INDEX(wtw_in,MATCH(EL240,atts,0),MATCH(DO247,segs,0))+INDEX(wtw_in,MATCH(EL241,atts,0),MATCH(DO247,segs,0))++INDEX(wtw_in,MATCH(EL242,atts,0),MATCH(DO247,segs,0)))</f>
        <v>41.547573</v>
      </c>
      <c r="EM247" s="30">
        <f ca="1">IF(EM243="yes",INDEX(wtw_in,MATCH("no1",atts,0),MATCH(DO247,segs,0)),INDEX(wtw_in,MATCH(EM239,atts,0),MATCH(DO247,segs,0))+INDEX(wtw_in,MATCH(EM240,atts,0),MATCH(DO247,segs,0))+INDEX(wtw_in,MATCH(EM241,atts,0),MATCH(DO247,segs,0))++INDEX(wtw_in,MATCH(EM242,atts,0),MATCH(DO247,segs,0)))</f>
        <v>41.547573</v>
      </c>
      <c r="EN247" s="204"/>
      <c r="EP247" s="18" t="s">
        <v>37</v>
      </c>
      <c r="EQ247" s="122">
        <f>EP236</f>
        <v>2</v>
      </c>
      <c r="ER247" s="122" t="str">
        <f>EP237</f>
        <v>lei3564</v>
      </c>
      <c r="ES247" s="210"/>
      <c r="ET247" s="122"/>
      <c r="EU247" s="13"/>
      <c r="EV247" s="40">
        <f ca="1">IF(EV243="yes",INDEX(wtw_in,MATCH("no1",atts,0),MATCH(ER247,segs,0)),INDEX(wtw_in,MATCH(EV239,atts,0),MATCH(ER247,segs,0))+INDEX(wtw_in,MATCH(EV240,atts,0),MATCH(ER247,segs,0))+INDEX(wtw_in,MATCH(EV241,atts,0),MATCH(ER247,segs,0))++INDEX(wtw_in,MATCH(EV242,atts,0),MATCH(ER247,segs,0)))</f>
        <v>41.770854999999997</v>
      </c>
      <c r="EW247" s="4">
        <f ca="1">IF(EW243="yes",INDEX(wtw_in,MATCH("no1",atts,0),MATCH(ER247,segs,0)),INDEX(wtw_in,MATCH(EW239,atts,0),MATCH(ER247,segs,0))+INDEX(wtw_in,MATCH(EW240,atts,0),MATCH(ER247,segs,0))+INDEX(wtw_in,MATCH(EW241,atts,0),MATCH(ER247,segs,0))++INDEX(wtw_in,MATCH(EW242,atts,0),MATCH(ER247,segs,0)))</f>
        <v>41.770854999999997</v>
      </c>
      <c r="EX247" s="4">
        <f ca="1">IF(EX243="yes",INDEX(wtw_in,MATCH("no1",atts,0),MATCH(ER247,segs,0)),INDEX(wtw_in,MATCH(EX239,atts,0),MATCH(ER247,segs,0))+INDEX(wtw_in,MATCH(EX240,atts,0),MATCH(ER247,segs,0))+INDEX(wtw_in,MATCH(EX241,atts,0),MATCH(ER247,segs,0))++INDEX(wtw_in,MATCH(EX242,atts,0),MATCH(ER247,segs,0)))</f>
        <v>41.770854999999997</v>
      </c>
      <c r="EY247" s="4">
        <f ca="1">IF(EY243="yes",INDEX(wtw_in,MATCH("no1",atts,0),MATCH(ER247,segs,0)),INDEX(wtw_in,MATCH(EY239,atts,0),MATCH(ER247,segs,0))+INDEX(wtw_in,MATCH(EY240,atts,0),MATCH(ER247,segs,0))+INDEX(wtw_in,MATCH(EY241,atts,0),MATCH(ER247,segs,0))++INDEX(wtw_in,MATCH(EY242,atts,0),MATCH(ER247,segs,0)))</f>
        <v>41.770854999999997</v>
      </c>
      <c r="EZ247" s="4">
        <f ca="1">IF(EZ243="yes",INDEX(wtw_in,MATCH("no1",atts,0),MATCH(ER247,segs,0)),INDEX(wtw_in,MATCH(EZ239,atts,0),MATCH(ER247,segs,0))+INDEX(wtw_in,MATCH(EZ240,atts,0),MATCH(ER247,segs,0))+INDEX(wtw_in,MATCH(EZ241,atts,0),MATCH(ER247,segs,0))++INDEX(wtw_in,MATCH(EZ242,atts,0),MATCH(ER247,segs,0)))</f>
        <v>41.770854999999997</v>
      </c>
      <c r="FA247" s="4">
        <f ca="1">IF(FA243="yes",INDEX(wtw_in,MATCH("no1",atts,0),MATCH(ER247,segs,0)),INDEX(wtw_in,MATCH(FA239,atts,0),MATCH(ER247,segs,0))+INDEX(wtw_in,MATCH(FA240,atts,0),MATCH(ER247,segs,0))+INDEX(wtw_in,MATCH(FA241,atts,0),MATCH(ER247,segs,0))++INDEX(wtw_in,MATCH(FA242,atts,0),MATCH(ER247,segs,0)))</f>
        <v>41.770854999999997</v>
      </c>
      <c r="FB247" s="4">
        <f ca="1">IF(FB243="yes",INDEX(wtw_in,MATCH("no1",atts,0),MATCH(ER247,segs,0)),INDEX(wtw_in,MATCH(FB239,atts,0),MATCH(ER247,segs,0))+INDEX(wtw_in,MATCH(FB240,atts,0),MATCH(ER247,segs,0))+INDEX(wtw_in,MATCH(FB241,atts,0),MATCH(ER247,segs,0))++INDEX(wtw_in,MATCH(FB242,atts,0),MATCH(ER247,segs,0)))</f>
        <v>41.770854999999997</v>
      </c>
      <c r="FC247" s="4">
        <f ca="1">IF(FC243="yes",INDEX(wtw_in,MATCH("no1",atts,0),MATCH(ER247,segs,0)),INDEX(wtw_in,MATCH(FC239,atts,0),MATCH(ER247,segs,0))+INDEX(wtw_in,MATCH(FC240,atts,0),MATCH(ER247,segs,0))+INDEX(wtw_in,MATCH(FC241,atts,0),MATCH(ER247,segs,0))++INDEX(wtw_in,MATCH(FC242,atts,0),MATCH(ER247,segs,0)))</f>
        <v>41.770854999999997</v>
      </c>
      <c r="FD247" s="4">
        <f ca="1">IF(FD243="yes",INDEX(wtw_in,MATCH("no1",atts,0),MATCH(ER247,segs,0)),INDEX(wtw_in,MATCH(FD239,atts,0),MATCH(ER247,segs,0))+INDEX(wtw_in,MATCH(FD240,atts,0),MATCH(ER247,segs,0))+INDEX(wtw_in,MATCH(FD241,atts,0),MATCH(ER247,segs,0))++INDEX(wtw_in,MATCH(FD242,atts,0),MATCH(ER247,segs,0)))</f>
        <v>41.770854999999997</v>
      </c>
      <c r="FE247" s="4">
        <f ca="1">IF(FE243="yes",INDEX(wtw_in,MATCH("no1",atts,0),MATCH(ER247,segs,0)),INDEX(wtw_in,MATCH(FE239,atts,0),MATCH(ER247,segs,0))+INDEX(wtw_in,MATCH(FE240,atts,0),MATCH(ER247,segs,0))+INDEX(wtw_in,MATCH(FE241,atts,0),MATCH(ER247,segs,0))++INDEX(wtw_in,MATCH(FE242,atts,0),MATCH(ER247,segs,0)))</f>
        <v>41.770854999999997</v>
      </c>
      <c r="FF247" s="4">
        <f ca="1">IF(FF243="yes",INDEX(wtw_in,MATCH("no1",atts,0),MATCH(ER247,segs,0)),INDEX(wtw_in,MATCH(FF239,atts,0),MATCH(ER247,segs,0))+INDEX(wtw_in,MATCH(FF240,atts,0),MATCH(ER247,segs,0))+INDEX(wtw_in,MATCH(FF241,atts,0),MATCH(ER247,segs,0))++INDEX(wtw_in,MATCH(FF242,atts,0),MATCH(ER247,segs,0)))</f>
        <v>41.770854999999997</v>
      </c>
      <c r="FG247" s="4">
        <f ca="1">IF(FG243="yes",INDEX(wtw_in,MATCH("no1",atts,0),MATCH(ER247,segs,0)),INDEX(wtw_in,MATCH(FG239,atts,0),MATCH(ER247,segs,0))+INDEX(wtw_in,MATCH(FG240,atts,0),MATCH(ER247,segs,0))+INDEX(wtw_in,MATCH(FG241,atts,0),MATCH(ER247,segs,0))++INDEX(wtw_in,MATCH(FG242,atts,0),MATCH(ER247,segs,0)))</f>
        <v>41.770854999999997</v>
      </c>
      <c r="FH247" s="4">
        <f ca="1">IF(FH243="yes",INDEX(wtw_in,MATCH("no1",atts,0),MATCH(ER247,segs,0)),INDEX(wtw_in,MATCH(FH239,atts,0),MATCH(ER247,segs,0))+INDEX(wtw_in,MATCH(FH240,atts,0),MATCH(ER247,segs,0))+INDEX(wtw_in,MATCH(FH241,atts,0),MATCH(ER247,segs,0))++INDEX(wtw_in,MATCH(FH242,atts,0),MATCH(ER247,segs,0)))</f>
        <v>41.770854999999997</v>
      </c>
      <c r="FI247" s="4">
        <f ca="1">IF(FI243="yes",INDEX(wtw_in,MATCH("no1",atts,0),MATCH(ER247,segs,0)),INDEX(wtw_in,MATCH(FI239,atts,0),MATCH(ER247,segs,0))+INDEX(wtw_in,MATCH(FI240,atts,0),MATCH(ER247,segs,0))+INDEX(wtw_in,MATCH(FI241,atts,0),MATCH(ER247,segs,0))++INDEX(wtw_in,MATCH(FI242,atts,0),MATCH(ER247,segs,0)))</f>
        <v>41.770854999999997</v>
      </c>
      <c r="FJ247" s="4">
        <f ca="1">IF(FJ243="yes",INDEX(wtw_in,MATCH("no1",atts,0),MATCH(ER247,segs,0)),INDEX(wtw_in,MATCH(FJ239,atts,0),MATCH(ER247,segs,0))+INDEX(wtw_in,MATCH(FJ240,atts,0),MATCH(ER247,segs,0))+INDEX(wtw_in,MATCH(FJ241,atts,0),MATCH(ER247,segs,0))++INDEX(wtw_in,MATCH(FJ242,atts,0),MATCH(ER247,segs,0)))</f>
        <v>41.770854999999997</v>
      </c>
      <c r="FK247" s="4">
        <f ca="1">IF(FK243="yes",INDEX(wtw_in,MATCH("no1",atts,0),MATCH(ER247,segs,0)),INDEX(wtw_in,MATCH(FK239,atts,0),MATCH(ER247,segs,0))+INDEX(wtw_in,MATCH(FK240,atts,0),MATCH(ER247,segs,0))+INDEX(wtw_in,MATCH(FK241,atts,0),MATCH(ER247,segs,0))++INDEX(wtw_in,MATCH(FK242,atts,0),MATCH(ER247,segs,0)))</f>
        <v>41.770854999999997</v>
      </c>
      <c r="FL247" s="4">
        <f ca="1">IF(FL243="yes",INDEX(wtw_in,MATCH("no1",atts,0),MATCH(ER247,segs,0)),INDEX(wtw_in,MATCH(FL239,atts,0),MATCH(ER247,segs,0))+INDEX(wtw_in,MATCH(FL240,atts,0),MATCH(ER247,segs,0))+INDEX(wtw_in,MATCH(FL241,atts,0),MATCH(ER247,segs,0))++INDEX(wtw_in,MATCH(FL242,atts,0),MATCH(ER247,segs,0)))</f>
        <v>41.770854999999997</v>
      </c>
      <c r="FM247" s="4">
        <f ca="1">IF(FM243="yes",INDEX(wtw_in,MATCH("no1",atts,0),MATCH(ER247,segs,0)),INDEX(wtw_in,MATCH(FM239,atts,0),MATCH(ER247,segs,0))+INDEX(wtw_in,MATCH(FM240,atts,0),MATCH(ER247,segs,0))+INDEX(wtw_in,MATCH(FM241,atts,0),MATCH(ER247,segs,0))++INDEX(wtw_in,MATCH(FM242,atts,0),MATCH(ER247,segs,0)))</f>
        <v>41.770854999999997</v>
      </c>
      <c r="FN247" s="4">
        <f ca="1">IF(FN243="yes",INDEX(wtw_in,MATCH("no1",atts,0),MATCH(ER247,segs,0)),INDEX(wtw_in,MATCH(FN239,atts,0),MATCH(ER247,segs,0))+INDEX(wtw_in,MATCH(FN240,atts,0),MATCH(ER247,segs,0))+INDEX(wtw_in,MATCH(FN241,atts,0),MATCH(ER247,segs,0))++INDEX(wtw_in,MATCH(FN242,atts,0),MATCH(ER247,segs,0)))</f>
        <v>41.770854999999997</v>
      </c>
      <c r="FO247" s="4">
        <f ca="1">IF(FO243="yes",INDEX(wtw_in,MATCH("no1",atts,0),MATCH(ER247,segs,0)),INDEX(wtw_in,MATCH(FO239,atts,0),MATCH(ER247,segs,0))+INDEX(wtw_in,MATCH(FO240,atts,0),MATCH(ER247,segs,0))+INDEX(wtw_in,MATCH(FO241,atts,0),MATCH(ER247,segs,0))++INDEX(wtw_in,MATCH(FO242,atts,0),MATCH(ER247,segs,0)))</f>
        <v>41.770854999999997</v>
      </c>
      <c r="FP247" s="30">
        <f ca="1">IF(FP243="yes",INDEX(wtw_in,MATCH("no1",atts,0),MATCH(ER247,segs,0)),INDEX(wtw_in,MATCH(FP239,atts,0),MATCH(ER247,segs,0))+INDEX(wtw_in,MATCH(FP240,atts,0),MATCH(ER247,segs,0))+INDEX(wtw_in,MATCH(FP241,atts,0),MATCH(ER247,segs,0))++INDEX(wtw_in,MATCH(FP242,atts,0),MATCH(ER247,segs,0)))</f>
        <v>41.770854999999997</v>
      </c>
      <c r="FQ247" s="204"/>
      <c r="FS247" s="18" t="s">
        <v>37</v>
      </c>
      <c r="FT247" s="122">
        <f>FS236</f>
        <v>2</v>
      </c>
      <c r="FU247" s="122" t="str">
        <f>FS237</f>
        <v>shop65</v>
      </c>
      <c r="FV247" s="210"/>
      <c r="FW247" s="122"/>
      <c r="FX247" s="13"/>
      <c r="FY247" s="40">
        <f ca="1">IF(FY243="yes",INDEX(wtw_in,MATCH("no1",atts,0),MATCH(FU247,segs,0)),INDEX(wtw_in,MATCH(FY239,atts,0),MATCH(FU247,segs,0))+INDEX(wtw_in,MATCH(FY240,atts,0),MATCH(FU247,segs,0))+INDEX(wtw_in,MATCH(FY241,atts,0),MATCH(FU247,segs,0))++INDEX(wtw_in,MATCH(FY242,atts,0),MATCH(FU247,segs,0)))</f>
        <v>40.489232000000001</v>
      </c>
      <c r="FZ247" s="4">
        <f ca="1">IF(FZ243="yes",INDEX(wtw_in,MATCH("no1",atts,0),MATCH(FU247,segs,0)),INDEX(wtw_in,MATCH(FZ239,atts,0),MATCH(FU247,segs,0))+INDEX(wtw_in,MATCH(FZ240,atts,0),MATCH(FU247,segs,0))+INDEX(wtw_in,MATCH(FZ241,atts,0),MATCH(FU247,segs,0))++INDEX(wtw_in,MATCH(FZ242,atts,0),MATCH(FU247,segs,0)))</f>
        <v>40.489232000000001</v>
      </c>
      <c r="GA247" s="4">
        <f ca="1">IF(GA243="yes",INDEX(wtw_in,MATCH("no1",atts,0),MATCH(FU247,segs,0)),INDEX(wtw_in,MATCH(GA239,atts,0),MATCH(FU247,segs,0))+INDEX(wtw_in,MATCH(GA240,atts,0),MATCH(FU247,segs,0))+INDEX(wtw_in,MATCH(GA241,atts,0),MATCH(FU247,segs,0))++INDEX(wtw_in,MATCH(GA242,atts,0),MATCH(FU247,segs,0)))</f>
        <v>40.489232000000001</v>
      </c>
      <c r="GB247" s="4">
        <f ca="1">IF(GB243="yes",INDEX(wtw_in,MATCH("no1",atts,0),MATCH(FU247,segs,0)),INDEX(wtw_in,MATCH(GB239,atts,0),MATCH(FU247,segs,0))+INDEX(wtw_in,MATCH(GB240,atts,0),MATCH(FU247,segs,0))+INDEX(wtw_in,MATCH(GB241,atts,0),MATCH(FU247,segs,0))++INDEX(wtw_in,MATCH(GB242,atts,0),MATCH(FU247,segs,0)))</f>
        <v>40.489232000000001</v>
      </c>
      <c r="GC247" s="4">
        <f ca="1">IF(GC243="yes",INDEX(wtw_in,MATCH("no1",atts,0),MATCH(FU247,segs,0)),INDEX(wtw_in,MATCH(GC239,atts,0),MATCH(FU247,segs,0))+INDEX(wtw_in,MATCH(GC240,atts,0),MATCH(FU247,segs,0))+INDEX(wtw_in,MATCH(GC241,atts,0),MATCH(FU247,segs,0))++INDEX(wtw_in,MATCH(GC242,atts,0),MATCH(FU247,segs,0)))</f>
        <v>40.489232000000001</v>
      </c>
      <c r="GD247" s="4">
        <f ca="1">IF(GD243="yes",INDEX(wtw_in,MATCH("no1",atts,0),MATCH(FU247,segs,0)),INDEX(wtw_in,MATCH(GD239,atts,0),MATCH(FU247,segs,0))+INDEX(wtw_in,MATCH(GD240,atts,0),MATCH(FU247,segs,0))+INDEX(wtw_in,MATCH(GD241,atts,0),MATCH(FU247,segs,0))++INDEX(wtw_in,MATCH(GD242,atts,0),MATCH(FU247,segs,0)))</f>
        <v>40.489232000000001</v>
      </c>
      <c r="GE247" s="4">
        <f ca="1">IF(GE243="yes",INDEX(wtw_in,MATCH("no1",atts,0),MATCH(FU247,segs,0)),INDEX(wtw_in,MATCH(GE239,atts,0),MATCH(FU247,segs,0))+INDEX(wtw_in,MATCH(GE240,atts,0),MATCH(FU247,segs,0))+INDEX(wtw_in,MATCH(GE241,atts,0),MATCH(FU247,segs,0))++INDEX(wtw_in,MATCH(GE242,atts,0),MATCH(FU247,segs,0)))</f>
        <v>40.489232000000001</v>
      </c>
      <c r="GF247" s="4">
        <f ca="1">IF(GF243="yes",INDEX(wtw_in,MATCH("no1",atts,0),MATCH(FU247,segs,0)),INDEX(wtw_in,MATCH(GF239,atts,0),MATCH(FU247,segs,0))+INDEX(wtw_in,MATCH(GF240,atts,0),MATCH(FU247,segs,0))+INDEX(wtw_in,MATCH(GF241,atts,0),MATCH(FU247,segs,0))++INDEX(wtw_in,MATCH(GF242,atts,0),MATCH(FU247,segs,0)))</f>
        <v>40.489232000000001</v>
      </c>
      <c r="GG247" s="4">
        <f ca="1">IF(GG243="yes",INDEX(wtw_in,MATCH("no1",atts,0),MATCH(FU247,segs,0)),INDEX(wtw_in,MATCH(GG239,atts,0),MATCH(FU247,segs,0))+INDEX(wtw_in,MATCH(GG240,atts,0),MATCH(FU247,segs,0))+INDEX(wtw_in,MATCH(GG241,atts,0),MATCH(FU247,segs,0))++INDEX(wtw_in,MATCH(GG242,atts,0),MATCH(FU247,segs,0)))</f>
        <v>40.489232000000001</v>
      </c>
      <c r="GH247" s="4">
        <f ca="1">IF(GH243="yes",INDEX(wtw_in,MATCH("no1",atts,0),MATCH(FU247,segs,0)),INDEX(wtw_in,MATCH(GH239,atts,0),MATCH(FU247,segs,0))+INDEX(wtw_in,MATCH(GH240,atts,0),MATCH(FU247,segs,0))+INDEX(wtw_in,MATCH(GH241,atts,0),MATCH(FU247,segs,0))++INDEX(wtw_in,MATCH(GH242,atts,0),MATCH(FU247,segs,0)))</f>
        <v>40.489232000000001</v>
      </c>
      <c r="GI247" s="4">
        <f ca="1">IF(GI243="yes",INDEX(wtw_in,MATCH("no1",atts,0),MATCH(FU247,segs,0)),INDEX(wtw_in,MATCH(GI239,atts,0),MATCH(FU247,segs,0))+INDEX(wtw_in,MATCH(GI240,atts,0),MATCH(FU247,segs,0))+INDEX(wtw_in,MATCH(GI241,atts,0),MATCH(FU247,segs,0))++INDEX(wtw_in,MATCH(GI242,atts,0),MATCH(FU247,segs,0)))</f>
        <v>40.489232000000001</v>
      </c>
      <c r="GJ247" s="4">
        <f ca="1">IF(GJ243="yes",INDEX(wtw_in,MATCH("no1",atts,0),MATCH(FU247,segs,0)),INDEX(wtw_in,MATCH(GJ239,atts,0),MATCH(FU247,segs,0))+INDEX(wtw_in,MATCH(GJ240,atts,0),MATCH(FU247,segs,0))+INDEX(wtw_in,MATCH(GJ241,atts,0),MATCH(FU247,segs,0))++INDEX(wtw_in,MATCH(GJ242,atts,0),MATCH(FU247,segs,0)))</f>
        <v>40.489232000000001</v>
      </c>
      <c r="GK247" s="4">
        <f ca="1">IF(GK243="yes",INDEX(wtw_in,MATCH("no1",atts,0),MATCH(FU247,segs,0)),INDEX(wtw_in,MATCH(GK239,atts,0),MATCH(FU247,segs,0))+INDEX(wtw_in,MATCH(GK240,atts,0),MATCH(FU247,segs,0))+INDEX(wtw_in,MATCH(GK241,atts,0),MATCH(FU247,segs,0))++INDEX(wtw_in,MATCH(GK242,atts,0),MATCH(FU247,segs,0)))</f>
        <v>40.489232000000001</v>
      </c>
      <c r="GL247" s="4">
        <f ca="1">IF(GL243="yes",INDEX(wtw_in,MATCH("no1",atts,0),MATCH(FU247,segs,0)),INDEX(wtw_in,MATCH(GL239,atts,0),MATCH(FU247,segs,0))+INDEX(wtw_in,MATCH(GL240,atts,0),MATCH(FU247,segs,0))+INDEX(wtw_in,MATCH(GL241,atts,0),MATCH(FU247,segs,0))++INDEX(wtw_in,MATCH(GL242,atts,0),MATCH(FU247,segs,0)))</f>
        <v>40.489232000000001</v>
      </c>
      <c r="GM247" s="4">
        <f ca="1">IF(GM243="yes",INDEX(wtw_in,MATCH("no1",atts,0),MATCH(FU247,segs,0)),INDEX(wtw_in,MATCH(GM239,atts,0),MATCH(FU247,segs,0))+INDEX(wtw_in,MATCH(GM240,atts,0),MATCH(FU247,segs,0))+INDEX(wtw_in,MATCH(GM241,atts,0),MATCH(FU247,segs,0))++INDEX(wtw_in,MATCH(GM242,atts,0),MATCH(FU247,segs,0)))</f>
        <v>40.489232000000001</v>
      </c>
      <c r="GN247" s="4">
        <f ca="1">IF(GN243="yes",INDEX(wtw_in,MATCH("no1",atts,0),MATCH(FU247,segs,0)),INDEX(wtw_in,MATCH(GN239,atts,0),MATCH(FU247,segs,0))+INDEX(wtw_in,MATCH(GN240,atts,0),MATCH(FU247,segs,0))+INDEX(wtw_in,MATCH(GN241,atts,0),MATCH(FU247,segs,0))++INDEX(wtw_in,MATCH(GN242,atts,0),MATCH(FU247,segs,0)))</f>
        <v>40.489232000000001</v>
      </c>
      <c r="GO247" s="4">
        <f ca="1">IF(GO243="yes",INDEX(wtw_in,MATCH("no1",atts,0),MATCH(FU247,segs,0)),INDEX(wtw_in,MATCH(GO239,atts,0),MATCH(FU247,segs,0))+INDEX(wtw_in,MATCH(GO240,atts,0),MATCH(FU247,segs,0))+INDEX(wtw_in,MATCH(GO241,atts,0),MATCH(FU247,segs,0))++INDEX(wtw_in,MATCH(GO242,atts,0),MATCH(FU247,segs,0)))</f>
        <v>40.489232000000001</v>
      </c>
      <c r="GP247" s="4">
        <f ca="1">IF(GP243="yes",INDEX(wtw_in,MATCH("no1",atts,0),MATCH(FU247,segs,0)),INDEX(wtw_in,MATCH(GP239,atts,0),MATCH(FU247,segs,0))+INDEX(wtw_in,MATCH(GP240,atts,0),MATCH(FU247,segs,0))+INDEX(wtw_in,MATCH(GP241,atts,0),MATCH(FU247,segs,0))++INDEX(wtw_in,MATCH(GP242,atts,0),MATCH(FU247,segs,0)))</f>
        <v>40.489232000000001</v>
      </c>
      <c r="GQ247" s="4">
        <f ca="1">IF(GQ243="yes",INDEX(wtw_in,MATCH("no1",atts,0),MATCH(FU247,segs,0)),INDEX(wtw_in,MATCH(GQ239,atts,0),MATCH(FU247,segs,0))+INDEX(wtw_in,MATCH(GQ240,atts,0),MATCH(FU247,segs,0))+INDEX(wtw_in,MATCH(GQ241,atts,0),MATCH(FU247,segs,0))++INDEX(wtw_in,MATCH(GQ242,atts,0),MATCH(FU247,segs,0)))</f>
        <v>40.489232000000001</v>
      </c>
      <c r="GR247" s="4">
        <f ca="1">IF(GR243="yes",INDEX(wtw_in,MATCH("no1",atts,0),MATCH(FU247,segs,0)),INDEX(wtw_in,MATCH(GR239,atts,0),MATCH(FU247,segs,0))+INDEX(wtw_in,MATCH(GR240,atts,0),MATCH(FU247,segs,0))+INDEX(wtw_in,MATCH(GR241,atts,0),MATCH(FU247,segs,0))++INDEX(wtw_in,MATCH(GR242,atts,0),MATCH(FU247,segs,0)))</f>
        <v>40.489232000000001</v>
      </c>
      <c r="GS247" s="30">
        <f ca="1">IF(GS243="yes",INDEX(wtw_in,MATCH("no1",atts,0),MATCH(FU247,segs,0)),INDEX(wtw_in,MATCH(GS239,atts,0),MATCH(FU247,segs,0))+INDEX(wtw_in,MATCH(GS240,atts,0),MATCH(FU247,segs,0))+INDEX(wtw_in,MATCH(GS241,atts,0),MATCH(FU247,segs,0))++INDEX(wtw_in,MATCH(GS242,atts,0),MATCH(FU247,segs,0)))</f>
        <v>40.489232000000001</v>
      </c>
      <c r="GT247" s="204"/>
      <c r="GV247" s="18" t="s">
        <v>37</v>
      </c>
      <c r="GW247" s="122">
        <f>GV236</f>
        <v>2</v>
      </c>
      <c r="GX247" s="122" t="str">
        <f>GV237</f>
        <v>lei65</v>
      </c>
      <c r="GY247" s="210"/>
      <c r="GZ247" s="122"/>
      <c r="HA247" s="13"/>
      <c r="HB247" s="40">
        <f ca="1">IF(HB243="yes",INDEX(wtw_in,MATCH("no1",atts,0),MATCH(GX247,segs,0)),INDEX(wtw_in,MATCH(HB239,atts,0),MATCH(GX247,segs,0))+INDEX(wtw_in,MATCH(HB240,atts,0),MATCH(GX247,segs,0))+INDEX(wtw_in,MATCH(HB241,atts,0),MATCH(GX247,segs,0))++INDEX(wtw_in,MATCH(HB242,atts,0),MATCH(GX247,segs,0)))</f>
        <v>42.291020000000003</v>
      </c>
      <c r="HC247" s="4">
        <f ca="1">IF(HC243="yes",INDEX(wtw_in,MATCH("no1",atts,0),MATCH(GX247,segs,0)),INDEX(wtw_in,MATCH(HC239,atts,0),MATCH(GX247,segs,0))+INDEX(wtw_in,MATCH(HC240,atts,0),MATCH(GX247,segs,0))+INDEX(wtw_in,MATCH(HC241,atts,0),MATCH(GX247,segs,0))++INDEX(wtw_in,MATCH(HC242,atts,0),MATCH(GX247,segs,0)))</f>
        <v>42.291020000000003</v>
      </c>
      <c r="HD247" s="4">
        <f ca="1">IF(HD243="yes",INDEX(wtw_in,MATCH("no1",atts,0),MATCH(GX247,segs,0)),INDEX(wtw_in,MATCH(HD239,atts,0),MATCH(GX247,segs,0))+INDEX(wtw_in,MATCH(HD240,atts,0),MATCH(GX247,segs,0))+INDEX(wtw_in,MATCH(HD241,atts,0),MATCH(GX247,segs,0))++INDEX(wtw_in,MATCH(HD242,atts,0),MATCH(GX247,segs,0)))</f>
        <v>42.291020000000003</v>
      </c>
      <c r="HE247" s="4">
        <f ca="1">IF(HE243="yes",INDEX(wtw_in,MATCH("no1",atts,0),MATCH(GX247,segs,0)),INDEX(wtw_in,MATCH(HE239,atts,0),MATCH(GX247,segs,0))+INDEX(wtw_in,MATCH(HE240,atts,0),MATCH(GX247,segs,0))+INDEX(wtw_in,MATCH(HE241,atts,0),MATCH(GX247,segs,0))++INDEX(wtw_in,MATCH(HE242,atts,0),MATCH(GX247,segs,0)))</f>
        <v>42.291020000000003</v>
      </c>
      <c r="HF247" s="4">
        <f ca="1">IF(HF243="yes",INDEX(wtw_in,MATCH("no1",atts,0),MATCH(GX247,segs,0)),INDEX(wtw_in,MATCH(HF239,atts,0),MATCH(GX247,segs,0))+INDEX(wtw_in,MATCH(HF240,atts,0),MATCH(GX247,segs,0))+INDEX(wtw_in,MATCH(HF241,atts,0),MATCH(GX247,segs,0))++INDEX(wtw_in,MATCH(HF242,atts,0),MATCH(GX247,segs,0)))</f>
        <v>42.291020000000003</v>
      </c>
      <c r="HG247" s="4">
        <f ca="1">IF(HG243="yes",INDEX(wtw_in,MATCH("no1",atts,0),MATCH(GX247,segs,0)),INDEX(wtw_in,MATCH(HG239,atts,0),MATCH(GX247,segs,0))+INDEX(wtw_in,MATCH(HG240,atts,0),MATCH(GX247,segs,0))+INDEX(wtw_in,MATCH(HG241,atts,0),MATCH(GX247,segs,0))++INDEX(wtw_in,MATCH(HG242,atts,0),MATCH(GX247,segs,0)))</f>
        <v>42.291020000000003</v>
      </c>
      <c r="HH247" s="4">
        <f ca="1">IF(HH243="yes",INDEX(wtw_in,MATCH("no1",atts,0),MATCH(GX247,segs,0)),INDEX(wtw_in,MATCH(HH239,atts,0),MATCH(GX247,segs,0))+INDEX(wtw_in,MATCH(HH240,atts,0),MATCH(GX247,segs,0))+INDEX(wtw_in,MATCH(HH241,atts,0),MATCH(GX247,segs,0))++INDEX(wtw_in,MATCH(HH242,atts,0),MATCH(GX247,segs,0)))</f>
        <v>42.291020000000003</v>
      </c>
      <c r="HI247" s="4">
        <f ca="1">IF(HI243="yes",INDEX(wtw_in,MATCH("no1",atts,0),MATCH(GX247,segs,0)),INDEX(wtw_in,MATCH(HI239,atts,0),MATCH(GX247,segs,0))+INDEX(wtw_in,MATCH(HI240,atts,0),MATCH(GX247,segs,0))+INDEX(wtw_in,MATCH(HI241,atts,0),MATCH(GX247,segs,0))++INDEX(wtw_in,MATCH(HI242,atts,0),MATCH(GX247,segs,0)))</f>
        <v>42.291020000000003</v>
      </c>
      <c r="HJ247" s="4">
        <f ca="1">IF(HJ243="yes",INDEX(wtw_in,MATCH("no1",atts,0),MATCH(GX247,segs,0)),INDEX(wtw_in,MATCH(HJ239,atts,0),MATCH(GX247,segs,0))+INDEX(wtw_in,MATCH(HJ240,atts,0),MATCH(GX247,segs,0))+INDEX(wtw_in,MATCH(HJ241,atts,0),MATCH(GX247,segs,0))++INDEX(wtw_in,MATCH(HJ242,atts,0),MATCH(GX247,segs,0)))</f>
        <v>42.291020000000003</v>
      </c>
      <c r="HK247" s="4">
        <f ca="1">IF(HK243="yes",INDEX(wtw_in,MATCH("no1",atts,0),MATCH(GX247,segs,0)),INDEX(wtw_in,MATCH(HK239,atts,0),MATCH(GX247,segs,0))+INDEX(wtw_in,MATCH(HK240,atts,0),MATCH(GX247,segs,0))+INDEX(wtw_in,MATCH(HK241,atts,0),MATCH(GX247,segs,0))++INDEX(wtw_in,MATCH(HK242,atts,0),MATCH(GX247,segs,0)))</f>
        <v>42.291020000000003</v>
      </c>
      <c r="HL247" s="4">
        <f ca="1">IF(HL243="yes",INDEX(wtw_in,MATCH("no1",atts,0),MATCH(GX247,segs,0)),INDEX(wtw_in,MATCH(HL239,atts,0),MATCH(GX247,segs,0))+INDEX(wtw_in,MATCH(HL240,atts,0),MATCH(GX247,segs,0))+INDEX(wtw_in,MATCH(HL241,atts,0),MATCH(GX247,segs,0))++INDEX(wtw_in,MATCH(HL242,atts,0),MATCH(GX247,segs,0)))</f>
        <v>42.291020000000003</v>
      </c>
      <c r="HM247" s="4">
        <f ca="1">IF(HM243="yes",INDEX(wtw_in,MATCH("no1",atts,0),MATCH(GX247,segs,0)),INDEX(wtw_in,MATCH(HM239,atts,0),MATCH(GX247,segs,0))+INDEX(wtw_in,MATCH(HM240,atts,0),MATCH(GX247,segs,0))+INDEX(wtw_in,MATCH(HM241,atts,0),MATCH(GX247,segs,0))++INDEX(wtw_in,MATCH(HM242,atts,0),MATCH(GX247,segs,0)))</f>
        <v>42.291020000000003</v>
      </c>
      <c r="HN247" s="4">
        <f ca="1">IF(HN243="yes",INDEX(wtw_in,MATCH("no1",atts,0),MATCH(GX247,segs,0)),INDEX(wtw_in,MATCH(HN239,atts,0),MATCH(GX247,segs,0))+INDEX(wtw_in,MATCH(HN240,atts,0),MATCH(GX247,segs,0))+INDEX(wtw_in,MATCH(HN241,atts,0),MATCH(GX247,segs,0))++INDEX(wtw_in,MATCH(HN242,atts,0),MATCH(GX247,segs,0)))</f>
        <v>42.291020000000003</v>
      </c>
      <c r="HO247" s="4">
        <f ca="1">IF(HO243="yes",INDEX(wtw_in,MATCH("no1",atts,0),MATCH(GX247,segs,0)),INDEX(wtw_in,MATCH(HO239,atts,0),MATCH(GX247,segs,0))+INDEX(wtw_in,MATCH(HO240,atts,0),MATCH(GX247,segs,0))+INDEX(wtw_in,MATCH(HO241,atts,0),MATCH(GX247,segs,0))++INDEX(wtw_in,MATCH(HO242,atts,0),MATCH(GX247,segs,0)))</f>
        <v>42.291020000000003</v>
      </c>
      <c r="HP247" s="4">
        <f ca="1">IF(HP243="yes",INDEX(wtw_in,MATCH("no1",atts,0),MATCH(GX247,segs,0)),INDEX(wtw_in,MATCH(HP239,atts,0),MATCH(GX247,segs,0))+INDEX(wtw_in,MATCH(HP240,atts,0),MATCH(GX247,segs,0))+INDEX(wtw_in,MATCH(HP241,atts,0),MATCH(GX247,segs,0))++INDEX(wtw_in,MATCH(HP242,atts,0),MATCH(GX247,segs,0)))</f>
        <v>42.291020000000003</v>
      </c>
      <c r="HQ247" s="4">
        <f ca="1">IF(HQ243="yes",INDEX(wtw_in,MATCH("no1",atts,0),MATCH(GX247,segs,0)),INDEX(wtw_in,MATCH(HQ239,atts,0),MATCH(GX247,segs,0))+INDEX(wtw_in,MATCH(HQ240,atts,0),MATCH(GX247,segs,0))+INDEX(wtw_in,MATCH(HQ241,atts,0),MATCH(GX247,segs,0))++INDEX(wtw_in,MATCH(HQ242,atts,0),MATCH(GX247,segs,0)))</f>
        <v>42.291020000000003</v>
      </c>
      <c r="HR247" s="4">
        <f ca="1">IF(HR243="yes",INDEX(wtw_in,MATCH("no1",atts,0),MATCH(GX247,segs,0)),INDEX(wtw_in,MATCH(HR239,atts,0),MATCH(GX247,segs,0))+INDEX(wtw_in,MATCH(HR240,atts,0),MATCH(GX247,segs,0))+INDEX(wtw_in,MATCH(HR241,atts,0),MATCH(GX247,segs,0))++INDEX(wtw_in,MATCH(HR242,atts,0),MATCH(GX247,segs,0)))</f>
        <v>42.291020000000003</v>
      </c>
      <c r="HS247" s="4">
        <f ca="1">IF(HS243="yes",INDEX(wtw_in,MATCH("no1",atts,0),MATCH(GX247,segs,0)),INDEX(wtw_in,MATCH(HS239,atts,0),MATCH(GX247,segs,0))+INDEX(wtw_in,MATCH(HS240,atts,0),MATCH(GX247,segs,0))+INDEX(wtw_in,MATCH(HS241,atts,0),MATCH(GX247,segs,0))++INDEX(wtw_in,MATCH(HS242,atts,0),MATCH(GX247,segs,0)))</f>
        <v>42.291020000000003</v>
      </c>
      <c r="HT247" s="4">
        <f ca="1">IF(HT243="yes",INDEX(wtw_in,MATCH("no1",atts,0),MATCH(GX247,segs,0)),INDEX(wtw_in,MATCH(HT239,atts,0),MATCH(GX247,segs,0))+INDEX(wtw_in,MATCH(HT240,atts,0),MATCH(GX247,segs,0))+INDEX(wtw_in,MATCH(HT241,atts,0),MATCH(GX247,segs,0))++INDEX(wtw_in,MATCH(HT242,atts,0),MATCH(GX247,segs,0)))</f>
        <v>42.291020000000003</v>
      </c>
      <c r="HU247" s="4">
        <f ca="1">IF(HU243="yes",INDEX(wtw_in,MATCH("no1",atts,0),MATCH(GX247,segs,0)),INDEX(wtw_in,MATCH(HU239,atts,0),MATCH(GX247,segs,0))+INDEX(wtw_in,MATCH(HU240,atts,0),MATCH(GX247,segs,0))+INDEX(wtw_in,MATCH(HU241,atts,0),MATCH(GX247,segs,0))++INDEX(wtw_in,MATCH(HU242,atts,0),MATCH(GX247,segs,0)))</f>
        <v>42.291020000000003</v>
      </c>
      <c r="HV247" s="30">
        <f ca="1">IF(HV243="yes",INDEX(wtw_in,MATCH("no1",atts,0),MATCH(GX247,segs,0)),INDEX(wtw_in,MATCH(HV239,atts,0),MATCH(GX247,segs,0))+INDEX(wtw_in,MATCH(HV240,atts,0),MATCH(GX247,segs,0))+INDEX(wtw_in,MATCH(HV241,atts,0),MATCH(GX247,segs,0))++INDEX(wtw_in,MATCH(HV242,atts,0),MATCH(GX247,segs,0)))</f>
        <v>42.291020000000003</v>
      </c>
      <c r="HW247" s="204"/>
    </row>
    <row r="248" spans="1:231" ht="15">
      <c r="A248" s="18" t="s">
        <v>38</v>
      </c>
      <c r="B248" s="122">
        <f>A236</f>
        <v>2</v>
      </c>
      <c r="C248" s="122" t="str">
        <f>A237</f>
        <v>work1834</v>
      </c>
      <c r="D248" s="210"/>
      <c r="E248" s="122"/>
      <c r="F248" s="13"/>
      <c r="G248" s="136">
        <f t="shared" ref="G248:AA248" ca="1" si="1158">G247*b_wtwwtp+a_wtwwtp</f>
        <v>5.7476143321540034</v>
      </c>
      <c r="H248" s="137">
        <f t="shared" ca="1" si="1158"/>
        <v>5.7476143321540034</v>
      </c>
      <c r="I248" s="137">
        <f t="shared" ca="1" si="1158"/>
        <v>5.7476143321540034</v>
      </c>
      <c r="J248" s="137">
        <f t="shared" ca="1" si="1158"/>
        <v>5.7476143321540034</v>
      </c>
      <c r="K248" s="137">
        <f t="shared" ca="1" si="1158"/>
        <v>5.7476143321540034</v>
      </c>
      <c r="L248" s="137">
        <f t="shared" ca="1" si="1158"/>
        <v>5.7476143321540034</v>
      </c>
      <c r="M248" s="137">
        <f t="shared" ca="1" si="1158"/>
        <v>5.7476143321540034</v>
      </c>
      <c r="N248" s="137">
        <f t="shared" ca="1" si="1158"/>
        <v>5.7476143321540034</v>
      </c>
      <c r="O248" s="137">
        <f t="shared" ca="1" si="1158"/>
        <v>5.7476143321540034</v>
      </c>
      <c r="P248" s="137">
        <f t="shared" ca="1" si="1158"/>
        <v>5.7476143321540034</v>
      </c>
      <c r="Q248" s="137">
        <f t="shared" ca="1" si="1158"/>
        <v>5.7476143321540034</v>
      </c>
      <c r="R248" s="137">
        <f t="shared" ca="1" si="1158"/>
        <v>5.7476143321540034</v>
      </c>
      <c r="S248" s="137">
        <f t="shared" ca="1" si="1158"/>
        <v>5.7476143321540034</v>
      </c>
      <c r="T248" s="137">
        <f t="shared" ca="1" si="1158"/>
        <v>5.7476143321540034</v>
      </c>
      <c r="U248" s="137">
        <f t="shared" ca="1" si="1158"/>
        <v>5.7476143321540034</v>
      </c>
      <c r="V248" s="137">
        <f t="shared" ca="1" si="1158"/>
        <v>5.7476143321540034</v>
      </c>
      <c r="W248" s="137">
        <f t="shared" ca="1" si="1158"/>
        <v>5.7476143321540034</v>
      </c>
      <c r="X248" s="137">
        <f t="shared" ca="1" si="1158"/>
        <v>5.7476143321540034</v>
      </c>
      <c r="Y248" s="137">
        <f t="shared" ca="1" si="1158"/>
        <v>5.7476143321540034</v>
      </c>
      <c r="Z248" s="137">
        <f t="shared" ca="1" si="1158"/>
        <v>5.7476143321540034</v>
      </c>
      <c r="AA248" s="138">
        <f t="shared" ca="1" si="1158"/>
        <v>5.7476143321540034</v>
      </c>
      <c r="AB248" s="204"/>
      <c r="AD248" s="18" t="s">
        <v>38</v>
      </c>
      <c r="AE248" s="122">
        <f>AD236</f>
        <v>2</v>
      </c>
      <c r="AF248" s="122" t="str">
        <f>AD237</f>
        <v>shop1834</v>
      </c>
      <c r="AG248" s="210"/>
      <c r="AH248" s="122"/>
      <c r="AI248" s="13"/>
      <c r="AJ248" s="136">
        <f t="shared" ref="AJ248:BD248" ca="1" si="1159">AJ247*b_wtwwtp+a_wtwwtp</f>
        <v>5.8188155555323604</v>
      </c>
      <c r="AK248" s="137">
        <f t="shared" ca="1" si="1159"/>
        <v>5.8188155555323604</v>
      </c>
      <c r="AL248" s="137">
        <f t="shared" ca="1" si="1159"/>
        <v>5.8188155555323604</v>
      </c>
      <c r="AM248" s="137">
        <f t="shared" ca="1" si="1159"/>
        <v>5.8188155555323604</v>
      </c>
      <c r="AN248" s="137">
        <f t="shared" ca="1" si="1159"/>
        <v>5.8188155555323604</v>
      </c>
      <c r="AO248" s="137">
        <f t="shared" ca="1" si="1159"/>
        <v>5.8188155555323604</v>
      </c>
      <c r="AP248" s="137">
        <f t="shared" ca="1" si="1159"/>
        <v>5.8188155555323604</v>
      </c>
      <c r="AQ248" s="137">
        <f t="shared" ca="1" si="1159"/>
        <v>5.8188155555323604</v>
      </c>
      <c r="AR248" s="137">
        <f t="shared" ca="1" si="1159"/>
        <v>5.8188155555323604</v>
      </c>
      <c r="AS248" s="137">
        <f t="shared" ca="1" si="1159"/>
        <v>5.8188155555323604</v>
      </c>
      <c r="AT248" s="137">
        <f t="shared" ca="1" si="1159"/>
        <v>5.8188155555323604</v>
      </c>
      <c r="AU248" s="137">
        <f t="shared" ca="1" si="1159"/>
        <v>5.8188155555323604</v>
      </c>
      <c r="AV248" s="137">
        <f t="shared" ca="1" si="1159"/>
        <v>5.8188155555323604</v>
      </c>
      <c r="AW248" s="137">
        <f t="shared" ca="1" si="1159"/>
        <v>5.8188155555323604</v>
      </c>
      <c r="AX248" s="137">
        <f t="shared" ca="1" si="1159"/>
        <v>5.8188155555323604</v>
      </c>
      <c r="AY248" s="137">
        <f t="shared" ca="1" si="1159"/>
        <v>5.8188155555323604</v>
      </c>
      <c r="AZ248" s="137">
        <f t="shared" ca="1" si="1159"/>
        <v>5.8188155555323604</v>
      </c>
      <c r="BA248" s="137">
        <f t="shared" ca="1" si="1159"/>
        <v>5.8188155555323604</v>
      </c>
      <c r="BB248" s="137">
        <f t="shared" ca="1" si="1159"/>
        <v>5.8188155555323604</v>
      </c>
      <c r="BC248" s="137">
        <f t="shared" ca="1" si="1159"/>
        <v>5.8188155555323604</v>
      </c>
      <c r="BD248" s="138">
        <f t="shared" ca="1" si="1159"/>
        <v>5.8188155555323604</v>
      </c>
      <c r="BE248" s="204"/>
      <c r="BG248" s="18" t="s">
        <v>38</v>
      </c>
      <c r="BH248" s="122">
        <f>BG236</f>
        <v>2</v>
      </c>
      <c r="BI248" s="122" t="str">
        <f>BG237</f>
        <v>lei1834</v>
      </c>
      <c r="BJ248" s="210"/>
      <c r="BK248" s="122"/>
      <c r="BL248" s="13"/>
      <c r="BM248" s="136">
        <f t="shared" ref="BM248:CG248" ca="1" si="1160">BM247*b_wtwwtp+a_wtwwtp</f>
        <v>5.5279475663599333</v>
      </c>
      <c r="BN248" s="137">
        <f t="shared" ca="1" si="1160"/>
        <v>5.5279475663599333</v>
      </c>
      <c r="BO248" s="137">
        <f t="shared" ca="1" si="1160"/>
        <v>5.5279475663599333</v>
      </c>
      <c r="BP248" s="137">
        <f t="shared" ca="1" si="1160"/>
        <v>5.5279475663599333</v>
      </c>
      <c r="BQ248" s="137">
        <f t="shared" ca="1" si="1160"/>
        <v>5.5279475663599333</v>
      </c>
      <c r="BR248" s="137">
        <f t="shared" ca="1" si="1160"/>
        <v>5.5279475663599333</v>
      </c>
      <c r="BS248" s="137">
        <f t="shared" ca="1" si="1160"/>
        <v>5.5279475663599333</v>
      </c>
      <c r="BT248" s="137">
        <f t="shared" ca="1" si="1160"/>
        <v>5.5279475663599333</v>
      </c>
      <c r="BU248" s="137">
        <f t="shared" ca="1" si="1160"/>
        <v>5.5279475663599333</v>
      </c>
      <c r="BV248" s="137">
        <f t="shared" ca="1" si="1160"/>
        <v>5.5279475663599333</v>
      </c>
      <c r="BW248" s="137">
        <f t="shared" ca="1" si="1160"/>
        <v>5.5279475663599333</v>
      </c>
      <c r="BX248" s="137">
        <f t="shared" ca="1" si="1160"/>
        <v>5.5279475663599333</v>
      </c>
      <c r="BY248" s="137">
        <f t="shared" ca="1" si="1160"/>
        <v>5.5279475663599333</v>
      </c>
      <c r="BZ248" s="137">
        <f t="shared" ca="1" si="1160"/>
        <v>5.5279475663599333</v>
      </c>
      <c r="CA248" s="137">
        <f t="shared" ca="1" si="1160"/>
        <v>5.5279475663599333</v>
      </c>
      <c r="CB248" s="137">
        <f t="shared" ca="1" si="1160"/>
        <v>5.5279475663599333</v>
      </c>
      <c r="CC248" s="137">
        <f t="shared" ca="1" si="1160"/>
        <v>5.5279475663599333</v>
      </c>
      <c r="CD248" s="137">
        <f t="shared" ca="1" si="1160"/>
        <v>5.5279475663599333</v>
      </c>
      <c r="CE248" s="137">
        <f t="shared" ca="1" si="1160"/>
        <v>5.5279475663599333</v>
      </c>
      <c r="CF248" s="137">
        <f t="shared" ca="1" si="1160"/>
        <v>5.5279475663599333</v>
      </c>
      <c r="CG248" s="138">
        <f t="shared" ca="1" si="1160"/>
        <v>5.5279475663599333</v>
      </c>
      <c r="CH248" s="204"/>
      <c r="CJ248" s="18" t="s">
        <v>38</v>
      </c>
      <c r="CK248" s="122">
        <f>CJ236</f>
        <v>2</v>
      </c>
      <c r="CL248" s="122" t="str">
        <f>CJ237</f>
        <v>work3564</v>
      </c>
      <c r="CM248" s="210"/>
      <c r="CN248" s="122"/>
      <c r="CO248" s="13"/>
      <c r="CP248" s="136">
        <f t="shared" ref="CP248:DJ248" ca="1" si="1161">CP247*b_wtwwtp+a_wtwwtp</f>
        <v>5.7527773201803685</v>
      </c>
      <c r="CQ248" s="137">
        <f t="shared" ca="1" si="1161"/>
        <v>5.7527773201803685</v>
      </c>
      <c r="CR248" s="137">
        <f t="shared" ca="1" si="1161"/>
        <v>5.7527773201803685</v>
      </c>
      <c r="CS248" s="137">
        <f t="shared" ca="1" si="1161"/>
        <v>5.7527773201803685</v>
      </c>
      <c r="CT248" s="137">
        <f t="shared" ca="1" si="1161"/>
        <v>5.7527773201803685</v>
      </c>
      <c r="CU248" s="137">
        <f t="shared" ca="1" si="1161"/>
        <v>5.7527773201803685</v>
      </c>
      <c r="CV248" s="137">
        <f t="shared" ca="1" si="1161"/>
        <v>5.7527773201803685</v>
      </c>
      <c r="CW248" s="137">
        <f t="shared" ca="1" si="1161"/>
        <v>5.7527773201803685</v>
      </c>
      <c r="CX248" s="137">
        <f t="shared" ca="1" si="1161"/>
        <v>5.7527773201803685</v>
      </c>
      <c r="CY248" s="137">
        <f t="shared" ca="1" si="1161"/>
        <v>5.7527773201803685</v>
      </c>
      <c r="CZ248" s="137">
        <f t="shared" ca="1" si="1161"/>
        <v>5.7527773201803685</v>
      </c>
      <c r="DA248" s="137">
        <f t="shared" ca="1" si="1161"/>
        <v>5.7527773201803685</v>
      </c>
      <c r="DB248" s="137">
        <f t="shared" ca="1" si="1161"/>
        <v>5.7527773201803685</v>
      </c>
      <c r="DC248" s="137">
        <f t="shared" ca="1" si="1161"/>
        <v>5.7527773201803685</v>
      </c>
      <c r="DD248" s="137">
        <f t="shared" ca="1" si="1161"/>
        <v>5.7527773201803685</v>
      </c>
      <c r="DE248" s="137">
        <f t="shared" ca="1" si="1161"/>
        <v>5.7527773201803685</v>
      </c>
      <c r="DF248" s="137">
        <f t="shared" ca="1" si="1161"/>
        <v>5.7527773201803685</v>
      </c>
      <c r="DG248" s="137">
        <f t="shared" ca="1" si="1161"/>
        <v>5.7527773201803685</v>
      </c>
      <c r="DH248" s="137">
        <f t="shared" ca="1" si="1161"/>
        <v>5.7527773201803685</v>
      </c>
      <c r="DI248" s="137">
        <f t="shared" ca="1" si="1161"/>
        <v>5.7527773201803685</v>
      </c>
      <c r="DJ248" s="138">
        <f t="shared" ca="1" si="1161"/>
        <v>5.7527773201803685</v>
      </c>
      <c r="DK248" s="204"/>
      <c r="DM248" s="18" t="s">
        <v>38</v>
      </c>
      <c r="DN248" s="122">
        <f>DM236</f>
        <v>2</v>
      </c>
      <c r="DO248" s="122" t="str">
        <f>DM237</f>
        <v>shop3564</v>
      </c>
      <c r="DP248" s="210"/>
      <c r="DQ248" s="122"/>
      <c r="DR248" s="13"/>
      <c r="DS248" s="136">
        <f t="shared" ref="DS248:EM248" ca="1" si="1162">DS247*b_wtwwtp+a_wtwwtp</f>
        <v>5.6872910322964252</v>
      </c>
      <c r="DT248" s="137">
        <f t="shared" ca="1" si="1162"/>
        <v>5.6872910322964252</v>
      </c>
      <c r="DU248" s="137">
        <f t="shared" ca="1" si="1162"/>
        <v>5.6872910322964252</v>
      </c>
      <c r="DV248" s="137">
        <f t="shared" ca="1" si="1162"/>
        <v>5.6872910322964252</v>
      </c>
      <c r="DW248" s="137">
        <f t="shared" ca="1" si="1162"/>
        <v>5.6872910322964252</v>
      </c>
      <c r="DX248" s="137">
        <f t="shared" ca="1" si="1162"/>
        <v>5.6872910322964252</v>
      </c>
      <c r="DY248" s="137">
        <f t="shared" ca="1" si="1162"/>
        <v>5.6872910322964252</v>
      </c>
      <c r="DZ248" s="137">
        <f t="shared" ca="1" si="1162"/>
        <v>5.6872910322964252</v>
      </c>
      <c r="EA248" s="137">
        <f t="shared" ca="1" si="1162"/>
        <v>5.6872910322964252</v>
      </c>
      <c r="EB248" s="137">
        <f t="shared" ca="1" si="1162"/>
        <v>5.6872910322964252</v>
      </c>
      <c r="EC248" s="137">
        <f t="shared" ca="1" si="1162"/>
        <v>5.6872910322964252</v>
      </c>
      <c r="ED248" s="137">
        <f t="shared" ca="1" si="1162"/>
        <v>5.6872910322964252</v>
      </c>
      <c r="EE248" s="137">
        <f t="shared" ca="1" si="1162"/>
        <v>5.6872910322964252</v>
      </c>
      <c r="EF248" s="137">
        <f t="shared" ca="1" si="1162"/>
        <v>5.6872910322964252</v>
      </c>
      <c r="EG248" s="137">
        <f t="shared" ca="1" si="1162"/>
        <v>5.6872910322964252</v>
      </c>
      <c r="EH248" s="137">
        <f t="shared" ca="1" si="1162"/>
        <v>5.6872910322964252</v>
      </c>
      <c r="EI248" s="137">
        <f t="shared" ca="1" si="1162"/>
        <v>5.6872910322964252</v>
      </c>
      <c r="EJ248" s="137">
        <f t="shared" ca="1" si="1162"/>
        <v>5.6872910322964252</v>
      </c>
      <c r="EK248" s="137">
        <f t="shared" ca="1" si="1162"/>
        <v>5.6872910322964252</v>
      </c>
      <c r="EL248" s="137">
        <f t="shared" ca="1" si="1162"/>
        <v>5.6872910322964252</v>
      </c>
      <c r="EM248" s="138">
        <f t="shared" ca="1" si="1162"/>
        <v>5.6872910322964252</v>
      </c>
      <c r="EN248" s="204"/>
      <c r="EP248" s="18" t="s">
        <v>38</v>
      </c>
      <c r="EQ248" s="122">
        <f>EP236</f>
        <v>2</v>
      </c>
      <c r="ER248" s="122" t="str">
        <f>EP237</f>
        <v>lei3564</v>
      </c>
      <c r="ES248" s="210"/>
      <c r="ET248" s="122"/>
      <c r="EU248" s="13"/>
      <c r="EV248" s="136">
        <f t="shared" ref="EV248:FP248" ca="1" si="1163">EV247*b_wtwwtp+a_wtwwtp</f>
        <v>5.718802138039452</v>
      </c>
      <c r="EW248" s="137">
        <f t="shared" ca="1" si="1163"/>
        <v>5.718802138039452</v>
      </c>
      <c r="EX248" s="137">
        <f t="shared" ca="1" si="1163"/>
        <v>5.718802138039452</v>
      </c>
      <c r="EY248" s="137">
        <f t="shared" ca="1" si="1163"/>
        <v>5.718802138039452</v>
      </c>
      <c r="EZ248" s="137">
        <f t="shared" ca="1" si="1163"/>
        <v>5.718802138039452</v>
      </c>
      <c r="FA248" s="137">
        <f t="shared" ca="1" si="1163"/>
        <v>5.718802138039452</v>
      </c>
      <c r="FB248" s="137">
        <f t="shared" ca="1" si="1163"/>
        <v>5.718802138039452</v>
      </c>
      <c r="FC248" s="137">
        <f t="shared" ca="1" si="1163"/>
        <v>5.718802138039452</v>
      </c>
      <c r="FD248" s="137">
        <f t="shared" ca="1" si="1163"/>
        <v>5.718802138039452</v>
      </c>
      <c r="FE248" s="137">
        <f t="shared" ca="1" si="1163"/>
        <v>5.718802138039452</v>
      </c>
      <c r="FF248" s="137">
        <f t="shared" ca="1" si="1163"/>
        <v>5.718802138039452</v>
      </c>
      <c r="FG248" s="137">
        <f t="shared" ca="1" si="1163"/>
        <v>5.718802138039452</v>
      </c>
      <c r="FH248" s="137">
        <f t="shared" ca="1" si="1163"/>
        <v>5.718802138039452</v>
      </c>
      <c r="FI248" s="137">
        <f t="shared" ca="1" si="1163"/>
        <v>5.718802138039452</v>
      </c>
      <c r="FJ248" s="137">
        <f t="shared" ca="1" si="1163"/>
        <v>5.718802138039452</v>
      </c>
      <c r="FK248" s="137">
        <f t="shared" ca="1" si="1163"/>
        <v>5.718802138039452</v>
      </c>
      <c r="FL248" s="137">
        <f t="shared" ca="1" si="1163"/>
        <v>5.718802138039452</v>
      </c>
      <c r="FM248" s="137">
        <f t="shared" ca="1" si="1163"/>
        <v>5.718802138039452</v>
      </c>
      <c r="FN248" s="137">
        <f t="shared" ca="1" si="1163"/>
        <v>5.718802138039452</v>
      </c>
      <c r="FO248" s="137">
        <f t="shared" ca="1" si="1163"/>
        <v>5.718802138039452</v>
      </c>
      <c r="FP248" s="138">
        <f t="shared" ca="1" si="1163"/>
        <v>5.718802138039452</v>
      </c>
      <c r="FQ248" s="204"/>
      <c r="FS248" s="18" t="s">
        <v>38</v>
      </c>
      <c r="FT248" s="122">
        <f>FS236</f>
        <v>2</v>
      </c>
      <c r="FU248" s="122" t="str">
        <f>FS237</f>
        <v>shop65</v>
      </c>
      <c r="FV248" s="210"/>
      <c r="FW248" s="122"/>
      <c r="FX248" s="13"/>
      <c r="FY248" s="136">
        <f t="shared" ref="FY248:GS248" ca="1" si="1164">FY247*b_wtwwtp+a_wtwwtp</f>
        <v>5.5379306039449174</v>
      </c>
      <c r="FZ248" s="137">
        <f t="shared" ca="1" si="1164"/>
        <v>5.5379306039449174</v>
      </c>
      <c r="GA248" s="137">
        <f t="shared" ca="1" si="1164"/>
        <v>5.5379306039449174</v>
      </c>
      <c r="GB248" s="137">
        <f t="shared" ca="1" si="1164"/>
        <v>5.5379306039449174</v>
      </c>
      <c r="GC248" s="137">
        <f t="shared" ca="1" si="1164"/>
        <v>5.5379306039449174</v>
      </c>
      <c r="GD248" s="137">
        <f t="shared" ca="1" si="1164"/>
        <v>5.5379306039449174</v>
      </c>
      <c r="GE248" s="137">
        <f t="shared" ca="1" si="1164"/>
        <v>5.5379306039449174</v>
      </c>
      <c r="GF248" s="137">
        <f t="shared" ca="1" si="1164"/>
        <v>5.5379306039449174</v>
      </c>
      <c r="GG248" s="137">
        <f t="shared" ca="1" si="1164"/>
        <v>5.5379306039449174</v>
      </c>
      <c r="GH248" s="137">
        <f t="shared" ca="1" si="1164"/>
        <v>5.5379306039449174</v>
      </c>
      <c r="GI248" s="137">
        <f t="shared" ca="1" si="1164"/>
        <v>5.5379306039449174</v>
      </c>
      <c r="GJ248" s="137">
        <f t="shared" ca="1" si="1164"/>
        <v>5.5379306039449174</v>
      </c>
      <c r="GK248" s="137">
        <f t="shared" ca="1" si="1164"/>
        <v>5.5379306039449174</v>
      </c>
      <c r="GL248" s="137">
        <f t="shared" ca="1" si="1164"/>
        <v>5.5379306039449174</v>
      </c>
      <c r="GM248" s="137">
        <f t="shared" ca="1" si="1164"/>
        <v>5.5379306039449174</v>
      </c>
      <c r="GN248" s="137">
        <f t="shared" ca="1" si="1164"/>
        <v>5.5379306039449174</v>
      </c>
      <c r="GO248" s="137">
        <f t="shared" ca="1" si="1164"/>
        <v>5.5379306039449174</v>
      </c>
      <c r="GP248" s="137">
        <f t="shared" ca="1" si="1164"/>
        <v>5.5379306039449174</v>
      </c>
      <c r="GQ248" s="137">
        <f t="shared" ca="1" si="1164"/>
        <v>5.5379306039449174</v>
      </c>
      <c r="GR248" s="137">
        <f t="shared" ca="1" si="1164"/>
        <v>5.5379306039449174</v>
      </c>
      <c r="GS248" s="138">
        <f t="shared" ca="1" si="1164"/>
        <v>5.5379306039449174</v>
      </c>
      <c r="GT248" s="204"/>
      <c r="GV248" s="18" t="s">
        <v>38</v>
      </c>
      <c r="GW248" s="122">
        <f>GV236</f>
        <v>2</v>
      </c>
      <c r="GX248" s="122" t="str">
        <f>GV237</f>
        <v>lei65</v>
      </c>
      <c r="GY248" s="210"/>
      <c r="GZ248" s="122"/>
      <c r="HA248" s="13"/>
      <c r="HB248" s="136">
        <f t="shared" ref="HB248:HV248" ca="1" si="1165">HB247*b_wtwwtp+a_wtwwtp</f>
        <v>5.7922114335438906</v>
      </c>
      <c r="HC248" s="137">
        <f t="shared" ca="1" si="1165"/>
        <v>5.7922114335438906</v>
      </c>
      <c r="HD248" s="137">
        <f t="shared" ca="1" si="1165"/>
        <v>5.7922114335438906</v>
      </c>
      <c r="HE248" s="137">
        <f t="shared" ca="1" si="1165"/>
        <v>5.7922114335438906</v>
      </c>
      <c r="HF248" s="137">
        <f t="shared" ca="1" si="1165"/>
        <v>5.7922114335438906</v>
      </c>
      <c r="HG248" s="137">
        <f t="shared" ca="1" si="1165"/>
        <v>5.7922114335438906</v>
      </c>
      <c r="HH248" s="137">
        <f t="shared" ca="1" si="1165"/>
        <v>5.7922114335438906</v>
      </c>
      <c r="HI248" s="137">
        <f t="shared" ca="1" si="1165"/>
        <v>5.7922114335438906</v>
      </c>
      <c r="HJ248" s="137">
        <f t="shared" ca="1" si="1165"/>
        <v>5.7922114335438906</v>
      </c>
      <c r="HK248" s="137">
        <f t="shared" ca="1" si="1165"/>
        <v>5.7922114335438906</v>
      </c>
      <c r="HL248" s="137">
        <f t="shared" ca="1" si="1165"/>
        <v>5.7922114335438906</v>
      </c>
      <c r="HM248" s="137">
        <f t="shared" ca="1" si="1165"/>
        <v>5.7922114335438906</v>
      </c>
      <c r="HN248" s="137">
        <f t="shared" ca="1" si="1165"/>
        <v>5.7922114335438906</v>
      </c>
      <c r="HO248" s="137">
        <f t="shared" ca="1" si="1165"/>
        <v>5.7922114335438906</v>
      </c>
      <c r="HP248" s="137">
        <f t="shared" ca="1" si="1165"/>
        <v>5.7922114335438906</v>
      </c>
      <c r="HQ248" s="137">
        <f t="shared" ca="1" si="1165"/>
        <v>5.7922114335438906</v>
      </c>
      <c r="HR248" s="137">
        <f t="shared" ca="1" si="1165"/>
        <v>5.7922114335438906</v>
      </c>
      <c r="HS248" s="137">
        <f t="shared" ca="1" si="1165"/>
        <v>5.7922114335438906</v>
      </c>
      <c r="HT248" s="137">
        <f t="shared" ca="1" si="1165"/>
        <v>5.7922114335438906</v>
      </c>
      <c r="HU248" s="137">
        <f t="shared" ca="1" si="1165"/>
        <v>5.7922114335438906</v>
      </c>
      <c r="HV248" s="138">
        <f t="shared" ca="1" si="1165"/>
        <v>5.7922114335438906</v>
      </c>
      <c r="HW248" s="204"/>
    </row>
    <row r="249" spans="1:231" ht="15">
      <c r="A249" s="18" t="s">
        <v>282</v>
      </c>
      <c r="B249" s="122">
        <f>A236</f>
        <v>2</v>
      </c>
      <c r="C249" s="122" t="str">
        <f>A237</f>
        <v>work1834</v>
      </c>
      <c r="D249" s="210"/>
      <c r="E249" s="122"/>
      <c r="F249" s="13"/>
      <c r="G249" s="497">
        <f ca="1">IFERROR(INDEX(i_in,MATCH(G244,atts,0),MATCH(C246,segs,0))+IF(OR(G244="F",G244="U",G244="H"),0,G245*INDEX(i_in,MATCH("wait",atts,0),MATCH($C246,segs,0))),"")</f>
        <v>34.189360000000001</v>
      </c>
      <c r="H249" s="498" t="str">
        <f t="shared" ref="H249:Z249" ca="1" si="1166">IFERROR(INDEX(i_in,MATCH(H244,atts,0),MATCH($C246,segs,0))+IF(OR(H244="F",H244="U",H244="H"),0,H245*INDEX(i_in,MATCH("wait",atts,0),MATCH($C246,segs,0))),"")</f>
        <v/>
      </c>
      <c r="I249" s="498" t="str">
        <f t="shared" ca="1" si="1166"/>
        <v/>
      </c>
      <c r="J249" s="498" t="str">
        <f t="shared" ca="1" si="1166"/>
        <v/>
      </c>
      <c r="K249" s="498" t="str">
        <f t="shared" ca="1" si="1166"/>
        <v/>
      </c>
      <c r="L249" s="498" t="str">
        <f t="shared" ca="1" si="1166"/>
        <v/>
      </c>
      <c r="M249" s="498" t="str">
        <f t="shared" ca="1" si="1166"/>
        <v/>
      </c>
      <c r="N249" s="498" t="str">
        <f t="shared" ca="1" si="1166"/>
        <v/>
      </c>
      <c r="O249" s="498" t="str">
        <f t="shared" ca="1" si="1166"/>
        <v/>
      </c>
      <c r="P249" s="498" t="str">
        <f t="shared" ca="1" si="1166"/>
        <v/>
      </c>
      <c r="Q249" s="498" t="str">
        <f t="shared" ca="1" si="1166"/>
        <v/>
      </c>
      <c r="R249" s="498" t="str">
        <f t="shared" ca="1" si="1166"/>
        <v/>
      </c>
      <c r="S249" s="498" t="str">
        <f t="shared" ca="1" si="1166"/>
        <v/>
      </c>
      <c r="T249" s="498" t="str">
        <f t="shared" ca="1" si="1166"/>
        <v/>
      </c>
      <c r="U249" s="498" t="str">
        <f t="shared" ca="1" si="1166"/>
        <v/>
      </c>
      <c r="V249" s="498" t="str">
        <f t="shared" ca="1" si="1166"/>
        <v/>
      </c>
      <c r="W249" s="498" t="str">
        <f t="shared" ca="1" si="1166"/>
        <v/>
      </c>
      <c r="X249" s="498" t="str">
        <f t="shared" ca="1" si="1166"/>
        <v/>
      </c>
      <c r="Y249" s="498" t="str">
        <f t="shared" ca="1" si="1166"/>
        <v/>
      </c>
      <c r="Z249" s="498" t="str">
        <f t="shared" ca="1" si="1166"/>
        <v/>
      </c>
      <c r="AA249" s="499" t="str">
        <f ca="1">IFERROR(INDEX(i_in,MATCH(AA244,atts,0),MATCH(C246,segs,0))+IF(OR(AA244="F",AA244="U",AA244="H"),0,AA245*INDEX(i_in,MATCH("wait",atts,0),MATCH(C246,segs,0))),"")</f>
        <v/>
      </c>
      <c r="AB249" s="204"/>
      <c r="AD249" s="18" t="s">
        <v>282</v>
      </c>
      <c r="AE249" s="122">
        <f>AD236</f>
        <v>2</v>
      </c>
      <c r="AF249" s="122" t="str">
        <f>AD237</f>
        <v>shop1834</v>
      </c>
      <c r="AG249" s="210"/>
      <c r="AH249" s="122"/>
      <c r="AI249" s="13"/>
      <c r="AJ249" s="497">
        <f ca="1">IFERROR(INDEX(i_in,MATCH(AJ244,atts,0),MATCH(AF246,segs,0))+IF(OR(AJ244="F",AJ244="U",AJ244="H"),0,AJ245*INDEX(i_in,MATCH("wait",atts,0),MATCH($C246,segs,0))),"")</f>
        <v>17.807079999999999</v>
      </c>
      <c r="AK249" s="498" t="str">
        <f t="shared" ref="AK249:BC249" ca="1" si="1167">IFERROR(INDEX(i_in,MATCH(AK244,atts,0),MATCH($C246,segs,0))+IF(OR(AK244="F",AK244="U",AK244="H"),0,AK245*INDEX(i_in,MATCH("wait",atts,0),MATCH($C246,segs,0))),"")</f>
        <v/>
      </c>
      <c r="AL249" s="498" t="str">
        <f t="shared" ca="1" si="1167"/>
        <v/>
      </c>
      <c r="AM249" s="498" t="str">
        <f t="shared" ca="1" si="1167"/>
        <v/>
      </c>
      <c r="AN249" s="498" t="str">
        <f t="shared" ca="1" si="1167"/>
        <v/>
      </c>
      <c r="AO249" s="498" t="str">
        <f t="shared" ca="1" si="1167"/>
        <v/>
      </c>
      <c r="AP249" s="498" t="str">
        <f t="shared" ca="1" si="1167"/>
        <v/>
      </c>
      <c r="AQ249" s="498" t="str">
        <f t="shared" ca="1" si="1167"/>
        <v/>
      </c>
      <c r="AR249" s="498" t="str">
        <f t="shared" ca="1" si="1167"/>
        <v/>
      </c>
      <c r="AS249" s="498" t="str">
        <f t="shared" ca="1" si="1167"/>
        <v/>
      </c>
      <c r="AT249" s="498" t="str">
        <f t="shared" ca="1" si="1167"/>
        <v/>
      </c>
      <c r="AU249" s="498" t="str">
        <f t="shared" ca="1" si="1167"/>
        <v/>
      </c>
      <c r="AV249" s="498" t="str">
        <f t="shared" ca="1" si="1167"/>
        <v/>
      </c>
      <c r="AW249" s="498" t="str">
        <f t="shared" ca="1" si="1167"/>
        <v/>
      </c>
      <c r="AX249" s="498" t="str">
        <f t="shared" ca="1" si="1167"/>
        <v/>
      </c>
      <c r="AY249" s="498" t="str">
        <f t="shared" ca="1" si="1167"/>
        <v/>
      </c>
      <c r="AZ249" s="498" t="str">
        <f t="shared" ca="1" si="1167"/>
        <v/>
      </c>
      <c r="BA249" s="498" t="str">
        <f t="shared" ca="1" si="1167"/>
        <v/>
      </c>
      <c r="BB249" s="498" t="str">
        <f t="shared" ca="1" si="1167"/>
        <v/>
      </c>
      <c r="BC249" s="498" t="str">
        <f t="shared" ca="1" si="1167"/>
        <v/>
      </c>
      <c r="BD249" s="499" t="str">
        <f ca="1">IFERROR(INDEX(i_in,MATCH(BD244,atts,0),MATCH(AF246,segs,0))+IF(OR(BD244="F",BD244="U",BD244="H"),0,BD245*INDEX(i_in,MATCH("wait",atts,0),MATCH(AF246,segs,0))),"")</f>
        <v/>
      </c>
      <c r="BE249" s="204"/>
      <c r="BG249" s="18" t="s">
        <v>282</v>
      </c>
      <c r="BH249" s="122">
        <f>BG236</f>
        <v>2</v>
      </c>
      <c r="BI249" s="122" t="str">
        <f>BG237</f>
        <v>lei1834</v>
      </c>
      <c r="BJ249" s="210"/>
      <c r="BK249" s="122"/>
      <c r="BL249" s="13"/>
      <c r="BM249" s="497">
        <f ca="1">IFERROR(INDEX(i_in,MATCH(BM244,atts,0),MATCH(BI246,segs,0))+IF(OR(BM244="F",BM244="U",BM244="H"),0,BM245*INDEX(i_in,MATCH("wait",atts,0),MATCH($C246,segs,0))),"")</f>
        <v>33.75705</v>
      </c>
      <c r="BN249" s="498" t="str">
        <f t="shared" ref="BN249:CF249" ca="1" si="1168">IFERROR(INDEX(i_in,MATCH(BN244,atts,0),MATCH($C246,segs,0))+IF(OR(BN244="F",BN244="U",BN244="H"),0,BN245*INDEX(i_in,MATCH("wait",atts,0),MATCH($C246,segs,0))),"")</f>
        <v/>
      </c>
      <c r="BO249" s="498" t="str">
        <f t="shared" ca="1" si="1168"/>
        <v/>
      </c>
      <c r="BP249" s="498" t="str">
        <f t="shared" ca="1" si="1168"/>
        <v/>
      </c>
      <c r="BQ249" s="498" t="str">
        <f t="shared" ca="1" si="1168"/>
        <v/>
      </c>
      <c r="BR249" s="498" t="str">
        <f t="shared" ca="1" si="1168"/>
        <v/>
      </c>
      <c r="BS249" s="498" t="str">
        <f t="shared" ca="1" si="1168"/>
        <v/>
      </c>
      <c r="BT249" s="498" t="str">
        <f t="shared" ca="1" si="1168"/>
        <v/>
      </c>
      <c r="BU249" s="498" t="str">
        <f t="shared" ca="1" si="1168"/>
        <v/>
      </c>
      <c r="BV249" s="498" t="str">
        <f t="shared" ca="1" si="1168"/>
        <v/>
      </c>
      <c r="BW249" s="498" t="str">
        <f t="shared" ca="1" si="1168"/>
        <v/>
      </c>
      <c r="BX249" s="498" t="str">
        <f t="shared" ca="1" si="1168"/>
        <v/>
      </c>
      <c r="BY249" s="498" t="str">
        <f t="shared" ca="1" si="1168"/>
        <v/>
      </c>
      <c r="BZ249" s="498" t="str">
        <f t="shared" ca="1" si="1168"/>
        <v/>
      </c>
      <c r="CA249" s="498" t="str">
        <f t="shared" ca="1" si="1168"/>
        <v/>
      </c>
      <c r="CB249" s="498" t="str">
        <f t="shared" ca="1" si="1168"/>
        <v/>
      </c>
      <c r="CC249" s="498" t="str">
        <f t="shared" ca="1" si="1168"/>
        <v/>
      </c>
      <c r="CD249" s="498" t="str">
        <f t="shared" ca="1" si="1168"/>
        <v/>
      </c>
      <c r="CE249" s="498" t="str">
        <f t="shared" ca="1" si="1168"/>
        <v/>
      </c>
      <c r="CF249" s="498" t="str">
        <f t="shared" ca="1" si="1168"/>
        <v/>
      </c>
      <c r="CG249" s="499" t="str">
        <f ca="1">IFERROR(INDEX(i_in,MATCH(CG244,atts,0),MATCH(BI246,segs,0))+IF(OR(CG244="F",CG244="U",CG244="H"),0,CG245*INDEX(i_in,MATCH("wait",atts,0),MATCH(BI246,segs,0))),"")</f>
        <v/>
      </c>
      <c r="CH249" s="204"/>
      <c r="CJ249" s="18" t="s">
        <v>282</v>
      </c>
      <c r="CK249" s="122">
        <f>CJ236</f>
        <v>2</v>
      </c>
      <c r="CL249" s="122" t="str">
        <f>CJ237</f>
        <v>work3564</v>
      </c>
      <c r="CM249" s="210"/>
      <c r="CN249" s="122"/>
      <c r="CO249" s="13"/>
      <c r="CP249" s="497">
        <f ca="1">IFERROR(INDEX(i_in,MATCH(CP244,atts,0),MATCH(CL246,segs,0))+IF(OR(CP244="F",CP244="U",CP244="H"),0,CP245*INDEX(i_in,MATCH("wait",atts,0),MATCH($C246,segs,0))),"")</f>
        <v>32.351660000000003</v>
      </c>
      <c r="CQ249" s="498" t="str">
        <f t="shared" ref="CQ249:DI249" ca="1" si="1169">IFERROR(INDEX(i_in,MATCH(CQ244,atts,0),MATCH($C246,segs,0))+IF(OR(CQ244="F",CQ244="U",CQ244="H"),0,CQ245*INDEX(i_in,MATCH("wait",atts,0),MATCH($C246,segs,0))),"")</f>
        <v/>
      </c>
      <c r="CR249" s="498" t="str">
        <f t="shared" ca="1" si="1169"/>
        <v/>
      </c>
      <c r="CS249" s="498" t="str">
        <f t="shared" ca="1" si="1169"/>
        <v/>
      </c>
      <c r="CT249" s="498" t="str">
        <f t="shared" ca="1" si="1169"/>
        <v/>
      </c>
      <c r="CU249" s="498" t="str">
        <f t="shared" ca="1" si="1169"/>
        <v/>
      </c>
      <c r="CV249" s="498" t="str">
        <f t="shared" ca="1" si="1169"/>
        <v/>
      </c>
      <c r="CW249" s="498" t="str">
        <f t="shared" ca="1" si="1169"/>
        <v/>
      </c>
      <c r="CX249" s="498" t="str">
        <f t="shared" ca="1" si="1169"/>
        <v/>
      </c>
      <c r="CY249" s="498" t="str">
        <f t="shared" ca="1" si="1169"/>
        <v/>
      </c>
      <c r="CZ249" s="498" t="str">
        <f t="shared" ca="1" si="1169"/>
        <v/>
      </c>
      <c r="DA249" s="498" t="str">
        <f t="shared" ca="1" si="1169"/>
        <v/>
      </c>
      <c r="DB249" s="498" t="str">
        <f t="shared" ca="1" si="1169"/>
        <v/>
      </c>
      <c r="DC249" s="498" t="str">
        <f t="shared" ca="1" si="1169"/>
        <v/>
      </c>
      <c r="DD249" s="498" t="str">
        <f t="shared" ca="1" si="1169"/>
        <v/>
      </c>
      <c r="DE249" s="498" t="str">
        <f t="shared" ca="1" si="1169"/>
        <v/>
      </c>
      <c r="DF249" s="498" t="str">
        <f t="shared" ca="1" si="1169"/>
        <v/>
      </c>
      <c r="DG249" s="498" t="str">
        <f t="shared" ca="1" si="1169"/>
        <v/>
      </c>
      <c r="DH249" s="498" t="str">
        <f t="shared" ca="1" si="1169"/>
        <v/>
      </c>
      <c r="DI249" s="498" t="str">
        <f t="shared" ca="1" si="1169"/>
        <v/>
      </c>
      <c r="DJ249" s="499" t="str">
        <f ca="1">IFERROR(INDEX(i_in,MATCH(DJ244,atts,0),MATCH(CL246,segs,0))+IF(OR(DJ244="F",DJ244="U",DJ244="H"),0,DJ245*INDEX(i_in,MATCH("wait",atts,0),MATCH(CL246,segs,0))),"")</f>
        <v/>
      </c>
      <c r="DK249" s="204"/>
      <c r="DM249" s="18" t="s">
        <v>282</v>
      </c>
      <c r="DN249" s="122">
        <f>DM236</f>
        <v>2</v>
      </c>
      <c r="DO249" s="122" t="str">
        <f>DM237</f>
        <v>shop3564</v>
      </c>
      <c r="DP249" s="210"/>
      <c r="DQ249" s="122"/>
      <c r="DR249" s="13"/>
      <c r="DS249" s="497">
        <f ca="1">IFERROR(INDEX(i_in,MATCH(DS244,atts,0),MATCH(DO246,segs,0))+IF(OR(DS244="F",DS244="U",DS244="H"),0,DS245*INDEX(i_in,MATCH("wait",atts,0),MATCH($C246,segs,0))),"")</f>
        <v>34.467089999999999</v>
      </c>
      <c r="DT249" s="498" t="str">
        <f t="shared" ref="DT249:EL249" ca="1" si="1170">IFERROR(INDEX(i_in,MATCH(DT244,atts,0),MATCH($C246,segs,0))+IF(OR(DT244="F",DT244="U",DT244="H"),0,DT245*INDEX(i_in,MATCH("wait",atts,0),MATCH($C246,segs,0))),"")</f>
        <v/>
      </c>
      <c r="DU249" s="498" t="str">
        <f t="shared" ca="1" si="1170"/>
        <v/>
      </c>
      <c r="DV249" s="498" t="str">
        <f t="shared" ca="1" si="1170"/>
        <v/>
      </c>
      <c r="DW249" s="498" t="str">
        <f t="shared" ca="1" si="1170"/>
        <v/>
      </c>
      <c r="DX249" s="498" t="str">
        <f t="shared" ca="1" si="1170"/>
        <v/>
      </c>
      <c r="DY249" s="498" t="str">
        <f t="shared" ca="1" si="1170"/>
        <v/>
      </c>
      <c r="DZ249" s="498" t="str">
        <f t="shared" ca="1" si="1170"/>
        <v/>
      </c>
      <c r="EA249" s="498" t="str">
        <f t="shared" ca="1" si="1170"/>
        <v/>
      </c>
      <c r="EB249" s="498" t="str">
        <f t="shared" ca="1" si="1170"/>
        <v/>
      </c>
      <c r="EC249" s="498" t="str">
        <f t="shared" ca="1" si="1170"/>
        <v/>
      </c>
      <c r="ED249" s="498" t="str">
        <f t="shared" ca="1" si="1170"/>
        <v/>
      </c>
      <c r="EE249" s="498" t="str">
        <f t="shared" ca="1" si="1170"/>
        <v/>
      </c>
      <c r="EF249" s="498" t="str">
        <f t="shared" ca="1" si="1170"/>
        <v/>
      </c>
      <c r="EG249" s="498" t="str">
        <f t="shared" ca="1" si="1170"/>
        <v/>
      </c>
      <c r="EH249" s="498" t="str">
        <f t="shared" ca="1" si="1170"/>
        <v/>
      </c>
      <c r="EI249" s="498" t="str">
        <f t="shared" ca="1" si="1170"/>
        <v/>
      </c>
      <c r="EJ249" s="498" t="str">
        <f t="shared" ca="1" si="1170"/>
        <v/>
      </c>
      <c r="EK249" s="498" t="str">
        <f t="shared" ca="1" si="1170"/>
        <v/>
      </c>
      <c r="EL249" s="498" t="str">
        <f t="shared" ca="1" si="1170"/>
        <v/>
      </c>
      <c r="EM249" s="499" t="str">
        <f ca="1">IFERROR(INDEX(i_in,MATCH(EM244,atts,0),MATCH(DO246,segs,0))+IF(OR(EM244="F",EM244="U",EM244="H"),0,EM245*INDEX(i_in,MATCH("wait",atts,0),MATCH(DO246,segs,0))),"")</f>
        <v/>
      </c>
      <c r="EN249" s="204"/>
      <c r="EP249" s="18" t="s">
        <v>282</v>
      </c>
      <c r="EQ249" s="122">
        <f>EP236</f>
        <v>2</v>
      </c>
      <c r="ER249" s="122" t="str">
        <f>EP237</f>
        <v>lei3564</v>
      </c>
      <c r="ES249" s="210"/>
      <c r="ET249" s="122"/>
      <c r="EU249" s="13"/>
      <c r="EV249" s="497">
        <f ca="1">IFERROR(INDEX(i_in,MATCH(EV244,atts,0),MATCH(ER246,segs,0))+IF(OR(EV244="F",EV244="U",EV244="H"),0,EV245*INDEX(i_in,MATCH("wait",atts,0),MATCH($C246,segs,0))),"")</f>
        <v>33.966259999999998</v>
      </c>
      <c r="EW249" s="498" t="str">
        <f t="shared" ref="EW249:FO249" ca="1" si="1171">IFERROR(INDEX(i_in,MATCH(EW244,atts,0),MATCH($C246,segs,0))+IF(OR(EW244="F",EW244="U",EW244="H"),0,EW245*INDEX(i_in,MATCH("wait",atts,0),MATCH($C246,segs,0))),"")</f>
        <v/>
      </c>
      <c r="EX249" s="498" t="str">
        <f t="shared" ca="1" si="1171"/>
        <v/>
      </c>
      <c r="EY249" s="498" t="str">
        <f t="shared" ca="1" si="1171"/>
        <v/>
      </c>
      <c r="EZ249" s="498" t="str">
        <f t="shared" ca="1" si="1171"/>
        <v/>
      </c>
      <c r="FA249" s="498" t="str">
        <f t="shared" ca="1" si="1171"/>
        <v/>
      </c>
      <c r="FB249" s="498" t="str">
        <f t="shared" ca="1" si="1171"/>
        <v/>
      </c>
      <c r="FC249" s="498" t="str">
        <f t="shared" ca="1" si="1171"/>
        <v/>
      </c>
      <c r="FD249" s="498" t="str">
        <f t="shared" ca="1" si="1171"/>
        <v/>
      </c>
      <c r="FE249" s="498" t="str">
        <f t="shared" ca="1" si="1171"/>
        <v/>
      </c>
      <c r="FF249" s="498" t="str">
        <f t="shared" ca="1" si="1171"/>
        <v/>
      </c>
      <c r="FG249" s="498" t="str">
        <f t="shared" ca="1" si="1171"/>
        <v/>
      </c>
      <c r="FH249" s="498" t="str">
        <f t="shared" ca="1" si="1171"/>
        <v/>
      </c>
      <c r="FI249" s="498" t="str">
        <f t="shared" ca="1" si="1171"/>
        <v/>
      </c>
      <c r="FJ249" s="498" t="str">
        <f t="shared" ca="1" si="1171"/>
        <v/>
      </c>
      <c r="FK249" s="498" t="str">
        <f t="shared" ca="1" si="1171"/>
        <v/>
      </c>
      <c r="FL249" s="498" t="str">
        <f t="shared" ca="1" si="1171"/>
        <v/>
      </c>
      <c r="FM249" s="498" t="str">
        <f t="shared" ca="1" si="1171"/>
        <v/>
      </c>
      <c r="FN249" s="498" t="str">
        <f t="shared" ca="1" si="1171"/>
        <v/>
      </c>
      <c r="FO249" s="498" t="str">
        <f t="shared" ca="1" si="1171"/>
        <v/>
      </c>
      <c r="FP249" s="499" t="str">
        <f ca="1">IFERROR(INDEX(i_in,MATCH(FP244,atts,0),MATCH(ER246,segs,0))+IF(OR(FP244="F",FP244="U",FP244="H"),0,FP245*INDEX(i_in,MATCH("wait",atts,0),MATCH(ER246,segs,0))),"")</f>
        <v/>
      </c>
      <c r="FQ249" s="204"/>
      <c r="FS249" s="18" t="s">
        <v>282</v>
      </c>
      <c r="FT249" s="122">
        <f>FS236</f>
        <v>2</v>
      </c>
      <c r="FU249" s="122" t="str">
        <f>FS237</f>
        <v>shop65</v>
      </c>
      <c r="FV249" s="210"/>
      <c r="FW249" s="122"/>
      <c r="FX249" s="13"/>
      <c r="FY249" s="497">
        <f ca="1">IFERROR(INDEX(i_in,MATCH(FY244,atts,0),MATCH(FU246,segs,0))+IF(OR(FY244="F",FY244="U",FY244="H"),0,FY245*INDEX(i_in,MATCH("wait",atts,0),MATCH($C246,segs,0))),"")</f>
        <v>36.747579999999999</v>
      </c>
      <c r="FZ249" s="498" t="str">
        <f t="shared" ref="FZ249:GR249" ca="1" si="1172">IFERROR(INDEX(i_in,MATCH(FZ244,atts,0),MATCH($C246,segs,0))+IF(OR(FZ244="F",FZ244="U",FZ244="H"),0,FZ245*INDEX(i_in,MATCH("wait",atts,0),MATCH($C246,segs,0))),"")</f>
        <v/>
      </c>
      <c r="GA249" s="498" t="str">
        <f t="shared" ca="1" si="1172"/>
        <v/>
      </c>
      <c r="GB249" s="498" t="str">
        <f t="shared" ca="1" si="1172"/>
        <v/>
      </c>
      <c r="GC249" s="498" t="str">
        <f t="shared" ca="1" si="1172"/>
        <v/>
      </c>
      <c r="GD249" s="498" t="str">
        <f t="shared" ca="1" si="1172"/>
        <v/>
      </c>
      <c r="GE249" s="498" t="str">
        <f t="shared" ca="1" si="1172"/>
        <v/>
      </c>
      <c r="GF249" s="498" t="str">
        <f t="shared" ca="1" si="1172"/>
        <v/>
      </c>
      <c r="GG249" s="498" t="str">
        <f t="shared" ca="1" si="1172"/>
        <v/>
      </c>
      <c r="GH249" s="498" t="str">
        <f t="shared" ca="1" si="1172"/>
        <v/>
      </c>
      <c r="GI249" s="498" t="str">
        <f t="shared" ca="1" si="1172"/>
        <v/>
      </c>
      <c r="GJ249" s="498" t="str">
        <f t="shared" ca="1" si="1172"/>
        <v/>
      </c>
      <c r="GK249" s="498" t="str">
        <f t="shared" ca="1" si="1172"/>
        <v/>
      </c>
      <c r="GL249" s="498" t="str">
        <f t="shared" ca="1" si="1172"/>
        <v/>
      </c>
      <c r="GM249" s="498" t="str">
        <f t="shared" ca="1" si="1172"/>
        <v/>
      </c>
      <c r="GN249" s="498" t="str">
        <f t="shared" ca="1" si="1172"/>
        <v/>
      </c>
      <c r="GO249" s="498" t="str">
        <f t="shared" ca="1" si="1172"/>
        <v/>
      </c>
      <c r="GP249" s="498" t="str">
        <f t="shared" ca="1" si="1172"/>
        <v/>
      </c>
      <c r="GQ249" s="498" t="str">
        <f t="shared" ca="1" si="1172"/>
        <v/>
      </c>
      <c r="GR249" s="498" t="str">
        <f t="shared" ca="1" si="1172"/>
        <v/>
      </c>
      <c r="GS249" s="499" t="str">
        <f ca="1">IFERROR(INDEX(i_in,MATCH(GS244,atts,0),MATCH(FU246,segs,0))+IF(OR(GS244="F",GS244="U",GS244="H"),0,GS245*INDEX(i_in,MATCH("wait",atts,0),MATCH(FU246,segs,0))),"")</f>
        <v/>
      </c>
      <c r="GT249" s="204"/>
      <c r="GV249" s="18" t="s">
        <v>282</v>
      </c>
      <c r="GW249" s="122">
        <f>GV236</f>
        <v>2</v>
      </c>
      <c r="GX249" s="122" t="str">
        <f>GV237</f>
        <v>lei65</v>
      </c>
      <c r="GY249" s="210"/>
      <c r="GZ249" s="122"/>
      <c r="HA249" s="13"/>
      <c r="HB249" s="497">
        <f ca="1">IFERROR(INDEX(i_in,MATCH(HB244,atts,0),MATCH(GX246,segs,0))+IF(OR(HB244="F",HB244="U",HB244="H"),0,HB245*INDEX(i_in,MATCH("wait",atts,0),MATCH($C246,segs,0))),"")</f>
        <v>36.546100000000003</v>
      </c>
      <c r="HC249" s="498" t="str">
        <f t="shared" ref="HC249:HU249" ca="1" si="1173">IFERROR(INDEX(i_in,MATCH(HC244,atts,0),MATCH($C246,segs,0))+IF(OR(HC244="F",HC244="U",HC244="H"),0,HC245*INDEX(i_in,MATCH("wait",atts,0),MATCH($C246,segs,0))),"")</f>
        <v/>
      </c>
      <c r="HD249" s="498" t="str">
        <f t="shared" ca="1" si="1173"/>
        <v/>
      </c>
      <c r="HE249" s="498" t="str">
        <f t="shared" ca="1" si="1173"/>
        <v/>
      </c>
      <c r="HF249" s="498" t="str">
        <f t="shared" ca="1" si="1173"/>
        <v/>
      </c>
      <c r="HG249" s="498" t="str">
        <f t="shared" ca="1" si="1173"/>
        <v/>
      </c>
      <c r="HH249" s="498" t="str">
        <f t="shared" ca="1" si="1173"/>
        <v/>
      </c>
      <c r="HI249" s="498" t="str">
        <f t="shared" ca="1" si="1173"/>
        <v/>
      </c>
      <c r="HJ249" s="498" t="str">
        <f t="shared" ca="1" si="1173"/>
        <v/>
      </c>
      <c r="HK249" s="498" t="str">
        <f t="shared" ca="1" si="1173"/>
        <v/>
      </c>
      <c r="HL249" s="498" t="str">
        <f t="shared" ca="1" si="1173"/>
        <v/>
      </c>
      <c r="HM249" s="498" t="str">
        <f t="shared" ca="1" si="1173"/>
        <v/>
      </c>
      <c r="HN249" s="498" t="str">
        <f t="shared" ca="1" si="1173"/>
        <v/>
      </c>
      <c r="HO249" s="498" t="str">
        <f t="shared" ca="1" si="1173"/>
        <v/>
      </c>
      <c r="HP249" s="498" t="str">
        <f t="shared" ca="1" si="1173"/>
        <v/>
      </c>
      <c r="HQ249" s="498" t="str">
        <f t="shared" ca="1" si="1173"/>
        <v/>
      </c>
      <c r="HR249" s="498" t="str">
        <f t="shared" ca="1" si="1173"/>
        <v/>
      </c>
      <c r="HS249" s="498" t="str">
        <f t="shared" ca="1" si="1173"/>
        <v/>
      </c>
      <c r="HT249" s="498" t="str">
        <f t="shared" ca="1" si="1173"/>
        <v/>
      </c>
      <c r="HU249" s="498" t="str">
        <f t="shared" ca="1" si="1173"/>
        <v/>
      </c>
      <c r="HV249" s="499" t="str">
        <f ca="1">IFERROR(INDEX(i_in,MATCH(HV244,atts,0),MATCH(GX246,segs,0))+IF(OR(HV244="F",HV244="U",HV244="H"),0,HV245*INDEX(i_in,MATCH("wait",atts,0),MATCH(GX246,segs,0))),"")</f>
        <v/>
      </c>
      <c r="HW249" s="204"/>
    </row>
    <row r="250" spans="1:231" ht="15">
      <c r="A250" s="18" t="s">
        <v>19</v>
      </c>
      <c r="B250" s="122">
        <f>A236</f>
        <v>2</v>
      </c>
      <c r="C250" s="122" t="str">
        <f>A237</f>
        <v>work1834</v>
      </c>
      <c r="D250" s="210"/>
      <c r="E250" s="122"/>
      <c r="F250" s="8"/>
      <c r="G250" s="52">
        <f t="shared" ref="G250:AA250" ca="1" si="1174">IF(G249="","",IF(G249&lt;0,0,G249))</f>
        <v>34.189360000000001</v>
      </c>
      <c r="H250" s="53" t="str">
        <f t="shared" ca="1" si="1174"/>
        <v/>
      </c>
      <c r="I250" s="47" t="str">
        <f t="shared" ca="1" si="1174"/>
        <v/>
      </c>
      <c r="J250" s="47" t="str">
        <f t="shared" ca="1" si="1174"/>
        <v/>
      </c>
      <c r="K250" s="47" t="str">
        <f t="shared" ca="1" si="1174"/>
        <v/>
      </c>
      <c r="L250" s="47" t="str">
        <f t="shared" ca="1" si="1174"/>
        <v/>
      </c>
      <c r="M250" s="47" t="str">
        <f t="shared" ca="1" si="1174"/>
        <v/>
      </c>
      <c r="N250" s="47" t="str">
        <f t="shared" ca="1" si="1174"/>
        <v/>
      </c>
      <c r="O250" s="47" t="str">
        <f t="shared" ca="1" si="1174"/>
        <v/>
      </c>
      <c r="P250" s="47" t="str">
        <f t="shared" ca="1" si="1174"/>
        <v/>
      </c>
      <c r="Q250" s="47" t="str">
        <f t="shared" ca="1" si="1174"/>
        <v/>
      </c>
      <c r="R250" s="47" t="str">
        <f t="shared" ca="1" si="1174"/>
        <v/>
      </c>
      <c r="S250" s="47" t="str">
        <f t="shared" ca="1" si="1174"/>
        <v/>
      </c>
      <c r="T250" s="47" t="str">
        <f t="shared" ca="1" si="1174"/>
        <v/>
      </c>
      <c r="U250" s="47" t="str">
        <f t="shared" ca="1" si="1174"/>
        <v/>
      </c>
      <c r="V250" s="47" t="str">
        <f t="shared" ca="1" si="1174"/>
        <v/>
      </c>
      <c r="W250" s="47" t="str">
        <f t="shared" ca="1" si="1174"/>
        <v/>
      </c>
      <c r="X250" s="47" t="str">
        <f t="shared" ca="1" si="1174"/>
        <v/>
      </c>
      <c r="Y250" s="47" t="str">
        <f t="shared" ca="1" si="1174"/>
        <v/>
      </c>
      <c r="Z250" s="47" t="str">
        <f t="shared" ca="1" si="1174"/>
        <v/>
      </c>
      <c r="AA250" s="48" t="str">
        <f t="shared" ca="1" si="1174"/>
        <v/>
      </c>
      <c r="AB250" s="204"/>
      <c r="AD250" s="18" t="s">
        <v>19</v>
      </c>
      <c r="AE250" s="122">
        <f>AD236</f>
        <v>2</v>
      </c>
      <c r="AF250" s="122" t="str">
        <f>AD237</f>
        <v>shop1834</v>
      </c>
      <c r="AG250" s="210"/>
      <c r="AH250" s="122"/>
      <c r="AI250" s="8"/>
      <c r="AJ250" s="52">
        <f t="shared" ref="AJ250:BD250" ca="1" si="1175">IF(AJ249="","",IF(AJ249&lt;0,0,AJ249))</f>
        <v>17.807079999999999</v>
      </c>
      <c r="AK250" s="53" t="str">
        <f t="shared" ca="1" si="1175"/>
        <v/>
      </c>
      <c r="AL250" s="47" t="str">
        <f t="shared" ca="1" si="1175"/>
        <v/>
      </c>
      <c r="AM250" s="47" t="str">
        <f t="shared" ca="1" si="1175"/>
        <v/>
      </c>
      <c r="AN250" s="47" t="str">
        <f t="shared" ca="1" si="1175"/>
        <v/>
      </c>
      <c r="AO250" s="47" t="str">
        <f t="shared" ca="1" si="1175"/>
        <v/>
      </c>
      <c r="AP250" s="47" t="str">
        <f t="shared" ca="1" si="1175"/>
        <v/>
      </c>
      <c r="AQ250" s="47" t="str">
        <f t="shared" ca="1" si="1175"/>
        <v/>
      </c>
      <c r="AR250" s="47" t="str">
        <f t="shared" ca="1" si="1175"/>
        <v/>
      </c>
      <c r="AS250" s="47" t="str">
        <f t="shared" ca="1" si="1175"/>
        <v/>
      </c>
      <c r="AT250" s="47" t="str">
        <f t="shared" ca="1" si="1175"/>
        <v/>
      </c>
      <c r="AU250" s="47" t="str">
        <f t="shared" ca="1" si="1175"/>
        <v/>
      </c>
      <c r="AV250" s="47" t="str">
        <f t="shared" ca="1" si="1175"/>
        <v/>
      </c>
      <c r="AW250" s="47" t="str">
        <f t="shared" ca="1" si="1175"/>
        <v/>
      </c>
      <c r="AX250" s="47" t="str">
        <f t="shared" ca="1" si="1175"/>
        <v/>
      </c>
      <c r="AY250" s="47" t="str">
        <f t="shared" ca="1" si="1175"/>
        <v/>
      </c>
      <c r="AZ250" s="47" t="str">
        <f t="shared" ca="1" si="1175"/>
        <v/>
      </c>
      <c r="BA250" s="47" t="str">
        <f t="shared" ca="1" si="1175"/>
        <v/>
      </c>
      <c r="BB250" s="47" t="str">
        <f t="shared" ca="1" si="1175"/>
        <v/>
      </c>
      <c r="BC250" s="47" t="str">
        <f t="shared" ca="1" si="1175"/>
        <v/>
      </c>
      <c r="BD250" s="48" t="str">
        <f t="shared" ca="1" si="1175"/>
        <v/>
      </c>
      <c r="BE250" s="204"/>
      <c r="BG250" s="18" t="s">
        <v>19</v>
      </c>
      <c r="BH250" s="122">
        <f>BG236</f>
        <v>2</v>
      </c>
      <c r="BI250" s="122" t="str">
        <f>BG237</f>
        <v>lei1834</v>
      </c>
      <c r="BJ250" s="210"/>
      <c r="BK250" s="122"/>
      <c r="BL250" s="8"/>
      <c r="BM250" s="52">
        <f t="shared" ref="BM250:CG250" ca="1" si="1176">IF(BM249="","",IF(BM249&lt;0,0,BM249))</f>
        <v>33.75705</v>
      </c>
      <c r="BN250" s="53" t="str">
        <f t="shared" ca="1" si="1176"/>
        <v/>
      </c>
      <c r="BO250" s="47" t="str">
        <f t="shared" ca="1" si="1176"/>
        <v/>
      </c>
      <c r="BP250" s="47" t="str">
        <f t="shared" ca="1" si="1176"/>
        <v/>
      </c>
      <c r="BQ250" s="47" t="str">
        <f t="shared" ca="1" si="1176"/>
        <v/>
      </c>
      <c r="BR250" s="47" t="str">
        <f t="shared" ca="1" si="1176"/>
        <v/>
      </c>
      <c r="BS250" s="47" t="str">
        <f t="shared" ca="1" si="1176"/>
        <v/>
      </c>
      <c r="BT250" s="47" t="str">
        <f t="shared" ca="1" si="1176"/>
        <v/>
      </c>
      <c r="BU250" s="47" t="str">
        <f t="shared" ca="1" si="1176"/>
        <v/>
      </c>
      <c r="BV250" s="47" t="str">
        <f t="shared" ca="1" si="1176"/>
        <v/>
      </c>
      <c r="BW250" s="47" t="str">
        <f t="shared" ca="1" si="1176"/>
        <v/>
      </c>
      <c r="BX250" s="47" t="str">
        <f t="shared" ca="1" si="1176"/>
        <v/>
      </c>
      <c r="BY250" s="47" t="str">
        <f t="shared" ca="1" si="1176"/>
        <v/>
      </c>
      <c r="BZ250" s="47" t="str">
        <f t="shared" ca="1" si="1176"/>
        <v/>
      </c>
      <c r="CA250" s="47" t="str">
        <f t="shared" ca="1" si="1176"/>
        <v/>
      </c>
      <c r="CB250" s="47" t="str">
        <f t="shared" ca="1" si="1176"/>
        <v/>
      </c>
      <c r="CC250" s="47" t="str">
        <f t="shared" ca="1" si="1176"/>
        <v/>
      </c>
      <c r="CD250" s="47" t="str">
        <f t="shared" ca="1" si="1176"/>
        <v/>
      </c>
      <c r="CE250" s="47" t="str">
        <f t="shared" ca="1" si="1176"/>
        <v/>
      </c>
      <c r="CF250" s="47" t="str">
        <f t="shared" ca="1" si="1176"/>
        <v/>
      </c>
      <c r="CG250" s="48" t="str">
        <f t="shared" ca="1" si="1176"/>
        <v/>
      </c>
      <c r="CH250" s="204"/>
      <c r="CJ250" s="18" t="s">
        <v>19</v>
      </c>
      <c r="CK250" s="122">
        <f>CJ236</f>
        <v>2</v>
      </c>
      <c r="CL250" s="122" t="str">
        <f>CJ237</f>
        <v>work3564</v>
      </c>
      <c r="CM250" s="210"/>
      <c r="CN250" s="122"/>
      <c r="CO250" s="8"/>
      <c r="CP250" s="52">
        <f t="shared" ref="CP250:DJ250" ca="1" si="1177">IF(CP249="","",IF(CP249&lt;0,0,CP249))</f>
        <v>32.351660000000003</v>
      </c>
      <c r="CQ250" s="53" t="str">
        <f t="shared" ca="1" si="1177"/>
        <v/>
      </c>
      <c r="CR250" s="47" t="str">
        <f t="shared" ca="1" si="1177"/>
        <v/>
      </c>
      <c r="CS250" s="47" t="str">
        <f t="shared" ca="1" si="1177"/>
        <v/>
      </c>
      <c r="CT250" s="47" t="str">
        <f t="shared" ca="1" si="1177"/>
        <v/>
      </c>
      <c r="CU250" s="47" t="str">
        <f t="shared" ca="1" si="1177"/>
        <v/>
      </c>
      <c r="CV250" s="47" t="str">
        <f t="shared" ca="1" si="1177"/>
        <v/>
      </c>
      <c r="CW250" s="47" t="str">
        <f t="shared" ca="1" si="1177"/>
        <v/>
      </c>
      <c r="CX250" s="47" t="str">
        <f t="shared" ca="1" si="1177"/>
        <v/>
      </c>
      <c r="CY250" s="47" t="str">
        <f t="shared" ca="1" si="1177"/>
        <v/>
      </c>
      <c r="CZ250" s="47" t="str">
        <f t="shared" ca="1" si="1177"/>
        <v/>
      </c>
      <c r="DA250" s="47" t="str">
        <f t="shared" ca="1" si="1177"/>
        <v/>
      </c>
      <c r="DB250" s="47" t="str">
        <f t="shared" ca="1" si="1177"/>
        <v/>
      </c>
      <c r="DC250" s="47" t="str">
        <f t="shared" ca="1" si="1177"/>
        <v/>
      </c>
      <c r="DD250" s="47" t="str">
        <f t="shared" ca="1" si="1177"/>
        <v/>
      </c>
      <c r="DE250" s="47" t="str">
        <f t="shared" ca="1" si="1177"/>
        <v/>
      </c>
      <c r="DF250" s="47" t="str">
        <f t="shared" ca="1" si="1177"/>
        <v/>
      </c>
      <c r="DG250" s="47" t="str">
        <f t="shared" ca="1" si="1177"/>
        <v/>
      </c>
      <c r="DH250" s="47" t="str">
        <f t="shared" ca="1" si="1177"/>
        <v/>
      </c>
      <c r="DI250" s="47" t="str">
        <f t="shared" ca="1" si="1177"/>
        <v/>
      </c>
      <c r="DJ250" s="48" t="str">
        <f t="shared" ca="1" si="1177"/>
        <v/>
      </c>
      <c r="DK250" s="204"/>
      <c r="DM250" s="18" t="s">
        <v>19</v>
      </c>
      <c r="DN250" s="122">
        <f>DM236</f>
        <v>2</v>
      </c>
      <c r="DO250" s="122" t="str">
        <f>DM237</f>
        <v>shop3564</v>
      </c>
      <c r="DP250" s="210"/>
      <c r="DQ250" s="122"/>
      <c r="DR250" s="8"/>
      <c r="DS250" s="52">
        <f t="shared" ref="DS250:EM250" ca="1" si="1178">IF(DS249="","",IF(DS249&lt;0,0,DS249))</f>
        <v>34.467089999999999</v>
      </c>
      <c r="DT250" s="53" t="str">
        <f t="shared" ca="1" si="1178"/>
        <v/>
      </c>
      <c r="DU250" s="47" t="str">
        <f t="shared" ca="1" si="1178"/>
        <v/>
      </c>
      <c r="DV250" s="47" t="str">
        <f t="shared" ca="1" si="1178"/>
        <v/>
      </c>
      <c r="DW250" s="47" t="str">
        <f t="shared" ca="1" si="1178"/>
        <v/>
      </c>
      <c r="DX250" s="47" t="str">
        <f t="shared" ca="1" si="1178"/>
        <v/>
      </c>
      <c r="DY250" s="47" t="str">
        <f t="shared" ca="1" si="1178"/>
        <v/>
      </c>
      <c r="DZ250" s="47" t="str">
        <f t="shared" ca="1" si="1178"/>
        <v/>
      </c>
      <c r="EA250" s="47" t="str">
        <f t="shared" ca="1" si="1178"/>
        <v/>
      </c>
      <c r="EB250" s="47" t="str">
        <f t="shared" ca="1" si="1178"/>
        <v/>
      </c>
      <c r="EC250" s="47" t="str">
        <f t="shared" ca="1" si="1178"/>
        <v/>
      </c>
      <c r="ED250" s="47" t="str">
        <f t="shared" ca="1" si="1178"/>
        <v/>
      </c>
      <c r="EE250" s="47" t="str">
        <f t="shared" ca="1" si="1178"/>
        <v/>
      </c>
      <c r="EF250" s="47" t="str">
        <f t="shared" ca="1" si="1178"/>
        <v/>
      </c>
      <c r="EG250" s="47" t="str">
        <f t="shared" ca="1" si="1178"/>
        <v/>
      </c>
      <c r="EH250" s="47" t="str">
        <f t="shared" ca="1" si="1178"/>
        <v/>
      </c>
      <c r="EI250" s="47" t="str">
        <f t="shared" ca="1" si="1178"/>
        <v/>
      </c>
      <c r="EJ250" s="47" t="str">
        <f t="shared" ca="1" si="1178"/>
        <v/>
      </c>
      <c r="EK250" s="47" t="str">
        <f t="shared" ca="1" si="1178"/>
        <v/>
      </c>
      <c r="EL250" s="47" t="str">
        <f t="shared" ca="1" si="1178"/>
        <v/>
      </c>
      <c r="EM250" s="48" t="str">
        <f t="shared" ca="1" si="1178"/>
        <v/>
      </c>
      <c r="EN250" s="204"/>
      <c r="EP250" s="18" t="s">
        <v>19</v>
      </c>
      <c r="EQ250" s="122">
        <f>EP236</f>
        <v>2</v>
      </c>
      <c r="ER250" s="122" t="str">
        <f>EP237</f>
        <v>lei3564</v>
      </c>
      <c r="ES250" s="210"/>
      <c r="ET250" s="122"/>
      <c r="EU250" s="8"/>
      <c r="EV250" s="52">
        <f t="shared" ref="EV250:FP250" ca="1" si="1179">IF(EV249="","",IF(EV249&lt;0,0,EV249))</f>
        <v>33.966259999999998</v>
      </c>
      <c r="EW250" s="53" t="str">
        <f t="shared" ca="1" si="1179"/>
        <v/>
      </c>
      <c r="EX250" s="47" t="str">
        <f t="shared" ca="1" si="1179"/>
        <v/>
      </c>
      <c r="EY250" s="47" t="str">
        <f t="shared" ca="1" si="1179"/>
        <v/>
      </c>
      <c r="EZ250" s="47" t="str">
        <f t="shared" ca="1" si="1179"/>
        <v/>
      </c>
      <c r="FA250" s="47" t="str">
        <f t="shared" ca="1" si="1179"/>
        <v/>
      </c>
      <c r="FB250" s="47" t="str">
        <f t="shared" ca="1" si="1179"/>
        <v/>
      </c>
      <c r="FC250" s="47" t="str">
        <f t="shared" ca="1" si="1179"/>
        <v/>
      </c>
      <c r="FD250" s="47" t="str">
        <f t="shared" ca="1" si="1179"/>
        <v/>
      </c>
      <c r="FE250" s="47" t="str">
        <f t="shared" ca="1" si="1179"/>
        <v/>
      </c>
      <c r="FF250" s="47" t="str">
        <f t="shared" ca="1" si="1179"/>
        <v/>
      </c>
      <c r="FG250" s="47" t="str">
        <f t="shared" ca="1" si="1179"/>
        <v/>
      </c>
      <c r="FH250" s="47" t="str">
        <f t="shared" ca="1" si="1179"/>
        <v/>
      </c>
      <c r="FI250" s="47" t="str">
        <f t="shared" ca="1" si="1179"/>
        <v/>
      </c>
      <c r="FJ250" s="47" t="str">
        <f t="shared" ca="1" si="1179"/>
        <v/>
      </c>
      <c r="FK250" s="47" t="str">
        <f t="shared" ca="1" si="1179"/>
        <v/>
      </c>
      <c r="FL250" s="47" t="str">
        <f t="shared" ca="1" si="1179"/>
        <v/>
      </c>
      <c r="FM250" s="47" t="str">
        <f t="shared" ca="1" si="1179"/>
        <v/>
      </c>
      <c r="FN250" s="47" t="str">
        <f t="shared" ca="1" si="1179"/>
        <v/>
      </c>
      <c r="FO250" s="47" t="str">
        <f t="shared" ca="1" si="1179"/>
        <v/>
      </c>
      <c r="FP250" s="48" t="str">
        <f t="shared" ca="1" si="1179"/>
        <v/>
      </c>
      <c r="FQ250" s="204"/>
      <c r="FS250" s="18" t="s">
        <v>19</v>
      </c>
      <c r="FT250" s="122">
        <f>FS236</f>
        <v>2</v>
      </c>
      <c r="FU250" s="122" t="str">
        <f>FS237</f>
        <v>shop65</v>
      </c>
      <c r="FV250" s="210"/>
      <c r="FW250" s="122"/>
      <c r="FX250" s="8"/>
      <c r="FY250" s="52">
        <f t="shared" ref="FY250:GS250" ca="1" si="1180">IF(FY249="","",IF(FY249&lt;0,0,FY249))</f>
        <v>36.747579999999999</v>
      </c>
      <c r="FZ250" s="53" t="str">
        <f t="shared" ca="1" si="1180"/>
        <v/>
      </c>
      <c r="GA250" s="47" t="str">
        <f t="shared" ca="1" si="1180"/>
        <v/>
      </c>
      <c r="GB250" s="47" t="str">
        <f t="shared" ca="1" si="1180"/>
        <v/>
      </c>
      <c r="GC250" s="47" t="str">
        <f t="shared" ca="1" si="1180"/>
        <v/>
      </c>
      <c r="GD250" s="47" t="str">
        <f t="shared" ca="1" si="1180"/>
        <v/>
      </c>
      <c r="GE250" s="47" t="str">
        <f t="shared" ca="1" si="1180"/>
        <v/>
      </c>
      <c r="GF250" s="47" t="str">
        <f t="shared" ca="1" si="1180"/>
        <v/>
      </c>
      <c r="GG250" s="47" t="str">
        <f t="shared" ca="1" si="1180"/>
        <v/>
      </c>
      <c r="GH250" s="47" t="str">
        <f t="shared" ca="1" si="1180"/>
        <v/>
      </c>
      <c r="GI250" s="47" t="str">
        <f t="shared" ca="1" si="1180"/>
        <v/>
      </c>
      <c r="GJ250" s="47" t="str">
        <f t="shared" ca="1" si="1180"/>
        <v/>
      </c>
      <c r="GK250" s="47" t="str">
        <f t="shared" ca="1" si="1180"/>
        <v/>
      </c>
      <c r="GL250" s="47" t="str">
        <f t="shared" ca="1" si="1180"/>
        <v/>
      </c>
      <c r="GM250" s="47" t="str">
        <f t="shared" ca="1" si="1180"/>
        <v/>
      </c>
      <c r="GN250" s="47" t="str">
        <f t="shared" ca="1" si="1180"/>
        <v/>
      </c>
      <c r="GO250" s="47" t="str">
        <f t="shared" ca="1" si="1180"/>
        <v/>
      </c>
      <c r="GP250" s="47" t="str">
        <f t="shared" ca="1" si="1180"/>
        <v/>
      </c>
      <c r="GQ250" s="47" t="str">
        <f t="shared" ca="1" si="1180"/>
        <v/>
      </c>
      <c r="GR250" s="47" t="str">
        <f t="shared" ca="1" si="1180"/>
        <v/>
      </c>
      <c r="GS250" s="48" t="str">
        <f t="shared" ca="1" si="1180"/>
        <v/>
      </c>
      <c r="GT250" s="204"/>
      <c r="GV250" s="18" t="s">
        <v>19</v>
      </c>
      <c r="GW250" s="122">
        <f>GV236</f>
        <v>2</v>
      </c>
      <c r="GX250" s="122" t="str">
        <f>GV237</f>
        <v>lei65</v>
      </c>
      <c r="GY250" s="210"/>
      <c r="GZ250" s="122"/>
      <c r="HA250" s="8"/>
      <c r="HB250" s="52">
        <f t="shared" ref="HB250:HV250" ca="1" si="1181">IF(HB249="","",IF(HB249&lt;0,0,HB249))</f>
        <v>36.546100000000003</v>
      </c>
      <c r="HC250" s="53" t="str">
        <f t="shared" ca="1" si="1181"/>
        <v/>
      </c>
      <c r="HD250" s="47" t="str">
        <f t="shared" ca="1" si="1181"/>
        <v/>
      </c>
      <c r="HE250" s="47" t="str">
        <f t="shared" ca="1" si="1181"/>
        <v/>
      </c>
      <c r="HF250" s="47" t="str">
        <f t="shared" ca="1" si="1181"/>
        <v/>
      </c>
      <c r="HG250" s="47" t="str">
        <f t="shared" ca="1" si="1181"/>
        <v/>
      </c>
      <c r="HH250" s="47" t="str">
        <f t="shared" ca="1" si="1181"/>
        <v/>
      </c>
      <c r="HI250" s="47" t="str">
        <f t="shared" ca="1" si="1181"/>
        <v/>
      </c>
      <c r="HJ250" s="47" t="str">
        <f t="shared" ca="1" si="1181"/>
        <v/>
      </c>
      <c r="HK250" s="47" t="str">
        <f t="shared" ca="1" si="1181"/>
        <v/>
      </c>
      <c r="HL250" s="47" t="str">
        <f t="shared" ca="1" si="1181"/>
        <v/>
      </c>
      <c r="HM250" s="47" t="str">
        <f t="shared" ca="1" si="1181"/>
        <v/>
      </c>
      <c r="HN250" s="47" t="str">
        <f t="shared" ca="1" si="1181"/>
        <v/>
      </c>
      <c r="HO250" s="47" t="str">
        <f t="shared" ca="1" si="1181"/>
        <v/>
      </c>
      <c r="HP250" s="47" t="str">
        <f t="shared" ca="1" si="1181"/>
        <v/>
      </c>
      <c r="HQ250" s="47" t="str">
        <f t="shared" ca="1" si="1181"/>
        <v/>
      </c>
      <c r="HR250" s="47" t="str">
        <f t="shared" ca="1" si="1181"/>
        <v/>
      </c>
      <c r="HS250" s="47" t="str">
        <f t="shared" ca="1" si="1181"/>
        <v/>
      </c>
      <c r="HT250" s="47" t="str">
        <f t="shared" ca="1" si="1181"/>
        <v/>
      </c>
      <c r="HU250" s="47" t="str">
        <f t="shared" ca="1" si="1181"/>
        <v/>
      </c>
      <c r="HV250" s="48" t="str">
        <f t="shared" ca="1" si="1181"/>
        <v/>
      </c>
      <c r="HW250" s="204"/>
    </row>
    <row r="251" spans="1:231" ht="15">
      <c r="A251" s="18" t="s">
        <v>20</v>
      </c>
      <c r="B251" s="122">
        <f>A236</f>
        <v>2</v>
      </c>
      <c r="C251" s="122" t="str">
        <f>A237</f>
        <v>work1834</v>
      </c>
      <c r="D251" s="210"/>
      <c r="E251" s="122"/>
      <c r="F251" s="8"/>
      <c r="G251" s="54">
        <f ca="1">IF(G249&lt;0,0,IFERROR(INDEX(wtw_in,MATCH(G244,atts,0),MATCH(C246,segs,0))+IF(OR(G244="F",G244="U",G244="H"),0,G245*INDEX(wtw_in,MATCH("wait",atts,0),MATCH(C246,segs,0))),""))</f>
        <v>13.22777</v>
      </c>
      <c r="H251" s="55" t="str">
        <f t="shared" ref="H251:Z251" ca="1" si="1182">IF(H249&lt;0,0,IFERROR(INDEX(wtw_in,MATCH(H244,atts,0),MATCH($C246,segs,0))+IF(OR(H244="F",H244="U",H244="H"),0,H245*INDEX(wtw_in,MATCH("wait",atts,0),MATCH($C246,segs,0))),""))</f>
        <v/>
      </c>
      <c r="I251" s="55" t="str">
        <f t="shared" ca="1" si="1182"/>
        <v/>
      </c>
      <c r="J251" s="55" t="str">
        <f t="shared" ca="1" si="1182"/>
        <v/>
      </c>
      <c r="K251" s="55" t="str">
        <f t="shared" ca="1" si="1182"/>
        <v/>
      </c>
      <c r="L251" s="55" t="str">
        <f t="shared" ca="1" si="1182"/>
        <v/>
      </c>
      <c r="M251" s="55" t="str">
        <f t="shared" ca="1" si="1182"/>
        <v/>
      </c>
      <c r="N251" s="55" t="str">
        <f t="shared" ca="1" si="1182"/>
        <v/>
      </c>
      <c r="O251" s="55" t="str">
        <f t="shared" ca="1" si="1182"/>
        <v/>
      </c>
      <c r="P251" s="55" t="str">
        <f t="shared" ca="1" si="1182"/>
        <v/>
      </c>
      <c r="Q251" s="55" t="str">
        <f t="shared" ca="1" si="1182"/>
        <v/>
      </c>
      <c r="R251" s="55" t="str">
        <f t="shared" ca="1" si="1182"/>
        <v/>
      </c>
      <c r="S251" s="55" t="str">
        <f t="shared" ca="1" si="1182"/>
        <v/>
      </c>
      <c r="T251" s="55" t="str">
        <f t="shared" ca="1" si="1182"/>
        <v/>
      </c>
      <c r="U251" s="55" t="str">
        <f t="shared" ca="1" si="1182"/>
        <v/>
      </c>
      <c r="V251" s="55" t="str">
        <f t="shared" ca="1" si="1182"/>
        <v/>
      </c>
      <c r="W251" s="55" t="str">
        <f t="shared" ca="1" si="1182"/>
        <v/>
      </c>
      <c r="X251" s="55" t="str">
        <f t="shared" ca="1" si="1182"/>
        <v/>
      </c>
      <c r="Y251" s="55" t="str">
        <f t="shared" ca="1" si="1182"/>
        <v/>
      </c>
      <c r="Z251" s="55" t="str">
        <f t="shared" ca="1" si="1182"/>
        <v/>
      </c>
      <c r="AA251" s="56" t="str">
        <f ca="1">IF(AA249&lt;0,0,IFERROR(INDEX(wtw_in,MATCH(AA244,atts,0),MATCH(C246,segs,0))+IF(OR(AA244="F",AA244="U",AA244="H"),0,AA245*INDEX(wtw_in,MATCH("wait",atts,0),MATCH(C246,segs,0))),""))</f>
        <v/>
      </c>
      <c r="AB251" s="204"/>
      <c r="AD251" s="18" t="s">
        <v>20</v>
      </c>
      <c r="AE251" s="122">
        <f>AD236</f>
        <v>2</v>
      </c>
      <c r="AF251" s="122" t="str">
        <f>AD237</f>
        <v>shop1834</v>
      </c>
      <c r="AG251" s="210"/>
      <c r="AH251" s="122"/>
      <c r="AI251" s="8"/>
      <c r="AJ251" s="54">
        <f ca="1">IF(AJ249&lt;0,0,IFERROR(INDEX(wtw_in,MATCH(AJ244,atts,0),MATCH(AF246,segs,0))+IF(OR(AJ244="F",AJ244="U",AJ244="H"),0,AJ245*INDEX(wtw_in,MATCH("wait",atts,0),MATCH(AF246,segs,0))),""))</f>
        <v>7.2218090000000004</v>
      </c>
      <c r="AK251" s="55" t="str">
        <f t="shared" ref="AK251:BC251" ca="1" si="1183">IF(AK249&lt;0,0,IFERROR(INDEX(wtw_in,MATCH(AK244,atts,0),MATCH($C246,segs,0))+IF(OR(AK244="F",AK244="U",AK244="H"),0,AK245*INDEX(wtw_in,MATCH("wait",atts,0),MATCH($C246,segs,0))),""))</f>
        <v/>
      </c>
      <c r="AL251" s="55" t="str">
        <f t="shared" ca="1" si="1183"/>
        <v/>
      </c>
      <c r="AM251" s="55" t="str">
        <f t="shared" ca="1" si="1183"/>
        <v/>
      </c>
      <c r="AN251" s="55" t="str">
        <f t="shared" ca="1" si="1183"/>
        <v/>
      </c>
      <c r="AO251" s="55" t="str">
        <f t="shared" ca="1" si="1183"/>
        <v/>
      </c>
      <c r="AP251" s="55" t="str">
        <f t="shared" ca="1" si="1183"/>
        <v/>
      </c>
      <c r="AQ251" s="55" t="str">
        <f t="shared" ca="1" si="1183"/>
        <v/>
      </c>
      <c r="AR251" s="55" t="str">
        <f t="shared" ca="1" si="1183"/>
        <v/>
      </c>
      <c r="AS251" s="55" t="str">
        <f t="shared" ca="1" si="1183"/>
        <v/>
      </c>
      <c r="AT251" s="55" t="str">
        <f t="shared" ca="1" si="1183"/>
        <v/>
      </c>
      <c r="AU251" s="55" t="str">
        <f t="shared" ca="1" si="1183"/>
        <v/>
      </c>
      <c r="AV251" s="55" t="str">
        <f t="shared" ca="1" si="1183"/>
        <v/>
      </c>
      <c r="AW251" s="55" t="str">
        <f t="shared" ca="1" si="1183"/>
        <v/>
      </c>
      <c r="AX251" s="55" t="str">
        <f t="shared" ca="1" si="1183"/>
        <v/>
      </c>
      <c r="AY251" s="55" t="str">
        <f t="shared" ca="1" si="1183"/>
        <v/>
      </c>
      <c r="AZ251" s="55" t="str">
        <f t="shared" ca="1" si="1183"/>
        <v/>
      </c>
      <c r="BA251" s="55" t="str">
        <f t="shared" ca="1" si="1183"/>
        <v/>
      </c>
      <c r="BB251" s="55" t="str">
        <f t="shared" ca="1" si="1183"/>
        <v/>
      </c>
      <c r="BC251" s="55" t="str">
        <f t="shared" ca="1" si="1183"/>
        <v/>
      </c>
      <c r="BD251" s="56" t="str">
        <f ca="1">IF(BD249&lt;0,0,IFERROR(INDEX(wtw_in,MATCH(BD244,atts,0),MATCH(AF246,segs,0))+IF(OR(BD244="F",BD244="U",BD244="H"),0,BD245*INDEX(wtw_in,MATCH("wait",atts,0),MATCH(AF246,segs,0))),""))</f>
        <v/>
      </c>
      <c r="BE251" s="204"/>
      <c r="BG251" s="18" t="s">
        <v>20</v>
      </c>
      <c r="BH251" s="122">
        <f>BG236</f>
        <v>2</v>
      </c>
      <c r="BI251" s="122" t="str">
        <f>BG237</f>
        <v>lei1834</v>
      </c>
      <c r="BJ251" s="210"/>
      <c r="BK251" s="122"/>
      <c r="BL251" s="8"/>
      <c r="BM251" s="54">
        <f ca="1">IF(BM249&lt;0,0,IFERROR(INDEX(wtw_in,MATCH(BM244,atts,0),MATCH(BI246,segs,0))+IF(OR(BM244="F",BM244="U",BM244="H"),0,BM245*INDEX(wtw_in,MATCH("wait",atts,0),MATCH(BI246,segs,0))),""))</f>
        <v>13.146710000000001</v>
      </c>
      <c r="BN251" s="55" t="str">
        <f t="shared" ref="BN251:CF251" ca="1" si="1184">IF(BN249&lt;0,0,IFERROR(INDEX(wtw_in,MATCH(BN244,atts,0),MATCH($C246,segs,0))+IF(OR(BN244="F",BN244="U",BN244="H"),0,BN245*INDEX(wtw_in,MATCH("wait",atts,0),MATCH($C246,segs,0))),""))</f>
        <v/>
      </c>
      <c r="BO251" s="55" t="str">
        <f t="shared" ca="1" si="1184"/>
        <v/>
      </c>
      <c r="BP251" s="55" t="str">
        <f t="shared" ca="1" si="1184"/>
        <v/>
      </c>
      <c r="BQ251" s="55" t="str">
        <f t="shared" ca="1" si="1184"/>
        <v/>
      </c>
      <c r="BR251" s="55" t="str">
        <f t="shared" ca="1" si="1184"/>
        <v/>
      </c>
      <c r="BS251" s="55" t="str">
        <f t="shared" ca="1" si="1184"/>
        <v/>
      </c>
      <c r="BT251" s="55" t="str">
        <f t="shared" ca="1" si="1184"/>
        <v/>
      </c>
      <c r="BU251" s="55" t="str">
        <f t="shared" ca="1" si="1184"/>
        <v/>
      </c>
      <c r="BV251" s="55" t="str">
        <f t="shared" ca="1" si="1184"/>
        <v/>
      </c>
      <c r="BW251" s="55" t="str">
        <f t="shared" ca="1" si="1184"/>
        <v/>
      </c>
      <c r="BX251" s="55" t="str">
        <f t="shared" ca="1" si="1184"/>
        <v/>
      </c>
      <c r="BY251" s="55" t="str">
        <f t="shared" ca="1" si="1184"/>
        <v/>
      </c>
      <c r="BZ251" s="55" t="str">
        <f t="shared" ca="1" si="1184"/>
        <v/>
      </c>
      <c r="CA251" s="55" t="str">
        <f t="shared" ca="1" si="1184"/>
        <v/>
      </c>
      <c r="CB251" s="55" t="str">
        <f t="shared" ca="1" si="1184"/>
        <v/>
      </c>
      <c r="CC251" s="55" t="str">
        <f t="shared" ca="1" si="1184"/>
        <v/>
      </c>
      <c r="CD251" s="55" t="str">
        <f t="shared" ca="1" si="1184"/>
        <v/>
      </c>
      <c r="CE251" s="55" t="str">
        <f t="shared" ca="1" si="1184"/>
        <v/>
      </c>
      <c r="CF251" s="55" t="str">
        <f t="shared" ca="1" si="1184"/>
        <v/>
      </c>
      <c r="CG251" s="56" t="str">
        <f ca="1">IF(CG249&lt;0,0,IFERROR(INDEX(wtw_in,MATCH(CG244,atts,0),MATCH(BI246,segs,0))+IF(OR(CG244="F",CG244="U",CG244="H"),0,CG245*INDEX(wtw_in,MATCH("wait",atts,0),MATCH(BI246,segs,0))),""))</f>
        <v/>
      </c>
      <c r="CH251" s="204"/>
      <c r="CJ251" s="18" t="s">
        <v>20</v>
      </c>
      <c r="CK251" s="122">
        <f>CJ236</f>
        <v>2</v>
      </c>
      <c r="CL251" s="122" t="str">
        <f>CJ237</f>
        <v>work3564</v>
      </c>
      <c r="CM251" s="210"/>
      <c r="CN251" s="122"/>
      <c r="CO251" s="8"/>
      <c r="CP251" s="54">
        <f ca="1">IF(CP249&lt;0,0,IFERROR(INDEX(wtw_in,MATCH(CP244,atts,0),MATCH(CL246,segs,0))+IF(OR(CP244="F",CP244="U",CP244="H"),0,CP245*INDEX(wtw_in,MATCH("wait",atts,0),MATCH(CL246,segs,0))),""))</f>
        <v>11.597110000000001</v>
      </c>
      <c r="CQ251" s="55" t="str">
        <f t="shared" ref="CQ251:DI251" ca="1" si="1185">IF(CQ249&lt;0,0,IFERROR(INDEX(wtw_in,MATCH(CQ244,atts,0),MATCH($C246,segs,0))+IF(OR(CQ244="F",CQ244="U",CQ244="H"),0,CQ245*INDEX(wtw_in,MATCH("wait",atts,0),MATCH($C246,segs,0))),""))</f>
        <v/>
      </c>
      <c r="CR251" s="55" t="str">
        <f t="shared" ca="1" si="1185"/>
        <v/>
      </c>
      <c r="CS251" s="55" t="str">
        <f t="shared" ca="1" si="1185"/>
        <v/>
      </c>
      <c r="CT251" s="55" t="str">
        <f t="shared" ca="1" si="1185"/>
        <v/>
      </c>
      <c r="CU251" s="55" t="str">
        <f t="shared" ca="1" si="1185"/>
        <v/>
      </c>
      <c r="CV251" s="55" t="str">
        <f t="shared" ca="1" si="1185"/>
        <v/>
      </c>
      <c r="CW251" s="55" t="str">
        <f t="shared" ca="1" si="1185"/>
        <v/>
      </c>
      <c r="CX251" s="55" t="str">
        <f t="shared" ca="1" si="1185"/>
        <v/>
      </c>
      <c r="CY251" s="55" t="str">
        <f t="shared" ca="1" si="1185"/>
        <v/>
      </c>
      <c r="CZ251" s="55" t="str">
        <f t="shared" ca="1" si="1185"/>
        <v/>
      </c>
      <c r="DA251" s="55" t="str">
        <f t="shared" ca="1" si="1185"/>
        <v/>
      </c>
      <c r="DB251" s="55" t="str">
        <f t="shared" ca="1" si="1185"/>
        <v/>
      </c>
      <c r="DC251" s="55" t="str">
        <f t="shared" ca="1" si="1185"/>
        <v/>
      </c>
      <c r="DD251" s="55" t="str">
        <f t="shared" ca="1" si="1185"/>
        <v/>
      </c>
      <c r="DE251" s="55" t="str">
        <f t="shared" ca="1" si="1185"/>
        <v/>
      </c>
      <c r="DF251" s="55" t="str">
        <f t="shared" ca="1" si="1185"/>
        <v/>
      </c>
      <c r="DG251" s="55" t="str">
        <f t="shared" ca="1" si="1185"/>
        <v/>
      </c>
      <c r="DH251" s="55" t="str">
        <f t="shared" ca="1" si="1185"/>
        <v/>
      </c>
      <c r="DI251" s="55" t="str">
        <f t="shared" ca="1" si="1185"/>
        <v/>
      </c>
      <c r="DJ251" s="56" t="str">
        <f ca="1">IF(DJ249&lt;0,0,IFERROR(INDEX(wtw_in,MATCH(DJ244,atts,0),MATCH(CL246,segs,0))+IF(OR(DJ244="F",DJ244="U",DJ244="H"),0,DJ245*INDEX(wtw_in,MATCH("wait",atts,0),MATCH(CL246,segs,0))),""))</f>
        <v/>
      </c>
      <c r="DK251" s="204"/>
      <c r="DM251" s="18" t="s">
        <v>20</v>
      </c>
      <c r="DN251" s="122">
        <f>DM236</f>
        <v>2</v>
      </c>
      <c r="DO251" s="122" t="str">
        <f>DM237</f>
        <v>shop3564</v>
      </c>
      <c r="DP251" s="210"/>
      <c r="DQ251" s="122"/>
      <c r="DR251" s="8"/>
      <c r="DS251" s="54">
        <f ca="1">IF(DS249&lt;0,0,IFERROR(INDEX(wtw_in,MATCH(DS244,atts,0),MATCH(DO246,segs,0))+IF(OR(DS244="F",DS244="U",DS244="H"),0,DS245*INDEX(wtw_in,MATCH("wait",atts,0),MATCH(DO246,segs,0))),""))</f>
        <v>13.33915</v>
      </c>
      <c r="DT251" s="55" t="str">
        <f t="shared" ref="DT251:EL251" ca="1" si="1186">IF(DT249&lt;0,0,IFERROR(INDEX(wtw_in,MATCH(DT244,atts,0),MATCH($C246,segs,0))+IF(OR(DT244="F",DT244="U",DT244="H"),0,DT245*INDEX(wtw_in,MATCH("wait",atts,0),MATCH($C246,segs,0))),""))</f>
        <v/>
      </c>
      <c r="DU251" s="55" t="str">
        <f t="shared" ca="1" si="1186"/>
        <v/>
      </c>
      <c r="DV251" s="55" t="str">
        <f t="shared" ca="1" si="1186"/>
        <v/>
      </c>
      <c r="DW251" s="55" t="str">
        <f t="shared" ca="1" si="1186"/>
        <v/>
      </c>
      <c r="DX251" s="55" t="str">
        <f t="shared" ca="1" si="1186"/>
        <v/>
      </c>
      <c r="DY251" s="55" t="str">
        <f t="shared" ca="1" si="1186"/>
        <v/>
      </c>
      <c r="DZ251" s="55" t="str">
        <f t="shared" ca="1" si="1186"/>
        <v/>
      </c>
      <c r="EA251" s="55" t="str">
        <f t="shared" ca="1" si="1186"/>
        <v/>
      </c>
      <c r="EB251" s="55" t="str">
        <f t="shared" ca="1" si="1186"/>
        <v/>
      </c>
      <c r="EC251" s="55" t="str">
        <f t="shared" ca="1" si="1186"/>
        <v/>
      </c>
      <c r="ED251" s="55" t="str">
        <f t="shared" ca="1" si="1186"/>
        <v/>
      </c>
      <c r="EE251" s="55" t="str">
        <f t="shared" ca="1" si="1186"/>
        <v/>
      </c>
      <c r="EF251" s="55" t="str">
        <f t="shared" ca="1" si="1186"/>
        <v/>
      </c>
      <c r="EG251" s="55" t="str">
        <f t="shared" ca="1" si="1186"/>
        <v/>
      </c>
      <c r="EH251" s="55" t="str">
        <f t="shared" ca="1" si="1186"/>
        <v/>
      </c>
      <c r="EI251" s="55" t="str">
        <f t="shared" ca="1" si="1186"/>
        <v/>
      </c>
      <c r="EJ251" s="55" t="str">
        <f t="shared" ca="1" si="1186"/>
        <v/>
      </c>
      <c r="EK251" s="55" t="str">
        <f t="shared" ca="1" si="1186"/>
        <v/>
      </c>
      <c r="EL251" s="55" t="str">
        <f t="shared" ca="1" si="1186"/>
        <v/>
      </c>
      <c r="EM251" s="56" t="str">
        <f ca="1">IF(EM249&lt;0,0,IFERROR(INDEX(wtw_in,MATCH(EM244,atts,0),MATCH(DO246,segs,0))+IF(OR(EM244="F",EM244="U",EM244="H"),0,EM245*INDEX(wtw_in,MATCH("wait",atts,0),MATCH(DO246,segs,0))),""))</f>
        <v/>
      </c>
      <c r="EN251" s="204"/>
      <c r="EP251" s="18" t="s">
        <v>20</v>
      </c>
      <c r="EQ251" s="122">
        <f>EP236</f>
        <v>2</v>
      </c>
      <c r="ER251" s="122" t="str">
        <f>EP237</f>
        <v>lei3564</v>
      </c>
      <c r="ES251" s="210"/>
      <c r="ET251" s="122"/>
      <c r="EU251" s="8"/>
      <c r="EV251" s="54">
        <f ca="1">IF(EV249&lt;0,0,IFERROR(INDEX(wtw_in,MATCH(EV244,atts,0),MATCH(ER246,segs,0))+IF(OR(EV244="F",EV244="U",EV244="H"),0,EV245*INDEX(wtw_in,MATCH("wait",atts,0),MATCH(ER246,segs,0))),""))</f>
        <v>12.902229999999999</v>
      </c>
      <c r="EW251" s="55" t="str">
        <f t="shared" ref="EW251:FO251" ca="1" si="1187">IF(EW249&lt;0,0,IFERROR(INDEX(wtw_in,MATCH(EW244,atts,0),MATCH($C246,segs,0))+IF(OR(EW244="F",EW244="U",EW244="H"),0,EW245*INDEX(wtw_in,MATCH("wait",atts,0),MATCH($C246,segs,0))),""))</f>
        <v/>
      </c>
      <c r="EX251" s="55" t="str">
        <f t="shared" ca="1" si="1187"/>
        <v/>
      </c>
      <c r="EY251" s="55" t="str">
        <f t="shared" ca="1" si="1187"/>
        <v/>
      </c>
      <c r="EZ251" s="55" t="str">
        <f t="shared" ca="1" si="1187"/>
        <v/>
      </c>
      <c r="FA251" s="55" t="str">
        <f t="shared" ca="1" si="1187"/>
        <v/>
      </c>
      <c r="FB251" s="55" t="str">
        <f t="shared" ca="1" si="1187"/>
        <v/>
      </c>
      <c r="FC251" s="55" t="str">
        <f t="shared" ca="1" si="1187"/>
        <v/>
      </c>
      <c r="FD251" s="55" t="str">
        <f t="shared" ca="1" si="1187"/>
        <v/>
      </c>
      <c r="FE251" s="55" t="str">
        <f t="shared" ca="1" si="1187"/>
        <v/>
      </c>
      <c r="FF251" s="55" t="str">
        <f t="shared" ca="1" si="1187"/>
        <v/>
      </c>
      <c r="FG251" s="55" t="str">
        <f t="shared" ca="1" si="1187"/>
        <v/>
      </c>
      <c r="FH251" s="55" t="str">
        <f t="shared" ca="1" si="1187"/>
        <v/>
      </c>
      <c r="FI251" s="55" t="str">
        <f t="shared" ca="1" si="1187"/>
        <v/>
      </c>
      <c r="FJ251" s="55" t="str">
        <f t="shared" ca="1" si="1187"/>
        <v/>
      </c>
      <c r="FK251" s="55" t="str">
        <f t="shared" ca="1" si="1187"/>
        <v/>
      </c>
      <c r="FL251" s="55" t="str">
        <f t="shared" ca="1" si="1187"/>
        <v/>
      </c>
      <c r="FM251" s="55" t="str">
        <f t="shared" ca="1" si="1187"/>
        <v/>
      </c>
      <c r="FN251" s="55" t="str">
        <f t="shared" ca="1" si="1187"/>
        <v/>
      </c>
      <c r="FO251" s="55" t="str">
        <f t="shared" ca="1" si="1187"/>
        <v/>
      </c>
      <c r="FP251" s="56" t="str">
        <f ca="1">IF(FP249&lt;0,0,IFERROR(INDEX(wtw_in,MATCH(FP244,atts,0),MATCH(ER246,segs,0))+IF(OR(FP244="F",FP244="U",FP244="H"),0,FP245*INDEX(wtw_in,MATCH("wait",atts,0),MATCH(ER246,segs,0))),""))</f>
        <v/>
      </c>
      <c r="FQ251" s="204"/>
      <c r="FS251" s="18" t="s">
        <v>20</v>
      </c>
      <c r="FT251" s="122">
        <f>FS236</f>
        <v>2</v>
      </c>
      <c r="FU251" s="122" t="str">
        <f>FS237</f>
        <v>shop65</v>
      </c>
      <c r="FV251" s="210"/>
      <c r="FW251" s="122"/>
      <c r="FX251" s="8"/>
      <c r="FY251" s="54">
        <f ca="1">IF(FY249&lt;0,0,IFERROR(INDEX(wtw_in,MATCH(FY244,atts,0),MATCH(FU246,segs,0))+IF(OR(FY244="F",FY244="U",FY244="H"),0,FY245*INDEX(wtw_in,MATCH("wait",atts,0),MATCH(FU246,segs,0))),""))</f>
        <v>14.332800000000001</v>
      </c>
      <c r="FZ251" s="55" t="str">
        <f t="shared" ref="FZ251:GR251" ca="1" si="1188">IF(FZ249&lt;0,0,IFERROR(INDEX(wtw_in,MATCH(FZ244,atts,0),MATCH($C246,segs,0))+IF(OR(FZ244="F",FZ244="U",FZ244="H"),0,FZ245*INDEX(wtw_in,MATCH("wait",atts,0),MATCH($C246,segs,0))),""))</f>
        <v/>
      </c>
      <c r="GA251" s="55" t="str">
        <f t="shared" ca="1" si="1188"/>
        <v/>
      </c>
      <c r="GB251" s="55" t="str">
        <f t="shared" ca="1" si="1188"/>
        <v/>
      </c>
      <c r="GC251" s="55" t="str">
        <f t="shared" ca="1" si="1188"/>
        <v/>
      </c>
      <c r="GD251" s="55" t="str">
        <f t="shared" ca="1" si="1188"/>
        <v/>
      </c>
      <c r="GE251" s="55" t="str">
        <f t="shared" ca="1" si="1188"/>
        <v/>
      </c>
      <c r="GF251" s="55" t="str">
        <f t="shared" ca="1" si="1188"/>
        <v/>
      </c>
      <c r="GG251" s="55" t="str">
        <f t="shared" ca="1" si="1188"/>
        <v/>
      </c>
      <c r="GH251" s="55" t="str">
        <f t="shared" ca="1" si="1188"/>
        <v/>
      </c>
      <c r="GI251" s="55" t="str">
        <f t="shared" ca="1" si="1188"/>
        <v/>
      </c>
      <c r="GJ251" s="55" t="str">
        <f t="shared" ca="1" si="1188"/>
        <v/>
      </c>
      <c r="GK251" s="55" t="str">
        <f t="shared" ca="1" si="1188"/>
        <v/>
      </c>
      <c r="GL251" s="55" t="str">
        <f t="shared" ca="1" si="1188"/>
        <v/>
      </c>
      <c r="GM251" s="55" t="str">
        <f t="shared" ca="1" si="1188"/>
        <v/>
      </c>
      <c r="GN251" s="55" t="str">
        <f t="shared" ca="1" si="1188"/>
        <v/>
      </c>
      <c r="GO251" s="55" t="str">
        <f t="shared" ca="1" si="1188"/>
        <v/>
      </c>
      <c r="GP251" s="55" t="str">
        <f t="shared" ca="1" si="1188"/>
        <v/>
      </c>
      <c r="GQ251" s="55" t="str">
        <f t="shared" ca="1" si="1188"/>
        <v/>
      </c>
      <c r="GR251" s="55" t="str">
        <f t="shared" ca="1" si="1188"/>
        <v/>
      </c>
      <c r="GS251" s="56" t="str">
        <f ca="1">IF(GS249&lt;0,0,IFERROR(INDEX(wtw_in,MATCH(GS244,atts,0),MATCH(FU246,segs,0))+IF(OR(GS244="F",GS244="U",GS244="H"),0,GS245*INDEX(wtw_in,MATCH("wait",atts,0),MATCH(FU246,segs,0))),""))</f>
        <v/>
      </c>
      <c r="GT251" s="204"/>
      <c r="GV251" s="18" t="s">
        <v>20</v>
      </c>
      <c r="GW251" s="122">
        <f>GV236</f>
        <v>2</v>
      </c>
      <c r="GX251" s="122" t="str">
        <f>GV237</f>
        <v>lei65</v>
      </c>
      <c r="GY251" s="210"/>
      <c r="GZ251" s="122"/>
      <c r="HA251" s="8"/>
      <c r="HB251" s="54">
        <f ca="1">IF(HB249&lt;0,0,IFERROR(INDEX(wtw_in,MATCH(HB244,atts,0),MATCH(GX246,segs,0))+IF(OR(HB244="F",HB244="U",HB244="H"),0,HB245*INDEX(wtw_in,MATCH("wait",atts,0),MATCH(GX246,segs,0))),""))</f>
        <v>14.43088</v>
      </c>
      <c r="HC251" s="55" t="str">
        <f t="shared" ref="HC251:HU251" ca="1" si="1189">IF(HC249&lt;0,0,IFERROR(INDEX(wtw_in,MATCH(HC244,atts,0),MATCH($C246,segs,0))+IF(OR(HC244="F",HC244="U",HC244="H"),0,HC245*INDEX(wtw_in,MATCH("wait",atts,0),MATCH($C246,segs,0))),""))</f>
        <v/>
      </c>
      <c r="HD251" s="55" t="str">
        <f t="shared" ca="1" si="1189"/>
        <v/>
      </c>
      <c r="HE251" s="55" t="str">
        <f t="shared" ca="1" si="1189"/>
        <v/>
      </c>
      <c r="HF251" s="55" t="str">
        <f t="shared" ca="1" si="1189"/>
        <v/>
      </c>
      <c r="HG251" s="55" t="str">
        <f t="shared" ca="1" si="1189"/>
        <v/>
      </c>
      <c r="HH251" s="55" t="str">
        <f t="shared" ca="1" si="1189"/>
        <v/>
      </c>
      <c r="HI251" s="55" t="str">
        <f t="shared" ca="1" si="1189"/>
        <v/>
      </c>
      <c r="HJ251" s="55" t="str">
        <f t="shared" ca="1" si="1189"/>
        <v/>
      </c>
      <c r="HK251" s="55" t="str">
        <f t="shared" ca="1" si="1189"/>
        <v/>
      </c>
      <c r="HL251" s="55" t="str">
        <f t="shared" ca="1" si="1189"/>
        <v/>
      </c>
      <c r="HM251" s="55" t="str">
        <f t="shared" ca="1" si="1189"/>
        <v/>
      </c>
      <c r="HN251" s="55" t="str">
        <f t="shared" ca="1" si="1189"/>
        <v/>
      </c>
      <c r="HO251" s="55" t="str">
        <f t="shared" ca="1" si="1189"/>
        <v/>
      </c>
      <c r="HP251" s="55" t="str">
        <f t="shared" ca="1" si="1189"/>
        <v/>
      </c>
      <c r="HQ251" s="55" t="str">
        <f t="shared" ca="1" si="1189"/>
        <v/>
      </c>
      <c r="HR251" s="55" t="str">
        <f t="shared" ca="1" si="1189"/>
        <v/>
      </c>
      <c r="HS251" s="55" t="str">
        <f t="shared" ca="1" si="1189"/>
        <v/>
      </c>
      <c r="HT251" s="55" t="str">
        <f t="shared" ca="1" si="1189"/>
        <v/>
      </c>
      <c r="HU251" s="55" t="str">
        <f t="shared" ca="1" si="1189"/>
        <v/>
      </c>
      <c r="HV251" s="56" t="str">
        <f ca="1">IF(HV249&lt;0,0,IFERROR(INDEX(wtw_in,MATCH(HV244,atts,0),MATCH(GX246,segs,0))+IF(OR(HV244="F",HV244="U",HV244="H"),0,HV245*INDEX(wtw_in,MATCH("wait",atts,0),MATCH(GX246,segs,0))),""))</f>
        <v/>
      </c>
      <c r="HW251" s="204"/>
    </row>
    <row r="252" spans="1:231" ht="15.75" thickBot="1">
      <c r="A252" s="19" t="s">
        <v>12</v>
      </c>
      <c r="B252" s="125">
        <f>A236</f>
        <v>2</v>
      </c>
      <c r="C252" s="125" t="str">
        <f>A237</f>
        <v>work1834</v>
      </c>
      <c r="D252" s="224"/>
      <c r="E252" s="125"/>
      <c r="F252" s="20"/>
      <c r="G252" s="57">
        <f ca="1">IF(G249&lt;0,0,IFERROR(INDEX(wtw_in,MATCH(G244,atts,0),MATCH(C246,segs,0))+IF(OR(G244="F",G244="U",G244="H"),0,G245*INDEX(wtw_in,MATCH("wait",atts,0),MATCH(C246,segs,0))),""))</f>
        <v>13.22777</v>
      </c>
      <c r="H252" s="58" t="str">
        <f t="shared" ref="H252:Z252" ca="1" si="1190">IF(H249&lt;0,0,IFERROR(INDEX(wtw_in,MATCH(H244,atts,0),MATCH($C246,segs,0))+IF(OR(H244="F",H244="U",H244="H"),0,H245*INDEX(wtw_in,MATCH("wait",atts,0),MATCH($C246,segs,0))),""))</f>
        <v/>
      </c>
      <c r="I252" s="58" t="str">
        <f t="shared" ca="1" si="1190"/>
        <v/>
      </c>
      <c r="J252" s="58" t="str">
        <f t="shared" ca="1" si="1190"/>
        <v/>
      </c>
      <c r="K252" s="58" t="str">
        <f t="shared" ca="1" si="1190"/>
        <v/>
      </c>
      <c r="L252" s="58" t="str">
        <f t="shared" ca="1" si="1190"/>
        <v/>
      </c>
      <c r="M252" s="58" t="str">
        <f t="shared" ca="1" si="1190"/>
        <v/>
      </c>
      <c r="N252" s="58" t="str">
        <f t="shared" ca="1" si="1190"/>
        <v/>
      </c>
      <c r="O252" s="58" t="str">
        <f t="shared" ca="1" si="1190"/>
        <v/>
      </c>
      <c r="P252" s="58" t="str">
        <f t="shared" ca="1" si="1190"/>
        <v/>
      </c>
      <c r="Q252" s="58" t="str">
        <f t="shared" ca="1" si="1190"/>
        <v/>
      </c>
      <c r="R252" s="58" t="str">
        <f t="shared" ca="1" si="1190"/>
        <v/>
      </c>
      <c r="S252" s="58" t="str">
        <f t="shared" ca="1" si="1190"/>
        <v/>
      </c>
      <c r="T252" s="58" t="str">
        <f t="shared" ca="1" si="1190"/>
        <v/>
      </c>
      <c r="U252" s="58" t="str">
        <f t="shared" ca="1" si="1190"/>
        <v/>
      </c>
      <c r="V252" s="58" t="str">
        <f t="shared" ca="1" si="1190"/>
        <v/>
      </c>
      <c r="W252" s="58" t="str">
        <f t="shared" ca="1" si="1190"/>
        <v/>
      </c>
      <c r="X252" s="58" t="str">
        <f t="shared" ca="1" si="1190"/>
        <v/>
      </c>
      <c r="Y252" s="58" t="str">
        <f t="shared" ca="1" si="1190"/>
        <v/>
      </c>
      <c r="Z252" s="58" t="str">
        <f t="shared" ca="1" si="1190"/>
        <v/>
      </c>
      <c r="AA252" s="59" t="str">
        <f ca="1">IF(AA249&lt;0,0,IFERROR(INDEX(wtw_in,MATCH(AA244,atts,0),MATCH(C246,segs,0))+IF(OR(AA244="F",AA244="U",AA244="H"),0,AA245*INDEX(wtw_in,MATCH("wait",atts,0),MATCH(C246,segs,0))),""))</f>
        <v/>
      </c>
      <c r="AB252" s="205"/>
      <c r="AD252" s="19" t="s">
        <v>12</v>
      </c>
      <c r="AE252" s="125">
        <f>AD236</f>
        <v>2</v>
      </c>
      <c r="AF252" s="125" t="str">
        <f>AD237</f>
        <v>shop1834</v>
      </c>
      <c r="AG252" s="224"/>
      <c r="AH252" s="125"/>
      <c r="AI252" s="20"/>
      <c r="AJ252" s="57">
        <f ca="1">IF(AJ249&lt;0,0,IFERROR(INDEX(wtw_in,MATCH(AJ244,atts,0),MATCH(AF246,segs,0))+IF(OR(AJ244="F",AJ244="U",AJ244="H"),0,AJ245*INDEX(wtw_in,MATCH("wait",atts,0),MATCH(AF246,segs,0))),""))</f>
        <v>7.2218090000000004</v>
      </c>
      <c r="AK252" s="58" t="str">
        <f t="shared" ref="AK252:BC252" ca="1" si="1191">IF(AK249&lt;0,0,IFERROR(INDEX(wtw_in,MATCH(AK244,atts,0),MATCH($C246,segs,0))+IF(OR(AK244="F",AK244="U",AK244="H"),0,AK245*INDEX(wtw_in,MATCH("wait",atts,0),MATCH($C246,segs,0))),""))</f>
        <v/>
      </c>
      <c r="AL252" s="58" t="str">
        <f t="shared" ca="1" si="1191"/>
        <v/>
      </c>
      <c r="AM252" s="58" t="str">
        <f t="shared" ca="1" si="1191"/>
        <v/>
      </c>
      <c r="AN252" s="58" t="str">
        <f t="shared" ca="1" si="1191"/>
        <v/>
      </c>
      <c r="AO252" s="58" t="str">
        <f t="shared" ca="1" si="1191"/>
        <v/>
      </c>
      <c r="AP252" s="58" t="str">
        <f t="shared" ca="1" si="1191"/>
        <v/>
      </c>
      <c r="AQ252" s="58" t="str">
        <f t="shared" ca="1" si="1191"/>
        <v/>
      </c>
      <c r="AR252" s="58" t="str">
        <f t="shared" ca="1" si="1191"/>
        <v/>
      </c>
      <c r="AS252" s="58" t="str">
        <f t="shared" ca="1" si="1191"/>
        <v/>
      </c>
      <c r="AT252" s="58" t="str">
        <f t="shared" ca="1" si="1191"/>
        <v/>
      </c>
      <c r="AU252" s="58" t="str">
        <f t="shared" ca="1" si="1191"/>
        <v/>
      </c>
      <c r="AV252" s="58" t="str">
        <f t="shared" ca="1" si="1191"/>
        <v/>
      </c>
      <c r="AW252" s="58" t="str">
        <f t="shared" ca="1" si="1191"/>
        <v/>
      </c>
      <c r="AX252" s="58" t="str">
        <f t="shared" ca="1" si="1191"/>
        <v/>
      </c>
      <c r="AY252" s="58" t="str">
        <f t="shared" ca="1" si="1191"/>
        <v/>
      </c>
      <c r="AZ252" s="58" t="str">
        <f t="shared" ca="1" si="1191"/>
        <v/>
      </c>
      <c r="BA252" s="58" t="str">
        <f t="shared" ca="1" si="1191"/>
        <v/>
      </c>
      <c r="BB252" s="58" t="str">
        <f t="shared" ca="1" si="1191"/>
        <v/>
      </c>
      <c r="BC252" s="58" t="str">
        <f t="shared" ca="1" si="1191"/>
        <v/>
      </c>
      <c r="BD252" s="59" t="str">
        <f ca="1">IF(BD249&lt;0,0,IFERROR(INDEX(wtw_in,MATCH(BD244,atts,0),MATCH(AF246,segs,0))+IF(OR(BD244="F",BD244="U",BD244="H"),0,BD245*INDEX(wtw_in,MATCH("wait",atts,0),MATCH(AF246,segs,0))),""))</f>
        <v/>
      </c>
      <c r="BE252" s="205"/>
      <c r="BG252" s="19" t="s">
        <v>12</v>
      </c>
      <c r="BH252" s="125">
        <f>BG236</f>
        <v>2</v>
      </c>
      <c r="BI252" s="125" t="str">
        <f>BG237</f>
        <v>lei1834</v>
      </c>
      <c r="BJ252" s="224"/>
      <c r="BK252" s="125"/>
      <c r="BL252" s="20"/>
      <c r="BM252" s="57">
        <f ca="1">IF(BM249&lt;0,0,IFERROR(INDEX(wtw_in,MATCH(BM244,atts,0),MATCH(BI246,segs,0))+IF(OR(BM244="F",BM244="U",BM244="H"),0,BM245*INDEX(wtw_in,MATCH("wait",atts,0),MATCH(BI246,segs,0))),""))</f>
        <v>13.146710000000001</v>
      </c>
      <c r="BN252" s="58" t="str">
        <f t="shared" ref="BN252:CF252" ca="1" si="1192">IF(BN249&lt;0,0,IFERROR(INDEX(wtw_in,MATCH(BN244,atts,0),MATCH($C246,segs,0))+IF(OR(BN244="F",BN244="U",BN244="H"),0,BN245*INDEX(wtw_in,MATCH("wait",atts,0),MATCH($C246,segs,0))),""))</f>
        <v/>
      </c>
      <c r="BO252" s="58" t="str">
        <f t="shared" ca="1" si="1192"/>
        <v/>
      </c>
      <c r="BP252" s="58" t="str">
        <f t="shared" ca="1" si="1192"/>
        <v/>
      </c>
      <c r="BQ252" s="58" t="str">
        <f t="shared" ca="1" si="1192"/>
        <v/>
      </c>
      <c r="BR252" s="58" t="str">
        <f t="shared" ca="1" si="1192"/>
        <v/>
      </c>
      <c r="BS252" s="58" t="str">
        <f t="shared" ca="1" si="1192"/>
        <v/>
      </c>
      <c r="BT252" s="58" t="str">
        <f t="shared" ca="1" si="1192"/>
        <v/>
      </c>
      <c r="BU252" s="58" t="str">
        <f t="shared" ca="1" si="1192"/>
        <v/>
      </c>
      <c r="BV252" s="58" t="str">
        <f t="shared" ca="1" si="1192"/>
        <v/>
      </c>
      <c r="BW252" s="58" t="str">
        <f t="shared" ca="1" si="1192"/>
        <v/>
      </c>
      <c r="BX252" s="58" t="str">
        <f t="shared" ca="1" si="1192"/>
        <v/>
      </c>
      <c r="BY252" s="58" t="str">
        <f t="shared" ca="1" si="1192"/>
        <v/>
      </c>
      <c r="BZ252" s="58" t="str">
        <f t="shared" ca="1" si="1192"/>
        <v/>
      </c>
      <c r="CA252" s="58" t="str">
        <f t="shared" ca="1" si="1192"/>
        <v/>
      </c>
      <c r="CB252" s="58" t="str">
        <f t="shared" ca="1" si="1192"/>
        <v/>
      </c>
      <c r="CC252" s="58" t="str">
        <f t="shared" ca="1" si="1192"/>
        <v/>
      </c>
      <c r="CD252" s="58" t="str">
        <f t="shared" ca="1" si="1192"/>
        <v/>
      </c>
      <c r="CE252" s="58" t="str">
        <f t="shared" ca="1" si="1192"/>
        <v/>
      </c>
      <c r="CF252" s="58" t="str">
        <f t="shared" ca="1" si="1192"/>
        <v/>
      </c>
      <c r="CG252" s="59" t="str">
        <f ca="1">IF(CG249&lt;0,0,IFERROR(INDEX(wtw_in,MATCH(CG244,atts,0),MATCH(BI246,segs,0))+IF(OR(CG244="F",CG244="U",CG244="H"),0,CG245*INDEX(wtw_in,MATCH("wait",atts,0),MATCH(BI246,segs,0))),""))</f>
        <v/>
      </c>
      <c r="CH252" s="205"/>
      <c r="CJ252" s="19" t="s">
        <v>12</v>
      </c>
      <c r="CK252" s="125">
        <f>CJ236</f>
        <v>2</v>
      </c>
      <c r="CL252" s="125" t="str">
        <f>CJ237</f>
        <v>work3564</v>
      </c>
      <c r="CM252" s="224"/>
      <c r="CN252" s="125"/>
      <c r="CO252" s="20"/>
      <c r="CP252" s="57">
        <f ca="1">IF(CP249&lt;0,0,IFERROR(INDEX(wtw_in,MATCH(CP244,atts,0),MATCH(CL246,segs,0))+IF(OR(CP244="F",CP244="U",CP244="H"),0,CP245*INDEX(wtw_in,MATCH("wait",atts,0),MATCH(CL246,segs,0))),""))</f>
        <v>11.597110000000001</v>
      </c>
      <c r="CQ252" s="58" t="str">
        <f t="shared" ref="CQ252:DI252" ca="1" si="1193">IF(CQ249&lt;0,0,IFERROR(INDEX(wtw_in,MATCH(CQ244,atts,0),MATCH($C246,segs,0))+IF(OR(CQ244="F",CQ244="U",CQ244="H"),0,CQ245*INDEX(wtw_in,MATCH("wait",atts,0),MATCH($C246,segs,0))),""))</f>
        <v/>
      </c>
      <c r="CR252" s="58" t="str">
        <f t="shared" ca="1" si="1193"/>
        <v/>
      </c>
      <c r="CS252" s="58" t="str">
        <f t="shared" ca="1" si="1193"/>
        <v/>
      </c>
      <c r="CT252" s="58" t="str">
        <f t="shared" ca="1" si="1193"/>
        <v/>
      </c>
      <c r="CU252" s="58" t="str">
        <f t="shared" ca="1" si="1193"/>
        <v/>
      </c>
      <c r="CV252" s="58" t="str">
        <f t="shared" ca="1" si="1193"/>
        <v/>
      </c>
      <c r="CW252" s="58" t="str">
        <f t="shared" ca="1" si="1193"/>
        <v/>
      </c>
      <c r="CX252" s="58" t="str">
        <f t="shared" ca="1" si="1193"/>
        <v/>
      </c>
      <c r="CY252" s="58" t="str">
        <f t="shared" ca="1" si="1193"/>
        <v/>
      </c>
      <c r="CZ252" s="58" t="str">
        <f t="shared" ca="1" si="1193"/>
        <v/>
      </c>
      <c r="DA252" s="58" t="str">
        <f t="shared" ca="1" si="1193"/>
        <v/>
      </c>
      <c r="DB252" s="58" t="str">
        <f t="shared" ca="1" si="1193"/>
        <v/>
      </c>
      <c r="DC252" s="58" t="str">
        <f t="shared" ca="1" si="1193"/>
        <v/>
      </c>
      <c r="DD252" s="58" t="str">
        <f t="shared" ca="1" si="1193"/>
        <v/>
      </c>
      <c r="DE252" s="58" t="str">
        <f t="shared" ca="1" si="1193"/>
        <v/>
      </c>
      <c r="DF252" s="58" t="str">
        <f t="shared" ca="1" si="1193"/>
        <v/>
      </c>
      <c r="DG252" s="58" t="str">
        <f t="shared" ca="1" si="1193"/>
        <v/>
      </c>
      <c r="DH252" s="58" t="str">
        <f t="shared" ca="1" si="1193"/>
        <v/>
      </c>
      <c r="DI252" s="58" t="str">
        <f t="shared" ca="1" si="1193"/>
        <v/>
      </c>
      <c r="DJ252" s="59" t="str">
        <f ca="1">IF(DJ249&lt;0,0,IFERROR(INDEX(wtw_in,MATCH(DJ244,atts,0),MATCH(CL246,segs,0))+IF(OR(DJ244="F",DJ244="U",DJ244="H"),0,DJ245*INDEX(wtw_in,MATCH("wait",atts,0),MATCH(CL246,segs,0))),""))</f>
        <v/>
      </c>
      <c r="DK252" s="205"/>
      <c r="DM252" s="19" t="s">
        <v>12</v>
      </c>
      <c r="DN252" s="125">
        <f>DM236</f>
        <v>2</v>
      </c>
      <c r="DO252" s="125" t="str">
        <f>DM237</f>
        <v>shop3564</v>
      </c>
      <c r="DP252" s="224"/>
      <c r="DQ252" s="125"/>
      <c r="DR252" s="20"/>
      <c r="DS252" s="57">
        <f ca="1">IF(DS249&lt;0,0,IFERROR(INDEX(wtw_in,MATCH(DS244,atts,0),MATCH(DO246,segs,0))+IF(OR(DS244="F",DS244="U",DS244="H"),0,DS245*INDEX(wtw_in,MATCH("wait",atts,0),MATCH(DO246,segs,0))),""))</f>
        <v>13.33915</v>
      </c>
      <c r="DT252" s="58" t="str">
        <f t="shared" ref="DT252:EL252" ca="1" si="1194">IF(DT249&lt;0,0,IFERROR(INDEX(wtw_in,MATCH(DT244,atts,0),MATCH($C246,segs,0))+IF(OR(DT244="F",DT244="U",DT244="H"),0,DT245*INDEX(wtw_in,MATCH("wait",atts,0),MATCH($C246,segs,0))),""))</f>
        <v/>
      </c>
      <c r="DU252" s="58" t="str">
        <f t="shared" ca="1" si="1194"/>
        <v/>
      </c>
      <c r="DV252" s="58" t="str">
        <f t="shared" ca="1" si="1194"/>
        <v/>
      </c>
      <c r="DW252" s="58" t="str">
        <f t="shared" ca="1" si="1194"/>
        <v/>
      </c>
      <c r="DX252" s="58" t="str">
        <f t="shared" ca="1" si="1194"/>
        <v/>
      </c>
      <c r="DY252" s="58" t="str">
        <f t="shared" ca="1" si="1194"/>
        <v/>
      </c>
      <c r="DZ252" s="58" t="str">
        <f t="shared" ca="1" si="1194"/>
        <v/>
      </c>
      <c r="EA252" s="58" t="str">
        <f t="shared" ca="1" si="1194"/>
        <v/>
      </c>
      <c r="EB252" s="58" t="str">
        <f t="shared" ca="1" si="1194"/>
        <v/>
      </c>
      <c r="EC252" s="58" t="str">
        <f t="shared" ca="1" si="1194"/>
        <v/>
      </c>
      <c r="ED252" s="58" t="str">
        <f t="shared" ca="1" si="1194"/>
        <v/>
      </c>
      <c r="EE252" s="58" t="str">
        <f t="shared" ca="1" si="1194"/>
        <v/>
      </c>
      <c r="EF252" s="58" t="str">
        <f t="shared" ca="1" si="1194"/>
        <v/>
      </c>
      <c r="EG252" s="58" t="str">
        <f t="shared" ca="1" si="1194"/>
        <v/>
      </c>
      <c r="EH252" s="58" t="str">
        <f t="shared" ca="1" si="1194"/>
        <v/>
      </c>
      <c r="EI252" s="58" t="str">
        <f t="shared" ca="1" si="1194"/>
        <v/>
      </c>
      <c r="EJ252" s="58" t="str">
        <f t="shared" ca="1" si="1194"/>
        <v/>
      </c>
      <c r="EK252" s="58" t="str">
        <f t="shared" ca="1" si="1194"/>
        <v/>
      </c>
      <c r="EL252" s="58" t="str">
        <f t="shared" ca="1" si="1194"/>
        <v/>
      </c>
      <c r="EM252" s="59" t="str">
        <f ca="1">IF(EM249&lt;0,0,IFERROR(INDEX(wtw_in,MATCH(EM244,atts,0),MATCH(DO246,segs,0))+IF(OR(EM244="F",EM244="U",EM244="H"),0,EM245*INDEX(wtw_in,MATCH("wait",atts,0),MATCH(DO246,segs,0))),""))</f>
        <v/>
      </c>
      <c r="EN252" s="205"/>
      <c r="EP252" s="19" t="s">
        <v>12</v>
      </c>
      <c r="EQ252" s="125">
        <f>EP236</f>
        <v>2</v>
      </c>
      <c r="ER252" s="125" t="str">
        <f>EP237</f>
        <v>lei3564</v>
      </c>
      <c r="ES252" s="224"/>
      <c r="ET252" s="125"/>
      <c r="EU252" s="20"/>
      <c r="EV252" s="57">
        <f ca="1">IF(EV249&lt;0,0,IFERROR(INDEX(wtw_in,MATCH(EV244,atts,0),MATCH(ER246,segs,0))+IF(OR(EV244="F",EV244="U",EV244="H"),0,EV245*INDEX(wtw_in,MATCH("wait",atts,0),MATCH(ER246,segs,0))),""))</f>
        <v>12.902229999999999</v>
      </c>
      <c r="EW252" s="58" t="str">
        <f t="shared" ref="EW252:FO252" ca="1" si="1195">IF(EW249&lt;0,0,IFERROR(INDEX(wtw_in,MATCH(EW244,atts,0),MATCH($C246,segs,0))+IF(OR(EW244="F",EW244="U",EW244="H"),0,EW245*INDEX(wtw_in,MATCH("wait",atts,0),MATCH($C246,segs,0))),""))</f>
        <v/>
      </c>
      <c r="EX252" s="58" t="str">
        <f t="shared" ca="1" si="1195"/>
        <v/>
      </c>
      <c r="EY252" s="58" t="str">
        <f t="shared" ca="1" si="1195"/>
        <v/>
      </c>
      <c r="EZ252" s="58" t="str">
        <f t="shared" ca="1" si="1195"/>
        <v/>
      </c>
      <c r="FA252" s="58" t="str">
        <f t="shared" ca="1" si="1195"/>
        <v/>
      </c>
      <c r="FB252" s="58" t="str">
        <f t="shared" ca="1" si="1195"/>
        <v/>
      </c>
      <c r="FC252" s="58" t="str">
        <f t="shared" ca="1" si="1195"/>
        <v/>
      </c>
      <c r="FD252" s="58" t="str">
        <f t="shared" ca="1" si="1195"/>
        <v/>
      </c>
      <c r="FE252" s="58" t="str">
        <f t="shared" ca="1" si="1195"/>
        <v/>
      </c>
      <c r="FF252" s="58" t="str">
        <f t="shared" ca="1" si="1195"/>
        <v/>
      </c>
      <c r="FG252" s="58" t="str">
        <f t="shared" ca="1" si="1195"/>
        <v/>
      </c>
      <c r="FH252" s="58" t="str">
        <f t="shared" ca="1" si="1195"/>
        <v/>
      </c>
      <c r="FI252" s="58" t="str">
        <f t="shared" ca="1" si="1195"/>
        <v/>
      </c>
      <c r="FJ252" s="58" t="str">
        <f t="shared" ca="1" si="1195"/>
        <v/>
      </c>
      <c r="FK252" s="58" t="str">
        <f t="shared" ca="1" si="1195"/>
        <v/>
      </c>
      <c r="FL252" s="58" t="str">
        <f t="shared" ca="1" si="1195"/>
        <v/>
      </c>
      <c r="FM252" s="58" t="str">
        <f t="shared" ca="1" si="1195"/>
        <v/>
      </c>
      <c r="FN252" s="58" t="str">
        <f t="shared" ca="1" si="1195"/>
        <v/>
      </c>
      <c r="FO252" s="58" t="str">
        <f t="shared" ca="1" si="1195"/>
        <v/>
      </c>
      <c r="FP252" s="59" t="str">
        <f ca="1">IF(FP249&lt;0,0,IFERROR(INDEX(wtw_in,MATCH(FP244,atts,0),MATCH(ER246,segs,0))+IF(OR(FP244="F",FP244="U",FP244="H"),0,FP245*INDEX(wtw_in,MATCH("wait",atts,0),MATCH(ER246,segs,0))),""))</f>
        <v/>
      </c>
      <c r="FQ252" s="205"/>
      <c r="FS252" s="19" t="s">
        <v>12</v>
      </c>
      <c r="FT252" s="125">
        <f>FS236</f>
        <v>2</v>
      </c>
      <c r="FU252" s="125" t="str">
        <f>FS237</f>
        <v>shop65</v>
      </c>
      <c r="FV252" s="224"/>
      <c r="FW252" s="125"/>
      <c r="FX252" s="20"/>
      <c r="FY252" s="57">
        <f ca="1">IF(FY249&lt;0,0,IFERROR(INDEX(wtw_in,MATCH(FY244,atts,0),MATCH(FU246,segs,0))+IF(OR(FY244="F",FY244="U",FY244="H"),0,FY245*INDEX(wtw_in,MATCH("wait",atts,0),MATCH(FU246,segs,0))),""))</f>
        <v>14.332800000000001</v>
      </c>
      <c r="FZ252" s="58" t="str">
        <f t="shared" ref="FZ252:GR252" ca="1" si="1196">IF(FZ249&lt;0,0,IFERROR(INDEX(wtw_in,MATCH(FZ244,atts,0),MATCH($C246,segs,0))+IF(OR(FZ244="F",FZ244="U",FZ244="H"),0,FZ245*INDEX(wtw_in,MATCH("wait",atts,0),MATCH($C246,segs,0))),""))</f>
        <v/>
      </c>
      <c r="GA252" s="58" t="str">
        <f t="shared" ca="1" si="1196"/>
        <v/>
      </c>
      <c r="GB252" s="58" t="str">
        <f t="shared" ca="1" si="1196"/>
        <v/>
      </c>
      <c r="GC252" s="58" t="str">
        <f t="shared" ca="1" si="1196"/>
        <v/>
      </c>
      <c r="GD252" s="58" t="str">
        <f t="shared" ca="1" si="1196"/>
        <v/>
      </c>
      <c r="GE252" s="58" t="str">
        <f t="shared" ca="1" si="1196"/>
        <v/>
      </c>
      <c r="GF252" s="58" t="str">
        <f t="shared" ca="1" si="1196"/>
        <v/>
      </c>
      <c r="GG252" s="58" t="str">
        <f t="shared" ca="1" si="1196"/>
        <v/>
      </c>
      <c r="GH252" s="58" t="str">
        <f t="shared" ca="1" si="1196"/>
        <v/>
      </c>
      <c r="GI252" s="58" t="str">
        <f t="shared" ca="1" si="1196"/>
        <v/>
      </c>
      <c r="GJ252" s="58" t="str">
        <f t="shared" ca="1" si="1196"/>
        <v/>
      </c>
      <c r="GK252" s="58" t="str">
        <f t="shared" ca="1" si="1196"/>
        <v/>
      </c>
      <c r="GL252" s="58" t="str">
        <f t="shared" ca="1" si="1196"/>
        <v/>
      </c>
      <c r="GM252" s="58" t="str">
        <f t="shared" ca="1" si="1196"/>
        <v/>
      </c>
      <c r="GN252" s="58" t="str">
        <f t="shared" ca="1" si="1196"/>
        <v/>
      </c>
      <c r="GO252" s="58" t="str">
        <f t="shared" ca="1" si="1196"/>
        <v/>
      </c>
      <c r="GP252" s="58" t="str">
        <f t="shared" ca="1" si="1196"/>
        <v/>
      </c>
      <c r="GQ252" s="58" t="str">
        <f t="shared" ca="1" si="1196"/>
        <v/>
      </c>
      <c r="GR252" s="58" t="str">
        <f t="shared" ca="1" si="1196"/>
        <v/>
      </c>
      <c r="GS252" s="59" t="str">
        <f ca="1">IF(GS249&lt;0,0,IFERROR(INDEX(wtw_in,MATCH(GS244,atts,0),MATCH(FU246,segs,0))+IF(OR(GS244="F",GS244="U",GS244="H"),0,GS245*INDEX(wtw_in,MATCH("wait",atts,0),MATCH(FU246,segs,0))),""))</f>
        <v/>
      </c>
      <c r="GT252" s="205"/>
      <c r="GV252" s="19" t="s">
        <v>12</v>
      </c>
      <c r="GW252" s="125">
        <f>GV236</f>
        <v>2</v>
      </c>
      <c r="GX252" s="125" t="str">
        <f>GV237</f>
        <v>lei65</v>
      </c>
      <c r="GY252" s="224"/>
      <c r="GZ252" s="125"/>
      <c r="HA252" s="20"/>
      <c r="HB252" s="57">
        <f ca="1">IF(HB249&lt;0,0,IFERROR(INDEX(wtw_in,MATCH(HB244,atts,0),MATCH(GX246,segs,0))+IF(OR(HB244="F",HB244="U",HB244="H"),0,HB245*INDEX(wtw_in,MATCH("wait",atts,0),MATCH(GX246,segs,0))),""))</f>
        <v>14.43088</v>
      </c>
      <c r="HC252" s="58" t="str">
        <f t="shared" ref="HC252:HU252" ca="1" si="1197">IF(HC249&lt;0,0,IFERROR(INDEX(wtw_in,MATCH(HC244,atts,0),MATCH($C246,segs,0))+IF(OR(HC244="F",HC244="U",HC244="H"),0,HC245*INDEX(wtw_in,MATCH("wait",atts,0),MATCH($C246,segs,0))),""))</f>
        <v/>
      </c>
      <c r="HD252" s="58" t="str">
        <f t="shared" ca="1" si="1197"/>
        <v/>
      </c>
      <c r="HE252" s="58" t="str">
        <f t="shared" ca="1" si="1197"/>
        <v/>
      </c>
      <c r="HF252" s="58" t="str">
        <f t="shared" ca="1" si="1197"/>
        <v/>
      </c>
      <c r="HG252" s="58" t="str">
        <f t="shared" ca="1" si="1197"/>
        <v/>
      </c>
      <c r="HH252" s="58" t="str">
        <f t="shared" ca="1" si="1197"/>
        <v/>
      </c>
      <c r="HI252" s="58" t="str">
        <f t="shared" ca="1" si="1197"/>
        <v/>
      </c>
      <c r="HJ252" s="58" t="str">
        <f t="shared" ca="1" si="1197"/>
        <v/>
      </c>
      <c r="HK252" s="58" t="str">
        <f t="shared" ca="1" si="1197"/>
        <v/>
      </c>
      <c r="HL252" s="58" t="str">
        <f t="shared" ca="1" si="1197"/>
        <v/>
      </c>
      <c r="HM252" s="58" t="str">
        <f t="shared" ca="1" si="1197"/>
        <v/>
      </c>
      <c r="HN252" s="58" t="str">
        <f t="shared" ca="1" si="1197"/>
        <v/>
      </c>
      <c r="HO252" s="58" t="str">
        <f t="shared" ca="1" si="1197"/>
        <v/>
      </c>
      <c r="HP252" s="58" t="str">
        <f t="shared" ca="1" si="1197"/>
        <v/>
      </c>
      <c r="HQ252" s="58" t="str">
        <f t="shared" ca="1" si="1197"/>
        <v/>
      </c>
      <c r="HR252" s="58" t="str">
        <f t="shared" ca="1" si="1197"/>
        <v/>
      </c>
      <c r="HS252" s="58" t="str">
        <f t="shared" ca="1" si="1197"/>
        <v/>
      </c>
      <c r="HT252" s="58" t="str">
        <f t="shared" ca="1" si="1197"/>
        <v/>
      </c>
      <c r="HU252" s="58" t="str">
        <f t="shared" ca="1" si="1197"/>
        <v/>
      </c>
      <c r="HV252" s="59" t="str">
        <f ca="1">IF(HV249&lt;0,0,IFERROR(INDEX(wtw_in,MATCH(HV244,atts,0),MATCH(GX246,segs,0))+IF(OR(HV244="F",HV244="U",HV244="H"),0,HV245*INDEX(wtw_in,MATCH("wait",atts,0),MATCH(GX246,segs,0))),""))</f>
        <v/>
      </c>
      <c r="HW252" s="205"/>
    </row>
    <row r="253" spans="1:231" ht="15">
      <c r="A253" s="17" t="s">
        <v>185</v>
      </c>
      <c r="B253" s="124">
        <f>A236</f>
        <v>2</v>
      </c>
      <c r="C253" s="124" t="str">
        <f>A237</f>
        <v>work1834</v>
      </c>
      <c r="D253" s="223" t="str">
        <f t="shared" ref="D253:D294" si="1198">"core"&amp;B253&amp;"_"&amp;C253</f>
        <v>core2_work1834</v>
      </c>
      <c r="E253" s="124">
        <v>1</v>
      </c>
      <c r="F253" s="32">
        <v>1</v>
      </c>
      <c r="G253" s="43">
        <f ca="1">IF(OR(INDEX(INDIRECT("times"&amp;B$2),$F253,G$28)&gt;10,INDEX(INDIRECT(D253),$E253,G$28)&lt;=INDEX(INDIRECT(D253),$E253,$F253)),0,(INDEX(INDIRECT(D253),$E253,$F253)-INDEX(INDIRECT(D253),$E253,G$28))*(10-INDEX(INDIRECT("times"&amp;B$2),$F253,G$28))/10)</f>
        <v>0</v>
      </c>
      <c r="H253" s="44">
        <f ca="1">IF(OR(INDEX(INDIRECT("times"&amp;B$2),$F253,H$28)&gt;10,INDEX(INDIRECT(D253),$E253,H$28)&lt;=INDEX(INDIRECT(D253),$E253,$F253)),0,(INDEX(INDIRECT(D253),$E253,$F253)-INDEX(INDIRECT(D253),$E253,H$28))*(10-INDEX(INDIRECT("times"&amp;B$2),$F253,H$28))/10)</f>
        <v>0</v>
      </c>
      <c r="I253" s="44">
        <f ca="1">IF(OR(INDEX(INDIRECT("times"&amp;B$2),$F253,I$28)&gt;10,INDEX(INDIRECT(D253),$E253,I$28)&lt;=INDEX(INDIRECT(D253),$E253,$F253)),0,(INDEX(INDIRECT(D253),$E253,$F253)-INDEX(INDIRECT(D253),$E253,I$28))*(10-INDEX(INDIRECT("times"&amp;B$2),$F253,I$28))/10)</f>
        <v>0</v>
      </c>
      <c r="J253" s="44">
        <f ca="1">IF(OR(INDEX(INDIRECT("times"&amp;B$2),$F253,J$28)&gt;10,INDEX(INDIRECT(D253),$E253,J$28)&lt;=INDEX(INDIRECT(D253),$E253,$F253)),0,(INDEX(INDIRECT(D253),$E253,$F253)-INDEX(INDIRECT(D253),$E253,J$28))*(10-INDEX(INDIRECT("times"&amp;B$2),$F253,J$28))/10)</f>
        <v>0</v>
      </c>
      <c r="K253" s="44">
        <f ca="1">IF(OR(INDEX(INDIRECT("times"&amp;B$2),$F253,K$28)&gt;10,INDEX(INDIRECT(D253),$E253,K$28)&lt;=INDEX(INDIRECT(D253),$E253,$F253)),0,(INDEX(INDIRECT(D253),$E253,$F253)-INDEX(INDIRECT(D253),$E253,K$28))*(10-INDEX(INDIRECT("times"&amp;B$2),$F253,K$28))/10)</f>
        <v>0</v>
      </c>
      <c r="L253" s="44">
        <f ca="1">IF(OR(INDEX(INDIRECT("times"&amp;B$2),$F253,L$28)&gt;10,INDEX(INDIRECT(D253),$E253,L$28)&lt;=INDEX(INDIRECT(D253),$E253,$F253)),0,(INDEX(INDIRECT(D253),$E253,$F253)-INDEX(INDIRECT(D253),$E253,L$28))*(10-INDEX(INDIRECT("times"&amp;B$2),$F253,L$28))/10)</f>
        <v>0</v>
      </c>
      <c r="M253" s="44">
        <f ca="1">IF(OR(INDEX(INDIRECT("times"&amp;B$2),$F253,M$28)&gt;10,INDEX(INDIRECT(D253),$E253,M$28)&lt;=INDEX(INDIRECT(D253),$E253,$F253)),0,(INDEX(INDIRECT(D253),$E253,$F253)-INDEX(INDIRECT(D253),$E253,M$28))*(10-INDEX(INDIRECT("times"&amp;B$2),$F253,M$28))/10)</f>
        <v>0</v>
      </c>
      <c r="N253" s="44">
        <f ca="1">IF(OR(INDEX(INDIRECT("times"&amp;B$2),$F253,N$28)&gt;10,INDEX(INDIRECT(D253),$E253,N$28)&lt;=INDEX(INDIRECT(D253),$E253,$F253)),0,(INDEX(INDIRECT(D253),$E253,$F253)-INDEX(INDIRECT(D253),$E253,N$28))*(10-INDEX(INDIRECT("times"&amp;B$2),$F253,N$28))/10)</f>
        <v>0</v>
      </c>
      <c r="O253" s="44">
        <f ca="1">IF(OR(INDEX(INDIRECT("times"&amp;B$2),$F253,O$28)&gt;10,INDEX(INDIRECT(D253),$E253,O$28)&lt;=INDEX(INDIRECT(D253),$E253,$F253)),0,(INDEX(INDIRECT(D253),$E253,$F253)-INDEX(INDIRECT(D253),$E253,O$28))*(10-INDEX(INDIRECT("times"&amp;B$2),$F253,O$28))/10)</f>
        <v>0</v>
      </c>
      <c r="P253" s="44">
        <f ca="1">IF(OR(INDEX(INDIRECT("times"&amp;B$2),$F253,P$28)&gt;10,INDEX(INDIRECT(D253),$E253,P$28)&lt;=INDEX(INDIRECT(D253),$E253,$F253)),0,(INDEX(INDIRECT(D253),$E253,$F253)-INDEX(INDIRECT(D253),$E253,P$28))*(10-INDEX(INDIRECT("times"&amp;B$2),$F253,P$28))/10)</f>
        <v>0</v>
      </c>
      <c r="Q253" s="44">
        <f ca="1">IF(OR(INDEX(INDIRECT("times"&amp;B$2),$F253,Q$28)&gt;10,INDEX(INDIRECT(D253),$E253,Q$28)&lt;=INDEX(INDIRECT(D253),$E253,$F253)),0,(INDEX(INDIRECT(D253),$E253,$F253)-INDEX(INDIRECT(D253),$E253,Q$28))*(10-INDEX(INDIRECT("times"&amp;B$2),$F253,Q$28))/10)</f>
        <v>0</v>
      </c>
      <c r="R253" s="44">
        <f ca="1">IF(OR(INDEX(INDIRECT("times"&amp;B$2),$F253,R$28)&gt;10,INDEX(INDIRECT(D253),$E253,R$28)&lt;=INDEX(INDIRECT(D253),$E253,$F253)),0,(INDEX(INDIRECT(D253),$E253,$F253)-INDEX(INDIRECT(D253),$E253,R$28))*(10-INDEX(INDIRECT("times"&amp;B$2),$F253,R$28))/10)</f>
        <v>0</v>
      </c>
      <c r="S253" s="44">
        <f ca="1">IF(OR(INDEX(INDIRECT("times"&amp;B$2),$F253,S$28)&gt;10,INDEX(INDIRECT(D253),$E253,S$28)&lt;=INDEX(INDIRECT(D253),$E253,$F253)),0,(INDEX(INDIRECT(D253),$E253,$F253)-INDEX(INDIRECT(D253),$E253,S$28))*(10-INDEX(INDIRECT("times"&amp;B$2),$F253,S$28))/10)</f>
        <v>0</v>
      </c>
      <c r="T253" s="44">
        <f ca="1">IF(OR(INDEX(INDIRECT("times"&amp;B$2),$F253,T$28)&gt;10,INDEX(INDIRECT(D253),$E253,T$28)&lt;=INDEX(INDIRECT(D253),$E253,$F253)),0,(INDEX(INDIRECT(D253),$E253,$F253)-INDEX(INDIRECT(D253),$E253,T$28))*(10-INDEX(INDIRECT("times"&amp;B$2),$F253,T$28))/10)</f>
        <v>0</v>
      </c>
      <c r="U253" s="44">
        <f ca="1">IF(OR(INDEX(INDIRECT("times"&amp;B$2),$F253,U$28)&gt;10,INDEX(INDIRECT(D253),$E253,U$28)&lt;=INDEX(INDIRECT(D253),$E253,$F253)),0,(INDEX(INDIRECT(D253),$E253,$F253)-INDEX(INDIRECT(D253),$E253,U$28))*(10-INDEX(INDIRECT("times"&amp;B$2),$F253,U$28))/10)</f>
        <v>0</v>
      </c>
      <c r="V253" s="44">
        <f ca="1">IF(OR(INDEX(INDIRECT("times"&amp;B$2),$F253,V$28)&gt;10,INDEX(INDIRECT(D253),$E253,V$28)&lt;=INDEX(INDIRECT(D253),$E253,$F253)),0,(INDEX(INDIRECT(D253),$E253,$F253)-INDEX(INDIRECT(D253),$E253,V$28))*(10-INDEX(INDIRECT("times"&amp;B$2),$F253,V$28))/10)</f>
        <v>0</v>
      </c>
      <c r="W253" s="44">
        <f ca="1">IF(OR(INDEX(INDIRECT("times"&amp;B$2),$F253,W$28)&gt;10,INDEX(INDIRECT(D253),$E253,W$28)&lt;=INDEX(INDIRECT(D253),$E253,$F253)),0,(INDEX(INDIRECT(D253),$E253,$F253)-INDEX(INDIRECT(D253),$E253,W$28))*(10-INDEX(INDIRECT("times"&amp;B$2),$F253,W$28))/10)</f>
        <v>0</v>
      </c>
      <c r="X253" s="44">
        <f ca="1">IF(OR(INDEX(INDIRECT("times"&amp;B$2),$F253,X$28)&gt;10,INDEX(INDIRECT(D253),$E253,X$28)&lt;=INDEX(INDIRECT(D253),$E253,$F253)),0,(INDEX(INDIRECT(D253),$E253,$F253)-INDEX(INDIRECT(D253),$E253,X$28))*(10-INDEX(INDIRECT("times"&amp;B$2),$F253,X$28))/10)</f>
        <v>0</v>
      </c>
      <c r="Y253" s="44">
        <f ca="1">IF(OR(INDEX(INDIRECT("times"&amp;B$2),$F253,Y$28)&gt;10,INDEX(INDIRECT(D253),$E253,Y$28)&lt;=INDEX(INDIRECT(D253),$E253,$F253)),0,(INDEX(INDIRECT(D253),$E253,$F253)-INDEX(INDIRECT(D253),$E253,Y$28))*(10-INDEX(INDIRECT("times"&amp;B$2),$F253,Y$28))/10)</f>
        <v>0</v>
      </c>
      <c r="Z253" s="44">
        <f ca="1">IF(OR(INDEX(INDIRECT("times"&amp;B$2),$F253,Z$28)&gt;10,INDEX(INDIRECT(D253),$E253,Z$28)&lt;=INDEX(INDIRECT(D253),$E253,$F253)),0,(INDEX(INDIRECT(D253),$E253,$F253)-INDEX(INDIRECT(D253),$E253,Z$28))*(10-INDEX(INDIRECT("times"&amp;B$2),$F253,Z$28))/10)</f>
        <v>0</v>
      </c>
      <c r="AA253" s="45">
        <f ca="1">IF(OR(INDEX(INDIRECT("times"&amp;B$2),$F253,AA$28)&gt;10,INDEX(INDIRECT(D253),$E253,AA$28)&lt;=INDEX(INDIRECT(D253),$E253,$F253)),0,(INDEX(INDIRECT(D253),$E253,$F253)-INDEX(INDIRECT(D253),$E253,AA$28))*(10-INDEX(INDIRECT("times"&amp;B$2),$F253,AA$28))/10)</f>
        <v>0</v>
      </c>
      <c r="AB253" s="200">
        <v>1</v>
      </c>
      <c r="AD253" s="17" t="s">
        <v>185</v>
      </c>
      <c r="AE253" s="124">
        <f>AD236</f>
        <v>2</v>
      </c>
      <c r="AF253" s="124" t="str">
        <f>AD237</f>
        <v>shop1834</v>
      </c>
      <c r="AG253" s="223" t="str">
        <f t="shared" ref="AG253:AG294" si="1199">"core"&amp;AE253&amp;"_"&amp;AF253</f>
        <v>core2_shop1834</v>
      </c>
      <c r="AH253" s="124">
        <v>1</v>
      </c>
      <c r="AI253" s="32">
        <v>1</v>
      </c>
      <c r="AJ253" s="43">
        <f ca="1">IF(OR(INDEX(INDIRECT("times"&amp;AE$2),$F253,AJ$28)&gt;10,INDEX(INDIRECT(AG253),$E253,AJ$28)&lt;=INDEX(INDIRECT(AG253),$E253,$F253)),0,(INDEX(INDIRECT(AG253),$E253,$F253)-INDEX(INDIRECT(AG253),$E253,AJ$28))*(10-INDEX(INDIRECT("times"&amp;AE$2),$F253,AJ$28))/10)</f>
        <v>0</v>
      </c>
      <c r="AK253" s="44">
        <f ca="1">IF(OR(INDEX(INDIRECT("times"&amp;AE$2),$F253,AK$28)&gt;10,INDEX(INDIRECT(AG253),$E253,AK$28)&lt;=INDEX(INDIRECT(AG253),$E253,$F253)),0,(INDEX(INDIRECT(AG253),$E253,$F253)-INDEX(INDIRECT(AG253),$E253,AK$28))*(10-INDEX(INDIRECT("times"&amp;AE$2),$F253,AK$28))/10)</f>
        <v>0</v>
      </c>
      <c r="AL253" s="44">
        <f ca="1">IF(OR(INDEX(INDIRECT("times"&amp;AE$2),$F253,AL$28)&gt;10,INDEX(INDIRECT(AG253),$E253,AL$28)&lt;=INDEX(INDIRECT(AG253),$E253,$F253)),0,(INDEX(INDIRECT(AG253),$E253,$F253)-INDEX(INDIRECT(AG253),$E253,AL$28))*(10-INDEX(INDIRECT("times"&amp;AE$2),$F253,AL$28))/10)</f>
        <v>0</v>
      </c>
      <c r="AM253" s="44">
        <f ca="1">IF(OR(INDEX(INDIRECT("times"&amp;AE$2),$F253,AM$28)&gt;10,INDEX(INDIRECT(AG253),$E253,AM$28)&lt;=INDEX(INDIRECT(AG253),$E253,$F253)),0,(INDEX(INDIRECT(AG253),$E253,$F253)-INDEX(INDIRECT(AG253),$E253,AM$28))*(10-INDEX(INDIRECT("times"&amp;AE$2),$F253,AM$28))/10)</f>
        <v>0</v>
      </c>
      <c r="AN253" s="44">
        <f ca="1">IF(OR(INDEX(INDIRECT("times"&amp;AE$2),$F253,AN$28)&gt;10,INDEX(INDIRECT(AG253),$E253,AN$28)&lt;=INDEX(INDIRECT(AG253),$E253,$F253)),0,(INDEX(INDIRECT(AG253),$E253,$F253)-INDEX(INDIRECT(AG253),$E253,AN$28))*(10-INDEX(INDIRECT("times"&amp;AE$2),$F253,AN$28))/10)</f>
        <v>0</v>
      </c>
      <c r="AO253" s="44">
        <f ca="1">IF(OR(INDEX(INDIRECT("times"&amp;AE$2),$F253,AO$28)&gt;10,INDEX(INDIRECT(AG253),$E253,AO$28)&lt;=INDEX(INDIRECT(AG253),$E253,$F253)),0,(INDEX(INDIRECT(AG253),$E253,$F253)-INDEX(INDIRECT(AG253),$E253,AO$28))*(10-INDEX(INDIRECT("times"&amp;AE$2),$F253,AO$28))/10)</f>
        <v>0</v>
      </c>
      <c r="AP253" s="44">
        <f ca="1">IF(OR(INDEX(INDIRECT("times"&amp;AE$2),$F253,AP$28)&gt;10,INDEX(INDIRECT(AG253),$E253,AP$28)&lt;=INDEX(INDIRECT(AG253),$E253,$F253)),0,(INDEX(INDIRECT(AG253),$E253,$F253)-INDEX(INDIRECT(AG253),$E253,AP$28))*(10-INDEX(INDIRECT("times"&amp;AE$2),$F253,AP$28))/10)</f>
        <v>0</v>
      </c>
      <c r="AQ253" s="44">
        <f ca="1">IF(OR(INDEX(INDIRECT("times"&amp;AE$2),$F253,AQ$28)&gt;10,INDEX(INDIRECT(AG253),$E253,AQ$28)&lt;=INDEX(INDIRECT(AG253),$E253,$F253)),0,(INDEX(INDIRECT(AG253),$E253,$F253)-INDEX(INDIRECT(AG253),$E253,AQ$28))*(10-INDEX(INDIRECT("times"&amp;AE$2),$F253,AQ$28))/10)</f>
        <v>0</v>
      </c>
      <c r="AR253" s="44">
        <f ca="1">IF(OR(INDEX(INDIRECT("times"&amp;AE$2),$F253,AR$28)&gt;10,INDEX(INDIRECT(AG253),$E253,AR$28)&lt;=INDEX(INDIRECT(AG253),$E253,$F253)),0,(INDEX(INDIRECT(AG253),$E253,$F253)-INDEX(INDIRECT(AG253),$E253,AR$28))*(10-INDEX(INDIRECT("times"&amp;AE$2),$F253,AR$28))/10)</f>
        <v>0</v>
      </c>
      <c r="AS253" s="44">
        <f ca="1">IF(OR(INDEX(INDIRECT("times"&amp;AE$2),$F253,AS$28)&gt;10,INDEX(INDIRECT(AG253),$E253,AS$28)&lt;=INDEX(INDIRECT(AG253),$E253,$F253)),0,(INDEX(INDIRECT(AG253),$E253,$F253)-INDEX(INDIRECT(AG253),$E253,AS$28))*(10-INDEX(INDIRECT("times"&amp;AE$2),$F253,AS$28))/10)</f>
        <v>0</v>
      </c>
      <c r="AT253" s="44">
        <f ca="1">IF(OR(INDEX(INDIRECT("times"&amp;AE$2),$F253,AT$28)&gt;10,INDEX(INDIRECT(AG253),$E253,AT$28)&lt;=INDEX(INDIRECT(AG253),$E253,$F253)),0,(INDEX(INDIRECT(AG253),$E253,$F253)-INDEX(INDIRECT(AG253),$E253,AT$28))*(10-INDEX(INDIRECT("times"&amp;AE$2),$F253,AT$28))/10)</f>
        <v>0</v>
      </c>
      <c r="AU253" s="44">
        <f ca="1">IF(OR(INDEX(INDIRECT("times"&amp;AE$2),$F253,AU$28)&gt;10,INDEX(INDIRECT(AG253),$E253,AU$28)&lt;=INDEX(INDIRECT(AG253),$E253,$F253)),0,(INDEX(INDIRECT(AG253),$E253,$F253)-INDEX(INDIRECT(AG253),$E253,AU$28))*(10-INDEX(INDIRECT("times"&amp;AE$2),$F253,AU$28))/10)</f>
        <v>0</v>
      </c>
      <c r="AV253" s="44">
        <f ca="1">IF(OR(INDEX(INDIRECT("times"&amp;AE$2),$F253,AV$28)&gt;10,INDEX(INDIRECT(AG253),$E253,AV$28)&lt;=INDEX(INDIRECT(AG253),$E253,$F253)),0,(INDEX(INDIRECT(AG253),$E253,$F253)-INDEX(INDIRECT(AG253),$E253,AV$28))*(10-INDEX(INDIRECT("times"&amp;AE$2),$F253,AV$28))/10)</f>
        <v>0</v>
      </c>
      <c r="AW253" s="44">
        <f ca="1">IF(OR(INDEX(INDIRECT("times"&amp;AE$2),$F253,AW$28)&gt;10,INDEX(INDIRECT(AG253),$E253,AW$28)&lt;=INDEX(INDIRECT(AG253),$E253,$F253)),0,(INDEX(INDIRECT(AG253),$E253,$F253)-INDEX(INDIRECT(AG253),$E253,AW$28))*(10-INDEX(INDIRECT("times"&amp;AE$2),$F253,AW$28))/10)</f>
        <v>0</v>
      </c>
      <c r="AX253" s="44">
        <f ca="1">IF(OR(INDEX(INDIRECT("times"&amp;AE$2),$F253,AX$28)&gt;10,INDEX(INDIRECT(AG253),$E253,AX$28)&lt;=INDEX(INDIRECT(AG253),$E253,$F253)),0,(INDEX(INDIRECT(AG253),$E253,$F253)-INDEX(INDIRECT(AG253),$E253,AX$28))*(10-INDEX(INDIRECT("times"&amp;AE$2),$F253,AX$28))/10)</f>
        <v>0</v>
      </c>
      <c r="AY253" s="44">
        <f ca="1">IF(OR(INDEX(INDIRECT("times"&amp;AE$2),$F253,AY$28)&gt;10,INDEX(INDIRECT(AG253),$E253,AY$28)&lt;=INDEX(INDIRECT(AG253),$E253,$F253)),0,(INDEX(INDIRECT(AG253),$E253,$F253)-INDEX(INDIRECT(AG253),$E253,AY$28))*(10-INDEX(INDIRECT("times"&amp;AE$2),$F253,AY$28))/10)</f>
        <v>0</v>
      </c>
      <c r="AZ253" s="44">
        <f ca="1">IF(OR(INDEX(INDIRECT("times"&amp;AE$2),$F253,AZ$28)&gt;10,INDEX(INDIRECT(AG253),$E253,AZ$28)&lt;=INDEX(INDIRECT(AG253),$E253,$F253)),0,(INDEX(INDIRECT(AG253),$E253,$F253)-INDEX(INDIRECT(AG253),$E253,AZ$28))*(10-INDEX(INDIRECT("times"&amp;AE$2),$F253,AZ$28))/10)</f>
        <v>0</v>
      </c>
      <c r="BA253" s="44">
        <f ca="1">IF(OR(INDEX(INDIRECT("times"&amp;AE$2),$F253,BA$28)&gt;10,INDEX(INDIRECT(AG253),$E253,BA$28)&lt;=INDEX(INDIRECT(AG253),$E253,$F253)),0,(INDEX(INDIRECT(AG253),$E253,$F253)-INDEX(INDIRECT(AG253),$E253,BA$28))*(10-INDEX(INDIRECT("times"&amp;AE$2),$F253,BA$28))/10)</f>
        <v>0</v>
      </c>
      <c r="BB253" s="44">
        <f ca="1">IF(OR(INDEX(INDIRECT("times"&amp;AE$2),$F253,BB$28)&gt;10,INDEX(INDIRECT(AG253),$E253,BB$28)&lt;=INDEX(INDIRECT(AG253),$E253,$F253)),0,(INDEX(INDIRECT(AG253),$E253,$F253)-INDEX(INDIRECT(AG253),$E253,BB$28))*(10-INDEX(INDIRECT("times"&amp;AE$2),$F253,BB$28))/10)</f>
        <v>0</v>
      </c>
      <c r="BC253" s="44">
        <f ca="1">IF(OR(INDEX(INDIRECT("times"&amp;AE$2),$F253,BC$28)&gt;10,INDEX(INDIRECT(AG253),$E253,BC$28)&lt;=INDEX(INDIRECT(AG253),$E253,$F253)),0,(INDEX(INDIRECT(AG253),$E253,$F253)-INDEX(INDIRECT(AG253),$E253,BC$28))*(10-INDEX(INDIRECT("times"&amp;AE$2),$F253,BC$28))/10)</f>
        <v>0</v>
      </c>
      <c r="BD253" s="45">
        <f ca="1">IF(OR(INDEX(INDIRECT("times"&amp;AE$2),$F253,BD$28)&gt;10,INDEX(INDIRECT(AG253),$E253,BD$28)&lt;=INDEX(INDIRECT(AG253),$E253,$F253)),0,(INDEX(INDIRECT(AG253),$E253,$F253)-INDEX(INDIRECT(AG253),$E253,BD$28))*(10-INDEX(INDIRECT("times"&amp;AE$2),$F253,BD$28))/10)</f>
        <v>0</v>
      </c>
      <c r="BE253" s="200">
        <v>1</v>
      </c>
      <c r="BG253" s="17" t="s">
        <v>185</v>
      </c>
      <c r="BH253" s="124">
        <f>BG236</f>
        <v>2</v>
      </c>
      <c r="BI253" s="124" t="str">
        <f>BG237</f>
        <v>lei1834</v>
      </c>
      <c r="BJ253" s="223" t="str">
        <f t="shared" ref="BJ253:BJ294" si="1200">"core"&amp;BH253&amp;"_"&amp;BI253</f>
        <v>core2_lei1834</v>
      </c>
      <c r="BK253" s="124">
        <v>1</v>
      </c>
      <c r="BL253" s="32">
        <v>1</v>
      </c>
      <c r="BM253" s="43">
        <f ca="1">IF(OR(INDEX(INDIRECT("times"&amp;BH$2),$F253,BM$28)&gt;10,INDEX(INDIRECT(BJ253),$E253,BM$28)&lt;=INDEX(INDIRECT(BJ253),$E253,$F253)),0,(INDEX(INDIRECT(BJ253),$E253,$F253)-INDEX(INDIRECT(BJ253),$E253,BM$28))*(10-INDEX(INDIRECT("times"&amp;BH$2),$F253,BM$28))/10)</f>
        <v>0</v>
      </c>
      <c r="BN253" s="44">
        <f ca="1">IF(OR(INDEX(INDIRECT("times"&amp;BH$2),$F253,BN$28)&gt;10,INDEX(INDIRECT(BJ253),$E253,BN$28)&lt;=INDEX(INDIRECT(BJ253),$E253,$F253)),0,(INDEX(INDIRECT(BJ253),$E253,$F253)-INDEX(INDIRECT(BJ253),$E253,BN$28))*(10-INDEX(INDIRECT("times"&amp;BH$2),$F253,BN$28))/10)</f>
        <v>0</v>
      </c>
      <c r="BO253" s="44">
        <f ca="1">IF(OR(INDEX(INDIRECT("times"&amp;BH$2),$F253,BO$28)&gt;10,INDEX(INDIRECT(BJ253),$E253,BO$28)&lt;=INDEX(INDIRECT(BJ253),$E253,$F253)),0,(INDEX(INDIRECT(BJ253),$E253,$F253)-INDEX(INDIRECT(BJ253),$E253,BO$28))*(10-INDEX(INDIRECT("times"&amp;BH$2),$F253,BO$28))/10)</f>
        <v>0</v>
      </c>
      <c r="BP253" s="44">
        <f ca="1">IF(OR(INDEX(INDIRECT("times"&amp;BH$2),$F253,BP$28)&gt;10,INDEX(INDIRECT(BJ253),$E253,BP$28)&lt;=INDEX(INDIRECT(BJ253),$E253,$F253)),0,(INDEX(INDIRECT(BJ253),$E253,$F253)-INDEX(INDIRECT(BJ253),$E253,BP$28))*(10-INDEX(INDIRECT("times"&amp;BH$2),$F253,BP$28))/10)</f>
        <v>0</v>
      </c>
      <c r="BQ253" s="44">
        <f ca="1">IF(OR(INDEX(INDIRECT("times"&amp;BH$2),$F253,BQ$28)&gt;10,INDEX(INDIRECT(BJ253),$E253,BQ$28)&lt;=INDEX(INDIRECT(BJ253),$E253,$F253)),0,(INDEX(INDIRECT(BJ253),$E253,$F253)-INDEX(INDIRECT(BJ253),$E253,BQ$28))*(10-INDEX(INDIRECT("times"&amp;BH$2),$F253,BQ$28))/10)</f>
        <v>0</v>
      </c>
      <c r="BR253" s="44">
        <f ca="1">IF(OR(INDEX(INDIRECT("times"&amp;BH$2),$F253,BR$28)&gt;10,INDEX(INDIRECT(BJ253),$E253,BR$28)&lt;=INDEX(INDIRECT(BJ253),$E253,$F253)),0,(INDEX(INDIRECT(BJ253),$E253,$F253)-INDEX(INDIRECT(BJ253),$E253,BR$28))*(10-INDEX(INDIRECT("times"&amp;BH$2),$F253,BR$28))/10)</f>
        <v>0</v>
      </c>
      <c r="BS253" s="44">
        <f ca="1">IF(OR(INDEX(INDIRECT("times"&amp;BH$2),$F253,BS$28)&gt;10,INDEX(INDIRECT(BJ253),$E253,BS$28)&lt;=INDEX(INDIRECT(BJ253),$E253,$F253)),0,(INDEX(INDIRECT(BJ253),$E253,$F253)-INDEX(INDIRECT(BJ253),$E253,BS$28))*(10-INDEX(INDIRECT("times"&amp;BH$2),$F253,BS$28))/10)</f>
        <v>0</v>
      </c>
      <c r="BT253" s="44">
        <f ca="1">IF(OR(INDEX(INDIRECT("times"&amp;BH$2),$F253,BT$28)&gt;10,INDEX(INDIRECT(BJ253),$E253,BT$28)&lt;=INDEX(INDIRECT(BJ253),$E253,$F253)),0,(INDEX(INDIRECT(BJ253),$E253,$F253)-INDEX(INDIRECT(BJ253),$E253,BT$28))*(10-INDEX(INDIRECT("times"&amp;BH$2),$F253,BT$28))/10)</f>
        <v>0</v>
      </c>
      <c r="BU253" s="44">
        <f ca="1">IF(OR(INDEX(INDIRECT("times"&amp;BH$2),$F253,BU$28)&gt;10,INDEX(INDIRECT(BJ253),$E253,BU$28)&lt;=INDEX(INDIRECT(BJ253),$E253,$F253)),0,(INDEX(INDIRECT(BJ253),$E253,$F253)-INDEX(INDIRECT(BJ253),$E253,BU$28))*(10-INDEX(INDIRECT("times"&amp;BH$2),$F253,BU$28))/10)</f>
        <v>0</v>
      </c>
      <c r="BV253" s="44">
        <f ca="1">IF(OR(INDEX(INDIRECT("times"&amp;BH$2),$F253,BV$28)&gt;10,INDEX(INDIRECT(BJ253),$E253,BV$28)&lt;=INDEX(INDIRECT(BJ253),$E253,$F253)),0,(INDEX(INDIRECT(BJ253),$E253,$F253)-INDEX(INDIRECT(BJ253),$E253,BV$28))*(10-INDEX(INDIRECT("times"&amp;BH$2),$F253,BV$28))/10)</f>
        <v>0</v>
      </c>
      <c r="BW253" s="44">
        <f ca="1">IF(OR(INDEX(INDIRECT("times"&amp;BH$2),$F253,BW$28)&gt;10,INDEX(INDIRECT(BJ253),$E253,BW$28)&lt;=INDEX(INDIRECT(BJ253),$E253,$F253)),0,(INDEX(INDIRECT(BJ253),$E253,$F253)-INDEX(INDIRECT(BJ253),$E253,BW$28))*(10-INDEX(INDIRECT("times"&amp;BH$2),$F253,BW$28))/10)</f>
        <v>0</v>
      </c>
      <c r="BX253" s="44">
        <f ca="1">IF(OR(INDEX(INDIRECT("times"&amp;BH$2),$F253,BX$28)&gt;10,INDEX(INDIRECT(BJ253),$E253,BX$28)&lt;=INDEX(INDIRECT(BJ253),$E253,$F253)),0,(INDEX(INDIRECT(BJ253),$E253,$F253)-INDEX(INDIRECT(BJ253),$E253,BX$28))*(10-INDEX(INDIRECT("times"&amp;BH$2),$F253,BX$28))/10)</f>
        <v>0</v>
      </c>
      <c r="BY253" s="44">
        <f ca="1">IF(OR(INDEX(INDIRECT("times"&amp;BH$2),$F253,BY$28)&gt;10,INDEX(INDIRECT(BJ253),$E253,BY$28)&lt;=INDEX(INDIRECT(BJ253),$E253,$F253)),0,(INDEX(INDIRECT(BJ253),$E253,$F253)-INDEX(INDIRECT(BJ253),$E253,BY$28))*(10-INDEX(INDIRECT("times"&amp;BH$2),$F253,BY$28))/10)</f>
        <v>0</v>
      </c>
      <c r="BZ253" s="44">
        <f ca="1">IF(OR(INDEX(INDIRECT("times"&amp;BH$2),$F253,BZ$28)&gt;10,INDEX(INDIRECT(BJ253),$E253,BZ$28)&lt;=INDEX(INDIRECT(BJ253),$E253,$F253)),0,(INDEX(INDIRECT(BJ253),$E253,$F253)-INDEX(INDIRECT(BJ253),$E253,BZ$28))*(10-INDEX(INDIRECT("times"&amp;BH$2),$F253,BZ$28))/10)</f>
        <v>0</v>
      </c>
      <c r="CA253" s="44">
        <f ca="1">IF(OR(INDEX(INDIRECT("times"&amp;BH$2),$F253,CA$28)&gt;10,INDEX(INDIRECT(BJ253),$E253,CA$28)&lt;=INDEX(INDIRECT(BJ253),$E253,$F253)),0,(INDEX(INDIRECT(BJ253),$E253,$F253)-INDEX(INDIRECT(BJ253),$E253,CA$28))*(10-INDEX(INDIRECT("times"&amp;BH$2),$F253,CA$28))/10)</f>
        <v>0</v>
      </c>
      <c r="CB253" s="44">
        <f ca="1">IF(OR(INDEX(INDIRECT("times"&amp;BH$2),$F253,CB$28)&gt;10,INDEX(INDIRECT(BJ253),$E253,CB$28)&lt;=INDEX(INDIRECT(BJ253),$E253,$F253)),0,(INDEX(INDIRECT(BJ253),$E253,$F253)-INDEX(INDIRECT(BJ253),$E253,CB$28))*(10-INDEX(INDIRECT("times"&amp;BH$2),$F253,CB$28))/10)</f>
        <v>0</v>
      </c>
      <c r="CC253" s="44">
        <f ca="1">IF(OR(INDEX(INDIRECT("times"&amp;BH$2),$F253,CC$28)&gt;10,INDEX(INDIRECT(BJ253),$E253,CC$28)&lt;=INDEX(INDIRECT(BJ253),$E253,$F253)),0,(INDEX(INDIRECT(BJ253),$E253,$F253)-INDEX(INDIRECT(BJ253),$E253,CC$28))*(10-INDEX(INDIRECT("times"&amp;BH$2),$F253,CC$28))/10)</f>
        <v>0</v>
      </c>
      <c r="CD253" s="44">
        <f ca="1">IF(OR(INDEX(INDIRECT("times"&amp;BH$2),$F253,CD$28)&gt;10,INDEX(INDIRECT(BJ253),$E253,CD$28)&lt;=INDEX(INDIRECT(BJ253),$E253,$F253)),0,(INDEX(INDIRECT(BJ253),$E253,$F253)-INDEX(INDIRECT(BJ253),$E253,CD$28))*(10-INDEX(INDIRECT("times"&amp;BH$2),$F253,CD$28))/10)</f>
        <v>0</v>
      </c>
      <c r="CE253" s="44">
        <f ca="1">IF(OR(INDEX(INDIRECT("times"&amp;BH$2),$F253,CE$28)&gt;10,INDEX(INDIRECT(BJ253),$E253,CE$28)&lt;=INDEX(INDIRECT(BJ253),$E253,$F253)),0,(INDEX(INDIRECT(BJ253),$E253,$F253)-INDEX(INDIRECT(BJ253),$E253,CE$28))*(10-INDEX(INDIRECT("times"&amp;BH$2),$F253,CE$28))/10)</f>
        <v>0</v>
      </c>
      <c r="CF253" s="44">
        <f ca="1">IF(OR(INDEX(INDIRECT("times"&amp;BH$2),$F253,CF$28)&gt;10,INDEX(INDIRECT(BJ253),$E253,CF$28)&lt;=INDEX(INDIRECT(BJ253),$E253,$F253)),0,(INDEX(INDIRECT(BJ253),$E253,$F253)-INDEX(INDIRECT(BJ253),$E253,CF$28))*(10-INDEX(INDIRECT("times"&amp;BH$2),$F253,CF$28))/10)</f>
        <v>0</v>
      </c>
      <c r="CG253" s="45">
        <f ca="1">IF(OR(INDEX(INDIRECT("times"&amp;BH$2),$F253,CG$28)&gt;10,INDEX(INDIRECT(BJ253),$E253,CG$28)&lt;=INDEX(INDIRECT(BJ253),$E253,$F253)),0,(INDEX(INDIRECT(BJ253),$E253,$F253)-INDEX(INDIRECT(BJ253),$E253,CG$28))*(10-INDEX(INDIRECT("times"&amp;BH$2),$F253,CG$28))/10)</f>
        <v>0</v>
      </c>
      <c r="CH253" s="200">
        <v>1</v>
      </c>
      <c r="CJ253" s="17" t="s">
        <v>185</v>
      </c>
      <c r="CK253" s="124">
        <f>CJ236</f>
        <v>2</v>
      </c>
      <c r="CL253" s="124" t="str">
        <f>CJ237</f>
        <v>work3564</v>
      </c>
      <c r="CM253" s="223" t="str">
        <f t="shared" ref="CM253:CM294" si="1201">"core"&amp;CK253&amp;"_"&amp;CL253</f>
        <v>core2_work3564</v>
      </c>
      <c r="CN253" s="124">
        <v>1</v>
      </c>
      <c r="CO253" s="32">
        <v>1</v>
      </c>
      <c r="CP253" s="43">
        <f ca="1">IF(OR(INDEX(INDIRECT("times"&amp;CK$2),$F253,CP$28)&gt;10,INDEX(INDIRECT(CM253),$E253,CP$28)&lt;=INDEX(INDIRECT(CM253),$E253,$F253)),0,(INDEX(INDIRECT(CM253),$E253,$F253)-INDEX(INDIRECT(CM253),$E253,CP$28))*(10-INDEX(INDIRECT("times"&amp;CK$2),$F253,CP$28))/10)</f>
        <v>0</v>
      </c>
      <c r="CQ253" s="44">
        <f ca="1">IF(OR(INDEX(INDIRECT("times"&amp;CK$2),$F253,CQ$28)&gt;10,INDEX(INDIRECT(CM253),$E253,CQ$28)&lt;=INDEX(INDIRECT(CM253),$E253,$F253)),0,(INDEX(INDIRECT(CM253),$E253,$F253)-INDEX(INDIRECT(CM253),$E253,CQ$28))*(10-INDEX(INDIRECT("times"&amp;CK$2),$F253,CQ$28))/10)</f>
        <v>0</v>
      </c>
      <c r="CR253" s="44">
        <f ca="1">IF(OR(INDEX(INDIRECT("times"&amp;CK$2),$F253,CR$28)&gt;10,INDEX(INDIRECT(CM253),$E253,CR$28)&lt;=INDEX(INDIRECT(CM253),$E253,$F253)),0,(INDEX(INDIRECT(CM253),$E253,$F253)-INDEX(INDIRECT(CM253),$E253,CR$28))*(10-INDEX(INDIRECT("times"&amp;CK$2),$F253,CR$28))/10)</f>
        <v>0</v>
      </c>
      <c r="CS253" s="44">
        <f ca="1">IF(OR(INDEX(INDIRECT("times"&amp;CK$2),$F253,CS$28)&gt;10,INDEX(INDIRECT(CM253),$E253,CS$28)&lt;=INDEX(INDIRECT(CM253),$E253,$F253)),0,(INDEX(INDIRECT(CM253),$E253,$F253)-INDEX(INDIRECT(CM253),$E253,CS$28))*(10-INDEX(INDIRECT("times"&amp;CK$2),$F253,CS$28))/10)</f>
        <v>0</v>
      </c>
      <c r="CT253" s="44">
        <f ca="1">IF(OR(INDEX(INDIRECT("times"&amp;CK$2),$F253,CT$28)&gt;10,INDEX(INDIRECT(CM253),$E253,CT$28)&lt;=INDEX(INDIRECT(CM253),$E253,$F253)),0,(INDEX(INDIRECT(CM253),$E253,$F253)-INDEX(INDIRECT(CM253),$E253,CT$28))*(10-INDEX(INDIRECT("times"&amp;CK$2),$F253,CT$28))/10)</f>
        <v>0</v>
      </c>
      <c r="CU253" s="44">
        <f ca="1">IF(OR(INDEX(INDIRECT("times"&amp;CK$2),$F253,CU$28)&gt;10,INDEX(INDIRECT(CM253),$E253,CU$28)&lt;=INDEX(INDIRECT(CM253),$E253,$F253)),0,(INDEX(INDIRECT(CM253),$E253,$F253)-INDEX(INDIRECT(CM253),$E253,CU$28))*(10-INDEX(INDIRECT("times"&amp;CK$2),$F253,CU$28))/10)</f>
        <v>0</v>
      </c>
      <c r="CV253" s="44">
        <f ca="1">IF(OR(INDEX(INDIRECT("times"&amp;CK$2),$F253,CV$28)&gt;10,INDEX(INDIRECT(CM253),$E253,CV$28)&lt;=INDEX(INDIRECT(CM253),$E253,$F253)),0,(INDEX(INDIRECT(CM253),$E253,$F253)-INDEX(INDIRECT(CM253),$E253,CV$28))*(10-INDEX(INDIRECT("times"&amp;CK$2),$F253,CV$28))/10)</f>
        <v>0</v>
      </c>
      <c r="CW253" s="44">
        <f ca="1">IF(OR(INDEX(INDIRECT("times"&amp;CK$2),$F253,CW$28)&gt;10,INDEX(INDIRECT(CM253),$E253,CW$28)&lt;=INDEX(INDIRECT(CM253),$E253,$F253)),0,(INDEX(INDIRECT(CM253),$E253,$F253)-INDEX(INDIRECT(CM253),$E253,CW$28))*(10-INDEX(INDIRECT("times"&amp;CK$2),$F253,CW$28))/10)</f>
        <v>0</v>
      </c>
      <c r="CX253" s="44">
        <f ca="1">IF(OR(INDEX(INDIRECT("times"&amp;CK$2),$F253,CX$28)&gt;10,INDEX(INDIRECT(CM253),$E253,CX$28)&lt;=INDEX(INDIRECT(CM253),$E253,$F253)),0,(INDEX(INDIRECT(CM253),$E253,$F253)-INDEX(INDIRECT(CM253),$E253,CX$28))*(10-INDEX(INDIRECT("times"&amp;CK$2),$F253,CX$28))/10)</f>
        <v>0</v>
      </c>
      <c r="CY253" s="44">
        <f ca="1">IF(OR(INDEX(INDIRECT("times"&amp;CK$2),$F253,CY$28)&gt;10,INDEX(INDIRECT(CM253),$E253,CY$28)&lt;=INDEX(INDIRECT(CM253),$E253,$F253)),0,(INDEX(INDIRECT(CM253),$E253,$F253)-INDEX(INDIRECT(CM253),$E253,CY$28))*(10-INDEX(INDIRECT("times"&amp;CK$2),$F253,CY$28))/10)</f>
        <v>0</v>
      </c>
      <c r="CZ253" s="44">
        <f ca="1">IF(OR(INDEX(INDIRECT("times"&amp;CK$2),$F253,CZ$28)&gt;10,INDEX(INDIRECT(CM253),$E253,CZ$28)&lt;=INDEX(INDIRECT(CM253),$E253,$F253)),0,(INDEX(INDIRECT(CM253),$E253,$F253)-INDEX(INDIRECT(CM253),$E253,CZ$28))*(10-INDEX(INDIRECT("times"&amp;CK$2),$F253,CZ$28))/10)</f>
        <v>0</v>
      </c>
      <c r="DA253" s="44">
        <f ca="1">IF(OR(INDEX(INDIRECT("times"&amp;CK$2),$F253,DA$28)&gt;10,INDEX(INDIRECT(CM253),$E253,DA$28)&lt;=INDEX(INDIRECT(CM253),$E253,$F253)),0,(INDEX(INDIRECT(CM253),$E253,$F253)-INDEX(INDIRECT(CM253),$E253,DA$28))*(10-INDEX(INDIRECT("times"&amp;CK$2),$F253,DA$28))/10)</f>
        <v>0</v>
      </c>
      <c r="DB253" s="44">
        <f ca="1">IF(OR(INDEX(INDIRECT("times"&amp;CK$2),$F253,DB$28)&gt;10,INDEX(INDIRECT(CM253),$E253,DB$28)&lt;=INDEX(INDIRECT(CM253),$E253,$F253)),0,(INDEX(INDIRECT(CM253),$E253,$F253)-INDEX(INDIRECT(CM253),$E253,DB$28))*(10-INDEX(INDIRECT("times"&amp;CK$2),$F253,DB$28))/10)</f>
        <v>0</v>
      </c>
      <c r="DC253" s="44">
        <f ca="1">IF(OR(INDEX(INDIRECT("times"&amp;CK$2),$F253,DC$28)&gt;10,INDEX(INDIRECT(CM253),$E253,DC$28)&lt;=INDEX(INDIRECT(CM253),$E253,$F253)),0,(INDEX(INDIRECT(CM253),$E253,$F253)-INDEX(INDIRECT(CM253),$E253,DC$28))*(10-INDEX(INDIRECT("times"&amp;CK$2),$F253,DC$28))/10)</f>
        <v>0</v>
      </c>
      <c r="DD253" s="44">
        <f ca="1">IF(OR(INDEX(INDIRECT("times"&amp;CK$2),$F253,DD$28)&gt;10,INDEX(INDIRECT(CM253),$E253,DD$28)&lt;=INDEX(INDIRECT(CM253),$E253,$F253)),0,(INDEX(INDIRECT(CM253),$E253,$F253)-INDEX(INDIRECT(CM253),$E253,DD$28))*(10-INDEX(INDIRECT("times"&amp;CK$2),$F253,DD$28))/10)</f>
        <v>0</v>
      </c>
      <c r="DE253" s="44">
        <f ca="1">IF(OR(INDEX(INDIRECT("times"&amp;CK$2),$F253,DE$28)&gt;10,INDEX(INDIRECT(CM253),$E253,DE$28)&lt;=INDEX(INDIRECT(CM253),$E253,$F253)),0,(INDEX(INDIRECT(CM253),$E253,$F253)-INDEX(INDIRECT(CM253),$E253,DE$28))*(10-INDEX(INDIRECT("times"&amp;CK$2),$F253,DE$28))/10)</f>
        <v>0</v>
      </c>
      <c r="DF253" s="44">
        <f ca="1">IF(OR(INDEX(INDIRECT("times"&amp;CK$2),$F253,DF$28)&gt;10,INDEX(INDIRECT(CM253),$E253,DF$28)&lt;=INDEX(INDIRECT(CM253),$E253,$F253)),0,(INDEX(INDIRECT(CM253),$E253,$F253)-INDEX(INDIRECT(CM253),$E253,DF$28))*(10-INDEX(INDIRECT("times"&amp;CK$2),$F253,DF$28))/10)</f>
        <v>0</v>
      </c>
      <c r="DG253" s="44">
        <f ca="1">IF(OR(INDEX(INDIRECT("times"&amp;CK$2),$F253,DG$28)&gt;10,INDEX(INDIRECT(CM253),$E253,DG$28)&lt;=INDEX(INDIRECT(CM253),$E253,$F253)),0,(INDEX(INDIRECT(CM253),$E253,$F253)-INDEX(INDIRECT(CM253),$E253,DG$28))*(10-INDEX(INDIRECT("times"&amp;CK$2),$F253,DG$28))/10)</f>
        <v>0</v>
      </c>
      <c r="DH253" s="44">
        <f ca="1">IF(OR(INDEX(INDIRECT("times"&amp;CK$2),$F253,DH$28)&gt;10,INDEX(INDIRECT(CM253),$E253,DH$28)&lt;=INDEX(INDIRECT(CM253),$E253,$F253)),0,(INDEX(INDIRECT(CM253),$E253,$F253)-INDEX(INDIRECT(CM253),$E253,DH$28))*(10-INDEX(INDIRECT("times"&amp;CK$2),$F253,DH$28))/10)</f>
        <v>0</v>
      </c>
      <c r="DI253" s="44">
        <f ca="1">IF(OR(INDEX(INDIRECT("times"&amp;CK$2),$F253,DI$28)&gt;10,INDEX(INDIRECT(CM253),$E253,DI$28)&lt;=INDEX(INDIRECT(CM253),$E253,$F253)),0,(INDEX(INDIRECT(CM253),$E253,$F253)-INDEX(INDIRECT(CM253),$E253,DI$28))*(10-INDEX(INDIRECT("times"&amp;CK$2),$F253,DI$28))/10)</f>
        <v>0</v>
      </c>
      <c r="DJ253" s="45">
        <f ca="1">IF(OR(INDEX(INDIRECT("times"&amp;CK$2),$F253,DJ$28)&gt;10,INDEX(INDIRECT(CM253),$E253,DJ$28)&lt;=INDEX(INDIRECT(CM253),$E253,$F253)),0,(INDEX(INDIRECT(CM253),$E253,$F253)-INDEX(INDIRECT(CM253),$E253,DJ$28))*(10-INDEX(INDIRECT("times"&amp;CK$2),$F253,DJ$28))/10)</f>
        <v>0</v>
      </c>
      <c r="DK253" s="200">
        <v>1</v>
      </c>
      <c r="DM253" s="17" t="s">
        <v>185</v>
      </c>
      <c r="DN253" s="124">
        <f>DM236</f>
        <v>2</v>
      </c>
      <c r="DO253" s="124" t="str">
        <f>DM237</f>
        <v>shop3564</v>
      </c>
      <c r="DP253" s="223" t="str">
        <f t="shared" ref="DP253:DP294" si="1202">"core"&amp;DN253&amp;"_"&amp;DO253</f>
        <v>core2_shop3564</v>
      </c>
      <c r="DQ253" s="124">
        <v>1</v>
      </c>
      <c r="DR253" s="32">
        <v>1</v>
      </c>
      <c r="DS253" s="43">
        <f ca="1">IF(OR(INDEX(INDIRECT("times"&amp;DN$2),$F253,DS$28)&gt;10,INDEX(INDIRECT(DP253),$E253,DS$28)&lt;=INDEX(INDIRECT(DP253),$E253,$F253)),0,(INDEX(INDIRECT(DP253),$E253,$F253)-INDEX(INDIRECT(DP253),$E253,DS$28))*(10-INDEX(INDIRECT("times"&amp;DN$2),$F253,DS$28))/10)</f>
        <v>0</v>
      </c>
      <c r="DT253" s="44">
        <f ca="1">IF(OR(INDEX(INDIRECT("times"&amp;DN$2),$F253,DT$28)&gt;10,INDEX(INDIRECT(DP253),$E253,DT$28)&lt;=INDEX(INDIRECT(DP253),$E253,$F253)),0,(INDEX(INDIRECT(DP253),$E253,$F253)-INDEX(INDIRECT(DP253),$E253,DT$28))*(10-INDEX(INDIRECT("times"&amp;DN$2),$F253,DT$28))/10)</f>
        <v>0</v>
      </c>
      <c r="DU253" s="44">
        <f ca="1">IF(OR(INDEX(INDIRECT("times"&amp;DN$2),$F253,DU$28)&gt;10,INDEX(INDIRECT(DP253),$E253,DU$28)&lt;=INDEX(INDIRECT(DP253),$E253,$F253)),0,(INDEX(INDIRECT(DP253),$E253,$F253)-INDEX(INDIRECT(DP253),$E253,DU$28))*(10-INDEX(INDIRECT("times"&amp;DN$2),$F253,DU$28))/10)</f>
        <v>0</v>
      </c>
      <c r="DV253" s="44">
        <f ca="1">IF(OR(INDEX(INDIRECT("times"&amp;DN$2),$F253,DV$28)&gt;10,INDEX(INDIRECT(DP253),$E253,DV$28)&lt;=INDEX(INDIRECT(DP253),$E253,$F253)),0,(INDEX(INDIRECT(DP253),$E253,$F253)-INDEX(INDIRECT(DP253),$E253,DV$28))*(10-INDEX(INDIRECT("times"&amp;DN$2),$F253,DV$28))/10)</f>
        <v>0</v>
      </c>
      <c r="DW253" s="44">
        <f ca="1">IF(OR(INDEX(INDIRECT("times"&amp;DN$2),$F253,DW$28)&gt;10,INDEX(INDIRECT(DP253),$E253,DW$28)&lt;=INDEX(INDIRECT(DP253),$E253,$F253)),0,(INDEX(INDIRECT(DP253),$E253,$F253)-INDEX(INDIRECT(DP253),$E253,DW$28))*(10-INDEX(INDIRECT("times"&amp;DN$2),$F253,DW$28))/10)</f>
        <v>0</v>
      </c>
      <c r="DX253" s="44">
        <f ca="1">IF(OR(INDEX(INDIRECT("times"&amp;DN$2),$F253,DX$28)&gt;10,INDEX(INDIRECT(DP253),$E253,DX$28)&lt;=INDEX(INDIRECT(DP253),$E253,$F253)),0,(INDEX(INDIRECT(DP253),$E253,$F253)-INDEX(INDIRECT(DP253),$E253,DX$28))*(10-INDEX(INDIRECT("times"&amp;DN$2),$F253,DX$28))/10)</f>
        <v>0</v>
      </c>
      <c r="DY253" s="44">
        <f ca="1">IF(OR(INDEX(INDIRECT("times"&amp;DN$2),$F253,DY$28)&gt;10,INDEX(INDIRECT(DP253),$E253,DY$28)&lt;=INDEX(INDIRECT(DP253),$E253,$F253)),0,(INDEX(INDIRECT(DP253),$E253,$F253)-INDEX(INDIRECT(DP253),$E253,DY$28))*(10-INDEX(INDIRECT("times"&amp;DN$2),$F253,DY$28))/10)</f>
        <v>0</v>
      </c>
      <c r="DZ253" s="44">
        <f ca="1">IF(OR(INDEX(INDIRECT("times"&amp;DN$2),$F253,DZ$28)&gt;10,INDEX(INDIRECT(DP253),$E253,DZ$28)&lt;=INDEX(INDIRECT(DP253),$E253,$F253)),0,(INDEX(INDIRECT(DP253),$E253,$F253)-INDEX(INDIRECT(DP253),$E253,DZ$28))*(10-INDEX(INDIRECT("times"&amp;DN$2),$F253,DZ$28))/10)</f>
        <v>0</v>
      </c>
      <c r="EA253" s="44">
        <f ca="1">IF(OR(INDEX(INDIRECT("times"&amp;DN$2),$F253,EA$28)&gt;10,INDEX(INDIRECT(DP253),$E253,EA$28)&lt;=INDEX(INDIRECT(DP253),$E253,$F253)),0,(INDEX(INDIRECT(DP253),$E253,$F253)-INDEX(INDIRECT(DP253),$E253,EA$28))*(10-INDEX(INDIRECT("times"&amp;DN$2),$F253,EA$28))/10)</f>
        <v>0</v>
      </c>
      <c r="EB253" s="44">
        <f ca="1">IF(OR(INDEX(INDIRECT("times"&amp;DN$2),$F253,EB$28)&gt;10,INDEX(INDIRECT(DP253),$E253,EB$28)&lt;=INDEX(INDIRECT(DP253),$E253,$F253)),0,(INDEX(INDIRECT(DP253),$E253,$F253)-INDEX(INDIRECT(DP253),$E253,EB$28))*(10-INDEX(INDIRECT("times"&amp;DN$2),$F253,EB$28))/10)</f>
        <v>0</v>
      </c>
      <c r="EC253" s="44">
        <f ca="1">IF(OR(INDEX(INDIRECT("times"&amp;DN$2),$F253,EC$28)&gt;10,INDEX(INDIRECT(DP253),$E253,EC$28)&lt;=INDEX(INDIRECT(DP253),$E253,$F253)),0,(INDEX(INDIRECT(DP253),$E253,$F253)-INDEX(INDIRECT(DP253),$E253,EC$28))*(10-INDEX(INDIRECT("times"&amp;DN$2),$F253,EC$28))/10)</f>
        <v>0</v>
      </c>
      <c r="ED253" s="44">
        <f ca="1">IF(OR(INDEX(INDIRECT("times"&amp;DN$2),$F253,ED$28)&gt;10,INDEX(INDIRECT(DP253),$E253,ED$28)&lt;=INDEX(INDIRECT(DP253),$E253,$F253)),0,(INDEX(INDIRECT(DP253),$E253,$F253)-INDEX(INDIRECT(DP253),$E253,ED$28))*(10-INDEX(INDIRECT("times"&amp;DN$2),$F253,ED$28))/10)</f>
        <v>0</v>
      </c>
      <c r="EE253" s="44">
        <f ca="1">IF(OR(INDEX(INDIRECT("times"&amp;DN$2),$F253,EE$28)&gt;10,INDEX(INDIRECT(DP253),$E253,EE$28)&lt;=INDEX(INDIRECT(DP253),$E253,$F253)),0,(INDEX(INDIRECT(DP253),$E253,$F253)-INDEX(INDIRECT(DP253),$E253,EE$28))*(10-INDEX(INDIRECT("times"&amp;DN$2),$F253,EE$28))/10)</f>
        <v>0</v>
      </c>
      <c r="EF253" s="44">
        <f ca="1">IF(OR(INDEX(INDIRECT("times"&amp;DN$2),$F253,EF$28)&gt;10,INDEX(INDIRECT(DP253),$E253,EF$28)&lt;=INDEX(INDIRECT(DP253),$E253,$F253)),0,(INDEX(INDIRECT(DP253),$E253,$F253)-INDEX(INDIRECT(DP253),$E253,EF$28))*(10-INDEX(INDIRECT("times"&amp;DN$2),$F253,EF$28))/10)</f>
        <v>0</v>
      </c>
      <c r="EG253" s="44">
        <f ca="1">IF(OR(INDEX(INDIRECT("times"&amp;DN$2),$F253,EG$28)&gt;10,INDEX(INDIRECT(DP253),$E253,EG$28)&lt;=INDEX(INDIRECT(DP253),$E253,$F253)),0,(INDEX(INDIRECT(DP253),$E253,$F253)-INDEX(INDIRECT(DP253),$E253,EG$28))*(10-INDEX(INDIRECT("times"&amp;DN$2),$F253,EG$28))/10)</f>
        <v>0</v>
      </c>
      <c r="EH253" s="44">
        <f ca="1">IF(OR(INDEX(INDIRECT("times"&amp;DN$2),$F253,EH$28)&gt;10,INDEX(INDIRECT(DP253),$E253,EH$28)&lt;=INDEX(INDIRECT(DP253),$E253,$F253)),0,(INDEX(INDIRECT(DP253),$E253,$F253)-INDEX(INDIRECT(DP253),$E253,EH$28))*(10-INDEX(INDIRECT("times"&amp;DN$2),$F253,EH$28))/10)</f>
        <v>0</v>
      </c>
      <c r="EI253" s="44">
        <f ca="1">IF(OR(INDEX(INDIRECT("times"&amp;DN$2),$F253,EI$28)&gt;10,INDEX(INDIRECT(DP253),$E253,EI$28)&lt;=INDEX(INDIRECT(DP253),$E253,$F253)),0,(INDEX(INDIRECT(DP253),$E253,$F253)-INDEX(INDIRECT(DP253),$E253,EI$28))*(10-INDEX(INDIRECT("times"&amp;DN$2),$F253,EI$28))/10)</f>
        <v>0</v>
      </c>
      <c r="EJ253" s="44">
        <f ca="1">IF(OR(INDEX(INDIRECT("times"&amp;DN$2),$F253,EJ$28)&gt;10,INDEX(INDIRECT(DP253),$E253,EJ$28)&lt;=INDEX(INDIRECT(DP253),$E253,$F253)),0,(INDEX(INDIRECT(DP253),$E253,$F253)-INDEX(INDIRECT(DP253),$E253,EJ$28))*(10-INDEX(INDIRECT("times"&amp;DN$2),$F253,EJ$28))/10)</f>
        <v>0</v>
      </c>
      <c r="EK253" s="44">
        <f ca="1">IF(OR(INDEX(INDIRECT("times"&amp;DN$2),$F253,EK$28)&gt;10,INDEX(INDIRECT(DP253),$E253,EK$28)&lt;=INDEX(INDIRECT(DP253),$E253,$F253)),0,(INDEX(INDIRECT(DP253),$E253,$F253)-INDEX(INDIRECT(DP253),$E253,EK$28))*(10-INDEX(INDIRECT("times"&amp;DN$2),$F253,EK$28))/10)</f>
        <v>0</v>
      </c>
      <c r="EL253" s="44">
        <f ca="1">IF(OR(INDEX(INDIRECT("times"&amp;DN$2),$F253,EL$28)&gt;10,INDEX(INDIRECT(DP253),$E253,EL$28)&lt;=INDEX(INDIRECT(DP253),$E253,$F253)),0,(INDEX(INDIRECT(DP253),$E253,$F253)-INDEX(INDIRECT(DP253),$E253,EL$28))*(10-INDEX(INDIRECT("times"&amp;DN$2),$F253,EL$28))/10)</f>
        <v>0</v>
      </c>
      <c r="EM253" s="45">
        <f ca="1">IF(OR(INDEX(INDIRECT("times"&amp;DN$2),$F253,EM$28)&gt;10,INDEX(INDIRECT(DP253),$E253,EM$28)&lt;=INDEX(INDIRECT(DP253),$E253,$F253)),0,(INDEX(INDIRECT(DP253),$E253,$F253)-INDEX(INDIRECT(DP253),$E253,EM$28))*(10-INDEX(INDIRECT("times"&amp;DN$2),$F253,EM$28))/10)</f>
        <v>0</v>
      </c>
      <c r="EN253" s="200">
        <v>1</v>
      </c>
      <c r="EP253" s="17" t="s">
        <v>185</v>
      </c>
      <c r="EQ253" s="124">
        <f>EP236</f>
        <v>2</v>
      </c>
      <c r="ER253" s="124" t="str">
        <f>EP237</f>
        <v>lei3564</v>
      </c>
      <c r="ES253" s="223" t="str">
        <f t="shared" ref="ES253:ES294" si="1203">"core"&amp;EQ253&amp;"_"&amp;ER253</f>
        <v>core2_lei3564</v>
      </c>
      <c r="ET253" s="124">
        <v>1</v>
      </c>
      <c r="EU253" s="32">
        <v>1</v>
      </c>
      <c r="EV253" s="43">
        <f ca="1">IF(OR(INDEX(INDIRECT("times"&amp;EQ$2),$F253,EV$28)&gt;10,INDEX(INDIRECT(ES253),$E253,EV$28)&lt;=INDEX(INDIRECT(ES253),$E253,$F253)),0,(INDEX(INDIRECT(ES253),$E253,$F253)-INDEX(INDIRECT(ES253),$E253,EV$28))*(10-INDEX(INDIRECT("times"&amp;EQ$2),$F253,EV$28))/10)</f>
        <v>0</v>
      </c>
      <c r="EW253" s="44">
        <f ca="1">IF(OR(INDEX(INDIRECT("times"&amp;EQ$2),$F253,EW$28)&gt;10,INDEX(INDIRECT(ES253),$E253,EW$28)&lt;=INDEX(INDIRECT(ES253),$E253,$F253)),0,(INDEX(INDIRECT(ES253),$E253,$F253)-INDEX(INDIRECT(ES253),$E253,EW$28))*(10-INDEX(INDIRECT("times"&amp;EQ$2),$F253,EW$28))/10)</f>
        <v>0</v>
      </c>
      <c r="EX253" s="44">
        <f ca="1">IF(OR(INDEX(INDIRECT("times"&amp;EQ$2),$F253,EX$28)&gt;10,INDEX(INDIRECT(ES253),$E253,EX$28)&lt;=INDEX(INDIRECT(ES253),$E253,$F253)),0,(INDEX(INDIRECT(ES253),$E253,$F253)-INDEX(INDIRECT(ES253),$E253,EX$28))*(10-INDEX(INDIRECT("times"&amp;EQ$2),$F253,EX$28))/10)</f>
        <v>0</v>
      </c>
      <c r="EY253" s="44">
        <f ca="1">IF(OR(INDEX(INDIRECT("times"&amp;EQ$2),$F253,EY$28)&gt;10,INDEX(INDIRECT(ES253),$E253,EY$28)&lt;=INDEX(INDIRECT(ES253),$E253,$F253)),0,(INDEX(INDIRECT(ES253),$E253,$F253)-INDEX(INDIRECT(ES253),$E253,EY$28))*(10-INDEX(INDIRECT("times"&amp;EQ$2),$F253,EY$28))/10)</f>
        <v>0</v>
      </c>
      <c r="EZ253" s="44">
        <f ca="1">IF(OR(INDEX(INDIRECT("times"&amp;EQ$2),$F253,EZ$28)&gt;10,INDEX(INDIRECT(ES253),$E253,EZ$28)&lt;=INDEX(INDIRECT(ES253),$E253,$F253)),0,(INDEX(INDIRECT(ES253),$E253,$F253)-INDEX(INDIRECT(ES253),$E253,EZ$28))*(10-INDEX(INDIRECT("times"&amp;EQ$2),$F253,EZ$28))/10)</f>
        <v>0</v>
      </c>
      <c r="FA253" s="44">
        <f ca="1">IF(OR(INDEX(INDIRECT("times"&amp;EQ$2),$F253,FA$28)&gt;10,INDEX(INDIRECT(ES253),$E253,FA$28)&lt;=INDEX(INDIRECT(ES253),$E253,$F253)),0,(INDEX(INDIRECT(ES253),$E253,$F253)-INDEX(INDIRECT(ES253),$E253,FA$28))*(10-INDEX(INDIRECT("times"&amp;EQ$2),$F253,FA$28))/10)</f>
        <v>0</v>
      </c>
      <c r="FB253" s="44">
        <f ca="1">IF(OR(INDEX(INDIRECT("times"&amp;EQ$2),$F253,FB$28)&gt;10,INDEX(INDIRECT(ES253),$E253,FB$28)&lt;=INDEX(INDIRECT(ES253),$E253,$F253)),0,(INDEX(INDIRECT(ES253),$E253,$F253)-INDEX(INDIRECT(ES253),$E253,FB$28))*(10-INDEX(INDIRECT("times"&amp;EQ$2),$F253,FB$28))/10)</f>
        <v>0</v>
      </c>
      <c r="FC253" s="44">
        <f ca="1">IF(OR(INDEX(INDIRECT("times"&amp;EQ$2),$F253,FC$28)&gt;10,INDEX(INDIRECT(ES253),$E253,FC$28)&lt;=INDEX(INDIRECT(ES253),$E253,$F253)),0,(INDEX(INDIRECT(ES253),$E253,$F253)-INDEX(INDIRECT(ES253),$E253,FC$28))*(10-INDEX(INDIRECT("times"&amp;EQ$2),$F253,FC$28))/10)</f>
        <v>0</v>
      </c>
      <c r="FD253" s="44">
        <f ca="1">IF(OR(INDEX(INDIRECT("times"&amp;EQ$2),$F253,FD$28)&gt;10,INDEX(INDIRECT(ES253),$E253,FD$28)&lt;=INDEX(INDIRECT(ES253),$E253,$F253)),0,(INDEX(INDIRECT(ES253),$E253,$F253)-INDEX(INDIRECT(ES253),$E253,FD$28))*(10-INDEX(INDIRECT("times"&amp;EQ$2),$F253,FD$28))/10)</f>
        <v>0</v>
      </c>
      <c r="FE253" s="44">
        <f ca="1">IF(OR(INDEX(INDIRECT("times"&amp;EQ$2),$F253,FE$28)&gt;10,INDEX(INDIRECT(ES253),$E253,FE$28)&lt;=INDEX(INDIRECT(ES253),$E253,$F253)),0,(INDEX(INDIRECT(ES253),$E253,$F253)-INDEX(INDIRECT(ES253),$E253,FE$28))*(10-INDEX(INDIRECT("times"&amp;EQ$2),$F253,FE$28))/10)</f>
        <v>0</v>
      </c>
      <c r="FF253" s="44">
        <f ca="1">IF(OR(INDEX(INDIRECT("times"&amp;EQ$2),$F253,FF$28)&gt;10,INDEX(INDIRECT(ES253),$E253,FF$28)&lt;=INDEX(INDIRECT(ES253),$E253,$F253)),0,(INDEX(INDIRECT(ES253),$E253,$F253)-INDEX(INDIRECT(ES253),$E253,FF$28))*(10-INDEX(INDIRECT("times"&amp;EQ$2),$F253,FF$28))/10)</f>
        <v>0</v>
      </c>
      <c r="FG253" s="44">
        <f ca="1">IF(OR(INDEX(INDIRECT("times"&amp;EQ$2),$F253,FG$28)&gt;10,INDEX(INDIRECT(ES253),$E253,FG$28)&lt;=INDEX(INDIRECT(ES253),$E253,$F253)),0,(INDEX(INDIRECT(ES253),$E253,$F253)-INDEX(INDIRECT(ES253),$E253,FG$28))*(10-INDEX(INDIRECT("times"&amp;EQ$2),$F253,FG$28))/10)</f>
        <v>0</v>
      </c>
      <c r="FH253" s="44">
        <f ca="1">IF(OR(INDEX(INDIRECT("times"&amp;EQ$2),$F253,FH$28)&gt;10,INDEX(INDIRECT(ES253),$E253,FH$28)&lt;=INDEX(INDIRECT(ES253),$E253,$F253)),0,(INDEX(INDIRECT(ES253),$E253,$F253)-INDEX(INDIRECT(ES253),$E253,FH$28))*(10-INDEX(INDIRECT("times"&amp;EQ$2),$F253,FH$28))/10)</f>
        <v>0</v>
      </c>
      <c r="FI253" s="44">
        <f ca="1">IF(OR(INDEX(INDIRECT("times"&amp;EQ$2),$F253,FI$28)&gt;10,INDEX(INDIRECT(ES253),$E253,FI$28)&lt;=INDEX(INDIRECT(ES253),$E253,$F253)),0,(INDEX(INDIRECT(ES253),$E253,$F253)-INDEX(INDIRECT(ES253),$E253,FI$28))*(10-INDEX(INDIRECT("times"&amp;EQ$2),$F253,FI$28))/10)</f>
        <v>0</v>
      </c>
      <c r="FJ253" s="44">
        <f ca="1">IF(OR(INDEX(INDIRECT("times"&amp;EQ$2),$F253,FJ$28)&gt;10,INDEX(INDIRECT(ES253),$E253,FJ$28)&lt;=INDEX(INDIRECT(ES253),$E253,$F253)),0,(INDEX(INDIRECT(ES253),$E253,$F253)-INDEX(INDIRECT(ES253),$E253,FJ$28))*(10-INDEX(INDIRECT("times"&amp;EQ$2),$F253,FJ$28))/10)</f>
        <v>0</v>
      </c>
      <c r="FK253" s="44">
        <f ca="1">IF(OR(INDEX(INDIRECT("times"&amp;EQ$2),$F253,FK$28)&gt;10,INDEX(INDIRECT(ES253),$E253,FK$28)&lt;=INDEX(INDIRECT(ES253),$E253,$F253)),0,(INDEX(INDIRECT(ES253),$E253,$F253)-INDEX(INDIRECT(ES253),$E253,FK$28))*(10-INDEX(INDIRECT("times"&amp;EQ$2),$F253,FK$28))/10)</f>
        <v>0</v>
      </c>
      <c r="FL253" s="44">
        <f ca="1">IF(OR(INDEX(INDIRECT("times"&amp;EQ$2),$F253,FL$28)&gt;10,INDEX(INDIRECT(ES253),$E253,FL$28)&lt;=INDEX(INDIRECT(ES253),$E253,$F253)),0,(INDEX(INDIRECT(ES253),$E253,$F253)-INDEX(INDIRECT(ES253),$E253,FL$28))*(10-INDEX(INDIRECT("times"&amp;EQ$2),$F253,FL$28))/10)</f>
        <v>0</v>
      </c>
      <c r="FM253" s="44">
        <f ca="1">IF(OR(INDEX(INDIRECT("times"&amp;EQ$2),$F253,FM$28)&gt;10,INDEX(INDIRECT(ES253),$E253,FM$28)&lt;=INDEX(INDIRECT(ES253),$E253,$F253)),0,(INDEX(INDIRECT(ES253),$E253,$F253)-INDEX(INDIRECT(ES253),$E253,FM$28))*(10-INDEX(INDIRECT("times"&amp;EQ$2),$F253,FM$28))/10)</f>
        <v>0</v>
      </c>
      <c r="FN253" s="44">
        <f ca="1">IF(OR(INDEX(INDIRECT("times"&amp;EQ$2),$F253,FN$28)&gt;10,INDEX(INDIRECT(ES253),$E253,FN$28)&lt;=INDEX(INDIRECT(ES253),$E253,$F253)),0,(INDEX(INDIRECT(ES253),$E253,$F253)-INDEX(INDIRECT(ES253),$E253,FN$28))*(10-INDEX(INDIRECT("times"&amp;EQ$2),$F253,FN$28))/10)</f>
        <v>0</v>
      </c>
      <c r="FO253" s="44">
        <f ca="1">IF(OR(INDEX(INDIRECT("times"&amp;EQ$2),$F253,FO$28)&gt;10,INDEX(INDIRECT(ES253),$E253,FO$28)&lt;=INDEX(INDIRECT(ES253),$E253,$F253)),0,(INDEX(INDIRECT(ES253),$E253,$F253)-INDEX(INDIRECT(ES253),$E253,FO$28))*(10-INDEX(INDIRECT("times"&amp;EQ$2),$F253,FO$28))/10)</f>
        <v>0</v>
      </c>
      <c r="FP253" s="45">
        <f ca="1">IF(OR(INDEX(INDIRECT("times"&amp;EQ$2),$F253,FP$28)&gt;10,INDEX(INDIRECT(ES253),$E253,FP$28)&lt;=INDEX(INDIRECT(ES253),$E253,$F253)),0,(INDEX(INDIRECT(ES253),$E253,$F253)-INDEX(INDIRECT(ES253),$E253,FP$28))*(10-INDEX(INDIRECT("times"&amp;EQ$2),$F253,FP$28))/10)</f>
        <v>0</v>
      </c>
      <c r="FQ253" s="200">
        <v>1</v>
      </c>
      <c r="FS253" s="17" t="s">
        <v>185</v>
      </c>
      <c r="FT253" s="124">
        <f>FS236</f>
        <v>2</v>
      </c>
      <c r="FU253" s="124" t="str">
        <f>FS237</f>
        <v>shop65</v>
      </c>
      <c r="FV253" s="223" t="str">
        <f t="shared" ref="FV253:FV294" si="1204">"core"&amp;FT253&amp;"_"&amp;FU253</f>
        <v>core2_shop65</v>
      </c>
      <c r="FW253" s="124">
        <v>1</v>
      </c>
      <c r="FX253" s="32">
        <v>1</v>
      </c>
      <c r="FY253" s="43">
        <f ca="1">IF(OR(INDEX(INDIRECT("times"&amp;FT$2),$F253,FY$28)&gt;10,INDEX(INDIRECT(FV253),$E253,FY$28)&lt;=INDEX(INDIRECT(FV253),$E253,$F253)),0,(INDEX(INDIRECT(FV253),$E253,$F253)-INDEX(INDIRECT(FV253),$E253,FY$28))*(10-INDEX(INDIRECT("times"&amp;FT$2),$F253,FY$28))/10)</f>
        <v>0</v>
      </c>
      <c r="FZ253" s="44">
        <f ca="1">IF(OR(INDEX(INDIRECT("times"&amp;FT$2),$F253,FZ$28)&gt;10,INDEX(INDIRECT(FV253),$E253,FZ$28)&lt;=INDEX(INDIRECT(FV253),$E253,$F253)),0,(INDEX(INDIRECT(FV253),$E253,$F253)-INDEX(INDIRECT(FV253),$E253,FZ$28))*(10-INDEX(INDIRECT("times"&amp;FT$2),$F253,FZ$28))/10)</f>
        <v>0</v>
      </c>
      <c r="GA253" s="44">
        <f ca="1">IF(OR(INDEX(INDIRECT("times"&amp;FT$2),$F253,GA$28)&gt;10,INDEX(INDIRECT(FV253),$E253,GA$28)&lt;=INDEX(INDIRECT(FV253),$E253,$F253)),0,(INDEX(INDIRECT(FV253),$E253,$F253)-INDEX(INDIRECT(FV253),$E253,GA$28))*(10-INDEX(INDIRECT("times"&amp;FT$2),$F253,GA$28))/10)</f>
        <v>0</v>
      </c>
      <c r="GB253" s="44">
        <f ca="1">IF(OR(INDEX(INDIRECT("times"&amp;FT$2),$F253,GB$28)&gt;10,INDEX(INDIRECT(FV253),$E253,GB$28)&lt;=INDEX(INDIRECT(FV253),$E253,$F253)),0,(INDEX(INDIRECT(FV253),$E253,$F253)-INDEX(INDIRECT(FV253),$E253,GB$28))*(10-INDEX(INDIRECT("times"&amp;FT$2),$F253,GB$28))/10)</f>
        <v>0</v>
      </c>
      <c r="GC253" s="44">
        <f ca="1">IF(OR(INDEX(INDIRECT("times"&amp;FT$2),$F253,GC$28)&gt;10,INDEX(INDIRECT(FV253),$E253,GC$28)&lt;=INDEX(INDIRECT(FV253),$E253,$F253)),0,(INDEX(INDIRECT(FV253),$E253,$F253)-INDEX(INDIRECT(FV253),$E253,GC$28))*(10-INDEX(INDIRECT("times"&amp;FT$2),$F253,GC$28))/10)</f>
        <v>0</v>
      </c>
      <c r="GD253" s="44">
        <f ca="1">IF(OR(INDEX(INDIRECT("times"&amp;FT$2),$F253,GD$28)&gt;10,INDEX(INDIRECT(FV253),$E253,GD$28)&lt;=INDEX(INDIRECT(FV253),$E253,$F253)),0,(INDEX(INDIRECT(FV253),$E253,$F253)-INDEX(INDIRECT(FV253),$E253,GD$28))*(10-INDEX(INDIRECT("times"&amp;FT$2),$F253,GD$28))/10)</f>
        <v>0</v>
      </c>
      <c r="GE253" s="44">
        <f ca="1">IF(OR(INDEX(INDIRECT("times"&amp;FT$2),$F253,GE$28)&gt;10,INDEX(INDIRECT(FV253),$E253,GE$28)&lt;=INDEX(INDIRECT(FV253),$E253,$F253)),0,(INDEX(INDIRECT(FV253),$E253,$F253)-INDEX(INDIRECT(FV253),$E253,GE$28))*(10-INDEX(INDIRECT("times"&amp;FT$2),$F253,GE$28))/10)</f>
        <v>0</v>
      </c>
      <c r="GF253" s="44">
        <f ca="1">IF(OR(INDEX(INDIRECT("times"&amp;FT$2),$F253,GF$28)&gt;10,INDEX(INDIRECT(FV253),$E253,GF$28)&lt;=INDEX(INDIRECT(FV253),$E253,$F253)),0,(INDEX(INDIRECT(FV253),$E253,$F253)-INDEX(INDIRECT(FV253),$E253,GF$28))*(10-INDEX(INDIRECT("times"&amp;FT$2),$F253,GF$28))/10)</f>
        <v>0</v>
      </c>
      <c r="GG253" s="44">
        <f ca="1">IF(OR(INDEX(INDIRECT("times"&amp;FT$2),$F253,GG$28)&gt;10,INDEX(INDIRECT(FV253),$E253,GG$28)&lt;=INDEX(INDIRECT(FV253),$E253,$F253)),0,(INDEX(INDIRECT(FV253),$E253,$F253)-INDEX(INDIRECT(FV253),$E253,GG$28))*(10-INDEX(INDIRECT("times"&amp;FT$2),$F253,GG$28))/10)</f>
        <v>0</v>
      </c>
      <c r="GH253" s="44">
        <f ca="1">IF(OR(INDEX(INDIRECT("times"&amp;FT$2),$F253,GH$28)&gt;10,INDEX(INDIRECT(FV253),$E253,GH$28)&lt;=INDEX(INDIRECT(FV253),$E253,$F253)),0,(INDEX(INDIRECT(FV253),$E253,$F253)-INDEX(INDIRECT(FV253),$E253,GH$28))*(10-INDEX(INDIRECT("times"&amp;FT$2),$F253,GH$28))/10)</f>
        <v>0</v>
      </c>
      <c r="GI253" s="44">
        <f ca="1">IF(OR(INDEX(INDIRECT("times"&amp;FT$2),$F253,GI$28)&gt;10,INDEX(INDIRECT(FV253),$E253,GI$28)&lt;=INDEX(INDIRECT(FV253),$E253,$F253)),0,(INDEX(INDIRECT(FV253),$E253,$F253)-INDEX(INDIRECT(FV253),$E253,GI$28))*(10-INDEX(INDIRECT("times"&amp;FT$2),$F253,GI$28))/10)</f>
        <v>0</v>
      </c>
      <c r="GJ253" s="44">
        <f ca="1">IF(OR(INDEX(INDIRECT("times"&amp;FT$2),$F253,GJ$28)&gt;10,INDEX(INDIRECT(FV253),$E253,GJ$28)&lt;=INDEX(INDIRECT(FV253),$E253,$F253)),0,(INDEX(INDIRECT(FV253),$E253,$F253)-INDEX(INDIRECT(FV253),$E253,GJ$28))*(10-INDEX(INDIRECT("times"&amp;FT$2),$F253,GJ$28))/10)</f>
        <v>0</v>
      </c>
      <c r="GK253" s="44">
        <f ca="1">IF(OR(INDEX(INDIRECT("times"&amp;FT$2),$F253,GK$28)&gt;10,INDEX(INDIRECT(FV253),$E253,GK$28)&lt;=INDEX(INDIRECT(FV253),$E253,$F253)),0,(INDEX(INDIRECT(FV253),$E253,$F253)-INDEX(INDIRECT(FV253),$E253,GK$28))*(10-INDEX(INDIRECT("times"&amp;FT$2),$F253,GK$28))/10)</f>
        <v>0</v>
      </c>
      <c r="GL253" s="44">
        <f ca="1">IF(OR(INDEX(INDIRECT("times"&amp;FT$2),$F253,GL$28)&gt;10,INDEX(INDIRECT(FV253),$E253,GL$28)&lt;=INDEX(INDIRECT(FV253),$E253,$F253)),0,(INDEX(INDIRECT(FV253),$E253,$F253)-INDEX(INDIRECT(FV253),$E253,GL$28))*(10-INDEX(INDIRECT("times"&amp;FT$2),$F253,GL$28))/10)</f>
        <v>0</v>
      </c>
      <c r="GM253" s="44">
        <f ca="1">IF(OR(INDEX(INDIRECT("times"&amp;FT$2),$F253,GM$28)&gt;10,INDEX(INDIRECT(FV253),$E253,GM$28)&lt;=INDEX(INDIRECT(FV253),$E253,$F253)),0,(INDEX(INDIRECT(FV253),$E253,$F253)-INDEX(INDIRECT(FV253),$E253,GM$28))*(10-INDEX(INDIRECT("times"&amp;FT$2),$F253,GM$28))/10)</f>
        <v>0</v>
      </c>
      <c r="GN253" s="44">
        <f ca="1">IF(OR(INDEX(INDIRECT("times"&amp;FT$2),$F253,GN$28)&gt;10,INDEX(INDIRECT(FV253),$E253,GN$28)&lt;=INDEX(INDIRECT(FV253),$E253,$F253)),0,(INDEX(INDIRECT(FV253),$E253,$F253)-INDEX(INDIRECT(FV253),$E253,GN$28))*(10-INDEX(INDIRECT("times"&amp;FT$2),$F253,GN$28))/10)</f>
        <v>0</v>
      </c>
      <c r="GO253" s="44">
        <f ca="1">IF(OR(INDEX(INDIRECT("times"&amp;FT$2),$F253,GO$28)&gt;10,INDEX(INDIRECT(FV253),$E253,GO$28)&lt;=INDEX(INDIRECT(FV253),$E253,$F253)),0,(INDEX(INDIRECT(FV253),$E253,$F253)-INDEX(INDIRECT(FV253),$E253,GO$28))*(10-INDEX(INDIRECT("times"&amp;FT$2),$F253,GO$28))/10)</f>
        <v>0</v>
      </c>
      <c r="GP253" s="44">
        <f ca="1">IF(OR(INDEX(INDIRECT("times"&amp;FT$2),$F253,GP$28)&gt;10,INDEX(INDIRECT(FV253),$E253,GP$28)&lt;=INDEX(INDIRECT(FV253),$E253,$F253)),0,(INDEX(INDIRECT(FV253),$E253,$F253)-INDEX(INDIRECT(FV253),$E253,GP$28))*(10-INDEX(INDIRECT("times"&amp;FT$2),$F253,GP$28))/10)</f>
        <v>0</v>
      </c>
      <c r="GQ253" s="44">
        <f ca="1">IF(OR(INDEX(INDIRECT("times"&amp;FT$2),$F253,GQ$28)&gt;10,INDEX(INDIRECT(FV253),$E253,GQ$28)&lt;=INDEX(INDIRECT(FV253),$E253,$F253)),0,(INDEX(INDIRECT(FV253),$E253,$F253)-INDEX(INDIRECT(FV253),$E253,GQ$28))*(10-INDEX(INDIRECT("times"&amp;FT$2),$F253,GQ$28))/10)</f>
        <v>0</v>
      </c>
      <c r="GR253" s="44">
        <f ca="1">IF(OR(INDEX(INDIRECT("times"&amp;FT$2),$F253,GR$28)&gt;10,INDEX(INDIRECT(FV253),$E253,GR$28)&lt;=INDEX(INDIRECT(FV253),$E253,$F253)),0,(INDEX(INDIRECT(FV253),$E253,$F253)-INDEX(INDIRECT(FV253),$E253,GR$28))*(10-INDEX(INDIRECT("times"&amp;FT$2),$F253,GR$28))/10)</f>
        <v>0</v>
      </c>
      <c r="GS253" s="45">
        <f ca="1">IF(OR(INDEX(INDIRECT("times"&amp;FT$2),$F253,GS$28)&gt;10,INDEX(INDIRECT(FV253),$E253,GS$28)&lt;=INDEX(INDIRECT(FV253),$E253,$F253)),0,(INDEX(INDIRECT(FV253),$E253,$F253)-INDEX(INDIRECT(FV253),$E253,GS$28))*(10-INDEX(INDIRECT("times"&amp;FT$2),$F253,GS$28))/10)</f>
        <v>0</v>
      </c>
      <c r="GT253" s="200">
        <v>1</v>
      </c>
      <c r="GV253" s="17" t="s">
        <v>185</v>
      </c>
      <c r="GW253" s="124">
        <f>GV236</f>
        <v>2</v>
      </c>
      <c r="GX253" s="124" t="str">
        <f>GV237</f>
        <v>lei65</v>
      </c>
      <c r="GY253" s="223" t="str">
        <f t="shared" ref="GY253:GY294" si="1205">"core"&amp;GW253&amp;"_"&amp;GX253</f>
        <v>core2_lei65</v>
      </c>
      <c r="GZ253" s="124">
        <v>1</v>
      </c>
      <c r="HA253" s="32">
        <v>1</v>
      </c>
      <c r="HB253" s="43">
        <f ca="1">IF(OR(INDEX(INDIRECT("times"&amp;GW$2),$F253,HB$28)&gt;10,INDEX(INDIRECT(GY253),$E253,HB$28)&lt;=INDEX(INDIRECT(GY253),$E253,$F253)),0,(INDEX(INDIRECT(GY253),$E253,$F253)-INDEX(INDIRECT(GY253),$E253,HB$28))*(10-INDEX(INDIRECT("times"&amp;GW$2),$F253,HB$28))/10)</f>
        <v>0</v>
      </c>
      <c r="HC253" s="44">
        <f ca="1">IF(OR(INDEX(INDIRECT("times"&amp;GW$2),$F253,HC$28)&gt;10,INDEX(INDIRECT(GY253),$E253,HC$28)&lt;=INDEX(INDIRECT(GY253),$E253,$F253)),0,(INDEX(INDIRECT(GY253),$E253,$F253)-INDEX(INDIRECT(GY253),$E253,HC$28))*(10-INDEX(INDIRECT("times"&amp;GW$2),$F253,HC$28))/10)</f>
        <v>0</v>
      </c>
      <c r="HD253" s="44">
        <f ca="1">IF(OR(INDEX(INDIRECT("times"&amp;GW$2),$F253,HD$28)&gt;10,INDEX(INDIRECT(GY253),$E253,HD$28)&lt;=INDEX(INDIRECT(GY253),$E253,$F253)),0,(INDEX(INDIRECT(GY253),$E253,$F253)-INDEX(INDIRECT(GY253),$E253,HD$28))*(10-INDEX(INDIRECT("times"&amp;GW$2),$F253,HD$28))/10)</f>
        <v>0</v>
      </c>
      <c r="HE253" s="44">
        <f ca="1">IF(OR(INDEX(INDIRECT("times"&amp;GW$2),$F253,HE$28)&gt;10,INDEX(INDIRECT(GY253),$E253,HE$28)&lt;=INDEX(INDIRECT(GY253),$E253,$F253)),0,(INDEX(INDIRECT(GY253),$E253,$F253)-INDEX(INDIRECT(GY253),$E253,HE$28))*(10-INDEX(INDIRECT("times"&amp;GW$2),$F253,HE$28))/10)</f>
        <v>0</v>
      </c>
      <c r="HF253" s="44">
        <f ca="1">IF(OR(INDEX(INDIRECT("times"&amp;GW$2),$F253,HF$28)&gt;10,INDEX(INDIRECT(GY253),$E253,HF$28)&lt;=INDEX(INDIRECT(GY253),$E253,$F253)),0,(INDEX(INDIRECT(GY253),$E253,$F253)-INDEX(INDIRECT(GY253),$E253,HF$28))*(10-INDEX(INDIRECT("times"&amp;GW$2),$F253,HF$28))/10)</f>
        <v>0</v>
      </c>
      <c r="HG253" s="44">
        <f ca="1">IF(OR(INDEX(INDIRECT("times"&amp;GW$2),$F253,HG$28)&gt;10,INDEX(INDIRECT(GY253),$E253,HG$28)&lt;=INDEX(INDIRECT(GY253),$E253,$F253)),0,(INDEX(INDIRECT(GY253),$E253,$F253)-INDEX(INDIRECT(GY253),$E253,HG$28))*(10-INDEX(INDIRECT("times"&amp;GW$2),$F253,HG$28))/10)</f>
        <v>0</v>
      </c>
      <c r="HH253" s="44">
        <f ca="1">IF(OR(INDEX(INDIRECT("times"&amp;GW$2),$F253,HH$28)&gt;10,INDEX(INDIRECT(GY253),$E253,HH$28)&lt;=INDEX(INDIRECT(GY253),$E253,$F253)),0,(INDEX(INDIRECT(GY253),$E253,$F253)-INDEX(INDIRECT(GY253),$E253,HH$28))*(10-INDEX(INDIRECT("times"&amp;GW$2),$F253,HH$28))/10)</f>
        <v>0</v>
      </c>
      <c r="HI253" s="44">
        <f ca="1">IF(OR(INDEX(INDIRECT("times"&amp;GW$2),$F253,HI$28)&gt;10,INDEX(INDIRECT(GY253),$E253,HI$28)&lt;=INDEX(INDIRECT(GY253),$E253,$F253)),0,(INDEX(INDIRECT(GY253),$E253,$F253)-INDEX(INDIRECT(GY253),$E253,HI$28))*(10-INDEX(INDIRECT("times"&amp;GW$2),$F253,HI$28))/10)</f>
        <v>0</v>
      </c>
      <c r="HJ253" s="44">
        <f ca="1">IF(OR(INDEX(INDIRECT("times"&amp;GW$2),$F253,HJ$28)&gt;10,INDEX(INDIRECT(GY253),$E253,HJ$28)&lt;=INDEX(INDIRECT(GY253),$E253,$F253)),0,(INDEX(INDIRECT(GY253),$E253,$F253)-INDEX(INDIRECT(GY253),$E253,HJ$28))*(10-INDEX(INDIRECT("times"&amp;GW$2),$F253,HJ$28))/10)</f>
        <v>0</v>
      </c>
      <c r="HK253" s="44">
        <f ca="1">IF(OR(INDEX(INDIRECT("times"&amp;GW$2),$F253,HK$28)&gt;10,INDEX(INDIRECT(GY253),$E253,HK$28)&lt;=INDEX(INDIRECT(GY253),$E253,$F253)),0,(INDEX(INDIRECT(GY253),$E253,$F253)-INDEX(INDIRECT(GY253),$E253,HK$28))*(10-INDEX(INDIRECT("times"&amp;GW$2),$F253,HK$28))/10)</f>
        <v>0</v>
      </c>
      <c r="HL253" s="44">
        <f ca="1">IF(OR(INDEX(INDIRECT("times"&amp;GW$2),$F253,HL$28)&gt;10,INDEX(INDIRECT(GY253),$E253,HL$28)&lt;=INDEX(INDIRECT(GY253),$E253,$F253)),0,(INDEX(INDIRECT(GY253),$E253,$F253)-INDEX(INDIRECT(GY253),$E253,HL$28))*(10-INDEX(INDIRECT("times"&amp;GW$2),$F253,HL$28))/10)</f>
        <v>0</v>
      </c>
      <c r="HM253" s="44">
        <f ca="1">IF(OR(INDEX(INDIRECT("times"&amp;GW$2),$F253,HM$28)&gt;10,INDEX(INDIRECT(GY253),$E253,HM$28)&lt;=INDEX(INDIRECT(GY253),$E253,$F253)),0,(INDEX(INDIRECT(GY253),$E253,$F253)-INDEX(INDIRECT(GY253),$E253,HM$28))*(10-INDEX(INDIRECT("times"&amp;GW$2),$F253,HM$28))/10)</f>
        <v>0</v>
      </c>
      <c r="HN253" s="44">
        <f ca="1">IF(OR(INDEX(INDIRECT("times"&amp;GW$2),$F253,HN$28)&gt;10,INDEX(INDIRECT(GY253),$E253,HN$28)&lt;=INDEX(INDIRECT(GY253),$E253,$F253)),0,(INDEX(INDIRECT(GY253),$E253,$F253)-INDEX(INDIRECT(GY253),$E253,HN$28))*(10-INDEX(INDIRECT("times"&amp;GW$2),$F253,HN$28))/10)</f>
        <v>0</v>
      </c>
      <c r="HO253" s="44">
        <f ca="1">IF(OR(INDEX(INDIRECT("times"&amp;GW$2),$F253,HO$28)&gt;10,INDEX(INDIRECT(GY253),$E253,HO$28)&lt;=INDEX(INDIRECT(GY253),$E253,$F253)),0,(INDEX(INDIRECT(GY253),$E253,$F253)-INDEX(INDIRECT(GY253),$E253,HO$28))*(10-INDEX(INDIRECT("times"&amp;GW$2),$F253,HO$28))/10)</f>
        <v>0</v>
      </c>
      <c r="HP253" s="44">
        <f ca="1">IF(OR(INDEX(INDIRECT("times"&amp;GW$2),$F253,HP$28)&gt;10,INDEX(INDIRECT(GY253),$E253,HP$28)&lt;=INDEX(INDIRECT(GY253),$E253,$F253)),0,(INDEX(INDIRECT(GY253),$E253,$F253)-INDEX(INDIRECT(GY253),$E253,HP$28))*(10-INDEX(INDIRECT("times"&amp;GW$2),$F253,HP$28))/10)</f>
        <v>0</v>
      </c>
      <c r="HQ253" s="44">
        <f ca="1">IF(OR(INDEX(INDIRECT("times"&amp;GW$2),$F253,HQ$28)&gt;10,INDEX(INDIRECT(GY253),$E253,HQ$28)&lt;=INDEX(INDIRECT(GY253),$E253,$F253)),0,(INDEX(INDIRECT(GY253),$E253,$F253)-INDEX(INDIRECT(GY253),$E253,HQ$28))*(10-INDEX(INDIRECT("times"&amp;GW$2),$F253,HQ$28))/10)</f>
        <v>0</v>
      </c>
      <c r="HR253" s="44">
        <f ca="1">IF(OR(INDEX(INDIRECT("times"&amp;GW$2),$F253,HR$28)&gt;10,INDEX(INDIRECT(GY253),$E253,HR$28)&lt;=INDEX(INDIRECT(GY253),$E253,$F253)),0,(INDEX(INDIRECT(GY253),$E253,$F253)-INDEX(INDIRECT(GY253),$E253,HR$28))*(10-INDEX(INDIRECT("times"&amp;GW$2),$F253,HR$28))/10)</f>
        <v>0</v>
      </c>
      <c r="HS253" s="44">
        <f ca="1">IF(OR(INDEX(INDIRECT("times"&amp;GW$2),$F253,HS$28)&gt;10,INDEX(INDIRECT(GY253),$E253,HS$28)&lt;=INDEX(INDIRECT(GY253),$E253,$F253)),0,(INDEX(INDIRECT(GY253),$E253,$F253)-INDEX(INDIRECT(GY253),$E253,HS$28))*(10-INDEX(INDIRECT("times"&amp;GW$2),$F253,HS$28))/10)</f>
        <v>0</v>
      </c>
      <c r="HT253" s="44">
        <f ca="1">IF(OR(INDEX(INDIRECT("times"&amp;GW$2),$F253,HT$28)&gt;10,INDEX(INDIRECT(GY253),$E253,HT$28)&lt;=INDEX(INDIRECT(GY253),$E253,$F253)),0,(INDEX(INDIRECT(GY253),$E253,$F253)-INDEX(INDIRECT(GY253),$E253,HT$28))*(10-INDEX(INDIRECT("times"&amp;GW$2),$F253,HT$28))/10)</f>
        <v>0</v>
      </c>
      <c r="HU253" s="44">
        <f ca="1">IF(OR(INDEX(INDIRECT("times"&amp;GW$2),$F253,HU$28)&gt;10,INDEX(INDIRECT(GY253),$E253,HU$28)&lt;=INDEX(INDIRECT(GY253),$E253,$F253)),0,(INDEX(INDIRECT(GY253),$E253,$F253)-INDEX(INDIRECT(GY253),$E253,HU$28))*(10-INDEX(INDIRECT("times"&amp;GW$2),$F253,HU$28))/10)</f>
        <v>0</v>
      </c>
      <c r="HV253" s="45">
        <f ca="1">IF(OR(INDEX(INDIRECT("times"&amp;GW$2),$F253,HV$28)&gt;10,INDEX(INDIRECT(GY253),$E253,HV$28)&lt;=INDEX(INDIRECT(GY253),$E253,$F253)),0,(INDEX(INDIRECT(GY253),$E253,$F253)-INDEX(INDIRECT(GY253),$E253,HV$28))*(10-INDEX(INDIRECT("times"&amp;GW$2),$F253,HV$28))/10)</f>
        <v>0</v>
      </c>
      <c r="HW253" s="200">
        <v>1</v>
      </c>
    </row>
    <row r="254" spans="1:231" ht="15">
      <c r="A254" s="18" t="s">
        <v>190</v>
      </c>
      <c r="B254" s="122">
        <f>A236</f>
        <v>2</v>
      </c>
      <c r="C254" s="122" t="str">
        <f>A237</f>
        <v>work1834</v>
      </c>
      <c r="D254" s="210" t="str">
        <f t="shared" si="1198"/>
        <v>core2_work1834</v>
      </c>
      <c r="E254" s="122">
        <v>1</v>
      </c>
      <c r="F254" s="33">
        <v>2</v>
      </c>
      <c r="G254" s="46">
        <f ca="1">IF(OR(INDEX(INDIRECT("times"&amp;B$2),$F254,G$28)&gt;10,INDEX(INDIRECT(D254),$E254,G$28)&lt;=INDEX(INDIRECT(D254),$E254,$F254)),0,(INDEX(INDIRECT(D254),$E254,$F254)-INDEX(INDIRECT(D254),$E254,G$28))*(10-INDEX(INDIRECT("times"&amp;B$2),$F254,G$28))/10)</f>
        <v>0</v>
      </c>
      <c r="H254" s="47">
        <f ca="1">IF(OR(INDEX(INDIRECT("times"&amp;B$2),$F254,H$28)&gt;10,INDEX(INDIRECT(D254),$E254,H$28)&lt;=INDEX(INDIRECT(D254),$E254,$F254)),0,(INDEX(INDIRECT(D254),$E254,$F254)-INDEX(INDIRECT(D254),$E254,H$28))*(10-INDEX(INDIRECT("times"&amp;B$2),$F254,H$28))/10)</f>
        <v>0</v>
      </c>
      <c r="I254" s="47">
        <f ca="1">IF(OR(INDEX(INDIRECT("times"&amp;B$2),$F254,I$28)&gt;10,INDEX(INDIRECT(D254),$E254,I$28)&lt;=INDEX(INDIRECT(D254),$E254,$F254)),0,(INDEX(INDIRECT(D254),$E254,$F254)-INDEX(INDIRECT(D254),$E254,I$28))*(10-INDEX(INDIRECT("times"&amp;B$2),$F254,I$28))/10)</f>
        <v>0</v>
      </c>
      <c r="J254" s="47">
        <f ca="1">IF(OR(INDEX(INDIRECT("times"&amp;B$2),$F254,J$28)&gt;10,INDEX(INDIRECT(D254),$E254,J$28)&lt;=INDEX(INDIRECT(D254),$E254,$F254)),0,(INDEX(INDIRECT(D254),$E254,$F254)-INDEX(INDIRECT(D254),$E254,J$28))*(10-INDEX(INDIRECT("times"&amp;B$2),$F254,J$28))/10)</f>
        <v>0</v>
      </c>
      <c r="K254" s="47">
        <f ca="1">IF(OR(INDEX(INDIRECT("times"&amp;B$2),$F254,K$28)&gt;10,INDEX(INDIRECT(D254),$E254,K$28)&lt;=INDEX(INDIRECT(D254),$E254,$F254)),0,(INDEX(INDIRECT(D254),$E254,$F254)-INDEX(INDIRECT(D254),$E254,K$28))*(10-INDEX(INDIRECT("times"&amp;B$2),$F254,K$28))/10)</f>
        <v>0</v>
      </c>
      <c r="L254" s="47">
        <f ca="1">IF(OR(INDEX(INDIRECT("times"&amp;B$2),$F254,L$28)&gt;10,INDEX(INDIRECT(D254),$E254,L$28)&lt;=INDEX(INDIRECT(D254),$E254,$F254)),0,(INDEX(INDIRECT(D254),$E254,$F254)-INDEX(INDIRECT(D254),$E254,L$28))*(10-INDEX(INDIRECT("times"&amp;B$2),$F254,L$28))/10)</f>
        <v>0</v>
      </c>
      <c r="M254" s="47">
        <f ca="1">IF(OR(INDEX(INDIRECT("times"&amp;B$2),$F254,M$28)&gt;10,INDEX(INDIRECT(D254),$E254,M$28)&lt;=INDEX(INDIRECT(D254),$E254,$F254)),0,(INDEX(INDIRECT(D254),$E254,$F254)-INDEX(INDIRECT(D254),$E254,M$28))*(10-INDEX(INDIRECT("times"&amp;B$2),$F254,M$28))/10)</f>
        <v>0</v>
      </c>
      <c r="N254" s="47">
        <f ca="1">IF(OR(INDEX(INDIRECT("times"&amp;B$2),$F254,N$28)&gt;10,INDEX(INDIRECT(D254),$E254,N$28)&lt;=INDEX(INDIRECT(D254),$E254,$F254)),0,(INDEX(INDIRECT(D254),$E254,$F254)-INDEX(INDIRECT(D254),$E254,N$28))*(10-INDEX(INDIRECT("times"&amp;B$2),$F254,N$28))/10)</f>
        <v>0</v>
      </c>
      <c r="O254" s="47">
        <f ca="1">IF(OR(INDEX(INDIRECT("times"&amp;B$2),$F254,O$28)&gt;10,INDEX(INDIRECT(D254),$E254,O$28)&lt;=INDEX(INDIRECT(D254),$E254,$F254)),0,(INDEX(INDIRECT(D254),$E254,$F254)-INDEX(INDIRECT(D254),$E254,O$28))*(10-INDEX(INDIRECT("times"&amp;B$2),$F254,O$28))/10)</f>
        <v>0</v>
      </c>
      <c r="P254" s="47">
        <f ca="1">IF(OR(INDEX(INDIRECT("times"&amp;B$2),$F254,P$28)&gt;10,INDEX(INDIRECT(D254),$E254,P$28)&lt;=INDEX(INDIRECT(D254),$E254,$F254)),0,(INDEX(INDIRECT(D254),$E254,$F254)-INDEX(INDIRECT(D254),$E254,P$28))*(10-INDEX(INDIRECT("times"&amp;B$2),$F254,P$28))/10)</f>
        <v>0</v>
      </c>
      <c r="Q254" s="47">
        <f ca="1">IF(OR(INDEX(INDIRECT("times"&amp;B$2),$F254,Q$28)&gt;10,INDEX(INDIRECT(D254),$E254,Q$28)&lt;=INDEX(INDIRECT(D254),$E254,$F254)),0,(INDEX(INDIRECT(D254),$E254,$F254)-INDEX(INDIRECT(D254),$E254,Q$28))*(10-INDEX(INDIRECT("times"&amp;B$2),$F254,Q$28))/10)</f>
        <v>0</v>
      </c>
      <c r="R254" s="47">
        <f ca="1">IF(OR(INDEX(INDIRECT("times"&amp;B$2),$F254,R$28)&gt;10,INDEX(INDIRECT(D254),$E254,R$28)&lt;=INDEX(INDIRECT(D254),$E254,$F254)),0,(INDEX(INDIRECT(D254),$E254,$F254)-INDEX(INDIRECT(D254),$E254,R$28))*(10-INDEX(INDIRECT("times"&amp;B$2),$F254,R$28))/10)</f>
        <v>0</v>
      </c>
      <c r="S254" s="47">
        <f ca="1">IF(OR(INDEX(INDIRECT("times"&amp;B$2),$F254,S$28)&gt;10,INDEX(INDIRECT(D254),$E254,S$28)&lt;=INDEX(INDIRECT(D254),$E254,$F254)),0,(INDEX(INDIRECT(D254),$E254,$F254)-INDEX(INDIRECT(D254),$E254,S$28))*(10-INDEX(INDIRECT("times"&amp;B$2),$F254,S$28))/10)</f>
        <v>0</v>
      </c>
      <c r="T254" s="47">
        <f ca="1">IF(OR(INDEX(INDIRECT("times"&amp;B$2),$F254,T$28)&gt;10,INDEX(INDIRECT(D254),$E254,T$28)&lt;=INDEX(INDIRECT(D254),$E254,$F254)),0,(INDEX(INDIRECT(D254),$E254,$F254)-INDEX(INDIRECT(D254),$E254,T$28))*(10-INDEX(INDIRECT("times"&amp;B$2),$F254,T$28))/10)</f>
        <v>0</v>
      </c>
      <c r="U254" s="47">
        <f ca="1">IF(OR(INDEX(INDIRECT("times"&amp;B$2),$F254,U$28)&gt;10,INDEX(INDIRECT(D254),$E254,U$28)&lt;=INDEX(INDIRECT(D254),$E254,$F254)),0,(INDEX(INDIRECT(D254),$E254,$F254)-INDEX(INDIRECT(D254),$E254,U$28))*(10-INDEX(INDIRECT("times"&amp;B$2),$F254,U$28))/10)</f>
        <v>0</v>
      </c>
      <c r="V254" s="47">
        <f ca="1">IF(OR(INDEX(INDIRECT("times"&amp;B$2),$F254,V$28)&gt;10,INDEX(INDIRECT(D254),$E254,V$28)&lt;=INDEX(INDIRECT(D254),$E254,$F254)),0,(INDEX(INDIRECT(D254),$E254,$F254)-INDEX(INDIRECT(D254),$E254,V$28))*(10-INDEX(INDIRECT("times"&amp;B$2),$F254,V$28))/10)</f>
        <v>0</v>
      </c>
      <c r="W254" s="47">
        <f ca="1">IF(OR(INDEX(INDIRECT("times"&amp;B$2),$F254,W$28)&gt;10,INDEX(INDIRECT(D254),$E254,W$28)&lt;=INDEX(INDIRECT(D254),$E254,$F254)),0,(INDEX(INDIRECT(D254),$E254,$F254)-INDEX(INDIRECT(D254),$E254,W$28))*(10-INDEX(INDIRECT("times"&amp;B$2),$F254,W$28))/10)</f>
        <v>0</v>
      </c>
      <c r="X254" s="47">
        <f ca="1">IF(OR(INDEX(INDIRECT("times"&amp;B$2),$F254,X$28)&gt;10,INDEX(INDIRECT(D254),$E254,X$28)&lt;=INDEX(INDIRECT(D254),$E254,$F254)),0,(INDEX(INDIRECT(D254),$E254,$F254)-INDEX(INDIRECT(D254),$E254,X$28))*(10-INDEX(INDIRECT("times"&amp;B$2),$F254,X$28))/10)</f>
        <v>0</v>
      </c>
      <c r="Y254" s="47">
        <f ca="1">IF(OR(INDEX(INDIRECT("times"&amp;B$2),$F254,Y$28)&gt;10,INDEX(INDIRECT(D254),$E254,Y$28)&lt;=INDEX(INDIRECT(D254),$E254,$F254)),0,(INDEX(INDIRECT(D254),$E254,$F254)-INDEX(INDIRECT(D254),$E254,Y$28))*(10-INDEX(INDIRECT("times"&amp;B$2),$F254,Y$28))/10)</f>
        <v>0</v>
      </c>
      <c r="Z254" s="47">
        <f ca="1">IF(OR(INDEX(INDIRECT("times"&amp;B$2),$F254,Z$28)&gt;10,INDEX(INDIRECT(D254),$E254,Z$28)&lt;=INDEX(INDIRECT(D254),$E254,$F254)),0,(INDEX(INDIRECT(D254),$E254,$F254)-INDEX(INDIRECT(D254),$E254,Z$28))*(10-INDEX(INDIRECT("times"&amp;B$2),$F254,Z$28))/10)</f>
        <v>0</v>
      </c>
      <c r="AA254" s="48">
        <f ca="1">IF(OR(INDEX(INDIRECT("times"&amp;B$2),$F254,AA$28)&gt;10,INDEX(INDIRECT(D254),$E254,AA$28)&lt;=INDEX(INDIRECT(D254),$E254,$F254)),0,(INDEX(INDIRECT(D254),$E254,$F254)-INDEX(INDIRECT(D254),$E254,AA$28))*(10-INDEX(INDIRECT("times"&amp;B$2),$F254,AA$28))/10)</f>
        <v>0</v>
      </c>
      <c r="AB254" s="201">
        <v>2</v>
      </c>
      <c r="AD254" s="18" t="s">
        <v>190</v>
      </c>
      <c r="AE254" s="122">
        <f>AD236</f>
        <v>2</v>
      </c>
      <c r="AF254" s="122" t="str">
        <f>AD237</f>
        <v>shop1834</v>
      </c>
      <c r="AG254" s="210" t="str">
        <f t="shared" si="1199"/>
        <v>core2_shop1834</v>
      </c>
      <c r="AH254" s="122">
        <v>1</v>
      </c>
      <c r="AI254" s="33">
        <v>2</v>
      </c>
      <c r="AJ254" s="46">
        <f ca="1">IF(OR(INDEX(INDIRECT("times"&amp;AE$2),$F254,AJ$28)&gt;10,INDEX(INDIRECT(AG254),$E254,AJ$28)&lt;=INDEX(INDIRECT(AG254),$E254,$F254)),0,(INDEX(INDIRECT(AG254),$E254,$F254)-INDEX(INDIRECT(AG254),$E254,AJ$28))*(10-INDEX(INDIRECT("times"&amp;AE$2),$F254,AJ$28))/10)</f>
        <v>0</v>
      </c>
      <c r="AK254" s="47">
        <f ca="1">IF(OR(INDEX(INDIRECT("times"&amp;AE$2),$F254,AK$28)&gt;10,INDEX(INDIRECT(AG254),$E254,AK$28)&lt;=INDEX(INDIRECT(AG254),$E254,$F254)),0,(INDEX(INDIRECT(AG254),$E254,$F254)-INDEX(INDIRECT(AG254),$E254,AK$28))*(10-INDEX(INDIRECT("times"&amp;AE$2),$F254,AK$28))/10)</f>
        <v>0</v>
      </c>
      <c r="AL254" s="47">
        <f ca="1">IF(OR(INDEX(INDIRECT("times"&amp;AE$2),$F254,AL$28)&gt;10,INDEX(INDIRECT(AG254),$E254,AL$28)&lt;=INDEX(INDIRECT(AG254),$E254,$F254)),0,(INDEX(INDIRECT(AG254),$E254,$F254)-INDEX(INDIRECT(AG254),$E254,AL$28))*(10-INDEX(INDIRECT("times"&amp;AE$2),$F254,AL$28))/10)</f>
        <v>0</v>
      </c>
      <c r="AM254" s="47">
        <f ca="1">IF(OR(INDEX(INDIRECT("times"&amp;AE$2),$F254,AM$28)&gt;10,INDEX(INDIRECT(AG254),$E254,AM$28)&lt;=INDEX(INDIRECT(AG254),$E254,$F254)),0,(INDEX(INDIRECT(AG254),$E254,$F254)-INDEX(INDIRECT(AG254),$E254,AM$28))*(10-INDEX(INDIRECT("times"&amp;AE$2),$F254,AM$28))/10)</f>
        <v>0</v>
      </c>
      <c r="AN254" s="47">
        <f ca="1">IF(OR(INDEX(INDIRECT("times"&amp;AE$2),$F254,AN$28)&gt;10,INDEX(INDIRECT(AG254),$E254,AN$28)&lt;=INDEX(INDIRECT(AG254),$E254,$F254)),0,(INDEX(INDIRECT(AG254),$E254,$F254)-INDEX(INDIRECT(AG254),$E254,AN$28))*(10-INDEX(INDIRECT("times"&amp;AE$2),$F254,AN$28))/10)</f>
        <v>0</v>
      </c>
      <c r="AO254" s="47">
        <f ca="1">IF(OR(INDEX(INDIRECT("times"&amp;AE$2),$F254,AO$28)&gt;10,INDEX(INDIRECT(AG254),$E254,AO$28)&lt;=INDEX(INDIRECT(AG254),$E254,$F254)),0,(INDEX(INDIRECT(AG254),$E254,$F254)-INDEX(INDIRECT(AG254),$E254,AO$28))*(10-INDEX(INDIRECT("times"&amp;AE$2),$F254,AO$28))/10)</f>
        <v>0</v>
      </c>
      <c r="AP254" s="47">
        <f ca="1">IF(OR(INDEX(INDIRECT("times"&amp;AE$2),$F254,AP$28)&gt;10,INDEX(INDIRECT(AG254),$E254,AP$28)&lt;=INDEX(INDIRECT(AG254),$E254,$F254)),0,(INDEX(INDIRECT(AG254),$E254,$F254)-INDEX(INDIRECT(AG254),$E254,AP$28))*(10-INDEX(INDIRECT("times"&amp;AE$2),$F254,AP$28))/10)</f>
        <v>0</v>
      </c>
      <c r="AQ254" s="47">
        <f ca="1">IF(OR(INDEX(INDIRECT("times"&amp;AE$2),$F254,AQ$28)&gt;10,INDEX(INDIRECT(AG254),$E254,AQ$28)&lt;=INDEX(INDIRECT(AG254),$E254,$F254)),0,(INDEX(INDIRECT(AG254),$E254,$F254)-INDEX(INDIRECT(AG254),$E254,AQ$28))*(10-INDEX(INDIRECT("times"&amp;AE$2),$F254,AQ$28))/10)</f>
        <v>0</v>
      </c>
      <c r="AR254" s="47">
        <f ca="1">IF(OR(INDEX(INDIRECT("times"&amp;AE$2),$F254,AR$28)&gt;10,INDEX(INDIRECT(AG254),$E254,AR$28)&lt;=INDEX(INDIRECT(AG254),$E254,$F254)),0,(INDEX(INDIRECT(AG254),$E254,$F254)-INDEX(INDIRECT(AG254),$E254,AR$28))*(10-INDEX(INDIRECT("times"&amp;AE$2),$F254,AR$28))/10)</f>
        <v>0</v>
      </c>
      <c r="AS254" s="47">
        <f ca="1">IF(OR(INDEX(INDIRECT("times"&amp;AE$2),$F254,AS$28)&gt;10,INDEX(INDIRECT(AG254),$E254,AS$28)&lt;=INDEX(INDIRECT(AG254),$E254,$F254)),0,(INDEX(INDIRECT(AG254),$E254,$F254)-INDEX(INDIRECT(AG254),$E254,AS$28))*(10-INDEX(INDIRECT("times"&amp;AE$2),$F254,AS$28))/10)</f>
        <v>0</v>
      </c>
      <c r="AT254" s="47">
        <f ca="1">IF(OR(INDEX(INDIRECT("times"&amp;AE$2),$F254,AT$28)&gt;10,INDEX(INDIRECT(AG254),$E254,AT$28)&lt;=INDEX(INDIRECT(AG254),$E254,$F254)),0,(INDEX(INDIRECT(AG254),$E254,$F254)-INDEX(INDIRECT(AG254),$E254,AT$28))*(10-INDEX(INDIRECT("times"&amp;AE$2),$F254,AT$28))/10)</f>
        <v>0</v>
      </c>
      <c r="AU254" s="47">
        <f ca="1">IF(OR(INDEX(INDIRECT("times"&amp;AE$2),$F254,AU$28)&gt;10,INDEX(INDIRECT(AG254),$E254,AU$28)&lt;=INDEX(INDIRECT(AG254),$E254,$F254)),0,(INDEX(INDIRECT(AG254),$E254,$F254)-INDEX(INDIRECT(AG254),$E254,AU$28))*(10-INDEX(INDIRECT("times"&amp;AE$2),$F254,AU$28))/10)</f>
        <v>0</v>
      </c>
      <c r="AV254" s="47">
        <f ca="1">IF(OR(INDEX(INDIRECT("times"&amp;AE$2),$F254,AV$28)&gt;10,INDEX(INDIRECT(AG254),$E254,AV$28)&lt;=INDEX(INDIRECT(AG254),$E254,$F254)),0,(INDEX(INDIRECT(AG254),$E254,$F254)-INDEX(INDIRECT(AG254),$E254,AV$28))*(10-INDEX(INDIRECT("times"&amp;AE$2),$F254,AV$28))/10)</f>
        <v>0</v>
      </c>
      <c r="AW254" s="47">
        <f ca="1">IF(OR(INDEX(INDIRECT("times"&amp;AE$2),$F254,AW$28)&gt;10,INDEX(INDIRECT(AG254),$E254,AW$28)&lt;=INDEX(INDIRECT(AG254),$E254,$F254)),0,(INDEX(INDIRECT(AG254),$E254,$F254)-INDEX(INDIRECT(AG254),$E254,AW$28))*(10-INDEX(INDIRECT("times"&amp;AE$2),$F254,AW$28))/10)</f>
        <v>0</v>
      </c>
      <c r="AX254" s="47">
        <f ca="1">IF(OR(INDEX(INDIRECT("times"&amp;AE$2),$F254,AX$28)&gt;10,INDEX(INDIRECT(AG254),$E254,AX$28)&lt;=INDEX(INDIRECT(AG254),$E254,$F254)),0,(INDEX(INDIRECT(AG254),$E254,$F254)-INDEX(INDIRECT(AG254),$E254,AX$28))*(10-INDEX(INDIRECT("times"&amp;AE$2),$F254,AX$28))/10)</f>
        <v>0</v>
      </c>
      <c r="AY254" s="47">
        <f ca="1">IF(OR(INDEX(INDIRECT("times"&amp;AE$2),$F254,AY$28)&gt;10,INDEX(INDIRECT(AG254),$E254,AY$28)&lt;=INDEX(INDIRECT(AG254),$E254,$F254)),0,(INDEX(INDIRECT(AG254),$E254,$F254)-INDEX(INDIRECT(AG254),$E254,AY$28))*(10-INDEX(INDIRECT("times"&amp;AE$2),$F254,AY$28))/10)</f>
        <v>0</v>
      </c>
      <c r="AZ254" s="47">
        <f ca="1">IF(OR(INDEX(INDIRECT("times"&amp;AE$2),$F254,AZ$28)&gt;10,INDEX(INDIRECT(AG254),$E254,AZ$28)&lt;=INDEX(INDIRECT(AG254),$E254,$F254)),0,(INDEX(INDIRECT(AG254),$E254,$F254)-INDEX(INDIRECT(AG254),$E254,AZ$28))*(10-INDEX(INDIRECT("times"&amp;AE$2),$F254,AZ$28))/10)</f>
        <v>0</v>
      </c>
      <c r="BA254" s="47">
        <f ca="1">IF(OR(INDEX(INDIRECT("times"&amp;AE$2),$F254,BA$28)&gt;10,INDEX(INDIRECT(AG254),$E254,BA$28)&lt;=INDEX(INDIRECT(AG254),$E254,$F254)),0,(INDEX(INDIRECT(AG254),$E254,$F254)-INDEX(INDIRECT(AG254),$E254,BA$28))*(10-INDEX(INDIRECT("times"&amp;AE$2),$F254,BA$28))/10)</f>
        <v>0</v>
      </c>
      <c r="BB254" s="47">
        <f ca="1">IF(OR(INDEX(INDIRECT("times"&amp;AE$2),$F254,BB$28)&gt;10,INDEX(INDIRECT(AG254),$E254,BB$28)&lt;=INDEX(INDIRECT(AG254),$E254,$F254)),0,(INDEX(INDIRECT(AG254),$E254,$F254)-INDEX(INDIRECT(AG254),$E254,BB$28))*(10-INDEX(INDIRECT("times"&amp;AE$2),$F254,BB$28))/10)</f>
        <v>0</v>
      </c>
      <c r="BC254" s="47">
        <f ca="1">IF(OR(INDEX(INDIRECT("times"&amp;AE$2),$F254,BC$28)&gt;10,INDEX(INDIRECT(AG254),$E254,BC$28)&lt;=INDEX(INDIRECT(AG254),$E254,$F254)),0,(INDEX(INDIRECT(AG254),$E254,$F254)-INDEX(INDIRECT(AG254),$E254,BC$28))*(10-INDEX(INDIRECT("times"&amp;AE$2),$F254,BC$28))/10)</f>
        <v>0</v>
      </c>
      <c r="BD254" s="48">
        <f ca="1">IF(OR(INDEX(INDIRECT("times"&amp;AE$2),$F254,BD$28)&gt;10,INDEX(INDIRECT(AG254),$E254,BD$28)&lt;=INDEX(INDIRECT(AG254),$E254,$F254)),0,(INDEX(INDIRECT(AG254),$E254,$F254)-INDEX(INDIRECT(AG254),$E254,BD$28))*(10-INDEX(INDIRECT("times"&amp;AE$2),$F254,BD$28))/10)</f>
        <v>0</v>
      </c>
      <c r="BE254" s="201">
        <v>2</v>
      </c>
      <c r="BG254" s="18" t="s">
        <v>190</v>
      </c>
      <c r="BH254" s="122">
        <f>BG236</f>
        <v>2</v>
      </c>
      <c r="BI254" s="122" t="str">
        <f>BG237</f>
        <v>lei1834</v>
      </c>
      <c r="BJ254" s="210" t="str">
        <f t="shared" si="1200"/>
        <v>core2_lei1834</v>
      </c>
      <c r="BK254" s="122">
        <v>1</v>
      </c>
      <c r="BL254" s="33">
        <v>2</v>
      </c>
      <c r="BM254" s="46">
        <f ca="1">IF(OR(INDEX(INDIRECT("times"&amp;BH$2),$F254,BM$28)&gt;10,INDEX(INDIRECT(BJ254),$E254,BM$28)&lt;=INDEX(INDIRECT(BJ254),$E254,$F254)),0,(INDEX(INDIRECT(BJ254),$E254,$F254)-INDEX(INDIRECT(BJ254),$E254,BM$28))*(10-INDEX(INDIRECT("times"&amp;BH$2),$F254,BM$28))/10)</f>
        <v>0</v>
      </c>
      <c r="BN254" s="47">
        <f ca="1">IF(OR(INDEX(INDIRECT("times"&amp;BH$2),$F254,BN$28)&gt;10,INDEX(INDIRECT(BJ254),$E254,BN$28)&lt;=INDEX(INDIRECT(BJ254),$E254,$F254)),0,(INDEX(INDIRECT(BJ254),$E254,$F254)-INDEX(INDIRECT(BJ254),$E254,BN$28))*(10-INDEX(INDIRECT("times"&amp;BH$2),$F254,BN$28))/10)</f>
        <v>0</v>
      </c>
      <c r="BO254" s="47">
        <f ca="1">IF(OR(INDEX(INDIRECT("times"&amp;BH$2),$F254,BO$28)&gt;10,INDEX(INDIRECT(BJ254),$E254,BO$28)&lt;=INDEX(INDIRECT(BJ254),$E254,$F254)),0,(INDEX(INDIRECT(BJ254),$E254,$F254)-INDEX(INDIRECT(BJ254),$E254,BO$28))*(10-INDEX(INDIRECT("times"&amp;BH$2),$F254,BO$28))/10)</f>
        <v>0</v>
      </c>
      <c r="BP254" s="47">
        <f ca="1">IF(OR(INDEX(INDIRECT("times"&amp;BH$2),$F254,BP$28)&gt;10,INDEX(INDIRECT(BJ254),$E254,BP$28)&lt;=INDEX(INDIRECT(BJ254),$E254,$F254)),0,(INDEX(INDIRECT(BJ254),$E254,$F254)-INDEX(INDIRECT(BJ254),$E254,BP$28))*(10-INDEX(INDIRECT("times"&amp;BH$2),$F254,BP$28))/10)</f>
        <v>0</v>
      </c>
      <c r="BQ254" s="47">
        <f ca="1">IF(OR(INDEX(INDIRECT("times"&amp;BH$2),$F254,BQ$28)&gt;10,INDEX(INDIRECT(BJ254),$E254,BQ$28)&lt;=INDEX(INDIRECT(BJ254),$E254,$F254)),0,(INDEX(INDIRECT(BJ254),$E254,$F254)-INDEX(INDIRECT(BJ254),$E254,BQ$28))*(10-INDEX(INDIRECT("times"&amp;BH$2),$F254,BQ$28))/10)</f>
        <v>0</v>
      </c>
      <c r="BR254" s="47">
        <f ca="1">IF(OR(INDEX(INDIRECT("times"&amp;BH$2),$F254,BR$28)&gt;10,INDEX(INDIRECT(BJ254),$E254,BR$28)&lt;=INDEX(INDIRECT(BJ254),$E254,$F254)),0,(INDEX(INDIRECT(BJ254),$E254,$F254)-INDEX(INDIRECT(BJ254),$E254,BR$28))*(10-INDEX(INDIRECT("times"&amp;BH$2),$F254,BR$28))/10)</f>
        <v>0</v>
      </c>
      <c r="BS254" s="47">
        <f ca="1">IF(OR(INDEX(INDIRECT("times"&amp;BH$2),$F254,BS$28)&gt;10,INDEX(INDIRECT(BJ254),$E254,BS$28)&lt;=INDEX(INDIRECT(BJ254),$E254,$F254)),0,(INDEX(INDIRECT(BJ254),$E254,$F254)-INDEX(INDIRECT(BJ254),$E254,BS$28))*(10-INDEX(INDIRECT("times"&amp;BH$2),$F254,BS$28))/10)</f>
        <v>0</v>
      </c>
      <c r="BT254" s="47">
        <f ca="1">IF(OR(INDEX(INDIRECT("times"&amp;BH$2),$F254,BT$28)&gt;10,INDEX(INDIRECT(BJ254),$E254,BT$28)&lt;=INDEX(INDIRECT(BJ254),$E254,$F254)),0,(INDEX(INDIRECT(BJ254),$E254,$F254)-INDEX(INDIRECT(BJ254),$E254,BT$28))*(10-INDEX(INDIRECT("times"&amp;BH$2),$F254,BT$28))/10)</f>
        <v>0</v>
      </c>
      <c r="BU254" s="47">
        <f ca="1">IF(OR(INDEX(INDIRECT("times"&amp;BH$2),$F254,BU$28)&gt;10,INDEX(INDIRECT(BJ254),$E254,BU$28)&lt;=INDEX(INDIRECT(BJ254),$E254,$F254)),0,(INDEX(INDIRECT(BJ254),$E254,$F254)-INDEX(INDIRECT(BJ254),$E254,BU$28))*(10-INDEX(INDIRECT("times"&amp;BH$2),$F254,BU$28))/10)</f>
        <v>0</v>
      </c>
      <c r="BV254" s="47">
        <f ca="1">IF(OR(INDEX(INDIRECT("times"&amp;BH$2),$F254,BV$28)&gt;10,INDEX(INDIRECT(BJ254),$E254,BV$28)&lt;=INDEX(INDIRECT(BJ254),$E254,$F254)),0,(INDEX(INDIRECT(BJ254),$E254,$F254)-INDEX(INDIRECT(BJ254),$E254,BV$28))*(10-INDEX(INDIRECT("times"&amp;BH$2),$F254,BV$28))/10)</f>
        <v>0</v>
      </c>
      <c r="BW254" s="47">
        <f ca="1">IF(OR(INDEX(INDIRECT("times"&amp;BH$2),$F254,BW$28)&gt;10,INDEX(INDIRECT(BJ254),$E254,BW$28)&lt;=INDEX(INDIRECT(BJ254),$E254,$F254)),0,(INDEX(INDIRECT(BJ254),$E254,$F254)-INDEX(INDIRECT(BJ254),$E254,BW$28))*(10-INDEX(INDIRECT("times"&amp;BH$2),$F254,BW$28))/10)</f>
        <v>0</v>
      </c>
      <c r="BX254" s="47">
        <f ca="1">IF(OR(INDEX(INDIRECT("times"&amp;BH$2),$F254,BX$28)&gt;10,INDEX(INDIRECT(BJ254),$E254,BX$28)&lt;=INDEX(INDIRECT(BJ254),$E254,$F254)),0,(INDEX(INDIRECT(BJ254),$E254,$F254)-INDEX(INDIRECT(BJ254),$E254,BX$28))*(10-INDEX(INDIRECT("times"&amp;BH$2),$F254,BX$28))/10)</f>
        <v>0</v>
      </c>
      <c r="BY254" s="47">
        <f ca="1">IF(OR(INDEX(INDIRECT("times"&amp;BH$2),$F254,BY$28)&gt;10,INDEX(INDIRECT(BJ254),$E254,BY$28)&lt;=INDEX(INDIRECT(BJ254),$E254,$F254)),0,(INDEX(INDIRECT(BJ254),$E254,$F254)-INDEX(INDIRECT(BJ254),$E254,BY$28))*(10-INDEX(INDIRECT("times"&amp;BH$2),$F254,BY$28))/10)</f>
        <v>0</v>
      </c>
      <c r="BZ254" s="47">
        <f ca="1">IF(OR(INDEX(INDIRECT("times"&amp;BH$2),$F254,BZ$28)&gt;10,INDEX(INDIRECT(BJ254),$E254,BZ$28)&lt;=INDEX(INDIRECT(BJ254),$E254,$F254)),0,(INDEX(INDIRECT(BJ254),$E254,$F254)-INDEX(INDIRECT(BJ254),$E254,BZ$28))*(10-INDEX(INDIRECT("times"&amp;BH$2),$F254,BZ$28))/10)</f>
        <v>0</v>
      </c>
      <c r="CA254" s="47">
        <f ca="1">IF(OR(INDEX(INDIRECT("times"&amp;BH$2),$F254,CA$28)&gt;10,INDEX(INDIRECT(BJ254),$E254,CA$28)&lt;=INDEX(INDIRECT(BJ254),$E254,$F254)),0,(INDEX(INDIRECT(BJ254),$E254,$F254)-INDEX(INDIRECT(BJ254),$E254,CA$28))*(10-INDEX(INDIRECT("times"&amp;BH$2),$F254,CA$28))/10)</f>
        <v>0</v>
      </c>
      <c r="CB254" s="47">
        <f ca="1">IF(OR(INDEX(INDIRECT("times"&amp;BH$2),$F254,CB$28)&gt;10,INDEX(INDIRECT(BJ254),$E254,CB$28)&lt;=INDEX(INDIRECT(BJ254),$E254,$F254)),0,(INDEX(INDIRECT(BJ254),$E254,$F254)-INDEX(INDIRECT(BJ254),$E254,CB$28))*(10-INDEX(INDIRECT("times"&amp;BH$2),$F254,CB$28))/10)</f>
        <v>0</v>
      </c>
      <c r="CC254" s="47">
        <f ca="1">IF(OR(INDEX(INDIRECT("times"&amp;BH$2),$F254,CC$28)&gt;10,INDEX(INDIRECT(BJ254),$E254,CC$28)&lt;=INDEX(INDIRECT(BJ254),$E254,$F254)),0,(INDEX(INDIRECT(BJ254),$E254,$F254)-INDEX(INDIRECT(BJ254),$E254,CC$28))*(10-INDEX(INDIRECT("times"&amp;BH$2),$F254,CC$28))/10)</f>
        <v>0</v>
      </c>
      <c r="CD254" s="47">
        <f ca="1">IF(OR(INDEX(INDIRECT("times"&amp;BH$2),$F254,CD$28)&gt;10,INDEX(INDIRECT(BJ254),$E254,CD$28)&lt;=INDEX(INDIRECT(BJ254),$E254,$F254)),0,(INDEX(INDIRECT(BJ254),$E254,$F254)-INDEX(INDIRECT(BJ254),$E254,CD$28))*(10-INDEX(INDIRECT("times"&amp;BH$2),$F254,CD$28))/10)</f>
        <v>0</v>
      </c>
      <c r="CE254" s="47">
        <f ca="1">IF(OR(INDEX(INDIRECT("times"&amp;BH$2),$F254,CE$28)&gt;10,INDEX(INDIRECT(BJ254),$E254,CE$28)&lt;=INDEX(INDIRECT(BJ254),$E254,$F254)),0,(INDEX(INDIRECT(BJ254),$E254,$F254)-INDEX(INDIRECT(BJ254),$E254,CE$28))*(10-INDEX(INDIRECT("times"&amp;BH$2),$F254,CE$28))/10)</f>
        <v>0</v>
      </c>
      <c r="CF254" s="47">
        <f ca="1">IF(OR(INDEX(INDIRECT("times"&amp;BH$2),$F254,CF$28)&gt;10,INDEX(INDIRECT(BJ254),$E254,CF$28)&lt;=INDEX(INDIRECT(BJ254),$E254,$F254)),0,(INDEX(INDIRECT(BJ254),$E254,$F254)-INDEX(INDIRECT(BJ254),$E254,CF$28))*(10-INDEX(INDIRECT("times"&amp;BH$2),$F254,CF$28))/10)</f>
        <v>0</v>
      </c>
      <c r="CG254" s="48">
        <f ca="1">IF(OR(INDEX(INDIRECT("times"&amp;BH$2),$F254,CG$28)&gt;10,INDEX(INDIRECT(BJ254),$E254,CG$28)&lt;=INDEX(INDIRECT(BJ254),$E254,$F254)),0,(INDEX(INDIRECT(BJ254),$E254,$F254)-INDEX(INDIRECT(BJ254),$E254,CG$28))*(10-INDEX(INDIRECT("times"&amp;BH$2),$F254,CG$28))/10)</f>
        <v>0</v>
      </c>
      <c r="CH254" s="201">
        <v>2</v>
      </c>
      <c r="CJ254" s="18" t="s">
        <v>190</v>
      </c>
      <c r="CK254" s="122">
        <f>CJ236</f>
        <v>2</v>
      </c>
      <c r="CL254" s="122" t="str">
        <f>CJ237</f>
        <v>work3564</v>
      </c>
      <c r="CM254" s="210" t="str">
        <f t="shared" si="1201"/>
        <v>core2_work3564</v>
      </c>
      <c r="CN254" s="122">
        <v>1</v>
      </c>
      <c r="CO254" s="33">
        <v>2</v>
      </c>
      <c r="CP254" s="46">
        <f ca="1">IF(OR(INDEX(INDIRECT("times"&amp;CK$2),$F254,CP$28)&gt;10,INDEX(INDIRECT(CM254),$E254,CP$28)&lt;=INDEX(INDIRECT(CM254),$E254,$F254)),0,(INDEX(INDIRECT(CM254),$E254,$F254)-INDEX(INDIRECT(CM254),$E254,CP$28))*(10-INDEX(INDIRECT("times"&amp;CK$2),$F254,CP$28))/10)</f>
        <v>0</v>
      </c>
      <c r="CQ254" s="47">
        <f ca="1">IF(OR(INDEX(INDIRECT("times"&amp;CK$2),$F254,CQ$28)&gt;10,INDEX(INDIRECT(CM254),$E254,CQ$28)&lt;=INDEX(INDIRECT(CM254),$E254,$F254)),0,(INDEX(INDIRECT(CM254),$E254,$F254)-INDEX(INDIRECT(CM254),$E254,CQ$28))*(10-INDEX(INDIRECT("times"&amp;CK$2),$F254,CQ$28))/10)</f>
        <v>0</v>
      </c>
      <c r="CR254" s="47">
        <f ca="1">IF(OR(INDEX(INDIRECT("times"&amp;CK$2),$F254,CR$28)&gt;10,INDEX(INDIRECT(CM254),$E254,CR$28)&lt;=INDEX(INDIRECT(CM254),$E254,$F254)),0,(INDEX(INDIRECT(CM254),$E254,$F254)-INDEX(INDIRECT(CM254),$E254,CR$28))*(10-INDEX(INDIRECT("times"&amp;CK$2),$F254,CR$28))/10)</f>
        <v>0</v>
      </c>
      <c r="CS254" s="47">
        <f ca="1">IF(OR(INDEX(INDIRECT("times"&amp;CK$2),$F254,CS$28)&gt;10,INDEX(INDIRECT(CM254),$E254,CS$28)&lt;=INDEX(INDIRECT(CM254),$E254,$F254)),0,(INDEX(INDIRECT(CM254),$E254,$F254)-INDEX(INDIRECT(CM254),$E254,CS$28))*(10-INDEX(INDIRECT("times"&amp;CK$2),$F254,CS$28))/10)</f>
        <v>0</v>
      </c>
      <c r="CT254" s="47">
        <f ca="1">IF(OR(INDEX(INDIRECT("times"&amp;CK$2),$F254,CT$28)&gt;10,INDEX(INDIRECT(CM254),$E254,CT$28)&lt;=INDEX(INDIRECT(CM254),$E254,$F254)),0,(INDEX(INDIRECT(CM254),$E254,$F254)-INDEX(INDIRECT(CM254),$E254,CT$28))*(10-INDEX(INDIRECT("times"&amp;CK$2),$F254,CT$28))/10)</f>
        <v>0</v>
      </c>
      <c r="CU254" s="47">
        <f ca="1">IF(OR(INDEX(INDIRECT("times"&amp;CK$2),$F254,CU$28)&gt;10,INDEX(INDIRECT(CM254),$E254,CU$28)&lt;=INDEX(INDIRECT(CM254),$E254,$F254)),0,(INDEX(INDIRECT(CM254),$E254,$F254)-INDEX(INDIRECT(CM254),$E254,CU$28))*(10-INDEX(INDIRECT("times"&amp;CK$2),$F254,CU$28))/10)</f>
        <v>0</v>
      </c>
      <c r="CV254" s="47">
        <f ca="1">IF(OR(INDEX(INDIRECT("times"&amp;CK$2),$F254,CV$28)&gt;10,INDEX(INDIRECT(CM254),$E254,CV$28)&lt;=INDEX(INDIRECT(CM254),$E254,$F254)),0,(INDEX(INDIRECT(CM254),$E254,$F254)-INDEX(INDIRECT(CM254),$E254,CV$28))*(10-INDEX(INDIRECT("times"&amp;CK$2),$F254,CV$28))/10)</f>
        <v>0</v>
      </c>
      <c r="CW254" s="47">
        <f ca="1">IF(OR(INDEX(INDIRECT("times"&amp;CK$2),$F254,CW$28)&gt;10,INDEX(INDIRECT(CM254),$E254,CW$28)&lt;=INDEX(INDIRECT(CM254),$E254,$F254)),0,(INDEX(INDIRECT(CM254),$E254,$F254)-INDEX(INDIRECT(CM254),$E254,CW$28))*(10-INDEX(INDIRECT("times"&amp;CK$2),$F254,CW$28))/10)</f>
        <v>0</v>
      </c>
      <c r="CX254" s="47">
        <f ca="1">IF(OR(INDEX(INDIRECT("times"&amp;CK$2),$F254,CX$28)&gt;10,INDEX(INDIRECT(CM254),$E254,CX$28)&lt;=INDEX(INDIRECT(CM254),$E254,$F254)),0,(INDEX(INDIRECT(CM254),$E254,$F254)-INDEX(INDIRECT(CM254),$E254,CX$28))*(10-INDEX(INDIRECT("times"&amp;CK$2),$F254,CX$28))/10)</f>
        <v>0</v>
      </c>
      <c r="CY254" s="47">
        <f ca="1">IF(OR(INDEX(INDIRECT("times"&amp;CK$2),$F254,CY$28)&gt;10,INDEX(INDIRECT(CM254),$E254,CY$28)&lt;=INDEX(INDIRECT(CM254),$E254,$F254)),0,(INDEX(INDIRECT(CM254),$E254,$F254)-INDEX(INDIRECT(CM254),$E254,CY$28))*(10-INDEX(INDIRECT("times"&amp;CK$2),$F254,CY$28))/10)</f>
        <v>0</v>
      </c>
      <c r="CZ254" s="47">
        <f ca="1">IF(OR(INDEX(INDIRECT("times"&amp;CK$2),$F254,CZ$28)&gt;10,INDEX(INDIRECT(CM254),$E254,CZ$28)&lt;=INDEX(INDIRECT(CM254),$E254,$F254)),0,(INDEX(INDIRECT(CM254),$E254,$F254)-INDEX(INDIRECT(CM254),$E254,CZ$28))*(10-INDEX(INDIRECT("times"&amp;CK$2),$F254,CZ$28))/10)</f>
        <v>0</v>
      </c>
      <c r="DA254" s="47">
        <f ca="1">IF(OR(INDEX(INDIRECT("times"&amp;CK$2),$F254,DA$28)&gt;10,INDEX(INDIRECT(CM254),$E254,DA$28)&lt;=INDEX(INDIRECT(CM254),$E254,$F254)),0,(INDEX(INDIRECT(CM254),$E254,$F254)-INDEX(INDIRECT(CM254),$E254,DA$28))*(10-INDEX(INDIRECT("times"&amp;CK$2),$F254,DA$28))/10)</f>
        <v>0</v>
      </c>
      <c r="DB254" s="47">
        <f ca="1">IF(OR(INDEX(INDIRECT("times"&amp;CK$2),$F254,DB$28)&gt;10,INDEX(INDIRECT(CM254),$E254,DB$28)&lt;=INDEX(INDIRECT(CM254),$E254,$F254)),0,(INDEX(INDIRECT(CM254),$E254,$F254)-INDEX(INDIRECT(CM254),$E254,DB$28))*(10-INDEX(INDIRECT("times"&amp;CK$2),$F254,DB$28))/10)</f>
        <v>0</v>
      </c>
      <c r="DC254" s="47">
        <f ca="1">IF(OR(INDEX(INDIRECT("times"&amp;CK$2),$F254,DC$28)&gt;10,INDEX(INDIRECT(CM254),$E254,DC$28)&lt;=INDEX(INDIRECT(CM254),$E254,$F254)),0,(INDEX(INDIRECT(CM254),$E254,$F254)-INDEX(INDIRECT(CM254),$E254,DC$28))*(10-INDEX(INDIRECT("times"&amp;CK$2),$F254,DC$28))/10)</f>
        <v>0</v>
      </c>
      <c r="DD254" s="47">
        <f ca="1">IF(OR(INDEX(INDIRECT("times"&amp;CK$2),$F254,DD$28)&gt;10,INDEX(INDIRECT(CM254),$E254,DD$28)&lt;=INDEX(INDIRECT(CM254),$E254,$F254)),0,(INDEX(INDIRECT(CM254),$E254,$F254)-INDEX(INDIRECT(CM254),$E254,DD$28))*(10-INDEX(INDIRECT("times"&amp;CK$2),$F254,DD$28))/10)</f>
        <v>0</v>
      </c>
      <c r="DE254" s="47">
        <f ca="1">IF(OR(INDEX(INDIRECT("times"&amp;CK$2),$F254,DE$28)&gt;10,INDEX(INDIRECT(CM254),$E254,DE$28)&lt;=INDEX(INDIRECT(CM254),$E254,$F254)),0,(INDEX(INDIRECT(CM254),$E254,$F254)-INDEX(INDIRECT(CM254),$E254,DE$28))*(10-INDEX(INDIRECT("times"&amp;CK$2),$F254,DE$28))/10)</f>
        <v>0</v>
      </c>
      <c r="DF254" s="47">
        <f ca="1">IF(OR(INDEX(INDIRECT("times"&amp;CK$2),$F254,DF$28)&gt;10,INDEX(INDIRECT(CM254),$E254,DF$28)&lt;=INDEX(INDIRECT(CM254),$E254,$F254)),0,(INDEX(INDIRECT(CM254),$E254,$F254)-INDEX(INDIRECT(CM254),$E254,DF$28))*(10-INDEX(INDIRECT("times"&amp;CK$2),$F254,DF$28))/10)</f>
        <v>0</v>
      </c>
      <c r="DG254" s="47">
        <f ca="1">IF(OR(INDEX(INDIRECT("times"&amp;CK$2),$F254,DG$28)&gt;10,INDEX(INDIRECT(CM254),$E254,DG$28)&lt;=INDEX(INDIRECT(CM254),$E254,$F254)),0,(INDEX(INDIRECT(CM254),$E254,$F254)-INDEX(INDIRECT(CM254),$E254,DG$28))*(10-INDEX(INDIRECT("times"&amp;CK$2),$F254,DG$28))/10)</f>
        <v>0</v>
      </c>
      <c r="DH254" s="47">
        <f ca="1">IF(OR(INDEX(INDIRECT("times"&amp;CK$2),$F254,DH$28)&gt;10,INDEX(INDIRECT(CM254),$E254,DH$28)&lt;=INDEX(INDIRECT(CM254),$E254,$F254)),0,(INDEX(INDIRECT(CM254),$E254,$F254)-INDEX(INDIRECT(CM254),$E254,DH$28))*(10-INDEX(INDIRECT("times"&amp;CK$2),$F254,DH$28))/10)</f>
        <v>0</v>
      </c>
      <c r="DI254" s="47">
        <f ca="1">IF(OR(INDEX(INDIRECT("times"&amp;CK$2),$F254,DI$28)&gt;10,INDEX(INDIRECT(CM254),$E254,DI$28)&lt;=INDEX(INDIRECT(CM254),$E254,$F254)),0,(INDEX(INDIRECT(CM254),$E254,$F254)-INDEX(INDIRECT(CM254),$E254,DI$28))*(10-INDEX(INDIRECT("times"&amp;CK$2),$F254,DI$28))/10)</f>
        <v>0</v>
      </c>
      <c r="DJ254" s="48">
        <f ca="1">IF(OR(INDEX(INDIRECT("times"&amp;CK$2),$F254,DJ$28)&gt;10,INDEX(INDIRECT(CM254),$E254,DJ$28)&lt;=INDEX(INDIRECT(CM254),$E254,$F254)),0,(INDEX(INDIRECT(CM254),$E254,$F254)-INDEX(INDIRECT(CM254),$E254,DJ$28))*(10-INDEX(INDIRECT("times"&amp;CK$2),$F254,DJ$28))/10)</f>
        <v>0</v>
      </c>
      <c r="DK254" s="201">
        <v>2</v>
      </c>
      <c r="DM254" s="18" t="s">
        <v>190</v>
      </c>
      <c r="DN254" s="122">
        <f>DM236</f>
        <v>2</v>
      </c>
      <c r="DO254" s="122" t="str">
        <f>DM237</f>
        <v>shop3564</v>
      </c>
      <c r="DP254" s="210" t="str">
        <f t="shared" si="1202"/>
        <v>core2_shop3564</v>
      </c>
      <c r="DQ254" s="122">
        <v>1</v>
      </c>
      <c r="DR254" s="33">
        <v>2</v>
      </c>
      <c r="DS254" s="46">
        <f ca="1">IF(OR(INDEX(INDIRECT("times"&amp;DN$2),$F254,DS$28)&gt;10,INDEX(INDIRECT(DP254),$E254,DS$28)&lt;=INDEX(INDIRECT(DP254),$E254,$F254)),0,(INDEX(INDIRECT(DP254),$E254,$F254)-INDEX(INDIRECT(DP254),$E254,DS$28))*(10-INDEX(INDIRECT("times"&amp;DN$2),$F254,DS$28))/10)</f>
        <v>0</v>
      </c>
      <c r="DT254" s="47">
        <f ca="1">IF(OR(INDEX(INDIRECT("times"&amp;DN$2),$F254,DT$28)&gt;10,INDEX(INDIRECT(DP254),$E254,DT$28)&lt;=INDEX(INDIRECT(DP254),$E254,$F254)),0,(INDEX(INDIRECT(DP254),$E254,$F254)-INDEX(INDIRECT(DP254),$E254,DT$28))*(10-INDEX(INDIRECT("times"&amp;DN$2),$F254,DT$28))/10)</f>
        <v>0</v>
      </c>
      <c r="DU254" s="47">
        <f ca="1">IF(OR(INDEX(INDIRECT("times"&amp;DN$2),$F254,DU$28)&gt;10,INDEX(INDIRECT(DP254),$E254,DU$28)&lt;=INDEX(INDIRECT(DP254),$E254,$F254)),0,(INDEX(INDIRECT(DP254),$E254,$F254)-INDEX(INDIRECT(DP254),$E254,DU$28))*(10-INDEX(INDIRECT("times"&amp;DN$2),$F254,DU$28))/10)</f>
        <v>0</v>
      </c>
      <c r="DV254" s="47">
        <f ca="1">IF(OR(INDEX(INDIRECT("times"&amp;DN$2),$F254,DV$28)&gt;10,INDEX(INDIRECT(DP254),$E254,DV$28)&lt;=INDEX(INDIRECT(DP254),$E254,$F254)),0,(INDEX(INDIRECT(DP254),$E254,$F254)-INDEX(INDIRECT(DP254),$E254,DV$28))*(10-INDEX(INDIRECT("times"&amp;DN$2),$F254,DV$28))/10)</f>
        <v>0</v>
      </c>
      <c r="DW254" s="47">
        <f ca="1">IF(OR(INDEX(INDIRECT("times"&amp;DN$2),$F254,DW$28)&gt;10,INDEX(INDIRECT(DP254),$E254,DW$28)&lt;=INDEX(INDIRECT(DP254),$E254,$F254)),0,(INDEX(INDIRECT(DP254),$E254,$F254)-INDEX(INDIRECT(DP254),$E254,DW$28))*(10-INDEX(INDIRECT("times"&amp;DN$2),$F254,DW$28))/10)</f>
        <v>0</v>
      </c>
      <c r="DX254" s="47">
        <f ca="1">IF(OR(INDEX(INDIRECT("times"&amp;DN$2),$F254,DX$28)&gt;10,INDEX(INDIRECT(DP254),$E254,DX$28)&lt;=INDEX(INDIRECT(DP254),$E254,$F254)),0,(INDEX(INDIRECT(DP254),$E254,$F254)-INDEX(INDIRECT(DP254),$E254,DX$28))*(10-INDEX(INDIRECT("times"&amp;DN$2),$F254,DX$28))/10)</f>
        <v>0</v>
      </c>
      <c r="DY254" s="47">
        <f ca="1">IF(OR(INDEX(INDIRECT("times"&amp;DN$2),$F254,DY$28)&gt;10,INDEX(INDIRECT(DP254),$E254,DY$28)&lt;=INDEX(INDIRECT(DP254),$E254,$F254)),0,(INDEX(INDIRECT(DP254),$E254,$F254)-INDEX(INDIRECT(DP254),$E254,DY$28))*(10-INDEX(INDIRECT("times"&amp;DN$2),$F254,DY$28))/10)</f>
        <v>0</v>
      </c>
      <c r="DZ254" s="47">
        <f ca="1">IF(OR(INDEX(INDIRECT("times"&amp;DN$2),$F254,DZ$28)&gt;10,INDEX(INDIRECT(DP254),$E254,DZ$28)&lt;=INDEX(INDIRECT(DP254),$E254,$F254)),0,(INDEX(INDIRECT(DP254),$E254,$F254)-INDEX(INDIRECT(DP254),$E254,DZ$28))*(10-INDEX(INDIRECT("times"&amp;DN$2),$F254,DZ$28))/10)</f>
        <v>0</v>
      </c>
      <c r="EA254" s="47">
        <f ca="1">IF(OR(INDEX(INDIRECT("times"&amp;DN$2),$F254,EA$28)&gt;10,INDEX(INDIRECT(DP254),$E254,EA$28)&lt;=INDEX(INDIRECT(DP254),$E254,$F254)),0,(INDEX(INDIRECT(DP254),$E254,$F254)-INDEX(INDIRECT(DP254),$E254,EA$28))*(10-INDEX(INDIRECT("times"&amp;DN$2),$F254,EA$28))/10)</f>
        <v>0</v>
      </c>
      <c r="EB254" s="47">
        <f ca="1">IF(OR(INDEX(INDIRECT("times"&amp;DN$2),$F254,EB$28)&gt;10,INDEX(INDIRECT(DP254),$E254,EB$28)&lt;=INDEX(INDIRECT(DP254),$E254,$F254)),0,(INDEX(INDIRECT(DP254),$E254,$F254)-INDEX(INDIRECT(DP254),$E254,EB$28))*(10-INDEX(INDIRECT("times"&amp;DN$2),$F254,EB$28))/10)</f>
        <v>0</v>
      </c>
      <c r="EC254" s="47">
        <f ca="1">IF(OR(INDEX(INDIRECT("times"&amp;DN$2),$F254,EC$28)&gt;10,INDEX(INDIRECT(DP254),$E254,EC$28)&lt;=INDEX(INDIRECT(DP254),$E254,$F254)),0,(INDEX(INDIRECT(DP254),$E254,$F254)-INDEX(INDIRECT(DP254),$E254,EC$28))*(10-INDEX(INDIRECT("times"&amp;DN$2),$F254,EC$28))/10)</f>
        <v>0</v>
      </c>
      <c r="ED254" s="47">
        <f ca="1">IF(OR(INDEX(INDIRECT("times"&amp;DN$2),$F254,ED$28)&gt;10,INDEX(INDIRECT(DP254),$E254,ED$28)&lt;=INDEX(INDIRECT(DP254),$E254,$F254)),0,(INDEX(INDIRECT(DP254),$E254,$F254)-INDEX(INDIRECT(DP254),$E254,ED$28))*(10-INDEX(INDIRECT("times"&amp;DN$2),$F254,ED$28))/10)</f>
        <v>0</v>
      </c>
      <c r="EE254" s="47">
        <f ca="1">IF(OR(INDEX(INDIRECT("times"&amp;DN$2),$F254,EE$28)&gt;10,INDEX(INDIRECT(DP254),$E254,EE$28)&lt;=INDEX(INDIRECT(DP254),$E254,$F254)),0,(INDEX(INDIRECT(DP254),$E254,$F254)-INDEX(INDIRECT(DP254),$E254,EE$28))*(10-INDEX(INDIRECT("times"&amp;DN$2),$F254,EE$28))/10)</f>
        <v>0</v>
      </c>
      <c r="EF254" s="47">
        <f ca="1">IF(OR(INDEX(INDIRECT("times"&amp;DN$2),$F254,EF$28)&gt;10,INDEX(INDIRECT(DP254),$E254,EF$28)&lt;=INDEX(INDIRECT(DP254),$E254,$F254)),0,(INDEX(INDIRECT(DP254),$E254,$F254)-INDEX(INDIRECT(DP254),$E254,EF$28))*(10-INDEX(INDIRECT("times"&amp;DN$2),$F254,EF$28))/10)</f>
        <v>0</v>
      </c>
      <c r="EG254" s="47">
        <f ca="1">IF(OR(INDEX(INDIRECT("times"&amp;DN$2),$F254,EG$28)&gt;10,INDEX(INDIRECT(DP254),$E254,EG$28)&lt;=INDEX(INDIRECT(DP254),$E254,$F254)),0,(INDEX(INDIRECT(DP254),$E254,$F254)-INDEX(INDIRECT(DP254),$E254,EG$28))*(10-INDEX(INDIRECT("times"&amp;DN$2),$F254,EG$28))/10)</f>
        <v>0</v>
      </c>
      <c r="EH254" s="47">
        <f ca="1">IF(OR(INDEX(INDIRECT("times"&amp;DN$2),$F254,EH$28)&gt;10,INDEX(INDIRECT(DP254),$E254,EH$28)&lt;=INDEX(INDIRECT(DP254),$E254,$F254)),0,(INDEX(INDIRECT(DP254),$E254,$F254)-INDEX(INDIRECT(DP254),$E254,EH$28))*(10-INDEX(INDIRECT("times"&amp;DN$2),$F254,EH$28))/10)</f>
        <v>0</v>
      </c>
      <c r="EI254" s="47">
        <f ca="1">IF(OR(INDEX(INDIRECT("times"&amp;DN$2),$F254,EI$28)&gt;10,INDEX(INDIRECT(DP254),$E254,EI$28)&lt;=INDEX(INDIRECT(DP254),$E254,$F254)),0,(INDEX(INDIRECT(DP254),$E254,$F254)-INDEX(INDIRECT(DP254),$E254,EI$28))*(10-INDEX(INDIRECT("times"&amp;DN$2),$F254,EI$28))/10)</f>
        <v>0</v>
      </c>
      <c r="EJ254" s="47">
        <f ca="1">IF(OR(INDEX(INDIRECT("times"&amp;DN$2),$F254,EJ$28)&gt;10,INDEX(INDIRECT(DP254),$E254,EJ$28)&lt;=INDEX(INDIRECT(DP254),$E254,$F254)),0,(INDEX(INDIRECT(DP254),$E254,$F254)-INDEX(INDIRECT(DP254),$E254,EJ$28))*(10-INDEX(INDIRECT("times"&amp;DN$2),$F254,EJ$28))/10)</f>
        <v>0</v>
      </c>
      <c r="EK254" s="47">
        <f ca="1">IF(OR(INDEX(INDIRECT("times"&amp;DN$2),$F254,EK$28)&gt;10,INDEX(INDIRECT(DP254),$E254,EK$28)&lt;=INDEX(INDIRECT(DP254),$E254,$F254)),0,(INDEX(INDIRECT(DP254),$E254,$F254)-INDEX(INDIRECT(DP254),$E254,EK$28))*(10-INDEX(INDIRECT("times"&amp;DN$2),$F254,EK$28))/10)</f>
        <v>0</v>
      </c>
      <c r="EL254" s="47">
        <f ca="1">IF(OR(INDEX(INDIRECT("times"&amp;DN$2),$F254,EL$28)&gt;10,INDEX(INDIRECT(DP254),$E254,EL$28)&lt;=INDEX(INDIRECT(DP254),$E254,$F254)),0,(INDEX(INDIRECT(DP254),$E254,$F254)-INDEX(INDIRECT(DP254),$E254,EL$28))*(10-INDEX(INDIRECT("times"&amp;DN$2),$F254,EL$28))/10)</f>
        <v>0</v>
      </c>
      <c r="EM254" s="48">
        <f ca="1">IF(OR(INDEX(INDIRECT("times"&amp;DN$2),$F254,EM$28)&gt;10,INDEX(INDIRECT(DP254),$E254,EM$28)&lt;=INDEX(INDIRECT(DP254),$E254,$F254)),0,(INDEX(INDIRECT(DP254),$E254,$F254)-INDEX(INDIRECT(DP254),$E254,EM$28))*(10-INDEX(INDIRECT("times"&amp;DN$2),$F254,EM$28))/10)</f>
        <v>0</v>
      </c>
      <c r="EN254" s="201">
        <v>2</v>
      </c>
      <c r="EP254" s="18" t="s">
        <v>190</v>
      </c>
      <c r="EQ254" s="122">
        <f>EP236</f>
        <v>2</v>
      </c>
      <c r="ER254" s="122" t="str">
        <f>EP237</f>
        <v>lei3564</v>
      </c>
      <c r="ES254" s="210" t="str">
        <f t="shared" si="1203"/>
        <v>core2_lei3564</v>
      </c>
      <c r="ET254" s="122">
        <v>1</v>
      </c>
      <c r="EU254" s="33">
        <v>2</v>
      </c>
      <c r="EV254" s="46">
        <f ca="1">IF(OR(INDEX(INDIRECT("times"&amp;EQ$2),$F254,EV$28)&gt;10,INDEX(INDIRECT(ES254),$E254,EV$28)&lt;=INDEX(INDIRECT(ES254),$E254,$F254)),0,(INDEX(INDIRECT(ES254),$E254,$F254)-INDEX(INDIRECT(ES254),$E254,EV$28))*(10-INDEX(INDIRECT("times"&amp;EQ$2),$F254,EV$28))/10)</f>
        <v>0</v>
      </c>
      <c r="EW254" s="47">
        <f ca="1">IF(OR(INDEX(INDIRECT("times"&amp;EQ$2),$F254,EW$28)&gt;10,INDEX(INDIRECT(ES254),$E254,EW$28)&lt;=INDEX(INDIRECT(ES254),$E254,$F254)),0,(INDEX(INDIRECT(ES254),$E254,$F254)-INDEX(INDIRECT(ES254),$E254,EW$28))*(10-INDEX(INDIRECT("times"&amp;EQ$2),$F254,EW$28))/10)</f>
        <v>0</v>
      </c>
      <c r="EX254" s="47">
        <f ca="1">IF(OR(INDEX(INDIRECT("times"&amp;EQ$2),$F254,EX$28)&gt;10,INDEX(INDIRECT(ES254),$E254,EX$28)&lt;=INDEX(INDIRECT(ES254),$E254,$F254)),0,(INDEX(INDIRECT(ES254),$E254,$F254)-INDEX(INDIRECT(ES254),$E254,EX$28))*(10-INDEX(INDIRECT("times"&amp;EQ$2),$F254,EX$28))/10)</f>
        <v>0</v>
      </c>
      <c r="EY254" s="47">
        <f ca="1">IF(OR(INDEX(INDIRECT("times"&amp;EQ$2),$F254,EY$28)&gt;10,INDEX(INDIRECT(ES254),$E254,EY$28)&lt;=INDEX(INDIRECT(ES254),$E254,$F254)),0,(INDEX(INDIRECT(ES254),$E254,$F254)-INDEX(INDIRECT(ES254),$E254,EY$28))*(10-INDEX(INDIRECT("times"&amp;EQ$2),$F254,EY$28))/10)</f>
        <v>0</v>
      </c>
      <c r="EZ254" s="47">
        <f ca="1">IF(OR(INDEX(INDIRECT("times"&amp;EQ$2),$F254,EZ$28)&gt;10,INDEX(INDIRECT(ES254),$E254,EZ$28)&lt;=INDEX(INDIRECT(ES254),$E254,$F254)),0,(INDEX(INDIRECT(ES254),$E254,$F254)-INDEX(INDIRECT(ES254),$E254,EZ$28))*(10-INDEX(INDIRECT("times"&amp;EQ$2),$F254,EZ$28))/10)</f>
        <v>0</v>
      </c>
      <c r="FA254" s="47">
        <f ca="1">IF(OR(INDEX(INDIRECT("times"&amp;EQ$2),$F254,FA$28)&gt;10,INDEX(INDIRECT(ES254),$E254,FA$28)&lt;=INDEX(INDIRECT(ES254),$E254,$F254)),0,(INDEX(INDIRECT(ES254),$E254,$F254)-INDEX(INDIRECT(ES254),$E254,FA$28))*(10-INDEX(INDIRECT("times"&amp;EQ$2),$F254,FA$28))/10)</f>
        <v>0</v>
      </c>
      <c r="FB254" s="47">
        <f ca="1">IF(OR(INDEX(INDIRECT("times"&amp;EQ$2),$F254,FB$28)&gt;10,INDEX(INDIRECT(ES254),$E254,FB$28)&lt;=INDEX(INDIRECT(ES254),$E254,$F254)),0,(INDEX(INDIRECT(ES254),$E254,$F254)-INDEX(INDIRECT(ES254),$E254,FB$28))*(10-INDEX(INDIRECT("times"&amp;EQ$2),$F254,FB$28))/10)</f>
        <v>0</v>
      </c>
      <c r="FC254" s="47">
        <f ca="1">IF(OR(INDEX(INDIRECT("times"&amp;EQ$2),$F254,FC$28)&gt;10,INDEX(INDIRECT(ES254),$E254,FC$28)&lt;=INDEX(INDIRECT(ES254),$E254,$F254)),0,(INDEX(INDIRECT(ES254),$E254,$F254)-INDEX(INDIRECT(ES254),$E254,FC$28))*(10-INDEX(INDIRECT("times"&amp;EQ$2),$F254,FC$28))/10)</f>
        <v>0</v>
      </c>
      <c r="FD254" s="47">
        <f ca="1">IF(OR(INDEX(INDIRECT("times"&amp;EQ$2),$F254,FD$28)&gt;10,INDEX(INDIRECT(ES254),$E254,FD$28)&lt;=INDEX(INDIRECT(ES254),$E254,$F254)),0,(INDEX(INDIRECT(ES254),$E254,$F254)-INDEX(INDIRECT(ES254),$E254,FD$28))*(10-INDEX(INDIRECT("times"&amp;EQ$2),$F254,FD$28))/10)</f>
        <v>0</v>
      </c>
      <c r="FE254" s="47">
        <f ca="1">IF(OR(INDEX(INDIRECT("times"&amp;EQ$2),$F254,FE$28)&gt;10,INDEX(INDIRECT(ES254),$E254,FE$28)&lt;=INDEX(INDIRECT(ES254),$E254,$F254)),0,(INDEX(INDIRECT(ES254),$E254,$F254)-INDEX(INDIRECT(ES254),$E254,FE$28))*(10-INDEX(INDIRECT("times"&amp;EQ$2),$F254,FE$28))/10)</f>
        <v>0</v>
      </c>
      <c r="FF254" s="47">
        <f ca="1">IF(OR(INDEX(INDIRECT("times"&amp;EQ$2),$F254,FF$28)&gt;10,INDEX(INDIRECT(ES254),$E254,FF$28)&lt;=INDEX(INDIRECT(ES254),$E254,$F254)),0,(INDEX(INDIRECT(ES254),$E254,$F254)-INDEX(INDIRECT(ES254),$E254,FF$28))*(10-INDEX(INDIRECT("times"&amp;EQ$2),$F254,FF$28))/10)</f>
        <v>0</v>
      </c>
      <c r="FG254" s="47">
        <f ca="1">IF(OR(INDEX(INDIRECT("times"&amp;EQ$2),$F254,FG$28)&gt;10,INDEX(INDIRECT(ES254),$E254,FG$28)&lt;=INDEX(INDIRECT(ES254),$E254,$F254)),0,(INDEX(INDIRECT(ES254),$E254,$F254)-INDEX(INDIRECT(ES254),$E254,FG$28))*(10-INDEX(INDIRECT("times"&amp;EQ$2),$F254,FG$28))/10)</f>
        <v>0</v>
      </c>
      <c r="FH254" s="47">
        <f ca="1">IF(OR(INDEX(INDIRECT("times"&amp;EQ$2),$F254,FH$28)&gt;10,INDEX(INDIRECT(ES254),$E254,FH$28)&lt;=INDEX(INDIRECT(ES254),$E254,$F254)),0,(INDEX(INDIRECT(ES254),$E254,$F254)-INDEX(INDIRECT(ES254),$E254,FH$28))*(10-INDEX(INDIRECT("times"&amp;EQ$2),$F254,FH$28))/10)</f>
        <v>0</v>
      </c>
      <c r="FI254" s="47">
        <f ca="1">IF(OR(INDEX(INDIRECT("times"&amp;EQ$2),$F254,FI$28)&gt;10,INDEX(INDIRECT(ES254),$E254,FI$28)&lt;=INDEX(INDIRECT(ES254),$E254,$F254)),0,(INDEX(INDIRECT(ES254),$E254,$F254)-INDEX(INDIRECT(ES254),$E254,FI$28))*(10-INDEX(INDIRECT("times"&amp;EQ$2),$F254,FI$28))/10)</f>
        <v>0</v>
      </c>
      <c r="FJ254" s="47">
        <f ca="1">IF(OR(INDEX(INDIRECT("times"&amp;EQ$2),$F254,FJ$28)&gt;10,INDEX(INDIRECT(ES254),$E254,FJ$28)&lt;=INDEX(INDIRECT(ES254),$E254,$F254)),0,(INDEX(INDIRECT(ES254),$E254,$F254)-INDEX(INDIRECT(ES254),$E254,FJ$28))*(10-INDEX(INDIRECT("times"&amp;EQ$2),$F254,FJ$28))/10)</f>
        <v>0</v>
      </c>
      <c r="FK254" s="47">
        <f ca="1">IF(OR(INDEX(INDIRECT("times"&amp;EQ$2),$F254,FK$28)&gt;10,INDEX(INDIRECT(ES254),$E254,FK$28)&lt;=INDEX(INDIRECT(ES254),$E254,$F254)),0,(INDEX(INDIRECT(ES254),$E254,$F254)-INDEX(INDIRECT(ES254),$E254,FK$28))*(10-INDEX(INDIRECT("times"&amp;EQ$2),$F254,FK$28))/10)</f>
        <v>0</v>
      </c>
      <c r="FL254" s="47">
        <f ca="1">IF(OR(INDEX(INDIRECT("times"&amp;EQ$2),$F254,FL$28)&gt;10,INDEX(INDIRECT(ES254),$E254,FL$28)&lt;=INDEX(INDIRECT(ES254),$E254,$F254)),0,(INDEX(INDIRECT(ES254),$E254,$F254)-INDEX(INDIRECT(ES254),$E254,FL$28))*(10-INDEX(INDIRECT("times"&amp;EQ$2),$F254,FL$28))/10)</f>
        <v>0</v>
      </c>
      <c r="FM254" s="47">
        <f ca="1">IF(OR(INDEX(INDIRECT("times"&amp;EQ$2),$F254,FM$28)&gt;10,INDEX(INDIRECT(ES254),$E254,FM$28)&lt;=INDEX(INDIRECT(ES254),$E254,$F254)),0,(INDEX(INDIRECT(ES254),$E254,$F254)-INDEX(INDIRECT(ES254),$E254,FM$28))*(10-INDEX(INDIRECT("times"&amp;EQ$2),$F254,FM$28))/10)</f>
        <v>0</v>
      </c>
      <c r="FN254" s="47">
        <f ca="1">IF(OR(INDEX(INDIRECT("times"&amp;EQ$2),$F254,FN$28)&gt;10,INDEX(INDIRECT(ES254),$E254,FN$28)&lt;=INDEX(INDIRECT(ES254),$E254,$F254)),0,(INDEX(INDIRECT(ES254),$E254,$F254)-INDEX(INDIRECT(ES254),$E254,FN$28))*(10-INDEX(INDIRECT("times"&amp;EQ$2),$F254,FN$28))/10)</f>
        <v>0</v>
      </c>
      <c r="FO254" s="47">
        <f ca="1">IF(OR(INDEX(INDIRECT("times"&amp;EQ$2),$F254,FO$28)&gt;10,INDEX(INDIRECT(ES254),$E254,FO$28)&lt;=INDEX(INDIRECT(ES254),$E254,$F254)),0,(INDEX(INDIRECT(ES254),$E254,$F254)-INDEX(INDIRECT(ES254),$E254,FO$28))*(10-INDEX(INDIRECT("times"&amp;EQ$2),$F254,FO$28))/10)</f>
        <v>0</v>
      </c>
      <c r="FP254" s="48">
        <f ca="1">IF(OR(INDEX(INDIRECT("times"&amp;EQ$2),$F254,FP$28)&gt;10,INDEX(INDIRECT(ES254),$E254,FP$28)&lt;=INDEX(INDIRECT(ES254),$E254,$F254)),0,(INDEX(INDIRECT(ES254),$E254,$F254)-INDEX(INDIRECT(ES254),$E254,FP$28))*(10-INDEX(INDIRECT("times"&amp;EQ$2),$F254,FP$28))/10)</f>
        <v>0</v>
      </c>
      <c r="FQ254" s="201">
        <v>2</v>
      </c>
      <c r="FS254" s="18" t="s">
        <v>190</v>
      </c>
      <c r="FT254" s="122">
        <f>FS236</f>
        <v>2</v>
      </c>
      <c r="FU254" s="122" t="str">
        <f>FS237</f>
        <v>shop65</v>
      </c>
      <c r="FV254" s="210" t="str">
        <f t="shared" si="1204"/>
        <v>core2_shop65</v>
      </c>
      <c r="FW254" s="122">
        <v>1</v>
      </c>
      <c r="FX254" s="33">
        <v>2</v>
      </c>
      <c r="FY254" s="46">
        <f ca="1">IF(OR(INDEX(INDIRECT("times"&amp;FT$2),$F254,FY$28)&gt;10,INDEX(INDIRECT(FV254),$E254,FY$28)&lt;=INDEX(INDIRECT(FV254),$E254,$F254)),0,(INDEX(INDIRECT(FV254),$E254,$F254)-INDEX(INDIRECT(FV254),$E254,FY$28))*(10-INDEX(INDIRECT("times"&amp;FT$2),$F254,FY$28))/10)</f>
        <v>0</v>
      </c>
      <c r="FZ254" s="47">
        <f ca="1">IF(OR(INDEX(INDIRECT("times"&amp;FT$2),$F254,FZ$28)&gt;10,INDEX(INDIRECT(FV254),$E254,FZ$28)&lt;=INDEX(INDIRECT(FV254),$E254,$F254)),0,(INDEX(INDIRECT(FV254),$E254,$F254)-INDEX(INDIRECT(FV254),$E254,FZ$28))*(10-INDEX(INDIRECT("times"&amp;FT$2),$F254,FZ$28))/10)</f>
        <v>0</v>
      </c>
      <c r="GA254" s="47">
        <f ca="1">IF(OR(INDEX(INDIRECT("times"&amp;FT$2),$F254,GA$28)&gt;10,INDEX(INDIRECT(FV254),$E254,GA$28)&lt;=INDEX(INDIRECT(FV254),$E254,$F254)),0,(INDEX(INDIRECT(FV254),$E254,$F254)-INDEX(INDIRECT(FV254),$E254,GA$28))*(10-INDEX(INDIRECT("times"&amp;FT$2),$F254,GA$28))/10)</f>
        <v>0</v>
      </c>
      <c r="GB254" s="47">
        <f ca="1">IF(OR(INDEX(INDIRECT("times"&amp;FT$2),$F254,GB$28)&gt;10,INDEX(INDIRECT(FV254),$E254,GB$28)&lt;=INDEX(INDIRECT(FV254),$E254,$F254)),0,(INDEX(INDIRECT(FV254),$E254,$F254)-INDEX(INDIRECT(FV254),$E254,GB$28))*(10-INDEX(INDIRECT("times"&amp;FT$2),$F254,GB$28))/10)</f>
        <v>0</v>
      </c>
      <c r="GC254" s="47">
        <f ca="1">IF(OR(INDEX(INDIRECT("times"&amp;FT$2),$F254,GC$28)&gt;10,INDEX(INDIRECT(FV254),$E254,GC$28)&lt;=INDEX(INDIRECT(FV254),$E254,$F254)),0,(INDEX(INDIRECT(FV254),$E254,$F254)-INDEX(INDIRECT(FV254),$E254,GC$28))*(10-INDEX(INDIRECT("times"&amp;FT$2),$F254,GC$28))/10)</f>
        <v>0</v>
      </c>
      <c r="GD254" s="47">
        <f ca="1">IF(OR(INDEX(INDIRECT("times"&amp;FT$2),$F254,GD$28)&gt;10,INDEX(INDIRECT(FV254),$E254,GD$28)&lt;=INDEX(INDIRECT(FV254),$E254,$F254)),0,(INDEX(INDIRECT(FV254),$E254,$F254)-INDEX(INDIRECT(FV254),$E254,GD$28))*(10-INDEX(INDIRECT("times"&amp;FT$2),$F254,GD$28))/10)</f>
        <v>0</v>
      </c>
      <c r="GE254" s="47">
        <f ca="1">IF(OR(INDEX(INDIRECT("times"&amp;FT$2),$F254,GE$28)&gt;10,INDEX(INDIRECT(FV254),$E254,GE$28)&lt;=INDEX(INDIRECT(FV254),$E254,$F254)),0,(INDEX(INDIRECT(FV254),$E254,$F254)-INDEX(INDIRECT(FV254),$E254,GE$28))*(10-INDEX(INDIRECT("times"&amp;FT$2),$F254,GE$28))/10)</f>
        <v>0</v>
      </c>
      <c r="GF254" s="47">
        <f ca="1">IF(OR(INDEX(INDIRECT("times"&amp;FT$2),$F254,GF$28)&gt;10,INDEX(INDIRECT(FV254),$E254,GF$28)&lt;=INDEX(INDIRECT(FV254),$E254,$F254)),0,(INDEX(INDIRECT(FV254),$E254,$F254)-INDEX(INDIRECT(FV254),$E254,GF$28))*(10-INDEX(INDIRECT("times"&amp;FT$2),$F254,GF$28))/10)</f>
        <v>0</v>
      </c>
      <c r="GG254" s="47">
        <f ca="1">IF(OR(INDEX(INDIRECT("times"&amp;FT$2),$F254,GG$28)&gt;10,INDEX(INDIRECT(FV254),$E254,GG$28)&lt;=INDEX(INDIRECT(FV254),$E254,$F254)),0,(INDEX(INDIRECT(FV254),$E254,$F254)-INDEX(INDIRECT(FV254),$E254,GG$28))*(10-INDEX(INDIRECT("times"&amp;FT$2),$F254,GG$28))/10)</f>
        <v>0</v>
      </c>
      <c r="GH254" s="47">
        <f ca="1">IF(OR(INDEX(INDIRECT("times"&amp;FT$2),$F254,GH$28)&gt;10,INDEX(INDIRECT(FV254),$E254,GH$28)&lt;=INDEX(INDIRECT(FV254),$E254,$F254)),0,(INDEX(INDIRECT(FV254),$E254,$F254)-INDEX(INDIRECT(FV254),$E254,GH$28))*(10-INDEX(INDIRECT("times"&amp;FT$2),$F254,GH$28))/10)</f>
        <v>0</v>
      </c>
      <c r="GI254" s="47">
        <f ca="1">IF(OR(INDEX(INDIRECT("times"&amp;FT$2),$F254,GI$28)&gt;10,INDEX(INDIRECT(FV254),$E254,GI$28)&lt;=INDEX(INDIRECT(FV254),$E254,$F254)),0,(INDEX(INDIRECT(FV254),$E254,$F254)-INDEX(INDIRECT(FV254),$E254,GI$28))*(10-INDEX(INDIRECT("times"&amp;FT$2),$F254,GI$28))/10)</f>
        <v>0</v>
      </c>
      <c r="GJ254" s="47">
        <f ca="1">IF(OR(INDEX(INDIRECT("times"&amp;FT$2),$F254,GJ$28)&gt;10,INDEX(INDIRECT(FV254),$E254,GJ$28)&lt;=INDEX(INDIRECT(FV254),$E254,$F254)),0,(INDEX(INDIRECT(FV254),$E254,$F254)-INDEX(INDIRECT(FV254),$E254,GJ$28))*(10-INDEX(INDIRECT("times"&amp;FT$2),$F254,GJ$28))/10)</f>
        <v>0</v>
      </c>
      <c r="GK254" s="47">
        <f ca="1">IF(OR(INDEX(INDIRECT("times"&amp;FT$2),$F254,GK$28)&gt;10,INDEX(INDIRECT(FV254),$E254,GK$28)&lt;=INDEX(INDIRECT(FV254),$E254,$F254)),0,(INDEX(INDIRECT(FV254),$E254,$F254)-INDEX(INDIRECT(FV254),$E254,GK$28))*(10-INDEX(INDIRECT("times"&amp;FT$2),$F254,GK$28))/10)</f>
        <v>0</v>
      </c>
      <c r="GL254" s="47">
        <f ca="1">IF(OR(INDEX(INDIRECT("times"&amp;FT$2),$F254,GL$28)&gt;10,INDEX(INDIRECT(FV254),$E254,GL$28)&lt;=INDEX(INDIRECT(FV254),$E254,$F254)),0,(INDEX(INDIRECT(FV254),$E254,$F254)-INDEX(INDIRECT(FV254),$E254,GL$28))*(10-INDEX(INDIRECT("times"&amp;FT$2),$F254,GL$28))/10)</f>
        <v>0</v>
      </c>
      <c r="GM254" s="47">
        <f ca="1">IF(OR(INDEX(INDIRECT("times"&amp;FT$2),$F254,GM$28)&gt;10,INDEX(INDIRECT(FV254),$E254,GM$28)&lt;=INDEX(INDIRECT(FV254),$E254,$F254)),0,(INDEX(INDIRECT(FV254),$E254,$F254)-INDEX(INDIRECT(FV254),$E254,GM$28))*(10-INDEX(INDIRECT("times"&amp;FT$2),$F254,GM$28))/10)</f>
        <v>0</v>
      </c>
      <c r="GN254" s="47">
        <f ca="1">IF(OR(INDEX(INDIRECT("times"&amp;FT$2),$F254,GN$28)&gt;10,INDEX(INDIRECT(FV254),$E254,GN$28)&lt;=INDEX(INDIRECT(FV254),$E254,$F254)),0,(INDEX(INDIRECT(FV254),$E254,$F254)-INDEX(INDIRECT(FV254),$E254,GN$28))*(10-INDEX(INDIRECT("times"&amp;FT$2),$F254,GN$28))/10)</f>
        <v>0</v>
      </c>
      <c r="GO254" s="47">
        <f ca="1">IF(OR(INDEX(INDIRECT("times"&amp;FT$2),$F254,GO$28)&gt;10,INDEX(INDIRECT(FV254),$E254,GO$28)&lt;=INDEX(INDIRECT(FV254),$E254,$F254)),0,(INDEX(INDIRECT(FV254),$E254,$F254)-INDEX(INDIRECT(FV254),$E254,GO$28))*(10-INDEX(INDIRECT("times"&amp;FT$2),$F254,GO$28))/10)</f>
        <v>0</v>
      </c>
      <c r="GP254" s="47">
        <f ca="1">IF(OR(INDEX(INDIRECT("times"&amp;FT$2),$F254,GP$28)&gt;10,INDEX(INDIRECT(FV254),$E254,GP$28)&lt;=INDEX(INDIRECT(FV254),$E254,$F254)),0,(INDEX(INDIRECT(FV254),$E254,$F254)-INDEX(INDIRECT(FV254),$E254,GP$28))*(10-INDEX(INDIRECT("times"&amp;FT$2),$F254,GP$28))/10)</f>
        <v>0</v>
      </c>
      <c r="GQ254" s="47">
        <f ca="1">IF(OR(INDEX(INDIRECT("times"&amp;FT$2),$F254,GQ$28)&gt;10,INDEX(INDIRECT(FV254),$E254,GQ$28)&lt;=INDEX(INDIRECT(FV254),$E254,$F254)),0,(INDEX(INDIRECT(FV254),$E254,$F254)-INDEX(INDIRECT(FV254),$E254,GQ$28))*(10-INDEX(INDIRECT("times"&amp;FT$2),$F254,GQ$28))/10)</f>
        <v>0</v>
      </c>
      <c r="GR254" s="47">
        <f ca="1">IF(OR(INDEX(INDIRECT("times"&amp;FT$2),$F254,GR$28)&gt;10,INDEX(INDIRECT(FV254),$E254,GR$28)&lt;=INDEX(INDIRECT(FV254),$E254,$F254)),0,(INDEX(INDIRECT(FV254),$E254,$F254)-INDEX(INDIRECT(FV254),$E254,GR$28))*(10-INDEX(INDIRECT("times"&amp;FT$2),$F254,GR$28))/10)</f>
        <v>0</v>
      </c>
      <c r="GS254" s="48">
        <f ca="1">IF(OR(INDEX(INDIRECT("times"&amp;FT$2),$F254,GS$28)&gt;10,INDEX(INDIRECT(FV254),$E254,GS$28)&lt;=INDEX(INDIRECT(FV254),$E254,$F254)),0,(INDEX(INDIRECT(FV254),$E254,$F254)-INDEX(INDIRECT(FV254),$E254,GS$28))*(10-INDEX(INDIRECT("times"&amp;FT$2),$F254,GS$28))/10)</f>
        <v>0</v>
      </c>
      <c r="GT254" s="201">
        <v>2</v>
      </c>
      <c r="GV254" s="18" t="s">
        <v>190</v>
      </c>
      <c r="GW254" s="122">
        <f>GV236</f>
        <v>2</v>
      </c>
      <c r="GX254" s="122" t="str">
        <f>GV237</f>
        <v>lei65</v>
      </c>
      <c r="GY254" s="210" t="str">
        <f t="shared" si="1205"/>
        <v>core2_lei65</v>
      </c>
      <c r="GZ254" s="122">
        <v>1</v>
      </c>
      <c r="HA254" s="33">
        <v>2</v>
      </c>
      <c r="HB254" s="46">
        <f ca="1">IF(OR(INDEX(INDIRECT("times"&amp;GW$2),$F254,HB$28)&gt;10,INDEX(INDIRECT(GY254),$E254,HB$28)&lt;=INDEX(INDIRECT(GY254),$E254,$F254)),0,(INDEX(INDIRECT(GY254),$E254,$F254)-INDEX(INDIRECT(GY254),$E254,HB$28))*(10-INDEX(INDIRECT("times"&amp;GW$2),$F254,HB$28))/10)</f>
        <v>0</v>
      </c>
      <c r="HC254" s="47">
        <f ca="1">IF(OR(INDEX(INDIRECT("times"&amp;GW$2),$F254,HC$28)&gt;10,INDEX(INDIRECT(GY254),$E254,HC$28)&lt;=INDEX(INDIRECT(GY254),$E254,$F254)),0,(INDEX(INDIRECT(GY254),$E254,$F254)-INDEX(INDIRECT(GY254),$E254,HC$28))*(10-INDEX(INDIRECT("times"&amp;GW$2),$F254,HC$28))/10)</f>
        <v>0</v>
      </c>
      <c r="HD254" s="47">
        <f ca="1">IF(OR(INDEX(INDIRECT("times"&amp;GW$2),$F254,HD$28)&gt;10,INDEX(INDIRECT(GY254),$E254,HD$28)&lt;=INDEX(INDIRECT(GY254),$E254,$F254)),0,(INDEX(INDIRECT(GY254),$E254,$F254)-INDEX(INDIRECT(GY254),$E254,HD$28))*(10-INDEX(INDIRECT("times"&amp;GW$2),$F254,HD$28))/10)</f>
        <v>0</v>
      </c>
      <c r="HE254" s="47">
        <f ca="1">IF(OR(INDEX(INDIRECT("times"&amp;GW$2),$F254,HE$28)&gt;10,INDEX(INDIRECT(GY254),$E254,HE$28)&lt;=INDEX(INDIRECT(GY254),$E254,$F254)),0,(INDEX(INDIRECT(GY254),$E254,$F254)-INDEX(INDIRECT(GY254),$E254,HE$28))*(10-INDEX(INDIRECT("times"&amp;GW$2),$F254,HE$28))/10)</f>
        <v>0</v>
      </c>
      <c r="HF254" s="47">
        <f ca="1">IF(OR(INDEX(INDIRECT("times"&amp;GW$2),$F254,HF$28)&gt;10,INDEX(INDIRECT(GY254),$E254,HF$28)&lt;=INDEX(INDIRECT(GY254),$E254,$F254)),0,(INDEX(INDIRECT(GY254),$E254,$F254)-INDEX(INDIRECT(GY254),$E254,HF$28))*(10-INDEX(INDIRECT("times"&amp;GW$2),$F254,HF$28))/10)</f>
        <v>0</v>
      </c>
      <c r="HG254" s="47">
        <f ca="1">IF(OR(INDEX(INDIRECT("times"&amp;GW$2),$F254,HG$28)&gt;10,INDEX(INDIRECT(GY254),$E254,HG$28)&lt;=INDEX(INDIRECT(GY254),$E254,$F254)),0,(INDEX(INDIRECT(GY254),$E254,$F254)-INDEX(INDIRECT(GY254),$E254,HG$28))*(10-INDEX(INDIRECT("times"&amp;GW$2),$F254,HG$28))/10)</f>
        <v>0</v>
      </c>
      <c r="HH254" s="47">
        <f ca="1">IF(OR(INDEX(INDIRECT("times"&amp;GW$2),$F254,HH$28)&gt;10,INDEX(INDIRECT(GY254),$E254,HH$28)&lt;=INDEX(INDIRECT(GY254),$E254,$F254)),0,(INDEX(INDIRECT(GY254),$E254,$F254)-INDEX(INDIRECT(GY254),$E254,HH$28))*(10-INDEX(INDIRECT("times"&amp;GW$2),$F254,HH$28))/10)</f>
        <v>0</v>
      </c>
      <c r="HI254" s="47">
        <f ca="1">IF(OR(INDEX(INDIRECT("times"&amp;GW$2),$F254,HI$28)&gt;10,INDEX(INDIRECT(GY254),$E254,HI$28)&lt;=INDEX(INDIRECT(GY254),$E254,$F254)),0,(INDEX(INDIRECT(GY254),$E254,$F254)-INDEX(INDIRECT(GY254),$E254,HI$28))*(10-INDEX(INDIRECT("times"&amp;GW$2),$F254,HI$28))/10)</f>
        <v>0</v>
      </c>
      <c r="HJ254" s="47">
        <f ca="1">IF(OR(INDEX(INDIRECT("times"&amp;GW$2),$F254,HJ$28)&gt;10,INDEX(INDIRECT(GY254),$E254,HJ$28)&lt;=INDEX(INDIRECT(GY254),$E254,$F254)),0,(INDEX(INDIRECT(GY254),$E254,$F254)-INDEX(INDIRECT(GY254),$E254,HJ$28))*(10-INDEX(INDIRECT("times"&amp;GW$2),$F254,HJ$28))/10)</f>
        <v>0</v>
      </c>
      <c r="HK254" s="47">
        <f ca="1">IF(OR(INDEX(INDIRECT("times"&amp;GW$2),$F254,HK$28)&gt;10,INDEX(INDIRECT(GY254),$E254,HK$28)&lt;=INDEX(INDIRECT(GY254),$E254,$F254)),0,(INDEX(INDIRECT(GY254),$E254,$F254)-INDEX(INDIRECT(GY254),$E254,HK$28))*(10-INDEX(INDIRECT("times"&amp;GW$2),$F254,HK$28))/10)</f>
        <v>0</v>
      </c>
      <c r="HL254" s="47">
        <f ca="1">IF(OR(INDEX(INDIRECT("times"&amp;GW$2),$F254,HL$28)&gt;10,INDEX(INDIRECT(GY254),$E254,HL$28)&lt;=INDEX(INDIRECT(GY254),$E254,$F254)),0,(INDEX(INDIRECT(GY254),$E254,$F254)-INDEX(INDIRECT(GY254),$E254,HL$28))*(10-INDEX(INDIRECT("times"&amp;GW$2),$F254,HL$28))/10)</f>
        <v>0</v>
      </c>
      <c r="HM254" s="47">
        <f ca="1">IF(OR(INDEX(INDIRECT("times"&amp;GW$2),$F254,HM$28)&gt;10,INDEX(INDIRECT(GY254),$E254,HM$28)&lt;=INDEX(INDIRECT(GY254),$E254,$F254)),0,(INDEX(INDIRECT(GY254),$E254,$F254)-INDEX(INDIRECT(GY254),$E254,HM$28))*(10-INDEX(INDIRECT("times"&amp;GW$2),$F254,HM$28))/10)</f>
        <v>0</v>
      </c>
      <c r="HN254" s="47">
        <f ca="1">IF(OR(INDEX(INDIRECT("times"&amp;GW$2),$F254,HN$28)&gt;10,INDEX(INDIRECT(GY254),$E254,HN$28)&lt;=INDEX(INDIRECT(GY254),$E254,$F254)),0,(INDEX(INDIRECT(GY254),$E254,$F254)-INDEX(INDIRECT(GY254),$E254,HN$28))*(10-INDEX(INDIRECT("times"&amp;GW$2),$F254,HN$28))/10)</f>
        <v>0</v>
      </c>
      <c r="HO254" s="47">
        <f ca="1">IF(OR(INDEX(INDIRECT("times"&amp;GW$2),$F254,HO$28)&gt;10,INDEX(INDIRECT(GY254),$E254,HO$28)&lt;=INDEX(INDIRECT(GY254),$E254,$F254)),0,(INDEX(INDIRECT(GY254),$E254,$F254)-INDEX(INDIRECT(GY254),$E254,HO$28))*(10-INDEX(INDIRECT("times"&amp;GW$2),$F254,HO$28))/10)</f>
        <v>0</v>
      </c>
      <c r="HP254" s="47">
        <f ca="1">IF(OR(INDEX(INDIRECT("times"&amp;GW$2),$F254,HP$28)&gt;10,INDEX(INDIRECT(GY254),$E254,HP$28)&lt;=INDEX(INDIRECT(GY254),$E254,$F254)),0,(INDEX(INDIRECT(GY254),$E254,$F254)-INDEX(INDIRECT(GY254),$E254,HP$28))*(10-INDEX(INDIRECT("times"&amp;GW$2),$F254,HP$28))/10)</f>
        <v>0</v>
      </c>
      <c r="HQ254" s="47">
        <f ca="1">IF(OR(INDEX(INDIRECT("times"&amp;GW$2),$F254,HQ$28)&gt;10,INDEX(INDIRECT(GY254),$E254,HQ$28)&lt;=INDEX(INDIRECT(GY254),$E254,$F254)),0,(INDEX(INDIRECT(GY254),$E254,$F254)-INDEX(INDIRECT(GY254),$E254,HQ$28))*(10-INDEX(INDIRECT("times"&amp;GW$2),$F254,HQ$28))/10)</f>
        <v>0</v>
      </c>
      <c r="HR254" s="47">
        <f ca="1">IF(OR(INDEX(INDIRECT("times"&amp;GW$2),$F254,HR$28)&gt;10,INDEX(INDIRECT(GY254),$E254,HR$28)&lt;=INDEX(INDIRECT(GY254),$E254,$F254)),0,(INDEX(INDIRECT(GY254),$E254,$F254)-INDEX(INDIRECT(GY254),$E254,HR$28))*(10-INDEX(INDIRECT("times"&amp;GW$2),$F254,HR$28))/10)</f>
        <v>0</v>
      </c>
      <c r="HS254" s="47">
        <f ca="1">IF(OR(INDEX(INDIRECT("times"&amp;GW$2),$F254,HS$28)&gt;10,INDEX(INDIRECT(GY254),$E254,HS$28)&lt;=INDEX(INDIRECT(GY254),$E254,$F254)),0,(INDEX(INDIRECT(GY254),$E254,$F254)-INDEX(INDIRECT(GY254),$E254,HS$28))*(10-INDEX(INDIRECT("times"&amp;GW$2),$F254,HS$28))/10)</f>
        <v>0</v>
      </c>
      <c r="HT254" s="47">
        <f ca="1">IF(OR(INDEX(INDIRECT("times"&amp;GW$2),$F254,HT$28)&gt;10,INDEX(INDIRECT(GY254),$E254,HT$28)&lt;=INDEX(INDIRECT(GY254),$E254,$F254)),0,(INDEX(INDIRECT(GY254),$E254,$F254)-INDEX(INDIRECT(GY254),$E254,HT$28))*(10-INDEX(INDIRECT("times"&amp;GW$2),$F254,HT$28))/10)</f>
        <v>0</v>
      </c>
      <c r="HU254" s="47">
        <f ca="1">IF(OR(INDEX(INDIRECT("times"&amp;GW$2),$F254,HU$28)&gt;10,INDEX(INDIRECT(GY254),$E254,HU$28)&lt;=INDEX(INDIRECT(GY254),$E254,$F254)),0,(INDEX(INDIRECT(GY254),$E254,$F254)-INDEX(INDIRECT(GY254),$E254,HU$28))*(10-INDEX(INDIRECT("times"&amp;GW$2),$F254,HU$28))/10)</f>
        <v>0</v>
      </c>
      <c r="HV254" s="48">
        <f ca="1">IF(OR(INDEX(INDIRECT("times"&amp;GW$2),$F254,HV$28)&gt;10,INDEX(INDIRECT(GY254),$E254,HV$28)&lt;=INDEX(INDIRECT(GY254),$E254,$F254)),0,(INDEX(INDIRECT(GY254),$E254,$F254)-INDEX(INDIRECT(GY254),$E254,HV$28))*(10-INDEX(INDIRECT("times"&amp;GW$2),$F254,HV$28))/10)</f>
        <v>0</v>
      </c>
      <c r="HW254" s="201">
        <v>2</v>
      </c>
    </row>
    <row r="255" spans="1:231" ht="15">
      <c r="A255" s="18" t="s">
        <v>191</v>
      </c>
      <c r="B255" s="122">
        <f>A236</f>
        <v>2</v>
      </c>
      <c r="C255" s="122" t="str">
        <f>A237</f>
        <v>work1834</v>
      </c>
      <c r="D255" s="210" t="str">
        <f t="shared" si="1198"/>
        <v>core2_work1834</v>
      </c>
      <c r="E255" s="122">
        <v>1</v>
      </c>
      <c r="F255" s="33">
        <v>3</v>
      </c>
      <c r="G255" s="46">
        <f ca="1">IF(OR(INDEX(INDIRECT("times"&amp;B$2),$F255,G$28)&gt;10,INDEX(INDIRECT(D255),$E255,G$28)&lt;=INDEX(INDIRECT(D255),$E255,$F255)),0,(INDEX(INDIRECT(D255),$E255,$F255)-INDEX(INDIRECT(D255),$E255,G$28))*(10-INDEX(INDIRECT("times"&amp;B$2),$F255,G$28))/10)</f>
        <v>0</v>
      </c>
      <c r="H255" s="47">
        <f ca="1">IF(OR(INDEX(INDIRECT("times"&amp;B$2),$F255,H$28)&gt;10,INDEX(INDIRECT(D255),$E255,H$28)&lt;=INDEX(INDIRECT(D255),$E255,$F255)),0,(INDEX(INDIRECT(D255),$E255,$F255)-INDEX(INDIRECT(D255),$E255,H$28))*(10-INDEX(INDIRECT("times"&amp;B$2),$F255,H$28))/10)</f>
        <v>0</v>
      </c>
      <c r="I255" s="47">
        <f ca="1">IF(OR(INDEX(INDIRECT("times"&amp;B$2),$F255,I$28)&gt;10,INDEX(INDIRECT(D255),$E255,I$28)&lt;=INDEX(INDIRECT(D255),$E255,$F255)),0,(INDEX(INDIRECT(D255),$E255,$F255)-INDEX(INDIRECT(D255),$E255,I$28))*(10-INDEX(INDIRECT("times"&amp;B$2),$F255,I$28))/10)</f>
        <v>0</v>
      </c>
      <c r="J255" s="47">
        <f ca="1">IF(OR(INDEX(INDIRECT("times"&amp;B$2),$F255,J$28)&gt;10,INDEX(INDIRECT(D255),$E255,J$28)&lt;=INDEX(INDIRECT(D255),$E255,$F255)),0,(INDEX(INDIRECT(D255),$E255,$F255)-INDEX(INDIRECT(D255),$E255,J$28))*(10-INDEX(INDIRECT("times"&amp;B$2),$F255,J$28))/10)</f>
        <v>0</v>
      </c>
      <c r="K255" s="47">
        <f ca="1">IF(OR(INDEX(INDIRECT("times"&amp;B$2),$F255,K$28)&gt;10,INDEX(INDIRECT(D255),$E255,K$28)&lt;=INDEX(INDIRECT(D255),$E255,$F255)),0,(INDEX(INDIRECT(D255),$E255,$F255)-INDEX(INDIRECT(D255),$E255,K$28))*(10-INDEX(INDIRECT("times"&amp;B$2),$F255,K$28))/10)</f>
        <v>0</v>
      </c>
      <c r="L255" s="47">
        <f ca="1">IF(OR(INDEX(INDIRECT("times"&amp;B$2),$F255,L$28)&gt;10,INDEX(INDIRECT(D255),$E255,L$28)&lt;=INDEX(INDIRECT(D255),$E255,$F255)),0,(INDEX(INDIRECT(D255),$E255,$F255)-INDEX(INDIRECT(D255),$E255,L$28))*(10-INDEX(INDIRECT("times"&amp;B$2),$F255,L$28))/10)</f>
        <v>0</v>
      </c>
      <c r="M255" s="47">
        <f ca="1">IF(OR(INDEX(INDIRECT("times"&amp;B$2),$F255,M$28)&gt;10,INDEX(INDIRECT(D255),$E255,M$28)&lt;=INDEX(INDIRECT(D255),$E255,$F255)),0,(INDEX(INDIRECT(D255),$E255,$F255)-INDEX(INDIRECT(D255),$E255,M$28))*(10-INDEX(INDIRECT("times"&amp;B$2),$F255,M$28))/10)</f>
        <v>0</v>
      </c>
      <c r="N255" s="47">
        <f ca="1">IF(OR(INDEX(INDIRECT("times"&amp;B$2),$F255,N$28)&gt;10,INDEX(INDIRECT(D255),$E255,N$28)&lt;=INDEX(INDIRECT(D255),$E255,$F255)),0,(INDEX(INDIRECT(D255),$E255,$F255)-INDEX(INDIRECT(D255),$E255,N$28))*(10-INDEX(INDIRECT("times"&amp;B$2),$F255,N$28))/10)</f>
        <v>0</v>
      </c>
      <c r="O255" s="47">
        <f ca="1">IF(OR(INDEX(INDIRECT("times"&amp;B$2),$F255,O$28)&gt;10,INDEX(INDIRECT(D255),$E255,O$28)&lt;=INDEX(INDIRECT(D255),$E255,$F255)),0,(INDEX(INDIRECT(D255),$E255,$F255)-INDEX(INDIRECT(D255),$E255,O$28))*(10-INDEX(INDIRECT("times"&amp;B$2),$F255,O$28))/10)</f>
        <v>0</v>
      </c>
      <c r="P255" s="47">
        <f ca="1">IF(OR(INDEX(INDIRECT("times"&amp;B$2),$F255,P$28)&gt;10,INDEX(INDIRECT(D255),$E255,P$28)&lt;=INDEX(INDIRECT(D255),$E255,$F255)),0,(INDEX(INDIRECT(D255),$E255,$F255)-INDEX(INDIRECT(D255),$E255,P$28))*(10-INDEX(INDIRECT("times"&amp;B$2),$F255,P$28))/10)</f>
        <v>0</v>
      </c>
      <c r="Q255" s="47">
        <f ca="1">IF(OR(INDEX(INDIRECT("times"&amp;B$2),$F255,Q$28)&gt;10,INDEX(INDIRECT(D255),$E255,Q$28)&lt;=INDEX(INDIRECT(D255),$E255,$F255)),0,(INDEX(INDIRECT(D255),$E255,$F255)-INDEX(INDIRECT(D255),$E255,Q$28))*(10-INDEX(INDIRECT("times"&amp;B$2),$F255,Q$28))/10)</f>
        <v>0</v>
      </c>
      <c r="R255" s="47">
        <f ca="1">IF(OR(INDEX(INDIRECT("times"&amp;B$2),$F255,R$28)&gt;10,INDEX(INDIRECT(D255),$E255,R$28)&lt;=INDEX(INDIRECT(D255),$E255,$F255)),0,(INDEX(INDIRECT(D255),$E255,$F255)-INDEX(INDIRECT(D255),$E255,R$28))*(10-INDEX(INDIRECT("times"&amp;B$2),$F255,R$28))/10)</f>
        <v>0</v>
      </c>
      <c r="S255" s="47">
        <f ca="1">IF(OR(INDEX(INDIRECT("times"&amp;B$2),$F255,S$28)&gt;10,INDEX(INDIRECT(D255),$E255,S$28)&lt;=INDEX(INDIRECT(D255),$E255,$F255)),0,(INDEX(INDIRECT(D255),$E255,$F255)-INDEX(INDIRECT(D255),$E255,S$28))*(10-INDEX(INDIRECT("times"&amp;B$2),$F255,S$28))/10)</f>
        <v>0</v>
      </c>
      <c r="T255" s="47">
        <f ca="1">IF(OR(INDEX(INDIRECT("times"&amp;B$2),$F255,T$28)&gt;10,INDEX(INDIRECT(D255),$E255,T$28)&lt;=INDEX(INDIRECT(D255),$E255,$F255)),0,(INDEX(INDIRECT(D255),$E255,$F255)-INDEX(INDIRECT(D255),$E255,T$28))*(10-INDEX(INDIRECT("times"&amp;B$2),$F255,T$28))/10)</f>
        <v>0</v>
      </c>
      <c r="U255" s="47">
        <f ca="1">IF(OR(INDEX(INDIRECT("times"&amp;B$2),$F255,U$28)&gt;10,INDEX(INDIRECT(D255),$E255,U$28)&lt;=INDEX(INDIRECT(D255),$E255,$F255)),0,(INDEX(INDIRECT(D255),$E255,$F255)-INDEX(INDIRECT(D255),$E255,U$28))*(10-INDEX(INDIRECT("times"&amp;B$2),$F255,U$28))/10)</f>
        <v>0</v>
      </c>
      <c r="V255" s="47">
        <f ca="1">IF(OR(INDEX(INDIRECT("times"&amp;B$2),$F255,V$28)&gt;10,INDEX(INDIRECT(D255),$E255,V$28)&lt;=INDEX(INDIRECT(D255),$E255,$F255)),0,(INDEX(INDIRECT(D255),$E255,$F255)-INDEX(INDIRECT(D255),$E255,V$28))*(10-INDEX(INDIRECT("times"&amp;B$2),$F255,V$28))/10)</f>
        <v>0</v>
      </c>
      <c r="W255" s="47">
        <f ca="1">IF(OR(INDEX(INDIRECT("times"&amp;B$2),$F255,W$28)&gt;10,INDEX(INDIRECT(D255),$E255,W$28)&lt;=INDEX(INDIRECT(D255),$E255,$F255)),0,(INDEX(INDIRECT(D255),$E255,$F255)-INDEX(INDIRECT(D255),$E255,W$28))*(10-INDEX(INDIRECT("times"&amp;B$2),$F255,W$28))/10)</f>
        <v>0</v>
      </c>
      <c r="X255" s="47">
        <f ca="1">IF(OR(INDEX(INDIRECT("times"&amp;B$2),$F255,X$28)&gt;10,INDEX(INDIRECT(D255),$E255,X$28)&lt;=INDEX(INDIRECT(D255),$E255,$F255)),0,(INDEX(INDIRECT(D255),$E255,$F255)-INDEX(INDIRECT(D255),$E255,X$28))*(10-INDEX(INDIRECT("times"&amp;B$2),$F255,X$28))/10)</f>
        <v>0</v>
      </c>
      <c r="Y255" s="47">
        <f ca="1">IF(OR(INDEX(INDIRECT("times"&amp;B$2),$F255,Y$28)&gt;10,INDEX(INDIRECT(D255),$E255,Y$28)&lt;=INDEX(INDIRECT(D255),$E255,$F255)),0,(INDEX(INDIRECT(D255),$E255,$F255)-INDEX(INDIRECT(D255),$E255,Y$28))*(10-INDEX(INDIRECT("times"&amp;B$2),$F255,Y$28))/10)</f>
        <v>0</v>
      </c>
      <c r="Z255" s="47">
        <f ca="1">IF(OR(INDEX(INDIRECT("times"&amp;B$2),$F255,Z$28)&gt;10,INDEX(INDIRECT(D255),$E255,Z$28)&lt;=INDEX(INDIRECT(D255),$E255,$F255)),0,(INDEX(INDIRECT(D255),$E255,$F255)-INDEX(INDIRECT(D255),$E255,Z$28))*(10-INDEX(INDIRECT("times"&amp;B$2),$F255,Z$28))/10)</f>
        <v>0</v>
      </c>
      <c r="AA255" s="48">
        <f ca="1">IF(OR(INDEX(INDIRECT("times"&amp;B$2),$F255,AA$28)&gt;10,INDEX(INDIRECT(D255),$E255,AA$28)&lt;=INDEX(INDIRECT(D255),$E255,$F255)),0,(INDEX(INDIRECT(D255),$E255,$F255)-INDEX(INDIRECT(D255),$E255,AA$28))*(10-INDEX(INDIRECT("times"&amp;B$2),$F255,AA$28))/10)</f>
        <v>0</v>
      </c>
      <c r="AB255" s="201">
        <v>3</v>
      </c>
      <c r="AD255" s="18" t="s">
        <v>191</v>
      </c>
      <c r="AE255" s="122">
        <f>AD236</f>
        <v>2</v>
      </c>
      <c r="AF255" s="122" t="str">
        <f>AD237</f>
        <v>shop1834</v>
      </c>
      <c r="AG255" s="210" t="str">
        <f t="shared" si="1199"/>
        <v>core2_shop1834</v>
      </c>
      <c r="AH255" s="122">
        <v>1</v>
      </c>
      <c r="AI255" s="33">
        <v>3</v>
      </c>
      <c r="AJ255" s="46">
        <f ca="1">IF(OR(INDEX(INDIRECT("times"&amp;AE$2),$F255,AJ$28)&gt;10,INDEX(INDIRECT(AG255),$E255,AJ$28)&lt;=INDEX(INDIRECT(AG255),$E255,$F255)),0,(INDEX(INDIRECT(AG255),$E255,$F255)-INDEX(INDIRECT(AG255),$E255,AJ$28))*(10-INDEX(INDIRECT("times"&amp;AE$2),$F255,AJ$28))/10)</f>
        <v>0</v>
      </c>
      <c r="AK255" s="47">
        <f ca="1">IF(OR(INDEX(INDIRECT("times"&amp;AE$2),$F255,AK$28)&gt;10,INDEX(INDIRECT(AG255),$E255,AK$28)&lt;=INDEX(INDIRECT(AG255),$E255,$F255)),0,(INDEX(INDIRECT(AG255),$E255,$F255)-INDEX(INDIRECT(AG255),$E255,AK$28))*(10-INDEX(INDIRECT("times"&amp;AE$2),$F255,AK$28))/10)</f>
        <v>0</v>
      </c>
      <c r="AL255" s="47">
        <f ca="1">IF(OR(INDEX(INDIRECT("times"&amp;AE$2),$F255,AL$28)&gt;10,INDEX(INDIRECT(AG255),$E255,AL$28)&lt;=INDEX(INDIRECT(AG255),$E255,$F255)),0,(INDEX(INDIRECT(AG255),$E255,$F255)-INDEX(INDIRECT(AG255),$E255,AL$28))*(10-INDEX(INDIRECT("times"&amp;AE$2),$F255,AL$28))/10)</f>
        <v>0</v>
      </c>
      <c r="AM255" s="47">
        <f ca="1">IF(OR(INDEX(INDIRECT("times"&amp;AE$2),$F255,AM$28)&gt;10,INDEX(INDIRECT(AG255),$E255,AM$28)&lt;=INDEX(INDIRECT(AG255),$E255,$F255)),0,(INDEX(INDIRECT(AG255),$E255,$F255)-INDEX(INDIRECT(AG255),$E255,AM$28))*(10-INDEX(INDIRECT("times"&amp;AE$2),$F255,AM$28))/10)</f>
        <v>0</v>
      </c>
      <c r="AN255" s="47">
        <f ca="1">IF(OR(INDEX(INDIRECT("times"&amp;AE$2),$F255,AN$28)&gt;10,INDEX(INDIRECT(AG255),$E255,AN$28)&lt;=INDEX(INDIRECT(AG255),$E255,$F255)),0,(INDEX(INDIRECT(AG255),$E255,$F255)-INDEX(INDIRECT(AG255),$E255,AN$28))*(10-INDEX(INDIRECT("times"&amp;AE$2),$F255,AN$28))/10)</f>
        <v>0</v>
      </c>
      <c r="AO255" s="47">
        <f ca="1">IF(OR(INDEX(INDIRECT("times"&amp;AE$2),$F255,AO$28)&gt;10,INDEX(INDIRECT(AG255),$E255,AO$28)&lt;=INDEX(INDIRECT(AG255),$E255,$F255)),0,(INDEX(INDIRECT(AG255),$E255,$F255)-INDEX(INDIRECT(AG255),$E255,AO$28))*(10-INDEX(INDIRECT("times"&amp;AE$2),$F255,AO$28))/10)</f>
        <v>0</v>
      </c>
      <c r="AP255" s="47">
        <f ca="1">IF(OR(INDEX(INDIRECT("times"&amp;AE$2),$F255,AP$28)&gt;10,INDEX(INDIRECT(AG255),$E255,AP$28)&lt;=INDEX(INDIRECT(AG255),$E255,$F255)),0,(INDEX(INDIRECT(AG255),$E255,$F255)-INDEX(INDIRECT(AG255),$E255,AP$28))*(10-INDEX(INDIRECT("times"&amp;AE$2),$F255,AP$28))/10)</f>
        <v>0</v>
      </c>
      <c r="AQ255" s="47">
        <f ca="1">IF(OR(INDEX(INDIRECT("times"&amp;AE$2),$F255,AQ$28)&gt;10,INDEX(INDIRECT(AG255),$E255,AQ$28)&lt;=INDEX(INDIRECT(AG255),$E255,$F255)),0,(INDEX(INDIRECT(AG255),$E255,$F255)-INDEX(INDIRECT(AG255),$E255,AQ$28))*(10-INDEX(INDIRECT("times"&amp;AE$2),$F255,AQ$28))/10)</f>
        <v>0</v>
      </c>
      <c r="AR255" s="47">
        <f ca="1">IF(OR(INDEX(INDIRECT("times"&amp;AE$2),$F255,AR$28)&gt;10,INDEX(INDIRECT(AG255),$E255,AR$28)&lt;=INDEX(INDIRECT(AG255),$E255,$F255)),0,(INDEX(INDIRECT(AG255),$E255,$F255)-INDEX(INDIRECT(AG255),$E255,AR$28))*(10-INDEX(INDIRECT("times"&amp;AE$2),$F255,AR$28))/10)</f>
        <v>0</v>
      </c>
      <c r="AS255" s="47">
        <f ca="1">IF(OR(INDEX(INDIRECT("times"&amp;AE$2),$F255,AS$28)&gt;10,INDEX(INDIRECT(AG255),$E255,AS$28)&lt;=INDEX(INDIRECT(AG255),$E255,$F255)),0,(INDEX(INDIRECT(AG255),$E255,$F255)-INDEX(INDIRECT(AG255),$E255,AS$28))*(10-INDEX(INDIRECT("times"&amp;AE$2),$F255,AS$28))/10)</f>
        <v>0</v>
      </c>
      <c r="AT255" s="47">
        <f ca="1">IF(OR(INDEX(INDIRECT("times"&amp;AE$2),$F255,AT$28)&gt;10,INDEX(INDIRECT(AG255),$E255,AT$28)&lt;=INDEX(INDIRECT(AG255),$E255,$F255)),0,(INDEX(INDIRECT(AG255),$E255,$F255)-INDEX(INDIRECT(AG255),$E255,AT$28))*(10-INDEX(INDIRECT("times"&amp;AE$2),$F255,AT$28))/10)</f>
        <v>0</v>
      </c>
      <c r="AU255" s="47">
        <f ca="1">IF(OR(INDEX(INDIRECT("times"&amp;AE$2),$F255,AU$28)&gt;10,INDEX(INDIRECT(AG255),$E255,AU$28)&lt;=INDEX(INDIRECT(AG255),$E255,$F255)),0,(INDEX(INDIRECT(AG255),$E255,$F255)-INDEX(INDIRECT(AG255),$E255,AU$28))*(10-INDEX(INDIRECT("times"&amp;AE$2),$F255,AU$28))/10)</f>
        <v>0</v>
      </c>
      <c r="AV255" s="47">
        <f ca="1">IF(OR(INDEX(INDIRECT("times"&amp;AE$2),$F255,AV$28)&gt;10,INDEX(INDIRECT(AG255),$E255,AV$28)&lt;=INDEX(INDIRECT(AG255),$E255,$F255)),0,(INDEX(INDIRECT(AG255),$E255,$F255)-INDEX(INDIRECT(AG255),$E255,AV$28))*(10-INDEX(INDIRECT("times"&amp;AE$2),$F255,AV$28))/10)</f>
        <v>0</v>
      </c>
      <c r="AW255" s="47">
        <f ca="1">IF(OR(INDEX(INDIRECT("times"&amp;AE$2),$F255,AW$28)&gt;10,INDEX(INDIRECT(AG255),$E255,AW$28)&lt;=INDEX(INDIRECT(AG255),$E255,$F255)),0,(INDEX(INDIRECT(AG255),$E255,$F255)-INDEX(INDIRECT(AG255),$E255,AW$28))*(10-INDEX(INDIRECT("times"&amp;AE$2),$F255,AW$28))/10)</f>
        <v>0</v>
      </c>
      <c r="AX255" s="47">
        <f ca="1">IF(OR(INDEX(INDIRECT("times"&amp;AE$2),$F255,AX$28)&gt;10,INDEX(INDIRECT(AG255),$E255,AX$28)&lt;=INDEX(INDIRECT(AG255),$E255,$F255)),0,(INDEX(INDIRECT(AG255),$E255,$F255)-INDEX(INDIRECT(AG255),$E255,AX$28))*(10-INDEX(INDIRECT("times"&amp;AE$2),$F255,AX$28))/10)</f>
        <v>0</v>
      </c>
      <c r="AY255" s="47">
        <f ca="1">IF(OR(INDEX(INDIRECT("times"&amp;AE$2),$F255,AY$28)&gt;10,INDEX(INDIRECT(AG255),$E255,AY$28)&lt;=INDEX(INDIRECT(AG255),$E255,$F255)),0,(INDEX(INDIRECT(AG255),$E255,$F255)-INDEX(INDIRECT(AG255),$E255,AY$28))*(10-INDEX(INDIRECT("times"&amp;AE$2),$F255,AY$28))/10)</f>
        <v>0</v>
      </c>
      <c r="AZ255" s="47">
        <f ca="1">IF(OR(INDEX(INDIRECT("times"&amp;AE$2),$F255,AZ$28)&gt;10,INDEX(INDIRECT(AG255),$E255,AZ$28)&lt;=INDEX(INDIRECT(AG255),$E255,$F255)),0,(INDEX(INDIRECT(AG255),$E255,$F255)-INDEX(INDIRECT(AG255),$E255,AZ$28))*(10-INDEX(INDIRECT("times"&amp;AE$2),$F255,AZ$28))/10)</f>
        <v>0</v>
      </c>
      <c r="BA255" s="47">
        <f ca="1">IF(OR(INDEX(INDIRECT("times"&amp;AE$2),$F255,BA$28)&gt;10,INDEX(INDIRECT(AG255),$E255,BA$28)&lt;=INDEX(INDIRECT(AG255),$E255,$F255)),0,(INDEX(INDIRECT(AG255),$E255,$F255)-INDEX(INDIRECT(AG255),$E255,BA$28))*(10-INDEX(INDIRECT("times"&amp;AE$2),$F255,BA$28))/10)</f>
        <v>0</v>
      </c>
      <c r="BB255" s="47">
        <f ca="1">IF(OR(INDEX(INDIRECT("times"&amp;AE$2),$F255,BB$28)&gt;10,INDEX(INDIRECT(AG255),$E255,BB$28)&lt;=INDEX(INDIRECT(AG255),$E255,$F255)),0,(INDEX(INDIRECT(AG255),$E255,$F255)-INDEX(INDIRECT(AG255),$E255,BB$28))*(10-INDEX(INDIRECT("times"&amp;AE$2),$F255,BB$28))/10)</f>
        <v>0</v>
      </c>
      <c r="BC255" s="47">
        <f ca="1">IF(OR(INDEX(INDIRECT("times"&amp;AE$2),$F255,BC$28)&gt;10,INDEX(INDIRECT(AG255),$E255,BC$28)&lt;=INDEX(INDIRECT(AG255),$E255,$F255)),0,(INDEX(INDIRECT(AG255),$E255,$F255)-INDEX(INDIRECT(AG255),$E255,BC$28))*(10-INDEX(INDIRECT("times"&amp;AE$2),$F255,BC$28))/10)</f>
        <v>0</v>
      </c>
      <c r="BD255" s="48">
        <f ca="1">IF(OR(INDEX(INDIRECT("times"&amp;AE$2),$F255,BD$28)&gt;10,INDEX(INDIRECT(AG255),$E255,BD$28)&lt;=INDEX(INDIRECT(AG255),$E255,$F255)),0,(INDEX(INDIRECT(AG255),$E255,$F255)-INDEX(INDIRECT(AG255),$E255,BD$28))*(10-INDEX(INDIRECT("times"&amp;AE$2),$F255,BD$28))/10)</f>
        <v>0</v>
      </c>
      <c r="BE255" s="201">
        <v>3</v>
      </c>
      <c r="BG255" s="18" t="s">
        <v>191</v>
      </c>
      <c r="BH255" s="122">
        <f>BG236</f>
        <v>2</v>
      </c>
      <c r="BI255" s="122" t="str">
        <f>BG237</f>
        <v>lei1834</v>
      </c>
      <c r="BJ255" s="210" t="str">
        <f t="shared" si="1200"/>
        <v>core2_lei1834</v>
      </c>
      <c r="BK255" s="122">
        <v>1</v>
      </c>
      <c r="BL255" s="33">
        <v>3</v>
      </c>
      <c r="BM255" s="46">
        <f ca="1">IF(OR(INDEX(INDIRECT("times"&amp;BH$2),$F255,BM$28)&gt;10,INDEX(INDIRECT(BJ255),$E255,BM$28)&lt;=INDEX(INDIRECT(BJ255),$E255,$F255)),0,(INDEX(INDIRECT(BJ255),$E255,$F255)-INDEX(INDIRECT(BJ255),$E255,BM$28))*(10-INDEX(INDIRECT("times"&amp;BH$2),$F255,BM$28))/10)</f>
        <v>0</v>
      </c>
      <c r="BN255" s="47">
        <f ca="1">IF(OR(INDEX(INDIRECT("times"&amp;BH$2),$F255,BN$28)&gt;10,INDEX(INDIRECT(BJ255),$E255,BN$28)&lt;=INDEX(INDIRECT(BJ255),$E255,$F255)),0,(INDEX(INDIRECT(BJ255),$E255,$F255)-INDEX(INDIRECT(BJ255),$E255,BN$28))*(10-INDEX(INDIRECT("times"&amp;BH$2),$F255,BN$28))/10)</f>
        <v>0</v>
      </c>
      <c r="BO255" s="47">
        <f ca="1">IF(OR(INDEX(INDIRECT("times"&amp;BH$2),$F255,BO$28)&gt;10,INDEX(INDIRECT(BJ255),$E255,BO$28)&lt;=INDEX(INDIRECT(BJ255),$E255,$F255)),0,(INDEX(INDIRECT(BJ255),$E255,$F255)-INDEX(INDIRECT(BJ255),$E255,BO$28))*(10-INDEX(INDIRECT("times"&amp;BH$2),$F255,BO$28))/10)</f>
        <v>0</v>
      </c>
      <c r="BP255" s="47">
        <f ca="1">IF(OR(INDEX(INDIRECT("times"&amp;BH$2),$F255,BP$28)&gt;10,INDEX(INDIRECT(BJ255),$E255,BP$28)&lt;=INDEX(INDIRECT(BJ255),$E255,$F255)),0,(INDEX(INDIRECT(BJ255),$E255,$F255)-INDEX(INDIRECT(BJ255),$E255,BP$28))*(10-INDEX(INDIRECT("times"&amp;BH$2),$F255,BP$28))/10)</f>
        <v>0</v>
      </c>
      <c r="BQ255" s="47">
        <f ca="1">IF(OR(INDEX(INDIRECT("times"&amp;BH$2),$F255,BQ$28)&gt;10,INDEX(INDIRECT(BJ255),$E255,BQ$28)&lt;=INDEX(INDIRECT(BJ255),$E255,$F255)),0,(INDEX(INDIRECT(BJ255),$E255,$F255)-INDEX(INDIRECT(BJ255),$E255,BQ$28))*(10-INDEX(INDIRECT("times"&amp;BH$2),$F255,BQ$28))/10)</f>
        <v>0</v>
      </c>
      <c r="BR255" s="47">
        <f ca="1">IF(OR(INDEX(INDIRECT("times"&amp;BH$2),$F255,BR$28)&gt;10,INDEX(INDIRECT(BJ255),$E255,BR$28)&lt;=INDEX(INDIRECT(BJ255),$E255,$F255)),0,(INDEX(INDIRECT(BJ255),$E255,$F255)-INDEX(INDIRECT(BJ255),$E255,BR$28))*(10-INDEX(INDIRECT("times"&amp;BH$2),$F255,BR$28))/10)</f>
        <v>0</v>
      </c>
      <c r="BS255" s="47">
        <f ca="1">IF(OR(INDEX(INDIRECT("times"&amp;BH$2),$F255,BS$28)&gt;10,INDEX(INDIRECT(BJ255),$E255,BS$28)&lt;=INDEX(INDIRECT(BJ255),$E255,$F255)),0,(INDEX(INDIRECT(BJ255),$E255,$F255)-INDEX(INDIRECT(BJ255),$E255,BS$28))*(10-INDEX(INDIRECT("times"&amp;BH$2),$F255,BS$28))/10)</f>
        <v>0</v>
      </c>
      <c r="BT255" s="47">
        <f ca="1">IF(OR(INDEX(INDIRECT("times"&amp;BH$2),$F255,BT$28)&gt;10,INDEX(INDIRECT(BJ255),$E255,BT$28)&lt;=INDEX(INDIRECT(BJ255),$E255,$F255)),0,(INDEX(INDIRECT(BJ255),$E255,$F255)-INDEX(INDIRECT(BJ255),$E255,BT$28))*(10-INDEX(INDIRECT("times"&amp;BH$2),$F255,BT$28))/10)</f>
        <v>0</v>
      </c>
      <c r="BU255" s="47">
        <f ca="1">IF(OR(INDEX(INDIRECT("times"&amp;BH$2),$F255,BU$28)&gt;10,INDEX(INDIRECT(BJ255),$E255,BU$28)&lt;=INDEX(INDIRECT(BJ255),$E255,$F255)),0,(INDEX(INDIRECT(BJ255),$E255,$F255)-INDEX(INDIRECT(BJ255),$E255,BU$28))*(10-INDEX(INDIRECT("times"&amp;BH$2),$F255,BU$28))/10)</f>
        <v>0</v>
      </c>
      <c r="BV255" s="47">
        <f ca="1">IF(OR(INDEX(INDIRECT("times"&amp;BH$2),$F255,BV$28)&gt;10,INDEX(INDIRECT(BJ255),$E255,BV$28)&lt;=INDEX(INDIRECT(BJ255),$E255,$F255)),0,(INDEX(INDIRECT(BJ255),$E255,$F255)-INDEX(INDIRECT(BJ255),$E255,BV$28))*(10-INDEX(INDIRECT("times"&amp;BH$2),$F255,BV$28))/10)</f>
        <v>0</v>
      </c>
      <c r="BW255" s="47">
        <f ca="1">IF(OR(INDEX(INDIRECT("times"&amp;BH$2),$F255,BW$28)&gt;10,INDEX(INDIRECT(BJ255),$E255,BW$28)&lt;=INDEX(INDIRECT(BJ255),$E255,$F255)),0,(INDEX(INDIRECT(BJ255),$E255,$F255)-INDEX(INDIRECT(BJ255),$E255,BW$28))*(10-INDEX(INDIRECT("times"&amp;BH$2),$F255,BW$28))/10)</f>
        <v>0</v>
      </c>
      <c r="BX255" s="47">
        <f ca="1">IF(OR(INDEX(INDIRECT("times"&amp;BH$2),$F255,BX$28)&gt;10,INDEX(INDIRECT(BJ255),$E255,BX$28)&lt;=INDEX(INDIRECT(BJ255),$E255,$F255)),0,(INDEX(INDIRECT(BJ255),$E255,$F255)-INDEX(INDIRECT(BJ255),$E255,BX$28))*(10-INDEX(INDIRECT("times"&amp;BH$2),$F255,BX$28))/10)</f>
        <v>0</v>
      </c>
      <c r="BY255" s="47">
        <f ca="1">IF(OR(INDEX(INDIRECT("times"&amp;BH$2),$F255,BY$28)&gt;10,INDEX(INDIRECT(BJ255),$E255,BY$28)&lt;=INDEX(INDIRECT(BJ255),$E255,$F255)),0,(INDEX(INDIRECT(BJ255),$E255,$F255)-INDEX(INDIRECT(BJ255),$E255,BY$28))*(10-INDEX(INDIRECT("times"&amp;BH$2),$F255,BY$28))/10)</f>
        <v>0</v>
      </c>
      <c r="BZ255" s="47">
        <f ca="1">IF(OR(INDEX(INDIRECT("times"&amp;BH$2),$F255,BZ$28)&gt;10,INDEX(INDIRECT(BJ255),$E255,BZ$28)&lt;=INDEX(INDIRECT(BJ255),$E255,$F255)),0,(INDEX(INDIRECT(BJ255),$E255,$F255)-INDEX(INDIRECT(BJ255),$E255,BZ$28))*(10-INDEX(INDIRECT("times"&amp;BH$2),$F255,BZ$28))/10)</f>
        <v>0</v>
      </c>
      <c r="CA255" s="47">
        <f ca="1">IF(OR(INDEX(INDIRECT("times"&amp;BH$2),$F255,CA$28)&gt;10,INDEX(INDIRECT(BJ255),$E255,CA$28)&lt;=INDEX(INDIRECT(BJ255),$E255,$F255)),0,(INDEX(INDIRECT(BJ255),$E255,$F255)-INDEX(INDIRECT(BJ255),$E255,CA$28))*(10-INDEX(INDIRECT("times"&amp;BH$2),$F255,CA$28))/10)</f>
        <v>0</v>
      </c>
      <c r="CB255" s="47">
        <f ca="1">IF(OR(INDEX(INDIRECT("times"&amp;BH$2),$F255,CB$28)&gt;10,INDEX(INDIRECT(BJ255),$E255,CB$28)&lt;=INDEX(INDIRECT(BJ255),$E255,$F255)),0,(INDEX(INDIRECT(BJ255),$E255,$F255)-INDEX(INDIRECT(BJ255),$E255,CB$28))*(10-INDEX(INDIRECT("times"&amp;BH$2),$F255,CB$28))/10)</f>
        <v>0</v>
      </c>
      <c r="CC255" s="47">
        <f ca="1">IF(OR(INDEX(INDIRECT("times"&amp;BH$2),$F255,CC$28)&gt;10,INDEX(INDIRECT(BJ255),$E255,CC$28)&lt;=INDEX(INDIRECT(BJ255),$E255,$F255)),0,(INDEX(INDIRECT(BJ255),$E255,$F255)-INDEX(INDIRECT(BJ255),$E255,CC$28))*(10-INDEX(INDIRECT("times"&amp;BH$2),$F255,CC$28))/10)</f>
        <v>0</v>
      </c>
      <c r="CD255" s="47">
        <f ca="1">IF(OR(INDEX(INDIRECT("times"&amp;BH$2),$F255,CD$28)&gt;10,INDEX(INDIRECT(BJ255),$E255,CD$28)&lt;=INDEX(INDIRECT(BJ255),$E255,$F255)),0,(INDEX(INDIRECT(BJ255),$E255,$F255)-INDEX(INDIRECT(BJ255),$E255,CD$28))*(10-INDEX(INDIRECT("times"&amp;BH$2),$F255,CD$28))/10)</f>
        <v>0</v>
      </c>
      <c r="CE255" s="47">
        <f ca="1">IF(OR(INDEX(INDIRECT("times"&amp;BH$2),$F255,CE$28)&gt;10,INDEX(INDIRECT(BJ255),$E255,CE$28)&lt;=INDEX(INDIRECT(BJ255),$E255,$F255)),0,(INDEX(INDIRECT(BJ255),$E255,$F255)-INDEX(INDIRECT(BJ255),$E255,CE$28))*(10-INDEX(INDIRECT("times"&amp;BH$2),$F255,CE$28))/10)</f>
        <v>0</v>
      </c>
      <c r="CF255" s="47">
        <f ca="1">IF(OR(INDEX(INDIRECT("times"&amp;BH$2),$F255,CF$28)&gt;10,INDEX(INDIRECT(BJ255),$E255,CF$28)&lt;=INDEX(INDIRECT(BJ255),$E255,$F255)),0,(INDEX(INDIRECT(BJ255),$E255,$F255)-INDEX(INDIRECT(BJ255),$E255,CF$28))*(10-INDEX(INDIRECT("times"&amp;BH$2),$F255,CF$28))/10)</f>
        <v>0</v>
      </c>
      <c r="CG255" s="48">
        <f ca="1">IF(OR(INDEX(INDIRECT("times"&amp;BH$2),$F255,CG$28)&gt;10,INDEX(INDIRECT(BJ255),$E255,CG$28)&lt;=INDEX(INDIRECT(BJ255),$E255,$F255)),0,(INDEX(INDIRECT(BJ255),$E255,$F255)-INDEX(INDIRECT(BJ255),$E255,CG$28))*(10-INDEX(INDIRECT("times"&amp;BH$2),$F255,CG$28))/10)</f>
        <v>0</v>
      </c>
      <c r="CH255" s="201">
        <v>3</v>
      </c>
      <c r="CJ255" s="18" t="s">
        <v>191</v>
      </c>
      <c r="CK255" s="122">
        <f>CJ236</f>
        <v>2</v>
      </c>
      <c r="CL255" s="122" t="str">
        <f>CJ237</f>
        <v>work3564</v>
      </c>
      <c r="CM255" s="210" t="str">
        <f t="shared" si="1201"/>
        <v>core2_work3564</v>
      </c>
      <c r="CN255" s="122">
        <v>1</v>
      </c>
      <c r="CO255" s="33">
        <v>3</v>
      </c>
      <c r="CP255" s="46">
        <f ca="1">IF(OR(INDEX(INDIRECT("times"&amp;CK$2),$F255,CP$28)&gt;10,INDEX(INDIRECT(CM255),$E255,CP$28)&lt;=INDEX(INDIRECT(CM255),$E255,$F255)),0,(INDEX(INDIRECT(CM255),$E255,$F255)-INDEX(INDIRECT(CM255),$E255,CP$28))*(10-INDEX(INDIRECT("times"&amp;CK$2),$F255,CP$28))/10)</f>
        <v>0</v>
      </c>
      <c r="CQ255" s="47">
        <f ca="1">IF(OR(INDEX(INDIRECT("times"&amp;CK$2),$F255,CQ$28)&gt;10,INDEX(INDIRECT(CM255),$E255,CQ$28)&lt;=INDEX(INDIRECT(CM255),$E255,$F255)),0,(INDEX(INDIRECT(CM255),$E255,$F255)-INDEX(INDIRECT(CM255),$E255,CQ$28))*(10-INDEX(INDIRECT("times"&amp;CK$2),$F255,CQ$28))/10)</f>
        <v>0</v>
      </c>
      <c r="CR255" s="47">
        <f ca="1">IF(OR(INDEX(INDIRECT("times"&amp;CK$2),$F255,CR$28)&gt;10,INDEX(INDIRECT(CM255),$E255,CR$28)&lt;=INDEX(INDIRECT(CM255),$E255,$F255)),0,(INDEX(INDIRECT(CM255),$E255,$F255)-INDEX(INDIRECT(CM255),$E255,CR$28))*(10-INDEX(INDIRECT("times"&amp;CK$2),$F255,CR$28))/10)</f>
        <v>0</v>
      </c>
      <c r="CS255" s="47">
        <f ca="1">IF(OR(INDEX(INDIRECT("times"&amp;CK$2),$F255,CS$28)&gt;10,INDEX(INDIRECT(CM255),$E255,CS$28)&lt;=INDEX(INDIRECT(CM255),$E255,$F255)),0,(INDEX(INDIRECT(CM255),$E255,$F255)-INDEX(INDIRECT(CM255),$E255,CS$28))*(10-INDEX(INDIRECT("times"&amp;CK$2),$F255,CS$28))/10)</f>
        <v>0</v>
      </c>
      <c r="CT255" s="47">
        <f ca="1">IF(OR(INDEX(INDIRECT("times"&amp;CK$2),$F255,CT$28)&gt;10,INDEX(INDIRECT(CM255),$E255,CT$28)&lt;=INDEX(INDIRECT(CM255),$E255,$F255)),0,(INDEX(INDIRECT(CM255),$E255,$F255)-INDEX(INDIRECT(CM255),$E255,CT$28))*(10-INDEX(INDIRECT("times"&amp;CK$2),$F255,CT$28))/10)</f>
        <v>0</v>
      </c>
      <c r="CU255" s="47">
        <f ca="1">IF(OR(INDEX(INDIRECT("times"&amp;CK$2),$F255,CU$28)&gt;10,INDEX(INDIRECT(CM255),$E255,CU$28)&lt;=INDEX(INDIRECT(CM255),$E255,$F255)),0,(INDEX(INDIRECT(CM255),$E255,$F255)-INDEX(INDIRECT(CM255),$E255,CU$28))*(10-INDEX(INDIRECT("times"&amp;CK$2),$F255,CU$28))/10)</f>
        <v>0</v>
      </c>
      <c r="CV255" s="47">
        <f ca="1">IF(OR(INDEX(INDIRECT("times"&amp;CK$2),$F255,CV$28)&gt;10,INDEX(INDIRECT(CM255),$E255,CV$28)&lt;=INDEX(INDIRECT(CM255),$E255,$F255)),0,(INDEX(INDIRECT(CM255),$E255,$F255)-INDEX(INDIRECT(CM255),$E255,CV$28))*(10-INDEX(INDIRECT("times"&amp;CK$2),$F255,CV$28))/10)</f>
        <v>0</v>
      </c>
      <c r="CW255" s="47">
        <f ca="1">IF(OR(INDEX(INDIRECT("times"&amp;CK$2),$F255,CW$28)&gt;10,INDEX(INDIRECT(CM255),$E255,CW$28)&lt;=INDEX(INDIRECT(CM255),$E255,$F255)),0,(INDEX(INDIRECT(CM255),$E255,$F255)-INDEX(INDIRECT(CM255),$E255,CW$28))*(10-INDEX(INDIRECT("times"&amp;CK$2),$F255,CW$28))/10)</f>
        <v>0</v>
      </c>
      <c r="CX255" s="47">
        <f ca="1">IF(OR(INDEX(INDIRECT("times"&amp;CK$2),$F255,CX$28)&gt;10,INDEX(INDIRECT(CM255),$E255,CX$28)&lt;=INDEX(INDIRECT(CM255),$E255,$F255)),0,(INDEX(INDIRECT(CM255),$E255,$F255)-INDEX(INDIRECT(CM255),$E255,CX$28))*(10-INDEX(INDIRECT("times"&amp;CK$2),$F255,CX$28))/10)</f>
        <v>0</v>
      </c>
      <c r="CY255" s="47">
        <f ca="1">IF(OR(INDEX(INDIRECT("times"&amp;CK$2),$F255,CY$28)&gt;10,INDEX(INDIRECT(CM255),$E255,CY$28)&lt;=INDEX(INDIRECT(CM255),$E255,$F255)),0,(INDEX(INDIRECT(CM255),$E255,$F255)-INDEX(INDIRECT(CM255),$E255,CY$28))*(10-INDEX(INDIRECT("times"&amp;CK$2),$F255,CY$28))/10)</f>
        <v>0</v>
      </c>
      <c r="CZ255" s="47">
        <f ca="1">IF(OR(INDEX(INDIRECT("times"&amp;CK$2),$F255,CZ$28)&gt;10,INDEX(INDIRECT(CM255),$E255,CZ$28)&lt;=INDEX(INDIRECT(CM255),$E255,$F255)),0,(INDEX(INDIRECT(CM255),$E255,$F255)-INDEX(INDIRECT(CM255),$E255,CZ$28))*(10-INDEX(INDIRECT("times"&amp;CK$2),$F255,CZ$28))/10)</f>
        <v>0</v>
      </c>
      <c r="DA255" s="47">
        <f ca="1">IF(OR(INDEX(INDIRECT("times"&amp;CK$2),$F255,DA$28)&gt;10,INDEX(INDIRECT(CM255),$E255,DA$28)&lt;=INDEX(INDIRECT(CM255),$E255,$F255)),0,(INDEX(INDIRECT(CM255),$E255,$F255)-INDEX(INDIRECT(CM255),$E255,DA$28))*(10-INDEX(INDIRECT("times"&amp;CK$2),$F255,DA$28))/10)</f>
        <v>0</v>
      </c>
      <c r="DB255" s="47">
        <f ca="1">IF(OR(INDEX(INDIRECT("times"&amp;CK$2),$F255,DB$28)&gt;10,INDEX(INDIRECT(CM255),$E255,DB$28)&lt;=INDEX(INDIRECT(CM255),$E255,$F255)),0,(INDEX(INDIRECT(CM255),$E255,$F255)-INDEX(INDIRECT(CM255),$E255,DB$28))*(10-INDEX(INDIRECT("times"&amp;CK$2),$F255,DB$28))/10)</f>
        <v>0</v>
      </c>
      <c r="DC255" s="47">
        <f ca="1">IF(OR(INDEX(INDIRECT("times"&amp;CK$2),$F255,DC$28)&gt;10,INDEX(INDIRECT(CM255),$E255,DC$28)&lt;=INDEX(INDIRECT(CM255),$E255,$F255)),0,(INDEX(INDIRECT(CM255),$E255,$F255)-INDEX(INDIRECT(CM255),$E255,DC$28))*(10-INDEX(INDIRECT("times"&amp;CK$2),$F255,DC$28))/10)</f>
        <v>0</v>
      </c>
      <c r="DD255" s="47">
        <f ca="1">IF(OR(INDEX(INDIRECT("times"&amp;CK$2),$F255,DD$28)&gt;10,INDEX(INDIRECT(CM255),$E255,DD$28)&lt;=INDEX(INDIRECT(CM255),$E255,$F255)),0,(INDEX(INDIRECT(CM255),$E255,$F255)-INDEX(INDIRECT(CM255),$E255,DD$28))*(10-INDEX(INDIRECT("times"&amp;CK$2),$F255,DD$28))/10)</f>
        <v>0</v>
      </c>
      <c r="DE255" s="47">
        <f ca="1">IF(OR(INDEX(INDIRECT("times"&amp;CK$2),$F255,DE$28)&gt;10,INDEX(INDIRECT(CM255),$E255,DE$28)&lt;=INDEX(INDIRECT(CM255),$E255,$F255)),0,(INDEX(INDIRECT(CM255),$E255,$F255)-INDEX(INDIRECT(CM255),$E255,DE$28))*(10-INDEX(INDIRECT("times"&amp;CK$2),$F255,DE$28))/10)</f>
        <v>0</v>
      </c>
      <c r="DF255" s="47">
        <f ca="1">IF(OR(INDEX(INDIRECT("times"&amp;CK$2),$F255,DF$28)&gt;10,INDEX(INDIRECT(CM255),$E255,DF$28)&lt;=INDEX(INDIRECT(CM255),$E255,$F255)),0,(INDEX(INDIRECT(CM255),$E255,$F255)-INDEX(INDIRECT(CM255),$E255,DF$28))*(10-INDEX(INDIRECT("times"&amp;CK$2),$F255,DF$28))/10)</f>
        <v>0</v>
      </c>
      <c r="DG255" s="47">
        <f ca="1">IF(OR(INDEX(INDIRECT("times"&amp;CK$2),$F255,DG$28)&gt;10,INDEX(INDIRECT(CM255),$E255,DG$28)&lt;=INDEX(INDIRECT(CM255),$E255,$F255)),0,(INDEX(INDIRECT(CM255),$E255,$F255)-INDEX(INDIRECT(CM255),$E255,DG$28))*(10-INDEX(INDIRECT("times"&amp;CK$2),$F255,DG$28))/10)</f>
        <v>0</v>
      </c>
      <c r="DH255" s="47">
        <f ca="1">IF(OR(INDEX(INDIRECT("times"&amp;CK$2),$F255,DH$28)&gt;10,INDEX(INDIRECT(CM255),$E255,DH$28)&lt;=INDEX(INDIRECT(CM255),$E255,$F255)),0,(INDEX(INDIRECT(CM255),$E255,$F255)-INDEX(INDIRECT(CM255),$E255,DH$28))*(10-INDEX(INDIRECT("times"&amp;CK$2),$F255,DH$28))/10)</f>
        <v>0</v>
      </c>
      <c r="DI255" s="47">
        <f ca="1">IF(OR(INDEX(INDIRECT("times"&amp;CK$2),$F255,DI$28)&gt;10,INDEX(INDIRECT(CM255),$E255,DI$28)&lt;=INDEX(INDIRECT(CM255),$E255,$F255)),0,(INDEX(INDIRECT(CM255),$E255,$F255)-INDEX(INDIRECT(CM255),$E255,DI$28))*(10-INDEX(INDIRECT("times"&amp;CK$2),$F255,DI$28))/10)</f>
        <v>0</v>
      </c>
      <c r="DJ255" s="48">
        <f ca="1">IF(OR(INDEX(INDIRECT("times"&amp;CK$2),$F255,DJ$28)&gt;10,INDEX(INDIRECT(CM255),$E255,DJ$28)&lt;=INDEX(INDIRECT(CM255),$E255,$F255)),0,(INDEX(INDIRECT(CM255),$E255,$F255)-INDEX(INDIRECT(CM255),$E255,DJ$28))*(10-INDEX(INDIRECT("times"&amp;CK$2),$F255,DJ$28))/10)</f>
        <v>0</v>
      </c>
      <c r="DK255" s="201">
        <v>3</v>
      </c>
      <c r="DM255" s="18" t="s">
        <v>191</v>
      </c>
      <c r="DN255" s="122">
        <f>DM236</f>
        <v>2</v>
      </c>
      <c r="DO255" s="122" t="str">
        <f>DM237</f>
        <v>shop3564</v>
      </c>
      <c r="DP255" s="210" t="str">
        <f t="shared" si="1202"/>
        <v>core2_shop3564</v>
      </c>
      <c r="DQ255" s="122">
        <v>1</v>
      </c>
      <c r="DR255" s="33">
        <v>3</v>
      </c>
      <c r="DS255" s="46">
        <f ca="1">IF(OR(INDEX(INDIRECT("times"&amp;DN$2),$F255,DS$28)&gt;10,INDEX(INDIRECT(DP255),$E255,DS$28)&lt;=INDEX(INDIRECT(DP255),$E255,$F255)),0,(INDEX(INDIRECT(DP255),$E255,$F255)-INDEX(INDIRECT(DP255),$E255,DS$28))*(10-INDEX(INDIRECT("times"&amp;DN$2),$F255,DS$28))/10)</f>
        <v>0</v>
      </c>
      <c r="DT255" s="47">
        <f ca="1">IF(OR(INDEX(INDIRECT("times"&amp;DN$2),$F255,DT$28)&gt;10,INDEX(INDIRECT(DP255),$E255,DT$28)&lt;=INDEX(INDIRECT(DP255),$E255,$F255)),0,(INDEX(INDIRECT(DP255),$E255,$F255)-INDEX(INDIRECT(DP255),$E255,DT$28))*(10-INDEX(INDIRECT("times"&amp;DN$2),$F255,DT$28))/10)</f>
        <v>0</v>
      </c>
      <c r="DU255" s="47">
        <f ca="1">IF(OR(INDEX(INDIRECT("times"&amp;DN$2),$F255,DU$28)&gt;10,INDEX(INDIRECT(DP255),$E255,DU$28)&lt;=INDEX(INDIRECT(DP255),$E255,$F255)),0,(INDEX(INDIRECT(DP255),$E255,$F255)-INDEX(INDIRECT(DP255),$E255,DU$28))*(10-INDEX(INDIRECT("times"&amp;DN$2),$F255,DU$28))/10)</f>
        <v>0</v>
      </c>
      <c r="DV255" s="47">
        <f ca="1">IF(OR(INDEX(INDIRECT("times"&amp;DN$2),$F255,DV$28)&gt;10,INDEX(INDIRECT(DP255),$E255,DV$28)&lt;=INDEX(INDIRECT(DP255),$E255,$F255)),0,(INDEX(INDIRECT(DP255),$E255,$F255)-INDEX(INDIRECT(DP255),$E255,DV$28))*(10-INDEX(INDIRECT("times"&amp;DN$2),$F255,DV$28))/10)</f>
        <v>0</v>
      </c>
      <c r="DW255" s="47">
        <f ca="1">IF(OR(INDEX(INDIRECT("times"&amp;DN$2),$F255,DW$28)&gt;10,INDEX(INDIRECT(DP255),$E255,DW$28)&lt;=INDEX(INDIRECT(DP255),$E255,$F255)),0,(INDEX(INDIRECT(DP255),$E255,$F255)-INDEX(INDIRECT(DP255),$E255,DW$28))*(10-INDEX(INDIRECT("times"&amp;DN$2),$F255,DW$28))/10)</f>
        <v>0</v>
      </c>
      <c r="DX255" s="47">
        <f ca="1">IF(OR(INDEX(INDIRECT("times"&amp;DN$2),$F255,DX$28)&gt;10,INDEX(INDIRECT(DP255),$E255,DX$28)&lt;=INDEX(INDIRECT(DP255),$E255,$F255)),0,(INDEX(INDIRECT(DP255),$E255,$F255)-INDEX(INDIRECT(DP255),$E255,DX$28))*(10-INDEX(INDIRECT("times"&amp;DN$2),$F255,DX$28))/10)</f>
        <v>0</v>
      </c>
      <c r="DY255" s="47">
        <f ca="1">IF(OR(INDEX(INDIRECT("times"&amp;DN$2),$F255,DY$28)&gt;10,INDEX(INDIRECT(DP255),$E255,DY$28)&lt;=INDEX(INDIRECT(DP255),$E255,$F255)),0,(INDEX(INDIRECT(DP255),$E255,$F255)-INDEX(INDIRECT(DP255),$E255,DY$28))*(10-INDEX(INDIRECT("times"&amp;DN$2),$F255,DY$28))/10)</f>
        <v>0</v>
      </c>
      <c r="DZ255" s="47">
        <f ca="1">IF(OR(INDEX(INDIRECT("times"&amp;DN$2),$F255,DZ$28)&gt;10,INDEX(INDIRECT(DP255),$E255,DZ$28)&lt;=INDEX(INDIRECT(DP255),$E255,$F255)),0,(INDEX(INDIRECT(DP255),$E255,$F255)-INDEX(INDIRECT(DP255),$E255,DZ$28))*(10-INDEX(INDIRECT("times"&amp;DN$2),$F255,DZ$28))/10)</f>
        <v>0</v>
      </c>
      <c r="EA255" s="47">
        <f ca="1">IF(OR(INDEX(INDIRECT("times"&amp;DN$2),$F255,EA$28)&gt;10,INDEX(INDIRECT(DP255),$E255,EA$28)&lt;=INDEX(INDIRECT(DP255),$E255,$F255)),0,(INDEX(INDIRECT(DP255),$E255,$F255)-INDEX(INDIRECT(DP255),$E255,EA$28))*(10-INDEX(INDIRECT("times"&amp;DN$2),$F255,EA$28))/10)</f>
        <v>0</v>
      </c>
      <c r="EB255" s="47">
        <f ca="1">IF(OR(INDEX(INDIRECT("times"&amp;DN$2),$F255,EB$28)&gt;10,INDEX(INDIRECT(DP255),$E255,EB$28)&lt;=INDEX(INDIRECT(DP255),$E255,$F255)),0,(INDEX(INDIRECT(DP255),$E255,$F255)-INDEX(INDIRECT(DP255),$E255,EB$28))*(10-INDEX(INDIRECT("times"&amp;DN$2),$F255,EB$28))/10)</f>
        <v>0</v>
      </c>
      <c r="EC255" s="47">
        <f ca="1">IF(OR(INDEX(INDIRECT("times"&amp;DN$2),$F255,EC$28)&gt;10,INDEX(INDIRECT(DP255),$E255,EC$28)&lt;=INDEX(INDIRECT(DP255),$E255,$F255)),0,(INDEX(INDIRECT(DP255),$E255,$F255)-INDEX(INDIRECT(DP255),$E255,EC$28))*(10-INDEX(INDIRECT("times"&amp;DN$2),$F255,EC$28))/10)</f>
        <v>0</v>
      </c>
      <c r="ED255" s="47">
        <f ca="1">IF(OR(INDEX(INDIRECT("times"&amp;DN$2),$F255,ED$28)&gt;10,INDEX(INDIRECT(DP255),$E255,ED$28)&lt;=INDEX(INDIRECT(DP255),$E255,$F255)),0,(INDEX(INDIRECT(DP255),$E255,$F255)-INDEX(INDIRECT(DP255),$E255,ED$28))*(10-INDEX(INDIRECT("times"&amp;DN$2),$F255,ED$28))/10)</f>
        <v>0</v>
      </c>
      <c r="EE255" s="47">
        <f ca="1">IF(OR(INDEX(INDIRECT("times"&amp;DN$2),$F255,EE$28)&gt;10,INDEX(INDIRECT(DP255),$E255,EE$28)&lt;=INDEX(INDIRECT(DP255),$E255,$F255)),0,(INDEX(INDIRECT(DP255),$E255,$F255)-INDEX(INDIRECT(DP255),$E255,EE$28))*(10-INDEX(INDIRECT("times"&amp;DN$2),$F255,EE$28))/10)</f>
        <v>0</v>
      </c>
      <c r="EF255" s="47">
        <f ca="1">IF(OR(INDEX(INDIRECT("times"&amp;DN$2),$F255,EF$28)&gt;10,INDEX(INDIRECT(DP255),$E255,EF$28)&lt;=INDEX(INDIRECT(DP255),$E255,$F255)),0,(INDEX(INDIRECT(DP255),$E255,$F255)-INDEX(INDIRECT(DP255),$E255,EF$28))*(10-INDEX(INDIRECT("times"&amp;DN$2),$F255,EF$28))/10)</f>
        <v>0</v>
      </c>
      <c r="EG255" s="47">
        <f ca="1">IF(OR(INDEX(INDIRECT("times"&amp;DN$2),$F255,EG$28)&gt;10,INDEX(INDIRECT(DP255),$E255,EG$28)&lt;=INDEX(INDIRECT(DP255),$E255,$F255)),0,(INDEX(INDIRECT(DP255),$E255,$F255)-INDEX(INDIRECT(DP255),$E255,EG$28))*(10-INDEX(INDIRECT("times"&amp;DN$2),$F255,EG$28))/10)</f>
        <v>0</v>
      </c>
      <c r="EH255" s="47">
        <f ca="1">IF(OR(INDEX(INDIRECT("times"&amp;DN$2),$F255,EH$28)&gt;10,INDEX(INDIRECT(DP255),$E255,EH$28)&lt;=INDEX(INDIRECT(DP255),$E255,$F255)),0,(INDEX(INDIRECT(DP255),$E255,$F255)-INDEX(INDIRECT(DP255),$E255,EH$28))*(10-INDEX(INDIRECT("times"&amp;DN$2),$F255,EH$28))/10)</f>
        <v>0</v>
      </c>
      <c r="EI255" s="47">
        <f ca="1">IF(OR(INDEX(INDIRECT("times"&amp;DN$2),$F255,EI$28)&gt;10,INDEX(INDIRECT(DP255),$E255,EI$28)&lt;=INDEX(INDIRECT(DP255),$E255,$F255)),0,(INDEX(INDIRECT(DP255),$E255,$F255)-INDEX(INDIRECT(DP255),$E255,EI$28))*(10-INDEX(INDIRECT("times"&amp;DN$2),$F255,EI$28))/10)</f>
        <v>0</v>
      </c>
      <c r="EJ255" s="47">
        <f ca="1">IF(OR(INDEX(INDIRECT("times"&amp;DN$2),$F255,EJ$28)&gt;10,INDEX(INDIRECT(DP255),$E255,EJ$28)&lt;=INDEX(INDIRECT(DP255),$E255,$F255)),0,(INDEX(INDIRECT(DP255),$E255,$F255)-INDEX(INDIRECT(DP255),$E255,EJ$28))*(10-INDEX(INDIRECT("times"&amp;DN$2),$F255,EJ$28))/10)</f>
        <v>0</v>
      </c>
      <c r="EK255" s="47">
        <f ca="1">IF(OR(INDEX(INDIRECT("times"&amp;DN$2),$F255,EK$28)&gt;10,INDEX(INDIRECT(DP255),$E255,EK$28)&lt;=INDEX(INDIRECT(DP255),$E255,$F255)),0,(INDEX(INDIRECT(DP255),$E255,$F255)-INDEX(INDIRECT(DP255),$E255,EK$28))*(10-INDEX(INDIRECT("times"&amp;DN$2),$F255,EK$28))/10)</f>
        <v>0</v>
      </c>
      <c r="EL255" s="47">
        <f ca="1">IF(OR(INDEX(INDIRECT("times"&amp;DN$2),$F255,EL$28)&gt;10,INDEX(INDIRECT(DP255),$E255,EL$28)&lt;=INDEX(INDIRECT(DP255),$E255,$F255)),0,(INDEX(INDIRECT(DP255),$E255,$F255)-INDEX(INDIRECT(DP255),$E255,EL$28))*(10-INDEX(INDIRECT("times"&amp;DN$2),$F255,EL$28))/10)</f>
        <v>0</v>
      </c>
      <c r="EM255" s="48">
        <f ca="1">IF(OR(INDEX(INDIRECT("times"&amp;DN$2),$F255,EM$28)&gt;10,INDEX(INDIRECT(DP255),$E255,EM$28)&lt;=INDEX(INDIRECT(DP255),$E255,$F255)),0,(INDEX(INDIRECT(DP255),$E255,$F255)-INDEX(INDIRECT(DP255),$E255,EM$28))*(10-INDEX(INDIRECT("times"&amp;DN$2),$F255,EM$28))/10)</f>
        <v>0</v>
      </c>
      <c r="EN255" s="201">
        <v>3</v>
      </c>
      <c r="EP255" s="18" t="s">
        <v>191</v>
      </c>
      <c r="EQ255" s="122">
        <f>EP236</f>
        <v>2</v>
      </c>
      <c r="ER255" s="122" t="str">
        <f>EP237</f>
        <v>lei3564</v>
      </c>
      <c r="ES255" s="210" t="str">
        <f t="shared" si="1203"/>
        <v>core2_lei3564</v>
      </c>
      <c r="ET255" s="122">
        <v>1</v>
      </c>
      <c r="EU255" s="33">
        <v>3</v>
      </c>
      <c r="EV255" s="46">
        <f ca="1">IF(OR(INDEX(INDIRECT("times"&amp;EQ$2),$F255,EV$28)&gt;10,INDEX(INDIRECT(ES255),$E255,EV$28)&lt;=INDEX(INDIRECT(ES255),$E255,$F255)),0,(INDEX(INDIRECT(ES255),$E255,$F255)-INDEX(INDIRECT(ES255),$E255,EV$28))*(10-INDEX(INDIRECT("times"&amp;EQ$2),$F255,EV$28))/10)</f>
        <v>0</v>
      </c>
      <c r="EW255" s="47">
        <f ca="1">IF(OR(INDEX(INDIRECT("times"&amp;EQ$2),$F255,EW$28)&gt;10,INDEX(INDIRECT(ES255),$E255,EW$28)&lt;=INDEX(INDIRECT(ES255),$E255,$F255)),0,(INDEX(INDIRECT(ES255),$E255,$F255)-INDEX(INDIRECT(ES255),$E255,EW$28))*(10-INDEX(INDIRECT("times"&amp;EQ$2),$F255,EW$28))/10)</f>
        <v>0</v>
      </c>
      <c r="EX255" s="47">
        <f ca="1">IF(OR(INDEX(INDIRECT("times"&amp;EQ$2),$F255,EX$28)&gt;10,INDEX(INDIRECT(ES255),$E255,EX$28)&lt;=INDEX(INDIRECT(ES255),$E255,$F255)),0,(INDEX(INDIRECT(ES255),$E255,$F255)-INDEX(INDIRECT(ES255),$E255,EX$28))*(10-INDEX(INDIRECT("times"&amp;EQ$2),$F255,EX$28))/10)</f>
        <v>0</v>
      </c>
      <c r="EY255" s="47">
        <f ca="1">IF(OR(INDEX(INDIRECT("times"&amp;EQ$2),$F255,EY$28)&gt;10,INDEX(INDIRECT(ES255),$E255,EY$28)&lt;=INDEX(INDIRECT(ES255),$E255,$F255)),0,(INDEX(INDIRECT(ES255),$E255,$F255)-INDEX(INDIRECT(ES255),$E255,EY$28))*(10-INDEX(INDIRECT("times"&amp;EQ$2),$F255,EY$28))/10)</f>
        <v>0</v>
      </c>
      <c r="EZ255" s="47">
        <f ca="1">IF(OR(INDEX(INDIRECT("times"&amp;EQ$2),$F255,EZ$28)&gt;10,INDEX(INDIRECT(ES255),$E255,EZ$28)&lt;=INDEX(INDIRECT(ES255),$E255,$F255)),0,(INDEX(INDIRECT(ES255),$E255,$F255)-INDEX(INDIRECT(ES255),$E255,EZ$28))*(10-INDEX(INDIRECT("times"&amp;EQ$2),$F255,EZ$28))/10)</f>
        <v>0</v>
      </c>
      <c r="FA255" s="47">
        <f ca="1">IF(OR(INDEX(INDIRECT("times"&amp;EQ$2),$F255,FA$28)&gt;10,INDEX(INDIRECT(ES255),$E255,FA$28)&lt;=INDEX(INDIRECT(ES255),$E255,$F255)),0,(INDEX(INDIRECT(ES255),$E255,$F255)-INDEX(INDIRECT(ES255),$E255,FA$28))*(10-INDEX(INDIRECT("times"&amp;EQ$2),$F255,FA$28))/10)</f>
        <v>0</v>
      </c>
      <c r="FB255" s="47">
        <f ca="1">IF(OR(INDEX(INDIRECT("times"&amp;EQ$2),$F255,FB$28)&gt;10,INDEX(INDIRECT(ES255),$E255,FB$28)&lt;=INDEX(INDIRECT(ES255),$E255,$F255)),0,(INDEX(INDIRECT(ES255),$E255,$F255)-INDEX(INDIRECT(ES255),$E255,FB$28))*(10-INDEX(INDIRECT("times"&amp;EQ$2),$F255,FB$28))/10)</f>
        <v>0</v>
      </c>
      <c r="FC255" s="47">
        <f ca="1">IF(OR(INDEX(INDIRECT("times"&amp;EQ$2),$F255,FC$28)&gt;10,INDEX(INDIRECT(ES255),$E255,FC$28)&lt;=INDEX(INDIRECT(ES255),$E255,$F255)),0,(INDEX(INDIRECT(ES255),$E255,$F255)-INDEX(INDIRECT(ES255),$E255,FC$28))*(10-INDEX(INDIRECT("times"&amp;EQ$2),$F255,FC$28))/10)</f>
        <v>0</v>
      </c>
      <c r="FD255" s="47">
        <f ca="1">IF(OR(INDEX(INDIRECT("times"&amp;EQ$2),$F255,FD$28)&gt;10,INDEX(INDIRECT(ES255),$E255,FD$28)&lt;=INDEX(INDIRECT(ES255),$E255,$F255)),0,(INDEX(INDIRECT(ES255),$E255,$F255)-INDEX(INDIRECT(ES255),$E255,FD$28))*(10-INDEX(INDIRECT("times"&amp;EQ$2),$F255,FD$28))/10)</f>
        <v>0</v>
      </c>
      <c r="FE255" s="47">
        <f ca="1">IF(OR(INDEX(INDIRECT("times"&amp;EQ$2),$F255,FE$28)&gt;10,INDEX(INDIRECT(ES255),$E255,FE$28)&lt;=INDEX(INDIRECT(ES255),$E255,$F255)),0,(INDEX(INDIRECT(ES255),$E255,$F255)-INDEX(INDIRECT(ES255),$E255,FE$28))*(10-INDEX(INDIRECT("times"&amp;EQ$2),$F255,FE$28))/10)</f>
        <v>0</v>
      </c>
      <c r="FF255" s="47">
        <f ca="1">IF(OR(INDEX(INDIRECT("times"&amp;EQ$2),$F255,FF$28)&gt;10,INDEX(INDIRECT(ES255),$E255,FF$28)&lt;=INDEX(INDIRECT(ES255),$E255,$F255)),0,(INDEX(INDIRECT(ES255),$E255,$F255)-INDEX(INDIRECT(ES255),$E255,FF$28))*(10-INDEX(INDIRECT("times"&amp;EQ$2),$F255,FF$28))/10)</f>
        <v>0</v>
      </c>
      <c r="FG255" s="47">
        <f ca="1">IF(OR(INDEX(INDIRECT("times"&amp;EQ$2),$F255,FG$28)&gt;10,INDEX(INDIRECT(ES255),$E255,FG$28)&lt;=INDEX(INDIRECT(ES255),$E255,$F255)),0,(INDEX(INDIRECT(ES255),$E255,$F255)-INDEX(INDIRECT(ES255),$E255,FG$28))*(10-INDEX(INDIRECT("times"&amp;EQ$2),$F255,FG$28))/10)</f>
        <v>0</v>
      </c>
      <c r="FH255" s="47">
        <f ca="1">IF(OR(INDEX(INDIRECT("times"&amp;EQ$2),$F255,FH$28)&gt;10,INDEX(INDIRECT(ES255),$E255,FH$28)&lt;=INDEX(INDIRECT(ES255),$E255,$F255)),0,(INDEX(INDIRECT(ES255),$E255,$F255)-INDEX(INDIRECT(ES255),$E255,FH$28))*(10-INDEX(INDIRECT("times"&amp;EQ$2),$F255,FH$28))/10)</f>
        <v>0</v>
      </c>
      <c r="FI255" s="47">
        <f ca="1">IF(OR(INDEX(INDIRECT("times"&amp;EQ$2),$F255,FI$28)&gt;10,INDEX(INDIRECT(ES255),$E255,FI$28)&lt;=INDEX(INDIRECT(ES255),$E255,$F255)),0,(INDEX(INDIRECT(ES255),$E255,$F255)-INDEX(INDIRECT(ES255),$E255,FI$28))*(10-INDEX(INDIRECT("times"&amp;EQ$2),$F255,FI$28))/10)</f>
        <v>0</v>
      </c>
      <c r="FJ255" s="47">
        <f ca="1">IF(OR(INDEX(INDIRECT("times"&amp;EQ$2),$F255,FJ$28)&gt;10,INDEX(INDIRECT(ES255),$E255,FJ$28)&lt;=INDEX(INDIRECT(ES255),$E255,$F255)),0,(INDEX(INDIRECT(ES255),$E255,$F255)-INDEX(INDIRECT(ES255),$E255,FJ$28))*(10-INDEX(INDIRECT("times"&amp;EQ$2),$F255,FJ$28))/10)</f>
        <v>0</v>
      </c>
      <c r="FK255" s="47">
        <f ca="1">IF(OR(INDEX(INDIRECT("times"&amp;EQ$2),$F255,FK$28)&gt;10,INDEX(INDIRECT(ES255),$E255,FK$28)&lt;=INDEX(INDIRECT(ES255),$E255,$F255)),0,(INDEX(INDIRECT(ES255),$E255,$F255)-INDEX(INDIRECT(ES255),$E255,FK$28))*(10-INDEX(INDIRECT("times"&amp;EQ$2),$F255,FK$28))/10)</f>
        <v>0</v>
      </c>
      <c r="FL255" s="47">
        <f ca="1">IF(OR(INDEX(INDIRECT("times"&amp;EQ$2),$F255,FL$28)&gt;10,INDEX(INDIRECT(ES255),$E255,FL$28)&lt;=INDEX(INDIRECT(ES255),$E255,$F255)),0,(INDEX(INDIRECT(ES255),$E255,$F255)-INDEX(INDIRECT(ES255),$E255,FL$28))*(10-INDEX(INDIRECT("times"&amp;EQ$2),$F255,FL$28))/10)</f>
        <v>0</v>
      </c>
      <c r="FM255" s="47">
        <f ca="1">IF(OR(INDEX(INDIRECT("times"&amp;EQ$2),$F255,FM$28)&gt;10,INDEX(INDIRECT(ES255),$E255,FM$28)&lt;=INDEX(INDIRECT(ES255),$E255,$F255)),0,(INDEX(INDIRECT(ES255),$E255,$F255)-INDEX(INDIRECT(ES255),$E255,FM$28))*(10-INDEX(INDIRECT("times"&amp;EQ$2),$F255,FM$28))/10)</f>
        <v>0</v>
      </c>
      <c r="FN255" s="47">
        <f ca="1">IF(OR(INDEX(INDIRECT("times"&amp;EQ$2),$F255,FN$28)&gt;10,INDEX(INDIRECT(ES255),$E255,FN$28)&lt;=INDEX(INDIRECT(ES255),$E255,$F255)),0,(INDEX(INDIRECT(ES255),$E255,$F255)-INDEX(INDIRECT(ES255),$E255,FN$28))*(10-INDEX(INDIRECT("times"&amp;EQ$2),$F255,FN$28))/10)</f>
        <v>0</v>
      </c>
      <c r="FO255" s="47">
        <f ca="1">IF(OR(INDEX(INDIRECT("times"&amp;EQ$2),$F255,FO$28)&gt;10,INDEX(INDIRECT(ES255),$E255,FO$28)&lt;=INDEX(INDIRECT(ES255),$E255,$F255)),0,(INDEX(INDIRECT(ES255),$E255,$F255)-INDEX(INDIRECT(ES255),$E255,FO$28))*(10-INDEX(INDIRECT("times"&amp;EQ$2),$F255,FO$28))/10)</f>
        <v>0</v>
      </c>
      <c r="FP255" s="48">
        <f ca="1">IF(OR(INDEX(INDIRECT("times"&amp;EQ$2),$F255,FP$28)&gt;10,INDEX(INDIRECT(ES255),$E255,FP$28)&lt;=INDEX(INDIRECT(ES255),$E255,$F255)),0,(INDEX(INDIRECT(ES255),$E255,$F255)-INDEX(INDIRECT(ES255),$E255,FP$28))*(10-INDEX(INDIRECT("times"&amp;EQ$2),$F255,FP$28))/10)</f>
        <v>0</v>
      </c>
      <c r="FQ255" s="201">
        <v>3</v>
      </c>
      <c r="FS255" s="18" t="s">
        <v>191</v>
      </c>
      <c r="FT255" s="122">
        <f>FS236</f>
        <v>2</v>
      </c>
      <c r="FU255" s="122" t="str">
        <f>FS237</f>
        <v>shop65</v>
      </c>
      <c r="FV255" s="210" t="str">
        <f t="shared" si="1204"/>
        <v>core2_shop65</v>
      </c>
      <c r="FW255" s="122">
        <v>1</v>
      </c>
      <c r="FX255" s="33">
        <v>3</v>
      </c>
      <c r="FY255" s="46">
        <f ca="1">IF(OR(INDEX(INDIRECT("times"&amp;FT$2),$F255,FY$28)&gt;10,INDEX(INDIRECT(FV255),$E255,FY$28)&lt;=INDEX(INDIRECT(FV255),$E255,$F255)),0,(INDEX(INDIRECT(FV255),$E255,$F255)-INDEX(INDIRECT(FV255),$E255,FY$28))*(10-INDEX(INDIRECT("times"&amp;FT$2),$F255,FY$28))/10)</f>
        <v>0</v>
      </c>
      <c r="FZ255" s="47">
        <f ca="1">IF(OR(INDEX(INDIRECT("times"&amp;FT$2),$F255,FZ$28)&gt;10,INDEX(INDIRECT(FV255),$E255,FZ$28)&lt;=INDEX(INDIRECT(FV255),$E255,$F255)),0,(INDEX(INDIRECT(FV255),$E255,$F255)-INDEX(INDIRECT(FV255),$E255,FZ$28))*(10-INDEX(INDIRECT("times"&amp;FT$2),$F255,FZ$28))/10)</f>
        <v>0</v>
      </c>
      <c r="GA255" s="47">
        <f ca="1">IF(OR(INDEX(INDIRECT("times"&amp;FT$2),$F255,GA$28)&gt;10,INDEX(INDIRECT(FV255),$E255,GA$28)&lt;=INDEX(INDIRECT(FV255),$E255,$F255)),0,(INDEX(INDIRECT(FV255),$E255,$F255)-INDEX(INDIRECT(FV255),$E255,GA$28))*(10-INDEX(INDIRECT("times"&amp;FT$2),$F255,GA$28))/10)</f>
        <v>0</v>
      </c>
      <c r="GB255" s="47">
        <f ca="1">IF(OR(INDEX(INDIRECT("times"&amp;FT$2),$F255,GB$28)&gt;10,INDEX(INDIRECT(FV255),$E255,GB$28)&lt;=INDEX(INDIRECT(FV255),$E255,$F255)),0,(INDEX(INDIRECT(FV255),$E255,$F255)-INDEX(INDIRECT(FV255),$E255,GB$28))*(10-INDEX(INDIRECT("times"&amp;FT$2),$F255,GB$28))/10)</f>
        <v>0</v>
      </c>
      <c r="GC255" s="47">
        <f ca="1">IF(OR(INDEX(INDIRECT("times"&amp;FT$2),$F255,GC$28)&gt;10,INDEX(INDIRECT(FV255),$E255,GC$28)&lt;=INDEX(INDIRECT(FV255),$E255,$F255)),0,(INDEX(INDIRECT(FV255),$E255,$F255)-INDEX(INDIRECT(FV255),$E255,GC$28))*(10-INDEX(INDIRECT("times"&amp;FT$2),$F255,GC$28))/10)</f>
        <v>0</v>
      </c>
      <c r="GD255" s="47">
        <f ca="1">IF(OR(INDEX(INDIRECT("times"&amp;FT$2),$F255,GD$28)&gt;10,INDEX(INDIRECT(FV255),$E255,GD$28)&lt;=INDEX(INDIRECT(FV255),$E255,$F255)),0,(INDEX(INDIRECT(FV255),$E255,$F255)-INDEX(INDIRECT(FV255),$E255,GD$28))*(10-INDEX(INDIRECT("times"&amp;FT$2),$F255,GD$28))/10)</f>
        <v>0</v>
      </c>
      <c r="GE255" s="47">
        <f ca="1">IF(OR(INDEX(INDIRECT("times"&amp;FT$2),$F255,GE$28)&gt;10,INDEX(INDIRECT(FV255),$E255,GE$28)&lt;=INDEX(INDIRECT(FV255),$E255,$F255)),0,(INDEX(INDIRECT(FV255),$E255,$F255)-INDEX(INDIRECT(FV255),$E255,GE$28))*(10-INDEX(INDIRECT("times"&amp;FT$2),$F255,GE$28))/10)</f>
        <v>0</v>
      </c>
      <c r="GF255" s="47">
        <f ca="1">IF(OR(INDEX(INDIRECT("times"&amp;FT$2),$F255,GF$28)&gt;10,INDEX(INDIRECT(FV255),$E255,GF$28)&lt;=INDEX(INDIRECT(FV255),$E255,$F255)),0,(INDEX(INDIRECT(FV255),$E255,$F255)-INDEX(INDIRECT(FV255),$E255,GF$28))*(10-INDEX(INDIRECT("times"&amp;FT$2),$F255,GF$28))/10)</f>
        <v>0</v>
      </c>
      <c r="GG255" s="47">
        <f ca="1">IF(OR(INDEX(INDIRECT("times"&amp;FT$2),$F255,GG$28)&gt;10,INDEX(INDIRECT(FV255),$E255,GG$28)&lt;=INDEX(INDIRECT(FV255),$E255,$F255)),0,(INDEX(INDIRECT(FV255),$E255,$F255)-INDEX(INDIRECT(FV255),$E255,GG$28))*(10-INDEX(INDIRECT("times"&amp;FT$2),$F255,GG$28))/10)</f>
        <v>0</v>
      </c>
      <c r="GH255" s="47">
        <f ca="1">IF(OR(INDEX(INDIRECT("times"&amp;FT$2),$F255,GH$28)&gt;10,INDEX(INDIRECT(FV255),$E255,GH$28)&lt;=INDEX(INDIRECT(FV255),$E255,$F255)),0,(INDEX(INDIRECT(FV255),$E255,$F255)-INDEX(INDIRECT(FV255),$E255,GH$28))*(10-INDEX(INDIRECT("times"&amp;FT$2),$F255,GH$28))/10)</f>
        <v>0</v>
      </c>
      <c r="GI255" s="47">
        <f ca="1">IF(OR(INDEX(INDIRECT("times"&amp;FT$2),$F255,GI$28)&gt;10,INDEX(INDIRECT(FV255),$E255,GI$28)&lt;=INDEX(INDIRECT(FV255),$E255,$F255)),0,(INDEX(INDIRECT(FV255),$E255,$F255)-INDEX(INDIRECT(FV255),$E255,GI$28))*(10-INDEX(INDIRECT("times"&amp;FT$2),$F255,GI$28))/10)</f>
        <v>0</v>
      </c>
      <c r="GJ255" s="47">
        <f ca="1">IF(OR(INDEX(INDIRECT("times"&amp;FT$2),$F255,GJ$28)&gt;10,INDEX(INDIRECT(FV255),$E255,GJ$28)&lt;=INDEX(INDIRECT(FV255),$E255,$F255)),0,(INDEX(INDIRECT(FV255),$E255,$F255)-INDEX(INDIRECT(FV255),$E255,GJ$28))*(10-INDEX(INDIRECT("times"&amp;FT$2),$F255,GJ$28))/10)</f>
        <v>0</v>
      </c>
      <c r="GK255" s="47">
        <f ca="1">IF(OR(INDEX(INDIRECT("times"&amp;FT$2),$F255,GK$28)&gt;10,INDEX(INDIRECT(FV255),$E255,GK$28)&lt;=INDEX(INDIRECT(FV255),$E255,$F255)),0,(INDEX(INDIRECT(FV255),$E255,$F255)-INDEX(INDIRECT(FV255),$E255,GK$28))*(10-INDEX(INDIRECT("times"&amp;FT$2),$F255,GK$28))/10)</f>
        <v>0</v>
      </c>
      <c r="GL255" s="47">
        <f ca="1">IF(OR(INDEX(INDIRECT("times"&amp;FT$2),$F255,GL$28)&gt;10,INDEX(INDIRECT(FV255),$E255,GL$28)&lt;=INDEX(INDIRECT(FV255),$E255,$F255)),0,(INDEX(INDIRECT(FV255),$E255,$F255)-INDEX(INDIRECT(FV255),$E255,GL$28))*(10-INDEX(INDIRECT("times"&amp;FT$2),$F255,GL$28))/10)</f>
        <v>0</v>
      </c>
      <c r="GM255" s="47">
        <f ca="1">IF(OR(INDEX(INDIRECT("times"&amp;FT$2),$F255,GM$28)&gt;10,INDEX(INDIRECT(FV255),$E255,GM$28)&lt;=INDEX(INDIRECT(FV255),$E255,$F255)),0,(INDEX(INDIRECT(FV255),$E255,$F255)-INDEX(INDIRECT(FV255),$E255,GM$28))*(10-INDEX(INDIRECT("times"&amp;FT$2),$F255,GM$28))/10)</f>
        <v>0</v>
      </c>
      <c r="GN255" s="47">
        <f ca="1">IF(OR(INDEX(INDIRECT("times"&amp;FT$2),$F255,GN$28)&gt;10,INDEX(INDIRECT(FV255),$E255,GN$28)&lt;=INDEX(INDIRECT(FV255),$E255,$F255)),0,(INDEX(INDIRECT(FV255),$E255,$F255)-INDEX(INDIRECT(FV255),$E255,GN$28))*(10-INDEX(INDIRECT("times"&amp;FT$2),$F255,GN$28))/10)</f>
        <v>0</v>
      </c>
      <c r="GO255" s="47">
        <f ca="1">IF(OR(INDEX(INDIRECT("times"&amp;FT$2),$F255,GO$28)&gt;10,INDEX(INDIRECT(FV255),$E255,GO$28)&lt;=INDEX(INDIRECT(FV255),$E255,$F255)),0,(INDEX(INDIRECT(FV255),$E255,$F255)-INDEX(INDIRECT(FV255),$E255,GO$28))*(10-INDEX(INDIRECT("times"&amp;FT$2),$F255,GO$28))/10)</f>
        <v>0</v>
      </c>
      <c r="GP255" s="47">
        <f ca="1">IF(OR(INDEX(INDIRECT("times"&amp;FT$2),$F255,GP$28)&gt;10,INDEX(INDIRECT(FV255),$E255,GP$28)&lt;=INDEX(INDIRECT(FV255),$E255,$F255)),0,(INDEX(INDIRECT(FV255),$E255,$F255)-INDEX(INDIRECT(FV255),$E255,GP$28))*(10-INDEX(INDIRECT("times"&amp;FT$2),$F255,GP$28))/10)</f>
        <v>0</v>
      </c>
      <c r="GQ255" s="47">
        <f ca="1">IF(OR(INDEX(INDIRECT("times"&amp;FT$2),$F255,GQ$28)&gt;10,INDEX(INDIRECT(FV255),$E255,GQ$28)&lt;=INDEX(INDIRECT(FV255),$E255,$F255)),0,(INDEX(INDIRECT(FV255),$E255,$F255)-INDEX(INDIRECT(FV255),$E255,GQ$28))*(10-INDEX(INDIRECT("times"&amp;FT$2),$F255,GQ$28))/10)</f>
        <v>0</v>
      </c>
      <c r="GR255" s="47">
        <f ca="1">IF(OR(INDEX(INDIRECT("times"&amp;FT$2),$F255,GR$28)&gt;10,INDEX(INDIRECT(FV255),$E255,GR$28)&lt;=INDEX(INDIRECT(FV255),$E255,$F255)),0,(INDEX(INDIRECT(FV255),$E255,$F255)-INDEX(INDIRECT(FV255),$E255,GR$28))*(10-INDEX(INDIRECT("times"&amp;FT$2),$F255,GR$28))/10)</f>
        <v>0</v>
      </c>
      <c r="GS255" s="48">
        <f ca="1">IF(OR(INDEX(INDIRECT("times"&amp;FT$2),$F255,GS$28)&gt;10,INDEX(INDIRECT(FV255),$E255,GS$28)&lt;=INDEX(INDIRECT(FV255),$E255,$F255)),0,(INDEX(INDIRECT(FV255),$E255,$F255)-INDEX(INDIRECT(FV255),$E255,GS$28))*(10-INDEX(INDIRECT("times"&amp;FT$2),$F255,GS$28))/10)</f>
        <v>0</v>
      </c>
      <c r="GT255" s="201">
        <v>3</v>
      </c>
      <c r="GV255" s="18" t="s">
        <v>191</v>
      </c>
      <c r="GW255" s="122">
        <f>GV236</f>
        <v>2</v>
      </c>
      <c r="GX255" s="122" t="str">
        <f>GV237</f>
        <v>lei65</v>
      </c>
      <c r="GY255" s="210" t="str">
        <f t="shared" si="1205"/>
        <v>core2_lei65</v>
      </c>
      <c r="GZ255" s="122">
        <v>1</v>
      </c>
      <c r="HA255" s="33">
        <v>3</v>
      </c>
      <c r="HB255" s="46">
        <f ca="1">IF(OR(INDEX(INDIRECT("times"&amp;GW$2),$F255,HB$28)&gt;10,INDEX(INDIRECT(GY255),$E255,HB$28)&lt;=INDEX(INDIRECT(GY255),$E255,$F255)),0,(INDEX(INDIRECT(GY255),$E255,$F255)-INDEX(INDIRECT(GY255),$E255,HB$28))*(10-INDEX(INDIRECT("times"&amp;GW$2),$F255,HB$28))/10)</f>
        <v>0</v>
      </c>
      <c r="HC255" s="47">
        <f ca="1">IF(OR(INDEX(INDIRECT("times"&amp;GW$2),$F255,HC$28)&gt;10,INDEX(INDIRECT(GY255),$E255,HC$28)&lt;=INDEX(INDIRECT(GY255),$E255,$F255)),0,(INDEX(INDIRECT(GY255),$E255,$F255)-INDEX(INDIRECT(GY255),$E255,HC$28))*(10-INDEX(INDIRECT("times"&amp;GW$2),$F255,HC$28))/10)</f>
        <v>0</v>
      </c>
      <c r="HD255" s="47">
        <f ca="1">IF(OR(INDEX(INDIRECT("times"&amp;GW$2),$F255,HD$28)&gt;10,INDEX(INDIRECT(GY255),$E255,HD$28)&lt;=INDEX(INDIRECT(GY255),$E255,$F255)),0,(INDEX(INDIRECT(GY255),$E255,$F255)-INDEX(INDIRECT(GY255),$E255,HD$28))*(10-INDEX(INDIRECT("times"&amp;GW$2),$F255,HD$28))/10)</f>
        <v>0</v>
      </c>
      <c r="HE255" s="47">
        <f ca="1">IF(OR(INDEX(INDIRECT("times"&amp;GW$2),$F255,HE$28)&gt;10,INDEX(INDIRECT(GY255),$E255,HE$28)&lt;=INDEX(INDIRECT(GY255),$E255,$F255)),0,(INDEX(INDIRECT(GY255),$E255,$F255)-INDEX(INDIRECT(GY255),$E255,HE$28))*(10-INDEX(INDIRECT("times"&amp;GW$2),$F255,HE$28))/10)</f>
        <v>0</v>
      </c>
      <c r="HF255" s="47">
        <f ca="1">IF(OR(INDEX(INDIRECT("times"&amp;GW$2),$F255,HF$28)&gt;10,INDEX(INDIRECT(GY255),$E255,HF$28)&lt;=INDEX(INDIRECT(GY255),$E255,$F255)),0,(INDEX(INDIRECT(GY255),$E255,$F255)-INDEX(INDIRECT(GY255),$E255,HF$28))*(10-INDEX(INDIRECT("times"&amp;GW$2),$F255,HF$28))/10)</f>
        <v>0</v>
      </c>
      <c r="HG255" s="47">
        <f ca="1">IF(OR(INDEX(INDIRECT("times"&amp;GW$2),$F255,HG$28)&gt;10,INDEX(INDIRECT(GY255),$E255,HG$28)&lt;=INDEX(INDIRECT(GY255),$E255,$F255)),0,(INDEX(INDIRECT(GY255),$E255,$F255)-INDEX(INDIRECT(GY255),$E255,HG$28))*(10-INDEX(INDIRECT("times"&amp;GW$2),$F255,HG$28))/10)</f>
        <v>0</v>
      </c>
      <c r="HH255" s="47">
        <f ca="1">IF(OR(INDEX(INDIRECT("times"&amp;GW$2),$F255,HH$28)&gt;10,INDEX(INDIRECT(GY255),$E255,HH$28)&lt;=INDEX(INDIRECT(GY255),$E255,$F255)),0,(INDEX(INDIRECT(GY255),$E255,$F255)-INDEX(INDIRECT(GY255),$E255,HH$28))*(10-INDEX(INDIRECT("times"&amp;GW$2),$F255,HH$28))/10)</f>
        <v>0</v>
      </c>
      <c r="HI255" s="47">
        <f ca="1">IF(OR(INDEX(INDIRECT("times"&amp;GW$2),$F255,HI$28)&gt;10,INDEX(INDIRECT(GY255),$E255,HI$28)&lt;=INDEX(INDIRECT(GY255),$E255,$F255)),0,(INDEX(INDIRECT(GY255),$E255,$F255)-INDEX(INDIRECT(GY255),$E255,HI$28))*(10-INDEX(INDIRECT("times"&amp;GW$2),$F255,HI$28))/10)</f>
        <v>0</v>
      </c>
      <c r="HJ255" s="47">
        <f ca="1">IF(OR(INDEX(INDIRECT("times"&amp;GW$2),$F255,HJ$28)&gt;10,INDEX(INDIRECT(GY255),$E255,HJ$28)&lt;=INDEX(INDIRECT(GY255),$E255,$F255)),0,(INDEX(INDIRECT(GY255),$E255,$F255)-INDEX(INDIRECT(GY255),$E255,HJ$28))*(10-INDEX(INDIRECT("times"&amp;GW$2),$F255,HJ$28))/10)</f>
        <v>0</v>
      </c>
      <c r="HK255" s="47">
        <f ca="1">IF(OR(INDEX(INDIRECT("times"&amp;GW$2),$F255,HK$28)&gt;10,INDEX(INDIRECT(GY255),$E255,HK$28)&lt;=INDEX(INDIRECT(GY255),$E255,$F255)),0,(INDEX(INDIRECT(GY255),$E255,$F255)-INDEX(INDIRECT(GY255),$E255,HK$28))*(10-INDEX(INDIRECT("times"&amp;GW$2),$F255,HK$28))/10)</f>
        <v>0</v>
      </c>
      <c r="HL255" s="47">
        <f ca="1">IF(OR(INDEX(INDIRECT("times"&amp;GW$2),$F255,HL$28)&gt;10,INDEX(INDIRECT(GY255),$E255,HL$28)&lt;=INDEX(INDIRECT(GY255),$E255,$F255)),0,(INDEX(INDIRECT(GY255),$E255,$F255)-INDEX(INDIRECT(GY255),$E255,HL$28))*(10-INDEX(INDIRECT("times"&amp;GW$2),$F255,HL$28))/10)</f>
        <v>0</v>
      </c>
      <c r="HM255" s="47">
        <f ca="1">IF(OR(INDEX(INDIRECT("times"&amp;GW$2),$F255,HM$28)&gt;10,INDEX(INDIRECT(GY255),$E255,HM$28)&lt;=INDEX(INDIRECT(GY255),$E255,$F255)),0,(INDEX(INDIRECT(GY255),$E255,$F255)-INDEX(INDIRECT(GY255),$E255,HM$28))*(10-INDEX(INDIRECT("times"&amp;GW$2),$F255,HM$28))/10)</f>
        <v>0</v>
      </c>
      <c r="HN255" s="47">
        <f ca="1">IF(OR(INDEX(INDIRECT("times"&amp;GW$2),$F255,HN$28)&gt;10,INDEX(INDIRECT(GY255),$E255,HN$28)&lt;=INDEX(INDIRECT(GY255),$E255,$F255)),0,(INDEX(INDIRECT(GY255),$E255,$F255)-INDEX(INDIRECT(GY255),$E255,HN$28))*(10-INDEX(INDIRECT("times"&amp;GW$2),$F255,HN$28))/10)</f>
        <v>0</v>
      </c>
      <c r="HO255" s="47">
        <f ca="1">IF(OR(INDEX(INDIRECT("times"&amp;GW$2),$F255,HO$28)&gt;10,INDEX(INDIRECT(GY255),$E255,HO$28)&lt;=INDEX(INDIRECT(GY255),$E255,$F255)),0,(INDEX(INDIRECT(GY255),$E255,$F255)-INDEX(INDIRECT(GY255),$E255,HO$28))*(10-INDEX(INDIRECT("times"&amp;GW$2),$F255,HO$28))/10)</f>
        <v>0</v>
      </c>
      <c r="HP255" s="47">
        <f ca="1">IF(OR(INDEX(INDIRECT("times"&amp;GW$2),$F255,HP$28)&gt;10,INDEX(INDIRECT(GY255),$E255,HP$28)&lt;=INDEX(INDIRECT(GY255),$E255,$F255)),0,(INDEX(INDIRECT(GY255),$E255,$F255)-INDEX(INDIRECT(GY255),$E255,HP$28))*(10-INDEX(INDIRECT("times"&amp;GW$2),$F255,HP$28))/10)</f>
        <v>0</v>
      </c>
      <c r="HQ255" s="47">
        <f ca="1">IF(OR(INDEX(INDIRECT("times"&amp;GW$2),$F255,HQ$28)&gt;10,INDEX(INDIRECT(GY255),$E255,HQ$28)&lt;=INDEX(INDIRECT(GY255),$E255,$F255)),0,(INDEX(INDIRECT(GY255),$E255,$F255)-INDEX(INDIRECT(GY255),$E255,HQ$28))*(10-INDEX(INDIRECT("times"&amp;GW$2),$F255,HQ$28))/10)</f>
        <v>0</v>
      </c>
      <c r="HR255" s="47">
        <f ca="1">IF(OR(INDEX(INDIRECT("times"&amp;GW$2),$F255,HR$28)&gt;10,INDEX(INDIRECT(GY255),$E255,HR$28)&lt;=INDEX(INDIRECT(GY255),$E255,$F255)),0,(INDEX(INDIRECT(GY255),$E255,$F255)-INDEX(INDIRECT(GY255),$E255,HR$28))*(10-INDEX(INDIRECT("times"&amp;GW$2),$F255,HR$28))/10)</f>
        <v>0</v>
      </c>
      <c r="HS255" s="47">
        <f ca="1">IF(OR(INDEX(INDIRECT("times"&amp;GW$2),$F255,HS$28)&gt;10,INDEX(INDIRECT(GY255),$E255,HS$28)&lt;=INDEX(INDIRECT(GY255),$E255,$F255)),0,(INDEX(INDIRECT(GY255),$E255,$F255)-INDEX(INDIRECT(GY255),$E255,HS$28))*(10-INDEX(INDIRECT("times"&amp;GW$2),$F255,HS$28))/10)</f>
        <v>0</v>
      </c>
      <c r="HT255" s="47">
        <f ca="1">IF(OR(INDEX(INDIRECT("times"&amp;GW$2),$F255,HT$28)&gt;10,INDEX(INDIRECT(GY255),$E255,HT$28)&lt;=INDEX(INDIRECT(GY255),$E255,$F255)),0,(INDEX(INDIRECT(GY255),$E255,$F255)-INDEX(INDIRECT(GY255),$E255,HT$28))*(10-INDEX(INDIRECT("times"&amp;GW$2),$F255,HT$28))/10)</f>
        <v>0</v>
      </c>
      <c r="HU255" s="47">
        <f ca="1">IF(OR(INDEX(INDIRECT("times"&amp;GW$2),$F255,HU$28)&gt;10,INDEX(INDIRECT(GY255),$E255,HU$28)&lt;=INDEX(INDIRECT(GY255),$E255,$F255)),0,(INDEX(INDIRECT(GY255),$E255,$F255)-INDEX(INDIRECT(GY255),$E255,HU$28))*(10-INDEX(INDIRECT("times"&amp;GW$2),$F255,HU$28))/10)</f>
        <v>0</v>
      </c>
      <c r="HV255" s="48">
        <f ca="1">IF(OR(INDEX(INDIRECT("times"&amp;GW$2),$F255,HV$28)&gt;10,INDEX(INDIRECT(GY255),$E255,HV$28)&lt;=INDEX(INDIRECT(GY255),$E255,$F255)),0,(INDEX(INDIRECT(GY255),$E255,$F255)-INDEX(INDIRECT(GY255),$E255,HV$28))*(10-INDEX(INDIRECT("times"&amp;GW$2),$F255,HV$28))/10)</f>
        <v>0</v>
      </c>
      <c r="HW255" s="201">
        <v>3</v>
      </c>
    </row>
    <row r="256" spans="1:231" ht="15">
      <c r="A256" s="18" t="s">
        <v>192</v>
      </c>
      <c r="B256" s="122">
        <f>A236</f>
        <v>2</v>
      </c>
      <c r="C256" s="122" t="str">
        <f>A237</f>
        <v>work1834</v>
      </c>
      <c r="D256" s="210" t="str">
        <f t="shared" si="1198"/>
        <v>core2_work1834</v>
      </c>
      <c r="E256" s="122">
        <v>1</v>
      </c>
      <c r="F256" s="33">
        <v>4</v>
      </c>
      <c r="G256" s="46">
        <f ca="1">IF(OR(INDEX(INDIRECT("times"&amp;B$2),$F256,G$28)&gt;10,INDEX(INDIRECT(D256),$E256,G$28)&lt;=INDEX(INDIRECT(D256),$E256,$F256)),0,(INDEX(INDIRECT(D256),$E256,$F256)-INDEX(INDIRECT(D256),$E256,G$28))*(10-INDEX(INDIRECT("times"&amp;B$2),$F256,G$28))/10)</f>
        <v>0</v>
      </c>
      <c r="H256" s="47">
        <f ca="1">IF(OR(INDEX(INDIRECT("times"&amp;B$2),$F256,H$28)&gt;10,INDEX(INDIRECT(D256),$E256,H$28)&lt;=INDEX(INDIRECT(D256),$E256,$F256)),0,(INDEX(INDIRECT(D256),$E256,$F256)-INDEX(INDIRECT(D256),$E256,H$28))*(10-INDEX(INDIRECT("times"&amp;B$2),$F256,H$28))/10)</f>
        <v>0</v>
      </c>
      <c r="I256" s="47">
        <f ca="1">IF(OR(INDEX(INDIRECT("times"&amp;B$2),$F256,I$28)&gt;10,INDEX(INDIRECT(D256),$E256,I$28)&lt;=INDEX(INDIRECT(D256),$E256,$F256)),0,(INDEX(INDIRECT(D256),$E256,$F256)-INDEX(INDIRECT(D256),$E256,I$28))*(10-INDEX(INDIRECT("times"&amp;B$2),$F256,I$28))/10)</f>
        <v>0</v>
      </c>
      <c r="J256" s="47">
        <f ca="1">IF(OR(INDEX(INDIRECT("times"&amp;B$2),$F256,J$28)&gt;10,INDEX(INDIRECT(D256),$E256,J$28)&lt;=INDEX(INDIRECT(D256),$E256,$F256)),0,(INDEX(INDIRECT(D256),$E256,$F256)-INDEX(INDIRECT(D256),$E256,J$28))*(10-INDEX(INDIRECT("times"&amp;B$2),$F256,J$28))/10)</f>
        <v>0</v>
      </c>
      <c r="K256" s="47">
        <f ca="1">IF(OR(INDEX(INDIRECT("times"&amp;B$2),$F256,K$28)&gt;10,INDEX(INDIRECT(D256),$E256,K$28)&lt;=INDEX(INDIRECT(D256),$E256,$F256)),0,(INDEX(INDIRECT(D256),$E256,$F256)-INDEX(INDIRECT(D256),$E256,K$28))*(10-INDEX(INDIRECT("times"&amp;B$2),$F256,K$28))/10)</f>
        <v>0</v>
      </c>
      <c r="L256" s="47">
        <f ca="1">IF(OR(INDEX(INDIRECT("times"&amp;B$2),$F256,L$28)&gt;10,INDEX(INDIRECT(D256),$E256,L$28)&lt;=INDEX(INDIRECT(D256),$E256,$F256)),0,(INDEX(INDIRECT(D256),$E256,$F256)-INDEX(INDIRECT(D256),$E256,L$28))*(10-INDEX(INDIRECT("times"&amp;B$2),$F256,L$28))/10)</f>
        <v>0</v>
      </c>
      <c r="M256" s="47">
        <f ca="1">IF(OR(INDEX(INDIRECT("times"&amp;B$2),$F256,M$28)&gt;10,INDEX(INDIRECT(D256),$E256,M$28)&lt;=INDEX(INDIRECT(D256),$E256,$F256)),0,(INDEX(INDIRECT(D256),$E256,$F256)-INDEX(INDIRECT(D256),$E256,M$28))*(10-INDEX(INDIRECT("times"&amp;B$2),$F256,M$28))/10)</f>
        <v>0</v>
      </c>
      <c r="N256" s="47">
        <f ca="1">IF(OR(INDEX(INDIRECT("times"&amp;B$2),$F256,N$28)&gt;10,INDEX(INDIRECT(D256),$E256,N$28)&lt;=INDEX(INDIRECT(D256),$E256,$F256)),0,(INDEX(INDIRECT(D256),$E256,$F256)-INDEX(INDIRECT(D256),$E256,N$28))*(10-INDEX(INDIRECT("times"&amp;B$2),$F256,N$28))/10)</f>
        <v>0</v>
      </c>
      <c r="O256" s="47">
        <f ca="1">IF(OR(INDEX(INDIRECT("times"&amp;B$2),$F256,O$28)&gt;10,INDEX(INDIRECT(D256),$E256,O$28)&lt;=INDEX(INDIRECT(D256),$E256,$F256)),0,(INDEX(INDIRECT(D256),$E256,$F256)-INDEX(INDIRECT(D256),$E256,O$28))*(10-INDEX(INDIRECT("times"&amp;B$2),$F256,O$28))/10)</f>
        <v>0</v>
      </c>
      <c r="P256" s="47">
        <f ca="1">IF(OR(INDEX(INDIRECT("times"&amp;B$2),$F256,P$28)&gt;10,INDEX(INDIRECT(D256),$E256,P$28)&lt;=INDEX(INDIRECT(D256),$E256,$F256)),0,(INDEX(INDIRECT(D256),$E256,$F256)-INDEX(INDIRECT(D256),$E256,P$28))*(10-INDEX(INDIRECT("times"&amp;B$2),$F256,P$28))/10)</f>
        <v>0</v>
      </c>
      <c r="Q256" s="47">
        <f ca="1">IF(OR(INDEX(INDIRECT("times"&amp;B$2),$F256,Q$28)&gt;10,INDEX(INDIRECT(D256),$E256,Q$28)&lt;=INDEX(INDIRECT(D256),$E256,$F256)),0,(INDEX(INDIRECT(D256),$E256,$F256)-INDEX(INDIRECT(D256),$E256,Q$28))*(10-INDEX(INDIRECT("times"&amp;B$2),$F256,Q$28))/10)</f>
        <v>0</v>
      </c>
      <c r="R256" s="47">
        <f ca="1">IF(OR(INDEX(INDIRECT("times"&amp;B$2),$F256,R$28)&gt;10,INDEX(INDIRECT(D256),$E256,R$28)&lt;=INDEX(INDIRECT(D256),$E256,$F256)),0,(INDEX(INDIRECT(D256),$E256,$F256)-INDEX(INDIRECT(D256),$E256,R$28))*(10-INDEX(INDIRECT("times"&amp;B$2),$F256,R$28))/10)</f>
        <v>0</v>
      </c>
      <c r="S256" s="47">
        <f ca="1">IF(OR(INDEX(INDIRECT("times"&amp;B$2),$F256,S$28)&gt;10,INDEX(INDIRECT(D256),$E256,S$28)&lt;=INDEX(INDIRECT(D256),$E256,$F256)),0,(INDEX(INDIRECT(D256),$E256,$F256)-INDEX(INDIRECT(D256),$E256,S$28))*(10-INDEX(INDIRECT("times"&amp;B$2),$F256,S$28))/10)</f>
        <v>0</v>
      </c>
      <c r="T256" s="47">
        <f ca="1">IF(OR(INDEX(INDIRECT("times"&amp;B$2),$F256,T$28)&gt;10,INDEX(INDIRECT(D256),$E256,T$28)&lt;=INDEX(INDIRECT(D256),$E256,$F256)),0,(INDEX(INDIRECT(D256),$E256,$F256)-INDEX(INDIRECT(D256),$E256,T$28))*(10-INDEX(INDIRECT("times"&amp;B$2),$F256,T$28))/10)</f>
        <v>0</v>
      </c>
      <c r="U256" s="47">
        <f ca="1">IF(OR(INDEX(INDIRECT("times"&amp;B$2),$F256,U$28)&gt;10,INDEX(INDIRECT(D256),$E256,U$28)&lt;=INDEX(INDIRECT(D256),$E256,$F256)),0,(INDEX(INDIRECT(D256),$E256,$F256)-INDEX(INDIRECT(D256),$E256,U$28))*(10-INDEX(INDIRECT("times"&amp;B$2),$F256,U$28))/10)</f>
        <v>0</v>
      </c>
      <c r="V256" s="47">
        <f ca="1">IF(OR(INDEX(INDIRECT("times"&amp;B$2),$F256,V$28)&gt;10,INDEX(INDIRECT(D256),$E256,V$28)&lt;=INDEX(INDIRECT(D256),$E256,$F256)),0,(INDEX(INDIRECT(D256),$E256,$F256)-INDEX(INDIRECT(D256),$E256,V$28))*(10-INDEX(INDIRECT("times"&amp;B$2),$F256,V$28))/10)</f>
        <v>0</v>
      </c>
      <c r="W256" s="47">
        <f ca="1">IF(OR(INDEX(INDIRECT("times"&amp;B$2),$F256,W$28)&gt;10,INDEX(INDIRECT(D256),$E256,W$28)&lt;=INDEX(INDIRECT(D256),$E256,$F256)),0,(INDEX(INDIRECT(D256),$E256,$F256)-INDEX(INDIRECT(D256),$E256,W$28))*(10-INDEX(INDIRECT("times"&amp;B$2),$F256,W$28))/10)</f>
        <v>0</v>
      </c>
      <c r="X256" s="47">
        <f ca="1">IF(OR(INDEX(INDIRECT("times"&amp;B$2),$F256,X$28)&gt;10,INDEX(INDIRECT(D256),$E256,X$28)&lt;=INDEX(INDIRECT(D256),$E256,$F256)),0,(INDEX(INDIRECT(D256),$E256,$F256)-INDEX(INDIRECT(D256),$E256,X$28))*(10-INDEX(INDIRECT("times"&amp;B$2),$F256,X$28))/10)</f>
        <v>0</v>
      </c>
      <c r="Y256" s="47">
        <f ca="1">IF(OR(INDEX(INDIRECT("times"&amp;B$2),$F256,Y$28)&gt;10,INDEX(INDIRECT(D256),$E256,Y$28)&lt;=INDEX(INDIRECT(D256),$E256,$F256)),0,(INDEX(INDIRECT(D256),$E256,$F256)-INDEX(INDIRECT(D256),$E256,Y$28))*(10-INDEX(INDIRECT("times"&amp;B$2),$F256,Y$28))/10)</f>
        <v>0</v>
      </c>
      <c r="Z256" s="47">
        <f ca="1">IF(OR(INDEX(INDIRECT("times"&amp;B$2),$F256,Z$28)&gt;10,INDEX(INDIRECT(D256),$E256,Z$28)&lt;=INDEX(INDIRECT(D256),$E256,$F256)),0,(INDEX(INDIRECT(D256),$E256,$F256)-INDEX(INDIRECT(D256),$E256,Z$28))*(10-INDEX(INDIRECT("times"&amp;B$2),$F256,Z$28))/10)</f>
        <v>0</v>
      </c>
      <c r="AA256" s="48">
        <f ca="1">IF(OR(INDEX(INDIRECT("times"&amp;B$2),$F256,AA$28)&gt;10,INDEX(INDIRECT(D256),$E256,AA$28)&lt;=INDEX(INDIRECT(D256),$E256,$F256)),0,(INDEX(INDIRECT(D256),$E256,$F256)-INDEX(INDIRECT(D256),$E256,AA$28))*(10-INDEX(INDIRECT("times"&amp;B$2),$F256,AA$28))/10)</f>
        <v>0</v>
      </c>
      <c r="AB256" s="201">
        <v>4</v>
      </c>
      <c r="AD256" s="18" t="s">
        <v>192</v>
      </c>
      <c r="AE256" s="122">
        <f>AD236</f>
        <v>2</v>
      </c>
      <c r="AF256" s="122" t="str">
        <f>AD237</f>
        <v>shop1834</v>
      </c>
      <c r="AG256" s="210" t="str">
        <f t="shared" si="1199"/>
        <v>core2_shop1834</v>
      </c>
      <c r="AH256" s="122">
        <v>1</v>
      </c>
      <c r="AI256" s="33">
        <v>4</v>
      </c>
      <c r="AJ256" s="46">
        <f ca="1">IF(OR(INDEX(INDIRECT("times"&amp;AE$2),$F256,AJ$28)&gt;10,INDEX(INDIRECT(AG256),$E256,AJ$28)&lt;=INDEX(INDIRECT(AG256),$E256,$F256)),0,(INDEX(INDIRECT(AG256),$E256,$F256)-INDEX(INDIRECT(AG256),$E256,AJ$28))*(10-INDEX(INDIRECT("times"&amp;AE$2),$F256,AJ$28))/10)</f>
        <v>0</v>
      </c>
      <c r="AK256" s="47">
        <f ca="1">IF(OR(INDEX(INDIRECT("times"&amp;AE$2),$F256,AK$28)&gt;10,INDEX(INDIRECT(AG256),$E256,AK$28)&lt;=INDEX(INDIRECT(AG256),$E256,$F256)),0,(INDEX(INDIRECT(AG256),$E256,$F256)-INDEX(INDIRECT(AG256),$E256,AK$28))*(10-INDEX(INDIRECT("times"&amp;AE$2),$F256,AK$28))/10)</f>
        <v>0</v>
      </c>
      <c r="AL256" s="47">
        <f ca="1">IF(OR(INDEX(INDIRECT("times"&amp;AE$2),$F256,AL$28)&gt;10,INDEX(INDIRECT(AG256),$E256,AL$28)&lt;=INDEX(INDIRECT(AG256),$E256,$F256)),0,(INDEX(INDIRECT(AG256),$E256,$F256)-INDEX(INDIRECT(AG256),$E256,AL$28))*(10-INDEX(INDIRECT("times"&amp;AE$2),$F256,AL$28))/10)</f>
        <v>0</v>
      </c>
      <c r="AM256" s="47">
        <f ca="1">IF(OR(INDEX(INDIRECT("times"&amp;AE$2),$F256,AM$28)&gt;10,INDEX(INDIRECT(AG256),$E256,AM$28)&lt;=INDEX(INDIRECT(AG256),$E256,$F256)),0,(INDEX(INDIRECT(AG256),$E256,$F256)-INDEX(INDIRECT(AG256),$E256,AM$28))*(10-INDEX(INDIRECT("times"&amp;AE$2),$F256,AM$28))/10)</f>
        <v>0</v>
      </c>
      <c r="AN256" s="47">
        <f ca="1">IF(OR(INDEX(INDIRECT("times"&amp;AE$2),$F256,AN$28)&gt;10,INDEX(INDIRECT(AG256),$E256,AN$28)&lt;=INDEX(INDIRECT(AG256),$E256,$F256)),0,(INDEX(INDIRECT(AG256),$E256,$F256)-INDEX(INDIRECT(AG256),$E256,AN$28))*(10-INDEX(INDIRECT("times"&amp;AE$2),$F256,AN$28))/10)</f>
        <v>0</v>
      </c>
      <c r="AO256" s="47">
        <f ca="1">IF(OR(INDEX(INDIRECT("times"&amp;AE$2),$F256,AO$28)&gt;10,INDEX(INDIRECT(AG256),$E256,AO$28)&lt;=INDEX(INDIRECT(AG256),$E256,$F256)),0,(INDEX(INDIRECT(AG256),$E256,$F256)-INDEX(INDIRECT(AG256),$E256,AO$28))*(10-INDEX(INDIRECT("times"&amp;AE$2),$F256,AO$28))/10)</f>
        <v>0</v>
      </c>
      <c r="AP256" s="47">
        <f ca="1">IF(OR(INDEX(INDIRECT("times"&amp;AE$2),$F256,AP$28)&gt;10,INDEX(INDIRECT(AG256),$E256,AP$28)&lt;=INDEX(INDIRECT(AG256),$E256,$F256)),0,(INDEX(INDIRECT(AG256),$E256,$F256)-INDEX(INDIRECT(AG256),$E256,AP$28))*(10-INDEX(INDIRECT("times"&amp;AE$2),$F256,AP$28))/10)</f>
        <v>0</v>
      </c>
      <c r="AQ256" s="47">
        <f ca="1">IF(OR(INDEX(INDIRECT("times"&amp;AE$2),$F256,AQ$28)&gt;10,INDEX(INDIRECT(AG256),$E256,AQ$28)&lt;=INDEX(INDIRECT(AG256),$E256,$F256)),0,(INDEX(INDIRECT(AG256),$E256,$F256)-INDEX(INDIRECT(AG256),$E256,AQ$28))*(10-INDEX(INDIRECT("times"&amp;AE$2),$F256,AQ$28))/10)</f>
        <v>0</v>
      </c>
      <c r="AR256" s="47">
        <f ca="1">IF(OR(INDEX(INDIRECT("times"&amp;AE$2),$F256,AR$28)&gt;10,INDEX(INDIRECT(AG256),$E256,AR$28)&lt;=INDEX(INDIRECT(AG256),$E256,$F256)),0,(INDEX(INDIRECT(AG256),$E256,$F256)-INDEX(INDIRECT(AG256),$E256,AR$28))*(10-INDEX(INDIRECT("times"&amp;AE$2),$F256,AR$28))/10)</f>
        <v>0</v>
      </c>
      <c r="AS256" s="47">
        <f ca="1">IF(OR(INDEX(INDIRECT("times"&amp;AE$2),$F256,AS$28)&gt;10,INDEX(INDIRECT(AG256),$E256,AS$28)&lt;=INDEX(INDIRECT(AG256),$E256,$F256)),0,(INDEX(INDIRECT(AG256),$E256,$F256)-INDEX(INDIRECT(AG256),$E256,AS$28))*(10-INDEX(INDIRECT("times"&amp;AE$2),$F256,AS$28))/10)</f>
        <v>0</v>
      </c>
      <c r="AT256" s="47">
        <f ca="1">IF(OR(INDEX(INDIRECT("times"&amp;AE$2),$F256,AT$28)&gt;10,INDEX(INDIRECT(AG256),$E256,AT$28)&lt;=INDEX(INDIRECT(AG256),$E256,$F256)),0,(INDEX(INDIRECT(AG256),$E256,$F256)-INDEX(INDIRECT(AG256),$E256,AT$28))*(10-INDEX(INDIRECT("times"&amp;AE$2),$F256,AT$28))/10)</f>
        <v>0</v>
      </c>
      <c r="AU256" s="47">
        <f ca="1">IF(OR(INDEX(INDIRECT("times"&amp;AE$2),$F256,AU$28)&gt;10,INDEX(INDIRECT(AG256),$E256,AU$28)&lt;=INDEX(INDIRECT(AG256),$E256,$F256)),0,(INDEX(INDIRECT(AG256),$E256,$F256)-INDEX(INDIRECT(AG256),$E256,AU$28))*(10-INDEX(INDIRECT("times"&amp;AE$2),$F256,AU$28))/10)</f>
        <v>0</v>
      </c>
      <c r="AV256" s="47">
        <f ca="1">IF(OR(INDEX(INDIRECT("times"&amp;AE$2),$F256,AV$28)&gt;10,INDEX(INDIRECT(AG256),$E256,AV$28)&lt;=INDEX(INDIRECT(AG256),$E256,$F256)),0,(INDEX(INDIRECT(AG256),$E256,$F256)-INDEX(INDIRECT(AG256),$E256,AV$28))*(10-INDEX(INDIRECT("times"&amp;AE$2),$F256,AV$28))/10)</f>
        <v>0</v>
      </c>
      <c r="AW256" s="47">
        <f ca="1">IF(OR(INDEX(INDIRECT("times"&amp;AE$2),$F256,AW$28)&gt;10,INDEX(INDIRECT(AG256),$E256,AW$28)&lt;=INDEX(INDIRECT(AG256),$E256,$F256)),0,(INDEX(INDIRECT(AG256),$E256,$F256)-INDEX(INDIRECT(AG256),$E256,AW$28))*(10-INDEX(INDIRECT("times"&amp;AE$2),$F256,AW$28))/10)</f>
        <v>0</v>
      </c>
      <c r="AX256" s="47">
        <f ca="1">IF(OR(INDEX(INDIRECT("times"&amp;AE$2),$F256,AX$28)&gt;10,INDEX(INDIRECT(AG256),$E256,AX$28)&lt;=INDEX(INDIRECT(AG256),$E256,$F256)),0,(INDEX(INDIRECT(AG256),$E256,$F256)-INDEX(INDIRECT(AG256),$E256,AX$28))*(10-INDEX(INDIRECT("times"&amp;AE$2),$F256,AX$28))/10)</f>
        <v>0</v>
      </c>
      <c r="AY256" s="47">
        <f ca="1">IF(OR(INDEX(INDIRECT("times"&amp;AE$2),$F256,AY$28)&gt;10,INDEX(INDIRECT(AG256),$E256,AY$28)&lt;=INDEX(INDIRECT(AG256),$E256,$F256)),0,(INDEX(INDIRECT(AG256),$E256,$F256)-INDEX(INDIRECT(AG256),$E256,AY$28))*(10-INDEX(INDIRECT("times"&amp;AE$2),$F256,AY$28))/10)</f>
        <v>0</v>
      </c>
      <c r="AZ256" s="47">
        <f ca="1">IF(OR(INDEX(INDIRECT("times"&amp;AE$2),$F256,AZ$28)&gt;10,INDEX(INDIRECT(AG256),$E256,AZ$28)&lt;=INDEX(INDIRECT(AG256),$E256,$F256)),0,(INDEX(INDIRECT(AG256),$E256,$F256)-INDEX(INDIRECT(AG256),$E256,AZ$28))*(10-INDEX(INDIRECT("times"&amp;AE$2),$F256,AZ$28))/10)</f>
        <v>0</v>
      </c>
      <c r="BA256" s="47">
        <f ca="1">IF(OR(INDEX(INDIRECT("times"&amp;AE$2),$F256,BA$28)&gt;10,INDEX(INDIRECT(AG256),$E256,BA$28)&lt;=INDEX(INDIRECT(AG256),$E256,$F256)),0,(INDEX(INDIRECT(AG256),$E256,$F256)-INDEX(INDIRECT(AG256),$E256,BA$28))*(10-INDEX(INDIRECT("times"&amp;AE$2),$F256,BA$28))/10)</f>
        <v>0</v>
      </c>
      <c r="BB256" s="47">
        <f ca="1">IF(OR(INDEX(INDIRECT("times"&amp;AE$2),$F256,BB$28)&gt;10,INDEX(INDIRECT(AG256),$E256,BB$28)&lt;=INDEX(INDIRECT(AG256),$E256,$F256)),0,(INDEX(INDIRECT(AG256),$E256,$F256)-INDEX(INDIRECT(AG256),$E256,BB$28))*(10-INDEX(INDIRECT("times"&amp;AE$2),$F256,BB$28))/10)</f>
        <v>0</v>
      </c>
      <c r="BC256" s="47">
        <f ca="1">IF(OR(INDEX(INDIRECT("times"&amp;AE$2),$F256,BC$28)&gt;10,INDEX(INDIRECT(AG256),$E256,BC$28)&lt;=INDEX(INDIRECT(AG256),$E256,$F256)),0,(INDEX(INDIRECT(AG256),$E256,$F256)-INDEX(INDIRECT(AG256),$E256,BC$28))*(10-INDEX(INDIRECT("times"&amp;AE$2),$F256,BC$28))/10)</f>
        <v>0</v>
      </c>
      <c r="BD256" s="48">
        <f ca="1">IF(OR(INDEX(INDIRECT("times"&amp;AE$2),$F256,BD$28)&gt;10,INDEX(INDIRECT(AG256),$E256,BD$28)&lt;=INDEX(INDIRECT(AG256),$E256,$F256)),0,(INDEX(INDIRECT(AG256),$E256,$F256)-INDEX(INDIRECT(AG256),$E256,BD$28))*(10-INDEX(INDIRECT("times"&amp;AE$2),$F256,BD$28))/10)</f>
        <v>0</v>
      </c>
      <c r="BE256" s="201">
        <v>4</v>
      </c>
      <c r="BG256" s="18" t="s">
        <v>192</v>
      </c>
      <c r="BH256" s="122">
        <f>BG236</f>
        <v>2</v>
      </c>
      <c r="BI256" s="122" t="str">
        <f>BG237</f>
        <v>lei1834</v>
      </c>
      <c r="BJ256" s="210" t="str">
        <f t="shared" si="1200"/>
        <v>core2_lei1834</v>
      </c>
      <c r="BK256" s="122">
        <v>1</v>
      </c>
      <c r="BL256" s="33">
        <v>4</v>
      </c>
      <c r="BM256" s="46">
        <f ca="1">IF(OR(INDEX(INDIRECT("times"&amp;BH$2),$F256,BM$28)&gt;10,INDEX(INDIRECT(BJ256),$E256,BM$28)&lt;=INDEX(INDIRECT(BJ256),$E256,$F256)),0,(INDEX(INDIRECT(BJ256),$E256,$F256)-INDEX(INDIRECT(BJ256),$E256,BM$28))*(10-INDEX(INDIRECT("times"&amp;BH$2),$F256,BM$28))/10)</f>
        <v>0</v>
      </c>
      <c r="BN256" s="47">
        <f ca="1">IF(OR(INDEX(INDIRECT("times"&amp;BH$2),$F256,BN$28)&gt;10,INDEX(INDIRECT(BJ256),$E256,BN$28)&lt;=INDEX(INDIRECT(BJ256),$E256,$F256)),0,(INDEX(INDIRECT(BJ256),$E256,$F256)-INDEX(INDIRECT(BJ256),$E256,BN$28))*(10-INDEX(INDIRECT("times"&amp;BH$2),$F256,BN$28))/10)</f>
        <v>0</v>
      </c>
      <c r="BO256" s="47">
        <f ca="1">IF(OR(INDEX(INDIRECT("times"&amp;BH$2),$F256,BO$28)&gt;10,INDEX(INDIRECT(BJ256),$E256,BO$28)&lt;=INDEX(INDIRECT(BJ256),$E256,$F256)),0,(INDEX(INDIRECT(BJ256),$E256,$F256)-INDEX(INDIRECT(BJ256),$E256,BO$28))*(10-INDEX(INDIRECT("times"&amp;BH$2),$F256,BO$28))/10)</f>
        <v>0</v>
      </c>
      <c r="BP256" s="47">
        <f ca="1">IF(OR(INDEX(INDIRECT("times"&amp;BH$2),$F256,BP$28)&gt;10,INDEX(INDIRECT(BJ256),$E256,BP$28)&lt;=INDEX(INDIRECT(BJ256),$E256,$F256)),0,(INDEX(INDIRECT(BJ256),$E256,$F256)-INDEX(INDIRECT(BJ256),$E256,BP$28))*(10-INDEX(INDIRECT("times"&amp;BH$2),$F256,BP$28))/10)</f>
        <v>0</v>
      </c>
      <c r="BQ256" s="47">
        <f ca="1">IF(OR(INDEX(INDIRECT("times"&amp;BH$2),$F256,BQ$28)&gt;10,INDEX(INDIRECT(BJ256),$E256,BQ$28)&lt;=INDEX(INDIRECT(BJ256),$E256,$F256)),0,(INDEX(INDIRECT(BJ256),$E256,$F256)-INDEX(INDIRECT(BJ256),$E256,BQ$28))*(10-INDEX(INDIRECT("times"&amp;BH$2),$F256,BQ$28))/10)</f>
        <v>0</v>
      </c>
      <c r="BR256" s="47">
        <f ca="1">IF(OR(INDEX(INDIRECT("times"&amp;BH$2),$F256,BR$28)&gt;10,INDEX(INDIRECT(BJ256),$E256,BR$28)&lt;=INDEX(INDIRECT(BJ256),$E256,$F256)),0,(INDEX(INDIRECT(BJ256),$E256,$F256)-INDEX(INDIRECT(BJ256),$E256,BR$28))*(10-INDEX(INDIRECT("times"&amp;BH$2),$F256,BR$28))/10)</f>
        <v>0</v>
      </c>
      <c r="BS256" s="47">
        <f ca="1">IF(OR(INDEX(INDIRECT("times"&amp;BH$2),$F256,BS$28)&gt;10,INDEX(INDIRECT(BJ256),$E256,BS$28)&lt;=INDEX(INDIRECT(BJ256),$E256,$F256)),0,(INDEX(INDIRECT(BJ256),$E256,$F256)-INDEX(INDIRECT(BJ256),$E256,BS$28))*(10-INDEX(INDIRECT("times"&amp;BH$2),$F256,BS$28))/10)</f>
        <v>0</v>
      </c>
      <c r="BT256" s="47">
        <f ca="1">IF(OR(INDEX(INDIRECT("times"&amp;BH$2),$F256,BT$28)&gt;10,INDEX(INDIRECT(BJ256),$E256,BT$28)&lt;=INDEX(INDIRECT(BJ256),$E256,$F256)),0,(INDEX(INDIRECT(BJ256),$E256,$F256)-INDEX(INDIRECT(BJ256),$E256,BT$28))*(10-INDEX(INDIRECT("times"&amp;BH$2),$F256,BT$28))/10)</f>
        <v>0</v>
      </c>
      <c r="BU256" s="47">
        <f ca="1">IF(OR(INDEX(INDIRECT("times"&amp;BH$2),$F256,BU$28)&gt;10,INDEX(INDIRECT(BJ256),$E256,BU$28)&lt;=INDEX(INDIRECT(BJ256),$E256,$F256)),0,(INDEX(INDIRECT(BJ256),$E256,$F256)-INDEX(INDIRECT(BJ256),$E256,BU$28))*(10-INDEX(INDIRECT("times"&amp;BH$2),$F256,BU$28))/10)</f>
        <v>0</v>
      </c>
      <c r="BV256" s="47">
        <f ca="1">IF(OR(INDEX(INDIRECT("times"&amp;BH$2),$F256,BV$28)&gt;10,INDEX(INDIRECT(BJ256),$E256,BV$28)&lt;=INDEX(INDIRECT(BJ256),$E256,$F256)),0,(INDEX(INDIRECT(BJ256),$E256,$F256)-INDEX(INDIRECT(BJ256),$E256,BV$28))*(10-INDEX(INDIRECT("times"&amp;BH$2),$F256,BV$28))/10)</f>
        <v>0</v>
      </c>
      <c r="BW256" s="47">
        <f ca="1">IF(OR(INDEX(INDIRECT("times"&amp;BH$2),$F256,BW$28)&gt;10,INDEX(INDIRECT(BJ256),$E256,BW$28)&lt;=INDEX(INDIRECT(BJ256),$E256,$F256)),0,(INDEX(INDIRECT(BJ256),$E256,$F256)-INDEX(INDIRECT(BJ256),$E256,BW$28))*(10-INDEX(INDIRECT("times"&amp;BH$2),$F256,BW$28))/10)</f>
        <v>0</v>
      </c>
      <c r="BX256" s="47">
        <f ca="1">IF(OR(INDEX(INDIRECT("times"&amp;BH$2),$F256,BX$28)&gt;10,INDEX(INDIRECT(BJ256),$E256,BX$28)&lt;=INDEX(INDIRECT(BJ256),$E256,$F256)),0,(INDEX(INDIRECT(BJ256),$E256,$F256)-INDEX(INDIRECT(BJ256),$E256,BX$28))*(10-INDEX(INDIRECT("times"&amp;BH$2),$F256,BX$28))/10)</f>
        <v>0</v>
      </c>
      <c r="BY256" s="47">
        <f ca="1">IF(OR(INDEX(INDIRECT("times"&amp;BH$2),$F256,BY$28)&gt;10,INDEX(INDIRECT(BJ256),$E256,BY$28)&lt;=INDEX(INDIRECT(BJ256),$E256,$F256)),0,(INDEX(INDIRECT(BJ256),$E256,$F256)-INDEX(INDIRECT(BJ256),$E256,BY$28))*(10-INDEX(INDIRECT("times"&amp;BH$2),$F256,BY$28))/10)</f>
        <v>0</v>
      </c>
      <c r="BZ256" s="47">
        <f ca="1">IF(OR(INDEX(INDIRECT("times"&amp;BH$2),$F256,BZ$28)&gt;10,INDEX(INDIRECT(BJ256),$E256,BZ$28)&lt;=INDEX(INDIRECT(BJ256),$E256,$F256)),0,(INDEX(INDIRECT(BJ256),$E256,$F256)-INDEX(INDIRECT(BJ256),$E256,BZ$28))*(10-INDEX(INDIRECT("times"&amp;BH$2),$F256,BZ$28))/10)</f>
        <v>0</v>
      </c>
      <c r="CA256" s="47">
        <f ca="1">IF(OR(INDEX(INDIRECT("times"&amp;BH$2),$F256,CA$28)&gt;10,INDEX(INDIRECT(BJ256),$E256,CA$28)&lt;=INDEX(INDIRECT(BJ256),$E256,$F256)),0,(INDEX(INDIRECT(BJ256),$E256,$F256)-INDEX(INDIRECT(BJ256),$E256,CA$28))*(10-INDEX(INDIRECT("times"&amp;BH$2),$F256,CA$28))/10)</f>
        <v>0</v>
      </c>
      <c r="CB256" s="47">
        <f ca="1">IF(OR(INDEX(INDIRECT("times"&amp;BH$2),$F256,CB$28)&gt;10,INDEX(INDIRECT(BJ256),$E256,CB$28)&lt;=INDEX(INDIRECT(BJ256),$E256,$F256)),0,(INDEX(INDIRECT(BJ256),$E256,$F256)-INDEX(INDIRECT(BJ256),$E256,CB$28))*(10-INDEX(INDIRECT("times"&amp;BH$2),$F256,CB$28))/10)</f>
        <v>0</v>
      </c>
      <c r="CC256" s="47">
        <f ca="1">IF(OR(INDEX(INDIRECT("times"&amp;BH$2),$F256,CC$28)&gt;10,INDEX(INDIRECT(BJ256),$E256,CC$28)&lt;=INDEX(INDIRECT(BJ256),$E256,$F256)),0,(INDEX(INDIRECT(BJ256),$E256,$F256)-INDEX(INDIRECT(BJ256),$E256,CC$28))*(10-INDEX(INDIRECT("times"&amp;BH$2),$F256,CC$28))/10)</f>
        <v>0</v>
      </c>
      <c r="CD256" s="47">
        <f ca="1">IF(OR(INDEX(INDIRECT("times"&amp;BH$2),$F256,CD$28)&gt;10,INDEX(INDIRECT(BJ256),$E256,CD$28)&lt;=INDEX(INDIRECT(BJ256),$E256,$F256)),0,(INDEX(INDIRECT(BJ256),$E256,$F256)-INDEX(INDIRECT(BJ256),$E256,CD$28))*(10-INDEX(INDIRECT("times"&amp;BH$2),$F256,CD$28))/10)</f>
        <v>0</v>
      </c>
      <c r="CE256" s="47">
        <f ca="1">IF(OR(INDEX(INDIRECT("times"&amp;BH$2),$F256,CE$28)&gt;10,INDEX(INDIRECT(BJ256),$E256,CE$28)&lt;=INDEX(INDIRECT(BJ256),$E256,$F256)),0,(INDEX(INDIRECT(BJ256),$E256,$F256)-INDEX(INDIRECT(BJ256),$E256,CE$28))*(10-INDEX(INDIRECT("times"&amp;BH$2),$F256,CE$28))/10)</f>
        <v>0</v>
      </c>
      <c r="CF256" s="47">
        <f ca="1">IF(OR(INDEX(INDIRECT("times"&amp;BH$2),$F256,CF$28)&gt;10,INDEX(INDIRECT(BJ256),$E256,CF$28)&lt;=INDEX(INDIRECT(BJ256),$E256,$F256)),0,(INDEX(INDIRECT(BJ256),$E256,$F256)-INDEX(INDIRECT(BJ256),$E256,CF$28))*(10-INDEX(INDIRECT("times"&amp;BH$2),$F256,CF$28))/10)</f>
        <v>0</v>
      </c>
      <c r="CG256" s="48">
        <f ca="1">IF(OR(INDEX(INDIRECT("times"&amp;BH$2),$F256,CG$28)&gt;10,INDEX(INDIRECT(BJ256),$E256,CG$28)&lt;=INDEX(INDIRECT(BJ256),$E256,$F256)),0,(INDEX(INDIRECT(BJ256),$E256,$F256)-INDEX(INDIRECT(BJ256),$E256,CG$28))*(10-INDEX(INDIRECT("times"&amp;BH$2),$F256,CG$28))/10)</f>
        <v>0</v>
      </c>
      <c r="CH256" s="201">
        <v>4</v>
      </c>
      <c r="CJ256" s="18" t="s">
        <v>192</v>
      </c>
      <c r="CK256" s="122">
        <f>CJ236</f>
        <v>2</v>
      </c>
      <c r="CL256" s="122" t="str">
        <f>CJ237</f>
        <v>work3564</v>
      </c>
      <c r="CM256" s="210" t="str">
        <f t="shared" si="1201"/>
        <v>core2_work3564</v>
      </c>
      <c r="CN256" s="122">
        <v>1</v>
      </c>
      <c r="CO256" s="33">
        <v>4</v>
      </c>
      <c r="CP256" s="46">
        <f ca="1">IF(OR(INDEX(INDIRECT("times"&amp;CK$2),$F256,CP$28)&gt;10,INDEX(INDIRECT(CM256),$E256,CP$28)&lt;=INDEX(INDIRECT(CM256),$E256,$F256)),0,(INDEX(INDIRECT(CM256),$E256,$F256)-INDEX(INDIRECT(CM256),$E256,CP$28))*(10-INDEX(INDIRECT("times"&amp;CK$2),$F256,CP$28))/10)</f>
        <v>0</v>
      </c>
      <c r="CQ256" s="47">
        <f ca="1">IF(OR(INDEX(INDIRECT("times"&amp;CK$2),$F256,CQ$28)&gt;10,INDEX(INDIRECT(CM256),$E256,CQ$28)&lt;=INDEX(INDIRECT(CM256),$E256,$F256)),0,(INDEX(INDIRECT(CM256),$E256,$F256)-INDEX(INDIRECT(CM256),$E256,CQ$28))*(10-INDEX(INDIRECT("times"&amp;CK$2),$F256,CQ$28))/10)</f>
        <v>0</v>
      </c>
      <c r="CR256" s="47">
        <f ca="1">IF(OR(INDEX(INDIRECT("times"&amp;CK$2),$F256,CR$28)&gt;10,INDEX(INDIRECT(CM256),$E256,CR$28)&lt;=INDEX(INDIRECT(CM256),$E256,$F256)),0,(INDEX(INDIRECT(CM256),$E256,$F256)-INDEX(INDIRECT(CM256),$E256,CR$28))*(10-INDEX(INDIRECT("times"&amp;CK$2),$F256,CR$28))/10)</f>
        <v>0</v>
      </c>
      <c r="CS256" s="47">
        <f ca="1">IF(OR(INDEX(INDIRECT("times"&amp;CK$2),$F256,CS$28)&gt;10,INDEX(INDIRECT(CM256),$E256,CS$28)&lt;=INDEX(INDIRECT(CM256),$E256,$F256)),0,(INDEX(INDIRECT(CM256),$E256,$F256)-INDEX(INDIRECT(CM256),$E256,CS$28))*(10-INDEX(INDIRECT("times"&amp;CK$2),$F256,CS$28))/10)</f>
        <v>0</v>
      </c>
      <c r="CT256" s="47">
        <f ca="1">IF(OR(INDEX(INDIRECT("times"&amp;CK$2),$F256,CT$28)&gt;10,INDEX(INDIRECT(CM256),$E256,CT$28)&lt;=INDEX(INDIRECT(CM256),$E256,$F256)),0,(INDEX(INDIRECT(CM256),$E256,$F256)-INDEX(INDIRECT(CM256),$E256,CT$28))*(10-INDEX(INDIRECT("times"&amp;CK$2),$F256,CT$28))/10)</f>
        <v>0</v>
      </c>
      <c r="CU256" s="47">
        <f ca="1">IF(OR(INDEX(INDIRECT("times"&amp;CK$2),$F256,CU$28)&gt;10,INDEX(INDIRECT(CM256),$E256,CU$28)&lt;=INDEX(INDIRECT(CM256),$E256,$F256)),0,(INDEX(INDIRECT(CM256),$E256,$F256)-INDEX(INDIRECT(CM256),$E256,CU$28))*(10-INDEX(INDIRECT("times"&amp;CK$2),$F256,CU$28))/10)</f>
        <v>0</v>
      </c>
      <c r="CV256" s="47">
        <f ca="1">IF(OR(INDEX(INDIRECT("times"&amp;CK$2),$F256,CV$28)&gt;10,INDEX(INDIRECT(CM256),$E256,CV$28)&lt;=INDEX(INDIRECT(CM256),$E256,$F256)),0,(INDEX(INDIRECT(CM256),$E256,$F256)-INDEX(INDIRECT(CM256),$E256,CV$28))*(10-INDEX(INDIRECT("times"&amp;CK$2),$F256,CV$28))/10)</f>
        <v>0</v>
      </c>
      <c r="CW256" s="47">
        <f ca="1">IF(OR(INDEX(INDIRECT("times"&amp;CK$2),$F256,CW$28)&gt;10,INDEX(INDIRECT(CM256),$E256,CW$28)&lt;=INDEX(INDIRECT(CM256),$E256,$F256)),0,(INDEX(INDIRECT(CM256),$E256,$F256)-INDEX(INDIRECT(CM256),$E256,CW$28))*(10-INDEX(INDIRECT("times"&amp;CK$2),$F256,CW$28))/10)</f>
        <v>0</v>
      </c>
      <c r="CX256" s="47">
        <f ca="1">IF(OR(INDEX(INDIRECT("times"&amp;CK$2),$F256,CX$28)&gt;10,INDEX(INDIRECT(CM256),$E256,CX$28)&lt;=INDEX(INDIRECT(CM256),$E256,$F256)),0,(INDEX(INDIRECT(CM256),$E256,$F256)-INDEX(INDIRECT(CM256),$E256,CX$28))*(10-INDEX(INDIRECT("times"&amp;CK$2),$F256,CX$28))/10)</f>
        <v>0</v>
      </c>
      <c r="CY256" s="47">
        <f ca="1">IF(OR(INDEX(INDIRECT("times"&amp;CK$2),$F256,CY$28)&gt;10,INDEX(INDIRECT(CM256),$E256,CY$28)&lt;=INDEX(INDIRECT(CM256),$E256,$F256)),0,(INDEX(INDIRECT(CM256),$E256,$F256)-INDEX(INDIRECT(CM256),$E256,CY$28))*(10-INDEX(INDIRECT("times"&amp;CK$2),$F256,CY$28))/10)</f>
        <v>0</v>
      </c>
      <c r="CZ256" s="47">
        <f ca="1">IF(OR(INDEX(INDIRECT("times"&amp;CK$2),$F256,CZ$28)&gt;10,INDEX(INDIRECT(CM256),$E256,CZ$28)&lt;=INDEX(INDIRECT(CM256),$E256,$F256)),0,(INDEX(INDIRECT(CM256),$E256,$F256)-INDEX(INDIRECT(CM256),$E256,CZ$28))*(10-INDEX(INDIRECT("times"&amp;CK$2),$F256,CZ$28))/10)</f>
        <v>0</v>
      </c>
      <c r="DA256" s="47">
        <f ca="1">IF(OR(INDEX(INDIRECT("times"&amp;CK$2),$F256,DA$28)&gt;10,INDEX(INDIRECT(CM256),$E256,DA$28)&lt;=INDEX(INDIRECT(CM256),$E256,$F256)),0,(INDEX(INDIRECT(CM256),$E256,$F256)-INDEX(INDIRECT(CM256),$E256,DA$28))*(10-INDEX(INDIRECT("times"&amp;CK$2),$F256,DA$28))/10)</f>
        <v>0</v>
      </c>
      <c r="DB256" s="47">
        <f ca="1">IF(OR(INDEX(INDIRECT("times"&amp;CK$2),$F256,DB$28)&gt;10,INDEX(INDIRECT(CM256),$E256,DB$28)&lt;=INDEX(INDIRECT(CM256),$E256,$F256)),0,(INDEX(INDIRECT(CM256),$E256,$F256)-INDEX(INDIRECT(CM256),$E256,DB$28))*(10-INDEX(INDIRECT("times"&amp;CK$2),$F256,DB$28))/10)</f>
        <v>0</v>
      </c>
      <c r="DC256" s="47">
        <f ca="1">IF(OR(INDEX(INDIRECT("times"&amp;CK$2),$F256,DC$28)&gt;10,INDEX(INDIRECT(CM256),$E256,DC$28)&lt;=INDEX(INDIRECT(CM256),$E256,$F256)),0,(INDEX(INDIRECT(CM256),$E256,$F256)-INDEX(INDIRECT(CM256),$E256,DC$28))*(10-INDEX(INDIRECT("times"&amp;CK$2),$F256,DC$28))/10)</f>
        <v>0</v>
      </c>
      <c r="DD256" s="47">
        <f ca="1">IF(OR(INDEX(INDIRECT("times"&amp;CK$2),$F256,DD$28)&gt;10,INDEX(INDIRECT(CM256),$E256,DD$28)&lt;=INDEX(INDIRECT(CM256),$E256,$F256)),0,(INDEX(INDIRECT(CM256),$E256,$F256)-INDEX(INDIRECT(CM256),$E256,DD$28))*(10-INDEX(INDIRECT("times"&amp;CK$2),$F256,DD$28))/10)</f>
        <v>0</v>
      </c>
      <c r="DE256" s="47">
        <f ca="1">IF(OR(INDEX(INDIRECT("times"&amp;CK$2),$F256,DE$28)&gt;10,INDEX(INDIRECT(CM256),$E256,DE$28)&lt;=INDEX(INDIRECT(CM256),$E256,$F256)),0,(INDEX(INDIRECT(CM256),$E256,$F256)-INDEX(INDIRECT(CM256),$E256,DE$28))*(10-INDEX(INDIRECT("times"&amp;CK$2),$F256,DE$28))/10)</f>
        <v>0</v>
      </c>
      <c r="DF256" s="47">
        <f ca="1">IF(OR(INDEX(INDIRECT("times"&amp;CK$2),$F256,DF$28)&gt;10,INDEX(INDIRECT(CM256),$E256,DF$28)&lt;=INDEX(INDIRECT(CM256),$E256,$F256)),0,(INDEX(INDIRECT(CM256),$E256,$F256)-INDEX(INDIRECT(CM256),$E256,DF$28))*(10-INDEX(INDIRECT("times"&amp;CK$2),$F256,DF$28))/10)</f>
        <v>0</v>
      </c>
      <c r="DG256" s="47">
        <f ca="1">IF(OR(INDEX(INDIRECT("times"&amp;CK$2),$F256,DG$28)&gt;10,INDEX(INDIRECT(CM256),$E256,DG$28)&lt;=INDEX(INDIRECT(CM256),$E256,$F256)),0,(INDEX(INDIRECT(CM256),$E256,$F256)-INDEX(INDIRECT(CM256),$E256,DG$28))*(10-INDEX(INDIRECT("times"&amp;CK$2),$F256,DG$28))/10)</f>
        <v>0</v>
      </c>
      <c r="DH256" s="47">
        <f ca="1">IF(OR(INDEX(INDIRECT("times"&amp;CK$2),$F256,DH$28)&gt;10,INDEX(INDIRECT(CM256),$E256,DH$28)&lt;=INDEX(INDIRECT(CM256),$E256,$F256)),0,(INDEX(INDIRECT(CM256),$E256,$F256)-INDEX(INDIRECT(CM256),$E256,DH$28))*(10-INDEX(INDIRECT("times"&amp;CK$2),$F256,DH$28))/10)</f>
        <v>0</v>
      </c>
      <c r="DI256" s="47">
        <f ca="1">IF(OR(INDEX(INDIRECT("times"&amp;CK$2),$F256,DI$28)&gt;10,INDEX(INDIRECT(CM256),$E256,DI$28)&lt;=INDEX(INDIRECT(CM256),$E256,$F256)),0,(INDEX(INDIRECT(CM256),$E256,$F256)-INDEX(INDIRECT(CM256),$E256,DI$28))*(10-INDEX(INDIRECT("times"&amp;CK$2),$F256,DI$28))/10)</f>
        <v>0</v>
      </c>
      <c r="DJ256" s="48">
        <f ca="1">IF(OR(INDEX(INDIRECT("times"&amp;CK$2),$F256,DJ$28)&gt;10,INDEX(INDIRECT(CM256),$E256,DJ$28)&lt;=INDEX(INDIRECT(CM256),$E256,$F256)),0,(INDEX(INDIRECT(CM256),$E256,$F256)-INDEX(INDIRECT(CM256),$E256,DJ$28))*(10-INDEX(INDIRECT("times"&amp;CK$2),$F256,DJ$28))/10)</f>
        <v>0</v>
      </c>
      <c r="DK256" s="201">
        <v>4</v>
      </c>
      <c r="DM256" s="18" t="s">
        <v>192</v>
      </c>
      <c r="DN256" s="122">
        <f>DM236</f>
        <v>2</v>
      </c>
      <c r="DO256" s="122" t="str">
        <f>DM237</f>
        <v>shop3564</v>
      </c>
      <c r="DP256" s="210" t="str">
        <f t="shared" si="1202"/>
        <v>core2_shop3564</v>
      </c>
      <c r="DQ256" s="122">
        <v>1</v>
      </c>
      <c r="DR256" s="33">
        <v>4</v>
      </c>
      <c r="DS256" s="46">
        <f ca="1">IF(OR(INDEX(INDIRECT("times"&amp;DN$2),$F256,DS$28)&gt;10,INDEX(INDIRECT(DP256),$E256,DS$28)&lt;=INDEX(INDIRECT(DP256),$E256,$F256)),0,(INDEX(INDIRECT(DP256),$E256,$F256)-INDEX(INDIRECT(DP256),$E256,DS$28))*(10-INDEX(INDIRECT("times"&amp;DN$2),$F256,DS$28))/10)</f>
        <v>0</v>
      </c>
      <c r="DT256" s="47">
        <f ca="1">IF(OR(INDEX(INDIRECT("times"&amp;DN$2),$F256,DT$28)&gt;10,INDEX(INDIRECT(DP256),$E256,DT$28)&lt;=INDEX(INDIRECT(DP256),$E256,$F256)),0,(INDEX(INDIRECT(DP256),$E256,$F256)-INDEX(INDIRECT(DP256),$E256,DT$28))*(10-INDEX(INDIRECT("times"&amp;DN$2),$F256,DT$28))/10)</f>
        <v>0</v>
      </c>
      <c r="DU256" s="47">
        <f ca="1">IF(OR(INDEX(INDIRECT("times"&amp;DN$2),$F256,DU$28)&gt;10,INDEX(INDIRECT(DP256),$E256,DU$28)&lt;=INDEX(INDIRECT(DP256),$E256,$F256)),0,(INDEX(INDIRECT(DP256),$E256,$F256)-INDEX(INDIRECT(DP256),$E256,DU$28))*(10-INDEX(INDIRECT("times"&amp;DN$2),$F256,DU$28))/10)</f>
        <v>0</v>
      </c>
      <c r="DV256" s="47">
        <f ca="1">IF(OR(INDEX(INDIRECT("times"&amp;DN$2),$F256,DV$28)&gt;10,INDEX(INDIRECT(DP256),$E256,DV$28)&lt;=INDEX(INDIRECT(DP256),$E256,$F256)),0,(INDEX(INDIRECT(DP256),$E256,$F256)-INDEX(INDIRECT(DP256),$E256,DV$28))*(10-INDEX(INDIRECT("times"&amp;DN$2),$F256,DV$28))/10)</f>
        <v>0</v>
      </c>
      <c r="DW256" s="47">
        <f ca="1">IF(OR(INDEX(INDIRECT("times"&amp;DN$2),$F256,DW$28)&gt;10,INDEX(INDIRECT(DP256),$E256,DW$28)&lt;=INDEX(INDIRECT(DP256),$E256,$F256)),0,(INDEX(INDIRECT(DP256),$E256,$F256)-INDEX(INDIRECT(DP256),$E256,DW$28))*(10-INDEX(INDIRECT("times"&amp;DN$2),$F256,DW$28))/10)</f>
        <v>0</v>
      </c>
      <c r="DX256" s="47">
        <f ca="1">IF(OR(INDEX(INDIRECT("times"&amp;DN$2),$F256,DX$28)&gt;10,INDEX(INDIRECT(DP256),$E256,DX$28)&lt;=INDEX(INDIRECT(DP256),$E256,$F256)),0,(INDEX(INDIRECT(DP256),$E256,$F256)-INDEX(INDIRECT(DP256),$E256,DX$28))*(10-INDEX(INDIRECT("times"&amp;DN$2),$F256,DX$28))/10)</f>
        <v>0</v>
      </c>
      <c r="DY256" s="47">
        <f ca="1">IF(OR(INDEX(INDIRECT("times"&amp;DN$2),$F256,DY$28)&gt;10,INDEX(INDIRECT(DP256),$E256,DY$28)&lt;=INDEX(INDIRECT(DP256),$E256,$F256)),0,(INDEX(INDIRECT(DP256),$E256,$F256)-INDEX(INDIRECT(DP256),$E256,DY$28))*(10-INDEX(INDIRECT("times"&amp;DN$2),$F256,DY$28))/10)</f>
        <v>0</v>
      </c>
      <c r="DZ256" s="47">
        <f ca="1">IF(OR(INDEX(INDIRECT("times"&amp;DN$2),$F256,DZ$28)&gt;10,INDEX(INDIRECT(DP256),$E256,DZ$28)&lt;=INDEX(INDIRECT(DP256),$E256,$F256)),0,(INDEX(INDIRECT(DP256),$E256,$F256)-INDEX(INDIRECT(DP256),$E256,DZ$28))*(10-INDEX(INDIRECT("times"&amp;DN$2),$F256,DZ$28))/10)</f>
        <v>0</v>
      </c>
      <c r="EA256" s="47">
        <f ca="1">IF(OR(INDEX(INDIRECT("times"&amp;DN$2),$F256,EA$28)&gt;10,INDEX(INDIRECT(DP256),$E256,EA$28)&lt;=INDEX(INDIRECT(DP256),$E256,$F256)),0,(INDEX(INDIRECT(DP256),$E256,$F256)-INDEX(INDIRECT(DP256),$E256,EA$28))*(10-INDEX(INDIRECT("times"&amp;DN$2),$F256,EA$28))/10)</f>
        <v>0</v>
      </c>
      <c r="EB256" s="47">
        <f ca="1">IF(OR(INDEX(INDIRECT("times"&amp;DN$2),$F256,EB$28)&gt;10,INDEX(INDIRECT(DP256),$E256,EB$28)&lt;=INDEX(INDIRECT(DP256),$E256,$F256)),0,(INDEX(INDIRECT(DP256),$E256,$F256)-INDEX(INDIRECT(DP256),$E256,EB$28))*(10-INDEX(INDIRECT("times"&amp;DN$2),$F256,EB$28))/10)</f>
        <v>0</v>
      </c>
      <c r="EC256" s="47">
        <f ca="1">IF(OR(INDEX(INDIRECT("times"&amp;DN$2),$F256,EC$28)&gt;10,INDEX(INDIRECT(DP256),$E256,EC$28)&lt;=INDEX(INDIRECT(DP256),$E256,$F256)),0,(INDEX(INDIRECT(DP256),$E256,$F256)-INDEX(INDIRECT(DP256),$E256,EC$28))*(10-INDEX(INDIRECT("times"&amp;DN$2),$F256,EC$28))/10)</f>
        <v>0</v>
      </c>
      <c r="ED256" s="47">
        <f ca="1">IF(OR(INDEX(INDIRECT("times"&amp;DN$2),$F256,ED$28)&gt;10,INDEX(INDIRECT(DP256),$E256,ED$28)&lt;=INDEX(INDIRECT(DP256),$E256,$F256)),0,(INDEX(INDIRECT(DP256),$E256,$F256)-INDEX(INDIRECT(DP256),$E256,ED$28))*(10-INDEX(INDIRECT("times"&amp;DN$2),$F256,ED$28))/10)</f>
        <v>0</v>
      </c>
      <c r="EE256" s="47">
        <f ca="1">IF(OR(INDEX(INDIRECT("times"&amp;DN$2),$F256,EE$28)&gt;10,INDEX(INDIRECT(DP256),$E256,EE$28)&lt;=INDEX(INDIRECT(DP256),$E256,$F256)),0,(INDEX(INDIRECT(DP256),$E256,$F256)-INDEX(INDIRECT(DP256),$E256,EE$28))*(10-INDEX(INDIRECT("times"&amp;DN$2),$F256,EE$28))/10)</f>
        <v>0</v>
      </c>
      <c r="EF256" s="47">
        <f ca="1">IF(OR(INDEX(INDIRECT("times"&amp;DN$2),$F256,EF$28)&gt;10,INDEX(INDIRECT(DP256),$E256,EF$28)&lt;=INDEX(INDIRECT(DP256),$E256,$F256)),0,(INDEX(INDIRECT(DP256),$E256,$F256)-INDEX(INDIRECT(DP256),$E256,EF$28))*(10-INDEX(INDIRECT("times"&amp;DN$2),$F256,EF$28))/10)</f>
        <v>0</v>
      </c>
      <c r="EG256" s="47">
        <f ca="1">IF(OR(INDEX(INDIRECT("times"&amp;DN$2),$F256,EG$28)&gt;10,INDEX(INDIRECT(DP256),$E256,EG$28)&lt;=INDEX(INDIRECT(DP256),$E256,$F256)),0,(INDEX(INDIRECT(DP256),$E256,$F256)-INDEX(INDIRECT(DP256),$E256,EG$28))*(10-INDEX(INDIRECT("times"&amp;DN$2),$F256,EG$28))/10)</f>
        <v>0</v>
      </c>
      <c r="EH256" s="47">
        <f ca="1">IF(OR(INDEX(INDIRECT("times"&amp;DN$2),$F256,EH$28)&gt;10,INDEX(INDIRECT(DP256),$E256,EH$28)&lt;=INDEX(INDIRECT(DP256),$E256,$F256)),0,(INDEX(INDIRECT(DP256),$E256,$F256)-INDEX(INDIRECT(DP256),$E256,EH$28))*(10-INDEX(INDIRECT("times"&amp;DN$2),$F256,EH$28))/10)</f>
        <v>0</v>
      </c>
      <c r="EI256" s="47">
        <f ca="1">IF(OR(INDEX(INDIRECT("times"&amp;DN$2),$F256,EI$28)&gt;10,INDEX(INDIRECT(DP256),$E256,EI$28)&lt;=INDEX(INDIRECT(DP256),$E256,$F256)),0,(INDEX(INDIRECT(DP256),$E256,$F256)-INDEX(INDIRECT(DP256),$E256,EI$28))*(10-INDEX(INDIRECT("times"&amp;DN$2),$F256,EI$28))/10)</f>
        <v>0</v>
      </c>
      <c r="EJ256" s="47">
        <f ca="1">IF(OR(INDEX(INDIRECT("times"&amp;DN$2),$F256,EJ$28)&gt;10,INDEX(INDIRECT(DP256),$E256,EJ$28)&lt;=INDEX(INDIRECT(DP256),$E256,$F256)),0,(INDEX(INDIRECT(DP256),$E256,$F256)-INDEX(INDIRECT(DP256),$E256,EJ$28))*(10-INDEX(INDIRECT("times"&amp;DN$2),$F256,EJ$28))/10)</f>
        <v>0</v>
      </c>
      <c r="EK256" s="47">
        <f ca="1">IF(OR(INDEX(INDIRECT("times"&amp;DN$2),$F256,EK$28)&gt;10,INDEX(INDIRECT(DP256),$E256,EK$28)&lt;=INDEX(INDIRECT(DP256),$E256,$F256)),0,(INDEX(INDIRECT(DP256),$E256,$F256)-INDEX(INDIRECT(DP256),$E256,EK$28))*(10-INDEX(INDIRECT("times"&amp;DN$2),$F256,EK$28))/10)</f>
        <v>0</v>
      </c>
      <c r="EL256" s="47">
        <f ca="1">IF(OR(INDEX(INDIRECT("times"&amp;DN$2),$F256,EL$28)&gt;10,INDEX(INDIRECT(DP256),$E256,EL$28)&lt;=INDEX(INDIRECT(DP256),$E256,$F256)),0,(INDEX(INDIRECT(DP256),$E256,$F256)-INDEX(INDIRECT(DP256),$E256,EL$28))*(10-INDEX(INDIRECT("times"&amp;DN$2),$F256,EL$28))/10)</f>
        <v>0</v>
      </c>
      <c r="EM256" s="48">
        <f ca="1">IF(OR(INDEX(INDIRECT("times"&amp;DN$2),$F256,EM$28)&gt;10,INDEX(INDIRECT(DP256),$E256,EM$28)&lt;=INDEX(INDIRECT(DP256),$E256,$F256)),0,(INDEX(INDIRECT(DP256),$E256,$F256)-INDEX(INDIRECT(DP256),$E256,EM$28))*(10-INDEX(INDIRECT("times"&amp;DN$2),$F256,EM$28))/10)</f>
        <v>0</v>
      </c>
      <c r="EN256" s="201">
        <v>4</v>
      </c>
      <c r="EP256" s="18" t="s">
        <v>192</v>
      </c>
      <c r="EQ256" s="122">
        <f>EP236</f>
        <v>2</v>
      </c>
      <c r="ER256" s="122" t="str">
        <f>EP237</f>
        <v>lei3564</v>
      </c>
      <c r="ES256" s="210" t="str">
        <f t="shared" si="1203"/>
        <v>core2_lei3564</v>
      </c>
      <c r="ET256" s="122">
        <v>1</v>
      </c>
      <c r="EU256" s="33">
        <v>4</v>
      </c>
      <c r="EV256" s="46">
        <f ca="1">IF(OR(INDEX(INDIRECT("times"&amp;EQ$2),$F256,EV$28)&gt;10,INDEX(INDIRECT(ES256),$E256,EV$28)&lt;=INDEX(INDIRECT(ES256),$E256,$F256)),0,(INDEX(INDIRECT(ES256),$E256,$F256)-INDEX(INDIRECT(ES256),$E256,EV$28))*(10-INDEX(INDIRECT("times"&amp;EQ$2),$F256,EV$28))/10)</f>
        <v>0</v>
      </c>
      <c r="EW256" s="47">
        <f ca="1">IF(OR(INDEX(INDIRECT("times"&amp;EQ$2),$F256,EW$28)&gt;10,INDEX(INDIRECT(ES256),$E256,EW$28)&lt;=INDEX(INDIRECT(ES256),$E256,$F256)),0,(INDEX(INDIRECT(ES256),$E256,$F256)-INDEX(INDIRECT(ES256),$E256,EW$28))*(10-INDEX(INDIRECT("times"&amp;EQ$2),$F256,EW$28))/10)</f>
        <v>0</v>
      </c>
      <c r="EX256" s="47">
        <f ca="1">IF(OR(INDEX(INDIRECT("times"&amp;EQ$2),$F256,EX$28)&gt;10,INDEX(INDIRECT(ES256),$E256,EX$28)&lt;=INDEX(INDIRECT(ES256),$E256,$F256)),0,(INDEX(INDIRECT(ES256),$E256,$F256)-INDEX(INDIRECT(ES256),$E256,EX$28))*(10-INDEX(INDIRECT("times"&amp;EQ$2),$F256,EX$28))/10)</f>
        <v>0</v>
      </c>
      <c r="EY256" s="47">
        <f ca="1">IF(OR(INDEX(INDIRECT("times"&amp;EQ$2),$F256,EY$28)&gt;10,INDEX(INDIRECT(ES256),$E256,EY$28)&lt;=INDEX(INDIRECT(ES256),$E256,$F256)),0,(INDEX(INDIRECT(ES256),$E256,$F256)-INDEX(INDIRECT(ES256),$E256,EY$28))*(10-INDEX(INDIRECT("times"&amp;EQ$2),$F256,EY$28))/10)</f>
        <v>0</v>
      </c>
      <c r="EZ256" s="47">
        <f ca="1">IF(OR(INDEX(INDIRECT("times"&amp;EQ$2),$F256,EZ$28)&gt;10,INDEX(INDIRECT(ES256),$E256,EZ$28)&lt;=INDEX(INDIRECT(ES256),$E256,$F256)),0,(INDEX(INDIRECT(ES256),$E256,$F256)-INDEX(INDIRECT(ES256),$E256,EZ$28))*(10-INDEX(INDIRECT("times"&amp;EQ$2),$F256,EZ$28))/10)</f>
        <v>0</v>
      </c>
      <c r="FA256" s="47">
        <f ca="1">IF(OR(INDEX(INDIRECT("times"&amp;EQ$2),$F256,FA$28)&gt;10,INDEX(INDIRECT(ES256),$E256,FA$28)&lt;=INDEX(INDIRECT(ES256),$E256,$F256)),0,(INDEX(INDIRECT(ES256),$E256,$F256)-INDEX(INDIRECT(ES256),$E256,FA$28))*(10-INDEX(INDIRECT("times"&amp;EQ$2),$F256,FA$28))/10)</f>
        <v>0</v>
      </c>
      <c r="FB256" s="47">
        <f ca="1">IF(OR(INDEX(INDIRECT("times"&amp;EQ$2),$F256,FB$28)&gt;10,INDEX(INDIRECT(ES256),$E256,FB$28)&lt;=INDEX(INDIRECT(ES256),$E256,$F256)),0,(INDEX(INDIRECT(ES256),$E256,$F256)-INDEX(INDIRECT(ES256),$E256,FB$28))*(10-INDEX(INDIRECT("times"&amp;EQ$2),$F256,FB$28))/10)</f>
        <v>0</v>
      </c>
      <c r="FC256" s="47">
        <f ca="1">IF(OR(INDEX(INDIRECT("times"&amp;EQ$2),$F256,FC$28)&gt;10,INDEX(INDIRECT(ES256),$E256,FC$28)&lt;=INDEX(INDIRECT(ES256),$E256,$F256)),0,(INDEX(INDIRECT(ES256),$E256,$F256)-INDEX(INDIRECT(ES256),$E256,FC$28))*(10-INDEX(INDIRECT("times"&amp;EQ$2),$F256,FC$28))/10)</f>
        <v>0</v>
      </c>
      <c r="FD256" s="47">
        <f ca="1">IF(OR(INDEX(INDIRECT("times"&amp;EQ$2),$F256,FD$28)&gt;10,INDEX(INDIRECT(ES256),$E256,FD$28)&lt;=INDEX(INDIRECT(ES256),$E256,$F256)),0,(INDEX(INDIRECT(ES256),$E256,$F256)-INDEX(INDIRECT(ES256),$E256,FD$28))*(10-INDEX(INDIRECT("times"&amp;EQ$2),$F256,FD$28))/10)</f>
        <v>0</v>
      </c>
      <c r="FE256" s="47">
        <f ca="1">IF(OR(INDEX(INDIRECT("times"&amp;EQ$2),$F256,FE$28)&gt;10,INDEX(INDIRECT(ES256),$E256,FE$28)&lt;=INDEX(INDIRECT(ES256),$E256,$F256)),0,(INDEX(INDIRECT(ES256),$E256,$F256)-INDEX(INDIRECT(ES256),$E256,FE$28))*(10-INDEX(INDIRECT("times"&amp;EQ$2),$F256,FE$28))/10)</f>
        <v>0</v>
      </c>
      <c r="FF256" s="47">
        <f ca="1">IF(OR(INDEX(INDIRECT("times"&amp;EQ$2),$F256,FF$28)&gt;10,INDEX(INDIRECT(ES256),$E256,FF$28)&lt;=INDEX(INDIRECT(ES256),$E256,$F256)),0,(INDEX(INDIRECT(ES256),$E256,$F256)-INDEX(INDIRECT(ES256),$E256,FF$28))*(10-INDEX(INDIRECT("times"&amp;EQ$2),$F256,FF$28))/10)</f>
        <v>0</v>
      </c>
      <c r="FG256" s="47">
        <f ca="1">IF(OR(INDEX(INDIRECT("times"&amp;EQ$2),$F256,FG$28)&gt;10,INDEX(INDIRECT(ES256),$E256,FG$28)&lt;=INDEX(INDIRECT(ES256),$E256,$F256)),0,(INDEX(INDIRECT(ES256),$E256,$F256)-INDEX(INDIRECT(ES256),$E256,FG$28))*(10-INDEX(INDIRECT("times"&amp;EQ$2),$F256,FG$28))/10)</f>
        <v>0</v>
      </c>
      <c r="FH256" s="47">
        <f ca="1">IF(OR(INDEX(INDIRECT("times"&amp;EQ$2),$F256,FH$28)&gt;10,INDEX(INDIRECT(ES256),$E256,FH$28)&lt;=INDEX(INDIRECT(ES256),$E256,$F256)),0,(INDEX(INDIRECT(ES256),$E256,$F256)-INDEX(INDIRECT(ES256),$E256,FH$28))*(10-INDEX(INDIRECT("times"&amp;EQ$2),$F256,FH$28))/10)</f>
        <v>0</v>
      </c>
      <c r="FI256" s="47">
        <f ca="1">IF(OR(INDEX(INDIRECT("times"&amp;EQ$2),$F256,FI$28)&gt;10,INDEX(INDIRECT(ES256),$E256,FI$28)&lt;=INDEX(INDIRECT(ES256),$E256,$F256)),0,(INDEX(INDIRECT(ES256),$E256,$F256)-INDEX(INDIRECT(ES256),$E256,FI$28))*(10-INDEX(INDIRECT("times"&amp;EQ$2),$F256,FI$28))/10)</f>
        <v>0</v>
      </c>
      <c r="FJ256" s="47">
        <f ca="1">IF(OR(INDEX(INDIRECT("times"&amp;EQ$2),$F256,FJ$28)&gt;10,INDEX(INDIRECT(ES256),$E256,FJ$28)&lt;=INDEX(INDIRECT(ES256),$E256,$F256)),0,(INDEX(INDIRECT(ES256),$E256,$F256)-INDEX(INDIRECT(ES256),$E256,FJ$28))*(10-INDEX(INDIRECT("times"&amp;EQ$2),$F256,FJ$28))/10)</f>
        <v>0</v>
      </c>
      <c r="FK256" s="47">
        <f ca="1">IF(OR(INDEX(INDIRECT("times"&amp;EQ$2),$F256,FK$28)&gt;10,INDEX(INDIRECT(ES256),$E256,FK$28)&lt;=INDEX(INDIRECT(ES256),$E256,$F256)),0,(INDEX(INDIRECT(ES256),$E256,$F256)-INDEX(INDIRECT(ES256),$E256,FK$28))*(10-INDEX(INDIRECT("times"&amp;EQ$2),$F256,FK$28))/10)</f>
        <v>0</v>
      </c>
      <c r="FL256" s="47">
        <f ca="1">IF(OR(INDEX(INDIRECT("times"&amp;EQ$2),$F256,FL$28)&gt;10,INDEX(INDIRECT(ES256),$E256,FL$28)&lt;=INDEX(INDIRECT(ES256),$E256,$F256)),0,(INDEX(INDIRECT(ES256),$E256,$F256)-INDEX(INDIRECT(ES256),$E256,FL$28))*(10-INDEX(INDIRECT("times"&amp;EQ$2),$F256,FL$28))/10)</f>
        <v>0</v>
      </c>
      <c r="FM256" s="47">
        <f ca="1">IF(OR(INDEX(INDIRECT("times"&amp;EQ$2),$F256,FM$28)&gt;10,INDEX(INDIRECT(ES256),$E256,FM$28)&lt;=INDEX(INDIRECT(ES256),$E256,$F256)),0,(INDEX(INDIRECT(ES256),$E256,$F256)-INDEX(INDIRECT(ES256),$E256,FM$28))*(10-INDEX(INDIRECT("times"&amp;EQ$2),$F256,FM$28))/10)</f>
        <v>0</v>
      </c>
      <c r="FN256" s="47">
        <f ca="1">IF(OR(INDEX(INDIRECT("times"&amp;EQ$2),$F256,FN$28)&gt;10,INDEX(INDIRECT(ES256),$E256,FN$28)&lt;=INDEX(INDIRECT(ES256),$E256,$F256)),0,(INDEX(INDIRECT(ES256),$E256,$F256)-INDEX(INDIRECT(ES256),$E256,FN$28))*(10-INDEX(INDIRECT("times"&amp;EQ$2),$F256,FN$28))/10)</f>
        <v>0</v>
      </c>
      <c r="FO256" s="47">
        <f ca="1">IF(OR(INDEX(INDIRECT("times"&amp;EQ$2),$F256,FO$28)&gt;10,INDEX(INDIRECT(ES256),$E256,FO$28)&lt;=INDEX(INDIRECT(ES256),$E256,$F256)),0,(INDEX(INDIRECT(ES256),$E256,$F256)-INDEX(INDIRECT(ES256),$E256,FO$28))*(10-INDEX(INDIRECT("times"&amp;EQ$2),$F256,FO$28))/10)</f>
        <v>0</v>
      </c>
      <c r="FP256" s="48">
        <f ca="1">IF(OR(INDEX(INDIRECT("times"&amp;EQ$2),$F256,FP$28)&gt;10,INDEX(INDIRECT(ES256),$E256,FP$28)&lt;=INDEX(INDIRECT(ES256),$E256,$F256)),0,(INDEX(INDIRECT(ES256),$E256,$F256)-INDEX(INDIRECT(ES256),$E256,FP$28))*(10-INDEX(INDIRECT("times"&amp;EQ$2),$F256,FP$28))/10)</f>
        <v>0</v>
      </c>
      <c r="FQ256" s="201">
        <v>4</v>
      </c>
      <c r="FS256" s="18" t="s">
        <v>192</v>
      </c>
      <c r="FT256" s="122">
        <f>FS236</f>
        <v>2</v>
      </c>
      <c r="FU256" s="122" t="str">
        <f>FS237</f>
        <v>shop65</v>
      </c>
      <c r="FV256" s="210" t="str">
        <f t="shared" si="1204"/>
        <v>core2_shop65</v>
      </c>
      <c r="FW256" s="122">
        <v>1</v>
      </c>
      <c r="FX256" s="33">
        <v>4</v>
      </c>
      <c r="FY256" s="46">
        <f ca="1">IF(OR(INDEX(INDIRECT("times"&amp;FT$2),$F256,FY$28)&gt;10,INDEX(INDIRECT(FV256),$E256,FY$28)&lt;=INDEX(INDIRECT(FV256),$E256,$F256)),0,(INDEX(INDIRECT(FV256),$E256,$F256)-INDEX(INDIRECT(FV256),$E256,FY$28))*(10-INDEX(INDIRECT("times"&amp;FT$2),$F256,FY$28))/10)</f>
        <v>0</v>
      </c>
      <c r="FZ256" s="47">
        <f ca="1">IF(OR(INDEX(INDIRECT("times"&amp;FT$2),$F256,FZ$28)&gt;10,INDEX(INDIRECT(FV256),$E256,FZ$28)&lt;=INDEX(INDIRECT(FV256),$E256,$F256)),0,(INDEX(INDIRECT(FV256),$E256,$F256)-INDEX(INDIRECT(FV256),$E256,FZ$28))*(10-INDEX(INDIRECT("times"&amp;FT$2),$F256,FZ$28))/10)</f>
        <v>0</v>
      </c>
      <c r="GA256" s="47">
        <f ca="1">IF(OR(INDEX(INDIRECT("times"&amp;FT$2),$F256,GA$28)&gt;10,INDEX(INDIRECT(FV256),$E256,GA$28)&lt;=INDEX(INDIRECT(FV256),$E256,$F256)),0,(INDEX(INDIRECT(FV256),$E256,$F256)-INDEX(INDIRECT(FV256),$E256,GA$28))*(10-INDEX(INDIRECT("times"&amp;FT$2),$F256,GA$28))/10)</f>
        <v>0</v>
      </c>
      <c r="GB256" s="47">
        <f ca="1">IF(OR(INDEX(INDIRECT("times"&amp;FT$2),$F256,GB$28)&gt;10,INDEX(INDIRECT(FV256),$E256,GB$28)&lt;=INDEX(INDIRECT(FV256),$E256,$F256)),0,(INDEX(INDIRECT(FV256),$E256,$F256)-INDEX(INDIRECT(FV256),$E256,GB$28))*(10-INDEX(INDIRECT("times"&amp;FT$2),$F256,GB$28))/10)</f>
        <v>0</v>
      </c>
      <c r="GC256" s="47">
        <f ca="1">IF(OR(INDEX(INDIRECT("times"&amp;FT$2),$F256,GC$28)&gt;10,INDEX(INDIRECT(FV256),$E256,GC$28)&lt;=INDEX(INDIRECT(FV256),$E256,$F256)),0,(INDEX(INDIRECT(FV256),$E256,$F256)-INDEX(INDIRECT(FV256),$E256,GC$28))*(10-INDEX(INDIRECT("times"&amp;FT$2),$F256,GC$28))/10)</f>
        <v>0</v>
      </c>
      <c r="GD256" s="47">
        <f ca="1">IF(OR(INDEX(INDIRECT("times"&amp;FT$2),$F256,GD$28)&gt;10,INDEX(INDIRECT(FV256),$E256,GD$28)&lt;=INDEX(INDIRECT(FV256),$E256,$F256)),0,(INDEX(INDIRECT(FV256),$E256,$F256)-INDEX(INDIRECT(FV256),$E256,GD$28))*(10-INDEX(INDIRECT("times"&amp;FT$2),$F256,GD$28))/10)</f>
        <v>0</v>
      </c>
      <c r="GE256" s="47">
        <f ca="1">IF(OR(INDEX(INDIRECT("times"&amp;FT$2),$F256,GE$28)&gt;10,INDEX(INDIRECT(FV256),$E256,GE$28)&lt;=INDEX(INDIRECT(FV256),$E256,$F256)),0,(INDEX(INDIRECT(FV256),$E256,$F256)-INDEX(INDIRECT(FV256),$E256,GE$28))*(10-INDEX(INDIRECT("times"&amp;FT$2),$F256,GE$28))/10)</f>
        <v>0</v>
      </c>
      <c r="GF256" s="47">
        <f ca="1">IF(OR(INDEX(INDIRECT("times"&amp;FT$2),$F256,GF$28)&gt;10,INDEX(INDIRECT(FV256),$E256,GF$28)&lt;=INDEX(INDIRECT(FV256),$E256,$F256)),0,(INDEX(INDIRECT(FV256),$E256,$F256)-INDEX(INDIRECT(FV256),$E256,GF$28))*(10-INDEX(INDIRECT("times"&amp;FT$2),$F256,GF$28))/10)</f>
        <v>0</v>
      </c>
      <c r="GG256" s="47">
        <f ca="1">IF(OR(INDEX(INDIRECT("times"&amp;FT$2),$F256,GG$28)&gt;10,INDEX(INDIRECT(FV256),$E256,GG$28)&lt;=INDEX(INDIRECT(FV256),$E256,$F256)),0,(INDEX(INDIRECT(FV256),$E256,$F256)-INDEX(INDIRECT(FV256),$E256,GG$28))*(10-INDEX(INDIRECT("times"&amp;FT$2),$F256,GG$28))/10)</f>
        <v>0</v>
      </c>
      <c r="GH256" s="47">
        <f ca="1">IF(OR(INDEX(INDIRECT("times"&amp;FT$2),$F256,GH$28)&gt;10,INDEX(INDIRECT(FV256),$E256,GH$28)&lt;=INDEX(INDIRECT(FV256),$E256,$F256)),0,(INDEX(INDIRECT(FV256),$E256,$F256)-INDEX(INDIRECT(FV256),$E256,GH$28))*(10-INDEX(INDIRECT("times"&amp;FT$2),$F256,GH$28))/10)</f>
        <v>0</v>
      </c>
      <c r="GI256" s="47">
        <f ca="1">IF(OR(INDEX(INDIRECT("times"&amp;FT$2),$F256,GI$28)&gt;10,INDEX(INDIRECT(FV256),$E256,GI$28)&lt;=INDEX(INDIRECT(FV256),$E256,$F256)),0,(INDEX(INDIRECT(FV256),$E256,$F256)-INDEX(INDIRECT(FV256),$E256,GI$28))*(10-INDEX(INDIRECT("times"&amp;FT$2),$F256,GI$28))/10)</f>
        <v>0</v>
      </c>
      <c r="GJ256" s="47">
        <f ca="1">IF(OR(INDEX(INDIRECT("times"&amp;FT$2),$F256,GJ$28)&gt;10,INDEX(INDIRECT(FV256),$E256,GJ$28)&lt;=INDEX(INDIRECT(FV256),$E256,$F256)),0,(INDEX(INDIRECT(FV256),$E256,$F256)-INDEX(INDIRECT(FV256),$E256,GJ$28))*(10-INDEX(INDIRECT("times"&amp;FT$2),$F256,GJ$28))/10)</f>
        <v>0</v>
      </c>
      <c r="GK256" s="47">
        <f ca="1">IF(OR(INDEX(INDIRECT("times"&amp;FT$2),$F256,GK$28)&gt;10,INDEX(INDIRECT(FV256),$E256,GK$28)&lt;=INDEX(INDIRECT(FV256),$E256,$F256)),0,(INDEX(INDIRECT(FV256),$E256,$F256)-INDEX(INDIRECT(FV256),$E256,GK$28))*(10-INDEX(INDIRECT("times"&amp;FT$2),$F256,GK$28))/10)</f>
        <v>0</v>
      </c>
      <c r="GL256" s="47">
        <f ca="1">IF(OR(INDEX(INDIRECT("times"&amp;FT$2),$F256,GL$28)&gt;10,INDEX(INDIRECT(FV256),$E256,GL$28)&lt;=INDEX(INDIRECT(FV256),$E256,$F256)),0,(INDEX(INDIRECT(FV256),$E256,$F256)-INDEX(INDIRECT(FV256),$E256,GL$28))*(10-INDEX(INDIRECT("times"&amp;FT$2),$F256,GL$28))/10)</f>
        <v>0</v>
      </c>
      <c r="GM256" s="47">
        <f ca="1">IF(OR(INDEX(INDIRECT("times"&amp;FT$2),$F256,GM$28)&gt;10,INDEX(INDIRECT(FV256),$E256,GM$28)&lt;=INDEX(INDIRECT(FV256),$E256,$F256)),0,(INDEX(INDIRECT(FV256),$E256,$F256)-INDEX(INDIRECT(FV256),$E256,GM$28))*(10-INDEX(INDIRECT("times"&amp;FT$2),$F256,GM$28))/10)</f>
        <v>0</v>
      </c>
      <c r="GN256" s="47">
        <f ca="1">IF(OR(INDEX(INDIRECT("times"&amp;FT$2),$F256,GN$28)&gt;10,INDEX(INDIRECT(FV256),$E256,GN$28)&lt;=INDEX(INDIRECT(FV256),$E256,$F256)),0,(INDEX(INDIRECT(FV256),$E256,$F256)-INDEX(INDIRECT(FV256),$E256,GN$28))*(10-INDEX(INDIRECT("times"&amp;FT$2),$F256,GN$28))/10)</f>
        <v>0</v>
      </c>
      <c r="GO256" s="47">
        <f ca="1">IF(OR(INDEX(INDIRECT("times"&amp;FT$2),$F256,GO$28)&gt;10,INDEX(INDIRECT(FV256),$E256,GO$28)&lt;=INDEX(INDIRECT(FV256),$E256,$F256)),0,(INDEX(INDIRECT(FV256),$E256,$F256)-INDEX(INDIRECT(FV256),$E256,GO$28))*(10-INDEX(INDIRECT("times"&amp;FT$2),$F256,GO$28))/10)</f>
        <v>0</v>
      </c>
      <c r="GP256" s="47">
        <f ca="1">IF(OR(INDEX(INDIRECT("times"&amp;FT$2),$F256,GP$28)&gt;10,INDEX(INDIRECT(FV256),$E256,GP$28)&lt;=INDEX(INDIRECT(FV256),$E256,$F256)),0,(INDEX(INDIRECT(FV256),$E256,$F256)-INDEX(INDIRECT(FV256),$E256,GP$28))*(10-INDEX(INDIRECT("times"&amp;FT$2),$F256,GP$28))/10)</f>
        <v>0</v>
      </c>
      <c r="GQ256" s="47">
        <f ca="1">IF(OR(INDEX(INDIRECT("times"&amp;FT$2),$F256,GQ$28)&gt;10,INDEX(INDIRECT(FV256),$E256,GQ$28)&lt;=INDEX(INDIRECT(FV256),$E256,$F256)),0,(INDEX(INDIRECT(FV256),$E256,$F256)-INDEX(INDIRECT(FV256),$E256,GQ$28))*(10-INDEX(INDIRECT("times"&amp;FT$2),$F256,GQ$28))/10)</f>
        <v>0</v>
      </c>
      <c r="GR256" s="47">
        <f ca="1">IF(OR(INDEX(INDIRECT("times"&amp;FT$2),$F256,GR$28)&gt;10,INDEX(INDIRECT(FV256),$E256,GR$28)&lt;=INDEX(INDIRECT(FV256),$E256,$F256)),0,(INDEX(INDIRECT(FV256),$E256,$F256)-INDEX(INDIRECT(FV256),$E256,GR$28))*(10-INDEX(INDIRECT("times"&amp;FT$2),$F256,GR$28))/10)</f>
        <v>0</v>
      </c>
      <c r="GS256" s="48">
        <f ca="1">IF(OR(INDEX(INDIRECT("times"&amp;FT$2),$F256,GS$28)&gt;10,INDEX(INDIRECT(FV256),$E256,GS$28)&lt;=INDEX(INDIRECT(FV256),$E256,$F256)),0,(INDEX(INDIRECT(FV256),$E256,$F256)-INDEX(INDIRECT(FV256),$E256,GS$28))*(10-INDEX(INDIRECT("times"&amp;FT$2),$F256,GS$28))/10)</f>
        <v>0</v>
      </c>
      <c r="GT256" s="201">
        <v>4</v>
      </c>
      <c r="GV256" s="18" t="s">
        <v>192</v>
      </c>
      <c r="GW256" s="122">
        <f>GV236</f>
        <v>2</v>
      </c>
      <c r="GX256" s="122" t="str">
        <f>GV237</f>
        <v>lei65</v>
      </c>
      <c r="GY256" s="210" t="str">
        <f t="shared" si="1205"/>
        <v>core2_lei65</v>
      </c>
      <c r="GZ256" s="122">
        <v>1</v>
      </c>
      <c r="HA256" s="33">
        <v>4</v>
      </c>
      <c r="HB256" s="46">
        <f ca="1">IF(OR(INDEX(INDIRECT("times"&amp;GW$2),$F256,HB$28)&gt;10,INDEX(INDIRECT(GY256),$E256,HB$28)&lt;=INDEX(INDIRECT(GY256),$E256,$F256)),0,(INDEX(INDIRECT(GY256),$E256,$F256)-INDEX(INDIRECT(GY256),$E256,HB$28))*(10-INDEX(INDIRECT("times"&amp;GW$2),$F256,HB$28))/10)</f>
        <v>0</v>
      </c>
      <c r="HC256" s="47">
        <f ca="1">IF(OR(INDEX(INDIRECT("times"&amp;GW$2),$F256,HC$28)&gt;10,INDEX(INDIRECT(GY256),$E256,HC$28)&lt;=INDEX(INDIRECT(GY256),$E256,$F256)),0,(INDEX(INDIRECT(GY256),$E256,$F256)-INDEX(INDIRECT(GY256),$E256,HC$28))*(10-INDEX(INDIRECT("times"&amp;GW$2),$F256,HC$28))/10)</f>
        <v>0</v>
      </c>
      <c r="HD256" s="47">
        <f ca="1">IF(OR(INDEX(INDIRECT("times"&amp;GW$2),$F256,HD$28)&gt;10,INDEX(INDIRECT(GY256),$E256,HD$28)&lt;=INDEX(INDIRECT(GY256),$E256,$F256)),0,(INDEX(INDIRECT(GY256),$E256,$F256)-INDEX(INDIRECT(GY256),$E256,HD$28))*(10-INDEX(INDIRECT("times"&amp;GW$2),$F256,HD$28))/10)</f>
        <v>0</v>
      </c>
      <c r="HE256" s="47">
        <f ca="1">IF(OR(INDEX(INDIRECT("times"&amp;GW$2),$F256,HE$28)&gt;10,INDEX(INDIRECT(GY256),$E256,HE$28)&lt;=INDEX(INDIRECT(GY256),$E256,$F256)),0,(INDEX(INDIRECT(GY256),$E256,$F256)-INDEX(INDIRECT(GY256),$E256,HE$28))*(10-INDEX(INDIRECT("times"&amp;GW$2),$F256,HE$28))/10)</f>
        <v>0</v>
      </c>
      <c r="HF256" s="47">
        <f ca="1">IF(OR(INDEX(INDIRECT("times"&amp;GW$2),$F256,HF$28)&gt;10,INDEX(INDIRECT(GY256),$E256,HF$28)&lt;=INDEX(INDIRECT(GY256),$E256,$F256)),0,(INDEX(INDIRECT(GY256),$E256,$F256)-INDEX(INDIRECT(GY256),$E256,HF$28))*(10-INDEX(INDIRECT("times"&amp;GW$2),$F256,HF$28))/10)</f>
        <v>0</v>
      </c>
      <c r="HG256" s="47">
        <f ca="1">IF(OR(INDEX(INDIRECT("times"&amp;GW$2),$F256,HG$28)&gt;10,INDEX(INDIRECT(GY256),$E256,HG$28)&lt;=INDEX(INDIRECT(GY256),$E256,$F256)),0,(INDEX(INDIRECT(GY256),$E256,$F256)-INDEX(INDIRECT(GY256),$E256,HG$28))*(10-INDEX(INDIRECT("times"&amp;GW$2),$F256,HG$28))/10)</f>
        <v>0</v>
      </c>
      <c r="HH256" s="47">
        <f ca="1">IF(OR(INDEX(INDIRECT("times"&amp;GW$2),$F256,HH$28)&gt;10,INDEX(INDIRECT(GY256),$E256,HH$28)&lt;=INDEX(INDIRECT(GY256),$E256,$F256)),0,(INDEX(INDIRECT(GY256),$E256,$F256)-INDEX(INDIRECT(GY256),$E256,HH$28))*(10-INDEX(INDIRECT("times"&amp;GW$2),$F256,HH$28))/10)</f>
        <v>0</v>
      </c>
      <c r="HI256" s="47">
        <f ca="1">IF(OR(INDEX(INDIRECT("times"&amp;GW$2),$F256,HI$28)&gt;10,INDEX(INDIRECT(GY256),$E256,HI$28)&lt;=INDEX(INDIRECT(GY256),$E256,$F256)),0,(INDEX(INDIRECT(GY256),$E256,$F256)-INDEX(INDIRECT(GY256),$E256,HI$28))*(10-INDEX(INDIRECT("times"&amp;GW$2),$F256,HI$28))/10)</f>
        <v>0</v>
      </c>
      <c r="HJ256" s="47">
        <f ca="1">IF(OR(INDEX(INDIRECT("times"&amp;GW$2),$F256,HJ$28)&gt;10,INDEX(INDIRECT(GY256),$E256,HJ$28)&lt;=INDEX(INDIRECT(GY256),$E256,$F256)),0,(INDEX(INDIRECT(GY256),$E256,$F256)-INDEX(INDIRECT(GY256),$E256,HJ$28))*(10-INDEX(INDIRECT("times"&amp;GW$2),$F256,HJ$28))/10)</f>
        <v>0</v>
      </c>
      <c r="HK256" s="47">
        <f ca="1">IF(OR(INDEX(INDIRECT("times"&amp;GW$2),$F256,HK$28)&gt;10,INDEX(INDIRECT(GY256),$E256,HK$28)&lt;=INDEX(INDIRECT(GY256),$E256,$F256)),0,(INDEX(INDIRECT(GY256),$E256,$F256)-INDEX(INDIRECT(GY256),$E256,HK$28))*(10-INDEX(INDIRECT("times"&amp;GW$2),$F256,HK$28))/10)</f>
        <v>0</v>
      </c>
      <c r="HL256" s="47">
        <f ca="1">IF(OR(INDEX(INDIRECT("times"&amp;GW$2),$F256,HL$28)&gt;10,INDEX(INDIRECT(GY256),$E256,HL$28)&lt;=INDEX(INDIRECT(GY256),$E256,$F256)),0,(INDEX(INDIRECT(GY256),$E256,$F256)-INDEX(INDIRECT(GY256),$E256,HL$28))*(10-INDEX(INDIRECT("times"&amp;GW$2),$F256,HL$28))/10)</f>
        <v>0</v>
      </c>
      <c r="HM256" s="47">
        <f ca="1">IF(OR(INDEX(INDIRECT("times"&amp;GW$2),$F256,HM$28)&gt;10,INDEX(INDIRECT(GY256),$E256,HM$28)&lt;=INDEX(INDIRECT(GY256),$E256,$F256)),0,(INDEX(INDIRECT(GY256),$E256,$F256)-INDEX(INDIRECT(GY256),$E256,HM$28))*(10-INDEX(INDIRECT("times"&amp;GW$2),$F256,HM$28))/10)</f>
        <v>0</v>
      </c>
      <c r="HN256" s="47">
        <f ca="1">IF(OR(INDEX(INDIRECT("times"&amp;GW$2),$F256,HN$28)&gt;10,INDEX(INDIRECT(GY256),$E256,HN$28)&lt;=INDEX(INDIRECT(GY256),$E256,$F256)),0,(INDEX(INDIRECT(GY256),$E256,$F256)-INDEX(INDIRECT(GY256),$E256,HN$28))*(10-INDEX(INDIRECT("times"&amp;GW$2),$F256,HN$28))/10)</f>
        <v>0</v>
      </c>
      <c r="HO256" s="47">
        <f ca="1">IF(OR(INDEX(INDIRECT("times"&amp;GW$2),$F256,HO$28)&gt;10,INDEX(INDIRECT(GY256),$E256,HO$28)&lt;=INDEX(INDIRECT(GY256),$E256,$F256)),0,(INDEX(INDIRECT(GY256),$E256,$F256)-INDEX(INDIRECT(GY256),$E256,HO$28))*(10-INDEX(INDIRECT("times"&amp;GW$2),$F256,HO$28))/10)</f>
        <v>0</v>
      </c>
      <c r="HP256" s="47">
        <f ca="1">IF(OR(INDEX(INDIRECT("times"&amp;GW$2),$F256,HP$28)&gt;10,INDEX(INDIRECT(GY256),$E256,HP$28)&lt;=INDEX(INDIRECT(GY256),$E256,$F256)),0,(INDEX(INDIRECT(GY256),$E256,$F256)-INDEX(INDIRECT(GY256),$E256,HP$28))*(10-INDEX(INDIRECT("times"&amp;GW$2),$F256,HP$28))/10)</f>
        <v>0</v>
      </c>
      <c r="HQ256" s="47">
        <f ca="1">IF(OR(INDEX(INDIRECT("times"&amp;GW$2),$F256,HQ$28)&gt;10,INDEX(INDIRECT(GY256),$E256,HQ$28)&lt;=INDEX(INDIRECT(GY256),$E256,$F256)),0,(INDEX(INDIRECT(GY256),$E256,$F256)-INDEX(INDIRECT(GY256),$E256,HQ$28))*(10-INDEX(INDIRECT("times"&amp;GW$2),$F256,HQ$28))/10)</f>
        <v>0</v>
      </c>
      <c r="HR256" s="47">
        <f ca="1">IF(OR(INDEX(INDIRECT("times"&amp;GW$2),$F256,HR$28)&gt;10,INDEX(INDIRECT(GY256),$E256,HR$28)&lt;=INDEX(INDIRECT(GY256),$E256,$F256)),0,(INDEX(INDIRECT(GY256),$E256,$F256)-INDEX(INDIRECT(GY256),$E256,HR$28))*(10-INDEX(INDIRECT("times"&amp;GW$2),$F256,HR$28))/10)</f>
        <v>0</v>
      </c>
      <c r="HS256" s="47">
        <f ca="1">IF(OR(INDEX(INDIRECT("times"&amp;GW$2),$F256,HS$28)&gt;10,INDEX(INDIRECT(GY256),$E256,HS$28)&lt;=INDEX(INDIRECT(GY256),$E256,$F256)),0,(INDEX(INDIRECT(GY256),$E256,$F256)-INDEX(INDIRECT(GY256),$E256,HS$28))*(10-INDEX(INDIRECT("times"&amp;GW$2),$F256,HS$28))/10)</f>
        <v>0</v>
      </c>
      <c r="HT256" s="47">
        <f ca="1">IF(OR(INDEX(INDIRECT("times"&amp;GW$2),$F256,HT$28)&gt;10,INDEX(INDIRECT(GY256),$E256,HT$28)&lt;=INDEX(INDIRECT(GY256),$E256,$F256)),0,(INDEX(INDIRECT(GY256),$E256,$F256)-INDEX(INDIRECT(GY256),$E256,HT$28))*(10-INDEX(INDIRECT("times"&amp;GW$2),$F256,HT$28))/10)</f>
        <v>0</v>
      </c>
      <c r="HU256" s="47">
        <f ca="1">IF(OR(INDEX(INDIRECT("times"&amp;GW$2),$F256,HU$28)&gt;10,INDEX(INDIRECT(GY256),$E256,HU$28)&lt;=INDEX(INDIRECT(GY256),$E256,$F256)),0,(INDEX(INDIRECT(GY256),$E256,$F256)-INDEX(INDIRECT(GY256),$E256,HU$28))*(10-INDEX(INDIRECT("times"&amp;GW$2),$F256,HU$28))/10)</f>
        <v>0</v>
      </c>
      <c r="HV256" s="48">
        <f ca="1">IF(OR(INDEX(INDIRECT("times"&amp;GW$2),$F256,HV$28)&gt;10,INDEX(INDIRECT(GY256),$E256,HV$28)&lt;=INDEX(INDIRECT(GY256),$E256,$F256)),0,(INDEX(INDIRECT(GY256),$E256,$F256)-INDEX(INDIRECT(GY256),$E256,HV$28))*(10-INDEX(INDIRECT("times"&amp;GW$2),$F256,HV$28))/10)</f>
        <v>0</v>
      </c>
      <c r="HW256" s="201">
        <v>4</v>
      </c>
    </row>
    <row r="257" spans="1:231" ht="15">
      <c r="A257" s="18" t="s">
        <v>193</v>
      </c>
      <c r="B257" s="122">
        <f>A236</f>
        <v>2</v>
      </c>
      <c r="C257" s="122" t="str">
        <f>A237</f>
        <v>work1834</v>
      </c>
      <c r="D257" s="210" t="str">
        <f t="shared" si="1198"/>
        <v>core2_work1834</v>
      </c>
      <c r="E257" s="122">
        <v>1</v>
      </c>
      <c r="F257" s="33">
        <v>5</v>
      </c>
      <c r="G257" s="46">
        <f ca="1">IF(OR(INDEX(INDIRECT("times"&amp;B$2),$F257,G$28)&gt;10,INDEX(INDIRECT(D257),$E257,G$28)&lt;=INDEX(INDIRECT(D257),$E257,$F257)),0,(INDEX(INDIRECT(D257),$E257,$F257)-INDEX(INDIRECT(D257),$E257,G$28))*(10-INDEX(INDIRECT("times"&amp;B$2),$F257,G$28))/10)</f>
        <v>0</v>
      </c>
      <c r="H257" s="47">
        <f ca="1">IF(OR(INDEX(INDIRECT("times"&amp;B$2),$F257,H$28)&gt;10,INDEX(INDIRECT(D257),$E257,H$28)&lt;=INDEX(INDIRECT(D257),$E257,$F257)),0,(INDEX(INDIRECT(D257),$E257,$F257)-INDEX(INDIRECT(D257),$E257,H$28))*(10-INDEX(INDIRECT("times"&amp;B$2),$F257,H$28))/10)</f>
        <v>0</v>
      </c>
      <c r="I257" s="47">
        <f ca="1">IF(OR(INDEX(INDIRECT("times"&amp;B$2),$F257,I$28)&gt;10,INDEX(INDIRECT(D257),$E257,I$28)&lt;=INDEX(INDIRECT(D257),$E257,$F257)),0,(INDEX(INDIRECT(D257),$E257,$F257)-INDEX(INDIRECT(D257),$E257,I$28))*(10-INDEX(INDIRECT("times"&amp;B$2),$F257,I$28))/10)</f>
        <v>0</v>
      </c>
      <c r="J257" s="47">
        <f ca="1">IF(OR(INDEX(INDIRECT("times"&amp;B$2),$F257,J$28)&gt;10,INDEX(INDIRECT(D257),$E257,J$28)&lt;=INDEX(INDIRECT(D257),$E257,$F257)),0,(INDEX(INDIRECT(D257),$E257,$F257)-INDEX(INDIRECT(D257),$E257,J$28))*(10-INDEX(INDIRECT("times"&amp;B$2),$F257,J$28))/10)</f>
        <v>0</v>
      </c>
      <c r="K257" s="47">
        <f ca="1">IF(OR(INDEX(INDIRECT("times"&amp;B$2),$F257,K$28)&gt;10,INDEX(INDIRECT(D257),$E257,K$28)&lt;=INDEX(INDIRECT(D257),$E257,$F257)),0,(INDEX(INDIRECT(D257),$E257,$F257)-INDEX(INDIRECT(D257),$E257,K$28))*(10-INDEX(INDIRECT("times"&amp;B$2),$F257,K$28))/10)</f>
        <v>0</v>
      </c>
      <c r="L257" s="47">
        <f ca="1">IF(OR(INDEX(INDIRECT("times"&amp;B$2),$F257,L$28)&gt;10,INDEX(INDIRECT(D257),$E257,L$28)&lt;=INDEX(INDIRECT(D257),$E257,$F257)),0,(INDEX(INDIRECT(D257),$E257,$F257)-INDEX(INDIRECT(D257),$E257,L$28))*(10-INDEX(INDIRECT("times"&amp;B$2),$F257,L$28))/10)</f>
        <v>0</v>
      </c>
      <c r="M257" s="47">
        <f ca="1">IF(OR(INDEX(INDIRECT("times"&amp;B$2),$F257,M$28)&gt;10,INDEX(INDIRECT(D257),$E257,M$28)&lt;=INDEX(INDIRECT(D257),$E257,$F257)),0,(INDEX(INDIRECT(D257),$E257,$F257)-INDEX(INDIRECT(D257),$E257,M$28))*(10-INDEX(INDIRECT("times"&amp;B$2),$F257,M$28))/10)</f>
        <v>0</v>
      </c>
      <c r="N257" s="47">
        <f ca="1">IF(OR(INDEX(INDIRECT("times"&amp;B$2),$F257,N$28)&gt;10,INDEX(INDIRECT(D257),$E257,N$28)&lt;=INDEX(INDIRECT(D257),$E257,$F257)),0,(INDEX(INDIRECT(D257),$E257,$F257)-INDEX(INDIRECT(D257),$E257,N$28))*(10-INDEX(INDIRECT("times"&amp;B$2),$F257,N$28))/10)</f>
        <v>0</v>
      </c>
      <c r="O257" s="47">
        <f ca="1">IF(OR(INDEX(INDIRECT("times"&amp;B$2),$F257,O$28)&gt;10,INDEX(INDIRECT(D257),$E257,O$28)&lt;=INDEX(INDIRECT(D257),$E257,$F257)),0,(INDEX(INDIRECT(D257),$E257,$F257)-INDEX(INDIRECT(D257),$E257,O$28))*(10-INDEX(INDIRECT("times"&amp;B$2),$F257,O$28))/10)</f>
        <v>0</v>
      </c>
      <c r="P257" s="47">
        <f ca="1">IF(OR(INDEX(INDIRECT("times"&amp;B$2),$F257,P$28)&gt;10,INDEX(INDIRECT(D257),$E257,P$28)&lt;=INDEX(INDIRECT(D257),$E257,$F257)),0,(INDEX(INDIRECT(D257),$E257,$F257)-INDEX(INDIRECT(D257),$E257,P$28))*(10-INDEX(INDIRECT("times"&amp;B$2),$F257,P$28))/10)</f>
        <v>0</v>
      </c>
      <c r="Q257" s="47">
        <f ca="1">IF(OR(INDEX(INDIRECT("times"&amp;B$2),$F257,Q$28)&gt;10,INDEX(INDIRECT(D257),$E257,Q$28)&lt;=INDEX(INDIRECT(D257),$E257,$F257)),0,(INDEX(INDIRECT(D257),$E257,$F257)-INDEX(INDIRECT(D257),$E257,Q$28))*(10-INDEX(INDIRECT("times"&amp;B$2),$F257,Q$28))/10)</f>
        <v>0</v>
      </c>
      <c r="R257" s="47">
        <f ca="1">IF(OR(INDEX(INDIRECT("times"&amp;B$2),$F257,R$28)&gt;10,INDEX(INDIRECT(D257),$E257,R$28)&lt;=INDEX(INDIRECT(D257),$E257,$F257)),0,(INDEX(INDIRECT(D257),$E257,$F257)-INDEX(INDIRECT(D257),$E257,R$28))*(10-INDEX(INDIRECT("times"&amp;B$2),$F257,R$28))/10)</f>
        <v>0</v>
      </c>
      <c r="S257" s="47">
        <f ca="1">IF(OR(INDEX(INDIRECT("times"&amp;B$2),$F257,S$28)&gt;10,INDEX(INDIRECT(D257),$E257,S$28)&lt;=INDEX(INDIRECT(D257),$E257,$F257)),0,(INDEX(INDIRECT(D257),$E257,$F257)-INDEX(INDIRECT(D257),$E257,S$28))*(10-INDEX(INDIRECT("times"&amp;B$2),$F257,S$28))/10)</f>
        <v>0</v>
      </c>
      <c r="T257" s="47">
        <f ca="1">IF(OR(INDEX(INDIRECT("times"&amp;B$2),$F257,T$28)&gt;10,INDEX(INDIRECT(D257),$E257,T$28)&lt;=INDEX(INDIRECT(D257),$E257,$F257)),0,(INDEX(INDIRECT(D257),$E257,$F257)-INDEX(INDIRECT(D257),$E257,T$28))*(10-INDEX(INDIRECT("times"&amp;B$2),$F257,T$28))/10)</f>
        <v>0</v>
      </c>
      <c r="U257" s="47">
        <f ca="1">IF(OR(INDEX(INDIRECT("times"&amp;B$2),$F257,U$28)&gt;10,INDEX(INDIRECT(D257),$E257,U$28)&lt;=INDEX(INDIRECT(D257),$E257,$F257)),0,(INDEX(INDIRECT(D257),$E257,$F257)-INDEX(INDIRECT(D257),$E257,U$28))*(10-INDEX(INDIRECT("times"&amp;B$2),$F257,U$28))/10)</f>
        <v>0</v>
      </c>
      <c r="V257" s="47">
        <f ca="1">IF(OR(INDEX(INDIRECT("times"&amp;B$2),$F257,V$28)&gt;10,INDEX(INDIRECT(D257),$E257,V$28)&lt;=INDEX(INDIRECT(D257),$E257,$F257)),0,(INDEX(INDIRECT(D257),$E257,$F257)-INDEX(INDIRECT(D257),$E257,V$28))*(10-INDEX(INDIRECT("times"&amp;B$2),$F257,V$28))/10)</f>
        <v>0</v>
      </c>
      <c r="W257" s="47">
        <f ca="1">IF(OR(INDEX(INDIRECT("times"&amp;B$2),$F257,W$28)&gt;10,INDEX(INDIRECT(D257),$E257,W$28)&lt;=INDEX(INDIRECT(D257),$E257,$F257)),0,(INDEX(INDIRECT(D257),$E257,$F257)-INDEX(INDIRECT(D257),$E257,W$28))*(10-INDEX(INDIRECT("times"&amp;B$2),$F257,W$28))/10)</f>
        <v>0</v>
      </c>
      <c r="X257" s="47">
        <f ca="1">IF(OR(INDEX(INDIRECT("times"&amp;B$2),$F257,X$28)&gt;10,INDEX(INDIRECT(D257),$E257,X$28)&lt;=INDEX(INDIRECT(D257),$E257,$F257)),0,(INDEX(INDIRECT(D257),$E257,$F257)-INDEX(INDIRECT(D257),$E257,X$28))*(10-INDEX(INDIRECT("times"&amp;B$2),$F257,X$28))/10)</f>
        <v>0</v>
      </c>
      <c r="Y257" s="47">
        <f ca="1">IF(OR(INDEX(INDIRECT("times"&amp;B$2),$F257,Y$28)&gt;10,INDEX(INDIRECT(D257),$E257,Y$28)&lt;=INDEX(INDIRECT(D257),$E257,$F257)),0,(INDEX(INDIRECT(D257),$E257,$F257)-INDEX(INDIRECT(D257),$E257,Y$28))*(10-INDEX(INDIRECT("times"&amp;B$2),$F257,Y$28))/10)</f>
        <v>0</v>
      </c>
      <c r="Z257" s="47">
        <f ca="1">IF(OR(INDEX(INDIRECT("times"&amp;B$2),$F257,Z$28)&gt;10,INDEX(INDIRECT(D257),$E257,Z$28)&lt;=INDEX(INDIRECT(D257),$E257,$F257)),0,(INDEX(INDIRECT(D257),$E257,$F257)-INDEX(INDIRECT(D257),$E257,Z$28))*(10-INDEX(INDIRECT("times"&amp;B$2),$F257,Z$28))/10)</f>
        <v>0</v>
      </c>
      <c r="AA257" s="48">
        <f ca="1">IF(OR(INDEX(INDIRECT("times"&amp;B$2),$F257,AA$28)&gt;10,INDEX(INDIRECT(D257),$E257,AA$28)&lt;=INDEX(INDIRECT(D257),$E257,$F257)),0,(INDEX(INDIRECT(D257),$E257,$F257)-INDEX(INDIRECT(D257),$E257,AA$28))*(10-INDEX(INDIRECT("times"&amp;B$2),$F257,AA$28))/10)</f>
        <v>0</v>
      </c>
      <c r="AB257" s="201">
        <v>5</v>
      </c>
      <c r="AD257" s="18" t="s">
        <v>193</v>
      </c>
      <c r="AE257" s="122">
        <f>AD236</f>
        <v>2</v>
      </c>
      <c r="AF257" s="122" t="str">
        <f>AD237</f>
        <v>shop1834</v>
      </c>
      <c r="AG257" s="210" t="str">
        <f t="shared" si="1199"/>
        <v>core2_shop1834</v>
      </c>
      <c r="AH257" s="122">
        <v>1</v>
      </c>
      <c r="AI257" s="33">
        <v>5</v>
      </c>
      <c r="AJ257" s="46">
        <f ca="1">IF(OR(INDEX(INDIRECT("times"&amp;AE$2),$F257,AJ$28)&gt;10,INDEX(INDIRECT(AG257),$E257,AJ$28)&lt;=INDEX(INDIRECT(AG257),$E257,$F257)),0,(INDEX(INDIRECT(AG257),$E257,$F257)-INDEX(INDIRECT(AG257),$E257,AJ$28))*(10-INDEX(INDIRECT("times"&amp;AE$2),$F257,AJ$28))/10)</f>
        <v>0</v>
      </c>
      <c r="AK257" s="47">
        <f ca="1">IF(OR(INDEX(INDIRECT("times"&amp;AE$2),$F257,AK$28)&gt;10,INDEX(INDIRECT(AG257),$E257,AK$28)&lt;=INDEX(INDIRECT(AG257),$E257,$F257)),0,(INDEX(INDIRECT(AG257),$E257,$F257)-INDEX(INDIRECT(AG257),$E257,AK$28))*(10-INDEX(INDIRECT("times"&amp;AE$2),$F257,AK$28))/10)</f>
        <v>0</v>
      </c>
      <c r="AL257" s="47">
        <f ca="1">IF(OR(INDEX(INDIRECT("times"&amp;AE$2),$F257,AL$28)&gt;10,INDEX(INDIRECT(AG257),$E257,AL$28)&lt;=INDEX(INDIRECT(AG257),$E257,$F257)),0,(INDEX(INDIRECT(AG257),$E257,$F257)-INDEX(INDIRECT(AG257),$E257,AL$28))*(10-INDEX(INDIRECT("times"&amp;AE$2),$F257,AL$28))/10)</f>
        <v>0</v>
      </c>
      <c r="AM257" s="47">
        <f ca="1">IF(OR(INDEX(INDIRECT("times"&amp;AE$2),$F257,AM$28)&gt;10,INDEX(INDIRECT(AG257),$E257,AM$28)&lt;=INDEX(INDIRECT(AG257),$E257,$F257)),0,(INDEX(INDIRECT(AG257),$E257,$F257)-INDEX(INDIRECT(AG257),$E257,AM$28))*(10-INDEX(INDIRECT("times"&amp;AE$2),$F257,AM$28))/10)</f>
        <v>0</v>
      </c>
      <c r="AN257" s="47">
        <f ca="1">IF(OR(INDEX(INDIRECT("times"&amp;AE$2),$F257,AN$28)&gt;10,INDEX(INDIRECT(AG257),$E257,AN$28)&lt;=INDEX(INDIRECT(AG257),$E257,$F257)),0,(INDEX(INDIRECT(AG257),$E257,$F257)-INDEX(INDIRECT(AG257),$E257,AN$28))*(10-INDEX(INDIRECT("times"&amp;AE$2),$F257,AN$28))/10)</f>
        <v>0</v>
      </c>
      <c r="AO257" s="47">
        <f ca="1">IF(OR(INDEX(INDIRECT("times"&amp;AE$2),$F257,AO$28)&gt;10,INDEX(INDIRECT(AG257),$E257,AO$28)&lt;=INDEX(INDIRECT(AG257),$E257,$F257)),0,(INDEX(INDIRECT(AG257),$E257,$F257)-INDEX(INDIRECT(AG257),$E257,AO$28))*(10-INDEX(INDIRECT("times"&amp;AE$2),$F257,AO$28))/10)</f>
        <v>0</v>
      </c>
      <c r="AP257" s="47">
        <f ca="1">IF(OR(INDEX(INDIRECT("times"&amp;AE$2),$F257,AP$28)&gt;10,INDEX(INDIRECT(AG257),$E257,AP$28)&lt;=INDEX(INDIRECT(AG257),$E257,$F257)),0,(INDEX(INDIRECT(AG257),$E257,$F257)-INDEX(INDIRECT(AG257),$E257,AP$28))*(10-INDEX(INDIRECT("times"&amp;AE$2),$F257,AP$28))/10)</f>
        <v>0</v>
      </c>
      <c r="AQ257" s="47">
        <f ca="1">IF(OR(INDEX(INDIRECT("times"&amp;AE$2),$F257,AQ$28)&gt;10,INDEX(INDIRECT(AG257),$E257,AQ$28)&lt;=INDEX(INDIRECT(AG257),$E257,$F257)),0,(INDEX(INDIRECT(AG257),$E257,$F257)-INDEX(INDIRECT(AG257),$E257,AQ$28))*(10-INDEX(INDIRECT("times"&amp;AE$2),$F257,AQ$28))/10)</f>
        <v>0</v>
      </c>
      <c r="AR257" s="47">
        <f ca="1">IF(OR(INDEX(INDIRECT("times"&amp;AE$2),$F257,AR$28)&gt;10,INDEX(INDIRECT(AG257),$E257,AR$28)&lt;=INDEX(INDIRECT(AG257),$E257,$F257)),0,(INDEX(INDIRECT(AG257),$E257,$F257)-INDEX(INDIRECT(AG257),$E257,AR$28))*(10-INDEX(INDIRECT("times"&amp;AE$2),$F257,AR$28))/10)</f>
        <v>0</v>
      </c>
      <c r="AS257" s="47">
        <f ca="1">IF(OR(INDEX(INDIRECT("times"&amp;AE$2),$F257,AS$28)&gt;10,INDEX(INDIRECT(AG257),$E257,AS$28)&lt;=INDEX(INDIRECT(AG257),$E257,$F257)),0,(INDEX(INDIRECT(AG257),$E257,$F257)-INDEX(INDIRECT(AG257),$E257,AS$28))*(10-INDEX(INDIRECT("times"&amp;AE$2),$F257,AS$28))/10)</f>
        <v>0</v>
      </c>
      <c r="AT257" s="47">
        <f ca="1">IF(OR(INDEX(INDIRECT("times"&amp;AE$2),$F257,AT$28)&gt;10,INDEX(INDIRECT(AG257),$E257,AT$28)&lt;=INDEX(INDIRECT(AG257),$E257,$F257)),0,(INDEX(INDIRECT(AG257),$E257,$F257)-INDEX(INDIRECT(AG257),$E257,AT$28))*(10-INDEX(INDIRECT("times"&amp;AE$2),$F257,AT$28))/10)</f>
        <v>0</v>
      </c>
      <c r="AU257" s="47">
        <f ca="1">IF(OR(INDEX(INDIRECT("times"&amp;AE$2),$F257,AU$28)&gt;10,INDEX(INDIRECT(AG257),$E257,AU$28)&lt;=INDEX(INDIRECT(AG257),$E257,$F257)),0,(INDEX(INDIRECT(AG257),$E257,$F257)-INDEX(INDIRECT(AG257),$E257,AU$28))*(10-INDEX(INDIRECT("times"&amp;AE$2),$F257,AU$28))/10)</f>
        <v>0</v>
      </c>
      <c r="AV257" s="47">
        <f ca="1">IF(OR(INDEX(INDIRECT("times"&amp;AE$2),$F257,AV$28)&gt;10,INDEX(INDIRECT(AG257),$E257,AV$28)&lt;=INDEX(INDIRECT(AG257),$E257,$F257)),0,(INDEX(INDIRECT(AG257),$E257,$F257)-INDEX(INDIRECT(AG257),$E257,AV$28))*(10-INDEX(INDIRECT("times"&amp;AE$2),$F257,AV$28))/10)</f>
        <v>0</v>
      </c>
      <c r="AW257" s="47">
        <f ca="1">IF(OR(INDEX(INDIRECT("times"&amp;AE$2),$F257,AW$28)&gt;10,INDEX(INDIRECT(AG257),$E257,AW$28)&lt;=INDEX(INDIRECT(AG257),$E257,$F257)),0,(INDEX(INDIRECT(AG257),$E257,$F257)-INDEX(INDIRECT(AG257),$E257,AW$28))*(10-INDEX(INDIRECT("times"&amp;AE$2),$F257,AW$28))/10)</f>
        <v>0</v>
      </c>
      <c r="AX257" s="47">
        <f ca="1">IF(OR(INDEX(INDIRECT("times"&amp;AE$2),$F257,AX$28)&gt;10,INDEX(INDIRECT(AG257),$E257,AX$28)&lt;=INDEX(INDIRECT(AG257),$E257,$F257)),0,(INDEX(INDIRECT(AG257),$E257,$F257)-INDEX(INDIRECT(AG257),$E257,AX$28))*(10-INDEX(INDIRECT("times"&amp;AE$2),$F257,AX$28))/10)</f>
        <v>0</v>
      </c>
      <c r="AY257" s="47">
        <f ca="1">IF(OR(INDEX(INDIRECT("times"&amp;AE$2),$F257,AY$28)&gt;10,INDEX(INDIRECT(AG257),$E257,AY$28)&lt;=INDEX(INDIRECT(AG257),$E257,$F257)),0,(INDEX(INDIRECT(AG257),$E257,$F257)-INDEX(INDIRECT(AG257),$E257,AY$28))*(10-INDEX(INDIRECT("times"&amp;AE$2),$F257,AY$28))/10)</f>
        <v>0</v>
      </c>
      <c r="AZ257" s="47">
        <f ca="1">IF(OR(INDEX(INDIRECT("times"&amp;AE$2),$F257,AZ$28)&gt;10,INDEX(INDIRECT(AG257),$E257,AZ$28)&lt;=INDEX(INDIRECT(AG257),$E257,$F257)),0,(INDEX(INDIRECT(AG257),$E257,$F257)-INDEX(INDIRECT(AG257),$E257,AZ$28))*(10-INDEX(INDIRECT("times"&amp;AE$2),$F257,AZ$28))/10)</f>
        <v>0</v>
      </c>
      <c r="BA257" s="47">
        <f ca="1">IF(OR(INDEX(INDIRECT("times"&amp;AE$2),$F257,BA$28)&gt;10,INDEX(INDIRECT(AG257),$E257,BA$28)&lt;=INDEX(INDIRECT(AG257),$E257,$F257)),0,(INDEX(INDIRECT(AG257),$E257,$F257)-INDEX(INDIRECT(AG257),$E257,BA$28))*(10-INDEX(INDIRECT("times"&amp;AE$2),$F257,BA$28))/10)</f>
        <v>0</v>
      </c>
      <c r="BB257" s="47">
        <f ca="1">IF(OR(INDEX(INDIRECT("times"&amp;AE$2),$F257,BB$28)&gt;10,INDEX(INDIRECT(AG257),$E257,BB$28)&lt;=INDEX(INDIRECT(AG257),$E257,$F257)),0,(INDEX(INDIRECT(AG257),$E257,$F257)-INDEX(INDIRECT(AG257),$E257,BB$28))*(10-INDEX(INDIRECT("times"&amp;AE$2),$F257,BB$28))/10)</f>
        <v>0</v>
      </c>
      <c r="BC257" s="47">
        <f ca="1">IF(OR(INDEX(INDIRECT("times"&amp;AE$2),$F257,BC$28)&gt;10,INDEX(INDIRECT(AG257),$E257,BC$28)&lt;=INDEX(INDIRECT(AG257),$E257,$F257)),0,(INDEX(INDIRECT(AG257),$E257,$F257)-INDEX(INDIRECT(AG257),$E257,BC$28))*(10-INDEX(INDIRECT("times"&amp;AE$2),$F257,BC$28))/10)</f>
        <v>0</v>
      </c>
      <c r="BD257" s="48">
        <f ca="1">IF(OR(INDEX(INDIRECT("times"&amp;AE$2),$F257,BD$28)&gt;10,INDEX(INDIRECT(AG257),$E257,BD$28)&lt;=INDEX(INDIRECT(AG257),$E257,$F257)),0,(INDEX(INDIRECT(AG257),$E257,$F257)-INDEX(INDIRECT(AG257),$E257,BD$28))*(10-INDEX(INDIRECT("times"&amp;AE$2),$F257,BD$28))/10)</f>
        <v>0</v>
      </c>
      <c r="BE257" s="201">
        <v>5</v>
      </c>
      <c r="BG257" s="18" t="s">
        <v>193</v>
      </c>
      <c r="BH257" s="122">
        <f>BG236</f>
        <v>2</v>
      </c>
      <c r="BI257" s="122" t="str">
        <f>BG237</f>
        <v>lei1834</v>
      </c>
      <c r="BJ257" s="210" t="str">
        <f t="shared" si="1200"/>
        <v>core2_lei1834</v>
      </c>
      <c r="BK257" s="122">
        <v>1</v>
      </c>
      <c r="BL257" s="33">
        <v>5</v>
      </c>
      <c r="BM257" s="46">
        <f ca="1">IF(OR(INDEX(INDIRECT("times"&amp;BH$2),$F257,BM$28)&gt;10,INDEX(INDIRECT(BJ257),$E257,BM$28)&lt;=INDEX(INDIRECT(BJ257),$E257,$F257)),0,(INDEX(INDIRECT(BJ257),$E257,$F257)-INDEX(INDIRECT(BJ257),$E257,BM$28))*(10-INDEX(INDIRECT("times"&amp;BH$2),$F257,BM$28))/10)</f>
        <v>0</v>
      </c>
      <c r="BN257" s="47">
        <f ca="1">IF(OR(INDEX(INDIRECT("times"&amp;BH$2),$F257,BN$28)&gt;10,INDEX(INDIRECT(BJ257),$E257,BN$28)&lt;=INDEX(INDIRECT(BJ257),$E257,$F257)),0,(INDEX(INDIRECT(BJ257),$E257,$F257)-INDEX(INDIRECT(BJ257),$E257,BN$28))*(10-INDEX(INDIRECT("times"&amp;BH$2),$F257,BN$28))/10)</f>
        <v>0</v>
      </c>
      <c r="BO257" s="47">
        <f ca="1">IF(OR(INDEX(INDIRECT("times"&amp;BH$2),$F257,BO$28)&gt;10,INDEX(INDIRECT(BJ257),$E257,BO$28)&lt;=INDEX(INDIRECT(BJ257),$E257,$F257)),0,(INDEX(INDIRECT(BJ257),$E257,$F257)-INDEX(INDIRECT(BJ257),$E257,BO$28))*(10-INDEX(INDIRECT("times"&amp;BH$2),$F257,BO$28))/10)</f>
        <v>0</v>
      </c>
      <c r="BP257" s="47">
        <f ca="1">IF(OR(INDEX(INDIRECT("times"&amp;BH$2),$F257,BP$28)&gt;10,INDEX(INDIRECT(BJ257),$E257,BP$28)&lt;=INDEX(INDIRECT(BJ257),$E257,$F257)),0,(INDEX(INDIRECT(BJ257),$E257,$F257)-INDEX(INDIRECT(BJ257),$E257,BP$28))*(10-INDEX(INDIRECT("times"&amp;BH$2),$F257,BP$28))/10)</f>
        <v>0</v>
      </c>
      <c r="BQ257" s="47">
        <f ca="1">IF(OR(INDEX(INDIRECT("times"&amp;BH$2),$F257,BQ$28)&gt;10,INDEX(INDIRECT(BJ257),$E257,BQ$28)&lt;=INDEX(INDIRECT(BJ257),$E257,$F257)),0,(INDEX(INDIRECT(BJ257),$E257,$F257)-INDEX(INDIRECT(BJ257),$E257,BQ$28))*(10-INDEX(INDIRECT("times"&amp;BH$2),$F257,BQ$28))/10)</f>
        <v>0</v>
      </c>
      <c r="BR257" s="47">
        <f ca="1">IF(OR(INDEX(INDIRECT("times"&amp;BH$2),$F257,BR$28)&gt;10,INDEX(INDIRECT(BJ257),$E257,BR$28)&lt;=INDEX(INDIRECT(BJ257),$E257,$F257)),0,(INDEX(INDIRECT(BJ257),$E257,$F257)-INDEX(INDIRECT(BJ257),$E257,BR$28))*(10-INDEX(INDIRECT("times"&amp;BH$2),$F257,BR$28))/10)</f>
        <v>0</v>
      </c>
      <c r="BS257" s="47">
        <f ca="1">IF(OR(INDEX(INDIRECT("times"&amp;BH$2),$F257,BS$28)&gt;10,INDEX(INDIRECT(BJ257),$E257,BS$28)&lt;=INDEX(INDIRECT(BJ257),$E257,$F257)),0,(INDEX(INDIRECT(BJ257),$E257,$F257)-INDEX(INDIRECT(BJ257),$E257,BS$28))*(10-INDEX(INDIRECT("times"&amp;BH$2),$F257,BS$28))/10)</f>
        <v>0</v>
      </c>
      <c r="BT257" s="47">
        <f ca="1">IF(OR(INDEX(INDIRECT("times"&amp;BH$2),$F257,BT$28)&gt;10,INDEX(INDIRECT(BJ257),$E257,BT$28)&lt;=INDEX(INDIRECT(BJ257),$E257,$F257)),0,(INDEX(INDIRECT(BJ257),$E257,$F257)-INDEX(INDIRECT(BJ257),$E257,BT$28))*(10-INDEX(INDIRECT("times"&amp;BH$2),$F257,BT$28))/10)</f>
        <v>0</v>
      </c>
      <c r="BU257" s="47">
        <f ca="1">IF(OR(INDEX(INDIRECT("times"&amp;BH$2),$F257,BU$28)&gt;10,INDEX(INDIRECT(BJ257),$E257,BU$28)&lt;=INDEX(INDIRECT(BJ257),$E257,$F257)),0,(INDEX(INDIRECT(BJ257),$E257,$F257)-INDEX(INDIRECT(BJ257),$E257,BU$28))*(10-INDEX(INDIRECT("times"&amp;BH$2),$F257,BU$28))/10)</f>
        <v>0</v>
      </c>
      <c r="BV257" s="47">
        <f ca="1">IF(OR(INDEX(INDIRECT("times"&amp;BH$2),$F257,BV$28)&gt;10,INDEX(INDIRECT(BJ257),$E257,BV$28)&lt;=INDEX(INDIRECT(BJ257),$E257,$F257)),0,(INDEX(INDIRECT(BJ257),$E257,$F257)-INDEX(INDIRECT(BJ257),$E257,BV$28))*(10-INDEX(INDIRECT("times"&amp;BH$2),$F257,BV$28))/10)</f>
        <v>0</v>
      </c>
      <c r="BW257" s="47">
        <f ca="1">IF(OR(INDEX(INDIRECT("times"&amp;BH$2),$F257,BW$28)&gt;10,INDEX(INDIRECT(BJ257),$E257,BW$28)&lt;=INDEX(INDIRECT(BJ257),$E257,$F257)),0,(INDEX(INDIRECT(BJ257),$E257,$F257)-INDEX(INDIRECT(BJ257),$E257,BW$28))*(10-INDEX(INDIRECT("times"&amp;BH$2),$F257,BW$28))/10)</f>
        <v>0</v>
      </c>
      <c r="BX257" s="47">
        <f ca="1">IF(OR(INDEX(INDIRECT("times"&amp;BH$2),$F257,BX$28)&gt;10,INDEX(INDIRECT(BJ257),$E257,BX$28)&lt;=INDEX(INDIRECT(BJ257),$E257,$F257)),0,(INDEX(INDIRECT(BJ257),$E257,$F257)-INDEX(INDIRECT(BJ257),$E257,BX$28))*(10-INDEX(INDIRECT("times"&amp;BH$2),$F257,BX$28))/10)</f>
        <v>0</v>
      </c>
      <c r="BY257" s="47">
        <f ca="1">IF(OR(INDEX(INDIRECT("times"&amp;BH$2),$F257,BY$28)&gt;10,INDEX(INDIRECT(BJ257),$E257,BY$28)&lt;=INDEX(INDIRECT(BJ257),$E257,$F257)),0,(INDEX(INDIRECT(BJ257),$E257,$F257)-INDEX(INDIRECT(BJ257),$E257,BY$28))*(10-INDEX(INDIRECT("times"&amp;BH$2),$F257,BY$28))/10)</f>
        <v>0</v>
      </c>
      <c r="BZ257" s="47">
        <f ca="1">IF(OR(INDEX(INDIRECT("times"&amp;BH$2),$F257,BZ$28)&gt;10,INDEX(INDIRECT(BJ257),$E257,BZ$28)&lt;=INDEX(INDIRECT(BJ257),$E257,$F257)),0,(INDEX(INDIRECT(BJ257),$E257,$F257)-INDEX(INDIRECT(BJ257),$E257,BZ$28))*(10-INDEX(INDIRECT("times"&amp;BH$2),$F257,BZ$28))/10)</f>
        <v>0</v>
      </c>
      <c r="CA257" s="47">
        <f ca="1">IF(OR(INDEX(INDIRECT("times"&amp;BH$2),$F257,CA$28)&gt;10,INDEX(INDIRECT(BJ257),$E257,CA$28)&lt;=INDEX(INDIRECT(BJ257),$E257,$F257)),0,(INDEX(INDIRECT(BJ257),$E257,$F257)-INDEX(INDIRECT(BJ257),$E257,CA$28))*(10-INDEX(INDIRECT("times"&amp;BH$2),$F257,CA$28))/10)</f>
        <v>0</v>
      </c>
      <c r="CB257" s="47">
        <f ca="1">IF(OR(INDEX(INDIRECT("times"&amp;BH$2),$F257,CB$28)&gt;10,INDEX(INDIRECT(BJ257),$E257,CB$28)&lt;=INDEX(INDIRECT(BJ257),$E257,$F257)),0,(INDEX(INDIRECT(BJ257),$E257,$F257)-INDEX(INDIRECT(BJ257),$E257,CB$28))*(10-INDEX(INDIRECT("times"&amp;BH$2),$F257,CB$28))/10)</f>
        <v>0</v>
      </c>
      <c r="CC257" s="47">
        <f ca="1">IF(OR(INDEX(INDIRECT("times"&amp;BH$2),$F257,CC$28)&gt;10,INDEX(INDIRECT(BJ257),$E257,CC$28)&lt;=INDEX(INDIRECT(BJ257),$E257,$F257)),0,(INDEX(INDIRECT(BJ257),$E257,$F257)-INDEX(INDIRECT(BJ257),$E257,CC$28))*(10-INDEX(INDIRECT("times"&amp;BH$2),$F257,CC$28))/10)</f>
        <v>0</v>
      </c>
      <c r="CD257" s="47">
        <f ca="1">IF(OR(INDEX(INDIRECT("times"&amp;BH$2),$F257,CD$28)&gt;10,INDEX(INDIRECT(BJ257),$E257,CD$28)&lt;=INDEX(INDIRECT(BJ257),$E257,$F257)),0,(INDEX(INDIRECT(BJ257),$E257,$F257)-INDEX(INDIRECT(BJ257),$E257,CD$28))*(10-INDEX(INDIRECT("times"&amp;BH$2),$F257,CD$28))/10)</f>
        <v>0</v>
      </c>
      <c r="CE257" s="47">
        <f ca="1">IF(OR(INDEX(INDIRECT("times"&amp;BH$2),$F257,CE$28)&gt;10,INDEX(INDIRECT(BJ257),$E257,CE$28)&lt;=INDEX(INDIRECT(BJ257),$E257,$F257)),0,(INDEX(INDIRECT(BJ257),$E257,$F257)-INDEX(INDIRECT(BJ257),$E257,CE$28))*(10-INDEX(INDIRECT("times"&amp;BH$2),$F257,CE$28))/10)</f>
        <v>0</v>
      </c>
      <c r="CF257" s="47">
        <f ca="1">IF(OR(INDEX(INDIRECT("times"&amp;BH$2),$F257,CF$28)&gt;10,INDEX(INDIRECT(BJ257),$E257,CF$28)&lt;=INDEX(INDIRECT(BJ257),$E257,$F257)),0,(INDEX(INDIRECT(BJ257),$E257,$F257)-INDEX(INDIRECT(BJ257),$E257,CF$28))*(10-INDEX(INDIRECT("times"&amp;BH$2),$F257,CF$28))/10)</f>
        <v>0</v>
      </c>
      <c r="CG257" s="48">
        <f ca="1">IF(OR(INDEX(INDIRECT("times"&amp;BH$2),$F257,CG$28)&gt;10,INDEX(INDIRECT(BJ257),$E257,CG$28)&lt;=INDEX(INDIRECT(BJ257),$E257,$F257)),0,(INDEX(INDIRECT(BJ257),$E257,$F257)-INDEX(INDIRECT(BJ257),$E257,CG$28))*(10-INDEX(INDIRECT("times"&amp;BH$2),$F257,CG$28))/10)</f>
        <v>0</v>
      </c>
      <c r="CH257" s="201">
        <v>5</v>
      </c>
      <c r="CJ257" s="18" t="s">
        <v>193</v>
      </c>
      <c r="CK257" s="122">
        <f>CJ236</f>
        <v>2</v>
      </c>
      <c r="CL257" s="122" t="str">
        <f>CJ237</f>
        <v>work3564</v>
      </c>
      <c r="CM257" s="210" t="str">
        <f t="shared" si="1201"/>
        <v>core2_work3564</v>
      </c>
      <c r="CN257" s="122">
        <v>1</v>
      </c>
      <c r="CO257" s="33">
        <v>5</v>
      </c>
      <c r="CP257" s="46">
        <f ca="1">IF(OR(INDEX(INDIRECT("times"&amp;CK$2),$F257,CP$28)&gt;10,INDEX(INDIRECT(CM257),$E257,CP$28)&lt;=INDEX(INDIRECT(CM257),$E257,$F257)),0,(INDEX(INDIRECT(CM257),$E257,$F257)-INDEX(INDIRECT(CM257),$E257,CP$28))*(10-INDEX(INDIRECT("times"&amp;CK$2),$F257,CP$28))/10)</f>
        <v>0</v>
      </c>
      <c r="CQ257" s="47">
        <f ca="1">IF(OR(INDEX(INDIRECT("times"&amp;CK$2),$F257,CQ$28)&gt;10,INDEX(INDIRECT(CM257),$E257,CQ$28)&lt;=INDEX(INDIRECT(CM257),$E257,$F257)),0,(INDEX(INDIRECT(CM257),$E257,$F257)-INDEX(INDIRECT(CM257),$E257,CQ$28))*(10-INDEX(INDIRECT("times"&amp;CK$2),$F257,CQ$28))/10)</f>
        <v>0</v>
      </c>
      <c r="CR257" s="47">
        <f ca="1">IF(OR(INDEX(INDIRECT("times"&amp;CK$2),$F257,CR$28)&gt;10,INDEX(INDIRECT(CM257),$E257,CR$28)&lt;=INDEX(INDIRECT(CM257),$E257,$F257)),0,(INDEX(INDIRECT(CM257),$E257,$F257)-INDEX(INDIRECT(CM257),$E257,CR$28))*(10-INDEX(INDIRECT("times"&amp;CK$2),$F257,CR$28))/10)</f>
        <v>0</v>
      </c>
      <c r="CS257" s="47">
        <f ca="1">IF(OR(INDEX(INDIRECT("times"&amp;CK$2),$F257,CS$28)&gt;10,INDEX(INDIRECT(CM257),$E257,CS$28)&lt;=INDEX(INDIRECT(CM257),$E257,$F257)),0,(INDEX(INDIRECT(CM257),$E257,$F257)-INDEX(INDIRECT(CM257),$E257,CS$28))*(10-INDEX(INDIRECT("times"&amp;CK$2),$F257,CS$28))/10)</f>
        <v>0</v>
      </c>
      <c r="CT257" s="47">
        <f ca="1">IF(OR(INDEX(INDIRECT("times"&amp;CK$2),$F257,CT$28)&gt;10,INDEX(INDIRECT(CM257),$E257,CT$28)&lt;=INDEX(INDIRECT(CM257),$E257,$F257)),0,(INDEX(INDIRECT(CM257),$E257,$F257)-INDEX(INDIRECT(CM257),$E257,CT$28))*(10-INDEX(INDIRECT("times"&amp;CK$2),$F257,CT$28))/10)</f>
        <v>0</v>
      </c>
      <c r="CU257" s="47">
        <f ca="1">IF(OR(INDEX(INDIRECT("times"&amp;CK$2),$F257,CU$28)&gt;10,INDEX(INDIRECT(CM257),$E257,CU$28)&lt;=INDEX(INDIRECT(CM257),$E257,$F257)),0,(INDEX(INDIRECT(CM257),$E257,$F257)-INDEX(INDIRECT(CM257),$E257,CU$28))*(10-INDEX(INDIRECT("times"&amp;CK$2),$F257,CU$28))/10)</f>
        <v>0</v>
      </c>
      <c r="CV257" s="47">
        <f ca="1">IF(OR(INDEX(INDIRECT("times"&amp;CK$2),$F257,CV$28)&gt;10,INDEX(INDIRECT(CM257),$E257,CV$28)&lt;=INDEX(INDIRECT(CM257),$E257,$F257)),0,(INDEX(INDIRECT(CM257),$E257,$F257)-INDEX(INDIRECT(CM257),$E257,CV$28))*(10-INDEX(INDIRECT("times"&amp;CK$2),$F257,CV$28))/10)</f>
        <v>0</v>
      </c>
      <c r="CW257" s="47">
        <f ca="1">IF(OR(INDEX(INDIRECT("times"&amp;CK$2),$F257,CW$28)&gt;10,INDEX(INDIRECT(CM257),$E257,CW$28)&lt;=INDEX(INDIRECT(CM257),$E257,$F257)),0,(INDEX(INDIRECT(CM257),$E257,$F257)-INDEX(INDIRECT(CM257),$E257,CW$28))*(10-INDEX(INDIRECT("times"&amp;CK$2),$F257,CW$28))/10)</f>
        <v>0</v>
      </c>
      <c r="CX257" s="47">
        <f ca="1">IF(OR(INDEX(INDIRECT("times"&amp;CK$2),$F257,CX$28)&gt;10,INDEX(INDIRECT(CM257),$E257,CX$28)&lt;=INDEX(INDIRECT(CM257),$E257,$F257)),0,(INDEX(INDIRECT(CM257),$E257,$F257)-INDEX(INDIRECT(CM257),$E257,CX$28))*(10-INDEX(INDIRECT("times"&amp;CK$2),$F257,CX$28))/10)</f>
        <v>0</v>
      </c>
      <c r="CY257" s="47">
        <f ca="1">IF(OR(INDEX(INDIRECT("times"&amp;CK$2),$F257,CY$28)&gt;10,INDEX(INDIRECT(CM257),$E257,CY$28)&lt;=INDEX(INDIRECT(CM257),$E257,$F257)),0,(INDEX(INDIRECT(CM257),$E257,$F257)-INDEX(INDIRECT(CM257),$E257,CY$28))*(10-INDEX(INDIRECT("times"&amp;CK$2),$F257,CY$28))/10)</f>
        <v>0</v>
      </c>
      <c r="CZ257" s="47">
        <f ca="1">IF(OR(INDEX(INDIRECT("times"&amp;CK$2),$F257,CZ$28)&gt;10,INDEX(INDIRECT(CM257),$E257,CZ$28)&lt;=INDEX(INDIRECT(CM257),$E257,$F257)),0,(INDEX(INDIRECT(CM257),$E257,$F257)-INDEX(INDIRECT(CM257),$E257,CZ$28))*(10-INDEX(INDIRECT("times"&amp;CK$2),$F257,CZ$28))/10)</f>
        <v>0</v>
      </c>
      <c r="DA257" s="47">
        <f ca="1">IF(OR(INDEX(INDIRECT("times"&amp;CK$2),$F257,DA$28)&gt;10,INDEX(INDIRECT(CM257),$E257,DA$28)&lt;=INDEX(INDIRECT(CM257),$E257,$F257)),0,(INDEX(INDIRECT(CM257),$E257,$F257)-INDEX(INDIRECT(CM257),$E257,DA$28))*(10-INDEX(INDIRECT("times"&amp;CK$2),$F257,DA$28))/10)</f>
        <v>0</v>
      </c>
      <c r="DB257" s="47">
        <f ca="1">IF(OR(INDEX(INDIRECT("times"&amp;CK$2),$F257,DB$28)&gt;10,INDEX(INDIRECT(CM257),$E257,DB$28)&lt;=INDEX(INDIRECT(CM257),$E257,$F257)),0,(INDEX(INDIRECT(CM257),$E257,$F257)-INDEX(INDIRECT(CM257),$E257,DB$28))*(10-INDEX(INDIRECT("times"&amp;CK$2),$F257,DB$28))/10)</f>
        <v>0</v>
      </c>
      <c r="DC257" s="47">
        <f ca="1">IF(OR(INDEX(INDIRECT("times"&amp;CK$2),$F257,DC$28)&gt;10,INDEX(INDIRECT(CM257),$E257,DC$28)&lt;=INDEX(INDIRECT(CM257),$E257,$F257)),0,(INDEX(INDIRECT(CM257),$E257,$F257)-INDEX(INDIRECT(CM257),$E257,DC$28))*(10-INDEX(INDIRECT("times"&amp;CK$2),$F257,DC$28))/10)</f>
        <v>0</v>
      </c>
      <c r="DD257" s="47">
        <f ca="1">IF(OR(INDEX(INDIRECT("times"&amp;CK$2),$F257,DD$28)&gt;10,INDEX(INDIRECT(CM257),$E257,DD$28)&lt;=INDEX(INDIRECT(CM257),$E257,$F257)),0,(INDEX(INDIRECT(CM257),$E257,$F257)-INDEX(INDIRECT(CM257),$E257,DD$28))*(10-INDEX(INDIRECT("times"&amp;CK$2),$F257,DD$28))/10)</f>
        <v>0</v>
      </c>
      <c r="DE257" s="47">
        <f ca="1">IF(OR(INDEX(INDIRECT("times"&amp;CK$2),$F257,DE$28)&gt;10,INDEX(INDIRECT(CM257),$E257,DE$28)&lt;=INDEX(INDIRECT(CM257),$E257,$F257)),0,(INDEX(INDIRECT(CM257),$E257,$F257)-INDEX(INDIRECT(CM257),$E257,DE$28))*(10-INDEX(INDIRECT("times"&amp;CK$2),$F257,DE$28))/10)</f>
        <v>0</v>
      </c>
      <c r="DF257" s="47">
        <f ca="1">IF(OR(INDEX(INDIRECT("times"&amp;CK$2),$F257,DF$28)&gt;10,INDEX(INDIRECT(CM257),$E257,DF$28)&lt;=INDEX(INDIRECT(CM257),$E257,$F257)),0,(INDEX(INDIRECT(CM257),$E257,$F257)-INDEX(INDIRECT(CM257),$E257,DF$28))*(10-INDEX(INDIRECT("times"&amp;CK$2),$F257,DF$28))/10)</f>
        <v>0</v>
      </c>
      <c r="DG257" s="47">
        <f ca="1">IF(OR(INDEX(INDIRECT("times"&amp;CK$2),$F257,DG$28)&gt;10,INDEX(INDIRECT(CM257),$E257,DG$28)&lt;=INDEX(INDIRECT(CM257),$E257,$F257)),0,(INDEX(INDIRECT(CM257),$E257,$F257)-INDEX(INDIRECT(CM257),$E257,DG$28))*(10-INDEX(INDIRECT("times"&amp;CK$2),$F257,DG$28))/10)</f>
        <v>0</v>
      </c>
      <c r="DH257" s="47">
        <f ca="1">IF(OR(INDEX(INDIRECT("times"&amp;CK$2),$F257,DH$28)&gt;10,INDEX(INDIRECT(CM257),$E257,DH$28)&lt;=INDEX(INDIRECT(CM257),$E257,$F257)),0,(INDEX(INDIRECT(CM257),$E257,$F257)-INDEX(INDIRECT(CM257),$E257,DH$28))*(10-INDEX(INDIRECT("times"&amp;CK$2),$F257,DH$28))/10)</f>
        <v>0</v>
      </c>
      <c r="DI257" s="47">
        <f ca="1">IF(OR(INDEX(INDIRECT("times"&amp;CK$2),$F257,DI$28)&gt;10,INDEX(INDIRECT(CM257),$E257,DI$28)&lt;=INDEX(INDIRECT(CM257),$E257,$F257)),0,(INDEX(INDIRECT(CM257),$E257,$F257)-INDEX(INDIRECT(CM257),$E257,DI$28))*(10-INDEX(INDIRECT("times"&amp;CK$2),$F257,DI$28))/10)</f>
        <v>0</v>
      </c>
      <c r="DJ257" s="48">
        <f ca="1">IF(OR(INDEX(INDIRECT("times"&amp;CK$2),$F257,DJ$28)&gt;10,INDEX(INDIRECT(CM257),$E257,DJ$28)&lt;=INDEX(INDIRECT(CM257),$E257,$F257)),0,(INDEX(INDIRECT(CM257),$E257,$F257)-INDEX(INDIRECT(CM257),$E257,DJ$28))*(10-INDEX(INDIRECT("times"&amp;CK$2),$F257,DJ$28))/10)</f>
        <v>0</v>
      </c>
      <c r="DK257" s="201">
        <v>5</v>
      </c>
      <c r="DM257" s="18" t="s">
        <v>193</v>
      </c>
      <c r="DN257" s="122">
        <f>DM236</f>
        <v>2</v>
      </c>
      <c r="DO257" s="122" t="str">
        <f>DM237</f>
        <v>shop3564</v>
      </c>
      <c r="DP257" s="210" t="str">
        <f t="shared" si="1202"/>
        <v>core2_shop3564</v>
      </c>
      <c r="DQ257" s="122">
        <v>1</v>
      </c>
      <c r="DR257" s="33">
        <v>5</v>
      </c>
      <c r="DS257" s="46">
        <f ca="1">IF(OR(INDEX(INDIRECT("times"&amp;DN$2),$F257,DS$28)&gt;10,INDEX(INDIRECT(DP257),$E257,DS$28)&lt;=INDEX(INDIRECT(DP257),$E257,$F257)),0,(INDEX(INDIRECT(DP257),$E257,$F257)-INDEX(INDIRECT(DP257),$E257,DS$28))*(10-INDEX(INDIRECT("times"&amp;DN$2),$F257,DS$28))/10)</f>
        <v>0</v>
      </c>
      <c r="DT257" s="47">
        <f ca="1">IF(OR(INDEX(INDIRECT("times"&amp;DN$2),$F257,DT$28)&gt;10,INDEX(INDIRECT(DP257),$E257,DT$28)&lt;=INDEX(INDIRECT(DP257),$E257,$F257)),0,(INDEX(INDIRECT(DP257),$E257,$F257)-INDEX(INDIRECT(DP257),$E257,DT$28))*(10-INDEX(INDIRECT("times"&amp;DN$2),$F257,DT$28))/10)</f>
        <v>0</v>
      </c>
      <c r="DU257" s="47">
        <f ca="1">IF(OR(INDEX(INDIRECT("times"&amp;DN$2),$F257,DU$28)&gt;10,INDEX(INDIRECT(DP257),$E257,DU$28)&lt;=INDEX(INDIRECT(DP257),$E257,$F257)),0,(INDEX(INDIRECT(DP257),$E257,$F257)-INDEX(INDIRECT(DP257),$E257,DU$28))*(10-INDEX(INDIRECT("times"&amp;DN$2),$F257,DU$28))/10)</f>
        <v>0</v>
      </c>
      <c r="DV257" s="47">
        <f ca="1">IF(OR(INDEX(INDIRECT("times"&amp;DN$2),$F257,DV$28)&gt;10,INDEX(INDIRECT(DP257),$E257,DV$28)&lt;=INDEX(INDIRECT(DP257),$E257,$F257)),0,(INDEX(INDIRECT(DP257),$E257,$F257)-INDEX(INDIRECT(DP257),$E257,DV$28))*(10-INDEX(INDIRECT("times"&amp;DN$2),$F257,DV$28))/10)</f>
        <v>0</v>
      </c>
      <c r="DW257" s="47">
        <f ca="1">IF(OR(INDEX(INDIRECT("times"&amp;DN$2),$F257,DW$28)&gt;10,INDEX(INDIRECT(DP257),$E257,DW$28)&lt;=INDEX(INDIRECT(DP257),$E257,$F257)),0,(INDEX(INDIRECT(DP257),$E257,$F257)-INDEX(INDIRECT(DP257),$E257,DW$28))*(10-INDEX(INDIRECT("times"&amp;DN$2),$F257,DW$28))/10)</f>
        <v>0</v>
      </c>
      <c r="DX257" s="47">
        <f ca="1">IF(OR(INDEX(INDIRECT("times"&amp;DN$2),$F257,DX$28)&gt;10,INDEX(INDIRECT(DP257),$E257,DX$28)&lt;=INDEX(INDIRECT(DP257),$E257,$F257)),0,(INDEX(INDIRECT(DP257),$E257,$F257)-INDEX(INDIRECT(DP257),$E257,DX$28))*(10-INDEX(INDIRECT("times"&amp;DN$2),$F257,DX$28))/10)</f>
        <v>0</v>
      </c>
      <c r="DY257" s="47">
        <f ca="1">IF(OR(INDEX(INDIRECT("times"&amp;DN$2),$F257,DY$28)&gt;10,INDEX(INDIRECT(DP257),$E257,DY$28)&lt;=INDEX(INDIRECT(DP257),$E257,$F257)),0,(INDEX(INDIRECT(DP257),$E257,$F257)-INDEX(INDIRECT(DP257),$E257,DY$28))*(10-INDEX(INDIRECT("times"&amp;DN$2),$F257,DY$28))/10)</f>
        <v>0</v>
      </c>
      <c r="DZ257" s="47">
        <f ca="1">IF(OR(INDEX(INDIRECT("times"&amp;DN$2),$F257,DZ$28)&gt;10,INDEX(INDIRECT(DP257),$E257,DZ$28)&lt;=INDEX(INDIRECT(DP257),$E257,$F257)),0,(INDEX(INDIRECT(DP257),$E257,$F257)-INDEX(INDIRECT(DP257),$E257,DZ$28))*(10-INDEX(INDIRECT("times"&amp;DN$2),$F257,DZ$28))/10)</f>
        <v>0</v>
      </c>
      <c r="EA257" s="47">
        <f ca="1">IF(OR(INDEX(INDIRECT("times"&amp;DN$2),$F257,EA$28)&gt;10,INDEX(INDIRECT(DP257),$E257,EA$28)&lt;=INDEX(INDIRECT(DP257),$E257,$F257)),0,(INDEX(INDIRECT(DP257),$E257,$F257)-INDEX(INDIRECT(DP257),$E257,EA$28))*(10-INDEX(INDIRECT("times"&amp;DN$2),$F257,EA$28))/10)</f>
        <v>0</v>
      </c>
      <c r="EB257" s="47">
        <f ca="1">IF(OR(INDEX(INDIRECT("times"&amp;DN$2),$F257,EB$28)&gt;10,INDEX(INDIRECT(DP257),$E257,EB$28)&lt;=INDEX(INDIRECT(DP257),$E257,$F257)),0,(INDEX(INDIRECT(DP257),$E257,$F257)-INDEX(INDIRECT(DP257),$E257,EB$28))*(10-INDEX(INDIRECT("times"&amp;DN$2),$F257,EB$28))/10)</f>
        <v>0</v>
      </c>
      <c r="EC257" s="47">
        <f ca="1">IF(OR(INDEX(INDIRECT("times"&amp;DN$2),$F257,EC$28)&gt;10,INDEX(INDIRECT(DP257),$E257,EC$28)&lt;=INDEX(INDIRECT(DP257),$E257,$F257)),0,(INDEX(INDIRECT(DP257),$E257,$F257)-INDEX(INDIRECT(DP257),$E257,EC$28))*(10-INDEX(INDIRECT("times"&amp;DN$2),$F257,EC$28))/10)</f>
        <v>0</v>
      </c>
      <c r="ED257" s="47">
        <f ca="1">IF(OR(INDEX(INDIRECT("times"&amp;DN$2),$F257,ED$28)&gt;10,INDEX(INDIRECT(DP257),$E257,ED$28)&lt;=INDEX(INDIRECT(DP257),$E257,$F257)),0,(INDEX(INDIRECT(DP257),$E257,$F257)-INDEX(INDIRECT(DP257),$E257,ED$28))*(10-INDEX(INDIRECT("times"&amp;DN$2),$F257,ED$28))/10)</f>
        <v>0</v>
      </c>
      <c r="EE257" s="47">
        <f ca="1">IF(OR(INDEX(INDIRECT("times"&amp;DN$2),$F257,EE$28)&gt;10,INDEX(INDIRECT(DP257),$E257,EE$28)&lt;=INDEX(INDIRECT(DP257),$E257,$F257)),0,(INDEX(INDIRECT(DP257),$E257,$F257)-INDEX(INDIRECT(DP257),$E257,EE$28))*(10-INDEX(INDIRECT("times"&amp;DN$2),$F257,EE$28))/10)</f>
        <v>0</v>
      </c>
      <c r="EF257" s="47">
        <f ca="1">IF(OR(INDEX(INDIRECT("times"&amp;DN$2),$F257,EF$28)&gt;10,INDEX(INDIRECT(DP257),$E257,EF$28)&lt;=INDEX(INDIRECT(DP257),$E257,$F257)),0,(INDEX(INDIRECT(DP257),$E257,$F257)-INDEX(INDIRECT(DP257),$E257,EF$28))*(10-INDEX(INDIRECT("times"&amp;DN$2),$F257,EF$28))/10)</f>
        <v>0</v>
      </c>
      <c r="EG257" s="47">
        <f ca="1">IF(OR(INDEX(INDIRECT("times"&amp;DN$2),$F257,EG$28)&gt;10,INDEX(INDIRECT(DP257),$E257,EG$28)&lt;=INDEX(INDIRECT(DP257),$E257,$F257)),0,(INDEX(INDIRECT(DP257),$E257,$F257)-INDEX(INDIRECT(DP257),$E257,EG$28))*(10-INDEX(INDIRECT("times"&amp;DN$2),$F257,EG$28))/10)</f>
        <v>0</v>
      </c>
      <c r="EH257" s="47">
        <f ca="1">IF(OR(INDEX(INDIRECT("times"&amp;DN$2),$F257,EH$28)&gt;10,INDEX(INDIRECT(DP257),$E257,EH$28)&lt;=INDEX(INDIRECT(DP257),$E257,$F257)),0,(INDEX(INDIRECT(DP257),$E257,$F257)-INDEX(INDIRECT(DP257),$E257,EH$28))*(10-INDEX(INDIRECT("times"&amp;DN$2),$F257,EH$28))/10)</f>
        <v>0</v>
      </c>
      <c r="EI257" s="47">
        <f ca="1">IF(OR(INDEX(INDIRECT("times"&amp;DN$2),$F257,EI$28)&gt;10,INDEX(INDIRECT(DP257),$E257,EI$28)&lt;=INDEX(INDIRECT(DP257),$E257,$F257)),0,(INDEX(INDIRECT(DP257),$E257,$F257)-INDEX(INDIRECT(DP257),$E257,EI$28))*(10-INDEX(INDIRECT("times"&amp;DN$2),$F257,EI$28))/10)</f>
        <v>0</v>
      </c>
      <c r="EJ257" s="47">
        <f ca="1">IF(OR(INDEX(INDIRECT("times"&amp;DN$2),$F257,EJ$28)&gt;10,INDEX(INDIRECT(DP257),$E257,EJ$28)&lt;=INDEX(INDIRECT(DP257),$E257,$F257)),0,(INDEX(INDIRECT(DP257),$E257,$F257)-INDEX(INDIRECT(DP257),$E257,EJ$28))*(10-INDEX(INDIRECT("times"&amp;DN$2),$F257,EJ$28))/10)</f>
        <v>0</v>
      </c>
      <c r="EK257" s="47">
        <f ca="1">IF(OR(INDEX(INDIRECT("times"&amp;DN$2),$F257,EK$28)&gt;10,INDEX(INDIRECT(DP257),$E257,EK$28)&lt;=INDEX(INDIRECT(DP257),$E257,$F257)),0,(INDEX(INDIRECT(DP257),$E257,$F257)-INDEX(INDIRECT(DP257),$E257,EK$28))*(10-INDEX(INDIRECT("times"&amp;DN$2),$F257,EK$28))/10)</f>
        <v>0</v>
      </c>
      <c r="EL257" s="47">
        <f ca="1">IF(OR(INDEX(INDIRECT("times"&amp;DN$2),$F257,EL$28)&gt;10,INDEX(INDIRECT(DP257),$E257,EL$28)&lt;=INDEX(INDIRECT(DP257),$E257,$F257)),0,(INDEX(INDIRECT(DP257),$E257,$F257)-INDEX(INDIRECT(DP257),$E257,EL$28))*(10-INDEX(INDIRECT("times"&amp;DN$2),$F257,EL$28))/10)</f>
        <v>0</v>
      </c>
      <c r="EM257" s="48">
        <f ca="1">IF(OR(INDEX(INDIRECT("times"&amp;DN$2),$F257,EM$28)&gt;10,INDEX(INDIRECT(DP257),$E257,EM$28)&lt;=INDEX(INDIRECT(DP257),$E257,$F257)),0,(INDEX(INDIRECT(DP257),$E257,$F257)-INDEX(INDIRECT(DP257),$E257,EM$28))*(10-INDEX(INDIRECT("times"&amp;DN$2),$F257,EM$28))/10)</f>
        <v>0</v>
      </c>
      <c r="EN257" s="201">
        <v>5</v>
      </c>
      <c r="EP257" s="18" t="s">
        <v>193</v>
      </c>
      <c r="EQ257" s="122">
        <f>EP236</f>
        <v>2</v>
      </c>
      <c r="ER257" s="122" t="str">
        <f>EP237</f>
        <v>lei3564</v>
      </c>
      <c r="ES257" s="210" t="str">
        <f t="shared" si="1203"/>
        <v>core2_lei3564</v>
      </c>
      <c r="ET257" s="122">
        <v>1</v>
      </c>
      <c r="EU257" s="33">
        <v>5</v>
      </c>
      <c r="EV257" s="46">
        <f ca="1">IF(OR(INDEX(INDIRECT("times"&amp;EQ$2),$F257,EV$28)&gt;10,INDEX(INDIRECT(ES257),$E257,EV$28)&lt;=INDEX(INDIRECT(ES257),$E257,$F257)),0,(INDEX(INDIRECT(ES257),$E257,$F257)-INDEX(INDIRECT(ES257),$E257,EV$28))*(10-INDEX(INDIRECT("times"&amp;EQ$2),$F257,EV$28))/10)</f>
        <v>0</v>
      </c>
      <c r="EW257" s="47">
        <f ca="1">IF(OR(INDEX(INDIRECT("times"&amp;EQ$2),$F257,EW$28)&gt;10,INDEX(INDIRECT(ES257),$E257,EW$28)&lt;=INDEX(INDIRECT(ES257),$E257,$F257)),0,(INDEX(INDIRECT(ES257),$E257,$F257)-INDEX(INDIRECT(ES257),$E257,EW$28))*(10-INDEX(INDIRECT("times"&amp;EQ$2),$F257,EW$28))/10)</f>
        <v>0</v>
      </c>
      <c r="EX257" s="47">
        <f ca="1">IF(OR(INDEX(INDIRECT("times"&amp;EQ$2),$F257,EX$28)&gt;10,INDEX(INDIRECT(ES257),$E257,EX$28)&lt;=INDEX(INDIRECT(ES257),$E257,$F257)),0,(INDEX(INDIRECT(ES257),$E257,$F257)-INDEX(INDIRECT(ES257),$E257,EX$28))*(10-INDEX(INDIRECT("times"&amp;EQ$2),$F257,EX$28))/10)</f>
        <v>0</v>
      </c>
      <c r="EY257" s="47">
        <f ca="1">IF(OR(INDEX(INDIRECT("times"&amp;EQ$2),$F257,EY$28)&gt;10,INDEX(INDIRECT(ES257),$E257,EY$28)&lt;=INDEX(INDIRECT(ES257),$E257,$F257)),0,(INDEX(INDIRECT(ES257),$E257,$F257)-INDEX(INDIRECT(ES257),$E257,EY$28))*(10-INDEX(INDIRECT("times"&amp;EQ$2),$F257,EY$28))/10)</f>
        <v>0</v>
      </c>
      <c r="EZ257" s="47">
        <f ca="1">IF(OR(INDEX(INDIRECT("times"&amp;EQ$2),$F257,EZ$28)&gt;10,INDEX(INDIRECT(ES257),$E257,EZ$28)&lt;=INDEX(INDIRECT(ES257),$E257,$F257)),0,(INDEX(INDIRECT(ES257),$E257,$F257)-INDEX(INDIRECT(ES257),$E257,EZ$28))*(10-INDEX(INDIRECT("times"&amp;EQ$2),$F257,EZ$28))/10)</f>
        <v>0</v>
      </c>
      <c r="FA257" s="47">
        <f ca="1">IF(OR(INDEX(INDIRECT("times"&amp;EQ$2),$F257,FA$28)&gt;10,INDEX(INDIRECT(ES257),$E257,FA$28)&lt;=INDEX(INDIRECT(ES257),$E257,$F257)),0,(INDEX(INDIRECT(ES257),$E257,$F257)-INDEX(INDIRECT(ES257),$E257,FA$28))*(10-INDEX(INDIRECT("times"&amp;EQ$2),$F257,FA$28))/10)</f>
        <v>0</v>
      </c>
      <c r="FB257" s="47">
        <f ca="1">IF(OR(INDEX(INDIRECT("times"&amp;EQ$2),$F257,FB$28)&gt;10,INDEX(INDIRECT(ES257),$E257,FB$28)&lt;=INDEX(INDIRECT(ES257),$E257,$F257)),0,(INDEX(INDIRECT(ES257),$E257,$F257)-INDEX(INDIRECT(ES257),$E257,FB$28))*(10-INDEX(INDIRECT("times"&amp;EQ$2),$F257,FB$28))/10)</f>
        <v>0</v>
      </c>
      <c r="FC257" s="47">
        <f ca="1">IF(OR(INDEX(INDIRECT("times"&amp;EQ$2),$F257,FC$28)&gt;10,INDEX(INDIRECT(ES257),$E257,FC$28)&lt;=INDEX(INDIRECT(ES257),$E257,$F257)),0,(INDEX(INDIRECT(ES257),$E257,$F257)-INDEX(INDIRECT(ES257),$E257,FC$28))*(10-INDEX(INDIRECT("times"&amp;EQ$2),$F257,FC$28))/10)</f>
        <v>0</v>
      </c>
      <c r="FD257" s="47">
        <f ca="1">IF(OR(INDEX(INDIRECT("times"&amp;EQ$2),$F257,FD$28)&gt;10,INDEX(INDIRECT(ES257),$E257,FD$28)&lt;=INDEX(INDIRECT(ES257),$E257,$F257)),0,(INDEX(INDIRECT(ES257),$E257,$F257)-INDEX(INDIRECT(ES257),$E257,FD$28))*(10-INDEX(INDIRECT("times"&amp;EQ$2),$F257,FD$28))/10)</f>
        <v>0</v>
      </c>
      <c r="FE257" s="47">
        <f ca="1">IF(OR(INDEX(INDIRECT("times"&amp;EQ$2),$F257,FE$28)&gt;10,INDEX(INDIRECT(ES257),$E257,FE$28)&lt;=INDEX(INDIRECT(ES257),$E257,$F257)),0,(INDEX(INDIRECT(ES257),$E257,$F257)-INDEX(INDIRECT(ES257),$E257,FE$28))*(10-INDEX(INDIRECT("times"&amp;EQ$2),$F257,FE$28))/10)</f>
        <v>0</v>
      </c>
      <c r="FF257" s="47">
        <f ca="1">IF(OR(INDEX(INDIRECT("times"&amp;EQ$2),$F257,FF$28)&gt;10,INDEX(INDIRECT(ES257),$E257,FF$28)&lt;=INDEX(INDIRECT(ES257),$E257,$F257)),0,(INDEX(INDIRECT(ES257),$E257,$F257)-INDEX(INDIRECT(ES257),$E257,FF$28))*(10-INDEX(INDIRECT("times"&amp;EQ$2),$F257,FF$28))/10)</f>
        <v>0</v>
      </c>
      <c r="FG257" s="47">
        <f ca="1">IF(OR(INDEX(INDIRECT("times"&amp;EQ$2),$F257,FG$28)&gt;10,INDEX(INDIRECT(ES257),$E257,FG$28)&lt;=INDEX(INDIRECT(ES257),$E257,$F257)),0,(INDEX(INDIRECT(ES257),$E257,$F257)-INDEX(INDIRECT(ES257),$E257,FG$28))*(10-INDEX(INDIRECT("times"&amp;EQ$2),$F257,FG$28))/10)</f>
        <v>0</v>
      </c>
      <c r="FH257" s="47">
        <f ca="1">IF(OR(INDEX(INDIRECT("times"&amp;EQ$2),$F257,FH$28)&gt;10,INDEX(INDIRECT(ES257),$E257,FH$28)&lt;=INDEX(INDIRECT(ES257),$E257,$F257)),0,(INDEX(INDIRECT(ES257),$E257,$F257)-INDEX(INDIRECT(ES257),$E257,FH$28))*(10-INDEX(INDIRECT("times"&amp;EQ$2),$F257,FH$28))/10)</f>
        <v>0</v>
      </c>
      <c r="FI257" s="47">
        <f ca="1">IF(OR(INDEX(INDIRECT("times"&amp;EQ$2),$F257,FI$28)&gt;10,INDEX(INDIRECT(ES257),$E257,FI$28)&lt;=INDEX(INDIRECT(ES257),$E257,$F257)),0,(INDEX(INDIRECT(ES257),$E257,$F257)-INDEX(INDIRECT(ES257),$E257,FI$28))*(10-INDEX(INDIRECT("times"&amp;EQ$2),$F257,FI$28))/10)</f>
        <v>0</v>
      </c>
      <c r="FJ257" s="47">
        <f ca="1">IF(OR(INDEX(INDIRECT("times"&amp;EQ$2),$F257,FJ$28)&gt;10,INDEX(INDIRECT(ES257),$E257,FJ$28)&lt;=INDEX(INDIRECT(ES257),$E257,$F257)),0,(INDEX(INDIRECT(ES257),$E257,$F257)-INDEX(INDIRECT(ES257),$E257,FJ$28))*(10-INDEX(INDIRECT("times"&amp;EQ$2),$F257,FJ$28))/10)</f>
        <v>0</v>
      </c>
      <c r="FK257" s="47">
        <f ca="1">IF(OR(INDEX(INDIRECT("times"&amp;EQ$2),$F257,FK$28)&gt;10,INDEX(INDIRECT(ES257),$E257,FK$28)&lt;=INDEX(INDIRECT(ES257),$E257,$F257)),0,(INDEX(INDIRECT(ES257),$E257,$F257)-INDEX(INDIRECT(ES257),$E257,FK$28))*(10-INDEX(INDIRECT("times"&amp;EQ$2),$F257,FK$28))/10)</f>
        <v>0</v>
      </c>
      <c r="FL257" s="47">
        <f ca="1">IF(OR(INDEX(INDIRECT("times"&amp;EQ$2),$F257,FL$28)&gt;10,INDEX(INDIRECT(ES257),$E257,FL$28)&lt;=INDEX(INDIRECT(ES257),$E257,$F257)),0,(INDEX(INDIRECT(ES257),$E257,$F257)-INDEX(INDIRECT(ES257),$E257,FL$28))*(10-INDEX(INDIRECT("times"&amp;EQ$2),$F257,FL$28))/10)</f>
        <v>0</v>
      </c>
      <c r="FM257" s="47">
        <f ca="1">IF(OR(INDEX(INDIRECT("times"&amp;EQ$2),$F257,FM$28)&gt;10,INDEX(INDIRECT(ES257),$E257,FM$28)&lt;=INDEX(INDIRECT(ES257),$E257,$F257)),0,(INDEX(INDIRECT(ES257),$E257,$F257)-INDEX(INDIRECT(ES257),$E257,FM$28))*(10-INDEX(INDIRECT("times"&amp;EQ$2),$F257,FM$28))/10)</f>
        <v>0</v>
      </c>
      <c r="FN257" s="47">
        <f ca="1">IF(OR(INDEX(INDIRECT("times"&amp;EQ$2),$F257,FN$28)&gt;10,INDEX(INDIRECT(ES257),$E257,FN$28)&lt;=INDEX(INDIRECT(ES257),$E257,$F257)),0,(INDEX(INDIRECT(ES257),$E257,$F257)-INDEX(INDIRECT(ES257),$E257,FN$28))*(10-INDEX(INDIRECT("times"&amp;EQ$2),$F257,FN$28))/10)</f>
        <v>0</v>
      </c>
      <c r="FO257" s="47">
        <f ca="1">IF(OR(INDEX(INDIRECT("times"&amp;EQ$2),$F257,FO$28)&gt;10,INDEX(INDIRECT(ES257),$E257,FO$28)&lt;=INDEX(INDIRECT(ES257),$E257,$F257)),0,(INDEX(INDIRECT(ES257),$E257,$F257)-INDEX(INDIRECT(ES257),$E257,FO$28))*(10-INDEX(INDIRECT("times"&amp;EQ$2),$F257,FO$28))/10)</f>
        <v>0</v>
      </c>
      <c r="FP257" s="48">
        <f ca="1">IF(OR(INDEX(INDIRECT("times"&amp;EQ$2),$F257,FP$28)&gt;10,INDEX(INDIRECT(ES257),$E257,FP$28)&lt;=INDEX(INDIRECT(ES257),$E257,$F257)),0,(INDEX(INDIRECT(ES257),$E257,$F257)-INDEX(INDIRECT(ES257),$E257,FP$28))*(10-INDEX(INDIRECT("times"&amp;EQ$2),$F257,FP$28))/10)</f>
        <v>0</v>
      </c>
      <c r="FQ257" s="201">
        <v>5</v>
      </c>
      <c r="FS257" s="18" t="s">
        <v>193</v>
      </c>
      <c r="FT257" s="122">
        <f>FS236</f>
        <v>2</v>
      </c>
      <c r="FU257" s="122" t="str">
        <f>FS237</f>
        <v>shop65</v>
      </c>
      <c r="FV257" s="210" t="str">
        <f t="shared" si="1204"/>
        <v>core2_shop65</v>
      </c>
      <c r="FW257" s="122">
        <v>1</v>
      </c>
      <c r="FX257" s="33">
        <v>5</v>
      </c>
      <c r="FY257" s="46">
        <f ca="1">IF(OR(INDEX(INDIRECT("times"&amp;FT$2),$F257,FY$28)&gt;10,INDEX(INDIRECT(FV257),$E257,FY$28)&lt;=INDEX(INDIRECT(FV257),$E257,$F257)),0,(INDEX(INDIRECT(FV257),$E257,$F257)-INDEX(INDIRECT(FV257),$E257,FY$28))*(10-INDEX(INDIRECT("times"&amp;FT$2),$F257,FY$28))/10)</f>
        <v>0</v>
      </c>
      <c r="FZ257" s="47">
        <f ca="1">IF(OR(INDEX(INDIRECT("times"&amp;FT$2),$F257,FZ$28)&gt;10,INDEX(INDIRECT(FV257),$E257,FZ$28)&lt;=INDEX(INDIRECT(FV257),$E257,$F257)),0,(INDEX(INDIRECT(FV257),$E257,$F257)-INDEX(INDIRECT(FV257),$E257,FZ$28))*(10-INDEX(INDIRECT("times"&amp;FT$2),$F257,FZ$28))/10)</f>
        <v>0</v>
      </c>
      <c r="GA257" s="47">
        <f ca="1">IF(OR(INDEX(INDIRECT("times"&amp;FT$2),$F257,GA$28)&gt;10,INDEX(INDIRECT(FV257),$E257,GA$28)&lt;=INDEX(INDIRECT(FV257),$E257,$F257)),0,(INDEX(INDIRECT(FV257),$E257,$F257)-INDEX(INDIRECT(FV257),$E257,GA$28))*(10-INDEX(INDIRECT("times"&amp;FT$2),$F257,GA$28))/10)</f>
        <v>0</v>
      </c>
      <c r="GB257" s="47">
        <f ca="1">IF(OR(INDEX(INDIRECT("times"&amp;FT$2),$F257,GB$28)&gt;10,INDEX(INDIRECT(FV257),$E257,GB$28)&lt;=INDEX(INDIRECT(FV257),$E257,$F257)),0,(INDEX(INDIRECT(FV257),$E257,$F257)-INDEX(INDIRECT(FV257),$E257,GB$28))*(10-INDEX(INDIRECT("times"&amp;FT$2),$F257,GB$28))/10)</f>
        <v>0</v>
      </c>
      <c r="GC257" s="47">
        <f ca="1">IF(OR(INDEX(INDIRECT("times"&amp;FT$2),$F257,GC$28)&gt;10,INDEX(INDIRECT(FV257),$E257,GC$28)&lt;=INDEX(INDIRECT(FV257),$E257,$F257)),0,(INDEX(INDIRECT(FV257),$E257,$F257)-INDEX(INDIRECT(FV257),$E257,GC$28))*(10-INDEX(INDIRECT("times"&amp;FT$2),$F257,GC$28))/10)</f>
        <v>0</v>
      </c>
      <c r="GD257" s="47">
        <f ca="1">IF(OR(INDEX(INDIRECT("times"&amp;FT$2),$F257,GD$28)&gt;10,INDEX(INDIRECT(FV257),$E257,GD$28)&lt;=INDEX(INDIRECT(FV257),$E257,$F257)),0,(INDEX(INDIRECT(FV257),$E257,$F257)-INDEX(INDIRECT(FV257),$E257,GD$28))*(10-INDEX(INDIRECT("times"&amp;FT$2),$F257,GD$28))/10)</f>
        <v>0</v>
      </c>
      <c r="GE257" s="47">
        <f ca="1">IF(OR(INDEX(INDIRECT("times"&amp;FT$2),$F257,GE$28)&gt;10,INDEX(INDIRECT(FV257),$E257,GE$28)&lt;=INDEX(INDIRECT(FV257),$E257,$F257)),0,(INDEX(INDIRECT(FV257),$E257,$F257)-INDEX(INDIRECT(FV257),$E257,GE$28))*(10-INDEX(INDIRECT("times"&amp;FT$2),$F257,GE$28))/10)</f>
        <v>0</v>
      </c>
      <c r="GF257" s="47">
        <f ca="1">IF(OR(INDEX(INDIRECT("times"&amp;FT$2),$F257,GF$28)&gt;10,INDEX(INDIRECT(FV257),$E257,GF$28)&lt;=INDEX(INDIRECT(FV257),$E257,$F257)),0,(INDEX(INDIRECT(FV257),$E257,$F257)-INDEX(INDIRECT(FV257),$E257,GF$28))*(10-INDEX(INDIRECT("times"&amp;FT$2),$F257,GF$28))/10)</f>
        <v>0</v>
      </c>
      <c r="GG257" s="47">
        <f ca="1">IF(OR(INDEX(INDIRECT("times"&amp;FT$2),$F257,GG$28)&gt;10,INDEX(INDIRECT(FV257),$E257,GG$28)&lt;=INDEX(INDIRECT(FV257),$E257,$F257)),0,(INDEX(INDIRECT(FV257),$E257,$F257)-INDEX(INDIRECT(FV257),$E257,GG$28))*(10-INDEX(INDIRECT("times"&amp;FT$2),$F257,GG$28))/10)</f>
        <v>0</v>
      </c>
      <c r="GH257" s="47">
        <f ca="1">IF(OR(INDEX(INDIRECT("times"&amp;FT$2),$F257,GH$28)&gt;10,INDEX(INDIRECT(FV257),$E257,GH$28)&lt;=INDEX(INDIRECT(FV257),$E257,$F257)),0,(INDEX(INDIRECT(FV257),$E257,$F257)-INDEX(INDIRECT(FV257),$E257,GH$28))*(10-INDEX(INDIRECT("times"&amp;FT$2),$F257,GH$28))/10)</f>
        <v>0</v>
      </c>
      <c r="GI257" s="47">
        <f ca="1">IF(OR(INDEX(INDIRECT("times"&amp;FT$2),$F257,GI$28)&gt;10,INDEX(INDIRECT(FV257),$E257,GI$28)&lt;=INDEX(INDIRECT(FV257),$E257,$F257)),0,(INDEX(INDIRECT(FV257),$E257,$F257)-INDEX(INDIRECT(FV257),$E257,GI$28))*(10-INDEX(INDIRECT("times"&amp;FT$2),$F257,GI$28))/10)</f>
        <v>0</v>
      </c>
      <c r="GJ257" s="47">
        <f ca="1">IF(OR(INDEX(INDIRECT("times"&amp;FT$2),$F257,GJ$28)&gt;10,INDEX(INDIRECT(FV257),$E257,GJ$28)&lt;=INDEX(INDIRECT(FV257),$E257,$F257)),0,(INDEX(INDIRECT(FV257),$E257,$F257)-INDEX(INDIRECT(FV257),$E257,GJ$28))*(10-INDEX(INDIRECT("times"&amp;FT$2),$F257,GJ$28))/10)</f>
        <v>0</v>
      </c>
      <c r="GK257" s="47">
        <f ca="1">IF(OR(INDEX(INDIRECT("times"&amp;FT$2),$F257,GK$28)&gt;10,INDEX(INDIRECT(FV257),$E257,GK$28)&lt;=INDEX(INDIRECT(FV257),$E257,$F257)),0,(INDEX(INDIRECT(FV257),$E257,$F257)-INDEX(INDIRECT(FV257),$E257,GK$28))*(10-INDEX(INDIRECT("times"&amp;FT$2),$F257,GK$28))/10)</f>
        <v>0</v>
      </c>
      <c r="GL257" s="47">
        <f ca="1">IF(OR(INDEX(INDIRECT("times"&amp;FT$2),$F257,GL$28)&gt;10,INDEX(INDIRECT(FV257),$E257,GL$28)&lt;=INDEX(INDIRECT(FV257),$E257,$F257)),0,(INDEX(INDIRECT(FV257),$E257,$F257)-INDEX(INDIRECT(FV257),$E257,GL$28))*(10-INDEX(INDIRECT("times"&amp;FT$2),$F257,GL$28))/10)</f>
        <v>0</v>
      </c>
      <c r="GM257" s="47">
        <f ca="1">IF(OR(INDEX(INDIRECT("times"&amp;FT$2),$F257,GM$28)&gt;10,INDEX(INDIRECT(FV257),$E257,GM$28)&lt;=INDEX(INDIRECT(FV257),$E257,$F257)),0,(INDEX(INDIRECT(FV257),$E257,$F257)-INDEX(INDIRECT(FV257),$E257,GM$28))*(10-INDEX(INDIRECT("times"&amp;FT$2),$F257,GM$28))/10)</f>
        <v>0</v>
      </c>
      <c r="GN257" s="47">
        <f ca="1">IF(OR(INDEX(INDIRECT("times"&amp;FT$2),$F257,GN$28)&gt;10,INDEX(INDIRECT(FV257),$E257,GN$28)&lt;=INDEX(INDIRECT(FV257),$E257,$F257)),0,(INDEX(INDIRECT(FV257),$E257,$F257)-INDEX(INDIRECT(FV257),$E257,GN$28))*(10-INDEX(INDIRECT("times"&amp;FT$2),$F257,GN$28))/10)</f>
        <v>0</v>
      </c>
      <c r="GO257" s="47">
        <f ca="1">IF(OR(INDEX(INDIRECT("times"&amp;FT$2),$F257,GO$28)&gt;10,INDEX(INDIRECT(FV257),$E257,GO$28)&lt;=INDEX(INDIRECT(FV257),$E257,$F257)),0,(INDEX(INDIRECT(FV257),$E257,$F257)-INDEX(INDIRECT(FV257),$E257,GO$28))*(10-INDEX(INDIRECT("times"&amp;FT$2),$F257,GO$28))/10)</f>
        <v>0</v>
      </c>
      <c r="GP257" s="47">
        <f ca="1">IF(OR(INDEX(INDIRECT("times"&amp;FT$2),$F257,GP$28)&gt;10,INDEX(INDIRECT(FV257),$E257,GP$28)&lt;=INDEX(INDIRECT(FV257),$E257,$F257)),0,(INDEX(INDIRECT(FV257),$E257,$F257)-INDEX(INDIRECT(FV257),$E257,GP$28))*(10-INDEX(INDIRECT("times"&amp;FT$2),$F257,GP$28))/10)</f>
        <v>0</v>
      </c>
      <c r="GQ257" s="47">
        <f ca="1">IF(OR(INDEX(INDIRECT("times"&amp;FT$2),$F257,GQ$28)&gt;10,INDEX(INDIRECT(FV257),$E257,GQ$28)&lt;=INDEX(INDIRECT(FV257),$E257,$F257)),0,(INDEX(INDIRECT(FV257),$E257,$F257)-INDEX(INDIRECT(FV257),$E257,GQ$28))*(10-INDEX(INDIRECT("times"&amp;FT$2),$F257,GQ$28))/10)</f>
        <v>0</v>
      </c>
      <c r="GR257" s="47">
        <f ca="1">IF(OR(INDEX(INDIRECT("times"&amp;FT$2),$F257,GR$28)&gt;10,INDEX(INDIRECT(FV257),$E257,GR$28)&lt;=INDEX(INDIRECT(FV257),$E257,$F257)),0,(INDEX(INDIRECT(FV257),$E257,$F257)-INDEX(INDIRECT(FV257),$E257,GR$28))*(10-INDEX(INDIRECT("times"&amp;FT$2),$F257,GR$28))/10)</f>
        <v>0</v>
      </c>
      <c r="GS257" s="48">
        <f ca="1">IF(OR(INDEX(INDIRECT("times"&amp;FT$2),$F257,GS$28)&gt;10,INDEX(INDIRECT(FV257),$E257,GS$28)&lt;=INDEX(INDIRECT(FV257),$E257,$F257)),0,(INDEX(INDIRECT(FV257),$E257,$F257)-INDEX(INDIRECT(FV257),$E257,GS$28))*(10-INDEX(INDIRECT("times"&amp;FT$2),$F257,GS$28))/10)</f>
        <v>0</v>
      </c>
      <c r="GT257" s="201">
        <v>5</v>
      </c>
      <c r="GV257" s="18" t="s">
        <v>193</v>
      </c>
      <c r="GW257" s="122">
        <f>GV236</f>
        <v>2</v>
      </c>
      <c r="GX257" s="122" t="str">
        <f>GV237</f>
        <v>lei65</v>
      </c>
      <c r="GY257" s="210" t="str">
        <f t="shared" si="1205"/>
        <v>core2_lei65</v>
      </c>
      <c r="GZ257" s="122">
        <v>1</v>
      </c>
      <c r="HA257" s="33">
        <v>5</v>
      </c>
      <c r="HB257" s="46">
        <f ca="1">IF(OR(INDEX(INDIRECT("times"&amp;GW$2),$F257,HB$28)&gt;10,INDEX(INDIRECT(GY257),$E257,HB$28)&lt;=INDEX(INDIRECT(GY257),$E257,$F257)),0,(INDEX(INDIRECT(GY257),$E257,$F257)-INDEX(INDIRECT(GY257),$E257,HB$28))*(10-INDEX(INDIRECT("times"&amp;GW$2),$F257,HB$28))/10)</f>
        <v>0</v>
      </c>
      <c r="HC257" s="47">
        <f ca="1">IF(OR(INDEX(INDIRECT("times"&amp;GW$2),$F257,HC$28)&gt;10,INDEX(INDIRECT(GY257),$E257,HC$28)&lt;=INDEX(INDIRECT(GY257),$E257,$F257)),0,(INDEX(INDIRECT(GY257),$E257,$F257)-INDEX(INDIRECT(GY257),$E257,HC$28))*(10-INDEX(INDIRECT("times"&amp;GW$2),$F257,HC$28))/10)</f>
        <v>0</v>
      </c>
      <c r="HD257" s="47">
        <f ca="1">IF(OR(INDEX(INDIRECT("times"&amp;GW$2),$F257,HD$28)&gt;10,INDEX(INDIRECT(GY257),$E257,HD$28)&lt;=INDEX(INDIRECT(GY257),$E257,$F257)),0,(INDEX(INDIRECT(GY257),$E257,$F257)-INDEX(INDIRECT(GY257),$E257,HD$28))*(10-INDEX(INDIRECT("times"&amp;GW$2),$F257,HD$28))/10)</f>
        <v>0</v>
      </c>
      <c r="HE257" s="47">
        <f ca="1">IF(OR(INDEX(INDIRECT("times"&amp;GW$2),$F257,HE$28)&gt;10,INDEX(INDIRECT(GY257),$E257,HE$28)&lt;=INDEX(INDIRECT(GY257),$E257,$F257)),0,(INDEX(INDIRECT(GY257),$E257,$F257)-INDEX(INDIRECT(GY257),$E257,HE$28))*(10-INDEX(INDIRECT("times"&amp;GW$2),$F257,HE$28))/10)</f>
        <v>0</v>
      </c>
      <c r="HF257" s="47">
        <f ca="1">IF(OR(INDEX(INDIRECT("times"&amp;GW$2),$F257,HF$28)&gt;10,INDEX(INDIRECT(GY257),$E257,HF$28)&lt;=INDEX(INDIRECT(GY257),$E257,$F257)),0,(INDEX(INDIRECT(GY257),$E257,$F257)-INDEX(INDIRECT(GY257),$E257,HF$28))*(10-INDEX(INDIRECT("times"&amp;GW$2),$F257,HF$28))/10)</f>
        <v>0</v>
      </c>
      <c r="HG257" s="47">
        <f ca="1">IF(OR(INDEX(INDIRECT("times"&amp;GW$2),$F257,HG$28)&gt;10,INDEX(INDIRECT(GY257),$E257,HG$28)&lt;=INDEX(INDIRECT(GY257),$E257,$F257)),0,(INDEX(INDIRECT(GY257),$E257,$F257)-INDEX(INDIRECT(GY257),$E257,HG$28))*(10-INDEX(INDIRECT("times"&amp;GW$2),$F257,HG$28))/10)</f>
        <v>0</v>
      </c>
      <c r="HH257" s="47">
        <f ca="1">IF(OR(INDEX(INDIRECT("times"&amp;GW$2),$F257,HH$28)&gt;10,INDEX(INDIRECT(GY257),$E257,HH$28)&lt;=INDEX(INDIRECT(GY257),$E257,$F257)),0,(INDEX(INDIRECT(GY257),$E257,$F257)-INDEX(INDIRECT(GY257),$E257,HH$28))*(10-INDEX(INDIRECT("times"&amp;GW$2),$F257,HH$28))/10)</f>
        <v>0</v>
      </c>
      <c r="HI257" s="47">
        <f ca="1">IF(OR(INDEX(INDIRECT("times"&amp;GW$2),$F257,HI$28)&gt;10,INDEX(INDIRECT(GY257),$E257,HI$28)&lt;=INDEX(INDIRECT(GY257),$E257,$F257)),0,(INDEX(INDIRECT(GY257),$E257,$F257)-INDEX(INDIRECT(GY257),$E257,HI$28))*(10-INDEX(INDIRECT("times"&amp;GW$2),$F257,HI$28))/10)</f>
        <v>0</v>
      </c>
      <c r="HJ257" s="47">
        <f ca="1">IF(OR(INDEX(INDIRECT("times"&amp;GW$2),$F257,HJ$28)&gt;10,INDEX(INDIRECT(GY257),$E257,HJ$28)&lt;=INDEX(INDIRECT(GY257),$E257,$F257)),0,(INDEX(INDIRECT(GY257),$E257,$F257)-INDEX(INDIRECT(GY257),$E257,HJ$28))*(10-INDEX(INDIRECT("times"&amp;GW$2),$F257,HJ$28))/10)</f>
        <v>0</v>
      </c>
      <c r="HK257" s="47">
        <f ca="1">IF(OR(INDEX(INDIRECT("times"&amp;GW$2),$F257,HK$28)&gt;10,INDEX(INDIRECT(GY257),$E257,HK$28)&lt;=INDEX(INDIRECT(GY257),$E257,$F257)),0,(INDEX(INDIRECT(GY257),$E257,$F257)-INDEX(INDIRECT(GY257),$E257,HK$28))*(10-INDEX(INDIRECT("times"&amp;GW$2),$F257,HK$28))/10)</f>
        <v>0</v>
      </c>
      <c r="HL257" s="47">
        <f ca="1">IF(OR(INDEX(INDIRECT("times"&amp;GW$2),$F257,HL$28)&gt;10,INDEX(INDIRECT(GY257),$E257,HL$28)&lt;=INDEX(INDIRECT(GY257),$E257,$F257)),0,(INDEX(INDIRECT(GY257),$E257,$F257)-INDEX(INDIRECT(GY257),$E257,HL$28))*(10-INDEX(INDIRECT("times"&amp;GW$2),$F257,HL$28))/10)</f>
        <v>0</v>
      </c>
      <c r="HM257" s="47">
        <f ca="1">IF(OR(INDEX(INDIRECT("times"&amp;GW$2),$F257,HM$28)&gt;10,INDEX(INDIRECT(GY257),$E257,HM$28)&lt;=INDEX(INDIRECT(GY257),$E257,$F257)),0,(INDEX(INDIRECT(GY257),$E257,$F257)-INDEX(INDIRECT(GY257),$E257,HM$28))*(10-INDEX(INDIRECT("times"&amp;GW$2),$F257,HM$28))/10)</f>
        <v>0</v>
      </c>
      <c r="HN257" s="47">
        <f ca="1">IF(OR(INDEX(INDIRECT("times"&amp;GW$2),$F257,HN$28)&gt;10,INDEX(INDIRECT(GY257),$E257,HN$28)&lt;=INDEX(INDIRECT(GY257),$E257,$F257)),0,(INDEX(INDIRECT(GY257),$E257,$F257)-INDEX(INDIRECT(GY257),$E257,HN$28))*(10-INDEX(INDIRECT("times"&amp;GW$2),$F257,HN$28))/10)</f>
        <v>0</v>
      </c>
      <c r="HO257" s="47">
        <f ca="1">IF(OR(INDEX(INDIRECT("times"&amp;GW$2),$F257,HO$28)&gt;10,INDEX(INDIRECT(GY257),$E257,HO$28)&lt;=INDEX(INDIRECT(GY257),$E257,$F257)),0,(INDEX(INDIRECT(GY257),$E257,$F257)-INDEX(INDIRECT(GY257),$E257,HO$28))*(10-INDEX(INDIRECT("times"&amp;GW$2),$F257,HO$28))/10)</f>
        <v>0</v>
      </c>
      <c r="HP257" s="47">
        <f ca="1">IF(OR(INDEX(INDIRECT("times"&amp;GW$2),$F257,HP$28)&gt;10,INDEX(INDIRECT(GY257),$E257,HP$28)&lt;=INDEX(INDIRECT(GY257),$E257,$F257)),0,(INDEX(INDIRECT(GY257),$E257,$F257)-INDEX(INDIRECT(GY257),$E257,HP$28))*(10-INDEX(INDIRECT("times"&amp;GW$2),$F257,HP$28))/10)</f>
        <v>0</v>
      </c>
      <c r="HQ257" s="47">
        <f ca="1">IF(OR(INDEX(INDIRECT("times"&amp;GW$2),$F257,HQ$28)&gt;10,INDEX(INDIRECT(GY257),$E257,HQ$28)&lt;=INDEX(INDIRECT(GY257),$E257,$F257)),0,(INDEX(INDIRECT(GY257),$E257,$F257)-INDEX(INDIRECT(GY257),$E257,HQ$28))*(10-INDEX(INDIRECT("times"&amp;GW$2),$F257,HQ$28))/10)</f>
        <v>0</v>
      </c>
      <c r="HR257" s="47">
        <f ca="1">IF(OR(INDEX(INDIRECT("times"&amp;GW$2),$F257,HR$28)&gt;10,INDEX(INDIRECT(GY257),$E257,HR$28)&lt;=INDEX(INDIRECT(GY257),$E257,$F257)),0,(INDEX(INDIRECT(GY257),$E257,$F257)-INDEX(INDIRECT(GY257),$E257,HR$28))*(10-INDEX(INDIRECT("times"&amp;GW$2),$F257,HR$28))/10)</f>
        <v>0</v>
      </c>
      <c r="HS257" s="47">
        <f ca="1">IF(OR(INDEX(INDIRECT("times"&amp;GW$2),$F257,HS$28)&gt;10,INDEX(INDIRECT(GY257),$E257,HS$28)&lt;=INDEX(INDIRECT(GY257),$E257,$F257)),0,(INDEX(INDIRECT(GY257),$E257,$F257)-INDEX(INDIRECT(GY257),$E257,HS$28))*(10-INDEX(INDIRECT("times"&amp;GW$2),$F257,HS$28))/10)</f>
        <v>0</v>
      </c>
      <c r="HT257" s="47">
        <f ca="1">IF(OR(INDEX(INDIRECT("times"&amp;GW$2),$F257,HT$28)&gt;10,INDEX(INDIRECT(GY257),$E257,HT$28)&lt;=INDEX(INDIRECT(GY257),$E257,$F257)),0,(INDEX(INDIRECT(GY257),$E257,$F257)-INDEX(INDIRECT(GY257),$E257,HT$28))*(10-INDEX(INDIRECT("times"&amp;GW$2),$F257,HT$28))/10)</f>
        <v>0</v>
      </c>
      <c r="HU257" s="47">
        <f ca="1">IF(OR(INDEX(INDIRECT("times"&amp;GW$2),$F257,HU$28)&gt;10,INDEX(INDIRECT(GY257),$E257,HU$28)&lt;=INDEX(INDIRECT(GY257),$E257,$F257)),0,(INDEX(INDIRECT(GY257),$E257,$F257)-INDEX(INDIRECT(GY257),$E257,HU$28))*(10-INDEX(INDIRECT("times"&amp;GW$2),$F257,HU$28))/10)</f>
        <v>0</v>
      </c>
      <c r="HV257" s="48">
        <f ca="1">IF(OR(INDEX(INDIRECT("times"&amp;GW$2),$F257,HV$28)&gt;10,INDEX(INDIRECT(GY257),$E257,HV$28)&lt;=INDEX(INDIRECT(GY257),$E257,$F257)),0,(INDEX(INDIRECT(GY257),$E257,$F257)-INDEX(INDIRECT(GY257),$E257,HV$28))*(10-INDEX(INDIRECT("times"&amp;GW$2),$F257,HV$28))/10)</f>
        <v>0</v>
      </c>
      <c r="HW257" s="201">
        <v>5</v>
      </c>
    </row>
    <row r="258" spans="1:231" ht="15">
      <c r="A258" s="18" t="s">
        <v>194</v>
      </c>
      <c r="B258" s="122">
        <f>A236</f>
        <v>2</v>
      </c>
      <c r="C258" s="122" t="str">
        <f>A237</f>
        <v>work1834</v>
      </c>
      <c r="D258" s="210" t="str">
        <f t="shared" si="1198"/>
        <v>core2_work1834</v>
      </c>
      <c r="E258" s="122">
        <v>1</v>
      </c>
      <c r="F258" s="33">
        <v>6</v>
      </c>
      <c r="G258" s="46">
        <f ca="1">IF(OR(INDEX(INDIRECT("times"&amp;B$2),$F258,G$28)&gt;10,INDEX(INDIRECT(D258),$E258,G$28)&lt;=INDEX(INDIRECT(D258),$E258,$F258)),0,(INDEX(INDIRECT(D258),$E258,$F258)-INDEX(INDIRECT(D258),$E258,G$28))*(10-INDEX(INDIRECT("times"&amp;B$2),$F258,G$28))/10)</f>
        <v>0</v>
      </c>
      <c r="H258" s="47">
        <f ca="1">IF(OR(INDEX(INDIRECT("times"&amp;B$2),$F258,H$28)&gt;10,INDEX(INDIRECT(D258),$E258,H$28)&lt;=INDEX(INDIRECT(D258),$E258,$F258)),0,(INDEX(INDIRECT(D258),$E258,$F258)-INDEX(INDIRECT(D258),$E258,H$28))*(10-INDEX(INDIRECT("times"&amp;B$2),$F258,H$28))/10)</f>
        <v>0</v>
      </c>
      <c r="I258" s="47">
        <f ca="1">IF(OR(INDEX(INDIRECT("times"&amp;B$2),$F258,I$28)&gt;10,INDEX(INDIRECT(D258),$E258,I$28)&lt;=INDEX(INDIRECT(D258),$E258,$F258)),0,(INDEX(INDIRECT(D258),$E258,$F258)-INDEX(INDIRECT(D258),$E258,I$28))*(10-INDEX(INDIRECT("times"&amp;B$2),$F258,I$28))/10)</f>
        <v>0</v>
      </c>
      <c r="J258" s="47">
        <f ca="1">IF(OR(INDEX(INDIRECT("times"&amp;B$2),$F258,J$28)&gt;10,INDEX(INDIRECT(D258),$E258,J$28)&lt;=INDEX(INDIRECT(D258),$E258,$F258)),0,(INDEX(INDIRECT(D258),$E258,$F258)-INDEX(INDIRECT(D258),$E258,J$28))*(10-INDEX(INDIRECT("times"&amp;B$2),$F258,J$28))/10)</f>
        <v>0</v>
      </c>
      <c r="K258" s="47">
        <f ca="1">IF(OR(INDEX(INDIRECT("times"&amp;B$2),$F258,K$28)&gt;10,INDEX(INDIRECT(D258),$E258,K$28)&lt;=INDEX(INDIRECT(D258),$E258,$F258)),0,(INDEX(INDIRECT(D258),$E258,$F258)-INDEX(INDIRECT(D258),$E258,K$28))*(10-INDEX(INDIRECT("times"&amp;B$2),$F258,K$28))/10)</f>
        <v>0</v>
      </c>
      <c r="L258" s="47">
        <f ca="1">IF(OR(INDEX(INDIRECT("times"&amp;B$2),$F258,L$28)&gt;10,INDEX(INDIRECT(D258),$E258,L$28)&lt;=INDEX(INDIRECT(D258),$E258,$F258)),0,(INDEX(INDIRECT(D258),$E258,$F258)-INDEX(INDIRECT(D258),$E258,L$28))*(10-INDEX(INDIRECT("times"&amp;B$2),$F258,L$28))/10)</f>
        <v>0</v>
      </c>
      <c r="M258" s="47">
        <f ca="1">IF(OR(INDEX(INDIRECT("times"&amp;B$2),$F258,M$28)&gt;10,INDEX(INDIRECT(D258),$E258,M$28)&lt;=INDEX(INDIRECT(D258),$E258,$F258)),0,(INDEX(INDIRECT(D258),$E258,$F258)-INDEX(INDIRECT(D258),$E258,M$28))*(10-INDEX(INDIRECT("times"&amp;B$2),$F258,M$28))/10)</f>
        <v>0</v>
      </c>
      <c r="N258" s="47">
        <f ca="1">IF(OR(INDEX(INDIRECT("times"&amp;B$2),$F258,N$28)&gt;10,INDEX(INDIRECT(D258),$E258,N$28)&lt;=INDEX(INDIRECT(D258),$E258,$F258)),0,(INDEX(INDIRECT(D258),$E258,$F258)-INDEX(INDIRECT(D258),$E258,N$28))*(10-INDEX(INDIRECT("times"&amp;B$2),$F258,N$28))/10)</f>
        <v>0</v>
      </c>
      <c r="O258" s="47">
        <f ca="1">IF(OR(INDEX(INDIRECT("times"&amp;B$2),$F258,O$28)&gt;10,INDEX(INDIRECT(D258),$E258,O$28)&lt;=INDEX(INDIRECT(D258),$E258,$F258)),0,(INDEX(INDIRECT(D258),$E258,$F258)-INDEX(INDIRECT(D258),$E258,O$28))*(10-INDEX(INDIRECT("times"&amp;B$2),$F258,O$28))/10)</f>
        <v>0</v>
      </c>
      <c r="P258" s="47">
        <f ca="1">IF(OR(INDEX(INDIRECT("times"&amp;B$2),$F258,P$28)&gt;10,INDEX(INDIRECT(D258),$E258,P$28)&lt;=INDEX(INDIRECT(D258),$E258,$F258)),0,(INDEX(INDIRECT(D258),$E258,$F258)-INDEX(INDIRECT(D258),$E258,P$28))*(10-INDEX(INDIRECT("times"&amp;B$2),$F258,P$28))/10)</f>
        <v>0</v>
      </c>
      <c r="Q258" s="47">
        <f ca="1">IF(OR(INDEX(INDIRECT("times"&amp;B$2),$F258,Q$28)&gt;10,INDEX(INDIRECT(D258),$E258,Q$28)&lt;=INDEX(INDIRECT(D258),$E258,$F258)),0,(INDEX(INDIRECT(D258),$E258,$F258)-INDEX(INDIRECT(D258),$E258,Q$28))*(10-INDEX(INDIRECT("times"&amp;B$2),$F258,Q$28))/10)</f>
        <v>0</v>
      </c>
      <c r="R258" s="47">
        <f ca="1">IF(OR(INDEX(INDIRECT("times"&amp;B$2),$F258,R$28)&gt;10,INDEX(INDIRECT(D258),$E258,R$28)&lt;=INDEX(INDIRECT(D258),$E258,$F258)),0,(INDEX(INDIRECT(D258),$E258,$F258)-INDEX(INDIRECT(D258),$E258,R$28))*(10-INDEX(INDIRECT("times"&amp;B$2),$F258,R$28))/10)</f>
        <v>0</v>
      </c>
      <c r="S258" s="47">
        <f ca="1">IF(OR(INDEX(INDIRECT("times"&amp;B$2),$F258,S$28)&gt;10,INDEX(INDIRECT(D258),$E258,S$28)&lt;=INDEX(INDIRECT(D258),$E258,$F258)),0,(INDEX(INDIRECT(D258),$E258,$F258)-INDEX(INDIRECT(D258),$E258,S$28))*(10-INDEX(INDIRECT("times"&amp;B$2),$F258,S$28))/10)</f>
        <v>0</v>
      </c>
      <c r="T258" s="47">
        <f ca="1">IF(OR(INDEX(INDIRECT("times"&amp;B$2),$F258,T$28)&gt;10,INDEX(INDIRECT(D258),$E258,T$28)&lt;=INDEX(INDIRECT(D258),$E258,$F258)),0,(INDEX(INDIRECT(D258),$E258,$F258)-INDEX(INDIRECT(D258),$E258,T$28))*(10-INDEX(INDIRECT("times"&amp;B$2),$F258,T$28))/10)</f>
        <v>0</v>
      </c>
      <c r="U258" s="47">
        <f ca="1">IF(OR(INDEX(INDIRECT("times"&amp;B$2),$F258,U$28)&gt;10,INDEX(INDIRECT(D258),$E258,U$28)&lt;=INDEX(INDIRECT(D258),$E258,$F258)),0,(INDEX(INDIRECT(D258),$E258,$F258)-INDEX(INDIRECT(D258),$E258,U$28))*(10-INDEX(INDIRECT("times"&amp;B$2),$F258,U$28))/10)</f>
        <v>0</v>
      </c>
      <c r="V258" s="47">
        <f ca="1">IF(OR(INDEX(INDIRECT("times"&amp;B$2),$F258,V$28)&gt;10,INDEX(INDIRECT(D258),$E258,V$28)&lt;=INDEX(INDIRECT(D258),$E258,$F258)),0,(INDEX(INDIRECT(D258),$E258,$F258)-INDEX(INDIRECT(D258),$E258,V$28))*(10-INDEX(INDIRECT("times"&amp;B$2),$F258,V$28))/10)</f>
        <v>0</v>
      </c>
      <c r="W258" s="47">
        <f ca="1">IF(OR(INDEX(INDIRECT("times"&amp;B$2),$F258,W$28)&gt;10,INDEX(INDIRECT(D258),$E258,W$28)&lt;=INDEX(INDIRECT(D258),$E258,$F258)),0,(INDEX(INDIRECT(D258),$E258,$F258)-INDEX(INDIRECT(D258),$E258,W$28))*(10-INDEX(INDIRECT("times"&amp;B$2),$F258,W$28))/10)</f>
        <v>0</v>
      </c>
      <c r="X258" s="47">
        <f ca="1">IF(OR(INDEX(INDIRECT("times"&amp;B$2),$F258,X$28)&gt;10,INDEX(INDIRECT(D258),$E258,X$28)&lt;=INDEX(INDIRECT(D258),$E258,$F258)),0,(INDEX(INDIRECT(D258),$E258,$F258)-INDEX(INDIRECT(D258),$E258,X$28))*(10-INDEX(INDIRECT("times"&amp;B$2),$F258,X$28))/10)</f>
        <v>0</v>
      </c>
      <c r="Y258" s="47">
        <f ca="1">IF(OR(INDEX(INDIRECT("times"&amp;B$2),$F258,Y$28)&gt;10,INDEX(INDIRECT(D258),$E258,Y$28)&lt;=INDEX(INDIRECT(D258),$E258,$F258)),0,(INDEX(INDIRECT(D258),$E258,$F258)-INDEX(INDIRECT(D258),$E258,Y$28))*(10-INDEX(INDIRECT("times"&amp;B$2),$F258,Y$28))/10)</f>
        <v>0</v>
      </c>
      <c r="Z258" s="47">
        <f ca="1">IF(OR(INDEX(INDIRECT("times"&amp;B$2),$F258,Z$28)&gt;10,INDEX(INDIRECT(D258),$E258,Z$28)&lt;=INDEX(INDIRECT(D258),$E258,$F258)),0,(INDEX(INDIRECT(D258),$E258,$F258)-INDEX(INDIRECT(D258),$E258,Z$28))*(10-INDEX(INDIRECT("times"&amp;B$2),$F258,Z$28))/10)</f>
        <v>0</v>
      </c>
      <c r="AA258" s="48">
        <f ca="1">IF(OR(INDEX(INDIRECT("times"&amp;B$2),$F258,AA$28)&gt;10,INDEX(INDIRECT(D258),$E258,AA$28)&lt;=INDEX(INDIRECT(D258),$E258,$F258)),0,(INDEX(INDIRECT(D258),$E258,$F258)-INDEX(INDIRECT(D258),$E258,AA$28))*(10-INDEX(INDIRECT("times"&amp;B$2),$F258,AA$28))/10)</f>
        <v>0</v>
      </c>
      <c r="AB258" s="201">
        <v>6</v>
      </c>
      <c r="AD258" s="18" t="s">
        <v>194</v>
      </c>
      <c r="AE258" s="122">
        <f>AD236</f>
        <v>2</v>
      </c>
      <c r="AF258" s="122" t="str">
        <f>AD237</f>
        <v>shop1834</v>
      </c>
      <c r="AG258" s="210" t="str">
        <f t="shared" si="1199"/>
        <v>core2_shop1834</v>
      </c>
      <c r="AH258" s="122">
        <v>1</v>
      </c>
      <c r="AI258" s="33">
        <v>6</v>
      </c>
      <c r="AJ258" s="46">
        <f ca="1">IF(OR(INDEX(INDIRECT("times"&amp;AE$2),$F258,AJ$28)&gt;10,INDEX(INDIRECT(AG258),$E258,AJ$28)&lt;=INDEX(INDIRECT(AG258),$E258,$F258)),0,(INDEX(INDIRECT(AG258),$E258,$F258)-INDEX(INDIRECT(AG258),$E258,AJ$28))*(10-INDEX(INDIRECT("times"&amp;AE$2),$F258,AJ$28))/10)</f>
        <v>0</v>
      </c>
      <c r="AK258" s="47">
        <f ca="1">IF(OR(INDEX(INDIRECT("times"&amp;AE$2),$F258,AK$28)&gt;10,INDEX(INDIRECT(AG258),$E258,AK$28)&lt;=INDEX(INDIRECT(AG258),$E258,$F258)),0,(INDEX(INDIRECT(AG258),$E258,$F258)-INDEX(INDIRECT(AG258),$E258,AK$28))*(10-INDEX(INDIRECT("times"&amp;AE$2),$F258,AK$28))/10)</f>
        <v>0</v>
      </c>
      <c r="AL258" s="47">
        <f ca="1">IF(OR(INDEX(INDIRECT("times"&amp;AE$2),$F258,AL$28)&gt;10,INDEX(INDIRECT(AG258),$E258,AL$28)&lt;=INDEX(INDIRECT(AG258),$E258,$F258)),0,(INDEX(INDIRECT(AG258),$E258,$F258)-INDEX(INDIRECT(AG258),$E258,AL$28))*(10-INDEX(INDIRECT("times"&amp;AE$2),$F258,AL$28))/10)</f>
        <v>0</v>
      </c>
      <c r="AM258" s="47">
        <f ca="1">IF(OR(INDEX(INDIRECT("times"&amp;AE$2),$F258,AM$28)&gt;10,INDEX(INDIRECT(AG258),$E258,AM$28)&lt;=INDEX(INDIRECT(AG258),$E258,$F258)),0,(INDEX(INDIRECT(AG258),$E258,$F258)-INDEX(INDIRECT(AG258),$E258,AM$28))*(10-INDEX(INDIRECT("times"&amp;AE$2),$F258,AM$28))/10)</f>
        <v>0</v>
      </c>
      <c r="AN258" s="47">
        <f ca="1">IF(OR(INDEX(INDIRECT("times"&amp;AE$2),$F258,AN$28)&gt;10,INDEX(INDIRECT(AG258),$E258,AN$28)&lt;=INDEX(INDIRECT(AG258),$E258,$F258)),0,(INDEX(INDIRECT(AG258),$E258,$F258)-INDEX(INDIRECT(AG258),$E258,AN$28))*(10-INDEX(INDIRECT("times"&amp;AE$2),$F258,AN$28))/10)</f>
        <v>0</v>
      </c>
      <c r="AO258" s="47">
        <f ca="1">IF(OR(INDEX(INDIRECT("times"&amp;AE$2),$F258,AO$28)&gt;10,INDEX(INDIRECT(AG258),$E258,AO$28)&lt;=INDEX(INDIRECT(AG258),$E258,$F258)),0,(INDEX(INDIRECT(AG258),$E258,$F258)-INDEX(INDIRECT(AG258),$E258,AO$28))*(10-INDEX(INDIRECT("times"&amp;AE$2),$F258,AO$28))/10)</f>
        <v>0</v>
      </c>
      <c r="AP258" s="47">
        <f ca="1">IF(OR(INDEX(INDIRECT("times"&amp;AE$2),$F258,AP$28)&gt;10,INDEX(INDIRECT(AG258),$E258,AP$28)&lt;=INDEX(INDIRECT(AG258),$E258,$F258)),0,(INDEX(INDIRECT(AG258),$E258,$F258)-INDEX(INDIRECT(AG258),$E258,AP$28))*(10-INDEX(INDIRECT("times"&amp;AE$2),$F258,AP$28))/10)</f>
        <v>0</v>
      </c>
      <c r="AQ258" s="47">
        <f ca="1">IF(OR(INDEX(INDIRECT("times"&amp;AE$2),$F258,AQ$28)&gt;10,INDEX(INDIRECT(AG258),$E258,AQ$28)&lt;=INDEX(INDIRECT(AG258),$E258,$F258)),0,(INDEX(INDIRECT(AG258),$E258,$F258)-INDEX(INDIRECT(AG258),$E258,AQ$28))*(10-INDEX(INDIRECT("times"&amp;AE$2),$F258,AQ$28))/10)</f>
        <v>0</v>
      </c>
      <c r="AR258" s="47">
        <f ca="1">IF(OR(INDEX(INDIRECT("times"&amp;AE$2),$F258,AR$28)&gt;10,INDEX(INDIRECT(AG258),$E258,AR$28)&lt;=INDEX(INDIRECT(AG258),$E258,$F258)),0,(INDEX(INDIRECT(AG258),$E258,$F258)-INDEX(INDIRECT(AG258),$E258,AR$28))*(10-INDEX(INDIRECT("times"&amp;AE$2),$F258,AR$28))/10)</f>
        <v>0</v>
      </c>
      <c r="AS258" s="47">
        <f ca="1">IF(OR(INDEX(INDIRECT("times"&amp;AE$2),$F258,AS$28)&gt;10,INDEX(INDIRECT(AG258),$E258,AS$28)&lt;=INDEX(INDIRECT(AG258),$E258,$F258)),0,(INDEX(INDIRECT(AG258),$E258,$F258)-INDEX(INDIRECT(AG258),$E258,AS$28))*(10-INDEX(INDIRECT("times"&amp;AE$2),$F258,AS$28))/10)</f>
        <v>0</v>
      </c>
      <c r="AT258" s="47">
        <f ca="1">IF(OR(INDEX(INDIRECT("times"&amp;AE$2),$F258,AT$28)&gt;10,INDEX(INDIRECT(AG258),$E258,AT$28)&lt;=INDEX(INDIRECT(AG258),$E258,$F258)),0,(INDEX(INDIRECT(AG258),$E258,$F258)-INDEX(INDIRECT(AG258),$E258,AT$28))*(10-INDEX(INDIRECT("times"&amp;AE$2),$F258,AT$28))/10)</f>
        <v>0</v>
      </c>
      <c r="AU258" s="47">
        <f ca="1">IF(OR(INDEX(INDIRECT("times"&amp;AE$2),$F258,AU$28)&gt;10,INDEX(INDIRECT(AG258),$E258,AU$28)&lt;=INDEX(INDIRECT(AG258),$E258,$F258)),0,(INDEX(INDIRECT(AG258),$E258,$F258)-INDEX(INDIRECT(AG258),$E258,AU$28))*(10-INDEX(INDIRECT("times"&amp;AE$2),$F258,AU$28))/10)</f>
        <v>0</v>
      </c>
      <c r="AV258" s="47">
        <f ca="1">IF(OR(INDEX(INDIRECT("times"&amp;AE$2),$F258,AV$28)&gt;10,INDEX(INDIRECT(AG258),$E258,AV$28)&lt;=INDEX(INDIRECT(AG258),$E258,$F258)),0,(INDEX(INDIRECT(AG258),$E258,$F258)-INDEX(INDIRECT(AG258),$E258,AV$28))*(10-INDEX(INDIRECT("times"&amp;AE$2),$F258,AV$28))/10)</f>
        <v>0</v>
      </c>
      <c r="AW258" s="47">
        <f ca="1">IF(OR(INDEX(INDIRECT("times"&amp;AE$2),$F258,AW$28)&gt;10,INDEX(INDIRECT(AG258),$E258,AW$28)&lt;=INDEX(INDIRECT(AG258),$E258,$F258)),0,(INDEX(INDIRECT(AG258),$E258,$F258)-INDEX(INDIRECT(AG258),$E258,AW$28))*(10-INDEX(INDIRECT("times"&amp;AE$2),$F258,AW$28))/10)</f>
        <v>0</v>
      </c>
      <c r="AX258" s="47">
        <f ca="1">IF(OR(INDEX(INDIRECT("times"&amp;AE$2),$F258,AX$28)&gt;10,INDEX(INDIRECT(AG258),$E258,AX$28)&lt;=INDEX(INDIRECT(AG258),$E258,$F258)),0,(INDEX(INDIRECT(AG258),$E258,$F258)-INDEX(INDIRECT(AG258),$E258,AX$28))*(10-INDEX(INDIRECT("times"&amp;AE$2),$F258,AX$28))/10)</f>
        <v>0</v>
      </c>
      <c r="AY258" s="47">
        <f ca="1">IF(OR(INDEX(INDIRECT("times"&amp;AE$2),$F258,AY$28)&gt;10,INDEX(INDIRECT(AG258),$E258,AY$28)&lt;=INDEX(INDIRECT(AG258),$E258,$F258)),0,(INDEX(INDIRECT(AG258),$E258,$F258)-INDEX(INDIRECT(AG258),$E258,AY$28))*(10-INDEX(INDIRECT("times"&amp;AE$2),$F258,AY$28))/10)</f>
        <v>0</v>
      </c>
      <c r="AZ258" s="47">
        <f ca="1">IF(OR(INDEX(INDIRECT("times"&amp;AE$2),$F258,AZ$28)&gt;10,INDEX(INDIRECT(AG258),$E258,AZ$28)&lt;=INDEX(INDIRECT(AG258),$E258,$F258)),0,(INDEX(INDIRECT(AG258),$E258,$F258)-INDEX(INDIRECT(AG258),$E258,AZ$28))*(10-INDEX(INDIRECT("times"&amp;AE$2),$F258,AZ$28))/10)</f>
        <v>0</v>
      </c>
      <c r="BA258" s="47">
        <f ca="1">IF(OR(INDEX(INDIRECT("times"&amp;AE$2),$F258,BA$28)&gt;10,INDEX(INDIRECT(AG258),$E258,BA$28)&lt;=INDEX(INDIRECT(AG258),$E258,$F258)),0,(INDEX(INDIRECT(AG258),$E258,$F258)-INDEX(INDIRECT(AG258),$E258,BA$28))*(10-INDEX(INDIRECT("times"&amp;AE$2),$F258,BA$28))/10)</f>
        <v>0</v>
      </c>
      <c r="BB258" s="47">
        <f ca="1">IF(OR(INDEX(INDIRECT("times"&amp;AE$2),$F258,BB$28)&gt;10,INDEX(INDIRECT(AG258),$E258,BB$28)&lt;=INDEX(INDIRECT(AG258),$E258,$F258)),0,(INDEX(INDIRECT(AG258),$E258,$F258)-INDEX(INDIRECT(AG258),$E258,BB$28))*(10-INDEX(INDIRECT("times"&amp;AE$2),$F258,BB$28))/10)</f>
        <v>0</v>
      </c>
      <c r="BC258" s="47">
        <f ca="1">IF(OR(INDEX(INDIRECT("times"&amp;AE$2),$F258,BC$28)&gt;10,INDEX(INDIRECT(AG258),$E258,BC$28)&lt;=INDEX(INDIRECT(AG258),$E258,$F258)),0,(INDEX(INDIRECT(AG258),$E258,$F258)-INDEX(INDIRECT(AG258),$E258,BC$28))*(10-INDEX(INDIRECT("times"&amp;AE$2),$F258,BC$28))/10)</f>
        <v>0</v>
      </c>
      <c r="BD258" s="48">
        <f ca="1">IF(OR(INDEX(INDIRECT("times"&amp;AE$2),$F258,BD$28)&gt;10,INDEX(INDIRECT(AG258),$E258,BD$28)&lt;=INDEX(INDIRECT(AG258),$E258,$F258)),0,(INDEX(INDIRECT(AG258),$E258,$F258)-INDEX(INDIRECT(AG258),$E258,BD$28))*(10-INDEX(INDIRECT("times"&amp;AE$2),$F258,BD$28))/10)</f>
        <v>0</v>
      </c>
      <c r="BE258" s="201">
        <v>6</v>
      </c>
      <c r="BG258" s="18" t="s">
        <v>194</v>
      </c>
      <c r="BH258" s="122">
        <f>BG236</f>
        <v>2</v>
      </c>
      <c r="BI258" s="122" t="str">
        <f>BG237</f>
        <v>lei1834</v>
      </c>
      <c r="BJ258" s="210" t="str">
        <f t="shared" si="1200"/>
        <v>core2_lei1834</v>
      </c>
      <c r="BK258" s="122">
        <v>1</v>
      </c>
      <c r="BL258" s="33">
        <v>6</v>
      </c>
      <c r="BM258" s="46">
        <f ca="1">IF(OR(INDEX(INDIRECT("times"&amp;BH$2),$F258,BM$28)&gt;10,INDEX(INDIRECT(BJ258),$E258,BM$28)&lt;=INDEX(INDIRECT(BJ258),$E258,$F258)),0,(INDEX(INDIRECT(BJ258),$E258,$F258)-INDEX(INDIRECT(BJ258),$E258,BM$28))*(10-INDEX(INDIRECT("times"&amp;BH$2),$F258,BM$28))/10)</f>
        <v>0</v>
      </c>
      <c r="BN258" s="47">
        <f ca="1">IF(OR(INDEX(INDIRECT("times"&amp;BH$2),$F258,BN$28)&gt;10,INDEX(INDIRECT(BJ258),$E258,BN$28)&lt;=INDEX(INDIRECT(BJ258),$E258,$F258)),0,(INDEX(INDIRECT(BJ258),$E258,$F258)-INDEX(INDIRECT(BJ258),$E258,BN$28))*(10-INDEX(INDIRECT("times"&amp;BH$2),$F258,BN$28))/10)</f>
        <v>0</v>
      </c>
      <c r="BO258" s="47">
        <f ca="1">IF(OR(INDEX(INDIRECT("times"&amp;BH$2),$F258,BO$28)&gt;10,INDEX(INDIRECT(BJ258),$E258,BO$28)&lt;=INDEX(INDIRECT(BJ258),$E258,$F258)),0,(INDEX(INDIRECT(BJ258),$E258,$F258)-INDEX(INDIRECT(BJ258),$E258,BO$28))*(10-INDEX(INDIRECT("times"&amp;BH$2),$F258,BO$28))/10)</f>
        <v>0</v>
      </c>
      <c r="BP258" s="47">
        <f ca="1">IF(OR(INDEX(INDIRECT("times"&amp;BH$2),$F258,BP$28)&gt;10,INDEX(INDIRECT(BJ258),$E258,BP$28)&lt;=INDEX(INDIRECT(BJ258),$E258,$F258)),0,(INDEX(INDIRECT(BJ258),$E258,$F258)-INDEX(INDIRECT(BJ258),$E258,BP$28))*(10-INDEX(INDIRECT("times"&amp;BH$2),$F258,BP$28))/10)</f>
        <v>0</v>
      </c>
      <c r="BQ258" s="47">
        <f ca="1">IF(OR(INDEX(INDIRECT("times"&amp;BH$2),$F258,BQ$28)&gt;10,INDEX(INDIRECT(BJ258),$E258,BQ$28)&lt;=INDEX(INDIRECT(BJ258),$E258,$F258)),0,(INDEX(INDIRECT(BJ258),$E258,$F258)-INDEX(INDIRECT(BJ258),$E258,BQ$28))*(10-INDEX(INDIRECT("times"&amp;BH$2),$F258,BQ$28))/10)</f>
        <v>0</v>
      </c>
      <c r="BR258" s="47">
        <f ca="1">IF(OR(INDEX(INDIRECT("times"&amp;BH$2),$F258,BR$28)&gt;10,INDEX(INDIRECT(BJ258),$E258,BR$28)&lt;=INDEX(INDIRECT(BJ258),$E258,$F258)),0,(INDEX(INDIRECT(BJ258),$E258,$F258)-INDEX(INDIRECT(BJ258),$E258,BR$28))*(10-INDEX(INDIRECT("times"&amp;BH$2),$F258,BR$28))/10)</f>
        <v>0</v>
      </c>
      <c r="BS258" s="47">
        <f ca="1">IF(OR(INDEX(INDIRECT("times"&amp;BH$2),$F258,BS$28)&gt;10,INDEX(INDIRECT(BJ258),$E258,BS$28)&lt;=INDEX(INDIRECT(BJ258),$E258,$F258)),0,(INDEX(INDIRECT(BJ258),$E258,$F258)-INDEX(INDIRECT(BJ258),$E258,BS$28))*(10-INDEX(INDIRECT("times"&amp;BH$2),$F258,BS$28))/10)</f>
        <v>0</v>
      </c>
      <c r="BT258" s="47">
        <f ca="1">IF(OR(INDEX(INDIRECT("times"&amp;BH$2),$F258,BT$28)&gt;10,INDEX(INDIRECT(BJ258),$E258,BT$28)&lt;=INDEX(INDIRECT(BJ258),$E258,$F258)),0,(INDEX(INDIRECT(BJ258),$E258,$F258)-INDEX(INDIRECT(BJ258),$E258,BT$28))*(10-INDEX(INDIRECT("times"&amp;BH$2),$F258,BT$28))/10)</f>
        <v>0</v>
      </c>
      <c r="BU258" s="47">
        <f ca="1">IF(OR(INDEX(INDIRECT("times"&amp;BH$2),$F258,BU$28)&gt;10,INDEX(INDIRECT(BJ258),$E258,BU$28)&lt;=INDEX(INDIRECT(BJ258),$E258,$F258)),0,(INDEX(INDIRECT(BJ258),$E258,$F258)-INDEX(INDIRECT(BJ258),$E258,BU$28))*(10-INDEX(INDIRECT("times"&amp;BH$2),$F258,BU$28))/10)</f>
        <v>0</v>
      </c>
      <c r="BV258" s="47">
        <f ca="1">IF(OR(INDEX(INDIRECT("times"&amp;BH$2),$F258,BV$28)&gt;10,INDEX(INDIRECT(BJ258),$E258,BV$28)&lt;=INDEX(INDIRECT(BJ258),$E258,$F258)),0,(INDEX(INDIRECT(BJ258),$E258,$F258)-INDEX(INDIRECT(BJ258),$E258,BV$28))*(10-INDEX(INDIRECT("times"&amp;BH$2),$F258,BV$28))/10)</f>
        <v>0</v>
      </c>
      <c r="BW258" s="47">
        <f ca="1">IF(OR(INDEX(INDIRECT("times"&amp;BH$2),$F258,BW$28)&gt;10,INDEX(INDIRECT(BJ258),$E258,BW$28)&lt;=INDEX(INDIRECT(BJ258),$E258,$F258)),0,(INDEX(INDIRECT(BJ258),$E258,$F258)-INDEX(INDIRECT(BJ258),$E258,BW$28))*(10-INDEX(INDIRECT("times"&amp;BH$2),$F258,BW$28))/10)</f>
        <v>0</v>
      </c>
      <c r="BX258" s="47">
        <f ca="1">IF(OR(INDEX(INDIRECT("times"&amp;BH$2),$F258,BX$28)&gt;10,INDEX(INDIRECT(BJ258),$E258,BX$28)&lt;=INDEX(INDIRECT(BJ258),$E258,$F258)),0,(INDEX(INDIRECT(BJ258),$E258,$F258)-INDEX(INDIRECT(BJ258),$E258,BX$28))*(10-INDEX(INDIRECT("times"&amp;BH$2),$F258,BX$28))/10)</f>
        <v>0</v>
      </c>
      <c r="BY258" s="47">
        <f ca="1">IF(OR(INDEX(INDIRECT("times"&amp;BH$2),$F258,BY$28)&gt;10,INDEX(INDIRECT(BJ258),$E258,BY$28)&lt;=INDEX(INDIRECT(BJ258),$E258,$F258)),0,(INDEX(INDIRECT(BJ258),$E258,$F258)-INDEX(INDIRECT(BJ258),$E258,BY$28))*(10-INDEX(INDIRECT("times"&amp;BH$2),$F258,BY$28))/10)</f>
        <v>0</v>
      </c>
      <c r="BZ258" s="47">
        <f ca="1">IF(OR(INDEX(INDIRECT("times"&amp;BH$2),$F258,BZ$28)&gt;10,INDEX(INDIRECT(BJ258),$E258,BZ$28)&lt;=INDEX(INDIRECT(BJ258),$E258,$F258)),0,(INDEX(INDIRECT(BJ258),$E258,$F258)-INDEX(INDIRECT(BJ258),$E258,BZ$28))*(10-INDEX(INDIRECT("times"&amp;BH$2),$F258,BZ$28))/10)</f>
        <v>0</v>
      </c>
      <c r="CA258" s="47">
        <f ca="1">IF(OR(INDEX(INDIRECT("times"&amp;BH$2),$F258,CA$28)&gt;10,INDEX(INDIRECT(BJ258),$E258,CA$28)&lt;=INDEX(INDIRECT(BJ258),$E258,$F258)),0,(INDEX(INDIRECT(BJ258),$E258,$F258)-INDEX(INDIRECT(BJ258),$E258,CA$28))*(10-INDEX(INDIRECT("times"&amp;BH$2),$F258,CA$28))/10)</f>
        <v>0</v>
      </c>
      <c r="CB258" s="47">
        <f ca="1">IF(OR(INDEX(INDIRECT("times"&amp;BH$2),$F258,CB$28)&gt;10,INDEX(INDIRECT(BJ258),$E258,CB$28)&lt;=INDEX(INDIRECT(BJ258),$E258,$F258)),0,(INDEX(INDIRECT(BJ258),$E258,$F258)-INDEX(INDIRECT(BJ258),$E258,CB$28))*(10-INDEX(INDIRECT("times"&amp;BH$2),$F258,CB$28))/10)</f>
        <v>0</v>
      </c>
      <c r="CC258" s="47">
        <f ca="1">IF(OR(INDEX(INDIRECT("times"&amp;BH$2),$F258,CC$28)&gt;10,INDEX(INDIRECT(BJ258),$E258,CC$28)&lt;=INDEX(INDIRECT(BJ258),$E258,$F258)),0,(INDEX(INDIRECT(BJ258),$E258,$F258)-INDEX(INDIRECT(BJ258),$E258,CC$28))*(10-INDEX(INDIRECT("times"&amp;BH$2),$F258,CC$28))/10)</f>
        <v>0</v>
      </c>
      <c r="CD258" s="47">
        <f ca="1">IF(OR(INDEX(INDIRECT("times"&amp;BH$2),$F258,CD$28)&gt;10,INDEX(INDIRECT(BJ258),$E258,CD$28)&lt;=INDEX(INDIRECT(BJ258),$E258,$F258)),0,(INDEX(INDIRECT(BJ258),$E258,$F258)-INDEX(INDIRECT(BJ258),$E258,CD$28))*(10-INDEX(INDIRECT("times"&amp;BH$2),$F258,CD$28))/10)</f>
        <v>0</v>
      </c>
      <c r="CE258" s="47">
        <f ca="1">IF(OR(INDEX(INDIRECT("times"&amp;BH$2),$F258,CE$28)&gt;10,INDEX(INDIRECT(BJ258),$E258,CE$28)&lt;=INDEX(INDIRECT(BJ258),$E258,$F258)),0,(INDEX(INDIRECT(BJ258),$E258,$F258)-INDEX(INDIRECT(BJ258),$E258,CE$28))*(10-INDEX(INDIRECT("times"&amp;BH$2),$F258,CE$28))/10)</f>
        <v>0</v>
      </c>
      <c r="CF258" s="47">
        <f ca="1">IF(OR(INDEX(INDIRECT("times"&amp;BH$2),$F258,CF$28)&gt;10,INDEX(INDIRECT(BJ258),$E258,CF$28)&lt;=INDEX(INDIRECT(BJ258),$E258,$F258)),0,(INDEX(INDIRECT(BJ258),$E258,$F258)-INDEX(INDIRECT(BJ258),$E258,CF$28))*(10-INDEX(INDIRECT("times"&amp;BH$2),$F258,CF$28))/10)</f>
        <v>0</v>
      </c>
      <c r="CG258" s="48">
        <f ca="1">IF(OR(INDEX(INDIRECT("times"&amp;BH$2),$F258,CG$28)&gt;10,INDEX(INDIRECT(BJ258),$E258,CG$28)&lt;=INDEX(INDIRECT(BJ258),$E258,$F258)),0,(INDEX(INDIRECT(BJ258),$E258,$F258)-INDEX(INDIRECT(BJ258),$E258,CG$28))*(10-INDEX(INDIRECT("times"&amp;BH$2),$F258,CG$28))/10)</f>
        <v>0</v>
      </c>
      <c r="CH258" s="201">
        <v>6</v>
      </c>
      <c r="CJ258" s="18" t="s">
        <v>194</v>
      </c>
      <c r="CK258" s="122">
        <f>CJ236</f>
        <v>2</v>
      </c>
      <c r="CL258" s="122" t="str">
        <f>CJ237</f>
        <v>work3564</v>
      </c>
      <c r="CM258" s="210" t="str">
        <f t="shared" si="1201"/>
        <v>core2_work3564</v>
      </c>
      <c r="CN258" s="122">
        <v>1</v>
      </c>
      <c r="CO258" s="33">
        <v>6</v>
      </c>
      <c r="CP258" s="46">
        <f ca="1">IF(OR(INDEX(INDIRECT("times"&amp;CK$2),$F258,CP$28)&gt;10,INDEX(INDIRECT(CM258),$E258,CP$28)&lt;=INDEX(INDIRECT(CM258),$E258,$F258)),0,(INDEX(INDIRECT(CM258),$E258,$F258)-INDEX(INDIRECT(CM258),$E258,CP$28))*(10-INDEX(INDIRECT("times"&amp;CK$2),$F258,CP$28))/10)</f>
        <v>0</v>
      </c>
      <c r="CQ258" s="47">
        <f ca="1">IF(OR(INDEX(INDIRECT("times"&amp;CK$2),$F258,CQ$28)&gt;10,INDEX(INDIRECT(CM258),$E258,CQ$28)&lt;=INDEX(INDIRECT(CM258),$E258,$F258)),0,(INDEX(INDIRECT(CM258),$E258,$F258)-INDEX(INDIRECT(CM258),$E258,CQ$28))*(10-INDEX(INDIRECT("times"&amp;CK$2),$F258,CQ$28))/10)</f>
        <v>0</v>
      </c>
      <c r="CR258" s="47">
        <f ca="1">IF(OR(INDEX(INDIRECT("times"&amp;CK$2),$F258,CR$28)&gt;10,INDEX(INDIRECT(CM258),$E258,CR$28)&lt;=INDEX(INDIRECT(CM258),$E258,$F258)),0,(INDEX(INDIRECT(CM258),$E258,$F258)-INDEX(INDIRECT(CM258),$E258,CR$28))*(10-INDEX(INDIRECT("times"&amp;CK$2),$F258,CR$28))/10)</f>
        <v>0</v>
      </c>
      <c r="CS258" s="47">
        <f ca="1">IF(OR(INDEX(INDIRECT("times"&amp;CK$2),$F258,CS$28)&gt;10,INDEX(INDIRECT(CM258),$E258,CS$28)&lt;=INDEX(INDIRECT(CM258),$E258,$F258)),0,(INDEX(INDIRECT(CM258),$E258,$F258)-INDEX(INDIRECT(CM258),$E258,CS$28))*(10-INDEX(INDIRECT("times"&amp;CK$2),$F258,CS$28))/10)</f>
        <v>0</v>
      </c>
      <c r="CT258" s="47">
        <f ca="1">IF(OR(INDEX(INDIRECT("times"&amp;CK$2),$F258,CT$28)&gt;10,INDEX(INDIRECT(CM258),$E258,CT$28)&lt;=INDEX(INDIRECT(CM258),$E258,$F258)),0,(INDEX(INDIRECT(CM258),$E258,$F258)-INDEX(INDIRECT(CM258),$E258,CT$28))*(10-INDEX(INDIRECT("times"&amp;CK$2),$F258,CT$28))/10)</f>
        <v>0</v>
      </c>
      <c r="CU258" s="47">
        <f ca="1">IF(OR(INDEX(INDIRECT("times"&amp;CK$2),$F258,CU$28)&gt;10,INDEX(INDIRECT(CM258),$E258,CU$28)&lt;=INDEX(INDIRECT(CM258),$E258,$F258)),0,(INDEX(INDIRECT(CM258),$E258,$F258)-INDEX(INDIRECT(CM258),$E258,CU$28))*(10-INDEX(INDIRECT("times"&amp;CK$2),$F258,CU$28))/10)</f>
        <v>0</v>
      </c>
      <c r="CV258" s="47">
        <f ca="1">IF(OR(INDEX(INDIRECT("times"&amp;CK$2),$F258,CV$28)&gt;10,INDEX(INDIRECT(CM258),$E258,CV$28)&lt;=INDEX(INDIRECT(CM258),$E258,$F258)),0,(INDEX(INDIRECT(CM258),$E258,$F258)-INDEX(INDIRECT(CM258),$E258,CV$28))*(10-INDEX(INDIRECT("times"&amp;CK$2),$F258,CV$28))/10)</f>
        <v>0</v>
      </c>
      <c r="CW258" s="47">
        <f ca="1">IF(OR(INDEX(INDIRECT("times"&amp;CK$2),$F258,CW$28)&gt;10,INDEX(INDIRECT(CM258),$E258,CW$28)&lt;=INDEX(INDIRECT(CM258),$E258,$F258)),0,(INDEX(INDIRECT(CM258),$E258,$F258)-INDEX(INDIRECT(CM258),$E258,CW$28))*(10-INDEX(INDIRECT("times"&amp;CK$2),$F258,CW$28))/10)</f>
        <v>0</v>
      </c>
      <c r="CX258" s="47">
        <f ca="1">IF(OR(INDEX(INDIRECT("times"&amp;CK$2),$F258,CX$28)&gt;10,INDEX(INDIRECT(CM258),$E258,CX$28)&lt;=INDEX(INDIRECT(CM258),$E258,$F258)),0,(INDEX(INDIRECT(CM258),$E258,$F258)-INDEX(INDIRECT(CM258),$E258,CX$28))*(10-INDEX(INDIRECT("times"&amp;CK$2),$F258,CX$28))/10)</f>
        <v>0</v>
      </c>
      <c r="CY258" s="47">
        <f ca="1">IF(OR(INDEX(INDIRECT("times"&amp;CK$2),$F258,CY$28)&gt;10,INDEX(INDIRECT(CM258),$E258,CY$28)&lt;=INDEX(INDIRECT(CM258),$E258,$F258)),0,(INDEX(INDIRECT(CM258),$E258,$F258)-INDEX(INDIRECT(CM258),$E258,CY$28))*(10-INDEX(INDIRECT("times"&amp;CK$2),$F258,CY$28))/10)</f>
        <v>0</v>
      </c>
      <c r="CZ258" s="47">
        <f ca="1">IF(OR(INDEX(INDIRECT("times"&amp;CK$2),$F258,CZ$28)&gt;10,INDEX(INDIRECT(CM258),$E258,CZ$28)&lt;=INDEX(INDIRECT(CM258),$E258,$F258)),0,(INDEX(INDIRECT(CM258),$E258,$F258)-INDEX(INDIRECT(CM258),$E258,CZ$28))*(10-INDEX(INDIRECT("times"&amp;CK$2),$F258,CZ$28))/10)</f>
        <v>0</v>
      </c>
      <c r="DA258" s="47">
        <f ca="1">IF(OR(INDEX(INDIRECT("times"&amp;CK$2),$F258,DA$28)&gt;10,INDEX(INDIRECT(CM258),$E258,DA$28)&lt;=INDEX(INDIRECT(CM258),$E258,$F258)),0,(INDEX(INDIRECT(CM258),$E258,$F258)-INDEX(INDIRECT(CM258),$E258,DA$28))*(10-INDEX(INDIRECT("times"&amp;CK$2),$F258,DA$28))/10)</f>
        <v>0</v>
      </c>
      <c r="DB258" s="47">
        <f ca="1">IF(OR(INDEX(INDIRECT("times"&amp;CK$2),$F258,DB$28)&gt;10,INDEX(INDIRECT(CM258),$E258,DB$28)&lt;=INDEX(INDIRECT(CM258),$E258,$F258)),0,(INDEX(INDIRECT(CM258),$E258,$F258)-INDEX(INDIRECT(CM258),$E258,DB$28))*(10-INDEX(INDIRECT("times"&amp;CK$2),$F258,DB$28))/10)</f>
        <v>0</v>
      </c>
      <c r="DC258" s="47">
        <f ca="1">IF(OR(INDEX(INDIRECT("times"&amp;CK$2),$F258,DC$28)&gt;10,INDEX(INDIRECT(CM258),$E258,DC$28)&lt;=INDEX(INDIRECT(CM258),$E258,$F258)),0,(INDEX(INDIRECT(CM258),$E258,$F258)-INDEX(INDIRECT(CM258),$E258,DC$28))*(10-INDEX(INDIRECT("times"&amp;CK$2),$F258,DC$28))/10)</f>
        <v>0</v>
      </c>
      <c r="DD258" s="47">
        <f ca="1">IF(OR(INDEX(INDIRECT("times"&amp;CK$2),$F258,DD$28)&gt;10,INDEX(INDIRECT(CM258),$E258,DD$28)&lt;=INDEX(INDIRECT(CM258),$E258,$F258)),0,(INDEX(INDIRECT(CM258),$E258,$F258)-INDEX(INDIRECT(CM258),$E258,DD$28))*(10-INDEX(INDIRECT("times"&amp;CK$2),$F258,DD$28))/10)</f>
        <v>0</v>
      </c>
      <c r="DE258" s="47">
        <f ca="1">IF(OR(INDEX(INDIRECT("times"&amp;CK$2),$F258,DE$28)&gt;10,INDEX(INDIRECT(CM258),$E258,DE$28)&lt;=INDEX(INDIRECT(CM258),$E258,$F258)),0,(INDEX(INDIRECT(CM258),$E258,$F258)-INDEX(INDIRECT(CM258),$E258,DE$28))*(10-INDEX(INDIRECT("times"&amp;CK$2),$F258,DE$28))/10)</f>
        <v>0</v>
      </c>
      <c r="DF258" s="47">
        <f ca="1">IF(OR(INDEX(INDIRECT("times"&amp;CK$2),$F258,DF$28)&gt;10,INDEX(INDIRECT(CM258),$E258,DF$28)&lt;=INDEX(INDIRECT(CM258),$E258,$F258)),0,(INDEX(INDIRECT(CM258),$E258,$F258)-INDEX(INDIRECT(CM258),$E258,DF$28))*(10-INDEX(INDIRECT("times"&amp;CK$2),$F258,DF$28))/10)</f>
        <v>0</v>
      </c>
      <c r="DG258" s="47">
        <f ca="1">IF(OR(INDEX(INDIRECT("times"&amp;CK$2),$F258,DG$28)&gt;10,INDEX(INDIRECT(CM258),$E258,DG$28)&lt;=INDEX(INDIRECT(CM258),$E258,$F258)),0,(INDEX(INDIRECT(CM258),$E258,$F258)-INDEX(INDIRECT(CM258),$E258,DG$28))*(10-INDEX(INDIRECT("times"&amp;CK$2),$F258,DG$28))/10)</f>
        <v>0</v>
      </c>
      <c r="DH258" s="47">
        <f ca="1">IF(OR(INDEX(INDIRECT("times"&amp;CK$2),$F258,DH$28)&gt;10,INDEX(INDIRECT(CM258),$E258,DH$28)&lt;=INDEX(INDIRECT(CM258),$E258,$F258)),0,(INDEX(INDIRECT(CM258),$E258,$F258)-INDEX(INDIRECT(CM258),$E258,DH$28))*(10-INDEX(INDIRECT("times"&amp;CK$2),$F258,DH$28))/10)</f>
        <v>0</v>
      </c>
      <c r="DI258" s="47">
        <f ca="1">IF(OR(INDEX(INDIRECT("times"&amp;CK$2),$F258,DI$28)&gt;10,INDEX(INDIRECT(CM258),$E258,DI$28)&lt;=INDEX(INDIRECT(CM258),$E258,$F258)),0,(INDEX(INDIRECT(CM258),$E258,$F258)-INDEX(INDIRECT(CM258),$E258,DI$28))*(10-INDEX(INDIRECT("times"&amp;CK$2),$F258,DI$28))/10)</f>
        <v>0</v>
      </c>
      <c r="DJ258" s="48">
        <f ca="1">IF(OR(INDEX(INDIRECT("times"&amp;CK$2),$F258,DJ$28)&gt;10,INDEX(INDIRECT(CM258),$E258,DJ$28)&lt;=INDEX(INDIRECT(CM258),$E258,$F258)),0,(INDEX(INDIRECT(CM258),$E258,$F258)-INDEX(INDIRECT(CM258),$E258,DJ$28))*(10-INDEX(INDIRECT("times"&amp;CK$2),$F258,DJ$28))/10)</f>
        <v>0</v>
      </c>
      <c r="DK258" s="201">
        <v>6</v>
      </c>
      <c r="DM258" s="18" t="s">
        <v>194</v>
      </c>
      <c r="DN258" s="122">
        <f>DM236</f>
        <v>2</v>
      </c>
      <c r="DO258" s="122" t="str">
        <f>DM237</f>
        <v>shop3564</v>
      </c>
      <c r="DP258" s="210" t="str">
        <f t="shared" si="1202"/>
        <v>core2_shop3564</v>
      </c>
      <c r="DQ258" s="122">
        <v>1</v>
      </c>
      <c r="DR258" s="33">
        <v>6</v>
      </c>
      <c r="DS258" s="46">
        <f ca="1">IF(OR(INDEX(INDIRECT("times"&amp;DN$2),$F258,DS$28)&gt;10,INDEX(INDIRECT(DP258),$E258,DS$28)&lt;=INDEX(INDIRECT(DP258),$E258,$F258)),0,(INDEX(INDIRECT(DP258),$E258,$F258)-INDEX(INDIRECT(DP258),$E258,DS$28))*(10-INDEX(INDIRECT("times"&amp;DN$2),$F258,DS$28))/10)</f>
        <v>0</v>
      </c>
      <c r="DT258" s="47">
        <f ca="1">IF(OR(INDEX(INDIRECT("times"&amp;DN$2),$F258,DT$28)&gt;10,INDEX(INDIRECT(DP258),$E258,DT$28)&lt;=INDEX(INDIRECT(DP258),$E258,$F258)),0,(INDEX(INDIRECT(DP258),$E258,$F258)-INDEX(INDIRECT(DP258),$E258,DT$28))*(10-INDEX(INDIRECT("times"&amp;DN$2),$F258,DT$28))/10)</f>
        <v>0</v>
      </c>
      <c r="DU258" s="47">
        <f ca="1">IF(OR(INDEX(INDIRECT("times"&amp;DN$2),$F258,DU$28)&gt;10,INDEX(INDIRECT(DP258),$E258,DU$28)&lt;=INDEX(INDIRECT(DP258),$E258,$F258)),0,(INDEX(INDIRECT(DP258),$E258,$F258)-INDEX(INDIRECT(DP258),$E258,DU$28))*(10-INDEX(INDIRECT("times"&amp;DN$2),$F258,DU$28))/10)</f>
        <v>0</v>
      </c>
      <c r="DV258" s="47">
        <f ca="1">IF(OR(INDEX(INDIRECT("times"&amp;DN$2),$F258,DV$28)&gt;10,INDEX(INDIRECT(DP258),$E258,DV$28)&lt;=INDEX(INDIRECT(DP258),$E258,$F258)),0,(INDEX(INDIRECT(DP258),$E258,$F258)-INDEX(INDIRECT(DP258),$E258,DV$28))*(10-INDEX(INDIRECT("times"&amp;DN$2),$F258,DV$28))/10)</f>
        <v>0</v>
      </c>
      <c r="DW258" s="47">
        <f ca="1">IF(OR(INDEX(INDIRECT("times"&amp;DN$2),$F258,DW$28)&gt;10,INDEX(INDIRECT(DP258),$E258,DW$28)&lt;=INDEX(INDIRECT(DP258),$E258,$F258)),0,(INDEX(INDIRECT(DP258),$E258,$F258)-INDEX(INDIRECT(DP258),$E258,DW$28))*(10-INDEX(INDIRECT("times"&amp;DN$2),$F258,DW$28))/10)</f>
        <v>0</v>
      </c>
      <c r="DX258" s="47">
        <f ca="1">IF(OR(INDEX(INDIRECT("times"&amp;DN$2),$F258,DX$28)&gt;10,INDEX(INDIRECT(DP258),$E258,DX$28)&lt;=INDEX(INDIRECT(DP258),$E258,$F258)),0,(INDEX(INDIRECT(DP258),$E258,$F258)-INDEX(INDIRECT(DP258),$E258,DX$28))*(10-INDEX(INDIRECT("times"&amp;DN$2),$F258,DX$28))/10)</f>
        <v>0</v>
      </c>
      <c r="DY258" s="47">
        <f ca="1">IF(OR(INDEX(INDIRECT("times"&amp;DN$2),$F258,DY$28)&gt;10,INDEX(INDIRECT(DP258),$E258,DY$28)&lt;=INDEX(INDIRECT(DP258),$E258,$F258)),0,(INDEX(INDIRECT(DP258),$E258,$F258)-INDEX(INDIRECT(DP258),$E258,DY$28))*(10-INDEX(INDIRECT("times"&amp;DN$2),$F258,DY$28))/10)</f>
        <v>0</v>
      </c>
      <c r="DZ258" s="47">
        <f ca="1">IF(OR(INDEX(INDIRECT("times"&amp;DN$2),$F258,DZ$28)&gt;10,INDEX(INDIRECT(DP258),$E258,DZ$28)&lt;=INDEX(INDIRECT(DP258),$E258,$F258)),0,(INDEX(INDIRECT(DP258),$E258,$F258)-INDEX(INDIRECT(DP258),$E258,DZ$28))*(10-INDEX(INDIRECT("times"&amp;DN$2),$F258,DZ$28))/10)</f>
        <v>0</v>
      </c>
      <c r="EA258" s="47">
        <f ca="1">IF(OR(INDEX(INDIRECT("times"&amp;DN$2),$F258,EA$28)&gt;10,INDEX(INDIRECT(DP258),$E258,EA$28)&lt;=INDEX(INDIRECT(DP258),$E258,$F258)),0,(INDEX(INDIRECT(DP258),$E258,$F258)-INDEX(INDIRECT(DP258),$E258,EA$28))*(10-INDEX(INDIRECT("times"&amp;DN$2),$F258,EA$28))/10)</f>
        <v>0</v>
      </c>
      <c r="EB258" s="47">
        <f ca="1">IF(OR(INDEX(INDIRECT("times"&amp;DN$2),$F258,EB$28)&gt;10,INDEX(INDIRECT(DP258),$E258,EB$28)&lt;=INDEX(INDIRECT(DP258),$E258,$F258)),0,(INDEX(INDIRECT(DP258),$E258,$F258)-INDEX(INDIRECT(DP258),$E258,EB$28))*(10-INDEX(INDIRECT("times"&amp;DN$2),$F258,EB$28))/10)</f>
        <v>0</v>
      </c>
      <c r="EC258" s="47">
        <f ca="1">IF(OR(INDEX(INDIRECT("times"&amp;DN$2),$F258,EC$28)&gt;10,INDEX(INDIRECT(DP258),$E258,EC$28)&lt;=INDEX(INDIRECT(DP258),$E258,$F258)),0,(INDEX(INDIRECT(DP258),$E258,$F258)-INDEX(INDIRECT(DP258),$E258,EC$28))*(10-INDEX(INDIRECT("times"&amp;DN$2),$F258,EC$28))/10)</f>
        <v>0</v>
      </c>
      <c r="ED258" s="47">
        <f ca="1">IF(OR(INDEX(INDIRECT("times"&amp;DN$2),$F258,ED$28)&gt;10,INDEX(INDIRECT(DP258),$E258,ED$28)&lt;=INDEX(INDIRECT(DP258),$E258,$F258)),0,(INDEX(INDIRECT(DP258),$E258,$F258)-INDEX(INDIRECT(DP258),$E258,ED$28))*(10-INDEX(INDIRECT("times"&amp;DN$2),$F258,ED$28))/10)</f>
        <v>0</v>
      </c>
      <c r="EE258" s="47">
        <f ca="1">IF(OR(INDEX(INDIRECT("times"&amp;DN$2),$F258,EE$28)&gt;10,INDEX(INDIRECT(DP258),$E258,EE$28)&lt;=INDEX(INDIRECT(DP258),$E258,$F258)),0,(INDEX(INDIRECT(DP258),$E258,$F258)-INDEX(INDIRECT(DP258),$E258,EE$28))*(10-INDEX(INDIRECT("times"&amp;DN$2),$F258,EE$28))/10)</f>
        <v>0</v>
      </c>
      <c r="EF258" s="47">
        <f ca="1">IF(OR(INDEX(INDIRECT("times"&amp;DN$2),$F258,EF$28)&gt;10,INDEX(INDIRECT(DP258),$E258,EF$28)&lt;=INDEX(INDIRECT(DP258),$E258,$F258)),0,(INDEX(INDIRECT(DP258),$E258,$F258)-INDEX(INDIRECT(DP258),$E258,EF$28))*(10-INDEX(INDIRECT("times"&amp;DN$2),$F258,EF$28))/10)</f>
        <v>0</v>
      </c>
      <c r="EG258" s="47">
        <f ca="1">IF(OR(INDEX(INDIRECT("times"&amp;DN$2),$F258,EG$28)&gt;10,INDEX(INDIRECT(DP258),$E258,EG$28)&lt;=INDEX(INDIRECT(DP258),$E258,$F258)),0,(INDEX(INDIRECT(DP258),$E258,$F258)-INDEX(INDIRECT(DP258),$E258,EG$28))*(10-INDEX(INDIRECT("times"&amp;DN$2),$F258,EG$28))/10)</f>
        <v>0</v>
      </c>
      <c r="EH258" s="47">
        <f ca="1">IF(OR(INDEX(INDIRECT("times"&amp;DN$2),$F258,EH$28)&gt;10,INDEX(INDIRECT(DP258),$E258,EH$28)&lt;=INDEX(INDIRECT(DP258),$E258,$F258)),0,(INDEX(INDIRECT(DP258),$E258,$F258)-INDEX(INDIRECT(DP258),$E258,EH$28))*(10-INDEX(INDIRECT("times"&amp;DN$2),$F258,EH$28))/10)</f>
        <v>0</v>
      </c>
      <c r="EI258" s="47">
        <f ca="1">IF(OR(INDEX(INDIRECT("times"&amp;DN$2),$F258,EI$28)&gt;10,INDEX(INDIRECT(DP258),$E258,EI$28)&lt;=INDEX(INDIRECT(DP258),$E258,$F258)),0,(INDEX(INDIRECT(DP258),$E258,$F258)-INDEX(INDIRECT(DP258),$E258,EI$28))*(10-INDEX(INDIRECT("times"&amp;DN$2),$F258,EI$28))/10)</f>
        <v>0</v>
      </c>
      <c r="EJ258" s="47">
        <f ca="1">IF(OR(INDEX(INDIRECT("times"&amp;DN$2),$F258,EJ$28)&gt;10,INDEX(INDIRECT(DP258),$E258,EJ$28)&lt;=INDEX(INDIRECT(DP258),$E258,$F258)),0,(INDEX(INDIRECT(DP258),$E258,$F258)-INDEX(INDIRECT(DP258),$E258,EJ$28))*(10-INDEX(INDIRECT("times"&amp;DN$2),$F258,EJ$28))/10)</f>
        <v>0</v>
      </c>
      <c r="EK258" s="47">
        <f ca="1">IF(OR(INDEX(INDIRECT("times"&amp;DN$2),$F258,EK$28)&gt;10,INDEX(INDIRECT(DP258),$E258,EK$28)&lt;=INDEX(INDIRECT(DP258),$E258,$F258)),0,(INDEX(INDIRECT(DP258),$E258,$F258)-INDEX(INDIRECT(DP258),$E258,EK$28))*(10-INDEX(INDIRECT("times"&amp;DN$2),$F258,EK$28))/10)</f>
        <v>0</v>
      </c>
      <c r="EL258" s="47">
        <f ca="1">IF(OR(INDEX(INDIRECT("times"&amp;DN$2),$F258,EL$28)&gt;10,INDEX(INDIRECT(DP258),$E258,EL$28)&lt;=INDEX(INDIRECT(DP258),$E258,$F258)),0,(INDEX(INDIRECT(DP258),$E258,$F258)-INDEX(INDIRECT(DP258),$E258,EL$28))*(10-INDEX(INDIRECT("times"&amp;DN$2),$F258,EL$28))/10)</f>
        <v>0</v>
      </c>
      <c r="EM258" s="48">
        <f ca="1">IF(OR(INDEX(INDIRECT("times"&amp;DN$2),$F258,EM$28)&gt;10,INDEX(INDIRECT(DP258),$E258,EM$28)&lt;=INDEX(INDIRECT(DP258),$E258,$F258)),0,(INDEX(INDIRECT(DP258),$E258,$F258)-INDEX(INDIRECT(DP258),$E258,EM$28))*(10-INDEX(INDIRECT("times"&amp;DN$2),$F258,EM$28))/10)</f>
        <v>0</v>
      </c>
      <c r="EN258" s="201">
        <v>6</v>
      </c>
      <c r="EP258" s="18" t="s">
        <v>194</v>
      </c>
      <c r="EQ258" s="122">
        <f>EP236</f>
        <v>2</v>
      </c>
      <c r="ER258" s="122" t="str">
        <f>EP237</f>
        <v>lei3564</v>
      </c>
      <c r="ES258" s="210" t="str">
        <f t="shared" si="1203"/>
        <v>core2_lei3564</v>
      </c>
      <c r="ET258" s="122">
        <v>1</v>
      </c>
      <c r="EU258" s="33">
        <v>6</v>
      </c>
      <c r="EV258" s="46">
        <f ca="1">IF(OR(INDEX(INDIRECT("times"&amp;EQ$2),$F258,EV$28)&gt;10,INDEX(INDIRECT(ES258),$E258,EV$28)&lt;=INDEX(INDIRECT(ES258),$E258,$F258)),0,(INDEX(INDIRECT(ES258),$E258,$F258)-INDEX(INDIRECT(ES258),$E258,EV$28))*(10-INDEX(INDIRECT("times"&amp;EQ$2),$F258,EV$28))/10)</f>
        <v>0</v>
      </c>
      <c r="EW258" s="47">
        <f ca="1">IF(OR(INDEX(INDIRECT("times"&amp;EQ$2),$F258,EW$28)&gt;10,INDEX(INDIRECT(ES258),$E258,EW$28)&lt;=INDEX(INDIRECT(ES258),$E258,$F258)),0,(INDEX(INDIRECT(ES258),$E258,$F258)-INDEX(INDIRECT(ES258),$E258,EW$28))*(10-INDEX(INDIRECT("times"&amp;EQ$2),$F258,EW$28))/10)</f>
        <v>0</v>
      </c>
      <c r="EX258" s="47">
        <f ca="1">IF(OR(INDEX(INDIRECT("times"&amp;EQ$2),$F258,EX$28)&gt;10,INDEX(INDIRECT(ES258),$E258,EX$28)&lt;=INDEX(INDIRECT(ES258),$E258,$F258)),0,(INDEX(INDIRECT(ES258),$E258,$F258)-INDEX(INDIRECT(ES258),$E258,EX$28))*(10-INDEX(INDIRECT("times"&amp;EQ$2),$F258,EX$28))/10)</f>
        <v>0</v>
      </c>
      <c r="EY258" s="47">
        <f ca="1">IF(OR(INDEX(INDIRECT("times"&amp;EQ$2),$F258,EY$28)&gt;10,INDEX(INDIRECT(ES258),$E258,EY$28)&lt;=INDEX(INDIRECT(ES258),$E258,$F258)),0,(INDEX(INDIRECT(ES258),$E258,$F258)-INDEX(INDIRECT(ES258),$E258,EY$28))*(10-INDEX(INDIRECT("times"&amp;EQ$2),$F258,EY$28))/10)</f>
        <v>0</v>
      </c>
      <c r="EZ258" s="47">
        <f ca="1">IF(OR(INDEX(INDIRECT("times"&amp;EQ$2),$F258,EZ$28)&gt;10,INDEX(INDIRECT(ES258),$E258,EZ$28)&lt;=INDEX(INDIRECT(ES258),$E258,$F258)),0,(INDEX(INDIRECT(ES258),$E258,$F258)-INDEX(INDIRECT(ES258),$E258,EZ$28))*(10-INDEX(INDIRECT("times"&amp;EQ$2),$F258,EZ$28))/10)</f>
        <v>0</v>
      </c>
      <c r="FA258" s="47">
        <f ca="1">IF(OR(INDEX(INDIRECT("times"&amp;EQ$2),$F258,FA$28)&gt;10,INDEX(INDIRECT(ES258),$E258,FA$28)&lt;=INDEX(INDIRECT(ES258),$E258,$F258)),0,(INDEX(INDIRECT(ES258),$E258,$F258)-INDEX(INDIRECT(ES258),$E258,FA$28))*(10-INDEX(INDIRECT("times"&amp;EQ$2),$F258,FA$28))/10)</f>
        <v>0</v>
      </c>
      <c r="FB258" s="47">
        <f ca="1">IF(OR(INDEX(INDIRECT("times"&amp;EQ$2),$F258,FB$28)&gt;10,INDEX(INDIRECT(ES258),$E258,FB$28)&lt;=INDEX(INDIRECT(ES258),$E258,$F258)),0,(INDEX(INDIRECT(ES258),$E258,$F258)-INDEX(INDIRECT(ES258),$E258,FB$28))*(10-INDEX(INDIRECT("times"&amp;EQ$2),$F258,FB$28))/10)</f>
        <v>0</v>
      </c>
      <c r="FC258" s="47">
        <f ca="1">IF(OR(INDEX(INDIRECT("times"&amp;EQ$2),$F258,FC$28)&gt;10,INDEX(INDIRECT(ES258),$E258,FC$28)&lt;=INDEX(INDIRECT(ES258),$E258,$F258)),0,(INDEX(INDIRECT(ES258),$E258,$F258)-INDEX(INDIRECT(ES258),$E258,FC$28))*(10-INDEX(INDIRECT("times"&amp;EQ$2),$F258,FC$28))/10)</f>
        <v>0</v>
      </c>
      <c r="FD258" s="47">
        <f ca="1">IF(OR(INDEX(INDIRECT("times"&amp;EQ$2),$F258,FD$28)&gt;10,INDEX(INDIRECT(ES258),$E258,FD$28)&lt;=INDEX(INDIRECT(ES258),$E258,$F258)),0,(INDEX(INDIRECT(ES258),$E258,$F258)-INDEX(INDIRECT(ES258),$E258,FD$28))*(10-INDEX(INDIRECT("times"&amp;EQ$2),$F258,FD$28))/10)</f>
        <v>0</v>
      </c>
      <c r="FE258" s="47">
        <f ca="1">IF(OR(INDEX(INDIRECT("times"&amp;EQ$2),$F258,FE$28)&gt;10,INDEX(INDIRECT(ES258),$E258,FE$28)&lt;=INDEX(INDIRECT(ES258),$E258,$F258)),0,(INDEX(INDIRECT(ES258),$E258,$F258)-INDEX(INDIRECT(ES258),$E258,FE$28))*(10-INDEX(INDIRECT("times"&amp;EQ$2),$F258,FE$28))/10)</f>
        <v>0</v>
      </c>
      <c r="FF258" s="47">
        <f ca="1">IF(OR(INDEX(INDIRECT("times"&amp;EQ$2),$F258,FF$28)&gt;10,INDEX(INDIRECT(ES258),$E258,FF$28)&lt;=INDEX(INDIRECT(ES258),$E258,$F258)),0,(INDEX(INDIRECT(ES258),$E258,$F258)-INDEX(INDIRECT(ES258),$E258,FF$28))*(10-INDEX(INDIRECT("times"&amp;EQ$2),$F258,FF$28))/10)</f>
        <v>0</v>
      </c>
      <c r="FG258" s="47">
        <f ca="1">IF(OR(INDEX(INDIRECT("times"&amp;EQ$2),$F258,FG$28)&gt;10,INDEX(INDIRECT(ES258),$E258,FG$28)&lt;=INDEX(INDIRECT(ES258),$E258,$F258)),0,(INDEX(INDIRECT(ES258),$E258,$F258)-INDEX(INDIRECT(ES258),$E258,FG$28))*(10-INDEX(INDIRECT("times"&amp;EQ$2),$F258,FG$28))/10)</f>
        <v>0</v>
      </c>
      <c r="FH258" s="47">
        <f ca="1">IF(OR(INDEX(INDIRECT("times"&amp;EQ$2),$F258,FH$28)&gt;10,INDEX(INDIRECT(ES258),$E258,FH$28)&lt;=INDEX(INDIRECT(ES258),$E258,$F258)),0,(INDEX(INDIRECT(ES258),$E258,$F258)-INDEX(INDIRECT(ES258),$E258,FH$28))*(10-INDEX(INDIRECT("times"&amp;EQ$2),$F258,FH$28))/10)</f>
        <v>0</v>
      </c>
      <c r="FI258" s="47">
        <f ca="1">IF(OR(INDEX(INDIRECT("times"&amp;EQ$2),$F258,FI$28)&gt;10,INDEX(INDIRECT(ES258),$E258,FI$28)&lt;=INDEX(INDIRECT(ES258),$E258,$F258)),0,(INDEX(INDIRECT(ES258),$E258,$F258)-INDEX(INDIRECT(ES258),$E258,FI$28))*(10-INDEX(INDIRECT("times"&amp;EQ$2),$F258,FI$28))/10)</f>
        <v>0</v>
      </c>
      <c r="FJ258" s="47">
        <f ca="1">IF(OR(INDEX(INDIRECT("times"&amp;EQ$2),$F258,FJ$28)&gt;10,INDEX(INDIRECT(ES258),$E258,FJ$28)&lt;=INDEX(INDIRECT(ES258),$E258,$F258)),0,(INDEX(INDIRECT(ES258),$E258,$F258)-INDEX(INDIRECT(ES258),$E258,FJ$28))*(10-INDEX(INDIRECT("times"&amp;EQ$2),$F258,FJ$28))/10)</f>
        <v>0</v>
      </c>
      <c r="FK258" s="47">
        <f ca="1">IF(OR(INDEX(INDIRECT("times"&amp;EQ$2),$F258,FK$28)&gt;10,INDEX(INDIRECT(ES258),$E258,FK$28)&lt;=INDEX(INDIRECT(ES258),$E258,$F258)),0,(INDEX(INDIRECT(ES258),$E258,$F258)-INDEX(INDIRECT(ES258),$E258,FK$28))*(10-INDEX(INDIRECT("times"&amp;EQ$2),$F258,FK$28))/10)</f>
        <v>0</v>
      </c>
      <c r="FL258" s="47">
        <f ca="1">IF(OR(INDEX(INDIRECT("times"&amp;EQ$2),$F258,FL$28)&gt;10,INDEX(INDIRECT(ES258),$E258,FL$28)&lt;=INDEX(INDIRECT(ES258),$E258,$F258)),0,(INDEX(INDIRECT(ES258),$E258,$F258)-INDEX(INDIRECT(ES258),$E258,FL$28))*(10-INDEX(INDIRECT("times"&amp;EQ$2),$F258,FL$28))/10)</f>
        <v>0</v>
      </c>
      <c r="FM258" s="47">
        <f ca="1">IF(OR(INDEX(INDIRECT("times"&amp;EQ$2),$F258,FM$28)&gt;10,INDEX(INDIRECT(ES258),$E258,FM$28)&lt;=INDEX(INDIRECT(ES258),$E258,$F258)),0,(INDEX(INDIRECT(ES258),$E258,$F258)-INDEX(INDIRECT(ES258),$E258,FM$28))*(10-INDEX(INDIRECT("times"&amp;EQ$2),$F258,FM$28))/10)</f>
        <v>0</v>
      </c>
      <c r="FN258" s="47">
        <f ca="1">IF(OR(INDEX(INDIRECT("times"&amp;EQ$2),$F258,FN$28)&gt;10,INDEX(INDIRECT(ES258),$E258,FN$28)&lt;=INDEX(INDIRECT(ES258),$E258,$F258)),0,(INDEX(INDIRECT(ES258),$E258,$F258)-INDEX(INDIRECT(ES258),$E258,FN$28))*(10-INDEX(INDIRECT("times"&amp;EQ$2),$F258,FN$28))/10)</f>
        <v>0</v>
      </c>
      <c r="FO258" s="47">
        <f ca="1">IF(OR(INDEX(INDIRECT("times"&amp;EQ$2),$F258,FO$28)&gt;10,INDEX(INDIRECT(ES258),$E258,FO$28)&lt;=INDEX(INDIRECT(ES258),$E258,$F258)),0,(INDEX(INDIRECT(ES258),$E258,$F258)-INDEX(INDIRECT(ES258),$E258,FO$28))*(10-INDEX(INDIRECT("times"&amp;EQ$2),$F258,FO$28))/10)</f>
        <v>0</v>
      </c>
      <c r="FP258" s="48">
        <f ca="1">IF(OR(INDEX(INDIRECT("times"&amp;EQ$2),$F258,FP$28)&gt;10,INDEX(INDIRECT(ES258),$E258,FP$28)&lt;=INDEX(INDIRECT(ES258),$E258,$F258)),0,(INDEX(INDIRECT(ES258),$E258,$F258)-INDEX(INDIRECT(ES258),$E258,FP$28))*(10-INDEX(INDIRECT("times"&amp;EQ$2),$F258,FP$28))/10)</f>
        <v>0</v>
      </c>
      <c r="FQ258" s="201">
        <v>6</v>
      </c>
      <c r="FS258" s="18" t="s">
        <v>194</v>
      </c>
      <c r="FT258" s="122">
        <f>FS236</f>
        <v>2</v>
      </c>
      <c r="FU258" s="122" t="str">
        <f>FS237</f>
        <v>shop65</v>
      </c>
      <c r="FV258" s="210" t="str">
        <f t="shared" si="1204"/>
        <v>core2_shop65</v>
      </c>
      <c r="FW258" s="122">
        <v>1</v>
      </c>
      <c r="FX258" s="33">
        <v>6</v>
      </c>
      <c r="FY258" s="46">
        <f ca="1">IF(OR(INDEX(INDIRECT("times"&amp;FT$2),$F258,FY$28)&gt;10,INDEX(INDIRECT(FV258),$E258,FY$28)&lt;=INDEX(INDIRECT(FV258),$E258,$F258)),0,(INDEX(INDIRECT(FV258),$E258,$F258)-INDEX(INDIRECT(FV258),$E258,FY$28))*(10-INDEX(INDIRECT("times"&amp;FT$2),$F258,FY$28))/10)</f>
        <v>0</v>
      </c>
      <c r="FZ258" s="47">
        <f ca="1">IF(OR(INDEX(INDIRECT("times"&amp;FT$2),$F258,FZ$28)&gt;10,INDEX(INDIRECT(FV258),$E258,FZ$28)&lt;=INDEX(INDIRECT(FV258),$E258,$F258)),0,(INDEX(INDIRECT(FV258),$E258,$F258)-INDEX(INDIRECT(FV258),$E258,FZ$28))*(10-INDEX(INDIRECT("times"&amp;FT$2),$F258,FZ$28))/10)</f>
        <v>0</v>
      </c>
      <c r="GA258" s="47">
        <f ca="1">IF(OR(INDEX(INDIRECT("times"&amp;FT$2),$F258,GA$28)&gt;10,INDEX(INDIRECT(FV258),$E258,GA$28)&lt;=INDEX(INDIRECT(FV258),$E258,$F258)),0,(INDEX(INDIRECT(FV258),$E258,$F258)-INDEX(INDIRECT(FV258),$E258,GA$28))*(10-INDEX(INDIRECT("times"&amp;FT$2),$F258,GA$28))/10)</f>
        <v>0</v>
      </c>
      <c r="GB258" s="47">
        <f ca="1">IF(OR(INDEX(INDIRECT("times"&amp;FT$2),$F258,GB$28)&gt;10,INDEX(INDIRECT(FV258),$E258,GB$28)&lt;=INDEX(INDIRECT(FV258),$E258,$F258)),0,(INDEX(INDIRECT(FV258),$E258,$F258)-INDEX(INDIRECT(FV258),$E258,GB$28))*(10-INDEX(INDIRECT("times"&amp;FT$2),$F258,GB$28))/10)</f>
        <v>0</v>
      </c>
      <c r="GC258" s="47">
        <f ca="1">IF(OR(INDEX(INDIRECT("times"&amp;FT$2),$F258,GC$28)&gt;10,INDEX(INDIRECT(FV258),$E258,GC$28)&lt;=INDEX(INDIRECT(FV258),$E258,$F258)),0,(INDEX(INDIRECT(FV258),$E258,$F258)-INDEX(INDIRECT(FV258),$E258,GC$28))*(10-INDEX(INDIRECT("times"&amp;FT$2),$F258,GC$28))/10)</f>
        <v>0</v>
      </c>
      <c r="GD258" s="47">
        <f ca="1">IF(OR(INDEX(INDIRECT("times"&amp;FT$2),$F258,GD$28)&gt;10,INDEX(INDIRECT(FV258),$E258,GD$28)&lt;=INDEX(INDIRECT(FV258),$E258,$F258)),0,(INDEX(INDIRECT(FV258),$E258,$F258)-INDEX(INDIRECT(FV258),$E258,GD$28))*(10-INDEX(INDIRECT("times"&amp;FT$2),$F258,GD$28))/10)</f>
        <v>0</v>
      </c>
      <c r="GE258" s="47">
        <f ca="1">IF(OR(INDEX(INDIRECT("times"&amp;FT$2),$F258,GE$28)&gt;10,INDEX(INDIRECT(FV258),$E258,GE$28)&lt;=INDEX(INDIRECT(FV258),$E258,$F258)),0,(INDEX(INDIRECT(FV258),$E258,$F258)-INDEX(INDIRECT(FV258),$E258,GE$28))*(10-INDEX(INDIRECT("times"&amp;FT$2),$F258,GE$28))/10)</f>
        <v>0</v>
      </c>
      <c r="GF258" s="47">
        <f ca="1">IF(OR(INDEX(INDIRECT("times"&amp;FT$2),$F258,GF$28)&gt;10,INDEX(INDIRECT(FV258),$E258,GF$28)&lt;=INDEX(INDIRECT(FV258),$E258,$F258)),0,(INDEX(INDIRECT(FV258),$E258,$F258)-INDEX(INDIRECT(FV258),$E258,GF$28))*(10-INDEX(INDIRECT("times"&amp;FT$2),$F258,GF$28))/10)</f>
        <v>0</v>
      </c>
      <c r="GG258" s="47">
        <f ca="1">IF(OR(INDEX(INDIRECT("times"&amp;FT$2),$F258,GG$28)&gt;10,INDEX(INDIRECT(FV258),$E258,GG$28)&lt;=INDEX(INDIRECT(FV258),$E258,$F258)),0,(INDEX(INDIRECT(FV258),$E258,$F258)-INDEX(INDIRECT(FV258),$E258,GG$28))*(10-INDEX(INDIRECT("times"&amp;FT$2),$F258,GG$28))/10)</f>
        <v>0</v>
      </c>
      <c r="GH258" s="47">
        <f ca="1">IF(OR(INDEX(INDIRECT("times"&amp;FT$2),$F258,GH$28)&gt;10,INDEX(INDIRECT(FV258),$E258,GH$28)&lt;=INDEX(INDIRECT(FV258),$E258,$F258)),0,(INDEX(INDIRECT(FV258),$E258,$F258)-INDEX(INDIRECT(FV258),$E258,GH$28))*(10-INDEX(INDIRECT("times"&amp;FT$2),$F258,GH$28))/10)</f>
        <v>0</v>
      </c>
      <c r="GI258" s="47">
        <f ca="1">IF(OR(INDEX(INDIRECT("times"&amp;FT$2),$F258,GI$28)&gt;10,INDEX(INDIRECT(FV258),$E258,GI$28)&lt;=INDEX(INDIRECT(FV258),$E258,$F258)),0,(INDEX(INDIRECT(FV258),$E258,$F258)-INDEX(INDIRECT(FV258),$E258,GI$28))*(10-INDEX(INDIRECT("times"&amp;FT$2),$F258,GI$28))/10)</f>
        <v>0</v>
      </c>
      <c r="GJ258" s="47">
        <f ca="1">IF(OR(INDEX(INDIRECT("times"&amp;FT$2),$F258,GJ$28)&gt;10,INDEX(INDIRECT(FV258),$E258,GJ$28)&lt;=INDEX(INDIRECT(FV258),$E258,$F258)),0,(INDEX(INDIRECT(FV258),$E258,$F258)-INDEX(INDIRECT(FV258),$E258,GJ$28))*(10-INDEX(INDIRECT("times"&amp;FT$2),$F258,GJ$28))/10)</f>
        <v>0</v>
      </c>
      <c r="GK258" s="47">
        <f ca="1">IF(OR(INDEX(INDIRECT("times"&amp;FT$2),$F258,GK$28)&gt;10,INDEX(INDIRECT(FV258),$E258,GK$28)&lt;=INDEX(INDIRECT(FV258),$E258,$F258)),0,(INDEX(INDIRECT(FV258),$E258,$F258)-INDEX(INDIRECT(FV258),$E258,GK$28))*(10-INDEX(INDIRECT("times"&amp;FT$2),$F258,GK$28))/10)</f>
        <v>0</v>
      </c>
      <c r="GL258" s="47">
        <f ca="1">IF(OR(INDEX(INDIRECT("times"&amp;FT$2),$F258,GL$28)&gt;10,INDEX(INDIRECT(FV258),$E258,GL$28)&lt;=INDEX(INDIRECT(FV258),$E258,$F258)),0,(INDEX(INDIRECT(FV258),$E258,$F258)-INDEX(INDIRECT(FV258),$E258,GL$28))*(10-INDEX(INDIRECT("times"&amp;FT$2),$F258,GL$28))/10)</f>
        <v>0</v>
      </c>
      <c r="GM258" s="47">
        <f ca="1">IF(OR(INDEX(INDIRECT("times"&amp;FT$2),$F258,GM$28)&gt;10,INDEX(INDIRECT(FV258),$E258,GM$28)&lt;=INDEX(INDIRECT(FV258),$E258,$F258)),0,(INDEX(INDIRECT(FV258),$E258,$F258)-INDEX(INDIRECT(FV258),$E258,GM$28))*(10-INDEX(INDIRECT("times"&amp;FT$2),$F258,GM$28))/10)</f>
        <v>0</v>
      </c>
      <c r="GN258" s="47">
        <f ca="1">IF(OR(INDEX(INDIRECT("times"&amp;FT$2),$F258,GN$28)&gt;10,INDEX(INDIRECT(FV258),$E258,GN$28)&lt;=INDEX(INDIRECT(FV258),$E258,$F258)),0,(INDEX(INDIRECT(FV258),$E258,$F258)-INDEX(INDIRECT(FV258),$E258,GN$28))*(10-INDEX(INDIRECT("times"&amp;FT$2),$F258,GN$28))/10)</f>
        <v>0</v>
      </c>
      <c r="GO258" s="47">
        <f ca="1">IF(OR(INDEX(INDIRECT("times"&amp;FT$2),$F258,GO$28)&gt;10,INDEX(INDIRECT(FV258),$E258,GO$28)&lt;=INDEX(INDIRECT(FV258),$E258,$F258)),0,(INDEX(INDIRECT(FV258),$E258,$F258)-INDEX(INDIRECT(FV258),$E258,GO$28))*(10-INDEX(INDIRECT("times"&amp;FT$2),$F258,GO$28))/10)</f>
        <v>0</v>
      </c>
      <c r="GP258" s="47">
        <f ca="1">IF(OR(INDEX(INDIRECT("times"&amp;FT$2),$F258,GP$28)&gt;10,INDEX(INDIRECT(FV258),$E258,GP$28)&lt;=INDEX(INDIRECT(FV258),$E258,$F258)),0,(INDEX(INDIRECT(FV258),$E258,$F258)-INDEX(INDIRECT(FV258),$E258,GP$28))*(10-INDEX(INDIRECT("times"&amp;FT$2),$F258,GP$28))/10)</f>
        <v>0</v>
      </c>
      <c r="GQ258" s="47">
        <f ca="1">IF(OR(INDEX(INDIRECT("times"&amp;FT$2),$F258,GQ$28)&gt;10,INDEX(INDIRECT(FV258),$E258,GQ$28)&lt;=INDEX(INDIRECT(FV258),$E258,$F258)),0,(INDEX(INDIRECT(FV258),$E258,$F258)-INDEX(INDIRECT(FV258),$E258,GQ$28))*(10-INDEX(INDIRECT("times"&amp;FT$2),$F258,GQ$28))/10)</f>
        <v>0</v>
      </c>
      <c r="GR258" s="47">
        <f ca="1">IF(OR(INDEX(INDIRECT("times"&amp;FT$2),$F258,GR$28)&gt;10,INDEX(INDIRECT(FV258),$E258,GR$28)&lt;=INDEX(INDIRECT(FV258),$E258,$F258)),0,(INDEX(INDIRECT(FV258),$E258,$F258)-INDEX(INDIRECT(FV258),$E258,GR$28))*(10-INDEX(INDIRECT("times"&amp;FT$2),$F258,GR$28))/10)</f>
        <v>0</v>
      </c>
      <c r="GS258" s="48">
        <f ca="1">IF(OR(INDEX(INDIRECT("times"&amp;FT$2),$F258,GS$28)&gt;10,INDEX(INDIRECT(FV258),$E258,GS$28)&lt;=INDEX(INDIRECT(FV258),$E258,$F258)),0,(INDEX(INDIRECT(FV258),$E258,$F258)-INDEX(INDIRECT(FV258),$E258,GS$28))*(10-INDEX(INDIRECT("times"&amp;FT$2),$F258,GS$28))/10)</f>
        <v>0</v>
      </c>
      <c r="GT258" s="201">
        <v>6</v>
      </c>
      <c r="GV258" s="18" t="s">
        <v>194</v>
      </c>
      <c r="GW258" s="122">
        <f>GV236</f>
        <v>2</v>
      </c>
      <c r="GX258" s="122" t="str">
        <f>GV237</f>
        <v>lei65</v>
      </c>
      <c r="GY258" s="210" t="str">
        <f t="shared" si="1205"/>
        <v>core2_lei65</v>
      </c>
      <c r="GZ258" s="122">
        <v>1</v>
      </c>
      <c r="HA258" s="33">
        <v>6</v>
      </c>
      <c r="HB258" s="46">
        <f ca="1">IF(OR(INDEX(INDIRECT("times"&amp;GW$2),$F258,HB$28)&gt;10,INDEX(INDIRECT(GY258),$E258,HB$28)&lt;=INDEX(INDIRECT(GY258),$E258,$F258)),0,(INDEX(INDIRECT(GY258),$E258,$F258)-INDEX(INDIRECT(GY258),$E258,HB$28))*(10-INDEX(INDIRECT("times"&amp;GW$2),$F258,HB$28))/10)</f>
        <v>0</v>
      </c>
      <c r="HC258" s="47">
        <f ca="1">IF(OR(INDEX(INDIRECT("times"&amp;GW$2),$F258,HC$28)&gt;10,INDEX(INDIRECT(GY258),$E258,HC$28)&lt;=INDEX(INDIRECT(GY258),$E258,$F258)),0,(INDEX(INDIRECT(GY258),$E258,$F258)-INDEX(INDIRECT(GY258),$E258,HC$28))*(10-INDEX(INDIRECT("times"&amp;GW$2),$F258,HC$28))/10)</f>
        <v>0</v>
      </c>
      <c r="HD258" s="47">
        <f ca="1">IF(OR(INDEX(INDIRECT("times"&amp;GW$2),$F258,HD$28)&gt;10,INDEX(INDIRECT(GY258),$E258,HD$28)&lt;=INDEX(INDIRECT(GY258),$E258,$F258)),0,(INDEX(INDIRECT(GY258),$E258,$F258)-INDEX(INDIRECT(GY258),$E258,HD$28))*(10-INDEX(INDIRECT("times"&amp;GW$2),$F258,HD$28))/10)</f>
        <v>0</v>
      </c>
      <c r="HE258" s="47">
        <f ca="1">IF(OR(INDEX(INDIRECT("times"&amp;GW$2),$F258,HE$28)&gt;10,INDEX(INDIRECT(GY258),$E258,HE$28)&lt;=INDEX(INDIRECT(GY258),$E258,$F258)),0,(INDEX(INDIRECT(GY258),$E258,$F258)-INDEX(INDIRECT(GY258),$E258,HE$28))*(10-INDEX(INDIRECT("times"&amp;GW$2),$F258,HE$28))/10)</f>
        <v>0</v>
      </c>
      <c r="HF258" s="47">
        <f ca="1">IF(OR(INDEX(INDIRECT("times"&amp;GW$2),$F258,HF$28)&gt;10,INDEX(INDIRECT(GY258),$E258,HF$28)&lt;=INDEX(INDIRECT(GY258),$E258,$F258)),0,(INDEX(INDIRECT(GY258),$E258,$F258)-INDEX(INDIRECT(GY258),$E258,HF$28))*(10-INDEX(INDIRECT("times"&amp;GW$2),$F258,HF$28))/10)</f>
        <v>0</v>
      </c>
      <c r="HG258" s="47">
        <f ca="1">IF(OR(INDEX(INDIRECT("times"&amp;GW$2),$F258,HG$28)&gt;10,INDEX(INDIRECT(GY258),$E258,HG$28)&lt;=INDEX(INDIRECT(GY258),$E258,$F258)),0,(INDEX(INDIRECT(GY258),$E258,$F258)-INDEX(INDIRECT(GY258),$E258,HG$28))*(10-INDEX(INDIRECT("times"&amp;GW$2),$F258,HG$28))/10)</f>
        <v>0</v>
      </c>
      <c r="HH258" s="47">
        <f ca="1">IF(OR(INDEX(INDIRECT("times"&amp;GW$2),$F258,HH$28)&gt;10,INDEX(INDIRECT(GY258),$E258,HH$28)&lt;=INDEX(INDIRECT(GY258),$E258,$F258)),0,(INDEX(INDIRECT(GY258),$E258,$F258)-INDEX(INDIRECT(GY258),$E258,HH$28))*(10-INDEX(INDIRECT("times"&amp;GW$2),$F258,HH$28))/10)</f>
        <v>0</v>
      </c>
      <c r="HI258" s="47">
        <f ca="1">IF(OR(INDEX(INDIRECT("times"&amp;GW$2),$F258,HI$28)&gt;10,INDEX(INDIRECT(GY258),$E258,HI$28)&lt;=INDEX(INDIRECT(GY258),$E258,$F258)),0,(INDEX(INDIRECT(GY258),$E258,$F258)-INDEX(INDIRECT(GY258),$E258,HI$28))*(10-INDEX(INDIRECT("times"&amp;GW$2),$F258,HI$28))/10)</f>
        <v>0</v>
      </c>
      <c r="HJ258" s="47">
        <f ca="1">IF(OR(INDEX(INDIRECT("times"&amp;GW$2),$F258,HJ$28)&gt;10,INDEX(INDIRECT(GY258),$E258,HJ$28)&lt;=INDEX(INDIRECT(GY258),$E258,$F258)),0,(INDEX(INDIRECT(GY258),$E258,$F258)-INDEX(INDIRECT(GY258),$E258,HJ$28))*(10-INDEX(INDIRECT("times"&amp;GW$2),$F258,HJ$28))/10)</f>
        <v>0</v>
      </c>
      <c r="HK258" s="47">
        <f ca="1">IF(OR(INDEX(INDIRECT("times"&amp;GW$2),$F258,HK$28)&gt;10,INDEX(INDIRECT(GY258),$E258,HK$28)&lt;=INDEX(INDIRECT(GY258),$E258,$F258)),0,(INDEX(INDIRECT(GY258),$E258,$F258)-INDEX(INDIRECT(GY258),$E258,HK$28))*(10-INDEX(INDIRECT("times"&amp;GW$2),$F258,HK$28))/10)</f>
        <v>0</v>
      </c>
      <c r="HL258" s="47">
        <f ca="1">IF(OR(INDEX(INDIRECT("times"&amp;GW$2),$F258,HL$28)&gt;10,INDEX(INDIRECT(GY258),$E258,HL$28)&lt;=INDEX(INDIRECT(GY258),$E258,$F258)),0,(INDEX(INDIRECT(GY258),$E258,$F258)-INDEX(INDIRECT(GY258),$E258,HL$28))*(10-INDEX(INDIRECT("times"&amp;GW$2),$F258,HL$28))/10)</f>
        <v>0</v>
      </c>
      <c r="HM258" s="47">
        <f ca="1">IF(OR(INDEX(INDIRECT("times"&amp;GW$2),$F258,HM$28)&gt;10,INDEX(INDIRECT(GY258),$E258,HM$28)&lt;=INDEX(INDIRECT(GY258),$E258,$F258)),0,(INDEX(INDIRECT(GY258),$E258,$F258)-INDEX(INDIRECT(GY258),$E258,HM$28))*(10-INDEX(INDIRECT("times"&amp;GW$2),$F258,HM$28))/10)</f>
        <v>0</v>
      </c>
      <c r="HN258" s="47">
        <f ca="1">IF(OR(INDEX(INDIRECT("times"&amp;GW$2),$F258,HN$28)&gt;10,INDEX(INDIRECT(GY258),$E258,HN$28)&lt;=INDEX(INDIRECT(GY258),$E258,$F258)),0,(INDEX(INDIRECT(GY258),$E258,$F258)-INDEX(INDIRECT(GY258),$E258,HN$28))*(10-INDEX(INDIRECT("times"&amp;GW$2),$F258,HN$28))/10)</f>
        <v>0</v>
      </c>
      <c r="HO258" s="47">
        <f ca="1">IF(OR(INDEX(INDIRECT("times"&amp;GW$2),$F258,HO$28)&gt;10,INDEX(INDIRECT(GY258),$E258,HO$28)&lt;=INDEX(INDIRECT(GY258),$E258,$F258)),0,(INDEX(INDIRECT(GY258),$E258,$F258)-INDEX(INDIRECT(GY258),$E258,HO$28))*(10-INDEX(INDIRECT("times"&amp;GW$2),$F258,HO$28))/10)</f>
        <v>0</v>
      </c>
      <c r="HP258" s="47">
        <f ca="1">IF(OR(INDEX(INDIRECT("times"&amp;GW$2),$F258,HP$28)&gt;10,INDEX(INDIRECT(GY258),$E258,HP$28)&lt;=INDEX(INDIRECT(GY258),$E258,$F258)),0,(INDEX(INDIRECT(GY258),$E258,$F258)-INDEX(INDIRECT(GY258),$E258,HP$28))*(10-INDEX(INDIRECT("times"&amp;GW$2),$F258,HP$28))/10)</f>
        <v>0</v>
      </c>
      <c r="HQ258" s="47">
        <f ca="1">IF(OR(INDEX(INDIRECT("times"&amp;GW$2),$F258,HQ$28)&gt;10,INDEX(INDIRECT(GY258),$E258,HQ$28)&lt;=INDEX(INDIRECT(GY258),$E258,$F258)),0,(INDEX(INDIRECT(GY258),$E258,$F258)-INDEX(INDIRECT(GY258),$E258,HQ$28))*(10-INDEX(INDIRECT("times"&amp;GW$2),$F258,HQ$28))/10)</f>
        <v>0</v>
      </c>
      <c r="HR258" s="47">
        <f ca="1">IF(OR(INDEX(INDIRECT("times"&amp;GW$2),$F258,HR$28)&gt;10,INDEX(INDIRECT(GY258),$E258,HR$28)&lt;=INDEX(INDIRECT(GY258),$E258,$F258)),0,(INDEX(INDIRECT(GY258),$E258,$F258)-INDEX(INDIRECT(GY258),$E258,HR$28))*(10-INDEX(INDIRECT("times"&amp;GW$2),$F258,HR$28))/10)</f>
        <v>0</v>
      </c>
      <c r="HS258" s="47">
        <f ca="1">IF(OR(INDEX(INDIRECT("times"&amp;GW$2),$F258,HS$28)&gt;10,INDEX(INDIRECT(GY258),$E258,HS$28)&lt;=INDEX(INDIRECT(GY258),$E258,$F258)),0,(INDEX(INDIRECT(GY258),$E258,$F258)-INDEX(INDIRECT(GY258),$E258,HS$28))*(10-INDEX(INDIRECT("times"&amp;GW$2),$F258,HS$28))/10)</f>
        <v>0</v>
      </c>
      <c r="HT258" s="47">
        <f ca="1">IF(OR(INDEX(INDIRECT("times"&amp;GW$2),$F258,HT$28)&gt;10,INDEX(INDIRECT(GY258),$E258,HT$28)&lt;=INDEX(INDIRECT(GY258),$E258,$F258)),0,(INDEX(INDIRECT(GY258),$E258,$F258)-INDEX(INDIRECT(GY258),$E258,HT$28))*(10-INDEX(INDIRECT("times"&amp;GW$2),$F258,HT$28))/10)</f>
        <v>0</v>
      </c>
      <c r="HU258" s="47">
        <f ca="1">IF(OR(INDEX(INDIRECT("times"&amp;GW$2),$F258,HU$28)&gt;10,INDEX(INDIRECT(GY258),$E258,HU$28)&lt;=INDEX(INDIRECT(GY258),$E258,$F258)),0,(INDEX(INDIRECT(GY258),$E258,$F258)-INDEX(INDIRECT(GY258),$E258,HU$28))*(10-INDEX(INDIRECT("times"&amp;GW$2),$F258,HU$28))/10)</f>
        <v>0</v>
      </c>
      <c r="HV258" s="48">
        <f ca="1">IF(OR(INDEX(INDIRECT("times"&amp;GW$2),$F258,HV$28)&gt;10,INDEX(INDIRECT(GY258),$E258,HV$28)&lt;=INDEX(INDIRECT(GY258),$E258,$F258)),0,(INDEX(INDIRECT(GY258),$E258,$F258)-INDEX(INDIRECT(GY258),$E258,HV$28))*(10-INDEX(INDIRECT("times"&amp;GW$2),$F258,HV$28))/10)</f>
        <v>0</v>
      </c>
      <c r="HW258" s="201">
        <v>6</v>
      </c>
    </row>
    <row r="259" spans="1:231" ht="15">
      <c r="A259" s="18" t="s">
        <v>195</v>
      </c>
      <c r="B259" s="122">
        <f>A236</f>
        <v>2</v>
      </c>
      <c r="C259" s="122" t="str">
        <f>A237</f>
        <v>work1834</v>
      </c>
      <c r="D259" s="210" t="str">
        <f t="shared" si="1198"/>
        <v>core2_work1834</v>
      </c>
      <c r="E259" s="122">
        <v>1</v>
      </c>
      <c r="F259" s="33">
        <v>7</v>
      </c>
      <c r="G259" s="46">
        <f ca="1">IF(OR(INDEX(INDIRECT("times"&amp;B$2),$F259,G$28)&gt;10,INDEX(INDIRECT(D259),$E259,G$28)&lt;=INDEX(INDIRECT(D259),$E259,$F259)),0,(INDEX(INDIRECT(D259),$E259,$F259)-INDEX(INDIRECT(D259),$E259,G$28))*(10-INDEX(INDIRECT("times"&amp;B$2),$F259,G$28))/10)</f>
        <v>0</v>
      </c>
      <c r="H259" s="47">
        <f ca="1">IF(OR(INDEX(INDIRECT("times"&amp;B$2),$F259,H$28)&gt;10,INDEX(INDIRECT(D259),$E259,H$28)&lt;=INDEX(INDIRECT(D259),$E259,$F259)),0,(INDEX(INDIRECT(D259),$E259,$F259)-INDEX(INDIRECT(D259),$E259,H$28))*(10-INDEX(INDIRECT("times"&amp;B$2),$F259,H$28))/10)</f>
        <v>0</v>
      </c>
      <c r="I259" s="47">
        <f ca="1">IF(OR(INDEX(INDIRECT("times"&amp;B$2),$F259,I$28)&gt;10,INDEX(INDIRECT(D259),$E259,I$28)&lt;=INDEX(INDIRECT(D259),$E259,$F259)),0,(INDEX(INDIRECT(D259),$E259,$F259)-INDEX(INDIRECT(D259),$E259,I$28))*(10-INDEX(INDIRECT("times"&amp;B$2),$F259,I$28))/10)</f>
        <v>0</v>
      </c>
      <c r="J259" s="47">
        <f ca="1">IF(OR(INDEX(INDIRECT("times"&amp;B$2),$F259,J$28)&gt;10,INDEX(INDIRECT(D259),$E259,J$28)&lt;=INDEX(INDIRECT(D259),$E259,$F259)),0,(INDEX(INDIRECT(D259),$E259,$F259)-INDEX(INDIRECT(D259),$E259,J$28))*(10-INDEX(INDIRECT("times"&amp;B$2),$F259,J$28))/10)</f>
        <v>0</v>
      </c>
      <c r="K259" s="47">
        <f ca="1">IF(OR(INDEX(INDIRECT("times"&amp;B$2),$F259,K$28)&gt;10,INDEX(INDIRECT(D259),$E259,K$28)&lt;=INDEX(INDIRECT(D259),$E259,$F259)),0,(INDEX(INDIRECT(D259),$E259,$F259)-INDEX(INDIRECT(D259),$E259,K$28))*(10-INDEX(INDIRECT("times"&amp;B$2),$F259,K$28))/10)</f>
        <v>0</v>
      </c>
      <c r="L259" s="47">
        <f ca="1">IF(OR(INDEX(INDIRECT("times"&amp;B$2),$F259,L$28)&gt;10,INDEX(INDIRECT(D259),$E259,L$28)&lt;=INDEX(INDIRECT(D259),$E259,$F259)),0,(INDEX(INDIRECT(D259),$E259,$F259)-INDEX(INDIRECT(D259),$E259,L$28))*(10-INDEX(INDIRECT("times"&amp;B$2),$F259,L$28))/10)</f>
        <v>0</v>
      </c>
      <c r="M259" s="47">
        <f ca="1">IF(OR(INDEX(INDIRECT("times"&amp;B$2),$F259,M$28)&gt;10,INDEX(INDIRECT(D259),$E259,M$28)&lt;=INDEX(INDIRECT(D259),$E259,$F259)),0,(INDEX(INDIRECT(D259),$E259,$F259)-INDEX(INDIRECT(D259),$E259,M$28))*(10-INDEX(INDIRECT("times"&amp;B$2),$F259,M$28))/10)</f>
        <v>0</v>
      </c>
      <c r="N259" s="47">
        <f ca="1">IF(OR(INDEX(INDIRECT("times"&amp;B$2),$F259,N$28)&gt;10,INDEX(INDIRECT(D259),$E259,N$28)&lt;=INDEX(INDIRECT(D259),$E259,$F259)),0,(INDEX(INDIRECT(D259),$E259,$F259)-INDEX(INDIRECT(D259),$E259,N$28))*(10-INDEX(INDIRECT("times"&amp;B$2),$F259,N$28))/10)</f>
        <v>0</v>
      </c>
      <c r="O259" s="47">
        <f ca="1">IF(OR(INDEX(INDIRECT("times"&amp;B$2),$F259,O$28)&gt;10,INDEX(INDIRECT(D259),$E259,O$28)&lt;=INDEX(INDIRECT(D259),$E259,$F259)),0,(INDEX(INDIRECT(D259),$E259,$F259)-INDEX(INDIRECT(D259),$E259,O$28))*(10-INDEX(INDIRECT("times"&amp;B$2),$F259,O$28))/10)</f>
        <v>0</v>
      </c>
      <c r="P259" s="47">
        <f ca="1">IF(OR(INDEX(INDIRECT("times"&amp;B$2),$F259,P$28)&gt;10,INDEX(INDIRECT(D259),$E259,P$28)&lt;=INDEX(INDIRECT(D259),$E259,$F259)),0,(INDEX(INDIRECT(D259),$E259,$F259)-INDEX(INDIRECT(D259),$E259,P$28))*(10-INDEX(INDIRECT("times"&amp;B$2),$F259,P$28))/10)</f>
        <v>0</v>
      </c>
      <c r="Q259" s="47">
        <f ca="1">IF(OR(INDEX(INDIRECT("times"&amp;B$2),$F259,Q$28)&gt;10,INDEX(INDIRECT(D259),$E259,Q$28)&lt;=INDEX(INDIRECT(D259),$E259,$F259)),0,(INDEX(INDIRECT(D259),$E259,$F259)-INDEX(INDIRECT(D259),$E259,Q$28))*(10-INDEX(INDIRECT("times"&amp;B$2),$F259,Q$28))/10)</f>
        <v>0</v>
      </c>
      <c r="R259" s="47">
        <f ca="1">IF(OR(INDEX(INDIRECT("times"&amp;B$2),$F259,R$28)&gt;10,INDEX(INDIRECT(D259),$E259,R$28)&lt;=INDEX(INDIRECT(D259),$E259,$F259)),0,(INDEX(INDIRECT(D259),$E259,$F259)-INDEX(INDIRECT(D259),$E259,R$28))*(10-INDEX(INDIRECT("times"&amp;B$2),$F259,R$28))/10)</f>
        <v>0</v>
      </c>
      <c r="S259" s="47">
        <f ca="1">IF(OR(INDEX(INDIRECT("times"&amp;B$2),$F259,S$28)&gt;10,INDEX(INDIRECT(D259),$E259,S$28)&lt;=INDEX(INDIRECT(D259),$E259,$F259)),0,(INDEX(INDIRECT(D259),$E259,$F259)-INDEX(INDIRECT(D259),$E259,S$28))*(10-INDEX(INDIRECT("times"&amp;B$2),$F259,S$28))/10)</f>
        <v>0</v>
      </c>
      <c r="T259" s="47">
        <f ca="1">IF(OR(INDEX(INDIRECT("times"&amp;B$2),$F259,T$28)&gt;10,INDEX(INDIRECT(D259),$E259,T$28)&lt;=INDEX(INDIRECT(D259),$E259,$F259)),0,(INDEX(INDIRECT(D259),$E259,$F259)-INDEX(INDIRECT(D259),$E259,T$28))*(10-INDEX(INDIRECT("times"&amp;B$2),$F259,T$28))/10)</f>
        <v>0</v>
      </c>
      <c r="U259" s="47">
        <f ca="1">IF(OR(INDEX(INDIRECT("times"&amp;B$2),$F259,U$28)&gt;10,INDEX(INDIRECT(D259),$E259,U$28)&lt;=INDEX(INDIRECT(D259),$E259,$F259)),0,(INDEX(INDIRECT(D259),$E259,$F259)-INDEX(INDIRECT(D259),$E259,U$28))*(10-INDEX(INDIRECT("times"&amp;B$2),$F259,U$28))/10)</f>
        <v>0</v>
      </c>
      <c r="V259" s="47">
        <f ca="1">IF(OR(INDEX(INDIRECT("times"&amp;B$2),$F259,V$28)&gt;10,INDEX(INDIRECT(D259),$E259,V$28)&lt;=INDEX(INDIRECT(D259),$E259,$F259)),0,(INDEX(INDIRECT(D259),$E259,$F259)-INDEX(INDIRECT(D259),$E259,V$28))*(10-INDEX(INDIRECT("times"&amp;B$2),$F259,V$28))/10)</f>
        <v>0</v>
      </c>
      <c r="W259" s="47">
        <f ca="1">IF(OR(INDEX(INDIRECT("times"&amp;B$2),$F259,W$28)&gt;10,INDEX(INDIRECT(D259),$E259,W$28)&lt;=INDEX(INDIRECT(D259),$E259,$F259)),0,(INDEX(INDIRECT(D259),$E259,$F259)-INDEX(INDIRECT(D259),$E259,W$28))*(10-INDEX(INDIRECT("times"&amp;B$2),$F259,W$28))/10)</f>
        <v>0</v>
      </c>
      <c r="X259" s="47">
        <f ca="1">IF(OR(INDEX(INDIRECT("times"&amp;B$2),$F259,X$28)&gt;10,INDEX(INDIRECT(D259),$E259,X$28)&lt;=INDEX(INDIRECT(D259),$E259,$F259)),0,(INDEX(INDIRECT(D259),$E259,$F259)-INDEX(INDIRECT(D259),$E259,X$28))*(10-INDEX(INDIRECT("times"&amp;B$2),$F259,X$28))/10)</f>
        <v>0</v>
      </c>
      <c r="Y259" s="47">
        <f ca="1">IF(OR(INDEX(INDIRECT("times"&amp;B$2),$F259,Y$28)&gt;10,INDEX(INDIRECT(D259),$E259,Y$28)&lt;=INDEX(INDIRECT(D259),$E259,$F259)),0,(INDEX(INDIRECT(D259),$E259,$F259)-INDEX(INDIRECT(D259),$E259,Y$28))*(10-INDEX(INDIRECT("times"&amp;B$2),$F259,Y$28))/10)</f>
        <v>0</v>
      </c>
      <c r="Z259" s="47">
        <f ca="1">IF(OR(INDEX(INDIRECT("times"&amp;B$2),$F259,Z$28)&gt;10,INDEX(INDIRECT(D259),$E259,Z$28)&lt;=INDEX(INDIRECT(D259),$E259,$F259)),0,(INDEX(INDIRECT(D259),$E259,$F259)-INDEX(INDIRECT(D259),$E259,Z$28))*(10-INDEX(INDIRECT("times"&amp;B$2),$F259,Z$28))/10)</f>
        <v>0</v>
      </c>
      <c r="AA259" s="48">
        <f ca="1">IF(OR(INDEX(INDIRECT("times"&amp;B$2),$F259,AA$28)&gt;10,INDEX(INDIRECT(D259),$E259,AA$28)&lt;=INDEX(INDIRECT(D259),$E259,$F259)),0,(INDEX(INDIRECT(D259),$E259,$F259)-INDEX(INDIRECT(D259),$E259,AA$28))*(10-INDEX(INDIRECT("times"&amp;B$2),$F259,AA$28))/10)</f>
        <v>0</v>
      </c>
      <c r="AB259" s="201">
        <v>7</v>
      </c>
      <c r="AD259" s="18" t="s">
        <v>195</v>
      </c>
      <c r="AE259" s="122">
        <f>AD236</f>
        <v>2</v>
      </c>
      <c r="AF259" s="122" t="str">
        <f>AD237</f>
        <v>shop1834</v>
      </c>
      <c r="AG259" s="210" t="str">
        <f t="shared" si="1199"/>
        <v>core2_shop1834</v>
      </c>
      <c r="AH259" s="122">
        <v>1</v>
      </c>
      <c r="AI259" s="33">
        <v>7</v>
      </c>
      <c r="AJ259" s="46">
        <f ca="1">IF(OR(INDEX(INDIRECT("times"&amp;AE$2),$F259,AJ$28)&gt;10,INDEX(INDIRECT(AG259),$E259,AJ$28)&lt;=INDEX(INDIRECT(AG259),$E259,$F259)),0,(INDEX(INDIRECT(AG259),$E259,$F259)-INDEX(INDIRECT(AG259),$E259,AJ$28))*(10-INDEX(INDIRECT("times"&amp;AE$2),$F259,AJ$28))/10)</f>
        <v>0</v>
      </c>
      <c r="AK259" s="47">
        <f ca="1">IF(OR(INDEX(INDIRECT("times"&amp;AE$2),$F259,AK$28)&gt;10,INDEX(INDIRECT(AG259),$E259,AK$28)&lt;=INDEX(INDIRECT(AG259),$E259,$F259)),0,(INDEX(INDIRECT(AG259),$E259,$F259)-INDEX(INDIRECT(AG259),$E259,AK$28))*(10-INDEX(INDIRECT("times"&amp;AE$2),$F259,AK$28))/10)</f>
        <v>0</v>
      </c>
      <c r="AL259" s="47">
        <f ca="1">IF(OR(INDEX(INDIRECT("times"&amp;AE$2),$F259,AL$28)&gt;10,INDEX(INDIRECT(AG259),$E259,AL$28)&lt;=INDEX(INDIRECT(AG259),$E259,$F259)),0,(INDEX(INDIRECT(AG259),$E259,$F259)-INDEX(INDIRECT(AG259),$E259,AL$28))*(10-INDEX(INDIRECT("times"&amp;AE$2),$F259,AL$28))/10)</f>
        <v>0</v>
      </c>
      <c r="AM259" s="47">
        <f ca="1">IF(OR(INDEX(INDIRECT("times"&amp;AE$2),$F259,AM$28)&gt;10,INDEX(INDIRECT(AG259),$E259,AM$28)&lt;=INDEX(INDIRECT(AG259),$E259,$F259)),0,(INDEX(INDIRECT(AG259),$E259,$F259)-INDEX(INDIRECT(AG259),$E259,AM$28))*(10-INDEX(INDIRECT("times"&amp;AE$2),$F259,AM$28))/10)</f>
        <v>0</v>
      </c>
      <c r="AN259" s="47">
        <f ca="1">IF(OR(INDEX(INDIRECT("times"&amp;AE$2),$F259,AN$28)&gt;10,INDEX(INDIRECT(AG259),$E259,AN$28)&lt;=INDEX(INDIRECT(AG259),$E259,$F259)),0,(INDEX(INDIRECT(AG259),$E259,$F259)-INDEX(INDIRECT(AG259),$E259,AN$28))*(10-INDEX(INDIRECT("times"&amp;AE$2),$F259,AN$28))/10)</f>
        <v>0</v>
      </c>
      <c r="AO259" s="47">
        <f ca="1">IF(OR(INDEX(INDIRECT("times"&amp;AE$2),$F259,AO$28)&gt;10,INDEX(INDIRECT(AG259),$E259,AO$28)&lt;=INDEX(INDIRECT(AG259),$E259,$F259)),0,(INDEX(INDIRECT(AG259),$E259,$F259)-INDEX(INDIRECT(AG259),$E259,AO$28))*(10-INDEX(INDIRECT("times"&amp;AE$2),$F259,AO$28))/10)</f>
        <v>0</v>
      </c>
      <c r="AP259" s="47">
        <f ca="1">IF(OR(INDEX(INDIRECT("times"&amp;AE$2),$F259,AP$28)&gt;10,INDEX(INDIRECT(AG259),$E259,AP$28)&lt;=INDEX(INDIRECT(AG259),$E259,$F259)),0,(INDEX(INDIRECT(AG259),$E259,$F259)-INDEX(INDIRECT(AG259),$E259,AP$28))*(10-INDEX(INDIRECT("times"&amp;AE$2),$F259,AP$28))/10)</f>
        <v>0</v>
      </c>
      <c r="AQ259" s="47">
        <f ca="1">IF(OR(INDEX(INDIRECT("times"&amp;AE$2),$F259,AQ$28)&gt;10,INDEX(INDIRECT(AG259),$E259,AQ$28)&lt;=INDEX(INDIRECT(AG259),$E259,$F259)),0,(INDEX(INDIRECT(AG259),$E259,$F259)-INDEX(INDIRECT(AG259),$E259,AQ$28))*(10-INDEX(INDIRECT("times"&amp;AE$2),$F259,AQ$28))/10)</f>
        <v>0</v>
      </c>
      <c r="AR259" s="47">
        <f ca="1">IF(OR(INDEX(INDIRECT("times"&amp;AE$2),$F259,AR$28)&gt;10,INDEX(INDIRECT(AG259),$E259,AR$28)&lt;=INDEX(INDIRECT(AG259),$E259,$F259)),0,(INDEX(INDIRECT(AG259),$E259,$F259)-INDEX(INDIRECT(AG259),$E259,AR$28))*(10-INDEX(INDIRECT("times"&amp;AE$2),$F259,AR$28))/10)</f>
        <v>0</v>
      </c>
      <c r="AS259" s="47">
        <f ca="1">IF(OR(INDEX(INDIRECT("times"&amp;AE$2),$F259,AS$28)&gt;10,INDEX(INDIRECT(AG259),$E259,AS$28)&lt;=INDEX(INDIRECT(AG259),$E259,$F259)),0,(INDEX(INDIRECT(AG259),$E259,$F259)-INDEX(INDIRECT(AG259),$E259,AS$28))*(10-INDEX(INDIRECT("times"&amp;AE$2),$F259,AS$28))/10)</f>
        <v>0</v>
      </c>
      <c r="AT259" s="47">
        <f ca="1">IF(OR(INDEX(INDIRECT("times"&amp;AE$2),$F259,AT$28)&gt;10,INDEX(INDIRECT(AG259),$E259,AT$28)&lt;=INDEX(INDIRECT(AG259),$E259,$F259)),0,(INDEX(INDIRECT(AG259),$E259,$F259)-INDEX(INDIRECT(AG259),$E259,AT$28))*(10-INDEX(INDIRECT("times"&amp;AE$2),$F259,AT$28))/10)</f>
        <v>0</v>
      </c>
      <c r="AU259" s="47">
        <f ca="1">IF(OR(INDEX(INDIRECT("times"&amp;AE$2),$F259,AU$28)&gt;10,INDEX(INDIRECT(AG259),$E259,AU$28)&lt;=INDEX(INDIRECT(AG259),$E259,$F259)),0,(INDEX(INDIRECT(AG259),$E259,$F259)-INDEX(INDIRECT(AG259),$E259,AU$28))*(10-INDEX(INDIRECT("times"&amp;AE$2),$F259,AU$28))/10)</f>
        <v>0</v>
      </c>
      <c r="AV259" s="47">
        <f ca="1">IF(OR(INDEX(INDIRECT("times"&amp;AE$2),$F259,AV$28)&gt;10,INDEX(INDIRECT(AG259),$E259,AV$28)&lt;=INDEX(INDIRECT(AG259),$E259,$F259)),0,(INDEX(INDIRECT(AG259),$E259,$F259)-INDEX(INDIRECT(AG259),$E259,AV$28))*(10-INDEX(INDIRECT("times"&amp;AE$2),$F259,AV$28))/10)</f>
        <v>0</v>
      </c>
      <c r="AW259" s="47">
        <f ca="1">IF(OR(INDEX(INDIRECT("times"&amp;AE$2),$F259,AW$28)&gt;10,INDEX(INDIRECT(AG259),$E259,AW$28)&lt;=INDEX(INDIRECT(AG259),$E259,$F259)),0,(INDEX(INDIRECT(AG259),$E259,$F259)-INDEX(INDIRECT(AG259),$E259,AW$28))*(10-INDEX(INDIRECT("times"&amp;AE$2),$F259,AW$28))/10)</f>
        <v>0</v>
      </c>
      <c r="AX259" s="47">
        <f ca="1">IF(OR(INDEX(INDIRECT("times"&amp;AE$2),$F259,AX$28)&gt;10,INDEX(INDIRECT(AG259),$E259,AX$28)&lt;=INDEX(INDIRECT(AG259),$E259,$F259)),0,(INDEX(INDIRECT(AG259),$E259,$F259)-INDEX(INDIRECT(AG259),$E259,AX$28))*(10-INDEX(INDIRECT("times"&amp;AE$2),$F259,AX$28))/10)</f>
        <v>0</v>
      </c>
      <c r="AY259" s="47">
        <f ca="1">IF(OR(INDEX(INDIRECT("times"&amp;AE$2),$F259,AY$28)&gt;10,INDEX(INDIRECT(AG259),$E259,AY$28)&lt;=INDEX(INDIRECT(AG259),$E259,$F259)),0,(INDEX(INDIRECT(AG259),$E259,$F259)-INDEX(INDIRECT(AG259),$E259,AY$28))*(10-INDEX(INDIRECT("times"&amp;AE$2),$F259,AY$28))/10)</f>
        <v>0</v>
      </c>
      <c r="AZ259" s="47">
        <f ca="1">IF(OR(INDEX(INDIRECT("times"&amp;AE$2),$F259,AZ$28)&gt;10,INDEX(INDIRECT(AG259),$E259,AZ$28)&lt;=INDEX(INDIRECT(AG259),$E259,$F259)),0,(INDEX(INDIRECT(AG259),$E259,$F259)-INDEX(INDIRECT(AG259),$E259,AZ$28))*(10-INDEX(INDIRECT("times"&amp;AE$2),$F259,AZ$28))/10)</f>
        <v>0</v>
      </c>
      <c r="BA259" s="47">
        <f ca="1">IF(OR(INDEX(INDIRECT("times"&amp;AE$2),$F259,BA$28)&gt;10,INDEX(INDIRECT(AG259),$E259,BA$28)&lt;=INDEX(INDIRECT(AG259),$E259,$F259)),0,(INDEX(INDIRECT(AG259),$E259,$F259)-INDEX(INDIRECT(AG259),$E259,BA$28))*(10-INDEX(INDIRECT("times"&amp;AE$2),$F259,BA$28))/10)</f>
        <v>0</v>
      </c>
      <c r="BB259" s="47">
        <f ca="1">IF(OR(INDEX(INDIRECT("times"&amp;AE$2),$F259,BB$28)&gt;10,INDEX(INDIRECT(AG259),$E259,BB$28)&lt;=INDEX(INDIRECT(AG259),$E259,$F259)),0,(INDEX(INDIRECT(AG259),$E259,$F259)-INDEX(INDIRECT(AG259),$E259,BB$28))*(10-INDEX(INDIRECT("times"&amp;AE$2),$F259,BB$28))/10)</f>
        <v>0</v>
      </c>
      <c r="BC259" s="47">
        <f ca="1">IF(OR(INDEX(INDIRECT("times"&amp;AE$2),$F259,BC$28)&gt;10,INDEX(INDIRECT(AG259),$E259,BC$28)&lt;=INDEX(INDIRECT(AG259),$E259,$F259)),0,(INDEX(INDIRECT(AG259),$E259,$F259)-INDEX(INDIRECT(AG259),$E259,BC$28))*(10-INDEX(INDIRECT("times"&amp;AE$2),$F259,BC$28))/10)</f>
        <v>0</v>
      </c>
      <c r="BD259" s="48">
        <f ca="1">IF(OR(INDEX(INDIRECT("times"&amp;AE$2),$F259,BD$28)&gt;10,INDEX(INDIRECT(AG259),$E259,BD$28)&lt;=INDEX(INDIRECT(AG259),$E259,$F259)),0,(INDEX(INDIRECT(AG259),$E259,$F259)-INDEX(INDIRECT(AG259),$E259,BD$28))*(10-INDEX(INDIRECT("times"&amp;AE$2),$F259,BD$28))/10)</f>
        <v>0</v>
      </c>
      <c r="BE259" s="201">
        <v>7</v>
      </c>
      <c r="BG259" s="18" t="s">
        <v>195</v>
      </c>
      <c r="BH259" s="122">
        <f>BG236</f>
        <v>2</v>
      </c>
      <c r="BI259" s="122" t="str">
        <f>BG237</f>
        <v>lei1834</v>
      </c>
      <c r="BJ259" s="210" t="str">
        <f t="shared" si="1200"/>
        <v>core2_lei1834</v>
      </c>
      <c r="BK259" s="122">
        <v>1</v>
      </c>
      <c r="BL259" s="33">
        <v>7</v>
      </c>
      <c r="BM259" s="46">
        <f ca="1">IF(OR(INDEX(INDIRECT("times"&amp;BH$2),$F259,BM$28)&gt;10,INDEX(INDIRECT(BJ259),$E259,BM$28)&lt;=INDEX(INDIRECT(BJ259),$E259,$F259)),0,(INDEX(INDIRECT(BJ259),$E259,$F259)-INDEX(INDIRECT(BJ259),$E259,BM$28))*(10-INDEX(INDIRECT("times"&amp;BH$2),$F259,BM$28))/10)</f>
        <v>0</v>
      </c>
      <c r="BN259" s="47">
        <f ca="1">IF(OR(INDEX(INDIRECT("times"&amp;BH$2),$F259,BN$28)&gt;10,INDEX(INDIRECT(BJ259),$E259,BN$28)&lt;=INDEX(INDIRECT(BJ259),$E259,$F259)),0,(INDEX(INDIRECT(BJ259),$E259,$F259)-INDEX(INDIRECT(BJ259),$E259,BN$28))*(10-INDEX(INDIRECT("times"&amp;BH$2),$F259,BN$28))/10)</f>
        <v>0</v>
      </c>
      <c r="BO259" s="47">
        <f ca="1">IF(OR(INDEX(INDIRECT("times"&amp;BH$2),$F259,BO$28)&gt;10,INDEX(INDIRECT(BJ259),$E259,BO$28)&lt;=INDEX(INDIRECT(BJ259),$E259,$F259)),0,(INDEX(INDIRECT(BJ259),$E259,$F259)-INDEX(INDIRECT(BJ259),$E259,BO$28))*(10-INDEX(INDIRECT("times"&amp;BH$2),$F259,BO$28))/10)</f>
        <v>0</v>
      </c>
      <c r="BP259" s="47">
        <f ca="1">IF(OR(INDEX(INDIRECT("times"&amp;BH$2),$F259,BP$28)&gt;10,INDEX(INDIRECT(BJ259),$E259,BP$28)&lt;=INDEX(INDIRECT(BJ259),$E259,$F259)),0,(INDEX(INDIRECT(BJ259),$E259,$F259)-INDEX(INDIRECT(BJ259),$E259,BP$28))*(10-INDEX(INDIRECT("times"&amp;BH$2),$F259,BP$28))/10)</f>
        <v>0</v>
      </c>
      <c r="BQ259" s="47">
        <f ca="1">IF(OR(INDEX(INDIRECT("times"&amp;BH$2),$F259,BQ$28)&gt;10,INDEX(INDIRECT(BJ259),$E259,BQ$28)&lt;=INDEX(INDIRECT(BJ259),$E259,$F259)),0,(INDEX(INDIRECT(BJ259),$E259,$F259)-INDEX(INDIRECT(BJ259),$E259,BQ$28))*(10-INDEX(INDIRECT("times"&amp;BH$2),$F259,BQ$28))/10)</f>
        <v>0</v>
      </c>
      <c r="BR259" s="47">
        <f ca="1">IF(OR(INDEX(INDIRECT("times"&amp;BH$2),$F259,BR$28)&gt;10,INDEX(INDIRECT(BJ259),$E259,BR$28)&lt;=INDEX(INDIRECT(BJ259),$E259,$F259)),0,(INDEX(INDIRECT(BJ259),$E259,$F259)-INDEX(INDIRECT(BJ259),$E259,BR$28))*(10-INDEX(INDIRECT("times"&amp;BH$2),$F259,BR$28))/10)</f>
        <v>0</v>
      </c>
      <c r="BS259" s="47">
        <f ca="1">IF(OR(INDEX(INDIRECT("times"&amp;BH$2),$F259,BS$28)&gt;10,INDEX(INDIRECT(BJ259),$E259,BS$28)&lt;=INDEX(INDIRECT(BJ259),$E259,$F259)),0,(INDEX(INDIRECT(BJ259),$E259,$F259)-INDEX(INDIRECT(BJ259),$E259,BS$28))*(10-INDEX(INDIRECT("times"&amp;BH$2),$F259,BS$28))/10)</f>
        <v>0</v>
      </c>
      <c r="BT259" s="47">
        <f ca="1">IF(OR(INDEX(INDIRECT("times"&amp;BH$2),$F259,BT$28)&gt;10,INDEX(INDIRECT(BJ259),$E259,BT$28)&lt;=INDEX(INDIRECT(BJ259),$E259,$F259)),0,(INDEX(INDIRECT(BJ259),$E259,$F259)-INDEX(INDIRECT(BJ259),$E259,BT$28))*(10-INDEX(INDIRECT("times"&amp;BH$2),$F259,BT$28))/10)</f>
        <v>0</v>
      </c>
      <c r="BU259" s="47">
        <f ca="1">IF(OR(INDEX(INDIRECT("times"&amp;BH$2),$F259,BU$28)&gt;10,INDEX(INDIRECT(BJ259),$E259,BU$28)&lt;=INDEX(INDIRECT(BJ259),$E259,$F259)),0,(INDEX(INDIRECT(BJ259),$E259,$F259)-INDEX(INDIRECT(BJ259),$E259,BU$28))*(10-INDEX(INDIRECT("times"&amp;BH$2),$F259,BU$28))/10)</f>
        <v>0</v>
      </c>
      <c r="BV259" s="47">
        <f ca="1">IF(OR(INDEX(INDIRECT("times"&amp;BH$2),$F259,BV$28)&gt;10,INDEX(INDIRECT(BJ259),$E259,BV$28)&lt;=INDEX(INDIRECT(BJ259),$E259,$F259)),0,(INDEX(INDIRECT(BJ259),$E259,$F259)-INDEX(INDIRECT(BJ259),$E259,BV$28))*(10-INDEX(INDIRECT("times"&amp;BH$2),$F259,BV$28))/10)</f>
        <v>0</v>
      </c>
      <c r="BW259" s="47">
        <f ca="1">IF(OR(INDEX(INDIRECT("times"&amp;BH$2),$F259,BW$28)&gt;10,INDEX(INDIRECT(BJ259),$E259,BW$28)&lt;=INDEX(INDIRECT(BJ259),$E259,$F259)),0,(INDEX(INDIRECT(BJ259),$E259,$F259)-INDEX(INDIRECT(BJ259),$E259,BW$28))*(10-INDEX(INDIRECT("times"&amp;BH$2),$F259,BW$28))/10)</f>
        <v>0</v>
      </c>
      <c r="BX259" s="47">
        <f ca="1">IF(OR(INDEX(INDIRECT("times"&amp;BH$2),$F259,BX$28)&gt;10,INDEX(INDIRECT(BJ259),$E259,BX$28)&lt;=INDEX(INDIRECT(BJ259),$E259,$F259)),0,(INDEX(INDIRECT(BJ259),$E259,$F259)-INDEX(INDIRECT(BJ259),$E259,BX$28))*(10-INDEX(INDIRECT("times"&amp;BH$2),$F259,BX$28))/10)</f>
        <v>0</v>
      </c>
      <c r="BY259" s="47">
        <f ca="1">IF(OR(INDEX(INDIRECT("times"&amp;BH$2),$F259,BY$28)&gt;10,INDEX(INDIRECT(BJ259),$E259,BY$28)&lt;=INDEX(INDIRECT(BJ259),$E259,$F259)),0,(INDEX(INDIRECT(BJ259),$E259,$F259)-INDEX(INDIRECT(BJ259),$E259,BY$28))*(10-INDEX(INDIRECT("times"&amp;BH$2),$F259,BY$28))/10)</f>
        <v>0</v>
      </c>
      <c r="BZ259" s="47">
        <f ca="1">IF(OR(INDEX(INDIRECT("times"&amp;BH$2),$F259,BZ$28)&gt;10,INDEX(INDIRECT(BJ259),$E259,BZ$28)&lt;=INDEX(INDIRECT(BJ259),$E259,$F259)),0,(INDEX(INDIRECT(BJ259),$E259,$F259)-INDEX(INDIRECT(BJ259),$E259,BZ$28))*(10-INDEX(INDIRECT("times"&amp;BH$2),$F259,BZ$28))/10)</f>
        <v>0</v>
      </c>
      <c r="CA259" s="47">
        <f ca="1">IF(OR(INDEX(INDIRECT("times"&amp;BH$2),$F259,CA$28)&gt;10,INDEX(INDIRECT(BJ259),$E259,CA$28)&lt;=INDEX(INDIRECT(BJ259),$E259,$F259)),0,(INDEX(INDIRECT(BJ259),$E259,$F259)-INDEX(INDIRECT(BJ259),$E259,CA$28))*(10-INDEX(INDIRECT("times"&amp;BH$2),$F259,CA$28))/10)</f>
        <v>0</v>
      </c>
      <c r="CB259" s="47">
        <f ca="1">IF(OR(INDEX(INDIRECT("times"&amp;BH$2),$F259,CB$28)&gt;10,INDEX(INDIRECT(BJ259),$E259,CB$28)&lt;=INDEX(INDIRECT(BJ259),$E259,$F259)),0,(INDEX(INDIRECT(BJ259),$E259,$F259)-INDEX(INDIRECT(BJ259),$E259,CB$28))*(10-INDEX(INDIRECT("times"&amp;BH$2),$F259,CB$28))/10)</f>
        <v>0</v>
      </c>
      <c r="CC259" s="47">
        <f ca="1">IF(OR(INDEX(INDIRECT("times"&amp;BH$2),$F259,CC$28)&gt;10,INDEX(INDIRECT(BJ259),$E259,CC$28)&lt;=INDEX(INDIRECT(BJ259),$E259,$F259)),0,(INDEX(INDIRECT(BJ259),$E259,$F259)-INDEX(INDIRECT(BJ259),$E259,CC$28))*(10-INDEX(INDIRECT("times"&amp;BH$2),$F259,CC$28))/10)</f>
        <v>0</v>
      </c>
      <c r="CD259" s="47">
        <f ca="1">IF(OR(INDEX(INDIRECT("times"&amp;BH$2),$F259,CD$28)&gt;10,INDEX(INDIRECT(BJ259),$E259,CD$28)&lt;=INDEX(INDIRECT(BJ259),$E259,$F259)),0,(INDEX(INDIRECT(BJ259),$E259,$F259)-INDEX(INDIRECT(BJ259),$E259,CD$28))*(10-INDEX(INDIRECT("times"&amp;BH$2),$F259,CD$28))/10)</f>
        <v>0</v>
      </c>
      <c r="CE259" s="47">
        <f ca="1">IF(OR(INDEX(INDIRECT("times"&amp;BH$2),$F259,CE$28)&gt;10,INDEX(INDIRECT(BJ259),$E259,CE$28)&lt;=INDEX(INDIRECT(BJ259),$E259,$F259)),0,(INDEX(INDIRECT(BJ259),$E259,$F259)-INDEX(INDIRECT(BJ259),$E259,CE$28))*(10-INDEX(INDIRECT("times"&amp;BH$2),$F259,CE$28))/10)</f>
        <v>0</v>
      </c>
      <c r="CF259" s="47">
        <f ca="1">IF(OR(INDEX(INDIRECT("times"&amp;BH$2),$F259,CF$28)&gt;10,INDEX(INDIRECT(BJ259),$E259,CF$28)&lt;=INDEX(INDIRECT(BJ259),$E259,$F259)),0,(INDEX(INDIRECT(BJ259),$E259,$F259)-INDEX(INDIRECT(BJ259),$E259,CF$28))*(10-INDEX(INDIRECT("times"&amp;BH$2),$F259,CF$28))/10)</f>
        <v>0</v>
      </c>
      <c r="CG259" s="48">
        <f ca="1">IF(OR(INDEX(INDIRECT("times"&amp;BH$2),$F259,CG$28)&gt;10,INDEX(INDIRECT(BJ259),$E259,CG$28)&lt;=INDEX(INDIRECT(BJ259),$E259,$F259)),0,(INDEX(INDIRECT(BJ259),$E259,$F259)-INDEX(INDIRECT(BJ259),$E259,CG$28))*(10-INDEX(INDIRECT("times"&amp;BH$2),$F259,CG$28))/10)</f>
        <v>0</v>
      </c>
      <c r="CH259" s="201">
        <v>7</v>
      </c>
      <c r="CJ259" s="18" t="s">
        <v>195</v>
      </c>
      <c r="CK259" s="122">
        <f>CJ236</f>
        <v>2</v>
      </c>
      <c r="CL259" s="122" t="str">
        <f>CJ237</f>
        <v>work3564</v>
      </c>
      <c r="CM259" s="210" t="str">
        <f t="shared" si="1201"/>
        <v>core2_work3564</v>
      </c>
      <c r="CN259" s="122">
        <v>1</v>
      </c>
      <c r="CO259" s="33">
        <v>7</v>
      </c>
      <c r="CP259" s="46">
        <f ca="1">IF(OR(INDEX(INDIRECT("times"&amp;CK$2),$F259,CP$28)&gt;10,INDEX(INDIRECT(CM259),$E259,CP$28)&lt;=INDEX(INDIRECT(CM259),$E259,$F259)),0,(INDEX(INDIRECT(CM259),$E259,$F259)-INDEX(INDIRECT(CM259),$E259,CP$28))*(10-INDEX(INDIRECT("times"&amp;CK$2),$F259,CP$28))/10)</f>
        <v>0</v>
      </c>
      <c r="CQ259" s="47">
        <f ca="1">IF(OR(INDEX(INDIRECT("times"&amp;CK$2),$F259,CQ$28)&gt;10,INDEX(INDIRECT(CM259),$E259,CQ$28)&lt;=INDEX(INDIRECT(CM259),$E259,$F259)),0,(INDEX(INDIRECT(CM259),$E259,$F259)-INDEX(INDIRECT(CM259),$E259,CQ$28))*(10-INDEX(INDIRECT("times"&amp;CK$2),$F259,CQ$28))/10)</f>
        <v>0</v>
      </c>
      <c r="CR259" s="47">
        <f ca="1">IF(OR(INDEX(INDIRECT("times"&amp;CK$2),$F259,CR$28)&gt;10,INDEX(INDIRECT(CM259),$E259,CR$28)&lt;=INDEX(INDIRECT(CM259),$E259,$F259)),0,(INDEX(INDIRECT(CM259),$E259,$F259)-INDEX(INDIRECT(CM259),$E259,CR$28))*(10-INDEX(INDIRECT("times"&amp;CK$2),$F259,CR$28))/10)</f>
        <v>0</v>
      </c>
      <c r="CS259" s="47">
        <f ca="1">IF(OR(INDEX(INDIRECT("times"&amp;CK$2),$F259,CS$28)&gt;10,INDEX(INDIRECT(CM259),$E259,CS$28)&lt;=INDEX(INDIRECT(CM259),$E259,$F259)),0,(INDEX(INDIRECT(CM259),$E259,$F259)-INDEX(INDIRECT(CM259),$E259,CS$28))*(10-INDEX(INDIRECT("times"&amp;CK$2),$F259,CS$28))/10)</f>
        <v>0</v>
      </c>
      <c r="CT259" s="47">
        <f ca="1">IF(OR(INDEX(INDIRECT("times"&amp;CK$2),$F259,CT$28)&gt;10,INDEX(INDIRECT(CM259),$E259,CT$28)&lt;=INDEX(INDIRECT(CM259),$E259,$F259)),0,(INDEX(INDIRECT(CM259),$E259,$F259)-INDEX(INDIRECT(CM259),$E259,CT$28))*(10-INDEX(INDIRECT("times"&amp;CK$2),$F259,CT$28))/10)</f>
        <v>0</v>
      </c>
      <c r="CU259" s="47">
        <f ca="1">IF(OR(INDEX(INDIRECT("times"&amp;CK$2),$F259,CU$28)&gt;10,INDEX(INDIRECT(CM259),$E259,CU$28)&lt;=INDEX(INDIRECT(CM259),$E259,$F259)),0,(INDEX(INDIRECT(CM259),$E259,$F259)-INDEX(INDIRECT(CM259),$E259,CU$28))*(10-INDEX(INDIRECT("times"&amp;CK$2),$F259,CU$28))/10)</f>
        <v>0</v>
      </c>
      <c r="CV259" s="47">
        <f ca="1">IF(OR(INDEX(INDIRECT("times"&amp;CK$2),$F259,CV$28)&gt;10,INDEX(INDIRECT(CM259),$E259,CV$28)&lt;=INDEX(INDIRECT(CM259),$E259,$F259)),0,(INDEX(INDIRECT(CM259),$E259,$F259)-INDEX(INDIRECT(CM259),$E259,CV$28))*(10-INDEX(INDIRECT("times"&amp;CK$2),$F259,CV$28))/10)</f>
        <v>0</v>
      </c>
      <c r="CW259" s="47">
        <f ca="1">IF(OR(INDEX(INDIRECT("times"&amp;CK$2),$F259,CW$28)&gt;10,INDEX(INDIRECT(CM259),$E259,CW$28)&lt;=INDEX(INDIRECT(CM259),$E259,$F259)),0,(INDEX(INDIRECT(CM259),$E259,$F259)-INDEX(INDIRECT(CM259),$E259,CW$28))*(10-INDEX(INDIRECT("times"&amp;CK$2),$F259,CW$28))/10)</f>
        <v>0</v>
      </c>
      <c r="CX259" s="47">
        <f ca="1">IF(OR(INDEX(INDIRECT("times"&amp;CK$2),$F259,CX$28)&gt;10,INDEX(INDIRECT(CM259),$E259,CX$28)&lt;=INDEX(INDIRECT(CM259),$E259,$F259)),0,(INDEX(INDIRECT(CM259),$E259,$F259)-INDEX(INDIRECT(CM259),$E259,CX$28))*(10-INDEX(INDIRECT("times"&amp;CK$2),$F259,CX$28))/10)</f>
        <v>0</v>
      </c>
      <c r="CY259" s="47">
        <f ca="1">IF(OR(INDEX(INDIRECT("times"&amp;CK$2),$F259,CY$28)&gt;10,INDEX(INDIRECT(CM259),$E259,CY$28)&lt;=INDEX(INDIRECT(CM259),$E259,$F259)),0,(INDEX(INDIRECT(CM259),$E259,$F259)-INDEX(INDIRECT(CM259),$E259,CY$28))*(10-INDEX(INDIRECT("times"&amp;CK$2),$F259,CY$28))/10)</f>
        <v>0</v>
      </c>
      <c r="CZ259" s="47">
        <f ca="1">IF(OR(INDEX(INDIRECT("times"&amp;CK$2),$F259,CZ$28)&gt;10,INDEX(INDIRECT(CM259),$E259,CZ$28)&lt;=INDEX(INDIRECT(CM259),$E259,$F259)),0,(INDEX(INDIRECT(CM259),$E259,$F259)-INDEX(INDIRECT(CM259),$E259,CZ$28))*(10-INDEX(INDIRECT("times"&amp;CK$2),$F259,CZ$28))/10)</f>
        <v>0</v>
      </c>
      <c r="DA259" s="47">
        <f ca="1">IF(OR(INDEX(INDIRECT("times"&amp;CK$2),$F259,DA$28)&gt;10,INDEX(INDIRECT(CM259),$E259,DA$28)&lt;=INDEX(INDIRECT(CM259),$E259,$F259)),0,(INDEX(INDIRECT(CM259),$E259,$F259)-INDEX(INDIRECT(CM259),$E259,DA$28))*(10-INDEX(INDIRECT("times"&amp;CK$2),$F259,DA$28))/10)</f>
        <v>0</v>
      </c>
      <c r="DB259" s="47">
        <f ca="1">IF(OR(INDEX(INDIRECT("times"&amp;CK$2),$F259,DB$28)&gt;10,INDEX(INDIRECT(CM259),$E259,DB$28)&lt;=INDEX(INDIRECT(CM259),$E259,$F259)),0,(INDEX(INDIRECT(CM259),$E259,$F259)-INDEX(INDIRECT(CM259),$E259,DB$28))*(10-INDEX(INDIRECT("times"&amp;CK$2),$F259,DB$28))/10)</f>
        <v>0</v>
      </c>
      <c r="DC259" s="47">
        <f ca="1">IF(OR(INDEX(INDIRECT("times"&amp;CK$2),$F259,DC$28)&gt;10,INDEX(INDIRECT(CM259),$E259,DC$28)&lt;=INDEX(INDIRECT(CM259),$E259,$F259)),0,(INDEX(INDIRECT(CM259),$E259,$F259)-INDEX(INDIRECT(CM259),$E259,DC$28))*(10-INDEX(INDIRECT("times"&amp;CK$2),$F259,DC$28))/10)</f>
        <v>0</v>
      </c>
      <c r="DD259" s="47">
        <f ca="1">IF(OR(INDEX(INDIRECT("times"&amp;CK$2),$F259,DD$28)&gt;10,INDEX(INDIRECT(CM259),$E259,DD$28)&lt;=INDEX(INDIRECT(CM259),$E259,$F259)),0,(INDEX(INDIRECT(CM259),$E259,$F259)-INDEX(INDIRECT(CM259),$E259,DD$28))*(10-INDEX(INDIRECT("times"&amp;CK$2),$F259,DD$28))/10)</f>
        <v>0</v>
      </c>
      <c r="DE259" s="47">
        <f ca="1">IF(OR(INDEX(INDIRECT("times"&amp;CK$2),$F259,DE$28)&gt;10,INDEX(INDIRECT(CM259),$E259,DE$28)&lt;=INDEX(INDIRECT(CM259),$E259,$F259)),0,(INDEX(INDIRECT(CM259),$E259,$F259)-INDEX(INDIRECT(CM259),$E259,DE$28))*(10-INDEX(INDIRECT("times"&amp;CK$2),$F259,DE$28))/10)</f>
        <v>0</v>
      </c>
      <c r="DF259" s="47">
        <f ca="1">IF(OR(INDEX(INDIRECT("times"&amp;CK$2),$F259,DF$28)&gt;10,INDEX(INDIRECT(CM259),$E259,DF$28)&lt;=INDEX(INDIRECT(CM259),$E259,$F259)),0,(INDEX(INDIRECT(CM259),$E259,$F259)-INDEX(INDIRECT(CM259),$E259,DF$28))*(10-INDEX(INDIRECT("times"&amp;CK$2),$F259,DF$28))/10)</f>
        <v>0</v>
      </c>
      <c r="DG259" s="47">
        <f ca="1">IF(OR(INDEX(INDIRECT("times"&amp;CK$2),$F259,DG$28)&gt;10,INDEX(INDIRECT(CM259),$E259,DG$28)&lt;=INDEX(INDIRECT(CM259),$E259,$F259)),0,(INDEX(INDIRECT(CM259),$E259,$F259)-INDEX(INDIRECT(CM259),$E259,DG$28))*(10-INDEX(INDIRECT("times"&amp;CK$2),$F259,DG$28))/10)</f>
        <v>0</v>
      </c>
      <c r="DH259" s="47">
        <f ca="1">IF(OR(INDEX(INDIRECT("times"&amp;CK$2),$F259,DH$28)&gt;10,INDEX(INDIRECT(CM259),$E259,DH$28)&lt;=INDEX(INDIRECT(CM259),$E259,$F259)),0,(INDEX(INDIRECT(CM259),$E259,$F259)-INDEX(INDIRECT(CM259),$E259,DH$28))*(10-INDEX(INDIRECT("times"&amp;CK$2),$F259,DH$28))/10)</f>
        <v>0</v>
      </c>
      <c r="DI259" s="47">
        <f ca="1">IF(OR(INDEX(INDIRECT("times"&amp;CK$2),$F259,DI$28)&gt;10,INDEX(INDIRECT(CM259),$E259,DI$28)&lt;=INDEX(INDIRECT(CM259),$E259,$F259)),0,(INDEX(INDIRECT(CM259),$E259,$F259)-INDEX(INDIRECT(CM259),$E259,DI$28))*(10-INDEX(INDIRECT("times"&amp;CK$2),$F259,DI$28))/10)</f>
        <v>0</v>
      </c>
      <c r="DJ259" s="48">
        <f ca="1">IF(OR(INDEX(INDIRECT("times"&amp;CK$2),$F259,DJ$28)&gt;10,INDEX(INDIRECT(CM259),$E259,DJ$28)&lt;=INDEX(INDIRECT(CM259),$E259,$F259)),0,(INDEX(INDIRECT(CM259),$E259,$F259)-INDEX(INDIRECT(CM259),$E259,DJ$28))*(10-INDEX(INDIRECT("times"&amp;CK$2),$F259,DJ$28))/10)</f>
        <v>0</v>
      </c>
      <c r="DK259" s="201">
        <v>7</v>
      </c>
      <c r="DM259" s="18" t="s">
        <v>195</v>
      </c>
      <c r="DN259" s="122">
        <f>DM236</f>
        <v>2</v>
      </c>
      <c r="DO259" s="122" t="str">
        <f>DM237</f>
        <v>shop3564</v>
      </c>
      <c r="DP259" s="210" t="str">
        <f t="shared" si="1202"/>
        <v>core2_shop3564</v>
      </c>
      <c r="DQ259" s="122">
        <v>1</v>
      </c>
      <c r="DR259" s="33">
        <v>7</v>
      </c>
      <c r="DS259" s="46">
        <f ca="1">IF(OR(INDEX(INDIRECT("times"&amp;DN$2),$F259,DS$28)&gt;10,INDEX(INDIRECT(DP259),$E259,DS$28)&lt;=INDEX(INDIRECT(DP259),$E259,$F259)),0,(INDEX(INDIRECT(DP259),$E259,$F259)-INDEX(INDIRECT(DP259),$E259,DS$28))*(10-INDEX(INDIRECT("times"&amp;DN$2),$F259,DS$28))/10)</f>
        <v>0</v>
      </c>
      <c r="DT259" s="47">
        <f ca="1">IF(OR(INDEX(INDIRECT("times"&amp;DN$2),$F259,DT$28)&gt;10,INDEX(INDIRECT(DP259),$E259,DT$28)&lt;=INDEX(INDIRECT(DP259),$E259,$F259)),0,(INDEX(INDIRECT(DP259),$E259,$F259)-INDEX(INDIRECT(DP259),$E259,DT$28))*(10-INDEX(INDIRECT("times"&amp;DN$2),$F259,DT$28))/10)</f>
        <v>0</v>
      </c>
      <c r="DU259" s="47">
        <f ca="1">IF(OR(INDEX(INDIRECT("times"&amp;DN$2),$F259,DU$28)&gt;10,INDEX(INDIRECT(DP259),$E259,DU$28)&lt;=INDEX(INDIRECT(DP259),$E259,$F259)),0,(INDEX(INDIRECT(DP259),$E259,$F259)-INDEX(INDIRECT(DP259),$E259,DU$28))*(10-INDEX(INDIRECT("times"&amp;DN$2),$F259,DU$28))/10)</f>
        <v>0</v>
      </c>
      <c r="DV259" s="47">
        <f ca="1">IF(OR(INDEX(INDIRECT("times"&amp;DN$2),$F259,DV$28)&gt;10,INDEX(INDIRECT(DP259),$E259,DV$28)&lt;=INDEX(INDIRECT(DP259),$E259,$F259)),0,(INDEX(INDIRECT(DP259),$E259,$F259)-INDEX(INDIRECT(DP259),$E259,DV$28))*(10-INDEX(INDIRECT("times"&amp;DN$2),$F259,DV$28))/10)</f>
        <v>0</v>
      </c>
      <c r="DW259" s="47">
        <f ca="1">IF(OR(INDEX(INDIRECT("times"&amp;DN$2),$F259,DW$28)&gt;10,INDEX(INDIRECT(DP259),$E259,DW$28)&lt;=INDEX(INDIRECT(DP259),$E259,$F259)),0,(INDEX(INDIRECT(DP259),$E259,$F259)-INDEX(INDIRECT(DP259),$E259,DW$28))*(10-INDEX(INDIRECT("times"&amp;DN$2),$F259,DW$28))/10)</f>
        <v>0</v>
      </c>
      <c r="DX259" s="47">
        <f ca="1">IF(OR(INDEX(INDIRECT("times"&amp;DN$2),$F259,DX$28)&gt;10,INDEX(INDIRECT(DP259),$E259,DX$28)&lt;=INDEX(INDIRECT(DP259),$E259,$F259)),0,(INDEX(INDIRECT(DP259),$E259,$F259)-INDEX(INDIRECT(DP259),$E259,DX$28))*(10-INDEX(INDIRECT("times"&amp;DN$2),$F259,DX$28))/10)</f>
        <v>0</v>
      </c>
      <c r="DY259" s="47">
        <f ca="1">IF(OR(INDEX(INDIRECT("times"&amp;DN$2),$F259,DY$28)&gt;10,INDEX(INDIRECT(DP259),$E259,DY$28)&lt;=INDEX(INDIRECT(DP259),$E259,$F259)),0,(INDEX(INDIRECT(DP259),$E259,$F259)-INDEX(INDIRECT(DP259),$E259,DY$28))*(10-INDEX(INDIRECT("times"&amp;DN$2),$F259,DY$28))/10)</f>
        <v>0</v>
      </c>
      <c r="DZ259" s="47">
        <f ca="1">IF(OR(INDEX(INDIRECT("times"&amp;DN$2),$F259,DZ$28)&gt;10,INDEX(INDIRECT(DP259),$E259,DZ$28)&lt;=INDEX(INDIRECT(DP259),$E259,$F259)),0,(INDEX(INDIRECT(DP259),$E259,$F259)-INDEX(INDIRECT(DP259),$E259,DZ$28))*(10-INDEX(INDIRECT("times"&amp;DN$2),$F259,DZ$28))/10)</f>
        <v>0</v>
      </c>
      <c r="EA259" s="47">
        <f ca="1">IF(OR(INDEX(INDIRECT("times"&amp;DN$2),$F259,EA$28)&gt;10,INDEX(INDIRECT(DP259),$E259,EA$28)&lt;=INDEX(INDIRECT(DP259),$E259,$F259)),0,(INDEX(INDIRECT(DP259),$E259,$F259)-INDEX(INDIRECT(DP259),$E259,EA$28))*(10-INDEX(INDIRECT("times"&amp;DN$2),$F259,EA$28))/10)</f>
        <v>0</v>
      </c>
      <c r="EB259" s="47">
        <f ca="1">IF(OR(INDEX(INDIRECT("times"&amp;DN$2),$F259,EB$28)&gt;10,INDEX(INDIRECT(DP259),$E259,EB$28)&lt;=INDEX(INDIRECT(DP259),$E259,$F259)),0,(INDEX(INDIRECT(DP259),$E259,$F259)-INDEX(INDIRECT(DP259),$E259,EB$28))*(10-INDEX(INDIRECT("times"&amp;DN$2),$F259,EB$28))/10)</f>
        <v>0</v>
      </c>
      <c r="EC259" s="47">
        <f ca="1">IF(OR(INDEX(INDIRECT("times"&amp;DN$2),$F259,EC$28)&gt;10,INDEX(INDIRECT(DP259),$E259,EC$28)&lt;=INDEX(INDIRECT(DP259),$E259,$F259)),0,(INDEX(INDIRECT(DP259),$E259,$F259)-INDEX(INDIRECT(DP259),$E259,EC$28))*(10-INDEX(INDIRECT("times"&amp;DN$2),$F259,EC$28))/10)</f>
        <v>0</v>
      </c>
      <c r="ED259" s="47">
        <f ca="1">IF(OR(INDEX(INDIRECT("times"&amp;DN$2),$F259,ED$28)&gt;10,INDEX(INDIRECT(DP259),$E259,ED$28)&lt;=INDEX(INDIRECT(DP259),$E259,$F259)),0,(INDEX(INDIRECT(DP259),$E259,$F259)-INDEX(INDIRECT(DP259),$E259,ED$28))*(10-INDEX(INDIRECT("times"&amp;DN$2),$F259,ED$28))/10)</f>
        <v>0</v>
      </c>
      <c r="EE259" s="47">
        <f ca="1">IF(OR(INDEX(INDIRECT("times"&amp;DN$2),$F259,EE$28)&gt;10,INDEX(INDIRECT(DP259),$E259,EE$28)&lt;=INDEX(INDIRECT(DP259),$E259,$F259)),0,(INDEX(INDIRECT(DP259),$E259,$F259)-INDEX(INDIRECT(DP259),$E259,EE$28))*(10-INDEX(INDIRECT("times"&amp;DN$2),$F259,EE$28))/10)</f>
        <v>0</v>
      </c>
      <c r="EF259" s="47">
        <f ca="1">IF(OR(INDEX(INDIRECT("times"&amp;DN$2),$F259,EF$28)&gt;10,INDEX(INDIRECT(DP259),$E259,EF$28)&lt;=INDEX(INDIRECT(DP259),$E259,$F259)),0,(INDEX(INDIRECT(DP259),$E259,$F259)-INDEX(INDIRECT(DP259),$E259,EF$28))*(10-INDEX(INDIRECT("times"&amp;DN$2),$F259,EF$28))/10)</f>
        <v>0</v>
      </c>
      <c r="EG259" s="47">
        <f ca="1">IF(OR(INDEX(INDIRECT("times"&amp;DN$2),$F259,EG$28)&gt;10,INDEX(INDIRECT(DP259),$E259,EG$28)&lt;=INDEX(INDIRECT(DP259),$E259,$F259)),0,(INDEX(INDIRECT(DP259),$E259,$F259)-INDEX(INDIRECT(DP259),$E259,EG$28))*(10-INDEX(INDIRECT("times"&amp;DN$2),$F259,EG$28))/10)</f>
        <v>0</v>
      </c>
      <c r="EH259" s="47">
        <f ca="1">IF(OR(INDEX(INDIRECT("times"&amp;DN$2),$F259,EH$28)&gt;10,INDEX(INDIRECT(DP259),$E259,EH$28)&lt;=INDEX(INDIRECT(DP259),$E259,$F259)),0,(INDEX(INDIRECT(DP259),$E259,$F259)-INDEX(INDIRECT(DP259),$E259,EH$28))*(10-INDEX(INDIRECT("times"&amp;DN$2),$F259,EH$28))/10)</f>
        <v>0</v>
      </c>
      <c r="EI259" s="47">
        <f ca="1">IF(OR(INDEX(INDIRECT("times"&amp;DN$2),$F259,EI$28)&gt;10,INDEX(INDIRECT(DP259),$E259,EI$28)&lt;=INDEX(INDIRECT(DP259),$E259,$F259)),0,(INDEX(INDIRECT(DP259),$E259,$F259)-INDEX(INDIRECT(DP259),$E259,EI$28))*(10-INDEX(INDIRECT("times"&amp;DN$2),$F259,EI$28))/10)</f>
        <v>0</v>
      </c>
      <c r="EJ259" s="47">
        <f ca="1">IF(OR(INDEX(INDIRECT("times"&amp;DN$2),$F259,EJ$28)&gt;10,INDEX(INDIRECT(DP259),$E259,EJ$28)&lt;=INDEX(INDIRECT(DP259),$E259,$F259)),0,(INDEX(INDIRECT(DP259),$E259,$F259)-INDEX(INDIRECT(DP259),$E259,EJ$28))*(10-INDEX(INDIRECT("times"&amp;DN$2),$F259,EJ$28))/10)</f>
        <v>0</v>
      </c>
      <c r="EK259" s="47">
        <f ca="1">IF(OR(INDEX(INDIRECT("times"&amp;DN$2),$F259,EK$28)&gt;10,INDEX(INDIRECT(DP259),$E259,EK$28)&lt;=INDEX(INDIRECT(DP259),$E259,$F259)),0,(INDEX(INDIRECT(DP259),$E259,$F259)-INDEX(INDIRECT(DP259),$E259,EK$28))*(10-INDEX(INDIRECT("times"&amp;DN$2),$F259,EK$28))/10)</f>
        <v>0</v>
      </c>
      <c r="EL259" s="47">
        <f ca="1">IF(OR(INDEX(INDIRECT("times"&amp;DN$2),$F259,EL$28)&gt;10,INDEX(INDIRECT(DP259),$E259,EL$28)&lt;=INDEX(INDIRECT(DP259),$E259,$F259)),0,(INDEX(INDIRECT(DP259),$E259,$F259)-INDEX(INDIRECT(DP259),$E259,EL$28))*(10-INDEX(INDIRECT("times"&amp;DN$2),$F259,EL$28))/10)</f>
        <v>0</v>
      </c>
      <c r="EM259" s="48">
        <f ca="1">IF(OR(INDEX(INDIRECT("times"&amp;DN$2),$F259,EM$28)&gt;10,INDEX(INDIRECT(DP259),$E259,EM$28)&lt;=INDEX(INDIRECT(DP259),$E259,$F259)),0,(INDEX(INDIRECT(DP259),$E259,$F259)-INDEX(INDIRECT(DP259),$E259,EM$28))*(10-INDEX(INDIRECT("times"&amp;DN$2),$F259,EM$28))/10)</f>
        <v>0</v>
      </c>
      <c r="EN259" s="201">
        <v>7</v>
      </c>
      <c r="EP259" s="18" t="s">
        <v>195</v>
      </c>
      <c r="EQ259" s="122">
        <f>EP236</f>
        <v>2</v>
      </c>
      <c r="ER259" s="122" t="str">
        <f>EP237</f>
        <v>lei3564</v>
      </c>
      <c r="ES259" s="210" t="str">
        <f t="shared" si="1203"/>
        <v>core2_lei3564</v>
      </c>
      <c r="ET259" s="122">
        <v>1</v>
      </c>
      <c r="EU259" s="33">
        <v>7</v>
      </c>
      <c r="EV259" s="46">
        <f ca="1">IF(OR(INDEX(INDIRECT("times"&amp;EQ$2),$F259,EV$28)&gt;10,INDEX(INDIRECT(ES259),$E259,EV$28)&lt;=INDEX(INDIRECT(ES259),$E259,$F259)),0,(INDEX(INDIRECT(ES259),$E259,$F259)-INDEX(INDIRECT(ES259),$E259,EV$28))*(10-INDEX(INDIRECT("times"&amp;EQ$2),$F259,EV$28))/10)</f>
        <v>0</v>
      </c>
      <c r="EW259" s="47">
        <f ca="1">IF(OR(INDEX(INDIRECT("times"&amp;EQ$2),$F259,EW$28)&gt;10,INDEX(INDIRECT(ES259),$E259,EW$28)&lt;=INDEX(INDIRECT(ES259),$E259,$F259)),0,(INDEX(INDIRECT(ES259),$E259,$F259)-INDEX(INDIRECT(ES259),$E259,EW$28))*(10-INDEX(INDIRECT("times"&amp;EQ$2),$F259,EW$28))/10)</f>
        <v>0</v>
      </c>
      <c r="EX259" s="47">
        <f ca="1">IF(OR(INDEX(INDIRECT("times"&amp;EQ$2),$F259,EX$28)&gt;10,INDEX(INDIRECT(ES259),$E259,EX$28)&lt;=INDEX(INDIRECT(ES259),$E259,$F259)),0,(INDEX(INDIRECT(ES259),$E259,$F259)-INDEX(INDIRECT(ES259),$E259,EX$28))*(10-INDEX(INDIRECT("times"&amp;EQ$2),$F259,EX$28))/10)</f>
        <v>0</v>
      </c>
      <c r="EY259" s="47">
        <f ca="1">IF(OR(INDEX(INDIRECT("times"&amp;EQ$2),$F259,EY$28)&gt;10,INDEX(INDIRECT(ES259),$E259,EY$28)&lt;=INDEX(INDIRECT(ES259),$E259,$F259)),0,(INDEX(INDIRECT(ES259),$E259,$F259)-INDEX(INDIRECT(ES259),$E259,EY$28))*(10-INDEX(INDIRECT("times"&amp;EQ$2),$F259,EY$28))/10)</f>
        <v>0</v>
      </c>
      <c r="EZ259" s="47">
        <f ca="1">IF(OR(INDEX(INDIRECT("times"&amp;EQ$2),$F259,EZ$28)&gt;10,INDEX(INDIRECT(ES259),$E259,EZ$28)&lt;=INDEX(INDIRECT(ES259),$E259,$F259)),0,(INDEX(INDIRECT(ES259),$E259,$F259)-INDEX(INDIRECT(ES259),$E259,EZ$28))*(10-INDEX(INDIRECT("times"&amp;EQ$2),$F259,EZ$28))/10)</f>
        <v>0</v>
      </c>
      <c r="FA259" s="47">
        <f ca="1">IF(OR(INDEX(INDIRECT("times"&amp;EQ$2),$F259,FA$28)&gt;10,INDEX(INDIRECT(ES259),$E259,FA$28)&lt;=INDEX(INDIRECT(ES259),$E259,$F259)),0,(INDEX(INDIRECT(ES259),$E259,$F259)-INDEX(INDIRECT(ES259),$E259,FA$28))*(10-INDEX(INDIRECT("times"&amp;EQ$2),$F259,FA$28))/10)</f>
        <v>0</v>
      </c>
      <c r="FB259" s="47">
        <f ca="1">IF(OR(INDEX(INDIRECT("times"&amp;EQ$2),$F259,FB$28)&gt;10,INDEX(INDIRECT(ES259),$E259,FB$28)&lt;=INDEX(INDIRECT(ES259),$E259,$F259)),0,(INDEX(INDIRECT(ES259),$E259,$F259)-INDEX(INDIRECT(ES259),$E259,FB$28))*(10-INDEX(INDIRECT("times"&amp;EQ$2),$F259,FB$28))/10)</f>
        <v>0</v>
      </c>
      <c r="FC259" s="47">
        <f ca="1">IF(OR(INDEX(INDIRECT("times"&amp;EQ$2),$F259,FC$28)&gt;10,INDEX(INDIRECT(ES259),$E259,FC$28)&lt;=INDEX(INDIRECT(ES259),$E259,$F259)),0,(INDEX(INDIRECT(ES259),$E259,$F259)-INDEX(INDIRECT(ES259),$E259,FC$28))*(10-INDEX(INDIRECT("times"&amp;EQ$2),$F259,FC$28))/10)</f>
        <v>0</v>
      </c>
      <c r="FD259" s="47">
        <f ca="1">IF(OR(INDEX(INDIRECT("times"&amp;EQ$2),$F259,FD$28)&gt;10,INDEX(INDIRECT(ES259),$E259,FD$28)&lt;=INDEX(INDIRECT(ES259),$E259,$F259)),0,(INDEX(INDIRECT(ES259),$E259,$F259)-INDEX(INDIRECT(ES259),$E259,FD$28))*(10-INDEX(INDIRECT("times"&amp;EQ$2),$F259,FD$28))/10)</f>
        <v>0</v>
      </c>
      <c r="FE259" s="47">
        <f ca="1">IF(OR(INDEX(INDIRECT("times"&amp;EQ$2),$F259,FE$28)&gt;10,INDEX(INDIRECT(ES259),$E259,FE$28)&lt;=INDEX(INDIRECT(ES259),$E259,$F259)),0,(INDEX(INDIRECT(ES259),$E259,$F259)-INDEX(INDIRECT(ES259),$E259,FE$28))*(10-INDEX(INDIRECT("times"&amp;EQ$2),$F259,FE$28))/10)</f>
        <v>0</v>
      </c>
      <c r="FF259" s="47">
        <f ca="1">IF(OR(INDEX(INDIRECT("times"&amp;EQ$2),$F259,FF$28)&gt;10,INDEX(INDIRECT(ES259),$E259,FF$28)&lt;=INDEX(INDIRECT(ES259),$E259,$F259)),0,(INDEX(INDIRECT(ES259),$E259,$F259)-INDEX(INDIRECT(ES259),$E259,FF$28))*(10-INDEX(INDIRECT("times"&amp;EQ$2),$F259,FF$28))/10)</f>
        <v>0</v>
      </c>
      <c r="FG259" s="47">
        <f ca="1">IF(OR(INDEX(INDIRECT("times"&amp;EQ$2),$F259,FG$28)&gt;10,INDEX(INDIRECT(ES259),$E259,FG$28)&lt;=INDEX(INDIRECT(ES259),$E259,$F259)),0,(INDEX(INDIRECT(ES259),$E259,$F259)-INDEX(INDIRECT(ES259),$E259,FG$28))*(10-INDEX(INDIRECT("times"&amp;EQ$2),$F259,FG$28))/10)</f>
        <v>0</v>
      </c>
      <c r="FH259" s="47">
        <f ca="1">IF(OR(INDEX(INDIRECT("times"&amp;EQ$2),$F259,FH$28)&gt;10,INDEX(INDIRECT(ES259),$E259,FH$28)&lt;=INDEX(INDIRECT(ES259),$E259,$F259)),0,(INDEX(INDIRECT(ES259),$E259,$F259)-INDEX(INDIRECT(ES259),$E259,FH$28))*(10-INDEX(INDIRECT("times"&amp;EQ$2),$F259,FH$28))/10)</f>
        <v>0</v>
      </c>
      <c r="FI259" s="47">
        <f ca="1">IF(OR(INDEX(INDIRECT("times"&amp;EQ$2),$F259,FI$28)&gt;10,INDEX(INDIRECT(ES259),$E259,FI$28)&lt;=INDEX(INDIRECT(ES259),$E259,$F259)),0,(INDEX(INDIRECT(ES259),$E259,$F259)-INDEX(INDIRECT(ES259),$E259,FI$28))*(10-INDEX(INDIRECT("times"&amp;EQ$2),$F259,FI$28))/10)</f>
        <v>0</v>
      </c>
      <c r="FJ259" s="47">
        <f ca="1">IF(OR(INDEX(INDIRECT("times"&amp;EQ$2),$F259,FJ$28)&gt;10,INDEX(INDIRECT(ES259),$E259,FJ$28)&lt;=INDEX(INDIRECT(ES259),$E259,$F259)),0,(INDEX(INDIRECT(ES259),$E259,$F259)-INDEX(INDIRECT(ES259),$E259,FJ$28))*(10-INDEX(INDIRECT("times"&amp;EQ$2),$F259,FJ$28))/10)</f>
        <v>0</v>
      </c>
      <c r="FK259" s="47">
        <f ca="1">IF(OR(INDEX(INDIRECT("times"&amp;EQ$2),$F259,FK$28)&gt;10,INDEX(INDIRECT(ES259),$E259,FK$28)&lt;=INDEX(INDIRECT(ES259),$E259,$F259)),0,(INDEX(INDIRECT(ES259),$E259,$F259)-INDEX(INDIRECT(ES259),$E259,FK$28))*(10-INDEX(INDIRECT("times"&amp;EQ$2),$F259,FK$28))/10)</f>
        <v>0</v>
      </c>
      <c r="FL259" s="47">
        <f ca="1">IF(OR(INDEX(INDIRECT("times"&amp;EQ$2),$F259,FL$28)&gt;10,INDEX(INDIRECT(ES259),$E259,FL$28)&lt;=INDEX(INDIRECT(ES259),$E259,$F259)),0,(INDEX(INDIRECT(ES259),$E259,$F259)-INDEX(INDIRECT(ES259),$E259,FL$28))*(10-INDEX(INDIRECT("times"&amp;EQ$2),$F259,FL$28))/10)</f>
        <v>0</v>
      </c>
      <c r="FM259" s="47">
        <f ca="1">IF(OR(INDEX(INDIRECT("times"&amp;EQ$2),$F259,FM$28)&gt;10,INDEX(INDIRECT(ES259),$E259,FM$28)&lt;=INDEX(INDIRECT(ES259),$E259,$F259)),0,(INDEX(INDIRECT(ES259),$E259,$F259)-INDEX(INDIRECT(ES259),$E259,FM$28))*(10-INDEX(INDIRECT("times"&amp;EQ$2),$F259,FM$28))/10)</f>
        <v>0</v>
      </c>
      <c r="FN259" s="47">
        <f ca="1">IF(OR(INDEX(INDIRECT("times"&amp;EQ$2),$F259,FN$28)&gt;10,INDEX(INDIRECT(ES259),$E259,FN$28)&lt;=INDEX(INDIRECT(ES259),$E259,$F259)),0,(INDEX(INDIRECT(ES259),$E259,$F259)-INDEX(INDIRECT(ES259),$E259,FN$28))*(10-INDEX(INDIRECT("times"&amp;EQ$2),$F259,FN$28))/10)</f>
        <v>0</v>
      </c>
      <c r="FO259" s="47">
        <f ca="1">IF(OR(INDEX(INDIRECT("times"&amp;EQ$2),$F259,FO$28)&gt;10,INDEX(INDIRECT(ES259),$E259,FO$28)&lt;=INDEX(INDIRECT(ES259),$E259,$F259)),0,(INDEX(INDIRECT(ES259),$E259,$F259)-INDEX(INDIRECT(ES259),$E259,FO$28))*(10-INDEX(INDIRECT("times"&amp;EQ$2),$F259,FO$28))/10)</f>
        <v>0</v>
      </c>
      <c r="FP259" s="48">
        <f ca="1">IF(OR(INDEX(INDIRECT("times"&amp;EQ$2),$F259,FP$28)&gt;10,INDEX(INDIRECT(ES259),$E259,FP$28)&lt;=INDEX(INDIRECT(ES259),$E259,$F259)),0,(INDEX(INDIRECT(ES259),$E259,$F259)-INDEX(INDIRECT(ES259),$E259,FP$28))*(10-INDEX(INDIRECT("times"&amp;EQ$2),$F259,FP$28))/10)</f>
        <v>0</v>
      </c>
      <c r="FQ259" s="201">
        <v>7</v>
      </c>
      <c r="FS259" s="18" t="s">
        <v>195</v>
      </c>
      <c r="FT259" s="122">
        <f>FS236</f>
        <v>2</v>
      </c>
      <c r="FU259" s="122" t="str">
        <f>FS237</f>
        <v>shop65</v>
      </c>
      <c r="FV259" s="210" t="str">
        <f t="shared" si="1204"/>
        <v>core2_shop65</v>
      </c>
      <c r="FW259" s="122">
        <v>1</v>
      </c>
      <c r="FX259" s="33">
        <v>7</v>
      </c>
      <c r="FY259" s="46">
        <f ca="1">IF(OR(INDEX(INDIRECT("times"&amp;FT$2),$F259,FY$28)&gt;10,INDEX(INDIRECT(FV259),$E259,FY$28)&lt;=INDEX(INDIRECT(FV259),$E259,$F259)),0,(INDEX(INDIRECT(FV259),$E259,$F259)-INDEX(INDIRECT(FV259),$E259,FY$28))*(10-INDEX(INDIRECT("times"&amp;FT$2),$F259,FY$28))/10)</f>
        <v>0</v>
      </c>
      <c r="FZ259" s="47">
        <f ca="1">IF(OR(INDEX(INDIRECT("times"&amp;FT$2),$F259,FZ$28)&gt;10,INDEX(INDIRECT(FV259),$E259,FZ$28)&lt;=INDEX(INDIRECT(FV259),$E259,$F259)),0,(INDEX(INDIRECT(FV259),$E259,$F259)-INDEX(INDIRECT(FV259),$E259,FZ$28))*(10-INDEX(INDIRECT("times"&amp;FT$2),$F259,FZ$28))/10)</f>
        <v>0</v>
      </c>
      <c r="GA259" s="47">
        <f ca="1">IF(OR(INDEX(INDIRECT("times"&amp;FT$2),$F259,GA$28)&gt;10,INDEX(INDIRECT(FV259),$E259,GA$28)&lt;=INDEX(INDIRECT(FV259),$E259,$F259)),0,(INDEX(INDIRECT(FV259),$E259,$F259)-INDEX(INDIRECT(FV259),$E259,GA$28))*(10-INDEX(INDIRECT("times"&amp;FT$2),$F259,GA$28))/10)</f>
        <v>0</v>
      </c>
      <c r="GB259" s="47">
        <f ca="1">IF(OR(INDEX(INDIRECT("times"&amp;FT$2),$F259,GB$28)&gt;10,INDEX(INDIRECT(FV259),$E259,GB$28)&lt;=INDEX(INDIRECT(FV259),$E259,$F259)),0,(INDEX(INDIRECT(FV259),$E259,$F259)-INDEX(INDIRECT(FV259),$E259,GB$28))*(10-INDEX(INDIRECT("times"&amp;FT$2),$F259,GB$28))/10)</f>
        <v>0</v>
      </c>
      <c r="GC259" s="47">
        <f ca="1">IF(OR(INDEX(INDIRECT("times"&amp;FT$2),$F259,GC$28)&gt;10,INDEX(INDIRECT(FV259),$E259,GC$28)&lt;=INDEX(INDIRECT(FV259),$E259,$F259)),0,(INDEX(INDIRECT(FV259),$E259,$F259)-INDEX(INDIRECT(FV259),$E259,GC$28))*(10-INDEX(INDIRECT("times"&amp;FT$2),$F259,GC$28))/10)</f>
        <v>0</v>
      </c>
      <c r="GD259" s="47">
        <f ca="1">IF(OR(INDEX(INDIRECT("times"&amp;FT$2),$F259,GD$28)&gt;10,INDEX(INDIRECT(FV259),$E259,GD$28)&lt;=INDEX(INDIRECT(FV259),$E259,$F259)),0,(INDEX(INDIRECT(FV259),$E259,$F259)-INDEX(INDIRECT(FV259),$E259,GD$28))*(10-INDEX(INDIRECT("times"&amp;FT$2),$F259,GD$28))/10)</f>
        <v>0</v>
      </c>
      <c r="GE259" s="47">
        <f ca="1">IF(OR(INDEX(INDIRECT("times"&amp;FT$2),$F259,GE$28)&gt;10,INDEX(INDIRECT(FV259),$E259,GE$28)&lt;=INDEX(INDIRECT(FV259),$E259,$F259)),0,(INDEX(INDIRECT(FV259),$E259,$F259)-INDEX(INDIRECT(FV259),$E259,GE$28))*(10-INDEX(INDIRECT("times"&amp;FT$2),$F259,GE$28))/10)</f>
        <v>0</v>
      </c>
      <c r="GF259" s="47">
        <f ca="1">IF(OR(INDEX(INDIRECT("times"&amp;FT$2),$F259,GF$28)&gt;10,INDEX(INDIRECT(FV259),$E259,GF$28)&lt;=INDEX(INDIRECT(FV259),$E259,$F259)),0,(INDEX(INDIRECT(FV259),$E259,$F259)-INDEX(INDIRECT(FV259),$E259,GF$28))*(10-INDEX(INDIRECT("times"&amp;FT$2),$F259,GF$28))/10)</f>
        <v>0</v>
      </c>
      <c r="GG259" s="47">
        <f ca="1">IF(OR(INDEX(INDIRECT("times"&amp;FT$2),$F259,GG$28)&gt;10,INDEX(INDIRECT(FV259),$E259,GG$28)&lt;=INDEX(INDIRECT(FV259),$E259,$F259)),0,(INDEX(INDIRECT(FV259),$E259,$F259)-INDEX(INDIRECT(FV259),$E259,GG$28))*(10-INDEX(INDIRECT("times"&amp;FT$2),$F259,GG$28))/10)</f>
        <v>0</v>
      </c>
      <c r="GH259" s="47">
        <f ca="1">IF(OR(INDEX(INDIRECT("times"&amp;FT$2),$F259,GH$28)&gt;10,INDEX(INDIRECT(FV259),$E259,GH$28)&lt;=INDEX(INDIRECT(FV259),$E259,$F259)),0,(INDEX(INDIRECT(FV259),$E259,$F259)-INDEX(INDIRECT(FV259),$E259,GH$28))*(10-INDEX(INDIRECT("times"&amp;FT$2),$F259,GH$28))/10)</f>
        <v>0</v>
      </c>
      <c r="GI259" s="47">
        <f ca="1">IF(OR(INDEX(INDIRECT("times"&amp;FT$2),$F259,GI$28)&gt;10,INDEX(INDIRECT(FV259),$E259,GI$28)&lt;=INDEX(INDIRECT(FV259),$E259,$F259)),0,(INDEX(INDIRECT(FV259),$E259,$F259)-INDEX(INDIRECT(FV259),$E259,GI$28))*(10-INDEX(INDIRECT("times"&amp;FT$2),$F259,GI$28))/10)</f>
        <v>0</v>
      </c>
      <c r="GJ259" s="47">
        <f ca="1">IF(OR(INDEX(INDIRECT("times"&amp;FT$2),$F259,GJ$28)&gt;10,INDEX(INDIRECT(FV259),$E259,GJ$28)&lt;=INDEX(INDIRECT(FV259),$E259,$F259)),0,(INDEX(INDIRECT(FV259),$E259,$F259)-INDEX(INDIRECT(FV259),$E259,GJ$28))*(10-INDEX(INDIRECT("times"&amp;FT$2),$F259,GJ$28))/10)</f>
        <v>0</v>
      </c>
      <c r="GK259" s="47">
        <f ca="1">IF(OR(INDEX(INDIRECT("times"&amp;FT$2),$F259,GK$28)&gt;10,INDEX(INDIRECT(FV259),$E259,GK$28)&lt;=INDEX(INDIRECT(FV259),$E259,$F259)),0,(INDEX(INDIRECT(FV259),$E259,$F259)-INDEX(INDIRECT(FV259),$E259,GK$28))*(10-INDEX(INDIRECT("times"&amp;FT$2),$F259,GK$28))/10)</f>
        <v>0</v>
      </c>
      <c r="GL259" s="47">
        <f ca="1">IF(OR(INDEX(INDIRECT("times"&amp;FT$2),$F259,GL$28)&gt;10,INDEX(INDIRECT(FV259),$E259,GL$28)&lt;=INDEX(INDIRECT(FV259),$E259,$F259)),0,(INDEX(INDIRECT(FV259),$E259,$F259)-INDEX(INDIRECT(FV259),$E259,GL$28))*(10-INDEX(INDIRECT("times"&amp;FT$2),$F259,GL$28))/10)</f>
        <v>0</v>
      </c>
      <c r="GM259" s="47">
        <f ca="1">IF(OR(INDEX(INDIRECT("times"&amp;FT$2),$F259,GM$28)&gt;10,INDEX(INDIRECT(FV259),$E259,GM$28)&lt;=INDEX(INDIRECT(FV259),$E259,$F259)),0,(INDEX(INDIRECT(FV259),$E259,$F259)-INDEX(INDIRECT(FV259),$E259,GM$28))*(10-INDEX(INDIRECT("times"&amp;FT$2),$F259,GM$28))/10)</f>
        <v>0</v>
      </c>
      <c r="GN259" s="47">
        <f ca="1">IF(OR(INDEX(INDIRECT("times"&amp;FT$2),$F259,GN$28)&gt;10,INDEX(INDIRECT(FV259),$E259,GN$28)&lt;=INDEX(INDIRECT(FV259),$E259,$F259)),0,(INDEX(INDIRECT(FV259),$E259,$F259)-INDEX(INDIRECT(FV259),$E259,GN$28))*(10-INDEX(INDIRECT("times"&amp;FT$2),$F259,GN$28))/10)</f>
        <v>0</v>
      </c>
      <c r="GO259" s="47">
        <f ca="1">IF(OR(INDEX(INDIRECT("times"&amp;FT$2),$F259,GO$28)&gt;10,INDEX(INDIRECT(FV259),$E259,GO$28)&lt;=INDEX(INDIRECT(FV259),$E259,$F259)),0,(INDEX(INDIRECT(FV259),$E259,$F259)-INDEX(INDIRECT(FV259),$E259,GO$28))*(10-INDEX(INDIRECT("times"&amp;FT$2),$F259,GO$28))/10)</f>
        <v>0</v>
      </c>
      <c r="GP259" s="47">
        <f ca="1">IF(OR(INDEX(INDIRECT("times"&amp;FT$2),$F259,GP$28)&gt;10,INDEX(INDIRECT(FV259),$E259,GP$28)&lt;=INDEX(INDIRECT(FV259),$E259,$F259)),0,(INDEX(INDIRECT(FV259),$E259,$F259)-INDEX(INDIRECT(FV259),$E259,GP$28))*(10-INDEX(INDIRECT("times"&amp;FT$2),$F259,GP$28))/10)</f>
        <v>0</v>
      </c>
      <c r="GQ259" s="47">
        <f ca="1">IF(OR(INDEX(INDIRECT("times"&amp;FT$2),$F259,GQ$28)&gt;10,INDEX(INDIRECT(FV259),$E259,GQ$28)&lt;=INDEX(INDIRECT(FV259),$E259,$F259)),0,(INDEX(INDIRECT(FV259),$E259,$F259)-INDEX(INDIRECT(FV259),$E259,GQ$28))*(10-INDEX(INDIRECT("times"&amp;FT$2),$F259,GQ$28))/10)</f>
        <v>0</v>
      </c>
      <c r="GR259" s="47">
        <f ca="1">IF(OR(INDEX(INDIRECT("times"&amp;FT$2),$F259,GR$28)&gt;10,INDEX(INDIRECT(FV259),$E259,GR$28)&lt;=INDEX(INDIRECT(FV259),$E259,$F259)),0,(INDEX(INDIRECT(FV259),$E259,$F259)-INDEX(INDIRECT(FV259),$E259,GR$28))*(10-INDEX(INDIRECT("times"&amp;FT$2),$F259,GR$28))/10)</f>
        <v>0</v>
      </c>
      <c r="GS259" s="48">
        <f ca="1">IF(OR(INDEX(INDIRECT("times"&amp;FT$2),$F259,GS$28)&gt;10,INDEX(INDIRECT(FV259),$E259,GS$28)&lt;=INDEX(INDIRECT(FV259),$E259,$F259)),0,(INDEX(INDIRECT(FV259),$E259,$F259)-INDEX(INDIRECT(FV259),$E259,GS$28))*(10-INDEX(INDIRECT("times"&amp;FT$2),$F259,GS$28))/10)</f>
        <v>0</v>
      </c>
      <c r="GT259" s="201">
        <v>7</v>
      </c>
      <c r="GV259" s="18" t="s">
        <v>195</v>
      </c>
      <c r="GW259" s="122">
        <f>GV236</f>
        <v>2</v>
      </c>
      <c r="GX259" s="122" t="str">
        <f>GV237</f>
        <v>lei65</v>
      </c>
      <c r="GY259" s="210" t="str">
        <f t="shared" si="1205"/>
        <v>core2_lei65</v>
      </c>
      <c r="GZ259" s="122">
        <v>1</v>
      </c>
      <c r="HA259" s="33">
        <v>7</v>
      </c>
      <c r="HB259" s="46">
        <f ca="1">IF(OR(INDEX(INDIRECT("times"&amp;GW$2),$F259,HB$28)&gt;10,INDEX(INDIRECT(GY259),$E259,HB$28)&lt;=INDEX(INDIRECT(GY259),$E259,$F259)),0,(INDEX(INDIRECT(GY259),$E259,$F259)-INDEX(INDIRECT(GY259),$E259,HB$28))*(10-INDEX(INDIRECT("times"&amp;GW$2),$F259,HB$28))/10)</f>
        <v>0</v>
      </c>
      <c r="HC259" s="47">
        <f ca="1">IF(OR(INDEX(INDIRECT("times"&amp;GW$2),$F259,HC$28)&gt;10,INDEX(INDIRECT(GY259),$E259,HC$28)&lt;=INDEX(INDIRECT(GY259),$E259,$F259)),0,(INDEX(INDIRECT(GY259),$E259,$F259)-INDEX(INDIRECT(GY259),$E259,HC$28))*(10-INDEX(INDIRECT("times"&amp;GW$2),$F259,HC$28))/10)</f>
        <v>0</v>
      </c>
      <c r="HD259" s="47">
        <f ca="1">IF(OR(INDEX(INDIRECT("times"&amp;GW$2),$F259,HD$28)&gt;10,INDEX(INDIRECT(GY259),$E259,HD$28)&lt;=INDEX(INDIRECT(GY259),$E259,$F259)),0,(INDEX(INDIRECT(GY259),$E259,$F259)-INDEX(INDIRECT(GY259),$E259,HD$28))*(10-INDEX(INDIRECT("times"&amp;GW$2),$F259,HD$28))/10)</f>
        <v>0</v>
      </c>
      <c r="HE259" s="47">
        <f ca="1">IF(OR(INDEX(INDIRECT("times"&amp;GW$2),$F259,HE$28)&gt;10,INDEX(INDIRECT(GY259),$E259,HE$28)&lt;=INDEX(INDIRECT(GY259),$E259,$F259)),0,(INDEX(INDIRECT(GY259),$E259,$F259)-INDEX(INDIRECT(GY259),$E259,HE$28))*(10-INDEX(INDIRECT("times"&amp;GW$2),$F259,HE$28))/10)</f>
        <v>0</v>
      </c>
      <c r="HF259" s="47">
        <f ca="1">IF(OR(INDEX(INDIRECT("times"&amp;GW$2),$F259,HF$28)&gt;10,INDEX(INDIRECT(GY259),$E259,HF$28)&lt;=INDEX(INDIRECT(GY259),$E259,$F259)),0,(INDEX(INDIRECT(GY259),$E259,$F259)-INDEX(INDIRECT(GY259),$E259,HF$28))*(10-INDEX(INDIRECT("times"&amp;GW$2),$F259,HF$28))/10)</f>
        <v>0</v>
      </c>
      <c r="HG259" s="47">
        <f ca="1">IF(OR(INDEX(INDIRECT("times"&amp;GW$2),$F259,HG$28)&gt;10,INDEX(INDIRECT(GY259),$E259,HG$28)&lt;=INDEX(INDIRECT(GY259),$E259,$F259)),0,(INDEX(INDIRECT(GY259),$E259,$F259)-INDEX(INDIRECT(GY259),$E259,HG$28))*(10-INDEX(INDIRECT("times"&amp;GW$2),$F259,HG$28))/10)</f>
        <v>0</v>
      </c>
      <c r="HH259" s="47">
        <f ca="1">IF(OR(INDEX(INDIRECT("times"&amp;GW$2),$F259,HH$28)&gt;10,INDEX(INDIRECT(GY259),$E259,HH$28)&lt;=INDEX(INDIRECT(GY259),$E259,$F259)),0,(INDEX(INDIRECT(GY259),$E259,$F259)-INDEX(INDIRECT(GY259),$E259,HH$28))*(10-INDEX(INDIRECT("times"&amp;GW$2),$F259,HH$28))/10)</f>
        <v>0</v>
      </c>
      <c r="HI259" s="47">
        <f ca="1">IF(OR(INDEX(INDIRECT("times"&amp;GW$2),$F259,HI$28)&gt;10,INDEX(INDIRECT(GY259),$E259,HI$28)&lt;=INDEX(INDIRECT(GY259),$E259,$F259)),0,(INDEX(INDIRECT(GY259),$E259,$F259)-INDEX(INDIRECT(GY259),$E259,HI$28))*(10-INDEX(INDIRECT("times"&amp;GW$2),$F259,HI$28))/10)</f>
        <v>0</v>
      </c>
      <c r="HJ259" s="47">
        <f ca="1">IF(OR(INDEX(INDIRECT("times"&amp;GW$2),$F259,HJ$28)&gt;10,INDEX(INDIRECT(GY259),$E259,HJ$28)&lt;=INDEX(INDIRECT(GY259),$E259,$F259)),0,(INDEX(INDIRECT(GY259),$E259,$F259)-INDEX(INDIRECT(GY259),$E259,HJ$28))*(10-INDEX(INDIRECT("times"&amp;GW$2),$F259,HJ$28))/10)</f>
        <v>0</v>
      </c>
      <c r="HK259" s="47">
        <f ca="1">IF(OR(INDEX(INDIRECT("times"&amp;GW$2),$F259,HK$28)&gt;10,INDEX(INDIRECT(GY259),$E259,HK$28)&lt;=INDEX(INDIRECT(GY259),$E259,$F259)),0,(INDEX(INDIRECT(GY259),$E259,$F259)-INDEX(INDIRECT(GY259),$E259,HK$28))*(10-INDEX(INDIRECT("times"&amp;GW$2),$F259,HK$28))/10)</f>
        <v>0</v>
      </c>
      <c r="HL259" s="47">
        <f ca="1">IF(OR(INDEX(INDIRECT("times"&amp;GW$2),$F259,HL$28)&gt;10,INDEX(INDIRECT(GY259),$E259,HL$28)&lt;=INDEX(INDIRECT(GY259),$E259,$F259)),0,(INDEX(INDIRECT(GY259),$E259,$F259)-INDEX(INDIRECT(GY259),$E259,HL$28))*(10-INDEX(INDIRECT("times"&amp;GW$2),$F259,HL$28))/10)</f>
        <v>0</v>
      </c>
      <c r="HM259" s="47">
        <f ca="1">IF(OR(INDEX(INDIRECT("times"&amp;GW$2),$F259,HM$28)&gt;10,INDEX(INDIRECT(GY259),$E259,HM$28)&lt;=INDEX(INDIRECT(GY259),$E259,$F259)),0,(INDEX(INDIRECT(GY259),$E259,$F259)-INDEX(INDIRECT(GY259),$E259,HM$28))*(10-INDEX(INDIRECT("times"&amp;GW$2),$F259,HM$28))/10)</f>
        <v>0</v>
      </c>
      <c r="HN259" s="47">
        <f ca="1">IF(OR(INDEX(INDIRECT("times"&amp;GW$2),$F259,HN$28)&gt;10,INDEX(INDIRECT(GY259),$E259,HN$28)&lt;=INDEX(INDIRECT(GY259),$E259,$F259)),0,(INDEX(INDIRECT(GY259),$E259,$F259)-INDEX(INDIRECT(GY259),$E259,HN$28))*(10-INDEX(INDIRECT("times"&amp;GW$2),$F259,HN$28))/10)</f>
        <v>0</v>
      </c>
      <c r="HO259" s="47">
        <f ca="1">IF(OR(INDEX(INDIRECT("times"&amp;GW$2),$F259,HO$28)&gt;10,INDEX(INDIRECT(GY259),$E259,HO$28)&lt;=INDEX(INDIRECT(GY259),$E259,$F259)),0,(INDEX(INDIRECT(GY259),$E259,$F259)-INDEX(INDIRECT(GY259),$E259,HO$28))*(10-INDEX(INDIRECT("times"&amp;GW$2),$F259,HO$28))/10)</f>
        <v>0</v>
      </c>
      <c r="HP259" s="47">
        <f ca="1">IF(OR(INDEX(INDIRECT("times"&amp;GW$2),$F259,HP$28)&gt;10,INDEX(INDIRECT(GY259),$E259,HP$28)&lt;=INDEX(INDIRECT(GY259),$E259,$F259)),0,(INDEX(INDIRECT(GY259),$E259,$F259)-INDEX(INDIRECT(GY259),$E259,HP$28))*(10-INDEX(INDIRECT("times"&amp;GW$2),$F259,HP$28))/10)</f>
        <v>0</v>
      </c>
      <c r="HQ259" s="47">
        <f ca="1">IF(OR(INDEX(INDIRECT("times"&amp;GW$2),$F259,HQ$28)&gt;10,INDEX(INDIRECT(GY259),$E259,HQ$28)&lt;=INDEX(INDIRECT(GY259),$E259,$F259)),0,(INDEX(INDIRECT(GY259),$E259,$F259)-INDEX(INDIRECT(GY259),$E259,HQ$28))*(10-INDEX(INDIRECT("times"&amp;GW$2),$F259,HQ$28))/10)</f>
        <v>0</v>
      </c>
      <c r="HR259" s="47">
        <f ca="1">IF(OR(INDEX(INDIRECT("times"&amp;GW$2),$F259,HR$28)&gt;10,INDEX(INDIRECT(GY259),$E259,HR$28)&lt;=INDEX(INDIRECT(GY259),$E259,$F259)),0,(INDEX(INDIRECT(GY259),$E259,$F259)-INDEX(INDIRECT(GY259),$E259,HR$28))*(10-INDEX(INDIRECT("times"&amp;GW$2),$F259,HR$28))/10)</f>
        <v>0</v>
      </c>
      <c r="HS259" s="47">
        <f ca="1">IF(OR(INDEX(INDIRECT("times"&amp;GW$2),$F259,HS$28)&gt;10,INDEX(INDIRECT(GY259),$E259,HS$28)&lt;=INDEX(INDIRECT(GY259),$E259,$F259)),0,(INDEX(INDIRECT(GY259),$E259,$F259)-INDEX(INDIRECT(GY259),$E259,HS$28))*(10-INDEX(INDIRECT("times"&amp;GW$2),$F259,HS$28))/10)</f>
        <v>0</v>
      </c>
      <c r="HT259" s="47">
        <f ca="1">IF(OR(INDEX(INDIRECT("times"&amp;GW$2),$F259,HT$28)&gt;10,INDEX(INDIRECT(GY259),$E259,HT$28)&lt;=INDEX(INDIRECT(GY259),$E259,$F259)),0,(INDEX(INDIRECT(GY259),$E259,$F259)-INDEX(INDIRECT(GY259),$E259,HT$28))*(10-INDEX(INDIRECT("times"&amp;GW$2),$F259,HT$28))/10)</f>
        <v>0</v>
      </c>
      <c r="HU259" s="47">
        <f ca="1">IF(OR(INDEX(INDIRECT("times"&amp;GW$2),$F259,HU$28)&gt;10,INDEX(INDIRECT(GY259),$E259,HU$28)&lt;=INDEX(INDIRECT(GY259),$E259,$F259)),0,(INDEX(INDIRECT(GY259),$E259,$F259)-INDEX(INDIRECT(GY259),$E259,HU$28))*(10-INDEX(INDIRECT("times"&amp;GW$2),$F259,HU$28))/10)</f>
        <v>0</v>
      </c>
      <c r="HV259" s="48">
        <f ca="1">IF(OR(INDEX(INDIRECT("times"&amp;GW$2),$F259,HV$28)&gt;10,INDEX(INDIRECT(GY259),$E259,HV$28)&lt;=INDEX(INDIRECT(GY259),$E259,$F259)),0,(INDEX(INDIRECT(GY259),$E259,$F259)-INDEX(INDIRECT(GY259),$E259,HV$28))*(10-INDEX(INDIRECT("times"&amp;GW$2),$F259,HV$28))/10)</f>
        <v>0</v>
      </c>
      <c r="HW259" s="201">
        <v>7</v>
      </c>
    </row>
    <row r="260" spans="1:231" ht="15">
      <c r="A260" s="18" t="s">
        <v>196</v>
      </c>
      <c r="B260" s="122">
        <f>A236</f>
        <v>2</v>
      </c>
      <c r="C260" s="122" t="str">
        <f>A237</f>
        <v>work1834</v>
      </c>
      <c r="D260" s="210" t="str">
        <f t="shared" si="1198"/>
        <v>core2_work1834</v>
      </c>
      <c r="E260" s="122">
        <v>1</v>
      </c>
      <c r="F260" s="33">
        <v>8</v>
      </c>
      <c r="G260" s="46">
        <f ca="1">IF(OR(INDEX(INDIRECT("times"&amp;B$2),$F260,G$28)&gt;10,INDEX(INDIRECT(D260),$E260,G$28)&lt;=INDEX(INDIRECT(D260),$E260,$F260)),0,(INDEX(INDIRECT(D260),$E260,$F260)-INDEX(INDIRECT(D260),$E260,G$28))*(10-INDEX(INDIRECT("times"&amp;B$2),$F260,G$28))/10)</f>
        <v>0</v>
      </c>
      <c r="H260" s="47">
        <f ca="1">IF(OR(INDEX(INDIRECT("times"&amp;B$2),$F260,H$28)&gt;10,INDEX(INDIRECT(D260),$E260,H$28)&lt;=INDEX(INDIRECT(D260),$E260,$F260)),0,(INDEX(INDIRECT(D260),$E260,$F260)-INDEX(INDIRECT(D260),$E260,H$28))*(10-INDEX(INDIRECT("times"&amp;B$2),$F260,H$28))/10)</f>
        <v>0</v>
      </c>
      <c r="I260" s="47">
        <f ca="1">IF(OR(INDEX(INDIRECT("times"&amp;B$2),$F260,I$28)&gt;10,INDEX(INDIRECT(D260),$E260,I$28)&lt;=INDEX(INDIRECT(D260),$E260,$F260)),0,(INDEX(INDIRECT(D260),$E260,$F260)-INDEX(INDIRECT(D260),$E260,I$28))*(10-INDEX(INDIRECT("times"&amp;B$2),$F260,I$28))/10)</f>
        <v>0</v>
      </c>
      <c r="J260" s="47">
        <f ca="1">IF(OR(INDEX(INDIRECT("times"&amp;B$2),$F260,J$28)&gt;10,INDEX(INDIRECT(D260),$E260,J$28)&lt;=INDEX(INDIRECT(D260),$E260,$F260)),0,(INDEX(INDIRECT(D260),$E260,$F260)-INDEX(INDIRECT(D260),$E260,J$28))*(10-INDEX(INDIRECT("times"&amp;B$2),$F260,J$28))/10)</f>
        <v>0</v>
      </c>
      <c r="K260" s="47">
        <f ca="1">IF(OR(INDEX(INDIRECT("times"&amp;B$2),$F260,K$28)&gt;10,INDEX(INDIRECT(D260),$E260,K$28)&lt;=INDEX(INDIRECT(D260),$E260,$F260)),0,(INDEX(INDIRECT(D260),$E260,$F260)-INDEX(INDIRECT(D260),$E260,K$28))*(10-INDEX(INDIRECT("times"&amp;B$2),$F260,K$28))/10)</f>
        <v>0</v>
      </c>
      <c r="L260" s="47">
        <f ca="1">IF(OR(INDEX(INDIRECT("times"&amp;B$2),$F260,L$28)&gt;10,INDEX(INDIRECT(D260),$E260,L$28)&lt;=INDEX(INDIRECT(D260),$E260,$F260)),0,(INDEX(INDIRECT(D260),$E260,$F260)-INDEX(INDIRECT(D260),$E260,L$28))*(10-INDEX(INDIRECT("times"&amp;B$2),$F260,L$28))/10)</f>
        <v>0</v>
      </c>
      <c r="M260" s="47">
        <f ca="1">IF(OR(INDEX(INDIRECT("times"&amp;B$2),$F260,M$28)&gt;10,INDEX(INDIRECT(D260),$E260,M$28)&lt;=INDEX(INDIRECT(D260),$E260,$F260)),0,(INDEX(INDIRECT(D260),$E260,$F260)-INDEX(INDIRECT(D260),$E260,M$28))*(10-INDEX(INDIRECT("times"&amp;B$2),$F260,M$28))/10)</f>
        <v>0</v>
      </c>
      <c r="N260" s="47">
        <f ca="1">IF(OR(INDEX(INDIRECT("times"&amp;B$2),$F260,N$28)&gt;10,INDEX(INDIRECT(D260),$E260,N$28)&lt;=INDEX(INDIRECT(D260),$E260,$F260)),0,(INDEX(INDIRECT(D260),$E260,$F260)-INDEX(INDIRECT(D260),$E260,N$28))*(10-INDEX(INDIRECT("times"&amp;B$2),$F260,N$28))/10)</f>
        <v>0</v>
      </c>
      <c r="O260" s="47">
        <f ca="1">IF(OR(INDEX(INDIRECT("times"&amp;B$2),$F260,O$28)&gt;10,INDEX(INDIRECT(D260),$E260,O$28)&lt;=INDEX(INDIRECT(D260),$E260,$F260)),0,(INDEX(INDIRECT(D260),$E260,$F260)-INDEX(INDIRECT(D260),$E260,O$28))*(10-INDEX(INDIRECT("times"&amp;B$2),$F260,O$28))/10)</f>
        <v>0</v>
      </c>
      <c r="P260" s="47">
        <f ca="1">IF(OR(INDEX(INDIRECT("times"&amp;B$2),$F260,P$28)&gt;10,INDEX(INDIRECT(D260),$E260,P$28)&lt;=INDEX(INDIRECT(D260),$E260,$F260)),0,(INDEX(INDIRECT(D260),$E260,$F260)-INDEX(INDIRECT(D260),$E260,P$28))*(10-INDEX(INDIRECT("times"&amp;B$2),$F260,P$28))/10)</f>
        <v>0</v>
      </c>
      <c r="Q260" s="47">
        <f ca="1">IF(OR(INDEX(INDIRECT("times"&amp;B$2),$F260,Q$28)&gt;10,INDEX(INDIRECT(D260),$E260,Q$28)&lt;=INDEX(INDIRECT(D260),$E260,$F260)),0,(INDEX(INDIRECT(D260),$E260,$F260)-INDEX(INDIRECT(D260),$E260,Q$28))*(10-INDEX(INDIRECT("times"&amp;B$2),$F260,Q$28))/10)</f>
        <v>0</v>
      </c>
      <c r="R260" s="47">
        <f ca="1">IF(OR(INDEX(INDIRECT("times"&amp;B$2),$F260,R$28)&gt;10,INDEX(INDIRECT(D260),$E260,R$28)&lt;=INDEX(INDIRECT(D260),$E260,$F260)),0,(INDEX(INDIRECT(D260),$E260,$F260)-INDEX(INDIRECT(D260),$E260,R$28))*(10-INDEX(INDIRECT("times"&amp;B$2),$F260,R$28))/10)</f>
        <v>0</v>
      </c>
      <c r="S260" s="47">
        <f ca="1">IF(OR(INDEX(INDIRECT("times"&amp;B$2),$F260,S$28)&gt;10,INDEX(INDIRECT(D260),$E260,S$28)&lt;=INDEX(INDIRECT(D260),$E260,$F260)),0,(INDEX(INDIRECT(D260),$E260,$F260)-INDEX(INDIRECT(D260),$E260,S$28))*(10-INDEX(INDIRECT("times"&amp;B$2),$F260,S$28))/10)</f>
        <v>0</v>
      </c>
      <c r="T260" s="47">
        <f ca="1">IF(OR(INDEX(INDIRECT("times"&amp;B$2),$F260,T$28)&gt;10,INDEX(INDIRECT(D260),$E260,T$28)&lt;=INDEX(INDIRECT(D260),$E260,$F260)),0,(INDEX(INDIRECT(D260),$E260,$F260)-INDEX(INDIRECT(D260),$E260,T$28))*(10-INDEX(INDIRECT("times"&amp;B$2),$F260,T$28))/10)</f>
        <v>0</v>
      </c>
      <c r="U260" s="47">
        <f ca="1">IF(OR(INDEX(INDIRECT("times"&amp;B$2),$F260,U$28)&gt;10,INDEX(INDIRECT(D260),$E260,U$28)&lt;=INDEX(INDIRECT(D260),$E260,$F260)),0,(INDEX(INDIRECT(D260),$E260,$F260)-INDEX(INDIRECT(D260),$E260,U$28))*(10-INDEX(INDIRECT("times"&amp;B$2),$F260,U$28))/10)</f>
        <v>0</v>
      </c>
      <c r="V260" s="47">
        <f ca="1">IF(OR(INDEX(INDIRECT("times"&amp;B$2),$F260,V$28)&gt;10,INDEX(INDIRECT(D260),$E260,V$28)&lt;=INDEX(INDIRECT(D260),$E260,$F260)),0,(INDEX(INDIRECT(D260),$E260,$F260)-INDEX(INDIRECT(D260),$E260,V$28))*(10-INDEX(INDIRECT("times"&amp;B$2),$F260,V$28))/10)</f>
        <v>0</v>
      </c>
      <c r="W260" s="47">
        <f ca="1">IF(OR(INDEX(INDIRECT("times"&amp;B$2),$F260,W$28)&gt;10,INDEX(INDIRECT(D260),$E260,W$28)&lt;=INDEX(INDIRECT(D260),$E260,$F260)),0,(INDEX(INDIRECT(D260),$E260,$F260)-INDEX(INDIRECT(D260),$E260,W$28))*(10-INDEX(INDIRECT("times"&amp;B$2),$F260,W$28))/10)</f>
        <v>0</v>
      </c>
      <c r="X260" s="47">
        <f ca="1">IF(OR(INDEX(INDIRECT("times"&amp;B$2),$F260,X$28)&gt;10,INDEX(INDIRECT(D260),$E260,X$28)&lt;=INDEX(INDIRECT(D260),$E260,$F260)),0,(INDEX(INDIRECT(D260),$E260,$F260)-INDEX(INDIRECT(D260),$E260,X$28))*(10-INDEX(INDIRECT("times"&amp;B$2),$F260,X$28))/10)</f>
        <v>0</v>
      </c>
      <c r="Y260" s="47">
        <f ca="1">IF(OR(INDEX(INDIRECT("times"&amp;B$2),$F260,Y$28)&gt;10,INDEX(INDIRECT(D260),$E260,Y$28)&lt;=INDEX(INDIRECT(D260),$E260,$F260)),0,(INDEX(INDIRECT(D260),$E260,$F260)-INDEX(INDIRECT(D260),$E260,Y$28))*(10-INDEX(INDIRECT("times"&amp;B$2),$F260,Y$28))/10)</f>
        <v>0</v>
      </c>
      <c r="Z260" s="47">
        <f ca="1">IF(OR(INDEX(INDIRECT("times"&amp;B$2),$F260,Z$28)&gt;10,INDEX(INDIRECT(D260),$E260,Z$28)&lt;=INDEX(INDIRECT(D260),$E260,$F260)),0,(INDEX(INDIRECT(D260),$E260,$F260)-INDEX(INDIRECT(D260),$E260,Z$28))*(10-INDEX(INDIRECT("times"&amp;B$2),$F260,Z$28))/10)</f>
        <v>0</v>
      </c>
      <c r="AA260" s="48">
        <f ca="1">IF(OR(INDEX(INDIRECT("times"&amp;B$2),$F260,AA$28)&gt;10,INDEX(INDIRECT(D260),$E260,AA$28)&lt;=INDEX(INDIRECT(D260),$E260,$F260)),0,(INDEX(INDIRECT(D260),$E260,$F260)-INDEX(INDIRECT(D260),$E260,AA$28))*(10-INDEX(INDIRECT("times"&amp;B$2),$F260,AA$28))/10)</f>
        <v>0</v>
      </c>
      <c r="AB260" s="201">
        <v>8</v>
      </c>
      <c r="AD260" s="18" t="s">
        <v>196</v>
      </c>
      <c r="AE260" s="122">
        <f>AD236</f>
        <v>2</v>
      </c>
      <c r="AF260" s="122" t="str">
        <f>AD237</f>
        <v>shop1834</v>
      </c>
      <c r="AG260" s="210" t="str">
        <f t="shared" si="1199"/>
        <v>core2_shop1834</v>
      </c>
      <c r="AH260" s="122">
        <v>1</v>
      </c>
      <c r="AI260" s="33">
        <v>8</v>
      </c>
      <c r="AJ260" s="46">
        <f ca="1">IF(OR(INDEX(INDIRECT("times"&amp;AE$2),$F260,AJ$28)&gt;10,INDEX(INDIRECT(AG260),$E260,AJ$28)&lt;=INDEX(INDIRECT(AG260),$E260,$F260)),0,(INDEX(INDIRECT(AG260),$E260,$F260)-INDEX(INDIRECT(AG260),$E260,AJ$28))*(10-INDEX(INDIRECT("times"&amp;AE$2),$F260,AJ$28))/10)</f>
        <v>0</v>
      </c>
      <c r="AK260" s="47">
        <f ca="1">IF(OR(INDEX(INDIRECT("times"&amp;AE$2),$F260,AK$28)&gt;10,INDEX(INDIRECT(AG260),$E260,AK$28)&lt;=INDEX(INDIRECT(AG260),$E260,$F260)),0,(INDEX(INDIRECT(AG260),$E260,$F260)-INDEX(INDIRECT(AG260),$E260,AK$28))*(10-INDEX(INDIRECT("times"&amp;AE$2),$F260,AK$28))/10)</f>
        <v>0</v>
      </c>
      <c r="AL260" s="47">
        <f ca="1">IF(OR(INDEX(INDIRECT("times"&amp;AE$2),$F260,AL$28)&gt;10,INDEX(INDIRECT(AG260),$E260,AL$28)&lt;=INDEX(INDIRECT(AG260),$E260,$F260)),0,(INDEX(INDIRECT(AG260),$E260,$F260)-INDEX(INDIRECT(AG260),$E260,AL$28))*(10-INDEX(INDIRECT("times"&amp;AE$2),$F260,AL$28))/10)</f>
        <v>0</v>
      </c>
      <c r="AM260" s="47">
        <f ca="1">IF(OR(INDEX(INDIRECT("times"&amp;AE$2),$F260,AM$28)&gt;10,INDEX(INDIRECT(AG260),$E260,AM$28)&lt;=INDEX(INDIRECT(AG260),$E260,$F260)),0,(INDEX(INDIRECT(AG260),$E260,$F260)-INDEX(INDIRECT(AG260),$E260,AM$28))*(10-INDEX(INDIRECT("times"&amp;AE$2),$F260,AM$28))/10)</f>
        <v>0</v>
      </c>
      <c r="AN260" s="47">
        <f ca="1">IF(OR(INDEX(INDIRECT("times"&amp;AE$2),$F260,AN$28)&gt;10,INDEX(INDIRECT(AG260),$E260,AN$28)&lt;=INDEX(INDIRECT(AG260),$E260,$F260)),0,(INDEX(INDIRECT(AG260),$E260,$F260)-INDEX(INDIRECT(AG260),$E260,AN$28))*(10-INDEX(INDIRECT("times"&amp;AE$2),$F260,AN$28))/10)</f>
        <v>0</v>
      </c>
      <c r="AO260" s="47">
        <f ca="1">IF(OR(INDEX(INDIRECT("times"&amp;AE$2),$F260,AO$28)&gt;10,INDEX(INDIRECT(AG260),$E260,AO$28)&lt;=INDEX(INDIRECT(AG260),$E260,$F260)),0,(INDEX(INDIRECT(AG260),$E260,$F260)-INDEX(INDIRECT(AG260),$E260,AO$28))*(10-INDEX(INDIRECT("times"&amp;AE$2),$F260,AO$28))/10)</f>
        <v>0</v>
      </c>
      <c r="AP260" s="47">
        <f ca="1">IF(OR(INDEX(INDIRECT("times"&amp;AE$2),$F260,AP$28)&gt;10,INDEX(INDIRECT(AG260),$E260,AP$28)&lt;=INDEX(INDIRECT(AG260),$E260,$F260)),0,(INDEX(INDIRECT(AG260),$E260,$F260)-INDEX(INDIRECT(AG260),$E260,AP$28))*(10-INDEX(INDIRECT("times"&amp;AE$2),$F260,AP$28))/10)</f>
        <v>0</v>
      </c>
      <c r="AQ260" s="47">
        <f ca="1">IF(OR(INDEX(INDIRECT("times"&amp;AE$2),$F260,AQ$28)&gt;10,INDEX(INDIRECT(AG260),$E260,AQ$28)&lt;=INDEX(INDIRECT(AG260),$E260,$F260)),0,(INDEX(INDIRECT(AG260),$E260,$F260)-INDEX(INDIRECT(AG260),$E260,AQ$28))*(10-INDEX(INDIRECT("times"&amp;AE$2),$F260,AQ$28))/10)</f>
        <v>0</v>
      </c>
      <c r="AR260" s="47">
        <f ca="1">IF(OR(INDEX(INDIRECT("times"&amp;AE$2),$F260,AR$28)&gt;10,INDEX(INDIRECT(AG260),$E260,AR$28)&lt;=INDEX(INDIRECT(AG260),$E260,$F260)),0,(INDEX(INDIRECT(AG260),$E260,$F260)-INDEX(INDIRECT(AG260),$E260,AR$28))*(10-INDEX(INDIRECT("times"&amp;AE$2),$F260,AR$28))/10)</f>
        <v>0</v>
      </c>
      <c r="AS260" s="47">
        <f ca="1">IF(OR(INDEX(INDIRECT("times"&amp;AE$2),$F260,AS$28)&gt;10,INDEX(INDIRECT(AG260),$E260,AS$28)&lt;=INDEX(INDIRECT(AG260),$E260,$F260)),0,(INDEX(INDIRECT(AG260),$E260,$F260)-INDEX(INDIRECT(AG260),$E260,AS$28))*(10-INDEX(INDIRECT("times"&amp;AE$2),$F260,AS$28))/10)</f>
        <v>0</v>
      </c>
      <c r="AT260" s="47">
        <f ca="1">IF(OR(INDEX(INDIRECT("times"&amp;AE$2),$F260,AT$28)&gt;10,INDEX(INDIRECT(AG260),$E260,AT$28)&lt;=INDEX(INDIRECT(AG260),$E260,$F260)),0,(INDEX(INDIRECT(AG260),$E260,$F260)-INDEX(INDIRECT(AG260),$E260,AT$28))*(10-INDEX(INDIRECT("times"&amp;AE$2),$F260,AT$28))/10)</f>
        <v>0</v>
      </c>
      <c r="AU260" s="47">
        <f ca="1">IF(OR(INDEX(INDIRECT("times"&amp;AE$2),$F260,AU$28)&gt;10,INDEX(INDIRECT(AG260),$E260,AU$28)&lt;=INDEX(INDIRECT(AG260),$E260,$F260)),0,(INDEX(INDIRECT(AG260),$E260,$F260)-INDEX(INDIRECT(AG260),$E260,AU$28))*(10-INDEX(INDIRECT("times"&amp;AE$2),$F260,AU$28))/10)</f>
        <v>0</v>
      </c>
      <c r="AV260" s="47">
        <f ca="1">IF(OR(INDEX(INDIRECT("times"&amp;AE$2),$F260,AV$28)&gt;10,INDEX(INDIRECT(AG260),$E260,AV$28)&lt;=INDEX(INDIRECT(AG260),$E260,$F260)),0,(INDEX(INDIRECT(AG260),$E260,$F260)-INDEX(INDIRECT(AG260),$E260,AV$28))*(10-INDEX(INDIRECT("times"&amp;AE$2),$F260,AV$28))/10)</f>
        <v>0</v>
      </c>
      <c r="AW260" s="47">
        <f ca="1">IF(OR(INDEX(INDIRECT("times"&amp;AE$2),$F260,AW$28)&gt;10,INDEX(INDIRECT(AG260),$E260,AW$28)&lt;=INDEX(INDIRECT(AG260),$E260,$F260)),0,(INDEX(INDIRECT(AG260),$E260,$F260)-INDEX(INDIRECT(AG260),$E260,AW$28))*(10-INDEX(INDIRECT("times"&amp;AE$2),$F260,AW$28))/10)</f>
        <v>0</v>
      </c>
      <c r="AX260" s="47">
        <f ca="1">IF(OR(INDEX(INDIRECT("times"&amp;AE$2),$F260,AX$28)&gt;10,INDEX(INDIRECT(AG260),$E260,AX$28)&lt;=INDEX(INDIRECT(AG260),$E260,$F260)),0,(INDEX(INDIRECT(AG260),$E260,$F260)-INDEX(INDIRECT(AG260),$E260,AX$28))*(10-INDEX(INDIRECT("times"&amp;AE$2),$F260,AX$28))/10)</f>
        <v>0</v>
      </c>
      <c r="AY260" s="47">
        <f ca="1">IF(OR(INDEX(INDIRECT("times"&amp;AE$2),$F260,AY$28)&gt;10,INDEX(INDIRECT(AG260),$E260,AY$28)&lt;=INDEX(INDIRECT(AG260),$E260,$F260)),0,(INDEX(INDIRECT(AG260),$E260,$F260)-INDEX(INDIRECT(AG260),$E260,AY$28))*(10-INDEX(INDIRECT("times"&amp;AE$2),$F260,AY$28))/10)</f>
        <v>0</v>
      </c>
      <c r="AZ260" s="47">
        <f ca="1">IF(OR(INDEX(INDIRECT("times"&amp;AE$2),$F260,AZ$28)&gt;10,INDEX(INDIRECT(AG260),$E260,AZ$28)&lt;=INDEX(INDIRECT(AG260),$E260,$F260)),0,(INDEX(INDIRECT(AG260),$E260,$F260)-INDEX(INDIRECT(AG260),$E260,AZ$28))*(10-INDEX(INDIRECT("times"&amp;AE$2),$F260,AZ$28))/10)</f>
        <v>0</v>
      </c>
      <c r="BA260" s="47">
        <f ca="1">IF(OR(INDEX(INDIRECT("times"&amp;AE$2),$F260,BA$28)&gt;10,INDEX(INDIRECT(AG260),$E260,BA$28)&lt;=INDEX(INDIRECT(AG260),$E260,$F260)),0,(INDEX(INDIRECT(AG260),$E260,$F260)-INDEX(INDIRECT(AG260),$E260,BA$28))*(10-INDEX(INDIRECT("times"&amp;AE$2),$F260,BA$28))/10)</f>
        <v>0</v>
      </c>
      <c r="BB260" s="47">
        <f ca="1">IF(OR(INDEX(INDIRECT("times"&amp;AE$2),$F260,BB$28)&gt;10,INDEX(INDIRECT(AG260),$E260,BB$28)&lt;=INDEX(INDIRECT(AG260),$E260,$F260)),0,(INDEX(INDIRECT(AG260),$E260,$F260)-INDEX(INDIRECT(AG260),$E260,BB$28))*(10-INDEX(INDIRECT("times"&amp;AE$2),$F260,BB$28))/10)</f>
        <v>0</v>
      </c>
      <c r="BC260" s="47">
        <f ca="1">IF(OR(INDEX(INDIRECT("times"&amp;AE$2),$F260,BC$28)&gt;10,INDEX(INDIRECT(AG260),$E260,BC$28)&lt;=INDEX(INDIRECT(AG260),$E260,$F260)),0,(INDEX(INDIRECT(AG260),$E260,$F260)-INDEX(INDIRECT(AG260),$E260,BC$28))*(10-INDEX(INDIRECT("times"&amp;AE$2),$F260,BC$28))/10)</f>
        <v>0</v>
      </c>
      <c r="BD260" s="48">
        <f ca="1">IF(OR(INDEX(INDIRECT("times"&amp;AE$2),$F260,BD$28)&gt;10,INDEX(INDIRECT(AG260),$E260,BD$28)&lt;=INDEX(INDIRECT(AG260),$E260,$F260)),0,(INDEX(INDIRECT(AG260),$E260,$F260)-INDEX(INDIRECT(AG260),$E260,BD$28))*(10-INDEX(INDIRECT("times"&amp;AE$2),$F260,BD$28))/10)</f>
        <v>0</v>
      </c>
      <c r="BE260" s="201">
        <v>8</v>
      </c>
      <c r="BG260" s="18" t="s">
        <v>196</v>
      </c>
      <c r="BH260" s="122">
        <f>BG236</f>
        <v>2</v>
      </c>
      <c r="BI260" s="122" t="str">
        <f>BG237</f>
        <v>lei1834</v>
      </c>
      <c r="BJ260" s="210" t="str">
        <f t="shared" si="1200"/>
        <v>core2_lei1834</v>
      </c>
      <c r="BK260" s="122">
        <v>1</v>
      </c>
      <c r="BL260" s="33">
        <v>8</v>
      </c>
      <c r="BM260" s="46">
        <f ca="1">IF(OR(INDEX(INDIRECT("times"&amp;BH$2),$F260,BM$28)&gt;10,INDEX(INDIRECT(BJ260),$E260,BM$28)&lt;=INDEX(INDIRECT(BJ260),$E260,$F260)),0,(INDEX(INDIRECT(BJ260),$E260,$F260)-INDEX(INDIRECT(BJ260),$E260,BM$28))*(10-INDEX(INDIRECT("times"&amp;BH$2),$F260,BM$28))/10)</f>
        <v>0</v>
      </c>
      <c r="BN260" s="47">
        <f ca="1">IF(OR(INDEX(INDIRECT("times"&amp;BH$2),$F260,BN$28)&gt;10,INDEX(INDIRECT(BJ260),$E260,BN$28)&lt;=INDEX(INDIRECT(BJ260),$E260,$F260)),0,(INDEX(INDIRECT(BJ260),$E260,$F260)-INDEX(INDIRECT(BJ260),$E260,BN$28))*(10-INDEX(INDIRECT("times"&amp;BH$2),$F260,BN$28))/10)</f>
        <v>0</v>
      </c>
      <c r="BO260" s="47">
        <f ca="1">IF(OR(INDEX(INDIRECT("times"&amp;BH$2),$F260,BO$28)&gt;10,INDEX(INDIRECT(BJ260),$E260,BO$28)&lt;=INDEX(INDIRECT(BJ260),$E260,$F260)),0,(INDEX(INDIRECT(BJ260),$E260,$F260)-INDEX(INDIRECT(BJ260),$E260,BO$28))*(10-INDEX(INDIRECT("times"&amp;BH$2),$F260,BO$28))/10)</f>
        <v>0</v>
      </c>
      <c r="BP260" s="47">
        <f ca="1">IF(OR(INDEX(INDIRECT("times"&amp;BH$2),$F260,BP$28)&gt;10,INDEX(INDIRECT(BJ260),$E260,BP$28)&lt;=INDEX(INDIRECT(BJ260),$E260,$F260)),0,(INDEX(INDIRECT(BJ260),$E260,$F260)-INDEX(INDIRECT(BJ260),$E260,BP$28))*(10-INDEX(INDIRECT("times"&amp;BH$2),$F260,BP$28))/10)</f>
        <v>0</v>
      </c>
      <c r="BQ260" s="47">
        <f ca="1">IF(OR(INDEX(INDIRECT("times"&amp;BH$2),$F260,BQ$28)&gt;10,INDEX(INDIRECT(BJ260),$E260,BQ$28)&lt;=INDEX(INDIRECT(BJ260),$E260,$F260)),0,(INDEX(INDIRECT(BJ260),$E260,$F260)-INDEX(INDIRECT(BJ260),$E260,BQ$28))*(10-INDEX(INDIRECT("times"&amp;BH$2),$F260,BQ$28))/10)</f>
        <v>0</v>
      </c>
      <c r="BR260" s="47">
        <f ca="1">IF(OR(INDEX(INDIRECT("times"&amp;BH$2),$F260,BR$28)&gt;10,INDEX(INDIRECT(BJ260),$E260,BR$28)&lt;=INDEX(INDIRECT(BJ260),$E260,$F260)),0,(INDEX(INDIRECT(BJ260),$E260,$F260)-INDEX(INDIRECT(BJ260),$E260,BR$28))*(10-INDEX(INDIRECT("times"&amp;BH$2),$F260,BR$28))/10)</f>
        <v>0</v>
      </c>
      <c r="BS260" s="47">
        <f ca="1">IF(OR(INDEX(INDIRECT("times"&amp;BH$2),$F260,BS$28)&gt;10,INDEX(INDIRECT(BJ260),$E260,BS$28)&lt;=INDEX(INDIRECT(BJ260),$E260,$F260)),0,(INDEX(INDIRECT(BJ260),$E260,$F260)-INDEX(INDIRECT(BJ260),$E260,BS$28))*(10-INDEX(INDIRECT("times"&amp;BH$2),$F260,BS$28))/10)</f>
        <v>0</v>
      </c>
      <c r="BT260" s="47">
        <f ca="1">IF(OR(INDEX(INDIRECT("times"&amp;BH$2),$F260,BT$28)&gt;10,INDEX(INDIRECT(BJ260),$E260,BT$28)&lt;=INDEX(INDIRECT(BJ260),$E260,$F260)),0,(INDEX(INDIRECT(BJ260),$E260,$F260)-INDEX(INDIRECT(BJ260),$E260,BT$28))*(10-INDEX(INDIRECT("times"&amp;BH$2),$F260,BT$28))/10)</f>
        <v>0</v>
      </c>
      <c r="BU260" s="47">
        <f ca="1">IF(OR(INDEX(INDIRECT("times"&amp;BH$2),$F260,BU$28)&gt;10,INDEX(INDIRECT(BJ260),$E260,BU$28)&lt;=INDEX(INDIRECT(BJ260),$E260,$F260)),0,(INDEX(INDIRECT(BJ260),$E260,$F260)-INDEX(INDIRECT(BJ260),$E260,BU$28))*(10-INDEX(INDIRECT("times"&amp;BH$2),$F260,BU$28))/10)</f>
        <v>0</v>
      </c>
      <c r="BV260" s="47">
        <f ca="1">IF(OR(INDEX(INDIRECT("times"&amp;BH$2),$F260,BV$28)&gt;10,INDEX(INDIRECT(BJ260),$E260,BV$28)&lt;=INDEX(INDIRECT(BJ260),$E260,$F260)),0,(INDEX(INDIRECT(BJ260),$E260,$F260)-INDEX(INDIRECT(BJ260),$E260,BV$28))*(10-INDEX(INDIRECT("times"&amp;BH$2),$F260,BV$28))/10)</f>
        <v>0</v>
      </c>
      <c r="BW260" s="47">
        <f ca="1">IF(OR(INDEX(INDIRECT("times"&amp;BH$2),$F260,BW$28)&gt;10,INDEX(INDIRECT(BJ260),$E260,BW$28)&lt;=INDEX(INDIRECT(BJ260),$E260,$F260)),0,(INDEX(INDIRECT(BJ260),$E260,$F260)-INDEX(INDIRECT(BJ260),$E260,BW$28))*(10-INDEX(INDIRECT("times"&amp;BH$2),$F260,BW$28))/10)</f>
        <v>0</v>
      </c>
      <c r="BX260" s="47">
        <f ca="1">IF(OR(INDEX(INDIRECT("times"&amp;BH$2),$F260,BX$28)&gt;10,INDEX(INDIRECT(BJ260),$E260,BX$28)&lt;=INDEX(INDIRECT(BJ260),$E260,$F260)),0,(INDEX(INDIRECT(BJ260),$E260,$F260)-INDEX(INDIRECT(BJ260),$E260,BX$28))*(10-INDEX(INDIRECT("times"&amp;BH$2),$F260,BX$28))/10)</f>
        <v>0</v>
      </c>
      <c r="BY260" s="47">
        <f ca="1">IF(OR(INDEX(INDIRECT("times"&amp;BH$2),$F260,BY$28)&gt;10,INDEX(INDIRECT(BJ260),$E260,BY$28)&lt;=INDEX(INDIRECT(BJ260),$E260,$F260)),0,(INDEX(INDIRECT(BJ260),$E260,$F260)-INDEX(INDIRECT(BJ260),$E260,BY$28))*(10-INDEX(INDIRECT("times"&amp;BH$2),$F260,BY$28))/10)</f>
        <v>0</v>
      </c>
      <c r="BZ260" s="47">
        <f ca="1">IF(OR(INDEX(INDIRECT("times"&amp;BH$2),$F260,BZ$28)&gt;10,INDEX(INDIRECT(BJ260),$E260,BZ$28)&lt;=INDEX(INDIRECT(BJ260),$E260,$F260)),0,(INDEX(INDIRECT(BJ260),$E260,$F260)-INDEX(INDIRECT(BJ260),$E260,BZ$28))*(10-INDEX(INDIRECT("times"&amp;BH$2),$F260,BZ$28))/10)</f>
        <v>0</v>
      </c>
      <c r="CA260" s="47">
        <f ca="1">IF(OR(INDEX(INDIRECT("times"&amp;BH$2),$F260,CA$28)&gt;10,INDEX(INDIRECT(BJ260),$E260,CA$28)&lt;=INDEX(INDIRECT(BJ260),$E260,$F260)),0,(INDEX(INDIRECT(BJ260),$E260,$F260)-INDEX(INDIRECT(BJ260),$E260,CA$28))*(10-INDEX(INDIRECT("times"&amp;BH$2),$F260,CA$28))/10)</f>
        <v>0</v>
      </c>
      <c r="CB260" s="47">
        <f ca="1">IF(OR(INDEX(INDIRECT("times"&amp;BH$2),$F260,CB$28)&gt;10,INDEX(INDIRECT(BJ260),$E260,CB$28)&lt;=INDEX(INDIRECT(BJ260),$E260,$F260)),0,(INDEX(INDIRECT(BJ260),$E260,$F260)-INDEX(INDIRECT(BJ260),$E260,CB$28))*(10-INDEX(INDIRECT("times"&amp;BH$2),$F260,CB$28))/10)</f>
        <v>0</v>
      </c>
      <c r="CC260" s="47">
        <f ca="1">IF(OR(INDEX(INDIRECT("times"&amp;BH$2),$F260,CC$28)&gt;10,INDEX(INDIRECT(BJ260),$E260,CC$28)&lt;=INDEX(INDIRECT(BJ260),$E260,$F260)),0,(INDEX(INDIRECT(BJ260),$E260,$F260)-INDEX(INDIRECT(BJ260),$E260,CC$28))*(10-INDEX(INDIRECT("times"&amp;BH$2),$F260,CC$28))/10)</f>
        <v>0</v>
      </c>
      <c r="CD260" s="47">
        <f ca="1">IF(OR(INDEX(INDIRECT("times"&amp;BH$2),$F260,CD$28)&gt;10,INDEX(INDIRECT(BJ260),$E260,CD$28)&lt;=INDEX(INDIRECT(BJ260),$E260,$F260)),0,(INDEX(INDIRECT(BJ260),$E260,$F260)-INDEX(INDIRECT(BJ260),$E260,CD$28))*(10-INDEX(INDIRECT("times"&amp;BH$2),$F260,CD$28))/10)</f>
        <v>0</v>
      </c>
      <c r="CE260" s="47">
        <f ca="1">IF(OR(INDEX(INDIRECT("times"&amp;BH$2),$F260,CE$28)&gt;10,INDEX(INDIRECT(BJ260),$E260,CE$28)&lt;=INDEX(INDIRECT(BJ260),$E260,$F260)),0,(INDEX(INDIRECT(BJ260),$E260,$F260)-INDEX(INDIRECT(BJ260),$E260,CE$28))*(10-INDEX(INDIRECT("times"&amp;BH$2),$F260,CE$28))/10)</f>
        <v>0</v>
      </c>
      <c r="CF260" s="47">
        <f ca="1">IF(OR(INDEX(INDIRECT("times"&amp;BH$2),$F260,CF$28)&gt;10,INDEX(INDIRECT(BJ260),$E260,CF$28)&lt;=INDEX(INDIRECT(BJ260),$E260,$F260)),0,(INDEX(INDIRECT(BJ260),$E260,$F260)-INDEX(INDIRECT(BJ260),$E260,CF$28))*(10-INDEX(INDIRECT("times"&amp;BH$2),$F260,CF$28))/10)</f>
        <v>0</v>
      </c>
      <c r="CG260" s="48">
        <f ca="1">IF(OR(INDEX(INDIRECT("times"&amp;BH$2),$F260,CG$28)&gt;10,INDEX(INDIRECT(BJ260),$E260,CG$28)&lt;=INDEX(INDIRECT(BJ260),$E260,$F260)),0,(INDEX(INDIRECT(BJ260),$E260,$F260)-INDEX(INDIRECT(BJ260),$E260,CG$28))*(10-INDEX(INDIRECT("times"&amp;BH$2),$F260,CG$28))/10)</f>
        <v>0</v>
      </c>
      <c r="CH260" s="201">
        <v>8</v>
      </c>
      <c r="CJ260" s="18" t="s">
        <v>196</v>
      </c>
      <c r="CK260" s="122">
        <f>CJ236</f>
        <v>2</v>
      </c>
      <c r="CL260" s="122" t="str">
        <f>CJ237</f>
        <v>work3564</v>
      </c>
      <c r="CM260" s="210" t="str">
        <f t="shared" si="1201"/>
        <v>core2_work3564</v>
      </c>
      <c r="CN260" s="122">
        <v>1</v>
      </c>
      <c r="CO260" s="33">
        <v>8</v>
      </c>
      <c r="CP260" s="46">
        <f ca="1">IF(OR(INDEX(INDIRECT("times"&amp;CK$2),$F260,CP$28)&gt;10,INDEX(INDIRECT(CM260),$E260,CP$28)&lt;=INDEX(INDIRECT(CM260),$E260,$F260)),0,(INDEX(INDIRECT(CM260),$E260,$F260)-INDEX(INDIRECT(CM260),$E260,CP$28))*(10-INDEX(INDIRECT("times"&amp;CK$2),$F260,CP$28))/10)</f>
        <v>0</v>
      </c>
      <c r="CQ260" s="47">
        <f ca="1">IF(OR(INDEX(INDIRECT("times"&amp;CK$2),$F260,CQ$28)&gt;10,INDEX(INDIRECT(CM260),$E260,CQ$28)&lt;=INDEX(INDIRECT(CM260),$E260,$F260)),0,(INDEX(INDIRECT(CM260),$E260,$F260)-INDEX(INDIRECT(CM260),$E260,CQ$28))*(10-INDEX(INDIRECT("times"&amp;CK$2),$F260,CQ$28))/10)</f>
        <v>0</v>
      </c>
      <c r="CR260" s="47">
        <f ca="1">IF(OR(INDEX(INDIRECT("times"&amp;CK$2),$F260,CR$28)&gt;10,INDEX(INDIRECT(CM260),$E260,CR$28)&lt;=INDEX(INDIRECT(CM260),$E260,$F260)),0,(INDEX(INDIRECT(CM260),$E260,$F260)-INDEX(INDIRECT(CM260),$E260,CR$28))*(10-INDEX(INDIRECT("times"&amp;CK$2),$F260,CR$28))/10)</f>
        <v>0</v>
      </c>
      <c r="CS260" s="47">
        <f ca="1">IF(OR(INDEX(INDIRECT("times"&amp;CK$2),$F260,CS$28)&gt;10,INDEX(INDIRECT(CM260),$E260,CS$28)&lt;=INDEX(INDIRECT(CM260),$E260,$F260)),0,(INDEX(INDIRECT(CM260),$E260,$F260)-INDEX(INDIRECT(CM260),$E260,CS$28))*(10-INDEX(INDIRECT("times"&amp;CK$2),$F260,CS$28))/10)</f>
        <v>0</v>
      </c>
      <c r="CT260" s="47">
        <f ca="1">IF(OR(INDEX(INDIRECT("times"&amp;CK$2),$F260,CT$28)&gt;10,INDEX(INDIRECT(CM260),$E260,CT$28)&lt;=INDEX(INDIRECT(CM260),$E260,$F260)),0,(INDEX(INDIRECT(CM260),$E260,$F260)-INDEX(INDIRECT(CM260),$E260,CT$28))*(10-INDEX(INDIRECT("times"&amp;CK$2),$F260,CT$28))/10)</f>
        <v>0</v>
      </c>
      <c r="CU260" s="47">
        <f ca="1">IF(OR(INDEX(INDIRECT("times"&amp;CK$2),$F260,CU$28)&gt;10,INDEX(INDIRECT(CM260),$E260,CU$28)&lt;=INDEX(INDIRECT(CM260),$E260,$F260)),0,(INDEX(INDIRECT(CM260),$E260,$F260)-INDEX(INDIRECT(CM260),$E260,CU$28))*(10-INDEX(INDIRECT("times"&amp;CK$2),$F260,CU$28))/10)</f>
        <v>0</v>
      </c>
      <c r="CV260" s="47">
        <f ca="1">IF(OR(INDEX(INDIRECT("times"&amp;CK$2),$F260,CV$28)&gt;10,INDEX(INDIRECT(CM260),$E260,CV$28)&lt;=INDEX(INDIRECT(CM260),$E260,$F260)),0,(INDEX(INDIRECT(CM260),$E260,$F260)-INDEX(INDIRECT(CM260),$E260,CV$28))*(10-INDEX(INDIRECT("times"&amp;CK$2),$F260,CV$28))/10)</f>
        <v>0</v>
      </c>
      <c r="CW260" s="47">
        <f ca="1">IF(OR(INDEX(INDIRECT("times"&amp;CK$2),$F260,CW$28)&gt;10,INDEX(INDIRECT(CM260),$E260,CW$28)&lt;=INDEX(INDIRECT(CM260),$E260,$F260)),0,(INDEX(INDIRECT(CM260),$E260,$F260)-INDEX(INDIRECT(CM260),$E260,CW$28))*(10-INDEX(INDIRECT("times"&amp;CK$2),$F260,CW$28))/10)</f>
        <v>0</v>
      </c>
      <c r="CX260" s="47">
        <f ca="1">IF(OR(INDEX(INDIRECT("times"&amp;CK$2),$F260,CX$28)&gt;10,INDEX(INDIRECT(CM260),$E260,CX$28)&lt;=INDEX(INDIRECT(CM260),$E260,$F260)),0,(INDEX(INDIRECT(CM260),$E260,$F260)-INDEX(INDIRECT(CM260),$E260,CX$28))*(10-INDEX(INDIRECT("times"&amp;CK$2),$F260,CX$28))/10)</f>
        <v>0</v>
      </c>
      <c r="CY260" s="47">
        <f ca="1">IF(OR(INDEX(INDIRECT("times"&amp;CK$2),$F260,CY$28)&gt;10,INDEX(INDIRECT(CM260),$E260,CY$28)&lt;=INDEX(INDIRECT(CM260),$E260,$F260)),0,(INDEX(INDIRECT(CM260),$E260,$F260)-INDEX(INDIRECT(CM260),$E260,CY$28))*(10-INDEX(INDIRECT("times"&amp;CK$2),$F260,CY$28))/10)</f>
        <v>0</v>
      </c>
      <c r="CZ260" s="47">
        <f ca="1">IF(OR(INDEX(INDIRECT("times"&amp;CK$2),$F260,CZ$28)&gt;10,INDEX(INDIRECT(CM260),$E260,CZ$28)&lt;=INDEX(INDIRECT(CM260),$E260,$F260)),0,(INDEX(INDIRECT(CM260),$E260,$F260)-INDEX(INDIRECT(CM260),$E260,CZ$28))*(10-INDEX(INDIRECT("times"&amp;CK$2),$F260,CZ$28))/10)</f>
        <v>0</v>
      </c>
      <c r="DA260" s="47">
        <f ca="1">IF(OR(INDEX(INDIRECT("times"&amp;CK$2),$F260,DA$28)&gt;10,INDEX(INDIRECT(CM260),$E260,DA$28)&lt;=INDEX(INDIRECT(CM260),$E260,$F260)),0,(INDEX(INDIRECT(CM260),$E260,$F260)-INDEX(INDIRECT(CM260),$E260,DA$28))*(10-INDEX(INDIRECT("times"&amp;CK$2),$F260,DA$28))/10)</f>
        <v>0</v>
      </c>
      <c r="DB260" s="47">
        <f ca="1">IF(OR(INDEX(INDIRECT("times"&amp;CK$2),$F260,DB$28)&gt;10,INDEX(INDIRECT(CM260),$E260,DB$28)&lt;=INDEX(INDIRECT(CM260),$E260,$F260)),0,(INDEX(INDIRECT(CM260),$E260,$F260)-INDEX(INDIRECT(CM260),$E260,DB$28))*(10-INDEX(INDIRECT("times"&amp;CK$2),$F260,DB$28))/10)</f>
        <v>0</v>
      </c>
      <c r="DC260" s="47">
        <f ca="1">IF(OR(INDEX(INDIRECT("times"&amp;CK$2),$F260,DC$28)&gt;10,INDEX(INDIRECT(CM260),$E260,DC$28)&lt;=INDEX(INDIRECT(CM260),$E260,$F260)),0,(INDEX(INDIRECT(CM260),$E260,$F260)-INDEX(INDIRECT(CM260),$E260,DC$28))*(10-INDEX(INDIRECT("times"&amp;CK$2),$F260,DC$28))/10)</f>
        <v>0</v>
      </c>
      <c r="DD260" s="47">
        <f ca="1">IF(OR(INDEX(INDIRECT("times"&amp;CK$2),$F260,DD$28)&gt;10,INDEX(INDIRECT(CM260),$E260,DD$28)&lt;=INDEX(INDIRECT(CM260),$E260,$F260)),0,(INDEX(INDIRECT(CM260),$E260,$F260)-INDEX(INDIRECT(CM260),$E260,DD$28))*(10-INDEX(INDIRECT("times"&amp;CK$2),$F260,DD$28))/10)</f>
        <v>0</v>
      </c>
      <c r="DE260" s="47">
        <f ca="1">IF(OR(INDEX(INDIRECT("times"&amp;CK$2),$F260,DE$28)&gt;10,INDEX(INDIRECT(CM260),$E260,DE$28)&lt;=INDEX(INDIRECT(CM260),$E260,$F260)),0,(INDEX(INDIRECT(CM260),$E260,$F260)-INDEX(INDIRECT(CM260),$E260,DE$28))*(10-INDEX(INDIRECT("times"&amp;CK$2),$F260,DE$28))/10)</f>
        <v>0</v>
      </c>
      <c r="DF260" s="47">
        <f ca="1">IF(OR(INDEX(INDIRECT("times"&amp;CK$2),$F260,DF$28)&gt;10,INDEX(INDIRECT(CM260),$E260,DF$28)&lt;=INDEX(INDIRECT(CM260),$E260,$F260)),0,(INDEX(INDIRECT(CM260),$E260,$F260)-INDEX(INDIRECT(CM260),$E260,DF$28))*(10-INDEX(INDIRECT("times"&amp;CK$2),$F260,DF$28))/10)</f>
        <v>0</v>
      </c>
      <c r="DG260" s="47">
        <f ca="1">IF(OR(INDEX(INDIRECT("times"&amp;CK$2),$F260,DG$28)&gt;10,INDEX(INDIRECT(CM260),$E260,DG$28)&lt;=INDEX(INDIRECT(CM260),$E260,$F260)),0,(INDEX(INDIRECT(CM260),$E260,$F260)-INDEX(INDIRECT(CM260),$E260,DG$28))*(10-INDEX(INDIRECT("times"&amp;CK$2),$F260,DG$28))/10)</f>
        <v>0</v>
      </c>
      <c r="DH260" s="47">
        <f ca="1">IF(OR(INDEX(INDIRECT("times"&amp;CK$2),$F260,DH$28)&gt;10,INDEX(INDIRECT(CM260),$E260,DH$28)&lt;=INDEX(INDIRECT(CM260),$E260,$F260)),0,(INDEX(INDIRECT(CM260),$E260,$F260)-INDEX(INDIRECT(CM260),$E260,DH$28))*(10-INDEX(INDIRECT("times"&amp;CK$2),$F260,DH$28))/10)</f>
        <v>0</v>
      </c>
      <c r="DI260" s="47">
        <f ca="1">IF(OR(INDEX(INDIRECT("times"&amp;CK$2),$F260,DI$28)&gt;10,INDEX(INDIRECT(CM260),$E260,DI$28)&lt;=INDEX(INDIRECT(CM260),$E260,$F260)),0,(INDEX(INDIRECT(CM260),$E260,$F260)-INDEX(INDIRECT(CM260),$E260,DI$28))*(10-INDEX(INDIRECT("times"&amp;CK$2),$F260,DI$28))/10)</f>
        <v>0</v>
      </c>
      <c r="DJ260" s="48">
        <f ca="1">IF(OR(INDEX(INDIRECT("times"&amp;CK$2),$F260,DJ$28)&gt;10,INDEX(INDIRECT(CM260),$E260,DJ$28)&lt;=INDEX(INDIRECT(CM260),$E260,$F260)),0,(INDEX(INDIRECT(CM260),$E260,$F260)-INDEX(INDIRECT(CM260),$E260,DJ$28))*(10-INDEX(INDIRECT("times"&amp;CK$2),$F260,DJ$28))/10)</f>
        <v>0</v>
      </c>
      <c r="DK260" s="201">
        <v>8</v>
      </c>
      <c r="DM260" s="18" t="s">
        <v>196</v>
      </c>
      <c r="DN260" s="122">
        <f>DM236</f>
        <v>2</v>
      </c>
      <c r="DO260" s="122" t="str">
        <f>DM237</f>
        <v>shop3564</v>
      </c>
      <c r="DP260" s="210" t="str">
        <f t="shared" si="1202"/>
        <v>core2_shop3564</v>
      </c>
      <c r="DQ260" s="122">
        <v>1</v>
      </c>
      <c r="DR260" s="33">
        <v>8</v>
      </c>
      <c r="DS260" s="46">
        <f ca="1">IF(OR(INDEX(INDIRECT("times"&amp;DN$2),$F260,DS$28)&gt;10,INDEX(INDIRECT(DP260),$E260,DS$28)&lt;=INDEX(INDIRECT(DP260),$E260,$F260)),0,(INDEX(INDIRECT(DP260),$E260,$F260)-INDEX(INDIRECT(DP260),$E260,DS$28))*(10-INDEX(INDIRECT("times"&amp;DN$2),$F260,DS$28))/10)</f>
        <v>0</v>
      </c>
      <c r="DT260" s="47">
        <f ca="1">IF(OR(INDEX(INDIRECT("times"&amp;DN$2),$F260,DT$28)&gt;10,INDEX(INDIRECT(DP260),$E260,DT$28)&lt;=INDEX(INDIRECT(DP260),$E260,$F260)),0,(INDEX(INDIRECT(DP260),$E260,$F260)-INDEX(INDIRECT(DP260),$E260,DT$28))*(10-INDEX(INDIRECT("times"&amp;DN$2),$F260,DT$28))/10)</f>
        <v>0</v>
      </c>
      <c r="DU260" s="47">
        <f ca="1">IF(OR(INDEX(INDIRECT("times"&amp;DN$2),$F260,DU$28)&gt;10,INDEX(INDIRECT(DP260),$E260,DU$28)&lt;=INDEX(INDIRECT(DP260),$E260,$F260)),0,(INDEX(INDIRECT(DP260),$E260,$F260)-INDEX(INDIRECT(DP260),$E260,DU$28))*(10-INDEX(INDIRECT("times"&amp;DN$2),$F260,DU$28))/10)</f>
        <v>0</v>
      </c>
      <c r="DV260" s="47">
        <f ca="1">IF(OR(INDEX(INDIRECT("times"&amp;DN$2),$F260,DV$28)&gt;10,INDEX(INDIRECT(DP260),$E260,DV$28)&lt;=INDEX(INDIRECT(DP260),$E260,$F260)),0,(INDEX(INDIRECT(DP260),$E260,$F260)-INDEX(INDIRECT(DP260),$E260,DV$28))*(10-INDEX(INDIRECT("times"&amp;DN$2),$F260,DV$28))/10)</f>
        <v>0</v>
      </c>
      <c r="DW260" s="47">
        <f ca="1">IF(OR(INDEX(INDIRECT("times"&amp;DN$2),$F260,DW$28)&gt;10,INDEX(INDIRECT(DP260),$E260,DW$28)&lt;=INDEX(INDIRECT(DP260),$E260,$F260)),0,(INDEX(INDIRECT(DP260),$E260,$F260)-INDEX(INDIRECT(DP260),$E260,DW$28))*(10-INDEX(INDIRECT("times"&amp;DN$2),$F260,DW$28))/10)</f>
        <v>0</v>
      </c>
      <c r="DX260" s="47">
        <f ca="1">IF(OR(INDEX(INDIRECT("times"&amp;DN$2),$F260,DX$28)&gt;10,INDEX(INDIRECT(DP260),$E260,DX$28)&lt;=INDEX(INDIRECT(DP260),$E260,$F260)),0,(INDEX(INDIRECT(DP260),$E260,$F260)-INDEX(INDIRECT(DP260),$E260,DX$28))*(10-INDEX(INDIRECT("times"&amp;DN$2),$F260,DX$28))/10)</f>
        <v>0</v>
      </c>
      <c r="DY260" s="47">
        <f ca="1">IF(OR(INDEX(INDIRECT("times"&amp;DN$2),$F260,DY$28)&gt;10,INDEX(INDIRECT(DP260),$E260,DY$28)&lt;=INDEX(INDIRECT(DP260),$E260,$F260)),0,(INDEX(INDIRECT(DP260),$E260,$F260)-INDEX(INDIRECT(DP260),$E260,DY$28))*(10-INDEX(INDIRECT("times"&amp;DN$2),$F260,DY$28))/10)</f>
        <v>0</v>
      </c>
      <c r="DZ260" s="47">
        <f ca="1">IF(OR(INDEX(INDIRECT("times"&amp;DN$2),$F260,DZ$28)&gt;10,INDEX(INDIRECT(DP260),$E260,DZ$28)&lt;=INDEX(INDIRECT(DP260),$E260,$F260)),0,(INDEX(INDIRECT(DP260),$E260,$F260)-INDEX(INDIRECT(DP260),$E260,DZ$28))*(10-INDEX(INDIRECT("times"&amp;DN$2),$F260,DZ$28))/10)</f>
        <v>0</v>
      </c>
      <c r="EA260" s="47">
        <f ca="1">IF(OR(INDEX(INDIRECT("times"&amp;DN$2),$F260,EA$28)&gt;10,INDEX(INDIRECT(DP260),$E260,EA$28)&lt;=INDEX(INDIRECT(DP260),$E260,$F260)),0,(INDEX(INDIRECT(DP260),$E260,$F260)-INDEX(INDIRECT(DP260),$E260,EA$28))*(10-INDEX(INDIRECT("times"&amp;DN$2),$F260,EA$28))/10)</f>
        <v>0</v>
      </c>
      <c r="EB260" s="47">
        <f ca="1">IF(OR(INDEX(INDIRECT("times"&amp;DN$2),$F260,EB$28)&gt;10,INDEX(INDIRECT(DP260),$E260,EB$28)&lt;=INDEX(INDIRECT(DP260),$E260,$F260)),0,(INDEX(INDIRECT(DP260),$E260,$F260)-INDEX(INDIRECT(DP260),$E260,EB$28))*(10-INDEX(INDIRECT("times"&amp;DN$2),$F260,EB$28))/10)</f>
        <v>0</v>
      </c>
      <c r="EC260" s="47">
        <f ca="1">IF(OR(INDEX(INDIRECT("times"&amp;DN$2),$F260,EC$28)&gt;10,INDEX(INDIRECT(DP260),$E260,EC$28)&lt;=INDEX(INDIRECT(DP260),$E260,$F260)),0,(INDEX(INDIRECT(DP260),$E260,$F260)-INDEX(INDIRECT(DP260),$E260,EC$28))*(10-INDEX(INDIRECT("times"&amp;DN$2),$F260,EC$28))/10)</f>
        <v>0</v>
      </c>
      <c r="ED260" s="47">
        <f ca="1">IF(OR(INDEX(INDIRECT("times"&amp;DN$2),$F260,ED$28)&gt;10,INDEX(INDIRECT(DP260),$E260,ED$28)&lt;=INDEX(INDIRECT(DP260),$E260,$F260)),0,(INDEX(INDIRECT(DP260),$E260,$F260)-INDEX(INDIRECT(DP260),$E260,ED$28))*(10-INDEX(INDIRECT("times"&amp;DN$2),$F260,ED$28))/10)</f>
        <v>0</v>
      </c>
      <c r="EE260" s="47">
        <f ca="1">IF(OR(INDEX(INDIRECT("times"&amp;DN$2),$F260,EE$28)&gt;10,INDEX(INDIRECT(DP260),$E260,EE$28)&lt;=INDEX(INDIRECT(DP260),$E260,$F260)),0,(INDEX(INDIRECT(DP260),$E260,$F260)-INDEX(INDIRECT(DP260),$E260,EE$28))*(10-INDEX(INDIRECT("times"&amp;DN$2),$F260,EE$28))/10)</f>
        <v>0</v>
      </c>
      <c r="EF260" s="47">
        <f ca="1">IF(OR(INDEX(INDIRECT("times"&amp;DN$2),$F260,EF$28)&gt;10,INDEX(INDIRECT(DP260),$E260,EF$28)&lt;=INDEX(INDIRECT(DP260),$E260,$F260)),0,(INDEX(INDIRECT(DP260),$E260,$F260)-INDEX(INDIRECT(DP260),$E260,EF$28))*(10-INDEX(INDIRECT("times"&amp;DN$2),$F260,EF$28))/10)</f>
        <v>0</v>
      </c>
      <c r="EG260" s="47">
        <f ca="1">IF(OR(INDEX(INDIRECT("times"&amp;DN$2),$F260,EG$28)&gt;10,INDEX(INDIRECT(DP260),$E260,EG$28)&lt;=INDEX(INDIRECT(DP260),$E260,$F260)),0,(INDEX(INDIRECT(DP260),$E260,$F260)-INDEX(INDIRECT(DP260),$E260,EG$28))*(10-INDEX(INDIRECT("times"&amp;DN$2),$F260,EG$28))/10)</f>
        <v>0</v>
      </c>
      <c r="EH260" s="47">
        <f ca="1">IF(OR(INDEX(INDIRECT("times"&amp;DN$2),$F260,EH$28)&gt;10,INDEX(INDIRECT(DP260),$E260,EH$28)&lt;=INDEX(INDIRECT(DP260),$E260,$F260)),0,(INDEX(INDIRECT(DP260),$E260,$F260)-INDEX(INDIRECT(DP260),$E260,EH$28))*(10-INDEX(INDIRECT("times"&amp;DN$2),$F260,EH$28))/10)</f>
        <v>0</v>
      </c>
      <c r="EI260" s="47">
        <f ca="1">IF(OR(INDEX(INDIRECT("times"&amp;DN$2),$F260,EI$28)&gt;10,INDEX(INDIRECT(DP260),$E260,EI$28)&lt;=INDEX(INDIRECT(DP260),$E260,$F260)),0,(INDEX(INDIRECT(DP260),$E260,$F260)-INDEX(INDIRECT(DP260),$E260,EI$28))*(10-INDEX(INDIRECT("times"&amp;DN$2),$F260,EI$28))/10)</f>
        <v>0</v>
      </c>
      <c r="EJ260" s="47">
        <f ca="1">IF(OR(INDEX(INDIRECT("times"&amp;DN$2),$F260,EJ$28)&gt;10,INDEX(INDIRECT(DP260),$E260,EJ$28)&lt;=INDEX(INDIRECT(DP260),$E260,$F260)),0,(INDEX(INDIRECT(DP260),$E260,$F260)-INDEX(INDIRECT(DP260),$E260,EJ$28))*(10-INDEX(INDIRECT("times"&amp;DN$2),$F260,EJ$28))/10)</f>
        <v>0</v>
      </c>
      <c r="EK260" s="47">
        <f ca="1">IF(OR(INDEX(INDIRECT("times"&amp;DN$2),$F260,EK$28)&gt;10,INDEX(INDIRECT(DP260),$E260,EK$28)&lt;=INDEX(INDIRECT(DP260),$E260,$F260)),0,(INDEX(INDIRECT(DP260),$E260,$F260)-INDEX(INDIRECT(DP260),$E260,EK$28))*(10-INDEX(INDIRECT("times"&amp;DN$2),$F260,EK$28))/10)</f>
        <v>0</v>
      </c>
      <c r="EL260" s="47">
        <f ca="1">IF(OR(INDEX(INDIRECT("times"&amp;DN$2),$F260,EL$28)&gt;10,INDEX(INDIRECT(DP260),$E260,EL$28)&lt;=INDEX(INDIRECT(DP260),$E260,$F260)),0,(INDEX(INDIRECT(DP260),$E260,$F260)-INDEX(INDIRECT(DP260),$E260,EL$28))*(10-INDEX(INDIRECT("times"&amp;DN$2),$F260,EL$28))/10)</f>
        <v>0</v>
      </c>
      <c r="EM260" s="48">
        <f ca="1">IF(OR(INDEX(INDIRECT("times"&amp;DN$2),$F260,EM$28)&gt;10,INDEX(INDIRECT(DP260),$E260,EM$28)&lt;=INDEX(INDIRECT(DP260),$E260,$F260)),0,(INDEX(INDIRECT(DP260),$E260,$F260)-INDEX(INDIRECT(DP260),$E260,EM$28))*(10-INDEX(INDIRECT("times"&amp;DN$2),$F260,EM$28))/10)</f>
        <v>0</v>
      </c>
      <c r="EN260" s="201">
        <v>8</v>
      </c>
      <c r="EP260" s="18" t="s">
        <v>196</v>
      </c>
      <c r="EQ260" s="122">
        <f>EP236</f>
        <v>2</v>
      </c>
      <c r="ER260" s="122" t="str">
        <f>EP237</f>
        <v>lei3564</v>
      </c>
      <c r="ES260" s="210" t="str">
        <f t="shared" si="1203"/>
        <v>core2_lei3564</v>
      </c>
      <c r="ET260" s="122">
        <v>1</v>
      </c>
      <c r="EU260" s="33">
        <v>8</v>
      </c>
      <c r="EV260" s="46">
        <f ca="1">IF(OR(INDEX(INDIRECT("times"&amp;EQ$2),$F260,EV$28)&gt;10,INDEX(INDIRECT(ES260),$E260,EV$28)&lt;=INDEX(INDIRECT(ES260),$E260,$F260)),0,(INDEX(INDIRECT(ES260),$E260,$F260)-INDEX(INDIRECT(ES260),$E260,EV$28))*(10-INDEX(INDIRECT("times"&amp;EQ$2),$F260,EV$28))/10)</f>
        <v>0</v>
      </c>
      <c r="EW260" s="47">
        <f ca="1">IF(OR(INDEX(INDIRECT("times"&amp;EQ$2),$F260,EW$28)&gt;10,INDEX(INDIRECT(ES260),$E260,EW$28)&lt;=INDEX(INDIRECT(ES260),$E260,$F260)),0,(INDEX(INDIRECT(ES260),$E260,$F260)-INDEX(INDIRECT(ES260),$E260,EW$28))*(10-INDEX(INDIRECT("times"&amp;EQ$2),$F260,EW$28))/10)</f>
        <v>0</v>
      </c>
      <c r="EX260" s="47">
        <f ca="1">IF(OR(INDEX(INDIRECT("times"&amp;EQ$2),$F260,EX$28)&gt;10,INDEX(INDIRECT(ES260),$E260,EX$28)&lt;=INDEX(INDIRECT(ES260),$E260,$F260)),0,(INDEX(INDIRECT(ES260),$E260,$F260)-INDEX(INDIRECT(ES260),$E260,EX$28))*(10-INDEX(INDIRECT("times"&amp;EQ$2),$F260,EX$28))/10)</f>
        <v>0</v>
      </c>
      <c r="EY260" s="47">
        <f ca="1">IF(OR(INDEX(INDIRECT("times"&amp;EQ$2),$F260,EY$28)&gt;10,INDEX(INDIRECT(ES260),$E260,EY$28)&lt;=INDEX(INDIRECT(ES260),$E260,$F260)),0,(INDEX(INDIRECT(ES260),$E260,$F260)-INDEX(INDIRECT(ES260),$E260,EY$28))*(10-INDEX(INDIRECT("times"&amp;EQ$2),$F260,EY$28))/10)</f>
        <v>0</v>
      </c>
      <c r="EZ260" s="47">
        <f ca="1">IF(OR(INDEX(INDIRECT("times"&amp;EQ$2),$F260,EZ$28)&gt;10,INDEX(INDIRECT(ES260),$E260,EZ$28)&lt;=INDEX(INDIRECT(ES260),$E260,$F260)),0,(INDEX(INDIRECT(ES260),$E260,$F260)-INDEX(INDIRECT(ES260),$E260,EZ$28))*(10-INDEX(INDIRECT("times"&amp;EQ$2),$F260,EZ$28))/10)</f>
        <v>0</v>
      </c>
      <c r="FA260" s="47">
        <f ca="1">IF(OR(INDEX(INDIRECT("times"&amp;EQ$2),$F260,FA$28)&gt;10,INDEX(INDIRECT(ES260),$E260,FA$28)&lt;=INDEX(INDIRECT(ES260),$E260,$F260)),0,(INDEX(INDIRECT(ES260),$E260,$F260)-INDEX(INDIRECT(ES260),$E260,FA$28))*(10-INDEX(INDIRECT("times"&amp;EQ$2),$F260,FA$28))/10)</f>
        <v>0</v>
      </c>
      <c r="FB260" s="47">
        <f ca="1">IF(OR(INDEX(INDIRECT("times"&amp;EQ$2),$F260,FB$28)&gt;10,INDEX(INDIRECT(ES260),$E260,FB$28)&lt;=INDEX(INDIRECT(ES260),$E260,$F260)),0,(INDEX(INDIRECT(ES260),$E260,$F260)-INDEX(INDIRECT(ES260),$E260,FB$28))*(10-INDEX(INDIRECT("times"&amp;EQ$2),$F260,FB$28))/10)</f>
        <v>0</v>
      </c>
      <c r="FC260" s="47">
        <f ca="1">IF(OR(INDEX(INDIRECT("times"&amp;EQ$2),$F260,FC$28)&gt;10,INDEX(INDIRECT(ES260),$E260,FC$28)&lt;=INDEX(INDIRECT(ES260),$E260,$F260)),0,(INDEX(INDIRECT(ES260),$E260,$F260)-INDEX(INDIRECT(ES260),$E260,FC$28))*(10-INDEX(INDIRECT("times"&amp;EQ$2),$F260,FC$28))/10)</f>
        <v>0</v>
      </c>
      <c r="FD260" s="47">
        <f ca="1">IF(OR(INDEX(INDIRECT("times"&amp;EQ$2),$F260,FD$28)&gt;10,INDEX(INDIRECT(ES260),$E260,FD$28)&lt;=INDEX(INDIRECT(ES260),$E260,$F260)),0,(INDEX(INDIRECT(ES260),$E260,$F260)-INDEX(INDIRECT(ES260),$E260,FD$28))*(10-INDEX(INDIRECT("times"&amp;EQ$2),$F260,FD$28))/10)</f>
        <v>0</v>
      </c>
      <c r="FE260" s="47">
        <f ca="1">IF(OR(INDEX(INDIRECT("times"&amp;EQ$2),$F260,FE$28)&gt;10,INDEX(INDIRECT(ES260),$E260,FE$28)&lt;=INDEX(INDIRECT(ES260),$E260,$F260)),0,(INDEX(INDIRECT(ES260),$E260,$F260)-INDEX(INDIRECT(ES260),$E260,FE$28))*(10-INDEX(INDIRECT("times"&amp;EQ$2),$F260,FE$28))/10)</f>
        <v>0</v>
      </c>
      <c r="FF260" s="47">
        <f ca="1">IF(OR(INDEX(INDIRECT("times"&amp;EQ$2),$F260,FF$28)&gt;10,INDEX(INDIRECT(ES260),$E260,FF$28)&lt;=INDEX(INDIRECT(ES260),$E260,$F260)),0,(INDEX(INDIRECT(ES260),$E260,$F260)-INDEX(INDIRECT(ES260),$E260,FF$28))*(10-INDEX(INDIRECT("times"&amp;EQ$2),$F260,FF$28))/10)</f>
        <v>0</v>
      </c>
      <c r="FG260" s="47">
        <f ca="1">IF(OR(INDEX(INDIRECT("times"&amp;EQ$2),$F260,FG$28)&gt;10,INDEX(INDIRECT(ES260),$E260,FG$28)&lt;=INDEX(INDIRECT(ES260),$E260,$F260)),0,(INDEX(INDIRECT(ES260),$E260,$F260)-INDEX(INDIRECT(ES260),$E260,FG$28))*(10-INDEX(INDIRECT("times"&amp;EQ$2),$F260,FG$28))/10)</f>
        <v>0</v>
      </c>
      <c r="FH260" s="47">
        <f ca="1">IF(OR(INDEX(INDIRECT("times"&amp;EQ$2),$F260,FH$28)&gt;10,INDEX(INDIRECT(ES260),$E260,FH$28)&lt;=INDEX(INDIRECT(ES260),$E260,$F260)),0,(INDEX(INDIRECT(ES260),$E260,$F260)-INDEX(INDIRECT(ES260),$E260,FH$28))*(10-INDEX(INDIRECT("times"&amp;EQ$2),$F260,FH$28))/10)</f>
        <v>0</v>
      </c>
      <c r="FI260" s="47">
        <f ca="1">IF(OR(INDEX(INDIRECT("times"&amp;EQ$2),$F260,FI$28)&gt;10,INDEX(INDIRECT(ES260),$E260,FI$28)&lt;=INDEX(INDIRECT(ES260),$E260,$F260)),0,(INDEX(INDIRECT(ES260),$E260,$F260)-INDEX(INDIRECT(ES260),$E260,FI$28))*(10-INDEX(INDIRECT("times"&amp;EQ$2),$F260,FI$28))/10)</f>
        <v>0</v>
      </c>
      <c r="FJ260" s="47">
        <f ca="1">IF(OR(INDEX(INDIRECT("times"&amp;EQ$2),$F260,FJ$28)&gt;10,INDEX(INDIRECT(ES260),$E260,FJ$28)&lt;=INDEX(INDIRECT(ES260),$E260,$F260)),0,(INDEX(INDIRECT(ES260),$E260,$F260)-INDEX(INDIRECT(ES260),$E260,FJ$28))*(10-INDEX(INDIRECT("times"&amp;EQ$2),$F260,FJ$28))/10)</f>
        <v>0</v>
      </c>
      <c r="FK260" s="47">
        <f ca="1">IF(OR(INDEX(INDIRECT("times"&amp;EQ$2),$F260,FK$28)&gt;10,INDEX(INDIRECT(ES260),$E260,FK$28)&lt;=INDEX(INDIRECT(ES260),$E260,$F260)),0,(INDEX(INDIRECT(ES260),$E260,$F260)-INDEX(INDIRECT(ES260),$E260,FK$28))*(10-INDEX(INDIRECT("times"&amp;EQ$2),$F260,FK$28))/10)</f>
        <v>0</v>
      </c>
      <c r="FL260" s="47">
        <f ca="1">IF(OR(INDEX(INDIRECT("times"&amp;EQ$2),$F260,FL$28)&gt;10,INDEX(INDIRECT(ES260),$E260,FL$28)&lt;=INDEX(INDIRECT(ES260),$E260,$F260)),0,(INDEX(INDIRECT(ES260),$E260,$F260)-INDEX(INDIRECT(ES260),$E260,FL$28))*(10-INDEX(INDIRECT("times"&amp;EQ$2),$F260,FL$28))/10)</f>
        <v>0</v>
      </c>
      <c r="FM260" s="47">
        <f ca="1">IF(OR(INDEX(INDIRECT("times"&amp;EQ$2),$F260,FM$28)&gt;10,INDEX(INDIRECT(ES260),$E260,FM$28)&lt;=INDEX(INDIRECT(ES260),$E260,$F260)),0,(INDEX(INDIRECT(ES260),$E260,$F260)-INDEX(INDIRECT(ES260),$E260,FM$28))*(10-INDEX(INDIRECT("times"&amp;EQ$2),$F260,FM$28))/10)</f>
        <v>0</v>
      </c>
      <c r="FN260" s="47">
        <f ca="1">IF(OR(INDEX(INDIRECT("times"&amp;EQ$2),$F260,FN$28)&gt;10,INDEX(INDIRECT(ES260),$E260,FN$28)&lt;=INDEX(INDIRECT(ES260),$E260,$F260)),0,(INDEX(INDIRECT(ES260),$E260,$F260)-INDEX(INDIRECT(ES260),$E260,FN$28))*(10-INDEX(INDIRECT("times"&amp;EQ$2),$F260,FN$28))/10)</f>
        <v>0</v>
      </c>
      <c r="FO260" s="47">
        <f ca="1">IF(OR(INDEX(INDIRECT("times"&amp;EQ$2),$F260,FO$28)&gt;10,INDEX(INDIRECT(ES260),$E260,FO$28)&lt;=INDEX(INDIRECT(ES260),$E260,$F260)),0,(INDEX(INDIRECT(ES260),$E260,$F260)-INDEX(INDIRECT(ES260),$E260,FO$28))*(10-INDEX(INDIRECT("times"&amp;EQ$2),$F260,FO$28))/10)</f>
        <v>0</v>
      </c>
      <c r="FP260" s="48">
        <f ca="1">IF(OR(INDEX(INDIRECT("times"&amp;EQ$2),$F260,FP$28)&gt;10,INDEX(INDIRECT(ES260),$E260,FP$28)&lt;=INDEX(INDIRECT(ES260),$E260,$F260)),0,(INDEX(INDIRECT(ES260),$E260,$F260)-INDEX(INDIRECT(ES260),$E260,FP$28))*(10-INDEX(INDIRECT("times"&amp;EQ$2),$F260,FP$28))/10)</f>
        <v>0</v>
      </c>
      <c r="FQ260" s="201">
        <v>8</v>
      </c>
      <c r="FS260" s="18" t="s">
        <v>196</v>
      </c>
      <c r="FT260" s="122">
        <f>FS236</f>
        <v>2</v>
      </c>
      <c r="FU260" s="122" t="str">
        <f>FS237</f>
        <v>shop65</v>
      </c>
      <c r="FV260" s="210" t="str">
        <f t="shared" si="1204"/>
        <v>core2_shop65</v>
      </c>
      <c r="FW260" s="122">
        <v>1</v>
      </c>
      <c r="FX260" s="33">
        <v>8</v>
      </c>
      <c r="FY260" s="46">
        <f ca="1">IF(OR(INDEX(INDIRECT("times"&amp;FT$2),$F260,FY$28)&gt;10,INDEX(INDIRECT(FV260),$E260,FY$28)&lt;=INDEX(INDIRECT(FV260),$E260,$F260)),0,(INDEX(INDIRECT(FV260),$E260,$F260)-INDEX(INDIRECT(FV260),$E260,FY$28))*(10-INDEX(INDIRECT("times"&amp;FT$2),$F260,FY$28))/10)</f>
        <v>0</v>
      </c>
      <c r="FZ260" s="47">
        <f ca="1">IF(OR(INDEX(INDIRECT("times"&amp;FT$2),$F260,FZ$28)&gt;10,INDEX(INDIRECT(FV260),$E260,FZ$28)&lt;=INDEX(INDIRECT(FV260),$E260,$F260)),0,(INDEX(INDIRECT(FV260),$E260,$F260)-INDEX(INDIRECT(FV260),$E260,FZ$28))*(10-INDEX(INDIRECT("times"&amp;FT$2),$F260,FZ$28))/10)</f>
        <v>0</v>
      </c>
      <c r="GA260" s="47">
        <f ca="1">IF(OR(INDEX(INDIRECT("times"&amp;FT$2),$F260,GA$28)&gt;10,INDEX(INDIRECT(FV260),$E260,GA$28)&lt;=INDEX(INDIRECT(FV260),$E260,$F260)),0,(INDEX(INDIRECT(FV260),$E260,$F260)-INDEX(INDIRECT(FV260),$E260,GA$28))*(10-INDEX(INDIRECT("times"&amp;FT$2),$F260,GA$28))/10)</f>
        <v>0</v>
      </c>
      <c r="GB260" s="47">
        <f ca="1">IF(OR(INDEX(INDIRECT("times"&amp;FT$2),$F260,GB$28)&gt;10,INDEX(INDIRECT(FV260),$E260,GB$28)&lt;=INDEX(INDIRECT(FV260),$E260,$F260)),0,(INDEX(INDIRECT(FV260),$E260,$F260)-INDEX(INDIRECT(FV260),$E260,GB$28))*(10-INDEX(INDIRECT("times"&amp;FT$2),$F260,GB$28))/10)</f>
        <v>0</v>
      </c>
      <c r="GC260" s="47">
        <f ca="1">IF(OR(INDEX(INDIRECT("times"&amp;FT$2),$F260,GC$28)&gt;10,INDEX(INDIRECT(FV260),$E260,GC$28)&lt;=INDEX(INDIRECT(FV260),$E260,$F260)),0,(INDEX(INDIRECT(FV260),$E260,$F260)-INDEX(INDIRECT(FV260),$E260,GC$28))*(10-INDEX(INDIRECT("times"&amp;FT$2),$F260,GC$28))/10)</f>
        <v>0</v>
      </c>
      <c r="GD260" s="47">
        <f ca="1">IF(OR(INDEX(INDIRECT("times"&amp;FT$2),$F260,GD$28)&gt;10,INDEX(INDIRECT(FV260),$E260,GD$28)&lt;=INDEX(INDIRECT(FV260),$E260,$F260)),0,(INDEX(INDIRECT(FV260),$E260,$F260)-INDEX(INDIRECT(FV260),$E260,GD$28))*(10-INDEX(INDIRECT("times"&amp;FT$2),$F260,GD$28))/10)</f>
        <v>0</v>
      </c>
      <c r="GE260" s="47">
        <f ca="1">IF(OR(INDEX(INDIRECT("times"&amp;FT$2),$F260,GE$28)&gt;10,INDEX(INDIRECT(FV260),$E260,GE$28)&lt;=INDEX(INDIRECT(FV260),$E260,$F260)),0,(INDEX(INDIRECT(FV260),$E260,$F260)-INDEX(INDIRECT(FV260),$E260,GE$28))*(10-INDEX(INDIRECT("times"&amp;FT$2),$F260,GE$28))/10)</f>
        <v>0</v>
      </c>
      <c r="GF260" s="47">
        <f ca="1">IF(OR(INDEX(INDIRECT("times"&amp;FT$2),$F260,GF$28)&gt;10,INDEX(INDIRECT(FV260),$E260,GF$28)&lt;=INDEX(INDIRECT(FV260),$E260,$F260)),0,(INDEX(INDIRECT(FV260),$E260,$F260)-INDEX(INDIRECT(FV260),$E260,GF$28))*(10-INDEX(INDIRECT("times"&amp;FT$2),$F260,GF$28))/10)</f>
        <v>0</v>
      </c>
      <c r="GG260" s="47">
        <f ca="1">IF(OR(INDEX(INDIRECT("times"&amp;FT$2),$F260,GG$28)&gt;10,INDEX(INDIRECT(FV260),$E260,GG$28)&lt;=INDEX(INDIRECT(FV260),$E260,$F260)),0,(INDEX(INDIRECT(FV260),$E260,$F260)-INDEX(INDIRECT(FV260),$E260,GG$28))*(10-INDEX(INDIRECT("times"&amp;FT$2),$F260,GG$28))/10)</f>
        <v>0</v>
      </c>
      <c r="GH260" s="47">
        <f ca="1">IF(OR(INDEX(INDIRECT("times"&amp;FT$2),$F260,GH$28)&gt;10,INDEX(INDIRECT(FV260),$E260,GH$28)&lt;=INDEX(INDIRECT(FV260),$E260,$F260)),0,(INDEX(INDIRECT(FV260),$E260,$F260)-INDEX(INDIRECT(FV260),$E260,GH$28))*(10-INDEX(INDIRECT("times"&amp;FT$2),$F260,GH$28))/10)</f>
        <v>0</v>
      </c>
      <c r="GI260" s="47">
        <f ca="1">IF(OR(INDEX(INDIRECT("times"&amp;FT$2),$F260,GI$28)&gt;10,INDEX(INDIRECT(FV260),$E260,GI$28)&lt;=INDEX(INDIRECT(FV260),$E260,$F260)),0,(INDEX(INDIRECT(FV260),$E260,$F260)-INDEX(INDIRECT(FV260),$E260,GI$28))*(10-INDEX(INDIRECT("times"&amp;FT$2),$F260,GI$28))/10)</f>
        <v>0</v>
      </c>
      <c r="GJ260" s="47">
        <f ca="1">IF(OR(INDEX(INDIRECT("times"&amp;FT$2),$F260,GJ$28)&gt;10,INDEX(INDIRECT(FV260),$E260,GJ$28)&lt;=INDEX(INDIRECT(FV260),$E260,$F260)),0,(INDEX(INDIRECT(FV260),$E260,$F260)-INDEX(INDIRECT(FV260),$E260,GJ$28))*(10-INDEX(INDIRECT("times"&amp;FT$2),$F260,GJ$28))/10)</f>
        <v>0</v>
      </c>
      <c r="GK260" s="47">
        <f ca="1">IF(OR(INDEX(INDIRECT("times"&amp;FT$2),$F260,GK$28)&gt;10,INDEX(INDIRECT(FV260),$E260,GK$28)&lt;=INDEX(INDIRECT(FV260),$E260,$F260)),0,(INDEX(INDIRECT(FV260),$E260,$F260)-INDEX(INDIRECT(FV260),$E260,GK$28))*(10-INDEX(INDIRECT("times"&amp;FT$2),$F260,GK$28))/10)</f>
        <v>0</v>
      </c>
      <c r="GL260" s="47">
        <f ca="1">IF(OR(INDEX(INDIRECT("times"&amp;FT$2),$F260,GL$28)&gt;10,INDEX(INDIRECT(FV260),$E260,GL$28)&lt;=INDEX(INDIRECT(FV260),$E260,$F260)),0,(INDEX(INDIRECT(FV260),$E260,$F260)-INDEX(INDIRECT(FV260),$E260,GL$28))*(10-INDEX(INDIRECT("times"&amp;FT$2),$F260,GL$28))/10)</f>
        <v>0</v>
      </c>
      <c r="GM260" s="47">
        <f ca="1">IF(OR(INDEX(INDIRECT("times"&amp;FT$2),$F260,GM$28)&gt;10,INDEX(INDIRECT(FV260),$E260,GM$28)&lt;=INDEX(INDIRECT(FV260),$E260,$F260)),0,(INDEX(INDIRECT(FV260),$E260,$F260)-INDEX(INDIRECT(FV260),$E260,GM$28))*(10-INDEX(INDIRECT("times"&amp;FT$2),$F260,GM$28))/10)</f>
        <v>0</v>
      </c>
      <c r="GN260" s="47">
        <f ca="1">IF(OR(INDEX(INDIRECT("times"&amp;FT$2),$F260,GN$28)&gt;10,INDEX(INDIRECT(FV260),$E260,GN$28)&lt;=INDEX(INDIRECT(FV260),$E260,$F260)),0,(INDEX(INDIRECT(FV260),$E260,$F260)-INDEX(INDIRECT(FV260),$E260,GN$28))*(10-INDEX(INDIRECT("times"&amp;FT$2),$F260,GN$28))/10)</f>
        <v>0</v>
      </c>
      <c r="GO260" s="47">
        <f ca="1">IF(OR(INDEX(INDIRECT("times"&amp;FT$2),$F260,GO$28)&gt;10,INDEX(INDIRECT(FV260),$E260,GO$28)&lt;=INDEX(INDIRECT(FV260),$E260,$F260)),0,(INDEX(INDIRECT(FV260),$E260,$F260)-INDEX(INDIRECT(FV260),$E260,GO$28))*(10-INDEX(INDIRECT("times"&amp;FT$2),$F260,GO$28))/10)</f>
        <v>0</v>
      </c>
      <c r="GP260" s="47">
        <f ca="1">IF(OR(INDEX(INDIRECT("times"&amp;FT$2),$F260,GP$28)&gt;10,INDEX(INDIRECT(FV260),$E260,GP$28)&lt;=INDEX(INDIRECT(FV260),$E260,$F260)),0,(INDEX(INDIRECT(FV260),$E260,$F260)-INDEX(INDIRECT(FV260),$E260,GP$28))*(10-INDEX(INDIRECT("times"&amp;FT$2),$F260,GP$28))/10)</f>
        <v>0</v>
      </c>
      <c r="GQ260" s="47">
        <f ca="1">IF(OR(INDEX(INDIRECT("times"&amp;FT$2),$F260,GQ$28)&gt;10,INDEX(INDIRECT(FV260),$E260,GQ$28)&lt;=INDEX(INDIRECT(FV260),$E260,$F260)),0,(INDEX(INDIRECT(FV260),$E260,$F260)-INDEX(INDIRECT(FV260),$E260,GQ$28))*(10-INDEX(INDIRECT("times"&amp;FT$2),$F260,GQ$28))/10)</f>
        <v>0</v>
      </c>
      <c r="GR260" s="47">
        <f ca="1">IF(OR(INDEX(INDIRECT("times"&amp;FT$2),$F260,GR$28)&gt;10,INDEX(INDIRECT(FV260),$E260,GR$28)&lt;=INDEX(INDIRECT(FV260),$E260,$F260)),0,(INDEX(INDIRECT(FV260),$E260,$F260)-INDEX(INDIRECT(FV260),$E260,GR$28))*(10-INDEX(INDIRECT("times"&amp;FT$2),$F260,GR$28))/10)</f>
        <v>0</v>
      </c>
      <c r="GS260" s="48">
        <f ca="1">IF(OR(INDEX(INDIRECT("times"&amp;FT$2),$F260,GS$28)&gt;10,INDEX(INDIRECT(FV260),$E260,GS$28)&lt;=INDEX(INDIRECT(FV260),$E260,$F260)),0,(INDEX(INDIRECT(FV260),$E260,$F260)-INDEX(INDIRECT(FV260),$E260,GS$28))*(10-INDEX(INDIRECT("times"&amp;FT$2),$F260,GS$28))/10)</f>
        <v>0</v>
      </c>
      <c r="GT260" s="201">
        <v>8</v>
      </c>
      <c r="GV260" s="18" t="s">
        <v>196</v>
      </c>
      <c r="GW260" s="122">
        <f>GV236</f>
        <v>2</v>
      </c>
      <c r="GX260" s="122" t="str">
        <f>GV237</f>
        <v>lei65</v>
      </c>
      <c r="GY260" s="210" t="str">
        <f t="shared" si="1205"/>
        <v>core2_lei65</v>
      </c>
      <c r="GZ260" s="122">
        <v>1</v>
      </c>
      <c r="HA260" s="33">
        <v>8</v>
      </c>
      <c r="HB260" s="46">
        <f ca="1">IF(OR(INDEX(INDIRECT("times"&amp;GW$2),$F260,HB$28)&gt;10,INDEX(INDIRECT(GY260),$E260,HB$28)&lt;=INDEX(INDIRECT(GY260),$E260,$F260)),0,(INDEX(INDIRECT(GY260),$E260,$F260)-INDEX(INDIRECT(GY260),$E260,HB$28))*(10-INDEX(INDIRECT("times"&amp;GW$2),$F260,HB$28))/10)</f>
        <v>0</v>
      </c>
      <c r="HC260" s="47">
        <f ca="1">IF(OR(INDEX(INDIRECT("times"&amp;GW$2),$F260,HC$28)&gt;10,INDEX(INDIRECT(GY260),$E260,HC$28)&lt;=INDEX(INDIRECT(GY260),$E260,$F260)),0,(INDEX(INDIRECT(GY260),$E260,$F260)-INDEX(INDIRECT(GY260),$E260,HC$28))*(10-INDEX(INDIRECT("times"&amp;GW$2),$F260,HC$28))/10)</f>
        <v>0</v>
      </c>
      <c r="HD260" s="47">
        <f ca="1">IF(OR(INDEX(INDIRECT("times"&amp;GW$2),$F260,HD$28)&gt;10,INDEX(INDIRECT(GY260),$E260,HD$28)&lt;=INDEX(INDIRECT(GY260),$E260,$F260)),0,(INDEX(INDIRECT(GY260),$E260,$F260)-INDEX(INDIRECT(GY260),$E260,HD$28))*(10-INDEX(INDIRECT("times"&amp;GW$2),$F260,HD$28))/10)</f>
        <v>0</v>
      </c>
      <c r="HE260" s="47">
        <f ca="1">IF(OR(INDEX(INDIRECT("times"&amp;GW$2),$F260,HE$28)&gt;10,INDEX(INDIRECT(GY260),$E260,HE$28)&lt;=INDEX(INDIRECT(GY260),$E260,$F260)),0,(INDEX(INDIRECT(GY260),$E260,$F260)-INDEX(INDIRECT(GY260),$E260,HE$28))*(10-INDEX(INDIRECT("times"&amp;GW$2),$F260,HE$28))/10)</f>
        <v>0</v>
      </c>
      <c r="HF260" s="47">
        <f ca="1">IF(OR(INDEX(INDIRECT("times"&amp;GW$2),$F260,HF$28)&gt;10,INDEX(INDIRECT(GY260),$E260,HF$28)&lt;=INDEX(INDIRECT(GY260),$E260,$F260)),0,(INDEX(INDIRECT(GY260),$E260,$F260)-INDEX(INDIRECT(GY260),$E260,HF$28))*(10-INDEX(INDIRECT("times"&amp;GW$2),$F260,HF$28))/10)</f>
        <v>0</v>
      </c>
      <c r="HG260" s="47">
        <f ca="1">IF(OR(INDEX(INDIRECT("times"&amp;GW$2),$F260,HG$28)&gt;10,INDEX(INDIRECT(GY260),$E260,HG$28)&lt;=INDEX(INDIRECT(GY260),$E260,$F260)),0,(INDEX(INDIRECT(GY260),$E260,$F260)-INDEX(INDIRECT(GY260),$E260,HG$28))*(10-INDEX(INDIRECT("times"&amp;GW$2),$F260,HG$28))/10)</f>
        <v>0</v>
      </c>
      <c r="HH260" s="47">
        <f ca="1">IF(OR(INDEX(INDIRECT("times"&amp;GW$2),$F260,HH$28)&gt;10,INDEX(INDIRECT(GY260),$E260,HH$28)&lt;=INDEX(INDIRECT(GY260),$E260,$F260)),0,(INDEX(INDIRECT(GY260),$E260,$F260)-INDEX(INDIRECT(GY260),$E260,HH$28))*(10-INDEX(INDIRECT("times"&amp;GW$2),$F260,HH$28))/10)</f>
        <v>0</v>
      </c>
      <c r="HI260" s="47">
        <f ca="1">IF(OR(INDEX(INDIRECT("times"&amp;GW$2),$F260,HI$28)&gt;10,INDEX(INDIRECT(GY260),$E260,HI$28)&lt;=INDEX(INDIRECT(GY260),$E260,$F260)),0,(INDEX(INDIRECT(GY260),$E260,$F260)-INDEX(INDIRECT(GY260),$E260,HI$28))*(10-INDEX(INDIRECT("times"&amp;GW$2),$F260,HI$28))/10)</f>
        <v>0</v>
      </c>
      <c r="HJ260" s="47">
        <f ca="1">IF(OR(INDEX(INDIRECT("times"&amp;GW$2),$F260,HJ$28)&gt;10,INDEX(INDIRECT(GY260),$E260,HJ$28)&lt;=INDEX(INDIRECT(GY260),$E260,$F260)),0,(INDEX(INDIRECT(GY260),$E260,$F260)-INDEX(INDIRECT(GY260),$E260,HJ$28))*(10-INDEX(INDIRECT("times"&amp;GW$2),$F260,HJ$28))/10)</f>
        <v>0</v>
      </c>
      <c r="HK260" s="47">
        <f ca="1">IF(OR(INDEX(INDIRECT("times"&amp;GW$2),$F260,HK$28)&gt;10,INDEX(INDIRECT(GY260),$E260,HK$28)&lt;=INDEX(INDIRECT(GY260),$E260,$F260)),0,(INDEX(INDIRECT(GY260),$E260,$F260)-INDEX(INDIRECT(GY260),$E260,HK$28))*(10-INDEX(INDIRECT("times"&amp;GW$2),$F260,HK$28))/10)</f>
        <v>0</v>
      </c>
      <c r="HL260" s="47">
        <f ca="1">IF(OR(INDEX(INDIRECT("times"&amp;GW$2),$F260,HL$28)&gt;10,INDEX(INDIRECT(GY260),$E260,HL$28)&lt;=INDEX(INDIRECT(GY260),$E260,$F260)),0,(INDEX(INDIRECT(GY260),$E260,$F260)-INDEX(INDIRECT(GY260),$E260,HL$28))*(10-INDEX(INDIRECT("times"&amp;GW$2),$F260,HL$28))/10)</f>
        <v>0</v>
      </c>
      <c r="HM260" s="47">
        <f ca="1">IF(OR(INDEX(INDIRECT("times"&amp;GW$2),$F260,HM$28)&gt;10,INDEX(INDIRECT(GY260),$E260,HM$28)&lt;=INDEX(INDIRECT(GY260),$E260,$F260)),0,(INDEX(INDIRECT(GY260),$E260,$F260)-INDEX(INDIRECT(GY260),$E260,HM$28))*(10-INDEX(INDIRECT("times"&amp;GW$2),$F260,HM$28))/10)</f>
        <v>0</v>
      </c>
      <c r="HN260" s="47">
        <f ca="1">IF(OR(INDEX(INDIRECT("times"&amp;GW$2),$F260,HN$28)&gt;10,INDEX(INDIRECT(GY260),$E260,HN$28)&lt;=INDEX(INDIRECT(GY260),$E260,$F260)),0,(INDEX(INDIRECT(GY260),$E260,$F260)-INDEX(INDIRECT(GY260),$E260,HN$28))*(10-INDEX(INDIRECT("times"&amp;GW$2),$F260,HN$28))/10)</f>
        <v>0</v>
      </c>
      <c r="HO260" s="47">
        <f ca="1">IF(OR(INDEX(INDIRECT("times"&amp;GW$2),$F260,HO$28)&gt;10,INDEX(INDIRECT(GY260),$E260,HO$28)&lt;=INDEX(INDIRECT(GY260),$E260,$F260)),0,(INDEX(INDIRECT(GY260),$E260,$F260)-INDEX(INDIRECT(GY260),$E260,HO$28))*(10-INDEX(INDIRECT("times"&amp;GW$2),$F260,HO$28))/10)</f>
        <v>0</v>
      </c>
      <c r="HP260" s="47">
        <f ca="1">IF(OR(INDEX(INDIRECT("times"&amp;GW$2),$F260,HP$28)&gt;10,INDEX(INDIRECT(GY260),$E260,HP$28)&lt;=INDEX(INDIRECT(GY260),$E260,$F260)),0,(INDEX(INDIRECT(GY260),$E260,$F260)-INDEX(INDIRECT(GY260),$E260,HP$28))*(10-INDEX(INDIRECT("times"&amp;GW$2),$F260,HP$28))/10)</f>
        <v>0</v>
      </c>
      <c r="HQ260" s="47">
        <f ca="1">IF(OR(INDEX(INDIRECT("times"&amp;GW$2),$F260,HQ$28)&gt;10,INDEX(INDIRECT(GY260),$E260,HQ$28)&lt;=INDEX(INDIRECT(GY260),$E260,$F260)),0,(INDEX(INDIRECT(GY260),$E260,$F260)-INDEX(INDIRECT(GY260),$E260,HQ$28))*(10-INDEX(INDIRECT("times"&amp;GW$2),$F260,HQ$28))/10)</f>
        <v>0</v>
      </c>
      <c r="HR260" s="47">
        <f ca="1">IF(OR(INDEX(INDIRECT("times"&amp;GW$2),$F260,HR$28)&gt;10,INDEX(INDIRECT(GY260),$E260,HR$28)&lt;=INDEX(INDIRECT(GY260),$E260,$F260)),0,(INDEX(INDIRECT(GY260),$E260,$F260)-INDEX(INDIRECT(GY260),$E260,HR$28))*(10-INDEX(INDIRECT("times"&amp;GW$2),$F260,HR$28))/10)</f>
        <v>0</v>
      </c>
      <c r="HS260" s="47">
        <f ca="1">IF(OR(INDEX(INDIRECT("times"&amp;GW$2),$F260,HS$28)&gt;10,INDEX(INDIRECT(GY260),$E260,HS$28)&lt;=INDEX(INDIRECT(GY260),$E260,$F260)),0,(INDEX(INDIRECT(GY260),$E260,$F260)-INDEX(INDIRECT(GY260),$E260,HS$28))*(10-INDEX(INDIRECT("times"&amp;GW$2),$F260,HS$28))/10)</f>
        <v>0</v>
      </c>
      <c r="HT260" s="47">
        <f ca="1">IF(OR(INDEX(INDIRECT("times"&amp;GW$2),$F260,HT$28)&gt;10,INDEX(INDIRECT(GY260),$E260,HT$28)&lt;=INDEX(INDIRECT(GY260),$E260,$F260)),0,(INDEX(INDIRECT(GY260),$E260,$F260)-INDEX(INDIRECT(GY260),$E260,HT$28))*(10-INDEX(INDIRECT("times"&amp;GW$2),$F260,HT$28))/10)</f>
        <v>0</v>
      </c>
      <c r="HU260" s="47">
        <f ca="1">IF(OR(INDEX(INDIRECT("times"&amp;GW$2),$F260,HU$28)&gt;10,INDEX(INDIRECT(GY260),$E260,HU$28)&lt;=INDEX(INDIRECT(GY260),$E260,$F260)),0,(INDEX(INDIRECT(GY260),$E260,$F260)-INDEX(INDIRECT(GY260),$E260,HU$28))*(10-INDEX(INDIRECT("times"&amp;GW$2),$F260,HU$28))/10)</f>
        <v>0</v>
      </c>
      <c r="HV260" s="48">
        <f ca="1">IF(OR(INDEX(INDIRECT("times"&amp;GW$2),$F260,HV$28)&gt;10,INDEX(INDIRECT(GY260),$E260,HV$28)&lt;=INDEX(INDIRECT(GY260),$E260,$F260)),0,(INDEX(INDIRECT(GY260),$E260,$F260)-INDEX(INDIRECT(GY260),$E260,HV$28))*(10-INDEX(INDIRECT("times"&amp;GW$2),$F260,HV$28))/10)</f>
        <v>0</v>
      </c>
      <c r="HW260" s="201">
        <v>8</v>
      </c>
    </row>
    <row r="261" spans="1:231" ht="15">
      <c r="A261" s="18" t="s">
        <v>197</v>
      </c>
      <c r="B261" s="122">
        <f>A236</f>
        <v>2</v>
      </c>
      <c r="C261" s="122" t="str">
        <f>A237</f>
        <v>work1834</v>
      </c>
      <c r="D261" s="210" t="str">
        <f t="shared" si="1198"/>
        <v>core2_work1834</v>
      </c>
      <c r="E261" s="122">
        <v>1</v>
      </c>
      <c r="F261" s="33">
        <v>9</v>
      </c>
      <c r="G261" s="46">
        <f ca="1">IF(OR(INDEX(INDIRECT("times"&amp;B$2),$F261,G$28)&gt;10,INDEX(INDIRECT(D261),$E261,G$28)&lt;=INDEX(INDIRECT(D261),$E261,$F261)),0,(INDEX(INDIRECT(D261),$E261,$F261)-INDEX(INDIRECT(D261),$E261,G$28))*(10-INDEX(INDIRECT("times"&amp;B$2),$F261,G$28))/10)</f>
        <v>0</v>
      </c>
      <c r="H261" s="47">
        <f ca="1">IF(OR(INDEX(INDIRECT("times"&amp;B$2),$F261,H$28)&gt;10,INDEX(INDIRECT(D261),$E261,H$28)&lt;=INDEX(INDIRECT(D261),$E261,$F261)),0,(INDEX(INDIRECT(D261),$E261,$F261)-INDEX(INDIRECT(D261),$E261,H$28))*(10-INDEX(INDIRECT("times"&amp;B$2),$F261,H$28))/10)</f>
        <v>0</v>
      </c>
      <c r="I261" s="47">
        <f ca="1">IF(OR(INDEX(INDIRECT("times"&amp;B$2),$F261,I$28)&gt;10,INDEX(INDIRECT(D261),$E261,I$28)&lt;=INDEX(INDIRECT(D261),$E261,$F261)),0,(INDEX(INDIRECT(D261),$E261,$F261)-INDEX(INDIRECT(D261),$E261,I$28))*(10-INDEX(INDIRECT("times"&amp;B$2),$F261,I$28))/10)</f>
        <v>0</v>
      </c>
      <c r="J261" s="47">
        <f ca="1">IF(OR(INDEX(INDIRECT("times"&amp;B$2),$F261,J$28)&gt;10,INDEX(INDIRECT(D261),$E261,J$28)&lt;=INDEX(INDIRECT(D261),$E261,$F261)),0,(INDEX(INDIRECT(D261),$E261,$F261)-INDEX(INDIRECT(D261),$E261,J$28))*(10-INDEX(INDIRECT("times"&amp;B$2),$F261,J$28))/10)</f>
        <v>0</v>
      </c>
      <c r="K261" s="47">
        <f ca="1">IF(OR(INDEX(INDIRECT("times"&amp;B$2),$F261,K$28)&gt;10,INDEX(INDIRECT(D261),$E261,K$28)&lt;=INDEX(INDIRECT(D261),$E261,$F261)),0,(INDEX(INDIRECT(D261),$E261,$F261)-INDEX(INDIRECT(D261),$E261,K$28))*(10-INDEX(INDIRECT("times"&amp;B$2),$F261,K$28))/10)</f>
        <v>0</v>
      </c>
      <c r="L261" s="47">
        <f ca="1">IF(OR(INDEX(INDIRECT("times"&amp;B$2),$F261,L$28)&gt;10,INDEX(INDIRECT(D261),$E261,L$28)&lt;=INDEX(INDIRECT(D261),$E261,$F261)),0,(INDEX(INDIRECT(D261),$E261,$F261)-INDEX(INDIRECT(D261),$E261,L$28))*(10-INDEX(INDIRECT("times"&amp;B$2),$F261,L$28))/10)</f>
        <v>0</v>
      </c>
      <c r="M261" s="47">
        <f ca="1">IF(OR(INDEX(INDIRECT("times"&amp;B$2),$F261,M$28)&gt;10,INDEX(INDIRECT(D261),$E261,M$28)&lt;=INDEX(INDIRECT(D261),$E261,$F261)),0,(INDEX(INDIRECT(D261),$E261,$F261)-INDEX(INDIRECT(D261),$E261,M$28))*(10-INDEX(INDIRECT("times"&amp;B$2),$F261,M$28))/10)</f>
        <v>0</v>
      </c>
      <c r="N261" s="47">
        <f ca="1">IF(OR(INDEX(INDIRECT("times"&amp;B$2),$F261,N$28)&gt;10,INDEX(INDIRECT(D261),$E261,N$28)&lt;=INDEX(INDIRECT(D261),$E261,$F261)),0,(INDEX(INDIRECT(D261),$E261,$F261)-INDEX(INDIRECT(D261),$E261,N$28))*(10-INDEX(INDIRECT("times"&amp;B$2),$F261,N$28))/10)</f>
        <v>0</v>
      </c>
      <c r="O261" s="47">
        <f ca="1">IF(OR(INDEX(INDIRECT("times"&amp;B$2),$F261,O$28)&gt;10,INDEX(INDIRECT(D261),$E261,O$28)&lt;=INDEX(INDIRECT(D261),$E261,$F261)),0,(INDEX(INDIRECT(D261),$E261,$F261)-INDEX(INDIRECT(D261),$E261,O$28))*(10-INDEX(INDIRECT("times"&amp;B$2),$F261,O$28))/10)</f>
        <v>0</v>
      </c>
      <c r="P261" s="47">
        <f ca="1">IF(OR(INDEX(INDIRECT("times"&amp;B$2),$F261,P$28)&gt;10,INDEX(INDIRECT(D261),$E261,P$28)&lt;=INDEX(INDIRECT(D261),$E261,$F261)),0,(INDEX(INDIRECT(D261),$E261,$F261)-INDEX(INDIRECT(D261),$E261,P$28))*(10-INDEX(INDIRECT("times"&amp;B$2),$F261,P$28))/10)</f>
        <v>0</v>
      </c>
      <c r="Q261" s="47">
        <f ca="1">IF(OR(INDEX(INDIRECT("times"&amp;B$2),$F261,Q$28)&gt;10,INDEX(INDIRECT(D261),$E261,Q$28)&lt;=INDEX(INDIRECT(D261),$E261,$F261)),0,(INDEX(INDIRECT(D261),$E261,$F261)-INDEX(INDIRECT(D261),$E261,Q$28))*(10-INDEX(INDIRECT("times"&amp;B$2),$F261,Q$28))/10)</f>
        <v>0</v>
      </c>
      <c r="R261" s="47">
        <f ca="1">IF(OR(INDEX(INDIRECT("times"&amp;B$2),$F261,R$28)&gt;10,INDEX(INDIRECT(D261),$E261,R$28)&lt;=INDEX(INDIRECT(D261),$E261,$F261)),0,(INDEX(INDIRECT(D261),$E261,$F261)-INDEX(INDIRECT(D261),$E261,R$28))*(10-INDEX(INDIRECT("times"&amp;B$2),$F261,R$28))/10)</f>
        <v>0</v>
      </c>
      <c r="S261" s="47">
        <f ca="1">IF(OR(INDEX(INDIRECT("times"&amp;B$2),$F261,S$28)&gt;10,INDEX(INDIRECT(D261),$E261,S$28)&lt;=INDEX(INDIRECT(D261),$E261,$F261)),0,(INDEX(INDIRECT(D261),$E261,$F261)-INDEX(INDIRECT(D261),$E261,S$28))*(10-INDEX(INDIRECT("times"&amp;B$2),$F261,S$28))/10)</f>
        <v>0</v>
      </c>
      <c r="T261" s="47">
        <f ca="1">IF(OR(INDEX(INDIRECT("times"&amp;B$2),$F261,T$28)&gt;10,INDEX(INDIRECT(D261),$E261,T$28)&lt;=INDEX(INDIRECT(D261),$E261,$F261)),0,(INDEX(INDIRECT(D261),$E261,$F261)-INDEX(INDIRECT(D261),$E261,T$28))*(10-INDEX(INDIRECT("times"&amp;B$2),$F261,T$28))/10)</f>
        <v>0</v>
      </c>
      <c r="U261" s="47">
        <f ca="1">IF(OR(INDEX(INDIRECT("times"&amp;B$2),$F261,U$28)&gt;10,INDEX(INDIRECT(D261),$E261,U$28)&lt;=INDEX(INDIRECT(D261),$E261,$F261)),0,(INDEX(INDIRECT(D261),$E261,$F261)-INDEX(INDIRECT(D261),$E261,U$28))*(10-INDEX(INDIRECT("times"&amp;B$2),$F261,U$28))/10)</f>
        <v>0</v>
      </c>
      <c r="V261" s="47">
        <f ca="1">IF(OR(INDEX(INDIRECT("times"&amp;B$2),$F261,V$28)&gt;10,INDEX(INDIRECT(D261),$E261,V$28)&lt;=INDEX(INDIRECT(D261),$E261,$F261)),0,(INDEX(INDIRECT(D261),$E261,$F261)-INDEX(INDIRECT(D261),$E261,V$28))*(10-INDEX(INDIRECT("times"&amp;B$2),$F261,V$28))/10)</f>
        <v>0</v>
      </c>
      <c r="W261" s="47">
        <f ca="1">IF(OR(INDEX(INDIRECT("times"&amp;B$2),$F261,W$28)&gt;10,INDEX(INDIRECT(D261),$E261,W$28)&lt;=INDEX(INDIRECT(D261),$E261,$F261)),0,(INDEX(INDIRECT(D261),$E261,$F261)-INDEX(INDIRECT(D261),$E261,W$28))*(10-INDEX(INDIRECT("times"&amp;B$2),$F261,W$28))/10)</f>
        <v>0</v>
      </c>
      <c r="X261" s="47">
        <f ca="1">IF(OR(INDEX(INDIRECT("times"&amp;B$2),$F261,X$28)&gt;10,INDEX(INDIRECT(D261),$E261,X$28)&lt;=INDEX(INDIRECT(D261),$E261,$F261)),0,(INDEX(INDIRECT(D261),$E261,$F261)-INDEX(INDIRECT(D261),$E261,X$28))*(10-INDEX(INDIRECT("times"&amp;B$2),$F261,X$28))/10)</f>
        <v>0</v>
      </c>
      <c r="Y261" s="47">
        <f ca="1">IF(OR(INDEX(INDIRECT("times"&amp;B$2),$F261,Y$28)&gt;10,INDEX(INDIRECT(D261),$E261,Y$28)&lt;=INDEX(INDIRECT(D261),$E261,$F261)),0,(INDEX(INDIRECT(D261),$E261,$F261)-INDEX(INDIRECT(D261),$E261,Y$28))*(10-INDEX(INDIRECT("times"&amp;B$2),$F261,Y$28))/10)</f>
        <v>0</v>
      </c>
      <c r="Z261" s="47">
        <f ca="1">IF(OR(INDEX(INDIRECT("times"&amp;B$2),$F261,Z$28)&gt;10,INDEX(INDIRECT(D261),$E261,Z$28)&lt;=INDEX(INDIRECT(D261),$E261,$F261)),0,(INDEX(INDIRECT(D261),$E261,$F261)-INDEX(INDIRECT(D261),$E261,Z$28))*(10-INDEX(INDIRECT("times"&amp;B$2),$F261,Z$28))/10)</f>
        <v>0</v>
      </c>
      <c r="AA261" s="48">
        <f ca="1">IF(OR(INDEX(INDIRECT("times"&amp;B$2),$F261,AA$28)&gt;10,INDEX(INDIRECT(D261),$E261,AA$28)&lt;=INDEX(INDIRECT(D261),$E261,$F261)),0,(INDEX(INDIRECT(D261),$E261,$F261)-INDEX(INDIRECT(D261),$E261,AA$28))*(10-INDEX(INDIRECT("times"&amp;B$2),$F261,AA$28))/10)</f>
        <v>0</v>
      </c>
      <c r="AB261" s="201">
        <v>9</v>
      </c>
      <c r="AD261" s="18" t="s">
        <v>197</v>
      </c>
      <c r="AE261" s="122">
        <f>AD236</f>
        <v>2</v>
      </c>
      <c r="AF261" s="122" t="str">
        <f>AD237</f>
        <v>shop1834</v>
      </c>
      <c r="AG261" s="210" t="str">
        <f t="shared" si="1199"/>
        <v>core2_shop1834</v>
      </c>
      <c r="AH261" s="122">
        <v>1</v>
      </c>
      <c r="AI261" s="33">
        <v>9</v>
      </c>
      <c r="AJ261" s="46">
        <f ca="1">IF(OR(INDEX(INDIRECT("times"&amp;AE$2),$F261,AJ$28)&gt;10,INDEX(INDIRECT(AG261),$E261,AJ$28)&lt;=INDEX(INDIRECT(AG261),$E261,$F261)),0,(INDEX(INDIRECT(AG261),$E261,$F261)-INDEX(INDIRECT(AG261),$E261,AJ$28))*(10-INDEX(INDIRECT("times"&amp;AE$2),$F261,AJ$28))/10)</f>
        <v>0</v>
      </c>
      <c r="AK261" s="47">
        <f ca="1">IF(OR(INDEX(INDIRECT("times"&amp;AE$2),$F261,AK$28)&gt;10,INDEX(INDIRECT(AG261),$E261,AK$28)&lt;=INDEX(INDIRECT(AG261),$E261,$F261)),0,(INDEX(INDIRECT(AG261),$E261,$F261)-INDEX(INDIRECT(AG261),$E261,AK$28))*(10-INDEX(INDIRECT("times"&amp;AE$2),$F261,AK$28))/10)</f>
        <v>0</v>
      </c>
      <c r="AL261" s="47">
        <f ca="1">IF(OR(INDEX(INDIRECT("times"&amp;AE$2),$F261,AL$28)&gt;10,INDEX(INDIRECT(AG261),$E261,AL$28)&lt;=INDEX(INDIRECT(AG261),$E261,$F261)),0,(INDEX(INDIRECT(AG261),$E261,$F261)-INDEX(INDIRECT(AG261),$E261,AL$28))*(10-INDEX(INDIRECT("times"&amp;AE$2),$F261,AL$28))/10)</f>
        <v>0</v>
      </c>
      <c r="AM261" s="47">
        <f ca="1">IF(OR(INDEX(INDIRECT("times"&amp;AE$2),$F261,AM$28)&gt;10,INDEX(INDIRECT(AG261),$E261,AM$28)&lt;=INDEX(INDIRECT(AG261),$E261,$F261)),0,(INDEX(INDIRECT(AG261),$E261,$F261)-INDEX(INDIRECT(AG261),$E261,AM$28))*(10-INDEX(INDIRECT("times"&amp;AE$2),$F261,AM$28))/10)</f>
        <v>0</v>
      </c>
      <c r="AN261" s="47">
        <f ca="1">IF(OR(INDEX(INDIRECT("times"&amp;AE$2),$F261,AN$28)&gt;10,INDEX(INDIRECT(AG261),$E261,AN$28)&lt;=INDEX(INDIRECT(AG261),$E261,$F261)),0,(INDEX(INDIRECT(AG261),$E261,$F261)-INDEX(INDIRECT(AG261),$E261,AN$28))*(10-INDEX(INDIRECT("times"&amp;AE$2),$F261,AN$28))/10)</f>
        <v>0</v>
      </c>
      <c r="AO261" s="47">
        <f ca="1">IF(OR(INDEX(INDIRECT("times"&amp;AE$2),$F261,AO$28)&gt;10,INDEX(INDIRECT(AG261),$E261,AO$28)&lt;=INDEX(INDIRECT(AG261),$E261,$F261)),0,(INDEX(INDIRECT(AG261),$E261,$F261)-INDEX(INDIRECT(AG261),$E261,AO$28))*(10-INDEX(INDIRECT("times"&amp;AE$2),$F261,AO$28))/10)</f>
        <v>0</v>
      </c>
      <c r="AP261" s="47">
        <f ca="1">IF(OR(INDEX(INDIRECT("times"&amp;AE$2),$F261,AP$28)&gt;10,INDEX(INDIRECT(AG261),$E261,AP$28)&lt;=INDEX(INDIRECT(AG261),$E261,$F261)),0,(INDEX(INDIRECT(AG261),$E261,$F261)-INDEX(INDIRECT(AG261),$E261,AP$28))*(10-INDEX(INDIRECT("times"&amp;AE$2),$F261,AP$28))/10)</f>
        <v>0</v>
      </c>
      <c r="AQ261" s="47">
        <f ca="1">IF(OR(INDEX(INDIRECT("times"&amp;AE$2),$F261,AQ$28)&gt;10,INDEX(INDIRECT(AG261),$E261,AQ$28)&lt;=INDEX(INDIRECT(AG261),$E261,$F261)),0,(INDEX(INDIRECT(AG261),$E261,$F261)-INDEX(INDIRECT(AG261),$E261,AQ$28))*(10-INDEX(INDIRECT("times"&amp;AE$2),$F261,AQ$28))/10)</f>
        <v>0</v>
      </c>
      <c r="AR261" s="47">
        <f ca="1">IF(OR(INDEX(INDIRECT("times"&amp;AE$2),$F261,AR$28)&gt;10,INDEX(INDIRECT(AG261),$E261,AR$28)&lt;=INDEX(INDIRECT(AG261),$E261,$F261)),0,(INDEX(INDIRECT(AG261),$E261,$F261)-INDEX(INDIRECT(AG261),$E261,AR$28))*(10-INDEX(INDIRECT("times"&amp;AE$2),$F261,AR$28))/10)</f>
        <v>0</v>
      </c>
      <c r="AS261" s="47">
        <f ca="1">IF(OR(INDEX(INDIRECT("times"&amp;AE$2),$F261,AS$28)&gt;10,INDEX(INDIRECT(AG261),$E261,AS$28)&lt;=INDEX(INDIRECT(AG261),$E261,$F261)),0,(INDEX(INDIRECT(AG261),$E261,$F261)-INDEX(INDIRECT(AG261),$E261,AS$28))*(10-INDEX(INDIRECT("times"&amp;AE$2),$F261,AS$28))/10)</f>
        <v>0</v>
      </c>
      <c r="AT261" s="47">
        <f ca="1">IF(OR(INDEX(INDIRECT("times"&amp;AE$2),$F261,AT$28)&gt;10,INDEX(INDIRECT(AG261),$E261,AT$28)&lt;=INDEX(INDIRECT(AG261),$E261,$F261)),0,(INDEX(INDIRECT(AG261),$E261,$F261)-INDEX(INDIRECT(AG261),$E261,AT$28))*(10-INDEX(INDIRECT("times"&amp;AE$2),$F261,AT$28))/10)</f>
        <v>0</v>
      </c>
      <c r="AU261" s="47">
        <f ca="1">IF(OR(INDEX(INDIRECT("times"&amp;AE$2),$F261,AU$28)&gt;10,INDEX(INDIRECT(AG261),$E261,AU$28)&lt;=INDEX(INDIRECT(AG261),$E261,$F261)),0,(INDEX(INDIRECT(AG261),$E261,$F261)-INDEX(INDIRECT(AG261),$E261,AU$28))*(10-INDEX(INDIRECT("times"&amp;AE$2),$F261,AU$28))/10)</f>
        <v>0</v>
      </c>
      <c r="AV261" s="47">
        <f ca="1">IF(OR(INDEX(INDIRECT("times"&amp;AE$2),$F261,AV$28)&gt;10,INDEX(INDIRECT(AG261),$E261,AV$28)&lt;=INDEX(INDIRECT(AG261),$E261,$F261)),0,(INDEX(INDIRECT(AG261),$E261,$F261)-INDEX(INDIRECT(AG261),$E261,AV$28))*(10-INDEX(INDIRECT("times"&amp;AE$2),$F261,AV$28))/10)</f>
        <v>0</v>
      </c>
      <c r="AW261" s="47">
        <f ca="1">IF(OR(INDEX(INDIRECT("times"&amp;AE$2),$F261,AW$28)&gt;10,INDEX(INDIRECT(AG261),$E261,AW$28)&lt;=INDEX(INDIRECT(AG261),$E261,$F261)),0,(INDEX(INDIRECT(AG261),$E261,$F261)-INDEX(INDIRECT(AG261),$E261,AW$28))*(10-INDEX(INDIRECT("times"&amp;AE$2),$F261,AW$28))/10)</f>
        <v>0</v>
      </c>
      <c r="AX261" s="47">
        <f ca="1">IF(OR(INDEX(INDIRECT("times"&amp;AE$2),$F261,AX$28)&gt;10,INDEX(INDIRECT(AG261),$E261,AX$28)&lt;=INDEX(INDIRECT(AG261),$E261,$F261)),0,(INDEX(INDIRECT(AG261),$E261,$F261)-INDEX(INDIRECT(AG261),$E261,AX$28))*(10-INDEX(INDIRECT("times"&amp;AE$2),$F261,AX$28))/10)</f>
        <v>0</v>
      </c>
      <c r="AY261" s="47">
        <f ca="1">IF(OR(INDEX(INDIRECT("times"&amp;AE$2),$F261,AY$28)&gt;10,INDEX(INDIRECT(AG261),$E261,AY$28)&lt;=INDEX(INDIRECT(AG261),$E261,$F261)),0,(INDEX(INDIRECT(AG261),$E261,$F261)-INDEX(INDIRECT(AG261),$E261,AY$28))*(10-INDEX(INDIRECT("times"&amp;AE$2),$F261,AY$28))/10)</f>
        <v>0</v>
      </c>
      <c r="AZ261" s="47">
        <f ca="1">IF(OR(INDEX(INDIRECT("times"&amp;AE$2),$F261,AZ$28)&gt;10,INDEX(INDIRECT(AG261),$E261,AZ$28)&lt;=INDEX(INDIRECT(AG261),$E261,$F261)),0,(INDEX(INDIRECT(AG261),$E261,$F261)-INDEX(INDIRECT(AG261),$E261,AZ$28))*(10-INDEX(INDIRECT("times"&amp;AE$2),$F261,AZ$28))/10)</f>
        <v>0</v>
      </c>
      <c r="BA261" s="47">
        <f ca="1">IF(OR(INDEX(INDIRECT("times"&amp;AE$2),$F261,BA$28)&gt;10,INDEX(INDIRECT(AG261),$E261,BA$28)&lt;=INDEX(INDIRECT(AG261),$E261,$F261)),0,(INDEX(INDIRECT(AG261),$E261,$F261)-INDEX(INDIRECT(AG261),$E261,BA$28))*(10-INDEX(INDIRECT("times"&amp;AE$2),$F261,BA$28))/10)</f>
        <v>0</v>
      </c>
      <c r="BB261" s="47">
        <f ca="1">IF(OR(INDEX(INDIRECT("times"&amp;AE$2),$F261,BB$28)&gt;10,INDEX(INDIRECT(AG261),$E261,BB$28)&lt;=INDEX(INDIRECT(AG261),$E261,$F261)),0,(INDEX(INDIRECT(AG261),$E261,$F261)-INDEX(INDIRECT(AG261),$E261,BB$28))*(10-INDEX(INDIRECT("times"&amp;AE$2),$F261,BB$28))/10)</f>
        <v>0</v>
      </c>
      <c r="BC261" s="47">
        <f ca="1">IF(OR(INDEX(INDIRECT("times"&amp;AE$2),$F261,BC$28)&gt;10,INDEX(INDIRECT(AG261),$E261,BC$28)&lt;=INDEX(INDIRECT(AG261),$E261,$F261)),0,(INDEX(INDIRECT(AG261),$E261,$F261)-INDEX(INDIRECT(AG261),$E261,BC$28))*(10-INDEX(INDIRECT("times"&amp;AE$2),$F261,BC$28))/10)</f>
        <v>0</v>
      </c>
      <c r="BD261" s="48">
        <f ca="1">IF(OR(INDEX(INDIRECT("times"&amp;AE$2),$F261,BD$28)&gt;10,INDEX(INDIRECT(AG261),$E261,BD$28)&lt;=INDEX(INDIRECT(AG261),$E261,$F261)),0,(INDEX(INDIRECT(AG261),$E261,$F261)-INDEX(INDIRECT(AG261),$E261,BD$28))*(10-INDEX(INDIRECT("times"&amp;AE$2),$F261,BD$28))/10)</f>
        <v>0</v>
      </c>
      <c r="BE261" s="201">
        <v>9</v>
      </c>
      <c r="BG261" s="18" t="s">
        <v>197</v>
      </c>
      <c r="BH261" s="122">
        <f>BG236</f>
        <v>2</v>
      </c>
      <c r="BI261" s="122" t="str">
        <f>BG237</f>
        <v>lei1834</v>
      </c>
      <c r="BJ261" s="210" t="str">
        <f t="shared" si="1200"/>
        <v>core2_lei1834</v>
      </c>
      <c r="BK261" s="122">
        <v>1</v>
      </c>
      <c r="BL261" s="33">
        <v>9</v>
      </c>
      <c r="BM261" s="46">
        <f ca="1">IF(OR(INDEX(INDIRECT("times"&amp;BH$2),$F261,BM$28)&gt;10,INDEX(INDIRECT(BJ261),$E261,BM$28)&lt;=INDEX(INDIRECT(BJ261),$E261,$F261)),0,(INDEX(INDIRECT(BJ261),$E261,$F261)-INDEX(INDIRECT(BJ261),$E261,BM$28))*(10-INDEX(INDIRECT("times"&amp;BH$2),$F261,BM$28))/10)</f>
        <v>0</v>
      </c>
      <c r="BN261" s="47">
        <f ca="1">IF(OR(INDEX(INDIRECT("times"&amp;BH$2),$F261,BN$28)&gt;10,INDEX(INDIRECT(BJ261),$E261,BN$28)&lt;=INDEX(INDIRECT(BJ261),$E261,$F261)),0,(INDEX(INDIRECT(BJ261),$E261,$F261)-INDEX(INDIRECT(BJ261),$E261,BN$28))*(10-INDEX(INDIRECT("times"&amp;BH$2),$F261,BN$28))/10)</f>
        <v>0</v>
      </c>
      <c r="BO261" s="47">
        <f ca="1">IF(OR(INDEX(INDIRECT("times"&amp;BH$2),$F261,BO$28)&gt;10,INDEX(INDIRECT(BJ261),$E261,BO$28)&lt;=INDEX(INDIRECT(BJ261),$E261,$F261)),0,(INDEX(INDIRECT(BJ261),$E261,$F261)-INDEX(INDIRECT(BJ261),$E261,BO$28))*(10-INDEX(INDIRECT("times"&amp;BH$2),$F261,BO$28))/10)</f>
        <v>0</v>
      </c>
      <c r="BP261" s="47">
        <f ca="1">IF(OR(INDEX(INDIRECT("times"&amp;BH$2),$F261,BP$28)&gt;10,INDEX(INDIRECT(BJ261),$E261,BP$28)&lt;=INDEX(INDIRECT(BJ261),$E261,$F261)),0,(INDEX(INDIRECT(BJ261),$E261,$F261)-INDEX(INDIRECT(BJ261),$E261,BP$28))*(10-INDEX(INDIRECT("times"&amp;BH$2),$F261,BP$28))/10)</f>
        <v>0</v>
      </c>
      <c r="BQ261" s="47">
        <f ca="1">IF(OR(INDEX(INDIRECT("times"&amp;BH$2),$F261,BQ$28)&gt;10,INDEX(INDIRECT(BJ261),$E261,BQ$28)&lt;=INDEX(INDIRECT(BJ261),$E261,$F261)),0,(INDEX(INDIRECT(BJ261),$E261,$F261)-INDEX(INDIRECT(BJ261),$E261,BQ$28))*(10-INDEX(INDIRECT("times"&amp;BH$2),$F261,BQ$28))/10)</f>
        <v>0</v>
      </c>
      <c r="BR261" s="47">
        <f ca="1">IF(OR(INDEX(INDIRECT("times"&amp;BH$2),$F261,BR$28)&gt;10,INDEX(INDIRECT(BJ261),$E261,BR$28)&lt;=INDEX(INDIRECT(BJ261),$E261,$F261)),0,(INDEX(INDIRECT(BJ261),$E261,$F261)-INDEX(INDIRECT(BJ261),$E261,BR$28))*(10-INDEX(INDIRECT("times"&amp;BH$2),$F261,BR$28))/10)</f>
        <v>0</v>
      </c>
      <c r="BS261" s="47">
        <f ca="1">IF(OR(INDEX(INDIRECT("times"&amp;BH$2),$F261,BS$28)&gt;10,INDEX(INDIRECT(BJ261),$E261,BS$28)&lt;=INDEX(INDIRECT(BJ261),$E261,$F261)),0,(INDEX(INDIRECT(BJ261),$E261,$F261)-INDEX(INDIRECT(BJ261),$E261,BS$28))*(10-INDEX(INDIRECT("times"&amp;BH$2),$F261,BS$28))/10)</f>
        <v>0</v>
      </c>
      <c r="BT261" s="47">
        <f ca="1">IF(OR(INDEX(INDIRECT("times"&amp;BH$2),$F261,BT$28)&gt;10,INDEX(INDIRECT(BJ261),$E261,BT$28)&lt;=INDEX(INDIRECT(BJ261),$E261,$F261)),0,(INDEX(INDIRECT(BJ261),$E261,$F261)-INDEX(INDIRECT(BJ261),$E261,BT$28))*(10-INDEX(INDIRECT("times"&amp;BH$2),$F261,BT$28))/10)</f>
        <v>0</v>
      </c>
      <c r="BU261" s="47">
        <f ca="1">IF(OR(INDEX(INDIRECT("times"&amp;BH$2),$F261,BU$28)&gt;10,INDEX(INDIRECT(BJ261),$E261,BU$28)&lt;=INDEX(INDIRECT(BJ261),$E261,$F261)),0,(INDEX(INDIRECT(BJ261),$E261,$F261)-INDEX(INDIRECT(BJ261),$E261,BU$28))*(10-INDEX(INDIRECT("times"&amp;BH$2),$F261,BU$28))/10)</f>
        <v>0</v>
      </c>
      <c r="BV261" s="47">
        <f ca="1">IF(OR(INDEX(INDIRECT("times"&amp;BH$2),$F261,BV$28)&gt;10,INDEX(INDIRECT(BJ261),$E261,BV$28)&lt;=INDEX(INDIRECT(BJ261),$E261,$F261)),0,(INDEX(INDIRECT(BJ261),$E261,$F261)-INDEX(INDIRECT(BJ261),$E261,BV$28))*(10-INDEX(INDIRECT("times"&amp;BH$2),$F261,BV$28))/10)</f>
        <v>0</v>
      </c>
      <c r="BW261" s="47">
        <f ca="1">IF(OR(INDEX(INDIRECT("times"&amp;BH$2),$F261,BW$28)&gt;10,INDEX(INDIRECT(BJ261),$E261,BW$28)&lt;=INDEX(INDIRECT(BJ261),$E261,$F261)),0,(INDEX(INDIRECT(BJ261),$E261,$F261)-INDEX(INDIRECT(BJ261),$E261,BW$28))*(10-INDEX(INDIRECT("times"&amp;BH$2),$F261,BW$28))/10)</f>
        <v>0</v>
      </c>
      <c r="BX261" s="47">
        <f ca="1">IF(OR(INDEX(INDIRECT("times"&amp;BH$2),$F261,BX$28)&gt;10,INDEX(INDIRECT(BJ261),$E261,BX$28)&lt;=INDEX(INDIRECT(BJ261),$E261,$F261)),0,(INDEX(INDIRECT(BJ261),$E261,$F261)-INDEX(INDIRECT(BJ261),$E261,BX$28))*(10-INDEX(INDIRECT("times"&amp;BH$2),$F261,BX$28))/10)</f>
        <v>0</v>
      </c>
      <c r="BY261" s="47">
        <f ca="1">IF(OR(INDEX(INDIRECT("times"&amp;BH$2),$F261,BY$28)&gt;10,INDEX(INDIRECT(BJ261),$E261,BY$28)&lt;=INDEX(INDIRECT(BJ261),$E261,$F261)),0,(INDEX(INDIRECT(BJ261),$E261,$F261)-INDEX(INDIRECT(BJ261),$E261,BY$28))*(10-INDEX(INDIRECT("times"&amp;BH$2),$F261,BY$28))/10)</f>
        <v>0</v>
      </c>
      <c r="BZ261" s="47">
        <f ca="1">IF(OR(INDEX(INDIRECT("times"&amp;BH$2),$F261,BZ$28)&gt;10,INDEX(INDIRECT(BJ261),$E261,BZ$28)&lt;=INDEX(INDIRECT(BJ261),$E261,$F261)),0,(INDEX(INDIRECT(BJ261),$E261,$F261)-INDEX(INDIRECT(BJ261),$E261,BZ$28))*(10-INDEX(INDIRECT("times"&amp;BH$2),$F261,BZ$28))/10)</f>
        <v>0</v>
      </c>
      <c r="CA261" s="47">
        <f ca="1">IF(OR(INDEX(INDIRECT("times"&amp;BH$2),$F261,CA$28)&gt;10,INDEX(INDIRECT(BJ261),$E261,CA$28)&lt;=INDEX(INDIRECT(BJ261),$E261,$F261)),0,(INDEX(INDIRECT(BJ261),$E261,$F261)-INDEX(INDIRECT(BJ261),$E261,CA$28))*(10-INDEX(INDIRECT("times"&amp;BH$2),$F261,CA$28))/10)</f>
        <v>0</v>
      </c>
      <c r="CB261" s="47">
        <f ca="1">IF(OR(INDEX(INDIRECT("times"&amp;BH$2),$F261,CB$28)&gt;10,INDEX(INDIRECT(BJ261),$E261,CB$28)&lt;=INDEX(INDIRECT(BJ261),$E261,$F261)),0,(INDEX(INDIRECT(BJ261),$E261,$F261)-INDEX(INDIRECT(BJ261),$E261,CB$28))*(10-INDEX(INDIRECT("times"&amp;BH$2),$F261,CB$28))/10)</f>
        <v>0</v>
      </c>
      <c r="CC261" s="47">
        <f ca="1">IF(OR(INDEX(INDIRECT("times"&amp;BH$2),$F261,CC$28)&gt;10,INDEX(INDIRECT(BJ261),$E261,CC$28)&lt;=INDEX(INDIRECT(BJ261),$E261,$F261)),0,(INDEX(INDIRECT(BJ261),$E261,$F261)-INDEX(INDIRECT(BJ261),$E261,CC$28))*(10-INDEX(INDIRECT("times"&amp;BH$2),$F261,CC$28))/10)</f>
        <v>0</v>
      </c>
      <c r="CD261" s="47">
        <f ca="1">IF(OR(INDEX(INDIRECT("times"&amp;BH$2),$F261,CD$28)&gt;10,INDEX(INDIRECT(BJ261),$E261,CD$28)&lt;=INDEX(INDIRECT(BJ261),$E261,$F261)),0,(INDEX(INDIRECT(BJ261),$E261,$F261)-INDEX(INDIRECT(BJ261),$E261,CD$28))*(10-INDEX(INDIRECT("times"&amp;BH$2),$F261,CD$28))/10)</f>
        <v>0</v>
      </c>
      <c r="CE261" s="47">
        <f ca="1">IF(OR(INDEX(INDIRECT("times"&amp;BH$2),$F261,CE$28)&gt;10,INDEX(INDIRECT(BJ261),$E261,CE$28)&lt;=INDEX(INDIRECT(BJ261),$E261,$F261)),0,(INDEX(INDIRECT(BJ261),$E261,$F261)-INDEX(INDIRECT(BJ261),$E261,CE$28))*(10-INDEX(INDIRECT("times"&amp;BH$2),$F261,CE$28))/10)</f>
        <v>0</v>
      </c>
      <c r="CF261" s="47">
        <f ca="1">IF(OR(INDEX(INDIRECT("times"&amp;BH$2),$F261,CF$28)&gt;10,INDEX(INDIRECT(BJ261),$E261,CF$28)&lt;=INDEX(INDIRECT(BJ261),$E261,$F261)),0,(INDEX(INDIRECT(BJ261),$E261,$F261)-INDEX(INDIRECT(BJ261),$E261,CF$28))*(10-INDEX(INDIRECT("times"&amp;BH$2),$F261,CF$28))/10)</f>
        <v>0</v>
      </c>
      <c r="CG261" s="48">
        <f ca="1">IF(OR(INDEX(INDIRECT("times"&amp;BH$2),$F261,CG$28)&gt;10,INDEX(INDIRECT(BJ261),$E261,CG$28)&lt;=INDEX(INDIRECT(BJ261),$E261,$F261)),0,(INDEX(INDIRECT(BJ261),$E261,$F261)-INDEX(INDIRECT(BJ261),$E261,CG$28))*(10-INDEX(INDIRECT("times"&amp;BH$2),$F261,CG$28))/10)</f>
        <v>0</v>
      </c>
      <c r="CH261" s="201">
        <v>9</v>
      </c>
      <c r="CJ261" s="18" t="s">
        <v>197</v>
      </c>
      <c r="CK261" s="122">
        <f>CJ236</f>
        <v>2</v>
      </c>
      <c r="CL261" s="122" t="str">
        <f>CJ237</f>
        <v>work3564</v>
      </c>
      <c r="CM261" s="210" t="str">
        <f t="shared" si="1201"/>
        <v>core2_work3564</v>
      </c>
      <c r="CN261" s="122">
        <v>1</v>
      </c>
      <c r="CO261" s="33">
        <v>9</v>
      </c>
      <c r="CP261" s="46">
        <f ca="1">IF(OR(INDEX(INDIRECT("times"&amp;CK$2),$F261,CP$28)&gt;10,INDEX(INDIRECT(CM261),$E261,CP$28)&lt;=INDEX(INDIRECT(CM261),$E261,$F261)),0,(INDEX(INDIRECT(CM261),$E261,$F261)-INDEX(INDIRECT(CM261),$E261,CP$28))*(10-INDEX(INDIRECT("times"&amp;CK$2),$F261,CP$28))/10)</f>
        <v>0</v>
      </c>
      <c r="CQ261" s="47">
        <f ca="1">IF(OR(INDEX(INDIRECT("times"&amp;CK$2),$F261,CQ$28)&gt;10,INDEX(INDIRECT(CM261),$E261,CQ$28)&lt;=INDEX(INDIRECT(CM261),$E261,$F261)),0,(INDEX(INDIRECT(CM261),$E261,$F261)-INDEX(INDIRECT(CM261),$E261,CQ$28))*(10-INDEX(INDIRECT("times"&amp;CK$2),$F261,CQ$28))/10)</f>
        <v>0</v>
      </c>
      <c r="CR261" s="47">
        <f ca="1">IF(OR(INDEX(INDIRECT("times"&amp;CK$2),$F261,CR$28)&gt;10,INDEX(INDIRECT(CM261),$E261,CR$28)&lt;=INDEX(INDIRECT(CM261),$E261,$F261)),0,(INDEX(INDIRECT(CM261),$E261,$F261)-INDEX(INDIRECT(CM261),$E261,CR$28))*(10-INDEX(INDIRECT("times"&amp;CK$2),$F261,CR$28))/10)</f>
        <v>0</v>
      </c>
      <c r="CS261" s="47">
        <f ca="1">IF(OR(INDEX(INDIRECT("times"&amp;CK$2),$F261,CS$28)&gt;10,INDEX(INDIRECT(CM261),$E261,CS$28)&lt;=INDEX(INDIRECT(CM261),$E261,$F261)),0,(INDEX(INDIRECT(CM261),$E261,$F261)-INDEX(INDIRECT(CM261),$E261,CS$28))*(10-INDEX(INDIRECT("times"&amp;CK$2),$F261,CS$28))/10)</f>
        <v>0</v>
      </c>
      <c r="CT261" s="47">
        <f ca="1">IF(OR(INDEX(INDIRECT("times"&amp;CK$2),$F261,CT$28)&gt;10,INDEX(INDIRECT(CM261),$E261,CT$28)&lt;=INDEX(INDIRECT(CM261),$E261,$F261)),0,(INDEX(INDIRECT(CM261),$E261,$F261)-INDEX(INDIRECT(CM261),$E261,CT$28))*(10-INDEX(INDIRECT("times"&amp;CK$2),$F261,CT$28))/10)</f>
        <v>0</v>
      </c>
      <c r="CU261" s="47">
        <f ca="1">IF(OR(INDEX(INDIRECT("times"&amp;CK$2),$F261,CU$28)&gt;10,INDEX(INDIRECT(CM261),$E261,CU$28)&lt;=INDEX(INDIRECT(CM261),$E261,$F261)),0,(INDEX(INDIRECT(CM261),$E261,$F261)-INDEX(INDIRECT(CM261),$E261,CU$28))*(10-INDEX(INDIRECT("times"&amp;CK$2),$F261,CU$28))/10)</f>
        <v>0</v>
      </c>
      <c r="CV261" s="47">
        <f ca="1">IF(OR(INDEX(INDIRECT("times"&amp;CK$2),$F261,CV$28)&gt;10,INDEX(INDIRECT(CM261),$E261,CV$28)&lt;=INDEX(INDIRECT(CM261),$E261,$F261)),0,(INDEX(INDIRECT(CM261),$E261,$F261)-INDEX(INDIRECT(CM261),$E261,CV$28))*(10-INDEX(INDIRECT("times"&amp;CK$2),$F261,CV$28))/10)</f>
        <v>0</v>
      </c>
      <c r="CW261" s="47">
        <f ca="1">IF(OR(INDEX(INDIRECT("times"&amp;CK$2),$F261,CW$28)&gt;10,INDEX(INDIRECT(CM261),$E261,CW$28)&lt;=INDEX(INDIRECT(CM261),$E261,$F261)),0,(INDEX(INDIRECT(CM261),$E261,$F261)-INDEX(INDIRECT(CM261),$E261,CW$28))*(10-INDEX(INDIRECT("times"&amp;CK$2),$F261,CW$28))/10)</f>
        <v>0</v>
      </c>
      <c r="CX261" s="47">
        <f ca="1">IF(OR(INDEX(INDIRECT("times"&amp;CK$2),$F261,CX$28)&gt;10,INDEX(INDIRECT(CM261),$E261,CX$28)&lt;=INDEX(INDIRECT(CM261),$E261,$F261)),0,(INDEX(INDIRECT(CM261),$E261,$F261)-INDEX(INDIRECT(CM261),$E261,CX$28))*(10-INDEX(INDIRECT("times"&amp;CK$2),$F261,CX$28))/10)</f>
        <v>0</v>
      </c>
      <c r="CY261" s="47">
        <f ca="1">IF(OR(INDEX(INDIRECT("times"&amp;CK$2),$F261,CY$28)&gt;10,INDEX(INDIRECT(CM261),$E261,CY$28)&lt;=INDEX(INDIRECT(CM261),$E261,$F261)),0,(INDEX(INDIRECT(CM261),$E261,$F261)-INDEX(INDIRECT(CM261),$E261,CY$28))*(10-INDEX(INDIRECT("times"&amp;CK$2),$F261,CY$28))/10)</f>
        <v>0</v>
      </c>
      <c r="CZ261" s="47">
        <f ca="1">IF(OR(INDEX(INDIRECT("times"&amp;CK$2),$F261,CZ$28)&gt;10,INDEX(INDIRECT(CM261),$E261,CZ$28)&lt;=INDEX(INDIRECT(CM261),$E261,$F261)),0,(INDEX(INDIRECT(CM261),$E261,$F261)-INDEX(INDIRECT(CM261),$E261,CZ$28))*(10-INDEX(INDIRECT("times"&amp;CK$2),$F261,CZ$28))/10)</f>
        <v>0</v>
      </c>
      <c r="DA261" s="47">
        <f ca="1">IF(OR(INDEX(INDIRECT("times"&amp;CK$2),$F261,DA$28)&gt;10,INDEX(INDIRECT(CM261),$E261,DA$28)&lt;=INDEX(INDIRECT(CM261),$E261,$F261)),0,(INDEX(INDIRECT(CM261),$E261,$F261)-INDEX(INDIRECT(CM261),$E261,DA$28))*(10-INDEX(INDIRECT("times"&amp;CK$2),$F261,DA$28))/10)</f>
        <v>0</v>
      </c>
      <c r="DB261" s="47">
        <f ca="1">IF(OR(INDEX(INDIRECT("times"&amp;CK$2),$F261,DB$28)&gt;10,INDEX(INDIRECT(CM261),$E261,DB$28)&lt;=INDEX(INDIRECT(CM261),$E261,$F261)),0,(INDEX(INDIRECT(CM261),$E261,$F261)-INDEX(INDIRECT(CM261),$E261,DB$28))*(10-INDEX(INDIRECT("times"&amp;CK$2),$F261,DB$28))/10)</f>
        <v>0</v>
      </c>
      <c r="DC261" s="47">
        <f ca="1">IF(OR(INDEX(INDIRECT("times"&amp;CK$2),$F261,DC$28)&gt;10,INDEX(INDIRECT(CM261),$E261,DC$28)&lt;=INDEX(INDIRECT(CM261),$E261,$F261)),0,(INDEX(INDIRECT(CM261),$E261,$F261)-INDEX(INDIRECT(CM261),$E261,DC$28))*(10-INDEX(INDIRECT("times"&amp;CK$2),$F261,DC$28))/10)</f>
        <v>0</v>
      </c>
      <c r="DD261" s="47">
        <f ca="1">IF(OR(INDEX(INDIRECT("times"&amp;CK$2),$F261,DD$28)&gt;10,INDEX(INDIRECT(CM261),$E261,DD$28)&lt;=INDEX(INDIRECT(CM261),$E261,$F261)),0,(INDEX(INDIRECT(CM261),$E261,$F261)-INDEX(INDIRECT(CM261),$E261,DD$28))*(10-INDEX(INDIRECT("times"&amp;CK$2),$F261,DD$28))/10)</f>
        <v>0</v>
      </c>
      <c r="DE261" s="47">
        <f ca="1">IF(OR(INDEX(INDIRECT("times"&amp;CK$2),$F261,DE$28)&gt;10,INDEX(INDIRECT(CM261),$E261,DE$28)&lt;=INDEX(INDIRECT(CM261),$E261,$F261)),0,(INDEX(INDIRECT(CM261),$E261,$F261)-INDEX(INDIRECT(CM261),$E261,DE$28))*(10-INDEX(INDIRECT("times"&amp;CK$2),$F261,DE$28))/10)</f>
        <v>0</v>
      </c>
      <c r="DF261" s="47">
        <f ca="1">IF(OR(INDEX(INDIRECT("times"&amp;CK$2),$F261,DF$28)&gt;10,INDEX(INDIRECT(CM261),$E261,DF$28)&lt;=INDEX(INDIRECT(CM261),$E261,$F261)),0,(INDEX(INDIRECT(CM261),$E261,$F261)-INDEX(INDIRECT(CM261),$E261,DF$28))*(10-INDEX(INDIRECT("times"&amp;CK$2),$F261,DF$28))/10)</f>
        <v>0</v>
      </c>
      <c r="DG261" s="47">
        <f ca="1">IF(OR(INDEX(INDIRECT("times"&amp;CK$2),$F261,DG$28)&gt;10,INDEX(INDIRECT(CM261),$E261,DG$28)&lt;=INDEX(INDIRECT(CM261),$E261,$F261)),0,(INDEX(INDIRECT(CM261),$E261,$F261)-INDEX(INDIRECT(CM261),$E261,DG$28))*(10-INDEX(INDIRECT("times"&amp;CK$2),$F261,DG$28))/10)</f>
        <v>0</v>
      </c>
      <c r="DH261" s="47">
        <f ca="1">IF(OR(INDEX(INDIRECT("times"&amp;CK$2),$F261,DH$28)&gt;10,INDEX(INDIRECT(CM261),$E261,DH$28)&lt;=INDEX(INDIRECT(CM261),$E261,$F261)),0,(INDEX(INDIRECT(CM261),$E261,$F261)-INDEX(INDIRECT(CM261),$E261,DH$28))*(10-INDEX(INDIRECT("times"&amp;CK$2),$F261,DH$28))/10)</f>
        <v>0</v>
      </c>
      <c r="DI261" s="47">
        <f ca="1">IF(OR(INDEX(INDIRECT("times"&amp;CK$2),$F261,DI$28)&gt;10,INDEX(INDIRECT(CM261),$E261,DI$28)&lt;=INDEX(INDIRECT(CM261),$E261,$F261)),0,(INDEX(INDIRECT(CM261),$E261,$F261)-INDEX(INDIRECT(CM261),$E261,DI$28))*(10-INDEX(INDIRECT("times"&amp;CK$2),$F261,DI$28))/10)</f>
        <v>0</v>
      </c>
      <c r="DJ261" s="48">
        <f ca="1">IF(OR(INDEX(INDIRECT("times"&amp;CK$2),$F261,DJ$28)&gt;10,INDEX(INDIRECT(CM261),$E261,DJ$28)&lt;=INDEX(INDIRECT(CM261),$E261,$F261)),0,(INDEX(INDIRECT(CM261),$E261,$F261)-INDEX(INDIRECT(CM261),$E261,DJ$28))*(10-INDEX(INDIRECT("times"&amp;CK$2),$F261,DJ$28))/10)</f>
        <v>0</v>
      </c>
      <c r="DK261" s="201">
        <v>9</v>
      </c>
      <c r="DM261" s="18" t="s">
        <v>197</v>
      </c>
      <c r="DN261" s="122">
        <f>DM236</f>
        <v>2</v>
      </c>
      <c r="DO261" s="122" t="str">
        <f>DM237</f>
        <v>shop3564</v>
      </c>
      <c r="DP261" s="210" t="str">
        <f t="shared" si="1202"/>
        <v>core2_shop3564</v>
      </c>
      <c r="DQ261" s="122">
        <v>1</v>
      </c>
      <c r="DR261" s="33">
        <v>9</v>
      </c>
      <c r="DS261" s="46">
        <f ca="1">IF(OR(INDEX(INDIRECT("times"&amp;DN$2),$F261,DS$28)&gt;10,INDEX(INDIRECT(DP261),$E261,DS$28)&lt;=INDEX(INDIRECT(DP261),$E261,$F261)),0,(INDEX(INDIRECT(DP261),$E261,$F261)-INDEX(INDIRECT(DP261),$E261,DS$28))*(10-INDEX(INDIRECT("times"&amp;DN$2),$F261,DS$28))/10)</f>
        <v>0</v>
      </c>
      <c r="DT261" s="47">
        <f ca="1">IF(OR(INDEX(INDIRECT("times"&amp;DN$2),$F261,DT$28)&gt;10,INDEX(INDIRECT(DP261),$E261,DT$28)&lt;=INDEX(INDIRECT(DP261),$E261,$F261)),0,(INDEX(INDIRECT(DP261),$E261,$F261)-INDEX(INDIRECT(DP261),$E261,DT$28))*(10-INDEX(INDIRECT("times"&amp;DN$2),$F261,DT$28))/10)</f>
        <v>0</v>
      </c>
      <c r="DU261" s="47">
        <f ca="1">IF(OR(INDEX(INDIRECT("times"&amp;DN$2),$F261,DU$28)&gt;10,INDEX(INDIRECT(DP261),$E261,DU$28)&lt;=INDEX(INDIRECT(DP261),$E261,$F261)),0,(INDEX(INDIRECT(DP261),$E261,$F261)-INDEX(INDIRECT(DP261),$E261,DU$28))*(10-INDEX(INDIRECT("times"&amp;DN$2),$F261,DU$28))/10)</f>
        <v>0</v>
      </c>
      <c r="DV261" s="47">
        <f ca="1">IF(OR(INDEX(INDIRECT("times"&amp;DN$2),$F261,DV$28)&gt;10,INDEX(INDIRECT(DP261),$E261,DV$28)&lt;=INDEX(INDIRECT(DP261),$E261,$F261)),0,(INDEX(INDIRECT(DP261),$E261,$F261)-INDEX(INDIRECT(DP261),$E261,DV$28))*(10-INDEX(INDIRECT("times"&amp;DN$2),$F261,DV$28))/10)</f>
        <v>0</v>
      </c>
      <c r="DW261" s="47">
        <f ca="1">IF(OR(INDEX(INDIRECT("times"&amp;DN$2),$F261,DW$28)&gt;10,INDEX(INDIRECT(DP261),$E261,DW$28)&lt;=INDEX(INDIRECT(DP261),$E261,$F261)),0,(INDEX(INDIRECT(DP261),$E261,$F261)-INDEX(INDIRECT(DP261),$E261,DW$28))*(10-INDEX(INDIRECT("times"&amp;DN$2),$F261,DW$28))/10)</f>
        <v>0</v>
      </c>
      <c r="DX261" s="47">
        <f ca="1">IF(OR(INDEX(INDIRECT("times"&amp;DN$2),$F261,DX$28)&gt;10,INDEX(INDIRECT(DP261),$E261,DX$28)&lt;=INDEX(INDIRECT(DP261),$E261,$F261)),0,(INDEX(INDIRECT(DP261),$E261,$F261)-INDEX(INDIRECT(DP261),$E261,DX$28))*(10-INDEX(INDIRECT("times"&amp;DN$2),$F261,DX$28))/10)</f>
        <v>0</v>
      </c>
      <c r="DY261" s="47">
        <f ca="1">IF(OR(INDEX(INDIRECT("times"&amp;DN$2),$F261,DY$28)&gt;10,INDEX(INDIRECT(DP261),$E261,DY$28)&lt;=INDEX(INDIRECT(DP261),$E261,$F261)),0,(INDEX(INDIRECT(DP261),$E261,$F261)-INDEX(INDIRECT(DP261),$E261,DY$28))*(10-INDEX(INDIRECT("times"&amp;DN$2),$F261,DY$28))/10)</f>
        <v>0</v>
      </c>
      <c r="DZ261" s="47">
        <f ca="1">IF(OR(INDEX(INDIRECT("times"&amp;DN$2),$F261,DZ$28)&gt;10,INDEX(INDIRECT(DP261),$E261,DZ$28)&lt;=INDEX(INDIRECT(DP261),$E261,$F261)),0,(INDEX(INDIRECT(DP261),$E261,$F261)-INDEX(INDIRECT(DP261),$E261,DZ$28))*(10-INDEX(INDIRECT("times"&amp;DN$2),$F261,DZ$28))/10)</f>
        <v>0</v>
      </c>
      <c r="EA261" s="47">
        <f ca="1">IF(OR(INDEX(INDIRECT("times"&amp;DN$2),$F261,EA$28)&gt;10,INDEX(INDIRECT(DP261),$E261,EA$28)&lt;=INDEX(INDIRECT(DP261),$E261,$F261)),0,(INDEX(INDIRECT(DP261),$E261,$F261)-INDEX(INDIRECT(DP261),$E261,EA$28))*(10-INDEX(INDIRECT("times"&amp;DN$2),$F261,EA$28))/10)</f>
        <v>0</v>
      </c>
      <c r="EB261" s="47">
        <f ca="1">IF(OR(INDEX(INDIRECT("times"&amp;DN$2),$F261,EB$28)&gt;10,INDEX(INDIRECT(DP261),$E261,EB$28)&lt;=INDEX(INDIRECT(DP261),$E261,$F261)),0,(INDEX(INDIRECT(DP261),$E261,$F261)-INDEX(INDIRECT(DP261),$E261,EB$28))*(10-INDEX(INDIRECT("times"&amp;DN$2),$F261,EB$28))/10)</f>
        <v>0</v>
      </c>
      <c r="EC261" s="47">
        <f ca="1">IF(OR(INDEX(INDIRECT("times"&amp;DN$2),$F261,EC$28)&gt;10,INDEX(INDIRECT(DP261),$E261,EC$28)&lt;=INDEX(INDIRECT(DP261),$E261,$F261)),0,(INDEX(INDIRECT(DP261),$E261,$F261)-INDEX(INDIRECT(DP261),$E261,EC$28))*(10-INDEX(INDIRECT("times"&amp;DN$2),$F261,EC$28))/10)</f>
        <v>0</v>
      </c>
      <c r="ED261" s="47">
        <f ca="1">IF(OR(INDEX(INDIRECT("times"&amp;DN$2),$F261,ED$28)&gt;10,INDEX(INDIRECT(DP261),$E261,ED$28)&lt;=INDEX(INDIRECT(DP261),$E261,$F261)),0,(INDEX(INDIRECT(DP261),$E261,$F261)-INDEX(INDIRECT(DP261),$E261,ED$28))*(10-INDEX(INDIRECT("times"&amp;DN$2),$F261,ED$28))/10)</f>
        <v>0</v>
      </c>
      <c r="EE261" s="47">
        <f ca="1">IF(OR(INDEX(INDIRECT("times"&amp;DN$2),$F261,EE$28)&gt;10,INDEX(INDIRECT(DP261),$E261,EE$28)&lt;=INDEX(INDIRECT(DP261),$E261,$F261)),0,(INDEX(INDIRECT(DP261),$E261,$F261)-INDEX(INDIRECT(DP261),$E261,EE$28))*(10-INDEX(INDIRECT("times"&amp;DN$2),$F261,EE$28))/10)</f>
        <v>0</v>
      </c>
      <c r="EF261" s="47">
        <f ca="1">IF(OR(INDEX(INDIRECT("times"&amp;DN$2),$F261,EF$28)&gt;10,INDEX(INDIRECT(DP261),$E261,EF$28)&lt;=INDEX(INDIRECT(DP261),$E261,$F261)),0,(INDEX(INDIRECT(DP261),$E261,$F261)-INDEX(INDIRECT(DP261),$E261,EF$28))*(10-INDEX(INDIRECT("times"&amp;DN$2),$F261,EF$28))/10)</f>
        <v>0</v>
      </c>
      <c r="EG261" s="47">
        <f ca="1">IF(OR(INDEX(INDIRECT("times"&amp;DN$2),$F261,EG$28)&gt;10,INDEX(INDIRECT(DP261),$E261,EG$28)&lt;=INDEX(INDIRECT(DP261),$E261,$F261)),0,(INDEX(INDIRECT(DP261),$E261,$F261)-INDEX(INDIRECT(DP261),$E261,EG$28))*(10-INDEX(INDIRECT("times"&amp;DN$2),$F261,EG$28))/10)</f>
        <v>0</v>
      </c>
      <c r="EH261" s="47">
        <f ca="1">IF(OR(INDEX(INDIRECT("times"&amp;DN$2),$F261,EH$28)&gt;10,INDEX(INDIRECT(DP261),$E261,EH$28)&lt;=INDEX(INDIRECT(DP261),$E261,$F261)),0,(INDEX(INDIRECT(DP261),$E261,$F261)-INDEX(INDIRECT(DP261),$E261,EH$28))*(10-INDEX(INDIRECT("times"&amp;DN$2),$F261,EH$28))/10)</f>
        <v>0</v>
      </c>
      <c r="EI261" s="47">
        <f ca="1">IF(OR(INDEX(INDIRECT("times"&amp;DN$2),$F261,EI$28)&gt;10,INDEX(INDIRECT(DP261),$E261,EI$28)&lt;=INDEX(INDIRECT(DP261),$E261,$F261)),0,(INDEX(INDIRECT(DP261),$E261,$F261)-INDEX(INDIRECT(DP261),$E261,EI$28))*(10-INDEX(INDIRECT("times"&amp;DN$2),$F261,EI$28))/10)</f>
        <v>0</v>
      </c>
      <c r="EJ261" s="47">
        <f ca="1">IF(OR(INDEX(INDIRECT("times"&amp;DN$2),$F261,EJ$28)&gt;10,INDEX(INDIRECT(DP261),$E261,EJ$28)&lt;=INDEX(INDIRECT(DP261),$E261,$F261)),0,(INDEX(INDIRECT(DP261),$E261,$F261)-INDEX(INDIRECT(DP261),$E261,EJ$28))*(10-INDEX(INDIRECT("times"&amp;DN$2),$F261,EJ$28))/10)</f>
        <v>0</v>
      </c>
      <c r="EK261" s="47">
        <f ca="1">IF(OR(INDEX(INDIRECT("times"&amp;DN$2),$F261,EK$28)&gt;10,INDEX(INDIRECT(DP261),$E261,EK$28)&lt;=INDEX(INDIRECT(DP261),$E261,$F261)),0,(INDEX(INDIRECT(DP261),$E261,$F261)-INDEX(INDIRECT(DP261),$E261,EK$28))*(10-INDEX(INDIRECT("times"&amp;DN$2),$F261,EK$28))/10)</f>
        <v>0</v>
      </c>
      <c r="EL261" s="47">
        <f ca="1">IF(OR(INDEX(INDIRECT("times"&amp;DN$2),$F261,EL$28)&gt;10,INDEX(INDIRECT(DP261),$E261,EL$28)&lt;=INDEX(INDIRECT(DP261),$E261,$F261)),0,(INDEX(INDIRECT(DP261),$E261,$F261)-INDEX(INDIRECT(DP261),$E261,EL$28))*(10-INDEX(INDIRECT("times"&amp;DN$2),$F261,EL$28))/10)</f>
        <v>0</v>
      </c>
      <c r="EM261" s="48">
        <f ca="1">IF(OR(INDEX(INDIRECT("times"&amp;DN$2),$F261,EM$28)&gt;10,INDEX(INDIRECT(DP261),$E261,EM$28)&lt;=INDEX(INDIRECT(DP261),$E261,$F261)),0,(INDEX(INDIRECT(DP261),$E261,$F261)-INDEX(INDIRECT(DP261),$E261,EM$28))*(10-INDEX(INDIRECT("times"&amp;DN$2),$F261,EM$28))/10)</f>
        <v>0</v>
      </c>
      <c r="EN261" s="201">
        <v>9</v>
      </c>
      <c r="EP261" s="18" t="s">
        <v>197</v>
      </c>
      <c r="EQ261" s="122">
        <f>EP236</f>
        <v>2</v>
      </c>
      <c r="ER261" s="122" t="str">
        <f>EP237</f>
        <v>lei3564</v>
      </c>
      <c r="ES261" s="210" t="str">
        <f t="shared" si="1203"/>
        <v>core2_lei3564</v>
      </c>
      <c r="ET261" s="122">
        <v>1</v>
      </c>
      <c r="EU261" s="33">
        <v>9</v>
      </c>
      <c r="EV261" s="46">
        <f ca="1">IF(OR(INDEX(INDIRECT("times"&amp;EQ$2),$F261,EV$28)&gt;10,INDEX(INDIRECT(ES261),$E261,EV$28)&lt;=INDEX(INDIRECT(ES261),$E261,$F261)),0,(INDEX(INDIRECT(ES261),$E261,$F261)-INDEX(INDIRECT(ES261),$E261,EV$28))*(10-INDEX(INDIRECT("times"&amp;EQ$2),$F261,EV$28))/10)</f>
        <v>0</v>
      </c>
      <c r="EW261" s="47">
        <f ca="1">IF(OR(INDEX(INDIRECT("times"&amp;EQ$2),$F261,EW$28)&gt;10,INDEX(INDIRECT(ES261),$E261,EW$28)&lt;=INDEX(INDIRECT(ES261),$E261,$F261)),0,(INDEX(INDIRECT(ES261),$E261,$F261)-INDEX(INDIRECT(ES261),$E261,EW$28))*(10-INDEX(INDIRECT("times"&amp;EQ$2),$F261,EW$28))/10)</f>
        <v>0</v>
      </c>
      <c r="EX261" s="47">
        <f ca="1">IF(OR(INDEX(INDIRECT("times"&amp;EQ$2),$F261,EX$28)&gt;10,INDEX(INDIRECT(ES261),$E261,EX$28)&lt;=INDEX(INDIRECT(ES261),$E261,$F261)),0,(INDEX(INDIRECT(ES261),$E261,$F261)-INDEX(INDIRECT(ES261),$E261,EX$28))*(10-INDEX(INDIRECT("times"&amp;EQ$2),$F261,EX$28))/10)</f>
        <v>0</v>
      </c>
      <c r="EY261" s="47">
        <f ca="1">IF(OR(INDEX(INDIRECT("times"&amp;EQ$2),$F261,EY$28)&gt;10,INDEX(INDIRECT(ES261),$E261,EY$28)&lt;=INDEX(INDIRECT(ES261),$E261,$F261)),0,(INDEX(INDIRECT(ES261),$E261,$F261)-INDEX(INDIRECT(ES261),$E261,EY$28))*(10-INDEX(INDIRECT("times"&amp;EQ$2),$F261,EY$28))/10)</f>
        <v>0</v>
      </c>
      <c r="EZ261" s="47">
        <f ca="1">IF(OR(INDEX(INDIRECT("times"&amp;EQ$2),$F261,EZ$28)&gt;10,INDEX(INDIRECT(ES261),$E261,EZ$28)&lt;=INDEX(INDIRECT(ES261),$E261,$F261)),0,(INDEX(INDIRECT(ES261),$E261,$F261)-INDEX(INDIRECT(ES261),$E261,EZ$28))*(10-INDEX(INDIRECT("times"&amp;EQ$2),$F261,EZ$28))/10)</f>
        <v>0</v>
      </c>
      <c r="FA261" s="47">
        <f ca="1">IF(OR(INDEX(INDIRECT("times"&amp;EQ$2),$F261,FA$28)&gt;10,INDEX(INDIRECT(ES261),$E261,FA$28)&lt;=INDEX(INDIRECT(ES261),$E261,$F261)),0,(INDEX(INDIRECT(ES261),$E261,$F261)-INDEX(INDIRECT(ES261),$E261,FA$28))*(10-INDEX(INDIRECT("times"&amp;EQ$2),$F261,FA$28))/10)</f>
        <v>0</v>
      </c>
      <c r="FB261" s="47">
        <f ca="1">IF(OR(INDEX(INDIRECT("times"&amp;EQ$2),$F261,FB$28)&gt;10,INDEX(INDIRECT(ES261),$E261,FB$28)&lt;=INDEX(INDIRECT(ES261),$E261,$F261)),0,(INDEX(INDIRECT(ES261),$E261,$F261)-INDEX(INDIRECT(ES261),$E261,FB$28))*(10-INDEX(INDIRECT("times"&amp;EQ$2),$F261,FB$28))/10)</f>
        <v>0</v>
      </c>
      <c r="FC261" s="47">
        <f ca="1">IF(OR(INDEX(INDIRECT("times"&amp;EQ$2),$F261,FC$28)&gt;10,INDEX(INDIRECT(ES261),$E261,FC$28)&lt;=INDEX(INDIRECT(ES261),$E261,$F261)),0,(INDEX(INDIRECT(ES261),$E261,$F261)-INDEX(INDIRECT(ES261),$E261,FC$28))*(10-INDEX(INDIRECT("times"&amp;EQ$2),$F261,FC$28))/10)</f>
        <v>0</v>
      </c>
      <c r="FD261" s="47">
        <f ca="1">IF(OR(INDEX(INDIRECT("times"&amp;EQ$2),$F261,FD$28)&gt;10,INDEX(INDIRECT(ES261),$E261,FD$28)&lt;=INDEX(INDIRECT(ES261),$E261,$F261)),0,(INDEX(INDIRECT(ES261),$E261,$F261)-INDEX(INDIRECT(ES261),$E261,FD$28))*(10-INDEX(INDIRECT("times"&amp;EQ$2),$F261,FD$28))/10)</f>
        <v>0</v>
      </c>
      <c r="FE261" s="47">
        <f ca="1">IF(OR(INDEX(INDIRECT("times"&amp;EQ$2),$F261,FE$28)&gt;10,INDEX(INDIRECT(ES261),$E261,FE$28)&lt;=INDEX(INDIRECT(ES261),$E261,$F261)),0,(INDEX(INDIRECT(ES261),$E261,$F261)-INDEX(INDIRECT(ES261),$E261,FE$28))*(10-INDEX(INDIRECT("times"&amp;EQ$2),$F261,FE$28))/10)</f>
        <v>0</v>
      </c>
      <c r="FF261" s="47">
        <f ca="1">IF(OR(INDEX(INDIRECT("times"&amp;EQ$2),$F261,FF$28)&gt;10,INDEX(INDIRECT(ES261),$E261,FF$28)&lt;=INDEX(INDIRECT(ES261),$E261,$F261)),0,(INDEX(INDIRECT(ES261),$E261,$F261)-INDEX(INDIRECT(ES261),$E261,FF$28))*(10-INDEX(INDIRECT("times"&amp;EQ$2),$F261,FF$28))/10)</f>
        <v>0</v>
      </c>
      <c r="FG261" s="47">
        <f ca="1">IF(OR(INDEX(INDIRECT("times"&amp;EQ$2),$F261,FG$28)&gt;10,INDEX(INDIRECT(ES261),$E261,FG$28)&lt;=INDEX(INDIRECT(ES261),$E261,$F261)),0,(INDEX(INDIRECT(ES261),$E261,$F261)-INDEX(INDIRECT(ES261),$E261,FG$28))*(10-INDEX(INDIRECT("times"&amp;EQ$2),$F261,FG$28))/10)</f>
        <v>0</v>
      </c>
      <c r="FH261" s="47">
        <f ca="1">IF(OR(INDEX(INDIRECT("times"&amp;EQ$2),$F261,FH$28)&gt;10,INDEX(INDIRECT(ES261),$E261,FH$28)&lt;=INDEX(INDIRECT(ES261),$E261,$F261)),0,(INDEX(INDIRECT(ES261),$E261,$F261)-INDEX(INDIRECT(ES261),$E261,FH$28))*(10-INDEX(INDIRECT("times"&amp;EQ$2),$F261,FH$28))/10)</f>
        <v>0</v>
      </c>
      <c r="FI261" s="47">
        <f ca="1">IF(OR(INDEX(INDIRECT("times"&amp;EQ$2),$F261,FI$28)&gt;10,INDEX(INDIRECT(ES261),$E261,FI$28)&lt;=INDEX(INDIRECT(ES261),$E261,$F261)),0,(INDEX(INDIRECT(ES261),$E261,$F261)-INDEX(INDIRECT(ES261),$E261,FI$28))*(10-INDEX(INDIRECT("times"&amp;EQ$2),$F261,FI$28))/10)</f>
        <v>0</v>
      </c>
      <c r="FJ261" s="47">
        <f ca="1">IF(OR(INDEX(INDIRECT("times"&amp;EQ$2),$F261,FJ$28)&gt;10,INDEX(INDIRECT(ES261),$E261,FJ$28)&lt;=INDEX(INDIRECT(ES261),$E261,$F261)),0,(INDEX(INDIRECT(ES261),$E261,$F261)-INDEX(INDIRECT(ES261),$E261,FJ$28))*(10-INDEX(INDIRECT("times"&amp;EQ$2),$F261,FJ$28))/10)</f>
        <v>0</v>
      </c>
      <c r="FK261" s="47">
        <f ca="1">IF(OR(INDEX(INDIRECT("times"&amp;EQ$2),$F261,FK$28)&gt;10,INDEX(INDIRECT(ES261),$E261,FK$28)&lt;=INDEX(INDIRECT(ES261),$E261,$F261)),0,(INDEX(INDIRECT(ES261),$E261,$F261)-INDEX(INDIRECT(ES261),$E261,FK$28))*(10-INDEX(INDIRECT("times"&amp;EQ$2),$F261,FK$28))/10)</f>
        <v>0</v>
      </c>
      <c r="FL261" s="47">
        <f ca="1">IF(OR(INDEX(INDIRECT("times"&amp;EQ$2),$F261,FL$28)&gt;10,INDEX(INDIRECT(ES261),$E261,FL$28)&lt;=INDEX(INDIRECT(ES261),$E261,$F261)),0,(INDEX(INDIRECT(ES261),$E261,$F261)-INDEX(INDIRECT(ES261),$E261,FL$28))*(10-INDEX(INDIRECT("times"&amp;EQ$2),$F261,FL$28))/10)</f>
        <v>0</v>
      </c>
      <c r="FM261" s="47">
        <f ca="1">IF(OR(INDEX(INDIRECT("times"&amp;EQ$2),$F261,FM$28)&gt;10,INDEX(INDIRECT(ES261),$E261,FM$28)&lt;=INDEX(INDIRECT(ES261),$E261,$F261)),0,(INDEX(INDIRECT(ES261),$E261,$F261)-INDEX(INDIRECT(ES261),$E261,FM$28))*(10-INDEX(INDIRECT("times"&amp;EQ$2),$F261,FM$28))/10)</f>
        <v>0</v>
      </c>
      <c r="FN261" s="47">
        <f ca="1">IF(OR(INDEX(INDIRECT("times"&amp;EQ$2),$F261,FN$28)&gt;10,INDEX(INDIRECT(ES261),$E261,FN$28)&lt;=INDEX(INDIRECT(ES261),$E261,$F261)),0,(INDEX(INDIRECT(ES261),$E261,$F261)-INDEX(INDIRECT(ES261),$E261,FN$28))*(10-INDEX(INDIRECT("times"&amp;EQ$2),$F261,FN$28))/10)</f>
        <v>0</v>
      </c>
      <c r="FO261" s="47">
        <f ca="1">IF(OR(INDEX(INDIRECT("times"&amp;EQ$2),$F261,FO$28)&gt;10,INDEX(INDIRECT(ES261),$E261,FO$28)&lt;=INDEX(INDIRECT(ES261),$E261,$F261)),0,(INDEX(INDIRECT(ES261),$E261,$F261)-INDEX(INDIRECT(ES261),$E261,FO$28))*(10-INDEX(INDIRECT("times"&amp;EQ$2),$F261,FO$28))/10)</f>
        <v>0</v>
      </c>
      <c r="FP261" s="48">
        <f ca="1">IF(OR(INDEX(INDIRECT("times"&amp;EQ$2),$F261,FP$28)&gt;10,INDEX(INDIRECT(ES261),$E261,FP$28)&lt;=INDEX(INDIRECT(ES261),$E261,$F261)),0,(INDEX(INDIRECT(ES261),$E261,$F261)-INDEX(INDIRECT(ES261),$E261,FP$28))*(10-INDEX(INDIRECT("times"&amp;EQ$2),$F261,FP$28))/10)</f>
        <v>0</v>
      </c>
      <c r="FQ261" s="201">
        <v>9</v>
      </c>
      <c r="FS261" s="18" t="s">
        <v>197</v>
      </c>
      <c r="FT261" s="122">
        <f>FS236</f>
        <v>2</v>
      </c>
      <c r="FU261" s="122" t="str">
        <f>FS237</f>
        <v>shop65</v>
      </c>
      <c r="FV261" s="210" t="str">
        <f t="shared" si="1204"/>
        <v>core2_shop65</v>
      </c>
      <c r="FW261" s="122">
        <v>1</v>
      </c>
      <c r="FX261" s="33">
        <v>9</v>
      </c>
      <c r="FY261" s="46">
        <f ca="1">IF(OR(INDEX(INDIRECT("times"&amp;FT$2),$F261,FY$28)&gt;10,INDEX(INDIRECT(FV261),$E261,FY$28)&lt;=INDEX(INDIRECT(FV261),$E261,$F261)),0,(INDEX(INDIRECT(FV261),$E261,$F261)-INDEX(INDIRECT(FV261),$E261,FY$28))*(10-INDEX(INDIRECT("times"&amp;FT$2),$F261,FY$28))/10)</f>
        <v>0</v>
      </c>
      <c r="FZ261" s="47">
        <f ca="1">IF(OR(INDEX(INDIRECT("times"&amp;FT$2),$F261,FZ$28)&gt;10,INDEX(INDIRECT(FV261),$E261,FZ$28)&lt;=INDEX(INDIRECT(FV261),$E261,$F261)),0,(INDEX(INDIRECT(FV261),$E261,$F261)-INDEX(INDIRECT(FV261),$E261,FZ$28))*(10-INDEX(INDIRECT("times"&amp;FT$2),$F261,FZ$28))/10)</f>
        <v>0</v>
      </c>
      <c r="GA261" s="47">
        <f ca="1">IF(OR(INDEX(INDIRECT("times"&amp;FT$2),$F261,GA$28)&gt;10,INDEX(INDIRECT(FV261),$E261,GA$28)&lt;=INDEX(INDIRECT(FV261),$E261,$F261)),0,(INDEX(INDIRECT(FV261),$E261,$F261)-INDEX(INDIRECT(FV261),$E261,GA$28))*(10-INDEX(INDIRECT("times"&amp;FT$2),$F261,GA$28))/10)</f>
        <v>0</v>
      </c>
      <c r="GB261" s="47">
        <f ca="1">IF(OR(INDEX(INDIRECT("times"&amp;FT$2),$F261,GB$28)&gt;10,INDEX(INDIRECT(FV261),$E261,GB$28)&lt;=INDEX(INDIRECT(FV261),$E261,$F261)),0,(INDEX(INDIRECT(FV261),$E261,$F261)-INDEX(INDIRECT(FV261),$E261,GB$28))*(10-INDEX(INDIRECT("times"&amp;FT$2),$F261,GB$28))/10)</f>
        <v>0</v>
      </c>
      <c r="GC261" s="47">
        <f ca="1">IF(OR(INDEX(INDIRECT("times"&amp;FT$2),$F261,GC$28)&gt;10,INDEX(INDIRECT(FV261),$E261,GC$28)&lt;=INDEX(INDIRECT(FV261),$E261,$F261)),0,(INDEX(INDIRECT(FV261),$E261,$F261)-INDEX(INDIRECT(FV261),$E261,GC$28))*(10-INDEX(INDIRECT("times"&amp;FT$2),$F261,GC$28))/10)</f>
        <v>0</v>
      </c>
      <c r="GD261" s="47">
        <f ca="1">IF(OR(INDEX(INDIRECT("times"&amp;FT$2),$F261,GD$28)&gt;10,INDEX(INDIRECT(FV261),$E261,GD$28)&lt;=INDEX(INDIRECT(FV261),$E261,$F261)),0,(INDEX(INDIRECT(FV261),$E261,$F261)-INDEX(INDIRECT(FV261),$E261,GD$28))*(10-INDEX(INDIRECT("times"&amp;FT$2),$F261,GD$28))/10)</f>
        <v>0</v>
      </c>
      <c r="GE261" s="47">
        <f ca="1">IF(OR(INDEX(INDIRECT("times"&amp;FT$2),$F261,GE$28)&gt;10,INDEX(INDIRECT(FV261),$E261,GE$28)&lt;=INDEX(INDIRECT(FV261),$E261,$F261)),0,(INDEX(INDIRECT(FV261),$E261,$F261)-INDEX(INDIRECT(FV261),$E261,GE$28))*(10-INDEX(INDIRECT("times"&amp;FT$2),$F261,GE$28))/10)</f>
        <v>0</v>
      </c>
      <c r="GF261" s="47">
        <f ca="1">IF(OR(INDEX(INDIRECT("times"&amp;FT$2),$F261,GF$28)&gt;10,INDEX(INDIRECT(FV261),$E261,GF$28)&lt;=INDEX(INDIRECT(FV261),$E261,$F261)),0,(INDEX(INDIRECT(FV261),$E261,$F261)-INDEX(INDIRECT(FV261),$E261,GF$28))*(10-INDEX(INDIRECT("times"&amp;FT$2),$F261,GF$28))/10)</f>
        <v>0</v>
      </c>
      <c r="GG261" s="47">
        <f ca="1">IF(OR(INDEX(INDIRECT("times"&amp;FT$2),$F261,GG$28)&gt;10,INDEX(INDIRECT(FV261),$E261,GG$28)&lt;=INDEX(INDIRECT(FV261),$E261,$F261)),0,(INDEX(INDIRECT(FV261),$E261,$F261)-INDEX(INDIRECT(FV261),$E261,GG$28))*(10-INDEX(INDIRECT("times"&amp;FT$2),$F261,GG$28))/10)</f>
        <v>0</v>
      </c>
      <c r="GH261" s="47">
        <f ca="1">IF(OR(INDEX(INDIRECT("times"&amp;FT$2),$F261,GH$28)&gt;10,INDEX(INDIRECT(FV261),$E261,GH$28)&lt;=INDEX(INDIRECT(FV261),$E261,$F261)),0,(INDEX(INDIRECT(FV261),$E261,$F261)-INDEX(INDIRECT(FV261),$E261,GH$28))*(10-INDEX(INDIRECT("times"&amp;FT$2),$F261,GH$28))/10)</f>
        <v>0</v>
      </c>
      <c r="GI261" s="47">
        <f ca="1">IF(OR(INDEX(INDIRECT("times"&amp;FT$2),$F261,GI$28)&gt;10,INDEX(INDIRECT(FV261),$E261,GI$28)&lt;=INDEX(INDIRECT(FV261),$E261,$F261)),0,(INDEX(INDIRECT(FV261),$E261,$F261)-INDEX(INDIRECT(FV261),$E261,GI$28))*(10-INDEX(INDIRECT("times"&amp;FT$2),$F261,GI$28))/10)</f>
        <v>0</v>
      </c>
      <c r="GJ261" s="47">
        <f ca="1">IF(OR(INDEX(INDIRECT("times"&amp;FT$2),$F261,GJ$28)&gt;10,INDEX(INDIRECT(FV261),$E261,GJ$28)&lt;=INDEX(INDIRECT(FV261),$E261,$F261)),0,(INDEX(INDIRECT(FV261),$E261,$F261)-INDEX(INDIRECT(FV261),$E261,GJ$28))*(10-INDEX(INDIRECT("times"&amp;FT$2),$F261,GJ$28))/10)</f>
        <v>0</v>
      </c>
      <c r="GK261" s="47">
        <f ca="1">IF(OR(INDEX(INDIRECT("times"&amp;FT$2),$F261,GK$28)&gt;10,INDEX(INDIRECT(FV261),$E261,GK$28)&lt;=INDEX(INDIRECT(FV261),$E261,$F261)),0,(INDEX(INDIRECT(FV261),$E261,$F261)-INDEX(INDIRECT(FV261),$E261,GK$28))*(10-INDEX(INDIRECT("times"&amp;FT$2),$F261,GK$28))/10)</f>
        <v>0</v>
      </c>
      <c r="GL261" s="47">
        <f ca="1">IF(OR(INDEX(INDIRECT("times"&amp;FT$2),$F261,GL$28)&gt;10,INDEX(INDIRECT(FV261),$E261,GL$28)&lt;=INDEX(INDIRECT(FV261),$E261,$F261)),0,(INDEX(INDIRECT(FV261),$E261,$F261)-INDEX(INDIRECT(FV261),$E261,GL$28))*(10-INDEX(INDIRECT("times"&amp;FT$2),$F261,GL$28))/10)</f>
        <v>0</v>
      </c>
      <c r="GM261" s="47">
        <f ca="1">IF(OR(INDEX(INDIRECT("times"&amp;FT$2),$F261,GM$28)&gt;10,INDEX(INDIRECT(FV261),$E261,GM$28)&lt;=INDEX(INDIRECT(FV261),$E261,$F261)),0,(INDEX(INDIRECT(FV261),$E261,$F261)-INDEX(INDIRECT(FV261),$E261,GM$28))*(10-INDEX(INDIRECT("times"&amp;FT$2),$F261,GM$28))/10)</f>
        <v>0</v>
      </c>
      <c r="GN261" s="47">
        <f ca="1">IF(OR(INDEX(INDIRECT("times"&amp;FT$2),$F261,GN$28)&gt;10,INDEX(INDIRECT(FV261),$E261,GN$28)&lt;=INDEX(INDIRECT(FV261),$E261,$F261)),0,(INDEX(INDIRECT(FV261),$E261,$F261)-INDEX(INDIRECT(FV261),$E261,GN$28))*(10-INDEX(INDIRECT("times"&amp;FT$2),$F261,GN$28))/10)</f>
        <v>0</v>
      </c>
      <c r="GO261" s="47">
        <f ca="1">IF(OR(INDEX(INDIRECT("times"&amp;FT$2),$F261,GO$28)&gt;10,INDEX(INDIRECT(FV261),$E261,GO$28)&lt;=INDEX(INDIRECT(FV261),$E261,$F261)),0,(INDEX(INDIRECT(FV261),$E261,$F261)-INDEX(INDIRECT(FV261),$E261,GO$28))*(10-INDEX(INDIRECT("times"&amp;FT$2),$F261,GO$28))/10)</f>
        <v>0</v>
      </c>
      <c r="GP261" s="47">
        <f ca="1">IF(OR(INDEX(INDIRECT("times"&amp;FT$2),$F261,GP$28)&gt;10,INDEX(INDIRECT(FV261),$E261,GP$28)&lt;=INDEX(INDIRECT(FV261),$E261,$F261)),0,(INDEX(INDIRECT(FV261),$E261,$F261)-INDEX(INDIRECT(FV261),$E261,GP$28))*(10-INDEX(INDIRECT("times"&amp;FT$2),$F261,GP$28))/10)</f>
        <v>0</v>
      </c>
      <c r="GQ261" s="47">
        <f ca="1">IF(OR(INDEX(INDIRECT("times"&amp;FT$2),$F261,GQ$28)&gt;10,INDEX(INDIRECT(FV261),$E261,GQ$28)&lt;=INDEX(INDIRECT(FV261),$E261,$F261)),0,(INDEX(INDIRECT(FV261),$E261,$F261)-INDEX(INDIRECT(FV261),$E261,GQ$28))*(10-INDEX(INDIRECT("times"&amp;FT$2),$F261,GQ$28))/10)</f>
        <v>0</v>
      </c>
      <c r="GR261" s="47">
        <f ca="1">IF(OR(INDEX(INDIRECT("times"&amp;FT$2),$F261,GR$28)&gt;10,INDEX(INDIRECT(FV261),$E261,GR$28)&lt;=INDEX(INDIRECT(FV261),$E261,$F261)),0,(INDEX(INDIRECT(FV261),$E261,$F261)-INDEX(INDIRECT(FV261),$E261,GR$28))*(10-INDEX(INDIRECT("times"&amp;FT$2),$F261,GR$28))/10)</f>
        <v>0</v>
      </c>
      <c r="GS261" s="48">
        <f ca="1">IF(OR(INDEX(INDIRECT("times"&amp;FT$2),$F261,GS$28)&gt;10,INDEX(INDIRECT(FV261),$E261,GS$28)&lt;=INDEX(INDIRECT(FV261),$E261,$F261)),0,(INDEX(INDIRECT(FV261),$E261,$F261)-INDEX(INDIRECT(FV261),$E261,GS$28))*(10-INDEX(INDIRECT("times"&amp;FT$2),$F261,GS$28))/10)</f>
        <v>0</v>
      </c>
      <c r="GT261" s="201">
        <v>9</v>
      </c>
      <c r="GV261" s="18" t="s">
        <v>197</v>
      </c>
      <c r="GW261" s="122">
        <f>GV236</f>
        <v>2</v>
      </c>
      <c r="GX261" s="122" t="str">
        <f>GV237</f>
        <v>lei65</v>
      </c>
      <c r="GY261" s="210" t="str">
        <f t="shared" si="1205"/>
        <v>core2_lei65</v>
      </c>
      <c r="GZ261" s="122">
        <v>1</v>
      </c>
      <c r="HA261" s="33">
        <v>9</v>
      </c>
      <c r="HB261" s="46">
        <f ca="1">IF(OR(INDEX(INDIRECT("times"&amp;GW$2),$F261,HB$28)&gt;10,INDEX(INDIRECT(GY261),$E261,HB$28)&lt;=INDEX(INDIRECT(GY261),$E261,$F261)),0,(INDEX(INDIRECT(GY261),$E261,$F261)-INDEX(INDIRECT(GY261),$E261,HB$28))*(10-INDEX(INDIRECT("times"&amp;GW$2),$F261,HB$28))/10)</f>
        <v>0</v>
      </c>
      <c r="HC261" s="47">
        <f ca="1">IF(OR(INDEX(INDIRECT("times"&amp;GW$2),$F261,HC$28)&gt;10,INDEX(INDIRECT(GY261),$E261,HC$28)&lt;=INDEX(INDIRECT(GY261),$E261,$F261)),0,(INDEX(INDIRECT(GY261),$E261,$F261)-INDEX(INDIRECT(GY261),$E261,HC$28))*(10-INDEX(INDIRECT("times"&amp;GW$2),$F261,HC$28))/10)</f>
        <v>0</v>
      </c>
      <c r="HD261" s="47">
        <f ca="1">IF(OR(INDEX(INDIRECT("times"&amp;GW$2),$F261,HD$28)&gt;10,INDEX(INDIRECT(GY261),$E261,HD$28)&lt;=INDEX(INDIRECT(GY261),$E261,$F261)),0,(INDEX(INDIRECT(GY261),$E261,$F261)-INDEX(INDIRECT(GY261),$E261,HD$28))*(10-INDEX(INDIRECT("times"&amp;GW$2),$F261,HD$28))/10)</f>
        <v>0</v>
      </c>
      <c r="HE261" s="47">
        <f ca="1">IF(OR(INDEX(INDIRECT("times"&amp;GW$2),$F261,HE$28)&gt;10,INDEX(INDIRECT(GY261),$E261,HE$28)&lt;=INDEX(INDIRECT(GY261),$E261,$F261)),0,(INDEX(INDIRECT(GY261),$E261,$F261)-INDEX(INDIRECT(GY261),$E261,HE$28))*(10-INDEX(INDIRECT("times"&amp;GW$2),$F261,HE$28))/10)</f>
        <v>0</v>
      </c>
      <c r="HF261" s="47">
        <f ca="1">IF(OR(INDEX(INDIRECT("times"&amp;GW$2),$F261,HF$28)&gt;10,INDEX(INDIRECT(GY261),$E261,HF$28)&lt;=INDEX(INDIRECT(GY261),$E261,$F261)),0,(INDEX(INDIRECT(GY261),$E261,$F261)-INDEX(INDIRECT(GY261),$E261,HF$28))*(10-INDEX(INDIRECT("times"&amp;GW$2),$F261,HF$28))/10)</f>
        <v>0</v>
      </c>
      <c r="HG261" s="47">
        <f ca="1">IF(OR(INDEX(INDIRECT("times"&amp;GW$2),$F261,HG$28)&gt;10,INDEX(INDIRECT(GY261),$E261,HG$28)&lt;=INDEX(INDIRECT(GY261),$E261,$F261)),0,(INDEX(INDIRECT(GY261),$E261,$F261)-INDEX(INDIRECT(GY261),$E261,HG$28))*(10-INDEX(INDIRECT("times"&amp;GW$2),$F261,HG$28))/10)</f>
        <v>0</v>
      </c>
      <c r="HH261" s="47">
        <f ca="1">IF(OR(INDEX(INDIRECT("times"&amp;GW$2),$F261,HH$28)&gt;10,INDEX(INDIRECT(GY261),$E261,HH$28)&lt;=INDEX(INDIRECT(GY261),$E261,$F261)),0,(INDEX(INDIRECT(GY261),$E261,$F261)-INDEX(INDIRECT(GY261),$E261,HH$28))*(10-INDEX(INDIRECT("times"&amp;GW$2),$F261,HH$28))/10)</f>
        <v>0</v>
      </c>
      <c r="HI261" s="47">
        <f ca="1">IF(OR(INDEX(INDIRECT("times"&amp;GW$2),$F261,HI$28)&gt;10,INDEX(INDIRECT(GY261),$E261,HI$28)&lt;=INDEX(INDIRECT(GY261),$E261,$F261)),0,(INDEX(INDIRECT(GY261),$E261,$F261)-INDEX(INDIRECT(GY261),$E261,HI$28))*(10-INDEX(INDIRECT("times"&amp;GW$2),$F261,HI$28))/10)</f>
        <v>0</v>
      </c>
      <c r="HJ261" s="47">
        <f ca="1">IF(OR(INDEX(INDIRECT("times"&amp;GW$2),$F261,HJ$28)&gt;10,INDEX(INDIRECT(GY261),$E261,HJ$28)&lt;=INDEX(INDIRECT(GY261),$E261,$F261)),0,(INDEX(INDIRECT(GY261),$E261,$F261)-INDEX(INDIRECT(GY261),$E261,HJ$28))*(10-INDEX(INDIRECT("times"&amp;GW$2),$F261,HJ$28))/10)</f>
        <v>0</v>
      </c>
      <c r="HK261" s="47">
        <f ca="1">IF(OR(INDEX(INDIRECT("times"&amp;GW$2),$F261,HK$28)&gt;10,INDEX(INDIRECT(GY261),$E261,HK$28)&lt;=INDEX(INDIRECT(GY261),$E261,$F261)),0,(INDEX(INDIRECT(GY261),$E261,$F261)-INDEX(INDIRECT(GY261),$E261,HK$28))*(10-INDEX(INDIRECT("times"&amp;GW$2),$F261,HK$28))/10)</f>
        <v>0</v>
      </c>
      <c r="HL261" s="47">
        <f ca="1">IF(OR(INDEX(INDIRECT("times"&amp;GW$2),$F261,HL$28)&gt;10,INDEX(INDIRECT(GY261),$E261,HL$28)&lt;=INDEX(INDIRECT(GY261),$E261,$F261)),0,(INDEX(INDIRECT(GY261),$E261,$F261)-INDEX(INDIRECT(GY261),$E261,HL$28))*(10-INDEX(INDIRECT("times"&amp;GW$2),$F261,HL$28))/10)</f>
        <v>0</v>
      </c>
      <c r="HM261" s="47">
        <f ca="1">IF(OR(INDEX(INDIRECT("times"&amp;GW$2),$F261,HM$28)&gt;10,INDEX(INDIRECT(GY261),$E261,HM$28)&lt;=INDEX(INDIRECT(GY261),$E261,$F261)),0,(INDEX(INDIRECT(GY261),$E261,$F261)-INDEX(INDIRECT(GY261),$E261,HM$28))*(10-INDEX(INDIRECT("times"&amp;GW$2),$F261,HM$28))/10)</f>
        <v>0</v>
      </c>
      <c r="HN261" s="47">
        <f ca="1">IF(OR(INDEX(INDIRECT("times"&amp;GW$2),$F261,HN$28)&gt;10,INDEX(INDIRECT(GY261),$E261,HN$28)&lt;=INDEX(INDIRECT(GY261),$E261,$F261)),0,(INDEX(INDIRECT(GY261),$E261,$F261)-INDEX(INDIRECT(GY261),$E261,HN$28))*(10-INDEX(INDIRECT("times"&amp;GW$2),$F261,HN$28))/10)</f>
        <v>0</v>
      </c>
      <c r="HO261" s="47">
        <f ca="1">IF(OR(INDEX(INDIRECT("times"&amp;GW$2),$F261,HO$28)&gt;10,INDEX(INDIRECT(GY261),$E261,HO$28)&lt;=INDEX(INDIRECT(GY261),$E261,$F261)),0,(INDEX(INDIRECT(GY261),$E261,$F261)-INDEX(INDIRECT(GY261),$E261,HO$28))*(10-INDEX(INDIRECT("times"&amp;GW$2),$F261,HO$28))/10)</f>
        <v>0</v>
      </c>
      <c r="HP261" s="47">
        <f ca="1">IF(OR(INDEX(INDIRECT("times"&amp;GW$2),$F261,HP$28)&gt;10,INDEX(INDIRECT(GY261),$E261,HP$28)&lt;=INDEX(INDIRECT(GY261),$E261,$F261)),0,(INDEX(INDIRECT(GY261),$E261,$F261)-INDEX(INDIRECT(GY261),$E261,HP$28))*(10-INDEX(INDIRECT("times"&amp;GW$2),$F261,HP$28))/10)</f>
        <v>0</v>
      </c>
      <c r="HQ261" s="47">
        <f ca="1">IF(OR(INDEX(INDIRECT("times"&amp;GW$2),$F261,HQ$28)&gt;10,INDEX(INDIRECT(GY261),$E261,HQ$28)&lt;=INDEX(INDIRECT(GY261),$E261,$F261)),0,(INDEX(INDIRECT(GY261),$E261,$F261)-INDEX(INDIRECT(GY261),$E261,HQ$28))*(10-INDEX(INDIRECT("times"&amp;GW$2),$F261,HQ$28))/10)</f>
        <v>0</v>
      </c>
      <c r="HR261" s="47">
        <f ca="1">IF(OR(INDEX(INDIRECT("times"&amp;GW$2),$F261,HR$28)&gt;10,INDEX(INDIRECT(GY261),$E261,HR$28)&lt;=INDEX(INDIRECT(GY261),$E261,$F261)),0,(INDEX(INDIRECT(GY261),$E261,$F261)-INDEX(INDIRECT(GY261),$E261,HR$28))*(10-INDEX(INDIRECT("times"&amp;GW$2),$F261,HR$28))/10)</f>
        <v>0</v>
      </c>
      <c r="HS261" s="47">
        <f ca="1">IF(OR(INDEX(INDIRECT("times"&amp;GW$2),$F261,HS$28)&gt;10,INDEX(INDIRECT(GY261),$E261,HS$28)&lt;=INDEX(INDIRECT(GY261),$E261,$F261)),0,(INDEX(INDIRECT(GY261),$E261,$F261)-INDEX(INDIRECT(GY261),$E261,HS$28))*(10-INDEX(INDIRECT("times"&amp;GW$2),$F261,HS$28))/10)</f>
        <v>0</v>
      </c>
      <c r="HT261" s="47">
        <f ca="1">IF(OR(INDEX(INDIRECT("times"&amp;GW$2),$F261,HT$28)&gt;10,INDEX(INDIRECT(GY261),$E261,HT$28)&lt;=INDEX(INDIRECT(GY261),$E261,$F261)),0,(INDEX(INDIRECT(GY261),$E261,$F261)-INDEX(INDIRECT(GY261),$E261,HT$28))*(10-INDEX(INDIRECT("times"&amp;GW$2),$F261,HT$28))/10)</f>
        <v>0</v>
      </c>
      <c r="HU261" s="47">
        <f ca="1">IF(OR(INDEX(INDIRECT("times"&amp;GW$2),$F261,HU$28)&gt;10,INDEX(INDIRECT(GY261),$E261,HU$28)&lt;=INDEX(INDIRECT(GY261),$E261,$F261)),0,(INDEX(INDIRECT(GY261),$E261,$F261)-INDEX(INDIRECT(GY261),$E261,HU$28))*(10-INDEX(INDIRECT("times"&amp;GW$2),$F261,HU$28))/10)</f>
        <v>0</v>
      </c>
      <c r="HV261" s="48">
        <f ca="1">IF(OR(INDEX(INDIRECT("times"&amp;GW$2),$F261,HV$28)&gt;10,INDEX(INDIRECT(GY261),$E261,HV$28)&lt;=INDEX(INDIRECT(GY261),$E261,$F261)),0,(INDEX(INDIRECT(GY261),$E261,$F261)-INDEX(INDIRECT(GY261),$E261,HV$28))*(10-INDEX(INDIRECT("times"&amp;GW$2),$F261,HV$28))/10)</f>
        <v>0</v>
      </c>
      <c r="HW261" s="201">
        <v>9</v>
      </c>
    </row>
    <row r="262" spans="1:231" ht="15">
      <c r="A262" s="18" t="s">
        <v>198</v>
      </c>
      <c r="B262" s="122">
        <f>A236</f>
        <v>2</v>
      </c>
      <c r="C262" s="122" t="str">
        <f>A237</f>
        <v>work1834</v>
      </c>
      <c r="D262" s="210" t="str">
        <f t="shared" si="1198"/>
        <v>core2_work1834</v>
      </c>
      <c r="E262" s="122">
        <v>1</v>
      </c>
      <c r="F262" s="33">
        <v>10</v>
      </c>
      <c r="G262" s="46">
        <f ca="1">IF(OR(INDEX(INDIRECT("times"&amp;B$2),$F262,G$28)&gt;10,INDEX(INDIRECT(D262),$E262,G$28)&lt;=INDEX(INDIRECT(D262),$E262,$F262)),0,(INDEX(INDIRECT(D262),$E262,$F262)-INDEX(INDIRECT(D262),$E262,G$28))*(10-INDEX(INDIRECT("times"&amp;B$2),$F262,G$28))/10)</f>
        <v>0</v>
      </c>
      <c r="H262" s="47">
        <f ca="1">IF(OR(INDEX(INDIRECT("times"&amp;B$2),$F262,H$28)&gt;10,INDEX(INDIRECT(D262),$E262,H$28)&lt;=INDEX(INDIRECT(D262),$E262,$F262)),0,(INDEX(INDIRECT(D262),$E262,$F262)-INDEX(INDIRECT(D262),$E262,H$28))*(10-INDEX(INDIRECT("times"&amp;B$2),$F262,H$28))/10)</f>
        <v>0</v>
      </c>
      <c r="I262" s="47">
        <f ca="1">IF(OR(INDEX(INDIRECT("times"&amp;B$2),$F262,I$28)&gt;10,INDEX(INDIRECT(D262),$E262,I$28)&lt;=INDEX(INDIRECT(D262),$E262,$F262)),0,(INDEX(INDIRECT(D262),$E262,$F262)-INDEX(INDIRECT(D262),$E262,I$28))*(10-INDEX(INDIRECT("times"&amp;B$2),$F262,I$28))/10)</f>
        <v>0</v>
      </c>
      <c r="J262" s="47">
        <f ca="1">IF(OR(INDEX(INDIRECT("times"&amp;B$2),$F262,J$28)&gt;10,INDEX(INDIRECT(D262),$E262,J$28)&lt;=INDEX(INDIRECT(D262),$E262,$F262)),0,(INDEX(INDIRECT(D262),$E262,$F262)-INDEX(INDIRECT(D262),$E262,J$28))*(10-INDEX(INDIRECT("times"&amp;B$2),$F262,J$28))/10)</f>
        <v>0</v>
      </c>
      <c r="K262" s="47">
        <f ca="1">IF(OR(INDEX(INDIRECT("times"&amp;B$2),$F262,K$28)&gt;10,INDEX(INDIRECT(D262),$E262,K$28)&lt;=INDEX(INDIRECT(D262),$E262,$F262)),0,(INDEX(INDIRECT(D262),$E262,$F262)-INDEX(INDIRECT(D262),$E262,K$28))*(10-INDEX(INDIRECT("times"&amp;B$2),$F262,K$28))/10)</f>
        <v>0</v>
      </c>
      <c r="L262" s="47">
        <f ca="1">IF(OR(INDEX(INDIRECT("times"&amp;B$2),$F262,L$28)&gt;10,INDEX(INDIRECT(D262),$E262,L$28)&lt;=INDEX(INDIRECT(D262),$E262,$F262)),0,(INDEX(INDIRECT(D262),$E262,$F262)-INDEX(INDIRECT(D262),$E262,L$28))*(10-INDEX(INDIRECT("times"&amp;B$2),$F262,L$28))/10)</f>
        <v>0</v>
      </c>
      <c r="M262" s="47">
        <f ca="1">IF(OR(INDEX(INDIRECT("times"&amp;B$2),$F262,M$28)&gt;10,INDEX(INDIRECT(D262),$E262,M$28)&lt;=INDEX(INDIRECT(D262),$E262,$F262)),0,(INDEX(INDIRECT(D262),$E262,$F262)-INDEX(INDIRECT(D262),$E262,M$28))*(10-INDEX(INDIRECT("times"&amp;B$2),$F262,M$28))/10)</f>
        <v>0</v>
      </c>
      <c r="N262" s="47">
        <f ca="1">IF(OR(INDEX(INDIRECT("times"&amp;B$2),$F262,N$28)&gt;10,INDEX(INDIRECT(D262),$E262,N$28)&lt;=INDEX(INDIRECT(D262),$E262,$F262)),0,(INDEX(INDIRECT(D262),$E262,$F262)-INDEX(INDIRECT(D262),$E262,N$28))*(10-INDEX(INDIRECT("times"&amp;B$2),$F262,N$28))/10)</f>
        <v>0</v>
      </c>
      <c r="O262" s="47">
        <f ca="1">IF(OR(INDEX(INDIRECT("times"&amp;B$2),$F262,O$28)&gt;10,INDEX(INDIRECT(D262),$E262,O$28)&lt;=INDEX(INDIRECT(D262),$E262,$F262)),0,(INDEX(INDIRECT(D262),$E262,$F262)-INDEX(INDIRECT(D262),$E262,O$28))*(10-INDEX(INDIRECT("times"&amp;B$2),$F262,O$28))/10)</f>
        <v>0</v>
      </c>
      <c r="P262" s="47">
        <f ca="1">IF(OR(INDEX(INDIRECT("times"&amp;B$2),$F262,P$28)&gt;10,INDEX(INDIRECT(D262),$E262,P$28)&lt;=INDEX(INDIRECT(D262),$E262,$F262)),0,(INDEX(INDIRECT(D262),$E262,$F262)-INDEX(INDIRECT(D262),$E262,P$28))*(10-INDEX(INDIRECT("times"&amp;B$2),$F262,P$28))/10)</f>
        <v>0</v>
      </c>
      <c r="Q262" s="47">
        <f ca="1">IF(OR(INDEX(INDIRECT("times"&amp;B$2),$F262,Q$28)&gt;10,INDEX(INDIRECT(D262),$E262,Q$28)&lt;=INDEX(INDIRECT(D262),$E262,$F262)),0,(INDEX(INDIRECT(D262),$E262,$F262)-INDEX(INDIRECT(D262),$E262,Q$28))*(10-INDEX(INDIRECT("times"&amp;B$2),$F262,Q$28))/10)</f>
        <v>0</v>
      </c>
      <c r="R262" s="47">
        <f ca="1">IF(OR(INDEX(INDIRECT("times"&amp;B$2),$F262,R$28)&gt;10,INDEX(INDIRECT(D262),$E262,R$28)&lt;=INDEX(INDIRECT(D262),$E262,$F262)),0,(INDEX(INDIRECT(D262),$E262,$F262)-INDEX(INDIRECT(D262),$E262,R$28))*(10-INDEX(INDIRECT("times"&amp;B$2),$F262,R$28))/10)</f>
        <v>0</v>
      </c>
      <c r="S262" s="47">
        <f ca="1">IF(OR(INDEX(INDIRECT("times"&amp;B$2),$F262,S$28)&gt;10,INDEX(INDIRECT(D262),$E262,S$28)&lt;=INDEX(INDIRECT(D262),$E262,$F262)),0,(INDEX(INDIRECT(D262),$E262,$F262)-INDEX(INDIRECT(D262),$E262,S$28))*(10-INDEX(INDIRECT("times"&amp;B$2),$F262,S$28))/10)</f>
        <v>0</v>
      </c>
      <c r="T262" s="47">
        <f ca="1">IF(OR(INDEX(INDIRECT("times"&amp;B$2),$F262,T$28)&gt;10,INDEX(INDIRECT(D262),$E262,T$28)&lt;=INDEX(INDIRECT(D262),$E262,$F262)),0,(INDEX(INDIRECT(D262),$E262,$F262)-INDEX(INDIRECT(D262),$E262,T$28))*(10-INDEX(INDIRECT("times"&amp;B$2),$F262,T$28))/10)</f>
        <v>0</v>
      </c>
      <c r="U262" s="47">
        <f ca="1">IF(OR(INDEX(INDIRECT("times"&amp;B$2),$F262,U$28)&gt;10,INDEX(INDIRECT(D262),$E262,U$28)&lt;=INDEX(INDIRECT(D262),$E262,$F262)),0,(INDEX(INDIRECT(D262),$E262,$F262)-INDEX(INDIRECT(D262),$E262,U$28))*(10-INDEX(INDIRECT("times"&amp;B$2),$F262,U$28))/10)</f>
        <v>0</v>
      </c>
      <c r="V262" s="47">
        <f ca="1">IF(OR(INDEX(INDIRECT("times"&amp;B$2),$F262,V$28)&gt;10,INDEX(INDIRECT(D262),$E262,V$28)&lt;=INDEX(INDIRECT(D262),$E262,$F262)),0,(INDEX(INDIRECT(D262),$E262,$F262)-INDEX(INDIRECT(D262),$E262,V$28))*(10-INDEX(INDIRECT("times"&amp;B$2),$F262,V$28))/10)</f>
        <v>0</v>
      </c>
      <c r="W262" s="47">
        <f ca="1">IF(OR(INDEX(INDIRECT("times"&amp;B$2),$F262,W$28)&gt;10,INDEX(INDIRECT(D262),$E262,W$28)&lt;=INDEX(INDIRECT(D262),$E262,$F262)),0,(INDEX(INDIRECT(D262),$E262,$F262)-INDEX(INDIRECT(D262),$E262,W$28))*(10-INDEX(INDIRECT("times"&amp;B$2),$F262,W$28))/10)</f>
        <v>0</v>
      </c>
      <c r="X262" s="47">
        <f ca="1">IF(OR(INDEX(INDIRECT("times"&amp;B$2),$F262,X$28)&gt;10,INDEX(INDIRECT(D262),$E262,X$28)&lt;=INDEX(INDIRECT(D262),$E262,$F262)),0,(INDEX(INDIRECT(D262),$E262,$F262)-INDEX(INDIRECT(D262),$E262,X$28))*(10-INDEX(INDIRECT("times"&amp;B$2),$F262,X$28))/10)</f>
        <v>0</v>
      </c>
      <c r="Y262" s="47">
        <f ca="1">IF(OR(INDEX(INDIRECT("times"&amp;B$2),$F262,Y$28)&gt;10,INDEX(INDIRECT(D262),$E262,Y$28)&lt;=INDEX(INDIRECT(D262),$E262,$F262)),0,(INDEX(INDIRECT(D262),$E262,$F262)-INDEX(INDIRECT(D262),$E262,Y$28))*(10-INDEX(INDIRECT("times"&amp;B$2),$F262,Y$28))/10)</f>
        <v>0</v>
      </c>
      <c r="Z262" s="47">
        <f ca="1">IF(OR(INDEX(INDIRECT("times"&amp;B$2),$F262,Z$28)&gt;10,INDEX(INDIRECT(D262),$E262,Z$28)&lt;=INDEX(INDIRECT(D262),$E262,$F262)),0,(INDEX(INDIRECT(D262),$E262,$F262)-INDEX(INDIRECT(D262),$E262,Z$28))*(10-INDEX(INDIRECT("times"&amp;B$2),$F262,Z$28))/10)</f>
        <v>0</v>
      </c>
      <c r="AA262" s="48">
        <f ca="1">IF(OR(INDEX(INDIRECT("times"&amp;B$2),$F262,AA$28)&gt;10,INDEX(INDIRECT(D262),$E262,AA$28)&lt;=INDEX(INDIRECT(D262),$E262,$F262)),0,(INDEX(INDIRECT(D262),$E262,$F262)-INDEX(INDIRECT(D262),$E262,AA$28))*(10-INDEX(INDIRECT("times"&amp;B$2),$F262,AA$28))/10)</f>
        <v>0</v>
      </c>
      <c r="AB262" s="201">
        <v>10</v>
      </c>
      <c r="AD262" s="18" t="s">
        <v>198</v>
      </c>
      <c r="AE262" s="122">
        <f>AD236</f>
        <v>2</v>
      </c>
      <c r="AF262" s="122" t="str">
        <f>AD237</f>
        <v>shop1834</v>
      </c>
      <c r="AG262" s="210" t="str">
        <f t="shared" si="1199"/>
        <v>core2_shop1834</v>
      </c>
      <c r="AH262" s="122">
        <v>1</v>
      </c>
      <c r="AI262" s="33">
        <v>10</v>
      </c>
      <c r="AJ262" s="46">
        <f ca="1">IF(OR(INDEX(INDIRECT("times"&amp;AE$2),$F262,AJ$28)&gt;10,INDEX(INDIRECT(AG262),$E262,AJ$28)&lt;=INDEX(INDIRECT(AG262),$E262,$F262)),0,(INDEX(INDIRECT(AG262),$E262,$F262)-INDEX(INDIRECT(AG262),$E262,AJ$28))*(10-INDEX(INDIRECT("times"&amp;AE$2),$F262,AJ$28))/10)</f>
        <v>0</v>
      </c>
      <c r="AK262" s="47">
        <f ca="1">IF(OR(INDEX(INDIRECT("times"&amp;AE$2),$F262,AK$28)&gt;10,INDEX(INDIRECT(AG262),$E262,AK$28)&lt;=INDEX(INDIRECT(AG262),$E262,$F262)),0,(INDEX(INDIRECT(AG262),$E262,$F262)-INDEX(INDIRECT(AG262),$E262,AK$28))*(10-INDEX(INDIRECT("times"&amp;AE$2),$F262,AK$28))/10)</f>
        <v>0</v>
      </c>
      <c r="AL262" s="47">
        <f ca="1">IF(OR(INDEX(INDIRECT("times"&amp;AE$2),$F262,AL$28)&gt;10,INDEX(INDIRECT(AG262),$E262,AL$28)&lt;=INDEX(INDIRECT(AG262),$E262,$F262)),0,(INDEX(INDIRECT(AG262),$E262,$F262)-INDEX(INDIRECT(AG262),$E262,AL$28))*(10-INDEX(INDIRECT("times"&amp;AE$2),$F262,AL$28))/10)</f>
        <v>0</v>
      </c>
      <c r="AM262" s="47">
        <f ca="1">IF(OR(INDEX(INDIRECT("times"&amp;AE$2),$F262,AM$28)&gt;10,INDEX(INDIRECT(AG262),$E262,AM$28)&lt;=INDEX(INDIRECT(AG262),$E262,$F262)),0,(INDEX(INDIRECT(AG262),$E262,$F262)-INDEX(INDIRECT(AG262),$E262,AM$28))*(10-INDEX(INDIRECT("times"&amp;AE$2),$F262,AM$28))/10)</f>
        <v>0</v>
      </c>
      <c r="AN262" s="47">
        <f ca="1">IF(OR(INDEX(INDIRECT("times"&amp;AE$2),$F262,AN$28)&gt;10,INDEX(INDIRECT(AG262),$E262,AN$28)&lt;=INDEX(INDIRECT(AG262),$E262,$F262)),0,(INDEX(INDIRECT(AG262),$E262,$F262)-INDEX(INDIRECT(AG262),$E262,AN$28))*(10-INDEX(INDIRECT("times"&amp;AE$2),$F262,AN$28))/10)</f>
        <v>0</v>
      </c>
      <c r="AO262" s="47">
        <f ca="1">IF(OR(INDEX(INDIRECT("times"&amp;AE$2),$F262,AO$28)&gt;10,INDEX(INDIRECT(AG262),$E262,AO$28)&lt;=INDEX(INDIRECT(AG262),$E262,$F262)),0,(INDEX(INDIRECT(AG262),$E262,$F262)-INDEX(INDIRECT(AG262),$E262,AO$28))*(10-INDEX(INDIRECT("times"&amp;AE$2),$F262,AO$28))/10)</f>
        <v>0</v>
      </c>
      <c r="AP262" s="47">
        <f ca="1">IF(OR(INDEX(INDIRECT("times"&amp;AE$2),$F262,AP$28)&gt;10,INDEX(INDIRECT(AG262),$E262,AP$28)&lt;=INDEX(INDIRECT(AG262),$E262,$F262)),0,(INDEX(INDIRECT(AG262),$E262,$F262)-INDEX(INDIRECT(AG262),$E262,AP$28))*(10-INDEX(INDIRECT("times"&amp;AE$2),$F262,AP$28))/10)</f>
        <v>0</v>
      </c>
      <c r="AQ262" s="47">
        <f ca="1">IF(OR(INDEX(INDIRECT("times"&amp;AE$2),$F262,AQ$28)&gt;10,INDEX(INDIRECT(AG262),$E262,AQ$28)&lt;=INDEX(INDIRECT(AG262),$E262,$F262)),0,(INDEX(INDIRECT(AG262),$E262,$F262)-INDEX(INDIRECT(AG262),$E262,AQ$28))*(10-INDEX(INDIRECT("times"&amp;AE$2),$F262,AQ$28))/10)</f>
        <v>0</v>
      </c>
      <c r="AR262" s="47">
        <f ca="1">IF(OR(INDEX(INDIRECT("times"&amp;AE$2),$F262,AR$28)&gt;10,INDEX(INDIRECT(AG262),$E262,AR$28)&lt;=INDEX(INDIRECT(AG262),$E262,$F262)),0,(INDEX(INDIRECT(AG262),$E262,$F262)-INDEX(INDIRECT(AG262),$E262,AR$28))*(10-INDEX(INDIRECT("times"&amp;AE$2),$F262,AR$28))/10)</f>
        <v>0</v>
      </c>
      <c r="AS262" s="47">
        <f ca="1">IF(OR(INDEX(INDIRECT("times"&amp;AE$2),$F262,AS$28)&gt;10,INDEX(INDIRECT(AG262),$E262,AS$28)&lt;=INDEX(INDIRECT(AG262),$E262,$F262)),0,(INDEX(INDIRECT(AG262),$E262,$F262)-INDEX(INDIRECT(AG262),$E262,AS$28))*(10-INDEX(INDIRECT("times"&amp;AE$2),$F262,AS$28))/10)</f>
        <v>0</v>
      </c>
      <c r="AT262" s="47">
        <f ca="1">IF(OR(INDEX(INDIRECT("times"&amp;AE$2),$F262,AT$28)&gt;10,INDEX(INDIRECT(AG262),$E262,AT$28)&lt;=INDEX(INDIRECT(AG262),$E262,$F262)),0,(INDEX(INDIRECT(AG262),$E262,$F262)-INDEX(INDIRECT(AG262),$E262,AT$28))*(10-INDEX(INDIRECT("times"&amp;AE$2),$F262,AT$28))/10)</f>
        <v>0</v>
      </c>
      <c r="AU262" s="47">
        <f ca="1">IF(OR(INDEX(INDIRECT("times"&amp;AE$2),$F262,AU$28)&gt;10,INDEX(INDIRECT(AG262),$E262,AU$28)&lt;=INDEX(INDIRECT(AG262),$E262,$F262)),0,(INDEX(INDIRECT(AG262),$E262,$F262)-INDEX(INDIRECT(AG262),$E262,AU$28))*(10-INDEX(INDIRECT("times"&amp;AE$2),$F262,AU$28))/10)</f>
        <v>0</v>
      </c>
      <c r="AV262" s="47">
        <f ca="1">IF(OR(INDEX(INDIRECT("times"&amp;AE$2),$F262,AV$28)&gt;10,INDEX(INDIRECT(AG262),$E262,AV$28)&lt;=INDEX(INDIRECT(AG262),$E262,$F262)),0,(INDEX(INDIRECT(AG262),$E262,$F262)-INDEX(INDIRECT(AG262),$E262,AV$28))*(10-INDEX(INDIRECT("times"&amp;AE$2),$F262,AV$28))/10)</f>
        <v>0</v>
      </c>
      <c r="AW262" s="47">
        <f ca="1">IF(OR(INDEX(INDIRECT("times"&amp;AE$2),$F262,AW$28)&gt;10,INDEX(INDIRECT(AG262),$E262,AW$28)&lt;=INDEX(INDIRECT(AG262),$E262,$F262)),0,(INDEX(INDIRECT(AG262),$E262,$F262)-INDEX(INDIRECT(AG262),$E262,AW$28))*(10-INDEX(INDIRECT("times"&amp;AE$2),$F262,AW$28))/10)</f>
        <v>0</v>
      </c>
      <c r="AX262" s="47">
        <f ca="1">IF(OR(INDEX(INDIRECT("times"&amp;AE$2),$F262,AX$28)&gt;10,INDEX(INDIRECT(AG262),$E262,AX$28)&lt;=INDEX(INDIRECT(AG262),$E262,$F262)),0,(INDEX(INDIRECT(AG262),$E262,$F262)-INDEX(INDIRECT(AG262),$E262,AX$28))*(10-INDEX(INDIRECT("times"&amp;AE$2),$F262,AX$28))/10)</f>
        <v>0</v>
      </c>
      <c r="AY262" s="47">
        <f ca="1">IF(OR(INDEX(INDIRECT("times"&amp;AE$2),$F262,AY$28)&gt;10,INDEX(INDIRECT(AG262),$E262,AY$28)&lt;=INDEX(INDIRECT(AG262),$E262,$F262)),0,(INDEX(INDIRECT(AG262),$E262,$F262)-INDEX(INDIRECT(AG262),$E262,AY$28))*(10-INDEX(INDIRECT("times"&amp;AE$2),$F262,AY$28))/10)</f>
        <v>0</v>
      </c>
      <c r="AZ262" s="47">
        <f ca="1">IF(OR(INDEX(INDIRECT("times"&amp;AE$2),$F262,AZ$28)&gt;10,INDEX(INDIRECT(AG262),$E262,AZ$28)&lt;=INDEX(INDIRECT(AG262),$E262,$F262)),0,(INDEX(INDIRECT(AG262),$E262,$F262)-INDEX(INDIRECT(AG262),$E262,AZ$28))*(10-INDEX(INDIRECT("times"&amp;AE$2),$F262,AZ$28))/10)</f>
        <v>0</v>
      </c>
      <c r="BA262" s="47">
        <f ca="1">IF(OR(INDEX(INDIRECT("times"&amp;AE$2),$F262,BA$28)&gt;10,INDEX(INDIRECT(AG262),$E262,BA$28)&lt;=INDEX(INDIRECT(AG262),$E262,$F262)),0,(INDEX(INDIRECT(AG262),$E262,$F262)-INDEX(INDIRECT(AG262),$E262,BA$28))*(10-INDEX(INDIRECT("times"&amp;AE$2),$F262,BA$28))/10)</f>
        <v>0</v>
      </c>
      <c r="BB262" s="47">
        <f ca="1">IF(OR(INDEX(INDIRECT("times"&amp;AE$2),$F262,BB$28)&gt;10,INDEX(INDIRECT(AG262),$E262,BB$28)&lt;=INDEX(INDIRECT(AG262),$E262,$F262)),0,(INDEX(INDIRECT(AG262),$E262,$F262)-INDEX(INDIRECT(AG262),$E262,BB$28))*(10-INDEX(INDIRECT("times"&amp;AE$2),$F262,BB$28))/10)</f>
        <v>0</v>
      </c>
      <c r="BC262" s="47">
        <f ca="1">IF(OR(INDEX(INDIRECT("times"&amp;AE$2),$F262,BC$28)&gt;10,INDEX(INDIRECT(AG262),$E262,BC$28)&lt;=INDEX(INDIRECT(AG262),$E262,$F262)),0,(INDEX(INDIRECT(AG262),$E262,$F262)-INDEX(INDIRECT(AG262),$E262,BC$28))*(10-INDEX(INDIRECT("times"&amp;AE$2),$F262,BC$28))/10)</f>
        <v>0</v>
      </c>
      <c r="BD262" s="48">
        <f ca="1">IF(OR(INDEX(INDIRECT("times"&amp;AE$2),$F262,BD$28)&gt;10,INDEX(INDIRECT(AG262),$E262,BD$28)&lt;=INDEX(INDIRECT(AG262),$E262,$F262)),0,(INDEX(INDIRECT(AG262),$E262,$F262)-INDEX(INDIRECT(AG262),$E262,BD$28))*(10-INDEX(INDIRECT("times"&amp;AE$2),$F262,BD$28))/10)</f>
        <v>0</v>
      </c>
      <c r="BE262" s="201">
        <v>10</v>
      </c>
      <c r="BG262" s="18" t="s">
        <v>198</v>
      </c>
      <c r="BH262" s="122">
        <f>BG236</f>
        <v>2</v>
      </c>
      <c r="BI262" s="122" t="str">
        <f>BG237</f>
        <v>lei1834</v>
      </c>
      <c r="BJ262" s="210" t="str">
        <f t="shared" si="1200"/>
        <v>core2_lei1834</v>
      </c>
      <c r="BK262" s="122">
        <v>1</v>
      </c>
      <c r="BL262" s="33">
        <v>10</v>
      </c>
      <c r="BM262" s="46">
        <f ca="1">IF(OR(INDEX(INDIRECT("times"&amp;BH$2),$F262,BM$28)&gt;10,INDEX(INDIRECT(BJ262),$E262,BM$28)&lt;=INDEX(INDIRECT(BJ262),$E262,$F262)),0,(INDEX(INDIRECT(BJ262),$E262,$F262)-INDEX(INDIRECT(BJ262),$E262,BM$28))*(10-INDEX(INDIRECT("times"&amp;BH$2),$F262,BM$28))/10)</f>
        <v>0</v>
      </c>
      <c r="BN262" s="47">
        <f ca="1">IF(OR(INDEX(INDIRECT("times"&amp;BH$2),$F262,BN$28)&gt;10,INDEX(INDIRECT(BJ262),$E262,BN$28)&lt;=INDEX(INDIRECT(BJ262),$E262,$F262)),0,(INDEX(INDIRECT(BJ262),$E262,$F262)-INDEX(INDIRECT(BJ262),$E262,BN$28))*(10-INDEX(INDIRECT("times"&amp;BH$2),$F262,BN$28))/10)</f>
        <v>0</v>
      </c>
      <c r="BO262" s="47">
        <f ca="1">IF(OR(INDEX(INDIRECT("times"&amp;BH$2),$F262,BO$28)&gt;10,INDEX(INDIRECT(BJ262),$E262,BO$28)&lt;=INDEX(INDIRECT(BJ262),$E262,$F262)),0,(INDEX(INDIRECT(BJ262),$E262,$F262)-INDEX(INDIRECT(BJ262),$E262,BO$28))*(10-INDEX(INDIRECT("times"&amp;BH$2),$F262,BO$28))/10)</f>
        <v>0</v>
      </c>
      <c r="BP262" s="47">
        <f ca="1">IF(OR(INDEX(INDIRECT("times"&amp;BH$2),$F262,BP$28)&gt;10,INDEX(INDIRECT(BJ262),$E262,BP$28)&lt;=INDEX(INDIRECT(BJ262),$E262,$F262)),0,(INDEX(INDIRECT(BJ262),$E262,$F262)-INDEX(INDIRECT(BJ262),$E262,BP$28))*(10-INDEX(INDIRECT("times"&amp;BH$2),$F262,BP$28))/10)</f>
        <v>0</v>
      </c>
      <c r="BQ262" s="47">
        <f ca="1">IF(OR(INDEX(INDIRECT("times"&amp;BH$2),$F262,BQ$28)&gt;10,INDEX(INDIRECT(BJ262),$E262,BQ$28)&lt;=INDEX(INDIRECT(BJ262),$E262,$F262)),0,(INDEX(INDIRECT(BJ262),$E262,$F262)-INDEX(INDIRECT(BJ262),$E262,BQ$28))*(10-INDEX(INDIRECT("times"&amp;BH$2),$F262,BQ$28))/10)</f>
        <v>0</v>
      </c>
      <c r="BR262" s="47">
        <f ca="1">IF(OR(INDEX(INDIRECT("times"&amp;BH$2),$F262,BR$28)&gt;10,INDEX(INDIRECT(BJ262),$E262,BR$28)&lt;=INDEX(INDIRECT(BJ262),$E262,$F262)),0,(INDEX(INDIRECT(BJ262),$E262,$F262)-INDEX(INDIRECT(BJ262),$E262,BR$28))*(10-INDEX(INDIRECT("times"&amp;BH$2),$F262,BR$28))/10)</f>
        <v>0</v>
      </c>
      <c r="BS262" s="47">
        <f ca="1">IF(OR(INDEX(INDIRECT("times"&amp;BH$2),$F262,BS$28)&gt;10,INDEX(INDIRECT(BJ262),$E262,BS$28)&lt;=INDEX(INDIRECT(BJ262),$E262,$F262)),0,(INDEX(INDIRECT(BJ262),$E262,$F262)-INDEX(INDIRECT(BJ262),$E262,BS$28))*(10-INDEX(INDIRECT("times"&amp;BH$2),$F262,BS$28))/10)</f>
        <v>0</v>
      </c>
      <c r="BT262" s="47">
        <f ca="1">IF(OR(INDEX(INDIRECT("times"&amp;BH$2),$F262,BT$28)&gt;10,INDEX(INDIRECT(BJ262),$E262,BT$28)&lt;=INDEX(INDIRECT(BJ262),$E262,$F262)),0,(INDEX(INDIRECT(BJ262),$E262,$F262)-INDEX(INDIRECT(BJ262),$E262,BT$28))*(10-INDEX(INDIRECT("times"&amp;BH$2),$F262,BT$28))/10)</f>
        <v>0</v>
      </c>
      <c r="BU262" s="47">
        <f ca="1">IF(OR(INDEX(INDIRECT("times"&amp;BH$2),$F262,BU$28)&gt;10,INDEX(INDIRECT(BJ262),$E262,BU$28)&lt;=INDEX(INDIRECT(BJ262),$E262,$F262)),0,(INDEX(INDIRECT(BJ262),$E262,$F262)-INDEX(INDIRECT(BJ262),$E262,BU$28))*(10-INDEX(INDIRECT("times"&amp;BH$2),$F262,BU$28))/10)</f>
        <v>0</v>
      </c>
      <c r="BV262" s="47">
        <f ca="1">IF(OR(INDEX(INDIRECT("times"&amp;BH$2),$F262,BV$28)&gt;10,INDEX(INDIRECT(BJ262),$E262,BV$28)&lt;=INDEX(INDIRECT(BJ262),$E262,$F262)),0,(INDEX(INDIRECT(BJ262),$E262,$F262)-INDEX(INDIRECT(BJ262),$E262,BV$28))*(10-INDEX(INDIRECT("times"&amp;BH$2),$F262,BV$28))/10)</f>
        <v>0</v>
      </c>
      <c r="BW262" s="47">
        <f ca="1">IF(OR(INDEX(INDIRECT("times"&amp;BH$2),$F262,BW$28)&gt;10,INDEX(INDIRECT(BJ262),$E262,BW$28)&lt;=INDEX(INDIRECT(BJ262),$E262,$F262)),0,(INDEX(INDIRECT(BJ262),$E262,$F262)-INDEX(INDIRECT(BJ262),$E262,BW$28))*(10-INDEX(INDIRECT("times"&amp;BH$2),$F262,BW$28))/10)</f>
        <v>0</v>
      </c>
      <c r="BX262" s="47">
        <f ca="1">IF(OR(INDEX(INDIRECT("times"&amp;BH$2),$F262,BX$28)&gt;10,INDEX(INDIRECT(BJ262),$E262,BX$28)&lt;=INDEX(INDIRECT(BJ262),$E262,$F262)),0,(INDEX(INDIRECT(BJ262),$E262,$F262)-INDEX(INDIRECT(BJ262),$E262,BX$28))*(10-INDEX(INDIRECT("times"&amp;BH$2),$F262,BX$28))/10)</f>
        <v>0</v>
      </c>
      <c r="BY262" s="47">
        <f ca="1">IF(OR(INDEX(INDIRECT("times"&amp;BH$2),$F262,BY$28)&gt;10,INDEX(INDIRECT(BJ262),$E262,BY$28)&lt;=INDEX(INDIRECT(BJ262),$E262,$F262)),0,(INDEX(INDIRECT(BJ262),$E262,$F262)-INDEX(INDIRECT(BJ262),$E262,BY$28))*(10-INDEX(INDIRECT("times"&amp;BH$2),$F262,BY$28))/10)</f>
        <v>0</v>
      </c>
      <c r="BZ262" s="47">
        <f ca="1">IF(OR(INDEX(INDIRECT("times"&amp;BH$2),$F262,BZ$28)&gt;10,INDEX(INDIRECT(BJ262),$E262,BZ$28)&lt;=INDEX(INDIRECT(BJ262),$E262,$F262)),0,(INDEX(INDIRECT(BJ262),$E262,$F262)-INDEX(INDIRECT(BJ262),$E262,BZ$28))*(10-INDEX(INDIRECT("times"&amp;BH$2),$F262,BZ$28))/10)</f>
        <v>0</v>
      </c>
      <c r="CA262" s="47">
        <f ca="1">IF(OR(INDEX(INDIRECT("times"&amp;BH$2),$F262,CA$28)&gt;10,INDEX(INDIRECT(BJ262),$E262,CA$28)&lt;=INDEX(INDIRECT(BJ262),$E262,$F262)),0,(INDEX(INDIRECT(BJ262),$E262,$F262)-INDEX(INDIRECT(BJ262),$E262,CA$28))*(10-INDEX(INDIRECT("times"&amp;BH$2),$F262,CA$28))/10)</f>
        <v>0</v>
      </c>
      <c r="CB262" s="47">
        <f ca="1">IF(OR(INDEX(INDIRECT("times"&amp;BH$2),$F262,CB$28)&gt;10,INDEX(INDIRECT(BJ262),$E262,CB$28)&lt;=INDEX(INDIRECT(BJ262),$E262,$F262)),0,(INDEX(INDIRECT(BJ262),$E262,$F262)-INDEX(INDIRECT(BJ262),$E262,CB$28))*(10-INDEX(INDIRECT("times"&amp;BH$2),$F262,CB$28))/10)</f>
        <v>0</v>
      </c>
      <c r="CC262" s="47">
        <f ca="1">IF(OR(INDEX(INDIRECT("times"&amp;BH$2),$F262,CC$28)&gt;10,INDEX(INDIRECT(BJ262),$E262,CC$28)&lt;=INDEX(INDIRECT(BJ262),$E262,$F262)),0,(INDEX(INDIRECT(BJ262),$E262,$F262)-INDEX(INDIRECT(BJ262),$E262,CC$28))*(10-INDEX(INDIRECT("times"&amp;BH$2),$F262,CC$28))/10)</f>
        <v>0</v>
      </c>
      <c r="CD262" s="47">
        <f ca="1">IF(OR(INDEX(INDIRECT("times"&amp;BH$2),$F262,CD$28)&gt;10,INDEX(INDIRECT(BJ262),$E262,CD$28)&lt;=INDEX(INDIRECT(BJ262),$E262,$F262)),0,(INDEX(INDIRECT(BJ262),$E262,$F262)-INDEX(INDIRECT(BJ262),$E262,CD$28))*(10-INDEX(INDIRECT("times"&amp;BH$2),$F262,CD$28))/10)</f>
        <v>0</v>
      </c>
      <c r="CE262" s="47">
        <f ca="1">IF(OR(INDEX(INDIRECT("times"&amp;BH$2),$F262,CE$28)&gt;10,INDEX(INDIRECT(BJ262),$E262,CE$28)&lt;=INDEX(INDIRECT(BJ262),$E262,$F262)),0,(INDEX(INDIRECT(BJ262),$E262,$F262)-INDEX(INDIRECT(BJ262),$E262,CE$28))*(10-INDEX(INDIRECT("times"&amp;BH$2),$F262,CE$28))/10)</f>
        <v>0</v>
      </c>
      <c r="CF262" s="47">
        <f ca="1">IF(OR(INDEX(INDIRECT("times"&amp;BH$2),$F262,CF$28)&gt;10,INDEX(INDIRECT(BJ262),$E262,CF$28)&lt;=INDEX(INDIRECT(BJ262),$E262,$F262)),0,(INDEX(INDIRECT(BJ262),$E262,$F262)-INDEX(INDIRECT(BJ262),$E262,CF$28))*(10-INDEX(INDIRECT("times"&amp;BH$2),$F262,CF$28))/10)</f>
        <v>0</v>
      </c>
      <c r="CG262" s="48">
        <f ca="1">IF(OR(INDEX(INDIRECT("times"&amp;BH$2),$F262,CG$28)&gt;10,INDEX(INDIRECT(BJ262),$E262,CG$28)&lt;=INDEX(INDIRECT(BJ262),$E262,$F262)),0,(INDEX(INDIRECT(BJ262),$E262,$F262)-INDEX(INDIRECT(BJ262),$E262,CG$28))*(10-INDEX(INDIRECT("times"&amp;BH$2),$F262,CG$28))/10)</f>
        <v>0</v>
      </c>
      <c r="CH262" s="201">
        <v>10</v>
      </c>
      <c r="CJ262" s="18" t="s">
        <v>198</v>
      </c>
      <c r="CK262" s="122">
        <f>CJ236</f>
        <v>2</v>
      </c>
      <c r="CL262" s="122" t="str">
        <f>CJ237</f>
        <v>work3564</v>
      </c>
      <c r="CM262" s="210" t="str">
        <f t="shared" si="1201"/>
        <v>core2_work3564</v>
      </c>
      <c r="CN262" s="122">
        <v>1</v>
      </c>
      <c r="CO262" s="33">
        <v>10</v>
      </c>
      <c r="CP262" s="46">
        <f ca="1">IF(OR(INDEX(INDIRECT("times"&amp;CK$2),$F262,CP$28)&gt;10,INDEX(INDIRECT(CM262),$E262,CP$28)&lt;=INDEX(INDIRECT(CM262),$E262,$F262)),0,(INDEX(INDIRECT(CM262),$E262,$F262)-INDEX(INDIRECT(CM262),$E262,CP$28))*(10-INDEX(INDIRECT("times"&amp;CK$2),$F262,CP$28))/10)</f>
        <v>0</v>
      </c>
      <c r="CQ262" s="47">
        <f ca="1">IF(OR(INDEX(INDIRECT("times"&amp;CK$2),$F262,CQ$28)&gt;10,INDEX(INDIRECT(CM262),$E262,CQ$28)&lt;=INDEX(INDIRECT(CM262),$E262,$F262)),0,(INDEX(INDIRECT(CM262),$E262,$F262)-INDEX(INDIRECT(CM262),$E262,CQ$28))*(10-INDEX(INDIRECT("times"&amp;CK$2),$F262,CQ$28))/10)</f>
        <v>0</v>
      </c>
      <c r="CR262" s="47">
        <f ca="1">IF(OR(INDEX(INDIRECT("times"&amp;CK$2),$F262,CR$28)&gt;10,INDEX(INDIRECT(CM262),$E262,CR$28)&lt;=INDEX(INDIRECT(CM262),$E262,$F262)),0,(INDEX(INDIRECT(CM262),$E262,$F262)-INDEX(INDIRECT(CM262),$E262,CR$28))*(10-INDEX(INDIRECT("times"&amp;CK$2),$F262,CR$28))/10)</f>
        <v>0</v>
      </c>
      <c r="CS262" s="47">
        <f ca="1">IF(OR(INDEX(INDIRECT("times"&amp;CK$2),$F262,CS$28)&gt;10,INDEX(INDIRECT(CM262),$E262,CS$28)&lt;=INDEX(INDIRECT(CM262),$E262,$F262)),0,(INDEX(INDIRECT(CM262),$E262,$F262)-INDEX(INDIRECT(CM262),$E262,CS$28))*(10-INDEX(INDIRECT("times"&amp;CK$2),$F262,CS$28))/10)</f>
        <v>0</v>
      </c>
      <c r="CT262" s="47">
        <f ca="1">IF(OR(INDEX(INDIRECT("times"&amp;CK$2),$F262,CT$28)&gt;10,INDEX(INDIRECT(CM262),$E262,CT$28)&lt;=INDEX(INDIRECT(CM262),$E262,$F262)),0,(INDEX(INDIRECT(CM262),$E262,$F262)-INDEX(INDIRECT(CM262),$E262,CT$28))*(10-INDEX(INDIRECT("times"&amp;CK$2),$F262,CT$28))/10)</f>
        <v>0</v>
      </c>
      <c r="CU262" s="47">
        <f ca="1">IF(OR(INDEX(INDIRECT("times"&amp;CK$2),$F262,CU$28)&gt;10,INDEX(INDIRECT(CM262),$E262,CU$28)&lt;=INDEX(INDIRECT(CM262),$E262,$F262)),0,(INDEX(INDIRECT(CM262),$E262,$F262)-INDEX(INDIRECT(CM262),$E262,CU$28))*(10-INDEX(INDIRECT("times"&amp;CK$2),$F262,CU$28))/10)</f>
        <v>0</v>
      </c>
      <c r="CV262" s="47">
        <f ca="1">IF(OR(INDEX(INDIRECT("times"&amp;CK$2),$F262,CV$28)&gt;10,INDEX(INDIRECT(CM262),$E262,CV$28)&lt;=INDEX(INDIRECT(CM262),$E262,$F262)),0,(INDEX(INDIRECT(CM262),$E262,$F262)-INDEX(INDIRECT(CM262),$E262,CV$28))*(10-INDEX(INDIRECT("times"&amp;CK$2),$F262,CV$28))/10)</f>
        <v>0</v>
      </c>
      <c r="CW262" s="47">
        <f ca="1">IF(OR(INDEX(INDIRECT("times"&amp;CK$2),$F262,CW$28)&gt;10,INDEX(INDIRECT(CM262),$E262,CW$28)&lt;=INDEX(INDIRECT(CM262),$E262,$F262)),0,(INDEX(INDIRECT(CM262),$E262,$F262)-INDEX(INDIRECT(CM262),$E262,CW$28))*(10-INDEX(INDIRECT("times"&amp;CK$2),$F262,CW$28))/10)</f>
        <v>0</v>
      </c>
      <c r="CX262" s="47">
        <f ca="1">IF(OR(INDEX(INDIRECT("times"&amp;CK$2),$F262,CX$28)&gt;10,INDEX(INDIRECT(CM262),$E262,CX$28)&lt;=INDEX(INDIRECT(CM262),$E262,$F262)),0,(INDEX(INDIRECT(CM262),$E262,$F262)-INDEX(INDIRECT(CM262),$E262,CX$28))*(10-INDEX(INDIRECT("times"&amp;CK$2),$F262,CX$28))/10)</f>
        <v>0</v>
      </c>
      <c r="CY262" s="47">
        <f ca="1">IF(OR(INDEX(INDIRECT("times"&amp;CK$2),$F262,CY$28)&gt;10,INDEX(INDIRECT(CM262),$E262,CY$28)&lt;=INDEX(INDIRECT(CM262),$E262,$F262)),0,(INDEX(INDIRECT(CM262),$E262,$F262)-INDEX(INDIRECT(CM262),$E262,CY$28))*(10-INDEX(INDIRECT("times"&amp;CK$2),$F262,CY$28))/10)</f>
        <v>0</v>
      </c>
      <c r="CZ262" s="47">
        <f ca="1">IF(OR(INDEX(INDIRECT("times"&amp;CK$2),$F262,CZ$28)&gt;10,INDEX(INDIRECT(CM262),$E262,CZ$28)&lt;=INDEX(INDIRECT(CM262),$E262,$F262)),0,(INDEX(INDIRECT(CM262),$E262,$F262)-INDEX(INDIRECT(CM262),$E262,CZ$28))*(10-INDEX(INDIRECT("times"&amp;CK$2),$F262,CZ$28))/10)</f>
        <v>0</v>
      </c>
      <c r="DA262" s="47">
        <f ca="1">IF(OR(INDEX(INDIRECT("times"&amp;CK$2),$F262,DA$28)&gt;10,INDEX(INDIRECT(CM262),$E262,DA$28)&lt;=INDEX(INDIRECT(CM262),$E262,$F262)),0,(INDEX(INDIRECT(CM262),$E262,$F262)-INDEX(INDIRECT(CM262),$E262,DA$28))*(10-INDEX(INDIRECT("times"&amp;CK$2),$F262,DA$28))/10)</f>
        <v>0</v>
      </c>
      <c r="DB262" s="47">
        <f ca="1">IF(OR(INDEX(INDIRECT("times"&amp;CK$2),$F262,DB$28)&gt;10,INDEX(INDIRECT(CM262),$E262,DB$28)&lt;=INDEX(INDIRECT(CM262),$E262,$F262)),0,(INDEX(INDIRECT(CM262),$E262,$F262)-INDEX(INDIRECT(CM262),$E262,DB$28))*(10-INDEX(INDIRECT("times"&amp;CK$2),$F262,DB$28))/10)</f>
        <v>0</v>
      </c>
      <c r="DC262" s="47">
        <f ca="1">IF(OR(INDEX(INDIRECT("times"&amp;CK$2),$F262,DC$28)&gt;10,INDEX(INDIRECT(CM262),$E262,DC$28)&lt;=INDEX(INDIRECT(CM262),$E262,$F262)),0,(INDEX(INDIRECT(CM262),$E262,$F262)-INDEX(INDIRECT(CM262),$E262,DC$28))*(10-INDEX(INDIRECT("times"&amp;CK$2),$F262,DC$28))/10)</f>
        <v>0</v>
      </c>
      <c r="DD262" s="47">
        <f ca="1">IF(OR(INDEX(INDIRECT("times"&amp;CK$2),$F262,DD$28)&gt;10,INDEX(INDIRECT(CM262),$E262,DD$28)&lt;=INDEX(INDIRECT(CM262),$E262,$F262)),0,(INDEX(INDIRECT(CM262),$E262,$F262)-INDEX(INDIRECT(CM262),$E262,DD$28))*(10-INDEX(INDIRECT("times"&amp;CK$2),$F262,DD$28))/10)</f>
        <v>0</v>
      </c>
      <c r="DE262" s="47">
        <f ca="1">IF(OR(INDEX(INDIRECT("times"&amp;CK$2),$F262,DE$28)&gt;10,INDEX(INDIRECT(CM262),$E262,DE$28)&lt;=INDEX(INDIRECT(CM262),$E262,$F262)),0,(INDEX(INDIRECT(CM262),$E262,$F262)-INDEX(INDIRECT(CM262),$E262,DE$28))*(10-INDEX(INDIRECT("times"&amp;CK$2),$F262,DE$28))/10)</f>
        <v>0</v>
      </c>
      <c r="DF262" s="47">
        <f ca="1">IF(OR(INDEX(INDIRECT("times"&amp;CK$2),$F262,DF$28)&gt;10,INDEX(INDIRECT(CM262),$E262,DF$28)&lt;=INDEX(INDIRECT(CM262),$E262,$F262)),0,(INDEX(INDIRECT(CM262),$E262,$F262)-INDEX(INDIRECT(CM262),$E262,DF$28))*(10-INDEX(INDIRECT("times"&amp;CK$2),$F262,DF$28))/10)</f>
        <v>0</v>
      </c>
      <c r="DG262" s="47">
        <f ca="1">IF(OR(INDEX(INDIRECT("times"&amp;CK$2),$F262,DG$28)&gt;10,INDEX(INDIRECT(CM262),$E262,DG$28)&lt;=INDEX(INDIRECT(CM262),$E262,$F262)),0,(INDEX(INDIRECT(CM262),$E262,$F262)-INDEX(INDIRECT(CM262),$E262,DG$28))*(10-INDEX(INDIRECT("times"&amp;CK$2),$F262,DG$28))/10)</f>
        <v>0</v>
      </c>
      <c r="DH262" s="47">
        <f ca="1">IF(OR(INDEX(INDIRECT("times"&amp;CK$2),$F262,DH$28)&gt;10,INDEX(INDIRECT(CM262),$E262,DH$28)&lt;=INDEX(INDIRECT(CM262),$E262,$F262)),0,(INDEX(INDIRECT(CM262),$E262,$F262)-INDEX(INDIRECT(CM262),$E262,DH$28))*(10-INDEX(INDIRECT("times"&amp;CK$2),$F262,DH$28))/10)</f>
        <v>0</v>
      </c>
      <c r="DI262" s="47">
        <f ca="1">IF(OR(INDEX(INDIRECT("times"&amp;CK$2),$F262,DI$28)&gt;10,INDEX(INDIRECT(CM262),$E262,DI$28)&lt;=INDEX(INDIRECT(CM262),$E262,$F262)),0,(INDEX(INDIRECT(CM262),$E262,$F262)-INDEX(INDIRECT(CM262),$E262,DI$28))*(10-INDEX(INDIRECT("times"&amp;CK$2),$F262,DI$28))/10)</f>
        <v>0</v>
      </c>
      <c r="DJ262" s="48">
        <f ca="1">IF(OR(INDEX(INDIRECT("times"&amp;CK$2),$F262,DJ$28)&gt;10,INDEX(INDIRECT(CM262),$E262,DJ$28)&lt;=INDEX(INDIRECT(CM262),$E262,$F262)),0,(INDEX(INDIRECT(CM262),$E262,$F262)-INDEX(INDIRECT(CM262),$E262,DJ$28))*(10-INDEX(INDIRECT("times"&amp;CK$2),$F262,DJ$28))/10)</f>
        <v>0</v>
      </c>
      <c r="DK262" s="201">
        <v>10</v>
      </c>
      <c r="DM262" s="18" t="s">
        <v>198</v>
      </c>
      <c r="DN262" s="122">
        <f>DM236</f>
        <v>2</v>
      </c>
      <c r="DO262" s="122" t="str">
        <f>DM237</f>
        <v>shop3564</v>
      </c>
      <c r="DP262" s="210" t="str">
        <f t="shared" si="1202"/>
        <v>core2_shop3564</v>
      </c>
      <c r="DQ262" s="122">
        <v>1</v>
      </c>
      <c r="DR262" s="33">
        <v>10</v>
      </c>
      <c r="DS262" s="46">
        <f ca="1">IF(OR(INDEX(INDIRECT("times"&amp;DN$2),$F262,DS$28)&gt;10,INDEX(INDIRECT(DP262),$E262,DS$28)&lt;=INDEX(INDIRECT(DP262),$E262,$F262)),0,(INDEX(INDIRECT(DP262),$E262,$F262)-INDEX(INDIRECT(DP262),$E262,DS$28))*(10-INDEX(INDIRECT("times"&amp;DN$2),$F262,DS$28))/10)</f>
        <v>0</v>
      </c>
      <c r="DT262" s="47">
        <f ca="1">IF(OR(INDEX(INDIRECT("times"&amp;DN$2),$F262,DT$28)&gt;10,INDEX(INDIRECT(DP262),$E262,DT$28)&lt;=INDEX(INDIRECT(DP262),$E262,$F262)),0,(INDEX(INDIRECT(DP262),$E262,$F262)-INDEX(INDIRECT(DP262),$E262,DT$28))*(10-INDEX(INDIRECT("times"&amp;DN$2),$F262,DT$28))/10)</f>
        <v>0</v>
      </c>
      <c r="DU262" s="47">
        <f ca="1">IF(OR(INDEX(INDIRECT("times"&amp;DN$2),$F262,DU$28)&gt;10,INDEX(INDIRECT(DP262),$E262,DU$28)&lt;=INDEX(INDIRECT(DP262),$E262,$F262)),0,(INDEX(INDIRECT(DP262),$E262,$F262)-INDEX(INDIRECT(DP262),$E262,DU$28))*(10-INDEX(INDIRECT("times"&amp;DN$2),$F262,DU$28))/10)</f>
        <v>0</v>
      </c>
      <c r="DV262" s="47">
        <f ca="1">IF(OR(INDEX(INDIRECT("times"&amp;DN$2),$F262,DV$28)&gt;10,INDEX(INDIRECT(DP262),$E262,DV$28)&lt;=INDEX(INDIRECT(DP262),$E262,$F262)),0,(INDEX(INDIRECT(DP262),$E262,$F262)-INDEX(INDIRECT(DP262),$E262,DV$28))*(10-INDEX(INDIRECT("times"&amp;DN$2),$F262,DV$28))/10)</f>
        <v>0</v>
      </c>
      <c r="DW262" s="47">
        <f ca="1">IF(OR(INDEX(INDIRECT("times"&amp;DN$2),$F262,DW$28)&gt;10,INDEX(INDIRECT(DP262),$E262,DW$28)&lt;=INDEX(INDIRECT(DP262),$E262,$F262)),0,(INDEX(INDIRECT(DP262),$E262,$F262)-INDEX(INDIRECT(DP262),$E262,DW$28))*(10-INDEX(INDIRECT("times"&amp;DN$2),$F262,DW$28))/10)</f>
        <v>0</v>
      </c>
      <c r="DX262" s="47">
        <f ca="1">IF(OR(INDEX(INDIRECT("times"&amp;DN$2),$F262,DX$28)&gt;10,INDEX(INDIRECT(DP262),$E262,DX$28)&lt;=INDEX(INDIRECT(DP262),$E262,$F262)),0,(INDEX(INDIRECT(DP262),$E262,$F262)-INDEX(INDIRECT(DP262),$E262,DX$28))*(10-INDEX(INDIRECT("times"&amp;DN$2),$F262,DX$28))/10)</f>
        <v>0</v>
      </c>
      <c r="DY262" s="47">
        <f ca="1">IF(OR(INDEX(INDIRECT("times"&amp;DN$2),$F262,DY$28)&gt;10,INDEX(INDIRECT(DP262),$E262,DY$28)&lt;=INDEX(INDIRECT(DP262),$E262,$F262)),0,(INDEX(INDIRECT(DP262),$E262,$F262)-INDEX(INDIRECT(DP262),$E262,DY$28))*(10-INDEX(INDIRECT("times"&amp;DN$2),$F262,DY$28))/10)</f>
        <v>0</v>
      </c>
      <c r="DZ262" s="47">
        <f ca="1">IF(OR(INDEX(INDIRECT("times"&amp;DN$2),$F262,DZ$28)&gt;10,INDEX(INDIRECT(DP262),$E262,DZ$28)&lt;=INDEX(INDIRECT(DP262),$E262,$F262)),0,(INDEX(INDIRECT(DP262),$E262,$F262)-INDEX(INDIRECT(DP262),$E262,DZ$28))*(10-INDEX(INDIRECT("times"&amp;DN$2),$F262,DZ$28))/10)</f>
        <v>0</v>
      </c>
      <c r="EA262" s="47">
        <f ca="1">IF(OR(INDEX(INDIRECT("times"&amp;DN$2),$F262,EA$28)&gt;10,INDEX(INDIRECT(DP262),$E262,EA$28)&lt;=INDEX(INDIRECT(DP262),$E262,$F262)),0,(INDEX(INDIRECT(DP262),$E262,$F262)-INDEX(INDIRECT(DP262),$E262,EA$28))*(10-INDEX(INDIRECT("times"&amp;DN$2),$F262,EA$28))/10)</f>
        <v>0</v>
      </c>
      <c r="EB262" s="47">
        <f ca="1">IF(OR(INDEX(INDIRECT("times"&amp;DN$2),$F262,EB$28)&gt;10,INDEX(INDIRECT(DP262),$E262,EB$28)&lt;=INDEX(INDIRECT(DP262),$E262,$F262)),0,(INDEX(INDIRECT(DP262),$E262,$F262)-INDEX(INDIRECT(DP262),$E262,EB$28))*(10-INDEX(INDIRECT("times"&amp;DN$2),$F262,EB$28))/10)</f>
        <v>0</v>
      </c>
      <c r="EC262" s="47">
        <f ca="1">IF(OR(INDEX(INDIRECT("times"&amp;DN$2),$F262,EC$28)&gt;10,INDEX(INDIRECT(DP262),$E262,EC$28)&lt;=INDEX(INDIRECT(DP262),$E262,$F262)),0,(INDEX(INDIRECT(DP262),$E262,$F262)-INDEX(INDIRECT(DP262),$E262,EC$28))*(10-INDEX(INDIRECT("times"&amp;DN$2),$F262,EC$28))/10)</f>
        <v>0</v>
      </c>
      <c r="ED262" s="47">
        <f ca="1">IF(OR(INDEX(INDIRECT("times"&amp;DN$2),$F262,ED$28)&gt;10,INDEX(INDIRECT(DP262),$E262,ED$28)&lt;=INDEX(INDIRECT(DP262),$E262,$F262)),0,(INDEX(INDIRECT(DP262),$E262,$F262)-INDEX(INDIRECT(DP262),$E262,ED$28))*(10-INDEX(INDIRECT("times"&amp;DN$2),$F262,ED$28))/10)</f>
        <v>0</v>
      </c>
      <c r="EE262" s="47">
        <f ca="1">IF(OR(INDEX(INDIRECT("times"&amp;DN$2),$F262,EE$28)&gt;10,INDEX(INDIRECT(DP262),$E262,EE$28)&lt;=INDEX(INDIRECT(DP262),$E262,$F262)),0,(INDEX(INDIRECT(DP262),$E262,$F262)-INDEX(INDIRECT(DP262),$E262,EE$28))*(10-INDEX(INDIRECT("times"&amp;DN$2),$F262,EE$28))/10)</f>
        <v>0</v>
      </c>
      <c r="EF262" s="47">
        <f ca="1">IF(OR(INDEX(INDIRECT("times"&amp;DN$2),$F262,EF$28)&gt;10,INDEX(INDIRECT(DP262),$E262,EF$28)&lt;=INDEX(INDIRECT(DP262),$E262,$F262)),0,(INDEX(INDIRECT(DP262),$E262,$F262)-INDEX(INDIRECT(DP262),$E262,EF$28))*(10-INDEX(INDIRECT("times"&amp;DN$2),$F262,EF$28))/10)</f>
        <v>0</v>
      </c>
      <c r="EG262" s="47">
        <f ca="1">IF(OR(INDEX(INDIRECT("times"&amp;DN$2),$F262,EG$28)&gt;10,INDEX(INDIRECT(DP262),$E262,EG$28)&lt;=INDEX(INDIRECT(DP262),$E262,$F262)),0,(INDEX(INDIRECT(DP262),$E262,$F262)-INDEX(INDIRECT(DP262),$E262,EG$28))*(10-INDEX(INDIRECT("times"&amp;DN$2),$F262,EG$28))/10)</f>
        <v>0</v>
      </c>
      <c r="EH262" s="47">
        <f ca="1">IF(OR(INDEX(INDIRECT("times"&amp;DN$2),$F262,EH$28)&gt;10,INDEX(INDIRECT(DP262),$E262,EH$28)&lt;=INDEX(INDIRECT(DP262),$E262,$F262)),0,(INDEX(INDIRECT(DP262),$E262,$F262)-INDEX(INDIRECT(DP262),$E262,EH$28))*(10-INDEX(INDIRECT("times"&amp;DN$2),$F262,EH$28))/10)</f>
        <v>0</v>
      </c>
      <c r="EI262" s="47">
        <f ca="1">IF(OR(INDEX(INDIRECT("times"&amp;DN$2),$F262,EI$28)&gt;10,INDEX(INDIRECT(DP262),$E262,EI$28)&lt;=INDEX(INDIRECT(DP262),$E262,$F262)),0,(INDEX(INDIRECT(DP262),$E262,$F262)-INDEX(INDIRECT(DP262),$E262,EI$28))*(10-INDEX(INDIRECT("times"&amp;DN$2),$F262,EI$28))/10)</f>
        <v>0</v>
      </c>
      <c r="EJ262" s="47">
        <f ca="1">IF(OR(INDEX(INDIRECT("times"&amp;DN$2),$F262,EJ$28)&gt;10,INDEX(INDIRECT(DP262),$E262,EJ$28)&lt;=INDEX(INDIRECT(DP262),$E262,$F262)),0,(INDEX(INDIRECT(DP262),$E262,$F262)-INDEX(INDIRECT(DP262),$E262,EJ$28))*(10-INDEX(INDIRECT("times"&amp;DN$2),$F262,EJ$28))/10)</f>
        <v>0</v>
      </c>
      <c r="EK262" s="47">
        <f ca="1">IF(OR(INDEX(INDIRECT("times"&amp;DN$2),$F262,EK$28)&gt;10,INDEX(INDIRECT(DP262),$E262,EK$28)&lt;=INDEX(INDIRECT(DP262),$E262,$F262)),0,(INDEX(INDIRECT(DP262),$E262,$F262)-INDEX(INDIRECT(DP262),$E262,EK$28))*(10-INDEX(INDIRECT("times"&amp;DN$2),$F262,EK$28))/10)</f>
        <v>0</v>
      </c>
      <c r="EL262" s="47">
        <f ca="1">IF(OR(INDEX(INDIRECT("times"&amp;DN$2),$F262,EL$28)&gt;10,INDEX(INDIRECT(DP262),$E262,EL$28)&lt;=INDEX(INDIRECT(DP262),$E262,$F262)),0,(INDEX(INDIRECT(DP262),$E262,$F262)-INDEX(INDIRECT(DP262),$E262,EL$28))*(10-INDEX(INDIRECT("times"&amp;DN$2),$F262,EL$28))/10)</f>
        <v>0</v>
      </c>
      <c r="EM262" s="48">
        <f ca="1">IF(OR(INDEX(INDIRECT("times"&amp;DN$2),$F262,EM$28)&gt;10,INDEX(INDIRECT(DP262),$E262,EM$28)&lt;=INDEX(INDIRECT(DP262),$E262,$F262)),0,(INDEX(INDIRECT(DP262),$E262,$F262)-INDEX(INDIRECT(DP262),$E262,EM$28))*(10-INDEX(INDIRECT("times"&amp;DN$2),$F262,EM$28))/10)</f>
        <v>0</v>
      </c>
      <c r="EN262" s="201">
        <v>10</v>
      </c>
      <c r="EP262" s="18" t="s">
        <v>198</v>
      </c>
      <c r="EQ262" s="122">
        <f>EP236</f>
        <v>2</v>
      </c>
      <c r="ER262" s="122" t="str">
        <f>EP237</f>
        <v>lei3564</v>
      </c>
      <c r="ES262" s="210" t="str">
        <f t="shared" si="1203"/>
        <v>core2_lei3564</v>
      </c>
      <c r="ET262" s="122">
        <v>1</v>
      </c>
      <c r="EU262" s="33">
        <v>10</v>
      </c>
      <c r="EV262" s="46">
        <f ca="1">IF(OR(INDEX(INDIRECT("times"&amp;EQ$2),$F262,EV$28)&gt;10,INDEX(INDIRECT(ES262),$E262,EV$28)&lt;=INDEX(INDIRECT(ES262),$E262,$F262)),0,(INDEX(INDIRECT(ES262),$E262,$F262)-INDEX(INDIRECT(ES262),$E262,EV$28))*(10-INDEX(INDIRECT("times"&amp;EQ$2),$F262,EV$28))/10)</f>
        <v>0</v>
      </c>
      <c r="EW262" s="47">
        <f ca="1">IF(OR(INDEX(INDIRECT("times"&amp;EQ$2),$F262,EW$28)&gt;10,INDEX(INDIRECT(ES262),$E262,EW$28)&lt;=INDEX(INDIRECT(ES262),$E262,$F262)),0,(INDEX(INDIRECT(ES262),$E262,$F262)-INDEX(INDIRECT(ES262),$E262,EW$28))*(10-INDEX(INDIRECT("times"&amp;EQ$2),$F262,EW$28))/10)</f>
        <v>0</v>
      </c>
      <c r="EX262" s="47">
        <f ca="1">IF(OR(INDEX(INDIRECT("times"&amp;EQ$2),$F262,EX$28)&gt;10,INDEX(INDIRECT(ES262),$E262,EX$28)&lt;=INDEX(INDIRECT(ES262),$E262,$F262)),0,(INDEX(INDIRECT(ES262),$E262,$F262)-INDEX(INDIRECT(ES262),$E262,EX$28))*(10-INDEX(INDIRECT("times"&amp;EQ$2),$F262,EX$28))/10)</f>
        <v>0</v>
      </c>
      <c r="EY262" s="47">
        <f ca="1">IF(OR(INDEX(INDIRECT("times"&amp;EQ$2),$F262,EY$28)&gt;10,INDEX(INDIRECT(ES262),$E262,EY$28)&lt;=INDEX(INDIRECT(ES262),$E262,$F262)),0,(INDEX(INDIRECT(ES262),$E262,$F262)-INDEX(INDIRECT(ES262),$E262,EY$28))*(10-INDEX(INDIRECT("times"&amp;EQ$2),$F262,EY$28))/10)</f>
        <v>0</v>
      </c>
      <c r="EZ262" s="47">
        <f ca="1">IF(OR(INDEX(INDIRECT("times"&amp;EQ$2),$F262,EZ$28)&gt;10,INDEX(INDIRECT(ES262),$E262,EZ$28)&lt;=INDEX(INDIRECT(ES262),$E262,$F262)),0,(INDEX(INDIRECT(ES262),$E262,$F262)-INDEX(INDIRECT(ES262),$E262,EZ$28))*(10-INDEX(INDIRECT("times"&amp;EQ$2),$F262,EZ$28))/10)</f>
        <v>0</v>
      </c>
      <c r="FA262" s="47">
        <f ca="1">IF(OR(INDEX(INDIRECT("times"&amp;EQ$2),$F262,FA$28)&gt;10,INDEX(INDIRECT(ES262),$E262,FA$28)&lt;=INDEX(INDIRECT(ES262),$E262,$F262)),0,(INDEX(INDIRECT(ES262),$E262,$F262)-INDEX(INDIRECT(ES262),$E262,FA$28))*(10-INDEX(INDIRECT("times"&amp;EQ$2),$F262,FA$28))/10)</f>
        <v>0</v>
      </c>
      <c r="FB262" s="47">
        <f ca="1">IF(OR(INDEX(INDIRECT("times"&amp;EQ$2),$F262,FB$28)&gt;10,INDEX(INDIRECT(ES262),$E262,FB$28)&lt;=INDEX(INDIRECT(ES262),$E262,$F262)),0,(INDEX(INDIRECT(ES262),$E262,$F262)-INDEX(INDIRECT(ES262),$E262,FB$28))*(10-INDEX(INDIRECT("times"&amp;EQ$2),$F262,FB$28))/10)</f>
        <v>0</v>
      </c>
      <c r="FC262" s="47">
        <f ca="1">IF(OR(INDEX(INDIRECT("times"&amp;EQ$2),$F262,FC$28)&gt;10,INDEX(INDIRECT(ES262),$E262,FC$28)&lt;=INDEX(INDIRECT(ES262),$E262,$F262)),0,(INDEX(INDIRECT(ES262),$E262,$F262)-INDEX(INDIRECT(ES262),$E262,FC$28))*(10-INDEX(INDIRECT("times"&amp;EQ$2),$F262,FC$28))/10)</f>
        <v>0</v>
      </c>
      <c r="FD262" s="47">
        <f ca="1">IF(OR(INDEX(INDIRECT("times"&amp;EQ$2),$F262,FD$28)&gt;10,INDEX(INDIRECT(ES262),$E262,FD$28)&lt;=INDEX(INDIRECT(ES262),$E262,$F262)),0,(INDEX(INDIRECT(ES262),$E262,$F262)-INDEX(INDIRECT(ES262),$E262,FD$28))*(10-INDEX(INDIRECT("times"&amp;EQ$2),$F262,FD$28))/10)</f>
        <v>0</v>
      </c>
      <c r="FE262" s="47">
        <f ca="1">IF(OR(INDEX(INDIRECT("times"&amp;EQ$2),$F262,FE$28)&gt;10,INDEX(INDIRECT(ES262),$E262,FE$28)&lt;=INDEX(INDIRECT(ES262),$E262,$F262)),0,(INDEX(INDIRECT(ES262),$E262,$F262)-INDEX(INDIRECT(ES262),$E262,FE$28))*(10-INDEX(INDIRECT("times"&amp;EQ$2),$F262,FE$28))/10)</f>
        <v>0</v>
      </c>
      <c r="FF262" s="47">
        <f ca="1">IF(OR(INDEX(INDIRECT("times"&amp;EQ$2),$F262,FF$28)&gt;10,INDEX(INDIRECT(ES262),$E262,FF$28)&lt;=INDEX(INDIRECT(ES262),$E262,$F262)),0,(INDEX(INDIRECT(ES262),$E262,$F262)-INDEX(INDIRECT(ES262),$E262,FF$28))*(10-INDEX(INDIRECT("times"&amp;EQ$2),$F262,FF$28))/10)</f>
        <v>0</v>
      </c>
      <c r="FG262" s="47">
        <f ca="1">IF(OR(INDEX(INDIRECT("times"&amp;EQ$2),$F262,FG$28)&gt;10,INDEX(INDIRECT(ES262),$E262,FG$28)&lt;=INDEX(INDIRECT(ES262),$E262,$F262)),0,(INDEX(INDIRECT(ES262),$E262,$F262)-INDEX(INDIRECT(ES262),$E262,FG$28))*(10-INDEX(INDIRECT("times"&amp;EQ$2),$F262,FG$28))/10)</f>
        <v>0</v>
      </c>
      <c r="FH262" s="47">
        <f ca="1">IF(OR(INDEX(INDIRECT("times"&amp;EQ$2),$F262,FH$28)&gt;10,INDEX(INDIRECT(ES262),$E262,FH$28)&lt;=INDEX(INDIRECT(ES262),$E262,$F262)),0,(INDEX(INDIRECT(ES262),$E262,$F262)-INDEX(INDIRECT(ES262),$E262,FH$28))*(10-INDEX(INDIRECT("times"&amp;EQ$2),$F262,FH$28))/10)</f>
        <v>0</v>
      </c>
      <c r="FI262" s="47">
        <f ca="1">IF(OR(INDEX(INDIRECT("times"&amp;EQ$2),$F262,FI$28)&gt;10,INDEX(INDIRECT(ES262),$E262,FI$28)&lt;=INDEX(INDIRECT(ES262),$E262,$F262)),0,(INDEX(INDIRECT(ES262),$E262,$F262)-INDEX(INDIRECT(ES262),$E262,FI$28))*(10-INDEX(INDIRECT("times"&amp;EQ$2),$F262,FI$28))/10)</f>
        <v>0</v>
      </c>
      <c r="FJ262" s="47">
        <f ca="1">IF(OR(INDEX(INDIRECT("times"&amp;EQ$2),$F262,FJ$28)&gt;10,INDEX(INDIRECT(ES262),$E262,FJ$28)&lt;=INDEX(INDIRECT(ES262),$E262,$F262)),0,(INDEX(INDIRECT(ES262),$E262,$F262)-INDEX(INDIRECT(ES262),$E262,FJ$28))*(10-INDEX(INDIRECT("times"&amp;EQ$2),$F262,FJ$28))/10)</f>
        <v>0</v>
      </c>
      <c r="FK262" s="47">
        <f ca="1">IF(OR(INDEX(INDIRECT("times"&amp;EQ$2),$F262,FK$28)&gt;10,INDEX(INDIRECT(ES262),$E262,FK$28)&lt;=INDEX(INDIRECT(ES262),$E262,$F262)),0,(INDEX(INDIRECT(ES262),$E262,$F262)-INDEX(INDIRECT(ES262),$E262,FK$28))*(10-INDEX(INDIRECT("times"&amp;EQ$2),$F262,FK$28))/10)</f>
        <v>0</v>
      </c>
      <c r="FL262" s="47">
        <f ca="1">IF(OR(INDEX(INDIRECT("times"&amp;EQ$2),$F262,FL$28)&gt;10,INDEX(INDIRECT(ES262),$E262,FL$28)&lt;=INDEX(INDIRECT(ES262),$E262,$F262)),0,(INDEX(INDIRECT(ES262),$E262,$F262)-INDEX(INDIRECT(ES262),$E262,FL$28))*(10-INDEX(INDIRECT("times"&amp;EQ$2),$F262,FL$28))/10)</f>
        <v>0</v>
      </c>
      <c r="FM262" s="47">
        <f ca="1">IF(OR(INDEX(INDIRECT("times"&amp;EQ$2),$F262,FM$28)&gt;10,INDEX(INDIRECT(ES262),$E262,FM$28)&lt;=INDEX(INDIRECT(ES262),$E262,$F262)),0,(INDEX(INDIRECT(ES262),$E262,$F262)-INDEX(INDIRECT(ES262),$E262,FM$28))*(10-INDEX(INDIRECT("times"&amp;EQ$2),$F262,FM$28))/10)</f>
        <v>0</v>
      </c>
      <c r="FN262" s="47">
        <f ca="1">IF(OR(INDEX(INDIRECT("times"&amp;EQ$2),$F262,FN$28)&gt;10,INDEX(INDIRECT(ES262),$E262,FN$28)&lt;=INDEX(INDIRECT(ES262),$E262,$F262)),0,(INDEX(INDIRECT(ES262),$E262,$F262)-INDEX(INDIRECT(ES262),$E262,FN$28))*(10-INDEX(INDIRECT("times"&amp;EQ$2),$F262,FN$28))/10)</f>
        <v>0</v>
      </c>
      <c r="FO262" s="47">
        <f ca="1">IF(OR(INDEX(INDIRECT("times"&amp;EQ$2),$F262,FO$28)&gt;10,INDEX(INDIRECT(ES262),$E262,FO$28)&lt;=INDEX(INDIRECT(ES262),$E262,$F262)),0,(INDEX(INDIRECT(ES262),$E262,$F262)-INDEX(INDIRECT(ES262),$E262,FO$28))*(10-INDEX(INDIRECT("times"&amp;EQ$2),$F262,FO$28))/10)</f>
        <v>0</v>
      </c>
      <c r="FP262" s="48">
        <f ca="1">IF(OR(INDEX(INDIRECT("times"&amp;EQ$2),$F262,FP$28)&gt;10,INDEX(INDIRECT(ES262),$E262,FP$28)&lt;=INDEX(INDIRECT(ES262),$E262,$F262)),0,(INDEX(INDIRECT(ES262),$E262,$F262)-INDEX(INDIRECT(ES262),$E262,FP$28))*(10-INDEX(INDIRECT("times"&amp;EQ$2),$F262,FP$28))/10)</f>
        <v>0</v>
      </c>
      <c r="FQ262" s="201">
        <v>10</v>
      </c>
      <c r="FS262" s="18" t="s">
        <v>198</v>
      </c>
      <c r="FT262" s="122">
        <f>FS236</f>
        <v>2</v>
      </c>
      <c r="FU262" s="122" t="str">
        <f>FS237</f>
        <v>shop65</v>
      </c>
      <c r="FV262" s="210" t="str">
        <f t="shared" si="1204"/>
        <v>core2_shop65</v>
      </c>
      <c r="FW262" s="122">
        <v>1</v>
      </c>
      <c r="FX262" s="33">
        <v>10</v>
      </c>
      <c r="FY262" s="46">
        <f ca="1">IF(OR(INDEX(INDIRECT("times"&amp;FT$2),$F262,FY$28)&gt;10,INDEX(INDIRECT(FV262),$E262,FY$28)&lt;=INDEX(INDIRECT(FV262),$E262,$F262)),0,(INDEX(INDIRECT(FV262),$E262,$F262)-INDEX(INDIRECT(FV262),$E262,FY$28))*(10-INDEX(INDIRECT("times"&amp;FT$2),$F262,FY$28))/10)</f>
        <v>0</v>
      </c>
      <c r="FZ262" s="47">
        <f ca="1">IF(OR(INDEX(INDIRECT("times"&amp;FT$2),$F262,FZ$28)&gt;10,INDEX(INDIRECT(FV262),$E262,FZ$28)&lt;=INDEX(INDIRECT(FV262),$E262,$F262)),0,(INDEX(INDIRECT(FV262),$E262,$F262)-INDEX(INDIRECT(FV262),$E262,FZ$28))*(10-INDEX(INDIRECT("times"&amp;FT$2),$F262,FZ$28))/10)</f>
        <v>0</v>
      </c>
      <c r="GA262" s="47">
        <f ca="1">IF(OR(INDEX(INDIRECT("times"&amp;FT$2),$F262,GA$28)&gt;10,INDEX(INDIRECT(FV262),$E262,GA$28)&lt;=INDEX(INDIRECT(FV262),$E262,$F262)),0,(INDEX(INDIRECT(FV262),$E262,$F262)-INDEX(INDIRECT(FV262),$E262,GA$28))*(10-INDEX(INDIRECT("times"&amp;FT$2),$F262,GA$28))/10)</f>
        <v>0</v>
      </c>
      <c r="GB262" s="47">
        <f ca="1">IF(OR(INDEX(INDIRECT("times"&amp;FT$2),$F262,GB$28)&gt;10,INDEX(INDIRECT(FV262),$E262,GB$28)&lt;=INDEX(INDIRECT(FV262),$E262,$F262)),0,(INDEX(INDIRECT(FV262),$E262,$F262)-INDEX(INDIRECT(FV262),$E262,GB$28))*(10-INDEX(INDIRECT("times"&amp;FT$2),$F262,GB$28))/10)</f>
        <v>0</v>
      </c>
      <c r="GC262" s="47">
        <f ca="1">IF(OR(INDEX(INDIRECT("times"&amp;FT$2),$F262,GC$28)&gt;10,INDEX(INDIRECT(FV262),$E262,GC$28)&lt;=INDEX(INDIRECT(FV262),$E262,$F262)),0,(INDEX(INDIRECT(FV262),$E262,$F262)-INDEX(INDIRECT(FV262),$E262,GC$28))*(10-INDEX(INDIRECT("times"&amp;FT$2),$F262,GC$28))/10)</f>
        <v>0</v>
      </c>
      <c r="GD262" s="47">
        <f ca="1">IF(OR(INDEX(INDIRECT("times"&amp;FT$2),$F262,GD$28)&gt;10,INDEX(INDIRECT(FV262),$E262,GD$28)&lt;=INDEX(INDIRECT(FV262),$E262,$F262)),0,(INDEX(INDIRECT(FV262),$E262,$F262)-INDEX(INDIRECT(FV262),$E262,GD$28))*(10-INDEX(INDIRECT("times"&amp;FT$2),$F262,GD$28))/10)</f>
        <v>0</v>
      </c>
      <c r="GE262" s="47">
        <f ca="1">IF(OR(INDEX(INDIRECT("times"&amp;FT$2),$F262,GE$28)&gt;10,INDEX(INDIRECT(FV262),$E262,GE$28)&lt;=INDEX(INDIRECT(FV262),$E262,$F262)),0,(INDEX(INDIRECT(FV262),$E262,$F262)-INDEX(INDIRECT(FV262),$E262,GE$28))*(10-INDEX(INDIRECT("times"&amp;FT$2),$F262,GE$28))/10)</f>
        <v>0</v>
      </c>
      <c r="GF262" s="47">
        <f ca="1">IF(OR(INDEX(INDIRECT("times"&amp;FT$2),$F262,GF$28)&gt;10,INDEX(INDIRECT(FV262),$E262,GF$28)&lt;=INDEX(INDIRECT(FV262),$E262,$F262)),0,(INDEX(INDIRECT(FV262),$E262,$F262)-INDEX(INDIRECT(FV262),$E262,GF$28))*(10-INDEX(INDIRECT("times"&amp;FT$2),$F262,GF$28))/10)</f>
        <v>0</v>
      </c>
      <c r="GG262" s="47">
        <f ca="1">IF(OR(INDEX(INDIRECT("times"&amp;FT$2),$F262,GG$28)&gt;10,INDEX(INDIRECT(FV262),$E262,GG$28)&lt;=INDEX(INDIRECT(FV262),$E262,$F262)),0,(INDEX(INDIRECT(FV262),$E262,$F262)-INDEX(INDIRECT(FV262),$E262,GG$28))*(10-INDEX(INDIRECT("times"&amp;FT$2),$F262,GG$28))/10)</f>
        <v>0</v>
      </c>
      <c r="GH262" s="47">
        <f ca="1">IF(OR(INDEX(INDIRECT("times"&amp;FT$2),$F262,GH$28)&gt;10,INDEX(INDIRECT(FV262),$E262,GH$28)&lt;=INDEX(INDIRECT(FV262),$E262,$F262)),0,(INDEX(INDIRECT(FV262),$E262,$F262)-INDEX(INDIRECT(FV262),$E262,GH$28))*(10-INDEX(INDIRECT("times"&amp;FT$2),$F262,GH$28))/10)</f>
        <v>0</v>
      </c>
      <c r="GI262" s="47">
        <f ca="1">IF(OR(INDEX(INDIRECT("times"&amp;FT$2),$F262,GI$28)&gt;10,INDEX(INDIRECT(FV262),$E262,GI$28)&lt;=INDEX(INDIRECT(FV262),$E262,$F262)),0,(INDEX(INDIRECT(FV262),$E262,$F262)-INDEX(INDIRECT(FV262),$E262,GI$28))*(10-INDEX(INDIRECT("times"&amp;FT$2),$F262,GI$28))/10)</f>
        <v>0</v>
      </c>
      <c r="GJ262" s="47">
        <f ca="1">IF(OR(INDEX(INDIRECT("times"&amp;FT$2),$F262,GJ$28)&gt;10,INDEX(INDIRECT(FV262),$E262,GJ$28)&lt;=INDEX(INDIRECT(FV262),$E262,$F262)),0,(INDEX(INDIRECT(FV262),$E262,$F262)-INDEX(INDIRECT(FV262),$E262,GJ$28))*(10-INDEX(INDIRECT("times"&amp;FT$2),$F262,GJ$28))/10)</f>
        <v>0</v>
      </c>
      <c r="GK262" s="47">
        <f ca="1">IF(OR(INDEX(INDIRECT("times"&amp;FT$2),$F262,GK$28)&gt;10,INDEX(INDIRECT(FV262),$E262,GK$28)&lt;=INDEX(INDIRECT(FV262),$E262,$F262)),0,(INDEX(INDIRECT(FV262),$E262,$F262)-INDEX(INDIRECT(FV262),$E262,GK$28))*(10-INDEX(INDIRECT("times"&amp;FT$2),$F262,GK$28))/10)</f>
        <v>0</v>
      </c>
      <c r="GL262" s="47">
        <f ca="1">IF(OR(INDEX(INDIRECT("times"&amp;FT$2),$F262,GL$28)&gt;10,INDEX(INDIRECT(FV262),$E262,GL$28)&lt;=INDEX(INDIRECT(FV262),$E262,$F262)),0,(INDEX(INDIRECT(FV262),$E262,$F262)-INDEX(INDIRECT(FV262),$E262,GL$28))*(10-INDEX(INDIRECT("times"&amp;FT$2),$F262,GL$28))/10)</f>
        <v>0</v>
      </c>
      <c r="GM262" s="47">
        <f ca="1">IF(OR(INDEX(INDIRECT("times"&amp;FT$2),$F262,GM$28)&gt;10,INDEX(INDIRECT(FV262),$E262,GM$28)&lt;=INDEX(INDIRECT(FV262),$E262,$F262)),0,(INDEX(INDIRECT(FV262),$E262,$F262)-INDEX(INDIRECT(FV262),$E262,GM$28))*(10-INDEX(INDIRECT("times"&amp;FT$2),$F262,GM$28))/10)</f>
        <v>0</v>
      </c>
      <c r="GN262" s="47">
        <f ca="1">IF(OR(INDEX(INDIRECT("times"&amp;FT$2),$F262,GN$28)&gt;10,INDEX(INDIRECT(FV262),$E262,GN$28)&lt;=INDEX(INDIRECT(FV262),$E262,$F262)),0,(INDEX(INDIRECT(FV262),$E262,$F262)-INDEX(INDIRECT(FV262),$E262,GN$28))*(10-INDEX(INDIRECT("times"&amp;FT$2),$F262,GN$28))/10)</f>
        <v>0</v>
      </c>
      <c r="GO262" s="47">
        <f ca="1">IF(OR(INDEX(INDIRECT("times"&amp;FT$2),$F262,GO$28)&gt;10,INDEX(INDIRECT(FV262),$E262,GO$28)&lt;=INDEX(INDIRECT(FV262),$E262,$F262)),0,(INDEX(INDIRECT(FV262),$E262,$F262)-INDEX(INDIRECT(FV262),$E262,GO$28))*(10-INDEX(INDIRECT("times"&amp;FT$2),$F262,GO$28))/10)</f>
        <v>0</v>
      </c>
      <c r="GP262" s="47">
        <f ca="1">IF(OR(INDEX(INDIRECT("times"&amp;FT$2),$F262,GP$28)&gt;10,INDEX(INDIRECT(FV262),$E262,GP$28)&lt;=INDEX(INDIRECT(FV262),$E262,$F262)),0,(INDEX(INDIRECT(FV262),$E262,$F262)-INDEX(INDIRECT(FV262),$E262,GP$28))*(10-INDEX(INDIRECT("times"&amp;FT$2),$F262,GP$28))/10)</f>
        <v>0</v>
      </c>
      <c r="GQ262" s="47">
        <f ca="1">IF(OR(INDEX(INDIRECT("times"&amp;FT$2),$F262,GQ$28)&gt;10,INDEX(INDIRECT(FV262),$E262,GQ$28)&lt;=INDEX(INDIRECT(FV262),$E262,$F262)),0,(INDEX(INDIRECT(FV262),$E262,$F262)-INDEX(INDIRECT(FV262),$E262,GQ$28))*(10-INDEX(INDIRECT("times"&amp;FT$2),$F262,GQ$28))/10)</f>
        <v>0</v>
      </c>
      <c r="GR262" s="47">
        <f ca="1">IF(OR(INDEX(INDIRECT("times"&amp;FT$2),$F262,GR$28)&gt;10,INDEX(INDIRECT(FV262),$E262,GR$28)&lt;=INDEX(INDIRECT(FV262),$E262,$F262)),0,(INDEX(INDIRECT(FV262),$E262,$F262)-INDEX(INDIRECT(FV262),$E262,GR$28))*(10-INDEX(INDIRECT("times"&amp;FT$2),$F262,GR$28))/10)</f>
        <v>0</v>
      </c>
      <c r="GS262" s="48">
        <f ca="1">IF(OR(INDEX(INDIRECT("times"&amp;FT$2),$F262,GS$28)&gt;10,INDEX(INDIRECT(FV262),$E262,GS$28)&lt;=INDEX(INDIRECT(FV262),$E262,$F262)),0,(INDEX(INDIRECT(FV262),$E262,$F262)-INDEX(INDIRECT(FV262),$E262,GS$28))*(10-INDEX(INDIRECT("times"&amp;FT$2),$F262,GS$28))/10)</f>
        <v>0</v>
      </c>
      <c r="GT262" s="201">
        <v>10</v>
      </c>
      <c r="GV262" s="18" t="s">
        <v>198</v>
      </c>
      <c r="GW262" s="122">
        <f>GV236</f>
        <v>2</v>
      </c>
      <c r="GX262" s="122" t="str">
        <f>GV237</f>
        <v>lei65</v>
      </c>
      <c r="GY262" s="210" t="str">
        <f t="shared" si="1205"/>
        <v>core2_lei65</v>
      </c>
      <c r="GZ262" s="122">
        <v>1</v>
      </c>
      <c r="HA262" s="33">
        <v>10</v>
      </c>
      <c r="HB262" s="46">
        <f ca="1">IF(OR(INDEX(INDIRECT("times"&amp;GW$2),$F262,HB$28)&gt;10,INDEX(INDIRECT(GY262),$E262,HB$28)&lt;=INDEX(INDIRECT(GY262),$E262,$F262)),0,(INDEX(INDIRECT(GY262),$E262,$F262)-INDEX(INDIRECT(GY262),$E262,HB$28))*(10-INDEX(INDIRECT("times"&amp;GW$2),$F262,HB$28))/10)</f>
        <v>0</v>
      </c>
      <c r="HC262" s="47">
        <f ca="1">IF(OR(INDEX(INDIRECT("times"&amp;GW$2),$F262,HC$28)&gt;10,INDEX(INDIRECT(GY262),$E262,HC$28)&lt;=INDEX(INDIRECT(GY262),$E262,$F262)),0,(INDEX(INDIRECT(GY262),$E262,$F262)-INDEX(INDIRECT(GY262),$E262,HC$28))*(10-INDEX(INDIRECT("times"&amp;GW$2),$F262,HC$28))/10)</f>
        <v>0</v>
      </c>
      <c r="HD262" s="47">
        <f ca="1">IF(OR(INDEX(INDIRECT("times"&amp;GW$2),$F262,HD$28)&gt;10,INDEX(INDIRECT(GY262),$E262,HD$28)&lt;=INDEX(INDIRECT(GY262),$E262,$F262)),0,(INDEX(INDIRECT(GY262),$E262,$F262)-INDEX(INDIRECT(GY262),$E262,HD$28))*(10-INDEX(INDIRECT("times"&amp;GW$2),$F262,HD$28))/10)</f>
        <v>0</v>
      </c>
      <c r="HE262" s="47">
        <f ca="1">IF(OR(INDEX(INDIRECT("times"&amp;GW$2),$F262,HE$28)&gt;10,INDEX(INDIRECT(GY262),$E262,HE$28)&lt;=INDEX(INDIRECT(GY262),$E262,$F262)),0,(INDEX(INDIRECT(GY262),$E262,$F262)-INDEX(INDIRECT(GY262),$E262,HE$28))*(10-INDEX(INDIRECT("times"&amp;GW$2),$F262,HE$28))/10)</f>
        <v>0</v>
      </c>
      <c r="HF262" s="47">
        <f ca="1">IF(OR(INDEX(INDIRECT("times"&amp;GW$2),$F262,HF$28)&gt;10,INDEX(INDIRECT(GY262),$E262,HF$28)&lt;=INDEX(INDIRECT(GY262),$E262,$F262)),0,(INDEX(INDIRECT(GY262),$E262,$F262)-INDEX(INDIRECT(GY262),$E262,HF$28))*(10-INDEX(INDIRECT("times"&amp;GW$2),$F262,HF$28))/10)</f>
        <v>0</v>
      </c>
      <c r="HG262" s="47">
        <f ca="1">IF(OR(INDEX(INDIRECT("times"&amp;GW$2),$F262,HG$28)&gt;10,INDEX(INDIRECT(GY262),$E262,HG$28)&lt;=INDEX(INDIRECT(GY262),$E262,$F262)),0,(INDEX(INDIRECT(GY262),$E262,$F262)-INDEX(INDIRECT(GY262),$E262,HG$28))*(10-INDEX(INDIRECT("times"&amp;GW$2),$F262,HG$28))/10)</f>
        <v>0</v>
      </c>
      <c r="HH262" s="47">
        <f ca="1">IF(OR(INDEX(INDIRECT("times"&amp;GW$2),$F262,HH$28)&gt;10,INDEX(INDIRECT(GY262),$E262,HH$28)&lt;=INDEX(INDIRECT(GY262),$E262,$F262)),0,(INDEX(INDIRECT(GY262),$E262,$F262)-INDEX(INDIRECT(GY262),$E262,HH$28))*(10-INDEX(INDIRECT("times"&amp;GW$2),$F262,HH$28))/10)</f>
        <v>0</v>
      </c>
      <c r="HI262" s="47">
        <f ca="1">IF(OR(INDEX(INDIRECT("times"&amp;GW$2),$F262,HI$28)&gt;10,INDEX(INDIRECT(GY262),$E262,HI$28)&lt;=INDEX(INDIRECT(GY262),$E262,$F262)),0,(INDEX(INDIRECT(GY262),$E262,$F262)-INDEX(INDIRECT(GY262),$E262,HI$28))*(10-INDEX(INDIRECT("times"&amp;GW$2),$F262,HI$28))/10)</f>
        <v>0</v>
      </c>
      <c r="HJ262" s="47">
        <f ca="1">IF(OR(INDEX(INDIRECT("times"&amp;GW$2),$F262,HJ$28)&gt;10,INDEX(INDIRECT(GY262),$E262,HJ$28)&lt;=INDEX(INDIRECT(GY262),$E262,$F262)),0,(INDEX(INDIRECT(GY262),$E262,$F262)-INDEX(INDIRECT(GY262),$E262,HJ$28))*(10-INDEX(INDIRECT("times"&amp;GW$2),$F262,HJ$28))/10)</f>
        <v>0</v>
      </c>
      <c r="HK262" s="47">
        <f ca="1">IF(OR(INDEX(INDIRECT("times"&amp;GW$2),$F262,HK$28)&gt;10,INDEX(INDIRECT(GY262),$E262,HK$28)&lt;=INDEX(INDIRECT(GY262),$E262,$F262)),0,(INDEX(INDIRECT(GY262),$E262,$F262)-INDEX(INDIRECT(GY262),$E262,HK$28))*(10-INDEX(INDIRECT("times"&amp;GW$2),$F262,HK$28))/10)</f>
        <v>0</v>
      </c>
      <c r="HL262" s="47">
        <f ca="1">IF(OR(INDEX(INDIRECT("times"&amp;GW$2),$F262,HL$28)&gt;10,INDEX(INDIRECT(GY262),$E262,HL$28)&lt;=INDEX(INDIRECT(GY262),$E262,$F262)),0,(INDEX(INDIRECT(GY262),$E262,$F262)-INDEX(INDIRECT(GY262),$E262,HL$28))*(10-INDEX(INDIRECT("times"&amp;GW$2),$F262,HL$28))/10)</f>
        <v>0</v>
      </c>
      <c r="HM262" s="47">
        <f ca="1">IF(OR(INDEX(INDIRECT("times"&amp;GW$2),$F262,HM$28)&gt;10,INDEX(INDIRECT(GY262),$E262,HM$28)&lt;=INDEX(INDIRECT(GY262),$E262,$F262)),0,(INDEX(INDIRECT(GY262),$E262,$F262)-INDEX(INDIRECT(GY262),$E262,HM$28))*(10-INDEX(INDIRECT("times"&amp;GW$2),$F262,HM$28))/10)</f>
        <v>0</v>
      </c>
      <c r="HN262" s="47">
        <f ca="1">IF(OR(INDEX(INDIRECT("times"&amp;GW$2),$F262,HN$28)&gt;10,INDEX(INDIRECT(GY262),$E262,HN$28)&lt;=INDEX(INDIRECT(GY262),$E262,$F262)),0,(INDEX(INDIRECT(GY262),$E262,$F262)-INDEX(INDIRECT(GY262),$E262,HN$28))*(10-INDEX(INDIRECT("times"&amp;GW$2),$F262,HN$28))/10)</f>
        <v>0</v>
      </c>
      <c r="HO262" s="47">
        <f ca="1">IF(OR(INDEX(INDIRECT("times"&amp;GW$2),$F262,HO$28)&gt;10,INDEX(INDIRECT(GY262),$E262,HO$28)&lt;=INDEX(INDIRECT(GY262),$E262,$F262)),0,(INDEX(INDIRECT(GY262),$E262,$F262)-INDEX(INDIRECT(GY262),$E262,HO$28))*(10-INDEX(INDIRECT("times"&amp;GW$2),$F262,HO$28))/10)</f>
        <v>0</v>
      </c>
      <c r="HP262" s="47">
        <f ca="1">IF(OR(INDEX(INDIRECT("times"&amp;GW$2),$F262,HP$28)&gt;10,INDEX(INDIRECT(GY262),$E262,HP$28)&lt;=INDEX(INDIRECT(GY262),$E262,$F262)),0,(INDEX(INDIRECT(GY262),$E262,$F262)-INDEX(INDIRECT(GY262),$E262,HP$28))*(10-INDEX(INDIRECT("times"&amp;GW$2),$F262,HP$28))/10)</f>
        <v>0</v>
      </c>
      <c r="HQ262" s="47">
        <f ca="1">IF(OR(INDEX(INDIRECT("times"&amp;GW$2),$F262,HQ$28)&gt;10,INDEX(INDIRECT(GY262),$E262,HQ$28)&lt;=INDEX(INDIRECT(GY262),$E262,$F262)),0,(INDEX(INDIRECT(GY262),$E262,$F262)-INDEX(INDIRECT(GY262),$E262,HQ$28))*(10-INDEX(INDIRECT("times"&amp;GW$2),$F262,HQ$28))/10)</f>
        <v>0</v>
      </c>
      <c r="HR262" s="47">
        <f ca="1">IF(OR(INDEX(INDIRECT("times"&amp;GW$2),$F262,HR$28)&gt;10,INDEX(INDIRECT(GY262),$E262,HR$28)&lt;=INDEX(INDIRECT(GY262),$E262,$F262)),0,(INDEX(INDIRECT(GY262),$E262,$F262)-INDEX(INDIRECT(GY262),$E262,HR$28))*(10-INDEX(INDIRECT("times"&amp;GW$2),$F262,HR$28))/10)</f>
        <v>0</v>
      </c>
      <c r="HS262" s="47">
        <f ca="1">IF(OR(INDEX(INDIRECT("times"&amp;GW$2),$F262,HS$28)&gt;10,INDEX(INDIRECT(GY262),$E262,HS$28)&lt;=INDEX(INDIRECT(GY262),$E262,$F262)),0,(INDEX(INDIRECT(GY262),$E262,$F262)-INDEX(INDIRECT(GY262),$E262,HS$28))*(10-INDEX(INDIRECT("times"&amp;GW$2),$F262,HS$28))/10)</f>
        <v>0</v>
      </c>
      <c r="HT262" s="47">
        <f ca="1">IF(OR(INDEX(INDIRECT("times"&amp;GW$2),$F262,HT$28)&gt;10,INDEX(INDIRECT(GY262),$E262,HT$28)&lt;=INDEX(INDIRECT(GY262),$E262,$F262)),0,(INDEX(INDIRECT(GY262),$E262,$F262)-INDEX(INDIRECT(GY262),$E262,HT$28))*(10-INDEX(INDIRECT("times"&amp;GW$2),$F262,HT$28))/10)</f>
        <v>0</v>
      </c>
      <c r="HU262" s="47">
        <f ca="1">IF(OR(INDEX(INDIRECT("times"&amp;GW$2),$F262,HU$28)&gt;10,INDEX(INDIRECT(GY262),$E262,HU$28)&lt;=INDEX(INDIRECT(GY262),$E262,$F262)),0,(INDEX(INDIRECT(GY262),$E262,$F262)-INDEX(INDIRECT(GY262),$E262,HU$28))*(10-INDEX(INDIRECT("times"&amp;GW$2),$F262,HU$28))/10)</f>
        <v>0</v>
      </c>
      <c r="HV262" s="48">
        <f ca="1">IF(OR(INDEX(INDIRECT("times"&amp;GW$2),$F262,HV$28)&gt;10,INDEX(INDIRECT(GY262),$E262,HV$28)&lt;=INDEX(INDIRECT(GY262),$E262,$F262)),0,(INDEX(INDIRECT(GY262),$E262,$F262)-INDEX(INDIRECT(GY262),$E262,HV$28))*(10-INDEX(INDIRECT("times"&amp;GW$2),$F262,HV$28))/10)</f>
        <v>0</v>
      </c>
      <c r="HW262" s="201">
        <v>10</v>
      </c>
    </row>
    <row r="263" spans="1:231" ht="15">
      <c r="A263" s="18" t="s">
        <v>199</v>
      </c>
      <c r="B263" s="122">
        <f>A236</f>
        <v>2</v>
      </c>
      <c r="C263" s="122" t="str">
        <f>A237</f>
        <v>work1834</v>
      </c>
      <c r="D263" s="210" t="str">
        <f t="shared" si="1198"/>
        <v>core2_work1834</v>
      </c>
      <c r="E263" s="122">
        <v>1</v>
      </c>
      <c r="F263" s="33">
        <v>11</v>
      </c>
      <c r="G263" s="46">
        <f ca="1">IF(OR(INDEX(INDIRECT("times"&amp;B$2),$F263,G$28)&gt;10,INDEX(INDIRECT(D263),$E263,G$28)&lt;=INDEX(INDIRECT(D263),$E263,$F263)),0,(INDEX(INDIRECT(D263),$E263,$F263)-INDEX(INDIRECT(D263),$E263,G$28))*(10-INDEX(INDIRECT("times"&amp;B$2),$F263,G$28))/10)</f>
        <v>0</v>
      </c>
      <c r="H263" s="47">
        <f ca="1">IF(OR(INDEX(INDIRECT("times"&amp;B$2),$F263,H$28)&gt;10,INDEX(INDIRECT(D263),$E263,H$28)&lt;=INDEX(INDIRECT(D263),$E263,$F263)),0,(INDEX(INDIRECT(D263),$E263,$F263)-INDEX(INDIRECT(D263),$E263,H$28))*(10-INDEX(INDIRECT("times"&amp;B$2),$F263,H$28))/10)</f>
        <v>0</v>
      </c>
      <c r="I263" s="47">
        <f ca="1">IF(OR(INDEX(INDIRECT("times"&amp;B$2),$F263,I$28)&gt;10,INDEX(INDIRECT(D263),$E263,I$28)&lt;=INDEX(INDIRECT(D263),$E263,$F263)),0,(INDEX(INDIRECT(D263),$E263,$F263)-INDEX(INDIRECT(D263),$E263,I$28))*(10-INDEX(INDIRECT("times"&amp;B$2),$F263,I$28))/10)</f>
        <v>0</v>
      </c>
      <c r="J263" s="47">
        <f ca="1">IF(OR(INDEX(INDIRECT("times"&amp;B$2),$F263,J$28)&gt;10,INDEX(INDIRECT(D263),$E263,J$28)&lt;=INDEX(INDIRECT(D263),$E263,$F263)),0,(INDEX(INDIRECT(D263),$E263,$F263)-INDEX(INDIRECT(D263),$E263,J$28))*(10-INDEX(INDIRECT("times"&amp;B$2),$F263,J$28))/10)</f>
        <v>0</v>
      </c>
      <c r="K263" s="47">
        <f ca="1">IF(OR(INDEX(INDIRECT("times"&amp;B$2),$F263,K$28)&gt;10,INDEX(INDIRECT(D263),$E263,K$28)&lt;=INDEX(INDIRECT(D263),$E263,$F263)),0,(INDEX(INDIRECT(D263),$E263,$F263)-INDEX(INDIRECT(D263),$E263,K$28))*(10-INDEX(INDIRECT("times"&amp;B$2),$F263,K$28))/10)</f>
        <v>0</v>
      </c>
      <c r="L263" s="47">
        <f ca="1">IF(OR(INDEX(INDIRECT("times"&amp;B$2),$F263,L$28)&gt;10,INDEX(INDIRECT(D263),$E263,L$28)&lt;=INDEX(INDIRECT(D263),$E263,$F263)),0,(INDEX(INDIRECT(D263),$E263,$F263)-INDEX(INDIRECT(D263),$E263,L$28))*(10-INDEX(INDIRECT("times"&amp;B$2),$F263,L$28))/10)</f>
        <v>0</v>
      </c>
      <c r="M263" s="47">
        <f ca="1">IF(OR(INDEX(INDIRECT("times"&amp;B$2),$F263,M$28)&gt;10,INDEX(INDIRECT(D263),$E263,M$28)&lt;=INDEX(INDIRECT(D263),$E263,$F263)),0,(INDEX(INDIRECT(D263),$E263,$F263)-INDEX(INDIRECT(D263),$E263,M$28))*(10-INDEX(INDIRECT("times"&amp;B$2),$F263,M$28))/10)</f>
        <v>0</v>
      </c>
      <c r="N263" s="47">
        <f ca="1">IF(OR(INDEX(INDIRECT("times"&amp;B$2),$F263,N$28)&gt;10,INDEX(INDIRECT(D263),$E263,N$28)&lt;=INDEX(INDIRECT(D263),$E263,$F263)),0,(INDEX(INDIRECT(D263),$E263,$F263)-INDEX(INDIRECT(D263),$E263,N$28))*(10-INDEX(INDIRECT("times"&amp;B$2),$F263,N$28))/10)</f>
        <v>0</v>
      </c>
      <c r="O263" s="47">
        <f ca="1">IF(OR(INDEX(INDIRECT("times"&amp;B$2),$F263,O$28)&gt;10,INDEX(INDIRECT(D263),$E263,O$28)&lt;=INDEX(INDIRECT(D263),$E263,$F263)),0,(INDEX(INDIRECT(D263),$E263,$F263)-INDEX(INDIRECT(D263),$E263,O$28))*(10-INDEX(INDIRECT("times"&amp;B$2),$F263,O$28))/10)</f>
        <v>0</v>
      </c>
      <c r="P263" s="47">
        <f ca="1">IF(OR(INDEX(INDIRECT("times"&amp;B$2),$F263,P$28)&gt;10,INDEX(INDIRECT(D263),$E263,P$28)&lt;=INDEX(INDIRECT(D263),$E263,$F263)),0,(INDEX(INDIRECT(D263),$E263,$F263)-INDEX(INDIRECT(D263),$E263,P$28))*(10-INDEX(INDIRECT("times"&amp;B$2),$F263,P$28))/10)</f>
        <v>0</v>
      </c>
      <c r="Q263" s="47">
        <f ca="1">IF(OR(INDEX(INDIRECT("times"&amp;B$2),$F263,Q$28)&gt;10,INDEX(INDIRECT(D263),$E263,Q$28)&lt;=INDEX(INDIRECT(D263),$E263,$F263)),0,(INDEX(INDIRECT(D263),$E263,$F263)-INDEX(INDIRECT(D263),$E263,Q$28))*(10-INDEX(INDIRECT("times"&amp;B$2),$F263,Q$28))/10)</f>
        <v>0</v>
      </c>
      <c r="R263" s="47">
        <f ca="1">IF(OR(INDEX(INDIRECT("times"&amp;B$2),$F263,R$28)&gt;10,INDEX(INDIRECT(D263),$E263,R$28)&lt;=INDEX(INDIRECT(D263),$E263,$F263)),0,(INDEX(INDIRECT(D263),$E263,$F263)-INDEX(INDIRECT(D263),$E263,R$28))*(10-INDEX(INDIRECT("times"&amp;B$2),$F263,R$28))/10)</f>
        <v>0</v>
      </c>
      <c r="S263" s="47">
        <f ca="1">IF(OR(INDEX(INDIRECT("times"&amp;B$2),$F263,S$28)&gt;10,INDEX(INDIRECT(D263),$E263,S$28)&lt;=INDEX(INDIRECT(D263),$E263,$F263)),0,(INDEX(INDIRECT(D263),$E263,$F263)-INDEX(INDIRECT(D263),$E263,S$28))*(10-INDEX(INDIRECT("times"&amp;B$2),$F263,S$28))/10)</f>
        <v>0</v>
      </c>
      <c r="T263" s="47">
        <f ca="1">IF(OR(INDEX(INDIRECT("times"&amp;B$2),$F263,T$28)&gt;10,INDEX(INDIRECT(D263),$E263,T$28)&lt;=INDEX(INDIRECT(D263),$E263,$F263)),0,(INDEX(INDIRECT(D263),$E263,$F263)-INDEX(INDIRECT(D263),$E263,T$28))*(10-INDEX(INDIRECT("times"&amp;B$2),$F263,T$28))/10)</f>
        <v>0</v>
      </c>
      <c r="U263" s="47">
        <f ca="1">IF(OR(INDEX(INDIRECT("times"&amp;B$2),$F263,U$28)&gt;10,INDEX(INDIRECT(D263),$E263,U$28)&lt;=INDEX(INDIRECT(D263),$E263,$F263)),0,(INDEX(INDIRECT(D263),$E263,$F263)-INDEX(INDIRECT(D263),$E263,U$28))*(10-INDEX(INDIRECT("times"&amp;B$2),$F263,U$28))/10)</f>
        <v>0</v>
      </c>
      <c r="V263" s="47">
        <f ca="1">IF(OR(INDEX(INDIRECT("times"&amp;B$2),$F263,V$28)&gt;10,INDEX(INDIRECT(D263),$E263,V$28)&lt;=INDEX(INDIRECT(D263),$E263,$F263)),0,(INDEX(INDIRECT(D263),$E263,$F263)-INDEX(INDIRECT(D263),$E263,V$28))*(10-INDEX(INDIRECT("times"&amp;B$2),$F263,V$28))/10)</f>
        <v>0</v>
      </c>
      <c r="W263" s="47">
        <f ca="1">IF(OR(INDEX(INDIRECT("times"&amp;B$2),$F263,W$28)&gt;10,INDEX(INDIRECT(D263),$E263,W$28)&lt;=INDEX(INDIRECT(D263),$E263,$F263)),0,(INDEX(INDIRECT(D263),$E263,$F263)-INDEX(INDIRECT(D263),$E263,W$28))*(10-INDEX(INDIRECT("times"&amp;B$2),$F263,W$28))/10)</f>
        <v>0</v>
      </c>
      <c r="X263" s="47">
        <f ca="1">IF(OR(INDEX(INDIRECT("times"&amp;B$2),$F263,X$28)&gt;10,INDEX(INDIRECT(D263),$E263,X$28)&lt;=INDEX(INDIRECT(D263),$E263,$F263)),0,(INDEX(INDIRECT(D263),$E263,$F263)-INDEX(INDIRECT(D263),$E263,X$28))*(10-INDEX(INDIRECT("times"&amp;B$2),$F263,X$28))/10)</f>
        <v>0</v>
      </c>
      <c r="Y263" s="47">
        <f ca="1">IF(OR(INDEX(INDIRECT("times"&amp;B$2),$F263,Y$28)&gt;10,INDEX(INDIRECT(D263),$E263,Y$28)&lt;=INDEX(INDIRECT(D263),$E263,$F263)),0,(INDEX(INDIRECT(D263),$E263,$F263)-INDEX(INDIRECT(D263),$E263,Y$28))*(10-INDEX(INDIRECT("times"&amp;B$2),$F263,Y$28))/10)</f>
        <v>0</v>
      </c>
      <c r="Z263" s="47">
        <f ca="1">IF(OR(INDEX(INDIRECT("times"&amp;B$2),$F263,Z$28)&gt;10,INDEX(INDIRECT(D263),$E263,Z$28)&lt;=INDEX(INDIRECT(D263),$E263,$F263)),0,(INDEX(INDIRECT(D263),$E263,$F263)-INDEX(INDIRECT(D263),$E263,Z$28))*(10-INDEX(INDIRECT("times"&amp;B$2),$F263,Z$28))/10)</f>
        <v>0</v>
      </c>
      <c r="AA263" s="48">
        <f ca="1">IF(OR(INDEX(INDIRECT("times"&amp;B$2),$F263,AA$28)&gt;10,INDEX(INDIRECT(D263),$E263,AA$28)&lt;=INDEX(INDIRECT(D263),$E263,$F263)),0,(INDEX(INDIRECT(D263),$E263,$F263)-INDEX(INDIRECT(D263),$E263,AA$28))*(10-INDEX(INDIRECT("times"&amp;B$2),$F263,AA$28))/10)</f>
        <v>0</v>
      </c>
      <c r="AB263" s="201">
        <v>11</v>
      </c>
      <c r="AD263" s="18" t="s">
        <v>199</v>
      </c>
      <c r="AE263" s="122">
        <f>AD236</f>
        <v>2</v>
      </c>
      <c r="AF263" s="122" t="str">
        <f>AD237</f>
        <v>shop1834</v>
      </c>
      <c r="AG263" s="210" t="str">
        <f t="shared" si="1199"/>
        <v>core2_shop1834</v>
      </c>
      <c r="AH263" s="122">
        <v>1</v>
      </c>
      <c r="AI263" s="33">
        <v>11</v>
      </c>
      <c r="AJ263" s="46">
        <f ca="1">IF(OR(INDEX(INDIRECT("times"&amp;AE$2),$F263,AJ$28)&gt;10,INDEX(INDIRECT(AG263),$E263,AJ$28)&lt;=INDEX(INDIRECT(AG263),$E263,$F263)),0,(INDEX(INDIRECT(AG263),$E263,$F263)-INDEX(INDIRECT(AG263),$E263,AJ$28))*(10-INDEX(INDIRECT("times"&amp;AE$2),$F263,AJ$28))/10)</f>
        <v>0</v>
      </c>
      <c r="AK263" s="47">
        <f ca="1">IF(OR(INDEX(INDIRECT("times"&amp;AE$2),$F263,AK$28)&gt;10,INDEX(INDIRECT(AG263),$E263,AK$28)&lt;=INDEX(INDIRECT(AG263),$E263,$F263)),0,(INDEX(INDIRECT(AG263),$E263,$F263)-INDEX(INDIRECT(AG263),$E263,AK$28))*(10-INDEX(INDIRECT("times"&amp;AE$2),$F263,AK$28))/10)</f>
        <v>0</v>
      </c>
      <c r="AL263" s="47">
        <f ca="1">IF(OR(INDEX(INDIRECT("times"&amp;AE$2),$F263,AL$28)&gt;10,INDEX(INDIRECT(AG263),$E263,AL$28)&lt;=INDEX(INDIRECT(AG263),$E263,$F263)),0,(INDEX(INDIRECT(AG263),$E263,$F263)-INDEX(INDIRECT(AG263),$E263,AL$28))*(10-INDEX(INDIRECT("times"&amp;AE$2),$F263,AL$28))/10)</f>
        <v>0</v>
      </c>
      <c r="AM263" s="47">
        <f ca="1">IF(OR(INDEX(INDIRECT("times"&amp;AE$2),$F263,AM$28)&gt;10,INDEX(INDIRECT(AG263),$E263,AM$28)&lt;=INDEX(INDIRECT(AG263),$E263,$F263)),0,(INDEX(INDIRECT(AG263),$E263,$F263)-INDEX(INDIRECT(AG263),$E263,AM$28))*(10-INDEX(INDIRECT("times"&amp;AE$2),$F263,AM$28))/10)</f>
        <v>0</v>
      </c>
      <c r="AN263" s="47">
        <f ca="1">IF(OR(INDEX(INDIRECT("times"&amp;AE$2),$F263,AN$28)&gt;10,INDEX(INDIRECT(AG263),$E263,AN$28)&lt;=INDEX(INDIRECT(AG263),$E263,$F263)),0,(INDEX(INDIRECT(AG263),$E263,$F263)-INDEX(INDIRECT(AG263),$E263,AN$28))*(10-INDEX(INDIRECT("times"&amp;AE$2),$F263,AN$28))/10)</f>
        <v>0</v>
      </c>
      <c r="AO263" s="47">
        <f ca="1">IF(OR(INDEX(INDIRECT("times"&amp;AE$2),$F263,AO$28)&gt;10,INDEX(INDIRECT(AG263),$E263,AO$28)&lt;=INDEX(INDIRECT(AG263),$E263,$F263)),0,(INDEX(INDIRECT(AG263),$E263,$F263)-INDEX(INDIRECT(AG263),$E263,AO$28))*(10-INDEX(INDIRECT("times"&amp;AE$2),$F263,AO$28))/10)</f>
        <v>0</v>
      </c>
      <c r="AP263" s="47">
        <f ca="1">IF(OR(INDEX(INDIRECT("times"&amp;AE$2),$F263,AP$28)&gt;10,INDEX(INDIRECT(AG263),$E263,AP$28)&lt;=INDEX(INDIRECT(AG263),$E263,$F263)),0,(INDEX(INDIRECT(AG263),$E263,$F263)-INDEX(INDIRECT(AG263),$E263,AP$28))*(10-INDEX(INDIRECT("times"&amp;AE$2),$F263,AP$28))/10)</f>
        <v>0</v>
      </c>
      <c r="AQ263" s="47">
        <f ca="1">IF(OR(INDEX(INDIRECT("times"&amp;AE$2),$F263,AQ$28)&gt;10,INDEX(INDIRECT(AG263),$E263,AQ$28)&lt;=INDEX(INDIRECT(AG263),$E263,$F263)),0,(INDEX(INDIRECT(AG263),$E263,$F263)-INDEX(INDIRECT(AG263),$E263,AQ$28))*(10-INDEX(INDIRECT("times"&amp;AE$2),$F263,AQ$28))/10)</f>
        <v>0</v>
      </c>
      <c r="AR263" s="47">
        <f ca="1">IF(OR(INDEX(INDIRECT("times"&amp;AE$2),$F263,AR$28)&gt;10,INDEX(INDIRECT(AG263),$E263,AR$28)&lt;=INDEX(INDIRECT(AG263),$E263,$F263)),0,(INDEX(INDIRECT(AG263),$E263,$F263)-INDEX(INDIRECT(AG263),$E263,AR$28))*(10-INDEX(INDIRECT("times"&amp;AE$2),$F263,AR$28))/10)</f>
        <v>0</v>
      </c>
      <c r="AS263" s="47">
        <f ca="1">IF(OR(INDEX(INDIRECT("times"&amp;AE$2),$F263,AS$28)&gt;10,INDEX(INDIRECT(AG263),$E263,AS$28)&lt;=INDEX(INDIRECT(AG263),$E263,$F263)),0,(INDEX(INDIRECT(AG263),$E263,$F263)-INDEX(INDIRECT(AG263),$E263,AS$28))*(10-INDEX(INDIRECT("times"&amp;AE$2),$F263,AS$28))/10)</f>
        <v>0</v>
      </c>
      <c r="AT263" s="47">
        <f ca="1">IF(OR(INDEX(INDIRECT("times"&amp;AE$2),$F263,AT$28)&gt;10,INDEX(INDIRECT(AG263),$E263,AT$28)&lt;=INDEX(INDIRECT(AG263),$E263,$F263)),0,(INDEX(INDIRECT(AG263),$E263,$F263)-INDEX(INDIRECT(AG263),$E263,AT$28))*(10-INDEX(INDIRECT("times"&amp;AE$2),$F263,AT$28))/10)</f>
        <v>0</v>
      </c>
      <c r="AU263" s="47">
        <f ca="1">IF(OR(INDEX(INDIRECT("times"&amp;AE$2),$F263,AU$28)&gt;10,INDEX(INDIRECT(AG263),$E263,AU$28)&lt;=INDEX(INDIRECT(AG263),$E263,$F263)),0,(INDEX(INDIRECT(AG263),$E263,$F263)-INDEX(INDIRECT(AG263),$E263,AU$28))*(10-INDEX(INDIRECT("times"&amp;AE$2),$F263,AU$28))/10)</f>
        <v>0</v>
      </c>
      <c r="AV263" s="47">
        <f ca="1">IF(OR(INDEX(INDIRECT("times"&amp;AE$2),$F263,AV$28)&gt;10,INDEX(INDIRECT(AG263),$E263,AV$28)&lt;=INDEX(INDIRECT(AG263),$E263,$F263)),0,(INDEX(INDIRECT(AG263),$E263,$F263)-INDEX(INDIRECT(AG263),$E263,AV$28))*(10-INDEX(INDIRECT("times"&amp;AE$2),$F263,AV$28))/10)</f>
        <v>0</v>
      </c>
      <c r="AW263" s="47">
        <f ca="1">IF(OR(INDEX(INDIRECT("times"&amp;AE$2),$F263,AW$28)&gt;10,INDEX(INDIRECT(AG263),$E263,AW$28)&lt;=INDEX(INDIRECT(AG263),$E263,$F263)),0,(INDEX(INDIRECT(AG263),$E263,$F263)-INDEX(INDIRECT(AG263),$E263,AW$28))*(10-INDEX(INDIRECT("times"&amp;AE$2),$F263,AW$28))/10)</f>
        <v>0</v>
      </c>
      <c r="AX263" s="47">
        <f ca="1">IF(OR(INDEX(INDIRECT("times"&amp;AE$2),$F263,AX$28)&gt;10,INDEX(INDIRECT(AG263),$E263,AX$28)&lt;=INDEX(INDIRECT(AG263),$E263,$F263)),0,(INDEX(INDIRECT(AG263),$E263,$F263)-INDEX(INDIRECT(AG263),$E263,AX$28))*(10-INDEX(INDIRECT("times"&amp;AE$2),$F263,AX$28))/10)</f>
        <v>0</v>
      </c>
      <c r="AY263" s="47">
        <f ca="1">IF(OR(INDEX(INDIRECT("times"&amp;AE$2),$F263,AY$28)&gt;10,INDEX(INDIRECT(AG263),$E263,AY$28)&lt;=INDEX(INDIRECT(AG263),$E263,$F263)),0,(INDEX(INDIRECT(AG263),$E263,$F263)-INDEX(INDIRECT(AG263),$E263,AY$28))*(10-INDEX(INDIRECT("times"&amp;AE$2),$F263,AY$28))/10)</f>
        <v>0</v>
      </c>
      <c r="AZ263" s="47">
        <f ca="1">IF(OR(INDEX(INDIRECT("times"&amp;AE$2),$F263,AZ$28)&gt;10,INDEX(INDIRECT(AG263),$E263,AZ$28)&lt;=INDEX(INDIRECT(AG263),$E263,$F263)),0,(INDEX(INDIRECT(AG263),$E263,$F263)-INDEX(INDIRECT(AG263),$E263,AZ$28))*(10-INDEX(INDIRECT("times"&amp;AE$2),$F263,AZ$28))/10)</f>
        <v>0</v>
      </c>
      <c r="BA263" s="47">
        <f ca="1">IF(OR(INDEX(INDIRECT("times"&amp;AE$2),$F263,BA$28)&gt;10,INDEX(INDIRECT(AG263),$E263,BA$28)&lt;=INDEX(INDIRECT(AG263),$E263,$F263)),0,(INDEX(INDIRECT(AG263),$E263,$F263)-INDEX(INDIRECT(AG263),$E263,BA$28))*(10-INDEX(INDIRECT("times"&amp;AE$2),$F263,BA$28))/10)</f>
        <v>0</v>
      </c>
      <c r="BB263" s="47">
        <f ca="1">IF(OR(INDEX(INDIRECT("times"&amp;AE$2),$F263,BB$28)&gt;10,INDEX(INDIRECT(AG263),$E263,BB$28)&lt;=INDEX(INDIRECT(AG263),$E263,$F263)),0,(INDEX(INDIRECT(AG263),$E263,$F263)-INDEX(INDIRECT(AG263),$E263,BB$28))*(10-INDEX(INDIRECT("times"&amp;AE$2),$F263,BB$28))/10)</f>
        <v>0</v>
      </c>
      <c r="BC263" s="47">
        <f ca="1">IF(OR(INDEX(INDIRECT("times"&amp;AE$2),$F263,BC$28)&gt;10,INDEX(INDIRECT(AG263),$E263,BC$28)&lt;=INDEX(INDIRECT(AG263),$E263,$F263)),0,(INDEX(INDIRECT(AG263),$E263,$F263)-INDEX(INDIRECT(AG263),$E263,BC$28))*(10-INDEX(INDIRECT("times"&amp;AE$2),$F263,BC$28))/10)</f>
        <v>0</v>
      </c>
      <c r="BD263" s="48">
        <f ca="1">IF(OR(INDEX(INDIRECT("times"&amp;AE$2),$F263,BD$28)&gt;10,INDEX(INDIRECT(AG263),$E263,BD$28)&lt;=INDEX(INDIRECT(AG263),$E263,$F263)),0,(INDEX(INDIRECT(AG263),$E263,$F263)-INDEX(INDIRECT(AG263),$E263,BD$28))*(10-INDEX(INDIRECT("times"&amp;AE$2),$F263,BD$28))/10)</f>
        <v>0</v>
      </c>
      <c r="BE263" s="201">
        <v>11</v>
      </c>
      <c r="BG263" s="18" t="s">
        <v>199</v>
      </c>
      <c r="BH263" s="122">
        <f>BG236</f>
        <v>2</v>
      </c>
      <c r="BI263" s="122" t="str">
        <f>BG237</f>
        <v>lei1834</v>
      </c>
      <c r="BJ263" s="210" t="str">
        <f t="shared" si="1200"/>
        <v>core2_lei1834</v>
      </c>
      <c r="BK263" s="122">
        <v>1</v>
      </c>
      <c r="BL263" s="33">
        <v>11</v>
      </c>
      <c r="BM263" s="46">
        <f ca="1">IF(OR(INDEX(INDIRECT("times"&amp;BH$2),$F263,BM$28)&gt;10,INDEX(INDIRECT(BJ263),$E263,BM$28)&lt;=INDEX(INDIRECT(BJ263),$E263,$F263)),0,(INDEX(INDIRECT(BJ263),$E263,$F263)-INDEX(INDIRECT(BJ263),$E263,BM$28))*(10-INDEX(INDIRECT("times"&amp;BH$2),$F263,BM$28))/10)</f>
        <v>0</v>
      </c>
      <c r="BN263" s="47">
        <f ca="1">IF(OR(INDEX(INDIRECT("times"&amp;BH$2),$F263,BN$28)&gt;10,INDEX(INDIRECT(BJ263),$E263,BN$28)&lt;=INDEX(INDIRECT(BJ263),$E263,$F263)),0,(INDEX(INDIRECT(BJ263),$E263,$F263)-INDEX(INDIRECT(BJ263),$E263,BN$28))*(10-INDEX(INDIRECT("times"&amp;BH$2),$F263,BN$28))/10)</f>
        <v>0</v>
      </c>
      <c r="BO263" s="47">
        <f ca="1">IF(OR(INDEX(INDIRECT("times"&amp;BH$2),$F263,BO$28)&gt;10,INDEX(INDIRECT(BJ263),$E263,BO$28)&lt;=INDEX(INDIRECT(BJ263),$E263,$F263)),0,(INDEX(INDIRECT(BJ263),$E263,$F263)-INDEX(INDIRECT(BJ263),$E263,BO$28))*(10-INDEX(INDIRECT("times"&amp;BH$2),$F263,BO$28))/10)</f>
        <v>0</v>
      </c>
      <c r="BP263" s="47">
        <f ca="1">IF(OR(INDEX(INDIRECT("times"&amp;BH$2),$F263,BP$28)&gt;10,INDEX(INDIRECT(BJ263),$E263,BP$28)&lt;=INDEX(INDIRECT(BJ263),$E263,$F263)),0,(INDEX(INDIRECT(BJ263),$E263,$F263)-INDEX(INDIRECT(BJ263),$E263,BP$28))*(10-INDEX(INDIRECT("times"&amp;BH$2),$F263,BP$28))/10)</f>
        <v>0</v>
      </c>
      <c r="BQ263" s="47">
        <f ca="1">IF(OR(INDEX(INDIRECT("times"&amp;BH$2),$F263,BQ$28)&gt;10,INDEX(INDIRECT(BJ263),$E263,BQ$28)&lt;=INDEX(INDIRECT(BJ263),$E263,$F263)),0,(INDEX(INDIRECT(BJ263),$E263,$F263)-INDEX(INDIRECT(BJ263),$E263,BQ$28))*(10-INDEX(INDIRECT("times"&amp;BH$2),$F263,BQ$28))/10)</f>
        <v>0</v>
      </c>
      <c r="BR263" s="47">
        <f ca="1">IF(OR(INDEX(INDIRECT("times"&amp;BH$2),$F263,BR$28)&gt;10,INDEX(INDIRECT(BJ263),$E263,BR$28)&lt;=INDEX(INDIRECT(BJ263),$E263,$F263)),0,(INDEX(INDIRECT(BJ263),$E263,$F263)-INDEX(INDIRECT(BJ263),$E263,BR$28))*(10-INDEX(INDIRECT("times"&amp;BH$2),$F263,BR$28))/10)</f>
        <v>0</v>
      </c>
      <c r="BS263" s="47">
        <f ca="1">IF(OR(INDEX(INDIRECT("times"&amp;BH$2),$F263,BS$28)&gt;10,INDEX(INDIRECT(BJ263),$E263,BS$28)&lt;=INDEX(INDIRECT(BJ263),$E263,$F263)),0,(INDEX(INDIRECT(BJ263),$E263,$F263)-INDEX(INDIRECT(BJ263),$E263,BS$28))*(10-INDEX(INDIRECT("times"&amp;BH$2),$F263,BS$28))/10)</f>
        <v>0</v>
      </c>
      <c r="BT263" s="47">
        <f ca="1">IF(OR(INDEX(INDIRECT("times"&amp;BH$2),$F263,BT$28)&gt;10,INDEX(INDIRECT(BJ263),$E263,BT$28)&lt;=INDEX(INDIRECT(BJ263),$E263,$F263)),0,(INDEX(INDIRECT(BJ263),$E263,$F263)-INDEX(INDIRECT(BJ263),$E263,BT$28))*(10-INDEX(INDIRECT("times"&amp;BH$2),$F263,BT$28))/10)</f>
        <v>0</v>
      </c>
      <c r="BU263" s="47">
        <f ca="1">IF(OR(INDEX(INDIRECT("times"&amp;BH$2),$F263,BU$28)&gt;10,INDEX(INDIRECT(BJ263),$E263,BU$28)&lt;=INDEX(INDIRECT(BJ263),$E263,$F263)),0,(INDEX(INDIRECT(BJ263),$E263,$F263)-INDEX(INDIRECT(BJ263),$E263,BU$28))*(10-INDEX(INDIRECT("times"&amp;BH$2),$F263,BU$28))/10)</f>
        <v>0</v>
      </c>
      <c r="BV263" s="47">
        <f ca="1">IF(OR(INDEX(INDIRECT("times"&amp;BH$2),$F263,BV$28)&gt;10,INDEX(INDIRECT(BJ263),$E263,BV$28)&lt;=INDEX(INDIRECT(BJ263),$E263,$F263)),0,(INDEX(INDIRECT(BJ263),$E263,$F263)-INDEX(INDIRECT(BJ263),$E263,BV$28))*(10-INDEX(INDIRECT("times"&amp;BH$2),$F263,BV$28))/10)</f>
        <v>0</v>
      </c>
      <c r="BW263" s="47">
        <f ca="1">IF(OR(INDEX(INDIRECT("times"&amp;BH$2),$F263,BW$28)&gt;10,INDEX(INDIRECT(BJ263),$E263,BW$28)&lt;=INDEX(INDIRECT(BJ263),$E263,$F263)),0,(INDEX(INDIRECT(BJ263),$E263,$F263)-INDEX(INDIRECT(BJ263),$E263,BW$28))*(10-INDEX(INDIRECT("times"&amp;BH$2),$F263,BW$28))/10)</f>
        <v>0</v>
      </c>
      <c r="BX263" s="47">
        <f ca="1">IF(OR(INDEX(INDIRECT("times"&amp;BH$2),$F263,BX$28)&gt;10,INDEX(INDIRECT(BJ263),$E263,BX$28)&lt;=INDEX(INDIRECT(BJ263),$E263,$F263)),0,(INDEX(INDIRECT(BJ263),$E263,$F263)-INDEX(INDIRECT(BJ263),$E263,BX$28))*(10-INDEX(INDIRECT("times"&amp;BH$2),$F263,BX$28))/10)</f>
        <v>0</v>
      </c>
      <c r="BY263" s="47">
        <f ca="1">IF(OR(INDEX(INDIRECT("times"&amp;BH$2),$F263,BY$28)&gt;10,INDEX(INDIRECT(BJ263),$E263,BY$28)&lt;=INDEX(INDIRECT(BJ263),$E263,$F263)),0,(INDEX(INDIRECT(BJ263),$E263,$F263)-INDEX(INDIRECT(BJ263),$E263,BY$28))*(10-INDEX(INDIRECT("times"&amp;BH$2),$F263,BY$28))/10)</f>
        <v>0</v>
      </c>
      <c r="BZ263" s="47">
        <f ca="1">IF(OR(INDEX(INDIRECT("times"&amp;BH$2),$F263,BZ$28)&gt;10,INDEX(INDIRECT(BJ263),$E263,BZ$28)&lt;=INDEX(INDIRECT(BJ263),$E263,$F263)),0,(INDEX(INDIRECT(BJ263),$E263,$F263)-INDEX(INDIRECT(BJ263),$E263,BZ$28))*(10-INDEX(INDIRECT("times"&amp;BH$2),$F263,BZ$28))/10)</f>
        <v>0</v>
      </c>
      <c r="CA263" s="47">
        <f ca="1">IF(OR(INDEX(INDIRECT("times"&amp;BH$2),$F263,CA$28)&gt;10,INDEX(INDIRECT(BJ263),$E263,CA$28)&lt;=INDEX(INDIRECT(BJ263),$E263,$F263)),0,(INDEX(INDIRECT(BJ263),$E263,$F263)-INDEX(INDIRECT(BJ263),$E263,CA$28))*(10-INDEX(INDIRECT("times"&amp;BH$2),$F263,CA$28))/10)</f>
        <v>0</v>
      </c>
      <c r="CB263" s="47">
        <f ca="1">IF(OR(INDEX(INDIRECT("times"&amp;BH$2),$F263,CB$28)&gt;10,INDEX(INDIRECT(BJ263),$E263,CB$28)&lt;=INDEX(INDIRECT(BJ263),$E263,$F263)),0,(INDEX(INDIRECT(BJ263),$E263,$F263)-INDEX(INDIRECT(BJ263),$E263,CB$28))*(10-INDEX(INDIRECT("times"&amp;BH$2),$F263,CB$28))/10)</f>
        <v>0</v>
      </c>
      <c r="CC263" s="47">
        <f ca="1">IF(OR(INDEX(INDIRECT("times"&amp;BH$2),$F263,CC$28)&gt;10,INDEX(INDIRECT(BJ263),$E263,CC$28)&lt;=INDEX(INDIRECT(BJ263),$E263,$F263)),0,(INDEX(INDIRECT(BJ263),$E263,$F263)-INDEX(INDIRECT(BJ263),$E263,CC$28))*(10-INDEX(INDIRECT("times"&amp;BH$2),$F263,CC$28))/10)</f>
        <v>0</v>
      </c>
      <c r="CD263" s="47">
        <f ca="1">IF(OR(INDEX(INDIRECT("times"&amp;BH$2),$F263,CD$28)&gt;10,INDEX(INDIRECT(BJ263),$E263,CD$28)&lt;=INDEX(INDIRECT(BJ263),$E263,$F263)),0,(INDEX(INDIRECT(BJ263),$E263,$F263)-INDEX(INDIRECT(BJ263),$E263,CD$28))*(10-INDEX(INDIRECT("times"&amp;BH$2),$F263,CD$28))/10)</f>
        <v>0</v>
      </c>
      <c r="CE263" s="47">
        <f ca="1">IF(OR(INDEX(INDIRECT("times"&amp;BH$2),$F263,CE$28)&gt;10,INDEX(INDIRECT(BJ263),$E263,CE$28)&lt;=INDEX(INDIRECT(BJ263),$E263,$F263)),0,(INDEX(INDIRECT(BJ263),$E263,$F263)-INDEX(INDIRECT(BJ263),$E263,CE$28))*(10-INDEX(INDIRECT("times"&amp;BH$2),$F263,CE$28))/10)</f>
        <v>0</v>
      </c>
      <c r="CF263" s="47">
        <f ca="1">IF(OR(INDEX(INDIRECT("times"&amp;BH$2),$F263,CF$28)&gt;10,INDEX(INDIRECT(BJ263),$E263,CF$28)&lt;=INDEX(INDIRECT(BJ263),$E263,$F263)),0,(INDEX(INDIRECT(BJ263),$E263,$F263)-INDEX(INDIRECT(BJ263),$E263,CF$28))*(10-INDEX(INDIRECT("times"&amp;BH$2),$F263,CF$28))/10)</f>
        <v>0</v>
      </c>
      <c r="CG263" s="48">
        <f ca="1">IF(OR(INDEX(INDIRECT("times"&amp;BH$2),$F263,CG$28)&gt;10,INDEX(INDIRECT(BJ263),$E263,CG$28)&lt;=INDEX(INDIRECT(BJ263),$E263,$F263)),0,(INDEX(INDIRECT(BJ263),$E263,$F263)-INDEX(INDIRECT(BJ263),$E263,CG$28))*(10-INDEX(INDIRECT("times"&amp;BH$2),$F263,CG$28))/10)</f>
        <v>0</v>
      </c>
      <c r="CH263" s="201">
        <v>11</v>
      </c>
      <c r="CJ263" s="18" t="s">
        <v>199</v>
      </c>
      <c r="CK263" s="122">
        <f>CJ236</f>
        <v>2</v>
      </c>
      <c r="CL263" s="122" t="str">
        <f>CJ237</f>
        <v>work3564</v>
      </c>
      <c r="CM263" s="210" t="str">
        <f t="shared" si="1201"/>
        <v>core2_work3564</v>
      </c>
      <c r="CN263" s="122">
        <v>1</v>
      </c>
      <c r="CO263" s="33">
        <v>11</v>
      </c>
      <c r="CP263" s="46">
        <f ca="1">IF(OR(INDEX(INDIRECT("times"&amp;CK$2),$F263,CP$28)&gt;10,INDEX(INDIRECT(CM263),$E263,CP$28)&lt;=INDEX(INDIRECT(CM263),$E263,$F263)),0,(INDEX(INDIRECT(CM263),$E263,$F263)-INDEX(INDIRECT(CM263),$E263,CP$28))*(10-INDEX(INDIRECT("times"&amp;CK$2),$F263,CP$28))/10)</f>
        <v>0</v>
      </c>
      <c r="CQ263" s="47">
        <f ca="1">IF(OR(INDEX(INDIRECT("times"&amp;CK$2),$F263,CQ$28)&gt;10,INDEX(INDIRECT(CM263),$E263,CQ$28)&lt;=INDEX(INDIRECT(CM263),$E263,$F263)),0,(INDEX(INDIRECT(CM263),$E263,$F263)-INDEX(INDIRECT(CM263),$E263,CQ$28))*(10-INDEX(INDIRECT("times"&amp;CK$2),$F263,CQ$28))/10)</f>
        <v>0</v>
      </c>
      <c r="CR263" s="47">
        <f ca="1">IF(OR(INDEX(INDIRECT("times"&amp;CK$2),$F263,CR$28)&gt;10,INDEX(INDIRECT(CM263),$E263,CR$28)&lt;=INDEX(INDIRECT(CM263),$E263,$F263)),0,(INDEX(INDIRECT(CM263),$E263,$F263)-INDEX(INDIRECT(CM263),$E263,CR$28))*(10-INDEX(INDIRECT("times"&amp;CK$2),$F263,CR$28))/10)</f>
        <v>0</v>
      </c>
      <c r="CS263" s="47">
        <f ca="1">IF(OR(INDEX(INDIRECT("times"&amp;CK$2),$F263,CS$28)&gt;10,INDEX(INDIRECT(CM263),$E263,CS$28)&lt;=INDEX(INDIRECT(CM263),$E263,$F263)),0,(INDEX(INDIRECT(CM263),$E263,$F263)-INDEX(INDIRECT(CM263),$E263,CS$28))*(10-INDEX(INDIRECT("times"&amp;CK$2),$F263,CS$28))/10)</f>
        <v>0</v>
      </c>
      <c r="CT263" s="47">
        <f ca="1">IF(OR(INDEX(INDIRECT("times"&amp;CK$2),$F263,CT$28)&gt;10,INDEX(INDIRECT(CM263),$E263,CT$28)&lt;=INDEX(INDIRECT(CM263),$E263,$F263)),0,(INDEX(INDIRECT(CM263),$E263,$F263)-INDEX(INDIRECT(CM263),$E263,CT$28))*(10-INDEX(INDIRECT("times"&amp;CK$2),$F263,CT$28))/10)</f>
        <v>0</v>
      </c>
      <c r="CU263" s="47">
        <f ca="1">IF(OR(INDEX(INDIRECT("times"&amp;CK$2),$F263,CU$28)&gt;10,INDEX(INDIRECT(CM263),$E263,CU$28)&lt;=INDEX(INDIRECT(CM263),$E263,$F263)),0,(INDEX(INDIRECT(CM263),$E263,$F263)-INDEX(INDIRECT(CM263),$E263,CU$28))*(10-INDEX(INDIRECT("times"&amp;CK$2),$F263,CU$28))/10)</f>
        <v>0</v>
      </c>
      <c r="CV263" s="47">
        <f ca="1">IF(OR(INDEX(INDIRECT("times"&amp;CK$2),$F263,CV$28)&gt;10,INDEX(INDIRECT(CM263),$E263,CV$28)&lt;=INDEX(INDIRECT(CM263),$E263,$F263)),0,(INDEX(INDIRECT(CM263),$E263,$F263)-INDEX(INDIRECT(CM263),$E263,CV$28))*(10-INDEX(INDIRECT("times"&amp;CK$2),$F263,CV$28))/10)</f>
        <v>0</v>
      </c>
      <c r="CW263" s="47">
        <f ca="1">IF(OR(INDEX(INDIRECT("times"&amp;CK$2),$F263,CW$28)&gt;10,INDEX(INDIRECT(CM263),$E263,CW$28)&lt;=INDEX(INDIRECT(CM263),$E263,$F263)),0,(INDEX(INDIRECT(CM263),$E263,$F263)-INDEX(INDIRECT(CM263),$E263,CW$28))*(10-INDEX(INDIRECT("times"&amp;CK$2),$F263,CW$28))/10)</f>
        <v>0</v>
      </c>
      <c r="CX263" s="47">
        <f ca="1">IF(OR(INDEX(INDIRECT("times"&amp;CK$2),$F263,CX$28)&gt;10,INDEX(INDIRECT(CM263),$E263,CX$28)&lt;=INDEX(INDIRECT(CM263),$E263,$F263)),0,(INDEX(INDIRECT(CM263),$E263,$F263)-INDEX(INDIRECT(CM263),$E263,CX$28))*(10-INDEX(INDIRECT("times"&amp;CK$2),$F263,CX$28))/10)</f>
        <v>0</v>
      </c>
      <c r="CY263" s="47">
        <f ca="1">IF(OR(INDEX(INDIRECT("times"&amp;CK$2),$F263,CY$28)&gt;10,INDEX(INDIRECT(CM263),$E263,CY$28)&lt;=INDEX(INDIRECT(CM263),$E263,$F263)),0,(INDEX(INDIRECT(CM263),$E263,$F263)-INDEX(INDIRECT(CM263),$E263,CY$28))*(10-INDEX(INDIRECT("times"&amp;CK$2),$F263,CY$28))/10)</f>
        <v>0</v>
      </c>
      <c r="CZ263" s="47">
        <f ca="1">IF(OR(INDEX(INDIRECT("times"&amp;CK$2),$F263,CZ$28)&gt;10,INDEX(INDIRECT(CM263),$E263,CZ$28)&lt;=INDEX(INDIRECT(CM263),$E263,$F263)),0,(INDEX(INDIRECT(CM263),$E263,$F263)-INDEX(INDIRECT(CM263),$E263,CZ$28))*(10-INDEX(INDIRECT("times"&amp;CK$2),$F263,CZ$28))/10)</f>
        <v>0</v>
      </c>
      <c r="DA263" s="47">
        <f ca="1">IF(OR(INDEX(INDIRECT("times"&amp;CK$2),$F263,DA$28)&gt;10,INDEX(INDIRECT(CM263),$E263,DA$28)&lt;=INDEX(INDIRECT(CM263),$E263,$F263)),0,(INDEX(INDIRECT(CM263),$E263,$F263)-INDEX(INDIRECT(CM263),$E263,DA$28))*(10-INDEX(INDIRECT("times"&amp;CK$2),$F263,DA$28))/10)</f>
        <v>0</v>
      </c>
      <c r="DB263" s="47">
        <f ca="1">IF(OR(INDEX(INDIRECT("times"&amp;CK$2),$F263,DB$28)&gt;10,INDEX(INDIRECT(CM263),$E263,DB$28)&lt;=INDEX(INDIRECT(CM263),$E263,$F263)),0,(INDEX(INDIRECT(CM263),$E263,$F263)-INDEX(INDIRECT(CM263),$E263,DB$28))*(10-INDEX(INDIRECT("times"&amp;CK$2),$F263,DB$28))/10)</f>
        <v>0</v>
      </c>
      <c r="DC263" s="47">
        <f ca="1">IF(OR(INDEX(INDIRECT("times"&amp;CK$2),$F263,DC$28)&gt;10,INDEX(INDIRECT(CM263),$E263,DC$28)&lt;=INDEX(INDIRECT(CM263),$E263,$F263)),0,(INDEX(INDIRECT(CM263),$E263,$F263)-INDEX(INDIRECT(CM263),$E263,DC$28))*(10-INDEX(INDIRECT("times"&amp;CK$2),$F263,DC$28))/10)</f>
        <v>0</v>
      </c>
      <c r="DD263" s="47">
        <f ca="1">IF(OR(INDEX(INDIRECT("times"&amp;CK$2),$F263,DD$28)&gt;10,INDEX(INDIRECT(CM263),$E263,DD$28)&lt;=INDEX(INDIRECT(CM263),$E263,$F263)),0,(INDEX(INDIRECT(CM263),$E263,$F263)-INDEX(INDIRECT(CM263),$E263,DD$28))*(10-INDEX(INDIRECT("times"&amp;CK$2),$F263,DD$28))/10)</f>
        <v>0</v>
      </c>
      <c r="DE263" s="47">
        <f ca="1">IF(OR(INDEX(INDIRECT("times"&amp;CK$2),$F263,DE$28)&gt;10,INDEX(INDIRECT(CM263),$E263,DE$28)&lt;=INDEX(INDIRECT(CM263),$E263,$F263)),0,(INDEX(INDIRECT(CM263),$E263,$F263)-INDEX(INDIRECT(CM263),$E263,DE$28))*(10-INDEX(INDIRECT("times"&amp;CK$2),$F263,DE$28))/10)</f>
        <v>0</v>
      </c>
      <c r="DF263" s="47">
        <f ca="1">IF(OR(INDEX(INDIRECT("times"&amp;CK$2),$F263,DF$28)&gt;10,INDEX(INDIRECT(CM263),$E263,DF$28)&lt;=INDEX(INDIRECT(CM263),$E263,$F263)),0,(INDEX(INDIRECT(CM263),$E263,$F263)-INDEX(INDIRECT(CM263),$E263,DF$28))*(10-INDEX(INDIRECT("times"&amp;CK$2),$F263,DF$28))/10)</f>
        <v>0</v>
      </c>
      <c r="DG263" s="47">
        <f ca="1">IF(OR(INDEX(INDIRECT("times"&amp;CK$2),$F263,DG$28)&gt;10,INDEX(INDIRECT(CM263),$E263,DG$28)&lt;=INDEX(INDIRECT(CM263),$E263,$F263)),0,(INDEX(INDIRECT(CM263),$E263,$F263)-INDEX(INDIRECT(CM263),$E263,DG$28))*(10-INDEX(INDIRECT("times"&amp;CK$2),$F263,DG$28))/10)</f>
        <v>0</v>
      </c>
      <c r="DH263" s="47">
        <f ca="1">IF(OR(INDEX(INDIRECT("times"&amp;CK$2),$F263,DH$28)&gt;10,INDEX(INDIRECT(CM263),$E263,DH$28)&lt;=INDEX(INDIRECT(CM263),$E263,$F263)),0,(INDEX(INDIRECT(CM263),$E263,$F263)-INDEX(INDIRECT(CM263),$E263,DH$28))*(10-INDEX(INDIRECT("times"&amp;CK$2),$F263,DH$28))/10)</f>
        <v>0</v>
      </c>
      <c r="DI263" s="47">
        <f ca="1">IF(OR(INDEX(INDIRECT("times"&amp;CK$2),$F263,DI$28)&gt;10,INDEX(INDIRECT(CM263),$E263,DI$28)&lt;=INDEX(INDIRECT(CM263),$E263,$F263)),0,(INDEX(INDIRECT(CM263),$E263,$F263)-INDEX(INDIRECT(CM263),$E263,DI$28))*(10-INDEX(INDIRECT("times"&amp;CK$2),$F263,DI$28))/10)</f>
        <v>0</v>
      </c>
      <c r="DJ263" s="48">
        <f ca="1">IF(OR(INDEX(INDIRECT("times"&amp;CK$2),$F263,DJ$28)&gt;10,INDEX(INDIRECT(CM263),$E263,DJ$28)&lt;=INDEX(INDIRECT(CM263),$E263,$F263)),0,(INDEX(INDIRECT(CM263),$E263,$F263)-INDEX(INDIRECT(CM263),$E263,DJ$28))*(10-INDEX(INDIRECT("times"&amp;CK$2),$F263,DJ$28))/10)</f>
        <v>0</v>
      </c>
      <c r="DK263" s="201">
        <v>11</v>
      </c>
      <c r="DM263" s="18" t="s">
        <v>199</v>
      </c>
      <c r="DN263" s="122">
        <f>DM236</f>
        <v>2</v>
      </c>
      <c r="DO263" s="122" t="str">
        <f>DM237</f>
        <v>shop3564</v>
      </c>
      <c r="DP263" s="210" t="str">
        <f t="shared" si="1202"/>
        <v>core2_shop3564</v>
      </c>
      <c r="DQ263" s="122">
        <v>1</v>
      </c>
      <c r="DR263" s="33">
        <v>11</v>
      </c>
      <c r="DS263" s="46">
        <f ca="1">IF(OR(INDEX(INDIRECT("times"&amp;DN$2),$F263,DS$28)&gt;10,INDEX(INDIRECT(DP263),$E263,DS$28)&lt;=INDEX(INDIRECT(DP263),$E263,$F263)),0,(INDEX(INDIRECT(DP263),$E263,$F263)-INDEX(INDIRECT(DP263),$E263,DS$28))*(10-INDEX(INDIRECT("times"&amp;DN$2),$F263,DS$28))/10)</f>
        <v>0</v>
      </c>
      <c r="DT263" s="47">
        <f ca="1">IF(OR(INDEX(INDIRECT("times"&amp;DN$2),$F263,DT$28)&gt;10,INDEX(INDIRECT(DP263),$E263,DT$28)&lt;=INDEX(INDIRECT(DP263),$E263,$F263)),0,(INDEX(INDIRECT(DP263),$E263,$F263)-INDEX(INDIRECT(DP263),$E263,DT$28))*(10-INDEX(INDIRECT("times"&amp;DN$2),$F263,DT$28))/10)</f>
        <v>0</v>
      </c>
      <c r="DU263" s="47">
        <f ca="1">IF(OR(INDEX(INDIRECT("times"&amp;DN$2),$F263,DU$28)&gt;10,INDEX(INDIRECT(DP263),$E263,DU$28)&lt;=INDEX(INDIRECT(DP263),$E263,$F263)),0,(INDEX(INDIRECT(DP263),$E263,$F263)-INDEX(INDIRECT(DP263),$E263,DU$28))*(10-INDEX(INDIRECT("times"&amp;DN$2),$F263,DU$28))/10)</f>
        <v>0</v>
      </c>
      <c r="DV263" s="47">
        <f ca="1">IF(OR(INDEX(INDIRECT("times"&amp;DN$2),$F263,DV$28)&gt;10,INDEX(INDIRECT(DP263),$E263,DV$28)&lt;=INDEX(INDIRECT(DP263),$E263,$F263)),0,(INDEX(INDIRECT(DP263),$E263,$F263)-INDEX(INDIRECT(DP263),$E263,DV$28))*(10-INDEX(INDIRECT("times"&amp;DN$2),$F263,DV$28))/10)</f>
        <v>0</v>
      </c>
      <c r="DW263" s="47">
        <f ca="1">IF(OR(INDEX(INDIRECT("times"&amp;DN$2),$F263,DW$28)&gt;10,INDEX(INDIRECT(DP263),$E263,DW$28)&lt;=INDEX(INDIRECT(DP263),$E263,$F263)),0,(INDEX(INDIRECT(DP263),$E263,$F263)-INDEX(INDIRECT(DP263),$E263,DW$28))*(10-INDEX(INDIRECT("times"&amp;DN$2),$F263,DW$28))/10)</f>
        <v>0</v>
      </c>
      <c r="DX263" s="47">
        <f ca="1">IF(OR(INDEX(INDIRECT("times"&amp;DN$2),$F263,DX$28)&gt;10,INDEX(INDIRECT(DP263),$E263,DX$28)&lt;=INDEX(INDIRECT(DP263),$E263,$F263)),0,(INDEX(INDIRECT(DP263),$E263,$F263)-INDEX(INDIRECT(DP263),$E263,DX$28))*(10-INDEX(INDIRECT("times"&amp;DN$2),$F263,DX$28))/10)</f>
        <v>0</v>
      </c>
      <c r="DY263" s="47">
        <f ca="1">IF(OR(INDEX(INDIRECT("times"&amp;DN$2),$F263,DY$28)&gt;10,INDEX(INDIRECT(DP263),$E263,DY$28)&lt;=INDEX(INDIRECT(DP263),$E263,$F263)),0,(INDEX(INDIRECT(DP263),$E263,$F263)-INDEX(INDIRECT(DP263),$E263,DY$28))*(10-INDEX(INDIRECT("times"&amp;DN$2),$F263,DY$28))/10)</f>
        <v>0</v>
      </c>
      <c r="DZ263" s="47">
        <f ca="1">IF(OR(INDEX(INDIRECT("times"&amp;DN$2),$F263,DZ$28)&gt;10,INDEX(INDIRECT(DP263),$E263,DZ$28)&lt;=INDEX(INDIRECT(DP263),$E263,$F263)),0,(INDEX(INDIRECT(DP263),$E263,$F263)-INDEX(INDIRECT(DP263),$E263,DZ$28))*(10-INDEX(INDIRECT("times"&amp;DN$2),$F263,DZ$28))/10)</f>
        <v>0</v>
      </c>
      <c r="EA263" s="47">
        <f ca="1">IF(OR(INDEX(INDIRECT("times"&amp;DN$2),$F263,EA$28)&gt;10,INDEX(INDIRECT(DP263),$E263,EA$28)&lt;=INDEX(INDIRECT(DP263),$E263,$F263)),0,(INDEX(INDIRECT(DP263),$E263,$F263)-INDEX(INDIRECT(DP263),$E263,EA$28))*(10-INDEX(INDIRECT("times"&amp;DN$2),$F263,EA$28))/10)</f>
        <v>0</v>
      </c>
      <c r="EB263" s="47">
        <f ca="1">IF(OR(INDEX(INDIRECT("times"&amp;DN$2),$F263,EB$28)&gt;10,INDEX(INDIRECT(DP263),$E263,EB$28)&lt;=INDEX(INDIRECT(DP263),$E263,$F263)),0,(INDEX(INDIRECT(DP263),$E263,$F263)-INDEX(INDIRECT(DP263),$E263,EB$28))*(10-INDEX(INDIRECT("times"&amp;DN$2),$F263,EB$28))/10)</f>
        <v>0</v>
      </c>
      <c r="EC263" s="47">
        <f ca="1">IF(OR(INDEX(INDIRECT("times"&amp;DN$2),$F263,EC$28)&gt;10,INDEX(INDIRECT(DP263),$E263,EC$28)&lt;=INDEX(INDIRECT(DP263),$E263,$F263)),0,(INDEX(INDIRECT(DP263),$E263,$F263)-INDEX(INDIRECT(DP263),$E263,EC$28))*(10-INDEX(INDIRECT("times"&amp;DN$2),$F263,EC$28))/10)</f>
        <v>0</v>
      </c>
      <c r="ED263" s="47">
        <f ca="1">IF(OR(INDEX(INDIRECT("times"&amp;DN$2),$F263,ED$28)&gt;10,INDEX(INDIRECT(DP263),$E263,ED$28)&lt;=INDEX(INDIRECT(DP263),$E263,$F263)),0,(INDEX(INDIRECT(DP263),$E263,$F263)-INDEX(INDIRECT(DP263),$E263,ED$28))*(10-INDEX(INDIRECT("times"&amp;DN$2),$F263,ED$28))/10)</f>
        <v>0</v>
      </c>
      <c r="EE263" s="47">
        <f ca="1">IF(OR(INDEX(INDIRECT("times"&amp;DN$2),$F263,EE$28)&gt;10,INDEX(INDIRECT(DP263),$E263,EE$28)&lt;=INDEX(INDIRECT(DP263),$E263,$F263)),0,(INDEX(INDIRECT(DP263),$E263,$F263)-INDEX(INDIRECT(DP263),$E263,EE$28))*(10-INDEX(INDIRECT("times"&amp;DN$2),$F263,EE$28))/10)</f>
        <v>0</v>
      </c>
      <c r="EF263" s="47">
        <f ca="1">IF(OR(INDEX(INDIRECT("times"&amp;DN$2),$F263,EF$28)&gt;10,INDEX(INDIRECT(DP263),$E263,EF$28)&lt;=INDEX(INDIRECT(DP263),$E263,$F263)),0,(INDEX(INDIRECT(DP263),$E263,$F263)-INDEX(INDIRECT(DP263),$E263,EF$28))*(10-INDEX(INDIRECT("times"&amp;DN$2),$F263,EF$28))/10)</f>
        <v>0</v>
      </c>
      <c r="EG263" s="47">
        <f ca="1">IF(OR(INDEX(INDIRECT("times"&amp;DN$2),$F263,EG$28)&gt;10,INDEX(INDIRECT(DP263),$E263,EG$28)&lt;=INDEX(INDIRECT(DP263),$E263,$F263)),0,(INDEX(INDIRECT(DP263),$E263,$F263)-INDEX(INDIRECT(DP263),$E263,EG$28))*(10-INDEX(INDIRECT("times"&amp;DN$2),$F263,EG$28))/10)</f>
        <v>0</v>
      </c>
      <c r="EH263" s="47">
        <f ca="1">IF(OR(INDEX(INDIRECT("times"&amp;DN$2),$F263,EH$28)&gt;10,INDEX(INDIRECT(DP263),$E263,EH$28)&lt;=INDEX(INDIRECT(DP263),$E263,$F263)),0,(INDEX(INDIRECT(DP263),$E263,$F263)-INDEX(INDIRECT(DP263),$E263,EH$28))*(10-INDEX(INDIRECT("times"&amp;DN$2),$F263,EH$28))/10)</f>
        <v>0</v>
      </c>
      <c r="EI263" s="47">
        <f ca="1">IF(OR(INDEX(INDIRECT("times"&amp;DN$2),$F263,EI$28)&gt;10,INDEX(INDIRECT(DP263),$E263,EI$28)&lt;=INDEX(INDIRECT(DP263),$E263,$F263)),0,(INDEX(INDIRECT(DP263),$E263,$F263)-INDEX(INDIRECT(DP263),$E263,EI$28))*(10-INDEX(INDIRECT("times"&amp;DN$2),$F263,EI$28))/10)</f>
        <v>0</v>
      </c>
      <c r="EJ263" s="47">
        <f ca="1">IF(OR(INDEX(INDIRECT("times"&amp;DN$2),$F263,EJ$28)&gt;10,INDEX(INDIRECT(DP263),$E263,EJ$28)&lt;=INDEX(INDIRECT(DP263),$E263,$F263)),0,(INDEX(INDIRECT(DP263),$E263,$F263)-INDEX(INDIRECT(DP263),$E263,EJ$28))*(10-INDEX(INDIRECT("times"&amp;DN$2),$F263,EJ$28))/10)</f>
        <v>0</v>
      </c>
      <c r="EK263" s="47">
        <f ca="1">IF(OR(INDEX(INDIRECT("times"&amp;DN$2),$F263,EK$28)&gt;10,INDEX(INDIRECT(DP263),$E263,EK$28)&lt;=INDEX(INDIRECT(DP263),$E263,$F263)),0,(INDEX(INDIRECT(DP263),$E263,$F263)-INDEX(INDIRECT(DP263),$E263,EK$28))*(10-INDEX(INDIRECT("times"&amp;DN$2),$F263,EK$28))/10)</f>
        <v>0</v>
      </c>
      <c r="EL263" s="47">
        <f ca="1">IF(OR(INDEX(INDIRECT("times"&amp;DN$2),$F263,EL$28)&gt;10,INDEX(INDIRECT(DP263),$E263,EL$28)&lt;=INDEX(INDIRECT(DP263),$E263,$F263)),0,(INDEX(INDIRECT(DP263),$E263,$F263)-INDEX(INDIRECT(DP263),$E263,EL$28))*(10-INDEX(INDIRECT("times"&amp;DN$2),$F263,EL$28))/10)</f>
        <v>0</v>
      </c>
      <c r="EM263" s="48">
        <f ca="1">IF(OR(INDEX(INDIRECT("times"&amp;DN$2),$F263,EM$28)&gt;10,INDEX(INDIRECT(DP263),$E263,EM$28)&lt;=INDEX(INDIRECT(DP263),$E263,$F263)),0,(INDEX(INDIRECT(DP263),$E263,$F263)-INDEX(INDIRECT(DP263),$E263,EM$28))*(10-INDEX(INDIRECT("times"&amp;DN$2),$F263,EM$28))/10)</f>
        <v>0</v>
      </c>
      <c r="EN263" s="201">
        <v>11</v>
      </c>
      <c r="EP263" s="18" t="s">
        <v>199</v>
      </c>
      <c r="EQ263" s="122">
        <f>EP236</f>
        <v>2</v>
      </c>
      <c r="ER263" s="122" t="str">
        <f>EP237</f>
        <v>lei3564</v>
      </c>
      <c r="ES263" s="210" t="str">
        <f t="shared" si="1203"/>
        <v>core2_lei3564</v>
      </c>
      <c r="ET263" s="122">
        <v>1</v>
      </c>
      <c r="EU263" s="33">
        <v>11</v>
      </c>
      <c r="EV263" s="46">
        <f ca="1">IF(OR(INDEX(INDIRECT("times"&amp;EQ$2),$F263,EV$28)&gt;10,INDEX(INDIRECT(ES263),$E263,EV$28)&lt;=INDEX(INDIRECT(ES263),$E263,$F263)),0,(INDEX(INDIRECT(ES263),$E263,$F263)-INDEX(INDIRECT(ES263),$E263,EV$28))*(10-INDEX(INDIRECT("times"&amp;EQ$2),$F263,EV$28))/10)</f>
        <v>0</v>
      </c>
      <c r="EW263" s="47">
        <f ca="1">IF(OR(INDEX(INDIRECT("times"&amp;EQ$2),$F263,EW$28)&gt;10,INDEX(INDIRECT(ES263),$E263,EW$28)&lt;=INDEX(INDIRECT(ES263),$E263,$F263)),0,(INDEX(INDIRECT(ES263),$E263,$F263)-INDEX(INDIRECT(ES263),$E263,EW$28))*(10-INDEX(INDIRECT("times"&amp;EQ$2),$F263,EW$28))/10)</f>
        <v>0</v>
      </c>
      <c r="EX263" s="47">
        <f ca="1">IF(OR(INDEX(INDIRECT("times"&amp;EQ$2),$F263,EX$28)&gt;10,INDEX(INDIRECT(ES263),$E263,EX$28)&lt;=INDEX(INDIRECT(ES263),$E263,$F263)),0,(INDEX(INDIRECT(ES263),$E263,$F263)-INDEX(INDIRECT(ES263),$E263,EX$28))*(10-INDEX(INDIRECT("times"&amp;EQ$2),$F263,EX$28))/10)</f>
        <v>0</v>
      </c>
      <c r="EY263" s="47">
        <f ca="1">IF(OR(INDEX(INDIRECT("times"&amp;EQ$2),$F263,EY$28)&gt;10,INDEX(INDIRECT(ES263),$E263,EY$28)&lt;=INDEX(INDIRECT(ES263),$E263,$F263)),0,(INDEX(INDIRECT(ES263),$E263,$F263)-INDEX(INDIRECT(ES263),$E263,EY$28))*(10-INDEX(INDIRECT("times"&amp;EQ$2),$F263,EY$28))/10)</f>
        <v>0</v>
      </c>
      <c r="EZ263" s="47">
        <f ca="1">IF(OR(INDEX(INDIRECT("times"&amp;EQ$2),$F263,EZ$28)&gt;10,INDEX(INDIRECT(ES263),$E263,EZ$28)&lt;=INDEX(INDIRECT(ES263),$E263,$F263)),0,(INDEX(INDIRECT(ES263),$E263,$F263)-INDEX(INDIRECT(ES263),$E263,EZ$28))*(10-INDEX(INDIRECT("times"&amp;EQ$2),$F263,EZ$28))/10)</f>
        <v>0</v>
      </c>
      <c r="FA263" s="47">
        <f ca="1">IF(OR(INDEX(INDIRECT("times"&amp;EQ$2),$F263,FA$28)&gt;10,INDEX(INDIRECT(ES263),$E263,FA$28)&lt;=INDEX(INDIRECT(ES263),$E263,$F263)),0,(INDEX(INDIRECT(ES263),$E263,$F263)-INDEX(INDIRECT(ES263),$E263,FA$28))*(10-INDEX(INDIRECT("times"&amp;EQ$2),$F263,FA$28))/10)</f>
        <v>0</v>
      </c>
      <c r="FB263" s="47">
        <f ca="1">IF(OR(INDEX(INDIRECT("times"&amp;EQ$2),$F263,FB$28)&gt;10,INDEX(INDIRECT(ES263),$E263,FB$28)&lt;=INDEX(INDIRECT(ES263),$E263,$F263)),0,(INDEX(INDIRECT(ES263),$E263,$F263)-INDEX(INDIRECT(ES263),$E263,FB$28))*(10-INDEX(INDIRECT("times"&amp;EQ$2),$F263,FB$28))/10)</f>
        <v>0</v>
      </c>
      <c r="FC263" s="47">
        <f ca="1">IF(OR(INDEX(INDIRECT("times"&amp;EQ$2),$F263,FC$28)&gt;10,INDEX(INDIRECT(ES263),$E263,FC$28)&lt;=INDEX(INDIRECT(ES263),$E263,$F263)),0,(INDEX(INDIRECT(ES263),$E263,$F263)-INDEX(INDIRECT(ES263),$E263,FC$28))*(10-INDEX(INDIRECT("times"&amp;EQ$2),$F263,FC$28))/10)</f>
        <v>0</v>
      </c>
      <c r="FD263" s="47">
        <f ca="1">IF(OR(INDEX(INDIRECT("times"&amp;EQ$2),$F263,FD$28)&gt;10,INDEX(INDIRECT(ES263),$E263,FD$28)&lt;=INDEX(INDIRECT(ES263),$E263,$F263)),0,(INDEX(INDIRECT(ES263),$E263,$F263)-INDEX(INDIRECT(ES263),$E263,FD$28))*(10-INDEX(INDIRECT("times"&amp;EQ$2),$F263,FD$28))/10)</f>
        <v>0</v>
      </c>
      <c r="FE263" s="47">
        <f ca="1">IF(OR(INDEX(INDIRECT("times"&amp;EQ$2),$F263,FE$28)&gt;10,INDEX(INDIRECT(ES263),$E263,FE$28)&lt;=INDEX(INDIRECT(ES263),$E263,$F263)),0,(INDEX(INDIRECT(ES263),$E263,$F263)-INDEX(INDIRECT(ES263),$E263,FE$28))*(10-INDEX(INDIRECT("times"&amp;EQ$2),$F263,FE$28))/10)</f>
        <v>0</v>
      </c>
      <c r="FF263" s="47">
        <f ca="1">IF(OR(INDEX(INDIRECT("times"&amp;EQ$2),$F263,FF$28)&gt;10,INDEX(INDIRECT(ES263),$E263,FF$28)&lt;=INDEX(INDIRECT(ES263),$E263,$F263)),0,(INDEX(INDIRECT(ES263),$E263,$F263)-INDEX(INDIRECT(ES263),$E263,FF$28))*(10-INDEX(INDIRECT("times"&amp;EQ$2),$F263,FF$28))/10)</f>
        <v>0</v>
      </c>
      <c r="FG263" s="47">
        <f ca="1">IF(OR(INDEX(INDIRECT("times"&amp;EQ$2),$F263,FG$28)&gt;10,INDEX(INDIRECT(ES263),$E263,FG$28)&lt;=INDEX(INDIRECT(ES263),$E263,$F263)),0,(INDEX(INDIRECT(ES263),$E263,$F263)-INDEX(INDIRECT(ES263),$E263,FG$28))*(10-INDEX(INDIRECT("times"&amp;EQ$2),$F263,FG$28))/10)</f>
        <v>0</v>
      </c>
      <c r="FH263" s="47">
        <f ca="1">IF(OR(INDEX(INDIRECT("times"&amp;EQ$2),$F263,FH$28)&gt;10,INDEX(INDIRECT(ES263),$E263,FH$28)&lt;=INDEX(INDIRECT(ES263),$E263,$F263)),0,(INDEX(INDIRECT(ES263),$E263,$F263)-INDEX(INDIRECT(ES263),$E263,FH$28))*(10-INDEX(INDIRECT("times"&amp;EQ$2),$F263,FH$28))/10)</f>
        <v>0</v>
      </c>
      <c r="FI263" s="47">
        <f ca="1">IF(OR(INDEX(INDIRECT("times"&amp;EQ$2),$F263,FI$28)&gt;10,INDEX(INDIRECT(ES263),$E263,FI$28)&lt;=INDEX(INDIRECT(ES263),$E263,$F263)),0,(INDEX(INDIRECT(ES263),$E263,$F263)-INDEX(INDIRECT(ES263),$E263,FI$28))*(10-INDEX(INDIRECT("times"&amp;EQ$2),$F263,FI$28))/10)</f>
        <v>0</v>
      </c>
      <c r="FJ263" s="47">
        <f ca="1">IF(OR(INDEX(INDIRECT("times"&amp;EQ$2),$F263,FJ$28)&gt;10,INDEX(INDIRECT(ES263),$E263,FJ$28)&lt;=INDEX(INDIRECT(ES263),$E263,$F263)),0,(INDEX(INDIRECT(ES263),$E263,$F263)-INDEX(INDIRECT(ES263),$E263,FJ$28))*(10-INDEX(INDIRECT("times"&amp;EQ$2),$F263,FJ$28))/10)</f>
        <v>0</v>
      </c>
      <c r="FK263" s="47">
        <f ca="1">IF(OR(INDEX(INDIRECT("times"&amp;EQ$2),$F263,FK$28)&gt;10,INDEX(INDIRECT(ES263),$E263,FK$28)&lt;=INDEX(INDIRECT(ES263),$E263,$F263)),0,(INDEX(INDIRECT(ES263),$E263,$F263)-INDEX(INDIRECT(ES263),$E263,FK$28))*(10-INDEX(INDIRECT("times"&amp;EQ$2),$F263,FK$28))/10)</f>
        <v>0</v>
      </c>
      <c r="FL263" s="47">
        <f ca="1">IF(OR(INDEX(INDIRECT("times"&amp;EQ$2),$F263,FL$28)&gt;10,INDEX(INDIRECT(ES263),$E263,FL$28)&lt;=INDEX(INDIRECT(ES263),$E263,$F263)),0,(INDEX(INDIRECT(ES263),$E263,$F263)-INDEX(INDIRECT(ES263),$E263,FL$28))*(10-INDEX(INDIRECT("times"&amp;EQ$2),$F263,FL$28))/10)</f>
        <v>0</v>
      </c>
      <c r="FM263" s="47">
        <f ca="1">IF(OR(INDEX(INDIRECT("times"&amp;EQ$2),$F263,FM$28)&gt;10,INDEX(INDIRECT(ES263),$E263,FM$28)&lt;=INDEX(INDIRECT(ES263),$E263,$F263)),0,(INDEX(INDIRECT(ES263),$E263,$F263)-INDEX(INDIRECT(ES263),$E263,FM$28))*(10-INDEX(INDIRECT("times"&amp;EQ$2),$F263,FM$28))/10)</f>
        <v>0</v>
      </c>
      <c r="FN263" s="47">
        <f ca="1">IF(OR(INDEX(INDIRECT("times"&amp;EQ$2),$F263,FN$28)&gt;10,INDEX(INDIRECT(ES263),$E263,FN$28)&lt;=INDEX(INDIRECT(ES263),$E263,$F263)),0,(INDEX(INDIRECT(ES263),$E263,$F263)-INDEX(INDIRECT(ES263),$E263,FN$28))*(10-INDEX(INDIRECT("times"&amp;EQ$2),$F263,FN$28))/10)</f>
        <v>0</v>
      </c>
      <c r="FO263" s="47">
        <f ca="1">IF(OR(INDEX(INDIRECT("times"&amp;EQ$2),$F263,FO$28)&gt;10,INDEX(INDIRECT(ES263),$E263,FO$28)&lt;=INDEX(INDIRECT(ES263),$E263,$F263)),0,(INDEX(INDIRECT(ES263),$E263,$F263)-INDEX(INDIRECT(ES263),$E263,FO$28))*(10-INDEX(INDIRECT("times"&amp;EQ$2),$F263,FO$28))/10)</f>
        <v>0</v>
      </c>
      <c r="FP263" s="48">
        <f ca="1">IF(OR(INDEX(INDIRECT("times"&amp;EQ$2),$F263,FP$28)&gt;10,INDEX(INDIRECT(ES263),$E263,FP$28)&lt;=INDEX(INDIRECT(ES263),$E263,$F263)),0,(INDEX(INDIRECT(ES263),$E263,$F263)-INDEX(INDIRECT(ES263),$E263,FP$28))*(10-INDEX(INDIRECT("times"&amp;EQ$2),$F263,FP$28))/10)</f>
        <v>0</v>
      </c>
      <c r="FQ263" s="201">
        <v>11</v>
      </c>
      <c r="FS263" s="18" t="s">
        <v>199</v>
      </c>
      <c r="FT263" s="122">
        <f>FS236</f>
        <v>2</v>
      </c>
      <c r="FU263" s="122" t="str">
        <f>FS237</f>
        <v>shop65</v>
      </c>
      <c r="FV263" s="210" t="str">
        <f t="shared" si="1204"/>
        <v>core2_shop65</v>
      </c>
      <c r="FW263" s="122">
        <v>1</v>
      </c>
      <c r="FX263" s="33">
        <v>11</v>
      </c>
      <c r="FY263" s="46">
        <f ca="1">IF(OR(INDEX(INDIRECT("times"&amp;FT$2),$F263,FY$28)&gt;10,INDEX(INDIRECT(FV263),$E263,FY$28)&lt;=INDEX(INDIRECT(FV263),$E263,$F263)),0,(INDEX(INDIRECT(FV263),$E263,$F263)-INDEX(INDIRECT(FV263),$E263,FY$28))*(10-INDEX(INDIRECT("times"&amp;FT$2),$F263,FY$28))/10)</f>
        <v>0</v>
      </c>
      <c r="FZ263" s="47">
        <f ca="1">IF(OR(INDEX(INDIRECT("times"&amp;FT$2),$F263,FZ$28)&gt;10,INDEX(INDIRECT(FV263),$E263,FZ$28)&lt;=INDEX(INDIRECT(FV263),$E263,$F263)),0,(INDEX(INDIRECT(FV263),$E263,$F263)-INDEX(INDIRECT(FV263),$E263,FZ$28))*(10-INDEX(INDIRECT("times"&amp;FT$2),$F263,FZ$28))/10)</f>
        <v>0</v>
      </c>
      <c r="GA263" s="47">
        <f ca="1">IF(OR(INDEX(INDIRECT("times"&amp;FT$2),$F263,GA$28)&gt;10,INDEX(INDIRECT(FV263),$E263,GA$28)&lt;=INDEX(INDIRECT(FV263),$E263,$F263)),0,(INDEX(INDIRECT(FV263),$E263,$F263)-INDEX(INDIRECT(FV263),$E263,GA$28))*(10-INDEX(INDIRECT("times"&amp;FT$2),$F263,GA$28))/10)</f>
        <v>0</v>
      </c>
      <c r="GB263" s="47">
        <f ca="1">IF(OR(INDEX(INDIRECT("times"&amp;FT$2),$F263,GB$28)&gt;10,INDEX(INDIRECT(FV263),$E263,GB$28)&lt;=INDEX(INDIRECT(FV263),$E263,$F263)),0,(INDEX(INDIRECT(FV263),$E263,$F263)-INDEX(INDIRECT(FV263),$E263,GB$28))*(10-INDEX(INDIRECT("times"&amp;FT$2),$F263,GB$28))/10)</f>
        <v>0</v>
      </c>
      <c r="GC263" s="47">
        <f ca="1">IF(OR(INDEX(INDIRECT("times"&amp;FT$2),$F263,GC$28)&gt;10,INDEX(INDIRECT(FV263),$E263,GC$28)&lt;=INDEX(INDIRECT(FV263),$E263,$F263)),0,(INDEX(INDIRECT(FV263),$E263,$F263)-INDEX(INDIRECT(FV263),$E263,GC$28))*(10-INDEX(INDIRECT("times"&amp;FT$2),$F263,GC$28))/10)</f>
        <v>0</v>
      </c>
      <c r="GD263" s="47">
        <f ca="1">IF(OR(INDEX(INDIRECT("times"&amp;FT$2),$F263,GD$28)&gt;10,INDEX(INDIRECT(FV263),$E263,GD$28)&lt;=INDEX(INDIRECT(FV263),$E263,$F263)),0,(INDEX(INDIRECT(FV263),$E263,$F263)-INDEX(INDIRECT(FV263),$E263,GD$28))*(10-INDEX(INDIRECT("times"&amp;FT$2),$F263,GD$28))/10)</f>
        <v>0</v>
      </c>
      <c r="GE263" s="47">
        <f ca="1">IF(OR(INDEX(INDIRECT("times"&amp;FT$2),$F263,GE$28)&gt;10,INDEX(INDIRECT(FV263),$E263,GE$28)&lt;=INDEX(INDIRECT(FV263),$E263,$F263)),0,(INDEX(INDIRECT(FV263),$E263,$F263)-INDEX(INDIRECT(FV263),$E263,GE$28))*(10-INDEX(INDIRECT("times"&amp;FT$2),$F263,GE$28))/10)</f>
        <v>0</v>
      </c>
      <c r="GF263" s="47">
        <f ca="1">IF(OR(INDEX(INDIRECT("times"&amp;FT$2),$F263,GF$28)&gt;10,INDEX(INDIRECT(FV263),$E263,GF$28)&lt;=INDEX(INDIRECT(FV263),$E263,$F263)),0,(INDEX(INDIRECT(FV263),$E263,$F263)-INDEX(INDIRECT(FV263),$E263,GF$28))*(10-INDEX(INDIRECT("times"&amp;FT$2),$F263,GF$28))/10)</f>
        <v>0</v>
      </c>
      <c r="GG263" s="47">
        <f ca="1">IF(OR(INDEX(INDIRECT("times"&amp;FT$2),$F263,GG$28)&gt;10,INDEX(INDIRECT(FV263),$E263,GG$28)&lt;=INDEX(INDIRECT(FV263),$E263,$F263)),0,(INDEX(INDIRECT(FV263),$E263,$F263)-INDEX(INDIRECT(FV263),$E263,GG$28))*(10-INDEX(INDIRECT("times"&amp;FT$2),$F263,GG$28))/10)</f>
        <v>0</v>
      </c>
      <c r="GH263" s="47">
        <f ca="1">IF(OR(INDEX(INDIRECT("times"&amp;FT$2),$F263,GH$28)&gt;10,INDEX(INDIRECT(FV263),$E263,GH$28)&lt;=INDEX(INDIRECT(FV263),$E263,$F263)),0,(INDEX(INDIRECT(FV263),$E263,$F263)-INDEX(INDIRECT(FV263),$E263,GH$28))*(10-INDEX(INDIRECT("times"&amp;FT$2),$F263,GH$28))/10)</f>
        <v>0</v>
      </c>
      <c r="GI263" s="47">
        <f ca="1">IF(OR(INDEX(INDIRECT("times"&amp;FT$2),$F263,GI$28)&gt;10,INDEX(INDIRECT(FV263),$E263,GI$28)&lt;=INDEX(INDIRECT(FV263),$E263,$F263)),0,(INDEX(INDIRECT(FV263),$E263,$F263)-INDEX(INDIRECT(FV263),$E263,GI$28))*(10-INDEX(INDIRECT("times"&amp;FT$2),$F263,GI$28))/10)</f>
        <v>0</v>
      </c>
      <c r="GJ263" s="47">
        <f ca="1">IF(OR(INDEX(INDIRECT("times"&amp;FT$2),$F263,GJ$28)&gt;10,INDEX(INDIRECT(FV263),$E263,GJ$28)&lt;=INDEX(INDIRECT(FV263),$E263,$F263)),0,(INDEX(INDIRECT(FV263),$E263,$F263)-INDEX(INDIRECT(FV263),$E263,GJ$28))*(10-INDEX(INDIRECT("times"&amp;FT$2),$F263,GJ$28))/10)</f>
        <v>0</v>
      </c>
      <c r="GK263" s="47">
        <f ca="1">IF(OR(INDEX(INDIRECT("times"&amp;FT$2),$F263,GK$28)&gt;10,INDEX(INDIRECT(FV263),$E263,GK$28)&lt;=INDEX(INDIRECT(FV263),$E263,$F263)),0,(INDEX(INDIRECT(FV263),$E263,$F263)-INDEX(INDIRECT(FV263),$E263,GK$28))*(10-INDEX(INDIRECT("times"&amp;FT$2),$F263,GK$28))/10)</f>
        <v>0</v>
      </c>
      <c r="GL263" s="47">
        <f ca="1">IF(OR(INDEX(INDIRECT("times"&amp;FT$2),$F263,GL$28)&gt;10,INDEX(INDIRECT(FV263),$E263,GL$28)&lt;=INDEX(INDIRECT(FV263),$E263,$F263)),0,(INDEX(INDIRECT(FV263),$E263,$F263)-INDEX(INDIRECT(FV263),$E263,GL$28))*(10-INDEX(INDIRECT("times"&amp;FT$2),$F263,GL$28))/10)</f>
        <v>0</v>
      </c>
      <c r="GM263" s="47">
        <f ca="1">IF(OR(INDEX(INDIRECT("times"&amp;FT$2),$F263,GM$28)&gt;10,INDEX(INDIRECT(FV263),$E263,GM$28)&lt;=INDEX(INDIRECT(FV263),$E263,$F263)),0,(INDEX(INDIRECT(FV263),$E263,$F263)-INDEX(INDIRECT(FV263),$E263,GM$28))*(10-INDEX(INDIRECT("times"&amp;FT$2),$F263,GM$28))/10)</f>
        <v>0</v>
      </c>
      <c r="GN263" s="47">
        <f ca="1">IF(OR(INDEX(INDIRECT("times"&amp;FT$2),$F263,GN$28)&gt;10,INDEX(INDIRECT(FV263),$E263,GN$28)&lt;=INDEX(INDIRECT(FV263),$E263,$F263)),0,(INDEX(INDIRECT(FV263),$E263,$F263)-INDEX(INDIRECT(FV263),$E263,GN$28))*(10-INDEX(INDIRECT("times"&amp;FT$2),$F263,GN$28))/10)</f>
        <v>0</v>
      </c>
      <c r="GO263" s="47">
        <f ca="1">IF(OR(INDEX(INDIRECT("times"&amp;FT$2),$F263,GO$28)&gt;10,INDEX(INDIRECT(FV263),$E263,GO$28)&lt;=INDEX(INDIRECT(FV263),$E263,$F263)),0,(INDEX(INDIRECT(FV263),$E263,$F263)-INDEX(INDIRECT(FV263),$E263,GO$28))*(10-INDEX(INDIRECT("times"&amp;FT$2),$F263,GO$28))/10)</f>
        <v>0</v>
      </c>
      <c r="GP263" s="47">
        <f ca="1">IF(OR(INDEX(INDIRECT("times"&amp;FT$2),$F263,GP$28)&gt;10,INDEX(INDIRECT(FV263),$E263,GP$28)&lt;=INDEX(INDIRECT(FV263),$E263,$F263)),0,(INDEX(INDIRECT(FV263),$E263,$F263)-INDEX(INDIRECT(FV263),$E263,GP$28))*(10-INDEX(INDIRECT("times"&amp;FT$2),$F263,GP$28))/10)</f>
        <v>0</v>
      </c>
      <c r="GQ263" s="47">
        <f ca="1">IF(OR(INDEX(INDIRECT("times"&amp;FT$2),$F263,GQ$28)&gt;10,INDEX(INDIRECT(FV263),$E263,GQ$28)&lt;=INDEX(INDIRECT(FV263),$E263,$F263)),0,(INDEX(INDIRECT(FV263),$E263,$F263)-INDEX(INDIRECT(FV263),$E263,GQ$28))*(10-INDEX(INDIRECT("times"&amp;FT$2),$F263,GQ$28))/10)</f>
        <v>0</v>
      </c>
      <c r="GR263" s="47">
        <f ca="1">IF(OR(INDEX(INDIRECT("times"&amp;FT$2),$F263,GR$28)&gt;10,INDEX(INDIRECT(FV263),$E263,GR$28)&lt;=INDEX(INDIRECT(FV263),$E263,$F263)),0,(INDEX(INDIRECT(FV263),$E263,$F263)-INDEX(INDIRECT(FV263),$E263,GR$28))*(10-INDEX(INDIRECT("times"&amp;FT$2),$F263,GR$28))/10)</f>
        <v>0</v>
      </c>
      <c r="GS263" s="48">
        <f ca="1">IF(OR(INDEX(INDIRECT("times"&amp;FT$2),$F263,GS$28)&gt;10,INDEX(INDIRECT(FV263),$E263,GS$28)&lt;=INDEX(INDIRECT(FV263),$E263,$F263)),0,(INDEX(INDIRECT(FV263),$E263,$F263)-INDEX(INDIRECT(FV263),$E263,GS$28))*(10-INDEX(INDIRECT("times"&amp;FT$2),$F263,GS$28))/10)</f>
        <v>0</v>
      </c>
      <c r="GT263" s="201">
        <v>11</v>
      </c>
      <c r="GV263" s="18" t="s">
        <v>199</v>
      </c>
      <c r="GW263" s="122">
        <f>GV236</f>
        <v>2</v>
      </c>
      <c r="GX263" s="122" t="str">
        <f>GV237</f>
        <v>lei65</v>
      </c>
      <c r="GY263" s="210" t="str">
        <f t="shared" si="1205"/>
        <v>core2_lei65</v>
      </c>
      <c r="GZ263" s="122">
        <v>1</v>
      </c>
      <c r="HA263" s="33">
        <v>11</v>
      </c>
      <c r="HB263" s="46">
        <f ca="1">IF(OR(INDEX(INDIRECT("times"&amp;GW$2),$F263,HB$28)&gt;10,INDEX(INDIRECT(GY263),$E263,HB$28)&lt;=INDEX(INDIRECT(GY263),$E263,$F263)),0,(INDEX(INDIRECT(GY263),$E263,$F263)-INDEX(INDIRECT(GY263),$E263,HB$28))*(10-INDEX(INDIRECT("times"&amp;GW$2),$F263,HB$28))/10)</f>
        <v>0</v>
      </c>
      <c r="HC263" s="47">
        <f ca="1">IF(OR(INDEX(INDIRECT("times"&amp;GW$2),$F263,HC$28)&gt;10,INDEX(INDIRECT(GY263),$E263,HC$28)&lt;=INDEX(INDIRECT(GY263),$E263,$F263)),0,(INDEX(INDIRECT(GY263),$E263,$F263)-INDEX(INDIRECT(GY263),$E263,HC$28))*(10-INDEX(INDIRECT("times"&amp;GW$2),$F263,HC$28))/10)</f>
        <v>0</v>
      </c>
      <c r="HD263" s="47">
        <f ca="1">IF(OR(INDEX(INDIRECT("times"&amp;GW$2),$F263,HD$28)&gt;10,INDEX(INDIRECT(GY263),$E263,HD$28)&lt;=INDEX(INDIRECT(GY263),$E263,$F263)),0,(INDEX(INDIRECT(GY263),$E263,$F263)-INDEX(INDIRECT(GY263),$E263,HD$28))*(10-INDEX(INDIRECT("times"&amp;GW$2),$F263,HD$28))/10)</f>
        <v>0</v>
      </c>
      <c r="HE263" s="47">
        <f ca="1">IF(OR(INDEX(INDIRECT("times"&amp;GW$2),$F263,HE$28)&gt;10,INDEX(INDIRECT(GY263),$E263,HE$28)&lt;=INDEX(INDIRECT(GY263),$E263,$F263)),0,(INDEX(INDIRECT(GY263),$E263,$F263)-INDEX(INDIRECT(GY263),$E263,HE$28))*(10-INDEX(INDIRECT("times"&amp;GW$2),$F263,HE$28))/10)</f>
        <v>0</v>
      </c>
      <c r="HF263" s="47">
        <f ca="1">IF(OR(INDEX(INDIRECT("times"&amp;GW$2),$F263,HF$28)&gt;10,INDEX(INDIRECT(GY263),$E263,HF$28)&lt;=INDEX(INDIRECT(GY263),$E263,$F263)),0,(INDEX(INDIRECT(GY263),$E263,$F263)-INDEX(INDIRECT(GY263),$E263,HF$28))*(10-INDEX(INDIRECT("times"&amp;GW$2),$F263,HF$28))/10)</f>
        <v>0</v>
      </c>
      <c r="HG263" s="47">
        <f ca="1">IF(OR(INDEX(INDIRECT("times"&amp;GW$2),$F263,HG$28)&gt;10,INDEX(INDIRECT(GY263),$E263,HG$28)&lt;=INDEX(INDIRECT(GY263),$E263,$F263)),0,(INDEX(INDIRECT(GY263),$E263,$F263)-INDEX(INDIRECT(GY263),$E263,HG$28))*(10-INDEX(INDIRECT("times"&amp;GW$2),$F263,HG$28))/10)</f>
        <v>0</v>
      </c>
      <c r="HH263" s="47">
        <f ca="1">IF(OR(INDEX(INDIRECT("times"&amp;GW$2),$F263,HH$28)&gt;10,INDEX(INDIRECT(GY263),$E263,HH$28)&lt;=INDEX(INDIRECT(GY263),$E263,$F263)),0,(INDEX(INDIRECT(GY263),$E263,$F263)-INDEX(INDIRECT(GY263),$E263,HH$28))*(10-INDEX(INDIRECT("times"&amp;GW$2),$F263,HH$28))/10)</f>
        <v>0</v>
      </c>
      <c r="HI263" s="47">
        <f ca="1">IF(OR(INDEX(INDIRECT("times"&amp;GW$2),$F263,HI$28)&gt;10,INDEX(INDIRECT(GY263),$E263,HI$28)&lt;=INDEX(INDIRECT(GY263),$E263,$F263)),0,(INDEX(INDIRECT(GY263),$E263,$F263)-INDEX(INDIRECT(GY263),$E263,HI$28))*(10-INDEX(INDIRECT("times"&amp;GW$2),$F263,HI$28))/10)</f>
        <v>0</v>
      </c>
      <c r="HJ263" s="47">
        <f ca="1">IF(OR(INDEX(INDIRECT("times"&amp;GW$2),$F263,HJ$28)&gt;10,INDEX(INDIRECT(GY263),$E263,HJ$28)&lt;=INDEX(INDIRECT(GY263),$E263,$F263)),0,(INDEX(INDIRECT(GY263),$E263,$F263)-INDEX(INDIRECT(GY263),$E263,HJ$28))*(10-INDEX(INDIRECT("times"&amp;GW$2),$F263,HJ$28))/10)</f>
        <v>0</v>
      </c>
      <c r="HK263" s="47">
        <f ca="1">IF(OR(INDEX(INDIRECT("times"&amp;GW$2),$F263,HK$28)&gt;10,INDEX(INDIRECT(GY263),$E263,HK$28)&lt;=INDEX(INDIRECT(GY263),$E263,$F263)),0,(INDEX(INDIRECT(GY263),$E263,$F263)-INDEX(INDIRECT(GY263),$E263,HK$28))*(10-INDEX(INDIRECT("times"&amp;GW$2),$F263,HK$28))/10)</f>
        <v>0</v>
      </c>
      <c r="HL263" s="47">
        <f ca="1">IF(OR(INDEX(INDIRECT("times"&amp;GW$2),$F263,HL$28)&gt;10,INDEX(INDIRECT(GY263),$E263,HL$28)&lt;=INDEX(INDIRECT(GY263),$E263,$F263)),0,(INDEX(INDIRECT(GY263),$E263,$F263)-INDEX(INDIRECT(GY263),$E263,HL$28))*(10-INDEX(INDIRECT("times"&amp;GW$2),$F263,HL$28))/10)</f>
        <v>0</v>
      </c>
      <c r="HM263" s="47">
        <f ca="1">IF(OR(INDEX(INDIRECT("times"&amp;GW$2),$F263,HM$28)&gt;10,INDEX(INDIRECT(GY263),$E263,HM$28)&lt;=INDEX(INDIRECT(GY263),$E263,$F263)),0,(INDEX(INDIRECT(GY263),$E263,$F263)-INDEX(INDIRECT(GY263),$E263,HM$28))*(10-INDEX(INDIRECT("times"&amp;GW$2),$F263,HM$28))/10)</f>
        <v>0</v>
      </c>
      <c r="HN263" s="47">
        <f ca="1">IF(OR(INDEX(INDIRECT("times"&amp;GW$2),$F263,HN$28)&gt;10,INDEX(INDIRECT(GY263),$E263,HN$28)&lt;=INDEX(INDIRECT(GY263),$E263,$F263)),0,(INDEX(INDIRECT(GY263),$E263,$F263)-INDEX(INDIRECT(GY263),$E263,HN$28))*(10-INDEX(INDIRECT("times"&amp;GW$2),$F263,HN$28))/10)</f>
        <v>0</v>
      </c>
      <c r="HO263" s="47">
        <f ca="1">IF(OR(INDEX(INDIRECT("times"&amp;GW$2),$F263,HO$28)&gt;10,INDEX(INDIRECT(GY263),$E263,HO$28)&lt;=INDEX(INDIRECT(GY263),$E263,$F263)),0,(INDEX(INDIRECT(GY263),$E263,$F263)-INDEX(INDIRECT(GY263),$E263,HO$28))*(10-INDEX(INDIRECT("times"&amp;GW$2),$F263,HO$28))/10)</f>
        <v>0</v>
      </c>
      <c r="HP263" s="47">
        <f ca="1">IF(OR(INDEX(INDIRECT("times"&amp;GW$2),$F263,HP$28)&gt;10,INDEX(INDIRECT(GY263),$E263,HP$28)&lt;=INDEX(INDIRECT(GY263),$E263,$F263)),0,(INDEX(INDIRECT(GY263),$E263,$F263)-INDEX(INDIRECT(GY263),$E263,HP$28))*(10-INDEX(INDIRECT("times"&amp;GW$2),$F263,HP$28))/10)</f>
        <v>0</v>
      </c>
      <c r="HQ263" s="47">
        <f ca="1">IF(OR(INDEX(INDIRECT("times"&amp;GW$2),$F263,HQ$28)&gt;10,INDEX(INDIRECT(GY263),$E263,HQ$28)&lt;=INDEX(INDIRECT(GY263),$E263,$F263)),0,(INDEX(INDIRECT(GY263),$E263,$F263)-INDEX(INDIRECT(GY263),$E263,HQ$28))*(10-INDEX(INDIRECT("times"&amp;GW$2),$F263,HQ$28))/10)</f>
        <v>0</v>
      </c>
      <c r="HR263" s="47">
        <f ca="1">IF(OR(INDEX(INDIRECT("times"&amp;GW$2),$F263,HR$28)&gt;10,INDEX(INDIRECT(GY263),$E263,HR$28)&lt;=INDEX(INDIRECT(GY263),$E263,$F263)),0,(INDEX(INDIRECT(GY263),$E263,$F263)-INDEX(INDIRECT(GY263),$E263,HR$28))*(10-INDEX(INDIRECT("times"&amp;GW$2),$F263,HR$28))/10)</f>
        <v>0</v>
      </c>
      <c r="HS263" s="47">
        <f ca="1">IF(OR(INDEX(INDIRECT("times"&amp;GW$2),$F263,HS$28)&gt;10,INDEX(INDIRECT(GY263),$E263,HS$28)&lt;=INDEX(INDIRECT(GY263),$E263,$F263)),0,(INDEX(INDIRECT(GY263),$E263,$F263)-INDEX(INDIRECT(GY263),$E263,HS$28))*(10-INDEX(INDIRECT("times"&amp;GW$2),$F263,HS$28))/10)</f>
        <v>0</v>
      </c>
      <c r="HT263" s="47">
        <f ca="1">IF(OR(INDEX(INDIRECT("times"&amp;GW$2),$F263,HT$28)&gt;10,INDEX(INDIRECT(GY263),$E263,HT$28)&lt;=INDEX(INDIRECT(GY263),$E263,$F263)),0,(INDEX(INDIRECT(GY263),$E263,$F263)-INDEX(INDIRECT(GY263),$E263,HT$28))*(10-INDEX(INDIRECT("times"&amp;GW$2),$F263,HT$28))/10)</f>
        <v>0</v>
      </c>
      <c r="HU263" s="47">
        <f ca="1">IF(OR(INDEX(INDIRECT("times"&amp;GW$2),$F263,HU$28)&gt;10,INDEX(INDIRECT(GY263),$E263,HU$28)&lt;=INDEX(INDIRECT(GY263),$E263,$F263)),0,(INDEX(INDIRECT(GY263),$E263,$F263)-INDEX(INDIRECT(GY263),$E263,HU$28))*(10-INDEX(INDIRECT("times"&amp;GW$2),$F263,HU$28))/10)</f>
        <v>0</v>
      </c>
      <c r="HV263" s="48">
        <f ca="1">IF(OR(INDEX(INDIRECT("times"&amp;GW$2),$F263,HV$28)&gt;10,INDEX(INDIRECT(GY263),$E263,HV$28)&lt;=INDEX(INDIRECT(GY263),$E263,$F263)),0,(INDEX(INDIRECT(GY263),$E263,$F263)-INDEX(INDIRECT(GY263),$E263,HV$28))*(10-INDEX(INDIRECT("times"&amp;GW$2),$F263,HV$28))/10)</f>
        <v>0</v>
      </c>
      <c r="HW263" s="201">
        <v>11</v>
      </c>
    </row>
    <row r="264" spans="1:231" ht="15">
      <c r="A264" s="18" t="s">
        <v>200</v>
      </c>
      <c r="B264" s="122">
        <f>A236</f>
        <v>2</v>
      </c>
      <c r="C264" s="122" t="str">
        <f>A237</f>
        <v>work1834</v>
      </c>
      <c r="D264" s="210" t="str">
        <f t="shared" si="1198"/>
        <v>core2_work1834</v>
      </c>
      <c r="E264" s="122">
        <v>1</v>
      </c>
      <c r="F264" s="33">
        <v>12</v>
      </c>
      <c r="G264" s="46">
        <f ca="1">IF(OR(INDEX(INDIRECT("times"&amp;B$2),$F264,G$28)&gt;10,INDEX(INDIRECT(D264),$E264,G$28)&lt;=INDEX(INDIRECT(D264),$E264,$F264)),0,(INDEX(INDIRECT(D264),$E264,$F264)-INDEX(INDIRECT(D264),$E264,G$28))*(10-INDEX(INDIRECT("times"&amp;B$2),$F264,G$28))/10)</f>
        <v>0</v>
      </c>
      <c r="H264" s="47">
        <f ca="1">IF(OR(INDEX(INDIRECT("times"&amp;B$2),$F264,H$28)&gt;10,INDEX(INDIRECT(D264),$E264,H$28)&lt;=INDEX(INDIRECT(D264),$E264,$F264)),0,(INDEX(INDIRECT(D264),$E264,$F264)-INDEX(INDIRECT(D264),$E264,H$28))*(10-INDEX(INDIRECT("times"&amp;B$2),$F264,H$28))/10)</f>
        <v>0</v>
      </c>
      <c r="I264" s="47">
        <f ca="1">IF(OR(INDEX(INDIRECT("times"&amp;B$2),$F264,I$28)&gt;10,INDEX(INDIRECT(D264),$E264,I$28)&lt;=INDEX(INDIRECT(D264),$E264,$F264)),0,(INDEX(INDIRECT(D264),$E264,$F264)-INDEX(INDIRECT(D264),$E264,I$28))*(10-INDEX(INDIRECT("times"&amp;B$2),$F264,I$28))/10)</f>
        <v>0</v>
      </c>
      <c r="J264" s="47">
        <f ca="1">IF(OR(INDEX(INDIRECT("times"&amp;B$2),$F264,J$28)&gt;10,INDEX(INDIRECT(D264),$E264,J$28)&lt;=INDEX(INDIRECT(D264),$E264,$F264)),0,(INDEX(INDIRECT(D264),$E264,$F264)-INDEX(INDIRECT(D264),$E264,J$28))*(10-INDEX(INDIRECT("times"&amp;B$2),$F264,J$28))/10)</f>
        <v>0</v>
      </c>
      <c r="K264" s="47">
        <f ca="1">IF(OR(INDEX(INDIRECT("times"&amp;B$2),$F264,K$28)&gt;10,INDEX(INDIRECT(D264),$E264,K$28)&lt;=INDEX(INDIRECT(D264),$E264,$F264)),0,(INDEX(INDIRECT(D264),$E264,$F264)-INDEX(INDIRECT(D264),$E264,K$28))*(10-INDEX(INDIRECT("times"&amp;B$2),$F264,K$28))/10)</f>
        <v>0</v>
      </c>
      <c r="L264" s="47">
        <f ca="1">IF(OR(INDEX(INDIRECT("times"&amp;B$2),$F264,L$28)&gt;10,INDEX(INDIRECT(D264),$E264,L$28)&lt;=INDEX(INDIRECT(D264),$E264,$F264)),0,(INDEX(INDIRECT(D264),$E264,$F264)-INDEX(INDIRECT(D264),$E264,L$28))*(10-INDEX(INDIRECT("times"&amp;B$2),$F264,L$28))/10)</f>
        <v>0</v>
      </c>
      <c r="M264" s="47">
        <f ca="1">IF(OR(INDEX(INDIRECT("times"&amp;B$2),$F264,M$28)&gt;10,INDEX(INDIRECT(D264),$E264,M$28)&lt;=INDEX(INDIRECT(D264),$E264,$F264)),0,(INDEX(INDIRECT(D264),$E264,$F264)-INDEX(INDIRECT(D264),$E264,M$28))*(10-INDEX(INDIRECT("times"&amp;B$2),$F264,M$28))/10)</f>
        <v>0</v>
      </c>
      <c r="N264" s="47">
        <f ca="1">IF(OR(INDEX(INDIRECT("times"&amp;B$2),$F264,N$28)&gt;10,INDEX(INDIRECT(D264),$E264,N$28)&lt;=INDEX(INDIRECT(D264),$E264,$F264)),0,(INDEX(INDIRECT(D264),$E264,$F264)-INDEX(INDIRECT(D264),$E264,N$28))*(10-INDEX(INDIRECT("times"&amp;B$2),$F264,N$28))/10)</f>
        <v>0</v>
      </c>
      <c r="O264" s="47">
        <f ca="1">IF(OR(INDEX(INDIRECT("times"&amp;B$2),$F264,O$28)&gt;10,INDEX(INDIRECT(D264),$E264,O$28)&lt;=INDEX(INDIRECT(D264),$E264,$F264)),0,(INDEX(INDIRECT(D264),$E264,$F264)-INDEX(INDIRECT(D264),$E264,O$28))*(10-INDEX(INDIRECT("times"&amp;B$2),$F264,O$28))/10)</f>
        <v>0</v>
      </c>
      <c r="P264" s="47">
        <f ca="1">IF(OR(INDEX(INDIRECT("times"&amp;B$2),$F264,P$28)&gt;10,INDEX(INDIRECT(D264),$E264,P$28)&lt;=INDEX(INDIRECT(D264),$E264,$F264)),0,(INDEX(INDIRECT(D264),$E264,$F264)-INDEX(INDIRECT(D264),$E264,P$28))*(10-INDEX(INDIRECT("times"&amp;B$2),$F264,P$28))/10)</f>
        <v>0</v>
      </c>
      <c r="Q264" s="47">
        <f ca="1">IF(OR(INDEX(INDIRECT("times"&amp;B$2),$F264,Q$28)&gt;10,INDEX(INDIRECT(D264),$E264,Q$28)&lt;=INDEX(INDIRECT(D264),$E264,$F264)),0,(INDEX(INDIRECT(D264),$E264,$F264)-INDEX(INDIRECT(D264),$E264,Q$28))*(10-INDEX(INDIRECT("times"&amp;B$2),$F264,Q$28))/10)</f>
        <v>0</v>
      </c>
      <c r="R264" s="47">
        <f ca="1">IF(OR(INDEX(INDIRECT("times"&amp;B$2),$F264,R$28)&gt;10,INDEX(INDIRECT(D264),$E264,R$28)&lt;=INDEX(INDIRECT(D264),$E264,$F264)),0,(INDEX(INDIRECT(D264),$E264,$F264)-INDEX(INDIRECT(D264),$E264,R$28))*(10-INDEX(INDIRECT("times"&amp;B$2),$F264,R$28))/10)</f>
        <v>0</v>
      </c>
      <c r="S264" s="47">
        <f ca="1">IF(OR(INDEX(INDIRECT("times"&amp;B$2),$F264,S$28)&gt;10,INDEX(INDIRECT(D264),$E264,S$28)&lt;=INDEX(INDIRECT(D264),$E264,$F264)),0,(INDEX(INDIRECT(D264),$E264,$F264)-INDEX(INDIRECT(D264),$E264,S$28))*(10-INDEX(INDIRECT("times"&amp;B$2),$F264,S$28))/10)</f>
        <v>0</v>
      </c>
      <c r="T264" s="47">
        <f ca="1">IF(OR(INDEX(INDIRECT("times"&amp;B$2),$F264,T$28)&gt;10,INDEX(INDIRECT(D264),$E264,T$28)&lt;=INDEX(INDIRECT(D264),$E264,$F264)),0,(INDEX(INDIRECT(D264),$E264,$F264)-INDEX(INDIRECT(D264),$E264,T$28))*(10-INDEX(INDIRECT("times"&amp;B$2),$F264,T$28))/10)</f>
        <v>0</v>
      </c>
      <c r="U264" s="47">
        <f ca="1">IF(OR(INDEX(INDIRECT("times"&amp;B$2),$F264,U$28)&gt;10,INDEX(INDIRECT(D264),$E264,U$28)&lt;=INDEX(INDIRECT(D264),$E264,$F264)),0,(INDEX(INDIRECT(D264),$E264,$F264)-INDEX(INDIRECT(D264),$E264,U$28))*(10-INDEX(INDIRECT("times"&amp;B$2),$F264,U$28))/10)</f>
        <v>0</v>
      </c>
      <c r="V264" s="47">
        <f ca="1">IF(OR(INDEX(INDIRECT("times"&amp;B$2),$F264,V$28)&gt;10,INDEX(INDIRECT(D264),$E264,V$28)&lt;=INDEX(INDIRECT(D264),$E264,$F264)),0,(INDEX(INDIRECT(D264),$E264,$F264)-INDEX(INDIRECT(D264),$E264,V$28))*(10-INDEX(INDIRECT("times"&amp;B$2),$F264,V$28))/10)</f>
        <v>0</v>
      </c>
      <c r="W264" s="47">
        <f ca="1">IF(OR(INDEX(INDIRECT("times"&amp;B$2),$F264,W$28)&gt;10,INDEX(INDIRECT(D264),$E264,W$28)&lt;=INDEX(INDIRECT(D264),$E264,$F264)),0,(INDEX(INDIRECT(D264),$E264,$F264)-INDEX(INDIRECT(D264),$E264,W$28))*(10-INDEX(INDIRECT("times"&amp;B$2),$F264,W$28))/10)</f>
        <v>0</v>
      </c>
      <c r="X264" s="47">
        <f ca="1">IF(OR(INDEX(INDIRECT("times"&amp;B$2),$F264,X$28)&gt;10,INDEX(INDIRECT(D264),$E264,X$28)&lt;=INDEX(INDIRECT(D264),$E264,$F264)),0,(INDEX(INDIRECT(D264),$E264,$F264)-INDEX(INDIRECT(D264),$E264,X$28))*(10-INDEX(INDIRECT("times"&amp;B$2),$F264,X$28))/10)</f>
        <v>0</v>
      </c>
      <c r="Y264" s="47">
        <f ca="1">IF(OR(INDEX(INDIRECT("times"&amp;B$2),$F264,Y$28)&gt;10,INDEX(INDIRECT(D264),$E264,Y$28)&lt;=INDEX(INDIRECT(D264),$E264,$F264)),0,(INDEX(INDIRECT(D264),$E264,$F264)-INDEX(INDIRECT(D264),$E264,Y$28))*(10-INDEX(INDIRECT("times"&amp;B$2),$F264,Y$28))/10)</f>
        <v>0</v>
      </c>
      <c r="Z264" s="47">
        <f ca="1">IF(OR(INDEX(INDIRECT("times"&amp;B$2),$F264,Z$28)&gt;10,INDEX(INDIRECT(D264),$E264,Z$28)&lt;=INDEX(INDIRECT(D264),$E264,$F264)),0,(INDEX(INDIRECT(D264),$E264,$F264)-INDEX(INDIRECT(D264),$E264,Z$28))*(10-INDEX(INDIRECT("times"&amp;B$2),$F264,Z$28))/10)</f>
        <v>0</v>
      </c>
      <c r="AA264" s="48">
        <f ca="1">IF(OR(INDEX(INDIRECT("times"&amp;B$2),$F264,AA$28)&gt;10,INDEX(INDIRECT(D264),$E264,AA$28)&lt;=INDEX(INDIRECT(D264),$E264,$F264)),0,(INDEX(INDIRECT(D264),$E264,$F264)-INDEX(INDIRECT(D264),$E264,AA$28))*(10-INDEX(INDIRECT("times"&amp;B$2),$F264,AA$28))/10)</f>
        <v>0</v>
      </c>
      <c r="AB264" s="201">
        <v>12</v>
      </c>
      <c r="AD264" s="18" t="s">
        <v>200</v>
      </c>
      <c r="AE264" s="122">
        <f>AD236</f>
        <v>2</v>
      </c>
      <c r="AF264" s="122" t="str">
        <f>AD237</f>
        <v>shop1834</v>
      </c>
      <c r="AG264" s="210" t="str">
        <f t="shared" si="1199"/>
        <v>core2_shop1834</v>
      </c>
      <c r="AH264" s="122">
        <v>1</v>
      </c>
      <c r="AI264" s="33">
        <v>12</v>
      </c>
      <c r="AJ264" s="46">
        <f ca="1">IF(OR(INDEX(INDIRECT("times"&amp;AE$2),$F264,AJ$28)&gt;10,INDEX(INDIRECT(AG264),$E264,AJ$28)&lt;=INDEX(INDIRECT(AG264),$E264,$F264)),0,(INDEX(INDIRECT(AG264),$E264,$F264)-INDEX(INDIRECT(AG264),$E264,AJ$28))*(10-INDEX(INDIRECT("times"&amp;AE$2),$F264,AJ$28))/10)</f>
        <v>0</v>
      </c>
      <c r="AK264" s="47">
        <f ca="1">IF(OR(INDEX(INDIRECT("times"&amp;AE$2),$F264,AK$28)&gt;10,INDEX(INDIRECT(AG264),$E264,AK$28)&lt;=INDEX(INDIRECT(AG264),$E264,$F264)),0,(INDEX(INDIRECT(AG264),$E264,$F264)-INDEX(INDIRECT(AG264),$E264,AK$28))*(10-INDEX(INDIRECT("times"&amp;AE$2),$F264,AK$28))/10)</f>
        <v>0</v>
      </c>
      <c r="AL264" s="47">
        <f ca="1">IF(OR(INDEX(INDIRECT("times"&amp;AE$2),$F264,AL$28)&gt;10,INDEX(INDIRECT(AG264),$E264,AL$28)&lt;=INDEX(INDIRECT(AG264),$E264,$F264)),0,(INDEX(INDIRECT(AG264),$E264,$F264)-INDEX(INDIRECT(AG264),$E264,AL$28))*(10-INDEX(INDIRECT("times"&amp;AE$2),$F264,AL$28))/10)</f>
        <v>0</v>
      </c>
      <c r="AM264" s="47">
        <f ca="1">IF(OR(INDEX(INDIRECT("times"&amp;AE$2),$F264,AM$28)&gt;10,INDEX(INDIRECT(AG264),$E264,AM$28)&lt;=INDEX(INDIRECT(AG264),$E264,$F264)),0,(INDEX(INDIRECT(AG264),$E264,$F264)-INDEX(INDIRECT(AG264),$E264,AM$28))*(10-INDEX(INDIRECT("times"&amp;AE$2),$F264,AM$28))/10)</f>
        <v>0</v>
      </c>
      <c r="AN264" s="47">
        <f ca="1">IF(OR(INDEX(INDIRECT("times"&amp;AE$2),$F264,AN$28)&gt;10,INDEX(INDIRECT(AG264),$E264,AN$28)&lt;=INDEX(INDIRECT(AG264),$E264,$F264)),0,(INDEX(INDIRECT(AG264),$E264,$F264)-INDEX(INDIRECT(AG264),$E264,AN$28))*(10-INDEX(INDIRECT("times"&amp;AE$2),$F264,AN$28))/10)</f>
        <v>0</v>
      </c>
      <c r="AO264" s="47">
        <f ca="1">IF(OR(INDEX(INDIRECT("times"&amp;AE$2),$F264,AO$28)&gt;10,INDEX(INDIRECT(AG264),$E264,AO$28)&lt;=INDEX(INDIRECT(AG264),$E264,$F264)),0,(INDEX(INDIRECT(AG264),$E264,$F264)-INDEX(INDIRECT(AG264),$E264,AO$28))*(10-INDEX(INDIRECT("times"&amp;AE$2),$F264,AO$28))/10)</f>
        <v>0</v>
      </c>
      <c r="AP264" s="47">
        <f ca="1">IF(OR(INDEX(INDIRECT("times"&amp;AE$2),$F264,AP$28)&gt;10,INDEX(INDIRECT(AG264),$E264,AP$28)&lt;=INDEX(INDIRECT(AG264),$E264,$F264)),0,(INDEX(INDIRECT(AG264),$E264,$F264)-INDEX(INDIRECT(AG264),$E264,AP$28))*(10-INDEX(INDIRECT("times"&amp;AE$2),$F264,AP$28))/10)</f>
        <v>0</v>
      </c>
      <c r="AQ264" s="47">
        <f ca="1">IF(OR(INDEX(INDIRECT("times"&amp;AE$2),$F264,AQ$28)&gt;10,INDEX(INDIRECT(AG264),$E264,AQ$28)&lt;=INDEX(INDIRECT(AG264),$E264,$F264)),0,(INDEX(INDIRECT(AG264),$E264,$F264)-INDEX(INDIRECT(AG264),$E264,AQ$28))*(10-INDEX(INDIRECT("times"&amp;AE$2),$F264,AQ$28))/10)</f>
        <v>0</v>
      </c>
      <c r="AR264" s="47">
        <f ca="1">IF(OR(INDEX(INDIRECT("times"&amp;AE$2),$F264,AR$28)&gt;10,INDEX(INDIRECT(AG264),$E264,AR$28)&lt;=INDEX(INDIRECT(AG264),$E264,$F264)),0,(INDEX(INDIRECT(AG264),$E264,$F264)-INDEX(INDIRECT(AG264),$E264,AR$28))*(10-INDEX(INDIRECT("times"&amp;AE$2),$F264,AR$28))/10)</f>
        <v>0</v>
      </c>
      <c r="AS264" s="47">
        <f ca="1">IF(OR(INDEX(INDIRECT("times"&amp;AE$2),$F264,AS$28)&gt;10,INDEX(INDIRECT(AG264),$E264,AS$28)&lt;=INDEX(INDIRECT(AG264),$E264,$F264)),0,(INDEX(INDIRECT(AG264),$E264,$F264)-INDEX(INDIRECT(AG264),$E264,AS$28))*(10-INDEX(INDIRECT("times"&amp;AE$2),$F264,AS$28))/10)</f>
        <v>0</v>
      </c>
      <c r="AT264" s="47">
        <f ca="1">IF(OR(INDEX(INDIRECT("times"&amp;AE$2),$F264,AT$28)&gt;10,INDEX(INDIRECT(AG264),$E264,AT$28)&lt;=INDEX(INDIRECT(AG264),$E264,$F264)),0,(INDEX(INDIRECT(AG264),$E264,$F264)-INDEX(INDIRECT(AG264),$E264,AT$28))*(10-INDEX(INDIRECT("times"&amp;AE$2),$F264,AT$28))/10)</f>
        <v>0</v>
      </c>
      <c r="AU264" s="47">
        <f ca="1">IF(OR(INDEX(INDIRECT("times"&amp;AE$2),$F264,AU$28)&gt;10,INDEX(INDIRECT(AG264),$E264,AU$28)&lt;=INDEX(INDIRECT(AG264),$E264,$F264)),0,(INDEX(INDIRECT(AG264),$E264,$F264)-INDEX(INDIRECT(AG264),$E264,AU$28))*(10-INDEX(INDIRECT("times"&amp;AE$2),$F264,AU$28))/10)</f>
        <v>0</v>
      </c>
      <c r="AV264" s="47">
        <f ca="1">IF(OR(INDEX(INDIRECT("times"&amp;AE$2),$F264,AV$28)&gt;10,INDEX(INDIRECT(AG264),$E264,AV$28)&lt;=INDEX(INDIRECT(AG264),$E264,$F264)),0,(INDEX(INDIRECT(AG264),$E264,$F264)-INDEX(INDIRECT(AG264),$E264,AV$28))*(10-INDEX(INDIRECT("times"&amp;AE$2),$F264,AV$28))/10)</f>
        <v>0</v>
      </c>
      <c r="AW264" s="47">
        <f ca="1">IF(OR(INDEX(INDIRECT("times"&amp;AE$2),$F264,AW$28)&gt;10,INDEX(INDIRECT(AG264),$E264,AW$28)&lt;=INDEX(INDIRECT(AG264),$E264,$F264)),0,(INDEX(INDIRECT(AG264),$E264,$F264)-INDEX(INDIRECT(AG264),$E264,AW$28))*(10-INDEX(INDIRECT("times"&amp;AE$2),$F264,AW$28))/10)</f>
        <v>0</v>
      </c>
      <c r="AX264" s="47">
        <f ca="1">IF(OR(INDEX(INDIRECT("times"&amp;AE$2),$F264,AX$28)&gt;10,INDEX(INDIRECT(AG264),$E264,AX$28)&lt;=INDEX(INDIRECT(AG264),$E264,$F264)),0,(INDEX(INDIRECT(AG264),$E264,$F264)-INDEX(INDIRECT(AG264),$E264,AX$28))*(10-INDEX(INDIRECT("times"&amp;AE$2),$F264,AX$28))/10)</f>
        <v>0</v>
      </c>
      <c r="AY264" s="47">
        <f ca="1">IF(OR(INDEX(INDIRECT("times"&amp;AE$2),$F264,AY$28)&gt;10,INDEX(INDIRECT(AG264),$E264,AY$28)&lt;=INDEX(INDIRECT(AG264),$E264,$F264)),0,(INDEX(INDIRECT(AG264),$E264,$F264)-INDEX(INDIRECT(AG264),$E264,AY$28))*(10-INDEX(INDIRECT("times"&amp;AE$2),$F264,AY$28))/10)</f>
        <v>0</v>
      </c>
      <c r="AZ264" s="47">
        <f ca="1">IF(OR(INDEX(INDIRECT("times"&amp;AE$2),$F264,AZ$28)&gt;10,INDEX(INDIRECT(AG264),$E264,AZ$28)&lt;=INDEX(INDIRECT(AG264),$E264,$F264)),0,(INDEX(INDIRECT(AG264),$E264,$F264)-INDEX(INDIRECT(AG264),$E264,AZ$28))*(10-INDEX(INDIRECT("times"&amp;AE$2),$F264,AZ$28))/10)</f>
        <v>0</v>
      </c>
      <c r="BA264" s="47">
        <f ca="1">IF(OR(INDEX(INDIRECT("times"&amp;AE$2),$F264,BA$28)&gt;10,INDEX(INDIRECT(AG264),$E264,BA$28)&lt;=INDEX(INDIRECT(AG264),$E264,$F264)),0,(INDEX(INDIRECT(AG264),$E264,$F264)-INDEX(INDIRECT(AG264),$E264,BA$28))*(10-INDEX(INDIRECT("times"&amp;AE$2),$F264,BA$28))/10)</f>
        <v>0</v>
      </c>
      <c r="BB264" s="47">
        <f ca="1">IF(OR(INDEX(INDIRECT("times"&amp;AE$2),$F264,BB$28)&gt;10,INDEX(INDIRECT(AG264),$E264,BB$28)&lt;=INDEX(INDIRECT(AG264),$E264,$F264)),0,(INDEX(INDIRECT(AG264),$E264,$F264)-INDEX(INDIRECT(AG264),$E264,BB$28))*(10-INDEX(INDIRECT("times"&amp;AE$2),$F264,BB$28))/10)</f>
        <v>0</v>
      </c>
      <c r="BC264" s="47">
        <f ca="1">IF(OR(INDEX(INDIRECT("times"&amp;AE$2),$F264,BC$28)&gt;10,INDEX(INDIRECT(AG264),$E264,BC$28)&lt;=INDEX(INDIRECT(AG264),$E264,$F264)),0,(INDEX(INDIRECT(AG264),$E264,$F264)-INDEX(INDIRECT(AG264),$E264,BC$28))*(10-INDEX(INDIRECT("times"&amp;AE$2),$F264,BC$28))/10)</f>
        <v>0</v>
      </c>
      <c r="BD264" s="48">
        <f ca="1">IF(OR(INDEX(INDIRECT("times"&amp;AE$2),$F264,BD$28)&gt;10,INDEX(INDIRECT(AG264),$E264,BD$28)&lt;=INDEX(INDIRECT(AG264),$E264,$F264)),0,(INDEX(INDIRECT(AG264),$E264,$F264)-INDEX(INDIRECT(AG264),$E264,BD$28))*(10-INDEX(INDIRECT("times"&amp;AE$2),$F264,BD$28))/10)</f>
        <v>0</v>
      </c>
      <c r="BE264" s="201">
        <v>12</v>
      </c>
      <c r="BG264" s="18" t="s">
        <v>200</v>
      </c>
      <c r="BH264" s="122">
        <f>BG236</f>
        <v>2</v>
      </c>
      <c r="BI264" s="122" t="str">
        <f>BG237</f>
        <v>lei1834</v>
      </c>
      <c r="BJ264" s="210" t="str">
        <f t="shared" si="1200"/>
        <v>core2_lei1834</v>
      </c>
      <c r="BK264" s="122">
        <v>1</v>
      </c>
      <c r="BL264" s="33">
        <v>12</v>
      </c>
      <c r="BM264" s="46">
        <f ca="1">IF(OR(INDEX(INDIRECT("times"&amp;BH$2),$F264,BM$28)&gt;10,INDEX(INDIRECT(BJ264),$E264,BM$28)&lt;=INDEX(INDIRECT(BJ264),$E264,$F264)),0,(INDEX(INDIRECT(BJ264),$E264,$F264)-INDEX(INDIRECT(BJ264),$E264,BM$28))*(10-INDEX(INDIRECT("times"&amp;BH$2),$F264,BM$28))/10)</f>
        <v>0</v>
      </c>
      <c r="BN264" s="47">
        <f ca="1">IF(OR(INDEX(INDIRECT("times"&amp;BH$2),$F264,BN$28)&gt;10,INDEX(INDIRECT(BJ264),$E264,BN$28)&lt;=INDEX(INDIRECT(BJ264),$E264,$F264)),0,(INDEX(INDIRECT(BJ264),$E264,$F264)-INDEX(INDIRECT(BJ264),$E264,BN$28))*(10-INDEX(INDIRECT("times"&amp;BH$2),$F264,BN$28))/10)</f>
        <v>0</v>
      </c>
      <c r="BO264" s="47">
        <f ca="1">IF(OR(INDEX(INDIRECT("times"&amp;BH$2),$F264,BO$28)&gt;10,INDEX(INDIRECT(BJ264),$E264,BO$28)&lt;=INDEX(INDIRECT(BJ264),$E264,$F264)),0,(INDEX(INDIRECT(BJ264),$E264,$F264)-INDEX(INDIRECT(BJ264),$E264,BO$28))*(10-INDEX(INDIRECT("times"&amp;BH$2),$F264,BO$28))/10)</f>
        <v>0</v>
      </c>
      <c r="BP264" s="47">
        <f ca="1">IF(OR(INDEX(INDIRECT("times"&amp;BH$2),$F264,BP$28)&gt;10,INDEX(INDIRECT(BJ264),$E264,BP$28)&lt;=INDEX(INDIRECT(BJ264),$E264,$F264)),0,(INDEX(INDIRECT(BJ264),$E264,$F264)-INDEX(INDIRECT(BJ264),$E264,BP$28))*(10-INDEX(INDIRECT("times"&amp;BH$2),$F264,BP$28))/10)</f>
        <v>0</v>
      </c>
      <c r="BQ264" s="47">
        <f ca="1">IF(OR(INDEX(INDIRECT("times"&amp;BH$2),$F264,BQ$28)&gt;10,INDEX(INDIRECT(BJ264),$E264,BQ$28)&lt;=INDEX(INDIRECT(BJ264),$E264,$F264)),0,(INDEX(INDIRECT(BJ264),$E264,$F264)-INDEX(INDIRECT(BJ264),$E264,BQ$28))*(10-INDEX(INDIRECT("times"&amp;BH$2),$F264,BQ$28))/10)</f>
        <v>0</v>
      </c>
      <c r="BR264" s="47">
        <f ca="1">IF(OR(INDEX(INDIRECT("times"&amp;BH$2),$F264,BR$28)&gt;10,INDEX(INDIRECT(BJ264),$E264,BR$28)&lt;=INDEX(INDIRECT(BJ264),$E264,$F264)),0,(INDEX(INDIRECT(BJ264),$E264,$F264)-INDEX(INDIRECT(BJ264),$E264,BR$28))*(10-INDEX(INDIRECT("times"&amp;BH$2),$F264,BR$28))/10)</f>
        <v>0</v>
      </c>
      <c r="BS264" s="47">
        <f ca="1">IF(OR(INDEX(INDIRECT("times"&amp;BH$2),$F264,BS$28)&gt;10,INDEX(INDIRECT(BJ264),$E264,BS$28)&lt;=INDEX(INDIRECT(BJ264),$E264,$F264)),0,(INDEX(INDIRECT(BJ264),$E264,$F264)-INDEX(INDIRECT(BJ264),$E264,BS$28))*(10-INDEX(INDIRECT("times"&amp;BH$2),$F264,BS$28))/10)</f>
        <v>0</v>
      </c>
      <c r="BT264" s="47">
        <f ca="1">IF(OR(INDEX(INDIRECT("times"&amp;BH$2),$F264,BT$28)&gt;10,INDEX(INDIRECT(BJ264),$E264,BT$28)&lt;=INDEX(INDIRECT(BJ264),$E264,$F264)),0,(INDEX(INDIRECT(BJ264),$E264,$F264)-INDEX(INDIRECT(BJ264),$E264,BT$28))*(10-INDEX(INDIRECT("times"&amp;BH$2),$F264,BT$28))/10)</f>
        <v>0</v>
      </c>
      <c r="BU264" s="47">
        <f ca="1">IF(OR(INDEX(INDIRECT("times"&amp;BH$2),$F264,BU$28)&gt;10,INDEX(INDIRECT(BJ264),$E264,BU$28)&lt;=INDEX(INDIRECT(BJ264),$E264,$F264)),0,(INDEX(INDIRECT(BJ264),$E264,$F264)-INDEX(INDIRECT(BJ264),$E264,BU$28))*(10-INDEX(INDIRECT("times"&amp;BH$2),$F264,BU$28))/10)</f>
        <v>0</v>
      </c>
      <c r="BV264" s="47">
        <f ca="1">IF(OR(INDEX(INDIRECT("times"&amp;BH$2),$F264,BV$28)&gt;10,INDEX(INDIRECT(BJ264),$E264,BV$28)&lt;=INDEX(INDIRECT(BJ264),$E264,$F264)),0,(INDEX(INDIRECT(BJ264),$E264,$F264)-INDEX(INDIRECT(BJ264),$E264,BV$28))*(10-INDEX(INDIRECT("times"&amp;BH$2),$F264,BV$28))/10)</f>
        <v>0</v>
      </c>
      <c r="BW264" s="47">
        <f ca="1">IF(OR(INDEX(INDIRECT("times"&amp;BH$2),$F264,BW$28)&gt;10,INDEX(INDIRECT(BJ264),$E264,BW$28)&lt;=INDEX(INDIRECT(BJ264),$E264,$F264)),0,(INDEX(INDIRECT(BJ264),$E264,$F264)-INDEX(INDIRECT(BJ264),$E264,BW$28))*(10-INDEX(INDIRECT("times"&amp;BH$2),$F264,BW$28))/10)</f>
        <v>0</v>
      </c>
      <c r="BX264" s="47">
        <f ca="1">IF(OR(INDEX(INDIRECT("times"&amp;BH$2),$F264,BX$28)&gt;10,INDEX(INDIRECT(BJ264),$E264,BX$28)&lt;=INDEX(INDIRECT(BJ264),$E264,$F264)),0,(INDEX(INDIRECT(BJ264),$E264,$F264)-INDEX(INDIRECT(BJ264),$E264,BX$28))*(10-INDEX(INDIRECT("times"&amp;BH$2),$F264,BX$28))/10)</f>
        <v>0</v>
      </c>
      <c r="BY264" s="47">
        <f ca="1">IF(OR(INDEX(INDIRECT("times"&amp;BH$2),$F264,BY$28)&gt;10,INDEX(INDIRECT(BJ264),$E264,BY$28)&lt;=INDEX(INDIRECT(BJ264),$E264,$F264)),0,(INDEX(INDIRECT(BJ264),$E264,$F264)-INDEX(INDIRECT(BJ264),$E264,BY$28))*(10-INDEX(INDIRECT("times"&amp;BH$2),$F264,BY$28))/10)</f>
        <v>0</v>
      </c>
      <c r="BZ264" s="47">
        <f ca="1">IF(OR(INDEX(INDIRECT("times"&amp;BH$2),$F264,BZ$28)&gt;10,INDEX(INDIRECT(BJ264),$E264,BZ$28)&lt;=INDEX(INDIRECT(BJ264),$E264,$F264)),0,(INDEX(INDIRECT(BJ264),$E264,$F264)-INDEX(INDIRECT(BJ264),$E264,BZ$28))*(10-INDEX(INDIRECT("times"&amp;BH$2),$F264,BZ$28))/10)</f>
        <v>0</v>
      </c>
      <c r="CA264" s="47">
        <f ca="1">IF(OR(INDEX(INDIRECT("times"&amp;BH$2),$F264,CA$28)&gt;10,INDEX(INDIRECT(BJ264),$E264,CA$28)&lt;=INDEX(INDIRECT(BJ264),$E264,$F264)),0,(INDEX(INDIRECT(BJ264),$E264,$F264)-INDEX(INDIRECT(BJ264),$E264,CA$28))*(10-INDEX(INDIRECT("times"&amp;BH$2),$F264,CA$28))/10)</f>
        <v>0</v>
      </c>
      <c r="CB264" s="47">
        <f ca="1">IF(OR(INDEX(INDIRECT("times"&amp;BH$2),$F264,CB$28)&gt;10,INDEX(INDIRECT(BJ264),$E264,CB$28)&lt;=INDEX(INDIRECT(BJ264),$E264,$F264)),0,(INDEX(INDIRECT(BJ264),$E264,$F264)-INDEX(INDIRECT(BJ264),$E264,CB$28))*(10-INDEX(INDIRECT("times"&amp;BH$2),$F264,CB$28))/10)</f>
        <v>0</v>
      </c>
      <c r="CC264" s="47">
        <f ca="1">IF(OR(INDEX(INDIRECT("times"&amp;BH$2),$F264,CC$28)&gt;10,INDEX(INDIRECT(BJ264),$E264,CC$28)&lt;=INDEX(INDIRECT(BJ264),$E264,$F264)),0,(INDEX(INDIRECT(BJ264),$E264,$F264)-INDEX(INDIRECT(BJ264),$E264,CC$28))*(10-INDEX(INDIRECT("times"&amp;BH$2),$F264,CC$28))/10)</f>
        <v>0</v>
      </c>
      <c r="CD264" s="47">
        <f ca="1">IF(OR(INDEX(INDIRECT("times"&amp;BH$2),$F264,CD$28)&gt;10,INDEX(INDIRECT(BJ264),$E264,CD$28)&lt;=INDEX(INDIRECT(BJ264),$E264,$F264)),0,(INDEX(INDIRECT(BJ264),$E264,$F264)-INDEX(INDIRECT(BJ264),$E264,CD$28))*(10-INDEX(INDIRECT("times"&amp;BH$2),$F264,CD$28))/10)</f>
        <v>0</v>
      </c>
      <c r="CE264" s="47">
        <f ca="1">IF(OR(INDEX(INDIRECT("times"&amp;BH$2),$F264,CE$28)&gt;10,INDEX(INDIRECT(BJ264),$E264,CE$28)&lt;=INDEX(INDIRECT(BJ264),$E264,$F264)),0,(INDEX(INDIRECT(BJ264),$E264,$F264)-INDEX(INDIRECT(BJ264),$E264,CE$28))*(10-INDEX(INDIRECT("times"&amp;BH$2),$F264,CE$28))/10)</f>
        <v>0</v>
      </c>
      <c r="CF264" s="47">
        <f ca="1">IF(OR(INDEX(INDIRECT("times"&amp;BH$2),$F264,CF$28)&gt;10,INDEX(INDIRECT(BJ264),$E264,CF$28)&lt;=INDEX(INDIRECT(BJ264),$E264,$F264)),0,(INDEX(INDIRECT(BJ264),$E264,$F264)-INDEX(INDIRECT(BJ264),$E264,CF$28))*(10-INDEX(INDIRECT("times"&amp;BH$2),$F264,CF$28))/10)</f>
        <v>0</v>
      </c>
      <c r="CG264" s="48">
        <f ca="1">IF(OR(INDEX(INDIRECT("times"&amp;BH$2),$F264,CG$28)&gt;10,INDEX(INDIRECT(BJ264),$E264,CG$28)&lt;=INDEX(INDIRECT(BJ264),$E264,$F264)),0,(INDEX(INDIRECT(BJ264),$E264,$F264)-INDEX(INDIRECT(BJ264),$E264,CG$28))*(10-INDEX(INDIRECT("times"&amp;BH$2),$F264,CG$28))/10)</f>
        <v>0</v>
      </c>
      <c r="CH264" s="201">
        <v>12</v>
      </c>
      <c r="CJ264" s="18" t="s">
        <v>200</v>
      </c>
      <c r="CK264" s="122">
        <f>CJ236</f>
        <v>2</v>
      </c>
      <c r="CL264" s="122" t="str">
        <f>CJ237</f>
        <v>work3564</v>
      </c>
      <c r="CM264" s="210" t="str">
        <f t="shared" si="1201"/>
        <v>core2_work3564</v>
      </c>
      <c r="CN264" s="122">
        <v>1</v>
      </c>
      <c r="CO264" s="33">
        <v>12</v>
      </c>
      <c r="CP264" s="46">
        <f ca="1">IF(OR(INDEX(INDIRECT("times"&amp;CK$2),$F264,CP$28)&gt;10,INDEX(INDIRECT(CM264),$E264,CP$28)&lt;=INDEX(INDIRECT(CM264),$E264,$F264)),0,(INDEX(INDIRECT(CM264),$E264,$F264)-INDEX(INDIRECT(CM264),$E264,CP$28))*(10-INDEX(INDIRECT("times"&amp;CK$2),$F264,CP$28))/10)</f>
        <v>0</v>
      </c>
      <c r="CQ264" s="47">
        <f ca="1">IF(OR(INDEX(INDIRECT("times"&amp;CK$2),$F264,CQ$28)&gt;10,INDEX(INDIRECT(CM264),$E264,CQ$28)&lt;=INDEX(INDIRECT(CM264),$E264,$F264)),0,(INDEX(INDIRECT(CM264),$E264,$F264)-INDEX(INDIRECT(CM264),$E264,CQ$28))*(10-INDEX(INDIRECT("times"&amp;CK$2),$F264,CQ$28))/10)</f>
        <v>0</v>
      </c>
      <c r="CR264" s="47">
        <f ca="1">IF(OR(INDEX(INDIRECT("times"&amp;CK$2),$F264,CR$28)&gt;10,INDEX(INDIRECT(CM264),$E264,CR$28)&lt;=INDEX(INDIRECT(CM264),$E264,$F264)),0,(INDEX(INDIRECT(CM264),$E264,$F264)-INDEX(INDIRECT(CM264),$E264,CR$28))*(10-INDEX(INDIRECT("times"&amp;CK$2),$F264,CR$28))/10)</f>
        <v>0</v>
      </c>
      <c r="CS264" s="47">
        <f ca="1">IF(OR(INDEX(INDIRECT("times"&amp;CK$2),$F264,CS$28)&gt;10,INDEX(INDIRECT(CM264),$E264,CS$28)&lt;=INDEX(INDIRECT(CM264),$E264,$F264)),0,(INDEX(INDIRECT(CM264),$E264,$F264)-INDEX(INDIRECT(CM264),$E264,CS$28))*(10-INDEX(INDIRECT("times"&amp;CK$2),$F264,CS$28))/10)</f>
        <v>0</v>
      </c>
      <c r="CT264" s="47">
        <f ca="1">IF(OR(INDEX(INDIRECT("times"&amp;CK$2),$F264,CT$28)&gt;10,INDEX(INDIRECT(CM264),$E264,CT$28)&lt;=INDEX(INDIRECT(CM264),$E264,$F264)),0,(INDEX(INDIRECT(CM264),$E264,$F264)-INDEX(INDIRECT(CM264),$E264,CT$28))*(10-INDEX(INDIRECT("times"&amp;CK$2),$F264,CT$28))/10)</f>
        <v>0</v>
      </c>
      <c r="CU264" s="47">
        <f ca="1">IF(OR(INDEX(INDIRECT("times"&amp;CK$2),$F264,CU$28)&gt;10,INDEX(INDIRECT(CM264),$E264,CU$28)&lt;=INDEX(INDIRECT(CM264),$E264,$F264)),0,(INDEX(INDIRECT(CM264),$E264,$F264)-INDEX(INDIRECT(CM264),$E264,CU$28))*(10-INDEX(INDIRECT("times"&amp;CK$2),$F264,CU$28))/10)</f>
        <v>0</v>
      </c>
      <c r="CV264" s="47">
        <f ca="1">IF(OR(INDEX(INDIRECT("times"&amp;CK$2),$F264,CV$28)&gt;10,INDEX(INDIRECT(CM264),$E264,CV$28)&lt;=INDEX(INDIRECT(CM264),$E264,$F264)),0,(INDEX(INDIRECT(CM264),$E264,$F264)-INDEX(INDIRECT(CM264),$E264,CV$28))*(10-INDEX(INDIRECT("times"&amp;CK$2),$F264,CV$28))/10)</f>
        <v>0</v>
      </c>
      <c r="CW264" s="47">
        <f ca="1">IF(OR(INDEX(INDIRECT("times"&amp;CK$2),$F264,CW$28)&gt;10,INDEX(INDIRECT(CM264),$E264,CW$28)&lt;=INDEX(INDIRECT(CM264),$E264,$F264)),0,(INDEX(INDIRECT(CM264),$E264,$F264)-INDEX(INDIRECT(CM264),$E264,CW$28))*(10-INDEX(INDIRECT("times"&amp;CK$2),$F264,CW$28))/10)</f>
        <v>0</v>
      </c>
      <c r="CX264" s="47">
        <f ca="1">IF(OR(INDEX(INDIRECT("times"&amp;CK$2),$F264,CX$28)&gt;10,INDEX(INDIRECT(CM264),$E264,CX$28)&lt;=INDEX(INDIRECT(CM264),$E264,$F264)),0,(INDEX(INDIRECT(CM264),$E264,$F264)-INDEX(INDIRECT(CM264),$E264,CX$28))*(10-INDEX(INDIRECT("times"&amp;CK$2),$F264,CX$28))/10)</f>
        <v>0</v>
      </c>
      <c r="CY264" s="47">
        <f ca="1">IF(OR(INDEX(INDIRECT("times"&amp;CK$2),$F264,CY$28)&gt;10,INDEX(INDIRECT(CM264),$E264,CY$28)&lt;=INDEX(INDIRECT(CM264),$E264,$F264)),0,(INDEX(INDIRECT(CM264),$E264,$F264)-INDEX(INDIRECT(CM264),$E264,CY$28))*(10-INDEX(INDIRECT("times"&amp;CK$2),$F264,CY$28))/10)</f>
        <v>0</v>
      </c>
      <c r="CZ264" s="47">
        <f ca="1">IF(OR(INDEX(INDIRECT("times"&amp;CK$2),$F264,CZ$28)&gt;10,INDEX(INDIRECT(CM264),$E264,CZ$28)&lt;=INDEX(INDIRECT(CM264),$E264,$F264)),0,(INDEX(INDIRECT(CM264),$E264,$F264)-INDEX(INDIRECT(CM264),$E264,CZ$28))*(10-INDEX(INDIRECT("times"&amp;CK$2),$F264,CZ$28))/10)</f>
        <v>0</v>
      </c>
      <c r="DA264" s="47">
        <f ca="1">IF(OR(INDEX(INDIRECT("times"&amp;CK$2),$F264,DA$28)&gt;10,INDEX(INDIRECT(CM264),$E264,DA$28)&lt;=INDEX(INDIRECT(CM264),$E264,$F264)),0,(INDEX(INDIRECT(CM264),$E264,$F264)-INDEX(INDIRECT(CM264),$E264,DA$28))*(10-INDEX(INDIRECT("times"&amp;CK$2),$F264,DA$28))/10)</f>
        <v>0</v>
      </c>
      <c r="DB264" s="47">
        <f ca="1">IF(OR(INDEX(INDIRECT("times"&amp;CK$2),$F264,DB$28)&gt;10,INDEX(INDIRECT(CM264),$E264,DB$28)&lt;=INDEX(INDIRECT(CM264),$E264,$F264)),0,(INDEX(INDIRECT(CM264),$E264,$F264)-INDEX(INDIRECT(CM264),$E264,DB$28))*(10-INDEX(INDIRECT("times"&amp;CK$2),$F264,DB$28))/10)</f>
        <v>0</v>
      </c>
      <c r="DC264" s="47">
        <f ca="1">IF(OR(INDEX(INDIRECT("times"&amp;CK$2),$F264,DC$28)&gt;10,INDEX(INDIRECT(CM264),$E264,DC$28)&lt;=INDEX(INDIRECT(CM264),$E264,$F264)),0,(INDEX(INDIRECT(CM264),$E264,$F264)-INDEX(INDIRECT(CM264),$E264,DC$28))*(10-INDEX(INDIRECT("times"&amp;CK$2),$F264,DC$28))/10)</f>
        <v>0</v>
      </c>
      <c r="DD264" s="47">
        <f ca="1">IF(OR(INDEX(INDIRECT("times"&amp;CK$2),$F264,DD$28)&gt;10,INDEX(INDIRECT(CM264),$E264,DD$28)&lt;=INDEX(INDIRECT(CM264),$E264,$F264)),0,(INDEX(INDIRECT(CM264),$E264,$F264)-INDEX(INDIRECT(CM264),$E264,DD$28))*(10-INDEX(INDIRECT("times"&amp;CK$2),$F264,DD$28))/10)</f>
        <v>0</v>
      </c>
      <c r="DE264" s="47">
        <f ca="1">IF(OR(INDEX(INDIRECT("times"&amp;CK$2),$F264,DE$28)&gt;10,INDEX(INDIRECT(CM264),$E264,DE$28)&lt;=INDEX(INDIRECT(CM264),$E264,$F264)),0,(INDEX(INDIRECT(CM264),$E264,$F264)-INDEX(INDIRECT(CM264),$E264,DE$28))*(10-INDEX(INDIRECT("times"&amp;CK$2),$F264,DE$28))/10)</f>
        <v>0</v>
      </c>
      <c r="DF264" s="47">
        <f ca="1">IF(OR(INDEX(INDIRECT("times"&amp;CK$2),$F264,DF$28)&gt;10,INDEX(INDIRECT(CM264),$E264,DF$28)&lt;=INDEX(INDIRECT(CM264),$E264,$F264)),0,(INDEX(INDIRECT(CM264),$E264,$F264)-INDEX(INDIRECT(CM264),$E264,DF$28))*(10-INDEX(INDIRECT("times"&amp;CK$2),$F264,DF$28))/10)</f>
        <v>0</v>
      </c>
      <c r="DG264" s="47">
        <f ca="1">IF(OR(INDEX(INDIRECT("times"&amp;CK$2),$F264,DG$28)&gt;10,INDEX(INDIRECT(CM264),$E264,DG$28)&lt;=INDEX(INDIRECT(CM264),$E264,$F264)),0,(INDEX(INDIRECT(CM264),$E264,$F264)-INDEX(INDIRECT(CM264),$E264,DG$28))*(10-INDEX(INDIRECT("times"&amp;CK$2),$F264,DG$28))/10)</f>
        <v>0</v>
      </c>
      <c r="DH264" s="47">
        <f ca="1">IF(OR(INDEX(INDIRECT("times"&amp;CK$2),$F264,DH$28)&gt;10,INDEX(INDIRECT(CM264),$E264,DH$28)&lt;=INDEX(INDIRECT(CM264),$E264,$F264)),0,(INDEX(INDIRECT(CM264),$E264,$F264)-INDEX(INDIRECT(CM264),$E264,DH$28))*(10-INDEX(INDIRECT("times"&amp;CK$2),$F264,DH$28))/10)</f>
        <v>0</v>
      </c>
      <c r="DI264" s="47">
        <f ca="1">IF(OR(INDEX(INDIRECT("times"&amp;CK$2),$F264,DI$28)&gt;10,INDEX(INDIRECT(CM264),$E264,DI$28)&lt;=INDEX(INDIRECT(CM264),$E264,$F264)),0,(INDEX(INDIRECT(CM264),$E264,$F264)-INDEX(INDIRECT(CM264),$E264,DI$28))*(10-INDEX(INDIRECT("times"&amp;CK$2),$F264,DI$28))/10)</f>
        <v>0</v>
      </c>
      <c r="DJ264" s="48">
        <f ca="1">IF(OR(INDEX(INDIRECT("times"&amp;CK$2),$F264,DJ$28)&gt;10,INDEX(INDIRECT(CM264),$E264,DJ$28)&lt;=INDEX(INDIRECT(CM264),$E264,$F264)),0,(INDEX(INDIRECT(CM264),$E264,$F264)-INDEX(INDIRECT(CM264),$E264,DJ$28))*(10-INDEX(INDIRECT("times"&amp;CK$2),$F264,DJ$28))/10)</f>
        <v>0</v>
      </c>
      <c r="DK264" s="201">
        <v>12</v>
      </c>
      <c r="DM264" s="18" t="s">
        <v>200</v>
      </c>
      <c r="DN264" s="122">
        <f>DM236</f>
        <v>2</v>
      </c>
      <c r="DO264" s="122" t="str">
        <f>DM237</f>
        <v>shop3564</v>
      </c>
      <c r="DP264" s="210" t="str">
        <f t="shared" si="1202"/>
        <v>core2_shop3564</v>
      </c>
      <c r="DQ264" s="122">
        <v>1</v>
      </c>
      <c r="DR264" s="33">
        <v>12</v>
      </c>
      <c r="DS264" s="46">
        <f ca="1">IF(OR(INDEX(INDIRECT("times"&amp;DN$2),$F264,DS$28)&gt;10,INDEX(INDIRECT(DP264),$E264,DS$28)&lt;=INDEX(INDIRECT(DP264),$E264,$F264)),0,(INDEX(INDIRECT(DP264),$E264,$F264)-INDEX(INDIRECT(DP264),$E264,DS$28))*(10-INDEX(INDIRECT("times"&amp;DN$2),$F264,DS$28))/10)</f>
        <v>0</v>
      </c>
      <c r="DT264" s="47">
        <f ca="1">IF(OR(INDEX(INDIRECT("times"&amp;DN$2),$F264,DT$28)&gt;10,INDEX(INDIRECT(DP264),$E264,DT$28)&lt;=INDEX(INDIRECT(DP264),$E264,$F264)),0,(INDEX(INDIRECT(DP264),$E264,$F264)-INDEX(INDIRECT(DP264),$E264,DT$28))*(10-INDEX(INDIRECT("times"&amp;DN$2),$F264,DT$28))/10)</f>
        <v>0</v>
      </c>
      <c r="DU264" s="47">
        <f ca="1">IF(OR(INDEX(INDIRECT("times"&amp;DN$2),$F264,DU$28)&gt;10,INDEX(INDIRECT(DP264),$E264,DU$28)&lt;=INDEX(INDIRECT(DP264),$E264,$F264)),0,(INDEX(INDIRECT(DP264),$E264,$F264)-INDEX(INDIRECT(DP264),$E264,DU$28))*(10-INDEX(INDIRECT("times"&amp;DN$2),$F264,DU$28))/10)</f>
        <v>0</v>
      </c>
      <c r="DV264" s="47">
        <f ca="1">IF(OR(INDEX(INDIRECT("times"&amp;DN$2),$F264,DV$28)&gt;10,INDEX(INDIRECT(DP264),$E264,DV$28)&lt;=INDEX(INDIRECT(DP264),$E264,$F264)),0,(INDEX(INDIRECT(DP264),$E264,$F264)-INDEX(INDIRECT(DP264),$E264,DV$28))*(10-INDEX(INDIRECT("times"&amp;DN$2),$F264,DV$28))/10)</f>
        <v>0</v>
      </c>
      <c r="DW264" s="47">
        <f ca="1">IF(OR(INDEX(INDIRECT("times"&amp;DN$2),$F264,DW$28)&gt;10,INDEX(INDIRECT(DP264),$E264,DW$28)&lt;=INDEX(INDIRECT(DP264),$E264,$F264)),0,(INDEX(INDIRECT(DP264),$E264,$F264)-INDEX(INDIRECT(DP264),$E264,DW$28))*(10-INDEX(INDIRECT("times"&amp;DN$2),$F264,DW$28))/10)</f>
        <v>0</v>
      </c>
      <c r="DX264" s="47">
        <f ca="1">IF(OR(INDEX(INDIRECT("times"&amp;DN$2),$F264,DX$28)&gt;10,INDEX(INDIRECT(DP264),$E264,DX$28)&lt;=INDEX(INDIRECT(DP264),$E264,$F264)),0,(INDEX(INDIRECT(DP264),$E264,$F264)-INDEX(INDIRECT(DP264),$E264,DX$28))*(10-INDEX(INDIRECT("times"&amp;DN$2),$F264,DX$28))/10)</f>
        <v>0</v>
      </c>
      <c r="DY264" s="47">
        <f ca="1">IF(OR(INDEX(INDIRECT("times"&amp;DN$2),$F264,DY$28)&gt;10,INDEX(INDIRECT(DP264),$E264,DY$28)&lt;=INDEX(INDIRECT(DP264),$E264,$F264)),0,(INDEX(INDIRECT(DP264),$E264,$F264)-INDEX(INDIRECT(DP264),$E264,DY$28))*(10-INDEX(INDIRECT("times"&amp;DN$2),$F264,DY$28))/10)</f>
        <v>0</v>
      </c>
      <c r="DZ264" s="47">
        <f ca="1">IF(OR(INDEX(INDIRECT("times"&amp;DN$2),$F264,DZ$28)&gt;10,INDEX(INDIRECT(DP264),$E264,DZ$28)&lt;=INDEX(INDIRECT(DP264),$E264,$F264)),0,(INDEX(INDIRECT(DP264),$E264,$F264)-INDEX(INDIRECT(DP264),$E264,DZ$28))*(10-INDEX(INDIRECT("times"&amp;DN$2),$F264,DZ$28))/10)</f>
        <v>0</v>
      </c>
      <c r="EA264" s="47">
        <f ca="1">IF(OR(INDEX(INDIRECT("times"&amp;DN$2),$F264,EA$28)&gt;10,INDEX(INDIRECT(DP264),$E264,EA$28)&lt;=INDEX(INDIRECT(DP264),$E264,$F264)),0,(INDEX(INDIRECT(DP264),$E264,$F264)-INDEX(INDIRECT(DP264),$E264,EA$28))*(10-INDEX(INDIRECT("times"&amp;DN$2),$F264,EA$28))/10)</f>
        <v>0</v>
      </c>
      <c r="EB264" s="47">
        <f ca="1">IF(OR(INDEX(INDIRECT("times"&amp;DN$2),$F264,EB$28)&gt;10,INDEX(INDIRECT(DP264),$E264,EB$28)&lt;=INDEX(INDIRECT(DP264),$E264,$F264)),0,(INDEX(INDIRECT(DP264),$E264,$F264)-INDEX(INDIRECT(DP264),$E264,EB$28))*(10-INDEX(INDIRECT("times"&amp;DN$2),$F264,EB$28))/10)</f>
        <v>0</v>
      </c>
      <c r="EC264" s="47">
        <f ca="1">IF(OR(INDEX(INDIRECT("times"&amp;DN$2),$F264,EC$28)&gt;10,INDEX(INDIRECT(DP264),$E264,EC$28)&lt;=INDEX(INDIRECT(DP264),$E264,$F264)),0,(INDEX(INDIRECT(DP264),$E264,$F264)-INDEX(INDIRECT(DP264),$E264,EC$28))*(10-INDEX(INDIRECT("times"&amp;DN$2),$F264,EC$28))/10)</f>
        <v>0</v>
      </c>
      <c r="ED264" s="47">
        <f ca="1">IF(OR(INDEX(INDIRECT("times"&amp;DN$2),$F264,ED$28)&gt;10,INDEX(INDIRECT(DP264),$E264,ED$28)&lt;=INDEX(INDIRECT(DP264),$E264,$F264)),0,(INDEX(INDIRECT(DP264),$E264,$F264)-INDEX(INDIRECT(DP264),$E264,ED$28))*(10-INDEX(INDIRECT("times"&amp;DN$2),$F264,ED$28))/10)</f>
        <v>0</v>
      </c>
      <c r="EE264" s="47">
        <f ca="1">IF(OR(INDEX(INDIRECT("times"&amp;DN$2),$F264,EE$28)&gt;10,INDEX(INDIRECT(DP264),$E264,EE$28)&lt;=INDEX(INDIRECT(DP264),$E264,$F264)),0,(INDEX(INDIRECT(DP264),$E264,$F264)-INDEX(INDIRECT(DP264),$E264,EE$28))*(10-INDEX(INDIRECT("times"&amp;DN$2),$F264,EE$28))/10)</f>
        <v>0</v>
      </c>
      <c r="EF264" s="47">
        <f ca="1">IF(OR(INDEX(INDIRECT("times"&amp;DN$2),$F264,EF$28)&gt;10,INDEX(INDIRECT(DP264),$E264,EF$28)&lt;=INDEX(INDIRECT(DP264),$E264,$F264)),0,(INDEX(INDIRECT(DP264),$E264,$F264)-INDEX(INDIRECT(DP264),$E264,EF$28))*(10-INDEX(INDIRECT("times"&amp;DN$2),$F264,EF$28))/10)</f>
        <v>0</v>
      </c>
      <c r="EG264" s="47">
        <f ca="1">IF(OR(INDEX(INDIRECT("times"&amp;DN$2),$F264,EG$28)&gt;10,INDEX(INDIRECT(DP264),$E264,EG$28)&lt;=INDEX(INDIRECT(DP264),$E264,$F264)),0,(INDEX(INDIRECT(DP264),$E264,$F264)-INDEX(INDIRECT(DP264),$E264,EG$28))*(10-INDEX(INDIRECT("times"&amp;DN$2),$F264,EG$28))/10)</f>
        <v>0</v>
      </c>
      <c r="EH264" s="47">
        <f ca="1">IF(OR(INDEX(INDIRECT("times"&amp;DN$2),$F264,EH$28)&gt;10,INDEX(INDIRECT(DP264),$E264,EH$28)&lt;=INDEX(INDIRECT(DP264),$E264,$F264)),0,(INDEX(INDIRECT(DP264),$E264,$F264)-INDEX(INDIRECT(DP264),$E264,EH$28))*(10-INDEX(INDIRECT("times"&amp;DN$2),$F264,EH$28))/10)</f>
        <v>0</v>
      </c>
      <c r="EI264" s="47">
        <f ca="1">IF(OR(INDEX(INDIRECT("times"&amp;DN$2),$F264,EI$28)&gt;10,INDEX(INDIRECT(DP264),$E264,EI$28)&lt;=INDEX(INDIRECT(DP264),$E264,$F264)),0,(INDEX(INDIRECT(DP264),$E264,$F264)-INDEX(INDIRECT(DP264),$E264,EI$28))*(10-INDEX(INDIRECT("times"&amp;DN$2),$F264,EI$28))/10)</f>
        <v>0</v>
      </c>
      <c r="EJ264" s="47">
        <f ca="1">IF(OR(INDEX(INDIRECT("times"&amp;DN$2),$F264,EJ$28)&gt;10,INDEX(INDIRECT(DP264),$E264,EJ$28)&lt;=INDEX(INDIRECT(DP264),$E264,$F264)),0,(INDEX(INDIRECT(DP264),$E264,$F264)-INDEX(INDIRECT(DP264),$E264,EJ$28))*(10-INDEX(INDIRECT("times"&amp;DN$2),$F264,EJ$28))/10)</f>
        <v>0</v>
      </c>
      <c r="EK264" s="47">
        <f ca="1">IF(OR(INDEX(INDIRECT("times"&amp;DN$2),$F264,EK$28)&gt;10,INDEX(INDIRECT(DP264),$E264,EK$28)&lt;=INDEX(INDIRECT(DP264),$E264,$F264)),0,(INDEX(INDIRECT(DP264),$E264,$F264)-INDEX(INDIRECT(DP264),$E264,EK$28))*(10-INDEX(INDIRECT("times"&amp;DN$2),$F264,EK$28))/10)</f>
        <v>0</v>
      </c>
      <c r="EL264" s="47">
        <f ca="1">IF(OR(INDEX(INDIRECT("times"&amp;DN$2),$F264,EL$28)&gt;10,INDEX(INDIRECT(DP264),$E264,EL$28)&lt;=INDEX(INDIRECT(DP264),$E264,$F264)),0,(INDEX(INDIRECT(DP264),$E264,$F264)-INDEX(INDIRECT(DP264),$E264,EL$28))*(10-INDEX(INDIRECT("times"&amp;DN$2),$F264,EL$28))/10)</f>
        <v>0</v>
      </c>
      <c r="EM264" s="48">
        <f ca="1">IF(OR(INDEX(INDIRECT("times"&amp;DN$2),$F264,EM$28)&gt;10,INDEX(INDIRECT(DP264),$E264,EM$28)&lt;=INDEX(INDIRECT(DP264),$E264,$F264)),0,(INDEX(INDIRECT(DP264),$E264,$F264)-INDEX(INDIRECT(DP264),$E264,EM$28))*(10-INDEX(INDIRECT("times"&amp;DN$2),$F264,EM$28))/10)</f>
        <v>0</v>
      </c>
      <c r="EN264" s="201">
        <v>12</v>
      </c>
      <c r="EP264" s="18" t="s">
        <v>200</v>
      </c>
      <c r="EQ264" s="122">
        <f>EP236</f>
        <v>2</v>
      </c>
      <c r="ER264" s="122" t="str">
        <f>EP237</f>
        <v>lei3564</v>
      </c>
      <c r="ES264" s="210" t="str">
        <f t="shared" si="1203"/>
        <v>core2_lei3564</v>
      </c>
      <c r="ET264" s="122">
        <v>1</v>
      </c>
      <c r="EU264" s="33">
        <v>12</v>
      </c>
      <c r="EV264" s="46">
        <f ca="1">IF(OR(INDEX(INDIRECT("times"&amp;EQ$2),$F264,EV$28)&gt;10,INDEX(INDIRECT(ES264),$E264,EV$28)&lt;=INDEX(INDIRECT(ES264),$E264,$F264)),0,(INDEX(INDIRECT(ES264),$E264,$F264)-INDEX(INDIRECT(ES264),$E264,EV$28))*(10-INDEX(INDIRECT("times"&amp;EQ$2),$F264,EV$28))/10)</f>
        <v>0</v>
      </c>
      <c r="EW264" s="47">
        <f ca="1">IF(OR(INDEX(INDIRECT("times"&amp;EQ$2),$F264,EW$28)&gt;10,INDEX(INDIRECT(ES264),$E264,EW$28)&lt;=INDEX(INDIRECT(ES264),$E264,$F264)),0,(INDEX(INDIRECT(ES264),$E264,$F264)-INDEX(INDIRECT(ES264),$E264,EW$28))*(10-INDEX(INDIRECT("times"&amp;EQ$2),$F264,EW$28))/10)</f>
        <v>0</v>
      </c>
      <c r="EX264" s="47">
        <f ca="1">IF(OR(INDEX(INDIRECT("times"&amp;EQ$2),$F264,EX$28)&gt;10,INDEX(INDIRECT(ES264),$E264,EX$28)&lt;=INDEX(INDIRECT(ES264),$E264,$F264)),0,(INDEX(INDIRECT(ES264),$E264,$F264)-INDEX(INDIRECT(ES264),$E264,EX$28))*(10-INDEX(INDIRECT("times"&amp;EQ$2),$F264,EX$28))/10)</f>
        <v>0</v>
      </c>
      <c r="EY264" s="47">
        <f ca="1">IF(OR(INDEX(INDIRECT("times"&amp;EQ$2),$F264,EY$28)&gt;10,INDEX(INDIRECT(ES264),$E264,EY$28)&lt;=INDEX(INDIRECT(ES264),$E264,$F264)),0,(INDEX(INDIRECT(ES264),$E264,$F264)-INDEX(INDIRECT(ES264),$E264,EY$28))*(10-INDEX(INDIRECT("times"&amp;EQ$2),$F264,EY$28))/10)</f>
        <v>0</v>
      </c>
      <c r="EZ264" s="47">
        <f ca="1">IF(OR(INDEX(INDIRECT("times"&amp;EQ$2),$F264,EZ$28)&gt;10,INDEX(INDIRECT(ES264),$E264,EZ$28)&lt;=INDEX(INDIRECT(ES264),$E264,$F264)),0,(INDEX(INDIRECT(ES264),$E264,$F264)-INDEX(INDIRECT(ES264),$E264,EZ$28))*(10-INDEX(INDIRECT("times"&amp;EQ$2),$F264,EZ$28))/10)</f>
        <v>0</v>
      </c>
      <c r="FA264" s="47">
        <f ca="1">IF(OR(INDEX(INDIRECT("times"&amp;EQ$2),$F264,FA$28)&gt;10,INDEX(INDIRECT(ES264),$E264,FA$28)&lt;=INDEX(INDIRECT(ES264),$E264,$F264)),0,(INDEX(INDIRECT(ES264),$E264,$F264)-INDEX(INDIRECT(ES264),$E264,FA$28))*(10-INDEX(INDIRECT("times"&amp;EQ$2),$F264,FA$28))/10)</f>
        <v>0</v>
      </c>
      <c r="FB264" s="47">
        <f ca="1">IF(OR(INDEX(INDIRECT("times"&amp;EQ$2),$F264,FB$28)&gt;10,INDEX(INDIRECT(ES264),$E264,FB$28)&lt;=INDEX(INDIRECT(ES264),$E264,$F264)),0,(INDEX(INDIRECT(ES264),$E264,$F264)-INDEX(INDIRECT(ES264),$E264,FB$28))*(10-INDEX(INDIRECT("times"&amp;EQ$2),$F264,FB$28))/10)</f>
        <v>0</v>
      </c>
      <c r="FC264" s="47">
        <f ca="1">IF(OR(INDEX(INDIRECT("times"&amp;EQ$2),$F264,FC$28)&gt;10,INDEX(INDIRECT(ES264),$E264,FC$28)&lt;=INDEX(INDIRECT(ES264),$E264,$F264)),0,(INDEX(INDIRECT(ES264),$E264,$F264)-INDEX(INDIRECT(ES264),$E264,FC$28))*(10-INDEX(INDIRECT("times"&amp;EQ$2),$F264,FC$28))/10)</f>
        <v>0</v>
      </c>
      <c r="FD264" s="47">
        <f ca="1">IF(OR(INDEX(INDIRECT("times"&amp;EQ$2),$F264,FD$28)&gt;10,INDEX(INDIRECT(ES264),$E264,FD$28)&lt;=INDEX(INDIRECT(ES264),$E264,$F264)),0,(INDEX(INDIRECT(ES264),$E264,$F264)-INDEX(INDIRECT(ES264),$E264,FD$28))*(10-INDEX(INDIRECT("times"&amp;EQ$2),$F264,FD$28))/10)</f>
        <v>0</v>
      </c>
      <c r="FE264" s="47">
        <f ca="1">IF(OR(INDEX(INDIRECT("times"&amp;EQ$2),$F264,FE$28)&gt;10,INDEX(INDIRECT(ES264),$E264,FE$28)&lt;=INDEX(INDIRECT(ES264),$E264,$F264)),0,(INDEX(INDIRECT(ES264),$E264,$F264)-INDEX(INDIRECT(ES264),$E264,FE$28))*(10-INDEX(INDIRECT("times"&amp;EQ$2),$F264,FE$28))/10)</f>
        <v>0</v>
      </c>
      <c r="FF264" s="47">
        <f ca="1">IF(OR(INDEX(INDIRECT("times"&amp;EQ$2),$F264,FF$28)&gt;10,INDEX(INDIRECT(ES264),$E264,FF$28)&lt;=INDEX(INDIRECT(ES264),$E264,$F264)),0,(INDEX(INDIRECT(ES264),$E264,$F264)-INDEX(INDIRECT(ES264),$E264,FF$28))*(10-INDEX(INDIRECT("times"&amp;EQ$2),$F264,FF$28))/10)</f>
        <v>0</v>
      </c>
      <c r="FG264" s="47">
        <f ca="1">IF(OR(INDEX(INDIRECT("times"&amp;EQ$2),$F264,FG$28)&gt;10,INDEX(INDIRECT(ES264),$E264,FG$28)&lt;=INDEX(INDIRECT(ES264),$E264,$F264)),0,(INDEX(INDIRECT(ES264),$E264,$F264)-INDEX(INDIRECT(ES264),$E264,FG$28))*(10-INDEX(INDIRECT("times"&amp;EQ$2),$F264,FG$28))/10)</f>
        <v>0</v>
      </c>
      <c r="FH264" s="47">
        <f ca="1">IF(OR(INDEX(INDIRECT("times"&amp;EQ$2),$F264,FH$28)&gt;10,INDEX(INDIRECT(ES264),$E264,FH$28)&lt;=INDEX(INDIRECT(ES264),$E264,$F264)),0,(INDEX(INDIRECT(ES264),$E264,$F264)-INDEX(INDIRECT(ES264),$E264,FH$28))*(10-INDEX(INDIRECT("times"&amp;EQ$2),$F264,FH$28))/10)</f>
        <v>0</v>
      </c>
      <c r="FI264" s="47">
        <f ca="1">IF(OR(INDEX(INDIRECT("times"&amp;EQ$2),$F264,FI$28)&gt;10,INDEX(INDIRECT(ES264),$E264,FI$28)&lt;=INDEX(INDIRECT(ES264),$E264,$F264)),0,(INDEX(INDIRECT(ES264),$E264,$F264)-INDEX(INDIRECT(ES264),$E264,FI$28))*(10-INDEX(INDIRECT("times"&amp;EQ$2),$F264,FI$28))/10)</f>
        <v>0</v>
      </c>
      <c r="FJ264" s="47">
        <f ca="1">IF(OR(INDEX(INDIRECT("times"&amp;EQ$2),$F264,FJ$28)&gt;10,INDEX(INDIRECT(ES264),$E264,FJ$28)&lt;=INDEX(INDIRECT(ES264),$E264,$F264)),0,(INDEX(INDIRECT(ES264),$E264,$F264)-INDEX(INDIRECT(ES264),$E264,FJ$28))*(10-INDEX(INDIRECT("times"&amp;EQ$2),$F264,FJ$28))/10)</f>
        <v>0</v>
      </c>
      <c r="FK264" s="47">
        <f ca="1">IF(OR(INDEX(INDIRECT("times"&amp;EQ$2),$F264,FK$28)&gt;10,INDEX(INDIRECT(ES264),$E264,FK$28)&lt;=INDEX(INDIRECT(ES264),$E264,$F264)),0,(INDEX(INDIRECT(ES264),$E264,$F264)-INDEX(INDIRECT(ES264),$E264,FK$28))*(10-INDEX(INDIRECT("times"&amp;EQ$2),$F264,FK$28))/10)</f>
        <v>0</v>
      </c>
      <c r="FL264" s="47">
        <f ca="1">IF(OR(INDEX(INDIRECT("times"&amp;EQ$2),$F264,FL$28)&gt;10,INDEX(INDIRECT(ES264),$E264,FL$28)&lt;=INDEX(INDIRECT(ES264),$E264,$F264)),0,(INDEX(INDIRECT(ES264),$E264,$F264)-INDEX(INDIRECT(ES264),$E264,FL$28))*(10-INDEX(INDIRECT("times"&amp;EQ$2),$F264,FL$28))/10)</f>
        <v>0</v>
      </c>
      <c r="FM264" s="47">
        <f ca="1">IF(OR(INDEX(INDIRECT("times"&amp;EQ$2),$F264,FM$28)&gt;10,INDEX(INDIRECT(ES264),$E264,FM$28)&lt;=INDEX(INDIRECT(ES264),$E264,$F264)),0,(INDEX(INDIRECT(ES264),$E264,$F264)-INDEX(INDIRECT(ES264),$E264,FM$28))*(10-INDEX(INDIRECT("times"&amp;EQ$2),$F264,FM$28))/10)</f>
        <v>0</v>
      </c>
      <c r="FN264" s="47">
        <f ca="1">IF(OR(INDEX(INDIRECT("times"&amp;EQ$2),$F264,FN$28)&gt;10,INDEX(INDIRECT(ES264),$E264,FN$28)&lt;=INDEX(INDIRECT(ES264),$E264,$F264)),0,(INDEX(INDIRECT(ES264),$E264,$F264)-INDEX(INDIRECT(ES264),$E264,FN$28))*(10-INDEX(INDIRECT("times"&amp;EQ$2),$F264,FN$28))/10)</f>
        <v>0</v>
      </c>
      <c r="FO264" s="47">
        <f ca="1">IF(OR(INDEX(INDIRECT("times"&amp;EQ$2),$F264,FO$28)&gt;10,INDEX(INDIRECT(ES264),$E264,FO$28)&lt;=INDEX(INDIRECT(ES264),$E264,$F264)),0,(INDEX(INDIRECT(ES264),$E264,$F264)-INDEX(INDIRECT(ES264),$E264,FO$28))*(10-INDEX(INDIRECT("times"&amp;EQ$2),$F264,FO$28))/10)</f>
        <v>0</v>
      </c>
      <c r="FP264" s="48">
        <f ca="1">IF(OR(INDEX(INDIRECT("times"&amp;EQ$2),$F264,FP$28)&gt;10,INDEX(INDIRECT(ES264),$E264,FP$28)&lt;=INDEX(INDIRECT(ES264),$E264,$F264)),0,(INDEX(INDIRECT(ES264),$E264,$F264)-INDEX(INDIRECT(ES264),$E264,FP$28))*(10-INDEX(INDIRECT("times"&amp;EQ$2),$F264,FP$28))/10)</f>
        <v>0</v>
      </c>
      <c r="FQ264" s="201">
        <v>12</v>
      </c>
      <c r="FS264" s="18" t="s">
        <v>200</v>
      </c>
      <c r="FT264" s="122">
        <f>FS236</f>
        <v>2</v>
      </c>
      <c r="FU264" s="122" t="str">
        <f>FS237</f>
        <v>shop65</v>
      </c>
      <c r="FV264" s="210" t="str">
        <f t="shared" si="1204"/>
        <v>core2_shop65</v>
      </c>
      <c r="FW264" s="122">
        <v>1</v>
      </c>
      <c r="FX264" s="33">
        <v>12</v>
      </c>
      <c r="FY264" s="46">
        <f ca="1">IF(OR(INDEX(INDIRECT("times"&amp;FT$2),$F264,FY$28)&gt;10,INDEX(INDIRECT(FV264),$E264,FY$28)&lt;=INDEX(INDIRECT(FV264),$E264,$F264)),0,(INDEX(INDIRECT(FV264),$E264,$F264)-INDEX(INDIRECT(FV264),$E264,FY$28))*(10-INDEX(INDIRECT("times"&amp;FT$2),$F264,FY$28))/10)</f>
        <v>0</v>
      </c>
      <c r="FZ264" s="47">
        <f ca="1">IF(OR(INDEX(INDIRECT("times"&amp;FT$2),$F264,FZ$28)&gt;10,INDEX(INDIRECT(FV264),$E264,FZ$28)&lt;=INDEX(INDIRECT(FV264),$E264,$F264)),0,(INDEX(INDIRECT(FV264),$E264,$F264)-INDEX(INDIRECT(FV264),$E264,FZ$28))*(10-INDEX(INDIRECT("times"&amp;FT$2),$F264,FZ$28))/10)</f>
        <v>0</v>
      </c>
      <c r="GA264" s="47">
        <f ca="1">IF(OR(INDEX(INDIRECT("times"&amp;FT$2),$F264,GA$28)&gt;10,INDEX(INDIRECT(FV264),$E264,GA$28)&lt;=INDEX(INDIRECT(FV264),$E264,$F264)),0,(INDEX(INDIRECT(FV264),$E264,$F264)-INDEX(INDIRECT(FV264),$E264,GA$28))*(10-INDEX(INDIRECT("times"&amp;FT$2),$F264,GA$28))/10)</f>
        <v>0</v>
      </c>
      <c r="GB264" s="47">
        <f ca="1">IF(OR(INDEX(INDIRECT("times"&amp;FT$2),$F264,GB$28)&gt;10,INDEX(INDIRECT(FV264),$E264,GB$28)&lt;=INDEX(INDIRECT(FV264),$E264,$F264)),0,(INDEX(INDIRECT(FV264),$E264,$F264)-INDEX(INDIRECT(FV264),$E264,GB$28))*(10-INDEX(INDIRECT("times"&amp;FT$2),$F264,GB$28))/10)</f>
        <v>0</v>
      </c>
      <c r="GC264" s="47">
        <f ca="1">IF(OR(INDEX(INDIRECT("times"&amp;FT$2),$F264,GC$28)&gt;10,INDEX(INDIRECT(FV264),$E264,GC$28)&lt;=INDEX(INDIRECT(FV264),$E264,$F264)),0,(INDEX(INDIRECT(FV264),$E264,$F264)-INDEX(INDIRECT(FV264),$E264,GC$28))*(10-INDEX(INDIRECT("times"&amp;FT$2),$F264,GC$28))/10)</f>
        <v>0</v>
      </c>
      <c r="GD264" s="47">
        <f ca="1">IF(OR(INDEX(INDIRECT("times"&amp;FT$2),$F264,GD$28)&gt;10,INDEX(INDIRECT(FV264),$E264,GD$28)&lt;=INDEX(INDIRECT(FV264),$E264,$F264)),0,(INDEX(INDIRECT(FV264),$E264,$F264)-INDEX(INDIRECT(FV264),$E264,GD$28))*(10-INDEX(INDIRECT("times"&amp;FT$2),$F264,GD$28))/10)</f>
        <v>0</v>
      </c>
      <c r="GE264" s="47">
        <f ca="1">IF(OR(INDEX(INDIRECT("times"&amp;FT$2),$F264,GE$28)&gt;10,INDEX(INDIRECT(FV264),$E264,GE$28)&lt;=INDEX(INDIRECT(FV264),$E264,$F264)),0,(INDEX(INDIRECT(FV264),$E264,$F264)-INDEX(INDIRECT(FV264),$E264,GE$28))*(10-INDEX(INDIRECT("times"&amp;FT$2),$F264,GE$28))/10)</f>
        <v>0</v>
      </c>
      <c r="GF264" s="47">
        <f ca="1">IF(OR(INDEX(INDIRECT("times"&amp;FT$2),$F264,GF$28)&gt;10,INDEX(INDIRECT(FV264),$E264,GF$28)&lt;=INDEX(INDIRECT(FV264),$E264,$F264)),0,(INDEX(INDIRECT(FV264),$E264,$F264)-INDEX(INDIRECT(FV264),$E264,GF$28))*(10-INDEX(INDIRECT("times"&amp;FT$2),$F264,GF$28))/10)</f>
        <v>0</v>
      </c>
      <c r="GG264" s="47">
        <f ca="1">IF(OR(INDEX(INDIRECT("times"&amp;FT$2),$F264,GG$28)&gt;10,INDEX(INDIRECT(FV264),$E264,GG$28)&lt;=INDEX(INDIRECT(FV264),$E264,$F264)),0,(INDEX(INDIRECT(FV264),$E264,$F264)-INDEX(INDIRECT(FV264),$E264,GG$28))*(10-INDEX(INDIRECT("times"&amp;FT$2),$F264,GG$28))/10)</f>
        <v>0</v>
      </c>
      <c r="GH264" s="47">
        <f ca="1">IF(OR(INDEX(INDIRECT("times"&amp;FT$2),$F264,GH$28)&gt;10,INDEX(INDIRECT(FV264),$E264,GH$28)&lt;=INDEX(INDIRECT(FV264),$E264,$F264)),0,(INDEX(INDIRECT(FV264),$E264,$F264)-INDEX(INDIRECT(FV264),$E264,GH$28))*(10-INDEX(INDIRECT("times"&amp;FT$2),$F264,GH$28))/10)</f>
        <v>0</v>
      </c>
      <c r="GI264" s="47">
        <f ca="1">IF(OR(INDEX(INDIRECT("times"&amp;FT$2),$F264,GI$28)&gt;10,INDEX(INDIRECT(FV264),$E264,GI$28)&lt;=INDEX(INDIRECT(FV264),$E264,$F264)),0,(INDEX(INDIRECT(FV264),$E264,$F264)-INDEX(INDIRECT(FV264),$E264,GI$28))*(10-INDEX(INDIRECT("times"&amp;FT$2),$F264,GI$28))/10)</f>
        <v>0</v>
      </c>
      <c r="GJ264" s="47">
        <f ca="1">IF(OR(INDEX(INDIRECT("times"&amp;FT$2),$F264,GJ$28)&gt;10,INDEX(INDIRECT(FV264),$E264,GJ$28)&lt;=INDEX(INDIRECT(FV264),$E264,$F264)),0,(INDEX(INDIRECT(FV264),$E264,$F264)-INDEX(INDIRECT(FV264),$E264,GJ$28))*(10-INDEX(INDIRECT("times"&amp;FT$2),$F264,GJ$28))/10)</f>
        <v>0</v>
      </c>
      <c r="GK264" s="47">
        <f ca="1">IF(OR(INDEX(INDIRECT("times"&amp;FT$2),$F264,GK$28)&gt;10,INDEX(INDIRECT(FV264),$E264,GK$28)&lt;=INDEX(INDIRECT(FV264),$E264,$F264)),0,(INDEX(INDIRECT(FV264),$E264,$F264)-INDEX(INDIRECT(FV264),$E264,GK$28))*(10-INDEX(INDIRECT("times"&amp;FT$2),$F264,GK$28))/10)</f>
        <v>0</v>
      </c>
      <c r="GL264" s="47">
        <f ca="1">IF(OR(INDEX(INDIRECT("times"&amp;FT$2),$F264,GL$28)&gt;10,INDEX(INDIRECT(FV264),$E264,GL$28)&lt;=INDEX(INDIRECT(FV264),$E264,$F264)),0,(INDEX(INDIRECT(FV264),$E264,$F264)-INDEX(INDIRECT(FV264),$E264,GL$28))*(10-INDEX(INDIRECT("times"&amp;FT$2),$F264,GL$28))/10)</f>
        <v>0</v>
      </c>
      <c r="GM264" s="47">
        <f ca="1">IF(OR(INDEX(INDIRECT("times"&amp;FT$2),$F264,GM$28)&gt;10,INDEX(INDIRECT(FV264),$E264,GM$28)&lt;=INDEX(INDIRECT(FV264),$E264,$F264)),0,(INDEX(INDIRECT(FV264),$E264,$F264)-INDEX(INDIRECT(FV264),$E264,GM$28))*(10-INDEX(INDIRECT("times"&amp;FT$2),$F264,GM$28))/10)</f>
        <v>0</v>
      </c>
      <c r="GN264" s="47">
        <f ca="1">IF(OR(INDEX(INDIRECT("times"&amp;FT$2),$F264,GN$28)&gt;10,INDEX(INDIRECT(FV264),$E264,GN$28)&lt;=INDEX(INDIRECT(FV264),$E264,$F264)),0,(INDEX(INDIRECT(FV264),$E264,$F264)-INDEX(INDIRECT(FV264),$E264,GN$28))*(10-INDEX(INDIRECT("times"&amp;FT$2),$F264,GN$28))/10)</f>
        <v>0</v>
      </c>
      <c r="GO264" s="47">
        <f ca="1">IF(OR(INDEX(INDIRECT("times"&amp;FT$2),$F264,GO$28)&gt;10,INDEX(INDIRECT(FV264),$E264,GO$28)&lt;=INDEX(INDIRECT(FV264),$E264,$F264)),0,(INDEX(INDIRECT(FV264),$E264,$F264)-INDEX(INDIRECT(FV264),$E264,GO$28))*(10-INDEX(INDIRECT("times"&amp;FT$2),$F264,GO$28))/10)</f>
        <v>0</v>
      </c>
      <c r="GP264" s="47">
        <f ca="1">IF(OR(INDEX(INDIRECT("times"&amp;FT$2),$F264,GP$28)&gt;10,INDEX(INDIRECT(FV264),$E264,GP$28)&lt;=INDEX(INDIRECT(FV264),$E264,$F264)),0,(INDEX(INDIRECT(FV264),$E264,$F264)-INDEX(INDIRECT(FV264),$E264,GP$28))*(10-INDEX(INDIRECT("times"&amp;FT$2),$F264,GP$28))/10)</f>
        <v>0</v>
      </c>
      <c r="GQ264" s="47">
        <f ca="1">IF(OR(INDEX(INDIRECT("times"&amp;FT$2),$F264,GQ$28)&gt;10,INDEX(INDIRECT(FV264),$E264,GQ$28)&lt;=INDEX(INDIRECT(FV264),$E264,$F264)),0,(INDEX(INDIRECT(FV264),$E264,$F264)-INDEX(INDIRECT(FV264),$E264,GQ$28))*(10-INDEX(INDIRECT("times"&amp;FT$2),$F264,GQ$28))/10)</f>
        <v>0</v>
      </c>
      <c r="GR264" s="47">
        <f ca="1">IF(OR(INDEX(INDIRECT("times"&amp;FT$2),$F264,GR$28)&gt;10,INDEX(INDIRECT(FV264),$E264,GR$28)&lt;=INDEX(INDIRECT(FV264),$E264,$F264)),0,(INDEX(INDIRECT(FV264),$E264,$F264)-INDEX(INDIRECT(FV264),$E264,GR$28))*(10-INDEX(INDIRECT("times"&amp;FT$2),$F264,GR$28))/10)</f>
        <v>0</v>
      </c>
      <c r="GS264" s="48">
        <f ca="1">IF(OR(INDEX(INDIRECT("times"&amp;FT$2),$F264,GS$28)&gt;10,INDEX(INDIRECT(FV264),$E264,GS$28)&lt;=INDEX(INDIRECT(FV264),$E264,$F264)),0,(INDEX(INDIRECT(FV264),$E264,$F264)-INDEX(INDIRECT(FV264),$E264,GS$28))*(10-INDEX(INDIRECT("times"&amp;FT$2),$F264,GS$28))/10)</f>
        <v>0</v>
      </c>
      <c r="GT264" s="201">
        <v>12</v>
      </c>
      <c r="GV264" s="18" t="s">
        <v>200</v>
      </c>
      <c r="GW264" s="122">
        <f>GV236</f>
        <v>2</v>
      </c>
      <c r="GX264" s="122" t="str">
        <f>GV237</f>
        <v>lei65</v>
      </c>
      <c r="GY264" s="210" t="str">
        <f t="shared" si="1205"/>
        <v>core2_lei65</v>
      </c>
      <c r="GZ264" s="122">
        <v>1</v>
      </c>
      <c r="HA264" s="33">
        <v>12</v>
      </c>
      <c r="HB264" s="46">
        <f ca="1">IF(OR(INDEX(INDIRECT("times"&amp;GW$2),$F264,HB$28)&gt;10,INDEX(INDIRECT(GY264),$E264,HB$28)&lt;=INDEX(INDIRECT(GY264),$E264,$F264)),0,(INDEX(INDIRECT(GY264),$E264,$F264)-INDEX(INDIRECT(GY264),$E264,HB$28))*(10-INDEX(INDIRECT("times"&amp;GW$2),$F264,HB$28))/10)</f>
        <v>0</v>
      </c>
      <c r="HC264" s="47">
        <f ca="1">IF(OR(INDEX(INDIRECT("times"&amp;GW$2),$F264,HC$28)&gt;10,INDEX(INDIRECT(GY264),$E264,HC$28)&lt;=INDEX(INDIRECT(GY264),$E264,$F264)),0,(INDEX(INDIRECT(GY264),$E264,$F264)-INDEX(INDIRECT(GY264),$E264,HC$28))*(10-INDEX(INDIRECT("times"&amp;GW$2),$F264,HC$28))/10)</f>
        <v>0</v>
      </c>
      <c r="HD264" s="47">
        <f ca="1">IF(OR(INDEX(INDIRECT("times"&amp;GW$2),$F264,HD$28)&gt;10,INDEX(INDIRECT(GY264),$E264,HD$28)&lt;=INDEX(INDIRECT(GY264),$E264,$F264)),0,(INDEX(INDIRECT(GY264),$E264,$F264)-INDEX(INDIRECT(GY264),$E264,HD$28))*(10-INDEX(INDIRECT("times"&amp;GW$2),$F264,HD$28))/10)</f>
        <v>0</v>
      </c>
      <c r="HE264" s="47">
        <f ca="1">IF(OR(INDEX(INDIRECT("times"&amp;GW$2),$F264,HE$28)&gt;10,INDEX(INDIRECT(GY264),$E264,HE$28)&lt;=INDEX(INDIRECT(GY264),$E264,$F264)),0,(INDEX(INDIRECT(GY264),$E264,$F264)-INDEX(INDIRECT(GY264),$E264,HE$28))*(10-INDEX(INDIRECT("times"&amp;GW$2),$F264,HE$28))/10)</f>
        <v>0</v>
      </c>
      <c r="HF264" s="47">
        <f ca="1">IF(OR(INDEX(INDIRECT("times"&amp;GW$2),$F264,HF$28)&gt;10,INDEX(INDIRECT(GY264),$E264,HF$28)&lt;=INDEX(INDIRECT(GY264),$E264,$F264)),0,(INDEX(INDIRECT(GY264),$E264,$F264)-INDEX(INDIRECT(GY264),$E264,HF$28))*(10-INDEX(INDIRECT("times"&amp;GW$2),$F264,HF$28))/10)</f>
        <v>0</v>
      </c>
      <c r="HG264" s="47">
        <f ca="1">IF(OR(INDEX(INDIRECT("times"&amp;GW$2),$F264,HG$28)&gt;10,INDEX(INDIRECT(GY264),$E264,HG$28)&lt;=INDEX(INDIRECT(GY264),$E264,$F264)),0,(INDEX(INDIRECT(GY264),$E264,$F264)-INDEX(INDIRECT(GY264),$E264,HG$28))*(10-INDEX(INDIRECT("times"&amp;GW$2),$F264,HG$28))/10)</f>
        <v>0</v>
      </c>
      <c r="HH264" s="47">
        <f ca="1">IF(OR(INDEX(INDIRECT("times"&amp;GW$2),$F264,HH$28)&gt;10,INDEX(INDIRECT(GY264),$E264,HH$28)&lt;=INDEX(INDIRECT(GY264),$E264,$F264)),0,(INDEX(INDIRECT(GY264),$E264,$F264)-INDEX(INDIRECT(GY264),$E264,HH$28))*(10-INDEX(INDIRECT("times"&amp;GW$2),$F264,HH$28))/10)</f>
        <v>0</v>
      </c>
      <c r="HI264" s="47">
        <f ca="1">IF(OR(INDEX(INDIRECT("times"&amp;GW$2),$F264,HI$28)&gt;10,INDEX(INDIRECT(GY264),$E264,HI$28)&lt;=INDEX(INDIRECT(GY264),$E264,$F264)),0,(INDEX(INDIRECT(GY264),$E264,$F264)-INDEX(INDIRECT(GY264),$E264,HI$28))*(10-INDEX(INDIRECT("times"&amp;GW$2),$F264,HI$28))/10)</f>
        <v>0</v>
      </c>
      <c r="HJ264" s="47">
        <f ca="1">IF(OR(INDEX(INDIRECT("times"&amp;GW$2),$F264,HJ$28)&gt;10,INDEX(INDIRECT(GY264),$E264,HJ$28)&lt;=INDEX(INDIRECT(GY264),$E264,$F264)),0,(INDEX(INDIRECT(GY264),$E264,$F264)-INDEX(INDIRECT(GY264),$E264,HJ$28))*(10-INDEX(INDIRECT("times"&amp;GW$2),$F264,HJ$28))/10)</f>
        <v>0</v>
      </c>
      <c r="HK264" s="47">
        <f ca="1">IF(OR(INDEX(INDIRECT("times"&amp;GW$2),$F264,HK$28)&gt;10,INDEX(INDIRECT(GY264),$E264,HK$28)&lt;=INDEX(INDIRECT(GY264),$E264,$F264)),0,(INDEX(INDIRECT(GY264),$E264,$F264)-INDEX(INDIRECT(GY264),$E264,HK$28))*(10-INDEX(INDIRECT("times"&amp;GW$2),$F264,HK$28))/10)</f>
        <v>0</v>
      </c>
      <c r="HL264" s="47">
        <f ca="1">IF(OR(INDEX(INDIRECT("times"&amp;GW$2),$F264,HL$28)&gt;10,INDEX(INDIRECT(GY264),$E264,HL$28)&lt;=INDEX(INDIRECT(GY264),$E264,$F264)),0,(INDEX(INDIRECT(GY264),$E264,$F264)-INDEX(INDIRECT(GY264),$E264,HL$28))*(10-INDEX(INDIRECT("times"&amp;GW$2),$F264,HL$28))/10)</f>
        <v>0</v>
      </c>
      <c r="HM264" s="47">
        <f ca="1">IF(OR(INDEX(INDIRECT("times"&amp;GW$2),$F264,HM$28)&gt;10,INDEX(INDIRECT(GY264),$E264,HM$28)&lt;=INDEX(INDIRECT(GY264),$E264,$F264)),0,(INDEX(INDIRECT(GY264),$E264,$F264)-INDEX(INDIRECT(GY264),$E264,HM$28))*(10-INDEX(INDIRECT("times"&amp;GW$2),$F264,HM$28))/10)</f>
        <v>0</v>
      </c>
      <c r="HN264" s="47">
        <f ca="1">IF(OR(INDEX(INDIRECT("times"&amp;GW$2),$F264,HN$28)&gt;10,INDEX(INDIRECT(GY264),$E264,HN$28)&lt;=INDEX(INDIRECT(GY264),$E264,$F264)),0,(INDEX(INDIRECT(GY264),$E264,$F264)-INDEX(INDIRECT(GY264),$E264,HN$28))*(10-INDEX(INDIRECT("times"&amp;GW$2),$F264,HN$28))/10)</f>
        <v>0</v>
      </c>
      <c r="HO264" s="47">
        <f ca="1">IF(OR(INDEX(INDIRECT("times"&amp;GW$2),$F264,HO$28)&gt;10,INDEX(INDIRECT(GY264),$E264,HO$28)&lt;=INDEX(INDIRECT(GY264),$E264,$F264)),0,(INDEX(INDIRECT(GY264),$E264,$F264)-INDEX(INDIRECT(GY264),$E264,HO$28))*(10-INDEX(INDIRECT("times"&amp;GW$2),$F264,HO$28))/10)</f>
        <v>0</v>
      </c>
      <c r="HP264" s="47">
        <f ca="1">IF(OR(INDEX(INDIRECT("times"&amp;GW$2),$F264,HP$28)&gt;10,INDEX(INDIRECT(GY264),$E264,HP$28)&lt;=INDEX(INDIRECT(GY264),$E264,$F264)),0,(INDEX(INDIRECT(GY264),$E264,$F264)-INDEX(INDIRECT(GY264),$E264,HP$28))*(10-INDEX(INDIRECT("times"&amp;GW$2),$F264,HP$28))/10)</f>
        <v>0</v>
      </c>
      <c r="HQ264" s="47">
        <f ca="1">IF(OR(INDEX(INDIRECT("times"&amp;GW$2),$F264,HQ$28)&gt;10,INDEX(INDIRECT(GY264),$E264,HQ$28)&lt;=INDEX(INDIRECT(GY264),$E264,$F264)),0,(INDEX(INDIRECT(GY264),$E264,$F264)-INDEX(INDIRECT(GY264),$E264,HQ$28))*(10-INDEX(INDIRECT("times"&amp;GW$2),$F264,HQ$28))/10)</f>
        <v>0</v>
      </c>
      <c r="HR264" s="47">
        <f ca="1">IF(OR(INDEX(INDIRECT("times"&amp;GW$2),$F264,HR$28)&gt;10,INDEX(INDIRECT(GY264),$E264,HR$28)&lt;=INDEX(INDIRECT(GY264),$E264,$F264)),0,(INDEX(INDIRECT(GY264),$E264,$F264)-INDEX(INDIRECT(GY264),$E264,HR$28))*(10-INDEX(INDIRECT("times"&amp;GW$2),$F264,HR$28))/10)</f>
        <v>0</v>
      </c>
      <c r="HS264" s="47">
        <f ca="1">IF(OR(INDEX(INDIRECT("times"&amp;GW$2),$F264,HS$28)&gt;10,INDEX(INDIRECT(GY264),$E264,HS$28)&lt;=INDEX(INDIRECT(GY264),$E264,$F264)),0,(INDEX(INDIRECT(GY264),$E264,$F264)-INDEX(INDIRECT(GY264),$E264,HS$28))*(10-INDEX(INDIRECT("times"&amp;GW$2),$F264,HS$28))/10)</f>
        <v>0</v>
      </c>
      <c r="HT264" s="47">
        <f ca="1">IF(OR(INDEX(INDIRECT("times"&amp;GW$2),$F264,HT$28)&gt;10,INDEX(INDIRECT(GY264),$E264,HT$28)&lt;=INDEX(INDIRECT(GY264),$E264,$F264)),0,(INDEX(INDIRECT(GY264),$E264,$F264)-INDEX(INDIRECT(GY264),$E264,HT$28))*(10-INDEX(INDIRECT("times"&amp;GW$2),$F264,HT$28))/10)</f>
        <v>0</v>
      </c>
      <c r="HU264" s="47">
        <f ca="1">IF(OR(INDEX(INDIRECT("times"&amp;GW$2),$F264,HU$28)&gt;10,INDEX(INDIRECT(GY264),$E264,HU$28)&lt;=INDEX(INDIRECT(GY264),$E264,$F264)),0,(INDEX(INDIRECT(GY264),$E264,$F264)-INDEX(INDIRECT(GY264),$E264,HU$28))*(10-INDEX(INDIRECT("times"&amp;GW$2),$F264,HU$28))/10)</f>
        <v>0</v>
      </c>
      <c r="HV264" s="48">
        <f ca="1">IF(OR(INDEX(INDIRECT("times"&amp;GW$2),$F264,HV$28)&gt;10,INDEX(INDIRECT(GY264),$E264,HV$28)&lt;=INDEX(INDIRECT(GY264),$E264,$F264)),0,(INDEX(INDIRECT(GY264),$E264,$F264)-INDEX(INDIRECT(GY264),$E264,HV$28))*(10-INDEX(INDIRECT("times"&amp;GW$2),$F264,HV$28))/10)</f>
        <v>0</v>
      </c>
      <c r="HW264" s="201">
        <v>12</v>
      </c>
    </row>
    <row r="265" spans="1:231" ht="15">
      <c r="A265" s="18" t="s">
        <v>201</v>
      </c>
      <c r="B265" s="122">
        <f>A236</f>
        <v>2</v>
      </c>
      <c r="C265" s="122" t="str">
        <f>A237</f>
        <v>work1834</v>
      </c>
      <c r="D265" s="210" t="str">
        <f t="shared" si="1198"/>
        <v>core2_work1834</v>
      </c>
      <c r="E265" s="122">
        <v>1</v>
      </c>
      <c r="F265" s="33">
        <v>13</v>
      </c>
      <c r="G265" s="46">
        <f ca="1">IF(OR(INDEX(INDIRECT("times"&amp;B$2),$F265,G$28)&gt;10,INDEX(INDIRECT(D265),$E265,G$28)&lt;=INDEX(INDIRECT(D265),$E265,$F265)),0,(INDEX(INDIRECT(D265),$E265,$F265)-INDEX(INDIRECT(D265),$E265,G$28))*(10-INDEX(INDIRECT("times"&amp;B$2),$F265,G$28))/10)</f>
        <v>0</v>
      </c>
      <c r="H265" s="47">
        <f ca="1">IF(OR(INDEX(INDIRECT("times"&amp;B$2),$F265,H$28)&gt;10,INDEX(INDIRECT(D265),$E265,H$28)&lt;=INDEX(INDIRECT(D265),$E265,$F265)),0,(INDEX(INDIRECT(D265),$E265,$F265)-INDEX(INDIRECT(D265),$E265,H$28))*(10-INDEX(INDIRECT("times"&amp;B$2),$F265,H$28))/10)</f>
        <v>0</v>
      </c>
      <c r="I265" s="47">
        <f ca="1">IF(OR(INDEX(INDIRECT("times"&amp;B$2),$F265,I$28)&gt;10,INDEX(INDIRECT(D265),$E265,I$28)&lt;=INDEX(INDIRECT(D265),$E265,$F265)),0,(INDEX(INDIRECT(D265),$E265,$F265)-INDEX(INDIRECT(D265),$E265,I$28))*(10-INDEX(INDIRECT("times"&amp;B$2),$F265,I$28))/10)</f>
        <v>0</v>
      </c>
      <c r="J265" s="47">
        <f ca="1">IF(OR(INDEX(INDIRECT("times"&amp;B$2),$F265,J$28)&gt;10,INDEX(INDIRECT(D265),$E265,J$28)&lt;=INDEX(INDIRECT(D265),$E265,$F265)),0,(INDEX(INDIRECT(D265),$E265,$F265)-INDEX(INDIRECT(D265),$E265,J$28))*(10-INDEX(INDIRECT("times"&amp;B$2),$F265,J$28))/10)</f>
        <v>0</v>
      </c>
      <c r="K265" s="47">
        <f ca="1">IF(OR(INDEX(INDIRECT("times"&amp;B$2),$F265,K$28)&gt;10,INDEX(INDIRECT(D265),$E265,K$28)&lt;=INDEX(INDIRECT(D265),$E265,$F265)),0,(INDEX(INDIRECT(D265),$E265,$F265)-INDEX(INDIRECT(D265),$E265,K$28))*(10-INDEX(INDIRECT("times"&amp;B$2),$F265,K$28))/10)</f>
        <v>0</v>
      </c>
      <c r="L265" s="47">
        <f ca="1">IF(OR(INDEX(INDIRECT("times"&amp;B$2),$F265,L$28)&gt;10,INDEX(INDIRECT(D265),$E265,L$28)&lt;=INDEX(INDIRECT(D265),$E265,$F265)),0,(INDEX(INDIRECT(D265),$E265,$F265)-INDEX(INDIRECT(D265),$E265,L$28))*(10-INDEX(INDIRECT("times"&amp;B$2),$F265,L$28))/10)</f>
        <v>0</v>
      </c>
      <c r="M265" s="47">
        <f ca="1">IF(OR(INDEX(INDIRECT("times"&amp;B$2),$F265,M$28)&gt;10,INDEX(INDIRECT(D265),$E265,M$28)&lt;=INDEX(INDIRECT(D265),$E265,$F265)),0,(INDEX(INDIRECT(D265),$E265,$F265)-INDEX(INDIRECT(D265),$E265,M$28))*(10-INDEX(INDIRECT("times"&amp;B$2),$F265,M$28))/10)</f>
        <v>0</v>
      </c>
      <c r="N265" s="47">
        <f ca="1">IF(OR(INDEX(INDIRECT("times"&amp;B$2),$F265,N$28)&gt;10,INDEX(INDIRECT(D265),$E265,N$28)&lt;=INDEX(INDIRECT(D265),$E265,$F265)),0,(INDEX(INDIRECT(D265),$E265,$F265)-INDEX(INDIRECT(D265),$E265,N$28))*(10-INDEX(INDIRECT("times"&amp;B$2),$F265,N$28))/10)</f>
        <v>0</v>
      </c>
      <c r="O265" s="47">
        <f ca="1">IF(OR(INDEX(INDIRECT("times"&amp;B$2),$F265,O$28)&gt;10,INDEX(INDIRECT(D265),$E265,O$28)&lt;=INDEX(INDIRECT(D265),$E265,$F265)),0,(INDEX(INDIRECT(D265),$E265,$F265)-INDEX(INDIRECT(D265),$E265,O$28))*(10-INDEX(INDIRECT("times"&amp;B$2),$F265,O$28))/10)</f>
        <v>0</v>
      </c>
      <c r="P265" s="47">
        <f ca="1">IF(OR(INDEX(INDIRECT("times"&amp;B$2),$F265,P$28)&gt;10,INDEX(INDIRECT(D265),$E265,P$28)&lt;=INDEX(INDIRECT(D265),$E265,$F265)),0,(INDEX(INDIRECT(D265),$E265,$F265)-INDEX(INDIRECT(D265),$E265,P$28))*(10-INDEX(INDIRECT("times"&amp;B$2),$F265,P$28))/10)</f>
        <v>0</v>
      </c>
      <c r="Q265" s="47">
        <f ca="1">IF(OR(INDEX(INDIRECT("times"&amp;B$2),$F265,Q$28)&gt;10,INDEX(INDIRECT(D265),$E265,Q$28)&lt;=INDEX(INDIRECT(D265),$E265,$F265)),0,(INDEX(INDIRECT(D265),$E265,$F265)-INDEX(INDIRECT(D265),$E265,Q$28))*(10-INDEX(INDIRECT("times"&amp;B$2),$F265,Q$28))/10)</f>
        <v>0</v>
      </c>
      <c r="R265" s="47">
        <f ca="1">IF(OR(INDEX(INDIRECT("times"&amp;B$2),$F265,R$28)&gt;10,INDEX(INDIRECT(D265),$E265,R$28)&lt;=INDEX(INDIRECT(D265),$E265,$F265)),0,(INDEX(INDIRECT(D265),$E265,$F265)-INDEX(INDIRECT(D265),$E265,R$28))*(10-INDEX(INDIRECT("times"&amp;B$2),$F265,R$28))/10)</f>
        <v>0</v>
      </c>
      <c r="S265" s="47">
        <f ca="1">IF(OR(INDEX(INDIRECT("times"&amp;B$2),$F265,S$28)&gt;10,INDEX(INDIRECT(D265),$E265,S$28)&lt;=INDEX(INDIRECT(D265),$E265,$F265)),0,(INDEX(INDIRECT(D265),$E265,$F265)-INDEX(INDIRECT(D265),$E265,S$28))*(10-INDEX(INDIRECT("times"&amp;B$2),$F265,S$28))/10)</f>
        <v>0</v>
      </c>
      <c r="T265" s="47">
        <f ca="1">IF(OR(INDEX(INDIRECT("times"&amp;B$2),$F265,T$28)&gt;10,INDEX(INDIRECT(D265),$E265,T$28)&lt;=INDEX(INDIRECT(D265),$E265,$F265)),0,(INDEX(INDIRECT(D265),$E265,$F265)-INDEX(INDIRECT(D265),$E265,T$28))*(10-INDEX(INDIRECT("times"&amp;B$2),$F265,T$28))/10)</f>
        <v>0</v>
      </c>
      <c r="U265" s="47">
        <f ca="1">IF(OR(INDEX(INDIRECT("times"&amp;B$2),$F265,U$28)&gt;10,INDEX(INDIRECT(D265),$E265,U$28)&lt;=INDEX(INDIRECT(D265),$E265,$F265)),0,(INDEX(INDIRECT(D265),$E265,$F265)-INDEX(INDIRECT(D265),$E265,U$28))*(10-INDEX(INDIRECT("times"&amp;B$2),$F265,U$28))/10)</f>
        <v>0</v>
      </c>
      <c r="V265" s="47">
        <f ca="1">IF(OR(INDEX(INDIRECT("times"&amp;B$2),$F265,V$28)&gt;10,INDEX(INDIRECT(D265),$E265,V$28)&lt;=INDEX(INDIRECT(D265),$E265,$F265)),0,(INDEX(INDIRECT(D265),$E265,$F265)-INDEX(INDIRECT(D265),$E265,V$28))*(10-INDEX(INDIRECT("times"&amp;B$2),$F265,V$28))/10)</f>
        <v>0</v>
      </c>
      <c r="W265" s="47">
        <f ca="1">IF(OR(INDEX(INDIRECT("times"&amp;B$2),$F265,W$28)&gt;10,INDEX(INDIRECT(D265),$E265,W$28)&lt;=INDEX(INDIRECT(D265),$E265,$F265)),0,(INDEX(INDIRECT(D265),$E265,$F265)-INDEX(INDIRECT(D265),$E265,W$28))*(10-INDEX(INDIRECT("times"&amp;B$2),$F265,W$28))/10)</f>
        <v>0</v>
      </c>
      <c r="X265" s="47">
        <f ca="1">IF(OR(INDEX(INDIRECT("times"&amp;B$2),$F265,X$28)&gt;10,INDEX(INDIRECT(D265),$E265,X$28)&lt;=INDEX(INDIRECT(D265),$E265,$F265)),0,(INDEX(INDIRECT(D265),$E265,$F265)-INDEX(INDIRECT(D265),$E265,X$28))*(10-INDEX(INDIRECT("times"&amp;B$2),$F265,X$28))/10)</f>
        <v>0</v>
      </c>
      <c r="Y265" s="47">
        <f ca="1">IF(OR(INDEX(INDIRECT("times"&amp;B$2),$F265,Y$28)&gt;10,INDEX(INDIRECT(D265),$E265,Y$28)&lt;=INDEX(INDIRECT(D265),$E265,$F265)),0,(INDEX(INDIRECT(D265),$E265,$F265)-INDEX(INDIRECT(D265),$E265,Y$28))*(10-INDEX(INDIRECT("times"&amp;B$2),$F265,Y$28))/10)</f>
        <v>0</v>
      </c>
      <c r="Z265" s="47">
        <f ca="1">IF(OR(INDEX(INDIRECT("times"&amp;B$2),$F265,Z$28)&gt;10,INDEX(INDIRECT(D265),$E265,Z$28)&lt;=INDEX(INDIRECT(D265),$E265,$F265)),0,(INDEX(INDIRECT(D265),$E265,$F265)-INDEX(INDIRECT(D265),$E265,Z$28))*(10-INDEX(INDIRECT("times"&amp;B$2),$F265,Z$28))/10)</f>
        <v>0</v>
      </c>
      <c r="AA265" s="48">
        <f ca="1">IF(OR(INDEX(INDIRECT("times"&amp;B$2),$F265,AA$28)&gt;10,INDEX(INDIRECT(D265),$E265,AA$28)&lt;=INDEX(INDIRECT(D265),$E265,$F265)),0,(INDEX(INDIRECT(D265),$E265,$F265)-INDEX(INDIRECT(D265),$E265,AA$28))*(10-INDEX(INDIRECT("times"&amp;B$2),$F265,AA$28))/10)</f>
        <v>0</v>
      </c>
      <c r="AB265" s="201">
        <v>13</v>
      </c>
      <c r="AD265" s="18" t="s">
        <v>201</v>
      </c>
      <c r="AE265" s="122">
        <f>AD236</f>
        <v>2</v>
      </c>
      <c r="AF265" s="122" t="str">
        <f>AD237</f>
        <v>shop1834</v>
      </c>
      <c r="AG265" s="210" t="str">
        <f t="shared" si="1199"/>
        <v>core2_shop1834</v>
      </c>
      <c r="AH265" s="122">
        <v>1</v>
      </c>
      <c r="AI265" s="33">
        <v>13</v>
      </c>
      <c r="AJ265" s="46">
        <f ca="1">IF(OR(INDEX(INDIRECT("times"&amp;AE$2),$F265,AJ$28)&gt;10,INDEX(INDIRECT(AG265),$E265,AJ$28)&lt;=INDEX(INDIRECT(AG265),$E265,$F265)),0,(INDEX(INDIRECT(AG265),$E265,$F265)-INDEX(INDIRECT(AG265),$E265,AJ$28))*(10-INDEX(INDIRECT("times"&amp;AE$2),$F265,AJ$28))/10)</f>
        <v>0</v>
      </c>
      <c r="AK265" s="47">
        <f ca="1">IF(OR(INDEX(INDIRECT("times"&amp;AE$2),$F265,AK$28)&gt;10,INDEX(INDIRECT(AG265),$E265,AK$28)&lt;=INDEX(INDIRECT(AG265),$E265,$F265)),0,(INDEX(INDIRECT(AG265),$E265,$F265)-INDEX(INDIRECT(AG265),$E265,AK$28))*(10-INDEX(INDIRECT("times"&amp;AE$2),$F265,AK$28))/10)</f>
        <v>0</v>
      </c>
      <c r="AL265" s="47">
        <f ca="1">IF(OR(INDEX(INDIRECT("times"&amp;AE$2),$F265,AL$28)&gt;10,INDEX(INDIRECT(AG265),$E265,AL$28)&lt;=INDEX(INDIRECT(AG265),$E265,$F265)),0,(INDEX(INDIRECT(AG265),$E265,$F265)-INDEX(INDIRECT(AG265),$E265,AL$28))*(10-INDEX(INDIRECT("times"&amp;AE$2),$F265,AL$28))/10)</f>
        <v>0</v>
      </c>
      <c r="AM265" s="47">
        <f ca="1">IF(OR(INDEX(INDIRECT("times"&amp;AE$2),$F265,AM$28)&gt;10,INDEX(INDIRECT(AG265),$E265,AM$28)&lt;=INDEX(INDIRECT(AG265),$E265,$F265)),0,(INDEX(INDIRECT(AG265),$E265,$F265)-INDEX(INDIRECT(AG265),$E265,AM$28))*(10-INDEX(INDIRECT("times"&amp;AE$2),$F265,AM$28))/10)</f>
        <v>0</v>
      </c>
      <c r="AN265" s="47">
        <f ca="1">IF(OR(INDEX(INDIRECT("times"&amp;AE$2),$F265,AN$28)&gt;10,INDEX(INDIRECT(AG265),$E265,AN$28)&lt;=INDEX(INDIRECT(AG265),$E265,$F265)),0,(INDEX(INDIRECT(AG265),$E265,$F265)-INDEX(INDIRECT(AG265),$E265,AN$28))*(10-INDEX(INDIRECT("times"&amp;AE$2),$F265,AN$28))/10)</f>
        <v>0</v>
      </c>
      <c r="AO265" s="47">
        <f ca="1">IF(OR(INDEX(INDIRECT("times"&amp;AE$2),$F265,AO$28)&gt;10,INDEX(INDIRECT(AG265),$E265,AO$28)&lt;=INDEX(INDIRECT(AG265),$E265,$F265)),0,(INDEX(INDIRECT(AG265),$E265,$F265)-INDEX(INDIRECT(AG265),$E265,AO$28))*(10-INDEX(INDIRECT("times"&amp;AE$2),$F265,AO$28))/10)</f>
        <v>0</v>
      </c>
      <c r="AP265" s="47">
        <f ca="1">IF(OR(INDEX(INDIRECT("times"&amp;AE$2),$F265,AP$28)&gt;10,INDEX(INDIRECT(AG265),$E265,AP$28)&lt;=INDEX(INDIRECT(AG265),$E265,$F265)),0,(INDEX(INDIRECT(AG265),$E265,$F265)-INDEX(INDIRECT(AG265),$E265,AP$28))*(10-INDEX(INDIRECT("times"&amp;AE$2),$F265,AP$28))/10)</f>
        <v>0</v>
      </c>
      <c r="AQ265" s="47">
        <f ca="1">IF(OR(INDEX(INDIRECT("times"&amp;AE$2),$F265,AQ$28)&gt;10,INDEX(INDIRECT(AG265),$E265,AQ$28)&lt;=INDEX(INDIRECT(AG265),$E265,$F265)),0,(INDEX(INDIRECT(AG265),$E265,$F265)-INDEX(INDIRECT(AG265),$E265,AQ$28))*(10-INDEX(INDIRECT("times"&amp;AE$2),$F265,AQ$28))/10)</f>
        <v>0</v>
      </c>
      <c r="AR265" s="47">
        <f ca="1">IF(OR(INDEX(INDIRECT("times"&amp;AE$2),$F265,AR$28)&gt;10,INDEX(INDIRECT(AG265),$E265,AR$28)&lt;=INDEX(INDIRECT(AG265),$E265,$F265)),0,(INDEX(INDIRECT(AG265),$E265,$F265)-INDEX(INDIRECT(AG265),$E265,AR$28))*(10-INDEX(INDIRECT("times"&amp;AE$2),$F265,AR$28))/10)</f>
        <v>0</v>
      </c>
      <c r="AS265" s="47">
        <f ca="1">IF(OR(INDEX(INDIRECT("times"&amp;AE$2),$F265,AS$28)&gt;10,INDEX(INDIRECT(AG265),$E265,AS$28)&lt;=INDEX(INDIRECT(AG265),$E265,$F265)),0,(INDEX(INDIRECT(AG265),$E265,$F265)-INDEX(INDIRECT(AG265),$E265,AS$28))*(10-INDEX(INDIRECT("times"&amp;AE$2),$F265,AS$28))/10)</f>
        <v>0</v>
      </c>
      <c r="AT265" s="47">
        <f ca="1">IF(OR(INDEX(INDIRECT("times"&amp;AE$2),$F265,AT$28)&gt;10,INDEX(INDIRECT(AG265),$E265,AT$28)&lt;=INDEX(INDIRECT(AG265),$E265,$F265)),0,(INDEX(INDIRECT(AG265),$E265,$F265)-INDEX(INDIRECT(AG265),$E265,AT$28))*(10-INDEX(INDIRECT("times"&amp;AE$2),$F265,AT$28))/10)</f>
        <v>0</v>
      </c>
      <c r="AU265" s="47">
        <f ca="1">IF(OR(INDEX(INDIRECT("times"&amp;AE$2),$F265,AU$28)&gt;10,INDEX(INDIRECT(AG265),$E265,AU$28)&lt;=INDEX(INDIRECT(AG265),$E265,$F265)),0,(INDEX(INDIRECT(AG265),$E265,$F265)-INDEX(INDIRECT(AG265),$E265,AU$28))*(10-INDEX(INDIRECT("times"&amp;AE$2),$F265,AU$28))/10)</f>
        <v>0</v>
      </c>
      <c r="AV265" s="47">
        <f ca="1">IF(OR(INDEX(INDIRECT("times"&amp;AE$2),$F265,AV$28)&gt;10,INDEX(INDIRECT(AG265),$E265,AV$28)&lt;=INDEX(INDIRECT(AG265),$E265,$F265)),0,(INDEX(INDIRECT(AG265),$E265,$F265)-INDEX(INDIRECT(AG265),$E265,AV$28))*(10-INDEX(INDIRECT("times"&amp;AE$2),$F265,AV$28))/10)</f>
        <v>0</v>
      </c>
      <c r="AW265" s="47">
        <f ca="1">IF(OR(INDEX(INDIRECT("times"&amp;AE$2),$F265,AW$28)&gt;10,INDEX(INDIRECT(AG265),$E265,AW$28)&lt;=INDEX(INDIRECT(AG265),$E265,$F265)),0,(INDEX(INDIRECT(AG265),$E265,$F265)-INDEX(INDIRECT(AG265),$E265,AW$28))*(10-INDEX(INDIRECT("times"&amp;AE$2),$F265,AW$28))/10)</f>
        <v>0</v>
      </c>
      <c r="AX265" s="47">
        <f ca="1">IF(OR(INDEX(INDIRECT("times"&amp;AE$2),$F265,AX$28)&gt;10,INDEX(INDIRECT(AG265),$E265,AX$28)&lt;=INDEX(INDIRECT(AG265),$E265,$F265)),0,(INDEX(INDIRECT(AG265),$E265,$F265)-INDEX(INDIRECT(AG265),$E265,AX$28))*(10-INDEX(INDIRECT("times"&amp;AE$2),$F265,AX$28))/10)</f>
        <v>0</v>
      </c>
      <c r="AY265" s="47">
        <f ca="1">IF(OR(INDEX(INDIRECT("times"&amp;AE$2),$F265,AY$28)&gt;10,INDEX(INDIRECT(AG265),$E265,AY$28)&lt;=INDEX(INDIRECT(AG265),$E265,$F265)),0,(INDEX(INDIRECT(AG265),$E265,$F265)-INDEX(INDIRECT(AG265),$E265,AY$28))*(10-INDEX(INDIRECT("times"&amp;AE$2),$F265,AY$28))/10)</f>
        <v>0</v>
      </c>
      <c r="AZ265" s="47">
        <f ca="1">IF(OR(INDEX(INDIRECT("times"&amp;AE$2),$F265,AZ$28)&gt;10,INDEX(INDIRECT(AG265),$E265,AZ$28)&lt;=INDEX(INDIRECT(AG265),$E265,$F265)),0,(INDEX(INDIRECT(AG265),$E265,$F265)-INDEX(INDIRECT(AG265),$E265,AZ$28))*(10-INDEX(INDIRECT("times"&amp;AE$2),$F265,AZ$28))/10)</f>
        <v>0</v>
      </c>
      <c r="BA265" s="47">
        <f ca="1">IF(OR(INDEX(INDIRECT("times"&amp;AE$2),$F265,BA$28)&gt;10,INDEX(INDIRECT(AG265),$E265,BA$28)&lt;=INDEX(INDIRECT(AG265),$E265,$F265)),0,(INDEX(INDIRECT(AG265),$E265,$F265)-INDEX(INDIRECT(AG265),$E265,BA$28))*(10-INDEX(INDIRECT("times"&amp;AE$2),$F265,BA$28))/10)</f>
        <v>0</v>
      </c>
      <c r="BB265" s="47">
        <f ca="1">IF(OR(INDEX(INDIRECT("times"&amp;AE$2),$F265,BB$28)&gt;10,INDEX(INDIRECT(AG265),$E265,BB$28)&lt;=INDEX(INDIRECT(AG265),$E265,$F265)),0,(INDEX(INDIRECT(AG265),$E265,$F265)-INDEX(INDIRECT(AG265),$E265,BB$28))*(10-INDEX(INDIRECT("times"&amp;AE$2),$F265,BB$28))/10)</f>
        <v>0</v>
      </c>
      <c r="BC265" s="47">
        <f ca="1">IF(OR(INDEX(INDIRECT("times"&amp;AE$2),$F265,BC$28)&gt;10,INDEX(INDIRECT(AG265),$E265,BC$28)&lt;=INDEX(INDIRECT(AG265),$E265,$F265)),0,(INDEX(INDIRECT(AG265),$E265,$F265)-INDEX(INDIRECT(AG265),$E265,BC$28))*(10-INDEX(INDIRECT("times"&amp;AE$2),$F265,BC$28))/10)</f>
        <v>0</v>
      </c>
      <c r="BD265" s="48">
        <f ca="1">IF(OR(INDEX(INDIRECT("times"&amp;AE$2),$F265,BD$28)&gt;10,INDEX(INDIRECT(AG265),$E265,BD$28)&lt;=INDEX(INDIRECT(AG265),$E265,$F265)),0,(INDEX(INDIRECT(AG265),$E265,$F265)-INDEX(INDIRECT(AG265),$E265,BD$28))*(10-INDEX(INDIRECT("times"&amp;AE$2),$F265,BD$28))/10)</f>
        <v>0</v>
      </c>
      <c r="BE265" s="201">
        <v>13</v>
      </c>
      <c r="BG265" s="18" t="s">
        <v>201</v>
      </c>
      <c r="BH265" s="122">
        <f>BG236</f>
        <v>2</v>
      </c>
      <c r="BI265" s="122" t="str">
        <f>BG237</f>
        <v>lei1834</v>
      </c>
      <c r="BJ265" s="210" t="str">
        <f t="shared" si="1200"/>
        <v>core2_lei1834</v>
      </c>
      <c r="BK265" s="122">
        <v>1</v>
      </c>
      <c r="BL265" s="33">
        <v>13</v>
      </c>
      <c r="BM265" s="46">
        <f ca="1">IF(OR(INDEX(INDIRECT("times"&amp;BH$2),$F265,BM$28)&gt;10,INDEX(INDIRECT(BJ265),$E265,BM$28)&lt;=INDEX(INDIRECT(BJ265),$E265,$F265)),0,(INDEX(INDIRECT(BJ265),$E265,$F265)-INDEX(INDIRECT(BJ265),$E265,BM$28))*(10-INDEX(INDIRECT("times"&amp;BH$2),$F265,BM$28))/10)</f>
        <v>0</v>
      </c>
      <c r="BN265" s="47">
        <f ca="1">IF(OR(INDEX(INDIRECT("times"&amp;BH$2),$F265,BN$28)&gt;10,INDEX(INDIRECT(BJ265),$E265,BN$28)&lt;=INDEX(INDIRECT(BJ265),$E265,$F265)),0,(INDEX(INDIRECT(BJ265),$E265,$F265)-INDEX(INDIRECT(BJ265),$E265,BN$28))*(10-INDEX(INDIRECT("times"&amp;BH$2),$F265,BN$28))/10)</f>
        <v>0</v>
      </c>
      <c r="BO265" s="47">
        <f ca="1">IF(OR(INDEX(INDIRECT("times"&amp;BH$2),$F265,BO$28)&gt;10,INDEX(INDIRECT(BJ265),$E265,BO$28)&lt;=INDEX(INDIRECT(BJ265),$E265,$F265)),0,(INDEX(INDIRECT(BJ265),$E265,$F265)-INDEX(INDIRECT(BJ265),$E265,BO$28))*(10-INDEX(INDIRECT("times"&amp;BH$2),$F265,BO$28))/10)</f>
        <v>0</v>
      </c>
      <c r="BP265" s="47">
        <f ca="1">IF(OR(INDEX(INDIRECT("times"&amp;BH$2),$F265,BP$28)&gt;10,INDEX(INDIRECT(BJ265),$E265,BP$28)&lt;=INDEX(INDIRECT(BJ265),$E265,$F265)),0,(INDEX(INDIRECT(BJ265),$E265,$F265)-INDEX(INDIRECT(BJ265),$E265,BP$28))*(10-INDEX(INDIRECT("times"&amp;BH$2),$F265,BP$28))/10)</f>
        <v>0</v>
      </c>
      <c r="BQ265" s="47">
        <f ca="1">IF(OR(INDEX(INDIRECT("times"&amp;BH$2),$F265,BQ$28)&gt;10,INDEX(INDIRECT(BJ265),$E265,BQ$28)&lt;=INDEX(INDIRECT(BJ265),$E265,$F265)),0,(INDEX(INDIRECT(BJ265),$E265,$F265)-INDEX(INDIRECT(BJ265),$E265,BQ$28))*(10-INDEX(INDIRECT("times"&amp;BH$2),$F265,BQ$28))/10)</f>
        <v>0</v>
      </c>
      <c r="BR265" s="47">
        <f ca="1">IF(OR(INDEX(INDIRECT("times"&amp;BH$2),$F265,BR$28)&gt;10,INDEX(INDIRECT(BJ265),$E265,BR$28)&lt;=INDEX(INDIRECT(BJ265),$E265,$F265)),0,(INDEX(INDIRECT(BJ265),$E265,$F265)-INDEX(INDIRECT(BJ265),$E265,BR$28))*(10-INDEX(INDIRECT("times"&amp;BH$2),$F265,BR$28))/10)</f>
        <v>0</v>
      </c>
      <c r="BS265" s="47">
        <f ca="1">IF(OR(INDEX(INDIRECT("times"&amp;BH$2),$F265,BS$28)&gt;10,INDEX(INDIRECT(BJ265),$E265,BS$28)&lt;=INDEX(INDIRECT(BJ265),$E265,$F265)),0,(INDEX(INDIRECT(BJ265),$E265,$F265)-INDEX(INDIRECT(BJ265),$E265,BS$28))*(10-INDEX(INDIRECT("times"&amp;BH$2),$F265,BS$28))/10)</f>
        <v>0</v>
      </c>
      <c r="BT265" s="47">
        <f ca="1">IF(OR(INDEX(INDIRECT("times"&amp;BH$2),$F265,BT$28)&gt;10,INDEX(INDIRECT(BJ265),$E265,BT$28)&lt;=INDEX(INDIRECT(BJ265),$E265,$F265)),0,(INDEX(INDIRECT(BJ265),$E265,$F265)-INDEX(INDIRECT(BJ265),$E265,BT$28))*(10-INDEX(INDIRECT("times"&amp;BH$2),$F265,BT$28))/10)</f>
        <v>0</v>
      </c>
      <c r="BU265" s="47">
        <f ca="1">IF(OR(INDEX(INDIRECT("times"&amp;BH$2),$F265,BU$28)&gt;10,INDEX(INDIRECT(BJ265),$E265,BU$28)&lt;=INDEX(INDIRECT(BJ265),$E265,$F265)),0,(INDEX(INDIRECT(BJ265),$E265,$F265)-INDEX(INDIRECT(BJ265),$E265,BU$28))*(10-INDEX(INDIRECT("times"&amp;BH$2),$F265,BU$28))/10)</f>
        <v>0</v>
      </c>
      <c r="BV265" s="47">
        <f ca="1">IF(OR(INDEX(INDIRECT("times"&amp;BH$2),$F265,BV$28)&gt;10,INDEX(INDIRECT(BJ265),$E265,BV$28)&lt;=INDEX(INDIRECT(BJ265),$E265,$F265)),0,(INDEX(INDIRECT(BJ265),$E265,$F265)-INDEX(INDIRECT(BJ265),$E265,BV$28))*(10-INDEX(INDIRECT("times"&amp;BH$2),$F265,BV$28))/10)</f>
        <v>0</v>
      </c>
      <c r="BW265" s="47">
        <f ca="1">IF(OR(INDEX(INDIRECT("times"&amp;BH$2),$F265,BW$28)&gt;10,INDEX(INDIRECT(BJ265),$E265,BW$28)&lt;=INDEX(INDIRECT(BJ265),$E265,$F265)),0,(INDEX(INDIRECT(BJ265),$E265,$F265)-INDEX(INDIRECT(BJ265),$E265,BW$28))*(10-INDEX(INDIRECT("times"&amp;BH$2),$F265,BW$28))/10)</f>
        <v>0</v>
      </c>
      <c r="BX265" s="47">
        <f ca="1">IF(OR(INDEX(INDIRECT("times"&amp;BH$2),$F265,BX$28)&gt;10,INDEX(INDIRECT(BJ265),$E265,BX$28)&lt;=INDEX(INDIRECT(BJ265),$E265,$F265)),0,(INDEX(INDIRECT(BJ265),$E265,$F265)-INDEX(INDIRECT(BJ265),$E265,BX$28))*(10-INDEX(INDIRECT("times"&amp;BH$2),$F265,BX$28))/10)</f>
        <v>0</v>
      </c>
      <c r="BY265" s="47">
        <f ca="1">IF(OR(INDEX(INDIRECT("times"&amp;BH$2),$F265,BY$28)&gt;10,INDEX(INDIRECT(BJ265),$E265,BY$28)&lt;=INDEX(INDIRECT(BJ265),$E265,$F265)),0,(INDEX(INDIRECT(BJ265),$E265,$F265)-INDEX(INDIRECT(BJ265),$E265,BY$28))*(10-INDEX(INDIRECT("times"&amp;BH$2),$F265,BY$28))/10)</f>
        <v>0</v>
      </c>
      <c r="BZ265" s="47">
        <f ca="1">IF(OR(INDEX(INDIRECT("times"&amp;BH$2),$F265,BZ$28)&gt;10,INDEX(INDIRECT(BJ265),$E265,BZ$28)&lt;=INDEX(INDIRECT(BJ265),$E265,$F265)),0,(INDEX(INDIRECT(BJ265),$E265,$F265)-INDEX(INDIRECT(BJ265),$E265,BZ$28))*(10-INDEX(INDIRECT("times"&amp;BH$2),$F265,BZ$28))/10)</f>
        <v>0</v>
      </c>
      <c r="CA265" s="47">
        <f ca="1">IF(OR(INDEX(INDIRECT("times"&amp;BH$2),$F265,CA$28)&gt;10,INDEX(INDIRECT(BJ265),$E265,CA$28)&lt;=INDEX(INDIRECT(BJ265),$E265,$F265)),0,(INDEX(INDIRECT(BJ265),$E265,$F265)-INDEX(INDIRECT(BJ265),$E265,CA$28))*(10-INDEX(INDIRECT("times"&amp;BH$2),$F265,CA$28))/10)</f>
        <v>0</v>
      </c>
      <c r="CB265" s="47">
        <f ca="1">IF(OR(INDEX(INDIRECT("times"&amp;BH$2),$F265,CB$28)&gt;10,INDEX(INDIRECT(BJ265),$E265,CB$28)&lt;=INDEX(INDIRECT(BJ265),$E265,$F265)),0,(INDEX(INDIRECT(BJ265),$E265,$F265)-INDEX(INDIRECT(BJ265),$E265,CB$28))*(10-INDEX(INDIRECT("times"&amp;BH$2),$F265,CB$28))/10)</f>
        <v>0</v>
      </c>
      <c r="CC265" s="47">
        <f ca="1">IF(OR(INDEX(INDIRECT("times"&amp;BH$2),$F265,CC$28)&gt;10,INDEX(INDIRECT(BJ265),$E265,CC$28)&lt;=INDEX(INDIRECT(BJ265),$E265,$F265)),0,(INDEX(INDIRECT(BJ265),$E265,$F265)-INDEX(INDIRECT(BJ265),$E265,CC$28))*(10-INDEX(INDIRECT("times"&amp;BH$2),$F265,CC$28))/10)</f>
        <v>0</v>
      </c>
      <c r="CD265" s="47">
        <f ca="1">IF(OR(INDEX(INDIRECT("times"&amp;BH$2),$F265,CD$28)&gt;10,INDEX(INDIRECT(BJ265),$E265,CD$28)&lt;=INDEX(INDIRECT(BJ265),$E265,$F265)),0,(INDEX(INDIRECT(BJ265),$E265,$F265)-INDEX(INDIRECT(BJ265),$E265,CD$28))*(10-INDEX(INDIRECT("times"&amp;BH$2),$F265,CD$28))/10)</f>
        <v>0</v>
      </c>
      <c r="CE265" s="47">
        <f ca="1">IF(OR(INDEX(INDIRECT("times"&amp;BH$2),$F265,CE$28)&gt;10,INDEX(INDIRECT(BJ265),$E265,CE$28)&lt;=INDEX(INDIRECT(BJ265),$E265,$F265)),0,(INDEX(INDIRECT(BJ265),$E265,$F265)-INDEX(INDIRECT(BJ265),$E265,CE$28))*(10-INDEX(INDIRECT("times"&amp;BH$2),$F265,CE$28))/10)</f>
        <v>0</v>
      </c>
      <c r="CF265" s="47">
        <f ca="1">IF(OR(INDEX(INDIRECT("times"&amp;BH$2),$F265,CF$28)&gt;10,INDEX(INDIRECT(BJ265),$E265,CF$28)&lt;=INDEX(INDIRECT(BJ265),$E265,$F265)),0,(INDEX(INDIRECT(BJ265),$E265,$F265)-INDEX(INDIRECT(BJ265),$E265,CF$28))*(10-INDEX(INDIRECT("times"&amp;BH$2),$F265,CF$28))/10)</f>
        <v>0</v>
      </c>
      <c r="CG265" s="48">
        <f ca="1">IF(OR(INDEX(INDIRECT("times"&amp;BH$2),$F265,CG$28)&gt;10,INDEX(INDIRECT(BJ265),$E265,CG$28)&lt;=INDEX(INDIRECT(BJ265),$E265,$F265)),0,(INDEX(INDIRECT(BJ265),$E265,$F265)-INDEX(INDIRECT(BJ265),$E265,CG$28))*(10-INDEX(INDIRECT("times"&amp;BH$2),$F265,CG$28))/10)</f>
        <v>0</v>
      </c>
      <c r="CH265" s="201">
        <v>13</v>
      </c>
      <c r="CJ265" s="18" t="s">
        <v>201</v>
      </c>
      <c r="CK265" s="122">
        <f>CJ236</f>
        <v>2</v>
      </c>
      <c r="CL265" s="122" t="str">
        <f>CJ237</f>
        <v>work3564</v>
      </c>
      <c r="CM265" s="210" t="str">
        <f t="shared" si="1201"/>
        <v>core2_work3564</v>
      </c>
      <c r="CN265" s="122">
        <v>1</v>
      </c>
      <c r="CO265" s="33">
        <v>13</v>
      </c>
      <c r="CP265" s="46">
        <f ca="1">IF(OR(INDEX(INDIRECT("times"&amp;CK$2),$F265,CP$28)&gt;10,INDEX(INDIRECT(CM265),$E265,CP$28)&lt;=INDEX(INDIRECT(CM265),$E265,$F265)),0,(INDEX(INDIRECT(CM265),$E265,$F265)-INDEX(INDIRECT(CM265),$E265,CP$28))*(10-INDEX(INDIRECT("times"&amp;CK$2),$F265,CP$28))/10)</f>
        <v>0</v>
      </c>
      <c r="CQ265" s="47">
        <f ca="1">IF(OR(INDEX(INDIRECT("times"&amp;CK$2),$F265,CQ$28)&gt;10,INDEX(INDIRECT(CM265),$E265,CQ$28)&lt;=INDEX(INDIRECT(CM265),$E265,$F265)),0,(INDEX(INDIRECT(CM265),$E265,$F265)-INDEX(INDIRECT(CM265),$E265,CQ$28))*(10-INDEX(INDIRECT("times"&amp;CK$2),$F265,CQ$28))/10)</f>
        <v>0</v>
      </c>
      <c r="CR265" s="47">
        <f ca="1">IF(OR(INDEX(INDIRECT("times"&amp;CK$2),$F265,CR$28)&gt;10,INDEX(INDIRECT(CM265),$E265,CR$28)&lt;=INDEX(INDIRECT(CM265),$E265,$F265)),0,(INDEX(INDIRECT(CM265),$E265,$F265)-INDEX(INDIRECT(CM265),$E265,CR$28))*(10-INDEX(INDIRECT("times"&amp;CK$2),$F265,CR$28))/10)</f>
        <v>0</v>
      </c>
      <c r="CS265" s="47">
        <f ca="1">IF(OR(INDEX(INDIRECT("times"&amp;CK$2),$F265,CS$28)&gt;10,INDEX(INDIRECT(CM265),$E265,CS$28)&lt;=INDEX(INDIRECT(CM265),$E265,$F265)),0,(INDEX(INDIRECT(CM265),$E265,$F265)-INDEX(INDIRECT(CM265),$E265,CS$28))*(10-INDEX(INDIRECT("times"&amp;CK$2),$F265,CS$28))/10)</f>
        <v>0</v>
      </c>
      <c r="CT265" s="47">
        <f ca="1">IF(OR(INDEX(INDIRECT("times"&amp;CK$2),$F265,CT$28)&gt;10,INDEX(INDIRECT(CM265),$E265,CT$28)&lt;=INDEX(INDIRECT(CM265),$E265,$F265)),0,(INDEX(INDIRECT(CM265),$E265,$F265)-INDEX(INDIRECT(CM265),$E265,CT$28))*(10-INDEX(INDIRECT("times"&amp;CK$2),$F265,CT$28))/10)</f>
        <v>0</v>
      </c>
      <c r="CU265" s="47">
        <f ca="1">IF(OR(INDEX(INDIRECT("times"&amp;CK$2),$F265,CU$28)&gt;10,INDEX(INDIRECT(CM265),$E265,CU$28)&lt;=INDEX(INDIRECT(CM265),$E265,$F265)),0,(INDEX(INDIRECT(CM265),$E265,$F265)-INDEX(INDIRECT(CM265),$E265,CU$28))*(10-INDEX(INDIRECT("times"&amp;CK$2),$F265,CU$28))/10)</f>
        <v>0</v>
      </c>
      <c r="CV265" s="47">
        <f ca="1">IF(OR(INDEX(INDIRECT("times"&amp;CK$2),$F265,CV$28)&gt;10,INDEX(INDIRECT(CM265),$E265,CV$28)&lt;=INDEX(INDIRECT(CM265),$E265,$F265)),0,(INDEX(INDIRECT(CM265),$E265,$F265)-INDEX(INDIRECT(CM265),$E265,CV$28))*(10-INDEX(INDIRECT("times"&amp;CK$2),$F265,CV$28))/10)</f>
        <v>0</v>
      </c>
      <c r="CW265" s="47">
        <f ca="1">IF(OR(INDEX(INDIRECT("times"&amp;CK$2),$F265,CW$28)&gt;10,INDEX(INDIRECT(CM265),$E265,CW$28)&lt;=INDEX(INDIRECT(CM265),$E265,$F265)),0,(INDEX(INDIRECT(CM265),$E265,$F265)-INDEX(INDIRECT(CM265),$E265,CW$28))*(10-INDEX(INDIRECT("times"&amp;CK$2),$F265,CW$28))/10)</f>
        <v>0</v>
      </c>
      <c r="CX265" s="47">
        <f ca="1">IF(OR(INDEX(INDIRECT("times"&amp;CK$2),$F265,CX$28)&gt;10,INDEX(INDIRECT(CM265),$E265,CX$28)&lt;=INDEX(INDIRECT(CM265),$E265,$F265)),0,(INDEX(INDIRECT(CM265),$E265,$F265)-INDEX(INDIRECT(CM265),$E265,CX$28))*(10-INDEX(INDIRECT("times"&amp;CK$2),$F265,CX$28))/10)</f>
        <v>0</v>
      </c>
      <c r="CY265" s="47">
        <f ca="1">IF(OR(INDEX(INDIRECT("times"&amp;CK$2),$F265,CY$28)&gt;10,INDEX(INDIRECT(CM265),$E265,CY$28)&lt;=INDEX(INDIRECT(CM265),$E265,$F265)),0,(INDEX(INDIRECT(CM265),$E265,$F265)-INDEX(INDIRECT(CM265),$E265,CY$28))*(10-INDEX(INDIRECT("times"&amp;CK$2),$F265,CY$28))/10)</f>
        <v>0</v>
      </c>
      <c r="CZ265" s="47">
        <f ca="1">IF(OR(INDEX(INDIRECT("times"&amp;CK$2),$F265,CZ$28)&gt;10,INDEX(INDIRECT(CM265),$E265,CZ$28)&lt;=INDEX(INDIRECT(CM265),$E265,$F265)),0,(INDEX(INDIRECT(CM265),$E265,$F265)-INDEX(INDIRECT(CM265),$E265,CZ$28))*(10-INDEX(INDIRECT("times"&amp;CK$2),$F265,CZ$28))/10)</f>
        <v>0</v>
      </c>
      <c r="DA265" s="47">
        <f ca="1">IF(OR(INDEX(INDIRECT("times"&amp;CK$2),$F265,DA$28)&gt;10,INDEX(INDIRECT(CM265),$E265,DA$28)&lt;=INDEX(INDIRECT(CM265),$E265,$F265)),0,(INDEX(INDIRECT(CM265),$E265,$F265)-INDEX(INDIRECT(CM265),$E265,DA$28))*(10-INDEX(INDIRECT("times"&amp;CK$2),$F265,DA$28))/10)</f>
        <v>0</v>
      </c>
      <c r="DB265" s="47">
        <f ca="1">IF(OR(INDEX(INDIRECT("times"&amp;CK$2),$F265,DB$28)&gt;10,INDEX(INDIRECT(CM265),$E265,DB$28)&lt;=INDEX(INDIRECT(CM265),$E265,$F265)),0,(INDEX(INDIRECT(CM265),$E265,$F265)-INDEX(INDIRECT(CM265),$E265,DB$28))*(10-INDEX(INDIRECT("times"&amp;CK$2),$F265,DB$28))/10)</f>
        <v>0</v>
      </c>
      <c r="DC265" s="47">
        <f ca="1">IF(OR(INDEX(INDIRECT("times"&amp;CK$2),$F265,DC$28)&gt;10,INDEX(INDIRECT(CM265),$E265,DC$28)&lt;=INDEX(INDIRECT(CM265),$E265,$F265)),0,(INDEX(INDIRECT(CM265),$E265,$F265)-INDEX(INDIRECT(CM265),$E265,DC$28))*(10-INDEX(INDIRECT("times"&amp;CK$2),$F265,DC$28))/10)</f>
        <v>0</v>
      </c>
      <c r="DD265" s="47">
        <f ca="1">IF(OR(INDEX(INDIRECT("times"&amp;CK$2),$F265,DD$28)&gt;10,INDEX(INDIRECT(CM265),$E265,DD$28)&lt;=INDEX(INDIRECT(CM265),$E265,$F265)),0,(INDEX(INDIRECT(CM265),$E265,$F265)-INDEX(INDIRECT(CM265),$E265,DD$28))*(10-INDEX(INDIRECT("times"&amp;CK$2),$F265,DD$28))/10)</f>
        <v>0</v>
      </c>
      <c r="DE265" s="47">
        <f ca="1">IF(OR(INDEX(INDIRECT("times"&amp;CK$2),$F265,DE$28)&gt;10,INDEX(INDIRECT(CM265),$E265,DE$28)&lt;=INDEX(INDIRECT(CM265),$E265,$F265)),0,(INDEX(INDIRECT(CM265),$E265,$F265)-INDEX(INDIRECT(CM265),$E265,DE$28))*(10-INDEX(INDIRECT("times"&amp;CK$2),$F265,DE$28))/10)</f>
        <v>0</v>
      </c>
      <c r="DF265" s="47">
        <f ca="1">IF(OR(INDEX(INDIRECT("times"&amp;CK$2),$F265,DF$28)&gt;10,INDEX(INDIRECT(CM265),$E265,DF$28)&lt;=INDEX(INDIRECT(CM265),$E265,$F265)),0,(INDEX(INDIRECT(CM265),$E265,$F265)-INDEX(INDIRECT(CM265),$E265,DF$28))*(10-INDEX(INDIRECT("times"&amp;CK$2),$F265,DF$28))/10)</f>
        <v>0</v>
      </c>
      <c r="DG265" s="47">
        <f ca="1">IF(OR(INDEX(INDIRECT("times"&amp;CK$2),$F265,DG$28)&gt;10,INDEX(INDIRECT(CM265),$E265,DG$28)&lt;=INDEX(INDIRECT(CM265),$E265,$F265)),0,(INDEX(INDIRECT(CM265),$E265,$F265)-INDEX(INDIRECT(CM265),$E265,DG$28))*(10-INDEX(INDIRECT("times"&amp;CK$2),$F265,DG$28))/10)</f>
        <v>0</v>
      </c>
      <c r="DH265" s="47">
        <f ca="1">IF(OR(INDEX(INDIRECT("times"&amp;CK$2),$F265,DH$28)&gt;10,INDEX(INDIRECT(CM265),$E265,DH$28)&lt;=INDEX(INDIRECT(CM265),$E265,$F265)),0,(INDEX(INDIRECT(CM265),$E265,$F265)-INDEX(INDIRECT(CM265),$E265,DH$28))*(10-INDEX(INDIRECT("times"&amp;CK$2),$F265,DH$28))/10)</f>
        <v>0</v>
      </c>
      <c r="DI265" s="47">
        <f ca="1">IF(OR(INDEX(INDIRECT("times"&amp;CK$2),$F265,DI$28)&gt;10,INDEX(INDIRECT(CM265),$E265,DI$28)&lt;=INDEX(INDIRECT(CM265),$E265,$F265)),0,(INDEX(INDIRECT(CM265),$E265,$F265)-INDEX(INDIRECT(CM265),$E265,DI$28))*(10-INDEX(INDIRECT("times"&amp;CK$2),$F265,DI$28))/10)</f>
        <v>0</v>
      </c>
      <c r="DJ265" s="48">
        <f ca="1">IF(OR(INDEX(INDIRECT("times"&amp;CK$2),$F265,DJ$28)&gt;10,INDEX(INDIRECT(CM265),$E265,DJ$28)&lt;=INDEX(INDIRECT(CM265),$E265,$F265)),0,(INDEX(INDIRECT(CM265),$E265,$F265)-INDEX(INDIRECT(CM265),$E265,DJ$28))*(10-INDEX(INDIRECT("times"&amp;CK$2),$F265,DJ$28))/10)</f>
        <v>0</v>
      </c>
      <c r="DK265" s="201">
        <v>13</v>
      </c>
      <c r="DM265" s="18" t="s">
        <v>201</v>
      </c>
      <c r="DN265" s="122">
        <f>DM236</f>
        <v>2</v>
      </c>
      <c r="DO265" s="122" t="str">
        <f>DM237</f>
        <v>shop3564</v>
      </c>
      <c r="DP265" s="210" t="str">
        <f t="shared" si="1202"/>
        <v>core2_shop3564</v>
      </c>
      <c r="DQ265" s="122">
        <v>1</v>
      </c>
      <c r="DR265" s="33">
        <v>13</v>
      </c>
      <c r="DS265" s="46">
        <f ca="1">IF(OR(INDEX(INDIRECT("times"&amp;DN$2),$F265,DS$28)&gt;10,INDEX(INDIRECT(DP265),$E265,DS$28)&lt;=INDEX(INDIRECT(DP265),$E265,$F265)),0,(INDEX(INDIRECT(DP265),$E265,$F265)-INDEX(INDIRECT(DP265),$E265,DS$28))*(10-INDEX(INDIRECT("times"&amp;DN$2),$F265,DS$28))/10)</f>
        <v>0</v>
      </c>
      <c r="DT265" s="47">
        <f ca="1">IF(OR(INDEX(INDIRECT("times"&amp;DN$2),$F265,DT$28)&gt;10,INDEX(INDIRECT(DP265),$E265,DT$28)&lt;=INDEX(INDIRECT(DP265),$E265,$F265)),0,(INDEX(INDIRECT(DP265),$E265,$F265)-INDEX(INDIRECT(DP265),$E265,DT$28))*(10-INDEX(INDIRECT("times"&amp;DN$2),$F265,DT$28))/10)</f>
        <v>0</v>
      </c>
      <c r="DU265" s="47">
        <f ca="1">IF(OR(INDEX(INDIRECT("times"&amp;DN$2),$F265,DU$28)&gt;10,INDEX(INDIRECT(DP265),$E265,DU$28)&lt;=INDEX(INDIRECT(DP265),$E265,$F265)),0,(INDEX(INDIRECT(DP265),$E265,$F265)-INDEX(INDIRECT(DP265),$E265,DU$28))*(10-INDEX(INDIRECT("times"&amp;DN$2),$F265,DU$28))/10)</f>
        <v>0</v>
      </c>
      <c r="DV265" s="47">
        <f ca="1">IF(OR(INDEX(INDIRECT("times"&amp;DN$2),$F265,DV$28)&gt;10,INDEX(INDIRECT(DP265),$E265,DV$28)&lt;=INDEX(INDIRECT(DP265),$E265,$F265)),0,(INDEX(INDIRECT(DP265),$E265,$F265)-INDEX(INDIRECT(DP265),$E265,DV$28))*(10-INDEX(INDIRECT("times"&amp;DN$2),$F265,DV$28))/10)</f>
        <v>0</v>
      </c>
      <c r="DW265" s="47">
        <f ca="1">IF(OR(INDEX(INDIRECT("times"&amp;DN$2),$F265,DW$28)&gt;10,INDEX(INDIRECT(DP265),$E265,DW$28)&lt;=INDEX(INDIRECT(DP265),$E265,$F265)),0,(INDEX(INDIRECT(DP265),$E265,$F265)-INDEX(INDIRECT(DP265),$E265,DW$28))*(10-INDEX(INDIRECT("times"&amp;DN$2),$F265,DW$28))/10)</f>
        <v>0</v>
      </c>
      <c r="DX265" s="47">
        <f ca="1">IF(OR(INDEX(INDIRECT("times"&amp;DN$2),$F265,DX$28)&gt;10,INDEX(INDIRECT(DP265),$E265,DX$28)&lt;=INDEX(INDIRECT(DP265),$E265,$F265)),0,(INDEX(INDIRECT(DP265),$E265,$F265)-INDEX(INDIRECT(DP265),$E265,DX$28))*(10-INDEX(INDIRECT("times"&amp;DN$2),$F265,DX$28))/10)</f>
        <v>0</v>
      </c>
      <c r="DY265" s="47">
        <f ca="1">IF(OR(INDEX(INDIRECT("times"&amp;DN$2),$F265,DY$28)&gt;10,INDEX(INDIRECT(DP265),$E265,DY$28)&lt;=INDEX(INDIRECT(DP265),$E265,$F265)),0,(INDEX(INDIRECT(DP265),$E265,$F265)-INDEX(INDIRECT(DP265),$E265,DY$28))*(10-INDEX(INDIRECT("times"&amp;DN$2),$F265,DY$28))/10)</f>
        <v>0</v>
      </c>
      <c r="DZ265" s="47">
        <f ca="1">IF(OR(INDEX(INDIRECT("times"&amp;DN$2),$F265,DZ$28)&gt;10,INDEX(INDIRECT(DP265),$E265,DZ$28)&lt;=INDEX(INDIRECT(DP265),$E265,$F265)),0,(INDEX(INDIRECT(DP265),$E265,$F265)-INDEX(INDIRECT(DP265),$E265,DZ$28))*(10-INDEX(INDIRECT("times"&amp;DN$2),$F265,DZ$28))/10)</f>
        <v>0</v>
      </c>
      <c r="EA265" s="47">
        <f ca="1">IF(OR(INDEX(INDIRECT("times"&amp;DN$2),$F265,EA$28)&gt;10,INDEX(INDIRECT(DP265),$E265,EA$28)&lt;=INDEX(INDIRECT(DP265),$E265,$F265)),0,(INDEX(INDIRECT(DP265),$E265,$F265)-INDEX(INDIRECT(DP265),$E265,EA$28))*(10-INDEX(INDIRECT("times"&amp;DN$2),$F265,EA$28))/10)</f>
        <v>0</v>
      </c>
      <c r="EB265" s="47">
        <f ca="1">IF(OR(INDEX(INDIRECT("times"&amp;DN$2),$F265,EB$28)&gt;10,INDEX(INDIRECT(DP265),$E265,EB$28)&lt;=INDEX(INDIRECT(DP265),$E265,$F265)),0,(INDEX(INDIRECT(DP265),$E265,$F265)-INDEX(INDIRECT(DP265),$E265,EB$28))*(10-INDEX(INDIRECT("times"&amp;DN$2),$F265,EB$28))/10)</f>
        <v>0</v>
      </c>
      <c r="EC265" s="47">
        <f ca="1">IF(OR(INDEX(INDIRECT("times"&amp;DN$2),$F265,EC$28)&gt;10,INDEX(INDIRECT(DP265),$E265,EC$28)&lt;=INDEX(INDIRECT(DP265),$E265,$F265)),0,(INDEX(INDIRECT(DP265),$E265,$F265)-INDEX(INDIRECT(DP265),$E265,EC$28))*(10-INDEX(INDIRECT("times"&amp;DN$2),$F265,EC$28))/10)</f>
        <v>0</v>
      </c>
      <c r="ED265" s="47">
        <f ca="1">IF(OR(INDEX(INDIRECT("times"&amp;DN$2),$F265,ED$28)&gt;10,INDEX(INDIRECT(DP265),$E265,ED$28)&lt;=INDEX(INDIRECT(DP265),$E265,$F265)),0,(INDEX(INDIRECT(DP265),$E265,$F265)-INDEX(INDIRECT(DP265),$E265,ED$28))*(10-INDEX(INDIRECT("times"&amp;DN$2),$F265,ED$28))/10)</f>
        <v>0</v>
      </c>
      <c r="EE265" s="47">
        <f ca="1">IF(OR(INDEX(INDIRECT("times"&amp;DN$2),$F265,EE$28)&gt;10,INDEX(INDIRECT(DP265),$E265,EE$28)&lt;=INDEX(INDIRECT(DP265),$E265,$F265)),0,(INDEX(INDIRECT(DP265),$E265,$F265)-INDEX(INDIRECT(DP265),$E265,EE$28))*(10-INDEX(INDIRECT("times"&amp;DN$2),$F265,EE$28))/10)</f>
        <v>0</v>
      </c>
      <c r="EF265" s="47">
        <f ca="1">IF(OR(INDEX(INDIRECT("times"&amp;DN$2),$F265,EF$28)&gt;10,INDEX(INDIRECT(DP265),$E265,EF$28)&lt;=INDEX(INDIRECT(DP265),$E265,$F265)),0,(INDEX(INDIRECT(DP265),$E265,$F265)-INDEX(INDIRECT(DP265),$E265,EF$28))*(10-INDEX(INDIRECT("times"&amp;DN$2),$F265,EF$28))/10)</f>
        <v>0</v>
      </c>
      <c r="EG265" s="47">
        <f ca="1">IF(OR(INDEX(INDIRECT("times"&amp;DN$2),$F265,EG$28)&gt;10,INDEX(INDIRECT(DP265),$E265,EG$28)&lt;=INDEX(INDIRECT(DP265),$E265,$F265)),0,(INDEX(INDIRECT(DP265),$E265,$F265)-INDEX(INDIRECT(DP265),$E265,EG$28))*(10-INDEX(INDIRECT("times"&amp;DN$2),$F265,EG$28))/10)</f>
        <v>0</v>
      </c>
      <c r="EH265" s="47">
        <f ca="1">IF(OR(INDEX(INDIRECT("times"&amp;DN$2),$F265,EH$28)&gt;10,INDEX(INDIRECT(DP265),$E265,EH$28)&lt;=INDEX(INDIRECT(DP265),$E265,$F265)),0,(INDEX(INDIRECT(DP265),$E265,$F265)-INDEX(INDIRECT(DP265),$E265,EH$28))*(10-INDEX(INDIRECT("times"&amp;DN$2),$F265,EH$28))/10)</f>
        <v>0</v>
      </c>
      <c r="EI265" s="47">
        <f ca="1">IF(OR(INDEX(INDIRECT("times"&amp;DN$2),$F265,EI$28)&gt;10,INDEX(INDIRECT(DP265),$E265,EI$28)&lt;=INDEX(INDIRECT(DP265),$E265,$F265)),0,(INDEX(INDIRECT(DP265),$E265,$F265)-INDEX(INDIRECT(DP265),$E265,EI$28))*(10-INDEX(INDIRECT("times"&amp;DN$2),$F265,EI$28))/10)</f>
        <v>0</v>
      </c>
      <c r="EJ265" s="47">
        <f ca="1">IF(OR(INDEX(INDIRECT("times"&amp;DN$2),$F265,EJ$28)&gt;10,INDEX(INDIRECT(DP265),$E265,EJ$28)&lt;=INDEX(INDIRECT(DP265),$E265,$F265)),0,(INDEX(INDIRECT(DP265),$E265,$F265)-INDEX(INDIRECT(DP265),$E265,EJ$28))*(10-INDEX(INDIRECT("times"&amp;DN$2),$F265,EJ$28))/10)</f>
        <v>0</v>
      </c>
      <c r="EK265" s="47">
        <f ca="1">IF(OR(INDEX(INDIRECT("times"&amp;DN$2),$F265,EK$28)&gt;10,INDEX(INDIRECT(DP265),$E265,EK$28)&lt;=INDEX(INDIRECT(DP265),$E265,$F265)),0,(INDEX(INDIRECT(DP265),$E265,$F265)-INDEX(INDIRECT(DP265),$E265,EK$28))*(10-INDEX(INDIRECT("times"&amp;DN$2),$F265,EK$28))/10)</f>
        <v>0</v>
      </c>
      <c r="EL265" s="47">
        <f ca="1">IF(OR(INDEX(INDIRECT("times"&amp;DN$2),$F265,EL$28)&gt;10,INDEX(INDIRECT(DP265),$E265,EL$28)&lt;=INDEX(INDIRECT(DP265),$E265,$F265)),0,(INDEX(INDIRECT(DP265),$E265,$F265)-INDEX(INDIRECT(DP265),$E265,EL$28))*(10-INDEX(INDIRECT("times"&amp;DN$2),$F265,EL$28))/10)</f>
        <v>0</v>
      </c>
      <c r="EM265" s="48">
        <f ca="1">IF(OR(INDEX(INDIRECT("times"&amp;DN$2),$F265,EM$28)&gt;10,INDEX(INDIRECT(DP265),$E265,EM$28)&lt;=INDEX(INDIRECT(DP265),$E265,$F265)),0,(INDEX(INDIRECT(DP265),$E265,$F265)-INDEX(INDIRECT(DP265),$E265,EM$28))*(10-INDEX(INDIRECT("times"&amp;DN$2),$F265,EM$28))/10)</f>
        <v>0</v>
      </c>
      <c r="EN265" s="201">
        <v>13</v>
      </c>
      <c r="EP265" s="18" t="s">
        <v>201</v>
      </c>
      <c r="EQ265" s="122">
        <f>EP236</f>
        <v>2</v>
      </c>
      <c r="ER265" s="122" t="str">
        <f>EP237</f>
        <v>lei3564</v>
      </c>
      <c r="ES265" s="210" t="str">
        <f t="shared" si="1203"/>
        <v>core2_lei3564</v>
      </c>
      <c r="ET265" s="122">
        <v>1</v>
      </c>
      <c r="EU265" s="33">
        <v>13</v>
      </c>
      <c r="EV265" s="46">
        <f ca="1">IF(OR(INDEX(INDIRECT("times"&amp;EQ$2),$F265,EV$28)&gt;10,INDEX(INDIRECT(ES265),$E265,EV$28)&lt;=INDEX(INDIRECT(ES265),$E265,$F265)),0,(INDEX(INDIRECT(ES265),$E265,$F265)-INDEX(INDIRECT(ES265),$E265,EV$28))*(10-INDEX(INDIRECT("times"&amp;EQ$2),$F265,EV$28))/10)</f>
        <v>0</v>
      </c>
      <c r="EW265" s="47">
        <f ca="1">IF(OR(INDEX(INDIRECT("times"&amp;EQ$2),$F265,EW$28)&gt;10,INDEX(INDIRECT(ES265),$E265,EW$28)&lt;=INDEX(INDIRECT(ES265),$E265,$F265)),0,(INDEX(INDIRECT(ES265),$E265,$F265)-INDEX(INDIRECT(ES265),$E265,EW$28))*(10-INDEX(INDIRECT("times"&amp;EQ$2),$F265,EW$28))/10)</f>
        <v>0</v>
      </c>
      <c r="EX265" s="47">
        <f ca="1">IF(OR(INDEX(INDIRECT("times"&amp;EQ$2),$F265,EX$28)&gt;10,INDEX(INDIRECT(ES265),$E265,EX$28)&lt;=INDEX(INDIRECT(ES265),$E265,$F265)),0,(INDEX(INDIRECT(ES265),$E265,$F265)-INDEX(INDIRECT(ES265),$E265,EX$28))*(10-INDEX(INDIRECT("times"&amp;EQ$2),$F265,EX$28))/10)</f>
        <v>0</v>
      </c>
      <c r="EY265" s="47">
        <f ca="1">IF(OR(INDEX(INDIRECT("times"&amp;EQ$2),$F265,EY$28)&gt;10,INDEX(INDIRECT(ES265),$E265,EY$28)&lt;=INDEX(INDIRECT(ES265),$E265,$F265)),0,(INDEX(INDIRECT(ES265),$E265,$F265)-INDEX(INDIRECT(ES265),$E265,EY$28))*(10-INDEX(INDIRECT("times"&amp;EQ$2),$F265,EY$28))/10)</f>
        <v>0</v>
      </c>
      <c r="EZ265" s="47">
        <f ca="1">IF(OR(INDEX(INDIRECT("times"&amp;EQ$2),$F265,EZ$28)&gt;10,INDEX(INDIRECT(ES265),$E265,EZ$28)&lt;=INDEX(INDIRECT(ES265),$E265,$F265)),0,(INDEX(INDIRECT(ES265),$E265,$F265)-INDEX(INDIRECT(ES265),$E265,EZ$28))*(10-INDEX(INDIRECT("times"&amp;EQ$2),$F265,EZ$28))/10)</f>
        <v>0</v>
      </c>
      <c r="FA265" s="47">
        <f ca="1">IF(OR(INDEX(INDIRECT("times"&amp;EQ$2),$F265,FA$28)&gt;10,INDEX(INDIRECT(ES265),$E265,FA$28)&lt;=INDEX(INDIRECT(ES265),$E265,$F265)),0,(INDEX(INDIRECT(ES265),$E265,$F265)-INDEX(INDIRECT(ES265),$E265,FA$28))*(10-INDEX(INDIRECT("times"&amp;EQ$2),$F265,FA$28))/10)</f>
        <v>0</v>
      </c>
      <c r="FB265" s="47">
        <f ca="1">IF(OR(INDEX(INDIRECT("times"&amp;EQ$2),$F265,FB$28)&gt;10,INDEX(INDIRECT(ES265),$E265,FB$28)&lt;=INDEX(INDIRECT(ES265),$E265,$F265)),0,(INDEX(INDIRECT(ES265),$E265,$F265)-INDEX(INDIRECT(ES265),$E265,FB$28))*(10-INDEX(INDIRECT("times"&amp;EQ$2),$F265,FB$28))/10)</f>
        <v>0</v>
      </c>
      <c r="FC265" s="47">
        <f ca="1">IF(OR(INDEX(INDIRECT("times"&amp;EQ$2),$F265,FC$28)&gt;10,INDEX(INDIRECT(ES265),$E265,FC$28)&lt;=INDEX(INDIRECT(ES265),$E265,$F265)),0,(INDEX(INDIRECT(ES265),$E265,$F265)-INDEX(INDIRECT(ES265),$E265,FC$28))*(10-INDEX(INDIRECT("times"&amp;EQ$2),$F265,FC$28))/10)</f>
        <v>0</v>
      </c>
      <c r="FD265" s="47">
        <f ca="1">IF(OR(INDEX(INDIRECT("times"&amp;EQ$2),$F265,FD$28)&gt;10,INDEX(INDIRECT(ES265),$E265,FD$28)&lt;=INDEX(INDIRECT(ES265),$E265,$F265)),0,(INDEX(INDIRECT(ES265),$E265,$F265)-INDEX(INDIRECT(ES265),$E265,FD$28))*(10-INDEX(INDIRECT("times"&amp;EQ$2),$F265,FD$28))/10)</f>
        <v>0</v>
      </c>
      <c r="FE265" s="47">
        <f ca="1">IF(OR(INDEX(INDIRECT("times"&amp;EQ$2),$F265,FE$28)&gt;10,INDEX(INDIRECT(ES265),$E265,FE$28)&lt;=INDEX(INDIRECT(ES265),$E265,$F265)),0,(INDEX(INDIRECT(ES265),$E265,$F265)-INDEX(INDIRECT(ES265),$E265,FE$28))*(10-INDEX(INDIRECT("times"&amp;EQ$2),$F265,FE$28))/10)</f>
        <v>0</v>
      </c>
      <c r="FF265" s="47">
        <f ca="1">IF(OR(INDEX(INDIRECT("times"&amp;EQ$2),$F265,FF$28)&gt;10,INDEX(INDIRECT(ES265),$E265,FF$28)&lt;=INDEX(INDIRECT(ES265),$E265,$F265)),0,(INDEX(INDIRECT(ES265),$E265,$F265)-INDEX(INDIRECT(ES265),$E265,FF$28))*(10-INDEX(INDIRECT("times"&amp;EQ$2),$F265,FF$28))/10)</f>
        <v>0</v>
      </c>
      <c r="FG265" s="47">
        <f ca="1">IF(OR(INDEX(INDIRECT("times"&amp;EQ$2),$F265,FG$28)&gt;10,INDEX(INDIRECT(ES265),$E265,FG$28)&lt;=INDEX(INDIRECT(ES265),$E265,$F265)),0,(INDEX(INDIRECT(ES265),$E265,$F265)-INDEX(INDIRECT(ES265),$E265,FG$28))*(10-INDEX(INDIRECT("times"&amp;EQ$2),$F265,FG$28))/10)</f>
        <v>0</v>
      </c>
      <c r="FH265" s="47">
        <f ca="1">IF(OR(INDEX(INDIRECT("times"&amp;EQ$2),$F265,FH$28)&gt;10,INDEX(INDIRECT(ES265),$E265,FH$28)&lt;=INDEX(INDIRECT(ES265),$E265,$F265)),0,(INDEX(INDIRECT(ES265),$E265,$F265)-INDEX(INDIRECT(ES265),$E265,FH$28))*(10-INDEX(INDIRECT("times"&amp;EQ$2),$F265,FH$28))/10)</f>
        <v>0</v>
      </c>
      <c r="FI265" s="47">
        <f ca="1">IF(OR(INDEX(INDIRECT("times"&amp;EQ$2),$F265,FI$28)&gt;10,INDEX(INDIRECT(ES265),$E265,FI$28)&lt;=INDEX(INDIRECT(ES265),$E265,$F265)),0,(INDEX(INDIRECT(ES265),$E265,$F265)-INDEX(INDIRECT(ES265),$E265,FI$28))*(10-INDEX(INDIRECT("times"&amp;EQ$2),$F265,FI$28))/10)</f>
        <v>0</v>
      </c>
      <c r="FJ265" s="47">
        <f ca="1">IF(OR(INDEX(INDIRECT("times"&amp;EQ$2),$F265,FJ$28)&gt;10,INDEX(INDIRECT(ES265),$E265,FJ$28)&lt;=INDEX(INDIRECT(ES265),$E265,$F265)),0,(INDEX(INDIRECT(ES265),$E265,$F265)-INDEX(INDIRECT(ES265),$E265,FJ$28))*(10-INDEX(INDIRECT("times"&amp;EQ$2),$F265,FJ$28))/10)</f>
        <v>0</v>
      </c>
      <c r="FK265" s="47">
        <f ca="1">IF(OR(INDEX(INDIRECT("times"&amp;EQ$2),$F265,FK$28)&gt;10,INDEX(INDIRECT(ES265),$E265,FK$28)&lt;=INDEX(INDIRECT(ES265),$E265,$F265)),0,(INDEX(INDIRECT(ES265),$E265,$F265)-INDEX(INDIRECT(ES265),$E265,FK$28))*(10-INDEX(INDIRECT("times"&amp;EQ$2),$F265,FK$28))/10)</f>
        <v>0</v>
      </c>
      <c r="FL265" s="47">
        <f ca="1">IF(OR(INDEX(INDIRECT("times"&amp;EQ$2),$F265,FL$28)&gt;10,INDEX(INDIRECT(ES265),$E265,FL$28)&lt;=INDEX(INDIRECT(ES265),$E265,$F265)),0,(INDEX(INDIRECT(ES265),$E265,$F265)-INDEX(INDIRECT(ES265),$E265,FL$28))*(10-INDEX(INDIRECT("times"&amp;EQ$2),$F265,FL$28))/10)</f>
        <v>0</v>
      </c>
      <c r="FM265" s="47">
        <f ca="1">IF(OR(INDEX(INDIRECT("times"&amp;EQ$2),$F265,FM$28)&gt;10,INDEX(INDIRECT(ES265),$E265,FM$28)&lt;=INDEX(INDIRECT(ES265),$E265,$F265)),0,(INDEX(INDIRECT(ES265),$E265,$F265)-INDEX(INDIRECT(ES265),$E265,FM$28))*(10-INDEX(INDIRECT("times"&amp;EQ$2),$F265,FM$28))/10)</f>
        <v>0</v>
      </c>
      <c r="FN265" s="47">
        <f ca="1">IF(OR(INDEX(INDIRECT("times"&amp;EQ$2),$F265,FN$28)&gt;10,INDEX(INDIRECT(ES265),$E265,FN$28)&lt;=INDEX(INDIRECT(ES265),$E265,$F265)),0,(INDEX(INDIRECT(ES265),$E265,$F265)-INDEX(INDIRECT(ES265),$E265,FN$28))*(10-INDEX(INDIRECT("times"&amp;EQ$2),$F265,FN$28))/10)</f>
        <v>0</v>
      </c>
      <c r="FO265" s="47">
        <f ca="1">IF(OR(INDEX(INDIRECT("times"&amp;EQ$2),$F265,FO$28)&gt;10,INDEX(INDIRECT(ES265),$E265,FO$28)&lt;=INDEX(INDIRECT(ES265),$E265,$F265)),0,(INDEX(INDIRECT(ES265),$E265,$F265)-INDEX(INDIRECT(ES265),$E265,FO$28))*(10-INDEX(INDIRECT("times"&amp;EQ$2),$F265,FO$28))/10)</f>
        <v>0</v>
      </c>
      <c r="FP265" s="48">
        <f ca="1">IF(OR(INDEX(INDIRECT("times"&amp;EQ$2),$F265,FP$28)&gt;10,INDEX(INDIRECT(ES265),$E265,FP$28)&lt;=INDEX(INDIRECT(ES265),$E265,$F265)),0,(INDEX(INDIRECT(ES265),$E265,$F265)-INDEX(INDIRECT(ES265),$E265,FP$28))*(10-INDEX(INDIRECT("times"&amp;EQ$2),$F265,FP$28))/10)</f>
        <v>0</v>
      </c>
      <c r="FQ265" s="201">
        <v>13</v>
      </c>
      <c r="FS265" s="18" t="s">
        <v>201</v>
      </c>
      <c r="FT265" s="122">
        <f>FS236</f>
        <v>2</v>
      </c>
      <c r="FU265" s="122" t="str">
        <f>FS237</f>
        <v>shop65</v>
      </c>
      <c r="FV265" s="210" t="str">
        <f t="shared" si="1204"/>
        <v>core2_shop65</v>
      </c>
      <c r="FW265" s="122">
        <v>1</v>
      </c>
      <c r="FX265" s="33">
        <v>13</v>
      </c>
      <c r="FY265" s="46">
        <f ca="1">IF(OR(INDEX(INDIRECT("times"&amp;FT$2),$F265,FY$28)&gt;10,INDEX(INDIRECT(FV265),$E265,FY$28)&lt;=INDEX(INDIRECT(FV265),$E265,$F265)),0,(INDEX(INDIRECT(FV265),$E265,$F265)-INDEX(INDIRECT(FV265),$E265,FY$28))*(10-INDEX(INDIRECT("times"&amp;FT$2),$F265,FY$28))/10)</f>
        <v>0</v>
      </c>
      <c r="FZ265" s="47">
        <f ca="1">IF(OR(INDEX(INDIRECT("times"&amp;FT$2),$F265,FZ$28)&gt;10,INDEX(INDIRECT(FV265),$E265,FZ$28)&lt;=INDEX(INDIRECT(FV265),$E265,$F265)),0,(INDEX(INDIRECT(FV265),$E265,$F265)-INDEX(INDIRECT(FV265),$E265,FZ$28))*(10-INDEX(INDIRECT("times"&amp;FT$2),$F265,FZ$28))/10)</f>
        <v>0</v>
      </c>
      <c r="GA265" s="47">
        <f ca="1">IF(OR(INDEX(INDIRECT("times"&amp;FT$2),$F265,GA$28)&gt;10,INDEX(INDIRECT(FV265),$E265,GA$28)&lt;=INDEX(INDIRECT(FV265),$E265,$F265)),0,(INDEX(INDIRECT(FV265),$E265,$F265)-INDEX(INDIRECT(FV265),$E265,GA$28))*(10-INDEX(INDIRECT("times"&amp;FT$2),$F265,GA$28))/10)</f>
        <v>0</v>
      </c>
      <c r="GB265" s="47">
        <f ca="1">IF(OR(INDEX(INDIRECT("times"&amp;FT$2),$F265,GB$28)&gt;10,INDEX(INDIRECT(FV265),$E265,GB$28)&lt;=INDEX(INDIRECT(FV265),$E265,$F265)),0,(INDEX(INDIRECT(FV265),$E265,$F265)-INDEX(INDIRECT(FV265),$E265,GB$28))*(10-INDEX(INDIRECT("times"&amp;FT$2),$F265,GB$28))/10)</f>
        <v>0</v>
      </c>
      <c r="GC265" s="47">
        <f ca="1">IF(OR(INDEX(INDIRECT("times"&amp;FT$2),$F265,GC$28)&gt;10,INDEX(INDIRECT(FV265),$E265,GC$28)&lt;=INDEX(INDIRECT(FV265),$E265,$F265)),0,(INDEX(INDIRECT(FV265),$E265,$F265)-INDEX(INDIRECT(FV265),$E265,GC$28))*(10-INDEX(INDIRECT("times"&amp;FT$2),$F265,GC$28))/10)</f>
        <v>0</v>
      </c>
      <c r="GD265" s="47">
        <f ca="1">IF(OR(INDEX(INDIRECT("times"&amp;FT$2),$F265,GD$28)&gt;10,INDEX(INDIRECT(FV265),$E265,GD$28)&lt;=INDEX(INDIRECT(FV265),$E265,$F265)),0,(INDEX(INDIRECT(FV265),$E265,$F265)-INDEX(INDIRECT(FV265),$E265,GD$28))*(10-INDEX(INDIRECT("times"&amp;FT$2),$F265,GD$28))/10)</f>
        <v>0</v>
      </c>
      <c r="GE265" s="47">
        <f ca="1">IF(OR(INDEX(INDIRECT("times"&amp;FT$2),$F265,GE$28)&gt;10,INDEX(INDIRECT(FV265),$E265,GE$28)&lt;=INDEX(INDIRECT(FV265),$E265,$F265)),0,(INDEX(INDIRECT(FV265),$E265,$F265)-INDEX(INDIRECT(FV265),$E265,GE$28))*(10-INDEX(INDIRECT("times"&amp;FT$2),$F265,GE$28))/10)</f>
        <v>0</v>
      </c>
      <c r="GF265" s="47">
        <f ca="1">IF(OR(INDEX(INDIRECT("times"&amp;FT$2),$F265,GF$28)&gt;10,INDEX(INDIRECT(FV265),$E265,GF$28)&lt;=INDEX(INDIRECT(FV265),$E265,$F265)),0,(INDEX(INDIRECT(FV265),$E265,$F265)-INDEX(INDIRECT(FV265),$E265,GF$28))*(10-INDEX(INDIRECT("times"&amp;FT$2),$F265,GF$28))/10)</f>
        <v>0</v>
      </c>
      <c r="GG265" s="47">
        <f ca="1">IF(OR(INDEX(INDIRECT("times"&amp;FT$2),$F265,GG$28)&gt;10,INDEX(INDIRECT(FV265),$E265,GG$28)&lt;=INDEX(INDIRECT(FV265),$E265,$F265)),0,(INDEX(INDIRECT(FV265),$E265,$F265)-INDEX(INDIRECT(FV265),$E265,GG$28))*(10-INDEX(INDIRECT("times"&amp;FT$2),$F265,GG$28))/10)</f>
        <v>0</v>
      </c>
      <c r="GH265" s="47">
        <f ca="1">IF(OR(INDEX(INDIRECT("times"&amp;FT$2),$F265,GH$28)&gt;10,INDEX(INDIRECT(FV265),$E265,GH$28)&lt;=INDEX(INDIRECT(FV265),$E265,$F265)),0,(INDEX(INDIRECT(FV265),$E265,$F265)-INDEX(INDIRECT(FV265),$E265,GH$28))*(10-INDEX(INDIRECT("times"&amp;FT$2),$F265,GH$28))/10)</f>
        <v>0</v>
      </c>
      <c r="GI265" s="47">
        <f ca="1">IF(OR(INDEX(INDIRECT("times"&amp;FT$2),$F265,GI$28)&gt;10,INDEX(INDIRECT(FV265),$E265,GI$28)&lt;=INDEX(INDIRECT(FV265),$E265,$F265)),0,(INDEX(INDIRECT(FV265),$E265,$F265)-INDEX(INDIRECT(FV265),$E265,GI$28))*(10-INDEX(INDIRECT("times"&amp;FT$2),$F265,GI$28))/10)</f>
        <v>0</v>
      </c>
      <c r="GJ265" s="47">
        <f ca="1">IF(OR(INDEX(INDIRECT("times"&amp;FT$2),$F265,GJ$28)&gt;10,INDEX(INDIRECT(FV265),$E265,GJ$28)&lt;=INDEX(INDIRECT(FV265),$E265,$F265)),0,(INDEX(INDIRECT(FV265),$E265,$F265)-INDEX(INDIRECT(FV265),$E265,GJ$28))*(10-INDEX(INDIRECT("times"&amp;FT$2),$F265,GJ$28))/10)</f>
        <v>0</v>
      </c>
      <c r="GK265" s="47">
        <f ca="1">IF(OR(INDEX(INDIRECT("times"&amp;FT$2),$F265,GK$28)&gt;10,INDEX(INDIRECT(FV265),$E265,GK$28)&lt;=INDEX(INDIRECT(FV265),$E265,$F265)),0,(INDEX(INDIRECT(FV265),$E265,$F265)-INDEX(INDIRECT(FV265),$E265,GK$28))*(10-INDEX(INDIRECT("times"&amp;FT$2),$F265,GK$28))/10)</f>
        <v>0</v>
      </c>
      <c r="GL265" s="47">
        <f ca="1">IF(OR(INDEX(INDIRECT("times"&amp;FT$2),$F265,GL$28)&gt;10,INDEX(INDIRECT(FV265),$E265,GL$28)&lt;=INDEX(INDIRECT(FV265),$E265,$F265)),0,(INDEX(INDIRECT(FV265),$E265,$F265)-INDEX(INDIRECT(FV265),$E265,GL$28))*(10-INDEX(INDIRECT("times"&amp;FT$2),$F265,GL$28))/10)</f>
        <v>0</v>
      </c>
      <c r="GM265" s="47">
        <f ca="1">IF(OR(INDEX(INDIRECT("times"&amp;FT$2),$F265,GM$28)&gt;10,INDEX(INDIRECT(FV265),$E265,GM$28)&lt;=INDEX(INDIRECT(FV265),$E265,$F265)),0,(INDEX(INDIRECT(FV265),$E265,$F265)-INDEX(INDIRECT(FV265),$E265,GM$28))*(10-INDEX(INDIRECT("times"&amp;FT$2),$F265,GM$28))/10)</f>
        <v>0</v>
      </c>
      <c r="GN265" s="47">
        <f ca="1">IF(OR(INDEX(INDIRECT("times"&amp;FT$2),$F265,GN$28)&gt;10,INDEX(INDIRECT(FV265),$E265,GN$28)&lt;=INDEX(INDIRECT(FV265),$E265,$F265)),0,(INDEX(INDIRECT(FV265),$E265,$F265)-INDEX(INDIRECT(FV265),$E265,GN$28))*(10-INDEX(INDIRECT("times"&amp;FT$2),$F265,GN$28))/10)</f>
        <v>0</v>
      </c>
      <c r="GO265" s="47">
        <f ca="1">IF(OR(INDEX(INDIRECT("times"&amp;FT$2),$F265,GO$28)&gt;10,INDEX(INDIRECT(FV265),$E265,GO$28)&lt;=INDEX(INDIRECT(FV265),$E265,$F265)),0,(INDEX(INDIRECT(FV265),$E265,$F265)-INDEX(INDIRECT(FV265),$E265,GO$28))*(10-INDEX(INDIRECT("times"&amp;FT$2),$F265,GO$28))/10)</f>
        <v>0</v>
      </c>
      <c r="GP265" s="47">
        <f ca="1">IF(OR(INDEX(INDIRECT("times"&amp;FT$2),$F265,GP$28)&gt;10,INDEX(INDIRECT(FV265),$E265,GP$28)&lt;=INDEX(INDIRECT(FV265),$E265,$F265)),0,(INDEX(INDIRECT(FV265),$E265,$F265)-INDEX(INDIRECT(FV265),$E265,GP$28))*(10-INDEX(INDIRECT("times"&amp;FT$2),$F265,GP$28))/10)</f>
        <v>0</v>
      </c>
      <c r="GQ265" s="47">
        <f ca="1">IF(OR(INDEX(INDIRECT("times"&amp;FT$2),$F265,GQ$28)&gt;10,INDEX(INDIRECT(FV265),$E265,GQ$28)&lt;=INDEX(INDIRECT(FV265),$E265,$F265)),0,(INDEX(INDIRECT(FV265),$E265,$F265)-INDEX(INDIRECT(FV265),$E265,GQ$28))*(10-INDEX(INDIRECT("times"&amp;FT$2),$F265,GQ$28))/10)</f>
        <v>0</v>
      </c>
      <c r="GR265" s="47">
        <f ca="1">IF(OR(INDEX(INDIRECT("times"&amp;FT$2),$F265,GR$28)&gt;10,INDEX(INDIRECT(FV265),$E265,GR$28)&lt;=INDEX(INDIRECT(FV265),$E265,$F265)),0,(INDEX(INDIRECT(FV265),$E265,$F265)-INDEX(INDIRECT(FV265),$E265,GR$28))*(10-INDEX(INDIRECT("times"&amp;FT$2),$F265,GR$28))/10)</f>
        <v>0</v>
      </c>
      <c r="GS265" s="48">
        <f ca="1">IF(OR(INDEX(INDIRECT("times"&amp;FT$2),$F265,GS$28)&gt;10,INDEX(INDIRECT(FV265),$E265,GS$28)&lt;=INDEX(INDIRECT(FV265),$E265,$F265)),0,(INDEX(INDIRECT(FV265),$E265,$F265)-INDEX(INDIRECT(FV265),$E265,GS$28))*(10-INDEX(INDIRECT("times"&amp;FT$2),$F265,GS$28))/10)</f>
        <v>0</v>
      </c>
      <c r="GT265" s="201">
        <v>13</v>
      </c>
      <c r="GV265" s="18" t="s">
        <v>201</v>
      </c>
      <c r="GW265" s="122">
        <f>GV236</f>
        <v>2</v>
      </c>
      <c r="GX265" s="122" t="str">
        <f>GV237</f>
        <v>lei65</v>
      </c>
      <c r="GY265" s="210" t="str">
        <f t="shared" si="1205"/>
        <v>core2_lei65</v>
      </c>
      <c r="GZ265" s="122">
        <v>1</v>
      </c>
      <c r="HA265" s="33">
        <v>13</v>
      </c>
      <c r="HB265" s="46">
        <f ca="1">IF(OR(INDEX(INDIRECT("times"&amp;GW$2),$F265,HB$28)&gt;10,INDEX(INDIRECT(GY265),$E265,HB$28)&lt;=INDEX(INDIRECT(GY265),$E265,$F265)),0,(INDEX(INDIRECT(GY265),$E265,$F265)-INDEX(INDIRECT(GY265),$E265,HB$28))*(10-INDEX(INDIRECT("times"&amp;GW$2),$F265,HB$28))/10)</f>
        <v>0</v>
      </c>
      <c r="HC265" s="47">
        <f ca="1">IF(OR(INDEX(INDIRECT("times"&amp;GW$2),$F265,HC$28)&gt;10,INDEX(INDIRECT(GY265),$E265,HC$28)&lt;=INDEX(INDIRECT(GY265),$E265,$F265)),0,(INDEX(INDIRECT(GY265),$E265,$F265)-INDEX(INDIRECT(GY265),$E265,HC$28))*(10-INDEX(INDIRECT("times"&amp;GW$2),$F265,HC$28))/10)</f>
        <v>0</v>
      </c>
      <c r="HD265" s="47">
        <f ca="1">IF(OR(INDEX(INDIRECT("times"&amp;GW$2),$F265,HD$28)&gt;10,INDEX(INDIRECT(GY265),$E265,HD$28)&lt;=INDEX(INDIRECT(GY265),$E265,$F265)),0,(INDEX(INDIRECT(GY265),$E265,$F265)-INDEX(INDIRECT(GY265),$E265,HD$28))*(10-INDEX(INDIRECT("times"&amp;GW$2),$F265,HD$28))/10)</f>
        <v>0</v>
      </c>
      <c r="HE265" s="47">
        <f ca="1">IF(OR(INDEX(INDIRECT("times"&amp;GW$2),$F265,HE$28)&gt;10,INDEX(INDIRECT(GY265),$E265,HE$28)&lt;=INDEX(INDIRECT(GY265),$E265,$F265)),0,(INDEX(INDIRECT(GY265),$E265,$F265)-INDEX(INDIRECT(GY265),$E265,HE$28))*(10-INDEX(INDIRECT("times"&amp;GW$2),$F265,HE$28))/10)</f>
        <v>0</v>
      </c>
      <c r="HF265" s="47">
        <f ca="1">IF(OR(INDEX(INDIRECT("times"&amp;GW$2),$F265,HF$28)&gt;10,INDEX(INDIRECT(GY265),$E265,HF$28)&lt;=INDEX(INDIRECT(GY265),$E265,$F265)),0,(INDEX(INDIRECT(GY265),$E265,$F265)-INDEX(INDIRECT(GY265),$E265,HF$28))*(10-INDEX(INDIRECT("times"&amp;GW$2),$F265,HF$28))/10)</f>
        <v>0</v>
      </c>
      <c r="HG265" s="47">
        <f ca="1">IF(OR(INDEX(INDIRECT("times"&amp;GW$2),$F265,HG$28)&gt;10,INDEX(INDIRECT(GY265),$E265,HG$28)&lt;=INDEX(INDIRECT(GY265),$E265,$F265)),0,(INDEX(INDIRECT(GY265),$E265,$F265)-INDEX(INDIRECT(GY265),$E265,HG$28))*(10-INDEX(INDIRECT("times"&amp;GW$2),$F265,HG$28))/10)</f>
        <v>0</v>
      </c>
      <c r="HH265" s="47">
        <f ca="1">IF(OR(INDEX(INDIRECT("times"&amp;GW$2),$F265,HH$28)&gt;10,INDEX(INDIRECT(GY265),$E265,HH$28)&lt;=INDEX(INDIRECT(GY265),$E265,$F265)),0,(INDEX(INDIRECT(GY265),$E265,$F265)-INDEX(INDIRECT(GY265),$E265,HH$28))*(10-INDEX(INDIRECT("times"&amp;GW$2),$F265,HH$28))/10)</f>
        <v>0</v>
      </c>
      <c r="HI265" s="47">
        <f ca="1">IF(OR(INDEX(INDIRECT("times"&amp;GW$2),$F265,HI$28)&gt;10,INDEX(INDIRECT(GY265),$E265,HI$28)&lt;=INDEX(INDIRECT(GY265),$E265,$F265)),0,(INDEX(INDIRECT(GY265),$E265,$F265)-INDEX(INDIRECT(GY265),$E265,HI$28))*(10-INDEX(INDIRECT("times"&amp;GW$2),$F265,HI$28))/10)</f>
        <v>0</v>
      </c>
      <c r="HJ265" s="47">
        <f ca="1">IF(OR(INDEX(INDIRECT("times"&amp;GW$2),$F265,HJ$28)&gt;10,INDEX(INDIRECT(GY265),$E265,HJ$28)&lt;=INDEX(INDIRECT(GY265),$E265,$F265)),0,(INDEX(INDIRECT(GY265),$E265,$F265)-INDEX(INDIRECT(GY265),$E265,HJ$28))*(10-INDEX(INDIRECT("times"&amp;GW$2),$F265,HJ$28))/10)</f>
        <v>0</v>
      </c>
      <c r="HK265" s="47">
        <f ca="1">IF(OR(INDEX(INDIRECT("times"&amp;GW$2),$F265,HK$28)&gt;10,INDEX(INDIRECT(GY265),$E265,HK$28)&lt;=INDEX(INDIRECT(GY265),$E265,$F265)),0,(INDEX(INDIRECT(GY265),$E265,$F265)-INDEX(INDIRECT(GY265),$E265,HK$28))*(10-INDEX(INDIRECT("times"&amp;GW$2),$F265,HK$28))/10)</f>
        <v>0</v>
      </c>
      <c r="HL265" s="47">
        <f ca="1">IF(OR(INDEX(INDIRECT("times"&amp;GW$2),$F265,HL$28)&gt;10,INDEX(INDIRECT(GY265),$E265,HL$28)&lt;=INDEX(INDIRECT(GY265),$E265,$F265)),0,(INDEX(INDIRECT(GY265),$E265,$F265)-INDEX(INDIRECT(GY265),$E265,HL$28))*(10-INDEX(INDIRECT("times"&amp;GW$2),$F265,HL$28))/10)</f>
        <v>0</v>
      </c>
      <c r="HM265" s="47">
        <f ca="1">IF(OR(INDEX(INDIRECT("times"&amp;GW$2),$F265,HM$28)&gt;10,INDEX(INDIRECT(GY265),$E265,HM$28)&lt;=INDEX(INDIRECT(GY265),$E265,$F265)),0,(INDEX(INDIRECT(GY265),$E265,$F265)-INDEX(INDIRECT(GY265),$E265,HM$28))*(10-INDEX(INDIRECT("times"&amp;GW$2),$F265,HM$28))/10)</f>
        <v>0</v>
      </c>
      <c r="HN265" s="47">
        <f ca="1">IF(OR(INDEX(INDIRECT("times"&amp;GW$2),$F265,HN$28)&gt;10,INDEX(INDIRECT(GY265),$E265,HN$28)&lt;=INDEX(INDIRECT(GY265),$E265,$F265)),0,(INDEX(INDIRECT(GY265),$E265,$F265)-INDEX(INDIRECT(GY265),$E265,HN$28))*(10-INDEX(INDIRECT("times"&amp;GW$2),$F265,HN$28))/10)</f>
        <v>0</v>
      </c>
      <c r="HO265" s="47">
        <f ca="1">IF(OR(INDEX(INDIRECT("times"&amp;GW$2),$F265,HO$28)&gt;10,INDEX(INDIRECT(GY265),$E265,HO$28)&lt;=INDEX(INDIRECT(GY265),$E265,$F265)),0,(INDEX(INDIRECT(GY265),$E265,$F265)-INDEX(INDIRECT(GY265),$E265,HO$28))*(10-INDEX(INDIRECT("times"&amp;GW$2),$F265,HO$28))/10)</f>
        <v>0</v>
      </c>
      <c r="HP265" s="47">
        <f ca="1">IF(OR(INDEX(INDIRECT("times"&amp;GW$2),$F265,HP$28)&gt;10,INDEX(INDIRECT(GY265),$E265,HP$28)&lt;=INDEX(INDIRECT(GY265),$E265,$F265)),0,(INDEX(INDIRECT(GY265),$E265,$F265)-INDEX(INDIRECT(GY265),$E265,HP$28))*(10-INDEX(INDIRECT("times"&amp;GW$2),$F265,HP$28))/10)</f>
        <v>0</v>
      </c>
      <c r="HQ265" s="47">
        <f ca="1">IF(OR(INDEX(INDIRECT("times"&amp;GW$2),$F265,HQ$28)&gt;10,INDEX(INDIRECT(GY265),$E265,HQ$28)&lt;=INDEX(INDIRECT(GY265),$E265,$F265)),0,(INDEX(INDIRECT(GY265),$E265,$F265)-INDEX(INDIRECT(GY265),$E265,HQ$28))*(10-INDEX(INDIRECT("times"&amp;GW$2),$F265,HQ$28))/10)</f>
        <v>0</v>
      </c>
      <c r="HR265" s="47">
        <f ca="1">IF(OR(INDEX(INDIRECT("times"&amp;GW$2),$F265,HR$28)&gt;10,INDEX(INDIRECT(GY265),$E265,HR$28)&lt;=INDEX(INDIRECT(GY265),$E265,$F265)),0,(INDEX(INDIRECT(GY265),$E265,$F265)-INDEX(INDIRECT(GY265),$E265,HR$28))*(10-INDEX(INDIRECT("times"&amp;GW$2),$F265,HR$28))/10)</f>
        <v>0</v>
      </c>
      <c r="HS265" s="47">
        <f ca="1">IF(OR(INDEX(INDIRECT("times"&amp;GW$2),$F265,HS$28)&gt;10,INDEX(INDIRECT(GY265),$E265,HS$28)&lt;=INDEX(INDIRECT(GY265),$E265,$F265)),0,(INDEX(INDIRECT(GY265),$E265,$F265)-INDEX(INDIRECT(GY265),$E265,HS$28))*(10-INDEX(INDIRECT("times"&amp;GW$2),$F265,HS$28))/10)</f>
        <v>0</v>
      </c>
      <c r="HT265" s="47">
        <f ca="1">IF(OR(INDEX(INDIRECT("times"&amp;GW$2),$F265,HT$28)&gt;10,INDEX(INDIRECT(GY265),$E265,HT$28)&lt;=INDEX(INDIRECT(GY265),$E265,$F265)),0,(INDEX(INDIRECT(GY265),$E265,$F265)-INDEX(INDIRECT(GY265),$E265,HT$28))*(10-INDEX(INDIRECT("times"&amp;GW$2),$F265,HT$28))/10)</f>
        <v>0</v>
      </c>
      <c r="HU265" s="47">
        <f ca="1">IF(OR(INDEX(INDIRECT("times"&amp;GW$2),$F265,HU$28)&gt;10,INDEX(INDIRECT(GY265),$E265,HU$28)&lt;=INDEX(INDIRECT(GY265),$E265,$F265)),0,(INDEX(INDIRECT(GY265),$E265,$F265)-INDEX(INDIRECT(GY265),$E265,HU$28))*(10-INDEX(INDIRECT("times"&amp;GW$2),$F265,HU$28))/10)</f>
        <v>0</v>
      </c>
      <c r="HV265" s="48">
        <f ca="1">IF(OR(INDEX(INDIRECT("times"&amp;GW$2),$F265,HV$28)&gt;10,INDEX(INDIRECT(GY265),$E265,HV$28)&lt;=INDEX(INDIRECT(GY265),$E265,$F265)),0,(INDEX(INDIRECT(GY265),$E265,$F265)-INDEX(INDIRECT(GY265),$E265,HV$28))*(10-INDEX(INDIRECT("times"&amp;GW$2),$F265,HV$28))/10)</f>
        <v>0</v>
      </c>
      <c r="HW265" s="201">
        <v>13</v>
      </c>
    </row>
    <row r="266" spans="1:231" ht="15">
      <c r="A266" s="18" t="s">
        <v>202</v>
      </c>
      <c r="B266" s="122">
        <f>A236</f>
        <v>2</v>
      </c>
      <c r="C266" s="122" t="str">
        <f>A237</f>
        <v>work1834</v>
      </c>
      <c r="D266" s="210" t="str">
        <f t="shared" si="1198"/>
        <v>core2_work1834</v>
      </c>
      <c r="E266" s="122">
        <v>1</v>
      </c>
      <c r="F266" s="33">
        <v>14</v>
      </c>
      <c r="G266" s="46">
        <f ca="1">IF(OR(INDEX(INDIRECT("times"&amp;B$2),$F266,G$28)&gt;10,INDEX(INDIRECT(D266),$E266,G$28)&lt;=INDEX(INDIRECT(D266),$E266,$F266)),0,(INDEX(INDIRECT(D266),$E266,$F266)-INDEX(INDIRECT(D266),$E266,G$28))*(10-INDEX(INDIRECT("times"&amp;B$2),$F266,G$28))/10)</f>
        <v>0</v>
      </c>
      <c r="H266" s="47">
        <f ca="1">IF(OR(INDEX(INDIRECT("times"&amp;B$2),$F266,H$28)&gt;10,INDEX(INDIRECT(D266),$E266,H$28)&lt;=INDEX(INDIRECT(D266),$E266,$F266)),0,(INDEX(INDIRECT(D266),$E266,$F266)-INDEX(INDIRECT(D266),$E266,H$28))*(10-INDEX(INDIRECT("times"&amp;B$2),$F266,H$28))/10)</f>
        <v>0</v>
      </c>
      <c r="I266" s="47">
        <f ca="1">IF(OR(INDEX(INDIRECT("times"&amp;B$2),$F266,I$28)&gt;10,INDEX(INDIRECT(D266),$E266,I$28)&lt;=INDEX(INDIRECT(D266),$E266,$F266)),0,(INDEX(INDIRECT(D266),$E266,$F266)-INDEX(INDIRECT(D266),$E266,I$28))*(10-INDEX(INDIRECT("times"&amp;B$2),$F266,I$28))/10)</f>
        <v>0</v>
      </c>
      <c r="J266" s="47">
        <f ca="1">IF(OR(INDEX(INDIRECT("times"&amp;B$2),$F266,J$28)&gt;10,INDEX(INDIRECT(D266),$E266,J$28)&lt;=INDEX(INDIRECT(D266),$E266,$F266)),0,(INDEX(INDIRECT(D266),$E266,$F266)-INDEX(INDIRECT(D266),$E266,J$28))*(10-INDEX(INDIRECT("times"&amp;B$2),$F266,J$28))/10)</f>
        <v>0</v>
      </c>
      <c r="K266" s="47">
        <f ca="1">IF(OR(INDEX(INDIRECT("times"&amp;B$2),$F266,K$28)&gt;10,INDEX(INDIRECT(D266),$E266,K$28)&lt;=INDEX(INDIRECT(D266),$E266,$F266)),0,(INDEX(INDIRECT(D266),$E266,$F266)-INDEX(INDIRECT(D266),$E266,K$28))*(10-INDEX(INDIRECT("times"&amp;B$2),$F266,K$28))/10)</f>
        <v>0</v>
      </c>
      <c r="L266" s="47">
        <f ca="1">IF(OR(INDEX(INDIRECT("times"&amp;B$2),$F266,L$28)&gt;10,INDEX(INDIRECT(D266),$E266,L$28)&lt;=INDEX(INDIRECT(D266),$E266,$F266)),0,(INDEX(INDIRECT(D266),$E266,$F266)-INDEX(INDIRECT(D266),$E266,L$28))*(10-INDEX(INDIRECT("times"&amp;B$2),$F266,L$28))/10)</f>
        <v>0</v>
      </c>
      <c r="M266" s="47">
        <f ca="1">IF(OR(INDEX(INDIRECT("times"&amp;B$2),$F266,M$28)&gt;10,INDEX(INDIRECT(D266),$E266,M$28)&lt;=INDEX(INDIRECT(D266),$E266,$F266)),0,(INDEX(INDIRECT(D266),$E266,$F266)-INDEX(INDIRECT(D266),$E266,M$28))*(10-INDEX(INDIRECT("times"&amp;B$2),$F266,M$28))/10)</f>
        <v>0</v>
      </c>
      <c r="N266" s="47">
        <f ca="1">IF(OR(INDEX(INDIRECT("times"&amp;B$2),$F266,N$28)&gt;10,INDEX(INDIRECT(D266),$E266,N$28)&lt;=INDEX(INDIRECT(D266),$E266,$F266)),0,(INDEX(INDIRECT(D266),$E266,$F266)-INDEX(INDIRECT(D266),$E266,N$28))*(10-INDEX(INDIRECT("times"&amp;B$2),$F266,N$28))/10)</f>
        <v>0</v>
      </c>
      <c r="O266" s="47">
        <f ca="1">IF(OR(INDEX(INDIRECT("times"&amp;B$2),$F266,O$28)&gt;10,INDEX(INDIRECT(D266),$E266,O$28)&lt;=INDEX(INDIRECT(D266),$E266,$F266)),0,(INDEX(INDIRECT(D266),$E266,$F266)-INDEX(INDIRECT(D266),$E266,O$28))*(10-INDEX(INDIRECT("times"&amp;B$2),$F266,O$28))/10)</f>
        <v>0</v>
      </c>
      <c r="P266" s="47">
        <f ca="1">IF(OR(INDEX(INDIRECT("times"&amp;B$2),$F266,P$28)&gt;10,INDEX(INDIRECT(D266),$E266,P$28)&lt;=INDEX(INDIRECT(D266),$E266,$F266)),0,(INDEX(INDIRECT(D266),$E266,$F266)-INDEX(INDIRECT(D266),$E266,P$28))*(10-INDEX(INDIRECT("times"&amp;B$2),$F266,P$28))/10)</f>
        <v>0</v>
      </c>
      <c r="Q266" s="47">
        <f ca="1">IF(OR(INDEX(INDIRECT("times"&amp;B$2),$F266,Q$28)&gt;10,INDEX(INDIRECT(D266),$E266,Q$28)&lt;=INDEX(INDIRECT(D266),$E266,$F266)),0,(INDEX(INDIRECT(D266),$E266,$F266)-INDEX(INDIRECT(D266),$E266,Q$28))*(10-INDEX(INDIRECT("times"&amp;B$2),$F266,Q$28))/10)</f>
        <v>0</v>
      </c>
      <c r="R266" s="47">
        <f ca="1">IF(OR(INDEX(INDIRECT("times"&amp;B$2),$F266,R$28)&gt;10,INDEX(INDIRECT(D266),$E266,R$28)&lt;=INDEX(INDIRECT(D266),$E266,$F266)),0,(INDEX(INDIRECT(D266),$E266,$F266)-INDEX(INDIRECT(D266),$E266,R$28))*(10-INDEX(INDIRECT("times"&amp;B$2),$F266,R$28))/10)</f>
        <v>0</v>
      </c>
      <c r="S266" s="47">
        <f ca="1">IF(OR(INDEX(INDIRECT("times"&amp;B$2),$F266,S$28)&gt;10,INDEX(INDIRECT(D266),$E266,S$28)&lt;=INDEX(INDIRECT(D266),$E266,$F266)),0,(INDEX(INDIRECT(D266),$E266,$F266)-INDEX(INDIRECT(D266),$E266,S$28))*(10-INDEX(INDIRECT("times"&amp;B$2),$F266,S$28))/10)</f>
        <v>0</v>
      </c>
      <c r="T266" s="47">
        <f ca="1">IF(OR(INDEX(INDIRECT("times"&amp;B$2),$F266,T$28)&gt;10,INDEX(INDIRECT(D266),$E266,T$28)&lt;=INDEX(INDIRECT(D266),$E266,$F266)),0,(INDEX(INDIRECT(D266),$E266,$F266)-INDEX(INDIRECT(D266),$E266,T$28))*(10-INDEX(INDIRECT("times"&amp;B$2),$F266,T$28))/10)</f>
        <v>0</v>
      </c>
      <c r="U266" s="47">
        <f ca="1">IF(OR(INDEX(INDIRECT("times"&amp;B$2),$F266,U$28)&gt;10,INDEX(INDIRECT(D266),$E266,U$28)&lt;=INDEX(INDIRECT(D266),$E266,$F266)),0,(INDEX(INDIRECT(D266),$E266,$F266)-INDEX(INDIRECT(D266),$E266,U$28))*(10-INDEX(INDIRECT("times"&amp;B$2),$F266,U$28))/10)</f>
        <v>0</v>
      </c>
      <c r="V266" s="47">
        <f ca="1">IF(OR(INDEX(INDIRECT("times"&amp;B$2),$F266,V$28)&gt;10,INDEX(INDIRECT(D266),$E266,V$28)&lt;=INDEX(INDIRECT(D266),$E266,$F266)),0,(INDEX(INDIRECT(D266),$E266,$F266)-INDEX(INDIRECT(D266),$E266,V$28))*(10-INDEX(INDIRECT("times"&amp;B$2),$F266,V$28))/10)</f>
        <v>0</v>
      </c>
      <c r="W266" s="47">
        <f ca="1">IF(OR(INDEX(INDIRECT("times"&amp;B$2),$F266,W$28)&gt;10,INDEX(INDIRECT(D266),$E266,W$28)&lt;=INDEX(INDIRECT(D266),$E266,$F266)),0,(INDEX(INDIRECT(D266),$E266,$F266)-INDEX(INDIRECT(D266),$E266,W$28))*(10-INDEX(INDIRECT("times"&amp;B$2),$F266,W$28))/10)</f>
        <v>0</v>
      </c>
      <c r="X266" s="47">
        <f ca="1">IF(OR(INDEX(INDIRECT("times"&amp;B$2),$F266,X$28)&gt;10,INDEX(INDIRECT(D266),$E266,X$28)&lt;=INDEX(INDIRECT(D266),$E266,$F266)),0,(INDEX(INDIRECT(D266),$E266,$F266)-INDEX(INDIRECT(D266),$E266,X$28))*(10-INDEX(INDIRECT("times"&amp;B$2),$F266,X$28))/10)</f>
        <v>0</v>
      </c>
      <c r="Y266" s="47">
        <f ca="1">IF(OR(INDEX(INDIRECT("times"&amp;B$2),$F266,Y$28)&gt;10,INDEX(INDIRECT(D266),$E266,Y$28)&lt;=INDEX(INDIRECT(D266),$E266,$F266)),0,(INDEX(INDIRECT(D266),$E266,$F266)-INDEX(INDIRECT(D266),$E266,Y$28))*(10-INDEX(INDIRECT("times"&amp;B$2),$F266,Y$28))/10)</f>
        <v>0</v>
      </c>
      <c r="Z266" s="47">
        <f ca="1">IF(OR(INDEX(INDIRECT("times"&amp;B$2),$F266,Z$28)&gt;10,INDEX(INDIRECT(D266),$E266,Z$28)&lt;=INDEX(INDIRECT(D266),$E266,$F266)),0,(INDEX(INDIRECT(D266),$E266,$F266)-INDEX(INDIRECT(D266),$E266,Z$28))*(10-INDEX(INDIRECT("times"&amp;B$2),$F266,Z$28))/10)</f>
        <v>0</v>
      </c>
      <c r="AA266" s="48">
        <f ca="1">IF(OR(INDEX(INDIRECT("times"&amp;B$2),$F266,AA$28)&gt;10,INDEX(INDIRECT(D266),$E266,AA$28)&lt;=INDEX(INDIRECT(D266),$E266,$F266)),0,(INDEX(INDIRECT(D266),$E266,$F266)-INDEX(INDIRECT(D266),$E266,AA$28))*(10-INDEX(INDIRECT("times"&amp;B$2),$F266,AA$28))/10)</f>
        <v>0</v>
      </c>
      <c r="AB266" s="201">
        <v>14</v>
      </c>
      <c r="AD266" s="18" t="s">
        <v>202</v>
      </c>
      <c r="AE266" s="122">
        <f>AD236</f>
        <v>2</v>
      </c>
      <c r="AF266" s="122" t="str">
        <f>AD237</f>
        <v>shop1834</v>
      </c>
      <c r="AG266" s="210" t="str">
        <f t="shared" si="1199"/>
        <v>core2_shop1834</v>
      </c>
      <c r="AH266" s="122">
        <v>1</v>
      </c>
      <c r="AI266" s="33">
        <v>14</v>
      </c>
      <c r="AJ266" s="46">
        <f ca="1">IF(OR(INDEX(INDIRECT("times"&amp;AE$2),$F266,AJ$28)&gt;10,INDEX(INDIRECT(AG266),$E266,AJ$28)&lt;=INDEX(INDIRECT(AG266),$E266,$F266)),0,(INDEX(INDIRECT(AG266),$E266,$F266)-INDEX(INDIRECT(AG266),$E266,AJ$28))*(10-INDEX(INDIRECT("times"&amp;AE$2),$F266,AJ$28))/10)</f>
        <v>0</v>
      </c>
      <c r="AK266" s="47">
        <f ca="1">IF(OR(INDEX(INDIRECT("times"&amp;AE$2),$F266,AK$28)&gt;10,INDEX(INDIRECT(AG266),$E266,AK$28)&lt;=INDEX(INDIRECT(AG266),$E266,$F266)),0,(INDEX(INDIRECT(AG266),$E266,$F266)-INDEX(INDIRECT(AG266),$E266,AK$28))*(10-INDEX(INDIRECT("times"&amp;AE$2),$F266,AK$28))/10)</f>
        <v>0</v>
      </c>
      <c r="AL266" s="47">
        <f ca="1">IF(OR(INDEX(INDIRECT("times"&amp;AE$2),$F266,AL$28)&gt;10,INDEX(INDIRECT(AG266),$E266,AL$28)&lt;=INDEX(INDIRECT(AG266),$E266,$F266)),0,(INDEX(INDIRECT(AG266),$E266,$F266)-INDEX(INDIRECT(AG266),$E266,AL$28))*(10-INDEX(INDIRECT("times"&amp;AE$2),$F266,AL$28))/10)</f>
        <v>0</v>
      </c>
      <c r="AM266" s="47">
        <f ca="1">IF(OR(INDEX(INDIRECT("times"&amp;AE$2),$F266,AM$28)&gt;10,INDEX(INDIRECT(AG266),$E266,AM$28)&lt;=INDEX(INDIRECT(AG266),$E266,$F266)),0,(INDEX(INDIRECT(AG266),$E266,$F266)-INDEX(INDIRECT(AG266),$E266,AM$28))*(10-INDEX(INDIRECT("times"&amp;AE$2),$F266,AM$28))/10)</f>
        <v>0</v>
      </c>
      <c r="AN266" s="47">
        <f ca="1">IF(OR(INDEX(INDIRECT("times"&amp;AE$2),$F266,AN$28)&gt;10,INDEX(INDIRECT(AG266),$E266,AN$28)&lt;=INDEX(INDIRECT(AG266),$E266,$F266)),0,(INDEX(INDIRECT(AG266),$E266,$F266)-INDEX(INDIRECT(AG266),$E266,AN$28))*(10-INDEX(INDIRECT("times"&amp;AE$2),$F266,AN$28))/10)</f>
        <v>0</v>
      </c>
      <c r="AO266" s="47">
        <f ca="1">IF(OR(INDEX(INDIRECT("times"&amp;AE$2),$F266,AO$28)&gt;10,INDEX(INDIRECT(AG266),$E266,AO$28)&lt;=INDEX(INDIRECT(AG266),$E266,$F266)),0,(INDEX(INDIRECT(AG266),$E266,$F266)-INDEX(INDIRECT(AG266),$E266,AO$28))*(10-INDEX(INDIRECT("times"&amp;AE$2),$F266,AO$28))/10)</f>
        <v>0</v>
      </c>
      <c r="AP266" s="47">
        <f ca="1">IF(OR(INDEX(INDIRECT("times"&amp;AE$2),$F266,AP$28)&gt;10,INDEX(INDIRECT(AG266),$E266,AP$28)&lt;=INDEX(INDIRECT(AG266),$E266,$F266)),0,(INDEX(INDIRECT(AG266),$E266,$F266)-INDEX(INDIRECT(AG266),$E266,AP$28))*(10-INDEX(INDIRECT("times"&amp;AE$2),$F266,AP$28))/10)</f>
        <v>0</v>
      </c>
      <c r="AQ266" s="47">
        <f ca="1">IF(OR(INDEX(INDIRECT("times"&amp;AE$2),$F266,AQ$28)&gt;10,INDEX(INDIRECT(AG266),$E266,AQ$28)&lt;=INDEX(INDIRECT(AG266),$E266,$F266)),0,(INDEX(INDIRECT(AG266),$E266,$F266)-INDEX(INDIRECT(AG266),$E266,AQ$28))*(10-INDEX(INDIRECT("times"&amp;AE$2),$F266,AQ$28))/10)</f>
        <v>0</v>
      </c>
      <c r="AR266" s="47">
        <f ca="1">IF(OR(INDEX(INDIRECT("times"&amp;AE$2),$F266,AR$28)&gt;10,INDEX(INDIRECT(AG266),$E266,AR$28)&lt;=INDEX(INDIRECT(AG266),$E266,$F266)),0,(INDEX(INDIRECT(AG266),$E266,$F266)-INDEX(INDIRECT(AG266),$E266,AR$28))*(10-INDEX(INDIRECT("times"&amp;AE$2),$F266,AR$28))/10)</f>
        <v>0</v>
      </c>
      <c r="AS266" s="47">
        <f ca="1">IF(OR(INDEX(INDIRECT("times"&amp;AE$2),$F266,AS$28)&gt;10,INDEX(INDIRECT(AG266),$E266,AS$28)&lt;=INDEX(INDIRECT(AG266),$E266,$F266)),0,(INDEX(INDIRECT(AG266),$E266,$F266)-INDEX(INDIRECT(AG266),$E266,AS$28))*(10-INDEX(INDIRECT("times"&amp;AE$2),$F266,AS$28))/10)</f>
        <v>0</v>
      </c>
      <c r="AT266" s="47">
        <f ca="1">IF(OR(INDEX(INDIRECT("times"&amp;AE$2),$F266,AT$28)&gt;10,INDEX(INDIRECT(AG266),$E266,AT$28)&lt;=INDEX(INDIRECT(AG266),$E266,$F266)),0,(INDEX(INDIRECT(AG266),$E266,$F266)-INDEX(INDIRECT(AG266),$E266,AT$28))*(10-INDEX(INDIRECT("times"&amp;AE$2),$F266,AT$28))/10)</f>
        <v>0</v>
      </c>
      <c r="AU266" s="47">
        <f ca="1">IF(OR(INDEX(INDIRECT("times"&amp;AE$2),$F266,AU$28)&gt;10,INDEX(INDIRECT(AG266),$E266,AU$28)&lt;=INDEX(INDIRECT(AG266),$E266,$F266)),0,(INDEX(INDIRECT(AG266),$E266,$F266)-INDEX(INDIRECT(AG266),$E266,AU$28))*(10-INDEX(INDIRECT("times"&amp;AE$2),$F266,AU$28))/10)</f>
        <v>0</v>
      </c>
      <c r="AV266" s="47">
        <f ca="1">IF(OR(INDEX(INDIRECT("times"&amp;AE$2),$F266,AV$28)&gt;10,INDEX(INDIRECT(AG266),$E266,AV$28)&lt;=INDEX(INDIRECT(AG266),$E266,$F266)),0,(INDEX(INDIRECT(AG266),$E266,$F266)-INDEX(INDIRECT(AG266),$E266,AV$28))*(10-INDEX(INDIRECT("times"&amp;AE$2),$F266,AV$28))/10)</f>
        <v>0</v>
      </c>
      <c r="AW266" s="47">
        <f ca="1">IF(OR(INDEX(INDIRECT("times"&amp;AE$2),$F266,AW$28)&gt;10,INDEX(INDIRECT(AG266),$E266,AW$28)&lt;=INDEX(INDIRECT(AG266),$E266,$F266)),0,(INDEX(INDIRECT(AG266),$E266,$F266)-INDEX(INDIRECT(AG266),$E266,AW$28))*(10-INDEX(INDIRECT("times"&amp;AE$2),$F266,AW$28))/10)</f>
        <v>0</v>
      </c>
      <c r="AX266" s="47">
        <f ca="1">IF(OR(INDEX(INDIRECT("times"&amp;AE$2),$F266,AX$28)&gt;10,INDEX(INDIRECT(AG266),$E266,AX$28)&lt;=INDEX(INDIRECT(AG266),$E266,$F266)),0,(INDEX(INDIRECT(AG266),$E266,$F266)-INDEX(INDIRECT(AG266),$E266,AX$28))*(10-INDEX(INDIRECT("times"&amp;AE$2),$F266,AX$28))/10)</f>
        <v>0</v>
      </c>
      <c r="AY266" s="47">
        <f ca="1">IF(OR(INDEX(INDIRECT("times"&amp;AE$2),$F266,AY$28)&gt;10,INDEX(INDIRECT(AG266),$E266,AY$28)&lt;=INDEX(INDIRECT(AG266),$E266,$F266)),0,(INDEX(INDIRECT(AG266),$E266,$F266)-INDEX(INDIRECT(AG266),$E266,AY$28))*(10-INDEX(INDIRECT("times"&amp;AE$2),$F266,AY$28))/10)</f>
        <v>0</v>
      </c>
      <c r="AZ266" s="47">
        <f ca="1">IF(OR(INDEX(INDIRECT("times"&amp;AE$2),$F266,AZ$28)&gt;10,INDEX(INDIRECT(AG266),$E266,AZ$28)&lt;=INDEX(INDIRECT(AG266),$E266,$F266)),0,(INDEX(INDIRECT(AG266),$E266,$F266)-INDEX(INDIRECT(AG266),$E266,AZ$28))*(10-INDEX(INDIRECT("times"&amp;AE$2),$F266,AZ$28))/10)</f>
        <v>0</v>
      </c>
      <c r="BA266" s="47">
        <f ca="1">IF(OR(INDEX(INDIRECT("times"&amp;AE$2),$F266,BA$28)&gt;10,INDEX(INDIRECT(AG266),$E266,BA$28)&lt;=INDEX(INDIRECT(AG266),$E266,$F266)),0,(INDEX(INDIRECT(AG266),$E266,$F266)-INDEX(INDIRECT(AG266),$E266,BA$28))*(10-INDEX(INDIRECT("times"&amp;AE$2),$F266,BA$28))/10)</f>
        <v>0</v>
      </c>
      <c r="BB266" s="47">
        <f ca="1">IF(OR(INDEX(INDIRECT("times"&amp;AE$2),$F266,BB$28)&gt;10,INDEX(INDIRECT(AG266),$E266,BB$28)&lt;=INDEX(INDIRECT(AG266),$E266,$F266)),0,(INDEX(INDIRECT(AG266),$E266,$F266)-INDEX(INDIRECT(AG266),$E266,BB$28))*(10-INDEX(INDIRECT("times"&amp;AE$2),$F266,BB$28))/10)</f>
        <v>0</v>
      </c>
      <c r="BC266" s="47">
        <f ca="1">IF(OR(INDEX(INDIRECT("times"&amp;AE$2),$F266,BC$28)&gt;10,INDEX(INDIRECT(AG266),$E266,BC$28)&lt;=INDEX(INDIRECT(AG266),$E266,$F266)),0,(INDEX(INDIRECT(AG266),$E266,$F266)-INDEX(INDIRECT(AG266),$E266,BC$28))*(10-INDEX(INDIRECT("times"&amp;AE$2),$F266,BC$28))/10)</f>
        <v>0</v>
      </c>
      <c r="BD266" s="48">
        <f ca="1">IF(OR(INDEX(INDIRECT("times"&amp;AE$2),$F266,BD$28)&gt;10,INDEX(INDIRECT(AG266),$E266,BD$28)&lt;=INDEX(INDIRECT(AG266),$E266,$F266)),0,(INDEX(INDIRECT(AG266),$E266,$F266)-INDEX(INDIRECT(AG266),$E266,BD$28))*(10-INDEX(INDIRECT("times"&amp;AE$2),$F266,BD$28))/10)</f>
        <v>0</v>
      </c>
      <c r="BE266" s="201">
        <v>14</v>
      </c>
      <c r="BG266" s="18" t="s">
        <v>202</v>
      </c>
      <c r="BH266" s="122">
        <f>BG236</f>
        <v>2</v>
      </c>
      <c r="BI266" s="122" t="str">
        <f>BG237</f>
        <v>lei1834</v>
      </c>
      <c r="BJ266" s="210" t="str">
        <f t="shared" si="1200"/>
        <v>core2_lei1834</v>
      </c>
      <c r="BK266" s="122">
        <v>1</v>
      </c>
      <c r="BL266" s="33">
        <v>14</v>
      </c>
      <c r="BM266" s="46">
        <f ca="1">IF(OR(INDEX(INDIRECT("times"&amp;BH$2),$F266,BM$28)&gt;10,INDEX(INDIRECT(BJ266),$E266,BM$28)&lt;=INDEX(INDIRECT(BJ266),$E266,$F266)),0,(INDEX(INDIRECT(BJ266),$E266,$F266)-INDEX(INDIRECT(BJ266),$E266,BM$28))*(10-INDEX(INDIRECT("times"&amp;BH$2),$F266,BM$28))/10)</f>
        <v>0</v>
      </c>
      <c r="BN266" s="47">
        <f ca="1">IF(OR(INDEX(INDIRECT("times"&amp;BH$2),$F266,BN$28)&gt;10,INDEX(INDIRECT(BJ266),$E266,BN$28)&lt;=INDEX(INDIRECT(BJ266),$E266,$F266)),0,(INDEX(INDIRECT(BJ266),$E266,$F266)-INDEX(INDIRECT(BJ266),$E266,BN$28))*(10-INDEX(INDIRECT("times"&amp;BH$2),$F266,BN$28))/10)</f>
        <v>0</v>
      </c>
      <c r="BO266" s="47">
        <f ca="1">IF(OR(INDEX(INDIRECT("times"&amp;BH$2),$F266,BO$28)&gt;10,INDEX(INDIRECT(BJ266),$E266,BO$28)&lt;=INDEX(INDIRECT(BJ266),$E266,$F266)),0,(INDEX(INDIRECT(BJ266),$E266,$F266)-INDEX(INDIRECT(BJ266),$E266,BO$28))*(10-INDEX(INDIRECT("times"&amp;BH$2),$F266,BO$28))/10)</f>
        <v>0</v>
      </c>
      <c r="BP266" s="47">
        <f ca="1">IF(OR(INDEX(INDIRECT("times"&amp;BH$2),$F266,BP$28)&gt;10,INDEX(INDIRECT(BJ266),$E266,BP$28)&lt;=INDEX(INDIRECT(BJ266),$E266,$F266)),0,(INDEX(INDIRECT(BJ266),$E266,$F266)-INDEX(INDIRECT(BJ266),$E266,BP$28))*(10-INDEX(INDIRECT("times"&amp;BH$2),$F266,BP$28))/10)</f>
        <v>0</v>
      </c>
      <c r="BQ266" s="47">
        <f ca="1">IF(OR(INDEX(INDIRECT("times"&amp;BH$2),$F266,BQ$28)&gt;10,INDEX(INDIRECT(BJ266),$E266,BQ$28)&lt;=INDEX(INDIRECT(BJ266),$E266,$F266)),0,(INDEX(INDIRECT(BJ266),$E266,$F266)-INDEX(INDIRECT(BJ266),$E266,BQ$28))*(10-INDEX(INDIRECT("times"&amp;BH$2),$F266,BQ$28))/10)</f>
        <v>0</v>
      </c>
      <c r="BR266" s="47">
        <f ca="1">IF(OR(INDEX(INDIRECT("times"&amp;BH$2),$F266,BR$28)&gt;10,INDEX(INDIRECT(BJ266),$E266,BR$28)&lt;=INDEX(INDIRECT(BJ266),$E266,$F266)),0,(INDEX(INDIRECT(BJ266),$E266,$F266)-INDEX(INDIRECT(BJ266),$E266,BR$28))*(10-INDEX(INDIRECT("times"&amp;BH$2),$F266,BR$28))/10)</f>
        <v>0</v>
      </c>
      <c r="BS266" s="47">
        <f ca="1">IF(OR(INDEX(INDIRECT("times"&amp;BH$2),$F266,BS$28)&gt;10,INDEX(INDIRECT(BJ266),$E266,BS$28)&lt;=INDEX(INDIRECT(BJ266),$E266,$F266)),0,(INDEX(INDIRECT(BJ266),$E266,$F266)-INDEX(INDIRECT(BJ266),$E266,BS$28))*(10-INDEX(INDIRECT("times"&amp;BH$2),$F266,BS$28))/10)</f>
        <v>0</v>
      </c>
      <c r="BT266" s="47">
        <f ca="1">IF(OR(INDEX(INDIRECT("times"&amp;BH$2),$F266,BT$28)&gt;10,INDEX(INDIRECT(BJ266),$E266,BT$28)&lt;=INDEX(INDIRECT(BJ266),$E266,$F266)),0,(INDEX(INDIRECT(BJ266),$E266,$F266)-INDEX(INDIRECT(BJ266),$E266,BT$28))*(10-INDEX(INDIRECT("times"&amp;BH$2),$F266,BT$28))/10)</f>
        <v>0</v>
      </c>
      <c r="BU266" s="47">
        <f ca="1">IF(OR(INDEX(INDIRECT("times"&amp;BH$2),$F266,BU$28)&gt;10,INDEX(INDIRECT(BJ266),$E266,BU$28)&lt;=INDEX(INDIRECT(BJ266),$E266,$F266)),0,(INDEX(INDIRECT(BJ266),$E266,$F266)-INDEX(INDIRECT(BJ266),$E266,BU$28))*(10-INDEX(INDIRECT("times"&amp;BH$2),$F266,BU$28))/10)</f>
        <v>0</v>
      </c>
      <c r="BV266" s="47">
        <f ca="1">IF(OR(INDEX(INDIRECT("times"&amp;BH$2),$F266,BV$28)&gt;10,INDEX(INDIRECT(BJ266),$E266,BV$28)&lt;=INDEX(INDIRECT(BJ266),$E266,$F266)),0,(INDEX(INDIRECT(BJ266),$E266,$F266)-INDEX(INDIRECT(BJ266),$E266,BV$28))*(10-INDEX(INDIRECT("times"&amp;BH$2),$F266,BV$28))/10)</f>
        <v>0</v>
      </c>
      <c r="BW266" s="47">
        <f ca="1">IF(OR(INDEX(INDIRECT("times"&amp;BH$2),$F266,BW$28)&gt;10,INDEX(INDIRECT(BJ266),$E266,BW$28)&lt;=INDEX(INDIRECT(BJ266),$E266,$F266)),0,(INDEX(INDIRECT(BJ266),$E266,$F266)-INDEX(INDIRECT(BJ266),$E266,BW$28))*(10-INDEX(INDIRECT("times"&amp;BH$2),$F266,BW$28))/10)</f>
        <v>0</v>
      </c>
      <c r="BX266" s="47">
        <f ca="1">IF(OR(INDEX(INDIRECT("times"&amp;BH$2),$F266,BX$28)&gt;10,INDEX(INDIRECT(BJ266),$E266,BX$28)&lt;=INDEX(INDIRECT(BJ266),$E266,$F266)),0,(INDEX(INDIRECT(BJ266),$E266,$F266)-INDEX(INDIRECT(BJ266),$E266,BX$28))*(10-INDEX(INDIRECT("times"&amp;BH$2),$F266,BX$28))/10)</f>
        <v>0</v>
      </c>
      <c r="BY266" s="47">
        <f ca="1">IF(OR(INDEX(INDIRECT("times"&amp;BH$2),$F266,BY$28)&gt;10,INDEX(INDIRECT(BJ266),$E266,BY$28)&lt;=INDEX(INDIRECT(BJ266),$E266,$F266)),0,(INDEX(INDIRECT(BJ266),$E266,$F266)-INDEX(INDIRECT(BJ266),$E266,BY$28))*(10-INDEX(INDIRECT("times"&amp;BH$2),$F266,BY$28))/10)</f>
        <v>0</v>
      </c>
      <c r="BZ266" s="47">
        <f ca="1">IF(OR(INDEX(INDIRECT("times"&amp;BH$2),$F266,BZ$28)&gt;10,INDEX(INDIRECT(BJ266),$E266,BZ$28)&lt;=INDEX(INDIRECT(BJ266),$E266,$F266)),0,(INDEX(INDIRECT(BJ266),$E266,$F266)-INDEX(INDIRECT(BJ266),$E266,BZ$28))*(10-INDEX(INDIRECT("times"&amp;BH$2),$F266,BZ$28))/10)</f>
        <v>0</v>
      </c>
      <c r="CA266" s="47">
        <f ca="1">IF(OR(INDEX(INDIRECT("times"&amp;BH$2),$F266,CA$28)&gt;10,INDEX(INDIRECT(BJ266),$E266,CA$28)&lt;=INDEX(INDIRECT(BJ266),$E266,$F266)),0,(INDEX(INDIRECT(BJ266),$E266,$F266)-INDEX(INDIRECT(BJ266),$E266,CA$28))*(10-INDEX(INDIRECT("times"&amp;BH$2),$F266,CA$28))/10)</f>
        <v>0</v>
      </c>
      <c r="CB266" s="47">
        <f ca="1">IF(OR(INDEX(INDIRECT("times"&amp;BH$2),$F266,CB$28)&gt;10,INDEX(INDIRECT(BJ266),$E266,CB$28)&lt;=INDEX(INDIRECT(BJ266),$E266,$F266)),0,(INDEX(INDIRECT(BJ266),$E266,$F266)-INDEX(INDIRECT(BJ266),$E266,CB$28))*(10-INDEX(INDIRECT("times"&amp;BH$2),$F266,CB$28))/10)</f>
        <v>0</v>
      </c>
      <c r="CC266" s="47">
        <f ca="1">IF(OR(INDEX(INDIRECT("times"&amp;BH$2),$F266,CC$28)&gt;10,INDEX(INDIRECT(BJ266),$E266,CC$28)&lt;=INDEX(INDIRECT(BJ266),$E266,$F266)),0,(INDEX(INDIRECT(BJ266),$E266,$F266)-INDEX(INDIRECT(BJ266),$E266,CC$28))*(10-INDEX(INDIRECT("times"&amp;BH$2),$F266,CC$28))/10)</f>
        <v>0</v>
      </c>
      <c r="CD266" s="47">
        <f ca="1">IF(OR(INDEX(INDIRECT("times"&amp;BH$2),$F266,CD$28)&gt;10,INDEX(INDIRECT(BJ266),$E266,CD$28)&lt;=INDEX(INDIRECT(BJ266),$E266,$F266)),0,(INDEX(INDIRECT(BJ266),$E266,$F266)-INDEX(INDIRECT(BJ266),$E266,CD$28))*(10-INDEX(INDIRECT("times"&amp;BH$2),$F266,CD$28))/10)</f>
        <v>0</v>
      </c>
      <c r="CE266" s="47">
        <f ca="1">IF(OR(INDEX(INDIRECT("times"&amp;BH$2),$F266,CE$28)&gt;10,INDEX(INDIRECT(BJ266),$E266,CE$28)&lt;=INDEX(INDIRECT(BJ266),$E266,$F266)),0,(INDEX(INDIRECT(BJ266),$E266,$F266)-INDEX(INDIRECT(BJ266),$E266,CE$28))*(10-INDEX(INDIRECT("times"&amp;BH$2),$F266,CE$28))/10)</f>
        <v>0</v>
      </c>
      <c r="CF266" s="47">
        <f ca="1">IF(OR(INDEX(INDIRECT("times"&amp;BH$2),$F266,CF$28)&gt;10,INDEX(INDIRECT(BJ266),$E266,CF$28)&lt;=INDEX(INDIRECT(BJ266),$E266,$F266)),0,(INDEX(INDIRECT(BJ266),$E266,$F266)-INDEX(INDIRECT(BJ266),$E266,CF$28))*(10-INDEX(INDIRECT("times"&amp;BH$2),$F266,CF$28))/10)</f>
        <v>0</v>
      </c>
      <c r="CG266" s="48">
        <f ca="1">IF(OR(INDEX(INDIRECT("times"&amp;BH$2),$F266,CG$28)&gt;10,INDEX(INDIRECT(BJ266),$E266,CG$28)&lt;=INDEX(INDIRECT(BJ266),$E266,$F266)),0,(INDEX(INDIRECT(BJ266),$E266,$F266)-INDEX(INDIRECT(BJ266),$E266,CG$28))*(10-INDEX(INDIRECT("times"&amp;BH$2),$F266,CG$28))/10)</f>
        <v>0</v>
      </c>
      <c r="CH266" s="201">
        <v>14</v>
      </c>
      <c r="CJ266" s="18" t="s">
        <v>202</v>
      </c>
      <c r="CK266" s="122">
        <f>CJ236</f>
        <v>2</v>
      </c>
      <c r="CL266" s="122" t="str">
        <f>CJ237</f>
        <v>work3564</v>
      </c>
      <c r="CM266" s="210" t="str">
        <f t="shared" si="1201"/>
        <v>core2_work3564</v>
      </c>
      <c r="CN266" s="122">
        <v>1</v>
      </c>
      <c r="CO266" s="33">
        <v>14</v>
      </c>
      <c r="CP266" s="46">
        <f ca="1">IF(OR(INDEX(INDIRECT("times"&amp;CK$2),$F266,CP$28)&gt;10,INDEX(INDIRECT(CM266),$E266,CP$28)&lt;=INDEX(INDIRECT(CM266),$E266,$F266)),0,(INDEX(INDIRECT(CM266),$E266,$F266)-INDEX(INDIRECT(CM266),$E266,CP$28))*(10-INDEX(INDIRECT("times"&amp;CK$2),$F266,CP$28))/10)</f>
        <v>0</v>
      </c>
      <c r="CQ266" s="47">
        <f ca="1">IF(OR(INDEX(INDIRECT("times"&amp;CK$2),$F266,CQ$28)&gt;10,INDEX(INDIRECT(CM266),$E266,CQ$28)&lt;=INDEX(INDIRECT(CM266),$E266,$F266)),0,(INDEX(INDIRECT(CM266),$E266,$F266)-INDEX(INDIRECT(CM266),$E266,CQ$28))*(10-INDEX(INDIRECT("times"&amp;CK$2),$F266,CQ$28))/10)</f>
        <v>0</v>
      </c>
      <c r="CR266" s="47">
        <f ca="1">IF(OR(INDEX(INDIRECT("times"&amp;CK$2),$F266,CR$28)&gt;10,INDEX(INDIRECT(CM266),$E266,CR$28)&lt;=INDEX(INDIRECT(CM266),$E266,$F266)),0,(INDEX(INDIRECT(CM266),$E266,$F266)-INDEX(INDIRECT(CM266),$E266,CR$28))*(10-INDEX(INDIRECT("times"&amp;CK$2),$F266,CR$28))/10)</f>
        <v>0</v>
      </c>
      <c r="CS266" s="47">
        <f ca="1">IF(OR(INDEX(INDIRECT("times"&amp;CK$2),$F266,CS$28)&gt;10,INDEX(INDIRECT(CM266),$E266,CS$28)&lt;=INDEX(INDIRECT(CM266),$E266,$F266)),0,(INDEX(INDIRECT(CM266),$E266,$F266)-INDEX(INDIRECT(CM266),$E266,CS$28))*(10-INDEX(INDIRECT("times"&amp;CK$2),$F266,CS$28))/10)</f>
        <v>0</v>
      </c>
      <c r="CT266" s="47">
        <f ca="1">IF(OR(INDEX(INDIRECT("times"&amp;CK$2),$F266,CT$28)&gt;10,INDEX(INDIRECT(CM266),$E266,CT$28)&lt;=INDEX(INDIRECT(CM266),$E266,$F266)),0,(INDEX(INDIRECT(CM266),$E266,$F266)-INDEX(INDIRECT(CM266),$E266,CT$28))*(10-INDEX(INDIRECT("times"&amp;CK$2),$F266,CT$28))/10)</f>
        <v>0</v>
      </c>
      <c r="CU266" s="47">
        <f ca="1">IF(OR(INDEX(INDIRECT("times"&amp;CK$2),$F266,CU$28)&gt;10,INDEX(INDIRECT(CM266),$E266,CU$28)&lt;=INDEX(INDIRECT(CM266),$E266,$F266)),0,(INDEX(INDIRECT(CM266),$E266,$F266)-INDEX(INDIRECT(CM266),$E266,CU$28))*(10-INDEX(INDIRECT("times"&amp;CK$2),$F266,CU$28))/10)</f>
        <v>0</v>
      </c>
      <c r="CV266" s="47">
        <f ca="1">IF(OR(INDEX(INDIRECT("times"&amp;CK$2),$F266,CV$28)&gt;10,INDEX(INDIRECT(CM266),$E266,CV$28)&lt;=INDEX(INDIRECT(CM266),$E266,$F266)),0,(INDEX(INDIRECT(CM266),$E266,$F266)-INDEX(INDIRECT(CM266),$E266,CV$28))*(10-INDEX(INDIRECT("times"&amp;CK$2),$F266,CV$28))/10)</f>
        <v>0</v>
      </c>
      <c r="CW266" s="47">
        <f ca="1">IF(OR(INDEX(INDIRECT("times"&amp;CK$2),$F266,CW$28)&gt;10,INDEX(INDIRECT(CM266),$E266,CW$28)&lt;=INDEX(INDIRECT(CM266),$E266,$F266)),0,(INDEX(INDIRECT(CM266),$E266,$F266)-INDEX(INDIRECT(CM266),$E266,CW$28))*(10-INDEX(INDIRECT("times"&amp;CK$2),$F266,CW$28))/10)</f>
        <v>0</v>
      </c>
      <c r="CX266" s="47">
        <f ca="1">IF(OR(INDEX(INDIRECT("times"&amp;CK$2),$F266,CX$28)&gt;10,INDEX(INDIRECT(CM266),$E266,CX$28)&lt;=INDEX(INDIRECT(CM266),$E266,$F266)),0,(INDEX(INDIRECT(CM266),$E266,$F266)-INDEX(INDIRECT(CM266),$E266,CX$28))*(10-INDEX(INDIRECT("times"&amp;CK$2),$F266,CX$28))/10)</f>
        <v>0</v>
      </c>
      <c r="CY266" s="47">
        <f ca="1">IF(OR(INDEX(INDIRECT("times"&amp;CK$2),$F266,CY$28)&gt;10,INDEX(INDIRECT(CM266),$E266,CY$28)&lt;=INDEX(INDIRECT(CM266),$E266,$F266)),0,(INDEX(INDIRECT(CM266),$E266,$F266)-INDEX(INDIRECT(CM266),$E266,CY$28))*(10-INDEX(INDIRECT("times"&amp;CK$2),$F266,CY$28))/10)</f>
        <v>0</v>
      </c>
      <c r="CZ266" s="47">
        <f ca="1">IF(OR(INDEX(INDIRECT("times"&amp;CK$2),$F266,CZ$28)&gt;10,INDEX(INDIRECT(CM266),$E266,CZ$28)&lt;=INDEX(INDIRECT(CM266),$E266,$F266)),0,(INDEX(INDIRECT(CM266),$E266,$F266)-INDEX(INDIRECT(CM266),$E266,CZ$28))*(10-INDEX(INDIRECT("times"&amp;CK$2),$F266,CZ$28))/10)</f>
        <v>0</v>
      </c>
      <c r="DA266" s="47">
        <f ca="1">IF(OR(INDEX(INDIRECT("times"&amp;CK$2),$F266,DA$28)&gt;10,INDEX(INDIRECT(CM266),$E266,DA$28)&lt;=INDEX(INDIRECT(CM266),$E266,$F266)),0,(INDEX(INDIRECT(CM266),$E266,$F266)-INDEX(INDIRECT(CM266),$E266,DA$28))*(10-INDEX(INDIRECT("times"&amp;CK$2),$F266,DA$28))/10)</f>
        <v>0</v>
      </c>
      <c r="DB266" s="47">
        <f ca="1">IF(OR(INDEX(INDIRECT("times"&amp;CK$2),$F266,DB$28)&gt;10,INDEX(INDIRECT(CM266),$E266,DB$28)&lt;=INDEX(INDIRECT(CM266),$E266,$F266)),0,(INDEX(INDIRECT(CM266),$E266,$F266)-INDEX(INDIRECT(CM266),$E266,DB$28))*(10-INDEX(INDIRECT("times"&amp;CK$2),$F266,DB$28))/10)</f>
        <v>0</v>
      </c>
      <c r="DC266" s="47">
        <f ca="1">IF(OR(INDEX(INDIRECT("times"&amp;CK$2),$F266,DC$28)&gt;10,INDEX(INDIRECT(CM266),$E266,DC$28)&lt;=INDEX(INDIRECT(CM266),$E266,$F266)),0,(INDEX(INDIRECT(CM266),$E266,$F266)-INDEX(INDIRECT(CM266),$E266,DC$28))*(10-INDEX(INDIRECT("times"&amp;CK$2),$F266,DC$28))/10)</f>
        <v>0</v>
      </c>
      <c r="DD266" s="47">
        <f ca="1">IF(OR(INDEX(INDIRECT("times"&amp;CK$2),$F266,DD$28)&gt;10,INDEX(INDIRECT(CM266),$E266,DD$28)&lt;=INDEX(INDIRECT(CM266),$E266,$F266)),0,(INDEX(INDIRECT(CM266),$E266,$F266)-INDEX(INDIRECT(CM266),$E266,DD$28))*(10-INDEX(INDIRECT("times"&amp;CK$2),$F266,DD$28))/10)</f>
        <v>0</v>
      </c>
      <c r="DE266" s="47">
        <f ca="1">IF(OR(INDEX(INDIRECT("times"&amp;CK$2),$F266,DE$28)&gt;10,INDEX(INDIRECT(CM266),$E266,DE$28)&lt;=INDEX(INDIRECT(CM266),$E266,$F266)),0,(INDEX(INDIRECT(CM266),$E266,$F266)-INDEX(INDIRECT(CM266),$E266,DE$28))*(10-INDEX(INDIRECT("times"&amp;CK$2),$F266,DE$28))/10)</f>
        <v>0</v>
      </c>
      <c r="DF266" s="47">
        <f ca="1">IF(OR(INDEX(INDIRECT("times"&amp;CK$2),$F266,DF$28)&gt;10,INDEX(INDIRECT(CM266),$E266,DF$28)&lt;=INDEX(INDIRECT(CM266),$E266,$F266)),0,(INDEX(INDIRECT(CM266),$E266,$F266)-INDEX(INDIRECT(CM266),$E266,DF$28))*(10-INDEX(INDIRECT("times"&amp;CK$2),$F266,DF$28))/10)</f>
        <v>0</v>
      </c>
      <c r="DG266" s="47">
        <f ca="1">IF(OR(INDEX(INDIRECT("times"&amp;CK$2),$F266,DG$28)&gt;10,INDEX(INDIRECT(CM266),$E266,DG$28)&lt;=INDEX(INDIRECT(CM266),$E266,$F266)),0,(INDEX(INDIRECT(CM266),$E266,$F266)-INDEX(INDIRECT(CM266),$E266,DG$28))*(10-INDEX(INDIRECT("times"&amp;CK$2),$F266,DG$28))/10)</f>
        <v>0</v>
      </c>
      <c r="DH266" s="47">
        <f ca="1">IF(OR(INDEX(INDIRECT("times"&amp;CK$2),$F266,DH$28)&gt;10,INDEX(INDIRECT(CM266),$E266,DH$28)&lt;=INDEX(INDIRECT(CM266),$E266,$F266)),0,(INDEX(INDIRECT(CM266),$E266,$F266)-INDEX(INDIRECT(CM266),$E266,DH$28))*(10-INDEX(INDIRECT("times"&amp;CK$2),$F266,DH$28))/10)</f>
        <v>0</v>
      </c>
      <c r="DI266" s="47">
        <f ca="1">IF(OR(INDEX(INDIRECT("times"&amp;CK$2),$F266,DI$28)&gt;10,INDEX(INDIRECT(CM266),$E266,DI$28)&lt;=INDEX(INDIRECT(CM266),$E266,$F266)),0,(INDEX(INDIRECT(CM266),$E266,$F266)-INDEX(INDIRECT(CM266),$E266,DI$28))*(10-INDEX(INDIRECT("times"&amp;CK$2),$F266,DI$28))/10)</f>
        <v>0</v>
      </c>
      <c r="DJ266" s="48">
        <f ca="1">IF(OR(INDEX(INDIRECT("times"&amp;CK$2),$F266,DJ$28)&gt;10,INDEX(INDIRECT(CM266),$E266,DJ$28)&lt;=INDEX(INDIRECT(CM266),$E266,$F266)),0,(INDEX(INDIRECT(CM266),$E266,$F266)-INDEX(INDIRECT(CM266),$E266,DJ$28))*(10-INDEX(INDIRECT("times"&amp;CK$2),$F266,DJ$28))/10)</f>
        <v>0</v>
      </c>
      <c r="DK266" s="201">
        <v>14</v>
      </c>
      <c r="DM266" s="18" t="s">
        <v>202</v>
      </c>
      <c r="DN266" s="122">
        <f>DM236</f>
        <v>2</v>
      </c>
      <c r="DO266" s="122" t="str">
        <f>DM237</f>
        <v>shop3564</v>
      </c>
      <c r="DP266" s="210" t="str">
        <f t="shared" si="1202"/>
        <v>core2_shop3564</v>
      </c>
      <c r="DQ266" s="122">
        <v>1</v>
      </c>
      <c r="DR266" s="33">
        <v>14</v>
      </c>
      <c r="DS266" s="46">
        <f ca="1">IF(OR(INDEX(INDIRECT("times"&amp;DN$2),$F266,DS$28)&gt;10,INDEX(INDIRECT(DP266),$E266,DS$28)&lt;=INDEX(INDIRECT(DP266),$E266,$F266)),0,(INDEX(INDIRECT(DP266),$E266,$F266)-INDEX(INDIRECT(DP266),$E266,DS$28))*(10-INDEX(INDIRECT("times"&amp;DN$2),$F266,DS$28))/10)</f>
        <v>0</v>
      </c>
      <c r="DT266" s="47">
        <f ca="1">IF(OR(INDEX(INDIRECT("times"&amp;DN$2),$F266,DT$28)&gt;10,INDEX(INDIRECT(DP266),$E266,DT$28)&lt;=INDEX(INDIRECT(DP266),$E266,$F266)),0,(INDEX(INDIRECT(DP266),$E266,$F266)-INDEX(INDIRECT(DP266),$E266,DT$28))*(10-INDEX(INDIRECT("times"&amp;DN$2),$F266,DT$28))/10)</f>
        <v>0</v>
      </c>
      <c r="DU266" s="47">
        <f ca="1">IF(OR(INDEX(INDIRECT("times"&amp;DN$2),$F266,DU$28)&gt;10,INDEX(INDIRECT(DP266),$E266,DU$28)&lt;=INDEX(INDIRECT(DP266),$E266,$F266)),0,(INDEX(INDIRECT(DP266),$E266,$F266)-INDEX(INDIRECT(DP266),$E266,DU$28))*(10-INDEX(INDIRECT("times"&amp;DN$2),$F266,DU$28))/10)</f>
        <v>0</v>
      </c>
      <c r="DV266" s="47">
        <f ca="1">IF(OR(INDEX(INDIRECT("times"&amp;DN$2),$F266,DV$28)&gt;10,INDEX(INDIRECT(DP266),$E266,DV$28)&lt;=INDEX(INDIRECT(DP266),$E266,$F266)),0,(INDEX(INDIRECT(DP266),$E266,$F266)-INDEX(INDIRECT(DP266),$E266,DV$28))*(10-INDEX(INDIRECT("times"&amp;DN$2),$F266,DV$28))/10)</f>
        <v>0</v>
      </c>
      <c r="DW266" s="47">
        <f ca="1">IF(OR(INDEX(INDIRECT("times"&amp;DN$2),$F266,DW$28)&gt;10,INDEX(INDIRECT(DP266),$E266,DW$28)&lt;=INDEX(INDIRECT(DP266),$E266,$F266)),0,(INDEX(INDIRECT(DP266),$E266,$F266)-INDEX(INDIRECT(DP266),$E266,DW$28))*(10-INDEX(INDIRECT("times"&amp;DN$2),$F266,DW$28))/10)</f>
        <v>0</v>
      </c>
      <c r="DX266" s="47">
        <f ca="1">IF(OR(INDEX(INDIRECT("times"&amp;DN$2),$F266,DX$28)&gt;10,INDEX(INDIRECT(DP266),$E266,DX$28)&lt;=INDEX(INDIRECT(DP266),$E266,$F266)),0,(INDEX(INDIRECT(DP266),$E266,$F266)-INDEX(INDIRECT(DP266),$E266,DX$28))*(10-INDEX(INDIRECT("times"&amp;DN$2),$F266,DX$28))/10)</f>
        <v>0</v>
      </c>
      <c r="DY266" s="47">
        <f ca="1">IF(OR(INDEX(INDIRECT("times"&amp;DN$2),$F266,DY$28)&gt;10,INDEX(INDIRECT(DP266),$E266,DY$28)&lt;=INDEX(INDIRECT(DP266),$E266,$F266)),0,(INDEX(INDIRECT(DP266),$E266,$F266)-INDEX(INDIRECT(DP266),$E266,DY$28))*(10-INDEX(INDIRECT("times"&amp;DN$2),$F266,DY$28))/10)</f>
        <v>0</v>
      </c>
      <c r="DZ266" s="47">
        <f ca="1">IF(OR(INDEX(INDIRECT("times"&amp;DN$2),$F266,DZ$28)&gt;10,INDEX(INDIRECT(DP266),$E266,DZ$28)&lt;=INDEX(INDIRECT(DP266),$E266,$F266)),0,(INDEX(INDIRECT(DP266),$E266,$F266)-INDEX(INDIRECT(DP266),$E266,DZ$28))*(10-INDEX(INDIRECT("times"&amp;DN$2),$F266,DZ$28))/10)</f>
        <v>0</v>
      </c>
      <c r="EA266" s="47">
        <f ca="1">IF(OR(INDEX(INDIRECT("times"&amp;DN$2),$F266,EA$28)&gt;10,INDEX(INDIRECT(DP266),$E266,EA$28)&lt;=INDEX(INDIRECT(DP266),$E266,$F266)),0,(INDEX(INDIRECT(DP266),$E266,$F266)-INDEX(INDIRECT(DP266),$E266,EA$28))*(10-INDEX(INDIRECT("times"&amp;DN$2),$F266,EA$28))/10)</f>
        <v>0</v>
      </c>
      <c r="EB266" s="47">
        <f ca="1">IF(OR(INDEX(INDIRECT("times"&amp;DN$2),$F266,EB$28)&gt;10,INDEX(INDIRECT(DP266),$E266,EB$28)&lt;=INDEX(INDIRECT(DP266),$E266,$F266)),0,(INDEX(INDIRECT(DP266),$E266,$F266)-INDEX(INDIRECT(DP266),$E266,EB$28))*(10-INDEX(INDIRECT("times"&amp;DN$2),$F266,EB$28))/10)</f>
        <v>0</v>
      </c>
      <c r="EC266" s="47">
        <f ca="1">IF(OR(INDEX(INDIRECT("times"&amp;DN$2),$F266,EC$28)&gt;10,INDEX(INDIRECT(DP266),$E266,EC$28)&lt;=INDEX(INDIRECT(DP266),$E266,$F266)),0,(INDEX(INDIRECT(DP266),$E266,$F266)-INDEX(INDIRECT(DP266),$E266,EC$28))*(10-INDEX(INDIRECT("times"&amp;DN$2),$F266,EC$28))/10)</f>
        <v>0</v>
      </c>
      <c r="ED266" s="47">
        <f ca="1">IF(OR(INDEX(INDIRECT("times"&amp;DN$2),$F266,ED$28)&gt;10,INDEX(INDIRECT(DP266),$E266,ED$28)&lt;=INDEX(INDIRECT(DP266),$E266,$F266)),0,(INDEX(INDIRECT(DP266),$E266,$F266)-INDEX(INDIRECT(DP266),$E266,ED$28))*(10-INDEX(INDIRECT("times"&amp;DN$2),$F266,ED$28))/10)</f>
        <v>0</v>
      </c>
      <c r="EE266" s="47">
        <f ca="1">IF(OR(INDEX(INDIRECT("times"&amp;DN$2),$F266,EE$28)&gt;10,INDEX(INDIRECT(DP266),$E266,EE$28)&lt;=INDEX(INDIRECT(DP266),$E266,$F266)),0,(INDEX(INDIRECT(DP266),$E266,$F266)-INDEX(INDIRECT(DP266),$E266,EE$28))*(10-INDEX(INDIRECT("times"&amp;DN$2),$F266,EE$28))/10)</f>
        <v>0</v>
      </c>
      <c r="EF266" s="47">
        <f ca="1">IF(OR(INDEX(INDIRECT("times"&amp;DN$2),$F266,EF$28)&gt;10,INDEX(INDIRECT(DP266),$E266,EF$28)&lt;=INDEX(INDIRECT(DP266),$E266,$F266)),0,(INDEX(INDIRECT(DP266),$E266,$F266)-INDEX(INDIRECT(DP266),$E266,EF$28))*(10-INDEX(INDIRECT("times"&amp;DN$2),$F266,EF$28))/10)</f>
        <v>0</v>
      </c>
      <c r="EG266" s="47">
        <f ca="1">IF(OR(INDEX(INDIRECT("times"&amp;DN$2),$F266,EG$28)&gt;10,INDEX(INDIRECT(DP266),$E266,EG$28)&lt;=INDEX(INDIRECT(DP266),$E266,$F266)),0,(INDEX(INDIRECT(DP266),$E266,$F266)-INDEX(INDIRECT(DP266),$E266,EG$28))*(10-INDEX(INDIRECT("times"&amp;DN$2),$F266,EG$28))/10)</f>
        <v>0</v>
      </c>
      <c r="EH266" s="47">
        <f ca="1">IF(OR(INDEX(INDIRECT("times"&amp;DN$2),$F266,EH$28)&gt;10,INDEX(INDIRECT(DP266),$E266,EH$28)&lt;=INDEX(INDIRECT(DP266),$E266,$F266)),0,(INDEX(INDIRECT(DP266),$E266,$F266)-INDEX(INDIRECT(DP266),$E266,EH$28))*(10-INDEX(INDIRECT("times"&amp;DN$2),$F266,EH$28))/10)</f>
        <v>0</v>
      </c>
      <c r="EI266" s="47">
        <f ca="1">IF(OR(INDEX(INDIRECT("times"&amp;DN$2),$F266,EI$28)&gt;10,INDEX(INDIRECT(DP266),$E266,EI$28)&lt;=INDEX(INDIRECT(DP266),$E266,$F266)),0,(INDEX(INDIRECT(DP266),$E266,$F266)-INDEX(INDIRECT(DP266),$E266,EI$28))*(10-INDEX(INDIRECT("times"&amp;DN$2),$F266,EI$28))/10)</f>
        <v>0</v>
      </c>
      <c r="EJ266" s="47">
        <f ca="1">IF(OR(INDEX(INDIRECT("times"&amp;DN$2),$F266,EJ$28)&gt;10,INDEX(INDIRECT(DP266),$E266,EJ$28)&lt;=INDEX(INDIRECT(DP266),$E266,$F266)),0,(INDEX(INDIRECT(DP266),$E266,$F266)-INDEX(INDIRECT(DP266),$E266,EJ$28))*(10-INDEX(INDIRECT("times"&amp;DN$2),$F266,EJ$28))/10)</f>
        <v>0</v>
      </c>
      <c r="EK266" s="47">
        <f ca="1">IF(OR(INDEX(INDIRECT("times"&amp;DN$2),$F266,EK$28)&gt;10,INDEX(INDIRECT(DP266),$E266,EK$28)&lt;=INDEX(INDIRECT(DP266),$E266,$F266)),0,(INDEX(INDIRECT(DP266),$E266,$F266)-INDEX(INDIRECT(DP266),$E266,EK$28))*(10-INDEX(INDIRECT("times"&amp;DN$2),$F266,EK$28))/10)</f>
        <v>0</v>
      </c>
      <c r="EL266" s="47">
        <f ca="1">IF(OR(INDEX(INDIRECT("times"&amp;DN$2),$F266,EL$28)&gt;10,INDEX(INDIRECT(DP266),$E266,EL$28)&lt;=INDEX(INDIRECT(DP266),$E266,$F266)),0,(INDEX(INDIRECT(DP266),$E266,$F266)-INDEX(INDIRECT(DP266),$E266,EL$28))*(10-INDEX(INDIRECT("times"&amp;DN$2),$F266,EL$28))/10)</f>
        <v>0</v>
      </c>
      <c r="EM266" s="48">
        <f ca="1">IF(OR(INDEX(INDIRECT("times"&amp;DN$2),$F266,EM$28)&gt;10,INDEX(INDIRECT(DP266),$E266,EM$28)&lt;=INDEX(INDIRECT(DP266),$E266,$F266)),0,(INDEX(INDIRECT(DP266),$E266,$F266)-INDEX(INDIRECT(DP266),$E266,EM$28))*(10-INDEX(INDIRECT("times"&amp;DN$2),$F266,EM$28))/10)</f>
        <v>0</v>
      </c>
      <c r="EN266" s="201">
        <v>14</v>
      </c>
      <c r="EP266" s="18" t="s">
        <v>202</v>
      </c>
      <c r="EQ266" s="122">
        <f>EP236</f>
        <v>2</v>
      </c>
      <c r="ER266" s="122" t="str">
        <f>EP237</f>
        <v>lei3564</v>
      </c>
      <c r="ES266" s="210" t="str">
        <f t="shared" si="1203"/>
        <v>core2_lei3564</v>
      </c>
      <c r="ET266" s="122">
        <v>1</v>
      </c>
      <c r="EU266" s="33">
        <v>14</v>
      </c>
      <c r="EV266" s="46">
        <f ca="1">IF(OR(INDEX(INDIRECT("times"&amp;EQ$2),$F266,EV$28)&gt;10,INDEX(INDIRECT(ES266),$E266,EV$28)&lt;=INDEX(INDIRECT(ES266),$E266,$F266)),0,(INDEX(INDIRECT(ES266),$E266,$F266)-INDEX(INDIRECT(ES266),$E266,EV$28))*(10-INDEX(INDIRECT("times"&amp;EQ$2),$F266,EV$28))/10)</f>
        <v>0</v>
      </c>
      <c r="EW266" s="47">
        <f ca="1">IF(OR(INDEX(INDIRECT("times"&amp;EQ$2),$F266,EW$28)&gt;10,INDEX(INDIRECT(ES266),$E266,EW$28)&lt;=INDEX(INDIRECT(ES266),$E266,$F266)),0,(INDEX(INDIRECT(ES266),$E266,$F266)-INDEX(INDIRECT(ES266),$E266,EW$28))*(10-INDEX(INDIRECT("times"&amp;EQ$2),$F266,EW$28))/10)</f>
        <v>0</v>
      </c>
      <c r="EX266" s="47">
        <f ca="1">IF(OR(INDEX(INDIRECT("times"&amp;EQ$2),$F266,EX$28)&gt;10,INDEX(INDIRECT(ES266),$E266,EX$28)&lt;=INDEX(INDIRECT(ES266),$E266,$F266)),0,(INDEX(INDIRECT(ES266),$E266,$F266)-INDEX(INDIRECT(ES266),$E266,EX$28))*(10-INDEX(INDIRECT("times"&amp;EQ$2),$F266,EX$28))/10)</f>
        <v>0</v>
      </c>
      <c r="EY266" s="47">
        <f ca="1">IF(OR(INDEX(INDIRECT("times"&amp;EQ$2),$F266,EY$28)&gt;10,INDEX(INDIRECT(ES266),$E266,EY$28)&lt;=INDEX(INDIRECT(ES266),$E266,$F266)),0,(INDEX(INDIRECT(ES266),$E266,$F266)-INDEX(INDIRECT(ES266),$E266,EY$28))*(10-INDEX(INDIRECT("times"&amp;EQ$2),$F266,EY$28))/10)</f>
        <v>0</v>
      </c>
      <c r="EZ266" s="47">
        <f ca="1">IF(OR(INDEX(INDIRECT("times"&amp;EQ$2),$F266,EZ$28)&gt;10,INDEX(INDIRECT(ES266),$E266,EZ$28)&lt;=INDEX(INDIRECT(ES266),$E266,$F266)),0,(INDEX(INDIRECT(ES266),$E266,$F266)-INDEX(INDIRECT(ES266),$E266,EZ$28))*(10-INDEX(INDIRECT("times"&amp;EQ$2),$F266,EZ$28))/10)</f>
        <v>0</v>
      </c>
      <c r="FA266" s="47">
        <f ca="1">IF(OR(INDEX(INDIRECT("times"&amp;EQ$2),$F266,FA$28)&gt;10,INDEX(INDIRECT(ES266),$E266,FA$28)&lt;=INDEX(INDIRECT(ES266),$E266,$F266)),0,(INDEX(INDIRECT(ES266),$E266,$F266)-INDEX(INDIRECT(ES266),$E266,FA$28))*(10-INDEX(INDIRECT("times"&amp;EQ$2),$F266,FA$28))/10)</f>
        <v>0</v>
      </c>
      <c r="FB266" s="47">
        <f ca="1">IF(OR(INDEX(INDIRECT("times"&amp;EQ$2),$F266,FB$28)&gt;10,INDEX(INDIRECT(ES266),$E266,FB$28)&lt;=INDEX(INDIRECT(ES266),$E266,$F266)),0,(INDEX(INDIRECT(ES266),$E266,$F266)-INDEX(INDIRECT(ES266),$E266,FB$28))*(10-INDEX(INDIRECT("times"&amp;EQ$2),$F266,FB$28))/10)</f>
        <v>0</v>
      </c>
      <c r="FC266" s="47">
        <f ca="1">IF(OR(INDEX(INDIRECT("times"&amp;EQ$2),$F266,FC$28)&gt;10,INDEX(INDIRECT(ES266),$E266,FC$28)&lt;=INDEX(INDIRECT(ES266),$E266,$F266)),0,(INDEX(INDIRECT(ES266),$E266,$F266)-INDEX(INDIRECT(ES266),$E266,FC$28))*(10-INDEX(INDIRECT("times"&amp;EQ$2),$F266,FC$28))/10)</f>
        <v>0</v>
      </c>
      <c r="FD266" s="47">
        <f ca="1">IF(OR(INDEX(INDIRECT("times"&amp;EQ$2),$F266,FD$28)&gt;10,INDEX(INDIRECT(ES266),$E266,FD$28)&lt;=INDEX(INDIRECT(ES266),$E266,$F266)),0,(INDEX(INDIRECT(ES266),$E266,$F266)-INDEX(INDIRECT(ES266),$E266,FD$28))*(10-INDEX(INDIRECT("times"&amp;EQ$2),$F266,FD$28))/10)</f>
        <v>0</v>
      </c>
      <c r="FE266" s="47">
        <f ca="1">IF(OR(INDEX(INDIRECT("times"&amp;EQ$2),$F266,FE$28)&gt;10,INDEX(INDIRECT(ES266),$E266,FE$28)&lt;=INDEX(INDIRECT(ES266),$E266,$F266)),0,(INDEX(INDIRECT(ES266),$E266,$F266)-INDEX(INDIRECT(ES266),$E266,FE$28))*(10-INDEX(INDIRECT("times"&amp;EQ$2),$F266,FE$28))/10)</f>
        <v>0</v>
      </c>
      <c r="FF266" s="47">
        <f ca="1">IF(OR(INDEX(INDIRECT("times"&amp;EQ$2),$F266,FF$28)&gt;10,INDEX(INDIRECT(ES266),$E266,FF$28)&lt;=INDEX(INDIRECT(ES266),$E266,$F266)),0,(INDEX(INDIRECT(ES266),$E266,$F266)-INDEX(INDIRECT(ES266),$E266,FF$28))*(10-INDEX(INDIRECT("times"&amp;EQ$2),$F266,FF$28))/10)</f>
        <v>0</v>
      </c>
      <c r="FG266" s="47">
        <f ca="1">IF(OR(INDEX(INDIRECT("times"&amp;EQ$2),$F266,FG$28)&gt;10,INDEX(INDIRECT(ES266),$E266,FG$28)&lt;=INDEX(INDIRECT(ES266),$E266,$F266)),0,(INDEX(INDIRECT(ES266),$E266,$F266)-INDEX(INDIRECT(ES266),$E266,FG$28))*(10-INDEX(INDIRECT("times"&amp;EQ$2),$F266,FG$28))/10)</f>
        <v>0</v>
      </c>
      <c r="FH266" s="47">
        <f ca="1">IF(OR(INDEX(INDIRECT("times"&amp;EQ$2),$F266,FH$28)&gt;10,INDEX(INDIRECT(ES266),$E266,FH$28)&lt;=INDEX(INDIRECT(ES266),$E266,$F266)),0,(INDEX(INDIRECT(ES266),$E266,$F266)-INDEX(INDIRECT(ES266),$E266,FH$28))*(10-INDEX(INDIRECT("times"&amp;EQ$2),$F266,FH$28))/10)</f>
        <v>0</v>
      </c>
      <c r="FI266" s="47">
        <f ca="1">IF(OR(INDEX(INDIRECT("times"&amp;EQ$2),$F266,FI$28)&gt;10,INDEX(INDIRECT(ES266),$E266,FI$28)&lt;=INDEX(INDIRECT(ES266),$E266,$F266)),0,(INDEX(INDIRECT(ES266),$E266,$F266)-INDEX(INDIRECT(ES266),$E266,FI$28))*(10-INDEX(INDIRECT("times"&amp;EQ$2),$F266,FI$28))/10)</f>
        <v>0</v>
      </c>
      <c r="FJ266" s="47">
        <f ca="1">IF(OR(INDEX(INDIRECT("times"&amp;EQ$2),$F266,FJ$28)&gt;10,INDEX(INDIRECT(ES266),$E266,FJ$28)&lt;=INDEX(INDIRECT(ES266),$E266,$F266)),0,(INDEX(INDIRECT(ES266),$E266,$F266)-INDEX(INDIRECT(ES266),$E266,FJ$28))*(10-INDEX(INDIRECT("times"&amp;EQ$2),$F266,FJ$28))/10)</f>
        <v>0</v>
      </c>
      <c r="FK266" s="47">
        <f ca="1">IF(OR(INDEX(INDIRECT("times"&amp;EQ$2),$F266,FK$28)&gt;10,INDEX(INDIRECT(ES266),$E266,FK$28)&lt;=INDEX(INDIRECT(ES266),$E266,$F266)),0,(INDEX(INDIRECT(ES266),$E266,$F266)-INDEX(INDIRECT(ES266),$E266,FK$28))*(10-INDEX(INDIRECT("times"&amp;EQ$2),$F266,FK$28))/10)</f>
        <v>0</v>
      </c>
      <c r="FL266" s="47">
        <f ca="1">IF(OR(INDEX(INDIRECT("times"&amp;EQ$2),$F266,FL$28)&gt;10,INDEX(INDIRECT(ES266),$E266,FL$28)&lt;=INDEX(INDIRECT(ES266),$E266,$F266)),0,(INDEX(INDIRECT(ES266),$E266,$F266)-INDEX(INDIRECT(ES266),$E266,FL$28))*(10-INDEX(INDIRECT("times"&amp;EQ$2),$F266,FL$28))/10)</f>
        <v>0</v>
      </c>
      <c r="FM266" s="47">
        <f ca="1">IF(OR(INDEX(INDIRECT("times"&amp;EQ$2),$F266,FM$28)&gt;10,INDEX(INDIRECT(ES266),$E266,FM$28)&lt;=INDEX(INDIRECT(ES266),$E266,$F266)),0,(INDEX(INDIRECT(ES266),$E266,$F266)-INDEX(INDIRECT(ES266),$E266,FM$28))*(10-INDEX(INDIRECT("times"&amp;EQ$2),$F266,FM$28))/10)</f>
        <v>0</v>
      </c>
      <c r="FN266" s="47">
        <f ca="1">IF(OR(INDEX(INDIRECT("times"&amp;EQ$2),$F266,FN$28)&gt;10,INDEX(INDIRECT(ES266),$E266,FN$28)&lt;=INDEX(INDIRECT(ES266),$E266,$F266)),0,(INDEX(INDIRECT(ES266),$E266,$F266)-INDEX(INDIRECT(ES266),$E266,FN$28))*(10-INDEX(INDIRECT("times"&amp;EQ$2),$F266,FN$28))/10)</f>
        <v>0</v>
      </c>
      <c r="FO266" s="47">
        <f ca="1">IF(OR(INDEX(INDIRECT("times"&amp;EQ$2),$F266,FO$28)&gt;10,INDEX(INDIRECT(ES266),$E266,FO$28)&lt;=INDEX(INDIRECT(ES266),$E266,$F266)),0,(INDEX(INDIRECT(ES266),$E266,$F266)-INDEX(INDIRECT(ES266),$E266,FO$28))*(10-INDEX(INDIRECT("times"&amp;EQ$2),$F266,FO$28))/10)</f>
        <v>0</v>
      </c>
      <c r="FP266" s="48">
        <f ca="1">IF(OR(INDEX(INDIRECT("times"&amp;EQ$2),$F266,FP$28)&gt;10,INDEX(INDIRECT(ES266),$E266,FP$28)&lt;=INDEX(INDIRECT(ES266),$E266,$F266)),0,(INDEX(INDIRECT(ES266),$E266,$F266)-INDEX(INDIRECT(ES266),$E266,FP$28))*(10-INDEX(INDIRECT("times"&amp;EQ$2),$F266,FP$28))/10)</f>
        <v>0</v>
      </c>
      <c r="FQ266" s="201">
        <v>14</v>
      </c>
      <c r="FS266" s="18" t="s">
        <v>202</v>
      </c>
      <c r="FT266" s="122">
        <f>FS236</f>
        <v>2</v>
      </c>
      <c r="FU266" s="122" t="str">
        <f>FS237</f>
        <v>shop65</v>
      </c>
      <c r="FV266" s="210" t="str">
        <f t="shared" si="1204"/>
        <v>core2_shop65</v>
      </c>
      <c r="FW266" s="122">
        <v>1</v>
      </c>
      <c r="FX266" s="33">
        <v>14</v>
      </c>
      <c r="FY266" s="46">
        <f ca="1">IF(OR(INDEX(INDIRECT("times"&amp;FT$2),$F266,FY$28)&gt;10,INDEX(INDIRECT(FV266),$E266,FY$28)&lt;=INDEX(INDIRECT(FV266),$E266,$F266)),0,(INDEX(INDIRECT(FV266),$E266,$F266)-INDEX(INDIRECT(FV266),$E266,FY$28))*(10-INDEX(INDIRECT("times"&amp;FT$2),$F266,FY$28))/10)</f>
        <v>0</v>
      </c>
      <c r="FZ266" s="47">
        <f ca="1">IF(OR(INDEX(INDIRECT("times"&amp;FT$2),$F266,FZ$28)&gt;10,INDEX(INDIRECT(FV266),$E266,FZ$28)&lt;=INDEX(INDIRECT(FV266),$E266,$F266)),0,(INDEX(INDIRECT(FV266),$E266,$F266)-INDEX(INDIRECT(FV266),$E266,FZ$28))*(10-INDEX(INDIRECT("times"&amp;FT$2),$F266,FZ$28))/10)</f>
        <v>0</v>
      </c>
      <c r="GA266" s="47">
        <f ca="1">IF(OR(INDEX(INDIRECT("times"&amp;FT$2),$F266,GA$28)&gt;10,INDEX(INDIRECT(FV266),$E266,GA$28)&lt;=INDEX(INDIRECT(FV266),$E266,$F266)),0,(INDEX(INDIRECT(FV266),$E266,$F266)-INDEX(INDIRECT(FV266),$E266,GA$28))*(10-INDEX(INDIRECT("times"&amp;FT$2),$F266,GA$28))/10)</f>
        <v>0</v>
      </c>
      <c r="GB266" s="47">
        <f ca="1">IF(OR(INDEX(INDIRECT("times"&amp;FT$2),$F266,GB$28)&gt;10,INDEX(INDIRECT(FV266),$E266,GB$28)&lt;=INDEX(INDIRECT(FV266),$E266,$F266)),0,(INDEX(INDIRECT(FV266),$E266,$F266)-INDEX(INDIRECT(FV266),$E266,GB$28))*(10-INDEX(INDIRECT("times"&amp;FT$2),$F266,GB$28))/10)</f>
        <v>0</v>
      </c>
      <c r="GC266" s="47">
        <f ca="1">IF(OR(INDEX(INDIRECT("times"&amp;FT$2),$F266,GC$28)&gt;10,INDEX(INDIRECT(FV266),$E266,GC$28)&lt;=INDEX(INDIRECT(FV266),$E266,$F266)),0,(INDEX(INDIRECT(FV266),$E266,$F266)-INDEX(INDIRECT(FV266),$E266,GC$28))*(10-INDEX(INDIRECT("times"&amp;FT$2),$F266,GC$28))/10)</f>
        <v>0</v>
      </c>
      <c r="GD266" s="47">
        <f ca="1">IF(OR(INDEX(INDIRECT("times"&amp;FT$2),$F266,GD$28)&gt;10,INDEX(INDIRECT(FV266),$E266,GD$28)&lt;=INDEX(INDIRECT(FV266),$E266,$F266)),0,(INDEX(INDIRECT(FV266),$E266,$F266)-INDEX(INDIRECT(FV266),$E266,GD$28))*(10-INDEX(INDIRECT("times"&amp;FT$2),$F266,GD$28))/10)</f>
        <v>0</v>
      </c>
      <c r="GE266" s="47">
        <f ca="1">IF(OR(INDEX(INDIRECT("times"&amp;FT$2),$F266,GE$28)&gt;10,INDEX(INDIRECT(FV266),$E266,GE$28)&lt;=INDEX(INDIRECT(FV266),$E266,$F266)),0,(INDEX(INDIRECT(FV266),$E266,$F266)-INDEX(INDIRECT(FV266),$E266,GE$28))*(10-INDEX(INDIRECT("times"&amp;FT$2),$F266,GE$28))/10)</f>
        <v>0</v>
      </c>
      <c r="GF266" s="47">
        <f ca="1">IF(OR(INDEX(INDIRECT("times"&amp;FT$2),$F266,GF$28)&gt;10,INDEX(INDIRECT(FV266),$E266,GF$28)&lt;=INDEX(INDIRECT(FV266),$E266,$F266)),0,(INDEX(INDIRECT(FV266),$E266,$F266)-INDEX(INDIRECT(FV266),$E266,GF$28))*(10-INDEX(INDIRECT("times"&amp;FT$2),$F266,GF$28))/10)</f>
        <v>0</v>
      </c>
      <c r="GG266" s="47">
        <f ca="1">IF(OR(INDEX(INDIRECT("times"&amp;FT$2),$F266,GG$28)&gt;10,INDEX(INDIRECT(FV266),$E266,GG$28)&lt;=INDEX(INDIRECT(FV266),$E266,$F266)),0,(INDEX(INDIRECT(FV266),$E266,$F266)-INDEX(INDIRECT(FV266),$E266,GG$28))*(10-INDEX(INDIRECT("times"&amp;FT$2),$F266,GG$28))/10)</f>
        <v>0</v>
      </c>
      <c r="GH266" s="47">
        <f ca="1">IF(OR(INDEX(INDIRECT("times"&amp;FT$2),$F266,GH$28)&gt;10,INDEX(INDIRECT(FV266),$E266,GH$28)&lt;=INDEX(INDIRECT(FV266),$E266,$F266)),0,(INDEX(INDIRECT(FV266),$E266,$F266)-INDEX(INDIRECT(FV266),$E266,GH$28))*(10-INDEX(INDIRECT("times"&amp;FT$2),$F266,GH$28))/10)</f>
        <v>0</v>
      </c>
      <c r="GI266" s="47">
        <f ca="1">IF(OR(INDEX(INDIRECT("times"&amp;FT$2),$F266,GI$28)&gt;10,INDEX(INDIRECT(FV266),$E266,GI$28)&lt;=INDEX(INDIRECT(FV266),$E266,$F266)),0,(INDEX(INDIRECT(FV266),$E266,$F266)-INDEX(INDIRECT(FV266),$E266,GI$28))*(10-INDEX(INDIRECT("times"&amp;FT$2),$F266,GI$28))/10)</f>
        <v>0</v>
      </c>
      <c r="GJ266" s="47">
        <f ca="1">IF(OR(INDEX(INDIRECT("times"&amp;FT$2),$F266,GJ$28)&gt;10,INDEX(INDIRECT(FV266),$E266,GJ$28)&lt;=INDEX(INDIRECT(FV266),$E266,$F266)),0,(INDEX(INDIRECT(FV266),$E266,$F266)-INDEX(INDIRECT(FV266),$E266,GJ$28))*(10-INDEX(INDIRECT("times"&amp;FT$2),$F266,GJ$28))/10)</f>
        <v>0</v>
      </c>
      <c r="GK266" s="47">
        <f ca="1">IF(OR(INDEX(INDIRECT("times"&amp;FT$2),$F266,GK$28)&gt;10,INDEX(INDIRECT(FV266),$E266,GK$28)&lt;=INDEX(INDIRECT(FV266),$E266,$F266)),0,(INDEX(INDIRECT(FV266),$E266,$F266)-INDEX(INDIRECT(FV266),$E266,GK$28))*(10-INDEX(INDIRECT("times"&amp;FT$2),$F266,GK$28))/10)</f>
        <v>0</v>
      </c>
      <c r="GL266" s="47">
        <f ca="1">IF(OR(INDEX(INDIRECT("times"&amp;FT$2),$F266,GL$28)&gt;10,INDEX(INDIRECT(FV266),$E266,GL$28)&lt;=INDEX(INDIRECT(FV266),$E266,$F266)),0,(INDEX(INDIRECT(FV266),$E266,$F266)-INDEX(INDIRECT(FV266),$E266,GL$28))*(10-INDEX(INDIRECT("times"&amp;FT$2),$F266,GL$28))/10)</f>
        <v>0</v>
      </c>
      <c r="GM266" s="47">
        <f ca="1">IF(OR(INDEX(INDIRECT("times"&amp;FT$2),$F266,GM$28)&gt;10,INDEX(INDIRECT(FV266),$E266,GM$28)&lt;=INDEX(INDIRECT(FV266),$E266,$F266)),0,(INDEX(INDIRECT(FV266),$E266,$F266)-INDEX(INDIRECT(FV266),$E266,GM$28))*(10-INDEX(INDIRECT("times"&amp;FT$2),$F266,GM$28))/10)</f>
        <v>0</v>
      </c>
      <c r="GN266" s="47">
        <f ca="1">IF(OR(INDEX(INDIRECT("times"&amp;FT$2),$F266,GN$28)&gt;10,INDEX(INDIRECT(FV266),$E266,GN$28)&lt;=INDEX(INDIRECT(FV266),$E266,$F266)),0,(INDEX(INDIRECT(FV266),$E266,$F266)-INDEX(INDIRECT(FV266),$E266,GN$28))*(10-INDEX(INDIRECT("times"&amp;FT$2),$F266,GN$28))/10)</f>
        <v>0</v>
      </c>
      <c r="GO266" s="47">
        <f ca="1">IF(OR(INDEX(INDIRECT("times"&amp;FT$2),$F266,GO$28)&gt;10,INDEX(INDIRECT(FV266),$E266,GO$28)&lt;=INDEX(INDIRECT(FV266),$E266,$F266)),0,(INDEX(INDIRECT(FV266),$E266,$F266)-INDEX(INDIRECT(FV266),$E266,GO$28))*(10-INDEX(INDIRECT("times"&amp;FT$2),$F266,GO$28))/10)</f>
        <v>0</v>
      </c>
      <c r="GP266" s="47">
        <f ca="1">IF(OR(INDEX(INDIRECT("times"&amp;FT$2),$F266,GP$28)&gt;10,INDEX(INDIRECT(FV266),$E266,GP$28)&lt;=INDEX(INDIRECT(FV266),$E266,$F266)),0,(INDEX(INDIRECT(FV266),$E266,$F266)-INDEX(INDIRECT(FV266),$E266,GP$28))*(10-INDEX(INDIRECT("times"&amp;FT$2),$F266,GP$28))/10)</f>
        <v>0</v>
      </c>
      <c r="GQ266" s="47">
        <f ca="1">IF(OR(INDEX(INDIRECT("times"&amp;FT$2),$F266,GQ$28)&gt;10,INDEX(INDIRECT(FV266),$E266,GQ$28)&lt;=INDEX(INDIRECT(FV266),$E266,$F266)),0,(INDEX(INDIRECT(FV266),$E266,$F266)-INDEX(INDIRECT(FV266),$E266,GQ$28))*(10-INDEX(INDIRECT("times"&amp;FT$2),$F266,GQ$28))/10)</f>
        <v>0</v>
      </c>
      <c r="GR266" s="47">
        <f ca="1">IF(OR(INDEX(INDIRECT("times"&amp;FT$2),$F266,GR$28)&gt;10,INDEX(INDIRECT(FV266),$E266,GR$28)&lt;=INDEX(INDIRECT(FV266),$E266,$F266)),0,(INDEX(INDIRECT(FV266),$E266,$F266)-INDEX(INDIRECT(FV266),$E266,GR$28))*(10-INDEX(INDIRECT("times"&amp;FT$2),$F266,GR$28))/10)</f>
        <v>0</v>
      </c>
      <c r="GS266" s="48">
        <f ca="1">IF(OR(INDEX(INDIRECT("times"&amp;FT$2),$F266,GS$28)&gt;10,INDEX(INDIRECT(FV266),$E266,GS$28)&lt;=INDEX(INDIRECT(FV266),$E266,$F266)),0,(INDEX(INDIRECT(FV266),$E266,$F266)-INDEX(INDIRECT(FV266),$E266,GS$28))*(10-INDEX(INDIRECT("times"&amp;FT$2),$F266,GS$28))/10)</f>
        <v>0</v>
      </c>
      <c r="GT266" s="201">
        <v>14</v>
      </c>
      <c r="GV266" s="18" t="s">
        <v>202</v>
      </c>
      <c r="GW266" s="122">
        <f>GV236</f>
        <v>2</v>
      </c>
      <c r="GX266" s="122" t="str">
        <f>GV237</f>
        <v>lei65</v>
      </c>
      <c r="GY266" s="210" t="str">
        <f t="shared" si="1205"/>
        <v>core2_lei65</v>
      </c>
      <c r="GZ266" s="122">
        <v>1</v>
      </c>
      <c r="HA266" s="33">
        <v>14</v>
      </c>
      <c r="HB266" s="46">
        <f ca="1">IF(OR(INDEX(INDIRECT("times"&amp;GW$2),$F266,HB$28)&gt;10,INDEX(INDIRECT(GY266),$E266,HB$28)&lt;=INDEX(INDIRECT(GY266),$E266,$F266)),0,(INDEX(INDIRECT(GY266),$E266,$F266)-INDEX(INDIRECT(GY266),$E266,HB$28))*(10-INDEX(INDIRECT("times"&amp;GW$2),$F266,HB$28))/10)</f>
        <v>0</v>
      </c>
      <c r="HC266" s="47">
        <f ca="1">IF(OR(INDEX(INDIRECT("times"&amp;GW$2),$F266,HC$28)&gt;10,INDEX(INDIRECT(GY266),$E266,HC$28)&lt;=INDEX(INDIRECT(GY266),$E266,$F266)),0,(INDEX(INDIRECT(GY266),$E266,$F266)-INDEX(INDIRECT(GY266),$E266,HC$28))*(10-INDEX(INDIRECT("times"&amp;GW$2),$F266,HC$28))/10)</f>
        <v>0</v>
      </c>
      <c r="HD266" s="47">
        <f ca="1">IF(OR(INDEX(INDIRECT("times"&amp;GW$2),$F266,HD$28)&gt;10,INDEX(INDIRECT(GY266),$E266,HD$28)&lt;=INDEX(INDIRECT(GY266),$E266,$F266)),0,(INDEX(INDIRECT(GY266),$E266,$F266)-INDEX(INDIRECT(GY266),$E266,HD$28))*(10-INDEX(INDIRECT("times"&amp;GW$2),$F266,HD$28))/10)</f>
        <v>0</v>
      </c>
      <c r="HE266" s="47">
        <f ca="1">IF(OR(INDEX(INDIRECT("times"&amp;GW$2),$F266,HE$28)&gt;10,INDEX(INDIRECT(GY266),$E266,HE$28)&lt;=INDEX(INDIRECT(GY266),$E266,$F266)),0,(INDEX(INDIRECT(GY266),$E266,$F266)-INDEX(INDIRECT(GY266),$E266,HE$28))*(10-INDEX(INDIRECT("times"&amp;GW$2),$F266,HE$28))/10)</f>
        <v>0</v>
      </c>
      <c r="HF266" s="47">
        <f ca="1">IF(OR(INDEX(INDIRECT("times"&amp;GW$2),$F266,HF$28)&gt;10,INDEX(INDIRECT(GY266),$E266,HF$28)&lt;=INDEX(INDIRECT(GY266),$E266,$F266)),0,(INDEX(INDIRECT(GY266),$E266,$F266)-INDEX(INDIRECT(GY266),$E266,HF$28))*(10-INDEX(INDIRECT("times"&amp;GW$2),$F266,HF$28))/10)</f>
        <v>0</v>
      </c>
      <c r="HG266" s="47">
        <f ca="1">IF(OR(INDEX(INDIRECT("times"&amp;GW$2),$F266,HG$28)&gt;10,INDEX(INDIRECT(GY266),$E266,HG$28)&lt;=INDEX(INDIRECT(GY266),$E266,$F266)),0,(INDEX(INDIRECT(GY266),$E266,$F266)-INDEX(INDIRECT(GY266),$E266,HG$28))*(10-INDEX(INDIRECT("times"&amp;GW$2),$F266,HG$28))/10)</f>
        <v>0</v>
      </c>
      <c r="HH266" s="47">
        <f ca="1">IF(OR(INDEX(INDIRECT("times"&amp;GW$2),$F266,HH$28)&gt;10,INDEX(INDIRECT(GY266),$E266,HH$28)&lt;=INDEX(INDIRECT(GY266),$E266,$F266)),0,(INDEX(INDIRECT(GY266),$E266,$F266)-INDEX(INDIRECT(GY266),$E266,HH$28))*(10-INDEX(INDIRECT("times"&amp;GW$2),$F266,HH$28))/10)</f>
        <v>0</v>
      </c>
      <c r="HI266" s="47">
        <f ca="1">IF(OR(INDEX(INDIRECT("times"&amp;GW$2),$F266,HI$28)&gt;10,INDEX(INDIRECT(GY266),$E266,HI$28)&lt;=INDEX(INDIRECT(GY266),$E266,$F266)),0,(INDEX(INDIRECT(GY266),$E266,$F266)-INDEX(INDIRECT(GY266),$E266,HI$28))*(10-INDEX(INDIRECT("times"&amp;GW$2),$F266,HI$28))/10)</f>
        <v>0</v>
      </c>
      <c r="HJ266" s="47">
        <f ca="1">IF(OR(INDEX(INDIRECT("times"&amp;GW$2),$F266,HJ$28)&gt;10,INDEX(INDIRECT(GY266),$E266,HJ$28)&lt;=INDEX(INDIRECT(GY266),$E266,$F266)),0,(INDEX(INDIRECT(GY266),$E266,$F266)-INDEX(INDIRECT(GY266),$E266,HJ$28))*(10-INDEX(INDIRECT("times"&amp;GW$2),$F266,HJ$28))/10)</f>
        <v>0</v>
      </c>
      <c r="HK266" s="47">
        <f ca="1">IF(OR(INDEX(INDIRECT("times"&amp;GW$2),$F266,HK$28)&gt;10,INDEX(INDIRECT(GY266),$E266,HK$28)&lt;=INDEX(INDIRECT(GY266),$E266,$F266)),0,(INDEX(INDIRECT(GY266),$E266,$F266)-INDEX(INDIRECT(GY266),$E266,HK$28))*(10-INDEX(INDIRECT("times"&amp;GW$2),$F266,HK$28))/10)</f>
        <v>0</v>
      </c>
      <c r="HL266" s="47">
        <f ca="1">IF(OR(INDEX(INDIRECT("times"&amp;GW$2),$F266,HL$28)&gt;10,INDEX(INDIRECT(GY266),$E266,HL$28)&lt;=INDEX(INDIRECT(GY266),$E266,$F266)),0,(INDEX(INDIRECT(GY266),$E266,$F266)-INDEX(INDIRECT(GY266),$E266,HL$28))*(10-INDEX(INDIRECT("times"&amp;GW$2),$F266,HL$28))/10)</f>
        <v>0</v>
      </c>
      <c r="HM266" s="47">
        <f ca="1">IF(OR(INDEX(INDIRECT("times"&amp;GW$2),$F266,HM$28)&gt;10,INDEX(INDIRECT(GY266),$E266,HM$28)&lt;=INDEX(INDIRECT(GY266),$E266,$F266)),0,(INDEX(INDIRECT(GY266),$E266,$F266)-INDEX(INDIRECT(GY266),$E266,HM$28))*(10-INDEX(INDIRECT("times"&amp;GW$2),$F266,HM$28))/10)</f>
        <v>0</v>
      </c>
      <c r="HN266" s="47">
        <f ca="1">IF(OR(INDEX(INDIRECT("times"&amp;GW$2),$F266,HN$28)&gt;10,INDEX(INDIRECT(GY266),$E266,HN$28)&lt;=INDEX(INDIRECT(GY266),$E266,$F266)),0,(INDEX(INDIRECT(GY266),$E266,$F266)-INDEX(INDIRECT(GY266),$E266,HN$28))*(10-INDEX(INDIRECT("times"&amp;GW$2),$F266,HN$28))/10)</f>
        <v>0</v>
      </c>
      <c r="HO266" s="47">
        <f ca="1">IF(OR(INDEX(INDIRECT("times"&amp;GW$2),$F266,HO$28)&gt;10,INDEX(INDIRECT(GY266),$E266,HO$28)&lt;=INDEX(INDIRECT(GY266),$E266,$F266)),0,(INDEX(INDIRECT(GY266),$E266,$F266)-INDEX(INDIRECT(GY266),$E266,HO$28))*(10-INDEX(INDIRECT("times"&amp;GW$2),$F266,HO$28))/10)</f>
        <v>0</v>
      </c>
      <c r="HP266" s="47">
        <f ca="1">IF(OR(INDEX(INDIRECT("times"&amp;GW$2),$F266,HP$28)&gt;10,INDEX(INDIRECT(GY266),$E266,HP$28)&lt;=INDEX(INDIRECT(GY266),$E266,$F266)),0,(INDEX(INDIRECT(GY266),$E266,$F266)-INDEX(INDIRECT(GY266),$E266,HP$28))*(10-INDEX(INDIRECT("times"&amp;GW$2),$F266,HP$28))/10)</f>
        <v>0</v>
      </c>
      <c r="HQ266" s="47">
        <f ca="1">IF(OR(INDEX(INDIRECT("times"&amp;GW$2),$F266,HQ$28)&gt;10,INDEX(INDIRECT(GY266),$E266,HQ$28)&lt;=INDEX(INDIRECT(GY266),$E266,$F266)),0,(INDEX(INDIRECT(GY266),$E266,$F266)-INDEX(INDIRECT(GY266),$E266,HQ$28))*(10-INDEX(INDIRECT("times"&amp;GW$2),$F266,HQ$28))/10)</f>
        <v>0</v>
      </c>
      <c r="HR266" s="47">
        <f ca="1">IF(OR(INDEX(INDIRECT("times"&amp;GW$2),$F266,HR$28)&gt;10,INDEX(INDIRECT(GY266),$E266,HR$28)&lt;=INDEX(INDIRECT(GY266),$E266,$F266)),0,(INDEX(INDIRECT(GY266),$E266,$F266)-INDEX(INDIRECT(GY266),$E266,HR$28))*(10-INDEX(INDIRECT("times"&amp;GW$2),$F266,HR$28))/10)</f>
        <v>0</v>
      </c>
      <c r="HS266" s="47">
        <f ca="1">IF(OR(INDEX(INDIRECT("times"&amp;GW$2),$F266,HS$28)&gt;10,INDEX(INDIRECT(GY266),$E266,HS$28)&lt;=INDEX(INDIRECT(GY266),$E266,$F266)),0,(INDEX(INDIRECT(GY266),$E266,$F266)-INDEX(INDIRECT(GY266),$E266,HS$28))*(10-INDEX(INDIRECT("times"&amp;GW$2),$F266,HS$28))/10)</f>
        <v>0</v>
      </c>
      <c r="HT266" s="47">
        <f ca="1">IF(OR(INDEX(INDIRECT("times"&amp;GW$2),$F266,HT$28)&gt;10,INDEX(INDIRECT(GY266),$E266,HT$28)&lt;=INDEX(INDIRECT(GY266),$E266,$F266)),0,(INDEX(INDIRECT(GY266),$E266,$F266)-INDEX(INDIRECT(GY266),$E266,HT$28))*(10-INDEX(INDIRECT("times"&amp;GW$2),$F266,HT$28))/10)</f>
        <v>0</v>
      </c>
      <c r="HU266" s="47">
        <f ca="1">IF(OR(INDEX(INDIRECT("times"&amp;GW$2),$F266,HU$28)&gt;10,INDEX(INDIRECT(GY266),$E266,HU$28)&lt;=INDEX(INDIRECT(GY266),$E266,$F266)),0,(INDEX(INDIRECT(GY266),$E266,$F266)-INDEX(INDIRECT(GY266),$E266,HU$28))*(10-INDEX(INDIRECT("times"&amp;GW$2),$F266,HU$28))/10)</f>
        <v>0</v>
      </c>
      <c r="HV266" s="48">
        <f ca="1">IF(OR(INDEX(INDIRECT("times"&amp;GW$2),$F266,HV$28)&gt;10,INDEX(INDIRECT(GY266),$E266,HV$28)&lt;=INDEX(INDIRECT(GY266),$E266,$F266)),0,(INDEX(INDIRECT(GY266),$E266,$F266)-INDEX(INDIRECT(GY266),$E266,HV$28))*(10-INDEX(INDIRECT("times"&amp;GW$2),$F266,HV$28))/10)</f>
        <v>0</v>
      </c>
      <c r="HW266" s="201">
        <v>14</v>
      </c>
    </row>
    <row r="267" spans="1:231" ht="15">
      <c r="A267" s="18" t="s">
        <v>203</v>
      </c>
      <c r="B267" s="122">
        <f>A236</f>
        <v>2</v>
      </c>
      <c r="C267" s="122" t="str">
        <f>A237</f>
        <v>work1834</v>
      </c>
      <c r="D267" s="210" t="str">
        <f t="shared" si="1198"/>
        <v>core2_work1834</v>
      </c>
      <c r="E267" s="122">
        <v>1</v>
      </c>
      <c r="F267" s="33">
        <v>15</v>
      </c>
      <c r="G267" s="46">
        <f ca="1">IF(OR(INDEX(INDIRECT("times"&amp;B$2),$F267,G$28)&gt;10,INDEX(INDIRECT(D267),$E267,G$28)&lt;=INDEX(INDIRECT(D267),$E267,$F267)),0,(INDEX(INDIRECT(D267),$E267,$F267)-INDEX(INDIRECT(D267),$E267,G$28))*(10-INDEX(INDIRECT("times"&amp;B$2),$F267,G$28))/10)</f>
        <v>0</v>
      </c>
      <c r="H267" s="47">
        <f ca="1">IF(OR(INDEX(INDIRECT("times"&amp;B$2),$F267,H$28)&gt;10,INDEX(INDIRECT(D267),$E267,H$28)&lt;=INDEX(INDIRECT(D267),$E267,$F267)),0,(INDEX(INDIRECT(D267),$E267,$F267)-INDEX(INDIRECT(D267),$E267,H$28))*(10-INDEX(INDIRECT("times"&amp;B$2),$F267,H$28))/10)</f>
        <v>0</v>
      </c>
      <c r="I267" s="47">
        <f ca="1">IF(OR(INDEX(INDIRECT("times"&amp;B$2),$F267,I$28)&gt;10,INDEX(INDIRECT(D267),$E267,I$28)&lt;=INDEX(INDIRECT(D267),$E267,$F267)),0,(INDEX(INDIRECT(D267),$E267,$F267)-INDEX(INDIRECT(D267),$E267,I$28))*(10-INDEX(INDIRECT("times"&amp;B$2),$F267,I$28))/10)</f>
        <v>0</v>
      </c>
      <c r="J267" s="47">
        <f ca="1">IF(OR(INDEX(INDIRECT("times"&amp;B$2),$F267,J$28)&gt;10,INDEX(INDIRECT(D267),$E267,J$28)&lt;=INDEX(INDIRECT(D267),$E267,$F267)),0,(INDEX(INDIRECT(D267),$E267,$F267)-INDEX(INDIRECT(D267),$E267,J$28))*(10-INDEX(INDIRECT("times"&amp;B$2),$F267,J$28))/10)</f>
        <v>0</v>
      </c>
      <c r="K267" s="47">
        <f ca="1">IF(OR(INDEX(INDIRECT("times"&amp;B$2),$F267,K$28)&gt;10,INDEX(INDIRECT(D267),$E267,K$28)&lt;=INDEX(INDIRECT(D267),$E267,$F267)),0,(INDEX(INDIRECT(D267),$E267,$F267)-INDEX(INDIRECT(D267),$E267,K$28))*(10-INDEX(INDIRECT("times"&amp;B$2),$F267,K$28))/10)</f>
        <v>0</v>
      </c>
      <c r="L267" s="47">
        <f ca="1">IF(OR(INDEX(INDIRECT("times"&amp;B$2),$F267,L$28)&gt;10,INDEX(INDIRECT(D267),$E267,L$28)&lt;=INDEX(INDIRECT(D267),$E267,$F267)),0,(INDEX(INDIRECT(D267),$E267,$F267)-INDEX(INDIRECT(D267),$E267,L$28))*(10-INDEX(INDIRECT("times"&amp;B$2),$F267,L$28))/10)</f>
        <v>0</v>
      </c>
      <c r="M267" s="47">
        <f ca="1">IF(OR(INDEX(INDIRECT("times"&amp;B$2),$F267,M$28)&gt;10,INDEX(INDIRECT(D267),$E267,M$28)&lt;=INDEX(INDIRECT(D267),$E267,$F267)),0,(INDEX(INDIRECT(D267),$E267,$F267)-INDEX(INDIRECT(D267),$E267,M$28))*(10-INDEX(INDIRECT("times"&amp;B$2),$F267,M$28))/10)</f>
        <v>0</v>
      </c>
      <c r="N267" s="47">
        <f ca="1">IF(OR(INDEX(INDIRECT("times"&amp;B$2),$F267,N$28)&gt;10,INDEX(INDIRECT(D267),$E267,N$28)&lt;=INDEX(INDIRECT(D267),$E267,$F267)),0,(INDEX(INDIRECT(D267),$E267,$F267)-INDEX(INDIRECT(D267),$E267,N$28))*(10-INDEX(INDIRECT("times"&amp;B$2),$F267,N$28))/10)</f>
        <v>0</v>
      </c>
      <c r="O267" s="47">
        <f ca="1">IF(OR(INDEX(INDIRECT("times"&amp;B$2),$F267,O$28)&gt;10,INDEX(INDIRECT(D267),$E267,O$28)&lt;=INDEX(INDIRECT(D267),$E267,$F267)),0,(INDEX(INDIRECT(D267),$E267,$F267)-INDEX(INDIRECT(D267),$E267,O$28))*(10-INDEX(INDIRECT("times"&amp;B$2),$F267,O$28))/10)</f>
        <v>0</v>
      </c>
      <c r="P267" s="47">
        <f ca="1">IF(OR(INDEX(INDIRECT("times"&amp;B$2),$F267,P$28)&gt;10,INDEX(INDIRECT(D267),$E267,P$28)&lt;=INDEX(INDIRECT(D267),$E267,$F267)),0,(INDEX(INDIRECT(D267),$E267,$F267)-INDEX(INDIRECT(D267),$E267,P$28))*(10-INDEX(INDIRECT("times"&amp;B$2),$F267,P$28))/10)</f>
        <v>0</v>
      </c>
      <c r="Q267" s="47">
        <f ca="1">IF(OR(INDEX(INDIRECT("times"&amp;B$2),$F267,Q$28)&gt;10,INDEX(INDIRECT(D267),$E267,Q$28)&lt;=INDEX(INDIRECT(D267),$E267,$F267)),0,(INDEX(INDIRECT(D267),$E267,$F267)-INDEX(INDIRECT(D267),$E267,Q$28))*(10-INDEX(INDIRECT("times"&amp;B$2),$F267,Q$28))/10)</f>
        <v>0</v>
      </c>
      <c r="R267" s="47">
        <f ca="1">IF(OR(INDEX(INDIRECT("times"&amp;B$2),$F267,R$28)&gt;10,INDEX(INDIRECT(D267),$E267,R$28)&lt;=INDEX(INDIRECT(D267),$E267,$F267)),0,(INDEX(INDIRECT(D267),$E267,$F267)-INDEX(INDIRECT(D267),$E267,R$28))*(10-INDEX(INDIRECT("times"&amp;B$2),$F267,R$28))/10)</f>
        <v>0</v>
      </c>
      <c r="S267" s="47">
        <f ca="1">IF(OR(INDEX(INDIRECT("times"&amp;B$2),$F267,S$28)&gt;10,INDEX(INDIRECT(D267),$E267,S$28)&lt;=INDEX(INDIRECT(D267),$E267,$F267)),0,(INDEX(INDIRECT(D267),$E267,$F267)-INDEX(INDIRECT(D267),$E267,S$28))*(10-INDEX(INDIRECT("times"&amp;B$2),$F267,S$28))/10)</f>
        <v>0</v>
      </c>
      <c r="T267" s="47">
        <f ca="1">IF(OR(INDEX(INDIRECT("times"&amp;B$2),$F267,T$28)&gt;10,INDEX(INDIRECT(D267),$E267,T$28)&lt;=INDEX(INDIRECT(D267),$E267,$F267)),0,(INDEX(INDIRECT(D267),$E267,$F267)-INDEX(INDIRECT(D267),$E267,T$28))*(10-INDEX(INDIRECT("times"&amp;B$2),$F267,T$28))/10)</f>
        <v>0</v>
      </c>
      <c r="U267" s="47">
        <f ca="1">IF(OR(INDEX(INDIRECT("times"&amp;B$2),$F267,U$28)&gt;10,INDEX(INDIRECT(D267),$E267,U$28)&lt;=INDEX(INDIRECT(D267),$E267,$F267)),0,(INDEX(INDIRECT(D267),$E267,$F267)-INDEX(INDIRECT(D267),$E267,U$28))*(10-INDEX(INDIRECT("times"&amp;B$2),$F267,U$28))/10)</f>
        <v>0</v>
      </c>
      <c r="V267" s="47">
        <f ca="1">IF(OR(INDEX(INDIRECT("times"&amp;B$2),$F267,V$28)&gt;10,INDEX(INDIRECT(D267),$E267,V$28)&lt;=INDEX(INDIRECT(D267),$E267,$F267)),0,(INDEX(INDIRECT(D267),$E267,$F267)-INDEX(INDIRECT(D267),$E267,V$28))*(10-INDEX(INDIRECT("times"&amp;B$2),$F267,V$28))/10)</f>
        <v>0</v>
      </c>
      <c r="W267" s="47">
        <f ca="1">IF(OR(INDEX(INDIRECT("times"&amp;B$2),$F267,W$28)&gt;10,INDEX(INDIRECT(D267),$E267,W$28)&lt;=INDEX(INDIRECT(D267),$E267,$F267)),0,(INDEX(INDIRECT(D267),$E267,$F267)-INDEX(INDIRECT(D267),$E267,W$28))*(10-INDEX(INDIRECT("times"&amp;B$2),$F267,W$28))/10)</f>
        <v>0</v>
      </c>
      <c r="X267" s="47">
        <f ca="1">IF(OR(INDEX(INDIRECT("times"&amp;B$2),$F267,X$28)&gt;10,INDEX(INDIRECT(D267),$E267,X$28)&lt;=INDEX(INDIRECT(D267),$E267,$F267)),0,(INDEX(INDIRECT(D267),$E267,$F267)-INDEX(INDIRECT(D267),$E267,X$28))*(10-INDEX(INDIRECT("times"&amp;B$2),$F267,X$28))/10)</f>
        <v>0</v>
      </c>
      <c r="Y267" s="47">
        <f ca="1">IF(OR(INDEX(INDIRECT("times"&amp;B$2),$F267,Y$28)&gt;10,INDEX(INDIRECT(D267),$E267,Y$28)&lt;=INDEX(INDIRECT(D267),$E267,$F267)),0,(INDEX(INDIRECT(D267),$E267,$F267)-INDEX(INDIRECT(D267),$E267,Y$28))*(10-INDEX(INDIRECT("times"&amp;B$2),$F267,Y$28))/10)</f>
        <v>0</v>
      </c>
      <c r="Z267" s="47">
        <f ca="1">IF(OR(INDEX(INDIRECT("times"&amp;B$2),$F267,Z$28)&gt;10,INDEX(INDIRECT(D267),$E267,Z$28)&lt;=INDEX(INDIRECT(D267),$E267,$F267)),0,(INDEX(INDIRECT(D267),$E267,$F267)-INDEX(INDIRECT(D267),$E267,Z$28))*(10-INDEX(INDIRECT("times"&amp;B$2),$F267,Z$28))/10)</f>
        <v>0</v>
      </c>
      <c r="AA267" s="48">
        <f ca="1">IF(OR(INDEX(INDIRECT("times"&amp;B$2),$F267,AA$28)&gt;10,INDEX(INDIRECT(D267),$E267,AA$28)&lt;=INDEX(INDIRECT(D267),$E267,$F267)),0,(INDEX(INDIRECT(D267),$E267,$F267)-INDEX(INDIRECT(D267),$E267,AA$28))*(10-INDEX(INDIRECT("times"&amp;B$2),$F267,AA$28))/10)</f>
        <v>0</v>
      </c>
      <c r="AB267" s="201">
        <v>15</v>
      </c>
      <c r="AD267" s="18" t="s">
        <v>203</v>
      </c>
      <c r="AE267" s="122">
        <f>AD236</f>
        <v>2</v>
      </c>
      <c r="AF267" s="122" t="str">
        <f>AD237</f>
        <v>shop1834</v>
      </c>
      <c r="AG267" s="210" t="str">
        <f t="shared" si="1199"/>
        <v>core2_shop1834</v>
      </c>
      <c r="AH267" s="122">
        <v>1</v>
      </c>
      <c r="AI267" s="33">
        <v>15</v>
      </c>
      <c r="AJ267" s="46">
        <f ca="1">IF(OR(INDEX(INDIRECT("times"&amp;AE$2),$F267,AJ$28)&gt;10,INDEX(INDIRECT(AG267),$E267,AJ$28)&lt;=INDEX(INDIRECT(AG267),$E267,$F267)),0,(INDEX(INDIRECT(AG267),$E267,$F267)-INDEX(INDIRECT(AG267),$E267,AJ$28))*(10-INDEX(INDIRECT("times"&amp;AE$2),$F267,AJ$28))/10)</f>
        <v>0</v>
      </c>
      <c r="AK267" s="47">
        <f ca="1">IF(OR(INDEX(INDIRECT("times"&amp;AE$2),$F267,AK$28)&gt;10,INDEX(INDIRECT(AG267),$E267,AK$28)&lt;=INDEX(INDIRECT(AG267),$E267,$F267)),0,(INDEX(INDIRECT(AG267),$E267,$F267)-INDEX(INDIRECT(AG267),$E267,AK$28))*(10-INDEX(INDIRECT("times"&amp;AE$2),$F267,AK$28))/10)</f>
        <v>0</v>
      </c>
      <c r="AL267" s="47">
        <f ca="1">IF(OR(INDEX(INDIRECT("times"&amp;AE$2),$F267,AL$28)&gt;10,INDEX(INDIRECT(AG267),$E267,AL$28)&lt;=INDEX(INDIRECT(AG267),$E267,$F267)),0,(INDEX(INDIRECT(AG267),$E267,$F267)-INDEX(INDIRECT(AG267),$E267,AL$28))*(10-INDEX(INDIRECT("times"&amp;AE$2),$F267,AL$28))/10)</f>
        <v>0</v>
      </c>
      <c r="AM267" s="47">
        <f ca="1">IF(OR(INDEX(INDIRECT("times"&amp;AE$2),$F267,AM$28)&gt;10,INDEX(INDIRECT(AG267),$E267,AM$28)&lt;=INDEX(INDIRECT(AG267),$E267,$F267)),0,(INDEX(INDIRECT(AG267),$E267,$F267)-INDEX(INDIRECT(AG267),$E267,AM$28))*(10-INDEX(INDIRECT("times"&amp;AE$2),$F267,AM$28))/10)</f>
        <v>0</v>
      </c>
      <c r="AN267" s="47">
        <f ca="1">IF(OR(INDEX(INDIRECT("times"&amp;AE$2),$F267,AN$28)&gt;10,INDEX(INDIRECT(AG267),$E267,AN$28)&lt;=INDEX(INDIRECT(AG267),$E267,$F267)),0,(INDEX(INDIRECT(AG267),$E267,$F267)-INDEX(INDIRECT(AG267),$E267,AN$28))*(10-INDEX(INDIRECT("times"&amp;AE$2),$F267,AN$28))/10)</f>
        <v>0</v>
      </c>
      <c r="AO267" s="47">
        <f ca="1">IF(OR(INDEX(INDIRECT("times"&amp;AE$2),$F267,AO$28)&gt;10,INDEX(INDIRECT(AG267),$E267,AO$28)&lt;=INDEX(INDIRECT(AG267),$E267,$F267)),0,(INDEX(INDIRECT(AG267),$E267,$F267)-INDEX(INDIRECT(AG267),$E267,AO$28))*(10-INDEX(INDIRECT("times"&amp;AE$2),$F267,AO$28))/10)</f>
        <v>0</v>
      </c>
      <c r="AP267" s="47">
        <f ca="1">IF(OR(INDEX(INDIRECT("times"&amp;AE$2),$F267,AP$28)&gt;10,INDEX(INDIRECT(AG267),$E267,AP$28)&lt;=INDEX(INDIRECT(AG267),$E267,$F267)),0,(INDEX(INDIRECT(AG267),$E267,$F267)-INDEX(INDIRECT(AG267),$E267,AP$28))*(10-INDEX(INDIRECT("times"&amp;AE$2),$F267,AP$28))/10)</f>
        <v>0</v>
      </c>
      <c r="AQ267" s="47">
        <f ca="1">IF(OR(INDEX(INDIRECT("times"&amp;AE$2),$F267,AQ$28)&gt;10,INDEX(INDIRECT(AG267),$E267,AQ$28)&lt;=INDEX(INDIRECT(AG267),$E267,$F267)),0,(INDEX(INDIRECT(AG267),$E267,$F267)-INDEX(INDIRECT(AG267),$E267,AQ$28))*(10-INDEX(INDIRECT("times"&amp;AE$2),$F267,AQ$28))/10)</f>
        <v>0</v>
      </c>
      <c r="AR267" s="47">
        <f ca="1">IF(OR(INDEX(INDIRECT("times"&amp;AE$2),$F267,AR$28)&gt;10,INDEX(INDIRECT(AG267),$E267,AR$28)&lt;=INDEX(INDIRECT(AG267),$E267,$F267)),0,(INDEX(INDIRECT(AG267),$E267,$F267)-INDEX(INDIRECT(AG267),$E267,AR$28))*(10-INDEX(INDIRECT("times"&amp;AE$2),$F267,AR$28))/10)</f>
        <v>0</v>
      </c>
      <c r="AS267" s="47">
        <f ca="1">IF(OR(INDEX(INDIRECT("times"&amp;AE$2),$F267,AS$28)&gt;10,INDEX(INDIRECT(AG267),$E267,AS$28)&lt;=INDEX(INDIRECT(AG267),$E267,$F267)),0,(INDEX(INDIRECT(AG267),$E267,$F267)-INDEX(INDIRECT(AG267),$E267,AS$28))*(10-INDEX(INDIRECT("times"&amp;AE$2),$F267,AS$28))/10)</f>
        <v>0</v>
      </c>
      <c r="AT267" s="47">
        <f ca="1">IF(OR(INDEX(INDIRECT("times"&amp;AE$2),$F267,AT$28)&gt;10,INDEX(INDIRECT(AG267),$E267,AT$28)&lt;=INDEX(INDIRECT(AG267),$E267,$F267)),0,(INDEX(INDIRECT(AG267),$E267,$F267)-INDEX(INDIRECT(AG267),$E267,AT$28))*(10-INDEX(INDIRECT("times"&amp;AE$2),$F267,AT$28))/10)</f>
        <v>0</v>
      </c>
      <c r="AU267" s="47">
        <f ca="1">IF(OR(INDEX(INDIRECT("times"&amp;AE$2),$F267,AU$28)&gt;10,INDEX(INDIRECT(AG267),$E267,AU$28)&lt;=INDEX(INDIRECT(AG267),$E267,$F267)),0,(INDEX(INDIRECT(AG267),$E267,$F267)-INDEX(INDIRECT(AG267),$E267,AU$28))*(10-INDEX(INDIRECT("times"&amp;AE$2),$F267,AU$28))/10)</f>
        <v>0</v>
      </c>
      <c r="AV267" s="47">
        <f ca="1">IF(OR(INDEX(INDIRECT("times"&amp;AE$2),$F267,AV$28)&gt;10,INDEX(INDIRECT(AG267),$E267,AV$28)&lt;=INDEX(INDIRECT(AG267),$E267,$F267)),0,(INDEX(INDIRECT(AG267),$E267,$F267)-INDEX(INDIRECT(AG267),$E267,AV$28))*(10-INDEX(INDIRECT("times"&amp;AE$2),$F267,AV$28))/10)</f>
        <v>0</v>
      </c>
      <c r="AW267" s="47">
        <f ca="1">IF(OR(INDEX(INDIRECT("times"&amp;AE$2),$F267,AW$28)&gt;10,INDEX(INDIRECT(AG267),$E267,AW$28)&lt;=INDEX(INDIRECT(AG267),$E267,$F267)),0,(INDEX(INDIRECT(AG267),$E267,$F267)-INDEX(INDIRECT(AG267),$E267,AW$28))*(10-INDEX(INDIRECT("times"&amp;AE$2),$F267,AW$28))/10)</f>
        <v>0</v>
      </c>
      <c r="AX267" s="47">
        <f ca="1">IF(OR(INDEX(INDIRECT("times"&amp;AE$2),$F267,AX$28)&gt;10,INDEX(INDIRECT(AG267),$E267,AX$28)&lt;=INDEX(INDIRECT(AG267),$E267,$F267)),0,(INDEX(INDIRECT(AG267),$E267,$F267)-INDEX(INDIRECT(AG267),$E267,AX$28))*(10-INDEX(INDIRECT("times"&amp;AE$2),$F267,AX$28))/10)</f>
        <v>0</v>
      </c>
      <c r="AY267" s="47">
        <f ca="1">IF(OR(INDEX(INDIRECT("times"&amp;AE$2),$F267,AY$28)&gt;10,INDEX(INDIRECT(AG267),$E267,AY$28)&lt;=INDEX(INDIRECT(AG267),$E267,$F267)),0,(INDEX(INDIRECT(AG267),$E267,$F267)-INDEX(INDIRECT(AG267),$E267,AY$28))*(10-INDEX(INDIRECT("times"&amp;AE$2),$F267,AY$28))/10)</f>
        <v>0</v>
      </c>
      <c r="AZ267" s="47">
        <f ca="1">IF(OR(INDEX(INDIRECT("times"&amp;AE$2),$F267,AZ$28)&gt;10,INDEX(INDIRECT(AG267),$E267,AZ$28)&lt;=INDEX(INDIRECT(AG267),$E267,$F267)),0,(INDEX(INDIRECT(AG267),$E267,$F267)-INDEX(INDIRECT(AG267),$E267,AZ$28))*(10-INDEX(INDIRECT("times"&amp;AE$2),$F267,AZ$28))/10)</f>
        <v>0</v>
      </c>
      <c r="BA267" s="47">
        <f ca="1">IF(OR(INDEX(INDIRECT("times"&amp;AE$2),$F267,BA$28)&gt;10,INDEX(INDIRECT(AG267),$E267,BA$28)&lt;=INDEX(INDIRECT(AG267),$E267,$F267)),0,(INDEX(INDIRECT(AG267),$E267,$F267)-INDEX(INDIRECT(AG267),$E267,BA$28))*(10-INDEX(INDIRECT("times"&amp;AE$2),$F267,BA$28))/10)</f>
        <v>0</v>
      </c>
      <c r="BB267" s="47">
        <f ca="1">IF(OR(INDEX(INDIRECT("times"&amp;AE$2),$F267,BB$28)&gt;10,INDEX(INDIRECT(AG267),$E267,BB$28)&lt;=INDEX(INDIRECT(AG267),$E267,$F267)),0,(INDEX(INDIRECT(AG267),$E267,$F267)-INDEX(INDIRECT(AG267),$E267,BB$28))*(10-INDEX(INDIRECT("times"&amp;AE$2),$F267,BB$28))/10)</f>
        <v>0</v>
      </c>
      <c r="BC267" s="47">
        <f ca="1">IF(OR(INDEX(INDIRECT("times"&amp;AE$2),$F267,BC$28)&gt;10,INDEX(INDIRECT(AG267),$E267,BC$28)&lt;=INDEX(INDIRECT(AG267),$E267,$F267)),0,(INDEX(INDIRECT(AG267),$E267,$F267)-INDEX(INDIRECT(AG267),$E267,BC$28))*(10-INDEX(INDIRECT("times"&amp;AE$2),$F267,BC$28))/10)</f>
        <v>0</v>
      </c>
      <c r="BD267" s="48">
        <f ca="1">IF(OR(INDEX(INDIRECT("times"&amp;AE$2),$F267,BD$28)&gt;10,INDEX(INDIRECT(AG267),$E267,BD$28)&lt;=INDEX(INDIRECT(AG267),$E267,$F267)),0,(INDEX(INDIRECT(AG267),$E267,$F267)-INDEX(INDIRECT(AG267),$E267,BD$28))*(10-INDEX(INDIRECT("times"&amp;AE$2),$F267,BD$28))/10)</f>
        <v>0</v>
      </c>
      <c r="BE267" s="201">
        <v>15</v>
      </c>
      <c r="BG267" s="18" t="s">
        <v>203</v>
      </c>
      <c r="BH267" s="122">
        <f>BG236</f>
        <v>2</v>
      </c>
      <c r="BI267" s="122" t="str">
        <f>BG237</f>
        <v>lei1834</v>
      </c>
      <c r="BJ267" s="210" t="str">
        <f t="shared" si="1200"/>
        <v>core2_lei1834</v>
      </c>
      <c r="BK267" s="122">
        <v>1</v>
      </c>
      <c r="BL267" s="33">
        <v>15</v>
      </c>
      <c r="BM267" s="46">
        <f ca="1">IF(OR(INDEX(INDIRECT("times"&amp;BH$2),$F267,BM$28)&gt;10,INDEX(INDIRECT(BJ267),$E267,BM$28)&lt;=INDEX(INDIRECT(BJ267),$E267,$F267)),0,(INDEX(INDIRECT(BJ267),$E267,$F267)-INDEX(INDIRECT(BJ267),$E267,BM$28))*(10-INDEX(INDIRECT("times"&amp;BH$2),$F267,BM$28))/10)</f>
        <v>0</v>
      </c>
      <c r="BN267" s="47">
        <f ca="1">IF(OR(INDEX(INDIRECT("times"&amp;BH$2),$F267,BN$28)&gt;10,INDEX(INDIRECT(BJ267),$E267,BN$28)&lt;=INDEX(INDIRECT(BJ267),$E267,$F267)),0,(INDEX(INDIRECT(BJ267),$E267,$F267)-INDEX(INDIRECT(BJ267),$E267,BN$28))*(10-INDEX(INDIRECT("times"&amp;BH$2),$F267,BN$28))/10)</f>
        <v>0</v>
      </c>
      <c r="BO267" s="47">
        <f ca="1">IF(OR(INDEX(INDIRECT("times"&amp;BH$2),$F267,BO$28)&gt;10,INDEX(INDIRECT(BJ267),$E267,BO$28)&lt;=INDEX(INDIRECT(BJ267),$E267,$F267)),0,(INDEX(INDIRECT(BJ267),$E267,$F267)-INDEX(INDIRECT(BJ267),$E267,BO$28))*(10-INDEX(INDIRECT("times"&amp;BH$2),$F267,BO$28))/10)</f>
        <v>0</v>
      </c>
      <c r="BP267" s="47">
        <f ca="1">IF(OR(INDEX(INDIRECT("times"&amp;BH$2),$F267,BP$28)&gt;10,INDEX(INDIRECT(BJ267),$E267,BP$28)&lt;=INDEX(INDIRECT(BJ267),$E267,$F267)),0,(INDEX(INDIRECT(BJ267),$E267,$F267)-INDEX(INDIRECT(BJ267),$E267,BP$28))*(10-INDEX(INDIRECT("times"&amp;BH$2),$F267,BP$28))/10)</f>
        <v>0</v>
      </c>
      <c r="BQ267" s="47">
        <f ca="1">IF(OR(INDEX(INDIRECT("times"&amp;BH$2),$F267,BQ$28)&gt;10,INDEX(INDIRECT(BJ267),$E267,BQ$28)&lt;=INDEX(INDIRECT(BJ267),$E267,$F267)),0,(INDEX(INDIRECT(BJ267),$E267,$F267)-INDEX(INDIRECT(BJ267),$E267,BQ$28))*(10-INDEX(INDIRECT("times"&amp;BH$2),$F267,BQ$28))/10)</f>
        <v>0</v>
      </c>
      <c r="BR267" s="47">
        <f ca="1">IF(OR(INDEX(INDIRECT("times"&amp;BH$2),$F267,BR$28)&gt;10,INDEX(INDIRECT(BJ267),$E267,BR$28)&lt;=INDEX(INDIRECT(BJ267),$E267,$F267)),0,(INDEX(INDIRECT(BJ267),$E267,$F267)-INDEX(INDIRECT(BJ267),$E267,BR$28))*(10-INDEX(INDIRECT("times"&amp;BH$2),$F267,BR$28))/10)</f>
        <v>0</v>
      </c>
      <c r="BS267" s="47">
        <f ca="1">IF(OR(INDEX(INDIRECT("times"&amp;BH$2),$F267,BS$28)&gt;10,INDEX(INDIRECT(BJ267),$E267,BS$28)&lt;=INDEX(INDIRECT(BJ267),$E267,$F267)),0,(INDEX(INDIRECT(BJ267),$E267,$F267)-INDEX(INDIRECT(BJ267),$E267,BS$28))*(10-INDEX(INDIRECT("times"&amp;BH$2),$F267,BS$28))/10)</f>
        <v>0</v>
      </c>
      <c r="BT267" s="47">
        <f ca="1">IF(OR(INDEX(INDIRECT("times"&amp;BH$2),$F267,BT$28)&gt;10,INDEX(INDIRECT(BJ267),$E267,BT$28)&lt;=INDEX(INDIRECT(BJ267),$E267,$F267)),0,(INDEX(INDIRECT(BJ267),$E267,$F267)-INDEX(INDIRECT(BJ267),$E267,BT$28))*(10-INDEX(INDIRECT("times"&amp;BH$2),$F267,BT$28))/10)</f>
        <v>0</v>
      </c>
      <c r="BU267" s="47">
        <f ca="1">IF(OR(INDEX(INDIRECT("times"&amp;BH$2),$F267,BU$28)&gt;10,INDEX(INDIRECT(BJ267),$E267,BU$28)&lt;=INDEX(INDIRECT(BJ267),$E267,$F267)),0,(INDEX(INDIRECT(BJ267),$E267,$F267)-INDEX(INDIRECT(BJ267),$E267,BU$28))*(10-INDEX(INDIRECT("times"&amp;BH$2),$F267,BU$28))/10)</f>
        <v>0</v>
      </c>
      <c r="BV267" s="47">
        <f ca="1">IF(OR(INDEX(INDIRECT("times"&amp;BH$2),$F267,BV$28)&gt;10,INDEX(INDIRECT(BJ267),$E267,BV$28)&lt;=INDEX(INDIRECT(BJ267),$E267,$F267)),0,(INDEX(INDIRECT(BJ267),$E267,$F267)-INDEX(INDIRECT(BJ267),$E267,BV$28))*(10-INDEX(INDIRECT("times"&amp;BH$2),$F267,BV$28))/10)</f>
        <v>0</v>
      </c>
      <c r="BW267" s="47">
        <f ca="1">IF(OR(INDEX(INDIRECT("times"&amp;BH$2),$F267,BW$28)&gt;10,INDEX(INDIRECT(BJ267),$E267,BW$28)&lt;=INDEX(INDIRECT(BJ267),$E267,$F267)),0,(INDEX(INDIRECT(BJ267),$E267,$F267)-INDEX(INDIRECT(BJ267),$E267,BW$28))*(10-INDEX(INDIRECT("times"&amp;BH$2),$F267,BW$28))/10)</f>
        <v>0</v>
      </c>
      <c r="BX267" s="47">
        <f ca="1">IF(OR(INDEX(INDIRECT("times"&amp;BH$2),$F267,BX$28)&gt;10,INDEX(INDIRECT(BJ267),$E267,BX$28)&lt;=INDEX(INDIRECT(BJ267),$E267,$F267)),0,(INDEX(INDIRECT(BJ267),$E267,$F267)-INDEX(INDIRECT(BJ267),$E267,BX$28))*(10-INDEX(INDIRECT("times"&amp;BH$2),$F267,BX$28))/10)</f>
        <v>0</v>
      </c>
      <c r="BY267" s="47">
        <f ca="1">IF(OR(INDEX(INDIRECT("times"&amp;BH$2),$F267,BY$28)&gt;10,INDEX(INDIRECT(BJ267),$E267,BY$28)&lt;=INDEX(INDIRECT(BJ267),$E267,$F267)),0,(INDEX(INDIRECT(BJ267),$E267,$F267)-INDEX(INDIRECT(BJ267),$E267,BY$28))*(10-INDEX(INDIRECT("times"&amp;BH$2),$F267,BY$28))/10)</f>
        <v>0</v>
      </c>
      <c r="BZ267" s="47">
        <f ca="1">IF(OR(INDEX(INDIRECT("times"&amp;BH$2),$F267,BZ$28)&gt;10,INDEX(INDIRECT(BJ267),$E267,BZ$28)&lt;=INDEX(INDIRECT(BJ267),$E267,$F267)),0,(INDEX(INDIRECT(BJ267),$E267,$F267)-INDEX(INDIRECT(BJ267),$E267,BZ$28))*(10-INDEX(INDIRECT("times"&amp;BH$2),$F267,BZ$28))/10)</f>
        <v>0</v>
      </c>
      <c r="CA267" s="47">
        <f ca="1">IF(OR(INDEX(INDIRECT("times"&amp;BH$2),$F267,CA$28)&gt;10,INDEX(INDIRECT(BJ267),$E267,CA$28)&lt;=INDEX(INDIRECT(BJ267),$E267,$F267)),0,(INDEX(INDIRECT(BJ267),$E267,$F267)-INDEX(INDIRECT(BJ267),$E267,CA$28))*(10-INDEX(INDIRECT("times"&amp;BH$2),$F267,CA$28))/10)</f>
        <v>0</v>
      </c>
      <c r="CB267" s="47">
        <f ca="1">IF(OR(INDEX(INDIRECT("times"&amp;BH$2),$F267,CB$28)&gt;10,INDEX(INDIRECT(BJ267),$E267,CB$28)&lt;=INDEX(INDIRECT(BJ267),$E267,$F267)),0,(INDEX(INDIRECT(BJ267),$E267,$F267)-INDEX(INDIRECT(BJ267),$E267,CB$28))*(10-INDEX(INDIRECT("times"&amp;BH$2),$F267,CB$28))/10)</f>
        <v>0</v>
      </c>
      <c r="CC267" s="47">
        <f ca="1">IF(OR(INDEX(INDIRECT("times"&amp;BH$2),$F267,CC$28)&gt;10,INDEX(INDIRECT(BJ267),$E267,CC$28)&lt;=INDEX(INDIRECT(BJ267),$E267,$F267)),0,(INDEX(INDIRECT(BJ267),$E267,$F267)-INDEX(INDIRECT(BJ267),$E267,CC$28))*(10-INDEX(INDIRECT("times"&amp;BH$2),$F267,CC$28))/10)</f>
        <v>0</v>
      </c>
      <c r="CD267" s="47">
        <f ca="1">IF(OR(INDEX(INDIRECT("times"&amp;BH$2),$F267,CD$28)&gt;10,INDEX(INDIRECT(BJ267),$E267,CD$28)&lt;=INDEX(INDIRECT(BJ267),$E267,$F267)),0,(INDEX(INDIRECT(BJ267),$E267,$F267)-INDEX(INDIRECT(BJ267),$E267,CD$28))*(10-INDEX(INDIRECT("times"&amp;BH$2),$F267,CD$28))/10)</f>
        <v>0</v>
      </c>
      <c r="CE267" s="47">
        <f ca="1">IF(OR(INDEX(INDIRECT("times"&amp;BH$2),$F267,CE$28)&gt;10,INDEX(INDIRECT(BJ267),$E267,CE$28)&lt;=INDEX(INDIRECT(BJ267),$E267,$F267)),0,(INDEX(INDIRECT(BJ267),$E267,$F267)-INDEX(INDIRECT(BJ267),$E267,CE$28))*(10-INDEX(INDIRECT("times"&amp;BH$2),$F267,CE$28))/10)</f>
        <v>0</v>
      </c>
      <c r="CF267" s="47">
        <f ca="1">IF(OR(INDEX(INDIRECT("times"&amp;BH$2),$F267,CF$28)&gt;10,INDEX(INDIRECT(BJ267),$E267,CF$28)&lt;=INDEX(INDIRECT(BJ267),$E267,$F267)),0,(INDEX(INDIRECT(BJ267),$E267,$F267)-INDEX(INDIRECT(BJ267),$E267,CF$28))*(10-INDEX(INDIRECT("times"&amp;BH$2),$F267,CF$28))/10)</f>
        <v>0</v>
      </c>
      <c r="CG267" s="48">
        <f ca="1">IF(OR(INDEX(INDIRECT("times"&amp;BH$2),$F267,CG$28)&gt;10,INDEX(INDIRECT(BJ267),$E267,CG$28)&lt;=INDEX(INDIRECT(BJ267),$E267,$F267)),0,(INDEX(INDIRECT(BJ267),$E267,$F267)-INDEX(INDIRECT(BJ267),$E267,CG$28))*(10-INDEX(INDIRECT("times"&amp;BH$2),$F267,CG$28))/10)</f>
        <v>0</v>
      </c>
      <c r="CH267" s="201">
        <v>15</v>
      </c>
      <c r="CJ267" s="18" t="s">
        <v>203</v>
      </c>
      <c r="CK267" s="122">
        <f>CJ236</f>
        <v>2</v>
      </c>
      <c r="CL267" s="122" t="str">
        <f>CJ237</f>
        <v>work3564</v>
      </c>
      <c r="CM267" s="210" t="str">
        <f t="shared" si="1201"/>
        <v>core2_work3564</v>
      </c>
      <c r="CN267" s="122">
        <v>1</v>
      </c>
      <c r="CO267" s="33">
        <v>15</v>
      </c>
      <c r="CP267" s="46">
        <f ca="1">IF(OR(INDEX(INDIRECT("times"&amp;CK$2),$F267,CP$28)&gt;10,INDEX(INDIRECT(CM267),$E267,CP$28)&lt;=INDEX(INDIRECT(CM267),$E267,$F267)),0,(INDEX(INDIRECT(CM267),$E267,$F267)-INDEX(INDIRECT(CM267),$E267,CP$28))*(10-INDEX(INDIRECT("times"&amp;CK$2),$F267,CP$28))/10)</f>
        <v>0</v>
      </c>
      <c r="CQ267" s="47">
        <f ca="1">IF(OR(INDEX(INDIRECT("times"&amp;CK$2),$F267,CQ$28)&gt;10,INDEX(INDIRECT(CM267),$E267,CQ$28)&lt;=INDEX(INDIRECT(CM267),$E267,$F267)),0,(INDEX(INDIRECT(CM267),$E267,$F267)-INDEX(INDIRECT(CM267),$E267,CQ$28))*(10-INDEX(INDIRECT("times"&amp;CK$2),$F267,CQ$28))/10)</f>
        <v>0</v>
      </c>
      <c r="CR267" s="47">
        <f ca="1">IF(OR(INDEX(INDIRECT("times"&amp;CK$2),$F267,CR$28)&gt;10,INDEX(INDIRECT(CM267),$E267,CR$28)&lt;=INDEX(INDIRECT(CM267),$E267,$F267)),0,(INDEX(INDIRECT(CM267),$E267,$F267)-INDEX(INDIRECT(CM267),$E267,CR$28))*(10-INDEX(INDIRECT("times"&amp;CK$2),$F267,CR$28))/10)</f>
        <v>0</v>
      </c>
      <c r="CS267" s="47">
        <f ca="1">IF(OR(INDEX(INDIRECT("times"&amp;CK$2),$F267,CS$28)&gt;10,INDEX(INDIRECT(CM267),$E267,CS$28)&lt;=INDEX(INDIRECT(CM267),$E267,$F267)),0,(INDEX(INDIRECT(CM267),$E267,$F267)-INDEX(INDIRECT(CM267),$E267,CS$28))*(10-INDEX(INDIRECT("times"&amp;CK$2),$F267,CS$28))/10)</f>
        <v>0</v>
      </c>
      <c r="CT267" s="47">
        <f ca="1">IF(OR(INDEX(INDIRECT("times"&amp;CK$2),$F267,CT$28)&gt;10,INDEX(INDIRECT(CM267),$E267,CT$28)&lt;=INDEX(INDIRECT(CM267),$E267,$F267)),0,(INDEX(INDIRECT(CM267),$E267,$F267)-INDEX(INDIRECT(CM267),$E267,CT$28))*(10-INDEX(INDIRECT("times"&amp;CK$2),$F267,CT$28))/10)</f>
        <v>0</v>
      </c>
      <c r="CU267" s="47">
        <f ca="1">IF(OR(INDEX(INDIRECT("times"&amp;CK$2),$F267,CU$28)&gt;10,INDEX(INDIRECT(CM267),$E267,CU$28)&lt;=INDEX(INDIRECT(CM267),$E267,$F267)),0,(INDEX(INDIRECT(CM267),$E267,$F267)-INDEX(INDIRECT(CM267),$E267,CU$28))*(10-INDEX(INDIRECT("times"&amp;CK$2),$F267,CU$28))/10)</f>
        <v>0</v>
      </c>
      <c r="CV267" s="47">
        <f ca="1">IF(OR(INDEX(INDIRECT("times"&amp;CK$2),$F267,CV$28)&gt;10,INDEX(INDIRECT(CM267),$E267,CV$28)&lt;=INDEX(INDIRECT(CM267),$E267,$F267)),0,(INDEX(INDIRECT(CM267),$E267,$F267)-INDEX(INDIRECT(CM267),$E267,CV$28))*(10-INDEX(INDIRECT("times"&amp;CK$2),$F267,CV$28))/10)</f>
        <v>0</v>
      </c>
      <c r="CW267" s="47">
        <f ca="1">IF(OR(INDEX(INDIRECT("times"&amp;CK$2),$F267,CW$28)&gt;10,INDEX(INDIRECT(CM267),$E267,CW$28)&lt;=INDEX(INDIRECT(CM267),$E267,$F267)),0,(INDEX(INDIRECT(CM267),$E267,$F267)-INDEX(INDIRECT(CM267),$E267,CW$28))*(10-INDEX(INDIRECT("times"&amp;CK$2),$F267,CW$28))/10)</f>
        <v>0</v>
      </c>
      <c r="CX267" s="47">
        <f ca="1">IF(OR(INDEX(INDIRECT("times"&amp;CK$2),$F267,CX$28)&gt;10,INDEX(INDIRECT(CM267),$E267,CX$28)&lt;=INDEX(INDIRECT(CM267),$E267,$F267)),0,(INDEX(INDIRECT(CM267),$E267,$F267)-INDEX(INDIRECT(CM267),$E267,CX$28))*(10-INDEX(INDIRECT("times"&amp;CK$2),$F267,CX$28))/10)</f>
        <v>0</v>
      </c>
      <c r="CY267" s="47">
        <f ca="1">IF(OR(INDEX(INDIRECT("times"&amp;CK$2),$F267,CY$28)&gt;10,INDEX(INDIRECT(CM267),$E267,CY$28)&lt;=INDEX(INDIRECT(CM267),$E267,$F267)),0,(INDEX(INDIRECT(CM267),$E267,$F267)-INDEX(INDIRECT(CM267),$E267,CY$28))*(10-INDEX(INDIRECT("times"&amp;CK$2),$F267,CY$28))/10)</f>
        <v>0</v>
      </c>
      <c r="CZ267" s="47">
        <f ca="1">IF(OR(INDEX(INDIRECT("times"&amp;CK$2),$F267,CZ$28)&gt;10,INDEX(INDIRECT(CM267),$E267,CZ$28)&lt;=INDEX(INDIRECT(CM267),$E267,$F267)),0,(INDEX(INDIRECT(CM267),$E267,$F267)-INDEX(INDIRECT(CM267),$E267,CZ$28))*(10-INDEX(INDIRECT("times"&amp;CK$2),$F267,CZ$28))/10)</f>
        <v>0</v>
      </c>
      <c r="DA267" s="47">
        <f ca="1">IF(OR(INDEX(INDIRECT("times"&amp;CK$2),$F267,DA$28)&gt;10,INDEX(INDIRECT(CM267),$E267,DA$28)&lt;=INDEX(INDIRECT(CM267),$E267,$F267)),0,(INDEX(INDIRECT(CM267),$E267,$F267)-INDEX(INDIRECT(CM267),$E267,DA$28))*(10-INDEX(INDIRECT("times"&amp;CK$2),$F267,DA$28))/10)</f>
        <v>0</v>
      </c>
      <c r="DB267" s="47">
        <f ca="1">IF(OR(INDEX(INDIRECT("times"&amp;CK$2),$F267,DB$28)&gt;10,INDEX(INDIRECT(CM267),$E267,DB$28)&lt;=INDEX(INDIRECT(CM267),$E267,$F267)),0,(INDEX(INDIRECT(CM267),$E267,$F267)-INDEX(INDIRECT(CM267),$E267,DB$28))*(10-INDEX(INDIRECT("times"&amp;CK$2),$F267,DB$28))/10)</f>
        <v>0</v>
      </c>
      <c r="DC267" s="47">
        <f ca="1">IF(OR(INDEX(INDIRECT("times"&amp;CK$2),$F267,DC$28)&gt;10,INDEX(INDIRECT(CM267),$E267,DC$28)&lt;=INDEX(INDIRECT(CM267),$E267,$F267)),0,(INDEX(INDIRECT(CM267),$E267,$F267)-INDEX(INDIRECT(CM267),$E267,DC$28))*(10-INDEX(INDIRECT("times"&amp;CK$2),$F267,DC$28))/10)</f>
        <v>0</v>
      </c>
      <c r="DD267" s="47">
        <f ca="1">IF(OR(INDEX(INDIRECT("times"&amp;CK$2),$F267,DD$28)&gt;10,INDEX(INDIRECT(CM267),$E267,DD$28)&lt;=INDEX(INDIRECT(CM267),$E267,$F267)),0,(INDEX(INDIRECT(CM267),$E267,$F267)-INDEX(INDIRECT(CM267),$E267,DD$28))*(10-INDEX(INDIRECT("times"&amp;CK$2),$F267,DD$28))/10)</f>
        <v>0</v>
      </c>
      <c r="DE267" s="47">
        <f ca="1">IF(OR(INDEX(INDIRECT("times"&amp;CK$2),$F267,DE$28)&gt;10,INDEX(INDIRECT(CM267),$E267,DE$28)&lt;=INDEX(INDIRECT(CM267),$E267,$F267)),0,(INDEX(INDIRECT(CM267),$E267,$F267)-INDEX(INDIRECT(CM267),$E267,DE$28))*(10-INDEX(INDIRECT("times"&amp;CK$2),$F267,DE$28))/10)</f>
        <v>0</v>
      </c>
      <c r="DF267" s="47">
        <f ca="1">IF(OR(INDEX(INDIRECT("times"&amp;CK$2),$F267,DF$28)&gt;10,INDEX(INDIRECT(CM267),$E267,DF$28)&lt;=INDEX(INDIRECT(CM267),$E267,$F267)),0,(INDEX(INDIRECT(CM267),$E267,$F267)-INDEX(INDIRECT(CM267),$E267,DF$28))*(10-INDEX(INDIRECT("times"&amp;CK$2),$F267,DF$28))/10)</f>
        <v>0</v>
      </c>
      <c r="DG267" s="47">
        <f ca="1">IF(OR(INDEX(INDIRECT("times"&amp;CK$2),$F267,DG$28)&gt;10,INDEX(INDIRECT(CM267),$E267,DG$28)&lt;=INDEX(INDIRECT(CM267),$E267,$F267)),0,(INDEX(INDIRECT(CM267),$E267,$F267)-INDEX(INDIRECT(CM267),$E267,DG$28))*(10-INDEX(INDIRECT("times"&amp;CK$2),$F267,DG$28))/10)</f>
        <v>0</v>
      </c>
      <c r="DH267" s="47">
        <f ca="1">IF(OR(INDEX(INDIRECT("times"&amp;CK$2),$F267,DH$28)&gt;10,INDEX(INDIRECT(CM267),$E267,DH$28)&lt;=INDEX(INDIRECT(CM267),$E267,$F267)),0,(INDEX(INDIRECT(CM267),$E267,$F267)-INDEX(INDIRECT(CM267),$E267,DH$28))*(10-INDEX(INDIRECT("times"&amp;CK$2),$F267,DH$28))/10)</f>
        <v>0</v>
      </c>
      <c r="DI267" s="47">
        <f ca="1">IF(OR(INDEX(INDIRECT("times"&amp;CK$2),$F267,DI$28)&gt;10,INDEX(INDIRECT(CM267),$E267,DI$28)&lt;=INDEX(INDIRECT(CM267),$E267,$F267)),0,(INDEX(INDIRECT(CM267),$E267,$F267)-INDEX(INDIRECT(CM267),$E267,DI$28))*(10-INDEX(INDIRECT("times"&amp;CK$2),$F267,DI$28))/10)</f>
        <v>0</v>
      </c>
      <c r="DJ267" s="48">
        <f ca="1">IF(OR(INDEX(INDIRECT("times"&amp;CK$2),$F267,DJ$28)&gt;10,INDEX(INDIRECT(CM267),$E267,DJ$28)&lt;=INDEX(INDIRECT(CM267),$E267,$F267)),0,(INDEX(INDIRECT(CM267),$E267,$F267)-INDEX(INDIRECT(CM267),$E267,DJ$28))*(10-INDEX(INDIRECT("times"&amp;CK$2),$F267,DJ$28))/10)</f>
        <v>0</v>
      </c>
      <c r="DK267" s="201">
        <v>15</v>
      </c>
      <c r="DM267" s="18" t="s">
        <v>203</v>
      </c>
      <c r="DN267" s="122">
        <f>DM236</f>
        <v>2</v>
      </c>
      <c r="DO267" s="122" t="str">
        <f>DM237</f>
        <v>shop3564</v>
      </c>
      <c r="DP267" s="210" t="str">
        <f t="shared" si="1202"/>
        <v>core2_shop3564</v>
      </c>
      <c r="DQ267" s="122">
        <v>1</v>
      </c>
      <c r="DR267" s="33">
        <v>15</v>
      </c>
      <c r="DS267" s="46">
        <f ca="1">IF(OR(INDEX(INDIRECT("times"&amp;DN$2),$F267,DS$28)&gt;10,INDEX(INDIRECT(DP267),$E267,DS$28)&lt;=INDEX(INDIRECT(DP267),$E267,$F267)),0,(INDEX(INDIRECT(DP267),$E267,$F267)-INDEX(INDIRECT(DP267),$E267,DS$28))*(10-INDEX(INDIRECT("times"&amp;DN$2),$F267,DS$28))/10)</f>
        <v>0</v>
      </c>
      <c r="DT267" s="47">
        <f ca="1">IF(OR(INDEX(INDIRECT("times"&amp;DN$2),$F267,DT$28)&gt;10,INDEX(INDIRECT(DP267),$E267,DT$28)&lt;=INDEX(INDIRECT(DP267),$E267,$F267)),0,(INDEX(INDIRECT(DP267),$E267,$F267)-INDEX(INDIRECT(DP267),$E267,DT$28))*(10-INDEX(INDIRECT("times"&amp;DN$2),$F267,DT$28))/10)</f>
        <v>0</v>
      </c>
      <c r="DU267" s="47">
        <f ca="1">IF(OR(INDEX(INDIRECT("times"&amp;DN$2),$F267,DU$28)&gt;10,INDEX(INDIRECT(DP267),$E267,DU$28)&lt;=INDEX(INDIRECT(DP267),$E267,$F267)),0,(INDEX(INDIRECT(DP267),$E267,$F267)-INDEX(INDIRECT(DP267),$E267,DU$28))*(10-INDEX(INDIRECT("times"&amp;DN$2),$F267,DU$28))/10)</f>
        <v>0</v>
      </c>
      <c r="DV267" s="47">
        <f ca="1">IF(OR(INDEX(INDIRECT("times"&amp;DN$2),$F267,DV$28)&gt;10,INDEX(INDIRECT(DP267),$E267,DV$28)&lt;=INDEX(INDIRECT(DP267),$E267,$F267)),0,(INDEX(INDIRECT(DP267),$E267,$F267)-INDEX(INDIRECT(DP267),$E267,DV$28))*(10-INDEX(INDIRECT("times"&amp;DN$2),$F267,DV$28))/10)</f>
        <v>0</v>
      </c>
      <c r="DW267" s="47">
        <f ca="1">IF(OR(INDEX(INDIRECT("times"&amp;DN$2),$F267,DW$28)&gt;10,INDEX(INDIRECT(DP267),$E267,DW$28)&lt;=INDEX(INDIRECT(DP267),$E267,$F267)),0,(INDEX(INDIRECT(DP267),$E267,$F267)-INDEX(INDIRECT(DP267),$E267,DW$28))*(10-INDEX(INDIRECT("times"&amp;DN$2),$F267,DW$28))/10)</f>
        <v>0</v>
      </c>
      <c r="DX267" s="47">
        <f ca="1">IF(OR(INDEX(INDIRECT("times"&amp;DN$2),$F267,DX$28)&gt;10,INDEX(INDIRECT(DP267),$E267,DX$28)&lt;=INDEX(INDIRECT(DP267),$E267,$F267)),0,(INDEX(INDIRECT(DP267),$E267,$F267)-INDEX(INDIRECT(DP267),$E267,DX$28))*(10-INDEX(INDIRECT("times"&amp;DN$2),$F267,DX$28))/10)</f>
        <v>0</v>
      </c>
      <c r="DY267" s="47">
        <f ca="1">IF(OR(INDEX(INDIRECT("times"&amp;DN$2),$F267,DY$28)&gt;10,INDEX(INDIRECT(DP267),$E267,DY$28)&lt;=INDEX(INDIRECT(DP267),$E267,$F267)),0,(INDEX(INDIRECT(DP267),$E267,$F267)-INDEX(INDIRECT(DP267),$E267,DY$28))*(10-INDEX(INDIRECT("times"&amp;DN$2),$F267,DY$28))/10)</f>
        <v>0</v>
      </c>
      <c r="DZ267" s="47">
        <f ca="1">IF(OR(INDEX(INDIRECT("times"&amp;DN$2),$F267,DZ$28)&gt;10,INDEX(INDIRECT(DP267),$E267,DZ$28)&lt;=INDEX(INDIRECT(DP267),$E267,$F267)),0,(INDEX(INDIRECT(DP267),$E267,$F267)-INDEX(INDIRECT(DP267),$E267,DZ$28))*(10-INDEX(INDIRECT("times"&amp;DN$2),$F267,DZ$28))/10)</f>
        <v>0</v>
      </c>
      <c r="EA267" s="47">
        <f ca="1">IF(OR(INDEX(INDIRECT("times"&amp;DN$2),$F267,EA$28)&gt;10,INDEX(INDIRECT(DP267),$E267,EA$28)&lt;=INDEX(INDIRECT(DP267),$E267,$F267)),0,(INDEX(INDIRECT(DP267),$E267,$F267)-INDEX(INDIRECT(DP267),$E267,EA$28))*(10-INDEX(INDIRECT("times"&amp;DN$2),$F267,EA$28))/10)</f>
        <v>0</v>
      </c>
      <c r="EB267" s="47">
        <f ca="1">IF(OR(INDEX(INDIRECT("times"&amp;DN$2),$F267,EB$28)&gt;10,INDEX(INDIRECT(DP267),$E267,EB$28)&lt;=INDEX(INDIRECT(DP267),$E267,$F267)),0,(INDEX(INDIRECT(DP267),$E267,$F267)-INDEX(INDIRECT(DP267),$E267,EB$28))*(10-INDEX(INDIRECT("times"&amp;DN$2),$F267,EB$28))/10)</f>
        <v>0</v>
      </c>
      <c r="EC267" s="47">
        <f ca="1">IF(OR(INDEX(INDIRECT("times"&amp;DN$2),$F267,EC$28)&gt;10,INDEX(INDIRECT(DP267),$E267,EC$28)&lt;=INDEX(INDIRECT(DP267),$E267,$F267)),0,(INDEX(INDIRECT(DP267),$E267,$F267)-INDEX(INDIRECT(DP267),$E267,EC$28))*(10-INDEX(INDIRECT("times"&amp;DN$2),$F267,EC$28))/10)</f>
        <v>0</v>
      </c>
      <c r="ED267" s="47">
        <f ca="1">IF(OR(INDEX(INDIRECT("times"&amp;DN$2),$F267,ED$28)&gt;10,INDEX(INDIRECT(DP267),$E267,ED$28)&lt;=INDEX(INDIRECT(DP267),$E267,$F267)),0,(INDEX(INDIRECT(DP267),$E267,$F267)-INDEX(INDIRECT(DP267),$E267,ED$28))*(10-INDEX(INDIRECT("times"&amp;DN$2),$F267,ED$28))/10)</f>
        <v>0</v>
      </c>
      <c r="EE267" s="47">
        <f ca="1">IF(OR(INDEX(INDIRECT("times"&amp;DN$2),$F267,EE$28)&gt;10,INDEX(INDIRECT(DP267),$E267,EE$28)&lt;=INDEX(INDIRECT(DP267),$E267,$F267)),0,(INDEX(INDIRECT(DP267),$E267,$F267)-INDEX(INDIRECT(DP267),$E267,EE$28))*(10-INDEX(INDIRECT("times"&amp;DN$2),$F267,EE$28))/10)</f>
        <v>0</v>
      </c>
      <c r="EF267" s="47">
        <f ca="1">IF(OR(INDEX(INDIRECT("times"&amp;DN$2),$F267,EF$28)&gt;10,INDEX(INDIRECT(DP267),$E267,EF$28)&lt;=INDEX(INDIRECT(DP267),$E267,$F267)),0,(INDEX(INDIRECT(DP267),$E267,$F267)-INDEX(INDIRECT(DP267),$E267,EF$28))*(10-INDEX(INDIRECT("times"&amp;DN$2),$F267,EF$28))/10)</f>
        <v>0</v>
      </c>
      <c r="EG267" s="47">
        <f ca="1">IF(OR(INDEX(INDIRECT("times"&amp;DN$2),$F267,EG$28)&gt;10,INDEX(INDIRECT(DP267),$E267,EG$28)&lt;=INDEX(INDIRECT(DP267),$E267,$F267)),0,(INDEX(INDIRECT(DP267),$E267,$F267)-INDEX(INDIRECT(DP267),$E267,EG$28))*(10-INDEX(INDIRECT("times"&amp;DN$2),$F267,EG$28))/10)</f>
        <v>0</v>
      </c>
      <c r="EH267" s="47">
        <f ca="1">IF(OR(INDEX(INDIRECT("times"&amp;DN$2),$F267,EH$28)&gt;10,INDEX(INDIRECT(DP267),$E267,EH$28)&lt;=INDEX(INDIRECT(DP267),$E267,$F267)),0,(INDEX(INDIRECT(DP267),$E267,$F267)-INDEX(INDIRECT(DP267),$E267,EH$28))*(10-INDEX(INDIRECT("times"&amp;DN$2),$F267,EH$28))/10)</f>
        <v>0</v>
      </c>
      <c r="EI267" s="47">
        <f ca="1">IF(OR(INDEX(INDIRECT("times"&amp;DN$2),$F267,EI$28)&gt;10,INDEX(INDIRECT(DP267),$E267,EI$28)&lt;=INDEX(INDIRECT(DP267),$E267,$F267)),0,(INDEX(INDIRECT(DP267),$E267,$F267)-INDEX(INDIRECT(DP267),$E267,EI$28))*(10-INDEX(INDIRECT("times"&amp;DN$2),$F267,EI$28))/10)</f>
        <v>0</v>
      </c>
      <c r="EJ267" s="47">
        <f ca="1">IF(OR(INDEX(INDIRECT("times"&amp;DN$2),$F267,EJ$28)&gt;10,INDEX(INDIRECT(DP267),$E267,EJ$28)&lt;=INDEX(INDIRECT(DP267),$E267,$F267)),0,(INDEX(INDIRECT(DP267),$E267,$F267)-INDEX(INDIRECT(DP267),$E267,EJ$28))*(10-INDEX(INDIRECT("times"&amp;DN$2),$F267,EJ$28))/10)</f>
        <v>0</v>
      </c>
      <c r="EK267" s="47">
        <f ca="1">IF(OR(INDEX(INDIRECT("times"&amp;DN$2),$F267,EK$28)&gt;10,INDEX(INDIRECT(DP267),$E267,EK$28)&lt;=INDEX(INDIRECT(DP267),$E267,$F267)),0,(INDEX(INDIRECT(DP267),$E267,$F267)-INDEX(INDIRECT(DP267),$E267,EK$28))*(10-INDEX(INDIRECT("times"&amp;DN$2),$F267,EK$28))/10)</f>
        <v>0</v>
      </c>
      <c r="EL267" s="47">
        <f ca="1">IF(OR(INDEX(INDIRECT("times"&amp;DN$2),$F267,EL$28)&gt;10,INDEX(INDIRECT(DP267),$E267,EL$28)&lt;=INDEX(INDIRECT(DP267),$E267,$F267)),0,(INDEX(INDIRECT(DP267),$E267,$F267)-INDEX(INDIRECT(DP267),$E267,EL$28))*(10-INDEX(INDIRECT("times"&amp;DN$2),$F267,EL$28))/10)</f>
        <v>0</v>
      </c>
      <c r="EM267" s="48">
        <f ca="1">IF(OR(INDEX(INDIRECT("times"&amp;DN$2),$F267,EM$28)&gt;10,INDEX(INDIRECT(DP267),$E267,EM$28)&lt;=INDEX(INDIRECT(DP267),$E267,$F267)),0,(INDEX(INDIRECT(DP267),$E267,$F267)-INDEX(INDIRECT(DP267),$E267,EM$28))*(10-INDEX(INDIRECT("times"&amp;DN$2),$F267,EM$28))/10)</f>
        <v>0</v>
      </c>
      <c r="EN267" s="201">
        <v>15</v>
      </c>
      <c r="EP267" s="18" t="s">
        <v>203</v>
      </c>
      <c r="EQ267" s="122">
        <f>EP236</f>
        <v>2</v>
      </c>
      <c r="ER267" s="122" t="str">
        <f>EP237</f>
        <v>lei3564</v>
      </c>
      <c r="ES267" s="210" t="str">
        <f t="shared" si="1203"/>
        <v>core2_lei3564</v>
      </c>
      <c r="ET267" s="122">
        <v>1</v>
      </c>
      <c r="EU267" s="33">
        <v>15</v>
      </c>
      <c r="EV267" s="46">
        <f ca="1">IF(OR(INDEX(INDIRECT("times"&amp;EQ$2),$F267,EV$28)&gt;10,INDEX(INDIRECT(ES267),$E267,EV$28)&lt;=INDEX(INDIRECT(ES267),$E267,$F267)),0,(INDEX(INDIRECT(ES267),$E267,$F267)-INDEX(INDIRECT(ES267),$E267,EV$28))*(10-INDEX(INDIRECT("times"&amp;EQ$2),$F267,EV$28))/10)</f>
        <v>0</v>
      </c>
      <c r="EW267" s="47">
        <f ca="1">IF(OR(INDEX(INDIRECT("times"&amp;EQ$2),$F267,EW$28)&gt;10,INDEX(INDIRECT(ES267),$E267,EW$28)&lt;=INDEX(INDIRECT(ES267),$E267,$F267)),0,(INDEX(INDIRECT(ES267),$E267,$F267)-INDEX(INDIRECT(ES267),$E267,EW$28))*(10-INDEX(INDIRECT("times"&amp;EQ$2),$F267,EW$28))/10)</f>
        <v>0</v>
      </c>
      <c r="EX267" s="47">
        <f ca="1">IF(OR(INDEX(INDIRECT("times"&amp;EQ$2),$F267,EX$28)&gt;10,INDEX(INDIRECT(ES267),$E267,EX$28)&lt;=INDEX(INDIRECT(ES267),$E267,$F267)),0,(INDEX(INDIRECT(ES267),$E267,$F267)-INDEX(INDIRECT(ES267),$E267,EX$28))*(10-INDEX(INDIRECT("times"&amp;EQ$2),$F267,EX$28))/10)</f>
        <v>0</v>
      </c>
      <c r="EY267" s="47">
        <f ca="1">IF(OR(INDEX(INDIRECT("times"&amp;EQ$2),$F267,EY$28)&gt;10,INDEX(INDIRECT(ES267),$E267,EY$28)&lt;=INDEX(INDIRECT(ES267),$E267,$F267)),0,(INDEX(INDIRECT(ES267),$E267,$F267)-INDEX(INDIRECT(ES267),$E267,EY$28))*(10-INDEX(INDIRECT("times"&amp;EQ$2),$F267,EY$28))/10)</f>
        <v>0</v>
      </c>
      <c r="EZ267" s="47">
        <f ca="1">IF(OR(INDEX(INDIRECT("times"&amp;EQ$2),$F267,EZ$28)&gt;10,INDEX(INDIRECT(ES267),$E267,EZ$28)&lt;=INDEX(INDIRECT(ES267),$E267,$F267)),0,(INDEX(INDIRECT(ES267),$E267,$F267)-INDEX(INDIRECT(ES267),$E267,EZ$28))*(10-INDEX(INDIRECT("times"&amp;EQ$2),$F267,EZ$28))/10)</f>
        <v>0</v>
      </c>
      <c r="FA267" s="47">
        <f ca="1">IF(OR(INDEX(INDIRECT("times"&amp;EQ$2),$F267,FA$28)&gt;10,INDEX(INDIRECT(ES267),$E267,FA$28)&lt;=INDEX(INDIRECT(ES267),$E267,$F267)),0,(INDEX(INDIRECT(ES267),$E267,$F267)-INDEX(INDIRECT(ES267),$E267,FA$28))*(10-INDEX(INDIRECT("times"&amp;EQ$2),$F267,FA$28))/10)</f>
        <v>0</v>
      </c>
      <c r="FB267" s="47">
        <f ca="1">IF(OR(INDEX(INDIRECT("times"&amp;EQ$2),$F267,FB$28)&gt;10,INDEX(INDIRECT(ES267),$E267,FB$28)&lt;=INDEX(INDIRECT(ES267),$E267,$F267)),0,(INDEX(INDIRECT(ES267),$E267,$F267)-INDEX(INDIRECT(ES267),$E267,FB$28))*(10-INDEX(INDIRECT("times"&amp;EQ$2),$F267,FB$28))/10)</f>
        <v>0</v>
      </c>
      <c r="FC267" s="47">
        <f ca="1">IF(OR(INDEX(INDIRECT("times"&amp;EQ$2),$F267,FC$28)&gt;10,INDEX(INDIRECT(ES267),$E267,FC$28)&lt;=INDEX(INDIRECT(ES267),$E267,$F267)),0,(INDEX(INDIRECT(ES267),$E267,$F267)-INDEX(INDIRECT(ES267),$E267,FC$28))*(10-INDEX(INDIRECT("times"&amp;EQ$2),$F267,FC$28))/10)</f>
        <v>0</v>
      </c>
      <c r="FD267" s="47">
        <f ca="1">IF(OR(INDEX(INDIRECT("times"&amp;EQ$2),$F267,FD$28)&gt;10,INDEX(INDIRECT(ES267),$E267,FD$28)&lt;=INDEX(INDIRECT(ES267),$E267,$F267)),0,(INDEX(INDIRECT(ES267),$E267,$F267)-INDEX(INDIRECT(ES267),$E267,FD$28))*(10-INDEX(INDIRECT("times"&amp;EQ$2),$F267,FD$28))/10)</f>
        <v>0</v>
      </c>
      <c r="FE267" s="47">
        <f ca="1">IF(OR(INDEX(INDIRECT("times"&amp;EQ$2),$F267,FE$28)&gt;10,INDEX(INDIRECT(ES267),$E267,FE$28)&lt;=INDEX(INDIRECT(ES267),$E267,$F267)),0,(INDEX(INDIRECT(ES267),$E267,$F267)-INDEX(INDIRECT(ES267),$E267,FE$28))*(10-INDEX(INDIRECT("times"&amp;EQ$2),$F267,FE$28))/10)</f>
        <v>0</v>
      </c>
      <c r="FF267" s="47">
        <f ca="1">IF(OR(INDEX(INDIRECT("times"&amp;EQ$2),$F267,FF$28)&gt;10,INDEX(INDIRECT(ES267),$E267,FF$28)&lt;=INDEX(INDIRECT(ES267),$E267,$F267)),0,(INDEX(INDIRECT(ES267),$E267,$F267)-INDEX(INDIRECT(ES267),$E267,FF$28))*(10-INDEX(INDIRECT("times"&amp;EQ$2),$F267,FF$28))/10)</f>
        <v>0</v>
      </c>
      <c r="FG267" s="47">
        <f ca="1">IF(OR(INDEX(INDIRECT("times"&amp;EQ$2),$F267,FG$28)&gt;10,INDEX(INDIRECT(ES267),$E267,FG$28)&lt;=INDEX(INDIRECT(ES267),$E267,$F267)),0,(INDEX(INDIRECT(ES267),$E267,$F267)-INDEX(INDIRECT(ES267),$E267,FG$28))*(10-INDEX(INDIRECT("times"&amp;EQ$2),$F267,FG$28))/10)</f>
        <v>0</v>
      </c>
      <c r="FH267" s="47">
        <f ca="1">IF(OR(INDEX(INDIRECT("times"&amp;EQ$2),$F267,FH$28)&gt;10,INDEX(INDIRECT(ES267),$E267,FH$28)&lt;=INDEX(INDIRECT(ES267),$E267,$F267)),0,(INDEX(INDIRECT(ES267),$E267,$F267)-INDEX(INDIRECT(ES267),$E267,FH$28))*(10-INDEX(INDIRECT("times"&amp;EQ$2),$F267,FH$28))/10)</f>
        <v>0</v>
      </c>
      <c r="FI267" s="47">
        <f ca="1">IF(OR(INDEX(INDIRECT("times"&amp;EQ$2),$F267,FI$28)&gt;10,INDEX(INDIRECT(ES267),$E267,FI$28)&lt;=INDEX(INDIRECT(ES267),$E267,$F267)),0,(INDEX(INDIRECT(ES267),$E267,$F267)-INDEX(INDIRECT(ES267),$E267,FI$28))*(10-INDEX(INDIRECT("times"&amp;EQ$2),$F267,FI$28))/10)</f>
        <v>0</v>
      </c>
      <c r="FJ267" s="47">
        <f ca="1">IF(OR(INDEX(INDIRECT("times"&amp;EQ$2),$F267,FJ$28)&gt;10,INDEX(INDIRECT(ES267),$E267,FJ$28)&lt;=INDEX(INDIRECT(ES267),$E267,$F267)),0,(INDEX(INDIRECT(ES267),$E267,$F267)-INDEX(INDIRECT(ES267),$E267,FJ$28))*(10-INDEX(INDIRECT("times"&amp;EQ$2),$F267,FJ$28))/10)</f>
        <v>0</v>
      </c>
      <c r="FK267" s="47">
        <f ca="1">IF(OR(INDEX(INDIRECT("times"&amp;EQ$2),$F267,FK$28)&gt;10,INDEX(INDIRECT(ES267),$E267,FK$28)&lt;=INDEX(INDIRECT(ES267),$E267,$F267)),0,(INDEX(INDIRECT(ES267),$E267,$F267)-INDEX(INDIRECT(ES267),$E267,FK$28))*(10-INDEX(INDIRECT("times"&amp;EQ$2),$F267,FK$28))/10)</f>
        <v>0</v>
      </c>
      <c r="FL267" s="47">
        <f ca="1">IF(OR(INDEX(INDIRECT("times"&amp;EQ$2),$F267,FL$28)&gt;10,INDEX(INDIRECT(ES267),$E267,FL$28)&lt;=INDEX(INDIRECT(ES267),$E267,$F267)),0,(INDEX(INDIRECT(ES267),$E267,$F267)-INDEX(INDIRECT(ES267),$E267,FL$28))*(10-INDEX(INDIRECT("times"&amp;EQ$2),$F267,FL$28))/10)</f>
        <v>0</v>
      </c>
      <c r="FM267" s="47">
        <f ca="1">IF(OR(INDEX(INDIRECT("times"&amp;EQ$2),$F267,FM$28)&gt;10,INDEX(INDIRECT(ES267),$E267,FM$28)&lt;=INDEX(INDIRECT(ES267),$E267,$F267)),0,(INDEX(INDIRECT(ES267),$E267,$F267)-INDEX(INDIRECT(ES267),$E267,FM$28))*(10-INDEX(INDIRECT("times"&amp;EQ$2),$F267,FM$28))/10)</f>
        <v>0</v>
      </c>
      <c r="FN267" s="47">
        <f ca="1">IF(OR(INDEX(INDIRECT("times"&amp;EQ$2),$F267,FN$28)&gt;10,INDEX(INDIRECT(ES267),$E267,FN$28)&lt;=INDEX(INDIRECT(ES267),$E267,$F267)),0,(INDEX(INDIRECT(ES267),$E267,$F267)-INDEX(INDIRECT(ES267),$E267,FN$28))*(10-INDEX(INDIRECT("times"&amp;EQ$2),$F267,FN$28))/10)</f>
        <v>0</v>
      </c>
      <c r="FO267" s="47">
        <f ca="1">IF(OR(INDEX(INDIRECT("times"&amp;EQ$2),$F267,FO$28)&gt;10,INDEX(INDIRECT(ES267),$E267,FO$28)&lt;=INDEX(INDIRECT(ES267),$E267,$F267)),0,(INDEX(INDIRECT(ES267),$E267,$F267)-INDEX(INDIRECT(ES267),$E267,FO$28))*(10-INDEX(INDIRECT("times"&amp;EQ$2),$F267,FO$28))/10)</f>
        <v>0</v>
      </c>
      <c r="FP267" s="48">
        <f ca="1">IF(OR(INDEX(INDIRECT("times"&amp;EQ$2),$F267,FP$28)&gt;10,INDEX(INDIRECT(ES267),$E267,FP$28)&lt;=INDEX(INDIRECT(ES267),$E267,$F267)),0,(INDEX(INDIRECT(ES267),$E267,$F267)-INDEX(INDIRECT(ES267),$E267,FP$28))*(10-INDEX(INDIRECT("times"&amp;EQ$2),$F267,FP$28))/10)</f>
        <v>0</v>
      </c>
      <c r="FQ267" s="201">
        <v>15</v>
      </c>
      <c r="FS267" s="18" t="s">
        <v>203</v>
      </c>
      <c r="FT267" s="122">
        <f>FS236</f>
        <v>2</v>
      </c>
      <c r="FU267" s="122" t="str">
        <f>FS237</f>
        <v>shop65</v>
      </c>
      <c r="FV267" s="210" t="str">
        <f t="shared" si="1204"/>
        <v>core2_shop65</v>
      </c>
      <c r="FW267" s="122">
        <v>1</v>
      </c>
      <c r="FX267" s="33">
        <v>15</v>
      </c>
      <c r="FY267" s="46">
        <f ca="1">IF(OR(INDEX(INDIRECT("times"&amp;FT$2),$F267,FY$28)&gt;10,INDEX(INDIRECT(FV267),$E267,FY$28)&lt;=INDEX(INDIRECT(FV267),$E267,$F267)),0,(INDEX(INDIRECT(FV267),$E267,$F267)-INDEX(INDIRECT(FV267),$E267,FY$28))*(10-INDEX(INDIRECT("times"&amp;FT$2),$F267,FY$28))/10)</f>
        <v>0</v>
      </c>
      <c r="FZ267" s="47">
        <f ca="1">IF(OR(INDEX(INDIRECT("times"&amp;FT$2),$F267,FZ$28)&gt;10,INDEX(INDIRECT(FV267),$E267,FZ$28)&lt;=INDEX(INDIRECT(FV267),$E267,$F267)),0,(INDEX(INDIRECT(FV267),$E267,$F267)-INDEX(INDIRECT(FV267),$E267,FZ$28))*(10-INDEX(INDIRECT("times"&amp;FT$2),$F267,FZ$28))/10)</f>
        <v>0</v>
      </c>
      <c r="GA267" s="47">
        <f ca="1">IF(OR(INDEX(INDIRECT("times"&amp;FT$2),$F267,GA$28)&gt;10,INDEX(INDIRECT(FV267),$E267,GA$28)&lt;=INDEX(INDIRECT(FV267),$E267,$F267)),0,(INDEX(INDIRECT(FV267),$E267,$F267)-INDEX(INDIRECT(FV267),$E267,GA$28))*(10-INDEX(INDIRECT("times"&amp;FT$2),$F267,GA$28))/10)</f>
        <v>0</v>
      </c>
      <c r="GB267" s="47">
        <f ca="1">IF(OR(INDEX(INDIRECT("times"&amp;FT$2),$F267,GB$28)&gt;10,INDEX(INDIRECT(FV267),$E267,GB$28)&lt;=INDEX(INDIRECT(FV267),$E267,$F267)),0,(INDEX(INDIRECT(FV267),$E267,$F267)-INDEX(INDIRECT(FV267),$E267,GB$28))*(10-INDEX(INDIRECT("times"&amp;FT$2),$F267,GB$28))/10)</f>
        <v>0</v>
      </c>
      <c r="GC267" s="47">
        <f ca="1">IF(OR(INDEX(INDIRECT("times"&amp;FT$2),$F267,GC$28)&gt;10,INDEX(INDIRECT(FV267),$E267,GC$28)&lt;=INDEX(INDIRECT(FV267),$E267,$F267)),0,(INDEX(INDIRECT(FV267),$E267,$F267)-INDEX(INDIRECT(FV267),$E267,GC$28))*(10-INDEX(INDIRECT("times"&amp;FT$2),$F267,GC$28))/10)</f>
        <v>0</v>
      </c>
      <c r="GD267" s="47">
        <f ca="1">IF(OR(INDEX(INDIRECT("times"&amp;FT$2),$F267,GD$28)&gt;10,INDEX(INDIRECT(FV267),$E267,GD$28)&lt;=INDEX(INDIRECT(FV267),$E267,$F267)),0,(INDEX(INDIRECT(FV267),$E267,$F267)-INDEX(INDIRECT(FV267),$E267,GD$28))*(10-INDEX(INDIRECT("times"&amp;FT$2),$F267,GD$28))/10)</f>
        <v>0</v>
      </c>
      <c r="GE267" s="47">
        <f ca="1">IF(OR(INDEX(INDIRECT("times"&amp;FT$2),$F267,GE$28)&gt;10,INDEX(INDIRECT(FV267),$E267,GE$28)&lt;=INDEX(INDIRECT(FV267),$E267,$F267)),0,(INDEX(INDIRECT(FV267),$E267,$F267)-INDEX(INDIRECT(FV267),$E267,GE$28))*(10-INDEX(INDIRECT("times"&amp;FT$2),$F267,GE$28))/10)</f>
        <v>0</v>
      </c>
      <c r="GF267" s="47">
        <f ca="1">IF(OR(INDEX(INDIRECT("times"&amp;FT$2),$F267,GF$28)&gt;10,INDEX(INDIRECT(FV267),$E267,GF$28)&lt;=INDEX(INDIRECT(FV267),$E267,$F267)),0,(INDEX(INDIRECT(FV267),$E267,$F267)-INDEX(INDIRECT(FV267),$E267,GF$28))*(10-INDEX(INDIRECT("times"&amp;FT$2),$F267,GF$28))/10)</f>
        <v>0</v>
      </c>
      <c r="GG267" s="47">
        <f ca="1">IF(OR(INDEX(INDIRECT("times"&amp;FT$2),$F267,GG$28)&gt;10,INDEX(INDIRECT(FV267),$E267,GG$28)&lt;=INDEX(INDIRECT(FV267),$E267,$F267)),0,(INDEX(INDIRECT(FV267),$E267,$F267)-INDEX(INDIRECT(FV267),$E267,GG$28))*(10-INDEX(INDIRECT("times"&amp;FT$2),$F267,GG$28))/10)</f>
        <v>0</v>
      </c>
      <c r="GH267" s="47">
        <f ca="1">IF(OR(INDEX(INDIRECT("times"&amp;FT$2),$F267,GH$28)&gt;10,INDEX(INDIRECT(FV267),$E267,GH$28)&lt;=INDEX(INDIRECT(FV267),$E267,$F267)),0,(INDEX(INDIRECT(FV267),$E267,$F267)-INDEX(INDIRECT(FV267),$E267,GH$28))*(10-INDEX(INDIRECT("times"&amp;FT$2),$F267,GH$28))/10)</f>
        <v>0</v>
      </c>
      <c r="GI267" s="47">
        <f ca="1">IF(OR(INDEX(INDIRECT("times"&amp;FT$2),$F267,GI$28)&gt;10,INDEX(INDIRECT(FV267),$E267,GI$28)&lt;=INDEX(INDIRECT(FV267),$E267,$F267)),0,(INDEX(INDIRECT(FV267),$E267,$F267)-INDEX(INDIRECT(FV267),$E267,GI$28))*(10-INDEX(INDIRECT("times"&amp;FT$2),$F267,GI$28))/10)</f>
        <v>0</v>
      </c>
      <c r="GJ267" s="47">
        <f ca="1">IF(OR(INDEX(INDIRECT("times"&amp;FT$2),$F267,GJ$28)&gt;10,INDEX(INDIRECT(FV267),$E267,GJ$28)&lt;=INDEX(INDIRECT(FV267),$E267,$F267)),0,(INDEX(INDIRECT(FV267),$E267,$F267)-INDEX(INDIRECT(FV267),$E267,GJ$28))*(10-INDEX(INDIRECT("times"&amp;FT$2),$F267,GJ$28))/10)</f>
        <v>0</v>
      </c>
      <c r="GK267" s="47">
        <f ca="1">IF(OR(INDEX(INDIRECT("times"&amp;FT$2),$F267,GK$28)&gt;10,INDEX(INDIRECT(FV267),$E267,GK$28)&lt;=INDEX(INDIRECT(FV267),$E267,$F267)),0,(INDEX(INDIRECT(FV267),$E267,$F267)-INDEX(INDIRECT(FV267),$E267,GK$28))*(10-INDEX(INDIRECT("times"&amp;FT$2),$F267,GK$28))/10)</f>
        <v>0</v>
      </c>
      <c r="GL267" s="47">
        <f ca="1">IF(OR(INDEX(INDIRECT("times"&amp;FT$2),$F267,GL$28)&gt;10,INDEX(INDIRECT(FV267),$E267,GL$28)&lt;=INDEX(INDIRECT(FV267),$E267,$F267)),0,(INDEX(INDIRECT(FV267),$E267,$F267)-INDEX(INDIRECT(FV267),$E267,GL$28))*(10-INDEX(INDIRECT("times"&amp;FT$2),$F267,GL$28))/10)</f>
        <v>0</v>
      </c>
      <c r="GM267" s="47">
        <f ca="1">IF(OR(INDEX(INDIRECT("times"&amp;FT$2),$F267,GM$28)&gt;10,INDEX(INDIRECT(FV267),$E267,GM$28)&lt;=INDEX(INDIRECT(FV267),$E267,$F267)),0,(INDEX(INDIRECT(FV267),$E267,$F267)-INDEX(INDIRECT(FV267),$E267,GM$28))*(10-INDEX(INDIRECT("times"&amp;FT$2),$F267,GM$28))/10)</f>
        <v>0</v>
      </c>
      <c r="GN267" s="47">
        <f ca="1">IF(OR(INDEX(INDIRECT("times"&amp;FT$2),$F267,GN$28)&gt;10,INDEX(INDIRECT(FV267),$E267,GN$28)&lt;=INDEX(INDIRECT(FV267),$E267,$F267)),0,(INDEX(INDIRECT(FV267),$E267,$F267)-INDEX(INDIRECT(FV267),$E267,GN$28))*(10-INDEX(INDIRECT("times"&amp;FT$2),$F267,GN$28))/10)</f>
        <v>0</v>
      </c>
      <c r="GO267" s="47">
        <f ca="1">IF(OR(INDEX(INDIRECT("times"&amp;FT$2),$F267,GO$28)&gt;10,INDEX(INDIRECT(FV267),$E267,GO$28)&lt;=INDEX(INDIRECT(FV267),$E267,$F267)),0,(INDEX(INDIRECT(FV267),$E267,$F267)-INDEX(INDIRECT(FV267),$E267,GO$28))*(10-INDEX(INDIRECT("times"&amp;FT$2),$F267,GO$28))/10)</f>
        <v>0</v>
      </c>
      <c r="GP267" s="47">
        <f ca="1">IF(OR(INDEX(INDIRECT("times"&amp;FT$2),$F267,GP$28)&gt;10,INDEX(INDIRECT(FV267),$E267,GP$28)&lt;=INDEX(INDIRECT(FV267),$E267,$F267)),0,(INDEX(INDIRECT(FV267),$E267,$F267)-INDEX(INDIRECT(FV267),$E267,GP$28))*(10-INDEX(INDIRECT("times"&amp;FT$2),$F267,GP$28))/10)</f>
        <v>0</v>
      </c>
      <c r="GQ267" s="47">
        <f ca="1">IF(OR(INDEX(INDIRECT("times"&amp;FT$2),$F267,GQ$28)&gt;10,INDEX(INDIRECT(FV267),$E267,GQ$28)&lt;=INDEX(INDIRECT(FV267),$E267,$F267)),0,(INDEX(INDIRECT(FV267),$E267,$F267)-INDEX(INDIRECT(FV267),$E267,GQ$28))*(10-INDEX(INDIRECT("times"&amp;FT$2),$F267,GQ$28))/10)</f>
        <v>0</v>
      </c>
      <c r="GR267" s="47">
        <f ca="1">IF(OR(INDEX(INDIRECT("times"&amp;FT$2),$F267,GR$28)&gt;10,INDEX(INDIRECT(FV267),$E267,GR$28)&lt;=INDEX(INDIRECT(FV267),$E267,$F267)),0,(INDEX(INDIRECT(FV267),$E267,$F267)-INDEX(INDIRECT(FV267),$E267,GR$28))*(10-INDEX(INDIRECT("times"&amp;FT$2),$F267,GR$28))/10)</f>
        <v>0</v>
      </c>
      <c r="GS267" s="48">
        <f ca="1">IF(OR(INDEX(INDIRECT("times"&amp;FT$2),$F267,GS$28)&gt;10,INDEX(INDIRECT(FV267),$E267,GS$28)&lt;=INDEX(INDIRECT(FV267),$E267,$F267)),0,(INDEX(INDIRECT(FV267),$E267,$F267)-INDEX(INDIRECT(FV267),$E267,GS$28))*(10-INDEX(INDIRECT("times"&amp;FT$2),$F267,GS$28))/10)</f>
        <v>0</v>
      </c>
      <c r="GT267" s="201">
        <v>15</v>
      </c>
      <c r="GV267" s="18" t="s">
        <v>203</v>
      </c>
      <c r="GW267" s="122">
        <f>GV236</f>
        <v>2</v>
      </c>
      <c r="GX267" s="122" t="str">
        <f>GV237</f>
        <v>lei65</v>
      </c>
      <c r="GY267" s="210" t="str">
        <f t="shared" si="1205"/>
        <v>core2_lei65</v>
      </c>
      <c r="GZ267" s="122">
        <v>1</v>
      </c>
      <c r="HA267" s="33">
        <v>15</v>
      </c>
      <c r="HB267" s="46">
        <f ca="1">IF(OR(INDEX(INDIRECT("times"&amp;GW$2),$F267,HB$28)&gt;10,INDEX(INDIRECT(GY267),$E267,HB$28)&lt;=INDEX(INDIRECT(GY267),$E267,$F267)),0,(INDEX(INDIRECT(GY267),$E267,$F267)-INDEX(INDIRECT(GY267),$E267,HB$28))*(10-INDEX(INDIRECT("times"&amp;GW$2),$F267,HB$28))/10)</f>
        <v>0</v>
      </c>
      <c r="HC267" s="47">
        <f ca="1">IF(OR(INDEX(INDIRECT("times"&amp;GW$2),$F267,HC$28)&gt;10,INDEX(INDIRECT(GY267),$E267,HC$28)&lt;=INDEX(INDIRECT(GY267),$E267,$F267)),0,(INDEX(INDIRECT(GY267),$E267,$F267)-INDEX(INDIRECT(GY267),$E267,HC$28))*(10-INDEX(INDIRECT("times"&amp;GW$2),$F267,HC$28))/10)</f>
        <v>0</v>
      </c>
      <c r="HD267" s="47">
        <f ca="1">IF(OR(INDEX(INDIRECT("times"&amp;GW$2),$F267,HD$28)&gt;10,INDEX(INDIRECT(GY267),$E267,HD$28)&lt;=INDEX(INDIRECT(GY267),$E267,$F267)),0,(INDEX(INDIRECT(GY267),$E267,$F267)-INDEX(INDIRECT(GY267),$E267,HD$28))*(10-INDEX(INDIRECT("times"&amp;GW$2),$F267,HD$28))/10)</f>
        <v>0</v>
      </c>
      <c r="HE267" s="47">
        <f ca="1">IF(OR(INDEX(INDIRECT("times"&amp;GW$2),$F267,HE$28)&gt;10,INDEX(INDIRECT(GY267),$E267,HE$28)&lt;=INDEX(INDIRECT(GY267),$E267,$F267)),0,(INDEX(INDIRECT(GY267),$E267,$F267)-INDEX(INDIRECT(GY267),$E267,HE$28))*(10-INDEX(INDIRECT("times"&amp;GW$2),$F267,HE$28))/10)</f>
        <v>0</v>
      </c>
      <c r="HF267" s="47">
        <f ca="1">IF(OR(INDEX(INDIRECT("times"&amp;GW$2),$F267,HF$28)&gt;10,INDEX(INDIRECT(GY267),$E267,HF$28)&lt;=INDEX(INDIRECT(GY267),$E267,$F267)),0,(INDEX(INDIRECT(GY267),$E267,$F267)-INDEX(INDIRECT(GY267),$E267,HF$28))*(10-INDEX(INDIRECT("times"&amp;GW$2),$F267,HF$28))/10)</f>
        <v>0</v>
      </c>
      <c r="HG267" s="47">
        <f ca="1">IF(OR(INDEX(INDIRECT("times"&amp;GW$2),$F267,HG$28)&gt;10,INDEX(INDIRECT(GY267),$E267,HG$28)&lt;=INDEX(INDIRECT(GY267),$E267,$F267)),0,(INDEX(INDIRECT(GY267),$E267,$F267)-INDEX(INDIRECT(GY267),$E267,HG$28))*(10-INDEX(INDIRECT("times"&amp;GW$2),$F267,HG$28))/10)</f>
        <v>0</v>
      </c>
      <c r="HH267" s="47">
        <f ca="1">IF(OR(INDEX(INDIRECT("times"&amp;GW$2),$F267,HH$28)&gt;10,INDEX(INDIRECT(GY267),$E267,HH$28)&lt;=INDEX(INDIRECT(GY267),$E267,$F267)),0,(INDEX(INDIRECT(GY267),$E267,$F267)-INDEX(INDIRECT(GY267),$E267,HH$28))*(10-INDEX(INDIRECT("times"&amp;GW$2),$F267,HH$28))/10)</f>
        <v>0</v>
      </c>
      <c r="HI267" s="47">
        <f ca="1">IF(OR(INDEX(INDIRECT("times"&amp;GW$2),$F267,HI$28)&gt;10,INDEX(INDIRECT(GY267),$E267,HI$28)&lt;=INDEX(INDIRECT(GY267),$E267,$F267)),0,(INDEX(INDIRECT(GY267),$E267,$F267)-INDEX(INDIRECT(GY267),$E267,HI$28))*(10-INDEX(INDIRECT("times"&amp;GW$2),$F267,HI$28))/10)</f>
        <v>0</v>
      </c>
      <c r="HJ267" s="47">
        <f ca="1">IF(OR(INDEX(INDIRECT("times"&amp;GW$2),$F267,HJ$28)&gt;10,INDEX(INDIRECT(GY267),$E267,HJ$28)&lt;=INDEX(INDIRECT(GY267),$E267,$F267)),0,(INDEX(INDIRECT(GY267),$E267,$F267)-INDEX(INDIRECT(GY267),$E267,HJ$28))*(10-INDEX(INDIRECT("times"&amp;GW$2),$F267,HJ$28))/10)</f>
        <v>0</v>
      </c>
      <c r="HK267" s="47">
        <f ca="1">IF(OR(INDEX(INDIRECT("times"&amp;GW$2),$F267,HK$28)&gt;10,INDEX(INDIRECT(GY267),$E267,HK$28)&lt;=INDEX(INDIRECT(GY267),$E267,$F267)),0,(INDEX(INDIRECT(GY267),$E267,$F267)-INDEX(INDIRECT(GY267),$E267,HK$28))*(10-INDEX(INDIRECT("times"&amp;GW$2),$F267,HK$28))/10)</f>
        <v>0</v>
      </c>
      <c r="HL267" s="47">
        <f ca="1">IF(OR(INDEX(INDIRECT("times"&amp;GW$2),$F267,HL$28)&gt;10,INDEX(INDIRECT(GY267),$E267,HL$28)&lt;=INDEX(INDIRECT(GY267),$E267,$F267)),0,(INDEX(INDIRECT(GY267),$E267,$F267)-INDEX(INDIRECT(GY267),$E267,HL$28))*(10-INDEX(INDIRECT("times"&amp;GW$2),$F267,HL$28))/10)</f>
        <v>0</v>
      </c>
      <c r="HM267" s="47">
        <f ca="1">IF(OR(INDEX(INDIRECT("times"&amp;GW$2),$F267,HM$28)&gt;10,INDEX(INDIRECT(GY267),$E267,HM$28)&lt;=INDEX(INDIRECT(GY267),$E267,$F267)),0,(INDEX(INDIRECT(GY267),$E267,$F267)-INDEX(INDIRECT(GY267),$E267,HM$28))*(10-INDEX(INDIRECT("times"&amp;GW$2),$F267,HM$28))/10)</f>
        <v>0</v>
      </c>
      <c r="HN267" s="47">
        <f ca="1">IF(OR(INDEX(INDIRECT("times"&amp;GW$2),$F267,HN$28)&gt;10,INDEX(INDIRECT(GY267),$E267,HN$28)&lt;=INDEX(INDIRECT(GY267),$E267,$F267)),0,(INDEX(INDIRECT(GY267),$E267,$F267)-INDEX(INDIRECT(GY267),$E267,HN$28))*(10-INDEX(INDIRECT("times"&amp;GW$2),$F267,HN$28))/10)</f>
        <v>0</v>
      </c>
      <c r="HO267" s="47">
        <f ca="1">IF(OR(INDEX(INDIRECT("times"&amp;GW$2),$F267,HO$28)&gt;10,INDEX(INDIRECT(GY267),$E267,HO$28)&lt;=INDEX(INDIRECT(GY267),$E267,$F267)),0,(INDEX(INDIRECT(GY267),$E267,$F267)-INDEX(INDIRECT(GY267),$E267,HO$28))*(10-INDEX(INDIRECT("times"&amp;GW$2),$F267,HO$28))/10)</f>
        <v>0</v>
      </c>
      <c r="HP267" s="47">
        <f ca="1">IF(OR(INDEX(INDIRECT("times"&amp;GW$2),$F267,HP$28)&gt;10,INDEX(INDIRECT(GY267),$E267,HP$28)&lt;=INDEX(INDIRECT(GY267),$E267,$F267)),0,(INDEX(INDIRECT(GY267),$E267,$F267)-INDEX(INDIRECT(GY267),$E267,HP$28))*(10-INDEX(INDIRECT("times"&amp;GW$2),$F267,HP$28))/10)</f>
        <v>0</v>
      </c>
      <c r="HQ267" s="47">
        <f ca="1">IF(OR(INDEX(INDIRECT("times"&amp;GW$2),$F267,HQ$28)&gt;10,INDEX(INDIRECT(GY267),$E267,HQ$28)&lt;=INDEX(INDIRECT(GY267),$E267,$F267)),0,(INDEX(INDIRECT(GY267),$E267,$F267)-INDEX(INDIRECT(GY267),$E267,HQ$28))*(10-INDEX(INDIRECT("times"&amp;GW$2),$F267,HQ$28))/10)</f>
        <v>0</v>
      </c>
      <c r="HR267" s="47">
        <f ca="1">IF(OR(INDEX(INDIRECT("times"&amp;GW$2),$F267,HR$28)&gt;10,INDEX(INDIRECT(GY267),$E267,HR$28)&lt;=INDEX(INDIRECT(GY267),$E267,$F267)),0,(INDEX(INDIRECT(GY267),$E267,$F267)-INDEX(INDIRECT(GY267),$E267,HR$28))*(10-INDEX(INDIRECT("times"&amp;GW$2),$F267,HR$28))/10)</f>
        <v>0</v>
      </c>
      <c r="HS267" s="47">
        <f ca="1">IF(OR(INDEX(INDIRECT("times"&amp;GW$2),$F267,HS$28)&gt;10,INDEX(INDIRECT(GY267),$E267,HS$28)&lt;=INDEX(INDIRECT(GY267),$E267,$F267)),0,(INDEX(INDIRECT(GY267),$E267,$F267)-INDEX(INDIRECT(GY267),$E267,HS$28))*(10-INDEX(INDIRECT("times"&amp;GW$2),$F267,HS$28))/10)</f>
        <v>0</v>
      </c>
      <c r="HT267" s="47">
        <f ca="1">IF(OR(INDEX(INDIRECT("times"&amp;GW$2),$F267,HT$28)&gt;10,INDEX(INDIRECT(GY267),$E267,HT$28)&lt;=INDEX(INDIRECT(GY267),$E267,$F267)),0,(INDEX(INDIRECT(GY267),$E267,$F267)-INDEX(INDIRECT(GY267),$E267,HT$28))*(10-INDEX(INDIRECT("times"&amp;GW$2),$F267,HT$28))/10)</f>
        <v>0</v>
      </c>
      <c r="HU267" s="47">
        <f ca="1">IF(OR(INDEX(INDIRECT("times"&amp;GW$2),$F267,HU$28)&gt;10,INDEX(INDIRECT(GY267),$E267,HU$28)&lt;=INDEX(INDIRECT(GY267),$E267,$F267)),0,(INDEX(INDIRECT(GY267),$E267,$F267)-INDEX(INDIRECT(GY267),$E267,HU$28))*(10-INDEX(INDIRECT("times"&amp;GW$2),$F267,HU$28))/10)</f>
        <v>0</v>
      </c>
      <c r="HV267" s="48">
        <f ca="1">IF(OR(INDEX(INDIRECT("times"&amp;GW$2),$F267,HV$28)&gt;10,INDEX(INDIRECT(GY267),$E267,HV$28)&lt;=INDEX(INDIRECT(GY267),$E267,$F267)),0,(INDEX(INDIRECT(GY267),$E267,$F267)-INDEX(INDIRECT(GY267),$E267,HV$28))*(10-INDEX(INDIRECT("times"&amp;GW$2),$F267,HV$28))/10)</f>
        <v>0</v>
      </c>
      <c r="HW267" s="201">
        <v>15</v>
      </c>
    </row>
    <row r="268" spans="1:231" ht="15">
      <c r="A268" s="18" t="s">
        <v>204</v>
      </c>
      <c r="B268" s="122">
        <f>A236</f>
        <v>2</v>
      </c>
      <c r="C268" s="122" t="str">
        <f>A237</f>
        <v>work1834</v>
      </c>
      <c r="D268" s="210" t="str">
        <f t="shared" si="1198"/>
        <v>core2_work1834</v>
      </c>
      <c r="E268" s="122">
        <v>1</v>
      </c>
      <c r="F268" s="33">
        <v>16</v>
      </c>
      <c r="G268" s="46">
        <f ca="1">IF(OR(INDEX(INDIRECT("times"&amp;B$2),$F268,G$28)&gt;10,INDEX(INDIRECT(D268),$E268,G$28)&lt;=INDEX(INDIRECT(D268),$E268,$F268)),0,(INDEX(INDIRECT(D268),$E268,$F268)-INDEX(INDIRECT(D268),$E268,G$28))*(10-INDEX(INDIRECT("times"&amp;B$2),$F268,G$28))/10)</f>
        <v>0</v>
      </c>
      <c r="H268" s="47">
        <f ca="1">IF(OR(INDEX(INDIRECT("times"&amp;B$2),$F268,H$28)&gt;10,INDEX(INDIRECT(D268),$E268,H$28)&lt;=INDEX(INDIRECT(D268),$E268,$F268)),0,(INDEX(INDIRECT(D268),$E268,$F268)-INDEX(INDIRECT(D268),$E268,H$28))*(10-INDEX(INDIRECT("times"&amp;B$2),$F268,H$28))/10)</f>
        <v>0</v>
      </c>
      <c r="I268" s="47">
        <f ca="1">IF(OR(INDEX(INDIRECT("times"&amp;B$2),$F268,I$28)&gt;10,INDEX(INDIRECT(D268),$E268,I$28)&lt;=INDEX(INDIRECT(D268),$E268,$F268)),0,(INDEX(INDIRECT(D268),$E268,$F268)-INDEX(INDIRECT(D268),$E268,I$28))*(10-INDEX(INDIRECT("times"&amp;B$2),$F268,I$28))/10)</f>
        <v>0</v>
      </c>
      <c r="J268" s="47">
        <f ca="1">IF(OR(INDEX(INDIRECT("times"&amp;B$2),$F268,J$28)&gt;10,INDEX(INDIRECT(D268),$E268,J$28)&lt;=INDEX(INDIRECT(D268),$E268,$F268)),0,(INDEX(INDIRECT(D268),$E268,$F268)-INDEX(INDIRECT(D268),$E268,J$28))*(10-INDEX(INDIRECT("times"&amp;B$2),$F268,J$28))/10)</f>
        <v>0</v>
      </c>
      <c r="K268" s="47">
        <f ca="1">IF(OR(INDEX(INDIRECT("times"&amp;B$2),$F268,K$28)&gt;10,INDEX(INDIRECT(D268),$E268,K$28)&lt;=INDEX(INDIRECT(D268),$E268,$F268)),0,(INDEX(INDIRECT(D268),$E268,$F268)-INDEX(INDIRECT(D268),$E268,K$28))*(10-INDEX(INDIRECT("times"&amp;B$2),$F268,K$28))/10)</f>
        <v>0</v>
      </c>
      <c r="L268" s="47">
        <f ca="1">IF(OR(INDEX(INDIRECT("times"&amp;B$2),$F268,L$28)&gt;10,INDEX(INDIRECT(D268),$E268,L$28)&lt;=INDEX(INDIRECT(D268),$E268,$F268)),0,(INDEX(INDIRECT(D268),$E268,$F268)-INDEX(INDIRECT(D268),$E268,L$28))*(10-INDEX(INDIRECT("times"&amp;B$2),$F268,L$28))/10)</f>
        <v>0</v>
      </c>
      <c r="M268" s="47">
        <f ca="1">IF(OR(INDEX(INDIRECT("times"&amp;B$2),$F268,M$28)&gt;10,INDEX(INDIRECT(D268),$E268,M$28)&lt;=INDEX(INDIRECT(D268),$E268,$F268)),0,(INDEX(INDIRECT(D268),$E268,$F268)-INDEX(INDIRECT(D268),$E268,M$28))*(10-INDEX(INDIRECT("times"&amp;B$2),$F268,M$28))/10)</f>
        <v>0</v>
      </c>
      <c r="N268" s="47">
        <f ca="1">IF(OR(INDEX(INDIRECT("times"&amp;B$2),$F268,N$28)&gt;10,INDEX(INDIRECT(D268),$E268,N$28)&lt;=INDEX(INDIRECT(D268),$E268,$F268)),0,(INDEX(INDIRECT(D268),$E268,$F268)-INDEX(INDIRECT(D268),$E268,N$28))*(10-INDEX(INDIRECT("times"&amp;B$2),$F268,N$28))/10)</f>
        <v>0</v>
      </c>
      <c r="O268" s="47">
        <f ca="1">IF(OR(INDEX(INDIRECT("times"&amp;B$2),$F268,O$28)&gt;10,INDEX(INDIRECT(D268),$E268,O$28)&lt;=INDEX(INDIRECT(D268),$E268,$F268)),0,(INDEX(INDIRECT(D268),$E268,$F268)-INDEX(INDIRECT(D268),$E268,O$28))*(10-INDEX(INDIRECT("times"&amp;B$2),$F268,O$28))/10)</f>
        <v>0</v>
      </c>
      <c r="P268" s="47">
        <f ca="1">IF(OR(INDEX(INDIRECT("times"&amp;B$2),$F268,P$28)&gt;10,INDEX(INDIRECT(D268),$E268,P$28)&lt;=INDEX(INDIRECT(D268),$E268,$F268)),0,(INDEX(INDIRECT(D268),$E268,$F268)-INDEX(INDIRECT(D268),$E268,P$28))*(10-INDEX(INDIRECT("times"&amp;B$2),$F268,P$28))/10)</f>
        <v>0</v>
      </c>
      <c r="Q268" s="47">
        <f ca="1">IF(OR(INDEX(INDIRECT("times"&amp;B$2),$F268,Q$28)&gt;10,INDEX(INDIRECT(D268),$E268,Q$28)&lt;=INDEX(INDIRECT(D268),$E268,$F268)),0,(INDEX(INDIRECT(D268),$E268,$F268)-INDEX(INDIRECT(D268),$E268,Q$28))*(10-INDEX(INDIRECT("times"&amp;B$2),$F268,Q$28))/10)</f>
        <v>0</v>
      </c>
      <c r="R268" s="47">
        <f ca="1">IF(OR(INDEX(INDIRECT("times"&amp;B$2),$F268,R$28)&gt;10,INDEX(INDIRECT(D268),$E268,R$28)&lt;=INDEX(INDIRECT(D268),$E268,$F268)),0,(INDEX(INDIRECT(D268),$E268,$F268)-INDEX(INDIRECT(D268),$E268,R$28))*(10-INDEX(INDIRECT("times"&amp;B$2),$F268,R$28))/10)</f>
        <v>0</v>
      </c>
      <c r="S268" s="47">
        <f ca="1">IF(OR(INDEX(INDIRECT("times"&amp;B$2),$F268,S$28)&gt;10,INDEX(INDIRECT(D268),$E268,S$28)&lt;=INDEX(INDIRECT(D268),$E268,$F268)),0,(INDEX(INDIRECT(D268),$E268,$F268)-INDEX(INDIRECT(D268),$E268,S$28))*(10-INDEX(INDIRECT("times"&amp;B$2),$F268,S$28))/10)</f>
        <v>0</v>
      </c>
      <c r="T268" s="47">
        <f ca="1">IF(OR(INDEX(INDIRECT("times"&amp;B$2),$F268,T$28)&gt;10,INDEX(INDIRECT(D268),$E268,T$28)&lt;=INDEX(INDIRECT(D268),$E268,$F268)),0,(INDEX(INDIRECT(D268),$E268,$F268)-INDEX(INDIRECT(D268),$E268,T$28))*(10-INDEX(INDIRECT("times"&amp;B$2),$F268,T$28))/10)</f>
        <v>0</v>
      </c>
      <c r="U268" s="47">
        <f ca="1">IF(OR(INDEX(INDIRECT("times"&amp;B$2),$F268,U$28)&gt;10,INDEX(INDIRECT(D268),$E268,U$28)&lt;=INDEX(INDIRECT(D268),$E268,$F268)),0,(INDEX(INDIRECT(D268),$E268,$F268)-INDEX(INDIRECT(D268),$E268,U$28))*(10-INDEX(INDIRECT("times"&amp;B$2),$F268,U$28))/10)</f>
        <v>0</v>
      </c>
      <c r="V268" s="47">
        <f ca="1">IF(OR(INDEX(INDIRECT("times"&amp;B$2),$F268,V$28)&gt;10,INDEX(INDIRECT(D268),$E268,V$28)&lt;=INDEX(INDIRECT(D268),$E268,$F268)),0,(INDEX(INDIRECT(D268),$E268,$F268)-INDEX(INDIRECT(D268),$E268,V$28))*(10-INDEX(INDIRECT("times"&amp;B$2),$F268,V$28))/10)</f>
        <v>0</v>
      </c>
      <c r="W268" s="47">
        <f ca="1">IF(OR(INDEX(INDIRECT("times"&amp;B$2),$F268,W$28)&gt;10,INDEX(INDIRECT(D268),$E268,W$28)&lt;=INDEX(INDIRECT(D268),$E268,$F268)),0,(INDEX(INDIRECT(D268),$E268,$F268)-INDEX(INDIRECT(D268),$E268,W$28))*(10-INDEX(INDIRECT("times"&amp;B$2),$F268,W$28))/10)</f>
        <v>0</v>
      </c>
      <c r="X268" s="47">
        <f ca="1">IF(OR(INDEX(INDIRECT("times"&amp;B$2),$F268,X$28)&gt;10,INDEX(INDIRECT(D268),$E268,X$28)&lt;=INDEX(INDIRECT(D268),$E268,$F268)),0,(INDEX(INDIRECT(D268),$E268,$F268)-INDEX(INDIRECT(D268),$E268,X$28))*(10-INDEX(INDIRECT("times"&amp;B$2),$F268,X$28))/10)</f>
        <v>0</v>
      </c>
      <c r="Y268" s="47">
        <f ca="1">IF(OR(INDEX(INDIRECT("times"&amp;B$2),$F268,Y$28)&gt;10,INDEX(INDIRECT(D268),$E268,Y$28)&lt;=INDEX(INDIRECT(D268),$E268,$F268)),0,(INDEX(INDIRECT(D268),$E268,$F268)-INDEX(INDIRECT(D268),$E268,Y$28))*(10-INDEX(INDIRECT("times"&amp;B$2),$F268,Y$28))/10)</f>
        <v>0</v>
      </c>
      <c r="Z268" s="47">
        <f ca="1">IF(OR(INDEX(INDIRECT("times"&amp;B$2),$F268,Z$28)&gt;10,INDEX(INDIRECT(D268),$E268,Z$28)&lt;=INDEX(INDIRECT(D268),$E268,$F268)),0,(INDEX(INDIRECT(D268),$E268,$F268)-INDEX(INDIRECT(D268),$E268,Z$28))*(10-INDEX(INDIRECT("times"&amp;B$2),$F268,Z$28))/10)</f>
        <v>0</v>
      </c>
      <c r="AA268" s="48">
        <f ca="1">IF(OR(INDEX(INDIRECT("times"&amp;B$2),$F268,AA$28)&gt;10,INDEX(INDIRECT(D268),$E268,AA$28)&lt;=INDEX(INDIRECT(D268),$E268,$F268)),0,(INDEX(INDIRECT(D268),$E268,$F268)-INDEX(INDIRECT(D268),$E268,AA$28))*(10-INDEX(INDIRECT("times"&amp;B$2),$F268,AA$28))/10)</f>
        <v>0</v>
      </c>
      <c r="AB268" s="201">
        <v>16</v>
      </c>
      <c r="AD268" s="18" t="s">
        <v>204</v>
      </c>
      <c r="AE268" s="122">
        <f>AD236</f>
        <v>2</v>
      </c>
      <c r="AF268" s="122" t="str">
        <f>AD237</f>
        <v>shop1834</v>
      </c>
      <c r="AG268" s="210" t="str">
        <f t="shared" si="1199"/>
        <v>core2_shop1834</v>
      </c>
      <c r="AH268" s="122">
        <v>1</v>
      </c>
      <c r="AI268" s="33">
        <v>16</v>
      </c>
      <c r="AJ268" s="46">
        <f ca="1">IF(OR(INDEX(INDIRECT("times"&amp;AE$2),$F268,AJ$28)&gt;10,INDEX(INDIRECT(AG268),$E268,AJ$28)&lt;=INDEX(INDIRECT(AG268),$E268,$F268)),0,(INDEX(INDIRECT(AG268),$E268,$F268)-INDEX(INDIRECT(AG268),$E268,AJ$28))*(10-INDEX(INDIRECT("times"&amp;AE$2),$F268,AJ$28))/10)</f>
        <v>0</v>
      </c>
      <c r="AK268" s="47">
        <f ca="1">IF(OR(INDEX(INDIRECT("times"&amp;AE$2),$F268,AK$28)&gt;10,INDEX(INDIRECT(AG268),$E268,AK$28)&lt;=INDEX(INDIRECT(AG268),$E268,$F268)),0,(INDEX(INDIRECT(AG268),$E268,$F268)-INDEX(INDIRECT(AG268),$E268,AK$28))*(10-INDEX(INDIRECT("times"&amp;AE$2),$F268,AK$28))/10)</f>
        <v>0</v>
      </c>
      <c r="AL268" s="47">
        <f ca="1">IF(OR(INDEX(INDIRECT("times"&amp;AE$2),$F268,AL$28)&gt;10,INDEX(INDIRECT(AG268),$E268,AL$28)&lt;=INDEX(INDIRECT(AG268),$E268,$F268)),0,(INDEX(INDIRECT(AG268),$E268,$F268)-INDEX(INDIRECT(AG268),$E268,AL$28))*(10-INDEX(INDIRECT("times"&amp;AE$2),$F268,AL$28))/10)</f>
        <v>0</v>
      </c>
      <c r="AM268" s="47">
        <f ca="1">IF(OR(INDEX(INDIRECT("times"&amp;AE$2),$F268,AM$28)&gt;10,INDEX(INDIRECT(AG268),$E268,AM$28)&lt;=INDEX(INDIRECT(AG268),$E268,$F268)),0,(INDEX(INDIRECT(AG268),$E268,$F268)-INDEX(INDIRECT(AG268),$E268,AM$28))*(10-INDEX(INDIRECT("times"&amp;AE$2),$F268,AM$28))/10)</f>
        <v>0</v>
      </c>
      <c r="AN268" s="47">
        <f ca="1">IF(OR(INDEX(INDIRECT("times"&amp;AE$2),$F268,AN$28)&gt;10,INDEX(INDIRECT(AG268),$E268,AN$28)&lt;=INDEX(INDIRECT(AG268),$E268,$F268)),0,(INDEX(INDIRECT(AG268),$E268,$F268)-INDEX(INDIRECT(AG268),$E268,AN$28))*(10-INDEX(INDIRECT("times"&amp;AE$2),$F268,AN$28))/10)</f>
        <v>0</v>
      </c>
      <c r="AO268" s="47">
        <f ca="1">IF(OR(INDEX(INDIRECT("times"&amp;AE$2),$F268,AO$28)&gt;10,INDEX(INDIRECT(AG268),$E268,AO$28)&lt;=INDEX(INDIRECT(AG268),$E268,$F268)),0,(INDEX(INDIRECT(AG268),$E268,$F268)-INDEX(INDIRECT(AG268),$E268,AO$28))*(10-INDEX(INDIRECT("times"&amp;AE$2),$F268,AO$28))/10)</f>
        <v>0</v>
      </c>
      <c r="AP268" s="47">
        <f ca="1">IF(OR(INDEX(INDIRECT("times"&amp;AE$2),$F268,AP$28)&gt;10,INDEX(INDIRECT(AG268),$E268,AP$28)&lt;=INDEX(INDIRECT(AG268),$E268,$F268)),0,(INDEX(INDIRECT(AG268),$E268,$F268)-INDEX(INDIRECT(AG268),$E268,AP$28))*(10-INDEX(INDIRECT("times"&amp;AE$2),$F268,AP$28))/10)</f>
        <v>0</v>
      </c>
      <c r="AQ268" s="47">
        <f ca="1">IF(OR(INDEX(INDIRECT("times"&amp;AE$2),$F268,AQ$28)&gt;10,INDEX(INDIRECT(AG268),$E268,AQ$28)&lt;=INDEX(INDIRECT(AG268),$E268,$F268)),0,(INDEX(INDIRECT(AG268),$E268,$F268)-INDEX(INDIRECT(AG268),$E268,AQ$28))*(10-INDEX(INDIRECT("times"&amp;AE$2),$F268,AQ$28))/10)</f>
        <v>0</v>
      </c>
      <c r="AR268" s="47">
        <f ca="1">IF(OR(INDEX(INDIRECT("times"&amp;AE$2),$F268,AR$28)&gt;10,INDEX(INDIRECT(AG268),$E268,AR$28)&lt;=INDEX(INDIRECT(AG268),$E268,$F268)),0,(INDEX(INDIRECT(AG268),$E268,$F268)-INDEX(INDIRECT(AG268),$E268,AR$28))*(10-INDEX(INDIRECT("times"&amp;AE$2),$F268,AR$28))/10)</f>
        <v>0</v>
      </c>
      <c r="AS268" s="47">
        <f ca="1">IF(OR(INDEX(INDIRECT("times"&amp;AE$2),$F268,AS$28)&gt;10,INDEX(INDIRECT(AG268),$E268,AS$28)&lt;=INDEX(INDIRECT(AG268),$E268,$F268)),0,(INDEX(INDIRECT(AG268),$E268,$F268)-INDEX(INDIRECT(AG268),$E268,AS$28))*(10-INDEX(INDIRECT("times"&amp;AE$2),$F268,AS$28))/10)</f>
        <v>0</v>
      </c>
      <c r="AT268" s="47">
        <f ca="1">IF(OR(INDEX(INDIRECT("times"&amp;AE$2),$F268,AT$28)&gt;10,INDEX(INDIRECT(AG268),$E268,AT$28)&lt;=INDEX(INDIRECT(AG268),$E268,$F268)),0,(INDEX(INDIRECT(AG268),$E268,$F268)-INDEX(INDIRECT(AG268),$E268,AT$28))*(10-INDEX(INDIRECT("times"&amp;AE$2),$F268,AT$28))/10)</f>
        <v>0</v>
      </c>
      <c r="AU268" s="47">
        <f ca="1">IF(OR(INDEX(INDIRECT("times"&amp;AE$2),$F268,AU$28)&gt;10,INDEX(INDIRECT(AG268),$E268,AU$28)&lt;=INDEX(INDIRECT(AG268),$E268,$F268)),0,(INDEX(INDIRECT(AG268),$E268,$F268)-INDEX(INDIRECT(AG268),$E268,AU$28))*(10-INDEX(INDIRECT("times"&amp;AE$2),$F268,AU$28))/10)</f>
        <v>0</v>
      </c>
      <c r="AV268" s="47">
        <f ca="1">IF(OR(INDEX(INDIRECT("times"&amp;AE$2),$F268,AV$28)&gt;10,INDEX(INDIRECT(AG268),$E268,AV$28)&lt;=INDEX(INDIRECT(AG268),$E268,$F268)),0,(INDEX(INDIRECT(AG268),$E268,$F268)-INDEX(INDIRECT(AG268),$E268,AV$28))*(10-INDEX(INDIRECT("times"&amp;AE$2),$F268,AV$28))/10)</f>
        <v>0</v>
      </c>
      <c r="AW268" s="47">
        <f ca="1">IF(OR(INDEX(INDIRECT("times"&amp;AE$2),$F268,AW$28)&gt;10,INDEX(INDIRECT(AG268),$E268,AW$28)&lt;=INDEX(INDIRECT(AG268),$E268,$F268)),0,(INDEX(INDIRECT(AG268),$E268,$F268)-INDEX(INDIRECT(AG268),$E268,AW$28))*(10-INDEX(INDIRECT("times"&amp;AE$2),$F268,AW$28))/10)</f>
        <v>0</v>
      </c>
      <c r="AX268" s="47">
        <f ca="1">IF(OR(INDEX(INDIRECT("times"&amp;AE$2),$F268,AX$28)&gt;10,INDEX(INDIRECT(AG268),$E268,AX$28)&lt;=INDEX(INDIRECT(AG268),$E268,$F268)),0,(INDEX(INDIRECT(AG268),$E268,$F268)-INDEX(INDIRECT(AG268),$E268,AX$28))*(10-INDEX(INDIRECT("times"&amp;AE$2),$F268,AX$28))/10)</f>
        <v>0</v>
      </c>
      <c r="AY268" s="47">
        <f ca="1">IF(OR(INDEX(INDIRECT("times"&amp;AE$2),$F268,AY$28)&gt;10,INDEX(INDIRECT(AG268),$E268,AY$28)&lt;=INDEX(INDIRECT(AG268),$E268,$F268)),0,(INDEX(INDIRECT(AG268),$E268,$F268)-INDEX(INDIRECT(AG268),$E268,AY$28))*(10-INDEX(INDIRECT("times"&amp;AE$2),$F268,AY$28))/10)</f>
        <v>0</v>
      </c>
      <c r="AZ268" s="47">
        <f ca="1">IF(OR(INDEX(INDIRECT("times"&amp;AE$2),$F268,AZ$28)&gt;10,INDEX(INDIRECT(AG268),$E268,AZ$28)&lt;=INDEX(INDIRECT(AG268),$E268,$F268)),0,(INDEX(INDIRECT(AG268),$E268,$F268)-INDEX(INDIRECT(AG268),$E268,AZ$28))*(10-INDEX(INDIRECT("times"&amp;AE$2),$F268,AZ$28))/10)</f>
        <v>0</v>
      </c>
      <c r="BA268" s="47">
        <f ca="1">IF(OR(INDEX(INDIRECT("times"&amp;AE$2),$F268,BA$28)&gt;10,INDEX(INDIRECT(AG268),$E268,BA$28)&lt;=INDEX(INDIRECT(AG268),$E268,$F268)),0,(INDEX(INDIRECT(AG268),$E268,$F268)-INDEX(INDIRECT(AG268),$E268,BA$28))*(10-INDEX(INDIRECT("times"&amp;AE$2),$F268,BA$28))/10)</f>
        <v>0</v>
      </c>
      <c r="BB268" s="47">
        <f ca="1">IF(OR(INDEX(INDIRECT("times"&amp;AE$2),$F268,BB$28)&gt;10,INDEX(INDIRECT(AG268),$E268,BB$28)&lt;=INDEX(INDIRECT(AG268),$E268,$F268)),0,(INDEX(INDIRECT(AG268),$E268,$F268)-INDEX(INDIRECT(AG268),$E268,BB$28))*(10-INDEX(INDIRECT("times"&amp;AE$2),$F268,BB$28))/10)</f>
        <v>0</v>
      </c>
      <c r="BC268" s="47">
        <f ca="1">IF(OR(INDEX(INDIRECT("times"&amp;AE$2),$F268,BC$28)&gt;10,INDEX(INDIRECT(AG268),$E268,BC$28)&lt;=INDEX(INDIRECT(AG268),$E268,$F268)),0,(INDEX(INDIRECT(AG268),$E268,$F268)-INDEX(INDIRECT(AG268),$E268,BC$28))*(10-INDEX(INDIRECT("times"&amp;AE$2),$F268,BC$28))/10)</f>
        <v>0</v>
      </c>
      <c r="BD268" s="48">
        <f ca="1">IF(OR(INDEX(INDIRECT("times"&amp;AE$2),$F268,BD$28)&gt;10,INDEX(INDIRECT(AG268),$E268,BD$28)&lt;=INDEX(INDIRECT(AG268),$E268,$F268)),0,(INDEX(INDIRECT(AG268),$E268,$F268)-INDEX(INDIRECT(AG268),$E268,BD$28))*(10-INDEX(INDIRECT("times"&amp;AE$2),$F268,BD$28))/10)</f>
        <v>0</v>
      </c>
      <c r="BE268" s="201">
        <v>16</v>
      </c>
      <c r="BG268" s="18" t="s">
        <v>204</v>
      </c>
      <c r="BH268" s="122">
        <f>BG236</f>
        <v>2</v>
      </c>
      <c r="BI268" s="122" t="str">
        <f>BG237</f>
        <v>lei1834</v>
      </c>
      <c r="BJ268" s="210" t="str">
        <f t="shared" si="1200"/>
        <v>core2_lei1834</v>
      </c>
      <c r="BK268" s="122">
        <v>1</v>
      </c>
      <c r="BL268" s="33">
        <v>16</v>
      </c>
      <c r="BM268" s="46">
        <f ca="1">IF(OR(INDEX(INDIRECT("times"&amp;BH$2),$F268,BM$28)&gt;10,INDEX(INDIRECT(BJ268),$E268,BM$28)&lt;=INDEX(INDIRECT(BJ268),$E268,$F268)),0,(INDEX(INDIRECT(BJ268),$E268,$F268)-INDEX(INDIRECT(BJ268),$E268,BM$28))*(10-INDEX(INDIRECT("times"&amp;BH$2),$F268,BM$28))/10)</f>
        <v>0</v>
      </c>
      <c r="BN268" s="47">
        <f ca="1">IF(OR(INDEX(INDIRECT("times"&amp;BH$2),$F268,BN$28)&gt;10,INDEX(INDIRECT(BJ268),$E268,BN$28)&lt;=INDEX(INDIRECT(BJ268),$E268,$F268)),0,(INDEX(INDIRECT(BJ268),$E268,$F268)-INDEX(INDIRECT(BJ268),$E268,BN$28))*(10-INDEX(INDIRECT("times"&amp;BH$2),$F268,BN$28))/10)</f>
        <v>0</v>
      </c>
      <c r="BO268" s="47">
        <f ca="1">IF(OR(INDEX(INDIRECT("times"&amp;BH$2),$F268,BO$28)&gt;10,INDEX(INDIRECT(BJ268),$E268,BO$28)&lt;=INDEX(INDIRECT(BJ268),$E268,$F268)),0,(INDEX(INDIRECT(BJ268),$E268,$F268)-INDEX(INDIRECT(BJ268),$E268,BO$28))*(10-INDEX(INDIRECT("times"&amp;BH$2),$F268,BO$28))/10)</f>
        <v>0</v>
      </c>
      <c r="BP268" s="47">
        <f ca="1">IF(OR(INDEX(INDIRECT("times"&amp;BH$2),$F268,BP$28)&gt;10,INDEX(INDIRECT(BJ268),$E268,BP$28)&lt;=INDEX(INDIRECT(BJ268),$E268,$F268)),0,(INDEX(INDIRECT(BJ268),$E268,$F268)-INDEX(INDIRECT(BJ268),$E268,BP$28))*(10-INDEX(INDIRECT("times"&amp;BH$2),$F268,BP$28))/10)</f>
        <v>0</v>
      </c>
      <c r="BQ268" s="47">
        <f ca="1">IF(OR(INDEX(INDIRECT("times"&amp;BH$2),$F268,BQ$28)&gt;10,INDEX(INDIRECT(BJ268),$E268,BQ$28)&lt;=INDEX(INDIRECT(BJ268),$E268,$F268)),0,(INDEX(INDIRECT(BJ268),$E268,$F268)-INDEX(INDIRECT(BJ268),$E268,BQ$28))*(10-INDEX(INDIRECT("times"&amp;BH$2),$F268,BQ$28))/10)</f>
        <v>0</v>
      </c>
      <c r="BR268" s="47">
        <f ca="1">IF(OR(INDEX(INDIRECT("times"&amp;BH$2),$F268,BR$28)&gt;10,INDEX(INDIRECT(BJ268),$E268,BR$28)&lt;=INDEX(INDIRECT(BJ268),$E268,$F268)),0,(INDEX(INDIRECT(BJ268),$E268,$F268)-INDEX(INDIRECT(BJ268),$E268,BR$28))*(10-INDEX(INDIRECT("times"&amp;BH$2),$F268,BR$28))/10)</f>
        <v>0</v>
      </c>
      <c r="BS268" s="47">
        <f ca="1">IF(OR(INDEX(INDIRECT("times"&amp;BH$2),$F268,BS$28)&gt;10,INDEX(INDIRECT(BJ268),$E268,BS$28)&lt;=INDEX(INDIRECT(BJ268),$E268,$F268)),0,(INDEX(INDIRECT(BJ268),$E268,$F268)-INDEX(INDIRECT(BJ268),$E268,BS$28))*(10-INDEX(INDIRECT("times"&amp;BH$2),$F268,BS$28))/10)</f>
        <v>0</v>
      </c>
      <c r="BT268" s="47">
        <f ca="1">IF(OR(INDEX(INDIRECT("times"&amp;BH$2),$F268,BT$28)&gt;10,INDEX(INDIRECT(BJ268),$E268,BT$28)&lt;=INDEX(INDIRECT(BJ268),$E268,$F268)),0,(INDEX(INDIRECT(BJ268),$E268,$F268)-INDEX(INDIRECT(BJ268),$E268,BT$28))*(10-INDEX(INDIRECT("times"&amp;BH$2),$F268,BT$28))/10)</f>
        <v>0</v>
      </c>
      <c r="BU268" s="47">
        <f ca="1">IF(OR(INDEX(INDIRECT("times"&amp;BH$2),$F268,BU$28)&gt;10,INDEX(INDIRECT(BJ268),$E268,BU$28)&lt;=INDEX(INDIRECT(BJ268),$E268,$F268)),0,(INDEX(INDIRECT(BJ268),$E268,$F268)-INDEX(INDIRECT(BJ268),$E268,BU$28))*(10-INDEX(INDIRECT("times"&amp;BH$2),$F268,BU$28))/10)</f>
        <v>0</v>
      </c>
      <c r="BV268" s="47">
        <f ca="1">IF(OR(INDEX(INDIRECT("times"&amp;BH$2),$F268,BV$28)&gt;10,INDEX(INDIRECT(BJ268),$E268,BV$28)&lt;=INDEX(INDIRECT(BJ268),$E268,$F268)),0,(INDEX(INDIRECT(BJ268),$E268,$F268)-INDEX(INDIRECT(BJ268),$E268,BV$28))*(10-INDEX(INDIRECT("times"&amp;BH$2),$F268,BV$28))/10)</f>
        <v>0</v>
      </c>
      <c r="BW268" s="47">
        <f ca="1">IF(OR(INDEX(INDIRECT("times"&amp;BH$2),$F268,BW$28)&gt;10,INDEX(INDIRECT(BJ268),$E268,BW$28)&lt;=INDEX(INDIRECT(BJ268),$E268,$F268)),0,(INDEX(INDIRECT(BJ268),$E268,$F268)-INDEX(INDIRECT(BJ268),$E268,BW$28))*(10-INDEX(INDIRECT("times"&amp;BH$2),$F268,BW$28))/10)</f>
        <v>0</v>
      </c>
      <c r="BX268" s="47">
        <f ca="1">IF(OR(INDEX(INDIRECT("times"&amp;BH$2),$F268,BX$28)&gt;10,INDEX(INDIRECT(BJ268),$E268,BX$28)&lt;=INDEX(INDIRECT(BJ268),$E268,$F268)),0,(INDEX(INDIRECT(BJ268),$E268,$F268)-INDEX(INDIRECT(BJ268),$E268,BX$28))*(10-INDEX(INDIRECT("times"&amp;BH$2),$F268,BX$28))/10)</f>
        <v>0</v>
      </c>
      <c r="BY268" s="47">
        <f ca="1">IF(OR(INDEX(INDIRECT("times"&amp;BH$2),$F268,BY$28)&gt;10,INDEX(INDIRECT(BJ268),$E268,BY$28)&lt;=INDEX(INDIRECT(BJ268),$E268,$F268)),0,(INDEX(INDIRECT(BJ268),$E268,$F268)-INDEX(INDIRECT(BJ268),$E268,BY$28))*(10-INDEX(INDIRECT("times"&amp;BH$2),$F268,BY$28))/10)</f>
        <v>0</v>
      </c>
      <c r="BZ268" s="47">
        <f ca="1">IF(OR(INDEX(INDIRECT("times"&amp;BH$2),$F268,BZ$28)&gt;10,INDEX(INDIRECT(BJ268),$E268,BZ$28)&lt;=INDEX(INDIRECT(BJ268),$E268,$F268)),0,(INDEX(INDIRECT(BJ268),$E268,$F268)-INDEX(INDIRECT(BJ268),$E268,BZ$28))*(10-INDEX(INDIRECT("times"&amp;BH$2),$F268,BZ$28))/10)</f>
        <v>0</v>
      </c>
      <c r="CA268" s="47">
        <f ca="1">IF(OR(INDEX(INDIRECT("times"&amp;BH$2),$F268,CA$28)&gt;10,INDEX(INDIRECT(BJ268),$E268,CA$28)&lt;=INDEX(INDIRECT(BJ268),$E268,$F268)),0,(INDEX(INDIRECT(BJ268),$E268,$F268)-INDEX(INDIRECT(BJ268),$E268,CA$28))*(10-INDEX(INDIRECT("times"&amp;BH$2),$F268,CA$28))/10)</f>
        <v>0</v>
      </c>
      <c r="CB268" s="47">
        <f ca="1">IF(OR(INDEX(INDIRECT("times"&amp;BH$2),$F268,CB$28)&gt;10,INDEX(INDIRECT(BJ268),$E268,CB$28)&lt;=INDEX(INDIRECT(BJ268),$E268,$F268)),0,(INDEX(INDIRECT(BJ268),$E268,$F268)-INDEX(INDIRECT(BJ268),$E268,CB$28))*(10-INDEX(INDIRECT("times"&amp;BH$2),$F268,CB$28))/10)</f>
        <v>0</v>
      </c>
      <c r="CC268" s="47">
        <f ca="1">IF(OR(INDEX(INDIRECT("times"&amp;BH$2),$F268,CC$28)&gt;10,INDEX(INDIRECT(BJ268),$E268,CC$28)&lt;=INDEX(INDIRECT(BJ268),$E268,$F268)),0,(INDEX(INDIRECT(BJ268),$E268,$F268)-INDEX(INDIRECT(BJ268),$E268,CC$28))*(10-INDEX(INDIRECT("times"&amp;BH$2),$F268,CC$28))/10)</f>
        <v>0</v>
      </c>
      <c r="CD268" s="47">
        <f ca="1">IF(OR(INDEX(INDIRECT("times"&amp;BH$2),$F268,CD$28)&gt;10,INDEX(INDIRECT(BJ268),$E268,CD$28)&lt;=INDEX(INDIRECT(BJ268),$E268,$F268)),0,(INDEX(INDIRECT(BJ268),$E268,$F268)-INDEX(INDIRECT(BJ268),$E268,CD$28))*(10-INDEX(INDIRECT("times"&amp;BH$2),$F268,CD$28))/10)</f>
        <v>0</v>
      </c>
      <c r="CE268" s="47">
        <f ca="1">IF(OR(INDEX(INDIRECT("times"&amp;BH$2),$F268,CE$28)&gt;10,INDEX(INDIRECT(BJ268),$E268,CE$28)&lt;=INDEX(INDIRECT(BJ268),$E268,$F268)),0,(INDEX(INDIRECT(BJ268),$E268,$F268)-INDEX(INDIRECT(BJ268),$E268,CE$28))*(10-INDEX(INDIRECT("times"&amp;BH$2),$F268,CE$28))/10)</f>
        <v>0</v>
      </c>
      <c r="CF268" s="47">
        <f ca="1">IF(OR(INDEX(INDIRECT("times"&amp;BH$2),$F268,CF$28)&gt;10,INDEX(INDIRECT(BJ268),$E268,CF$28)&lt;=INDEX(INDIRECT(BJ268),$E268,$F268)),0,(INDEX(INDIRECT(BJ268),$E268,$F268)-INDEX(INDIRECT(BJ268),$E268,CF$28))*(10-INDEX(INDIRECT("times"&amp;BH$2),$F268,CF$28))/10)</f>
        <v>0</v>
      </c>
      <c r="CG268" s="48">
        <f ca="1">IF(OR(INDEX(INDIRECT("times"&amp;BH$2),$F268,CG$28)&gt;10,INDEX(INDIRECT(BJ268),$E268,CG$28)&lt;=INDEX(INDIRECT(BJ268),$E268,$F268)),0,(INDEX(INDIRECT(BJ268),$E268,$F268)-INDEX(INDIRECT(BJ268),$E268,CG$28))*(10-INDEX(INDIRECT("times"&amp;BH$2),$F268,CG$28))/10)</f>
        <v>0</v>
      </c>
      <c r="CH268" s="201">
        <v>16</v>
      </c>
      <c r="CJ268" s="18" t="s">
        <v>204</v>
      </c>
      <c r="CK268" s="122">
        <f>CJ236</f>
        <v>2</v>
      </c>
      <c r="CL268" s="122" t="str">
        <f>CJ237</f>
        <v>work3564</v>
      </c>
      <c r="CM268" s="210" t="str">
        <f t="shared" si="1201"/>
        <v>core2_work3564</v>
      </c>
      <c r="CN268" s="122">
        <v>1</v>
      </c>
      <c r="CO268" s="33">
        <v>16</v>
      </c>
      <c r="CP268" s="46">
        <f ca="1">IF(OR(INDEX(INDIRECT("times"&amp;CK$2),$F268,CP$28)&gt;10,INDEX(INDIRECT(CM268),$E268,CP$28)&lt;=INDEX(INDIRECT(CM268),$E268,$F268)),0,(INDEX(INDIRECT(CM268),$E268,$F268)-INDEX(INDIRECT(CM268),$E268,CP$28))*(10-INDEX(INDIRECT("times"&amp;CK$2),$F268,CP$28))/10)</f>
        <v>0</v>
      </c>
      <c r="CQ268" s="47">
        <f ca="1">IF(OR(INDEX(INDIRECT("times"&amp;CK$2),$F268,CQ$28)&gt;10,INDEX(INDIRECT(CM268),$E268,CQ$28)&lt;=INDEX(INDIRECT(CM268),$E268,$F268)),0,(INDEX(INDIRECT(CM268),$E268,$F268)-INDEX(INDIRECT(CM268),$E268,CQ$28))*(10-INDEX(INDIRECT("times"&amp;CK$2),$F268,CQ$28))/10)</f>
        <v>0</v>
      </c>
      <c r="CR268" s="47">
        <f ca="1">IF(OR(INDEX(INDIRECT("times"&amp;CK$2),$F268,CR$28)&gt;10,INDEX(INDIRECT(CM268),$E268,CR$28)&lt;=INDEX(INDIRECT(CM268),$E268,$F268)),0,(INDEX(INDIRECT(CM268),$E268,$F268)-INDEX(INDIRECT(CM268),$E268,CR$28))*(10-INDEX(INDIRECT("times"&amp;CK$2),$F268,CR$28))/10)</f>
        <v>0</v>
      </c>
      <c r="CS268" s="47">
        <f ca="1">IF(OR(INDEX(INDIRECT("times"&amp;CK$2),$F268,CS$28)&gt;10,INDEX(INDIRECT(CM268),$E268,CS$28)&lt;=INDEX(INDIRECT(CM268),$E268,$F268)),0,(INDEX(INDIRECT(CM268),$E268,$F268)-INDEX(INDIRECT(CM268),$E268,CS$28))*(10-INDEX(INDIRECT("times"&amp;CK$2),$F268,CS$28))/10)</f>
        <v>0</v>
      </c>
      <c r="CT268" s="47">
        <f ca="1">IF(OR(INDEX(INDIRECT("times"&amp;CK$2),$F268,CT$28)&gt;10,INDEX(INDIRECT(CM268),$E268,CT$28)&lt;=INDEX(INDIRECT(CM268),$E268,$F268)),0,(INDEX(INDIRECT(CM268),$E268,$F268)-INDEX(INDIRECT(CM268),$E268,CT$28))*(10-INDEX(INDIRECT("times"&amp;CK$2),$F268,CT$28))/10)</f>
        <v>0</v>
      </c>
      <c r="CU268" s="47">
        <f ca="1">IF(OR(INDEX(INDIRECT("times"&amp;CK$2),$F268,CU$28)&gt;10,INDEX(INDIRECT(CM268),$E268,CU$28)&lt;=INDEX(INDIRECT(CM268),$E268,$F268)),0,(INDEX(INDIRECT(CM268),$E268,$F268)-INDEX(INDIRECT(CM268),$E268,CU$28))*(10-INDEX(INDIRECT("times"&amp;CK$2),$F268,CU$28))/10)</f>
        <v>0</v>
      </c>
      <c r="CV268" s="47">
        <f ca="1">IF(OR(INDEX(INDIRECT("times"&amp;CK$2),$F268,CV$28)&gt;10,INDEX(INDIRECT(CM268),$E268,CV$28)&lt;=INDEX(INDIRECT(CM268),$E268,$F268)),0,(INDEX(INDIRECT(CM268),$E268,$F268)-INDEX(INDIRECT(CM268),$E268,CV$28))*(10-INDEX(INDIRECT("times"&amp;CK$2),$F268,CV$28))/10)</f>
        <v>0</v>
      </c>
      <c r="CW268" s="47">
        <f ca="1">IF(OR(INDEX(INDIRECT("times"&amp;CK$2),$F268,CW$28)&gt;10,INDEX(INDIRECT(CM268),$E268,CW$28)&lt;=INDEX(INDIRECT(CM268),$E268,$F268)),0,(INDEX(INDIRECT(CM268),$E268,$F268)-INDEX(INDIRECT(CM268),$E268,CW$28))*(10-INDEX(INDIRECT("times"&amp;CK$2),$F268,CW$28))/10)</f>
        <v>0</v>
      </c>
      <c r="CX268" s="47">
        <f ca="1">IF(OR(INDEX(INDIRECT("times"&amp;CK$2),$F268,CX$28)&gt;10,INDEX(INDIRECT(CM268),$E268,CX$28)&lt;=INDEX(INDIRECT(CM268),$E268,$F268)),0,(INDEX(INDIRECT(CM268),$E268,$F268)-INDEX(INDIRECT(CM268),$E268,CX$28))*(10-INDEX(INDIRECT("times"&amp;CK$2),$F268,CX$28))/10)</f>
        <v>0</v>
      </c>
      <c r="CY268" s="47">
        <f ca="1">IF(OR(INDEX(INDIRECT("times"&amp;CK$2),$F268,CY$28)&gt;10,INDEX(INDIRECT(CM268),$E268,CY$28)&lt;=INDEX(INDIRECT(CM268),$E268,$F268)),0,(INDEX(INDIRECT(CM268),$E268,$F268)-INDEX(INDIRECT(CM268),$E268,CY$28))*(10-INDEX(INDIRECT("times"&amp;CK$2),$F268,CY$28))/10)</f>
        <v>0</v>
      </c>
      <c r="CZ268" s="47">
        <f ca="1">IF(OR(INDEX(INDIRECT("times"&amp;CK$2),$F268,CZ$28)&gt;10,INDEX(INDIRECT(CM268),$E268,CZ$28)&lt;=INDEX(INDIRECT(CM268),$E268,$F268)),0,(INDEX(INDIRECT(CM268),$E268,$F268)-INDEX(INDIRECT(CM268),$E268,CZ$28))*(10-INDEX(INDIRECT("times"&amp;CK$2),$F268,CZ$28))/10)</f>
        <v>0</v>
      </c>
      <c r="DA268" s="47">
        <f ca="1">IF(OR(INDEX(INDIRECT("times"&amp;CK$2),$F268,DA$28)&gt;10,INDEX(INDIRECT(CM268),$E268,DA$28)&lt;=INDEX(INDIRECT(CM268),$E268,$F268)),0,(INDEX(INDIRECT(CM268),$E268,$F268)-INDEX(INDIRECT(CM268),$E268,DA$28))*(10-INDEX(INDIRECT("times"&amp;CK$2),$F268,DA$28))/10)</f>
        <v>0</v>
      </c>
      <c r="DB268" s="47">
        <f ca="1">IF(OR(INDEX(INDIRECT("times"&amp;CK$2),$F268,DB$28)&gt;10,INDEX(INDIRECT(CM268),$E268,DB$28)&lt;=INDEX(INDIRECT(CM268),$E268,$F268)),0,(INDEX(INDIRECT(CM268),$E268,$F268)-INDEX(INDIRECT(CM268),$E268,DB$28))*(10-INDEX(INDIRECT("times"&amp;CK$2),$F268,DB$28))/10)</f>
        <v>0</v>
      </c>
      <c r="DC268" s="47">
        <f ca="1">IF(OR(INDEX(INDIRECT("times"&amp;CK$2),$F268,DC$28)&gt;10,INDEX(INDIRECT(CM268),$E268,DC$28)&lt;=INDEX(INDIRECT(CM268),$E268,$F268)),0,(INDEX(INDIRECT(CM268),$E268,$F268)-INDEX(INDIRECT(CM268),$E268,DC$28))*(10-INDEX(INDIRECT("times"&amp;CK$2),$F268,DC$28))/10)</f>
        <v>0</v>
      </c>
      <c r="DD268" s="47">
        <f ca="1">IF(OR(INDEX(INDIRECT("times"&amp;CK$2),$F268,DD$28)&gt;10,INDEX(INDIRECT(CM268),$E268,DD$28)&lt;=INDEX(INDIRECT(CM268),$E268,$F268)),0,(INDEX(INDIRECT(CM268),$E268,$F268)-INDEX(INDIRECT(CM268),$E268,DD$28))*(10-INDEX(INDIRECT("times"&amp;CK$2),$F268,DD$28))/10)</f>
        <v>0</v>
      </c>
      <c r="DE268" s="47">
        <f ca="1">IF(OR(INDEX(INDIRECT("times"&amp;CK$2),$F268,DE$28)&gt;10,INDEX(INDIRECT(CM268),$E268,DE$28)&lt;=INDEX(INDIRECT(CM268),$E268,$F268)),0,(INDEX(INDIRECT(CM268),$E268,$F268)-INDEX(INDIRECT(CM268),$E268,DE$28))*(10-INDEX(INDIRECT("times"&amp;CK$2),$F268,DE$28))/10)</f>
        <v>0</v>
      </c>
      <c r="DF268" s="47">
        <f ca="1">IF(OR(INDEX(INDIRECT("times"&amp;CK$2),$F268,DF$28)&gt;10,INDEX(INDIRECT(CM268),$E268,DF$28)&lt;=INDEX(INDIRECT(CM268),$E268,$F268)),0,(INDEX(INDIRECT(CM268),$E268,$F268)-INDEX(INDIRECT(CM268),$E268,DF$28))*(10-INDEX(INDIRECT("times"&amp;CK$2),$F268,DF$28))/10)</f>
        <v>0</v>
      </c>
      <c r="DG268" s="47">
        <f ca="1">IF(OR(INDEX(INDIRECT("times"&amp;CK$2),$F268,DG$28)&gt;10,INDEX(INDIRECT(CM268),$E268,DG$28)&lt;=INDEX(INDIRECT(CM268),$E268,$F268)),0,(INDEX(INDIRECT(CM268),$E268,$F268)-INDEX(INDIRECT(CM268),$E268,DG$28))*(10-INDEX(INDIRECT("times"&amp;CK$2),$F268,DG$28))/10)</f>
        <v>0</v>
      </c>
      <c r="DH268" s="47">
        <f ca="1">IF(OR(INDEX(INDIRECT("times"&amp;CK$2),$F268,DH$28)&gt;10,INDEX(INDIRECT(CM268),$E268,DH$28)&lt;=INDEX(INDIRECT(CM268),$E268,$F268)),0,(INDEX(INDIRECT(CM268),$E268,$F268)-INDEX(INDIRECT(CM268),$E268,DH$28))*(10-INDEX(INDIRECT("times"&amp;CK$2),$F268,DH$28))/10)</f>
        <v>0</v>
      </c>
      <c r="DI268" s="47">
        <f ca="1">IF(OR(INDEX(INDIRECT("times"&amp;CK$2),$F268,DI$28)&gt;10,INDEX(INDIRECT(CM268),$E268,DI$28)&lt;=INDEX(INDIRECT(CM268),$E268,$F268)),0,(INDEX(INDIRECT(CM268),$E268,$F268)-INDEX(INDIRECT(CM268),$E268,DI$28))*(10-INDEX(INDIRECT("times"&amp;CK$2),$F268,DI$28))/10)</f>
        <v>0</v>
      </c>
      <c r="DJ268" s="48">
        <f ca="1">IF(OR(INDEX(INDIRECT("times"&amp;CK$2),$F268,DJ$28)&gt;10,INDEX(INDIRECT(CM268),$E268,DJ$28)&lt;=INDEX(INDIRECT(CM268),$E268,$F268)),0,(INDEX(INDIRECT(CM268),$E268,$F268)-INDEX(INDIRECT(CM268),$E268,DJ$28))*(10-INDEX(INDIRECT("times"&amp;CK$2),$F268,DJ$28))/10)</f>
        <v>0</v>
      </c>
      <c r="DK268" s="201">
        <v>16</v>
      </c>
      <c r="DM268" s="18" t="s">
        <v>204</v>
      </c>
      <c r="DN268" s="122">
        <f>DM236</f>
        <v>2</v>
      </c>
      <c r="DO268" s="122" t="str">
        <f>DM237</f>
        <v>shop3564</v>
      </c>
      <c r="DP268" s="210" t="str">
        <f t="shared" si="1202"/>
        <v>core2_shop3564</v>
      </c>
      <c r="DQ268" s="122">
        <v>1</v>
      </c>
      <c r="DR268" s="33">
        <v>16</v>
      </c>
      <c r="DS268" s="46">
        <f ca="1">IF(OR(INDEX(INDIRECT("times"&amp;DN$2),$F268,DS$28)&gt;10,INDEX(INDIRECT(DP268),$E268,DS$28)&lt;=INDEX(INDIRECT(DP268),$E268,$F268)),0,(INDEX(INDIRECT(DP268),$E268,$F268)-INDEX(INDIRECT(DP268),$E268,DS$28))*(10-INDEX(INDIRECT("times"&amp;DN$2),$F268,DS$28))/10)</f>
        <v>0</v>
      </c>
      <c r="DT268" s="47">
        <f ca="1">IF(OR(INDEX(INDIRECT("times"&amp;DN$2),$F268,DT$28)&gt;10,INDEX(INDIRECT(DP268),$E268,DT$28)&lt;=INDEX(INDIRECT(DP268),$E268,$F268)),0,(INDEX(INDIRECT(DP268),$E268,$F268)-INDEX(INDIRECT(DP268),$E268,DT$28))*(10-INDEX(INDIRECT("times"&amp;DN$2),$F268,DT$28))/10)</f>
        <v>0</v>
      </c>
      <c r="DU268" s="47">
        <f ca="1">IF(OR(INDEX(INDIRECT("times"&amp;DN$2),$F268,DU$28)&gt;10,INDEX(INDIRECT(DP268),$E268,DU$28)&lt;=INDEX(INDIRECT(DP268),$E268,$F268)),0,(INDEX(INDIRECT(DP268),$E268,$F268)-INDEX(INDIRECT(DP268),$E268,DU$28))*(10-INDEX(INDIRECT("times"&amp;DN$2),$F268,DU$28))/10)</f>
        <v>0</v>
      </c>
      <c r="DV268" s="47">
        <f ca="1">IF(OR(INDEX(INDIRECT("times"&amp;DN$2),$F268,DV$28)&gt;10,INDEX(INDIRECT(DP268),$E268,DV$28)&lt;=INDEX(INDIRECT(DP268),$E268,$F268)),0,(INDEX(INDIRECT(DP268),$E268,$F268)-INDEX(INDIRECT(DP268),$E268,DV$28))*(10-INDEX(INDIRECT("times"&amp;DN$2),$F268,DV$28))/10)</f>
        <v>0</v>
      </c>
      <c r="DW268" s="47">
        <f ca="1">IF(OR(INDEX(INDIRECT("times"&amp;DN$2),$F268,DW$28)&gt;10,INDEX(INDIRECT(DP268),$E268,DW$28)&lt;=INDEX(INDIRECT(DP268),$E268,$F268)),0,(INDEX(INDIRECT(DP268),$E268,$F268)-INDEX(INDIRECT(DP268),$E268,DW$28))*(10-INDEX(INDIRECT("times"&amp;DN$2),$F268,DW$28))/10)</f>
        <v>0</v>
      </c>
      <c r="DX268" s="47">
        <f ca="1">IF(OR(INDEX(INDIRECT("times"&amp;DN$2),$F268,DX$28)&gt;10,INDEX(INDIRECT(DP268),$E268,DX$28)&lt;=INDEX(INDIRECT(DP268),$E268,$F268)),0,(INDEX(INDIRECT(DP268),$E268,$F268)-INDEX(INDIRECT(DP268),$E268,DX$28))*(10-INDEX(INDIRECT("times"&amp;DN$2),$F268,DX$28))/10)</f>
        <v>0</v>
      </c>
      <c r="DY268" s="47">
        <f ca="1">IF(OR(INDEX(INDIRECT("times"&amp;DN$2),$F268,DY$28)&gt;10,INDEX(INDIRECT(DP268),$E268,DY$28)&lt;=INDEX(INDIRECT(DP268),$E268,$F268)),0,(INDEX(INDIRECT(DP268),$E268,$F268)-INDEX(INDIRECT(DP268),$E268,DY$28))*(10-INDEX(INDIRECT("times"&amp;DN$2),$F268,DY$28))/10)</f>
        <v>0</v>
      </c>
      <c r="DZ268" s="47">
        <f ca="1">IF(OR(INDEX(INDIRECT("times"&amp;DN$2),$F268,DZ$28)&gt;10,INDEX(INDIRECT(DP268),$E268,DZ$28)&lt;=INDEX(INDIRECT(DP268),$E268,$F268)),0,(INDEX(INDIRECT(DP268),$E268,$F268)-INDEX(INDIRECT(DP268),$E268,DZ$28))*(10-INDEX(INDIRECT("times"&amp;DN$2),$F268,DZ$28))/10)</f>
        <v>0</v>
      </c>
      <c r="EA268" s="47">
        <f ca="1">IF(OR(INDEX(INDIRECT("times"&amp;DN$2),$F268,EA$28)&gt;10,INDEX(INDIRECT(DP268),$E268,EA$28)&lt;=INDEX(INDIRECT(DP268),$E268,$F268)),0,(INDEX(INDIRECT(DP268),$E268,$F268)-INDEX(INDIRECT(DP268),$E268,EA$28))*(10-INDEX(INDIRECT("times"&amp;DN$2),$F268,EA$28))/10)</f>
        <v>0</v>
      </c>
      <c r="EB268" s="47">
        <f ca="1">IF(OR(INDEX(INDIRECT("times"&amp;DN$2),$F268,EB$28)&gt;10,INDEX(INDIRECT(DP268),$E268,EB$28)&lt;=INDEX(INDIRECT(DP268),$E268,$F268)),0,(INDEX(INDIRECT(DP268),$E268,$F268)-INDEX(INDIRECT(DP268),$E268,EB$28))*(10-INDEX(INDIRECT("times"&amp;DN$2),$F268,EB$28))/10)</f>
        <v>0</v>
      </c>
      <c r="EC268" s="47">
        <f ca="1">IF(OR(INDEX(INDIRECT("times"&amp;DN$2),$F268,EC$28)&gt;10,INDEX(INDIRECT(DP268),$E268,EC$28)&lt;=INDEX(INDIRECT(DP268),$E268,$F268)),0,(INDEX(INDIRECT(DP268),$E268,$F268)-INDEX(INDIRECT(DP268),$E268,EC$28))*(10-INDEX(INDIRECT("times"&amp;DN$2),$F268,EC$28))/10)</f>
        <v>0</v>
      </c>
      <c r="ED268" s="47">
        <f ca="1">IF(OR(INDEX(INDIRECT("times"&amp;DN$2),$F268,ED$28)&gt;10,INDEX(INDIRECT(DP268),$E268,ED$28)&lt;=INDEX(INDIRECT(DP268),$E268,$F268)),0,(INDEX(INDIRECT(DP268),$E268,$F268)-INDEX(INDIRECT(DP268),$E268,ED$28))*(10-INDEX(INDIRECT("times"&amp;DN$2),$F268,ED$28))/10)</f>
        <v>0</v>
      </c>
      <c r="EE268" s="47">
        <f ca="1">IF(OR(INDEX(INDIRECT("times"&amp;DN$2),$F268,EE$28)&gt;10,INDEX(INDIRECT(DP268),$E268,EE$28)&lt;=INDEX(INDIRECT(DP268),$E268,$F268)),0,(INDEX(INDIRECT(DP268),$E268,$F268)-INDEX(INDIRECT(DP268),$E268,EE$28))*(10-INDEX(INDIRECT("times"&amp;DN$2),$F268,EE$28))/10)</f>
        <v>0</v>
      </c>
      <c r="EF268" s="47">
        <f ca="1">IF(OR(INDEX(INDIRECT("times"&amp;DN$2),$F268,EF$28)&gt;10,INDEX(INDIRECT(DP268),$E268,EF$28)&lt;=INDEX(INDIRECT(DP268),$E268,$F268)),0,(INDEX(INDIRECT(DP268),$E268,$F268)-INDEX(INDIRECT(DP268),$E268,EF$28))*(10-INDEX(INDIRECT("times"&amp;DN$2),$F268,EF$28))/10)</f>
        <v>0</v>
      </c>
      <c r="EG268" s="47">
        <f ca="1">IF(OR(INDEX(INDIRECT("times"&amp;DN$2),$F268,EG$28)&gt;10,INDEX(INDIRECT(DP268),$E268,EG$28)&lt;=INDEX(INDIRECT(DP268),$E268,$F268)),0,(INDEX(INDIRECT(DP268),$E268,$F268)-INDEX(INDIRECT(DP268),$E268,EG$28))*(10-INDEX(INDIRECT("times"&amp;DN$2),$F268,EG$28))/10)</f>
        <v>0</v>
      </c>
      <c r="EH268" s="47">
        <f ca="1">IF(OR(INDEX(INDIRECT("times"&amp;DN$2),$F268,EH$28)&gt;10,INDEX(INDIRECT(DP268),$E268,EH$28)&lt;=INDEX(INDIRECT(DP268),$E268,$F268)),0,(INDEX(INDIRECT(DP268),$E268,$F268)-INDEX(INDIRECT(DP268),$E268,EH$28))*(10-INDEX(INDIRECT("times"&amp;DN$2),$F268,EH$28))/10)</f>
        <v>0</v>
      </c>
      <c r="EI268" s="47">
        <f ca="1">IF(OR(INDEX(INDIRECT("times"&amp;DN$2),$F268,EI$28)&gt;10,INDEX(INDIRECT(DP268),$E268,EI$28)&lt;=INDEX(INDIRECT(DP268),$E268,$F268)),0,(INDEX(INDIRECT(DP268),$E268,$F268)-INDEX(INDIRECT(DP268),$E268,EI$28))*(10-INDEX(INDIRECT("times"&amp;DN$2),$F268,EI$28))/10)</f>
        <v>0</v>
      </c>
      <c r="EJ268" s="47">
        <f ca="1">IF(OR(INDEX(INDIRECT("times"&amp;DN$2),$F268,EJ$28)&gt;10,INDEX(INDIRECT(DP268),$E268,EJ$28)&lt;=INDEX(INDIRECT(DP268),$E268,$F268)),0,(INDEX(INDIRECT(DP268),$E268,$F268)-INDEX(INDIRECT(DP268),$E268,EJ$28))*(10-INDEX(INDIRECT("times"&amp;DN$2),$F268,EJ$28))/10)</f>
        <v>0</v>
      </c>
      <c r="EK268" s="47">
        <f ca="1">IF(OR(INDEX(INDIRECT("times"&amp;DN$2),$F268,EK$28)&gt;10,INDEX(INDIRECT(DP268),$E268,EK$28)&lt;=INDEX(INDIRECT(DP268),$E268,$F268)),0,(INDEX(INDIRECT(DP268),$E268,$F268)-INDEX(INDIRECT(DP268),$E268,EK$28))*(10-INDEX(INDIRECT("times"&amp;DN$2),$F268,EK$28))/10)</f>
        <v>0</v>
      </c>
      <c r="EL268" s="47">
        <f ca="1">IF(OR(INDEX(INDIRECT("times"&amp;DN$2),$F268,EL$28)&gt;10,INDEX(INDIRECT(DP268),$E268,EL$28)&lt;=INDEX(INDIRECT(DP268),$E268,$F268)),0,(INDEX(INDIRECT(DP268),$E268,$F268)-INDEX(INDIRECT(DP268),$E268,EL$28))*(10-INDEX(INDIRECT("times"&amp;DN$2),$F268,EL$28))/10)</f>
        <v>0</v>
      </c>
      <c r="EM268" s="48">
        <f ca="1">IF(OR(INDEX(INDIRECT("times"&amp;DN$2),$F268,EM$28)&gt;10,INDEX(INDIRECT(DP268),$E268,EM$28)&lt;=INDEX(INDIRECT(DP268),$E268,$F268)),0,(INDEX(INDIRECT(DP268),$E268,$F268)-INDEX(INDIRECT(DP268),$E268,EM$28))*(10-INDEX(INDIRECT("times"&amp;DN$2),$F268,EM$28))/10)</f>
        <v>0</v>
      </c>
      <c r="EN268" s="201">
        <v>16</v>
      </c>
      <c r="EP268" s="18" t="s">
        <v>204</v>
      </c>
      <c r="EQ268" s="122">
        <f>EP236</f>
        <v>2</v>
      </c>
      <c r="ER268" s="122" t="str">
        <f>EP237</f>
        <v>lei3564</v>
      </c>
      <c r="ES268" s="210" t="str">
        <f t="shared" si="1203"/>
        <v>core2_lei3564</v>
      </c>
      <c r="ET268" s="122">
        <v>1</v>
      </c>
      <c r="EU268" s="33">
        <v>16</v>
      </c>
      <c r="EV268" s="46">
        <f ca="1">IF(OR(INDEX(INDIRECT("times"&amp;EQ$2),$F268,EV$28)&gt;10,INDEX(INDIRECT(ES268),$E268,EV$28)&lt;=INDEX(INDIRECT(ES268),$E268,$F268)),0,(INDEX(INDIRECT(ES268),$E268,$F268)-INDEX(INDIRECT(ES268),$E268,EV$28))*(10-INDEX(INDIRECT("times"&amp;EQ$2),$F268,EV$28))/10)</f>
        <v>0</v>
      </c>
      <c r="EW268" s="47">
        <f ca="1">IF(OR(INDEX(INDIRECT("times"&amp;EQ$2),$F268,EW$28)&gt;10,INDEX(INDIRECT(ES268),$E268,EW$28)&lt;=INDEX(INDIRECT(ES268),$E268,$F268)),0,(INDEX(INDIRECT(ES268),$E268,$F268)-INDEX(INDIRECT(ES268),$E268,EW$28))*(10-INDEX(INDIRECT("times"&amp;EQ$2),$F268,EW$28))/10)</f>
        <v>0</v>
      </c>
      <c r="EX268" s="47">
        <f ca="1">IF(OR(INDEX(INDIRECT("times"&amp;EQ$2),$F268,EX$28)&gt;10,INDEX(INDIRECT(ES268),$E268,EX$28)&lt;=INDEX(INDIRECT(ES268),$E268,$F268)),0,(INDEX(INDIRECT(ES268),$E268,$F268)-INDEX(INDIRECT(ES268),$E268,EX$28))*(10-INDEX(INDIRECT("times"&amp;EQ$2),$F268,EX$28))/10)</f>
        <v>0</v>
      </c>
      <c r="EY268" s="47">
        <f ca="1">IF(OR(INDEX(INDIRECT("times"&amp;EQ$2),$F268,EY$28)&gt;10,INDEX(INDIRECT(ES268),$E268,EY$28)&lt;=INDEX(INDIRECT(ES268),$E268,$F268)),0,(INDEX(INDIRECT(ES268),$E268,$F268)-INDEX(INDIRECT(ES268),$E268,EY$28))*(10-INDEX(INDIRECT("times"&amp;EQ$2),$F268,EY$28))/10)</f>
        <v>0</v>
      </c>
      <c r="EZ268" s="47">
        <f ca="1">IF(OR(INDEX(INDIRECT("times"&amp;EQ$2),$F268,EZ$28)&gt;10,INDEX(INDIRECT(ES268),$E268,EZ$28)&lt;=INDEX(INDIRECT(ES268),$E268,$F268)),0,(INDEX(INDIRECT(ES268),$E268,$F268)-INDEX(INDIRECT(ES268),$E268,EZ$28))*(10-INDEX(INDIRECT("times"&amp;EQ$2),$F268,EZ$28))/10)</f>
        <v>0</v>
      </c>
      <c r="FA268" s="47">
        <f ca="1">IF(OR(INDEX(INDIRECT("times"&amp;EQ$2),$F268,FA$28)&gt;10,INDEX(INDIRECT(ES268),$E268,FA$28)&lt;=INDEX(INDIRECT(ES268),$E268,$F268)),0,(INDEX(INDIRECT(ES268),$E268,$F268)-INDEX(INDIRECT(ES268),$E268,FA$28))*(10-INDEX(INDIRECT("times"&amp;EQ$2),$F268,FA$28))/10)</f>
        <v>0</v>
      </c>
      <c r="FB268" s="47">
        <f ca="1">IF(OR(INDEX(INDIRECT("times"&amp;EQ$2),$F268,FB$28)&gt;10,INDEX(INDIRECT(ES268),$E268,FB$28)&lt;=INDEX(INDIRECT(ES268),$E268,$F268)),0,(INDEX(INDIRECT(ES268),$E268,$F268)-INDEX(INDIRECT(ES268),$E268,FB$28))*(10-INDEX(INDIRECT("times"&amp;EQ$2),$F268,FB$28))/10)</f>
        <v>0</v>
      </c>
      <c r="FC268" s="47">
        <f ca="1">IF(OR(INDEX(INDIRECT("times"&amp;EQ$2),$F268,FC$28)&gt;10,INDEX(INDIRECT(ES268),$E268,FC$28)&lt;=INDEX(INDIRECT(ES268),$E268,$F268)),0,(INDEX(INDIRECT(ES268),$E268,$F268)-INDEX(INDIRECT(ES268),$E268,FC$28))*(10-INDEX(INDIRECT("times"&amp;EQ$2),$F268,FC$28))/10)</f>
        <v>0</v>
      </c>
      <c r="FD268" s="47">
        <f ca="1">IF(OR(INDEX(INDIRECT("times"&amp;EQ$2),$F268,FD$28)&gt;10,INDEX(INDIRECT(ES268),$E268,FD$28)&lt;=INDEX(INDIRECT(ES268),$E268,$F268)),0,(INDEX(INDIRECT(ES268),$E268,$F268)-INDEX(INDIRECT(ES268),$E268,FD$28))*(10-INDEX(INDIRECT("times"&amp;EQ$2),$F268,FD$28))/10)</f>
        <v>0</v>
      </c>
      <c r="FE268" s="47">
        <f ca="1">IF(OR(INDEX(INDIRECT("times"&amp;EQ$2),$F268,FE$28)&gt;10,INDEX(INDIRECT(ES268),$E268,FE$28)&lt;=INDEX(INDIRECT(ES268),$E268,$F268)),0,(INDEX(INDIRECT(ES268),$E268,$F268)-INDEX(INDIRECT(ES268),$E268,FE$28))*(10-INDEX(INDIRECT("times"&amp;EQ$2),$F268,FE$28))/10)</f>
        <v>0</v>
      </c>
      <c r="FF268" s="47">
        <f ca="1">IF(OR(INDEX(INDIRECT("times"&amp;EQ$2),$F268,FF$28)&gt;10,INDEX(INDIRECT(ES268),$E268,FF$28)&lt;=INDEX(INDIRECT(ES268),$E268,$F268)),0,(INDEX(INDIRECT(ES268),$E268,$F268)-INDEX(INDIRECT(ES268),$E268,FF$28))*(10-INDEX(INDIRECT("times"&amp;EQ$2),$F268,FF$28))/10)</f>
        <v>0</v>
      </c>
      <c r="FG268" s="47">
        <f ca="1">IF(OR(INDEX(INDIRECT("times"&amp;EQ$2),$F268,FG$28)&gt;10,INDEX(INDIRECT(ES268),$E268,FG$28)&lt;=INDEX(INDIRECT(ES268),$E268,$F268)),0,(INDEX(INDIRECT(ES268),$E268,$F268)-INDEX(INDIRECT(ES268),$E268,FG$28))*(10-INDEX(INDIRECT("times"&amp;EQ$2),$F268,FG$28))/10)</f>
        <v>0</v>
      </c>
      <c r="FH268" s="47">
        <f ca="1">IF(OR(INDEX(INDIRECT("times"&amp;EQ$2),$F268,FH$28)&gt;10,INDEX(INDIRECT(ES268),$E268,FH$28)&lt;=INDEX(INDIRECT(ES268),$E268,$F268)),0,(INDEX(INDIRECT(ES268),$E268,$F268)-INDEX(INDIRECT(ES268),$E268,FH$28))*(10-INDEX(INDIRECT("times"&amp;EQ$2),$F268,FH$28))/10)</f>
        <v>0</v>
      </c>
      <c r="FI268" s="47">
        <f ca="1">IF(OR(INDEX(INDIRECT("times"&amp;EQ$2),$F268,FI$28)&gt;10,INDEX(INDIRECT(ES268),$E268,FI$28)&lt;=INDEX(INDIRECT(ES268),$E268,$F268)),0,(INDEX(INDIRECT(ES268),$E268,$F268)-INDEX(INDIRECT(ES268),$E268,FI$28))*(10-INDEX(INDIRECT("times"&amp;EQ$2),$F268,FI$28))/10)</f>
        <v>0</v>
      </c>
      <c r="FJ268" s="47">
        <f ca="1">IF(OR(INDEX(INDIRECT("times"&amp;EQ$2),$F268,FJ$28)&gt;10,INDEX(INDIRECT(ES268),$E268,FJ$28)&lt;=INDEX(INDIRECT(ES268),$E268,$F268)),0,(INDEX(INDIRECT(ES268),$E268,$F268)-INDEX(INDIRECT(ES268),$E268,FJ$28))*(10-INDEX(INDIRECT("times"&amp;EQ$2),$F268,FJ$28))/10)</f>
        <v>0</v>
      </c>
      <c r="FK268" s="47">
        <f ca="1">IF(OR(INDEX(INDIRECT("times"&amp;EQ$2),$F268,FK$28)&gt;10,INDEX(INDIRECT(ES268),$E268,FK$28)&lt;=INDEX(INDIRECT(ES268),$E268,$F268)),0,(INDEX(INDIRECT(ES268),$E268,$F268)-INDEX(INDIRECT(ES268),$E268,FK$28))*(10-INDEX(INDIRECT("times"&amp;EQ$2),$F268,FK$28))/10)</f>
        <v>0</v>
      </c>
      <c r="FL268" s="47">
        <f ca="1">IF(OR(INDEX(INDIRECT("times"&amp;EQ$2),$F268,FL$28)&gt;10,INDEX(INDIRECT(ES268),$E268,FL$28)&lt;=INDEX(INDIRECT(ES268),$E268,$F268)),0,(INDEX(INDIRECT(ES268),$E268,$F268)-INDEX(INDIRECT(ES268),$E268,FL$28))*(10-INDEX(INDIRECT("times"&amp;EQ$2),$F268,FL$28))/10)</f>
        <v>0</v>
      </c>
      <c r="FM268" s="47">
        <f ca="1">IF(OR(INDEX(INDIRECT("times"&amp;EQ$2),$F268,FM$28)&gt;10,INDEX(INDIRECT(ES268),$E268,FM$28)&lt;=INDEX(INDIRECT(ES268),$E268,$F268)),0,(INDEX(INDIRECT(ES268),$E268,$F268)-INDEX(INDIRECT(ES268),$E268,FM$28))*(10-INDEX(INDIRECT("times"&amp;EQ$2),$F268,FM$28))/10)</f>
        <v>0</v>
      </c>
      <c r="FN268" s="47">
        <f ca="1">IF(OR(INDEX(INDIRECT("times"&amp;EQ$2),$F268,FN$28)&gt;10,INDEX(INDIRECT(ES268),$E268,FN$28)&lt;=INDEX(INDIRECT(ES268),$E268,$F268)),0,(INDEX(INDIRECT(ES268),$E268,$F268)-INDEX(INDIRECT(ES268),$E268,FN$28))*(10-INDEX(INDIRECT("times"&amp;EQ$2),$F268,FN$28))/10)</f>
        <v>0</v>
      </c>
      <c r="FO268" s="47">
        <f ca="1">IF(OR(INDEX(INDIRECT("times"&amp;EQ$2),$F268,FO$28)&gt;10,INDEX(INDIRECT(ES268),$E268,FO$28)&lt;=INDEX(INDIRECT(ES268),$E268,$F268)),0,(INDEX(INDIRECT(ES268),$E268,$F268)-INDEX(INDIRECT(ES268),$E268,FO$28))*(10-INDEX(INDIRECT("times"&amp;EQ$2),$F268,FO$28))/10)</f>
        <v>0</v>
      </c>
      <c r="FP268" s="48">
        <f ca="1">IF(OR(INDEX(INDIRECT("times"&amp;EQ$2),$F268,FP$28)&gt;10,INDEX(INDIRECT(ES268),$E268,FP$28)&lt;=INDEX(INDIRECT(ES268),$E268,$F268)),0,(INDEX(INDIRECT(ES268),$E268,$F268)-INDEX(INDIRECT(ES268),$E268,FP$28))*(10-INDEX(INDIRECT("times"&amp;EQ$2),$F268,FP$28))/10)</f>
        <v>0</v>
      </c>
      <c r="FQ268" s="201">
        <v>16</v>
      </c>
      <c r="FS268" s="18" t="s">
        <v>204</v>
      </c>
      <c r="FT268" s="122">
        <f>FS236</f>
        <v>2</v>
      </c>
      <c r="FU268" s="122" t="str">
        <f>FS237</f>
        <v>shop65</v>
      </c>
      <c r="FV268" s="210" t="str">
        <f t="shared" si="1204"/>
        <v>core2_shop65</v>
      </c>
      <c r="FW268" s="122">
        <v>1</v>
      </c>
      <c r="FX268" s="33">
        <v>16</v>
      </c>
      <c r="FY268" s="46">
        <f ca="1">IF(OR(INDEX(INDIRECT("times"&amp;FT$2),$F268,FY$28)&gt;10,INDEX(INDIRECT(FV268),$E268,FY$28)&lt;=INDEX(INDIRECT(FV268),$E268,$F268)),0,(INDEX(INDIRECT(FV268),$E268,$F268)-INDEX(INDIRECT(FV268),$E268,FY$28))*(10-INDEX(INDIRECT("times"&amp;FT$2),$F268,FY$28))/10)</f>
        <v>0</v>
      </c>
      <c r="FZ268" s="47">
        <f ca="1">IF(OR(INDEX(INDIRECT("times"&amp;FT$2),$F268,FZ$28)&gt;10,INDEX(INDIRECT(FV268),$E268,FZ$28)&lt;=INDEX(INDIRECT(FV268),$E268,$F268)),0,(INDEX(INDIRECT(FV268),$E268,$F268)-INDEX(INDIRECT(FV268),$E268,FZ$28))*(10-INDEX(INDIRECT("times"&amp;FT$2),$F268,FZ$28))/10)</f>
        <v>0</v>
      </c>
      <c r="GA268" s="47">
        <f ca="1">IF(OR(INDEX(INDIRECT("times"&amp;FT$2),$F268,GA$28)&gt;10,INDEX(INDIRECT(FV268),$E268,GA$28)&lt;=INDEX(INDIRECT(FV268),$E268,$F268)),0,(INDEX(INDIRECT(FV268),$E268,$F268)-INDEX(INDIRECT(FV268),$E268,GA$28))*(10-INDEX(INDIRECT("times"&amp;FT$2),$F268,GA$28))/10)</f>
        <v>0</v>
      </c>
      <c r="GB268" s="47">
        <f ca="1">IF(OR(INDEX(INDIRECT("times"&amp;FT$2),$F268,GB$28)&gt;10,INDEX(INDIRECT(FV268),$E268,GB$28)&lt;=INDEX(INDIRECT(FV268),$E268,$F268)),0,(INDEX(INDIRECT(FV268),$E268,$F268)-INDEX(INDIRECT(FV268),$E268,GB$28))*(10-INDEX(INDIRECT("times"&amp;FT$2),$F268,GB$28))/10)</f>
        <v>0</v>
      </c>
      <c r="GC268" s="47">
        <f ca="1">IF(OR(INDEX(INDIRECT("times"&amp;FT$2),$F268,GC$28)&gt;10,INDEX(INDIRECT(FV268),$E268,GC$28)&lt;=INDEX(INDIRECT(FV268),$E268,$F268)),0,(INDEX(INDIRECT(FV268),$E268,$F268)-INDEX(INDIRECT(FV268),$E268,GC$28))*(10-INDEX(INDIRECT("times"&amp;FT$2),$F268,GC$28))/10)</f>
        <v>0</v>
      </c>
      <c r="GD268" s="47">
        <f ca="1">IF(OR(INDEX(INDIRECT("times"&amp;FT$2),$F268,GD$28)&gt;10,INDEX(INDIRECT(FV268),$E268,GD$28)&lt;=INDEX(INDIRECT(FV268),$E268,$F268)),0,(INDEX(INDIRECT(FV268),$E268,$F268)-INDEX(INDIRECT(FV268),$E268,GD$28))*(10-INDEX(INDIRECT("times"&amp;FT$2),$F268,GD$28))/10)</f>
        <v>0</v>
      </c>
      <c r="GE268" s="47">
        <f ca="1">IF(OR(INDEX(INDIRECT("times"&amp;FT$2),$F268,GE$28)&gt;10,INDEX(INDIRECT(FV268),$E268,GE$28)&lt;=INDEX(INDIRECT(FV268),$E268,$F268)),0,(INDEX(INDIRECT(FV268),$E268,$F268)-INDEX(INDIRECT(FV268),$E268,GE$28))*(10-INDEX(INDIRECT("times"&amp;FT$2),$F268,GE$28))/10)</f>
        <v>0</v>
      </c>
      <c r="GF268" s="47">
        <f ca="1">IF(OR(INDEX(INDIRECT("times"&amp;FT$2),$F268,GF$28)&gt;10,INDEX(INDIRECT(FV268),$E268,GF$28)&lt;=INDEX(INDIRECT(FV268),$E268,$F268)),0,(INDEX(INDIRECT(FV268),$E268,$F268)-INDEX(INDIRECT(FV268),$E268,GF$28))*(10-INDEX(INDIRECT("times"&amp;FT$2),$F268,GF$28))/10)</f>
        <v>0</v>
      </c>
      <c r="GG268" s="47">
        <f ca="1">IF(OR(INDEX(INDIRECT("times"&amp;FT$2),$F268,GG$28)&gt;10,INDEX(INDIRECT(FV268),$E268,GG$28)&lt;=INDEX(INDIRECT(FV268),$E268,$F268)),0,(INDEX(INDIRECT(FV268),$E268,$F268)-INDEX(INDIRECT(FV268),$E268,GG$28))*(10-INDEX(INDIRECT("times"&amp;FT$2),$F268,GG$28))/10)</f>
        <v>0</v>
      </c>
      <c r="GH268" s="47">
        <f ca="1">IF(OR(INDEX(INDIRECT("times"&amp;FT$2),$F268,GH$28)&gt;10,INDEX(INDIRECT(FV268),$E268,GH$28)&lt;=INDEX(INDIRECT(FV268),$E268,$F268)),0,(INDEX(INDIRECT(FV268),$E268,$F268)-INDEX(INDIRECT(FV268),$E268,GH$28))*(10-INDEX(INDIRECT("times"&amp;FT$2),$F268,GH$28))/10)</f>
        <v>0</v>
      </c>
      <c r="GI268" s="47">
        <f ca="1">IF(OR(INDEX(INDIRECT("times"&amp;FT$2),$F268,GI$28)&gt;10,INDEX(INDIRECT(FV268),$E268,GI$28)&lt;=INDEX(INDIRECT(FV268),$E268,$F268)),0,(INDEX(INDIRECT(FV268),$E268,$F268)-INDEX(INDIRECT(FV268),$E268,GI$28))*(10-INDEX(INDIRECT("times"&amp;FT$2),$F268,GI$28))/10)</f>
        <v>0</v>
      </c>
      <c r="GJ268" s="47">
        <f ca="1">IF(OR(INDEX(INDIRECT("times"&amp;FT$2),$F268,GJ$28)&gt;10,INDEX(INDIRECT(FV268),$E268,GJ$28)&lt;=INDEX(INDIRECT(FV268),$E268,$F268)),0,(INDEX(INDIRECT(FV268),$E268,$F268)-INDEX(INDIRECT(FV268),$E268,GJ$28))*(10-INDEX(INDIRECT("times"&amp;FT$2),$F268,GJ$28))/10)</f>
        <v>0</v>
      </c>
      <c r="GK268" s="47">
        <f ca="1">IF(OR(INDEX(INDIRECT("times"&amp;FT$2),$F268,GK$28)&gt;10,INDEX(INDIRECT(FV268),$E268,GK$28)&lt;=INDEX(INDIRECT(FV268),$E268,$F268)),0,(INDEX(INDIRECT(FV268),$E268,$F268)-INDEX(INDIRECT(FV268),$E268,GK$28))*(10-INDEX(INDIRECT("times"&amp;FT$2),$F268,GK$28))/10)</f>
        <v>0</v>
      </c>
      <c r="GL268" s="47">
        <f ca="1">IF(OR(INDEX(INDIRECT("times"&amp;FT$2),$F268,GL$28)&gt;10,INDEX(INDIRECT(FV268),$E268,GL$28)&lt;=INDEX(INDIRECT(FV268),$E268,$F268)),0,(INDEX(INDIRECT(FV268),$E268,$F268)-INDEX(INDIRECT(FV268),$E268,GL$28))*(10-INDEX(INDIRECT("times"&amp;FT$2),$F268,GL$28))/10)</f>
        <v>0</v>
      </c>
      <c r="GM268" s="47">
        <f ca="1">IF(OR(INDEX(INDIRECT("times"&amp;FT$2),$F268,GM$28)&gt;10,INDEX(INDIRECT(FV268),$E268,GM$28)&lt;=INDEX(INDIRECT(FV268),$E268,$F268)),0,(INDEX(INDIRECT(FV268),$E268,$F268)-INDEX(INDIRECT(FV268),$E268,GM$28))*(10-INDEX(INDIRECT("times"&amp;FT$2),$F268,GM$28))/10)</f>
        <v>0</v>
      </c>
      <c r="GN268" s="47">
        <f ca="1">IF(OR(INDEX(INDIRECT("times"&amp;FT$2),$F268,GN$28)&gt;10,INDEX(INDIRECT(FV268),$E268,GN$28)&lt;=INDEX(INDIRECT(FV268),$E268,$F268)),0,(INDEX(INDIRECT(FV268),$E268,$F268)-INDEX(INDIRECT(FV268),$E268,GN$28))*(10-INDEX(INDIRECT("times"&amp;FT$2),$F268,GN$28))/10)</f>
        <v>0</v>
      </c>
      <c r="GO268" s="47">
        <f ca="1">IF(OR(INDEX(INDIRECT("times"&amp;FT$2),$F268,GO$28)&gt;10,INDEX(INDIRECT(FV268),$E268,GO$28)&lt;=INDEX(INDIRECT(FV268),$E268,$F268)),0,(INDEX(INDIRECT(FV268),$E268,$F268)-INDEX(INDIRECT(FV268),$E268,GO$28))*(10-INDEX(INDIRECT("times"&amp;FT$2),$F268,GO$28))/10)</f>
        <v>0</v>
      </c>
      <c r="GP268" s="47">
        <f ca="1">IF(OR(INDEX(INDIRECT("times"&amp;FT$2),$F268,GP$28)&gt;10,INDEX(INDIRECT(FV268),$E268,GP$28)&lt;=INDEX(INDIRECT(FV268),$E268,$F268)),0,(INDEX(INDIRECT(FV268),$E268,$F268)-INDEX(INDIRECT(FV268),$E268,GP$28))*(10-INDEX(INDIRECT("times"&amp;FT$2),$F268,GP$28))/10)</f>
        <v>0</v>
      </c>
      <c r="GQ268" s="47">
        <f ca="1">IF(OR(INDEX(INDIRECT("times"&amp;FT$2),$F268,GQ$28)&gt;10,INDEX(INDIRECT(FV268),$E268,GQ$28)&lt;=INDEX(INDIRECT(FV268),$E268,$F268)),0,(INDEX(INDIRECT(FV268),$E268,$F268)-INDEX(INDIRECT(FV268),$E268,GQ$28))*(10-INDEX(INDIRECT("times"&amp;FT$2),$F268,GQ$28))/10)</f>
        <v>0</v>
      </c>
      <c r="GR268" s="47">
        <f ca="1">IF(OR(INDEX(INDIRECT("times"&amp;FT$2),$F268,GR$28)&gt;10,INDEX(INDIRECT(FV268),$E268,GR$28)&lt;=INDEX(INDIRECT(FV268),$E268,$F268)),0,(INDEX(INDIRECT(FV268),$E268,$F268)-INDEX(INDIRECT(FV268),$E268,GR$28))*(10-INDEX(INDIRECT("times"&amp;FT$2),$F268,GR$28))/10)</f>
        <v>0</v>
      </c>
      <c r="GS268" s="48">
        <f ca="1">IF(OR(INDEX(INDIRECT("times"&amp;FT$2),$F268,GS$28)&gt;10,INDEX(INDIRECT(FV268),$E268,GS$28)&lt;=INDEX(INDIRECT(FV268),$E268,$F268)),0,(INDEX(INDIRECT(FV268),$E268,$F268)-INDEX(INDIRECT(FV268),$E268,GS$28))*(10-INDEX(INDIRECT("times"&amp;FT$2),$F268,GS$28))/10)</f>
        <v>0</v>
      </c>
      <c r="GT268" s="201">
        <v>16</v>
      </c>
      <c r="GV268" s="18" t="s">
        <v>204</v>
      </c>
      <c r="GW268" s="122">
        <f>GV236</f>
        <v>2</v>
      </c>
      <c r="GX268" s="122" t="str">
        <f>GV237</f>
        <v>lei65</v>
      </c>
      <c r="GY268" s="210" t="str">
        <f t="shared" si="1205"/>
        <v>core2_lei65</v>
      </c>
      <c r="GZ268" s="122">
        <v>1</v>
      </c>
      <c r="HA268" s="33">
        <v>16</v>
      </c>
      <c r="HB268" s="46">
        <f ca="1">IF(OR(INDEX(INDIRECT("times"&amp;GW$2),$F268,HB$28)&gt;10,INDEX(INDIRECT(GY268),$E268,HB$28)&lt;=INDEX(INDIRECT(GY268),$E268,$F268)),0,(INDEX(INDIRECT(GY268),$E268,$F268)-INDEX(INDIRECT(GY268),$E268,HB$28))*(10-INDEX(INDIRECT("times"&amp;GW$2),$F268,HB$28))/10)</f>
        <v>0</v>
      </c>
      <c r="HC268" s="47">
        <f ca="1">IF(OR(INDEX(INDIRECT("times"&amp;GW$2),$F268,HC$28)&gt;10,INDEX(INDIRECT(GY268),$E268,HC$28)&lt;=INDEX(INDIRECT(GY268),$E268,$F268)),0,(INDEX(INDIRECT(GY268),$E268,$F268)-INDEX(INDIRECT(GY268),$E268,HC$28))*(10-INDEX(INDIRECT("times"&amp;GW$2),$F268,HC$28))/10)</f>
        <v>0</v>
      </c>
      <c r="HD268" s="47">
        <f ca="1">IF(OR(INDEX(INDIRECT("times"&amp;GW$2),$F268,HD$28)&gt;10,INDEX(INDIRECT(GY268),$E268,HD$28)&lt;=INDEX(INDIRECT(GY268),$E268,$F268)),0,(INDEX(INDIRECT(GY268),$E268,$F268)-INDEX(INDIRECT(GY268),$E268,HD$28))*(10-INDEX(INDIRECT("times"&amp;GW$2),$F268,HD$28))/10)</f>
        <v>0</v>
      </c>
      <c r="HE268" s="47">
        <f ca="1">IF(OR(INDEX(INDIRECT("times"&amp;GW$2),$F268,HE$28)&gt;10,INDEX(INDIRECT(GY268),$E268,HE$28)&lt;=INDEX(INDIRECT(GY268),$E268,$F268)),0,(INDEX(INDIRECT(GY268),$E268,$F268)-INDEX(INDIRECT(GY268),$E268,HE$28))*(10-INDEX(INDIRECT("times"&amp;GW$2),$F268,HE$28))/10)</f>
        <v>0</v>
      </c>
      <c r="HF268" s="47">
        <f ca="1">IF(OR(INDEX(INDIRECT("times"&amp;GW$2),$F268,HF$28)&gt;10,INDEX(INDIRECT(GY268),$E268,HF$28)&lt;=INDEX(INDIRECT(GY268),$E268,$F268)),0,(INDEX(INDIRECT(GY268),$E268,$F268)-INDEX(INDIRECT(GY268),$E268,HF$28))*(10-INDEX(INDIRECT("times"&amp;GW$2),$F268,HF$28))/10)</f>
        <v>0</v>
      </c>
      <c r="HG268" s="47">
        <f ca="1">IF(OR(INDEX(INDIRECT("times"&amp;GW$2),$F268,HG$28)&gt;10,INDEX(INDIRECT(GY268),$E268,HG$28)&lt;=INDEX(INDIRECT(GY268),$E268,$F268)),0,(INDEX(INDIRECT(GY268),$E268,$F268)-INDEX(INDIRECT(GY268),$E268,HG$28))*(10-INDEX(INDIRECT("times"&amp;GW$2),$F268,HG$28))/10)</f>
        <v>0</v>
      </c>
      <c r="HH268" s="47">
        <f ca="1">IF(OR(INDEX(INDIRECT("times"&amp;GW$2),$F268,HH$28)&gt;10,INDEX(INDIRECT(GY268),$E268,HH$28)&lt;=INDEX(INDIRECT(GY268),$E268,$F268)),0,(INDEX(INDIRECT(GY268),$E268,$F268)-INDEX(INDIRECT(GY268),$E268,HH$28))*(10-INDEX(INDIRECT("times"&amp;GW$2),$F268,HH$28))/10)</f>
        <v>0</v>
      </c>
      <c r="HI268" s="47">
        <f ca="1">IF(OR(INDEX(INDIRECT("times"&amp;GW$2),$F268,HI$28)&gt;10,INDEX(INDIRECT(GY268),$E268,HI$28)&lt;=INDEX(INDIRECT(GY268),$E268,$F268)),0,(INDEX(INDIRECT(GY268),$E268,$F268)-INDEX(INDIRECT(GY268),$E268,HI$28))*(10-INDEX(INDIRECT("times"&amp;GW$2),$F268,HI$28))/10)</f>
        <v>0</v>
      </c>
      <c r="HJ268" s="47">
        <f ca="1">IF(OR(INDEX(INDIRECT("times"&amp;GW$2),$F268,HJ$28)&gt;10,INDEX(INDIRECT(GY268),$E268,HJ$28)&lt;=INDEX(INDIRECT(GY268),$E268,$F268)),0,(INDEX(INDIRECT(GY268),$E268,$F268)-INDEX(INDIRECT(GY268),$E268,HJ$28))*(10-INDEX(INDIRECT("times"&amp;GW$2),$F268,HJ$28))/10)</f>
        <v>0</v>
      </c>
      <c r="HK268" s="47">
        <f ca="1">IF(OR(INDEX(INDIRECT("times"&amp;GW$2),$F268,HK$28)&gt;10,INDEX(INDIRECT(GY268),$E268,HK$28)&lt;=INDEX(INDIRECT(GY268),$E268,$F268)),0,(INDEX(INDIRECT(GY268),$E268,$F268)-INDEX(INDIRECT(GY268),$E268,HK$28))*(10-INDEX(INDIRECT("times"&amp;GW$2),$F268,HK$28))/10)</f>
        <v>0</v>
      </c>
      <c r="HL268" s="47">
        <f ca="1">IF(OR(INDEX(INDIRECT("times"&amp;GW$2),$F268,HL$28)&gt;10,INDEX(INDIRECT(GY268),$E268,HL$28)&lt;=INDEX(INDIRECT(GY268),$E268,$F268)),0,(INDEX(INDIRECT(GY268),$E268,$F268)-INDEX(INDIRECT(GY268),$E268,HL$28))*(10-INDEX(INDIRECT("times"&amp;GW$2),$F268,HL$28))/10)</f>
        <v>0</v>
      </c>
      <c r="HM268" s="47">
        <f ca="1">IF(OR(INDEX(INDIRECT("times"&amp;GW$2),$F268,HM$28)&gt;10,INDEX(INDIRECT(GY268),$E268,HM$28)&lt;=INDEX(INDIRECT(GY268),$E268,$F268)),0,(INDEX(INDIRECT(GY268),$E268,$F268)-INDEX(INDIRECT(GY268),$E268,HM$28))*(10-INDEX(INDIRECT("times"&amp;GW$2),$F268,HM$28))/10)</f>
        <v>0</v>
      </c>
      <c r="HN268" s="47">
        <f ca="1">IF(OR(INDEX(INDIRECT("times"&amp;GW$2),$F268,HN$28)&gt;10,INDEX(INDIRECT(GY268),$E268,HN$28)&lt;=INDEX(INDIRECT(GY268),$E268,$F268)),0,(INDEX(INDIRECT(GY268),$E268,$F268)-INDEX(INDIRECT(GY268),$E268,HN$28))*(10-INDEX(INDIRECT("times"&amp;GW$2),$F268,HN$28))/10)</f>
        <v>0</v>
      </c>
      <c r="HO268" s="47">
        <f ca="1">IF(OR(INDEX(INDIRECT("times"&amp;GW$2),$F268,HO$28)&gt;10,INDEX(INDIRECT(GY268),$E268,HO$28)&lt;=INDEX(INDIRECT(GY268),$E268,$F268)),0,(INDEX(INDIRECT(GY268),$E268,$F268)-INDEX(INDIRECT(GY268),$E268,HO$28))*(10-INDEX(INDIRECT("times"&amp;GW$2),$F268,HO$28))/10)</f>
        <v>0</v>
      </c>
      <c r="HP268" s="47">
        <f ca="1">IF(OR(INDEX(INDIRECT("times"&amp;GW$2),$F268,HP$28)&gt;10,INDEX(INDIRECT(GY268),$E268,HP$28)&lt;=INDEX(INDIRECT(GY268),$E268,$F268)),0,(INDEX(INDIRECT(GY268),$E268,$F268)-INDEX(INDIRECT(GY268),$E268,HP$28))*(10-INDEX(INDIRECT("times"&amp;GW$2),$F268,HP$28))/10)</f>
        <v>0</v>
      </c>
      <c r="HQ268" s="47">
        <f ca="1">IF(OR(INDEX(INDIRECT("times"&amp;GW$2),$F268,HQ$28)&gt;10,INDEX(INDIRECT(GY268),$E268,HQ$28)&lt;=INDEX(INDIRECT(GY268),$E268,$F268)),0,(INDEX(INDIRECT(GY268),$E268,$F268)-INDEX(INDIRECT(GY268),$E268,HQ$28))*(10-INDEX(INDIRECT("times"&amp;GW$2),$F268,HQ$28))/10)</f>
        <v>0</v>
      </c>
      <c r="HR268" s="47">
        <f ca="1">IF(OR(INDEX(INDIRECT("times"&amp;GW$2),$F268,HR$28)&gt;10,INDEX(INDIRECT(GY268),$E268,HR$28)&lt;=INDEX(INDIRECT(GY268),$E268,$F268)),0,(INDEX(INDIRECT(GY268),$E268,$F268)-INDEX(INDIRECT(GY268),$E268,HR$28))*(10-INDEX(INDIRECT("times"&amp;GW$2),$F268,HR$28))/10)</f>
        <v>0</v>
      </c>
      <c r="HS268" s="47">
        <f ca="1">IF(OR(INDEX(INDIRECT("times"&amp;GW$2),$F268,HS$28)&gt;10,INDEX(INDIRECT(GY268),$E268,HS$28)&lt;=INDEX(INDIRECT(GY268),$E268,$F268)),0,(INDEX(INDIRECT(GY268),$E268,$F268)-INDEX(INDIRECT(GY268),$E268,HS$28))*(10-INDEX(INDIRECT("times"&amp;GW$2),$F268,HS$28))/10)</f>
        <v>0</v>
      </c>
      <c r="HT268" s="47">
        <f ca="1">IF(OR(INDEX(INDIRECT("times"&amp;GW$2),$F268,HT$28)&gt;10,INDEX(INDIRECT(GY268),$E268,HT$28)&lt;=INDEX(INDIRECT(GY268),$E268,$F268)),0,(INDEX(INDIRECT(GY268),$E268,$F268)-INDEX(INDIRECT(GY268),$E268,HT$28))*(10-INDEX(INDIRECT("times"&amp;GW$2),$F268,HT$28))/10)</f>
        <v>0</v>
      </c>
      <c r="HU268" s="47">
        <f ca="1">IF(OR(INDEX(INDIRECT("times"&amp;GW$2),$F268,HU$28)&gt;10,INDEX(INDIRECT(GY268),$E268,HU$28)&lt;=INDEX(INDIRECT(GY268),$E268,$F268)),0,(INDEX(INDIRECT(GY268),$E268,$F268)-INDEX(INDIRECT(GY268),$E268,HU$28))*(10-INDEX(INDIRECT("times"&amp;GW$2),$F268,HU$28))/10)</f>
        <v>0</v>
      </c>
      <c r="HV268" s="48">
        <f ca="1">IF(OR(INDEX(INDIRECT("times"&amp;GW$2),$F268,HV$28)&gt;10,INDEX(INDIRECT(GY268),$E268,HV$28)&lt;=INDEX(INDIRECT(GY268),$E268,$F268)),0,(INDEX(INDIRECT(GY268),$E268,$F268)-INDEX(INDIRECT(GY268),$E268,HV$28))*(10-INDEX(INDIRECT("times"&amp;GW$2),$F268,HV$28))/10)</f>
        <v>0</v>
      </c>
      <c r="HW268" s="201">
        <v>16</v>
      </c>
    </row>
    <row r="269" spans="1:231" ht="15">
      <c r="A269" s="18" t="s">
        <v>205</v>
      </c>
      <c r="B269" s="122">
        <f>A236</f>
        <v>2</v>
      </c>
      <c r="C269" s="122" t="str">
        <f>A237</f>
        <v>work1834</v>
      </c>
      <c r="D269" s="210" t="str">
        <f t="shared" si="1198"/>
        <v>core2_work1834</v>
      </c>
      <c r="E269" s="122">
        <v>1</v>
      </c>
      <c r="F269" s="33">
        <v>17</v>
      </c>
      <c r="G269" s="46">
        <f ca="1">IF(OR(INDEX(INDIRECT("times"&amp;B$2),$F269,G$28)&gt;10,INDEX(INDIRECT(D269),$E269,G$28)&lt;=INDEX(INDIRECT(D269),$E269,$F269)),0,(INDEX(INDIRECT(D269),$E269,$F269)-INDEX(INDIRECT(D269),$E269,G$28))*(10-INDEX(INDIRECT("times"&amp;B$2),$F269,G$28))/10)</f>
        <v>0</v>
      </c>
      <c r="H269" s="47">
        <f ca="1">IF(OR(INDEX(INDIRECT("times"&amp;B$2),$F269,H$28)&gt;10,INDEX(INDIRECT(D269),$E269,H$28)&lt;=INDEX(INDIRECT(D269),$E269,$F269)),0,(INDEX(INDIRECT(D269),$E269,$F269)-INDEX(INDIRECT(D269),$E269,H$28))*(10-INDEX(INDIRECT("times"&amp;B$2),$F269,H$28))/10)</f>
        <v>0</v>
      </c>
      <c r="I269" s="47">
        <f ca="1">IF(OR(INDEX(INDIRECT("times"&amp;B$2),$F269,I$28)&gt;10,INDEX(INDIRECT(D269),$E269,I$28)&lt;=INDEX(INDIRECT(D269),$E269,$F269)),0,(INDEX(INDIRECT(D269),$E269,$F269)-INDEX(INDIRECT(D269),$E269,I$28))*(10-INDEX(INDIRECT("times"&amp;B$2),$F269,I$28))/10)</f>
        <v>0</v>
      </c>
      <c r="J269" s="47">
        <f ca="1">IF(OR(INDEX(INDIRECT("times"&amp;B$2),$F269,J$28)&gt;10,INDEX(INDIRECT(D269),$E269,J$28)&lt;=INDEX(INDIRECT(D269),$E269,$F269)),0,(INDEX(INDIRECT(D269),$E269,$F269)-INDEX(INDIRECT(D269),$E269,J$28))*(10-INDEX(INDIRECT("times"&amp;B$2),$F269,J$28))/10)</f>
        <v>0</v>
      </c>
      <c r="K269" s="47">
        <f ca="1">IF(OR(INDEX(INDIRECT("times"&amp;B$2),$F269,K$28)&gt;10,INDEX(INDIRECT(D269),$E269,K$28)&lt;=INDEX(INDIRECT(D269),$E269,$F269)),0,(INDEX(INDIRECT(D269),$E269,$F269)-INDEX(INDIRECT(D269),$E269,K$28))*(10-INDEX(INDIRECT("times"&amp;B$2),$F269,K$28))/10)</f>
        <v>0</v>
      </c>
      <c r="L269" s="47">
        <f ca="1">IF(OR(INDEX(INDIRECT("times"&amp;B$2),$F269,L$28)&gt;10,INDEX(INDIRECT(D269),$E269,L$28)&lt;=INDEX(INDIRECT(D269),$E269,$F269)),0,(INDEX(INDIRECT(D269),$E269,$F269)-INDEX(INDIRECT(D269),$E269,L$28))*(10-INDEX(INDIRECT("times"&amp;B$2),$F269,L$28))/10)</f>
        <v>0</v>
      </c>
      <c r="M269" s="47">
        <f ca="1">IF(OR(INDEX(INDIRECT("times"&amp;B$2),$F269,M$28)&gt;10,INDEX(INDIRECT(D269),$E269,M$28)&lt;=INDEX(INDIRECT(D269),$E269,$F269)),0,(INDEX(INDIRECT(D269),$E269,$F269)-INDEX(INDIRECT(D269),$E269,M$28))*(10-INDEX(INDIRECT("times"&amp;B$2),$F269,M$28))/10)</f>
        <v>0</v>
      </c>
      <c r="N269" s="47">
        <f ca="1">IF(OR(INDEX(INDIRECT("times"&amp;B$2),$F269,N$28)&gt;10,INDEX(INDIRECT(D269),$E269,N$28)&lt;=INDEX(INDIRECT(D269),$E269,$F269)),0,(INDEX(INDIRECT(D269),$E269,$F269)-INDEX(INDIRECT(D269),$E269,N$28))*(10-INDEX(INDIRECT("times"&amp;B$2),$F269,N$28))/10)</f>
        <v>0</v>
      </c>
      <c r="O269" s="47">
        <f ca="1">IF(OR(INDEX(INDIRECT("times"&amp;B$2),$F269,O$28)&gt;10,INDEX(INDIRECT(D269),$E269,O$28)&lt;=INDEX(INDIRECT(D269),$E269,$F269)),0,(INDEX(INDIRECT(D269),$E269,$F269)-INDEX(INDIRECT(D269),$E269,O$28))*(10-INDEX(INDIRECT("times"&amp;B$2),$F269,O$28))/10)</f>
        <v>0</v>
      </c>
      <c r="P269" s="47">
        <f ca="1">IF(OR(INDEX(INDIRECT("times"&amp;B$2),$F269,P$28)&gt;10,INDEX(INDIRECT(D269),$E269,P$28)&lt;=INDEX(INDIRECT(D269),$E269,$F269)),0,(INDEX(INDIRECT(D269),$E269,$F269)-INDEX(INDIRECT(D269),$E269,P$28))*(10-INDEX(INDIRECT("times"&amp;B$2),$F269,P$28))/10)</f>
        <v>0</v>
      </c>
      <c r="Q269" s="47">
        <f ca="1">IF(OR(INDEX(INDIRECT("times"&amp;B$2),$F269,Q$28)&gt;10,INDEX(INDIRECT(D269),$E269,Q$28)&lt;=INDEX(INDIRECT(D269),$E269,$F269)),0,(INDEX(INDIRECT(D269),$E269,$F269)-INDEX(INDIRECT(D269),$E269,Q$28))*(10-INDEX(INDIRECT("times"&amp;B$2),$F269,Q$28))/10)</f>
        <v>0</v>
      </c>
      <c r="R269" s="47">
        <f ca="1">IF(OR(INDEX(INDIRECT("times"&amp;B$2),$F269,R$28)&gt;10,INDEX(INDIRECT(D269),$E269,R$28)&lt;=INDEX(INDIRECT(D269),$E269,$F269)),0,(INDEX(INDIRECT(D269),$E269,$F269)-INDEX(INDIRECT(D269),$E269,R$28))*(10-INDEX(INDIRECT("times"&amp;B$2),$F269,R$28))/10)</f>
        <v>0</v>
      </c>
      <c r="S269" s="47">
        <f ca="1">IF(OR(INDEX(INDIRECT("times"&amp;B$2),$F269,S$28)&gt;10,INDEX(INDIRECT(D269),$E269,S$28)&lt;=INDEX(INDIRECT(D269),$E269,$F269)),0,(INDEX(INDIRECT(D269),$E269,$F269)-INDEX(INDIRECT(D269),$E269,S$28))*(10-INDEX(INDIRECT("times"&amp;B$2),$F269,S$28))/10)</f>
        <v>0</v>
      </c>
      <c r="T269" s="47">
        <f ca="1">IF(OR(INDEX(INDIRECT("times"&amp;B$2),$F269,T$28)&gt;10,INDEX(INDIRECT(D269),$E269,T$28)&lt;=INDEX(INDIRECT(D269),$E269,$F269)),0,(INDEX(INDIRECT(D269),$E269,$F269)-INDEX(INDIRECT(D269),$E269,T$28))*(10-INDEX(INDIRECT("times"&amp;B$2),$F269,T$28))/10)</f>
        <v>0</v>
      </c>
      <c r="U269" s="47">
        <f ca="1">IF(OR(INDEX(INDIRECT("times"&amp;B$2),$F269,U$28)&gt;10,INDEX(INDIRECT(D269),$E269,U$28)&lt;=INDEX(INDIRECT(D269),$E269,$F269)),0,(INDEX(INDIRECT(D269),$E269,$F269)-INDEX(INDIRECT(D269),$E269,U$28))*(10-INDEX(INDIRECT("times"&amp;B$2),$F269,U$28))/10)</f>
        <v>0</v>
      </c>
      <c r="V269" s="47">
        <f ca="1">IF(OR(INDEX(INDIRECT("times"&amp;B$2),$F269,V$28)&gt;10,INDEX(INDIRECT(D269),$E269,V$28)&lt;=INDEX(INDIRECT(D269),$E269,$F269)),0,(INDEX(INDIRECT(D269),$E269,$F269)-INDEX(INDIRECT(D269),$E269,V$28))*(10-INDEX(INDIRECT("times"&amp;B$2),$F269,V$28))/10)</f>
        <v>0</v>
      </c>
      <c r="W269" s="47">
        <f ca="1">IF(OR(INDEX(INDIRECT("times"&amp;B$2),$F269,W$28)&gt;10,INDEX(INDIRECT(D269),$E269,W$28)&lt;=INDEX(INDIRECT(D269),$E269,$F269)),0,(INDEX(INDIRECT(D269),$E269,$F269)-INDEX(INDIRECT(D269),$E269,W$28))*(10-INDEX(INDIRECT("times"&amp;B$2),$F269,W$28))/10)</f>
        <v>0</v>
      </c>
      <c r="X269" s="47">
        <f ca="1">IF(OR(INDEX(INDIRECT("times"&amp;B$2),$F269,X$28)&gt;10,INDEX(INDIRECT(D269),$E269,X$28)&lt;=INDEX(INDIRECT(D269),$E269,$F269)),0,(INDEX(INDIRECT(D269),$E269,$F269)-INDEX(INDIRECT(D269),$E269,X$28))*(10-INDEX(INDIRECT("times"&amp;B$2),$F269,X$28))/10)</f>
        <v>0</v>
      </c>
      <c r="Y269" s="47">
        <f ca="1">IF(OR(INDEX(INDIRECT("times"&amp;B$2),$F269,Y$28)&gt;10,INDEX(INDIRECT(D269),$E269,Y$28)&lt;=INDEX(INDIRECT(D269),$E269,$F269)),0,(INDEX(INDIRECT(D269),$E269,$F269)-INDEX(INDIRECT(D269),$E269,Y$28))*(10-INDEX(INDIRECT("times"&amp;B$2),$F269,Y$28))/10)</f>
        <v>0</v>
      </c>
      <c r="Z269" s="47">
        <f ca="1">IF(OR(INDEX(INDIRECT("times"&amp;B$2),$F269,Z$28)&gt;10,INDEX(INDIRECT(D269),$E269,Z$28)&lt;=INDEX(INDIRECT(D269),$E269,$F269)),0,(INDEX(INDIRECT(D269),$E269,$F269)-INDEX(INDIRECT(D269),$E269,Z$28))*(10-INDEX(INDIRECT("times"&amp;B$2),$F269,Z$28))/10)</f>
        <v>0</v>
      </c>
      <c r="AA269" s="48">
        <f ca="1">IF(OR(INDEX(INDIRECT("times"&amp;B$2),$F269,AA$28)&gt;10,INDEX(INDIRECT(D269),$E269,AA$28)&lt;=INDEX(INDIRECT(D269),$E269,$F269)),0,(INDEX(INDIRECT(D269),$E269,$F269)-INDEX(INDIRECT(D269),$E269,AA$28))*(10-INDEX(INDIRECT("times"&amp;B$2),$F269,AA$28))/10)</f>
        <v>0</v>
      </c>
      <c r="AB269" s="201">
        <v>17</v>
      </c>
      <c r="AD269" s="18" t="s">
        <v>205</v>
      </c>
      <c r="AE269" s="122">
        <f>AD236</f>
        <v>2</v>
      </c>
      <c r="AF269" s="122" t="str">
        <f>AD237</f>
        <v>shop1834</v>
      </c>
      <c r="AG269" s="210" t="str">
        <f t="shared" si="1199"/>
        <v>core2_shop1834</v>
      </c>
      <c r="AH269" s="122">
        <v>1</v>
      </c>
      <c r="AI269" s="33">
        <v>17</v>
      </c>
      <c r="AJ269" s="46">
        <f ca="1">IF(OR(INDEX(INDIRECT("times"&amp;AE$2),$F269,AJ$28)&gt;10,INDEX(INDIRECT(AG269),$E269,AJ$28)&lt;=INDEX(INDIRECT(AG269),$E269,$F269)),0,(INDEX(INDIRECT(AG269),$E269,$F269)-INDEX(INDIRECT(AG269),$E269,AJ$28))*(10-INDEX(INDIRECT("times"&amp;AE$2),$F269,AJ$28))/10)</f>
        <v>0</v>
      </c>
      <c r="AK269" s="47">
        <f ca="1">IF(OR(INDEX(INDIRECT("times"&amp;AE$2),$F269,AK$28)&gt;10,INDEX(INDIRECT(AG269),$E269,AK$28)&lt;=INDEX(INDIRECT(AG269),$E269,$F269)),0,(INDEX(INDIRECT(AG269),$E269,$F269)-INDEX(INDIRECT(AG269),$E269,AK$28))*(10-INDEX(INDIRECT("times"&amp;AE$2),$F269,AK$28))/10)</f>
        <v>0</v>
      </c>
      <c r="AL269" s="47">
        <f ca="1">IF(OR(INDEX(INDIRECT("times"&amp;AE$2),$F269,AL$28)&gt;10,INDEX(INDIRECT(AG269),$E269,AL$28)&lt;=INDEX(INDIRECT(AG269),$E269,$F269)),0,(INDEX(INDIRECT(AG269),$E269,$F269)-INDEX(INDIRECT(AG269),$E269,AL$28))*(10-INDEX(INDIRECT("times"&amp;AE$2),$F269,AL$28))/10)</f>
        <v>0</v>
      </c>
      <c r="AM269" s="47">
        <f ca="1">IF(OR(INDEX(INDIRECT("times"&amp;AE$2),$F269,AM$28)&gt;10,INDEX(INDIRECT(AG269),$E269,AM$28)&lt;=INDEX(INDIRECT(AG269),$E269,$F269)),0,(INDEX(INDIRECT(AG269),$E269,$F269)-INDEX(INDIRECT(AG269),$E269,AM$28))*(10-INDEX(INDIRECT("times"&amp;AE$2),$F269,AM$28))/10)</f>
        <v>0</v>
      </c>
      <c r="AN269" s="47">
        <f ca="1">IF(OR(INDEX(INDIRECT("times"&amp;AE$2),$F269,AN$28)&gt;10,INDEX(INDIRECT(AG269),$E269,AN$28)&lt;=INDEX(INDIRECT(AG269),$E269,$F269)),0,(INDEX(INDIRECT(AG269),$E269,$F269)-INDEX(INDIRECT(AG269),$E269,AN$28))*(10-INDEX(INDIRECT("times"&amp;AE$2),$F269,AN$28))/10)</f>
        <v>0</v>
      </c>
      <c r="AO269" s="47">
        <f ca="1">IF(OR(INDEX(INDIRECT("times"&amp;AE$2),$F269,AO$28)&gt;10,INDEX(INDIRECT(AG269),$E269,AO$28)&lt;=INDEX(INDIRECT(AG269),$E269,$F269)),0,(INDEX(INDIRECT(AG269),$E269,$F269)-INDEX(INDIRECT(AG269),$E269,AO$28))*(10-INDEX(INDIRECT("times"&amp;AE$2),$F269,AO$28))/10)</f>
        <v>0</v>
      </c>
      <c r="AP269" s="47">
        <f ca="1">IF(OR(INDEX(INDIRECT("times"&amp;AE$2),$F269,AP$28)&gt;10,INDEX(INDIRECT(AG269),$E269,AP$28)&lt;=INDEX(INDIRECT(AG269),$E269,$F269)),0,(INDEX(INDIRECT(AG269),$E269,$F269)-INDEX(INDIRECT(AG269),$E269,AP$28))*(10-INDEX(INDIRECT("times"&amp;AE$2),$F269,AP$28))/10)</f>
        <v>0</v>
      </c>
      <c r="AQ269" s="47">
        <f ca="1">IF(OR(INDEX(INDIRECT("times"&amp;AE$2),$F269,AQ$28)&gt;10,INDEX(INDIRECT(AG269),$E269,AQ$28)&lt;=INDEX(INDIRECT(AG269),$E269,$F269)),0,(INDEX(INDIRECT(AG269),$E269,$F269)-INDEX(INDIRECT(AG269),$E269,AQ$28))*(10-INDEX(INDIRECT("times"&amp;AE$2),$F269,AQ$28))/10)</f>
        <v>0</v>
      </c>
      <c r="AR269" s="47">
        <f ca="1">IF(OR(INDEX(INDIRECT("times"&amp;AE$2),$F269,AR$28)&gt;10,INDEX(INDIRECT(AG269),$E269,AR$28)&lt;=INDEX(INDIRECT(AG269),$E269,$F269)),0,(INDEX(INDIRECT(AG269),$E269,$F269)-INDEX(INDIRECT(AG269),$E269,AR$28))*(10-INDEX(INDIRECT("times"&amp;AE$2),$F269,AR$28))/10)</f>
        <v>0</v>
      </c>
      <c r="AS269" s="47">
        <f ca="1">IF(OR(INDEX(INDIRECT("times"&amp;AE$2),$F269,AS$28)&gt;10,INDEX(INDIRECT(AG269),$E269,AS$28)&lt;=INDEX(INDIRECT(AG269),$E269,$F269)),0,(INDEX(INDIRECT(AG269),$E269,$F269)-INDEX(INDIRECT(AG269),$E269,AS$28))*(10-INDEX(INDIRECT("times"&amp;AE$2),$F269,AS$28))/10)</f>
        <v>0</v>
      </c>
      <c r="AT269" s="47">
        <f ca="1">IF(OR(INDEX(INDIRECT("times"&amp;AE$2),$F269,AT$28)&gt;10,INDEX(INDIRECT(AG269),$E269,AT$28)&lt;=INDEX(INDIRECT(AG269),$E269,$F269)),0,(INDEX(INDIRECT(AG269),$E269,$F269)-INDEX(INDIRECT(AG269),$E269,AT$28))*(10-INDEX(INDIRECT("times"&amp;AE$2),$F269,AT$28))/10)</f>
        <v>0</v>
      </c>
      <c r="AU269" s="47">
        <f ca="1">IF(OR(INDEX(INDIRECT("times"&amp;AE$2),$F269,AU$28)&gt;10,INDEX(INDIRECT(AG269),$E269,AU$28)&lt;=INDEX(INDIRECT(AG269),$E269,$F269)),0,(INDEX(INDIRECT(AG269),$E269,$F269)-INDEX(INDIRECT(AG269),$E269,AU$28))*(10-INDEX(INDIRECT("times"&amp;AE$2),$F269,AU$28))/10)</f>
        <v>0</v>
      </c>
      <c r="AV269" s="47">
        <f ca="1">IF(OR(INDEX(INDIRECT("times"&amp;AE$2),$F269,AV$28)&gt;10,INDEX(INDIRECT(AG269),$E269,AV$28)&lt;=INDEX(INDIRECT(AG269),$E269,$F269)),0,(INDEX(INDIRECT(AG269),$E269,$F269)-INDEX(INDIRECT(AG269),$E269,AV$28))*(10-INDEX(INDIRECT("times"&amp;AE$2),$F269,AV$28))/10)</f>
        <v>0</v>
      </c>
      <c r="AW269" s="47">
        <f ca="1">IF(OR(INDEX(INDIRECT("times"&amp;AE$2),$F269,AW$28)&gt;10,INDEX(INDIRECT(AG269),$E269,AW$28)&lt;=INDEX(INDIRECT(AG269),$E269,$F269)),0,(INDEX(INDIRECT(AG269),$E269,$F269)-INDEX(INDIRECT(AG269),$E269,AW$28))*(10-INDEX(INDIRECT("times"&amp;AE$2),$F269,AW$28))/10)</f>
        <v>0</v>
      </c>
      <c r="AX269" s="47">
        <f ca="1">IF(OR(INDEX(INDIRECT("times"&amp;AE$2),$F269,AX$28)&gt;10,INDEX(INDIRECT(AG269),$E269,AX$28)&lt;=INDEX(INDIRECT(AG269),$E269,$F269)),0,(INDEX(INDIRECT(AG269),$E269,$F269)-INDEX(INDIRECT(AG269),$E269,AX$28))*(10-INDEX(INDIRECT("times"&amp;AE$2),$F269,AX$28))/10)</f>
        <v>0</v>
      </c>
      <c r="AY269" s="47">
        <f ca="1">IF(OR(INDEX(INDIRECT("times"&amp;AE$2),$F269,AY$28)&gt;10,INDEX(INDIRECT(AG269),$E269,AY$28)&lt;=INDEX(INDIRECT(AG269),$E269,$F269)),0,(INDEX(INDIRECT(AG269),$E269,$F269)-INDEX(INDIRECT(AG269),$E269,AY$28))*(10-INDEX(INDIRECT("times"&amp;AE$2),$F269,AY$28))/10)</f>
        <v>0</v>
      </c>
      <c r="AZ269" s="47">
        <f ca="1">IF(OR(INDEX(INDIRECT("times"&amp;AE$2),$F269,AZ$28)&gt;10,INDEX(INDIRECT(AG269),$E269,AZ$28)&lt;=INDEX(INDIRECT(AG269),$E269,$F269)),0,(INDEX(INDIRECT(AG269),$E269,$F269)-INDEX(INDIRECT(AG269),$E269,AZ$28))*(10-INDEX(INDIRECT("times"&amp;AE$2),$F269,AZ$28))/10)</f>
        <v>0</v>
      </c>
      <c r="BA269" s="47">
        <f ca="1">IF(OR(INDEX(INDIRECT("times"&amp;AE$2),$F269,BA$28)&gt;10,INDEX(INDIRECT(AG269),$E269,BA$28)&lt;=INDEX(INDIRECT(AG269),$E269,$F269)),0,(INDEX(INDIRECT(AG269),$E269,$F269)-INDEX(INDIRECT(AG269),$E269,BA$28))*(10-INDEX(INDIRECT("times"&amp;AE$2),$F269,BA$28))/10)</f>
        <v>0</v>
      </c>
      <c r="BB269" s="47">
        <f ca="1">IF(OR(INDEX(INDIRECT("times"&amp;AE$2),$F269,BB$28)&gt;10,INDEX(INDIRECT(AG269),$E269,BB$28)&lt;=INDEX(INDIRECT(AG269),$E269,$F269)),0,(INDEX(INDIRECT(AG269),$E269,$F269)-INDEX(INDIRECT(AG269),$E269,BB$28))*(10-INDEX(INDIRECT("times"&amp;AE$2),$F269,BB$28))/10)</f>
        <v>0</v>
      </c>
      <c r="BC269" s="47">
        <f ca="1">IF(OR(INDEX(INDIRECT("times"&amp;AE$2),$F269,BC$28)&gt;10,INDEX(INDIRECT(AG269),$E269,BC$28)&lt;=INDEX(INDIRECT(AG269),$E269,$F269)),0,(INDEX(INDIRECT(AG269),$E269,$F269)-INDEX(INDIRECT(AG269),$E269,BC$28))*(10-INDEX(INDIRECT("times"&amp;AE$2),$F269,BC$28))/10)</f>
        <v>0</v>
      </c>
      <c r="BD269" s="48">
        <f ca="1">IF(OR(INDEX(INDIRECT("times"&amp;AE$2),$F269,BD$28)&gt;10,INDEX(INDIRECT(AG269),$E269,BD$28)&lt;=INDEX(INDIRECT(AG269),$E269,$F269)),0,(INDEX(INDIRECT(AG269),$E269,$F269)-INDEX(INDIRECT(AG269),$E269,BD$28))*(10-INDEX(INDIRECT("times"&amp;AE$2),$F269,BD$28))/10)</f>
        <v>0</v>
      </c>
      <c r="BE269" s="201">
        <v>17</v>
      </c>
      <c r="BG269" s="18" t="s">
        <v>205</v>
      </c>
      <c r="BH269" s="122">
        <f>BG236</f>
        <v>2</v>
      </c>
      <c r="BI269" s="122" t="str">
        <f>BG237</f>
        <v>lei1834</v>
      </c>
      <c r="BJ269" s="210" t="str">
        <f t="shared" si="1200"/>
        <v>core2_lei1834</v>
      </c>
      <c r="BK269" s="122">
        <v>1</v>
      </c>
      <c r="BL269" s="33">
        <v>17</v>
      </c>
      <c r="BM269" s="46">
        <f ca="1">IF(OR(INDEX(INDIRECT("times"&amp;BH$2),$F269,BM$28)&gt;10,INDEX(INDIRECT(BJ269),$E269,BM$28)&lt;=INDEX(INDIRECT(BJ269),$E269,$F269)),0,(INDEX(INDIRECT(BJ269),$E269,$F269)-INDEX(INDIRECT(BJ269),$E269,BM$28))*(10-INDEX(INDIRECT("times"&amp;BH$2),$F269,BM$28))/10)</f>
        <v>0</v>
      </c>
      <c r="BN269" s="47">
        <f ca="1">IF(OR(INDEX(INDIRECT("times"&amp;BH$2),$F269,BN$28)&gt;10,INDEX(INDIRECT(BJ269),$E269,BN$28)&lt;=INDEX(INDIRECT(BJ269),$E269,$F269)),0,(INDEX(INDIRECT(BJ269),$E269,$F269)-INDEX(INDIRECT(BJ269),$E269,BN$28))*(10-INDEX(INDIRECT("times"&amp;BH$2),$F269,BN$28))/10)</f>
        <v>0</v>
      </c>
      <c r="BO269" s="47">
        <f ca="1">IF(OR(INDEX(INDIRECT("times"&amp;BH$2),$F269,BO$28)&gt;10,INDEX(INDIRECT(BJ269),$E269,BO$28)&lt;=INDEX(INDIRECT(BJ269),$E269,$F269)),0,(INDEX(INDIRECT(BJ269),$E269,$F269)-INDEX(INDIRECT(BJ269),$E269,BO$28))*(10-INDEX(INDIRECT("times"&amp;BH$2),$F269,BO$28))/10)</f>
        <v>0</v>
      </c>
      <c r="BP269" s="47">
        <f ca="1">IF(OR(INDEX(INDIRECT("times"&amp;BH$2),$F269,BP$28)&gt;10,INDEX(INDIRECT(BJ269),$E269,BP$28)&lt;=INDEX(INDIRECT(BJ269),$E269,$F269)),0,(INDEX(INDIRECT(BJ269),$E269,$F269)-INDEX(INDIRECT(BJ269),$E269,BP$28))*(10-INDEX(INDIRECT("times"&amp;BH$2),$F269,BP$28))/10)</f>
        <v>0</v>
      </c>
      <c r="BQ269" s="47">
        <f ca="1">IF(OR(INDEX(INDIRECT("times"&amp;BH$2),$F269,BQ$28)&gt;10,INDEX(INDIRECT(BJ269),$E269,BQ$28)&lt;=INDEX(INDIRECT(BJ269),$E269,$F269)),0,(INDEX(INDIRECT(BJ269),$E269,$F269)-INDEX(INDIRECT(BJ269),$E269,BQ$28))*(10-INDEX(INDIRECT("times"&amp;BH$2),$F269,BQ$28))/10)</f>
        <v>0</v>
      </c>
      <c r="BR269" s="47">
        <f ca="1">IF(OR(INDEX(INDIRECT("times"&amp;BH$2),$F269,BR$28)&gt;10,INDEX(INDIRECT(BJ269),$E269,BR$28)&lt;=INDEX(INDIRECT(BJ269),$E269,$F269)),0,(INDEX(INDIRECT(BJ269),$E269,$F269)-INDEX(INDIRECT(BJ269),$E269,BR$28))*(10-INDEX(INDIRECT("times"&amp;BH$2),$F269,BR$28))/10)</f>
        <v>0</v>
      </c>
      <c r="BS269" s="47">
        <f ca="1">IF(OR(INDEX(INDIRECT("times"&amp;BH$2),$F269,BS$28)&gt;10,INDEX(INDIRECT(BJ269),$E269,BS$28)&lt;=INDEX(INDIRECT(BJ269),$E269,$F269)),0,(INDEX(INDIRECT(BJ269),$E269,$F269)-INDEX(INDIRECT(BJ269),$E269,BS$28))*(10-INDEX(INDIRECT("times"&amp;BH$2),$F269,BS$28))/10)</f>
        <v>0</v>
      </c>
      <c r="BT269" s="47">
        <f ca="1">IF(OR(INDEX(INDIRECT("times"&amp;BH$2),$F269,BT$28)&gt;10,INDEX(INDIRECT(BJ269),$E269,BT$28)&lt;=INDEX(INDIRECT(BJ269),$E269,$F269)),0,(INDEX(INDIRECT(BJ269),$E269,$F269)-INDEX(INDIRECT(BJ269),$E269,BT$28))*(10-INDEX(INDIRECT("times"&amp;BH$2),$F269,BT$28))/10)</f>
        <v>0</v>
      </c>
      <c r="BU269" s="47">
        <f ca="1">IF(OR(INDEX(INDIRECT("times"&amp;BH$2),$F269,BU$28)&gt;10,INDEX(INDIRECT(BJ269),$E269,BU$28)&lt;=INDEX(INDIRECT(BJ269),$E269,$F269)),0,(INDEX(INDIRECT(BJ269),$E269,$F269)-INDEX(INDIRECT(BJ269),$E269,BU$28))*(10-INDEX(INDIRECT("times"&amp;BH$2),$F269,BU$28))/10)</f>
        <v>0</v>
      </c>
      <c r="BV269" s="47">
        <f ca="1">IF(OR(INDEX(INDIRECT("times"&amp;BH$2),$F269,BV$28)&gt;10,INDEX(INDIRECT(BJ269),$E269,BV$28)&lt;=INDEX(INDIRECT(BJ269),$E269,$F269)),0,(INDEX(INDIRECT(BJ269),$E269,$F269)-INDEX(INDIRECT(BJ269),$E269,BV$28))*(10-INDEX(INDIRECT("times"&amp;BH$2),$F269,BV$28))/10)</f>
        <v>0</v>
      </c>
      <c r="BW269" s="47">
        <f ca="1">IF(OR(INDEX(INDIRECT("times"&amp;BH$2),$F269,BW$28)&gt;10,INDEX(INDIRECT(BJ269),$E269,BW$28)&lt;=INDEX(INDIRECT(BJ269),$E269,$F269)),0,(INDEX(INDIRECT(BJ269),$E269,$F269)-INDEX(INDIRECT(BJ269),$E269,BW$28))*(10-INDEX(INDIRECT("times"&amp;BH$2),$F269,BW$28))/10)</f>
        <v>0</v>
      </c>
      <c r="BX269" s="47">
        <f ca="1">IF(OR(INDEX(INDIRECT("times"&amp;BH$2),$F269,BX$28)&gt;10,INDEX(INDIRECT(BJ269),$E269,BX$28)&lt;=INDEX(INDIRECT(BJ269),$E269,$F269)),0,(INDEX(INDIRECT(BJ269),$E269,$F269)-INDEX(INDIRECT(BJ269),$E269,BX$28))*(10-INDEX(INDIRECT("times"&amp;BH$2),$F269,BX$28))/10)</f>
        <v>0</v>
      </c>
      <c r="BY269" s="47">
        <f ca="1">IF(OR(INDEX(INDIRECT("times"&amp;BH$2),$F269,BY$28)&gt;10,INDEX(INDIRECT(BJ269),$E269,BY$28)&lt;=INDEX(INDIRECT(BJ269),$E269,$F269)),0,(INDEX(INDIRECT(BJ269),$E269,$F269)-INDEX(INDIRECT(BJ269),$E269,BY$28))*(10-INDEX(INDIRECT("times"&amp;BH$2),$F269,BY$28))/10)</f>
        <v>0</v>
      </c>
      <c r="BZ269" s="47">
        <f ca="1">IF(OR(INDEX(INDIRECT("times"&amp;BH$2),$F269,BZ$28)&gt;10,INDEX(INDIRECT(BJ269),$E269,BZ$28)&lt;=INDEX(INDIRECT(BJ269),$E269,$F269)),0,(INDEX(INDIRECT(BJ269),$E269,$F269)-INDEX(INDIRECT(BJ269),$E269,BZ$28))*(10-INDEX(INDIRECT("times"&amp;BH$2),$F269,BZ$28))/10)</f>
        <v>0</v>
      </c>
      <c r="CA269" s="47">
        <f ca="1">IF(OR(INDEX(INDIRECT("times"&amp;BH$2),$F269,CA$28)&gt;10,INDEX(INDIRECT(BJ269),$E269,CA$28)&lt;=INDEX(INDIRECT(BJ269),$E269,$F269)),0,(INDEX(INDIRECT(BJ269),$E269,$F269)-INDEX(INDIRECT(BJ269),$E269,CA$28))*(10-INDEX(INDIRECT("times"&amp;BH$2),$F269,CA$28))/10)</f>
        <v>0</v>
      </c>
      <c r="CB269" s="47">
        <f ca="1">IF(OR(INDEX(INDIRECT("times"&amp;BH$2),$F269,CB$28)&gt;10,INDEX(INDIRECT(BJ269),$E269,CB$28)&lt;=INDEX(INDIRECT(BJ269),$E269,$F269)),0,(INDEX(INDIRECT(BJ269),$E269,$F269)-INDEX(INDIRECT(BJ269),$E269,CB$28))*(10-INDEX(INDIRECT("times"&amp;BH$2),$F269,CB$28))/10)</f>
        <v>0</v>
      </c>
      <c r="CC269" s="47">
        <f ca="1">IF(OR(INDEX(INDIRECT("times"&amp;BH$2),$F269,CC$28)&gt;10,INDEX(INDIRECT(BJ269),$E269,CC$28)&lt;=INDEX(INDIRECT(BJ269),$E269,$F269)),0,(INDEX(INDIRECT(BJ269),$E269,$F269)-INDEX(INDIRECT(BJ269),$E269,CC$28))*(10-INDEX(INDIRECT("times"&amp;BH$2),$F269,CC$28))/10)</f>
        <v>0</v>
      </c>
      <c r="CD269" s="47">
        <f ca="1">IF(OR(INDEX(INDIRECT("times"&amp;BH$2),$F269,CD$28)&gt;10,INDEX(INDIRECT(BJ269),$E269,CD$28)&lt;=INDEX(INDIRECT(BJ269),$E269,$F269)),0,(INDEX(INDIRECT(BJ269),$E269,$F269)-INDEX(INDIRECT(BJ269),$E269,CD$28))*(10-INDEX(INDIRECT("times"&amp;BH$2),$F269,CD$28))/10)</f>
        <v>0</v>
      </c>
      <c r="CE269" s="47">
        <f ca="1">IF(OR(INDEX(INDIRECT("times"&amp;BH$2),$F269,CE$28)&gt;10,INDEX(INDIRECT(BJ269),$E269,CE$28)&lt;=INDEX(INDIRECT(BJ269),$E269,$F269)),0,(INDEX(INDIRECT(BJ269),$E269,$F269)-INDEX(INDIRECT(BJ269),$E269,CE$28))*(10-INDEX(INDIRECT("times"&amp;BH$2),$F269,CE$28))/10)</f>
        <v>0</v>
      </c>
      <c r="CF269" s="47">
        <f ca="1">IF(OR(INDEX(INDIRECT("times"&amp;BH$2),$F269,CF$28)&gt;10,INDEX(INDIRECT(BJ269),$E269,CF$28)&lt;=INDEX(INDIRECT(BJ269),$E269,$F269)),0,(INDEX(INDIRECT(BJ269),$E269,$F269)-INDEX(INDIRECT(BJ269),$E269,CF$28))*(10-INDEX(INDIRECT("times"&amp;BH$2),$F269,CF$28))/10)</f>
        <v>0</v>
      </c>
      <c r="CG269" s="48">
        <f ca="1">IF(OR(INDEX(INDIRECT("times"&amp;BH$2),$F269,CG$28)&gt;10,INDEX(INDIRECT(BJ269),$E269,CG$28)&lt;=INDEX(INDIRECT(BJ269),$E269,$F269)),0,(INDEX(INDIRECT(BJ269),$E269,$F269)-INDEX(INDIRECT(BJ269),$E269,CG$28))*(10-INDEX(INDIRECT("times"&amp;BH$2),$F269,CG$28))/10)</f>
        <v>0</v>
      </c>
      <c r="CH269" s="201">
        <v>17</v>
      </c>
      <c r="CJ269" s="18" t="s">
        <v>205</v>
      </c>
      <c r="CK269" s="122">
        <f>CJ236</f>
        <v>2</v>
      </c>
      <c r="CL269" s="122" t="str">
        <f>CJ237</f>
        <v>work3564</v>
      </c>
      <c r="CM269" s="210" t="str">
        <f t="shared" si="1201"/>
        <v>core2_work3564</v>
      </c>
      <c r="CN269" s="122">
        <v>1</v>
      </c>
      <c r="CO269" s="33">
        <v>17</v>
      </c>
      <c r="CP269" s="46">
        <f ca="1">IF(OR(INDEX(INDIRECT("times"&amp;CK$2),$F269,CP$28)&gt;10,INDEX(INDIRECT(CM269),$E269,CP$28)&lt;=INDEX(INDIRECT(CM269),$E269,$F269)),0,(INDEX(INDIRECT(CM269),$E269,$F269)-INDEX(INDIRECT(CM269),$E269,CP$28))*(10-INDEX(INDIRECT("times"&amp;CK$2),$F269,CP$28))/10)</f>
        <v>0</v>
      </c>
      <c r="CQ269" s="47">
        <f ca="1">IF(OR(INDEX(INDIRECT("times"&amp;CK$2),$F269,CQ$28)&gt;10,INDEX(INDIRECT(CM269),$E269,CQ$28)&lt;=INDEX(INDIRECT(CM269),$E269,$F269)),0,(INDEX(INDIRECT(CM269),$E269,$F269)-INDEX(INDIRECT(CM269),$E269,CQ$28))*(10-INDEX(INDIRECT("times"&amp;CK$2),$F269,CQ$28))/10)</f>
        <v>0</v>
      </c>
      <c r="CR269" s="47">
        <f ca="1">IF(OR(INDEX(INDIRECT("times"&amp;CK$2),$F269,CR$28)&gt;10,INDEX(INDIRECT(CM269),$E269,CR$28)&lt;=INDEX(INDIRECT(CM269),$E269,$F269)),0,(INDEX(INDIRECT(CM269),$E269,$F269)-INDEX(INDIRECT(CM269),$E269,CR$28))*(10-INDEX(INDIRECT("times"&amp;CK$2),$F269,CR$28))/10)</f>
        <v>0</v>
      </c>
      <c r="CS269" s="47">
        <f ca="1">IF(OR(INDEX(INDIRECT("times"&amp;CK$2),$F269,CS$28)&gt;10,INDEX(INDIRECT(CM269),$E269,CS$28)&lt;=INDEX(INDIRECT(CM269),$E269,$F269)),0,(INDEX(INDIRECT(CM269),$E269,$F269)-INDEX(INDIRECT(CM269),$E269,CS$28))*(10-INDEX(INDIRECT("times"&amp;CK$2),$F269,CS$28))/10)</f>
        <v>0</v>
      </c>
      <c r="CT269" s="47">
        <f ca="1">IF(OR(INDEX(INDIRECT("times"&amp;CK$2),$F269,CT$28)&gt;10,INDEX(INDIRECT(CM269),$E269,CT$28)&lt;=INDEX(INDIRECT(CM269),$E269,$F269)),0,(INDEX(INDIRECT(CM269),$E269,$F269)-INDEX(INDIRECT(CM269),$E269,CT$28))*(10-INDEX(INDIRECT("times"&amp;CK$2),$F269,CT$28))/10)</f>
        <v>0</v>
      </c>
      <c r="CU269" s="47">
        <f ca="1">IF(OR(INDEX(INDIRECT("times"&amp;CK$2),$F269,CU$28)&gt;10,INDEX(INDIRECT(CM269),$E269,CU$28)&lt;=INDEX(INDIRECT(CM269),$E269,$F269)),0,(INDEX(INDIRECT(CM269),$E269,$F269)-INDEX(INDIRECT(CM269),$E269,CU$28))*(10-INDEX(INDIRECT("times"&amp;CK$2),$F269,CU$28))/10)</f>
        <v>0</v>
      </c>
      <c r="CV269" s="47">
        <f ca="1">IF(OR(INDEX(INDIRECT("times"&amp;CK$2),$F269,CV$28)&gt;10,INDEX(INDIRECT(CM269),$E269,CV$28)&lt;=INDEX(INDIRECT(CM269),$E269,$F269)),0,(INDEX(INDIRECT(CM269),$E269,$F269)-INDEX(INDIRECT(CM269),$E269,CV$28))*(10-INDEX(INDIRECT("times"&amp;CK$2),$F269,CV$28))/10)</f>
        <v>0</v>
      </c>
      <c r="CW269" s="47">
        <f ca="1">IF(OR(INDEX(INDIRECT("times"&amp;CK$2),$F269,CW$28)&gt;10,INDEX(INDIRECT(CM269),$E269,CW$28)&lt;=INDEX(INDIRECT(CM269),$E269,$F269)),0,(INDEX(INDIRECT(CM269),$E269,$F269)-INDEX(INDIRECT(CM269),$E269,CW$28))*(10-INDEX(INDIRECT("times"&amp;CK$2),$F269,CW$28))/10)</f>
        <v>0</v>
      </c>
      <c r="CX269" s="47">
        <f ca="1">IF(OR(INDEX(INDIRECT("times"&amp;CK$2),$F269,CX$28)&gt;10,INDEX(INDIRECT(CM269),$E269,CX$28)&lt;=INDEX(INDIRECT(CM269),$E269,$F269)),0,(INDEX(INDIRECT(CM269),$E269,$F269)-INDEX(INDIRECT(CM269),$E269,CX$28))*(10-INDEX(INDIRECT("times"&amp;CK$2),$F269,CX$28))/10)</f>
        <v>0</v>
      </c>
      <c r="CY269" s="47">
        <f ca="1">IF(OR(INDEX(INDIRECT("times"&amp;CK$2),$F269,CY$28)&gt;10,INDEX(INDIRECT(CM269),$E269,CY$28)&lt;=INDEX(INDIRECT(CM269),$E269,$F269)),0,(INDEX(INDIRECT(CM269),$E269,$F269)-INDEX(INDIRECT(CM269),$E269,CY$28))*(10-INDEX(INDIRECT("times"&amp;CK$2),$F269,CY$28))/10)</f>
        <v>0</v>
      </c>
      <c r="CZ269" s="47">
        <f ca="1">IF(OR(INDEX(INDIRECT("times"&amp;CK$2),$F269,CZ$28)&gt;10,INDEX(INDIRECT(CM269),$E269,CZ$28)&lt;=INDEX(INDIRECT(CM269),$E269,$F269)),0,(INDEX(INDIRECT(CM269),$E269,$F269)-INDEX(INDIRECT(CM269),$E269,CZ$28))*(10-INDEX(INDIRECT("times"&amp;CK$2),$F269,CZ$28))/10)</f>
        <v>0</v>
      </c>
      <c r="DA269" s="47">
        <f ca="1">IF(OR(INDEX(INDIRECT("times"&amp;CK$2),$F269,DA$28)&gt;10,INDEX(INDIRECT(CM269),$E269,DA$28)&lt;=INDEX(INDIRECT(CM269),$E269,$F269)),0,(INDEX(INDIRECT(CM269),$E269,$F269)-INDEX(INDIRECT(CM269),$E269,DA$28))*(10-INDEX(INDIRECT("times"&amp;CK$2),$F269,DA$28))/10)</f>
        <v>0</v>
      </c>
      <c r="DB269" s="47">
        <f ca="1">IF(OR(INDEX(INDIRECT("times"&amp;CK$2),$F269,DB$28)&gt;10,INDEX(INDIRECT(CM269),$E269,DB$28)&lt;=INDEX(INDIRECT(CM269),$E269,$F269)),0,(INDEX(INDIRECT(CM269),$E269,$F269)-INDEX(INDIRECT(CM269),$E269,DB$28))*(10-INDEX(INDIRECT("times"&amp;CK$2),$F269,DB$28))/10)</f>
        <v>0</v>
      </c>
      <c r="DC269" s="47">
        <f ca="1">IF(OR(INDEX(INDIRECT("times"&amp;CK$2),$F269,DC$28)&gt;10,INDEX(INDIRECT(CM269),$E269,DC$28)&lt;=INDEX(INDIRECT(CM269),$E269,$F269)),0,(INDEX(INDIRECT(CM269),$E269,$F269)-INDEX(INDIRECT(CM269),$E269,DC$28))*(10-INDEX(INDIRECT("times"&amp;CK$2),$F269,DC$28))/10)</f>
        <v>0</v>
      </c>
      <c r="DD269" s="47">
        <f ca="1">IF(OR(INDEX(INDIRECT("times"&amp;CK$2),$F269,DD$28)&gt;10,INDEX(INDIRECT(CM269),$E269,DD$28)&lt;=INDEX(INDIRECT(CM269),$E269,$F269)),0,(INDEX(INDIRECT(CM269),$E269,$F269)-INDEX(INDIRECT(CM269),$E269,DD$28))*(10-INDEX(INDIRECT("times"&amp;CK$2),$F269,DD$28))/10)</f>
        <v>0</v>
      </c>
      <c r="DE269" s="47">
        <f ca="1">IF(OR(INDEX(INDIRECT("times"&amp;CK$2),$F269,DE$28)&gt;10,INDEX(INDIRECT(CM269),$E269,DE$28)&lt;=INDEX(INDIRECT(CM269),$E269,$F269)),0,(INDEX(INDIRECT(CM269),$E269,$F269)-INDEX(INDIRECT(CM269),$E269,DE$28))*(10-INDEX(INDIRECT("times"&amp;CK$2),$F269,DE$28))/10)</f>
        <v>0</v>
      </c>
      <c r="DF269" s="47">
        <f ca="1">IF(OR(INDEX(INDIRECT("times"&amp;CK$2),$F269,DF$28)&gt;10,INDEX(INDIRECT(CM269),$E269,DF$28)&lt;=INDEX(INDIRECT(CM269),$E269,$F269)),0,(INDEX(INDIRECT(CM269),$E269,$F269)-INDEX(INDIRECT(CM269),$E269,DF$28))*(10-INDEX(INDIRECT("times"&amp;CK$2),$F269,DF$28))/10)</f>
        <v>0</v>
      </c>
      <c r="DG269" s="47">
        <f ca="1">IF(OR(INDEX(INDIRECT("times"&amp;CK$2),$F269,DG$28)&gt;10,INDEX(INDIRECT(CM269),$E269,DG$28)&lt;=INDEX(INDIRECT(CM269),$E269,$F269)),0,(INDEX(INDIRECT(CM269),$E269,$F269)-INDEX(INDIRECT(CM269),$E269,DG$28))*(10-INDEX(INDIRECT("times"&amp;CK$2),$F269,DG$28))/10)</f>
        <v>0</v>
      </c>
      <c r="DH269" s="47">
        <f ca="1">IF(OR(INDEX(INDIRECT("times"&amp;CK$2),$F269,DH$28)&gt;10,INDEX(INDIRECT(CM269),$E269,DH$28)&lt;=INDEX(INDIRECT(CM269),$E269,$F269)),0,(INDEX(INDIRECT(CM269),$E269,$F269)-INDEX(INDIRECT(CM269),$E269,DH$28))*(10-INDEX(INDIRECT("times"&amp;CK$2),$F269,DH$28))/10)</f>
        <v>0</v>
      </c>
      <c r="DI269" s="47">
        <f ca="1">IF(OR(INDEX(INDIRECT("times"&amp;CK$2),$F269,DI$28)&gt;10,INDEX(INDIRECT(CM269),$E269,DI$28)&lt;=INDEX(INDIRECT(CM269),$E269,$F269)),0,(INDEX(INDIRECT(CM269),$E269,$F269)-INDEX(INDIRECT(CM269),$E269,DI$28))*(10-INDEX(INDIRECT("times"&amp;CK$2),$F269,DI$28))/10)</f>
        <v>0</v>
      </c>
      <c r="DJ269" s="48">
        <f ca="1">IF(OR(INDEX(INDIRECT("times"&amp;CK$2),$F269,DJ$28)&gt;10,INDEX(INDIRECT(CM269),$E269,DJ$28)&lt;=INDEX(INDIRECT(CM269),$E269,$F269)),0,(INDEX(INDIRECT(CM269),$E269,$F269)-INDEX(INDIRECT(CM269),$E269,DJ$28))*(10-INDEX(INDIRECT("times"&amp;CK$2),$F269,DJ$28))/10)</f>
        <v>0</v>
      </c>
      <c r="DK269" s="201">
        <v>17</v>
      </c>
      <c r="DM269" s="18" t="s">
        <v>205</v>
      </c>
      <c r="DN269" s="122">
        <f>DM236</f>
        <v>2</v>
      </c>
      <c r="DO269" s="122" t="str">
        <f>DM237</f>
        <v>shop3564</v>
      </c>
      <c r="DP269" s="210" t="str">
        <f t="shared" si="1202"/>
        <v>core2_shop3564</v>
      </c>
      <c r="DQ269" s="122">
        <v>1</v>
      </c>
      <c r="DR269" s="33">
        <v>17</v>
      </c>
      <c r="DS269" s="46">
        <f ca="1">IF(OR(INDEX(INDIRECT("times"&amp;DN$2),$F269,DS$28)&gt;10,INDEX(INDIRECT(DP269),$E269,DS$28)&lt;=INDEX(INDIRECT(DP269),$E269,$F269)),0,(INDEX(INDIRECT(DP269),$E269,$F269)-INDEX(INDIRECT(DP269),$E269,DS$28))*(10-INDEX(INDIRECT("times"&amp;DN$2),$F269,DS$28))/10)</f>
        <v>0</v>
      </c>
      <c r="DT269" s="47">
        <f ca="1">IF(OR(INDEX(INDIRECT("times"&amp;DN$2),$F269,DT$28)&gt;10,INDEX(INDIRECT(DP269),$E269,DT$28)&lt;=INDEX(INDIRECT(DP269),$E269,$F269)),0,(INDEX(INDIRECT(DP269),$E269,$F269)-INDEX(INDIRECT(DP269),$E269,DT$28))*(10-INDEX(INDIRECT("times"&amp;DN$2),$F269,DT$28))/10)</f>
        <v>0</v>
      </c>
      <c r="DU269" s="47">
        <f ca="1">IF(OR(INDEX(INDIRECT("times"&amp;DN$2),$F269,DU$28)&gt;10,INDEX(INDIRECT(DP269),$E269,DU$28)&lt;=INDEX(INDIRECT(DP269),$E269,$F269)),0,(INDEX(INDIRECT(DP269),$E269,$F269)-INDEX(INDIRECT(DP269),$E269,DU$28))*(10-INDEX(INDIRECT("times"&amp;DN$2),$F269,DU$28))/10)</f>
        <v>0</v>
      </c>
      <c r="DV269" s="47">
        <f ca="1">IF(OR(INDEX(INDIRECT("times"&amp;DN$2),$F269,DV$28)&gt;10,INDEX(INDIRECT(DP269),$E269,DV$28)&lt;=INDEX(INDIRECT(DP269),$E269,$F269)),0,(INDEX(INDIRECT(DP269),$E269,$F269)-INDEX(INDIRECT(DP269),$E269,DV$28))*(10-INDEX(INDIRECT("times"&amp;DN$2),$F269,DV$28))/10)</f>
        <v>0</v>
      </c>
      <c r="DW269" s="47">
        <f ca="1">IF(OR(INDEX(INDIRECT("times"&amp;DN$2),$F269,DW$28)&gt;10,INDEX(INDIRECT(DP269),$E269,DW$28)&lt;=INDEX(INDIRECT(DP269),$E269,$F269)),0,(INDEX(INDIRECT(DP269),$E269,$F269)-INDEX(INDIRECT(DP269),$E269,DW$28))*(10-INDEX(INDIRECT("times"&amp;DN$2),$F269,DW$28))/10)</f>
        <v>0</v>
      </c>
      <c r="DX269" s="47">
        <f ca="1">IF(OR(INDEX(INDIRECT("times"&amp;DN$2),$F269,DX$28)&gt;10,INDEX(INDIRECT(DP269),$E269,DX$28)&lt;=INDEX(INDIRECT(DP269),$E269,$F269)),0,(INDEX(INDIRECT(DP269),$E269,$F269)-INDEX(INDIRECT(DP269),$E269,DX$28))*(10-INDEX(INDIRECT("times"&amp;DN$2),$F269,DX$28))/10)</f>
        <v>0</v>
      </c>
      <c r="DY269" s="47">
        <f ca="1">IF(OR(INDEX(INDIRECT("times"&amp;DN$2),$F269,DY$28)&gt;10,INDEX(INDIRECT(DP269),$E269,DY$28)&lt;=INDEX(INDIRECT(DP269),$E269,$F269)),0,(INDEX(INDIRECT(DP269),$E269,$F269)-INDEX(INDIRECT(DP269),$E269,DY$28))*(10-INDEX(INDIRECT("times"&amp;DN$2),$F269,DY$28))/10)</f>
        <v>0</v>
      </c>
      <c r="DZ269" s="47">
        <f ca="1">IF(OR(INDEX(INDIRECT("times"&amp;DN$2),$F269,DZ$28)&gt;10,INDEX(INDIRECT(DP269),$E269,DZ$28)&lt;=INDEX(INDIRECT(DP269),$E269,$F269)),0,(INDEX(INDIRECT(DP269),$E269,$F269)-INDEX(INDIRECT(DP269),$E269,DZ$28))*(10-INDEX(INDIRECT("times"&amp;DN$2),$F269,DZ$28))/10)</f>
        <v>0</v>
      </c>
      <c r="EA269" s="47">
        <f ca="1">IF(OR(INDEX(INDIRECT("times"&amp;DN$2),$F269,EA$28)&gt;10,INDEX(INDIRECT(DP269),$E269,EA$28)&lt;=INDEX(INDIRECT(DP269),$E269,$F269)),0,(INDEX(INDIRECT(DP269),$E269,$F269)-INDEX(INDIRECT(DP269),$E269,EA$28))*(10-INDEX(INDIRECT("times"&amp;DN$2),$F269,EA$28))/10)</f>
        <v>0</v>
      </c>
      <c r="EB269" s="47">
        <f ca="1">IF(OR(INDEX(INDIRECT("times"&amp;DN$2),$F269,EB$28)&gt;10,INDEX(INDIRECT(DP269),$E269,EB$28)&lt;=INDEX(INDIRECT(DP269),$E269,$F269)),0,(INDEX(INDIRECT(DP269),$E269,$F269)-INDEX(INDIRECT(DP269),$E269,EB$28))*(10-INDEX(INDIRECT("times"&amp;DN$2),$F269,EB$28))/10)</f>
        <v>0</v>
      </c>
      <c r="EC269" s="47">
        <f ca="1">IF(OR(INDEX(INDIRECT("times"&amp;DN$2),$F269,EC$28)&gt;10,INDEX(INDIRECT(DP269),$E269,EC$28)&lt;=INDEX(INDIRECT(DP269),$E269,$F269)),0,(INDEX(INDIRECT(DP269),$E269,$F269)-INDEX(INDIRECT(DP269),$E269,EC$28))*(10-INDEX(INDIRECT("times"&amp;DN$2),$F269,EC$28))/10)</f>
        <v>0</v>
      </c>
      <c r="ED269" s="47">
        <f ca="1">IF(OR(INDEX(INDIRECT("times"&amp;DN$2),$F269,ED$28)&gt;10,INDEX(INDIRECT(DP269),$E269,ED$28)&lt;=INDEX(INDIRECT(DP269),$E269,$F269)),0,(INDEX(INDIRECT(DP269),$E269,$F269)-INDEX(INDIRECT(DP269),$E269,ED$28))*(10-INDEX(INDIRECT("times"&amp;DN$2),$F269,ED$28))/10)</f>
        <v>0</v>
      </c>
      <c r="EE269" s="47">
        <f ca="1">IF(OR(INDEX(INDIRECT("times"&amp;DN$2),$F269,EE$28)&gt;10,INDEX(INDIRECT(DP269),$E269,EE$28)&lt;=INDEX(INDIRECT(DP269),$E269,$F269)),0,(INDEX(INDIRECT(DP269),$E269,$F269)-INDEX(INDIRECT(DP269),$E269,EE$28))*(10-INDEX(INDIRECT("times"&amp;DN$2),$F269,EE$28))/10)</f>
        <v>0</v>
      </c>
      <c r="EF269" s="47">
        <f ca="1">IF(OR(INDEX(INDIRECT("times"&amp;DN$2),$F269,EF$28)&gt;10,INDEX(INDIRECT(DP269),$E269,EF$28)&lt;=INDEX(INDIRECT(DP269),$E269,$F269)),0,(INDEX(INDIRECT(DP269),$E269,$F269)-INDEX(INDIRECT(DP269),$E269,EF$28))*(10-INDEX(INDIRECT("times"&amp;DN$2),$F269,EF$28))/10)</f>
        <v>0</v>
      </c>
      <c r="EG269" s="47">
        <f ca="1">IF(OR(INDEX(INDIRECT("times"&amp;DN$2),$F269,EG$28)&gt;10,INDEX(INDIRECT(DP269),$E269,EG$28)&lt;=INDEX(INDIRECT(DP269),$E269,$F269)),0,(INDEX(INDIRECT(DP269),$E269,$F269)-INDEX(INDIRECT(DP269),$E269,EG$28))*(10-INDEX(INDIRECT("times"&amp;DN$2),$F269,EG$28))/10)</f>
        <v>0</v>
      </c>
      <c r="EH269" s="47">
        <f ca="1">IF(OR(INDEX(INDIRECT("times"&amp;DN$2),$F269,EH$28)&gt;10,INDEX(INDIRECT(DP269),$E269,EH$28)&lt;=INDEX(INDIRECT(DP269),$E269,$F269)),0,(INDEX(INDIRECT(DP269),$E269,$F269)-INDEX(INDIRECT(DP269),$E269,EH$28))*(10-INDEX(INDIRECT("times"&amp;DN$2),$F269,EH$28))/10)</f>
        <v>0</v>
      </c>
      <c r="EI269" s="47">
        <f ca="1">IF(OR(INDEX(INDIRECT("times"&amp;DN$2),$F269,EI$28)&gt;10,INDEX(INDIRECT(DP269),$E269,EI$28)&lt;=INDEX(INDIRECT(DP269),$E269,$F269)),0,(INDEX(INDIRECT(DP269),$E269,$F269)-INDEX(INDIRECT(DP269),$E269,EI$28))*(10-INDEX(INDIRECT("times"&amp;DN$2),$F269,EI$28))/10)</f>
        <v>0</v>
      </c>
      <c r="EJ269" s="47">
        <f ca="1">IF(OR(INDEX(INDIRECT("times"&amp;DN$2),$F269,EJ$28)&gt;10,INDEX(INDIRECT(DP269),$E269,EJ$28)&lt;=INDEX(INDIRECT(DP269),$E269,$F269)),0,(INDEX(INDIRECT(DP269),$E269,$F269)-INDEX(INDIRECT(DP269),$E269,EJ$28))*(10-INDEX(INDIRECT("times"&amp;DN$2),$F269,EJ$28))/10)</f>
        <v>0</v>
      </c>
      <c r="EK269" s="47">
        <f ca="1">IF(OR(INDEX(INDIRECT("times"&amp;DN$2),$F269,EK$28)&gt;10,INDEX(INDIRECT(DP269),$E269,EK$28)&lt;=INDEX(INDIRECT(DP269),$E269,$F269)),0,(INDEX(INDIRECT(DP269),$E269,$F269)-INDEX(INDIRECT(DP269),$E269,EK$28))*(10-INDEX(INDIRECT("times"&amp;DN$2),$F269,EK$28))/10)</f>
        <v>0</v>
      </c>
      <c r="EL269" s="47">
        <f ca="1">IF(OR(INDEX(INDIRECT("times"&amp;DN$2),$F269,EL$28)&gt;10,INDEX(INDIRECT(DP269),$E269,EL$28)&lt;=INDEX(INDIRECT(DP269),$E269,$F269)),0,(INDEX(INDIRECT(DP269),$E269,$F269)-INDEX(INDIRECT(DP269),$E269,EL$28))*(10-INDEX(INDIRECT("times"&amp;DN$2),$F269,EL$28))/10)</f>
        <v>0</v>
      </c>
      <c r="EM269" s="48">
        <f ca="1">IF(OR(INDEX(INDIRECT("times"&amp;DN$2),$F269,EM$28)&gt;10,INDEX(INDIRECT(DP269),$E269,EM$28)&lt;=INDEX(INDIRECT(DP269),$E269,$F269)),0,(INDEX(INDIRECT(DP269),$E269,$F269)-INDEX(INDIRECT(DP269),$E269,EM$28))*(10-INDEX(INDIRECT("times"&amp;DN$2),$F269,EM$28))/10)</f>
        <v>0</v>
      </c>
      <c r="EN269" s="201">
        <v>17</v>
      </c>
      <c r="EP269" s="18" t="s">
        <v>205</v>
      </c>
      <c r="EQ269" s="122">
        <f>EP236</f>
        <v>2</v>
      </c>
      <c r="ER269" s="122" t="str">
        <f>EP237</f>
        <v>lei3564</v>
      </c>
      <c r="ES269" s="210" t="str">
        <f t="shared" si="1203"/>
        <v>core2_lei3564</v>
      </c>
      <c r="ET269" s="122">
        <v>1</v>
      </c>
      <c r="EU269" s="33">
        <v>17</v>
      </c>
      <c r="EV269" s="46">
        <f ca="1">IF(OR(INDEX(INDIRECT("times"&amp;EQ$2),$F269,EV$28)&gt;10,INDEX(INDIRECT(ES269),$E269,EV$28)&lt;=INDEX(INDIRECT(ES269),$E269,$F269)),0,(INDEX(INDIRECT(ES269),$E269,$F269)-INDEX(INDIRECT(ES269),$E269,EV$28))*(10-INDEX(INDIRECT("times"&amp;EQ$2),$F269,EV$28))/10)</f>
        <v>0</v>
      </c>
      <c r="EW269" s="47">
        <f ca="1">IF(OR(INDEX(INDIRECT("times"&amp;EQ$2),$F269,EW$28)&gt;10,INDEX(INDIRECT(ES269),$E269,EW$28)&lt;=INDEX(INDIRECT(ES269),$E269,$F269)),0,(INDEX(INDIRECT(ES269),$E269,$F269)-INDEX(INDIRECT(ES269),$E269,EW$28))*(10-INDEX(INDIRECT("times"&amp;EQ$2),$F269,EW$28))/10)</f>
        <v>0</v>
      </c>
      <c r="EX269" s="47">
        <f ca="1">IF(OR(INDEX(INDIRECT("times"&amp;EQ$2),$F269,EX$28)&gt;10,INDEX(INDIRECT(ES269),$E269,EX$28)&lt;=INDEX(INDIRECT(ES269),$E269,$F269)),0,(INDEX(INDIRECT(ES269),$E269,$F269)-INDEX(INDIRECT(ES269),$E269,EX$28))*(10-INDEX(INDIRECT("times"&amp;EQ$2),$F269,EX$28))/10)</f>
        <v>0</v>
      </c>
      <c r="EY269" s="47">
        <f ca="1">IF(OR(INDEX(INDIRECT("times"&amp;EQ$2),$F269,EY$28)&gt;10,INDEX(INDIRECT(ES269),$E269,EY$28)&lt;=INDEX(INDIRECT(ES269),$E269,$F269)),0,(INDEX(INDIRECT(ES269),$E269,$F269)-INDEX(INDIRECT(ES269),$E269,EY$28))*(10-INDEX(INDIRECT("times"&amp;EQ$2),$F269,EY$28))/10)</f>
        <v>0</v>
      </c>
      <c r="EZ269" s="47">
        <f ca="1">IF(OR(INDEX(INDIRECT("times"&amp;EQ$2),$F269,EZ$28)&gt;10,INDEX(INDIRECT(ES269),$E269,EZ$28)&lt;=INDEX(INDIRECT(ES269),$E269,$F269)),0,(INDEX(INDIRECT(ES269),$E269,$F269)-INDEX(INDIRECT(ES269),$E269,EZ$28))*(10-INDEX(INDIRECT("times"&amp;EQ$2),$F269,EZ$28))/10)</f>
        <v>0</v>
      </c>
      <c r="FA269" s="47">
        <f ca="1">IF(OR(INDEX(INDIRECT("times"&amp;EQ$2),$F269,FA$28)&gt;10,INDEX(INDIRECT(ES269),$E269,FA$28)&lt;=INDEX(INDIRECT(ES269),$E269,$F269)),0,(INDEX(INDIRECT(ES269),$E269,$F269)-INDEX(INDIRECT(ES269),$E269,FA$28))*(10-INDEX(INDIRECT("times"&amp;EQ$2),$F269,FA$28))/10)</f>
        <v>0</v>
      </c>
      <c r="FB269" s="47">
        <f ca="1">IF(OR(INDEX(INDIRECT("times"&amp;EQ$2),$F269,FB$28)&gt;10,INDEX(INDIRECT(ES269),$E269,FB$28)&lt;=INDEX(INDIRECT(ES269),$E269,$F269)),0,(INDEX(INDIRECT(ES269),$E269,$F269)-INDEX(INDIRECT(ES269),$E269,FB$28))*(10-INDEX(INDIRECT("times"&amp;EQ$2),$F269,FB$28))/10)</f>
        <v>0</v>
      </c>
      <c r="FC269" s="47">
        <f ca="1">IF(OR(INDEX(INDIRECT("times"&amp;EQ$2),$F269,FC$28)&gt;10,INDEX(INDIRECT(ES269),$E269,FC$28)&lt;=INDEX(INDIRECT(ES269),$E269,$F269)),0,(INDEX(INDIRECT(ES269),$E269,$F269)-INDEX(INDIRECT(ES269),$E269,FC$28))*(10-INDEX(INDIRECT("times"&amp;EQ$2),$F269,FC$28))/10)</f>
        <v>0</v>
      </c>
      <c r="FD269" s="47">
        <f ca="1">IF(OR(INDEX(INDIRECT("times"&amp;EQ$2),$F269,FD$28)&gt;10,INDEX(INDIRECT(ES269),$E269,FD$28)&lt;=INDEX(INDIRECT(ES269),$E269,$F269)),0,(INDEX(INDIRECT(ES269),$E269,$F269)-INDEX(INDIRECT(ES269),$E269,FD$28))*(10-INDEX(INDIRECT("times"&amp;EQ$2),$F269,FD$28))/10)</f>
        <v>0</v>
      </c>
      <c r="FE269" s="47">
        <f ca="1">IF(OR(INDEX(INDIRECT("times"&amp;EQ$2),$F269,FE$28)&gt;10,INDEX(INDIRECT(ES269),$E269,FE$28)&lt;=INDEX(INDIRECT(ES269),$E269,$F269)),0,(INDEX(INDIRECT(ES269),$E269,$F269)-INDEX(INDIRECT(ES269),$E269,FE$28))*(10-INDEX(INDIRECT("times"&amp;EQ$2),$F269,FE$28))/10)</f>
        <v>0</v>
      </c>
      <c r="FF269" s="47">
        <f ca="1">IF(OR(INDEX(INDIRECT("times"&amp;EQ$2),$F269,FF$28)&gt;10,INDEX(INDIRECT(ES269),$E269,FF$28)&lt;=INDEX(INDIRECT(ES269),$E269,$F269)),0,(INDEX(INDIRECT(ES269),$E269,$F269)-INDEX(INDIRECT(ES269),$E269,FF$28))*(10-INDEX(INDIRECT("times"&amp;EQ$2),$F269,FF$28))/10)</f>
        <v>0</v>
      </c>
      <c r="FG269" s="47">
        <f ca="1">IF(OR(INDEX(INDIRECT("times"&amp;EQ$2),$F269,FG$28)&gt;10,INDEX(INDIRECT(ES269),$E269,FG$28)&lt;=INDEX(INDIRECT(ES269),$E269,$F269)),0,(INDEX(INDIRECT(ES269),$E269,$F269)-INDEX(INDIRECT(ES269),$E269,FG$28))*(10-INDEX(INDIRECT("times"&amp;EQ$2),$F269,FG$28))/10)</f>
        <v>0</v>
      </c>
      <c r="FH269" s="47">
        <f ca="1">IF(OR(INDEX(INDIRECT("times"&amp;EQ$2),$F269,FH$28)&gt;10,INDEX(INDIRECT(ES269),$E269,FH$28)&lt;=INDEX(INDIRECT(ES269),$E269,$F269)),0,(INDEX(INDIRECT(ES269),$E269,$F269)-INDEX(INDIRECT(ES269),$E269,FH$28))*(10-INDEX(INDIRECT("times"&amp;EQ$2),$F269,FH$28))/10)</f>
        <v>0</v>
      </c>
      <c r="FI269" s="47">
        <f ca="1">IF(OR(INDEX(INDIRECT("times"&amp;EQ$2),$F269,FI$28)&gt;10,INDEX(INDIRECT(ES269),$E269,FI$28)&lt;=INDEX(INDIRECT(ES269),$E269,$F269)),0,(INDEX(INDIRECT(ES269),$E269,$F269)-INDEX(INDIRECT(ES269),$E269,FI$28))*(10-INDEX(INDIRECT("times"&amp;EQ$2),$F269,FI$28))/10)</f>
        <v>0</v>
      </c>
      <c r="FJ269" s="47">
        <f ca="1">IF(OR(INDEX(INDIRECT("times"&amp;EQ$2),$F269,FJ$28)&gt;10,INDEX(INDIRECT(ES269),$E269,FJ$28)&lt;=INDEX(INDIRECT(ES269),$E269,$F269)),0,(INDEX(INDIRECT(ES269),$E269,$F269)-INDEX(INDIRECT(ES269),$E269,FJ$28))*(10-INDEX(INDIRECT("times"&amp;EQ$2),$F269,FJ$28))/10)</f>
        <v>0</v>
      </c>
      <c r="FK269" s="47">
        <f ca="1">IF(OR(INDEX(INDIRECT("times"&amp;EQ$2),$F269,FK$28)&gt;10,INDEX(INDIRECT(ES269),$E269,FK$28)&lt;=INDEX(INDIRECT(ES269),$E269,$F269)),0,(INDEX(INDIRECT(ES269),$E269,$F269)-INDEX(INDIRECT(ES269),$E269,FK$28))*(10-INDEX(INDIRECT("times"&amp;EQ$2),$F269,FK$28))/10)</f>
        <v>0</v>
      </c>
      <c r="FL269" s="47">
        <f ca="1">IF(OR(INDEX(INDIRECT("times"&amp;EQ$2),$F269,FL$28)&gt;10,INDEX(INDIRECT(ES269),$E269,FL$28)&lt;=INDEX(INDIRECT(ES269),$E269,$F269)),0,(INDEX(INDIRECT(ES269),$E269,$F269)-INDEX(INDIRECT(ES269),$E269,FL$28))*(10-INDEX(INDIRECT("times"&amp;EQ$2),$F269,FL$28))/10)</f>
        <v>0</v>
      </c>
      <c r="FM269" s="47">
        <f ca="1">IF(OR(INDEX(INDIRECT("times"&amp;EQ$2),$F269,FM$28)&gt;10,INDEX(INDIRECT(ES269),$E269,FM$28)&lt;=INDEX(INDIRECT(ES269),$E269,$F269)),0,(INDEX(INDIRECT(ES269),$E269,$F269)-INDEX(INDIRECT(ES269),$E269,FM$28))*(10-INDEX(INDIRECT("times"&amp;EQ$2),$F269,FM$28))/10)</f>
        <v>0</v>
      </c>
      <c r="FN269" s="47">
        <f ca="1">IF(OR(INDEX(INDIRECT("times"&amp;EQ$2),$F269,FN$28)&gt;10,INDEX(INDIRECT(ES269),$E269,FN$28)&lt;=INDEX(INDIRECT(ES269),$E269,$F269)),0,(INDEX(INDIRECT(ES269),$E269,$F269)-INDEX(INDIRECT(ES269),$E269,FN$28))*(10-INDEX(INDIRECT("times"&amp;EQ$2),$F269,FN$28))/10)</f>
        <v>0</v>
      </c>
      <c r="FO269" s="47">
        <f ca="1">IF(OR(INDEX(INDIRECT("times"&amp;EQ$2),$F269,FO$28)&gt;10,INDEX(INDIRECT(ES269),$E269,FO$28)&lt;=INDEX(INDIRECT(ES269),$E269,$F269)),0,(INDEX(INDIRECT(ES269),$E269,$F269)-INDEX(INDIRECT(ES269),$E269,FO$28))*(10-INDEX(INDIRECT("times"&amp;EQ$2),$F269,FO$28))/10)</f>
        <v>0</v>
      </c>
      <c r="FP269" s="48">
        <f ca="1">IF(OR(INDEX(INDIRECT("times"&amp;EQ$2),$F269,FP$28)&gt;10,INDEX(INDIRECT(ES269),$E269,FP$28)&lt;=INDEX(INDIRECT(ES269),$E269,$F269)),0,(INDEX(INDIRECT(ES269),$E269,$F269)-INDEX(INDIRECT(ES269),$E269,FP$28))*(10-INDEX(INDIRECT("times"&amp;EQ$2),$F269,FP$28))/10)</f>
        <v>0</v>
      </c>
      <c r="FQ269" s="201">
        <v>17</v>
      </c>
      <c r="FS269" s="18" t="s">
        <v>205</v>
      </c>
      <c r="FT269" s="122">
        <f>FS236</f>
        <v>2</v>
      </c>
      <c r="FU269" s="122" t="str">
        <f>FS237</f>
        <v>shop65</v>
      </c>
      <c r="FV269" s="210" t="str">
        <f t="shared" si="1204"/>
        <v>core2_shop65</v>
      </c>
      <c r="FW269" s="122">
        <v>1</v>
      </c>
      <c r="FX269" s="33">
        <v>17</v>
      </c>
      <c r="FY269" s="46">
        <f ca="1">IF(OR(INDEX(INDIRECT("times"&amp;FT$2),$F269,FY$28)&gt;10,INDEX(INDIRECT(FV269),$E269,FY$28)&lt;=INDEX(INDIRECT(FV269),$E269,$F269)),0,(INDEX(INDIRECT(FV269),$E269,$F269)-INDEX(INDIRECT(FV269),$E269,FY$28))*(10-INDEX(INDIRECT("times"&amp;FT$2),$F269,FY$28))/10)</f>
        <v>0</v>
      </c>
      <c r="FZ269" s="47">
        <f ca="1">IF(OR(INDEX(INDIRECT("times"&amp;FT$2),$F269,FZ$28)&gt;10,INDEX(INDIRECT(FV269),$E269,FZ$28)&lt;=INDEX(INDIRECT(FV269),$E269,$F269)),0,(INDEX(INDIRECT(FV269),$E269,$F269)-INDEX(INDIRECT(FV269),$E269,FZ$28))*(10-INDEX(INDIRECT("times"&amp;FT$2),$F269,FZ$28))/10)</f>
        <v>0</v>
      </c>
      <c r="GA269" s="47">
        <f ca="1">IF(OR(INDEX(INDIRECT("times"&amp;FT$2),$F269,GA$28)&gt;10,INDEX(INDIRECT(FV269),$E269,GA$28)&lt;=INDEX(INDIRECT(FV269),$E269,$F269)),0,(INDEX(INDIRECT(FV269),$E269,$F269)-INDEX(INDIRECT(FV269),$E269,GA$28))*(10-INDEX(INDIRECT("times"&amp;FT$2),$F269,GA$28))/10)</f>
        <v>0</v>
      </c>
      <c r="GB269" s="47">
        <f ca="1">IF(OR(INDEX(INDIRECT("times"&amp;FT$2),$F269,GB$28)&gt;10,INDEX(INDIRECT(FV269),$E269,GB$28)&lt;=INDEX(INDIRECT(FV269),$E269,$F269)),0,(INDEX(INDIRECT(FV269),$E269,$F269)-INDEX(INDIRECT(FV269),$E269,GB$28))*(10-INDEX(INDIRECT("times"&amp;FT$2),$F269,GB$28))/10)</f>
        <v>0</v>
      </c>
      <c r="GC269" s="47">
        <f ca="1">IF(OR(INDEX(INDIRECT("times"&amp;FT$2),$F269,GC$28)&gt;10,INDEX(INDIRECT(FV269),$E269,GC$28)&lt;=INDEX(INDIRECT(FV269),$E269,$F269)),0,(INDEX(INDIRECT(FV269),$E269,$F269)-INDEX(INDIRECT(FV269),$E269,GC$28))*(10-INDEX(INDIRECT("times"&amp;FT$2),$F269,GC$28))/10)</f>
        <v>0</v>
      </c>
      <c r="GD269" s="47">
        <f ca="1">IF(OR(INDEX(INDIRECT("times"&amp;FT$2),$F269,GD$28)&gt;10,INDEX(INDIRECT(FV269),$E269,GD$28)&lt;=INDEX(INDIRECT(FV269),$E269,$F269)),0,(INDEX(INDIRECT(FV269),$E269,$F269)-INDEX(INDIRECT(FV269),$E269,GD$28))*(10-INDEX(INDIRECT("times"&amp;FT$2),$F269,GD$28))/10)</f>
        <v>0</v>
      </c>
      <c r="GE269" s="47">
        <f ca="1">IF(OR(INDEX(INDIRECT("times"&amp;FT$2),$F269,GE$28)&gt;10,INDEX(INDIRECT(FV269),$E269,GE$28)&lt;=INDEX(INDIRECT(FV269),$E269,$F269)),0,(INDEX(INDIRECT(FV269),$E269,$F269)-INDEX(INDIRECT(FV269),$E269,GE$28))*(10-INDEX(INDIRECT("times"&amp;FT$2),$F269,GE$28))/10)</f>
        <v>0</v>
      </c>
      <c r="GF269" s="47">
        <f ca="1">IF(OR(INDEX(INDIRECT("times"&amp;FT$2),$F269,GF$28)&gt;10,INDEX(INDIRECT(FV269),$E269,GF$28)&lt;=INDEX(INDIRECT(FV269),$E269,$F269)),0,(INDEX(INDIRECT(FV269),$E269,$F269)-INDEX(INDIRECT(FV269),$E269,GF$28))*(10-INDEX(INDIRECT("times"&amp;FT$2),$F269,GF$28))/10)</f>
        <v>0</v>
      </c>
      <c r="GG269" s="47">
        <f ca="1">IF(OR(INDEX(INDIRECT("times"&amp;FT$2),$F269,GG$28)&gt;10,INDEX(INDIRECT(FV269),$E269,GG$28)&lt;=INDEX(INDIRECT(FV269),$E269,$F269)),0,(INDEX(INDIRECT(FV269),$E269,$F269)-INDEX(INDIRECT(FV269),$E269,GG$28))*(10-INDEX(INDIRECT("times"&amp;FT$2),$F269,GG$28))/10)</f>
        <v>0</v>
      </c>
      <c r="GH269" s="47">
        <f ca="1">IF(OR(INDEX(INDIRECT("times"&amp;FT$2),$F269,GH$28)&gt;10,INDEX(INDIRECT(FV269),$E269,GH$28)&lt;=INDEX(INDIRECT(FV269),$E269,$F269)),0,(INDEX(INDIRECT(FV269),$E269,$F269)-INDEX(INDIRECT(FV269),$E269,GH$28))*(10-INDEX(INDIRECT("times"&amp;FT$2),$F269,GH$28))/10)</f>
        <v>0</v>
      </c>
      <c r="GI269" s="47">
        <f ca="1">IF(OR(INDEX(INDIRECT("times"&amp;FT$2),$F269,GI$28)&gt;10,INDEX(INDIRECT(FV269),$E269,GI$28)&lt;=INDEX(INDIRECT(FV269),$E269,$F269)),0,(INDEX(INDIRECT(FV269),$E269,$F269)-INDEX(INDIRECT(FV269),$E269,GI$28))*(10-INDEX(INDIRECT("times"&amp;FT$2),$F269,GI$28))/10)</f>
        <v>0</v>
      </c>
      <c r="GJ269" s="47">
        <f ca="1">IF(OR(INDEX(INDIRECT("times"&amp;FT$2),$F269,GJ$28)&gt;10,INDEX(INDIRECT(FV269),$E269,GJ$28)&lt;=INDEX(INDIRECT(FV269),$E269,$F269)),0,(INDEX(INDIRECT(FV269),$E269,$F269)-INDEX(INDIRECT(FV269),$E269,GJ$28))*(10-INDEX(INDIRECT("times"&amp;FT$2),$F269,GJ$28))/10)</f>
        <v>0</v>
      </c>
      <c r="GK269" s="47">
        <f ca="1">IF(OR(INDEX(INDIRECT("times"&amp;FT$2),$F269,GK$28)&gt;10,INDEX(INDIRECT(FV269),$E269,GK$28)&lt;=INDEX(INDIRECT(FV269),$E269,$F269)),0,(INDEX(INDIRECT(FV269),$E269,$F269)-INDEX(INDIRECT(FV269),$E269,GK$28))*(10-INDEX(INDIRECT("times"&amp;FT$2),$F269,GK$28))/10)</f>
        <v>0</v>
      </c>
      <c r="GL269" s="47">
        <f ca="1">IF(OR(INDEX(INDIRECT("times"&amp;FT$2),$F269,GL$28)&gt;10,INDEX(INDIRECT(FV269),$E269,GL$28)&lt;=INDEX(INDIRECT(FV269),$E269,$F269)),0,(INDEX(INDIRECT(FV269),$E269,$F269)-INDEX(INDIRECT(FV269),$E269,GL$28))*(10-INDEX(INDIRECT("times"&amp;FT$2),$F269,GL$28))/10)</f>
        <v>0</v>
      </c>
      <c r="GM269" s="47">
        <f ca="1">IF(OR(INDEX(INDIRECT("times"&amp;FT$2),$F269,GM$28)&gt;10,INDEX(INDIRECT(FV269),$E269,GM$28)&lt;=INDEX(INDIRECT(FV269),$E269,$F269)),0,(INDEX(INDIRECT(FV269),$E269,$F269)-INDEX(INDIRECT(FV269),$E269,GM$28))*(10-INDEX(INDIRECT("times"&amp;FT$2),$F269,GM$28))/10)</f>
        <v>0</v>
      </c>
      <c r="GN269" s="47">
        <f ca="1">IF(OR(INDEX(INDIRECT("times"&amp;FT$2),$F269,GN$28)&gt;10,INDEX(INDIRECT(FV269),$E269,GN$28)&lt;=INDEX(INDIRECT(FV269),$E269,$F269)),0,(INDEX(INDIRECT(FV269),$E269,$F269)-INDEX(INDIRECT(FV269),$E269,GN$28))*(10-INDEX(INDIRECT("times"&amp;FT$2),$F269,GN$28))/10)</f>
        <v>0</v>
      </c>
      <c r="GO269" s="47">
        <f ca="1">IF(OR(INDEX(INDIRECT("times"&amp;FT$2),$F269,GO$28)&gt;10,INDEX(INDIRECT(FV269),$E269,GO$28)&lt;=INDEX(INDIRECT(FV269),$E269,$F269)),0,(INDEX(INDIRECT(FV269),$E269,$F269)-INDEX(INDIRECT(FV269),$E269,GO$28))*(10-INDEX(INDIRECT("times"&amp;FT$2),$F269,GO$28))/10)</f>
        <v>0</v>
      </c>
      <c r="GP269" s="47">
        <f ca="1">IF(OR(INDEX(INDIRECT("times"&amp;FT$2),$F269,GP$28)&gt;10,INDEX(INDIRECT(FV269),$E269,GP$28)&lt;=INDEX(INDIRECT(FV269),$E269,$F269)),0,(INDEX(INDIRECT(FV269),$E269,$F269)-INDEX(INDIRECT(FV269),$E269,GP$28))*(10-INDEX(INDIRECT("times"&amp;FT$2),$F269,GP$28))/10)</f>
        <v>0</v>
      </c>
      <c r="GQ269" s="47">
        <f ca="1">IF(OR(INDEX(INDIRECT("times"&amp;FT$2),$F269,GQ$28)&gt;10,INDEX(INDIRECT(FV269),$E269,GQ$28)&lt;=INDEX(INDIRECT(FV269),$E269,$F269)),0,(INDEX(INDIRECT(FV269),$E269,$F269)-INDEX(INDIRECT(FV269),$E269,GQ$28))*(10-INDEX(INDIRECT("times"&amp;FT$2),$F269,GQ$28))/10)</f>
        <v>0</v>
      </c>
      <c r="GR269" s="47">
        <f ca="1">IF(OR(INDEX(INDIRECT("times"&amp;FT$2),$F269,GR$28)&gt;10,INDEX(INDIRECT(FV269),$E269,GR$28)&lt;=INDEX(INDIRECT(FV269),$E269,$F269)),0,(INDEX(INDIRECT(FV269),$E269,$F269)-INDEX(INDIRECT(FV269),$E269,GR$28))*(10-INDEX(INDIRECT("times"&amp;FT$2),$F269,GR$28))/10)</f>
        <v>0</v>
      </c>
      <c r="GS269" s="48">
        <f ca="1">IF(OR(INDEX(INDIRECT("times"&amp;FT$2),$F269,GS$28)&gt;10,INDEX(INDIRECT(FV269),$E269,GS$28)&lt;=INDEX(INDIRECT(FV269),$E269,$F269)),0,(INDEX(INDIRECT(FV269),$E269,$F269)-INDEX(INDIRECT(FV269),$E269,GS$28))*(10-INDEX(INDIRECT("times"&amp;FT$2),$F269,GS$28))/10)</f>
        <v>0</v>
      </c>
      <c r="GT269" s="201">
        <v>17</v>
      </c>
      <c r="GV269" s="18" t="s">
        <v>205</v>
      </c>
      <c r="GW269" s="122">
        <f>GV236</f>
        <v>2</v>
      </c>
      <c r="GX269" s="122" t="str">
        <f>GV237</f>
        <v>lei65</v>
      </c>
      <c r="GY269" s="210" t="str">
        <f t="shared" si="1205"/>
        <v>core2_lei65</v>
      </c>
      <c r="GZ269" s="122">
        <v>1</v>
      </c>
      <c r="HA269" s="33">
        <v>17</v>
      </c>
      <c r="HB269" s="46">
        <f ca="1">IF(OR(INDEX(INDIRECT("times"&amp;GW$2),$F269,HB$28)&gt;10,INDEX(INDIRECT(GY269),$E269,HB$28)&lt;=INDEX(INDIRECT(GY269),$E269,$F269)),0,(INDEX(INDIRECT(GY269),$E269,$F269)-INDEX(INDIRECT(GY269),$E269,HB$28))*(10-INDEX(INDIRECT("times"&amp;GW$2),$F269,HB$28))/10)</f>
        <v>0</v>
      </c>
      <c r="HC269" s="47">
        <f ca="1">IF(OR(INDEX(INDIRECT("times"&amp;GW$2),$F269,HC$28)&gt;10,INDEX(INDIRECT(GY269),$E269,HC$28)&lt;=INDEX(INDIRECT(GY269),$E269,$F269)),0,(INDEX(INDIRECT(GY269),$E269,$F269)-INDEX(INDIRECT(GY269),$E269,HC$28))*(10-INDEX(INDIRECT("times"&amp;GW$2),$F269,HC$28))/10)</f>
        <v>0</v>
      </c>
      <c r="HD269" s="47">
        <f ca="1">IF(OR(INDEX(INDIRECT("times"&amp;GW$2),$F269,HD$28)&gt;10,INDEX(INDIRECT(GY269),$E269,HD$28)&lt;=INDEX(INDIRECT(GY269),$E269,$F269)),0,(INDEX(INDIRECT(GY269),$E269,$F269)-INDEX(INDIRECT(GY269),$E269,HD$28))*(10-INDEX(INDIRECT("times"&amp;GW$2),$F269,HD$28))/10)</f>
        <v>0</v>
      </c>
      <c r="HE269" s="47">
        <f ca="1">IF(OR(INDEX(INDIRECT("times"&amp;GW$2),$F269,HE$28)&gt;10,INDEX(INDIRECT(GY269),$E269,HE$28)&lt;=INDEX(INDIRECT(GY269),$E269,$F269)),0,(INDEX(INDIRECT(GY269),$E269,$F269)-INDEX(INDIRECT(GY269),$E269,HE$28))*(10-INDEX(INDIRECT("times"&amp;GW$2),$F269,HE$28))/10)</f>
        <v>0</v>
      </c>
      <c r="HF269" s="47">
        <f ca="1">IF(OR(INDEX(INDIRECT("times"&amp;GW$2),$F269,HF$28)&gt;10,INDEX(INDIRECT(GY269),$E269,HF$28)&lt;=INDEX(INDIRECT(GY269),$E269,$F269)),0,(INDEX(INDIRECT(GY269),$E269,$F269)-INDEX(INDIRECT(GY269),$E269,HF$28))*(10-INDEX(INDIRECT("times"&amp;GW$2),$F269,HF$28))/10)</f>
        <v>0</v>
      </c>
      <c r="HG269" s="47">
        <f ca="1">IF(OR(INDEX(INDIRECT("times"&amp;GW$2),$F269,HG$28)&gt;10,INDEX(INDIRECT(GY269),$E269,HG$28)&lt;=INDEX(INDIRECT(GY269),$E269,$F269)),0,(INDEX(INDIRECT(GY269),$E269,$F269)-INDEX(INDIRECT(GY269),$E269,HG$28))*(10-INDEX(INDIRECT("times"&amp;GW$2),$F269,HG$28))/10)</f>
        <v>0</v>
      </c>
      <c r="HH269" s="47">
        <f ca="1">IF(OR(INDEX(INDIRECT("times"&amp;GW$2),$F269,HH$28)&gt;10,INDEX(INDIRECT(GY269),$E269,HH$28)&lt;=INDEX(INDIRECT(GY269),$E269,$F269)),0,(INDEX(INDIRECT(GY269),$E269,$F269)-INDEX(INDIRECT(GY269),$E269,HH$28))*(10-INDEX(INDIRECT("times"&amp;GW$2),$F269,HH$28))/10)</f>
        <v>0</v>
      </c>
      <c r="HI269" s="47">
        <f ca="1">IF(OR(INDEX(INDIRECT("times"&amp;GW$2),$F269,HI$28)&gt;10,INDEX(INDIRECT(GY269),$E269,HI$28)&lt;=INDEX(INDIRECT(GY269),$E269,$F269)),0,(INDEX(INDIRECT(GY269),$E269,$F269)-INDEX(INDIRECT(GY269),$E269,HI$28))*(10-INDEX(INDIRECT("times"&amp;GW$2),$F269,HI$28))/10)</f>
        <v>0</v>
      </c>
      <c r="HJ269" s="47">
        <f ca="1">IF(OR(INDEX(INDIRECT("times"&amp;GW$2),$F269,HJ$28)&gt;10,INDEX(INDIRECT(GY269),$E269,HJ$28)&lt;=INDEX(INDIRECT(GY269),$E269,$F269)),0,(INDEX(INDIRECT(GY269),$E269,$F269)-INDEX(INDIRECT(GY269),$E269,HJ$28))*(10-INDEX(INDIRECT("times"&amp;GW$2),$F269,HJ$28))/10)</f>
        <v>0</v>
      </c>
      <c r="HK269" s="47">
        <f ca="1">IF(OR(INDEX(INDIRECT("times"&amp;GW$2),$F269,HK$28)&gt;10,INDEX(INDIRECT(GY269),$E269,HK$28)&lt;=INDEX(INDIRECT(GY269),$E269,$F269)),0,(INDEX(INDIRECT(GY269),$E269,$F269)-INDEX(INDIRECT(GY269),$E269,HK$28))*(10-INDEX(INDIRECT("times"&amp;GW$2),$F269,HK$28))/10)</f>
        <v>0</v>
      </c>
      <c r="HL269" s="47">
        <f ca="1">IF(OR(INDEX(INDIRECT("times"&amp;GW$2),$F269,HL$28)&gt;10,INDEX(INDIRECT(GY269),$E269,HL$28)&lt;=INDEX(INDIRECT(GY269),$E269,$F269)),0,(INDEX(INDIRECT(GY269),$E269,$F269)-INDEX(INDIRECT(GY269),$E269,HL$28))*(10-INDEX(INDIRECT("times"&amp;GW$2),$F269,HL$28))/10)</f>
        <v>0</v>
      </c>
      <c r="HM269" s="47">
        <f ca="1">IF(OR(INDEX(INDIRECT("times"&amp;GW$2),$F269,HM$28)&gt;10,INDEX(INDIRECT(GY269),$E269,HM$28)&lt;=INDEX(INDIRECT(GY269),$E269,$F269)),0,(INDEX(INDIRECT(GY269),$E269,$F269)-INDEX(INDIRECT(GY269),$E269,HM$28))*(10-INDEX(INDIRECT("times"&amp;GW$2),$F269,HM$28))/10)</f>
        <v>0</v>
      </c>
      <c r="HN269" s="47">
        <f ca="1">IF(OR(INDEX(INDIRECT("times"&amp;GW$2),$F269,HN$28)&gt;10,INDEX(INDIRECT(GY269),$E269,HN$28)&lt;=INDEX(INDIRECT(GY269),$E269,$F269)),0,(INDEX(INDIRECT(GY269),$E269,$F269)-INDEX(INDIRECT(GY269),$E269,HN$28))*(10-INDEX(INDIRECT("times"&amp;GW$2),$F269,HN$28))/10)</f>
        <v>0</v>
      </c>
      <c r="HO269" s="47">
        <f ca="1">IF(OR(INDEX(INDIRECT("times"&amp;GW$2),$F269,HO$28)&gt;10,INDEX(INDIRECT(GY269),$E269,HO$28)&lt;=INDEX(INDIRECT(GY269),$E269,$F269)),0,(INDEX(INDIRECT(GY269),$E269,$F269)-INDEX(INDIRECT(GY269),$E269,HO$28))*(10-INDEX(INDIRECT("times"&amp;GW$2),$F269,HO$28))/10)</f>
        <v>0</v>
      </c>
      <c r="HP269" s="47">
        <f ca="1">IF(OR(INDEX(INDIRECT("times"&amp;GW$2),$F269,HP$28)&gt;10,INDEX(INDIRECT(GY269),$E269,HP$28)&lt;=INDEX(INDIRECT(GY269),$E269,$F269)),0,(INDEX(INDIRECT(GY269),$E269,$F269)-INDEX(INDIRECT(GY269),$E269,HP$28))*(10-INDEX(INDIRECT("times"&amp;GW$2),$F269,HP$28))/10)</f>
        <v>0</v>
      </c>
      <c r="HQ269" s="47">
        <f ca="1">IF(OR(INDEX(INDIRECT("times"&amp;GW$2),$F269,HQ$28)&gt;10,INDEX(INDIRECT(GY269),$E269,HQ$28)&lt;=INDEX(INDIRECT(GY269),$E269,$F269)),0,(INDEX(INDIRECT(GY269),$E269,$F269)-INDEX(INDIRECT(GY269),$E269,HQ$28))*(10-INDEX(INDIRECT("times"&amp;GW$2),$F269,HQ$28))/10)</f>
        <v>0</v>
      </c>
      <c r="HR269" s="47">
        <f ca="1">IF(OR(INDEX(INDIRECT("times"&amp;GW$2),$F269,HR$28)&gt;10,INDEX(INDIRECT(GY269),$E269,HR$28)&lt;=INDEX(INDIRECT(GY269),$E269,$F269)),0,(INDEX(INDIRECT(GY269),$E269,$F269)-INDEX(INDIRECT(GY269),$E269,HR$28))*(10-INDEX(INDIRECT("times"&amp;GW$2),$F269,HR$28))/10)</f>
        <v>0</v>
      </c>
      <c r="HS269" s="47">
        <f ca="1">IF(OR(INDEX(INDIRECT("times"&amp;GW$2),$F269,HS$28)&gt;10,INDEX(INDIRECT(GY269),$E269,HS$28)&lt;=INDEX(INDIRECT(GY269),$E269,$F269)),0,(INDEX(INDIRECT(GY269),$E269,$F269)-INDEX(INDIRECT(GY269),$E269,HS$28))*(10-INDEX(INDIRECT("times"&amp;GW$2),$F269,HS$28))/10)</f>
        <v>0</v>
      </c>
      <c r="HT269" s="47">
        <f ca="1">IF(OR(INDEX(INDIRECT("times"&amp;GW$2),$F269,HT$28)&gt;10,INDEX(INDIRECT(GY269),$E269,HT$28)&lt;=INDEX(INDIRECT(GY269),$E269,$F269)),0,(INDEX(INDIRECT(GY269),$E269,$F269)-INDEX(INDIRECT(GY269),$E269,HT$28))*(10-INDEX(INDIRECT("times"&amp;GW$2),$F269,HT$28))/10)</f>
        <v>0</v>
      </c>
      <c r="HU269" s="47">
        <f ca="1">IF(OR(INDEX(INDIRECT("times"&amp;GW$2),$F269,HU$28)&gt;10,INDEX(INDIRECT(GY269),$E269,HU$28)&lt;=INDEX(INDIRECT(GY269),$E269,$F269)),0,(INDEX(INDIRECT(GY269),$E269,$F269)-INDEX(INDIRECT(GY269),$E269,HU$28))*(10-INDEX(INDIRECT("times"&amp;GW$2),$F269,HU$28))/10)</f>
        <v>0</v>
      </c>
      <c r="HV269" s="48">
        <f ca="1">IF(OR(INDEX(INDIRECT("times"&amp;GW$2),$F269,HV$28)&gt;10,INDEX(INDIRECT(GY269),$E269,HV$28)&lt;=INDEX(INDIRECT(GY269),$E269,$F269)),0,(INDEX(INDIRECT(GY269),$E269,$F269)-INDEX(INDIRECT(GY269),$E269,HV$28))*(10-INDEX(INDIRECT("times"&amp;GW$2),$F269,HV$28))/10)</f>
        <v>0</v>
      </c>
      <c r="HW269" s="201">
        <v>17</v>
      </c>
    </row>
    <row r="270" spans="1:231" ht="15">
      <c r="A270" s="18" t="s">
        <v>206</v>
      </c>
      <c r="B270" s="122">
        <f>A236</f>
        <v>2</v>
      </c>
      <c r="C270" s="122" t="str">
        <f>A237</f>
        <v>work1834</v>
      </c>
      <c r="D270" s="210" t="str">
        <f t="shared" si="1198"/>
        <v>core2_work1834</v>
      </c>
      <c r="E270" s="122">
        <v>1</v>
      </c>
      <c r="F270" s="33">
        <v>18</v>
      </c>
      <c r="G270" s="46">
        <f ca="1">IF(OR(INDEX(INDIRECT("times"&amp;B$2),$F270,G$28)&gt;10,INDEX(INDIRECT(D270),$E270,G$28)&lt;=INDEX(INDIRECT(D270),$E270,$F270)),0,(INDEX(INDIRECT(D270),$E270,$F270)-INDEX(INDIRECT(D270),$E270,G$28))*(10-INDEX(INDIRECT("times"&amp;B$2),$F270,G$28))/10)</f>
        <v>0</v>
      </c>
      <c r="H270" s="47">
        <f ca="1">IF(OR(INDEX(INDIRECT("times"&amp;B$2),$F270,H$28)&gt;10,INDEX(INDIRECT(D270),$E270,H$28)&lt;=INDEX(INDIRECT(D270),$E270,$F270)),0,(INDEX(INDIRECT(D270),$E270,$F270)-INDEX(INDIRECT(D270),$E270,H$28))*(10-INDEX(INDIRECT("times"&amp;B$2),$F270,H$28))/10)</f>
        <v>0</v>
      </c>
      <c r="I270" s="47">
        <f ca="1">IF(OR(INDEX(INDIRECT("times"&amp;B$2),$F270,I$28)&gt;10,INDEX(INDIRECT(D270),$E270,I$28)&lt;=INDEX(INDIRECT(D270),$E270,$F270)),0,(INDEX(INDIRECT(D270),$E270,$F270)-INDEX(INDIRECT(D270),$E270,I$28))*(10-INDEX(INDIRECT("times"&amp;B$2),$F270,I$28))/10)</f>
        <v>0</v>
      </c>
      <c r="J270" s="47">
        <f ca="1">IF(OR(INDEX(INDIRECT("times"&amp;B$2),$F270,J$28)&gt;10,INDEX(INDIRECT(D270),$E270,J$28)&lt;=INDEX(INDIRECT(D270),$E270,$F270)),0,(INDEX(INDIRECT(D270),$E270,$F270)-INDEX(INDIRECT(D270),$E270,J$28))*(10-INDEX(INDIRECT("times"&amp;B$2),$F270,J$28))/10)</f>
        <v>0</v>
      </c>
      <c r="K270" s="47">
        <f ca="1">IF(OR(INDEX(INDIRECT("times"&amp;B$2),$F270,K$28)&gt;10,INDEX(INDIRECT(D270),$E270,K$28)&lt;=INDEX(INDIRECT(D270),$E270,$F270)),0,(INDEX(INDIRECT(D270),$E270,$F270)-INDEX(INDIRECT(D270),$E270,K$28))*(10-INDEX(INDIRECT("times"&amp;B$2),$F270,K$28))/10)</f>
        <v>0</v>
      </c>
      <c r="L270" s="47">
        <f ca="1">IF(OR(INDEX(INDIRECT("times"&amp;B$2),$F270,L$28)&gt;10,INDEX(INDIRECT(D270),$E270,L$28)&lt;=INDEX(INDIRECT(D270),$E270,$F270)),0,(INDEX(INDIRECT(D270),$E270,$F270)-INDEX(INDIRECT(D270),$E270,L$28))*(10-INDEX(INDIRECT("times"&amp;B$2),$F270,L$28))/10)</f>
        <v>0</v>
      </c>
      <c r="M270" s="47">
        <f ca="1">IF(OR(INDEX(INDIRECT("times"&amp;B$2),$F270,M$28)&gt;10,INDEX(INDIRECT(D270),$E270,M$28)&lt;=INDEX(INDIRECT(D270),$E270,$F270)),0,(INDEX(INDIRECT(D270),$E270,$F270)-INDEX(INDIRECT(D270),$E270,M$28))*(10-INDEX(INDIRECT("times"&amp;B$2),$F270,M$28))/10)</f>
        <v>0</v>
      </c>
      <c r="N270" s="47">
        <f ca="1">IF(OR(INDEX(INDIRECT("times"&amp;B$2),$F270,N$28)&gt;10,INDEX(INDIRECT(D270),$E270,N$28)&lt;=INDEX(INDIRECT(D270),$E270,$F270)),0,(INDEX(INDIRECT(D270),$E270,$F270)-INDEX(INDIRECT(D270),$E270,N$28))*(10-INDEX(INDIRECT("times"&amp;B$2),$F270,N$28))/10)</f>
        <v>0</v>
      </c>
      <c r="O270" s="47">
        <f ca="1">IF(OR(INDEX(INDIRECT("times"&amp;B$2),$F270,O$28)&gt;10,INDEX(INDIRECT(D270),$E270,O$28)&lt;=INDEX(INDIRECT(D270),$E270,$F270)),0,(INDEX(INDIRECT(D270),$E270,$F270)-INDEX(INDIRECT(D270),$E270,O$28))*(10-INDEX(INDIRECT("times"&amp;B$2),$F270,O$28))/10)</f>
        <v>0</v>
      </c>
      <c r="P270" s="47">
        <f ca="1">IF(OR(INDEX(INDIRECT("times"&amp;B$2),$F270,P$28)&gt;10,INDEX(INDIRECT(D270),$E270,P$28)&lt;=INDEX(INDIRECT(D270),$E270,$F270)),0,(INDEX(INDIRECT(D270),$E270,$F270)-INDEX(INDIRECT(D270),$E270,P$28))*(10-INDEX(INDIRECT("times"&amp;B$2),$F270,P$28))/10)</f>
        <v>0</v>
      </c>
      <c r="Q270" s="47">
        <f ca="1">IF(OR(INDEX(INDIRECT("times"&amp;B$2),$F270,Q$28)&gt;10,INDEX(INDIRECT(D270),$E270,Q$28)&lt;=INDEX(INDIRECT(D270),$E270,$F270)),0,(INDEX(INDIRECT(D270),$E270,$F270)-INDEX(INDIRECT(D270),$E270,Q$28))*(10-INDEX(INDIRECT("times"&amp;B$2),$F270,Q$28))/10)</f>
        <v>0</v>
      </c>
      <c r="R270" s="47">
        <f ca="1">IF(OR(INDEX(INDIRECT("times"&amp;B$2),$F270,R$28)&gt;10,INDEX(INDIRECT(D270),$E270,R$28)&lt;=INDEX(INDIRECT(D270),$E270,$F270)),0,(INDEX(INDIRECT(D270),$E270,$F270)-INDEX(INDIRECT(D270),$E270,R$28))*(10-INDEX(INDIRECT("times"&amp;B$2),$F270,R$28))/10)</f>
        <v>0</v>
      </c>
      <c r="S270" s="47">
        <f ca="1">IF(OR(INDEX(INDIRECT("times"&amp;B$2),$F270,S$28)&gt;10,INDEX(INDIRECT(D270),$E270,S$28)&lt;=INDEX(INDIRECT(D270),$E270,$F270)),0,(INDEX(INDIRECT(D270),$E270,$F270)-INDEX(INDIRECT(D270),$E270,S$28))*(10-INDEX(INDIRECT("times"&amp;B$2),$F270,S$28))/10)</f>
        <v>0</v>
      </c>
      <c r="T270" s="47">
        <f ca="1">IF(OR(INDEX(INDIRECT("times"&amp;B$2),$F270,T$28)&gt;10,INDEX(INDIRECT(D270),$E270,T$28)&lt;=INDEX(INDIRECT(D270),$E270,$F270)),0,(INDEX(INDIRECT(D270),$E270,$F270)-INDEX(INDIRECT(D270),$E270,T$28))*(10-INDEX(INDIRECT("times"&amp;B$2),$F270,T$28))/10)</f>
        <v>0</v>
      </c>
      <c r="U270" s="47">
        <f ca="1">IF(OR(INDEX(INDIRECT("times"&amp;B$2),$F270,U$28)&gt;10,INDEX(INDIRECT(D270),$E270,U$28)&lt;=INDEX(INDIRECT(D270),$E270,$F270)),0,(INDEX(INDIRECT(D270),$E270,$F270)-INDEX(INDIRECT(D270),$E270,U$28))*(10-INDEX(INDIRECT("times"&amp;B$2),$F270,U$28))/10)</f>
        <v>0</v>
      </c>
      <c r="V270" s="47">
        <f ca="1">IF(OR(INDEX(INDIRECT("times"&amp;B$2),$F270,V$28)&gt;10,INDEX(INDIRECT(D270),$E270,V$28)&lt;=INDEX(INDIRECT(D270),$E270,$F270)),0,(INDEX(INDIRECT(D270),$E270,$F270)-INDEX(INDIRECT(D270),$E270,V$28))*(10-INDEX(INDIRECT("times"&amp;B$2),$F270,V$28))/10)</f>
        <v>0</v>
      </c>
      <c r="W270" s="47">
        <f ca="1">IF(OR(INDEX(INDIRECT("times"&amp;B$2),$F270,W$28)&gt;10,INDEX(INDIRECT(D270),$E270,W$28)&lt;=INDEX(INDIRECT(D270),$E270,$F270)),0,(INDEX(INDIRECT(D270),$E270,$F270)-INDEX(INDIRECT(D270),$E270,W$28))*(10-INDEX(INDIRECT("times"&amp;B$2),$F270,W$28))/10)</f>
        <v>0</v>
      </c>
      <c r="X270" s="47">
        <f ca="1">IF(OR(INDEX(INDIRECT("times"&amp;B$2),$F270,X$28)&gt;10,INDEX(INDIRECT(D270),$E270,X$28)&lt;=INDEX(INDIRECT(D270),$E270,$F270)),0,(INDEX(INDIRECT(D270),$E270,$F270)-INDEX(INDIRECT(D270),$E270,X$28))*(10-INDEX(INDIRECT("times"&amp;B$2),$F270,X$28))/10)</f>
        <v>0</v>
      </c>
      <c r="Y270" s="47">
        <f ca="1">IF(OR(INDEX(INDIRECT("times"&amp;B$2),$F270,Y$28)&gt;10,INDEX(INDIRECT(D270),$E270,Y$28)&lt;=INDEX(INDIRECT(D270),$E270,$F270)),0,(INDEX(INDIRECT(D270),$E270,$F270)-INDEX(INDIRECT(D270),$E270,Y$28))*(10-INDEX(INDIRECT("times"&amp;B$2),$F270,Y$28))/10)</f>
        <v>0</v>
      </c>
      <c r="Z270" s="47">
        <f ca="1">IF(OR(INDEX(INDIRECT("times"&amp;B$2),$F270,Z$28)&gt;10,INDEX(INDIRECT(D270),$E270,Z$28)&lt;=INDEX(INDIRECT(D270),$E270,$F270)),0,(INDEX(INDIRECT(D270),$E270,$F270)-INDEX(INDIRECT(D270),$E270,Z$28))*(10-INDEX(INDIRECT("times"&amp;B$2),$F270,Z$28))/10)</f>
        <v>0</v>
      </c>
      <c r="AA270" s="48">
        <f ca="1">IF(OR(INDEX(INDIRECT("times"&amp;B$2),$F270,AA$28)&gt;10,INDEX(INDIRECT(D270),$E270,AA$28)&lt;=INDEX(INDIRECT(D270),$E270,$F270)),0,(INDEX(INDIRECT(D270),$E270,$F270)-INDEX(INDIRECT(D270),$E270,AA$28))*(10-INDEX(INDIRECT("times"&amp;B$2),$F270,AA$28))/10)</f>
        <v>0</v>
      </c>
      <c r="AB270" s="201">
        <v>18</v>
      </c>
      <c r="AD270" s="18" t="s">
        <v>206</v>
      </c>
      <c r="AE270" s="122">
        <f>AD236</f>
        <v>2</v>
      </c>
      <c r="AF270" s="122" t="str">
        <f>AD237</f>
        <v>shop1834</v>
      </c>
      <c r="AG270" s="210" t="str">
        <f t="shared" si="1199"/>
        <v>core2_shop1834</v>
      </c>
      <c r="AH270" s="122">
        <v>1</v>
      </c>
      <c r="AI270" s="33">
        <v>18</v>
      </c>
      <c r="AJ270" s="46">
        <f ca="1">IF(OR(INDEX(INDIRECT("times"&amp;AE$2),$F270,AJ$28)&gt;10,INDEX(INDIRECT(AG270),$E270,AJ$28)&lt;=INDEX(INDIRECT(AG270),$E270,$F270)),0,(INDEX(INDIRECT(AG270),$E270,$F270)-INDEX(INDIRECT(AG270),$E270,AJ$28))*(10-INDEX(INDIRECT("times"&amp;AE$2),$F270,AJ$28))/10)</f>
        <v>0</v>
      </c>
      <c r="AK270" s="47">
        <f ca="1">IF(OR(INDEX(INDIRECT("times"&amp;AE$2),$F270,AK$28)&gt;10,INDEX(INDIRECT(AG270),$E270,AK$28)&lt;=INDEX(INDIRECT(AG270),$E270,$F270)),0,(INDEX(INDIRECT(AG270),$E270,$F270)-INDEX(INDIRECT(AG270),$E270,AK$28))*(10-INDEX(INDIRECT("times"&amp;AE$2),$F270,AK$28))/10)</f>
        <v>0</v>
      </c>
      <c r="AL270" s="47">
        <f ca="1">IF(OR(INDEX(INDIRECT("times"&amp;AE$2),$F270,AL$28)&gt;10,INDEX(INDIRECT(AG270),$E270,AL$28)&lt;=INDEX(INDIRECT(AG270),$E270,$F270)),0,(INDEX(INDIRECT(AG270),$E270,$F270)-INDEX(INDIRECT(AG270),$E270,AL$28))*(10-INDEX(INDIRECT("times"&amp;AE$2),$F270,AL$28))/10)</f>
        <v>0</v>
      </c>
      <c r="AM270" s="47">
        <f ca="1">IF(OR(INDEX(INDIRECT("times"&amp;AE$2),$F270,AM$28)&gt;10,INDEX(INDIRECT(AG270),$E270,AM$28)&lt;=INDEX(INDIRECT(AG270),$E270,$F270)),0,(INDEX(INDIRECT(AG270),$E270,$F270)-INDEX(INDIRECT(AG270),$E270,AM$28))*(10-INDEX(INDIRECT("times"&amp;AE$2),$F270,AM$28))/10)</f>
        <v>0</v>
      </c>
      <c r="AN270" s="47">
        <f ca="1">IF(OR(INDEX(INDIRECT("times"&amp;AE$2),$F270,AN$28)&gt;10,INDEX(INDIRECT(AG270),$E270,AN$28)&lt;=INDEX(INDIRECT(AG270),$E270,$F270)),0,(INDEX(INDIRECT(AG270),$E270,$F270)-INDEX(INDIRECT(AG270),$E270,AN$28))*(10-INDEX(INDIRECT("times"&amp;AE$2),$F270,AN$28))/10)</f>
        <v>0</v>
      </c>
      <c r="AO270" s="47">
        <f ca="1">IF(OR(INDEX(INDIRECT("times"&amp;AE$2),$F270,AO$28)&gt;10,INDEX(INDIRECT(AG270),$E270,AO$28)&lt;=INDEX(INDIRECT(AG270),$E270,$F270)),0,(INDEX(INDIRECT(AG270),$E270,$F270)-INDEX(INDIRECT(AG270),$E270,AO$28))*(10-INDEX(INDIRECT("times"&amp;AE$2),$F270,AO$28))/10)</f>
        <v>0</v>
      </c>
      <c r="AP270" s="47">
        <f ca="1">IF(OR(INDEX(INDIRECT("times"&amp;AE$2),$F270,AP$28)&gt;10,INDEX(INDIRECT(AG270),$E270,AP$28)&lt;=INDEX(INDIRECT(AG270),$E270,$F270)),0,(INDEX(INDIRECT(AG270),$E270,$F270)-INDEX(INDIRECT(AG270),$E270,AP$28))*(10-INDEX(INDIRECT("times"&amp;AE$2),$F270,AP$28))/10)</f>
        <v>0</v>
      </c>
      <c r="AQ270" s="47">
        <f ca="1">IF(OR(INDEX(INDIRECT("times"&amp;AE$2),$F270,AQ$28)&gt;10,INDEX(INDIRECT(AG270),$E270,AQ$28)&lt;=INDEX(INDIRECT(AG270),$E270,$F270)),0,(INDEX(INDIRECT(AG270),$E270,$F270)-INDEX(INDIRECT(AG270),$E270,AQ$28))*(10-INDEX(INDIRECT("times"&amp;AE$2),$F270,AQ$28))/10)</f>
        <v>0</v>
      </c>
      <c r="AR270" s="47">
        <f ca="1">IF(OR(INDEX(INDIRECT("times"&amp;AE$2),$F270,AR$28)&gt;10,INDEX(INDIRECT(AG270),$E270,AR$28)&lt;=INDEX(INDIRECT(AG270),$E270,$F270)),0,(INDEX(INDIRECT(AG270),$E270,$F270)-INDEX(INDIRECT(AG270),$E270,AR$28))*(10-INDEX(INDIRECT("times"&amp;AE$2),$F270,AR$28))/10)</f>
        <v>0</v>
      </c>
      <c r="AS270" s="47">
        <f ca="1">IF(OR(INDEX(INDIRECT("times"&amp;AE$2),$F270,AS$28)&gt;10,INDEX(INDIRECT(AG270),$E270,AS$28)&lt;=INDEX(INDIRECT(AG270),$E270,$F270)),0,(INDEX(INDIRECT(AG270),$E270,$F270)-INDEX(INDIRECT(AG270),$E270,AS$28))*(10-INDEX(INDIRECT("times"&amp;AE$2),$F270,AS$28))/10)</f>
        <v>0</v>
      </c>
      <c r="AT270" s="47">
        <f ca="1">IF(OR(INDEX(INDIRECT("times"&amp;AE$2),$F270,AT$28)&gt;10,INDEX(INDIRECT(AG270),$E270,AT$28)&lt;=INDEX(INDIRECT(AG270),$E270,$F270)),0,(INDEX(INDIRECT(AG270),$E270,$F270)-INDEX(INDIRECT(AG270),$E270,AT$28))*(10-INDEX(INDIRECT("times"&amp;AE$2),$F270,AT$28))/10)</f>
        <v>0</v>
      </c>
      <c r="AU270" s="47">
        <f ca="1">IF(OR(INDEX(INDIRECT("times"&amp;AE$2),$F270,AU$28)&gt;10,INDEX(INDIRECT(AG270),$E270,AU$28)&lt;=INDEX(INDIRECT(AG270),$E270,$F270)),0,(INDEX(INDIRECT(AG270),$E270,$F270)-INDEX(INDIRECT(AG270),$E270,AU$28))*(10-INDEX(INDIRECT("times"&amp;AE$2),$F270,AU$28))/10)</f>
        <v>0</v>
      </c>
      <c r="AV270" s="47">
        <f ca="1">IF(OR(INDEX(INDIRECT("times"&amp;AE$2),$F270,AV$28)&gt;10,INDEX(INDIRECT(AG270),$E270,AV$28)&lt;=INDEX(INDIRECT(AG270),$E270,$F270)),0,(INDEX(INDIRECT(AG270),$E270,$F270)-INDEX(INDIRECT(AG270),$E270,AV$28))*(10-INDEX(INDIRECT("times"&amp;AE$2),$F270,AV$28))/10)</f>
        <v>0</v>
      </c>
      <c r="AW270" s="47">
        <f ca="1">IF(OR(INDEX(INDIRECT("times"&amp;AE$2),$F270,AW$28)&gt;10,INDEX(INDIRECT(AG270),$E270,AW$28)&lt;=INDEX(INDIRECT(AG270),$E270,$F270)),0,(INDEX(INDIRECT(AG270),$E270,$F270)-INDEX(INDIRECT(AG270),$E270,AW$28))*(10-INDEX(INDIRECT("times"&amp;AE$2),$F270,AW$28))/10)</f>
        <v>0</v>
      </c>
      <c r="AX270" s="47">
        <f ca="1">IF(OR(INDEX(INDIRECT("times"&amp;AE$2),$F270,AX$28)&gt;10,INDEX(INDIRECT(AG270),$E270,AX$28)&lt;=INDEX(INDIRECT(AG270),$E270,$F270)),0,(INDEX(INDIRECT(AG270),$E270,$F270)-INDEX(INDIRECT(AG270),$E270,AX$28))*(10-INDEX(INDIRECT("times"&amp;AE$2),$F270,AX$28))/10)</f>
        <v>0</v>
      </c>
      <c r="AY270" s="47">
        <f ca="1">IF(OR(INDEX(INDIRECT("times"&amp;AE$2),$F270,AY$28)&gt;10,INDEX(INDIRECT(AG270),$E270,AY$28)&lt;=INDEX(INDIRECT(AG270),$E270,$F270)),0,(INDEX(INDIRECT(AG270),$E270,$F270)-INDEX(INDIRECT(AG270),$E270,AY$28))*(10-INDEX(INDIRECT("times"&amp;AE$2),$F270,AY$28))/10)</f>
        <v>0</v>
      </c>
      <c r="AZ270" s="47">
        <f ca="1">IF(OR(INDEX(INDIRECT("times"&amp;AE$2),$F270,AZ$28)&gt;10,INDEX(INDIRECT(AG270),$E270,AZ$28)&lt;=INDEX(INDIRECT(AG270),$E270,$F270)),0,(INDEX(INDIRECT(AG270),$E270,$F270)-INDEX(INDIRECT(AG270),$E270,AZ$28))*(10-INDEX(INDIRECT("times"&amp;AE$2),$F270,AZ$28))/10)</f>
        <v>0</v>
      </c>
      <c r="BA270" s="47">
        <f ca="1">IF(OR(INDEX(INDIRECT("times"&amp;AE$2),$F270,BA$28)&gt;10,INDEX(INDIRECT(AG270),$E270,BA$28)&lt;=INDEX(INDIRECT(AG270),$E270,$F270)),0,(INDEX(INDIRECT(AG270),$E270,$F270)-INDEX(INDIRECT(AG270),$E270,BA$28))*(10-INDEX(INDIRECT("times"&amp;AE$2),$F270,BA$28))/10)</f>
        <v>0</v>
      </c>
      <c r="BB270" s="47">
        <f ca="1">IF(OR(INDEX(INDIRECT("times"&amp;AE$2),$F270,BB$28)&gt;10,INDEX(INDIRECT(AG270),$E270,BB$28)&lt;=INDEX(INDIRECT(AG270),$E270,$F270)),0,(INDEX(INDIRECT(AG270),$E270,$F270)-INDEX(INDIRECT(AG270),$E270,BB$28))*(10-INDEX(INDIRECT("times"&amp;AE$2),$F270,BB$28))/10)</f>
        <v>0</v>
      </c>
      <c r="BC270" s="47">
        <f ca="1">IF(OR(INDEX(INDIRECT("times"&amp;AE$2),$F270,BC$28)&gt;10,INDEX(INDIRECT(AG270),$E270,BC$28)&lt;=INDEX(INDIRECT(AG270),$E270,$F270)),0,(INDEX(INDIRECT(AG270),$E270,$F270)-INDEX(INDIRECT(AG270),$E270,BC$28))*(10-INDEX(INDIRECT("times"&amp;AE$2),$F270,BC$28))/10)</f>
        <v>0</v>
      </c>
      <c r="BD270" s="48">
        <f ca="1">IF(OR(INDEX(INDIRECT("times"&amp;AE$2),$F270,BD$28)&gt;10,INDEX(INDIRECT(AG270),$E270,BD$28)&lt;=INDEX(INDIRECT(AG270),$E270,$F270)),0,(INDEX(INDIRECT(AG270),$E270,$F270)-INDEX(INDIRECT(AG270),$E270,BD$28))*(10-INDEX(INDIRECT("times"&amp;AE$2),$F270,BD$28))/10)</f>
        <v>0</v>
      </c>
      <c r="BE270" s="201">
        <v>18</v>
      </c>
      <c r="BG270" s="18" t="s">
        <v>206</v>
      </c>
      <c r="BH270" s="122">
        <f>BG236</f>
        <v>2</v>
      </c>
      <c r="BI270" s="122" t="str">
        <f>BG237</f>
        <v>lei1834</v>
      </c>
      <c r="BJ270" s="210" t="str">
        <f t="shared" si="1200"/>
        <v>core2_lei1834</v>
      </c>
      <c r="BK270" s="122">
        <v>1</v>
      </c>
      <c r="BL270" s="33">
        <v>18</v>
      </c>
      <c r="BM270" s="46">
        <f ca="1">IF(OR(INDEX(INDIRECT("times"&amp;BH$2),$F270,BM$28)&gt;10,INDEX(INDIRECT(BJ270),$E270,BM$28)&lt;=INDEX(INDIRECT(BJ270),$E270,$F270)),0,(INDEX(INDIRECT(BJ270),$E270,$F270)-INDEX(INDIRECT(BJ270),$E270,BM$28))*(10-INDEX(INDIRECT("times"&amp;BH$2),$F270,BM$28))/10)</f>
        <v>0</v>
      </c>
      <c r="BN270" s="47">
        <f ca="1">IF(OR(INDEX(INDIRECT("times"&amp;BH$2),$F270,BN$28)&gt;10,INDEX(INDIRECT(BJ270),$E270,BN$28)&lt;=INDEX(INDIRECT(BJ270),$E270,$F270)),0,(INDEX(INDIRECT(BJ270),$E270,$F270)-INDEX(INDIRECT(BJ270),$E270,BN$28))*(10-INDEX(INDIRECT("times"&amp;BH$2),$F270,BN$28))/10)</f>
        <v>0</v>
      </c>
      <c r="BO270" s="47">
        <f ca="1">IF(OR(INDEX(INDIRECT("times"&amp;BH$2),$F270,BO$28)&gt;10,INDEX(INDIRECT(BJ270),$E270,BO$28)&lt;=INDEX(INDIRECT(BJ270),$E270,$F270)),0,(INDEX(INDIRECT(BJ270),$E270,$F270)-INDEX(INDIRECT(BJ270),$E270,BO$28))*(10-INDEX(INDIRECT("times"&amp;BH$2),$F270,BO$28))/10)</f>
        <v>0</v>
      </c>
      <c r="BP270" s="47">
        <f ca="1">IF(OR(INDEX(INDIRECT("times"&amp;BH$2),$F270,BP$28)&gt;10,INDEX(INDIRECT(BJ270),$E270,BP$28)&lt;=INDEX(INDIRECT(BJ270),$E270,$F270)),0,(INDEX(INDIRECT(BJ270),$E270,$F270)-INDEX(INDIRECT(BJ270),$E270,BP$28))*(10-INDEX(INDIRECT("times"&amp;BH$2),$F270,BP$28))/10)</f>
        <v>0</v>
      </c>
      <c r="BQ270" s="47">
        <f ca="1">IF(OR(INDEX(INDIRECT("times"&amp;BH$2),$F270,BQ$28)&gt;10,INDEX(INDIRECT(BJ270),$E270,BQ$28)&lt;=INDEX(INDIRECT(BJ270),$E270,$F270)),0,(INDEX(INDIRECT(BJ270),$E270,$F270)-INDEX(INDIRECT(BJ270),$E270,BQ$28))*(10-INDEX(INDIRECT("times"&amp;BH$2),$F270,BQ$28))/10)</f>
        <v>0</v>
      </c>
      <c r="BR270" s="47">
        <f ca="1">IF(OR(INDEX(INDIRECT("times"&amp;BH$2),$F270,BR$28)&gt;10,INDEX(INDIRECT(BJ270),$E270,BR$28)&lt;=INDEX(INDIRECT(BJ270),$E270,$F270)),0,(INDEX(INDIRECT(BJ270),$E270,$F270)-INDEX(INDIRECT(BJ270),$E270,BR$28))*(10-INDEX(INDIRECT("times"&amp;BH$2),$F270,BR$28))/10)</f>
        <v>0</v>
      </c>
      <c r="BS270" s="47">
        <f ca="1">IF(OR(INDEX(INDIRECT("times"&amp;BH$2),$F270,BS$28)&gt;10,INDEX(INDIRECT(BJ270),$E270,BS$28)&lt;=INDEX(INDIRECT(BJ270),$E270,$F270)),0,(INDEX(INDIRECT(BJ270),$E270,$F270)-INDEX(INDIRECT(BJ270),$E270,BS$28))*(10-INDEX(INDIRECT("times"&amp;BH$2),$F270,BS$28))/10)</f>
        <v>0</v>
      </c>
      <c r="BT270" s="47">
        <f ca="1">IF(OR(INDEX(INDIRECT("times"&amp;BH$2),$F270,BT$28)&gt;10,INDEX(INDIRECT(BJ270),$E270,BT$28)&lt;=INDEX(INDIRECT(BJ270),$E270,$F270)),0,(INDEX(INDIRECT(BJ270),$E270,$F270)-INDEX(INDIRECT(BJ270),$E270,BT$28))*(10-INDEX(INDIRECT("times"&amp;BH$2),$F270,BT$28))/10)</f>
        <v>0</v>
      </c>
      <c r="BU270" s="47">
        <f ca="1">IF(OR(INDEX(INDIRECT("times"&amp;BH$2),$F270,BU$28)&gt;10,INDEX(INDIRECT(BJ270),$E270,BU$28)&lt;=INDEX(INDIRECT(BJ270),$E270,$F270)),0,(INDEX(INDIRECT(BJ270),$E270,$F270)-INDEX(INDIRECT(BJ270),$E270,BU$28))*(10-INDEX(INDIRECT("times"&amp;BH$2),$F270,BU$28))/10)</f>
        <v>0</v>
      </c>
      <c r="BV270" s="47">
        <f ca="1">IF(OR(INDEX(INDIRECT("times"&amp;BH$2),$F270,BV$28)&gt;10,INDEX(INDIRECT(BJ270),$E270,BV$28)&lt;=INDEX(INDIRECT(BJ270),$E270,$F270)),0,(INDEX(INDIRECT(BJ270),$E270,$F270)-INDEX(INDIRECT(BJ270),$E270,BV$28))*(10-INDEX(INDIRECT("times"&amp;BH$2),$F270,BV$28))/10)</f>
        <v>0</v>
      </c>
      <c r="BW270" s="47">
        <f ca="1">IF(OR(INDEX(INDIRECT("times"&amp;BH$2),$F270,BW$28)&gt;10,INDEX(INDIRECT(BJ270),$E270,BW$28)&lt;=INDEX(INDIRECT(BJ270),$E270,$F270)),0,(INDEX(INDIRECT(BJ270),$E270,$F270)-INDEX(INDIRECT(BJ270),$E270,BW$28))*(10-INDEX(INDIRECT("times"&amp;BH$2),$F270,BW$28))/10)</f>
        <v>0</v>
      </c>
      <c r="BX270" s="47">
        <f ca="1">IF(OR(INDEX(INDIRECT("times"&amp;BH$2),$F270,BX$28)&gt;10,INDEX(INDIRECT(BJ270),$E270,BX$28)&lt;=INDEX(INDIRECT(BJ270),$E270,$F270)),0,(INDEX(INDIRECT(BJ270),$E270,$F270)-INDEX(INDIRECT(BJ270),$E270,BX$28))*(10-INDEX(INDIRECT("times"&amp;BH$2),$F270,BX$28))/10)</f>
        <v>0</v>
      </c>
      <c r="BY270" s="47">
        <f ca="1">IF(OR(INDEX(INDIRECT("times"&amp;BH$2),$F270,BY$28)&gt;10,INDEX(INDIRECT(BJ270),$E270,BY$28)&lt;=INDEX(INDIRECT(BJ270),$E270,$F270)),0,(INDEX(INDIRECT(BJ270),$E270,$F270)-INDEX(INDIRECT(BJ270),$E270,BY$28))*(10-INDEX(INDIRECT("times"&amp;BH$2),$F270,BY$28))/10)</f>
        <v>0</v>
      </c>
      <c r="BZ270" s="47">
        <f ca="1">IF(OR(INDEX(INDIRECT("times"&amp;BH$2),$F270,BZ$28)&gt;10,INDEX(INDIRECT(BJ270),$E270,BZ$28)&lt;=INDEX(INDIRECT(BJ270),$E270,$F270)),0,(INDEX(INDIRECT(BJ270),$E270,$F270)-INDEX(INDIRECT(BJ270),$E270,BZ$28))*(10-INDEX(INDIRECT("times"&amp;BH$2),$F270,BZ$28))/10)</f>
        <v>0</v>
      </c>
      <c r="CA270" s="47">
        <f ca="1">IF(OR(INDEX(INDIRECT("times"&amp;BH$2),$F270,CA$28)&gt;10,INDEX(INDIRECT(BJ270),$E270,CA$28)&lt;=INDEX(INDIRECT(BJ270),$E270,$F270)),0,(INDEX(INDIRECT(BJ270),$E270,$F270)-INDEX(INDIRECT(BJ270),$E270,CA$28))*(10-INDEX(INDIRECT("times"&amp;BH$2),$F270,CA$28))/10)</f>
        <v>0</v>
      </c>
      <c r="CB270" s="47">
        <f ca="1">IF(OR(INDEX(INDIRECT("times"&amp;BH$2),$F270,CB$28)&gt;10,INDEX(INDIRECT(BJ270),$E270,CB$28)&lt;=INDEX(INDIRECT(BJ270),$E270,$F270)),0,(INDEX(INDIRECT(BJ270),$E270,$F270)-INDEX(INDIRECT(BJ270),$E270,CB$28))*(10-INDEX(INDIRECT("times"&amp;BH$2),$F270,CB$28))/10)</f>
        <v>0</v>
      </c>
      <c r="CC270" s="47">
        <f ca="1">IF(OR(INDEX(INDIRECT("times"&amp;BH$2),$F270,CC$28)&gt;10,INDEX(INDIRECT(BJ270),$E270,CC$28)&lt;=INDEX(INDIRECT(BJ270),$E270,$F270)),0,(INDEX(INDIRECT(BJ270),$E270,$F270)-INDEX(INDIRECT(BJ270),$E270,CC$28))*(10-INDEX(INDIRECT("times"&amp;BH$2),$F270,CC$28))/10)</f>
        <v>0</v>
      </c>
      <c r="CD270" s="47">
        <f ca="1">IF(OR(INDEX(INDIRECT("times"&amp;BH$2),$F270,CD$28)&gt;10,INDEX(INDIRECT(BJ270),$E270,CD$28)&lt;=INDEX(INDIRECT(BJ270),$E270,$F270)),0,(INDEX(INDIRECT(BJ270),$E270,$F270)-INDEX(INDIRECT(BJ270),$E270,CD$28))*(10-INDEX(INDIRECT("times"&amp;BH$2),$F270,CD$28))/10)</f>
        <v>0</v>
      </c>
      <c r="CE270" s="47">
        <f ca="1">IF(OR(INDEX(INDIRECT("times"&amp;BH$2),$F270,CE$28)&gt;10,INDEX(INDIRECT(BJ270),$E270,CE$28)&lt;=INDEX(INDIRECT(BJ270),$E270,$F270)),0,(INDEX(INDIRECT(BJ270),$E270,$F270)-INDEX(INDIRECT(BJ270),$E270,CE$28))*(10-INDEX(INDIRECT("times"&amp;BH$2),$F270,CE$28))/10)</f>
        <v>0</v>
      </c>
      <c r="CF270" s="47">
        <f ca="1">IF(OR(INDEX(INDIRECT("times"&amp;BH$2),$F270,CF$28)&gt;10,INDEX(INDIRECT(BJ270),$E270,CF$28)&lt;=INDEX(INDIRECT(BJ270),$E270,$F270)),0,(INDEX(INDIRECT(BJ270),$E270,$F270)-INDEX(INDIRECT(BJ270),$E270,CF$28))*(10-INDEX(INDIRECT("times"&amp;BH$2),$F270,CF$28))/10)</f>
        <v>0</v>
      </c>
      <c r="CG270" s="48">
        <f ca="1">IF(OR(INDEX(INDIRECT("times"&amp;BH$2),$F270,CG$28)&gt;10,INDEX(INDIRECT(BJ270),$E270,CG$28)&lt;=INDEX(INDIRECT(BJ270),$E270,$F270)),0,(INDEX(INDIRECT(BJ270),$E270,$F270)-INDEX(INDIRECT(BJ270),$E270,CG$28))*(10-INDEX(INDIRECT("times"&amp;BH$2),$F270,CG$28))/10)</f>
        <v>0</v>
      </c>
      <c r="CH270" s="201">
        <v>18</v>
      </c>
      <c r="CJ270" s="18" t="s">
        <v>206</v>
      </c>
      <c r="CK270" s="122">
        <f>CJ236</f>
        <v>2</v>
      </c>
      <c r="CL270" s="122" t="str">
        <f>CJ237</f>
        <v>work3564</v>
      </c>
      <c r="CM270" s="210" t="str">
        <f t="shared" si="1201"/>
        <v>core2_work3564</v>
      </c>
      <c r="CN270" s="122">
        <v>1</v>
      </c>
      <c r="CO270" s="33">
        <v>18</v>
      </c>
      <c r="CP270" s="46">
        <f ca="1">IF(OR(INDEX(INDIRECT("times"&amp;CK$2),$F270,CP$28)&gt;10,INDEX(INDIRECT(CM270),$E270,CP$28)&lt;=INDEX(INDIRECT(CM270),$E270,$F270)),0,(INDEX(INDIRECT(CM270),$E270,$F270)-INDEX(INDIRECT(CM270),$E270,CP$28))*(10-INDEX(INDIRECT("times"&amp;CK$2),$F270,CP$28))/10)</f>
        <v>0</v>
      </c>
      <c r="CQ270" s="47">
        <f ca="1">IF(OR(INDEX(INDIRECT("times"&amp;CK$2),$F270,CQ$28)&gt;10,INDEX(INDIRECT(CM270),$E270,CQ$28)&lt;=INDEX(INDIRECT(CM270),$E270,$F270)),0,(INDEX(INDIRECT(CM270),$E270,$F270)-INDEX(INDIRECT(CM270),$E270,CQ$28))*(10-INDEX(INDIRECT("times"&amp;CK$2),$F270,CQ$28))/10)</f>
        <v>0</v>
      </c>
      <c r="CR270" s="47">
        <f ca="1">IF(OR(INDEX(INDIRECT("times"&amp;CK$2),$F270,CR$28)&gt;10,INDEX(INDIRECT(CM270),$E270,CR$28)&lt;=INDEX(INDIRECT(CM270),$E270,$F270)),0,(INDEX(INDIRECT(CM270),$E270,$F270)-INDEX(INDIRECT(CM270),$E270,CR$28))*(10-INDEX(INDIRECT("times"&amp;CK$2),$F270,CR$28))/10)</f>
        <v>0</v>
      </c>
      <c r="CS270" s="47">
        <f ca="1">IF(OR(INDEX(INDIRECT("times"&amp;CK$2),$F270,CS$28)&gt;10,INDEX(INDIRECT(CM270),$E270,CS$28)&lt;=INDEX(INDIRECT(CM270),$E270,$F270)),0,(INDEX(INDIRECT(CM270),$E270,$F270)-INDEX(INDIRECT(CM270),$E270,CS$28))*(10-INDEX(INDIRECT("times"&amp;CK$2),$F270,CS$28))/10)</f>
        <v>0</v>
      </c>
      <c r="CT270" s="47">
        <f ca="1">IF(OR(INDEX(INDIRECT("times"&amp;CK$2),$F270,CT$28)&gt;10,INDEX(INDIRECT(CM270),$E270,CT$28)&lt;=INDEX(INDIRECT(CM270),$E270,$F270)),0,(INDEX(INDIRECT(CM270),$E270,$F270)-INDEX(INDIRECT(CM270),$E270,CT$28))*(10-INDEX(INDIRECT("times"&amp;CK$2),$F270,CT$28))/10)</f>
        <v>0</v>
      </c>
      <c r="CU270" s="47">
        <f ca="1">IF(OR(INDEX(INDIRECT("times"&amp;CK$2),$F270,CU$28)&gt;10,INDEX(INDIRECT(CM270),$E270,CU$28)&lt;=INDEX(INDIRECT(CM270),$E270,$F270)),0,(INDEX(INDIRECT(CM270),$E270,$F270)-INDEX(INDIRECT(CM270),$E270,CU$28))*(10-INDEX(INDIRECT("times"&amp;CK$2),$F270,CU$28))/10)</f>
        <v>0</v>
      </c>
      <c r="CV270" s="47">
        <f ca="1">IF(OR(INDEX(INDIRECT("times"&amp;CK$2),$F270,CV$28)&gt;10,INDEX(INDIRECT(CM270),$E270,CV$28)&lt;=INDEX(INDIRECT(CM270),$E270,$F270)),0,(INDEX(INDIRECT(CM270),$E270,$F270)-INDEX(INDIRECT(CM270),$E270,CV$28))*(10-INDEX(INDIRECT("times"&amp;CK$2),$F270,CV$28))/10)</f>
        <v>0</v>
      </c>
      <c r="CW270" s="47">
        <f ca="1">IF(OR(INDEX(INDIRECT("times"&amp;CK$2),$F270,CW$28)&gt;10,INDEX(INDIRECT(CM270),$E270,CW$28)&lt;=INDEX(INDIRECT(CM270),$E270,$F270)),0,(INDEX(INDIRECT(CM270),$E270,$F270)-INDEX(INDIRECT(CM270),$E270,CW$28))*(10-INDEX(INDIRECT("times"&amp;CK$2),$F270,CW$28))/10)</f>
        <v>0</v>
      </c>
      <c r="CX270" s="47">
        <f ca="1">IF(OR(INDEX(INDIRECT("times"&amp;CK$2),$F270,CX$28)&gt;10,INDEX(INDIRECT(CM270),$E270,CX$28)&lt;=INDEX(INDIRECT(CM270),$E270,$F270)),0,(INDEX(INDIRECT(CM270),$E270,$F270)-INDEX(INDIRECT(CM270),$E270,CX$28))*(10-INDEX(INDIRECT("times"&amp;CK$2),$F270,CX$28))/10)</f>
        <v>0</v>
      </c>
      <c r="CY270" s="47">
        <f ca="1">IF(OR(INDEX(INDIRECT("times"&amp;CK$2),$F270,CY$28)&gt;10,INDEX(INDIRECT(CM270),$E270,CY$28)&lt;=INDEX(INDIRECT(CM270),$E270,$F270)),0,(INDEX(INDIRECT(CM270),$E270,$F270)-INDEX(INDIRECT(CM270),$E270,CY$28))*(10-INDEX(INDIRECT("times"&amp;CK$2),$F270,CY$28))/10)</f>
        <v>0</v>
      </c>
      <c r="CZ270" s="47">
        <f ca="1">IF(OR(INDEX(INDIRECT("times"&amp;CK$2),$F270,CZ$28)&gt;10,INDEX(INDIRECT(CM270),$E270,CZ$28)&lt;=INDEX(INDIRECT(CM270),$E270,$F270)),0,(INDEX(INDIRECT(CM270),$E270,$F270)-INDEX(INDIRECT(CM270),$E270,CZ$28))*(10-INDEX(INDIRECT("times"&amp;CK$2),$F270,CZ$28))/10)</f>
        <v>0</v>
      </c>
      <c r="DA270" s="47">
        <f ca="1">IF(OR(INDEX(INDIRECT("times"&amp;CK$2),$F270,DA$28)&gt;10,INDEX(INDIRECT(CM270),$E270,DA$28)&lt;=INDEX(INDIRECT(CM270),$E270,$F270)),0,(INDEX(INDIRECT(CM270),$E270,$F270)-INDEX(INDIRECT(CM270),$E270,DA$28))*(10-INDEX(INDIRECT("times"&amp;CK$2),$F270,DA$28))/10)</f>
        <v>0</v>
      </c>
      <c r="DB270" s="47">
        <f ca="1">IF(OR(INDEX(INDIRECT("times"&amp;CK$2),$F270,DB$28)&gt;10,INDEX(INDIRECT(CM270),$E270,DB$28)&lt;=INDEX(INDIRECT(CM270),$E270,$F270)),0,(INDEX(INDIRECT(CM270),$E270,$F270)-INDEX(INDIRECT(CM270),$E270,DB$28))*(10-INDEX(INDIRECT("times"&amp;CK$2),$F270,DB$28))/10)</f>
        <v>0</v>
      </c>
      <c r="DC270" s="47">
        <f ca="1">IF(OR(INDEX(INDIRECT("times"&amp;CK$2),$F270,DC$28)&gt;10,INDEX(INDIRECT(CM270),$E270,DC$28)&lt;=INDEX(INDIRECT(CM270),$E270,$F270)),0,(INDEX(INDIRECT(CM270),$E270,$F270)-INDEX(INDIRECT(CM270),$E270,DC$28))*(10-INDEX(INDIRECT("times"&amp;CK$2),$F270,DC$28))/10)</f>
        <v>0</v>
      </c>
      <c r="DD270" s="47">
        <f ca="1">IF(OR(INDEX(INDIRECT("times"&amp;CK$2),$F270,DD$28)&gt;10,INDEX(INDIRECT(CM270),$E270,DD$28)&lt;=INDEX(INDIRECT(CM270),$E270,$F270)),0,(INDEX(INDIRECT(CM270),$E270,$F270)-INDEX(INDIRECT(CM270),$E270,DD$28))*(10-INDEX(INDIRECT("times"&amp;CK$2),$F270,DD$28))/10)</f>
        <v>0</v>
      </c>
      <c r="DE270" s="47">
        <f ca="1">IF(OR(INDEX(INDIRECT("times"&amp;CK$2),$F270,DE$28)&gt;10,INDEX(INDIRECT(CM270),$E270,DE$28)&lt;=INDEX(INDIRECT(CM270),$E270,$F270)),0,(INDEX(INDIRECT(CM270),$E270,$F270)-INDEX(INDIRECT(CM270),$E270,DE$28))*(10-INDEX(INDIRECT("times"&amp;CK$2),$F270,DE$28))/10)</f>
        <v>0</v>
      </c>
      <c r="DF270" s="47">
        <f ca="1">IF(OR(INDEX(INDIRECT("times"&amp;CK$2),$F270,DF$28)&gt;10,INDEX(INDIRECT(CM270),$E270,DF$28)&lt;=INDEX(INDIRECT(CM270),$E270,$F270)),0,(INDEX(INDIRECT(CM270),$E270,$F270)-INDEX(INDIRECT(CM270),$E270,DF$28))*(10-INDEX(INDIRECT("times"&amp;CK$2),$F270,DF$28))/10)</f>
        <v>0</v>
      </c>
      <c r="DG270" s="47">
        <f ca="1">IF(OR(INDEX(INDIRECT("times"&amp;CK$2),$F270,DG$28)&gt;10,INDEX(INDIRECT(CM270),$E270,DG$28)&lt;=INDEX(INDIRECT(CM270),$E270,$F270)),0,(INDEX(INDIRECT(CM270),$E270,$F270)-INDEX(INDIRECT(CM270),$E270,DG$28))*(10-INDEX(INDIRECT("times"&amp;CK$2),$F270,DG$28))/10)</f>
        <v>0</v>
      </c>
      <c r="DH270" s="47">
        <f ca="1">IF(OR(INDEX(INDIRECT("times"&amp;CK$2),$F270,DH$28)&gt;10,INDEX(INDIRECT(CM270),$E270,DH$28)&lt;=INDEX(INDIRECT(CM270),$E270,$F270)),0,(INDEX(INDIRECT(CM270),$E270,$F270)-INDEX(INDIRECT(CM270),$E270,DH$28))*(10-INDEX(INDIRECT("times"&amp;CK$2),$F270,DH$28))/10)</f>
        <v>0</v>
      </c>
      <c r="DI270" s="47">
        <f ca="1">IF(OR(INDEX(INDIRECT("times"&amp;CK$2),$F270,DI$28)&gt;10,INDEX(INDIRECT(CM270),$E270,DI$28)&lt;=INDEX(INDIRECT(CM270),$E270,$F270)),0,(INDEX(INDIRECT(CM270),$E270,$F270)-INDEX(INDIRECT(CM270),$E270,DI$28))*(10-INDEX(INDIRECT("times"&amp;CK$2),$F270,DI$28))/10)</f>
        <v>0</v>
      </c>
      <c r="DJ270" s="48">
        <f ca="1">IF(OR(INDEX(INDIRECT("times"&amp;CK$2),$F270,DJ$28)&gt;10,INDEX(INDIRECT(CM270),$E270,DJ$28)&lt;=INDEX(INDIRECT(CM270),$E270,$F270)),0,(INDEX(INDIRECT(CM270),$E270,$F270)-INDEX(INDIRECT(CM270),$E270,DJ$28))*(10-INDEX(INDIRECT("times"&amp;CK$2),$F270,DJ$28))/10)</f>
        <v>0</v>
      </c>
      <c r="DK270" s="201">
        <v>18</v>
      </c>
      <c r="DM270" s="18" t="s">
        <v>206</v>
      </c>
      <c r="DN270" s="122">
        <f>DM236</f>
        <v>2</v>
      </c>
      <c r="DO270" s="122" t="str">
        <f>DM237</f>
        <v>shop3564</v>
      </c>
      <c r="DP270" s="210" t="str">
        <f t="shared" si="1202"/>
        <v>core2_shop3564</v>
      </c>
      <c r="DQ270" s="122">
        <v>1</v>
      </c>
      <c r="DR270" s="33">
        <v>18</v>
      </c>
      <c r="DS270" s="46">
        <f ca="1">IF(OR(INDEX(INDIRECT("times"&amp;DN$2),$F270,DS$28)&gt;10,INDEX(INDIRECT(DP270),$E270,DS$28)&lt;=INDEX(INDIRECT(DP270),$E270,$F270)),0,(INDEX(INDIRECT(DP270),$E270,$F270)-INDEX(INDIRECT(DP270),$E270,DS$28))*(10-INDEX(INDIRECT("times"&amp;DN$2),$F270,DS$28))/10)</f>
        <v>0</v>
      </c>
      <c r="DT270" s="47">
        <f ca="1">IF(OR(INDEX(INDIRECT("times"&amp;DN$2),$F270,DT$28)&gt;10,INDEX(INDIRECT(DP270),$E270,DT$28)&lt;=INDEX(INDIRECT(DP270),$E270,$F270)),0,(INDEX(INDIRECT(DP270),$E270,$F270)-INDEX(INDIRECT(DP270),$E270,DT$28))*(10-INDEX(INDIRECT("times"&amp;DN$2),$F270,DT$28))/10)</f>
        <v>0</v>
      </c>
      <c r="DU270" s="47">
        <f ca="1">IF(OR(INDEX(INDIRECT("times"&amp;DN$2),$F270,DU$28)&gt;10,INDEX(INDIRECT(DP270),$E270,DU$28)&lt;=INDEX(INDIRECT(DP270),$E270,$F270)),0,(INDEX(INDIRECT(DP270),$E270,$F270)-INDEX(INDIRECT(DP270),$E270,DU$28))*(10-INDEX(INDIRECT("times"&amp;DN$2),$F270,DU$28))/10)</f>
        <v>0</v>
      </c>
      <c r="DV270" s="47">
        <f ca="1">IF(OR(INDEX(INDIRECT("times"&amp;DN$2),$F270,DV$28)&gt;10,INDEX(INDIRECT(DP270),$E270,DV$28)&lt;=INDEX(INDIRECT(DP270),$E270,$F270)),0,(INDEX(INDIRECT(DP270),$E270,$F270)-INDEX(INDIRECT(DP270),$E270,DV$28))*(10-INDEX(INDIRECT("times"&amp;DN$2),$F270,DV$28))/10)</f>
        <v>0</v>
      </c>
      <c r="DW270" s="47">
        <f ca="1">IF(OR(INDEX(INDIRECT("times"&amp;DN$2),$F270,DW$28)&gt;10,INDEX(INDIRECT(DP270),$E270,DW$28)&lt;=INDEX(INDIRECT(DP270),$E270,$F270)),0,(INDEX(INDIRECT(DP270),$E270,$F270)-INDEX(INDIRECT(DP270),$E270,DW$28))*(10-INDEX(INDIRECT("times"&amp;DN$2),$F270,DW$28))/10)</f>
        <v>0</v>
      </c>
      <c r="DX270" s="47">
        <f ca="1">IF(OR(INDEX(INDIRECT("times"&amp;DN$2),$F270,DX$28)&gt;10,INDEX(INDIRECT(DP270),$E270,DX$28)&lt;=INDEX(INDIRECT(DP270),$E270,$F270)),0,(INDEX(INDIRECT(DP270),$E270,$F270)-INDEX(INDIRECT(DP270),$E270,DX$28))*(10-INDEX(INDIRECT("times"&amp;DN$2),$F270,DX$28))/10)</f>
        <v>0</v>
      </c>
      <c r="DY270" s="47">
        <f ca="1">IF(OR(INDEX(INDIRECT("times"&amp;DN$2),$F270,DY$28)&gt;10,INDEX(INDIRECT(DP270),$E270,DY$28)&lt;=INDEX(INDIRECT(DP270),$E270,$F270)),0,(INDEX(INDIRECT(DP270),$E270,$F270)-INDEX(INDIRECT(DP270),$E270,DY$28))*(10-INDEX(INDIRECT("times"&amp;DN$2),$F270,DY$28))/10)</f>
        <v>0</v>
      </c>
      <c r="DZ270" s="47">
        <f ca="1">IF(OR(INDEX(INDIRECT("times"&amp;DN$2),$F270,DZ$28)&gt;10,INDEX(INDIRECT(DP270),$E270,DZ$28)&lt;=INDEX(INDIRECT(DP270),$E270,$F270)),0,(INDEX(INDIRECT(DP270),$E270,$F270)-INDEX(INDIRECT(DP270),$E270,DZ$28))*(10-INDEX(INDIRECT("times"&amp;DN$2),$F270,DZ$28))/10)</f>
        <v>0</v>
      </c>
      <c r="EA270" s="47">
        <f ca="1">IF(OR(INDEX(INDIRECT("times"&amp;DN$2),$F270,EA$28)&gt;10,INDEX(INDIRECT(DP270),$E270,EA$28)&lt;=INDEX(INDIRECT(DP270),$E270,$F270)),0,(INDEX(INDIRECT(DP270),$E270,$F270)-INDEX(INDIRECT(DP270),$E270,EA$28))*(10-INDEX(INDIRECT("times"&amp;DN$2),$F270,EA$28))/10)</f>
        <v>0</v>
      </c>
      <c r="EB270" s="47">
        <f ca="1">IF(OR(INDEX(INDIRECT("times"&amp;DN$2),$F270,EB$28)&gt;10,INDEX(INDIRECT(DP270),$E270,EB$28)&lt;=INDEX(INDIRECT(DP270),$E270,$F270)),0,(INDEX(INDIRECT(DP270),$E270,$F270)-INDEX(INDIRECT(DP270),$E270,EB$28))*(10-INDEX(INDIRECT("times"&amp;DN$2),$F270,EB$28))/10)</f>
        <v>0</v>
      </c>
      <c r="EC270" s="47">
        <f ca="1">IF(OR(INDEX(INDIRECT("times"&amp;DN$2),$F270,EC$28)&gt;10,INDEX(INDIRECT(DP270),$E270,EC$28)&lt;=INDEX(INDIRECT(DP270),$E270,$F270)),0,(INDEX(INDIRECT(DP270),$E270,$F270)-INDEX(INDIRECT(DP270),$E270,EC$28))*(10-INDEX(INDIRECT("times"&amp;DN$2),$F270,EC$28))/10)</f>
        <v>0</v>
      </c>
      <c r="ED270" s="47">
        <f ca="1">IF(OR(INDEX(INDIRECT("times"&amp;DN$2),$F270,ED$28)&gt;10,INDEX(INDIRECT(DP270),$E270,ED$28)&lt;=INDEX(INDIRECT(DP270),$E270,$F270)),0,(INDEX(INDIRECT(DP270),$E270,$F270)-INDEX(INDIRECT(DP270),$E270,ED$28))*(10-INDEX(INDIRECT("times"&amp;DN$2),$F270,ED$28))/10)</f>
        <v>0</v>
      </c>
      <c r="EE270" s="47">
        <f ca="1">IF(OR(INDEX(INDIRECT("times"&amp;DN$2),$F270,EE$28)&gt;10,INDEX(INDIRECT(DP270),$E270,EE$28)&lt;=INDEX(INDIRECT(DP270),$E270,$F270)),0,(INDEX(INDIRECT(DP270),$E270,$F270)-INDEX(INDIRECT(DP270),$E270,EE$28))*(10-INDEX(INDIRECT("times"&amp;DN$2),$F270,EE$28))/10)</f>
        <v>0</v>
      </c>
      <c r="EF270" s="47">
        <f ca="1">IF(OR(INDEX(INDIRECT("times"&amp;DN$2),$F270,EF$28)&gt;10,INDEX(INDIRECT(DP270),$E270,EF$28)&lt;=INDEX(INDIRECT(DP270),$E270,$F270)),0,(INDEX(INDIRECT(DP270),$E270,$F270)-INDEX(INDIRECT(DP270),$E270,EF$28))*(10-INDEX(INDIRECT("times"&amp;DN$2),$F270,EF$28))/10)</f>
        <v>0</v>
      </c>
      <c r="EG270" s="47">
        <f ca="1">IF(OR(INDEX(INDIRECT("times"&amp;DN$2),$F270,EG$28)&gt;10,INDEX(INDIRECT(DP270),$E270,EG$28)&lt;=INDEX(INDIRECT(DP270),$E270,$F270)),0,(INDEX(INDIRECT(DP270),$E270,$F270)-INDEX(INDIRECT(DP270),$E270,EG$28))*(10-INDEX(INDIRECT("times"&amp;DN$2),$F270,EG$28))/10)</f>
        <v>0</v>
      </c>
      <c r="EH270" s="47">
        <f ca="1">IF(OR(INDEX(INDIRECT("times"&amp;DN$2),$F270,EH$28)&gt;10,INDEX(INDIRECT(DP270),$E270,EH$28)&lt;=INDEX(INDIRECT(DP270),$E270,$F270)),0,(INDEX(INDIRECT(DP270),$E270,$F270)-INDEX(INDIRECT(DP270),$E270,EH$28))*(10-INDEX(INDIRECT("times"&amp;DN$2),$F270,EH$28))/10)</f>
        <v>0</v>
      </c>
      <c r="EI270" s="47">
        <f ca="1">IF(OR(INDEX(INDIRECT("times"&amp;DN$2),$F270,EI$28)&gt;10,INDEX(INDIRECT(DP270),$E270,EI$28)&lt;=INDEX(INDIRECT(DP270),$E270,$F270)),0,(INDEX(INDIRECT(DP270),$E270,$F270)-INDEX(INDIRECT(DP270),$E270,EI$28))*(10-INDEX(INDIRECT("times"&amp;DN$2),$F270,EI$28))/10)</f>
        <v>0</v>
      </c>
      <c r="EJ270" s="47">
        <f ca="1">IF(OR(INDEX(INDIRECT("times"&amp;DN$2),$F270,EJ$28)&gt;10,INDEX(INDIRECT(DP270),$E270,EJ$28)&lt;=INDEX(INDIRECT(DP270),$E270,$F270)),0,(INDEX(INDIRECT(DP270),$E270,$F270)-INDEX(INDIRECT(DP270),$E270,EJ$28))*(10-INDEX(INDIRECT("times"&amp;DN$2),$F270,EJ$28))/10)</f>
        <v>0</v>
      </c>
      <c r="EK270" s="47">
        <f ca="1">IF(OR(INDEX(INDIRECT("times"&amp;DN$2),$F270,EK$28)&gt;10,INDEX(INDIRECT(DP270),$E270,EK$28)&lt;=INDEX(INDIRECT(DP270),$E270,$F270)),0,(INDEX(INDIRECT(DP270),$E270,$F270)-INDEX(INDIRECT(DP270),$E270,EK$28))*(10-INDEX(INDIRECT("times"&amp;DN$2),$F270,EK$28))/10)</f>
        <v>0</v>
      </c>
      <c r="EL270" s="47">
        <f ca="1">IF(OR(INDEX(INDIRECT("times"&amp;DN$2),$F270,EL$28)&gt;10,INDEX(INDIRECT(DP270),$E270,EL$28)&lt;=INDEX(INDIRECT(DP270),$E270,$F270)),0,(INDEX(INDIRECT(DP270),$E270,$F270)-INDEX(INDIRECT(DP270),$E270,EL$28))*(10-INDEX(INDIRECT("times"&amp;DN$2),$F270,EL$28))/10)</f>
        <v>0</v>
      </c>
      <c r="EM270" s="48">
        <f ca="1">IF(OR(INDEX(INDIRECT("times"&amp;DN$2),$F270,EM$28)&gt;10,INDEX(INDIRECT(DP270),$E270,EM$28)&lt;=INDEX(INDIRECT(DP270),$E270,$F270)),0,(INDEX(INDIRECT(DP270),$E270,$F270)-INDEX(INDIRECT(DP270),$E270,EM$28))*(10-INDEX(INDIRECT("times"&amp;DN$2),$F270,EM$28))/10)</f>
        <v>0</v>
      </c>
      <c r="EN270" s="201">
        <v>18</v>
      </c>
      <c r="EP270" s="18" t="s">
        <v>206</v>
      </c>
      <c r="EQ270" s="122">
        <f>EP236</f>
        <v>2</v>
      </c>
      <c r="ER270" s="122" t="str">
        <f>EP237</f>
        <v>lei3564</v>
      </c>
      <c r="ES270" s="210" t="str">
        <f t="shared" si="1203"/>
        <v>core2_lei3564</v>
      </c>
      <c r="ET270" s="122">
        <v>1</v>
      </c>
      <c r="EU270" s="33">
        <v>18</v>
      </c>
      <c r="EV270" s="46">
        <f ca="1">IF(OR(INDEX(INDIRECT("times"&amp;EQ$2),$F270,EV$28)&gt;10,INDEX(INDIRECT(ES270),$E270,EV$28)&lt;=INDEX(INDIRECT(ES270),$E270,$F270)),0,(INDEX(INDIRECT(ES270),$E270,$F270)-INDEX(INDIRECT(ES270),$E270,EV$28))*(10-INDEX(INDIRECT("times"&amp;EQ$2),$F270,EV$28))/10)</f>
        <v>0</v>
      </c>
      <c r="EW270" s="47">
        <f ca="1">IF(OR(INDEX(INDIRECT("times"&amp;EQ$2),$F270,EW$28)&gt;10,INDEX(INDIRECT(ES270),$E270,EW$28)&lt;=INDEX(INDIRECT(ES270),$E270,$F270)),0,(INDEX(INDIRECT(ES270),$E270,$F270)-INDEX(INDIRECT(ES270),$E270,EW$28))*(10-INDEX(INDIRECT("times"&amp;EQ$2),$F270,EW$28))/10)</f>
        <v>0</v>
      </c>
      <c r="EX270" s="47">
        <f ca="1">IF(OR(INDEX(INDIRECT("times"&amp;EQ$2),$F270,EX$28)&gt;10,INDEX(INDIRECT(ES270),$E270,EX$28)&lt;=INDEX(INDIRECT(ES270),$E270,$F270)),0,(INDEX(INDIRECT(ES270),$E270,$F270)-INDEX(INDIRECT(ES270),$E270,EX$28))*(10-INDEX(INDIRECT("times"&amp;EQ$2),$F270,EX$28))/10)</f>
        <v>0</v>
      </c>
      <c r="EY270" s="47">
        <f ca="1">IF(OR(INDEX(INDIRECT("times"&amp;EQ$2),$F270,EY$28)&gt;10,INDEX(INDIRECT(ES270),$E270,EY$28)&lt;=INDEX(INDIRECT(ES270),$E270,$F270)),0,(INDEX(INDIRECT(ES270),$E270,$F270)-INDEX(INDIRECT(ES270),$E270,EY$28))*(10-INDEX(INDIRECT("times"&amp;EQ$2),$F270,EY$28))/10)</f>
        <v>0</v>
      </c>
      <c r="EZ270" s="47">
        <f ca="1">IF(OR(INDEX(INDIRECT("times"&amp;EQ$2),$F270,EZ$28)&gt;10,INDEX(INDIRECT(ES270),$E270,EZ$28)&lt;=INDEX(INDIRECT(ES270),$E270,$F270)),0,(INDEX(INDIRECT(ES270),$E270,$F270)-INDEX(INDIRECT(ES270),$E270,EZ$28))*(10-INDEX(INDIRECT("times"&amp;EQ$2),$F270,EZ$28))/10)</f>
        <v>0</v>
      </c>
      <c r="FA270" s="47">
        <f ca="1">IF(OR(INDEX(INDIRECT("times"&amp;EQ$2),$F270,FA$28)&gt;10,INDEX(INDIRECT(ES270),$E270,FA$28)&lt;=INDEX(INDIRECT(ES270),$E270,$F270)),0,(INDEX(INDIRECT(ES270),$E270,$F270)-INDEX(INDIRECT(ES270),$E270,FA$28))*(10-INDEX(INDIRECT("times"&amp;EQ$2),$F270,FA$28))/10)</f>
        <v>0</v>
      </c>
      <c r="FB270" s="47">
        <f ca="1">IF(OR(INDEX(INDIRECT("times"&amp;EQ$2),$F270,FB$28)&gt;10,INDEX(INDIRECT(ES270),$E270,FB$28)&lt;=INDEX(INDIRECT(ES270),$E270,$F270)),0,(INDEX(INDIRECT(ES270),$E270,$F270)-INDEX(INDIRECT(ES270),$E270,FB$28))*(10-INDEX(INDIRECT("times"&amp;EQ$2),$F270,FB$28))/10)</f>
        <v>0</v>
      </c>
      <c r="FC270" s="47">
        <f ca="1">IF(OR(INDEX(INDIRECT("times"&amp;EQ$2),$F270,FC$28)&gt;10,INDEX(INDIRECT(ES270),$E270,FC$28)&lt;=INDEX(INDIRECT(ES270),$E270,$F270)),0,(INDEX(INDIRECT(ES270),$E270,$F270)-INDEX(INDIRECT(ES270),$E270,FC$28))*(10-INDEX(INDIRECT("times"&amp;EQ$2),$F270,FC$28))/10)</f>
        <v>0</v>
      </c>
      <c r="FD270" s="47">
        <f ca="1">IF(OR(INDEX(INDIRECT("times"&amp;EQ$2),$F270,FD$28)&gt;10,INDEX(INDIRECT(ES270),$E270,FD$28)&lt;=INDEX(INDIRECT(ES270),$E270,$F270)),0,(INDEX(INDIRECT(ES270),$E270,$F270)-INDEX(INDIRECT(ES270),$E270,FD$28))*(10-INDEX(INDIRECT("times"&amp;EQ$2),$F270,FD$28))/10)</f>
        <v>0</v>
      </c>
      <c r="FE270" s="47">
        <f ca="1">IF(OR(INDEX(INDIRECT("times"&amp;EQ$2),$F270,FE$28)&gt;10,INDEX(INDIRECT(ES270),$E270,FE$28)&lt;=INDEX(INDIRECT(ES270),$E270,$F270)),0,(INDEX(INDIRECT(ES270),$E270,$F270)-INDEX(INDIRECT(ES270),$E270,FE$28))*(10-INDEX(INDIRECT("times"&amp;EQ$2),$F270,FE$28))/10)</f>
        <v>0</v>
      </c>
      <c r="FF270" s="47">
        <f ca="1">IF(OR(INDEX(INDIRECT("times"&amp;EQ$2),$F270,FF$28)&gt;10,INDEX(INDIRECT(ES270),$E270,FF$28)&lt;=INDEX(INDIRECT(ES270),$E270,$F270)),0,(INDEX(INDIRECT(ES270),$E270,$F270)-INDEX(INDIRECT(ES270),$E270,FF$28))*(10-INDEX(INDIRECT("times"&amp;EQ$2),$F270,FF$28))/10)</f>
        <v>0</v>
      </c>
      <c r="FG270" s="47">
        <f ca="1">IF(OR(INDEX(INDIRECT("times"&amp;EQ$2),$F270,FG$28)&gt;10,INDEX(INDIRECT(ES270),$E270,FG$28)&lt;=INDEX(INDIRECT(ES270),$E270,$F270)),0,(INDEX(INDIRECT(ES270),$E270,$F270)-INDEX(INDIRECT(ES270),$E270,FG$28))*(10-INDEX(INDIRECT("times"&amp;EQ$2),$F270,FG$28))/10)</f>
        <v>0</v>
      </c>
      <c r="FH270" s="47">
        <f ca="1">IF(OR(INDEX(INDIRECT("times"&amp;EQ$2),$F270,FH$28)&gt;10,INDEX(INDIRECT(ES270),$E270,FH$28)&lt;=INDEX(INDIRECT(ES270),$E270,$F270)),0,(INDEX(INDIRECT(ES270),$E270,$F270)-INDEX(INDIRECT(ES270),$E270,FH$28))*(10-INDEX(INDIRECT("times"&amp;EQ$2),$F270,FH$28))/10)</f>
        <v>0</v>
      </c>
      <c r="FI270" s="47">
        <f ca="1">IF(OR(INDEX(INDIRECT("times"&amp;EQ$2),$F270,FI$28)&gt;10,INDEX(INDIRECT(ES270),$E270,FI$28)&lt;=INDEX(INDIRECT(ES270),$E270,$F270)),0,(INDEX(INDIRECT(ES270),$E270,$F270)-INDEX(INDIRECT(ES270),$E270,FI$28))*(10-INDEX(INDIRECT("times"&amp;EQ$2),$F270,FI$28))/10)</f>
        <v>0</v>
      </c>
      <c r="FJ270" s="47">
        <f ca="1">IF(OR(INDEX(INDIRECT("times"&amp;EQ$2),$F270,FJ$28)&gt;10,INDEX(INDIRECT(ES270),$E270,FJ$28)&lt;=INDEX(INDIRECT(ES270),$E270,$F270)),0,(INDEX(INDIRECT(ES270),$E270,$F270)-INDEX(INDIRECT(ES270),$E270,FJ$28))*(10-INDEX(INDIRECT("times"&amp;EQ$2),$F270,FJ$28))/10)</f>
        <v>0</v>
      </c>
      <c r="FK270" s="47">
        <f ca="1">IF(OR(INDEX(INDIRECT("times"&amp;EQ$2),$F270,FK$28)&gt;10,INDEX(INDIRECT(ES270),$E270,FK$28)&lt;=INDEX(INDIRECT(ES270),$E270,$F270)),0,(INDEX(INDIRECT(ES270),$E270,$F270)-INDEX(INDIRECT(ES270),$E270,FK$28))*(10-INDEX(INDIRECT("times"&amp;EQ$2),$F270,FK$28))/10)</f>
        <v>0</v>
      </c>
      <c r="FL270" s="47">
        <f ca="1">IF(OR(INDEX(INDIRECT("times"&amp;EQ$2),$F270,FL$28)&gt;10,INDEX(INDIRECT(ES270),$E270,FL$28)&lt;=INDEX(INDIRECT(ES270),$E270,$F270)),0,(INDEX(INDIRECT(ES270),$E270,$F270)-INDEX(INDIRECT(ES270),$E270,FL$28))*(10-INDEX(INDIRECT("times"&amp;EQ$2),$F270,FL$28))/10)</f>
        <v>0</v>
      </c>
      <c r="FM270" s="47">
        <f ca="1">IF(OR(INDEX(INDIRECT("times"&amp;EQ$2),$F270,FM$28)&gt;10,INDEX(INDIRECT(ES270),$E270,FM$28)&lt;=INDEX(INDIRECT(ES270),$E270,$F270)),0,(INDEX(INDIRECT(ES270),$E270,$F270)-INDEX(INDIRECT(ES270),$E270,FM$28))*(10-INDEX(INDIRECT("times"&amp;EQ$2),$F270,FM$28))/10)</f>
        <v>0</v>
      </c>
      <c r="FN270" s="47">
        <f ca="1">IF(OR(INDEX(INDIRECT("times"&amp;EQ$2),$F270,FN$28)&gt;10,INDEX(INDIRECT(ES270),$E270,FN$28)&lt;=INDEX(INDIRECT(ES270),$E270,$F270)),0,(INDEX(INDIRECT(ES270),$E270,$F270)-INDEX(INDIRECT(ES270),$E270,FN$28))*(10-INDEX(INDIRECT("times"&amp;EQ$2),$F270,FN$28))/10)</f>
        <v>0</v>
      </c>
      <c r="FO270" s="47">
        <f ca="1">IF(OR(INDEX(INDIRECT("times"&amp;EQ$2),$F270,FO$28)&gt;10,INDEX(INDIRECT(ES270),$E270,FO$28)&lt;=INDEX(INDIRECT(ES270),$E270,$F270)),0,(INDEX(INDIRECT(ES270),$E270,$F270)-INDEX(INDIRECT(ES270),$E270,FO$28))*(10-INDEX(INDIRECT("times"&amp;EQ$2),$F270,FO$28))/10)</f>
        <v>0</v>
      </c>
      <c r="FP270" s="48">
        <f ca="1">IF(OR(INDEX(INDIRECT("times"&amp;EQ$2),$F270,FP$28)&gt;10,INDEX(INDIRECT(ES270),$E270,FP$28)&lt;=INDEX(INDIRECT(ES270),$E270,$F270)),0,(INDEX(INDIRECT(ES270),$E270,$F270)-INDEX(INDIRECT(ES270),$E270,FP$28))*(10-INDEX(INDIRECT("times"&amp;EQ$2),$F270,FP$28))/10)</f>
        <v>0</v>
      </c>
      <c r="FQ270" s="201">
        <v>18</v>
      </c>
      <c r="FS270" s="18" t="s">
        <v>206</v>
      </c>
      <c r="FT270" s="122">
        <f>FS236</f>
        <v>2</v>
      </c>
      <c r="FU270" s="122" t="str">
        <f>FS237</f>
        <v>shop65</v>
      </c>
      <c r="FV270" s="210" t="str">
        <f t="shared" si="1204"/>
        <v>core2_shop65</v>
      </c>
      <c r="FW270" s="122">
        <v>1</v>
      </c>
      <c r="FX270" s="33">
        <v>18</v>
      </c>
      <c r="FY270" s="46">
        <f ca="1">IF(OR(INDEX(INDIRECT("times"&amp;FT$2),$F270,FY$28)&gt;10,INDEX(INDIRECT(FV270),$E270,FY$28)&lt;=INDEX(INDIRECT(FV270),$E270,$F270)),0,(INDEX(INDIRECT(FV270),$E270,$F270)-INDEX(INDIRECT(FV270),$E270,FY$28))*(10-INDEX(INDIRECT("times"&amp;FT$2),$F270,FY$28))/10)</f>
        <v>0</v>
      </c>
      <c r="FZ270" s="47">
        <f ca="1">IF(OR(INDEX(INDIRECT("times"&amp;FT$2),$F270,FZ$28)&gt;10,INDEX(INDIRECT(FV270),$E270,FZ$28)&lt;=INDEX(INDIRECT(FV270),$E270,$F270)),0,(INDEX(INDIRECT(FV270),$E270,$F270)-INDEX(INDIRECT(FV270),$E270,FZ$28))*(10-INDEX(INDIRECT("times"&amp;FT$2),$F270,FZ$28))/10)</f>
        <v>0</v>
      </c>
      <c r="GA270" s="47">
        <f ca="1">IF(OR(INDEX(INDIRECT("times"&amp;FT$2),$F270,GA$28)&gt;10,INDEX(INDIRECT(FV270),$E270,GA$28)&lt;=INDEX(INDIRECT(FV270),$E270,$F270)),0,(INDEX(INDIRECT(FV270),$E270,$F270)-INDEX(INDIRECT(FV270),$E270,GA$28))*(10-INDEX(INDIRECT("times"&amp;FT$2),$F270,GA$28))/10)</f>
        <v>0</v>
      </c>
      <c r="GB270" s="47">
        <f ca="1">IF(OR(INDEX(INDIRECT("times"&amp;FT$2),$F270,GB$28)&gt;10,INDEX(INDIRECT(FV270),$E270,GB$28)&lt;=INDEX(INDIRECT(FV270),$E270,$F270)),0,(INDEX(INDIRECT(FV270),$E270,$F270)-INDEX(INDIRECT(FV270),$E270,GB$28))*(10-INDEX(INDIRECT("times"&amp;FT$2),$F270,GB$28))/10)</f>
        <v>0</v>
      </c>
      <c r="GC270" s="47">
        <f ca="1">IF(OR(INDEX(INDIRECT("times"&amp;FT$2),$F270,GC$28)&gt;10,INDEX(INDIRECT(FV270),$E270,GC$28)&lt;=INDEX(INDIRECT(FV270),$E270,$F270)),0,(INDEX(INDIRECT(FV270),$E270,$F270)-INDEX(INDIRECT(FV270),$E270,GC$28))*(10-INDEX(INDIRECT("times"&amp;FT$2),$F270,GC$28))/10)</f>
        <v>0</v>
      </c>
      <c r="GD270" s="47">
        <f ca="1">IF(OR(INDEX(INDIRECT("times"&amp;FT$2),$F270,GD$28)&gt;10,INDEX(INDIRECT(FV270),$E270,GD$28)&lt;=INDEX(INDIRECT(FV270),$E270,$F270)),0,(INDEX(INDIRECT(FV270),$E270,$F270)-INDEX(INDIRECT(FV270),$E270,GD$28))*(10-INDEX(INDIRECT("times"&amp;FT$2),$F270,GD$28))/10)</f>
        <v>0</v>
      </c>
      <c r="GE270" s="47">
        <f ca="1">IF(OR(INDEX(INDIRECT("times"&amp;FT$2),$F270,GE$28)&gt;10,INDEX(INDIRECT(FV270),$E270,GE$28)&lt;=INDEX(INDIRECT(FV270),$E270,$F270)),0,(INDEX(INDIRECT(FV270),$E270,$F270)-INDEX(INDIRECT(FV270),$E270,GE$28))*(10-INDEX(INDIRECT("times"&amp;FT$2),$F270,GE$28))/10)</f>
        <v>0</v>
      </c>
      <c r="GF270" s="47">
        <f ca="1">IF(OR(INDEX(INDIRECT("times"&amp;FT$2),$F270,GF$28)&gt;10,INDEX(INDIRECT(FV270),$E270,GF$28)&lt;=INDEX(INDIRECT(FV270),$E270,$F270)),0,(INDEX(INDIRECT(FV270),$E270,$F270)-INDEX(INDIRECT(FV270),$E270,GF$28))*(10-INDEX(INDIRECT("times"&amp;FT$2),$F270,GF$28))/10)</f>
        <v>0</v>
      </c>
      <c r="GG270" s="47">
        <f ca="1">IF(OR(INDEX(INDIRECT("times"&amp;FT$2),$F270,GG$28)&gt;10,INDEX(INDIRECT(FV270),$E270,GG$28)&lt;=INDEX(INDIRECT(FV270),$E270,$F270)),0,(INDEX(INDIRECT(FV270),$E270,$F270)-INDEX(INDIRECT(FV270),$E270,GG$28))*(10-INDEX(INDIRECT("times"&amp;FT$2),$F270,GG$28))/10)</f>
        <v>0</v>
      </c>
      <c r="GH270" s="47">
        <f ca="1">IF(OR(INDEX(INDIRECT("times"&amp;FT$2),$F270,GH$28)&gt;10,INDEX(INDIRECT(FV270),$E270,GH$28)&lt;=INDEX(INDIRECT(FV270),$E270,$F270)),0,(INDEX(INDIRECT(FV270),$E270,$F270)-INDEX(INDIRECT(FV270),$E270,GH$28))*(10-INDEX(INDIRECT("times"&amp;FT$2),$F270,GH$28))/10)</f>
        <v>0</v>
      </c>
      <c r="GI270" s="47">
        <f ca="1">IF(OR(INDEX(INDIRECT("times"&amp;FT$2),$F270,GI$28)&gt;10,INDEX(INDIRECT(FV270),$E270,GI$28)&lt;=INDEX(INDIRECT(FV270),$E270,$F270)),0,(INDEX(INDIRECT(FV270),$E270,$F270)-INDEX(INDIRECT(FV270),$E270,GI$28))*(10-INDEX(INDIRECT("times"&amp;FT$2),$F270,GI$28))/10)</f>
        <v>0</v>
      </c>
      <c r="GJ270" s="47">
        <f ca="1">IF(OR(INDEX(INDIRECT("times"&amp;FT$2),$F270,GJ$28)&gt;10,INDEX(INDIRECT(FV270),$E270,GJ$28)&lt;=INDEX(INDIRECT(FV270),$E270,$F270)),0,(INDEX(INDIRECT(FV270),$E270,$F270)-INDEX(INDIRECT(FV270),$E270,GJ$28))*(10-INDEX(INDIRECT("times"&amp;FT$2),$F270,GJ$28))/10)</f>
        <v>0</v>
      </c>
      <c r="GK270" s="47">
        <f ca="1">IF(OR(INDEX(INDIRECT("times"&amp;FT$2),$F270,GK$28)&gt;10,INDEX(INDIRECT(FV270),$E270,GK$28)&lt;=INDEX(INDIRECT(FV270),$E270,$F270)),0,(INDEX(INDIRECT(FV270),$E270,$F270)-INDEX(INDIRECT(FV270),$E270,GK$28))*(10-INDEX(INDIRECT("times"&amp;FT$2),$F270,GK$28))/10)</f>
        <v>0</v>
      </c>
      <c r="GL270" s="47">
        <f ca="1">IF(OR(INDEX(INDIRECT("times"&amp;FT$2),$F270,GL$28)&gt;10,INDEX(INDIRECT(FV270),$E270,GL$28)&lt;=INDEX(INDIRECT(FV270),$E270,$F270)),0,(INDEX(INDIRECT(FV270),$E270,$F270)-INDEX(INDIRECT(FV270),$E270,GL$28))*(10-INDEX(INDIRECT("times"&amp;FT$2),$F270,GL$28))/10)</f>
        <v>0</v>
      </c>
      <c r="GM270" s="47">
        <f ca="1">IF(OR(INDEX(INDIRECT("times"&amp;FT$2),$F270,GM$28)&gt;10,INDEX(INDIRECT(FV270),$E270,GM$28)&lt;=INDEX(INDIRECT(FV270),$E270,$F270)),0,(INDEX(INDIRECT(FV270),$E270,$F270)-INDEX(INDIRECT(FV270),$E270,GM$28))*(10-INDEX(INDIRECT("times"&amp;FT$2),$F270,GM$28))/10)</f>
        <v>0</v>
      </c>
      <c r="GN270" s="47">
        <f ca="1">IF(OR(INDEX(INDIRECT("times"&amp;FT$2),$F270,GN$28)&gt;10,INDEX(INDIRECT(FV270),$E270,GN$28)&lt;=INDEX(INDIRECT(FV270),$E270,$F270)),0,(INDEX(INDIRECT(FV270),$E270,$F270)-INDEX(INDIRECT(FV270),$E270,GN$28))*(10-INDEX(INDIRECT("times"&amp;FT$2),$F270,GN$28))/10)</f>
        <v>0</v>
      </c>
      <c r="GO270" s="47">
        <f ca="1">IF(OR(INDEX(INDIRECT("times"&amp;FT$2),$F270,GO$28)&gt;10,INDEX(INDIRECT(FV270),$E270,GO$28)&lt;=INDEX(INDIRECT(FV270),$E270,$F270)),0,(INDEX(INDIRECT(FV270),$E270,$F270)-INDEX(INDIRECT(FV270),$E270,GO$28))*(10-INDEX(INDIRECT("times"&amp;FT$2),$F270,GO$28))/10)</f>
        <v>0</v>
      </c>
      <c r="GP270" s="47">
        <f ca="1">IF(OR(INDEX(INDIRECT("times"&amp;FT$2),$F270,GP$28)&gt;10,INDEX(INDIRECT(FV270),$E270,GP$28)&lt;=INDEX(INDIRECT(FV270),$E270,$F270)),0,(INDEX(INDIRECT(FV270),$E270,$F270)-INDEX(INDIRECT(FV270),$E270,GP$28))*(10-INDEX(INDIRECT("times"&amp;FT$2),$F270,GP$28))/10)</f>
        <v>0</v>
      </c>
      <c r="GQ270" s="47">
        <f ca="1">IF(OR(INDEX(INDIRECT("times"&amp;FT$2),$F270,GQ$28)&gt;10,INDEX(INDIRECT(FV270),$E270,GQ$28)&lt;=INDEX(INDIRECT(FV270),$E270,$F270)),0,(INDEX(INDIRECT(FV270),$E270,$F270)-INDEX(INDIRECT(FV270),$E270,GQ$28))*(10-INDEX(INDIRECT("times"&amp;FT$2),$F270,GQ$28))/10)</f>
        <v>0</v>
      </c>
      <c r="GR270" s="47">
        <f ca="1">IF(OR(INDEX(INDIRECT("times"&amp;FT$2),$F270,GR$28)&gt;10,INDEX(INDIRECT(FV270),$E270,GR$28)&lt;=INDEX(INDIRECT(FV270),$E270,$F270)),0,(INDEX(INDIRECT(FV270),$E270,$F270)-INDEX(INDIRECT(FV270),$E270,GR$28))*(10-INDEX(INDIRECT("times"&amp;FT$2),$F270,GR$28))/10)</f>
        <v>0</v>
      </c>
      <c r="GS270" s="48">
        <f ca="1">IF(OR(INDEX(INDIRECT("times"&amp;FT$2),$F270,GS$28)&gt;10,INDEX(INDIRECT(FV270),$E270,GS$28)&lt;=INDEX(INDIRECT(FV270),$E270,$F270)),0,(INDEX(INDIRECT(FV270),$E270,$F270)-INDEX(INDIRECT(FV270),$E270,GS$28))*(10-INDEX(INDIRECT("times"&amp;FT$2),$F270,GS$28))/10)</f>
        <v>0</v>
      </c>
      <c r="GT270" s="201">
        <v>18</v>
      </c>
      <c r="GV270" s="18" t="s">
        <v>206</v>
      </c>
      <c r="GW270" s="122">
        <f>GV236</f>
        <v>2</v>
      </c>
      <c r="GX270" s="122" t="str">
        <f>GV237</f>
        <v>lei65</v>
      </c>
      <c r="GY270" s="210" t="str">
        <f t="shared" si="1205"/>
        <v>core2_lei65</v>
      </c>
      <c r="GZ270" s="122">
        <v>1</v>
      </c>
      <c r="HA270" s="33">
        <v>18</v>
      </c>
      <c r="HB270" s="46">
        <f ca="1">IF(OR(INDEX(INDIRECT("times"&amp;GW$2),$F270,HB$28)&gt;10,INDEX(INDIRECT(GY270),$E270,HB$28)&lt;=INDEX(INDIRECT(GY270),$E270,$F270)),0,(INDEX(INDIRECT(GY270),$E270,$F270)-INDEX(INDIRECT(GY270),$E270,HB$28))*(10-INDEX(INDIRECT("times"&amp;GW$2),$F270,HB$28))/10)</f>
        <v>0</v>
      </c>
      <c r="HC270" s="47">
        <f ca="1">IF(OR(INDEX(INDIRECT("times"&amp;GW$2),$F270,HC$28)&gt;10,INDEX(INDIRECT(GY270),$E270,HC$28)&lt;=INDEX(INDIRECT(GY270),$E270,$F270)),0,(INDEX(INDIRECT(GY270),$E270,$F270)-INDEX(INDIRECT(GY270),$E270,HC$28))*(10-INDEX(INDIRECT("times"&amp;GW$2),$F270,HC$28))/10)</f>
        <v>0</v>
      </c>
      <c r="HD270" s="47">
        <f ca="1">IF(OR(INDEX(INDIRECT("times"&amp;GW$2),$F270,HD$28)&gt;10,INDEX(INDIRECT(GY270),$E270,HD$28)&lt;=INDEX(INDIRECT(GY270),$E270,$F270)),0,(INDEX(INDIRECT(GY270),$E270,$F270)-INDEX(INDIRECT(GY270),$E270,HD$28))*(10-INDEX(INDIRECT("times"&amp;GW$2),$F270,HD$28))/10)</f>
        <v>0</v>
      </c>
      <c r="HE270" s="47">
        <f ca="1">IF(OR(INDEX(INDIRECT("times"&amp;GW$2),$F270,HE$28)&gt;10,INDEX(INDIRECT(GY270),$E270,HE$28)&lt;=INDEX(INDIRECT(GY270),$E270,$F270)),0,(INDEX(INDIRECT(GY270),$E270,$F270)-INDEX(INDIRECT(GY270),$E270,HE$28))*(10-INDEX(INDIRECT("times"&amp;GW$2),$F270,HE$28))/10)</f>
        <v>0</v>
      </c>
      <c r="HF270" s="47">
        <f ca="1">IF(OR(INDEX(INDIRECT("times"&amp;GW$2),$F270,HF$28)&gt;10,INDEX(INDIRECT(GY270),$E270,HF$28)&lt;=INDEX(INDIRECT(GY270),$E270,$F270)),0,(INDEX(INDIRECT(GY270),$E270,$F270)-INDEX(INDIRECT(GY270),$E270,HF$28))*(10-INDEX(INDIRECT("times"&amp;GW$2),$F270,HF$28))/10)</f>
        <v>0</v>
      </c>
      <c r="HG270" s="47">
        <f ca="1">IF(OR(INDEX(INDIRECT("times"&amp;GW$2),$F270,HG$28)&gt;10,INDEX(INDIRECT(GY270),$E270,HG$28)&lt;=INDEX(INDIRECT(GY270),$E270,$F270)),0,(INDEX(INDIRECT(GY270),$E270,$F270)-INDEX(INDIRECT(GY270),$E270,HG$28))*(10-INDEX(INDIRECT("times"&amp;GW$2),$F270,HG$28))/10)</f>
        <v>0</v>
      </c>
      <c r="HH270" s="47">
        <f ca="1">IF(OR(INDEX(INDIRECT("times"&amp;GW$2),$F270,HH$28)&gt;10,INDEX(INDIRECT(GY270),$E270,HH$28)&lt;=INDEX(INDIRECT(GY270),$E270,$F270)),0,(INDEX(INDIRECT(GY270),$E270,$F270)-INDEX(INDIRECT(GY270),$E270,HH$28))*(10-INDEX(INDIRECT("times"&amp;GW$2),$F270,HH$28))/10)</f>
        <v>0</v>
      </c>
      <c r="HI270" s="47">
        <f ca="1">IF(OR(INDEX(INDIRECT("times"&amp;GW$2),$F270,HI$28)&gt;10,INDEX(INDIRECT(GY270),$E270,HI$28)&lt;=INDEX(INDIRECT(GY270),$E270,$F270)),0,(INDEX(INDIRECT(GY270),$E270,$F270)-INDEX(INDIRECT(GY270),$E270,HI$28))*(10-INDEX(INDIRECT("times"&amp;GW$2),$F270,HI$28))/10)</f>
        <v>0</v>
      </c>
      <c r="HJ270" s="47">
        <f ca="1">IF(OR(INDEX(INDIRECT("times"&amp;GW$2),$F270,HJ$28)&gt;10,INDEX(INDIRECT(GY270),$E270,HJ$28)&lt;=INDEX(INDIRECT(GY270),$E270,$F270)),0,(INDEX(INDIRECT(GY270),$E270,$F270)-INDEX(INDIRECT(GY270),$E270,HJ$28))*(10-INDEX(INDIRECT("times"&amp;GW$2),$F270,HJ$28))/10)</f>
        <v>0</v>
      </c>
      <c r="HK270" s="47">
        <f ca="1">IF(OR(INDEX(INDIRECT("times"&amp;GW$2),$F270,HK$28)&gt;10,INDEX(INDIRECT(GY270),$E270,HK$28)&lt;=INDEX(INDIRECT(GY270),$E270,$F270)),0,(INDEX(INDIRECT(GY270),$E270,$F270)-INDEX(INDIRECT(GY270),$E270,HK$28))*(10-INDEX(INDIRECT("times"&amp;GW$2),$F270,HK$28))/10)</f>
        <v>0</v>
      </c>
      <c r="HL270" s="47">
        <f ca="1">IF(OR(INDEX(INDIRECT("times"&amp;GW$2),$F270,HL$28)&gt;10,INDEX(INDIRECT(GY270),$E270,HL$28)&lt;=INDEX(INDIRECT(GY270),$E270,$F270)),0,(INDEX(INDIRECT(GY270),$E270,$F270)-INDEX(INDIRECT(GY270),$E270,HL$28))*(10-INDEX(INDIRECT("times"&amp;GW$2),$F270,HL$28))/10)</f>
        <v>0</v>
      </c>
      <c r="HM270" s="47">
        <f ca="1">IF(OR(INDEX(INDIRECT("times"&amp;GW$2),$F270,HM$28)&gt;10,INDEX(INDIRECT(GY270),$E270,HM$28)&lt;=INDEX(INDIRECT(GY270),$E270,$F270)),0,(INDEX(INDIRECT(GY270),$E270,$F270)-INDEX(INDIRECT(GY270),$E270,HM$28))*(10-INDEX(INDIRECT("times"&amp;GW$2),$F270,HM$28))/10)</f>
        <v>0</v>
      </c>
      <c r="HN270" s="47">
        <f ca="1">IF(OR(INDEX(INDIRECT("times"&amp;GW$2),$F270,HN$28)&gt;10,INDEX(INDIRECT(GY270),$E270,HN$28)&lt;=INDEX(INDIRECT(GY270),$E270,$F270)),0,(INDEX(INDIRECT(GY270),$E270,$F270)-INDEX(INDIRECT(GY270),$E270,HN$28))*(10-INDEX(INDIRECT("times"&amp;GW$2),$F270,HN$28))/10)</f>
        <v>0</v>
      </c>
      <c r="HO270" s="47">
        <f ca="1">IF(OR(INDEX(INDIRECT("times"&amp;GW$2),$F270,HO$28)&gt;10,INDEX(INDIRECT(GY270),$E270,HO$28)&lt;=INDEX(INDIRECT(GY270),$E270,$F270)),0,(INDEX(INDIRECT(GY270),$E270,$F270)-INDEX(INDIRECT(GY270),$E270,HO$28))*(10-INDEX(INDIRECT("times"&amp;GW$2),$F270,HO$28))/10)</f>
        <v>0</v>
      </c>
      <c r="HP270" s="47">
        <f ca="1">IF(OR(INDEX(INDIRECT("times"&amp;GW$2),$F270,HP$28)&gt;10,INDEX(INDIRECT(GY270),$E270,HP$28)&lt;=INDEX(INDIRECT(GY270),$E270,$F270)),0,(INDEX(INDIRECT(GY270),$E270,$F270)-INDEX(INDIRECT(GY270),$E270,HP$28))*(10-INDEX(INDIRECT("times"&amp;GW$2),$F270,HP$28))/10)</f>
        <v>0</v>
      </c>
      <c r="HQ270" s="47">
        <f ca="1">IF(OR(INDEX(INDIRECT("times"&amp;GW$2),$F270,HQ$28)&gt;10,INDEX(INDIRECT(GY270),$E270,HQ$28)&lt;=INDEX(INDIRECT(GY270),$E270,$F270)),0,(INDEX(INDIRECT(GY270),$E270,$F270)-INDEX(INDIRECT(GY270),$E270,HQ$28))*(10-INDEX(INDIRECT("times"&amp;GW$2),$F270,HQ$28))/10)</f>
        <v>0</v>
      </c>
      <c r="HR270" s="47">
        <f ca="1">IF(OR(INDEX(INDIRECT("times"&amp;GW$2),$F270,HR$28)&gt;10,INDEX(INDIRECT(GY270),$E270,HR$28)&lt;=INDEX(INDIRECT(GY270),$E270,$F270)),0,(INDEX(INDIRECT(GY270),$E270,$F270)-INDEX(INDIRECT(GY270),$E270,HR$28))*(10-INDEX(INDIRECT("times"&amp;GW$2),$F270,HR$28))/10)</f>
        <v>0</v>
      </c>
      <c r="HS270" s="47">
        <f ca="1">IF(OR(INDEX(INDIRECT("times"&amp;GW$2),$F270,HS$28)&gt;10,INDEX(INDIRECT(GY270),$E270,HS$28)&lt;=INDEX(INDIRECT(GY270),$E270,$F270)),0,(INDEX(INDIRECT(GY270),$E270,$F270)-INDEX(INDIRECT(GY270),$E270,HS$28))*(10-INDEX(INDIRECT("times"&amp;GW$2),$F270,HS$28))/10)</f>
        <v>0</v>
      </c>
      <c r="HT270" s="47">
        <f ca="1">IF(OR(INDEX(INDIRECT("times"&amp;GW$2),$F270,HT$28)&gt;10,INDEX(INDIRECT(GY270),$E270,HT$28)&lt;=INDEX(INDIRECT(GY270),$E270,$F270)),0,(INDEX(INDIRECT(GY270),$E270,$F270)-INDEX(INDIRECT(GY270),$E270,HT$28))*(10-INDEX(INDIRECT("times"&amp;GW$2),$F270,HT$28))/10)</f>
        <v>0</v>
      </c>
      <c r="HU270" s="47">
        <f ca="1">IF(OR(INDEX(INDIRECT("times"&amp;GW$2),$F270,HU$28)&gt;10,INDEX(INDIRECT(GY270),$E270,HU$28)&lt;=INDEX(INDIRECT(GY270),$E270,$F270)),0,(INDEX(INDIRECT(GY270),$E270,$F270)-INDEX(INDIRECT(GY270),$E270,HU$28))*(10-INDEX(INDIRECT("times"&amp;GW$2),$F270,HU$28))/10)</f>
        <v>0</v>
      </c>
      <c r="HV270" s="48">
        <f ca="1">IF(OR(INDEX(INDIRECT("times"&amp;GW$2),$F270,HV$28)&gt;10,INDEX(INDIRECT(GY270),$E270,HV$28)&lt;=INDEX(INDIRECT(GY270),$E270,$F270)),0,(INDEX(INDIRECT(GY270),$E270,$F270)-INDEX(INDIRECT(GY270),$E270,HV$28))*(10-INDEX(INDIRECT("times"&amp;GW$2),$F270,HV$28))/10)</f>
        <v>0</v>
      </c>
      <c r="HW270" s="201">
        <v>18</v>
      </c>
    </row>
    <row r="271" spans="1:231" ht="15">
      <c r="A271" s="18" t="s">
        <v>207</v>
      </c>
      <c r="B271" s="122">
        <f>A236</f>
        <v>2</v>
      </c>
      <c r="C271" s="122" t="str">
        <f>A237</f>
        <v>work1834</v>
      </c>
      <c r="D271" s="210" t="str">
        <f t="shared" si="1198"/>
        <v>core2_work1834</v>
      </c>
      <c r="E271" s="122">
        <v>1</v>
      </c>
      <c r="F271" s="33">
        <v>19</v>
      </c>
      <c r="G271" s="46">
        <f ca="1">IF(OR(INDEX(INDIRECT("times"&amp;B$2),$F271,G$28)&gt;10,INDEX(INDIRECT(D271),$E271,G$28)&lt;=INDEX(INDIRECT(D271),$E271,$F271)),0,(INDEX(INDIRECT(D271),$E271,$F271)-INDEX(INDIRECT(D271),$E271,G$28))*(10-INDEX(INDIRECT("times"&amp;B$2),$F271,G$28))/10)</f>
        <v>0</v>
      </c>
      <c r="H271" s="47">
        <f ca="1">IF(OR(INDEX(INDIRECT("times"&amp;B$2),$F271,H$28)&gt;10,INDEX(INDIRECT(D271),$E271,H$28)&lt;=INDEX(INDIRECT(D271),$E271,$F271)),0,(INDEX(INDIRECT(D271),$E271,$F271)-INDEX(INDIRECT(D271),$E271,H$28))*(10-INDEX(INDIRECT("times"&amp;B$2),$F271,H$28))/10)</f>
        <v>0</v>
      </c>
      <c r="I271" s="47">
        <f ca="1">IF(OR(INDEX(INDIRECT("times"&amp;B$2),$F271,I$28)&gt;10,INDEX(INDIRECT(D271),$E271,I$28)&lt;=INDEX(INDIRECT(D271),$E271,$F271)),0,(INDEX(INDIRECT(D271),$E271,$F271)-INDEX(INDIRECT(D271),$E271,I$28))*(10-INDEX(INDIRECT("times"&amp;B$2),$F271,I$28))/10)</f>
        <v>0</v>
      </c>
      <c r="J271" s="47">
        <f ca="1">IF(OR(INDEX(INDIRECT("times"&amp;B$2),$F271,J$28)&gt;10,INDEX(INDIRECT(D271),$E271,J$28)&lt;=INDEX(INDIRECT(D271),$E271,$F271)),0,(INDEX(INDIRECT(D271),$E271,$F271)-INDEX(INDIRECT(D271),$E271,J$28))*(10-INDEX(INDIRECT("times"&amp;B$2),$F271,J$28))/10)</f>
        <v>0</v>
      </c>
      <c r="K271" s="47">
        <f ca="1">IF(OR(INDEX(INDIRECT("times"&amp;B$2),$F271,K$28)&gt;10,INDEX(INDIRECT(D271),$E271,K$28)&lt;=INDEX(INDIRECT(D271),$E271,$F271)),0,(INDEX(INDIRECT(D271),$E271,$F271)-INDEX(INDIRECT(D271),$E271,K$28))*(10-INDEX(INDIRECT("times"&amp;B$2),$F271,K$28))/10)</f>
        <v>0</v>
      </c>
      <c r="L271" s="47">
        <f ca="1">IF(OR(INDEX(INDIRECT("times"&amp;B$2),$F271,L$28)&gt;10,INDEX(INDIRECT(D271),$E271,L$28)&lt;=INDEX(INDIRECT(D271),$E271,$F271)),0,(INDEX(INDIRECT(D271),$E271,$F271)-INDEX(INDIRECT(D271),$E271,L$28))*(10-INDEX(INDIRECT("times"&amp;B$2),$F271,L$28))/10)</f>
        <v>0</v>
      </c>
      <c r="M271" s="47">
        <f ca="1">IF(OR(INDEX(INDIRECT("times"&amp;B$2),$F271,M$28)&gt;10,INDEX(INDIRECT(D271),$E271,M$28)&lt;=INDEX(INDIRECT(D271),$E271,$F271)),0,(INDEX(INDIRECT(D271),$E271,$F271)-INDEX(INDIRECT(D271),$E271,M$28))*(10-INDEX(INDIRECT("times"&amp;B$2),$F271,M$28))/10)</f>
        <v>0</v>
      </c>
      <c r="N271" s="47">
        <f ca="1">IF(OR(INDEX(INDIRECT("times"&amp;B$2),$F271,N$28)&gt;10,INDEX(INDIRECT(D271),$E271,N$28)&lt;=INDEX(INDIRECT(D271),$E271,$F271)),0,(INDEX(INDIRECT(D271),$E271,$F271)-INDEX(INDIRECT(D271),$E271,N$28))*(10-INDEX(INDIRECT("times"&amp;B$2),$F271,N$28))/10)</f>
        <v>0</v>
      </c>
      <c r="O271" s="47">
        <f ca="1">IF(OR(INDEX(INDIRECT("times"&amp;B$2),$F271,O$28)&gt;10,INDEX(INDIRECT(D271),$E271,O$28)&lt;=INDEX(INDIRECT(D271),$E271,$F271)),0,(INDEX(INDIRECT(D271),$E271,$F271)-INDEX(INDIRECT(D271),$E271,O$28))*(10-INDEX(INDIRECT("times"&amp;B$2),$F271,O$28))/10)</f>
        <v>0</v>
      </c>
      <c r="P271" s="47">
        <f ca="1">IF(OR(INDEX(INDIRECT("times"&amp;B$2),$F271,P$28)&gt;10,INDEX(INDIRECT(D271),$E271,P$28)&lt;=INDEX(INDIRECT(D271),$E271,$F271)),0,(INDEX(INDIRECT(D271),$E271,$F271)-INDEX(INDIRECT(D271),$E271,P$28))*(10-INDEX(INDIRECT("times"&amp;B$2),$F271,P$28))/10)</f>
        <v>0</v>
      </c>
      <c r="Q271" s="47">
        <f ca="1">IF(OR(INDEX(INDIRECT("times"&amp;B$2),$F271,Q$28)&gt;10,INDEX(INDIRECT(D271),$E271,Q$28)&lt;=INDEX(INDIRECT(D271),$E271,$F271)),0,(INDEX(INDIRECT(D271),$E271,$F271)-INDEX(INDIRECT(D271),$E271,Q$28))*(10-INDEX(INDIRECT("times"&amp;B$2),$F271,Q$28))/10)</f>
        <v>0</v>
      </c>
      <c r="R271" s="47">
        <f ca="1">IF(OR(INDEX(INDIRECT("times"&amp;B$2),$F271,R$28)&gt;10,INDEX(INDIRECT(D271),$E271,R$28)&lt;=INDEX(INDIRECT(D271),$E271,$F271)),0,(INDEX(INDIRECT(D271),$E271,$F271)-INDEX(INDIRECT(D271),$E271,R$28))*(10-INDEX(INDIRECT("times"&amp;B$2),$F271,R$28))/10)</f>
        <v>0</v>
      </c>
      <c r="S271" s="47">
        <f ca="1">IF(OR(INDEX(INDIRECT("times"&amp;B$2),$F271,S$28)&gt;10,INDEX(INDIRECT(D271),$E271,S$28)&lt;=INDEX(INDIRECT(D271),$E271,$F271)),0,(INDEX(INDIRECT(D271),$E271,$F271)-INDEX(INDIRECT(D271),$E271,S$28))*(10-INDEX(INDIRECT("times"&amp;B$2),$F271,S$28))/10)</f>
        <v>0</v>
      </c>
      <c r="T271" s="47">
        <f ca="1">IF(OR(INDEX(INDIRECT("times"&amp;B$2),$F271,T$28)&gt;10,INDEX(INDIRECT(D271),$E271,T$28)&lt;=INDEX(INDIRECT(D271),$E271,$F271)),0,(INDEX(INDIRECT(D271),$E271,$F271)-INDEX(INDIRECT(D271),$E271,T$28))*(10-INDEX(INDIRECT("times"&amp;B$2),$F271,T$28))/10)</f>
        <v>0</v>
      </c>
      <c r="U271" s="47">
        <f ca="1">IF(OR(INDEX(INDIRECT("times"&amp;B$2),$F271,U$28)&gt;10,INDEX(INDIRECT(D271),$E271,U$28)&lt;=INDEX(INDIRECT(D271),$E271,$F271)),0,(INDEX(INDIRECT(D271),$E271,$F271)-INDEX(INDIRECT(D271),$E271,U$28))*(10-INDEX(INDIRECT("times"&amp;B$2),$F271,U$28))/10)</f>
        <v>0</v>
      </c>
      <c r="V271" s="47">
        <f ca="1">IF(OR(INDEX(INDIRECT("times"&amp;B$2),$F271,V$28)&gt;10,INDEX(INDIRECT(D271),$E271,V$28)&lt;=INDEX(INDIRECT(D271),$E271,$F271)),0,(INDEX(INDIRECT(D271),$E271,$F271)-INDEX(INDIRECT(D271),$E271,V$28))*(10-INDEX(INDIRECT("times"&amp;B$2),$F271,V$28))/10)</f>
        <v>0</v>
      </c>
      <c r="W271" s="47">
        <f ca="1">IF(OR(INDEX(INDIRECT("times"&amp;B$2),$F271,W$28)&gt;10,INDEX(INDIRECT(D271),$E271,W$28)&lt;=INDEX(INDIRECT(D271),$E271,$F271)),0,(INDEX(INDIRECT(D271),$E271,$F271)-INDEX(INDIRECT(D271),$E271,W$28))*(10-INDEX(INDIRECT("times"&amp;B$2),$F271,W$28))/10)</f>
        <v>0</v>
      </c>
      <c r="X271" s="47">
        <f ca="1">IF(OR(INDEX(INDIRECT("times"&amp;B$2),$F271,X$28)&gt;10,INDEX(INDIRECT(D271),$E271,X$28)&lt;=INDEX(INDIRECT(D271),$E271,$F271)),0,(INDEX(INDIRECT(D271),$E271,$F271)-INDEX(INDIRECT(D271),$E271,X$28))*(10-INDEX(INDIRECT("times"&amp;B$2),$F271,X$28))/10)</f>
        <v>0</v>
      </c>
      <c r="Y271" s="47">
        <f ca="1">IF(OR(INDEX(INDIRECT("times"&amp;B$2),$F271,Y$28)&gt;10,INDEX(INDIRECT(D271),$E271,Y$28)&lt;=INDEX(INDIRECT(D271),$E271,$F271)),0,(INDEX(INDIRECT(D271),$E271,$F271)-INDEX(INDIRECT(D271),$E271,Y$28))*(10-INDEX(INDIRECT("times"&amp;B$2),$F271,Y$28))/10)</f>
        <v>0</v>
      </c>
      <c r="Z271" s="47">
        <f ca="1">IF(OR(INDEX(INDIRECT("times"&amp;B$2),$F271,Z$28)&gt;10,INDEX(INDIRECT(D271),$E271,Z$28)&lt;=INDEX(INDIRECT(D271),$E271,$F271)),0,(INDEX(INDIRECT(D271),$E271,$F271)-INDEX(INDIRECT(D271),$E271,Z$28))*(10-INDEX(INDIRECT("times"&amp;B$2),$F271,Z$28))/10)</f>
        <v>0</v>
      </c>
      <c r="AA271" s="48">
        <f ca="1">IF(OR(INDEX(INDIRECT("times"&amp;B$2),$F271,AA$28)&gt;10,INDEX(INDIRECT(D271),$E271,AA$28)&lt;=INDEX(INDIRECT(D271),$E271,$F271)),0,(INDEX(INDIRECT(D271),$E271,$F271)-INDEX(INDIRECT(D271),$E271,AA$28))*(10-INDEX(INDIRECT("times"&amp;B$2),$F271,AA$28))/10)</f>
        <v>0</v>
      </c>
      <c r="AB271" s="201">
        <v>19</v>
      </c>
      <c r="AD271" s="18" t="s">
        <v>207</v>
      </c>
      <c r="AE271" s="122">
        <f>AD236</f>
        <v>2</v>
      </c>
      <c r="AF271" s="122" t="str">
        <f>AD237</f>
        <v>shop1834</v>
      </c>
      <c r="AG271" s="210" t="str">
        <f t="shared" si="1199"/>
        <v>core2_shop1834</v>
      </c>
      <c r="AH271" s="122">
        <v>1</v>
      </c>
      <c r="AI271" s="33">
        <v>19</v>
      </c>
      <c r="AJ271" s="46">
        <f ca="1">IF(OR(INDEX(INDIRECT("times"&amp;AE$2),$F271,AJ$28)&gt;10,INDEX(INDIRECT(AG271),$E271,AJ$28)&lt;=INDEX(INDIRECT(AG271),$E271,$F271)),0,(INDEX(INDIRECT(AG271),$E271,$F271)-INDEX(INDIRECT(AG271),$E271,AJ$28))*(10-INDEX(INDIRECT("times"&amp;AE$2),$F271,AJ$28))/10)</f>
        <v>0</v>
      </c>
      <c r="AK271" s="47">
        <f ca="1">IF(OR(INDEX(INDIRECT("times"&amp;AE$2),$F271,AK$28)&gt;10,INDEX(INDIRECT(AG271),$E271,AK$28)&lt;=INDEX(INDIRECT(AG271),$E271,$F271)),0,(INDEX(INDIRECT(AG271),$E271,$F271)-INDEX(INDIRECT(AG271),$E271,AK$28))*(10-INDEX(INDIRECT("times"&amp;AE$2),$F271,AK$28))/10)</f>
        <v>0</v>
      </c>
      <c r="AL271" s="47">
        <f ca="1">IF(OR(INDEX(INDIRECT("times"&amp;AE$2),$F271,AL$28)&gt;10,INDEX(INDIRECT(AG271),$E271,AL$28)&lt;=INDEX(INDIRECT(AG271),$E271,$F271)),0,(INDEX(INDIRECT(AG271),$E271,$F271)-INDEX(INDIRECT(AG271),$E271,AL$28))*(10-INDEX(INDIRECT("times"&amp;AE$2),$F271,AL$28))/10)</f>
        <v>0</v>
      </c>
      <c r="AM271" s="47">
        <f ca="1">IF(OR(INDEX(INDIRECT("times"&amp;AE$2),$F271,AM$28)&gt;10,INDEX(INDIRECT(AG271),$E271,AM$28)&lt;=INDEX(INDIRECT(AG271),$E271,$F271)),0,(INDEX(INDIRECT(AG271),$E271,$F271)-INDEX(INDIRECT(AG271),$E271,AM$28))*(10-INDEX(INDIRECT("times"&amp;AE$2),$F271,AM$28))/10)</f>
        <v>0</v>
      </c>
      <c r="AN271" s="47">
        <f ca="1">IF(OR(INDEX(INDIRECT("times"&amp;AE$2),$F271,AN$28)&gt;10,INDEX(INDIRECT(AG271),$E271,AN$28)&lt;=INDEX(INDIRECT(AG271),$E271,$F271)),0,(INDEX(INDIRECT(AG271),$E271,$F271)-INDEX(INDIRECT(AG271),$E271,AN$28))*(10-INDEX(INDIRECT("times"&amp;AE$2),$F271,AN$28))/10)</f>
        <v>0</v>
      </c>
      <c r="AO271" s="47">
        <f ca="1">IF(OR(INDEX(INDIRECT("times"&amp;AE$2),$F271,AO$28)&gt;10,INDEX(INDIRECT(AG271),$E271,AO$28)&lt;=INDEX(INDIRECT(AG271),$E271,$F271)),0,(INDEX(INDIRECT(AG271),$E271,$F271)-INDEX(INDIRECT(AG271),$E271,AO$28))*(10-INDEX(INDIRECT("times"&amp;AE$2),$F271,AO$28))/10)</f>
        <v>0</v>
      </c>
      <c r="AP271" s="47">
        <f ca="1">IF(OR(INDEX(INDIRECT("times"&amp;AE$2),$F271,AP$28)&gt;10,INDEX(INDIRECT(AG271),$E271,AP$28)&lt;=INDEX(INDIRECT(AG271),$E271,$F271)),0,(INDEX(INDIRECT(AG271),$E271,$F271)-INDEX(INDIRECT(AG271),$E271,AP$28))*(10-INDEX(INDIRECT("times"&amp;AE$2),$F271,AP$28))/10)</f>
        <v>0</v>
      </c>
      <c r="AQ271" s="47">
        <f ca="1">IF(OR(INDEX(INDIRECT("times"&amp;AE$2),$F271,AQ$28)&gt;10,INDEX(INDIRECT(AG271),$E271,AQ$28)&lt;=INDEX(INDIRECT(AG271),$E271,$F271)),0,(INDEX(INDIRECT(AG271),$E271,$F271)-INDEX(INDIRECT(AG271),$E271,AQ$28))*(10-INDEX(INDIRECT("times"&amp;AE$2),$F271,AQ$28))/10)</f>
        <v>0</v>
      </c>
      <c r="AR271" s="47">
        <f ca="1">IF(OR(INDEX(INDIRECT("times"&amp;AE$2),$F271,AR$28)&gt;10,INDEX(INDIRECT(AG271),$E271,AR$28)&lt;=INDEX(INDIRECT(AG271),$E271,$F271)),0,(INDEX(INDIRECT(AG271),$E271,$F271)-INDEX(INDIRECT(AG271),$E271,AR$28))*(10-INDEX(INDIRECT("times"&amp;AE$2),$F271,AR$28))/10)</f>
        <v>0</v>
      </c>
      <c r="AS271" s="47">
        <f ca="1">IF(OR(INDEX(INDIRECT("times"&amp;AE$2),$F271,AS$28)&gt;10,INDEX(INDIRECT(AG271),$E271,AS$28)&lt;=INDEX(INDIRECT(AG271),$E271,$F271)),0,(INDEX(INDIRECT(AG271),$E271,$F271)-INDEX(INDIRECT(AG271),$E271,AS$28))*(10-INDEX(INDIRECT("times"&amp;AE$2),$F271,AS$28))/10)</f>
        <v>0</v>
      </c>
      <c r="AT271" s="47">
        <f ca="1">IF(OR(INDEX(INDIRECT("times"&amp;AE$2),$F271,AT$28)&gt;10,INDEX(INDIRECT(AG271),$E271,AT$28)&lt;=INDEX(INDIRECT(AG271),$E271,$F271)),0,(INDEX(INDIRECT(AG271),$E271,$F271)-INDEX(INDIRECT(AG271),$E271,AT$28))*(10-INDEX(INDIRECT("times"&amp;AE$2),$F271,AT$28))/10)</f>
        <v>0</v>
      </c>
      <c r="AU271" s="47">
        <f ca="1">IF(OR(INDEX(INDIRECT("times"&amp;AE$2),$F271,AU$28)&gt;10,INDEX(INDIRECT(AG271),$E271,AU$28)&lt;=INDEX(INDIRECT(AG271),$E271,$F271)),0,(INDEX(INDIRECT(AG271),$E271,$F271)-INDEX(INDIRECT(AG271),$E271,AU$28))*(10-INDEX(INDIRECT("times"&amp;AE$2),$F271,AU$28))/10)</f>
        <v>0</v>
      </c>
      <c r="AV271" s="47">
        <f ca="1">IF(OR(INDEX(INDIRECT("times"&amp;AE$2),$F271,AV$28)&gt;10,INDEX(INDIRECT(AG271),$E271,AV$28)&lt;=INDEX(INDIRECT(AG271),$E271,$F271)),0,(INDEX(INDIRECT(AG271),$E271,$F271)-INDEX(INDIRECT(AG271),$E271,AV$28))*(10-INDEX(INDIRECT("times"&amp;AE$2),$F271,AV$28))/10)</f>
        <v>0</v>
      </c>
      <c r="AW271" s="47">
        <f ca="1">IF(OR(INDEX(INDIRECT("times"&amp;AE$2),$F271,AW$28)&gt;10,INDEX(INDIRECT(AG271),$E271,AW$28)&lt;=INDEX(INDIRECT(AG271),$E271,$F271)),0,(INDEX(INDIRECT(AG271),$E271,$F271)-INDEX(INDIRECT(AG271),$E271,AW$28))*(10-INDEX(INDIRECT("times"&amp;AE$2),$F271,AW$28))/10)</f>
        <v>0</v>
      </c>
      <c r="AX271" s="47">
        <f ca="1">IF(OR(INDEX(INDIRECT("times"&amp;AE$2),$F271,AX$28)&gt;10,INDEX(INDIRECT(AG271),$E271,AX$28)&lt;=INDEX(INDIRECT(AG271),$E271,$F271)),0,(INDEX(INDIRECT(AG271),$E271,$F271)-INDEX(INDIRECT(AG271),$E271,AX$28))*(10-INDEX(INDIRECT("times"&amp;AE$2),$F271,AX$28))/10)</f>
        <v>0</v>
      </c>
      <c r="AY271" s="47">
        <f ca="1">IF(OR(INDEX(INDIRECT("times"&amp;AE$2),$F271,AY$28)&gt;10,INDEX(INDIRECT(AG271),$E271,AY$28)&lt;=INDEX(INDIRECT(AG271),$E271,$F271)),0,(INDEX(INDIRECT(AG271),$E271,$F271)-INDEX(INDIRECT(AG271),$E271,AY$28))*(10-INDEX(INDIRECT("times"&amp;AE$2),$F271,AY$28))/10)</f>
        <v>0</v>
      </c>
      <c r="AZ271" s="47">
        <f ca="1">IF(OR(INDEX(INDIRECT("times"&amp;AE$2),$F271,AZ$28)&gt;10,INDEX(INDIRECT(AG271),$E271,AZ$28)&lt;=INDEX(INDIRECT(AG271),$E271,$F271)),0,(INDEX(INDIRECT(AG271),$E271,$F271)-INDEX(INDIRECT(AG271),$E271,AZ$28))*(10-INDEX(INDIRECT("times"&amp;AE$2),$F271,AZ$28))/10)</f>
        <v>0</v>
      </c>
      <c r="BA271" s="47">
        <f ca="1">IF(OR(INDEX(INDIRECT("times"&amp;AE$2),$F271,BA$28)&gt;10,INDEX(INDIRECT(AG271),$E271,BA$28)&lt;=INDEX(INDIRECT(AG271),$E271,$F271)),0,(INDEX(INDIRECT(AG271),$E271,$F271)-INDEX(INDIRECT(AG271),$E271,BA$28))*(10-INDEX(INDIRECT("times"&amp;AE$2),$F271,BA$28))/10)</f>
        <v>0</v>
      </c>
      <c r="BB271" s="47">
        <f ca="1">IF(OR(INDEX(INDIRECT("times"&amp;AE$2),$F271,BB$28)&gt;10,INDEX(INDIRECT(AG271),$E271,BB$28)&lt;=INDEX(INDIRECT(AG271),$E271,$F271)),0,(INDEX(INDIRECT(AG271),$E271,$F271)-INDEX(INDIRECT(AG271),$E271,BB$28))*(10-INDEX(INDIRECT("times"&amp;AE$2),$F271,BB$28))/10)</f>
        <v>0</v>
      </c>
      <c r="BC271" s="47">
        <f ca="1">IF(OR(INDEX(INDIRECT("times"&amp;AE$2),$F271,BC$28)&gt;10,INDEX(INDIRECT(AG271),$E271,BC$28)&lt;=INDEX(INDIRECT(AG271),$E271,$F271)),0,(INDEX(INDIRECT(AG271),$E271,$F271)-INDEX(INDIRECT(AG271),$E271,BC$28))*(10-INDEX(INDIRECT("times"&amp;AE$2),$F271,BC$28))/10)</f>
        <v>0</v>
      </c>
      <c r="BD271" s="48">
        <f ca="1">IF(OR(INDEX(INDIRECT("times"&amp;AE$2),$F271,BD$28)&gt;10,INDEX(INDIRECT(AG271),$E271,BD$28)&lt;=INDEX(INDIRECT(AG271),$E271,$F271)),0,(INDEX(INDIRECT(AG271),$E271,$F271)-INDEX(INDIRECT(AG271),$E271,BD$28))*(10-INDEX(INDIRECT("times"&amp;AE$2),$F271,BD$28))/10)</f>
        <v>0</v>
      </c>
      <c r="BE271" s="201">
        <v>19</v>
      </c>
      <c r="BG271" s="18" t="s">
        <v>207</v>
      </c>
      <c r="BH271" s="122">
        <f>BG236</f>
        <v>2</v>
      </c>
      <c r="BI271" s="122" t="str">
        <f>BG237</f>
        <v>lei1834</v>
      </c>
      <c r="BJ271" s="210" t="str">
        <f t="shared" si="1200"/>
        <v>core2_lei1834</v>
      </c>
      <c r="BK271" s="122">
        <v>1</v>
      </c>
      <c r="BL271" s="33">
        <v>19</v>
      </c>
      <c r="BM271" s="46">
        <f ca="1">IF(OR(INDEX(INDIRECT("times"&amp;BH$2),$F271,BM$28)&gt;10,INDEX(INDIRECT(BJ271),$E271,BM$28)&lt;=INDEX(INDIRECT(BJ271),$E271,$F271)),0,(INDEX(INDIRECT(BJ271),$E271,$F271)-INDEX(INDIRECT(BJ271),$E271,BM$28))*(10-INDEX(INDIRECT("times"&amp;BH$2),$F271,BM$28))/10)</f>
        <v>0</v>
      </c>
      <c r="BN271" s="47">
        <f ca="1">IF(OR(INDEX(INDIRECT("times"&amp;BH$2),$F271,BN$28)&gt;10,INDEX(INDIRECT(BJ271),$E271,BN$28)&lt;=INDEX(INDIRECT(BJ271),$E271,$F271)),0,(INDEX(INDIRECT(BJ271),$E271,$F271)-INDEX(INDIRECT(BJ271),$E271,BN$28))*(10-INDEX(INDIRECT("times"&amp;BH$2),$F271,BN$28))/10)</f>
        <v>0</v>
      </c>
      <c r="BO271" s="47">
        <f ca="1">IF(OR(INDEX(INDIRECT("times"&amp;BH$2),$F271,BO$28)&gt;10,INDEX(INDIRECT(BJ271),$E271,BO$28)&lt;=INDEX(INDIRECT(BJ271),$E271,$F271)),0,(INDEX(INDIRECT(BJ271),$E271,$F271)-INDEX(INDIRECT(BJ271),$E271,BO$28))*(10-INDEX(INDIRECT("times"&amp;BH$2),$F271,BO$28))/10)</f>
        <v>0</v>
      </c>
      <c r="BP271" s="47">
        <f ca="1">IF(OR(INDEX(INDIRECT("times"&amp;BH$2),$F271,BP$28)&gt;10,INDEX(INDIRECT(BJ271),$E271,BP$28)&lt;=INDEX(INDIRECT(BJ271),$E271,$F271)),0,(INDEX(INDIRECT(BJ271),$E271,$F271)-INDEX(INDIRECT(BJ271),$E271,BP$28))*(10-INDEX(INDIRECT("times"&amp;BH$2),$F271,BP$28))/10)</f>
        <v>0</v>
      </c>
      <c r="BQ271" s="47">
        <f ca="1">IF(OR(INDEX(INDIRECT("times"&amp;BH$2),$F271,BQ$28)&gt;10,INDEX(INDIRECT(BJ271),$E271,BQ$28)&lt;=INDEX(INDIRECT(BJ271),$E271,$F271)),0,(INDEX(INDIRECT(BJ271),$E271,$F271)-INDEX(INDIRECT(BJ271),$E271,BQ$28))*(10-INDEX(INDIRECT("times"&amp;BH$2),$F271,BQ$28))/10)</f>
        <v>0</v>
      </c>
      <c r="BR271" s="47">
        <f ca="1">IF(OR(INDEX(INDIRECT("times"&amp;BH$2),$F271,BR$28)&gt;10,INDEX(INDIRECT(BJ271),$E271,BR$28)&lt;=INDEX(INDIRECT(BJ271),$E271,$F271)),0,(INDEX(INDIRECT(BJ271),$E271,$F271)-INDEX(INDIRECT(BJ271),$E271,BR$28))*(10-INDEX(INDIRECT("times"&amp;BH$2),$F271,BR$28))/10)</f>
        <v>0</v>
      </c>
      <c r="BS271" s="47">
        <f ca="1">IF(OR(INDEX(INDIRECT("times"&amp;BH$2),$F271,BS$28)&gt;10,INDEX(INDIRECT(BJ271),$E271,BS$28)&lt;=INDEX(INDIRECT(BJ271),$E271,$F271)),0,(INDEX(INDIRECT(BJ271),$E271,$F271)-INDEX(INDIRECT(BJ271),$E271,BS$28))*(10-INDEX(INDIRECT("times"&amp;BH$2),$F271,BS$28))/10)</f>
        <v>0</v>
      </c>
      <c r="BT271" s="47">
        <f ca="1">IF(OR(INDEX(INDIRECT("times"&amp;BH$2),$F271,BT$28)&gt;10,INDEX(INDIRECT(BJ271),$E271,BT$28)&lt;=INDEX(INDIRECT(BJ271),$E271,$F271)),0,(INDEX(INDIRECT(BJ271),$E271,$F271)-INDEX(INDIRECT(BJ271),$E271,BT$28))*(10-INDEX(INDIRECT("times"&amp;BH$2),$F271,BT$28))/10)</f>
        <v>0</v>
      </c>
      <c r="BU271" s="47">
        <f ca="1">IF(OR(INDEX(INDIRECT("times"&amp;BH$2),$F271,BU$28)&gt;10,INDEX(INDIRECT(BJ271),$E271,BU$28)&lt;=INDEX(INDIRECT(BJ271),$E271,$F271)),0,(INDEX(INDIRECT(BJ271),$E271,$F271)-INDEX(INDIRECT(BJ271),$E271,BU$28))*(10-INDEX(INDIRECT("times"&amp;BH$2),$F271,BU$28))/10)</f>
        <v>0</v>
      </c>
      <c r="BV271" s="47">
        <f ca="1">IF(OR(INDEX(INDIRECT("times"&amp;BH$2),$F271,BV$28)&gt;10,INDEX(INDIRECT(BJ271),$E271,BV$28)&lt;=INDEX(INDIRECT(BJ271),$E271,$F271)),0,(INDEX(INDIRECT(BJ271),$E271,$F271)-INDEX(INDIRECT(BJ271),$E271,BV$28))*(10-INDEX(INDIRECT("times"&amp;BH$2),$F271,BV$28))/10)</f>
        <v>0</v>
      </c>
      <c r="BW271" s="47">
        <f ca="1">IF(OR(INDEX(INDIRECT("times"&amp;BH$2),$F271,BW$28)&gt;10,INDEX(INDIRECT(BJ271),$E271,BW$28)&lt;=INDEX(INDIRECT(BJ271),$E271,$F271)),0,(INDEX(INDIRECT(BJ271),$E271,$F271)-INDEX(INDIRECT(BJ271),$E271,BW$28))*(10-INDEX(INDIRECT("times"&amp;BH$2),$F271,BW$28))/10)</f>
        <v>0</v>
      </c>
      <c r="BX271" s="47">
        <f ca="1">IF(OR(INDEX(INDIRECT("times"&amp;BH$2),$F271,BX$28)&gt;10,INDEX(INDIRECT(BJ271),$E271,BX$28)&lt;=INDEX(INDIRECT(BJ271),$E271,$F271)),0,(INDEX(INDIRECT(BJ271),$E271,$F271)-INDEX(INDIRECT(BJ271),$E271,BX$28))*(10-INDEX(INDIRECT("times"&amp;BH$2),$F271,BX$28))/10)</f>
        <v>0</v>
      </c>
      <c r="BY271" s="47">
        <f ca="1">IF(OR(INDEX(INDIRECT("times"&amp;BH$2),$F271,BY$28)&gt;10,INDEX(INDIRECT(BJ271),$E271,BY$28)&lt;=INDEX(INDIRECT(BJ271),$E271,$F271)),0,(INDEX(INDIRECT(BJ271),$E271,$F271)-INDEX(INDIRECT(BJ271),$E271,BY$28))*(10-INDEX(INDIRECT("times"&amp;BH$2),$F271,BY$28))/10)</f>
        <v>0</v>
      </c>
      <c r="BZ271" s="47">
        <f ca="1">IF(OR(INDEX(INDIRECT("times"&amp;BH$2),$F271,BZ$28)&gt;10,INDEX(INDIRECT(BJ271),$E271,BZ$28)&lt;=INDEX(INDIRECT(BJ271),$E271,$F271)),0,(INDEX(INDIRECT(BJ271),$E271,$F271)-INDEX(INDIRECT(BJ271),$E271,BZ$28))*(10-INDEX(INDIRECT("times"&amp;BH$2),$F271,BZ$28))/10)</f>
        <v>0</v>
      </c>
      <c r="CA271" s="47">
        <f ca="1">IF(OR(INDEX(INDIRECT("times"&amp;BH$2),$F271,CA$28)&gt;10,INDEX(INDIRECT(BJ271),$E271,CA$28)&lt;=INDEX(INDIRECT(BJ271),$E271,$F271)),0,(INDEX(INDIRECT(BJ271),$E271,$F271)-INDEX(INDIRECT(BJ271),$E271,CA$28))*(10-INDEX(INDIRECT("times"&amp;BH$2),$F271,CA$28))/10)</f>
        <v>0</v>
      </c>
      <c r="CB271" s="47">
        <f ca="1">IF(OR(INDEX(INDIRECT("times"&amp;BH$2),$F271,CB$28)&gt;10,INDEX(INDIRECT(BJ271),$E271,CB$28)&lt;=INDEX(INDIRECT(BJ271),$E271,$F271)),0,(INDEX(INDIRECT(BJ271),$E271,$F271)-INDEX(INDIRECT(BJ271),$E271,CB$28))*(10-INDEX(INDIRECT("times"&amp;BH$2),$F271,CB$28))/10)</f>
        <v>0</v>
      </c>
      <c r="CC271" s="47">
        <f ca="1">IF(OR(INDEX(INDIRECT("times"&amp;BH$2),$F271,CC$28)&gt;10,INDEX(INDIRECT(BJ271),$E271,CC$28)&lt;=INDEX(INDIRECT(BJ271),$E271,$F271)),0,(INDEX(INDIRECT(BJ271),$E271,$F271)-INDEX(INDIRECT(BJ271),$E271,CC$28))*(10-INDEX(INDIRECT("times"&amp;BH$2),$F271,CC$28))/10)</f>
        <v>0</v>
      </c>
      <c r="CD271" s="47">
        <f ca="1">IF(OR(INDEX(INDIRECT("times"&amp;BH$2),$F271,CD$28)&gt;10,INDEX(INDIRECT(BJ271),$E271,CD$28)&lt;=INDEX(INDIRECT(BJ271),$E271,$F271)),0,(INDEX(INDIRECT(BJ271),$E271,$F271)-INDEX(INDIRECT(BJ271),$E271,CD$28))*(10-INDEX(INDIRECT("times"&amp;BH$2),$F271,CD$28))/10)</f>
        <v>0</v>
      </c>
      <c r="CE271" s="47">
        <f ca="1">IF(OR(INDEX(INDIRECT("times"&amp;BH$2),$F271,CE$28)&gt;10,INDEX(INDIRECT(BJ271),$E271,CE$28)&lt;=INDEX(INDIRECT(BJ271),$E271,$F271)),0,(INDEX(INDIRECT(BJ271),$E271,$F271)-INDEX(INDIRECT(BJ271),$E271,CE$28))*(10-INDEX(INDIRECT("times"&amp;BH$2),$F271,CE$28))/10)</f>
        <v>0</v>
      </c>
      <c r="CF271" s="47">
        <f ca="1">IF(OR(INDEX(INDIRECT("times"&amp;BH$2),$F271,CF$28)&gt;10,INDEX(INDIRECT(BJ271),$E271,CF$28)&lt;=INDEX(INDIRECT(BJ271),$E271,$F271)),0,(INDEX(INDIRECT(BJ271),$E271,$F271)-INDEX(INDIRECT(BJ271),$E271,CF$28))*(10-INDEX(INDIRECT("times"&amp;BH$2),$F271,CF$28))/10)</f>
        <v>0</v>
      </c>
      <c r="CG271" s="48">
        <f ca="1">IF(OR(INDEX(INDIRECT("times"&amp;BH$2),$F271,CG$28)&gt;10,INDEX(INDIRECT(BJ271),$E271,CG$28)&lt;=INDEX(INDIRECT(BJ271),$E271,$F271)),0,(INDEX(INDIRECT(BJ271),$E271,$F271)-INDEX(INDIRECT(BJ271),$E271,CG$28))*(10-INDEX(INDIRECT("times"&amp;BH$2),$F271,CG$28))/10)</f>
        <v>0</v>
      </c>
      <c r="CH271" s="201">
        <v>19</v>
      </c>
      <c r="CJ271" s="18" t="s">
        <v>207</v>
      </c>
      <c r="CK271" s="122">
        <f>CJ236</f>
        <v>2</v>
      </c>
      <c r="CL271" s="122" t="str">
        <f>CJ237</f>
        <v>work3564</v>
      </c>
      <c r="CM271" s="210" t="str">
        <f t="shared" si="1201"/>
        <v>core2_work3564</v>
      </c>
      <c r="CN271" s="122">
        <v>1</v>
      </c>
      <c r="CO271" s="33">
        <v>19</v>
      </c>
      <c r="CP271" s="46">
        <f ca="1">IF(OR(INDEX(INDIRECT("times"&amp;CK$2),$F271,CP$28)&gt;10,INDEX(INDIRECT(CM271),$E271,CP$28)&lt;=INDEX(INDIRECT(CM271),$E271,$F271)),0,(INDEX(INDIRECT(CM271),$E271,$F271)-INDEX(INDIRECT(CM271),$E271,CP$28))*(10-INDEX(INDIRECT("times"&amp;CK$2),$F271,CP$28))/10)</f>
        <v>0</v>
      </c>
      <c r="CQ271" s="47">
        <f ca="1">IF(OR(INDEX(INDIRECT("times"&amp;CK$2),$F271,CQ$28)&gt;10,INDEX(INDIRECT(CM271),$E271,CQ$28)&lt;=INDEX(INDIRECT(CM271),$E271,$F271)),0,(INDEX(INDIRECT(CM271),$E271,$F271)-INDEX(INDIRECT(CM271),$E271,CQ$28))*(10-INDEX(INDIRECT("times"&amp;CK$2),$F271,CQ$28))/10)</f>
        <v>0</v>
      </c>
      <c r="CR271" s="47">
        <f ca="1">IF(OR(INDEX(INDIRECT("times"&amp;CK$2),$F271,CR$28)&gt;10,INDEX(INDIRECT(CM271),$E271,CR$28)&lt;=INDEX(INDIRECT(CM271),$E271,$F271)),0,(INDEX(INDIRECT(CM271),$E271,$F271)-INDEX(INDIRECT(CM271),$E271,CR$28))*(10-INDEX(INDIRECT("times"&amp;CK$2),$F271,CR$28))/10)</f>
        <v>0</v>
      </c>
      <c r="CS271" s="47">
        <f ca="1">IF(OR(INDEX(INDIRECT("times"&amp;CK$2),$F271,CS$28)&gt;10,INDEX(INDIRECT(CM271),$E271,CS$28)&lt;=INDEX(INDIRECT(CM271),$E271,$F271)),0,(INDEX(INDIRECT(CM271),$E271,$F271)-INDEX(INDIRECT(CM271),$E271,CS$28))*(10-INDEX(INDIRECT("times"&amp;CK$2),$F271,CS$28))/10)</f>
        <v>0</v>
      </c>
      <c r="CT271" s="47">
        <f ca="1">IF(OR(INDEX(INDIRECT("times"&amp;CK$2),$F271,CT$28)&gt;10,INDEX(INDIRECT(CM271),$E271,CT$28)&lt;=INDEX(INDIRECT(CM271),$E271,$F271)),0,(INDEX(INDIRECT(CM271),$E271,$F271)-INDEX(INDIRECT(CM271),$E271,CT$28))*(10-INDEX(INDIRECT("times"&amp;CK$2),$F271,CT$28))/10)</f>
        <v>0</v>
      </c>
      <c r="CU271" s="47">
        <f ca="1">IF(OR(INDEX(INDIRECT("times"&amp;CK$2),$F271,CU$28)&gt;10,INDEX(INDIRECT(CM271),$E271,CU$28)&lt;=INDEX(INDIRECT(CM271),$E271,$F271)),0,(INDEX(INDIRECT(CM271),$E271,$F271)-INDEX(INDIRECT(CM271),$E271,CU$28))*(10-INDEX(INDIRECT("times"&amp;CK$2),$F271,CU$28))/10)</f>
        <v>0</v>
      </c>
      <c r="CV271" s="47">
        <f ca="1">IF(OR(INDEX(INDIRECT("times"&amp;CK$2),$F271,CV$28)&gt;10,INDEX(INDIRECT(CM271),$E271,CV$28)&lt;=INDEX(INDIRECT(CM271),$E271,$F271)),0,(INDEX(INDIRECT(CM271),$E271,$F271)-INDEX(INDIRECT(CM271),$E271,CV$28))*(10-INDEX(INDIRECT("times"&amp;CK$2),$F271,CV$28))/10)</f>
        <v>0</v>
      </c>
      <c r="CW271" s="47">
        <f ca="1">IF(OR(INDEX(INDIRECT("times"&amp;CK$2),$F271,CW$28)&gt;10,INDEX(INDIRECT(CM271),$E271,CW$28)&lt;=INDEX(INDIRECT(CM271),$E271,$F271)),0,(INDEX(INDIRECT(CM271),$E271,$F271)-INDEX(INDIRECT(CM271),$E271,CW$28))*(10-INDEX(INDIRECT("times"&amp;CK$2),$F271,CW$28))/10)</f>
        <v>0</v>
      </c>
      <c r="CX271" s="47">
        <f ca="1">IF(OR(INDEX(INDIRECT("times"&amp;CK$2),$F271,CX$28)&gt;10,INDEX(INDIRECT(CM271),$E271,CX$28)&lt;=INDEX(INDIRECT(CM271),$E271,$F271)),0,(INDEX(INDIRECT(CM271),$E271,$F271)-INDEX(INDIRECT(CM271),$E271,CX$28))*(10-INDEX(INDIRECT("times"&amp;CK$2),$F271,CX$28))/10)</f>
        <v>0</v>
      </c>
      <c r="CY271" s="47">
        <f ca="1">IF(OR(INDEX(INDIRECT("times"&amp;CK$2),$F271,CY$28)&gt;10,INDEX(INDIRECT(CM271),$E271,CY$28)&lt;=INDEX(INDIRECT(CM271),$E271,$F271)),0,(INDEX(INDIRECT(CM271),$E271,$F271)-INDEX(INDIRECT(CM271),$E271,CY$28))*(10-INDEX(INDIRECT("times"&amp;CK$2),$F271,CY$28))/10)</f>
        <v>0</v>
      </c>
      <c r="CZ271" s="47">
        <f ca="1">IF(OR(INDEX(INDIRECT("times"&amp;CK$2),$F271,CZ$28)&gt;10,INDEX(INDIRECT(CM271),$E271,CZ$28)&lt;=INDEX(INDIRECT(CM271),$E271,$F271)),0,(INDEX(INDIRECT(CM271),$E271,$F271)-INDEX(INDIRECT(CM271),$E271,CZ$28))*(10-INDEX(INDIRECT("times"&amp;CK$2),$F271,CZ$28))/10)</f>
        <v>0</v>
      </c>
      <c r="DA271" s="47">
        <f ca="1">IF(OR(INDEX(INDIRECT("times"&amp;CK$2),$F271,DA$28)&gt;10,INDEX(INDIRECT(CM271),$E271,DA$28)&lt;=INDEX(INDIRECT(CM271),$E271,$F271)),0,(INDEX(INDIRECT(CM271),$E271,$F271)-INDEX(INDIRECT(CM271),$E271,DA$28))*(10-INDEX(INDIRECT("times"&amp;CK$2),$F271,DA$28))/10)</f>
        <v>0</v>
      </c>
      <c r="DB271" s="47">
        <f ca="1">IF(OR(INDEX(INDIRECT("times"&amp;CK$2),$F271,DB$28)&gt;10,INDEX(INDIRECT(CM271),$E271,DB$28)&lt;=INDEX(INDIRECT(CM271),$E271,$F271)),0,(INDEX(INDIRECT(CM271),$E271,$F271)-INDEX(INDIRECT(CM271),$E271,DB$28))*(10-INDEX(INDIRECT("times"&amp;CK$2),$F271,DB$28))/10)</f>
        <v>0</v>
      </c>
      <c r="DC271" s="47">
        <f ca="1">IF(OR(INDEX(INDIRECT("times"&amp;CK$2),$F271,DC$28)&gt;10,INDEX(INDIRECT(CM271),$E271,DC$28)&lt;=INDEX(INDIRECT(CM271),$E271,$F271)),0,(INDEX(INDIRECT(CM271),$E271,$F271)-INDEX(INDIRECT(CM271),$E271,DC$28))*(10-INDEX(INDIRECT("times"&amp;CK$2),$F271,DC$28))/10)</f>
        <v>0</v>
      </c>
      <c r="DD271" s="47">
        <f ca="1">IF(OR(INDEX(INDIRECT("times"&amp;CK$2),$F271,DD$28)&gt;10,INDEX(INDIRECT(CM271),$E271,DD$28)&lt;=INDEX(INDIRECT(CM271),$E271,$F271)),0,(INDEX(INDIRECT(CM271),$E271,$F271)-INDEX(INDIRECT(CM271),$E271,DD$28))*(10-INDEX(INDIRECT("times"&amp;CK$2),$F271,DD$28))/10)</f>
        <v>0</v>
      </c>
      <c r="DE271" s="47">
        <f ca="1">IF(OR(INDEX(INDIRECT("times"&amp;CK$2),$F271,DE$28)&gt;10,INDEX(INDIRECT(CM271),$E271,DE$28)&lt;=INDEX(INDIRECT(CM271),$E271,$F271)),0,(INDEX(INDIRECT(CM271),$E271,$F271)-INDEX(INDIRECT(CM271),$E271,DE$28))*(10-INDEX(INDIRECT("times"&amp;CK$2),$F271,DE$28))/10)</f>
        <v>0</v>
      </c>
      <c r="DF271" s="47">
        <f ca="1">IF(OR(INDEX(INDIRECT("times"&amp;CK$2),$F271,DF$28)&gt;10,INDEX(INDIRECT(CM271),$E271,DF$28)&lt;=INDEX(INDIRECT(CM271),$E271,$F271)),0,(INDEX(INDIRECT(CM271),$E271,$F271)-INDEX(INDIRECT(CM271),$E271,DF$28))*(10-INDEX(INDIRECT("times"&amp;CK$2),$F271,DF$28))/10)</f>
        <v>0</v>
      </c>
      <c r="DG271" s="47">
        <f ca="1">IF(OR(INDEX(INDIRECT("times"&amp;CK$2),$F271,DG$28)&gt;10,INDEX(INDIRECT(CM271),$E271,DG$28)&lt;=INDEX(INDIRECT(CM271),$E271,$F271)),0,(INDEX(INDIRECT(CM271),$E271,$F271)-INDEX(INDIRECT(CM271),$E271,DG$28))*(10-INDEX(INDIRECT("times"&amp;CK$2),$F271,DG$28))/10)</f>
        <v>0</v>
      </c>
      <c r="DH271" s="47">
        <f ca="1">IF(OR(INDEX(INDIRECT("times"&amp;CK$2),$F271,DH$28)&gt;10,INDEX(INDIRECT(CM271),$E271,DH$28)&lt;=INDEX(INDIRECT(CM271),$E271,$F271)),0,(INDEX(INDIRECT(CM271),$E271,$F271)-INDEX(INDIRECT(CM271),$E271,DH$28))*(10-INDEX(INDIRECT("times"&amp;CK$2),$F271,DH$28))/10)</f>
        <v>0</v>
      </c>
      <c r="DI271" s="47">
        <f ca="1">IF(OR(INDEX(INDIRECT("times"&amp;CK$2),$F271,DI$28)&gt;10,INDEX(INDIRECT(CM271),$E271,DI$28)&lt;=INDEX(INDIRECT(CM271),$E271,$F271)),0,(INDEX(INDIRECT(CM271),$E271,$F271)-INDEX(INDIRECT(CM271),$E271,DI$28))*(10-INDEX(INDIRECT("times"&amp;CK$2),$F271,DI$28))/10)</f>
        <v>0</v>
      </c>
      <c r="DJ271" s="48">
        <f ca="1">IF(OR(INDEX(INDIRECT("times"&amp;CK$2),$F271,DJ$28)&gt;10,INDEX(INDIRECT(CM271),$E271,DJ$28)&lt;=INDEX(INDIRECT(CM271),$E271,$F271)),0,(INDEX(INDIRECT(CM271),$E271,$F271)-INDEX(INDIRECT(CM271),$E271,DJ$28))*(10-INDEX(INDIRECT("times"&amp;CK$2),$F271,DJ$28))/10)</f>
        <v>0</v>
      </c>
      <c r="DK271" s="201">
        <v>19</v>
      </c>
      <c r="DM271" s="18" t="s">
        <v>207</v>
      </c>
      <c r="DN271" s="122">
        <f>DM236</f>
        <v>2</v>
      </c>
      <c r="DO271" s="122" t="str">
        <f>DM237</f>
        <v>shop3564</v>
      </c>
      <c r="DP271" s="210" t="str">
        <f t="shared" si="1202"/>
        <v>core2_shop3564</v>
      </c>
      <c r="DQ271" s="122">
        <v>1</v>
      </c>
      <c r="DR271" s="33">
        <v>19</v>
      </c>
      <c r="DS271" s="46">
        <f ca="1">IF(OR(INDEX(INDIRECT("times"&amp;DN$2),$F271,DS$28)&gt;10,INDEX(INDIRECT(DP271),$E271,DS$28)&lt;=INDEX(INDIRECT(DP271),$E271,$F271)),0,(INDEX(INDIRECT(DP271),$E271,$F271)-INDEX(INDIRECT(DP271),$E271,DS$28))*(10-INDEX(INDIRECT("times"&amp;DN$2),$F271,DS$28))/10)</f>
        <v>0</v>
      </c>
      <c r="DT271" s="47">
        <f ca="1">IF(OR(INDEX(INDIRECT("times"&amp;DN$2),$F271,DT$28)&gt;10,INDEX(INDIRECT(DP271),$E271,DT$28)&lt;=INDEX(INDIRECT(DP271),$E271,$F271)),0,(INDEX(INDIRECT(DP271),$E271,$F271)-INDEX(INDIRECT(DP271),$E271,DT$28))*(10-INDEX(INDIRECT("times"&amp;DN$2),$F271,DT$28))/10)</f>
        <v>0</v>
      </c>
      <c r="DU271" s="47">
        <f ca="1">IF(OR(INDEX(INDIRECT("times"&amp;DN$2),$F271,DU$28)&gt;10,INDEX(INDIRECT(DP271),$E271,DU$28)&lt;=INDEX(INDIRECT(DP271),$E271,$F271)),0,(INDEX(INDIRECT(DP271),$E271,$F271)-INDEX(INDIRECT(DP271),$E271,DU$28))*(10-INDEX(INDIRECT("times"&amp;DN$2),$F271,DU$28))/10)</f>
        <v>0</v>
      </c>
      <c r="DV271" s="47">
        <f ca="1">IF(OR(INDEX(INDIRECT("times"&amp;DN$2),$F271,DV$28)&gt;10,INDEX(INDIRECT(DP271),$E271,DV$28)&lt;=INDEX(INDIRECT(DP271),$E271,$F271)),0,(INDEX(INDIRECT(DP271),$E271,$F271)-INDEX(INDIRECT(DP271),$E271,DV$28))*(10-INDEX(INDIRECT("times"&amp;DN$2),$F271,DV$28))/10)</f>
        <v>0</v>
      </c>
      <c r="DW271" s="47">
        <f ca="1">IF(OR(INDEX(INDIRECT("times"&amp;DN$2),$F271,DW$28)&gt;10,INDEX(INDIRECT(DP271),$E271,DW$28)&lt;=INDEX(INDIRECT(DP271),$E271,$F271)),0,(INDEX(INDIRECT(DP271),$E271,$F271)-INDEX(INDIRECT(DP271),$E271,DW$28))*(10-INDEX(INDIRECT("times"&amp;DN$2),$F271,DW$28))/10)</f>
        <v>0</v>
      </c>
      <c r="DX271" s="47">
        <f ca="1">IF(OR(INDEX(INDIRECT("times"&amp;DN$2),$F271,DX$28)&gt;10,INDEX(INDIRECT(DP271),$E271,DX$28)&lt;=INDEX(INDIRECT(DP271),$E271,$F271)),0,(INDEX(INDIRECT(DP271),$E271,$F271)-INDEX(INDIRECT(DP271),$E271,DX$28))*(10-INDEX(INDIRECT("times"&amp;DN$2),$F271,DX$28))/10)</f>
        <v>0</v>
      </c>
      <c r="DY271" s="47">
        <f ca="1">IF(OR(INDEX(INDIRECT("times"&amp;DN$2),$F271,DY$28)&gt;10,INDEX(INDIRECT(DP271),$E271,DY$28)&lt;=INDEX(INDIRECT(DP271),$E271,$F271)),0,(INDEX(INDIRECT(DP271),$E271,$F271)-INDEX(INDIRECT(DP271),$E271,DY$28))*(10-INDEX(INDIRECT("times"&amp;DN$2),$F271,DY$28))/10)</f>
        <v>0</v>
      </c>
      <c r="DZ271" s="47">
        <f ca="1">IF(OR(INDEX(INDIRECT("times"&amp;DN$2),$F271,DZ$28)&gt;10,INDEX(INDIRECT(DP271),$E271,DZ$28)&lt;=INDEX(INDIRECT(DP271),$E271,$F271)),0,(INDEX(INDIRECT(DP271),$E271,$F271)-INDEX(INDIRECT(DP271),$E271,DZ$28))*(10-INDEX(INDIRECT("times"&amp;DN$2),$F271,DZ$28))/10)</f>
        <v>0</v>
      </c>
      <c r="EA271" s="47">
        <f ca="1">IF(OR(INDEX(INDIRECT("times"&amp;DN$2),$F271,EA$28)&gt;10,INDEX(INDIRECT(DP271),$E271,EA$28)&lt;=INDEX(INDIRECT(DP271),$E271,$F271)),0,(INDEX(INDIRECT(DP271),$E271,$F271)-INDEX(INDIRECT(DP271),$E271,EA$28))*(10-INDEX(INDIRECT("times"&amp;DN$2),$F271,EA$28))/10)</f>
        <v>0</v>
      </c>
      <c r="EB271" s="47">
        <f ca="1">IF(OR(INDEX(INDIRECT("times"&amp;DN$2),$F271,EB$28)&gt;10,INDEX(INDIRECT(DP271),$E271,EB$28)&lt;=INDEX(INDIRECT(DP271),$E271,$F271)),0,(INDEX(INDIRECT(DP271),$E271,$F271)-INDEX(INDIRECT(DP271),$E271,EB$28))*(10-INDEX(INDIRECT("times"&amp;DN$2),$F271,EB$28))/10)</f>
        <v>0</v>
      </c>
      <c r="EC271" s="47">
        <f ca="1">IF(OR(INDEX(INDIRECT("times"&amp;DN$2),$F271,EC$28)&gt;10,INDEX(INDIRECT(DP271),$E271,EC$28)&lt;=INDEX(INDIRECT(DP271),$E271,$F271)),0,(INDEX(INDIRECT(DP271),$E271,$F271)-INDEX(INDIRECT(DP271),$E271,EC$28))*(10-INDEX(INDIRECT("times"&amp;DN$2),$F271,EC$28))/10)</f>
        <v>0</v>
      </c>
      <c r="ED271" s="47">
        <f ca="1">IF(OR(INDEX(INDIRECT("times"&amp;DN$2),$F271,ED$28)&gt;10,INDEX(INDIRECT(DP271),$E271,ED$28)&lt;=INDEX(INDIRECT(DP271),$E271,$F271)),0,(INDEX(INDIRECT(DP271),$E271,$F271)-INDEX(INDIRECT(DP271),$E271,ED$28))*(10-INDEX(INDIRECT("times"&amp;DN$2),$F271,ED$28))/10)</f>
        <v>0</v>
      </c>
      <c r="EE271" s="47">
        <f ca="1">IF(OR(INDEX(INDIRECT("times"&amp;DN$2),$F271,EE$28)&gt;10,INDEX(INDIRECT(DP271),$E271,EE$28)&lt;=INDEX(INDIRECT(DP271),$E271,$F271)),0,(INDEX(INDIRECT(DP271),$E271,$F271)-INDEX(INDIRECT(DP271),$E271,EE$28))*(10-INDEX(INDIRECT("times"&amp;DN$2),$F271,EE$28))/10)</f>
        <v>0</v>
      </c>
      <c r="EF271" s="47">
        <f ca="1">IF(OR(INDEX(INDIRECT("times"&amp;DN$2),$F271,EF$28)&gt;10,INDEX(INDIRECT(DP271),$E271,EF$28)&lt;=INDEX(INDIRECT(DP271),$E271,$F271)),0,(INDEX(INDIRECT(DP271),$E271,$F271)-INDEX(INDIRECT(DP271),$E271,EF$28))*(10-INDEX(INDIRECT("times"&amp;DN$2),$F271,EF$28))/10)</f>
        <v>0</v>
      </c>
      <c r="EG271" s="47">
        <f ca="1">IF(OR(INDEX(INDIRECT("times"&amp;DN$2),$F271,EG$28)&gt;10,INDEX(INDIRECT(DP271),$E271,EG$28)&lt;=INDEX(INDIRECT(DP271),$E271,$F271)),0,(INDEX(INDIRECT(DP271),$E271,$F271)-INDEX(INDIRECT(DP271),$E271,EG$28))*(10-INDEX(INDIRECT("times"&amp;DN$2),$F271,EG$28))/10)</f>
        <v>0</v>
      </c>
      <c r="EH271" s="47">
        <f ca="1">IF(OR(INDEX(INDIRECT("times"&amp;DN$2),$F271,EH$28)&gt;10,INDEX(INDIRECT(DP271),$E271,EH$28)&lt;=INDEX(INDIRECT(DP271),$E271,$F271)),0,(INDEX(INDIRECT(DP271),$E271,$F271)-INDEX(INDIRECT(DP271),$E271,EH$28))*(10-INDEX(INDIRECT("times"&amp;DN$2),$F271,EH$28))/10)</f>
        <v>0</v>
      </c>
      <c r="EI271" s="47">
        <f ca="1">IF(OR(INDEX(INDIRECT("times"&amp;DN$2),$F271,EI$28)&gt;10,INDEX(INDIRECT(DP271),$E271,EI$28)&lt;=INDEX(INDIRECT(DP271),$E271,$F271)),0,(INDEX(INDIRECT(DP271),$E271,$F271)-INDEX(INDIRECT(DP271),$E271,EI$28))*(10-INDEX(INDIRECT("times"&amp;DN$2),$F271,EI$28))/10)</f>
        <v>0</v>
      </c>
      <c r="EJ271" s="47">
        <f ca="1">IF(OR(INDEX(INDIRECT("times"&amp;DN$2),$F271,EJ$28)&gt;10,INDEX(INDIRECT(DP271),$E271,EJ$28)&lt;=INDEX(INDIRECT(DP271),$E271,$F271)),0,(INDEX(INDIRECT(DP271),$E271,$F271)-INDEX(INDIRECT(DP271),$E271,EJ$28))*(10-INDEX(INDIRECT("times"&amp;DN$2),$F271,EJ$28))/10)</f>
        <v>0</v>
      </c>
      <c r="EK271" s="47">
        <f ca="1">IF(OR(INDEX(INDIRECT("times"&amp;DN$2),$F271,EK$28)&gt;10,INDEX(INDIRECT(DP271),$E271,EK$28)&lt;=INDEX(INDIRECT(DP271),$E271,$F271)),0,(INDEX(INDIRECT(DP271),$E271,$F271)-INDEX(INDIRECT(DP271),$E271,EK$28))*(10-INDEX(INDIRECT("times"&amp;DN$2),$F271,EK$28))/10)</f>
        <v>0</v>
      </c>
      <c r="EL271" s="47">
        <f ca="1">IF(OR(INDEX(INDIRECT("times"&amp;DN$2),$F271,EL$28)&gt;10,INDEX(INDIRECT(DP271),$E271,EL$28)&lt;=INDEX(INDIRECT(DP271),$E271,$F271)),0,(INDEX(INDIRECT(DP271),$E271,$F271)-INDEX(INDIRECT(DP271),$E271,EL$28))*(10-INDEX(INDIRECT("times"&amp;DN$2),$F271,EL$28))/10)</f>
        <v>0</v>
      </c>
      <c r="EM271" s="48">
        <f ca="1">IF(OR(INDEX(INDIRECT("times"&amp;DN$2),$F271,EM$28)&gt;10,INDEX(INDIRECT(DP271),$E271,EM$28)&lt;=INDEX(INDIRECT(DP271),$E271,$F271)),0,(INDEX(INDIRECT(DP271),$E271,$F271)-INDEX(INDIRECT(DP271),$E271,EM$28))*(10-INDEX(INDIRECT("times"&amp;DN$2),$F271,EM$28))/10)</f>
        <v>0</v>
      </c>
      <c r="EN271" s="201">
        <v>19</v>
      </c>
      <c r="EP271" s="18" t="s">
        <v>207</v>
      </c>
      <c r="EQ271" s="122">
        <f>EP236</f>
        <v>2</v>
      </c>
      <c r="ER271" s="122" t="str">
        <f>EP237</f>
        <v>lei3564</v>
      </c>
      <c r="ES271" s="210" t="str">
        <f t="shared" si="1203"/>
        <v>core2_lei3564</v>
      </c>
      <c r="ET271" s="122">
        <v>1</v>
      </c>
      <c r="EU271" s="33">
        <v>19</v>
      </c>
      <c r="EV271" s="46">
        <f ca="1">IF(OR(INDEX(INDIRECT("times"&amp;EQ$2),$F271,EV$28)&gt;10,INDEX(INDIRECT(ES271),$E271,EV$28)&lt;=INDEX(INDIRECT(ES271),$E271,$F271)),0,(INDEX(INDIRECT(ES271),$E271,$F271)-INDEX(INDIRECT(ES271),$E271,EV$28))*(10-INDEX(INDIRECT("times"&amp;EQ$2),$F271,EV$28))/10)</f>
        <v>0</v>
      </c>
      <c r="EW271" s="47">
        <f ca="1">IF(OR(INDEX(INDIRECT("times"&amp;EQ$2),$F271,EW$28)&gt;10,INDEX(INDIRECT(ES271),$E271,EW$28)&lt;=INDEX(INDIRECT(ES271),$E271,$F271)),0,(INDEX(INDIRECT(ES271),$E271,$F271)-INDEX(INDIRECT(ES271),$E271,EW$28))*(10-INDEX(INDIRECT("times"&amp;EQ$2),$F271,EW$28))/10)</f>
        <v>0</v>
      </c>
      <c r="EX271" s="47">
        <f ca="1">IF(OR(INDEX(INDIRECT("times"&amp;EQ$2),$F271,EX$28)&gt;10,INDEX(INDIRECT(ES271),$E271,EX$28)&lt;=INDEX(INDIRECT(ES271),$E271,$F271)),0,(INDEX(INDIRECT(ES271),$E271,$F271)-INDEX(INDIRECT(ES271),$E271,EX$28))*(10-INDEX(INDIRECT("times"&amp;EQ$2),$F271,EX$28))/10)</f>
        <v>0</v>
      </c>
      <c r="EY271" s="47">
        <f ca="1">IF(OR(INDEX(INDIRECT("times"&amp;EQ$2),$F271,EY$28)&gt;10,INDEX(INDIRECT(ES271),$E271,EY$28)&lt;=INDEX(INDIRECT(ES271),$E271,$F271)),0,(INDEX(INDIRECT(ES271),$E271,$F271)-INDEX(INDIRECT(ES271),$E271,EY$28))*(10-INDEX(INDIRECT("times"&amp;EQ$2),$F271,EY$28))/10)</f>
        <v>0</v>
      </c>
      <c r="EZ271" s="47">
        <f ca="1">IF(OR(INDEX(INDIRECT("times"&amp;EQ$2),$F271,EZ$28)&gt;10,INDEX(INDIRECT(ES271),$E271,EZ$28)&lt;=INDEX(INDIRECT(ES271),$E271,$F271)),0,(INDEX(INDIRECT(ES271),$E271,$F271)-INDEX(INDIRECT(ES271),$E271,EZ$28))*(10-INDEX(INDIRECT("times"&amp;EQ$2),$F271,EZ$28))/10)</f>
        <v>0</v>
      </c>
      <c r="FA271" s="47">
        <f ca="1">IF(OR(INDEX(INDIRECT("times"&amp;EQ$2),$F271,FA$28)&gt;10,INDEX(INDIRECT(ES271),$E271,FA$28)&lt;=INDEX(INDIRECT(ES271),$E271,$F271)),0,(INDEX(INDIRECT(ES271),$E271,$F271)-INDEX(INDIRECT(ES271),$E271,FA$28))*(10-INDEX(INDIRECT("times"&amp;EQ$2),$F271,FA$28))/10)</f>
        <v>0</v>
      </c>
      <c r="FB271" s="47">
        <f ca="1">IF(OR(INDEX(INDIRECT("times"&amp;EQ$2),$F271,FB$28)&gt;10,INDEX(INDIRECT(ES271),$E271,FB$28)&lt;=INDEX(INDIRECT(ES271),$E271,$F271)),0,(INDEX(INDIRECT(ES271),$E271,$F271)-INDEX(INDIRECT(ES271),$E271,FB$28))*(10-INDEX(INDIRECT("times"&amp;EQ$2),$F271,FB$28))/10)</f>
        <v>0</v>
      </c>
      <c r="FC271" s="47">
        <f ca="1">IF(OR(INDEX(INDIRECT("times"&amp;EQ$2),$F271,FC$28)&gt;10,INDEX(INDIRECT(ES271),$E271,FC$28)&lt;=INDEX(INDIRECT(ES271),$E271,$F271)),0,(INDEX(INDIRECT(ES271),$E271,$F271)-INDEX(INDIRECT(ES271),$E271,FC$28))*(10-INDEX(INDIRECT("times"&amp;EQ$2),$F271,FC$28))/10)</f>
        <v>0</v>
      </c>
      <c r="FD271" s="47">
        <f ca="1">IF(OR(INDEX(INDIRECT("times"&amp;EQ$2),$F271,FD$28)&gt;10,INDEX(INDIRECT(ES271),$E271,FD$28)&lt;=INDEX(INDIRECT(ES271),$E271,$F271)),0,(INDEX(INDIRECT(ES271),$E271,$F271)-INDEX(INDIRECT(ES271),$E271,FD$28))*(10-INDEX(INDIRECT("times"&amp;EQ$2),$F271,FD$28))/10)</f>
        <v>0</v>
      </c>
      <c r="FE271" s="47">
        <f ca="1">IF(OR(INDEX(INDIRECT("times"&amp;EQ$2),$F271,FE$28)&gt;10,INDEX(INDIRECT(ES271),$E271,FE$28)&lt;=INDEX(INDIRECT(ES271),$E271,$F271)),0,(INDEX(INDIRECT(ES271),$E271,$F271)-INDEX(INDIRECT(ES271),$E271,FE$28))*(10-INDEX(INDIRECT("times"&amp;EQ$2),$F271,FE$28))/10)</f>
        <v>0</v>
      </c>
      <c r="FF271" s="47">
        <f ca="1">IF(OR(INDEX(INDIRECT("times"&amp;EQ$2),$F271,FF$28)&gt;10,INDEX(INDIRECT(ES271),$E271,FF$28)&lt;=INDEX(INDIRECT(ES271),$E271,$F271)),0,(INDEX(INDIRECT(ES271),$E271,$F271)-INDEX(INDIRECT(ES271),$E271,FF$28))*(10-INDEX(INDIRECT("times"&amp;EQ$2),$F271,FF$28))/10)</f>
        <v>0</v>
      </c>
      <c r="FG271" s="47">
        <f ca="1">IF(OR(INDEX(INDIRECT("times"&amp;EQ$2),$F271,FG$28)&gt;10,INDEX(INDIRECT(ES271),$E271,FG$28)&lt;=INDEX(INDIRECT(ES271),$E271,$F271)),0,(INDEX(INDIRECT(ES271),$E271,$F271)-INDEX(INDIRECT(ES271),$E271,FG$28))*(10-INDEX(INDIRECT("times"&amp;EQ$2),$F271,FG$28))/10)</f>
        <v>0</v>
      </c>
      <c r="FH271" s="47">
        <f ca="1">IF(OR(INDEX(INDIRECT("times"&amp;EQ$2),$F271,FH$28)&gt;10,INDEX(INDIRECT(ES271),$E271,FH$28)&lt;=INDEX(INDIRECT(ES271),$E271,$F271)),0,(INDEX(INDIRECT(ES271),$E271,$F271)-INDEX(INDIRECT(ES271),$E271,FH$28))*(10-INDEX(INDIRECT("times"&amp;EQ$2),$F271,FH$28))/10)</f>
        <v>0</v>
      </c>
      <c r="FI271" s="47">
        <f ca="1">IF(OR(INDEX(INDIRECT("times"&amp;EQ$2),$F271,FI$28)&gt;10,INDEX(INDIRECT(ES271),$E271,FI$28)&lt;=INDEX(INDIRECT(ES271),$E271,$F271)),0,(INDEX(INDIRECT(ES271),$E271,$F271)-INDEX(INDIRECT(ES271),$E271,FI$28))*(10-INDEX(INDIRECT("times"&amp;EQ$2),$F271,FI$28))/10)</f>
        <v>0</v>
      </c>
      <c r="FJ271" s="47">
        <f ca="1">IF(OR(INDEX(INDIRECT("times"&amp;EQ$2),$F271,FJ$28)&gt;10,INDEX(INDIRECT(ES271),$E271,FJ$28)&lt;=INDEX(INDIRECT(ES271),$E271,$F271)),0,(INDEX(INDIRECT(ES271),$E271,$F271)-INDEX(INDIRECT(ES271),$E271,FJ$28))*(10-INDEX(INDIRECT("times"&amp;EQ$2),$F271,FJ$28))/10)</f>
        <v>0</v>
      </c>
      <c r="FK271" s="47">
        <f ca="1">IF(OR(INDEX(INDIRECT("times"&amp;EQ$2),$F271,FK$28)&gt;10,INDEX(INDIRECT(ES271),$E271,FK$28)&lt;=INDEX(INDIRECT(ES271),$E271,$F271)),0,(INDEX(INDIRECT(ES271),$E271,$F271)-INDEX(INDIRECT(ES271),$E271,FK$28))*(10-INDEX(INDIRECT("times"&amp;EQ$2),$F271,FK$28))/10)</f>
        <v>0</v>
      </c>
      <c r="FL271" s="47">
        <f ca="1">IF(OR(INDEX(INDIRECT("times"&amp;EQ$2),$F271,FL$28)&gt;10,INDEX(INDIRECT(ES271),$E271,FL$28)&lt;=INDEX(INDIRECT(ES271),$E271,$F271)),0,(INDEX(INDIRECT(ES271),$E271,$F271)-INDEX(INDIRECT(ES271),$E271,FL$28))*(10-INDEX(INDIRECT("times"&amp;EQ$2),$F271,FL$28))/10)</f>
        <v>0</v>
      </c>
      <c r="FM271" s="47">
        <f ca="1">IF(OR(INDEX(INDIRECT("times"&amp;EQ$2),$F271,FM$28)&gt;10,INDEX(INDIRECT(ES271),$E271,FM$28)&lt;=INDEX(INDIRECT(ES271),$E271,$F271)),0,(INDEX(INDIRECT(ES271),$E271,$F271)-INDEX(INDIRECT(ES271),$E271,FM$28))*(10-INDEX(INDIRECT("times"&amp;EQ$2),$F271,FM$28))/10)</f>
        <v>0</v>
      </c>
      <c r="FN271" s="47">
        <f ca="1">IF(OR(INDEX(INDIRECT("times"&amp;EQ$2),$F271,FN$28)&gt;10,INDEX(INDIRECT(ES271),$E271,FN$28)&lt;=INDEX(INDIRECT(ES271),$E271,$F271)),0,(INDEX(INDIRECT(ES271),$E271,$F271)-INDEX(INDIRECT(ES271),$E271,FN$28))*(10-INDEX(INDIRECT("times"&amp;EQ$2),$F271,FN$28))/10)</f>
        <v>0</v>
      </c>
      <c r="FO271" s="47">
        <f ca="1">IF(OR(INDEX(INDIRECT("times"&amp;EQ$2),$F271,FO$28)&gt;10,INDEX(INDIRECT(ES271),$E271,FO$28)&lt;=INDEX(INDIRECT(ES271),$E271,$F271)),0,(INDEX(INDIRECT(ES271),$E271,$F271)-INDEX(INDIRECT(ES271),$E271,FO$28))*(10-INDEX(INDIRECT("times"&amp;EQ$2),$F271,FO$28))/10)</f>
        <v>0</v>
      </c>
      <c r="FP271" s="48">
        <f ca="1">IF(OR(INDEX(INDIRECT("times"&amp;EQ$2),$F271,FP$28)&gt;10,INDEX(INDIRECT(ES271),$E271,FP$28)&lt;=INDEX(INDIRECT(ES271),$E271,$F271)),0,(INDEX(INDIRECT(ES271),$E271,$F271)-INDEX(INDIRECT(ES271),$E271,FP$28))*(10-INDEX(INDIRECT("times"&amp;EQ$2),$F271,FP$28))/10)</f>
        <v>0</v>
      </c>
      <c r="FQ271" s="201">
        <v>19</v>
      </c>
      <c r="FS271" s="18" t="s">
        <v>207</v>
      </c>
      <c r="FT271" s="122">
        <f>FS236</f>
        <v>2</v>
      </c>
      <c r="FU271" s="122" t="str">
        <f>FS237</f>
        <v>shop65</v>
      </c>
      <c r="FV271" s="210" t="str">
        <f t="shared" si="1204"/>
        <v>core2_shop65</v>
      </c>
      <c r="FW271" s="122">
        <v>1</v>
      </c>
      <c r="FX271" s="33">
        <v>19</v>
      </c>
      <c r="FY271" s="46">
        <f ca="1">IF(OR(INDEX(INDIRECT("times"&amp;FT$2),$F271,FY$28)&gt;10,INDEX(INDIRECT(FV271),$E271,FY$28)&lt;=INDEX(INDIRECT(FV271),$E271,$F271)),0,(INDEX(INDIRECT(FV271),$E271,$F271)-INDEX(INDIRECT(FV271),$E271,FY$28))*(10-INDEX(INDIRECT("times"&amp;FT$2),$F271,FY$28))/10)</f>
        <v>0</v>
      </c>
      <c r="FZ271" s="47">
        <f ca="1">IF(OR(INDEX(INDIRECT("times"&amp;FT$2),$F271,FZ$28)&gt;10,INDEX(INDIRECT(FV271),$E271,FZ$28)&lt;=INDEX(INDIRECT(FV271),$E271,$F271)),0,(INDEX(INDIRECT(FV271),$E271,$F271)-INDEX(INDIRECT(FV271),$E271,FZ$28))*(10-INDEX(INDIRECT("times"&amp;FT$2),$F271,FZ$28))/10)</f>
        <v>0</v>
      </c>
      <c r="GA271" s="47">
        <f ca="1">IF(OR(INDEX(INDIRECT("times"&amp;FT$2),$F271,GA$28)&gt;10,INDEX(INDIRECT(FV271),$E271,GA$28)&lt;=INDEX(INDIRECT(FV271),$E271,$F271)),0,(INDEX(INDIRECT(FV271),$E271,$F271)-INDEX(INDIRECT(FV271),$E271,GA$28))*(10-INDEX(INDIRECT("times"&amp;FT$2),$F271,GA$28))/10)</f>
        <v>0</v>
      </c>
      <c r="GB271" s="47">
        <f ca="1">IF(OR(INDEX(INDIRECT("times"&amp;FT$2),$F271,GB$28)&gt;10,INDEX(INDIRECT(FV271),$E271,GB$28)&lt;=INDEX(INDIRECT(FV271),$E271,$F271)),0,(INDEX(INDIRECT(FV271),$E271,$F271)-INDEX(INDIRECT(FV271),$E271,GB$28))*(10-INDEX(INDIRECT("times"&amp;FT$2),$F271,GB$28))/10)</f>
        <v>0</v>
      </c>
      <c r="GC271" s="47">
        <f ca="1">IF(OR(INDEX(INDIRECT("times"&amp;FT$2),$F271,GC$28)&gt;10,INDEX(INDIRECT(FV271),$E271,GC$28)&lt;=INDEX(INDIRECT(FV271),$E271,$F271)),0,(INDEX(INDIRECT(FV271),$E271,$F271)-INDEX(INDIRECT(FV271),$E271,GC$28))*(10-INDEX(INDIRECT("times"&amp;FT$2),$F271,GC$28))/10)</f>
        <v>0</v>
      </c>
      <c r="GD271" s="47">
        <f ca="1">IF(OR(INDEX(INDIRECT("times"&amp;FT$2),$F271,GD$28)&gt;10,INDEX(INDIRECT(FV271),$E271,GD$28)&lt;=INDEX(INDIRECT(FV271),$E271,$F271)),0,(INDEX(INDIRECT(FV271),$E271,$F271)-INDEX(INDIRECT(FV271),$E271,GD$28))*(10-INDEX(INDIRECT("times"&amp;FT$2),$F271,GD$28))/10)</f>
        <v>0</v>
      </c>
      <c r="GE271" s="47">
        <f ca="1">IF(OR(INDEX(INDIRECT("times"&amp;FT$2),$F271,GE$28)&gt;10,INDEX(INDIRECT(FV271),$E271,GE$28)&lt;=INDEX(INDIRECT(FV271),$E271,$F271)),0,(INDEX(INDIRECT(FV271),$E271,$F271)-INDEX(INDIRECT(FV271),$E271,GE$28))*(10-INDEX(INDIRECT("times"&amp;FT$2),$F271,GE$28))/10)</f>
        <v>0</v>
      </c>
      <c r="GF271" s="47">
        <f ca="1">IF(OR(INDEX(INDIRECT("times"&amp;FT$2),$F271,GF$28)&gt;10,INDEX(INDIRECT(FV271),$E271,GF$28)&lt;=INDEX(INDIRECT(FV271),$E271,$F271)),0,(INDEX(INDIRECT(FV271),$E271,$F271)-INDEX(INDIRECT(FV271),$E271,GF$28))*(10-INDEX(INDIRECT("times"&amp;FT$2),$F271,GF$28))/10)</f>
        <v>0</v>
      </c>
      <c r="GG271" s="47">
        <f ca="1">IF(OR(INDEX(INDIRECT("times"&amp;FT$2),$F271,GG$28)&gt;10,INDEX(INDIRECT(FV271),$E271,GG$28)&lt;=INDEX(INDIRECT(FV271),$E271,$F271)),0,(INDEX(INDIRECT(FV271),$E271,$F271)-INDEX(INDIRECT(FV271),$E271,GG$28))*(10-INDEX(INDIRECT("times"&amp;FT$2),$F271,GG$28))/10)</f>
        <v>0</v>
      </c>
      <c r="GH271" s="47">
        <f ca="1">IF(OR(INDEX(INDIRECT("times"&amp;FT$2),$F271,GH$28)&gt;10,INDEX(INDIRECT(FV271),$E271,GH$28)&lt;=INDEX(INDIRECT(FV271),$E271,$F271)),0,(INDEX(INDIRECT(FV271),$E271,$F271)-INDEX(INDIRECT(FV271),$E271,GH$28))*(10-INDEX(INDIRECT("times"&amp;FT$2),$F271,GH$28))/10)</f>
        <v>0</v>
      </c>
      <c r="GI271" s="47">
        <f ca="1">IF(OR(INDEX(INDIRECT("times"&amp;FT$2),$F271,GI$28)&gt;10,INDEX(INDIRECT(FV271),$E271,GI$28)&lt;=INDEX(INDIRECT(FV271),$E271,$F271)),0,(INDEX(INDIRECT(FV271),$E271,$F271)-INDEX(INDIRECT(FV271),$E271,GI$28))*(10-INDEX(INDIRECT("times"&amp;FT$2),$F271,GI$28))/10)</f>
        <v>0</v>
      </c>
      <c r="GJ271" s="47">
        <f ca="1">IF(OR(INDEX(INDIRECT("times"&amp;FT$2),$F271,GJ$28)&gt;10,INDEX(INDIRECT(FV271),$E271,GJ$28)&lt;=INDEX(INDIRECT(FV271),$E271,$F271)),0,(INDEX(INDIRECT(FV271),$E271,$F271)-INDEX(INDIRECT(FV271),$E271,GJ$28))*(10-INDEX(INDIRECT("times"&amp;FT$2),$F271,GJ$28))/10)</f>
        <v>0</v>
      </c>
      <c r="GK271" s="47">
        <f ca="1">IF(OR(INDEX(INDIRECT("times"&amp;FT$2),$F271,GK$28)&gt;10,INDEX(INDIRECT(FV271),$E271,GK$28)&lt;=INDEX(INDIRECT(FV271),$E271,$F271)),0,(INDEX(INDIRECT(FV271),$E271,$F271)-INDEX(INDIRECT(FV271),$E271,GK$28))*(10-INDEX(INDIRECT("times"&amp;FT$2),$F271,GK$28))/10)</f>
        <v>0</v>
      </c>
      <c r="GL271" s="47">
        <f ca="1">IF(OR(INDEX(INDIRECT("times"&amp;FT$2),$F271,GL$28)&gt;10,INDEX(INDIRECT(FV271),$E271,GL$28)&lt;=INDEX(INDIRECT(FV271),$E271,$F271)),0,(INDEX(INDIRECT(FV271),$E271,$F271)-INDEX(INDIRECT(FV271),$E271,GL$28))*(10-INDEX(INDIRECT("times"&amp;FT$2),$F271,GL$28))/10)</f>
        <v>0</v>
      </c>
      <c r="GM271" s="47">
        <f ca="1">IF(OR(INDEX(INDIRECT("times"&amp;FT$2),$F271,GM$28)&gt;10,INDEX(INDIRECT(FV271),$E271,GM$28)&lt;=INDEX(INDIRECT(FV271),$E271,$F271)),0,(INDEX(INDIRECT(FV271),$E271,$F271)-INDEX(INDIRECT(FV271),$E271,GM$28))*(10-INDEX(INDIRECT("times"&amp;FT$2),$F271,GM$28))/10)</f>
        <v>0</v>
      </c>
      <c r="GN271" s="47">
        <f ca="1">IF(OR(INDEX(INDIRECT("times"&amp;FT$2),$F271,GN$28)&gt;10,INDEX(INDIRECT(FV271),$E271,GN$28)&lt;=INDEX(INDIRECT(FV271),$E271,$F271)),0,(INDEX(INDIRECT(FV271),$E271,$F271)-INDEX(INDIRECT(FV271),$E271,GN$28))*(10-INDEX(INDIRECT("times"&amp;FT$2),$F271,GN$28))/10)</f>
        <v>0</v>
      </c>
      <c r="GO271" s="47">
        <f ca="1">IF(OR(INDEX(INDIRECT("times"&amp;FT$2),$F271,GO$28)&gt;10,INDEX(INDIRECT(FV271),$E271,GO$28)&lt;=INDEX(INDIRECT(FV271),$E271,$F271)),0,(INDEX(INDIRECT(FV271),$E271,$F271)-INDEX(INDIRECT(FV271),$E271,GO$28))*(10-INDEX(INDIRECT("times"&amp;FT$2),$F271,GO$28))/10)</f>
        <v>0</v>
      </c>
      <c r="GP271" s="47">
        <f ca="1">IF(OR(INDEX(INDIRECT("times"&amp;FT$2),$F271,GP$28)&gt;10,INDEX(INDIRECT(FV271),$E271,GP$28)&lt;=INDEX(INDIRECT(FV271),$E271,$F271)),0,(INDEX(INDIRECT(FV271),$E271,$F271)-INDEX(INDIRECT(FV271),$E271,GP$28))*(10-INDEX(INDIRECT("times"&amp;FT$2),$F271,GP$28))/10)</f>
        <v>0</v>
      </c>
      <c r="GQ271" s="47">
        <f ca="1">IF(OR(INDEX(INDIRECT("times"&amp;FT$2),$F271,GQ$28)&gt;10,INDEX(INDIRECT(FV271),$E271,GQ$28)&lt;=INDEX(INDIRECT(FV271),$E271,$F271)),0,(INDEX(INDIRECT(FV271),$E271,$F271)-INDEX(INDIRECT(FV271),$E271,GQ$28))*(10-INDEX(INDIRECT("times"&amp;FT$2),$F271,GQ$28))/10)</f>
        <v>0</v>
      </c>
      <c r="GR271" s="47">
        <f ca="1">IF(OR(INDEX(INDIRECT("times"&amp;FT$2),$F271,GR$28)&gt;10,INDEX(INDIRECT(FV271),$E271,GR$28)&lt;=INDEX(INDIRECT(FV271),$E271,$F271)),0,(INDEX(INDIRECT(FV271),$E271,$F271)-INDEX(INDIRECT(FV271),$E271,GR$28))*(10-INDEX(INDIRECT("times"&amp;FT$2),$F271,GR$28))/10)</f>
        <v>0</v>
      </c>
      <c r="GS271" s="48">
        <f ca="1">IF(OR(INDEX(INDIRECT("times"&amp;FT$2),$F271,GS$28)&gt;10,INDEX(INDIRECT(FV271),$E271,GS$28)&lt;=INDEX(INDIRECT(FV271),$E271,$F271)),0,(INDEX(INDIRECT(FV271),$E271,$F271)-INDEX(INDIRECT(FV271),$E271,GS$28))*(10-INDEX(INDIRECT("times"&amp;FT$2),$F271,GS$28))/10)</f>
        <v>0</v>
      </c>
      <c r="GT271" s="201">
        <v>19</v>
      </c>
      <c r="GV271" s="18" t="s">
        <v>207</v>
      </c>
      <c r="GW271" s="122">
        <f>GV236</f>
        <v>2</v>
      </c>
      <c r="GX271" s="122" t="str">
        <f>GV237</f>
        <v>lei65</v>
      </c>
      <c r="GY271" s="210" t="str">
        <f t="shared" si="1205"/>
        <v>core2_lei65</v>
      </c>
      <c r="GZ271" s="122">
        <v>1</v>
      </c>
      <c r="HA271" s="33">
        <v>19</v>
      </c>
      <c r="HB271" s="46">
        <f ca="1">IF(OR(INDEX(INDIRECT("times"&amp;GW$2),$F271,HB$28)&gt;10,INDEX(INDIRECT(GY271),$E271,HB$28)&lt;=INDEX(INDIRECT(GY271),$E271,$F271)),0,(INDEX(INDIRECT(GY271),$E271,$F271)-INDEX(INDIRECT(GY271),$E271,HB$28))*(10-INDEX(INDIRECT("times"&amp;GW$2),$F271,HB$28))/10)</f>
        <v>0</v>
      </c>
      <c r="HC271" s="47">
        <f ca="1">IF(OR(INDEX(INDIRECT("times"&amp;GW$2),$F271,HC$28)&gt;10,INDEX(INDIRECT(GY271),$E271,HC$28)&lt;=INDEX(INDIRECT(GY271),$E271,$F271)),0,(INDEX(INDIRECT(GY271),$E271,$F271)-INDEX(INDIRECT(GY271),$E271,HC$28))*(10-INDEX(INDIRECT("times"&amp;GW$2),$F271,HC$28))/10)</f>
        <v>0</v>
      </c>
      <c r="HD271" s="47">
        <f ca="1">IF(OR(INDEX(INDIRECT("times"&amp;GW$2),$F271,HD$28)&gt;10,INDEX(INDIRECT(GY271),$E271,HD$28)&lt;=INDEX(INDIRECT(GY271),$E271,$F271)),0,(INDEX(INDIRECT(GY271),$E271,$F271)-INDEX(INDIRECT(GY271),$E271,HD$28))*(10-INDEX(INDIRECT("times"&amp;GW$2),$F271,HD$28))/10)</f>
        <v>0</v>
      </c>
      <c r="HE271" s="47">
        <f ca="1">IF(OR(INDEX(INDIRECT("times"&amp;GW$2),$F271,HE$28)&gt;10,INDEX(INDIRECT(GY271),$E271,HE$28)&lt;=INDEX(INDIRECT(GY271),$E271,$F271)),0,(INDEX(INDIRECT(GY271),$E271,$F271)-INDEX(INDIRECT(GY271),$E271,HE$28))*(10-INDEX(INDIRECT("times"&amp;GW$2),$F271,HE$28))/10)</f>
        <v>0</v>
      </c>
      <c r="HF271" s="47">
        <f ca="1">IF(OR(INDEX(INDIRECT("times"&amp;GW$2),$F271,HF$28)&gt;10,INDEX(INDIRECT(GY271),$E271,HF$28)&lt;=INDEX(INDIRECT(GY271),$E271,$F271)),0,(INDEX(INDIRECT(GY271),$E271,$F271)-INDEX(INDIRECT(GY271),$E271,HF$28))*(10-INDEX(INDIRECT("times"&amp;GW$2),$F271,HF$28))/10)</f>
        <v>0</v>
      </c>
      <c r="HG271" s="47">
        <f ca="1">IF(OR(INDEX(INDIRECT("times"&amp;GW$2),$F271,HG$28)&gt;10,INDEX(INDIRECT(GY271),$E271,HG$28)&lt;=INDEX(INDIRECT(GY271),$E271,$F271)),0,(INDEX(INDIRECT(GY271),$E271,$F271)-INDEX(INDIRECT(GY271),$E271,HG$28))*(10-INDEX(INDIRECT("times"&amp;GW$2),$F271,HG$28))/10)</f>
        <v>0</v>
      </c>
      <c r="HH271" s="47">
        <f ca="1">IF(OR(INDEX(INDIRECT("times"&amp;GW$2),$F271,HH$28)&gt;10,INDEX(INDIRECT(GY271),$E271,HH$28)&lt;=INDEX(INDIRECT(GY271),$E271,$F271)),0,(INDEX(INDIRECT(GY271),$E271,$F271)-INDEX(INDIRECT(GY271),$E271,HH$28))*(10-INDEX(INDIRECT("times"&amp;GW$2),$F271,HH$28))/10)</f>
        <v>0</v>
      </c>
      <c r="HI271" s="47">
        <f ca="1">IF(OR(INDEX(INDIRECT("times"&amp;GW$2),$F271,HI$28)&gt;10,INDEX(INDIRECT(GY271),$E271,HI$28)&lt;=INDEX(INDIRECT(GY271),$E271,$F271)),0,(INDEX(INDIRECT(GY271),$E271,$F271)-INDEX(INDIRECT(GY271),$E271,HI$28))*(10-INDEX(INDIRECT("times"&amp;GW$2),$F271,HI$28))/10)</f>
        <v>0</v>
      </c>
      <c r="HJ271" s="47">
        <f ca="1">IF(OR(INDEX(INDIRECT("times"&amp;GW$2),$F271,HJ$28)&gt;10,INDEX(INDIRECT(GY271),$E271,HJ$28)&lt;=INDEX(INDIRECT(GY271),$E271,$F271)),0,(INDEX(INDIRECT(GY271),$E271,$F271)-INDEX(INDIRECT(GY271),$E271,HJ$28))*(10-INDEX(INDIRECT("times"&amp;GW$2),$F271,HJ$28))/10)</f>
        <v>0</v>
      </c>
      <c r="HK271" s="47">
        <f ca="1">IF(OR(INDEX(INDIRECT("times"&amp;GW$2),$F271,HK$28)&gt;10,INDEX(INDIRECT(GY271),$E271,HK$28)&lt;=INDEX(INDIRECT(GY271),$E271,$F271)),0,(INDEX(INDIRECT(GY271),$E271,$F271)-INDEX(INDIRECT(GY271),$E271,HK$28))*(10-INDEX(INDIRECT("times"&amp;GW$2),$F271,HK$28))/10)</f>
        <v>0</v>
      </c>
      <c r="HL271" s="47">
        <f ca="1">IF(OR(INDEX(INDIRECT("times"&amp;GW$2),$F271,HL$28)&gt;10,INDEX(INDIRECT(GY271),$E271,HL$28)&lt;=INDEX(INDIRECT(GY271),$E271,$F271)),0,(INDEX(INDIRECT(GY271),$E271,$F271)-INDEX(INDIRECT(GY271),$E271,HL$28))*(10-INDEX(INDIRECT("times"&amp;GW$2),$F271,HL$28))/10)</f>
        <v>0</v>
      </c>
      <c r="HM271" s="47">
        <f ca="1">IF(OR(INDEX(INDIRECT("times"&amp;GW$2),$F271,HM$28)&gt;10,INDEX(INDIRECT(GY271),$E271,HM$28)&lt;=INDEX(INDIRECT(GY271),$E271,$F271)),0,(INDEX(INDIRECT(GY271),$E271,$F271)-INDEX(INDIRECT(GY271),$E271,HM$28))*(10-INDEX(INDIRECT("times"&amp;GW$2),$F271,HM$28))/10)</f>
        <v>0</v>
      </c>
      <c r="HN271" s="47">
        <f ca="1">IF(OR(INDEX(INDIRECT("times"&amp;GW$2),$F271,HN$28)&gt;10,INDEX(INDIRECT(GY271),$E271,HN$28)&lt;=INDEX(INDIRECT(GY271),$E271,$F271)),0,(INDEX(INDIRECT(GY271),$E271,$F271)-INDEX(INDIRECT(GY271),$E271,HN$28))*(10-INDEX(INDIRECT("times"&amp;GW$2),$F271,HN$28))/10)</f>
        <v>0</v>
      </c>
      <c r="HO271" s="47">
        <f ca="1">IF(OR(INDEX(INDIRECT("times"&amp;GW$2),$F271,HO$28)&gt;10,INDEX(INDIRECT(GY271),$E271,HO$28)&lt;=INDEX(INDIRECT(GY271),$E271,$F271)),0,(INDEX(INDIRECT(GY271),$E271,$F271)-INDEX(INDIRECT(GY271),$E271,HO$28))*(10-INDEX(INDIRECT("times"&amp;GW$2),$F271,HO$28))/10)</f>
        <v>0</v>
      </c>
      <c r="HP271" s="47">
        <f ca="1">IF(OR(INDEX(INDIRECT("times"&amp;GW$2),$F271,HP$28)&gt;10,INDEX(INDIRECT(GY271),$E271,HP$28)&lt;=INDEX(INDIRECT(GY271),$E271,$F271)),0,(INDEX(INDIRECT(GY271),$E271,$F271)-INDEX(INDIRECT(GY271),$E271,HP$28))*(10-INDEX(INDIRECT("times"&amp;GW$2),$F271,HP$28))/10)</f>
        <v>0</v>
      </c>
      <c r="HQ271" s="47">
        <f ca="1">IF(OR(INDEX(INDIRECT("times"&amp;GW$2),$F271,HQ$28)&gt;10,INDEX(INDIRECT(GY271),$E271,HQ$28)&lt;=INDEX(INDIRECT(GY271),$E271,$F271)),0,(INDEX(INDIRECT(GY271),$E271,$F271)-INDEX(INDIRECT(GY271),$E271,HQ$28))*(10-INDEX(INDIRECT("times"&amp;GW$2),$F271,HQ$28))/10)</f>
        <v>0</v>
      </c>
      <c r="HR271" s="47">
        <f ca="1">IF(OR(INDEX(INDIRECT("times"&amp;GW$2),$F271,HR$28)&gt;10,INDEX(INDIRECT(GY271),$E271,HR$28)&lt;=INDEX(INDIRECT(GY271),$E271,$F271)),0,(INDEX(INDIRECT(GY271),$E271,$F271)-INDEX(INDIRECT(GY271),$E271,HR$28))*(10-INDEX(INDIRECT("times"&amp;GW$2),$F271,HR$28))/10)</f>
        <v>0</v>
      </c>
      <c r="HS271" s="47">
        <f ca="1">IF(OR(INDEX(INDIRECT("times"&amp;GW$2),$F271,HS$28)&gt;10,INDEX(INDIRECT(GY271),$E271,HS$28)&lt;=INDEX(INDIRECT(GY271),$E271,$F271)),0,(INDEX(INDIRECT(GY271),$E271,$F271)-INDEX(INDIRECT(GY271),$E271,HS$28))*(10-INDEX(INDIRECT("times"&amp;GW$2),$F271,HS$28))/10)</f>
        <v>0</v>
      </c>
      <c r="HT271" s="47">
        <f ca="1">IF(OR(INDEX(INDIRECT("times"&amp;GW$2),$F271,HT$28)&gt;10,INDEX(INDIRECT(GY271),$E271,HT$28)&lt;=INDEX(INDIRECT(GY271),$E271,$F271)),0,(INDEX(INDIRECT(GY271),$E271,$F271)-INDEX(INDIRECT(GY271),$E271,HT$28))*(10-INDEX(INDIRECT("times"&amp;GW$2),$F271,HT$28))/10)</f>
        <v>0</v>
      </c>
      <c r="HU271" s="47">
        <f ca="1">IF(OR(INDEX(INDIRECT("times"&amp;GW$2),$F271,HU$28)&gt;10,INDEX(INDIRECT(GY271),$E271,HU$28)&lt;=INDEX(INDIRECT(GY271),$E271,$F271)),0,(INDEX(INDIRECT(GY271),$E271,$F271)-INDEX(INDIRECT(GY271),$E271,HU$28))*(10-INDEX(INDIRECT("times"&amp;GW$2),$F271,HU$28))/10)</f>
        <v>0</v>
      </c>
      <c r="HV271" s="48">
        <f ca="1">IF(OR(INDEX(INDIRECT("times"&amp;GW$2),$F271,HV$28)&gt;10,INDEX(INDIRECT(GY271),$E271,HV$28)&lt;=INDEX(INDIRECT(GY271),$E271,$F271)),0,(INDEX(INDIRECT(GY271),$E271,$F271)-INDEX(INDIRECT(GY271),$E271,HV$28))*(10-INDEX(INDIRECT("times"&amp;GW$2),$F271,HV$28))/10)</f>
        <v>0</v>
      </c>
      <c r="HW271" s="201">
        <v>19</v>
      </c>
    </row>
    <row r="272" spans="1:231" ht="15">
      <c r="A272" s="18" t="s">
        <v>208</v>
      </c>
      <c r="B272" s="122">
        <f>A236</f>
        <v>2</v>
      </c>
      <c r="C272" s="122" t="str">
        <f>A237</f>
        <v>work1834</v>
      </c>
      <c r="D272" s="210" t="str">
        <f t="shared" si="1198"/>
        <v>core2_work1834</v>
      </c>
      <c r="E272" s="122">
        <v>1</v>
      </c>
      <c r="F272" s="33">
        <v>20</v>
      </c>
      <c r="G272" s="46">
        <f ca="1">IF(OR(INDEX(INDIRECT("times"&amp;B$2),$F272,G$28)&gt;10,INDEX(INDIRECT(D272),$E272,G$28)&lt;=INDEX(INDIRECT(D272),$E272,$F272)),0,(INDEX(INDIRECT(D272),$E272,$F272)-INDEX(INDIRECT(D272),$E272,G$28))*(10-INDEX(INDIRECT("times"&amp;B$2),$F272,G$28))/10)</f>
        <v>0</v>
      </c>
      <c r="H272" s="47">
        <f ca="1">IF(OR(INDEX(INDIRECT("times"&amp;B$2),$F272,H$28)&gt;10,INDEX(INDIRECT(D272),$E272,H$28)&lt;=INDEX(INDIRECT(D272),$E272,$F272)),0,(INDEX(INDIRECT(D272),$E272,$F272)-INDEX(INDIRECT(D272),$E272,H$28))*(10-INDEX(INDIRECT("times"&amp;B$2),$F272,H$28))/10)</f>
        <v>0</v>
      </c>
      <c r="I272" s="47">
        <f ca="1">IF(OR(INDEX(INDIRECT("times"&amp;B$2),$F272,I$28)&gt;10,INDEX(INDIRECT(D272),$E272,I$28)&lt;=INDEX(INDIRECT(D272),$E272,$F272)),0,(INDEX(INDIRECT(D272),$E272,$F272)-INDEX(INDIRECT(D272),$E272,I$28))*(10-INDEX(INDIRECT("times"&amp;B$2),$F272,I$28))/10)</f>
        <v>0</v>
      </c>
      <c r="J272" s="47">
        <f ca="1">IF(OR(INDEX(INDIRECT("times"&amp;B$2),$F272,J$28)&gt;10,INDEX(INDIRECT(D272),$E272,J$28)&lt;=INDEX(INDIRECT(D272),$E272,$F272)),0,(INDEX(INDIRECT(D272),$E272,$F272)-INDEX(INDIRECT(D272),$E272,J$28))*(10-INDEX(INDIRECT("times"&amp;B$2),$F272,J$28))/10)</f>
        <v>0</v>
      </c>
      <c r="K272" s="47">
        <f ca="1">IF(OR(INDEX(INDIRECT("times"&amp;B$2),$F272,K$28)&gt;10,INDEX(INDIRECT(D272),$E272,K$28)&lt;=INDEX(INDIRECT(D272),$E272,$F272)),0,(INDEX(INDIRECT(D272),$E272,$F272)-INDEX(INDIRECT(D272),$E272,K$28))*(10-INDEX(INDIRECT("times"&amp;B$2),$F272,K$28))/10)</f>
        <v>0</v>
      </c>
      <c r="L272" s="47">
        <f ca="1">IF(OR(INDEX(INDIRECT("times"&amp;B$2),$F272,L$28)&gt;10,INDEX(INDIRECT(D272),$E272,L$28)&lt;=INDEX(INDIRECT(D272),$E272,$F272)),0,(INDEX(INDIRECT(D272),$E272,$F272)-INDEX(INDIRECT(D272),$E272,L$28))*(10-INDEX(INDIRECT("times"&amp;B$2),$F272,L$28))/10)</f>
        <v>0</v>
      </c>
      <c r="M272" s="47">
        <f ca="1">IF(OR(INDEX(INDIRECT("times"&amp;B$2),$F272,M$28)&gt;10,INDEX(INDIRECT(D272),$E272,M$28)&lt;=INDEX(INDIRECT(D272),$E272,$F272)),0,(INDEX(INDIRECT(D272),$E272,$F272)-INDEX(INDIRECT(D272),$E272,M$28))*(10-INDEX(INDIRECT("times"&amp;B$2),$F272,M$28))/10)</f>
        <v>0</v>
      </c>
      <c r="N272" s="47">
        <f ca="1">IF(OR(INDEX(INDIRECT("times"&amp;B$2),$F272,N$28)&gt;10,INDEX(INDIRECT(D272),$E272,N$28)&lt;=INDEX(INDIRECT(D272),$E272,$F272)),0,(INDEX(INDIRECT(D272),$E272,$F272)-INDEX(INDIRECT(D272),$E272,N$28))*(10-INDEX(INDIRECT("times"&amp;B$2),$F272,N$28))/10)</f>
        <v>0</v>
      </c>
      <c r="O272" s="47">
        <f ca="1">IF(OR(INDEX(INDIRECT("times"&amp;B$2),$F272,O$28)&gt;10,INDEX(INDIRECT(D272),$E272,O$28)&lt;=INDEX(INDIRECT(D272),$E272,$F272)),0,(INDEX(INDIRECT(D272),$E272,$F272)-INDEX(INDIRECT(D272),$E272,O$28))*(10-INDEX(INDIRECT("times"&amp;B$2),$F272,O$28))/10)</f>
        <v>0</v>
      </c>
      <c r="P272" s="47">
        <f ca="1">IF(OR(INDEX(INDIRECT("times"&amp;B$2),$F272,P$28)&gt;10,INDEX(INDIRECT(D272),$E272,P$28)&lt;=INDEX(INDIRECT(D272),$E272,$F272)),0,(INDEX(INDIRECT(D272),$E272,$F272)-INDEX(INDIRECT(D272),$E272,P$28))*(10-INDEX(INDIRECT("times"&amp;B$2),$F272,P$28))/10)</f>
        <v>0</v>
      </c>
      <c r="Q272" s="47">
        <f ca="1">IF(OR(INDEX(INDIRECT("times"&amp;B$2),$F272,Q$28)&gt;10,INDEX(INDIRECT(D272),$E272,Q$28)&lt;=INDEX(INDIRECT(D272),$E272,$F272)),0,(INDEX(INDIRECT(D272),$E272,$F272)-INDEX(INDIRECT(D272),$E272,Q$28))*(10-INDEX(INDIRECT("times"&amp;B$2),$F272,Q$28))/10)</f>
        <v>0</v>
      </c>
      <c r="R272" s="47">
        <f ca="1">IF(OR(INDEX(INDIRECT("times"&amp;B$2),$F272,R$28)&gt;10,INDEX(INDIRECT(D272),$E272,R$28)&lt;=INDEX(INDIRECT(D272),$E272,$F272)),0,(INDEX(INDIRECT(D272),$E272,$F272)-INDEX(INDIRECT(D272),$E272,R$28))*(10-INDEX(INDIRECT("times"&amp;B$2),$F272,R$28))/10)</f>
        <v>0</v>
      </c>
      <c r="S272" s="47">
        <f ca="1">IF(OR(INDEX(INDIRECT("times"&amp;B$2),$F272,S$28)&gt;10,INDEX(INDIRECT(D272),$E272,S$28)&lt;=INDEX(INDIRECT(D272),$E272,$F272)),0,(INDEX(INDIRECT(D272),$E272,$F272)-INDEX(INDIRECT(D272),$E272,S$28))*(10-INDEX(INDIRECT("times"&amp;B$2),$F272,S$28))/10)</f>
        <v>0</v>
      </c>
      <c r="T272" s="47">
        <f ca="1">IF(OR(INDEX(INDIRECT("times"&amp;B$2),$F272,T$28)&gt;10,INDEX(INDIRECT(D272),$E272,T$28)&lt;=INDEX(INDIRECT(D272),$E272,$F272)),0,(INDEX(INDIRECT(D272),$E272,$F272)-INDEX(INDIRECT(D272),$E272,T$28))*(10-INDEX(INDIRECT("times"&amp;B$2),$F272,T$28))/10)</f>
        <v>0</v>
      </c>
      <c r="U272" s="47">
        <f ca="1">IF(OR(INDEX(INDIRECT("times"&amp;B$2),$F272,U$28)&gt;10,INDEX(INDIRECT(D272),$E272,U$28)&lt;=INDEX(INDIRECT(D272),$E272,$F272)),0,(INDEX(INDIRECT(D272),$E272,$F272)-INDEX(INDIRECT(D272),$E272,U$28))*(10-INDEX(INDIRECT("times"&amp;B$2),$F272,U$28))/10)</f>
        <v>0</v>
      </c>
      <c r="V272" s="47">
        <f ca="1">IF(OR(INDEX(INDIRECT("times"&amp;B$2),$F272,V$28)&gt;10,INDEX(INDIRECT(D272),$E272,V$28)&lt;=INDEX(INDIRECT(D272),$E272,$F272)),0,(INDEX(INDIRECT(D272),$E272,$F272)-INDEX(INDIRECT(D272),$E272,V$28))*(10-INDEX(INDIRECT("times"&amp;B$2),$F272,V$28))/10)</f>
        <v>0</v>
      </c>
      <c r="W272" s="47">
        <f ca="1">IF(OR(INDEX(INDIRECT("times"&amp;B$2),$F272,W$28)&gt;10,INDEX(INDIRECT(D272),$E272,W$28)&lt;=INDEX(INDIRECT(D272),$E272,$F272)),0,(INDEX(INDIRECT(D272),$E272,$F272)-INDEX(INDIRECT(D272),$E272,W$28))*(10-INDEX(INDIRECT("times"&amp;B$2),$F272,W$28))/10)</f>
        <v>0</v>
      </c>
      <c r="X272" s="47">
        <f ca="1">IF(OR(INDEX(INDIRECT("times"&amp;B$2),$F272,X$28)&gt;10,INDEX(INDIRECT(D272),$E272,X$28)&lt;=INDEX(INDIRECT(D272),$E272,$F272)),0,(INDEX(INDIRECT(D272),$E272,$F272)-INDEX(INDIRECT(D272),$E272,X$28))*(10-INDEX(INDIRECT("times"&amp;B$2),$F272,X$28))/10)</f>
        <v>0</v>
      </c>
      <c r="Y272" s="47">
        <f ca="1">IF(OR(INDEX(INDIRECT("times"&amp;B$2),$F272,Y$28)&gt;10,INDEX(INDIRECT(D272),$E272,Y$28)&lt;=INDEX(INDIRECT(D272),$E272,$F272)),0,(INDEX(INDIRECT(D272),$E272,$F272)-INDEX(INDIRECT(D272),$E272,Y$28))*(10-INDEX(INDIRECT("times"&amp;B$2),$F272,Y$28))/10)</f>
        <v>0</v>
      </c>
      <c r="Z272" s="47">
        <f ca="1">IF(OR(INDEX(INDIRECT("times"&amp;B$2),$F272,Z$28)&gt;10,INDEX(INDIRECT(D272),$E272,Z$28)&lt;=INDEX(INDIRECT(D272),$E272,$F272)),0,(INDEX(INDIRECT(D272),$E272,$F272)-INDEX(INDIRECT(D272),$E272,Z$28))*(10-INDEX(INDIRECT("times"&amp;B$2),$F272,Z$28))/10)</f>
        <v>0</v>
      </c>
      <c r="AA272" s="48">
        <f ca="1">IF(OR(INDEX(INDIRECT("times"&amp;B$2),$F272,AA$28)&gt;10,INDEX(INDIRECT(D272),$E272,AA$28)&lt;=INDEX(INDIRECT(D272),$E272,$F272)),0,(INDEX(INDIRECT(D272),$E272,$F272)-INDEX(INDIRECT(D272),$E272,AA$28))*(10-INDEX(INDIRECT("times"&amp;B$2),$F272,AA$28))/10)</f>
        <v>0</v>
      </c>
      <c r="AB272" s="201">
        <v>20</v>
      </c>
      <c r="AD272" s="18" t="s">
        <v>208</v>
      </c>
      <c r="AE272" s="122">
        <f>AD236</f>
        <v>2</v>
      </c>
      <c r="AF272" s="122" t="str">
        <f>AD237</f>
        <v>shop1834</v>
      </c>
      <c r="AG272" s="210" t="str">
        <f t="shared" si="1199"/>
        <v>core2_shop1834</v>
      </c>
      <c r="AH272" s="122">
        <v>1</v>
      </c>
      <c r="AI272" s="33">
        <v>20</v>
      </c>
      <c r="AJ272" s="46">
        <f ca="1">IF(OR(INDEX(INDIRECT("times"&amp;AE$2),$F272,AJ$28)&gt;10,INDEX(INDIRECT(AG272),$E272,AJ$28)&lt;=INDEX(INDIRECT(AG272),$E272,$F272)),0,(INDEX(INDIRECT(AG272),$E272,$F272)-INDEX(INDIRECT(AG272),$E272,AJ$28))*(10-INDEX(INDIRECT("times"&amp;AE$2),$F272,AJ$28))/10)</f>
        <v>0</v>
      </c>
      <c r="AK272" s="47">
        <f ca="1">IF(OR(INDEX(INDIRECT("times"&amp;AE$2),$F272,AK$28)&gt;10,INDEX(INDIRECT(AG272),$E272,AK$28)&lt;=INDEX(INDIRECT(AG272),$E272,$F272)),0,(INDEX(INDIRECT(AG272),$E272,$F272)-INDEX(INDIRECT(AG272),$E272,AK$28))*(10-INDEX(INDIRECT("times"&amp;AE$2),$F272,AK$28))/10)</f>
        <v>0</v>
      </c>
      <c r="AL272" s="47">
        <f ca="1">IF(OR(INDEX(INDIRECT("times"&amp;AE$2),$F272,AL$28)&gt;10,INDEX(INDIRECT(AG272),$E272,AL$28)&lt;=INDEX(INDIRECT(AG272),$E272,$F272)),0,(INDEX(INDIRECT(AG272),$E272,$F272)-INDEX(INDIRECT(AG272),$E272,AL$28))*(10-INDEX(INDIRECT("times"&amp;AE$2),$F272,AL$28))/10)</f>
        <v>0</v>
      </c>
      <c r="AM272" s="47">
        <f ca="1">IF(OR(INDEX(INDIRECT("times"&amp;AE$2),$F272,AM$28)&gt;10,INDEX(INDIRECT(AG272),$E272,AM$28)&lt;=INDEX(INDIRECT(AG272),$E272,$F272)),0,(INDEX(INDIRECT(AG272),$E272,$F272)-INDEX(INDIRECT(AG272),$E272,AM$28))*(10-INDEX(INDIRECT("times"&amp;AE$2),$F272,AM$28))/10)</f>
        <v>0</v>
      </c>
      <c r="AN272" s="47">
        <f ca="1">IF(OR(INDEX(INDIRECT("times"&amp;AE$2),$F272,AN$28)&gt;10,INDEX(INDIRECT(AG272),$E272,AN$28)&lt;=INDEX(INDIRECT(AG272),$E272,$F272)),0,(INDEX(INDIRECT(AG272),$E272,$F272)-INDEX(INDIRECT(AG272),$E272,AN$28))*(10-INDEX(INDIRECT("times"&amp;AE$2),$F272,AN$28))/10)</f>
        <v>0</v>
      </c>
      <c r="AO272" s="47">
        <f ca="1">IF(OR(INDEX(INDIRECT("times"&amp;AE$2),$F272,AO$28)&gt;10,INDEX(INDIRECT(AG272),$E272,AO$28)&lt;=INDEX(INDIRECT(AG272),$E272,$F272)),0,(INDEX(INDIRECT(AG272),$E272,$F272)-INDEX(INDIRECT(AG272),$E272,AO$28))*(10-INDEX(INDIRECT("times"&amp;AE$2),$F272,AO$28))/10)</f>
        <v>0</v>
      </c>
      <c r="AP272" s="47">
        <f ca="1">IF(OR(INDEX(INDIRECT("times"&amp;AE$2),$F272,AP$28)&gt;10,INDEX(INDIRECT(AG272),$E272,AP$28)&lt;=INDEX(INDIRECT(AG272),$E272,$F272)),0,(INDEX(INDIRECT(AG272),$E272,$F272)-INDEX(INDIRECT(AG272),$E272,AP$28))*(10-INDEX(INDIRECT("times"&amp;AE$2),$F272,AP$28))/10)</f>
        <v>0</v>
      </c>
      <c r="AQ272" s="47">
        <f ca="1">IF(OR(INDEX(INDIRECT("times"&amp;AE$2),$F272,AQ$28)&gt;10,INDEX(INDIRECT(AG272),$E272,AQ$28)&lt;=INDEX(INDIRECT(AG272),$E272,$F272)),0,(INDEX(INDIRECT(AG272),$E272,$F272)-INDEX(INDIRECT(AG272),$E272,AQ$28))*(10-INDEX(INDIRECT("times"&amp;AE$2),$F272,AQ$28))/10)</f>
        <v>0</v>
      </c>
      <c r="AR272" s="47">
        <f ca="1">IF(OR(INDEX(INDIRECT("times"&amp;AE$2),$F272,AR$28)&gt;10,INDEX(INDIRECT(AG272),$E272,AR$28)&lt;=INDEX(INDIRECT(AG272),$E272,$F272)),0,(INDEX(INDIRECT(AG272),$E272,$F272)-INDEX(INDIRECT(AG272),$E272,AR$28))*(10-INDEX(INDIRECT("times"&amp;AE$2),$F272,AR$28))/10)</f>
        <v>0</v>
      </c>
      <c r="AS272" s="47">
        <f ca="1">IF(OR(INDEX(INDIRECT("times"&amp;AE$2),$F272,AS$28)&gt;10,INDEX(INDIRECT(AG272),$E272,AS$28)&lt;=INDEX(INDIRECT(AG272),$E272,$F272)),0,(INDEX(INDIRECT(AG272),$E272,$F272)-INDEX(INDIRECT(AG272),$E272,AS$28))*(10-INDEX(INDIRECT("times"&amp;AE$2),$F272,AS$28))/10)</f>
        <v>0</v>
      </c>
      <c r="AT272" s="47">
        <f ca="1">IF(OR(INDEX(INDIRECT("times"&amp;AE$2),$F272,AT$28)&gt;10,INDEX(INDIRECT(AG272),$E272,AT$28)&lt;=INDEX(INDIRECT(AG272),$E272,$F272)),0,(INDEX(INDIRECT(AG272),$E272,$F272)-INDEX(INDIRECT(AG272),$E272,AT$28))*(10-INDEX(INDIRECT("times"&amp;AE$2),$F272,AT$28))/10)</f>
        <v>0</v>
      </c>
      <c r="AU272" s="47">
        <f ca="1">IF(OR(INDEX(INDIRECT("times"&amp;AE$2),$F272,AU$28)&gt;10,INDEX(INDIRECT(AG272),$E272,AU$28)&lt;=INDEX(INDIRECT(AG272),$E272,$F272)),0,(INDEX(INDIRECT(AG272),$E272,$F272)-INDEX(INDIRECT(AG272),$E272,AU$28))*(10-INDEX(INDIRECT("times"&amp;AE$2),$F272,AU$28))/10)</f>
        <v>0</v>
      </c>
      <c r="AV272" s="47">
        <f ca="1">IF(OR(INDEX(INDIRECT("times"&amp;AE$2),$F272,AV$28)&gt;10,INDEX(INDIRECT(AG272),$E272,AV$28)&lt;=INDEX(INDIRECT(AG272),$E272,$F272)),0,(INDEX(INDIRECT(AG272),$E272,$F272)-INDEX(INDIRECT(AG272),$E272,AV$28))*(10-INDEX(INDIRECT("times"&amp;AE$2),$F272,AV$28))/10)</f>
        <v>0</v>
      </c>
      <c r="AW272" s="47">
        <f ca="1">IF(OR(INDEX(INDIRECT("times"&amp;AE$2),$F272,AW$28)&gt;10,INDEX(INDIRECT(AG272),$E272,AW$28)&lt;=INDEX(INDIRECT(AG272),$E272,$F272)),0,(INDEX(INDIRECT(AG272),$E272,$F272)-INDEX(INDIRECT(AG272),$E272,AW$28))*(10-INDEX(INDIRECT("times"&amp;AE$2),$F272,AW$28))/10)</f>
        <v>0</v>
      </c>
      <c r="AX272" s="47">
        <f ca="1">IF(OR(INDEX(INDIRECT("times"&amp;AE$2),$F272,AX$28)&gt;10,INDEX(INDIRECT(AG272),$E272,AX$28)&lt;=INDEX(INDIRECT(AG272),$E272,$F272)),0,(INDEX(INDIRECT(AG272),$E272,$F272)-INDEX(INDIRECT(AG272),$E272,AX$28))*(10-INDEX(INDIRECT("times"&amp;AE$2),$F272,AX$28))/10)</f>
        <v>0</v>
      </c>
      <c r="AY272" s="47">
        <f ca="1">IF(OR(INDEX(INDIRECT("times"&amp;AE$2),$F272,AY$28)&gt;10,INDEX(INDIRECT(AG272),$E272,AY$28)&lt;=INDEX(INDIRECT(AG272),$E272,$F272)),0,(INDEX(INDIRECT(AG272),$E272,$F272)-INDEX(INDIRECT(AG272),$E272,AY$28))*(10-INDEX(INDIRECT("times"&amp;AE$2),$F272,AY$28))/10)</f>
        <v>0</v>
      </c>
      <c r="AZ272" s="47">
        <f ca="1">IF(OR(INDEX(INDIRECT("times"&amp;AE$2),$F272,AZ$28)&gt;10,INDEX(INDIRECT(AG272),$E272,AZ$28)&lt;=INDEX(INDIRECT(AG272),$E272,$F272)),0,(INDEX(INDIRECT(AG272),$E272,$F272)-INDEX(INDIRECT(AG272),$E272,AZ$28))*(10-INDEX(INDIRECT("times"&amp;AE$2),$F272,AZ$28))/10)</f>
        <v>0</v>
      </c>
      <c r="BA272" s="47">
        <f ca="1">IF(OR(INDEX(INDIRECT("times"&amp;AE$2),$F272,BA$28)&gt;10,INDEX(INDIRECT(AG272),$E272,BA$28)&lt;=INDEX(INDIRECT(AG272),$E272,$F272)),0,(INDEX(INDIRECT(AG272),$E272,$F272)-INDEX(INDIRECT(AG272),$E272,BA$28))*(10-INDEX(INDIRECT("times"&amp;AE$2),$F272,BA$28))/10)</f>
        <v>0</v>
      </c>
      <c r="BB272" s="47">
        <f ca="1">IF(OR(INDEX(INDIRECT("times"&amp;AE$2),$F272,BB$28)&gt;10,INDEX(INDIRECT(AG272),$E272,BB$28)&lt;=INDEX(INDIRECT(AG272),$E272,$F272)),0,(INDEX(INDIRECT(AG272),$E272,$F272)-INDEX(INDIRECT(AG272),$E272,BB$28))*(10-INDEX(INDIRECT("times"&amp;AE$2),$F272,BB$28))/10)</f>
        <v>0</v>
      </c>
      <c r="BC272" s="47">
        <f ca="1">IF(OR(INDEX(INDIRECT("times"&amp;AE$2),$F272,BC$28)&gt;10,INDEX(INDIRECT(AG272),$E272,BC$28)&lt;=INDEX(INDIRECT(AG272),$E272,$F272)),0,(INDEX(INDIRECT(AG272),$E272,$F272)-INDEX(INDIRECT(AG272),$E272,BC$28))*(10-INDEX(INDIRECT("times"&amp;AE$2),$F272,BC$28))/10)</f>
        <v>0</v>
      </c>
      <c r="BD272" s="48">
        <f ca="1">IF(OR(INDEX(INDIRECT("times"&amp;AE$2),$F272,BD$28)&gt;10,INDEX(INDIRECT(AG272),$E272,BD$28)&lt;=INDEX(INDIRECT(AG272),$E272,$F272)),0,(INDEX(INDIRECT(AG272),$E272,$F272)-INDEX(INDIRECT(AG272),$E272,BD$28))*(10-INDEX(INDIRECT("times"&amp;AE$2),$F272,BD$28))/10)</f>
        <v>0</v>
      </c>
      <c r="BE272" s="201">
        <v>20</v>
      </c>
      <c r="BG272" s="18" t="s">
        <v>208</v>
      </c>
      <c r="BH272" s="122">
        <f>BG236</f>
        <v>2</v>
      </c>
      <c r="BI272" s="122" t="str">
        <f>BG237</f>
        <v>lei1834</v>
      </c>
      <c r="BJ272" s="210" t="str">
        <f t="shared" si="1200"/>
        <v>core2_lei1834</v>
      </c>
      <c r="BK272" s="122">
        <v>1</v>
      </c>
      <c r="BL272" s="33">
        <v>20</v>
      </c>
      <c r="BM272" s="46">
        <f ca="1">IF(OR(INDEX(INDIRECT("times"&amp;BH$2),$F272,BM$28)&gt;10,INDEX(INDIRECT(BJ272),$E272,BM$28)&lt;=INDEX(INDIRECT(BJ272),$E272,$F272)),0,(INDEX(INDIRECT(BJ272),$E272,$F272)-INDEX(INDIRECT(BJ272),$E272,BM$28))*(10-INDEX(INDIRECT("times"&amp;BH$2),$F272,BM$28))/10)</f>
        <v>0</v>
      </c>
      <c r="BN272" s="47">
        <f ca="1">IF(OR(INDEX(INDIRECT("times"&amp;BH$2),$F272,BN$28)&gt;10,INDEX(INDIRECT(BJ272),$E272,BN$28)&lt;=INDEX(INDIRECT(BJ272),$E272,$F272)),0,(INDEX(INDIRECT(BJ272),$E272,$F272)-INDEX(INDIRECT(BJ272),$E272,BN$28))*(10-INDEX(INDIRECT("times"&amp;BH$2),$F272,BN$28))/10)</f>
        <v>0</v>
      </c>
      <c r="BO272" s="47">
        <f ca="1">IF(OR(INDEX(INDIRECT("times"&amp;BH$2),$F272,BO$28)&gt;10,INDEX(INDIRECT(BJ272),$E272,BO$28)&lt;=INDEX(INDIRECT(BJ272),$E272,$F272)),0,(INDEX(INDIRECT(BJ272),$E272,$F272)-INDEX(INDIRECT(BJ272),$E272,BO$28))*(10-INDEX(INDIRECT("times"&amp;BH$2),$F272,BO$28))/10)</f>
        <v>0</v>
      </c>
      <c r="BP272" s="47">
        <f ca="1">IF(OR(INDEX(INDIRECT("times"&amp;BH$2),$F272,BP$28)&gt;10,INDEX(INDIRECT(BJ272),$E272,BP$28)&lt;=INDEX(INDIRECT(BJ272),$E272,$F272)),0,(INDEX(INDIRECT(BJ272),$E272,$F272)-INDEX(INDIRECT(BJ272),$E272,BP$28))*(10-INDEX(INDIRECT("times"&amp;BH$2),$F272,BP$28))/10)</f>
        <v>0</v>
      </c>
      <c r="BQ272" s="47">
        <f ca="1">IF(OR(INDEX(INDIRECT("times"&amp;BH$2),$F272,BQ$28)&gt;10,INDEX(INDIRECT(BJ272),$E272,BQ$28)&lt;=INDEX(INDIRECT(BJ272),$E272,$F272)),0,(INDEX(INDIRECT(BJ272),$E272,$F272)-INDEX(INDIRECT(BJ272),$E272,BQ$28))*(10-INDEX(INDIRECT("times"&amp;BH$2),$F272,BQ$28))/10)</f>
        <v>0</v>
      </c>
      <c r="BR272" s="47">
        <f ca="1">IF(OR(INDEX(INDIRECT("times"&amp;BH$2),$F272,BR$28)&gt;10,INDEX(INDIRECT(BJ272),$E272,BR$28)&lt;=INDEX(INDIRECT(BJ272),$E272,$F272)),0,(INDEX(INDIRECT(BJ272),$E272,$F272)-INDEX(INDIRECT(BJ272),$E272,BR$28))*(10-INDEX(INDIRECT("times"&amp;BH$2),$F272,BR$28))/10)</f>
        <v>0</v>
      </c>
      <c r="BS272" s="47">
        <f ca="1">IF(OR(INDEX(INDIRECT("times"&amp;BH$2),$F272,BS$28)&gt;10,INDEX(INDIRECT(BJ272),$E272,BS$28)&lt;=INDEX(INDIRECT(BJ272),$E272,$F272)),0,(INDEX(INDIRECT(BJ272),$E272,$F272)-INDEX(INDIRECT(BJ272),$E272,BS$28))*(10-INDEX(INDIRECT("times"&amp;BH$2),$F272,BS$28))/10)</f>
        <v>0</v>
      </c>
      <c r="BT272" s="47">
        <f ca="1">IF(OR(INDEX(INDIRECT("times"&amp;BH$2),$F272,BT$28)&gt;10,INDEX(INDIRECT(BJ272),$E272,BT$28)&lt;=INDEX(INDIRECT(BJ272),$E272,$F272)),0,(INDEX(INDIRECT(BJ272),$E272,$F272)-INDEX(INDIRECT(BJ272),$E272,BT$28))*(10-INDEX(INDIRECT("times"&amp;BH$2),$F272,BT$28))/10)</f>
        <v>0</v>
      </c>
      <c r="BU272" s="47">
        <f ca="1">IF(OR(INDEX(INDIRECT("times"&amp;BH$2),$F272,BU$28)&gt;10,INDEX(INDIRECT(BJ272),$E272,BU$28)&lt;=INDEX(INDIRECT(BJ272),$E272,$F272)),0,(INDEX(INDIRECT(BJ272),$E272,$F272)-INDEX(INDIRECT(BJ272),$E272,BU$28))*(10-INDEX(INDIRECT("times"&amp;BH$2),$F272,BU$28))/10)</f>
        <v>0</v>
      </c>
      <c r="BV272" s="47">
        <f ca="1">IF(OR(INDEX(INDIRECT("times"&amp;BH$2),$F272,BV$28)&gt;10,INDEX(INDIRECT(BJ272),$E272,BV$28)&lt;=INDEX(INDIRECT(BJ272),$E272,$F272)),0,(INDEX(INDIRECT(BJ272),$E272,$F272)-INDEX(INDIRECT(BJ272),$E272,BV$28))*(10-INDEX(INDIRECT("times"&amp;BH$2),$F272,BV$28))/10)</f>
        <v>0</v>
      </c>
      <c r="BW272" s="47">
        <f ca="1">IF(OR(INDEX(INDIRECT("times"&amp;BH$2),$F272,BW$28)&gt;10,INDEX(INDIRECT(BJ272),$E272,BW$28)&lt;=INDEX(INDIRECT(BJ272),$E272,$F272)),0,(INDEX(INDIRECT(BJ272),$E272,$F272)-INDEX(INDIRECT(BJ272),$E272,BW$28))*(10-INDEX(INDIRECT("times"&amp;BH$2),$F272,BW$28))/10)</f>
        <v>0</v>
      </c>
      <c r="BX272" s="47">
        <f ca="1">IF(OR(INDEX(INDIRECT("times"&amp;BH$2),$F272,BX$28)&gt;10,INDEX(INDIRECT(BJ272),$E272,BX$28)&lt;=INDEX(INDIRECT(BJ272),$E272,$F272)),0,(INDEX(INDIRECT(BJ272),$E272,$F272)-INDEX(INDIRECT(BJ272),$E272,BX$28))*(10-INDEX(INDIRECT("times"&amp;BH$2),$F272,BX$28))/10)</f>
        <v>0</v>
      </c>
      <c r="BY272" s="47">
        <f ca="1">IF(OR(INDEX(INDIRECT("times"&amp;BH$2),$F272,BY$28)&gt;10,INDEX(INDIRECT(BJ272),$E272,BY$28)&lt;=INDEX(INDIRECT(BJ272),$E272,$F272)),0,(INDEX(INDIRECT(BJ272),$E272,$F272)-INDEX(INDIRECT(BJ272),$E272,BY$28))*(10-INDEX(INDIRECT("times"&amp;BH$2),$F272,BY$28))/10)</f>
        <v>0</v>
      </c>
      <c r="BZ272" s="47">
        <f ca="1">IF(OR(INDEX(INDIRECT("times"&amp;BH$2),$F272,BZ$28)&gt;10,INDEX(INDIRECT(BJ272),$E272,BZ$28)&lt;=INDEX(INDIRECT(BJ272),$E272,$F272)),0,(INDEX(INDIRECT(BJ272),$E272,$F272)-INDEX(INDIRECT(BJ272),$E272,BZ$28))*(10-INDEX(INDIRECT("times"&amp;BH$2),$F272,BZ$28))/10)</f>
        <v>0</v>
      </c>
      <c r="CA272" s="47">
        <f ca="1">IF(OR(INDEX(INDIRECT("times"&amp;BH$2),$F272,CA$28)&gt;10,INDEX(INDIRECT(BJ272),$E272,CA$28)&lt;=INDEX(INDIRECT(BJ272),$E272,$F272)),0,(INDEX(INDIRECT(BJ272),$E272,$F272)-INDEX(INDIRECT(BJ272),$E272,CA$28))*(10-INDEX(INDIRECT("times"&amp;BH$2),$F272,CA$28))/10)</f>
        <v>0</v>
      </c>
      <c r="CB272" s="47">
        <f ca="1">IF(OR(INDEX(INDIRECT("times"&amp;BH$2),$F272,CB$28)&gt;10,INDEX(INDIRECT(BJ272),$E272,CB$28)&lt;=INDEX(INDIRECT(BJ272),$E272,$F272)),0,(INDEX(INDIRECT(BJ272),$E272,$F272)-INDEX(INDIRECT(BJ272),$E272,CB$28))*(10-INDEX(INDIRECT("times"&amp;BH$2),$F272,CB$28))/10)</f>
        <v>0</v>
      </c>
      <c r="CC272" s="47">
        <f ca="1">IF(OR(INDEX(INDIRECT("times"&amp;BH$2),$F272,CC$28)&gt;10,INDEX(INDIRECT(BJ272),$E272,CC$28)&lt;=INDEX(INDIRECT(BJ272),$E272,$F272)),0,(INDEX(INDIRECT(BJ272),$E272,$F272)-INDEX(INDIRECT(BJ272),$E272,CC$28))*(10-INDEX(INDIRECT("times"&amp;BH$2),$F272,CC$28))/10)</f>
        <v>0</v>
      </c>
      <c r="CD272" s="47">
        <f ca="1">IF(OR(INDEX(INDIRECT("times"&amp;BH$2),$F272,CD$28)&gt;10,INDEX(INDIRECT(BJ272),$E272,CD$28)&lt;=INDEX(INDIRECT(BJ272),$E272,$F272)),0,(INDEX(INDIRECT(BJ272),$E272,$F272)-INDEX(INDIRECT(BJ272),$E272,CD$28))*(10-INDEX(INDIRECT("times"&amp;BH$2),$F272,CD$28))/10)</f>
        <v>0</v>
      </c>
      <c r="CE272" s="47">
        <f ca="1">IF(OR(INDEX(INDIRECT("times"&amp;BH$2),$F272,CE$28)&gt;10,INDEX(INDIRECT(BJ272),$E272,CE$28)&lt;=INDEX(INDIRECT(BJ272),$E272,$F272)),0,(INDEX(INDIRECT(BJ272),$E272,$F272)-INDEX(INDIRECT(BJ272),$E272,CE$28))*(10-INDEX(INDIRECT("times"&amp;BH$2),$F272,CE$28))/10)</f>
        <v>0</v>
      </c>
      <c r="CF272" s="47">
        <f ca="1">IF(OR(INDEX(INDIRECT("times"&amp;BH$2),$F272,CF$28)&gt;10,INDEX(INDIRECT(BJ272),$E272,CF$28)&lt;=INDEX(INDIRECT(BJ272),$E272,$F272)),0,(INDEX(INDIRECT(BJ272),$E272,$F272)-INDEX(INDIRECT(BJ272),$E272,CF$28))*(10-INDEX(INDIRECT("times"&amp;BH$2),$F272,CF$28))/10)</f>
        <v>0</v>
      </c>
      <c r="CG272" s="48">
        <f ca="1">IF(OR(INDEX(INDIRECT("times"&amp;BH$2),$F272,CG$28)&gt;10,INDEX(INDIRECT(BJ272),$E272,CG$28)&lt;=INDEX(INDIRECT(BJ272),$E272,$F272)),0,(INDEX(INDIRECT(BJ272),$E272,$F272)-INDEX(INDIRECT(BJ272),$E272,CG$28))*(10-INDEX(INDIRECT("times"&amp;BH$2),$F272,CG$28))/10)</f>
        <v>0</v>
      </c>
      <c r="CH272" s="201">
        <v>20</v>
      </c>
      <c r="CJ272" s="18" t="s">
        <v>208</v>
      </c>
      <c r="CK272" s="122">
        <f>CJ236</f>
        <v>2</v>
      </c>
      <c r="CL272" s="122" t="str">
        <f>CJ237</f>
        <v>work3564</v>
      </c>
      <c r="CM272" s="210" t="str">
        <f t="shared" si="1201"/>
        <v>core2_work3564</v>
      </c>
      <c r="CN272" s="122">
        <v>1</v>
      </c>
      <c r="CO272" s="33">
        <v>20</v>
      </c>
      <c r="CP272" s="46">
        <f ca="1">IF(OR(INDEX(INDIRECT("times"&amp;CK$2),$F272,CP$28)&gt;10,INDEX(INDIRECT(CM272),$E272,CP$28)&lt;=INDEX(INDIRECT(CM272),$E272,$F272)),0,(INDEX(INDIRECT(CM272),$E272,$F272)-INDEX(INDIRECT(CM272),$E272,CP$28))*(10-INDEX(INDIRECT("times"&amp;CK$2),$F272,CP$28))/10)</f>
        <v>0</v>
      </c>
      <c r="CQ272" s="47">
        <f ca="1">IF(OR(INDEX(INDIRECT("times"&amp;CK$2),$F272,CQ$28)&gt;10,INDEX(INDIRECT(CM272),$E272,CQ$28)&lt;=INDEX(INDIRECT(CM272),$E272,$F272)),0,(INDEX(INDIRECT(CM272),$E272,$F272)-INDEX(INDIRECT(CM272),$E272,CQ$28))*(10-INDEX(INDIRECT("times"&amp;CK$2),$F272,CQ$28))/10)</f>
        <v>0</v>
      </c>
      <c r="CR272" s="47">
        <f ca="1">IF(OR(INDEX(INDIRECT("times"&amp;CK$2),$F272,CR$28)&gt;10,INDEX(INDIRECT(CM272),$E272,CR$28)&lt;=INDEX(INDIRECT(CM272),$E272,$F272)),0,(INDEX(INDIRECT(CM272),$E272,$F272)-INDEX(INDIRECT(CM272),$E272,CR$28))*(10-INDEX(INDIRECT("times"&amp;CK$2),$F272,CR$28))/10)</f>
        <v>0</v>
      </c>
      <c r="CS272" s="47">
        <f ca="1">IF(OR(INDEX(INDIRECT("times"&amp;CK$2),$F272,CS$28)&gt;10,INDEX(INDIRECT(CM272),$E272,CS$28)&lt;=INDEX(INDIRECT(CM272),$E272,$F272)),0,(INDEX(INDIRECT(CM272),$E272,$F272)-INDEX(INDIRECT(CM272),$E272,CS$28))*(10-INDEX(INDIRECT("times"&amp;CK$2),$F272,CS$28))/10)</f>
        <v>0</v>
      </c>
      <c r="CT272" s="47">
        <f ca="1">IF(OR(INDEX(INDIRECT("times"&amp;CK$2),$F272,CT$28)&gt;10,INDEX(INDIRECT(CM272),$E272,CT$28)&lt;=INDEX(INDIRECT(CM272),$E272,$F272)),0,(INDEX(INDIRECT(CM272),$E272,$F272)-INDEX(INDIRECT(CM272),$E272,CT$28))*(10-INDEX(INDIRECT("times"&amp;CK$2),$F272,CT$28))/10)</f>
        <v>0</v>
      </c>
      <c r="CU272" s="47">
        <f ca="1">IF(OR(INDEX(INDIRECT("times"&amp;CK$2),$F272,CU$28)&gt;10,INDEX(INDIRECT(CM272),$E272,CU$28)&lt;=INDEX(INDIRECT(CM272),$E272,$F272)),0,(INDEX(INDIRECT(CM272),$E272,$F272)-INDEX(INDIRECT(CM272),$E272,CU$28))*(10-INDEX(INDIRECT("times"&amp;CK$2),$F272,CU$28))/10)</f>
        <v>0</v>
      </c>
      <c r="CV272" s="47">
        <f ca="1">IF(OR(INDEX(INDIRECT("times"&amp;CK$2),$F272,CV$28)&gt;10,INDEX(INDIRECT(CM272),$E272,CV$28)&lt;=INDEX(INDIRECT(CM272),$E272,$F272)),0,(INDEX(INDIRECT(CM272),$E272,$F272)-INDEX(INDIRECT(CM272),$E272,CV$28))*(10-INDEX(INDIRECT("times"&amp;CK$2),$F272,CV$28))/10)</f>
        <v>0</v>
      </c>
      <c r="CW272" s="47">
        <f ca="1">IF(OR(INDEX(INDIRECT("times"&amp;CK$2),$F272,CW$28)&gt;10,INDEX(INDIRECT(CM272),$E272,CW$28)&lt;=INDEX(INDIRECT(CM272),$E272,$F272)),0,(INDEX(INDIRECT(CM272),$E272,$F272)-INDEX(INDIRECT(CM272),$E272,CW$28))*(10-INDEX(INDIRECT("times"&amp;CK$2),$F272,CW$28))/10)</f>
        <v>0</v>
      </c>
      <c r="CX272" s="47">
        <f ca="1">IF(OR(INDEX(INDIRECT("times"&amp;CK$2),$F272,CX$28)&gt;10,INDEX(INDIRECT(CM272),$E272,CX$28)&lt;=INDEX(INDIRECT(CM272),$E272,$F272)),0,(INDEX(INDIRECT(CM272),$E272,$F272)-INDEX(INDIRECT(CM272),$E272,CX$28))*(10-INDEX(INDIRECT("times"&amp;CK$2),$F272,CX$28))/10)</f>
        <v>0</v>
      </c>
      <c r="CY272" s="47">
        <f ca="1">IF(OR(INDEX(INDIRECT("times"&amp;CK$2),$F272,CY$28)&gt;10,INDEX(INDIRECT(CM272),$E272,CY$28)&lt;=INDEX(INDIRECT(CM272),$E272,$F272)),0,(INDEX(INDIRECT(CM272),$E272,$F272)-INDEX(INDIRECT(CM272),$E272,CY$28))*(10-INDEX(INDIRECT("times"&amp;CK$2),$F272,CY$28))/10)</f>
        <v>0</v>
      </c>
      <c r="CZ272" s="47">
        <f ca="1">IF(OR(INDEX(INDIRECT("times"&amp;CK$2),$F272,CZ$28)&gt;10,INDEX(INDIRECT(CM272),$E272,CZ$28)&lt;=INDEX(INDIRECT(CM272),$E272,$F272)),0,(INDEX(INDIRECT(CM272),$E272,$F272)-INDEX(INDIRECT(CM272),$E272,CZ$28))*(10-INDEX(INDIRECT("times"&amp;CK$2),$F272,CZ$28))/10)</f>
        <v>0</v>
      </c>
      <c r="DA272" s="47">
        <f ca="1">IF(OR(INDEX(INDIRECT("times"&amp;CK$2),$F272,DA$28)&gt;10,INDEX(INDIRECT(CM272),$E272,DA$28)&lt;=INDEX(INDIRECT(CM272),$E272,$F272)),0,(INDEX(INDIRECT(CM272),$E272,$F272)-INDEX(INDIRECT(CM272),$E272,DA$28))*(10-INDEX(INDIRECT("times"&amp;CK$2),$F272,DA$28))/10)</f>
        <v>0</v>
      </c>
      <c r="DB272" s="47">
        <f ca="1">IF(OR(INDEX(INDIRECT("times"&amp;CK$2),$F272,DB$28)&gt;10,INDEX(INDIRECT(CM272),$E272,DB$28)&lt;=INDEX(INDIRECT(CM272),$E272,$F272)),0,(INDEX(INDIRECT(CM272),$E272,$F272)-INDEX(INDIRECT(CM272),$E272,DB$28))*(10-INDEX(INDIRECT("times"&amp;CK$2),$F272,DB$28))/10)</f>
        <v>0</v>
      </c>
      <c r="DC272" s="47">
        <f ca="1">IF(OR(INDEX(INDIRECT("times"&amp;CK$2),$F272,DC$28)&gt;10,INDEX(INDIRECT(CM272),$E272,DC$28)&lt;=INDEX(INDIRECT(CM272),$E272,$F272)),0,(INDEX(INDIRECT(CM272),$E272,$F272)-INDEX(INDIRECT(CM272),$E272,DC$28))*(10-INDEX(INDIRECT("times"&amp;CK$2),$F272,DC$28))/10)</f>
        <v>0</v>
      </c>
      <c r="DD272" s="47">
        <f ca="1">IF(OR(INDEX(INDIRECT("times"&amp;CK$2),$F272,DD$28)&gt;10,INDEX(INDIRECT(CM272),$E272,DD$28)&lt;=INDEX(INDIRECT(CM272),$E272,$F272)),0,(INDEX(INDIRECT(CM272),$E272,$F272)-INDEX(INDIRECT(CM272),$E272,DD$28))*(10-INDEX(INDIRECT("times"&amp;CK$2),$F272,DD$28))/10)</f>
        <v>0</v>
      </c>
      <c r="DE272" s="47">
        <f ca="1">IF(OR(INDEX(INDIRECT("times"&amp;CK$2),$F272,DE$28)&gt;10,INDEX(INDIRECT(CM272),$E272,DE$28)&lt;=INDEX(INDIRECT(CM272),$E272,$F272)),0,(INDEX(INDIRECT(CM272),$E272,$F272)-INDEX(INDIRECT(CM272),$E272,DE$28))*(10-INDEX(INDIRECT("times"&amp;CK$2),$F272,DE$28))/10)</f>
        <v>0</v>
      </c>
      <c r="DF272" s="47">
        <f ca="1">IF(OR(INDEX(INDIRECT("times"&amp;CK$2),$F272,DF$28)&gt;10,INDEX(INDIRECT(CM272),$E272,DF$28)&lt;=INDEX(INDIRECT(CM272),$E272,$F272)),0,(INDEX(INDIRECT(CM272),$E272,$F272)-INDEX(INDIRECT(CM272),$E272,DF$28))*(10-INDEX(INDIRECT("times"&amp;CK$2),$F272,DF$28))/10)</f>
        <v>0</v>
      </c>
      <c r="DG272" s="47">
        <f ca="1">IF(OR(INDEX(INDIRECT("times"&amp;CK$2),$F272,DG$28)&gt;10,INDEX(INDIRECT(CM272),$E272,DG$28)&lt;=INDEX(INDIRECT(CM272),$E272,$F272)),0,(INDEX(INDIRECT(CM272),$E272,$F272)-INDEX(INDIRECT(CM272),$E272,DG$28))*(10-INDEX(INDIRECT("times"&amp;CK$2),$F272,DG$28))/10)</f>
        <v>0</v>
      </c>
      <c r="DH272" s="47">
        <f ca="1">IF(OR(INDEX(INDIRECT("times"&amp;CK$2),$F272,DH$28)&gt;10,INDEX(INDIRECT(CM272),$E272,DH$28)&lt;=INDEX(INDIRECT(CM272),$E272,$F272)),0,(INDEX(INDIRECT(CM272),$E272,$F272)-INDEX(INDIRECT(CM272),$E272,DH$28))*(10-INDEX(INDIRECT("times"&amp;CK$2),$F272,DH$28))/10)</f>
        <v>0</v>
      </c>
      <c r="DI272" s="47">
        <f ca="1">IF(OR(INDEX(INDIRECT("times"&amp;CK$2),$F272,DI$28)&gt;10,INDEX(INDIRECT(CM272),$E272,DI$28)&lt;=INDEX(INDIRECT(CM272),$E272,$F272)),0,(INDEX(INDIRECT(CM272),$E272,$F272)-INDEX(INDIRECT(CM272),$E272,DI$28))*(10-INDEX(INDIRECT("times"&amp;CK$2),$F272,DI$28))/10)</f>
        <v>0</v>
      </c>
      <c r="DJ272" s="48">
        <f ca="1">IF(OR(INDEX(INDIRECT("times"&amp;CK$2),$F272,DJ$28)&gt;10,INDEX(INDIRECT(CM272),$E272,DJ$28)&lt;=INDEX(INDIRECT(CM272),$E272,$F272)),0,(INDEX(INDIRECT(CM272),$E272,$F272)-INDEX(INDIRECT(CM272),$E272,DJ$28))*(10-INDEX(INDIRECT("times"&amp;CK$2),$F272,DJ$28))/10)</f>
        <v>0</v>
      </c>
      <c r="DK272" s="201">
        <v>20</v>
      </c>
      <c r="DM272" s="18" t="s">
        <v>208</v>
      </c>
      <c r="DN272" s="122">
        <f>DM236</f>
        <v>2</v>
      </c>
      <c r="DO272" s="122" t="str">
        <f>DM237</f>
        <v>shop3564</v>
      </c>
      <c r="DP272" s="210" t="str">
        <f t="shared" si="1202"/>
        <v>core2_shop3564</v>
      </c>
      <c r="DQ272" s="122">
        <v>1</v>
      </c>
      <c r="DR272" s="33">
        <v>20</v>
      </c>
      <c r="DS272" s="46">
        <f ca="1">IF(OR(INDEX(INDIRECT("times"&amp;DN$2),$F272,DS$28)&gt;10,INDEX(INDIRECT(DP272),$E272,DS$28)&lt;=INDEX(INDIRECT(DP272),$E272,$F272)),0,(INDEX(INDIRECT(DP272),$E272,$F272)-INDEX(INDIRECT(DP272),$E272,DS$28))*(10-INDEX(INDIRECT("times"&amp;DN$2),$F272,DS$28))/10)</f>
        <v>0</v>
      </c>
      <c r="DT272" s="47">
        <f ca="1">IF(OR(INDEX(INDIRECT("times"&amp;DN$2),$F272,DT$28)&gt;10,INDEX(INDIRECT(DP272),$E272,DT$28)&lt;=INDEX(INDIRECT(DP272),$E272,$F272)),0,(INDEX(INDIRECT(DP272),$E272,$F272)-INDEX(INDIRECT(DP272),$E272,DT$28))*(10-INDEX(INDIRECT("times"&amp;DN$2),$F272,DT$28))/10)</f>
        <v>0</v>
      </c>
      <c r="DU272" s="47">
        <f ca="1">IF(OR(INDEX(INDIRECT("times"&amp;DN$2),$F272,DU$28)&gt;10,INDEX(INDIRECT(DP272),$E272,DU$28)&lt;=INDEX(INDIRECT(DP272),$E272,$F272)),0,(INDEX(INDIRECT(DP272),$E272,$F272)-INDEX(INDIRECT(DP272),$E272,DU$28))*(10-INDEX(INDIRECT("times"&amp;DN$2),$F272,DU$28))/10)</f>
        <v>0</v>
      </c>
      <c r="DV272" s="47">
        <f ca="1">IF(OR(INDEX(INDIRECT("times"&amp;DN$2),$F272,DV$28)&gt;10,INDEX(INDIRECT(DP272),$E272,DV$28)&lt;=INDEX(INDIRECT(DP272),$E272,$F272)),0,(INDEX(INDIRECT(DP272),$E272,$F272)-INDEX(INDIRECT(DP272),$E272,DV$28))*(10-INDEX(INDIRECT("times"&amp;DN$2),$F272,DV$28))/10)</f>
        <v>0</v>
      </c>
      <c r="DW272" s="47">
        <f ca="1">IF(OR(INDEX(INDIRECT("times"&amp;DN$2),$F272,DW$28)&gt;10,INDEX(INDIRECT(DP272),$E272,DW$28)&lt;=INDEX(INDIRECT(DP272),$E272,$F272)),0,(INDEX(INDIRECT(DP272),$E272,$F272)-INDEX(INDIRECT(DP272),$E272,DW$28))*(10-INDEX(INDIRECT("times"&amp;DN$2),$F272,DW$28))/10)</f>
        <v>0</v>
      </c>
      <c r="DX272" s="47">
        <f ca="1">IF(OR(INDEX(INDIRECT("times"&amp;DN$2),$F272,DX$28)&gt;10,INDEX(INDIRECT(DP272),$E272,DX$28)&lt;=INDEX(INDIRECT(DP272),$E272,$F272)),0,(INDEX(INDIRECT(DP272),$E272,$F272)-INDEX(INDIRECT(DP272),$E272,DX$28))*(10-INDEX(INDIRECT("times"&amp;DN$2),$F272,DX$28))/10)</f>
        <v>0</v>
      </c>
      <c r="DY272" s="47">
        <f ca="1">IF(OR(INDEX(INDIRECT("times"&amp;DN$2),$F272,DY$28)&gt;10,INDEX(INDIRECT(DP272),$E272,DY$28)&lt;=INDEX(INDIRECT(DP272),$E272,$F272)),0,(INDEX(INDIRECT(DP272),$E272,$F272)-INDEX(INDIRECT(DP272),$E272,DY$28))*(10-INDEX(INDIRECT("times"&amp;DN$2),$F272,DY$28))/10)</f>
        <v>0</v>
      </c>
      <c r="DZ272" s="47">
        <f ca="1">IF(OR(INDEX(INDIRECT("times"&amp;DN$2),$F272,DZ$28)&gt;10,INDEX(INDIRECT(DP272),$E272,DZ$28)&lt;=INDEX(INDIRECT(DP272),$E272,$F272)),0,(INDEX(INDIRECT(DP272),$E272,$F272)-INDEX(INDIRECT(DP272),$E272,DZ$28))*(10-INDEX(INDIRECT("times"&amp;DN$2),$F272,DZ$28))/10)</f>
        <v>0</v>
      </c>
      <c r="EA272" s="47">
        <f ca="1">IF(OR(INDEX(INDIRECT("times"&amp;DN$2),$F272,EA$28)&gt;10,INDEX(INDIRECT(DP272),$E272,EA$28)&lt;=INDEX(INDIRECT(DP272),$E272,$F272)),0,(INDEX(INDIRECT(DP272),$E272,$F272)-INDEX(INDIRECT(DP272),$E272,EA$28))*(10-INDEX(INDIRECT("times"&amp;DN$2),$F272,EA$28))/10)</f>
        <v>0</v>
      </c>
      <c r="EB272" s="47">
        <f ca="1">IF(OR(INDEX(INDIRECT("times"&amp;DN$2),$F272,EB$28)&gt;10,INDEX(INDIRECT(DP272),$E272,EB$28)&lt;=INDEX(INDIRECT(DP272),$E272,$F272)),0,(INDEX(INDIRECT(DP272),$E272,$F272)-INDEX(INDIRECT(DP272),$E272,EB$28))*(10-INDEX(INDIRECT("times"&amp;DN$2),$F272,EB$28))/10)</f>
        <v>0</v>
      </c>
      <c r="EC272" s="47">
        <f ca="1">IF(OR(INDEX(INDIRECT("times"&amp;DN$2),$F272,EC$28)&gt;10,INDEX(INDIRECT(DP272),$E272,EC$28)&lt;=INDEX(INDIRECT(DP272),$E272,$F272)),0,(INDEX(INDIRECT(DP272),$E272,$F272)-INDEX(INDIRECT(DP272),$E272,EC$28))*(10-INDEX(INDIRECT("times"&amp;DN$2),$F272,EC$28))/10)</f>
        <v>0</v>
      </c>
      <c r="ED272" s="47">
        <f ca="1">IF(OR(INDEX(INDIRECT("times"&amp;DN$2),$F272,ED$28)&gt;10,INDEX(INDIRECT(DP272),$E272,ED$28)&lt;=INDEX(INDIRECT(DP272),$E272,$F272)),0,(INDEX(INDIRECT(DP272),$E272,$F272)-INDEX(INDIRECT(DP272),$E272,ED$28))*(10-INDEX(INDIRECT("times"&amp;DN$2),$F272,ED$28))/10)</f>
        <v>0</v>
      </c>
      <c r="EE272" s="47">
        <f ca="1">IF(OR(INDEX(INDIRECT("times"&amp;DN$2),$F272,EE$28)&gt;10,INDEX(INDIRECT(DP272),$E272,EE$28)&lt;=INDEX(INDIRECT(DP272),$E272,$F272)),0,(INDEX(INDIRECT(DP272),$E272,$F272)-INDEX(INDIRECT(DP272),$E272,EE$28))*(10-INDEX(INDIRECT("times"&amp;DN$2),$F272,EE$28))/10)</f>
        <v>0</v>
      </c>
      <c r="EF272" s="47">
        <f ca="1">IF(OR(INDEX(INDIRECT("times"&amp;DN$2),$F272,EF$28)&gt;10,INDEX(INDIRECT(DP272),$E272,EF$28)&lt;=INDEX(INDIRECT(DP272),$E272,$F272)),0,(INDEX(INDIRECT(DP272),$E272,$F272)-INDEX(INDIRECT(DP272),$E272,EF$28))*(10-INDEX(INDIRECT("times"&amp;DN$2),$F272,EF$28))/10)</f>
        <v>0</v>
      </c>
      <c r="EG272" s="47">
        <f ca="1">IF(OR(INDEX(INDIRECT("times"&amp;DN$2),$F272,EG$28)&gt;10,INDEX(INDIRECT(DP272),$E272,EG$28)&lt;=INDEX(INDIRECT(DP272),$E272,$F272)),0,(INDEX(INDIRECT(DP272),$E272,$F272)-INDEX(INDIRECT(DP272),$E272,EG$28))*(10-INDEX(INDIRECT("times"&amp;DN$2),$F272,EG$28))/10)</f>
        <v>0</v>
      </c>
      <c r="EH272" s="47">
        <f ca="1">IF(OR(INDEX(INDIRECT("times"&amp;DN$2),$F272,EH$28)&gt;10,INDEX(INDIRECT(DP272),$E272,EH$28)&lt;=INDEX(INDIRECT(DP272),$E272,$F272)),0,(INDEX(INDIRECT(DP272),$E272,$F272)-INDEX(INDIRECT(DP272),$E272,EH$28))*(10-INDEX(INDIRECT("times"&amp;DN$2),$F272,EH$28))/10)</f>
        <v>0</v>
      </c>
      <c r="EI272" s="47">
        <f ca="1">IF(OR(INDEX(INDIRECT("times"&amp;DN$2),$F272,EI$28)&gt;10,INDEX(INDIRECT(DP272),$E272,EI$28)&lt;=INDEX(INDIRECT(DP272),$E272,$F272)),0,(INDEX(INDIRECT(DP272),$E272,$F272)-INDEX(INDIRECT(DP272),$E272,EI$28))*(10-INDEX(INDIRECT("times"&amp;DN$2),$F272,EI$28))/10)</f>
        <v>0</v>
      </c>
      <c r="EJ272" s="47">
        <f ca="1">IF(OR(INDEX(INDIRECT("times"&amp;DN$2),$F272,EJ$28)&gt;10,INDEX(INDIRECT(DP272),$E272,EJ$28)&lt;=INDEX(INDIRECT(DP272),$E272,$F272)),0,(INDEX(INDIRECT(DP272),$E272,$F272)-INDEX(INDIRECT(DP272),$E272,EJ$28))*(10-INDEX(INDIRECT("times"&amp;DN$2),$F272,EJ$28))/10)</f>
        <v>0</v>
      </c>
      <c r="EK272" s="47">
        <f ca="1">IF(OR(INDEX(INDIRECT("times"&amp;DN$2),$F272,EK$28)&gt;10,INDEX(INDIRECT(DP272),$E272,EK$28)&lt;=INDEX(INDIRECT(DP272),$E272,$F272)),0,(INDEX(INDIRECT(DP272),$E272,$F272)-INDEX(INDIRECT(DP272),$E272,EK$28))*(10-INDEX(INDIRECT("times"&amp;DN$2),$F272,EK$28))/10)</f>
        <v>0</v>
      </c>
      <c r="EL272" s="47">
        <f ca="1">IF(OR(INDEX(INDIRECT("times"&amp;DN$2),$F272,EL$28)&gt;10,INDEX(INDIRECT(DP272),$E272,EL$28)&lt;=INDEX(INDIRECT(DP272),$E272,$F272)),0,(INDEX(INDIRECT(DP272),$E272,$F272)-INDEX(INDIRECT(DP272),$E272,EL$28))*(10-INDEX(INDIRECT("times"&amp;DN$2),$F272,EL$28))/10)</f>
        <v>0</v>
      </c>
      <c r="EM272" s="48">
        <f ca="1">IF(OR(INDEX(INDIRECT("times"&amp;DN$2),$F272,EM$28)&gt;10,INDEX(INDIRECT(DP272),$E272,EM$28)&lt;=INDEX(INDIRECT(DP272),$E272,$F272)),0,(INDEX(INDIRECT(DP272),$E272,$F272)-INDEX(INDIRECT(DP272),$E272,EM$28))*(10-INDEX(INDIRECT("times"&amp;DN$2),$F272,EM$28))/10)</f>
        <v>0</v>
      </c>
      <c r="EN272" s="201">
        <v>20</v>
      </c>
      <c r="EP272" s="18" t="s">
        <v>208</v>
      </c>
      <c r="EQ272" s="122">
        <f>EP236</f>
        <v>2</v>
      </c>
      <c r="ER272" s="122" t="str">
        <f>EP237</f>
        <v>lei3564</v>
      </c>
      <c r="ES272" s="210" t="str">
        <f t="shared" si="1203"/>
        <v>core2_lei3564</v>
      </c>
      <c r="ET272" s="122">
        <v>1</v>
      </c>
      <c r="EU272" s="33">
        <v>20</v>
      </c>
      <c r="EV272" s="46">
        <f ca="1">IF(OR(INDEX(INDIRECT("times"&amp;EQ$2),$F272,EV$28)&gt;10,INDEX(INDIRECT(ES272),$E272,EV$28)&lt;=INDEX(INDIRECT(ES272),$E272,$F272)),0,(INDEX(INDIRECT(ES272),$E272,$F272)-INDEX(INDIRECT(ES272),$E272,EV$28))*(10-INDEX(INDIRECT("times"&amp;EQ$2),$F272,EV$28))/10)</f>
        <v>0</v>
      </c>
      <c r="EW272" s="47">
        <f ca="1">IF(OR(INDEX(INDIRECT("times"&amp;EQ$2),$F272,EW$28)&gt;10,INDEX(INDIRECT(ES272),$E272,EW$28)&lt;=INDEX(INDIRECT(ES272),$E272,$F272)),0,(INDEX(INDIRECT(ES272),$E272,$F272)-INDEX(INDIRECT(ES272),$E272,EW$28))*(10-INDEX(INDIRECT("times"&amp;EQ$2),$F272,EW$28))/10)</f>
        <v>0</v>
      </c>
      <c r="EX272" s="47">
        <f ca="1">IF(OR(INDEX(INDIRECT("times"&amp;EQ$2),$F272,EX$28)&gt;10,INDEX(INDIRECT(ES272),$E272,EX$28)&lt;=INDEX(INDIRECT(ES272),$E272,$F272)),0,(INDEX(INDIRECT(ES272),$E272,$F272)-INDEX(INDIRECT(ES272),$E272,EX$28))*(10-INDEX(INDIRECT("times"&amp;EQ$2),$F272,EX$28))/10)</f>
        <v>0</v>
      </c>
      <c r="EY272" s="47">
        <f ca="1">IF(OR(INDEX(INDIRECT("times"&amp;EQ$2),$F272,EY$28)&gt;10,INDEX(INDIRECT(ES272),$E272,EY$28)&lt;=INDEX(INDIRECT(ES272),$E272,$F272)),0,(INDEX(INDIRECT(ES272),$E272,$F272)-INDEX(INDIRECT(ES272),$E272,EY$28))*(10-INDEX(INDIRECT("times"&amp;EQ$2),$F272,EY$28))/10)</f>
        <v>0</v>
      </c>
      <c r="EZ272" s="47">
        <f ca="1">IF(OR(INDEX(INDIRECT("times"&amp;EQ$2),$F272,EZ$28)&gt;10,INDEX(INDIRECT(ES272),$E272,EZ$28)&lt;=INDEX(INDIRECT(ES272),$E272,$F272)),0,(INDEX(INDIRECT(ES272),$E272,$F272)-INDEX(INDIRECT(ES272),$E272,EZ$28))*(10-INDEX(INDIRECT("times"&amp;EQ$2),$F272,EZ$28))/10)</f>
        <v>0</v>
      </c>
      <c r="FA272" s="47">
        <f ca="1">IF(OR(INDEX(INDIRECT("times"&amp;EQ$2),$F272,FA$28)&gt;10,INDEX(INDIRECT(ES272),$E272,FA$28)&lt;=INDEX(INDIRECT(ES272),$E272,$F272)),0,(INDEX(INDIRECT(ES272),$E272,$F272)-INDEX(INDIRECT(ES272),$E272,FA$28))*(10-INDEX(INDIRECT("times"&amp;EQ$2),$F272,FA$28))/10)</f>
        <v>0</v>
      </c>
      <c r="FB272" s="47">
        <f ca="1">IF(OR(INDEX(INDIRECT("times"&amp;EQ$2),$F272,FB$28)&gt;10,INDEX(INDIRECT(ES272),$E272,FB$28)&lt;=INDEX(INDIRECT(ES272),$E272,$F272)),0,(INDEX(INDIRECT(ES272),$E272,$F272)-INDEX(INDIRECT(ES272),$E272,FB$28))*(10-INDEX(INDIRECT("times"&amp;EQ$2),$F272,FB$28))/10)</f>
        <v>0</v>
      </c>
      <c r="FC272" s="47">
        <f ca="1">IF(OR(INDEX(INDIRECT("times"&amp;EQ$2),$F272,FC$28)&gt;10,INDEX(INDIRECT(ES272),$E272,FC$28)&lt;=INDEX(INDIRECT(ES272),$E272,$F272)),0,(INDEX(INDIRECT(ES272),$E272,$F272)-INDEX(INDIRECT(ES272),$E272,FC$28))*(10-INDEX(INDIRECT("times"&amp;EQ$2),$F272,FC$28))/10)</f>
        <v>0</v>
      </c>
      <c r="FD272" s="47">
        <f ca="1">IF(OR(INDEX(INDIRECT("times"&amp;EQ$2),$F272,FD$28)&gt;10,INDEX(INDIRECT(ES272),$E272,FD$28)&lt;=INDEX(INDIRECT(ES272),$E272,$F272)),0,(INDEX(INDIRECT(ES272),$E272,$F272)-INDEX(INDIRECT(ES272),$E272,FD$28))*(10-INDEX(INDIRECT("times"&amp;EQ$2),$F272,FD$28))/10)</f>
        <v>0</v>
      </c>
      <c r="FE272" s="47">
        <f ca="1">IF(OR(INDEX(INDIRECT("times"&amp;EQ$2),$F272,FE$28)&gt;10,INDEX(INDIRECT(ES272),$E272,FE$28)&lt;=INDEX(INDIRECT(ES272),$E272,$F272)),0,(INDEX(INDIRECT(ES272),$E272,$F272)-INDEX(INDIRECT(ES272),$E272,FE$28))*(10-INDEX(INDIRECT("times"&amp;EQ$2),$F272,FE$28))/10)</f>
        <v>0</v>
      </c>
      <c r="FF272" s="47">
        <f ca="1">IF(OR(INDEX(INDIRECT("times"&amp;EQ$2),$F272,FF$28)&gt;10,INDEX(INDIRECT(ES272),$E272,FF$28)&lt;=INDEX(INDIRECT(ES272),$E272,$F272)),0,(INDEX(INDIRECT(ES272),$E272,$F272)-INDEX(INDIRECT(ES272),$E272,FF$28))*(10-INDEX(INDIRECT("times"&amp;EQ$2),$F272,FF$28))/10)</f>
        <v>0</v>
      </c>
      <c r="FG272" s="47">
        <f ca="1">IF(OR(INDEX(INDIRECT("times"&amp;EQ$2),$F272,FG$28)&gt;10,INDEX(INDIRECT(ES272),$E272,FG$28)&lt;=INDEX(INDIRECT(ES272),$E272,$F272)),0,(INDEX(INDIRECT(ES272),$E272,$F272)-INDEX(INDIRECT(ES272),$E272,FG$28))*(10-INDEX(INDIRECT("times"&amp;EQ$2),$F272,FG$28))/10)</f>
        <v>0</v>
      </c>
      <c r="FH272" s="47">
        <f ca="1">IF(OR(INDEX(INDIRECT("times"&amp;EQ$2),$F272,FH$28)&gt;10,INDEX(INDIRECT(ES272),$E272,FH$28)&lt;=INDEX(INDIRECT(ES272),$E272,$F272)),0,(INDEX(INDIRECT(ES272),$E272,$F272)-INDEX(INDIRECT(ES272),$E272,FH$28))*(10-INDEX(INDIRECT("times"&amp;EQ$2),$F272,FH$28))/10)</f>
        <v>0</v>
      </c>
      <c r="FI272" s="47">
        <f ca="1">IF(OR(INDEX(INDIRECT("times"&amp;EQ$2),$F272,FI$28)&gt;10,INDEX(INDIRECT(ES272),$E272,FI$28)&lt;=INDEX(INDIRECT(ES272),$E272,$F272)),0,(INDEX(INDIRECT(ES272),$E272,$F272)-INDEX(INDIRECT(ES272),$E272,FI$28))*(10-INDEX(INDIRECT("times"&amp;EQ$2),$F272,FI$28))/10)</f>
        <v>0</v>
      </c>
      <c r="FJ272" s="47">
        <f ca="1">IF(OR(INDEX(INDIRECT("times"&amp;EQ$2),$F272,FJ$28)&gt;10,INDEX(INDIRECT(ES272),$E272,FJ$28)&lt;=INDEX(INDIRECT(ES272),$E272,$F272)),0,(INDEX(INDIRECT(ES272),$E272,$F272)-INDEX(INDIRECT(ES272),$E272,FJ$28))*(10-INDEX(INDIRECT("times"&amp;EQ$2),$F272,FJ$28))/10)</f>
        <v>0</v>
      </c>
      <c r="FK272" s="47">
        <f ca="1">IF(OR(INDEX(INDIRECT("times"&amp;EQ$2),$F272,FK$28)&gt;10,INDEX(INDIRECT(ES272),$E272,FK$28)&lt;=INDEX(INDIRECT(ES272),$E272,$F272)),0,(INDEX(INDIRECT(ES272),$E272,$F272)-INDEX(INDIRECT(ES272),$E272,FK$28))*(10-INDEX(INDIRECT("times"&amp;EQ$2),$F272,FK$28))/10)</f>
        <v>0</v>
      </c>
      <c r="FL272" s="47">
        <f ca="1">IF(OR(INDEX(INDIRECT("times"&amp;EQ$2),$F272,FL$28)&gt;10,INDEX(INDIRECT(ES272),$E272,FL$28)&lt;=INDEX(INDIRECT(ES272),$E272,$F272)),0,(INDEX(INDIRECT(ES272),$E272,$F272)-INDEX(INDIRECT(ES272),$E272,FL$28))*(10-INDEX(INDIRECT("times"&amp;EQ$2),$F272,FL$28))/10)</f>
        <v>0</v>
      </c>
      <c r="FM272" s="47">
        <f ca="1">IF(OR(INDEX(INDIRECT("times"&amp;EQ$2),$F272,FM$28)&gt;10,INDEX(INDIRECT(ES272),$E272,FM$28)&lt;=INDEX(INDIRECT(ES272),$E272,$F272)),0,(INDEX(INDIRECT(ES272),$E272,$F272)-INDEX(INDIRECT(ES272),$E272,FM$28))*(10-INDEX(INDIRECT("times"&amp;EQ$2),$F272,FM$28))/10)</f>
        <v>0</v>
      </c>
      <c r="FN272" s="47">
        <f ca="1">IF(OR(INDEX(INDIRECT("times"&amp;EQ$2),$F272,FN$28)&gt;10,INDEX(INDIRECT(ES272),$E272,FN$28)&lt;=INDEX(INDIRECT(ES272),$E272,$F272)),0,(INDEX(INDIRECT(ES272),$E272,$F272)-INDEX(INDIRECT(ES272),$E272,FN$28))*(10-INDEX(INDIRECT("times"&amp;EQ$2),$F272,FN$28))/10)</f>
        <v>0</v>
      </c>
      <c r="FO272" s="47">
        <f ca="1">IF(OR(INDEX(INDIRECT("times"&amp;EQ$2),$F272,FO$28)&gt;10,INDEX(INDIRECT(ES272),$E272,FO$28)&lt;=INDEX(INDIRECT(ES272),$E272,$F272)),0,(INDEX(INDIRECT(ES272),$E272,$F272)-INDEX(INDIRECT(ES272),$E272,FO$28))*(10-INDEX(INDIRECT("times"&amp;EQ$2),$F272,FO$28))/10)</f>
        <v>0</v>
      </c>
      <c r="FP272" s="48">
        <f ca="1">IF(OR(INDEX(INDIRECT("times"&amp;EQ$2),$F272,FP$28)&gt;10,INDEX(INDIRECT(ES272),$E272,FP$28)&lt;=INDEX(INDIRECT(ES272),$E272,$F272)),0,(INDEX(INDIRECT(ES272),$E272,$F272)-INDEX(INDIRECT(ES272),$E272,FP$28))*(10-INDEX(INDIRECT("times"&amp;EQ$2),$F272,FP$28))/10)</f>
        <v>0</v>
      </c>
      <c r="FQ272" s="201">
        <v>20</v>
      </c>
      <c r="FS272" s="18" t="s">
        <v>208</v>
      </c>
      <c r="FT272" s="122">
        <f>FS236</f>
        <v>2</v>
      </c>
      <c r="FU272" s="122" t="str">
        <f>FS237</f>
        <v>shop65</v>
      </c>
      <c r="FV272" s="210" t="str">
        <f t="shared" si="1204"/>
        <v>core2_shop65</v>
      </c>
      <c r="FW272" s="122">
        <v>1</v>
      </c>
      <c r="FX272" s="33">
        <v>20</v>
      </c>
      <c r="FY272" s="46">
        <f ca="1">IF(OR(INDEX(INDIRECT("times"&amp;FT$2),$F272,FY$28)&gt;10,INDEX(INDIRECT(FV272),$E272,FY$28)&lt;=INDEX(INDIRECT(FV272),$E272,$F272)),0,(INDEX(INDIRECT(FV272),$E272,$F272)-INDEX(INDIRECT(FV272),$E272,FY$28))*(10-INDEX(INDIRECT("times"&amp;FT$2),$F272,FY$28))/10)</f>
        <v>0</v>
      </c>
      <c r="FZ272" s="47">
        <f ca="1">IF(OR(INDEX(INDIRECT("times"&amp;FT$2),$F272,FZ$28)&gt;10,INDEX(INDIRECT(FV272),$E272,FZ$28)&lt;=INDEX(INDIRECT(FV272),$E272,$F272)),0,(INDEX(INDIRECT(FV272),$E272,$F272)-INDEX(INDIRECT(FV272),$E272,FZ$28))*(10-INDEX(INDIRECT("times"&amp;FT$2),$F272,FZ$28))/10)</f>
        <v>0</v>
      </c>
      <c r="GA272" s="47">
        <f ca="1">IF(OR(INDEX(INDIRECT("times"&amp;FT$2),$F272,GA$28)&gt;10,INDEX(INDIRECT(FV272),$E272,GA$28)&lt;=INDEX(INDIRECT(FV272),$E272,$F272)),0,(INDEX(INDIRECT(FV272),$E272,$F272)-INDEX(INDIRECT(FV272),$E272,GA$28))*(10-INDEX(INDIRECT("times"&amp;FT$2),$F272,GA$28))/10)</f>
        <v>0</v>
      </c>
      <c r="GB272" s="47">
        <f ca="1">IF(OR(INDEX(INDIRECT("times"&amp;FT$2),$F272,GB$28)&gt;10,INDEX(INDIRECT(FV272),$E272,GB$28)&lt;=INDEX(INDIRECT(FV272),$E272,$F272)),0,(INDEX(INDIRECT(FV272),$E272,$F272)-INDEX(INDIRECT(FV272),$E272,GB$28))*(10-INDEX(INDIRECT("times"&amp;FT$2),$F272,GB$28))/10)</f>
        <v>0</v>
      </c>
      <c r="GC272" s="47">
        <f ca="1">IF(OR(INDEX(INDIRECT("times"&amp;FT$2),$F272,GC$28)&gt;10,INDEX(INDIRECT(FV272),$E272,GC$28)&lt;=INDEX(INDIRECT(FV272),$E272,$F272)),0,(INDEX(INDIRECT(FV272),$E272,$F272)-INDEX(INDIRECT(FV272),$E272,GC$28))*(10-INDEX(INDIRECT("times"&amp;FT$2),$F272,GC$28))/10)</f>
        <v>0</v>
      </c>
      <c r="GD272" s="47">
        <f ca="1">IF(OR(INDEX(INDIRECT("times"&amp;FT$2),$F272,GD$28)&gt;10,INDEX(INDIRECT(FV272),$E272,GD$28)&lt;=INDEX(INDIRECT(FV272),$E272,$F272)),0,(INDEX(INDIRECT(FV272),$E272,$F272)-INDEX(INDIRECT(FV272),$E272,GD$28))*(10-INDEX(INDIRECT("times"&amp;FT$2),$F272,GD$28))/10)</f>
        <v>0</v>
      </c>
      <c r="GE272" s="47">
        <f ca="1">IF(OR(INDEX(INDIRECT("times"&amp;FT$2),$F272,GE$28)&gt;10,INDEX(INDIRECT(FV272),$E272,GE$28)&lt;=INDEX(INDIRECT(FV272),$E272,$F272)),0,(INDEX(INDIRECT(FV272),$E272,$F272)-INDEX(INDIRECT(FV272),$E272,GE$28))*(10-INDEX(INDIRECT("times"&amp;FT$2),$F272,GE$28))/10)</f>
        <v>0</v>
      </c>
      <c r="GF272" s="47">
        <f ca="1">IF(OR(INDEX(INDIRECT("times"&amp;FT$2),$F272,GF$28)&gt;10,INDEX(INDIRECT(FV272),$E272,GF$28)&lt;=INDEX(INDIRECT(FV272),$E272,$F272)),0,(INDEX(INDIRECT(FV272),$E272,$F272)-INDEX(INDIRECT(FV272),$E272,GF$28))*(10-INDEX(INDIRECT("times"&amp;FT$2),$F272,GF$28))/10)</f>
        <v>0</v>
      </c>
      <c r="GG272" s="47">
        <f ca="1">IF(OR(INDEX(INDIRECT("times"&amp;FT$2),$F272,GG$28)&gt;10,INDEX(INDIRECT(FV272),$E272,GG$28)&lt;=INDEX(INDIRECT(FV272),$E272,$F272)),0,(INDEX(INDIRECT(FV272),$E272,$F272)-INDEX(INDIRECT(FV272),$E272,GG$28))*(10-INDEX(INDIRECT("times"&amp;FT$2),$F272,GG$28))/10)</f>
        <v>0</v>
      </c>
      <c r="GH272" s="47">
        <f ca="1">IF(OR(INDEX(INDIRECT("times"&amp;FT$2),$F272,GH$28)&gt;10,INDEX(INDIRECT(FV272),$E272,GH$28)&lt;=INDEX(INDIRECT(FV272),$E272,$F272)),0,(INDEX(INDIRECT(FV272),$E272,$F272)-INDEX(INDIRECT(FV272),$E272,GH$28))*(10-INDEX(INDIRECT("times"&amp;FT$2),$F272,GH$28))/10)</f>
        <v>0</v>
      </c>
      <c r="GI272" s="47">
        <f ca="1">IF(OR(INDEX(INDIRECT("times"&amp;FT$2),$F272,GI$28)&gt;10,INDEX(INDIRECT(FV272),$E272,GI$28)&lt;=INDEX(INDIRECT(FV272),$E272,$F272)),0,(INDEX(INDIRECT(FV272),$E272,$F272)-INDEX(INDIRECT(FV272),$E272,GI$28))*(10-INDEX(INDIRECT("times"&amp;FT$2),$F272,GI$28))/10)</f>
        <v>0</v>
      </c>
      <c r="GJ272" s="47">
        <f ca="1">IF(OR(INDEX(INDIRECT("times"&amp;FT$2),$F272,GJ$28)&gt;10,INDEX(INDIRECT(FV272),$E272,GJ$28)&lt;=INDEX(INDIRECT(FV272),$E272,$F272)),0,(INDEX(INDIRECT(FV272),$E272,$F272)-INDEX(INDIRECT(FV272),$E272,GJ$28))*(10-INDEX(INDIRECT("times"&amp;FT$2),$F272,GJ$28))/10)</f>
        <v>0</v>
      </c>
      <c r="GK272" s="47">
        <f ca="1">IF(OR(INDEX(INDIRECT("times"&amp;FT$2),$F272,GK$28)&gt;10,INDEX(INDIRECT(FV272),$E272,GK$28)&lt;=INDEX(INDIRECT(FV272),$E272,$F272)),0,(INDEX(INDIRECT(FV272),$E272,$F272)-INDEX(INDIRECT(FV272),$E272,GK$28))*(10-INDEX(INDIRECT("times"&amp;FT$2),$F272,GK$28))/10)</f>
        <v>0</v>
      </c>
      <c r="GL272" s="47">
        <f ca="1">IF(OR(INDEX(INDIRECT("times"&amp;FT$2),$F272,GL$28)&gt;10,INDEX(INDIRECT(FV272),$E272,GL$28)&lt;=INDEX(INDIRECT(FV272),$E272,$F272)),0,(INDEX(INDIRECT(FV272),$E272,$F272)-INDEX(INDIRECT(FV272),$E272,GL$28))*(10-INDEX(INDIRECT("times"&amp;FT$2),$F272,GL$28))/10)</f>
        <v>0</v>
      </c>
      <c r="GM272" s="47">
        <f ca="1">IF(OR(INDEX(INDIRECT("times"&amp;FT$2),$F272,GM$28)&gt;10,INDEX(INDIRECT(FV272),$E272,GM$28)&lt;=INDEX(INDIRECT(FV272),$E272,$F272)),0,(INDEX(INDIRECT(FV272),$E272,$F272)-INDEX(INDIRECT(FV272),$E272,GM$28))*(10-INDEX(INDIRECT("times"&amp;FT$2),$F272,GM$28))/10)</f>
        <v>0</v>
      </c>
      <c r="GN272" s="47">
        <f ca="1">IF(OR(INDEX(INDIRECT("times"&amp;FT$2),$F272,GN$28)&gt;10,INDEX(INDIRECT(FV272),$E272,GN$28)&lt;=INDEX(INDIRECT(FV272),$E272,$F272)),0,(INDEX(INDIRECT(FV272),$E272,$F272)-INDEX(INDIRECT(FV272),$E272,GN$28))*(10-INDEX(INDIRECT("times"&amp;FT$2),$F272,GN$28))/10)</f>
        <v>0</v>
      </c>
      <c r="GO272" s="47">
        <f ca="1">IF(OR(INDEX(INDIRECT("times"&amp;FT$2),$F272,GO$28)&gt;10,INDEX(INDIRECT(FV272),$E272,GO$28)&lt;=INDEX(INDIRECT(FV272),$E272,$F272)),0,(INDEX(INDIRECT(FV272),$E272,$F272)-INDEX(INDIRECT(FV272),$E272,GO$28))*(10-INDEX(INDIRECT("times"&amp;FT$2),$F272,GO$28))/10)</f>
        <v>0</v>
      </c>
      <c r="GP272" s="47">
        <f ca="1">IF(OR(INDEX(INDIRECT("times"&amp;FT$2),$F272,GP$28)&gt;10,INDEX(INDIRECT(FV272),$E272,GP$28)&lt;=INDEX(INDIRECT(FV272),$E272,$F272)),0,(INDEX(INDIRECT(FV272),$E272,$F272)-INDEX(INDIRECT(FV272),$E272,GP$28))*(10-INDEX(INDIRECT("times"&amp;FT$2),$F272,GP$28))/10)</f>
        <v>0</v>
      </c>
      <c r="GQ272" s="47">
        <f ca="1">IF(OR(INDEX(INDIRECT("times"&amp;FT$2),$F272,GQ$28)&gt;10,INDEX(INDIRECT(FV272),$E272,GQ$28)&lt;=INDEX(INDIRECT(FV272),$E272,$F272)),0,(INDEX(INDIRECT(FV272),$E272,$F272)-INDEX(INDIRECT(FV272),$E272,GQ$28))*(10-INDEX(INDIRECT("times"&amp;FT$2),$F272,GQ$28))/10)</f>
        <v>0</v>
      </c>
      <c r="GR272" s="47">
        <f ca="1">IF(OR(INDEX(INDIRECT("times"&amp;FT$2),$F272,GR$28)&gt;10,INDEX(INDIRECT(FV272),$E272,GR$28)&lt;=INDEX(INDIRECT(FV272),$E272,$F272)),0,(INDEX(INDIRECT(FV272),$E272,$F272)-INDEX(INDIRECT(FV272),$E272,GR$28))*(10-INDEX(INDIRECT("times"&amp;FT$2),$F272,GR$28))/10)</f>
        <v>0</v>
      </c>
      <c r="GS272" s="48">
        <f ca="1">IF(OR(INDEX(INDIRECT("times"&amp;FT$2),$F272,GS$28)&gt;10,INDEX(INDIRECT(FV272),$E272,GS$28)&lt;=INDEX(INDIRECT(FV272),$E272,$F272)),0,(INDEX(INDIRECT(FV272),$E272,$F272)-INDEX(INDIRECT(FV272),$E272,GS$28))*(10-INDEX(INDIRECT("times"&amp;FT$2),$F272,GS$28))/10)</f>
        <v>0</v>
      </c>
      <c r="GT272" s="201">
        <v>20</v>
      </c>
      <c r="GV272" s="18" t="s">
        <v>208</v>
      </c>
      <c r="GW272" s="122">
        <f>GV236</f>
        <v>2</v>
      </c>
      <c r="GX272" s="122" t="str">
        <f>GV237</f>
        <v>lei65</v>
      </c>
      <c r="GY272" s="210" t="str">
        <f t="shared" si="1205"/>
        <v>core2_lei65</v>
      </c>
      <c r="GZ272" s="122">
        <v>1</v>
      </c>
      <c r="HA272" s="33">
        <v>20</v>
      </c>
      <c r="HB272" s="46">
        <f ca="1">IF(OR(INDEX(INDIRECT("times"&amp;GW$2),$F272,HB$28)&gt;10,INDEX(INDIRECT(GY272),$E272,HB$28)&lt;=INDEX(INDIRECT(GY272),$E272,$F272)),0,(INDEX(INDIRECT(GY272),$E272,$F272)-INDEX(INDIRECT(GY272),$E272,HB$28))*(10-INDEX(INDIRECT("times"&amp;GW$2),$F272,HB$28))/10)</f>
        <v>0</v>
      </c>
      <c r="HC272" s="47">
        <f ca="1">IF(OR(INDEX(INDIRECT("times"&amp;GW$2),$F272,HC$28)&gt;10,INDEX(INDIRECT(GY272),$E272,HC$28)&lt;=INDEX(INDIRECT(GY272),$E272,$F272)),0,(INDEX(INDIRECT(GY272),$E272,$F272)-INDEX(INDIRECT(GY272),$E272,HC$28))*(10-INDEX(INDIRECT("times"&amp;GW$2),$F272,HC$28))/10)</f>
        <v>0</v>
      </c>
      <c r="HD272" s="47">
        <f ca="1">IF(OR(INDEX(INDIRECT("times"&amp;GW$2),$F272,HD$28)&gt;10,INDEX(INDIRECT(GY272),$E272,HD$28)&lt;=INDEX(INDIRECT(GY272),$E272,$F272)),0,(INDEX(INDIRECT(GY272),$E272,$F272)-INDEX(INDIRECT(GY272),$E272,HD$28))*(10-INDEX(INDIRECT("times"&amp;GW$2),$F272,HD$28))/10)</f>
        <v>0</v>
      </c>
      <c r="HE272" s="47">
        <f ca="1">IF(OR(INDEX(INDIRECT("times"&amp;GW$2),$F272,HE$28)&gt;10,INDEX(INDIRECT(GY272),$E272,HE$28)&lt;=INDEX(INDIRECT(GY272),$E272,$F272)),0,(INDEX(INDIRECT(GY272),$E272,$F272)-INDEX(INDIRECT(GY272),$E272,HE$28))*(10-INDEX(INDIRECT("times"&amp;GW$2),$F272,HE$28))/10)</f>
        <v>0</v>
      </c>
      <c r="HF272" s="47">
        <f ca="1">IF(OR(INDEX(INDIRECT("times"&amp;GW$2),$F272,HF$28)&gt;10,INDEX(INDIRECT(GY272),$E272,HF$28)&lt;=INDEX(INDIRECT(GY272),$E272,$F272)),0,(INDEX(INDIRECT(GY272),$E272,$F272)-INDEX(INDIRECT(GY272),$E272,HF$28))*(10-INDEX(INDIRECT("times"&amp;GW$2),$F272,HF$28))/10)</f>
        <v>0</v>
      </c>
      <c r="HG272" s="47">
        <f ca="1">IF(OR(INDEX(INDIRECT("times"&amp;GW$2),$F272,HG$28)&gt;10,INDEX(INDIRECT(GY272),$E272,HG$28)&lt;=INDEX(INDIRECT(GY272),$E272,$F272)),0,(INDEX(INDIRECT(GY272),$E272,$F272)-INDEX(INDIRECT(GY272),$E272,HG$28))*(10-INDEX(INDIRECT("times"&amp;GW$2),$F272,HG$28))/10)</f>
        <v>0</v>
      </c>
      <c r="HH272" s="47">
        <f ca="1">IF(OR(INDEX(INDIRECT("times"&amp;GW$2),$F272,HH$28)&gt;10,INDEX(INDIRECT(GY272),$E272,HH$28)&lt;=INDEX(INDIRECT(GY272),$E272,$F272)),0,(INDEX(INDIRECT(GY272),$E272,$F272)-INDEX(INDIRECT(GY272),$E272,HH$28))*(10-INDEX(INDIRECT("times"&amp;GW$2),$F272,HH$28))/10)</f>
        <v>0</v>
      </c>
      <c r="HI272" s="47">
        <f ca="1">IF(OR(INDEX(INDIRECT("times"&amp;GW$2),$F272,HI$28)&gt;10,INDEX(INDIRECT(GY272),$E272,HI$28)&lt;=INDEX(INDIRECT(GY272),$E272,$F272)),0,(INDEX(INDIRECT(GY272),$E272,$F272)-INDEX(INDIRECT(GY272),$E272,HI$28))*(10-INDEX(INDIRECT("times"&amp;GW$2),$F272,HI$28))/10)</f>
        <v>0</v>
      </c>
      <c r="HJ272" s="47">
        <f ca="1">IF(OR(INDEX(INDIRECT("times"&amp;GW$2),$F272,HJ$28)&gt;10,INDEX(INDIRECT(GY272),$E272,HJ$28)&lt;=INDEX(INDIRECT(GY272),$E272,$F272)),0,(INDEX(INDIRECT(GY272),$E272,$F272)-INDEX(INDIRECT(GY272),$E272,HJ$28))*(10-INDEX(INDIRECT("times"&amp;GW$2),$F272,HJ$28))/10)</f>
        <v>0</v>
      </c>
      <c r="HK272" s="47">
        <f ca="1">IF(OR(INDEX(INDIRECT("times"&amp;GW$2),$F272,HK$28)&gt;10,INDEX(INDIRECT(GY272),$E272,HK$28)&lt;=INDEX(INDIRECT(GY272),$E272,$F272)),0,(INDEX(INDIRECT(GY272),$E272,$F272)-INDEX(INDIRECT(GY272),$E272,HK$28))*(10-INDEX(INDIRECT("times"&amp;GW$2),$F272,HK$28))/10)</f>
        <v>0</v>
      </c>
      <c r="HL272" s="47">
        <f ca="1">IF(OR(INDEX(INDIRECT("times"&amp;GW$2),$F272,HL$28)&gt;10,INDEX(INDIRECT(GY272),$E272,HL$28)&lt;=INDEX(INDIRECT(GY272),$E272,$F272)),0,(INDEX(INDIRECT(GY272),$E272,$F272)-INDEX(INDIRECT(GY272),$E272,HL$28))*(10-INDEX(INDIRECT("times"&amp;GW$2),$F272,HL$28))/10)</f>
        <v>0</v>
      </c>
      <c r="HM272" s="47">
        <f ca="1">IF(OR(INDEX(INDIRECT("times"&amp;GW$2),$F272,HM$28)&gt;10,INDEX(INDIRECT(GY272),$E272,HM$28)&lt;=INDEX(INDIRECT(GY272),$E272,$F272)),0,(INDEX(INDIRECT(GY272),$E272,$F272)-INDEX(INDIRECT(GY272),$E272,HM$28))*(10-INDEX(INDIRECT("times"&amp;GW$2),$F272,HM$28))/10)</f>
        <v>0</v>
      </c>
      <c r="HN272" s="47">
        <f ca="1">IF(OR(INDEX(INDIRECT("times"&amp;GW$2),$F272,HN$28)&gt;10,INDEX(INDIRECT(GY272),$E272,HN$28)&lt;=INDEX(INDIRECT(GY272),$E272,$F272)),0,(INDEX(INDIRECT(GY272),$E272,$F272)-INDEX(INDIRECT(GY272),$E272,HN$28))*(10-INDEX(INDIRECT("times"&amp;GW$2),$F272,HN$28))/10)</f>
        <v>0</v>
      </c>
      <c r="HO272" s="47">
        <f ca="1">IF(OR(INDEX(INDIRECT("times"&amp;GW$2),$F272,HO$28)&gt;10,INDEX(INDIRECT(GY272),$E272,HO$28)&lt;=INDEX(INDIRECT(GY272),$E272,$F272)),0,(INDEX(INDIRECT(GY272),$E272,$F272)-INDEX(INDIRECT(GY272),$E272,HO$28))*(10-INDEX(INDIRECT("times"&amp;GW$2),$F272,HO$28))/10)</f>
        <v>0</v>
      </c>
      <c r="HP272" s="47">
        <f ca="1">IF(OR(INDEX(INDIRECT("times"&amp;GW$2),$F272,HP$28)&gt;10,INDEX(INDIRECT(GY272),$E272,HP$28)&lt;=INDEX(INDIRECT(GY272),$E272,$F272)),0,(INDEX(INDIRECT(GY272),$E272,$F272)-INDEX(INDIRECT(GY272),$E272,HP$28))*(10-INDEX(INDIRECT("times"&amp;GW$2),$F272,HP$28))/10)</f>
        <v>0</v>
      </c>
      <c r="HQ272" s="47">
        <f ca="1">IF(OR(INDEX(INDIRECT("times"&amp;GW$2),$F272,HQ$28)&gt;10,INDEX(INDIRECT(GY272),$E272,HQ$28)&lt;=INDEX(INDIRECT(GY272),$E272,$F272)),0,(INDEX(INDIRECT(GY272),$E272,$F272)-INDEX(INDIRECT(GY272),$E272,HQ$28))*(10-INDEX(INDIRECT("times"&amp;GW$2),$F272,HQ$28))/10)</f>
        <v>0</v>
      </c>
      <c r="HR272" s="47">
        <f ca="1">IF(OR(INDEX(INDIRECT("times"&amp;GW$2),$F272,HR$28)&gt;10,INDEX(INDIRECT(GY272),$E272,HR$28)&lt;=INDEX(INDIRECT(GY272),$E272,$F272)),0,(INDEX(INDIRECT(GY272),$E272,$F272)-INDEX(INDIRECT(GY272),$E272,HR$28))*(10-INDEX(INDIRECT("times"&amp;GW$2),$F272,HR$28))/10)</f>
        <v>0</v>
      </c>
      <c r="HS272" s="47">
        <f ca="1">IF(OR(INDEX(INDIRECT("times"&amp;GW$2),$F272,HS$28)&gt;10,INDEX(INDIRECT(GY272),$E272,HS$28)&lt;=INDEX(INDIRECT(GY272),$E272,$F272)),0,(INDEX(INDIRECT(GY272),$E272,$F272)-INDEX(INDIRECT(GY272),$E272,HS$28))*(10-INDEX(INDIRECT("times"&amp;GW$2),$F272,HS$28))/10)</f>
        <v>0</v>
      </c>
      <c r="HT272" s="47">
        <f ca="1">IF(OR(INDEX(INDIRECT("times"&amp;GW$2),$F272,HT$28)&gt;10,INDEX(INDIRECT(GY272),$E272,HT$28)&lt;=INDEX(INDIRECT(GY272),$E272,$F272)),0,(INDEX(INDIRECT(GY272),$E272,$F272)-INDEX(INDIRECT(GY272),$E272,HT$28))*(10-INDEX(INDIRECT("times"&amp;GW$2),$F272,HT$28))/10)</f>
        <v>0</v>
      </c>
      <c r="HU272" s="47">
        <f ca="1">IF(OR(INDEX(INDIRECT("times"&amp;GW$2),$F272,HU$28)&gt;10,INDEX(INDIRECT(GY272),$E272,HU$28)&lt;=INDEX(INDIRECT(GY272),$E272,$F272)),0,(INDEX(INDIRECT(GY272),$E272,$F272)-INDEX(INDIRECT(GY272),$E272,HU$28))*(10-INDEX(INDIRECT("times"&amp;GW$2),$F272,HU$28))/10)</f>
        <v>0</v>
      </c>
      <c r="HV272" s="48">
        <f ca="1">IF(OR(INDEX(INDIRECT("times"&amp;GW$2),$F272,HV$28)&gt;10,INDEX(INDIRECT(GY272),$E272,HV$28)&lt;=INDEX(INDIRECT(GY272),$E272,$F272)),0,(INDEX(INDIRECT(GY272),$E272,$F272)-INDEX(INDIRECT(GY272),$E272,HV$28))*(10-INDEX(INDIRECT("times"&amp;GW$2),$F272,HV$28))/10)</f>
        <v>0</v>
      </c>
      <c r="HW272" s="201">
        <v>20</v>
      </c>
    </row>
    <row r="273" spans="1:231" ht="15.75" thickBot="1">
      <c r="A273" s="19" t="s">
        <v>209</v>
      </c>
      <c r="B273" s="125">
        <f>A236</f>
        <v>2</v>
      </c>
      <c r="C273" s="125" t="str">
        <f>A237</f>
        <v>work1834</v>
      </c>
      <c r="D273" s="224" t="str">
        <f t="shared" si="1198"/>
        <v>core2_work1834</v>
      </c>
      <c r="E273" s="125">
        <v>1</v>
      </c>
      <c r="F273" s="34">
        <v>21</v>
      </c>
      <c r="G273" s="49">
        <f ca="1">IF(OR(INDEX(INDIRECT("times"&amp;B$2),$F273,G$28)&gt;10,INDEX(INDIRECT(D273),$E273,G$28)&lt;=INDEX(INDIRECT(D273),$E273,$F273)),0,(INDEX(INDIRECT(D273),$E273,$F273)-INDEX(INDIRECT(D273),$E273,G$28))*(10-INDEX(INDIRECT("times"&amp;B$2),$F273,G$28))/10)</f>
        <v>0</v>
      </c>
      <c r="H273" s="50">
        <f ca="1">IF(OR(INDEX(INDIRECT("times"&amp;B$2),$F273,H$28)&gt;10,INDEX(INDIRECT(D273),$E273,H$28)&lt;=INDEX(INDIRECT(D273),$E273,$F273)),0,(INDEX(INDIRECT(D273),$E273,$F273)-INDEX(INDIRECT(D273),$E273,H$28))*(10-INDEX(INDIRECT("times"&amp;B$2),$F273,H$28))/10)</f>
        <v>0</v>
      </c>
      <c r="I273" s="50">
        <f ca="1">IF(OR(INDEX(INDIRECT("times"&amp;B$2),$F273,I$28)&gt;10,INDEX(INDIRECT(D273),$E273,I$28)&lt;=INDEX(INDIRECT(D273),$E273,$F273)),0,(INDEX(INDIRECT(D273),$E273,$F273)-INDEX(INDIRECT(D273),$E273,I$28))*(10-INDEX(INDIRECT("times"&amp;B$2),$F273,I$28))/10)</f>
        <v>0</v>
      </c>
      <c r="J273" s="50">
        <f ca="1">IF(OR(INDEX(INDIRECT("times"&amp;B$2),$F273,J$28)&gt;10,INDEX(INDIRECT(D273),$E273,J$28)&lt;=INDEX(INDIRECT(D273),$E273,$F273)),0,(INDEX(INDIRECT(D273),$E273,$F273)-INDEX(INDIRECT(D273),$E273,J$28))*(10-INDEX(INDIRECT("times"&amp;B$2),$F273,J$28))/10)</f>
        <v>0</v>
      </c>
      <c r="K273" s="50">
        <f ca="1">IF(OR(INDEX(INDIRECT("times"&amp;B$2),$F273,K$28)&gt;10,INDEX(INDIRECT(D273),$E273,K$28)&lt;=INDEX(INDIRECT(D273),$E273,$F273)),0,(INDEX(INDIRECT(D273),$E273,$F273)-INDEX(INDIRECT(D273),$E273,K$28))*(10-INDEX(INDIRECT("times"&amp;B$2),$F273,K$28))/10)</f>
        <v>0</v>
      </c>
      <c r="L273" s="50">
        <f ca="1">IF(OR(INDEX(INDIRECT("times"&amp;B$2),$F273,L$28)&gt;10,INDEX(INDIRECT(D273),$E273,L$28)&lt;=INDEX(INDIRECT(D273),$E273,$F273)),0,(INDEX(INDIRECT(D273),$E273,$F273)-INDEX(INDIRECT(D273),$E273,L$28))*(10-INDEX(INDIRECT("times"&amp;B$2),$F273,L$28))/10)</f>
        <v>0</v>
      </c>
      <c r="M273" s="50">
        <f ca="1">IF(OR(INDEX(INDIRECT("times"&amp;B$2),$F273,M$28)&gt;10,INDEX(INDIRECT(D273),$E273,M$28)&lt;=INDEX(INDIRECT(D273),$E273,$F273)),0,(INDEX(INDIRECT(D273),$E273,$F273)-INDEX(INDIRECT(D273),$E273,M$28))*(10-INDEX(INDIRECT("times"&amp;B$2),$F273,M$28))/10)</f>
        <v>0</v>
      </c>
      <c r="N273" s="50">
        <f ca="1">IF(OR(INDEX(INDIRECT("times"&amp;B$2),$F273,N$28)&gt;10,INDEX(INDIRECT(D273),$E273,N$28)&lt;=INDEX(INDIRECT(D273),$E273,$F273)),0,(INDEX(INDIRECT(D273),$E273,$F273)-INDEX(INDIRECT(D273),$E273,N$28))*(10-INDEX(INDIRECT("times"&amp;B$2),$F273,N$28))/10)</f>
        <v>0</v>
      </c>
      <c r="O273" s="50">
        <f ca="1">IF(OR(INDEX(INDIRECT("times"&amp;B$2),$F273,O$28)&gt;10,INDEX(INDIRECT(D273),$E273,O$28)&lt;=INDEX(INDIRECT(D273),$E273,$F273)),0,(INDEX(INDIRECT(D273),$E273,$F273)-INDEX(INDIRECT(D273),$E273,O$28))*(10-INDEX(INDIRECT("times"&amp;B$2),$F273,O$28))/10)</f>
        <v>0</v>
      </c>
      <c r="P273" s="50">
        <f ca="1">IF(OR(INDEX(INDIRECT("times"&amp;B$2),$F273,P$28)&gt;10,INDEX(INDIRECT(D273),$E273,P$28)&lt;=INDEX(INDIRECT(D273),$E273,$F273)),0,(INDEX(INDIRECT(D273),$E273,$F273)-INDEX(INDIRECT(D273),$E273,P$28))*(10-INDEX(INDIRECT("times"&amp;B$2),$F273,P$28))/10)</f>
        <v>0</v>
      </c>
      <c r="Q273" s="50">
        <f ca="1">IF(OR(INDEX(INDIRECT("times"&amp;B$2),$F273,Q$28)&gt;10,INDEX(INDIRECT(D273),$E273,Q$28)&lt;=INDEX(INDIRECT(D273),$E273,$F273)),0,(INDEX(INDIRECT(D273),$E273,$F273)-INDEX(INDIRECT(D273),$E273,Q$28))*(10-INDEX(INDIRECT("times"&amp;B$2),$F273,Q$28))/10)</f>
        <v>0</v>
      </c>
      <c r="R273" s="50">
        <f ca="1">IF(OR(INDEX(INDIRECT("times"&amp;B$2),$F273,R$28)&gt;10,INDEX(INDIRECT(D273),$E273,R$28)&lt;=INDEX(INDIRECT(D273),$E273,$F273)),0,(INDEX(INDIRECT(D273),$E273,$F273)-INDEX(INDIRECT(D273),$E273,R$28))*(10-INDEX(INDIRECT("times"&amp;B$2),$F273,R$28))/10)</f>
        <v>0</v>
      </c>
      <c r="S273" s="50">
        <f ca="1">IF(OR(INDEX(INDIRECT("times"&amp;B$2),$F273,S$28)&gt;10,INDEX(INDIRECT(D273),$E273,S$28)&lt;=INDEX(INDIRECT(D273),$E273,$F273)),0,(INDEX(INDIRECT(D273),$E273,$F273)-INDEX(INDIRECT(D273),$E273,S$28))*(10-INDEX(INDIRECT("times"&amp;B$2),$F273,S$28))/10)</f>
        <v>0</v>
      </c>
      <c r="T273" s="50">
        <f ca="1">IF(OR(INDEX(INDIRECT("times"&amp;B$2),$F273,T$28)&gt;10,INDEX(INDIRECT(D273),$E273,T$28)&lt;=INDEX(INDIRECT(D273),$E273,$F273)),0,(INDEX(INDIRECT(D273),$E273,$F273)-INDEX(INDIRECT(D273),$E273,T$28))*(10-INDEX(INDIRECT("times"&amp;B$2),$F273,T$28))/10)</f>
        <v>0</v>
      </c>
      <c r="U273" s="50">
        <f ca="1">IF(OR(INDEX(INDIRECT("times"&amp;B$2),$F273,U$28)&gt;10,INDEX(INDIRECT(D273),$E273,U$28)&lt;=INDEX(INDIRECT(D273),$E273,$F273)),0,(INDEX(INDIRECT(D273),$E273,$F273)-INDEX(INDIRECT(D273),$E273,U$28))*(10-INDEX(INDIRECT("times"&amp;B$2),$F273,U$28))/10)</f>
        <v>0</v>
      </c>
      <c r="V273" s="50">
        <f ca="1">IF(OR(INDEX(INDIRECT("times"&amp;B$2),$F273,V$28)&gt;10,INDEX(INDIRECT(D273),$E273,V$28)&lt;=INDEX(INDIRECT(D273),$E273,$F273)),0,(INDEX(INDIRECT(D273),$E273,$F273)-INDEX(INDIRECT(D273),$E273,V$28))*(10-INDEX(INDIRECT("times"&amp;B$2),$F273,V$28))/10)</f>
        <v>0</v>
      </c>
      <c r="W273" s="50">
        <f ca="1">IF(OR(INDEX(INDIRECT("times"&amp;B$2),$F273,W$28)&gt;10,INDEX(INDIRECT(D273),$E273,W$28)&lt;=INDEX(INDIRECT(D273),$E273,$F273)),0,(INDEX(INDIRECT(D273),$E273,$F273)-INDEX(INDIRECT(D273),$E273,W$28))*(10-INDEX(INDIRECT("times"&amp;B$2),$F273,W$28))/10)</f>
        <v>0</v>
      </c>
      <c r="X273" s="50">
        <f ca="1">IF(OR(INDEX(INDIRECT("times"&amp;B$2),$F273,X$28)&gt;10,INDEX(INDIRECT(D273),$E273,X$28)&lt;=INDEX(INDIRECT(D273),$E273,$F273)),0,(INDEX(INDIRECT(D273),$E273,$F273)-INDEX(INDIRECT(D273),$E273,X$28))*(10-INDEX(INDIRECT("times"&amp;B$2),$F273,X$28))/10)</f>
        <v>0</v>
      </c>
      <c r="Y273" s="50">
        <f ca="1">IF(OR(INDEX(INDIRECT("times"&amp;B$2),$F273,Y$28)&gt;10,INDEX(INDIRECT(D273),$E273,Y$28)&lt;=INDEX(INDIRECT(D273),$E273,$F273)),0,(INDEX(INDIRECT(D273),$E273,$F273)-INDEX(INDIRECT(D273),$E273,Y$28))*(10-INDEX(INDIRECT("times"&amp;B$2),$F273,Y$28))/10)</f>
        <v>0</v>
      </c>
      <c r="Z273" s="50">
        <f ca="1">IF(OR(INDEX(INDIRECT("times"&amp;B$2),$F273,Z$28)&gt;10,INDEX(INDIRECT(D273),$E273,Z$28)&lt;=INDEX(INDIRECT(D273),$E273,$F273)),0,(INDEX(INDIRECT(D273),$E273,$F273)-INDEX(INDIRECT(D273),$E273,Z$28))*(10-INDEX(INDIRECT("times"&amp;B$2),$F273,Z$28))/10)</f>
        <v>0</v>
      </c>
      <c r="AA273" s="51">
        <f ca="1">IF(OR(INDEX(INDIRECT("times"&amp;B$2),$F273,AA$28)&gt;10,INDEX(INDIRECT(D273),$E273,AA$28)&lt;=INDEX(INDIRECT(D273),$E273,$F273)),0,(INDEX(INDIRECT(D273),$E273,$F273)-INDEX(INDIRECT(D273),$E273,AA$28))*(10-INDEX(INDIRECT("times"&amp;B$2),$F273,AA$28))/10)</f>
        <v>0</v>
      </c>
      <c r="AB273" s="202">
        <v>21</v>
      </c>
      <c r="AD273" s="19" t="s">
        <v>209</v>
      </c>
      <c r="AE273" s="125">
        <f>AD236</f>
        <v>2</v>
      </c>
      <c r="AF273" s="125" t="str">
        <f>AD237</f>
        <v>shop1834</v>
      </c>
      <c r="AG273" s="224" t="str">
        <f t="shared" si="1199"/>
        <v>core2_shop1834</v>
      </c>
      <c r="AH273" s="125">
        <v>1</v>
      </c>
      <c r="AI273" s="34">
        <v>21</v>
      </c>
      <c r="AJ273" s="49">
        <f ca="1">IF(OR(INDEX(INDIRECT("times"&amp;AE$2),$F273,AJ$28)&gt;10,INDEX(INDIRECT(AG273),$E273,AJ$28)&lt;=INDEX(INDIRECT(AG273),$E273,$F273)),0,(INDEX(INDIRECT(AG273),$E273,$F273)-INDEX(INDIRECT(AG273),$E273,AJ$28))*(10-INDEX(INDIRECT("times"&amp;AE$2),$F273,AJ$28))/10)</f>
        <v>0</v>
      </c>
      <c r="AK273" s="50">
        <f ca="1">IF(OR(INDEX(INDIRECT("times"&amp;AE$2),$F273,AK$28)&gt;10,INDEX(INDIRECT(AG273),$E273,AK$28)&lt;=INDEX(INDIRECT(AG273),$E273,$F273)),0,(INDEX(INDIRECT(AG273),$E273,$F273)-INDEX(INDIRECT(AG273),$E273,AK$28))*(10-INDEX(INDIRECT("times"&amp;AE$2),$F273,AK$28))/10)</f>
        <v>0</v>
      </c>
      <c r="AL273" s="50">
        <f ca="1">IF(OR(INDEX(INDIRECT("times"&amp;AE$2),$F273,AL$28)&gt;10,INDEX(INDIRECT(AG273),$E273,AL$28)&lt;=INDEX(INDIRECT(AG273),$E273,$F273)),0,(INDEX(INDIRECT(AG273),$E273,$F273)-INDEX(INDIRECT(AG273),$E273,AL$28))*(10-INDEX(INDIRECT("times"&amp;AE$2),$F273,AL$28))/10)</f>
        <v>0</v>
      </c>
      <c r="AM273" s="50">
        <f ca="1">IF(OR(INDEX(INDIRECT("times"&amp;AE$2),$F273,AM$28)&gt;10,INDEX(INDIRECT(AG273),$E273,AM$28)&lt;=INDEX(INDIRECT(AG273),$E273,$F273)),0,(INDEX(INDIRECT(AG273),$E273,$F273)-INDEX(INDIRECT(AG273),$E273,AM$28))*(10-INDEX(INDIRECT("times"&amp;AE$2),$F273,AM$28))/10)</f>
        <v>0</v>
      </c>
      <c r="AN273" s="50">
        <f ca="1">IF(OR(INDEX(INDIRECT("times"&amp;AE$2),$F273,AN$28)&gt;10,INDEX(INDIRECT(AG273),$E273,AN$28)&lt;=INDEX(INDIRECT(AG273),$E273,$F273)),0,(INDEX(INDIRECT(AG273),$E273,$F273)-INDEX(INDIRECT(AG273),$E273,AN$28))*(10-INDEX(INDIRECT("times"&amp;AE$2),$F273,AN$28))/10)</f>
        <v>0</v>
      </c>
      <c r="AO273" s="50">
        <f ca="1">IF(OR(INDEX(INDIRECT("times"&amp;AE$2),$F273,AO$28)&gt;10,INDEX(INDIRECT(AG273),$E273,AO$28)&lt;=INDEX(INDIRECT(AG273),$E273,$F273)),0,(INDEX(INDIRECT(AG273),$E273,$F273)-INDEX(INDIRECT(AG273),$E273,AO$28))*(10-INDEX(INDIRECT("times"&amp;AE$2),$F273,AO$28))/10)</f>
        <v>0</v>
      </c>
      <c r="AP273" s="50">
        <f ca="1">IF(OR(INDEX(INDIRECT("times"&amp;AE$2),$F273,AP$28)&gt;10,INDEX(INDIRECT(AG273),$E273,AP$28)&lt;=INDEX(INDIRECT(AG273),$E273,$F273)),0,(INDEX(INDIRECT(AG273),$E273,$F273)-INDEX(INDIRECT(AG273),$E273,AP$28))*(10-INDEX(INDIRECT("times"&amp;AE$2),$F273,AP$28))/10)</f>
        <v>0</v>
      </c>
      <c r="AQ273" s="50">
        <f ca="1">IF(OR(INDEX(INDIRECT("times"&amp;AE$2),$F273,AQ$28)&gt;10,INDEX(INDIRECT(AG273),$E273,AQ$28)&lt;=INDEX(INDIRECT(AG273),$E273,$F273)),0,(INDEX(INDIRECT(AG273),$E273,$F273)-INDEX(INDIRECT(AG273),$E273,AQ$28))*(10-INDEX(INDIRECT("times"&amp;AE$2),$F273,AQ$28))/10)</f>
        <v>0</v>
      </c>
      <c r="AR273" s="50">
        <f ca="1">IF(OR(INDEX(INDIRECT("times"&amp;AE$2),$F273,AR$28)&gt;10,INDEX(INDIRECT(AG273),$E273,AR$28)&lt;=INDEX(INDIRECT(AG273),$E273,$F273)),0,(INDEX(INDIRECT(AG273),$E273,$F273)-INDEX(INDIRECT(AG273),$E273,AR$28))*(10-INDEX(INDIRECT("times"&amp;AE$2),$F273,AR$28))/10)</f>
        <v>0</v>
      </c>
      <c r="AS273" s="50">
        <f ca="1">IF(OR(INDEX(INDIRECT("times"&amp;AE$2),$F273,AS$28)&gt;10,INDEX(INDIRECT(AG273),$E273,AS$28)&lt;=INDEX(INDIRECT(AG273),$E273,$F273)),0,(INDEX(INDIRECT(AG273),$E273,$F273)-INDEX(INDIRECT(AG273),$E273,AS$28))*(10-INDEX(INDIRECT("times"&amp;AE$2),$F273,AS$28))/10)</f>
        <v>0</v>
      </c>
      <c r="AT273" s="50">
        <f ca="1">IF(OR(INDEX(INDIRECT("times"&amp;AE$2),$F273,AT$28)&gt;10,INDEX(INDIRECT(AG273),$E273,AT$28)&lt;=INDEX(INDIRECT(AG273),$E273,$F273)),0,(INDEX(INDIRECT(AG273),$E273,$F273)-INDEX(INDIRECT(AG273),$E273,AT$28))*(10-INDEX(INDIRECT("times"&amp;AE$2),$F273,AT$28))/10)</f>
        <v>0</v>
      </c>
      <c r="AU273" s="50">
        <f ca="1">IF(OR(INDEX(INDIRECT("times"&amp;AE$2),$F273,AU$28)&gt;10,INDEX(INDIRECT(AG273),$E273,AU$28)&lt;=INDEX(INDIRECT(AG273),$E273,$F273)),0,(INDEX(INDIRECT(AG273),$E273,$F273)-INDEX(INDIRECT(AG273),$E273,AU$28))*(10-INDEX(INDIRECT("times"&amp;AE$2),$F273,AU$28))/10)</f>
        <v>0</v>
      </c>
      <c r="AV273" s="50">
        <f ca="1">IF(OR(INDEX(INDIRECT("times"&amp;AE$2),$F273,AV$28)&gt;10,INDEX(INDIRECT(AG273),$E273,AV$28)&lt;=INDEX(INDIRECT(AG273),$E273,$F273)),0,(INDEX(INDIRECT(AG273),$E273,$F273)-INDEX(INDIRECT(AG273),$E273,AV$28))*(10-INDEX(INDIRECT("times"&amp;AE$2),$F273,AV$28))/10)</f>
        <v>0</v>
      </c>
      <c r="AW273" s="50">
        <f ca="1">IF(OR(INDEX(INDIRECT("times"&amp;AE$2),$F273,AW$28)&gt;10,INDEX(INDIRECT(AG273),$E273,AW$28)&lt;=INDEX(INDIRECT(AG273),$E273,$F273)),0,(INDEX(INDIRECT(AG273),$E273,$F273)-INDEX(INDIRECT(AG273),$E273,AW$28))*(10-INDEX(INDIRECT("times"&amp;AE$2),$F273,AW$28))/10)</f>
        <v>0</v>
      </c>
      <c r="AX273" s="50">
        <f ca="1">IF(OR(INDEX(INDIRECT("times"&amp;AE$2),$F273,AX$28)&gt;10,INDEX(INDIRECT(AG273),$E273,AX$28)&lt;=INDEX(INDIRECT(AG273),$E273,$F273)),0,(INDEX(INDIRECT(AG273),$E273,$F273)-INDEX(INDIRECT(AG273),$E273,AX$28))*(10-INDEX(INDIRECT("times"&amp;AE$2),$F273,AX$28))/10)</f>
        <v>0</v>
      </c>
      <c r="AY273" s="50">
        <f ca="1">IF(OR(INDEX(INDIRECT("times"&amp;AE$2),$F273,AY$28)&gt;10,INDEX(INDIRECT(AG273),$E273,AY$28)&lt;=INDEX(INDIRECT(AG273),$E273,$F273)),0,(INDEX(INDIRECT(AG273),$E273,$F273)-INDEX(INDIRECT(AG273),$E273,AY$28))*(10-INDEX(INDIRECT("times"&amp;AE$2),$F273,AY$28))/10)</f>
        <v>0</v>
      </c>
      <c r="AZ273" s="50">
        <f ca="1">IF(OR(INDEX(INDIRECT("times"&amp;AE$2),$F273,AZ$28)&gt;10,INDEX(INDIRECT(AG273),$E273,AZ$28)&lt;=INDEX(INDIRECT(AG273),$E273,$F273)),0,(INDEX(INDIRECT(AG273),$E273,$F273)-INDEX(INDIRECT(AG273),$E273,AZ$28))*(10-INDEX(INDIRECT("times"&amp;AE$2),$F273,AZ$28))/10)</f>
        <v>0</v>
      </c>
      <c r="BA273" s="50">
        <f ca="1">IF(OR(INDEX(INDIRECT("times"&amp;AE$2),$F273,BA$28)&gt;10,INDEX(INDIRECT(AG273),$E273,BA$28)&lt;=INDEX(INDIRECT(AG273),$E273,$F273)),0,(INDEX(INDIRECT(AG273),$E273,$F273)-INDEX(INDIRECT(AG273),$E273,BA$28))*(10-INDEX(INDIRECT("times"&amp;AE$2),$F273,BA$28))/10)</f>
        <v>0</v>
      </c>
      <c r="BB273" s="50">
        <f ca="1">IF(OR(INDEX(INDIRECT("times"&amp;AE$2),$F273,BB$28)&gt;10,INDEX(INDIRECT(AG273),$E273,BB$28)&lt;=INDEX(INDIRECT(AG273),$E273,$F273)),0,(INDEX(INDIRECT(AG273),$E273,$F273)-INDEX(INDIRECT(AG273),$E273,BB$28))*(10-INDEX(INDIRECT("times"&amp;AE$2),$F273,BB$28))/10)</f>
        <v>0</v>
      </c>
      <c r="BC273" s="50">
        <f ca="1">IF(OR(INDEX(INDIRECT("times"&amp;AE$2),$F273,BC$28)&gt;10,INDEX(INDIRECT(AG273),$E273,BC$28)&lt;=INDEX(INDIRECT(AG273),$E273,$F273)),0,(INDEX(INDIRECT(AG273),$E273,$F273)-INDEX(INDIRECT(AG273),$E273,BC$28))*(10-INDEX(INDIRECT("times"&amp;AE$2),$F273,BC$28))/10)</f>
        <v>0</v>
      </c>
      <c r="BD273" s="51">
        <f ca="1">IF(OR(INDEX(INDIRECT("times"&amp;AE$2),$F273,BD$28)&gt;10,INDEX(INDIRECT(AG273),$E273,BD$28)&lt;=INDEX(INDIRECT(AG273),$E273,$F273)),0,(INDEX(INDIRECT(AG273),$E273,$F273)-INDEX(INDIRECT(AG273),$E273,BD$28))*(10-INDEX(INDIRECT("times"&amp;AE$2),$F273,BD$28))/10)</f>
        <v>0</v>
      </c>
      <c r="BE273" s="202">
        <v>21</v>
      </c>
      <c r="BG273" s="19" t="s">
        <v>209</v>
      </c>
      <c r="BH273" s="125">
        <f>BG236</f>
        <v>2</v>
      </c>
      <c r="BI273" s="125" t="str">
        <f>BG237</f>
        <v>lei1834</v>
      </c>
      <c r="BJ273" s="224" t="str">
        <f t="shared" si="1200"/>
        <v>core2_lei1834</v>
      </c>
      <c r="BK273" s="125">
        <v>1</v>
      </c>
      <c r="BL273" s="34">
        <v>21</v>
      </c>
      <c r="BM273" s="49">
        <f ca="1">IF(OR(INDEX(INDIRECT("times"&amp;BH$2),$F273,BM$28)&gt;10,INDEX(INDIRECT(BJ273),$E273,BM$28)&lt;=INDEX(INDIRECT(BJ273),$E273,$F273)),0,(INDEX(INDIRECT(BJ273),$E273,$F273)-INDEX(INDIRECT(BJ273),$E273,BM$28))*(10-INDEX(INDIRECT("times"&amp;BH$2),$F273,BM$28))/10)</f>
        <v>0</v>
      </c>
      <c r="BN273" s="50">
        <f ca="1">IF(OR(INDEX(INDIRECT("times"&amp;BH$2),$F273,BN$28)&gt;10,INDEX(INDIRECT(BJ273),$E273,BN$28)&lt;=INDEX(INDIRECT(BJ273),$E273,$F273)),0,(INDEX(INDIRECT(BJ273),$E273,$F273)-INDEX(INDIRECT(BJ273),$E273,BN$28))*(10-INDEX(INDIRECT("times"&amp;BH$2),$F273,BN$28))/10)</f>
        <v>0</v>
      </c>
      <c r="BO273" s="50">
        <f ca="1">IF(OR(INDEX(INDIRECT("times"&amp;BH$2),$F273,BO$28)&gt;10,INDEX(INDIRECT(BJ273),$E273,BO$28)&lt;=INDEX(INDIRECT(BJ273),$E273,$F273)),0,(INDEX(INDIRECT(BJ273),$E273,$F273)-INDEX(INDIRECT(BJ273),$E273,BO$28))*(10-INDEX(INDIRECT("times"&amp;BH$2),$F273,BO$28))/10)</f>
        <v>0</v>
      </c>
      <c r="BP273" s="50">
        <f ca="1">IF(OR(INDEX(INDIRECT("times"&amp;BH$2),$F273,BP$28)&gt;10,INDEX(INDIRECT(BJ273),$E273,BP$28)&lt;=INDEX(INDIRECT(BJ273),$E273,$F273)),0,(INDEX(INDIRECT(BJ273),$E273,$F273)-INDEX(INDIRECT(BJ273),$E273,BP$28))*(10-INDEX(INDIRECT("times"&amp;BH$2),$F273,BP$28))/10)</f>
        <v>0</v>
      </c>
      <c r="BQ273" s="50">
        <f ca="1">IF(OR(INDEX(INDIRECT("times"&amp;BH$2),$F273,BQ$28)&gt;10,INDEX(INDIRECT(BJ273),$E273,BQ$28)&lt;=INDEX(INDIRECT(BJ273),$E273,$F273)),0,(INDEX(INDIRECT(BJ273),$E273,$F273)-INDEX(INDIRECT(BJ273),$E273,BQ$28))*(10-INDEX(INDIRECT("times"&amp;BH$2),$F273,BQ$28))/10)</f>
        <v>0</v>
      </c>
      <c r="BR273" s="50">
        <f ca="1">IF(OR(INDEX(INDIRECT("times"&amp;BH$2),$F273,BR$28)&gt;10,INDEX(INDIRECT(BJ273),$E273,BR$28)&lt;=INDEX(INDIRECT(BJ273),$E273,$F273)),0,(INDEX(INDIRECT(BJ273),$E273,$F273)-INDEX(INDIRECT(BJ273),$E273,BR$28))*(10-INDEX(INDIRECT("times"&amp;BH$2),$F273,BR$28))/10)</f>
        <v>0</v>
      </c>
      <c r="BS273" s="50">
        <f ca="1">IF(OR(INDEX(INDIRECT("times"&amp;BH$2),$F273,BS$28)&gt;10,INDEX(INDIRECT(BJ273),$E273,BS$28)&lt;=INDEX(INDIRECT(BJ273),$E273,$F273)),0,(INDEX(INDIRECT(BJ273),$E273,$F273)-INDEX(INDIRECT(BJ273),$E273,BS$28))*(10-INDEX(INDIRECT("times"&amp;BH$2),$F273,BS$28))/10)</f>
        <v>0</v>
      </c>
      <c r="BT273" s="50">
        <f ca="1">IF(OR(INDEX(INDIRECT("times"&amp;BH$2),$F273,BT$28)&gt;10,INDEX(INDIRECT(BJ273),$E273,BT$28)&lt;=INDEX(INDIRECT(BJ273),$E273,$F273)),0,(INDEX(INDIRECT(BJ273),$E273,$F273)-INDEX(INDIRECT(BJ273),$E273,BT$28))*(10-INDEX(INDIRECT("times"&amp;BH$2),$F273,BT$28))/10)</f>
        <v>0</v>
      </c>
      <c r="BU273" s="50">
        <f ca="1">IF(OR(INDEX(INDIRECT("times"&amp;BH$2),$F273,BU$28)&gt;10,INDEX(INDIRECT(BJ273),$E273,BU$28)&lt;=INDEX(INDIRECT(BJ273),$E273,$F273)),0,(INDEX(INDIRECT(BJ273),$E273,$F273)-INDEX(INDIRECT(BJ273),$E273,BU$28))*(10-INDEX(INDIRECT("times"&amp;BH$2),$F273,BU$28))/10)</f>
        <v>0</v>
      </c>
      <c r="BV273" s="50">
        <f ca="1">IF(OR(INDEX(INDIRECT("times"&amp;BH$2),$F273,BV$28)&gt;10,INDEX(INDIRECT(BJ273),$E273,BV$28)&lt;=INDEX(INDIRECT(BJ273),$E273,$F273)),0,(INDEX(INDIRECT(BJ273),$E273,$F273)-INDEX(INDIRECT(BJ273),$E273,BV$28))*(10-INDEX(INDIRECT("times"&amp;BH$2),$F273,BV$28))/10)</f>
        <v>0</v>
      </c>
      <c r="BW273" s="50">
        <f ca="1">IF(OR(INDEX(INDIRECT("times"&amp;BH$2),$F273,BW$28)&gt;10,INDEX(INDIRECT(BJ273),$E273,BW$28)&lt;=INDEX(INDIRECT(BJ273),$E273,$F273)),0,(INDEX(INDIRECT(BJ273),$E273,$F273)-INDEX(INDIRECT(BJ273),$E273,BW$28))*(10-INDEX(INDIRECT("times"&amp;BH$2),$F273,BW$28))/10)</f>
        <v>0</v>
      </c>
      <c r="BX273" s="50">
        <f ca="1">IF(OR(INDEX(INDIRECT("times"&amp;BH$2),$F273,BX$28)&gt;10,INDEX(INDIRECT(BJ273),$E273,BX$28)&lt;=INDEX(INDIRECT(BJ273),$E273,$F273)),0,(INDEX(INDIRECT(BJ273),$E273,$F273)-INDEX(INDIRECT(BJ273),$E273,BX$28))*(10-INDEX(INDIRECT("times"&amp;BH$2),$F273,BX$28))/10)</f>
        <v>0</v>
      </c>
      <c r="BY273" s="50">
        <f ca="1">IF(OR(INDEX(INDIRECT("times"&amp;BH$2),$F273,BY$28)&gt;10,INDEX(INDIRECT(BJ273),$E273,BY$28)&lt;=INDEX(INDIRECT(BJ273),$E273,$F273)),0,(INDEX(INDIRECT(BJ273),$E273,$F273)-INDEX(INDIRECT(BJ273),$E273,BY$28))*(10-INDEX(INDIRECT("times"&amp;BH$2),$F273,BY$28))/10)</f>
        <v>0</v>
      </c>
      <c r="BZ273" s="50">
        <f ca="1">IF(OR(INDEX(INDIRECT("times"&amp;BH$2),$F273,BZ$28)&gt;10,INDEX(INDIRECT(BJ273),$E273,BZ$28)&lt;=INDEX(INDIRECT(BJ273),$E273,$F273)),0,(INDEX(INDIRECT(BJ273),$E273,$F273)-INDEX(INDIRECT(BJ273),$E273,BZ$28))*(10-INDEX(INDIRECT("times"&amp;BH$2),$F273,BZ$28))/10)</f>
        <v>0</v>
      </c>
      <c r="CA273" s="50">
        <f ca="1">IF(OR(INDEX(INDIRECT("times"&amp;BH$2),$F273,CA$28)&gt;10,INDEX(INDIRECT(BJ273),$E273,CA$28)&lt;=INDEX(INDIRECT(BJ273),$E273,$F273)),0,(INDEX(INDIRECT(BJ273),$E273,$F273)-INDEX(INDIRECT(BJ273),$E273,CA$28))*(10-INDEX(INDIRECT("times"&amp;BH$2),$F273,CA$28))/10)</f>
        <v>0</v>
      </c>
      <c r="CB273" s="50">
        <f ca="1">IF(OR(INDEX(INDIRECT("times"&amp;BH$2),$F273,CB$28)&gt;10,INDEX(INDIRECT(BJ273),$E273,CB$28)&lt;=INDEX(INDIRECT(BJ273),$E273,$F273)),0,(INDEX(INDIRECT(BJ273),$E273,$F273)-INDEX(INDIRECT(BJ273),$E273,CB$28))*(10-INDEX(INDIRECT("times"&amp;BH$2),$F273,CB$28))/10)</f>
        <v>0</v>
      </c>
      <c r="CC273" s="50">
        <f ca="1">IF(OR(INDEX(INDIRECT("times"&amp;BH$2),$F273,CC$28)&gt;10,INDEX(INDIRECT(BJ273),$E273,CC$28)&lt;=INDEX(INDIRECT(BJ273),$E273,$F273)),0,(INDEX(INDIRECT(BJ273),$E273,$F273)-INDEX(INDIRECT(BJ273),$E273,CC$28))*(10-INDEX(INDIRECT("times"&amp;BH$2),$F273,CC$28))/10)</f>
        <v>0</v>
      </c>
      <c r="CD273" s="50">
        <f ca="1">IF(OR(INDEX(INDIRECT("times"&amp;BH$2),$F273,CD$28)&gt;10,INDEX(INDIRECT(BJ273),$E273,CD$28)&lt;=INDEX(INDIRECT(BJ273),$E273,$F273)),0,(INDEX(INDIRECT(BJ273),$E273,$F273)-INDEX(INDIRECT(BJ273),$E273,CD$28))*(10-INDEX(INDIRECT("times"&amp;BH$2),$F273,CD$28))/10)</f>
        <v>0</v>
      </c>
      <c r="CE273" s="50">
        <f ca="1">IF(OR(INDEX(INDIRECT("times"&amp;BH$2),$F273,CE$28)&gt;10,INDEX(INDIRECT(BJ273),$E273,CE$28)&lt;=INDEX(INDIRECT(BJ273),$E273,$F273)),0,(INDEX(INDIRECT(BJ273),$E273,$F273)-INDEX(INDIRECT(BJ273),$E273,CE$28))*(10-INDEX(INDIRECT("times"&amp;BH$2),$F273,CE$28))/10)</f>
        <v>0</v>
      </c>
      <c r="CF273" s="50">
        <f ca="1">IF(OR(INDEX(INDIRECT("times"&amp;BH$2),$F273,CF$28)&gt;10,INDEX(INDIRECT(BJ273),$E273,CF$28)&lt;=INDEX(INDIRECT(BJ273),$E273,$F273)),0,(INDEX(INDIRECT(BJ273),$E273,$F273)-INDEX(INDIRECT(BJ273),$E273,CF$28))*(10-INDEX(INDIRECT("times"&amp;BH$2),$F273,CF$28))/10)</f>
        <v>0</v>
      </c>
      <c r="CG273" s="51">
        <f ca="1">IF(OR(INDEX(INDIRECT("times"&amp;BH$2),$F273,CG$28)&gt;10,INDEX(INDIRECT(BJ273),$E273,CG$28)&lt;=INDEX(INDIRECT(BJ273),$E273,$F273)),0,(INDEX(INDIRECT(BJ273),$E273,$F273)-INDEX(INDIRECT(BJ273),$E273,CG$28))*(10-INDEX(INDIRECT("times"&amp;BH$2),$F273,CG$28))/10)</f>
        <v>0</v>
      </c>
      <c r="CH273" s="202">
        <v>21</v>
      </c>
      <c r="CJ273" s="19" t="s">
        <v>209</v>
      </c>
      <c r="CK273" s="125">
        <f>CJ236</f>
        <v>2</v>
      </c>
      <c r="CL273" s="125" t="str">
        <f>CJ237</f>
        <v>work3564</v>
      </c>
      <c r="CM273" s="224" t="str">
        <f t="shared" si="1201"/>
        <v>core2_work3564</v>
      </c>
      <c r="CN273" s="125">
        <v>1</v>
      </c>
      <c r="CO273" s="34">
        <v>21</v>
      </c>
      <c r="CP273" s="49">
        <f ca="1">IF(OR(INDEX(INDIRECT("times"&amp;CK$2),$F273,CP$28)&gt;10,INDEX(INDIRECT(CM273),$E273,CP$28)&lt;=INDEX(INDIRECT(CM273),$E273,$F273)),0,(INDEX(INDIRECT(CM273),$E273,$F273)-INDEX(INDIRECT(CM273),$E273,CP$28))*(10-INDEX(INDIRECT("times"&amp;CK$2),$F273,CP$28))/10)</f>
        <v>0</v>
      </c>
      <c r="CQ273" s="50">
        <f ca="1">IF(OR(INDEX(INDIRECT("times"&amp;CK$2),$F273,CQ$28)&gt;10,INDEX(INDIRECT(CM273),$E273,CQ$28)&lt;=INDEX(INDIRECT(CM273),$E273,$F273)),0,(INDEX(INDIRECT(CM273),$E273,$F273)-INDEX(INDIRECT(CM273),$E273,CQ$28))*(10-INDEX(INDIRECT("times"&amp;CK$2),$F273,CQ$28))/10)</f>
        <v>0</v>
      </c>
      <c r="CR273" s="50">
        <f ca="1">IF(OR(INDEX(INDIRECT("times"&amp;CK$2),$F273,CR$28)&gt;10,INDEX(INDIRECT(CM273),$E273,CR$28)&lt;=INDEX(INDIRECT(CM273),$E273,$F273)),0,(INDEX(INDIRECT(CM273),$E273,$F273)-INDEX(INDIRECT(CM273),$E273,CR$28))*(10-INDEX(INDIRECT("times"&amp;CK$2),$F273,CR$28))/10)</f>
        <v>0</v>
      </c>
      <c r="CS273" s="50">
        <f ca="1">IF(OR(INDEX(INDIRECT("times"&amp;CK$2),$F273,CS$28)&gt;10,INDEX(INDIRECT(CM273),$E273,CS$28)&lt;=INDEX(INDIRECT(CM273),$E273,$F273)),0,(INDEX(INDIRECT(CM273),$E273,$F273)-INDEX(INDIRECT(CM273),$E273,CS$28))*(10-INDEX(INDIRECT("times"&amp;CK$2),$F273,CS$28))/10)</f>
        <v>0</v>
      </c>
      <c r="CT273" s="50">
        <f ca="1">IF(OR(INDEX(INDIRECT("times"&amp;CK$2),$F273,CT$28)&gt;10,INDEX(INDIRECT(CM273),$E273,CT$28)&lt;=INDEX(INDIRECT(CM273),$E273,$F273)),0,(INDEX(INDIRECT(CM273),$E273,$F273)-INDEX(INDIRECT(CM273),$E273,CT$28))*(10-INDEX(INDIRECT("times"&amp;CK$2),$F273,CT$28))/10)</f>
        <v>0</v>
      </c>
      <c r="CU273" s="50">
        <f ca="1">IF(OR(INDEX(INDIRECT("times"&amp;CK$2),$F273,CU$28)&gt;10,INDEX(INDIRECT(CM273),$E273,CU$28)&lt;=INDEX(INDIRECT(CM273),$E273,$F273)),0,(INDEX(INDIRECT(CM273),$E273,$F273)-INDEX(INDIRECT(CM273),$E273,CU$28))*(10-INDEX(INDIRECT("times"&amp;CK$2),$F273,CU$28))/10)</f>
        <v>0</v>
      </c>
      <c r="CV273" s="50">
        <f ca="1">IF(OR(INDEX(INDIRECT("times"&amp;CK$2),$F273,CV$28)&gt;10,INDEX(INDIRECT(CM273),$E273,CV$28)&lt;=INDEX(INDIRECT(CM273),$E273,$F273)),0,(INDEX(INDIRECT(CM273),$E273,$F273)-INDEX(INDIRECT(CM273),$E273,CV$28))*(10-INDEX(INDIRECT("times"&amp;CK$2),$F273,CV$28))/10)</f>
        <v>0</v>
      </c>
      <c r="CW273" s="50">
        <f ca="1">IF(OR(INDEX(INDIRECT("times"&amp;CK$2),$F273,CW$28)&gt;10,INDEX(INDIRECT(CM273),$E273,CW$28)&lt;=INDEX(INDIRECT(CM273),$E273,$F273)),0,(INDEX(INDIRECT(CM273),$E273,$F273)-INDEX(INDIRECT(CM273),$E273,CW$28))*(10-INDEX(INDIRECT("times"&amp;CK$2),$F273,CW$28))/10)</f>
        <v>0</v>
      </c>
      <c r="CX273" s="50">
        <f ca="1">IF(OR(INDEX(INDIRECT("times"&amp;CK$2),$F273,CX$28)&gt;10,INDEX(INDIRECT(CM273),$E273,CX$28)&lt;=INDEX(INDIRECT(CM273),$E273,$F273)),0,(INDEX(INDIRECT(CM273),$E273,$F273)-INDEX(INDIRECT(CM273),$E273,CX$28))*(10-INDEX(INDIRECT("times"&amp;CK$2),$F273,CX$28))/10)</f>
        <v>0</v>
      </c>
      <c r="CY273" s="50">
        <f ca="1">IF(OR(INDEX(INDIRECT("times"&amp;CK$2),$F273,CY$28)&gt;10,INDEX(INDIRECT(CM273),$E273,CY$28)&lt;=INDEX(INDIRECT(CM273),$E273,$F273)),0,(INDEX(INDIRECT(CM273),$E273,$F273)-INDEX(INDIRECT(CM273),$E273,CY$28))*(10-INDEX(INDIRECT("times"&amp;CK$2),$F273,CY$28))/10)</f>
        <v>0</v>
      </c>
      <c r="CZ273" s="50">
        <f ca="1">IF(OR(INDEX(INDIRECT("times"&amp;CK$2),$F273,CZ$28)&gt;10,INDEX(INDIRECT(CM273),$E273,CZ$28)&lt;=INDEX(INDIRECT(CM273),$E273,$F273)),0,(INDEX(INDIRECT(CM273),$E273,$F273)-INDEX(INDIRECT(CM273),$E273,CZ$28))*(10-INDEX(INDIRECT("times"&amp;CK$2),$F273,CZ$28))/10)</f>
        <v>0</v>
      </c>
      <c r="DA273" s="50">
        <f ca="1">IF(OR(INDEX(INDIRECT("times"&amp;CK$2),$F273,DA$28)&gt;10,INDEX(INDIRECT(CM273),$E273,DA$28)&lt;=INDEX(INDIRECT(CM273),$E273,$F273)),0,(INDEX(INDIRECT(CM273),$E273,$F273)-INDEX(INDIRECT(CM273),$E273,DA$28))*(10-INDEX(INDIRECT("times"&amp;CK$2),$F273,DA$28))/10)</f>
        <v>0</v>
      </c>
      <c r="DB273" s="50">
        <f ca="1">IF(OR(INDEX(INDIRECT("times"&amp;CK$2),$F273,DB$28)&gt;10,INDEX(INDIRECT(CM273),$E273,DB$28)&lt;=INDEX(INDIRECT(CM273),$E273,$F273)),0,(INDEX(INDIRECT(CM273),$E273,$F273)-INDEX(INDIRECT(CM273),$E273,DB$28))*(10-INDEX(INDIRECT("times"&amp;CK$2),$F273,DB$28))/10)</f>
        <v>0</v>
      </c>
      <c r="DC273" s="50">
        <f ca="1">IF(OR(INDEX(INDIRECT("times"&amp;CK$2),$F273,DC$28)&gt;10,INDEX(INDIRECT(CM273),$E273,DC$28)&lt;=INDEX(INDIRECT(CM273),$E273,$F273)),0,(INDEX(INDIRECT(CM273),$E273,$F273)-INDEX(INDIRECT(CM273),$E273,DC$28))*(10-INDEX(INDIRECT("times"&amp;CK$2),$F273,DC$28))/10)</f>
        <v>0</v>
      </c>
      <c r="DD273" s="50">
        <f ca="1">IF(OR(INDEX(INDIRECT("times"&amp;CK$2),$F273,DD$28)&gt;10,INDEX(INDIRECT(CM273),$E273,DD$28)&lt;=INDEX(INDIRECT(CM273),$E273,$F273)),0,(INDEX(INDIRECT(CM273),$E273,$F273)-INDEX(INDIRECT(CM273),$E273,DD$28))*(10-INDEX(INDIRECT("times"&amp;CK$2),$F273,DD$28))/10)</f>
        <v>0</v>
      </c>
      <c r="DE273" s="50">
        <f ca="1">IF(OR(INDEX(INDIRECT("times"&amp;CK$2),$F273,DE$28)&gt;10,INDEX(INDIRECT(CM273),$E273,DE$28)&lt;=INDEX(INDIRECT(CM273),$E273,$F273)),0,(INDEX(INDIRECT(CM273),$E273,$F273)-INDEX(INDIRECT(CM273),$E273,DE$28))*(10-INDEX(INDIRECT("times"&amp;CK$2),$F273,DE$28))/10)</f>
        <v>0</v>
      </c>
      <c r="DF273" s="50">
        <f ca="1">IF(OR(INDEX(INDIRECT("times"&amp;CK$2),$F273,DF$28)&gt;10,INDEX(INDIRECT(CM273),$E273,DF$28)&lt;=INDEX(INDIRECT(CM273),$E273,$F273)),0,(INDEX(INDIRECT(CM273),$E273,$F273)-INDEX(INDIRECT(CM273),$E273,DF$28))*(10-INDEX(INDIRECT("times"&amp;CK$2),$F273,DF$28))/10)</f>
        <v>0</v>
      </c>
      <c r="DG273" s="50">
        <f ca="1">IF(OR(INDEX(INDIRECT("times"&amp;CK$2),$F273,DG$28)&gt;10,INDEX(INDIRECT(CM273),$E273,DG$28)&lt;=INDEX(INDIRECT(CM273),$E273,$F273)),0,(INDEX(INDIRECT(CM273),$E273,$F273)-INDEX(INDIRECT(CM273),$E273,DG$28))*(10-INDEX(INDIRECT("times"&amp;CK$2),$F273,DG$28))/10)</f>
        <v>0</v>
      </c>
      <c r="DH273" s="50">
        <f ca="1">IF(OR(INDEX(INDIRECT("times"&amp;CK$2),$F273,DH$28)&gt;10,INDEX(INDIRECT(CM273),$E273,DH$28)&lt;=INDEX(INDIRECT(CM273),$E273,$F273)),0,(INDEX(INDIRECT(CM273),$E273,$F273)-INDEX(INDIRECT(CM273),$E273,DH$28))*(10-INDEX(INDIRECT("times"&amp;CK$2),$F273,DH$28))/10)</f>
        <v>0</v>
      </c>
      <c r="DI273" s="50">
        <f ca="1">IF(OR(INDEX(INDIRECT("times"&amp;CK$2),$F273,DI$28)&gt;10,INDEX(INDIRECT(CM273),$E273,DI$28)&lt;=INDEX(INDIRECT(CM273),$E273,$F273)),0,(INDEX(INDIRECT(CM273),$E273,$F273)-INDEX(INDIRECT(CM273),$E273,DI$28))*(10-INDEX(INDIRECT("times"&amp;CK$2),$F273,DI$28))/10)</f>
        <v>0</v>
      </c>
      <c r="DJ273" s="51">
        <f ca="1">IF(OR(INDEX(INDIRECT("times"&amp;CK$2),$F273,DJ$28)&gt;10,INDEX(INDIRECT(CM273),$E273,DJ$28)&lt;=INDEX(INDIRECT(CM273),$E273,$F273)),0,(INDEX(INDIRECT(CM273),$E273,$F273)-INDEX(INDIRECT(CM273),$E273,DJ$28))*(10-INDEX(INDIRECT("times"&amp;CK$2),$F273,DJ$28))/10)</f>
        <v>0</v>
      </c>
      <c r="DK273" s="202">
        <v>21</v>
      </c>
      <c r="DM273" s="19" t="s">
        <v>209</v>
      </c>
      <c r="DN273" s="125">
        <f>DM236</f>
        <v>2</v>
      </c>
      <c r="DO273" s="125" t="str">
        <f>DM237</f>
        <v>shop3564</v>
      </c>
      <c r="DP273" s="224" t="str">
        <f t="shared" si="1202"/>
        <v>core2_shop3564</v>
      </c>
      <c r="DQ273" s="125">
        <v>1</v>
      </c>
      <c r="DR273" s="34">
        <v>21</v>
      </c>
      <c r="DS273" s="49">
        <f ca="1">IF(OR(INDEX(INDIRECT("times"&amp;DN$2),$F273,DS$28)&gt;10,INDEX(INDIRECT(DP273),$E273,DS$28)&lt;=INDEX(INDIRECT(DP273),$E273,$F273)),0,(INDEX(INDIRECT(DP273),$E273,$F273)-INDEX(INDIRECT(DP273),$E273,DS$28))*(10-INDEX(INDIRECT("times"&amp;DN$2),$F273,DS$28))/10)</f>
        <v>0</v>
      </c>
      <c r="DT273" s="50">
        <f ca="1">IF(OR(INDEX(INDIRECT("times"&amp;DN$2),$F273,DT$28)&gt;10,INDEX(INDIRECT(DP273),$E273,DT$28)&lt;=INDEX(INDIRECT(DP273),$E273,$F273)),0,(INDEX(INDIRECT(DP273),$E273,$F273)-INDEX(INDIRECT(DP273),$E273,DT$28))*(10-INDEX(INDIRECT("times"&amp;DN$2),$F273,DT$28))/10)</f>
        <v>0</v>
      </c>
      <c r="DU273" s="50">
        <f ca="1">IF(OR(INDEX(INDIRECT("times"&amp;DN$2),$F273,DU$28)&gt;10,INDEX(INDIRECT(DP273),$E273,DU$28)&lt;=INDEX(INDIRECT(DP273),$E273,$F273)),0,(INDEX(INDIRECT(DP273),$E273,$F273)-INDEX(INDIRECT(DP273),$E273,DU$28))*(10-INDEX(INDIRECT("times"&amp;DN$2),$F273,DU$28))/10)</f>
        <v>0</v>
      </c>
      <c r="DV273" s="50">
        <f ca="1">IF(OR(INDEX(INDIRECT("times"&amp;DN$2),$F273,DV$28)&gt;10,INDEX(INDIRECT(DP273),$E273,DV$28)&lt;=INDEX(INDIRECT(DP273),$E273,$F273)),0,(INDEX(INDIRECT(DP273),$E273,$F273)-INDEX(INDIRECT(DP273),$E273,DV$28))*(10-INDEX(INDIRECT("times"&amp;DN$2),$F273,DV$28))/10)</f>
        <v>0</v>
      </c>
      <c r="DW273" s="50">
        <f ca="1">IF(OR(INDEX(INDIRECT("times"&amp;DN$2),$F273,DW$28)&gt;10,INDEX(INDIRECT(DP273),$E273,DW$28)&lt;=INDEX(INDIRECT(DP273),$E273,$F273)),0,(INDEX(INDIRECT(DP273),$E273,$F273)-INDEX(INDIRECT(DP273),$E273,DW$28))*(10-INDEX(INDIRECT("times"&amp;DN$2),$F273,DW$28))/10)</f>
        <v>0</v>
      </c>
      <c r="DX273" s="50">
        <f ca="1">IF(OR(INDEX(INDIRECT("times"&amp;DN$2),$F273,DX$28)&gt;10,INDEX(INDIRECT(DP273),$E273,DX$28)&lt;=INDEX(INDIRECT(DP273),$E273,$F273)),0,(INDEX(INDIRECT(DP273),$E273,$F273)-INDEX(INDIRECT(DP273),$E273,DX$28))*(10-INDEX(INDIRECT("times"&amp;DN$2),$F273,DX$28))/10)</f>
        <v>0</v>
      </c>
      <c r="DY273" s="50">
        <f ca="1">IF(OR(INDEX(INDIRECT("times"&amp;DN$2),$F273,DY$28)&gt;10,INDEX(INDIRECT(DP273),$E273,DY$28)&lt;=INDEX(INDIRECT(DP273),$E273,$F273)),0,(INDEX(INDIRECT(DP273),$E273,$F273)-INDEX(INDIRECT(DP273),$E273,DY$28))*(10-INDEX(INDIRECT("times"&amp;DN$2),$F273,DY$28))/10)</f>
        <v>0</v>
      </c>
      <c r="DZ273" s="50">
        <f ca="1">IF(OR(INDEX(INDIRECT("times"&amp;DN$2),$F273,DZ$28)&gt;10,INDEX(INDIRECT(DP273),$E273,DZ$28)&lt;=INDEX(INDIRECT(DP273),$E273,$F273)),0,(INDEX(INDIRECT(DP273),$E273,$F273)-INDEX(INDIRECT(DP273),$E273,DZ$28))*(10-INDEX(INDIRECT("times"&amp;DN$2),$F273,DZ$28))/10)</f>
        <v>0</v>
      </c>
      <c r="EA273" s="50">
        <f ca="1">IF(OR(INDEX(INDIRECT("times"&amp;DN$2),$F273,EA$28)&gt;10,INDEX(INDIRECT(DP273),$E273,EA$28)&lt;=INDEX(INDIRECT(DP273),$E273,$F273)),0,(INDEX(INDIRECT(DP273),$E273,$F273)-INDEX(INDIRECT(DP273),$E273,EA$28))*(10-INDEX(INDIRECT("times"&amp;DN$2),$F273,EA$28))/10)</f>
        <v>0</v>
      </c>
      <c r="EB273" s="50">
        <f ca="1">IF(OR(INDEX(INDIRECT("times"&amp;DN$2),$F273,EB$28)&gt;10,INDEX(INDIRECT(DP273),$E273,EB$28)&lt;=INDEX(INDIRECT(DP273),$E273,$F273)),0,(INDEX(INDIRECT(DP273),$E273,$F273)-INDEX(INDIRECT(DP273),$E273,EB$28))*(10-INDEX(INDIRECT("times"&amp;DN$2),$F273,EB$28))/10)</f>
        <v>0</v>
      </c>
      <c r="EC273" s="50">
        <f ca="1">IF(OR(INDEX(INDIRECT("times"&amp;DN$2),$F273,EC$28)&gt;10,INDEX(INDIRECT(DP273),$E273,EC$28)&lt;=INDEX(INDIRECT(DP273),$E273,$F273)),0,(INDEX(INDIRECT(DP273),$E273,$F273)-INDEX(INDIRECT(DP273),$E273,EC$28))*(10-INDEX(INDIRECT("times"&amp;DN$2),$F273,EC$28))/10)</f>
        <v>0</v>
      </c>
      <c r="ED273" s="50">
        <f ca="1">IF(OR(INDEX(INDIRECT("times"&amp;DN$2),$F273,ED$28)&gt;10,INDEX(INDIRECT(DP273),$E273,ED$28)&lt;=INDEX(INDIRECT(DP273),$E273,$F273)),0,(INDEX(INDIRECT(DP273),$E273,$F273)-INDEX(INDIRECT(DP273),$E273,ED$28))*(10-INDEX(INDIRECT("times"&amp;DN$2),$F273,ED$28))/10)</f>
        <v>0</v>
      </c>
      <c r="EE273" s="50">
        <f ca="1">IF(OR(INDEX(INDIRECT("times"&amp;DN$2),$F273,EE$28)&gt;10,INDEX(INDIRECT(DP273),$E273,EE$28)&lt;=INDEX(INDIRECT(DP273),$E273,$F273)),0,(INDEX(INDIRECT(DP273),$E273,$F273)-INDEX(INDIRECT(DP273),$E273,EE$28))*(10-INDEX(INDIRECT("times"&amp;DN$2),$F273,EE$28))/10)</f>
        <v>0</v>
      </c>
      <c r="EF273" s="50">
        <f ca="1">IF(OR(INDEX(INDIRECT("times"&amp;DN$2),$F273,EF$28)&gt;10,INDEX(INDIRECT(DP273),$E273,EF$28)&lt;=INDEX(INDIRECT(DP273),$E273,$F273)),0,(INDEX(INDIRECT(DP273),$E273,$F273)-INDEX(INDIRECT(DP273),$E273,EF$28))*(10-INDEX(INDIRECT("times"&amp;DN$2),$F273,EF$28))/10)</f>
        <v>0</v>
      </c>
      <c r="EG273" s="50">
        <f ca="1">IF(OR(INDEX(INDIRECT("times"&amp;DN$2),$F273,EG$28)&gt;10,INDEX(INDIRECT(DP273),$E273,EG$28)&lt;=INDEX(INDIRECT(DP273),$E273,$F273)),0,(INDEX(INDIRECT(DP273),$E273,$F273)-INDEX(INDIRECT(DP273),$E273,EG$28))*(10-INDEX(INDIRECT("times"&amp;DN$2),$F273,EG$28))/10)</f>
        <v>0</v>
      </c>
      <c r="EH273" s="50">
        <f ca="1">IF(OR(INDEX(INDIRECT("times"&amp;DN$2),$F273,EH$28)&gt;10,INDEX(INDIRECT(DP273),$E273,EH$28)&lt;=INDEX(INDIRECT(DP273),$E273,$F273)),0,(INDEX(INDIRECT(DP273),$E273,$F273)-INDEX(INDIRECT(DP273),$E273,EH$28))*(10-INDEX(INDIRECT("times"&amp;DN$2),$F273,EH$28))/10)</f>
        <v>0</v>
      </c>
      <c r="EI273" s="50">
        <f ca="1">IF(OR(INDEX(INDIRECT("times"&amp;DN$2),$F273,EI$28)&gt;10,INDEX(INDIRECT(DP273),$E273,EI$28)&lt;=INDEX(INDIRECT(DP273),$E273,$F273)),0,(INDEX(INDIRECT(DP273),$E273,$F273)-INDEX(INDIRECT(DP273),$E273,EI$28))*(10-INDEX(INDIRECT("times"&amp;DN$2),$F273,EI$28))/10)</f>
        <v>0</v>
      </c>
      <c r="EJ273" s="50">
        <f ca="1">IF(OR(INDEX(INDIRECT("times"&amp;DN$2),$F273,EJ$28)&gt;10,INDEX(INDIRECT(DP273),$E273,EJ$28)&lt;=INDEX(INDIRECT(DP273),$E273,$F273)),0,(INDEX(INDIRECT(DP273),$E273,$F273)-INDEX(INDIRECT(DP273),$E273,EJ$28))*(10-INDEX(INDIRECT("times"&amp;DN$2),$F273,EJ$28))/10)</f>
        <v>0</v>
      </c>
      <c r="EK273" s="50">
        <f ca="1">IF(OR(INDEX(INDIRECT("times"&amp;DN$2),$F273,EK$28)&gt;10,INDEX(INDIRECT(DP273),$E273,EK$28)&lt;=INDEX(INDIRECT(DP273),$E273,$F273)),0,(INDEX(INDIRECT(DP273),$E273,$F273)-INDEX(INDIRECT(DP273),$E273,EK$28))*(10-INDEX(INDIRECT("times"&amp;DN$2),$F273,EK$28))/10)</f>
        <v>0</v>
      </c>
      <c r="EL273" s="50">
        <f ca="1">IF(OR(INDEX(INDIRECT("times"&amp;DN$2),$F273,EL$28)&gt;10,INDEX(INDIRECT(DP273),$E273,EL$28)&lt;=INDEX(INDIRECT(DP273),$E273,$F273)),0,(INDEX(INDIRECT(DP273),$E273,$F273)-INDEX(INDIRECT(DP273),$E273,EL$28))*(10-INDEX(INDIRECT("times"&amp;DN$2),$F273,EL$28))/10)</f>
        <v>0</v>
      </c>
      <c r="EM273" s="51">
        <f ca="1">IF(OR(INDEX(INDIRECT("times"&amp;DN$2),$F273,EM$28)&gt;10,INDEX(INDIRECT(DP273),$E273,EM$28)&lt;=INDEX(INDIRECT(DP273),$E273,$F273)),0,(INDEX(INDIRECT(DP273),$E273,$F273)-INDEX(INDIRECT(DP273),$E273,EM$28))*(10-INDEX(INDIRECT("times"&amp;DN$2),$F273,EM$28))/10)</f>
        <v>0</v>
      </c>
      <c r="EN273" s="202">
        <v>21</v>
      </c>
      <c r="EP273" s="19" t="s">
        <v>209</v>
      </c>
      <c r="EQ273" s="125">
        <f>EP236</f>
        <v>2</v>
      </c>
      <c r="ER273" s="125" t="str">
        <f>EP237</f>
        <v>lei3564</v>
      </c>
      <c r="ES273" s="224" t="str">
        <f t="shared" si="1203"/>
        <v>core2_lei3564</v>
      </c>
      <c r="ET273" s="125">
        <v>1</v>
      </c>
      <c r="EU273" s="34">
        <v>21</v>
      </c>
      <c r="EV273" s="49">
        <f ca="1">IF(OR(INDEX(INDIRECT("times"&amp;EQ$2),$F273,EV$28)&gt;10,INDEX(INDIRECT(ES273),$E273,EV$28)&lt;=INDEX(INDIRECT(ES273),$E273,$F273)),0,(INDEX(INDIRECT(ES273),$E273,$F273)-INDEX(INDIRECT(ES273),$E273,EV$28))*(10-INDEX(INDIRECT("times"&amp;EQ$2),$F273,EV$28))/10)</f>
        <v>0</v>
      </c>
      <c r="EW273" s="50">
        <f ca="1">IF(OR(INDEX(INDIRECT("times"&amp;EQ$2),$F273,EW$28)&gt;10,INDEX(INDIRECT(ES273),$E273,EW$28)&lt;=INDEX(INDIRECT(ES273),$E273,$F273)),0,(INDEX(INDIRECT(ES273),$E273,$F273)-INDEX(INDIRECT(ES273),$E273,EW$28))*(10-INDEX(INDIRECT("times"&amp;EQ$2),$F273,EW$28))/10)</f>
        <v>0</v>
      </c>
      <c r="EX273" s="50">
        <f ca="1">IF(OR(INDEX(INDIRECT("times"&amp;EQ$2),$F273,EX$28)&gt;10,INDEX(INDIRECT(ES273),$E273,EX$28)&lt;=INDEX(INDIRECT(ES273),$E273,$F273)),0,(INDEX(INDIRECT(ES273),$E273,$F273)-INDEX(INDIRECT(ES273),$E273,EX$28))*(10-INDEX(INDIRECT("times"&amp;EQ$2),$F273,EX$28))/10)</f>
        <v>0</v>
      </c>
      <c r="EY273" s="50">
        <f ca="1">IF(OR(INDEX(INDIRECT("times"&amp;EQ$2),$F273,EY$28)&gt;10,INDEX(INDIRECT(ES273),$E273,EY$28)&lt;=INDEX(INDIRECT(ES273),$E273,$F273)),0,(INDEX(INDIRECT(ES273),$E273,$F273)-INDEX(INDIRECT(ES273),$E273,EY$28))*(10-INDEX(INDIRECT("times"&amp;EQ$2),$F273,EY$28))/10)</f>
        <v>0</v>
      </c>
      <c r="EZ273" s="50">
        <f ca="1">IF(OR(INDEX(INDIRECT("times"&amp;EQ$2),$F273,EZ$28)&gt;10,INDEX(INDIRECT(ES273),$E273,EZ$28)&lt;=INDEX(INDIRECT(ES273),$E273,$F273)),0,(INDEX(INDIRECT(ES273),$E273,$F273)-INDEX(INDIRECT(ES273),$E273,EZ$28))*(10-INDEX(INDIRECT("times"&amp;EQ$2),$F273,EZ$28))/10)</f>
        <v>0</v>
      </c>
      <c r="FA273" s="50">
        <f ca="1">IF(OR(INDEX(INDIRECT("times"&amp;EQ$2),$F273,FA$28)&gt;10,INDEX(INDIRECT(ES273),$E273,FA$28)&lt;=INDEX(INDIRECT(ES273),$E273,$F273)),0,(INDEX(INDIRECT(ES273),$E273,$F273)-INDEX(INDIRECT(ES273),$E273,FA$28))*(10-INDEX(INDIRECT("times"&amp;EQ$2),$F273,FA$28))/10)</f>
        <v>0</v>
      </c>
      <c r="FB273" s="50">
        <f ca="1">IF(OR(INDEX(INDIRECT("times"&amp;EQ$2),$F273,FB$28)&gt;10,INDEX(INDIRECT(ES273),$E273,FB$28)&lt;=INDEX(INDIRECT(ES273),$E273,$F273)),0,(INDEX(INDIRECT(ES273),$E273,$F273)-INDEX(INDIRECT(ES273),$E273,FB$28))*(10-INDEX(INDIRECT("times"&amp;EQ$2),$F273,FB$28))/10)</f>
        <v>0</v>
      </c>
      <c r="FC273" s="50">
        <f ca="1">IF(OR(INDEX(INDIRECT("times"&amp;EQ$2),$F273,FC$28)&gt;10,INDEX(INDIRECT(ES273),$E273,FC$28)&lt;=INDEX(INDIRECT(ES273),$E273,$F273)),0,(INDEX(INDIRECT(ES273),$E273,$F273)-INDEX(INDIRECT(ES273),$E273,FC$28))*(10-INDEX(INDIRECT("times"&amp;EQ$2),$F273,FC$28))/10)</f>
        <v>0</v>
      </c>
      <c r="FD273" s="50">
        <f ca="1">IF(OR(INDEX(INDIRECT("times"&amp;EQ$2),$F273,FD$28)&gt;10,INDEX(INDIRECT(ES273),$E273,FD$28)&lt;=INDEX(INDIRECT(ES273),$E273,$F273)),0,(INDEX(INDIRECT(ES273),$E273,$F273)-INDEX(INDIRECT(ES273),$E273,FD$28))*(10-INDEX(INDIRECT("times"&amp;EQ$2),$F273,FD$28))/10)</f>
        <v>0</v>
      </c>
      <c r="FE273" s="50">
        <f ca="1">IF(OR(INDEX(INDIRECT("times"&amp;EQ$2),$F273,FE$28)&gt;10,INDEX(INDIRECT(ES273),$E273,FE$28)&lt;=INDEX(INDIRECT(ES273),$E273,$F273)),0,(INDEX(INDIRECT(ES273),$E273,$F273)-INDEX(INDIRECT(ES273),$E273,FE$28))*(10-INDEX(INDIRECT("times"&amp;EQ$2),$F273,FE$28))/10)</f>
        <v>0</v>
      </c>
      <c r="FF273" s="50">
        <f ca="1">IF(OR(INDEX(INDIRECT("times"&amp;EQ$2),$F273,FF$28)&gt;10,INDEX(INDIRECT(ES273),$E273,FF$28)&lt;=INDEX(INDIRECT(ES273),$E273,$F273)),0,(INDEX(INDIRECT(ES273),$E273,$F273)-INDEX(INDIRECT(ES273),$E273,FF$28))*(10-INDEX(INDIRECT("times"&amp;EQ$2),$F273,FF$28))/10)</f>
        <v>0</v>
      </c>
      <c r="FG273" s="50">
        <f ca="1">IF(OR(INDEX(INDIRECT("times"&amp;EQ$2),$F273,FG$28)&gt;10,INDEX(INDIRECT(ES273),$E273,FG$28)&lt;=INDEX(INDIRECT(ES273),$E273,$F273)),0,(INDEX(INDIRECT(ES273),$E273,$F273)-INDEX(INDIRECT(ES273),$E273,FG$28))*(10-INDEX(INDIRECT("times"&amp;EQ$2),$F273,FG$28))/10)</f>
        <v>0</v>
      </c>
      <c r="FH273" s="50">
        <f ca="1">IF(OR(INDEX(INDIRECT("times"&amp;EQ$2),$F273,FH$28)&gt;10,INDEX(INDIRECT(ES273),$E273,FH$28)&lt;=INDEX(INDIRECT(ES273),$E273,$F273)),0,(INDEX(INDIRECT(ES273),$E273,$F273)-INDEX(INDIRECT(ES273),$E273,FH$28))*(10-INDEX(INDIRECT("times"&amp;EQ$2),$F273,FH$28))/10)</f>
        <v>0</v>
      </c>
      <c r="FI273" s="50">
        <f ca="1">IF(OR(INDEX(INDIRECT("times"&amp;EQ$2),$F273,FI$28)&gt;10,INDEX(INDIRECT(ES273),$E273,FI$28)&lt;=INDEX(INDIRECT(ES273),$E273,$F273)),0,(INDEX(INDIRECT(ES273),$E273,$F273)-INDEX(INDIRECT(ES273),$E273,FI$28))*(10-INDEX(INDIRECT("times"&amp;EQ$2),$F273,FI$28))/10)</f>
        <v>0</v>
      </c>
      <c r="FJ273" s="50">
        <f ca="1">IF(OR(INDEX(INDIRECT("times"&amp;EQ$2),$F273,FJ$28)&gt;10,INDEX(INDIRECT(ES273),$E273,FJ$28)&lt;=INDEX(INDIRECT(ES273),$E273,$F273)),0,(INDEX(INDIRECT(ES273),$E273,$F273)-INDEX(INDIRECT(ES273),$E273,FJ$28))*(10-INDEX(INDIRECT("times"&amp;EQ$2),$F273,FJ$28))/10)</f>
        <v>0</v>
      </c>
      <c r="FK273" s="50">
        <f ca="1">IF(OR(INDEX(INDIRECT("times"&amp;EQ$2),$F273,FK$28)&gt;10,INDEX(INDIRECT(ES273),$E273,FK$28)&lt;=INDEX(INDIRECT(ES273),$E273,$F273)),0,(INDEX(INDIRECT(ES273),$E273,$F273)-INDEX(INDIRECT(ES273),$E273,FK$28))*(10-INDEX(INDIRECT("times"&amp;EQ$2),$F273,FK$28))/10)</f>
        <v>0</v>
      </c>
      <c r="FL273" s="50">
        <f ca="1">IF(OR(INDEX(INDIRECT("times"&amp;EQ$2),$F273,FL$28)&gt;10,INDEX(INDIRECT(ES273),$E273,FL$28)&lt;=INDEX(INDIRECT(ES273),$E273,$F273)),0,(INDEX(INDIRECT(ES273),$E273,$F273)-INDEX(INDIRECT(ES273),$E273,FL$28))*(10-INDEX(INDIRECT("times"&amp;EQ$2),$F273,FL$28))/10)</f>
        <v>0</v>
      </c>
      <c r="FM273" s="50">
        <f ca="1">IF(OR(INDEX(INDIRECT("times"&amp;EQ$2),$F273,FM$28)&gt;10,INDEX(INDIRECT(ES273),$E273,FM$28)&lt;=INDEX(INDIRECT(ES273),$E273,$F273)),0,(INDEX(INDIRECT(ES273),$E273,$F273)-INDEX(INDIRECT(ES273),$E273,FM$28))*(10-INDEX(INDIRECT("times"&amp;EQ$2),$F273,FM$28))/10)</f>
        <v>0</v>
      </c>
      <c r="FN273" s="50">
        <f ca="1">IF(OR(INDEX(INDIRECT("times"&amp;EQ$2),$F273,FN$28)&gt;10,INDEX(INDIRECT(ES273),$E273,FN$28)&lt;=INDEX(INDIRECT(ES273),$E273,$F273)),0,(INDEX(INDIRECT(ES273),$E273,$F273)-INDEX(INDIRECT(ES273),$E273,FN$28))*(10-INDEX(INDIRECT("times"&amp;EQ$2),$F273,FN$28))/10)</f>
        <v>0</v>
      </c>
      <c r="FO273" s="50">
        <f ca="1">IF(OR(INDEX(INDIRECT("times"&amp;EQ$2),$F273,FO$28)&gt;10,INDEX(INDIRECT(ES273),$E273,FO$28)&lt;=INDEX(INDIRECT(ES273),$E273,$F273)),0,(INDEX(INDIRECT(ES273),$E273,$F273)-INDEX(INDIRECT(ES273),$E273,FO$28))*(10-INDEX(INDIRECT("times"&amp;EQ$2),$F273,FO$28))/10)</f>
        <v>0</v>
      </c>
      <c r="FP273" s="51">
        <f ca="1">IF(OR(INDEX(INDIRECT("times"&amp;EQ$2),$F273,FP$28)&gt;10,INDEX(INDIRECT(ES273),$E273,FP$28)&lt;=INDEX(INDIRECT(ES273),$E273,$F273)),0,(INDEX(INDIRECT(ES273),$E273,$F273)-INDEX(INDIRECT(ES273),$E273,FP$28))*(10-INDEX(INDIRECT("times"&amp;EQ$2),$F273,FP$28))/10)</f>
        <v>0</v>
      </c>
      <c r="FQ273" s="202">
        <v>21</v>
      </c>
      <c r="FS273" s="19" t="s">
        <v>209</v>
      </c>
      <c r="FT273" s="125">
        <f>FS236</f>
        <v>2</v>
      </c>
      <c r="FU273" s="125" t="str">
        <f>FS237</f>
        <v>shop65</v>
      </c>
      <c r="FV273" s="224" t="str">
        <f t="shared" si="1204"/>
        <v>core2_shop65</v>
      </c>
      <c r="FW273" s="125">
        <v>1</v>
      </c>
      <c r="FX273" s="34">
        <v>21</v>
      </c>
      <c r="FY273" s="49">
        <f ca="1">IF(OR(INDEX(INDIRECT("times"&amp;FT$2),$F273,FY$28)&gt;10,INDEX(INDIRECT(FV273),$E273,FY$28)&lt;=INDEX(INDIRECT(FV273),$E273,$F273)),0,(INDEX(INDIRECT(FV273),$E273,$F273)-INDEX(INDIRECT(FV273),$E273,FY$28))*(10-INDEX(INDIRECT("times"&amp;FT$2),$F273,FY$28))/10)</f>
        <v>0</v>
      </c>
      <c r="FZ273" s="50">
        <f ca="1">IF(OR(INDEX(INDIRECT("times"&amp;FT$2),$F273,FZ$28)&gt;10,INDEX(INDIRECT(FV273),$E273,FZ$28)&lt;=INDEX(INDIRECT(FV273),$E273,$F273)),0,(INDEX(INDIRECT(FV273),$E273,$F273)-INDEX(INDIRECT(FV273),$E273,FZ$28))*(10-INDEX(INDIRECT("times"&amp;FT$2),$F273,FZ$28))/10)</f>
        <v>0</v>
      </c>
      <c r="GA273" s="50">
        <f ca="1">IF(OR(INDEX(INDIRECT("times"&amp;FT$2),$F273,GA$28)&gt;10,INDEX(INDIRECT(FV273),$E273,GA$28)&lt;=INDEX(INDIRECT(FV273),$E273,$F273)),0,(INDEX(INDIRECT(FV273),$E273,$F273)-INDEX(INDIRECT(FV273),$E273,GA$28))*(10-INDEX(INDIRECT("times"&amp;FT$2),$F273,GA$28))/10)</f>
        <v>0</v>
      </c>
      <c r="GB273" s="50">
        <f ca="1">IF(OR(INDEX(INDIRECT("times"&amp;FT$2),$F273,GB$28)&gt;10,INDEX(INDIRECT(FV273),$E273,GB$28)&lt;=INDEX(INDIRECT(FV273),$E273,$F273)),0,(INDEX(INDIRECT(FV273),$E273,$F273)-INDEX(INDIRECT(FV273),$E273,GB$28))*(10-INDEX(INDIRECT("times"&amp;FT$2),$F273,GB$28))/10)</f>
        <v>0</v>
      </c>
      <c r="GC273" s="50">
        <f ca="1">IF(OR(INDEX(INDIRECT("times"&amp;FT$2),$F273,GC$28)&gt;10,INDEX(INDIRECT(FV273),$E273,GC$28)&lt;=INDEX(INDIRECT(FV273),$E273,$F273)),0,(INDEX(INDIRECT(FV273),$E273,$F273)-INDEX(INDIRECT(FV273),$E273,GC$28))*(10-INDEX(INDIRECT("times"&amp;FT$2),$F273,GC$28))/10)</f>
        <v>0</v>
      </c>
      <c r="GD273" s="50">
        <f ca="1">IF(OR(INDEX(INDIRECT("times"&amp;FT$2),$F273,GD$28)&gt;10,INDEX(INDIRECT(FV273),$E273,GD$28)&lt;=INDEX(INDIRECT(FV273),$E273,$F273)),0,(INDEX(INDIRECT(FV273),$E273,$F273)-INDEX(INDIRECT(FV273),$E273,GD$28))*(10-INDEX(INDIRECT("times"&amp;FT$2),$F273,GD$28))/10)</f>
        <v>0</v>
      </c>
      <c r="GE273" s="50">
        <f ca="1">IF(OR(INDEX(INDIRECT("times"&amp;FT$2),$F273,GE$28)&gt;10,INDEX(INDIRECT(FV273),$E273,GE$28)&lt;=INDEX(INDIRECT(FV273),$E273,$F273)),0,(INDEX(INDIRECT(FV273),$E273,$F273)-INDEX(INDIRECT(FV273),$E273,GE$28))*(10-INDEX(INDIRECT("times"&amp;FT$2),$F273,GE$28))/10)</f>
        <v>0</v>
      </c>
      <c r="GF273" s="50">
        <f ca="1">IF(OR(INDEX(INDIRECT("times"&amp;FT$2),$F273,GF$28)&gt;10,INDEX(INDIRECT(FV273),$E273,GF$28)&lt;=INDEX(INDIRECT(FV273),$E273,$F273)),0,(INDEX(INDIRECT(FV273),$E273,$F273)-INDEX(INDIRECT(FV273),$E273,GF$28))*(10-INDEX(INDIRECT("times"&amp;FT$2),$F273,GF$28))/10)</f>
        <v>0</v>
      </c>
      <c r="GG273" s="50">
        <f ca="1">IF(OR(INDEX(INDIRECT("times"&amp;FT$2),$F273,GG$28)&gt;10,INDEX(INDIRECT(FV273),$E273,GG$28)&lt;=INDEX(INDIRECT(FV273),$E273,$F273)),0,(INDEX(INDIRECT(FV273),$E273,$F273)-INDEX(INDIRECT(FV273),$E273,GG$28))*(10-INDEX(INDIRECT("times"&amp;FT$2),$F273,GG$28))/10)</f>
        <v>0</v>
      </c>
      <c r="GH273" s="50">
        <f ca="1">IF(OR(INDEX(INDIRECT("times"&amp;FT$2),$F273,GH$28)&gt;10,INDEX(INDIRECT(FV273),$E273,GH$28)&lt;=INDEX(INDIRECT(FV273),$E273,$F273)),0,(INDEX(INDIRECT(FV273),$E273,$F273)-INDEX(INDIRECT(FV273),$E273,GH$28))*(10-INDEX(INDIRECT("times"&amp;FT$2),$F273,GH$28))/10)</f>
        <v>0</v>
      </c>
      <c r="GI273" s="50">
        <f ca="1">IF(OR(INDEX(INDIRECT("times"&amp;FT$2),$F273,GI$28)&gt;10,INDEX(INDIRECT(FV273),$E273,GI$28)&lt;=INDEX(INDIRECT(FV273),$E273,$F273)),0,(INDEX(INDIRECT(FV273),$E273,$F273)-INDEX(INDIRECT(FV273),$E273,GI$28))*(10-INDEX(INDIRECT("times"&amp;FT$2),$F273,GI$28))/10)</f>
        <v>0</v>
      </c>
      <c r="GJ273" s="50">
        <f ca="1">IF(OR(INDEX(INDIRECT("times"&amp;FT$2),$F273,GJ$28)&gt;10,INDEX(INDIRECT(FV273),$E273,GJ$28)&lt;=INDEX(INDIRECT(FV273),$E273,$F273)),0,(INDEX(INDIRECT(FV273),$E273,$F273)-INDEX(INDIRECT(FV273),$E273,GJ$28))*(10-INDEX(INDIRECT("times"&amp;FT$2),$F273,GJ$28))/10)</f>
        <v>0</v>
      </c>
      <c r="GK273" s="50">
        <f ca="1">IF(OR(INDEX(INDIRECT("times"&amp;FT$2),$F273,GK$28)&gt;10,INDEX(INDIRECT(FV273),$E273,GK$28)&lt;=INDEX(INDIRECT(FV273),$E273,$F273)),0,(INDEX(INDIRECT(FV273),$E273,$F273)-INDEX(INDIRECT(FV273),$E273,GK$28))*(10-INDEX(INDIRECT("times"&amp;FT$2),$F273,GK$28))/10)</f>
        <v>0</v>
      </c>
      <c r="GL273" s="50">
        <f ca="1">IF(OR(INDEX(INDIRECT("times"&amp;FT$2),$F273,GL$28)&gt;10,INDEX(INDIRECT(FV273),$E273,GL$28)&lt;=INDEX(INDIRECT(FV273),$E273,$F273)),0,(INDEX(INDIRECT(FV273),$E273,$F273)-INDEX(INDIRECT(FV273),$E273,GL$28))*(10-INDEX(INDIRECT("times"&amp;FT$2),$F273,GL$28))/10)</f>
        <v>0</v>
      </c>
      <c r="GM273" s="50">
        <f ca="1">IF(OR(INDEX(INDIRECT("times"&amp;FT$2),$F273,GM$28)&gt;10,INDEX(INDIRECT(FV273),$E273,GM$28)&lt;=INDEX(INDIRECT(FV273),$E273,$F273)),0,(INDEX(INDIRECT(FV273),$E273,$F273)-INDEX(INDIRECT(FV273),$E273,GM$28))*(10-INDEX(INDIRECT("times"&amp;FT$2),$F273,GM$28))/10)</f>
        <v>0</v>
      </c>
      <c r="GN273" s="50">
        <f ca="1">IF(OR(INDEX(INDIRECT("times"&amp;FT$2),$F273,GN$28)&gt;10,INDEX(INDIRECT(FV273),$E273,GN$28)&lt;=INDEX(INDIRECT(FV273),$E273,$F273)),0,(INDEX(INDIRECT(FV273),$E273,$F273)-INDEX(INDIRECT(FV273),$E273,GN$28))*(10-INDEX(INDIRECT("times"&amp;FT$2),$F273,GN$28))/10)</f>
        <v>0</v>
      </c>
      <c r="GO273" s="50">
        <f ca="1">IF(OR(INDEX(INDIRECT("times"&amp;FT$2),$F273,GO$28)&gt;10,INDEX(INDIRECT(FV273),$E273,GO$28)&lt;=INDEX(INDIRECT(FV273),$E273,$F273)),0,(INDEX(INDIRECT(FV273),$E273,$F273)-INDEX(INDIRECT(FV273),$E273,GO$28))*(10-INDEX(INDIRECT("times"&amp;FT$2),$F273,GO$28))/10)</f>
        <v>0</v>
      </c>
      <c r="GP273" s="50">
        <f ca="1">IF(OR(INDEX(INDIRECT("times"&amp;FT$2),$F273,GP$28)&gt;10,INDEX(INDIRECT(FV273),$E273,GP$28)&lt;=INDEX(INDIRECT(FV273),$E273,$F273)),0,(INDEX(INDIRECT(FV273),$E273,$F273)-INDEX(INDIRECT(FV273),$E273,GP$28))*(10-INDEX(INDIRECT("times"&amp;FT$2),$F273,GP$28))/10)</f>
        <v>0</v>
      </c>
      <c r="GQ273" s="50">
        <f ca="1">IF(OR(INDEX(INDIRECT("times"&amp;FT$2),$F273,GQ$28)&gt;10,INDEX(INDIRECT(FV273),$E273,GQ$28)&lt;=INDEX(INDIRECT(FV273),$E273,$F273)),0,(INDEX(INDIRECT(FV273),$E273,$F273)-INDEX(INDIRECT(FV273),$E273,GQ$28))*(10-INDEX(INDIRECT("times"&amp;FT$2),$F273,GQ$28))/10)</f>
        <v>0</v>
      </c>
      <c r="GR273" s="50">
        <f ca="1">IF(OR(INDEX(INDIRECT("times"&amp;FT$2),$F273,GR$28)&gt;10,INDEX(INDIRECT(FV273),$E273,GR$28)&lt;=INDEX(INDIRECT(FV273),$E273,$F273)),0,(INDEX(INDIRECT(FV273),$E273,$F273)-INDEX(INDIRECT(FV273),$E273,GR$28))*(10-INDEX(INDIRECT("times"&amp;FT$2),$F273,GR$28))/10)</f>
        <v>0</v>
      </c>
      <c r="GS273" s="51">
        <f ca="1">IF(OR(INDEX(INDIRECT("times"&amp;FT$2),$F273,GS$28)&gt;10,INDEX(INDIRECT(FV273),$E273,GS$28)&lt;=INDEX(INDIRECT(FV273),$E273,$F273)),0,(INDEX(INDIRECT(FV273),$E273,$F273)-INDEX(INDIRECT(FV273),$E273,GS$28))*(10-INDEX(INDIRECT("times"&amp;FT$2),$F273,GS$28))/10)</f>
        <v>0</v>
      </c>
      <c r="GT273" s="202">
        <v>21</v>
      </c>
      <c r="GV273" s="19" t="s">
        <v>209</v>
      </c>
      <c r="GW273" s="125">
        <f>GV236</f>
        <v>2</v>
      </c>
      <c r="GX273" s="125" t="str">
        <f>GV237</f>
        <v>lei65</v>
      </c>
      <c r="GY273" s="224" t="str">
        <f t="shared" si="1205"/>
        <v>core2_lei65</v>
      </c>
      <c r="GZ273" s="125">
        <v>1</v>
      </c>
      <c r="HA273" s="34">
        <v>21</v>
      </c>
      <c r="HB273" s="49">
        <f ca="1">IF(OR(INDEX(INDIRECT("times"&amp;GW$2),$F273,HB$28)&gt;10,INDEX(INDIRECT(GY273),$E273,HB$28)&lt;=INDEX(INDIRECT(GY273),$E273,$F273)),0,(INDEX(INDIRECT(GY273),$E273,$F273)-INDEX(INDIRECT(GY273),$E273,HB$28))*(10-INDEX(INDIRECT("times"&amp;GW$2),$F273,HB$28))/10)</f>
        <v>0</v>
      </c>
      <c r="HC273" s="50">
        <f ca="1">IF(OR(INDEX(INDIRECT("times"&amp;GW$2),$F273,HC$28)&gt;10,INDEX(INDIRECT(GY273),$E273,HC$28)&lt;=INDEX(INDIRECT(GY273),$E273,$F273)),0,(INDEX(INDIRECT(GY273),$E273,$F273)-INDEX(INDIRECT(GY273),$E273,HC$28))*(10-INDEX(INDIRECT("times"&amp;GW$2),$F273,HC$28))/10)</f>
        <v>0</v>
      </c>
      <c r="HD273" s="50">
        <f ca="1">IF(OR(INDEX(INDIRECT("times"&amp;GW$2),$F273,HD$28)&gt;10,INDEX(INDIRECT(GY273),$E273,HD$28)&lt;=INDEX(INDIRECT(GY273),$E273,$F273)),0,(INDEX(INDIRECT(GY273),$E273,$F273)-INDEX(INDIRECT(GY273),$E273,HD$28))*(10-INDEX(INDIRECT("times"&amp;GW$2),$F273,HD$28))/10)</f>
        <v>0</v>
      </c>
      <c r="HE273" s="50">
        <f ca="1">IF(OR(INDEX(INDIRECT("times"&amp;GW$2),$F273,HE$28)&gt;10,INDEX(INDIRECT(GY273),$E273,HE$28)&lt;=INDEX(INDIRECT(GY273),$E273,$F273)),0,(INDEX(INDIRECT(GY273),$E273,$F273)-INDEX(INDIRECT(GY273),$E273,HE$28))*(10-INDEX(INDIRECT("times"&amp;GW$2),$F273,HE$28))/10)</f>
        <v>0</v>
      </c>
      <c r="HF273" s="50">
        <f ca="1">IF(OR(INDEX(INDIRECT("times"&amp;GW$2),$F273,HF$28)&gt;10,INDEX(INDIRECT(GY273),$E273,HF$28)&lt;=INDEX(INDIRECT(GY273),$E273,$F273)),0,(INDEX(INDIRECT(GY273),$E273,$F273)-INDEX(INDIRECT(GY273),$E273,HF$28))*(10-INDEX(INDIRECT("times"&amp;GW$2),$F273,HF$28))/10)</f>
        <v>0</v>
      </c>
      <c r="HG273" s="50">
        <f ca="1">IF(OR(INDEX(INDIRECT("times"&amp;GW$2),$F273,HG$28)&gt;10,INDEX(INDIRECT(GY273),$E273,HG$28)&lt;=INDEX(INDIRECT(GY273),$E273,$F273)),0,(INDEX(INDIRECT(GY273),$E273,$F273)-INDEX(INDIRECT(GY273),$E273,HG$28))*(10-INDEX(INDIRECT("times"&amp;GW$2),$F273,HG$28))/10)</f>
        <v>0</v>
      </c>
      <c r="HH273" s="50">
        <f ca="1">IF(OR(INDEX(INDIRECT("times"&amp;GW$2),$F273,HH$28)&gt;10,INDEX(INDIRECT(GY273),$E273,HH$28)&lt;=INDEX(INDIRECT(GY273),$E273,$F273)),0,(INDEX(INDIRECT(GY273),$E273,$F273)-INDEX(INDIRECT(GY273),$E273,HH$28))*(10-INDEX(INDIRECT("times"&amp;GW$2),$F273,HH$28))/10)</f>
        <v>0</v>
      </c>
      <c r="HI273" s="50">
        <f ca="1">IF(OR(INDEX(INDIRECT("times"&amp;GW$2),$F273,HI$28)&gt;10,INDEX(INDIRECT(GY273),$E273,HI$28)&lt;=INDEX(INDIRECT(GY273),$E273,$F273)),0,(INDEX(INDIRECT(GY273),$E273,$F273)-INDEX(INDIRECT(GY273),$E273,HI$28))*(10-INDEX(INDIRECT("times"&amp;GW$2),$F273,HI$28))/10)</f>
        <v>0</v>
      </c>
      <c r="HJ273" s="50">
        <f ca="1">IF(OR(INDEX(INDIRECT("times"&amp;GW$2),$F273,HJ$28)&gt;10,INDEX(INDIRECT(GY273),$E273,HJ$28)&lt;=INDEX(INDIRECT(GY273),$E273,$F273)),0,(INDEX(INDIRECT(GY273),$E273,$F273)-INDEX(INDIRECT(GY273),$E273,HJ$28))*(10-INDEX(INDIRECT("times"&amp;GW$2),$F273,HJ$28))/10)</f>
        <v>0</v>
      </c>
      <c r="HK273" s="50">
        <f ca="1">IF(OR(INDEX(INDIRECT("times"&amp;GW$2),$F273,HK$28)&gt;10,INDEX(INDIRECT(GY273),$E273,HK$28)&lt;=INDEX(INDIRECT(GY273),$E273,$F273)),0,(INDEX(INDIRECT(GY273),$E273,$F273)-INDEX(INDIRECT(GY273),$E273,HK$28))*(10-INDEX(INDIRECT("times"&amp;GW$2),$F273,HK$28))/10)</f>
        <v>0</v>
      </c>
      <c r="HL273" s="50">
        <f ca="1">IF(OR(INDEX(INDIRECT("times"&amp;GW$2),$F273,HL$28)&gt;10,INDEX(INDIRECT(GY273),$E273,HL$28)&lt;=INDEX(INDIRECT(GY273),$E273,$F273)),0,(INDEX(INDIRECT(GY273),$E273,$F273)-INDEX(INDIRECT(GY273),$E273,HL$28))*(10-INDEX(INDIRECT("times"&amp;GW$2),$F273,HL$28))/10)</f>
        <v>0</v>
      </c>
      <c r="HM273" s="50">
        <f ca="1">IF(OR(INDEX(INDIRECT("times"&amp;GW$2),$F273,HM$28)&gt;10,INDEX(INDIRECT(GY273),$E273,HM$28)&lt;=INDEX(INDIRECT(GY273),$E273,$F273)),0,(INDEX(INDIRECT(GY273),$E273,$F273)-INDEX(INDIRECT(GY273),$E273,HM$28))*(10-INDEX(INDIRECT("times"&amp;GW$2),$F273,HM$28))/10)</f>
        <v>0</v>
      </c>
      <c r="HN273" s="50">
        <f ca="1">IF(OR(INDEX(INDIRECT("times"&amp;GW$2),$F273,HN$28)&gt;10,INDEX(INDIRECT(GY273),$E273,HN$28)&lt;=INDEX(INDIRECT(GY273),$E273,$F273)),0,(INDEX(INDIRECT(GY273),$E273,$F273)-INDEX(INDIRECT(GY273),$E273,HN$28))*(10-INDEX(INDIRECT("times"&amp;GW$2),$F273,HN$28))/10)</f>
        <v>0</v>
      </c>
      <c r="HO273" s="50">
        <f ca="1">IF(OR(INDEX(INDIRECT("times"&amp;GW$2),$F273,HO$28)&gt;10,INDEX(INDIRECT(GY273),$E273,HO$28)&lt;=INDEX(INDIRECT(GY273),$E273,$F273)),0,(INDEX(INDIRECT(GY273),$E273,$F273)-INDEX(INDIRECT(GY273),$E273,HO$28))*(10-INDEX(INDIRECT("times"&amp;GW$2),$F273,HO$28))/10)</f>
        <v>0</v>
      </c>
      <c r="HP273" s="50">
        <f ca="1">IF(OR(INDEX(INDIRECT("times"&amp;GW$2),$F273,HP$28)&gt;10,INDEX(INDIRECT(GY273),$E273,HP$28)&lt;=INDEX(INDIRECT(GY273),$E273,$F273)),0,(INDEX(INDIRECT(GY273),$E273,$F273)-INDEX(INDIRECT(GY273),$E273,HP$28))*(10-INDEX(INDIRECT("times"&amp;GW$2),$F273,HP$28))/10)</f>
        <v>0</v>
      </c>
      <c r="HQ273" s="50">
        <f ca="1">IF(OR(INDEX(INDIRECT("times"&amp;GW$2),$F273,HQ$28)&gt;10,INDEX(INDIRECT(GY273),$E273,HQ$28)&lt;=INDEX(INDIRECT(GY273),$E273,$F273)),0,(INDEX(INDIRECT(GY273),$E273,$F273)-INDEX(INDIRECT(GY273),$E273,HQ$28))*(10-INDEX(INDIRECT("times"&amp;GW$2),$F273,HQ$28))/10)</f>
        <v>0</v>
      </c>
      <c r="HR273" s="50">
        <f ca="1">IF(OR(INDEX(INDIRECT("times"&amp;GW$2),$F273,HR$28)&gt;10,INDEX(INDIRECT(GY273),$E273,HR$28)&lt;=INDEX(INDIRECT(GY273),$E273,$F273)),0,(INDEX(INDIRECT(GY273),$E273,$F273)-INDEX(INDIRECT(GY273),$E273,HR$28))*(10-INDEX(INDIRECT("times"&amp;GW$2),$F273,HR$28))/10)</f>
        <v>0</v>
      </c>
      <c r="HS273" s="50">
        <f ca="1">IF(OR(INDEX(INDIRECT("times"&amp;GW$2),$F273,HS$28)&gt;10,INDEX(INDIRECT(GY273),$E273,HS$28)&lt;=INDEX(INDIRECT(GY273),$E273,$F273)),0,(INDEX(INDIRECT(GY273),$E273,$F273)-INDEX(INDIRECT(GY273),$E273,HS$28))*(10-INDEX(INDIRECT("times"&amp;GW$2),$F273,HS$28))/10)</f>
        <v>0</v>
      </c>
      <c r="HT273" s="50">
        <f ca="1">IF(OR(INDEX(INDIRECT("times"&amp;GW$2),$F273,HT$28)&gt;10,INDEX(INDIRECT(GY273),$E273,HT$28)&lt;=INDEX(INDIRECT(GY273),$E273,$F273)),0,(INDEX(INDIRECT(GY273),$E273,$F273)-INDEX(INDIRECT(GY273),$E273,HT$28))*(10-INDEX(INDIRECT("times"&amp;GW$2),$F273,HT$28))/10)</f>
        <v>0</v>
      </c>
      <c r="HU273" s="50">
        <f ca="1">IF(OR(INDEX(INDIRECT("times"&amp;GW$2),$F273,HU$28)&gt;10,INDEX(INDIRECT(GY273),$E273,HU$28)&lt;=INDEX(INDIRECT(GY273),$E273,$F273)),0,(INDEX(INDIRECT(GY273),$E273,$F273)-INDEX(INDIRECT(GY273),$E273,HU$28))*(10-INDEX(INDIRECT("times"&amp;GW$2),$F273,HU$28))/10)</f>
        <v>0</v>
      </c>
      <c r="HV273" s="51">
        <f ca="1">IF(OR(INDEX(INDIRECT("times"&amp;GW$2),$F273,HV$28)&gt;10,INDEX(INDIRECT(GY273),$E273,HV$28)&lt;=INDEX(INDIRECT(GY273),$E273,$F273)),0,(INDEX(INDIRECT(GY273),$E273,$F273)-INDEX(INDIRECT(GY273),$E273,HV$28))*(10-INDEX(INDIRECT("times"&amp;GW$2),$F273,HV$28))/10)</f>
        <v>0</v>
      </c>
      <c r="HW273" s="202">
        <v>21</v>
      </c>
    </row>
    <row r="274" spans="1:231" ht="15">
      <c r="A274" s="17" t="s">
        <v>210</v>
      </c>
      <c r="B274" s="124">
        <f>A236</f>
        <v>2</v>
      </c>
      <c r="C274" s="124" t="str">
        <f>A237</f>
        <v>work1834</v>
      </c>
      <c r="D274" s="223" t="str">
        <f t="shared" si="1198"/>
        <v>core2_work1834</v>
      </c>
      <c r="E274" s="124">
        <v>5</v>
      </c>
      <c r="F274" s="32">
        <v>1</v>
      </c>
      <c r="G274" s="43">
        <f ca="1">IF(OR(INDEX(INDIRECT("times"&amp;B$2),$F274,G$28)&gt;10,INDEX(INDIRECT(D274),$E274,$F274)="",INDEX(INDIRECT(D274),$E274,$F274)&gt;=INDEX(INDIRECT(D274),1,G$28)),0,(INDEX(INDIRECT(D274),$E274,$F274))-INDEX(INDIRECT(D274),1,G$28))*(10-INDEX(INDIRECT("times"&amp;B$2),$F274,G$28))/10</f>
        <v>-47.66567468208094</v>
      </c>
      <c r="H274" s="60">
        <f ca="1">IF(OR(INDEX(INDIRECT("times"&amp;B$2),$F274,H$28)&gt;10,INDEX(INDIRECT(D274),$E274,$F274)="",INDEX(INDIRECT(D274),$E274,$F274)&gt;=INDEX(INDIRECT(D274),1,H$28)),0,(INDEX(INDIRECT(D274),$E274,$F274))-INDEX(INDIRECT(D274),1,H$28))*(10-INDEX(INDIRECT("times"&amp;B$2),$F274,H$28))/10</f>
        <v>-44.723349084421628</v>
      </c>
      <c r="I274" s="60">
        <f ca="1">IF(OR(INDEX(INDIRECT("times"&amp;B$2),$F274,I$28)&gt;10,INDEX(INDIRECT(D274),$E274,$F274)="",INDEX(INDIRECT(D274),$E274,$F274)&gt;=INDEX(INDIRECT(D274),1,I$28)),0,(INDEX(INDIRECT(D274),$E274,$F274))-INDEX(INDIRECT(D274),1,I$28))*(10-INDEX(INDIRECT("times"&amp;B$2),$F274,I$28))/10</f>
        <v>-41.781023486762301</v>
      </c>
      <c r="J274" s="60">
        <f ca="1">IF(OR(INDEX(INDIRECT("times"&amp;B$2),$F274,J$28)&gt;10,INDEX(INDIRECT(D274),$E274,$F274)="",INDEX(INDIRECT(D274),$E274,$F274)&gt;=INDEX(INDIRECT(D274),1,J$28)),0,(INDEX(INDIRECT(D274),$E274,$F274))-INDEX(INDIRECT(D274),1,J$28))*(10-INDEX(INDIRECT("times"&amp;B$2),$F274,J$28))/10</f>
        <v>-38.838697889102988</v>
      </c>
      <c r="K274" s="60">
        <f ca="1">IF(OR(INDEX(INDIRECT("times"&amp;B$2),$F274,K$28)&gt;10,INDEX(INDIRECT(D274),$E274,$F274)="",INDEX(INDIRECT(D274),$E274,$F274)&gt;=INDEX(INDIRECT(D274),1,K$28)),0,(INDEX(INDIRECT(D274),$E274,$F274))-INDEX(INDIRECT(D274),1,K$28))*(10-INDEX(INDIRECT("times"&amp;B$2),$F274,K$28))/10</f>
        <v>-35.896372291443669</v>
      </c>
      <c r="L274" s="60">
        <f ca="1">IF(OR(INDEX(INDIRECT("times"&amp;B$2),$F274,L$28)&gt;10,INDEX(INDIRECT(D274),$E274,$F274)="",INDEX(INDIRECT(D274),$E274,$F274)&gt;=INDEX(INDIRECT(D274),1,L$28)),0,(INDEX(INDIRECT(D274),$E274,$F274))-INDEX(INDIRECT(D274),1,L$28))*(10-INDEX(INDIRECT("times"&amp;B$2),$F274,L$28))/10</f>
        <v>-32.954046693784356</v>
      </c>
      <c r="M274" s="60">
        <f ca="1">IF(OR(INDEX(INDIRECT("times"&amp;B$2),$F274,M$28)&gt;10,INDEX(INDIRECT(D274),$E274,$F274)="",INDEX(INDIRECT(D274),$E274,$F274)&gt;=INDEX(INDIRECT(D274),1,M$28)),0,(INDEX(INDIRECT(D274),$E274,$F274))-INDEX(INDIRECT(D274),1,M$28))*(10-INDEX(INDIRECT("times"&amp;B$2),$F274,M$28))/10</f>
        <v>-30.011721096125036</v>
      </c>
      <c r="N274" s="60">
        <f ca="1">IF(OR(INDEX(INDIRECT("times"&amp;B$2),$F274,N$28)&gt;10,INDEX(INDIRECT(D274),$E274,$F274)="",INDEX(INDIRECT(D274),$E274,$F274)&gt;=INDEX(INDIRECT(D274),1,N$28)),0,(INDEX(INDIRECT(D274),$E274,$F274))-INDEX(INDIRECT(D274),1,N$28))*(10-INDEX(INDIRECT("times"&amp;B$2),$F274,N$28))/10</f>
        <v>-27.069395498465717</v>
      </c>
      <c r="O274" s="60">
        <f ca="1">IF(OR(INDEX(INDIRECT("times"&amp;B$2),$F274,O$28)&gt;10,INDEX(INDIRECT(D274),$E274,$F274)="",INDEX(INDIRECT(D274),$E274,$F274)&gt;=INDEX(INDIRECT(D274),1,O$28)),0,(INDEX(INDIRECT(D274),$E274,$F274))-INDEX(INDIRECT(D274),1,O$28))*(10-INDEX(INDIRECT("times"&amp;B$2),$F274,O$28))/10</f>
        <v>-24.127069900806404</v>
      </c>
      <c r="P274" s="60">
        <f ca="1">IF(OR(INDEX(INDIRECT("times"&amp;B$2),$F274,P$28)&gt;10,INDEX(INDIRECT(D274),$E274,$F274)="",INDEX(INDIRECT(D274),$E274,$F274)&gt;=INDEX(INDIRECT(D274),1,P$28)),0,(INDEX(INDIRECT(D274),$E274,$F274))-INDEX(INDIRECT(D274),1,P$28))*(10-INDEX(INDIRECT("times"&amp;B$2),$F274,P$28))/10</f>
        <v>-21.184744303147085</v>
      </c>
      <c r="Q274" s="60">
        <f ca="1">IF(OR(INDEX(INDIRECT("times"&amp;B$2),$F274,Q$28)&gt;10,INDEX(INDIRECT(D274),$E274,$F274)="",INDEX(INDIRECT(D274),$E274,$F274)&gt;=INDEX(INDIRECT(D274),1,Q$28)),0,(INDEX(INDIRECT(D274),$E274,$F274))-INDEX(INDIRECT(D274),1,Q$28))*(10-INDEX(INDIRECT("times"&amp;B$2),$F274,Q$28))/10</f>
        <v>-18.242418705487768</v>
      </c>
      <c r="R274" s="60">
        <f ca="1">IF(OR(INDEX(INDIRECT("times"&amp;B$2),$F274,R$28)&gt;10,INDEX(INDIRECT(D274),$E274,$F274)="",INDEX(INDIRECT(D274),$E274,$F274)&gt;=INDEX(INDIRECT(D274),1,R$28)),0,(INDEX(INDIRECT(D274),$E274,$F274))-INDEX(INDIRECT(D274),1,R$28))*(10-INDEX(INDIRECT("times"&amp;B$2),$F274,R$28))/10</f>
        <v>-15.300093107828454</v>
      </c>
      <c r="S274" s="60">
        <f ca="1">IF(OR(INDEX(INDIRECT("times"&amp;B$2),$F274,S$28)&gt;10,INDEX(INDIRECT(D274),$E274,$F274)="",INDEX(INDIRECT(D274),$E274,$F274)&gt;=INDEX(INDIRECT(D274),1,S$28)),0,(INDEX(INDIRECT(D274),$E274,$F274))-INDEX(INDIRECT(D274),1,S$28))*(10-INDEX(INDIRECT("times"&amp;B$2),$F274,S$28))/10</f>
        <v>-12.357767510169133</v>
      </c>
      <c r="T274" s="60">
        <f ca="1">IF(OR(INDEX(INDIRECT("times"&amp;B$2),$F274,T$28)&gt;10,INDEX(INDIRECT(D274),$E274,$F274)="",INDEX(INDIRECT(D274),$E274,$F274)&gt;=INDEX(INDIRECT(D274),1,T$28)),0,(INDEX(INDIRECT(D274),$E274,$F274))-INDEX(INDIRECT(D274),1,T$28))*(10-INDEX(INDIRECT("times"&amp;B$2),$F274,T$28))/10</f>
        <v>-9.4154419125098148</v>
      </c>
      <c r="U274" s="60">
        <f ca="1">IF(OR(INDEX(INDIRECT("times"&amp;B$2),$F274,U$28)&gt;10,INDEX(INDIRECT(D274),$E274,$F274)="",INDEX(INDIRECT(D274),$E274,$F274)&gt;=INDEX(INDIRECT(D274),1,U$28)),0,(INDEX(INDIRECT(D274),$E274,$F274))-INDEX(INDIRECT(D274),1,U$28))*(10-INDEX(INDIRECT("times"&amp;B$2),$F274,U$28))/10</f>
        <v>-6.4731163148505022</v>
      </c>
      <c r="V274" s="60">
        <f ca="1">IF(OR(INDEX(INDIRECT("times"&amp;B$2),$F274,V$28)&gt;10,INDEX(INDIRECT(D274),$E274,$F274)="",INDEX(INDIRECT(D274),$E274,$F274)&gt;=INDEX(INDIRECT(D274),1,V$28)),0,(INDEX(INDIRECT(D274),$E274,$F274))-INDEX(INDIRECT(D274),1,V$28))*(10-INDEX(INDIRECT("times"&amp;B$2),$F274,V$28))/10</f>
        <v>-3.5307907171911794</v>
      </c>
      <c r="W274" s="60">
        <f ca="1">IF(OR(INDEX(INDIRECT("times"&amp;B$2),$F274,W$28)&gt;10,INDEX(INDIRECT(D274),$E274,$F274)="",INDEX(INDIRECT(D274),$E274,$F274)&gt;=INDEX(INDIRECT(D274),1,W$28)),0,(INDEX(INDIRECT(D274),$E274,$F274))-INDEX(INDIRECT(D274),1,W$28))*(10-INDEX(INDIRECT("times"&amp;B$2),$F274,W$28))/10</f>
        <v>-0.58846511953186609</v>
      </c>
      <c r="X274" s="60">
        <f ca="1">IF(OR(INDEX(INDIRECT("times"&amp;B$2),$F274,X$28)&gt;10,INDEX(INDIRECT(D274),$E274,$F274)="",INDEX(INDIRECT(D274),$E274,$F274)&gt;=INDEX(INDIRECT(D274),1,X$28)),0,(INDEX(INDIRECT(D274),$E274,$F274))-INDEX(INDIRECT(D274),1,X$28))*(10-INDEX(INDIRECT("times"&amp;B$2),$F274,X$28))/10</f>
        <v>0</v>
      </c>
      <c r="Y274" s="60">
        <f ca="1">IF(OR(INDEX(INDIRECT("times"&amp;B$2),$F274,Y$28)&gt;10,INDEX(INDIRECT(D274),$E274,$F274)="",INDEX(INDIRECT(D274),$E274,$F274)&gt;=INDEX(INDIRECT(D274),1,Y$28)),0,(INDEX(INDIRECT(D274),$E274,$F274))-INDEX(INDIRECT(D274),1,Y$28))*(10-INDEX(INDIRECT("times"&amp;B$2),$F274,Y$28))/10</f>
        <v>0</v>
      </c>
      <c r="Z274" s="60">
        <f ca="1">IF(OR(INDEX(INDIRECT("times"&amp;B$2),$F274,Z$28)&gt;10,INDEX(INDIRECT(D274),$E274,$F274)="",INDEX(INDIRECT(D274),$E274,$F274)&gt;=INDEX(INDIRECT(D274),1,Z$28)),0,(INDEX(INDIRECT(D274),$E274,$F274))-INDEX(INDIRECT(D274),1,Z$28))*(10-INDEX(INDIRECT("times"&amp;B$2),$F274,Z$28))/10</f>
        <v>0</v>
      </c>
      <c r="AA274" s="61">
        <f ca="1">IF(OR(INDEX(INDIRECT("times"&amp;B$2),$F274,AA$28)&gt;10,INDEX(INDIRECT(D274),$E274,$F274)="",INDEX(INDIRECT(D274),$E274,$F274)&gt;=INDEX(INDIRECT(D274),1,AA$28)),0,(INDEX(INDIRECT(D274),$E274,$F274))-INDEX(INDIRECT(D274),1,AA$28))*(10-INDEX(INDIRECT("times"&amp;B$2),$F274,AA$28))/10</f>
        <v>0</v>
      </c>
      <c r="AB274" s="200">
        <v>1</v>
      </c>
      <c r="AD274" s="17" t="s">
        <v>210</v>
      </c>
      <c r="AE274" s="124">
        <f>AD236</f>
        <v>2</v>
      </c>
      <c r="AF274" s="124" t="str">
        <f>AD237</f>
        <v>shop1834</v>
      </c>
      <c r="AG274" s="223" t="str">
        <f t="shared" si="1199"/>
        <v>core2_shop1834</v>
      </c>
      <c r="AH274" s="124">
        <v>5</v>
      </c>
      <c r="AI274" s="32">
        <v>1</v>
      </c>
      <c r="AJ274" s="43">
        <f ca="1">IF(OR(INDEX(INDIRECT("times"&amp;AE$2),$F274,AJ$28)&gt;10,INDEX(INDIRECT(AG274),$E274,$F274)="",INDEX(INDIRECT(AG274),$E274,$F274)&gt;=INDEX(INDIRECT(AG274),1,AJ$28)),0,(INDEX(INDIRECT(AG274),$E274,$F274))-INDEX(INDIRECT(AG274),1,AJ$28))*(10-INDEX(INDIRECT("times"&amp;AE$2),$F274,AJ$28))/10</f>
        <v>-63.383365086705204</v>
      </c>
      <c r="AK274" s="60">
        <f ca="1">IF(OR(INDEX(INDIRECT("times"&amp;AE$2),$F274,AK$28)&gt;10,INDEX(INDIRECT(AG274),$E274,$F274)="",INDEX(INDIRECT(AG274),$E274,$F274)&gt;=INDEX(INDIRECT(AG274),1,AK$28)),0,(INDEX(INDIRECT(AG274),$E274,$F274))-INDEX(INDIRECT(AG274),1,AK$28))*(10-INDEX(INDIRECT("times"&amp;AE$2),$F274,AK$28))/10</f>
        <v>-59.470811686291299</v>
      </c>
      <c r="AL274" s="60">
        <f ca="1">IF(OR(INDEX(INDIRECT("times"&amp;AE$2),$F274,AL$28)&gt;10,INDEX(INDIRECT(AG274),$E274,$F274)="",INDEX(INDIRECT(AG274),$E274,$F274)&gt;=INDEX(INDIRECT(AG274),1,AL$28)),0,(INDEX(INDIRECT(AG274),$E274,$F274))-INDEX(INDIRECT(AG274),1,AL$28))*(10-INDEX(INDIRECT("times"&amp;AE$2),$F274,AL$28))/10</f>
        <v>-55.558258285877386</v>
      </c>
      <c r="AM274" s="60">
        <f ca="1">IF(OR(INDEX(INDIRECT("times"&amp;AE$2),$F274,AM$28)&gt;10,INDEX(INDIRECT(AG274),$E274,$F274)="",INDEX(INDIRECT(AG274),$E274,$F274)&gt;=INDEX(INDIRECT(AG274),1,AM$28)),0,(INDEX(INDIRECT(AG274),$E274,$F274))-INDEX(INDIRECT(AG274),1,AM$28))*(10-INDEX(INDIRECT("times"&amp;AE$2),$F274,AM$28))/10</f>
        <v>-51.645704885463502</v>
      </c>
      <c r="AN274" s="60">
        <f ca="1">IF(OR(INDEX(INDIRECT("times"&amp;AE$2),$F274,AN$28)&gt;10,INDEX(INDIRECT(AG274),$E274,$F274)="",INDEX(INDIRECT(AG274),$E274,$F274)&gt;=INDEX(INDIRECT(AG274),1,AN$28)),0,(INDEX(INDIRECT(AG274),$E274,$F274))-INDEX(INDIRECT(AG274),1,AN$28))*(10-INDEX(INDIRECT("times"&amp;AE$2),$F274,AN$28))/10</f>
        <v>-47.733151485049589</v>
      </c>
      <c r="AO274" s="60">
        <f ca="1">IF(OR(INDEX(INDIRECT("times"&amp;AE$2),$F274,AO$28)&gt;10,INDEX(INDIRECT(AG274),$E274,$F274)="",INDEX(INDIRECT(AG274),$E274,$F274)&gt;=INDEX(INDIRECT(AG274),1,AO$28)),0,(INDEX(INDIRECT(AG274),$E274,$F274))-INDEX(INDIRECT(AG274),1,AO$28))*(10-INDEX(INDIRECT("times"&amp;AE$2),$F274,AO$28))/10</f>
        <v>-43.820598084635698</v>
      </c>
      <c r="AP274" s="60">
        <f ca="1">IF(OR(INDEX(INDIRECT("times"&amp;AE$2),$F274,AP$28)&gt;10,INDEX(INDIRECT(AG274),$E274,$F274)="",INDEX(INDIRECT(AG274),$E274,$F274)&gt;=INDEX(INDIRECT(AG274),1,AP$28)),0,(INDEX(INDIRECT(AG274),$E274,$F274))-INDEX(INDIRECT(AG274),1,AP$28))*(10-INDEX(INDIRECT("times"&amp;AE$2),$F274,AP$28))/10</f>
        <v>-39.908044684221792</v>
      </c>
      <c r="AQ274" s="60">
        <f ca="1">IF(OR(INDEX(INDIRECT("times"&amp;AE$2),$F274,AQ$28)&gt;10,INDEX(INDIRECT(AG274),$E274,$F274)="",INDEX(INDIRECT(AG274),$E274,$F274)&gt;=INDEX(INDIRECT(AG274),1,AQ$28)),0,(INDEX(INDIRECT(AG274),$E274,$F274))-INDEX(INDIRECT(AG274),1,AQ$28))*(10-INDEX(INDIRECT("times"&amp;AE$2),$F274,AQ$28))/10</f>
        <v>-35.995491283807894</v>
      </c>
      <c r="AR274" s="60">
        <f ca="1">IF(OR(INDEX(INDIRECT("times"&amp;AE$2),$F274,AR$28)&gt;10,INDEX(INDIRECT(AG274),$E274,$F274)="",INDEX(INDIRECT(AG274),$E274,$F274)&gt;=INDEX(INDIRECT(AG274),1,AR$28)),0,(INDEX(INDIRECT(AG274),$E274,$F274))-INDEX(INDIRECT(AG274),1,AR$28))*(10-INDEX(INDIRECT("times"&amp;AE$2),$F274,AR$28))/10</f>
        <v>-32.082937883393996</v>
      </c>
      <c r="AS274" s="60">
        <f ca="1">IF(OR(INDEX(INDIRECT("times"&amp;AE$2),$F274,AS$28)&gt;10,INDEX(INDIRECT(AG274),$E274,$F274)="",INDEX(INDIRECT(AG274),$E274,$F274)&gt;=INDEX(INDIRECT(AG274),1,AS$28)),0,(INDEX(INDIRECT(AG274),$E274,$F274))-INDEX(INDIRECT(AG274),1,AS$28))*(10-INDEX(INDIRECT("times"&amp;AE$2),$F274,AS$28))/10</f>
        <v>-28.17038448298009</v>
      </c>
      <c r="AT274" s="60">
        <f ca="1">IF(OR(INDEX(INDIRECT("times"&amp;AE$2),$F274,AT$28)&gt;10,INDEX(INDIRECT(AG274),$E274,$F274)="",INDEX(INDIRECT(AG274),$E274,$F274)&gt;=INDEX(INDIRECT(AG274),1,AT$28)),0,(INDEX(INDIRECT(AG274),$E274,$F274))-INDEX(INDIRECT(AG274),1,AT$28))*(10-INDEX(INDIRECT("times"&amp;AE$2),$F274,AT$28))/10</f>
        <v>-24.257831082566188</v>
      </c>
      <c r="AU274" s="60">
        <f ca="1">IF(OR(INDEX(INDIRECT("times"&amp;AE$2),$F274,AU$28)&gt;10,INDEX(INDIRECT(AG274),$E274,$F274)="",INDEX(INDIRECT(AG274),$E274,$F274)&gt;=INDEX(INDIRECT(AG274),1,AU$28)),0,(INDEX(INDIRECT(AG274),$E274,$F274))-INDEX(INDIRECT(AG274),1,AU$28))*(10-INDEX(INDIRECT("times"&amp;AE$2),$F274,AU$28))/10</f>
        <v>-20.345277682152293</v>
      </c>
      <c r="AV274" s="60">
        <f ca="1">IF(OR(INDEX(INDIRECT("times"&amp;AE$2),$F274,AV$28)&gt;10,INDEX(INDIRECT(AG274),$E274,$F274)="",INDEX(INDIRECT(AG274),$E274,$F274)&gt;=INDEX(INDIRECT(AG274),1,AV$28)),0,(INDEX(INDIRECT(AG274),$E274,$F274))-INDEX(INDIRECT(AG274),1,AV$28))*(10-INDEX(INDIRECT("times"&amp;AE$2),$F274,AV$28))/10</f>
        <v>-16.432724281738384</v>
      </c>
      <c r="AW274" s="60">
        <f ca="1">IF(OR(INDEX(INDIRECT("times"&amp;AE$2),$F274,AW$28)&gt;10,INDEX(INDIRECT(AG274),$E274,$F274)="",INDEX(INDIRECT(AG274),$E274,$F274)&gt;=INDEX(INDIRECT(AG274),1,AW$28)),0,(INDEX(INDIRECT(AG274),$E274,$F274))-INDEX(INDIRECT(AG274),1,AW$28))*(10-INDEX(INDIRECT("times"&amp;AE$2),$F274,AW$28))/10</f>
        <v>-12.520170881324482</v>
      </c>
      <c r="AX274" s="60">
        <f ca="1">IF(OR(INDEX(INDIRECT("times"&amp;AE$2),$F274,AX$28)&gt;10,INDEX(INDIRECT(AG274),$E274,$F274)="",INDEX(INDIRECT(AG274),$E274,$F274)&gt;=INDEX(INDIRECT(AG274),1,AX$28)),0,(INDEX(INDIRECT(AG274),$E274,$F274))-INDEX(INDIRECT(AG274),1,AX$28))*(10-INDEX(INDIRECT("times"&amp;AE$2),$F274,AX$28))/10</f>
        <v>-8.6076174809105872</v>
      </c>
      <c r="AY274" s="60">
        <f ca="1">IF(OR(INDEX(INDIRECT("times"&amp;AE$2),$F274,AY$28)&gt;10,INDEX(INDIRECT(AG274),$E274,$F274)="",INDEX(INDIRECT(AG274),$E274,$F274)&gt;=INDEX(INDIRECT(AG274),1,AY$28)),0,(INDEX(INDIRECT(AG274),$E274,$F274))-INDEX(INDIRECT(AG274),1,AY$28))*(10-INDEX(INDIRECT("times"&amp;AE$2),$F274,AY$28))/10</f>
        <v>-4.6950640804966799</v>
      </c>
      <c r="AZ274" s="60">
        <f ca="1">IF(OR(INDEX(INDIRECT("times"&amp;AE$2),$F274,AZ$28)&gt;10,INDEX(INDIRECT(AG274),$E274,$F274)="",INDEX(INDIRECT(AG274),$E274,$F274)&gt;=INDEX(INDIRECT(AG274),1,AZ$28)),0,(INDEX(INDIRECT(AG274),$E274,$F274))-INDEX(INDIRECT(AG274),1,AZ$28))*(10-INDEX(INDIRECT("times"&amp;AE$2),$F274,AZ$28))/10</f>
        <v>-0.78251068008278368</v>
      </c>
      <c r="BA274" s="60">
        <f ca="1">IF(OR(INDEX(INDIRECT("times"&amp;AE$2),$F274,BA$28)&gt;10,INDEX(INDIRECT(AG274),$E274,$F274)="",INDEX(INDIRECT(AG274),$E274,$F274)&gt;=INDEX(INDIRECT(AG274),1,BA$28)),0,(INDEX(INDIRECT(AG274),$E274,$F274))-INDEX(INDIRECT(AG274),1,BA$28))*(10-INDEX(INDIRECT("times"&amp;AE$2),$F274,BA$28))/10</f>
        <v>0</v>
      </c>
      <c r="BB274" s="60">
        <f ca="1">IF(OR(INDEX(INDIRECT("times"&amp;AE$2),$F274,BB$28)&gt;10,INDEX(INDIRECT(AG274),$E274,$F274)="",INDEX(INDIRECT(AG274),$E274,$F274)&gt;=INDEX(INDIRECT(AG274),1,BB$28)),0,(INDEX(INDIRECT(AG274),$E274,$F274))-INDEX(INDIRECT(AG274),1,BB$28))*(10-INDEX(INDIRECT("times"&amp;AE$2),$F274,BB$28))/10</f>
        <v>0</v>
      </c>
      <c r="BC274" s="60">
        <f ca="1">IF(OR(INDEX(INDIRECT("times"&amp;AE$2),$F274,BC$28)&gt;10,INDEX(INDIRECT(AG274),$E274,$F274)="",INDEX(INDIRECT(AG274),$E274,$F274)&gt;=INDEX(INDIRECT(AG274),1,BC$28)),0,(INDEX(INDIRECT(AG274),$E274,$F274))-INDEX(INDIRECT(AG274),1,BC$28))*(10-INDEX(INDIRECT("times"&amp;AE$2),$F274,BC$28))/10</f>
        <v>0</v>
      </c>
      <c r="BD274" s="61">
        <f ca="1">IF(OR(INDEX(INDIRECT("times"&amp;AE$2),$F274,BD$28)&gt;10,INDEX(INDIRECT(AG274),$E274,$F274)="",INDEX(INDIRECT(AG274),$E274,$F274)&gt;=INDEX(INDIRECT(AG274),1,BD$28)),0,(INDEX(INDIRECT(AG274),$E274,$F274))-INDEX(INDIRECT(AG274),1,BD$28))*(10-INDEX(INDIRECT("times"&amp;AE$2),$F274,BD$28))/10</f>
        <v>0</v>
      </c>
      <c r="BE274" s="200">
        <v>1</v>
      </c>
      <c r="BG274" s="17" t="s">
        <v>210</v>
      </c>
      <c r="BH274" s="124">
        <f>BG236</f>
        <v>2</v>
      </c>
      <c r="BI274" s="124" t="str">
        <f>BG237</f>
        <v>lei1834</v>
      </c>
      <c r="BJ274" s="223" t="str">
        <f t="shared" si="1200"/>
        <v>core2_lei1834</v>
      </c>
      <c r="BK274" s="124">
        <v>5</v>
      </c>
      <c r="BL274" s="32">
        <v>1</v>
      </c>
      <c r="BM274" s="43">
        <f ca="1">IF(OR(INDEX(INDIRECT("times"&amp;BH$2),$F274,BM$28)&gt;10,INDEX(INDIRECT(BJ274),$E274,$F274)="",INDEX(INDIRECT(BJ274),$E274,$F274)&gt;=INDEX(INDIRECT(BJ274),1,BM$28)),0,(INDEX(INDIRECT(BJ274),$E274,$F274))-INDEX(INDIRECT(BJ274),1,BM$28))*(10-INDEX(INDIRECT("times"&amp;BH$2),$F274,BM$28))/10</f>
        <v>-52.318695664739906</v>
      </c>
      <c r="BN274" s="60">
        <f ca="1">IF(OR(INDEX(INDIRECT("times"&amp;BH$2),$F274,BN$28)&gt;10,INDEX(INDIRECT(BJ274),$E274,$F274)="",INDEX(INDIRECT(BJ274),$E274,$F274)&gt;=INDEX(INDIRECT(BJ274),1,BN$28)),0,(INDEX(INDIRECT(BJ274),$E274,$F274))-INDEX(INDIRECT(BJ274),1,BN$28))*(10-INDEX(INDIRECT("times"&amp;BH$2),$F274,BN$28))/10</f>
        <v>-49.089146549632503</v>
      </c>
      <c r="BO274" s="60">
        <f ca="1">IF(OR(INDEX(INDIRECT("times"&amp;BH$2),$F274,BO$28)&gt;10,INDEX(INDIRECT(BJ274),$E274,$F274)="",INDEX(INDIRECT(BJ274),$E274,$F274)&gt;=INDEX(INDIRECT(BJ274),1,BO$28)),0,(INDEX(INDIRECT(BJ274),$E274,$F274))-INDEX(INDIRECT(BJ274),1,BO$28))*(10-INDEX(INDIRECT("times"&amp;BH$2),$F274,BO$28))/10</f>
        <v>-45.859597434525099</v>
      </c>
      <c r="BP274" s="60">
        <f ca="1">IF(OR(INDEX(INDIRECT("times"&amp;BH$2),$F274,BP$28)&gt;10,INDEX(INDIRECT(BJ274),$E274,$F274)="",INDEX(INDIRECT(BJ274),$E274,$F274)&gt;=INDEX(INDIRECT(BJ274),1,BP$28)),0,(INDEX(INDIRECT(BJ274),$E274,$F274))-INDEX(INDIRECT(BJ274),1,BP$28))*(10-INDEX(INDIRECT("times"&amp;BH$2),$F274,BP$28))/10</f>
        <v>-42.630048319417696</v>
      </c>
      <c r="BQ274" s="60">
        <f ca="1">IF(OR(INDEX(INDIRECT("times"&amp;BH$2),$F274,BQ$28)&gt;10,INDEX(INDIRECT(BJ274),$E274,$F274)="",INDEX(INDIRECT(BJ274),$E274,$F274)&gt;=INDEX(INDIRECT(BJ274),1,BQ$28)),0,(INDEX(INDIRECT(BJ274),$E274,$F274))-INDEX(INDIRECT(BJ274),1,BQ$28))*(10-INDEX(INDIRECT("times"&amp;BH$2),$F274,BQ$28))/10</f>
        <v>-39.400499204310293</v>
      </c>
      <c r="BR274" s="60">
        <f ca="1">IF(OR(INDEX(INDIRECT("times"&amp;BH$2),$F274,BR$28)&gt;10,INDEX(INDIRECT(BJ274),$E274,$F274)="",INDEX(INDIRECT(BJ274),$E274,$F274)&gt;=INDEX(INDIRECT(BJ274),1,BR$28)),0,(INDEX(INDIRECT(BJ274),$E274,$F274))-INDEX(INDIRECT(BJ274),1,BR$28))*(10-INDEX(INDIRECT("times"&amp;BH$2),$F274,BR$28))/10</f>
        <v>-36.17095008920289</v>
      </c>
      <c r="BS274" s="60">
        <f ca="1">IF(OR(INDEX(INDIRECT("times"&amp;BH$2),$F274,BS$28)&gt;10,INDEX(INDIRECT(BJ274),$E274,$F274)="",INDEX(INDIRECT(BJ274),$E274,$F274)&gt;=INDEX(INDIRECT(BJ274),1,BS$28)),0,(INDEX(INDIRECT(BJ274),$E274,$F274))-INDEX(INDIRECT(BJ274),1,BS$28))*(10-INDEX(INDIRECT("times"&amp;BH$2),$F274,BS$28))/10</f>
        <v>-32.941400974095487</v>
      </c>
      <c r="BT274" s="60">
        <f ca="1">IF(OR(INDEX(INDIRECT("times"&amp;BH$2),$F274,BT$28)&gt;10,INDEX(INDIRECT(BJ274),$E274,$F274)="",INDEX(INDIRECT(BJ274),$E274,$F274)&gt;=INDEX(INDIRECT(BJ274),1,BT$28)),0,(INDEX(INDIRECT(BJ274),$E274,$F274))-INDEX(INDIRECT(BJ274),1,BT$28))*(10-INDEX(INDIRECT("times"&amp;BH$2),$F274,BT$28))/10</f>
        <v>-29.711851858988091</v>
      </c>
      <c r="BU274" s="60">
        <f ca="1">IF(OR(INDEX(INDIRECT("times"&amp;BH$2),$F274,BU$28)&gt;10,INDEX(INDIRECT(BJ274),$E274,$F274)="",INDEX(INDIRECT(BJ274),$E274,$F274)&gt;=INDEX(INDIRECT(BJ274),1,BU$28)),0,(INDEX(INDIRECT(BJ274),$E274,$F274))-INDEX(INDIRECT(BJ274),1,BU$28))*(10-INDEX(INDIRECT("times"&amp;BH$2),$F274,BU$28))/10</f>
        <v>-26.482302743880688</v>
      </c>
      <c r="BV274" s="60">
        <f ca="1">IF(OR(INDEX(INDIRECT("times"&amp;BH$2),$F274,BV$28)&gt;10,INDEX(INDIRECT(BJ274),$E274,$F274)="",INDEX(INDIRECT(BJ274),$E274,$F274)&gt;=INDEX(INDIRECT(BJ274),1,BV$28)),0,(INDEX(INDIRECT(BJ274),$E274,$F274))-INDEX(INDIRECT(BJ274),1,BV$28))*(10-INDEX(INDIRECT("times"&amp;BH$2),$F274,BV$28))/10</f>
        <v>-23.252753628773288</v>
      </c>
      <c r="BW274" s="60">
        <f ca="1">IF(OR(INDEX(INDIRECT("times"&amp;BH$2),$F274,BW$28)&gt;10,INDEX(INDIRECT(BJ274),$E274,$F274)="",INDEX(INDIRECT(BJ274),$E274,$F274)&gt;=INDEX(INDIRECT(BJ274),1,BW$28)),0,(INDEX(INDIRECT(BJ274),$E274,$F274))-INDEX(INDIRECT(BJ274),1,BW$28))*(10-INDEX(INDIRECT("times"&amp;BH$2),$F274,BW$28))/10</f>
        <v>-20.023204513665888</v>
      </c>
      <c r="BX274" s="60">
        <f ca="1">IF(OR(INDEX(INDIRECT("times"&amp;BH$2),$F274,BX$28)&gt;10,INDEX(INDIRECT(BJ274),$E274,$F274)="",INDEX(INDIRECT(BJ274),$E274,$F274)&gt;=INDEX(INDIRECT(BJ274),1,BX$28)),0,(INDEX(INDIRECT(BJ274),$E274,$F274))-INDEX(INDIRECT(BJ274),1,BX$28))*(10-INDEX(INDIRECT("times"&amp;BH$2),$F274,BX$28))/10</f>
        <v>-16.793655398558492</v>
      </c>
      <c r="BY274" s="60">
        <f ca="1">IF(OR(INDEX(INDIRECT("times"&amp;BH$2),$F274,BY$28)&gt;10,INDEX(INDIRECT(BJ274),$E274,$F274)="",INDEX(INDIRECT(BJ274),$E274,$F274)&gt;=INDEX(INDIRECT(BJ274),1,BY$28)),0,(INDEX(INDIRECT(BJ274),$E274,$F274))-INDEX(INDIRECT(BJ274),1,BY$28))*(10-INDEX(INDIRECT("times"&amp;BH$2),$F274,BY$28))/10</f>
        <v>-13.564106283451085</v>
      </c>
      <c r="BZ274" s="60">
        <f ca="1">IF(OR(INDEX(INDIRECT("times"&amp;BH$2),$F274,BZ$28)&gt;10,INDEX(INDIRECT(BJ274),$E274,$F274)="",INDEX(INDIRECT(BJ274),$E274,$F274)&gt;=INDEX(INDIRECT(BJ274),1,BZ$28)),0,(INDEX(INDIRECT(BJ274),$E274,$F274))-INDEX(INDIRECT(BJ274),1,BZ$28))*(10-INDEX(INDIRECT("times"&amp;BH$2),$F274,BZ$28))/10</f>
        <v>-10.334557168343682</v>
      </c>
      <c r="CA274" s="60">
        <f ca="1">IF(OR(INDEX(INDIRECT("times"&amp;BH$2),$F274,CA$28)&gt;10,INDEX(INDIRECT(BJ274),$E274,$F274)="",INDEX(INDIRECT(BJ274),$E274,$F274)&gt;=INDEX(INDIRECT(BJ274),1,CA$28)),0,(INDEX(INDIRECT(BJ274),$E274,$F274))-INDEX(INDIRECT(BJ274),1,CA$28))*(10-INDEX(INDIRECT("times"&amp;BH$2),$F274,CA$28))/10</f>
        <v>-7.1050080532362854</v>
      </c>
      <c r="CB274" s="60">
        <f ca="1">IF(OR(INDEX(INDIRECT("times"&amp;BH$2),$F274,CB$28)&gt;10,INDEX(INDIRECT(BJ274),$E274,$F274)="",INDEX(INDIRECT(BJ274),$E274,$F274)&gt;=INDEX(INDIRECT(BJ274),1,CB$28)),0,(INDEX(INDIRECT(BJ274),$E274,$F274))-INDEX(INDIRECT(BJ274),1,CB$28))*(10-INDEX(INDIRECT("times"&amp;BH$2),$F274,CB$28))/10</f>
        <v>-3.8754589381288804</v>
      </c>
      <c r="CC274" s="60">
        <f ca="1">IF(OR(INDEX(INDIRECT("times"&amp;BH$2),$F274,CC$28)&gt;10,INDEX(INDIRECT(BJ274),$E274,$F274)="",INDEX(INDIRECT(BJ274),$E274,$F274)&gt;=INDEX(INDIRECT(BJ274),1,CC$28)),0,(INDEX(INDIRECT(BJ274),$E274,$F274))-INDEX(INDIRECT(BJ274),1,CC$28))*(10-INDEX(INDIRECT("times"&amp;BH$2),$F274,CC$28))/10</f>
        <v>-0.64590982302148314</v>
      </c>
      <c r="CD274" s="60">
        <f ca="1">IF(OR(INDEX(INDIRECT("times"&amp;BH$2),$F274,CD$28)&gt;10,INDEX(INDIRECT(BJ274),$E274,$F274)="",INDEX(INDIRECT(BJ274),$E274,$F274)&gt;=INDEX(INDIRECT(BJ274),1,CD$28)),0,(INDEX(INDIRECT(BJ274),$E274,$F274))-INDEX(INDIRECT(BJ274),1,CD$28))*(10-INDEX(INDIRECT("times"&amp;BH$2),$F274,CD$28))/10</f>
        <v>0</v>
      </c>
      <c r="CE274" s="60">
        <f ca="1">IF(OR(INDEX(INDIRECT("times"&amp;BH$2),$F274,CE$28)&gt;10,INDEX(INDIRECT(BJ274),$E274,$F274)="",INDEX(INDIRECT(BJ274),$E274,$F274)&gt;=INDEX(INDIRECT(BJ274),1,CE$28)),0,(INDEX(INDIRECT(BJ274),$E274,$F274))-INDEX(INDIRECT(BJ274),1,CE$28))*(10-INDEX(INDIRECT("times"&amp;BH$2),$F274,CE$28))/10</f>
        <v>0</v>
      </c>
      <c r="CF274" s="60">
        <f ca="1">IF(OR(INDEX(INDIRECT("times"&amp;BH$2),$F274,CF$28)&gt;10,INDEX(INDIRECT(BJ274),$E274,$F274)="",INDEX(INDIRECT(BJ274),$E274,$F274)&gt;=INDEX(INDIRECT(BJ274),1,CF$28)),0,(INDEX(INDIRECT(BJ274),$E274,$F274))-INDEX(INDIRECT(BJ274),1,CF$28))*(10-INDEX(INDIRECT("times"&amp;BH$2),$F274,CF$28))/10</f>
        <v>0</v>
      </c>
      <c r="CG274" s="61">
        <f ca="1">IF(OR(INDEX(INDIRECT("times"&amp;BH$2),$F274,CG$28)&gt;10,INDEX(INDIRECT(BJ274),$E274,$F274)="",INDEX(INDIRECT(BJ274),$E274,$F274)&gt;=INDEX(INDIRECT(BJ274),1,CG$28)),0,(INDEX(INDIRECT(BJ274),$E274,$F274))-INDEX(INDIRECT(BJ274),1,CG$28))*(10-INDEX(INDIRECT("times"&amp;BH$2),$F274,CG$28))/10</f>
        <v>0</v>
      </c>
      <c r="CH274" s="200">
        <v>1</v>
      </c>
      <c r="CJ274" s="17" t="s">
        <v>210</v>
      </c>
      <c r="CK274" s="124">
        <f>CJ236</f>
        <v>2</v>
      </c>
      <c r="CL274" s="124" t="str">
        <f>CJ237</f>
        <v>work3564</v>
      </c>
      <c r="CM274" s="223" t="str">
        <f t="shared" si="1201"/>
        <v>core2_work3564</v>
      </c>
      <c r="CN274" s="124">
        <v>5</v>
      </c>
      <c r="CO274" s="32">
        <v>1</v>
      </c>
      <c r="CP274" s="43">
        <f ca="1">IF(OR(INDEX(INDIRECT("times"&amp;CK$2),$F274,CP$28)&gt;10,INDEX(INDIRECT(CM274),$E274,$F274)="",INDEX(INDIRECT(CM274),$E274,$F274)&gt;=INDEX(INDIRECT(CM274),1,CP$28)),0,(INDEX(INDIRECT(CM274),$E274,$F274))-INDEX(INDIRECT(CM274),1,CP$28))*(10-INDEX(INDIRECT("times"&amp;CK$2),$F274,CP$28))/10</f>
        <v>-56.047842890173413</v>
      </c>
      <c r="CQ274" s="60">
        <f ca="1">IF(OR(INDEX(INDIRECT("times"&amp;CK$2),$F274,CQ$28)&gt;10,INDEX(INDIRECT(CM274),$E274,$F274)="",INDEX(INDIRECT(CM274),$E274,$F274)&gt;=INDEX(INDIRECT(CM274),1,CQ$28)),0,(INDEX(INDIRECT(CM274),$E274,$F274))-INDEX(INDIRECT(CM274),1,CQ$28))*(10-INDEX(INDIRECT("times"&amp;CK$2),$F274,CQ$28))/10</f>
        <v>-52.588099501891101</v>
      </c>
      <c r="CR274" s="60">
        <f ca="1">IF(OR(INDEX(INDIRECT("times"&amp;CK$2),$F274,CR$28)&gt;10,INDEX(INDIRECT(CM274),$E274,$F274)="",INDEX(INDIRECT(CM274),$E274,$F274)&gt;=INDEX(INDIRECT(CM274),1,CR$28)),0,(INDEX(INDIRECT(CM274),$E274,$F274))-INDEX(INDIRECT(CM274),1,CR$28))*(10-INDEX(INDIRECT("times"&amp;CK$2),$F274,CR$28))/10</f>
        <v>-49.128356113608788</v>
      </c>
      <c r="CS274" s="60">
        <f ca="1">IF(OR(INDEX(INDIRECT("times"&amp;CK$2),$F274,CS$28)&gt;10,INDEX(INDIRECT(CM274),$E274,$F274)="",INDEX(INDIRECT(CM274),$E274,$F274)&gt;=INDEX(INDIRECT(CM274),1,CS$28)),0,(INDEX(INDIRECT(CM274),$E274,$F274))-INDEX(INDIRECT(CM274),1,CS$28))*(10-INDEX(INDIRECT("times"&amp;CK$2),$F274,CS$28))/10</f>
        <v>-45.668612725326483</v>
      </c>
      <c r="CT274" s="60">
        <f ca="1">IF(OR(INDEX(INDIRECT("times"&amp;CK$2),$F274,CT$28)&gt;10,INDEX(INDIRECT(CM274),$E274,$F274)="",INDEX(INDIRECT(CM274),$E274,$F274)&gt;=INDEX(INDIRECT(CM274),1,CT$28)),0,(INDEX(INDIRECT(CM274),$E274,$F274))-INDEX(INDIRECT(CM274),1,CT$28))*(10-INDEX(INDIRECT("times"&amp;CK$2),$F274,CT$28))/10</f>
        <v>-42.208869337044163</v>
      </c>
      <c r="CU274" s="60">
        <f ca="1">IF(OR(INDEX(INDIRECT("times"&amp;CK$2),$F274,CU$28)&gt;10,INDEX(INDIRECT(CM274),$E274,$F274)="",INDEX(INDIRECT(CM274),$E274,$F274)&gt;=INDEX(INDIRECT(CM274),1,CU$28)),0,(INDEX(INDIRECT(CM274),$E274,$F274))-INDEX(INDIRECT(CM274),1,CU$28))*(10-INDEX(INDIRECT("times"&amp;CK$2),$F274,CU$28))/10</f>
        <v>-38.749125948761865</v>
      </c>
      <c r="CV274" s="60">
        <f ca="1">IF(OR(INDEX(INDIRECT("times"&amp;CK$2),$F274,CV$28)&gt;10,INDEX(INDIRECT(CM274),$E274,$F274)="",INDEX(INDIRECT(CM274),$E274,$F274)&gt;=INDEX(INDIRECT(CM274),1,CV$28)),0,(INDEX(INDIRECT(CM274),$E274,$F274))-INDEX(INDIRECT(CM274),1,CV$28))*(10-INDEX(INDIRECT("times"&amp;CK$2),$F274,CV$28))/10</f>
        <v>-35.289382560479552</v>
      </c>
      <c r="CW274" s="60">
        <f ca="1">IF(OR(INDEX(INDIRECT("times"&amp;CK$2),$F274,CW$28)&gt;10,INDEX(INDIRECT(CM274),$E274,$F274)="",INDEX(INDIRECT(CM274),$E274,$F274)&gt;=INDEX(INDIRECT(CM274),1,CW$28)),0,(INDEX(INDIRECT(CM274),$E274,$F274))-INDEX(INDIRECT(CM274),1,CW$28))*(10-INDEX(INDIRECT("times"&amp;CK$2),$F274,CW$28))/10</f>
        <v>-31.829639172197243</v>
      </c>
      <c r="CX274" s="60">
        <f ca="1">IF(OR(INDEX(INDIRECT("times"&amp;CK$2),$F274,CX$28)&gt;10,INDEX(INDIRECT(CM274),$E274,$F274)="",INDEX(INDIRECT(CM274),$E274,$F274)&gt;=INDEX(INDIRECT(CM274),1,CX$28)),0,(INDEX(INDIRECT(CM274),$E274,$F274))-INDEX(INDIRECT(CM274),1,CX$28))*(10-INDEX(INDIRECT("times"&amp;CK$2),$F274,CX$28))/10</f>
        <v>-28.369895783914934</v>
      </c>
      <c r="CY274" s="60">
        <f ca="1">IF(OR(INDEX(INDIRECT("times"&amp;CK$2),$F274,CY$28)&gt;10,INDEX(INDIRECT(CM274),$E274,$F274)="",INDEX(INDIRECT(CM274),$E274,$F274)&gt;=INDEX(INDIRECT(CM274),1,CY$28)),0,(INDEX(INDIRECT(CM274),$E274,$F274))-INDEX(INDIRECT(CM274),1,CY$28))*(10-INDEX(INDIRECT("times"&amp;CK$2),$F274,CY$28))/10</f>
        <v>-24.910152395632629</v>
      </c>
      <c r="CZ274" s="60">
        <f ca="1">IF(OR(INDEX(INDIRECT("times"&amp;CK$2),$F274,CZ$28)&gt;10,INDEX(INDIRECT(CM274),$E274,$F274)="",INDEX(INDIRECT(CM274),$E274,$F274)&gt;=INDEX(INDIRECT(CM274),1,CZ$28)),0,(INDEX(INDIRECT(CM274),$E274,$F274))-INDEX(INDIRECT(CM274),1,CZ$28))*(10-INDEX(INDIRECT("times"&amp;CK$2),$F274,CZ$28))/10</f>
        <v>-21.450409007350316</v>
      </c>
      <c r="DA274" s="60">
        <f ca="1">IF(OR(INDEX(INDIRECT("times"&amp;CK$2),$F274,DA$28)&gt;10,INDEX(INDIRECT(CM274),$E274,$F274)="",INDEX(INDIRECT(CM274),$E274,$F274)&gt;=INDEX(INDIRECT(CM274),1,DA$28)),0,(INDEX(INDIRECT(CM274),$E274,$F274))-INDEX(INDIRECT(CM274),1,DA$28))*(10-INDEX(INDIRECT("times"&amp;CK$2),$F274,DA$28))/10</f>
        <v>-17.990665619068011</v>
      </c>
      <c r="DB274" s="60">
        <f ca="1">IF(OR(INDEX(INDIRECT("times"&amp;CK$2),$F274,DB$28)&gt;10,INDEX(INDIRECT(CM274),$E274,$F274)="",INDEX(INDIRECT(CM274),$E274,$F274)&gt;=INDEX(INDIRECT(CM274),1,DB$28)),0,(INDEX(INDIRECT(CM274),$E274,$F274))-INDEX(INDIRECT(CM274),1,DB$28))*(10-INDEX(INDIRECT("times"&amp;CK$2),$F274,DB$28))/10</f>
        <v>-14.530922230785697</v>
      </c>
      <c r="DC274" s="60">
        <f ca="1">IF(OR(INDEX(INDIRECT("times"&amp;CK$2),$F274,DC$28)&gt;10,INDEX(INDIRECT(CM274),$E274,$F274)="",INDEX(INDIRECT(CM274),$E274,$F274)&gt;=INDEX(INDIRECT(CM274),1,DC$28)),0,(INDEX(INDIRECT(CM274),$E274,$F274))-INDEX(INDIRECT(CM274),1,DC$28))*(10-INDEX(INDIRECT("times"&amp;CK$2),$F274,DC$28))/10</f>
        <v>-11.071178842503389</v>
      </c>
      <c r="DD274" s="60">
        <f ca="1">IF(OR(INDEX(INDIRECT("times"&amp;CK$2),$F274,DD$28)&gt;10,INDEX(INDIRECT(CM274),$E274,$F274)="",INDEX(INDIRECT(CM274),$E274,$F274)&gt;=INDEX(INDIRECT(CM274),1,DD$28)),0,(INDEX(INDIRECT(CM274),$E274,$F274))-INDEX(INDIRECT(CM274),1,DD$28))*(10-INDEX(INDIRECT("times"&amp;CK$2),$F274,DD$28))/10</f>
        <v>-7.6114354542210831</v>
      </c>
      <c r="DE274" s="60">
        <f ca="1">IF(OR(INDEX(INDIRECT("times"&amp;CK$2),$F274,DE$28)&gt;10,INDEX(INDIRECT(CM274),$E274,$F274)="",INDEX(INDIRECT(CM274),$E274,$F274)&gt;=INDEX(INDIRECT(CM274),1,DE$28)),0,(INDEX(INDIRECT(CM274),$E274,$F274))-INDEX(INDIRECT(CM274),1,DE$28))*(10-INDEX(INDIRECT("times"&amp;CK$2),$F274,DE$28))/10</f>
        <v>-4.1516920659387697</v>
      </c>
      <c r="DF274" s="60">
        <f ca="1">IF(OR(INDEX(INDIRECT("times"&amp;CK$2),$F274,DF$28)&gt;10,INDEX(INDIRECT(CM274),$E274,$F274)="",INDEX(INDIRECT(CM274),$E274,$F274)&gt;=INDEX(INDIRECT(CM274),1,DF$28)),0,(INDEX(INDIRECT(CM274),$E274,$F274))-INDEX(INDIRECT(CM274),1,DF$28))*(10-INDEX(INDIRECT("times"&amp;CK$2),$F274,DF$28))/10</f>
        <v>-0.69194867765646495</v>
      </c>
      <c r="DG274" s="60">
        <f ca="1">IF(OR(INDEX(INDIRECT("times"&amp;CK$2),$F274,DG$28)&gt;10,INDEX(INDIRECT(CM274),$E274,$F274)="",INDEX(INDIRECT(CM274),$E274,$F274)&gt;=INDEX(INDIRECT(CM274),1,DG$28)),0,(INDEX(INDIRECT(CM274),$E274,$F274))-INDEX(INDIRECT(CM274),1,DG$28))*(10-INDEX(INDIRECT("times"&amp;CK$2),$F274,DG$28))/10</f>
        <v>0</v>
      </c>
      <c r="DH274" s="60">
        <f ca="1">IF(OR(INDEX(INDIRECT("times"&amp;CK$2),$F274,DH$28)&gt;10,INDEX(INDIRECT(CM274),$E274,$F274)="",INDEX(INDIRECT(CM274),$E274,$F274)&gt;=INDEX(INDIRECT(CM274),1,DH$28)),0,(INDEX(INDIRECT(CM274),$E274,$F274))-INDEX(INDIRECT(CM274),1,DH$28))*(10-INDEX(INDIRECT("times"&amp;CK$2),$F274,DH$28))/10</f>
        <v>0</v>
      </c>
      <c r="DI274" s="60">
        <f ca="1">IF(OR(INDEX(INDIRECT("times"&amp;CK$2),$F274,DI$28)&gt;10,INDEX(INDIRECT(CM274),$E274,$F274)="",INDEX(INDIRECT(CM274),$E274,$F274)&gt;=INDEX(INDIRECT(CM274),1,DI$28)),0,(INDEX(INDIRECT(CM274),$E274,$F274))-INDEX(INDIRECT(CM274),1,DI$28))*(10-INDEX(INDIRECT("times"&amp;CK$2),$F274,DI$28))/10</f>
        <v>0</v>
      </c>
      <c r="DJ274" s="61">
        <f ca="1">IF(OR(INDEX(INDIRECT("times"&amp;CK$2),$F274,DJ$28)&gt;10,INDEX(INDIRECT(CM274),$E274,$F274)="",INDEX(INDIRECT(CM274),$E274,$F274)&gt;=INDEX(INDIRECT(CM274),1,DJ$28)),0,(INDEX(INDIRECT(CM274),$E274,$F274))-INDEX(INDIRECT(CM274),1,DJ$28))*(10-INDEX(INDIRECT("times"&amp;CK$2),$F274,DJ$28))/10</f>
        <v>0</v>
      </c>
      <c r="DK274" s="200">
        <v>1</v>
      </c>
      <c r="DM274" s="17" t="s">
        <v>210</v>
      </c>
      <c r="DN274" s="124">
        <f>DM236</f>
        <v>2</v>
      </c>
      <c r="DO274" s="124" t="str">
        <f>DM237</f>
        <v>shop3564</v>
      </c>
      <c r="DP274" s="223" t="str">
        <f t="shared" si="1202"/>
        <v>core2_shop3564</v>
      </c>
      <c r="DQ274" s="124">
        <v>5</v>
      </c>
      <c r="DR274" s="32">
        <v>1</v>
      </c>
      <c r="DS274" s="43">
        <f ca="1">IF(OR(INDEX(INDIRECT("times"&amp;DN$2),$F274,DS$28)&gt;10,INDEX(INDIRECT(DP274),$E274,$F274)="",INDEX(INDIRECT(DP274),$E274,$F274)&gt;=INDEX(INDIRECT(DP274),1,DS$28)),0,(INDEX(INDIRECT(DP274),$E274,$F274))-INDEX(INDIRECT(DP274),1,DS$28))*(10-INDEX(INDIRECT("times"&amp;DN$2),$F274,DS$28))/10</f>
        <v>-46.136898439306364</v>
      </c>
      <c r="DT274" s="60">
        <f ca="1">IF(OR(INDEX(INDIRECT("times"&amp;DN$2),$F274,DT$28)&gt;10,INDEX(INDIRECT(DP274),$E274,$F274)="",INDEX(INDIRECT(DP274),$E274,$F274)&gt;=INDEX(INDIRECT(DP274),1,DT$28)),0,(INDEX(INDIRECT(DP274),$E274,$F274))-INDEX(INDIRECT(DP274),1,DT$28))*(10-INDEX(INDIRECT("times"&amp;DN$2),$F274,DT$28))/10</f>
        <v>-43.288941745522024</v>
      </c>
      <c r="DU274" s="60">
        <f ca="1">IF(OR(INDEX(INDIRECT("times"&amp;DN$2),$F274,DU$28)&gt;10,INDEX(INDIRECT(DP274),$E274,$F274)="",INDEX(INDIRECT(DP274),$E274,$F274)&gt;=INDEX(INDIRECT(DP274),1,DU$28)),0,(INDEX(INDIRECT(DP274),$E274,$F274))-INDEX(INDIRECT(DP274),1,DU$28))*(10-INDEX(INDIRECT("times"&amp;DN$2),$F274,DU$28))/10</f>
        <v>-40.440985051737677</v>
      </c>
      <c r="DV274" s="60">
        <f ca="1">IF(OR(INDEX(INDIRECT("times"&amp;DN$2),$F274,DV$28)&gt;10,INDEX(INDIRECT(DP274),$E274,$F274)="",INDEX(INDIRECT(DP274),$E274,$F274)&gt;=INDEX(INDIRECT(DP274),1,DV$28)),0,(INDEX(INDIRECT(DP274),$E274,$F274))-INDEX(INDIRECT(DP274),1,DV$28))*(10-INDEX(INDIRECT("times"&amp;DN$2),$F274,DV$28))/10</f>
        <v>-37.593028357953337</v>
      </c>
      <c r="DW274" s="60">
        <f ca="1">IF(OR(INDEX(INDIRECT("times"&amp;DN$2),$F274,DW$28)&gt;10,INDEX(INDIRECT(DP274),$E274,$F274)="",INDEX(INDIRECT(DP274),$E274,$F274)&gt;=INDEX(INDIRECT(DP274),1,DW$28)),0,(INDEX(INDIRECT(DP274),$E274,$F274))-INDEX(INDIRECT(DP274),1,DW$28))*(10-INDEX(INDIRECT("times"&amp;DN$2),$F274,DW$28))/10</f>
        <v>-34.745071664168989</v>
      </c>
      <c r="DX274" s="60">
        <f ca="1">IF(OR(INDEX(INDIRECT("times"&amp;DN$2),$F274,DX$28)&gt;10,INDEX(INDIRECT(DP274),$E274,$F274)="",INDEX(INDIRECT(DP274),$E274,$F274)&gt;=INDEX(INDIRECT(DP274),1,DX$28)),0,(INDEX(INDIRECT(DP274),$E274,$F274))-INDEX(INDIRECT(DP274),1,DX$28))*(10-INDEX(INDIRECT("times"&amp;DN$2),$F274,DX$28))/10</f>
        <v>-31.897114970384649</v>
      </c>
      <c r="DY274" s="60">
        <f ca="1">IF(OR(INDEX(INDIRECT("times"&amp;DN$2),$F274,DY$28)&gt;10,INDEX(INDIRECT(DP274),$E274,$F274)="",INDEX(INDIRECT(DP274),$E274,$F274)&gt;=INDEX(INDIRECT(DP274),1,DY$28)),0,(INDEX(INDIRECT(DP274),$E274,$F274))-INDEX(INDIRECT(DP274),1,DY$28))*(10-INDEX(INDIRECT("times"&amp;DN$2),$F274,DY$28))/10</f>
        <v>-29.049158276600302</v>
      </c>
      <c r="DZ274" s="60">
        <f ca="1">IF(OR(INDEX(INDIRECT("times"&amp;DN$2),$F274,DZ$28)&gt;10,INDEX(INDIRECT(DP274),$E274,$F274)="",INDEX(INDIRECT(DP274),$E274,$F274)&gt;=INDEX(INDIRECT(DP274),1,DZ$28)),0,(INDEX(INDIRECT(DP274),$E274,$F274))-INDEX(INDIRECT(DP274),1,DZ$28))*(10-INDEX(INDIRECT("times"&amp;DN$2),$F274,DZ$28))/10</f>
        <v>-26.201201582815962</v>
      </c>
      <c r="EA274" s="60">
        <f ca="1">IF(OR(INDEX(INDIRECT("times"&amp;DN$2),$F274,EA$28)&gt;10,INDEX(INDIRECT(DP274),$E274,$F274)="",INDEX(INDIRECT(DP274),$E274,$F274)&gt;=INDEX(INDIRECT(DP274),1,EA$28)),0,(INDEX(INDIRECT(DP274),$E274,$F274))-INDEX(INDIRECT(DP274),1,EA$28))*(10-INDEX(INDIRECT("times"&amp;DN$2),$F274,EA$28))/10</f>
        <v>-23.353244889031618</v>
      </c>
      <c r="EB274" s="60">
        <f ca="1">IF(OR(INDEX(INDIRECT("times"&amp;DN$2),$F274,EB$28)&gt;10,INDEX(INDIRECT(DP274),$E274,$F274)="",INDEX(INDIRECT(DP274),$E274,$F274)&gt;=INDEX(INDIRECT(DP274),1,EB$28)),0,(INDEX(INDIRECT(DP274),$E274,$F274))-INDEX(INDIRECT(DP274),1,EB$28))*(10-INDEX(INDIRECT("times"&amp;DN$2),$F274,EB$28))/10</f>
        <v>-20.505288195247275</v>
      </c>
      <c r="EC274" s="60">
        <f ca="1">IF(OR(INDEX(INDIRECT("times"&amp;DN$2),$F274,EC$28)&gt;10,INDEX(INDIRECT(DP274),$E274,$F274)="",INDEX(INDIRECT(DP274),$E274,$F274)&gt;=INDEX(INDIRECT(DP274),1,EC$28)),0,(INDEX(INDIRECT(DP274),$E274,$F274))-INDEX(INDIRECT(DP274),1,EC$28))*(10-INDEX(INDIRECT("times"&amp;DN$2),$F274,EC$28))/10</f>
        <v>-17.657331501462927</v>
      </c>
      <c r="ED274" s="60">
        <f ca="1">IF(OR(INDEX(INDIRECT("times"&amp;DN$2),$F274,ED$28)&gt;10,INDEX(INDIRECT(DP274),$E274,$F274)="",INDEX(INDIRECT(DP274),$E274,$F274)&gt;=INDEX(INDIRECT(DP274),1,ED$28)),0,(INDEX(INDIRECT(DP274),$E274,$F274))-INDEX(INDIRECT(DP274),1,ED$28))*(10-INDEX(INDIRECT("times"&amp;DN$2),$F274,ED$28))/10</f>
        <v>-14.809374807678591</v>
      </c>
      <c r="EE274" s="60">
        <f ca="1">IF(OR(INDEX(INDIRECT("times"&amp;DN$2),$F274,EE$28)&gt;10,INDEX(INDIRECT(DP274),$E274,$F274)="",INDEX(INDIRECT(DP274),$E274,$F274)&gt;=INDEX(INDIRECT(DP274),1,EE$28)),0,(INDEX(INDIRECT(DP274),$E274,$F274))-INDEX(INDIRECT(DP274),1,EE$28))*(10-INDEX(INDIRECT("times"&amp;DN$2),$F274,EE$28))/10</f>
        <v>-11.961418113894243</v>
      </c>
      <c r="EF274" s="60">
        <f ca="1">IF(OR(INDEX(INDIRECT("times"&amp;DN$2),$F274,EF$28)&gt;10,INDEX(INDIRECT(DP274),$E274,$F274)="",INDEX(INDIRECT(DP274),$E274,$F274)&gt;=INDEX(INDIRECT(DP274),1,EF$28)),0,(INDEX(INDIRECT(DP274),$E274,$F274))-INDEX(INDIRECT(DP274),1,EF$28))*(10-INDEX(INDIRECT("times"&amp;DN$2),$F274,EF$28))/10</f>
        <v>-9.113461420109898</v>
      </c>
      <c r="EG274" s="60">
        <f ca="1">IF(OR(INDEX(INDIRECT("times"&amp;DN$2),$F274,EG$28)&gt;10,INDEX(INDIRECT(DP274),$E274,$F274)="",INDEX(INDIRECT(DP274),$E274,$F274)&gt;=INDEX(INDIRECT(DP274),1,EG$28)),0,(INDEX(INDIRECT(DP274),$E274,$F274))-INDEX(INDIRECT(DP274),1,EG$28))*(10-INDEX(INDIRECT("times"&amp;DN$2),$F274,EG$28))/10</f>
        <v>-6.2655047263255588</v>
      </c>
      <c r="EH274" s="60">
        <f ca="1">IF(OR(INDEX(INDIRECT("times"&amp;DN$2),$F274,EH$28)&gt;10,INDEX(INDIRECT(DP274),$E274,$F274)="",INDEX(INDIRECT(DP274),$E274,$F274)&gt;=INDEX(INDIRECT(DP274),1,EH$28)),0,(INDEX(INDIRECT(DP274),$E274,$F274))-INDEX(INDIRECT(DP274),1,EH$28))*(10-INDEX(INDIRECT("times"&amp;DN$2),$F274,EH$28))/10</f>
        <v>-3.4175480325412111</v>
      </c>
      <c r="EI274" s="60">
        <f ca="1">IF(OR(INDEX(INDIRECT("times"&amp;DN$2),$F274,EI$28)&gt;10,INDEX(INDIRECT(DP274),$E274,$F274)="",INDEX(INDIRECT(DP274),$E274,$F274)&gt;=INDEX(INDIRECT(DP274),1,EI$28)),0,(INDEX(INDIRECT(DP274),$E274,$F274))-INDEX(INDIRECT(DP274),1,EI$28))*(10-INDEX(INDIRECT("times"&amp;DN$2),$F274,EI$28))/10</f>
        <v>-0.56959133875687118</v>
      </c>
      <c r="EJ274" s="60">
        <f ca="1">IF(OR(INDEX(INDIRECT("times"&amp;DN$2),$F274,EJ$28)&gt;10,INDEX(INDIRECT(DP274),$E274,$F274)="",INDEX(INDIRECT(DP274),$E274,$F274)&gt;=INDEX(INDIRECT(DP274),1,EJ$28)),0,(INDEX(INDIRECT(DP274),$E274,$F274))-INDEX(INDIRECT(DP274),1,EJ$28))*(10-INDEX(INDIRECT("times"&amp;DN$2),$F274,EJ$28))/10</f>
        <v>0</v>
      </c>
      <c r="EK274" s="60">
        <f ca="1">IF(OR(INDEX(INDIRECT("times"&amp;DN$2),$F274,EK$28)&gt;10,INDEX(INDIRECT(DP274),$E274,$F274)="",INDEX(INDIRECT(DP274),$E274,$F274)&gt;=INDEX(INDIRECT(DP274),1,EK$28)),0,(INDEX(INDIRECT(DP274),$E274,$F274))-INDEX(INDIRECT(DP274),1,EK$28))*(10-INDEX(INDIRECT("times"&amp;DN$2),$F274,EK$28))/10</f>
        <v>0</v>
      </c>
      <c r="EL274" s="60">
        <f ca="1">IF(OR(INDEX(INDIRECT("times"&amp;DN$2),$F274,EL$28)&gt;10,INDEX(INDIRECT(DP274),$E274,$F274)="",INDEX(INDIRECT(DP274),$E274,$F274)&gt;=INDEX(INDIRECT(DP274),1,EL$28)),0,(INDEX(INDIRECT(DP274),$E274,$F274))-INDEX(INDIRECT(DP274),1,EL$28))*(10-INDEX(INDIRECT("times"&amp;DN$2),$F274,EL$28))/10</f>
        <v>0</v>
      </c>
      <c r="EM274" s="61">
        <f ca="1">IF(OR(INDEX(INDIRECT("times"&amp;DN$2),$F274,EM$28)&gt;10,INDEX(INDIRECT(DP274),$E274,$F274)="",INDEX(INDIRECT(DP274),$E274,$F274)&gt;=INDEX(INDIRECT(DP274),1,EM$28)),0,(INDEX(INDIRECT(DP274),$E274,$F274))-INDEX(INDIRECT(DP274),1,EM$28))*(10-INDEX(INDIRECT("times"&amp;DN$2),$F274,EM$28))/10</f>
        <v>0</v>
      </c>
      <c r="EN274" s="200">
        <v>1</v>
      </c>
      <c r="EP274" s="17" t="s">
        <v>210</v>
      </c>
      <c r="EQ274" s="124">
        <f>EP236</f>
        <v>2</v>
      </c>
      <c r="ER274" s="124" t="str">
        <f>EP237</f>
        <v>lei3564</v>
      </c>
      <c r="ES274" s="223" t="str">
        <f t="shared" si="1203"/>
        <v>core2_lei3564</v>
      </c>
      <c r="ET274" s="124">
        <v>5</v>
      </c>
      <c r="EU274" s="32">
        <v>1</v>
      </c>
      <c r="EV274" s="43">
        <f ca="1">IF(OR(INDEX(INDIRECT("times"&amp;EQ$2),$F274,EV$28)&gt;10,INDEX(INDIRECT(ES274),$E274,$F274)="",INDEX(INDIRECT(ES274),$E274,$F274)&gt;=INDEX(INDIRECT(ES274),1,EV$28)),0,(INDEX(INDIRECT(ES274),$E274,$F274))-INDEX(INDIRECT(ES274),1,EV$28))*(10-INDEX(INDIRECT("times"&amp;EQ$2),$F274,EV$28))/10</f>
        <v>-47.743323815028894</v>
      </c>
      <c r="EW274" s="60">
        <f ca="1">IF(OR(INDEX(INDIRECT("times"&amp;EQ$2),$F274,EW$28)&gt;10,INDEX(INDIRECT(ES274),$E274,$F274)="",INDEX(INDIRECT(ES274),$E274,$F274)&gt;=INDEX(INDIRECT(ES274),1,EW$28)),0,(INDEX(INDIRECT(ES274),$E274,$F274))-INDEX(INDIRECT(ES274),1,EW$28))*(10-INDEX(INDIRECT("times"&amp;EQ$2),$F274,EW$28))/10</f>
        <v>-44.796205061014767</v>
      </c>
      <c r="EX274" s="60">
        <f ca="1">IF(OR(INDEX(INDIRECT("times"&amp;EQ$2),$F274,EX$28)&gt;10,INDEX(INDIRECT(ES274),$E274,$F274)="",INDEX(INDIRECT(ES274),$E274,$F274)&gt;=INDEX(INDIRECT(ES274),1,EX$28)),0,(INDEX(INDIRECT(ES274),$E274,$F274))-INDEX(INDIRECT(ES274),1,EX$28))*(10-INDEX(INDIRECT("times"&amp;EQ$2),$F274,EX$28))/10</f>
        <v>-41.849086307000633</v>
      </c>
      <c r="EY274" s="60">
        <f ca="1">IF(OR(INDEX(INDIRECT("times"&amp;EQ$2),$F274,EY$28)&gt;10,INDEX(INDIRECT(ES274),$E274,$F274)="",INDEX(INDIRECT(ES274),$E274,$F274)&gt;=INDEX(INDIRECT(ES274),1,EY$28)),0,(INDEX(INDIRECT(ES274),$E274,$F274))-INDEX(INDIRECT(ES274),1,EY$28))*(10-INDEX(INDIRECT("times"&amp;EQ$2),$F274,EY$28))/10</f>
        <v>-38.901967552986505</v>
      </c>
      <c r="EZ274" s="60">
        <f ca="1">IF(OR(INDEX(INDIRECT("times"&amp;EQ$2),$F274,EZ$28)&gt;10,INDEX(INDIRECT(ES274),$E274,$F274)="",INDEX(INDIRECT(ES274),$E274,$F274)&gt;=INDEX(INDIRECT(ES274),1,EZ$28)),0,(INDEX(INDIRECT(ES274),$E274,$F274))-INDEX(INDIRECT(ES274),1,EZ$28))*(10-INDEX(INDIRECT("times"&amp;EQ$2),$F274,EZ$28))/10</f>
        <v>-35.954848798972378</v>
      </c>
      <c r="FA274" s="60">
        <f ca="1">IF(OR(INDEX(INDIRECT("times"&amp;EQ$2),$F274,FA$28)&gt;10,INDEX(INDIRECT(ES274),$E274,$F274)="",INDEX(INDIRECT(ES274),$E274,$F274)&gt;=INDEX(INDIRECT(ES274),1,FA$28)),0,(INDEX(INDIRECT(ES274),$E274,$F274))-INDEX(INDIRECT(ES274),1,FA$28))*(10-INDEX(INDIRECT("times"&amp;EQ$2),$F274,FA$28))/10</f>
        <v>-33.007730044958251</v>
      </c>
      <c r="FB274" s="60">
        <f ca="1">IF(OR(INDEX(INDIRECT("times"&amp;EQ$2),$F274,FB$28)&gt;10,INDEX(INDIRECT(ES274),$E274,$F274)="",INDEX(INDIRECT(ES274),$E274,$F274)&gt;=INDEX(INDIRECT(ES274),1,FB$28)),0,(INDEX(INDIRECT(ES274),$E274,$F274))-INDEX(INDIRECT(ES274),1,FB$28))*(10-INDEX(INDIRECT("times"&amp;EQ$2),$F274,FB$28))/10</f>
        <v>-30.060611290944117</v>
      </c>
      <c r="FC274" s="60">
        <f ca="1">IF(OR(INDEX(INDIRECT("times"&amp;EQ$2),$F274,FC$28)&gt;10,INDEX(INDIRECT(ES274),$E274,$F274)="",INDEX(INDIRECT(ES274),$E274,$F274)&gt;=INDEX(INDIRECT(ES274),1,FC$28)),0,(INDEX(INDIRECT(ES274),$E274,$F274))-INDEX(INDIRECT(ES274),1,FC$28))*(10-INDEX(INDIRECT("times"&amp;EQ$2),$F274,FC$28))/10</f>
        <v>-27.113492536929993</v>
      </c>
      <c r="FD274" s="60">
        <f ca="1">IF(OR(INDEX(INDIRECT("times"&amp;EQ$2),$F274,FD$28)&gt;10,INDEX(INDIRECT(ES274),$E274,$F274)="",INDEX(INDIRECT(ES274),$E274,$F274)&gt;=INDEX(INDIRECT(ES274),1,FD$28)),0,(INDEX(INDIRECT(ES274),$E274,$F274))-INDEX(INDIRECT(ES274),1,FD$28))*(10-INDEX(INDIRECT("times"&amp;EQ$2),$F274,FD$28))/10</f>
        <v>-24.166373782915862</v>
      </c>
      <c r="FE274" s="60">
        <f ca="1">IF(OR(INDEX(INDIRECT("times"&amp;EQ$2),$F274,FE$28)&gt;10,INDEX(INDIRECT(ES274),$E274,$F274)="",INDEX(INDIRECT(ES274),$E274,$F274)&gt;=INDEX(INDIRECT(ES274),1,FE$28)),0,(INDEX(INDIRECT(ES274),$E274,$F274))-INDEX(INDIRECT(ES274),1,FE$28))*(10-INDEX(INDIRECT("times"&amp;EQ$2),$F274,FE$28))/10</f>
        <v>-21.219255028901731</v>
      </c>
      <c r="FF274" s="60">
        <f ca="1">IF(OR(INDEX(INDIRECT("times"&amp;EQ$2),$F274,FF$28)&gt;10,INDEX(INDIRECT(ES274),$E274,$F274)="",INDEX(INDIRECT(ES274),$E274,$F274)&gt;=INDEX(INDIRECT(ES274),1,FF$28)),0,(INDEX(INDIRECT(ES274),$E274,$F274))-INDEX(INDIRECT(ES274),1,FF$28))*(10-INDEX(INDIRECT("times"&amp;EQ$2),$F274,FF$28))/10</f>
        <v>-18.272136274887604</v>
      </c>
      <c r="FG274" s="60">
        <f ca="1">IF(OR(INDEX(INDIRECT("times"&amp;EQ$2),$F274,FG$28)&gt;10,INDEX(INDIRECT(ES274),$E274,$F274)="",INDEX(INDIRECT(ES274),$E274,$F274)&gt;=INDEX(INDIRECT(ES274),1,FG$28)),0,(INDEX(INDIRECT(ES274),$E274,$F274))-INDEX(INDIRECT(ES274),1,FG$28))*(10-INDEX(INDIRECT("times"&amp;EQ$2),$F274,FG$28))/10</f>
        <v>-15.325017520873477</v>
      </c>
      <c r="FH274" s="60">
        <f ca="1">IF(OR(INDEX(INDIRECT("times"&amp;EQ$2),$F274,FH$28)&gt;10,INDEX(INDIRECT(ES274),$E274,$F274)="",INDEX(INDIRECT(ES274),$E274,$F274)&gt;=INDEX(INDIRECT(ES274),1,FH$28)),0,(INDEX(INDIRECT(ES274),$E274,$F274))-INDEX(INDIRECT(ES274),1,FH$28))*(10-INDEX(INDIRECT("times"&amp;EQ$2),$F274,FH$28))/10</f>
        <v>-12.377898766859342</v>
      </c>
      <c r="FI274" s="60">
        <f ca="1">IF(OR(INDEX(INDIRECT("times"&amp;EQ$2),$F274,FI$28)&gt;10,INDEX(INDIRECT(ES274),$E274,$F274)="",INDEX(INDIRECT(ES274),$E274,$F274)&gt;=INDEX(INDIRECT(ES274),1,FI$28)),0,(INDEX(INDIRECT(ES274),$E274,$F274))-INDEX(INDIRECT(ES274),1,FI$28))*(10-INDEX(INDIRECT("times"&amp;EQ$2),$F274,FI$28))/10</f>
        <v>-9.4307800128452133</v>
      </c>
      <c r="FJ274" s="60">
        <f ca="1">IF(OR(INDEX(INDIRECT("times"&amp;EQ$2),$F274,FJ$28)&gt;10,INDEX(INDIRECT(ES274),$E274,$F274)="",INDEX(INDIRECT(ES274),$E274,$F274)&gt;=INDEX(INDIRECT(ES274),1,FJ$28)),0,(INDEX(INDIRECT(ES274),$E274,$F274))-INDEX(INDIRECT(ES274),1,FJ$28))*(10-INDEX(INDIRECT("times"&amp;EQ$2),$F274,FJ$28))/10</f>
        <v>-6.4836612588310869</v>
      </c>
      <c r="FK274" s="60">
        <f ca="1">IF(OR(INDEX(INDIRECT("times"&amp;EQ$2),$F274,FK$28)&gt;10,INDEX(INDIRECT(ES274),$E274,$F274)="",INDEX(INDIRECT(ES274),$E274,$F274)&gt;=INDEX(INDIRECT(ES274),1,FK$28)),0,(INDEX(INDIRECT(ES274),$E274,$F274))-INDEX(INDIRECT(ES274),1,FK$28))*(10-INDEX(INDIRECT("times"&amp;EQ$2),$F274,FK$28))/10</f>
        <v>-3.5365425048169543</v>
      </c>
      <c r="FL274" s="60">
        <f ca="1">IF(OR(INDEX(INDIRECT("times"&amp;EQ$2),$F274,FL$28)&gt;10,INDEX(INDIRECT(ES274),$E274,$F274)="",INDEX(INDIRECT(ES274),$E274,$F274)&gt;=INDEX(INDIRECT(ES274),1,FL$28)),0,(INDEX(INDIRECT(ES274),$E274,$F274))-INDEX(INDIRECT(ES274),1,FL$28))*(10-INDEX(INDIRECT("times"&amp;EQ$2),$F274,FL$28))/10</f>
        <v>-0.58942375080282849</v>
      </c>
      <c r="FM274" s="60">
        <f ca="1">IF(OR(INDEX(INDIRECT("times"&amp;EQ$2),$F274,FM$28)&gt;10,INDEX(INDIRECT(ES274),$E274,$F274)="",INDEX(INDIRECT(ES274),$E274,$F274)&gt;=INDEX(INDIRECT(ES274),1,FM$28)),0,(INDEX(INDIRECT(ES274),$E274,$F274))-INDEX(INDIRECT(ES274),1,FM$28))*(10-INDEX(INDIRECT("times"&amp;EQ$2),$F274,FM$28))/10</f>
        <v>0</v>
      </c>
      <c r="FN274" s="60">
        <f ca="1">IF(OR(INDEX(INDIRECT("times"&amp;EQ$2),$F274,FN$28)&gt;10,INDEX(INDIRECT(ES274),$E274,$F274)="",INDEX(INDIRECT(ES274),$E274,$F274)&gt;=INDEX(INDIRECT(ES274),1,FN$28)),0,(INDEX(INDIRECT(ES274),$E274,$F274))-INDEX(INDIRECT(ES274),1,FN$28))*(10-INDEX(INDIRECT("times"&amp;EQ$2),$F274,FN$28))/10</f>
        <v>0</v>
      </c>
      <c r="FO274" s="60">
        <f ca="1">IF(OR(INDEX(INDIRECT("times"&amp;EQ$2),$F274,FO$28)&gt;10,INDEX(INDIRECT(ES274),$E274,$F274)="",INDEX(INDIRECT(ES274),$E274,$F274)&gt;=INDEX(INDIRECT(ES274),1,FO$28)),0,(INDEX(INDIRECT(ES274),$E274,$F274))-INDEX(INDIRECT(ES274),1,FO$28))*(10-INDEX(INDIRECT("times"&amp;EQ$2),$F274,FO$28))/10</f>
        <v>0</v>
      </c>
      <c r="FP274" s="61">
        <f ca="1">IF(OR(INDEX(INDIRECT("times"&amp;EQ$2),$F274,FP$28)&gt;10,INDEX(INDIRECT(ES274),$E274,$F274)="",INDEX(INDIRECT(ES274),$E274,$F274)&gt;=INDEX(INDIRECT(ES274),1,FP$28)),0,(INDEX(INDIRECT(ES274),$E274,$F274))-INDEX(INDIRECT(ES274),1,FP$28))*(10-INDEX(INDIRECT("times"&amp;EQ$2),$F274,FP$28))/10</f>
        <v>0</v>
      </c>
      <c r="FQ274" s="200">
        <v>1</v>
      </c>
      <c r="FS274" s="17" t="s">
        <v>210</v>
      </c>
      <c r="FT274" s="124">
        <f>FS236</f>
        <v>2</v>
      </c>
      <c r="FU274" s="124" t="str">
        <f>FS237</f>
        <v>shop65</v>
      </c>
      <c r="FV274" s="223" t="str">
        <f t="shared" si="1204"/>
        <v>core2_shop65</v>
      </c>
      <c r="FW274" s="124">
        <v>5</v>
      </c>
      <c r="FX274" s="32">
        <v>1</v>
      </c>
      <c r="FY274" s="43">
        <f ca="1">IF(OR(INDEX(INDIRECT("times"&amp;FT$2),$F274,FY$28)&gt;10,INDEX(INDIRECT(FV274),$E274,$F274)="",INDEX(INDIRECT(FV274),$E274,$F274)&gt;=INDEX(INDIRECT(FV274),1,FY$28)),0,(INDEX(INDIRECT(FV274),$E274,$F274))-INDEX(INDIRECT(FV274),1,FY$28))*(10-INDEX(INDIRECT("times"&amp;FT$2),$F274,FY$28))/10</f>
        <v>-45.186772601156065</v>
      </c>
      <c r="FZ274" s="60">
        <f ca="1">IF(OR(INDEX(INDIRECT("times"&amp;FT$2),$F274,FZ$28)&gt;10,INDEX(INDIRECT(FV274),$E274,$F274)="",INDEX(INDIRECT(FV274),$E274,$F274)&gt;=INDEX(INDIRECT(FV274),1,FZ$28)),0,(INDEX(INDIRECT(FV274),$E274,$F274))-INDEX(INDIRECT(FV274),1,FZ$28))*(10-INDEX(INDIRECT("times"&amp;FT$2),$F274,FZ$28))/10</f>
        <v>-40.756696855944689</v>
      </c>
      <c r="GA274" s="60">
        <f ca="1">IF(OR(INDEX(INDIRECT("times"&amp;FT$2),$F274,GA$28)&gt;10,INDEX(INDIRECT(FV274),$E274,$F274)="",INDEX(INDIRECT(FV274),$E274,$F274)&gt;=INDEX(INDIRECT(FV274),1,GA$28)),0,(INDEX(INDIRECT(FV274),$E274,$F274))-INDEX(INDIRECT(FV274),1,GA$28))*(10-INDEX(INDIRECT("times"&amp;FT$2),$F274,GA$28))/10</f>
        <v>-36.326621110733306</v>
      </c>
      <c r="GB274" s="60">
        <f ca="1">IF(OR(INDEX(INDIRECT("times"&amp;FT$2),$F274,GB$28)&gt;10,INDEX(INDIRECT(FV274),$E274,$F274)="",INDEX(INDIRECT(FV274),$E274,$F274)&gt;=INDEX(INDIRECT(FV274),1,GB$28)),0,(INDEX(INDIRECT(FV274),$E274,$F274))-INDEX(INDIRECT(FV274),1,GB$28))*(10-INDEX(INDIRECT("times"&amp;FT$2),$F274,GB$28))/10</f>
        <v>-31.896545365521927</v>
      </c>
      <c r="GC274" s="60">
        <f ca="1">IF(OR(INDEX(INDIRECT("times"&amp;FT$2),$F274,GC$28)&gt;10,INDEX(INDIRECT(FV274),$E274,$F274)="",INDEX(INDIRECT(FV274),$E274,$F274)&gt;=INDEX(INDIRECT(FV274),1,GC$28)),0,(INDEX(INDIRECT(FV274),$E274,$F274))-INDEX(INDIRECT(FV274),1,GC$28))*(10-INDEX(INDIRECT("times"&amp;FT$2),$F274,GC$28))/10</f>
        <v>-27.466469620310551</v>
      </c>
      <c r="GD274" s="60">
        <f ca="1">IF(OR(INDEX(INDIRECT("times"&amp;FT$2),$F274,GD$28)&gt;10,INDEX(INDIRECT(FV274),$E274,$F274)="",INDEX(INDIRECT(FV274),$E274,$F274)&gt;=INDEX(INDIRECT(FV274),1,GD$28)),0,(INDEX(INDIRECT(FV274),$E274,$F274))-INDEX(INDIRECT(FV274),1,GD$28))*(10-INDEX(INDIRECT("times"&amp;FT$2),$F274,GD$28))/10</f>
        <v>-23.036393875099169</v>
      </c>
      <c r="GE274" s="60">
        <f ca="1">IF(OR(INDEX(INDIRECT("times"&amp;FT$2),$F274,GE$28)&gt;10,INDEX(INDIRECT(FV274),$E274,$F274)="",INDEX(INDIRECT(FV274),$E274,$F274)&gt;=INDEX(INDIRECT(FV274),1,GE$28)),0,(INDEX(INDIRECT(FV274),$E274,$F274))-INDEX(INDIRECT(FV274),1,GE$28))*(10-INDEX(INDIRECT("times"&amp;FT$2),$F274,GE$28))/10</f>
        <v>-18.606318129887789</v>
      </c>
      <c r="GF274" s="60">
        <f ca="1">IF(OR(INDEX(INDIRECT("times"&amp;FT$2),$F274,GF$28)&gt;10,INDEX(INDIRECT(FV274),$E274,$F274)="",INDEX(INDIRECT(FV274),$E274,$F274)&gt;=INDEX(INDIRECT(FV274),1,GF$28)),0,(INDEX(INDIRECT(FV274),$E274,$F274))-INDEX(INDIRECT(FV274),1,GF$28))*(10-INDEX(INDIRECT("times"&amp;FT$2),$F274,GF$28))/10</f>
        <v>-14.176242384676414</v>
      </c>
      <c r="GG274" s="60">
        <f ca="1">IF(OR(INDEX(INDIRECT("times"&amp;FT$2),$F274,GG$28)&gt;10,INDEX(INDIRECT(FV274),$E274,$F274)="",INDEX(INDIRECT(FV274),$E274,$F274)&gt;=INDEX(INDIRECT(FV274),1,GG$28)),0,(INDEX(INDIRECT(FV274),$E274,$F274))-INDEX(INDIRECT(FV274),1,GG$28))*(10-INDEX(INDIRECT("times"&amp;FT$2),$F274,GG$28))/10</f>
        <v>-9.7461666394650308</v>
      </c>
      <c r="GH274" s="60">
        <f ca="1">IF(OR(INDEX(INDIRECT("times"&amp;FT$2),$F274,GH$28)&gt;10,INDEX(INDIRECT(FV274),$E274,$F274)="",INDEX(INDIRECT(FV274),$E274,$F274)&gt;=INDEX(INDIRECT(FV274),1,GH$28)),0,(INDEX(INDIRECT(FV274),$E274,$F274))-INDEX(INDIRECT(FV274),1,GH$28))*(10-INDEX(INDIRECT("times"&amp;FT$2),$F274,GH$28))/10</f>
        <v>-5.3160908942536516</v>
      </c>
      <c r="GI274" s="60">
        <f ca="1">IF(OR(INDEX(INDIRECT("times"&amp;FT$2),$F274,GI$28)&gt;10,INDEX(INDIRECT(FV274),$E274,$F274)="",INDEX(INDIRECT(FV274),$E274,$F274)&gt;=INDEX(INDIRECT(FV274),1,GI$28)),0,(INDEX(INDIRECT(FV274),$E274,$F274))-INDEX(INDIRECT(FV274),1,GI$28))*(10-INDEX(INDIRECT("times"&amp;FT$2),$F274,GI$28))/10</f>
        <v>-0.88601514904227263</v>
      </c>
      <c r="GJ274" s="60">
        <f ca="1">IF(OR(INDEX(INDIRECT("times"&amp;FT$2),$F274,GJ$28)&gt;10,INDEX(INDIRECT(FV274),$E274,$F274)="",INDEX(INDIRECT(FV274),$E274,$F274)&gt;=INDEX(INDIRECT(FV274),1,GJ$28)),0,(INDEX(INDIRECT(FV274),$E274,$F274))-INDEX(INDIRECT(FV274),1,GJ$28))*(10-INDEX(INDIRECT("times"&amp;FT$2),$F274,GJ$28))/10</f>
        <v>0</v>
      </c>
      <c r="GK274" s="60">
        <f ca="1">IF(OR(INDEX(INDIRECT("times"&amp;FT$2),$F274,GK$28)&gt;10,INDEX(INDIRECT(FV274),$E274,$F274)="",INDEX(INDIRECT(FV274),$E274,$F274)&gt;=INDEX(INDIRECT(FV274),1,GK$28)),0,(INDEX(INDIRECT(FV274),$E274,$F274))-INDEX(INDIRECT(FV274),1,GK$28))*(10-INDEX(INDIRECT("times"&amp;FT$2),$F274,GK$28))/10</f>
        <v>0</v>
      </c>
      <c r="GL274" s="60">
        <f ca="1">IF(OR(INDEX(INDIRECT("times"&amp;FT$2),$F274,GL$28)&gt;10,INDEX(INDIRECT(FV274),$E274,$F274)="",INDEX(INDIRECT(FV274),$E274,$F274)&gt;=INDEX(INDIRECT(FV274),1,GL$28)),0,(INDEX(INDIRECT(FV274),$E274,$F274))-INDEX(INDIRECT(FV274),1,GL$28))*(10-INDEX(INDIRECT("times"&amp;FT$2),$F274,GL$28))/10</f>
        <v>0</v>
      </c>
      <c r="GM274" s="60">
        <f ca="1">IF(OR(INDEX(INDIRECT("times"&amp;FT$2),$F274,GM$28)&gt;10,INDEX(INDIRECT(FV274),$E274,$F274)="",INDEX(INDIRECT(FV274),$E274,$F274)&gt;=INDEX(INDIRECT(FV274),1,GM$28)),0,(INDEX(INDIRECT(FV274),$E274,$F274))-INDEX(INDIRECT(FV274),1,GM$28))*(10-INDEX(INDIRECT("times"&amp;FT$2),$F274,GM$28))/10</f>
        <v>0</v>
      </c>
      <c r="GN274" s="60">
        <f ca="1">IF(OR(INDEX(INDIRECT("times"&amp;FT$2),$F274,GN$28)&gt;10,INDEX(INDIRECT(FV274),$E274,$F274)="",INDEX(INDIRECT(FV274),$E274,$F274)&gt;=INDEX(INDIRECT(FV274),1,GN$28)),0,(INDEX(INDIRECT(FV274),$E274,$F274))-INDEX(INDIRECT(FV274),1,GN$28))*(10-INDEX(INDIRECT("times"&amp;FT$2),$F274,GN$28))/10</f>
        <v>0</v>
      </c>
      <c r="GO274" s="60">
        <f ca="1">IF(OR(INDEX(INDIRECT("times"&amp;FT$2),$F274,GO$28)&gt;10,INDEX(INDIRECT(FV274),$E274,$F274)="",INDEX(INDIRECT(FV274),$E274,$F274)&gt;=INDEX(INDIRECT(FV274),1,GO$28)),0,(INDEX(INDIRECT(FV274),$E274,$F274))-INDEX(INDIRECT(FV274),1,GO$28))*(10-INDEX(INDIRECT("times"&amp;FT$2),$F274,GO$28))/10</f>
        <v>0</v>
      </c>
      <c r="GP274" s="60">
        <f ca="1">IF(OR(INDEX(INDIRECT("times"&amp;FT$2),$F274,GP$28)&gt;10,INDEX(INDIRECT(FV274),$E274,$F274)="",INDEX(INDIRECT(FV274),$E274,$F274)&gt;=INDEX(INDIRECT(FV274),1,GP$28)),0,(INDEX(INDIRECT(FV274),$E274,$F274))-INDEX(INDIRECT(FV274),1,GP$28))*(10-INDEX(INDIRECT("times"&amp;FT$2),$F274,GP$28))/10</f>
        <v>0</v>
      </c>
      <c r="GQ274" s="60">
        <f ca="1">IF(OR(INDEX(INDIRECT("times"&amp;FT$2),$F274,GQ$28)&gt;10,INDEX(INDIRECT(FV274),$E274,$F274)="",INDEX(INDIRECT(FV274),$E274,$F274)&gt;=INDEX(INDIRECT(FV274),1,GQ$28)),0,(INDEX(INDIRECT(FV274),$E274,$F274))-INDEX(INDIRECT(FV274),1,GQ$28))*(10-INDEX(INDIRECT("times"&amp;FT$2),$F274,GQ$28))/10</f>
        <v>0</v>
      </c>
      <c r="GR274" s="60">
        <f ca="1">IF(OR(INDEX(INDIRECT("times"&amp;FT$2),$F274,GR$28)&gt;10,INDEX(INDIRECT(FV274),$E274,$F274)="",INDEX(INDIRECT(FV274),$E274,$F274)&gt;=INDEX(INDIRECT(FV274),1,GR$28)),0,(INDEX(INDIRECT(FV274),$E274,$F274))-INDEX(INDIRECT(FV274),1,GR$28))*(10-INDEX(INDIRECT("times"&amp;FT$2),$F274,GR$28))/10</f>
        <v>0</v>
      </c>
      <c r="GS274" s="61">
        <f ca="1">IF(OR(INDEX(INDIRECT("times"&amp;FT$2),$F274,GS$28)&gt;10,INDEX(INDIRECT(FV274),$E274,$F274)="",INDEX(INDIRECT(FV274),$E274,$F274)&gt;=INDEX(INDIRECT(FV274),1,GS$28)),0,(INDEX(INDIRECT(FV274),$E274,$F274))-INDEX(INDIRECT(FV274),1,GS$28))*(10-INDEX(INDIRECT("times"&amp;FT$2),$F274,GS$28))/10</f>
        <v>0</v>
      </c>
      <c r="GT274" s="200">
        <v>1</v>
      </c>
      <c r="GV274" s="17" t="s">
        <v>210</v>
      </c>
      <c r="GW274" s="124">
        <f>GV236</f>
        <v>2</v>
      </c>
      <c r="GX274" s="124" t="str">
        <f>GV237</f>
        <v>lei65</v>
      </c>
      <c r="GY274" s="223" t="str">
        <f t="shared" si="1205"/>
        <v>core2_lei65</v>
      </c>
      <c r="GZ274" s="124">
        <v>5</v>
      </c>
      <c r="HA274" s="32">
        <v>1</v>
      </c>
      <c r="HB274" s="43">
        <f ca="1">IF(OR(INDEX(INDIRECT("times"&amp;GW$2),$F274,HB$28)&gt;10,INDEX(INDIRECT(GY274),$E274,$F274)="",INDEX(INDIRECT(GY274),$E274,$F274)&gt;=INDEX(INDIRECT(GY274),1,HB$28)),0,(INDEX(INDIRECT(GY274),$E274,$F274))-INDEX(INDIRECT(GY274),1,HB$28))*(10-INDEX(INDIRECT("times"&amp;GW$2),$F274,HB$28))/10</f>
        <v>-41.845148554913287</v>
      </c>
      <c r="HC274" s="60">
        <f ca="1">IF(OR(INDEX(INDIRECT("times"&amp;GW$2),$F274,HC$28)&gt;10,INDEX(INDIRECT(GY274),$E274,$F274)="",INDEX(INDIRECT(GY274),$E274,$F274)&gt;=INDEX(INDIRECT(GY274),1,HC$28)),0,(INDEX(INDIRECT(GY274),$E274,$F274))-INDEX(INDIRECT(GY274),1,HC$28))*(10-INDEX(INDIRECT("times"&amp;GW$2),$F274,HC$28))/10</f>
        <v>-37.742683010313939</v>
      </c>
      <c r="HD274" s="60">
        <f ca="1">IF(OR(INDEX(INDIRECT("times"&amp;GW$2),$F274,HD$28)&gt;10,INDEX(INDIRECT(GY274),$E274,$F274)="",INDEX(INDIRECT(GY274),$E274,$F274)&gt;=INDEX(INDIRECT(GY274),1,HD$28)),0,(INDEX(INDIRECT(GY274),$E274,$F274))-INDEX(INDIRECT(GY274),1,HD$28))*(10-INDEX(INDIRECT("times"&amp;GW$2),$F274,HD$28))/10</f>
        <v>-33.640217465714599</v>
      </c>
      <c r="HE274" s="60">
        <f ca="1">IF(OR(INDEX(INDIRECT("times"&amp;GW$2),$F274,HE$28)&gt;10,INDEX(INDIRECT(GY274),$E274,$F274)="",INDEX(INDIRECT(GY274),$E274,$F274)&gt;=INDEX(INDIRECT(GY274),1,HE$28)),0,(INDEX(INDIRECT(GY274),$E274,$F274))-INDEX(INDIRECT(GY274),1,HE$28))*(10-INDEX(INDIRECT("times"&amp;GW$2),$F274,HE$28))/10</f>
        <v>-29.537751921115262</v>
      </c>
      <c r="HF274" s="60">
        <f ca="1">IF(OR(INDEX(INDIRECT("times"&amp;GW$2),$F274,HF$28)&gt;10,INDEX(INDIRECT(GY274),$E274,$F274)="",INDEX(INDIRECT(GY274),$E274,$F274)&gt;=INDEX(INDIRECT(GY274),1,HF$28)),0,(INDEX(INDIRECT(GY274),$E274,$F274))-INDEX(INDIRECT(GY274),1,HF$28))*(10-INDEX(INDIRECT("times"&amp;GW$2),$F274,HF$28))/10</f>
        <v>-25.435286376515919</v>
      </c>
      <c r="HG274" s="60">
        <f ca="1">IF(OR(INDEX(INDIRECT("times"&amp;GW$2),$F274,HG$28)&gt;10,INDEX(INDIRECT(GY274),$E274,$F274)="",INDEX(INDIRECT(GY274),$E274,$F274)&gt;=INDEX(INDIRECT(GY274),1,HG$28)),0,(INDEX(INDIRECT(GY274),$E274,$F274))-INDEX(INDIRECT(GY274),1,HG$28))*(10-INDEX(INDIRECT("times"&amp;GW$2),$F274,HG$28))/10</f>
        <v>-21.332820831916575</v>
      </c>
      <c r="HH274" s="60">
        <f ca="1">IF(OR(INDEX(INDIRECT("times"&amp;GW$2),$F274,HH$28)&gt;10,INDEX(INDIRECT(GY274),$E274,$F274)="",INDEX(INDIRECT(GY274),$E274,$F274)&gt;=INDEX(INDIRECT(GY274),1,HH$28)),0,(INDEX(INDIRECT(GY274),$E274,$F274))-INDEX(INDIRECT(GY274),1,HH$28))*(10-INDEX(INDIRECT("times"&amp;GW$2),$F274,HH$28))/10</f>
        <v>-17.230355287317234</v>
      </c>
      <c r="HI274" s="60">
        <f ca="1">IF(OR(INDEX(INDIRECT("times"&amp;GW$2),$F274,HI$28)&gt;10,INDEX(INDIRECT(GY274),$E274,$F274)="",INDEX(INDIRECT(GY274),$E274,$F274)&gt;=INDEX(INDIRECT(GY274),1,HI$28)),0,(INDEX(INDIRECT(GY274),$E274,$F274))-INDEX(INDIRECT(GY274),1,HI$28))*(10-INDEX(INDIRECT("times"&amp;GW$2),$F274,HI$28))/10</f>
        <v>-13.127889742717894</v>
      </c>
      <c r="HJ274" s="60">
        <f ca="1">IF(OR(INDEX(INDIRECT("times"&amp;GW$2),$F274,HJ$28)&gt;10,INDEX(INDIRECT(GY274),$E274,$F274)="",INDEX(INDIRECT(GY274),$E274,$F274)&gt;=INDEX(INDIRECT(GY274),1,HJ$28)),0,(INDEX(INDIRECT(GY274),$E274,$F274))-INDEX(INDIRECT(GY274),1,HJ$28))*(10-INDEX(INDIRECT("times"&amp;GW$2),$F274,HJ$28))/10</f>
        <v>-9.0254241981185501</v>
      </c>
      <c r="HK274" s="60">
        <f ca="1">IF(OR(INDEX(INDIRECT("times"&amp;GW$2),$F274,HK$28)&gt;10,INDEX(INDIRECT(GY274),$E274,$F274)="",INDEX(INDIRECT(GY274),$E274,$F274)&gt;=INDEX(INDIRECT(GY274),1,HK$28)),0,(INDEX(INDIRECT(GY274),$E274,$F274))-INDEX(INDIRECT(GY274),1,HK$28))*(10-INDEX(INDIRECT("times"&amp;GW$2),$F274,HK$28))/10</f>
        <v>-4.922958653519208</v>
      </c>
      <c r="HL274" s="60">
        <f ca="1">IF(OR(INDEX(INDIRECT("times"&amp;GW$2),$F274,HL$28)&gt;10,INDEX(INDIRECT(GY274),$E274,$F274)="",INDEX(INDIRECT(GY274),$E274,$F274)&gt;=INDEX(INDIRECT(GY274),1,HL$28)),0,(INDEX(INDIRECT(GY274),$E274,$F274))-INDEX(INDIRECT(GY274),1,HL$28))*(10-INDEX(INDIRECT("times"&amp;GW$2),$F274,HL$28))/10</f>
        <v>-0.82049310891986538</v>
      </c>
      <c r="HM274" s="60">
        <f ca="1">IF(OR(INDEX(INDIRECT("times"&amp;GW$2),$F274,HM$28)&gt;10,INDEX(INDIRECT(GY274),$E274,$F274)="",INDEX(INDIRECT(GY274),$E274,$F274)&gt;=INDEX(INDIRECT(GY274),1,HM$28)),0,(INDEX(INDIRECT(GY274),$E274,$F274))-INDEX(INDIRECT(GY274),1,HM$28))*(10-INDEX(INDIRECT("times"&amp;GW$2),$F274,HM$28))/10</f>
        <v>0</v>
      </c>
      <c r="HN274" s="60">
        <f ca="1">IF(OR(INDEX(INDIRECT("times"&amp;GW$2),$F274,HN$28)&gt;10,INDEX(INDIRECT(GY274),$E274,$F274)="",INDEX(INDIRECT(GY274),$E274,$F274)&gt;=INDEX(INDIRECT(GY274),1,HN$28)),0,(INDEX(INDIRECT(GY274),$E274,$F274))-INDEX(INDIRECT(GY274),1,HN$28))*(10-INDEX(INDIRECT("times"&amp;GW$2),$F274,HN$28))/10</f>
        <v>0</v>
      </c>
      <c r="HO274" s="60">
        <f ca="1">IF(OR(INDEX(INDIRECT("times"&amp;GW$2),$F274,HO$28)&gt;10,INDEX(INDIRECT(GY274),$E274,$F274)="",INDEX(INDIRECT(GY274),$E274,$F274)&gt;=INDEX(INDIRECT(GY274),1,HO$28)),0,(INDEX(INDIRECT(GY274),$E274,$F274))-INDEX(INDIRECT(GY274),1,HO$28))*(10-INDEX(INDIRECT("times"&amp;GW$2),$F274,HO$28))/10</f>
        <v>0</v>
      </c>
      <c r="HP274" s="60">
        <f ca="1">IF(OR(INDEX(INDIRECT("times"&amp;GW$2),$F274,HP$28)&gt;10,INDEX(INDIRECT(GY274),$E274,$F274)="",INDEX(INDIRECT(GY274),$E274,$F274)&gt;=INDEX(INDIRECT(GY274),1,HP$28)),0,(INDEX(INDIRECT(GY274),$E274,$F274))-INDEX(INDIRECT(GY274),1,HP$28))*(10-INDEX(INDIRECT("times"&amp;GW$2),$F274,HP$28))/10</f>
        <v>0</v>
      </c>
      <c r="HQ274" s="60">
        <f ca="1">IF(OR(INDEX(INDIRECT("times"&amp;GW$2),$F274,HQ$28)&gt;10,INDEX(INDIRECT(GY274),$E274,$F274)="",INDEX(INDIRECT(GY274),$E274,$F274)&gt;=INDEX(INDIRECT(GY274),1,HQ$28)),0,(INDEX(INDIRECT(GY274),$E274,$F274))-INDEX(INDIRECT(GY274),1,HQ$28))*(10-INDEX(INDIRECT("times"&amp;GW$2),$F274,HQ$28))/10</f>
        <v>0</v>
      </c>
      <c r="HR274" s="60">
        <f ca="1">IF(OR(INDEX(INDIRECT("times"&amp;GW$2),$F274,HR$28)&gt;10,INDEX(INDIRECT(GY274),$E274,$F274)="",INDEX(INDIRECT(GY274),$E274,$F274)&gt;=INDEX(INDIRECT(GY274),1,HR$28)),0,(INDEX(INDIRECT(GY274),$E274,$F274))-INDEX(INDIRECT(GY274),1,HR$28))*(10-INDEX(INDIRECT("times"&amp;GW$2),$F274,HR$28))/10</f>
        <v>0</v>
      </c>
      <c r="HS274" s="60">
        <f ca="1">IF(OR(INDEX(INDIRECT("times"&amp;GW$2),$F274,HS$28)&gt;10,INDEX(INDIRECT(GY274),$E274,$F274)="",INDEX(INDIRECT(GY274),$E274,$F274)&gt;=INDEX(INDIRECT(GY274),1,HS$28)),0,(INDEX(INDIRECT(GY274),$E274,$F274))-INDEX(INDIRECT(GY274),1,HS$28))*(10-INDEX(INDIRECT("times"&amp;GW$2),$F274,HS$28))/10</f>
        <v>0</v>
      </c>
      <c r="HT274" s="60">
        <f ca="1">IF(OR(INDEX(INDIRECT("times"&amp;GW$2),$F274,HT$28)&gt;10,INDEX(INDIRECT(GY274),$E274,$F274)="",INDEX(INDIRECT(GY274),$E274,$F274)&gt;=INDEX(INDIRECT(GY274),1,HT$28)),0,(INDEX(INDIRECT(GY274),$E274,$F274))-INDEX(INDIRECT(GY274),1,HT$28))*(10-INDEX(INDIRECT("times"&amp;GW$2),$F274,HT$28))/10</f>
        <v>0</v>
      </c>
      <c r="HU274" s="60">
        <f ca="1">IF(OR(INDEX(INDIRECT("times"&amp;GW$2),$F274,HU$28)&gt;10,INDEX(INDIRECT(GY274),$E274,$F274)="",INDEX(INDIRECT(GY274),$E274,$F274)&gt;=INDEX(INDIRECT(GY274),1,HU$28)),0,(INDEX(INDIRECT(GY274),$E274,$F274))-INDEX(INDIRECT(GY274),1,HU$28))*(10-INDEX(INDIRECT("times"&amp;GW$2),$F274,HU$28))/10</f>
        <v>0</v>
      </c>
      <c r="HV274" s="61">
        <f ca="1">IF(OR(INDEX(INDIRECT("times"&amp;GW$2),$F274,HV$28)&gt;10,INDEX(INDIRECT(GY274),$E274,$F274)="",INDEX(INDIRECT(GY274),$E274,$F274)&gt;=INDEX(INDIRECT(GY274),1,HV$28)),0,(INDEX(INDIRECT(GY274),$E274,$F274))-INDEX(INDIRECT(GY274),1,HV$28))*(10-INDEX(INDIRECT("times"&amp;GW$2),$F274,HV$28))/10</f>
        <v>0</v>
      </c>
      <c r="HW274" s="200">
        <v>1</v>
      </c>
    </row>
    <row r="275" spans="1:231" ht="15">
      <c r="A275" s="18" t="s">
        <v>211</v>
      </c>
      <c r="B275" s="122">
        <f>A236</f>
        <v>2</v>
      </c>
      <c r="C275" s="122" t="str">
        <f>A237</f>
        <v>work1834</v>
      </c>
      <c r="D275" s="210" t="str">
        <f t="shared" si="1198"/>
        <v>core2_work1834</v>
      </c>
      <c r="E275" s="122">
        <v>5</v>
      </c>
      <c r="F275" s="33">
        <v>2</v>
      </c>
      <c r="G275" s="62">
        <f ca="1">IF(OR(INDEX(INDIRECT("times"&amp;B$2),$F275,G$28)&gt;10,INDEX(INDIRECT(D275),$E275,$F275)="",INDEX(INDIRECT(D275),$E275,$F275)&gt;=INDEX(INDIRECT(D275),1,G$28)),0,(INDEX(INDIRECT(D275),$E275,$F275))-INDEX(INDIRECT(D275),1,G$28))*(10-INDEX(INDIRECT("times"&amp;B$2),$F275,G$28))/10</f>
        <v>0</v>
      </c>
      <c r="H275" s="63">
        <f ca="1">IF(OR(INDEX(INDIRECT("times"&amp;B$2),$F275,H$28)&gt;10,INDEX(INDIRECT(D275),$E275,$F275)="",INDEX(INDIRECT(D275),$E275,$F275)&gt;=INDEX(INDIRECT(D275),1,H$28)),0,(INDEX(INDIRECT(D275),$E275,$F275))-INDEX(INDIRECT(D275),1,H$28))*(10-INDEX(INDIRECT("times"&amp;B$2),$F275,H$28))/10</f>
        <v>0</v>
      </c>
      <c r="I275" s="63">
        <f ca="1">IF(OR(INDEX(INDIRECT("times"&amp;B$2),$F275,I$28)&gt;10,INDEX(INDIRECT(D275),$E275,$F275)="",INDEX(INDIRECT(D275),$E275,$F275)&gt;=INDEX(INDIRECT(D275),1,I$28)),0,(INDEX(INDIRECT(D275),$E275,$F275))-INDEX(INDIRECT(D275),1,I$28))*(10-INDEX(INDIRECT("times"&amp;B$2),$F275,I$28))/10</f>
        <v>0</v>
      </c>
      <c r="J275" s="63">
        <f ca="1">IF(OR(INDEX(INDIRECT("times"&amp;B$2),$F275,J$28)&gt;10,INDEX(INDIRECT(D275),$E275,$F275)="",INDEX(INDIRECT(D275),$E275,$F275)&gt;=INDEX(INDIRECT(D275),1,J$28)),0,(INDEX(INDIRECT(D275),$E275,$F275))-INDEX(INDIRECT(D275),1,J$28))*(10-INDEX(INDIRECT("times"&amp;B$2),$F275,J$28))/10</f>
        <v>0</v>
      </c>
      <c r="K275" s="63">
        <f ca="1">IF(OR(INDEX(INDIRECT("times"&amp;B$2),$F275,K$28)&gt;10,INDEX(INDIRECT(D275),$E275,$F275)="",INDEX(INDIRECT(D275),$E275,$F275)&gt;=INDEX(INDIRECT(D275),1,K$28)),0,(INDEX(INDIRECT(D275),$E275,$F275))-INDEX(INDIRECT(D275),1,K$28))*(10-INDEX(INDIRECT("times"&amp;B$2),$F275,K$28))/10</f>
        <v>0</v>
      </c>
      <c r="L275" s="63">
        <f ca="1">IF(OR(INDEX(INDIRECT("times"&amp;B$2),$F275,L$28)&gt;10,INDEX(INDIRECT(D275),$E275,$F275)="",INDEX(INDIRECT(D275),$E275,$F275)&gt;=INDEX(INDIRECT(D275),1,L$28)),0,(INDEX(INDIRECT(D275),$E275,$F275))-INDEX(INDIRECT(D275),1,L$28))*(10-INDEX(INDIRECT("times"&amp;B$2),$F275,L$28))/10</f>
        <v>0</v>
      </c>
      <c r="M275" s="63">
        <f ca="1">IF(OR(INDEX(INDIRECT("times"&amp;B$2),$F275,M$28)&gt;10,INDEX(INDIRECT(D275),$E275,$F275)="",INDEX(INDIRECT(D275),$E275,$F275)&gt;=INDEX(INDIRECT(D275),1,M$28)),0,(INDEX(INDIRECT(D275),$E275,$F275))-INDEX(INDIRECT(D275),1,M$28))*(10-INDEX(INDIRECT("times"&amp;B$2),$F275,M$28))/10</f>
        <v>0</v>
      </c>
      <c r="N275" s="63">
        <f ca="1">IF(OR(INDEX(INDIRECT("times"&amp;B$2),$F275,N$28)&gt;10,INDEX(INDIRECT(D275),$E275,$F275)="",INDEX(INDIRECT(D275),$E275,$F275)&gt;=INDEX(INDIRECT(D275),1,N$28)),0,(INDEX(INDIRECT(D275),$E275,$F275))-INDEX(INDIRECT(D275),1,N$28))*(10-INDEX(INDIRECT("times"&amp;B$2),$F275,N$28))/10</f>
        <v>0</v>
      </c>
      <c r="O275" s="63">
        <f ca="1">IF(OR(INDEX(INDIRECT("times"&amp;B$2),$F275,O$28)&gt;10,INDEX(INDIRECT(D275),$E275,$F275)="",INDEX(INDIRECT(D275),$E275,$F275)&gt;=INDEX(INDIRECT(D275),1,O$28)),0,(INDEX(INDIRECT(D275),$E275,$F275))-INDEX(INDIRECT(D275),1,O$28))*(10-INDEX(INDIRECT("times"&amp;B$2),$F275,O$28))/10</f>
        <v>0</v>
      </c>
      <c r="P275" s="63">
        <f ca="1">IF(OR(INDEX(INDIRECT("times"&amp;B$2),$F275,P$28)&gt;10,INDEX(INDIRECT(D275),$E275,$F275)="",INDEX(INDIRECT(D275),$E275,$F275)&gt;=INDEX(INDIRECT(D275),1,P$28)),0,(INDEX(INDIRECT(D275),$E275,$F275))-INDEX(INDIRECT(D275),1,P$28))*(10-INDEX(INDIRECT("times"&amp;B$2),$F275,P$28))/10</f>
        <v>0</v>
      </c>
      <c r="Q275" s="63">
        <f ca="1">IF(OR(INDEX(INDIRECT("times"&amp;B$2),$F275,Q$28)&gt;10,INDEX(INDIRECT(D275),$E275,$F275)="",INDEX(INDIRECT(D275),$E275,$F275)&gt;=INDEX(INDIRECT(D275),1,Q$28)),0,(INDEX(INDIRECT(D275),$E275,$F275))-INDEX(INDIRECT(D275),1,Q$28))*(10-INDEX(INDIRECT("times"&amp;B$2),$F275,Q$28))/10</f>
        <v>0</v>
      </c>
      <c r="R275" s="63">
        <f ca="1">IF(OR(INDEX(INDIRECT("times"&amp;B$2),$F275,R$28)&gt;10,INDEX(INDIRECT(D275),$E275,$F275)="",INDEX(INDIRECT(D275),$E275,$F275)&gt;=INDEX(INDIRECT(D275),1,R$28)),0,(INDEX(INDIRECT(D275),$E275,$F275))-INDEX(INDIRECT(D275),1,R$28))*(10-INDEX(INDIRECT("times"&amp;B$2),$F275,R$28))/10</f>
        <v>0</v>
      </c>
      <c r="S275" s="63">
        <f ca="1">IF(OR(INDEX(INDIRECT("times"&amp;B$2),$F275,S$28)&gt;10,INDEX(INDIRECT(D275),$E275,$F275)="",INDEX(INDIRECT(D275),$E275,$F275)&gt;=INDEX(INDIRECT(D275),1,S$28)),0,(INDEX(INDIRECT(D275),$E275,$F275))-INDEX(INDIRECT(D275),1,S$28))*(10-INDEX(INDIRECT("times"&amp;B$2),$F275,S$28))/10</f>
        <v>0</v>
      </c>
      <c r="T275" s="63">
        <f ca="1">IF(OR(INDEX(INDIRECT("times"&amp;B$2),$F275,T$28)&gt;10,INDEX(INDIRECT(D275),$E275,$F275)="",INDEX(INDIRECT(D275),$E275,$F275)&gt;=INDEX(INDIRECT(D275),1,T$28)),0,(INDEX(INDIRECT(D275),$E275,$F275))-INDEX(INDIRECT(D275),1,T$28))*(10-INDEX(INDIRECT("times"&amp;B$2),$F275,T$28))/10</f>
        <v>0</v>
      </c>
      <c r="U275" s="63">
        <f ca="1">IF(OR(INDEX(INDIRECT("times"&amp;B$2),$F275,U$28)&gt;10,INDEX(INDIRECT(D275),$E275,$F275)="",INDEX(INDIRECT(D275),$E275,$F275)&gt;=INDEX(INDIRECT(D275),1,U$28)),0,(INDEX(INDIRECT(D275),$E275,$F275))-INDEX(INDIRECT(D275),1,U$28))*(10-INDEX(INDIRECT("times"&amp;B$2),$F275,U$28))/10</f>
        <v>0</v>
      </c>
      <c r="V275" s="63">
        <f ca="1">IF(OR(INDEX(INDIRECT("times"&amp;B$2),$F275,V$28)&gt;10,INDEX(INDIRECT(D275),$E275,$F275)="",INDEX(INDIRECT(D275),$E275,$F275)&gt;=INDEX(INDIRECT(D275),1,V$28)),0,(INDEX(INDIRECT(D275),$E275,$F275))-INDEX(INDIRECT(D275),1,V$28))*(10-INDEX(INDIRECT("times"&amp;B$2),$F275,V$28))/10</f>
        <v>0</v>
      </c>
      <c r="W275" s="63">
        <f ca="1">IF(OR(INDEX(INDIRECT("times"&amp;B$2),$F275,W$28)&gt;10,INDEX(INDIRECT(D275),$E275,$F275)="",INDEX(INDIRECT(D275),$E275,$F275)&gt;=INDEX(INDIRECT(D275),1,W$28)),0,(INDEX(INDIRECT(D275),$E275,$F275))-INDEX(INDIRECT(D275),1,W$28))*(10-INDEX(INDIRECT("times"&amp;B$2),$F275,W$28))/10</f>
        <v>0</v>
      </c>
      <c r="X275" s="63">
        <f ca="1">IF(OR(INDEX(INDIRECT("times"&amp;B$2),$F275,X$28)&gt;10,INDEX(INDIRECT(D275),$E275,$F275)="",INDEX(INDIRECT(D275),$E275,$F275)&gt;=INDEX(INDIRECT(D275),1,X$28)),0,(INDEX(INDIRECT(D275),$E275,$F275))-INDEX(INDIRECT(D275),1,X$28))*(10-INDEX(INDIRECT("times"&amp;B$2),$F275,X$28))/10</f>
        <v>0</v>
      </c>
      <c r="Y275" s="63">
        <f ca="1">IF(OR(INDEX(INDIRECT("times"&amp;B$2),$F275,Y$28)&gt;10,INDEX(INDIRECT(D275),$E275,$F275)="",INDEX(INDIRECT(D275),$E275,$F275)&gt;=INDEX(INDIRECT(D275),1,Y$28)),0,(INDEX(INDIRECT(D275),$E275,$F275))-INDEX(INDIRECT(D275),1,Y$28))*(10-INDEX(INDIRECT("times"&amp;B$2),$F275,Y$28))/10</f>
        <v>0</v>
      </c>
      <c r="Z275" s="63">
        <f ca="1">IF(OR(INDEX(INDIRECT("times"&amp;B$2),$F275,Z$28)&gt;10,INDEX(INDIRECT(D275),$E275,$F275)="",INDEX(INDIRECT(D275),$E275,$F275)&gt;=INDEX(INDIRECT(D275),1,Z$28)),0,(INDEX(INDIRECT(D275),$E275,$F275))-INDEX(INDIRECT(D275),1,Z$28))*(10-INDEX(INDIRECT("times"&amp;B$2),$F275,Z$28))/10</f>
        <v>0</v>
      </c>
      <c r="AA275" s="64">
        <f ca="1">IF(OR(INDEX(INDIRECT("times"&amp;B$2),$F275,AA$28)&gt;10,INDEX(INDIRECT(D275),$E275,$F275)="",INDEX(INDIRECT(D275),$E275,$F275)&gt;=INDEX(INDIRECT(D275),1,AA$28)),0,(INDEX(INDIRECT(D275),$E275,$F275))-INDEX(INDIRECT(D275),1,AA$28))*(10-INDEX(INDIRECT("times"&amp;B$2),$F275,AA$28))/10</f>
        <v>0</v>
      </c>
      <c r="AB275" s="201">
        <v>2</v>
      </c>
      <c r="AD275" s="18" t="s">
        <v>211</v>
      </c>
      <c r="AE275" s="122">
        <f>AD236</f>
        <v>2</v>
      </c>
      <c r="AF275" s="122" t="str">
        <f>AD237</f>
        <v>shop1834</v>
      </c>
      <c r="AG275" s="210" t="str">
        <f t="shared" si="1199"/>
        <v>core2_shop1834</v>
      </c>
      <c r="AH275" s="122">
        <v>5</v>
      </c>
      <c r="AI275" s="33">
        <v>2</v>
      </c>
      <c r="AJ275" s="62">
        <f ca="1">IF(OR(INDEX(INDIRECT("times"&amp;AE$2),$F275,AJ$28)&gt;10,INDEX(INDIRECT(AG275),$E275,$F275)="",INDEX(INDIRECT(AG275),$E275,$F275)&gt;=INDEX(INDIRECT(AG275),1,AJ$28)),0,(INDEX(INDIRECT(AG275),$E275,$F275))-INDEX(INDIRECT(AG275),1,AJ$28))*(10-INDEX(INDIRECT("times"&amp;AE$2),$F275,AJ$28))/10</f>
        <v>0</v>
      </c>
      <c r="AK275" s="63">
        <f ca="1">IF(OR(INDEX(INDIRECT("times"&amp;AE$2),$F275,AK$28)&gt;10,INDEX(INDIRECT(AG275),$E275,$F275)="",INDEX(INDIRECT(AG275),$E275,$F275)&gt;=INDEX(INDIRECT(AG275),1,AK$28)),0,(INDEX(INDIRECT(AG275),$E275,$F275))-INDEX(INDIRECT(AG275),1,AK$28))*(10-INDEX(INDIRECT("times"&amp;AE$2),$F275,AK$28))/10</f>
        <v>0</v>
      </c>
      <c r="AL275" s="63">
        <f ca="1">IF(OR(INDEX(INDIRECT("times"&amp;AE$2),$F275,AL$28)&gt;10,INDEX(INDIRECT(AG275),$E275,$F275)="",INDEX(INDIRECT(AG275),$E275,$F275)&gt;=INDEX(INDIRECT(AG275),1,AL$28)),0,(INDEX(INDIRECT(AG275),$E275,$F275))-INDEX(INDIRECT(AG275),1,AL$28))*(10-INDEX(INDIRECT("times"&amp;AE$2),$F275,AL$28))/10</f>
        <v>0</v>
      </c>
      <c r="AM275" s="63">
        <f ca="1">IF(OR(INDEX(INDIRECT("times"&amp;AE$2),$F275,AM$28)&gt;10,INDEX(INDIRECT(AG275),$E275,$F275)="",INDEX(INDIRECT(AG275),$E275,$F275)&gt;=INDEX(INDIRECT(AG275),1,AM$28)),0,(INDEX(INDIRECT(AG275),$E275,$F275))-INDEX(INDIRECT(AG275),1,AM$28))*(10-INDEX(INDIRECT("times"&amp;AE$2),$F275,AM$28))/10</f>
        <v>0</v>
      </c>
      <c r="AN275" s="63">
        <f ca="1">IF(OR(INDEX(INDIRECT("times"&amp;AE$2),$F275,AN$28)&gt;10,INDEX(INDIRECT(AG275),$E275,$F275)="",INDEX(INDIRECT(AG275),$E275,$F275)&gt;=INDEX(INDIRECT(AG275),1,AN$28)),0,(INDEX(INDIRECT(AG275),$E275,$F275))-INDEX(INDIRECT(AG275),1,AN$28))*(10-INDEX(INDIRECT("times"&amp;AE$2),$F275,AN$28))/10</f>
        <v>0</v>
      </c>
      <c r="AO275" s="63">
        <f ca="1">IF(OR(INDEX(INDIRECT("times"&amp;AE$2),$F275,AO$28)&gt;10,INDEX(INDIRECT(AG275),$E275,$F275)="",INDEX(INDIRECT(AG275),$E275,$F275)&gt;=INDEX(INDIRECT(AG275),1,AO$28)),0,(INDEX(INDIRECT(AG275),$E275,$F275))-INDEX(INDIRECT(AG275),1,AO$28))*(10-INDEX(INDIRECT("times"&amp;AE$2),$F275,AO$28))/10</f>
        <v>0</v>
      </c>
      <c r="AP275" s="63">
        <f ca="1">IF(OR(INDEX(INDIRECT("times"&amp;AE$2),$F275,AP$28)&gt;10,INDEX(INDIRECT(AG275),$E275,$F275)="",INDEX(INDIRECT(AG275),$E275,$F275)&gt;=INDEX(INDIRECT(AG275),1,AP$28)),0,(INDEX(INDIRECT(AG275),$E275,$F275))-INDEX(INDIRECT(AG275),1,AP$28))*(10-INDEX(INDIRECT("times"&amp;AE$2),$F275,AP$28))/10</f>
        <v>0</v>
      </c>
      <c r="AQ275" s="63">
        <f ca="1">IF(OR(INDEX(INDIRECT("times"&amp;AE$2),$F275,AQ$28)&gt;10,INDEX(INDIRECT(AG275),$E275,$F275)="",INDEX(INDIRECT(AG275),$E275,$F275)&gt;=INDEX(INDIRECT(AG275),1,AQ$28)),0,(INDEX(INDIRECT(AG275),$E275,$F275))-INDEX(INDIRECT(AG275),1,AQ$28))*(10-INDEX(INDIRECT("times"&amp;AE$2),$F275,AQ$28))/10</f>
        <v>0</v>
      </c>
      <c r="AR275" s="63">
        <f ca="1">IF(OR(INDEX(INDIRECT("times"&amp;AE$2),$F275,AR$28)&gt;10,INDEX(INDIRECT(AG275),$E275,$F275)="",INDEX(INDIRECT(AG275),$E275,$F275)&gt;=INDEX(INDIRECT(AG275),1,AR$28)),0,(INDEX(INDIRECT(AG275),$E275,$F275))-INDEX(INDIRECT(AG275),1,AR$28))*(10-INDEX(INDIRECT("times"&amp;AE$2),$F275,AR$28))/10</f>
        <v>0</v>
      </c>
      <c r="AS275" s="63">
        <f ca="1">IF(OR(INDEX(INDIRECT("times"&amp;AE$2),$F275,AS$28)&gt;10,INDEX(INDIRECT(AG275),$E275,$F275)="",INDEX(INDIRECT(AG275),$E275,$F275)&gt;=INDEX(INDIRECT(AG275),1,AS$28)),0,(INDEX(INDIRECT(AG275),$E275,$F275))-INDEX(INDIRECT(AG275),1,AS$28))*(10-INDEX(INDIRECT("times"&amp;AE$2),$F275,AS$28))/10</f>
        <v>0</v>
      </c>
      <c r="AT275" s="63">
        <f ca="1">IF(OR(INDEX(INDIRECT("times"&amp;AE$2),$F275,AT$28)&gt;10,INDEX(INDIRECT(AG275),$E275,$F275)="",INDEX(INDIRECT(AG275),$E275,$F275)&gt;=INDEX(INDIRECT(AG275),1,AT$28)),0,(INDEX(INDIRECT(AG275),$E275,$F275))-INDEX(INDIRECT(AG275),1,AT$28))*(10-INDEX(INDIRECT("times"&amp;AE$2),$F275,AT$28))/10</f>
        <v>0</v>
      </c>
      <c r="AU275" s="63">
        <f ca="1">IF(OR(INDEX(INDIRECT("times"&amp;AE$2),$F275,AU$28)&gt;10,INDEX(INDIRECT(AG275),$E275,$F275)="",INDEX(INDIRECT(AG275),$E275,$F275)&gt;=INDEX(INDIRECT(AG275),1,AU$28)),0,(INDEX(INDIRECT(AG275),$E275,$F275))-INDEX(INDIRECT(AG275),1,AU$28))*(10-INDEX(INDIRECT("times"&amp;AE$2),$F275,AU$28))/10</f>
        <v>0</v>
      </c>
      <c r="AV275" s="63">
        <f ca="1">IF(OR(INDEX(INDIRECT("times"&amp;AE$2),$F275,AV$28)&gt;10,INDEX(INDIRECT(AG275),$E275,$F275)="",INDEX(INDIRECT(AG275),$E275,$F275)&gt;=INDEX(INDIRECT(AG275),1,AV$28)),0,(INDEX(INDIRECT(AG275),$E275,$F275))-INDEX(INDIRECT(AG275),1,AV$28))*(10-INDEX(INDIRECT("times"&amp;AE$2),$F275,AV$28))/10</f>
        <v>0</v>
      </c>
      <c r="AW275" s="63">
        <f ca="1">IF(OR(INDEX(INDIRECT("times"&amp;AE$2),$F275,AW$28)&gt;10,INDEX(INDIRECT(AG275),$E275,$F275)="",INDEX(INDIRECT(AG275),$E275,$F275)&gt;=INDEX(INDIRECT(AG275),1,AW$28)),0,(INDEX(INDIRECT(AG275),$E275,$F275))-INDEX(INDIRECT(AG275),1,AW$28))*(10-INDEX(INDIRECT("times"&amp;AE$2),$F275,AW$28))/10</f>
        <v>0</v>
      </c>
      <c r="AX275" s="63">
        <f ca="1">IF(OR(INDEX(INDIRECT("times"&amp;AE$2),$F275,AX$28)&gt;10,INDEX(INDIRECT(AG275),$E275,$F275)="",INDEX(INDIRECT(AG275),$E275,$F275)&gt;=INDEX(INDIRECT(AG275),1,AX$28)),0,(INDEX(INDIRECT(AG275),$E275,$F275))-INDEX(INDIRECT(AG275),1,AX$28))*(10-INDEX(INDIRECT("times"&amp;AE$2),$F275,AX$28))/10</f>
        <v>0</v>
      </c>
      <c r="AY275" s="63">
        <f ca="1">IF(OR(INDEX(INDIRECT("times"&amp;AE$2),$F275,AY$28)&gt;10,INDEX(INDIRECT(AG275),$E275,$F275)="",INDEX(INDIRECT(AG275),$E275,$F275)&gt;=INDEX(INDIRECT(AG275),1,AY$28)),0,(INDEX(INDIRECT(AG275),$E275,$F275))-INDEX(INDIRECT(AG275),1,AY$28))*(10-INDEX(INDIRECT("times"&amp;AE$2),$F275,AY$28))/10</f>
        <v>0</v>
      </c>
      <c r="AZ275" s="63">
        <f ca="1">IF(OR(INDEX(INDIRECT("times"&amp;AE$2),$F275,AZ$28)&gt;10,INDEX(INDIRECT(AG275),$E275,$F275)="",INDEX(INDIRECT(AG275),$E275,$F275)&gt;=INDEX(INDIRECT(AG275),1,AZ$28)),0,(INDEX(INDIRECT(AG275),$E275,$F275))-INDEX(INDIRECT(AG275),1,AZ$28))*(10-INDEX(INDIRECT("times"&amp;AE$2),$F275,AZ$28))/10</f>
        <v>0</v>
      </c>
      <c r="BA275" s="63">
        <f ca="1">IF(OR(INDEX(INDIRECT("times"&amp;AE$2),$F275,BA$28)&gt;10,INDEX(INDIRECT(AG275),$E275,$F275)="",INDEX(INDIRECT(AG275),$E275,$F275)&gt;=INDEX(INDIRECT(AG275),1,BA$28)),0,(INDEX(INDIRECT(AG275),$E275,$F275))-INDEX(INDIRECT(AG275),1,BA$28))*(10-INDEX(INDIRECT("times"&amp;AE$2),$F275,BA$28))/10</f>
        <v>0</v>
      </c>
      <c r="BB275" s="63">
        <f ca="1">IF(OR(INDEX(INDIRECT("times"&amp;AE$2),$F275,BB$28)&gt;10,INDEX(INDIRECT(AG275),$E275,$F275)="",INDEX(INDIRECT(AG275),$E275,$F275)&gt;=INDEX(INDIRECT(AG275),1,BB$28)),0,(INDEX(INDIRECT(AG275),$E275,$F275))-INDEX(INDIRECT(AG275),1,BB$28))*(10-INDEX(INDIRECT("times"&amp;AE$2),$F275,BB$28))/10</f>
        <v>0</v>
      </c>
      <c r="BC275" s="63">
        <f ca="1">IF(OR(INDEX(INDIRECT("times"&amp;AE$2),$F275,BC$28)&gt;10,INDEX(INDIRECT(AG275),$E275,$F275)="",INDEX(INDIRECT(AG275),$E275,$F275)&gt;=INDEX(INDIRECT(AG275),1,BC$28)),0,(INDEX(INDIRECT(AG275),$E275,$F275))-INDEX(INDIRECT(AG275),1,BC$28))*(10-INDEX(INDIRECT("times"&amp;AE$2),$F275,BC$28))/10</f>
        <v>0</v>
      </c>
      <c r="BD275" s="64">
        <f ca="1">IF(OR(INDEX(INDIRECT("times"&amp;AE$2),$F275,BD$28)&gt;10,INDEX(INDIRECT(AG275),$E275,$F275)="",INDEX(INDIRECT(AG275),$E275,$F275)&gt;=INDEX(INDIRECT(AG275),1,BD$28)),0,(INDEX(INDIRECT(AG275),$E275,$F275))-INDEX(INDIRECT(AG275),1,BD$28))*(10-INDEX(INDIRECT("times"&amp;AE$2),$F275,BD$28))/10</f>
        <v>0</v>
      </c>
      <c r="BE275" s="201">
        <v>2</v>
      </c>
      <c r="BG275" s="18" t="s">
        <v>211</v>
      </c>
      <c r="BH275" s="122">
        <f>BG236</f>
        <v>2</v>
      </c>
      <c r="BI275" s="122" t="str">
        <f>BG237</f>
        <v>lei1834</v>
      </c>
      <c r="BJ275" s="210" t="str">
        <f t="shared" si="1200"/>
        <v>core2_lei1834</v>
      </c>
      <c r="BK275" s="122">
        <v>5</v>
      </c>
      <c r="BL275" s="33">
        <v>2</v>
      </c>
      <c r="BM275" s="62">
        <f ca="1">IF(OR(INDEX(INDIRECT("times"&amp;BH$2),$F275,BM$28)&gt;10,INDEX(INDIRECT(BJ275),$E275,$F275)="",INDEX(INDIRECT(BJ275),$E275,$F275)&gt;=INDEX(INDIRECT(BJ275),1,BM$28)),0,(INDEX(INDIRECT(BJ275),$E275,$F275))-INDEX(INDIRECT(BJ275),1,BM$28))*(10-INDEX(INDIRECT("times"&amp;BH$2),$F275,BM$28))/10</f>
        <v>0</v>
      </c>
      <c r="BN275" s="63">
        <f ca="1">IF(OR(INDEX(INDIRECT("times"&amp;BH$2),$F275,BN$28)&gt;10,INDEX(INDIRECT(BJ275),$E275,$F275)="",INDEX(INDIRECT(BJ275),$E275,$F275)&gt;=INDEX(INDIRECT(BJ275),1,BN$28)),0,(INDEX(INDIRECT(BJ275),$E275,$F275))-INDEX(INDIRECT(BJ275),1,BN$28))*(10-INDEX(INDIRECT("times"&amp;BH$2),$F275,BN$28))/10</f>
        <v>0</v>
      </c>
      <c r="BO275" s="63">
        <f ca="1">IF(OR(INDEX(INDIRECT("times"&amp;BH$2),$F275,BO$28)&gt;10,INDEX(INDIRECT(BJ275),$E275,$F275)="",INDEX(INDIRECT(BJ275),$E275,$F275)&gt;=INDEX(INDIRECT(BJ275),1,BO$28)),0,(INDEX(INDIRECT(BJ275),$E275,$F275))-INDEX(INDIRECT(BJ275),1,BO$28))*(10-INDEX(INDIRECT("times"&amp;BH$2),$F275,BO$28))/10</f>
        <v>0</v>
      </c>
      <c r="BP275" s="63">
        <f ca="1">IF(OR(INDEX(INDIRECT("times"&amp;BH$2),$F275,BP$28)&gt;10,INDEX(INDIRECT(BJ275),$E275,$F275)="",INDEX(INDIRECT(BJ275),$E275,$F275)&gt;=INDEX(INDIRECT(BJ275),1,BP$28)),0,(INDEX(INDIRECT(BJ275),$E275,$F275))-INDEX(INDIRECT(BJ275),1,BP$28))*(10-INDEX(INDIRECT("times"&amp;BH$2),$F275,BP$28))/10</f>
        <v>0</v>
      </c>
      <c r="BQ275" s="63">
        <f ca="1">IF(OR(INDEX(INDIRECT("times"&amp;BH$2),$F275,BQ$28)&gt;10,INDEX(INDIRECT(BJ275),$E275,$F275)="",INDEX(INDIRECT(BJ275),$E275,$F275)&gt;=INDEX(INDIRECT(BJ275),1,BQ$28)),0,(INDEX(INDIRECT(BJ275),$E275,$F275))-INDEX(INDIRECT(BJ275),1,BQ$28))*(10-INDEX(INDIRECT("times"&amp;BH$2),$F275,BQ$28))/10</f>
        <v>0</v>
      </c>
      <c r="BR275" s="63">
        <f ca="1">IF(OR(INDEX(INDIRECT("times"&amp;BH$2),$F275,BR$28)&gt;10,INDEX(INDIRECT(BJ275),$E275,$F275)="",INDEX(INDIRECT(BJ275),$E275,$F275)&gt;=INDEX(INDIRECT(BJ275),1,BR$28)),0,(INDEX(INDIRECT(BJ275),$E275,$F275))-INDEX(INDIRECT(BJ275),1,BR$28))*(10-INDEX(INDIRECT("times"&amp;BH$2),$F275,BR$28))/10</f>
        <v>0</v>
      </c>
      <c r="BS275" s="63">
        <f ca="1">IF(OR(INDEX(INDIRECT("times"&amp;BH$2),$F275,BS$28)&gt;10,INDEX(INDIRECT(BJ275),$E275,$F275)="",INDEX(INDIRECT(BJ275),$E275,$F275)&gt;=INDEX(INDIRECT(BJ275),1,BS$28)),0,(INDEX(INDIRECT(BJ275),$E275,$F275))-INDEX(INDIRECT(BJ275),1,BS$28))*(10-INDEX(INDIRECT("times"&amp;BH$2),$F275,BS$28))/10</f>
        <v>0</v>
      </c>
      <c r="BT275" s="63">
        <f ca="1">IF(OR(INDEX(INDIRECT("times"&amp;BH$2),$F275,BT$28)&gt;10,INDEX(INDIRECT(BJ275),$E275,$F275)="",INDEX(INDIRECT(BJ275),$E275,$F275)&gt;=INDEX(INDIRECT(BJ275),1,BT$28)),0,(INDEX(INDIRECT(BJ275),$E275,$F275))-INDEX(INDIRECT(BJ275),1,BT$28))*(10-INDEX(INDIRECT("times"&amp;BH$2),$F275,BT$28))/10</f>
        <v>0</v>
      </c>
      <c r="BU275" s="63">
        <f ca="1">IF(OR(INDEX(INDIRECT("times"&amp;BH$2),$F275,BU$28)&gt;10,INDEX(INDIRECT(BJ275),$E275,$F275)="",INDEX(INDIRECT(BJ275),$E275,$F275)&gt;=INDEX(INDIRECT(BJ275),1,BU$28)),0,(INDEX(INDIRECT(BJ275),$E275,$F275))-INDEX(INDIRECT(BJ275),1,BU$28))*(10-INDEX(INDIRECT("times"&amp;BH$2),$F275,BU$28))/10</f>
        <v>0</v>
      </c>
      <c r="BV275" s="63">
        <f ca="1">IF(OR(INDEX(INDIRECT("times"&amp;BH$2),$F275,BV$28)&gt;10,INDEX(INDIRECT(BJ275),$E275,$F275)="",INDEX(INDIRECT(BJ275),$E275,$F275)&gt;=INDEX(INDIRECT(BJ275),1,BV$28)),0,(INDEX(INDIRECT(BJ275),$E275,$F275))-INDEX(INDIRECT(BJ275),1,BV$28))*(10-INDEX(INDIRECT("times"&amp;BH$2),$F275,BV$28))/10</f>
        <v>0</v>
      </c>
      <c r="BW275" s="63">
        <f ca="1">IF(OR(INDEX(INDIRECT("times"&amp;BH$2),$F275,BW$28)&gt;10,INDEX(INDIRECT(BJ275),$E275,$F275)="",INDEX(INDIRECT(BJ275),$E275,$F275)&gt;=INDEX(INDIRECT(BJ275),1,BW$28)),0,(INDEX(INDIRECT(BJ275),$E275,$F275))-INDEX(INDIRECT(BJ275),1,BW$28))*(10-INDEX(INDIRECT("times"&amp;BH$2),$F275,BW$28))/10</f>
        <v>0</v>
      </c>
      <c r="BX275" s="63">
        <f ca="1">IF(OR(INDEX(INDIRECT("times"&amp;BH$2),$F275,BX$28)&gt;10,INDEX(INDIRECT(BJ275),$E275,$F275)="",INDEX(INDIRECT(BJ275),$E275,$F275)&gt;=INDEX(INDIRECT(BJ275),1,BX$28)),0,(INDEX(INDIRECT(BJ275),$E275,$F275))-INDEX(INDIRECT(BJ275),1,BX$28))*(10-INDEX(INDIRECT("times"&amp;BH$2),$F275,BX$28))/10</f>
        <v>0</v>
      </c>
      <c r="BY275" s="63">
        <f ca="1">IF(OR(INDEX(INDIRECT("times"&amp;BH$2),$F275,BY$28)&gt;10,INDEX(INDIRECT(BJ275),$E275,$F275)="",INDEX(INDIRECT(BJ275),$E275,$F275)&gt;=INDEX(INDIRECT(BJ275),1,BY$28)),0,(INDEX(INDIRECT(BJ275),$E275,$F275))-INDEX(INDIRECT(BJ275),1,BY$28))*(10-INDEX(INDIRECT("times"&amp;BH$2),$F275,BY$28))/10</f>
        <v>0</v>
      </c>
      <c r="BZ275" s="63">
        <f ca="1">IF(OR(INDEX(INDIRECT("times"&amp;BH$2),$F275,BZ$28)&gt;10,INDEX(INDIRECT(BJ275),$E275,$F275)="",INDEX(INDIRECT(BJ275),$E275,$F275)&gt;=INDEX(INDIRECT(BJ275),1,BZ$28)),0,(INDEX(INDIRECT(BJ275),$E275,$F275))-INDEX(INDIRECT(BJ275),1,BZ$28))*(10-INDEX(INDIRECT("times"&amp;BH$2),$F275,BZ$28))/10</f>
        <v>0</v>
      </c>
      <c r="CA275" s="63">
        <f ca="1">IF(OR(INDEX(INDIRECT("times"&amp;BH$2),$F275,CA$28)&gt;10,INDEX(INDIRECT(BJ275),$E275,$F275)="",INDEX(INDIRECT(BJ275),$E275,$F275)&gt;=INDEX(INDIRECT(BJ275),1,CA$28)),0,(INDEX(INDIRECT(BJ275),$E275,$F275))-INDEX(INDIRECT(BJ275),1,CA$28))*(10-INDEX(INDIRECT("times"&amp;BH$2),$F275,CA$28))/10</f>
        <v>0</v>
      </c>
      <c r="CB275" s="63">
        <f ca="1">IF(OR(INDEX(INDIRECT("times"&amp;BH$2),$F275,CB$28)&gt;10,INDEX(INDIRECT(BJ275),$E275,$F275)="",INDEX(INDIRECT(BJ275),$E275,$F275)&gt;=INDEX(INDIRECT(BJ275),1,CB$28)),0,(INDEX(INDIRECT(BJ275),$E275,$F275))-INDEX(INDIRECT(BJ275),1,CB$28))*(10-INDEX(INDIRECT("times"&amp;BH$2),$F275,CB$28))/10</f>
        <v>0</v>
      </c>
      <c r="CC275" s="63">
        <f ca="1">IF(OR(INDEX(INDIRECT("times"&amp;BH$2),$F275,CC$28)&gt;10,INDEX(INDIRECT(BJ275),$E275,$F275)="",INDEX(INDIRECT(BJ275),$E275,$F275)&gt;=INDEX(INDIRECT(BJ275),1,CC$28)),0,(INDEX(INDIRECT(BJ275),$E275,$F275))-INDEX(INDIRECT(BJ275),1,CC$28))*(10-INDEX(INDIRECT("times"&amp;BH$2),$F275,CC$28))/10</f>
        <v>0</v>
      </c>
      <c r="CD275" s="63">
        <f ca="1">IF(OR(INDEX(INDIRECT("times"&amp;BH$2),$F275,CD$28)&gt;10,INDEX(INDIRECT(BJ275),$E275,$F275)="",INDEX(INDIRECT(BJ275),$E275,$F275)&gt;=INDEX(INDIRECT(BJ275),1,CD$28)),0,(INDEX(INDIRECT(BJ275),$E275,$F275))-INDEX(INDIRECT(BJ275),1,CD$28))*(10-INDEX(INDIRECT("times"&amp;BH$2),$F275,CD$28))/10</f>
        <v>0</v>
      </c>
      <c r="CE275" s="63">
        <f ca="1">IF(OR(INDEX(INDIRECT("times"&amp;BH$2),$F275,CE$28)&gt;10,INDEX(INDIRECT(BJ275),$E275,$F275)="",INDEX(INDIRECT(BJ275),$E275,$F275)&gt;=INDEX(INDIRECT(BJ275),1,CE$28)),0,(INDEX(INDIRECT(BJ275),$E275,$F275))-INDEX(INDIRECT(BJ275),1,CE$28))*(10-INDEX(INDIRECT("times"&amp;BH$2),$F275,CE$28))/10</f>
        <v>0</v>
      </c>
      <c r="CF275" s="63">
        <f ca="1">IF(OR(INDEX(INDIRECT("times"&amp;BH$2),$F275,CF$28)&gt;10,INDEX(INDIRECT(BJ275),$E275,$F275)="",INDEX(INDIRECT(BJ275),$E275,$F275)&gt;=INDEX(INDIRECT(BJ275),1,CF$28)),0,(INDEX(INDIRECT(BJ275),$E275,$F275))-INDEX(INDIRECT(BJ275),1,CF$28))*(10-INDEX(INDIRECT("times"&amp;BH$2),$F275,CF$28))/10</f>
        <v>0</v>
      </c>
      <c r="CG275" s="64">
        <f ca="1">IF(OR(INDEX(INDIRECT("times"&amp;BH$2),$F275,CG$28)&gt;10,INDEX(INDIRECT(BJ275),$E275,$F275)="",INDEX(INDIRECT(BJ275),$E275,$F275)&gt;=INDEX(INDIRECT(BJ275),1,CG$28)),0,(INDEX(INDIRECT(BJ275),$E275,$F275))-INDEX(INDIRECT(BJ275),1,CG$28))*(10-INDEX(INDIRECT("times"&amp;BH$2),$F275,CG$28))/10</f>
        <v>0</v>
      </c>
      <c r="CH275" s="201">
        <v>2</v>
      </c>
      <c r="CJ275" s="18" t="s">
        <v>211</v>
      </c>
      <c r="CK275" s="122">
        <f>CJ236</f>
        <v>2</v>
      </c>
      <c r="CL275" s="122" t="str">
        <f>CJ237</f>
        <v>work3564</v>
      </c>
      <c r="CM275" s="210" t="str">
        <f t="shared" si="1201"/>
        <v>core2_work3564</v>
      </c>
      <c r="CN275" s="122">
        <v>5</v>
      </c>
      <c r="CO275" s="33">
        <v>2</v>
      </c>
      <c r="CP275" s="62">
        <f ca="1">IF(OR(INDEX(INDIRECT("times"&amp;CK$2),$F275,CP$28)&gt;10,INDEX(INDIRECT(CM275),$E275,$F275)="",INDEX(INDIRECT(CM275),$E275,$F275)&gt;=INDEX(INDIRECT(CM275),1,CP$28)),0,(INDEX(INDIRECT(CM275),$E275,$F275))-INDEX(INDIRECT(CM275),1,CP$28))*(10-INDEX(INDIRECT("times"&amp;CK$2),$F275,CP$28))/10</f>
        <v>0</v>
      </c>
      <c r="CQ275" s="63">
        <f ca="1">IF(OR(INDEX(INDIRECT("times"&amp;CK$2),$F275,CQ$28)&gt;10,INDEX(INDIRECT(CM275),$E275,$F275)="",INDEX(INDIRECT(CM275),$E275,$F275)&gt;=INDEX(INDIRECT(CM275),1,CQ$28)),0,(INDEX(INDIRECT(CM275),$E275,$F275))-INDEX(INDIRECT(CM275),1,CQ$28))*(10-INDEX(INDIRECT("times"&amp;CK$2),$F275,CQ$28))/10</f>
        <v>0</v>
      </c>
      <c r="CR275" s="63">
        <f ca="1">IF(OR(INDEX(INDIRECT("times"&amp;CK$2),$F275,CR$28)&gt;10,INDEX(INDIRECT(CM275),$E275,$F275)="",INDEX(INDIRECT(CM275),$E275,$F275)&gt;=INDEX(INDIRECT(CM275),1,CR$28)),0,(INDEX(INDIRECT(CM275),$E275,$F275))-INDEX(INDIRECT(CM275),1,CR$28))*(10-INDEX(INDIRECT("times"&amp;CK$2),$F275,CR$28))/10</f>
        <v>0</v>
      </c>
      <c r="CS275" s="63">
        <f ca="1">IF(OR(INDEX(INDIRECT("times"&amp;CK$2),$F275,CS$28)&gt;10,INDEX(INDIRECT(CM275),$E275,$F275)="",INDEX(INDIRECT(CM275),$E275,$F275)&gt;=INDEX(INDIRECT(CM275),1,CS$28)),0,(INDEX(INDIRECT(CM275),$E275,$F275))-INDEX(INDIRECT(CM275),1,CS$28))*(10-INDEX(INDIRECT("times"&amp;CK$2),$F275,CS$28))/10</f>
        <v>0</v>
      </c>
      <c r="CT275" s="63">
        <f ca="1">IF(OR(INDEX(INDIRECT("times"&amp;CK$2),$F275,CT$28)&gt;10,INDEX(INDIRECT(CM275),$E275,$F275)="",INDEX(INDIRECT(CM275),$E275,$F275)&gt;=INDEX(INDIRECT(CM275),1,CT$28)),0,(INDEX(INDIRECT(CM275),$E275,$F275))-INDEX(INDIRECT(CM275),1,CT$28))*(10-INDEX(INDIRECT("times"&amp;CK$2),$F275,CT$28))/10</f>
        <v>0</v>
      </c>
      <c r="CU275" s="63">
        <f ca="1">IF(OR(INDEX(INDIRECT("times"&amp;CK$2),$F275,CU$28)&gt;10,INDEX(INDIRECT(CM275),$E275,$F275)="",INDEX(INDIRECT(CM275),$E275,$F275)&gt;=INDEX(INDIRECT(CM275),1,CU$28)),0,(INDEX(INDIRECT(CM275),$E275,$F275))-INDEX(INDIRECT(CM275),1,CU$28))*(10-INDEX(INDIRECT("times"&amp;CK$2),$F275,CU$28))/10</f>
        <v>0</v>
      </c>
      <c r="CV275" s="63">
        <f ca="1">IF(OR(INDEX(INDIRECT("times"&amp;CK$2),$F275,CV$28)&gt;10,INDEX(INDIRECT(CM275),$E275,$F275)="",INDEX(INDIRECT(CM275),$E275,$F275)&gt;=INDEX(INDIRECT(CM275),1,CV$28)),0,(INDEX(INDIRECT(CM275),$E275,$F275))-INDEX(INDIRECT(CM275),1,CV$28))*(10-INDEX(INDIRECT("times"&amp;CK$2),$F275,CV$28))/10</f>
        <v>0</v>
      </c>
      <c r="CW275" s="63">
        <f ca="1">IF(OR(INDEX(INDIRECT("times"&amp;CK$2),$F275,CW$28)&gt;10,INDEX(INDIRECT(CM275),$E275,$F275)="",INDEX(INDIRECT(CM275),$E275,$F275)&gt;=INDEX(INDIRECT(CM275),1,CW$28)),0,(INDEX(INDIRECT(CM275),$E275,$F275))-INDEX(INDIRECT(CM275),1,CW$28))*(10-INDEX(INDIRECT("times"&amp;CK$2),$F275,CW$28))/10</f>
        <v>0</v>
      </c>
      <c r="CX275" s="63">
        <f ca="1">IF(OR(INDEX(INDIRECT("times"&amp;CK$2),$F275,CX$28)&gt;10,INDEX(INDIRECT(CM275),$E275,$F275)="",INDEX(INDIRECT(CM275),$E275,$F275)&gt;=INDEX(INDIRECT(CM275),1,CX$28)),0,(INDEX(INDIRECT(CM275),$E275,$F275))-INDEX(INDIRECT(CM275),1,CX$28))*(10-INDEX(INDIRECT("times"&amp;CK$2),$F275,CX$28))/10</f>
        <v>0</v>
      </c>
      <c r="CY275" s="63">
        <f ca="1">IF(OR(INDEX(INDIRECT("times"&amp;CK$2),$F275,CY$28)&gt;10,INDEX(INDIRECT(CM275),$E275,$F275)="",INDEX(INDIRECT(CM275),$E275,$F275)&gt;=INDEX(INDIRECT(CM275),1,CY$28)),0,(INDEX(INDIRECT(CM275),$E275,$F275))-INDEX(INDIRECT(CM275),1,CY$28))*(10-INDEX(INDIRECT("times"&amp;CK$2),$F275,CY$28))/10</f>
        <v>0</v>
      </c>
      <c r="CZ275" s="63">
        <f ca="1">IF(OR(INDEX(INDIRECT("times"&amp;CK$2),$F275,CZ$28)&gt;10,INDEX(INDIRECT(CM275),$E275,$F275)="",INDEX(INDIRECT(CM275),$E275,$F275)&gt;=INDEX(INDIRECT(CM275),1,CZ$28)),0,(INDEX(INDIRECT(CM275),$E275,$F275))-INDEX(INDIRECT(CM275),1,CZ$28))*(10-INDEX(INDIRECT("times"&amp;CK$2),$F275,CZ$28))/10</f>
        <v>0</v>
      </c>
      <c r="DA275" s="63">
        <f ca="1">IF(OR(INDEX(INDIRECT("times"&amp;CK$2),$F275,DA$28)&gt;10,INDEX(INDIRECT(CM275),$E275,$F275)="",INDEX(INDIRECT(CM275),$E275,$F275)&gt;=INDEX(INDIRECT(CM275),1,DA$28)),0,(INDEX(INDIRECT(CM275),$E275,$F275))-INDEX(INDIRECT(CM275),1,DA$28))*(10-INDEX(INDIRECT("times"&amp;CK$2),$F275,DA$28))/10</f>
        <v>0</v>
      </c>
      <c r="DB275" s="63">
        <f ca="1">IF(OR(INDEX(INDIRECT("times"&amp;CK$2),$F275,DB$28)&gt;10,INDEX(INDIRECT(CM275),$E275,$F275)="",INDEX(INDIRECT(CM275),$E275,$F275)&gt;=INDEX(INDIRECT(CM275),1,DB$28)),0,(INDEX(INDIRECT(CM275),$E275,$F275))-INDEX(INDIRECT(CM275),1,DB$28))*(10-INDEX(INDIRECT("times"&amp;CK$2),$F275,DB$28))/10</f>
        <v>0</v>
      </c>
      <c r="DC275" s="63">
        <f ca="1">IF(OR(INDEX(INDIRECT("times"&amp;CK$2),$F275,DC$28)&gt;10,INDEX(INDIRECT(CM275),$E275,$F275)="",INDEX(INDIRECT(CM275),$E275,$F275)&gt;=INDEX(INDIRECT(CM275),1,DC$28)),0,(INDEX(INDIRECT(CM275),$E275,$F275))-INDEX(INDIRECT(CM275),1,DC$28))*(10-INDEX(INDIRECT("times"&amp;CK$2),$F275,DC$28))/10</f>
        <v>0</v>
      </c>
      <c r="DD275" s="63">
        <f ca="1">IF(OR(INDEX(INDIRECT("times"&amp;CK$2),$F275,DD$28)&gt;10,INDEX(INDIRECT(CM275),$E275,$F275)="",INDEX(INDIRECT(CM275),$E275,$F275)&gt;=INDEX(INDIRECT(CM275),1,DD$28)),0,(INDEX(INDIRECT(CM275),$E275,$F275))-INDEX(INDIRECT(CM275),1,DD$28))*(10-INDEX(INDIRECT("times"&amp;CK$2),$F275,DD$28))/10</f>
        <v>0</v>
      </c>
      <c r="DE275" s="63">
        <f ca="1">IF(OR(INDEX(INDIRECT("times"&amp;CK$2),$F275,DE$28)&gt;10,INDEX(INDIRECT(CM275),$E275,$F275)="",INDEX(INDIRECT(CM275),$E275,$F275)&gt;=INDEX(INDIRECT(CM275),1,DE$28)),0,(INDEX(INDIRECT(CM275),$E275,$F275))-INDEX(INDIRECT(CM275),1,DE$28))*(10-INDEX(INDIRECT("times"&amp;CK$2),$F275,DE$28))/10</f>
        <v>0</v>
      </c>
      <c r="DF275" s="63">
        <f ca="1">IF(OR(INDEX(INDIRECT("times"&amp;CK$2),$F275,DF$28)&gt;10,INDEX(INDIRECT(CM275),$E275,$F275)="",INDEX(INDIRECT(CM275),$E275,$F275)&gt;=INDEX(INDIRECT(CM275),1,DF$28)),0,(INDEX(INDIRECT(CM275),$E275,$F275))-INDEX(INDIRECT(CM275),1,DF$28))*(10-INDEX(INDIRECT("times"&amp;CK$2),$F275,DF$28))/10</f>
        <v>0</v>
      </c>
      <c r="DG275" s="63">
        <f ca="1">IF(OR(INDEX(INDIRECT("times"&amp;CK$2),$F275,DG$28)&gt;10,INDEX(INDIRECT(CM275),$E275,$F275)="",INDEX(INDIRECT(CM275),$E275,$F275)&gt;=INDEX(INDIRECT(CM275),1,DG$28)),0,(INDEX(INDIRECT(CM275),$E275,$F275))-INDEX(INDIRECT(CM275),1,DG$28))*(10-INDEX(INDIRECT("times"&amp;CK$2),$F275,DG$28))/10</f>
        <v>0</v>
      </c>
      <c r="DH275" s="63">
        <f ca="1">IF(OR(INDEX(INDIRECT("times"&amp;CK$2),$F275,DH$28)&gt;10,INDEX(INDIRECT(CM275),$E275,$F275)="",INDEX(INDIRECT(CM275),$E275,$F275)&gt;=INDEX(INDIRECT(CM275),1,DH$28)),0,(INDEX(INDIRECT(CM275),$E275,$F275))-INDEX(INDIRECT(CM275),1,DH$28))*(10-INDEX(INDIRECT("times"&amp;CK$2),$F275,DH$28))/10</f>
        <v>0</v>
      </c>
      <c r="DI275" s="63">
        <f ca="1">IF(OR(INDEX(INDIRECT("times"&amp;CK$2),$F275,DI$28)&gt;10,INDEX(INDIRECT(CM275),$E275,$F275)="",INDEX(INDIRECT(CM275),$E275,$F275)&gt;=INDEX(INDIRECT(CM275),1,DI$28)),0,(INDEX(INDIRECT(CM275),$E275,$F275))-INDEX(INDIRECT(CM275),1,DI$28))*(10-INDEX(INDIRECT("times"&amp;CK$2),$F275,DI$28))/10</f>
        <v>0</v>
      </c>
      <c r="DJ275" s="64">
        <f ca="1">IF(OR(INDEX(INDIRECT("times"&amp;CK$2),$F275,DJ$28)&gt;10,INDEX(INDIRECT(CM275),$E275,$F275)="",INDEX(INDIRECT(CM275),$E275,$F275)&gt;=INDEX(INDIRECT(CM275),1,DJ$28)),0,(INDEX(INDIRECT(CM275),$E275,$F275))-INDEX(INDIRECT(CM275),1,DJ$28))*(10-INDEX(INDIRECT("times"&amp;CK$2),$F275,DJ$28))/10</f>
        <v>0</v>
      </c>
      <c r="DK275" s="201">
        <v>2</v>
      </c>
      <c r="DM275" s="18" t="s">
        <v>211</v>
      </c>
      <c r="DN275" s="122">
        <f>DM236</f>
        <v>2</v>
      </c>
      <c r="DO275" s="122" t="str">
        <f>DM237</f>
        <v>shop3564</v>
      </c>
      <c r="DP275" s="210" t="str">
        <f t="shared" si="1202"/>
        <v>core2_shop3564</v>
      </c>
      <c r="DQ275" s="122">
        <v>5</v>
      </c>
      <c r="DR275" s="33">
        <v>2</v>
      </c>
      <c r="DS275" s="62">
        <f ca="1">IF(OR(INDEX(INDIRECT("times"&amp;DN$2),$F275,DS$28)&gt;10,INDEX(INDIRECT(DP275),$E275,$F275)="",INDEX(INDIRECT(DP275),$E275,$F275)&gt;=INDEX(INDIRECT(DP275),1,DS$28)),0,(INDEX(INDIRECT(DP275),$E275,$F275))-INDEX(INDIRECT(DP275),1,DS$28))*(10-INDEX(INDIRECT("times"&amp;DN$2),$F275,DS$28))/10</f>
        <v>0</v>
      </c>
      <c r="DT275" s="63">
        <f ca="1">IF(OR(INDEX(INDIRECT("times"&amp;DN$2),$F275,DT$28)&gt;10,INDEX(INDIRECT(DP275),$E275,$F275)="",INDEX(INDIRECT(DP275),$E275,$F275)&gt;=INDEX(INDIRECT(DP275),1,DT$28)),0,(INDEX(INDIRECT(DP275),$E275,$F275))-INDEX(INDIRECT(DP275),1,DT$28))*(10-INDEX(INDIRECT("times"&amp;DN$2),$F275,DT$28))/10</f>
        <v>0</v>
      </c>
      <c r="DU275" s="63">
        <f ca="1">IF(OR(INDEX(INDIRECT("times"&amp;DN$2),$F275,DU$28)&gt;10,INDEX(INDIRECT(DP275),$E275,$F275)="",INDEX(INDIRECT(DP275),$E275,$F275)&gt;=INDEX(INDIRECT(DP275),1,DU$28)),0,(INDEX(INDIRECT(DP275),$E275,$F275))-INDEX(INDIRECT(DP275),1,DU$28))*(10-INDEX(INDIRECT("times"&amp;DN$2),$F275,DU$28))/10</f>
        <v>0</v>
      </c>
      <c r="DV275" s="63">
        <f ca="1">IF(OR(INDEX(INDIRECT("times"&amp;DN$2),$F275,DV$28)&gt;10,INDEX(INDIRECT(DP275),$E275,$F275)="",INDEX(INDIRECT(DP275),$E275,$F275)&gt;=INDEX(INDIRECT(DP275),1,DV$28)),0,(INDEX(INDIRECT(DP275),$E275,$F275))-INDEX(INDIRECT(DP275),1,DV$28))*(10-INDEX(INDIRECT("times"&amp;DN$2),$F275,DV$28))/10</f>
        <v>0</v>
      </c>
      <c r="DW275" s="63">
        <f ca="1">IF(OR(INDEX(INDIRECT("times"&amp;DN$2),$F275,DW$28)&gt;10,INDEX(INDIRECT(DP275),$E275,$F275)="",INDEX(INDIRECT(DP275),$E275,$F275)&gt;=INDEX(INDIRECT(DP275),1,DW$28)),0,(INDEX(INDIRECT(DP275),$E275,$F275))-INDEX(INDIRECT(DP275),1,DW$28))*(10-INDEX(INDIRECT("times"&amp;DN$2),$F275,DW$28))/10</f>
        <v>0</v>
      </c>
      <c r="DX275" s="63">
        <f ca="1">IF(OR(INDEX(INDIRECT("times"&amp;DN$2),$F275,DX$28)&gt;10,INDEX(INDIRECT(DP275),$E275,$F275)="",INDEX(INDIRECT(DP275),$E275,$F275)&gt;=INDEX(INDIRECT(DP275),1,DX$28)),0,(INDEX(INDIRECT(DP275),$E275,$F275))-INDEX(INDIRECT(DP275),1,DX$28))*(10-INDEX(INDIRECT("times"&amp;DN$2),$F275,DX$28))/10</f>
        <v>0</v>
      </c>
      <c r="DY275" s="63">
        <f ca="1">IF(OR(INDEX(INDIRECT("times"&amp;DN$2),$F275,DY$28)&gt;10,INDEX(INDIRECT(DP275),$E275,$F275)="",INDEX(INDIRECT(DP275),$E275,$F275)&gt;=INDEX(INDIRECT(DP275),1,DY$28)),0,(INDEX(INDIRECT(DP275),$E275,$F275))-INDEX(INDIRECT(DP275),1,DY$28))*(10-INDEX(INDIRECT("times"&amp;DN$2),$F275,DY$28))/10</f>
        <v>0</v>
      </c>
      <c r="DZ275" s="63">
        <f ca="1">IF(OR(INDEX(INDIRECT("times"&amp;DN$2),$F275,DZ$28)&gt;10,INDEX(INDIRECT(DP275),$E275,$F275)="",INDEX(INDIRECT(DP275),$E275,$F275)&gt;=INDEX(INDIRECT(DP275),1,DZ$28)),0,(INDEX(INDIRECT(DP275),$E275,$F275))-INDEX(INDIRECT(DP275),1,DZ$28))*(10-INDEX(INDIRECT("times"&amp;DN$2),$F275,DZ$28))/10</f>
        <v>0</v>
      </c>
      <c r="EA275" s="63">
        <f ca="1">IF(OR(INDEX(INDIRECT("times"&amp;DN$2),$F275,EA$28)&gt;10,INDEX(INDIRECT(DP275),$E275,$F275)="",INDEX(INDIRECT(DP275),$E275,$F275)&gt;=INDEX(INDIRECT(DP275),1,EA$28)),0,(INDEX(INDIRECT(DP275),$E275,$F275))-INDEX(INDIRECT(DP275),1,EA$28))*(10-INDEX(INDIRECT("times"&amp;DN$2),$F275,EA$28))/10</f>
        <v>0</v>
      </c>
      <c r="EB275" s="63">
        <f ca="1">IF(OR(INDEX(INDIRECT("times"&amp;DN$2),$F275,EB$28)&gt;10,INDEX(INDIRECT(DP275),$E275,$F275)="",INDEX(INDIRECT(DP275),$E275,$F275)&gt;=INDEX(INDIRECT(DP275),1,EB$28)),0,(INDEX(INDIRECT(DP275),$E275,$F275))-INDEX(INDIRECT(DP275),1,EB$28))*(10-INDEX(INDIRECT("times"&amp;DN$2),$F275,EB$28))/10</f>
        <v>0</v>
      </c>
      <c r="EC275" s="63">
        <f ca="1">IF(OR(INDEX(INDIRECT("times"&amp;DN$2),$F275,EC$28)&gt;10,INDEX(INDIRECT(DP275),$E275,$F275)="",INDEX(INDIRECT(DP275),$E275,$F275)&gt;=INDEX(INDIRECT(DP275),1,EC$28)),0,(INDEX(INDIRECT(DP275),$E275,$F275))-INDEX(INDIRECT(DP275),1,EC$28))*(10-INDEX(INDIRECT("times"&amp;DN$2),$F275,EC$28))/10</f>
        <v>0</v>
      </c>
      <c r="ED275" s="63">
        <f ca="1">IF(OR(INDEX(INDIRECT("times"&amp;DN$2),$F275,ED$28)&gt;10,INDEX(INDIRECT(DP275),$E275,$F275)="",INDEX(INDIRECT(DP275),$E275,$F275)&gt;=INDEX(INDIRECT(DP275),1,ED$28)),0,(INDEX(INDIRECT(DP275),$E275,$F275))-INDEX(INDIRECT(DP275),1,ED$28))*(10-INDEX(INDIRECT("times"&amp;DN$2),$F275,ED$28))/10</f>
        <v>0</v>
      </c>
      <c r="EE275" s="63">
        <f ca="1">IF(OR(INDEX(INDIRECT("times"&amp;DN$2),$F275,EE$28)&gt;10,INDEX(INDIRECT(DP275),$E275,$F275)="",INDEX(INDIRECT(DP275),$E275,$F275)&gt;=INDEX(INDIRECT(DP275),1,EE$28)),0,(INDEX(INDIRECT(DP275),$E275,$F275))-INDEX(INDIRECT(DP275),1,EE$28))*(10-INDEX(INDIRECT("times"&amp;DN$2),$F275,EE$28))/10</f>
        <v>0</v>
      </c>
      <c r="EF275" s="63">
        <f ca="1">IF(OR(INDEX(INDIRECT("times"&amp;DN$2),$F275,EF$28)&gt;10,INDEX(INDIRECT(DP275),$E275,$F275)="",INDEX(INDIRECT(DP275),$E275,$F275)&gt;=INDEX(INDIRECT(DP275),1,EF$28)),0,(INDEX(INDIRECT(DP275),$E275,$F275))-INDEX(INDIRECT(DP275),1,EF$28))*(10-INDEX(INDIRECT("times"&amp;DN$2),$F275,EF$28))/10</f>
        <v>0</v>
      </c>
      <c r="EG275" s="63">
        <f ca="1">IF(OR(INDEX(INDIRECT("times"&amp;DN$2),$F275,EG$28)&gt;10,INDEX(INDIRECT(DP275),$E275,$F275)="",INDEX(INDIRECT(DP275),$E275,$F275)&gt;=INDEX(INDIRECT(DP275),1,EG$28)),0,(INDEX(INDIRECT(DP275),$E275,$F275))-INDEX(INDIRECT(DP275),1,EG$28))*(10-INDEX(INDIRECT("times"&amp;DN$2),$F275,EG$28))/10</f>
        <v>0</v>
      </c>
      <c r="EH275" s="63">
        <f ca="1">IF(OR(INDEX(INDIRECT("times"&amp;DN$2),$F275,EH$28)&gt;10,INDEX(INDIRECT(DP275),$E275,$F275)="",INDEX(INDIRECT(DP275),$E275,$F275)&gt;=INDEX(INDIRECT(DP275),1,EH$28)),0,(INDEX(INDIRECT(DP275),$E275,$F275))-INDEX(INDIRECT(DP275),1,EH$28))*(10-INDEX(INDIRECT("times"&amp;DN$2),$F275,EH$28))/10</f>
        <v>0</v>
      </c>
      <c r="EI275" s="63">
        <f ca="1">IF(OR(INDEX(INDIRECT("times"&amp;DN$2),$F275,EI$28)&gt;10,INDEX(INDIRECT(DP275),$E275,$F275)="",INDEX(INDIRECT(DP275),$E275,$F275)&gt;=INDEX(INDIRECT(DP275),1,EI$28)),0,(INDEX(INDIRECT(DP275),$E275,$F275))-INDEX(INDIRECT(DP275),1,EI$28))*(10-INDEX(INDIRECT("times"&amp;DN$2),$F275,EI$28))/10</f>
        <v>0</v>
      </c>
      <c r="EJ275" s="63">
        <f ca="1">IF(OR(INDEX(INDIRECT("times"&amp;DN$2),$F275,EJ$28)&gt;10,INDEX(INDIRECT(DP275),$E275,$F275)="",INDEX(INDIRECT(DP275),$E275,$F275)&gt;=INDEX(INDIRECT(DP275),1,EJ$28)),0,(INDEX(INDIRECT(DP275),$E275,$F275))-INDEX(INDIRECT(DP275),1,EJ$28))*(10-INDEX(INDIRECT("times"&amp;DN$2),$F275,EJ$28))/10</f>
        <v>0</v>
      </c>
      <c r="EK275" s="63">
        <f ca="1">IF(OR(INDEX(INDIRECT("times"&amp;DN$2),$F275,EK$28)&gt;10,INDEX(INDIRECT(DP275),$E275,$F275)="",INDEX(INDIRECT(DP275),$E275,$F275)&gt;=INDEX(INDIRECT(DP275),1,EK$28)),0,(INDEX(INDIRECT(DP275),$E275,$F275))-INDEX(INDIRECT(DP275),1,EK$28))*(10-INDEX(INDIRECT("times"&amp;DN$2),$F275,EK$28))/10</f>
        <v>0</v>
      </c>
      <c r="EL275" s="63">
        <f ca="1">IF(OR(INDEX(INDIRECT("times"&amp;DN$2),$F275,EL$28)&gt;10,INDEX(INDIRECT(DP275),$E275,$F275)="",INDEX(INDIRECT(DP275),$E275,$F275)&gt;=INDEX(INDIRECT(DP275),1,EL$28)),0,(INDEX(INDIRECT(DP275),$E275,$F275))-INDEX(INDIRECT(DP275),1,EL$28))*(10-INDEX(INDIRECT("times"&amp;DN$2),$F275,EL$28))/10</f>
        <v>0</v>
      </c>
      <c r="EM275" s="64">
        <f ca="1">IF(OR(INDEX(INDIRECT("times"&amp;DN$2),$F275,EM$28)&gt;10,INDEX(INDIRECT(DP275),$E275,$F275)="",INDEX(INDIRECT(DP275),$E275,$F275)&gt;=INDEX(INDIRECT(DP275),1,EM$28)),0,(INDEX(INDIRECT(DP275),$E275,$F275))-INDEX(INDIRECT(DP275),1,EM$28))*(10-INDEX(INDIRECT("times"&amp;DN$2),$F275,EM$28))/10</f>
        <v>0</v>
      </c>
      <c r="EN275" s="201">
        <v>2</v>
      </c>
      <c r="EP275" s="18" t="s">
        <v>211</v>
      </c>
      <c r="EQ275" s="122">
        <f>EP236</f>
        <v>2</v>
      </c>
      <c r="ER275" s="122" t="str">
        <f>EP237</f>
        <v>lei3564</v>
      </c>
      <c r="ES275" s="210" t="str">
        <f t="shared" si="1203"/>
        <v>core2_lei3564</v>
      </c>
      <c r="ET275" s="122">
        <v>5</v>
      </c>
      <c r="EU275" s="33">
        <v>2</v>
      </c>
      <c r="EV275" s="62">
        <f ca="1">IF(OR(INDEX(INDIRECT("times"&amp;EQ$2),$F275,EV$28)&gt;10,INDEX(INDIRECT(ES275),$E275,$F275)="",INDEX(INDIRECT(ES275),$E275,$F275)&gt;=INDEX(INDIRECT(ES275),1,EV$28)),0,(INDEX(INDIRECT(ES275),$E275,$F275))-INDEX(INDIRECT(ES275),1,EV$28))*(10-INDEX(INDIRECT("times"&amp;EQ$2),$F275,EV$28))/10</f>
        <v>0</v>
      </c>
      <c r="EW275" s="63">
        <f ca="1">IF(OR(INDEX(INDIRECT("times"&amp;EQ$2),$F275,EW$28)&gt;10,INDEX(INDIRECT(ES275),$E275,$F275)="",INDEX(INDIRECT(ES275),$E275,$F275)&gt;=INDEX(INDIRECT(ES275),1,EW$28)),0,(INDEX(INDIRECT(ES275),$E275,$F275))-INDEX(INDIRECT(ES275),1,EW$28))*(10-INDEX(INDIRECT("times"&amp;EQ$2),$F275,EW$28))/10</f>
        <v>0</v>
      </c>
      <c r="EX275" s="63">
        <f ca="1">IF(OR(INDEX(INDIRECT("times"&amp;EQ$2),$F275,EX$28)&gt;10,INDEX(INDIRECT(ES275),$E275,$F275)="",INDEX(INDIRECT(ES275),$E275,$F275)&gt;=INDEX(INDIRECT(ES275),1,EX$28)),0,(INDEX(INDIRECT(ES275),$E275,$F275))-INDEX(INDIRECT(ES275),1,EX$28))*(10-INDEX(INDIRECT("times"&amp;EQ$2),$F275,EX$28))/10</f>
        <v>0</v>
      </c>
      <c r="EY275" s="63">
        <f ca="1">IF(OR(INDEX(INDIRECT("times"&amp;EQ$2),$F275,EY$28)&gt;10,INDEX(INDIRECT(ES275),$E275,$F275)="",INDEX(INDIRECT(ES275),$E275,$F275)&gt;=INDEX(INDIRECT(ES275),1,EY$28)),0,(INDEX(INDIRECT(ES275),$E275,$F275))-INDEX(INDIRECT(ES275),1,EY$28))*(10-INDEX(INDIRECT("times"&amp;EQ$2),$F275,EY$28))/10</f>
        <v>0</v>
      </c>
      <c r="EZ275" s="63">
        <f ca="1">IF(OR(INDEX(INDIRECT("times"&amp;EQ$2),$F275,EZ$28)&gt;10,INDEX(INDIRECT(ES275),$E275,$F275)="",INDEX(INDIRECT(ES275),$E275,$F275)&gt;=INDEX(INDIRECT(ES275),1,EZ$28)),0,(INDEX(INDIRECT(ES275),$E275,$F275))-INDEX(INDIRECT(ES275),1,EZ$28))*(10-INDEX(INDIRECT("times"&amp;EQ$2),$F275,EZ$28))/10</f>
        <v>0</v>
      </c>
      <c r="FA275" s="63">
        <f ca="1">IF(OR(INDEX(INDIRECT("times"&amp;EQ$2),$F275,FA$28)&gt;10,INDEX(INDIRECT(ES275),$E275,$F275)="",INDEX(INDIRECT(ES275),$E275,$F275)&gt;=INDEX(INDIRECT(ES275),1,FA$28)),0,(INDEX(INDIRECT(ES275),$E275,$F275))-INDEX(INDIRECT(ES275),1,FA$28))*(10-INDEX(INDIRECT("times"&amp;EQ$2),$F275,FA$28))/10</f>
        <v>0</v>
      </c>
      <c r="FB275" s="63">
        <f ca="1">IF(OR(INDEX(INDIRECT("times"&amp;EQ$2),$F275,FB$28)&gt;10,INDEX(INDIRECT(ES275),$E275,$F275)="",INDEX(INDIRECT(ES275),$E275,$F275)&gt;=INDEX(INDIRECT(ES275),1,FB$28)),0,(INDEX(INDIRECT(ES275),$E275,$F275))-INDEX(INDIRECT(ES275),1,FB$28))*(10-INDEX(INDIRECT("times"&amp;EQ$2),$F275,FB$28))/10</f>
        <v>0</v>
      </c>
      <c r="FC275" s="63">
        <f ca="1">IF(OR(INDEX(INDIRECT("times"&amp;EQ$2),$F275,FC$28)&gt;10,INDEX(INDIRECT(ES275),$E275,$F275)="",INDEX(INDIRECT(ES275),$E275,$F275)&gt;=INDEX(INDIRECT(ES275),1,FC$28)),0,(INDEX(INDIRECT(ES275),$E275,$F275))-INDEX(INDIRECT(ES275),1,FC$28))*(10-INDEX(INDIRECT("times"&amp;EQ$2),$F275,FC$28))/10</f>
        <v>0</v>
      </c>
      <c r="FD275" s="63">
        <f ca="1">IF(OR(INDEX(INDIRECT("times"&amp;EQ$2),$F275,FD$28)&gt;10,INDEX(INDIRECT(ES275),$E275,$F275)="",INDEX(INDIRECT(ES275),$E275,$F275)&gt;=INDEX(INDIRECT(ES275),1,FD$28)),0,(INDEX(INDIRECT(ES275),$E275,$F275))-INDEX(INDIRECT(ES275),1,FD$28))*(10-INDEX(INDIRECT("times"&amp;EQ$2),$F275,FD$28))/10</f>
        <v>0</v>
      </c>
      <c r="FE275" s="63">
        <f ca="1">IF(OR(INDEX(INDIRECT("times"&amp;EQ$2),$F275,FE$28)&gt;10,INDEX(INDIRECT(ES275),$E275,$F275)="",INDEX(INDIRECT(ES275),$E275,$F275)&gt;=INDEX(INDIRECT(ES275),1,FE$28)),0,(INDEX(INDIRECT(ES275),$E275,$F275))-INDEX(INDIRECT(ES275),1,FE$28))*(10-INDEX(INDIRECT("times"&amp;EQ$2),$F275,FE$28))/10</f>
        <v>0</v>
      </c>
      <c r="FF275" s="63">
        <f ca="1">IF(OR(INDEX(INDIRECT("times"&amp;EQ$2),$F275,FF$28)&gt;10,INDEX(INDIRECT(ES275),$E275,$F275)="",INDEX(INDIRECT(ES275),$E275,$F275)&gt;=INDEX(INDIRECT(ES275),1,FF$28)),0,(INDEX(INDIRECT(ES275),$E275,$F275))-INDEX(INDIRECT(ES275),1,FF$28))*(10-INDEX(INDIRECT("times"&amp;EQ$2),$F275,FF$28))/10</f>
        <v>0</v>
      </c>
      <c r="FG275" s="63">
        <f ca="1">IF(OR(INDEX(INDIRECT("times"&amp;EQ$2),$F275,FG$28)&gt;10,INDEX(INDIRECT(ES275),$E275,$F275)="",INDEX(INDIRECT(ES275),$E275,$F275)&gt;=INDEX(INDIRECT(ES275),1,FG$28)),0,(INDEX(INDIRECT(ES275),$E275,$F275))-INDEX(INDIRECT(ES275),1,FG$28))*(10-INDEX(INDIRECT("times"&amp;EQ$2),$F275,FG$28))/10</f>
        <v>0</v>
      </c>
      <c r="FH275" s="63">
        <f ca="1">IF(OR(INDEX(INDIRECT("times"&amp;EQ$2),$F275,FH$28)&gt;10,INDEX(INDIRECT(ES275),$E275,$F275)="",INDEX(INDIRECT(ES275),$E275,$F275)&gt;=INDEX(INDIRECT(ES275),1,FH$28)),0,(INDEX(INDIRECT(ES275),$E275,$F275))-INDEX(INDIRECT(ES275),1,FH$28))*(10-INDEX(INDIRECT("times"&amp;EQ$2),$F275,FH$28))/10</f>
        <v>0</v>
      </c>
      <c r="FI275" s="63">
        <f ca="1">IF(OR(INDEX(INDIRECT("times"&amp;EQ$2),$F275,FI$28)&gt;10,INDEX(INDIRECT(ES275),$E275,$F275)="",INDEX(INDIRECT(ES275),$E275,$F275)&gt;=INDEX(INDIRECT(ES275),1,FI$28)),0,(INDEX(INDIRECT(ES275),$E275,$F275))-INDEX(INDIRECT(ES275),1,FI$28))*(10-INDEX(INDIRECT("times"&amp;EQ$2),$F275,FI$28))/10</f>
        <v>0</v>
      </c>
      <c r="FJ275" s="63">
        <f ca="1">IF(OR(INDEX(INDIRECT("times"&amp;EQ$2),$F275,FJ$28)&gt;10,INDEX(INDIRECT(ES275),$E275,$F275)="",INDEX(INDIRECT(ES275),$E275,$F275)&gt;=INDEX(INDIRECT(ES275),1,FJ$28)),0,(INDEX(INDIRECT(ES275),$E275,$F275))-INDEX(INDIRECT(ES275),1,FJ$28))*(10-INDEX(INDIRECT("times"&amp;EQ$2),$F275,FJ$28))/10</f>
        <v>0</v>
      </c>
      <c r="FK275" s="63">
        <f ca="1">IF(OR(INDEX(INDIRECT("times"&amp;EQ$2),$F275,FK$28)&gt;10,INDEX(INDIRECT(ES275),$E275,$F275)="",INDEX(INDIRECT(ES275),$E275,$F275)&gt;=INDEX(INDIRECT(ES275),1,FK$28)),0,(INDEX(INDIRECT(ES275),$E275,$F275))-INDEX(INDIRECT(ES275),1,FK$28))*(10-INDEX(INDIRECT("times"&amp;EQ$2),$F275,FK$28))/10</f>
        <v>0</v>
      </c>
      <c r="FL275" s="63">
        <f ca="1">IF(OR(INDEX(INDIRECT("times"&amp;EQ$2),$F275,FL$28)&gt;10,INDEX(INDIRECT(ES275),$E275,$F275)="",INDEX(INDIRECT(ES275),$E275,$F275)&gt;=INDEX(INDIRECT(ES275),1,FL$28)),0,(INDEX(INDIRECT(ES275),$E275,$F275))-INDEX(INDIRECT(ES275),1,FL$28))*(10-INDEX(INDIRECT("times"&amp;EQ$2),$F275,FL$28))/10</f>
        <v>0</v>
      </c>
      <c r="FM275" s="63">
        <f ca="1">IF(OR(INDEX(INDIRECT("times"&amp;EQ$2),$F275,FM$28)&gt;10,INDEX(INDIRECT(ES275),$E275,$F275)="",INDEX(INDIRECT(ES275),$E275,$F275)&gt;=INDEX(INDIRECT(ES275),1,FM$28)),0,(INDEX(INDIRECT(ES275),$E275,$F275))-INDEX(INDIRECT(ES275),1,FM$28))*(10-INDEX(INDIRECT("times"&amp;EQ$2),$F275,FM$28))/10</f>
        <v>0</v>
      </c>
      <c r="FN275" s="63">
        <f ca="1">IF(OR(INDEX(INDIRECT("times"&amp;EQ$2),$F275,FN$28)&gt;10,INDEX(INDIRECT(ES275),$E275,$F275)="",INDEX(INDIRECT(ES275),$E275,$F275)&gt;=INDEX(INDIRECT(ES275),1,FN$28)),0,(INDEX(INDIRECT(ES275),$E275,$F275))-INDEX(INDIRECT(ES275),1,FN$28))*(10-INDEX(INDIRECT("times"&amp;EQ$2),$F275,FN$28))/10</f>
        <v>0</v>
      </c>
      <c r="FO275" s="63">
        <f ca="1">IF(OR(INDEX(INDIRECT("times"&amp;EQ$2),$F275,FO$28)&gt;10,INDEX(INDIRECT(ES275),$E275,$F275)="",INDEX(INDIRECT(ES275),$E275,$F275)&gt;=INDEX(INDIRECT(ES275),1,FO$28)),0,(INDEX(INDIRECT(ES275),$E275,$F275))-INDEX(INDIRECT(ES275),1,FO$28))*(10-INDEX(INDIRECT("times"&amp;EQ$2),$F275,FO$28))/10</f>
        <v>0</v>
      </c>
      <c r="FP275" s="64">
        <f ca="1">IF(OR(INDEX(INDIRECT("times"&amp;EQ$2),$F275,FP$28)&gt;10,INDEX(INDIRECT(ES275),$E275,$F275)="",INDEX(INDIRECT(ES275),$E275,$F275)&gt;=INDEX(INDIRECT(ES275),1,FP$28)),0,(INDEX(INDIRECT(ES275),$E275,$F275))-INDEX(INDIRECT(ES275),1,FP$28))*(10-INDEX(INDIRECT("times"&amp;EQ$2),$F275,FP$28))/10</f>
        <v>0</v>
      </c>
      <c r="FQ275" s="201">
        <v>2</v>
      </c>
      <c r="FS275" s="18" t="s">
        <v>211</v>
      </c>
      <c r="FT275" s="122">
        <f>FS236</f>
        <v>2</v>
      </c>
      <c r="FU275" s="122" t="str">
        <f>FS237</f>
        <v>shop65</v>
      </c>
      <c r="FV275" s="210" t="str">
        <f t="shared" si="1204"/>
        <v>core2_shop65</v>
      </c>
      <c r="FW275" s="122">
        <v>5</v>
      </c>
      <c r="FX275" s="33">
        <v>2</v>
      </c>
      <c r="FY275" s="62">
        <f ca="1">IF(OR(INDEX(INDIRECT("times"&amp;FT$2),$F275,FY$28)&gt;10,INDEX(INDIRECT(FV275),$E275,$F275)="",INDEX(INDIRECT(FV275),$E275,$F275)&gt;=INDEX(INDIRECT(FV275),1,FY$28)),0,(INDEX(INDIRECT(FV275),$E275,$F275))-INDEX(INDIRECT(FV275),1,FY$28))*(10-INDEX(INDIRECT("times"&amp;FT$2),$F275,FY$28))/10</f>
        <v>0</v>
      </c>
      <c r="FZ275" s="63">
        <f ca="1">IF(OR(INDEX(INDIRECT("times"&amp;FT$2),$F275,FZ$28)&gt;10,INDEX(INDIRECT(FV275),$E275,$F275)="",INDEX(INDIRECT(FV275),$E275,$F275)&gt;=INDEX(INDIRECT(FV275),1,FZ$28)),0,(INDEX(INDIRECT(FV275),$E275,$F275))-INDEX(INDIRECT(FV275),1,FZ$28))*(10-INDEX(INDIRECT("times"&amp;FT$2),$F275,FZ$28))/10</f>
        <v>0</v>
      </c>
      <c r="GA275" s="63">
        <f ca="1">IF(OR(INDEX(INDIRECT("times"&amp;FT$2),$F275,GA$28)&gt;10,INDEX(INDIRECT(FV275),$E275,$F275)="",INDEX(INDIRECT(FV275),$E275,$F275)&gt;=INDEX(INDIRECT(FV275),1,GA$28)),0,(INDEX(INDIRECT(FV275),$E275,$F275))-INDEX(INDIRECT(FV275),1,GA$28))*(10-INDEX(INDIRECT("times"&amp;FT$2),$F275,GA$28))/10</f>
        <v>0</v>
      </c>
      <c r="GB275" s="63">
        <f ca="1">IF(OR(INDEX(INDIRECT("times"&amp;FT$2),$F275,GB$28)&gt;10,INDEX(INDIRECT(FV275),$E275,$F275)="",INDEX(INDIRECT(FV275),$E275,$F275)&gt;=INDEX(INDIRECT(FV275),1,GB$28)),0,(INDEX(INDIRECT(FV275),$E275,$F275))-INDEX(INDIRECT(FV275),1,GB$28))*(10-INDEX(INDIRECT("times"&amp;FT$2),$F275,GB$28))/10</f>
        <v>0</v>
      </c>
      <c r="GC275" s="63">
        <f ca="1">IF(OR(INDEX(INDIRECT("times"&amp;FT$2),$F275,GC$28)&gt;10,INDEX(INDIRECT(FV275),$E275,$F275)="",INDEX(INDIRECT(FV275),$E275,$F275)&gt;=INDEX(INDIRECT(FV275),1,GC$28)),0,(INDEX(INDIRECT(FV275),$E275,$F275))-INDEX(INDIRECT(FV275),1,GC$28))*(10-INDEX(INDIRECT("times"&amp;FT$2),$F275,GC$28))/10</f>
        <v>0</v>
      </c>
      <c r="GD275" s="63">
        <f ca="1">IF(OR(INDEX(INDIRECT("times"&amp;FT$2),$F275,GD$28)&gt;10,INDEX(INDIRECT(FV275),$E275,$F275)="",INDEX(INDIRECT(FV275),$E275,$F275)&gt;=INDEX(INDIRECT(FV275),1,GD$28)),0,(INDEX(INDIRECT(FV275),$E275,$F275))-INDEX(INDIRECT(FV275),1,GD$28))*(10-INDEX(INDIRECT("times"&amp;FT$2),$F275,GD$28))/10</f>
        <v>0</v>
      </c>
      <c r="GE275" s="63">
        <f ca="1">IF(OR(INDEX(INDIRECT("times"&amp;FT$2),$F275,GE$28)&gt;10,INDEX(INDIRECT(FV275),$E275,$F275)="",INDEX(INDIRECT(FV275),$E275,$F275)&gt;=INDEX(INDIRECT(FV275),1,GE$28)),0,(INDEX(INDIRECT(FV275),$E275,$F275))-INDEX(INDIRECT(FV275),1,GE$28))*(10-INDEX(INDIRECT("times"&amp;FT$2),$F275,GE$28))/10</f>
        <v>0</v>
      </c>
      <c r="GF275" s="63">
        <f ca="1">IF(OR(INDEX(INDIRECT("times"&amp;FT$2),$F275,GF$28)&gt;10,INDEX(INDIRECT(FV275),$E275,$F275)="",INDEX(INDIRECT(FV275),$E275,$F275)&gt;=INDEX(INDIRECT(FV275),1,GF$28)),0,(INDEX(INDIRECT(FV275),$E275,$F275))-INDEX(INDIRECT(FV275),1,GF$28))*(10-INDEX(INDIRECT("times"&amp;FT$2),$F275,GF$28))/10</f>
        <v>0</v>
      </c>
      <c r="GG275" s="63">
        <f ca="1">IF(OR(INDEX(INDIRECT("times"&amp;FT$2),$F275,GG$28)&gt;10,INDEX(INDIRECT(FV275),$E275,$F275)="",INDEX(INDIRECT(FV275),$E275,$F275)&gt;=INDEX(INDIRECT(FV275),1,GG$28)),0,(INDEX(INDIRECT(FV275),$E275,$F275))-INDEX(INDIRECT(FV275),1,GG$28))*(10-INDEX(INDIRECT("times"&amp;FT$2),$F275,GG$28))/10</f>
        <v>0</v>
      </c>
      <c r="GH275" s="63">
        <f ca="1">IF(OR(INDEX(INDIRECT("times"&amp;FT$2),$F275,GH$28)&gt;10,INDEX(INDIRECT(FV275),$E275,$F275)="",INDEX(INDIRECT(FV275),$E275,$F275)&gt;=INDEX(INDIRECT(FV275),1,GH$28)),0,(INDEX(INDIRECT(FV275),$E275,$F275))-INDEX(INDIRECT(FV275),1,GH$28))*(10-INDEX(INDIRECT("times"&amp;FT$2),$F275,GH$28))/10</f>
        <v>0</v>
      </c>
      <c r="GI275" s="63">
        <f ca="1">IF(OR(INDEX(INDIRECT("times"&amp;FT$2),$F275,GI$28)&gt;10,INDEX(INDIRECT(FV275),$E275,$F275)="",INDEX(INDIRECT(FV275),$E275,$F275)&gt;=INDEX(INDIRECT(FV275),1,GI$28)),0,(INDEX(INDIRECT(FV275),$E275,$F275))-INDEX(INDIRECT(FV275),1,GI$28))*(10-INDEX(INDIRECT("times"&amp;FT$2),$F275,GI$28))/10</f>
        <v>0</v>
      </c>
      <c r="GJ275" s="63">
        <f ca="1">IF(OR(INDEX(INDIRECT("times"&amp;FT$2),$F275,GJ$28)&gt;10,INDEX(INDIRECT(FV275),$E275,$F275)="",INDEX(INDIRECT(FV275),$E275,$F275)&gt;=INDEX(INDIRECT(FV275),1,GJ$28)),0,(INDEX(INDIRECT(FV275),$E275,$F275))-INDEX(INDIRECT(FV275),1,GJ$28))*(10-INDEX(INDIRECT("times"&amp;FT$2),$F275,GJ$28))/10</f>
        <v>0</v>
      </c>
      <c r="GK275" s="63">
        <f ca="1">IF(OR(INDEX(INDIRECT("times"&amp;FT$2),$F275,GK$28)&gt;10,INDEX(INDIRECT(FV275),$E275,$F275)="",INDEX(INDIRECT(FV275),$E275,$F275)&gt;=INDEX(INDIRECT(FV275),1,GK$28)),0,(INDEX(INDIRECT(FV275),$E275,$F275))-INDEX(INDIRECT(FV275),1,GK$28))*(10-INDEX(INDIRECT("times"&amp;FT$2),$F275,GK$28))/10</f>
        <v>0</v>
      </c>
      <c r="GL275" s="63">
        <f ca="1">IF(OR(INDEX(INDIRECT("times"&amp;FT$2),$F275,GL$28)&gt;10,INDEX(INDIRECT(FV275),$E275,$F275)="",INDEX(INDIRECT(FV275),$E275,$F275)&gt;=INDEX(INDIRECT(FV275),1,GL$28)),0,(INDEX(INDIRECT(FV275),$E275,$F275))-INDEX(INDIRECT(FV275),1,GL$28))*(10-INDEX(INDIRECT("times"&amp;FT$2),$F275,GL$28))/10</f>
        <v>0</v>
      </c>
      <c r="GM275" s="63">
        <f ca="1">IF(OR(INDEX(INDIRECT("times"&amp;FT$2),$F275,GM$28)&gt;10,INDEX(INDIRECT(FV275),$E275,$F275)="",INDEX(INDIRECT(FV275),$E275,$F275)&gt;=INDEX(INDIRECT(FV275),1,GM$28)),0,(INDEX(INDIRECT(FV275),$E275,$F275))-INDEX(INDIRECT(FV275),1,GM$28))*(10-INDEX(INDIRECT("times"&amp;FT$2),$F275,GM$28))/10</f>
        <v>0</v>
      </c>
      <c r="GN275" s="63">
        <f ca="1">IF(OR(INDEX(INDIRECT("times"&amp;FT$2),$F275,GN$28)&gt;10,INDEX(INDIRECT(FV275),$E275,$F275)="",INDEX(INDIRECT(FV275),$E275,$F275)&gt;=INDEX(INDIRECT(FV275),1,GN$28)),0,(INDEX(INDIRECT(FV275),$E275,$F275))-INDEX(INDIRECT(FV275),1,GN$28))*(10-INDEX(INDIRECT("times"&amp;FT$2),$F275,GN$28))/10</f>
        <v>0</v>
      </c>
      <c r="GO275" s="63">
        <f ca="1">IF(OR(INDEX(INDIRECT("times"&amp;FT$2),$F275,GO$28)&gt;10,INDEX(INDIRECT(FV275),$E275,$F275)="",INDEX(INDIRECT(FV275),$E275,$F275)&gt;=INDEX(INDIRECT(FV275),1,GO$28)),0,(INDEX(INDIRECT(FV275),$E275,$F275))-INDEX(INDIRECT(FV275),1,GO$28))*(10-INDEX(INDIRECT("times"&amp;FT$2),$F275,GO$28))/10</f>
        <v>0</v>
      </c>
      <c r="GP275" s="63">
        <f ca="1">IF(OR(INDEX(INDIRECT("times"&amp;FT$2),$F275,GP$28)&gt;10,INDEX(INDIRECT(FV275),$E275,$F275)="",INDEX(INDIRECT(FV275),$E275,$F275)&gt;=INDEX(INDIRECT(FV275),1,GP$28)),0,(INDEX(INDIRECT(FV275),$E275,$F275))-INDEX(INDIRECT(FV275),1,GP$28))*(10-INDEX(INDIRECT("times"&amp;FT$2),$F275,GP$28))/10</f>
        <v>0</v>
      </c>
      <c r="GQ275" s="63">
        <f ca="1">IF(OR(INDEX(INDIRECT("times"&amp;FT$2),$F275,GQ$28)&gt;10,INDEX(INDIRECT(FV275),$E275,$F275)="",INDEX(INDIRECT(FV275),$E275,$F275)&gt;=INDEX(INDIRECT(FV275),1,GQ$28)),0,(INDEX(INDIRECT(FV275),$E275,$F275))-INDEX(INDIRECT(FV275),1,GQ$28))*(10-INDEX(INDIRECT("times"&amp;FT$2),$F275,GQ$28))/10</f>
        <v>0</v>
      </c>
      <c r="GR275" s="63">
        <f ca="1">IF(OR(INDEX(INDIRECT("times"&amp;FT$2),$F275,GR$28)&gt;10,INDEX(INDIRECT(FV275),$E275,$F275)="",INDEX(INDIRECT(FV275),$E275,$F275)&gt;=INDEX(INDIRECT(FV275),1,GR$28)),0,(INDEX(INDIRECT(FV275),$E275,$F275))-INDEX(INDIRECT(FV275),1,GR$28))*(10-INDEX(INDIRECT("times"&amp;FT$2),$F275,GR$28))/10</f>
        <v>0</v>
      </c>
      <c r="GS275" s="64">
        <f ca="1">IF(OR(INDEX(INDIRECT("times"&amp;FT$2),$F275,GS$28)&gt;10,INDEX(INDIRECT(FV275),$E275,$F275)="",INDEX(INDIRECT(FV275),$E275,$F275)&gt;=INDEX(INDIRECT(FV275),1,GS$28)),0,(INDEX(INDIRECT(FV275),$E275,$F275))-INDEX(INDIRECT(FV275),1,GS$28))*(10-INDEX(INDIRECT("times"&amp;FT$2),$F275,GS$28))/10</f>
        <v>0</v>
      </c>
      <c r="GT275" s="201">
        <v>2</v>
      </c>
      <c r="GV275" s="18" t="s">
        <v>211</v>
      </c>
      <c r="GW275" s="122">
        <f>GV236</f>
        <v>2</v>
      </c>
      <c r="GX275" s="122" t="str">
        <f>GV237</f>
        <v>lei65</v>
      </c>
      <c r="GY275" s="210" t="str">
        <f t="shared" si="1205"/>
        <v>core2_lei65</v>
      </c>
      <c r="GZ275" s="122">
        <v>5</v>
      </c>
      <c r="HA275" s="33">
        <v>2</v>
      </c>
      <c r="HB275" s="62">
        <f ca="1">IF(OR(INDEX(INDIRECT("times"&amp;GW$2),$F275,HB$28)&gt;10,INDEX(INDIRECT(GY275),$E275,$F275)="",INDEX(INDIRECT(GY275),$E275,$F275)&gt;=INDEX(INDIRECT(GY275),1,HB$28)),0,(INDEX(INDIRECT(GY275),$E275,$F275))-INDEX(INDIRECT(GY275),1,HB$28))*(10-INDEX(INDIRECT("times"&amp;GW$2),$F275,HB$28))/10</f>
        <v>0</v>
      </c>
      <c r="HC275" s="63">
        <f ca="1">IF(OR(INDEX(INDIRECT("times"&amp;GW$2),$F275,HC$28)&gt;10,INDEX(INDIRECT(GY275),$E275,$F275)="",INDEX(INDIRECT(GY275),$E275,$F275)&gt;=INDEX(INDIRECT(GY275),1,HC$28)),0,(INDEX(INDIRECT(GY275),$E275,$F275))-INDEX(INDIRECT(GY275),1,HC$28))*(10-INDEX(INDIRECT("times"&amp;GW$2),$F275,HC$28))/10</f>
        <v>0</v>
      </c>
      <c r="HD275" s="63">
        <f ca="1">IF(OR(INDEX(INDIRECT("times"&amp;GW$2),$F275,HD$28)&gt;10,INDEX(INDIRECT(GY275),$E275,$F275)="",INDEX(INDIRECT(GY275),$E275,$F275)&gt;=INDEX(INDIRECT(GY275),1,HD$28)),0,(INDEX(INDIRECT(GY275),$E275,$F275))-INDEX(INDIRECT(GY275),1,HD$28))*(10-INDEX(INDIRECT("times"&amp;GW$2),$F275,HD$28))/10</f>
        <v>0</v>
      </c>
      <c r="HE275" s="63">
        <f ca="1">IF(OR(INDEX(INDIRECT("times"&amp;GW$2),$F275,HE$28)&gt;10,INDEX(INDIRECT(GY275),$E275,$F275)="",INDEX(INDIRECT(GY275),$E275,$F275)&gt;=INDEX(INDIRECT(GY275),1,HE$28)),0,(INDEX(INDIRECT(GY275),$E275,$F275))-INDEX(INDIRECT(GY275),1,HE$28))*(10-INDEX(INDIRECT("times"&amp;GW$2),$F275,HE$28))/10</f>
        <v>0</v>
      </c>
      <c r="HF275" s="63">
        <f ca="1">IF(OR(INDEX(INDIRECT("times"&amp;GW$2),$F275,HF$28)&gt;10,INDEX(INDIRECT(GY275),$E275,$F275)="",INDEX(INDIRECT(GY275),$E275,$F275)&gt;=INDEX(INDIRECT(GY275),1,HF$28)),0,(INDEX(INDIRECT(GY275),$E275,$F275))-INDEX(INDIRECT(GY275),1,HF$28))*(10-INDEX(INDIRECT("times"&amp;GW$2),$F275,HF$28))/10</f>
        <v>0</v>
      </c>
      <c r="HG275" s="63">
        <f ca="1">IF(OR(INDEX(INDIRECT("times"&amp;GW$2),$F275,HG$28)&gt;10,INDEX(INDIRECT(GY275),$E275,$F275)="",INDEX(INDIRECT(GY275),$E275,$F275)&gt;=INDEX(INDIRECT(GY275),1,HG$28)),0,(INDEX(INDIRECT(GY275),$E275,$F275))-INDEX(INDIRECT(GY275),1,HG$28))*(10-INDEX(INDIRECT("times"&amp;GW$2),$F275,HG$28))/10</f>
        <v>0</v>
      </c>
      <c r="HH275" s="63">
        <f ca="1">IF(OR(INDEX(INDIRECT("times"&amp;GW$2),$F275,HH$28)&gt;10,INDEX(INDIRECT(GY275),$E275,$F275)="",INDEX(INDIRECT(GY275),$E275,$F275)&gt;=INDEX(INDIRECT(GY275),1,HH$28)),0,(INDEX(INDIRECT(GY275),$E275,$F275))-INDEX(INDIRECT(GY275),1,HH$28))*(10-INDEX(INDIRECT("times"&amp;GW$2),$F275,HH$28))/10</f>
        <v>0</v>
      </c>
      <c r="HI275" s="63">
        <f ca="1">IF(OR(INDEX(INDIRECT("times"&amp;GW$2),$F275,HI$28)&gt;10,INDEX(INDIRECT(GY275),$E275,$F275)="",INDEX(INDIRECT(GY275),$E275,$F275)&gt;=INDEX(INDIRECT(GY275),1,HI$28)),0,(INDEX(INDIRECT(GY275),$E275,$F275))-INDEX(INDIRECT(GY275),1,HI$28))*(10-INDEX(INDIRECT("times"&amp;GW$2),$F275,HI$28))/10</f>
        <v>0</v>
      </c>
      <c r="HJ275" s="63">
        <f ca="1">IF(OR(INDEX(INDIRECT("times"&amp;GW$2),$F275,HJ$28)&gt;10,INDEX(INDIRECT(GY275),$E275,$F275)="",INDEX(INDIRECT(GY275),$E275,$F275)&gt;=INDEX(INDIRECT(GY275),1,HJ$28)),0,(INDEX(INDIRECT(GY275),$E275,$F275))-INDEX(INDIRECT(GY275),1,HJ$28))*(10-INDEX(INDIRECT("times"&amp;GW$2),$F275,HJ$28))/10</f>
        <v>0</v>
      </c>
      <c r="HK275" s="63">
        <f ca="1">IF(OR(INDEX(INDIRECT("times"&amp;GW$2),$F275,HK$28)&gt;10,INDEX(INDIRECT(GY275),$E275,$F275)="",INDEX(INDIRECT(GY275),$E275,$F275)&gt;=INDEX(INDIRECT(GY275),1,HK$28)),0,(INDEX(INDIRECT(GY275),$E275,$F275))-INDEX(INDIRECT(GY275),1,HK$28))*(10-INDEX(INDIRECT("times"&amp;GW$2),$F275,HK$28))/10</f>
        <v>0</v>
      </c>
      <c r="HL275" s="63">
        <f ca="1">IF(OR(INDEX(INDIRECT("times"&amp;GW$2),$F275,HL$28)&gt;10,INDEX(INDIRECT(GY275),$E275,$F275)="",INDEX(INDIRECT(GY275),$E275,$F275)&gt;=INDEX(INDIRECT(GY275),1,HL$28)),0,(INDEX(INDIRECT(GY275),$E275,$F275))-INDEX(INDIRECT(GY275),1,HL$28))*(10-INDEX(INDIRECT("times"&amp;GW$2),$F275,HL$28))/10</f>
        <v>0</v>
      </c>
      <c r="HM275" s="63">
        <f ca="1">IF(OR(INDEX(INDIRECT("times"&amp;GW$2),$F275,HM$28)&gt;10,INDEX(INDIRECT(GY275),$E275,$F275)="",INDEX(INDIRECT(GY275),$E275,$F275)&gt;=INDEX(INDIRECT(GY275),1,HM$28)),0,(INDEX(INDIRECT(GY275),$E275,$F275))-INDEX(INDIRECT(GY275),1,HM$28))*(10-INDEX(INDIRECT("times"&amp;GW$2),$F275,HM$28))/10</f>
        <v>0</v>
      </c>
      <c r="HN275" s="63">
        <f ca="1">IF(OR(INDEX(INDIRECT("times"&amp;GW$2),$F275,HN$28)&gt;10,INDEX(INDIRECT(GY275),$E275,$F275)="",INDEX(INDIRECT(GY275),$E275,$F275)&gt;=INDEX(INDIRECT(GY275),1,HN$28)),0,(INDEX(INDIRECT(GY275),$E275,$F275))-INDEX(INDIRECT(GY275),1,HN$28))*(10-INDEX(INDIRECT("times"&amp;GW$2),$F275,HN$28))/10</f>
        <v>0</v>
      </c>
      <c r="HO275" s="63">
        <f ca="1">IF(OR(INDEX(INDIRECT("times"&amp;GW$2),$F275,HO$28)&gt;10,INDEX(INDIRECT(GY275),$E275,$F275)="",INDEX(INDIRECT(GY275),$E275,$F275)&gt;=INDEX(INDIRECT(GY275),1,HO$28)),0,(INDEX(INDIRECT(GY275),$E275,$F275))-INDEX(INDIRECT(GY275),1,HO$28))*(10-INDEX(INDIRECT("times"&amp;GW$2),$F275,HO$28))/10</f>
        <v>0</v>
      </c>
      <c r="HP275" s="63">
        <f ca="1">IF(OR(INDEX(INDIRECT("times"&amp;GW$2),$F275,HP$28)&gt;10,INDEX(INDIRECT(GY275),$E275,$F275)="",INDEX(INDIRECT(GY275),$E275,$F275)&gt;=INDEX(INDIRECT(GY275),1,HP$28)),0,(INDEX(INDIRECT(GY275),$E275,$F275))-INDEX(INDIRECT(GY275),1,HP$28))*(10-INDEX(INDIRECT("times"&amp;GW$2),$F275,HP$28))/10</f>
        <v>0</v>
      </c>
      <c r="HQ275" s="63">
        <f ca="1">IF(OR(INDEX(INDIRECT("times"&amp;GW$2),$F275,HQ$28)&gt;10,INDEX(INDIRECT(GY275),$E275,$F275)="",INDEX(INDIRECT(GY275),$E275,$F275)&gt;=INDEX(INDIRECT(GY275),1,HQ$28)),0,(INDEX(INDIRECT(GY275),$E275,$F275))-INDEX(INDIRECT(GY275),1,HQ$28))*(10-INDEX(INDIRECT("times"&amp;GW$2),$F275,HQ$28))/10</f>
        <v>0</v>
      </c>
      <c r="HR275" s="63">
        <f ca="1">IF(OR(INDEX(INDIRECT("times"&amp;GW$2),$F275,HR$28)&gt;10,INDEX(INDIRECT(GY275),$E275,$F275)="",INDEX(INDIRECT(GY275),$E275,$F275)&gt;=INDEX(INDIRECT(GY275),1,HR$28)),0,(INDEX(INDIRECT(GY275),$E275,$F275))-INDEX(INDIRECT(GY275),1,HR$28))*(10-INDEX(INDIRECT("times"&amp;GW$2),$F275,HR$28))/10</f>
        <v>0</v>
      </c>
      <c r="HS275" s="63">
        <f ca="1">IF(OR(INDEX(INDIRECT("times"&amp;GW$2),$F275,HS$28)&gt;10,INDEX(INDIRECT(GY275),$E275,$F275)="",INDEX(INDIRECT(GY275),$E275,$F275)&gt;=INDEX(INDIRECT(GY275),1,HS$28)),0,(INDEX(INDIRECT(GY275),$E275,$F275))-INDEX(INDIRECT(GY275),1,HS$28))*(10-INDEX(INDIRECT("times"&amp;GW$2),$F275,HS$28))/10</f>
        <v>0</v>
      </c>
      <c r="HT275" s="63">
        <f ca="1">IF(OR(INDEX(INDIRECT("times"&amp;GW$2),$F275,HT$28)&gt;10,INDEX(INDIRECT(GY275),$E275,$F275)="",INDEX(INDIRECT(GY275),$E275,$F275)&gt;=INDEX(INDIRECT(GY275),1,HT$28)),0,(INDEX(INDIRECT(GY275),$E275,$F275))-INDEX(INDIRECT(GY275),1,HT$28))*(10-INDEX(INDIRECT("times"&amp;GW$2),$F275,HT$28))/10</f>
        <v>0</v>
      </c>
      <c r="HU275" s="63">
        <f ca="1">IF(OR(INDEX(INDIRECT("times"&amp;GW$2),$F275,HU$28)&gt;10,INDEX(INDIRECT(GY275),$E275,$F275)="",INDEX(INDIRECT(GY275),$E275,$F275)&gt;=INDEX(INDIRECT(GY275),1,HU$28)),0,(INDEX(INDIRECT(GY275),$E275,$F275))-INDEX(INDIRECT(GY275),1,HU$28))*(10-INDEX(INDIRECT("times"&amp;GW$2),$F275,HU$28))/10</f>
        <v>0</v>
      </c>
      <c r="HV275" s="64">
        <f ca="1">IF(OR(INDEX(INDIRECT("times"&amp;GW$2),$F275,HV$28)&gt;10,INDEX(INDIRECT(GY275),$E275,$F275)="",INDEX(INDIRECT(GY275),$E275,$F275)&gt;=INDEX(INDIRECT(GY275),1,HV$28)),0,(INDEX(INDIRECT(GY275),$E275,$F275))-INDEX(INDIRECT(GY275),1,HV$28))*(10-INDEX(INDIRECT("times"&amp;GW$2),$F275,HV$28))/10</f>
        <v>0</v>
      </c>
      <c r="HW275" s="201">
        <v>2</v>
      </c>
    </row>
    <row r="276" spans="1:231" ht="15">
      <c r="A276" s="18" t="s">
        <v>212</v>
      </c>
      <c r="B276" s="122">
        <f>A236</f>
        <v>2</v>
      </c>
      <c r="C276" s="122" t="str">
        <f>A237</f>
        <v>work1834</v>
      </c>
      <c r="D276" s="210" t="str">
        <f t="shared" si="1198"/>
        <v>core2_work1834</v>
      </c>
      <c r="E276" s="122">
        <v>5</v>
      </c>
      <c r="F276" s="33">
        <v>3</v>
      </c>
      <c r="G276" s="62">
        <f ca="1">IF(OR(INDEX(INDIRECT("times"&amp;B$2),$F276,G$28)&gt;10,INDEX(INDIRECT(D276),$E276,$F276)="",INDEX(INDIRECT(D276),$E276,$F276)&gt;=INDEX(INDIRECT(D276),1,G$28)),0,(INDEX(INDIRECT(D276),$E276,$F276))-INDEX(INDIRECT(D276),1,G$28))*(10-INDEX(INDIRECT("times"&amp;B$2),$F276,G$28))/10</f>
        <v>0</v>
      </c>
      <c r="H276" s="63">
        <f ca="1">IF(OR(INDEX(INDIRECT("times"&amp;B$2),$F276,H$28)&gt;10,INDEX(INDIRECT(D276),$E276,$F276)="",INDEX(INDIRECT(D276),$E276,$F276)&gt;=INDEX(INDIRECT(D276),1,H$28)),0,(INDEX(INDIRECT(D276),$E276,$F276))-INDEX(INDIRECT(D276),1,H$28))*(10-INDEX(INDIRECT("times"&amp;B$2),$F276,H$28))/10</f>
        <v>0</v>
      </c>
      <c r="I276" s="63">
        <f ca="1">IF(OR(INDEX(INDIRECT("times"&amp;B$2),$F276,I$28)&gt;10,INDEX(INDIRECT(D276),$E276,$F276)="",INDEX(INDIRECT(D276),$E276,$F276)&gt;=INDEX(INDIRECT(D276),1,I$28)),0,(INDEX(INDIRECT(D276),$E276,$F276))-INDEX(INDIRECT(D276),1,I$28))*(10-INDEX(INDIRECT("times"&amp;B$2),$F276,I$28))/10</f>
        <v>0</v>
      </c>
      <c r="J276" s="63">
        <f ca="1">IF(OR(INDEX(INDIRECT("times"&amp;B$2),$F276,J$28)&gt;10,INDEX(INDIRECT(D276),$E276,$F276)="",INDEX(INDIRECT(D276),$E276,$F276)&gt;=INDEX(INDIRECT(D276),1,J$28)),0,(INDEX(INDIRECT(D276),$E276,$F276))-INDEX(INDIRECT(D276),1,J$28))*(10-INDEX(INDIRECT("times"&amp;B$2),$F276,J$28))/10</f>
        <v>0</v>
      </c>
      <c r="K276" s="63">
        <f ca="1">IF(OR(INDEX(INDIRECT("times"&amp;B$2),$F276,K$28)&gt;10,INDEX(INDIRECT(D276),$E276,$F276)="",INDEX(INDIRECT(D276),$E276,$F276)&gt;=INDEX(INDIRECT(D276),1,K$28)),0,(INDEX(INDIRECT(D276),$E276,$F276))-INDEX(INDIRECT(D276),1,K$28))*(10-INDEX(INDIRECT("times"&amp;B$2),$F276,K$28))/10</f>
        <v>0</v>
      </c>
      <c r="L276" s="63">
        <f ca="1">IF(OR(INDEX(INDIRECT("times"&amp;B$2),$F276,L$28)&gt;10,INDEX(INDIRECT(D276),$E276,$F276)="",INDEX(INDIRECT(D276),$E276,$F276)&gt;=INDEX(INDIRECT(D276),1,L$28)),0,(INDEX(INDIRECT(D276),$E276,$F276))-INDEX(INDIRECT(D276),1,L$28))*(10-INDEX(INDIRECT("times"&amp;B$2),$F276,L$28))/10</f>
        <v>0</v>
      </c>
      <c r="M276" s="63">
        <f ca="1">IF(OR(INDEX(INDIRECT("times"&amp;B$2),$F276,M$28)&gt;10,INDEX(INDIRECT(D276),$E276,$F276)="",INDEX(INDIRECT(D276),$E276,$F276)&gt;=INDEX(INDIRECT(D276),1,M$28)),0,(INDEX(INDIRECT(D276),$E276,$F276))-INDEX(INDIRECT(D276),1,M$28))*(10-INDEX(INDIRECT("times"&amp;B$2),$F276,M$28))/10</f>
        <v>0</v>
      </c>
      <c r="N276" s="63">
        <f ca="1">IF(OR(INDEX(INDIRECT("times"&amp;B$2),$F276,N$28)&gt;10,INDEX(INDIRECT(D276),$E276,$F276)="",INDEX(INDIRECT(D276),$E276,$F276)&gt;=INDEX(INDIRECT(D276),1,N$28)),0,(INDEX(INDIRECT(D276),$E276,$F276))-INDEX(INDIRECT(D276),1,N$28))*(10-INDEX(INDIRECT("times"&amp;B$2),$F276,N$28))/10</f>
        <v>0</v>
      </c>
      <c r="O276" s="63">
        <f ca="1">IF(OR(INDEX(INDIRECT("times"&amp;B$2),$F276,O$28)&gt;10,INDEX(INDIRECT(D276),$E276,$F276)="",INDEX(INDIRECT(D276),$E276,$F276)&gt;=INDEX(INDIRECT(D276),1,O$28)),0,(INDEX(INDIRECT(D276),$E276,$F276))-INDEX(INDIRECT(D276),1,O$28))*(10-INDEX(INDIRECT("times"&amp;B$2),$F276,O$28))/10</f>
        <v>0</v>
      </c>
      <c r="P276" s="63">
        <f ca="1">IF(OR(INDEX(INDIRECT("times"&amp;B$2),$F276,P$28)&gt;10,INDEX(INDIRECT(D276),$E276,$F276)="",INDEX(INDIRECT(D276),$E276,$F276)&gt;=INDEX(INDIRECT(D276),1,P$28)),0,(INDEX(INDIRECT(D276),$E276,$F276))-INDEX(INDIRECT(D276),1,P$28))*(10-INDEX(INDIRECT("times"&amp;B$2),$F276,P$28))/10</f>
        <v>0</v>
      </c>
      <c r="Q276" s="63">
        <f ca="1">IF(OR(INDEX(INDIRECT("times"&amp;B$2),$F276,Q$28)&gt;10,INDEX(INDIRECT(D276),$E276,$F276)="",INDEX(INDIRECT(D276),$E276,$F276)&gt;=INDEX(INDIRECT(D276),1,Q$28)),0,(INDEX(INDIRECT(D276),$E276,$F276))-INDEX(INDIRECT(D276),1,Q$28))*(10-INDEX(INDIRECT("times"&amp;B$2),$F276,Q$28))/10</f>
        <v>0</v>
      </c>
      <c r="R276" s="63">
        <f ca="1">IF(OR(INDEX(INDIRECT("times"&amp;B$2),$F276,R$28)&gt;10,INDEX(INDIRECT(D276),$E276,$F276)="",INDEX(INDIRECT(D276),$E276,$F276)&gt;=INDEX(INDIRECT(D276),1,R$28)),0,(INDEX(INDIRECT(D276),$E276,$F276))-INDEX(INDIRECT(D276),1,R$28))*(10-INDEX(INDIRECT("times"&amp;B$2),$F276,R$28))/10</f>
        <v>0</v>
      </c>
      <c r="S276" s="63">
        <f ca="1">IF(OR(INDEX(INDIRECT("times"&amp;B$2),$F276,S$28)&gt;10,INDEX(INDIRECT(D276),$E276,$F276)="",INDEX(INDIRECT(D276),$E276,$F276)&gt;=INDEX(INDIRECT(D276),1,S$28)),0,(INDEX(INDIRECT(D276),$E276,$F276))-INDEX(INDIRECT(D276),1,S$28))*(10-INDEX(INDIRECT("times"&amp;B$2),$F276,S$28))/10</f>
        <v>0</v>
      </c>
      <c r="T276" s="63">
        <f ca="1">IF(OR(INDEX(INDIRECT("times"&amp;B$2),$F276,T$28)&gt;10,INDEX(INDIRECT(D276),$E276,$F276)="",INDEX(INDIRECT(D276),$E276,$F276)&gt;=INDEX(INDIRECT(D276),1,T$28)),0,(INDEX(INDIRECT(D276),$E276,$F276))-INDEX(INDIRECT(D276),1,T$28))*(10-INDEX(INDIRECT("times"&amp;B$2),$F276,T$28))/10</f>
        <v>0</v>
      </c>
      <c r="U276" s="63">
        <f ca="1">IF(OR(INDEX(INDIRECT("times"&amp;B$2),$F276,U$28)&gt;10,INDEX(INDIRECT(D276),$E276,$F276)="",INDEX(INDIRECT(D276),$E276,$F276)&gt;=INDEX(INDIRECT(D276),1,U$28)),0,(INDEX(INDIRECT(D276),$E276,$F276))-INDEX(INDIRECT(D276),1,U$28))*(10-INDEX(INDIRECT("times"&amp;B$2),$F276,U$28))/10</f>
        <v>0</v>
      </c>
      <c r="V276" s="63">
        <f ca="1">IF(OR(INDEX(INDIRECT("times"&amp;B$2),$F276,V$28)&gt;10,INDEX(INDIRECT(D276),$E276,$F276)="",INDEX(INDIRECT(D276),$E276,$F276)&gt;=INDEX(INDIRECT(D276),1,V$28)),0,(INDEX(INDIRECT(D276),$E276,$F276))-INDEX(INDIRECT(D276),1,V$28))*(10-INDEX(INDIRECT("times"&amp;B$2),$F276,V$28))/10</f>
        <v>0</v>
      </c>
      <c r="W276" s="63">
        <f ca="1">IF(OR(INDEX(INDIRECT("times"&amp;B$2),$F276,W$28)&gt;10,INDEX(INDIRECT(D276),$E276,$F276)="",INDEX(INDIRECT(D276),$E276,$F276)&gt;=INDEX(INDIRECT(D276),1,W$28)),0,(INDEX(INDIRECT(D276),$E276,$F276))-INDEX(INDIRECT(D276),1,W$28))*(10-INDEX(INDIRECT("times"&amp;B$2),$F276,W$28))/10</f>
        <v>0</v>
      </c>
      <c r="X276" s="63">
        <f ca="1">IF(OR(INDEX(INDIRECT("times"&amp;B$2),$F276,X$28)&gt;10,INDEX(INDIRECT(D276),$E276,$F276)="",INDEX(INDIRECT(D276),$E276,$F276)&gt;=INDEX(INDIRECT(D276),1,X$28)),0,(INDEX(INDIRECT(D276),$E276,$F276))-INDEX(INDIRECT(D276),1,X$28))*(10-INDEX(INDIRECT("times"&amp;B$2),$F276,X$28))/10</f>
        <v>0</v>
      </c>
      <c r="Y276" s="63">
        <f ca="1">IF(OR(INDEX(INDIRECT("times"&amp;B$2),$F276,Y$28)&gt;10,INDEX(INDIRECT(D276),$E276,$F276)="",INDEX(INDIRECT(D276),$E276,$F276)&gt;=INDEX(INDIRECT(D276),1,Y$28)),0,(INDEX(INDIRECT(D276),$E276,$F276))-INDEX(INDIRECT(D276),1,Y$28))*(10-INDEX(INDIRECT("times"&amp;B$2),$F276,Y$28))/10</f>
        <v>0</v>
      </c>
      <c r="Z276" s="63">
        <f ca="1">IF(OR(INDEX(INDIRECT("times"&amp;B$2),$F276,Z$28)&gt;10,INDEX(INDIRECT(D276),$E276,$F276)="",INDEX(INDIRECT(D276),$E276,$F276)&gt;=INDEX(INDIRECT(D276),1,Z$28)),0,(INDEX(INDIRECT(D276),$E276,$F276))-INDEX(INDIRECT(D276),1,Z$28))*(10-INDEX(INDIRECT("times"&amp;B$2),$F276,Z$28))/10</f>
        <v>0</v>
      </c>
      <c r="AA276" s="64">
        <f ca="1">IF(OR(INDEX(INDIRECT("times"&amp;B$2),$F276,AA$28)&gt;10,INDEX(INDIRECT(D276),$E276,$F276)="",INDEX(INDIRECT(D276),$E276,$F276)&gt;=INDEX(INDIRECT(D276),1,AA$28)),0,(INDEX(INDIRECT(D276),$E276,$F276))-INDEX(INDIRECT(D276),1,AA$28))*(10-INDEX(INDIRECT("times"&amp;B$2),$F276,AA$28))/10</f>
        <v>0</v>
      </c>
      <c r="AB276" s="201">
        <v>3</v>
      </c>
      <c r="AD276" s="18" t="s">
        <v>212</v>
      </c>
      <c r="AE276" s="122">
        <f>AD236</f>
        <v>2</v>
      </c>
      <c r="AF276" s="122" t="str">
        <f>AD237</f>
        <v>shop1834</v>
      </c>
      <c r="AG276" s="210" t="str">
        <f t="shared" si="1199"/>
        <v>core2_shop1834</v>
      </c>
      <c r="AH276" s="122">
        <v>5</v>
      </c>
      <c r="AI276" s="33">
        <v>3</v>
      </c>
      <c r="AJ276" s="62">
        <f ca="1">IF(OR(INDEX(INDIRECT("times"&amp;AE$2),$F276,AJ$28)&gt;10,INDEX(INDIRECT(AG276),$E276,$F276)="",INDEX(INDIRECT(AG276),$E276,$F276)&gt;=INDEX(INDIRECT(AG276),1,AJ$28)),0,(INDEX(INDIRECT(AG276),$E276,$F276))-INDEX(INDIRECT(AG276),1,AJ$28))*(10-INDEX(INDIRECT("times"&amp;AE$2),$F276,AJ$28))/10</f>
        <v>0</v>
      </c>
      <c r="AK276" s="63">
        <f ca="1">IF(OR(INDEX(INDIRECT("times"&amp;AE$2),$F276,AK$28)&gt;10,INDEX(INDIRECT(AG276),$E276,$F276)="",INDEX(INDIRECT(AG276),$E276,$F276)&gt;=INDEX(INDIRECT(AG276),1,AK$28)),0,(INDEX(INDIRECT(AG276),$E276,$F276))-INDEX(INDIRECT(AG276),1,AK$28))*(10-INDEX(INDIRECT("times"&amp;AE$2),$F276,AK$28))/10</f>
        <v>0</v>
      </c>
      <c r="AL276" s="63">
        <f ca="1">IF(OR(INDEX(INDIRECT("times"&amp;AE$2),$F276,AL$28)&gt;10,INDEX(INDIRECT(AG276),$E276,$F276)="",INDEX(INDIRECT(AG276),$E276,$F276)&gt;=INDEX(INDIRECT(AG276),1,AL$28)),0,(INDEX(INDIRECT(AG276),$E276,$F276))-INDEX(INDIRECT(AG276),1,AL$28))*(10-INDEX(INDIRECT("times"&amp;AE$2),$F276,AL$28))/10</f>
        <v>0</v>
      </c>
      <c r="AM276" s="63">
        <f ca="1">IF(OR(INDEX(INDIRECT("times"&amp;AE$2),$F276,AM$28)&gt;10,INDEX(INDIRECT(AG276),$E276,$F276)="",INDEX(INDIRECT(AG276),$E276,$F276)&gt;=INDEX(INDIRECT(AG276),1,AM$28)),0,(INDEX(INDIRECT(AG276),$E276,$F276))-INDEX(INDIRECT(AG276),1,AM$28))*(10-INDEX(INDIRECT("times"&amp;AE$2),$F276,AM$28))/10</f>
        <v>0</v>
      </c>
      <c r="AN276" s="63">
        <f ca="1">IF(OR(INDEX(INDIRECT("times"&amp;AE$2),$F276,AN$28)&gt;10,INDEX(INDIRECT(AG276),$E276,$F276)="",INDEX(INDIRECT(AG276),$E276,$F276)&gt;=INDEX(INDIRECT(AG276),1,AN$28)),0,(INDEX(INDIRECT(AG276),$E276,$F276))-INDEX(INDIRECT(AG276),1,AN$28))*(10-INDEX(INDIRECT("times"&amp;AE$2),$F276,AN$28))/10</f>
        <v>0</v>
      </c>
      <c r="AO276" s="63">
        <f ca="1">IF(OR(INDEX(INDIRECT("times"&amp;AE$2),$F276,AO$28)&gt;10,INDEX(INDIRECT(AG276),$E276,$F276)="",INDEX(INDIRECT(AG276),$E276,$F276)&gt;=INDEX(INDIRECT(AG276),1,AO$28)),0,(INDEX(INDIRECT(AG276),$E276,$F276))-INDEX(INDIRECT(AG276),1,AO$28))*(10-INDEX(INDIRECT("times"&amp;AE$2),$F276,AO$28))/10</f>
        <v>0</v>
      </c>
      <c r="AP276" s="63">
        <f ca="1">IF(OR(INDEX(INDIRECT("times"&amp;AE$2),$F276,AP$28)&gt;10,INDEX(INDIRECT(AG276),$E276,$F276)="",INDEX(INDIRECT(AG276),$E276,$F276)&gt;=INDEX(INDIRECT(AG276),1,AP$28)),0,(INDEX(INDIRECT(AG276),$E276,$F276))-INDEX(INDIRECT(AG276),1,AP$28))*(10-INDEX(INDIRECT("times"&amp;AE$2),$F276,AP$28))/10</f>
        <v>0</v>
      </c>
      <c r="AQ276" s="63">
        <f ca="1">IF(OR(INDEX(INDIRECT("times"&amp;AE$2),$F276,AQ$28)&gt;10,INDEX(INDIRECT(AG276),$E276,$F276)="",INDEX(INDIRECT(AG276),$E276,$F276)&gt;=INDEX(INDIRECT(AG276),1,AQ$28)),0,(INDEX(INDIRECT(AG276),$E276,$F276))-INDEX(INDIRECT(AG276),1,AQ$28))*(10-INDEX(INDIRECT("times"&amp;AE$2),$F276,AQ$28))/10</f>
        <v>0</v>
      </c>
      <c r="AR276" s="63">
        <f ca="1">IF(OR(INDEX(INDIRECT("times"&amp;AE$2),$F276,AR$28)&gt;10,INDEX(INDIRECT(AG276),$E276,$F276)="",INDEX(INDIRECT(AG276),$E276,$F276)&gt;=INDEX(INDIRECT(AG276),1,AR$28)),0,(INDEX(INDIRECT(AG276),$E276,$F276))-INDEX(INDIRECT(AG276),1,AR$28))*(10-INDEX(INDIRECT("times"&amp;AE$2),$F276,AR$28))/10</f>
        <v>0</v>
      </c>
      <c r="AS276" s="63">
        <f ca="1">IF(OR(INDEX(INDIRECT("times"&amp;AE$2),$F276,AS$28)&gt;10,INDEX(INDIRECT(AG276),$E276,$F276)="",INDEX(INDIRECT(AG276),$E276,$F276)&gt;=INDEX(INDIRECT(AG276),1,AS$28)),0,(INDEX(INDIRECT(AG276),$E276,$F276))-INDEX(INDIRECT(AG276),1,AS$28))*(10-INDEX(INDIRECT("times"&amp;AE$2),$F276,AS$28))/10</f>
        <v>0</v>
      </c>
      <c r="AT276" s="63">
        <f ca="1">IF(OR(INDEX(INDIRECT("times"&amp;AE$2),$F276,AT$28)&gt;10,INDEX(INDIRECT(AG276),$E276,$F276)="",INDEX(INDIRECT(AG276),$E276,$F276)&gt;=INDEX(INDIRECT(AG276),1,AT$28)),0,(INDEX(INDIRECT(AG276),$E276,$F276))-INDEX(INDIRECT(AG276),1,AT$28))*(10-INDEX(INDIRECT("times"&amp;AE$2),$F276,AT$28))/10</f>
        <v>0</v>
      </c>
      <c r="AU276" s="63">
        <f ca="1">IF(OR(INDEX(INDIRECT("times"&amp;AE$2),$F276,AU$28)&gt;10,INDEX(INDIRECT(AG276),$E276,$F276)="",INDEX(INDIRECT(AG276),$E276,$F276)&gt;=INDEX(INDIRECT(AG276),1,AU$28)),0,(INDEX(INDIRECT(AG276),$E276,$F276))-INDEX(INDIRECT(AG276),1,AU$28))*(10-INDEX(INDIRECT("times"&amp;AE$2),$F276,AU$28))/10</f>
        <v>0</v>
      </c>
      <c r="AV276" s="63">
        <f ca="1">IF(OR(INDEX(INDIRECT("times"&amp;AE$2),$F276,AV$28)&gt;10,INDEX(INDIRECT(AG276),$E276,$F276)="",INDEX(INDIRECT(AG276),$E276,$F276)&gt;=INDEX(INDIRECT(AG276),1,AV$28)),0,(INDEX(INDIRECT(AG276),$E276,$F276))-INDEX(INDIRECT(AG276),1,AV$28))*(10-INDEX(INDIRECT("times"&amp;AE$2),$F276,AV$28))/10</f>
        <v>0</v>
      </c>
      <c r="AW276" s="63">
        <f ca="1">IF(OR(INDEX(INDIRECT("times"&amp;AE$2),$F276,AW$28)&gt;10,INDEX(INDIRECT(AG276),$E276,$F276)="",INDEX(INDIRECT(AG276),$E276,$F276)&gt;=INDEX(INDIRECT(AG276),1,AW$28)),0,(INDEX(INDIRECT(AG276),$E276,$F276))-INDEX(INDIRECT(AG276),1,AW$28))*(10-INDEX(INDIRECT("times"&amp;AE$2),$F276,AW$28))/10</f>
        <v>0</v>
      </c>
      <c r="AX276" s="63">
        <f ca="1">IF(OR(INDEX(INDIRECT("times"&amp;AE$2),$F276,AX$28)&gt;10,INDEX(INDIRECT(AG276),$E276,$F276)="",INDEX(INDIRECT(AG276),$E276,$F276)&gt;=INDEX(INDIRECT(AG276),1,AX$28)),0,(INDEX(INDIRECT(AG276),$E276,$F276))-INDEX(INDIRECT(AG276),1,AX$28))*(10-INDEX(INDIRECT("times"&amp;AE$2),$F276,AX$28))/10</f>
        <v>0</v>
      </c>
      <c r="AY276" s="63">
        <f ca="1">IF(OR(INDEX(INDIRECT("times"&amp;AE$2),$F276,AY$28)&gt;10,INDEX(INDIRECT(AG276),$E276,$F276)="",INDEX(INDIRECT(AG276),$E276,$F276)&gt;=INDEX(INDIRECT(AG276),1,AY$28)),0,(INDEX(INDIRECT(AG276),$E276,$F276))-INDEX(INDIRECT(AG276),1,AY$28))*(10-INDEX(INDIRECT("times"&amp;AE$2),$F276,AY$28))/10</f>
        <v>0</v>
      </c>
      <c r="AZ276" s="63">
        <f ca="1">IF(OR(INDEX(INDIRECT("times"&amp;AE$2),$F276,AZ$28)&gt;10,INDEX(INDIRECT(AG276),$E276,$F276)="",INDEX(INDIRECT(AG276),$E276,$F276)&gt;=INDEX(INDIRECT(AG276),1,AZ$28)),0,(INDEX(INDIRECT(AG276),$E276,$F276))-INDEX(INDIRECT(AG276),1,AZ$28))*(10-INDEX(INDIRECT("times"&amp;AE$2),$F276,AZ$28))/10</f>
        <v>0</v>
      </c>
      <c r="BA276" s="63">
        <f ca="1">IF(OR(INDEX(INDIRECT("times"&amp;AE$2),$F276,BA$28)&gt;10,INDEX(INDIRECT(AG276),$E276,$F276)="",INDEX(INDIRECT(AG276),$E276,$F276)&gt;=INDEX(INDIRECT(AG276),1,BA$28)),0,(INDEX(INDIRECT(AG276),$E276,$F276))-INDEX(INDIRECT(AG276),1,BA$28))*(10-INDEX(INDIRECT("times"&amp;AE$2),$F276,BA$28))/10</f>
        <v>0</v>
      </c>
      <c r="BB276" s="63">
        <f ca="1">IF(OR(INDEX(INDIRECT("times"&amp;AE$2),$F276,BB$28)&gt;10,INDEX(INDIRECT(AG276),$E276,$F276)="",INDEX(INDIRECT(AG276),$E276,$F276)&gt;=INDEX(INDIRECT(AG276),1,BB$28)),0,(INDEX(INDIRECT(AG276),$E276,$F276))-INDEX(INDIRECT(AG276),1,BB$28))*(10-INDEX(INDIRECT("times"&amp;AE$2),$F276,BB$28))/10</f>
        <v>0</v>
      </c>
      <c r="BC276" s="63">
        <f ca="1">IF(OR(INDEX(INDIRECT("times"&amp;AE$2),$F276,BC$28)&gt;10,INDEX(INDIRECT(AG276),$E276,$F276)="",INDEX(INDIRECT(AG276),$E276,$F276)&gt;=INDEX(INDIRECT(AG276),1,BC$28)),0,(INDEX(INDIRECT(AG276),$E276,$F276))-INDEX(INDIRECT(AG276),1,BC$28))*(10-INDEX(INDIRECT("times"&amp;AE$2),$F276,BC$28))/10</f>
        <v>0</v>
      </c>
      <c r="BD276" s="64">
        <f ca="1">IF(OR(INDEX(INDIRECT("times"&amp;AE$2),$F276,BD$28)&gt;10,INDEX(INDIRECT(AG276),$E276,$F276)="",INDEX(INDIRECT(AG276),$E276,$F276)&gt;=INDEX(INDIRECT(AG276),1,BD$28)),0,(INDEX(INDIRECT(AG276),$E276,$F276))-INDEX(INDIRECT(AG276),1,BD$28))*(10-INDEX(INDIRECT("times"&amp;AE$2),$F276,BD$28))/10</f>
        <v>0</v>
      </c>
      <c r="BE276" s="201">
        <v>3</v>
      </c>
      <c r="BG276" s="18" t="s">
        <v>212</v>
      </c>
      <c r="BH276" s="122">
        <f>BG236</f>
        <v>2</v>
      </c>
      <c r="BI276" s="122" t="str">
        <f>BG237</f>
        <v>lei1834</v>
      </c>
      <c r="BJ276" s="210" t="str">
        <f t="shared" si="1200"/>
        <v>core2_lei1834</v>
      </c>
      <c r="BK276" s="122">
        <v>5</v>
      </c>
      <c r="BL276" s="33">
        <v>3</v>
      </c>
      <c r="BM276" s="62">
        <f ca="1">IF(OR(INDEX(INDIRECT("times"&amp;BH$2),$F276,BM$28)&gt;10,INDEX(INDIRECT(BJ276),$E276,$F276)="",INDEX(INDIRECT(BJ276),$E276,$F276)&gt;=INDEX(INDIRECT(BJ276),1,BM$28)),0,(INDEX(INDIRECT(BJ276),$E276,$F276))-INDEX(INDIRECT(BJ276),1,BM$28))*(10-INDEX(INDIRECT("times"&amp;BH$2),$F276,BM$28))/10</f>
        <v>0</v>
      </c>
      <c r="BN276" s="63">
        <f ca="1">IF(OR(INDEX(INDIRECT("times"&amp;BH$2),$F276,BN$28)&gt;10,INDEX(INDIRECT(BJ276),$E276,$F276)="",INDEX(INDIRECT(BJ276),$E276,$F276)&gt;=INDEX(INDIRECT(BJ276),1,BN$28)),0,(INDEX(INDIRECT(BJ276),$E276,$F276))-INDEX(INDIRECT(BJ276),1,BN$28))*(10-INDEX(INDIRECT("times"&amp;BH$2),$F276,BN$28))/10</f>
        <v>0</v>
      </c>
      <c r="BO276" s="63">
        <f ca="1">IF(OR(INDEX(INDIRECT("times"&amp;BH$2),$F276,BO$28)&gt;10,INDEX(INDIRECT(BJ276),$E276,$F276)="",INDEX(INDIRECT(BJ276),$E276,$F276)&gt;=INDEX(INDIRECT(BJ276),1,BO$28)),0,(INDEX(INDIRECT(BJ276),$E276,$F276))-INDEX(INDIRECT(BJ276),1,BO$28))*(10-INDEX(INDIRECT("times"&amp;BH$2),$F276,BO$28))/10</f>
        <v>0</v>
      </c>
      <c r="BP276" s="63">
        <f ca="1">IF(OR(INDEX(INDIRECT("times"&amp;BH$2),$F276,BP$28)&gt;10,INDEX(INDIRECT(BJ276),$E276,$F276)="",INDEX(INDIRECT(BJ276),$E276,$F276)&gt;=INDEX(INDIRECT(BJ276),1,BP$28)),0,(INDEX(INDIRECT(BJ276),$E276,$F276))-INDEX(INDIRECT(BJ276),1,BP$28))*(10-INDEX(INDIRECT("times"&amp;BH$2),$F276,BP$28))/10</f>
        <v>0</v>
      </c>
      <c r="BQ276" s="63">
        <f ca="1">IF(OR(INDEX(INDIRECT("times"&amp;BH$2),$F276,BQ$28)&gt;10,INDEX(INDIRECT(BJ276),$E276,$F276)="",INDEX(INDIRECT(BJ276),$E276,$F276)&gt;=INDEX(INDIRECT(BJ276),1,BQ$28)),0,(INDEX(INDIRECT(BJ276),$E276,$F276))-INDEX(INDIRECT(BJ276),1,BQ$28))*(10-INDEX(INDIRECT("times"&amp;BH$2),$F276,BQ$28))/10</f>
        <v>0</v>
      </c>
      <c r="BR276" s="63">
        <f ca="1">IF(OR(INDEX(INDIRECT("times"&amp;BH$2),$F276,BR$28)&gt;10,INDEX(INDIRECT(BJ276),$E276,$F276)="",INDEX(INDIRECT(BJ276),$E276,$F276)&gt;=INDEX(INDIRECT(BJ276),1,BR$28)),0,(INDEX(INDIRECT(BJ276),$E276,$F276))-INDEX(INDIRECT(BJ276),1,BR$28))*(10-INDEX(INDIRECT("times"&amp;BH$2),$F276,BR$28))/10</f>
        <v>0</v>
      </c>
      <c r="BS276" s="63">
        <f ca="1">IF(OR(INDEX(INDIRECT("times"&amp;BH$2),$F276,BS$28)&gt;10,INDEX(INDIRECT(BJ276),$E276,$F276)="",INDEX(INDIRECT(BJ276),$E276,$F276)&gt;=INDEX(INDIRECT(BJ276),1,BS$28)),0,(INDEX(INDIRECT(BJ276),$E276,$F276))-INDEX(INDIRECT(BJ276),1,BS$28))*(10-INDEX(INDIRECT("times"&amp;BH$2),$F276,BS$28))/10</f>
        <v>0</v>
      </c>
      <c r="BT276" s="63">
        <f ca="1">IF(OR(INDEX(INDIRECT("times"&amp;BH$2),$F276,BT$28)&gt;10,INDEX(INDIRECT(BJ276),$E276,$F276)="",INDEX(INDIRECT(BJ276),$E276,$F276)&gt;=INDEX(INDIRECT(BJ276),1,BT$28)),0,(INDEX(INDIRECT(BJ276),$E276,$F276))-INDEX(INDIRECT(BJ276),1,BT$28))*(10-INDEX(INDIRECT("times"&amp;BH$2),$F276,BT$28))/10</f>
        <v>0</v>
      </c>
      <c r="BU276" s="63">
        <f ca="1">IF(OR(INDEX(INDIRECT("times"&amp;BH$2),$F276,BU$28)&gt;10,INDEX(INDIRECT(BJ276),$E276,$F276)="",INDEX(INDIRECT(BJ276),$E276,$F276)&gt;=INDEX(INDIRECT(BJ276),1,BU$28)),0,(INDEX(INDIRECT(BJ276),$E276,$F276))-INDEX(INDIRECT(BJ276),1,BU$28))*(10-INDEX(INDIRECT("times"&amp;BH$2),$F276,BU$28))/10</f>
        <v>0</v>
      </c>
      <c r="BV276" s="63">
        <f ca="1">IF(OR(INDEX(INDIRECT("times"&amp;BH$2),$F276,BV$28)&gt;10,INDEX(INDIRECT(BJ276),$E276,$F276)="",INDEX(INDIRECT(BJ276),$E276,$F276)&gt;=INDEX(INDIRECT(BJ276),1,BV$28)),0,(INDEX(INDIRECT(BJ276),$E276,$F276))-INDEX(INDIRECT(BJ276),1,BV$28))*(10-INDEX(INDIRECT("times"&amp;BH$2),$F276,BV$28))/10</f>
        <v>0</v>
      </c>
      <c r="BW276" s="63">
        <f ca="1">IF(OR(INDEX(INDIRECT("times"&amp;BH$2),$F276,BW$28)&gt;10,INDEX(INDIRECT(BJ276),$E276,$F276)="",INDEX(INDIRECT(BJ276),$E276,$F276)&gt;=INDEX(INDIRECT(BJ276),1,BW$28)),0,(INDEX(INDIRECT(BJ276),$E276,$F276))-INDEX(INDIRECT(BJ276),1,BW$28))*(10-INDEX(INDIRECT("times"&amp;BH$2),$F276,BW$28))/10</f>
        <v>0</v>
      </c>
      <c r="BX276" s="63">
        <f ca="1">IF(OR(INDEX(INDIRECT("times"&amp;BH$2),$F276,BX$28)&gt;10,INDEX(INDIRECT(BJ276),$E276,$F276)="",INDEX(INDIRECT(BJ276),$E276,$F276)&gt;=INDEX(INDIRECT(BJ276),1,BX$28)),0,(INDEX(INDIRECT(BJ276),$E276,$F276))-INDEX(INDIRECT(BJ276),1,BX$28))*(10-INDEX(INDIRECT("times"&amp;BH$2),$F276,BX$28))/10</f>
        <v>0</v>
      </c>
      <c r="BY276" s="63">
        <f ca="1">IF(OR(INDEX(INDIRECT("times"&amp;BH$2),$F276,BY$28)&gt;10,INDEX(INDIRECT(BJ276),$E276,$F276)="",INDEX(INDIRECT(BJ276),$E276,$F276)&gt;=INDEX(INDIRECT(BJ276),1,BY$28)),0,(INDEX(INDIRECT(BJ276),$E276,$F276))-INDEX(INDIRECT(BJ276),1,BY$28))*(10-INDEX(INDIRECT("times"&amp;BH$2),$F276,BY$28))/10</f>
        <v>0</v>
      </c>
      <c r="BZ276" s="63">
        <f ca="1">IF(OR(INDEX(INDIRECT("times"&amp;BH$2),$F276,BZ$28)&gt;10,INDEX(INDIRECT(BJ276),$E276,$F276)="",INDEX(INDIRECT(BJ276),$E276,$F276)&gt;=INDEX(INDIRECT(BJ276),1,BZ$28)),0,(INDEX(INDIRECT(BJ276),$E276,$F276))-INDEX(INDIRECT(BJ276),1,BZ$28))*(10-INDEX(INDIRECT("times"&amp;BH$2),$F276,BZ$28))/10</f>
        <v>0</v>
      </c>
      <c r="CA276" s="63">
        <f ca="1">IF(OR(INDEX(INDIRECT("times"&amp;BH$2),$F276,CA$28)&gt;10,INDEX(INDIRECT(BJ276),$E276,$F276)="",INDEX(INDIRECT(BJ276),$E276,$F276)&gt;=INDEX(INDIRECT(BJ276),1,CA$28)),0,(INDEX(INDIRECT(BJ276),$E276,$F276))-INDEX(INDIRECT(BJ276),1,CA$28))*(10-INDEX(INDIRECT("times"&amp;BH$2),$F276,CA$28))/10</f>
        <v>0</v>
      </c>
      <c r="CB276" s="63">
        <f ca="1">IF(OR(INDEX(INDIRECT("times"&amp;BH$2),$F276,CB$28)&gt;10,INDEX(INDIRECT(BJ276),$E276,$F276)="",INDEX(INDIRECT(BJ276),$E276,$F276)&gt;=INDEX(INDIRECT(BJ276),1,CB$28)),0,(INDEX(INDIRECT(BJ276),$E276,$F276))-INDEX(INDIRECT(BJ276),1,CB$28))*(10-INDEX(INDIRECT("times"&amp;BH$2),$F276,CB$28))/10</f>
        <v>0</v>
      </c>
      <c r="CC276" s="63">
        <f ca="1">IF(OR(INDEX(INDIRECT("times"&amp;BH$2),$F276,CC$28)&gt;10,INDEX(INDIRECT(BJ276),$E276,$F276)="",INDEX(INDIRECT(BJ276),$E276,$F276)&gt;=INDEX(INDIRECT(BJ276),1,CC$28)),0,(INDEX(INDIRECT(BJ276),$E276,$F276))-INDEX(INDIRECT(BJ276),1,CC$28))*(10-INDEX(INDIRECT("times"&amp;BH$2),$F276,CC$28))/10</f>
        <v>0</v>
      </c>
      <c r="CD276" s="63">
        <f ca="1">IF(OR(INDEX(INDIRECT("times"&amp;BH$2),$F276,CD$28)&gt;10,INDEX(INDIRECT(BJ276),$E276,$F276)="",INDEX(INDIRECT(BJ276),$E276,$F276)&gt;=INDEX(INDIRECT(BJ276),1,CD$28)),0,(INDEX(INDIRECT(BJ276),$E276,$F276))-INDEX(INDIRECT(BJ276),1,CD$28))*(10-INDEX(INDIRECT("times"&amp;BH$2),$F276,CD$28))/10</f>
        <v>0</v>
      </c>
      <c r="CE276" s="63">
        <f ca="1">IF(OR(INDEX(INDIRECT("times"&amp;BH$2),$F276,CE$28)&gt;10,INDEX(INDIRECT(BJ276),$E276,$F276)="",INDEX(INDIRECT(BJ276),$E276,$F276)&gt;=INDEX(INDIRECT(BJ276),1,CE$28)),0,(INDEX(INDIRECT(BJ276),$E276,$F276))-INDEX(INDIRECT(BJ276),1,CE$28))*(10-INDEX(INDIRECT("times"&amp;BH$2),$F276,CE$28))/10</f>
        <v>0</v>
      </c>
      <c r="CF276" s="63">
        <f ca="1">IF(OR(INDEX(INDIRECT("times"&amp;BH$2),$F276,CF$28)&gt;10,INDEX(INDIRECT(BJ276),$E276,$F276)="",INDEX(INDIRECT(BJ276),$E276,$F276)&gt;=INDEX(INDIRECT(BJ276),1,CF$28)),0,(INDEX(INDIRECT(BJ276),$E276,$F276))-INDEX(INDIRECT(BJ276),1,CF$28))*(10-INDEX(INDIRECT("times"&amp;BH$2),$F276,CF$28))/10</f>
        <v>0</v>
      </c>
      <c r="CG276" s="64">
        <f ca="1">IF(OR(INDEX(INDIRECT("times"&amp;BH$2),$F276,CG$28)&gt;10,INDEX(INDIRECT(BJ276),$E276,$F276)="",INDEX(INDIRECT(BJ276),$E276,$F276)&gt;=INDEX(INDIRECT(BJ276),1,CG$28)),0,(INDEX(INDIRECT(BJ276),$E276,$F276))-INDEX(INDIRECT(BJ276),1,CG$28))*(10-INDEX(INDIRECT("times"&amp;BH$2),$F276,CG$28))/10</f>
        <v>0</v>
      </c>
      <c r="CH276" s="201">
        <v>3</v>
      </c>
      <c r="CJ276" s="18" t="s">
        <v>212</v>
      </c>
      <c r="CK276" s="122">
        <f>CJ236</f>
        <v>2</v>
      </c>
      <c r="CL276" s="122" t="str">
        <f>CJ237</f>
        <v>work3564</v>
      </c>
      <c r="CM276" s="210" t="str">
        <f t="shared" si="1201"/>
        <v>core2_work3564</v>
      </c>
      <c r="CN276" s="122">
        <v>5</v>
      </c>
      <c r="CO276" s="33">
        <v>3</v>
      </c>
      <c r="CP276" s="62">
        <f ca="1">IF(OR(INDEX(INDIRECT("times"&amp;CK$2),$F276,CP$28)&gt;10,INDEX(INDIRECT(CM276),$E276,$F276)="",INDEX(INDIRECT(CM276),$E276,$F276)&gt;=INDEX(INDIRECT(CM276),1,CP$28)),0,(INDEX(INDIRECT(CM276),$E276,$F276))-INDEX(INDIRECT(CM276),1,CP$28))*(10-INDEX(INDIRECT("times"&amp;CK$2),$F276,CP$28))/10</f>
        <v>0</v>
      </c>
      <c r="CQ276" s="63">
        <f ca="1">IF(OR(INDEX(INDIRECT("times"&amp;CK$2),$F276,CQ$28)&gt;10,INDEX(INDIRECT(CM276),$E276,$F276)="",INDEX(INDIRECT(CM276),$E276,$F276)&gt;=INDEX(INDIRECT(CM276),1,CQ$28)),0,(INDEX(INDIRECT(CM276),$E276,$F276))-INDEX(INDIRECT(CM276),1,CQ$28))*(10-INDEX(INDIRECT("times"&amp;CK$2),$F276,CQ$28))/10</f>
        <v>0</v>
      </c>
      <c r="CR276" s="63">
        <f ca="1">IF(OR(INDEX(INDIRECT("times"&amp;CK$2),$F276,CR$28)&gt;10,INDEX(INDIRECT(CM276),$E276,$F276)="",INDEX(INDIRECT(CM276),$E276,$F276)&gt;=INDEX(INDIRECT(CM276),1,CR$28)),0,(INDEX(INDIRECT(CM276),$E276,$F276))-INDEX(INDIRECT(CM276),1,CR$28))*(10-INDEX(INDIRECT("times"&amp;CK$2),$F276,CR$28))/10</f>
        <v>0</v>
      </c>
      <c r="CS276" s="63">
        <f ca="1">IF(OR(INDEX(INDIRECT("times"&amp;CK$2),$F276,CS$28)&gt;10,INDEX(INDIRECT(CM276),$E276,$F276)="",INDEX(INDIRECT(CM276),$E276,$F276)&gt;=INDEX(INDIRECT(CM276),1,CS$28)),0,(INDEX(INDIRECT(CM276),$E276,$F276))-INDEX(INDIRECT(CM276),1,CS$28))*(10-INDEX(INDIRECT("times"&amp;CK$2),$F276,CS$28))/10</f>
        <v>0</v>
      </c>
      <c r="CT276" s="63">
        <f ca="1">IF(OR(INDEX(INDIRECT("times"&amp;CK$2),$F276,CT$28)&gt;10,INDEX(INDIRECT(CM276),$E276,$F276)="",INDEX(INDIRECT(CM276),$E276,$F276)&gt;=INDEX(INDIRECT(CM276),1,CT$28)),0,(INDEX(INDIRECT(CM276),$E276,$F276))-INDEX(INDIRECT(CM276),1,CT$28))*(10-INDEX(INDIRECT("times"&amp;CK$2),$F276,CT$28))/10</f>
        <v>0</v>
      </c>
      <c r="CU276" s="63">
        <f ca="1">IF(OR(INDEX(INDIRECT("times"&amp;CK$2),$F276,CU$28)&gt;10,INDEX(INDIRECT(CM276),$E276,$F276)="",INDEX(INDIRECT(CM276),$E276,$F276)&gt;=INDEX(INDIRECT(CM276),1,CU$28)),0,(INDEX(INDIRECT(CM276),$E276,$F276))-INDEX(INDIRECT(CM276),1,CU$28))*(10-INDEX(INDIRECT("times"&amp;CK$2),$F276,CU$28))/10</f>
        <v>0</v>
      </c>
      <c r="CV276" s="63">
        <f ca="1">IF(OR(INDEX(INDIRECT("times"&amp;CK$2),$F276,CV$28)&gt;10,INDEX(INDIRECT(CM276),$E276,$F276)="",INDEX(INDIRECT(CM276),$E276,$F276)&gt;=INDEX(INDIRECT(CM276),1,CV$28)),0,(INDEX(INDIRECT(CM276),$E276,$F276))-INDEX(INDIRECT(CM276),1,CV$28))*(10-INDEX(INDIRECT("times"&amp;CK$2),$F276,CV$28))/10</f>
        <v>0</v>
      </c>
      <c r="CW276" s="63">
        <f ca="1">IF(OR(INDEX(INDIRECT("times"&amp;CK$2),$F276,CW$28)&gt;10,INDEX(INDIRECT(CM276),$E276,$F276)="",INDEX(INDIRECT(CM276),$E276,$F276)&gt;=INDEX(INDIRECT(CM276),1,CW$28)),0,(INDEX(INDIRECT(CM276),$E276,$F276))-INDEX(INDIRECT(CM276),1,CW$28))*(10-INDEX(INDIRECT("times"&amp;CK$2),$F276,CW$28))/10</f>
        <v>0</v>
      </c>
      <c r="CX276" s="63">
        <f ca="1">IF(OR(INDEX(INDIRECT("times"&amp;CK$2),$F276,CX$28)&gt;10,INDEX(INDIRECT(CM276),$E276,$F276)="",INDEX(INDIRECT(CM276),$E276,$F276)&gt;=INDEX(INDIRECT(CM276),1,CX$28)),0,(INDEX(INDIRECT(CM276),$E276,$F276))-INDEX(INDIRECT(CM276),1,CX$28))*(10-INDEX(INDIRECT("times"&amp;CK$2),$F276,CX$28))/10</f>
        <v>0</v>
      </c>
      <c r="CY276" s="63">
        <f ca="1">IF(OR(INDEX(INDIRECT("times"&amp;CK$2),$F276,CY$28)&gt;10,INDEX(INDIRECT(CM276),$E276,$F276)="",INDEX(INDIRECT(CM276),$E276,$F276)&gt;=INDEX(INDIRECT(CM276),1,CY$28)),0,(INDEX(INDIRECT(CM276),$E276,$F276))-INDEX(INDIRECT(CM276),1,CY$28))*(10-INDEX(INDIRECT("times"&amp;CK$2),$F276,CY$28))/10</f>
        <v>0</v>
      </c>
      <c r="CZ276" s="63">
        <f ca="1">IF(OR(INDEX(INDIRECT("times"&amp;CK$2),$F276,CZ$28)&gt;10,INDEX(INDIRECT(CM276),$E276,$F276)="",INDEX(INDIRECT(CM276),$E276,$F276)&gt;=INDEX(INDIRECT(CM276),1,CZ$28)),0,(INDEX(INDIRECT(CM276),$E276,$F276))-INDEX(INDIRECT(CM276),1,CZ$28))*(10-INDEX(INDIRECT("times"&amp;CK$2),$F276,CZ$28))/10</f>
        <v>0</v>
      </c>
      <c r="DA276" s="63">
        <f ca="1">IF(OR(INDEX(INDIRECT("times"&amp;CK$2),$F276,DA$28)&gt;10,INDEX(INDIRECT(CM276),$E276,$F276)="",INDEX(INDIRECT(CM276),$E276,$F276)&gt;=INDEX(INDIRECT(CM276),1,DA$28)),0,(INDEX(INDIRECT(CM276),$E276,$F276))-INDEX(INDIRECT(CM276),1,DA$28))*(10-INDEX(INDIRECT("times"&amp;CK$2),$F276,DA$28))/10</f>
        <v>0</v>
      </c>
      <c r="DB276" s="63">
        <f ca="1">IF(OR(INDEX(INDIRECT("times"&amp;CK$2),$F276,DB$28)&gt;10,INDEX(INDIRECT(CM276),$E276,$F276)="",INDEX(INDIRECT(CM276),$E276,$F276)&gt;=INDEX(INDIRECT(CM276),1,DB$28)),0,(INDEX(INDIRECT(CM276),$E276,$F276))-INDEX(INDIRECT(CM276),1,DB$28))*(10-INDEX(INDIRECT("times"&amp;CK$2),$F276,DB$28))/10</f>
        <v>0</v>
      </c>
      <c r="DC276" s="63">
        <f ca="1">IF(OR(INDEX(INDIRECT("times"&amp;CK$2),$F276,DC$28)&gt;10,INDEX(INDIRECT(CM276),$E276,$F276)="",INDEX(INDIRECT(CM276),$E276,$F276)&gt;=INDEX(INDIRECT(CM276),1,DC$28)),0,(INDEX(INDIRECT(CM276),$E276,$F276))-INDEX(INDIRECT(CM276),1,DC$28))*(10-INDEX(INDIRECT("times"&amp;CK$2),$F276,DC$28))/10</f>
        <v>0</v>
      </c>
      <c r="DD276" s="63">
        <f ca="1">IF(OR(INDEX(INDIRECT("times"&amp;CK$2),$F276,DD$28)&gt;10,INDEX(INDIRECT(CM276),$E276,$F276)="",INDEX(INDIRECT(CM276),$E276,$F276)&gt;=INDEX(INDIRECT(CM276),1,DD$28)),0,(INDEX(INDIRECT(CM276),$E276,$F276))-INDEX(INDIRECT(CM276),1,DD$28))*(10-INDEX(INDIRECT("times"&amp;CK$2),$F276,DD$28))/10</f>
        <v>0</v>
      </c>
      <c r="DE276" s="63">
        <f ca="1">IF(OR(INDEX(INDIRECT("times"&amp;CK$2),$F276,DE$28)&gt;10,INDEX(INDIRECT(CM276),$E276,$F276)="",INDEX(INDIRECT(CM276),$E276,$F276)&gt;=INDEX(INDIRECT(CM276),1,DE$28)),0,(INDEX(INDIRECT(CM276),$E276,$F276))-INDEX(INDIRECT(CM276),1,DE$28))*(10-INDEX(INDIRECT("times"&amp;CK$2),$F276,DE$28))/10</f>
        <v>0</v>
      </c>
      <c r="DF276" s="63">
        <f ca="1">IF(OR(INDEX(INDIRECT("times"&amp;CK$2),$F276,DF$28)&gt;10,INDEX(INDIRECT(CM276),$E276,$F276)="",INDEX(INDIRECT(CM276),$E276,$F276)&gt;=INDEX(INDIRECT(CM276),1,DF$28)),0,(INDEX(INDIRECT(CM276),$E276,$F276))-INDEX(INDIRECT(CM276),1,DF$28))*(10-INDEX(INDIRECT("times"&amp;CK$2),$F276,DF$28))/10</f>
        <v>0</v>
      </c>
      <c r="DG276" s="63">
        <f ca="1">IF(OR(INDEX(INDIRECT("times"&amp;CK$2),$F276,DG$28)&gt;10,INDEX(INDIRECT(CM276),$E276,$F276)="",INDEX(INDIRECT(CM276),$E276,$F276)&gt;=INDEX(INDIRECT(CM276),1,DG$28)),0,(INDEX(INDIRECT(CM276),$E276,$F276))-INDEX(INDIRECT(CM276),1,DG$28))*(10-INDEX(INDIRECT("times"&amp;CK$2),$F276,DG$28))/10</f>
        <v>0</v>
      </c>
      <c r="DH276" s="63">
        <f ca="1">IF(OR(INDEX(INDIRECT("times"&amp;CK$2),$F276,DH$28)&gt;10,INDEX(INDIRECT(CM276),$E276,$F276)="",INDEX(INDIRECT(CM276),$E276,$F276)&gt;=INDEX(INDIRECT(CM276),1,DH$28)),0,(INDEX(INDIRECT(CM276),$E276,$F276))-INDEX(INDIRECT(CM276),1,DH$28))*(10-INDEX(INDIRECT("times"&amp;CK$2),$F276,DH$28))/10</f>
        <v>0</v>
      </c>
      <c r="DI276" s="63">
        <f ca="1">IF(OR(INDEX(INDIRECT("times"&amp;CK$2),$F276,DI$28)&gt;10,INDEX(INDIRECT(CM276),$E276,$F276)="",INDEX(INDIRECT(CM276),$E276,$F276)&gt;=INDEX(INDIRECT(CM276),1,DI$28)),0,(INDEX(INDIRECT(CM276),$E276,$F276))-INDEX(INDIRECT(CM276),1,DI$28))*(10-INDEX(INDIRECT("times"&amp;CK$2),$F276,DI$28))/10</f>
        <v>0</v>
      </c>
      <c r="DJ276" s="64">
        <f ca="1">IF(OR(INDEX(INDIRECT("times"&amp;CK$2),$F276,DJ$28)&gt;10,INDEX(INDIRECT(CM276),$E276,$F276)="",INDEX(INDIRECT(CM276),$E276,$F276)&gt;=INDEX(INDIRECT(CM276),1,DJ$28)),0,(INDEX(INDIRECT(CM276),$E276,$F276))-INDEX(INDIRECT(CM276),1,DJ$28))*(10-INDEX(INDIRECT("times"&amp;CK$2),$F276,DJ$28))/10</f>
        <v>0</v>
      </c>
      <c r="DK276" s="201">
        <v>3</v>
      </c>
      <c r="DM276" s="18" t="s">
        <v>212</v>
      </c>
      <c r="DN276" s="122">
        <f>DM236</f>
        <v>2</v>
      </c>
      <c r="DO276" s="122" t="str">
        <f>DM237</f>
        <v>shop3564</v>
      </c>
      <c r="DP276" s="210" t="str">
        <f t="shared" si="1202"/>
        <v>core2_shop3564</v>
      </c>
      <c r="DQ276" s="122">
        <v>5</v>
      </c>
      <c r="DR276" s="33">
        <v>3</v>
      </c>
      <c r="DS276" s="62">
        <f ca="1">IF(OR(INDEX(INDIRECT("times"&amp;DN$2),$F276,DS$28)&gt;10,INDEX(INDIRECT(DP276),$E276,$F276)="",INDEX(INDIRECT(DP276),$E276,$F276)&gt;=INDEX(INDIRECT(DP276),1,DS$28)),0,(INDEX(INDIRECT(DP276),$E276,$F276))-INDEX(INDIRECT(DP276),1,DS$28))*(10-INDEX(INDIRECT("times"&amp;DN$2),$F276,DS$28))/10</f>
        <v>0</v>
      </c>
      <c r="DT276" s="63">
        <f ca="1">IF(OR(INDEX(INDIRECT("times"&amp;DN$2),$F276,DT$28)&gt;10,INDEX(INDIRECT(DP276),$E276,$F276)="",INDEX(INDIRECT(DP276),$E276,$F276)&gt;=INDEX(INDIRECT(DP276),1,DT$28)),0,(INDEX(INDIRECT(DP276),$E276,$F276))-INDEX(INDIRECT(DP276),1,DT$28))*(10-INDEX(INDIRECT("times"&amp;DN$2),$F276,DT$28))/10</f>
        <v>0</v>
      </c>
      <c r="DU276" s="63">
        <f ca="1">IF(OR(INDEX(INDIRECT("times"&amp;DN$2),$F276,DU$28)&gt;10,INDEX(INDIRECT(DP276),$E276,$F276)="",INDEX(INDIRECT(DP276),$E276,$F276)&gt;=INDEX(INDIRECT(DP276),1,DU$28)),0,(INDEX(INDIRECT(DP276),$E276,$F276))-INDEX(INDIRECT(DP276),1,DU$28))*(10-INDEX(INDIRECT("times"&amp;DN$2),$F276,DU$28))/10</f>
        <v>0</v>
      </c>
      <c r="DV276" s="63">
        <f ca="1">IF(OR(INDEX(INDIRECT("times"&amp;DN$2),$F276,DV$28)&gt;10,INDEX(INDIRECT(DP276),$E276,$F276)="",INDEX(INDIRECT(DP276),$E276,$F276)&gt;=INDEX(INDIRECT(DP276),1,DV$28)),0,(INDEX(INDIRECT(DP276),$E276,$F276))-INDEX(INDIRECT(DP276),1,DV$28))*(10-INDEX(INDIRECT("times"&amp;DN$2),$F276,DV$28))/10</f>
        <v>0</v>
      </c>
      <c r="DW276" s="63">
        <f ca="1">IF(OR(INDEX(INDIRECT("times"&amp;DN$2),$F276,DW$28)&gt;10,INDEX(INDIRECT(DP276),$E276,$F276)="",INDEX(INDIRECT(DP276),$E276,$F276)&gt;=INDEX(INDIRECT(DP276),1,DW$28)),0,(INDEX(INDIRECT(DP276),$E276,$F276))-INDEX(INDIRECT(DP276),1,DW$28))*(10-INDEX(INDIRECT("times"&amp;DN$2),$F276,DW$28))/10</f>
        <v>0</v>
      </c>
      <c r="DX276" s="63">
        <f ca="1">IF(OR(INDEX(INDIRECT("times"&amp;DN$2),$F276,DX$28)&gt;10,INDEX(INDIRECT(DP276),$E276,$F276)="",INDEX(INDIRECT(DP276),$E276,$F276)&gt;=INDEX(INDIRECT(DP276),1,DX$28)),0,(INDEX(INDIRECT(DP276),$E276,$F276))-INDEX(INDIRECT(DP276),1,DX$28))*(10-INDEX(INDIRECT("times"&amp;DN$2),$F276,DX$28))/10</f>
        <v>0</v>
      </c>
      <c r="DY276" s="63">
        <f ca="1">IF(OR(INDEX(INDIRECT("times"&amp;DN$2),$F276,DY$28)&gt;10,INDEX(INDIRECT(DP276),$E276,$F276)="",INDEX(INDIRECT(DP276),$E276,$F276)&gt;=INDEX(INDIRECT(DP276),1,DY$28)),0,(INDEX(INDIRECT(DP276),$E276,$F276))-INDEX(INDIRECT(DP276),1,DY$28))*(10-INDEX(INDIRECT("times"&amp;DN$2),$F276,DY$28))/10</f>
        <v>0</v>
      </c>
      <c r="DZ276" s="63">
        <f ca="1">IF(OR(INDEX(INDIRECT("times"&amp;DN$2),$F276,DZ$28)&gt;10,INDEX(INDIRECT(DP276),$E276,$F276)="",INDEX(INDIRECT(DP276),$E276,$F276)&gt;=INDEX(INDIRECT(DP276),1,DZ$28)),0,(INDEX(INDIRECT(DP276),$E276,$F276))-INDEX(INDIRECT(DP276),1,DZ$28))*(10-INDEX(INDIRECT("times"&amp;DN$2),$F276,DZ$28))/10</f>
        <v>0</v>
      </c>
      <c r="EA276" s="63">
        <f ca="1">IF(OR(INDEX(INDIRECT("times"&amp;DN$2),$F276,EA$28)&gt;10,INDEX(INDIRECT(DP276),$E276,$F276)="",INDEX(INDIRECT(DP276),$E276,$F276)&gt;=INDEX(INDIRECT(DP276),1,EA$28)),0,(INDEX(INDIRECT(DP276),$E276,$F276))-INDEX(INDIRECT(DP276),1,EA$28))*(10-INDEX(INDIRECT("times"&amp;DN$2),$F276,EA$28))/10</f>
        <v>0</v>
      </c>
      <c r="EB276" s="63">
        <f ca="1">IF(OR(INDEX(INDIRECT("times"&amp;DN$2),$F276,EB$28)&gt;10,INDEX(INDIRECT(DP276),$E276,$F276)="",INDEX(INDIRECT(DP276),$E276,$F276)&gt;=INDEX(INDIRECT(DP276),1,EB$28)),0,(INDEX(INDIRECT(DP276),$E276,$F276))-INDEX(INDIRECT(DP276),1,EB$28))*(10-INDEX(INDIRECT("times"&amp;DN$2),$F276,EB$28))/10</f>
        <v>0</v>
      </c>
      <c r="EC276" s="63">
        <f ca="1">IF(OR(INDEX(INDIRECT("times"&amp;DN$2),$F276,EC$28)&gt;10,INDEX(INDIRECT(DP276),$E276,$F276)="",INDEX(INDIRECT(DP276),$E276,$F276)&gt;=INDEX(INDIRECT(DP276),1,EC$28)),0,(INDEX(INDIRECT(DP276),$E276,$F276))-INDEX(INDIRECT(DP276),1,EC$28))*(10-INDEX(INDIRECT("times"&amp;DN$2),$F276,EC$28))/10</f>
        <v>0</v>
      </c>
      <c r="ED276" s="63">
        <f ca="1">IF(OR(INDEX(INDIRECT("times"&amp;DN$2),$F276,ED$28)&gt;10,INDEX(INDIRECT(DP276),$E276,$F276)="",INDEX(INDIRECT(DP276),$E276,$F276)&gt;=INDEX(INDIRECT(DP276),1,ED$28)),0,(INDEX(INDIRECT(DP276),$E276,$F276))-INDEX(INDIRECT(DP276),1,ED$28))*(10-INDEX(INDIRECT("times"&amp;DN$2),$F276,ED$28))/10</f>
        <v>0</v>
      </c>
      <c r="EE276" s="63">
        <f ca="1">IF(OR(INDEX(INDIRECT("times"&amp;DN$2),$F276,EE$28)&gt;10,INDEX(INDIRECT(DP276),$E276,$F276)="",INDEX(INDIRECT(DP276),$E276,$F276)&gt;=INDEX(INDIRECT(DP276),1,EE$28)),0,(INDEX(INDIRECT(DP276),$E276,$F276))-INDEX(INDIRECT(DP276),1,EE$28))*(10-INDEX(INDIRECT("times"&amp;DN$2),$F276,EE$28))/10</f>
        <v>0</v>
      </c>
      <c r="EF276" s="63">
        <f ca="1">IF(OR(INDEX(INDIRECT("times"&amp;DN$2),$F276,EF$28)&gt;10,INDEX(INDIRECT(DP276),$E276,$F276)="",INDEX(INDIRECT(DP276),$E276,$F276)&gt;=INDEX(INDIRECT(DP276),1,EF$28)),0,(INDEX(INDIRECT(DP276),$E276,$F276))-INDEX(INDIRECT(DP276),1,EF$28))*(10-INDEX(INDIRECT("times"&amp;DN$2),$F276,EF$28))/10</f>
        <v>0</v>
      </c>
      <c r="EG276" s="63">
        <f ca="1">IF(OR(INDEX(INDIRECT("times"&amp;DN$2),$F276,EG$28)&gt;10,INDEX(INDIRECT(DP276),$E276,$F276)="",INDEX(INDIRECT(DP276),$E276,$F276)&gt;=INDEX(INDIRECT(DP276),1,EG$28)),0,(INDEX(INDIRECT(DP276),$E276,$F276))-INDEX(INDIRECT(DP276),1,EG$28))*(10-INDEX(INDIRECT("times"&amp;DN$2),$F276,EG$28))/10</f>
        <v>0</v>
      </c>
      <c r="EH276" s="63">
        <f ca="1">IF(OR(INDEX(INDIRECT("times"&amp;DN$2),$F276,EH$28)&gt;10,INDEX(INDIRECT(DP276),$E276,$F276)="",INDEX(INDIRECT(DP276),$E276,$F276)&gt;=INDEX(INDIRECT(DP276),1,EH$28)),0,(INDEX(INDIRECT(DP276),$E276,$F276))-INDEX(INDIRECT(DP276),1,EH$28))*(10-INDEX(INDIRECT("times"&amp;DN$2),$F276,EH$28))/10</f>
        <v>0</v>
      </c>
      <c r="EI276" s="63">
        <f ca="1">IF(OR(INDEX(INDIRECT("times"&amp;DN$2),$F276,EI$28)&gt;10,INDEX(INDIRECT(DP276),$E276,$F276)="",INDEX(INDIRECT(DP276),$E276,$F276)&gt;=INDEX(INDIRECT(DP276),1,EI$28)),0,(INDEX(INDIRECT(DP276),$E276,$F276))-INDEX(INDIRECT(DP276),1,EI$28))*(10-INDEX(INDIRECT("times"&amp;DN$2),$F276,EI$28))/10</f>
        <v>0</v>
      </c>
      <c r="EJ276" s="63">
        <f ca="1">IF(OR(INDEX(INDIRECT("times"&amp;DN$2),$F276,EJ$28)&gt;10,INDEX(INDIRECT(DP276),$E276,$F276)="",INDEX(INDIRECT(DP276),$E276,$F276)&gt;=INDEX(INDIRECT(DP276),1,EJ$28)),0,(INDEX(INDIRECT(DP276),$E276,$F276))-INDEX(INDIRECT(DP276),1,EJ$28))*(10-INDEX(INDIRECT("times"&amp;DN$2),$F276,EJ$28))/10</f>
        <v>0</v>
      </c>
      <c r="EK276" s="63">
        <f ca="1">IF(OR(INDEX(INDIRECT("times"&amp;DN$2),$F276,EK$28)&gt;10,INDEX(INDIRECT(DP276),$E276,$F276)="",INDEX(INDIRECT(DP276),$E276,$F276)&gt;=INDEX(INDIRECT(DP276),1,EK$28)),0,(INDEX(INDIRECT(DP276),$E276,$F276))-INDEX(INDIRECT(DP276),1,EK$28))*(10-INDEX(INDIRECT("times"&amp;DN$2),$F276,EK$28))/10</f>
        <v>0</v>
      </c>
      <c r="EL276" s="63">
        <f ca="1">IF(OR(INDEX(INDIRECT("times"&amp;DN$2),$F276,EL$28)&gt;10,INDEX(INDIRECT(DP276),$E276,$F276)="",INDEX(INDIRECT(DP276),$E276,$F276)&gt;=INDEX(INDIRECT(DP276),1,EL$28)),0,(INDEX(INDIRECT(DP276),$E276,$F276))-INDEX(INDIRECT(DP276),1,EL$28))*(10-INDEX(INDIRECT("times"&amp;DN$2),$F276,EL$28))/10</f>
        <v>0</v>
      </c>
      <c r="EM276" s="64">
        <f ca="1">IF(OR(INDEX(INDIRECT("times"&amp;DN$2),$F276,EM$28)&gt;10,INDEX(INDIRECT(DP276),$E276,$F276)="",INDEX(INDIRECT(DP276),$E276,$F276)&gt;=INDEX(INDIRECT(DP276),1,EM$28)),0,(INDEX(INDIRECT(DP276),$E276,$F276))-INDEX(INDIRECT(DP276),1,EM$28))*(10-INDEX(INDIRECT("times"&amp;DN$2),$F276,EM$28))/10</f>
        <v>0</v>
      </c>
      <c r="EN276" s="201">
        <v>3</v>
      </c>
      <c r="EP276" s="18" t="s">
        <v>212</v>
      </c>
      <c r="EQ276" s="122">
        <f>EP236</f>
        <v>2</v>
      </c>
      <c r="ER276" s="122" t="str">
        <f>EP237</f>
        <v>lei3564</v>
      </c>
      <c r="ES276" s="210" t="str">
        <f t="shared" si="1203"/>
        <v>core2_lei3564</v>
      </c>
      <c r="ET276" s="122">
        <v>5</v>
      </c>
      <c r="EU276" s="33">
        <v>3</v>
      </c>
      <c r="EV276" s="62">
        <f ca="1">IF(OR(INDEX(INDIRECT("times"&amp;EQ$2),$F276,EV$28)&gt;10,INDEX(INDIRECT(ES276),$E276,$F276)="",INDEX(INDIRECT(ES276),$E276,$F276)&gt;=INDEX(INDIRECT(ES276),1,EV$28)),0,(INDEX(INDIRECT(ES276),$E276,$F276))-INDEX(INDIRECT(ES276),1,EV$28))*(10-INDEX(INDIRECT("times"&amp;EQ$2),$F276,EV$28))/10</f>
        <v>0</v>
      </c>
      <c r="EW276" s="63">
        <f ca="1">IF(OR(INDEX(INDIRECT("times"&amp;EQ$2),$F276,EW$28)&gt;10,INDEX(INDIRECT(ES276),$E276,$F276)="",INDEX(INDIRECT(ES276),$E276,$F276)&gt;=INDEX(INDIRECT(ES276),1,EW$28)),0,(INDEX(INDIRECT(ES276),$E276,$F276))-INDEX(INDIRECT(ES276),1,EW$28))*(10-INDEX(INDIRECT("times"&amp;EQ$2),$F276,EW$28))/10</f>
        <v>0</v>
      </c>
      <c r="EX276" s="63">
        <f ca="1">IF(OR(INDEX(INDIRECT("times"&amp;EQ$2),$F276,EX$28)&gt;10,INDEX(INDIRECT(ES276),$E276,$F276)="",INDEX(INDIRECT(ES276),$E276,$F276)&gt;=INDEX(INDIRECT(ES276),1,EX$28)),0,(INDEX(INDIRECT(ES276),$E276,$F276))-INDEX(INDIRECT(ES276),1,EX$28))*(10-INDEX(INDIRECT("times"&amp;EQ$2),$F276,EX$28))/10</f>
        <v>0</v>
      </c>
      <c r="EY276" s="63">
        <f ca="1">IF(OR(INDEX(INDIRECT("times"&amp;EQ$2),$F276,EY$28)&gt;10,INDEX(INDIRECT(ES276),$E276,$F276)="",INDEX(INDIRECT(ES276),$E276,$F276)&gt;=INDEX(INDIRECT(ES276),1,EY$28)),0,(INDEX(INDIRECT(ES276),$E276,$F276))-INDEX(INDIRECT(ES276),1,EY$28))*(10-INDEX(INDIRECT("times"&amp;EQ$2),$F276,EY$28))/10</f>
        <v>0</v>
      </c>
      <c r="EZ276" s="63">
        <f ca="1">IF(OR(INDEX(INDIRECT("times"&amp;EQ$2),$F276,EZ$28)&gt;10,INDEX(INDIRECT(ES276),$E276,$F276)="",INDEX(INDIRECT(ES276),$E276,$F276)&gt;=INDEX(INDIRECT(ES276),1,EZ$28)),0,(INDEX(INDIRECT(ES276),$E276,$F276))-INDEX(INDIRECT(ES276),1,EZ$28))*(10-INDEX(INDIRECT("times"&amp;EQ$2),$F276,EZ$28))/10</f>
        <v>0</v>
      </c>
      <c r="FA276" s="63">
        <f ca="1">IF(OR(INDEX(INDIRECT("times"&amp;EQ$2),$F276,FA$28)&gt;10,INDEX(INDIRECT(ES276),$E276,$F276)="",INDEX(INDIRECT(ES276),$E276,$F276)&gt;=INDEX(INDIRECT(ES276),1,FA$28)),0,(INDEX(INDIRECT(ES276),$E276,$F276))-INDEX(INDIRECT(ES276),1,FA$28))*(10-INDEX(INDIRECT("times"&amp;EQ$2),$F276,FA$28))/10</f>
        <v>0</v>
      </c>
      <c r="FB276" s="63">
        <f ca="1">IF(OR(INDEX(INDIRECT("times"&amp;EQ$2),$F276,FB$28)&gt;10,INDEX(INDIRECT(ES276),$E276,$F276)="",INDEX(INDIRECT(ES276),$E276,$F276)&gt;=INDEX(INDIRECT(ES276),1,FB$28)),0,(INDEX(INDIRECT(ES276),$E276,$F276))-INDEX(INDIRECT(ES276),1,FB$28))*(10-INDEX(INDIRECT("times"&amp;EQ$2),$F276,FB$28))/10</f>
        <v>0</v>
      </c>
      <c r="FC276" s="63">
        <f ca="1">IF(OR(INDEX(INDIRECT("times"&amp;EQ$2),$F276,FC$28)&gt;10,INDEX(INDIRECT(ES276),$E276,$F276)="",INDEX(INDIRECT(ES276),$E276,$F276)&gt;=INDEX(INDIRECT(ES276),1,FC$28)),0,(INDEX(INDIRECT(ES276),$E276,$F276))-INDEX(INDIRECT(ES276),1,FC$28))*(10-INDEX(INDIRECT("times"&amp;EQ$2),$F276,FC$28))/10</f>
        <v>0</v>
      </c>
      <c r="FD276" s="63">
        <f ca="1">IF(OR(INDEX(INDIRECT("times"&amp;EQ$2),$F276,FD$28)&gt;10,INDEX(INDIRECT(ES276),$E276,$F276)="",INDEX(INDIRECT(ES276),$E276,$F276)&gt;=INDEX(INDIRECT(ES276),1,FD$28)),0,(INDEX(INDIRECT(ES276),$E276,$F276))-INDEX(INDIRECT(ES276),1,FD$28))*(10-INDEX(INDIRECT("times"&amp;EQ$2),$F276,FD$28))/10</f>
        <v>0</v>
      </c>
      <c r="FE276" s="63">
        <f ca="1">IF(OR(INDEX(INDIRECT("times"&amp;EQ$2),$F276,FE$28)&gt;10,INDEX(INDIRECT(ES276),$E276,$F276)="",INDEX(INDIRECT(ES276),$E276,$F276)&gt;=INDEX(INDIRECT(ES276),1,FE$28)),0,(INDEX(INDIRECT(ES276),$E276,$F276))-INDEX(INDIRECT(ES276),1,FE$28))*(10-INDEX(INDIRECT("times"&amp;EQ$2),$F276,FE$28))/10</f>
        <v>0</v>
      </c>
      <c r="FF276" s="63">
        <f ca="1">IF(OR(INDEX(INDIRECT("times"&amp;EQ$2),$F276,FF$28)&gt;10,INDEX(INDIRECT(ES276),$E276,$F276)="",INDEX(INDIRECT(ES276),$E276,$F276)&gt;=INDEX(INDIRECT(ES276),1,FF$28)),0,(INDEX(INDIRECT(ES276),$E276,$F276))-INDEX(INDIRECT(ES276),1,FF$28))*(10-INDEX(INDIRECT("times"&amp;EQ$2),$F276,FF$28))/10</f>
        <v>0</v>
      </c>
      <c r="FG276" s="63">
        <f ca="1">IF(OR(INDEX(INDIRECT("times"&amp;EQ$2),$F276,FG$28)&gt;10,INDEX(INDIRECT(ES276),$E276,$F276)="",INDEX(INDIRECT(ES276),$E276,$F276)&gt;=INDEX(INDIRECT(ES276),1,FG$28)),0,(INDEX(INDIRECT(ES276),$E276,$F276))-INDEX(INDIRECT(ES276),1,FG$28))*(10-INDEX(INDIRECT("times"&amp;EQ$2),$F276,FG$28))/10</f>
        <v>0</v>
      </c>
      <c r="FH276" s="63">
        <f ca="1">IF(OR(INDEX(INDIRECT("times"&amp;EQ$2),$F276,FH$28)&gt;10,INDEX(INDIRECT(ES276),$E276,$F276)="",INDEX(INDIRECT(ES276),$E276,$F276)&gt;=INDEX(INDIRECT(ES276),1,FH$28)),0,(INDEX(INDIRECT(ES276),$E276,$F276))-INDEX(INDIRECT(ES276),1,FH$28))*(10-INDEX(INDIRECT("times"&amp;EQ$2),$F276,FH$28))/10</f>
        <v>0</v>
      </c>
      <c r="FI276" s="63">
        <f ca="1">IF(OR(INDEX(INDIRECT("times"&amp;EQ$2),$F276,FI$28)&gt;10,INDEX(INDIRECT(ES276),$E276,$F276)="",INDEX(INDIRECT(ES276),$E276,$F276)&gt;=INDEX(INDIRECT(ES276),1,FI$28)),0,(INDEX(INDIRECT(ES276),$E276,$F276))-INDEX(INDIRECT(ES276),1,FI$28))*(10-INDEX(INDIRECT("times"&amp;EQ$2),$F276,FI$28))/10</f>
        <v>0</v>
      </c>
      <c r="FJ276" s="63">
        <f ca="1">IF(OR(INDEX(INDIRECT("times"&amp;EQ$2),$F276,FJ$28)&gt;10,INDEX(INDIRECT(ES276),$E276,$F276)="",INDEX(INDIRECT(ES276),$E276,$F276)&gt;=INDEX(INDIRECT(ES276),1,FJ$28)),0,(INDEX(INDIRECT(ES276),$E276,$F276))-INDEX(INDIRECT(ES276),1,FJ$28))*(10-INDEX(INDIRECT("times"&amp;EQ$2),$F276,FJ$28))/10</f>
        <v>0</v>
      </c>
      <c r="FK276" s="63">
        <f ca="1">IF(OR(INDEX(INDIRECT("times"&amp;EQ$2),$F276,FK$28)&gt;10,INDEX(INDIRECT(ES276),$E276,$F276)="",INDEX(INDIRECT(ES276),$E276,$F276)&gt;=INDEX(INDIRECT(ES276),1,FK$28)),0,(INDEX(INDIRECT(ES276),$E276,$F276))-INDEX(INDIRECT(ES276),1,FK$28))*(10-INDEX(INDIRECT("times"&amp;EQ$2),$F276,FK$28))/10</f>
        <v>0</v>
      </c>
      <c r="FL276" s="63">
        <f ca="1">IF(OR(INDEX(INDIRECT("times"&amp;EQ$2),$F276,FL$28)&gt;10,INDEX(INDIRECT(ES276),$E276,$F276)="",INDEX(INDIRECT(ES276),$E276,$F276)&gt;=INDEX(INDIRECT(ES276),1,FL$28)),0,(INDEX(INDIRECT(ES276),$E276,$F276))-INDEX(INDIRECT(ES276),1,FL$28))*(10-INDEX(INDIRECT("times"&amp;EQ$2),$F276,FL$28))/10</f>
        <v>0</v>
      </c>
      <c r="FM276" s="63">
        <f ca="1">IF(OR(INDEX(INDIRECT("times"&amp;EQ$2),$F276,FM$28)&gt;10,INDEX(INDIRECT(ES276),$E276,$F276)="",INDEX(INDIRECT(ES276),$E276,$F276)&gt;=INDEX(INDIRECT(ES276),1,FM$28)),0,(INDEX(INDIRECT(ES276),$E276,$F276))-INDEX(INDIRECT(ES276),1,FM$28))*(10-INDEX(INDIRECT("times"&amp;EQ$2),$F276,FM$28))/10</f>
        <v>0</v>
      </c>
      <c r="FN276" s="63">
        <f ca="1">IF(OR(INDEX(INDIRECT("times"&amp;EQ$2),$F276,FN$28)&gt;10,INDEX(INDIRECT(ES276),$E276,$F276)="",INDEX(INDIRECT(ES276),$E276,$F276)&gt;=INDEX(INDIRECT(ES276),1,FN$28)),0,(INDEX(INDIRECT(ES276),$E276,$F276))-INDEX(INDIRECT(ES276),1,FN$28))*(10-INDEX(INDIRECT("times"&amp;EQ$2),$F276,FN$28))/10</f>
        <v>0</v>
      </c>
      <c r="FO276" s="63">
        <f ca="1">IF(OR(INDEX(INDIRECT("times"&amp;EQ$2),$F276,FO$28)&gt;10,INDEX(INDIRECT(ES276),$E276,$F276)="",INDEX(INDIRECT(ES276),$E276,$F276)&gt;=INDEX(INDIRECT(ES276),1,FO$28)),0,(INDEX(INDIRECT(ES276),$E276,$F276))-INDEX(INDIRECT(ES276),1,FO$28))*(10-INDEX(INDIRECT("times"&amp;EQ$2),$F276,FO$28))/10</f>
        <v>0</v>
      </c>
      <c r="FP276" s="64">
        <f ca="1">IF(OR(INDEX(INDIRECT("times"&amp;EQ$2),$F276,FP$28)&gt;10,INDEX(INDIRECT(ES276),$E276,$F276)="",INDEX(INDIRECT(ES276),$E276,$F276)&gt;=INDEX(INDIRECT(ES276),1,FP$28)),0,(INDEX(INDIRECT(ES276),$E276,$F276))-INDEX(INDIRECT(ES276),1,FP$28))*(10-INDEX(INDIRECT("times"&amp;EQ$2),$F276,FP$28))/10</f>
        <v>0</v>
      </c>
      <c r="FQ276" s="201">
        <v>3</v>
      </c>
      <c r="FS276" s="18" t="s">
        <v>212</v>
      </c>
      <c r="FT276" s="122">
        <f>FS236</f>
        <v>2</v>
      </c>
      <c r="FU276" s="122" t="str">
        <f>FS237</f>
        <v>shop65</v>
      </c>
      <c r="FV276" s="210" t="str">
        <f t="shared" si="1204"/>
        <v>core2_shop65</v>
      </c>
      <c r="FW276" s="122">
        <v>5</v>
      </c>
      <c r="FX276" s="33">
        <v>3</v>
      </c>
      <c r="FY276" s="62">
        <f ca="1">IF(OR(INDEX(INDIRECT("times"&amp;FT$2),$F276,FY$28)&gt;10,INDEX(INDIRECT(FV276),$E276,$F276)="",INDEX(INDIRECT(FV276),$E276,$F276)&gt;=INDEX(INDIRECT(FV276),1,FY$28)),0,(INDEX(INDIRECT(FV276),$E276,$F276))-INDEX(INDIRECT(FV276),1,FY$28))*(10-INDEX(INDIRECT("times"&amp;FT$2),$F276,FY$28))/10</f>
        <v>0</v>
      </c>
      <c r="FZ276" s="63">
        <f ca="1">IF(OR(INDEX(INDIRECT("times"&amp;FT$2),$F276,FZ$28)&gt;10,INDEX(INDIRECT(FV276),$E276,$F276)="",INDEX(INDIRECT(FV276),$E276,$F276)&gt;=INDEX(INDIRECT(FV276),1,FZ$28)),0,(INDEX(INDIRECT(FV276),$E276,$F276))-INDEX(INDIRECT(FV276),1,FZ$28))*(10-INDEX(INDIRECT("times"&amp;FT$2),$F276,FZ$28))/10</f>
        <v>0</v>
      </c>
      <c r="GA276" s="63">
        <f ca="1">IF(OR(INDEX(INDIRECT("times"&amp;FT$2),$F276,GA$28)&gt;10,INDEX(INDIRECT(FV276),$E276,$F276)="",INDEX(INDIRECT(FV276),$E276,$F276)&gt;=INDEX(INDIRECT(FV276),1,GA$28)),0,(INDEX(INDIRECT(FV276),$E276,$F276))-INDEX(INDIRECT(FV276),1,GA$28))*(10-INDEX(INDIRECT("times"&amp;FT$2),$F276,GA$28))/10</f>
        <v>0</v>
      </c>
      <c r="GB276" s="63">
        <f ca="1">IF(OR(INDEX(INDIRECT("times"&amp;FT$2),$F276,GB$28)&gt;10,INDEX(INDIRECT(FV276),$E276,$F276)="",INDEX(INDIRECT(FV276),$E276,$F276)&gt;=INDEX(INDIRECT(FV276),1,GB$28)),0,(INDEX(INDIRECT(FV276),$E276,$F276))-INDEX(INDIRECT(FV276),1,GB$28))*(10-INDEX(INDIRECT("times"&amp;FT$2),$F276,GB$28))/10</f>
        <v>0</v>
      </c>
      <c r="GC276" s="63">
        <f ca="1">IF(OR(INDEX(INDIRECT("times"&amp;FT$2),$F276,GC$28)&gt;10,INDEX(INDIRECT(FV276),$E276,$F276)="",INDEX(INDIRECT(FV276),$E276,$F276)&gt;=INDEX(INDIRECT(FV276),1,GC$28)),0,(INDEX(INDIRECT(FV276),$E276,$F276))-INDEX(INDIRECT(FV276),1,GC$28))*(10-INDEX(INDIRECT("times"&amp;FT$2),$F276,GC$28))/10</f>
        <v>0</v>
      </c>
      <c r="GD276" s="63">
        <f ca="1">IF(OR(INDEX(INDIRECT("times"&amp;FT$2),$F276,GD$28)&gt;10,INDEX(INDIRECT(FV276),$E276,$F276)="",INDEX(INDIRECT(FV276),$E276,$F276)&gt;=INDEX(INDIRECT(FV276),1,GD$28)),0,(INDEX(INDIRECT(FV276),$E276,$F276))-INDEX(INDIRECT(FV276),1,GD$28))*(10-INDEX(INDIRECT("times"&amp;FT$2),$F276,GD$28))/10</f>
        <v>0</v>
      </c>
      <c r="GE276" s="63">
        <f ca="1">IF(OR(INDEX(INDIRECT("times"&amp;FT$2),$F276,GE$28)&gt;10,INDEX(INDIRECT(FV276),$E276,$F276)="",INDEX(INDIRECT(FV276),$E276,$F276)&gt;=INDEX(INDIRECT(FV276),1,GE$28)),0,(INDEX(INDIRECT(FV276),$E276,$F276))-INDEX(INDIRECT(FV276),1,GE$28))*(10-INDEX(INDIRECT("times"&amp;FT$2),$F276,GE$28))/10</f>
        <v>0</v>
      </c>
      <c r="GF276" s="63">
        <f ca="1">IF(OR(INDEX(INDIRECT("times"&amp;FT$2),$F276,GF$28)&gt;10,INDEX(INDIRECT(FV276),$E276,$F276)="",INDEX(INDIRECT(FV276),$E276,$F276)&gt;=INDEX(INDIRECT(FV276),1,GF$28)),0,(INDEX(INDIRECT(FV276),$E276,$F276))-INDEX(INDIRECT(FV276),1,GF$28))*(10-INDEX(INDIRECT("times"&amp;FT$2),$F276,GF$28))/10</f>
        <v>0</v>
      </c>
      <c r="GG276" s="63">
        <f ca="1">IF(OR(INDEX(INDIRECT("times"&amp;FT$2),$F276,GG$28)&gt;10,INDEX(INDIRECT(FV276),$E276,$F276)="",INDEX(INDIRECT(FV276),$E276,$F276)&gt;=INDEX(INDIRECT(FV276),1,GG$28)),0,(INDEX(INDIRECT(FV276),$E276,$F276))-INDEX(INDIRECT(FV276),1,GG$28))*(10-INDEX(INDIRECT("times"&amp;FT$2),$F276,GG$28))/10</f>
        <v>0</v>
      </c>
      <c r="GH276" s="63">
        <f ca="1">IF(OR(INDEX(INDIRECT("times"&amp;FT$2),$F276,GH$28)&gt;10,INDEX(INDIRECT(FV276),$E276,$F276)="",INDEX(INDIRECT(FV276),$E276,$F276)&gt;=INDEX(INDIRECT(FV276),1,GH$28)),0,(INDEX(INDIRECT(FV276),$E276,$F276))-INDEX(INDIRECT(FV276),1,GH$28))*(10-INDEX(INDIRECT("times"&amp;FT$2),$F276,GH$28))/10</f>
        <v>0</v>
      </c>
      <c r="GI276" s="63">
        <f ca="1">IF(OR(INDEX(INDIRECT("times"&amp;FT$2),$F276,GI$28)&gt;10,INDEX(INDIRECT(FV276),$E276,$F276)="",INDEX(INDIRECT(FV276),$E276,$F276)&gt;=INDEX(INDIRECT(FV276),1,GI$28)),0,(INDEX(INDIRECT(FV276),$E276,$F276))-INDEX(INDIRECT(FV276),1,GI$28))*(10-INDEX(INDIRECT("times"&amp;FT$2),$F276,GI$28))/10</f>
        <v>0</v>
      </c>
      <c r="GJ276" s="63">
        <f ca="1">IF(OR(INDEX(INDIRECT("times"&amp;FT$2),$F276,GJ$28)&gt;10,INDEX(INDIRECT(FV276),$E276,$F276)="",INDEX(INDIRECT(FV276),$E276,$F276)&gt;=INDEX(INDIRECT(FV276),1,GJ$28)),0,(INDEX(INDIRECT(FV276),$E276,$F276))-INDEX(INDIRECT(FV276),1,GJ$28))*(10-INDEX(INDIRECT("times"&amp;FT$2),$F276,GJ$28))/10</f>
        <v>0</v>
      </c>
      <c r="GK276" s="63">
        <f ca="1">IF(OR(INDEX(INDIRECT("times"&amp;FT$2),$F276,GK$28)&gt;10,INDEX(INDIRECT(FV276),$E276,$F276)="",INDEX(INDIRECT(FV276),$E276,$F276)&gt;=INDEX(INDIRECT(FV276),1,GK$28)),0,(INDEX(INDIRECT(FV276),$E276,$F276))-INDEX(INDIRECT(FV276),1,GK$28))*(10-INDEX(INDIRECT("times"&amp;FT$2),$F276,GK$28))/10</f>
        <v>0</v>
      </c>
      <c r="GL276" s="63">
        <f ca="1">IF(OR(INDEX(INDIRECT("times"&amp;FT$2),$F276,GL$28)&gt;10,INDEX(INDIRECT(FV276),$E276,$F276)="",INDEX(INDIRECT(FV276),$E276,$F276)&gt;=INDEX(INDIRECT(FV276),1,GL$28)),0,(INDEX(INDIRECT(FV276),$E276,$F276))-INDEX(INDIRECT(FV276),1,GL$28))*(10-INDEX(INDIRECT("times"&amp;FT$2),$F276,GL$28))/10</f>
        <v>0</v>
      </c>
      <c r="GM276" s="63">
        <f ca="1">IF(OR(INDEX(INDIRECT("times"&amp;FT$2),$F276,GM$28)&gt;10,INDEX(INDIRECT(FV276),$E276,$F276)="",INDEX(INDIRECT(FV276),$E276,$F276)&gt;=INDEX(INDIRECT(FV276),1,GM$28)),0,(INDEX(INDIRECT(FV276),$E276,$F276))-INDEX(INDIRECT(FV276),1,GM$28))*(10-INDEX(INDIRECT("times"&amp;FT$2),$F276,GM$28))/10</f>
        <v>0</v>
      </c>
      <c r="GN276" s="63">
        <f ca="1">IF(OR(INDEX(INDIRECT("times"&amp;FT$2),$F276,GN$28)&gt;10,INDEX(INDIRECT(FV276),$E276,$F276)="",INDEX(INDIRECT(FV276),$E276,$F276)&gt;=INDEX(INDIRECT(FV276),1,GN$28)),0,(INDEX(INDIRECT(FV276),$E276,$F276))-INDEX(INDIRECT(FV276),1,GN$28))*(10-INDEX(INDIRECT("times"&amp;FT$2),$F276,GN$28))/10</f>
        <v>0</v>
      </c>
      <c r="GO276" s="63">
        <f ca="1">IF(OR(INDEX(INDIRECT("times"&amp;FT$2),$F276,GO$28)&gt;10,INDEX(INDIRECT(FV276),$E276,$F276)="",INDEX(INDIRECT(FV276),$E276,$F276)&gt;=INDEX(INDIRECT(FV276),1,GO$28)),0,(INDEX(INDIRECT(FV276),$E276,$F276))-INDEX(INDIRECT(FV276),1,GO$28))*(10-INDEX(INDIRECT("times"&amp;FT$2),$F276,GO$28))/10</f>
        <v>0</v>
      </c>
      <c r="GP276" s="63">
        <f ca="1">IF(OR(INDEX(INDIRECT("times"&amp;FT$2),$F276,GP$28)&gt;10,INDEX(INDIRECT(FV276),$E276,$F276)="",INDEX(INDIRECT(FV276),$E276,$F276)&gt;=INDEX(INDIRECT(FV276),1,GP$28)),0,(INDEX(INDIRECT(FV276),$E276,$F276))-INDEX(INDIRECT(FV276),1,GP$28))*(10-INDEX(INDIRECT("times"&amp;FT$2),$F276,GP$28))/10</f>
        <v>0</v>
      </c>
      <c r="GQ276" s="63">
        <f ca="1">IF(OR(INDEX(INDIRECT("times"&amp;FT$2),$F276,GQ$28)&gt;10,INDEX(INDIRECT(FV276),$E276,$F276)="",INDEX(INDIRECT(FV276),$E276,$F276)&gt;=INDEX(INDIRECT(FV276),1,GQ$28)),0,(INDEX(INDIRECT(FV276),$E276,$F276))-INDEX(INDIRECT(FV276),1,GQ$28))*(10-INDEX(INDIRECT("times"&amp;FT$2),$F276,GQ$28))/10</f>
        <v>0</v>
      </c>
      <c r="GR276" s="63">
        <f ca="1">IF(OR(INDEX(INDIRECT("times"&amp;FT$2),$F276,GR$28)&gt;10,INDEX(INDIRECT(FV276),$E276,$F276)="",INDEX(INDIRECT(FV276),$E276,$F276)&gt;=INDEX(INDIRECT(FV276),1,GR$28)),0,(INDEX(INDIRECT(FV276),$E276,$F276))-INDEX(INDIRECT(FV276),1,GR$28))*(10-INDEX(INDIRECT("times"&amp;FT$2),$F276,GR$28))/10</f>
        <v>0</v>
      </c>
      <c r="GS276" s="64">
        <f ca="1">IF(OR(INDEX(INDIRECT("times"&amp;FT$2),$F276,GS$28)&gt;10,INDEX(INDIRECT(FV276),$E276,$F276)="",INDEX(INDIRECT(FV276),$E276,$F276)&gt;=INDEX(INDIRECT(FV276),1,GS$28)),0,(INDEX(INDIRECT(FV276),$E276,$F276))-INDEX(INDIRECT(FV276),1,GS$28))*(10-INDEX(INDIRECT("times"&amp;FT$2),$F276,GS$28))/10</f>
        <v>0</v>
      </c>
      <c r="GT276" s="201">
        <v>3</v>
      </c>
      <c r="GV276" s="18" t="s">
        <v>212</v>
      </c>
      <c r="GW276" s="122">
        <f>GV236</f>
        <v>2</v>
      </c>
      <c r="GX276" s="122" t="str">
        <f>GV237</f>
        <v>lei65</v>
      </c>
      <c r="GY276" s="210" t="str">
        <f t="shared" si="1205"/>
        <v>core2_lei65</v>
      </c>
      <c r="GZ276" s="122">
        <v>5</v>
      </c>
      <c r="HA276" s="33">
        <v>3</v>
      </c>
      <c r="HB276" s="62">
        <f ca="1">IF(OR(INDEX(INDIRECT("times"&amp;GW$2),$F276,HB$28)&gt;10,INDEX(INDIRECT(GY276),$E276,$F276)="",INDEX(INDIRECT(GY276),$E276,$F276)&gt;=INDEX(INDIRECT(GY276),1,HB$28)),0,(INDEX(INDIRECT(GY276),$E276,$F276))-INDEX(INDIRECT(GY276),1,HB$28))*(10-INDEX(INDIRECT("times"&amp;GW$2),$F276,HB$28))/10</f>
        <v>0</v>
      </c>
      <c r="HC276" s="63">
        <f ca="1">IF(OR(INDEX(INDIRECT("times"&amp;GW$2),$F276,HC$28)&gt;10,INDEX(INDIRECT(GY276),$E276,$F276)="",INDEX(INDIRECT(GY276),$E276,$F276)&gt;=INDEX(INDIRECT(GY276),1,HC$28)),0,(INDEX(INDIRECT(GY276),$E276,$F276))-INDEX(INDIRECT(GY276),1,HC$28))*(10-INDEX(INDIRECT("times"&amp;GW$2),$F276,HC$28))/10</f>
        <v>0</v>
      </c>
      <c r="HD276" s="63">
        <f ca="1">IF(OR(INDEX(INDIRECT("times"&amp;GW$2),$F276,HD$28)&gt;10,INDEX(INDIRECT(GY276),$E276,$F276)="",INDEX(INDIRECT(GY276),$E276,$F276)&gt;=INDEX(INDIRECT(GY276),1,HD$28)),0,(INDEX(INDIRECT(GY276),$E276,$F276))-INDEX(INDIRECT(GY276),1,HD$28))*(10-INDEX(INDIRECT("times"&amp;GW$2),$F276,HD$28))/10</f>
        <v>0</v>
      </c>
      <c r="HE276" s="63">
        <f ca="1">IF(OR(INDEX(INDIRECT("times"&amp;GW$2),$F276,HE$28)&gt;10,INDEX(INDIRECT(GY276),$E276,$F276)="",INDEX(INDIRECT(GY276),$E276,$F276)&gt;=INDEX(INDIRECT(GY276),1,HE$28)),0,(INDEX(INDIRECT(GY276),$E276,$F276))-INDEX(INDIRECT(GY276),1,HE$28))*(10-INDEX(INDIRECT("times"&amp;GW$2),$F276,HE$28))/10</f>
        <v>0</v>
      </c>
      <c r="HF276" s="63">
        <f ca="1">IF(OR(INDEX(INDIRECT("times"&amp;GW$2),$F276,HF$28)&gt;10,INDEX(INDIRECT(GY276),$E276,$F276)="",INDEX(INDIRECT(GY276),$E276,$F276)&gt;=INDEX(INDIRECT(GY276),1,HF$28)),0,(INDEX(INDIRECT(GY276),$E276,$F276))-INDEX(INDIRECT(GY276),1,HF$28))*(10-INDEX(INDIRECT("times"&amp;GW$2),$F276,HF$28))/10</f>
        <v>0</v>
      </c>
      <c r="HG276" s="63">
        <f ca="1">IF(OR(INDEX(INDIRECT("times"&amp;GW$2),$F276,HG$28)&gt;10,INDEX(INDIRECT(GY276),$E276,$F276)="",INDEX(INDIRECT(GY276),$E276,$F276)&gt;=INDEX(INDIRECT(GY276),1,HG$28)),0,(INDEX(INDIRECT(GY276),$E276,$F276))-INDEX(INDIRECT(GY276),1,HG$28))*(10-INDEX(INDIRECT("times"&amp;GW$2),$F276,HG$28))/10</f>
        <v>0</v>
      </c>
      <c r="HH276" s="63">
        <f ca="1">IF(OR(INDEX(INDIRECT("times"&amp;GW$2),$F276,HH$28)&gt;10,INDEX(INDIRECT(GY276),$E276,$F276)="",INDEX(INDIRECT(GY276),$E276,$F276)&gt;=INDEX(INDIRECT(GY276),1,HH$28)),0,(INDEX(INDIRECT(GY276),$E276,$F276))-INDEX(INDIRECT(GY276),1,HH$28))*(10-INDEX(INDIRECT("times"&amp;GW$2),$F276,HH$28))/10</f>
        <v>0</v>
      </c>
      <c r="HI276" s="63">
        <f ca="1">IF(OR(INDEX(INDIRECT("times"&amp;GW$2),$F276,HI$28)&gt;10,INDEX(INDIRECT(GY276),$E276,$F276)="",INDEX(INDIRECT(GY276),$E276,$F276)&gt;=INDEX(INDIRECT(GY276),1,HI$28)),0,(INDEX(INDIRECT(GY276),$E276,$F276))-INDEX(INDIRECT(GY276),1,HI$28))*(10-INDEX(INDIRECT("times"&amp;GW$2),$F276,HI$28))/10</f>
        <v>0</v>
      </c>
      <c r="HJ276" s="63">
        <f ca="1">IF(OR(INDEX(INDIRECT("times"&amp;GW$2),$F276,HJ$28)&gt;10,INDEX(INDIRECT(GY276),$E276,$F276)="",INDEX(INDIRECT(GY276),$E276,$F276)&gt;=INDEX(INDIRECT(GY276),1,HJ$28)),0,(INDEX(INDIRECT(GY276),$E276,$F276))-INDEX(INDIRECT(GY276),1,HJ$28))*(10-INDEX(INDIRECT("times"&amp;GW$2),$F276,HJ$28))/10</f>
        <v>0</v>
      </c>
      <c r="HK276" s="63">
        <f ca="1">IF(OR(INDEX(INDIRECT("times"&amp;GW$2),$F276,HK$28)&gt;10,INDEX(INDIRECT(GY276),$E276,$F276)="",INDEX(INDIRECT(GY276),$E276,$F276)&gt;=INDEX(INDIRECT(GY276),1,HK$28)),0,(INDEX(INDIRECT(GY276),$E276,$F276))-INDEX(INDIRECT(GY276),1,HK$28))*(10-INDEX(INDIRECT("times"&amp;GW$2),$F276,HK$28))/10</f>
        <v>0</v>
      </c>
      <c r="HL276" s="63">
        <f ca="1">IF(OR(INDEX(INDIRECT("times"&amp;GW$2),$F276,HL$28)&gt;10,INDEX(INDIRECT(GY276),$E276,$F276)="",INDEX(INDIRECT(GY276),$E276,$F276)&gt;=INDEX(INDIRECT(GY276),1,HL$28)),0,(INDEX(INDIRECT(GY276),$E276,$F276))-INDEX(INDIRECT(GY276),1,HL$28))*(10-INDEX(INDIRECT("times"&amp;GW$2),$F276,HL$28))/10</f>
        <v>0</v>
      </c>
      <c r="HM276" s="63">
        <f ca="1">IF(OR(INDEX(INDIRECT("times"&amp;GW$2),$F276,HM$28)&gt;10,INDEX(INDIRECT(GY276),$E276,$F276)="",INDEX(INDIRECT(GY276),$E276,$F276)&gt;=INDEX(INDIRECT(GY276),1,HM$28)),0,(INDEX(INDIRECT(GY276),$E276,$F276))-INDEX(INDIRECT(GY276),1,HM$28))*(10-INDEX(INDIRECT("times"&amp;GW$2),$F276,HM$28))/10</f>
        <v>0</v>
      </c>
      <c r="HN276" s="63">
        <f ca="1">IF(OR(INDEX(INDIRECT("times"&amp;GW$2),$F276,HN$28)&gt;10,INDEX(INDIRECT(GY276),$E276,$F276)="",INDEX(INDIRECT(GY276),$E276,$F276)&gt;=INDEX(INDIRECT(GY276),1,HN$28)),0,(INDEX(INDIRECT(GY276),$E276,$F276))-INDEX(INDIRECT(GY276),1,HN$28))*(10-INDEX(INDIRECT("times"&amp;GW$2),$F276,HN$28))/10</f>
        <v>0</v>
      </c>
      <c r="HO276" s="63">
        <f ca="1">IF(OR(INDEX(INDIRECT("times"&amp;GW$2),$F276,HO$28)&gt;10,INDEX(INDIRECT(GY276),$E276,$F276)="",INDEX(INDIRECT(GY276),$E276,$F276)&gt;=INDEX(INDIRECT(GY276),1,HO$28)),0,(INDEX(INDIRECT(GY276),$E276,$F276))-INDEX(INDIRECT(GY276),1,HO$28))*(10-INDEX(INDIRECT("times"&amp;GW$2),$F276,HO$28))/10</f>
        <v>0</v>
      </c>
      <c r="HP276" s="63">
        <f ca="1">IF(OR(INDEX(INDIRECT("times"&amp;GW$2),$F276,HP$28)&gt;10,INDEX(INDIRECT(GY276),$E276,$F276)="",INDEX(INDIRECT(GY276),$E276,$F276)&gt;=INDEX(INDIRECT(GY276),1,HP$28)),0,(INDEX(INDIRECT(GY276),$E276,$F276))-INDEX(INDIRECT(GY276),1,HP$28))*(10-INDEX(INDIRECT("times"&amp;GW$2),$F276,HP$28))/10</f>
        <v>0</v>
      </c>
      <c r="HQ276" s="63">
        <f ca="1">IF(OR(INDEX(INDIRECT("times"&amp;GW$2),$F276,HQ$28)&gt;10,INDEX(INDIRECT(GY276),$E276,$F276)="",INDEX(INDIRECT(GY276),$E276,$F276)&gt;=INDEX(INDIRECT(GY276),1,HQ$28)),0,(INDEX(INDIRECT(GY276),$E276,$F276))-INDEX(INDIRECT(GY276),1,HQ$28))*(10-INDEX(INDIRECT("times"&amp;GW$2),$F276,HQ$28))/10</f>
        <v>0</v>
      </c>
      <c r="HR276" s="63">
        <f ca="1">IF(OR(INDEX(INDIRECT("times"&amp;GW$2),$F276,HR$28)&gt;10,INDEX(INDIRECT(GY276),$E276,$F276)="",INDEX(INDIRECT(GY276),$E276,$F276)&gt;=INDEX(INDIRECT(GY276),1,HR$28)),0,(INDEX(INDIRECT(GY276),$E276,$F276))-INDEX(INDIRECT(GY276),1,HR$28))*(10-INDEX(INDIRECT("times"&amp;GW$2),$F276,HR$28))/10</f>
        <v>0</v>
      </c>
      <c r="HS276" s="63">
        <f ca="1">IF(OR(INDEX(INDIRECT("times"&amp;GW$2),$F276,HS$28)&gt;10,INDEX(INDIRECT(GY276),$E276,$F276)="",INDEX(INDIRECT(GY276),$E276,$F276)&gt;=INDEX(INDIRECT(GY276),1,HS$28)),0,(INDEX(INDIRECT(GY276),$E276,$F276))-INDEX(INDIRECT(GY276),1,HS$28))*(10-INDEX(INDIRECT("times"&amp;GW$2),$F276,HS$28))/10</f>
        <v>0</v>
      </c>
      <c r="HT276" s="63">
        <f ca="1">IF(OR(INDEX(INDIRECT("times"&amp;GW$2),$F276,HT$28)&gt;10,INDEX(INDIRECT(GY276),$E276,$F276)="",INDEX(INDIRECT(GY276),$E276,$F276)&gt;=INDEX(INDIRECT(GY276),1,HT$28)),0,(INDEX(INDIRECT(GY276),$E276,$F276))-INDEX(INDIRECT(GY276),1,HT$28))*(10-INDEX(INDIRECT("times"&amp;GW$2),$F276,HT$28))/10</f>
        <v>0</v>
      </c>
      <c r="HU276" s="63">
        <f ca="1">IF(OR(INDEX(INDIRECT("times"&amp;GW$2),$F276,HU$28)&gt;10,INDEX(INDIRECT(GY276),$E276,$F276)="",INDEX(INDIRECT(GY276),$E276,$F276)&gt;=INDEX(INDIRECT(GY276),1,HU$28)),0,(INDEX(INDIRECT(GY276),$E276,$F276))-INDEX(INDIRECT(GY276),1,HU$28))*(10-INDEX(INDIRECT("times"&amp;GW$2),$F276,HU$28))/10</f>
        <v>0</v>
      </c>
      <c r="HV276" s="64">
        <f ca="1">IF(OR(INDEX(INDIRECT("times"&amp;GW$2),$F276,HV$28)&gt;10,INDEX(INDIRECT(GY276),$E276,$F276)="",INDEX(INDIRECT(GY276),$E276,$F276)&gt;=INDEX(INDIRECT(GY276),1,HV$28)),0,(INDEX(INDIRECT(GY276),$E276,$F276))-INDEX(INDIRECT(GY276),1,HV$28))*(10-INDEX(INDIRECT("times"&amp;GW$2),$F276,HV$28))/10</f>
        <v>0</v>
      </c>
      <c r="HW276" s="201">
        <v>3</v>
      </c>
    </row>
    <row r="277" spans="1:231" ht="15">
      <c r="A277" s="18" t="s">
        <v>213</v>
      </c>
      <c r="B277" s="122">
        <f>A236</f>
        <v>2</v>
      </c>
      <c r="C277" s="122" t="str">
        <f>A237</f>
        <v>work1834</v>
      </c>
      <c r="D277" s="210" t="str">
        <f t="shared" si="1198"/>
        <v>core2_work1834</v>
      </c>
      <c r="E277" s="122">
        <v>5</v>
      </c>
      <c r="F277" s="33">
        <v>4</v>
      </c>
      <c r="G277" s="62">
        <f ca="1">IF(OR(INDEX(INDIRECT("times"&amp;B$2),$F277,G$28)&gt;10,INDEX(INDIRECT(D277),$E277,$F277)="",INDEX(INDIRECT(D277),$E277,$F277)&gt;=INDEX(INDIRECT(D277),1,G$28)),0,(INDEX(INDIRECT(D277),$E277,$F277))-INDEX(INDIRECT(D277),1,G$28))*(10-INDEX(INDIRECT("times"&amp;B$2),$F277,G$28))/10</f>
        <v>0</v>
      </c>
      <c r="H277" s="63">
        <f ca="1">IF(OR(INDEX(INDIRECT("times"&amp;B$2),$F277,H$28)&gt;10,INDEX(INDIRECT(D277),$E277,$F277)="",INDEX(INDIRECT(D277),$E277,$F277)&gt;=INDEX(INDIRECT(D277),1,H$28)),0,(INDEX(INDIRECT(D277),$E277,$F277))-INDEX(INDIRECT(D277),1,H$28))*(10-INDEX(INDIRECT("times"&amp;B$2),$F277,H$28))/10</f>
        <v>0</v>
      </c>
      <c r="I277" s="63">
        <f ca="1">IF(OR(INDEX(INDIRECT("times"&amp;B$2),$F277,I$28)&gt;10,INDEX(INDIRECT(D277),$E277,$F277)="",INDEX(INDIRECT(D277),$E277,$F277)&gt;=INDEX(INDIRECT(D277),1,I$28)),0,(INDEX(INDIRECT(D277),$E277,$F277))-INDEX(INDIRECT(D277),1,I$28))*(10-INDEX(INDIRECT("times"&amp;B$2),$F277,I$28))/10</f>
        <v>0</v>
      </c>
      <c r="J277" s="63">
        <f ca="1">IF(OR(INDEX(INDIRECT("times"&amp;B$2),$F277,J$28)&gt;10,INDEX(INDIRECT(D277),$E277,$F277)="",INDEX(INDIRECT(D277),$E277,$F277)&gt;=INDEX(INDIRECT(D277),1,J$28)),0,(INDEX(INDIRECT(D277),$E277,$F277))-INDEX(INDIRECT(D277),1,J$28))*(10-INDEX(INDIRECT("times"&amp;B$2),$F277,J$28))/10</f>
        <v>0</v>
      </c>
      <c r="K277" s="63">
        <f ca="1">IF(OR(INDEX(INDIRECT("times"&amp;B$2),$F277,K$28)&gt;10,INDEX(INDIRECT(D277),$E277,$F277)="",INDEX(INDIRECT(D277),$E277,$F277)&gt;=INDEX(INDIRECT(D277),1,K$28)),0,(INDEX(INDIRECT(D277),$E277,$F277))-INDEX(INDIRECT(D277),1,K$28))*(10-INDEX(INDIRECT("times"&amp;B$2),$F277,K$28))/10</f>
        <v>0</v>
      </c>
      <c r="L277" s="63">
        <f ca="1">IF(OR(INDEX(INDIRECT("times"&amp;B$2),$F277,L$28)&gt;10,INDEX(INDIRECT(D277),$E277,$F277)="",INDEX(INDIRECT(D277),$E277,$F277)&gt;=INDEX(INDIRECT(D277),1,L$28)),0,(INDEX(INDIRECT(D277),$E277,$F277))-INDEX(INDIRECT(D277),1,L$28))*(10-INDEX(INDIRECT("times"&amp;B$2),$F277,L$28))/10</f>
        <v>0</v>
      </c>
      <c r="M277" s="63">
        <f ca="1">IF(OR(INDEX(INDIRECT("times"&amp;B$2),$F277,M$28)&gt;10,INDEX(INDIRECT(D277),$E277,$F277)="",INDEX(INDIRECT(D277),$E277,$F277)&gt;=INDEX(INDIRECT(D277),1,M$28)),0,(INDEX(INDIRECT(D277),$E277,$F277))-INDEX(INDIRECT(D277),1,M$28))*(10-INDEX(INDIRECT("times"&amp;B$2),$F277,M$28))/10</f>
        <v>0</v>
      </c>
      <c r="N277" s="63">
        <f ca="1">IF(OR(INDEX(INDIRECT("times"&amp;B$2),$F277,N$28)&gt;10,INDEX(INDIRECT(D277),$E277,$F277)="",INDEX(INDIRECT(D277),$E277,$F277)&gt;=INDEX(INDIRECT(D277),1,N$28)),0,(INDEX(INDIRECT(D277),$E277,$F277))-INDEX(INDIRECT(D277),1,N$28))*(10-INDEX(INDIRECT("times"&amp;B$2),$F277,N$28))/10</f>
        <v>0</v>
      </c>
      <c r="O277" s="63">
        <f ca="1">IF(OR(INDEX(INDIRECT("times"&amp;B$2),$F277,O$28)&gt;10,INDEX(INDIRECT(D277),$E277,$F277)="",INDEX(INDIRECT(D277),$E277,$F277)&gt;=INDEX(INDIRECT(D277),1,O$28)),0,(INDEX(INDIRECT(D277),$E277,$F277))-INDEX(INDIRECT(D277),1,O$28))*(10-INDEX(INDIRECT("times"&amp;B$2),$F277,O$28))/10</f>
        <v>0</v>
      </c>
      <c r="P277" s="63">
        <f ca="1">IF(OR(INDEX(INDIRECT("times"&amp;B$2),$F277,P$28)&gt;10,INDEX(INDIRECT(D277),$E277,$F277)="",INDEX(INDIRECT(D277),$E277,$F277)&gt;=INDEX(INDIRECT(D277),1,P$28)),0,(INDEX(INDIRECT(D277),$E277,$F277))-INDEX(INDIRECT(D277),1,P$28))*(10-INDEX(INDIRECT("times"&amp;B$2),$F277,P$28))/10</f>
        <v>0</v>
      </c>
      <c r="Q277" s="63">
        <f ca="1">IF(OR(INDEX(INDIRECT("times"&amp;B$2),$F277,Q$28)&gt;10,INDEX(INDIRECT(D277),$E277,$F277)="",INDEX(INDIRECT(D277),$E277,$F277)&gt;=INDEX(INDIRECT(D277),1,Q$28)),0,(INDEX(INDIRECT(D277),$E277,$F277))-INDEX(INDIRECT(D277),1,Q$28))*(10-INDEX(INDIRECT("times"&amp;B$2),$F277,Q$28))/10</f>
        <v>0</v>
      </c>
      <c r="R277" s="63">
        <f ca="1">IF(OR(INDEX(INDIRECT("times"&amp;B$2),$F277,R$28)&gt;10,INDEX(INDIRECT(D277),$E277,$F277)="",INDEX(INDIRECT(D277),$E277,$F277)&gt;=INDEX(INDIRECT(D277),1,R$28)),0,(INDEX(INDIRECT(D277),$E277,$F277))-INDEX(INDIRECT(D277),1,R$28))*(10-INDEX(INDIRECT("times"&amp;B$2),$F277,R$28))/10</f>
        <v>0</v>
      </c>
      <c r="S277" s="63">
        <f ca="1">IF(OR(INDEX(INDIRECT("times"&amp;B$2),$F277,S$28)&gt;10,INDEX(INDIRECT(D277),$E277,$F277)="",INDEX(INDIRECT(D277),$E277,$F277)&gt;=INDEX(INDIRECT(D277),1,S$28)),0,(INDEX(INDIRECT(D277),$E277,$F277))-INDEX(INDIRECT(D277),1,S$28))*(10-INDEX(INDIRECT("times"&amp;B$2),$F277,S$28))/10</f>
        <v>0</v>
      </c>
      <c r="T277" s="63">
        <f ca="1">IF(OR(INDEX(INDIRECT("times"&amp;B$2),$F277,T$28)&gt;10,INDEX(INDIRECT(D277),$E277,$F277)="",INDEX(INDIRECT(D277),$E277,$F277)&gt;=INDEX(INDIRECT(D277),1,T$28)),0,(INDEX(INDIRECT(D277),$E277,$F277))-INDEX(INDIRECT(D277),1,T$28))*(10-INDEX(INDIRECT("times"&amp;B$2),$F277,T$28))/10</f>
        <v>0</v>
      </c>
      <c r="U277" s="63">
        <f ca="1">IF(OR(INDEX(INDIRECT("times"&amp;B$2),$F277,U$28)&gt;10,INDEX(INDIRECT(D277),$E277,$F277)="",INDEX(INDIRECT(D277),$E277,$F277)&gt;=INDEX(INDIRECT(D277),1,U$28)),0,(INDEX(INDIRECT(D277),$E277,$F277))-INDEX(INDIRECT(D277),1,U$28))*(10-INDEX(INDIRECT("times"&amp;B$2),$F277,U$28))/10</f>
        <v>0</v>
      </c>
      <c r="V277" s="63">
        <f ca="1">IF(OR(INDEX(INDIRECT("times"&amp;B$2),$F277,V$28)&gt;10,INDEX(INDIRECT(D277),$E277,$F277)="",INDEX(INDIRECT(D277),$E277,$F277)&gt;=INDEX(INDIRECT(D277),1,V$28)),0,(INDEX(INDIRECT(D277),$E277,$F277))-INDEX(INDIRECT(D277),1,V$28))*(10-INDEX(INDIRECT("times"&amp;B$2),$F277,V$28))/10</f>
        <v>0</v>
      </c>
      <c r="W277" s="63">
        <f ca="1">IF(OR(INDEX(INDIRECT("times"&amp;B$2),$F277,W$28)&gt;10,INDEX(INDIRECT(D277),$E277,$F277)="",INDEX(INDIRECT(D277),$E277,$F277)&gt;=INDEX(INDIRECT(D277),1,W$28)),0,(INDEX(INDIRECT(D277),$E277,$F277))-INDEX(INDIRECT(D277),1,W$28))*(10-INDEX(INDIRECT("times"&amp;B$2),$F277,W$28))/10</f>
        <v>0</v>
      </c>
      <c r="X277" s="63">
        <f ca="1">IF(OR(INDEX(INDIRECT("times"&amp;B$2),$F277,X$28)&gt;10,INDEX(INDIRECT(D277),$E277,$F277)="",INDEX(INDIRECT(D277),$E277,$F277)&gt;=INDEX(INDIRECT(D277),1,X$28)),0,(INDEX(INDIRECT(D277),$E277,$F277))-INDEX(INDIRECT(D277),1,X$28))*(10-INDEX(INDIRECT("times"&amp;B$2),$F277,X$28))/10</f>
        <v>0</v>
      </c>
      <c r="Y277" s="63">
        <f ca="1">IF(OR(INDEX(INDIRECT("times"&amp;B$2),$F277,Y$28)&gt;10,INDEX(INDIRECT(D277),$E277,$F277)="",INDEX(INDIRECT(D277),$E277,$F277)&gt;=INDEX(INDIRECT(D277),1,Y$28)),0,(INDEX(INDIRECT(D277),$E277,$F277))-INDEX(INDIRECT(D277),1,Y$28))*(10-INDEX(INDIRECT("times"&amp;B$2),$F277,Y$28))/10</f>
        <v>0</v>
      </c>
      <c r="Z277" s="63">
        <f ca="1">IF(OR(INDEX(INDIRECT("times"&amp;B$2),$F277,Z$28)&gt;10,INDEX(INDIRECT(D277),$E277,$F277)="",INDEX(INDIRECT(D277),$E277,$F277)&gt;=INDEX(INDIRECT(D277),1,Z$28)),0,(INDEX(INDIRECT(D277),$E277,$F277))-INDEX(INDIRECT(D277),1,Z$28))*(10-INDEX(INDIRECT("times"&amp;B$2),$F277,Z$28))/10</f>
        <v>0</v>
      </c>
      <c r="AA277" s="64">
        <f ca="1">IF(OR(INDEX(INDIRECT("times"&amp;B$2),$F277,AA$28)&gt;10,INDEX(INDIRECT(D277),$E277,$F277)="",INDEX(INDIRECT(D277),$E277,$F277)&gt;=INDEX(INDIRECT(D277),1,AA$28)),0,(INDEX(INDIRECT(D277),$E277,$F277))-INDEX(INDIRECT(D277),1,AA$28))*(10-INDEX(INDIRECT("times"&amp;B$2),$F277,AA$28))/10</f>
        <v>0</v>
      </c>
      <c r="AB277" s="201">
        <v>4</v>
      </c>
      <c r="AD277" s="18" t="s">
        <v>213</v>
      </c>
      <c r="AE277" s="122">
        <f>AD236</f>
        <v>2</v>
      </c>
      <c r="AF277" s="122" t="str">
        <f>AD237</f>
        <v>shop1834</v>
      </c>
      <c r="AG277" s="210" t="str">
        <f t="shared" si="1199"/>
        <v>core2_shop1834</v>
      </c>
      <c r="AH277" s="122">
        <v>5</v>
      </c>
      <c r="AI277" s="33">
        <v>4</v>
      </c>
      <c r="AJ277" s="62">
        <f ca="1">IF(OR(INDEX(INDIRECT("times"&amp;AE$2),$F277,AJ$28)&gt;10,INDEX(INDIRECT(AG277),$E277,$F277)="",INDEX(INDIRECT(AG277),$E277,$F277)&gt;=INDEX(INDIRECT(AG277),1,AJ$28)),0,(INDEX(INDIRECT(AG277),$E277,$F277))-INDEX(INDIRECT(AG277),1,AJ$28))*(10-INDEX(INDIRECT("times"&amp;AE$2),$F277,AJ$28))/10</f>
        <v>0</v>
      </c>
      <c r="AK277" s="63">
        <f ca="1">IF(OR(INDEX(INDIRECT("times"&amp;AE$2),$F277,AK$28)&gt;10,INDEX(INDIRECT(AG277),$E277,$F277)="",INDEX(INDIRECT(AG277),$E277,$F277)&gt;=INDEX(INDIRECT(AG277),1,AK$28)),0,(INDEX(INDIRECT(AG277),$E277,$F277))-INDEX(INDIRECT(AG277),1,AK$28))*(10-INDEX(INDIRECT("times"&amp;AE$2),$F277,AK$28))/10</f>
        <v>0</v>
      </c>
      <c r="AL277" s="63">
        <f ca="1">IF(OR(INDEX(INDIRECT("times"&amp;AE$2),$F277,AL$28)&gt;10,INDEX(INDIRECT(AG277),$E277,$F277)="",INDEX(INDIRECT(AG277),$E277,$F277)&gt;=INDEX(INDIRECT(AG277),1,AL$28)),0,(INDEX(INDIRECT(AG277),$E277,$F277))-INDEX(INDIRECT(AG277),1,AL$28))*(10-INDEX(INDIRECT("times"&amp;AE$2),$F277,AL$28))/10</f>
        <v>0</v>
      </c>
      <c r="AM277" s="63">
        <f ca="1">IF(OR(INDEX(INDIRECT("times"&amp;AE$2),$F277,AM$28)&gt;10,INDEX(INDIRECT(AG277),$E277,$F277)="",INDEX(INDIRECT(AG277),$E277,$F277)&gt;=INDEX(INDIRECT(AG277),1,AM$28)),0,(INDEX(INDIRECT(AG277),$E277,$F277))-INDEX(INDIRECT(AG277),1,AM$28))*(10-INDEX(INDIRECT("times"&amp;AE$2),$F277,AM$28))/10</f>
        <v>0</v>
      </c>
      <c r="AN277" s="63">
        <f ca="1">IF(OR(INDEX(INDIRECT("times"&amp;AE$2),$F277,AN$28)&gt;10,INDEX(INDIRECT(AG277),$E277,$F277)="",INDEX(INDIRECT(AG277),$E277,$F277)&gt;=INDEX(INDIRECT(AG277),1,AN$28)),0,(INDEX(INDIRECT(AG277),$E277,$F277))-INDEX(INDIRECT(AG277),1,AN$28))*(10-INDEX(INDIRECT("times"&amp;AE$2),$F277,AN$28))/10</f>
        <v>0</v>
      </c>
      <c r="AO277" s="63">
        <f ca="1">IF(OR(INDEX(INDIRECT("times"&amp;AE$2),$F277,AO$28)&gt;10,INDEX(INDIRECT(AG277),$E277,$F277)="",INDEX(INDIRECT(AG277),$E277,$F277)&gt;=INDEX(INDIRECT(AG277),1,AO$28)),0,(INDEX(INDIRECT(AG277),$E277,$F277))-INDEX(INDIRECT(AG277),1,AO$28))*(10-INDEX(INDIRECT("times"&amp;AE$2),$F277,AO$28))/10</f>
        <v>0</v>
      </c>
      <c r="AP277" s="63">
        <f ca="1">IF(OR(INDEX(INDIRECT("times"&amp;AE$2),$F277,AP$28)&gt;10,INDEX(INDIRECT(AG277),$E277,$F277)="",INDEX(INDIRECT(AG277),$E277,$F277)&gt;=INDEX(INDIRECT(AG277),1,AP$28)),0,(INDEX(INDIRECT(AG277),$E277,$F277))-INDEX(INDIRECT(AG277),1,AP$28))*(10-INDEX(INDIRECT("times"&amp;AE$2),$F277,AP$28))/10</f>
        <v>0</v>
      </c>
      <c r="AQ277" s="63">
        <f ca="1">IF(OR(INDEX(INDIRECT("times"&amp;AE$2),$F277,AQ$28)&gt;10,INDEX(INDIRECT(AG277),$E277,$F277)="",INDEX(INDIRECT(AG277),$E277,$F277)&gt;=INDEX(INDIRECT(AG277),1,AQ$28)),0,(INDEX(INDIRECT(AG277),$E277,$F277))-INDEX(INDIRECT(AG277),1,AQ$28))*(10-INDEX(INDIRECT("times"&amp;AE$2),$F277,AQ$28))/10</f>
        <v>0</v>
      </c>
      <c r="AR277" s="63">
        <f ca="1">IF(OR(INDEX(INDIRECT("times"&amp;AE$2),$F277,AR$28)&gt;10,INDEX(INDIRECT(AG277),$E277,$F277)="",INDEX(INDIRECT(AG277),$E277,$F277)&gt;=INDEX(INDIRECT(AG277),1,AR$28)),0,(INDEX(INDIRECT(AG277),$E277,$F277))-INDEX(INDIRECT(AG277),1,AR$28))*(10-INDEX(INDIRECT("times"&amp;AE$2),$F277,AR$28))/10</f>
        <v>0</v>
      </c>
      <c r="AS277" s="63">
        <f ca="1">IF(OR(INDEX(INDIRECT("times"&amp;AE$2),$F277,AS$28)&gt;10,INDEX(INDIRECT(AG277),$E277,$F277)="",INDEX(INDIRECT(AG277),$E277,$F277)&gt;=INDEX(INDIRECT(AG277),1,AS$28)),0,(INDEX(INDIRECT(AG277),$E277,$F277))-INDEX(INDIRECT(AG277),1,AS$28))*(10-INDEX(INDIRECT("times"&amp;AE$2),$F277,AS$28))/10</f>
        <v>0</v>
      </c>
      <c r="AT277" s="63">
        <f ca="1">IF(OR(INDEX(INDIRECT("times"&amp;AE$2),$F277,AT$28)&gt;10,INDEX(INDIRECT(AG277),$E277,$F277)="",INDEX(INDIRECT(AG277),$E277,$F277)&gt;=INDEX(INDIRECT(AG277),1,AT$28)),0,(INDEX(INDIRECT(AG277),$E277,$F277))-INDEX(INDIRECT(AG277),1,AT$28))*(10-INDEX(INDIRECT("times"&amp;AE$2),$F277,AT$28))/10</f>
        <v>0</v>
      </c>
      <c r="AU277" s="63">
        <f ca="1">IF(OR(INDEX(INDIRECT("times"&amp;AE$2),$F277,AU$28)&gt;10,INDEX(INDIRECT(AG277),$E277,$F277)="",INDEX(INDIRECT(AG277),$E277,$F277)&gt;=INDEX(INDIRECT(AG277),1,AU$28)),0,(INDEX(INDIRECT(AG277),$E277,$F277))-INDEX(INDIRECT(AG277),1,AU$28))*(10-INDEX(INDIRECT("times"&amp;AE$2),$F277,AU$28))/10</f>
        <v>0</v>
      </c>
      <c r="AV277" s="63">
        <f ca="1">IF(OR(INDEX(INDIRECT("times"&amp;AE$2),$F277,AV$28)&gt;10,INDEX(INDIRECT(AG277),$E277,$F277)="",INDEX(INDIRECT(AG277),$E277,$F277)&gt;=INDEX(INDIRECT(AG277),1,AV$28)),0,(INDEX(INDIRECT(AG277),$E277,$F277))-INDEX(INDIRECT(AG277),1,AV$28))*(10-INDEX(INDIRECT("times"&amp;AE$2),$F277,AV$28))/10</f>
        <v>0</v>
      </c>
      <c r="AW277" s="63">
        <f ca="1">IF(OR(INDEX(INDIRECT("times"&amp;AE$2),$F277,AW$28)&gt;10,INDEX(INDIRECT(AG277),$E277,$F277)="",INDEX(INDIRECT(AG277),$E277,$F277)&gt;=INDEX(INDIRECT(AG277),1,AW$28)),0,(INDEX(INDIRECT(AG277),$E277,$F277))-INDEX(INDIRECT(AG277),1,AW$28))*(10-INDEX(INDIRECT("times"&amp;AE$2),$F277,AW$28))/10</f>
        <v>0</v>
      </c>
      <c r="AX277" s="63">
        <f ca="1">IF(OR(INDEX(INDIRECT("times"&amp;AE$2),$F277,AX$28)&gt;10,INDEX(INDIRECT(AG277),$E277,$F277)="",INDEX(INDIRECT(AG277),$E277,$F277)&gt;=INDEX(INDIRECT(AG277),1,AX$28)),0,(INDEX(INDIRECT(AG277),$E277,$F277))-INDEX(INDIRECT(AG277),1,AX$28))*(10-INDEX(INDIRECT("times"&amp;AE$2),$F277,AX$28))/10</f>
        <v>0</v>
      </c>
      <c r="AY277" s="63">
        <f ca="1">IF(OR(INDEX(INDIRECT("times"&amp;AE$2),$F277,AY$28)&gt;10,INDEX(INDIRECT(AG277),$E277,$F277)="",INDEX(INDIRECT(AG277),$E277,$F277)&gt;=INDEX(INDIRECT(AG277),1,AY$28)),0,(INDEX(INDIRECT(AG277),$E277,$F277))-INDEX(INDIRECT(AG277),1,AY$28))*(10-INDEX(INDIRECT("times"&amp;AE$2),$F277,AY$28))/10</f>
        <v>0</v>
      </c>
      <c r="AZ277" s="63">
        <f ca="1">IF(OR(INDEX(INDIRECT("times"&amp;AE$2),$F277,AZ$28)&gt;10,INDEX(INDIRECT(AG277),$E277,$F277)="",INDEX(INDIRECT(AG277),$E277,$F277)&gt;=INDEX(INDIRECT(AG277),1,AZ$28)),0,(INDEX(INDIRECT(AG277),$E277,$F277))-INDEX(INDIRECT(AG277),1,AZ$28))*(10-INDEX(INDIRECT("times"&amp;AE$2),$F277,AZ$28))/10</f>
        <v>0</v>
      </c>
      <c r="BA277" s="63">
        <f ca="1">IF(OR(INDEX(INDIRECT("times"&amp;AE$2),$F277,BA$28)&gt;10,INDEX(INDIRECT(AG277),$E277,$F277)="",INDEX(INDIRECT(AG277),$E277,$F277)&gt;=INDEX(INDIRECT(AG277),1,BA$28)),0,(INDEX(INDIRECT(AG277),$E277,$F277))-INDEX(INDIRECT(AG277),1,BA$28))*(10-INDEX(INDIRECT("times"&amp;AE$2),$F277,BA$28))/10</f>
        <v>0</v>
      </c>
      <c r="BB277" s="63">
        <f ca="1">IF(OR(INDEX(INDIRECT("times"&amp;AE$2),$F277,BB$28)&gt;10,INDEX(INDIRECT(AG277),$E277,$F277)="",INDEX(INDIRECT(AG277),$E277,$F277)&gt;=INDEX(INDIRECT(AG277),1,BB$28)),0,(INDEX(INDIRECT(AG277),$E277,$F277))-INDEX(INDIRECT(AG277),1,BB$28))*(10-INDEX(INDIRECT("times"&amp;AE$2),$F277,BB$28))/10</f>
        <v>0</v>
      </c>
      <c r="BC277" s="63">
        <f ca="1">IF(OR(INDEX(INDIRECT("times"&amp;AE$2),$F277,BC$28)&gt;10,INDEX(INDIRECT(AG277),$E277,$F277)="",INDEX(INDIRECT(AG277),$E277,$F277)&gt;=INDEX(INDIRECT(AG277),1,BC$28)),0,(INDEX(INDIRECT(AG277),$E277,$F277))-INDEX(INDIRECT(AG277),1,BC$28))*(10-INDEX(INDIRECT("times"&amp;AE$2),$F277,BC$28))/10</f>
        <v>0</v>
      </c>
      <c r="BD277" s="64">
        <f ca="1">IF(OR(INDEX(INDIRECT("times"&amp;AE$2),$F277,BD$28)&gt;10,INDEX(INDIRECT(AG277),$E277,$F277)="",INDEX(INDIRECT(AG277),$E277,$F277)&gt;=INDEX(INDIRECT(AG277),1,BD$28)),0,(INDEX(INDIRECT(AG277),$E277,$F277))-INDEX(INDIRECT(AG277),1,BD$28))*(10-INDEX(INDIRECT("times"&amp;AE$2),$F277,BD$28))/10</f>
        <v>0</v>
      </c>
      <c r="BE277" s="201">
        <v>4</v>
      </c>
      <c r="BG277" s="18" t="s">
        <v>213</v>
      </c>
      <c r="BH277" s="122">
        <f>BG236</f>
        <v>2</v>
      </c>
      <c r="BI277" s="122" t="str">
        <f>BG237</f>
        <v>lei1834</v>
      </c>
      <c r="BJ277" s="210" t="str">
        <f t="shared" si="1200"/>
        <v>core2_lei1834</v>
      </c>
      <c r="BK277" s="122">
        <v>5</v>
      </c>
      <c r="BL277" s="33">
        <v>4</v>
      </c>
      <c r="BM277" s="62">
        <f ca="1">IF(OR(INDEX(INDIRECT("times"&amp;BH$2),$F277,BM$28)&gt;10,INDEX(INDIRECT(BJ277),$E277,$F277)="",INDEX(INDIRECT(BJ277),$E277,$F277)&gt;=INDEX(INDIRECT(BJ277),1,BM$28)),0,(INDEX(INDIRECT(BJ277),$E277,$F277))-INDEX(INDIRECT(BJ277),1,BM$28))*(10-INDEX(INDIRECT("times"&amp;BH$2),$F277,BM$28))/10</f>
        <v>0</v>
      </c>
      <c r="BN277" s="63">
        <f ca="1">IF(OR(INDEX(INDIRECT("times"&amp;BH$2),$F277,BN$28)&gt;10,INDEX(INDIRECT(BJ277),$E277,$F277)="",INDEX(INDIRECT(BJ277),$E277,$F277)&gt;=INDEX(INDIRECT(BJ277),1,BN$28)),0,(INDEX(INDIRECT(BJ277),$E277,$F277))-INDEX(INDIRECT(BJ277),1,BN$28))*(10-INDEX(INDIRECT("times"&amp;BH$2),$F277,BN$28))/10</f>
        <v>0</v>
      </c>
      <c r="BO277" s="63">
        <f ca="1">IF(OR(INDEX(INDIRECT("times"&amp;BH$2),$F277,BO$28)&gt;10,INDEX(INDIRECT(BJ277),$E277,$F277)="",INDEX(INDIRECT(BJ277),$E277,$F277)&gt;=INDEX(INDIRECT(BJ277),1,BO$28)),0,(INDEX(INDIRECT(BJ277),$E277,$F277))-INDEX(INDIRECT(BJ277),1,BO$28))*(10-INDEX(INDIRECT("times"&amp;BH$2),$F277,BO$28))/10</f>
        <v>0</v>
      </c>
      <c r="BP277" s="63">
        <f ca="1">IF(OR(INDEX(INDIRECT("times"&amp;BH$2),$F277,BP$28)&gt;10,INDEX(INDIRECT(BJ277),$E277,$F277)="",INDEX(INDIRECT(BJ277),$E277,$F277)&gt;=INDEX(INDIRECT(BJ277),1,BP$28)),0,(INDEX(INDIRECT(BJ277),$E277,$F277))-INDEX(INDIRECT(BJ277),1,BP$28))*(10-INDEX(INDIRECT("times"&amp;BH$2),$F277,BP$28))/10</f>
        <v>0</v>
      </c>
      <c r="BQ277" s="63">
        <f ca="1">IF(OR(INDEX(INDIRECT("times"&amp;BH$2),$F277,BQ$28)&gt;10,INDEX(INDIRECT(BJ277),$E277,$F277)="",INDEX(INDIRECT(BJ277),$E277,$F277)&gt;=INDEX(INDIRECT(BJ277),1,BQ$28)),0,(INDEX(INDIRECT(BJ277),$E277,$F277))-INDEX(INDIRECT(BJ277),1,BQ$28))*(10-INDEX(INDIRECT("times"&amp;BH$2),$F277,BQ$28))/10</f>
        <v>0</v>
      </c>
      <c r="BR277" s="63">
        <f ca="1">IF(OR(INDEX(INDIRECT("times"&amp;BH$2),$F277,BR$28)&gt;10,INDEX(INDIRECT(BJ277),$E277,$F277)="",INDEX(INDIRECT(BJ277),$E277,$F277)&gt;=INDEX(INDIRECT(BJ277),1,BR$28)),0,(INDEX(INDIRECT(BJ277),$E277,$F277))-INDEX(INDIRECT(BJ277),1,BR$28))*(10-INDEX(INDIRECT("times"&amp;BH$2),$F277,BR$28))/10</f>
        <v>0</v>
      </c>
      <c r="BS277" s="63">
        <f ca="1">IF(OR(INDEX(INDIRECT("times"&amp;BH$2),$F277,BS$28)&gt;10,INDEX(INDIRECT(BJ277),$E277,$F277)="",INDEX(INDIRECT(BJ277),$E277,$F277)&gt;=INDEX(INDIRECT(BJ277),1,BS$28)),0,(INDEX(INDIRECT(BJ277),$E277,$F277))-INDEX(INDIRECT(BJ277),1,BS$28))*(10-INDEX(INDIRECT("times"&amp;BH$2),$F277,BS$28))/10</f>
        <v>0</v>
      </c>
      <c r="BT277" s="63">
        <f ca="1">IF(OR(INDEX(INDIRECT("times"&amp;BH$2),$F277,BT$28)&gt;10,INDEX(INDIRECT(BJ277),$E277,$F277)="",INDEX(INDIRECT(BJ277),$E277,$F277)&gt;=INDEX(INDIRECT(BJ277),1,BT$28)),0,(INDEX(INDIRECT(BJ277),$E277,$F277))-INDEX(INDIRECT(BJ277),1,BT$28))*(10-INDEX(INDIRECT("times"&amp;BH$2),$F277,BT$28))/10</f>
        <v>0</v>
      </c>
      <c r="BU277" s="63">
        <f ca="1">IF(OR(INDEX(INDIRECT("times"&amp;BH$2),$F277,BU$28)&gt;10,INDEX(INDIRECT(BJ277),$E277,$F277)="",INDEX(INDIRECT(BJ277),$E277,$F277)&gt;=INDEX(INDIRECT(BJ277),1,BU$28)),0,(INDEX(INDIRECT(BJ277),$E277,$F277))-INDEX(INDIRECT(BJ277),1,BU$28))*(10-INDEX(INDIRECT("times"&amp;BH$2),$F277,BU$28))/10</f>
        <v>0</v>
      </c>
      <c r="BV277" s="63">
        <f ca="1">IF(OR(INDEX(INDIRECT("times"&amp;BH$2),$F277,BV$28)&gt;10,INDEX(INDIRECT(BJ277),$E277,$F277)="",INDEX(INDIRECT(BJ277),$E277,$F277)&gt;=INDEX(INDIRECT(BJ277),1,BV$28)),0,(INDEX(INDIRECT(BJ277),$E277,$F277))-INDEX(INDIRECT(BJ277),1,BV$28))*(10-INDEX(INDIRECT("times"&amp;BH$2),$F277,BV$28))/10</f>
        <v>0</v>
      </c>
      <c r="BW277" s="63">
        <f ca="1">IF(OR(INDEX(INDIRECT("times"&amp;BH$2),$F277,BW$28)&gt;10,INDEX(INDIRECT(BJ277),$E277,$F277)="",INDEX(INDIRECT(BJ277),$E277,$F277)&gt;=INDEX(INDIRECT(BJ277),1,BW$28)),0,(INDEX(INDIRECT(BJ277),$E277,$F277))-INDEX(INDIRECT(BJ277),1,BW$28))*(10-INDEX(INDIRECT("times"&amp;BH$2),$F277,BW$28))/10</f>
        <v>0</v>
      </c>
      <c r="BX277" s="63">
        <f ca="1">IF(OR(INDEX(INDIRECT("times"&amp;BH$2),$F277,BX$28)&gt;10,INDEX(INDIRECT(BJ277),$E277,$F277)="",INDEX(INDIRECT(BJ277),$E277,$F277)&gt;=INDEX(INDIRECT(BJ277),1,BX$28)),0,(INDEX(INDIRECT(BJ277),$E277,$F277))-INDEX(INDIRECT(BJ277),1,BX$28))*(10-INDEX(INDIRECT("times"&amp;BH$2),$F277,BX$28))/10</f>
        <v>0</v>
      </c>
      <c r="BY277" s="63">
        <f ca="1">IF(OR(INDEX(INDIRECT("times"&amp;BH$2),$F277,BY$28)&gt;10,INDEX(INDIRECT(BJ277),$E277,$F277)="",INDEX(INDIRECT(BJ277),$E277,$F277)&gt;=INDEX(INDIRECT(BJ277),1,BY$28)),0,(INDEX(INDIRECT(BJ277),$E277,$F277))-INDEX(INDIRECT(BJ277),1,BY$28))*(10-INDEX(INDIRECT("times"&amp;BH$2),$F277,BY$28))/10</f>
        <v>0</v>
      </c>
      <c r="BZ277" s="63">
        <f ca="1">IF(OR(INDEX(INDIRECT("times"&amp;BH$2),$F277,BZ$28)&gt;10,INDEX(INDIRECT(BJ277),$E277,$F277)="",INDEX(INDIRECT(BJ277),$E277,$F277)&gt;=INDEX(INDIRECT(BJ277),1,BZ$28)),0,(INDEX(INDIRECT(BJ277),$E277,$F277))-INDEX(INDIRECT(BJ277),1,BZ$28))*(10-INDEX(INDIRECT("times"&amp;BH$2),$F277,BZ$28))/10</f>
        <v>0</v>
      </c>
      <c r="CA277" s="63">
        <f ca="1">IF(OR(INDEX(INDIRECT("times"&amp;BH$2),$F277,CA$28)&gt;10,INDEX(INDIRECT(BJ277),$E277,$F277)="",INDEX(INDIRECT(BJ277),$E277,$F277)&gt;=INDEX(INDIRECT(BJ277),1,CA$28)),0,(INDEX(INDIRECT(BJ277),$E277,$F277))-INDEX(INDIRECT(BJ277),1,CA$28))*(10-INDEX(INDIRECT("times"&amp;BH$2),$F277,CA$28))/10</f>
        <v>0</v>
      </c>
      <c r="CB277" s="63">
        <f ca="1">IF(OR(INDEX(INDIRECT("times"&amp;BH$2),$F277,CB$28)&gt;10,INDEX(INDIRECT(BJ277),$E277,$F277)="",INDEX(INDIRECT(BJ277),$E277,$F277)&gt;=INDEX(INDIRECT(BJ277),1,CB$28)),0,(INDEX(INDIRECT(BJ277),$E277,$F277))-INDEX(INDIRECT(BJ277),1,CB$28))*(10-INDEX(INDIRECT("times"&amp;BH$2),$F277,CB$28))/10</f>
        <v>0</v>
      </c>
      <c r="CC277" s="63">
        <f ca="1">IF(OR(INDEX(INDIRECT("times"&amp;BH$2),$F277,CC$28)&gt;10,INDEX(INDIRECT(BJ277),$E277,$F277)="",INDEX(INDIRECT(BJ277),$E277,$F277)&gt;=INDEX(INDIRECT(BJ277),1,CC$28)),0,(INDEX(INDIRECT(BJ277),$E277,$F277))-INDEX(INDIRECT(BJ277),1,CC$28))*(10-INDEX(INDIRECT("times"&amp;BH$2),$F277,CC$28))/10</f>
        <v>0</v>
      </c>
      <c r="CD277" s="63">
        <f ca="1">IF(OR(INDEX(INDIRECT("times"&amp;BH$2),$F277,CD$28)&gt;10,INDEX(INDIRECT(BJ277),$E277,$F277)="",INDEX(INDIRECT(BJ277),$E277,$F277)&gt;=INDEX(INDIRECT(BJ277),1,CD$28)),0,(INDEX(INDIRECT(BJ277),$E277,$F277))-INDEX(INDIRECT(BJ277),1,CD$28))*(10-INDEX(INDIRECT("times"&amp;BH$2),$F277,CD$28))/10</f>
        <v>0</v>
      </c>
      <c r="CE277" s="63">
        <f ca="1">IF(OR(INDEX(INDIRECT("times"&amp;BH$2),$F277,CE$28)&gt;10,INDEX(INDIRECT(BJ277),$E277,$F277)="",INDEX(INDIRECT(BJ277),$E277,$F277)&gt;=INDEX(INDIRECT(BJ277),1,CE$28)),0,(INDEX(INDIRECT(BJ277),$E277,$F277))-INDEX(INDIRECT(BJ277),1,CE$28))*(10-INDEX(INDIRECT("times"&amp;BH$2),$F277,CE$28))/10</f>
        <v>0</v>
      </c>
      <c r="CF277" s="63">
        <f ca="1">IF(OR(INDEX(INDIRECT("times"&amp;BH$2),$F277,CF$28)&gt;10,INDEX(INDIRECT(BJ277),$E277,$F277)="",INDEX(INDIRECT(BJ277),$E277,$F277)&gt;=INDEX(INDIRECT(BJ277),1,CF$28)),0,(INDEX(INDIRECT(BJ277),$E277,$F277))-INDEX(INDIRECT(BJ277),1,CF$28))*(10-INDEX(INDIRECT("times"&amp;BH$2),$F277,CF$28))/10</f>
        <v>0</v>
      </c>
      <c r="CG277" s="64">
        <f ca="1">IF(OR(INDEX(INDIRECT("times"&amp;BH$2),$F277,CG$28)&gt;10,INDEX(INDIRECT(BJ277),$E277,$F277)="",INDEX(INDIRECT(BJ277),$E277,$F277)&gt;=INDEX(INDIRECT(BJ277),1,CG$28)),0,(INDEX(INDIRECT(BJ277),$E277,$F277))-INDEX(INDIRECT(BJ277),1,CG$28))*(10-INDEX(INDIRECT("times"&amp;BH$2),$F277,CG$28))/10</f>
        <v>0</v>
      </c>
      <c r="CH277" s="201">
        <v>4</v>
      </c>
      <c r="CJ277" s="18" t="s">
        <v>213</v>
      </c>
      <c r="CK277" s="122">
        <f>CJ236</f>
        <v>2</v>
      </c>
      <c r="CL277" s="122" t="str">
        <f>CJ237</f>
        <v>work3564</v>
      </c>
      <c r="CM277" s="210" t="str">
        <f t="shared" si="1201"/>
        <v>core2_work3564</v>
      </c>
      <c r="CN277" s="122">
        <v>5</v>
      </c>
      <c r="CO277" s="33">
        <v>4</v>
      </c>
      <c r="CP277" s="62">
        <f ca="1">IF(OR(INDEX(INDIRECT("times"&amp;CK$2),$F277,CP$28)&gt;10,INDEX(INDIRECT(CM277),$E277,$F277)="",INDEX(INDIRECT(CM277),$E277,$F277)&gt;=INDEX(INDIRECT(CM277),1,CP$28)),0,(INDEX(INDIRECT(CM277),$E277,$F277))-INDEX(INDIRECT(CM277),1,CP$28))*(10-INDEX(INDIRECT("times"&amp;CK$2),$F277,CP$28))/10</f>
        <v>0</v>
      </c>
      <c r="CQ277" s="63">
        <f ca="1">IF(OR(INDEX(INDIRECT("times"&amp;CK$2),$F277,CQ$28)&gt;10,INDEX(INDIRECT(CM277),$E277,$F277)="",INDEX(INDIRECT(CM277),$E277,$F277)&gt;=INDEX(INDIRECT(CM277),1,CQ$28)),0,(INDEX(INDIRECT(CM277),$E277,$F277))-INDEX(INDIRECT(CM277),1,CQ$28))*(10-INDEX(INDIRECT("times"&amp;CK$2),$F277,CQ$28))/10</f>
        <v>0</v>
      </c>
      <c r="CR277" s="63">
        <f ca="1">IF(OR(INDEX(INDIRECT("times"&amp;CK$2),$F277,CR$28)&gt;10,INDEX(INDIRECT(CM277),$E277,$F277)="",INDEX(INDIRECT(CM277),$E277,$F277)&gt;=INDEX(INDIRECT(CM277),1,CR$28)),0,(INDEX(INDIRECT(CM277),$E277,$F277))-INDEX(INDIRECT(CM277),1,CR$28))*(10-INDEX(INDIRECT("times"&amp;CK$2),$F277,CR$28))/10</f>
        <v>0</v>
      </c>
      <c r="CS277" s="63">
        <f ca="1">IF(OR(INDEX(INDIRECT("times"&amp;CK$2),$F277,CS$28)&gt;10,INDEX(INDIRECT(CM277),$E277,$F277)="",INDEX(INDIRECT(CM277),$E277,$F277)&gt;=INDEX(INDIRECT(CM277),1,CS$28)),0,(INDEX(INDIRECT(CM277),$E277,$F277))-INDEX(INDIRECT(CM277),1,CS$28))*(10-INDEX(INDIRECT("times"&amp;CK$2),$F277,CS$28))/10</f>
        <v>0</v>
      </c>
      <c r="CT277" s="63">
        <f ca="1">IF(OR(INDEX(INDIRECT("times"&amp;CK$2),$F277,CT$28)&gt;10,INDEX(INDIRECT(CM277),$E277,$F277)="",INDEX(INDIRECT(CM277),$E277,$F277)&gt;=INDEX(INDIRECT(CM277),1,CT$28)),0,(INDEX(INDIRECT(CM277),$E277,$F277))-INDEX(INDIRECT(CM277),1,CT$28))*(10-INDEX(INDIRECT("times"&amp;CK$2),$F277,CT$28))/10</f>
        <v>0</v>
      </c>
      <c r="CU277" s="63">
        <f ca="1">IF(OR(INDEX(INDIRECT("times"&amp;CK$2),$F277,CU$28)&gt;10,INDEX(INDIRECT(CM277),$E277,$F277)="",INDEX(INDIRECT(CM277),$E277,$F277)&gt;=INDEX(INDIRECT(CM277),1,CU$28)),0,(INDEX(INDIRECT(CM277),$E277,$F277))-INDEX(INDIRECT(CM277),1,CU$28))*(10-INDEX(INDIRECT("times"&amp;CK$2),$F277,CU$28))/10</f>
        <v>0</v>
      </c>
      <c r="CV277" s="63">
        <f ca="1">IF(OR(INDEX(INDIRECT("times"&amp;CK$2),$F277,CV$28)&gt;10,INDEX(INDIRECT(CM277),$E277,$F277)="",INDEX(INDIRECT(CM277),$E277,$F277)&gt;=INDEX(INDIRECT(CM277),1,CV$28)),0,(INDEX(INDIRECT(CM277),$E277,$F277))-INDEX(INDIRECT(CM277),1,CV$28))*(10-INDEX(INDIRECT("times"&amp;CK$2),$F277,CV$28))/10</f>
        <v>0</v>
      </c>
      <c r="CW277" s="63">
        <f ca="1">IF(OR(INDEX(INDIRECT("times"&amp;CK$2),$F277,CW$28)&gt;10,INDEX(INDIRECT(CM277),$E277,$F277)="",INDEX(INDIRECT(CM277),$E277,$F277)&gt;=INDEX(INDIRECT(CM277),1,CW$28)),0,(INDEX(INDIRECT(CM277),$E277,$F277))-INDEX(INDIRECT(CM277),1,CW$28))*(10-INDEX(INDIRECT("times"&amp;CK$2),$F277,CW$28))/10</f>
        <v>0</v>
      </c>
      <c r="CX277" s="63">
        <f ca="1">IF(OR(INDEX(INDIRECT("times"&amp;CK$2),$F277,CX$28)&gt;10,INDEX(INDIRECT(CM277),$E277,$F277)="",INDEX(INDIRECT(CM277),$E277,$F277)&gt;=INDEX(INDIRECT(CM277),1,CX$28)),0,(INDEX(INDIRECT(CM277),$E277,$F277))-INDEX(INDIRECT(CM277),1,CX$28))*(10-INDEX(INDIRECT("times"&amp;CK$2),$F277,CX$28))/10</f>
        <v>0</v>
      </c>
      <c r="CY277" s="63">
        <f ca="1">IF(OR(INDEX(INDIRECT("times"&amp;CK$2),$F277,CY$28)&gt;10,INDEX(INDIRECT(CM277),$E277,$F277)="",INDEX(INDIRECT(CM277),$E277,$F277)&gt;=INDEX(INDIRECT(CM277),1,CY$28)),0,(INDEX(INDIRECT(CM277),$E277,$F277))-INDEX(INDIRECT(CM277),1,CY$28))*(10-INDEX(INDIRECT("times"&amp;CK$2),$F277,CY$28))/10</f>
        <v>0</v>
      </c>
      <c r="CZ277" s="63">
        <f ca="1">IF(OR(INDEX(INDIRECT("times"&amp;CK$2),$F277,CZ$28)&gt;10,INDEX(INDIRECT(CM277),$E277,$F277)="",INDEX(INDIRECT(CM277),$E277,$F277)&gt;=INDEX(INDIRECT(CM277),1,CZ$28)),0,(INDEX(INDIRECT(CM277),$E277,$F277))-INDEX(INDIRECT(CM277),1,CZ$28))*(10-INDEX(INDIRECT("times"&amp;CK$2),$F277,CZ$28))/10</f>
        <v>0</v>
      </c>
      <c r="DA277" s="63">
        <f ca="1">IF(OR(INDEX(INDIRECT("times"&amp;CK$2),$F277,DA$28)&gt;10,INDEX(INDIRECT(CM277),$E277,$F277)="",INDEX(INDIRECT(CM277),$E277,$F277)&gt;=INDEX(INDIRECT(CM277),1,DA$28)),0,(INDEX(INDIRECT(CM277),$E277,$F277))-INDEX(INDIRECT(CM277),1,DA$28))*(10-INDEX(INDIRECT("times"&amp;CK$2),$F277,DA$28))/10</f>
        <v>0</v>
      </c>
      <c r="DB277" s="63">
        <f ca="1">IF(OR(INDEX(INDIRECT("times"&amp;CK$2),$F277,DB$28)&gt;10,INDEX(INDIRECT(CM277),$E277,$F277)="",INDEX(INDIRECT(CM277),$E277,$F277)&gt;=INDEX(INDIRECT(CM277),1,DB$28)),0,(INDEX(INDIRECT(CM277),$E277,$F277))-INDEX(INDIRECT(CM277),1,DB$28))*(10-INDEX(INDIRECT("times"&amp;CK$2),$F277,DB$28))/10</f>
        <v>0</v>
      </c>
      <c r="DC277" s="63">
        <f ca="1">IF(OR(INDEX(INDIRECT("times"&amp;CK$2),$F277,DC$28)&gt;10,INDEX(INDIRECT(CM277),$E277,$F277)="",INDEX(INDIRECT(CM277),$E277,$F277)&gt;=INDEX(INDIRECT(CM277),1,DC$28)),0,(INDEX(INDIRECT(CM277),$E277,$F277))-INDEX(INDIRECT(CM277),1,DC$28))*(10-INDEX(INDIRECT("times"&amp;CK$2),$F277,DC$28))/10</f>
        <v>0</v>
      </c>
      <c r="DD277" s="63">
        <f ca="1">IF(OR(INDEX(INDIRECT("times"&amp;CK$2),$F277,DD$28)&gt;10,INDEX(INDIRECT(CM277),$E277,$F277)="",INDEX(INDIRECT(CM277),$E277,$F277)&gt;=INDEX(INDIRECT(CM277),1,DD$28)),0,(INDEX(INDIRECT(CM277),$E277,$F277))-INDEX(INDIRECT(CM277),1,DD$28))*(10-INDEX(INDIRECT("times"&amp;CK$2),$F277,DD$28))/10</f>
        <v>0</v>
      </c>
      <c r="DE277" s="63">
        <f ca="1">IF(OR(INDEX(INDIRECT("times"&amp;CK$2),$F277,DE$28)&gt;10,INDEX(INDIRECT(CM277),$E277,$F277)="",INDEX(INDIRECT(CM277),$E277,$F277)&gt;=INDEX(INDIRECT(CM277),1,DE$28)),0,(INDEX(INDIRECT(CM277),$E277,$F277))-INDEX(INDIRECT(CM277),1,DE$28))*(10-INDEX(INDIRECT("times"&amp;CK$2),$F277,DE$28))/10</f>
        <v>0</v>
      </c>
      <c r="DF277" s="63">
        <f ca="1">IF(OR(INDEX(INDIRECT("times"&amp;CK$2),$F277,DF$28)&gt;10,INDEX(INDIRECT(CM277),$E277,$F277)="",INDEX(INDIRECT(CM277),$E277,$F277)&gt;=INDEX(INDIRECT(CM277),1,DF$28)),0,(INDEX(INDIRECT(CM277),$E277,$F277))-INDEX(INDIRECT(CM277),1,DF$28))*(10-INDEX(INDIRECT("times"&amp;CK$2),$F277,DF$28))/10</f>
        <v>0</v>
      </c>
      <c r="DG277" s="63">
        <f ca="1">IF(OR(INDEX(INDIRECT("times"&amp;CK$2),$F277,DG$28)&gt;10,INDEX(INDIRECT(CM277),$E277,$F277)="",INDEX(INDIRECT(CM277),$E277,$F277)&gt;=INDEX(INDIRECT(CM277),1,DG$28)),0,(INDEX(INDIRECT(CM277),$E277,$F277))-INDEX(INDIRECT(CM277),1,DG$28))*(10-INDEX(INDIRECT("times"&amp;CK$2),$F277,DG$28))/10</f>
        <v>0</v>
      </c>
      <c r="DH277" s="63">
        <f ca="1">IF(OR(INDEX(INDIRECT("times"&amp;CK$2),$F277,DH$28)&gt;10,INDEX(INDIRECT(CM277),$E277,$F277)="",INDEX(INDIRECT(CM277),$E277,$F277)&gt;=INDEX(INDIRECT(CM277),1,DH$28)),0,(INDEX(INDIRECT(CM277),$E277,$F277))-INDEX(INDIRECT(CM277),1,DH$28))*(10-INDEX(INDIRECT("times"&amp;CK$2),$F277,DH$28))/10</f>
        <v>0</v>
      </c>
      <c r="DI277" s="63">
        <f ca="1">IF(OR(INDEX(INDIRECT("times"&amp;CK$2),$F277,DI$28)&gt;10,INDEX(INDIRECT(CM277),$E277,$F277)="",INDEX(INDIRECT(CM277),$E277,$F277)&gt;=INDEX(INDIRECT(CM277),1,DI$28)),0,(INDEX(INDIRECT(CM277),$E277,$F277))-INDEX(INDIRECT(CM277),1,DI$28))*(10-INDEX(INDIRECT("times"&amp;CK$2),$F277,DI$28))/10</f>
        <v>0</v>
      </c>
      <c r="DJ277" s="64">
        <f ca="1">IF(OR(INDEX(INDIRECT("times"&amp;CK$2),$F277,DJ$28)&gt;10,INDEX(INDIRECT(CM277),$E277,$F277)="",INDEX(INDIRECT(CM277),$E277,$F277)&gt;=INDEX(INDIRECT(CM277),1,DJ$28)),0,(INDEX(INDIRECT(CM277),$E277,$F277))-INDEX(INDIRECT(CM277),1,DJ$28))*(10-INDEX(INDIRECT("times"&amp;CK$2),$F277,DJ$28))/10</f>
        <v>0</v>
      </c>
      <c r="DK277" s="201">
        <v>4</v>
      </c>
      <c r="DM277" s="18" t="s">
        <v>213</v>
      </c>
      <c r="DN277" s="122">
        <f>DM236</f>
        <v>2</v>
      </c>
      <c r="DO277" s="122" t="str">
        <f>DM237</f>
        <v>shop3564</v>
      </c>
      <c r="DP277" s="210" t="str">
        <f t="shared" si="1202"/>
        <v>core2_shop3564</v>
      </c>
      <c r="DQ277" s="122">
        <v>5</v>
      </c>
      <c r="DR277" s="33">
        <v>4</v>
      </c>
      <c r="DS277" s="62">
        <f ca="1">IF(OR(INDEX(INDIRECT("times"&amp;DN$2),$F277,DS$28)&gt;10,INDEX(INDIRECT(DP277),$E277,$F277)="",INDEX(INDIRECT(DP277),$E277,$F277)&gt;=INDEX(INDIRECT(DP277),1,DS$28)),0,(INDEX(INDIRECT(DP277),$E277,$F277))-INDEX(INDIRECT(DP277),1,DS$28))*(10-INDEX(INDIRECT("times"&amp;DN$2),$F277,DS$28))/10</f>
        <v>0</v>
      </c>
      <c r="DT277" s="63">
        <f ca="1">IF(OR(INDEX(INDIRECT("times"&amp;DN$2),$F277,DT$28)&gt;10,INDEX(INDIRECT(DP277),$E277,$F277)="",INDEX(INDIRECT(DP277),$E277,$F277)&gt;=INDEX(INDIRECT(DP277),1,DT$28)),0,(INDEX(INDIRECT(DP277),$E277,$F277))-INDEX(INDIRECT(DP277),1,DT$28))*(10-INDEX(INDIRECT("times"&amp;DN$2),$F277,DT$28))/10</f>
        <v>0</v>
      </c>
      <c r="DU277" s="63">
        <f ca="1">IF(OR(INDEX(INDIRECT("times"&amp;DN$2),$F277,DU$28)&gt;10,INDEX(INDIRECT(DP277),$E277,$F277)="",INDEX(INDIRECT(DP277),$E277,$F277)&gt;=INDEX(INDIRECT(DP277),1,DU$28)),0,(INDEX(INDIRECT(DP277),$E277,$F277))-INDEX(INDIRECT(DP277),1,DU$28))*(10-INDEX(INDIRECT("times"&amp;DN$2),$F277,DU$28))/10</f>
        <v>0</v>
      </c>
      <c r="DV277" s="63">
        <f ca="1">IF(OR(INDEX(INDIRECT("times"&amp;DN$2),$F277,DV$28)&gt;10,INDEX(INDIRECT(DP277),$E277,$F277)="",INDEX(INDIRECT(DP277),$E277,$F277)&gt;=INDEX(INDIRECT(DP277),1,DV$28)),0,(INDEX(INDIRECT(DP277),$E277,$F277))-INDEX(INDIRECT(DP277),1,DV$28))*(10-INDEX(INDIRECT("times"&amp;DN$2),$F277,DV$28))/10</f>
        <v>0</v>
      </c>
      <c r="DW277" s="63">
        <f ca="1">IF(OR(INDEX(INDIRECT("times"&amp;DN$2),$F277,DW$28)&gt;10,INDEX(INDIRECT(DP277),$E277,$F277)="",INDEX(INDIRECT(DP277),$E277,$F277)&gt;=INDEX(INDIRECT(DP277),1,DW$28)),0,(INDEX(INDIRECT(DP277),$E277,$F277))-INDEX(INDIRECT(DP277),1,DW$28))*(10-INDEX(INDIRECT("times"&amp;DN$2),$F277,DW$28))/10</f>
        <v>0</v>
      </c>
      <c r="DX277" s="63">
        <f ca="1">IF(OR(INDEX(INDIRECT("times"&amp;DN$2),$F277,DX$28)&gt;10,INDEX(INDIRECT(DP277),$E277,$F277)="",INDEX(INDIRECT(DP277),$E277,$F277)&gt;=INDEX(INDIRECT(DP277),1,DX$28)),0,(INDEX(INDIRECT(DP277),$E277,$F277))-INDEX(INDIRECT(DP277),1,DX$28))*(10-INDEX(INDIRECT("times"&amp;DN$2),$F277,DX$28))/10</f>
        <v>0</v>
      </c>
      <c r="DY277" s="63">
        <f ca="1">IF(OR(INDEX(INDIRECT("times"&amp;DN$2),$F277,DY$28)&gt;10,INDEX(INDIRECT(DP277),$E277,$F277)="",INDEX(INDIRECT(DP277),$E277,$F277)&gt;=INDEX(INDIRECT(DP277),1,DY$28)),0,(INDEX(INDIRECT(DP277),$E277,$F277))-INDEX(INDIRECT(DP277),1,DY$28))*(10-INDEX(INDIRECT("times"&amp;DN$2),$F277,DY$28))/10</f>
        <v>0</v>
      </c>
      <c r="DZ277" s="63">
        <f ca="1">IF(OR(INDEX(INDIRECT("times"&amp;DN$2),$F277,DZ$28)&gt;10,INDEX(INDIRECT(DP277),$E277,$F277)="",INDEX(INDIRECT(DP277),$E277,$F277)&gt;=INDEX(INDIRECT(DP277),1,DZ$28)),0,(INDEX(INDIRECT(DP277),$E277,$F277))-INDEX(INDIRECT(DP277),1,DZ$28))*(10-INDEX(INDIRECT("times"&amp;DN$2),$F277,DZ$28))/10</f>
        <v>0</v>
      </c>
      <c r="EA277" s="63">
        <f ca="1">IF(OR(INDEX(INDIRECT("times"&amp;DN$2),$F277,EA$28)&gt;10,INDEX(INDIRECT(DP277),$E277,$F277)="",INDEX(INDIRECT(DP277),$E277,$F277)&gt;=INDEX(INDIRECT(DP277),1,EA$28)),0,(INDEX(INDIRECT(DP277),$E277,$F277))-INDEX(INDIRECT(DP277),1,EA$28))*(10-INDEX(INDIRECT("times"&amp;DN$2),$F277,EA$28))/10</f>
        <v>0</v>
      </c>
      <c r="EB277" s="63">
        <f ca="1">IF(OR(INDEX(INDIRECT("times"&amp;DN$2),$F277,EB$28)&gt;10,INDEX(INDIRECT(DP277),$E277,$F277)="",INDEX(INDIRECT(DP277),$E277,$F277)&gt;=INDEX(INDIRECT(DP277),1,EB$28)),0,(INDEX(INDIRECT(DP277),$E277,$F277))-INDEX(INDIRECT(DP277),1,EB$28))*(10-INDEX(INDIRECT("times"&amp;DN$2),$F277,EB$28))/10</f>
        <v>0</v>
      </c>
      <c r="EC277" s="63">
        <f ca="1">IF(OR(INDEX(INDIRECT("times"&amp;DN$2),$F277,EC$28)&gt;10,INDEX(INDIRECT(DP277),$E277,$F277)="",INDEX(INDIRECT(DP277),$E277,$F277)&gt;=INDEX(INDIRECT(DP277),1,EC$28)),0,(INDEX(INDIRECT(DP277),$E277,$F277))-INDEX(INDIRECT(DP277),1,EC$28))*(10-INDEX(INDIRECT("times"&amp;DN$2),$F277,EC$28))/10</f>
        <v>0</v>
      </c>
      <c r="ED277" s="63">
        <f ca="1">IF(OR(INDEX(INDIRECT("times"&amp;DN$2),$F277,ED$28)&gt;10,INDEX(INDIRECT(DP277),$E277,$F277)="",INDEX(INDIRECT(DP277),$E277,$F277)&gt;=INDEX(INDIRECT(DP277),1,ED$28)),0,(INDEX(INDIRECT(DP277),$E277,$F277))-INDEX(INDIRECT(DP277),1,ED$28))*(10-INDEX(INDIRECT("times"&amp;DN$2),$F277,ED$28))/10</f>
        <v>0</v>
      </c>
      <c r="EE277" s="63">
        <f ca="1">IF(OR(INDEX(INDIRECT("times"&amp;DN$2),$F277,EE$28)&gt;10,INDEX(INDIRECT(DP277),$E277,$F277)="",INDEX(INDIRECT(DP277),$E277,$F277)&gt;=INDEX(INDIRECT(DP277),1,EE$28)),0,(INDEX(INDIRECT(DP277),$E277,$F277))-INDEX(INDIRECT(DP277),1,EE$28))*(10-INDEX(INDIRECT("times"&amp;DN$2),$F277,EE$28))/10</f>
        <v>0</v>
      </c>
      <c r="EF277" s="63">
        <f ca="1">IF(OR(INDEX(INDIRECT("times"&amp;DN$2),$F277,EF$28)&gt;10,INDEX(INDIRECT(DP277),$E277,$F277)="",INDEX(INDIRECT(DP277),$E277,$F277)&gt;=INDEX(INDIRECT(DP277),1,EF$28)),0,(INDEX(INDIRECT(DP277),$E277,$F277))-INDEX(INDIRECT(DP277),1,EF$28))*(10-INDEX(INDIRECT("times"&amp;DN$2),$F277,EF$28))/10</f>
        <v>0</v>
      </c>
      <c r="EG277" s="63">
        <f ca="1">IF(OR(INDEX(INDIRECT("times"&amp;DN$2),$F277,EG$28)&gt;10,INDEX(INDIRECT(DP277),$E277,$F277)="",INDEX(INDIRECT(DP277),$E277,$F277)&gt;=INDEX(INDIRECT(DP277),1,EG$28)),0,(INDEX(INDIRECT(DP277),$E277,$F277))-INDEX(INDIRECT(DP277),1,EG$28))*(10-INDEX(INDIRECT("times"&amp;DN$2),$F277,EG$28))/10</f>
        <v>0</v>
      </c>
      <c r="EH277" s="63">
        <f ca="1">IF(OR(INDEX(INDIRECT("times"&amp;DN$2),$F277,EH$28)&gt;10,INDEX(INDIRECT(DP277),$E277,$F277)="",INDEX(INDIRECT(DP277),$E277,$F277)&gt;=INDEX(INDIRECT(DP277),1,EH$28)),0,(INDEX(INDIRECT(DP277),$E277,$F277))-INDEX(INDIRECT(DP277),1,EH$28))*(10-INDEX(INDIRECT("times"&amp;DN$2),$F277,EH$28))/10</f>
        <v>0</v>
      </c>
      <c r="EI277" s="63">
        <f ca="1">IF(OR(INDEX(INDIRECT("times"&amp;DN$2),$F277,EI$28)&gt;10,INDEX(INDIRECT(DP277),$E277,$F277)="",INDEX(INDIRECT(DP277),$E277,$F277)&gt;=INDEX(INDIRECT(DP277),1,EI$28)),0,(INDEX(INDIRECT(DP277),$E277,$F277))-INDEX(INDIRECT(DP277),1,EI$28))*(10-INDEX(INDIRECT("times"&amp;DN$2),$F277,EI$28))/10</f>
        <v>0</v>
      </c>
      <c r="EJ277" s="63">
        <f ca="1">IF(OR(INDEX(INDIRECT("times"&amp;DN$2),$F277,EJ$28)&gt;10,INDEX(INDIRECT(DP277),$E277,$F277)="",INDEX(INDIRECT(DP277),$E277,$F277)&gt;=INDEX(INDIRECT(DP277),1,EJ$28)),0,(INDEX(INDIRECT(DP277),$E277,$F277))-INDEX(INDIRECT(DP277),1,EJ$28))*(10-INDEX(INDIRECT("times"&amp;DN$2),$F277,EJ$28))/10</f>
        <v>0</v>
      </c>
      <c r="EK277" s="63">
        <f ca="1">IF(OR(INDEX(INDIRECT("times"&amp;DN$2),$F277,EK$28)&gt;10,INDEX(INDIRECT(DP277),$E277,$F277)="",INDEX(INDIRECT(DP277),$E277,$F277)&gt;=INDEX(INDIRECT(DP277),1,EK$28)),0,(INDEX(INDIRECT(DP277),$E277,$F277))-INDEX(INDIRECT(DP277),1,EK$28))*(10-INDEX(INDIRECT("times"&amp;DN$2),$F277,EK$28))/10</f>
        <v>0</v>
      </c>
      <c r="EL277" s="63">
        <f ca="1">IF(OR(INDEX(INDIRECT("times"&amp;DN$2),$F277,EL$28)&gt;10,INDEX(INDIRECT(DP277),$E277,$F277)="",INDEX(INDIRECT(DP277),$E277,$F277)&gt;=INDEX(INDIRECT(DP277),1,EL$28)),0,(INDEX(INDIRECT(DP277),$E277,$F277))-INDEX(INDIRECT(DP277),1,EL$28))*(10-INDEX(INDIRECT("times"&amp;DN$2),$F277,EL$28))/10</f>
        <v>0</v>
      </c>
      <c r="EM277" s="64">
        <f ca="1">IF(OR(INDEX(INDIRECT("times"&amp;DN$2),$F277,EM$28)&gt;10,INDEX(INDIRECT(DP277),$E277,$F277)="",INDEX(INDIRECT(DP277),$E277,$F277)&gt;=INDEX(INDIRECT(DP277),1,EM$28)),0,(INDEX(INDIRECT(DP277),$E277,$F277))-INDEX(INDIRECT(DP277),1,EM$28))*(10-INDEX(INDIRECT("times"&amp;DN$2),$F277,EM$28))/10</f>
        <v>0</v>
      </c>
      <c r="EN277" s="201">
        <v>4</v>
      </c>
      <c r="EP277" s="18" t="s">
        <v>213</v>
      </c>
      <c r="EQ277" s="122">
        <f>EP236</f>
        <v>2</v>
      </c>
      <c r="ER277" s="122" t="str">
        <f>EP237</f>
        <v>lei3564</v>
      </c>
      <c r="ES277" s="210" t="str">
        <f t="shared" si="1203"/>
        <v>core2_lei3564</v>
      </c>
      <c r="ET277" s="122">
        <v>5</v>
      </c>
      <c r="EU277" s="33">
        <v>4</v>
      </c>
      <c r="EV277" s="62">
        <f ca="1">IF(OR(INDEX(INDIRECT("times"&amp;EQ$2),$F277,EV$28)&gt;10,INDEX(INDIRECT(ES277),$E277,$F277)="",INDEX(INDIRECT(ES277),$E277,$F277)&gt;=INDEX(INDIRECT(ES277),1,EV$28)),0,(INDEX(INDIRECT(ES277),$E277,$F277))-INDEX(INDIRECT(ES277),1,EV$28))*(10-INDEX(INDIRECT("times"&amp;EQ$2),$F277,EV$28))/10</f>
        <v>0</v>
      </c>
      <c r="EW277" s="63">
        <f ca="1">IF(OR(INDEX(INDIRECT("times"&amp;EQ$2),$F277,EW$28)&gt;10,INDEX(INDIRECT(ES277),$E277,$F277)="",INDEX(INDIRECT(ES277),$E277,$F277)&gt;=INDEX(INDIRECT(ES277),1,EW$28)),0,(INDEX(INDIRECT(ES277),$E277,$F277))-INDEX(INDIRECT(ES277),1,EW$28))*(10-INDEX(INDIRECT("times"&amp;EQ$2),$F277,EW$28))/10</f>
        <v>0</v>
      </c>
      <c r="EX277" s="63">
        <f ca="1">IF(OR(INDEX(INDIRECT("times"&amp;EQ$2),$F277,EX$28)&gt;10,INDEX(INDIRECT(ES277),$E277,$F277)="",INDEX(INDIRECT(ES277),$E277,$F277)&gt;=INDEX(INDIRECT(ES277),1,EX$28)),0,(INDEX(INDIRECT(ES277),$E277,$F277))-INDEX(INDIRECT(ES277),1,EX$28))*(10-INDEX(INDIRECT("times"&amp;EQ$2),$F277,EX$28))/10</f>
        <v>0</v>
      </c>
      <c r="EY277" s="63">
        <f ca="1">IF(OR(INDEX(INDIRECT("times"&amp;EQ$2),$F277,EY$28)&gt;10,INDEX(INDIRECT(ES277),$E277,$F277)="",INDEX(INDIRECT(ES277),$E277,$F277)&gt;=INDEX(INDIRECT(ES277),1,EY$28)),0,(INDEX(INDIRECT(ES277),$E277,$F277))-INDEX(INDIRECT(ES277),1,EY$28))*(10-INDEX(INDIRECT("times"&amp;EQ$2),$F277,EY$28))/10</f>
        <v>0</v>
      </c>
      <c r="EZ277" s="63">
        <f ca="1">IF(OR(INDEX(INDIRECT("times"&amp;EQ$2),$F277,EZ$28)&gt;10,INDEX(INDIRECT(ES277),$E277,$F277)="",INDEX(INDIRECT(ES277),$E277,$F277)&gt;=INDEX(INDIRECT(ES277),1,EZ$28)),0,(INDEX(INDIRECT(ES277),$E277,$F277))-INDEX(INDIRECT(ES277),1,EZ$28))*(10-INDEX(INDIRECT("times"&amp;EQ$2),$F277,EZ$28))/10</f>
        <v>0</v>
      </c>
      <c r="FA277" s="63">
        <f ca="1">IF(OR(INDEX(INDIRECT("times"&amp;EQ$2),$F277,FA$28)&gt;10,INDEX(INDIRECT(ES277),$E277,$F277)="",INDEX(INDIRECT(ES277),$E277,$F277)&gt;=INDEX(INDIRECT(ES277),1,FA$28)),0,(INDEX(INDIRECT(ES277),$E277,$F277))-INDEX(INDIRECT(ES277),1,FA$28))*(10-INDEX(INDIRECT("times"&amp;EQ$2),$F277,FA$28))/10</f>
        <v>0</v>
      </c>
      <c r="FB277" s="63">
        <f ca="1">IF(OR(INDEX(INDIRECT("times"&amp;EQ$2),$F277,FB$28)&gt;10,INDEX(INDIRECT(ES277),$E277,$F277)="",INDEX(INDIRECT(ES277),$E277,$F277)&gt;=INDEX(INDIRECT(ES277),1,FB$28)),0,(INDEX(INDIRECT(ES277),$E277,$F277))-INDEX(INDIRECT(ES277),1,FB$28))*(10-INDEX(INDIRECT("times"&amp;EQ$2),$F277,FB$28))/10</f>
        <v>0</v>
      </c>
      <c r="FC277" s="63">
        <f ca="1">IF(OR(INDEX(INDIRECT("times"&amp;EQ$2),$F277,FC$28)&gt;10,INDEX(INDIRECT(ES277),$E277,$F277)="",INDEX(INDIRECT(ES277),$E277,$F277)&gt;=INDEX(INDIRECT(ES277),1,FC$28)),0,(INDEX(INDIRECT(ES277),$E277,$F277))-INDEX(INDIRECT(ES277),1,FC$28))*(10-INDEX(INDIRECT("times"&amp;EQ$2),$F277,FC$28))/10</f>
        <v>0</v>
      </c>
      <c r="FD277" s="63">
        <f ca="1">IF(OR(INDEX(INDIRECT("times"&amp;EQ$2),$F277,FD$28)&gt;10,INDEX(INDIRECT(ES277),$E277,$F277)="",INDEX(INDIRECT(ES277),$E277,$F277)&gt;=INDEX(INDIRECT(ES277),1,FD$28)),0,(INDEX(INDIRECT(ES277),$E277,$F277))-INDEX(INDIRECT(ES277),1,FD$28))*(10-INDEX(INDIRECT("times"&amp;EQ$2),$F277,FD$28))/10</f>
        <v>0</v>
      </c>
      <c r="FE277" s="63">
        <f ca="1">IF(OR(INDEX(INDIRECT("times"&amp;EQ$2),$F277,FE$28)&gt;10,INDEX(INDIRECT(ES277),$E277,$F277)="",INDEX(INDIRECT(ES277),$E277,$F277)&gt;=INDEX(INDIRECT(ES277),1,FE$28)),0,(INDEX(INDIRECT(ES277),$E277,$F277))-INDEX(INDIRECT(ES277),1,FE$28))*(10-INDEX(INDIRECT("times"&amp;EQ$2),$F277,FE$28))/10</f>
        <v>0</v>
      </c>
      <c r="FF277" s="63">
        <f ca="1">IF(OR(INDEX(INDIRECT("times"&amp;EQ$2),$F277,FF$28)&gt;10,INDEX(INDIRECT(ES277),$E277,$F277)="",INDEX(INDIRECT(ES277),$E277,$F277)&gt;=INDEX(INDIRECT(ES277),1,FF$28)),0,(INDEX(INDIRECT(ES277),$E277,$F277))-INDEX(INDIRECT(ES277),1,FF$28))*(10-INDEX(INDIRECT("times"&amp;EQ$2),$F277,FF$28))/10</f>
        <v>0</v>
      </c>
      <c r="FG277" s="63">
        <f ca="1">IF(OR(INDEX(INDIRECT("times"&amp;EQ$2),$F277,FG$28)&gt;10,INDEX(INDIRECT(ES277),$E277,$F277)="",INDEX(INDIRECT(ES277),$E277,$F277)&gt;=INDEX(INDIRECT(ES277),1,FG$28)),0,(INDEX(INDIRECT(ES277),$E277,$F277))-INDEX(INDIRECT(ES277),1,FG$28))*(10-INDEX(INDIRECT("times"&amp;EQ$2),$F277,FG$28))/10</f>
        <v>0</v>
      </c>
      <c r="FH277" s="63">
        <f ca="1">IF(OR(INDEX(INDIRECT("times"&amp;EQ$2),$F277,FH$28)&gt;10,INDEX(INDIRECT(ES277),$E277,$F277)="",INDEX(INDIRECT(ES277),$E277,$F277)&gt;=INDEX(INDIRECT(ES277),1,FH$28)),0,(INDEX(INDIRECT(ES277),$E277,$F277))-INDEX(INDIRECT(ES277),1,FH$28))*(10-INDEX(INDIRECT("times"&amp;EQ$2),$F277,FH$28))/10</f>
        <v>0</v>
      </c>
      <c r="FI277" s="63">
        <f ca="1">IF(OR(INDEX(INDIRECT("times"&amp;EQ$2),$F277,FI$28)&gt;10,INDEX(INDIRECT(ES277),$E277,$F277)="",INDEX(INDIRECT(ES277),$E277,$F277)&gt;=INDEX(INDIRECT(ES277),1,FI$28)),0,(INDEX(INDIRECT(ES277),$E277,$F277))-INDEX(INDIRECT(ES277),1,FI$28))*(10-INDEX(INDIRECT("times"&amp;EQ$2),$F277,FI$28))/10</f>
        <v>0</v>
      </c>
      <c r="FJ277" s="63">
        <f ca="1">IF(OR(INDEX(INDIRECT("times"&amp;EQ$2),$F277,FJ$28)&gt;10,INDEX(INDIRECT(ES277),$E277,$F277)="",INDEX(INDIRECT(ES277),$E277,$F277)&gt;=INDEX(INDIRECT(ES277),1,FJ$28)),0,(INDEX(INDIRECT(ES277),$E277,$F277))-INDEX(INDIRECT(ES277),1,FJ$28))*(10-INDEX(INDIRECT("times"&amp;EQ$2),$F277,FJ$28))/10</f>
        <v>0</v>
      </c>
      <c r="FK277" s="63">
        <f ca="1">IF(OR(INDEX(INDIRECT("times"&amp;EQ$2),$F277,FK$28)&gt;10,INDEX(INDIRECT(ES277),$E277,$F277)="",INDEX(INDIRECT(ES277),$E277,$F277)&gt;=INDEX(INDIRECT(ES277),1,FK$28)),0,(INDEX(INDIRECT(ES277),$E277,$F277))-INDEX(INDIRECT(ES277),1,FK$28))*(10-INDEX(INDIRECT("times"&amp;EQ$2),$F277,FK$28))/10</f>
        <v>0</v>
      </c>
      <c r="FL277" s="63">
        <f ca="1">IF(OR(INDEX(INDIRECT("times"&amp;EQ$2),$F277,FL$28)&gt;10,INDEX(INDIRECT(ES277),$E277,$F277)="",INDEX(INDIRECT(ES277),$E277,$F277)&gt;=INDEX(INDIRECT(ES277),1,FL$28)),0,(INDEX(INDIRECT(ES277),$E277,$F277))-INDEX(INDIRECT(ES277),1,FL$28))*(10-INDEX(INDIRECT("times"&amp;EQ$2),$F277,FL$28))/10</f>
        <v>0</v>
      </c>
      <c r="FM277" s="63">
        <f ca="1">IF(OR(INDEX(INDIRECT("times"&amp;EQ$2),$F277,FM$28)&gt;10,INDEX(INDIRECT(ES277),$E277,$F277)="",INDEX(INDIRECT(ES277),$E277,$F277)&gt;=INDEX(INDIRECT(ES277),1,FM$28)),0,(INDEX(INDIRECT(ES277),$E277,$F277))-INDEX(INDIRECT(ES277),1,FM$28))*(10-INDEX(INDIRECT("times"&amp;EQ$2),$F277,FM$28))/10</f>
        <v>0</v>
      </c>
      <c r="FN277" s="63">
        <f ca="1">IF(OR(INDEX(INDIRECT("times"&amp;EQ$2),$F277,FN$28)&gt;10,INDEX(INDIRECT(ES277),$E277,$F277)="",INDEX(INDIRECT(ES277),$E277,$F277)&gt;=INDEX(INDIRECT(ES277),1,FN$28)),0,(INDEX(INDIRECT(ES277),$E277,$F277))-INDEX(INDIRECT(ES277),1,FN$28))*(10-INDEX(INDIRECT("times"&amp;EQ$2),$F277,FN$28))/10</f>
        <v>0</v>
      </c>
      <c r="FO277" s="63">
        <f ca="1">IF(OR(INDEX(INDIRECT("times"&amp;EQ$2),$F277,FO$28)&gt;10,INDEX(INDIRECT(ES277),$E277,$F277)="",INDEX(INDIRECT(ES277),$E277,$F277)&gt;=INDEX(INDIRECT(ES277),1,FO$28)),0,(INDEX(INDIRECT(ES277),$E277,$F277))-INDEX(INDIRECT(ES277),1,FO$28))*(10-INDEX(INDIRECT("times"&amp;EQ$2),$F277,FO$28))/10</f>
        <v>0</v>
      </c>
      <c r="FP277" s="64">
        <f ca="1">IF(OR(INDEX(INDIRECT("times"&amp;EQ$2),$F277,FP$28)&gt;10,INDEX(INDIRECT(ES277),$E277,$F277)="",INDEX(INDIRECT(ES277),$E277,$F277)&gt;=INDEX(INDIRECT(ES277),1,FP$28)),0,(INDEX(INDIRECT(ES277),$E277,$F277))-INDEX(INDIRECT(ES277),1,FP$28))*(10-INDEX(INDIRECT("times"&amp;EQ$2),$F277,FP$28))/10</f>
        <v>0</v>
      </c>
      <c r="FQ277" s="201">
        <v>4</v>
      </c>
      <c r="FS277" s="18" t="s">
        <v>213</v>
      </c>
      <c r="FT277" s="122">
        <f>FS236</f>
        <v>2</v>
      </c>
      <c r="FU277" s="122" t="str">
        <f>FS237</f>
        <v>shop65</v>
      </c>
      <c r="FV277" s="210" t="str">
        <f t="shared" si="1204"/>
        <v>core2_shop65</v>
      </c>
      <c r="FW277" s="122">
        <v>5</v>
      </c>
      <c r="FX277" s="33">
        <v>4</v>
      </c>
      <c r="FY277" s="62">
        <f ca="1">IF(OR(INDEX(INDIRECT("times"&amp;FT$2),$F277,FY$28)&gt;10,INDEX(INDIRECT(FV277),$E277,$F277)="",INDEX(INDIRECT(FV277),$E277,$F277)&gt;=INDEX(INDIRECT(FV277),1,FY$28)),0,(INDEX(INDIRECT(FV277),$E277,$F277))-INDEX(INDIRECT(FV277),1,FY$28))*(10-INDEX(INDIRECT("times"&amp;FT$2),$F277,FY$28))/10</f>
        <v>0</v>
      </c>
      <c r="FZ277" s="63">
        <f ca="1">IF(OR(INDEX(INDIRECT("times"&amp;FT$2),$F277,FZ$28)&gt;10,INDEX(INDIRECT(FV277),$E277,$F277)="",INDEX(INDIRECT(FV277),$E277,$F277)&gt;=INDEX(INDIRECT(FV277),1,FZ$28)),0,(INDEX(INDIRECT(FV277),$E277,$F277))-INDEX(INDIRECT(FV277),1,FZ$28))*(10-INDEX(INDIRECT("times"&amp;FT$2),$F277,FZ$28))/10</f>
        <v>0</v>
      </c>
      <c r="GA277" s="63">
        <f ca="1">IF(OR(INDEX(INDIRECT("times"&amp;FT$2),$F277,GA$28)&gt;10,INDEX(INDIRECT(FV277),$E277,$F277)="",INDEX(INDIRECT(FV277),$E277,$F277)&gt;=INDEX(INDIRECT(FV277),1,GA$28)),0,(INDEX(INDIRECT(FV277),$E277,$F277))-INDEX(INDIRECT(FV277),1,GA$28))*(10-INDEX(INDIRECT("times"&amp;FT$2),$F277,GA$28))/10</f>
        <v>0</v>
      </c>
      <c r="GB277" s="63">
        <f ca="1">IF(OR(INDEX(INDIRECT("times"&amp;FT$2),$F277,GB$28)&gt;10,INDEX(INDIRECT(FV277),$E277,$F277)="",INDEX(INDIRECT(FV277),$E277,$F277)&gt;=INDEX(INDIRECT(FV277),1,GB$28)),0,(INDEX(INDIRECT(FV277),$E277,$F277))-INDEX(INDIRECT(FV277),1,GB$28))*(10-INDEX(INDIRECT("times"&amp;FT$2),$F277,GB$28))/10</f>
        <v>0</v>
      </c>
      <c r="GC277" s="63">
        <f ca="1">IF(OR(INDEX(INDIRECT("times"&amp;FT$2),$F277,GC$28)&gt;10,INDEX(INDIRECT(FV277),$E277,$F277)="",INDEX(INDIRECT(FV277),$E277,$F277)&gt;=INDEX(INDIRECT(FV277),1,GC$28)),0,(INDEX(INDIRECT(FV277),$E277,$F277))-INDEX(INDIRECT(FV277),1,GC$28))*(10-INDEX(INDIRECT("times"&amp;FT$2),$F277,GC$28))/10</f>
        <v>0</v>
      </c>
      <c r="GD277" s="63">
        <f ca="1">IF(OR(INDEX(INDIRECT("times"&amp;FT$2),$F277,GD$28)&gt;10,INDEX(INDIRECT(FV277),$E277,$F277)="",INDEX(INDIRECT(FV277),$E277,$F277)&gt;=INDEX(INDIRECT(FV277),1,GD$28)),0,(INDEX(INDIRECT(FV277),$E277,$F277))-INDEX(INDIRECT(FV277),1,GD$28))*(10-INDEX(INDIRECT("times"&amp;FT$2),$F277,GD$28))/10</f>
        <v>0</v>
      </c>
      <c r="GE277" s="63">
        <f ca="1">IF(OR(INDEX(INDIRECT("times"&amp;FT$2),$F277,GE$28)&gt;10,INDEX(INDIRECT(FV277),$E277,$F277)="",INDEX(INDIRECT(FV277),$E277,$F277)&gt;=INDEX(INDIRECT(FV277),1,GE$28)),0,(INDEX(INDIRECT(FV277),$E277,$F277))-INDEX(INDIRECT(FV277),1,GE$28))*(10-INDEX(INDIRECT("times"&amp;FT$2),$F277,GE$28))/10</f>
        <v>0</v>
      </c>
      <c r="GF277" s="63">
        <f ca="1">IF(OR(INDEX(INDIRECT("times"&amp;FT$2),$F277,GF$28)&gt;10,INDEX(INDIRECT(FV277),$E277,$F277)="",INDEX(INDIRECT(FV277),$E277,$F277)&gt;=INDEX(INDIRECT(FV277),1,GF$28)),0,(INDEX(INDIRECT(FV277),$E277,$F277))-INDEX(INDIRECT(FV277),1,GF$28))*(10-INDEX(INDIRECT("times"&amp;FT$2),$F277,GF$28))/10</f>
        <v>0</v>
      </c>
      <c r="GG277" s="63">
        <f ca="1">IF(OR(INDEX(INDIRECT("times"&amp;FT$2),$F277,GG$28)&gt;10,INDEX(INDIRECT(FV277),$E277,$F277)="",INDEX(INDIRECT(FV277),$E277,$F277)&gt;=INDEX(INDIRECT(FV277),1,GG$28)),0,(INDEX(INDIRECT(FV277),$E277,$F277))-INDEX(INDIRECT(FV277),1,GG$28))*(10-INDEX(INDIRECT("times"&amp;FT$2),$F277,GG$28))/10</f>
        <v>0</v>
      </c>
      <c r="GH277" s="63">
        <f ca="1">IF(OR(INDEX(INDIRECT("times"&amp;FT$2),$F277,GH$28)&gt;10,INDEX(INDIRECT(FV277),$E277,$F277)="",INDEX(INDIRECT(FV277),$E277,$F277)&gt;=INDEX(INDIRECT(FV277),1,GH$28)),0,(INDEX(INDIRECT(FV277),$E277,$F277))-INDEX(INDIRECT(FV277),1,GH$28))*(10-INDEX(INDIRECT("times"&amp;FT$2),$F277,GH$28))/10</f>
        <v>0</v>
      </c>
      <c r="GI277" s="63">
        <f ca="1">IF(OR(INDEX(INDIRECT("times"&amp;FT$2),$F277,GI$28)&gt;10,INDEX(INDIRECT(FV277),$E277,$F277)="",INDEX(INDIRECT(FV277),$E277,$F277)&gt;=INDEX(INDIRECT(FV277),1,GI$28)),0,(INDEX(INDIRECT(FV277),$E277,$F277))-INDEX(INDIRECT(FV277),1,GI$28))*(10-INDEX(INDIRECT("times"&amp;FT$2),$F277,GI$28))/10</f>
        <v>0</v>
      </c>
      <c r="GJ277" s="63">
        <f ca="1">IF(OR(INDEX(INDIRECT("times"&amp;FT$2),$F277,GJ$28)&gt;10,INDEX(INDIRECT(FV277),$E277,$F277)="",INDEX(INDIRECT(FV277),$E277,$F277)&gt;=INDEX(INDIRECT(FV277),1,GJ$28)),0,(INDEX(INDIRECT(FV277),$E277,$F277))-INDEX(INDIRECT(FV277),1,GJ$28))*(10-INDEX(INDIRECT("times"&amp;FT$2),$F277,GJ$28))/10</f>
        <v>0</v>
      </c>
      <c r="GK277" s="63">
        <f ca="1">IF(OR(INDEX(INDIRECT("times"&amp;FT$2),$F277,GK$28)&gt;10,INDEX(INDIRECT(FV277),$E277,$F277)="",INDEX(INDIRECT(FV277),$E277,$F277)&gt;=INDEX(INDIRECT(FV277),1,GK$28)),0,(INDEX(INDIRECT(FV277),$E277,$F277))-INDEX(INDIRECT(FV277),1,GK$28))*(10-INDEX(INDIRECT("times"&amp;FT$2),$F277,GK$28))/10</f>
        <v>0</v>
      </c>
      <c r="GL277" s="63">
        <f ca="1">IF(OR(INDEX(INDIRECT("times"&amp;FT$2),$F277,GL$28)&gt;10,INDEX(INDIRECT(FV277),$E277,$F277)="",INDEX(INDIRECT(FV277),$E277,$F277)&gt;=INDEX(INDIRECT(FV277),1,GL$28)),0,(INDEX(INDIRECT(FV277),$E277,$F277))-INDEX(INDIRECT(FV277),1,GL$28))*(10-INDEX(INDIRECT("times"&amp;FT$2),$F277,GL$28))/10</f>
        <v>0</v>
      </c>
      <c r="GM277" s="63">
        <f ca="1">IF(OR(INDEX(INDIRECT("times"&amp;FT$2),$F277,GM$28)&gt;10,INDEX(INDIRECT(FV277),$E277,$F277)="",INDEX(INDIRECT(FV277),$E277,$F277)&gt;=INDEX(INDIRECT(FV277),1,GM$28)),0,(INDEX(INDIRECT(FV277),$E277,$F277))-INDEX(INDIRECT(FV277),1,GM$28))*(10-INDEX(INDIRECT("times"&amp;FT$2),$F277,GM$28))/10</f>
        <v>0</v>
      </c>
      <c r="GN277" s="63">
        <f ca="1">IF(OR(INDEX(INDIRECT("times"&amp;FT$2),$F277,GN$28)&gt;10,INDEX(INDIRECT(FV277),$E277,$F277)="",INDEX(INDIRECT(FV277),$E277,$F277)&gt;=INDEX(INDIRECT(FV277),1,GN$28)),0,(INDEX(INDIRECT(FV277),$E277,$F277))-INDEX(INDIRECT(FV277),1,GN$28))*(10-INDEX(INDIRECT("times"&amp;FT$2),$F277,GN$28))/10</f>
        <v>0</v>
      </c>
      <c r="GO277" s="63">
        <f ca="1">IF(OR(INDEX(INDIRECT("times"&amp;FT$2),$F277,GO$28)&gt;10,INDEX(INDIRECT(FV277),$E277,$F277)="",INDEX(INDIRECT(FV277),$E277,$F277)&gt;=INDEX(INDIRECT(FV277),1,GO$28)),0,(INDEX(INDIRECT(FV277),$E277,$F277))-INDEX(INDIRECT(FV277),1,GO$28))*(10-INDEX(INDIRECT("times"&amp;FT$2),$F277,GO$28))/10</f>
        <v>0</v>
      </c>
      <c r="GP277" s="63">
        <f ca="1">IF(OR(INDEX(INDIRECT("times"&amp;FT$2),$F277,GP$28)&gt;10,INDEX(INDIRECT(FV277),$E277,$F277)="",INDEX(INDIRECT(FV277),$E277,$F277)&gt;=INDEX(INDIRECT(FV277),1,GP$28)),0,(INDEX(INDIRECT(FV277),$E277,$F277))-INDEX(INDIRECT(FV277),1,GP$28))*(10-INDEX(INDIRECT("times"&amp;FT$2),$F277,GP$28))/10</f>
        <v>0</v>
      </c>
      <c r="GQ277" s="63">
        <f ca="1">IF(OR(INDEX(INDIRECT("times"&amp;FT$2),$F277,GQ$28)&gt;10,INDEX(INDIRECT(FV277),$E277,$F277)="",INDEX(INDIRECT(FV277),$E277,$F277)&gt;=INDEX(INDIRECT(FV277),1,GQ$28)),0,(INDEX(INDIRECT(FV277),$E277,$F277))-INDEX(INDIRECT(FV277),1,GQ$28))*(10-INDEX(INDIRECT("times"&amp;FT$2),$F277,GQ$28))/10</f>
        <v>0</v>
      </c>
      <c r="GR277" s="63">
        <f ca="1">IF(OR(INDEX(INDIRECT("times"&amp;FT$2),$F277,GR$28)&gt;10,INDEX(INDIRECT(FV277),$E277,$F277)="",INDEX(INDIRECT(FV277),$E277,$F277)&gt;=INDEX(INDIRECT(FV277),1,GR$28)),0,(INDEX(INDIRECT(FV277),$E277,$F277))-INDEX(INDIRECT(FV277),1,GR$28))*(10-INDEX(INDIRECT("times"&amp;FT$2),$F277,GR$28))/10</f>
        <v>0</v>
      </c>
      <c r="GS277" s="64">
        <f ca="1">IF(OR(INDEX(INDIRECT("times"&amp;FT$2),$F277,GS$28)&gt;10,INDEX(INDIRECT(FV277),$E277,$F277)="",INDEX(INDIRECT(FV277),$E277,$F277)&gt;=INDEX(INDIRECT(FV277),1,GS$28)),0,(INDEX(INDIRECT(FV277),$E277,$F277))-INDEX(INDIRECT(FV277),1,GS$28))*(10-INDEX(INDIRECT("times"&amp;FT$2),$F277,GS$28))/10</f>
        <v>0</v>
      </c>
      <c r="GT277" s="201">
        <v>4</v>
      </c>
      <c r="GV277" s="18" t="s">
        <v>213</v>
      </c>
      <c r="GW277" s="122">
        <f>GV236</f>
        <v>2</v>
      </c>
      <c r="GX277" s="122" t="str">
        <f>GV237</f>
        <v>lei65</v>
      </c>
      <c r="GY277" s="210" t="str">
        <f t="shared" si="1205"/>
        <v>core2_lei65</v>
      </c>
      <c r="GZ277" s="122">
        <v>5</v>
      </c>
      <c r="HA277" s="33">
        <v>4</v>
      </c>
      <c r="HB277" s="62">
        <f ca="1">IF(OR(INDEX(INDIRECT("times"&amp;GW$2),$F277,HB$28)&gt;10,INDEX(INDIRECT(GY277),$E277,$F277)="",INDEX(INDIRECT(GY277),$E277,$F277)&gt;=INDEX(INDIRECT(GY277),1,HB$28)),0,(INDEX(INDIRECT(GY277),$E277,$F277))-INDEX(INDIRECT(GY277),1,HB$28))*(10-INDEX(INDIRECT("times"&amp;GW$2),$F277,HB$28))/10</f>
        <v>0</v>
      </c>
      <c r="HC277" s="63">
        <f ca="1">IF(OR(INDEX(INDIRECT("times"&amp;GW$2),$F277,HC$28)&gt;10,INDEX(INDIRECT(GY277),$E277,$F277)="",INDEX(INDIRECT(GY277),$E277,$F277)&gt;=INDEX(INDIRECT(GY277),1,HC$28)),0,(INDEX(INDIRECT(GY277),$E277,$F277))-INDEX(INDIRECT(GY277),1,HC$28))*(10-INDEX(INDIRECT("times"&amp;GW$2),$F277,HC$28))/10</f>
        <v>0</v>
      </c>
      <c r="HD277" s="63">
        <f ca="1">IF(OR(INDEX(INDIRECT("times"&amp;GW$2),$F277,HD$28)&gt;10,INDEX(INDIRECT(GY277),$E277,$F277)="",INDEX(INDIRECT(GY277),$E277,$F277)&gt;=INDEX(INDIRECT(GY277),1,HD$28)),0,(INDEX(INDIRECT(GY277),$E277,$F277))-INDEX(INDIRECT(GY277),1,HD$28))*(10-INDEX(INDIRECT("times"&amp;GW$2),$F277,HD$28))/10</f>
        <v>0</v>
      </c>
      <c r="HE277" s="63">
        <f ca="1">IF(OR(INDEX(INDIRECT("times"&amp;GW$2),$F277,HE$28)&gt;10,INDEX(INDIRECT(GY277),$E277,$F277)="",INDEX(INDIRECT(GY277),$E277,$F277)&gt;=INDEX(INDIRECT(GY277),1,HE$28)),0,(INDEX(INDIRECT(GY277),$E277,$F277))-INDEX(INDIRECT(GY277),1,HE$28))*(10-INDEX(INDIRECT("times"&amp;GW$2),$F277,HE$28))/10</f>
        <v>0</v>
      </c>
      <c r="HF277" s="63">
        <f ca="1">IF(OR(INDEX(INDIRECT("times"&amp;GW$2),$F277,HF$28)&gt;10,INDEX(INDIRECT(GY277),$E277,$F277)="",INDEX(INDIRECT(GY277),$E277,$F277)&gt;=INDEX(INDIRECT(GY277),1,HF$28)),0,(INDEX(INDIRECT(GY277),$E277,$F277))-INDEX(INDIRECT(GY277),1,HF$28))*(10-INDEX(INDIRECT("times"&amp;GW$2),$F277,HF$28))/10</f>
        <v>0</v>
      </c>
      <c r="HG277" s="63">
        <f ca="1">IF(OR(INDEX(INDIRECT("times"&amp;GW$2),$F277,HG$28)&gt;10,INDEX(INDIRECT(GY277),$E277,$F277)="",INDEX(INDIRECT(GY277),$E277,$F277)&gt;=INDEX(INDIRECT(GY277),1,HG$28)),0,(INDEX(INDIRECT(GY277),$E277,$F277))-INDEX(INDIRECT(GY277),1,HG$28))*(10-INDEX(INDIRECT("times"&amp;GW$2),$F277,HG$28))/10</f>
        <v>0</v>
      </c>
      <c r="HH277" s="63">
        <f ca="1">IF(OR(INDEX(INDIRECT("times"&amp;GW$2),$F277,HH$28)&gt;10,INDEX(INDIRECT(GY277),$E277,$F277)="",INDEX(INDIRECT(GY277),$E277,$F277)&gt;=INDEX(INDIRECT(GY277),1,HH$28)),0,(INDEX(INDIRECT(GY277),$E277,$F277))-INDEX(INDIRECT(GY277),1,HH$28))*(10-INDEX(INDIRECT("times"&amp;GW$2),$F277,HH$28))/10</f>
        <v>0</v>
      </c>
      <c r="HI277" s="63">
        <f ca="1">IF(OR(INDEX(INDIRECT("times"&amp;GW$2),$F277,HI$28)&gt;10,INDEX(INDIRECT(GY277),$E277,$F277)="",INDEX(INDIRECT(GY277),$E277,$F277)&gt;=INDEX(INDIRECT(GY277),1,HI$28)),0,(INDEX(INDIRECT(GY277),$E277,$F277))-INDEX(INDIRECT(GY277),1,HI$28))*(10-INDEX(INDIRECT("times"&amp;GW$2),$F277,HI$28))/10</f>
        <v>0</v>
      </c>
      <c r="HJ277" s="63">
        <f ca="1">IF(OR(INDEX(INDIRECT("times"&amp;GW$2),$F277,HJ$28)&gt;10,INDEX(INDIRECT(GY277),$E277,$F277)="",INDEX(INDIRECT(GY277),$E277,$F277)&gt;=INDEX(INDIRECT(GY277),1,HJ$28)),0,(INDEX(INDIRECT(GY277),$E277,$F277))-INDEX(INDIRECT(GY277),1,HJ$28))*(10-INDEX(INDIRECT("times"&amp;GW$2),$F277,HJ$28))/10</f>
        <v>0</v>
      </c>
      <c r="HK277" s="63">
        <f ca="1">IF(OR(INDEX(INDIRECT("times"&amp;GW$2),$F277,HK$28)&gt;10,INDEX(INDIRECT(GY277),$E277,$F277)="",INDEX(INDIRECT(GY277),$E277,$F277)&gt;=INDEX(INDIRECT(GY277),1,HK$28)),0,(INDEX(INDIRECT(GY277),$E277,$F277))-INDEX(INDIRECT(GY277),1,HK$28))*(10-INDEX(INDIRECT("times"&amp;GW$2),$F277,HK$28))/10</f>
        <v>0</v>
      </c>
      <c r="HL277" s="63">
        <f ca="1">IF(OR(INDEX(INDIRECT("times"&amp;GW$2),$F277,HL$28)&gt;10,INDEX(INDIRECT(GY277),$E277,$F277)="",INDEX(INDIRECT(GY277),$E277,$F277)&gt;=INDEX(INDIRECT(GY277),1,HL$28)),0,(INDEX(INDIRECT(GY277),$E277,$F277))-INDEX(INDIRECT(GY277),1,HL$28))*(10-INDEX(INDIRECT("times"&amp;GW$2),$F277,HL$28))/10</f>
        <v>0</v>
      </c>
      <c r="HM277" s="63">
        <f ca="1">IF(OR(INDEX(INDIRECT("times"&amp;GW$2),$F277,HM$28)&gt;10,INDEX(INDIRECT(GY277),$E277,$F277)="",INDEX(INDIRECT(GY277),$E277,$F277)&gt;=INDEX(INDIRECT(GY277),1,HM$28)),0,(INDEX(INDIRECT(GY277),$E277,$F277))-INDEX(INDIRECT(GY277),1,HM$28))*(10-INDEX(INDIRECT("times"&amp;GW$2),$F277,HM$28))/10</f>
        <v>0</v>
      </c>
      <c r="HN277" s="63">
        <f ca="1">IF(OR(INDEX(INDIRECT("times"&amp;GW$2),$F277,HN$28)&gt;10,INDEX(INDIRECT(GY277),$E277,$F277)="",INDEX(INDIRECT(GY277),$E277,$F277)&gt;=INDEX(INDIRECT(GY277),1,HN$28)),0,(INDEX(INDIRECT(GY277),$E277,$F277))-INDEX(INDIRECT(GY277),1,HN$28))*(10-INDEX(INDIRECT("times"&amp;GW$2),$F277,HN$28))/10</f>
        <v>0</v>
      </c>
      <c r="HO277" s="63">
        <f ca="1">IF(OR(INDEX(INDIRECT("times"&amp;GW$2),$F277,HO$28)&gt;10,INDEX(INDIRECT(GY277),$E277,$F277)="",INDEX(INDIRECT(GY277),$E277,$F277)&gt;=INDEX(INDIRECT(GY277),1,HO$28)),0,(INDEX(INDIRECT(GY277),$E277,$F277))-INDEX(INDIRECT(GY277),1,HO$28))*(10-INDEX(INDIRECT("times"&amp;GW$2),$F277,HO$28))/10</f>
        <v>0</v>
      </c>
      <c r="HP277" s="63">
        <f ca="1">IF(OR(INDEX(INDIRECT("times"&amp;GW$2),$F277,HP$28)&gt;10,INDEX(INDIRECT(GY277),$E277,$F277)="",INDEX(INDIRECT(GY277),$E277,$F277)&gt;=INDEX(INDIRECT(GY277),1,HP$28)),0,(INDEX(INDIRECT(GY277),$E277,$F277))-INDEX(INDIRECT(GY277),1,HP$28))*(10-INDEX(INDIRECT("times"&amp;GW$2),$F277,HP$28))/10</f>
        <v>0</v>
      </c>
      <c r="HQ277" s="63">
        <f ca="1">IF(OR(INDEX(INDIRECT("times"&amp;GW$2),$F277,HQ$28)&gt;10,INDEX(INDIRECT(GY277),$E277,$F277)="",INDEX(INDIRECT(GY277),$E277,$F277)&gt;=INDEX(INDIRECT(GY277),1,HQ$28)),0,(INDEX(INDIRECT(GY277),$E277,$F277))-INDEX(INDIRECT(GY277),1,HQ$28))*(10-INDEX(INDIRECT("times"&amp;GW$2),$F277,HQ$28))/10</f>
        <v>0</v>
      </c>
      <c r="HR277" s="63">
        <f ca="1">IF(OR(INDEX(INDIRECT("times"&amp;GW$2),$F277,HR$28)&gt;10,INDEX(INDIRECT(GY277),$E277,$F277)="",INDEX(INDIRECT(GY277),$E277,$F277)&gt;=INDEX(INDIRECT(GY277),1,HR$28)),0,(INDEX(INDIRECT(GY277),$E277,$F277))-INDEX(INDIRECT(GY277),1,HR$28))*(10-INDEX(INDIRECT("times"&amp;GW$2),$F277,HR$28))/10</f>
        <v>0</v>
      </c>
      <c r="HS277" s="63">
        <f ca="1">IF(OR(INDEX(INDIRECT("times"&amp;GW$2),$F277,HS$28)&gt;10,INDEX(INDIRECT(GY277),$E277,$F277)="",INDEX(INDIRECT(GY277),$E277,$F277)&gt;=INDEX(INDIRECT(GY277),1,HS$28)),0,(INDEX(INDIRECT(GY277),$E277,$F277))-INDEX(INDIRECT(GY277),1,HS$28))*(10-INDEX(INDIRECT("times"&amp;GW$2),$F277,HS$28))/10</f>
        <v>0</v>
      </c>
      <c r="HT277" s="63">
        <f ca="1">IF(OR(INDEX(INDIRECT("times"&amp;GW$2),$F277,HT$28)&gt;10,INDEX(INDIRECT(GY277),$E277,$F277)="",INDEX(INDIRECT(GY277),$E277,$F277)&gt;=INDEX(INDIRECT(GY277),1,HT$28)),0,(INDEX(INDIRECT(GY277),$E277,$F277))-INDEX(INDIRECT(GY277),1,HT$28))*(10-INDEX(INDIRECT("times"&amp;GW$2),$F277,HT$28))/10</f>
        <v>0</v>
      </c>
      <c r="HU277" s="63">
        <f ca="1">IF(OR(INDEX(INDIRECT("times"&amp;GW$2),$F277,HU$28)&gt;10,INDEX(INDIRECT(GY277),$E277,$F277)="",INDEX(INDIRECT(GY277),$E277,$F277)&gt;=INDEX(INDIRECT(GY277),1,HU$28)),0,(INDEX(INDIRECT(GY277),$E277,$F277))-INDEX(INDIRECT(GY277),1,HU$28))*(10-INDEX(INDIRECT("times"&amp;GW$2),$F277,HU$28))/10</f>
        <v>0</v>
      </c>
      <c r="HV277" s="64">
        <f ca="1">IF(OR(INDEX(INDIRECT("times"&amp;GW$2),$F277,HV$28)&gt;10,INDEX(INDIRECT(GY277),$E277,$F277)="",INDEX(INDIRECT(GY277),$E277,$F277)&gt;=INDEX(INDIRECT(GY277),1,HV$28)),0,(INDEX(INDIRECT(GY277),$E277,$F277))-INDEX(INDIRECT(GY277),1,HV$28))*(10-INDEX(INDIRECT("times"&amp;GW$2),$F277,HV$28))/10</f>
        <v>0</v>
      </c>
      <c r="HW277" s="201">
        <v>4</v>
      </c>
    </row>
    <row r="278" spans="1:231" ht="15">
      <c r="A278" s="18" t="s">
        <v>214</v>
      </c>
      <c r="B278" s="122">
        <f>A236</f>
        <v>2</v>
      </c>
      <c r="C278" s="122" t="str">
        <f>A237</f>
        <v>work1834</v>
      </c>
      <c r="D278" s="210" t="str">
        <f t="shared" si="1198"/>
        <v>core2_work1834</v>
      </c>
      <c r="E278" s="122">
        <v>5</v>
      </c>
      <c r="F278" s="33">
        <v>5</v>
      </c>
      <c r="G278" s="62">
        <f ca="1">IF(OR(INDEX(INDIRECT("times"&amp;B$2),$F278,G$28)&gt;10,INDEX(INDIRECT(D278),$E278,$F278)="",INDEX(INDIRECT(D278),$E278,$F278)&gt;=INDEX(INDIRECT(D278),1,G$28)),0,(INDEX(INDIRECT(D278),$E278,$F278))-INDEX(INDIRECT(D278),1,G$28))*(10-INDEX(INDIRECT("times"&amp;B$2),$F278,G$28))/10</f>
        <v>0</v>
      </c>
      <c r="H278" s="63">
        <f ca="1">IF(OR(INDEX(INDIRECT("times"&amp;B$2),$F278,H$28)&gt;10,INDEX(INDIRECT(D278),$E278,$F278)="",INDEX(INDIRECT(D278),$E278,$F278)&gt;=INDEX(INDIRECT(D278),1,H$28)),0,(INDEX(INDIRECT(D278),$E278,$F278))-INDEX(INDIRECT(D278),1,H$28))*(10-INDEX(INDIRECT("times"&amp;B$2),$F278,H$28))/10</f>
        <v>0</v>
      </c>
      <c r="I278" s="63">
        <f ca="1">IF(OR(INDEX(INDIRECT("times"&amp;B$2),$F278,I$28)&gt;10,INDEX(INDIRECT(D278),$E278,$F278)="",INDEX(INDIRECT(D278),$E278,$F278)&gt;=INDEX(INDIRECT(D278),1,I$28)),0,(INDEX(INDIRECT(D278),$E278,$F278))-INDEX(INDIRECT(D278),1,I$28))*(10-INDEX(INDIRECT("times"&amp;B$2),$F278,I$28))/10</f>
        <v>0</v>
      </c>
      <c r="J278" s="63">
        <f ca="1">IF(OR(INDEX(INDIRECT("times"&amp;B$2),$F278,J$28)&gt;10,INDEX(INDIRECT(D278),$E278,$F278)="",INDEX(INDIRECT(D278),$E278,$F278)&gt;=INDEX(INDIRECT(D278),1,J$28)),0,(INDEX(INDIRECT(D278),$E278,$F278))-INDEX(INDIRECT(D278),1,J$28))*(10-INDEX(INDIRECT("times"&amp;B$2),$F278,J$28))/10</f>
        <v>0</v>
      </c>
      <c r="K278" s="63">
        <f ca="1">IF(OR(INDEX(INDIRECT("times"&amp;B$2),$F278,K$28)&gt;10,INDEX(INDIRECT(D278),$E278,$F278)="",INDEX(INDIRECT(D278),$E278,$F278)&gt;=INDEX(INDIRECT(D278),1,K$28)),0,(INDEX(INDIRECT(D278),$E278,$F278))-INDEX(INDIRECT(D278),1,K$28))*(10-INDEX(INDIRECT("times"&amp;B$2),$F278,K$28))/10</f>
        <v>0</v>
      </c>
      <c r="L278" s="63">
        <f ca="1">IF(OR(INDEX(INDIRECT("times"&amp;B$2),$F278,L$28)&gt;10,INDEX(INDIRECT(D278),$E278,$F278)="",INDEX(INDIRECT(D278),$E278,$F278)&gt;=INDEX(INDIRECT(D278),1,L$28)),0,(INDEX(INDIRECT(D278),$E278,$F278))-INDEX(INDIRECT(D278),1,L$28))*(10-INDEX(INDIRECT("times"&amp;B$2),$F278,L$28))/10</f>
        <v>0</v>
      </c>
      <c r="M278" s="63">
        <f ca="1">IF(OR(INDEX(INDIRECT("times"&amp;B$2),$F278,M$28)&gt;10,INDEX(INDIRECT(D278),$E278,$F278)="",INDEX(INDIRECT(D278),$E278,$F278)&gt;=INDEX(INDIRECT(D278),1,M$28)),0,(INDEX(INDIRECT(D278),$E278,$F278))-INDEX(INDIRECT(D278),1,M$28))*(10-INDEX(INDIRECT("times"&amp;B$2),$F278,M$28))/10</f>
        <v>0</v>
      </c>
      <c r="N278" s="63">
        <f ca="1">IF(OR(INDEX(INDIRECT("times"&amp;B$2),$F278,N$28)&gt;10,INDEX(INDIRECT(D278),$E278,$F278)="",INDEX(INDIRECT(D278),$E278,$F278)&gt;=INDEX(INDIRECT(D278),1,N$28)),0,(INDEX(INDIRECT(D278),$E278,$F278))-INDEX(INDIRECT(D278),1,N$28))*(10-INDEX(INDIRECT("times"&amp;B$2),$F278,N$28))/10</f>
        <v>0</v>
      </c>
      <c r="O278" s="63">
        <f ca="1">IF(OR(INDEX(INDIRECT("times"&amp;B$2),$F278,O$28)&gt;10,INDEX(INDIRECT(D278),$E278,$F278)="",INDEX(INDIRECT(D278),$E278,$F278)&gt;=INDEX(INDIRECT(D278),1,O$28)),0,(INDEX(INDIRECT(D278),$E278,$F278))-INDEX(INDIRECT(D278),1,O$28))*(10-INDEX(INDIRECT("times"&amp;B$2),$F278,O$28))/10</f>
        <v>0</v>
      </c>
      <c r="P278" s="63">
        <f ca="1">IF(OR(INDEX(INDIRECT("times"&amp;B$2),$F278,P$28)&gt;10,INDEX(INDIRECT(D278),$E278,$F278)="",INDEX(INDIRECT(D278),$E278,$F278)&gt;=INDEX(INDIRECT(D278),1,P$28)),0,(INDEX(INDIRECT(D278),$E278,$F278))-INDEX(INDIRECT(D278),1,P$28))*(10-INDEX(INDIRECT("times"&amp;B$2),$F278,P$28))/10</f>
        <v>0</v>
      </c>
      <c r="Q278" s="63">
        <f ca="1">IF(OR(INDEX(INDIRECT("times"&amp;B$2),$F278,Q$28)&gt;10,INDEX(INDIRECT(D278),$E278,$F278)="",INDEX(INDIRECT(D278),$E278,$F278)&gt;=INDEX(INDIRECT(D278),1,Q$28)),0,(INDEX(INDIRECT(D278),$E278,$F278))-INDEX(INDIRECT(D278),1,Q$28))*(10-INDEX(INDIRECT("times"&amp;B$2),$F278,Q$28))/10</f>
        <v>0</v>
      </c>
      <c r="R278" s="63">
        <f ca="1">IF(OR(INDEX(INDIRECT("times"&amp;B$2),$F278,R$28)&gt;10,INDEX(INDIRECT(D278),$E278,$F278)="",INDEX(INDIRECT(D278),$E278,$F278)&gt;=INDEX(INDIRECT(D278),1,R$28)),0,(INDEX(INDIRECT(D278),$E278,$F278))-INDEX(INDIRECT(D278),1,R$28))*(10-INDEX(INDIRECT("times"&amp;B$2),$F278,R$28))/10</f>
        <v>0</v>
      </c>
      <c r="S278" s="63">
        <f ca="1">IF(OR(INDEX(INDIRECT("times"&amp;B$2),$F278,S$28)&gt;10,INDEX(INDIRECT(D278),$E278,$F278)="",INDEX(INDIRECT(D278),$E278,$F278)&gt;=INDEX(INDIRECT(D278),1,S$28)),0,(INDEX(INDIRECT(D278),$E278,$F278))-INDEX(INDIRECT(D278),1,S$28))*(10-INDEX(INDIRECT("times"&amp;B$2),$F278,S$28))/10</f>
        <v>0</v>
      </c>
      <c r="T278" s="63">
        <f ca="1">IF(OR(INDEX(INDIRECT("times"&amp;B$2),$F278,T$28)&gt;10,INDEX(INDIRECT(D278),$E278,$F278)="",INDEX(INDIRECT(D278),$E278,$F278)&gt;=INDEX(INDIRECT(D278),1,T$28)),0,(INDEX(INDIRECT(D278),$E278,$F278))-INDEX(INDIRECT(D278),1,T$28))*(10-INDEX(INDIRECT("times"&amp;B$2),$F278,T$28))/10</f>
        <v>0</v>
      </c>
      <c r="U278" s="63">
        <f ca="1">IF(OR(INDEX(INDIRECT("times"&amp;B$2),$F278,U$28)&gt;10,INDEX(INDIRECT(D278),$E278,$F278)="",INDEX(INDIRECT(D278),$E278,$F278)&gt;=INDEX(INDIRECT(D278),1,U$28)),0,(INDEX(INDIRECT(D278),$E278,$F278))-INDEX(INDIRECT(D278),1,U$28))*(10-INDEX(INDIRECT("times"&amp;B$2),$F278,U$28))/10</f>
        <v>0</v>
      </c>
      <c r="V278" s="63">
        <f ca="1">IF(OR(INDEX(INDIRECT("times"&amp;B$2),$F278,V$28)&gt;10,INDEX(INDIRECT(D278),$E278,$F278)="",INDEX(INDIRECT(D278),$E278,$F278)&gt;=INDEX(INDIRECT(D278),1,V$28)),0,(INDEX(INDIRECT(D278),$E278,$F278))-INDEX(INDIRECT(D278),1,V$28))*(10-INDEX(INDIRECT("times"&amp;B$2),$F278,V$28))/10</f>
        <v>0</v>
      </c>
      <c r="W278" s="63">
        <f ca="1">IF(OR(INDEX(INDIRECT("times"&amp;B$2),$F278,W$28)&gt;10,INDEX(INDIRECT(D278),$E278,$F278)="",INDEX(INDIRECT(D278),$E278,$F278)&gt;=INDEX(INDIRECT(D278),1,W$28)),0,(INDEX(INDIRECT(D278),$E278,$F278))-INDEX(INDIRECT(D278),1,W$28))*(10-INDEX(INDIRECT("times"&amp;B$2),$F278,W$28))/10</f>
        <v>0</v>
      </c>
      <c r="X278" s="63">
        <f ca="1">IF(OR(INDEX(INDIRECT("times"&amp;B$2),$F278,X$28)&gt;10,INDEX(INDIRECT(D278),$E278,$F278)="",INDEX(INDIRECT(D278),$E278,$F278)&gt;=INDEX(INDIRECT(D278),1,X$28)),0,(INDEX(INDIRECT(D278),$E278,$F278))-INDEX(INDIRECT(D278),1,X$28))*(10-INDEX(INDIRECT("times"&amp;B$2),$F278,X$28))/10</f>
        <v>0</v>
      </c>
      <c r="Y278" s="63">
        <f ca="1">IF(OR(INDEX(INDIRECT("times"&amp;B$2),$F278,Y$28)&gt;10,INDEX(INDIRECT(D278),$E278,$F278)="",INDEX(INDIRECT(D278),$E278,$F278)&gt;=INDEX(INDIRECT(D278),1,Y$28)),0,(INDEX(INDIRECT(D278),$E278,$F278))-INDEX(INDIRECT(D278),1,Y$28))*(10-INDEX(INDIRECT("times"&amp;B$2),$F278,Y$28))/10</f>
        <v>0</v>
      </c>
      <c r="Z278" s="63">
        <f ca="1">IF(OR(INDEX(INDIRECT("times"&amp;B$2),$F278,Z$28)&gt;10,INDEX(INDIRECT(D278),$E278,$F278)="",INDEX(INDIRECT(D278),$E278,$F278)&gt;=INDEX(INDIRECT(D278),1,Z$28)),0,(INDEX(INDIRECT(D278),$E278,$F278))-INDEX(INDIRECT(D278),1,Z$28))*(10-INDEX(INDIRECT("times"&amp;B$2),$F278,Z$28))/10</f>
        <v>0</v>
      </c>
      <c r="AA278" s="64">
        <f ca="1">IF(OR(INDEX(INDIRECT("times"&amp;B$2),$F278,AA$28)&gt;10,INDEX(INDIRECT(D278),$E278,$F278)="",INDEX(INDIRECT(D278),$E278,$F278)&gt;=INDEX(INDIRECT(D278),1,AA$28)),0,(INDEX(INDIRECT(D278),$E278,$F278))-INDEX(INDIRECT(D278),1,AA$28))*(10-INDEX(INDIRECT("times"&amp;B$2),$F278,AA$28))/10</f>
        <v>0</v>
      </c>
      <c r="AB278" s="201">
        <v>5</v>
      </c>
      <c r="AD278" s="18" t="s">
        <v>214</v>
      </c>
      <c r="AE278" s="122">
        <f>AD236</f>
        <v>2</v>
      </c>
      <c r="AF278" s="122" t="str">
        <f>AD237</f>
        <v>shop1834</v>
      </c>
      <c r="AG278" s="210" t="str">
        <f t="shared" si="1199"/>
        <v>core2_shop1834</v>
      </c>
      <c r="AH278" s="122">
        <v>5</v>
      </c>
      <c r="AI278" s="33">
        <v>5</v>
      </c>
      <c r="AJ278" s="62">
        <f ca="1">IF(OR(INDEX(INDIRECT("times"&amp;AE$2),$F278,AJ$28)&gt;10,INDEX(INDIRECT(AG278),$E278,$F278)="",INDEX(INDIRECT(AG278),$E278,$F278)&gt;=INDEX(INDIRECT(AG278),1,AJ$28)),0,(INDEX(INDIRECT(AG278),$E278,$F278))-INDEX(INDIRECT(AG278),1,AJ$28))*(10-INDEX(INDIRECT("times"&amp;AE$2),$F278,AJ$28))/10</f>
        <v>0</v>
      </c>
      <c r="AK278" s="63">
        <f ca="1">IF(OR(INDEX(INDIRECT("times"&amp;AE$2),$F278,AK$28)&gt;10,INDEX(INDIRECT(AG278),$E278,$F278)="",INDEX(INDIRECT(AG278),$E278,$F278)&gt;=INDEX(INDIRECT(AG278),1,AK$28)),0,(INDEX(INDIRECT(AG278),$E278,$F278))-INDEX(INDIRECT(AG278),1,AK$28))*(10-INDEX(INDIRECT("times"&amp;AE$2),$F278,AK$28))/10</f>
        <v>0</v>
      </c>
      <c r="AL278" s="63">
        <f ca="1">IF(OR(INDEX(INDIRECT("times"&amp;AE$2),$F278,AL$28)&gt;10,INDEX(INDIRECT(AG278),$E278,$F278)="",INDEX(INDIRECT(AG278),$E278,$F278)&gt;=INDEX(INDIRECT(AG278),1,AL$28)),0,(INDEX(INDIRECT(AG278),$E278,$F278))-INDEX(INDIRECT(AG278),1,AL$28))*(10-INDEX(INDIRECT("times"&amp;AE$2),$F278,AL$28))/10</f>
        <v>0</v>
      </c>
      <c r="AM278" s="63">
        <f ca="1">IF(OR(INDEX(INDIRECT("times"&amp;AE$2),$F278,AM$28)&gt;10,INDEX(INDIRECT(AG278),$E278,$F278)="",INDEX(INDIRECT(AG278),$E278,$F278)&gt;=INDEX(INDIRECT(AG278),1,AM$28)),0,(INDEX(INDIRECT(AG278),$E278,$F278))-INDEX(INDIRECT(AG278),1,AM$28))*(10-INDEX(INDIRECT("times"&amp;AE$2),$F278,AM$28))/10</f>
        <v>0</v>
      </c>
      <c r="AN278" s="63">
        <f ca="1">IF(OR(INDEX(INDIRECT("times"&amp;AE$2),$F278,AN$28)&gt;10,INDEX(INDIRECT(AG278),$E278,$F278)="",INDEX(INDIRECT(AG278),$E278,$F278)&gt;=INDEX(INDIRECT(AG278),1,AN$28)),0,(INDEX(INDIRECT(AG278),$E278,$F278))-INDEX(INDIRECT(AG278),1,AN$28))*(10-INDEX(INDIRECT("times"&amp;AE$2),$F278,AN$28))/10</f>
        <v>0</v>
      </c>
      <c r="AO278" s="63">
        <f ca="1">IF(OR(INDEX(INDIRECT("times"&amp;AE$2),$F278,AO$28)&gt;10,INDEX(INDIRECT(AG278),$E278,$F278)="",INDEX(INDIRECT(AG278),$E278,$F278)&gt;=INDEX(INDIRECT(AG278),1,AO$28)),0,(INDEX(INDIRECT(AG278),$E278,$F278))-INDEX(INDIRECT(AG278),1,AO$28))*(10-INDEX(INDIRECT("times"&amp;AE$2),$F278,AO$28))/10</f>
        <v>0</v>
      </c>
      <c r="AP278" s="63">
        <f ca="1">IF(OR(INDEX(INDIRECT("times"&amp;AE$2),$F278,AP$28)&gt;10,INDEX(INDIRECT(AG278),$E278,$F278)="",INDEX(INDIRECT(AG278),$E278,$F278)&gt;=INDEX(INDIRECT(AG278),1,AP$28)),0,(INDEX(INDIRECT(AG278),$E278,$F278))-INDEX(INDIRECT(AG278),1,AP$28))*(10-INDEX(INDIRECT("times"&amp;AE$2),$F278,AP$28))/10</f>
        <v>0</v>
      </c>
      <c r="AQ278" s="63">
        <f ca="1">IF(OR(INDEX(INDIRECT("times"&amp;AE$2),$F278,AQ$28)&gt;10,INDEX(INDIRECT(AG278),$E278,$F278)="",INDEX(INDIRECT(AG278),$E278,$F278)&gt;=INDEX(INDIRECT(AG278),1,AQ$28)),0,(INDEX(INDIRECT(AG278),$E278,$F278))-INDEX(INDIRECT(AG278),1,AQ$28))*(10-INDEX(INDIRECT("times"&amp;AE$2),$F278,AQ$28))/10</f>
        <v>0</v>
      </c>
      <c r="AR278" s="63">
        <f ca="1">IF(OR(INDEX(INDIRECT("times"&amp;AE$2),$F278,AR$28)&gt;10,INDEX(INDIRECT(AG278),$E278,$F278)="",INDEX(INDIRECT(AG278),$E278,$F278)&gt;=INDEX(INDIRECT(AG278),1,AR$28)),0,(INDEX(INDIRECT(AG278),$E278,$F278))-INDEX(INDIRECT(AG278),1,AR$28))*(10-INDEX(INDIRECT("times"&amp;AE$2),$F278,AR$28))/10</f>
        <v>0</v>
      </c>
      <c r="AS278" s="63">
        <f ca="1">IF(OR(INDEX(INDIRECT("times"&amp;AE$2),$F278,AS$28)&gt;10,INDEX(INDIRECT(AG278),$E278,$F278)="",INDEX(INDIRECT(AG278),$E278,$F278)&gt;=INDEX(INDIRECT(AG278),1,AS$28)),0,(INDEX(INDIRECT(AG278),$E278,$F278))-INDEX(INDIRECT(AG278),1,AS$28))*(10-INDEX(INDIRECT("times"&amp;AE$2),$F278,AS$28))/10</f>
        <v>0</v>
      </c>
      <c r="AT278" s="63">
        <f ca="1">IF(OR(INDEX(INDIRECT("times"&amp;AE$2),$F278,AT$28)&gt;10,INDEX(INDIRECT(AG278),$E278,$F278)="",INDEX(INDIRECT(AG278),$E278,$F278)&gt;=INDEX(INDIRECT(AG278),1,AT$28)),0,(INDEX(INDIRECT(AG278),$E278,$F278))-INDEX(INDIRECT(AG278),1,AT$28))*(10-INDEX(INDIRECT("times"&amp;AE$2),$F278,AT$28))/10</f>
        <v>0</v>
      </c>
      <c r="AU278" s="63">
        <f ca="1">IF(OR(INDEX(INDIRECT("times"&amp;AE$2),$F278,AU$28)&gt;10,INDEX(INDIRECT(AG278),$E278,$F278)="",INDEX(INDIRECT(AG278),$E278,$F278)&gt;=INDEX(INDIRECT(AG278),1,AU$28)),0,(INDEX(INDIRECT(AG278),$E278,$F278))-INDEX(INDIRECT(AG278),1,AU$28))*(10-INDEX(INDIRECT("times"&amp;AE$2),$F278,AU$28))/10</f>
        <v>0</v>
      </c>
      <c r="AV278" s="63">
        <f ca="1">IF(OR(INDEX(INDIRECT("times"&amp;AE$2),$F278,AV$28)&gt;10,INDEX(INDIRECT(AG278),$E278,$F278)="",INDEX(INDIRECT(AG278),$E278,$F278)&gt;=INDEX(INDIRECT(AG278),1,AV$28)),0,(INDEX(INDIRECT(AG278),$E278,$F278))-INDEX(INDIRECT(AG278),1,AV$28))*(10-INDEX(INDIRECT("times"&amp;AE$2),$F278,AV$28))/10</f>
        <v>0</v>
      </c>
      <c r="AW278" s="63">
        <f ca="1">IF(OR(INDEX(INDIRECT("times"&amp;AE$2),$F278,AW$28)&gt;10,INDEX(INDIRECT(AG278),$E278,$F278)="",INDEX(INDIRECT(AG278),$E278,$F278)&gt;=INDEX(INDIRECT(AG278),1,AW$28)),0,(INDEX(INDIRECT(AG278),$E278,$F278))-INDEX(INDIRECT(AG278),1,AW$28))*(10-INDEX(INDIRECT("times"&amp;AE$2),$F278,AW$28))/10</f>
        <v>0</v>
      </c>
      <c r="AX278" s="63">
        <f ca="1">IF(OR(INDEX(INDIRECT("times"&amp;AE$2),$F278,AX$28)&gt;10,INDEX(INDIRECT(AG278),$E278,$F278)="",INDEX(INDIRECT(AG278),$E278,$F278)&gt;=INDEX(INDIRECT(AG278),1,AX$28)),0,(INDEX(INDIRECT(AG278),$E278,$F278))-INDEX(INDIRECT(AG278),1,AX$28))*(10-INDEX(INDIRECT("times"&amp;AE$2),$F278,AX$28))/10</f>
        <v>0</v>
      </c>
      <c r="AY278" s="63">
        <f ca="1">IF(OR(INDEX(INDIRECT("times"&amp;AE$2),$F278,AY$28)&gt;10,INDEX(INDIRECT(AG278),$E278,$F278)="",INDEX(INDIRECT(AG278),$E278,$F278)&gt;=INDEX(INDIRECT(AG278),1,AY$28)),0,(INDEX(INDIRECT(AG278),$E278,$F278))-INDEX(INDIRECT(AG278),1,AY$28))*(10-INDEX(INDIRECT("times"&amp;AE$2),$F278,AY$28))/10</f>
        <v>0</v>
      </c>
      <c r="AZ278" s="63">
        <f ca="1">IF(OR(INDEX(INDIRECT("times"&amp;AE$2),$F278,AZ$28)&gt;10,INDEX(INDIRECT(AG278),$E278,$F278)="",INDEX(INDIRECT(AG278),$E278,$F278)&gt;=INDEX(INDIRECT(AG278),1,AZ$28)),0,(INDEX(INDIRECT(AG278),$E278,$F278))-INDEX(INDIRECT(AG278),1,AZ$28))*(10-INDEX(INDIRECT("times"&amp;AE$2),$F278,AZ$28))/10</f>
        <v>0</v>
      </c>
      <c r="BA278" s="63">
        <f ca="1">IF(OR(INDEX(INDIRECT("times"&amp;AE$2),$F278,BA$28)&gt;10,INDEX(INDIRECT(AG278),$E278,$F278)="",INDEX(INDIRECT(AG278),$E278,$F278)&gt;=INDEX(INDIRECT(AG278),1,BA$28)),0,(INDEX(INDIRECT(AG278),$E278,$F278))-INDEX(INDIRECT(AG278),1,BA$28))*(10-INDEX(INDIRECT("times"&amp;AE$2),$F278,BA$28))/10</f>
        <v>0</v>
      </c>
      <c r="BB278" s="63">
        <f ca="1">IF(OR(INDEX(INDIRECT("times"&amp;AE$2),$F278,BB$28)&gt;10,INDEX(INDIRECT(AG278),$E278,$F278)="",INDEX(INDIRECT(AG278),$E278,$F278)&gt;=INDEX(INDIRECT(AG278),1,BB$28)),0,(INDEX(INDIRECT(AG278),$E278,$F278))-INDEX(INDIRECT(AG278),1,BB$28))*(10-INDEX(INDIRECT("times"&amp;AE$2),$F278,BB$28))/10</f>
        <v>0</v>
      </c>
      <c r="BC278" s="63">
        <f ca="1">IF(OR(INDEX(INDIRECT("times"&amp;AE$2),$F278,BC$28)&gt;10,INDEX(INDIRECT(AG278),$E278,$F278)="",INDEX(INDIRECT(AG278),$E278,$F278)&gt;=INDEX(INDIRECT(AG278),1,BC$28)),0,(INDEX(INDIRECT(AG278),$E278,$F278))-INDEX(INDIRECT(AG278),1,BC$28))*(10-INDEX(INDIRECT("times"&amp;AE$2),$F278,BC$28))/10</f>
        <v>0</v>
      </c>
      <c r="BD278" s="64">
        <f ca="1">IF(OR(INDEX(INDIRECT("times"&amp;AE$2),$F278,BD$28)&gt;10,INDEX(INDIRECT(AG278),$E278,$F278)="",INDEX(INDIRECT(AG278),$E278,$F278)&gt;=INDEX(INDIRECT(AG278),1,BD$28)),0,(INDEX(INDIRECT(AG278),$E278,$F278))-INDEX(INDIRECT(AG278),1,BD$28))*(10-INDEX(INDIRECT("times"&amp;AE$2),$F278,BD$28))/10</f>
        <v>0</v>
      </c>
      <c r="BE278" s="201">
        <v>5</v>
      </c>
      <c r="BG278" s="18" t="s">
        <v>214</v>
      </c>
      <c r="BH278" s="122">
        <f>BG236</f>
        <v>2</v>
      </c>
      <c r="BI278" s="122" t="str">
        <f>BG237</f>
        <v>lei1834</v>
      </c>
      <c r="BJ278" s="210" t="str">
        <f t="shared" si="1200"/>
        <v>core2_lei1834</v>
      </c>
      <c r="BK278" s="122">
        <v>5</v>
      </c>
      <c r="BL278" s="33">
        <v>5</v>
      </c>
      <c r="BM278" s="62">
        <f ca="1">IF(OR(INDEX(INDIRECT("times"&amp;BH$2),$F278,BM$28)&gt;10,INDEX(INDIRECT(BJ278),$E278,$F278)="",INDEX(INDIRECT(BJ278),$E278,$F278)&gt;=INDEX(INDIRECT(BJ278),1,BM$28)),0,(INDEX(INDIRECT(BJ278),$E278,$F278))-INDEX(INDIRECT(BJ278),1,BM$28))*(10-INDEX(INDIRECT("times"&amp;BH$2),$F278,BM$28))/10</f>
        <v>0</v>
      </c>
      <c r="BN278" s="63">
        <f ca="1">IF(OR(INDEX(INDIRECT("times"&amp;BH$2),$F278,BN$28)&gt;10,INDEX(INDIRECT(BJ278),$E278,$F278)="",INDEX(INDIRECT(BJ278),$E278,$F278)&gt;=INDEX(INDIRECT(BJ278),1,BN$28)),0,(INDEX(INDIRECT(BJ278),$E278,$F278))-INDEX(INDIRECT(BJ278),1,BN$28))*(10-INDEX(INDIRECT("times"&amp;BH$2),$F278,BN$28))/10</f>
        <v>0</v>
      </c>
      <c r="BO278" s="63">
        <f ca="1">IF(OR(INDEX(INDIRECT("times"&amp;BH$2),$F278,BO$28)&gt;10,INDEX(INDIRECT(BJ278),$E278,$F278)="",INDEX(INDIRECT(BJ278),$E278,$F278)&gt;=INDEX(INDIRECT(BJ278),1,BO$28)),0,(INDEX(INDIRECT(BJ278),$E278,$F278))-INDEX(INDIRECT(BJ278),1,BO$28))*(10-INDEX(INDIRECT("times"&amp;BH$2),$F278,BO$28))/10</f>
        <v>0</v>
      </c>
      <c r="BP278" s="63">
        <f ca="1">IF(OR(INDEX(INDIRECT("times"&amp;BH$2),$F278,BP$28)&gt;10,INDEX(INDIRECT(BJ278),$E278,$F278)="",INDEX(INDIRECT(BJ278),$E278,$F278)&gt;=INDEX(INDIRECT(BJ278),1,BP$28)),0,(INDEX(INDIRECT(BJ278),$E278,$F278))-INDEX(INDIRECT(BJ278),1,BP$28))*(10-INDEX(INDIRECT("times"&amp;BH$2),$F278,BP$28))/10</f>
        <v>0</v>
      </c>
      <c r="BQ278" s="63">
        <f ca="1">IF(OR(INDEX(INDIRECT("times"&amp;BH$2),$F278,BQ$28)&gt;10,INDEX(INDIRECT(BJ278),$E278,$F278)="",INDEX(INDIRECT(BJ278),$E278,$F278)&gt;=INDEX(INDIRECT(BJ278),1,BQ$28)),0,(INDEX(INDIRECT(BJ278),$E278,$F278))-INDEX(INDIRECT(BJ278),1,BQ$28))*(10-INDEX(INDIRECT("times"&amp;BH$2),$F278,BQ$28))/10</f>
        <v>0</v>
      </c>
      <c r="BR278" s="63">
        <f ca="1">IF(OR(INDEX(INDIRECT("times"&amp;BH$2),$F278,BR$28)&gt;10,INDEX(INDIRECT(BJ278),$E278,$F278)="",INDEX(INDIRECT(BJ278),$E278,$F278)&gt;=INDEX(INDIRECT(BJ278),1,BR$28)),0,(INDEX(INDIRECT(BJ278),$E278,$F278))-INDEX(INDIRECT(BJ278),1,BR$28))*(10-INDEX(INDIRECT("times"&amp;BH$2),$F278,BR$28))/10</f>
        <v>0</v>
      </c>
      <c r="BS278" s="63">
        <f ca="1">IF(OR(INDEX(INDIRECT("times"&amp;BH$2),$F278,BS$28)&gt;10,INDEX(INDIRECT(BJ278),$E278,$F278)="",INDEX(INDIRECT(BJ278),$E278,$F278)&gt;=INDEX(INDIRECT(BJ278),1,BS$28)),0,(INDEX(INDIRECT(BJ278),$E278,$F278))-INDEX(INDIRECT(BJ278),1,BS$28))*(10-INDEX(INDIRECT("times"&amp;BH$2),$F278,BS$28))/10</f>
        <v>0</v>
      </c>
      <c r="BT278" s="63">
        <f ca="1">IF(OR(INDEX(INDIRECT("times"&amp;BH$2),$F278,BT$28)&gt;10,INDEX(INDIRECT(BJ278),$E278,$F278)="",INDEX(INDIRECT(BJ278),$E278,$F278)&gt;=INDEX(INDIRECT(BJ278),1,BT$28)),0,(INDEX(INDIRECT(BJ278),$E278,$F278))-INDEX(INDIRECT(BJ278),1,BT$28))*(10-INDEX(INDIRECT("times"&amp;BH$2),$F278,BT$28))/10</f>
        <v>0</v>
      </c>
      <c r="BU278" s="63">
        <f ca="1">IF(OR(INDEX(INDIRECT("times"&amp;BH$2),$F278,BU$28)&gt;10,INDEX(INDIRECT(BJ278),$E278,$F278)="",INDEX(INDIRECT(BJ278),$E278,$F278)&gt;=INDEX(INDIRECT(BJ278),1,BU$28)),0,(INDEX(INDIRECT(BJ278),$E278,$F278))-INDEX(INDIRECT(BJ278),1,BU$28))*(10-INDEX(INDIRECT("times"&amp;BH$2),$F278,BU$28))/10</f>
        <v>0</v>
      </c>
      <c r="BV278" s="63">
        <f ca="1">IF(OR(INDEX(INDIRECT("times"&amp;BH$2),$F278,BV$28)&gt;10,INDEX(INDIRECT(BJ278),$E278,$F278)="",INDEX(INDIRECT(BJ278),$E278,$F278)&gt;=INDEX(INDIRECT(BJ278),1,BV$28)),0,(INDEX(INDIRECT(BJ278),$E278,$F278))-INDEX(INDIRECT(BJ278),1,BV$28))*(10-INDEX(INDIRECT("times"&amp;BH$2),$F278,BV$28))/10</f>
        <v>0</v>
      </c>
      <c r="BW278" s="63">
        <f ca="1">IF(OR(INDEX(INDIRECT("times"&amp;BH$2),$F278,BW$28)&gt;10,INDEX(INDIRECT(BJ278),$E278,$F278)="",INDEX(INDIRECT(BJ278),$E278,$F278)&gt;=INDEX(INDIRECT(BJ278),1,BW$28)),0,(INDEX(INDIRECT(BJ278),$E278,$F278))-INDEX(INDIRECT(BJ278),1,BW$28))*(10-INDEX(INDIRECT("times"&amp;BH$2),$F278,BW$28))/10</f>
        <v>0</v>
      </c>
      <c r="BX278" s="63">
        <f ca="1">IF(OR(INDEX(INDIRECT("times"&amp;BH$2),$F278,BX$28)&gt;10,INDEX(INDIRECT(BJ278),$E278,$F278)="",INDEX(INDIRECT(BJ278),$E278,$F278)&gt;=INDEX(INDIRECT(BJ278),1,BX$28)),0,(INDEX(INDIRECT(BJ278),$E278,$F278))-INDEX(INDIRECT(BJ278),1,BX$28))*(10-INDEX(INDIRECT("times"&amp;BH$2),$F278,BX$28))/10</f>
        <v>0</v>
      </c>
      <c r="BY278" s="63">
        <f ca="1">IF(OR(INDEX(INDIRECT("times"&amp;BH$2),$F278,BY$28)&gt;10,INDEX(INDIRECT(BJ278),$E278,$F278)="",INDEX(INDIRECT(BJ278),$E278,$F278)&gt;=INDEX(INDIRECT(BJ278),1,BY$28)),0,(INDEX(INDIRECT(BJ278),$E278,$F278))-INDEX(INDIRECT(BJ278),1,BY$28))*(10-INDEX(INDIRECT("times"&amp;BH$2),$F278,BY$28))/10</f>
        <v>0</v>
      </c>
      <c r="BZ278" s="63">
        <f ca="1">IF(OR(INDEX(INDIRECT("times"&amp;BH$2),$F278,BZ$28)&gt;10,INDEX(INDIRECT(BJ278),$E278,$F278)="",INDEX(INDIRECT(BJ278),$E278,$F278)&gt;=INDEX(INDIRECT(BJ278),1,BZ$28)),0,(INDEX(INDIRECT(BJ278),$E278,$F278))-INDEX(INDIRECT(BJ278),1,BZ$28))*(10-INDEX(INDIRECT("times"&amp;BH$2),$F278,BZ$28))/10</f>
        <v>0</v>
      </c>
      <c r="CA278" s="63">
        <f ca="1">IF(OR(INDEX(INDIRECT("times"&amp;BH$2),$F278,CA$28)&gt;10,INDEX(INDIRECT(BJ278),$E278,$F278)="",INDEX(INDIRECT(BJ278),$E278,$F278)&gt;=INDEX(INDIRECT(BJ278),1,CA$28)),0,(INDEX(INDIRECT(BJ278),$E278,$F278))-INDEX(INDIRECT(BJ278),1,CA$28))*(10-INDEX(INDIRECT("times"&amp;BH$2),$F278,CA$28))/10</f>
        <v>0</v>
      </c>
      <c r="CB278" s="63">
        <f ca="1">IF(OR(INDEX(INDIRECT("times"&amp;BH$2),$F278,CB$28)&gt;10,INDEX(INDIRECT(BJ278),$E278,$F278)="",INDEX(INDIRECT(BJ278),$E278,$F278)&gt;=INDEX(INDIRECT(BJ278),1,CB$28)),0,(INDEX(INDIRECT(BJ278),$E278,$F278))-INDEX(INDIRECT(BJ278),1,CB$28))*(10-INDEX(INDIRECT("times"&amp;BH$2),$F278,CB$28))/10</f>
        <v>0</v>
      </c>
      <c r="CC278" s="63">
        <f ca="1">IF(OR(INDEX(INDIRECT("times"&amp;BH$2),$F278,CC$28)&gt;10,INDEX(INDIRECT(BJ278),$E278,$F278)="",INDEX(INDIRECT(BJ278),$E278,$F278)&gt;=INDEX(INDIRECT(BJ278),1,CC$28)),0,(INDEX(INDIRECT(BJ278),$E278,$F278))-INDEX(INDIRECT(BJ278),1,CC$28))*(10-INDEX(INDIRECT("times"&amp;BH$2),$F278,CC$28))/10</f>
        <v>0</v>
      </c>
      <c r="CD278" s="63">
        <f ca="1">IF(OR(INDEX(INDIRECT("times"&amp;BH$2),$F278,CD$28)&gt;10,INDEX(INDIRECT(BJ278),$E278,$F278)="",INDEX(INDIRECT(BJ278),$E278,$F278)&gt;=INDEX(INDIRECT(BJ278),1,CD$28)),0,(INDEX(INDIRECT(BJ278),$E278,$F278))-INDEX(INDIRECT(BJ278),1,CD$28))*(10-INDEX(INDIRECT("times"&amp;BH$2),$F278,CD$28))/10</f>
        <v>0</v>
      </c>
      <c r="CE278" s="63">
        <f ca="1">IF(OR(INDEX(INDIRECT("times"&amp;BH$2),$F278,CE$28)&gt;10,INDEX(INDIRECT(BJ278),$E278,$F278)="",INDEX(INDIRECT(BJ278),$E278,$F278)&gt;=INDEX(INDIRECT(BJ278),1,CE$28)),0,(INDEX(INDIRECT(BJ278),$E278,$F278))-INDEX(INDIRECT(BJ278),1,CE$28))*(10-INDEX(INDIRECT("times"&amp;BH$2),$F278,CE$28))/10</f>
        <v>0</v>
      </c>
      <c r="CF278" s="63">
        <f ca="1">IF(OR(INDEX(INDIRECT("times"&amp;BH$2),$F278,CF$28)&gt;10,INDEX(INDIRECT(BJ278),$E278,$F278)="",INDEX(INDIRECT(BJ278),$E278,$F278)&gt;=INDEX(INDIRECT(BJ278),1,CF$28)),0,(INDEX(INDIRECT(BJ278),$E278,$F278))-INDEX(INDIRECT(BJ278),1,CF$28))*(10-INDEX(INDIRECT("times"&amp;BH$2),$F278,CF$28))/10</f>
        <v>0</v>
      </c>
      <c r="CG278" s="64">
        <f ca="1">IF(OR(INDEX(INDIRECT("times"&amp;BH$2),$F278,CG$28)&gt;10,INDEX(INDIRECT(BJ278),$E278,$F278)="",INDEX(INDIRECT(BJ278),$E278,$F278)&gt;=INDEX(INDIRECT(BJ278),1,CG$28)),0,(INDEX(INDIRECT(BJ278),$E278,$F278))-INDEX(INDIRECT(BJ278),1,CG$28))*(10-INDEX(INDIRECT("times"&amp;BH$2),$F278,CG$28))/10</f>
        <v>0</v>
      </c>
      <c r="CH278" s="201">
        <v>5</v>
      </c>
      <c r="CJ278" s="18" t="s">
        <v>214</v>
      </c>
      <c r="CK278" s="122">
        <f>CJ236</f>
        <v>2</v>
      </c>
      <c r="CL278" s="122" t="str">
        <f>CJ237</f>
        <v>work3564</v>
      </c>
      <c r="CM278" s="210" t="str">
        <f t="shared" si="1201"/>
        <v>core2_work3564</v>
      </c>
      <c r="CN278" s="122">
        <v>5</v>
      </c>
      <c r="CO278" s="33">
        <v>5</v>
      </c>
      <c r="CP278" s="62">
        <f ca="1">IF(OR(INDEX(INDIRECT("times"&amp;CK$2),$F278,CP$28)&gt;10,INDEX(INDIRECT(CM278),$E278,$F278)="",INDEX(INDIRECT(CM278),$E278,$F278)&gt;=INDEX(INDIRECT(CM278),1,CP$28)),0,(INDEX(INDIRECT(CM278),$E278,$F278))-INDEX(INDIRECT(CM278),1,CP$28))*(10-INDEX(INDIRECT("times"&amp;CK$2),$F278,CP$28))/10</f>
        <v>0</v>
      </c>
      <c r="CQ278" s="63">
        <f ca="1">IF(OR(INDEX(INDIRECT("times"&amp;CK$2),$F278,CQ$28)&gt;10,INDEX(INDIRECT(CM278),$E278,$F278)="",INDEX(INDIRECT(CM278),$E278,$F278)&gt;=INDEX(INDIRECT(CM278),1,CQ$28)),0,(INDEX(INDIRECT(CM278),$E278,$F278))-INDEX(INDIRECT(CM278),1,CQ$28))*(10-INDEX(INDIRECT("times"&amp;CK$2),$F278,CQ$28))/10</f>
        <v>0</v>
      </c>
      <c r="CR278" s="63">
        <f ca="1">IF(OR(INDEX(INDIRECT("times"&amp;CK$2),$F278,CR$28)&gt;10,INDEX(INDIRECT(CM278),$E278,$F278)="",INDEX(INDIRECT(CM278),$E278,$F278)&gt;=INDEX(INDIRECT(CM278),1,CR$28)),0,(INDEX(INDIRECT(CM278),$E278,$F278))-INDEX(INDIRECT(CM278),1,CR$28))*(10-INDEX(INDIRECT("times"&amp;CK$2),$F278,CR$28))/10</f>
        <v>0</v>
      </c>
      <c r="CS278" s="63">
        <f ca="1">IF(OR(INDEX(INDIRECT("times"&amp;CK$2),$F278,CS$28)&gt;10,INDEX(INDIRECT(CM278),$E278,$F278)="",INDEX(INDIRECT(CM278),$E278,$F278)&gt;=INDEX(INDIRECT(CM278),1,CS$28)),0,(INDEX(INDIRECT(CM278),$E278,$F278))-INDEX(INDIRECT(CM278),1,CS$28))*(10-INDEX(INDIRECT("times"&amp;CK$2),$F278,CS$28))/10</f>
        <v>0</v>
      </c>
      <c r="CT278" s="63">
        <f ca="1">IF(OR(INDEX(INDIRECT("times"&amp;CK$2),$F278,CT$28)&gt;10,INDEX(INDIRECT(CM278),$E278,$F278)="",INDEX(INDIRECT(CM278),$E278,$F278)&gt;=INDEX(INDIRECT(CM278),1,CT$28)),0,(INDEX(INDIRECT(CM278),$E278,$F278))-INDEX(INDIRECT(CM278),1,CT$28))*(10-INDEX(INDIRECT("times"&amp;CK$2),$F278,CT$28))/10</f>
        <v>0</v>
      </c>
      <c r="CU278" s="63">
        <f ca="1">IF(OR(INDEX(INDIRECT("times"&amp;CK$2),$F278,CU$28)&gt;10,INDEX(INDIRECT(CM278),$E278,$F278)="",INDEX(INDIRECT(CM278),$E278,$F278)&gt;=INDEX(INDIRECT(CM278),1,CU$28)),0,(INDEX(INDIRECT(CM278),$E278,$F278))-INDEX(INDIRECT(CM278),1,CU$28))*(10-INDEX(INDIRECT("times"&amp;CK$2),$F278,CU$28))/10</f>
        <v>0</v>
      </c>
      <c r="CV278" s="63">
        <f ca="1">IF(OR(INDEX(INDIRECT("times"&amp;CK$2),$F278,CV$28)&gt;10,INDEX(INDIRECT(CM278),$E278,$F278)="",INDEX(INDIRECT(CM278),$E278,$F278)&gt;=INDEX(INDIRECT(CM278),1,CV$28)),0,(INDEX(INDIRECT(CM278),$E278,$F278))-INDEX(INDIRECT(CM278),1,CV$28))*(10-INDEX(INDIRECT("times"&amp;CK$2),$F278,CV$28))/10</f>
        <v>0</v>
      </c>
      <c r="CW278" s="63">
        <f ca="1">IF(OR(INDEX(INDIRECT("times"&amp;CK$2),$F278,CW$28)&gt;10,INDEX(INDIRECT(CM278),$E278,$F278)="",INDEX(INDIRECT(CM278),$E278,$F278)&gt;=INDEX(INDIRECT(CM278),1,CW$28)),0,(INDEX(INDIRECT(CM278),$E278,$F278))-INDEX(INDIRECT(CM278),1,CW$28))*(10-INDEX(INDIRECT("times"&amp;CK$2),$F278,CW$28))/10</f>
        <v>0</v>
      </c>
      <c r="CX278" s="63">
        <f ca="1">IF(OR(INDEX(INDIRECT("times"&amp;CK$2),$F278,CX$28)&gt;10,INDEX(INDIRECT(CM278),$E278,$F278)="",INDEX(INDIRECT(CM278),$E278,$F278)&gt;=INDEX(INDIRECT(CM278),1,CX$28)),0,(INDEX(INDIRECT(CM278),$E278,$F278))-INDEX(INDIRECT(CM278),1,CX$28))*(10-INDEX(INDIRECT("times"&amp;CK$2),$F278,CX$28))/10</f>
        <v>0</v>
      </c>
      <c r="CY278" s="63">
        <f ca="1">IF(OR(INDEX(INDIRECT("times"&amp;CK$2),$F278,CY$28)&gt;10,INDEX(INDIRECT(CM278),$E278,$F278)="",INDEX(INDIRECT(CM278),$E278,$F278)&gt;=INDEX(INDIRECT(CM278),1,CY$28)),0,(INDEX(INDIRECT(CM278),$E278,$F278))-INDEX(INDIRECT(CM278),1,CY$28))*(10-INDEX(INDIRECT("times"&amp;CK$2),$F278,CY$28))/10</f>
        <v>0</v>
      </c>
      <c r="CZ278" s="63">
        <f ca="1">IF(OR(INDEX(INDIRECT("times"&amp;CK$2),$F278,CZ$28)&gt;10,INDEX(INDIRECT(CM278),$E278,$F278)="",INDEX(INDIRECT(CM278),$E278,$F278)&gt;=INDEX(INDIRECT(CM278),1,CZ$28)),0,(INDEX(INDIRECT(CM278),$E278,$F278))-INDEX(INDIRECT(CM278),1,CZ$28))*(10-INDEX(INDIRECT("times"&amp;CK$2),$F278,CZ$28))/10</f>
        <v>0</v>
      </c>
      <c r="DA278" s="63">
        <f ca="1">IF(OR(INDEX(INDIRECT("times"&amp;CK$2),$F278,DA$28)&gt;10,INDEX(INDIRECT(CM278),$E278,$F278)="",INDEX(INDIRECT(CM278),$E278,$F278)&gt;=INDEX(INDIRECT(CM278),1,DA$28)),0,(INDEX(INDIRECT(CM278),$E278,$F278))-INDEX(INDIRECT(CM278),1,DA$28))*(10-INDEX(INDIRECT("times"&amp;CK$2),$F278,DA$28))/10</f>
        <v>0</v>
      </c>
      <c r="DB278" s="63">
        <f ca="1">IF(OR(INDEX(INDIRECT("times"&amp;CK$2),$F278,DB$28)&gt;10,INDEX(INDIRECT(CM278),$E278,$F278)="",INDEX(INDIRECT(CM278),$E278,$F278)&gt;=INDEX(INDIRECT(CM278),1,DB$28)),0,(INDEX(INDIRECT(CM278),$E278,$F278))-INDEX(INDIRECT(CM278),1,DB$28))*(10-INDEX(INDIRECT("times"&amp;CK$2),$F278,DB$28))/10</f>
        <v>0</v>
      </c>
      <c r="DC278" s="63">
        <f ca="1">IF(OR(INDEX(INDIRECT("times"&amp;CK$2),$F278,DC$28)&gt;10,INDEX(INDIRECT(CM278),$E278,$F278)="",INDEX(INDIRECT(CM278),$E278,$F278)&gt;=INDEX(INDIRECT(CM278),1,DC$28)),0,(INDEX(INDIRECT(CM278),$E278,$F278))-INDEX(INDIRECT(CM278),1,DC$28))*(10-INDEX(INDIRECT("times"&amp;CK$2),$F278,DC$28))/10</f>
        <v>0</v>
      </c>
      <c r="DD278" s="63">
        <f ca="1">IF(OR(INDEX(INDIRECT("times"&amp;CK$2),$F278,DD$28)&gt;10,INDEX(INDIRECT(CM278),$E278,$F278)="",INDEX(INDIRECT(CM278),$E278,$F278)&gt;=INDEX(INDIRECT(CM278),1,DD$28)),0,(INDEX(INDIRECT(CM278),$E278,$F278))-INDEX(INDIRECT(CM278),1,DD$28))*(10-INDEX(INDIRECT("times"&amp;CK$2),$F278,DD$28))/10</f>
        <v>0</v>
      </c>
      <c r="DE278" s="63">
        <f ca="1">IF(OR(INDEX(INDIRECT("times"&amp;CK$2),$F278,DE$28)&gt;10,INDEX(INDIRECT(CM278),$E278,$F278)="",INDEX(INDIRECT(CM278),$E278,$F278)&gt;=INDEX(INDIRECT(CM278),1,DE$28)),0,(INDEX(INDIRECT(CM278),$E278,$F278))-INDEX(INDIRECT(CM278),1,DE$28))*(10-INDEX(INDIRECT("times"&amp;CK$2),$F278,DE$28))/10</f>
        <v>0</v>
      </c>
      <c r="DF278" s="63">
        <f ca="1">IF(OR(INDEX(INDIRECT("times"&amp;CK$2),$F278,DF$28)&gt;10,INDEX(INDIRECT(CM278),$E278,$F278)="",INDEX(INDIRECT(CM278),$E278,$F278)&gt;=INDEX(INDIRECT(CM278),1,DF$28)),0,(INDEX(INDIRECT(CM278),$E278,$F278))-INDEX(INDIRECT(CM278),1,DF$28))*(10-INDEX(INDIRECT("times"&amp;CK$2),$F278,DF$28))/10</f>
        <v>0</v>
      </c>
      <c r="DG278" s="63">
        <f ca="1">IF(OR(INDEX(INDIRECT("times"&amp;CK$2),$F278,DG$28)&gt;10,INDEX(INDIRECT(CM278),$E278,$F278)="",INDEX(INDIRECT(CM278),$E278,$F278)&gt;=INDEX(INDIRECT(CM278),1,DG$28)),0,(INDEX(INDIRECT(CM278),$E278,$F278))-INDEX(INDIRECT(CM278),1,DG$28))*(10-INDEX(INDIRECT("times"&amp;CK$2),$F278,DG$28))/10</f>
        <v>0</v>
      </c>
      <c r="DH278" s="63">
        <f ca="1">IF(OR(INDEX(INDIRECT("times"&amp;CK$2),$F278,DH$28)&gt;10,INDEX(INDIRECT(CM278),$E278,$F278)="",INDEX(INDIRECT(CM278),$E278,$F278)&gt;=INDEX(INDIRECT(CM278),1,DH$28)),0,(INDEX(INDIRECT(CM278),$E278,$F278))-INDEX(INDIRECT(CM278),1,DH$28))*(10-INDEX(INDIRECT("times"&amp;CK$2),$F278,DH$28))/10</f>
        <v>0</v>
      </c>
      <c r="DI278" s="63">
        <f ca="1">IF(OR(INDEX(INDIRECT("times"&amp;CK$2),$F278,DI$28)&gt;10,INDEX(INDIRECT(CM278),$E278,$F278)="",INDEX(INDIRECT(CM278),$E278,$F278)&gt;=INDEX(INDIRECT(CM278),1,DI$28)),0,(INDEX(INDIRECT(CM278),$E278,$F278))-INDEX(INDIRECT(CM278),1,DI$28))*(10-INDEX(INDIRECT("times"&amp;CK$2),$F278,DI$28))/10</f>
        <v>0</v>
      </c>
      <c r="DJ278" s="64">
        <f ca="1">IF(OR(INDEX(INDIRECT("times"&amp;CK$2),$F278,DJ$28)&gt;10,INDEX(INDIRECT(CM278),$E278,$F278)="",INDEX(INDIRECT(CM278),$E278,$F278)&gt;=INDEX(INDIRECT(CM278),1,DJ$28)),0,(INDEX(INDIRECT(CM278),$E278,$F278))-INDEX(INDIRECT(CM278),1,DJ$28))*(10-INDEX(INDIRECT("times"&amp;CK$2),$F278,DJ$28))/10</f>
        <v>0</v>
      </c>
      <c r="DK278" s="201">
        <v>5</v>
      </c>
      <c r="DM278" s="18" t="s">
        <v>214</v>
      </c>
      <c r="DN278" s="122">
        <f>DM236</f>
        <v>2</v>
      </c>
      <c r="DO278" s="122" t="str">
        <f>DM237</f>
        <v>shop3564</v>
      </c>
      <c r="DP278" s="210" t="str">
        <f t="shared" si="1202"/>
        <v>core2_shop3564</v>
      </c>
      <c r="DQ278" s="122">
        <v>5</v>
      </c>
      <c r="DR278" s="33">
        <v>5</v>
      </c>
      <c r="DS278" s="62">
        <f ca="1">IF(OR(INDEX(INDIRECT("times"&amp;DN$2),$F278,DS$28)&gt;10,INDEX(INDIRECT(DP278),$E278,$F278)="",INDEX(INDIRECT(DP278),$E278,$F278)&gt;=INDEX(INDIRECT(DP278),1,DS$28)),0,(INDEX(INDIRECT(DP278),$E278,$F278))-INDEX(INDIRECT(DP278),1,DS$28))*(10-INDEX(INDIRECT("times"&amp;DN$2),$F278,DS$28))/10</f>
        <v>0</v>
      </c>
      <c r="DT278" s="63">
        <f ca="1">IF(OR(INDEX(INDIRECT("times"&amp;DN$2),$F278,DT$28)&gt;10,INDEX(INDIRECT(DP278),$E278,$F278)="",INDEX(INDIRECT(DP278),$E278,$F278)&gt;=INDEX(INDIRECT(DP278),1,DT$28)),0,(INDEX(INDIRECT(DP278),$E278,$F278))-INDEX(INDIRECT(DP278),1,DT$28))*(10-INDEX(INDIRECT("times"&amp;DN$2),$F278,DT$28))/10</f>
        <v>0</v>
      </c>
      <c r="DU278" s="63">
        <f ca="1">IF(OR(INDEX(INDIRECT("times"&amp;DN$2),$F278,DU$28)&gt;10,INDEX(INDIRECT(DP278),$E278,$F278)="",INDEX(INDIRECT(DP278),$E278,$F278)&gt;=INDEX(INDIRECT(DP278),1,DU$28)),0,(INDEX(INDIRECT(DP278),$E278,$F278))-INDEX(INDIRECT(DP278),1,DU$28))*(10-INDEX(INDIRECT("times"&amp;DN$2),$F278,DU$28))/10</f>
        <v>0</v>
      </c>
      <c r="DV278" s="63">
        <f ca="1">IF(OR(INDEX(INDIRECT("times"&amp;DN$2),$F278,DV$28)&gt;10,INDEX(INDIRECT(DP278),$E278,$F278)="",INDEX(INDIRECT(DP278),$E278,$F278)&gt;=INDEX(INDIRECT(DP278),1,DV$28)),0,(INDEX(INDIRECT(DP278),$E278,$F278))-INDEX(INDIRECT(DP278),1,DV$28))*(10-INDEX(INDIRECT("times"&amp;DN$2),$F278,DV$28))/10</f>
        <v>0</v>
      </c>
      <c r="DW278" s="63">
        <f ca="1">IF(OR(INDEX(INDIRECT("times"&amp;DN$2),$F278,DW$28)&gt;10,INDEX(INDIRECT(DP278),$E278,$F278)="",INDEX(INDIRECT(DP278),$E278,$F278)&gt;=INDEX(INDIRECT(DP278),1,DW$28)),0,(INDEX(INDIRECT(DP278),$E278,$F278))-INDEX(INDIRECT(DP278),1,DW$28))*(10-INDEX(INDIRECT("times"&amp;DN$2),$F278,DW$28))/10</f>
        <v>0</v>
      </c>
      <c r="DX278" s="63">
        <f ca="1">IF(OR(INDEX(INDIRECT("times"&amp;DN$2),$F278,DX$28)&gt;10,INDEX(INDIRECT(DP278),$E278,$F278)="",INDEX(INDIRECT(DP278),$E278,$F278)&gt;=INDEX(INDIRECT(DP278),1,DX$28)),0,(INDEX(INDIRECT(DP278),$E278,$F278))-INDEX(INDIRECT(DP278),1,DX$28))*(10-INDEX(INDIRECT("times"&amp;DN$2),$F278,DX$28))/10</f>
        <v>0</v>
      </c>
      <c r="DY278" s="63">
        <f ca="1">IF(OR(INDEX(INDIRECT("times"&amp;DN$2),$F278,DY$28)&gt;10,INDEX(INDIRECT(DP278),$E278,$F278)="",INDEX(INDIRECT(DP278),$E278,$F278)&gt;=INDEX(INDIRECT(DP278),1,DY$28)),0,(INDEX(INDIRECT(DP278),$E278,$F278))-INDEX(INDIRECT(DP278),1,DY$28))*(10-INDEX(INDIRECT("times"&amp;DN$2),$F278,DY$28))/10</f>
        <v>0</v>
      </c>
      <c r="DZ278" s="63">
        <f ca="1">IF(OR(INDEX(INDIRECT("times"&amp;DN$2),$F278,DZ$28)&gt;10,INDEX(INDIRECT(DP278),$E278,$F278)="",INDEX(INDIRECT(DP278),$E278,$F278)&gt;=INDEX(INDIRECT(DP278),1,DZ$28)),0,(INDEX(INDIRECT(DP278),$E278,$F278))-INDEX(INDIRECT(DP278),1,DZ$28))*(10-INDEX(INDIRECT("times"&amp;DN$2),$F278,DZ$28))/10</f>
        <v>0</v>
      </c>
      <c r="EA278" s="63">
        <f ca="1">IF(OR(INDEX(INDIRECT("times"&amp;DN$2),$F278,EA$28)&gt;10,INDEX(INDIRECT(DP278),$E278,$F278)="",INDEX(INDIRECT(DP278),$E278,$F278)&gt;=INDEX(INDIRECT(DP278),1,EA$28)),0,(INDEX(INDIRECT(DP278),$E278,$F278))-INDEX(INDIRECT(DP278),1,EA$28))*(10-INDEX(INDIRECT("times"&amp;DN$2),$F278,EA$28))/10</f>
        <v>0</v>
      </c>
      <c r="EB278" s="63">
        <f ca="1">IF(OR(INDEX(INDIRECT("times"&amp;DN$2),$F278,EB$28)&gt;10,INDEX(INDIRECT(DP278),$E278,$F278)="",INDEX(INDIRECT(DP278),$E278,$F278)&gt;=INDEX(INDIRECT(DP278),1,EB$28)),0,(INDEX(INDIRECT(DP278),$E278,$F278))-INDEX(INDIRECT(DP278),1,EB$28))*(10-INDEX(INDIRECT("times"&amp;DN$2),$F278,EB$28))/10</f>
        <v>0</v>
      </c>
      <c r="EC278" s="63">
        <f ca="1">IF(OR(INDEX(INDIRECT("times"&amp;DN$2),$F278,EC$28)&gt;10,INDEX(INDIRECT(DP278),$E278,$F278)="",INDEX(INDIRECT(DP278),$E278,$F278)&gt;=INDEX(INDIRECT(DP278),1,EC$28)),0,(INDEX(INDIRECT(DP278),$E278,$F278))-INDEX(INDIRECT(DP278),1,EC$28))*(10-INDEX(INDIRECT("times"&amp;DN$2),$F278,EC$28))/10</f>
        <v>0</v>
      </c>
      <c r="ED278" s="63">
        <f ca="1">IF(OR(INDEX(INDIRECT("times"&amp;DN$2),$F278,ED$28)&gt;10,INDEX(INDIRECT(DP278),$E278,$F278)="",INDEX(INDIRECT(DP278),$E278,$F278)&gt;=INDEX(INDIRECT(DP278),1,ED$28)),0,(INDEX(INDIRECT(DP278),$E278,$F278))-INDEX(INDIRECT(DP278),1,ED$28))*(10-INDEX(INDIRECT("times"&amp;DN$2),$F278,ED$28))/10</f>
        <v>0</v>
      </c>
      <c r="EE278" s="63">
        <f ca="1">IF(OR(INDEX(INDIRECT("times"&amp;DN$2),$F278,EE$28)&gt;10,INDEX(INDIRECT(DP278),$E278,$F278)="",INDEX(INDIRECT(DP278),$E278,$F278)&gt;=INDEX(INDIRECT(DP278),1,EE$28)),0,(INDEX(INDIRECT(DP278),$E278,$F278))-INDEX(INDIRECT(DP278),1,EE$28))*(10-INDEX(INDIRECT("times"&amp;DN$2),$F278,EE$28))/10</f>
        <v>0</v>
      </c>
      <c r="EF278" s="63">
        <f ca="1">IF(OR(INDEX(INDIRECT("times"&amp;DN$2),$F278,EF$28)&gt;10,INDEX(INDIRECT(DP278),$E278,$F278)="",INDEX(INDIRECT(DP278),$E278,$F278)&gt;=INDEX(INDIRECT(DP278),1,EF$28)),0,(INDEX(INDIRECT(DP278),$E278,$F278))-INDEX(INDIRECT(DP278),1,EF$28))*(10-INDEX(INDIRECT("times"&amp;DN$2),$F278,EF$28))/10</f>
        <v>0</v>
      </c>
      <c r="EG278" s="63">
        <f ca="1">IF(OR(INDEX(INDIRECT("times"&amp;DN$2),$F278,EG$28)&gt;10,INDEX(INDIRECT(DP278),$E278,$F278)="",INDEX(INDIRECT(DP278),$E278,$F278)&gt;=INDEX(INDIRECT(DP278),1,EG$28)),0,(INDEX(INDIRECT(DP278),$E278,$F278))-INDEX(INDIRECT(DP278),1,EG$28))*(10-INDEX(INDIRECT("times"&amp;DN$2),$F278,EG$28))/10</f>
        <v>0</v>
      </c>
      <c r="EH278" s="63">
        <f ca="1">IF(OR(INDEX(INDIRECT("times"&amp;DN$2),$F278,EH$28)&gt;10,INDEX(INDIRECT(DP278),$E278,$F278)="",INDEX(INDIRECT(DP278),$E278,$F278)&gt;=INDEX(INDIRECT(DP278),1,EH$28)),0,(INDEX(INDIRECT(DP278),$E278,$F278))-INDEX(INDIRECT(DP278),1,EH$28))*(10-INDEX(INDIRECT("times"&amp;DN$2),$F278,EH$28))/10</f>
        <v>0</v>
      </c>
      <c r="EI278" s="63">
        <f ca="1">IF(OR(INDEX(INDIRECT("times"&amp;DN$2),$F278,EI$28)&gt;10,INDEX(INDIRECT(DP278),$E278,$F278)="",INDEX(INDIRECT(DP278),$E278,$F278)&gt;=INDEX(INDIRECT(DP278),1,EI$28)),0,(INDEX(INDIRECT(DP278),$E278,$F278))-INDEX(INDIRECT(DP278),1,EI$28))*(10-INDEX(INDIRECT("times"&amp;DN$2),$F278,EI$28))/10</f>
        <v>0</v>
      </c>
      <c r="EJ278" s="63">
        <f ca="1">IF(OR(INDEX(INDIRECT("times"&amp;DN$2),$F278,EJ$28)&gt;10,INDEX(INDIRECT(DP278),$E278,$F278)="",INDEX(INDIRECT(DP278),$E278,$F278)&gt;=INDEX(INDIRECT(DP278),1,EJ$28)),0,(INDEX(INDIRECT(DP278),$E278,$F278))-INDEX(INDIRECT(DP278),1,EJ$28))*(10-INDEX(INDIRECT("times"&amp;DN$2),$F278,EJ$28))/10</f>
        <v>0</v>
      </c>
      <c r="EK278" s="63">
        <f ca="1">IF(OR(INDEX(INDIRECT("times"&amp;DN$2),$F278,EK$28)&gt;10,INDEX(INDIRECT(DP278),$E278,$F278)="",INDEX(INDIRECT(DP278),$E278,$F278)&gt;=INDEX(INDIRECT(DP278),1,EK$28)),0,(INDEX(INDIRECT(DP278),$E278,$F278))-INDEX(INDIRECT(DP278),1,EK$28))*(10-INDEX(INDIRECT("times"&amp;DN$2),$F278,EK$28))/10</f>
        <v>0</v>
      </c>
      <c r="EL278" s="63">
        <f ca="1">IF(OR(INDEX(INDIRECT("times"&amp;DN$2),$F278,EL$28)&gt;10,INDEX(INDIRECT(DP278),$E278,$F278)="",INDEX(INDIRECT(DP278),$E278,$F278)&gt;=INDEX(INDIRECT(DP278),1,EL$28)),0,(INDEX(INDIRECT(DP278),$E278,$F278))-INDEX(INDIRECT(DP278),1,EL$28))*(10-INDEX(INDIRECT("times"&amp;DN$2),$F278,EL$28))/10</f>
        <v>0</v>
      </c>
      <c r="EM278" s="64">
        <f ca="1">IF(OR(INDEX(INDIRECT("times"&amp;DN$2),$F278,EM$28)&gt;10,INDEX(INDIRECT(DP278),$E278,$F278)="",INDEX(INDIRECT(DP278),$E278,$F278)&gt;=INDEX(INDIRECT(DP278),1,EM$28)),0,(INDEX(INDIRECT(DP278),$E278,$F278))-INDEX(INDIRECT(DP278),1,EM$28))*(10-INDEX(INDIRECT("times"&amp;DN$2),$F278,EM$28))/10</f>
        <v>0</v>
      </c>
      <c r="EN278" s="201">
        <v>5</v>
      </c>
      <c r="EP278" s="18" t="s">
        <v>214</v>
      </c>
      <c r="EQ278" s="122">
        <f>EP236</f>
        <v>2</v>
      </c>
      <c r="ER278" s="122" t="str">
        <f>EP237</f>
        <v>lei3564</v>
      </c>
      <c r="ES278" s="210" t="str">
        <f t="shared" si="1203"/>
        <v>core2_lei3564</v>
      </c>
      <c r="ET278" s="122">
        <v>5</v>
      </c>
      <c r="EU278" s="33">
        <v>5</v>
      </c>
      <c r="EV278" s="62">
        <f ca="1">IF(OR(INDEX(INDIRECT("times"&amp;EQ$2),$F278,EV$28)&gt;10,INDEX(INDIRECT(ES278),$E278,$F278)="",INDEX(INDIRECT(ES278),$E278,$F278)&gt;=INDEX(INDIRECT(ES278),1,EV$28)),0,(INDEX(INDIRECT(ES278),$E278,$F278))-INDEX(INDIRECT(ES278),1,EV$28))*(10-INDEX(INDIRECT("times"&amp;EQ$2),$F278,EV$28))/10</f>
        <v>0</v>
      </c>
      <c r="EW278" s="63">
        <f ca="1">IF(OR(INDEX(INDIRECT("times"&amp;EQ$2),$F278,EW$28)&gt;10,INDEX(INDIRECT(ES278),$E278,$F278)="",INDEX(INDIRECT(ES278),$E278,$F278)&gt;=INDEX(INDIRECT(ES278),1,EW$28)),0,(INDEX(INDIRECT(ES278),$E278,$F278))-INDEX(INDIRECT(ES278),1,EW$28))*(10-INDEX(INDIRECT("times"&amp;EQ$2),$F278,EW$28))/10</f>
        <v>0</v>
      </c>
      <c r="EX278" s="63">
        <f ca="1">IF(OR(INDEX(INDIRECT("times"&amp;EQ$2),$F278,EX$28)&gt;10,INDEX(INDIRECT(ES278),$E278,$F278)="",INDEX(INDIRECT(ES278),$E278,$F278)&gt;=INDEX(INDIRECT(ES278),1,EX$28)),0,(INDEX(INDIRECT(ES278),$E278,$F278))-INDEX(INDIRECT(ES278),1,EX$28))*(10-INDEX(INDIRECT("times"&amp;EQ$2),$F278,EX$28))/10</f>
        <v>0</v>
      </c>
      <c r="EY278" s="63">
        <f ca="1">IF(OR(INDEX(INDIRECT("times"&amp;EQ$2),$F278,EY$28)&gt;10,INDEX(INDIRECT(ES278),$E278,$F278)="",INDEX(INDIRECT(ES278),$E278,$F278)&gt;=INDEX(INDIRECT(ES278),1,EY$28)),0,(INDEX(INDIRECT(ES278),$E278,$F278))-INDEX(INDIRECT(ES278),1,EY$28))*(10-INDEX(INDIRECT("times"&amp;EQ$2),$F278,EY$28))/10</f>
        <v>0</v>
      </c>
      <c r="EZ278" s="63">
        <f ca="1">IF(OR(INDEX(INDIRECT("times"&amp;EQ$2),$F278,EZ$28)&gt;10,INDEX(INDIRECT(ES278),$E278,$F278)="",INDEX(INDIRECT(ES278),$E278,$F278)&gt;=INDEX(INDIRECT(ES278),1,EZ$28)),0,(INDEX(INDIRECT(ES278),$E278,$F278))-INDEX(INDIRECT(ES278),1,EZ$28))*(10-INDEX(INDIRECT("times"&amp;EQ$2),$F278,EZ$28))/10</f>
        <v>0</v>
      </c>
      <c r="FA278" s="63">
        <f ca="1">IF(OR(INDEX(INDIRECT("times"&amp;EQ$2),$F278,FA$28)&gt;10,INDEX(INDIRECT(ES278),$E278,$F278)="",INDEX(INDIRECT(ES278),$E278,$F278)&gt;=INDEX(INDIRECT(ES278),1,FA$28)),0,(INDEX(INDIRECT(ES278),$E278,$F278))-INDEX(INDIRECT(ES278),1,FA$28))*(10-INDEX(INDIRECT("times"&amp;EQ$2),$F278,FA$28))/10</f>
        <v>0</v>
      </c>
      <c r="FB278" s="63">
        <f ca="1">IF(OR(INDEX(INDIRECT("times"&amp;EQ$2),$F278,FB$28)&gt;10,INDEX(INDIRECT(ES278),$E278,$F278)="",INDEX(INDIRECT(ES278),$E278,$F278)&gt;=INDEX(INDIRECT(ES278),1,FB$28)),0,(INDEX(INDIRECT(ES278),$E278,$F278))-INDEX(INDIRECT(ES278),1,FB$28))*(10-INDEX(INDIRECT("times"&amp;EQ$2),$F278,FB$28))/10</f>
        <v>0</v>
      </c>
      <c r="FC278" s="63">
        <f ca="1">IF(OR(INDEX(INDIRECT("times"&amp;EQ$2),$F278,FC$28)&gt;10,INDEX(INDIRECT(ES278),$E278,$F278)="",INDEX(INDIRECT(ES278),$E278,$F278)&gt;=INDEX(INDIRECT(ES278),1,FC$28)),0,(INDEX(INDIRECT(ES278),$E278,$F278))-INDEX(INDIRECT(ES278),1,FC$28))*(10-INDEX(INDIRECT("times"&amp;EQ$2),$F278,FC$28))/10</f>
        <v>0</v>
      </c>
      <c r="FD278" s="63">
        <f ca="1">IF(OR(INDEX(INDIRECT("times"&amp;EQ$2),$F278,FD$28)&gt;10,INDEX(INDIRECT(ES278),$E278,$F278)="",INDEX(INDIRECT(ES278),$E278,$F278)&gt;=INDEX(INDIRECT(ES278),1,FD$28)),0,(INDEX(INDIRECT(ES278),$E278,$F278))-INDEX(INDIRECT(ES278),1,FD$28))*(10-INDEX(INDIRECT("times"&amp;EQ$2),$F278,FD$28))/10</f>
        <v>0</v>
      </c>
      <c r="FE278" s="63">
        <f ca="1">IF(OR(INDEX(INDIRECT("times"&amp;EQ$2),$F278,FE$28)&gt;10,INDEX(INDIRECT(ES278),$E278,$F278)="",INDEX(INDIRECT(ES278),$E278,$F278)&gt;=INDEX(INDIRECT(ES278),1,FE$28)),0,(INDEX(INDIRECT(ES278),$E278,$F278))-INDEX(INDIRECT(ES278),1,FE$28))*(10-INDEX(INDIRECT("times"&amp;EQ$2),$F278,FE$28))/10</f>
        <v>0</v>
      </c>
      <c r="FF278" s="63">
        <f ca="1">IF(OR(INDEX(INDIRECT("times"&amp;EQ$2),$F278,FF$28)&gt;10,INDEX(INDIRECT(ES278),$E278,$F278)="",INDEX(INDIRECT(ES278),$E278,$F278)&gt;=INDEX(INDIRECT(ES278),1,FF$28)),0,(INDEX(INDIRECT(ES278),$E278,$F278))-INDEX(INDIRECT(ES278),1,FF$28))*(10-INDEX(INDIRECT("times"&amp;EQ$2),$F278,FF$28))/10</f>
        <v>0</v>
      </c>
      <c r="FG278" s="63">
        <f ca="1">IF(OR(INDEX(INDIRECT("times"&amp;EQ$2),$F278,FG$28)&gt;10,INDEX(INDIRECT(ES278),$E278,$F278)="",INDEX(INDIRECT(ES278),$E278,$F278)&gt;=INDEX(INDIRECT(ES278),1,FG$28)),0,(INDEX(INDIRECT(ES278),$E278,$F278))-INDEX(INDIRECT(ES278),1,FG$28))*(10-INDEX(INDIRECT("times"&amp;EQ$2),$F278,FG$28))/10</f>
        <v>0</v>
      </c>
      <c r="FH278" s="63">
        <f ca="1">IF(OR(INDEX(INDIRECT("times"&amp;EQ$2),$F278,FH$28)&gt;10,INDEX(INDIRECT(ES278),$E278,$F278)="",INDEX(INDIRECT(ES278),$E278,$F278)&gt;=INDEX(INDIRECT(ES278),1,FH$28)),0,(INDEX(INDIRECT(ES278),$E278,$F278))-INDEX(INDIRECT(ES278),1,FH$28))*(10-INDEX(INDIRECT("times"&amp;EQ$2),$F278,FH$28))/10</f>
        <v>0</v>
      </c>
      <c r="FI278" s="63">
        <f ca="1">IF(OR(INDEX(INDIRECT("times"&amp;EQ$2),$F278,FI$28)&gt;10,INDEX(INDIRECT(ES278),$E278,$F278)="",INDEX(INDIRECT(ES278),$E278,$F278)&gt;=INDEX(INDIRECT(ES278),1,FI$28)),0,(INDEX(INDIRECT(ES278),$E278,$F278))-INDEX(INDIRECT(ES278),1,FI$28))*(10-INDEX(INDIRECT("times"&amp;EQ$2),$F278,FI$28))/10</f>
        <v>0</v>
      </c>
      <c r="FJ278" s="63">
        <f ca="1">IF(OR(INDEX(INDIRECT("times"&amp;EQ$2),$F278,FJ$28)&gt;10,INDEX(INDIRECT(ES278),$E278,$F278)="",INDEX(INDIRECT(ES278),$E278,$F278)&gt;=INDEX(INDIRECT(ES278),1,FJ$28)),0,(INDEX(INDIRECT(ES278),$E278,$F278))-INDEX(INDIRECT(ES278),1,FJ$28))*(10-INDEX(INDIRECT("times"&amp;EQ$2),$F278,FJ$28))/10</f>
        <v>0</v>
      </c>
      <c r="FK278" s="63">
        <f ca="1">IF(OR(INDEX(INDIRECT("times"&amp;EQ$2),$F278,FK$28)&gt;10,INDEX(INDIRECT(ES278),$E278,$F278)="",INDEX(INDIRECT(ES278),$E278,$F278)&gt;=INDEX(INDIRECT(ES278),1,FK$28)),0,(INDEX(INDIRECT(ES278),$E278,$F278))-INDEX(INDIRECT(ES278),1,FK$28))*(10-INDEX(INDIRECT("times"&amp;EQ$2),$F278,FK$28))/10</f>
        <v>0</v>
      </c>
      <c r="FL278" s="63">
        <f ca="1">IF(OR(INDEX(INDIRECT("times"&amp;EQ$2),$F278,FL$28)&gt;10,INDEX(INDIRECT(ES278),$E278,$F278)="",INDEX(INDIRECT(ES278),$E278,$F278)&gt;=INDEX(INDIRECT(ES278),1,FL$28)),0,(INDEX(INDIRECT(ES278),$E278,$F278))-INDEX(INDIRECT(ES278),1,FL$28))*(10-INDEX(INDIRECT("times"&amp;EQ$2),$F278,FL$28))/10</f>
        <v>0</v>
      </c>
      <c r="FM278" s="63">
        <f ca="1">IF(OR(INDEX(INDIRECT("times"&amp;EQ$2),$F278,FM$28)&gt;10,INDEX(INDIRECT(ES278),$E278,$F278)="",INDEX(INDIRECT(ES278),$E278,$F278)&gt;=INDEX(INDIRECT(ES278),1,FM$28)),0,(INDEX(INDIRECT(ES278),$E278,$F278))-INDEX(INDIRECT(ES278),1,FM$28))*(10-INDEX(INDIRECT("times"&amp;EQ$2),$F278,FM$28))/10</f>
        <v>0</v>
      </c>
      <c r="FN278" s="63">
        <f ca="1">IF(OR(INDEX(INDIRECT("times"&amp;EQ$2),$F278,FN$28)&gt;10,INDEX(INDIRECT(ES278),$E278,$F278)="",INDEX(INDIRECT(ES278),$E278,$F278)&gt;=INDEX(INDIRECT(ES278),1,FN$28)),0,(INDEX(INDIRECT(ES278),$E278,$F278))-INDEX(INDIRECT(ES278),1,FN$28))*(10-INDEX(INDIRECT("times"&amp;EQ$2),$F278,FN$28))/10</f>
        <v>0</v>
      </c>
      <c r="FO278" s="63">
        <f ca="1">IF(OR(INDEX(INDIRECT("times"&amp;EQ$2),$F278,FO$28)&gt;10,INDEX(INDIRECT(ES278),$E278,$F278)="",INDEX(INDIRECT(ES278),$E278,$F278)&gt;=INDEX(INDIRECT(ES278),1,FO$28)),0,(INDEX(INDIRECT(ES278),$E278,$F278))-INDEX(INDIRECT(ES278),1,FO$28))*(10-INDEX(INDIRECT("times"&amp;EQ$2),$F278,FO$28))/10</f>
        <v>0</v>
      </c>
      <c r="FP278" s="64">
        <f ca="1">IF(OR(INDEX(INDIRECT("times"&amp;EQ$2),$F278,FP$28)&gt;10,INDEX(INDIRECT(ES278),$E278,$F278)="",INDEX(INDIRECT(ES278),$E278,$F278)&gt;=INDEX(INDIRECT(ES278),1,FP$28)),0,(INDEX(INDIRECT(ES278),$E278,$F278))-INDEX(INDIRECT(ES278),1,FP$28))*(10-INDEX(INDIRECT("times"&amp;EQ$2),$F278,FP$28))/10</f>
        <v>0</v>
      </c>
      <c r="FQ278" s="201">
        <v>5</v>
      </c>
      <c r="FS278" s="18" t="s">
        <v>214</v>
      </c>
      <c r="FT278" s="122">
        <f>FS236</f>
        <v>2</v>
      </c>
      <c r="FU278" s="122" t="str">
        <f>FS237</f>
        <v>shop65</v>
      </c>
      <c r="FV278" s="210" t="str">
        <f t="shared" si="1204"/>
        <v>core2_shop65</v>
      </c>
      <c r="FW278" s="122">
        <v>5</v>
      </c>
      <c r="FX278" s="33">
        <v>5</v>
      </c>
      <c r="FY278" s="62">
        <f ca="1">IF(OR(INDEX(INDIRECT("times"&amp;FT$2),$F278,FY$28)&gt;10,INDEX(INDIRECT(FV278),$E278,$F278)="",INDEX(INDIRECT(FV278),$E278,$F278)&gt;=INDEX(INDIRECT(FV278),1,FY$28)),0,(INDEX(INDIRECT(FV278),$E278,$F278))-INDEX(INDIRECT(FV278),1,FY$28))*(10-INDEX(INDIRECT("times"&amp;FT$2),$F278,FY$28))/10</f>
        <v>0</v>
      </c>
      <c r="FZ278" s="63">
        <f ca="1">IF(OR(INDEX(INDIRECT("times"&amp;FT$2),$F278,FZ$28)&gt;10,INDEX(INDIRECT(FV278),$E278,$F278)="",INDEX(INDIRECT(FV278),$E278,$F278)&gt;=INDEX(INDIRECT(FV278),1,FZ$28)),0,(INDEX(INDIRECT(FV278),$E278,$F278))-INDEX(INDIRECT(FV278),1,FZ$28))*(10-INDEX(INDIRECT("times"&amp;FT$2),$F278,FZ$28))/10</f>
        <v>0</v>
      </c>
      <c r="GA278" s="63">
        <f ca="1">IF(OR(INDEX(INDIRECT("times"&amp;FT$2),$F278,GA$28)&gt;10,INDEX(INDIRECT(FV278),$E278,$F278)="",INDEX(INDIRECT(FV278),$E278,$F278)&gt;=INDEX(INDIRECT(FV278),1,GA$28)),0,(INDEX(INDIRECT(FV278),$E278,$F278))-INDEX(INDIRECT(FV278),1,GA$28))*(10-INDEX(INDIRECT("times"&amp;FT$2),$F278,GA$28))/10</f>
        <v>0</v>
      </c>
      <c r="GB278" s="63">
        <f ca="1">IF(OR(INDEX(INDIRECT("times"&amp;FT$2),$F278,GB$28)&gt;10,INDEX(INDIRECT(FV278),$E278,$F278)="",INDEX(INDIRECT(FV278),$E278,$F278)&gt;=INDEX(INDIRECT(FV278),1,GB$28)),0,(INDEX(INDIRECT(FV278),$E278,$F278))-INDEX(INDIRECT(FV278),1,GB$28))*(10-INDEX(INDIRECT("times"&amp;FT$2),$F278,GB$28))/10</f>
        <v>0</v>
      </c>
      <c r="GC278" s="63">
        <f ca="1">IF(OR(INDEX(INDIRECT("times"&amp;FT$2),$F278,GC$28)&gt;10,INDEX(INDIRECT(FV278),$E278,$F278)="",INDEX(INDIRECT(FV278),$E278,$F278)&gt;=INDEX(INDIRECT(FV278),1,GC$28)),0,(INDEX(INDIRECT(FV278),$E278,$F278))-INDEX(INDIRECT(FV278),1,GC$28))*(10-INDEX(INDIRECT("times"&amp;FT$2),$F278,GC$28))/10</f>
        <v>0</v>
      </c>
      <c r="GD278" s="63">
        <f ca="1">IF(OR(INDEX(INDIRECT("times"&amp;FT$2),$F278,GD$28)&gt;10,INDEX(INDIRECT(FV278),$E278,$F278)="",INDEX(INDIRECT(FV278),$E278,$F278)&gt;=INDEX(INDIRECT(FV278),1,GD$28)),0,(INDEX(INDIRECT(FV278),$E278,$F278))-INDEX(INDIRECT(FV278),1,GD$28))*(10-INDEX(INDIRECT("times"&amp;FT$2),$F278,GD$28))/10</f>
        <v>0</v>
      </c>
      <c r="GE278" s="63">
        <f ca="1">IF(OR(INDEX(INDIRECT("times"&amp;FT$2),$F278,GE$28)&gt;10,INDEX(INDIRECT(FV278),$E278,$F278)="",INDEX(INDIRECT(FV278),$E278,$F278)&gt;=INDEX(INDIRECT(FV278),1,GE$28)),0,(INDEX(INDIRECT(FV278),$E278,$F278))-INDEX(INDIRECT(FV278),1,GE$28))*(10-INDEX(INDIRECT("times"&amp;FT$2),$F278,GE$28))/10</f>
        <v>0</v>
      </c>
      <c r="GF278" s="63">
        <f ca="1">IF(OR(INDEX(INDIRECT("times"&amp;FT$2),$F278,GF$28)&gt;10,INDEX(INDIRECT(FV278),$E278,$F278)="",INDEX(INDIRECT(FV278),$E278,$F278)&gt;=INDEX(INDIRECT(FV278),1,GF$28)),0,(INDEX(INDIRECT(FV278),$E278,$F278))-INDEX(INDIRECT(FV278),1,GF$28))*(10-INDEX(INDIRECT("times"&amp;FT$2),$F278,GF$28))/10</f>
        <v>0</v>
      </c>
      <c r="GG278" s="63">
        <f ca="1">IF(OR(INDEX(INDIRECT("times"&amp;FT$2),$F278,GG$28)&gt;10,INDEX(INDIRECT(FV278),$E278,$F278)="",INDEX(INDIRECT(FV278),$E278,$F278)&gt;=INDEX(INDIRECT(FV278),1,GG$28)),0,(INDEX(INDIRECT(FV278),$E278,$F278))-INDEX(INDIRECT(FV278),1,GG$28))*(10-INDEX(INDIRECT("times"&amp;FT$2),$F278,GG$28))/10</f>
        <v>0</v>
      </c>
      <c r="GH278" s="63">
        <f ca="1">IF(OR(INDEX(INDIRECT("times"&amp;FT$2),$F278,GH$28)&gt;10,INDEX(INDIRECT(FV278),$E278,$F278)="",INDEX(INDIRECT(FV278),$E278,$F278)&gt;=INDEX(INDIRECT(FV278),1,GH$28)),0,(INDEX(INDIRECT(FV278),$E278,$F278))-INDEX(INDIRECT(FV278),1,GH$28))*(10-INDEX(INDIRECT("times"&amp;FT$2),$F278,GH$28))/10</f>
        <v>0</v>
      </c>
      <c r="GI278" s="63">
        <f ca="1">IF(OR(INDEX(INDIRECT("times"&amp;FT$2),$F278,GI$28)&gt;10,INDEX(INDIRECT(FV278),$E278,$F278)="",INDEX(INDIRECT(FV278),$E278,$F278)&gt;=INDEX(INDIRECT(FV278),1,GI$28)),0,(INDEX(INDIRECT(FV278),$E278,$F278))-INDEX(INDIRECT(FV278),1,GI$28))*(10-INDEX(INDIRECT("times"&amp;FT$2),$F278,GI$28))/10</f>
        <v>0</v>
      </c>
      <c r="GJ278" s="63">
        <f ca="1">IF(OR(INDEX(INDIRECT("times"&amp;FT$2),$F278,GJ$28)&gt;10,INDEX(INDIRECT(FV278),$E278,$F278)="",INDEX(INDIRECT(FV278),$E278,$F278)&gt;=INDEX(INDIRECT(FV278),1,GJ$28)),0,(INDEX(INDIRECT(FV278),$E278,$F278))-INDEX(INDIRECT(FV278),1,GJ$28))*(10-INDEX(INDIRECT("times"&amp;FT$2),$F278,GJ$28))/10</f>
        <v>0</v>
      </c>
      <c r="GK278" s="63">
        <f ca="1">IF(OR(INDEX(INDIRECT("times"&amp;FT$2),$F278,GK$28)&gt;10,INDEX(INDIRECT(FV278),$E278,$F278)="",INDEX(INDIRECT(FV278),$E278,$F278)&gt;=INDEX(INDIRECT(FV278),1,GK$28)),0,(INDEX(INDIRECT(FV278),$E278,$F278))-INDEX(INDIRECT(FV278),1,GK$28))*(10-INDEX(INDIRECT("times"&amp;FT$2),$F278,GK$28))/10</f>
        <v>0</v>
      </c>
      <c r="GL278" s="63">
        <f ca="1">IF(OR(INDEX(INDIRECT("times"&amp;FT$2),$F278,GL$28)&gt;10,INDEX(INDIRECT(FV278),$E278,$F278)="",INDEX(INDIRECT(FV278),$E278,$F278)&gt;=INDEX(INDIRECT(FV278),1,GL$28)),0,(INDEX(INDIRECT(FV278),$E278,$F278))-INDEX(INDIRECT(FV278),1,GL$28))*(10-INDEX(INDIRECT("times"&amp;FT$2),$F278,GL$28))/10</f>
        <v>0</v>
      </c>
      <c r="GM278" s="63">
        <f ca="1">IF(OR(INDEX(INDIRECT("times"&amp;FT$2),$F278,GM$28)&gt;10,INDEX(INDIRECT(FV278),$E278,$F278)="",INDEX(INDIRECT(FV278),$E278,$F278)&gt;=INDEX(INDIRECT(FV278),1,GM$28)),0,(INDEX(INDIRECT(FV278),$E278,$F278))-INDEX(INDIRECT(FV278),1,GM$28))*(10-INDEX(INDIRECT("times"&amp;FT$2),$F278,GM$28))/10</f>
        <v>0</v>
      </c>
      <c r="GN278" s="63">
        <f ca="1">IF(OR(INDEX(INDIRECT("times"&amp;FT$2),$F278,GN$28)&gt;10,INDEX(INDIRECT(FV278),$E278,$F278)="",INDEX(INDIRECT(FV278),$E278,$F278)&gt;=INDEX(INDIRECT(FV278),1,GN$28)),0,(INDEX(INDIRECT(FV278),$E278,$F278))-INDEX(INDIRECT(FV278),1,GN$28))*(10-INDEX(INDIRECT("times"&amp;FT$2),$F278,GN$28))/10</f>
        <v>0</v>
      </c>
      <c r="GO278" s="63">
        <f ca="1">IF(OR(INDEX(INDIRECT("times"&amp;FT$2),$F278,GO$28)&gt;10,INDEX(INDIRECT(FV278),$E278,$F278)="",INDEX(INDIRECT(FV278),$E278,$F278)&gt;=INDEX(INDIRECT(FV278),1,GO$28)),0,(INDEX(INDIRECT(FV278),$E278,$F278))-INDEX(INDIRECT(FV278),1,GO$28))*(10-INDEX(INDIRECT("times"&amp;FT$2),$F278,GO$28))/10</f>
        <v>0</v>
      </c>
      <c r="GP278" s="63">
        <f ca="1">IF(OR(INDEX(INDIRECT("times"&amp;FT$2),$F278,GP$28)&gt;10,INDEX(INDIRECT(FV278),$E278,$F278)="",INDEX(INDIRECT(FV278),$E278,$F278)&gt;=INDEX(INDIRECT(FV278),1,GP$28)),0,(INDEX(INDIRECT(FV278),$E278,$F278))-INDEX(INDIRECT(FV278),1,GP$28))*(10-INDEX(INDIRECT("times"&amp;FT$2),$F278,GP$28))/10</f>
        <v>0</v>
      </c>
      <c r="GQ278" s="63">
        <f ca="1">IF(OR(INDEX(INDIRECT("times"&amp;FT$2),$F278,GQ$28)&gt;10,INDEX(INDIRECT(FV278),$E278,$F278)="",INDEX(INDIRECT(FV278),$E278,$F278)&gt;=INDEX(INDIRECT(FV278),1,GQ$28)),0,(INDEX(INDIRECT(FV278),$E278,$F278))-INDEX(INDIRECT(FV278),1,GQ$28))*(10-INDEX(INDIRECT("times"&amp;FT$2),$F278,GQ$28))/10</f>
        <v>0</v>
      </c>
      <c r="GR278" s="63">
        <f ca="1">IF(OR(INDEX(INDIRECT("times"&amp;FT$2),$F278,GR$28)&gt;10,INDEX(INDIRECT(FV278),$E278,$F278)="",INDEX(INDIRECT(FV278),$E278,$F278)&gt;=INDEX(INDIRECT(FV278),1,GR$28)),0,(INDEX(INDIRECT(FV278),$E278,$F278))-INDEX(INDIRECT(FV278),1,GR$28))*(10-INDEX(INDIRECT("times"&amp;FT$2),$F278,GR$28))/10</f>
        <v>0</v>
      </c>
      <c r="GS278" s="64">
        <f ca="1">IF(OR(INDEX(INDIRECT("times"&amp;FT$2),$F278,GS$28)&gt;10,INDEX(INDIRECT(FV278),$E278,$F278)="",INDEX(INDIRECT(FV278),$E278,$F278)&gt;=INDEX(INDIRECT(FV278),1,GS$28)),0,(INDEX(INDIRECT(FV278),$E278,$F278))-INDEX(INDIRECT(FV278),1,GS$28))*(10-INDEX(INDIRECT("times"&amp;FT$2),$F278,GS$28))/10</f>
        <v>0</v>
      </c>
      <c r="GT278" s="201">
        <v>5</v>
      </c>
      <c r="GV278" s="18" t="s">
        <v>214</v>
      </c>
      <c r="GW278" s="122">
        <f>GV236</f>
        <v>2</v>
      </c>
      <c r="GX278" s="122" t="str">
        <f>GV237</f>
        <v>lei65</v>
      </c>
      <c r="GY278" s="210" t="str">
        <f t="shared" si="1205"/>
        <v>core2_lei65</v>
      </c>
      <c r="GZ278" s="122">
        <v>5</v>
      </c>
      <c r="HA278" s="33">
        <v>5</v>
      </c>
      <c r="HB278" s="62">
        <f ca="1">IF(OR(INDEX(INDIRECT("times"&amp;GW$2),$F278,HB$28)&gt;10,INDEX(INDIRECT(GY278),$E278,$F278)="",INDEX(INDIRECT(GY278),$E278,$F278)&gt;=INDEX(INDIRECT(GY278),1,HB$28)),0,(INDEX(INDIRECT(GY278),$E278,$F278))-INDEX(INDIRECT(GY278),1,HB$28))*(10-INDEX(INDIRECT("times"&amp;GW$2),$F278,HB$28))/10</f>
        <v>0</v>
      </c>
      <c r="HC278" s="63">
        <f ca="1">IF(OR(INDEX(INDIRECT("times"&amp;GW$2),$F278,HC$28)&gt;10,INDEX(INDIRECT(GY278),$E278,$F278)="",INDEX(INDIRECT(GY278),$E278,$F278)&gt;=INDEX(INDIRECT(GY278),1,HC$28)),0,(INDEX(INDIRECT(GY278),$E278,$F278))-INDEX(INDIRECT(GY278),1,HC$28))*(10-INDEX(INDIRECT("times"&amp;GW$2),$F278,HC$28))/10</f>
        <v>0</v>
      </c>
      <c r="HD278" s="63">
        <f ca="1">IF(OR(INDEX(INDIRECT("times"&amp;GW$2),$F278,HD$28)&gt;10,INDEX(INDIRECT(GY278),$E278,$F278)="",INDEX(INDIRECT(GY278),$E278,$F278)&gt;=INDEX(INDIRECT(GY278),1,HD$28)),0,(INDEX(INDIRECT(GY278),$E278,$F278))-INDEX(INDIRECT(GY278),1,HD$28))*(10-INDEX(INDIRECT("times"&amp;GW$2),$F278,HD$28))/10</f>
        <v>0</v>
      </c>
      <c r="HE278" s="63">
        <f ca="1">IF(OR(INDEX(INDIRECT("times"&amp;GW$2),$F278,HE$28)&gt;10,INDEX(INDIRECT(GY278),$E278,$F278)="",INDEX(INDIRECT(GY278),$E278,$F278)&gt;=INDEX(INDIRECT(GY278),1,HE$28)),0,(INDEX(INDIRECT(GY278),$E278,$F278))-INDEX(INDIRECT(GY278),1,HE$28))*(10-INDEX(INDIRECT("times"&amp;GW$2),$F278,HE$28))/10</f>
        <v>0</v>
      </c>
      <c r="HF278" s="63">
        <f ca="1">IF(OR(INDEX(INDIRECT("times"&amp;GW$2),$F278,HF$28)&gt;10,INDEX(INDIRECT(GY278),$E278,$F278)="",INDEX(INDIRECT(GY278),$E278,$F278)&gt;=INDEX(INDIRECT(GY278),1,HF$28)),0,(INDEX(INDIRECT(GY278),$E278,$F278))-INDEX(INDIRECT(GY278),1,HF$28))*(10-INDEX(INDIRECT("times"&amp;GW$2),$F278,HF$28))/10</f>
        <v>0</v>
      </c>
      <c r="HG278" s="63">
        <f ca="1">IF(OR(INDEX(INDIRECT("times"&amp;GW$2),$F278,HG$28)&gt;10,INDEX(INDIRECT(GY278),$E278,$F278)="",INDEX(INDIRECT(GY278),$E278,$F278)&gt;=INDEX(INDIRECT(GY278),1,HG$28)),0,(INDEX(INDIRECT(GY278),$E278,$F278))-INDEX(INDIRECT(GY278),1,HG$28))*(10-INDEX(INDIRECT("times"&amp;GW$2),$F278,HG$28))/10</f>
        <v>0</v>
      </c>
      <c r="HH278" s="63">
        <f ca="1">IF(OR(INDEX(INDIRECT("times"&amp;GW$2),$F278,HH$28)&gt;10,INDEX(INDIRECT(GY278),$E278,$F278)="",INDEX(INDIRECT(GY278),$E278,$F278)&gt;=INDEX(INDIRECT(GY278),1,HH$28)),0,(INDEX(INDIRECT(GY278),$E278,$F278))-INDEX(INDIRECT(GY278),1,HH$28))*(10-INDEX(INDIRECT("times"&amp;GW$2),$F278,HH$28))/10</f>
        <v>0</v>
      </c>
      <c r="HI278" s="63">
        <f ca="1">IF(OR(INDEX(INDIRECT("times"&amp;GW$2),$F278,HI$28)&gt;10,INDEX(INDIRECT(GY278),$E278,$F278)="",INDEX(INDIRECT(GY278),$E278,$F278)&gt;=INDEX(INDIRECT(GY278),1,HI$28)),0,(INDEX(INDIRECT(GY278),$E278,$F278))-INDEX(INDIRECT(GY278),1,HI$28))*(10-INDEX(INDIRECT("times"&amp;GW$2),$F278,HI$28))/10</f>
        <v>0</v>
      </c>
      <c r="HJ278" s="63">
        <f ca="1">IF(OR(INDEX(INDIRECT("times"&amp;GW$2),$F278,HJ$28)&gt;10,INDEX(INDIRECT(GY278),$E278,$F278)="",INDEX(INDIRECT(GY278),$E278,$F278)&gt;=INDEX(INDIRECT(GY278),1,HJ$28)),0,(INDEX(INDIRECT(GY278),$E278,$F278))-INDEX(INDIRECT(GY278),1,HJ$28))*(10-INDEX(INDIRECT("times"&amp;GW$2),$F278,HJ$28))/10</f>
        <v>0</v>
      </c>
      <c r="HK278" s="63">
        <f ca="1">IF(OR(INDEX(INDIRECT("times"&amp;GW$2),$F278,HK$28)&gt;10,INDEX(INDIRECT(GY278),$E278,$F278)="",INDEX(INDIRECT(GY278),$E278,$F278)&gt;=INDEX(INDIRECT(GY278),1,HK$28)),0,(INDEX(INDIRECT(GY278),$E278,$F278))-INDEX(INDIRECT(GY278),1,HK$28))*(10-INDEX(INDIRECT("times"&amp;GW$2),$F278,HK$28))/10</f>
        <v>0</v>
      </c>
      <c r="HL278" s="63">
        <f ca="1">IF(OR(INDEX(INDIRECT("times"&amp;GW$2),$F278,HL$28)&gt;10,INDEX(INDIRECT(GY278),$E278,$F278)="",INDEX(INDIRECT(GY278),$E278,$F278)&gt;=INDEX(INDIRECT(GY278),1,HL$28)),0,(INDEX(INDIRECT(GY278),$E278,$F278))-INDEX(INDIRECT(GY278),1,HL$28))*(10-INDEX(INDIRECT("times"&amp;GW$2),$F278,HL$28))/10</f>
        <v>0</v>
      </c>
      <c r="HM278" s="63">
        <f ca="1">IF(OR(INDEX(INDIRECT("times"&amp;GW$2),$F278,HM$28)&gt;10,INDEX(INDIRECT(GY278),$E278,$F278)="",INDEX(INDIRECT(GY278),$E278,$F278)&gt;=INDEX(INDIRECT(GY278),1,HM$28)),0,(INDEX(INDIRECT(GY278),$E278,$F278))-INDEX(INDIRECT(GY278),1,HM$28))*(10-INDEX(INDIRECT("times"&amp;GW$2),$F278,HM$28))/10</f>
        <v>0</v>
      </c>
      <c r="HN278" s="63">
        <f ca="1">IF(OR(INDEX(INDIRECT("times"&amp;GW$2),$F278,HN$28)&gt;10,INDEX(INDIRECT(GY278),$E278,$F278)="",INDEX(INDIRECT(GY278),$E278,$F278)&gt;=INDEX(INDIRECT(GY278),1,HN$28)),0,(INDEX(INDIRECT(GY278),$E278,$F278))-INDEX(INDIRECT(GY278),1,HN$28))*(10-INDEX(INDIRECT("times"&amp;GW$2),$F278,HN$28))/10</f>
        <v>0</v>
      </c>
      <c r="HO278" s="63">
        <f ca="1">IF(OR(INDEX(INDIRECT("times"&amp;GW$2),$F278,HO$28)&gt;10,INDEX(INDIRECT(GY278),$E278,$F278)="",INDEX(INDIRECT(GY278),$E278,$F278)&gt;=INDEX(INDIRECT(GY278),1,HO$28)),0,(INDEX(INDIRECT(GY278),$E278,$F278))-INDEX(INDIRECT(GY278),1,HO$28))*(10-INDEX(INDIRECT("times"&amp;GW$2),$F278,HO$28))/10</f>
        <v>0</v>
      </c>
      <c r="HP278" s="63">
        <f ca="1">IF(OR(INDEX(INDIRECT("times"&amp;GW$2),$F278,HP$28)&gt;10,INDEX(INDIRECT(GY278),$E278,$F278)="",INDEX(INDIRECT(GY278),$E278,$F278)&gt;=INDEX(INDIRECT(GY278),1,HP$28)),0,(INDEX(INDIRECT(GY278),$E278,$F278))-INDEX(INDIRECT(GY278),1,HP$28))*(10-INDEX(INDIRECT("times"&amp;GW$2),$F278,HP$28))/10</f>
        <v>0</v>
      </c>
      <c r="HQ278" s="63">
        <f ca="1">IF(OR(INDEX(INDIRECT("times"&amp;GW$2),$F278,HQ$28)&gt;10,INDEX(INDIRECT(GY278),$E278,$F278)="",INDEX(INDIRECT(GY278),$E278,$F278)&gt;=INDEX(INDIRECT(GY278),1,HQ$28)),0,(INDEX(INDIRECT(GY278),$E278,$F278))-INDEX(INDIRECT(GY278),1,HQ$28))*(10-INDEX(INDIRECT("times"&amp;GW$2),$F278,HQ$28))/10</f>
        <v>0</v>
      </c>
      <c r="HR278" s="63">
        <f ca="1">IF(OR(INDEX(INDIRECT("times"&amp;GW$2),$F278,HR$28)&gt;10,INDEX(INDIRECT(GY278),$E278,$F278)="",INDEX(INDIRECT(GY278),$E278,$F278)&gt;=INDEX(INDIRECT(GY278),1,HR$28)),0,(INDEX(INDIRECT(GY278),$E278,$F278))-INDEX(INDIRECT(GY278),1,HR$28))*(10-INDEX(INDIRECT("times"&amp;GW$2),$F278,HR$28))/10</f>
        <v>0</v>
      </c>
      <c r="HS278" s="63">
        <f ca="1">IF(OR(INDEX(INDIRECT("times"&amp;GW$2),$F278,HS$28)&gt;10,INDEX(INDIRECT(GY278),$E278,$F278)="",INDEX(INDIRECT(GY278),$E278,$F278)&gt;=INDEX(INDIRECT(GY278),1,HS$28)),0,(INDEX(INDIRECT(GY278),$E278,$F278))-INDEX(INDIRECT(GY278),1,HS$28))*(10-INDEX(INDIRECT("times"&amp;GW$2),$F278,HS$28))/10</f>
        <v>0</v>
      </c>
      <c r="HT278" s="63">
        <f ca="1">IF(OR(INDEX(INDIRECT("times"&amp;GW$2),$F278,HT$28)&gt;10,INDEX(INDIRECT(GY278),$E278,$F278)="",INDEX(INDIRECT(GY278),$E278,$F278)&gt;=INDEX(INDIRECT(GY278),1,HT$28)),0,(INDEX(INDIRECT(GY278),$E278,$F278))-INDEX(INDIRECT(GY278),1,HT$28))*(10-INDEX(INDIRECT("times"&amp;GW$2),$F278,HT$28))/10</f>
        <v>0</v>
      </c>
      <c r="HU278" s="63">
        <f ca="1">IF(OR(INDEX(INDIRECT("times"&amp;GW$2),$F278,HU$28)&gt;10,INDEX(INDIRECT(GY278),$E278,$F278)="",INDEX(INDIRECT(GY278),$E278,$F278)&gt;=INDEX(INDIRECT(GY278),1,HU$28)),0,(INDEX(INDIRECT(GY278),$E278,$F278))-INDEX(INDIRECT(GY278),1,HU$28))*(10-INDEX(INDIRECT("times"&amp;GW$2),$F278,HU$28))/10</f>
        <v>0</v>
      </c>
      <c r="HV278" s="64">
        <f ca="1">IF(OR(INDEX(INDIRECT("times"&amp;GW$2),$F278,HV$28)&gt;10,INDEX(INDIRECT(GY278),$E278,$F278)="",INDEX(INDIRECT(GY278),$E278,$F278)&gt;=INDEX(INDIRECT(GY278),1,HV$28)),0,(INDEX(INDIRECT(GY278),$E278,$F278))-INDEX(INDIRECT(GY278),1,HV$28))*(10-INDEX(INDIRECT("times"&amp;GW$2),$F278,HV$28))/10</f>
        <v>0</v>
      </c>
      <c r="HW278" s="201">
        <v>5</v>
      </c>
    </row>
    <row r="279" spans="1:231" ht="15">
      <c r="A279" s="18" t="s">
        <v>215</v>
      </c>
      <c r="B279" s="122">
        <f>A236</f>
        <v>2</v>
      </c>
      <c r="C279" s="122" t="str">
        <f>A237</f>
        <v>work1834</v>
      </c>
      <c r="D279" s="210" t="str">
        <f t="shared" si="1198"/>
        <v>core2_work1834</v>
      </c>
      <c r="E279" s="122">
        <v>5</v>
      </c>
      <c r="F279" s="33">
        <v>6</v>
      </c>
      <c r="G279" s="62">
        <f ca="1">IF(OR(INDEX(INDIRECT("times"&amp;B$2),$F279,G$28)&gt;10,INDEX(INDIRECT(D279),$E279,$F279)="",INDEX(INDIRECT(D279),$E279,$F279)&gt;=INDEX(INDIRECT(D279),1,G$28)),0,(INDEX(INDIRECT(D279),$E279,$F279))-INDEX(INDIRECT(D279),1,G$28))*(10-INDEX(INDIRECT("times"&amp;B$2),$F279,G$28))/10</f>
        <v>0</v>
      </c>
      <c r="H279" s="63">
        <f ca="1">IF(OR(INDEX(INDIRECT("times"&amp;B$2),$F279,H$28)&gt;10,INDEX(INDIRECT(D279),$E279,$F279)="",INDEX(INDIRECT(D279),$E279,$F279)&gt;=INDEX(INDIRECT(D279),1,H$28)),0,(INDEX(INDIRECT(D279),$E279,$F279))-INDEX(INDIRECT(D279),1,H$28))*(10-INDEX(INDIRECT("times"&amp;B$2),$F279,H$28))/10</f>
        <v>0</v>
      </c>
      <c r="I279" s="63">
        <f ca="1">IF(OR(INDEX(INDIRECT("times"&amp;B$2),$F279,I$28)&gt;10,INDEX(INDIRECT(D279),$E279,$F279)="",INDEX(INDIRECT(D279),$E279,$F279)&gt;=INDEX(INDIRECT(D279),1,I$28)),0,(INDEX(INDIRECT(D279),$E279,$F279))-INDEX(INDIRECT(D279),1,I$28))*(10-INDEX(INDIRECT("times"&amp;B$2),$F279,I$28))/10</f>
        <v>0</v>
      </c>
      <c r="J279" s="63">
        <f ca="1">IF(OR(INDEX(INDIRECT("times"&amp;B$2),$F279,J$28)&gt;10,INDEX(INDIRECT(D279),$E279,$F279)="",INDEX(INDIRECT(D279),$E279,$F279)&gt;=INDEX(INDIRECT(D279),1,J$28)),0,(INDEX(INDIRECT(D279),$E279,$F279))-INDEX(INDIRECT(D279),1,J$28))*(10-INDEX(INDIRECT("times"&amp;B$2),$F279,J$28))/10</f>
        <v>0</v>
      </c>
      <c r="K279" s="63">
        <f ca="1">IF(OR(INDEX(INDIRECT("times"&amp;B$2),$F279,K$28)&gt;10,INDEX(INDIRECT(D279),$E279,$F279)="",INDEX(INDIRECT(D279),$E279,$F279)&gt;=INDEX(INDIRECT(D279),1,K$28)),0,(INDEX(INDIRECT(D279),$E279,$F279))-INDEX(INDIRECT(D279),1,K$28))*(10-INDEX(INDIRECT("times"&amp;B$2),$F279,K$28))/10</f>
        <v>0</v>
      </c>
      <c r="L279" s="63">
        <f ca="1">IF(OR(INDEX(INDIRECT("times"&amp;B$2),$F279,L$28)&gt;10,INDEX(INDIRECT(D279),$E279,$F279)="",INDEX(INDIRECT(D279),$E279,$F279)&gt;=INDEX(INDIRECT(D279),1,L$28)),0,(INDEX(INDIRECT(D279),$E279,$F279))-INDEX(INDIRECT(D279),1,L$28))*(10-INDEX(INDIRECT("times"&amp;B$2),$F279,L$28))/10</f>
        <v>0</v>
      </c>
      <c r="M279" s="63">
        <f ca="1">IF(OR(INDEX(INDIRECT("times"&amp;B$2),$F279,M$28)&gt;10,INDEX(INDIRECT(D279),$E279,$F279)="",INDEX(INDIRECT(D279),$E279,$F279)&gt;=INDEX(INDIRECT(D279),1,M$28)),0,(INDEX(INDIRECT(D279),$E279,$F279))-INDEX(INDIRECT(D279),1,M$28))*(10-INDEX(INDIRECT("times"&amp;B$2),$F279,M$28))/10</f>
        <v>0</v>
      </c>
      <c r="N279" s="63">
        <f ca="1">IF(OR(INDEX(INDIRECT("times"&amp;B$2),$F279,N$28)&gt;10,INDEX(INDIRECT(D279),$E279,$F279)="",INDEX(INDIRECT(D279),$E279,$F279)&gt;=INDEX(INDIRECT(D279),1,N$28)),0,(INDEX(INDIRECT(D279),$E279,$F279))-INDEX(INDIRECT(D279),1,N$28))*(10-INDEX(INDIRECT("times"&amp;B$2),$F279,N$28))/10</f>
        <v>0</v>
      </c>
      <c r="O279" s="63">
        <f ca="1">IF(OR(INDEX(INDIRECT("times"&amp;B$2),$F279,O$28)&gt;10,INDEX(INDIRECT(D279),$E279,$F279)="",INDEX(INDIRECT(D279),$E279,$F279)&gt;=INDEX(INDIRECT(D279),1,O$28)),0,(INDEX(INDIRECT(D279),$E279,$F279))-INDEX(INDIRECT(D279),1,O$28))*(10-INDEX(INDIRECT("times"&amp;B$2),$F279,O$28))/10</f>
        <v>0</v>
      </c>
      <c r="P279" s="63">
        <f ca="1">IF(OR(INDEX(INDIRECT("times"&amp;B$2),$F279,P$28)&gt;10,INDEX(INDIRECT(D279),$E279,$F279)="",INDEX(INDIRECT(D279),$E279,$F279)&gt;=INDEX(INDIRECT(D279),1,P$28)),0,(INDEX(INDIRECT(D279),$E279,$F279))-INDEX(INDIRECT(D279),1,P$28))*(10-INDEX(INDIRECT("times"&amp;B$2),$F279,P$28))/10</f>
        <v>0</v>
      </c>
      <c r="Q279" s="63">
        <f ca="1">IF(OR(INDEX(INDIRECT("times"&amp;B$2),$F279,Q$28)&gt;10,INDEX(INDIRECT(D279),$E279,$F279)="",INDEX(INDIRECT(D279),$E279,$F279)&gt;=INDEX(INDIRECT(D279),1,Q$28)),0,(INDEX(INDIRECT(D279),$E279,$F279))-INDEX(INDIRECT(D279),1,Q$28))*(10-INDEX(INDIRECT("times"&amp;B$2),$F279,Q$28))/10</f>
        <v>0</v>
      </c>
      <c r="R279" s="63">
        <f ca="1">IF(OR(INDEX(INDIRECT("times"&amp;B$2),$F279,R$28)&gt;10,INDEX(INDIRECT(D279),$E279,$F279)="",INDEX(INDIRECT(D279),$E279,$F279)&gt;=INDEX(INDIRECT(D279),1,R$28)),0,(INDEX(INDIRECT(D279),$E279,$F279))-INDEX(INDIRECT(D279),1,R$28))*(10-INDEX(INDIRECT("times"&amp;B$2),$F279,R$28))/10</f>
        <v>0</v>
      </c>
      <c r="S279" s="63">
        <f ca="1">IF(OR(INDEX(INDIRECT("times"&amp;B$2),$F279,S$28)&gt;10,INDEX(INDIRECT(D279),$E279,$F279)="",INDEX(INDIRECT(D279),$E279,$F279)&gt;=INDEX(INDIRECT(D279),1,S$28)),0,(INDEX(INDIRECT(D279),$E279,$F279))-INDEX(INDIRECT(D279),1,S$28))*(10-INDEX(INDIRECT("times"&amp;B$2),$F279,S$28))/10</f>
        <v>0</v>
      </c>
      <c r="T279" s="63">
        <f ca="1">IF(OR(INDEX(INDIRECT("times"&amp;B$2),$F279,T$28)&gt;10,INDEX(INDIRECT(D279),$E279,$F279)="",INDEX(INDIRECT(D279),$E279,$F279)&gt;=INDEX(INDIRECT(D279),1,T$28)),0,(INDEX(INDIRECT(D279),$E279,$F279))-INDEX(INDIRECT(D279),1,T$28))*(10-INDEX(INDIRECT("times"&amp;B$2),$F279,T$28))/10</f>
        <v>0</v>
      </c>
      <c r="U279" s="63">
        <f ca="1">IF(OR(INDEX(INDIRECT("times"&amp;B$2),$F279,U$28)&gt;10,INDEX(INDIRECT(D279),$E279,$F279)="",INDEX(INDIRECT(D279),$E279,$F279)&gt;=INDEX(INDIRECT(D279),1,U$28)),0,(INDEX(INDIRECT(D279),$E279,$F279))-INDEX(INDIRECT(D279),1,U$28))*(10-INDEX(INDIRECT("times"&amp;B$2),$F279,U$28))/10</f>
        <v>0</v>
      </c>
      <c r="V279" s="63">
        <f ca="1">IF(OR(INDEX(INDIRECT("times"&amp;B$2),$F279,V$28)&gt;10,INDEX(INDIRECT(D279),$E279,$F279)="",INDEX(INDIRECT(D279),$E279,$F279)&gt;=INDEX(INDIRECT(D279),1,V$28)),0,(INDEX(INDIRECT(D279),$E279,$F279))-INDEX(INDIRECT(D279),1,V$28))*(10-INDEX(INDIRECT("times"&amp;B$2),$F279,V$28))/10</f>
        <v>0</v>
      </c>
      <c r="W279" s="63">
        <f ca="1">IF(OR(INDEX(INDIRECT("times"&amp;B$2),$F279,W$28)&gt;10,INDEX(INDIRECT(D279),$E279,$F279)="",INDEX(INDIRECT(D279),$E279,$F279)&gt;=INDEX(INDIRECT(D279),1,W$28)),0,(INDEX(INDIRECT(D279),$E279,$F279))-INDEX(INDIRECT(D279),1,W$28))*(10-INDEX(INDIRECT("times"&amp;B$2),$F279,W$28))/10</f>
        <v>0</v>
      </c>
      <c r="X279" s="63">
        <f ca="1">IF(OR(INDEX(INDIRECT("times"&amp;B$2),$F279,X$28)&gt;10,INDEX(INDIRECT(D279),$E279,$F279)="",INDEX(INDIRECT(D279),$E279,$F279)&gt;=INDEX(INDIRECT(D279),1,X$28)),0,(INDEX(INDIRECT(D279),$E279,$F279))-INDEX(INDIRECT(D279),1,X$28))*(10-INDEX(INDIRECT("times"&amp;B$2),$F279,X$28))/10</f>
        <v>0</v>
      </c>
      <c r="Y279" s="63">
        <f ca="1">IF(OR(INDEX(INDIRECT("times"&amp;B$2),$F279,Y$28)&gt;10,INDEX(INDIRECT(D279),$E279,$F279)="",INDEX(INDIRECT(D279),$E279,$F279)&gt;=INDEX(INDIRECT(D279),1,Y$28)),0,(INDEX(INDIRECT(D279),$E279,$F279))-INDEX(INDIRECT(D279),1,Y$28))*(10-INDEX(INDIRECT("times"&amp;B$2),$F279,Y$28))/10</f>
        <v>0</v>
      </c>
      <c r="Z279" s="63">
        <f ca="1">IF(OR(INDEX(INDIRECT("times"&amp;B$2),$F279,Z$28)&gt;10,INDEX(INDIRECT(D279),$E279,$F279)="",INDEX(INDIRECT(D279),$E279,$F279)&gt;=INDEX(INDIRECT(D279),1,Z$28)),0,(INDEX(INDIRECT(D279),$E279,$F279))-INDEX(INDIRECT(D279),1,Z$28))*(10-INDEX(INDIRECT("times"&amp;B$2),$F279,Z$28))/10</f>
        <v>0</v>
      </c>
      <c r="AA279" s="64">
        <f ca="1">IF(OR(INDEX(INDIRECT("times"&amp;B$2),$F279,AA$28)&gt;10,INDEX(INDIRECT(D279),$E279,$F279)="",INDEX(INDIRECT(D279),$E279,$F279)&gt;=INDEX(INDIRECT(D279),1,AA$28)),0,(INDEX(INDIRECT(D279),$E279,$F279))-INDEX(INDIRECT(D279),1,AA$28))*(10-INDEX(INDIRECT("times"&amp;B$2),$F279,AA$28))/10</f>
        <v>0</v>
      </c>
      <c r="AB279" s="201">
        <v>6</v>
      </c>
      <c r="AD279" s="18" t="s">
        <v>215</v>
      </c>
      <c r="AE279" s="122">
        <f>AD236</f>
        <v>2</v>
      </c>
      <c r="AF279" s="122" t="str">
        <f>AD237</f>
        <v>shop1834</v>
      </c>
      <c r="AG279" s="210" t="str">
        <f t="shared" si="1199"/>
        <v>core2_shop1834</v>
      </c>
      <c r="AH279" s="122">
        <v>5</v>
      </c>
      <c r="AI279" s="33">
        <v>6</v>
      </c>
      <c r="AJ279" s="62">
        <f ca="1">IF(OR(INDEX(INDIRECT("times"&amp;AE$2),$F279,AJ$28)&gt;10,INDEX(INDIRECT(AG279),$E279,$F279)="",INDEX(INDIRECT(AG279),$E279,$F279)&gt;=INDEX(INDIRECT(AG279),1,AJ$28)),0,(INDEX(INDIRECT(AG279),$E279,$F279))-INDEX(INDIRECT(AG279),1,AJ$28))*(10-INDEX(INDIRECT("times"&amp;AE$2),$F279,AJ$28))/10</f>
        <v>0</v>
      </c>
      <c r="AK279" s="63">
        <f ca="1">IF(OR(INDEX(INDIRECT("times"&amp;AE$2),$F279,AK$28)&gt;10,INDEX(INDIRECT(AG279),$E279,$F279)="",INDEX(INDIRECT(AG279),$E279,$F279)&gt;=INDEX(INDIRECT(AG279),1,AK$28)),0,(INDEX(INDIRECT(AG279),$E279,$F279))-INDEX(INDIRECT(AG279),1,AK$28))*(10-INDEX(INDIRECT("times"&amp;AE$2),$F279,AK$28))/10</f>
        <v>0</v>
      </c>
      <c r="AL279" s="63">
        <f ca="1">IF(OR(INDEX(INDIRECT("times"&amp;AE$2),$F279,AL$28)&gt;10,INDEX(INDIRECT(AG279),$E279,$F279)="",INDEX(INDIRECT(AG279),$E279,$F279)&gt;=INDEX(INDIRECT(AG279),1,AL$28)),0,(INDEX(INDIRECT(AG279),$E279,$F279))-INDEX(INDIRECT(AG279),1,AL$28))*(10-INDEX(INDIRECT("times"&amp;AE$2),$F279,AL$28))/10</f>
        <v>0</v>
      </c>
      <c r="AM279" s="63">
        <f ca="1">IF(OR(INDEX(INDIRECT("times"&amp;AE$2),$F279,AM$28)&gt;10,INDEX(INDIRECT(AG279),$E279,$F279)="",INDEX(INDIRECT(AG279),$E279,$F279)&gt;=INDEX(INDIRECT(AG279),1,AM$28)),0,(INDEX(INDIRECT(AG279),$E279,$F279))-INDEX(INDIRECT(AG279),1,AM$28))*(10-INDEX(INDIRECT("times"&amp;AE$2),$F279,AM$28))/10</f>
        <v>0</v>
      </c>
      <c r="AN279" s="63">
        <f ca="1">IF(OR(INDEX(INDIRECT("times"&amp;AE$2),$F279,AN$28)&gt;10,INDEX(INDIRECT(AG279),$E279,$F279)="",INDEX(INDIRECT(AG279),$E279,$F279)&gt;=INDEX(INDIRECT(AG279),1,AN$28)),0,(INDEX(INDIRECT(AG279),$E279,$F279))-INDEX(INDIRECT(AG279),1,AN$28))*(10-INDEX(INDIRECT("times"&amp;AE$2),$F279,AN$28))/10</f>
        <v>0</v>
      </c>
      <c r="AO279" s="63">
        <f ca="1">IF(OR(INDEX(INDIRECT("times"&amp;AE$2),$F279,AO$28)&gt;10,INDEX(INDIRECT(AG279),$E279,$F279)="",INDEX(INDIRECT(AG279),$E279,$F279)&gt;=INDEX(INDIRECT(AG279),1,AO$28)),0,(INDEX(INDIRECT(AG279),$E279,$F279))-INDEX(INDIRECT(AG279),1,AO$28))*(10-INDEX(INDIRECT("times"&amp;AE$2),$F279,AO$28))/10</f>
        <v>0</v>
      </c>
      <c r="AP279" s="63">
        <f ca="1">IF(OR(INDEX(INDIRECT("times"&amp;AE$2),$F279,AP$28)&gt;10,INDEX(INDIRECT(AG279),$E279,$F279)="",INDEX(INDIRECT(AG279),$E279,$F279)&gt;=INDEX(INDIRECT(AG279),1,AP$28)),0,(INDEX(INDIRECT(AG279),$E279,$F279))-INDEX(INDIRECT(AG279),1,AP$28))*(10-INDEX(INDIRECT("times"&amp;AE$2),$F279,AP$28))/10</f>
        <v>0</v>
      </c>
      <c r="AQ279" s="63">
        <f ca="1">IF(OR(INDEX(INDIRECT("times"&amp;AE$2),$F279,AQ$28)&gt;10,INDEX(INDIRECT(AG279),$E279,$F279)="",INDEX(INDIRECT(AG279),$E279,$F279)&gt;=INDEX(INDIRECT(AG279),1,AQ$28)),0,(INDEX(INDIRECT(AG279),$E279,$F279))-INDEX(INDIRECT(AG279),1,AQ$28))*(10-INDEX(INDIRECT("times"&amp;AE$2),$F279,AQ$28))/10</f>
        <v>0</v>
      </c>
      <c r="AR279" s="63">
        <f ca="1">IF(OR(INDEX(INDIRECT("times"&amp;AE$2),$F279,AR$28)&gt;10,INDEX(INDIRECT(AG279),$E279,$F279)="",INDEX(INDIRECT(AG279),$E279,$F279)&gt;=INDEX(INDIRECT(AG279),1,AR$28)),0,(INDEX(INDIRECT(AG279),$E279,$F279))-INDEX(INDIRECT(AG279),1,AR$28))*(10-INDEX(INDIRECT("times"&amp;AE$2),$F279,AR$28))/10</f>
        <v>0</v>
      </c>
      <c r="AS279" s="63">
        <f ca="1">IF(OR(INDEX(INDIRECT("times"&amp;AE$2),$F279,AS$28)&gt;10,INDEX(INDIRECT(AG279),$E279,$F279)="",INDEX(INDIRECT(AG279),$E279,$F279)&gt;=INDEX(INDIRECT(AG279),1,AS$28)),0,(INDEX(INDIRECT(AG279),$E279,$F279))-INDEX(INDIRECT(AG279),1,AS$28))*(10-INDEX(INDIRECT("times"&amp;AE$2),$F279,AS$28))/10</f>
        <v>0</v>
      </c>
      <c r="AT279" s="63">
        <f ca="1">IF(OR(INDEX(INDIRECT("times"&amp;AE$2),$F279,AT$28)&gt;10,INDEX(INDIRECT(AG279),$E279,$F279)="",INDEX(INDIRECT(AG279),$E279,$F279)&gt;=INDEX(INDIRECT(AG279),1,AT$28)),0,(INDEX(INDIRECT(AG279),$E279,$F279))-INDEX(INDIRECT(AG279),1,AT$28))*(10-INDEX(INDIRECT("times"&amp;AE$2),$F279,AT$28))/10</f>
        <v>0</v>
      </c>
      <c r="AU279" s="63">
        <f ca="1">IF(OR(INDEX(INDIRECT("times"&amp;AE$2),$F279,AU$28)&gt;10,INDEX(INDIRECT(AG279),$E279,$F279)="",INDEX(INDIRECT(AG279),$E279,$F279)&gt;=INDEX(INDIRECT(AG279),1,AU$28)),0,(INDEX(INDIRECT(AG279),$E279,$F279))-INDEX(INDIRECT(AG279),1,AU$28))*(10-INDEX(INDIRECT("times"&amp;AE$2),$F279,AU$28))/10</f>
        <v>0</v>
      </c>
      <c r="AV279" s="63">
        <f ca="1">IF(OR(INDEX(INDIRECT("times"&amp;AE$2),$F279,AV$28)&gt;10,INDEX(INDIRECT(AG279),$E279,$F279)="",INDEX(INDIRECT(AG279),$E279,$F279)&gt;=INDEX(INDIRECT(AG279),1,AV$28)),0,(INDEX(INDIRECT(AG279),$E279,$F279))-INDEX(INDIRECT(AG279),1,AV$28))*(10-INDEX(INDIRECT("times"&amp;AE$2),$F279,AV$28))/10</f>
        <v>0</v>
      </c>
      <c r="AW279" s="63">
        <f ca="1">IF(OR(INDEX(INDIRECT("times"&amp;AE$2),$F279,AW$28)&gt;10,INDEX(INDIRECT(AG279),$E279,$F279)="",INDEX(INDIRECT(AG279),$E279,$F279)&gt;=INDEX(INDIRECT(AG279),1,AW$28)),0,(INDEX(INDIRECT(AG279),$E279,$F279))-INDEX(INDIRECT(AG279),1,AW$28))*(10-INDEX(INDIRECT("times"&amp;AE$2),$F279,AW$28))/10</f>
        <v>0</v>
      </c>
      <c r="AX279" s="63">
        <f ca="1">IF(OR(INDEX(INDIRECT("times"&amp;AE$2),$F279,AX$28)&gt;10,INDEX(INDIRECT(AG279),$E279,$F279)="",INDEX(INDIRECT(AG279),$E279,$F279)&gt;=INDEX(INDIRECT(AG279),1,AX$28)),0,(INDEX(INDIRECT(AG279),$E279,$F279))-INDEX(INDIRECT(AG279),1,AX$28))*(10-INDEX(INDIRECT("times"&amp;AE$2),$F279,AX$28))/10</f>
        <v>0</v>
      </c>
      <c r="AY279" s="63">
        <f ca="1">IF(OR(INDEX(INDIRECT("times"&amp;AE$2),$F279,AY$28)&gt;10,INDEX(INDIRECT(AG279),$E279,$F279)="",INDEX(INDIRECT(AG279),$E279,$F279)&gt;=INDEX(INDIRECT(AG279),1,AY$28)),0,(INDEX(INDIRECT(AG279),$E279,$F279))-INDEX(INDIRECT(AG279),1,AY$28))*(10-INDEX(INDIRECT("times"&amp;AE$2),$F279,AY$28))/10</f>
        <v>0</v>
      </c>
      <c r="AZ279" s="63">
        <f ca="1">IF(OR(INDEX(INDIRECT("times"&amp;AE$2),$F279,AZ$28)&gt;10,INDEX(INDIRECT(AG279),$E279,$F279)="",INDEX(INDIRECT(AG279),$E279,$F279)&gt;=INDEX(INDIRECT(AG279),1,AZ$28)),0,(INDEX(INDIRECT(AG279),$E279,$F279))-INDEX(INDIRECT(AG279),1,AZ$28))*(10-INDEX(INDIRECT("times"&amp;AE$2),$F279,AZ$28))/10</f>
        <v>0</v>
      </c>
      <c r="BA279" s="63">
        <f ca="1">IF(OR(INDEX(INDIRECT("times"&amp;AE$2),$F279,BA$28)&gt;10,INDEX(INDIRECT(AG279),$E279,$F279)="",INDEX(INDIRECT(AG279),$E279,$F279)&gt;=INDEX(INDIRECT(AG279),1,BA$28)),0,(INDEX(INDIRECT(AG279),$E279,$F279))-INDEX(INDIRECT(AG279),1,BA$28))*(10-INDEX(INDIRECT("times"&amp;AE$2),$F279,BA$28))/10</f>
        <v>0</v>
      </c>
      <c r="BB279" s="63">
        <f ca="1">IF(OR(INDEX(INDIRECT("times"&amp;AE$2),$F279,BB$28)&gt;10,INDEX(INDIRECT(AG279),$E279,$F279)="",INDEX(INDIRECT(AG279),$E279,$F279)&gt;=INDEX(INDIRECT(AG279),1,BB$28)),0,(INDEX(INDIRECT(AG279),$E279,$F279))-INDEX(INDIRECT(AG279),1,BB$28))*(10-INDEX(INDIRECT("times"&amp;AE$2),$F279,BB$28))/10</f>
        <v>0</v>
      </c>
      <c r="BC279" s="63">
        <f ca="1">IF(OR(INDEX(INDIRECT("times"&amp;AE$2),$F279,BC$28)&gt;10,INDEX(INDIRECT(AG279),$E279,$F279)="",INDEX(INDIRECT(AG279),$E279,$F279)&gt;=INDEX(INDIRECT(AG279),1,BC$28)),0,(INDEX(INDIRECT(AG279),$E279,$F279))-INDEX(INDIRECT(AG279),1,BC$28))*(10-INDEX(INDIRECT("times"&amp;AE$2),$F279,BC$28))/10</f>
        <v>0</v>
      </c>
      <c r="BD279" s="64">
        <f ca="1">IF(OR(INDEX(INDIRECT("times"&amp;AE$2),$F279,BD$28)&gt;10,INDEX(INDIRECT(AG279),$E279,$F279)="",INDEX(INDIRECT(AG279),$E279,$F279)&gt;=INDEX(INDIRECT(AG279),1,BD$28)),0,(INDEX(INDIRECT(AG279),$E279,$F279))-INDEX(INDIRECT(AG279),1,BD$28))*(10-INDEX(INDIRECT("times"&amp;AE$2),$F279,BD$28))/10</f>
        <v>0</v>
      </c>
      <c r="BE279" s="201">
        <v>6</v>
      </c>
      <c r="BG279" s="18" t="s">
        <v>215</v>
      </c>
      <c r="BH279" s="122">
        <f>BG236</f>
        <v>2</v>
      </c>
      <c r="BI279" s="122" t="str">
        <f>BG237</f>
        <v>lei1834</v>
      </c>
      <c r="BJ279" s="210" t="str">
        <f t="shared" si="1200"/>
        <v>core2_lei1834</v>
      </c>
      <c r="BK279" s="122">
        <v>5</v>
      </c>
      <c r="BL279" s="33">
        <v>6</v>
      </c>
      <c r="BM279" s="62">
        <f ca="1">IF(OR(INDEX(INDIRECT("times"&amp;BH$2),$F279,BM$28)&gt;10,INDEX(INDIRECT(BJ279),$E279,$F279)="",INDEX(INDIRECT(BJ279),$E279,$F279)&gt;=INDEX(INDIRECT(BJ279),1,BM$28)),0,(INDEX(INDIRECT(BJ279),$E279,$F279))-INDEX(INDIRECT(BJ279),1,BM$28))*(10-INDEX(INDIRECT("times"&amp;BH$2),$F279,BM$28))/10</f>
        <v>0</v>
      </c>
      <c r="BN279" s="63">
        <f ca="1">IF(OR(INDEX(INDIRECT("times"&amp;BH$2),$F279,BN$28)&gt;10,INDEX(INDIRECT(BJ279),$E279,$F279)="",INDEX(INDIRECT(BJ279),$E279,$F279)&gt;=INDEX(INDIRECT(BJ279),1,BN$28)),0,(INDEX(INDIRECT(BJ279),$E279,$F279))-INDEX(INDIRECT(BJ279),1,BN$28))*(10-INDEX(INDIRECT("times"&amp;BH$2),$F279,BN$28))/10</f>
        <v>0</v>
      </c>
      <c r="BO279" s="63">
        <f ca="1">IF(OR(INDEX(INDIRECT("times"&amp;BH$2),$F279,BO$28)&gt;10,INDEX(INDIRECT(BJ279),$E279,$F279)="",INDEX(INDIRECT(BJ279),$E279,$F279)&gt;=INDEX(INDIRECT(BJ279),1,BO$28)),0,(INDEX(INDIRECT(BJ279),$E279,$F279))-INDEX(INDIRECT(BJ279),1,BO$28))*(10-INDEX(INDIRECT("times"&amp;BH$2),$F279,BO$28))/10</f>
        <v>0</v>
      </c>
      <c r="BP279" s="63">
        <f ca="1">IF(OR(INDEX(INDIRECT("times"&amp;BH$2),$F279,BP$28)&gt;10,INDEX(INDIRECT(BJ279),$E279,$F279)="",INDEX(INDIRECT(BJ279),$E279,$F279)&gt;=INDEX(INDIRECT(BJ279),1,BP$28)),0,(INDEX(INDIRECT(BJ279),$E279,$F279))-INDEX(INDIRECT(BJ279),1,BP$28))*(10-INDEX(INDIRECT("times"&amp;BH$2),$F279,BP$28))/10</f>
        <v>0</v>
      </c>
      <c r="BQ279" s="63">
        <f ca="1">IF(OR(INDEX(INDIRECT("times"&amp;BH$2),$F279,BQ$28)&gt;10,INDEX(INDIRECT(BJ279),$E279,$F279)="",INDEX(INDIRECT(BJ279),$E279,$F279)&gt;=INDEX(INDIRECT(BJ279),1,BQ$28)),0,(INDEX(INDIRECT(BJ279),$E279,$F279))-INDEX(INDIRECT(BJ279),1,BQ$28))*(10-INDEX(INDIRECT("times"&amp;BH$2),$F279,BQ$28))/10</f>
        <v>0</v>
      </c>
      <c r="BR279" s="63">
        <f ca="1">IF(OR(INDEX(INDIRECT("times"&amp;BH$2),$F279,BR$28)&gt;10,INDEX(INDIRECT(BJ279),$E279,$F279)="",INDEX(INDIRECT(BJ279),$E279,$F279)&gt;=INDEX(INDIRECT(BJ279),1,BR$28)),0,(INDEX(INDIRECT(BJ279),$E279,$F279))-INDEX(INDIRECT(BJ279),1,BR$28))*(10-INDEX(INDIRECT("times"&amp;BH$2),$F279,BR$28))/10</f>
        <v>0</v>
      </c>
      <c r="BS279" s="63">
        <f ca="1">IF(OR(INDEX(INDIRECT("times"&amp;BH$2),$F279,BS$28)&gt;10,INDEX(INDIRECT(BJ279),$E279,$F279)="",INDEX(INDIRECT(BJ279),$E279,$F279)&gt;=INDEX(INDIRECT(BJ279),1,BS$28)),0,(INDEX(INDIRECT(BJ279),$E279,$F279))-INDEX(INDIRECT(BJ279),1,BS$28))*(10-INDEX(INDIRECT("times"&amp;BH$2),$F279,BS$28))/10</f>
        <v>0</v>
      </c>
      <c r="BT279" s="63">
        <f ca="1">IF(OR(INDEX(INDIRECT("times"&amp;BH$2),$F279,BT$28)&gt;10,INDEX(INDIRECT(BJ279),$E279,$F279)="",INDEX(INDIRECT(BJ279),$E279,$F279)&gt;=INDEX(INDIRECT(BJ279),1,BT$28)),0,(INDEX(INDIRECT(BJ279),$E279,$F279))-INDEX(INDIRECT(BJ279),1,BT$28))*(10-INDEX(INDIRECT("times"&amp;BH$2),$F279,BT$28))/10</f>
        <v>0</v>
      </c>
      <c r="BU279" s="63">
        <f ca="1">IF(OR(INDEX(INDIRECT("times"&amp;BH$2),$F279,BU$28)&gt;10,INDEX(INDIRECT(BJ279),$E279,$F279)="",INDEX(INDIRECT(BJ279),$E279,$F279)&gt;=INDEX(INDIRECT(BJ279),1,BU$28)),0,(INDEX(INDIRECT(BJ279),$E279,$F279))-INDEX(INDIRECT(BJ279),1,BU$28))*(10-INDEX(INDIRECT("times"&amp;BH$2),$F279,BU$28))/10</f>
        <v>0</v>
      </c>
      <c r="BV279" s="63">
        <f ca="1">IF(OR(INDEX(INDIRECT("times"&amp;BH$2),$F279,BV$28)&gt;10,INDEX(INDIRECT(BJ279),$E279,$F279)="",INDEX(INDIRECT(BJ279),$E279,$F279)&gt;=INDEX(INDIRECT(BJ279),1,BV$28)),0,(INDEX(INDIRECT(BJ279),$E279,$F279))-INDEX(INDIRECT(BJ279),1,BV$28))*(10-INDEX(INDIRECT("times"&amp;BH$2),$F279,BV$28))/10</f>
        <v>0</v>
      </c>
      <c r="BW279" s="63">
        <f ca="1">IF(OR(INDEX(INDIRECT("times"&amp;BH$2),$F279,BW$28)&gt;10,INDEX(INDIRECT(BJ279),$E279,$F279)="",INDEX(INDIRECT(BJ279),$E279,$F279)&gt;=INDEX(INDIRECT(BJ279),1,BW$28)),0,(INDEX(INDIRECT(BJ279),$E279,$F279))-INDEX(INDIRECT(BJ279),1,BW$28))*(10-INDEX(INDIRECT("times"&amp;BH$2),$F279,BW$28))/10</f>
        <v>0</v>
      </c>
      <c r="BX279" s="63">
        <f ca="1">IF(OR(INDEX(INDIRECT("times"&amp;BH$2),$F279,BX$28)&gt;10,INDEX(INDIRECT(BJ279),$E279,$F279)="",INDEX(INDIRECT(BJ279),$E279,$F279)&gt;=INDEX(INDIRECT(BJ279),1,BX$28)),0,(INDEX(INDIRECT(BJ279),$E279,$F279))-INDEX(INDIRECT(BJ279),1,BX$28))*(10-INDEX(INDIRECT("times"&amp;BH$2),$F279,BX$28))/10</f>
        <v>0</v>
      </c>
      <c r="BY279" s="63">
        <f ca="1">IF(OR(INDEX(INDIRECT("times"&amp;BH$2),$F279,BY$28)&gt;10,INDEX(INDIRECT(BJ279),$E279,$F279)="",INDEX(INDIRECT(BJ279),$E279,$F279)&gt;=INDEX(INDIRECT(BJ279),1,BY$28)),0,(INDEX(INDIRECT(BJ279),$E279,$F279))-INDEX(INDIRECT(BJ279),1,BY$28))*(10-INDEX(INDIRECT("times"&amp;BH$2),$F279,BY$28))/10</f>
        <v>0</v>
      </c>
      <c r="BZ279" s="63">
        <f ca="1">IF(OR(INDEX(INDIRECT("times"&amp;BH$2),$F279,BZ$28)&gt;10,INDEX(INDIRECT(BJ279),$E279,$F279)="",INDEX(INDIRECT(BJ279),$E279,$F279)&gt;=INDEX(INDIRECT(BJ279),1,BZ$28)),0,(INDEX(INDIRECT(BJ279),$E279,$F279))-INDEX(INDIRECT(BJ279),1,BZ$28))*(10-INDEX(INDIRECT("times"&amp;BH$2),$F279,BZ$28))/10</f>
        <v>0</v>
      </c>
      <c r="CA279" s="63">
        <f ca="1">IF(OR(INDEX(INDIRECT("times"&amp;BH$2),$F279,CA$28)&gt;10,INDEX(INDIRECT(BJ279),$E279,$F279)="",INDEX(INDIRECT(BJ279),$E279,$F279)&gt;=INDEX(INDIRECT(BJ279),1,CA$28)),0,(INDEX(INDIRECT(BJ279),$E279,$F279))-INDEX(INDIRECT(BJ279),1,CA$28))*(10-INDEX(INDIRECT("times"&amp;BH$2),$F279,CA$28))/10</f>
        <v>0</v>
      </c>
      <c r="CB279" s="63">
        <f ca="1">IF(OR(INDEX(INDIRECT("times"&amp;BH$2),$F279,CB$28)&gt;10,INDEX(INDIRECT(BJ279),$E279,$F279)="",INDEX(INDIRECT(BJ279),$E279,$F279)&gt;=INDEX(INDIRECT(BJ279),1,CB$28)),0,(INDEX(INDIRECT(BJ279),$E279,$F279))-INDEX(INDIRECT(BJ279),1,CB$28))*(10-INDEX(INDIRECT("times"&amp;BH$2),$F279,CB$28))/10</f>
        <v>0</v>
      </c>
      <c r="CC279" s="63">
        <f ca="1">IF(OR(INDEX(INDIRECT("times"&amp;BH$2),$F279,CC$28)&gt;10,INDEX(INDIRECT(BJ279),$E279,$F279)="",INDEX(INDIRECT(BJ279),$E279,$F279)&gt;=INDEX(INDIRECT(BJ279),1,CC$28)),0,(INDEX(INDIRECT(BJ279),$E279,$F279))-INDEX(INDIRECT(BJ279),1,CC$28))*(10-INDEX(INDIRECT("times"&amp;BH$2),$F279,CC$28))/10</f>
        <v>0</v>
      </c>
      <c r="CD279" s="63">
        <f ca="1">IF(OR(INDEX(INDIRECT("times"&amp;BH$2),$F279,CD$28)&gt;10,INDEX(INDIRECT(BJ279),$E279,$F279)="",INDEX(INDIRECT(BJ279),$E279,$F279)&gt;=INDEX(INDIRECT(BJ279),1,CD$28)),0,(INDEX(INDIRECT(BJ279),$E279,$F279))-INDEX(INDIRECT(BJ279),1,CD$28))*(10-INDEX(INDIRECT("times"&amp;BH$2),$F279,CD$28))/10</f>
        <v>0</v>
      </c>
      <c r="CE279" s="63">
        <f ca="1">IF(OR(INDEX(INDIRECT("times"&amp;BH$2),$F279,CE$28)&gt;10,INDEX(INDIRECT(BJ279),$E279,$F279)="",INDEX(INDIRECT(BJ279),$E279,$F279)&gt;=INDEX(INDIRECT(BJ279),1,CE$28)),0,(INDEX(INDIRECT(BJ279),$E279,$F279))-INDEX(INDIRECT(BJ279),1,CE$28))*(10-INDEX(INDIRECT("times"&amp;BH$2),$F279,CE$28))/10</f>
        <v>0</v>
      </c>
      <c r="CF279" s="63">
        <f ca="1">IF(OR(INDEX(INDIRECT("times"&amp;BH$2),$F279,CF$28)&gt;10,INDEX(INDIRECT(BJ279),$E279,$F279)="",INDEX(INDIRECT(BJ279),$E279,$F279)&gt;=INDEX(INDIRECT(BJ279),1,CF$28)),0,(INDEX(INDIRECT(BJ279),$E279,$F279))-INDEX(INDIRECT(BJ279),1,CF$28))*(10-INDEX(INDIRECT("times"&amp;BH$2),$F279,CF$28))/10</f>
        <v>0</v>
      </c>
      <c r="CG279" s="64">
        <f ca="1">IF(OR(INDEX(INDIRECT("times"&amp;BH$2),$F279,CG$28)&gt;10,INDEX(INDIRECT(BJ279),$E279,$F279)="",INDEX(INDIRECT(BJ279),$E279,$F279)&gt;=INDEX(INDIRECT(BJ279),1,CG$28)),0,(INDEX(INDIRECT(BJ279),$E279,$F279))-INDEX(INDIRECT(BJ279),1,CG$28))*(10-INDEX(INDIRECT("times"&amp;BH$2),$F279,CG$28))/10</f>
        <v>0</v>
      </c>
      <c r="CH279" s="201">
        <v>6</v>
      </c>
      <c r="CJ279" s="18" t="s">
        <v>215</v>
      </c>
      <c r="CK279" s="122">
        <f>CJ236</f>
        <v>2</v>
      </c>
      <c r="CL279" s="122" t="str">
        <f>CJ237</f>
        <v>work3564</v>
      </c>
      <c r="CM279" s="210" t="str">
        <f t="shared" si="1201"/>
        <v>core2_work3564</v>
      </c>
      <c r="CN279" s="122">
        <v>5</v>
      </c>
      <c r="CO279" s="33">
        <v>6</v>
      </c>
      <c r="CP279" s="62">
        <f ca="1">IF(OR(INDEX(INDIRECT("times"&amp;CK$2),$F279,CP$28)&gt;10,INDEX(INDIRECT(CM279),$E279,$F279)="",INDEX(INDIRECT(CM279),$E279,$F279)&gt;=INDEX(INDIRECT(CM279),1,CP$28)),0,(INDEX(INDIRECT(CM279),$E279,$F279))-INDEX(INDIRECT(CM279),1,CP$28))*(10-INDEX(INDIRECT("times"&amp;CK$2),$F279,CP$28))/10</f>
        <v>0</v>
      </c>
      <c r="CQ279" s="63">
        <f ca="1">IF(OR(INDEX(INDIRECT("times"&amp;CK$2),$F279,CQ$28)&gt;10,INDEX(INDIRECT(CM279),$E279,$F279)="",INDEX(INDIRECT(CM279),$E279,$F279)&gt;=INDEX(INDIRECT(CM279),1,CQ$28)),0,(INDEX(INDIRECT(CM279),$E279,$F279))-INDEX(INDIRECT(CM279),1,CQ$28))*(10-INDEX(INDIRECT("times"&amp;CK$2),$F279,CQ$28))/10</f>
        <v>0</v>
      </c>
      <c r="CR279" s="63">
        <f ca="1">IF(OR(INDEX(INDIRECT("times"&amp;CK$2),$F279,CR$28)&gt;10,INDEX(INDIRECT(CM279),$E279,$F279)="",INDEX(INDIRECT(CM279),$E279,$F279)&gt;=INDEX(INDIRECT(CM279),1,CR$28)),0,(INDEX(INDIRECT(CM279),$E279,$F279))-INDEX(INDIRECT(CM279),1,CR$28))*(10-INDEX(INDIRECT("times"&amp;CK$2),$F279,CR$28))/10</f>
        <v>0</v>
      </c>
      <c r="CS279" s="63">
        <f ca="1">IF(OR(INDEX(INDIRECT("times"&amp;CK$2),$F279,CS$28)&gt;10,INDEX(INDIRECT(CM279),$E279,$F279)="",INDEX(INDIRECT(CM279),$E279,$F279)&gt;=INDEX(INDIRECT(CM279),1,CS$28)),0,(INDEX(INDIRECT(CM279),$E279,$F279))-INDEX(INDIRECT(CM279),1,CS$28))*(10-INDEX(INDIRECT("times"&amp;CK$2),$F279,CS$28))/10</f>
        <v>0</v>
      </c>
      <c r="CT279" s="63">
        <f ca="1">IF(OR(INDEX(INDIRECT("times"&amp;CK$2),$F279,CT$28)&gt;10,INDEX(INDIRECT(CM279),$E279,$F279)="",INDEX(INDIRECT(CM279),$E279,$F279)&gt;=INDEX(INDIRECT(CM279),1,CT$28)),0,(INDEX(INDIRECT(CM279),$E279,$F279))-INDEX(INDIRECT(CM279),1,CT$28))*(10-INDEX(INDIRECT("times"&amp;CK$2),$F279,CT$28))/10</f>
        <v>0</v>
      </c>
      <c r="CU279" s="63">
        <f ca="1">IF(OR(INDEX(INDIRECT("times"&amp;CK$2),$F279,CU$28)&gt;10,INDEX(INDIRECT(CM279),$E279,$F279)="",INDEX(INDIRECT(CM279),$E279,$F279)&gt;=INDEX(INDIRECT(CM279),1,CU$28)),0,(INDEX(INDIRECT(CM279),$E279,$F279))-INDEX(INDIRECT(CM279),1,CU$28))*(10-INDEX(INDIRECT("times"&amp;CK$2),$F279,CU$28))/10</f>
        <v>0</v>
      </c>
      <c r="CV279" s="63">
        <f ca="1">IF(OR(INDEX(INDIRECT("times"&amp;CK$2),$F279,CV$28)&gt;10,INDEX(INDIRECT(CM279),$E279,$F279)="",INDEX(INDIRECT(CM279),$E279,$F279)&gt;=INDEX(INDIRECT(CM279),1,CV$28)),0,(INDEX(INDIRECT(CM279),$E279,$F279))-INDEX(INDIRECT(CM279),1,CV$28))*(10-INDEX(INDIRECT("times"&amp;CK$2),$F279,CV$28))/10</f>
        <v>0</v>
      </c>
      <c r="CW279" s="63">
        <f ca="1">IF(OR(INDEX(INDIRECT("times"&amp;CK$2),$F279,CW$28)&gt;10,INDEX(INDIRECT(CM279),$E279,$F279)="",INDEX(INDIRECT(CM279),$E279,$F279)&gt;=INDEX(INDIRECT(CM279),1,CW$28)),0,(INDEX(INDIRECT(CM279),$E279,$F279))-INDEX(INDIRECT(CM279),1,CW$28))*(10-INDEX(INDIRECT("times"&amp;CK$2),$F279,CW$28))/10</f>
        <v>0</v>
      </c>
      <c r="CX279" s="63">
        <f ca="1">IF(OR(INDEX(INDIRECT("times"&amp;CK$2),$F279,CX$28)&gt;10,INDEX(INDIRECT(CM279),$E279,$F279)="",INDEX(INDIRECT(CM279),$E279,$F279)&gt;=INDEX(INDIRECT(CM279),1,CX$28)),0,(INDEX(INDIRECT(CM279),$E279,$F279))-INDEX(INDIRECT(CM279),1,CX$28))*(10-INDEX(INDIRECT("times"&amp;CK$2),$F279,CX$28))/10</f>
        <v>0</v>
      </c>
      <c r="CY279" s="63">
        <f ca="1">IF(OR(INDEX(INDIRECT("times"&amp;CK$2),$F279,CY$28)&gt;10,INDEX(INDIRECT(CM279),$E279,$F279)="",INDEX(INDIRECT(CM279),$E279,$F279)&gt;=INDEX(INDIRECT(CM279),1,CY$28)),0,(INDEX(INDIRECT(CM279),$E279,$F279))-INDEX(INDIRECT(CM279),1,CY$28))*(10-INDEX(INDIRECT("times"&amp;CK$2),$F279,CY$28))/10</f>
        <v>0</v>
      </c>
      <c r="CZ279" s="63">
        <f ca="1">IF(OR(INDEX(INDIRECT("times"&amp;CK$2),$F279,CZ$28)&gt;10,INDEX(INDIRECT(CM279),$E279,$F279)="",INDEX(INDIRECT(CM279),$E279,$F279)&gt;=INDEX(INDIRECT(CM279),1,CZ$28)),0,(INDEX(INDIRECT(CM279),$E279,$F279))-INDEX(INDIRECT(CM279),1,CZ$28))*(10-INDEX(INDIRECT("times"&amp;CK$2),$F279,CZ$28))/10</f>
        <v>0</v>
      </c>
      <c r="DA279" s="63">
        <f ca="1">IF(OR(INDEX(INDIRECT("times"&amp;CK$2),$F279,DA$28)&gt;10,INDEX(INDIRECT(CM279),$E279,$F279)="",INDEX(INDIRECT(CM279),$E279,$F279)&gt;=INDEX(INDIRECT(CM279),1,DA$28)),0,(INDEX(INDIRECT(CM279),$E279,$F279))-INDEX(INDIRECT(CM279),1,DA$28))*(10-INDEX(INDIRECT("times"&amp;CK$2),$F279,DA$28))/10</f>
        <v>0</v>
      </c>
      <c r="DB279" s="63">
        <f ca="1">IF(OR(INDEX(INDIRECT("times"&amp;CK$2),$F279,DB$28)&gt;10,INDEX(INDIRECT(CM279),$E279,$F279)="",INDEX(INDIRECT(CM279),$E279,$F279)&gt;=INDEX(INDIRECT(CM279),1,DB$28)),0,(INDEX(INDIRECT(CM279),$E279,$F279))-INDEX(INDIRECT(CM279),1,DB$28))*(10-INDEX(INDIRECT("times"&amp;CK$2),$F279,DB$28))/10</f>
        <v>0</v>
      </c>
      <c r="DC279" s="63">
        <f ca="1">IF(OR(INDEX(INDIRECT("times"&amp;CK$2),$F279,DC$28)&gt;10,INDEX(INDIRECT(CM279),$E279,$F279)="",INDEX(INDIRECT(CM279),$E279,$F279)&gt;=INDEX(INDIRECT(CM279),1,DC$28)),0,(INDEX(INDIRECT(CM279),$E279,$F279))-INDEX(INDIRECT(CM279),1,DC$28))*(10-INDEX(INDIRECT("times"&amp;CK$2),$F279,DC$28))/10</f>
        <v>0</v>
      </c>
      <c r="DD279" s="63">
        <f ca="1">IF(OR(INDEX(INDIRECT("times"&amp;CK$2),$F279,DD$28)&gt;10,INDEX(INDIRECT(CM279),$E279,$F279)="",INDEX(INDIRECT(CM279),$E279,$F279)&gt;=INDEX(INDIRECT(CM279),1,DD$28)),0,(INDEX(INDIRECT(CM279),$E279,$F279))-INDEX(INDIRECT(CM279),1,DD$28))*(10-INDEX(INDIRECT("times"&amp;CK$2),$F279,DD$28))/10</f>
        <v>0</v>
      </c>
      <c r="DE279" s="63">
        <f ca="1">IF(OR(INDEX(INDIRECT("times"&amp;CK$2),$F279,DE$28)&gt;10,INDEX(INDIRECT(CM279),$E279,$F279)="",INDEX(INDIRECT(CM279),$E279,$F279)&gt;=INDEX(INDIRECT(CM279),1,DE$28)),0,(INDEX(INDIRECT(CM279),$E279,$F279))-INDEX(INDIRECT(CM279),1,DE$28))*(10-INDEX(INDIRECT("times"&amp;CK$2),$F279,DE$28))/10</f>
        <v>0</v>
      </c>
      <c r="DF279" s="63">
        <f ca="1">IF(OR(INDEX(INDIRECT("times"&amp;CK$2),$F279,DF$28)&gt;10,INDEX(INDIRECT(CM279),$E279,$F279)="",INDEX(INDIRECT(CM279),$E279,$F279)&gt;=INDEX(INDIRECT(CM279),1,DF$28)),0,(INDEX(INDIRECT(CM279),$E279,$F279))-INDEX(INDIRECT(CM279),1,DF$28))*(10-INDEX(INDIRECT("times"&amp;CK$2),$F279,DF$28))/10</f>
        <v>0</v>
      </c>
      <c r="DG279" s="63">
        <f ca="1">IF(OR(INDEX(INDIRECT("times"&amp;CK$2),$F279,DG$28)&gt;10,INDEX(INDIRECT(CM279),$E279,$F279)="",INDEX(INDIRECT(CM279),$E279,$F279)&gt;=INDEX(INDIRECT(CM279),1,DG$28)),0,(INDEX(INDIRECT(CM279),$E279,$F279))-INDEX(INDIRECT(CM279),1,DG$28))*(10-INDEX(INDIRECT("times"&amp;CK$2),$F279,DG$28))/10</f>
        <v>0</v>
      </c>
      <c r="DH279" s="63">
        <f ca="1">IF(OR(INDEX(INDIRECT("times"&amp;CK$2),$F279,DH$28)&gt;10,INDEX(INDIRECT(CM279),$E279,$F279)="",INDEX(INDIRECT(CM279),$E279,$F279)&gt;=INDEX(INDIRECT(CM279),1,DH$28)),0,(INDEX(INDIRECT(CM279),$E279,$F279))-INDEX(INDIRECT(CM279),1,DH$28))*(10-INDEX(INDIRECT("times"&amp;CK$2),$F279,DH$28))/10</f>
        <v>0</v>
      </c>
      <c r="DI279" s="63">
        <f ca="1">IF(OR(INDEX(INDIRECT("times"&amp;CK$2),$F279,DI$28)&gt;10,INDEX(INDIRECT(CM279),$E279,$F279)="",INDEX(INDIRECT(CM279),$E279,$F279)&gt;=INDEX(INDIRECT(CM279),1,DI$28)),0,(INDEX(INDIRECT(CM279),$E279,$F279))-INDEX(INDIRECT(CM279),1,DI$28))*(10-INDEX(INDIRECT("times"&amp;CK$2),$F279,DI$28))/10</f>
        <v>0</v>
      </c>
      <c r="DJ279" s="64">
        <f ca="1">IF(OR(INDEX(INDIRECT("times"&amp;CK$2),$F279,DJ$28)&gt;10,INDEX(INDIRECT(CM279),$E279,$F279)="",INDEX(INDIRECT(CM279),$E279,$F279)&gt;=INDEX(INDIRECT(CM279),1,DJ$28)),0,(INDEX(INDIRECT(CM279),$E279,$F279))-INDEX(INDIRECT(CM279),1,DJ$28))*(10-INDEX(INDIRECT("times"&amp;CK$2),$F279,DJ$28))/10</f>
        <v>0</v>
      </c>
      <c r="DK279" s="201">
        <v>6</v>
      </c>
      <c r="DM279" s="18" t="s">
        <v>215</v>
      </c>
      <c r="DN279" s="122">
        <f>DM236</f>
        <v>2</v>
      </c>
      <c r="DO279" s="122" t="str">
        <f>DM237</f>
        <v>shop3564</v>
      </c>
      <c r="DP279" s="210" t="str">
        <f t="shared" si="1202"/>
        <v>core2_shop3564</v>
      </c>
      <c r="DQ279" s="122">
        <v>5</v>
      </c>
      <c r="DR279" s="33">
        <v>6</v>
      </c>
      <c r="DS279" s="62">
        <f ca="1">IF(OR(INDEX(INDIRECT("times"&amp;DN$2),$F279,DS$28)&gt;10,INDEX(INDIRECT(DP279),$E279,$F279)="",INDEX(INDIRECT(DP279),$E279,$F279)&gt;=INDEX(INDIRECT(DP279),1,DS$28)),0,(INDEX(INDIRECT(DP279),$E279,$F279))-INDEX(INDIRECT(DP279),1,DS$28))*(10-INDEX(INDIRECT("times"&amp;DN$2),$F279,DS$28))/10</f>
        <v>0</v>
      </c>
      <c r="DT279" s="63">
        <f ca="1">IF(OR(INDEX(INDIRECT("times"&amp;DN$2),$F279,DT$28)&gt;10,INDEX(INDIRECT(DP279),$E279,$F279)="",INDEX(INDIRECT(DP279),$E279,$F279)&gt;=INDEX(INDIRECT(DP279),1,DT$28)),0,(INDEX(INDIRECT(DP279),$E279,$F279))-INDEX(INDIRECT(DP279),1,DT$28))*(10-INDEX(INDIRECT("times"&amp;DN$2),$F279,DT$28))/10</f>
        <v>0</v>
      </c>
      <c r="DU279" s="63">
        <f ca="1">IF(OR(INDEX(INDIRECT("times"&amp;DN$2),$F279,DU$28)&gt;10,INDEX(INDIRECT(DP279),$E279,$F279)="",INDEX(INDIRECT(DP279),$E279,$F279)&gt;=INDEX(INDIRECT(DP279),1,DU$28)),0,(INDEX(INDIRECT(DP279),$E279,$F279))-INDEX(INDIRECT(DP279),1,DU$28))*(10-INDEX(INDIRECT("times"&amp;DN$2),$F279,DU$28))/10</f>
        <v>0</v>
      </c>
      <c r="DV279" s="63">
        <f ca="1">IF(OR(INDEX(INDIRECT("times"&amp;DN$2),$F279,DV$28)&gt;10,INDEX(INDIRECT(DP279),$E279,$F279)="",INDEX(INDIRECT(DP279),$E279,$F279)&gt;=INDEX(INDIRECT(DP279),1,DV$28)),0,(INDEX(INDIRECT(DP279),$E279,$F279))-INDEX(INDIRECT(DP279),1,DV$28))*(10-INDEX(INDIRECT("times"&amp;DN$2),$F279,DV$28))/10</f>
        <v>0</v>
      </c>
      <c r="DW279" s="63">
        <f ca="1">IF(OR(INDEX(INDIRECT("times"&amp;DN$2),$F279,DW$28)&gt;10,INDEX(INDIRECT(DP279),$E279,$F279)="",INDEX(INDIRECT(DP279),$E279,$F279)&gt;=INDEX(INDIRECT(DP279),1,DW$28)),0,(INDEX(INDIRECT(DP279),$E279,$F279))-INDEX(INDIRECT(DP279),1,DW$28))*(10-INDEX(INDIRECT("times"&amp;DN$2),$F279,DW$28))/10</f>
        <v>0</v>
      </c>
      <c r="DX279" s="63">
        <f ca="1">IF(OR(INDEX(INDIRECT("times"&amp;DN$2),$F279,DX$28)&gt;10,INDEX(INDIRECT(DP279),$E279,$F279)="",INDEX(INDIRECT(DP279),$E279,$F279)&gt;=INDEX(INDIRECT(DP279),1,DX$28)),0,(INDEX(INDIRECT(DP279),$E279,$F279))-INDEX(INDIRECT(DP279),1,DX$28))*(10-INDEX(INDIRECT("times"&amp;DN$2),$F279,DX$28))/10</f>
        <v>0</v>
      </c>
      <c r="DY279" s="63">
        <f ca="1">IF(OR(INDEX(INDIRECT("times"&amp;DN$2),$F279,DY$28)&gt;10,INDEX(INDIRECT(DP279),$E279,$F279)="",INDEX(INDIRECT(DP279),$E279,$F279)&gt;=INDEX(INDIRECT(DP279),1,DY$28)),0,(INDEX(INDIRECT(DP279),$E279,$F279))-INDEX(INDIRECT(DP279),1,DY$28))*(10-INDEX(INDIRECT("times"&amp;DN$2),$F279,DY$28))/10</f>
        <v>0</v>
      </c>
      <c r="DZ279" s="63">
        <f ca="1">IF(OR(INDEX(INDIRECT("times"&amp;DN$2),$F279,DZ$28)&gt;10,INDEX(INDIRECT(DP279),$E279,$F279)="",INDEX(INDIRECT(DP279),$E279,$F279)&gt;=INDEX(INDIRECT(DP279),1,DZ$28)),0,(INDEX(INDIRECT(DP279),$E279,$F279))-INDEX(INDIRECT(DP279),1,DZ$28))*(10-INDEX(INDIRECT("times"&amp;DN$2),$F279,DZ$28))/10</f>
        <v>0</v>
      </c>
      <c r="EA279" s="63">
        <f ca="1">IF(OR(INDEX(INDIRECT("times"&amp;DN$2),$F279,EA$28)&gt;10,INDEX(INDIRECT(DP279),$E279,$F279)="",INDEX(INDIRECT(DP279),$E279,$F279)&gt;=INDEX(INDIRECT(DP279),1,EA$28)),0,(INDEX(INDIRECT(DP279),$E279,$F279))-INDEX(INDIRECT(DP279),1,EA$28))*(10-INDEX(INDIRECT("times"&amp;DN$2),$F279,EA$28))/10</f>
        <v>0</v>
      </c>
      <c r="EB279" s="63">
        <f ca="1">IF(OR(INDEX(INDIRECT("times"&amp;DN$2),$F279,EB$28)&gt;10,INDEX(INDIRECT(DP279),$E279,$F279)="",INDEX(INDIRECT(DP279),$E279,$F279)&gt;=INDEX(INDIRECT(DP279),1,EB$28)),0,(INDEX(INDIRECT(DP279),$E279,$F279))-INDEX(INDIRECT(DP279),1,EB$28))*(10-INDEX(INDIRECT("times"&amp;DN$2),$F279,EB$28))/10</f>
        <v>0</v>
      </c>
      <c r="EC279" s="63">
        <f ca="1">IF(OR(INDEX(INDIRECT("times"&amp;DN$2),$F279,EC$28)&gt;10,INDEX(INDIRECT(DP279),$E279,$F279)="",INDEX(INDIRECT(DP279),$E279,$F279)&gt;=INDEX(INDIRECT(DP279),1,EC$28)),0,(INDEX(INDIRECT(DP279),$E279,$F279))-INDEX(INDIRECT(DP279),1,EC$28))*(10-INDEX(INDIRECT("times"&amp;DN$2),$F279,EC$28))/10</f>
        <v>0</v>
      </c>
      <c r="ED279" s="63">
        <f ca="1">IF(OR(INDEX(INDIRECT("times"&amp;DN$2),$F279,ED$28)&gt;10,INDEX(INDIRECT(DP279),$E279,$F279)="",INDEX(INDIRECT(DP279),$E279,$F279)&gt;=INDEX(INDIRECT(DP279),1,ED$28)),0,(INDEX(INDIRECT(DP279),$E279,$F279))-INDEX(INDIRECT(DP279),1,ED$28))*(10-INDEX(INDIRECT("times"&amp;DN$2),$F279,ED$28))/10</f>
        <v>0</v>
      </c>
      <c r="EE279" s="63">
        <f ca="1">IF(OR(INDEX(INDIRECT("times"&amp;DN$2),$F279,EE$28)&gt;10,INDEX(INDIRECT(DP279),$E279,$F279)="",INDEX(INDIRECT(DP279),$E279,$F279)&gt;=INDEX(INDIRECT(DP279),1,EE$28)),0,(INDEX(INDIRECT(DP279),$E279,$F279))-INDEX(INDIRECT(DP279),1,EE$28))*(10-INDEX(INDIRECT("times"&amp;DN$2),$F279,EE$28))/10</f>
        <v>0</v>
      </c>
      <c r="EF279" s="63">
        <f ca="1">IF(OR(INDEX(INDIRECT("times"&amp;DN$2),$F279,EF$28)&gt;10,INDEX(INDIRECT(DP279),$E279,$F279)="",INDEX(INDIRECT(DP279),$E279,$F279)&gt;=INDEX(INDIRECT(DP279),1,EF$28)),0,(INDEX(INDIRECT(DP279),$E279,$F279))-INDEX(INDIRECT(DP279),1,EF$28))*(10-INDEX(INDIRECT("times"&amp;DN$2),$F279,EF$28))/10</f>
        <v>0</v>
      </c>
      <c r="EG279" s="63">
        <f ca="1">IF(OR(INDEX(INDIRECT("times"&amp;DN$2),$F279,EG$28)&gt;10,INDEX(INDIRECT(DP279),$E279,$F279)="",INDEX(INDIRECT(DP279),$E279,$F279)&gt;=INDEX(INDIRECT(DP279),1,EG$28)),0,(INDEX(INDIRECT(DP279),$E279,$F279))-INDEX(INDIRECT(DP279),1,EG$28))*(10-INDEX(INDIRECT("times"&amp;DN$2),$F279,EG$28))/10</f>
        <v>0</v>
      </c>
      <c r="EH279" s="63">
        <f ca="1">IF(OR(INDEX(INDIRECT("times"&amp;DN$2),$F279,EH$28)&gt;10,INDEX(INDIRECT(DP279),$E279,$F279)="",INDEX(INDIRECT(DP279),$E279,$F279)&gt;=INDEX(INDIRECT(DP279),1,EH$28)),0,(INDEX(INDIRECT(DP279),$E279,$F279))-INDEX(INDIRECT(DP279),1,EH$28))*(10-INDEX(INDIRECT("times"&amp;DN$2),$F279,EH$28))/10</f>
        <v>0</v>
      </c>
      <c r="EI279" s="63">
        <f ca="1">IF(OR(INDEX(INDIRECT("times"&amp;DN$2),$F279,EI$28)&gt;10,INDEX(INDIRECT(DP279),$E279,$F279)="",INDEX(INDIRECT(DP279),$E279,$F279)&gt;=INDEX(INDIRECT(DP279),1,EI$28)),0,(INDEX(INDIRECT(DP279),$E279,$F279))-INDEX(INDIRECT(DP279),1,EI$28))*(10-INDEX(INDIRECT("times"&amp;DN$2),$F279,EI$28))/10</f>
        <v>0</v>
      </c>
      <c r="EJ279" s="63">
        <f ca="1">IF(OR(INDEX(INDIRECT("times"&amp;DN$2),$F279,EJ$28)&gt;10,INDEX(INDIRECT(DP279),$E279,$F279)="",INDEX(INDIRECT(DP279),$E279,$F279)&gt;=INDEX(INDIRECT(DP279),1,EJ$28)),0,(INDEX(INDIRECT(DP279),$E279,$F279))-INDEX(INDIRECT(DP279),1,EJ$28))*(10-INDEX(INDIRECT("times"&amp;DN$2),$F279,EJ$28))/10</f>
        <v>0</v>
      </c>
      <c r="EK279" s="63">
        <f ca="1">IF(OR(INDEX(INDIRECT("times"&amp;DN$2),$F279,EK$28)&gt;10,INDEX(INDIRECT(DP279),$E279,$F279)="",INDEX(INDIRECT(DP279),$E279,$F279)&gt;=INDEX(INDIRECT(DP279),1,EK$28)),0,(INDEX(INDIRECT(DP279),$E279,$F279))-INDEX(INDIRECT(DP279),1,EK$28))*(10-INDEX(INDIRECT("times"&amp;DN$2),$F279,EK$28))/10</f>
        <v>0</v>
      </c>
      <c r="EL279" s="63">
        <f ca="1">IF(OR(INDEX(INDIRECT("times"&amp;DN$2),$F279,EL$28)&gt;10,INDEX(INDIRECT(DP279),$E279,$F279)="",INDEX(INDIRECT(DP279),$E279,$F279)&gt;=INDEX(INDIRECT(DP279),1,EL$28)),0,(INDEX(INDIRECT(DP279),$E279,$F279))-INDEX(INDIRECT(DP279),1,EL$28))*(10-INDEX(INDIRECT("times"&amp;DN$2),$F279,EL$28))/10</f>
        <v>0</v>
      </c>
      <c r="EM279" s="64">
        <f ca="1">IF(OR(INDEX(INDIRECT("times"&amp;DN$2),$F279,EM$28)&gt;10,INDEX(INDIRECT(DP279),$E279,$F279)="",INDEX(INDIRECT(DP279),$E279,$F279)&gt;=INDEX(INDIRECT(DP279),1,EM$28)),0,(INDEX(INDIRECT(DP279),$E279,$F279))-INDEX(INDIRECT(DP279),1,EM$28))*(10-INDEX(INDIRECT("times"&amp;DN$2),$F279,EM$28))/10</f>
        <v>0</v>
      </c>
      <c r="EN279" s="201">
        <v>6</v>
      </c>
      <c r="EP279" s="18" t="s">
        <v>215</v>
      </c>
      <c r="EQ279" s="122">
        <f>EP236</f>
        <v>2</v>
      </c>
      <c r="ER279" s="122" t="str">
        <f>EP237</f>
        <v>lei3564</v>
      </c>
      <c r="ES279" s="210" t="str">
        <f t="shared" si="1203"/>
        <v>core2_lei3564</v>
      </c>
      <c r="ET279" s="122">
        <v>5</v>
      </c>
      <c r="EU279" s="33">
        <v>6</v>
      </c>
      <c r="EV279" s="62">
        <f ca="1">IF(OR(INDEX(INDIRECT("times"&amp;EQ$2),$F279,EV$28)&gt;10,INDEX(INDIRECT(ES279),$E279,$F279)="",INDEX(INDIRECT(ES279),$E279,$F279)&gt;=INDEX(INDIRECT(ES279),1,EV$28)),0,(INDEX(INDIRECT(ES279),$E279,$F279))-INDEX(INDIRECT(ES279),1,EV$28))*(10-INDEX(INDIRECT("times"&amp;EQ$2),$F279,EV$28))/10</f>
        <v>0</v>
      </c>
      <c r="EW279" s="63">
        <f ca="1">IF(OR(INDEX(INDIRECT("times"&amp;EQ$2),$F279,EW$28)&gt;10,INDEX(INDIRECT(ES279),$E279,$F279)="",INDEX(INDIRECT(ES279),$E279,$F279)&gt;=INDEX(INDIRECT(ES279),1,EW$28)),0,(INDEX(INDIRECT(ES279),$E279,$F279))-INDEX(INDIRECT(ES279),1,EW$28))*(10-INDEX(INDIRECT("times"&amp;EQ$2),$F279,EW$28))/10</f>
        <v>0</v>
      </c>
      <c r="EX279" s="63">
        <f ca="1">IF(OR(INDEX(INDIRECT("times"&amp;EQ$2),$F279,EX$28)&gt;10,INDEX(INDIRECT(ES279),$E279,$F279)="",INDEX(INDIRECT(ES279),$E279,$F279)&gt;=INDEX(INDIRECT(ES279),1,EX$28)),0,(INDEX(INDIRECT(ES279),$E279,$F279))-INDEX(INDIRECT(ES279),1,EX$28))*(10-INDEX(INDIRECT("times"&amp;EQ$2),$F279,EX$28))/10</f>
        <v>0</v>
      </c>
      <c r="EY279" s="63">
        <f ca="1">IF(OR(INDEX(INDIRECT("times"&amp;EQ$2),$F279,EY$28)&gt;10,INDEX(INDIRECT(ES279),$E279,$F279)="",INDEX(INDIRECT(ES279),$E279,$F279)&gt;=INDEX(INDIRECT(ES279),1,EY$28)),0,(INDEX(INDIRECT(ES279),$E279,$F279))-INDEX(INDIRECT(ES279),1,EY$28))*(10-INDEX(INDIRECT("times"&amp;EQ$2),$F279,EY$28))/10</f>
        <v>0</v>
      </c>
      <c r="EZ279" s="63">
        <f ca="1">IF(OR(INDEX(INDIRECT("times"&amp;EQ$2),$F279,EZ$28)&gt;10,INDEX(INDIRECT(ES279),$E279,$F279)="",INDEX(INDIRECT(ES279),$E279,$F279)&gt;=INDEX(INDIRECT(ES279),1,EZ$28)),0,(INDEX(INDIRECT(ES279),$E279,$F279))-INDEX(INDIRECT(ES279),1,EZ$28))*(10-INDEX(INDIRECT("times"&amp;EQ$2),$F279,EZ$28))/10</f>
        <v>0</v>
      </c>
      <c r="FA279" s="63">
        <f ca="1">IF(OR(INDEX(INDIRECT("times"&amp;EQ$2),$F279,FA$28)&gt;10,INDEX(INDIRECT(ES279),$E279,$F279)="",INDEX(INDIRECT(ES279),$E279,$F279)&gt;=INDEX(INDIRECT(ES279),1,FA$28)),0,(INDEX(INDIRECT(ES279),$E279,$F279))-INDEX(INDIRECT(ES279),1,FA$28))*(10-INDEX(INDIRECT("times"&amp;EQ$2),$F279,FA$28))/10</f>
        <v>0</v>
      </c>
      <c r="FB279" s="63">
        <f ca="1">IF(OR(INDEX(INDIRECT("times"&amp;EQ$2),$F279,FB$28)&gt;10,INDEX(INDIRECT(ES279),$E279,$F279)="",INDEX(INDIRECT(ES279),$E279,$F279)&gt;=INDEX(INDIRECT(ES279),1,FB$28)),0,(INDEX(INDIRECT(ES279),$E279,$F279))-INDEX(INDIRECT(ES279),1,FB$28))*(10-INDEX(INDIRECT("times"&amp;EQ$2),$F279,FB$28))/10</f>
        <v>0</v>
      </c>
      <c r="FC279" s="63">
        <f ca="1">IF(OR(INDEX(INDIRECT("times"&amp;EQ$2),$F279,FC$28)&gt;10,INDEX(INDIRECT(ES279),$E279,$F279)="",INDEX(INDIRECT(ES279),$E279,$F279)&gt;=INDEX(INDIRECT(ES279),1,FC$28)),0,(INDEX(INDIRECT(ES279),$E279,$F279))-INDEX(INDIRECT(ES279),1,FC$28))*(10-INDEX(INDIRECT("times"&amp;EQ$2),$F279,FC$28))/10</f>
        <v>0</v>
      </c>
      <c r="FD279" s="63">
        <f ca="1">IF(OR(INDEX(INDIRECT("times"&amp;EQ$2),$F279,FD$28)&gt;10,INDEX(INDIRECT(ES279),$E279,$F279)="",INDEX(INDIRECT(ES279),$E279,$F279)&gt;=INDEX(INDIRECT(ES279),1,FD$28)),0,(INDEX(INDIRECT(ES279),$E279,$F279))-INDEX(INDIRECT(ES279),1,FD$28))*(10-INDEX(INDIRECT("times"&amp;EQ$2),$F279,FD$28))/10</f>
        <v>0</v>
      </c>
      <c r="FE279" s="63">
        <f ca="1">IF(OR(INDEX(INDIRECT("times"&amp;EQ$2),$F279,FE$28)&gt;10,INDEX(INDIRECT(ES279),$E279,$F279)="",INDEX(INDIRECT(ES279),$E279,$F279)&gt;=INDEX(INDIRECT(ES279),1,FE$28)),0,(INDEX(INDIRECT(ES279),$E279,$F279))-INDEX(INDIRECT(ES279),1,FE$28))*(10-INDEX(INDIRECT("times"&amp;EQ$2),$F279,FE$28))/10</f>
        <v>0</v>
      </c>
      <c r="FF279" s="63">
        <f ca="1">IF(OR(INDEX(INDIRECT("times"&amp;EQ$2),$F279,FF$28)&gt;10,INDEX(INDIRECT(ES279),$E279,$F279)="",INDEX(INDIRECT(ES279),$E279,$F279)&gt;=INDEX(INDIRECT(ES279),1,FF$28)),0,(INDEX(INDIRECT(ES279),$E279,$F279))-INDEX(INDIRECT(ES279),1,FF$28))*(10-INDEX(INDIRECT("times"&amp;EQ$2),$F279,FF$28))/10</f>
        <v>0</v>
      </c>
      <c r="FG279" s="63">
        <f ca="1">IF(OR(INDEX(INDIRECT("times"&amp;EQ$2),$F279,FG$28)&gt;10,INDEX(INDIRECT(ES279),$E279,$F279)="",INDEX(INDIRECT(ES279),$E279,$F279)&gt;=INDEX(INDIRECT(ES279),1,FG$28)),0,(INDEX(INDIRECT(ES279),$E279,$F279))-INDEX(INDIRECT(ES279),1,FG$28))*(10-INDEX(INDIRECT("times"&amp;EQ$2),$F279,FG$28))/10</f>
        <v>0</v>
      </c>
      <c r="FH279" s="63">
        <f ca="1">IF(OR(INDEX(INDIRECT("times"&amp;EQ$2),$F279,FH$28)&gt;10,INDEX(INDIRECT(ES279),$E279,$F279)="",INDEX(INDIRECT(ES279),$E279,$F279)&gt;=INDEX(INDIRECT(ES279),1,FH$28)),0,(INDEX(INDIRECT(ES279),$E279,$F279))-INDEX(INDIRECT(ES279),1,FH$28))*(10-INDEX(INDIRECT("times"&amp;EQ$2),$F279,FH$28))/10</f>
        <v>0</v>
      </c>
      <c r="FI279" s="63">
        <f ca="1">IF(OR(INDEX(INDIRECT("times"&amp;EQ$2),$F279,FI$28)&gt;10,INDEX(INDIRECT(ES279),$E279,$F279)="",INDEX(INDIRECT(ES279),$E279,$F279)&gt;=INDEX(INDIRECT(ES279),1,FI$28)),0,(INDEX(INDIRECT(ES279),$E279,$F279))-INDEX(INDIRECT(ES279),1,FI$28))*(10-INDEX(INDIRECT("times"&amp;EQ$2),$F279,FI$28))/10</f>
        <v>0</v>
      </c>
      <c r="FJ279" s="63">
        <f ca="1">IF(OR(INDEX(INDIRECT("times"&amp;EQ$2),$F279,FJ$28)&gt;10,INDEX(INDIRECT(ES279),$E279,$F279)="",INDEX(INDIRECT(ES279),$E279,$F279)&gt;=INDEX(INDIRECT(ES279),1,FJ$28)),0,(INDEX(INDIRECT(ES279),$E279,$F279))-INDEX(INDIRECT(ES279),1,FJ$28))*(10-INDEX(INDIRECT("times"&amp;EQ$2),$F279,FJ$28))/10</f>
        <v>0</v>
      </c>
      <c r="FK279" s="63">
        <f ca="1">IF(OR(INDEX(INDIRECT("times"&amp;EQ$2),$F279,FK$28)&gt;10,INDEX(INDIRECT(ES279),$E279,$F279)="",INDEX(INDIRECT(ES279),$E279,$F279)&gt;=INDEX(INDIRECT(ES279),1,FK$28)),0,(INDEX(INDIRECT(ES279),$E279,$F279))-INDEX(INDIRECT(ES279),1,FK$28))*(10-INDEX(INDIRECT("times"&amp;EQ$2),$F279,FK$28))/10</f>
        <v>0</v>
      </c>
      <c r="FL279" s="63">
        <f ca="1">IF(OR(INDEX(INDIRECT("times"&amp;EQ$2),$F279,FL$28)&gt;10,INDEX(INDIRECT(ES279),$E279,$F279)="",INDEX(INDIRECT(ES279),$E279,$F279)&gt;=INDEX(INDIRECT(ES279),1,FL$28)),0,(INDEX(INDIRECT(ES279),$E279,$F279))-INDEX(INDIRECT(ES279),1,FL$28))*(10-INDEX(INDIRECT("times"&amp;EQ$2),$F279,FL$28))/10</f>
        <v>0</v>
      </c>
      <c r="FM279" s="63">
        <f ca="1">IF(OR(INDEX(INDIRECT("times"&amp;EQ$2),$F279,FM$28)&gt;10,INDEX(INDIRECT(ES279),$E279,$F279)="",INDEX(INDIRECT(ES279),$E279,$F279)&gt;=INDEX(INDIRECT(ES279),1,FM$28)),0,(INDEX(INDIRECT(ES279),$E279,$F279))-INDEX(INDIRECT(ES279),1,FM$28))*(10-INDEX(INDIRECT("times"&amp;EQ$2),$F279,FM$28))/10</f>
        <v>0</v>
      </c>
      <c r="FN279" s="63">
        <f ca="1">IF(OR(INDEX(INDIRECT("times"&amp;EQ$2),$F279,FN$28)&gt;10,INDEX(INDIRECT(ES279),$E279,$F279)="",INDEX(INDIRECT(ES279),$E279,$F279)&gt;=INDEX(INDIRECT(ES279),1,FN$28)),0,(INDEX(INDIRECT(ES279),$E279,$F279))-INDEX(INDIRECT(ES279),1,FN$28))*(10-INDEX(INDIRECT("times"&amp;EQ$2),$F279,FN$28))/10</f>
        <v>0</v>
      </c>
      <c r="FO279" s="63">
        <f ca="1">IF(OR(INDEX(INDIRECT("times"&amp;EQ$2),$F279,FO$28)&gt;10,INDEX(INDIRECT(ES279),$E279,$F279)="",INDEX(INDIRECT(ES279),$E279,$F279)&gt;=INDEX(INDIRECT(ES279),1,FO$28)),0,(INDEX(INDIRECT(ES279),$E279,$F279))-INDEX(INDIRECT(ES279),1,FO$28))*(10-INDEX(INDIRECT("times"&amp;EQ$2),$F279,FO$28))/10</f>
        <v>0</v>
      </c>
      <c r="FP279" s="64">
        <f ca="1">IF(OR(INDEX(INDIRECT("times"&amp;EQ$2),$F279,FP$28)&gt;10,INDEX(INDIRECT(ES279),$E279,$F279)="",INDEX(INDIRECT(ES279),$E279,$F279)&gt;=INDEX(INDIRECT(ES279),1,FP$28)),0,(INDEX(INDIRECT(ES279),$E279,$F279))-INDEX(INDIRECT(ES279),1,FP$28))*(10-INDEX(INDIRECT("times"&amp;EQ$2),$F279,FP$28))/10</f>
        <v>0</v>
      </c>
      <c r="FQ279" s="201">
        <v>6</v>
      </c>
      <c r="FS279" s="18" t="s">
        <v>215</v>
      </c>
      <c r="FT279" s="122">
        <f>FS236</f>
        <v>2</v>
      </c>
      <c r="FU279" s="122" t="str">
        <f>FS237</f>
        <v>shop65</v>
      </c>
      <c r="FV279" s="210" t="str">
        <f t="shared" si="1204"/>
        <v>core2_shop65</v>
      </c>
      <c r="FW279" s="122">
        <v>5</v>
      </c>
      <c r="FX279" s="33">
        <v>6</v>
      </c>
      <c r="FY279" s="62">
        <f ca="1">IF(OR(INDEX(INDIRECT("times"&amp;FT$2),$F279,FY$28)&gt;10,INDEX(INDIRECT(FV279),$E279,$F279)="",INDEX(INDIRECT(FV279),$E279,$F279)&gt;=INDEX(INDIRECT(FV279),1,FY$28)),0,(INDEX(INDIRECT(FV279),$E279,$F279))-INDEX(INDIRECT(FV279),1,FY$28))*(10-INDEX(INDIRECT("times"&amp;FT$2),$F279,FY$28))/10</f>
        <v>0</v>
      </c>
      <c r="FZ279" s="63">
        <f ca="1">IF(OR(INDEX(INDIRECT("times"&amp;FT$2),$F279,FZ$28)&gt;10,INDEX(INDIRECT(FV279),$E279,$F279)="",INDEX(INDIRECT(FV279),$E279,$F279)&gt;=INDEX(INDIRECT(FV279),1,FZ$28)),0,(INDEX(INDIRECT(FV279),$E279,$F279))-INDEX(INDIRECT(FV279),1,FZ$28))*(10-INDEX(INDIRECT("times"&amp;FT$2),$F279,FZ$28))/10</f>
        <v>0</v>
      </c>
      <c r="GA279" s="63">
        <f ca="1">IF(OR(INDEX(INDIRECT("times"&amp;FT$2),$F279,GA$28)&gt;10,INDEX(INDIRECT(FV279),$E279,$F279)="",INDEX(INDIRECT(FV279),$E279,$F279)&gt;=INDEX(INDIRECT(FV279),1,GA$28)),0,(INDEX(INDIRECT(FV279),$E279,$F279))-INDEX(INDIRECT(FV279),1,GA$28))*(10-INDEX(INDIRECT("times"&amp;FT$2),$F279,GA$28))/10</f>
        <v>0</v>
      </c>
      <c r="GB279" s="63">
        <f ca="1">IF(OR(INDEX(INDIRECT("times"&amp;FT$2),$F279,GB$28)&gt;10,INDEX(INDIRECT(FV279),$E279,$F279)="",INDEX(INDIRECT(FV279),$E279,$F279)&gt;=INDEX(INDIRECT(FV279),1,GB$28)),0,(INDEX(INDIRECT(FV279),$E279,$F279))-INDEX(INDIRECT(FV279),1,GB$28))*(10-INDEX(INDIRECT("times"&amp;FT$2),$F279,GB$28))/10</f>
        <v>0</v>
      </c>
      <c r="GC279" s="63">
        <f ca="1">IF(OR(INDEX(INDIRECT("times"&amp;FT$2),$F279,GC$28)&gt;10,INDEX(INDIRECT(FV279),$E279,$F279)="",INDEX(INDIRECT(FV279),$E279,$F279)&gt;=INDEX(INDIRECT(FV279),1,GC$28)),0,(INDEX(INDIRECT(FV279),$E279,$F279))-INDEX(INDIRECT(FV279),1,GC$28))*(10-INDEX(INDIRECT("times"&amp;FT$2),$F279,GC$28))/10</f>
        <v>0</v>
      </c>
      <c r="GD279" s="63">
        <f ca="1">IF(OR(INDEX(INDIRECT("times"&amp;FT$2),$F279,GD$28)&gt;10,INDEX(INDIRECT(FV279),$E279,$F279)="",INDEX(INDIRECT(FV279),$E279,$F279)&gt;=INDEX(INDIRECT(FV279),1,GD$28)),0,(INDEX(INDIRECT(FV279),$E279,$F279))-INDEX(INDIRECT(FV279),1,GD$28))*(10-INDEX(INDIRECT("times"&amp;FT$2),$F279,GD$28))/10</f>
        <v>0</v>
      </c>
      <c r="GE279" s="63">
        <f ca="1">IF(OR(INDEX(INDIRECT("times"&amp;FT$2),$F279,GE$28)&gt;10,INDEX(INDIRECT(FV279),$E279,$F279)="",INDEX(INDIRECT(FV279),$E279,$F279)&gt;=INDEX(INDIRECT(FV279),1,GE$28)),0,(INDEX(INDIRECT(FV279),$E279,$F279))-INDEX(INDIRECT(FV279),1,GE$28))*(10-INDEX(INDIRECT("times"&amp;FT$2),$F279,GE$28))/10</f>
        <v>0</v>
      </c>
      <c r="GF279" s="63">
        <f ca="1">IF(OR(INDEX(INDIRECT("times"&amp;FT$2),$F279,GF$28)&gt;10,INDEX(INDIRECT(FV279),$E279,$F279)="",INDEX(INDIRECT(FV279),$E279,$F279)&gt;=INDEX(INDIRECT(FV279),1,GF$28)),0,(INDEX(INDIRECT(FV279),$E279,$F279))-INDEX(INDIRECT(FV279),1,GF$28))*(10-INDEX(INDIRECT("times"&amp;FT$2),$F279,GF$28))/10</f>
        <v>0</v>
      </c>
      <c r="GG279" s="63">
        <f ca="1">IF(OR(INDEX(INDIRECT("times"&amp;FT$2),$F279,GG$28)&gt;10,INDEX(INDIRECT(FV279),$E279,$F279)="",INDEX(INDIRECT(FV279),$E279,$F279)&gt;=INDEX(INDIRECT(FV279),1,GG$28)),0,(INDEX(INDIRECT(FV279),$E279,$F279))-INDEX(INDIRECT(FV279),1,GG$28))*(10-INDEX(INDIRECT("times"&amp;FT$2),$F279,GG$28))/10</f>
        <v>0</v>
      </c>
      <c r="GH279" s="63">
        <f ca="1">IF(OR(INDEX(INDIRECT("times"&amp;FT$2),$F279,GH$28)&gt;10,INDEX(INDIRECT(FV279),$E279,$F279)="",INDEX(INDIRECT(FV279),$E279,$F279)&gt;=INDEX(INDIRECT(FV279),1,GH$28)),0,(INDEX(INDIRECT(FV279),$E279,$F279))-INDEX(INDIRECT(FV279),1,GH$28))*(10-INDEX(INDIRECT("times"&amp;FT$2),$F279,GH$28))/10</f>
        <v>0</v>
      </c>
      <c r="GI279" s="63">
        <f ca="1">IF(OR(INDEX(INDIRECT("times"&amp;FT$2),$F279,GI$28)&gt;10,INDEX(INDIRECT(FV279),$E279,$F279)="",INDEX(INDIRECT(FV279),$E279,$F279)&gt;=INDEX(INDIRECT(FV279),1,GI$28)),0,(INDEX(INDIRECT(FV279),$E279,$F279))-INDEX(INDIRECT(FV279),1,GI$28))*(10-INDEX(INDIRECT("times"&amp;FT$2),$F279,GI$28))/10</f>
        <v>0</v>
      </c>
      <c r="GJ279" s="63">
        <f ca="1">IF(OR(INDEX(INDIRECT("times"&amp;FT$2),$F279,GJ$28)&gt;10,INDEX(INDIRECT(FV279),$E279,$F279)="",INDEX(INDIRECT(FV279),$E279,$F279)&gt;=INDEX(INDIRECT(FV279),1,GJ$28)),0,(INDEX(INDIRECT(FV279),$E279,$F279))-INDEX(INDIRECT(FV279),1,GJ$28))*(10-INDEX(INDIRECT("times"&amp;FT$2),$F279,GJ$28))/10</f>
        <v>0</v>
      </c>
      <c r="GK279" s="63">
        <f ca="1">IF(OR(INDEX(INDIRECT("times"&amp;FT$2),$F279,GK$28)&gt;10,INDEX(INDIRECT(FV279),$E279,$F279)="",INDEX(INDIRECT(FV279),$E279,$F279)&gt;=INDEX(INDIRECT(FV279),1,GK$28)),0,(INDEX(INDIRECT(FV279),$E279,$F279))-INDEX(INDIRECT(FV279),1,GK$28))*(10-INDEX(INDIRECT("times"&amp;FT$2),$F279,GK$28))/10</f>
        <v>0</v>
      </c>
      <c r="GL279" s="63">
        <f ca="1">IF(OR(INDEX(INDIRECT("times"&amp;FT$2),$F279,GL$28)&gt;10,INDEX(INDIRECT(FV279),$E279,$F279)="",INDEX(INDIRECT(FV279),$E279,$F279)&gt;=INDEX(INDIRECT(FV279),1,GL$28)),0,(INDEX(INDIRECT(FV279),$E279,$F279))-INDEX(INDIRECT(FV279),1,GL$28))*(10-INDEX(INDIRECT("times"&amp;FT$2),$F279,GL$28))/10</f>
        <v>0</v>
      </c>
      <c r="GM279" s="63">
        <f ca="1">IF(OR(INDEX(INDIRECT("times"&amp;FT$2),$F279,GM$28)&gt;10,INDEX(INDIRECT(FV279),$E279,$F279)="",INDEX(INDIRECT(FV279),$E279,$F279)&gt;=INDEX(INDIRECT(FV279),1,GM$28)),0,(INDEX(INDIRECT(FV279),$E279,$F279))-INDEX(INDIRECT(FV279),1,GM$28))*(10-INDEX(INDIRECT("times"&amp;FT$2),$F279,GM$28))/10</f>
        <v>0</v>
      </c>
      <c r="GN279" s="63">
        <f ca="1">IF(OR(INDEX(INDIRECT("times"&amp;FT$2),$F279,GN$28)&gt;10,INDEX(INDIRECT(FV279),$E279,$F279)="",INDEX(INDIRECT(FV279),$E279,$F279)&gt;=INDEX(INDIRECT(FV279),1,GN$28)),0,(INDEX(INDIRECT(FV279),$E279,$F279))-INDEX(INDIRECT(FV279),1,GN$28))*(10-INDEX(INDIRECT("times"&amp;FT$2),$F279,GN$28))/10</f>
        <v>0</v>
      </c>
      <c r="GO279" s="63">
        <f ca="1">IF(OR(INDEX(INDIRECT("times"&amp;FT$2),$F279,GO$28)&gt;10,INDEX(INDIRECT(FV279),$E279,$F279)="",INDEX(INDIRECT(FV279),$E279,$F279)&gt;=INDEX(INDIRECT(FV279),1,GO$28)),0,(INDEX(INDIRECT(FV279),$E279,$F279))-INDEX(INDIRECT(FV279),1,GO$28))*(10-INDEX(INDIRECT("times"&amp;FT$2),$F279,GO$28))/10</f>
        <v>0</v>
      </c>
      <c r="GP279" s="63">
        <f ca="1">IF(OR(INDEX(INDIRECT("times"&amp;FT$2),$F279,GP$28)&gt;10,INDEX(INDIRECT(FV279),$E279,$F279)="",INDEX(INDIRECT(FV279),$E279,$F279)&gt;=INDEX(INDIRECT(FV279),1,GP$28)),0,(INDEX(INDIRECT(FV279),$E279,$F279))-INDEX(INDIRECT(FV279),1,GP$28))*(10-INDEX(INDIRECT("times"&amp;FT$2),$F279,GP$28))/10</f>
        <v>0</v>
      </c>
      <c r="GQ279" s="63">
        <f ca="1">IF(OR(INDEX(INDIRECT("times"&amp;FT$2),$F279,GQ$28)&gt;10,INDEX(INDIRECT(FV279),$E279,$F279)="",INDEX(INDIRECT(FV279),$E279,$F279)&gt;=INDEX(INDIRECT(FV279),1,GQ$28)),0,(INDEX(INDIRECT(FV279),$E279,$F279))-INDEX(INDIRECT(FV279),1,GQ$28))*(10-INDEX(INDIRECT("times"&amp;FT$2),$F279,GQ$28))/10</f>
        <v>0</v>
      </c>
      <c r="GR279" s="63">
        <f ca="1">IF(OR(INDEX(INDIRECT("times"&amp;FT$2),$F279,GR$28)&gt;10,INDEX(INDIRECT(FV279),$E279,$F279)="",INDEX(INDIRECT(FV279),$E279,$F279)&gt;=INDEX(INDIRECT(FV279),1,GR$28)),0,(INDEX(INDIRECT(FV279),$E279,$F279))-INDEX(INDIRECT(FV279),1,GR$28))*(10-INDEX(INDIRECT("times"&amp;FT$2),$F279,GR$28))/10</f>
        <v>0</v>
      </c>
      <c r="GS279" s="64">
        <f ca="1">IF(OR(INDEX(INDIRECT("times"&amp;FT$2),$F279,GS$28)&gt;10,INDEX(INDIRECT(FV279),$E279,$F279)="",INDEX(INDIRECT(FV279),$E279,$F279)&gt;=INDEX(INDIRECT(FV279),1,GS$28)),0,(INDEX(INDIRECT(FV279),$E279,$F279))-INDEX(INDIRECT(FV279),1,GS$28))*(10-INDEX(INDIRECT("times"&amp;FT$2),$F279,GS$28))/10</f>
        <v>0</v>
      </c>
      <c r="GT279" s="201">
        <v>6</v>
      </c>
      <c r="GV279" s="18" t="s">
        <v>215</v>
      </c>
      <c r="GW279" s="122">
        <f>GV236</f>
        <v>2</v>
      </c>
      <c r="GX279" s="122" t="str">
        <f>GV237</f>
        <v>lei65</v>
      </c>
      <c r="GY279" s="210" t="str">
        <f t="shared" si="1205"/>
        <v>core2_lei65</v>
      </c>
      <c r="GZ279" s="122">
        <v>5</v>
      </c>
      <c r="HA279" s="33">
        <v>6</v>
      </c>
      <c r="HB279" s="62">
        <f ca="1">IF(OR(INDEX(INDIRECT("times"&amp;GW$2),$F279,HB$28)&gt;10,INDEX(INDIRECT(GY279),$E279,$F279)="",INDEX(INDIRECT(GY279),$E279,$F279)&gt;=INDEX(INDIRECT(GY279),1,HB$28)),0,(INDEX(INDIRECT(GY279),$E279,$F279))-INDEX(INDIRECT(GY279),1,HB$28))*(10-INDEX(INDIRECT("times"&amp;GW$2),$F279,HB$28))/10</f>
        <v>0</v>
      </c>
      <c r="HC279" s="63">
        <f ca="1">IF(OR(INDEX(INDIRECT("times"&amp;GW$2),$F279,HC$28)&gt;10,INDEX(INDIRECT(GY279),$E279,$F279)="",INDEX(INDIRECT(GY279),$E279,$F279)&gt;=INDEX(INDIRECT(GY279),1,HC$28)),0,(INDEX(INDIRECT(GY279),$E279,$F279))-INDEX(INDIRECT(GY279),1,HC$28))*(10-INDEX(INDIRECT("times"&amp;GW$2),$F279,HC$28))/10</f>
        <v>0</v>
      </c>
      <c r="HD279" s="63">
        <f ca="1">IF(OR(INDEX(INDIRECT("times"&amp;GW$2),$F279,HD$28)&gt;10,INDEX(INDIRECT(GY279),$E279,$F279)="",INDEX(INDIRECT(GY279),$E279,$F279)&gt;=INDEX(INDIRECT(GY279),1,HD$28)),0,(INDEX(INDIRECT(GY279),$E279,$F279))-INDEX(INDIRECT(GY279),1,HD$28))*(10-INDEX(INDIRECT("times"&amp;GW$2),$F279,HD$28))/10</f>
        <v>0</v>
      </c>
      <c r="HE279" s="63">
        <f ca="1">IF(OR(INDEX(INDIRECT("times"&amp;GW$2),$F279,HE$28)&gt;10,INDEX(INDIRECT(GY279),$E279,$F279)="",INDEX(INDIRECT(GY279),$E279,$F279)&gt;=INDEX(INDIRECT(GY279),1,HE$28)),0,(INDEX(INDIRECT(GY279),$E279,$F279))-INDEX(INDIRECT(GY279),1,HE$28))*(10-INDEX(INDIRECT("times"&amp;GW$2),$F279,HE$28))/10</f>
        <v>0</v>
      </c>
      <c r="HF279" s="63">
        <f ca="1">IF(OR(INDEX(INDIRECT("times"&amp;GW$2),$F279,HF$28)&gt;10,INDEX(INDIRECT(GY279),$E279,$F279)="",INDEX(INDIRECT(GY279),$E279,$F279)&gt;=INDEX(INDIRECT(GY279),1,HF$28)),0,(INDEX(INDIRECT(GY279),$E279,$F279))-INDEX(INDIRECT(GY279),1,HF$28))*(10-INDEX(INDIRECT("times"&amp;GW$2),$F279,HF$28))/10</f>
        <v>0</v>
      </c>
      <c r="HG279" s="63">
        <f ca="1">IF(OR(INDEX(INDIRECT("times"&amp;GW$2),$F279,HG$28)&gt;10,INDEX(INDIRECT(GY279),$E279,$F279)="",INDEX(INDIRECT(GY279),$E279,$F279)&gt;=INDEX(INDIRECT(GY279),1,HG$28)),0,(INDEX(INDIRECT(GY279),$E279,$F279))-INDEX(INDIRECT(GY279),1,HG$28))*(10-INDEX(INDIRECT("times"&amp;GW$2),$F279,HG$28))/10</f>
        <v>0</v>
      </c>
      <c r="HH279" s="63">
        <f ca="1">IF(OR(INDEX(INDIRECT("times"&amp;GW$2),$F279,HH$28)&gt;10,INDEX(INDIRECT(GY279),$E279,$F279)="",INDEX(INDIRECT(GY279),$E279,$F279)&gt;=INDEX(INDIRECT(GY279),1,HH$28)),0,(INDEX(INDIRECT(GY279),$E279,$F279))-INDEX(INDIRECT(GY279),1,HH$28))*(10-INDEX(INDIRECT("times"&amp;GW$2),$F279,HH$28))/10</f>
        <v>0</v>
      </c>
      <c r="HI279" s="63">
        <f ca="1">IF(OR(INDEX(INDIRECT("times"&amp;GW$2),$F279,HI$28)&gt;10,INDEX(INDIRECT(GY279),$E279,$F279)="",INDEX(INDIRECT(GY279),$E279,$F279)&gt;=INDEX(INDIRECT(GY279),1,HI$28)),0,(INDEX(INDIRECT(GY279),$E279,$F279))-INDEX(INDIRECT(GY279),1,HI$28))*(10-INDEX(INDIRECT("times"&amp;GW$2),$F279,HI$28))/10</f>
        <v>0</v>
      </c>
      <c r="HJ279" s="63">
        <f ca="1">IF(OR(INDEX(INDIRECT("times"&amp;GW$2),$F279,HJ$28)&gt;10,INDEX(INDIRECT(GY279),$E279,$F279)="",INDEX(INDIRECT(GY279),$E279,$F279)&gt;=INDEX(INDIRECT(GY279),1,HJ$28)),0,(INDEX(INDIRECT(GY279),$E279,$F279))-INDEX(INDIRECT(GY279),1,HJ$28))*(10-INDEX(INDIRECT("times"&amp;GW$2),$F279,HJ$28))/10</f>
        <v>0</v>
      </c>
      <c r="HK279" s="63">
        <f ca="1">IF(OR(INDEX(INDIRECT("times"&amp;GW$2),$F279,HK$28)&gt;10,INDEX(INDIRECT(GY279),$E279,$F279)="",INDEX(INDIRECT(GY279),$E279,$F279)&gt;=INDEX(INDIRECT(GY279),1,HK$28)),0,(INDEX(INDIRECT(GY279),$E279,$F279))-INDEX(INDIRECT(GY279),1,HK$28))*(10-INDEX(INDIRECT("times"&amp;GW$2),$F279,HK$28))/10</f>
        <v>0</v>
      </c>
      <c r="HL279" s="63">
        <f ca="1">IF(OR(INDEX(INDIRECT("times"&amp;GW$2),$F279,HL$28)&gt;10,INDEX(INDIRECT(GY279),$E279,$F279)="",INDEX(INDIRECT(GY279),$E279,$F279)&gt;=INDEX(INDIRECT(GY279),1,HL$28)),0,(INDEX(INDIRECT(GY279),$E279,$F279))-INDEX(INDIRECT(GY279),1,HL$28))*(10-INDEX(INDIRECT("times"&amp;GW$2),$F279,HL$28))/10</f>
        <v>0</v>
      </c>
      <c r="HM279" s="63">
        <f ca="1">IF(OR(INDEX(INDIRECT("times"&amp;GW$2),$F279,HM$28)&gt;10,INDEX(INDIRECT(GY279),$E279,$F279)="",INDEX(INDIRECT(GY279),$E279,$F279)&gt;=INDEX(INDIRECT(GY279),1,HM$28)),0,(INDEX(INDIRECT(GY279),$E279,$F279))-INDEX(INDIRECT(GY279),1,HM$28))*(10-INDEX(INDIRECT("times"&amp;GW$2),$F279,HM$28))/10</f>
        <v>0</v>
      </c>
      <c r="HN279" s="63">
        <f ca="1">IF(OR(INDEX(INDIRECT("times"&amp;GW$2),$F279,HN$28)&gt;10,INDEX(INDIRECT(GY279),$E279,$F279)="",INDEX(INDIRECT(GY279),$E279,$F279)&gt;=INDEX(INDIRECT(GY279),1,HN$28)),0,(INDEX(INDIRECT(GY279),$E279,$F279))-INDEX(INDIRECT(GY279),1,HN$28))*(10-INDEX(INDIRECT("times"&amp;GW$2),$F279,HN$28))/10</f>
        <v>0</v>
      </c>
      <c r="HO279" s="63">
        <f ca="1">IF(OR(INDEX(INDIRECT("times"&amp;GW$2),$F279,HO$28)&gt;10,INDEX(INDIRECT(GY279),$E279,$F279)="",INDEX(INDIRECT(GY279),$E279,$F279)&gt;=INDEX(INDIRECT(GY279),1,HO$28)),0,(INDEX(INDIRECT(GY279),$E279,$F279))-INDEX(INDIRECT(GY279),1,HO$28))*(10-INDEX(INDIRECT("times"&amp;GW$2),$F279,HO$28))/10</f>
        <v>0</v>
      </c>
      <c r="HP279" s="63">
        <f ca="1">IF(OR(INDEX(INDIRECT("times"&amp;GW$2),$F279,HP$28)&gt;10,INDEX(INDIRECT(GY279),$E279,$F279)="",INDEX(INDIRECT(GY279),$E279,$F279)&gt;=INDEX(INDIRECT(GY279),1,HP$28)),0,(INDEX(INDIRECT(GY279),$E279,$F279))-INDEX(INDIRECT(GY279),1,HP$28))*(10-INDEX(INDIRECT("times"&amp;GW$2),$F279,HP$28))/10</f>
        <v>0</v>
      </c>
      <c r="HQ279" s="63">
        <f ca="1">IF(OR(INDEX(INDIRECT("times"&amp;GW$2),$F279,HQ$28)&gt;10,INDEX(INDIRECT(GY279),$E279,$F279)="",INDEX(INDIRECT(GY279),$E279,$F279)&gt;=INDEX(INDIRECT(GY279),1,HQ$28)),0,(INDEX(INDIRECT(GY279),$E279,$F279))-INDEX(INDIRECT(GY279),1,HQ$28))*(10-INDEX(INDIRECT("times"&amp;GW$2),$F279,HQ$28))/10</f>
        <v>0</v>
      </c>
      <c r="HR279" s="63">
        <f ca="1">IF(OR(INDEX(INDIRECT("times"&amp;GW$2),$F279,HR$28)&gt;10,INDEX(INDIRECT(GY279),$E279,$F279)="",INDEX(INDIRECT(GY279),$E279,$F279)&gt;=INDEX(INDIRECT(GY279),1,HR$28)),0,(INDEX(INDIRECT(GY279),$E279,$F279))-INDEX(INDIRECT(GY279),1,HR$28))*(10-INDEX(INDIRECT("times"&amp;GW$2),$F279,HR$28))/10</f>
        <v>0</v>
      </c>
      <c r="HS279" s="63">
        <f ca="1">IF(OR(INDEX(INDIRECT("times"&amp;GW$2),$F279,HS$28)&gt;10,INDEX(INDIRECT(GY279),$E279,$F279)="",INDEX(INDIRECT(GY279),$E279,$F279)&gt;=INDEX(INDIRECT(GY279),1,HS$28)),0,(INDEX(INDIRECT(GY279),$E279,$F279))-INDEX(INDIRECT(GY279),1,HS$28))*(10-INDEX(INDIRECT("times"&amp;GW$2),$F279,HS$28))/10</f>
        <v>0</v>
      </c>
      <c r="HT279" s="63">
        <f ca="1">IF(OR(INDEX(INDIRECT("times"&amp;GW$2),$F279,HT$28)&gt;10,INDEX(INDIRECT(GY279),$E279,$F279)="",INDEX(INDIRECT(GY279),$E279,$F279)&gt;=INDEX(INDIRECT(GY279),1,HT$28)),0,(INDEX(INDIRECT(GY279),$E279,$F279))-INDEX(INDIRECT(GY279),1,HT$28))*(10-INDEX(INDIRECT("times"&amp;GW$2),$F279,HT$28))/10</f>
        <v>0</v>
      </c>
      <c r="HU279" s="63">
        <f ca="1">IF(OR(INDEX(INDIRECT("times"&amp;GW$2),$F279,HU$28)&gt;10,INDEX(INDIRECT(GY279),$E279,$F279)="",INDEX(INDIRECT(GY279),$E279,$F279)&gt;=INDEX(INDIRECT(GY279),1,HU$28)),0,(INDEX(INDIRECT(GY279),$E279,$F279))-INDEX(INDIRECT(GY279),1,HU$28))*(10-INDEX(INDIRECT("times"&amp;GW$2),$F279,HU$28))/10</f>
        <v>0</v>
      </c>
      <c r="HV279" s="64">
        <f ca="1">IF(OR(INDEX(INDIRECT("times"&amp;GW$2),$F279,HV$28)&gt;10,INDEX(INDIRECT(GY279),$E279,$F279)="",INDEX(INDIRECT(GY279),$E279,$F279)&gt;=INDEX(INDIRECT(GY279),1,HV$28)),0,(INDEX(INDIRECT(GY279),$E279,$F279))-INDEX(INDIRECT(GY279),1,HV$28))*(10-INDEX(INDIRECT("times"&amp;GW$2),$F279,HV$28))/10</f>
        <v>0</v>
      </c>
      <c r="HW279" s="201">
        <v>6</v>
      </c>
    </row>
    <row r="280" spans="1:231" ht="15">
      <c r="A280" s="18" t="s">
        <v>216</v>
      </c>
      <c r="B280" s="122">
        <f>A236</f>
        <v>2</v>
      </c>
      <c r="C280" s="122" t="str">
        <f>A237</f>
        <v>work1834</v>
      </c>
      <c r="D280" s="210" t="str">
        <f t="shared" si="1198"/>
        <v>core2_work1834</v>
      </c>
      <c r="E280" s="122">
        <v>5</v>
      </c>
      <c r="F280" s="33">
        <v>7</v>
      </c>
      <c r="G280" s="62">
        <f ca="1">IF(OR(INDEX(INDIRECT("times"&amp;B$2),$F280,G$28)&gt;10,INDEX(INDIRECT(D280),$E280,$F280)="",INDEX(INDIRECT(D280),$E280,$F280)&gt;=INDEX(INDIRECT(D280),1,G$28)),0,(INDEX(INDIRECT(D280),$E280,$F280))-INDEX(INDIRECT(D280),1,G$28))*(10-INDEX(INDIRECT("times"&amp;B$2),$F280,G$28))/10</f>
        <v>0</v>
      </c>
      <c r="H280" s="63">
        <f ca="1">IF(OR(INDEX(INDIRECT("times"&amp;B$2),$F280,H$28)&gt;10,INDEX(INDIRECT(D280),$E280,$F280)="",INDEX(INDIRECT(D280),$E280,$F280)&gt;=INDEX(INDIRECT(D280),1,H$28)),0,(INDEX(INDIRECT(D280),$E280,$F280))-INDEX(INDIRECT(D280),1,H$28))*(10-INDEX(INDIRECT("times"&amp;B$2),$F280,H$28))/10</f>
        <v>0</v>
      </c>
      <c r="I280" s="63">
        <f ca="1">IF(OR(INDEX(INDIRECT("times"&amp;B$2),$F280,I$28)&gt;10,INDEX(INDIRECT(D280),$E280,$F280)="",INDEX(INDIRECT(D280),$E280,$F280)&gt;=INDEX(INDIRECT(D280),1,I$28)),0,(INDEX(INDIRECT(D280),$E280,$F280))-INDEX(INDIRECT(D280),1,I$28))*(10-INDEX(INDIRECT("times"&amp;B$2),$F280,I$28))/10</f>
        <v>0</v>
      </c>
      <c r="J280" s="63">
        <f ca="1">IF(OR(INDEX(INDIRECT("times"&amp;B$2),$F280,J$28)&gt;10,INDEX(INDIRECT(D280),$E280,$F280)="",INDEX(INDIRECT(D280),$E280,$F280)&gt;=INDEX(INDIRECT(D280),1,J$28)),0,(INDEX(INDIRECT(D280),$E280,$F280))-INDEX(INDIRECT(D280),1,J$28))*(10-INDEX(INDIRECT("times"&amp;B$2),$F280,J$28))/10</f>
        <v>0</v>
      </c>
      <c r="K280" s="63">
        <f ca="1">IF(OR(INDEX(INDIRECT("times"&amp;B$2),$F280,K$28)&gt;10,INDEX(INDIRECT(D280),$E280,$F280)="",INDEX(INDIRECT(D280),$E280,$F280)&gt;=INDEX(INDIRECT(D280),1,K$28)),0,(INDEX(INDIRECT(D280),$E280,$F280))-INDEX(INDIRECT(D280),1,K$28))*(10-INDEX(INDIRECT("times"&amp;B$2),$F280,K$28))/10</f>
        <v>0</v>
      </c>
      <c r="L280" s="63">
        <f ca="1">IF(OR(INDEX(INDIRECT("times"&amp;B$2),$F280,L$28)&gt;10,INDEX(INDIRECT(D280),$E280,$F280)="",INDEX(INDIRECT(D280),$E280,$F280)&gt;=INDEX(INDIRECT(D280),1,L$28)),0,(INDEX(INDIRECT(D280),$E280,$F280))-INDEX(INDIRECT(D280),1,L$28))*(10-INDEX(INDIRECT("times"&amp;B$2),$F280,L$28))/10</f>
        <v>0</v>
      </c>
      <c r="M280" s="63">
        <f ca="1">IF(OR(INDEX(INDIRECT("times"&amp;B$2),$F280,M$28)&gt;10,INDEX(INDIRECT(D280),$E280,$F280)="",INDEX(INDIRECT(D280),$E280,$F280)&gt;=INDEX(INDIRECT(D280),1,M$28)),0,(INDEX(INDIRECT(D280),$E280,$F280))-INDEX(INDIRECT(D280),1,M$28))*(10-INDEX(INDIRECT("times"&amp;B$2),$F280,M$28))/10</f>
        <v>0</v>
      </c>
      <c r="N280" s="63">
        <f ca="1">IF(OR(INDEX(INDIRECT("times"&amp;B$2),$F280,N$28)&gt;10,INDEX(INDIRECT(D280),$E280,$F280)="",INDEX(INDIRECT(D280),$E280,$F280)&gt;=INDEX(INDIRECT(D280),1,N$28)),0,(INDEX(INDIRECT(D280),$E280,$F280))-INDEX(INDIRECT(D280),1,N$28))*(10-INDEX(INDIRECT("times"&amp;B$2),$F280,N$28))/10</f>
        <v>0</v>
      </c>
      <c r="O280" s="63">
        <f ca="1">IF(OR(INDEX(INDIRECT("times"&amp;B$2),$F280,O$28)&gt;10,INDEX(INDIRECT(D280),$E280,$F280)="",INDEX(INDIRECT(D280),$E280,$F280)&gt;=INDEX(INDIRECT(D280),1,O$28)),0,(INDEX(INDIRECT(D280),$E280,$F280))-INDEX(INDIRECT(D280),1,O$28))*(10-INDEX(INDIRECT("times"&amp;B$2),$F280,O$28))/10</f>
        <v>0</v>
      </c>
      <c r="P280" s="63">
        <f ca="1">IF(OR(INDEX(INDIRECT("times"&amp;B$2),$F280,P$28)&gt;10,INDEX(INDIRECT(D280),$E280,$F280)="",INDEX(INDIRECT(D280),$E280,$F280)&gt;=INDEX(INDIRECT(D280),1,P$28)),0,(INDEX(INDIRECT(D280),$E280,$F280))-INDEX(INDIRECT(D280),1,P$28))*(10-INDEX(INDIRECT("times"&amp;B$2),$F280,P$28))/10</f>
        <v>0</v>
      </c>
      <c r="Q280" s="63">
        <f ca="1">IF(OR(INDEX(INDIRECT("times"&amp;B$2),$F280,Q$28)&gt;10,INDEX(INDIRECT(D280),$E280,$F280)="",INDEX(INDIRECT(D280),$E280,$F280)&gt;=INDEX(INDIRECT(D280),1,Q$28)),0,(INDEX(INDIRECT(D280),$E280,$F280))-INDEX(INDIRECT(D280),1,Q$28))*(10-INDEX(INDIRECT("times"&amp;B$2),$F280,Q$28))/10</f>
        <v>0</v>
      </c>
      <c r="R280" s="63">
        <f ca="1">IF(OR(INDEX(INDIRECT("times"&amp;B$2),$F280,R$28)&gt;10,INDEX(INDIRECT(D280),$E280,$F280)="",INDEX(INDIRECT(D280),$E280,$F280)&gt;=INDEX(INDIRECT(D280),1,R$28)),0,(INDEX(INDIRECT(D280),$E280,$F280))-INDEX(INDIRECT(D280),1,R$28))*(10-INDEX(INDIRECT("times"&amp;B$2),$F280,R$28))/10</f>
        <v>0</v>
      </c>
      <c r="S280" s="63">
        <f ca="1">IF(OR(INDEX(INDIRECT("times"&amp;B$2),$F280,S$28)&gt;10,INDEX(INDIRECT(D280),$E280,$F280)="",INDEX(INDIRECT(D280),$E280,$F280)&gt;=INDEX(INDIRECT(D280),1,S$28)),0,(INDEX(INDIRECT(D280),$E280,$F280))-INDEX(INDIRECT(D280),1,S$28))*(10-INDEX(INDIRECT("times"&amp;B$2),$F280,S$28))/10</f>
        <v>0</v>
      </c>
      <c r="T280" s="63">
        <f ca="1">IF(OR(INDEX(INDIRECT("times"&amp;B$2),$F280,T$28)&gt;10,INDEX(INDIRECT(D280),$E280,$F280)="",INDEX(INDIRECT(D280),$E280,$F280)&gt;=INDEX(INDIRECT(D280),1,T$28)),0,(INDEX(INDIRECT(D280),$E280,$F280))-INDEX(INDIRECT(D280),1,T$28))*(10-INDEX(INDIRECT("times"&amp;B$2),$F280,T$28))/10</f>
        <v>0</v>
      </c>
      <c r="U280" s="63">
        <f ca="1">IF(OR(INDEX(INDIRECT("times"&amp;B$2),$F280,U$28)&gt;10,INDEX(INDIRECT(D280),$E280,$F280)="",INDEX(INDIRECT(D280),$E280,$F280)&gt;=INDEX(INDIRECT(D280),1,U$28)),0,(INDEX(INDIRECT(D280),$E280,$F280))-INDEX(INDIRECT(D280),1,U$28))*(10-INDEX(INDIRECT("times"&amp;B$2),$F280,U$28))/10</f>
        <v>0</v>
      </c>
      <c r="V280" s="63">
        <f ca="1">IF(OR(INDEX(INDIRECT("times"&amp;B$2),$F280,V$28)&gt;10,INDEX(INDIRECT(D280),$E280,$F280)="",INDEX(INDIRECT(D280),$E280,$F280)&gt;=INDEX(INDIRECT(D280),1,V$28)),0,(INDEX(INDIRECT(D280),$E280,$F280))-INDEX(INDIRECT(D280),1,V$28))*(10-INDEX(INDIRECT("times"&amp;B$2),$F280,V$28))/10</f>
        <v>0</v>
      </c>
      <c r="W280" s="63">
        <f ca="1">IF(OR(INDEX(INDIRECT("times"&amp;B$2),$F280,W$28)&gt;10,INDEX(INDIRECT(D280),$E280,$F280)="",INDEX(INDIRECT(D280),$E280,$F280)&gt;=INDEX(INDIRECT(D280),1,W$28)),0,(INDEX(INDIRECT(D280),$E280,$F280))-INDEX(INDIRECT(D280),1,W$28))*(10-INDEX(INDIRECT("times"&amp;B$2),$F280,W$28))/10</f>
        <v>0</v>
      </c>
      <c r="X280" s="63">
        <f ca="1">IF(OR(INDEX(INDIRECT("times"&amp;B$2),$F280,X$28)&gt;10,INDEX(INDIRECT(D280),$E280,$F280)="",INDEX(INDIRECT(D280),$E280,$F280)&gt;=INDEX(INDIRECT(D280),1,X$28)),0,(INDEX(INDIRECT(D280),$E280,$F280))-INDEX(INDIRECT(D280),1,X$28))*(10-INDEX(INDIRECT("times"&amp;B$2),$F280,X$28))/10</f>
        <v>0</v>
      </c>
      <c r="Y280" s="63">
        <f ca="1">IF(OR(INDEX(INDIRECT("times"&amp;B$2),$F280,Y$28)&gt;10,INDEX(INDIRECT(D280),$E280,$F280)="",INDEX(INDIRECT(D280),$E280,$F280)&gt;=INDEX(INDIRECT(D280),1,Y$28)),0,(INDEX(INDIRECT(D280),$E280,$F280))-INDEX(INDIRECT(D280),1,Y$28))*(10-INDEX(INDIRECT("times"&amp;B$2),$F280,Y$28))/10</f>
        <v>0</v>
      </c>
      <c r="Z280" s="63">
        <f ca="1">IF(OR(INDEX(INDIRECT("times"&amp;B$2),$F280,Z$28)&gt;10,INDEX(INDIRECT(D280),$E280,$F280)="",INDEX(INDIRECT(D280),$E280,$F280)&gt;=INDEX(INDIRECT(D280),1,Z$28)),0,(INDEX(INDIRECT(D280),$E280,$F280))-INDEX(INDIRECT(D280),1,Z$28))*(10-INDEX(INDIRECT("times"&amp;B$2),$F280,Z$28))/10</f>
        <v>0</v>
      </c>
      <c r="AA280" s="64">
        <f ca="1">IF(OR(INDEX(INDIRECT("times"&amp;B$2),$F280,AA$28)&gt;10,INDEX(INDIRECT(D280),$E280,$F280)="",INDEX(INDIRECT(D280),$E280,$F280)&gt;=INDEX(INDIRECT(D280),1,AA$28)),0,(INDEX(INDIRECT(D280),$E280,$F280))-INDEX(INDIRECT(D280),1,AA$28))*(10-INDEX(INDIRECT("times"&amp;B$2),$F280,AA$28))/10</f>
        <v>0</v>
      </c>
      <c r="AB280" s="201">
        <v>7</v>
      </c>
      <c r="AD280" s="18" t="s">
        <v>216</v>
      </c>
      <c r="AE280" s="122">
        <f>AD236</f>
        <v>2</v>
      </c>
      <c r="AF280" s="122" t="str">
        <f>AD237</f>
        <v>shop1834</v>
      </c>
      <c r="AG280" s="210" t="str">
        <f t="shared" si="1199"/>
        <v>core2_shop1834</v>
      </c>
      <c r="AH280" s="122">
        <v>5</v>
      </c>
      <c r="AI280" s="33">
        <v>7</v>
      </c>
      <c r="AJ280" s="62">
        <f ca="1">IF(OR(INDEX(INDIRECT("times"&amp;AE$2),$F280,AJ$28)&gt;10,INDEX(INDIRECT(AG280),$E280,$F280)="",INDEX(INDIRECT(AG280),$E280,$F280)&gt;=INDEX(INDIRECT(AG280),1,AJ$28)),0,(INDEX(INDIRECT(AG280),$E280,$F280))-INDEX(INDIRECT(AG280),1,AJ$28))*(10-INDEX(INDIRECT("times"&amp;AE$2),$F280,AJ$28))/10</f>
        <v>0</v>
      </c>
      <c r="AK280" s="63">
        <f ca="1">IF(OR(INDEX(INDIRECT("times"&amp;AE$2),$F280,AK$28)&gt;10,INDEX(INDIRECT(AG280),$E280,$F280)="",INDEX(INDIRECT(AG280),$E280,$F280)&gt;=INDEX(INDIRECT(AG280),1,AK$28)),0,(INDEX(INDIRECT(AG280),$E280,$F280))-INDEX(INDIRECT(AG280),1,AK$28))*(10-INDEX(INDIRECT("times"&amp;AE$2),$F280,AK$28))/10</f>
        <v>0</v>
      </c>
      <c r="AL280" s="63">
        <f ca="1">IF(OR(INDEX(INDIRECT("times"&amp;AE$2),$F280,AL$28)&gt;10,INDEX(INDIRECT(AG280),$E280,$F280)="",INDEX(INDIRECT(AG280),$E280,$F280)&gt;=INDEX(INDIRECT(AG280),1,AL$28)),0,(INDEX(INDIRECT(AG280),$E280,$F280))-INDEX(INDIRECT(AG280),1,AL$28))*(10-INDEX(INDIRECT("times"&amp;AE$2),$F280,AL$28))/10</f>
        <v>0</v>
      </c>
      <c r="AM280" s="63">
        <f ca="1">IF(OR(INDEX(INDIRECT("times"&amp;AE$2),$F280,AM$28)&gt;10,INDEX(INDIRECT(AG280),$E280,$F280)="",INDEX(INDIRECT(AG280),$E280,$F280)&gt;=INDEX(INDIRECT(AG280),1,AM$28)),0,(INDEX(INDIRECT(AG280),$E280,$F280))-INDEX(INDIRECT(AG280),1,AM$28))*(10-INDEX(INDIRECT("times"&amp;AE$2),$F280,AM$28))/10</f>
        <v>0</v>
      </c>
      <c r="AN280" s="63">
        <f ca="1">IF(OR(INDEX(INDIRECT("times"&amp;AE$2),$F280,AN$28)&gt;10,INDEX(INDIRECT(AG280),$E280,$F280)="",INDEX(INDIRECT(AG280),$E280,$F280)&gt;=INDEX(INDIRECT(AG280),1,AN$28)),0,(INDEX(INDIRECT(AG280),$E280,$F280))-INDEX(INDIRECT(AG280),1,AN$28))*(10-INDEX(INDIRECT("times"&amp;AE$2),$F280,AN$28))/10</f>
        <v>0</v>
      </c>
      <c r="AO280" s="63">
        <f ca="1">IF(OR(INDEX(INDIRECT("times"&amp;AE$2),$F280,AO$28)&gt;10,INDEX(INDIRECT(AG280),$E280,$F280)="",INDEX(INDIRECT(AG280),$E280,$F280)&gt;=INDEX(INDIRECT(AG280),1,AO$28)),0,(INDEX(INDIRECT(AG280),$E280,$F280))-INDEX(INDIRECT(AG280),1,AO$28))*(10-INDEX(INDIRECT("times"&amp;AE$2),$F280,AO$28))/10</f>
        <v>0</v>
      </c>
      <c r="AP280" s="63">
        <f ca="1">IF(OR(INDEX(INDIRECT("times"&amp;AE$2),$F280,AP$28)&gt;10,INDEX(INDIRECT(AG280),$E280,$F280)="",INDEX(INDIRECT(AG280),$E280,$F280)&gt;=INDEX(INDIRECT(AG280),1,AP$28)),0,(INDEX(INDIRECT(AG280),$E280,$F280))-INDEX(INDIRECT(AG280),1,AP$28))*(10-INDEX(INDIRECT("times"&amp;AE$2),$F280,AP$28))/10</f>
        <v>0</v>
      </c>
      <c r="AQ280" s="63">
        <f ca="1">IF(OR(INDEX(INDIRECT("times"&amp;AE$2),$F280,AQ$28)&gt;10,INDEX(INDIRECT(AG280),$E280,$F280)="",INDEX(INDIRECT(AG280),$E280,$F280)&gt;=INDEX(INDIRECT(AG280),1,AQ$28)),0,(INDEX(INDIRECT(AG280),$E280,$F280))-INDEX(INDIRECT(AG280),1,AQ$28))*(10-INDEX(INDIRECT("times"&amp;AE$2),$F280,AQ$28))/10</f>
        <v>0</v>
      </c>
      <c r="AR280" s="63">
        <f ca="1">IF(OR(INDEX(INDIRECT("times"&amp;AE$2),$F280,AR$28)&gt;10,INDEX(INDIRECT(AG280),$E280,$F280)="",INDEX(INDIRECT(AG280),$E280,$F280)&gt;=INDEX(INDIRECT(AG280),1,AR$28)),0,(INDEX(INDIRECT(AG280),$E280,$F280))-INDEX(INDIRECT(AG280),1,AR$28))*(10-INDEX(INDIRECT("times"&amp;AE$2),$F280,AR$28))/10</f>
        <v>0</v>
      </c>
      <c r="AS280" s="63">
        <f ca="1">IF(OR(INDEX(INDIRECT("times"&amp;AE$2),$F280,AS$28)&gt;10,INDEX(INDIRECT(AG280),$E280,$F280)="",INDEX(INDIRECT(AG280),$E280,$F280)&gt;=INDEX(INDIRECT(AG280),1,AS$28)),0,(INDEX(INDIRECT(AG280),$E280,$F280))-INDEX(INDIRECT(AG280),1,AS$28))*(10-INDEX(INDIRECT("times"&amp;AE$2),$F280,AS$28))/10</f>
        <v>0</v>
      </c>
      <c r="AT280" s="63">
        <f ca="1">IF(OR(INDEX(INDIRECT("times"&amp;AE$2),$F280,AT$28)&gt;10,INDEX(INDIRECT(AG280),$E280,$F280)="",INDEX(INDIRECT(AG280),$E280,$F280)&gt;=INDEX(INDIRECT(AG280),1,AT$28)),0,(INDEX(INDIRECT(AG280),$E280,$F280))-INDEX(INDIRECT(AG280),1,AT$28))*(10-INDEX(INDIRECT("times"&amp;AE$2),$F280,AT$28))/10</f>
        <v>0</v>
      </c>
      <c r="AU280" s="63">
        <f ca="1">IF(OR(INDEX(INDIRECT("times"&amp;AE$2),$F280,AU$28)&gt;10,INDEX(INDIRECT(AG280),$E280,$F280)="",INDEX(INDIRECT(AG280),$E280,$F280)&gt;=INDEX(INDIRECT(AG280),1,AU$28)),0,(INDEX(INDIRECT(AG280),$E280,$F280))-INDEX(INDIRECT(AG280),1,AU$28))*(10-INDEX(INDIRECT("times"&amp;AE$2),$F280,AU$28))/10</f>
        <v>0</v>
      </c>
      <c r="AV280" s="63">
        <f ca="1">IF(OR(INDEX(INDIRECT("times"&amp;AE$2),$F280,AV$28)&gt;10,INDEX(INDIRECT(AG280),$E280,$F280)="",INDEX(INDIRECT(AG280),$E280,$F280)&gt;=INDEX(INDIRECT(AG280),1,AV$28)),0,(INDEX(INDIRECT(AG280),$E280,$F280))-INDEX(INDIRECT(AG280),1,AV$28))*(10-INDEX(INDIRECT("times"&amp;AE$2),$F280,AV$28))/10</f>
        <v>0</v>
      </c>
      <c r="AW280" s="63">
        <f ca="1">IF(OR(INDEX(INDIRECT("times"&amp;AE$2),$F280,AW$28)&gt;10,INDEX(INDIRECT(AG280),$E280,$F280)="",INDEX(INDIRECT(AG280),$E280,$F280)&gt;=INDEX(INDIRECT(AG280),1,AW$28)),0,(INDEX(INDIRECT(AG280),$E280,$F280))-INDEX(INDIRECT(AG280),1,AW$28))*(10-INDEX(INDIRECT("times"&amp;AE$2),$F280,AW$28))/10</f>
        <v>0</v>
      </c>
      <c r="AX280" s="63">
        <f ca="1">IF(OR(INDEX(INDIRECT("times"&amp;AE$2),$F280,AX$28)&gt;10,INDEX(INDIRECT(AG280),$E280,$F280)="",INDEX(INDIRECT(AG280),$E280,$F280)&gt;=INDEX(INDIRECT(AG280),1,AX$28)),0,(INDEX(INDIRECT(AG280),$E280,$F280))-INDEX(INDIRECT(AG280),1,AX$28))*(10-INDEX(INDIRECT("times"&amp;AE$2),$F280,AX$28))/10</f>
        <v>0</v>
      </c>
      <c r="AY280" s="63">
        <f ca="1">IF(OR(INDEX(INDIRECT("times"&amp;AE$2),$F280,AY$28)&gt;10,INDEX(INDIRECT(AG280),$E280,$F280)="",INDEX(INDIRECT(AG280),$E280,$F280)&gt;=INDEX(INDIRECT(AG280),1,AY$28)),0,(INDEX(INDIRECT(AG280),$E280,$F280))-INDEX(INDIRECT(AG280),1,AY$28))*(10-INDEX(INDIRECT("times"&amp;AE$2),$F280,AY$28))/10</f>
        <v>0</v>
      </c>
      <c r="AZ280" s="63">
        <f ca="1">IF(OR(INDEX(INDIRECT("times"&amp;AE$2),$F280,AZ$28)&gt;10,INDEX(INDIRECT(AG280),$E280,$F280)="",INDEX(INDIRECT(AG280),$E280,$F280)&gt;=INDEX(INDIRECT(AG280),1,AZ$28)),0,(INDEX(INDIRECT(AG280),$E280,$F280))-INDEX(INDIRECT(AG280),1,AZ$28))*(10-INDEX(INDIRECT("times"&amp;AE$2),$F280,AZ$28))/10</f>
        <v>0</v>
      </c>
      <c r="BA280" s="63">
        <f ca="1">IF(OR(INDEX(INDIRECT("times"&amp;AE$2),$F280,BA$28)&gt;10,INDEX(INDIRECT(AG280),$E280,$F280)="",INDEX(INDIRECT(AG280),$E280,$F280)&gt;=INDEX(INDIRECT(AG280),1,BA$28)),0,(INDEX(INDIRECT(AG280),$E280,$F280))-INDEX(INDIRECT(AG280),1,BA$28))*(10-INDEX(INDIRECT("times"&amp;AE$2),$F280,BA$28))/10</f>
        <v>0</v>
      </c>
      <c r="BB280" s="63">
        <f ca="1">IF(OR(INDEX(INDIRECT("times"&amp;AE$2),$F280,BB$28)&gt;10,INDEX(INDIRECT(AG280),$E280,$F280)="",INDEX(INDIRECT(AG280),$E280,$F280)&gt;=INDEX(INDIRECT(AG280),1,BB$28)),0,(INDEX(INDIRECT(AG280),$E280,$F280))-INDEX(INDIRECT(AG280),1,BB$28))*(10-INDEX(INDIRECT("times"&amp;AE$2),$F280,BB$28))/10</f>
        <v>0</v>
      </c>
      <c r="BC280" s="63">
        <f ca="1">IF(OR(INDEX(INDIRECT("times"&amp;AE$2),$F280,BC$28)&gt;10,INDEX(INDIRECT(AG280),$E280,$F280)="",INDEX(INDIRECT(AG280),$E280,$F280)&gt;=INDEX(INDIRECT(AG280),1,BC$28)),0,(INDEX(INDIRECT(AG280),$E280,$F280))-INDEX(INDIRECT(AG280),1,BC$28))*(10-INDEX(INDIRECT("times"&amp;AE$2),$F280,BC$28))/10</f>
        <v>0</v>
      </c>
      <c r="BD280" s="64">
        <f ca="1">IF(OR(INDEX(INDIRECT("times"&amp;AE$2),$F280,BD$28)&gt;10,INDEX(INDIRECT(AG280),$E280,$F280)="",INDEX(INDIRECT(AG280),$E280,$F280)&gt;=INDEX(INDIRECT(AG280),1,BD$28)),0,(INDEX(INDIRECT(AG280),$E280,$F280))-INDEX(INDIRECT(AG280),1,BD$28))*(10-INDEX(INDIRECT("times"&amp;AE$2),$F280,BD$28))/10</f>
        <v>0</v>
      </c>
      <c r="BE280" s="201">
        <v>7</v>
      </c>
      <c r="BG280" s="18" t="s">
        <v>216</v>
      </c>
      <c r="BH280" s="122">
        <f>BG236</f>
        <v>2</v>
      </c>
      <c r="BI280" s="122" t="str">
        <f>BG237</f>
        <v>lei1834</v>
      </c>
      <c r="BJ280" s="210" t="str">
        <f t="shared" si="1200"/>
        <v>core2_lei1834</v>
      </c>
      <c r="BK280" s="122">
        <v>5</v>
      </c>
      <c r="BL280" s="33">
        <v>7</v>
      </c>
      <c r="BM280" s="62">
        <f ca="1">IF(OR(INDEX(INDIRECT("times"&amp;BH$2),$F280,BM$28)&gt;10,INDEX(INDIRECT(BJ280),$E280,$F280)="",INDEX(INDIRECT(BJ280),$E280,$F280)&gt;=INDEX(INDIRECT(BJ280),1,BM$28)),0,(INDEX(INDIRECT(BJ280),$E280,$F280))-INDEX(INDIRECT(BJ280),1,BM$28))*(10-INDEX(INDIRECT("times"&amp;BH$2),$F280,BM$28))/10</f>
        <v>0</v>
      </c>
      <c r="BN280" s="63">
        <f ca="1">IF(OR(INDEX(INDIRECT("times"&amp;BH$2),$F280,BN$28)&gt;10,INDEX(INDIRECT(BJ280),$E280,$F280)="",INDEX(INDIRECT(BJ280),$E280,$F280)&gt;=INDEX(INDIRECT(BJ280),1,BN$28)),0,(INDEX(INDIRECT(BJ280),$E280,$F280))-INDEX(INDIRECT(BJ280),1,BN$28))*(10-INDEX(INDIRECT("times"&amp;BH$2),$F280,BN$28))/10</f>
        <v>0</v>
      </c>
      <c r="BO280" s="63">
        <f ca="1">IF(OR(INDEX(INDIRECT("times"&amp;BH$2),$F280,BO$28)&gt;10,INDEX(INDIRECT(BJ280),$E280,$F280)="",INDEX(INDIRECT(BJ280),$E280,$F280)&gt;=INDEX(INDIRECT(BJ280),1,BO$28)),0,(INDEX(INDIRECT(BJ280),$E280,$F280))-INDEX(INDIRECT(BJ280),1,BO$28))*(10-INDEX(INDIRECT("times"&amp;BH$2),$F280,BO$28))/10</f>
        <v>0</v>
      </c>
      <c r="BP280" s="63">
        <f ca="1">IF(OR(INDEX(INDIRECT("times"&amp;BH$2),$F280,BP$28)&gt;10,INDEX(INDIRECT(BJ280),$E280,$F280)="",INDEX(INDIRECT(BJ280),$E280,$F280)&gt;=INDEX(INDIRECT(BJ280),1,BP$28)),0,(INDEX(INDIRECT(BJ280),$E280,$F280))-INDEX(INDIRECT(BJ280),1,BP$28))*(10-INDEX(INDIRECT("times"&amp;BH$2),$F280,BP$28))/10</f>
        <v>0</v>
      </c>
      <c r="BQ280" s="63">
        <f ca="1">IF(OR(INDEX(INDIRECT("times"&amp;BH$2),$F280,BQ$28)&gt;10,INDEX(INDIRECT(BJ280),$E280,$F280)="",INDEX(INDIRECT(BJ280),$E280,$F280)&gt;=INDEX(INDIRECT(BJ280),1,BQ$28)),0,(INDEX(INDIRECT(BJ280),$E280,$F280))-INDEX(INDIRECT(BJ280),1,BQ$28))*(10-INDEX(INDIRECT("times"&amp;BH$2),$F280,BQ$28))/10</f>
        <v>0</v>
      </c>
      <c r="BR280" s="63">
        <f ca="1">IF(OR(INDEX(INDIRECT("times"&amp;BH$2),$F280,BR$28)&gt;10,INDEX(INDIRECT(BJ280),$E280,$F280)="",INDEX(INDIRECT(BJ280),$E280,$F280)&gt;=INDEX(INDIRECT(BJ280),1,BR$28)),0,(INDEX(INDIRECT(BJ280),$E280,$F280))-INDEX(INDIRECT(BJ280),1,BR$28))*(10-INDEX(INDIRECT("times"&amp;BH$2),$F280,BR$28))/10</f>
        <v>0</v>
      </c>
      <c r="BS280" s="63">
        <f ca="1">IF(OR(INDEX(INDIRECT("times"&amp;BH$2),$F280,BS$28)&gt;10,INDEX(INDIRECT(BJ280),$E280,$F280)="",INDEX(INDIRECT(BJ280),$E280,$F280)&gt;=INDEX(INDIRECT(BJ280),1,BS$28)),0,(INDEX(INDIRECT(BJ280),$E280,$F280))-INDEX(INDIRECT(BJ280),1,BS$28))*(10-INDEX(INDIRECT("times"&amp;BH$2),$F280,BS$28))/10</f>
        <v>0</v>
      </c>
      <c r="BT280" s="63">
        <f ca="1">IF(OR(INDEX(INDIRECT("times"&amp;BH$2),$F280,BT$28)&gt;10,INDEX(INDIRECT(BJ280),$E280,$F280)="",INDEX(INDIRECT(BJ280),$E280,$F280)&gt;=INDEX(INDIRECT(BJ280),1,BT$28)),0,(INDEX(INDIRECT(BJ280),$E280,$F280))-INDEX(INDIRECT(BJ280),1,BT$28))*(10-INDEX(INDIRECT("times"&amp;BH$2),$F280,BT$28))/10</f>
        <v>0</v>
      </c>
      <c r="BU280" s="63">
        <f ca="1">IF(OR(INDEX(INDIRECT("times"&amp;BH$2),$F280,BU$28)&gt;10,INDEX(INDIRECT(BJ280),$E280,$F280)="",INDEX(INDIRECT(BJ280),$E280,$F280)&gt;=INDEX(INDIRECT(BJ280),1,BU$28)),0,(INDEX(INDIRECT(BJ280),$E280,$F280))-INDEX(INDIRECT(BJ280),1,BU$28))*(10-INDEX(INDIRECT("times"&amp;BH$2),$F280,BU$28))/10</f>
        <v>0</v>
      </c>
      <c r="BV280" s="63">
        <f ca="1">IF(OR(INDEX(INDIRECT("times"&amp;BH$2),$F280,BV$28)&gt;10,INDEX(INDIRECT(BJ280),$E280,$F280)="",INDEX(INDIRECT(BJ280),$E280,$F280)&gt;=INDEX(INDIRECT(BJ280),1,BV$28)),0,(INDEX(INDIRECT(BJ280),$E280,$F280))-INDEX(INDIRECT(BJ280),1,BV$28))*(10-INDEX(INDIRECT("times"&amp;BH$2),$F280,BV$28))/10</f>
        <v>0</v>
      </c>
      <c r="BW280" s="63">
        <f ca="1">IF(OR(INDEX(INDIRECT("times"&amp;BH$2),$F280,BW$28)&gt;10,INDEX(INDIRECT(BJ280),$E280,$F280)="",INDEX(INDIRECT(BJ280),$E280,$F280)&gt;=INDEX(INDIRECT(BJ280),1,BW$28)),0,(INDEX(INDIRECT(BJ280),$E280,$F280))-INDEX(INDIRECT(BJ280),1,BW$28))*(10-INDEX(INDIRECT("times"&amp;BH$2),$F280,BW$28))/10</f>
        <v>0</v>
      </c>
      <c r="BX280" s="63">
        <f ca="1">IF(OR(INDEX(INDIRECT("times"&amp;BH$2),$F280,BX$28)&gt;10,INDEX(INDIRECT(BJ280),$E280,$F280)="",INDEX(INDIRECT(BJ280),$E280,$F280)&gt;=INDEX(INDIRECT(BJ280),1,BX$28)),0,(INDEX(INDIRECT(BJ280),$E280,$F280))-INDEX(INDIRECT(BJ280),1,BX$28))*(10-INDEX(INDIRECT("times"&amp;BH$2),$F280,BX$28))/10</f>
        <v>0</v>
      </c>
      <c r="BY280" s="63">
        <f ca="1">IF(OR(INDEX(INDIRECT("times"&amp;BH$2),$F280,BY$28)&gt;10,INDEX(INDIRECT(BJ280),$E280,$F280)="",INDEX(INDIRECT(BJ280),$E280,$F280)&gt;=INDEX(INDIRECT(BJ280),1,BY$28)),0,(INDEX(INDIRECT(BJ280),$E280,$F280))-INDEX(INDIRECT(BJ280),1,BY$28))*(10-INDEX(INDIRECT("times"&amp;BH$2),$F280,BY$28))/10</f>
        <v>0</v>
      </c>
      <c r="BZ280" s="63">
        <f ca="1">IF(OR(INDEX(INDIRECT("times"&amp;BH$2),$F280,BZ$28)&gt;10,INDEX(INDIRECT(BJ280),$E280,$F280)="",INDEX(INDIRECT(BJ280),$E280,$F280)&gt;=INDEX(INDIRECT(BJ280),1,BZ$28)),0,(INDEX(INDIRECT(BJ280),$E280,$F280))-INDEX(INDIRECT(BJ280),1,BZ$28))*(10-INDEX(INDIRECT("times"&amp;BH$2),$F280,BZ$28))/10</f>
        <v>0</v>
      </c>
      <c r="CA280" s="63">
        <f ca="1">IF(OR(INDEX(INDIRECT("times"&amp;BH$2),$F280,CA$28)&gt;10,INDEX(INDIRECT(BJ280),$E280,$F280)="",INDEX(INDIRECT(BJ280),$E280,$F280)&gt;=INDEX(INDIRECT(BJ280),1,CA$28)),0,(INDEX(INDIRECT(BJ280),$E280,$F280))-INDEX(INDIRECT(BJ280),1,CA$28))*(10-INDEX(INDIRECT("times"&amp;BH$2),$F280,CA$28))/10</f>
        <v>0</v>
      </c>
      <c r="CB280" s="63">
        <f ca="1">IF(OR(INDEX(INDIRECT("times"&amp;BH$2),$F280,CB$28)&gt;10,INDEX(INDIRECT(BJ280),$E280,$F280)="",INDEX(INDIRECT(BJ280),$E280,$F280)&gt;=INDEX(INDIRECT(BJ280),1,CB$28)),0,(INDEX(INDIRECT(BJ280),$E280,$F280))-INDEX(INDIRECT(BJ280),1,CB$28))*(10-INDEX(INDIRECT("times"&amp;BH$2),$F280,CB$28))/10</f>
        <v>0</v>
      </c>
      <c r="CC280" s="63">
        <f ca="1">IF(OR(INDEX(INDIRECT("times"&amp;BH$2),$F280,CC$28)&gt;10,INDEX(INDIRECT(BJ280),$E280,$F280)="",INDEX(INDIRECT(BJ280),$E280,$F280)&gt;=INDEX(INDIRECT(BJ280),1,CC$28)),0,(INDEX(INDIRECT(BJ280),$E280,$F280))-INDEX(INDIRECT(BJ280),1,CC$28))*(10-INDEX(INDIRECT("times"&amp;BH$2),$F280,CC$28))/10</f>
        <v>0</v>
      </c>
      <c r="CD280" s="63">
        <f ca="1">IF(OR(INDEX(INDIRECT("times"&amp;BH$2),$F280,CD$28)&gt;10,INDEX(INDIRECT(BJ280),$E280,$F280)="",INDEX(INDIRECT(BJ280),$E280,$F280)&gt;=INDEX(INDIRECT(BJ280),1,CD$28)),0,(INDEX(INDIRECT(BJ280),$E280,$F280))-INDEX(INDIRECT(BJ280),1,CD$28))*(10-INDEX(INDIRECT("times"&amp;BH$2),$F280,CD$28))/10</f>
        <v>0</v>
      </c>
      <c r="CE280" s="63">
        <f ca="1">IF(OR(INDEX(INDIRECT("times"&amp;BH$2),$F280,CE$28)&gt;10,INDEX(INDIRECT(BJ280),$E280,$F280)="",INDEX(INDIRECT(BJ280),$E280,$F280)&gt;=INDEX(INDIRECT(BJ280),1,CE$28)),0,(INDEX(INDIRECT(BJ280),$E280,$F280))-INDEX(INDIRECT(BJ280),1,CE$28))*(10-INDEX(INDIRECT("times"&amp;BH$2),$F280,CE$28))/10</f>
        <v>0</v>
      </c>
      <c r="CF280" s="63">
        <f ca="1">IF(OR(INDEX(INDIRECT("times"&amp;BH$2),$F280,CF$28)&gt;10,INDEX(INDIRECT(BJ280),$E280,$F280)="",INDEX(INDIRECT(BJ280),$E280,$F280)&gt;=INDEX(INDIRECT(BJ280),1,CF$28)),0,(INDEX(INDIRECT(BJ280),$E280,$F280))-INDEX(INDIRECT(BJ280),1,CF$28))*(10-INDEX(INDIRECT("times"&amp;BH$2),$F280,CF$28))/10</f>
        <v>0</v>
      </c>
      <c r="CG280" s="64">
        <f ca="1">IF(OR(INDEX(INDIRECT("times"&amp;BH$2),$F280,CG$28)&gt;10,INDEX(INDIRECT(BJ280),$E280,$F280)="",INDEX(INDIRECT(BJ280),$E280,$F280)&gt;=INDEX(INDIRECT(BJ280),1,CG$28)),0,(INDEX(INDIRECT(BJ280),$E280,$F280))-INDEX(INDIRECT(BJ280),1,CG$28))*(10-INDEX(INDIRECT("times"&amp;BH$2),$F280,CG$28))/10</f>
        <v>0</v>
      </c>
      <c r="CH280" s="201">
        <v>7</v>
      </c>
      <c r="CJ280" s="18" t="s">
        <v>216</v>
      </c>
      <c r="CK280" s="122">
        <f>CJ236</f>
        <v>2</v>
      </c>
      <c r="CL280" s="122" t="str">
        <f>CJ237</f>
        <v>work3564</v>
      </c>
      <c r="CM280" s="210" t="str">
        <f t="shared" si="1201"/>
        <v>core2_work3564</v>
      </c>
      <c r="CN280" s="122">
        <v>5</v>
      </c>
      <c r="CO280" s="33">
        <v>7</v>
      </c>
      <c r="CP280" s="62">
        <f ca="1">IF(OR(INDEX(INDIRECT("times"&amp;CK$2),$F280,CP$28)&gt;10,INDEX(INDIRECT(CM280),$E280,$F280)="",INDEX(INDIRECT(CM280),$E280,$F280)&gt;=INDEX(INDIRECT(CM280),1,CP$28)),0,(INDEX(INDIRECT(CM280),$E280,$F280))-INDEX(INDIRECT(CM280),1,CP$28))*(10-INDEX(INDIRECT("times"&amp;CK$2),$F280,CP$28))/10</f>
        <v>0</v>
      </c>
      <c r="CQ280" s="63">
        <f ca="1">IF(OR(INDEX(INDIRECT("times"&amp;CK$2),$F280,CQ$28)&gt;10,INDEX(INDIRECT(CM280),$E280,$F280)="",INDEX(INDIRECT(CM280),$E280,$F280)&gt;=INDEX(INDIRECT(CM280),1,CQ$28)),0,(INDEX(INDIRECT(CM280),$E280,$F280))-INDEX(INDIRECT(CM280),1,CQ$28))*(10-INDEX(INDIRECT("times"&amp;CK$2),$F280,CQ$28))/10</f>
        <v>0</v>
      </c>
      <c r="CR280" s="63">
        <f ca="1">IF(OR(INDEX(INDIRECT("times"&amp;CK$2),$F280,CR$28)&gt;10,INDEX(INDIRECT(CM280),$E280,$F280)="",INDEX(INDIRECT(CM280),$E280,$F280)&gt;=INDEX(INDIRECT(CM280),1,CR$28)),0,(INDEX(INDIRECT(CM280),$E280,$F280))-INDEX(INDIRECT(CM280),1,CR$28))*(10-INDEX(INDIRECT("times"&amp;CK$2),$F280,CR$28))/10</f>
        <v>0</v>
      </c>
      <c r="CS280" s="63">
        <f ca="1">IF(OR(INDEX(INDIRECT("times"&amp;CK$2),$F280,CS$28)&gt;10,INDEX(INDIRECT(CM280),$E280,$F280)="",INDEX(INDIRECT(CM280),$E280,$F280)&gt;=INDEX(INDIRECT(CM280),1,CS$28)),0,(INDEX(INDIRECT(CM280),$E280,$F280))-INDEX(INDIRECT(CM280),1,CS$28))*(10-INDEX(INDIRECT("times"&amp;CK$2),$F280,CS$28))/10</f>
        <v>0</v>
      </c>
      <c r="CT280" s="63">
        <f ca="1">IF(OR(INDEX(INDIRECT("times"&amp;CK$2),$F280,CT$28)&gt;10,INDEX(INDIRECT(CM280),$E280,$F280)="",INDEX(INDIRECT(CM280),$E280,$F280)&gt;=INDEX(INDIRECT(CM280),1,CT$28)),0,(INDEX(INDIRECT(CM280),$E280,$F280))-INDEX(INDIRECT(CM280),1,CT$28))*(10-INDEX(INDIRECT("times"&amp;CK$2),$F280,CT$28))/10</f>
        <v>0</v>
      </c>
      <c r="CU280" s="63">
        <f ca="1">IF(OR(INDEX(INDIRECT("times"&amp;CK$2),$F280,CU$28)&gt;10,INDEX(INDIRECT(CM280),$E280,$F280)="",INDEX(INDIRECT(CM280),$E280,$F280)&gt;=INDEX(INDIRECT(CM280),1,CU$28)),0,(INDEX(INDIRECT(CM280),$E280,$F280))-INDEX(INDIRECT(CM280),1,CU$28))*(10-INDEX(INDIRECT("times"&amp;CK$2),$F280,CU$28))/10</f>
        <v>0</v>
      </c>
      <c r="CV280" s="63">
        <f ca="1">IF(OR(INDEX(INDIRECT("times"&amp;CK$2),$F280,CV$28)&gt;10,INDEX(INDIRECT(CM280),$E280,$F280)="",INDEX(INDIRECT(CM280),$E280,$F280)&gt;=INDEX(INDIRECT(CM280),1,CV$28)),0,(INDEX(INDIRECT(CM280),$E280,$F280))-INDEX(INDIRECT(CM280),1,CV$28))*(10-INDEX(INDIRECT("times"&amp;CK$2),$F280,CV$28))/10</f>
        <v>0</v>
      </c>
      <c r="CW280" s="63">
        <f ca="1">IF(OR(INDEX(INDIRECT("times"&amp;CK$2),$F280,CW$28)&gt;10,INDEX(INDIRECT(CM280),$E280,$F280)="",INDEX(INDIRECT(CM280),$E280,$F280)&gt;=INDEX(INDIRECT(CM280),1,CW$28)),0,(INDEX(INDIRECT(CM280),$E280,$F280))-INDEX(INDIRECT(CM280),1,CW$28))*(10-INDEX(INDIRECT("times"&amp;CK$2),$F280,CW$28))/10</f>
        <v>0</v>
      </c>
      <c r="CX280" s="63">
        <f ca="1">IF(OR(INDEX(INDIRECT("times"&amp;CK$2),$F280,CX$28)&gt;10,INDEX(INDIRECT(CM280),$E280,$F280)="",INDEX(INDIRECT(CM280),$E280,$F280)&gt;=INDEX(INDIRECT(CM280),1,CX$28)),0,(INDEX(INDIRECT(CM280),$E280,$F280))-INDEX(INDIRECT(CM280),1,CX$28))*(10-INDEX(INDIRECT("times"&amp;CK$2),$F280,CX$28))/10</f>
        <v>0</v>
      </c>
      <c r="CY280" s="63">
        <f ca="1">IF(OR(INDEX(INDIRECT("times"&amp;CK$2),$F280,CY$28)&gt;10,INDEX(INDIRECT(CM280),$E280,$F280)="",INDEX(INDIRECT(CM280),$E280,$F280)&gt;=INDEX(INDIRECT(CM280),1,CY$28)),0,(INDEX(INDIRECT(CM280),$E280,$F280))-INDEX(INDIRECT(CM280),1,CY$28))*(10-INDEX(INDIRECT("times"&amp;CK$2),$F280,CY$28))/10</f>
        <v>0</v>
      </c>
      <c r="CZ280" s="63">
        <f ca="1">IF(OR(INDEX(INDIRECT("times"&amp;CK$2),$F280,CZ$28)&gt;10,INDEX(INDIRECT(CM280),$E280,$F280)="",INDEX(INDIRECT(CM280),$E280,$F280)&gt;=INDEX(INDIRECT(CM280),1,CZ$28)),0,(INDEX(INDIRECT(CM280),$E280,$F280))-INDEX(INDIRECT(CM280),1,CZ$28))*(10-INDEX(INDIRECT("times"&amp;CK$2),$F280,CZ$28))/10</f>
        <v>0</v>
      </c>
      <c r="DA280" s="63">
        <f ca="1">IF(OR(INDEX(INDIRECT("times"&amp;CK$2),$F280,DA$28)&gt;10,INDEX(INDIRECT(CM280),$E280,$F280)="",INDEX(INDIRECT(CM280),$E280,$F280)&gt;=INDEX(INDIRECT(CM280),1,DA$28)),0,(INDEX(INDIRECT(CM280),$E280,$F280))-INDEX(INDIRECT(CM280),1,DA$28))*(10-INDEX(INDIRECT("times"&amp;CK$2),$F280,DA$28))/10</f>
        <v>0</v>
      </c>
      <c r="DB280" s="63">
        <f ca="1">IF(OR(INDEX(INDIRECT("times"&amp;CK$2),$F280,DB$28)&gt;10,INDEX(INDIRECT(CM280),$E280,$F280)="",INDEX(INDIRECT(CM280),$E280,$F280)&gt;=INDEX(INDIRECT(CM280),1,DB$28)),0,(INDEX(INDIRECT(CM280),$E280,$F280))-INDEX(INDIRECT(CM280),1,DB$28))*(10-INDEX(INDIRECT("times"&amp;CK$2),$F280,DB$28))/10</f>
        <v>0</v>
      </c>
      <c r="DC280" s="63">
        <f ca="1">IF(OR(INDEX(INDIRECT("times"&amp;CK$2),$F280,DC$28)&gt;10,INDEX(INDIRECT(CM280),$E280,$F280)="",INDEX(INDIRECT(CM280),$E280,$F280)&gt;=INDEX(INDIRECT(CM280),1,DC$28)),0,(INDEX(INDIRECT(CM280),$E280,$F280))-INDEX(INDIRECT(CM280),1,DC$28))*(10-INDEX(INDIRECT("times"&amp;CK$2),$F280,DC$28))/10</f>
        <v>0</v>
      </c>
      <c r="DD280" s="63">
        <f ca="1">IF(OR(INDEX(INDIRECT("times"&amp;CK$2),$F280,DD$28)&gt;10,INDEX(INDIRECT(CM280),$E280,$F280)="",INDEX(INDIRECT(CM280),$E280,$F280)&gt;=INDEX(INDIRECT(CM280),1,DD$28)),0,(INDEX(INDIRECT(CM280),$E280,$F280))-INDEX(INDIRECT(CM280),1,DD$28))*(10-INDEX(INDIRECT("times"&amp;CK$2),$F280,DD$28))/10</f>
        <v>0</v>
      </c>
      <c r="DE280" s="63">
        <f ca="1">IF(OR(INDEX(INDIRECT("times"&amp;CK$2),$F280,DE$28)&gt;10,INDEX(INDIRECT(CM280),$E280,$F280)="",INDEX(INDIRECT(CM280),$E280,$F280)&gt;=INDEX(INDIRECT(CM280),1,DE$28)),0,(INDEX(INDIRECT(CM280),$E280,$F280))-INDEX(INDIRECT(CM280),1,DE$28))*(10-INDEX(INDIRECT("times"&amp;CK$2),$F280,DE$28))/10</f>
        <v>0</v>
      </c>
      <c r="DF280" s="63">
        <f ca="1">IF(OR(INDEX(INDIRECT("times"&amp;CK$2),$F280,DF$28)&gt;10,INDEX(INDIRECT(CM280),$E280,$F280)="",INDEX(INDIRECT(CM280),$E280,$F280)&gt;=INDEX(INDIRECT(CM280),1,DF$28)),0,(INDEX(INDIRECT(CM280),$E280,$F280))-INDEX(INDIRECT(CM280),1,DF$28))*(10-INDEX(INDIRECT("times"&amp;CK$2),$F280,DF$28))/10</f>
        <v>0</v>
      </c>
      <c r="DG280" s="63">
        <f ca="1">IF(OR(INDEX(INDIRECT("times"&amp;CK$2),$F280,DG$28)&gt;10,INDEX(INDIRECT(CM280),$E280,$F280)="",INDEX(INDIRECT(CM280),$E280,$F280)&gt;=INDEX(INDIRECT(CM280),1,DG$28)),0,(INDEX(INDIRECT(CM280),$E280,$F280))-INDEX(INDIRECT(CM280),1,DG$28))*(10-INDEX(INDIRECT("times"&amp;CK$2),$F280,DG$28))/10</f>
        <v>0</v>
      </c>
      <c r="DH280" s="63">
        <f ca="1">IF(OR(INDEX(INDIRECT("times"&amp;CK$2),$F280,DH$28)&gt;10,INDEX(INDIRECT(CM280),$E280,$F280)="",INDEX(INDIRECT(CM280),$E280,$F280)&gt;=INDEX(INDIRECT(CM280),1,DH$28)),0,(INDEX(INDIRECT(CM280),$E280,$F280))-INDEX(INDIRECT(CM280),1,DH$28))*(10-INDEX(INDIRECT("times"&amp;CK$2),$F280,DH$28))/10</f>
        <v>0</v>
      </c>
      <c r="DI280" s="63">
        <f ca="1">IF(OR(INDEX(INDIRECT("times"&amp;CK$2),$F280,DI$28)&gt;10,INDEX(INDIRECT(CM280),$E280,$F280)="",INDEX(INDIRECT(CM280),$E280,$F280)&gt;=INDEX(INDIRECT(CM280),1,DI$28)),0,(INDEX(INDIRECT(CM280),$E280,$F280))-INDEX(INDIRECT(CM280),1,DI$28))*(10-INDEX(INDIRECT("times"&amp;CK$2),$F280,DI$28))/10</f>
        <v>0</v>
      </c>
      <c r="DJ280" s="64">
        <f ca="1">IF(OR(INDEX(INDIRECT("times"&amp;CK$2),$F280,DJ$28)&gt;10,INDEX(INDIRECT(CM280),$E280,$F280)="",INDEX(INDIRECT(CM280),$E280,$F280)&gt;=INDEX(INDIRECT(CM280),1,DJ$28)),0,(INDEX(INDIRECT(CM280),$E280,$F280))-INDEX(INDIRECT(CM280),1,DJ$28))*(10-INDEX(INDIRECT("times"&amp;CK$2),$F280,DJ$28))/10</f>
        <v>0</v>
      </c>
      <c r="DK280" s="201">
        <v>7</v>
      </c>
      <c r="DM280" s="18" t="s">
        <v>216</v>
      </c>
      <c r="DN280" s="122">
        <f>DM236</f>
        <v>2</v>
      </c>
      <c r="DO280" s="122" t="str">
        <f>DM237</f>
        <v>shop3564</v>
      </c>
      <c r="DP280" s="210" t="str">
        <f t="shared" si="1202"/>
        <v>core2_shop3564</v>
      </c>
      <c r="DQ280" s="122">
        <v>5</v>
      </c>
      <c r="DR280" s="33">
        <v>7</v>
      </c>
      <c r="DS280" s="62">
        <f ca="1">IF(OR(INDEX(INDIRECT("times"&amp;DN$2),$F280,DS$28)&gt;10,INDEX(INDIRECT(DP280),$E280,$F280)="",INDEX(INDIRECT(DP280),$E280,$F280)&gt;=INDEX(INDIRECT(DP280),1,DS$28)),0,(INDEX(INDIRECT(DP280),$E280,$F280))-INDEX(INDIRECT(DP280),1,DS$28))*(10-INDEX(INDIRECT("times"&amp;DN$2),$F280,DS$28))/10</f>
        <v>0</v>
      </c>
      <c r="DT280" s="63">
        <f ca="1">IF(OR(INDEX(INDIRECT("times"&amp;DN$2),$F280,DT$28)&gt;10,INDEX(INDIRECT(DP280),$E280,$F280)="",INDEX(INDIRECT(DP280),$E280,$F280)&gt;=INDEX(INDIRECT(DP280),1,DT$28)),0,(INDEX(INDIRECT(DP280),$E280,$F280))-INDEX(INDIRECT(DP280),1,DT$28))*(10-INDEX(INDIRECT("times"&amp;DN$2),$F280,DT$28))/10</f>
        <v>0</v>
      </c>
      <c r="DU280" s="63">
        <f ca="1">IF(OR(INDEX(INDIRECT("times"&amp;DN$2),$F280,DU$28)&gt;10,INDEX(INDIRECT(DP280),$E280,$F280)="",INDEX(INDIRECT(DP280),$E280,$F280)&gt;=INDEX(INDIRECT(DP280),1,DU$28)),0,(INDEX(INDIRECT(DP280),$E280,$F280))-INDEX(INDIRECT(DP280),1,DU$28))*(10-INDEX(INDIRECT("times"&amp;DN$2),$F280,DU$28))/10</f>
        <v>0</v>
      </c>
      <c r="DV280" s="63">
        <f ca="1">IF(OR(INDEX(INDIRECT("times"&amp;DN$2),$F280,DV$28)&gt;10,INDEX(INDIRECT(DP280),$E280,$F280)="",INDEX(INDIRECT(DP280),$E280,$F280)&gt;=INDEX(INDIRECT(DP280),1,DV$28)),0,(INDEX(INDIRECT(DP280),$E280,$F280))-INDEX(INDIRECT(DP280),1,DV$28))*(10-INDEX(INDIRECT("times"&amp;DN$2),$F280,DV$28))/10</f>
        <v>0</v>
      </c>
      <c r="DW280" s="63">
        <f ca="1">IF(OR(INDEX(INDIRECT("times"&amp;DN$2),$F280,DW$28)&gt;10,INDEX(INDIRECT(DP280),$E280,$F280)="",INDEX(INDIRECT(DP280),$E280,$F280)&gt;=INDEX(INDIRECT(DP280),1,DW$28)),0,(INDEX(INDIRECT(DP280),$E280,$F280))-INDEX(INDIRECT(DP280),1,DW$28))*(10-INDEX(INDIRECT("times"&amp;DN$2),$F280,DW$28))/10</f>
        <v>0</v>
      </c>
      <c r="DX280" s="63">
        <f ca="1">IF(OR(INDEX(INDIRECT("times"&amp;DN$2),$F280,DX$28)&gt;10,INDEX(INDIRECT(DP280),$E280,$F280)="",INDEX(INDIRECT(DP280),$E280,$F280)&gt;=INDEX(INDIRECT(DP280),1,DX$28)),0,(INDEX(INDIRECT(DP280),$E280,$F280))-INDEX(INDIRECT(DP280),1,DX$28))*(10-INDEX(INDIRECT("times"&amp;DN$2),$F280,DX$28))/10</f>
        <v>0</v>
      </c>
      <c r="DY280" s="63">
        <f ca="1">IF(OR(INDEX(INDIRECT("times"&amp;DN$2),$F280,DY$28)&gt;10,INDEX(INDIRECT(DP280),$E280,$F280)="",INDEX(INDIRECT(DP280),$E280,$F280)&gt;=INDEX(INDIRECT(DP280),1,DY$28)),0,(INDEX(INDIRECT(DP280),$E280,$F280))-INDEX(INDIRECT(DP280),1,DY$28))*(10-INDEX(INDIRECT("times"&amp;DN$2),$F280,DY$28))/10</f>
        <v>0</v>
      </c>
      <c r="DZ280" s="63">
        <f ca="1">IF(OR(INDEX(INDIRECT("times"&amp;DN$2),$F280,DZ$28)&gt;10,INDEX(INDIRECT(DP280),$E280,$F280)="",INDEX(INDIRECT(DP280),$E280,$F280)&gt;=INDEX(INDIRECT(DP280),1,DZ$28)),0,(INDEX(INDIRECT(DP280),$E280,$F280))-INDEX(INDIRECT(DP280),1,DZ$28))*(10-INDEX(INDIRECT("times"&amp;DN$2),$F280,DZ$28))/10</f>
        <v>0</v>
      </c>
      <c r="EA280" s="63">
        <f ca="1">IF(OR(INDEX(INDIRECT("times"&amp;DN$2),$F280,EA$28)&gt;10,INDEX(INDIRECT(DP280),$E280,$F280)="",INDEX(INDIRECT(DP280),$E280,$F280)&gt;=INDEX(INDIRECT(DP280),1,EA$28)),0,(INDEX(INDIRECT(DP280),$E280,$F280))-INDEX(INDIRECT(DP280),1,EA$28))*(10-INDEX(INDIRECT("times"&amp;DN$2),$F280,EA$28))/10</f>
        <v>0</v>
      </c>
      <c r="EB280" s="63">
        <f ca="1">IF(OR(INDEX(INDIRECT("times"&amp;DN$2),$F280,EB$28)&gt;10,INDEX(INDIRECT(DP280),$E280,$F280)="",INDEX(INDIRECT(DP280),$E280,$F280)&gt;=INDEX(INDIRECT(DP280),1,EB$28)),0,(INDEX(INDIRECT(DP280),$E280,$F280))-INDEX(INDIRECT(DP280),1,EB$28))*(10-INDEX(INDIRECT("times"&amp;DN$2),$F280,EB$28))/10</f>
        <v>0</v>
      </c>
      <c r="EC280" s="63">
        <f ca="1">IF(OR(INDEX(INDIRECT("times"&amp;DN$2),$F280,EC$28)&gt;10,INDEX(INDIRECT(DP280),$E280,$F280)="",INDEX(INDIRECT(DP280),$E280,$F280)&gt;=INDEX(INDIRECT(DP280),1,EC$28)),0,(INDEX(INDIRECT(DP280),$E280,$F280))-INDEX(INDIRECT(DP280),1,EC$28))*(10-INDEX(INDIRECT("times"&amp;DN$2),$F280,EC$28))/10</f>
        <v>0</v>
      </c>
      <c r="ED280" s="63">
        <f ca="1">IF(OR(INDEX(INDIRECT("times"&amp;DN$2),$F280,ED$28)&gt;10,INDEX(INDIRECT(DP280),$E280,$F280)="",INDEX(INDIRECT(DP280),$E280,$F280)&gt;=INDEX(INDIRECT(DP280),1,ED$28)),0,(INDEX(INDIRECT(DP280),$E280,$F280))-INDEX(INDIRECT(DP280),1,ED$28))*(10-INDEX(INDIRECT("times"&amp;DN$2),$F280,ED$28))/10</f>
        <v>0</v>
      </c>
      <c r="EE280" s="63">
        <f ca="1">IF(OR(INDEX(INDIRECT("times"&amp;DN$2),$F280,EE$28)&gt;10,INDEX(INDIRECT(DP280),$E280,$F280)="",INDEX(INDIRECT(DP280),$E280,$F280)&gt;=INDEX(INDIRECT(DP280),1,EE$28)),0,(INDEX(INDIRECT(DP280),$E280,$F280))-INDEX(INDIRECT(DP280),1,EE$28))*(10-INDEX(INDIRECT("times"&amp;DN$2),$F280,EE$28))/10</f>
        <v>0</v>
      </c>
      <c r="EF280" s="63">
        <f ca="1">IF(OR(INDEX(INDIRECT("times"&amp;DN$2),$F280,EF$28)&gt;10,INDEX(INDIRECT(DP280),$E280,$F280)="",INDEX(INDIRECT(DP280),$E280,$F280)&gt;=INDEX(INDIRECT(DP280),1,EF$28)),0,(INDEX(INDIRECT(DP280),$E280,$F280))-INDEX(INDIRECT(DP280),1,EF$28))*(10-INDEX(INDIRECT("times"&amp;DN$2),$F280,EF$28))/10</f>
        <v>0</v>
      </c>
      <c r="EG280" s="63">
        <f ca="1">IF(OR(INDEX(INDIRECT("times"&amp;DN$2),$F280,EG$28)&gt;10,INDEX(INDIRECT(DP280),$E280,$F280)="",INDEX(INDIRECT(DP280),$E280,$F280)&gt;=INDEX(INDIRECT(DP280),1,EG$28)),0,(INDEX(INDIRECT(DP280),$E280,$F280))-INDEX(INDIRECT(DP280),1,EG$28))*(10-INDEX(INDIRECT("times"&amp;DN$2),$F280,EG$28))/10</f>
        <v>0</v>
      </c>
      <c r="EH280" s="63">
        <f ca="1">IF(OR(INDEX(INDIRECT("times"&amp;DN$2),$F280,EH$28)&gt;10,INDEX(INDIRECT(DP280),$E280,$F280)="",INDEX(INDIRECT(DP280),$E280,$F280)&gt;=INDEX(INDIRECT(DP280),1,EH$28)),0,(INDEX(INDIRECT(DP280),$E280,$F280))-INDEX(INDIRECT(DP280),1,EH$28))*(10-INDEX(INDIRECT("times"&amp;DN$2),$F280,EH$28))/10</f>
        <v>0</v>
      </c>
      <c r="EI280" s="63">
        <f ca="1">IF(OR(INDEX(INDIRECT("times"&amp;DN$2),$F280,EI$28)&gt;10,INDEX(INDIRECT(DP280),$E280,$F280)="",INDEX(INDIRECT(DP280),$E280,$F280)&gt;=INDEX(INDIRECT(DP280),1,EI$28)),0,(INDEX(INDIRECT(DP280),$E280,$F280))-INDEX(INDIRECT(DP280),1,EI$28))*(10-INDEX(INDIRECT("times"&amp;DN$2),$F280,EI$28))/10</f>
        <v>0</v>
      </c>
      <c r="EJ280" s="63">
        <f ca="1">IF(OR(INDEX(INDIRECT("times"&amp;DN$2),$F280,EJ$28)&gt;10,INDEX(INDIRECT(DP280),$E280,$F280)="",INDEX(INDIRECT(DP280),$E280,$F280)&gt;=INDEX(INDIRECT(DP280),1,EJ$28)),0,(INDEX(INDIRECT(DP280),$E280,$F280))-INDEX(INDIRECT(DP280),1,EJ$28))*(10-INDEX(INDIRECT("times"&amp;DN$2),$F280,EJ$28))/10</f>
        <v>0</v>
      </c>
      <c r="EK280" s="63">
        <f ca="1">IF(OR(INDEX(INDIRECT("times"&amp;DN$2),$F280,EK$28)&gt;10,INDEX(INDIRECT(DP280),$E280,$F280)="",INDEX(INDIRECT(DP280),$E280,$F280)&gt;=INDEX(INDIRECT(DP280),1,EK$28)),0,(INDEX(INDIRECT(DP280),$E280,$F280))-INDEX(INDIRECT(DP280),1,EK$28))*(10-INDEX(INDIRECT("times"&amp;DN$2),$F280,EK$28))/10</f>
        <v>0</v>
      </c>
      <c r="EL280" s="63">
        <f ca="1">IF(OR(INDEX(INDIRECT("times"&amp;DN$2),$F280,EL$28)&gt;10,INDEX(INDIRECT(DP280),$E280,$F280)="",INDEX(INDIRECT(DP280),$E280,$F280)&gt;=INDEX(INDIRECT(DP280),1,EL$28)),0,(INDEX(INDIRECT(DP280),$E280,$F280))-INDEX(INDIRECT(DP280),1,EL$28))*(10-INDEX(INDIRECT("times"&amp;DN$2),$F280,EL$28))/10</f>
        <v>0</v>
      </c>
      <c r="EM280" s="64">
        <f ca="1">IF(OR(INDEX(INDIRECT("times"&amp;DN$2),$F280,EM$28)&gt;10,INDEX(INDIRECT(DP280),$E280,$F280)="",INDEX(INDIRECT(DP280),$E280,$F280)&gt;=INDEX(INDIRECT(DP280),1,EM$28)),0,(INDEX(INDIRECT(DP280),$E280,$F280))-INDEX(INDIRECT(DP280),1,EM$28))*(10-INDEX(INDIRECT("times"&amp;DN$2),$F280,EM$28))/10</f>
        <v>0</v>
      </c>
      <c r="EN280" s="201">
        <v>7</v>
      </c>
      <c r="EP280" s="18" t="s">
        <v>216</v>
      </c>
      <c r="EQ280" s="122">
        <f>EP236</f>
        <v>2</v>
      </c>
      <c r="ER280" s="122" t="str">
        <f>EP237</f>
        <v>lei3564</v>
      </c>
      <c r="ES280" s="210" t="str">
        <f t="shared" si="1203"/>
        <v>core2_lei3564</v>
      </c>
      <c r="ET280" s="122">
        <v>5</v>
      </c>
      <c r="EU280" s="33">
        <v>7</v>
      </c>
      <c r="EV280" s="62">
        <f ca="1">IF(OR(INDEX(INDIRECT("times"&amp;EQ$2),$F280,EV$28)&gt;10,INDEX(INDIRECT(ES280),$E280,$F280)="",INDEX(INDIRECT(ES280),$E280,$F280)&gt;=INDEX(INDIRECT(ES280),1,EV$28)),0,(INDEX(INDIRECT(ES280),$E280,$F280))-INDEX(INDIRECT(ES280),1,EV$28))*(10-INDEX(INDIRECT("times"&amp;EQ$2),$F280,EV$28))/10</f>
        <v>0</v>
      </c>
      <c r="EW280" s="63">
        <f ca="1">IF(OR(INDEX(INDIRECT("times"&amp;EQ$2),$F280,EW$28)&gt;10,INDEX(INDIRECT(ES280),$E280,$F280)="",INDEX(INDIRECT(ES280),$E280,$F280)&gt;=INDEX(INDIRECT(ES280),1,EW$28)),0,(INDEX(INDIRECT(ES280),$E280,$F280))-INDEX(INDIRECT(ES280),1,EW$28))*(10-INDEX(INDIRECT("times"&amp;EQ$2),$F280,EW$28))/10</f>
        <v>0</v>
      </c>
      <c r="EX280" s="63">
        <f ca="1">IF(OR(INDEX(INDIRECT("times"&amp;EQ$2),$F280,EX$28)&gt;10,INDEX(INDIRECT(ES280),$E280,$F280)="",INDEX(INDIRECT(ES280),$E280,$F280)&gt;=INDEX(INDIRECT(ES280),1,EX$28)),0,(INDEX(INDIRECT(ES280),$E280,$F280))-INDEX(INDIRECT(ES280),1,EX$28))*(10-INDEX(INDIRECT("times"&amp;EQ$2),$F280,EX$28))/10</f>
        <v>0</v>
      </c>
      <c r="EY280" s="63">
        <f ca="1">IF(OR(INDEX(INDIRECT("times"&amp;EQ$2),$F280,EY$28)&gt;10,INDEX(INDIRECT(ES280),$E280,$F280)="",INDEX(INDIRECT(ES280),$E280,$F280)&gt;=INDEX(INDIRECT(ES280),1,EY$28)),0,(INDEX(INDIRECT(ES280),$E280,$F280))-INDEX(INDIRECT(ES280),1,EY$28))*(10-INDEX(INDIRECT("times"&amp;EQ$2),$F280,EY$28))/10</f>
        <v>0</v>
      </c>
      <c r="EZ280" s="63">
        <f ca="1">IF(OR(INDEX(INDIRECT("times"&amp;EQ$2),$F280,EZ$28)&gt;10,INDEX(INDIRECT(ES280),$E280,$F280)="",INDEX(INDIRECT(ES280),$E280,$F280)&gt;=INDEX(INDIRECT(ES280),1,EZ$28)),0,(INDEX(INDIRECT(ES280),$E280,$F280))-INDEX(INDIRECT(ES280),1,EZ$28))*(10-INDEX(INDIRECT("times"&amp;EQ$2),$F280,EZ$28))/10</f>
        <v>0</v>
      </c>
      <c r="FA280" s="63">
        <f ca="1">IF(OR(INDEX(INDIRECT("times"&amp;EQ$2),$F280,FA$28)&gt;10,INDEX(INDIRECT(ES280),$E280,$F280)="",INDEX(INDIRECT(ES280),$E280,$F280)&gt;=INDEX(INDIRECT(ES280),1,FA$28)),0,(INDEX(INDIRECT(ES280),$E280,$F280))-INDEX(INDIRECT(ES280),1,FA$28))*(10-INDEX(INDIRECT("times"&amp;EQ$2),$F280,FA$28))/10</f>
        <v>0</v>
      </c>
      <c r="FB280" s="63">
        <f ca="1">IF(OR(INDEX(INDIRECT("times"&amp;EQ$2),$F280,FB$28)&gt;10,INDEX(INDIRECT(ES280),$E280,$F280)="",INDEX(INDIRECT(ES280),$E280,$F280)&gt;=INDEX(INDIRECT(ES280),1,FB$28)),0,(INDEX(INDIRECT(ES280),$E280,$F280))-INDEX(INDIRECT(ES280),1,FB$28))*(10-INDEX(INDIRECT("times"&amp;EQ$2),$F280,FB$28))/10</f>
        <v>0</v>
      </c>
      <c r="FC280" s="63">
        <f ca="1">IF(OR(INDEX(INDIRECT("times"&amp;EQ$2),$F280,FC$28)&gt;10,INDEX(INDIRECT(ES280),$E280,$F280)="",INDEX(INDIRECT(ES280),$E280,$F280)&gt;=INDEX(INDIRECT(ES280),1,FC$28)),0,(INDEX(INDIRECT(ES280),$E280,$F280))-INDEX(INDIRECT(ES280),1,FC$28))*(10-INDEX(INDIRECT("times"&amp;EQ$2),$F280,FC$28))/10</f>
        <v>0</v>
      </c>
      <c r="FD280" s="63">
        <f ca="1">IF(OR(INDEX(INDIRECT("times"&amp;EQ$2),$F280,FD$28)&gt;10,INDEX(INDIRECT(ES280),$E280,$F280)="",INDEX(INDIRECT(ES280),$E280,$F280)&gt;=INDEX(INDIRECT(ES280),1,FD$28)),0,(INDEX(INDIRECT(ES280),$E280,$F280))-INDEX(INDIRECT(ES280),1,FD$28))*(10-INDEX(INDIRECT("times"&amp;EQ$2),$F280,FD$28))/10</f>
        <v>0</v>
      </c>
      <c r="FE280" s="63">
        <f ca="1">IF(OR(INDEX(INDIRECT("times"&amp;EQ$2),$F280,FE$28)&gt;10,INDEX(INDIRECT(ES280),$E280,$F280)="",INDEX(INDIRECT(ES280),$E280,$F280)&gt;=INDEX(INDIRECT(ES280),1,FE$28)),0,(INDEX(INDIRECT(ES280),$E280,$F280))-INDEX(INDIRECT(ES280),1,FE$28))*(10-INDEX(INDIRECT("times"&amp;EQ$2),$F280,FE$28))/10</f>
        <v>0</v>
      </c>
      <c r="FF280" s="63">
        <f ca="1">IF(OR(INDEX(INDIRECT("times"&amp;EQ$2),$F280,FF$28)&gt;10,INDEX(INDIRECT(ES280),$E280,$F280)="",INDEX(INDIRECT(ES280),$E280,$F280)&gt;=INDEX(INDIRECT(ES280),1,FF$28)),0,(INDEX(INDIRECT(ES280),$E280,$F280))-INDEX(INDIRECT(ES280),1,FF$28))*(10-INDEX(INDIRECT("times"&amp;EQ$2),$F280,FF$28))/10</f>
        <v>0</v>
      </c>
      <c r="FG280" s="63">
        <f ca="1">IF(OR(INDEX(INDIRECT("times"&amp;EQ$2),$F280,FG$28)&gt;10,INDEX(INDIRECT(ES280),$E280,$F280)="",INDEX(INDIRECT(ES280),$E280,$F280)&gt;=INDEX(INDIRECT(ES280),1,FG$28)),0,(INDEX(INDIRECT(ES280),$E280,$F280))-INDEX(INDIRECT(ES280),1,FG$28))*(10-INDEX(INDIRECT("times"&amp;EQ$2),$F280,FG$28))/10</f>
        <v>0</v>
      </c>
      <c r="FH280" s="63">
        <f ca="1">IF(OR(INDEX(INDIRECT("times"&amp;EQ$2),$F280,FH$28)&gt;10,INDEX(INDIRECT(ES280),$E280,$F280)="",INDEX(INDIRECT(ES280),$E280,$F280)&gt;=INDEX(INDIRECT(ES280),1,FH$28)),0,(INDEX(INDIRECT(ES280),$E280,$F280))-INDEX(INDIRECT(ES280),1,FH$28))*(10-INDEX(INDIRECT("times"&amp;EQ$2),$F280,FH$28))/10</f>
        <v>0</v>
      </c>
      <c r="FI280" s="63">
        <f ca="1">IF(OR(INDEX(INDIRECT("times"&amp;EQ$2),$F280,FI$28)&gt;10,INDEX(INDIRECT(ES280),$E280,$F280)="",INDEX(INDIRECT(ES280),$E280,$F280)&gt;=INDEX(INDIRECT(ES280),1,FI$28)),0,(INDEX(INDIRECT(ES280),$E280,$F280))-INDEX(INDIRECT(ES280),1,FI$28))*(10-INDEX(INDIRECT("times"&amp;EQ$2),$F280,FI$28))/10</f>
        <v>0</v>
      </c>
      <c r="FJ280" s="63">
        <f ca="1">IF(OR(INDEX(INDIRECT("times"&amp;EQ$2),$F280,FJ$28)&gt;10,INDEX(INDIRECT(ES280),$E280,$F280)="",INDEX(INDIRECT(ES280),$E280,$F280)&gt;=INDEX(INDIRECT(ES280),1,FJ$28)),0,(INDEX(INDIRECT(ES280),$E280,$F280))-INDEX(INDIRECT(ES280),1,FJ$28))*(10-INDEX(INDIRECT("times"&amp;EQ$2),$F280,FJ$28))/10</f>
        <v>0</v>
      </c>
      <c r="FK280" s="63">
        <f ca="1">IF(OR(INDEX(INDIRECT("times"&amp;EQ$2),$F280,FK$28)&gt;10,INDEX(INDIRECT(ES280),$E280,$F280)="",INDEX(INDIRECT(ES280),$E280,$F280)&gt;=INDEX(INDIRECT(ES280),1,FK$28)),0,(INDEX(INDIRECT(ES280),$E280,$F280))-INDEX(INDIRECT(ES280),1,FK$28))*(10-INDEX(INDIRECT("times"&amp;EQ$2),$F280,FK$28))/10</f>
        <v>0</v>
      </c>
      <c r="FL280" s="63">
        <f ca="1">IF(OR(INDEX(INDIRECT("times"&amp;EQ$2),$F280,FL$28)&gt;10,INDEX(INDIRECT(ES280),$E280,$F280)="",INDEX(INDIRECT(ES280),$E280,$F280)&gt;=INDEX(INDIRECT(ES280),1,FL$28)),0,(INDEX(INDIRECT(ES280),$E280,$F280))-INDEX(INDIRECT(ES280),1,FL$28))*(10-INDEX(INDIRECT("times"&amp;EQ$2),$F280,FL$28))/10</f>
        <v>0</v>
      </c>
      <c r="FM280" s="63">
        <f ca="1">IF(OR(INDEX(INDIRECT("times"&amp;EQ$2),$F280,FM$28)&gt;10,INDEX(INDIRECT(ES280),$E280,$F280)="",INDEX(INDIRECT(ES280),$E280,$F280)&gt;=INDEX(INDIRECT(ES280),1,FM$28)),0,(INDEX(INDIRECT(ES280),$E280,$F280))-INDEX(INDIRECT(ES280),1,FM$28))*(10-INDEX(INDIRECT("times"&amp;EQ$2),$F280,FM$28))/10</f>
        <v>0</v>
      </c>
      <c r="FN280" s="63">
        <f ca="1">IF(OR(INDEX(INDIRECT("times"&amp;EQ$2),$F280,FN$28)&gt;10,INDEX(INDIRECT(ES280),$E280,$F280)="",INDEX(INDIRECT(ES280),$E280,$F280)&gt;=INDEX(INDIRECT(ES280),1,FN$28)),0,(INDEX(INDIRECT(ES280),$E280,$F280))-INDEX(INDIRECT(ES280),1,FN$28))*(10-INDEX(INDIRECT("times"&amp;EQ$2),$F280,FN$28))/10</f>
        <v>0</v>
      </c>
      <c r="FO280" s="63">
        <f ca="1">IF(OR(INDEX(INDIRECT("times"&amp;EQ$2),$F280,FO$28)&gt;10,INDEX(INDIRECT(ES280),$E280,$F280)="",INDEX(INDIRECT(ES280),$E280,$F280)&gt;=INDEX(INDIRECT(ES280),1,FO$28)),0,(INDEX(INDIRECT(ES280),$E280,$F280))-INDEX(INDIRECT(ES280),1,FO$28))*(10-INDEX(INDIRECT("times"&amp;EQ$2),$F280,FO$28))/10</f>
        <v>0</v>
      </c>
      <c r="FP280" s="64">
        <f ca="1">IF(OR(INDEX(INDIRECT("times"&amp;EQ$2),$F280,FP$28)&gt;10,INDEX(INDIRECT(ES280),$E280,$F280)="",INDEX(INDIRECT(ES280),$E280,$F280)&gt;=INDEX(INDIRECT(ES280),1,FP$28)),0,(INDEX(INDIRECT(ES280),$E280,$F280))-INDEX(INDIRECT(ES280),1,FP$28))*(10-INDEX(INDIRECT("times"&amp;EQ$2),$F280,FP$28))/10</f>
        <v>0</v>
      </c>
      <c r="FQ280" s="201">
        <v>7</v>
      </c>
      <c r="FS280" s="18" t="s">
        <v>216</v>
      </c>
      <c r="FT280" s="122">
        <f>FS236</f>
        <v>2</v>
      </c>
      <c r="FU280" s="122" t="str">
        <f>FS237</f>
        <v>shop65</v>
      </c>
      <c r="FV280" s="210" t="str">
        <f t="shared" si="1204"/>
        <v>core2_shop65</v>
      </c>
      <c r="FW280" s="122">
        <v>5</v>
      </c>
      <c r="FX280" s="33">
        <v>7</v>
      </c>
      <c r="FY280" s="62">
        <f ca="1">IF(OR(INDEX(INDIRECT("times"&amp;FT$2),$F280,FY$28)&gt;10,INDEX(INDIRECT(FV280),$E280,$F280)="",INDEX(INDIRECT(FV280),$E280,$F280)&gt;=INDEX(INDIRECT(FV280),1,FY$28)),0,(INDEX(INDIRECT(FV280),$E280,$F280))-INDEX(INDIRECT(FV280),1,FY$28))*(10-INDEX(INDIRECT("times"&amp;FT$2),$F280,FY$28))/10</f>
        <v>0</v>
      </c>
      <c r="FZ280" s="63">
        <f ca="1">IF(OR(INDEX(INDIRECT("times"&amp;FT$2),$F280,FZ$28)&gt;10,INDEX(INDIRECT(FV280),$E280,$F280)="",INDEX(INDIRECT(FV280),$E280,$F280)&gt;=INDEX(INDIRECT(FV280),1,FZ$28)),0,(INDEX(INDIRECT(FV280),$E280,$F280))-INDEX(INDIRECT(FV280),1,FZ$28))*(10-INDEX(INDIRECT("times"&amp;FT$2),$F280,FZ$28))/10</f>
        <v>0</v>
      </c>
      <c r="GA280" s="63">
        <f ca="1">IF(OR(INDEX(INDIRECT("times"&amp;FT$2),$F280,GA$28)&gt;10,INDEX(INDIRECT(FV280),$E280,$F280)="",INDEX(INDIRECT(FV280),$E280,$F280)&gt;=INDEX(INDIRECT(FV280),1,GA$28)),0,(INDEX(INDIRECT(FV280),$E280,$F280))-INDEX(INDIRECT(FV280),1,GA$28))*(10-INDEX(INDIRECT("times"&amp;FT$2),$F280,GA$28))/10</f>
        <v>0</v>
      </c>
      <c r="GB280" s="63">
        <f ca="1">IF(OR(INDEX(INDIRECT("times"&amp;FT$2),$F280,GB$28)&gt;10,INDEX(INDIRECT(FV280),$E280,$F280)="",INDEX(INDIRECT(FV280),$E280,$F280)&gt;=INDEX(INDIRECT(FV280),1,GB$28)),0,(INDEX(INDIRECT(FV280),$E280,$F280))-INDEX(INDIRECT(FV280),1,GB$28))*(10-INDEX(INDIRECT("times"&amp;FT$2),$F280,GB$28))/10</f>
        <v>0</v>
      </c>
      <c r="GC280" s="63">
        <f ca="1">IF(OR(INDEX(INDIRECT("times"&amp;FT$2),$F280,GC$28)&gt;10,INDEX(INDIRECT(FV280),$E280,$F280)="",INDEX(INDIRECT(FV280),$E280,$F280)&gt;=INDEX(INDIRECT(FV280),1,GC$28)),0,(INDEX(INDIRECT(FV280),$E280,$F280))-INDEX(INDIRECT(FV280),1,GC$28))*(10-INDEX(INDIRECT("times"&amp;FT$2),$F280,GC$28))/10</f>
        <v>0</v>
      </c>
      <c r="GD280" s="63">
        <f ca="1">IF(OR(INDEX(INDIRECT("times"&amp;FT$2),$F280,GD$28)&gt;10,INDEX(INDIRECT(FV280),$E280,$F280)="",INDEX(INDIRECT(FV280),$E280,$F280)&gt;=INDEX(INDIRECT(FV280),1,GD$28)),0,(INDEX(INDIRECT(FV280),$E280,$F280))-INDEX(INDIRECT(FV280),1,GD$28))*(10-INDEX(INDIRECT("times"&amp;FT$2),$F280,GD$28))/10</f>
        <v>0</v>
      </c>
      <c r="GE280" s="63">
        <f ca="1">IF(OR(INDEX(INDIRECT("times"&amp;FT$2),$F280,GE$28)&gt;10,INDEX(INDIRECT(FV280),$E280,$F280)="",INDEX(INDIRECT(FV280),$E280,$F280)&gt;=INDEX(INDIRECT(FV280),1,GE$28)),0,(INDEX(INDIRECT(FV280),$E280,$F280))-INDEX(INDIRECT(FV280),1,GE$28))*(10-INDEX(INDIRECT("times"&amp;FT$2),$F280,GE$28))/10</f>
        <v>0</v>
      </c>
      <c r="GF280" s="63">
        <f ca="1">IF(OR(INDEX(INDIRECT("times"&amp;FT$2),$F280,GF$28)&gt;10,INDEX(INDIRECT(FV280),$E280,$F280)="",INDEX(INDIRECT(FV280),$E280,$F280)&gt;=INDEX(INDIRECT(FV280),1,GF$28)),0,(INDEX(INDIRECT(FV280),$E280,$F280))-INDEX(INDIRECT(FV280),1,GF$28))*(10-INDEX(INDIRECT("times"&amp;FT$2),$F280,GF$28))/10</f>
        <v>0</v>
      </c>
      <c r="GG280" s="63">
        <f ca="1">IF(OR(INDEX(INDIRECT("times"&amp;FT$2),$F280,GG$28)&gt;10,INDEX(INDIRECT(FV280),$E280,$F280)="",INDEX(INDIRECT(FV280),$E280,$F280)&gt;=INDEX(INDIRECT(FV280),1,GG$28)),0,(INDEX(INDIRECT(FV280),$E280,$F280))-INDEX(INDIRECT(FV280),1,GG$28))*(10-INDEX(INDIRECT("times"&amp;FT$2),$F280,GG$28))/10</f>
        <v>0</v>
      </c>
      <c r="GH280" s="63">
        <f ca="1">IF(OR(INDEX(INDIRECT("times"&amp;FT$2),$F280,GH$28)&gt;10,INDEX(INDIRECT(FV280),$E280,$F280)="",INDEX(INDIRECT(FV280),$E280,$F280)&gt;=INDEX(INDIRECT(FV280),1,GH$28)),0,(INDEX(INDIRECT(FV280),$E280,$F280))-INDEX(INDIRECT(FV280),1,GH$28))*(10-INDEX(INDIRECT("times"&amp;FT$2),$F280,GH$28))/10</f>
        <v>0</v>
      </c>
      <c r="GI280" s="63">
        <f ca="1">IF(OR(INDEX(INDIRECT("times"&amp;FT$2),$F280,GI$28)&gt;10,INDEX(INDIRECT(FV280),$E280,$F280)="",INDEX(INDIRECT(FV280),$E280,$F280)&gt;=INDEX(INDIRECT(FV280),1,GI$28)),0,(INDEX(INDIRECT(FV280),$E280,$F280))-INDEX(INDIRECT(FV280),1,GI$28))*(10-INDEX(INDIRECT("times"&amp;FT$2),$F280,GI$28))/10</f>
        <v>0</v>
      </c>
      <c r="GJ280" s="63">
        <f ca="1">IF(OR(INDEX(INDIRECT("times"&amp;FT$2),$F280,GJ$28)&gt;10,INDEX(INDIRECT(FV280),$E280,$F280)="",INDEX(INDIRECT(FV280),$E280,$F280)&gt;=INDEX(INDIRECT(FV280),1,GJ$28)),0,(INDEX(INDIRECT(FV280),$E280,$F280))-INDEX(INDIRECT(FV280),1,GJ$28))*(10-INDEX(INDIRECT("times"&amp;FT$2),$F280,GJ$28))/10</f>
        <v>0</v>
      </c>
      <c r="GK280" s="63">
        <f ca="1">IF(OR(INDEX(INDIRECT("times"&amp;FT$2),$F280,GK$28)&gt;10,INDEX(INDIRECT(FV280),$E280,$F280)="",INDEX(INDIRECT(FV280),$E280,$F280)&gt;=INDEX(INDIRECT(FV280),1,GK$28)),0,(INDEX(INDIRECT(FV280),$E280,$F280))-INDEX(INDIRECT(FV280),1,GK$28))*(10-INDEX(INDIRECT("times"&amp;FT$2),$F280,GK$28))/10</f>
        <v>0</v>
      </c>
      <c r="GL280" s="63">
        <f ca="1">IF(OR(INDEX(INDIRECT("times"&amp;FT$2),$F280,GL$28)&gt;10,INDEX(INDIRECT(FV280),$E280,$F280)="",INDEX(INDIRECT(FV280),$E280,$F280)&gt;=INDEX(INDIRECT(FV280),1,GL$28)),0,(INDEX(INDIRECT(FV280),$E280,$F280))-INDEX(INDIRECT(FV280),1,GL$28))*(10-INDEX(INDIRECT("times"&amp;FT$2),$F280,GL$28))/10</f>
        <v>0</v>
      </c>
      <c r="GM280" s="63">
        <f ca="1">IF(OR(INDEX(INDIRECT("times"&amp;FT$2),$F280,GM$28)&gt;10,INDEX(INDIRECT(FV280),$E280,$F280)="",INDEX(INDIRECT(FV280),$E280,$F280)&gt;=INDEX(INDIRECT(FV280),1,GM$28)),0,(INDEX(INDIRECT(FV280),$E280,$F280))-INDEX(INDIRECT(FV280),1,GM$28))*(10-INDEX(INDIRECT("times"&amp;FT$2),$F280,GM$28))/10</f>
        <v>0</v>
      </c>
      <c r="GN280" s="63">
        <f ca="1">IF(OR(INDEX(INDIRECT("times"&amp;FT$2),$F280,GN$28)&gt;10,INDEX(INDIRECT(FV280),$E280,$F280)="",INDEX(INDIRECT(FV280),$E280,$F280)&gt;=INDEX(INDIRECT(FV280),1,GN$28)),0,(INDEX(INDIRECT(FV280),$E280,$F280))-INDEX(INDIRECT(FV280),1,GN$28))*(10-INDEX(INDIRECT("times"&amp;FT$2),$F280,GN$28))/10</f>
        <v>0</v>
      </c>
      <c r="GO280" s="63">
        <f ca="1">IF(OR(INDEX(INDIRECT("times"&amp;FT$2),$F280,GO$28)&gt;10,INDEX(INDIRECT(FV280),$E280,$F280)="",INDEX(INDIRECT(FV280),$E280,$F280)&gt;=INDEX(INDIRECT(FV280),1,GO$28)),0,(INDEX(INDIRECT(FV280),$E280,$F280))-INDEX(INDIRECT(FV280),1,GO$28))*(10-INDEX(INDIRECT("times"&amp;FT$2),$F280,GO$28))/10</f>
        <v>0</v>
      </c>
      <c r="GP280" s="63">
        <f ca="1">IF(OR(INDEX(INDIRECT("times"&amp;FT$2),$F280,GP$28)&gt;10,INDEX(INDIRECT(FV280),$E280,$F280)="",INDEX(INDIRECT(FV280),$E280,$F280)&gt;=INDEX(INDIRECT(FV280),1,GP$28)),0,(INDEX(INDIRECT(FV280),$E280,$F280))-INDEX(INDIRECT(FV280),1,GP$28))*(10-INDEX(INDIRECT("times"&amp;FT$2),$F280,GP$28))/10</f>
        <v>0</v>
      </c>
      <c r="GQ280" s="63">
        <f ca="1">IF(OR(INDEX(INDIRECT("times"&amp;FT$2),$F280,GQ$28)&gt;10,INDEX(INDIRECT(FV280),$E280,$F280)="",INDEX(INDIRECT(FV280),$E280,$F280)&gt;=INDEX(INDIRECT(FV280),1,GQ$28)),0,(INDEX(INDIRECT(FV280),$E280,$F280))-INDEX(INDIRECT(FV280),1,GQ$28))*(10-INDEX(INDIRECT("times"&amp;FT$2),$F280,GQ$28))/10</f>
        <v>0</v>
      </c>
      <c r="GR280" s="63">
        <f ca="1">IF(OR(INDEX(INDIRECT("times"&amp;FT$2),$F280,GR$28)&gt;10,INDEX(INDIRECT(FV280),$E280,$F280)="",INDEX(INDIRECT(FV280),$E280,$F280)&gt;=INDEX(INDIRECT(FV280),1,GR$28)),0,(INDEX(INDIRECT(FV280),$E280,$F280))-INDEX(INDIRECT(FV280),1,GR$28))*(10-INDEX(INDIRECT("times"&amp;FT$2),$F280,GR$28))/10</f>
        <v>0</v>
      </c>
      <c r="GS280" s="64">
        <f ca="1">IF(OR(INDEX(INDIRECT("times"&amp;FT$2),$F280,GS$28)&gt;10,INDEX(INDIRECT(FV280),$E280,$F280)="",INDEX(INDIRECT(FV280),$E280,$F280)&gt;=INDEX(INDIRECT(FV280),1,GS$28)),0,(INDEX(INDIRECT(FV280),$E280,$F280))-INDEX(INDIRECT(FV280),1,GS$28))*(10-INDEX(INDIRECT("times"&amp;FT$2),$F280,GS$28))/10</f>
        <v>0</v>
      </c>
      <c r="GT280" s="201">
        <v>7</v>
      </c>
      <c r="GV280" s="18" t="s">
        <v>216</v>
      </c>
      <c r="GW280" s="122">
        <f>GV236</f>
        <v>2</v>
      </c>
      <c r="GX280" s="122" t="str">
        <f>GV237</f>
        <v>lei65</v>
      </c>
      <c r="GY280" s="210" t="str">
        <f t="shared" si="1205"/>
        <v>core2_lei65</v>
      </c>
      <c r="GZ280" s="122">
        <v>5</v>
      </c>
      <c r="HA280" s="33">
        <v>7</v>
      </c>
      <c r="HB280" s="62">
        <f ca="1">IF(OR(INDEX(INDIRECT("times"&amp;GW$2),$F280,HB$28)&gt;10,INDEX(INDIRECT(GY280),$E280,$F280)="",INDEX(INDIRECT(GY280),$E280,$F280)&gt;=INDEX(INDIRECT(GY280),1,HB$28)),0,(INDEX(INDIRECT(GY280),$E280,$F280))-INDEX(INDIRECT(GY280),1,HB$28))*(10-INDEX(INDIRECT("times"&amp;GW$2),$F280,HB$28))/10</f>
        <v>0</v>
      </c>
      <c r="HC280" s="63">
        <f ca="1">IF(OR(INDEX(INDIRECT("times"&amp;GW$2),$F280,HC$28)&gt;10,INDEX(INDIRECT(GY280),$E280,$F280)="",INDEX(INDIRECT(GY280),$E280,$F280)&gt;=INDEX(INDIRECT(GY280),1,HC$28)),0,(INDEX(INDIRECT(GY280),$E280,$F280))-INDEX(INDIRECT(GY280),1,HC$28))*(10-INDEX(INDIRECT("times"&amp;GW$2),$F280,HC$28))/10</f>
        <v>0</v>
      </c>
      <c r="HD280" s="63">
        <f ca="1">IF(OR(INDEX(INDIRECT("times"&amp;GW$2),$F280,HD$28)&gt;10,INDEX(INDIRECT(GY280),$E280,$F280)="",INDEX(INDIRECT(GY280),$E280,$F280)&gt;=INDEX(INDIRECT(GY280),1,HD$28)),0,(INDEX(INDIRECT(GY280),$E280,$F280))-INDEX(INDIRECT(GY280),1,HD$28))*(10-INDEX(INDIRECT("times"&amp;GW$2),$F280,HD$28))/10</f>
        <v>0</v>
      </c>
      <c r="HE280" s="63">
        <f ca="1">IF(OR(INDEX(INDIRECT("times"&amp;GW$2),$F280,HE$28)&gt;10,INDEX(INDIRECT(GY280),$E280,$F280)="",INDEX(INDIRECT(GY280),$E280,$F280)&gt;=INDEX(INDIRECT(GY280),1,HE$28)),0,(INDEX(INDIRECT(GY280),$E280,$F280))-INDEX(INDIRECT(GY280),1,HE$28))*(10-INDEX(INDIRECT("times"&amp;GW$2),$F280,HE$28))/10</f>
        <v>0</v>
      </c>
      <c r="HF280" s="63">
        <f ca="1">IF(OR(INDEX(INDIRECT("times"&amp;GW$2),$F280,HF$28)&gt;10,INDEX(INDIRECT(GY280),$E280,$F280)="",INDEX(INDIRECT(GY280),$E280,$F280)&gt;=INDEX(INDIRECT(GY280),1,HF$28)),0,(INDEX(INDIRECT(GY280),$E280,$F280))-INDEX(INDIRECT(GY280),1,HF$28))*(10-INDEX(INDIRECT("times"&amp;GW$2),$F280,HF$28))/10</f>
        <v>0</v>
      </c>
      <c r="HG280" s="63">
        <f ca="1">IF(OR(INDEX(INDIRECT("times"&amp;GW$2),$F280,HG$28)&gt;10,INDEX(INDIRECT(GY280),$E280,$F280)="",INDEX(INDIRECT(GY280),$E280,$F280)&gt;=INDEX(INDIRECT(GY280),1,HG$28)),0,(INDEX(INDIRECT(GY280),$E280,$F280))-INDEX(INDIRECT(GY280),1,HG$28))*(10-INDEX(INDIRECT("times"&amp;GW$2),$F280,HG$28))/10</f>
        <v>0</v>
      </c>
      <c r="HH280" s="63">
        <f ca="1">IF(OR(INDEX(INDIRECT("times"&amp;GW$2),$F280,HH$28)&gt;10,INDEX(INDIRECT(GY280),$E280,$F280)="",INDEX(INDIRECT(GY280),$E280,$F280)&gt;=INDEX(INDIRECT(GY280),1,HH$28)),0,(INDEX(INDIRECT(GY280),$E280,$F280))-INDEX(INDIRECT(GY280),1,HH$28))*(10-INDEX(INDIRECT("times"&amp;GW$2),$F280,HH$28))/10</f>
        <v>0</v>
      </c>
      <c r="HI280" s="63">
        <f ca="1">IF(OR(INDEX(INDIRECT("times"&amp;GW$2),$F280,HI$28)&gt;10,INDEX(INDIRECT(GY280),$E280,$F280)="",INDEX(INDIRECT(GY280),$E280,$F280)&gt;=INDEX(INDIRECT(GY280),1,HI$28)),0,(INDEX(INDIRECT(GY280),$E280,$F280))-INDEX(INDIRECT(GY280),1,HI$28))*(10-INDEX(INDIRECT("times"&amp;GW$2),$F280,HI$28))/10</f>
        <v>0</v>
      </c>
      <c r="HJ280" s="63">
        <f ca="1">IF(OR(INDEX(INDIRECT("times"&amp;GW$2),$F280,HJ$28)&gt;10,INDEX(INDIRECT(GY280),$E280,$F280)="",INDEX(INDIRECT(GY280),$E280,$F280)&gt;=INDEX(INDIRECT(GY280),1,HJ$28)),0,(INDEX(INDIRECT(GY280),$E280,$F280))-INDEX(INDIRECT(GY280),1,HJ$28))*(10-INDEX(INDIRECT("times"&amp;GW$2),$F280,HJ$28))/10</f>
        <v>0</v>
      </c>
      <c r="HK280" s="63">
        <f ca="1">IF(OR(INDEX(INDIRECT("times"&amp;GW$2),$F280,HK$28)&gt;10,INDEX(INDIRECT(GY280),$E280,$F280)="",INDEX(INDIRECT(GY280),$E280,$F280)&gt;=INDEX(INDIRECT(GY280),1,HK$28)),0,(INDEX(INDIRECT(GY280),$E280,$F280))-INDEX(INDIRECT(GY280),1,HK$28))*(10-INDEX(INDIRECT("times"&amp;GW$2),$F280,HK$28))/10</f>
        <v>0</v>
      </c>
      <c r="HL280" s="63">
        <f ca="1">IF(OR(INDEX(INDIRECT("times"&amp;GW$2),$F280,HL$28)&gt;10,INDEX(INDIRECT(GY280),$E280,$F280)="",INDEX(INDIRECT(GY280),$E280,$F280)&gt;=INDEX(INDIRECT(GY280),1,HL$28)),0,(INDEX(INDIRECT(GY280),$E280,$F280))-INDEX(INDIRECT(GY280),1,HL$28))*(10-INDEX(INDIRECT("times"&amp;GW$2),$F280,HL$28))/10</f>
        <v>0</v>
      </c>
      <c r="HM280" s="63">
        <f ca="1">IF(OR(INDEX(INDIRECT("times"&amp;GW$2),$F280,HM$28)&gt;10,INDEX(INDIRECT(GY280),$E280,$F280)="",INDEX(INDIRECT(GY280),$E280,$F280)&gt;=INDEX(INDIRECT(GY280),1,HM$28)),0,(INDEX(INDIRECT(GY280),$E280,$F280))-INDEX(INDIRECT(GY280),1,HM$28))*(10-INDEX(INDIRECT("times"&amp;GW$2),$F280,HM$28))/10</f>
        <v>0</v>
      </c>
      <c r="HN280" s="63">
        <f ca="1">IF(OR(INDEX(INDIRECT("times"&amp;GW$2),$F280,HN$28)&gt;10,INDEX(INDIRECT(GY280),$E280,$F280)="",INDEX(INDIRECT(GY280),$E280,$F280)&gt;=INDEX(INDIRECT(GY280),1,HN$28)),0,(INDEX(INDIRECT(GY280),$E280,$F280))-INDEX(INDIRECT(GY280),1,HN$28))*(10-INDEX(INDIRECT("times"&amp;GW$2),$F280,HN$28))/10</f>
        <v>0</v>
      </c>
      <c r="HO280" s="63">
        <f ca="1">IF(OR(INDEX(INDIRECT("times"&amp;GW$2),$F280,HO$28)&gt;10,INDEX(INDIRECT(GY280),$E280,$F280)="",INDEX(INDIRECT(GY280),$E280,$F280)&gt;=INDEX(INDIRECT(GY280),1,HO$28)),0,(INDEX(INDIRECT(GY280),$E280,$F280))-INDEX(INDIRECT(GY280),1,HO$28))*(10-INDEX(INDIRECT("times"&amp;GW$2),$F280,HO$28))/10</f>
        <v>0</v>
      </c>
      <c r="HP280" s="63">
        <f ca="1">IF(OR(INDEX(INDIRECT("times"&amp;GW$2),$F280,HP$28)&gt;10,INDEX(INDIRECT(GY280),$E280,$F280)="",INDEX(INDIRECT(GY280),$E280,$F280)&gt;=INDEX(INDIRECT(GY280),1,HP$28)),0,(INDEX(INDIRECT(GY280),$E280,$F280))-INDEX(INDIRECT(GY280),1,HP$28))*(10-INDEX(INDIRECT("times"&amp;GW$2),$F280,HP$28))/10</f>
        <v>0</v>
      </c>
      <c r="HQ280" s="63">
        <f ca="1">IF(OR(INDEX(INDIRECT("times"&amp;GW$2),$F280,HQ$28)&gt;10,INDEX(INDIRECT(GY280),$E280,$F280)="",INDEX(INDIRECT(GY280),$E280,$F280)&gt;=INDEX(INDIRECT(GY280),1,HQ$28)),0,(INDEX(INDIRECT(GY280),$E280,$F280))-INDEX(INDIRECT(GY280),1,HQ$28))*(10-INDEX(INDIRECT("times"&amp;GW$2),$F280,HQ$28))/10</f>
        <v>0</v>
      </c>
      <c r="HR280" s="63">
        <f ca="1">IF(OR(INDEX(INDIRECT("times"&amp;GW$2),$F280,HR$28)&gt;10,INDEX(INDIRECT(GY280),$E280,$F280)="",INDEX(INDIRECT(GY280),$E280,$F280)&gt;=INDEX(INDIRECT(GY280),1,HR$28)),0,(INDEX(INDIRECT(GY280),$E280,$F280))-INDEX(INDIRECT(GY280),1,HR$28))*(10-INDEX(INDIRECT("times"&amp;GW$2),$F280,HR$28))/10</f>
        <v>0</v>
      </c>
      <c r="HS280" s="63">
        <f ca="1">IF(OR(INDEX(INDIRECT("times"&amp;GW$2),$F280,HS$28)&gt;10,INDEX(INDIRECT(GY280),$E280,$F280)="",INDEX(INDIRECT(GY280),$E280,$F280)&gt;=INDEX(INDIRECT(GY280),1,HS$28)),0,(INDEX(INDIRECT(GY280),$E280,$F280))-INDEX(INDIRECT(GY280),1,HS$28))*(10-INDEX(INDIRECT("times"&amp;GW$2),$F280,HS$28))/10</f>
        <v>0</v>
      </c>
      <c r="HT280" s="63">
        <f ca="1">IF(OR(INDEX(INDIRECT("times"&amp;GW$2),$F280,HT$28)&gt;10,INDEX(INDIRECT(GY280),$E280,$F280)="",INDEX(INDIRECT(GY280),$E280,$F280)&gt;=INDEX(INDIRECT(GY280),1,HT$28)),0,(INDEX(INDIRECT(GY280),$E280,$F280))-INDEX(INDIRECT(GY280),1,HT$28))*(10-INDEX(INDIRECT("times"&amp;GW$2),$F280,HT$28))/10</f>
        <v>0</v>
      </c>
      <c r="HU280" s="63">
        <f ca="1">IF(OR(INDEX(INDIRECT("times"&amp;GW$2),$F280,HU$28)&gt;10,INDEX(INDIRECT(GY280),$E280,$F280)="",INDEX(INDIRECT(GY280),$E280,$F280)&gt;=INDEX(INDIRECT(GY280),1,HU$28)),0,(INDEX(INDIRECT(GY280),$E280,$F280))-INDEX(INDIRECT(GY280),1,HU$28))*(10-INDEX(INDIRECT("times"&amp;GW$2),$F280,HU$28))/10</f>
        <v>0</v>
      </c>
      <c r="HV280" s="64">
        <f ca="1">IF(OR(INDEX(INDIRECT("times"&amp;GW$2),$F280,HV$28)&gt;10,INDEX(INDIRECT(GY280),$E280,$F280)="",INDEX(INDIRECT(GY280),$E280,$F280)&gt;=INDEX(INDIRECT(GY280),1,HV$28)),0,(INDEX(INDIRECT(GY280),$E280,$F280))-INDEX(INDIRECT(GY280),1,HV$28))*(10-INDEX(INDIRECT("times"&amp;GW$2),$F280,HV$28))/10</f>
        <v>0</v>
      </c>
      <c r="HW280" s="201">
        <v>7</v>
      </c>
    </row>
    <row r="281" spans="1:231" ht="15">
      <c r="A281" s="18" t="s">
        <v>217</v>
      </c>
      <c r="B281" s="122">
        <f>A236</f>
        <v>2</v>
      </c>
      <c r="C281" s="122" t="str">
        <f>A237</f>
        <v>work1834</v>
      </c>
      <c r="D281" s="210" t="str">
        <f t="shared" si="1198"/>
        <v>core2_work1834</v>
      </c>
      <c r="E281" s="122">
        <v>5</v>
      </c>
      <c r="F281" s="33">
        <v>8</v>
      </c>
      <c r="G281" s="62">
        <f ca="1">IF(OR(INDEX(INDIRECT("times"&amp;B$2),$F281,G$28)&gt;10,INDEX(INDIRECT(D281),$E281,$F281)="",INDEX(INDIRECT(D281),$E281,$F281)&gt;=INDEX(INDIRECT(D281),1,G$28)),0,(INDEX(INDIRECT(D281),$E281,$F281))-INDEX(INDIRECT(D281),1,G$28))*(10-INDEX(INDIRECT("times"&amp;B$2),$F281,G$28))/10</f>
        <v>0</v>
      </c>
      <c r="H281" s="63">
        <f ca="1">IF(OR(INDEX(INDIRECT("times"&amp;B$2),$F281,H$28)&gt;10,INDEX(INDIRECT(D281),$E281,$F281)="",INDEX(INDIRECT(D281),$E281,$F281)&gt;=INDEX(INDIRECT(D281),1,H$28)),0,(INDEX(INDIRECT(D281),$E281,$F281))-INDEX(INDIRECT(D281),1,H$28))*(10-INDEX(INDIRECT("times"&amp;B$2),$F281,H$28))/10</f>
        <v>0</v>
      </c>
      <c r="I281" s="63">
        <f ca="1">IF(OR(INDEX(INDIRECT("times"&amp;B$2),$F281,I$28)&gt;10,INDEX(INDIRECT(D281),$E281,$F281)="",INDEX(INDIRECT(D281),$E281,$F281)&gt;=INDEX(INDIRECT(D281),1,I$28)),0,(INDEX(INDIRECT(D281),$E281,$F281))-INDEX(INDIRECT(D281),1,I$28))*(10-INDEX(INDIRECT("times"&amp;B$2),$F281,I$28))/10</f>
        <v>0</v>
      </c>
      <c r="J281" s="63">
        <f ca="1">IF(OR(INDEX(INDIRECT("times"&amp;B$2),$F281,J$28)&gt;10,INDEX(INDIRECT(D281),$E281,$F281)="",INDEX(INDIRECT(D281),$E281,$F281)&gt;=INDEX(INDIRECT(D281),1,J$28)),0,(INDEX(INDIRECT(D281),$E281,$F281))-INDEX(INDIRECT(D281),1,J$28))*(10-INDEX(INDIRECT("times"&amp;B$2),$F281,J$28))/10</f>
        <v>0</v>
      </c>
      <c r="K281" s="63">
        <f ca="1">IF(OR(INDEX(INDIRECT("times"&amp;B$2),$F281,K$28)&gt;10,INDEX(INDIRECT(D281),$E281,$F281)="",INDEX(INDIRECT(D281),$E281,$F281)&gt;=INDEX(INDIRECT(D281),1,K$28)),0,(INDEX(INDIRECT(D281),$E281,$F281))-INDEX(INDIRECT(D281),1,K$28))*(10-INDEX(INDIRECT("times"&amp;B$2),$F281,K$28))/10</f>
        <v>0</v>
      </c>
      <c r="L281" s="63">
        <f ca="1">IF(OR(INDEX(INDIRECT("times"&amp;B$2),$F281,L$28)&gt;10,INDEX(INDIRECT(D281),$E281,$F281)="",INDEX(INDIRECT(D281),$E281,$F281)&gt;=INDEX(INDIRECT(D281),1,L$28)),0,(INDEX(INDIRECT(D281),$E281,$F281))-INDEX(INDIRECT(D281),1,L$28))*(10-INDEX(INDIRECT("times"&amp;B$2),$F281,L$28))/10</f>
        <v>0</v>
      </c>
      <c r="M281" s="63">
        <f ca="1">IF(OR(INDEX(INDIRECT("times"&amp;B$2),$F281,M$28)&gt;10,INDEX(INDIRECT(D281),$E281,$F281)="",INDEX(INDIRECT(D281),$E281,$F281)&gt;=INDEX(INDIRECT(D281),1,M$28)),0,(INDEX(INDIRECT(D281),$E281,$F281))-INDEX(INDIRECT(D281),1,M$28))*(10-INDEX(INDIRECT("times"&amp;B$2),$F281,M$28))/10</f>
        <v>0</v>
      </c>
      <c r="N281" s="63">
        <f ca="1">IF(OR(INDEX(INDIRECT("times"&amp;B$2),$F281,N$28)&gt;10,INDEX(INDIRECT(D281),$E281,$F281)="",INDEX(INDIRECT(D281),$E281,$F281)&gt;=INDEX(INDIRECT(D281),1,N$28)),0,(INDEX(INDIRECT(D281),$E281,$F281))-INDEX(INDIRECT(D281),1,N$28))*(10-INDEX(INDIRECT("times"&amp;B$2),$F281,N$28))/10</f>
        <v>0</v>
      </c>
      <c r="O281" s="63">
        <f ca="1">IF(OR(INDEX(INDIRECT("times"&amp;B$2),$F281,O$28)&gt;10,INDEX(INDIRECT(D281),$E281,$F281)="",INDEX(INDIRECT(D281),$E281,$F281)&gt;=INDEX(INDIRECT(D281),1,O$28)),0,(INDEX(INDIRECT(D281),$E281,$F281))-INDEX(INDIRECT(D281),1,O$28))*(10-INDEX(INDIRECT("times"&amp;B$2),$F281,O$28))/10</f>
        <v>0</v>
      </c>
      <c r="P281" s="63">
        <f ca="1">IF(OR(INDEX(INDIRECT("times"&amp;B$2),$F281,P$28)&gt;10,INDEX(INDIRECT(D281),$E281,$F281)="",INDEX(INDIRECT(D281),$E281,$F281)&gt;=INDEX(INDIRECT(D281),1,P$28)),0,(INDEX(INDIRECT(D281),$E281,$F281))-INDEX(INDIRECT(D281),1,P$28))*(10-INDEX(INDIRECT("times"&amp;B$2),$F281,P$28))/10</f>
        <v>0</v>
      </c>
      <c r="Q281" s="63">
        <f ca="1">IF(OR(INDEX(INDIRECT("times"&amp;B$2),$F281,Q$28)&gt;10,INDEX(INDIRECT(D281),$E281,$F281)="",INDEX(INDIRECT(D281),$E281,$F281)&gt;=INDEX(INDIRECT(D281),1,Q$28)),0,(INDEX(INDIRECT(D281),$E281,$F281))-INDEX(INDIRECT(D281),1,Q$28))*(10-INDEX(INDIRECT("times"&amp;B$2),$F281,Q$28))/10</f>
        <v>0</v>
      </c>
      <c r="R281" s="63">
        <f ca="1">IF(OR(INDEX(INDIRECT("times"&amp;B$2),$F281,R$28)&gt;10,INDEX(INDIRECT(D281),$E281,$F281)="",INDEX(INDIRECT(D281),$E281,$F281)&gt;=INDEX(INDIRECT(D281),1,R$28)),0,(INDEX(INDIRECT(D281),$E281,$F281))-INDEX(INDIRECT(D281),1,R$28))*(10-INDEX(INDIRECT("times"&amp;B$2),$F281,R$28))/10</f>
        <v>0</v>
      </c>
      <c r="S281" s="63">
        <f ca="1">IF(OR(INDEX(INDIRECT("times"&amp;B$2),$F281,S$28)&gt;10,INDEX(INDIRECT(D281),$E281,$F281)="",INDEX(INDIRECT(D281),$E281,$F281)&gt;=INDEX(INDIRECT(D281),1,S$28)),0,(INDEX(INDIRECT(D281),$E281,$F281))-INDEX(INDIRECT(D281),1,S$28))*(10-INDEX(INDIRECT("times"&amp;B$2),$F281,S$28))/10</f>
        <v>0</v>
      </c>
      <c r="T281" s="63">
        <f ca="1">IF(OR(INDEX(INDIRECT("times"&amp;B$2),$F281,T$28)&gt;10,INDEX(INDIRECT(D281),$E281,$F281)="",INDEX(INDIRECT(D281),$E281,$F281)&gt;=INDEX(INDIRECT(D281),1,T$28)),0,(INDEX(INDIRECT(D281),$E281,$F281))-INDEX(INDIRECT(D281),1,T$28))*(10-INDEX(INDIRECT("times"&amp;B$2),$F281,T$28))/10</f>
        <v>0</v>
      </c>
      <c r="U281" s="63">
        <f ca="1">IF(OR(INDEX(INDIRECT("times"&amp;B$2),$F281,U$28)&gt;10,INDEX(INDIRECT(D281),$E281,$F281)="",INDEX(INDIRECT(D281),$E281,$F281)&gt;=INDEX(INDIRECT(D281),1,U$28)),0,(INDEX(INDIRECT(D281),$E281,$F281))-INDEX(INDIRECT(D281),1,U$28))*(10-INDEX(INDIRECT("times"&amp;B$2),$F281,U$28))/10</f>
        <v>0</v>
      </c>
      <c r="V281" s="63">
        <f ca="1">IF(OR(INDEX(INDIRECT("times"&amp;B$2),$F281,V$28)&gt;10,INDEX(INDIRECT(D281),$E281,$F281)="",INDEX(INDIRECT(D281),$E281,$F281)&gt;=INDEX(INDIRECT(D281),1,V$28)),0,(INDEX(INDIRECT(D281),$E281,$F281))-INDEX(INDIRECT(D281),1,V$28))*(10-INDEX(INDIRECT("times"&amp;B$2),$F281,V$28))/10</f>
        <v>0</v>
      </c>
      <c r="W281" s="63">
        <f ca="1">IF(OR(INDEX(INDIRECT("times"&amp;B$2),$F281,W$28)&gt;10,INDEX(INDIRECT(D281),$E281,$F281)="",INDEX(INDIRECT(D281),$E281,$F281)&gt;=INDEX(INDIRECT(D281),1,W$28)),0,(INDEX(INDIRECT(D281),$E281,$F281))-INDEX(INDIRECT(D281),1,W$28))*(10-INDEX(INDIRECT("times"&amp;B$2),$F281,W$28))/10</f>
        <v>0</v>
      </c>
      <c r="X281" s="63">
        <f ca="1">IF(OR(INDEX(INDIRECT("times"&amp;B$2),$F281,X$28)&gt;10,INDEX(INDIRECT(D281),$E281,$F281)="",INDEX(INDIRECT(D281),$E281,$F281)&gt;=INDEX(INDIRECT(D281),1,X$28)),0,(INDEX(INDIRECT(D281),$E281,$F281))-INDEX(INDIRECT(D281),1,X$28))*(10-INDEX(INDIRECT("times"&amp;B$2),$F281,X$28))/10</f>
        <v>0</v>
      </c>
      <c r="Y281" s="63">
        <f ca="1">IF(OR(INDEX(INDIRECT("times"&amp;B$2),$F281,Y$28)&gt;10,INDEX(INDIRECT(D281),$E281,$F281)="",INDEX(INDIRECT(D281),$E281,$F281)&gt;=INDEX(INDIRECT(D281),1,Y$28)),0,(INDEX(INDIRECT(D281),$E281,$F281))-INDEX(INDIRECT(D281),1,Y$28))*(10-INDEX(INDIRECT("times"&amp;B$2),$F281,Y$28))/10</f>
        <v>0</v>
      </c>
      <c r="Z281" s="63">
        <f ca="1">IF(OR(INDEX(INDIRECT("times"&amp;B$2),$F281,Z$28)&gt;10,INDEX(INDIRECT(D281),$E281,$F281)="",INDEX(INDIRECT(D281),$E281,$F281)&gt;=INDEX(INDIRECT(D281),1,Z$28)),0,(INDEX(INDIRECT(D281),$E281,$F281))-INDEX(INDIRECT(D281),1,Z$28))*(10-INDEX(INDIRECT("times"&amp;B$2),$F281,Z$28))/10</f>
        <v>0</v>
      </c>
      <c r="AA281" s="64">
        <f ca="1">IF(OR(INDEX(INDIRECT("times"&amp;B$2),$F281,AA$28)&gt;10,INDEX(INDIRECT(D281),$E281,$F281)="",INDEX(INDIRECT(D281),$E281,$F281)&gt;=INDEX(INDIRECT(D281),1,AA$28)),0,(INDEX(INDIRECT(D281),$E281,$F281))-INDEX(INDIRECT(D281),1,AA$28))*(10-INDEX(INDIRECT("times"&amp;B$2),$F281,AA$28))/10</f>
        <v>0</v>
      </c>
      <c r="AB281" s="201">
        <v>8</v>
      </c>
      <c r="AD281" s="18" t="s">
        <v>217</v>
      </c>
      <c r="AE281" s="122">
        <f>AD236</f>
        <v>2</v>
      </c>
      <c r="AF281" s="122" t="str">
        <f>AD237</f>
        <v>shop1834</v>
      </c>
      <c r="AG281" s="210" t="str">
        <f t="shared" si="1199"/>
        <v>core2_shop1834</v>
      </c>
      <c r="AH281" s="122">
        <v>5</v>
      </c>
      <c r="AI281" s="33">
        <v>8</v>
      </c>
      <c r="AJ281" s="62">
        <f ca="1">IF(OR(INDEX(INDIRECT("times"&amp;AE$2),$F281,AJ$28)&gt;10,INDEX(INDIRECT(AG281),$E281,$F281)="",INDEX(INDIRECT(AG281),$E281,$F281)&gt;=INDEX(INDIRECT(AG281),1,AJ$28)),0,(INDEX(INDIRECT(AG281),$E281,$F281))-INDEX(INDIRECT(AG281),1,AJ$28))*(10-INDEX(INDIRECT("times"&amp;AE$2),$F281,AJ$28))/10</f>
        <v>0</v>
      </c>
      <c r="AK281" s="63">
        <f ca="1">IF(OR(INDEX(INDIRECT("times"&amp;AE$2),$F281,AK$28)&gt;10,INDEX(INDIRECT(AG281),$E281,$F281)="",INDEX(INDIRECT(AG281),$E281,$F281)&gt;=INDEX(INDIRECT(AG281),1,AK$28)),0,(INDEX(INDIRECT(AG281),$E281,$F281))-INDEX(INDIRECT(AG281),1,AK$28))*(10-INDEX(INDIRECT("times"&amp;AE$2),$F281,AK$28))/10</f>
        <v>0</v>
      </c>
      <c r="AL281" s="63">
        <f ca="1">IF(OR(INDEX(INDIRECT("times"&amp;AE$2),$F281,AL$28)&gt;10,INDEX(INDIRECT(AG281),$E281,$F281)="",INDEX(INDIRECT(AG281),$E281,$F281)&gt;=INDEX(INDIRECT(AG281),1,AL$28)),0,(INDEX(INDIRECT(AG281),$E281,$F281))-INDEX(INDIRECT(AG281),1,AL$28))*(10-INDEX(INDIRECT("times"&amp;AE$2),$F281,AL$28))/10</f>
        <v>0</v>
      </c>
      <c r="AM281" s="63">
        <f ca="1">IF(OR(INDEX(INDIRECT("times"&amp;AE$2),$F281,AM$28)&gt;10,INDEX(INDIRECT(AG281),$E281,$F281)="",INDEX(INDIRECT(AG281),$E281,$F281)&gt;=INDEX(INDIRECT(AG281),1,AM$28)),0,(INDEX(INDIRECT(AG281),$E281,$F281))-INDEX(INDIRECT(AG281),1,AM$28))*(10-INDEX(INDIRECT("times"&amp;AE$2),$F281,AM$28))/10</f>
        <v>0</v>
      </c>
      <c r="AN281" s="63">
        <f ca="1">IF(OR(INDEX(INDIRECT("times"&amp;AE$2),$F281,AN$28)&gt;10,INDEX(INDIRECT(AG281),$E281,$F281)="",INDEX(INDIRECT(AG281),$E281,$F281)&gt;=INDEX(INDIRECT(AG281),1,AN$28)),0,(INDEX(INDIRECT(AG281),$E281,$F281))-INDEX(INDIRECT(AG281),1,AN$28))*(10-INDEX(INDIRECT("times"&amp;AE$2),$F281,AN$28))/10</f>
        <v>0</v>
      </c>
      <c r="AO281" s="63">
        <f ca="1">IF(OR(INDEX(INDIRECT("times"&amp;AE$2),$F281,AO$28)&gt;10,INDEX(INDIRECT(AG281),$E281,$F281)="",INDEX(INDIRECT(AG281),$E281,$F281)&gt;=INDEX(INDIRECT(AG281),1,AO$28)),0,(INDEX(INDIRECT(AG281),$E281,$F281))-INDEX(INDIRECT(AG281),1,AO$28))*(10-INDEX(INDIRECT("times"&amp;AE$2),$F281,AO$28))/10</f>
        <v>0</v>
      </c>
      <c r="AP281" s="63">
        <f ca="1">IF(OR(INDEX(INDIRECT("times"&amp;AE$2),$F281,AP$28)&gt;10,INDEX(INDIRECT(AG281),$E281,$F281)="",INDEX(INDIRECT(AG281),$E281,$F281)&gt;=INDEX(INDIRECT(AG281),1,AP$28)),0,(INDEX(INDIRECT(AG281),$E281,$F281))-INDEX(INDIRECT(AG281),1,AP$28))*(10-INDEX(INDIRECT("times"&amp;AE$2),$F281,AP$28))/10</f>
        <v>0</v>
      </c>
      <c r="AQ281" s="63">
        <f ca="1">IF(OR(INDEX(INDIRECT("times"&amp;AE$2),$F281,AQ$28)&gt;10,INDEX(INDIRECT(AG281),$E281,$F281)="",INDEX(INDIRECT(AG281),$E281,$F281)&gt;=INDEX(INDIRECT(AG281),1,AQ$28)),0,(INDEX(INDIRECT(AG281),$E281,$F281))-INDEX(INDIRECT(AG281),1,AQ$28))*(10-INDEX(INDIRECT("times"&amp;AE$2),$F281,AQ$28))/10</f>
        <v>0</v>
      </c>
      <c r="AR281" s="63">
        <f ca="1">IF(OR(INDEX(INDIRECT("times"&amp;AE$2),$F281,AR$28)&gt;10,INDEX(INDIRECT(AG281),$E281,$F281)="",INDEX(INDIRECT(AG281),$E281,$F281)&gt;=INDEX(INDIRECT(AG281),1,AR$28)),0,(INDEX(INDIRECT(AG281),$E281,$F281))-INDEX(INDIRECT(AG281),1,AR$28))*(10-INDEX(INDIRECT("times"&amp;AE$2),$F281,AR$28))/10</f>
        <v>0</v>
      </c>
      <c r="AS281" s="63">
        <f ca="1">IF(OR(INDEX(INDIRECT("times"&amp;AE$2),$F281,AS$28)&gt;10,INDEX(INDIRECT(AG281),$E281,$F281)="",INDEX(INDIRECT(AG281),$E281,$F281)&gt;=INDEX(INDIRECT(AG281),1,AS$28)),0,(INDEX(INDIRECT(AG281),$E281,$F281))-INDEX(INDIRECT(AG281),1,AS$28))*(10-INDEX(INDIRECT("times"&amp;AE$2),$F281,AS$28))/10</f>
        <v>0</v>
      </c>
      <c r="AT281" s="63">
        <f ca="1">IF(OR(INDEX(INDIRECT("times"&amp;AE$2),$F281,AT$28)&gt;10,INDEX(INDIRECT(AG281),$E281,$F281)="",INDEX(INDIRECT(AG281),$E281,$F281)&gt;=INDEX(INDIRECT(AG281),1,AT$28)),0,(INDEX(INDIRECT(AG281),$E281,$F281))-INDEX(INDIRECT(AG281),1,AT$28))*(10-INDEX(INDIRECT("times"&amp;AE$2),$F281,AT$28))/10</f>
        <v>0</v>
      </c>
      <c r="AU281" s="63">
        <f ca="1">IF(OR(INDEX(INDIRECT("times"&amp;AE$2),$F281,AU$28)&gt;10,INDEX(INDIRECT(AG281),$E281,$F281)="",INDEX(INDIRECT(AG281),$E281,$F281)&gt;=INDEX(INDIRECT(AG281),1,AU$28)),0,(INDEX(INDIRECT(AG281),$E281,$F281))-INDEX(INDIRECT(AG281),1,AU$28))*(10-INDEX(INDIRECT("times"&amp;AE$2),$F281,AU$28))/10</f>
        <v>0</v>
      </c>
      <c r="AV281" s="63">
        <f ca="1">IF(OR(INDEX(INDIRECT("times"&amp;AE$2),$F281,AV$28)&gt;10,INDEX(INDIRECT(AG281),$E281,$F281)="",INDEX(INDIRECT(AG281),$E281,$F281)&gt;=INDEX(INDIRECT(AG281),1,AV$28)),0,(INDEX(INDIRECT(AG281),$E281,$F281))-INDEX(INDIRECT(AG281),1,AV$28))*(10-INDEX(INDIRECT("times"&amp;AE$2),$F281,AV$28))/10</f>
        <v>0</v>
      </c>
      <c r="AW281" s="63">
        <f ca="1">IF(OR(INDEX(INDIRECT("times"&amp;AE$2),$F281,AW$28)&gt;10,INDEX(INDIRECT(AG281),$E281,$F281)="",INDEX(INDIRECT(AG281),$E281,$F281)&gt;=INDEX(INDIRECT(AG281),1,AW$28)),0,(INDEX(INDIRECT(AG281),$E281,$F281))-INDEX(INDIRECT(AG281),1,AW$28))*(10-INDEX(INDIRECT("times"&amp;AE$2),$F281,AW$28))/10</f>
        <v>0</v>
      </c>
      <c r="AX281" s="63">
        <f ca="1">IF(OR(INDEX(INDIRECT("times"&amp;AE$2),$F281,AX$28)&gt;10,INDEX(INDIRECT(AG281),$E281,$F281)="",INDEX(INDIRECT(AG281),$E281,$F281)&gt;=INDEX(INDIRECT(AG281),1,AX$28)),0,(INDEX(INDIRECT(AG281),$E281,$F281))-INDEX(INDIRECT(AG281),1,AX$28))*(10-INDEX(INDIRECT("times"&amp;AE$2),$F281,AX$28))/10</f>
        <v>0</v>
      </c>
      <c r="AY281" s="63">
        <f ca="1">IF(OR(INDEX(INDIRECT("times"&amp;AE$2),$F281,AY$28)&gt;10,INDEX(INDIRECT(AG281),$E281,$F281)="",INDEX(INDIRECT(AG281),$E281,$F281)&gt;=INDEX(INDIRECT(AG281),1,AY$28)),0,(INDEX(INDIRECT(AG281),$E281,$F281))-INDEX(INDIRECT(AG281),1,AY$28))*(10-INDEX(INDIRECT("times"&amp;AE$2),$F281,AY$28))/10</f>
        <v>0</v>
      </c>
      <c r="AZ281" s="63">
        <f ca="1">IF(OR(INDEX(INDIRECT("times"&amp;AE$2),$F281,AZ$28)&gt;10,INDEX(INDIRECT(AG281),$E281,$F281)="",INDEX(INDIRECT(AG281),$E281,$F281)&gt;=INDEX(INDIRECT(AG281),1,AZ$28)),0,(INDEX(INDIRECT(AG281),$E281,$F281))-INDEX(INDIRECT(AG281),1,AZ$28))*(10-INDEX(INDIRECT("times"&amp;AE$2),$F281,AZ$28))/10</f>
        <v>0</v>
      </c>
      <c r="BA281" s="63">
        <f ca="1">IF(OR(INDEX(INDIRECT("times"&amp;AE$2),$F281,BA$28)&gt;10,INDEX(INDIRECT(AG281),$E281,$F281)="",INDEX(INDIRECT(AG281),$E281,$F281)&gt;=INDEX(INDIRECT(AG281),1,BA$28)),0,(INDEX(INDIRECT(AG281),$E281,$F281))-INDEX(INDIRECT(AG281),1,BA$28))*(10-INDEX(INDIRECT("times"&amp;AE$2),$F281,BA$28))/10</f>
        <v>0</v>
      </c>
      <c r="BB281" s="63">
        <f ca="1">IF(OR(INDEX(INDIRECT("times"&amp;AE$2),$F281,BB$28)&gt;10,INDEX(INDIRECT(AG281),$E281,$F281)="",INDEX(INDIRECT(AG281),$E281,$F281)&gt;=INDEX(INDIRECT(AG281),1,BB$28)),0,(INDEX(INDIRECT(AG281),$E281,$F281))-INDEX(INDIRECT(AG281),1,BB$28))*(10-INDEX(INDIRECT("times"&amp;AE$2),$F281,BB$28))/10</f>
        <v>0</v>
      </c>
      <c r="BC281" s="63">
        <f ca="1">IF(OR(INDEX(INDIRECT("times"&amp;AE$2),$F281,BC$28)&gt;10,INDEX(INDIRECT(AG281),$E281,$F281)="",INDEX(INDIRECT(AG281),$E281,$F281)&gt;=INDEX(INDIRECT(AG281),1,BC$28)),0,(INDEX(INDIRECT(AG281),$E281,$F281))-INDEX(INDIRECT(AG281),1,BC$28))*(10-INDEX(INDIRECT("times"&amp;AE$2),$F281,BC$28))/10</f>
        <v>0</v>
      </c>
      <c r="BD281" s="64">
        <f ca="1">IF(OR(INDEX(INDIRECT("times"&amp;AE$2),$F281,BD$28)&gt;10,INDEX(INDIRECT(AG281),$E281,$F281)="",INDEX(INDIRECT(AG281),$E281,$F281)&gt;=INDEX(INDIRECT(AG281),1,BD$28)),0,(INDEX(INDIRECT(AG281),$E281,$F281))-INDEX(INDIRECT(AG281),1,BD$28))*(10-INDEX(INDIRECT("times"&amp;AE$2),$F281,BD$28))/10</f>
        <v>0</v>
      </c>
      <c r="BE281" s="201">
        <v>8</v>
      </c>
      <c r="BG281" s="18" t="s">
        <v>217</v>
      </c>
      <c r="BH281" s="122">
        <f>BG236</f>
        <v>2</v>
      </c>
      <c r="BI281" s="122" t="str">
        <f>BG237</f>
        <v>lei1834</v>
      </c>
      <c r="BJ281" s="210" t="str">
        <f t="shared" si="1200"/>
        <v>core2_lei1834</v>
      </c>
      <c r="BK281" s="122">
        <v>5</v>
      </c>
      <c r="BL281" s="33">
        <v>8</v>
      </c>
      <c r="BM281" s="62">
        <f ca="1">IF(OR(INDEX(INDIRECT("times"&amp;BH$2),$F281,BM$28)&gt;10,INDEX(INDIRECT(BJ281),$E281,$F281)="",INDEX(INDIRECT(BJ281),$E281,$F281)&gt;=INDEX(INDIRECT(BJ281),1,BM$28)),0,(INDEX(INDIRECT(BJ281),$E281,$F281))-INDEX(INDIRECT(BJ281),1,BM$28))*(10-INDEX(INDIRECT("times"&amp;BH$2),$F281,BM$28))/10</f>
        <v>0</v>
      </c>
      <c r="BN281" s="63">
        <f ca="1">IF(OR(INDEX(INDIRECT("times"&amp;BH$2),$F281,BN$28)&gt;10,INDEX(INDIRECT(BJ281),$E281,$F281)="",INDEX(INDIRECT(BJ281),$E281,$F281)&gt;=INDEX(INDIRECT(BJ281),1,BN$28)),0,(INDEX(INDIRECT(BJ281),$E281,$F281))-INDEX(INDIRECT(BJ281),1,BN$28))*(10-INDEX(INDIRECT("times"&amp;BH$2),$F281,BN$28))/10</f>
        <v>0</v>
      </c>
      <c r="BO281" s="63">
        <f ca="1">IF(OR(INDEX(INDIRECT("times"&amp;BH$2),$F281,BO$28)&gt;10,INDEX(INDIRECT(BJ281),$E281,$F281)="",INDEX(INDIRECT(BJ281),$E281,$F281)&gt;=INDEX(INDIRECT(BJ281),1,BO$28)),0,(INDEX(INDIRECT(BJ281),$E281,$F281))-INDEX(INDIRECT(BJ281),1,BO$28))*(10-INDEX(INDIRECT("times"&amp;BH$2),$F281,BO$28))/10</f>
        <v>0</v>
      </c>
      <c r="BP281" s="63">
        <f ca="1">IF(OR(INDEX(INDIRECT("times"&amp;BH$2),$F281,BP$28)&gt;10,INDEX(INDIRECT(BJ281),$E281,$F281)="",INDEX(INDIRECT(BJ281),$E281,$F281)&gt;=INDEX(INDIRECT(BJ281),1,BP$28)),0,(INDEX(INDIRECT(BJ281),$E281,$F281))-INDEX(INDIRECT(BJ281),1,BP$28))*(10-INDEX(INDIRECT("times"&amp;BH$2),$F281,BP$28))/10</f>
        <v>0</v>
      </c>
      <c r="BQ281" s="63">
        <f ca="1">IF(OR(INDEX(INDIRECT("times"&amp;BH$2),$F281,BQ$28)&gt;10,INDEX(INDIRECT(BJ281),$E281,$F281)="",INDEX(INDIRECT(BJ281),$E281,$F281)&gt;=INDEX(INDIRECT(BJ281),1,BQ$28)),0,(INDEX(INDIRECT(BJ281),$E281,$F281))-INDEX(INDIRECT(BJ281),1,BQ$28))*(10-INDEX(INDIRECT("times"&amp;BH$2),$F281,BQ$28))/10</f>
        <v>0</v>
      </c>
      <c r="BR281" s="63">
        <f ca="1">IF(OR(INDEX(INDIRECT("times"&amp;BH$2),$F281,BR$28)&gt;10,INDEX(INDIRECT(BJ281),$E281,$F281)="",INDEX(INDIRECT(BJ281),$E281,$F281)&gt;=INDEX(INDIRECT(BJ281),1,BR$28)),0,(INDEX(INDIRECT(BJ281),$E281,$F281))-INDEX(INDIRECT(BJ281),1,BR$28))*(10-INDEX(INDIRECT("times"&amp;BH$2),$F281,BR$28))/10</f>
        <v>0</v>
      </c>
      <c r="BS281" s="63">
        <f ca="1">IF(OR(INDEX(INDIRECT("times"&amp;BH$2),$F281,BS$28)&gt;10,INDEX(INDIRECT(BJ281),$E281,$F281)="",INDEX(INDIRECT(BJ281),$E281,$F281)&gt;=INDEX(INDIRECT(BJ281),1,BS$28)),0,(INDEX(INDIRECT(BJ281),$E281,$F281))-INDEX(INDIRECT(BJ281),1,BS$28))*(10-INDEX(INDIRECT("times"&amp;BH$2),$F281,BS$28))/10</f>
        <v>0</v>
      </c>
      <c r="BT281" s="63">
        <f ca="1">IF(OR(INDEX(INDIRECT("times"&amp;BH$2),$F281,BT$28)&gt;10,INDEX(INDIRECT(BJ281),$E281,$F281)="",INDEX(INDIRECT(BJ281),$E281,$F281)&gt;=INDEX(INDIRECT(BJ281),1,BT$28)),0,(INDEX(INDIRECT(BJ281),$E281,$F281))-INDEX(INDIRECT(BJ281),1,BT$28))*(10-INDEX(INDIRECT("times"&amp;BH$2),$F281,BT$28))/10</f>
        <v>0</v>
      </c>
      <c r="BU281" s="63">
        <f ca="1">IF(OR(INDEX(INDIRECT("times"&amp;BH$2),$F281,BU$28)&gt;10,INDEX(INDIRECT(BJ281),$E281,$F281)="",INDEX(INDIRECT(BJ281),$E281,$F281)&gt;=INDEX(INDIRECT(BJ281),1,BU$28)),0,(INDEX(INDIRECT(BJ281),$E281,$F281))-INDEX(INDIRECT(BJ281),1,BU$28))*(10-INDEX(INDIRECT("times"&amp;BH$2),$F281,BU$28))/10</f>
        <v>0</v>
      </c>
      <c r="BV281" s="63">
        <f ca="1">IF(OR(INDEX(INDIRECT("times"&amp;BH$2),$F281,BV$28)&gt;10,INDEX(INDIRECT(BJ281),$E281,$F281)="",INDEX(INDIRECT(BJ281),$E281,$F281)&gt;=INDEX(INDIRECT(BJ281),1,BV$28)),0,(INDEX(INDIRECT(BJ281),$E281,$F281))-INDEX(INDIRECT(BJ281),1,BV$28))*(10-INDEX(INDIRECT("times"&amp;BH$2),$F281,BV$28))/10</f>
        <v>0</v>
      </c>
      <c r="BW281" s="63">
        <f ca="1">IF(OR(INDEX(INDIRECT("times"&amp;BH$2),$F281,BW$28)&gt;10,INDEX(INDIRECT(BJ281),$E281,$F281)="",INDEX(INDIRECT(BJ281),$E281,$F281)&gt;=INDEX(INDIRECT(BJ281),1,BW$28)),0,(INDEX(INDIRECT(BJ281),$E281,$F281))-INDEX(INDIRECT(BJ281),1,BW$28))*(10-INDEX(INDIRECT("times"&amp;BH$2),$F281,BW$28))/10</f>
        <v>0</v>
      </c>
      <c r="BX281" s="63">
        <f ca="1">IF(OR(INDEX(INDIRECT("times"&amp;BH$2),$F281,BX$28)&gt;10,INDEX(INDIRECT(BJ281),$E281,$F281)="",INDEX(INDIRECT(BJ281),$E281,$F281)&gt;=INDEX(INDIRECT(BJ281),1,BX$28)),0,(INDEX(INDIRECT(BJ281),$E281,$F281))-INDEX(INDIRECT(BJ281),1,BX$28))*(10-INDEX(INDIRECT("times"&amp;BH$2),$F281,BX$28))/10</f>
        <v>0</v>
      </c>
      <c r="BY281" s="63">
        <f ca="1">IF(OR(INDEX(INDIRECT("times"&amp;BH$2),$F281,BY$28)&gt;10,INDEX(INDIRECT(BJ281),$E281,$F281)="",INDEX(INDIRECT(BJ281),$E281,$F281)&gt;=INDEX(INDIRECT(BJ281),1,BY$28)),0,(INDEX(INDIRECT(BJ281),$E281,$F281))-INDEX(INDIRECT(BJ281),1,BY$28))*(10-INDEX(INDIRECT("times"&amp;BH$2),$F281,BY$28))/10</f>
        <v>0</v>
      </c>
      <c r="BZ281" s="63">
        <f ca="1">IF(OR(INDEX(INDIRECT("times"&amp;BH$2),$F281,BZ$28)&gt;10,INDEX(INDIRECT(BJ281),$E281,$F281)="",INDEX(INDIRECT(BJ281),$E281,$F281)&gt;=INDEX(INDIRECT(BJ281),1,BZ$28)),0,(INDEX(INDIRECT(BJ281),$E281,$F281))-INDEX(INDIRECT(BJ281),1,BZ$28))*(10-INDEX(INDIRECT("times"&amp;BH$2),$F281,BZ$28))/10</f>
        <v>0</v>
      </c>
      <c r="CA281" s="63">
        <f ca="1">IF(OR(INDEX(INDIRECT("times"&amp;BH$2),$F281,CA$28)&gt;10,INDEX(INDIRECT(BJ281),$E281,$F281)="",INDEX(INDIRECT(BJ281),$E281,$F281)&gt;=INDEX(INDIRECT(BJ281),1,CA$28)),0,(INDEX(INDIRECT(BJ281),$E281,$F281))-INDEX(INDIRECT(BJ281),1,CA$28))*(10-INDEX(INDIRECT("times"&amp;BH$2),$F281,CA$28))/10</f>
        <v>0</v>
      </c>
      <c r="CB281" s="63">
        <f ca="1">IF(OR(INDEX(INDIRECT("times"&amp;BH$2),$F281,CB$28)&gt;10,INDEX(INDIRECT(BJ281),$E281,$F281)="",INDEX(INDIRECT(BJ281),$E281,$F281)&gt;=INDEX(INDIRECT(BJ281),1,CB$28)),0,(INDEX(INDIRECT(BJ281),$E281,$F281))-INDEX(INDIRECT(BJ281),1,CB$28))*(10-INDEX(INDIRECT("times"&amp;BH$2),$F281,CB$28))/10</f>
        <v>0</v>
      </c>
      <c r="CC281" s="63">
        <f ca="1">IF(OR(INDEX(INDIRECT("times"&amp;BH$2),$F281,CC$28)&gt;10,INDEX(INDIRECT(BJ281),$E281,$F281)="",INDEX(INDIRECT(BJ281),$E281,$F281)&gt;=INDEX(INDIRECT(BJ281),1,CC$28)),0,(INDEX(INDIRECT(BJ281),$E281,$F281))-INDEX(INDIRECT(BJ281),1,CC$28))*(10-INDEX(INDIRECT("times"&amp;BH$2),$F281,CC$28))/10</f>
        <v>0</v>
      </c>
      <c r="CD281" s="63">
        <f ca="1">IF(OR(INDEX(INDIRECT("times"&amp;BH$2),$F281,CD$28)&gt;10,INDEX(INDIRECT(BJ281),$E281,$F281)="",INDEX(INDIRECT(BJ281),$E281,$F281)&gt;=INDEX(INDIRECT(BJ281),1,CD$28)),0,(INDEX(INDIRECT(BJ281),$E281,$F281))-INDEX(INDIRECT(BJ281),1,CD$28))*(10-INDEX(INDIRECT("times"&amp;BH$2),$F281,CD$28))/10</f>
        <v>0</v>
      </c>
      <c r="CE281" s="63">
        <f ca="1">IF(OR(INDEX(INDIRECT("times"&amp;BH$2),$F281,CE$28)&gt;10,INDEX(INDIRECT(BJ281),$E281,$F281)="",INDEX(INDIRECT(BJ281),$E281,$F281)&gt;=INDEX(INDIRECT(BJ281),1,CE$28)),0,(INDEX(INDIRECT(BJ281),$E281,$F281))-INDEX(INDIRECT(BJ281),1,CE$28))*(10-INDEX(INDIRECT("times"&amp;BH$2),$F281,CE$28))/10</f>
        <v>0</v>
      </c>
      <c r="CF281" s="63">
        <f ca="1">IF(OR(INDEX(INDIRECT("times"&amp;BH$2),$F281,CF$28)&gt;10,INDEX(INDIRECT(BJ281),$E281,$F281)="",INDEX(INDIRECT(BJ281),$E281,$F281)&gt;=INDEX(INDIRECT(BJ281),1,CF$28)),0,(INDEX(INDIRECT(BJ281),$E281,$F281))-INDEX(INDIRECT(BJ281),1,CF$28))*(10-INDEX(INDIRECT("times"&amp;BH$2),$F281,CF$28))/10</f>
        <v>0</v>
      </c>
      <c r="CG281" s="64">
        <f ca="1">IF(OR(INDEX(INDIRECT("times"&amp;BH$2),$F281,CG$28)&gt;10,INDEX(INDIRECT(BJ281),$E281,$F281)="",INDEX(INDIRECT(BJ281),$E281,$F281)&gt;=INDEX(INDIRECT(BJ281),1,CG$28)),0,(INDEX(INDIRECT(BJ281),$E281,$F281))-INDEX(INDIRECT(BJ281),1,CG$28))*(10-INDEX(INDIRECT("times"&amp;BH$2),$F281,CG$28))/10</f>
        <v>0</v>
      </c>
      <c r="CH281" s="201">
        <v>8</v>
      </c>
      <c r="CJ281" s="18" t="s">
        <v>217</v>
      </c>
      <c r="CK281" s="122">
        <f>CJ236</f>
        <v>2</v>
      </c>
      <c r="CL281" s="122" t="str">
        <f>CJ237</f>
        <v>work3564</v>
      </c>
      <c r="CM281" s="210" t="str">
        <f t="shared" si="1201"/>
        <v>core2_work3564</v>
      </c>
      <c r="CN281" s="122">
        <v>5</v>
      </c>
      <c r="CO281" s="33">
        <v>8</v>
      </c>
      <c r="CP281" s="62">
        <f ca="1">IF(OR(INDEX(INDIRECT("times"&amp;CK$2),$F281,CP$28)&gt;10,INDEX(INDIRECT(CM281),$E281,$F281)="",INDEX(INDIRECT(CM281),$E281,$F281)&gt;=INDEX(INDIRECT(CM281),1,CP$28)),0,(INDEX(INDIRECT(CM281),$E281,$F281))-INDEX(INDIRECT(CM281),1,CP$28))*(10-INDEX(INDIRECT("times"&amp;CK$2),$F281,CP$28))/10</f>
        <v>0</v>
      </c>
      <c r="CQ281" s="63">
        <f ca="1">IF(OR(INDEX(INDIRECT("times"&amp;CK$2),$F281,CQ$28)&gt;10,INDEX(INDIRECT(CM281),$E281,$F281)="",INDEX(INDIRECT(CM281),$E281,$F281)&gt;=INDEX(INDIRECT(CM281),1,CQ$28)),0,(INDEX(INDIRECT(CM281),$E281,$F281))-INDEX(INDIRECT(CM281),1,CQ$28))*(10-INDEX(INDIRECT("times"&amp;CK$2),$F281,CQ$28))/10</f>
        <v>0</v>
      </c>
      <c r="CR281" s="63">
        <f ca="1">IF(OR(INDEX(INDIRECT("times"&amp;CK$2),$F281,CR$28)&gt;10,INDEX(INDIRECT(CM281),$E281,$F281)="",INDEX(INDIRECT(CM281),$E281,$F281)&gt;=INDEX(INDIRECT(CM281),1,CR$28)),0,(INDEX(INDIRECT(CM281),$E281,$F281))-INDEX(INDIRECT(CM281),1,CR$28))*(10-INDEX(INDIRECT("times"&amp;CK$2),$F281,CR$28))/10</f>
        <v>0</v>
      </c>
      <c r="CS281" s="63">
        <f ca="1">IF(OR(INDEX(INDIRECT("times"&amp;CK$2),$F281,CS$28)&gt;10,INDEX(INDIRECT(CM281),$E281,$F281)="",INDEX(INDIRECT(CM281),$E281,$F281)&gt;=INDEX(INDIRECT(CM281),1,CS$28)),0,(INDEX(INDIRECT(CM281),$E281,$F281))-INDEX(INDIRECT(CM281),1,CS$28))*(10-INDEX(INDIRECT("times"&amp;CK$2),$F281,CS$28))/10</f>
        <v>0</v>
      </c>
      <c r="CT281" s="63">
        <f ca="1">IF(OR(INDEX(INDIRECT("times"&amp;CK$2),$F281,CT$28)&gt;10,INDEX(INDIRECT(CM281),$E281,$F281)="",INDEX(INDIRECT(CM281),$E281,$F281)&gt;=INDEX(INDIRECT(CM281),1,CT$28)),0,(INDEX(INDIRECT(CM281),$E281,$F281))-INDEX(INDIRECT(CM281),1,CT$28))*(10-INDEX(INDIRECT("times"&amp;CK$2),$F281,CT$28))/10</f>
        <v>0</v>
      </c>
      <c r="CU281" s="63">
        <f ca="1">IF(OR(INDEX(INDIRECT("times"&amp;CK$2),$F281,CU$28)&gt;10,INDEX(INDIRECT(CM281),$E281,$F281)="",INDEX(INDIRECT(CM281),$E281,$F281)&gt;=INDEX(INDIRECT(CM281),1,CU$28)),0,(INDEX(INDIRECT(CM281),$E281,$F281))-INDEX(INDIRECT(CM281),1,CU$28))*(10-INDEX(INDIRECT("times"&amp;CK$2),$F281,CU$28))/10</f>
        <v>0</v>
      </c>
      <c r="CV281" s="63">
        <f ca="1">IF(OR(INDEX(INDIRECT("times"&amp;CK$2),$F281,CV$28)&gt;10,INDEX(INDIRECT(CM281),$E281,$F281)="",INDEX(INDIRECT(CM281),$E281,$F281)&gt;=INDEX(INDIRECT(CM281),1,CV$28)),0,(INDEX(INDIRECT(CM281),$E281,$F281))-INDEX(INDIRECT(CM281),1,CV$28))*(10-INDEX(INDIRECT("times"&amp;CK$2),$F281,CV$28))/10</f>
        <v>0</v>
      </c>
      <c r="CW281" s="63">
        <f ca="1">IF(OR(INDEX(INDIRECT("times"&amp;CK$2),$F281,CW$28)&gt;10,INDEX(INDIRECT(CM281),$E281,$F281)="",INDEX(INDIRECT(CM281),$E281,$F281)&gt;=INDEX(INDIRECT(CM281),1,CW$28)),0,(INDEX(INDIRECT(CM281),$E281,$F281))-INDEX(INDIRECT(CM281),1,CW$28))*(10-INDEX(INDIRECT("times"&amp;CK$2),$F281,CW$28))/10</f>
        <v>0</v>
      </c>
      <c r="CX281" s="63">
        <f ca="1">IF(OR(INDEX(INDIRECT("times"&amp;CK$2),$F281,CX$28)&gt;10,INDEX(INDIRECT(CM281),$E281,$F281)="",INDEX(INDIRECT(CM281),$E281,$F281)&gt;=INDEX(INDIRECT(CM281),1,CX$28)),0,(INDEX(INDIRECT(CM281),$E281,$F281))-INDEX(INDIRECT(CM281),1,CX$28))*(10-INDEX(INDIRECT("times"&amp;CK$2),$F281,CX$28))/10</f>
        <v>0</v>
      </c>
      <c r="CY281" s="63">
        <f ca="1">IF(OR(INDEX(INDIRECT("times"&amp;CK$2),$F281,CY$28)&gt;10,INDEX(INDIRECT(CM281),$E281,$F281)="",INDEX(INDIRECT(CM281),$E281,$F281)&gt;=INDEX(INDIRECT(CM281),1,CY$28)),0,(INDEX(INDIRECT(CM281),$E281,$F281))-INDEX(INDIRECT(CM281),1,CY$28))*(10-INDEX(INDIRECT("times"&amp;CK$2),$F281,CY$28))/10</f>
        <v>0</v>
      </c>
      <c r="CZ281" s="63">
        <f ca="1">IF(OR(INDEX(INDIRECT("times"&amp;CK$2),$F281,CZ$28)&gt;10,INDEX(INDIRECT(CM281),$E281,$F281)="",INDEX(INDIRECT(CM281),$E281,$F281)&gt;=INDEX(INDIRECT(CM281),1,CZ$28)),0,(INDEX(INDIRECT(CM281),$E281,$F281))-INDEX(INDIRECT(CM281),1,CZ$28))*(10-INDEX(INDIRECT("times"&amp;CK$2),$F281,CZ$28))/10</f>
        <v>0</v>
      </c>
      <c r="DA281" s="63">
        <f ca="1">IF(OR(INDEX(INDIRECT("times"&amp;CK$2),$F281,DA$28)&gt;10,INDEX(INDIRECT(CM281),$E281,$F281)="",INDEX(INDIRECT(CM281),$E281,$F281)&gt;=INDEX(INDIRECT(CM281),1,DA$28)),0,(INDEX(INDIRECT(CM281),$E281,$F281))-INDEX(INDIRECT(CM281),1,DA$28))*(10-INDEX(INDIRECT("times"&amp;CK$2),$F281,DA$28))/10</f>
        <v>0</v>
      </c>
      <c r="DB281" s="63">
        <f ca="1">IF(OR(INDEX(INDIRECT("times"&amp;CK$2),$F281,DB$28)&gt;10,INDEX(INDIRECT(CM281),$E281,$F281)="",INDEX(INDIRECT(CM281),$E281,$F281)&gt;=INDEX(INDIRECT(CM281),1,DB$28)),0,(INDEX(INDIRECT(CM281),$E281,$F281))-INDEX(INDIRECT(CM281),1,DB$28))*(10-INDEX(INDIRECT("times"&amp;CK$2),$F281,DB$28))/10</f>
        <v>0</v>
      </c>
      <c r="DC281" s="63">
        <f ca="1">IF(OR(INDEX(INDIRECT("times"&amp;CK$2),$F281,DC$28)&gt;10,INDEX(INDIRECT(CM281),$E281,$F281)="",INDEX(INDIRECT(CM281),$E281,$F281)&gt;=INDEX(INDIRECT(CM281),1,DC$28)),0,(INDEX(INDIRECT(CM281),$E281,$F281))-INDEX(INDIRECT(CM281),1,DC$28))*(10-INDEX(INDIRECT("times"&amp;CK$2),$F281,DC$28))/10</f>
        <v>0</v>
      </c>
      <c r="DD281" s="63">
        <f ca="1">IF(OR(INDEX(INDIRECT("times"&amp;CK$2),$F281,DD$28)&gt;10,INDEX(INDIRECT(CM281),$E281,$F281)="",INDEX(INDIRECT(CM281),$E281,$F281)&gt;=INDEX(INDIRECT(CM281),1,DD$28)),0,(INDEX(INDIRECT(CM281),$E281,$F281))-INDEX(INDIRECT(CM281),1,DD$28))*(10-INDEX(INDIRECT("times"&amp;CK$2),$F281,DD$28))/10</f>
        <v>0</v>
      </c>
      <c r="DE281" s="63">
        <f ca="1">IF(OR(INDEX(INDIRECT("times"&amp;CK$2),$F281,DE$28)&gt;10,INDEX(INDIRECT(CM281),$E281,$F281)="",INDEX(INDIRECT(CM281),$E281,$F281)&gt;=INDEX(INDIRECT(CM281),1,DE$28)),0,(INDEX(INDIRECT(CM281),$E281,$F281))-INDEX(INDIRECT(CM281),1,DE$28))*(10-INDEX(INDIRECT("times"&amp;CK$2),$F281,DE$28))/10</f>
        <v>0</v>
      </c>
      <c r="DF281" s="63">
        <f ca="1">IF(OR(INDEX(INDIRECT("times"&amp;CK$2),$F281,DF$28)&gt;10,INDEX(INDIRECT(CM281),$E281,$F281)="",INDEX(INDIRECT(CM281),$E281,$F281)&gt;=INDEX(INDIRECT(CM281),1,DF$28)),0,(INDEX(INDIRECT(CM281),$E281,$F281))-INDEX(INDIRECT(CM281),1,DF$28))*(10-INDEX(INDIRECT("times"&amp;CK$2),$F281,DF$28))/10</f>
        <v>0</v>
      </c>
      <c r="DG281" s="63">
        <f ca="1">IF(OR(INDEX(INDIRECT("times"&amp;CK$2),$F281,DG$28)&gt;10,INDEX(INDIRECT(CM281),$E281,$F281)="",INDEX(INDIRECT(CM281),$E281,$F281)&gt;=INDEX(INDIRECT(CM281),1,DG$28)),0,(INDEX(INDIRECT(CM281),$E281,$F281))-INDEX(INDIRECT(CM281),1,DG$28))*(10-INDEX(INDIRECT("times"&amp;CK$2),$F281,DG$28))/10</f>
        <v>0</v>
      </c>
      <c r="DH281" s="63">
        <f ca="1">IF(OR(INDEX(INDIRECT("times"&amp;CK$2),$F281,DH$28)&gt;10,INDEX(INDIRECT(CM281),$E281,$F281)="",INDEX(INDIRECT(CM281),$E281,$F281)&gt;=INDEX(INDIRECT(CM281),1,DH$28)),0,(INDEX(INDIRECT(CM281),$E281,$F281))-INDEX(INDIRECT(CM281),1,DH$28))*(10-INDEX(INDIRECT("times"&amp;CK$2),$F281,DH$28))/10</f>
        <v>0</v>
      </c>
      <c r="DI281" s="63">
        <f ca="1">IF(OR(INDEX(INDIRECT("times"&amp;CK$2),$F281,DI$28)&gt;10,INDEX(INDIRECT(CM281),$E281,$F281)="",INDEX(INDIRECT(CM281),$E281,$F281)&gt;=INDEX(INDIRECT(CM281),1,DI$28)),0,(INDEX(INDIRECT(CM281),$E281,$F281))-INDEX(INDIRECT(CM281),1,DI$28))*(10-INDEX(INDIRECT("times"&amp;CK$2),$F281,DI$28))/10</f>
        <v>0</v>
      </c>
      <c r="DJ281" s="64">
        <f ca="1">IF(OR(INDEX(INDIRECT("times"&amp;CK$2),$F281,DJ$28)&gt;10,INDEX(INDIRECT(CM281),$E281,$F281)="",INDEX(INDIRECT(CM281),$E281,$F281)&gt;=INDEX(INDIRECT(CM281),1,DJ$28)),0,(INDEX(INDIRECT(CM281),$E281,$F281))-INDEX(INDIRECT(CM281),1,DJ$28))*(10-INDEX(INDIRECT("times"&amp;CK$2),$F281,DJ$28))/10</f>
        <v>0</v>
      </c>
      <c r="DK281" s="201">
        <v>8</v>
      </c>
      <c r="DM281" s="18" t="s">
        <v>217</v>
      </c>
      <c r="DN281" s="122">
        <f>DM236</f>
        <v>2</v>
      </c>
      <c r="DO281" s="122" t="str">
        <f>DM237</f>
        <v>shop3564</v>
      </c>
      <c r="DP281" s="210" t="str">
        <f t="shared" si="1202"/>
        <v>core2_shop3564</v>
      </c>
      <c r="DQ281" s="122">
        <v>5</v>
      </c>
      <c r="DR281" s="33">
        <v>8</v>
      </c>
      <c r="DS281" s="62">
        <f ca="1">IF(OR(INDEX(INDIRECT("times"&amp;DN$2),$F281,DS$28)&gt;10,INDEX(INDIRECT(DP281),$E281,$F281)="",INDEX(INDIRECT(DP281),$E281,$F281)&gt;=INDEX(INDIRECT(DP281),1,DS$28)),0,(INDEX(INDIRECT(DP281),$E281,$F281))-INDEX(INDIRECT(DP281),1,DS$28))*(10-INDEX(INDIRECT("times"&amp;DN$2),$F281,DS$28))/10</f>
        <v>0</v>
      </c>
      <c r="DT281" s="63">
        <f ca="1">IF(OR(INDEX(INDIRECT("times"&amp;DN$2),$F281,DT$28)&gt;10,INDEX(INDIRECT(DP281),$E281,$F281)="",INDEX(INDIRECT(DP281),$E281,$F281)&gt;=INDEX(INDIRECT(DP281),1,DT$28)),0,(INDEX(INDIRECT(DP281),$E281,$F281))-INDEX(INDIRECT(DP281),1,DT$28))*(10-INDEX(INDIRECT("times"&amp;DN$2),$F281,DT$28))/10</f>
        <v>0</v>
      </c>
      <c r="DU281" s="63">
        <f ca="1">IF(OR(INDEX(INDIRECT("times"&amp;DN$2),$F281,DU$28)&gt;10,INDEX(INDIRECT(DP281),$E281,$F281)="",INDEX(INDIRECT(DP281),$E281,$F281)&gt;=INDEX(INDIRECT(DP281),1,DU$28)),0,(INDEX(INDIRECT(DP281),$E281,$F281))-INDEX(INDIRECT(DP281),1,DU$28))*(10-INDEX(INDIRECT("times"&amp;DN$2),$F281,DU$28))/10</f>
        <v>0</v>
      </c>
      <c r="DV281" s="63">
        <f ca="1">IF(OR(INDEX(INDIRECT("times"&amp;DN$2),$F281,DV$28)&gt;10,INDEX(INDIRECT(DP281),$E281,$F281)="",INDEX(INDIRECT(DP281),$E281,$F281)&gt;=INDEX(INDIRECT(DP281),1,DV$28)),0,(INDEX(INDIRECT(DP281),$E281,$F281))-INDEX(INDIRECT(DP281),1,DV$28))*(10-INDEX(INDIRECT("times"&amp;DN$2),$F281,DV$28))/10</f>
        <v>0</v>
      </c>
      <c r="DW281" s="63">
        <f ca="1">IF(OR(INDEX(INDIRECT("times"&amp;DN$2),$F281,DW$28)&gt;10,INDEX(INDIRECT(DP281),$E281,$F281)="",INDEX(INDIRECT(DP281),$E281,$F281)&gt;=INDEX(INDIRECT(DP281),1,DW$28)),0,(INDEX(INDIRECT(DP281),$E281,$F281))-INDEX(INDIRECT(DP281),1,DW$28))*(10-INDEX(INDIRECT("times"&amp;DN$2),$F281,DW$28))/10</f>
        <v>0</v>
      </c>
      <c r="DX281" s="63">
        <f ca="1">IF(OR(INDEX(INDIRECT("times"&amp;DN$2),$F281,DX$28)&gt;10,INDEX(INDIRECT(DP281),$E281,$F281)="",INDEX(INDIRECT(DP281),$E281,$F281)&gt;=INDEX(INDIRECT(DP281),1,DX$28)),0,(INDEX(INDIRECT(DP281),$E281,$F281))-INDEX(INDIRECT(DP281),1,DX$28))*(10-INDEX(INDIRECT("times"&amp;DN$2),$F281,DX$28))/10</f>
        <v>0</v>
      </c>
      <c r="DY281" s="63">
        <f ca="1">IF(OR(INDEX(INDIRECT("times"&amp;DN$2),$F281,DY$28)&gt;10,INDEX(INDIRECT(DP281),$E281,$F281)="",INDEX(INDIRECT(DP281),$E281,$F281)&gt;=INDEX(INDIRECT(DP281),1,DY$28)),0,(INDEX(INDIRECT(DP281),$E281,$F281))-INDEX(INDIRECT(DP281),1,DY$28))*(10-INDEX(INDIRECT("times"&amp;DN$2),$F281,DY$28))/10</f>
        <v>0</v>
      </c>
      <c r="DZ281" s="63">
        <f ca="1">IF(OR(INDEX(INDIRECT("times"&amp;DN$2),$F281,DZ$28)&gt;10,INDEX(INDIRECT(DP281),$E281,$F281)="",INDEX(INDIRECT(DP281),$E281,$F281)&gt;=INDEX(INDIRECT(DP281),1,DZ$28)),0,(INDEX(INDIRECT(DP281),$E281,$F281))-INDEX(INDIRECT(DP281),1,DZ$28))*(10-INDEX(INDIRECT("times"&amp;DN$2),$F281,DZ$28))/10</f>
        <v>0</v>
      </c>
      <c r="EA281" s="63">
        <f ca="1">IF(OR(INDEX(INDIRECT("times"&amp;DN$2),$F281,EA$28)&gt;10,INDEX(INDIRECT(DP281),$E281,$F281)="",INDEX(INDIRECT(DP281),$E281,$F281)&gt;=INDEX(INDIRECT(DP281),1,EA$28)),0,(INDEX(INDIRECT(DP281),$E281,$F281))-INDEX(INDIRECT(DP281),1,EA$28))*(10-INDEX(INDIRECT("times"&amp;DN$2),$F281,EA$28))/10</f>
        <v>0</v>
      </c>
      <c r="EB281" s="63">
        <f ca="1">IF(OR(INDEX(INDIRECT("times"&amp;DN$2),$F281,EB$28)&gt;10,INDEX(INDIRECT(DP281),$E281,$F281)="",INDEX(INDIRECT(DP281),$E281,$F281)&gt;=INDEX(INDIRECT(DP281),1,EB$28)),0,(INDEX(INDIRECT(DP281),$E281,$F281))-INDEX(INDIRECT(DP281),1,EB$28))*(10-INDEX(INDIRECT("times"&amp;DN$2),$F281,EB$28))/10</f>
        <v>0</v>
      </c>
      <c r="EC281" s="63">
        <f ca="1">IF(OR(INDEX(INDIRECT("times"&amp;DN$2),$F281,EC$28)&gt;10,INDEX(INDIRECT(DP281),$E281,$F281)="",INDEX(INDIRECT(DP281),$E281,$F281)&gt;=INDEX(INDIRECT(DP281),1,EC$28)),0,(INDEX(INDIRECT(DP281),$E281,$F281))-INDEX(INDIRECT(DP281),1,EC$28))*(10-INDEX(INDIRECT("times"&amp;DN$2),$F281,EC$28))/10</f>
        <v>0</v>
      </c>
      <c r="ED281" s="63">
        <f ca="1">IF(OR(INDEX(INDIRECT("times"&amp;DN$2),$F281,ED$28)&gt;10,INDEX(INDIRECT(DP281),$E281,$F281)="",INDEX(INDIRECT(DP281),$E281,$F281)&gt;=INDEX(INDIRECT(DP281),1,ED$28)),0,(INDEX(INDIRECT(DP281),$E281,$F281))-INDEX(INDIRECT(DP281),1,ED$28))*(10-INDEX(INDIRECT("times"&amp;DN$2),$F281,ED$28))/10</f>
        <v>0</v>
      </c>
      <c r="EE281" s="63">
        <f ca="1">IF(OR(INDEX(INDIRECT("times"&amp;DN$2),$F281,EE$28)&gt;10,INDEX(INDIRECT(DP281),$E281,$F281)="",INDEX(INDIRECT(DP281),$E281,$F281)&gt;=INDEX(INDIRECT(DP281),1,EE$28)),0,(INDEX(INDIRECT(DP281),$E281,$F281))-INDEX(INDIRECT(DP281),1,EE$28))*(10-INDEX(INDIRECT("times"&amp;DN$2),$F281,EE$28))/10</f>
        <v>0</v>
      </c>
      <c r="EF281" s="63">
        <f ca="1">IF(OR(INDEX(INDIRECT("times"&amp;DN$2),$F281,EF$28)&gt;10,INDEX(INDIRECT(DP281),$E281,$F281)="",INDEX(INDIRECT(DP281),$E281,$F281)&gt;=INDEX(INDIRECT(DP281),1,EF$28)),0,(INDEX(INDIRECT(DP281),$E281,$F281))-INDEX(INDIRECT(DP281),1,EF$28))*(10-INDEX(INDIRECT("times"&amp;DN$2),$F281,EF$28))/10</f>
        <v>0</v>
      </c>
      <c r="EG281" s="63">
        <f ca="1">IF(OR(INDEX(INDIRECT("times"&amp;DN$2),$F281,EG$28)&gt;10,INDEX(INDIRECT(DP281),$E281,$F281)="",INDEX(INDIRECT(DP281),$E281,$F281)&gt;=INDEX(INDIRECT(DP281),1,EG$28)),0,(INDEX(INDIRECT(DP281),$E281,$F281))-INDEX(INDIRECT(DP281),1,EG$28))*(10-INDEX(INDIRECT("times"&amp;DN$2),$F281,EG$28))/10</f>
        <v>0</v>
      </c>
      <c r="EH281" s="63">
        <f ca="1">IF(OR(INDEX(INDIRECT("times"&amp;DN$2),$F281,EH$28)&gt;10,INDEX(INDIRECT(DP281),$E281,$F281)="",INDEX(INDIRECT(DP281),$E281,$F281)&gt;=INDEX(INDIRECT(DP281),1,EH$28)),0,(INDEX(INDIRECT(DP281),$E281,$F281))-INDEX(INDIRECT(DP281),1,EH$28))*(10-INDEX(INDIRECT("times"&amp;DN$2),$F281,EH$28))/10</f>
        <v>0</v>
      </c>
      <c r="EI281" s="63">
        <f ca="1">IF(OR(INDEX(INDIRECT("times"&amp;DN$2),$F281,EI$28)&gt;10,INDEX(INDIRECT(DP281),$E281,$F281)="",INDEX(INDIRECT(DP281),$E281,$F281)&gt;=INDEX(INDIRECT(DP281),1,EI$28)),0,(INDEX(INDIRECT(DP281),$E281,$F281))-INDEX(INDIRECT(DP281),1,EI$28))*(10-INDEX(INDIRECT("times"&amp;DN$2),$F281,EI$28))/10</f>
        <v>0</v>
      </c>
      <c r="EJ281" s="63">
        <f ca="1">IF(OR(INDEX(INDIRECT("times"&amp;DN$2),$F281,EJ$28)&gt;10,INDEX(INDIRECT(DP281),$E281,$F281)="",INDEX(INDIRECT(DP281),$E281,$F281)&gt;=INDEX(INDIRECT(DP281),1,EJ$28)),0,(INDEX(INDIRECT(DP281),$E281,$F281))-INDEX(INDIRECT(DP281),1,EJ$28))*(10-INDEX(INDIRECT("times"&amp;DN$2),$F281,EJ$28))/10</f>
        <v>0</v>
      </c>
      <c r="EK281" s="63">
        <f ca="1">IF(OR(INDEX(INDIRECT("times"&amp;DN$2),$F281,EK$28)&gt;10,INDEX(INDIRECT(DP281),$E281,$F281)="",INDEX(INDIRECT(DP281),$E281,$F281)&gt;=INDEX(INDIRECT(DP281),1,EK$28)),0,(INDEX(INDIRECT(DP281),$E281,$F281))-INDEX(INDIRECT(DP281),1,EK$28))*(10-INDEX(INDIRECT("times"&amp;DN$2),$F281,EK$28))/10</f>
        <v>0</v>
      </c>
      <c r="EL281" s="63">
        <f ca="1">IF(OR(INDEX(INDIRECT("times"&amp;DN$2),$F281,EL$28)&gt;10,INDEX(INDIRECT(DP281),$E281,$F281)="",INDEX(INDIRECT(DP281),$E281,$F281)&gt;=INDEX(INDIRECT(DP281),1,EL$28)),0,(INDEX(INDIRECT(DP281),$E281,$F281))-INDEX(INDIRECT(DP281),1,EL$28))*(10-INDEX(INDIRECT("times"&amp;DN$2),$F281,EL$28))/10</f>
        <v>0</v>
      </c>
      <c r="EM281" s="64">
        <f ca="1">IF(OR(INDEX(INDIRECT("times"&amp;DN$2),$F281,EM$28)&gt;10,INDEX(INDIRECT(DP281),$E281,$F281)="",INDEX(INDIRECT(DP281),$E281,$F281)&gt;=INDEX(INDIRECT(DP281),1,EM$28)),0,(INDEX(INDIRECT(DP281),$E281,$F281))-INDEX(INDIRECT(DP281),1,EM$28))*(10-INDEX(INDIRECT("times"&amp;DN$2),$F281,EM$28))/10</f>
        <v>0</v>
      </c>
      <c r="EN281" s="201">
        <v>8</v>
      </c>
      <c r="EP281" s="18" t="s">
        <v>217</v>
      </c>
      <c r="EQ281" s="122">
        <f>EP236</f>
        <v>2</v>
      </c>
      <c r="ER281" s="122" t="str">
        <f>EP237</f>
        <v>lei3564</v>
      </c>
      <c r="ES281" s="210" t="str">
        <f t="shared" si="1203"/>
        <v>core2_lei3564</v>
      </c>
      <c r="ET281" s="122">
        <v>5</v>
      </c>
      <c r="EU281" s="33">
        <v>8</v>
      </c>
      <c r="EV281" s="62">
        <f ca="1">IF(OR(INDEX(INDIRECT("times"&amp;EQ$2),$F281,EV$28)&gt;10,INDEX(INDIRECT(ES281),$E281,$F281)="",INDEX(INDIRECT(ES281),$E281,$F281)&gt;=INDEX(INDIRECT(ES281),1,EV$28)),0,(INDEX(INDIRECT(ES281),$E281,$F281))-INDEX(INDIRECT(ES281),1,EV$28))*(10-INDEX(INDIRECT("times"&amp;EQ$2),$F281,EV$28))/10</f>
        <v>0</v>
      </c>
      <c r="EW281" s="63">
        <f ca="1">IF(OR(INDEX(INDIRECT("times"&amp;EQ$2),$F281,EW$28)&gt;10,INDEX(INDIRECT(ES281),$E281,$F281)="",INDEX(INDIRECT(ES281),$E281,$F281)&gt;=INDEX(INDIRECT(ES281),1,EW$28)),0,(INDEX(INDIRECT(ES281),$E281,$F281))-INDEX(INDIRECT(ES281),1,EW$28))*(10-INDEX(INDIRECT("times"&amp;EQ$2),$F281,EW$28))/10</f>
        <v>0</v>
      </c>
      <c r="EX281" s="63">
        <f ca="1">IF(OR(INDEX(INDIRECT("times"&amp;EQ$2),$F281,EX$28)&gt;10,INDEX(INDIRECT(ES281),$E281,$F281)="",INDEX(INDIRECT(ES281),$E281,$F281)&gt;=INDEX(INDIRECT(ES281),1,EX$28)),0,(INDEX(INDIRECT(ES281),$E281,$F281))-INDEX(INDIRECT(ES281),1,EX$28))*(10-INDEX(INDIRECT("times"&amp;EQ$2),$F281,EX$28))/10</f>
        <v>0</v>
      </c>
      <c r="EY281" s="63">
        <f ca="1">IF(OR(INDEX(INDIRECT("times"&amp;EQ$2),$F281,EY$28)&gt;10,INDEX(INDIRECT(ES281),$E281,$F281)="",INDEX(INDIRECT(ES281),$E281,$F281)&gt;=INDEX(INDIRECT(ES281),1,EY$28)),0,(INDEX(INDIRECT(ES281),$E281,$F281))-INDEX(INDIRECT(ES281),1,EY$28))*(10-INDEX(INDIRECT("times"&amp;EQ$2),$F281,EY$28))/10</f>
        <v>0</v>
      </c>
      <c r="EZ281" s="63">
        <f ca="1">IF(OR(INDEX(INDIRECT("times"&amp;EQ$2),$F281,EZ$28)&gt;10,INDEX(INDIRECT(ES281),$E281,$F281)="",INDEX(INDIRECT(ES281),$E281,$F281)&gt;=INDEX(INDIRECT(ES281),1,EZ$28)),0,(INDEX(INDIRECT(ES281),$E281,$F281))-INDEX(INDIRECT(ES281),1,EZ$28))*(10-INDEX(INDIRECT("times"&amp;EQ$2),$F281,EZ$28))/10</f>
        <v>0</v>
      </c>
      <c r="FA281" s="63">
        <f ca="1">IF(OR(INDEX(INDIRECT("times"&amp;EQ$2),$F281,FA$28)&gt;10,INDEX(INDIRECT(ES281),$E281,$F281)="",INDEX(INDIRECT(ES281),$E281,$F281)&gt;=INDEX(INDIRECT(ES281),1,FA$28)),0,(INDEX(INDIRECT(ES281),$E281,$F281))-INDEX(INDIRECT(ES281),1,FA$28))*(10-INDEX(INDIRECT("times"&amp;EQ$2),$F281,FA$28))/10</f>
        <v>0</v>
      </c>
      <c r="FB281" s="63">
        <f ca="1">IF(OR(INDEX(INDIRECT("times"&amp;EQ$2),$F281,FB$28)&gt;10,INDEX(INDIRECT(ES281),$E281,$F281)="",INDEX(INDIRECT(ES281),$E281,$F281)&gt;=INDEX(INDIRECT(ES281),1,FB$28)),0,(INDEX(INDIRECT(ES281),$E281,$F281))-INDEX(INDIRECT(ES281),1,FB$28))*(10-INDEX(INDIRECT("times"&amp;EQ$2),$F281,FB$28))/10</f>
        <v>0</v>
      </c>
      <c r="FC281" s="63">
        <f ca="1">IF(OR(INDEX(INDIRECT("times"&amp;EQ$2),$F281,FC$28)&gt;10,INDEX(INDIRECT(ES281),$E281,$F281)="",INDEX(INDIRECT(ES281),$E281,$F281)&gt;=INDEX(INDIRECT(ES281),1,FC$28)),0,(INDEX(INDIRECT(ES281),$E281,$F281))-INDEX(INDIRECT(ES281),1,FC$28))*(10-INDEX(INDIRECT("times"&amp;EQ$2),$F281,FC$28))/10</f>
        <v>0</v>
      </c>
      <c r="FD281" s="63">
        <f ca="1">IF(OR(INDEX(INDIRECT("times"&amp;EQ$2),$F281,FD$28)&gt;10,INDEX(INDIRECT(ES281),$E281,$F281)="",INDEX(INDIRECT(ES281),$E281,$F281)&gt;=INDEX(INDIRECT(ES281),1,FD$28)),0,(INDEX(INDIRECT(ES281),$E281,$F281))-INDEX(INDIRECT(ES281),1,FD$28))*(10-INDEX(INDIRECT("times"&amp;EQ$2),$F281,FD$28))/10</f>
        <v>0</v>
      </c>
      <c r="FE281" s="63">
        <f ca="1">IF(OR(INDEX(INDIRECT("times"&amp;EQ$2),$F281,FE$28)&gt;10,INDEX(INDIRECT(ES281),$E281,$F281)="",INDEX(INDIRECT(ES281),$E281,$F281)&gt;=INDEX(INDIRECT(ES281),1,FE$28)),0,(INDEX(INDIRECT(ES281),$E281,$F281))-INDEX(INDIRECT(ES281),1,FE$28))*(10-INDEX(INDIRECT("times"&amp;EQ$2),$F281,FE$28))/10</f>
        <v>0</v>
      </c>
      <c r="FF281" s="63">
        <f ca="1">IF(OR(INDEX(INDIRECT("times"&amp;EQ$2),$F281,FF$28)&gt;10,INDEX(INDIRECT(ES281),$E281,$F281)="",INDEX(INDIRECT(ES281),$E281,$F281)&gt;=INDEX(INDIRECT(ES281),1,FF$28)),0,(INDEX(INDIRECT(ES281),$E281,$F281))-INDEX(INDIRECT(ES281),1,FF$28))*(10-INDEX(INDIRECT("times"&amp;EQ$2),$F281,FF$28))/10</f>
        <v>0</v>
      </c>
      <c r="FG281" s="63">
        <f ca="1">IF(OR(INDEX(INDIRECT("times"&amp;EQ$2),$F281,FG$28)&gt;10,INDEX(INDIRECT(ES281),$E281,$F281)="",INDEX(INDIRECT(ES281),$E281,$F281)&gt;=INDEX(INDIRECT(ES281),1,FG$28)),0,(INDEX(INDIRECT(ES281),$E281,$F281))-INDEX(INDIRECT(ES281),1,FG$28))*(10-INDEX(INDIRECT("times"&amp;EQ$2),$F281,FG$28))/10</f>
        <v>0</v>
      </c>
      <c r="FH281" s="63">
        <f ca="1">IF(OR(INDEX(INDIRECT("times"&amp;EQ$2),$F281,FH$28)&gt;10,INDEX(INDIRECT(ES281),$E281,$F281)="",INDEX(INDIRECT(ES281),$E281,$F281)&gt;=INDEX(INDIRECT(ES281),1,FH$28)),0,(INDEX(INDIRECT(ES281),$E281,$F281))-INDEX(INDIRECT(ES281),1,FH$28))*(10-INDEX(INDIRECT("times"&amp;EQ$2),$F281,FH$28))/10</f>
        <v>0</v>
      </c>
      <c r="FI281" s="63">
        <f ca="1">IF(OR(INDEX(INDIRECT("times"&amp;EQ$2),$F281,FI$28)&gt;10,INDEX(INDIRECT(ES281),$E281,$F281)="",INDEX(INDIRECT(ES281),$E281,$F281)&gt;=INDEX(INDIRECT(ES281),1,FI$28)),0,(INDEX(INDIRECT(ES281),$E281,$F281))-INDEX(INDIRECT(ES281),1,FI$28))*(10-INDEX(INDIRECT("times"&amp;EQ$2),$F281,FI$28))/10</f>
        <v>0</v>
      </c>
      <c r="FJ281" s="63">
        <f ca="1">IF(OR(INDEX(INDIRECT("times"&amp;EQ$2),$F281,FJ$28)&gt;10,INDEX(INDIRECT(ES281),$E281,$F281)="",INDEX(INDIRECT(ES281),$E281,$F281)&gt;=INDEX(INDIRECT(ES281),1,FJ$28)),0,(INDEX(INDIRECT(ES281),$E281,$F281))-INDEX(INDIRECT(ES281),1,FJ$28))*(10-INDEX(INDIRECT("times"&amp;EQ$2),$F281,FJ$28))/10</f>
        <v>0</v>
      </c>
      <c r="FK281" s="63">
        <f ca="1">IF(OR(INDEX(INDIRECT("times"&amp;EQ$2),$F281,FK$28)&gt;10,INDEX(INDIRECT(ES281),$E281,$F281)="",INDEX(INDIRECT(ES281),$E281,$F281)&gt;=INDEX(INDIRECT(ES281),1,FK$28)),0,(INDEX(INDIRECT(ES281),$E281,$F281))-INDEX(INDIRECT(ES281),1,FK$28))*(10-INDEX(INDIRECT("times"&amp;EQ$2),$F281,FK$28))/10</f>
        <v>0</v>
      </c>
      <c r="FL281" s="63">
        <f ca="1">IF(OR(INDEX(INDIRECT("times"&amp;EQ$2),$F281,FL$28)&gt;10,INDEX(INDIRECT(ES281),$E281,$F281)="",INDEX(INDIRECT(ES281),$E281,$F281)&gt;=INDEX(INDIRECT(ES281),1,FL$28)),0,(INDEX(INDIRECT(ES281),$E281,$F281))-INDEX(INDIRECT(ES281),1,FL$28))*(10-INDEX(INDIRECT("times"&amp;EQ$2),$F281,FL$28))/10</f>
        <v>0</v>
      </c>
      <c r="FM281" s="63">
        <f ca="1">IF(OR(INDEX(INDIRECT("times"&amp;EQ$2),$F281,FM$28)&gt;10,INDEX(INDIRECT(ES281),$E281,$F281)="",INDEX(INDIRECT(ES281),$E281,$F281)&gt;=INDEX(INDIRECT(ES281),1,FM$28)),0,(INDEX(INDIRECT(ES281),$E281,$F281))-INDEX(INDIRECT(ES281),1,FM$28))*(10-INDEX(INDIRECT("times"&amp;EQ$2),$F281,FM$28))/10</f>
        <v>0</v>
      </c>
      <c r="FN281" s="63">
        <f ca="1">IF(OR(INDEX(INDIRECT("times"&amp;EQ$2),$F281,FN$28)&gt;10,INDEX(INDIRECT(ES281),$E281,$F281)="",INDEX(INDIRECT(ES281),$E281,$F281)&gt;=INDEX(INDIRECT(ES281),1,FN$28)),0,(INDEX(INDIRECT(ES281),$E281,$F281))-INDEX(INDIRECT(ES281),1,FN$28))*(10-INDEX(INDIRECT("times"&amp;EQ$2),$F281,FN$28))/10</f>
        <v>0</v>
      </c>
      <c r="FO281" s="63">
        <f ca="1">IF(OR(INDEX(INDIRECT("times"&amp;EQ$2),$F281,FO$28)&gt;10,INDEX(INDIRECT(ES281),$E281,$F281)="",INDEX(INDIRECT(ES281),$E281,$F281)&gt;=INDEX(INDIRECT(ES281),1,FO$28)),0,(INDEX(INDIRECT(ES281),$E281,$F281))-INDEX(INDIRECT(ES281),1,FO$28))*(10-INDEX(INDIRECT("times"&amp;EQ$2),$F281,FO$28))/10</f>
        <v>0</v>
      </c>
      <c r="FP281" s="64">
        <f ca="1">IF(OR(INDEX(INDIRECT("times"&amp;EQ$2),$F281,FP$28)&gt;10,INDEX(INDIRECT(ES281),$E281,$F281)="",INDEX(INDIRECT(ES281),$E281,$F281)&gt;=INDEX(INDIRECT(ES281),1,FP$28)),0,(INDEX(INDIRECT(ES281),$E281,$F281))-INDEX(INDIRECT(ES281),1,FP$28))*(10-INDEX(INDIRECT("times"&amp;EQ$2),$F281,FP$28))/10</f>
        <v>0</v>
      </c>
      <c r="FQ281" s="201">
        <v>8</v>
      </c>
      <c r="FS281" s="18" t="s">
        <v>217</v>
      </c>
      <c r="FT281" s="122">
        <f>FS236</f>
        <v>2</v>
      </c>
      <c r="FU281" s="122" t="str">
        <f>FS237</f>
        <v>shop65</v>
      </c>
      <c r="FV281" s="210" t="str">
        <f t="shared" si="1204"/>
        <v>core2_shop65</v>
      </c>
      <c r="FW281" s="122">
        <v>5</v>
      </c>
      <c r="FX281" s="33">
        <v>8</v>
      </c>
      <c r="FY281" s="62">
        <f ca="1">IF(OR(INDEX(INDIRECT("times"&amp;FT$2),$F281,FY$28)&gt;10,INDEX(INDIRECT(FV281),$E281,$F281)="",INDEX(INDIRECT(FV281),$E281,$F281)&gt;=INDEX(INDIRECT(FV281),1,FY$28)),0,(INDEX(INDIRECT(FV281),$E281,$F281))-INDEX(INDIRECT(FV281),1,FY$28))*(10-INDEX(INDIRECT("times"&amp;FT$2),$F281,FY$28))/10</f>
        <v>0</v>
      </c>
      <c r="FZ281" s="63">
        <f ca="1">IF(OR(INDEX(INDIRECT("times"&amp;FT$2),$F281,FZ$28)&gt;10,INDEX(INDIRECT(FV281),$E281,$F281)="",INDEX(INDIRECT(FV281),$E281,$F281)&gt;=INDEX(INDIRECT(FV281),1,FZ$28)),0,(INDEX(INDIRECT(FV281),$E281,$F281))-INDEX(INDIRECT(FV281),1,FZ$28))*(10-INDEX(INDIRECT("times"&amp;FT$2),$F281,FZ$28))/10</f>
        <v>0</v>
      </c>
      <c r="GA281" s="63">
        <f ca="1">IF(OR(INDEX(INDIRECT("times"&amp;FT$2),$F281,GA$28)&gt;10,INDEX(INDIRECT(FV281),$E281,$F281)="",INDEX(INDIRECT(FV281),$E281,$F281)&gt;=INDEX(INDIRECT(FV281),1,GA$28)),0,(INDEX(INDIRECT(FV281),$E281,$F281))-INDEX(INDIRECT(FV281),1,GA$28))*(10-INDEX(INDIRECT("times"&amp;FT$2),$F281,GA$28))/10</f>
        <v>0</v>
      </c>
      <c r="GB281" s="63">
        <f ca="1">IF(OR(INDEX(INDIRECT("times"&amp;FT$2),$F281,GB$28)&gt;10,INDEX(INDIRECT(FV281),$E281,$F281)="",INDEX(INDIRECT(FV281),$E281,$F281)&gt;=INDEX(INDIRECT(FV281),1,GB$28)),0,(INDEX(INDIRECT(FV281),$E281,$F281))-INDEX(INDIRECT(FV281),1,GB$28))*(10-INDEX(INDIRECT("times"&amp;FT$2),$F281,GB$28))/10</f>
        <v>0</v>
      </c>
      <c r="GC281" s="63">
        <f ca="1">IF(OR(INDEX(INDIRECT("times"&amp;FT$2),$F281,GC$28)&gt;10,INDEX(INDIRECT(FV281),$E281,$F281)="",INDEX(INDIRECT(FV281),$E281,$F281)&gt;=INDEX(INDIRECT(FV281),1,GC$28)),0,(INDEX(INDIRECT(FV281),$E281,$F281))-INDEX(INDIRECT(FV281),1,GC$28))*(10-INDEX(INDIRECT("times"&amp;FT$2),$F281,GC$28))/10</f>
        <v>0</v>
      </c>
      <c r="GD281" s="63">
        <f ca="1">IF(OR(INDEX(INDIRECT("times"&amp;FT$2),$F281,GD$28)&gt;10,INDEX(INDIRECT(FV281),$E281,$F281)="",INDEX(INDIRECT(FV281),$E281,$F281)&gt;=INDEX(INDIRECT(FV281),1,GD$28)),0,(INDEX(INDIRECT(FV281),$E281,$F281))-INDEX(INDIRECT(FV281),1,GD$28))*(10-INDEX(INDIRECT("times"&amp;FT$2),$F281,GD$28))/10</f>
        <v>0</v>
      </c>
      <c r="GE281" s="63">
        <f ca="1">IF(OR(INDEX(INDIRECT("times"&amp;FT$2),$F281,GE$28)&gt;10,INDEX(INDIRECT(FV281),$E281,$F281)="",INDEX(INDIRECT(FV281),$E281,$F281)&gt;=INDEX(INDIRECT(FV281),1,GE$28)),0,(INDEX(INDIRECT(FV281),$E281,$F281))-INDEX(INDIRECT(FV281),1,GE$28))*(10-INDEX(INDIRECT("times"&amp;FT$2),$F281,GE$28))/10</f>
        <v>0</v>
      </c>
      <c r="GF281" s="63">
        <f ca="1">IF(OR(INDEX(INDIRECT("times"&amp;FT$2),$F281,GF$28)&gt;10,INDEX(INDIRECT(FV281),$E281,$F281)="",INDEX(INDIRECT(FV281),$E281,$F281)&gt;=INDEX(INDIRECT(FV281),1,GF$28)),0,(INDEX(INDIRECT(FV281),$E281,$F281))-INDEX(INDIRECT(FV281),1,GF$28))*(10-INDEX(INDIRECT("times"&amp;FT$2),$F281,GF$28))/10</f>
        <v>0</v>
      </c>
      <c r="GG281" s="63">
        <f ca="1">IF(OR(INDEX(INDIRECT("times"&amp;FT$2),$F281,GG$28)&gt;10,INDEX(INDIRECT(FV281),$E281,$F281)="",INDEX(INDIRECT(FV281),$E281,$F281)&gt;=INDEX(INDIRECT(FV281),1,GG$28)),0,(INDEX(INDIRECT(FV281),$E281,$F281))-INDEX(INDIRECT(FV281),1,GG$28))*(10-INDEX(INDIRECT("times"&amp;FT$2),$F281,GG$28))/10</f>
        <v>0</v>
      </c>
      <c r="GH281" s="63">
        <f ca="1">IF(OR(INDEX(INDIRECT("times"&amp;FT$2),$F281,GH$28)&gt;10,INDEX(INDIRECT(FV281),$E281,$F281)="",INDEX(INDIRECT(FV281),$E281,$F281)&gt;=INDEX(INDIRECT(FV281),1,GH$28)),0,(INDEX(INDIRECT(FV281),$E281,$F281))-INDEX(INDIRECT(FV281),1,GH$28))*(10-INDEX(INDIRECT("times"&amp;FT$2),$F281,GH$28))/10</f>
        <v>0</v>
      </c>
      <c r="GI281" s="63">
        <f ca="1">IF(OR(INDEX(INDIRECT("times"&amp;FT$2),$F281,GI$28)&gt;10,INDEX(INDIRECT(FV281),$E281,$F281)="",INDEX(INDIRECT(FV281),$E281,$F281)&gt;=INDEX(INDIRECT(FV281),1,GI$28)),0,(INDEX(INDIRECT(FV281),$E281,$F281))-INDEX(INDIRECT(FV281),1,GI$28))*(10-INDEX(INDIRECT("times"&amp;FT$2),$F281,GI$28))/10</f>
        <v>0</v>
      </c>
      <c r="GJ281" s="63">
        <f ca="1">IF(OR(INDEX(INDIRECT("times"&amp;FT$2),$F281,GJ$28)&gt;10,INDEX(INDIRECT(FV281),$E281,$F281)="",INDEX(INDIRECT(FV281),$E281,$F281)&gt;=INDEX(INDIRECT(FV281),1,GJ$28)),0,(INDEX(INDIRECT(FV281),$E281,$F281))-INDEX(INDIRECT(FV281),1,GJ$28))*(10-INDEX(INDIRECT("times"&amp;FT$2),$F281,GJ$28))/10</f>
        <v>0</v>
      </c>
      <c r="GK281" s="63">
        <f ca="1">IF(OR(INDEX(INDIRECT("times"&amp;FT$2),$F281,GK$28)&gt;10,INDEX(INDIRECT(FV281),$E281,$F281)="",INDEX(INDIRECT(FV281),$E281,$F281)&gt;=INDEX(INDIRECT(FV281),1,GK$28)),0,(INDEX(INDIRECT(FV281),$E281,$F281))-INDEX(INDIRECT(FV281),1,GK$28))*(10-INDEX(INDIRECT("times"&amp;FT$2),$F281,GK$28))/10</f>
        <v>0</v>
      </c>
      <c r="GL281" s="63">
        <f ca="1">IF(OR(INDEX(INDIRECT("times"&amp;FT$2),$F281,GL$28)&gt;10,INDEX(INDIRECT(FV281),$E281,$F281)="",INDEX(INDIRECT(FV281),$E281,$F281)&gt;=INDEX(INDIRECT(FV281),1,GL$28)),0,(INDEX(INDIRECT(FV281),$E281,$F281))-INDEX(INDIRECT(FV281),1,GL$28))*(10-INDEX(INDIRECT("times"&amp;FT$2),$F281,GL$28))/10</f>
        <v>0</v>
      </c>
      <c r="GM281" s="63">
        <f ca="1">IF(OR(INDEX(INDIRECT("times"&amp;FT$2),$F281,GM$28)&gt;10,INDEX(INDIRECT(FV281),$E281,$F281)="",INDEX(INDIRECT(FV281),$E281,$F281)&gt;=INDEX(INDIRECT(FV281),1,GM$28)),0,(INDEX(INDIRECT(FV281),$E281,$F281))-INDEX(INDIRECT(FV281),1,GM$28))*(10-INDEX(INDIRECT("times"&amp;FT$2),$F281,GM$28))/10</f>
        <v>0</v>
      </c>
      <c r="GN281" s="63">
        <f ca="1">IF(OR(INDEX(INDIRECT("times"&amp;FT$2),$F281,GN$28)&gt;10,INDEX(INDIRECT(FV281),$E281,$F281)="",INDEX(INDIRECT(FV281),$E281,$F281)&gt;=INDEX(INDIRECT(FV281),1,GN$28)),0,(INDEX(INDIRECT(FV281),$E281,$F281))-INDEX(INDIRECT(FV281),1,GN$28))*(10-INDEX(INDIRECT("times"&amp;FT$2),$F281,GN$28))/10</f>
        <v>0</v>
      </c>
      <c r="GO281" s="63">
        <f ca="1">IF(OR(INDEX(INDIRECT("times"&amp;FT$2),$F281,GO$28)&gt;10,INDEX(INDIRECT(FV281),$E281,$F281)="",INDEX(INDIRECT(FV281),$E281,$F281)&gt;=INDEX(INDIRECT(FV281),1,GO$28)),0,(INDEX(INDIRECT(FV281),$E281,$F281))-INDEX(INDIRECT(FV281),1,GO$28))*(10-INDEX(INDIRECT("times"&amp;FT$2),$F281,GO$28))/10</f>
        <v>0</v>
      </c>
      <c r="GP281" s="63">
        <f ca="1">IF(OR(INDEX(INDIRECT("times"&amp;FT$2),$F281,GP$28)&gt;10,INDEX(INDIRECT(FV281),$E281,$F281)="",INDEX(INDIRECT(FV281),$E281,$F281)&gt;=INDEX(INDIRECT(FV281),1,GP$28)),0,(INDEX(INDIRECT(FV281),$E281,$F281))-INDEX(INDIRECT(FV281),1,GP$28))*(10-INDEX(INDIRECT("times"&amp;FT$2),$F281,GP$28))/10</f>
        <v>0</v>
      </c>
      <c r="GQ281" s="63">
        <f ca="1">IF(OR(INDEX(INDIRECT("times"&amp;FT$2),$F281,GQ$28)&gt;10,INDEX(INDIRECT(FV281),$E281,$F281)="",INDEX(INDIRECT(FV281),$E281,$F281)&gt;=INDEX(INDIRECT(FV281),1,GQ$28)),0,(INDEX(INDIRECT(FV281),$E281,$F281))-INDEX(INDIRECT(FV281),1,GQ$28))*(10-INDEX(INDIRECT("times"&amp;FT$2),$F281,GQ$28))/10</f>
        <v>0</v>
      </c>
      <c r="GR281" s="63">
        <f ca="1">IF(OR(INDEX(INDIRECT("times"&amp;FT$2),$F281,GR$28)&gt;10,INDEX(INDIRECT(FV281),$E281,$F281)="",INDEX(INDIRECT(FV281),$E281,$F281)&gt;=INDEX(INDIRECT(FV281),1,GR$28)),0,(INDEX(INDIRECT(FV281),$E281,$F281))-INDEX(INDIRECT(FV281),1,GR$28))*(10-INDEX(INDIRECT("times"&amp;FT$2),$F281,GR$28))/10</f>
        <v>0</v>
      </c>
      <c r="GS281" s="64">
        <f ca="1">IF(OR(INDEX(INDIRECT("times"&amp;FT$2),$F281,GS$28)&gt;10,INDEX(INDIRECT(FV281),$E281,$F281)="",INDEX(INDIRECT(FV281),$E281,$F281)&gt;=INDEX(INDIRECT(FV281),1,GS$28)),0,(INDEX(INDIRECT(FV281),$E281,$F281))-INDEX(INDIRECT(FV281),1,GS$28))*(10-INDEX(INDIRECT("times"&amp;FT$2),$F281,GS$28))/10</f>
        <v>0</v>
      </c>
      <c r="GT281" s="201">
        <v>8</v>
      </c>
      <c r="GV281" s="18" t="s">
        <v>217</v>
      </c>
      <c r="GW281" s="122">
        <f>GV236</f>
        <v>2</v>
      </c>
      <c r="GX281" s="122" t="str">
        <f>GV237</f>
        <v>lei65</v>
      </c>
      <c r="GY281" s="210" t="str">
        <f t="shared" si="1205"/>
        <v>core2_lei65</v>
      </c>
      <c r="GZ281" s="122">
        <v>5</v>
      </c>
      <c r="HA281" s="33">
        <v>8</v>
      </c>
      <c r="HB281" s="62">
        <f ca="1">IF(OR(INDEX(INDIRECT("times"&amp;GW$2),$F281,HB$28)&gt;10,INDEX(INDIRECT(GY281),$E281,$F281)="",INDEX(INDIRECT(GY281),$E281,$F281)&gt;=INDEX(INDIRECT(GY281),1,HB$28)),0,(INDEX(INDIRECT(GY281),$E281,$F281))-INDEX(INDIRECT(GY281),1,HB$28))*(10-INDEX(INDIRECT("times"&amp;GW$2),$F281,HB$28))/10</f>
        <v>0</v>
      </c>
      <c r="HC281" s="63">
        <f ca="1">IF(OR(INDEX(INDIRECT("times"&amp;GW$2),$F281,HC$28)&gt;10,INDEX(INDIRECT(GY281),$E281,$F281)="",INDEX(INDIRECT(GY281),$E281,$F281)&gt;=INDEX(INDIRECT(GY281),1,HC$28)),0,(INDEX(INDIRECT(GY281),$E281,$F281))-INDEX(INDIRECT(GY281),1,HC$28))*(10-INDEX(INDIRECT("times"&amp;GW$2),$F281,HC$28))/10</f>
        <v>0</v>
      </c>
      <c r="HD281" s="63">
        <f ca="1">IF(OR(INDEX(INDIRECT("times"&amp;GW$2),$F281,HD$28)&gt;10,INDEX(INDIRECT(GY281),$E281,$F281)="",INDEX(INDIRECT(GY281),$E281,$F281)&gt;=INDEX(INDIRECT(GY281),1,HD$28)),0,(INDEX(INDIRECT(GY281),$E281,$F281))-INDEX(INDIRECT(GY281),1,HD$28))*(10-INDEX(INDIRECT("times"&amp;GW$2),$F281,HD$28))/10</f>
        <v>0</v>
      </c>
      <c r="HE281" s="63">
        <f ca="1">IF(OR(INDEX(INDIRECT("times"&amp;GW$2),$F281,HE$28)&gt;10,INDEX(INDIRECT(GY281),$E281,$F281)="",INDEX(INDIRECT(GY281),$E281,$F281)&gt;=INDEX(INDIRECT(GY281),1,HE$28)),0,(INDEX(INDIRECT(GY281),$E281,$F281))-INDEX(INDIRECT(GY281),1,HE$28))*(10-INDEX(INDIRECT("times"&amp;GW$2),$F281,HE$28))/10</f>
        <v>0</v>
      </c>
      <c r="HF281" s="63">
        <f ca="1">IF(OR(INDEX(INDIRECT("times"&amp;GW$2),$F281,HF$28)&gt;10,INDEX(INDIRECT(GY281),$E281,$F281)="",INDEX(INDIRECT(GY281),$E281,$F281)&gt;=INDEX(INDIRECT(GY281),1,HF$28)),0,(INDEX(INDIRECT(GY281),$E281,$F281))-INDEX(INDIRECT(GY281),1,HF$28))*(10-INDEX(INDIRECT("times"&amp;GW$2),$F281,HF$28))/10</f>
        <v>0</v>
      </c>
      <c r="HG281" s="63">
        <f ca="1">IF(OR(INDEX(INDIRECT("times"&amp;GW$2),$F281,HG$28)&gt;10,INDEX(INDIRECT(GY281),$E281,$F281)="",INDEX(INDIRECT(GY281),$E281,$F281)&gt;=INDEX(INDIRECT(GY281),1,HG$28)),0,(INDEX(INDIRECT(GY281),$E281,$F281))-INDEX(INDIRECT(GY281),1,HG$28))*(10-INDEX(INDIRECT("times"&amp;GW$2),$F281,HG$28))/10</f>
        <v>0</v>
      </c>
      <c r="HH281" s="63">
        <f ca="1">IF(OR(INDEX(INDIRECT("times"&amp;GW$2),$F281,HH$28)&gt;10,INDEX(INDIRECT(GY281),$E281,$F281)="",INDEX(INDIRECT(GY281),$E281,$F281)&gt;=INDEX(INDIRECT(GY281),1,HH$28)),0,(INDEX(INDIRECT(GY281),$E281,$F281))-INDEX(INDIRECT(GY281),1,HH$28))*(10-INDEX(INDIRECT("times"&amp;GW$2),$F281,HH$28))/10</f>
        <v>0</v>
      </c>
      <c r="HI281" s="63">
        <f ca="1">IF(OR(INDEX(INDIRECT("times"&amp;GW$2),$F281,HI$28)&gt;10,INDEX(INDIRECT(GY281),$E281,$F281)="",INDEX(INDIRECT(GY281),$E281,$F281)&gt;=INDEX(INDIRECT(GY281),1,HI$28)),0,(INDEX(INDIRECT(GY281),$E281,$F281))-INDEX(INDIRECT(GY281),1,HI$28))*(10-INDEX(INDIRECT("times"&amp;GW$2),$F281,HI$28))/10</f>
        <v>0</v>
      </c>
      <c r="HJ281" s="63">
        <f ca="1">IF(OR(INDEX(INDIRECT("times"&amp;GW$2),$F281,HJ$28)&gt;10,INDEX(INDIRECT(GY281),$E281,$F281)="",INDEX(INDIRECT(GY281),$E281,$F281)&gt;=INDEX(INDIRECT(GY281),1,HJ$28)),0,(INDEX(INDIRECT(GY281),$E281,$F281))-INDEX(INDIRECT(GY281),1,HJ$28))*(10-INDEX(INDIRECT("times"&amp;GW$2),$F281,HJ$28))/10</f>
        <v>0</v>
      </c>
      <c r="HK281" s="63">
        <f ca="1">IF(OR(INDEX(INDIRECT("times"&amp;GW$2),$F281,HK$28)&gt;10,INDEX(INDIRECT(GY281),$E281,$F281)="",INDEX(INDIRECT(GY281),$E281,$F281)&gt;=INDEX(INDIRECT(GY281),1,HK$28)),0,(INDEX(INDIRECT(GY281),$E281,$F281))-INDEX(INDIRECT(GY281),1,HK$28))*(10-INDEX(INDIRECT("times"&amp;GW$2),$F281,HK$28))/10</f>
        <v>0</v>
      </c>
      <c r="HL281" s="63">
        <f ca="1">IF(OR(INDEX(INDIRECT("times"&amp;GW$2),$F281,HL$28)&gt;10,INDEX(INDIRECT(GY281),$E281,$F281)="",INDEX(INDIRECT(GY281),$E281,$F281)&gt;=INDEX(INDIRECT(GY281),1,HL$28)),0,(INDEX(INDIRECT(GY281),$E281,$F281))-INDEX(INDIRECT(GY281),1,HL$28))*(10-INDEX(INDIRECT("times"&amp;GW$2),$F281,HL$28))/10</f>
        <v>0</v>
      </c>
      <c r="HM281" s="63">
        <f ca="1">IF(OR(INDEX(INDIRECT("times"&amp;GW$2),$F281,HM$28)&gt;10,INDEX(INDIRECT(GY281),$E281,$F281)="",INDEX(INDIRECT(GY281),$E281,$F281)&gt;=INDEX(INDIRECT(GY281),1,HM$28)),0,(INDEX(INDIRECT(GY281),$E281,$F281))-INDEX(INDIRECT(GY281),1,HM$28))*(10-INDEX(INDIRECT("times"&amp;GW$2),$F281,HM$28))/10</f>
        <v>0</v>
      </c>
      <c r="HN281" s="63">
        <f ca="1">IF(OR(INDEX(INDIRECT("times"&amp;GW$2),$F281,HN$28)&gt;10,INDEX(INDIRECT(GY281),$E281,$F281)="",INDEX(INDIRECT(GY281),$E281,$F281)&gt;=INDEX(INDIRECT(GY281),1,HN$28)),0,(INDEX(INDIRECT(GY281),$E281,$F281))-INDEX(INDIRECT(GY281),1,HN$28))*(10-INDEX(INDIRECT("times"&amp;GW$2),$F281,HN$28))/10</f>
        <v>0</v>
      </c>
      <c r="HO281" s="63">
        <f ca="1">IF(OR(INDEX(INDIRECT("times"&amp;GW$2),$F281,HO$28)&gt;10,INDEX(INDIRECT(GY281),$E281,$F281)="",INDEX(INDIRECT(GY281),$E281,$F281)&gt;=INDEX(INDIRECT(GY281),1,HO$28)),0,(INDEX(INDIRECT(GY281),$E281,$F281))-INDEX(INDIRECT(GY281),1,HO$28))*(10-INDEX(INDIRECT("times"&amp;GW$2),$F281,HO$28))/10</f>
        <v>0</v>
      </c>
      <c r="HP281" s="63">
        <f ca="1">IF(OR(INDEX(INDIRECT("times"&amp;GW$2),$F281,HP$28)&gt;10,INDEX(INDIRECT(GY281),$E281,$F281)="",INDEX(INDIRECT(GY281),$E281,$F281)&gt;=INDEX(INDIRECT(GY281),1,HP$28)),0,(INDEX(INDIRECT(GY281),$E281,$F281))-INDEX(INDIRECT(GY281),1,HP$28))*(10-INDEX(INDIRECT("times"&amp;GW$2),$F281,HP$28))/10</f>
        <v>0</v>
      </c>
      <c r="HQ281" s="63">
        <f ca="1">IF(OR(INDEX(INDIRECT("times"&amp;GW$2),$F281,HQ$28)&gt;10,INDEX(INDIRECT(GY281),$E281,$F281)="",INDEX(INDIRECT(GY281),$E281,$F281)&gt;=INDEX(INDIRECT(GY281),1,HQ$28)),0,(INDEX(INDIRECT(GY281),$E281,$F281))-INDEX(INDIRECT(GY281),1,HQ$28))*(10-INDEX(INDIRECT("times"&amp;GW$2),$F281,HQ$28))/10</f>
        <v>0</v>
      </c>
      <c r="HR281" s="63">
        <f ca="1">IF(OR(INDEX(INDIRECT("times"&amp;GW$2),$F281,HR$28)&gt;10,INDEX(INDIRECT(GY281),$E281,$F281)="",INDEX(INDIRECT(GY281),$E281,$F281)&gt;=INDEX(INDIRECT(GY281),1,HR$28)),0,(INDEX(INDIRECT(GY281),$E281,$F281))-INDEX(INDIRECT(GY281),1,HR$28))*(10-INDEX(INDIRECT("times"&amp;GW$2),$F281,HR$28))/10</f>
        <v>0</v>
      </c>
      <c r="HS281" s="63">
        <f ca="1">IF(OR(INDEX(INDIRECT("times"&amp;GW$2),$F281,HS$28)&gt;10,INDEX(INDIRECT(GY281),$E281,$F281)="",INDEX(INDIRECT(GY281),$E281,$F281)&gt;=INDEX(INDIRECT(GY281),1,HS$28)),0,(INDEX(INDIRECT(GY281),$E281,$F281))-INDEX(INDIRECT(GY281),1,HS$28))*(10-INDEX(INDIRECT("times"&amp;GW$2),$F281,HS$28))/10</f>
        <v>0</v>
      </c>
      <c r="HT281" s="63">
        <f ca="1">IF(OR(INDEX(INDIRECT("times"&amp;GW$2),$F281,HT$28)&gt;10,INDEX(INDIRECT(GY281),$E281,$F281)="",INDEX(INDIRECT(GY281),$E281,$F281)&gt;=INDEX(INDIRECT(GY281),1,HT$28)),0,(INDEX(INDIRECT(GY281),$E281,$F281))-INDEX(INDIRECT(GY281),1,HT$28))*(10-INDEX(INDIRECT("times"&amp;GW$2),$F281,HT$28))/10</f>
        <v>0</v>
      </c>
      <c r="HU281" s="63">
        <f ca="1">IF(OR(INDEX(INDIRECT("times"&amp;GW$2),$F281,HU$28)&gt;10,INDEX(INDIRECT(GY281),$E281,$F281)="",INDEX(INDIRECT(GY281),$E281,$F281)&gt;=INDEX(INDIRECT(GY281),1,HU$28)),0,(INDEX(INDIRECT(GY281),$E281,$F281))-INDEX(INDIRECT(GY281),1,HU$28))*(10-INDEX(INDIRECT("times"&amp;GW$2),$F281,HU$28))/10</f>
        <v>0</v>
      </c>
      <c r="HV281" s="64">
        <f ca="1">IF(OR(INDEX(INDIRECT("times"&amp;GW$2),$F281,HV$28)&gt;10,INDEX(INDIRECT(GY281),$E281,$F281)="",INDEX(INDIRECT(GY281),$E281,$F281)&gt;=INDEX(INDIRECT(GY281),1,HV$28)),0,(INDEX(INDIRECT(GY281),$E281,$F281))-INDEX(INDIRECT(GY281),1,HV$28))*(10-INDEX(INDIRECT("times"&amp;GW$2),$F281,HV$28))/10</f>
        <v>0</v>
      </c>
      <c r="HW281" s="201">
        <v>8</v>
      </c>
    </row>
    <row r="282" spans="1:231" ht="15">
      <c r="A282" s="18" t="s">
        <v>218</v>
      </c>
      <c r="B282" s="122">
        <f>A236</f>
        <v>2</v>
      </c>
      <c r="C282" s="122" t="str">
        <f>A237</f>
        <v>work1834</v>
      </c>
      <c r="D282" s="210" t="str">
        <f t="shared" si="1198"/>
        <v>core2_work1834</v>
      </c>
      <c r="E282" s="122">
        <v>5</v>
      </c>
      <c r="F282" s="33">
        <v>9</v>
      </c>
      <c r="G282" s="62">
        <f ca="1">IF(OR(INDEX(INDIRECT("times"&amp;B$2),$F282,G$28)&gt;10,INDEX(INDIRECT(D282),$E282,$F282)="",INDEX(INDIRECT(D282),$E282,$F282)&gt;=INDEX(INDIRECT(D282),1,G$28)),0,(INDEX(INDIRECT(D282),$E282,$F282))-INDEX(INDIRECT(D282),1,G$28))*(10-INDEX(INDIRECT("times"&amp;B$2),$F282,G$28))/10</f>
        <v>0</v>
      </c>
      <c r="H282" s="63">
        <f ca="1">IF(OR(INDEX(INDIRECT("times"&amp;B$2),$F282,H$28)&gt;10,INDEX(INDIRECT(D282),$E282,$F282)="",INDEX(INDIRECT(D282),$E282,$F282)&gt;=INDEX(INDIRECT(D282),1,H$28)),0,(INDEX(INDIRECT(D282),$E282,$F282))-INDEX(INDIRECT(D282),1,H$28))*(10-INDEX(INDIRECT("times"&amp;B$2),$F282,H$28))/10</f>
        <v>0</v>
      </c>
      <c r="I282" s="63">
        <f ca="1">IF(OR(INDEX(INDIRECT("times"&amp;B$2),$F282,I$28)&gt;10,INDEX(INDIRECT(D282),$E282,$F282)="",INDEX(INDIRECT(D282),$E282,$F282)&gt;=INDEX(INDIRECT(D282),1,I$28)),0,(INDEX(INDIRECT(D282),$E282,$F282))-INDEX(INDIRECT(D282),1,I$28))*(10-INDEX(INDIRECT("times"&amp;B$2),$F282,I$28))/10</f>
        <v>0</v>
      </c>
      <c r="J282" s="63">
        <f ca="1">IF(OR(INDEX(INDIRECT("times"&amp;B$2),$F282,J$28)&gt;10,INDEX(INDIRECT(D282),$E282,$F282)="",INDEX(INDIRECT(D282),$E282,$F282)&gt;=INDEX(INDIRECT(D282),1,J$28)),0,(INDEX(INDIRECT(D282),$E282,$F282))-INDEX(INDIRECT(D282),1,J$28))*(10-INDEX(INDIRECT("times"&amp;B$2),$F282,J$28))/10</f>
        <v>0</v>
      </c>
      <c r="K282" s="63">
        <f ca="1">IF(OR(INDEX(INDIRECT("times"&amp;B$2),$F282,K$28)&gt;10,INDEX(INDIRECT(D282),$E282,$F282)="",INDEX(INDIRECT(D282),$E282,$F282)&gt;=INDEX(INDIRECT(D282),1,K$28)),0,(INDEX(INDIRECT(D282),$E282,$F282))-INDEX(INDIRECT(D282),1,K$28))*(10-INDEX(INDIRECT("times"&amp;B$2),$F282,K$28))/10</f>
        <v>0</v>
      </c>
      <c r="L282" s="63">
        <f ca="1">IF(OR(INDEX(INDIRECT("times"&amp;B$2),$F282,L$28)&gt;10,INDEX(INDIRECT(D282),$E282,$F282)="",INDEX(INDIRECT(D282),$E282,$F282)&gt;=INDEX(INDIRECT(D282),1,L$28)),0,(INDEX(INDIRECT(D282),$E282,$F282))-INDEX(INDIRECT(D282),1,L$28))*(10-INDEX(INDIRECT("times"&amp;B$2),$F282,L$28))/10</f>
        <v>0</v>
      </c>
      <c r="M282" s="63">
        <f ca="1">IF(OR(INDEX(INDIRECT("times"&amp;B$2),$F282,M$28)&gt;10,INDEX(INDIRECT(D282),$E282,$F282)="",INDEX(INDIRECT(D282),$E282,$F282)&gt;=INDEX(INDIRECT(D282),1,M$28)),0,(INDEX(INDIRECT(D282),$E282,$F282))-INDEX(INDIRECT(D282),1,M$28))*(10-INDEX(INDIRECT("times"&amp;B$2),$F282,M$28))/10</f>
        <v>0</v>
      </c>
      <c r="N282" s="63">
        <f ca="1">IF(OR(INDEX(INDIRECT("times"&amp;B$2),$F282,N$28)&gt;10,INDEX(INDIRECT(D282),$E282,$F282)="",INDEX(INDIRECT(D282),$E282,$F282)&gt;=INDEX(INDIRECT(D282),1,N$28)),0,(INDEX(INDIRECT(D282),$E282,$F282))-INDEX(INDIRECT(D282),1,N$28))*(10-INDEX(INDIRECT("times"&amp;B$2),$F282,N$28))/10</f>
        <v>0</v>
      </c>
      <c r="O282" s="63">
        <f ca="1">IF(OR(INDEX(INDIRECT("times"&amp;B$2),$F282,O$28)&gt;10,INDEX(INDIRECT(D282),$E282,$F282)="",INDEX(INDIRECT(D282),$E282,$F282)&gt;=INDEX(INDIRECT(D282),1,O$28)),0,(INDEX(INDIRECT(D282),$E282,$F282))-INDEX(INDIRECT(D282),1,O$28))*(10-INDEX(INDIRECT("times"&amp;B$2),$F282,O$28))/10</f>
        <v>0</v>
      </c>
      <c r="P282" s="63">
        <f ca="1">IF(OR(INDEX(INDIRECT("times"&amp;B$2),$F282,P$28)&gt;10,INDEX(INDIRECT(D282),$E282,$F282)="",INDEX(INDIRECT(D282),$E282,$F282)&gt;=INDEX(INDIRECT(D282),1,P$28)),0,(INDEX(INDIRECT(D282),$E282,$F282))-INDEX(INDIRECT(D282),1,P$28))*(10-INDEX(INDIRECT("times"&amp;B$2),$F282,P$28))/10</f>
        <v>0</v>
      </c>
      <c r="Q282" s="63">
        <f ca="1">IF(OR(INDEX(INDIRECT("times"&amp;B$2),$F282,Q$28)&gt;10,INDEX(INDIRECT(D282),$E282,$F282)="",INDEX(INDIRECT(D282),$E282,$F282)&gt;=INDEX(INDIRECT(D282),1,Q$28)),0,(INDEX(INDIRECT(D282),$E282,$F282))-INDEX(INDIRECT(D282),1,Q$28))*(10-INDEX(INDIRECT("times"&amp;B$2),$F282,Q$28))/10</f>
        <v>0</v>
      </c>
      <c r="R282" s="63">
        <f ca="1">IF(OR(INDEX(INDIRECT("times"&amp;B$2),$F282,R$28)&gt;10,INDEX(INDIRECT(D282),$E282,$F282)="",INDEX(INDIRECT(D282),$E282,$F282)&gt;=INDEX(INDIRECT(D282),1,R$28)),0,(INDEX(INDIRECT(D282),$E282,$F282))-INDEX(INDIRECT(D282),1,R$28))*(10-INDEX(INDIRECT("times"&amp;B$2),$F282,R$28))/10</f>
        <v>0</v>
      </c>
      <c r="S282" s="63">
        <f ca="1">IF(OR(INDEX(INDIRECT("times"&amp;B$2),$F282,S$28)&gt;10,INDEX(INDIRECT(D282),$E282,$F282)="",INDEX(INDIRECT(D282),$E282,$F282)&gt;=INDEX(INDIRECT(D282),1,S$28)),0,(INDEX(INDIRECT(D282),$E282,$F282))-INDEX(INDIRECT(D282),1,S$28))*(10-INDEX(INDIRECT("times"&amp;B$2),$F282,S$28))/10</f>
        <v>0</v>
      </c>
      <c r="T282" s="63">
        <f ca="1">IF(OR(INDEX(INDIRECT("times"&amp;B$2),$F282,T$28)&gt;10,INDEX(INDIRECT(D282),$E282,$F282)="",INDEX(INDIRECT(D282),$E282,$F282)&gt;=INDEX(INDIRECT(D282),1,T$28)),0,(INDEX(INDIRECT(D282),$E282,$F282))-INDEX(INDIRECT(D282),1,T$28))*(10-INDEX(INDIRECT("times"&amp;B$2),$F282,T$28))/10</f>
        <v>0</v>
      </c>
      <c r="U282" s="63">
        <f ca="1">IF(OR(INDEX(INDIRECT("times"&amp;B$2),$F282,U$28)&gt;10,INDEX(INDIRECT(D282),$E282,$F282)="",INDEX(INDIRECT(D282),$E282,$F282)&gt;=INDEX(INDIRECT(D282),1,U$28)),0,(INDEX(INDIRECT(D282),$E282,$F282))-INDEX(INDIRECT(D282),1,U$28))*(10-INDEX(INDIRECT("times"&amp;B$2),$F282,U$28))/10</f>
        <v>0</v>
      </c>
      <c r="V282" s="63">
        <f ca="1">IF(OR(INDEX(INDIRECT("times"&amp;B$2),$F282,V$28)&gt;10,INDEX(INDIRECT(D282),$E282,$F282)="",INDEX(INDIRECT(D282),$E282,$F282)&gt;=INDEX(INDIRECT(D282),1,V$28)),0,(INDEX(INDIRECT(D282),$E282,$F282))-INDEX(INDIRECT(D282),1,V$28))*(10-INDEX(INDIRECT("times"&amp;B$2),$F282,V$28))/10</f>
        <v>0</v>
      </c>
      <c r="W282" s="63">
        <f ca="1">IF(OR(INDEX(INDIRECT("times"&amp;B$2),$F282,W$28)&gt;10,INDEX(INDIRECT(D282),$E282,$F282)="",INDEX(INDIRECT(D282),$E282,$F282)&gt;=INDEX(INDIRECT(D282),1,W$28)),0,(INDEX(INDIRECT(D282),$E282,$F282))-INDEX(INDIRECT(D282),1,W$28))*(10-INDEX(INDIRECT("times"&amp;B$2),$F282,W$28))/10</f>
        <v>0</v>
      </c>
      <c r="X282" s="63">
        <f ca="1">IF(OR(INDEX(INDIRECT("times"&amp;B$2),$F282,X$28)&gt;10,INDEX(INDIRECT(D282),$E282,$F282)="",INDEX(INDIRECT(D282),$E282,$F282)&gt;=INDEX(INDIRECT(D282),1,X$28)),0,(INDEX(INDIRECT(D282),$E282,$F282))-INDEX(INDIRECT(D282),1,X$28))*(10-INDEX(INDIRECT("times"&amp;B$2),$F282,X$28))/10</f>
        <v>0</v>
      </c>
      <c r="Y282" s="63">
        <f ca="1">IF(OR(INDEX(INDIRECT("times"&amp;B$2),$F282,Y$28)&gt;10,INDEX(INDIRECT(D282),$E282,$F282)="",INDEX(INDIRECT(D282),$E282,$F282)&gt;=INDEX(INDIRECT(D282),1,Y$28)),0,(INDEX(INDIRECT(D282),$E282,$F282))-INDEX(INDIRECT(D282),1,Y$28))*(10-INDEX(INDIRECT("times"&amp;B$2),$F282,Y$28))/10</f>
        <v>0</v>
      </c>
      <c r="Z282" s="63">
        <f ca="1">IF(OR(INDEX(INDIRECT("times"&amp;B$2),$F282,Z$28)&gt;10,INDEX(INDIRECT(D282),$E282,$F282)="",INDEX(INDIRECT(D282),$E282,$F282)&gt;=INDEX(INDIRECT(D282),1,Z$28)),0,(INDEX(INDIRECT(D282),$E282,$F282))-INDEX(INDIRECT(D282),1,Z$28))*(10-INDEX(INDIRECT("times"&amp;B$2),$F282,Z$28))/10</f>
        <v>0</v>
      </c>
      <c r="AA282" s="64">
        <f ca="1">IF(OR(INDEX(INDIRECT("times"&amp;B$2),$F282,AA$28)&gt;10,INDEX(INDIRECT(D282),$E282,$F282)="",INDEX(INDIRECT(D282),$E282,$F282)&gt;=INDEX(INDIRECT(D282),1,AA$28)),0,(INDEX(INDIRECT(D282),$E282,$F282))-INDEX(INDIRECT(D282),1,AA$28))*(10-INDEX(INDIRECT("times"&amp;B$2),$F282,AA$28))/10</f>
        <v>0</v>
      </c>
      <c r="AB282" s="201">
        <v>9</v>
      </c>
      <c r="AD282" s="18" t="s">
        <v>218</v>
      </c>
      <c r="AE282" s="122">
        <f>AD236</f>
        <v>2</v>
      </c>
      <c r="AF282" s="122" t="str">
        <f>AD237</f>
        <v>shop1834</v>
      </c>
      <c r="AG282" s="210" t="str">
        <f t="shared" si="1199"/>
        <v>core2_shop1834</v>
      </c>
      <c r="AH282" s="122">
        <v>5</v>
      </c>
      <c r="AI282" s="33">
        <v>9</v>
      </c>
      <c r="AJ282" s="62">
        <f ca="1">IF(OR(INDEX(INDIRECT("times"&amp;AE$2),$F282,AJ$28)&gt;10,INDEX(INDIRECT(AG282),$E282,$F282)="",INDEX(INDIRECT(AG282),$E282,$F282)&gt;=INDEX(INDIRECT(AG282),1,AJ$28)),0,(INDEX(INDIRECT(AG282),$E282,$F282))-INDEX(INDIRECT(AG282),1,AJ$28))*(10-INDEX(INDIRECT("times"&amp;AE$2),$F282,AJ$28))/10</f>
        <v>0</v>
      </c>
      <c r="AK282" s="63">
        <f ca="1">IF(OR(INDEX(INDIRECT("times"&amp;AE$2),$F282,AK$28)&gt;10,INDEX(INDIRECT(AG282),$E282,$F282)="",INDEX(INDIRECT(AG282),$E282,$F282)&gt;=INDEX(INDIRECT(AG282),1,AK$28)),0,(INDEX(INDIRECT(AG282),$E282,$F282))-INDEX(INDIRECT(AG282),1,AK$28))*(10-INDEX(INDIRECT("times"&amp;AE$2),$F282,AK$28))/10</f>
        <v>0</v>
      </c>
      <c r="AL282" s="63">
        <f ca="1">IF(OR(INDEX(INDIRECT("times"&amp;AE$2),$F282,AL$28)&gt;10,INDEX(INDIRECT(AG282),$E282,$F282)="",INDEX(INDIRECT(AG282),$E282,$F282)&gt;=INDEX(INDIRECT(AG282),1,AL$28)),0,(INDEX(INDIRECT(AG282),$E282,$F282))-INDEX(INDIRECT(AG282),1,AL$28))*(10-INDEX(INDIRECT("times"&amp;AE$2),$F282,AL$28))/10</f>
        <v>0</v>
      </c>
      <c r="AM282" s="63">
        <f ca="1">IF(OR(INDEX(INDIRECT("times"&amp;AE$2),$F282,AM$28)&gt;10,INDEX(INDIRECT(AG282),$E282,$F282)="",INDEX(INDIRECT(AG282),$E282,$F282)&gt;=INDEX(INDIRECT(AG282),1,AM$28)),0,(INDEX(INDIRECT(AG282),$E282,$F282))-INDEX(INDIRECT(AG282),1,AM$28))*(10-INDEX(INDIRECT("times"&amp;AE$2),$F282,AM$28))/10</f>
        <v>0</v>
      </c>
      <c r="AN282" s="63">
        <f ca="1">IF(OR(INDEX(INDIRECT("times"&amp;AE$2),$F282,AN$28)&gt;10,INDEX(INDIRECT(AG282),$E282,$F282)="",INDEX(INDIRECT(AG282),$E282,$F282)&gt;=INDEX(INDIRECT(AG282),1,AN$28)),0,(INDEX(INDIRECT(AG282),$E282,$F282))-INDEX(INDIRECT(AG282),1,AN$28))*(10-INDEX(INDIRECT("times"&amp;AE$2),$F282,AN$28))/10</f>
        <v>0</v>
      </c>
      <c r="AO282" s="63">
        <f ca="1">IF(OR(INDEX(INDIRECT("times"&amp;AE$2),$F282,AO$28)&gt;10,INDEX(INDIRECT(AG282),$E282,$F282)="",INDEX(INDIRECT(AG282),$E282,$F282)&gt;=INDEX(INDIRECT(AG282),1,AO$28)),0,(INDEX(INDIRECT(AG282),$E282,$F282))-INDEX(INDIRECT(AG282),1,AO$28))*(10-INDEX(INDIRECT("times"&amp;AE$2),$F282,AO$28))/10</f>
        <v>0</v>
      </c>
      <c r="AP282" s="63">
        <f ca="1">IF(OR(INDEX(INDIRECT("times"&amp;AE$2),$F282,AP$28)&gt;10,INDEX(INDIRECT(AG282),$E282,$F282)="",INDEX(INDIRECT(AG282),$E282,$F282)&gt;=INDEX(INDIRECT(AG282),1,AP$28)),0,(INDEX(INDIRECT(AG282),$E282,$F282))-INDEX(INDIRECT(AG282),1,AP$28))*(10-INDEX(INDIRECT("times"&amp;AE$2),$F282,AP$28))/10</f>
        <v>0</v>
      </c>
      <c r="AQ282" s="63">
        <f ca="1">IF(OR(INDEX(INDIRECT("times"&amp;AE$2),$F282,AQ$28)&gt;10,INDEX(INDIRECT(AG282),$E282,$F282)="",INDEX(INDIRECT(AG282),$E282,$F282)&gt;=INDEX(INDIRECT(AG282),1,AQ$28)),0,(INDEX(INDIRECT(AG282),$E282,$F282))-INDEX(INDIRECT(AG282),1,AQ$28))*(10-INDEX(INDIRECT("times"&amp;AE$2),$F282,AQ$28))/10</f>
        <v>0</v>
      </c>
      <c r="AR282" s="63">
        <f ca="1">IF(OR(INDEX(INDIRECT("times"&amp;AE$2),$F282,AR$28)&gt;10,INDEX(INDIRECT(AG282),$E282,$F282)="",INDEX(INDIRECT(AG282),$E282,$F282)&gt;=INDEX(INDIRECT(AG282),1,AR$28)),0,(INDEX(INDIRECT(AG282),$E282,$F282))-INDEX(INDIRECT(AG282),1,AR$28))*(10-INDEX(INDIRECT("times"&amp;AE$2),$F282,AR$28))/10</f>
        <v>0</v>
      </c>
      <c r="AS282" s="63">
        <f ca="1">IF(OR(INDEX(INDIRECT("times"&amp;AE$2),$F282,AS$28)&gt;10,INDEX(INDIRECT(AG282),$E282,$F282)="",INDEX(INDIRECT(AG282),$E282,$F282)&gt;=INDEX(INDIRECT(AG282),1,AS$28)),0,(INDEX(INDIRECT(AG282),$E282,$F282))-INDEX(INDIRECT(AG282),1,AS$28))*(10-INDEX(INDIRECT("times"&amp;AE$2),$F282,AS$28))/10</f>
        <v>0</v>
      </c>
      <c r="AT282" s="63">
        <f ca="1">IF(OR(INDEX(INDIRECT("times"&amp;AE$2),$F282,AT$28)&gt;10,INDEX(INDIRECT(AG282),$E282,$F282)="",INDEX(INDIRECT(AG282),$E282,$F282)&gt;=INDEX(INDIRECT(AG282),1,AT$28)),0,(INDEX(INDIRECT(AG282),$E282,$F282))-INDEX(INDIRECT(AG282),1,AT$28))*(10-INDEX(INDIRECT("times"&amp;AE$2),$F282,AT$28))/10</f>
        <v>0</v>
      </c>
      <c r="AU282" s="63">
        <f ca="1">IF(OR(INDEX(INDIRECT("times"&amp;AE$2),$F282,AU$28)&gt;10,INDEX(INDIRECT(AG282),$E282,$F282)="",INDEX(INDIRECT(AG282),$E282,$F282)&gt;=INDEX(INDIRECT(AG282),1,AU$28)),0,(INDEX(INDIRECT(AG282),$E282,$F282))-INDEX(INDIRECT(AG282),1,AU$28))*(10-INDEX(INDIRECT("times"&amp;AE$2),$F282,AU$28))/10</f>
        <v>0</v>
      </c>
      <c r="AV282" s="63">
        <f ca="1">IF(OR(INDEX(INDIRECT("times"&amp;AE$2),$F282,AV$28)&gt;10,INDEX(INDIRECT(AG282),$E282,$F282)="",INDEX(INDIRECT(AG282),$E282,$F282)&gt;=INDEX(INDIRECT(AG282),1,AV$28)),0,(INDEX(INDIRECT(AG282),$E282,$F282))-INDEX(INDIRECT(AG282),1,AV$28))*(10-INDEX(INDIRECT("times"&amp;AE$2),$F282,AV$28))/10</f>
        <v>0</v>
      </c>
      <c r="AW282" s="63">
        <f ca="1">IF(OR(INDEX(INDIRECT("times"&amp;AE$2),$F282,AW$28)&gt;10,INDEX(INDIRECT(AG282),$E282,$F282)="",INDEX(INDIRECT(AG282),$E282,$F282)&gt;=INDEX(INDIRECT(AG282),1,AW$28)),0,(INDEX(INDIRECT(AG282),$E282,$F282))-INDEX(INDIRECT(AG282),1,AW$28))*(10-INDEX(INDIRECT("times"&amp;AE$2),$F282,AW$28))/10</f>
        <v>0</v>
      </c>
      <c r="AX282" s="63">
        <f ca="1">IF(OR(INDEX(INDIRECT("times"&amp;AE$2),$F282,AX$28)&gt;10,INDEX(INDIRECT(AG282),$E282,$F282)="",INDEX(INDIRECT(AG282),$E282,$F282)&gt;=INDEX(INDIRECT(AG282),1,AX$28)),0,(INDEX(INDIRECT(AG282),$E282,$F282))-INDEX(INDIRECT(AG282),1,AX$28))*(10-INDEX(INDIRECT("times"&amp;AE$2),$F282,AX$28))/10</f>
        <v>0</v>
      </c>
      <c r="AY282" s="63">
        <f ca="1">IF(OR(INDEX(INDIRECT("times"&amp;AE$2),$F282,AY$28)&gt;10,INDEX(INDIRECT(AG282),$E282,$F282)="",INDEX(INDIRECT(AG282),$E282,$F282)&gt;=INDEX(INDIRECT(AG282),1,AY$28)),0,(INDEX(INDIRECT(AG282),$E282,$F282))-INDEX(INDIRECT(AG282),1,AY$28))*(10-INDEX(INDIRECT("times"&amp;AE$2),$F282,AY$28))/10</f>
        <v>0</v>
      </c>
      <c r="AZ282" s="63">
        <f ca="1">IF(OR(INDEX(INDIRECT("times"&amp;AE$2),$F282,AZ$28)&gt;10,INDEX(INDIRECT(AG282),$E282,$F282)="",INDEX(INDIRECT(AG282),$E282,$F282)&gt;=INDEX(INDIRECT(AG282),1,AZ$28)),0,(INDEX(INDIRECT(AG282),$E282,$F282))-INDEX(INDIRECT(AG282),1,AZ$28))*(10-INDEX(INDIRECT("times"&amp;AE$2),$F282,AZ$28))/10</f>
        <v>0</v>
      </c>
      <c r="BA282" s="63">
        <f ca="1">IF(OR(INDEX(INDIRECT("times"&amp;AE$2),$F282,BA$28)&gt;10,INDEX(INDIRECT(AG282),$E282,$F282)="",INDEX(INDIRECT(AG282),$E282,$F282)&gt;=INDEX(INDIRECT(AG282),1,BA$28)),0,(INDEX(INDIRECT(AG282),$E282,$F282))-INDEX(INDIRECT(AG282),1,BA$28))*(10-INDEX(INDIRECT("times"&amp;AE$2),$F282,BA$28))/10</f>
        <v>0</v>
      </c>
      <c r="BB282" s="63">
        <f ca="1">IF(OR(INDEX(INDIRECT("times"&amp;AE$2),$F282,BB$28)&gt;10,INDEX(INDIRECT(AG282),$E282,$F282)="",INDEX(INDIRECT(AG282),$E282,$F282)&gt;=INDEX(INDIRECT(AG282),1,BB$28)),0,(INDEX(INDIRECT(AG282),$E282,$F282))-INDEX(INDIRECT(AG282),1,BB$28))*(10-INDEX(INDIRECT("times"&amp;AE$2),$F282,BB$28))/10</f>
        <v>0</v>
      </c>
      <c r="BC282" s="63">
        <f ca="1">IF(OR(INDEX(INDIRECT("times"&amp;AE$2),$F282,BC$28)&gt;10,INDEX(INDIRECT(AG282),$E282,$F282)="",INDEX(INDIRECT(AG282),$E282,$F282)&gt;=INDEX(INDIRECT(AG282),1,BC$28)),0,(INDEX(INDIRECT(AG282),$E282,$F282))-INDEX(INDIRECT(AG282),1,BC$28))*(10-INDEX(INDIRECT("times"&amp;AE$2),$F282,BC$28))/10</f>
        <v>0</v>
      </c>
      <c r="BD282" s="64">
        <f ca="1">IF(OR(INDEX(INDIRECT("times"&amp;AE$2),$F282,BD$28)&gt;10,INDEX(INDIRECT(AG282),$E282,$F282)="",INDEX(INDIRECT(AG282),$E282,$F282)&gt;=INDEX(INDIRECT(AG282),1,BD$28)),0,(INDEX(INDIRECT(AG282),$E282,$F282))-INDEX(INDIRECT(AG282),1,BD$28))*(10-INDEX(INDIRECT("times"&amp;AE$2),$F282,BD$28))/10</f>
        <v>0</v>
      </c>
      <c r="BE282" s="201">
        <v>9</v>
      </c>
      <c r="BG282" s="18" t="s">
        <v>218</v>
      </c>
      <c r="BH282" s="122">
        <f>BG236</f>
        <v>2</v>
      </c>
      <c r="BI282" s="122" t="str">
        <f>BG237</f>
        <v>lei1834</v>
      </c>
      <c r="BJ282" s="210" t="str">
        <f t="shared" si="1200"/>
        <v>core2_lei1834</v>
      </c>
      <c r="BK282" s="122">
        <v>5</v>
      </c>
      <c r="BL282" s="33">
        <v>9</v>
      </c>
      <c r="BM282" s="62">
        <f ca="1">IF(OR(INDEX(INDIRECT("times"&amp;BH$2),$F282,BM$28)&gt;10,INDEX(INDIRECT(BJ282),$E282,$F282)="",INDEX(INDIRECT(BJ282),$E282,$F282)&gt;=INDEX(INDIRECT(BJ282),1,BM$28)),0,(INDEX(INDIRECT(BJ282),$E282,$F282))-INDEX(INDIRECT(BJ282),1,BM$28))*(10-INDEX(INDIRECT("times"&amp;BH$2),$F282,BM$28))/10</f>
        <v>0</v>
      </c>
      <c r="BN282" s="63">
        <f ca="1">IF(OR(INDEX(INDIRECT("times"&amp;BH$2),$F282,BN$28)&gt;10,INDEX(INDIRECT(BJ282),$E282,$F282)="",INDEX(INDIRECT(BJ282),$E282,$F282)&gt;=INDEX(INDIRECT(BJ282),1,BN$28)),0,(INDEX(INDIRECT(BJ282),$E282,$F282))-INDEX(INDIRECT(BJ282),1,BN$28))*(10-INDEX(INDIRECT("times"&amp;BH$2),$F282,BN$28))/10</f>
        <v>0</v>
      </c>
      <c r="BO282" s="63">
        <f ca="1">IF(OR(INDEX(INDIRECT("times"&amp;BH$2),$F282,BO$28)&gt;10,INDEX(INDIRECT(BJ282),$E282,$F282)="",INDEX(INDIRECT(BJ282),$E282,$F282)&gt;=INDEX(INDIRECT(BJ282),1,BO$28)),0,(INDEX(INDIRECT(BJ282),$E282,$F282))-INDEX(INDIRECT(BJ282),1,BO$28))*(10-INDEX(INDIRECT("times"&amp;BH$2),$F282,BO$28))/10</f>
        <v>0</v>
      </c>
      <c r="BP282" s="63">
        <f ca="1">IF(OR(INDEX(INDIRECT("times"&amp;BH$2),$F282,BP$28)&gt;10,INDEX(INDIRECT(BJ282),$E282,$F282)="",INDEX(INDIRECT(BJ282),$E282,$F282)&gt;=INDEX(INDIRECT(BJ282),1,BP$28)),0,(INDEX(INDIRECT(BJ282),$E282,$F282))-INDEX(INDIRECT(BJ282),1,BP$28))*(10-INDEX(INDIRECT("times"&amp;BH$2),$F282,BP$28))/10</f>
        <v>0</v>
      </c>
      <c r="BQ282" s="63">
        <f ca="1">IF(OR(INDEX(INDIRECT("times"&amp;BH$2),$F282,BQ$28)&gt;10,INDEX(INDIRECT(BJ282),$E282,$F282)="",INDEX(INDIRECT(BJ282),$E282,$F282)&gt;=INDEX(INDIRECT(BJ282),1,BQ$28)),0,(INDEX(INDIRECT(BJ282),$E282,$F282))-INDEX(INDIRECT(BJ282),1,BQ$28))*(10-INDEX(INDIRECT("times"&amp;BH$2),$F282,BQ$28))/10</f>
        <v>0</v>
      </c>
      <c r="BR282" s="63">
        <f ca="1">IF(OR(INDEX(INDIRECT("times"&amp;BH$2),$F282,BR$28)&gt;10,INDEX(INDIRECT(BJ282),$E282,$F282)="",INDEX(INDIRECT(BJ282),$E282,$F282)&gt;=INDEX(INDIRECT(BJ282),1,BR$28)),0,(INDEX(INDIRECT(BJ282),$E282,$F282))-INDEX(INDIRECT(BJ282),1,BR$28))*(10-INDEX(INDIRECT("times"&amp;BH$2),$F282,BR$28))/10</f>
        <v>0</v>
      </c>
      <c r="BS282" s="63">
        <f ca="1">IF(OR(INDEX(INDIRECT("times"&amp;BH$2),$F282,BS$28)&gt;10,INDEX(INDIRECT(BJ282),$E282,$F282)="",INDEX(INDIRECT(BJ282),$E282,$F282)&gt;=INDEX(INDIRECT(BJ282),1,BS$28)),0,(INDEX(INDIRECT(BJ282),$E282,$F282))-INDEX(INDIRECT(BJ282),1,BS$28))*(10-INDEX(INDIRECT("times"&amp;BH$2),$F282,BS$28))/10</f>
        <v>0</v>
      </c>
      <c r="BT282" s="63">
        <f ca="1">IF(OR(INDEX(INDIRECT("times"&amp;BH$2),$F282,BT$28)&gt;10,INDEX(INDIRECT(BJ282),$E282,$F282)="",INDEX(INDIRECT(BJ282),$E282,$F282)&gt;=INDEX(INDIRECT(BJ282),1,BT$28)),0,(INDEX(INDIRECT(BJ282),$E282,$F282))-INDEX(INDIRECT(BJ282),1,BT$28))*(10-INDEX(INDIRECT("times"&amp;BH$2),$F282,BT$28))/10</f>
        <v>0</v>
      </c>
      <c r="BU282" s="63">
        <f ca="1">IF(OR(INDEX(INDIRECT("times"&amp;BH$2),$F282,BU$28)&gt;10,INDEX(INDIRECT(BJ282),$E282,$F282)="",INDEX(INDIRECT(BJ282),$E282,$F282)&gt;=INDEX(INDIRECT(BJ282),1,BU$28)),0,(INDEX(INDIRECT(BJ282),$E282,$F282))-INDEX(INDIRECT(BJ282),1,BU$28))*(10-INDEX(INDIRECT("times"&amp;BH$2),$F282,BU$28))/10</f>
        <v>0</v>
      </c>
      <c r="BV282" s="63">
        <f ca="1">IF(OR(INDEX(INDIRECT("times"&amp;BH$2),$F282,BV$28)&gt;10,INDEX(INDIRECT(BJ282),$E282,$F282)="",INDEX(INDIRECT(BJ282),$E282,$F282)&gt;=INDEX(INDIRECT(BJ282),1,BV$28)),0,(INDEX(INDIRECT(BJ282),$E282,$F282))-INDEX(INDIRECT(BJ282),1,BV$28))*(10-INDEX(INDIRECT("times"&amp;BH$2),$F282,BV$28))/10</f>
        <v>0</v>
      </c>
      <c r="BW282" s="63">
        <f ca="1">IF(OR(INDEX(INDIRECT("times"&amp;BH$2),$F282,BW$28)&gt;10,INDEX(INDIRECT(BJ282),$E282,$F282)="",INDEX(INDIRECT(BJ282),$E282,$F282)&gt;=INDEX(INDIRECT(BJ282),1,BW$28)),0,(INDEX(INDIRECT(BJ282),$E282,$F282))-INDEX(INDIRECT(BJ282),1,BW$28))*(10-INDEX(INDIRECT("times"&amp;BH$2),$F282,BW$28))/10</f>
        <v>0</v>
      </c>
      <c r="BX282" s="63">
        <f ca="1">IF(OR(INDEX(INDIRECT("times"&amp;BH$2),$F282,BX$28)&gt;10,INDEX(INDIRECT(BJ282),$E282,$F282)="",INDEX(INDIRECT(BJ282),$E282,$F282)&gt;=INDEX(INDIRECT(BJ282),1,BX$28)),0,(INDEX(INDIRECT(BJ282),$E282,$F282))-INDEX(INDIRECT(BJ282),1,BX$28))*(10-INDEX(INDIRECT("times"&amp;BH$2),$F282,BX$28))/10</f>
        <v>0</v>
      </c>
      <c r="BY282" s="63">
        <f ca="1">IF(OR(INDEX(INDIRECT("times"&amp;BH$2),$F282,BY$28)&gt;10,INDEX(INDIRECT(BJ282),$E282,$F282)="",INDEX(INDIRECT(BJ282),$E282,$F282)&gt;=INDEX(INDIRECT(BJ282),1,BY$28)),0,(INDEX(INDIRECT(BJ282),$E282,$F282))-INDEX(INDIRECT(BJ282),1,BY$28))*(10-INDEX(INDIRECT("times"&amp;BH$2),$F282,BY$28))/10</f>
        <v>0</v>
      </c>
      <c r="BZ282" s="63">
        <f ca="1">IF(OR(INDEX(INDIRECT("times"&amp;BH$2),$F282,BZ$28)&gt;10,INDEX(INDIRECT(BJ282),$E282,$F282)="",INDEX(INDIRECT(BJ282),$E282,$F282)&gt;=INDEX(INDIRECT(BJ282),1,BZ$28)),0,(INDEX(INDIRECT(BJ282),$E282,$F282))-INDEX(INDIRECT(BJ282),1,BZ$28))*(10-INDEX(INDIRECT("times"&amp;BH$2),$F282,BZ$28))/10</f>
        <v>0</v>
      </c>
      <c r="CA282" s="63">
        <f ca="1">IF(OR(INDEX(INDIRECT("times"&amp;BH$2),$F282,CA$28)&gt;10,INDEX(INDIRECT(BJ282),$E282,$F282)="",INDEX(INDIRECT(BJ282),$E282,$F282)&gt;=INDEX(INDIRECT(BJ282),1,CA$28)),0,(INDEX(INDIRECT(BJ282),$E282,$F282))-INDEX(INDIRECT(BJ282),1,CA$28))*(10-INDEX(INDIRECT("times"&amp;BH$2),$F282,CA$28))/10</f>
        <v>0</v>
      </c>
      <c r="CB282" s="63">
        <f ca="1">IF(OR(INDEX(INDIRECT("times"&amp;BH$2),$F282,CB$28)&gt;10,INDEX(INDIRECT(BJ282),$E282,$F282)="",INDEX(INDIRECT(BJ282),$E282,$F282)&gt;=INDEX(INDIRECT(BJ282),1,CB$28)),0,(INDEX(INDIRECT(BJ282),$E282,$F282))-INDEX(INDIRECT(BJ282),1,CB$28))*(10-INDEX(INDIRECT("times"&amp;BH$2),$F282,CB$28))/10</f>
        <v>0</v>
      </c>
      <c r="CC282" s="63">
        <f ca="1">IF(OR(INDEX(INDIRECT("times"&amp;BH$2),$F282,CC$28)&gt;10,INDEX(INDIRECT(BJ282),$E282,$F282)="",INDEX(INDIRECT(BJ282),$E282,$F282)&gt;=INDEX(INDIRECT(BJ282),1,CC$28)),0,(INDEX(INDIRECT(BJ282),$E282,$F282))-INDEX(INDIRECT(BJ282),1,CC$28))*(10-INDEX(INDIRECT("times"&amp;BH$2),$F282,CC$28))/10</f>
        <v>0</v>
      </c>
      <c r="CD282" s="63">
        <f ca="1">IF(OR(INDEX(INDIRECT("times"&amp;BH$2),$F282,CD$28)&gt;10,INDEX(INDIRECT(BJ282),$E282,$F282)="",INDEX(INDIRECT(BJ282),$E282,$F282)&gt;=INDEX(INDIRECT(BJ282),1,CD$28)),0,(INDEX(INDIRECT(BJ282),$E282,$F282))-INDEX(INDIRECT(BJ282),1,CD$28))*(10-INDEX(INDIRECT("times"&amp;BH$2),$F282,CD$28))/10</f>
        <v>0</v>
      </c>
      <c r="CE282" s="63">
        <f ca="1">IF(OR(INDEX(INDIRECT("times"&amp;BH$2),$F282,CE$28)&gt;10,INDEX(INDIRECT(BJ282),$E282,$F282)="",INDEX(INDIRECT(BJ282),$E282,$F282)&gt;=INDEX(INDIRECT(BJ282),1,CE$28)),0,(INDEX(INDIRECT(BJ282),$E282,$F282))-INDEX(INDIRECT(BJ282),1,CE$28))*(10-INDEX(INDIRECT("times"&amp;BH$2),$F282,CE$28))/10</f>
        <v>0</v>
      </c>
      <c r="CF282" s="63">
        <f ca="1">IF(OR(INDEX(INDIRECT("times"&amp;BH$2),$F282,CF$28)&gt;10,INDEX(INDIRECT(BJ282),$E282,$F282)="",INDEX(INDIRECT(BJ282),$E282,$F282)&gt;=INDEX(INDIRECT(BJ282),1,CF$28)),0,(INDEX(INDIRECT(BJ282),$E282,$F282))-INDEX(INDIRECT(BJ282),1,CF$28))*(10-INDEX(INDIRECT("times"&amp;BH$2),$F282,CF$28))/10</f>
        <v>0</v>
      </c>
      <c r="CG282" s="64">
        <f ca="1">IF(OR(INDEX(INDIRECT("times"&amp;BH$2),$F282,CG$28)&gt;10,INDEX(INDIRECT(BJ282),$E282,$F282)="",INDEX(INDIRECT(BJ282),$E282,$F282)&gt;=INDEX(INDIRECT(BJ282),1,CG$28)),0,(INDEX(INDIRECT(BJ282),$E282,$F282))-INDEX(INDIRECT(BJ282),1,CG$28))*(10-INDEX(INDIRECT("times"&amp;BH$2),$F282,CG$28))/10</f>
        <v>0</v>
      </c>
      <c r="CH282" s="201">
        <v>9</v>
      </c>
      <c r="CJ282" s="18" t="s">
        <v>218</v>
      </c>
      <c r="CK282" s="122">
        <f>CJ236</f>
        <v>2</v>
      </c>
      <c r="CL282" s="122" t="str">
        <f>CJ237</f>
        <v>work3564</v>
      </c>
      <c r="CM282" s="210" t="str">
        <f t="shared" si="1201"/>
        <v>core2_work3564</v>
      </c>
      <c r="CN282" s="122">
        <v>5</v>
      </c>
      <c r="CO282" s="33">
        <v>9</v>
      </c>
      <c r="CP282" s="62">
        <f ca="1">IF(OR(INDEX(INDIRECT("times"&amp;CK$2),$F282,CP$28)&gt;10,INDEX(INDIRECT(CM282),$E282,$F282)="",INDEX(INDIRECT(CM282),$E282,$F282)&gt;=INDEX(INDIRECT(CM282),1,CP$28)),0,(INDEX(INDIRECT(CM282),$E282,$F282))-INDEX(INDIRECT(CM282),1,CP$28))*(10-INDEX(INDIRECT("times"&amp;CK$2),$F282,CP$28))/10</f>
        <v>0</v>
      </c>
      <c r="CQ282" s="63">
        <f ca="1">IF(OR(INDEX(INDIRECT("times"&amp;CK$2),$F282,CQ$28)&gt;10,INDEX(INDIRECT(CM282),$E282,$F282)="",INDEX(INDIRECT(CM282),$E282,$F282)&gt;=INDEX(INDIRECT(CM282),1,CQ$28)),0,(INDEX(INDIRECT(CM282),$E282,$F282))-INDEX(INDIRECT(CM282),1,CQ$28))*(10-INDEX(INDIRECT("times"&amp;CK$2),$F282,CQ$28))/10</f>
        <v>0</v>
      </c>
      <c r="CR282" s="63">
        <f ca="1">IF(OR(INDEX(INDIRECT("times"&amp;CK$2),$F282,CR$28)&gt;10,INDEX(INDIRECT(CM282),$E282,$F282)="",INDEX(INDIRECT(CM282),$E282,$F282)&gt;=INDEX(INDIRECT(CM282),1,CR$28)),0,(INDEX(INDIRECT(CM282),$E282,$F282))-INDEX(INDIRECT(CM282),1,CR$28))*(10-INDEX(INDIRECT("times"&amp;CK$2),$F282,CR$28))/10</f>
        <v>0</v>
      </c>
      <c r="CS282" s="63">
        <f ca="1">IF(OR(INDEX(INDIRECT("times"&amp;CK$2),$F282,CS$28)&gt;10,INDEX(INDIRECT(CM282),$E282,$F282)="",INDEX(INDIRECT(CM282),$E282,$F282)&gt;=INDEX(INDIRECT(CM282),1,CS$28)),0,(INDEX(INDIRECT(CM282),$E282,$F282))-INDEX(INDIRECT(CM282),1,CS$28))*(10-INDEX(INDIRECT("times"&amp;CK$2),$F282,CS$28))/10</f>
        <v>0</v>
      </c>
      <c r="CT282" s="63">
        <f ca="1">IF(OR(INDEX(INDIRECT("times"&amp;CK$2),$F282,CT$28)&gt;10,INDEX(INDIRECT(CM282),$E282,$F282)="",INDEX(INDIRECT(CM282),$E282,$F282)&gt;=INDEX(INDIRECT(CM282),1,CT$28)),0,(INDEX(INDIRECT(CM282),$E282,$F282))-INDEX(INDIRECT(CM282),1,CT$28))*(10-INDEX(INDIRECT("times"&amp;CK$2),$F282,CT$28))/10</f>
        <v>0</v>
      </c>
      <c r="CU282" s="63">
        <f ca="1">IF(OR(INDEX(INDIRECT("times"&amp;CK$2),$F282,CU$28)&gt;10,INDEX(INDIRECT(CM282),$E282,$F282)="",INDEX(INDIRECT(CM282),$E282,$F282)&gt;=INDEX(INDIRECT(CM282),1,CU$28)),0,(INDEX(INDIRECT(CM282),$E282,$F282))-INDEX(INDIRECT(CM282),1,CU$28))*(10-INDEX(INDIRECT("times"&amp;CK$2),$F282,CU$28))/10</f>
        <v>0</v>
      </c>
      <c r="CV282" s="63">
        <f ca="1">IF(OR(INDEX(INDIRECT("times"&amp;CK$2),$F282,CV$28)&gt;10,INDEX(INDIRECT(CM282),$E282,$F282)="",INDEX(INDIRECT(CM282),$E282,$F282)&gt;=INDEX(INDIRECT(CM282),1,CV$28)),0,(INDEX(INDIRECT(CM282),$E282,$F282))-INDEX(INDIRECT(CM282),1,CV$28))*(10-INDEX(INDIRECT("times"&amp;CK$2),$F282,CV$28))/10</f>
        <v>0</v>
      </c>
      <c r="CW282" s="63">
        <f ca="1">IF(OR(INDEX(INDIRECT("times"&amp;CK$2),$F282,CW$28)&gt;10,INDEX(INDIRECT(CM282),$E282,$F282)="",INDEX(INDIRECT(CM282),$E282,$F282)&gt;=INDEX(INDIRECT(CM282),1,CW$28)),0,(INDEX(INDIRECT(CM282),$E282,$F282))-INDEX(INDIRECT(CM282),1,CW$28))*(10-INDEX(INDIRECT("times"&amp;CK$2),$F282,CW$28))/10</f>
        <v>0</v>
      </c>
      <c r="CX282" s="63">
        <f ca="1">IF(OR(INDEX(INDIRECT("times"&amp;CK$2),$F282,CX$28)&gt;10,INDEX(INDIRECT(CM282),$E282,$F282)="",INDEX(INDIRECT(CM282),$E282,$F282)&gt;=INDEX(INDIRECT(CM282),1,CX$28)),0,(INDEX(INDIRECT(CM282),$E282,$F282))-INDEX(INDIRECT(CM282),1,CX$28))*(10-INDEX(INDIRECT("times"&amp;CK$2),$F282,CX$28))/10</f>
        <v>0</v>
      </c>
      <c r="CY282" s="63">
        <f ca="1">IF(OR(INDEX(INDIRECT("times"&amp;CK$2),$F282,CY$28)&gt;10,INDEX(INDIRECT(CM282),$E282,$F282)="",INDEX(INDIRECT(CM282),$E282,$F282)&gt;=INDEX(INDIRECT(CM282),1,CY$28)),0,(INDEX(INDIRECT(CM282),$E282,$F282))-INDEX(INDIRECT(CM282),1,CY$28))*(10-INDEX(INDIRECT("times"&amp;CK$2),$F282,CY$28))/10</f>
        <v>0</v>
      </c>
      <c r="CZ282" s="63">
        <f ca="1">IF(OR(INDEX(INDIRECT("times"&amp;CK$2),$F282,CZ$28)&gt;10,INDEX(INDIRECT(CM282),$E282,$F282)="",INDEX(INDIRECT(CM282),$E282,$F282)&gt;=INDEX(INDIRECT(CM282),1,CZ$28)),0,(INDEX(INDIRECT(CM282),$E282,$F282))-INDEX(INDIRECT(CM282),1,CZ$28))*(10-INDEX(INDIRECT("times"&amp;CK$2),$F282,CZ$28))/10</f>
        <v>0</v>
      </c>
      <c r="DA282" s="63">
        <f ca="1">IF(OR(INDEX(INDIRECT("times"&amp;CK$2),$F282,DA$28)&gt;10,INDEX(INDIRECT(CM282),$E282,$F282)="",INDEX(INDIRECT(CM282),$E282,$F282)&gt;=INDEX(INDIRECT(CM282),1,DA$28)),0,(INDEX(INDIRECT(CM282),$E282,$F282))-INDEX(INDIRECT(CM282),1,DA$28))*(10-INDEX(INDIRECT("times"&amp;CK$2),$F282,DA$28))/10</f>
        <v>0</v>
      </c>
      <c r="DB282" s="63">
        <f ca="1">IF(OR(INDEX(INDIRECT("times"&amp;CK$2),$F282,DB$28)&gt;10,INDEX(INDIRECT(CM282),$E282,$F282)="",INDEX(INDIRECT(CM282),$E282,$F282)&gt;=INDEX(INDIRECT(CM282),1,DB$28)),0,(INDEX(INDIRECT(CM282),$E282,$F282))-INDEX(INDIRECT(CM282),1,DB$28))*(10-INDEX(INDIRECT("times"&amp;CK$2),$F282,DB$28))/10</f>
        <v>0</v>
      </c>
      <c r="DC282" s="63">
        <f ca="1">IF(OR(INDEX(INDIRECT("times"&amp;CK$2),$F282,DC$28)&gt;10,INDEX(INDIRECT(CM282),$E282,$F282)="",INDEX(INDIRECT(CM282),$E282,$F282)&gt;=INDEX(INDIRECT(CM282),1,DC$28)),0,(INDEX(INDIRECT(CM282),$E282,$F282))-INDEX(INDIRECT(CM282),1,DC$28))*(10-INDEX(INDIRECT("times"&amp;CK$2),$F282,DC$28))/10</f>
        <v>0</v>
      </c>
      <c r="DD282" s="63">
        <f ca="1">IF(OR(INDEX(INDIRECT("times"&amp;CK$2),$F282,DD$28)&gt;10,INDEX(INDIRECT(CM282),$E282,$F282)="",INDEX(INDIRECT(CM282),$E282,$F282)&gt;=INDEX(INDIRECT(CM282),1,DD$28)),0,(INDEX(INDIRECT(CM282),$E282,$F282))-INDEX(INDIRECT(CM282),1,DD$28))*(10-INDEX(INDIRECT("times"&amp;CK$2),$F282,DD$28))/10</f>
        <v>0</v>
      </c>
      <c r="DE282" s="63">
        <f ca="1">IF(OR(INDEX(INDIRECT("times"&amp;CK$2),$F282,DE$28)&gt;10,INDEX(INDIRECT(CM282),$E282,$F282)="",INDEX(INDIRECT(CM282),$E282,$F282)&gt;=INDEX(INDIRECT(CM282),1,DE$28)),0,(INDEX(INDIRECT(CM282),$E282,$F282))-INDEX(INDIRECT(CM282),1,DE$28))*(10-INDEX(INDIRECT("times"&amp;CK$2),$F282,DE$28))/10</f>
        <v>0</v>
      </c>
      <c r="DF282" s="63">
        <f ca="1">IF(OR(INDEX(INDIRECT("times"&amp;CK$2),$F282,DF$28)&gt;10,INDEX(INDIRECT(CM282),$E282,$F282)="",INDEX(INDIRECT(CM282),$E282,$F282)&gt;=INDEX(INDIRECT(CM282),1,DF$28)),0,(INDEX(INDIRECT(CM282),$E282,$F282))-INDEX(INDIRECT(CM282),1,DF$28))*(10-INDEX(INDIRECT("times"&amp;CK$2),$F282,DF$28))/10</f>
        <v>0</v>
      </c>
      <c r="DG282" s="63">
        <f ca="1">IF(OR(INDEX(INDIRECT("times"&amp;CK$2),$F282,DG$28)&gt;10,INDEX(INDIRECT(CM282),$E282,$F282)="",INDEX(INDIRECT(CM282),$E282,$F282)&gt;=INDEX(INDIRECT(CM282),1,DG$28)),0,(INDEX(INDIRECT(CM282),$E282,$F282))-INDEX(INDIRECT(CM282),1,DG$28))*(10-INDEX(INDIRECT("times"&amp;CK$2),$F282,DG$28))/10</f>
        <v>0</v>
      </c>
      <c r="DH282" s="63">
        <f ca="1">IF(OR(INDEX(INDIRECT("times"&amp;CK$2),$F282,DH$28)&gt;10,INDEX(INDIRECT(CM282),$E282,$F282)="",INDEX(INDIRECT(CM282),$E282,$F282)&gt;=INDEX(INDIRECT(CM282),1,DH$28)),0,(INDEX(INDIRECT(CM282),$E282,$F282))-INDEX(INDIRECT(CM282),1,DH$28))*(10-INDEX(INDIRECT("times"&amp;CK$2),$F282,DH$28))/10</f>
        <v>0</v>
      </c>
      <c r="DI282" s="63">
        <f ca="1">IF(OR(INDEX(INDIRECT("times"&amp;CK$2),$F282,DI$28)&gt;10,INDEX(INDIRECT(CM282),$E282,$F282)="",INDEX(INDIRECT(CM282),$E282,$F282)&gt;=INDEX(INDIRECT(CM282),1,DI$28)),0,(INDEX(INDIRECT(CM282),$E282,$F282))-INDEX(INDIRECT(CM282),1,DI$28))*(10-INDEX(INDIRECT("times"&amp;CK$2),$F282,DI$28))/10</f>
        <v>0</v>
      </c>
      <c r="DJ282" s="64">
        <f ca="1">IF(OR(INDEX(INDIRECT("times"&amp;CK$2),$F282,DJ$28)&gt;10,INDEX(INDIRECT(CM282),$E282,$F282)="",INDEX(INDIRECT(CM282),$E282,$F282)&gt;=INDEX(INDIRECT(CM282),1,DJ$28)),0,(INDEX(INDIRECT(CM282),$E282,$F282))-INDEX(INDIRECT(CM282),1,DJ$28))*(10-INDEX(INDIRECT("times"&amp;CK$2),$F282,DJ$28))/10</f>
        <v>0</v>
      </c>
      <c r="DK282" s="201">
        <v>9</v>
      </c>
      <c r="DM282" s="18" t="s">
        <v>218</v>
      </c>
      <c r="DN282" s="122">
        <f>DM236</f>
        <v>2</v>
      </c>
      <c r="DO282" s="122" t="str">
        <f>DM237</f>
        <v>shop3564</v>
      </c>
      <c r="DP282" s="210" t="str">
        <f t="shared" si="1202"/>
        <v>core2_shop3564</v>
      </c>
      <c r="DQ282" s="122">
        <v>5</v>
      </c>
      <c r="DR282" s="33">
        <v>9</v>
      </c>
      <c r="DS282" s="62">
        <f ca="1">IF(OR(INDEX(INDIRECT("times"&amp;DN$2),$F282,DS$28)&gt;10,INDEX(INDIRECT(DP282),$E282,$F282)="",INDEX(INDIRECT(DP282),$E282,$F282)&gt;=INDEX(INDIRECT(DP282),1,DS$28)),0,(INDEX(INDIRECT(DP282),$E282,$F282))-INDEX(INDIRECT(DP282),1,DS$28))*(10-INDEX(INDIRECT("times"&amp;DN$2),$F282,DS$28))/10</f>
        <v>0</v>
      </c>
      <c r="DT282" s="63">
        <f ca="1">IF(OR(INDEX(INDIRECT("times"&amp;DN$2),$F282,DT$28)&gt;10,INDEX(INDIRECT(DP282),$E282,$F282)="",INDEX(INDIRECT(DP282),$E282,$F282)&gt;=INDEX(INDIRECT(DP282),1,DT$28)),0,(INDEX(INDIRECT(DP282),$E282,$F282))-INDEX(INDIRECT(DP282),1,DT$28))*(10-INDEX(INDIRECT("times"&amp;DN$2),$F282,DT$28))/10</f>
        <v>0</v>
      </c>
      <c r="DU282" s="63">
        <f ca="1">IF(OR(INDEX(INDIRECT("times"&amp;DN$2),$F282,DU$28)&gt;10,INDEX(INDIRECT(DP282),$E282,$F282)="",INDEX(INDIRECT(DP282),$E282,$F282)&gt;=INDEX(INDIRECT(DP282),1,DU$28)),0,(INDEX(INDIRECT(DP282),$E282,$F282))-INDEX(INDIRECT(DP282),1,DU$28))*(10-INDEX(INDIRECT("times"&amp;DN$2),$F282,DU$28))/10</f>
        <v>0</v>
      </c>
      <c r="DV282" s="63">
        <f ca="1">IF(OR(INDEX(INDIRECT("times"&amp;DN$2),$F282,DV$28)&gt;10,INDEX(INDIRECT(DP282),$E282,$F282)="",INDEX(INDIRECT(DP282),$E282,$F282)&gt;=INDEX(INDIRECT(DP282),1,DV$28)),0,(INDEX(INDIRECT(DP282),$E282,$F282))-INDEX(INDIRECT(DP282),1,DV$28))*(10-INDEX(INDIRECT("times"&amp;DN$2),$F282,DV$28))/10</f>
        <v>0</v>
      </c>
      <c r="DW282" s="63">
        <f ca="1">IF(OR(INDEX(INDIRECT("times"&amp;DN$2),$F282,DW$28)&gt;10,INDEX(INDIRECT(DP282),$E282,$F282)="",INDEX(INDIRECT(DP282),$E282,$F282)&gt;=INDEX(INDIRECT(DP282),1,DW$28)),0,(INDEX(INDIRECT(DP282),$E282,$F282))-INDEX(INDIRECT(DP282),1,DW$28))*(10-INDEX(INDIRECT("times"&amp;DN$2),$F282,DW$28))/10</f>
        <v>0</v>
      </c>
      <c r="DX282" s="63">
        <f ca="1">IF(OR(INDEX(INDIRECT("times"&amp;DN$2),$F282,DX$28)&gt;10,INDEX(INDIRECT(DP282),$E282,$F282)="",INDEX(INDIRECT(DP282),$E282,$F282)&gt;=INDEX(INDIRECT(DP282),1,DX$28)),0,(INDEX(INDIRECT(DP282),$E282,$F282))-INDEX(INDIRECT(DP282),1,DX$28))*(10-INDEX(INDIRECT("times"&amp;DN$2),$F282,DX$28))/10</f>
        <v>0</v>
      </c>
      <c r="DY282" s="63">
        <f ca="1">IF(OR(INDEX(INDIRECT("times"&amp;DN$2),$F282,DY$28)&gt;10,INDEX(INDIRECT(DP282),$E282,$F282)="",INDEX(INDIRECT(DP282),$E282,$F282)&gt;=INDEX(INDIRECT(DP282),1,DY$28)),0,(INDEX(INDIRECT(DP282),$E282,$F282))-INDEX(INDIRECT(DP282),1,DY$28))*(10-INDEX(INDIRECT("times"&amp;DN$2),$F282,DY$28))/10</f>
        <v>0</v>
      </c>
      <c r="DZ282" s="63">
        <f ca="1">IF(OR(INDEX(INDIRECT("times"&amp;DN$2),$F282,DZ$28)&gt;10,INDEX(INDIRECT(DP282),$E282,$F282)="",INDEX(INDIRECT(DP282),$E282,$F282)&gt;=INDEX(INDIRECT(DP282),1,DZ$28)),0,(INDEX(INDIRECT(DP282),$E282,$F282))-INDEX(INDIRECT(DP282),1,DZ$28))*(10-INDEX(INDIRECT("times"&amp;DN$2),$F282,DZ$28))/10</f>
        <v>0</v>
      </c>
      <c r="EA282" s="63">
        <f ca="1">IF(OR(INDEX(INDIRECT("times"&amp;DN$2),$F282,EA$28)&gt;10,INDEX(INDIRECT(DP282),$E282,$F282)="",INDEX(INDIRECT(DP282),$E282,$F282)&gt;=INDEX(INDIRECT(DP282),1,EA$28)),0,(INDEX(INDIRECT(DP282),$E282,$F282))-INDEX(INDIRECT(DP282),1,EA$28))*(10-INDEX(INDIRECT("times"&amp;DN$2),$F282,EA$28))/10</f>
        <v>0</v>
      </c>
      <c r="EB282" s="63">
        <f ca="1">IF(OR(INDEX(INDIRECT("times"&amp;DN$2),$F282,EB$28)&gt;10,INDEX(INDIRECT(DP282),$E282,$F282)="",INDEX(INDIRECT(DP282),$E282,$F282)&gt;=INDEX(INDIRECT(DP282),1,EB$28)),0,(INDEX(INDIRECT(DP282),$E282,$F282))-INDEX(INDIRECT(DP282),1,EB$28))*(10-INDEX(INDIRECT("times"&amp;DN$2),$F282,EB$28))/10</f>
        <v>0</v>
      </c>
      <c r="EC282" s="63">
        <f ca="1">IF(OR(INDEX(INDIRECT("times"&amp;DN$2),$F282,EC$28)&gt;10,INDEX(INDIRECT(DP282),$E282,$F282)="",INDEX(INDIRECT(DP282),$E282,$F282)&gt;=INDEX(INDIRECT(DP282),1,EC$28)),0,(INDEX(INDIRECT(DP282),$E282,$F282))-INDEX(INDIRECT(DP282),1,EC$28))*(10-INDEX(INDIRECT("times"&amp;DN$2),$F282,EC$28))/10</f>
        <v>0</v>
      </c>
      <c r="ED282" s="63">
        <f ca="1">IF(OR(INDEX(INDIRECT("times"&amp;DN$2),$F282,ED$28)&gt;10,INDEX(INDIRECT(DP282),$E282,$F282)="",INDEX(INDIRECT(DP282),$E282,$F282)&gt;=INDEX(INDIRECT(DP282),1,ED$28)),0,(INDEX(INDIRECT(DP282),$E282,$F282))-INDEX(INDIRECT(DP282),1,ED$28))*(10-INDEX(INDIRECT("times"&amp;DN$2),$F282,ED$28))/10</f>
        <v>0</v>
      </c>
      <c r="EE282" s="63">
        <f ca="1">IF(OR(INDEX(INDIRECT("times"&amp;DN$2),$F282,EE$28)&gt;10,INDEX(INDIRECT(DP282),$E282,$F282)="",INDEX(INDIRECT(DP282),$E282,$F282)&gt;=INDEX(INDIRECT(DP282),1,EE$28)),0,(INDEX(INDIRECT(DP282),$E282,$F282))-INDEX(INDIRECT(DP282),1,EE$28))*(10-INDEX(INDIRECT("times"&amp;DN$2),$F282,EE$28))/10</f>
        <v>0</v>
      </c>
      <c r="EF282" s="63">
        <f ca="1">IF(OR(INDEX(INDIRECT("times"&amp;DN$2),$F282,EF$28)&gt;10,INDEX(INDIRECT(DP282),$E282,$F282)="",INDEX(INDIRECT(DP282),$E282,$F282)&gt;=INDEX(INDIRECT(DP282),1,EF$28)),0,(INDEX(INDIRECT(DP282),$E282,$F282))-INDEX(INDIRECT(DP282),1,EF$28))*(10-INDEX(INDIRECT("times"&amp;DN$2),$F282,EF$28))/10</f>
        <v>0</v>
      </c>
      <c r="EG282" s="63">
        <f ca="1">IF(OR(INDEX(INDIRECT("times"&amp;DN$2),$F282,EG$28)&gt;10,INDEX(INDIRECT(DP282),$E282,$F282)="",INDEX(INDIRECT(DP282),$E282,$F282)&gt;=INDEX(INDIRECT(DP282),1,EG$28)),0,(INDEX(INDIRECT(DP282),$E282,$F282))-INDEX(INDIRECT(DP282),1,EG$28))*(10-INDEX(INDIRECT("times"&amp;DN$2),$F282,EG$28))/10</f>
        <v>0</v>
      </c>
      <c r="EH282" s="63">
        <f ca="1">IF(OR(INDEX(INDIRECT("times"&amp;DN$2),$F282,EH$28)&gt;10,INDEX(INDIRECT(DP282),$E282,$F282)="",INDEX(INDIRECT(DP282),$E282,$F282)&gt;=INDEX(INDIRECT(DP282),1,EH$28)),0,(INDEX(INDIRECT(DP282),$E282,$F282))-INDEX(INDIRECT(DP282),1,EH$28))*(10-INDEX(INDIRECT("times"&amp;DN$2),$F282,EH$28))/10</f>
        <v>0</v>
      </c>
      <c r="EI282" s="63">
        <f ca="1">IF(OR(INDEX(INDIRECT("times"&amp;DN$2),$F282,EI$28)&gt;10,INDEX(INDIRECT(DP282),$E282,$F282)="",INDEX(INDIRECT(DP282),$E282,$F282)&gt;=INDEX(INDIRECT(DP282),1,EI$28)),0,(INDEX(INDIRECT(DP282),$E282,$F282))-INDEX(INDIRECT(DP282),1,EI$28))*(10-INDEX(INDIRECT("times"&amp;DN$2),$F282,EI$28))/10</f>
        <v>0</v>
      </c>
      <c r="EJ282" s="63">
        <f ca="1">IF(OR(INDEX(INDIRECT("times"&amp;DN$2),$F282,EJ$28)&gt;10,INDEX(INDIRECT(DP282),$E282,$F282)="",INDEX(INDIRECT(DP282),$E282,$F282)&gt;=INDEX(INDIRECT(DP282),1,EJ$28)),0,(INDEX(INDIRECT(DP282),$E282,$F282))-INDEX(INDIRECT(DP282),1,EJ$28))*(10-INDEX(INDIRECT("times"&amp;DN$2),$F282,EJ$28))/10</f>
        <v>0</v>
      </c>
      <c r="EK282" s="63">
        <f ca="1">IF(OR(INDEX(INDIRECT("times"&amp;DN$2),$F282,EK$28)&gt;10,INDEX(INDIRECT(DP282),$E282,$F282)="",INDEX(INDIRECT(DP282),$E282,$F282)&gt;=INDEX(INDIRECT(DP282),1,EK$28)),0,(INDEX(INDIRECT(DP282),$E282,$F282))-INDEX(INDIRECT(DP282),1,EK$28))*(10-INDEX(INDIRECT("times"&amp;DN$2),$F282,EK$28))/10</f>
        <v>0</v>
      </c>
      <c r="EL282" s="63">
        <f ca="1">IF(OR(INDEX(INDIRECT("times"&amp;DN$2),$F282,EL$28)&gt;10,INDEX(INDIRECT(DP282),$E282,$F282)="",INDEX(INDIRECT(DP282),$E282,$F282)&gt;=INDEX(INDIRECT(DP282),1,EL$28)),0,(INDEX(INDIRECT(DP282),$E282,$F282))-INDEX(INDIRECT(DP282),1,EL$28))*(10-INDEX(INDIRECT("times"&amp;DN$2),$F282,EL$28))/10</f>
        <v>0</v>
      </c>
      <c r="EM282" s="64">
        <f ca="1">IF(OR(INDEX(INDIRECT("times"&amp;DN$2),$F282,EM$28)&gt;10,INDEX(INDIRECT(DP282),$E282,$F282)="",INDEX(INDIRECT(DP282),$E282,$F282)&gt;=INDEX(INDIRECT(DP282),1,EM$28)),0,(INDEX(INDIRECT(DP282),$E282,$F282))-INDEX(INDIRECT(DP282),1,EM$28))*(10-INDEX(INDIRECT("times"&amp;DN$2),$F282,EM$28))/10</f>
        <v>0</v>
      </c>
      <c r="EN282" s="201">
        <v>9</v>
      </c>
      <c r="EP282" s="18" t="s">
        <v>218</v>
      </c>
      <c r="EQ282" s="122">
        <f>EP236</f>
        <v>2</v>
      </c>
      <c r="ER282" s="122" t="str">
        <f>EP237</f>
        <v>lei3564</v>
      </c>
      <c r="ES282" s="210" t="str">
        <f t="shared" si="1203"/>
        <v>core2_lei3564</v>
      </c>
      <c r="ET282" s="122">
        <v>5</v>
      </c>
      <c r="EU282" s="33">
        <v>9</v>
      </c>
      <c r="EV282" s="62">
        <f ca="1">IF(OR(INDEX(INDIRECT("times"&amp;EQ$2),$F282,EV$28)&gt;10,INDEX(INDIRECT(ES282),$E282,$F282)="",INDEX(INDIRECT(ES282),$E282,$F282)&gt;=INDEX(INDIRECT(ES282),1,EV$28)),0,(INDEX(INDIRECT(ES282),$E282,$F282))-INDEX(INDIRECT(ES282),1,EV$28))*(10-INDEX(INDIRECT("times"&amp;EQ$2),$F282,EV$28))/10</f>
        <v>0</v>
      </c>
      <c r="EW282" s="63">
        <f ca="1">IF(OR(INDEX(INDIRECT("times"&amp;EQ$2),$F282,EW$28)&gt;10,INDEX(INDIRECT(ES282),$E282,$F282)="",INDEX(INDIRECT(ES282),$E282,$F282)&gt;=INDEX(INDIRECT(ES282),1,EW$28)),0,(INDEX(INDIRECT(ES282),$E282,$F282))-INDEX(INDIRECT(ES282),1,EW$28))*(10-INDEX(INDIRECT("times"&amp;EQ$2),$F282,EW$28))/10</f>
        <v>0</v>
      </c>
      <c r="EX282" s="63">
        <f ca="1">IF(OR(INDEX(INDIRECT("times"&amp;EQ$2),$F282,EX$28)&gt;10,INDEX(INDIRECT(ES282),$E282,$F282)="",INDEX(INDIRECT(ES282),$E282,$F282)&gt;=INDEX(INDIRECT(ES282),1,EX$28)),0,(INDEX(INDIRECT(ES282),$E282,$F282))-INDEX(INDIRECT(ES282),1,EX$28))*(10-INDEX(INDIRECT("times"&amp;EQ$2),$F282,EX$28))/10</f>
        <v>0</v>
      </c>
      <c r="EY282" s="63">
        <f ca="1">IF(OR(INDEX(INDIRECT("times"&amp;EQ$2),$F282,EY$28)&gt;10,INDEX(INDIRECT(ES282),$E282,$F282)="",INDEX(INDIRECT(ES282),$E282,$F282)&gt;=INDEX(INDIRECT(ES282),1,EY$28)),0,(INDEX(INDIRECT(ES282),$E282,$F282))-INDEX(INDIRECT(ES282),1,EY$28))*(10-INDEX(INDIRECT("times"&amp;EQ$2),$F282,EY$28))/10</f>
        <v>0</v>
      </c>
      <c r="EZ282" s="63">
        <f ca="1">IF(OR(INDEX(INDIRECT("times"&amp;EQ$2),$F282,EZ$28)&gt;10,INDEX(INDIRECT(ES282),$E282,$F282)="",INDEX(INDIRECT(ES282),$E282,$F282)&gt;=INDEX(INDIRECT(ES282),1,EZ$28)),0,(INDEX(INDIRECT(ES282),$E282,$F282))-INDEX(INDIRECT(ES282),1,EZ$28))*(10-INDEX(INDIRECT("times"&amp;EQ$2),$F282,EZ$28))/10</f>
        <v>0</v>
      </c>
      <c r="FA282" s="63">
        <f ca="1">IF(OR(INDEX(INDIRECT("times"&amp;EQ$2),$F282,FA$28)&gt;10,INDEX(INDIRECT(ES282),$E282,$F282)="",INDEX(INDIRECT(ES282),$E282,$F282)&gt;=INDEX(INDIRECT(ES282),1,FA$28)),0,(INDEX(INDIRECT(ES282),$E282,$F282))-INDEX(INDIRECT(ES282),1,FA$28))*(10-INDEX(INDIRECT("times"&amp;EQ$2),$F282,FA$28))/10</f>
        <v>0</v>
      </c>
      <c r="FB282" s="63">
        <f ca="1">IF(OR(INDEX(INDIRECT("times"&amp;EQ$2),$F282,FB$28)&gt;10,INDEX(INDIRECT(ES282),$E282,$F282)="",INDEX(INDIRECT(ES282),$E282,$F282)&gt;=INDEX(INDIRECT(ES282),1,FB$28)),0,(INDEX(INDIRECT(ES282),$E282,$F282))-INDEX(INDIRECT(ES282),1,FB$28))*(10-INDEX(INDIRECT("times"&amp;EQ$2),$F282,FB$28))/10</f>
        <v>0</v>
      </c>
      <c r="FC282" s="63">
        <f ca="1">IF(OR(INDEX(INDIRECT("times"&amp;EQ$2),$F282,FC$28)&gt;10,INDEX(INDIRECT(ES282),$E282,$F282)="",INDEX(INDIRECT(ES282),$E282,$F282)&gt;=INDEX(INDIRECT(ES282),1,FC$28)),0,(INDEX(INDIRECT(ES282),$E282,$F282))-INDEX(INDIRECT(ES282),1,FC$28))*(10-INDEX(INDIRECT("times"&amp;EQ$2),$F282,FC$28))/10</f>
        <v>0</v>
      </c>
      <c r="FD282" s="63">
        <f ca="1">IF(OR(INDEX(INDIRECT("times"&amp;EQ$2),$F282,FD$28)&gt;10,INDEX(INDIRECT(ES282),$E282,$F282)="",INDEX(INDIRECT(ES282),$E282,$F282)&gt;=INDEX(INDIRECT(ES282),1,FD$28)),0,(INDEX(INDIRECT(ES282),$E282,$F282))-INDEX(INDIRECT(ES282),1,FD$28))*(10-INDEX(INDIRECT("times"&amp;EQ$2),$F282,FD$28))/10</f>
        <v>0</v>
      </c>
      <c r="FE282" s="63">
        <f ca="1">IF(OR(INDEX(INDIRECT("times"&amp;EQ$2),$F282,FE$28)&gt;10,INDEX(INDIRECT(ES282),$E282,$F282)="",INDEX(INDIRECT(ES282),$E282,$F282)&gt;=INDEX(INDIRECT(ES282),1,FE$28)),0,(INDEX(INDIRECT(ES282),$E282,$F282))-INDEX(INDIRECT(ES282),1,FE$28))*(10-INDEX(INDIRECT("times"&amp;EQ$2),$F282,FE$28))/10</f>
        <v>0</v>
      </c>
      <c r="FF282" s="63">
        <f ca="1">IF(OR(INDEX(INDIRECT("times"&amp;EQ$2),$F282,FF$28)&gt;10,INDEX(INDIRECT(ES282),$E282,$F282)="",INDEX(INDIRECT(ES282),$E282,$F282)&gt;=INDEX(INDIRECT(ES282),1,FF$28)),0,(INDEX(INDIRECT(ES282),$E282,$F282))-INDEX(INDIRECT(ES282),1,FF$28))*(10-INDEX(INDIRECT("times"&amp;EQ$2),$F282,FF$28))/10</f>
        <v>0</v>
      </c>
      <c r="FG282" s="63">
        <f ca="1">IF(OR(INDEX(INDIRECT("times"&amp;EQ$2),$F282,FG$28)&gt;10,INDEX(INDIRECT(ES282),$E282,$F282)="",INDEX(INDIRECT(ES282),$E282,$F282)&gt;=INDEX(INDIRECT(ES282),1,FG$28)),0,(INDEX(INDIRECT(ES282),$E282,$F282))-INDEX(INDIRECT(ES282),1,FG$28))*(10-INDEX(INDIRECT("times"&amp;EQ$2),$F282,FG$28))/10</f>
        <v>0</v>
      </c>
      <c r="FH282" s="63">
        <f ca="1">IF(OR(INDEX(INDIRECT("times"&amp;EQ$2),$F282,FH$28)&gt;10,INDEX(INDIRECT(ES282),$E282,$F282)="",INDEX(INDIRECT(ES282),$E282,$F282)&gt;=INDEX(INDIRECT(ES282),1,FH$28)),0,(INDEX(INDIRECT(ES282),$E282,$F282))-INDEX(INDIRECT(ES282),1,FH$28))*(10-INDEX(INDIRECT("times"&amp;EQ$2),$F282,FH$28))/10</f>
        <v>0</v>
      </c>
      <c r="FI282" s="63">
        <f ca="1">IF(OR(INDEX(INDIRECT("times"&amp;EQ$2),$F282,FI$28)&gt;10,INDEX(INDIRECT(ES282),$E282,$F282)="",INDEX(INDIRECT(ES282),$E282,$F282)&gt;=INDEX(INDIRECT(ES282),1,FI$28)),0,(INDEX(INDIRECT(ES282),$E282,$F282))-INDEX(INDIRECT(ES282),1,FI$28))*(10-INDEX(INDIRECT("times"&amp;EQ$2),$F282,FI$28))/10</f>
        <v>0</v>
      </c>
      <c r="FJ282" s="63">
        <f ca="1">IF(OR(INDEX(INDIRECT("times"&amp;EQ$2),$F282,FJ$28)&gt;10,INDEX(INDIRECT(ES282),$E282,$F282)="",INDEX(INDIRECT(ES282),$E282,$F282)&gt;=INDEX(INDIRECT(ES282),1,FJ$28)),0,(INDEX(INDIRECT(ES282),$E282,$F282))-INDEX(INDIRECT(ES282),1,FJ$28))*(10-INDEX(INDIRECT("times"&amp;EQ$2),$F282,FJ$28))/10</f>
        <v>0</v>
      </c>
      <c r="FK282" s="63">
        <f ca="1">IF(OR(INDEX(INDIRECT("times"&amp;EQ$2),$F282,FK$28)&gt;10,INDEX(INDIRECT(ES282),$E282,$F282)="",INDEX(INDIRECT(ES282),$E282,$F282)&gt;=INDEX(INDIRECT(ES282),1,FK$28)),0,(INDEX(INDIRECT(ES282),$E282,$F282))-INDEX(INDIRECT(ES282),1,FK$28))*(10-INDEX(INDIRECT("times"&amp;EQ$2),$F282,FK$28))/10</f>
        <v>0</v>
      </c>
      <c r="FL282" s="63">
        <f ca="1">IF(OR(INDEX(INDIRECT("times"&amp;EQ$2),$F282,FL$28)&gt;10,INDEX(INDIRECT(ES282),$E282,$F282)="",INDEX(INDIRECT(ES282),$E282,$F282)&gt;=INDEX(INDIRECT(ES282),1,FL$28)),0,(INDEX(INDIRECT(ES282),$E282,$F282))-INDEX(INDIRECT(ES282),1,FL$28))*(10-INDEX(INDIRECT("times"&amp;EQ$2),$F282,FL$28))/10</f>
        <v>0</v>
      </c>
      <c r="FM282" s="63">
        <f ca="1">IF(OR(INDEX(INDIRECT("times"&amp;EQ$2),$F282,FM$28)&gt;10,INDEX(INDIRECT(ES282),$E282,$F282)="",INDEX(INDIRECT(ES282),$E282,$F282)&gt;=INDEX(INDIRECT(ES282),1,FM$28)),0,(INDEX(INDIRECT(ES282),$E282,$F282))-INDEX(INDIRECT(ES282),1,FM$28))*(10-INDEX(INDIRECT("times"&amp;EQ$2),$F282,FM$28))/10</f>
        <v>0</v>
      </c>
      <c r="FN282" s="63">
        <f ca="1">IF(OR(INDEX(INDIRECT("times"&amp;EQ$2),$F282,FN$28)&gt;10,INDEX(INDIRECT(ES282),$E282,$F282)="",INDEX(INDIRECT(ES282),$E282,$F282)&gt;=INDEX(INDIRECT(ES282),1,FN$28)),0,(INDEX(INDIRECT(ES282),$E282,$F282))-INDEX(INDIRECT(ES282),1,FN$28))*(10-INDEX(INDIRECT("times"&amp;EQ$2),$F282,FN$28))/10</f>
        <v>0</v>
      </c>
      <c r="FO282" s="63">
        <f ca="1">IF(OR(INDEX(INDIRECT("times"&amp;EQ$2),$F282,FO$28)&gt;10,INDEX(INDIRECT(ES282),$E282,$F282)="",INDEX(INDIRECT(ES282),$E282,$F282)&gt;=INDEX(INDIRECT(ES282),1,FO$28)),0,(INDEX(INDIRECT(ES282),$E282,$F282))-INDEX(INDIRECT(ES282),1,FO$28))*(10-INDEX(INDIRECT("times"&amp;EQ$2),$F282,FO$28))/10</f>
        <v>0</v>
      </c>
      <c r="FP282" s="64">
        <f ca="1">IF(OR(INDEX(INDIRECT("times"&amp;EQ$2),$F282,FP$28)&gt;10,INDEX(INDIRECT(ES282),$E282,$F282)="",INDEX(INDIRECT(ES282),$E282,$F282)&gt;=INDEX(INDIRECT(ES282),1,FP$28)),0,(INDEX(INDIRECT(ES282),$E282,$F282))-INDEX(INDIRECT(ES282),1,FP$28))*(10-INDEX(INDIRECT("times"&amp;EQ$2),$F282,FP$28))/10</f>
        <v>0</v>
      </c>
      <c r="FQ282" s="201">
        <v>9</v>
      </c>
      <c r="FS282" s="18" t="s">
        <v>218</v>
      </c>
      <c r="FT282" s="122">
        <f>FS236</f>
        <v>2</v>
      </c>
      <c r="FU282" s="122" t="str">
        <f>FS237</f>
        <v>shop65</v>
      </c>
      <c r="FV282" s="210" t="str">
        <f t="shared" si="1204"/>
        <v>core2_shop65</v>
      </c>
      <c r="FW282" s="122">
        <v>5</v>
      </c>
      <c r="FX282" s="33">
        <v>9</v>
      </c>
      <c r="FY282" s="62">
        <f ca="1">IF(OR(INDEX(INDIRECT("times"&amp;FT$2),$F282,FY$28)&gt;10,INDEX(INDIRECT(FV282),$E282,$F282)="",INDEX(INDIRECT(FV282),$E282,$F282)&gt;=INDEX(INDIRECT(FV282),1,FY$28)),0,(INDEX(INDIRECT(FV282),$E282,$F282))-INDEX(INDIRECT(FV282),1,FY$28))*(10-INDEX(INDIRECT("times"&amp;FT$2),$F282,FY$28))/10</f>
        <v>0</v>
      </c>
      <c r="FZ282" s="63">
        <f ca="1">IF(OR(INDEX(INDIRECT("times"&amp;FT$2),$F282,FZ$28)&gt;10,INDEX(INDIRECT(FV282),$E282,$F282)="",INDEX(INDIRECT(FV282),$E282,$F282)&gt;=INDEX(INDIRECT(FV282),1,FZ$28)),0,(INDEX(INDIRECT(FV282),$E282,$F282))-INDEX(INDIRECT(FV282),1,FZ$28))*(10-INDEX(INDIRECT("times"&amp;FT$2),$F282,FZ$28))/10</f>
        <v>0</v>
      </c>
      <c r="GA282" s="63">
        <f ca="1">IF(OR(INDEX(INDIRECT("times"&amp;FT$2),$F282,GA$28)&gt;10,INDEX(INDIRECT(FV282),$E282,$F282)="",INDEX(INDIRECT(FV282),$E282,$F282)&gt;=INDEX(INDIRECT(FV282),1,GA$28)),0,(INDEX(INDIRECT(FV282),$E282,$F282))-INDEX(INDIRECT(FV282),1,GA$28))*(10-INDEX(INDIRECT("times"&amp;FT$2),$F282,GA$28))/10</f>
        <v>0</v>
      </c>
      <c r="GB282" s="63">
        <f ca="1">IF(OR(INDEX(INDIRECT("times"&amp;FT$2),$F282,GB$28)&gt;10,INDEX(INDIRECT(FV282),$E282,$F282)="",INDEX(INDIRECT(FV282),$E282,$F282)&gt;=INDEX(INDIRECT(FV282),1,GB$28)),0,(INDEX(INDIRECT(FV282),$E282,$F282))-INDEX(INDIRECT(FV282),1,GB$28))*(10-INDEX(INDIRECT("times"&amp;FT$2),$F282,GB$28))/10</f>
        <v>0</v>
      </c>
      <c r="GC282" s="63">
        <f ca="1">IF(OR(INDEX(INDIRECT("times"&amp;FT$2),$F282,GC$28)&gt;10,INDEX(INDIRECT(FV282),$E282,$F282)="",INDEX(INDIRECT(FV282),$E282,$F282)&gt;=INDEX(INDIRECT(FV282),1,GC$28)),0,(INDEX(INDIRECT(FV282),$E282,$F282))-INDEX(INDIRECT(FV282),1,GC$28))*(10-INDEX(INDIRECT("times"&amp;FT$2),$F282,GC$28))/10</f>
        <v>0</v>
      </c>
      <c r="GD282" s="63">
        <f ca="1">IF(OR(INDEX(INDIRECT("times"&amp;FT$2),$F282,GD$28)&gt;10,INDEX(INDIRECT(FV282),$E282,$F282)="",INDEX(INDIRECT(FV282),$E282,$F282)&gt;=INDEX(INDIRECT(FV282),1,GD$28)),0,(INDEX(INDIRECT(FV282),$E282,$F282))-INDEX(INDIRECT(FV282),1,GD$28))*(10-INDEX(INDIRECT("times"&amp;FT$2),$F282,GD$28))/10</f>
        <v>0</v>
      </c>
      <c r="GE282" s="63">
        <f ca="1">IF(OR(INDEX(INDIRECT("times"&amp;FT$2),$F282,GE$28)&gt;10,INDEX(INDIRECT(FV282),$E282,$F282)="",INDEX(INDIRECT(FV282),$E282,$F282)&gt;=INDEX(INDIRECT(FV282),1,GE$28)),0,(INDEX(INDIRECT(FV282),$E282,$F282))-INDEX(INDIRECT(FV282),1,GE$28))*(10-INDEX(INDIRECT("times"&amp;FT$2),$F282,GE$28))/10</f>
        <v>0</v>
      </c>
      <c r="GF282" s="63">
        <f ca="1">IF(OR(INDEX(INDIRECT("times"&amp;FT$2),$F282,GF$28)&gt;10,INDEX(INDIRECT(FV282),$E282,$F282)="",INDEX(INDIRECT(FV282),$E282,$F282)&gt;=INDEX(INDIRECT(FV282),1,GF$28)),0,(INDEX(INDIRECT(FV282),$E282,$F282))-INDEX(INDIRECT(FV282),1,GF$28))*(10-INDEX(INDIRECT("times"&amp;FT$2),$F282,GF$28))/10</f>
        <v>0</v>
      </c>
      <c r="GG282" s="63">
        <f ca="1">IF(OR(INDEX(INDIRECT("times"&amp;FT$2),$F282,GG$28)&gt;10,INDEX(INDIRECT(FV282),$E282,$F282)="",INDEX(INDIRECT(FV282),$E282,$F282)&gt;=INDEX(INDIRECT(FV282),1,GG$28)),0,(INDEX(INDIRECT(FV282),$E282,$F282))-INDEX(INDIRECT(FV282),1,GG$28))*(10-INDEX(INDIRECT("times"&amp;FT$2),$F282,GG$28))/10</f>
        <v>0</v>
      </c>
      <c r="GH282" s="63">
        <f ca="1">IF(OR(INDEX(INDIRECT("times"&amp;FT$2),$F282,GH$28)&gt;10,INDEX(INDIRECT(FV282),$E282,$F282)="",INDEX(INDIRECT(FV282),$E282,$F282)&gt;=INDEX(INDIRECT(FV282),1,GH$28)),0,(INDEX(INDIRECT(FV282),$E282,$F282))-INDEX(INDIRECT(FV282),1,GH$28))*(10-INDEX(INDIRECT("times"&amp;FT$2),$F282,GH$28))/10</f>
        <v>0</v>
      </c>
      <c r="GI282" s="63">
        <f ca="1">IF(OR(INDEX(INDIRECT("times"&amp;FT$2),$F282,GI$28)&gt;10,INDEX(INDIRECT(FV282),$E282,$F282)="",INDEX(INDIRECT(FV282),$E282,$F282)&gt;=INDEX(INDIRECT(FV282),1,GI$28)),0,(INDEX(INDIRECT(FV282),$E282,$F282))-INDEX(INDIRECT(FV282),1,GI$28))*(10-INDEX(INDIRECT("times"&amp;FT$2),$F282,GI$28))/10</f>
        <v>0</v>
      </c>
      <c r="GJ282" s="63">
        <f ca="1">IF(OR(INDEX(INDIRECT("times"&amp;FT$2),$F282,GJ$28)&gt;10,INDEX(INDIRECT(FV282),$E282,$F282)="",INDEX(INDIRECT(FV282),$E282,$F282)&gt;=INDEX(INDIRECT(FV282),1,GJ$28)),0,(INDEX(INDIRECT(FV282),$E282,$F282))-INDEX(INDIRECT(FV282),1,GJ$28))*(10-INDEX(INDIRECT("times"&amp;FT$2),$F282,GJ$28))/10</f>
        <v>0</v>
      </c>
      <c r="GK282" s="63">
        <f ca="1">IF(OR(INDEX(INDIRECT("times"&amp;FT$2),$F282,GK$28)&gt;10,INDEX(INDIRECT(FV282),$E282,$F282)="",INDEX(INDIRECT(FV282),$E282,$F282)&gt;=INDEX(INDIRECT(FV282),1,GK$28)),0,(INDEX(INDIRECT(FV282),$E282,$F282))-INDEX(INDIRECT(FV282),1,GK$28))*(10-INDEX(INDIRECT("times"&amp;FT$2),$F282,GK$28))/10</f>
        <v>0</v>
      </c>
      <c r="GL282" s="63">
        <f ca="1">IF(OR(INDEX(INDIRECT("times"&amp;FT$2),$F282,GL$28)&gt;10,INDEX(INDIRECT(FV282),$E282,$F282)="",INDEX(INDIRECT(FV282),$E282,$F282)&gt;=INDEX(INDIRECT(FV282),1,GL$28)),0,(INDEX(INDIRECT(FV282),$E282,$F282))-INDEX(INDIRECT(FV282),1,GL$28))*(10-INDEX(INDIRECT("times"&amp;FT$2),$F282,GL$28))/10</f>
        <v>0</v>
      </c>
      <c r="GM282" s="63">
        <f ca="1">IF(OR(INDEX(INDIRECT("times"&amp;FT$2),$F282,GM$28)&gt;10,INDEX(INDIRECT(FV282),$E282,$F282)="",INDEX(INDIRECT(FV282),$E282,$F282)&gt;=INDEX(INDIRECT(FV282),1,GM$28)),0,(INDEX(INDIRECT(FV282),$E282,$F282))-INDEX(INDIRECT(FV282),1,GM$28))*(10-INDEX(INDIRECT("times"&amp;FT$2),$F282,GM$28))/10</f>
        <v>0</v>
      </c>
      <c r="GN282" s="63">
        <f ca="1">IF(OR(INDEX(INDIRECT("times"&amp;FT$2),$F282,GN$28)&gt;10,INDEX(INDIRECT(FV282),$E282,$F282)="",INDEX(INDIRECT(FV282),$E282,$F282)&gt;=INDEX(INDIRECT(FV282),1,GN$28)),0,(INDEX(INDIRECT(FV282),$E282,$F282))-INDEX(INDIRECT(FV282),1,GN$28))*(10-INDEX(INDIRECT("times"&amp;FT$2),$F282,GN$28))/10</f>
        <v>0</v>
      </c>
      <c r="GO282" s="63">
        <f ca="1">IF(OR(INDEX(INDIRECT("times"&amp;FT$2),$F282,GO$28)&gt;10,INDEX(INDIRECT(FV282),$E282,$F282)="",INDEX(INDIRECT(FV282),$E282,$F282)&gt;=INDEX(INDIRECT(FV282),1,GO$28)),0,(INDEX(INDIRECT(FV282),$E282,$F282))-INDEX(INDIRECT(FV282),1,GO$28))*(10-INDEX(INDIRECT("times"&amp;FT$2),$F282,GO$28))/10</f>
        <v>0</v>
      </c>
      <c r="GP282" s="63">
        <f ca="1">IF(OR(INDEX(INDIRECT("times"&amp;FT$2),$F282,GP$28)&gt;10,INDEX(INDIRECT(FV282),$E282,$F282)="",INDEX(INDIRECT(FV282),$E282,$F282)&gt;=INDEX(INDIRECT(FV282),1,GP$28)),0,(INDEX(INDIRECT(FV282),$E282,$F282))-INDEX(INDIRECT(FV282),1,GP$28))*(10-INDEX(INDIRECT("times"&amp;FT$2),$F282,GP$28))/10</f>
        <v>0</v>
      </c>
      <c r="GQ282" s="63">
        <f ca="1">IF(OR(INDEX(INDIRECT("times"&amp;FT$2),$F282,GQ$28)&gt;10,INDEX(INDIRECT(FV282),$E282,$F282)="",INDEX(INDIRECT(FV282),$E282,$F282)&gt;=INDEX(INDIRECT(FV282),1,GQ$28)),0,(INDEX(INDIRECT(FV282),$E282,$F282))-INDEX(INDIRECT(FV282),1,GQ$28))*(10-INDEX(INDIRECT("times"&amp;FT$2),$F282,GQ$28))/10</f>
        <v>0</v>
      </c>
      <c r="GR282" s="63">
        <f ca="1">IF(OR(INDEX(INDIRECT("times"&amp;FT$2),$F282,GR$28)&gt;10,INDEX(INDIRECT(FV282),$E282,$F282)="",INDEX(INDIRECT(FV282),$E282,$F282)&gt;=INDEX(INDIRECT(FV282),1,GR$28)),0,(INDEX(INDIRECT(FV282),$E282,$F282))-INDEX(INDIRECT(FV282),1,GR$28))*(10-INDEX(INDIRECT("times"&amp;FT$2),$F282,GR$28))/10</f>
        <v>0</v>
      </c>
      <c r="GS282" s="64">
        <f ca="1">IF(OR(INDEX(INDIRECT("times"&amp;FT$2),$F282,GS$28)&gt;10,INDEX(INDIRECT(FV282),$E282,$F282)="",INDEX(INDIRECT(FV282),$E282,$F282)&gt;=INDEX(INDIRECT(FV282),1,GS$28)),0,(INDEX(INDIRECT(FV282),$E282,$F282))-INDEX(INDIRECT(FV282),1,GS$28))*(10-INDEX(INDIRECT("times"&amp;FT$2),$F282,GS$28))/10</f>
        <v>0</v>
      </c>
      <c r="GT282" s="201">
        <v>9</v>
      </c>
      <c r="GV282" s="18" t="s">
        <v>218</v>
      </c>
      <c r="GW282" s="122">
        <f>GV236</f>
        <v>2</v>
      </c>
      <c r="GX282" s="122" t="str">
        <f>GV237</f>
        <v>lei65</v>
      </c>
      <c r="GY282" s="210" t="str">
        <f t="shared" si="1205"/>
        <v>core2_lei65</v>
      </c>
      <c r="GZ282" s="122">
        <v>5</v>
      </c>
      <c r="HA282" s="33">
        <v>9</v>
      </c>
      <c r="HB282" s="62">
        <f ca="1">IF(OR(INDEX(INDIRECT("times"&amp;GW$2),$F282,HB$28)&gt;10,INDEX(INDIRECT(GY282),$E282,$F282)="",INDEX(INDIRECT(GY282),$E282,$F282)&gt;=INDEX(INDIRECT(GY282),1,HB$28)),0,(INDEX(INDIRECT(GY282),$E282,$F282))-INDEX(INDIRECT(GY282),1,HB$28))*(10-INDEX(INDIRECT("times"&amp;GW$2),$F282,HB$28))/10</f>
        <v>0</v>
      </c>
      <c r="HC282" s="63">
        <f ca="1">IF(OR(INDEX(INDIRECT("times"&amp;GW$2),$F282,HC$28)&gt;10,INDEX(INDIRECT(GY282),$E282,$F282)="",INDEX(INDIRECT(GY282),$E282,$F282)&gt;=INDEX(INDIRECT(GY282),1,HC$28)),0,(INDEX(INDIRECT(GY282),$E282,$F282))-INDEX(INDIRECT(GY282),1,HC$28))*(10-INDEX(INDIRECT("times"&amp;GW$2),$F282,HC$28))/10</f>
        <v>0</v>
      </c>
      <c r="HD282" s="63">
        <f ca="1">IF(OR(INDEX(INDIRECT("times"&amp;GW$2),$F282,HD$28)&gt;10,INDEX(INDIRECT(GY282),$E282,$F282)="",INDEX(INDIRECT(GY282),$E282,$F282)&gt;=INDEX(INDIRECT(GY282),1,HD$28)),0,(INDEX(INDIRECT(GY282),$E282,$F282))-INDEX(INDIRECT(GY282),1,HD$28))*(10-INDEX(INDIRECT("times"&amp;GW$2),$F282,HD$28))/10</f>
        <v>0</v>
      </c>
      <c r="HE282" s="63">
        <f ca="1">IF(OR(INDEX(INDIRECT("times"&amp;GW$2),$F282,HE$28)&gt;10,INDEX(INDIRECT(GY282),$E282,$F282)="",INDEX(INDIRECT(GY282),$E282,$F282)&gt;=INDEX(INDIRECT(GY282),1,HE$28)),0,(INDEX(INDIRECT(GY282),$E282,$F282))-INDEX(INDIRECT(GY282),1,HE$28))*(10-INDEX(INDIRECT("times"&amp;GW$2),$F282,HE$28))/10</f>
        <v>0</v>
      </c>
      <c r="HF282" s="63">
        <f ca="1">IF(OR(INDEX(INDIRECT("times"&amp;GW$2),$F282,HF$28)&gt;10,INDEX(INDIRECT(GY282),$E282,$F282)="",INDEX(INDIRECT(GY282),$E282,$F282)&gt;=INDEX(INDIRECT(GY282),1,HF$28)),0,(INDEX(INDIRECT(GY282),$E282,$F282))-INDEX(INDIRECT(GY282),1,HF$28))*(10-INDEX(INDIRECT("times"&amp;GW$2),$F282,HF$28))/10</f>
        <v>0</v>
      </c>
      <c r="HG282" s="63">
        <f ca="1">IF(OR(INDEX(INDIRECT("times"&amp;GW$2),$F282,HG$28)&gt;10,INDEX(INDIRECT(GY282),$E282,$F282)="",INDEX(INDIRECT(GY282),$E282,$F282)&gt;=INDEX(INDIRECT(GY282),1,HG$28)),0,(INDEX(INDIRECT(GY282),$E282,$F282))-INDEX(INDIRECT(GY282),1,HG$28))*(10-INDEX(INDIRECT("times"&amp;GW$2),$F282,HG$28))/10</f>
        <v>0</v>
      </c>
      <c r="HH282" s="63">
        <f ca="1">IF(OR(INDEX(INDIRECT("times"&amp;GW$2),$F282,HH$28)&gt;10,INDEX(INDIRECT(GY282),$E282,$F282)="",INDEX(INDIRECT(GY282),$E282,$F282)&gt;=INDEX(INDIRECT(GY282),1,HH$28)),0,(INDEX(INDIRECT(GY282),$E282,$F282))-INDEX(INDIRECT(GY282),1,HH$28))*(10-INDEX(INDIRECT("times"&amp;GW$2),$F282,HH$28))/10</f>
        <v>0</v>
      </c>
      <c r="HI282" s="63">
        <f ca="1">IF(OR(INDEX(INDIRECT("times"&amp;GW$2),$F282,HI$28)&gt;10,INDEX(INDIRECT(GY282),$E282,$F282)="",INDEX(INDIRECT(GY282),$E282,$F282)&gt;=INDEX(INDIRECT(GY282),1,HI$28)),0,(INDEX(INDIRECT(GY282),$E282,$F282))-INDEX(INDIRECT(GY282),1,HI$28))*(10-INDEX(INDIRECT("times"&amp;GW$2),$F282,HI$28))/10</f>
        <v>0</v>
      </c>
      <c r="HJ282" s="63">
        <f ca="1">IF(OR(INDEX(INDIRECT("times"&amp;GW$2),$F282,HJ$28)&gt;10,INDEX(INDIRECT(GY282),$E282,$F282)="",INDEX(INDIRECT(GY282),$E282,$F282)&gt;=INDEX(INDIRECT(GY282),1,HJ$28)),0,(INDEX(INDIRECT(GY282),$E282,$F282))-INDEX(INDIRECT(GY282),1,HJ$28))*(10-INDEX(INDIRECT("times"&amp;GW$2),$F282,HJ$28))/10</f>
        <v>0</v>
      </c>
      <c r="HK282" s="63">
        <f ca="1">IF(OR(INDEX(INDIRECT("times"&amp;GW$2),$F282,HK$28)&gt;10,INDEX(INDIRECT(GY282),$E282,$F282)="",INDEX(INDIRECT(GY282),$E282,$F282)&gt;=INDEX(INDIRECT(GY282),1,HK$28)),0,(INDEX(INDIRECT(GY282),$E282,$F282))-INDEX(INDIRECT(GY282),1,HK$28))*(10-INDEX(INDIRECT("times"&amp;GW$2),$F282,HK$28))/10</f>
        <v>0</v>
      </c>
      <c r="HL282" s="63">
        <f ca="1">IF(OR(INDEX(INDIRECT("times"&amp;GW$2),$F282,HL$28)&gt;10,INDEX(INDIRECT(GY282),$E282,$F282)="",INDEX(INDIRECT(GY282),$E282,$F282)&gt;=INDEX(INDIRECT(GY282),1,HL$28)),0,(INDEX(INDIRECT(GY282),$E282,$F282))-INDEX(INDIRECT(GY282),1,HL$28))*(10-INDEX(INDIRECT("times"&amp;GW$2),$F282,HL$28))/10</f>
        <v>0</v>
      </c>
      <c r="HM282" s="63">
        <f ca="1">IF(OR(INDEX(INDIRECT("times"&amp;GW$2),$F282,HM$28)&gt;10,INDEX(INDIRECT(GY282),$E282,$F282)="",INDEX(INDIRECT(GY282),$E282,$F282)&gt;=INDEX(INDIRECT(GY282),1,HM$28)),0,(INDEX(INDIRECT(GY282),$E282,$F282))-INDEX(INDIRECT(GY282),1,HM$28))*(10-INDEX(INDIRECT("times"&amp;GW$2),$F282,HM$28))/10</f>
        <v>0</v>
      </c>
      <c r="HN282" s="63">
        <f ca="1">IF(OR(INDEX(INDIRECT("times"&amp;GW$2),$F282,HN$28)&gt;10,INDEX(INDIRECT(GY282),$E282,$F282)="",INDEX(INDIRECT(GY282),$E282,$F282)&gt;=INDEX(INDIRECT(GY282),1,HN$28)),0,(INDEX(INDIRECT(GY282),$E282,$F282))-INDEX(INDIRECT(GY282),1,HN$28))*(10-INDEX(INDIRECT("times"&amp;GW$2),$F282,HN$28))/10</f>
        <v>0</v>
      </c>
      <c r="HO282" s="63">
        <f ca="1">IF(OR(INDEX(INDIRECT("times"&amp;GW$2),$F282,HO$28)&gt;10,INDEX(INDIRECT(GY282),$E282,$F282)="",INDEX(INDIRECT(GY282),$E282,$F282)&gt;=INDEX(INDIRECT(GY282),1,HO$28)),0,(INDEX(INDIRECT(GY282),$E282,$F282))-INDEX(INDIRECT(GY282),1,HO$28))*(10-INDEX(INDIRECT("times"&amp;GW$2),$F282,HO$28))/10</f>
        <v>0</v>
      </c>
      <c r="HP282" s="63">
        <f ca="1">IF(OR(INDEX(INDIRECT("times"&amp;GW$2),$F282,HP$28)&gt;10,INDEX(INDIRECT(GY282),$E282,$F282)="",INDEX(INDIRECT(GY282),$E282,$F282)&gt;=INDEX(INDIRECT(GY282),1,HP$28)),0,(INDEX(INDIRECT(GY282),$E282,$F282))-INDEX(INDIRECT(GY282),1,HP$28))*(10-INDEX(INDIRECT("times"&amp;GW$2),$F282,HP$28))/10</f>
        <v>0</v>
      </c>
      <c r="HQ282" s="63">
        <f ca="1">IF(OR(INDEX(INDIRECT("times"&amp;GW$2),$F282,HQ$28)&gt;10,INDEX(INDIRECT(GY282),$E282,$F282)="",INDEX(INDIRECT(GY282),$E282,$F282)&gt;=INDEX(INDIRECT(GY282),1,HQ$28)),0,(INDEX(INDIRECT(GY282),$E282,$F282))-INDEX(INDIRECT(GY282),1,HQ$28))*(10-INDEX(INDIRECT("times"&amp;GW$2),$F282,HQ$28))/10</f>
        <v>0</v>
      </c>
      <c r="HR282" s="63">
        <f ca="1">IF(OR(INDEX(INDIRECT("times"&amp;GW$2),$F282,HR$28)&gt;10,INDEX(INDIRECT(GY282),$E282,$F282)="",INDEX(INDIRECT(GY282),$E282,$F282)&gt;=INDEX(INDIRECT(GY282),1,HR$28)),0,(INDEX(INDIRECT(GY282),$E282,$F282))-INDEX(INDIRECT(GY282),1,HR$28))*(10-INDEX(INDIRECT("times"&amp;GW$2),$F282,HR$28))/10</f>
        <v>0</v>
      </c>
      <c r="HS282" s="63">
        <f ca="1">IF(OR(INDEX(INDIRECT("times"&amp;GW$2),$F282,HS$28)&gt;10,INDEX(INDIRECT(GY282),$E282,$F282)="",INDEX(INDIRECT(GY282),$E282,$F282)&gt;=INDEX(INDIRECT(GY282),1,HS$28)),0,(INDEX(INDIRECT(GY282),$E282,$F282))-INDEX(INDIRECT(GY282),1,HS$28))*(10-INDEX(INDIRECT("times"&amp;GW$2),$F282,HS$28))/10</f>
        <v>0</v>
      </c>
      <c r="HT282" s="63">
        <f ca="1">IF(OR(INDEX(INDIRECT("times"&amp;GW$2),$F282,HT$28)&gt;10,INDEX(INDIRECT(GY282),$E282,$F282)="",INDEX(INDIRECT(GY282),$E282,$F282)&gt;=INDEX(INDIRECT(GY282),1,HT$28)),0,(INDEX(INDIRECT(GY282),$E282,$F282))-INDEX(INDIRECT(GY282),1,HT$28))*(10-INDEX(INDIRECT("times"&amp;GW$2),$F282,HT$28))/10</f>
        <v>0</v>
      </c>
      <c r="HU282" s="63">
        <f ca="1">IF(OR(INDEX(INDIRECT("times"&amp;GW$2),$F282,HU$28)&gt;10,INDEX(INDIRECT(GY282),$E282,$F282)="",INDEX(INDIRECT(GY282),$E282,$F282)&gt;=INDEX(INDIRECT(GY282),1,HU$28)),0,(INDEX(INDIRECT(GY282),$E282,$F282))-INDEX(INDIRECT(GY282),1,HU$28))*(10-INDEX(INDIRECT("times"&amp;GW$2),$F282,HU$28))/10</f>
        <v>0</v>
      </c>
      <c r="HV282" s="64">
        <f ca="1">IF(OR(INDEX(INDIRECT("times"&amp;GW$2),$F282,HV$28)&gt;10,INDEX(INDIRECT(GY282),$E282,$F282)="",INDEX(INDIRECT(GY282),$E282,$F282)&gt;=INDEX(INDIRECT(GY282),1,HV$28)),0,(INDEX(INDIRECT(GY282),$E282,$F282))-INDEX(INDIRECT(GY282),1,HV$28))*(10-INDEX(INDIRECT("times"&amp;GW$2),$F282,HV$28))/10</f>
        <v>0</v>
      </c>
      <c r="HW282" s="201">
        <v>9</v>
      </c>
    </row>
    <row r="283" spans="1:231" ht="15">
      <c r="A283" s="18" t="s">
        <v>219</v>
      </c>
      <c r="B283" s="122">
        <f>A236</f>
        <v>2</v>
      </c>
      <c r="C283" s="122" t="str">
        <f>A237</f>
        <v>work1834</v>
      </c>
      <c r="D283" s="210" t="str">
        <f t="shared" si="1198"/>
        <v>core2_work1834</v>
      </c>
      <c r="E283" s="122">
        <v>5</v>
      </c>
      <c r="F283" s="33">
        <v>10</v>
      </c>
      <c r="G283" s="62">
        <f ca="1">IF(OR(INDEX(INDIRECT("times"&amp;B$2),$F283,G$28)&gt;10,INDEX(INDIRECT(D283),$E283,$F283)="",INDEX(INDIRECT(D283),$E283,$F283)&gt;=INDEX(INDIRECT(D283),1,G$28)),0,(INDEX(INDIRECT(D283),$E283,$F283))-INDEX(INDIRECT(D283),1,G$28))*(10-INDEX(INDIRECT("times"&amp;B$2),$F283,G$28))/10</f>
        <v>0</v>
      </c>
      <c r="H283" s="63">
        <f ca="1">IF(OR(INDEX(INDIRECT("times"&amp;B$2),$F283,H$28)&gt;10,INDEX(INDIRECT(D283),$E283,$F283)="",INDEX(INDIRECT(D283),$E283,$F283)&gt;=INDEX(INDIRECT(D283),1,H$28)),0,(INDEX(INDIRECT(D283),$E283,$F283))-INDEX(INDIRECT(D283),1,H$28))*(10-INDEX(INDIRECT("times"&amp;B$2),$F283,H$28))/10</f>
        <v>0</v>
      </c>
      <c r="I283" s="63">
        <f ca="1">IF(OR(INDEX(INDIRECT("times"&amp;B$2),$F283,I$28)&gt;10,INDEX(INDIRECT(D283),$E283,$F283)="",INDEX(INDIRECT(D283),$E283,$F283)&gt;=INDEX(INDIRECT(D283),1,I$28)),0,(INDEX(INDIRECT(D283),$E283,$F283))-INDEX(INDIRECT(D283),1,I$28))*(10-INDEX(INDIRECT("times"&amp;B$2),$F283,I$28))/10</f>
        <v>0</v>
      </c>
      <c r="J283" s="63">
        <f ca="1">IF(OR(INDEX(INDIRECT("times"&amp;B$2),$F283,J$28)&gt;10,INDEX(INDIRECT(D283),$E283,$F283)="",INDEX(INDIRECT(D283),$E283,$F283)&gt;=INDEX(INDIRECT(D283),1,J$28)),0,(INDEX(INDIRECT(D283),$E283,$F283))-INDEX(INDIRECT(D283),1,J$28))*(10-INDEX(INDIRECT("times"&amp;B$2),$F283,J$28))/10</f>
        <v>0</v>
      </c>
      <c r="K283" s="63">
        <f ca="1">IF(OR(INDEX(INDIRECT("times"&amp;B$2),$F283,K$28)&gt;10,INDEX(INDIRECT(D283),$E283,$F283)="",INDEX(INDIRECT(D283),$E283,$F283)&gt;=INDEX(INDIRECT(D283),1,K$28)),0,(INDEX(INDIRECT(D283),$E283,$F283))-INDEX(INDIRECT(D283),1,K$28))*(10-INDEX(INDIRECT("times"&amp;B$2),$F283,K$28))/10</f>
        <v>0</v>
      </c>
      <c r="L283" s="63">
        <f ca="1">IF(OR(INDEX(INDIRECT("times"&amp;B$2),$F283,L$28)&gt;10,INDEX(INDIRECT(D283),$E283,$F283)="",INDEX(INDIRECT(D283),$E283,$F283)&gt;=INDEX(INDIRECT(D283),1,L$28)),0,(INDEX(INDIRECT(D283),$E283,$F283))-INDEX(INDIRECT(D283),1,L$28))*(10-INDEX(INDIRECT("times"&amp;B$2),$F283,L$28))/10</f>
        <v>0</v>
      </c>
      <c r="M283" s="63">
        <f ca="1">IF(OR(INDEX(INDIRECT("times"&amp;B$2),$F283,M$28)&gt;10,INDEX(INDIRECT(D283),$E283,$F283)="",INDEX(INDIRECT(D283),$E283,$F283)&gt;=INDEX(INDIRECT(D283),1,M$28)),0,(INDEX(INDIRECT(D283),$E283,$F283))-INDEX(INDIRECT(D283),1,M$28))*(10-INDEX(INDIRECT("times"&amp;B$2),$F283,M$28))/10</f>
        <v>0</v>
      </c>
      <c r="N283" s="63">
        <f ca="1">IF(OR(INDEX(INDIRECT("times"&amp;B$2),$F283,N$28)&gt;10,INDEX(INDIRECT(D283),$E283,$F283)="",INDEX(INDIRECT(D283),$E283,$F283)&gt;=INDEX(INDIRECT(D283),1,N$28)),0,(INDEX(INDIRECT(D283),$E283,$F283))-INDEX(INDIRECT(D283),1,N$28))*(10-INDEX(INDIRECT("times"&amp;B$2),$F283,N$28))/10</f>
        <v>0</v>
      </c>
      <c r="O283" s="63">
        <f ca="1">IF(OR(INDEX(INDIRECT("times"&amp;B$2),$F283,O$28)&gt;10,INDEX(INDIRECT(D283),$E283,$F283)="",INDEX(INDIRECT(D283),$E283,$F283)&gt;=INDEX(INDIRECT(D283),1,O$28)),0,(INDEX(INDIRECT(D283),$E283,$F283))-INDEX(INDIRECT(D283),1,O$28))*(10-INDEX(INDIRECT("times"&amp;B$2),$F283,O$28))/10</f>
        <v>0</v>
      </c>
      <c r="P283" s="63">
        <f ca="1">IF(OR(INDEX(INDIRECT("times"&amp;B$2),$F283,P$28)&gt;10,INDEX(INDIRECT(D283),$E283,$F283)="",INDEX(INDIRECT(D283),$E283,$F283)&gt;=INDEX(INDIRECT(D283),1,P$28)),0,(INDEX(INDIRECT(D283),$E283,$F283))-INDEX(INDIRECT(D283),1,P$28))*(10-INDEX(INDIRECT("times"&amp;B$2),$F283,P$28))/10</f>
        <v>0</v>
      </c>
      <c r="Q283" s="63">
        <f ca="1">IF(OR(INDEX(INDIRECT("times"&amp;B$2),$F283,Q$28)&gt;10,INDEX(INDIRECT(D283),$E283,$F283)="",INDEX(INDIRECT(D283),$E283,$F283)&gt;=INDEX(INDIRECT(D283),1,Q$28)),0,(INDEX(INDIRECT(D283),$E283,$F283))-INDEX(INDIRECT(D283),1,Q$28))*(10-INDEX(INDIRECT("times"&amp;B$2),$F283,Q$28))/10</f>
        <v>0</v>
      </c>
      <c r="R283" s="63">
        <f ca="1">IF(OR(INDEX(INDIRECT("times"&amp;B$2),$F283,R$28)&gt;10,INDEX(INDIRECT(D283),$E283,$F283)="",INDEX(INDIRECT(D283),$E283,$F283)&gt;=INDEX(INDIRECT(D283),1,R$28)),0,(INDEX(INDIRECT(D283),$E283,$F283))-INDEX(INDIRECT(D283),1,R$28))*(10-INDEX(INDIRECT("times"&amp;B$2),$F283,R$28))/10</f>
        <v>0</v>
      </c>
      <c r="S283" s="63">
        <f ca="1">IF(OR(INDEX(INDIRECT("times"&amp;B$2),$F283,S$28)&gt;10,INDEX(INDIRECT(D283),$E283,$F283)="",INDEX(INDIRECT(D283),$E283,$F283)&gt;=INDEX(INDIRECT(D283),1,S$28)),0,(INDEX(INDIRECT(D283),$E283,$F283))-INDEX(INDIRECT(D283),1,S$28))*(10-INDEX(INDIRECT("times"&amp;B$2),$F283,S$28))/10</f>
        <v>0</v>
      </c>
      <c r="T283" s="63">
        <f ca="1">IF(OR(INDEX(INDIRECT("times"&amp;B$2),$F283,T$28)&gt;10,INDEX(INDIRECT(D283),$E283,$F283)="",INDEX(INDIRECT(D283),$E283,$F283)&gt;=INDEX(INDIRECT(D283),1,T$28)),0,(INDEX(INDIRECT(D283),$E283,$F283))-INDEX(INDIRECT(D283),1,T$28))*(10-INDEX(INDIRECT("times"&amp;B$2),$F283,T$28))/10</f>
        <v>0</v>
      </c>
      <c r="U283" s="63">
        <f ca="1">IF(OR(INDEX(INDIRECT("times"&amp;B$2),$F283,U$28)&gt;10,INDEX(INDIRECT(D283),$E283,$F283)="",INDEX(INDIRECT(D283),$E283,$F283)&gt;=INDEX(INDIRECT(D283),1,U$28)),0,(INDEX(INDIRECT(D283),$E283,$F283))-INDEX(INDIRECT(D283),1,U$28))*(10-INDEX(INDIRECT("times"&amp;B$2),$F283,U$28))/10</f>
        <v>0</v>
      </c>
      <c r="V283" s="63">
        <f ca="1">IF(OR(INDEX(INDIRECT("times"&amp;B$2),$F283,V$28)&gt;10,INDEX(INDIRECT(D283),$E283,$F283)="",INDEX(INDIRECT(D283),$E283,$F283)&gt;=INDEX(INDIRECT(D283),1,V$28)),0,(INDEX(INDIRECT(D283),$E283,$F283))-INDEX(INDIRECT(D283),1,V$28))*(10-INDEX(INDIRECT("times"&amp;B$2),$F283,V$28))/10</f>
        <v>0</v>
      </c>
      <c r="W283" s="63">
        <f ca="1">IF(OR(INDEX(INDIRECT("times"&amp;B$2),$F283,W$28)&gt;10,INDEX(INDIRECT(D283),$E283,$F283)="",INDEX(INDIRECT(D283),$E283,$F283)&gt;=INDEX(INDIRECT(D283),1,W$28)),0,(INDEX(INDIRECT(D283),$E283,$F283))-INDEX(INDIRECT(D283),1,W$28))*(10-INDEX(INDIRECT("times"&amp;B$2),$F283,W$28))/10</f>
        <v>0</v>
      </c>
      <c r="X283" s="63">
        <f ca="1">IF(OR(INDEX(INDIRECT("times"&amp;B$2),$F283,X$28)&gt;10,INDEX(INDIRECT(D283),$E283,$F283)="",INDEX(INDIRECT(D283),$E283,$F283)&gt;=INDEX(INDIRECT(D283),1,X$28)),0,(INDEX(INDIRECT(D283),$E283,$F283))-INDEX(INDIRECT(D283),1,X$28))*(10-INDEX(INDIRECT("times"&amp;B$2),$F283,X$28))/10</f>
        <v>0</v>
      </c>
      <c r="Y283" s="63">
        <f ca="1">IF(OR(INDEX(INDIRECT("times"&amp;B$2),$F283,Y$28)&gt;10,INDEX(INDIRECT(D283),$E283,$F283)="",INDEX(INDIRECT(D283),$E283,$F283)&gt;=INDEX(INDIRECT(D283),1,Y$28)),0,(INDEX(INDIRECT(D283),$E283,$F283))-INDEX(INDIRECT(D283),1,Y$28))*(10-INDEX(INDIRECT("times"&amp;B$2),$F283,Y$28))/10</f>
        <v>0</v>
      </c>
      <c r="Z283" s="63">
        <f ca="1">IF(OR(INDEX(INDIRECT("times"&amp;B$2),$F283,Z$28)&gt;10,INDEX(INDIRECT(D283),$E283,$F283)="",INDEX(INDIRECT(D283),$E283,$F283)&gt;=INDEX(INDIRECT(D283),1,Z$28)),0,(INDEX(INDIRECT(D283),$E283,$F283))-INDEX(INDIRECT(D283),1,Z$28))*(10-INDEX(INDIRECT("times"&amp;B$2),$F283,Z$28))/10</f>
        <v>0</v>
      </c>
      <c r="AA283" s="64">
        <f ca="1">IF(OR(INDEX(INDIRECT("times"&amp;B$2),$F283,AA$28)&gt;10,INDEX(INDIRECT(D283),$E283,$F283)="",INDEX(INDIRECT(D283),$E283,$F283)&gt;=INDEX(INDIRECT(D283),1,AA$28)),0,(INDEX(INDIRECT(D283),$E283,$F283))-INDEX(INDIRECT(D283),1,AA$28))*(10-INDEX(INDIRECT("times"&amp;B$2),$F283,AA$28))/10</f>
        <v>0</v>
      </c>
      <c r="AB283" s="201">
        <v>10</v>
      </c>
      <c r="AD283" s="18" t="s">
        <v>219</v>
      </c>
      <c r="AE283" s="122">
        <f>AD236</f>
        <v>2</v>
      </c>
      <c r="AF283" s="122" t="str">
        <f>AD237</f>
        <v>shop1834</v>
      </c>
      <c r="AG283" s="210" t="str">
        <f t="shared" si="1199"/>
        <v>core2_shop1834</v>
      </c>
      <c r="AH283" s="122">
        <v>5</v>
      </c>
      <c r="AI283" s="33">
        <v>10</v>
      </c>
      <c r="AJ283" s="62">
        <f ca="1">IF(OR(INDEX(INDIRECT("times"&amp;AE$2),$F283,AJ$28)&gt;10,INDEX(INDIRECT(AG283),$E283,$F283)="",INDEX(INDIRECT(AG283),$E283,$F283)&gt;=INDEX(INDIRECT(AG283),1,AJ$28)),0,(INDEX(INDIRECT(AG283),$E283,$F283))-INDEX(INDIRECT(AG283),1,AJ$28))*(10-INDEX(INDIRECT("times"&amp;AE$2),$F283,AJ$28))/10</f>
        <v>0</v>
      </c>
      <c r="AK283" s="63">
        <f ca="1">IF(OR(INDEX(INDIRECT("times"&amp;AE$2),$F283,AK$28)&gt;10,INDEX(INDIRECT(AG283),$E283,$F283)="",INDEX(INDIRECT(AG283),$E283,$F283)&gt;=INDEX(INDIRECT(AG283),1,AK$28)),0,(INDEX(INDIRECT(AG283),$E283,$F283))-INDEX(INDIRECT(AG283),1,AK$28))*(10-INDEX(INDIRECT("times"&amp;AE$2),$F283,AK$28))/10</f>
        <v>0</v>
      </c>
      <c r="AL283" s="63">
        <f ca="1">IF(OR(INDEX(INDIRECT("times"&amp;AE$2),$F283,AL$28)&gt;10,INDEX(INDIRECT(AG283),$E283,$F283)="",INDEX(INDIRECT(AG283),$E283,$F283)&gt;=INDEX(INDIRECT(AG283),1,AL$28)),0,(INDEX(INDIRECT(AG283),$E283,$F283))-INDEX(INDIRECT(AG283),1,AL$28))*(10-INDEX(INDIRECT("times"&amp;AE$2),$F283,AL$28))/10</f>
        <v>0</v>
      </c>
      <c r="AM283" s="63">
        <f ca="1">IF(OR(INDEX(INDIRECT("times"&amp;AE$2),$F283,AM$28)&gt;10,INDEX(INDIRECT(AG283),$E283,$F283)="",INDEX(INDIRECT(AG283),$E283,$F283)&gt;=INDEX(INDIRECT(AG283),1,AM$28)),0,(INDEX(INDIRECT(AG283),$E283,$F283))-INDEX(INDIRECT(AG283),1,AM$28))*(10-INDEX(INDIRECT("times"&amp;AE$2),$F283,AM$28))/10</f>
        <v>0</v>
      </c>
      <c r="AN283" s="63">
        <f ca="1">IF(OR(INDEX(INDIRECT("times"&amp;AE$2),$F283,AN$28)&gt;10,INDEX(INDIRECT(AG283),$E283,$F283)="",INDEX(INDIRECT(AG283),$E283,$F283)&gt;=INDEX(INDIRECT(AG283),1,AN$28)),0,(INDEX(INDIRECT(AG283),$E283,$F283))-INDEX(INDIRECT(AG283),1,AN$28))*(10-INDEX(INDIRECT("times"&amp;AE$2),$F283,AN$28))/10</f>
        <v>0</v>
      </c>
      <c r="AO283" s="63">
        <f ca="1">IF(OR(INDEX(INDIRECT("times"&amp;AE$2),$F283,AO$28)&gt;10,INDEX(INDIRECT(AG283),$E283,$F283)="",INDEX(INDIRECT(AG283),$E283,$F283)&gt;=INDEX(INDIRECT(AG283),1,AO$28)),0,(INDEX(INDIRECT(AG283),$E283,$F283))-INDEX(INDIRECT(AG283),1,AO$28))*(10-INDEX(INDIRECT("times"&amp;AE$2),$F283,AO$28))/10</f>
        <v>0</v>
      </c>
      <c r="AP283" s="63">
        <f ca="1">IF(OR(INDEX(INDIRECT("times"&amp;AE$2),$F283,AP$28)&gt;10,INDEX(INDIRECT(AG283),$E283,$F283)="",INDEX(INDIRECT(AG283),$E283,$F283)&gt;=INDEX(INDIRECT(AG283),1,AP$28)),0,(INDEX(INDIRECT(AG283),$E283,$F283))-INDEX(INDIRECT(AG283),1,AP$28))*(10-INDEX(INDIRECT("times"&amp;AE$2),$F283,AP$28))/10</f>
        <v>0</v>
      </c>
      <c r="AQ283" s="63">
        <f ca="1">IF(OR(INDEX(INDIRECT("times"&amp;AE$2),$F283,AQ$28)&gt;10,INDEX(INDIRECT(AG283),$E283,$F283)="",INDEX(INDIRECT(AG283),$E283,$F283)&gt;=INDEX(INDIRECT(AG283),1,AQ$28)),0,(INDEX(INDIRECT(AG283),$E283,$F283))-INDEX(INDIRECT(AG283),1,AQ$28))*(10-INDEX(INDIRECT("times"&amp;AE$2),$F283,AQ$28))/10</f>
        <v>0</v>
      </c>
      <c r="AR283" s="63">
        <f ca="1">IF(OR(INDEX(INDIRECT("times"&amp;AE$2),$F283,AR$28)&gt;10,INDEX(INDIRECT(AG283),$E283,$F283)="",INDEX(INDIRECT(AG283),$E283,$F283)&gt;=INDEX(INDIRECT(AG283),1,AR$28)),0,(INDEX(INDIRECT(AG283),$E283,$F283))-INDEX(INDIRECT(AG283),1,AR$28))*(10-INDEX(INDIRECT("times"&amp;AE$2),$F283,AR$28))/10</f>
        <v>0</v>
      </c>
      <c r="AS283" s="63">
        <f ca="1">IF(OR(INDEX(INDIRECT("times"&amp;AE$2),$F283,AS$28)&gt;10,INDEX(INDIRECT(AG283),$E283,$F283)="",INDEX(INDIRECT(AG283),$E283,$F283)&gt;=INDEX(INDIRECT(AG283),1,AS$28)),0,(INDEX(INDIRECT(AG283),$E283,$F283))-INDEX(INDIRECT(AG283),1,AS$28))*(10-INDEX(INDIRECT("times"&amp;AE$2),$F283,AS$28))/10</f>
        <v>0</v>
      </c>
      <c r="AT283" s="63">
        <f ca="1">IF(OR(INDEX(INDIRECT("times"&amp;AE$2),$F283,AT$28)&gt;10,INDEX(INDIRECT(AG283),$E283,$F283)="",INDEX(INDIRECT(AG283),$E283,$F283)&gt;=INDEX(INDIRECT(AG283),1,AT$28)),0,(INDEX(INDIRECT(AG283),$E283,$F283))-INDEX(INDIRECT(AG283),1,AT$28))*(10-INDEX(INDIRECT("times"&amp;AE$2),$F283,AT$28))/10</f>
        <v>0</v>
      </c>
      <c r="AU283" s="63">
        <f ca="1">IF(OR(INDEX(INDIRECT("times"&amp;AE$2),$F283,AU$28)&gt;10,INDEX(INDIRECT(AG283),$E283,$F283)="",INDEX(INDIRECT(AG283),$E283,$F283)&gt;=INDEX(INDIRECT(AG283),1,AU$28)),0,(INDEX(INDIRECT(AG283),$E283,$F283))-INDEX(INDIRECT(AG283),1,AU$28))*(10-INDEX(INDIRECT("times"&amp;AE$2),$F283,AU$28))/10</f>
        <v>0</v>
      </c>
      <c r="AV283" s="63">
        <f ca="1">IF(OR(INDEX(INDIRECT("times"&amp;AE$2),$F283,AV$28)&gt;10,INDEX(INDIRECT(AG283),$E283,$F283)="",INDEX(INDIRECT(AG283),$E283,$F283)&gt;=INDEX(INDIRECT(AG283),1,AV$28)),0,(INDEX(INDIRECT(AG283),$E283,$F283))-INDEX(INDIRECT(AG283),1,AV$28))*(10-INDEX(INDIRECT("times"&amp;AE$2),$F283,AV$28))/10</f>
        <v>0</v>
      </c>
      <c r="AW283" s="63">
        <f ca="1">IF(OR(INDEX(INDIRECT("times"&amp;AE$2),$F283,AW$28)&gt;10,INDEX(INDIRECT(AG283),$E283,$F283)="",INDEX(INDIRECT(AG283),$E283,$F283)&gt;=INDEX(INDIRECT(AG283),1,AW$28)),0,(INDEX(INDIRECT(AG283),$E283,$F283))-INDEX(INDIRECT(AG283),1,AW$28))*(10-INDEX(INDIRECT("times"&amp;AE$2),$F283,AW$28))/10</f>
        <v>0</v>
      </c>
      <c r="AX283" s="63">
        <f ca="1">IF(OR(INDEX(INDIRECT("times"&amp;AE$2),$F283,AX$28)&gt;10,INDEX(INDIRECT(AG283),$E283,$F283)="",INDEX(INDIRECT(AG283),$E283,$F283)&gt;=INDEX(INDIRECT(AG283),1,AX$28)),0,(INDEX(INDIRECT(AG283),$E283,$F283))-INDEX(INDIRECT(AG283),1,AX$28))*(10-INDEX(INDIRECT("times"&amp;AE$2),$F283,AX$28))/10</f>
        <v>0</v>
      </c>
      <c r="AY283" s="63">
        <f ca="1">IF(OR(INDEX(INDIRECT("times"&amp;AE$2),$F283,AY$28)&gt;10,INDEX(INDIRECT(AG283),$E283,$F283)="",INDEX(INDIRECT(AG283),$E283,$F283)&gt;=INDEX(INDIRECT(AG283),1,AY$28)),0,(INDEX(INDIRECT(AG283),$E283,$F283))-INDEX(INDIRECT(AG283),1,AY$28))*(10-INDEX(INDIRECT("times"&amp;AE$2),$F283,AY$28))/10</f>
        <v>0</v>
      </c>
      <c r="AZ283" s="63">
        <f ca="1">IF(OR(INDEX(INDIRECT("times"&amp;AE$2),$F283,AZ$28)&gt;10,INDEX(INDIRECT(AG283),$E283,$F283)="",INDEX(INDIRECT(AG283),$E283,$F283)&gt;=INDEX(INDIRECT(AG283),1,AZ$28)),0,(INDEX(INDIRECT(AG283),$E283,$F283))-INDEX(INDIRECT(AG283),1,AZ$28))*(10-INDEX(INDIRECT("times"&amp;AE$2),$F283,AZ$28))/10</f>
        <v>0</v>
      </c>
      <c r="BA283" s="63">
        <f ca="1">IF(OR(INDEX(INDIRECT("times"&amp;AE$2),$F283,BA$28)&gt;10,INDEX(INDIRECT(AG283),$E283,$F283)="",INDEX(INDIRECT(AG283),$E283,$F283)&gt;=INDEX(INDIRECT(AG283),1,BA$28)),0,(INDEX(INDIRECT(AG283),$E283,$F283))-INDEX(INDIRECT(AG283),1,BA$28))*(10-INDEX(INDIRECT("times"&amp;AE$2),$F283,BA$28))/10</f>
        <v>0</v>
      </c>
      <c r="BB283" s="63">
        <f ca="1">IF(OR(INDEX(INDIRECT("times"&amp;AE$2),$F283,BB$28)&gt;10,INDEX(INDIRECT(AG283),$E283,$F283)="",INDEX(INDIRECT(AG283),$E283,$F283)&gt;=INDEX(INDIRECT(AG283),1,BB$28)),0,(INDEX(INDIRECT(AG283),$E283,$F283))-INDEX(INDIRECT(AG283),1,BB$28))*(10-INDEX(INDIRECT("times"&amp;AE$2),$F283,BB$28))/10</f>
        <v>0</v>
      </c>
      <c r="BC283" s="63">
        <f ca="1">IF(OR(INDEX(INDIRECT("times"&amp;AE$2),$F283,BC$28)&gt;10,INDEX(INDIRECT(AG283),$E283,$F283)="",INDEX(INDIRECT(AG283),$E283,$F283)&gt;=INDEX(INDIRECT(AG283),1,BC$28)),0,(INDEX(INDIRECT(AG283),$E283,$F283))-INDEX(INDIRECT(AG283),1,BC$28))*(10-INDEX(INDIRECT("times"&amp;AE$2),$F283,BC$28))/10</f>
        <v>0</v>
      </c>
      <c r="BD283" s="64">
        <f ca="1">IF(OR(INDEX(INDIRECT("times"&amp;AE$2),$F283,BD$28)&gt;10,INDEX(INDIRECT(AG283),$E283,$F283)="",INDEX(INDIRECT(AG283),$E283,$F283)&gt;=INDEX(INDIRECT(AG283),1,BD$28)),0,(INDEX(INDIRECT(AG283),$E283,$F283))-INDEX(INDIRECT(AG283),1,BD$28))*(10-INDEX(INDIRECT("times"&amp;AE$2),$F283,BD$28))/10</f>
        <v>0</v>
      </c>
      <c r="BE283" s="201">
        <v>10</v>
      </c>
      <c r="BG283" s="18" t="s">
        <v>219</v>
      </c>
      <c r="BH283" s="122">
        <f>BG236</f>
        <v>2</v>
      </c>
      <c r="BI283" s="122" t="str">
        <f>BG237</f>
        <v>lei1834</v>
      </c>
      <c r="BJ283" s="210" t="str">
        <f t="shared" si="1200"/>
        <v>core2_lei1834</v>
      </c>
      <c r="BK283" s="122">
        <v>5</v>
      </c>
      <c r="BL283" s="33">
        <v>10</v>
      </c>
      <c r="BM283" s="62">
        <f ca="1">IF(OR(INDEX(INDIRECT("times"&amp;BH$2),$F283,BM$28)&gt;10,INDEX(INDIRECT(BJ283),$E283,$F283)="",INDEX(INDIRECT(BJ283),$E283,$F283)&gt;=INDEX(INDIRECT(BJ283),1,BM$28)),0,(INDEX(INDIRECT(BJ283),$E283,$F283))-INDEX(INDIRECT(BJ283),1,BM$28))*(10-INDEX(INDIRECT("times"&amp;BH$2),$F283,BM$28))/10</f>
        <v>0</v>
      </c>
      <c r="BN283" s="63">
        <f ca="1">IF(OR(INDEX(INDIRECT("times"&amp;BH$2),$F283,BN$28)&gt;10,INDEX(INDIRECT(BJ283),$E283,$F283)="",INDEX(INDIRECT(BJ283),$E283,$F283)&gt;=INDEX(INDIRECT(BJ283),1,BN$28)),0,(INDEX(INDIRECT(BJ283),$E283,$F283))-INDEX(INDIRECT(BJ283),1,BN$28))*(10-INDEX(INDIRECT("times"&amp;BH$2),$F283,BN$28))/10</f>
        <v>0</v>
      </c>
      <c r="BO283" s="63">
        <f ca="1">IF(OR(INDEX(INDIRECT("times"&amp;BH$2),$F283,BO$28)&gt;10,INDEX(INDIRECT(BJ283),$E283,$F283)="",INDEX(INDIRECT(BJ283),$E283,$F283)&gt;=INDEX(INDIRECT(BJ283),1,BO$28)),0,(INDEX(INDIRECT(BJ283),$E283,$F283))-INDEX(INDIRECT(BJ283),1,BO$28))*(10-INDEX(INDIRECT("times"&amp;BH$2),$F283,BO$28))/10</f>
        <v>0</v>
      </c>
      <c r="BP283" s="63">
        <f ca="1">IF(OR(INDEX(INDIRECT("times"&amp;BH$2),$F283,BP$28)&gt;10,INDEX(INDIRECT(BJ283),$E283,$F283)="",INDEX(INDIRECT(BJ283),$E283,$F283)&gt;=INDEX(INDIRECT(BJ283),1,BP$28)),0,(INDEX(INDIRECT(BJ283),$E283,$F283))-INDEX(INDIRECT(BJ283),1,BP$28))*(10-INDEX(INDIRECT("times"&amp;BH$2),$F283,BP$28))/10</f>
        <v>0</v>
      </c>
      <c r="BQ283" s="63">
        <f ca="1">IF(OR(INDEX(INDIRECT("times"&amp;BH$2),$F283,BQ$28)&gt;10,INDEX(INDIRECT(BJ283),$E283,$F283)="",INDEX(INDIRECT(BJ283),$E283,$F283)&gt;=INDEX(INDIRECT(BJ283),1,BQ$28)),0,(INDEX(INDIRECT(BJ283),$E283,$F283))-INDEX(INDIRECT(BJ283),1,BQ$28))*(10-INDEX(INDIRECT("times"&amp;BH$2),$F283,BQ$28))/10</f>
        <v>0</v>
      </c>
      <c r="BR283" s="63">
        <f ca="1">IF(OR(INDEX(INDIRECT("times"&amp;BH$2),$F283,BR$28)&gt;10,INDEX(INDIRECT(BJ283),$E283,$F283)="",INDEX(INDIRECT(BJ283),$E283,$F283)&gt;=INDEX(INDIRECT(BJ283),1,BR$28)),0,(INDEX(INDIRECT(BJ283),$E283,$F283))-INDEX(INDIRECT(BJ283),1,BR$28))*(10-INDEX(INDIRECT("times"&amp;BH$2),$F283,BR$28))/10</f>
        <v>0</v>
      </c>
      <c r="BS283" s="63">
        <f ca="1">IF(OR(INDEX(INDIRECT("times"&amp;BH$2),$F283,BS$28)&gt;10,INDEX(INDIRECT(BJ283),$E283,$F283)="",INDEX(INDIRECT(BJ283),$E283,$F283)&gt;=INDEX(INDIRECT(BJ283),1,BS$28)),0,(INDEX(INDIRECT(BJ283),$E283,$F283))-INDEX(INDIRECT(BJ283),1,BS$28))*(10-INDEX(INDIRECT("times"&amp;BH$2),$F283,BS$28))/10</f>
        <v>0</v>
      </c>
      <c r="BT283" s="63">
        <f ca="1">IF(OR(INDEX(INDIRECT("times"&amp;BH$2),$F283,BT$28)&gt;10,INDEX(INDIRECT(BJ283),$E283,$F283)="",INDEX(INDIRECT(BJ283),$E283,$F283)&gt;=INDEX(INDIRECT(BJ283),1,BT$28)),0,(INDEX(INDIRECT(BJ283),$E283,$F283))-INDEX(INDIRECT(BJ283),1,BT$28))*(10-INDEX(INDIRECT("times"&amp;BH$2),$F283,BT$28))/10</f>
        <v>0</v>
      </c>
      <c r="BU283" s="63">
        <f ca="1">IF(OR(INDEX(INDIRECT("times"&amp;BH$2),$F283,BU$28)&gt;10,INDEX(INDIRECT(BJ283),$E283,$F283)="",INDEX(INDIRECT(BJ283),$E283,$F283)&gt;=INDEX(INDIRECT(BJ283),1,BU$28)),0,(INDEX(INDIRECT(BJ283),$E283,$F283))-INDEX(INDIRECT(BJ283),1,BU$28))*(10-INDEX(INDIRECT("times"&amp;BH$2),$F283,BU$28))/10</f>
        <v>0</v>
      </c>
      <c r="BV283" s="63">
        <f ca="1">IF(OR(INDEX(INDIRECT("times"&amp;BH$2),$F283,BV$28)&gt;10,INDEX(INDIRECT(BJ283),$E283,$F283)="",INDEX(INDIRECT(BJ283),$E283,$F283)&gt;=INDEX(INDIRECT(BJ283),1,BV$28)),0,(INDEX(INDIRECT(BJ283),$E283,$F283))-INDEX(INDIRECT(BJ283),1,BV$28))*(10-INDEX(INDIRECT("times"&amp;BH$2),$F283,BV$28))/10</f>
        <v>0</v>
      </c>
      <c r="BW283" s="63">
        <f ca="1">IF(OR(INDEX(INDIRECT("times"&amp;BH$2),$F283,BW$28)&gt;10,INDEX(INDIRECT(BJ283),$E283,$F283)="",INDEX(INDIRECT(BJ283),$E283,$F283)&gt;=INDEX(INDIRECT(BJ283),1,BW$28)),0,(INDEX(INDIRECT(BJ283),$E283,$F283))-INDEX(INDIRECT(BJ283),1,BW$28))*(10-INDEX(INDIRECT("times"&amp;BH$2),$F283,BW$28))/10</f>
        <v>0</v>
      </c>
      <c r="BX283" s="63">
        <f ca="1">IF(OR(INDEX(INDIRECT("times"&amp;BH$2),$F283,BX$28)&gt;10,INDEX(INDIRECT(BJ283),$E283,$F283)="",INDEX(INDIRECT(BJ283),$E283,$F283)&gt;=INDEX(INDIRECT(BJ283),1,BX$28)),0,(INDEX(INDIRECT(BJ283),$E283,$F283))-INDEX(INDIRECT(BJ283),1,BX$28))*(10-INDEX(INDIRECT("times"&amp;BH$2),$F283,BX$28))/10</f>
        <v>0</v>
      </c>
      <c r="BY283" s="63">
        <f ca="1">IF(OR(INDEX(INDIRECT("times"&amp;BH$2),$F283,BY$28)&gt;10,INDEX(INDIRECT(BJ283),$E283,$F283)="",INDEX(INDIRECT(BJ283),$E283,$F283)&gt;=INDEX(INDIRECT(BJ283),1,BY$28)),0,(INDEX(INDIRECT(BJ283),$E283,$F283))-INDEX(INDIRECT(BJ283),1,BY$28))*(10-INDEX(INDIRECT("times"&amp;BH$2),$F283,BY$28))/10</f>
        <v>0</v>
      </c>
      <c r="BZ283" s="63">
        <f ca="1">IF(OR(INDEX(INDIRECT("times"&amp;BH$2),$F283,BZ$28)&gt;10,INDEX(INDIRECT(BJ283),$E283,$F283)="",INDEX(INDIRECT(BJ283),$E283,$F283)&gt;=INDEX(INDIRECT(BJ283),1,BZ$28)),0,(INDEX(INDIRECT(BJ283),$E283,$F283))-INDEX(INDIRECT(BJ283),1,BZ$28))*(10-INDEX(INDIRECT("times"&amp;BH$2),$F283,BZ$28))/10</f>
        <v>0</v>
      </c>
      <c r="CA283" s="63">
        <f ca="1">IF(OR(INDEX(INDIRECT("times"&amp;BH$2),$F283,CA$28)&gt;10,INDEX(INDIRECT(BJ283),$E283,$F283)="",INDEX(INDIRECT(BJ283),$E283,$F283)&gt;=INDEX(INDIRECT(BJ283),1,CA$28)),0,(INDEX(INDIRECT(BJ283),$E283,$F283))-INDEX(INDIRECT(BJ283),1,CA$28))*(10-INDEX(INDIRECT("times"&amp;BH$2),$F283,CA$28))/10</f>
        <v>0</v>
      </c>
      <c r="CB283" s="63">
        <f ca="1">IF(OR(INDEX(INDIRECT("times"&amp;BH$2),$F283,CB$28)&gt;10,INDEX(INDIRECT(BJ283),$E283,$F283)="",INDEX(INDIRECT(BJ283),$E283,$F283)&gt;=INDEX(INDIRECT(BJ283),1,CB$28)),0,(INDEX(INDIRECT(BJ283),$E283,$F283))-INDEX(INDIRECT(BJ283),1,CB$28))*(10-INDEX(INDIRECT("times"&amp;BH$2),$F283,CB$28))/10</f>
        <v>0</v>
      </c>
      <c r="CC283" s="63">
        <f ca="1">IF(OR(INDEX(INDIRECT("times"&amp;BH$2),$F283,CC$28)&gt;10,INDEX(INDIRECT(BJ283),$E283,$F283)="",INDEX(INDIRECT(BJ283),$E283,$F283)&gt;=INDEX(INDIRECT(BJ283),1,CC$28)),0,(INDEX(INDIRECT(BJ283),$E283,$F283))-INDEX(INDIRECT(BJ283),1,CC$28))*(10-INDEX(INDIRECT("times"&amp;BH$2),$F283,CC$28))/10</f>
        <v>0</v>
      </c>
      <c r="CD283" s="63">
        <f ca="1">IF(OR(INDEX(INDIRECT("times"&amp;BH$2),$F283,CD$28)&gt;10,INDEX(INDIRECT(BJ283),$E283,$F283)="",INDEX(INDIRECT(BJ283),$E283,$F283)&gt;=INDEX(INDIRECT(BJ283),1,CD$28)),0,(INDEX(INDIRECT(BJ283),$E283,$F283))-INDEX(INDIRECT(BJ283),1,CD$28))*(10-INDEX(INDIRECT("times"&amp;BH$2),$F283,CD$28))/10</f>
        <v>0</v>
      </c>
      <c r="CE283" s="63">
        <f ca="1">IF(OR(INDEX(INDIRECT("times"&amp;BH$2),$F283,CE$28)&gt;10,INDEX(INDIRECT(BJ283),$E283,$F283)="",INDEX(INDIRECT(BJ283),$E283,$F283)&gt;=INDEX(INDIRECT(BJ283),1,CE$28)),0,(INDEX(INDIRECT(BJ283),$E283,$F283))-INDEX(INDIRECT(BJ283),1,CE$28))*(10-INDEX(INDIRECT("times"&amp;BH$2),$F283,CE$28))/10</f>
        <v>0</v>
      </c>
      <c r="CF283" s="63">
        <f ca="1">IF(OR(INDEX(INDIRECT("times"&amp;BH$2),$F283,CF$28)&gt;10,INDEX(INDIRECT(BJ283),$E283,$F283)="",INDEX(INDIRECT(BJ283),$E283,$F283)&gt;=INDEX(INDIRECT(BJ283),1,CF$28)),0,(INDEX(INDIRECT(BJ283),$E283,$F283))-INDEX(INDIRECT(BJ283),1,CF$28))*(10-INDEX(INDIRECT("times"&amp;BH$2),$F283,CF$28))/10</f>
        <v>0</v>
      </c>
      <c r="CG283" s="64">
        <f ca="1">IF(OR(INDEX(INDIRECT("times"&amp;BH$2),$F283,CG$28)&gt;10,INDEX(INDIRECT(BJ283),$E283,$F283)="",INDEX(INDIRECT(BJ283),$E283,$F283)&gt;=INDEX(INDIRECT(BJ283),1,CG$28)),0,(INDEX(INDIRECT(BJ283),$E283,$F283))-INDEX(INDIRECT(BJ283),1,CG$28))*(10-INDEX(INDIRECT("times"&amp;BH$2),$F283,CG$28))/10</f>
        <v>0</v>
      </c>
      <c r="CH283" s="201">
        <v>10</v>
      </c>
      <c r="CJ283" s="18" t="s">
        <v>219</v>
      </c>
      <c r="CK283" s="122">
        <f>CJ236</f>
        <v>2</v>
      </c>
      <c r="CL283" s="122" t="str">
        <f>CJ237</f>
        <v>work3564</v>
      </c>
      <c r="CM283" s="210" t="str">
        <f t="shared" si="1201"/>
        <v>core2_work3564</v>
      </c>
      <c r="CN283" s="122">
        <v>5</v>
      </c>
      <c r="CO283" s="33">
        <v>10</v>
      </c>
      <c r="CP283" s="62">
        <f ca="1">IF(OR(INDEX(INDIRECT("times"&amp;CK$2),$F283,CP$28)&gt;10,INDEX(INDIRECT(CM283),$E283,$F283)="",INDEX(INDIRECT(CM283),$E283,$F283)&gt;=INDEX(INDIRECT(CM283),1,CP$28)),0,(INDEX(INDIRECT(CM283),$E283,$F283))-INDEX(INDIRECT(CM283),1,CP$28))*(10-INDEX(INDIRECT("times"&amp;CK$2),$F283,CP$28))/10</f>
        <v>0</v>
      </c>
      <c r="CQ283" s="63">
        <f ca="1">IF(OR(INDEX(INDIRECT("times"&amp;CK$2),$F283,CQ$28)&gt;10,INDEX(INDIRECT(CM283),$E283,$F283)="",INDEX(INDIRECT(CM283),$E283,$F283)&gt;=INDEX(INDIRECT(CM283),1,CQ$28)),0,(INDEX(INDIRECT(CM283),$E283,$F283))-INDEX(INDIRECT(CM283),1,CQ$28))*(10-INDEX(INDIRECT("times"&amp;CK$2),$F283,CQ$28))/10</f>
        <v>0</v>
      </c>
      <c r="CR283" s="63">
        <f ca="1">IF(OR(INDEX(INDIRECT("times"&amp;CK$2),$F283,CR$28)&gt;10,INDEX(INDIRECT(CM283),$E283,$F283)="",INDEX(INDIRECT(CM283),$E283,$F283)&gt;=INDEX(INDIRECT(CM283),1,CR$28)),0,(INDEX(INDIRECT(CM283),$E283,$F283))-INDEX(INDIRECT(CM283),1,CR$28))*(10-INDEX(INDIRECT("times"&amp;CK$2),$F283,CR$28))/10</f>
        <v>0</v>
      </c>
      <c r="CS283" s="63">
        <f ca="1">IF(OR(INDEX(INDIRECT("times"&amp;CK$2),$F283,CS$28)&gt;10,INDEX(INDIRECT(CM283),$E283,$F283)="",INDEX(INDIRECT(CM283),$E283,$F283)&gt;=INDEX(INDIRECT(CM283),1,CS$28)),0,(INDEX(INDIRECT(CM283),$E283,$F283))-INDEX(INDIRECT(CM283),1,CS$28))*(10-INDEX(INDIRECT("times"&amp;CK$2),$F283,CS$28))/10</f>
        <v>0</v>
      </c>
      <c r="CT283" s="63">
        <f ca="1">IF(OR(INDEX(INDIRECT("times"&amp;CK$2),$F283,CT$28)&gt;10,INDEX(INDIRECT(CM283),$E283,$F283)="",INDEX(INDIRECT(CM283),$E283,$F283)&gt;=INDEX(INDIRECT(CM283),1,CT$28)),0,(INDEX(INDIRECT(CM283),$E283,$F283))-INDEX(INDIRECT(CM283),1,CT$28))*(10-INDEX(INDIRECT("times"&amp;CK$2),$F283,CT$28))/10</f>
        <v>0</v>
      </c>
      <c r="CU283" s="63">
        <f ca="1">IF(OR(INDEX(INDIRECT("times"&amp;CK$2),$F283,CU$28)&gt;10,INDEX(INDIRECT(CM283),$E283,$F283)="",INDEX(INDIRECT(CM283),$E283,$F283)&gt;=INDEX(INDIRECT(CM283),1,CU$28)),0,(INDEX(INDIRECT(CM283),$E283,$F283))-INDEX(INDIRECT(CM283),1,CU$28))*(10-INDEX(INDIRECT("times"&amp;CK$2),$F283,CU$28))/10</f>
        <v>0</v>
      </c>
      <c r="CV283" s="63">
        <f ca="1">IF(OR(INDEX(INDIRECT("times"&amp;CK$2),$F283,CV$28)&gt;10,INDEX(INDIRECT(CM283),$E283,$F283)="",INDEX(INDIRECT(CM283),$E283,$F283)&gt;=INDEX(INDIRECT(CM283),1,CV$28)),0,(INDEX(INDIRECT(CM283),$E283,$F283))-INDEX(INDIRECT(CM283),1,CV$28))*(10-INDEX(INDIRECT("times"&amp;CK$2),$F283,CV$28))/10</f>
        <v>0</v>
      </c>
      <c r="CW283" s="63">
        <f ca="1">IF(OR(INDEX(INDIRECT("times"&amp;CK$2),$F283,CW$28)&gt;10,INDEX(INDIRECT(CM283),$E283,$F283)="",INDEX(INDIRECT(CM283),$E283,$F283)&gt;=INDEX(INDIRECT(CM283),1,CW$28)),0,(INDEX(INDIRECT(CM283),$E283,$F283))-INDEX(INDIRECT(CM283),1,CW$28))*(10-INDEX(INDIRECT("times"&amp;CK$2),$F283,CW$28))/10</f>
        <v>0</v>
      </c>
      <c r="CX283" s="63">
        <f ca="1">IF(OR(INDEX(INDIRECT("times"&amp;CK$2),$F283,CX$28)&gt;10,INDEX(INDIRECT(CM283),$E283,$F283)="",INDEX(INDIRECT(CM283),$E283,$F283)&gt;=INDEX(INDIRECT(CM283),1,CX$28)),0,(INDEX(INDIRECT(CM283),$E283,$F283))-INDEX(INDIRECT(CM283),1,CX$28))*(10-INDEX(INDIRECT("times"&amp;CK$2),$F283,CX$28))/10</f>
        <v>0</v>
      </c>
      <c r="CY283" s="63">
        <f ca="1">IF(OR(INDEX(INDIRECT("times"&amp;CK$2),$F283,CY$28)&gt;10,INDEX(INDIRECT(CM283),$E283,$F283)="",INDEX(INDIRECT(CM283),$E283,$F283)&gt;=INDEX(INDIRECT(CM283),1,CY$28)),0,(INDEX(INDIRECT(CM283),$E283,$F283))-INDEX(INDIRECT(CM283),1,CY$28))*(10-INDEX(INDIRECT("times"&amp;CK$2),$F283,CY$28))/10</f>
        <v>0</v>
      </c>
      <c r="CZ283" s="63">
        <f ca="1">IF(OR(INDEX(INDIRECT("times"&amp;CK$2),$F283,CZ$28)&gt;10,INDEX(INDIRECT(CM283),$E283,$F283)="",INDEX(INDIRECT(CM283),$E283,$F283)&gt;=INDEX(INDIRECT(CM283),1,CZ$28)),0,(INDEX(INDIRECT(CM283),$E283,$F283))-INDEX(INDIRECT(CM283),1,CZ$28))*(10-INDEX(INDIRECT("times"&amp;CK$2),$F283,CZ$28))/10</f>
        <v>0</v>
      </c>
      <c r="DA283" s="63">
        <f ca="1">IF(OR(INDEX(INDIRECT("times"&amp;CK$2),$F283,DA$28)&gt;10,INDEX(INDIRECT(CM283),$E283,$F283)="",INDEX(INDIRECT(CM283),$E283,$F283)&gt;=INDEX(INDIRECT(CM283),1,DA$28)),0,(INDEX(INDIRECT(CM283),$E283,$F283))-INDEX(INDIRECT(CM283),1,DA$28))*(10-INDEX(INDIRECT("times"&amp;CK$2),$F283,DA$28))/10</f>
        <v>0</v>
      </c>
      <c r="DB283" s="63">
        <f ca="1">IF(OR(INDEX(INDIRECT("times"&amp;CK$2),$F283,DB$28)&gt;10,INDEX(INDIRECT(CM283),$E283,$F283)="",INDEX(INDIRECT(CM283),$E283,$F283)&gt;=INDEX(INDIRECT(CM283),1,DB$28)),0,(INDEX(INDIRECT(CM283),$E283,$F283))-INDEX(INDIRECT(CM283),1,DB$28))*(10-INDEX(INDIRECT("times"&amp;CK$2),$F283,DB$28))/10</f>
        <v>0</v>
      </c>
      <c r="DC283" s="63">
        <f ca="1">IF(OR(INDEX(INDIRECT("times"&amp;CK$2),$F283,DC$28)&gt;10,INDEX(INDIRECT(CM283),$E283,$F283)="",INDEX(INDIRECT(CM283),$E283,$F283)&gt;=INDEX(INDIRECT(CM283),1,DC$28)),0,(INDEX(INDIRECT(CM283),$E283,$F283))-INDEX(INDIRECT(CM283),1,DC$28))*(10-INDEX(INDIRECT("times"&amp;CK$2),$F283,DC$28))/10</f>
        <v>0</v>
      </c>
      <c r="DD283" s="63">
        <f ca="1">IF(OR(INDEX(INDIRECT("times"&amp;CK$2),$F283,DD$28)&gt;10,INDEX(INDIRECT(CM283),$E283,$F283)="",INDEX(INDIRECT(CM283),$E283,$F283)&gt;=INDEX(INDIRECT(CM283),1,DD$28)),0,(INDEX(INDIRECT(CM283),$E283,$F283))-INDEX(INDIRECT(CM283),1,DD$28))*(10-INDEX(INDIRECT("times"&amp;CK$2),$F283,DD$28))/10</f>
        <v>0</v>
      </c>
      <c r="DE283" s="63">
        <f ca="1">IF(OR(INDEX(INDIRECT("times"&amp;CK$2),$F283,DE$28)&gt;10,INDEX(INDIRECT(CM283),$E283,$F283)="",INDEX(INDIRECT(CM283),$E283,$F283)&gt;=INDEX(INDIRECT(CM283),1,DE$28)),0,(INDEX(INDIRECT(CM283),$E283,$F283))-INDEX(INDIRECT(CM283),1,DE$28))*(10-INDEX(INDIRECT("times"&amp;CK$2),$F283,DE$28))/10</f>
        <v>0</v>
      </c>
      <c r="DF283" s="63">
        <f ca="1">IF(OR(INDEX(INDIRECT("times"&amp;CK$2),$F283,DF$28)&gt;10,INDEX(INDIRECT(CM283),$E283,$F283)="",INDEX(INDIRECT(CM283),$E283,$F283)&gt;=INDEX(INDIRECT(CM283),1,DF$28)),0,(INDEX(INDIRECT(CM283),$E283,$F283))-INDEX(INDIRECT(CM283),1,DF$28))*(10-INDEX(INDIRECT("times"&amp;CK$2),$F283,DF$28))/10</f>
        <v>0</v>
      </c>
      <c r="DG283" s="63">
        <f ca="1">IF(OR(INDEX(INDIRECT("times"&amp;CK$2),$F283,DG$28)&gt;10,INDEX(INDIRECT(CM283),$E283,$F283)="",INDEX(INDIRECT(CM283),$E283,$F283)&gt;=INDEX(INDIRECT(CM283),1,DG$28)),0,(INDEX(INDIRECT(CM283),$E283,$F283))-INDEX(INDIRECT(CM283),1,DG$28))*(10-INDEX(INDIRECT("times"&amp;CK$2),$F283,DG$28))/10</f>
        <v>0</v>
      </c>
      <c r="DH283" s="63">
        <f ca="1">IF(OR(INDEX(INDIRECT("times"&amp;CK$2),$F283,DH$28)&gt;10,INDEX(INDIRECT(CM283),$E283,$F283)="",INDEX(INDIRECT(CM283),$E283,$F283)&gt;=INDEX(INDIRECT(CM283),1,DH$28)),0,(INDEX(INDIRECT(CM283),$E283,$F283))-INDEX(INDIRECT(CM283),1,DH$28))*(10-INDEX(INDIRECT("times"&amp;CK$2),$F283,DH$28))/10</f>
        <v>0</v>
      </c>
      <c r="DI283" s="63">
        <f ca="1">IF(OR(INDEX(INDIRECT("times"&amp;CK$2),$F283,DI$28)&gt;10,INDEX(INDIRECT(CM283),$E283,$F283)="",INDEX(INDIRECT(CM283),$E283,$F283)&gt;=INDEX(INDIRECT(CM283),1,DI$28)),0,(INDEX(INDIRECT(CM283),$E283,$F283))-INDEX(INDIRECT(CM283),1,DI$28))*(10-INDEX(INDIRECT("times"&amp;CK$2),$F283,DI$28))/10</f>
        <v>0</v>
      </c>
      <c r="DJ283" s="64">
        <f ca="1">IF(OR(INDEX(INDIRECT("times"&amp;CK$2),$F283,DJ$28)&gt;10,INDEX(INDIRECT(CM283),$E283,$F283)="",INDEX(INDIRECT(CM283),$E283,$F283)&gt;=INDEX(INDIRECT(CM283),1,DJ$28)),0,(INDEX(INDIRECT(CM283),$E283,$F283))-INDEX(INDIRECT(CM283),1,DJ$28))*(10-INDEX(INDIRECT("times"&amp;CK$2),$F283,DJ$28))/10</f>
        <v>0</v>
      </c>
      <c r="DK283" s="201">
        <v>10</v>
      </c>
      <c r="DM283" s="18" t="s">
        <v>219</v>
      </c>
      <c r="DN283" s="122">
        <f>DM236</f>
        <v>2</v>
      </c>
      <c r="DO283" s="122" t="str">
        <f>DM237</f>
        <v>shop3564</v>
      </c>
      <c r="DP283" s="210" t="str">
        <f t="shared" si="1202"/>
        <v>core2_shop3564</v>
      </c>
      <c r="DQ283" s="122">
        <v>5</v>
      </c>
      <c r="DR283" s="33">
        <v>10</v>
      </c>
      <c r="DS283" s="62">
        <f ca="1">IF(OR(INDEX(INDIRECT("times"&amp;DN$2),$F283,DS$28)&gt;10,INDEX(INDIRECT(DP283),$E283,$F283)="",INDEX(INDIRECT(DP283),$E283,$F283)&gt;=INDEX(INDIRECT(DP283),1,DS$28)),0,(INDEX(INDIRECT(DP283),$E283,$F283))-INDEX(INDIRECT(DP283),1,DS$28))*(10-INDEX(INDIRECT("times"&amp;DN$2),$F283,DS$28))/10</f>
        <v>0</v>
      </c>
      <c r="DT283" s="63">
        <f ca="1">IF(OR(INDEX(INDIRECT("times"&amp;DN$2),$F283,DT$28)&gt;10,INDEX(INDIRECT(DP283),$E283,$F283)="",INDEX(INDIRECT(DP283),$E283,$F283)&gt;=INDEX(INDIRECT(DP283),1,DT$28)),0,(INDEX(INDIRECT(DP283),$E283,$F283))-INDEX(INDIRECT(DP283),1,DT$28))*(10-INDEX(INDIRECT("times"&amp;DN$2),$F283,DT$28))/10</f>
        <v>0</v>
      </c>
      <c r="DU283" s="63">
        <f ca="1">IF(OR(INDEX(INDIRECT("times"&amp;DN$2),$F283,DU$28)&gt;10,INDEX(INDIRECT(DP283),$E283,$F283)="",INDEX(INDIRECT(DP283),$E283,$F283)&gt;=INDEX(INDIRECT(DP283),1,DU$28)),0,(INDEX(INDIRECT(DP283),$E283,$F283))-INDEX(INDIRECT(DP283),1,DU$28))*(10-INDEX(INDIRECT("times"&amp;DN$2),$F283,DU$28))/10</f>
        <v>0</v>
      </c>
      <c r="DV283" s="63">
        <f ca="1">IF(OR(INDEX(INDIRECT("times"&amp;DN$2),$F283,DV$28)&gt;10,INDEX(INDIRECT(DP283),$E283,$F283)="",INDEX(INDIRECT(DP283),$E283,$F283)&gt;=INDEX(INDIRECT(DP283),1,DV$28)),0,(INDEX(INDIRECT(DP283),$E283,$F283))-INDEX(INDIRECT(DP283),1,DV$28))*(10-INDEX(INDIRECT("times"&amp;DN$2),$F283,DV$28))/10</f>
        <v>0</v>
      </c>
      <c r="DW283" s="63">
        <f ca="1">IF(OR(INDEX(INDIRECT("times"&amp;DN$2),$F283,DW$28)&gt;10,INDEX(INDIRECT(DP283),$E283,$F283)="",INDEX(INDIRECT(DP283),$E283,$F283)&gt;=INDEX(INDIRECT(DP283),1,DW$28)),0,(INDEX(INDIRECT(DP283),$E283,$F283))-INDEX(INDIRECT(DP283),1,DW$28))*(10-INDEX(INDIRECT("times"&amp;DN$2),$F283,DW$28))/10</f>
        <v>0</v>
      </c>
      <c r="DX283" s="63">
        <f ca="1">IF(OR(INDEX(INDIRECT("times"&amp;DN$2),$F283,DX$28)&gt;10,INDEX(INDIRECT(DP283),$E283,$F283)="",INDEX(INDIRECT(DP283),$E283,$F283)&gt;=INDEX(INDIRECT(DP283),1,DX$28)),0,(INDEX(INDIRECT(DP283),$E283,$F283))-INDEX(INDIRECT(DP283),1,DX$28))*(10-INDEX(INDIRECT("times"&amp;DN$2),$F283,DX$28))/10</f>
        <v>0</v>
      </c>
      <c r="DY283" s="63">
        <f ca="1">IF(OR(INDEX(INDIRECT("times"&amp;DN$2),$F283,DY$28)&gt;10,INDEX(INDIRECT(DP283),$E283,$F283)="",INDEX(INDIRECT(DP283),$E283,$F283)&gt;=INDEX(INDIRECT(DP283),1,DY$28)),0,(INDEX(INDIRECT(DP283),$E283,$F283))-INDEX(INDIRECT(DP283),1,DY$28))*(10-INDEX(INDIRECT("times"&amp;DN$2),$F283,DY$28))/10</f>
        <v>0</v>
      </c>
      <c r="DZ283" s="63">
        <f ca="1">IF(OR(INDEX(INDIRECT("times"&amp;DN$2),$F283,DZ$28)&gt;10,INDEX(INDIRECT(DP283),$E283,$F283)="",INDEX(INDIRECT(DP283),$E283,$F283)&gt;=INDEX(INDIRECT(DP283),1,DZ$28)),0,(INDEX(INDIRECT(DP283),$E283,$F283))-INDEX(INDIRECT(DP283),1,DZ$28))*(10-INDEX(INDIRECT("times"&amp;DN$2),$F283,DZ$28))/10</f>
        <v>0</v>
      </c>
      <c r="EA283" s="63">
        <f ca="1">IF(OR(INDEX(INDIRECT("times"&amp;DN$2),$F283,EA$28)&gt;10,INDEX(INDIRECT(DP283),$E283,$F283)="",INDEX(INDIRECT(DP283),$E283,$F283)&gt;=INDEX(INDIRECT(DP283),1,EA$28)),0,(INDEX(INDIRECT(DP283),$E283,$F283))-INDEX(INDIRECT(DP283),1,EA$28))*(10-INDEX(INDIRECT("times"&amp;DN$2),$F283,EA$28))/10</f>
        <v>0</v>
      </c>
      <c r="EB283" s="63">
        <f ca="1">IF(OR(INDEX(INDIRECT("times"&amp;DN$2),$F283,EB$28)&gt;10,INDEX(INDIRECT(DP283),$E283,$F283)="",INDEX(INDIRECT(DP283),$E283,$F283)&gt;=INDEX(INDIRECT(DP283),1,EB$28)),0,(INDEX(INDIRECT(DP283),$E283,$F283))-INDEX(INDIRECT(DP283),1,EB$28))*(10-INDEX(INDIRECT("times"&amp;DN$2),$F283,EB$28))/10</f>
        <v>0</v>
      </c>
      <c r="EC283" s="63">
        <f ca="1">IF(OR(INDEX(INDIRECT("times"&amp;DN$2),$F283,EC$28)&gt;10,INDEX(INDIRECT(DP283),$E283,$F283)="",INDEX(INDIRECT(DP283),$E283,$F283)&gt;=INDEX(INDIRECT(DP283),1,EC$28)),0,(INDEX(INDIRECT(DP283),$E283,$F283))-INDEX(INDIRECT(DP283),1,EC$28))*(10-INDEX(INDIRECT("times"&amp;DN$2),$F283,EC$28))/10</f>
        <v>0</v>
      </c>
      <c r="ED283" s="63">
        <f ca="1">IF(OR(INDEX(INDIRECT("times"&amp;DN$2),$F283,ED$28)&gt;10,INDEX(INDIRECT(DP283),$E283,$F283)="",INDEX(INDIRECT(DP283),$E283,$F283)&gt;=INDEX(INDIRECT(DP283),1,ED$28)),0,(INDEX(INDIRECT(DP283),$E283,$F283))-INDEX(INDIRECT(DP283),1,ED$28))*(10-INDEX(INDIRECT("times"&amp;DN$2),$F283,ED$28))/10</f>
        <v>0</v>
      </c>
      <c r="EE283" s="63">
        <f ca="1">IF(OR(INDEX(INDIRECT("times"&amp;DN$2),$F283,EE$28)&gt;10,INDEX(INDIRECT(DP283),$E283,$F283)="",INDEX(INDIRECT(DP283),$E283,$F283)&gt;=INDEX(INDIRECT(DP283),1,EE$28)),0,(INDEX(INDIRECT(DP283),$E283,$F283))-INDEX(INDIRECT(DP283),1,EE$28))*(10-INDEX(INDIRECT("times"&amp;DN$2),$F283,EE$28))/10</f>
        <v>0</v>
      </c>
      <c r="EF283" s="63">
        <f ca="1">IF(OR(INDEX(INDIRECT("times"&amp;DN$2),$F283,EF$28)&gt;10,INDEX(INDIRECT(DP283),$E283,$F283)="",INDEX(INDIRECT(DP283),$E283,$F283)&gt;=INDEX(INDIRECT(DP283),1,EF$28)),0,(INDEX(INDIRECT(DP283),$E283,$F283))-INDEX(INDIRECT(DP283),1,EF$28))*(10-INDEX(INDIRECT("times"&amp;DN$2),$F283,EF$28))/10</f>
        <v>0</v>
      </c>
      <c r="EG283" s="63">
        <f ca="1">IF(OR(INDEX(INDIRECT("times"&amp;DN$2),$F283,EG$28)&gt;10,INDEX(INDIRECT(DP283),$E283,$F283)="",INDEX(INDIRECT(DP283),$E283,$F283)&gt;=INDEX(INDIRECT(DP283),1,EG$28)),0,(INDEX(INDIRECT(DP283),$E283,$F283))-INDEX(INDIRECT(DP283),1,EG$28))*(10-INDEX(INDIRECT("times"&amp;DN$2),$F283,EG$28))/10</f>
        <v>0</v>
      </c>
      <c r="EH283" s="63">
        <f ca="1">IF(OR(INDEX(INDIRECT("times"&amp;DN$2),$F283,EH$28)&gt;10,INDEX(INDIRECT(DP283),$E283,$F283)="",INDEX(INDIRECT(DP283),$E283,$F283)&gt;=INDEX(INDIRECT(DP283),1,EH$28)),0,(INDEX(INDIRECT(DP283),$E283,$F283))-INDEX(INDIRECT(DP283),1,EH$28))*(10-INDEX(INDIRECT("times"&amp;DN$2),$F283,EH$28))/10</f>
        <v>0</v>
      </c>
      <c r="EI283" s="63">
        <f ca="1">IF(OR(INDEX(INDIRECT("times"&amp;DN$2),$F283,EI$28)&gt;10,INDEX(INDIRECT(DP283),$E283,$F283)="",INDEX(INDIRECT(DP283),$E283,$F283)&gt;=INDEX(INDIRECT(DP283),1,EI$28)),0,(INDEX(INDIRECT(DP283),$E283,$F283))-INDEX(INDIRECT(DP283),1,EI$28))*(10-INDEX(INDIRECT("times"&amp;DN$2),$F283,EI$28))/10</f>
        <v>0</v>
      </c>
      <c r="EJ283" s="63">
        <f ca="1">IF(OR(INDEX(INDIRECT("times"&amp;DN$2),$F283,EJ$28)&gt;10,INDEX(INDIRECT(DP283),$E283,$F283)="",INDEX(INDIRECT(DP283),$E283,$F283)&gt;=INDEX(INDIRECT(DP283),1,EJ$28)),0,(INDEX(INDIRECT(DP283),$E283,$F283))-INDEX(INDIRECT(DP283),1,EJ$28))*(10-INDEX(INDIRECT("times"&amp;DN$2),$F283,EJ$28))/10</f>
        <v>0</v>
      </c>
      <c r="EK283" s="63">
        <f ca="1">IF(OR(INDEX(INDIRECT("times"&amp;DN$2),$F283,EK$28)&gt;10,INDEX(INDIRECT(DP283),$E283,$F283)="",INDEX(INDIRECT(DP283),$E283,$F283)&gt;=INDEX(INDIRECT(DP283),1,EK$28)),0,(INDEX(INDIRECT(DP283),$E283,$F283))-INDEX(INDIRECT(DP283),1,EK$28))*(10-INDEX(INDIRECT("times"&amp;DN$2),$F283,EK$28))/10</f>
        <v>0</v>
      </c>
      <c r="EL283" s="63">
        <f ca="1">IF(OR(INDEX(INDIRECT("times"&amp;DN$2),$F283,EL$28)&gt;10,INDEX(INDIRECT(DP283),$E283,$F283)="",INDEX(INDIRECT(DP283),$E283,$F283)&gt;=INDEX(INDIRECT(DP283),1,EL$28)),0,(INDEX(INDIRECT(DP283),$E283,$F283))-INDEX(INDIRECT(DP283),1,EL$28))*(10-INDEX(INDIRECT("times"&amp;DN$2),$F283,EL$28))/10</f>
        <v>0</v>
      </c>
      <c r="EM283" s="64">
        <f ca="1">IF(OR(INDEX(INDIRECT("times"&amp;DN$2),$F283,EM$28)&gt;10,INDEX(INDIRECT(DP283),$E283,$F283)="",INDEX(INDIRECT(DP283),$E283,$F283)&gt;=INDEX(INDIRECT(DP283),1,EM$28)),0,(INDEX(INDIRECT(DP283),$E283,$F283))-INDEX(INDIRECT(DP283),1,EM$28))*(10-INDEX(INDIRECT("times"&amp;DN$2),$F283,EM$28))/10</f>
        <v>0</v>
      </c>
      <c r="EN283" s="201">
        <v>10</v>
      </c>
      <c r="EP283" s="18" t="s">
        <v>219</v>
      </c>
      <c r="EQ283" s="122">
        <f>EP236</f>
        <v>2</v>
      </c>
      <c r="ER283" s="122" t="str">
        <f>EP237</f>
        <v>lei3564</v>
      </c>
      <c r="ES283" s="210" t="str">
        <f t="shared" si="1203"/>
        <v>core2_lei3564</v>
      </c>
      <c r="ET283" s="122">
        <v>5</v>
      </c>
      <c r="EU283" s="33">
        <v>10</v>
      </c>
      <c r="EV283" s="62">
        <f ca="1">IF(OR(INDEX(INDIRECT("times"&amp;EQ$2),$F283,EV$28)&gt;10,INDEX(INDIRECT(ES283),$E283,$F283)="",INDEX(INDIRECT(ES283),$E283,$F283)&gt;=INDEX(INDIRECT(ES283),1,EV$28)),0,(INDEX(INDIRECT(ES283),$E283,$F283))-INDEX(INDIRECT(ES283),1,EV$28))*(10-INDEX(INDIRECT("times"&amp;EQ$2),$F283,EV$28))/10</f>
        <v>0</v>
      </c>
      <c r="EW283" s="63">
        <f ca="1">IF(OR(INDEX(INDIRECT("times"&amp;EQ$2),$F283,EW$28)&gt;10,INDEX(INDIRECT(ES283),$E283,$F283)="",INDEX(INDIRECT(ES283),$E283,$F283)&gt;=INDEX(INDIRECT(ES283),1,EW$28)),0,(INDEX(INDIRECT(ES283),$E283,$F283))-INDEX(INDIRECT(ES283),1,EW$28))*(10-INDEX(INDIRECT("times"&amp;EQ$2),$F283,EW$28))/10</f>
        <v>0</v>
      </c>
      <c r="EX283" s="63">
        <f ca="1">IF(OR(INDEX(INDIRECT("times"&amp;EQ$2),$F283,EX$28)&gt;10,INDEX(INDIRECT(ES283),$E283,$F283)="",INDEX(INDIRECT(ES283),$E283,$F283)&gt;=INDEX(INDIRECT(ES283),1,EX$28)),0,(INDEX(INDIRECT(ES283),$E283,$F283))-INDEX(INDIRECT(ES283),1,EX$28))*(10-INDEX(INDIRECT("times"&amp;EQ$2),$F283,EX$28))/10</f>
        <v>0</v>
      </c>
      <c r="EY283" s="63">
        <f ca="1">IF(OR(INDEX(INDIRECT("times"&amp;EQ$2),$F283,EY$28)&gt;10,INDEX(INDIRECT(ES283),$E283,$F283)="",INDEX(INDIRECT(ES283),$E283,$F283)&gt;=INDEX(INDIRECT(ES283),1,EY$28)),0,(INDEX(INDIRECT(ES283),$E283,$F283))-INDEX(INDIRECT(ES283),1,EY$28))*(10-INDEX(INDIRECT("times"&amp;EQ$2),$F283,EY$28))/10</f>
        <v>0</v>
      </c>
      <c r="EZ283" s="63">
        <f ca="1">IF(OR(INDEX(INDIRECT("times"&amp;EQ$2),$F283,EZ$28)&gt;10,INDEX(INDIRECT(ES283),$E283,$F283)="",INDEX(INDIRECT(ES283),$E283,$F283)&gt;=INDEX(INDIRECT(ES283),1,EZ$28)),0,(INDEX(INDIRECT(ES283),$E283,$F283))-INDEX(INDIRECT(ES283),1,EZ$28))*(10-INDEX(INDIRECT("times"&amp;EQ$2),$F283,EZ$28))/10</f>
        <v>0</v>
      </c>
      <c r="FA283" s="63">
        <f ca="1">IF(OR(INDEX(INDIRECT("times"&amp;EQ$2),$F283,FA$28)&gt;10,INDEX(INDIRECT(ES283),$E283,$F283)="",INDEX(INDIRECT(ES283),$E283,$F283)&gt;=INDEX(INDIRECT(ES283),1,FA$28)),0,(INDEX(INDIRECT(ES283),$E283,$F283))-INDEX(INDIRECT(ES283),1,FA$28))*(10-INDEX(INDIRECT("times"&amp;EQ$2),$F283,FA$28))/10</f>
        <v>0</v>
      </c>
      <c r="FB283" s="63">
        <f ca="1">IF(OR(INDEX(INDIRECT("times"&amp;EQ$2),$F283,FB$28)&gt;10,INDEX(INDIRECT(ES283),$E283,$F283)="",INDEX(INDIRECT(ES283),$E283,$F283)&gt;=INDEX(INDIRECT(ES283),1,FB$28)),0,(INDEX(INDIRECT(ES283),$E283,$F283))-INDEX(INDIRECT(ES283),1,FB$28))*(10-INDEX(INDIRECT("times"&amp;EQ$2),$F283,FB$28))/10</f>
        <v>0</v>
      </c>
      <c r="FC283" s="63">
        <f ca="1">IF(OR(INDEX(INDIRECT("times"&amp;EQ$2),$F283,FC$28)&gt;10,INDEX(INDIRECT(ES283),$E283,$F283)="",INDEX(INDIRECT(ES283),$E283,$F283)&gt;=INDEX(INDIRECT(ES283),1,FC$28)),0,(INDEX(INDIRECT(ES283),$E283,$F283))-INDEX(INDIRECT(ES283),1,FC$28))*(10-INDEX(INDIRECT("times"&amp;EQ$2),$F283,FC$28))/10</f>
        <v>0</v>
      </c>
      <c r="FD283" s="63">
        <f ca="1">IF(OR(INDEX(INDIRECT("times"&amp;EQ$2),$F283,FD$28)&gt;10,INDEX(INDIRECT(ES283),$E283,$F283)="",INDEX(INDIRECT(ES283),$E283,$F283)&gt;=INDEX(INDIRECT(ES283),1,FD$28)),0,(INDEX(INDIRECT(ES283),$E283,$F283))-INDEX(INDIRECT(ES283),1,FD$28))*(10-INDEX(INDIRECT("times"&amp;EQ$2),$F283,FD$28))/10</f>
        <v>0</v>
      </c>
      <c r="FE283" s="63">
        <f ca="1">IF(OR(INDEX(INDIRECT("times"&amp;EQ$2),$F283,FE$28)&gt;10,INDEX(INDIRECT(ES283),$E283,$F283)="",INDEX(INDIRECT(ES283),$E283,$F283)&gt;=INDEX(INDIRECT(ES283),1,FE$28)),0,(INDEX(INDIRECT(ES283),$E283,$F283))-INDEX(INDIRECT(ES283),1,FE$28))*(10-INDEX(INDIRECT("times"&amp;EQ$2),$F283,FE$28))/10</f>
        <v>0</v>
      </c>
      <c r="FF283" s="63">
        <f ca="1">IF(OR(INDEX(INDIRECT("times"&amp;EQ$2),$F283,FF$28)&gt;10,INDEX(INDIRECT(ES283),$E283,$F283)="",INDEX(INDIRECT(ES283),$E283,$F283)&gt;=INDEX(INDIRECT(ES283),1,FF$28)),0,(INDEX(INDIRECT(ES283),$E283,$F283))-INDEX(INDIRECT(ES283),1,FF$28))*(10-INDEX(INDIRECT("times"&amp;EQ$2),$F283,FF$28))/10</f>
        <v>0</v>
      </c>
      <c r="FG283" s="63">
        <f ca="1">IF(OR(INDEX(INDIRECT("times"&amp;EQ$2),$F283,FG$28)&gt;10,INDEX(INDIRECT(ES283),$E283,$F283)="",INDEX(INDIRECT(ES283),$E283,$F283)&gt;=INDEX(INDIRECT(ES283),1,FG$28)),0,(INDEX(INDIRECT(ES283),$E283,$F283))-INDEX(INDIRECT(ES283),1,FG$28))*(10-INDEX(INDIRECT("times"&amp;EQ$2),$F283,FG$28))/10</f>
        <v>0</v>
      </c>
      <c r="FH283" s="63">
        <f ca="1">IF(OR(INDEX(INDIRECT("times"&amp;EQ$2),$F283,FH$28)&gt;10,INDEX(INDIRECT(ES283),$E283,$F283)="",INDEX(INDIRECT(ES283),$E283,$F283)&gt;=INDEX(INDIRECT(ES283),1,FH$28)),0,(INDEX(INDIRECT(ES283),$E283,$F283))-INDEX(INDIRECT(ES283),1,FH$28))*(10-INDEX(INDIRECT("times"&amp;EQ$2),$F283,FH$28))/10</f>
        <v>0</v>
      </c>
      <c r="FI283" s="63">
        <f ca="1">IF(OR(INDEX(INDIRECT("times"&amp;EQ$2),$F283,FI$28)&gt;10,INDEX(INDIRECT(ES283),$E283,$F283)="",INDEX(INDIRECT(ES283),$E283,$F283)&gt;=INDEX(INDIRECT(ES283),1,FI$28)),0,(INDEX(INDIRECT(ES283),$E283,$F283))-INDEX(INDIRECT(ES283),1,FI$28))*(10-INDEX(INDIRECT("times"&amp;EQ$2),$F283,FI$28))/10</f>
        <v>0</v>
      </c>
      <c r="FJ283" s="63">
        <f ca="1">IF(OR(INDEX(INDIRECT("times"&amp;EQ$2),$F283,FJ$28)&gt;10,INDEX(INDIRECT(ES283),$E283,$F283)="",INDEX(INDIRECT(ES283),$E283,$F283)&gt;=INDEX(INDIRECT(ES283),1,FJ$28)),0,(INDEX(INDIRECT(ES283),$E283,$F283))-INDEX(INDIRECT(ES283),1,FJ$28))*(10-INDEX(INDIRECT("times"&amp;EQ$2),$F283,FJ$28))/10</f>
        <v>0</v>
      </c>
      <c r="FK283" s="63">
        <f ca="1">IF(OR(INDEX(INDIRECT("times"&amp;EQ$2),$F283,FK$28)&gt;10,INDEX(INDIRECT(ES283),$E283,$F283)="",INDEX(INDIRECT(ES283),$E283,$F283)&gt;=INDEX(INDIRECT(ES283),1,FK$28)),0,(INDEX(INDIRECT(ES283),$E283,$F283))-INDEX(INDIRECT(ES283),1,FK$28))*(10-INDEX(INDIRECT("times"&amp;EQ$2),$F283,FK$28))/10</f>
        <v>0</v>
      </c>
      <c r="FL283" s="63">
        <f ca="1">IF(OR(INDEX(INDIRECT("times"&amp;EQ$2),$F283,FL$28)&gt;10,INDEX(INDIRECT(ES283),$E283,$F283)="",INDEX(INDIRECT(ES283),$E283,$F283)&gt;=INDEX(INDIRECT(ES283),1,FL$28)),0,(INDEX(INDIRECT(ES283),$E283,$F283))-INDEX(INDIRECT(ES283),1,FL$28))*(10-INDEX(INDIRECT("times"&amp;EQ$2),$F283,FL$28))/10</f>
        <v>0</v>
      </c>
      <c r="FM283" s="63">
        <f ca="1">IF(OR(INDEX(INDIRECT("times"&amp;EQ$2),$F283,FM$28)&gt;10,INDEX(INDIRECT(ES283),$E283,$F283)="",INDEX(INDIRECT(ES283),$E283,$F283)&gt;=INDEX(INDIRECT(ES283),1,FM$28)),0,(INDEX(INDIRECT(ES283),$E283,$F283))-INDEX(INDIRECT(ES283),1,FM$28))*(10-INDEX(INDIRECT("times"&amp;EQ$2),$F283,FM$28))/10</f>
        <v>0</v>
      </c>
      <c r="FN283" s="63">
        <f ca="1">IF(OR(INDEX(INDIRECT("times"&amp;EQ$2),$F283,FN$28)&gt;10,INDEX(INDIRECT(ES283),$E283,$F283)="",INDEX(INDIRECT(ES283),$E283,$F283)&gt;=INDEX(INDIRECT(ES283),1,FN$28)),0,(INDEX(INDIRECT(ES283),$E283,$F283))-INDEX(INDIRECT(ES283),1,FN$28))*(10-INDEX(INDIRECT("times"&amp;EQ$2),$F283,FN$28))/10</f>
        <v>0</v>
      </c>
      <c r="FO283" s="63">
        <f ca="1">IF(OR(INDEX(INDIRECT("times"&amp;EQ$2),$F283,FO$28)&gt;10,INDEX(INDIRECT(ES283),$E283,$F283)="",INDEX(INDIRECT(ES283),$E283,$F283)&gt;=INDEX(INDIRECT(ES283),1,FO$28)),0,(INDEX(INDIRECT(ES283),$E283,$F283))-INDEX(INDIRECT(ES283),1,FO$28))*(10-INDEX(INDIRECT("times"&amp;EQ$2),$F283,FO$28))/10</f>
        <v>0</v>
      </c>
      <c r="FP283" s="64">
        <f ca="1">IF(OR(INDEX(INDIRECT("times"&amp;EQ$2),$F283,FP$28)&gt;10,INDEX(INDIRECT(ES283),$E283,$F283)="",INDEX(INDIRECT(ES283),$E283,$F283)&gt;=INDEX(INDIRECT(ES283),1,FP$28)),0,(INDEX(INDIRECT(ES283),$E283,$F283))-INDEX(INDIRECT(ES283),1,FP$28))*(10-INDEX(INDIRECT("times"&amp;EQ$2),$F283,FP$28))/10</f>
        <v>0</v>
      </c>
      <c r="FQ283" s="201">
        <v>10</v>
      </c>
      <c r="FS283" s="18" t="s">
        <v>219</v>
      </c>
      <c r="FT283" s="122">
        <f>FS236</f>
        <v>2</v>
      </c>
      <c r="FU283" s="122" t="str">
        <f>FS237</f>
        <v>shop65</v>
      </c>
      <c r="FV283" s="210" t="str">
        <f t="shared" si="1204"/>
        <v>core2_shop65</v>
      </c>
      <c r="FW283" s="122">
        <v>5</v>
      </c>
      <c r="FX283" s="33">
        <v>10</v>
      </c>
      <c r="FY283" s="62">
        <f ca="1">IF(OR(INDEX(INDIRECT("times"&amp;FT$2),$F283,FY$28)&gt;10,INDEX(INDIRECT(FV283),$E283,$F283)="",INDEX(INDIRECT(FV283),$E283,$F283)&gt;=INDEX(INDIRECT(FV283),1,FY$28)),0,(INDEX(INDIRECT(FV283),$E283,$F283))-INDEX(INDIRECT(FV283),1,FY$28))*(10-INDEX(INDIRECT("times"&amp;FT$2),$F283,FY$28))/10</f>
        <v>0</v>
      </c>
      <c r="FZ283" s="63">
        <f ca="1">IF(OR(INDEX(INDIRECT("times"&amp;FT$2),$F283,FZ$28)&gt;10,INDEX(INDIRECT(FV283),$E283,$F283)="",INDEX(INDIRECT(FV283),$E283,$F283)&gt;=INDEX(INDIRECT(FV283),1,FZ$28)),0,(INDEX(INDIRECT(FV283),$E283,$F283))-INDEX(INDIRECT(FV283),1,FZ$28))*(10-INDEX(INDIRECT("times"&amp;FT$2),$F283,FZ$28))/10</f>
        <v>0</v>
      </c>
      <c r="GA283" s="63">
        <f ca="1">IF(OR(INDEX(INDIRECT("times"&amp;FT$2),$F283,GA$28)&gt;10,INDEX(INDIRECT(FV283),$E283,$F283)="",INDEX(INDIRECT(FV283),$E283,$F283)&gt;=INDEX(INDIRECT(FV283),1,GA$28)),0,(INDEX(INDIRECT(FV283),$E283,$F283))-INDEX(INDIRECT(FV283),1,GA$28))*(10-INDEX(INDIRECT("times"&amp;FT$2),$F283,GA$28))/10</f>
        <v>0</v>
      </c>
      <c r="GB283" s="63">
        <f ca="1">IF(OR(INDEX(INDIRECT("times"&amp;FT$2),$F283,GB$28)&gt;10,INDEX(INDIRECT(FV283),$E283,$F283)="",INDEX(INDIRECT(FV283),$E283,$F283)&gt;=INDEX(INDIRECT(FV283),1,GB$28)),0,(INDEX(INDIRECT(FV283),$E283,$F283))-INDEX(INDIRECT(FV283),1,GB$28))*(10-INDEX(INDIRECT("times"&amp;FT$2),$F283,GB$28))/10</f>
        <v>0</v>
      </c>
      <c r="GC283" s="63">
        <f ca="1">IF(OR(INDEX(INDIRECT("times"&amp;FT$2),$F283,GC$28)&gt;10,INDEX(INDIRECT(FV283),$E283,$F283)="",INDEX(INDIRECT(FV283),$E283,$F283)&gt;=INDEX(INDIRECT(FV283),1,GC$28)),0,(INDEX(INDIRECT(FV283),$E283,$F283))-INDEX(INDIRECT(FV283),1,GC$28))*(10-INDEX(INDIRECT("times"&amp;FT$2),$F283,GC$28))/10</f>
        <v>0</v>
      </c>
      <c r="GD283" s="63">
        <f ca="1">IF(OR(INDEX(INDIRECT("times"&amp;FT$2),$F283,GD$28)&gt;10,INDEX(INDIRECT(FV283),$E283,$F283)="",INDEX(INDIRECT(FV283),$E283,$F283)&gt;=INDEX(INDIRECT(FV283),1,GD$28)),0,(INDEX(INDIRECT(FV283),$E283,$F283))-INDEX(INDIRECT(FV283),1,GD$28))*(10-INDEX(INDIRECT("times"&amp;FT$2),$F283,GD$28))/10</f>
        <v>0</v>
      </c>
      <c r="GE283" s="63">
        <f ca="1">IF(OR(INDEX(INDIRECT("times"&amp;FT$2),$F283,GE$28)&gt;10,INDEX(INDIRECT(FV283),$E283,$F283)="",INDEX(INDIRECT(FV283),$E283,$F283)&gt;=INDEX(INDIRECT(FV283),1,GE$28)),0,(INDEX(INDIRECT(FV283),$E283,$F283))-INDEX(INDIRECT(FV283),1,GE$28))*(10-INDEX(INDIRECT("times"&amp;FT$2),$F283,GE$28))/10</f>
        <v>0</v>
      </c>
      <c r="GF283" s="63">
        <f ca="1">IF(OR(INDEX(INDIRECT("times"&amp;FT$2),$F283,GF$28)&gt;10,INDEX(INDIRECT(FV283),$E283,$F283)="",INDEX(INDIRECT(FV283),$E283,$F283)&gt;=INDEX(INDIRECT(FV283),1,GF$28)),0,(INDEX(INDIRECT(FV283),$E283,$F283))-INDEX(INDIRECT(FV283),1,GF$28))*(10-INDEX(INDIRECT("times"&amp;FT$2),$F283,GF$28))/10</f>
        <v>0</v>
      </c>
      <c r="GG283" s="63">
        <f ca="1">IF(OR(INDEX(INDIRECT("times"&amp;FT$2),$F283,GG$28)&gt;10,INDEX(INDIRECT(FV283),$E283,$F283)="",INDEX(INDIRECT(FV283),$E283,$F283)&gt;=INDEX(INDIRECT(FV283),1,GG$28)),0,(INDEX(INDIRECT(FV283),$E283,$F283))-INDEX(INDIRECT(FV283),1,GG$28))*(10-INDEX(INDIRECT("times"&amp;FT$2),$F283,GG$28))/10</f>
        <v>0</v>
      </c>
      <c r="GH283" s="63">
        <f ca="1">IF(OR(INDEX(INDIRECT("times"&amp;FT$2),$F283,GH$28)&gt;10,INDEX(INDIRECT(FV283),$E283,$F283)="",INDEX(INDIRECT(FV283),$E283,$F283)&gt;=INDEX(INDIRECT(FV283),1,GH$28)),0,(INDEX(INDIRECT(FV283),$E283,$F283))-INDEX(INDIRECT(FV283),1,GH$28))*(10-INDEX(INDIRECT("times"&amp;FT$2),$F283,GH$28))/10</f>
        <v>0</v>
      </c>
      <c r="GI283" s="63">
        <f ca="1">IF(OR(INDEX(INDIRECT("times"&amp;FT$2),$F283,GI$28)&gt;10,INDEX(INDIRECT(FV283),$E283,$F283)="",INDEX(INDIRECT(FV283),$E283,$F283)&gt;=INDEX(INDIRECT(FV283),1,GI$28)),0,(INDEX(INDIRECT(FV283),$E283,$F283))-INDEX(INDIRECT(FV283),1,GI$28))*(10-INDEX(INDIRECT("times"&amp;FT$2),$F283,GI$28))/10</f>
        <v>0</v>
      </c>
      <c r="GJ283" s="63">
        <f ca="1">IF(OR(INDEX(INDIRECT("times"&amp;FT$2),$F283,GJ$28)&gt;10,INDEX(INDIRECT(FV283),$E283,$F283)="",INDEX(INDIRECT(FV283),$E283,$F283)&gt;=INDEX(INDIRECT(FV283),1,GJ$28)),0,(INDEX(INDIRECT(FV283),$E283,$F283))-INDEX(INDIRECT(FV283),1,GJ$28))*(10-INDEX(INDIRECT("times"&amp;FT$2),$F283,GJ$28))/10</f>
        <v>0</v>
      </c>
      <c r="GK283" s="63">
        <f ca="1">IF(OR(INDEX(INDIRECT("times"&amp;FT$2),$F283,GK$28)&gt;10,INDEX(INDIRECT(FV283),$E283,$F283)="",INDEX(INDIRECT(FV283),$E283,$F283)&gt;=INDEX(INDIRECT(FV283),1,GK$28)),0,(INDEX(INDIRECT(FV283),$E283,$F283))-INDEX(INDIRECT(FV283),1,GK$28))*(10-INDEX(INDIRECT("times"&amp;FT$2),$F283,GK$28))/10</f>
        <v>0</v>
      </c>
      <c r="GL283" s="63">
        <f ca="1">IF(OR(INDEX(INDIRECT("times"&amp;FT$2),$F283,GL$28)&gt;10,INDEX(INDIRECT(FV283),$E283,$F283)="",INDEX(INDIRECT(FV283),$E283,$F283)&gt;=INDEX(INDIRECT(FV283),1,GL$28)),0,(INDEX(INDIRECT(FV283),$E283,$F283))-INDEX(INDIRECT(FV283),1,GL$28))*(10-INDEX(INDIRECT("times"&amp;FT$2),$F283,GL$28))/10</f>
        <v>0</v>
      </c>
      <c r="GM283" s="63">
        <f ca="1">IF(OR(INDEX(INDIRECT("times"&amp;FT$2),$F283,GM$28)&gt;10,INDEX(INDIRECT(FV283),$E283,$F283)="",INDEX(INDIRECT(FV283),$E283,$F283)&gt;=INDEX(INDIRECT(FV283),1,GM$28)),0,(INDEX(INDIRECT(FV283),$E283,$F283))-INDEX(INDIRECT(FV283),1,GM$28))*(10-INDEX(INDIRECT("times"&amp;FT$2),$F283,GM$28))/10</f>
        <v>0</v>
      </c>
      <c r="GN283" s="63">
        <f ca="1">IF(OR(INDEX(INDIRECT("times"&amp;FT$2),$F283,GN$28)&gt;10,INDEX(INDIRECT(FV283),$E283,$F283)="",INDEX(INDIRECT(FV283),$E283,$F283)&gt;=INDEX(INDIRECT(FV283),1,GN$28)),0,(INDEX(INDIRECT(FV283),$E283,$F283))-INDEX(INDIRECT(FV283),1,GN$28))*(10-INDEX(INDIRECT("times"&amp;FT$2),$F283,GN$28))/10</f>
        <v>0</v>
      </c>
      <c r="GO283" s="63">
        <f ca="1">IF(OR(INDEX(INDIRECT("times"&amp;FT$2),$F283,GO$28)&gt;10,INDEX(INDIRECT(FV283),$E283,$F283)="",INDEX(INDIRECT(FV283),$E283,$F283)&gt;=INDEX(INDIRECT(FV283),1,GO$28)),0,(INDEX(INDIRECT(FV283),$E283,$F283))-INDEX(INDIRECT(FV283),1,GO$28))*(10-INDEX(INDIRECT("times"&amp;FT$2),$F283,GO$28))/10</f>
        <v>0</v>
      </c>
      <c r="GP283" s="63">
        <f ca="1">IF(OR(INDEX(INDIRECT("times"&amp;FT$2),$F283,GP$28)&gt;10,INDEX(INDIRECT(FV283),$E283,$F283)="",INDEX(INDIRECT(FV283),$E283,$F283)&gt;=INDEX(INDIRECT(FV283),1,GP$28)),0,(INDEX(INDIRECT(FV283),$E283,$F283))-INDEX(INDIRECT(FV283),1,GP$28))*(10-INDEX(INDIRECT("times"&amp;FT$2),$F283,GP$28))/10</f>
        <v>0</v>
      </c>
      <c r="GQ283" s="63">
        <f ca="1">IF(OR(INDEX(INDIRECT("times"&amp;FT$2),$F283,GQ$28)&gt;10,INDEX(INDIRECT(FV283),$E283,$F283)="",INDEX(INDIRECT(FV283),$E283,$F283)&gt;=INDEX(INDIRECT(FV283),1,GQ$28)),0,(INDEX(INDIRECT(FV283),$E283,$F283))-INDEX(INDIRECT(FV283),1,GQ$28))*(10-INDEX(INDIRECT("times"&amp;FT$2),$F283,GQ$28))/10</f>
        <v>0</v>
      </c>
      <c r="GR283" s="63">
        <f ca="1">IF(OR(INDEX(INDIRECT("times"&amp;FT$2),$F283,GR$28)&gt;10,INDEX(INDIRECT(FV283),$E283,$F283)="",INDEX(INDIRECT(FV283),$E283,$F283)&gt;=INDEX(INDIRECT(FV283),1,GR$28)),0,(INDEX(INDIRECT(FV283),$E283,$F283))-INDEX(INDIRECT(FV283),1,GR$28))*(10-INDEX(INDIRECT("times"&amp;FT$2),$F283,GR$28))/10</f>
        <v>0</v>
      </c>
      <c r="GS283" s="64">
        <f ca="1">IF(OR(INDEX(INDIRECT("times"&amp;FT$2),$F283,GS$28)&gt;10,INDEX(INDIRECT(FV283),$E283,$F283)="",INDEX(INDIRECT(FV283),$E283,$F283)&gt;=INDEX(INDIRECT(FV283),1,GS$28)),0,(INDEX(INDIRECT(FV283),$E283,$F283))-INDEX(INDIRECT(FV283),1,GS$28))*(10-INDEX(INDIRECT("times"&amp;FT$2),$F283,GS$28))/10</f>
        <v>0</v>
      </c>
      <c r="GT283" s="201">
        <v>10</v>
      </c>
      <c r="GV283" s="18" t="s">
        <v>219</v>
      </c>
      <c r="GW283" s="122">
        <f>GV236</f>
        <v>2</v>
      </c>
      <c r="GX283" s="122" t="str">
        <f>GV237</f>
        <v>lei65</v>
      </c>
      <c r="GY283" s="210" t="str">
        <f t="shared" si="1205"/>
        <v>core2_lei65</v>
      </c>
      <c r="GZ283" s="122">
        <v>5</v>
      </c>
      <c r="HA283" s="33">
        <v>10</v>
      </c>
      <c r="HB283" s="62">
        <f ca="1">IF(OR(INDEX(INDIRECT("times"&amp;GW$2),$F283,HB$28)&gt;10,INDEX(INDIRECT(GY283),$E283,$F283)="",INDEX(INDIRECT(GY283),$E283,$F283)&gt;=INDEX(INDIRECT(GY283),1,HB$28)),0,(INDEX(INDIRECT(GY283),$E283,$F283))-INDEX(INDIRECT(GY283),1,HB$28))*(10-INDEX(INDIRECT("times"&amp;GW$2),$F283,HB$28))/10</f>
        <v>0</v>
      </c>
      <c r="HC283" s="63">
        <f ca="1">IF(OR(INDEX(INDIRECT("times"&amp;GW$2),$F283,HC$28)&gt;10,INDEX(INDIRECT(GY283),$E283,$F283)="",INDEX(INDIRECT(GY283),$E283,$F283)&gt;=INDEX(INDIRECT(GY283),1,HC$28)),0,(INDEX(INDIRECT(GY283),$E283,$F283))-INDEX(INDIRECT(GY283),1,HC$28))*(10-INDEX(INDIRECT("times"&amp;GW$2),$F283,HC$28))/10</f>
        <v>0</v>
      </c>
      <c r="HD283" s="63">
        <f ca="1">IF(OR(INDEX(INDIRECT("times"&amp;GW$2),$F283,HD$28)&gt;10,INDEX(INDIRECT(GY283),$E283,$F283)="",INDEX(INDIRECT(GY283),$E283,$F283)&gt;=INDEX(INDIRECT(GY283),1,HD$28)),0,(INDEX(INDIRECT(GY283),$E283,$F283))-INDEX(INDIRECT(GY283),1,HD$28))*(10-INDEX(INDIRECT("times"&amp;GW$2),$F283,HD$28))/10</f>
        <v>0</v>
      </c>
      <c r="HE283" s="63">
        <f ca="1">IF(OR(INDEX(INDIRECT("times"&amp;GW$2),$F283,HE$28)&gt;10,INDEX(INDIRECT(GY283),$E283,$F283)="",INDEX(INDIRECT(GY283),$E283,$F283)&gt;=INDEX(INDIRECT(GY283),1,HE$28)),0,(INDEX(INDIRECT(GY283),$E283,$F283))-INDEX(INDIRECT(GY283),1,HE$28))*(10-INDEX(INDIRECT("times"&amp;GW$2),$F283,HE$28))/10</f>
        <v>0</v>
      </c>
      <c r="HF283" s="63">
        <f ca="1">IF(OR(INDEX(INDIRECT("times"&amp;GW$2),$F283,HF$28)&gt;10,INDEX(INDIRECT(GY283),$E283,$F283)="",INDEX(INDIRECT(GY283),$E283,$F283)&gt;=INDEX(INDIRECT(GY283),1,HF$28)),0,(INDEX(INDIRECT(GY283),$E283,$F283))-INDEX(INDIRECT(GY283),1,HF$28))*(10-INDEX(INDIRECT("times"&amp;GW$2),$F283,HF$28))/10</f>
        <v>0</v>
      </c>
      <c r="HG283" s="63">
        <f ca="1">IF(OR(INDEX(INDIRECT("times"&amp;GW$2),$F283,HG$28)&gt;10,INDEX(INDIRECT(GY283),$E283,$F283)="",INDEX(INDIRECT(GY283),$E283,$F283)&gt;=INDEX(INDIRECT(GY283),1,HG$28)),0,(INDEX(INDIRECT(GY283),$E283,$F283))-INDEX(INDIRECT(GY283),1,HG$28))*(10-INDEX(INDIRECT("times"&amp;GW$2),$F283,HG$28))/10</f>
        <v>0</v>
      </c>
      <c r="HH283" s="63">
        <f ca="1">IF(OR(INDEX(INDIRECT("times"&amp;GW$2),$F283,HH$28)&gt;10,INDEX(INDIRECT(GY283),$E283,$F283)="",INDEX(INDIRECT(GY283),$E283,$F283)&gt;=INDEX(INDIRECT(GY283),1,HH$28)),0,(INDEX(INDIRECT(GY283),$E283,$F283))-INDEX(INDIRECT(GY283),1,HH$28))*(10-INDEX(INDIRECT("times"&amp;GW$2),$F283,HH$28))/10</f>
        <v>0</v>
      </c>
      <c r="HI283" s="63">
        <f ca="1">IF(OR(INDEX(INDIRECT("times"&amp;GW$2),$F283,HI$28)&gt;10,INDEX(INDIRECT(GY283),$E283,$F283)="",INDEX(INDIRECT(GY283),$E283,$F283)&gt;=INDEX(INDIRECT(GY283),1,HI$28)),0,(INDEX(INDIRECT(GY283),$E283,$F283))-INDEX(INDIRECT(GY283),1,HI$28))*(10-INDEX(INDIRECT("times"&amp;GW$2),$F283,HI$28))/10</f>
        <v>0</v>
      </c>
      <c r="HJ283" s="63">
        <f ca="1">IF(OR(INDEX(INDIRECT("times"&amp;GW$2),$F283,HJ$28)&gt;10,INDEX(INDIRECT(GY283),$E283,$F283)="",INDEX(INDIRECT(GY283),$E283,$F283)&gt;=INDEX(INDIRECT(GY283),1,HJ$28)),0,(INDEX(INDIRECT(GY283),$E283,$F283))-INDEX(INDIRECT(GY283),1,HJ$28))*(10-INDEX(INDIRECT("times"&amp;GW$2),$F283,HJ$28))/10</f>
        <v>0</v>
      </c>
      <c r="HK283" s="63">
        <f ca="1">IF(OR(INDEX(INDIRECT("times"&amp;GW$2),$F283,HK$28)&gt;10,INDEX(INDIRECT(GY283),$E283,$F283)="",INDEX(INDIRECT(GY283),$E283,$F283)&gt;=INDEX(INDIRECT(GY283),1,HK$28)),0,(INDEX(INDIRECT(GY283),$E283,$F283))-INDEX(INDIRECT(GY283),1,HK$28))*(10-INDEX(INDIRECT("times"&amp;GW$2),$F283,HK$28))/10</f>
        <v>0</v>
      </c>
      <c r="HL283" s="63">
        <f ca="1">IF(OR(INDEX(INDIRECT("times"&amp;GW$2),$F283,HL$28)&gt;10,INDEX(INDIRECT(GY283),$E283,$F283)="",INDEX(INDIRECT(GY283),$E283,$F283)&gt;=INDEX(INDIRECT(GY283),1,HL$28)),0,(INDEX(INDIRECT(GY283),$E283,$F283))-INDEX(INDIRECT(GY283),1,HL$28))*(10-INDEX(INDIRECT("times"&amp;GW$2),$F283,HL$28))/10</f>
        <v>0</v>
      </c>
      <c r="HM283" s="63">
        <f ca="1">IF(OR(INDEX(INDIRECT("times"&amp;GW$2),$F283,HM$28)&gt;10,INDEX(INDIRECT(GY283),$E283,$F283)="",INDEX(INDIRECT(GY283),$E283,$F283)&gt;=INDEX(INDIRECT(GY283),1,HM$28)),0,(INDEX(INDIRECT(GY283),$E283,$F283))-INDEX(INDIRECT(GY283),1,HM$28))*(10-INDEX(INDIRECT("times"&amp;GW$2),$F283,HM$28))/10</f>
        <v>0</v>
      </c>
      <c r="HN283" s="63">
        <f ca="1">IF(OR(INDEX(INDIRECT("times"&amp;GW$2),$F283,HN$28)&gt;10,INDEX(INDIRECT(GY283),$E283,$F283)="",INDEX(INDIRECT(GY283),$E283,$F283)&gt;=INDEX(INDIRECT(GY283),1,HN$28)),0,(INDEX(INDIRECT(GY283),$E283,$F283))-INDEX(INDIRECT(GY283),1,HN$28))*(10-INDEX(INDIRECT("times"&amp;GW$2),$F283,HN$28))/10</f>
        <v>0</v>
      </c>
      <c r="HO283" s="63">
        <f ca="1">IF(OR(INDEX(INDIRECT("times"&amp;GW$2),$F283,HO$28)&gt;10,INDEX(INDIRECT(GY283),$E283,$F283)="",INDEX(INDIRECT(GY283),$E283,$F283)&gt;=INDEX(INDIRECT(GY283),1,HO$28)),0,(INDEX(INDIRECT(GY283),$E283,$F283))-INDEX(INDIRECT(GY283),1,HO$28))*(10-INDEX(INDIRECT("times"&amp;GW$2),$F283,HO$28))/10</f>
        <v>0</v>
      </c>
      <c r="HP283" s="63">
        <f ca="1">IF(OR(INDEX(INDIRECT("times"&amp;GW$2),$F283,HP$28)&gt;10,INDEX(INDIRECT(GY283),$E283,$F283)="",INDEX(INDIRECT(GY283),$E283,$F283)&gt;=INDEX(INDIRECT(GY283),1,HP$28)),0,(INDEX(INDIRECT(GY283),$E283,$F283))-INDEX(INDIRECT(GY283),1,HP$28))*(10-INDEX(INDIRECT("times"&amp;GW$2),$F283,HP$28))/10</f>
        <v>0</v>
      </c>
      <c r="HQ283" s="63">
        <f ca="1">IF(OR(INDEX(INDIRECT("times"&amp;GW$2),$F283,HQ$28)&gt;10,INDEX(INDIRECT(GY283),$E283,$F283)="",INDEX(INDIRECT(GY283),$E283,$F283)&gt;=INDEX(INDIRECT(GY283),1,HQ$28)),0,(INDEX(INDIRECT(GY283),$E283,$F283))-INDEX(INDIRECT(GY283),1,HQ$28))*(10-INDEX(INDIRECT("times"&amp;GW$2),$F283,HQ$28))/10</f>
        <v>0</v>
      </c>
      <c r="HR283" s="63">
        <f ca="1">IF(OR(INDEX(INDIRECT("times"&amp;GW$2),$F283,HR$28)&gt;10,INDEX(INDIRECT(GY283),$E283,$F283)="",INDEX(INDIRECT(GY283),$E283,$F283)&gt;=INDEX(INDIRECT(GY283),1,HR$28)),0,(INDEX(INDIRECT(GY283),$E283,$F283))-INDEX(INDIRECT(GY283),1,HR$28))*(10-INDEX(INDIRECT("times"&amp;GW$2),$F283,HR$28))/10</f>
        <v>0</v>
      </c>
      <c r="HS283" s="63">
        <f ca="1">IF(OR(INDEX(INDIRECT("times"&amp;GW$2),$F283,HS$28)&gt;10,INDEX(INDIRECT(GY283),$E283,$F283)="",INDEX(INDIRECT(GY283),$E283,$F283)&gt;=INDEX(INDIRECT(GY283),1,HS$28)),0,(INDEX(INDIRECT(GY283),$E283,$F283))-INDEX(INDIRECT(GY283),1,HS$28))*(10-INDEX(INDIRECT("times"&amp;GW$2),$F283,HS$28))/10</f>
        <v>0</v>
      </c>
      <c r="HT283" s="63">
        <f ca="1">IF(OR(INDEX(INDIRECT("times"&amp;GW$2),$F283,HT$28)&gt;10,INDEX(INDIRECT(GY283),$E283,$F283)="",INDEX(INDIRECT(GY283),$E283,$F283)&gt;=INDEX(INDIRECT(GY283),1,HT$28)),0,(INDEX(INDIRECT(GY283),$E283,$F283))-INDEX(INDIRECT(GY283),1,HT$28))*(10-INDEX(INDIRECT("times"&amp;GW$2),$F283,HT$28))/10</f>
        <v>0</v>
      </c>
      <c r="HU283" s="63">
        <f ca="1">IF(OR(INDEX(INDIRECT("times"&amp;GW$2),$F283,HU$28)&gt;10,INDEX(INDIRECT(GY283),$E283,$F283)="",INDEX(INDIRECT(GY283),$E283,$F283)&gt;=INDEX(INDIRECT(GY283),1,HU$28)),0,(INDEX(INDIRECT(GY283),$E283,$F283))-INDEX(INDIRECT(GY283),1,HU$28))*(10-INDEX(INDIRECT("times"&amp;GW$2),$F283,HU$28))/10</f>
        <v>0</v>
      </c>
      <c r="HV283" s="64">
        <f ca="1">IF(OR(INDEX(INDIRECT("times"&amp;GW$2),$F283,HV$28)&gt;10,INDEX(INDIRECT(GY283),$E283,$F283)="",INDEX(INDIRECT(GY283),$E283,$F283)&gt;=INDEX(INDIRECT(GY283),1,HV$28)),0,(INDEX(INDIRECT(GY283),$E283,$F283))-INDEX(INDIRECT(GY283),1,HV$28))*(10-INDEX(INDIRECT("times"&amp;GW$2),$F283,HV$28))/10</f>
        <v>0</v>
      </c>
      <c r="HW283" s="201">
        <v>10</v>
      </c>
    </row>
    <row r="284" spans="1:231" ht="15">
      <c r="A284" s="18" t="s">
        <v>220</v>
      </c>
      <c r="B284" s="122">
        <f>A236</f>
        <v>2</v>
      </c>
      <c r="C284" s="122" t="str">
        <f>A237</f>
        <v>work1834</v>
      </c>
      <c r="D284" s="210" t="str">
        <f t="shared" si="1198"/>
        <v>core2_work1834</v>
      </c>
      <c r="E284" s="122">
        <v>5</v>
      </c>
      <c r="F284" s="33">
        <v>11</v>
      </c>
      <c r="G284" s="62">
        <f ca="1">IF(OR(INDEX(INDIRECT("times"&amp;B$2),$F284,G$28)&gt;10,INDEX(INDIRECT(D284),$E284,$F284)="",INDEX(INDIRECT(D284),$E284,$F284)&gt;=INDEX(INDIRECT(D284),1,G$28)),0,(INDEX(INDIRECT(D284),$E284,$F284))-INDEX(INDIRECT(D284),1,G$28))*(10-INDEX(INDIRECT("times"&amp;B$2),$F284,G$28))/10</f>
        <v>0</v>
      </c>
      <c r="H284" s="63">
        <f ca="1">IF(OR(INDEX(INDIRECT("times"&amp;B$2),$F284,H$28)&gt;10,INDEX(INDIRECT(D284),$E284,$F284)="",INDEX(INDIRECT(D284),$E284,$F284)&gt;=INDEX(INDIRECT(D284),1,H$28)),0,(INDEX(INDIRECT(D284),$E284,$F284))-INDEX(INDIRECT(D284),1,H$28))*(10-INDEX(INDIRECT("times"&amp;B$2),$F284,H$28))/10</f>
        <v>0</v>
      </c>
      <c r="I284" s="63">
        <f ca="1">IF(OR(INDEX(INDIRECT("times"&amp;B$2),$F284,I$28)&gt;10,INDEX(INDIRECT(D284),$E284,$F284)="",INDEX(INDIRECT(D284),$E284,$F284)&gt;=INDEX(INDIRECT(D284),1,I$28)),0,(INDEX(INDIRECT(D284),$E284,$F284))-INDEX(INDIRECT(D284),1,I$28))*(10-INDEX(INDIRECT("times"&amp;B$2),$F284,I$28))/10</f>
        <v>0</v>
      </c>
      <c r="J284" s="63">
        <f ca="1">IF(OR(INDEX(INDIRECT("times"&amp;B$2),$F284,J$28)&gt;10,INDEX(INDIRECT(D284),$E284,$F284)="",INDEX(INDIRECT(D284),$E284,$F284)&gt;=INDEX(INDIRECT(D284),1,J$28)),0,(INDEX(INDIRECT(D284),$E284,$F284))-INDEX(INDIRECT(D284),1,J$28))*(10-INDEX(INDIRECT("times"&amp;B$2),$F284,J$28))/10</f>
        <v>0</v>
      </c>
      <c r="K284" s="63">
        <f ca="1">IF(OR(INDEX(INDIRECT("times"&amp;B$2),$F284,K$28)&gt;10,INDEX(INDIRECT(D284),$E284,$F284)="",INDEX(INDIRECT(D284),$E284,$F284)&gt;=INDEX(INDIRECT(D284),1,K$28)),0,(INDEX(INDIRECT(D284),$E284,$F284))-INDEX(INDIRECT(D284),1,K$28))*(10-INDEX(INDIRECT("times"&amp;B$2),$F284,K$28))/10</f>
        <v>0</v>
      </c>
      <c r="L284" s="63">
        <f ca="1">IF(OR(INDEX(INDIRECT("times"&amp;B$2),$F284,L$28)&gt;10,INDEX(INDIRECT(D284),$E284,$F284)="",INDEX(INDIRECT(D284),$E284,$F284)&gt;=INDEX(INDIRECT(D284),1,L$28)),0,(INDEX(INDIRECT(D284),$E284,$F284))-INDEX(INDIRECT(D284),1,L$28))*(10-INDEX(INDIRECT("times"&amp;B$2),$F284,L$28))/10</f>
        <v>0</v>
      </c>
      <c r="M284" s="63">
        <f ca="1">IF(OR(INDEX(INDIRECT("times"&amp;B$2),$F284,M$28)&gt;10,INDEX(INDIRECT(D284),$E284,$F284)="",INDEX(INDIRECT(D284),$E284,$F284)&gt;=INDEX(INDIRECT(D284),1,M$28)),0,(INDEX(INDIRECT(D284),$E284,$F284))-INDEX(INDIRECT(D284),1,M$28))*(10-INDEX(INDIRECT("times"&amp;B$2),$F284,M$28))/10</f>
        <v>0</v>
      </c>
      <c r="N284" s="63">
        <f ca="1">IF(OR(INDEX(INDIRECT("times"&amp;B$2),$F284,N$28)&gt;10,INDEX(INDIRECT(D284),$E284,$F284)="",INDEX(INDIRECT(D284),$E284,$F284)&gt;=INDEX(INDIRECT(D284),1,N$28)),0,(INDEX(INDIRECT(D284),$E284,$F284))-INDEX(INDIRECT(D284),1,N$28))*(10-INDEX(INDIRECT("times"&amp;B$2),$F284,N$28))/10</f>
        <v>0</v>
      </c>
      <c r="O284" s="63">
        <f ca="1">IF(OR(INDEX(INDIRECT("times"&amp;B$2),$F284,O$28)&gt;10,INDEX(INDIRECT(D284),$E284,$F284)="",INDEX(INDIRECT(D284),$E284,$F284)&gt;=INDEX(INDIRECT(D284),1,O$28)),0,(INDEX(INDIRECT(D284),$E284,$F284))-INDEX(INDIRECT(D284),1,O$28))*(10-INDEX(INDIRECT("times"&amp;B$2),$F284,O$28))/10</f>
        <v>0</v>
      </c>
      <c r="P284" s="63">
        <f ca="1">IF(OR(INDEX(INDIRECT("times"&amp;B$2),$F284,P$28)&gt;10,INDEX(INDIRECT(D284),$E284,$F284)="",INDEX(INDIRECT(D284),$E284,$F284)&gt;=INDEX(INDIRECT(D284),1,P$28)),0,(INDEX(INDIRECT(D284),$E284,$F284))-INDEX(INDIRECT(D284),1,P$28))*(10-INDEX(INDIRECT("times"&amp;B$2),$F284,P$28))/10</f>
        <v>0</v>
      </c>
      <c r="Q284" s="63">
        <f ca="1">IF(OR(INDEX(INDIRECT("times"&amp;B$2),$F284,Q$28)&gt;10,INDEX(INDIRECT(D284),$E284,$F284)="",INDEX(INDIRECT(D284),$E284,$F284)&gt;=INDEX(INDIRECT(D284),1,Q$28)),0,(INDEX(INDIRECT(D284),$E284,$F284))-INDEX(INDIRECT(D284),1,Q$28))*(10-INDEX(INDIRECT("times"&amp;B$2),$F284,Q$28))/10</f>
        <v>0</v>
      </c>
      <c r="R284" s="63">
        <f ca="1">IF(OR(INDEX(INDIRECT("times"&amp;B$2),$F284,R$28)&gt;10,INDEX(INDIRECT(D284),$E284,$F284)="",INDEX(INDIRECT(D284),$E284,$F284)&gt;=INDEX(INDIRECT(D284),1,R$28)),0,(INDEX(INDIRECT(D284),$E284,$F284))-INDEX(INDIRECT(D284),1,R$28))*(10-INDEX(INDIRECT("times"&amp;B$2),$F284,R$28))/10</f>
        <v>0</v>
      </c>
      <c r="S284" s="63">
        <f ca="1">IF(OR(INDEX(INDIRECT("times"&amp;B$2),$F284,S$28)&gt;10,INDEX(INDIRECT(D284),$E284,$F284)="",INDEX(INDIRECT(D284),$E284,$F284)&gt;=INDEX(INDIRECT(D284),1,S$28)),0,(INDEX(INDIRECT(D284),$E284,$F284))-INDEX(INDIRECT(D284),1,S$28))*(10-INDEX(INDIRECT("times"&amp;B$2),$F284,S$28))/10</f>
        <v>0</v>
      </c>
      <c r="T284" s="63">
        <f ca="1">IF(OR(INDEX(INDIRECT("times"&amp;B$2),$F284,T$28)&gt;10,INDEX(INDIRECT(D284),$E284,$F284)="",INDEX(INDIRECT(D284),$E284,$F284)&gt;=INDEX(INDIRECT(D284),1,T$28)),0,(INDEX(INDIRECT(D284),$E284,$F284))-INDEX(INDIRECT(D284),1,T$28))*(10-INDEX(INDIRECT("times"&amp;B$2),$F284,T$28))/10</f>
        <v>0</v>
      </c>
      <c r="U284" s="63">
        <f ca="1">IF(OR(INDEX(INDIRECT("times"&amp;B$2),$F284,U$28)&gt;10,INDEX(INDIRECT(D284),$E284,$F284)="",INDEX(INDIRECT(D284),$E284,$F284)&gt;=INDEX(INDIRECT(D284),1,U$28)),0,(INDEX(INDIRECT(D284),$E284,$F284))-INDEX(INDIRECT(D284),1,U$28))*(10-INDEX(INDIRECT("times"&amp;B$2),$F284,U$28))/10</f>
        <v>0</v>
      </c>
      <c r="V284" s="63">
        <f ca="1">IF(OR(INDEX(INDIRECT("times"&amp;B$2),$F284,V$28)&gt;10,INDEX(INDIRECT(D284),$E284,$F284)="",INDEX(INDIRECT(D284),$E284,$F284)&gt;=INDEX(INDIRECT(D284),1,V$28)),0,(INDEX(INDIRECT(D284),$E284,$F284))-INDEX(INDIRECT(D284),1,V$28))*(10-INDEX(INDIRECT("times"&amp;B$2),$F284,V$28))/10</f>
        <v>0</v>
      </c>
      <c r="W284" s="63">
        <f ca="1">IF(OR(INDEX(INDIRECT("times"&amp;B$2),$F284,W$28)&gt;10,INDEX(INDIRECT(D284),$E284,$F284)="",INDEX(INDIRECT(D284),$E284,$F284)&gt;=INDEX(INDIRECT(D284),1,W$28)),0,(INDEX(INDIRECT(D284),$E284,$F284))-INDEX(INDIRECT(D284),1,W$28))*(10-INDEX(INDIRECT("times"&amp;B$2),$F284,W$28))/10</f>
        <v>0</v>
      </c>
      <c r="X284" s="63">
        <f ca="1">IF(OR(INDEX(INDIRECT("times"&amp;B$2),$F284,X$28)&gt;10,INDEX(INDIRECT(D284),$E284,$F284)="",INDEX(INDIRECT(D284),$E284,$F284)&gt;=INDEX(INDIRECT(D284),1,X$28)),0,(INDEX(INDIRECT(D284),$E284,$F284))-INDEX(INDIRECT(D284),1,X$28))*(10-INDEX(INDIRECT("times"&amp;B$2),$F284,X$28))/10</f>
        <v>0</v>
      </c>
      <c r="Y284" s="63">
        <f ca="1">IF(OR(INDEX(INDIRECT("times"&amp;B$2),$F284,Y$28)&gt;10,INDEX(INDIRECT(D284),$E284,$F284)="",INDEX(INDIRECT(D284),$E284,$F284)&gt;=INDEX(INDIRECT(D284),1,Y$28)),0,(INDEX(INDIRECT(D284),$E284,$F284))-INDEX(INDIRECT(D284),1,Y$28))*(10-INDEX(INDIRECT("times"&amp;B$2),$F284,Y$28))/10</f>
        <v>0</v>
      </c>
      <c r="Z284" s="63">
        <f ca="1">IF(OR(INDEX(INDIRECT("times"&amp;B$2),$F284,Z$28)&gt;10,INDEX(INDIRECT(D284),$E284,$F284)="",INDEX(INDIRECT(D284),$E284,$F284)&gt;=INDEX(INDIRECT(D284),1,Z$28)),0,(INDEX(INDIRECT(D284),$E284,$F284))-INDEX(INDIRECT(D284),1,Z$28))*(10-INDEX(INDIRECT("times"&amp;B$2),$F284,Z$28))/10</f>
        <v>0</v>
      </c>
      <c r="AA284" s="64">
        <f ca="1">IF(OR(INDEX(INDIRECT("times"&amp;B$2),$F284,AA$28)&gt;10,INDEX(INDIRECT(D284),$E284,$F284)="",INDEX(INDIRECT(D284),$E284,$F284)&gt;=INDEX(INDIRECT(D284),1,AA$28)),0,(INDEX(INDIRECT(D284),$E284,$F284))-INDEX(INDIRECT(D284),1,AA$28))*(10-INDEX(INDIRECT("times"&amp;B$2),$F284,AA$28))/10</f>
        <v>0</v>
      </c>
      <c r="AB284" s="201">
        <v>11</v>
      </c>
      <c r="AD284" s="18" t="s">
        <v>220</v>
      </c>
      <c r="AE284" s="122">
        <f>AD236</f>
        <v>2</v>
      </c>
      <c r="AF284" s="122" t="str">
        <f>AD237</f>
        <v>shop1834</v>
      </c>
      <c r="AG284" s="210" t="str">
        <f t="shared" si="1199"/>
        <v>core2_shop1834</v>
      </c>
      <c r="AH284" s="122">
        <v>5</v>
      </c>
      <c r="AI284" s="33">
        <v>11</v>
      </c>
      <c r="AJ284" s="62">
        <f ca="1">IF(OR(INDEX(INDIRECT("times"&amp;AE$2),$F284,AJ$28)&gt;10,INDEX(INDIRECT(AG284),$E284,$F284)="",INDEX(INDIRECT(AG284),$E284,$F284)&gt;=INDEX(INDIRECT(AG284),1,AJ$28)),0,(INDEX(INDIRECT(AG284),$E284,$F284))-INDEX(INDIRECT(AG284),1,AJ$28))*(10-INDEX(INDIRECT("times"&amp;AE$2),$F284,AJ$28))/10</f>
        <v>0</v>
      </c>
      <c r="AK284" s="63">
        <f ca="1">IF(OR(INDEX(INDIRECT("times"&amp;AE$2),$F284,AK$28)&gt;10,INDEX(INDIRECT(AG284),$E284,$F284)="",INDEX(INDIRECT(AG284),$E284,$F284)&gt;=INDEX(INDIRECT(AG284),1,AK$28)),0,(INDEX(INDIRECT(AG284),$E284,$F284))-INDEX(INDIRECT(AG284),1,AK$28))*(10-INDEX(INDIRECT("times"&amp;AE$2),$F284,AK$28))/10</f>
        <v>0</v>
      </c>
      <c r="AL284" s="63">
        <f ca="1">IF(OR(INDEX(INDIRECT("times"&amp;AE$2),$F284,AL$28)&gt;10,INDEX(INDIRECT(AG284),$E284,$F284)="",INDEX(INDIRECT(AG284),$E284,$F284)&gt;=INDEX(INDIRECT(AG284),1,AL$28)),0,(INDEX(INDIRECT(AG284),$E284,$F284))-INDEX(INDIRECT(AG284),1,AL$28))*(10-INDEX(INDIRECT("times"&amp;AE$2),$F284,AL$28))/10</f>
        <v>0</v>
      </c>
      <c r="AM284" s="63">
        <f ca="1">IF(OR(INDEX(INDIRECT("times"&amp;AE$2),$F284,AM$28)&gt;10,INDEX(INDIRECT(AG284),$E284,$F284)="",INDEX(INDIRECT(AG284),$E284,$F284)&gt;=INDEX(INDIRECT(AG284),1,AM$28)),0,(INDEX(INDIRECT(AG284),$E284,$F284))-INDEX(INDIRECT(AG284),1,AM$28))*(10-INDEX(INDIRECT("times"&amp;AE$2),$F284,AM$28))/10</f>
        <v>0</v>
      </c>
      <c r="AN284" s="63">
        <f ca="1">IF(OR(INDEX(INDIRECT("times"&amp;AE$2),$F284,AN$28)&gt;10,INDEX(INDIRECT(AG284),$E284,$F284)="",INDEX(INDIRECT(AG284),$E284,$F284)&gt;=INDEX(INDIRECT(AG284),1,AN$28)),0,(INDEX(INDIRECT(AG284),$E284,$F284))-INDEX(INDIRECT(AG284),1,AN$28))*(10-INDEX(INDIRECT("times"&amp;AE$2),$F284,AN$28))/10</f>
        <v>0</v>
      </c>
      <c r="AO284" s="63">
        <f ca="1">IF(OR(INDEX(INDIRECT("times"&amp;AE$2),$F284,AO$28)&gt;10,INDEX(INDIRECT(AG284),$E284,$F284)="",INDEX(INDIRECT(AG284),$E284,$F284)&gt;=INDEX(INDIRECT(AG284),1,AO$28)),0,(INDEX(INDIRECT(AG284),$E284,$F284))-INDEX(INDIRECT(AG284),1,AO$28))*(10-INDEX(INDIRECT("times"&amp;AE$2),$F284,AO$28))/10</f>
        <v>0</v>
      </c>
      <c r="AP284" s="63">
        <f ca="1">IF(OR(INDEX(INDIRECT("times"&amp;AE$2),$F284,AP$28)&gt;10,INDEX(INDIRECT(AG284),$E284,$F284)="",INDEX(INDIRECT(AG284),$E284,$F284)&gt;=INDEX(INDIRECT(AG284),1,AP$28)),0,(INDEX(INDIRECT(AG284),$E284,$F284))-INDEX(INDIRECT(AG284),1,AP$28))*(10-INDEX(INDIRECT("times"&amp;AE$2),$F284,AP$28))/10</f>
        <v>0</v>
      </c>
      <c r="AQ284" s="63">
        <f ca="1">IF(OR(INDEX(INDIRECT("times"&amp;AE$2),$F284,AQ$28)&gt;10,INDEX(INDIRECT(AG284),$E284,$F284)="",INDEX(INDIRECT(AG284),$E284,$F284)&gt;=INDEX(INDIRECT(AG284),1,AQ$28)),0,(INDEX(INDIRECT(AG284),$E284,$F284))-INDEX(INDIRECT(AG284),1,AQ$28))*(10-INDEX(INDIRECT("times"&amp;AE$2),$F284,AQ$28))/10</f>
        <v>0</v>
      </c>
      <c r="AR284" s="63">
        <f ca="1">IF(OR(INDEX(INDIRECT("times"&amp;AE$2),$F284,AR$28)&gt;10,INDEX(INDIRECT(AG284),$E284,$F284)="",INDEX(INDIRECT(AG284),$E284,$F284)&gt;=INDEX(INDIRECT(AG284),1,AR$28)),0,(INDEX(INDIRECT(AG284),$E284,$F284))-INDEX(INDIRECT(AG284),1,AR$28))*(10-INDEX(INDIRECT("times"&amp;AE$2),$F284,AR$28))/10</f>
        <v>0</v>
      </c>
      <c r="AS284" s="63">
        <f ca="1">IF(OR(INDEX(INDIRECT("times"&amp;AE$2),$F284,AS$28)&gt;10,INDEX(INDIRECT(AG284),$E284,$F284)="",INDEX(INDIRECT(AG284),$E284,$F284)&gt;=INDEX(INDIRECT(AG284),1,AS$28)),0,(INDEX(INDIRECT(AG284),$E284,$F284))-INDEX(INDIRECT(AG284),1,AS$28))*(10-INDEX(INDIRECT("times"&amp;AE$2),$F284,AS$28))/10</f>
        <v>0</v>
      </c>
      <c r="AT284" s="63">
        <f ca="1">IF(OR(INDEX(INDIRECT("times"&amp;AE$2),$F284,AT$28)&gt;10,INDEX(INDIRECT(AG284),$E284,$F284)="",INDEX(INDIRECT(AG284),$E284,$F284)&gt;=INDEX(INDIRECT(AG284),1,AT$28)),0,(INDEX(INDIRECT(AG284),$E284,$F284))-INDEX(INDIRECT(AG284),1,AT$28))*(10-INDEX(INDIRECT("times"&amp;AE$2),$F284,AT$28))/10</f>
        <v>0</v>
      </c>
      <c r="AU284" s="63">
        <f ca="1">IF(OR(INDEX(INDIRECT("times"&amp;AE$2),$F284,AU$28)&gt;10,INDEX(INDIRECT(AG284),$E284,$F284)="",INDEX(INDIRECT(AG284),$E284,$F284)&gt;=INDEX(INDIRECT(AG284),1,AU$28)),0,(INDEX(INDIRECT(AG284),$E284,$F284))-INDEX(INDIRECT(AG284),1,AU$28))*(10-INDEX(INDIRECT("times"&amp;AE$2),$F284,AU$28))/10</f>
        <v>0</v>
      </c>
      <c r="AV284" s="63">
        <f ca="1">IF(OR(INDEX(INDIRECT("times"&amp;AE$2),$F284,AV$28)&gt;10,INDEX(INDIRECT(AG284),$E284,$F284)="",INDEX(INDIRECT(AG284),$E284,$F284)&gt;=INDEX(INDIRECT(AG284),1,AV$28)),0,(INDEX(INDIRECT(AG284),$E284,$F284))-INDEX(INDIRECT(AG284),1,AV$28))*(10-INDEX(INDIRECT("times"&amp;AE$2),$F284,AV$28))/10</f>
        <v>0</v>
      </c>
      <c r="AW284" s="63">
        <f ca="1">IF(OR(INDEX(INDIRECT("times"&amp;AE$2),$F284,AW$28)&gt;10,INDEX(INDIRECT(AG284),$E284,$F284)="",INDEX(INDIRECT(AG284),$E284,$F284)&gt;=INDEX(INDIRECT(AG284),1,AW$28)),0,(INDEX(INDIRECT(AG284),$E284,$F284))-INDEX(INDIRECT(AG284),1,AW$28))*(10-INDEX(INDIRECT("times"&amp;AE$2),$F284,AW$28))/10</f>
        <v>0</v>
      </c>
      <c r="AX284" s="63">
        <f ca="1">IF(OR(INDEX(INDIRECT("times"&amp;AE$2),$F284,AX$28)&gt;10,INDEX(INDIRECT(AG284),$E284,$F284)="",INDEX(INDIRECT(AG284),$E284,$F284)&gt;=INDEX(INDIRECT(AG284),1,AX$28)),0,(INDEX(INDIRECT(AG284),$E284,$F284))-INDEX(INDIRECT(AG284),1,AX$28))*(10-INDEX(INDIRECT("times"&amp;AE$2),$F284,AX$28))/10</f>
        <v>0</v>
      </c>
      <c r="AY284" s="63">
        <f ca="1">IF(OR(INDEX(INDIRECT("times"&amp;AE$2),$F284,AY$28)&gt;10,INDEX(INDIRECT(AG284),$E284,$F284)="",INDEX(INDIRECT(AG284),$E284,$F284)&gt;=INDEX(INDIRECT(AG284),1,AY$28)),0,(INDEX(INDIRECT(AG284),$E284,$F284))-INDEX(INDIRECT(AG284),1,AY$28))*(10-INDEX(INDIRECT("times"&amp;AE$2),$F284,AY$28))/10</f>
        <v>0</v>
      </c>
      <c r="AZ284" s="63">
        <f ca="1">IF(OR(INDEX(INDIRECT("times"&amp;AE$2),$F284,AZ$28)&gt;10,INDEX(INDIRECT(AG284),$E284,$F284)="",INDEX(INDIRECT(AG284),$E284,$F284)&gt;=INDEX(INDIRECT(AG284),1,AZ$28)),0,(INDEX(INDIRECT(AG284),$E284,$F284))-INDEX(INDIRECT(AG284),1,AZ$28))*(10-INDEX(INDIRECT("times"&amp;AE$2),$F284,AZ$28))/10</f>
        <v>0</v>
      </c>
      <c r="BA284" s="63">
        <f ca="1">IF(OR(INDEX(INDIRECT("times"&amp;AE$2),$F284,BA$28)&gt;10,INDEX(INDIRECT(AG284),$E284,$F284)="",INDEX(INDIRECT(AG284),$E284,$F284)&gt;=INDEX(INDIRECT(AG284),1,BA$28)),0,(INDEX(INDIRECT(AG284),$E284,$F284))-INDEX(INDIRECT(AG284),1,BA$28))*(10-INDEX(INDIRECT("times"&amp;AE$2),$F284,BA$28))/10</f>
        <v>0</v>
      </c>
      <c r="BB284" s="63">
        <f ca="1">IF(OR(INDEX(INDIRECT("times"&amp;AE$2),$F284,BB$28)&gt;10,INDEX(INDIRECT(AG284),$E284,$F284)="",INDEX(INDIRECT(AG284),$E284,$F284)&gt;=INDEX(INDIRECT(AG284),1,BB$28)),0,(INDEX(INDIRECT(AG284),$E284,$F284))-INDEX(INDIRECT(AG284),1,BB$28))*(10-INDEX(INDIRECT("times"&amp;AE$2),$F284,BB$28))/10</f>
        <v>0</v>
      </c>
      <c r="BC284" s="63">
        <f ca="1">IF(OR(INDEX(INDIRECT("times"&amp;AE$2),$F284,BC$28)&gt;10,INDEX(INDIRECT(AG284),$E284,$F284)="",INDEX(INDIRECT(AG284),$E284,$F284)&gt;=INDEX(INDIRECT(AG284),1,BC$28)),0,(INDEX(INDIRECT(AG284),$E284,$F284))-INDEX(INDIRECT(AG284),1,BC$28))*(10-INDEX(INDIRECT("times"&amp;AE$2),$F284,BC$28))/10</f>
        <v>0</v>
      </c>
      <c r="BD284" s="64">
        <f ca="1">IF(OR(INDEX(INDIRECT("times"&amp;AE$2),$F284,BD$28)&gt;10,INDEX(INDIRECT(AG284),$E284,$F284)="",INDEX(INDIRECT(AG284),$E284,$F284)&gt;=INDEX(INDIRECT(AG284),1,BD$28)),0,(INDEX(INDIRECT(AG284),$E284,$F284))-INDEX(INDIRECT(AG284),1,BD$28))*(10-INDEX(INDIRECT("times"&amp;AE$2),$F284,BD$28))/10</f>
        <v>0</v>
      </c>
      <c r="BE284" s="201">
        <v>11</v>
      </c>
      <c r="BG284" s="18" t="s">
        <v>220</v>
      </c>
      <c r="BH284" s="122">
        <f>BG236</f>
        <v>2</v>
      </c>
      <c r="BI284" s="122" t="str">
        <f>BG237</f>
        <v>lei1834</v>
      </c>
      <c r="BJ284" s="210" t="str">
        <f t="shared" si="1200"/>
        <v>core2_lei1834</v>
      </c>
      <c r="BK284" s="122">
        <v>5</v>
      </c>
      <c r="BL284" s="33">
        <v>11</v>
      </c>
      <c r="BM284" s="62">
        <f ca="1">IF(OR(INDEX(INDIRECT("times"&amp;BH$2),$F284,BM$28)&gt;10,INDEX(INDIRECT(BJ284),$E284,$F284)="",INDEX(INDIRECT(BJ284),$E284,$F284)&gt;=INDEX(INDIRECT(BJ284),1,BM$28)),0,(INDEX(INDIRECT(BJ284),$E284,$F284))-INDEX(INDIRECT(BJ284),1,BM$28))*(10-INDEX(INDIRECT("times"&amp;BH$2),$F284,BM$28))/10</f>
        <v>0</v>
      </c>
      <c r="BN284" s="63">
        <f ca="1">IF(OR(INDEX(INDIRECT("times"&amp;BH$2),$F284,BN$28)&gt;10,INDEX(INDIRECT(BJ284),$E284,$F284)="",INDEX(INDIRECT(BJ284),$E284,$F284)&gt;=INDEX(INDIRECT(BJ284),1,BN$28)),0,(INDEX(INDIRECT(BJ284),$E284,$F284))-INDEX(INDIRECT(BJ284),1,BN$28))*(10-INDEX(INDIRECT("times"&amp;BH$2),$F284,BN$28))/10</f>
        <v>0</v>
      </c>
      <c r="BO284" s="63">
        <f ca="1">IF(OR(INDEX(INDIRECT("times"&amp;BH$2),$F284,BO$28)&gt;10,INDEX(INDIRECT(BJ284),$E284,$F284)="",INDEX(INDIRECT(BJ284),$E284,$F284)&gt;=INDEX(INDIRECT(BJ284),1,BO$28)),0,(INDEX(INDIRECT(BJ284),$E284,$F284))-INDEX(INDIRECT(BJ284),1,BO$28))*(10-INDEX(INDIRECT("times"&amp;BH$2),$F284,BO$28))/10</f>
        <v>0</v>
      </c>
      <c r="BP284" s="63">
        <f ca="1">IF(OR(INDEX(INDIRECT("times"&amp;BH$2),$F284,BP$28)&gt;10,INDEX(INDIRECT(BJ284),$E284,$F284)="",INDEX(INDIRECT(BJ284),$E284,$F284)&gt;=INDEX(INDIRECT(BJ284),1,BP$28)),0,(INDEX(INDIRECT(BJ284),$E284,$F284))-INDEX(INDIRECT(BJ284),1,BP$28))*(10-INDEX(INDIRECT("times"&amp;BH$2),$F284,BP$28))/10</f>
        <v>0</v>
      </c>
      <c r="BQ284" s="63">
        <f ca="1">IF(OR(INDEX(INDIRECT("times"&amp;BH$2),$F284,BQ$28)&gt;10,INDEX(INDIRECT(BJ284),$E284,$F284)="",INDEX(INDIRECT(BJ284),$E284,$F284)&gt;=INDEX(INDIRECT(BJ284),1,BQ$28)),0,(INDEX(INDIRECT(BJ284),$E284,$F284))-INDEX(INDIRECT(BJ284),1,BQ$28))*(10-INDEX(INDIRECT("times"&amp;BH$2),$F284,BQ$28))/10</f>
        <v>0</v>
      </c>
      <c r="BR284" s="63">
        <f ca="1">IF(OR(INDEX(INDIRECT("times"&amp;BH$2),$F284,BR$28)&gt;10,INDEX(INDIRECT(BJ284),$E284,$F284)="",INDEX(INDIRECT(BJ284),$E284,$F284)&gt;=INDEX(INDIRECT(BJ284),1,BR$28)),0,(INDEX(INDIRECT(BJ284),$E284,$F284))-INDEX(INDIRECT(BJ284),1,BR$28))*(10-INDEX(INDIRECT("times"&amp;BH$2),$F284,BR$28))/10</f>
        <v>0</v>
      </c>
      <c r="BS284" s="63">
        <f ca="1">IF(OR(INDEX(INDIRECT("times"&amp;BH$2),$F284,BS$28)&gt;10,INDEX(INDIRECT(BJ284),$E284,$F284)="",INDEX(INDIRECT(BJ284),$E284,$F284)&gt;=INDEX(INDIRECT(BJ284),1,BS$28)),0,(INDEX(INDIRECT(BJ284),$E284,$F284))-INDEX(INDIRECT(BJ284),1,BS$28))*(10-INDEX(INDIRECT("times"&amp;BH$2),$F284,BS$28))/10</f>
        <v>0</v>
      </c>
      <c r="BT284" s="63">
        <f ca="1">IF(OR(INDEX(INDIRECT("times"&amp;BH$2),$F284,BT$28)&gt;10,INDEX(INDIRECT(BJ284),$E284,$F284)="",INDEX(INDIRECT(BJ284),$E284,$F284)&gt;=INDEX(INDIRECT(BJ284),1,BT$28)),0,(INDEX(INDIRECT(BJ284),$E284,$F284))-INDEX(INDIRECT(BJ284),1,BT$28))*(10-INDEX(INDIRECT("times"&amp;BH$2),$F284,BT$28))/10</f>
        <v>0</v>
      </c>
      <c r="BU284" s="63">
        <f ca="1">IF(OR(INDEX(INDIRECT("times"&amp;BH$2),$F284,BU$28)&gt;10,INDEX(INDIRECT(BJ284),$E284,$F284)="",INDEX(INDIRECT(BJ284),$E284,$F284)&gt;=INDEX(INDIRECT(BJ284),1,BU$28)),0,(INDEX(INDIRECT(BJ284),$E284,$F284))-INDEX(INDIRECT(BJ284),1,BU$28))*(10-INDEX(INDIRECT("times"&amp;BH$2),$F284,BU$28))/10</f>
        <v>0</v>
      </c>
      <c r="BV284" s="63">
        <f ca="1">IF(OR(INDEX(INDIRECT("times"&amp;BH$2),$F284,BV$28)&gt;10,INDEX(INDIRECT(BJ284),$E284,$F284)="",INDEX(INDIRECT(BJ284),$E284,$F284)&gt;=INDEX(INDIRECT(BJ284),1,BV$28)),0,(INDEX(INDIRECT(BJ284),$E284,$F284))-INDEX(INDIRECT(BJ284),1,BV$28))*(10-INDEX(INDIRECT("times"&amp;BH$2),$F284,BV$28))/10</f>
        <v>0</v>
      </c>
      <c r="BW284" s="63">
        <f ca="1">IF(OR(INDEX(INDIRECT("times"&amp;BH$2),$F284,BW$28)&gt;10,INDEX(INDIRECT(BJ284),$E284,$F284)="",INDEX(INDIRECT(BJ284),$E284,$F284)&gt;=INDEX(INDIRECT(BJ284),1,BW$28)),0,(INDEX(INDIRECT(BJ284),$E284,$F284))-INDEX(INDIRECT(BJ284),1,BW$28))*(10-INDEX(INDIRECT("times"&amp;BH$2),$F284,BW$28))/10</f>
        <v>0</v>
      </c>
      <c r="BX284" s="63">
        <f ca="1">IF(OR(INDEX(INDIRECT("times"&amp;BH$2),$F284,BX$28)&gt;10,INDEX(INDIRECT(BJ284),$E284,$F284)="",INDEX(INDIRECT(BJ284),$E284,$F284)&gt;=INDEX(INDIRECT(BJ284),1,BX$28)),0,(INDEX(INDIRECT(BJ284),$E284,$F284))-INDEX(INDIRECT(BJ284),1,BX$28))*(10-INDEX(INDIRECT("times"&amp;BH$2),$F284,BX$28))/10</f>
        <v>0</v>
      </c>
      <c r="BY284" s="63">
        <f ca="1">IF(OR(INDEX(INDIRECT("times"&amp;BH$2),$F284,BY$28)&gt;10,INDEX(INDIRECT(BJ284),$E284,$F284)="",INDEX(INDIRECT(BJ284),$E284,$F284)&gt;=INDEX(INDIRECT(BJ284),1,BY$28)),0,(INDEX(INDIRECT(BJ284),$E284,$F284))-INDEX(INDIRECT(BJ284),1,BY$28))*(10-INDEX(INDIRECT("times"&amp;BH$2),$F284,BY$28))/10</f>
        <v>0</v>
      </c>
      <c r="BZ284" s="63">
        <f ca="1">IF(OR(INDEX(INDIRECT("times"&amp;BH$2),$F284,BZ$28)&gt;10,INDEX(INDIRECT(BJ284),$E284,$F284)="",INDEX(INDIRECT(BJ284),$E284,$F284)&gt;=INDEX(INDIRECT(BJ284),1,BZ$28)),0,(INDEX(INDIRECT(BJ284),$E284,$F284))-INDEX(INDIRECT(BJ284),1,BZ$28))*(10-INDEX(INDIRECT("times"&amp;BH$2),$F284,BZ$28))/10</f>
        <v>0</v>
      </c>
      <c r="CA284" s="63">
        <f ca="1">IF(OR(INDEX(INDIRECT("times"&amp;BH$2),$F284,CA$28)&gt;10,INDEX(INDIRECT(BJ284),$E284,$F284)="",INDEX(INDIRECT(BJ284),$E284,$F284)&gt;=INDEX(INDIRECT(BJ284),1,CA$28)),0,(INDEX(INDIRECT(BJ284),$E284,$F284))-INDEX(INDIRECT(BJ284),1,CA$28))*(10-INDEX(INDIRECT("times"&amp;BH$2),$F284,CA$28))/10</f>
        <v>0</v>
      </c>
      <c r="CB284" s="63">
        <f ca="1">IF(OR(INDEX(INDIRECT("times"&amp;BH$2),$F284,CB$28)&gt;10,INDEX(INDIRECT(BJ284),$E284,$F284)="",INDEX(INDIRECT(BJ284),$E284,$F284)&gt;=INDEX(INDIRECT(BJ284),1,CB$28)),0,(INDEX(INDIRECT(BJ284),$E284,$F284))-INDEX(INDIRECT(BJ284),1,CB$28))*(10-INDEX(INDIRECT("times"&amp;BH$2),$F284,CB$28))/10</f>
        <v>0</v>
      </c>
      <c r="CC284" s="63">
        <f ca="1">IF(OR(INDEX(INDIRECT("times"&amp;BH$2),$F284,CC$28)&gt;10,INDEX(INDIRECT(BJ284),$E284,$F284)="",INDEX(INDIRECT(BJ284),$E284,$F284)&gt;=INDEX(INDIRECT(BJ284),1,CC$28)),0,(INDEX(INDIRECT(BJ284),$E284,$F284))-INDEX(INDIRECT(BJ284),1,CC$28))*(10-INDEX(INDIRECT("times"&amp;BH$2),$F284,CC$28))/10</f>
        <v>0</v>
      </c>
      <c r="CD284" s="63">
        <f ca="1">IF(OR(INDEX(INDIRECT("times"&amp;BH$2),$F284,CD$28)&gt;10,INDEX(INDIRECT(BJ284),$E284,$F284)="",INDEX(INDIRECT(BJ284),$E284,$F284)&gt;=INDEX(INDIRECT(BJ284),1,CD$28)),0,(INDEX(INDIRECT(BJ284),$E284,$F284))-INDEX(INDIRECT(BJ284),1,CD$28))*(10-INDEX(INDIRECT("times"&amp;BH$2),$F284,CD$28))/10</f>
        <v>0</v>
      </c>
      <c r="CE284" s="63">
        <f ca="1">IF(OR(INDEX(INDIRECT("times"&amp;BH$2),$F284,CE$28)&gt;10,INDEX(INDIRECT(BJ284),$E284,$F284)="",INDEX(INDIRECT(BJ284),$E284,$F284)&gt;=INDEX(INDIRECT(BJ284),1,CE$28)),0,(INDEX(INDIRECT(BJ284),$E284,$F284))-INDEX(INDIRECT(BJ284),1,CE$28))*(10-INDEX(INDIRECT("times"&amp;BH$2),$F284,CE$28))/10</f>
        <v>0</v>
      </c>
      <c r="CF284" s="63">
        <f ca="1">IF(OR(INDEX(INDIRECT("times"&amp;BH$2),$F284,CF$28)&gt;10,INDEX(INDIRECT(BJ284),$E284,$F284)="",INDEX(INDIRECT(BJ284),$E284,$F284)&gt;=INDEX(INDIRECT(BJ284),1,CF$28)),0,(INDEX(INDIRECT(BJ284),$E284,$F284))-INDEX(INDIRECT(BJ284),1,CF$28))*(10-INDEX(INDIRECT("times"&amp;BH$2),$F284,CF$28))/10</f>
        <v>0</v>
      </c>
      <c r="CG284" s="64">
        <f ca="1">IF(OR(INDEX(INDIRECT("times"&amp;BH$2),$F284,CG$28)&gt;10,INDEX(INDIRECT(BJ284),$E284,$F284)="",INDEX(INDIRECT(BJ284),$E284,$F284)&gt;=INDEX(INDIRECT(BJ284),1,CG$28)),0,(INDEX(INDIRECT(BJ284),$E284,$F284))-INDEX(INDIRECT(BJ284),1,CG$28))*(10-INDEX(INDIRECT("times"&amp;BH$2),$F284,CG$28))/10</f>
        <v>0</v>
      </c>
      <c r="CH284" s="201">
        <v>11</v>
      </c>
      <c r="CJ284" s="18" t="s">
        <v>220</v>
      </c>
      <c r="CK284" s="122">
        <f>CJ236</f>
        <v>2</v>
      </c>
      <c r="CL284" s="122" t="str">
        <f>CJ237</f>
        <v>work3564</v>
      </c>
      <c r="CM284" s="210" t="str">
        <f t="shared" si="1201"/>
        <v>core2_work3564</v>
      </c>
      <c r="CN284" s="122">
        <v>5</v>
      </c>
      <c r="CO284" s="33">
        <v>11</v>
      </c>
      <c r="CP284" s="62">
        <f ca="1">IF(OR(INDEX(INDIRECT("times"&amp;CK$2),$F284,CP$28)&gt;10,INDEX(INDIRECT(CM284),$E284,$F284)="",INDEX(INDIRECT(CM284),$E284,$F284)&gt;=INDEX(INDIRECT(CM284),1,CP$28)),0,(INDEX(INDIRECT(CM284),$E284,$F284))-INDEX(INDIRECT(CM284),1,CP$28))*(10-INDEX(INDIRECT("times"&amp;CK$2),$F284,CP$28))/10</f>
        <v>0</v>
      </c>
      <c r="CQ284" s="63">
        <f ca="1">IF(OR(INDEX(INDIRECT("times"&amp;CK$2),$F284,CQ$28)&gt;10,INDEX(INDIRECT(CM284),$E284,$F284)="",INDEX(INDIRECT(CM284),$E284,$F284)&gt;=INDEX(INDIRECT(CM284),1,CQ$28)),0,(INDEX(INDIRECT(CM284),$E284,$F284))-INDEX(INDIRECT(CM284),1,CQ$28))*(10-INDEX(INDIRECT("times"&amp;CK$2),$F284,CQ$28))/10</f>
        <v>0</v>
      </c>
      <c r="CR284" s="63">
        <f ca="1">IF(OR(INDEX(INDIRECT("times"&amp;CK$2),$F284,CR$28)&gt;10,INDEX(INDIRECT(CM284),$E284,$F284)="",INDEX(INDIRECT(CM284),$E284,$F284)&gt;=INDEX(INDIRECT(CM284),1,CR$28)),0,(INDEX(INDIRECT(CM284),$E284,$F284))-INDEX(INDIRECT(CM284),1,CR$28))*(10-INDEX(INDIRECT("times"&amp;CK$2),$F284,CR$28))/10</f>
        <v>0</v>
      </c>
      <c r="CS284" s="63">
        <f ca="1">IF(OR(INDEX(INDIRECT("times"&amp;CK$2),$F284,CS$28)&gt;10,INDEX(INDIRECT(CM284),$E284,$F284)="",INDEX(INDIRECT(CM284),$E284,$F284)&gt;=INDEX(INDIRECT(CM284),1,CS$28)),0,(INDEX(INDIRECT(CM284),$E284,$F284))-INDEX(INDIRECT(CM284),1,CS$28))*(10-INDEX(INDIRECT("times"&amp;CK$2),$F284,CS$28))/10</f>
        <v>0</v>
      </c>
      <c r="CT284" s="63">
        <f ca="1">IF(OR(INDEX(INDIRECT("times"&amp;CK$2),$F284,CT$28)&gt;10,INDEX(INDIRECT(CM284),$E284,$F284)="",INDEX(INDIRECT(CM284),$E284,$F284)&gt;=INDEX(INDIRECT(CM284),1,CT$28)),0,(INDEX(INDIRECT(CM284),$E284,$F284))-INDEX(INDIRECT(CM284),1,CT$28))*(10-INDEX(INDIRECT("times"&amp;CK$2),$F284,CT$28))/10</f>
        <v>0</v>
      </c>
      <c r="CU284" s="63">
        <f ca="1">IF(OR(INDEX(INDIRECT("times"&amp;CK$2),$F284,CU$28)&gt;10,INDEX(INDIRECT(CM284),$E284,$F284)="",INDEX(INDIRECT(CM284),$E284,$F284)&gt;=INDEX(INDIRECT(CM284),1,CU$28)),0,(INDEX(INDIRECT(CM284),$E284,$F284))-INDEX(INDIRECT(CM284),1,CU$28))*(10-INDEX(INDIRECT("times"&amp;CK$2),$F284,CU$28))/10</f>
        <v>0</v>
      </c>
      <c r="CV284" s="63">
        <f ca="1">IF(OR(INDEX(INDIRECT("times"&amp;CK$2),$F284,CV$28)&gt;10,INDEX(INDIRECT(CM284),$E284,$F284)="",INDEX(INDIRECT(CM284),$E284,$F284)&gt;=INDEX(INDIRECT(CM284),1,CV$28)),0,(INDEX(INDIRECT(CM284),$E284,$F284))-INDEX(INDIRECT(CM284),1,CV$28))*(10-INDEX(INDIRECT("times"&amp;CK$2),$F284,CV$28))/10</f>
        <v>0</v>
      </c>
      <c r="CW284" s="63">
        <f ca="1">IF(OR(INDEX(INDIRECT("times"&amp;CK$2),$F284,CW$28)&gt;10,INDEX(INDIRECT(CM284),$E284,$F284)="",INDEX(INDIRECT(CM284),$E284,$F284)&gt;=INDEX(INDIRECT(CM284),1,CW$28)),0,(INDEX(INDIRECT(CM284),$E284,$F284))-INDEX(INDIRECT(CM284),1,CW$28))*(10-INDEX(INDIRECT("times"&amp;CK$2),$F284,CW$28))/10</f>
        <v>0</v>
      </c>
      <c r="CX284" s="63">
        <f ca="1">IF(OR(INDEX(INDIRECT("times"&amp;CK$2),$F284,CX$28)&gt;10,INDEX(INDIRECT(CM284),$E284,$F284)="",INDEX(INDIRECT(CM284),$E284,$F284)&gt;=INDEX(INDIRECT(CM284),1,CX$28)),0,(INDEX(INDIRECT(CM284),$E284,$F284))-INDEX(INDIRECT(CM284),1,CX$28))*(10-INDEX(INDIRECT("times"&amp;CK$2),$F284,CX$28))/10</f>
        <v>0</v>
      </c>
      <c r="CY284" s="63">
        <f ca="1">IF(OR(INDEX(INDIRECT("times"&amp;CK$2),$F284,CY$28)&gt;10,INDEX(INDIRECT(CM284),$E284,$F284)="",INDEX(INDIRECT(CM284),$E284,$F284)&gt;=INDEX(INDIRECT(CM284),1,CY$28)),0,(INDEX(INDIRECT(CM284),$E284,$F284))-INDEX(INDIRECT(CM284),1,CY$28))*(10-INDEX(INDIRECT("times"&amp;CK$2),$F284,CY$28))/10</f>
        <v>0</v>
      </c>
      <c r="CZ284" s="63">
        <f ca="1">IF(OR(INDEX(INDIRECT("times"&amp;CK$2),$F284,CZ$28)&gt;10,INDEX(INDIRECT(CM284),$E284,$F284)="",INDEX(INDIRECT(CM284),$E284,$F284)&gt;=INDEX(INDIRECT(CM284),1,CZ$28)),0,(INDEX(INDIRECT(CM284),$E284,$F284))-INDEX(INDIRECT(CM284),1,CZ$28))*(10-INDEX(INDIRECT("times"&amp;CK$2),$F284,CZ$28))/10</f>
        <v>0</v>
      </c>
      <c r="DA284" s="63">
        <f ca="1">IF(OR(INDEX(INDIRECT("times"&amp;CK$2),$F284,DA$28)&gt;10,INDEX(INDIRECT(CM284),$E284,$F284)="",INDEX(INDIRECT(CM284),$E284,$F284)&gt;=INDEX(INDIRECT(CM284),1,DA$28)),0,(INDEX(INDIRECT(CM284),$E284,$F284))-INDEX(INDIRECT(CM284),1,DA$28))*(10-INDEX(INDIRECT("times"&amp;CK$2),$F284,DA$28))/10</f>
        <v>0</v>
      </c>
      <c r="DB284" s="63">
        <f ca="1">IF(OR(INDEX(INDIRECT("times"&amp;CK$2),$F284,DB$28)&gt;10,INDEX(INDIRECT(CM284),$E284,$F284)="",INDEX(INDIRECT(CM284),$E284,$F284)&gt;=INDEX(INDIRECT(CM284),1,DB$28)),0,(INDEX(INDIRECT(CM284),$E284,$F284))-INDEX(INDIRECT(CM284),1,DB$28))*(10-INDEX(INDIRECT("times"&amp;CK$2),$F284,DB$28))/10</f>
        <v>0</v>
      </c>
      <c r="DC284" s="63">
        <f ca="1">IF(OR(INDEX(INDIRECT("times"&amp;CK$2),$F284,DC$28)&gt;10,INDEX(INDIRECT(CM284),$E284,$F284)="",INDEX(INDIRECT(CM284),$E284,$F284)&gt;=INDEX(INDIRECT(CM284),1,DC$28)),0,(INDEX(INDIRECT(CM284),$E284,$F284))-INDEX(INDIRECT(CM284),1,DC$28))*(10-INDEX(INDIRECT("times"&amp;CK$2),$F284,DC$28))/10</f>
        <v>0</v>
      </c>
      <c r="DD284" s="63">
        <f ca="1">IF(OR(INDEX(INDIRECT("times"&amp;CK$2),$F284,DD$28)&gt;10,INDEX(INDIRECT(CM284),$E284,$F284)="",INDEX(INDIRECT(CM284),$E284,$F284)&gt;=INDEX(INDIRECT(CM284),1,DD$28)),0,(INDEX(INDIRECT(CM284),$E284,$F284))-INDEX(INDIRECT(CM284),1,DD$28))*(10-INDEX(INDIRECT("times"&amp;CK$2),$F284,DD$28))/10</f>
        <v>0</v>
      </c>
      <c r="DE284" s="63">
        <f ca="1">IF(OR(INDEX(INDIRECT("times"&amp;CK$2),$F284,DE$28)&gt;10,INDEX(INDIRECT(CM284),$E284,$F284)="",INDEX(INDIRECT(CM284),$E284,$F284)&gt;=INDEX(INDIRECT(CM284),1,DE$28)),0,(INDEX(INDIRECT(CM284),$E284,$F284))-INDEX(INDIRECT(CM284),1,DE$28))*(10-INDEX(INDIRECT("times"&amp;CK$2),$F284,DE$28))/10</f>
        <v>0</v>
      </c>
      <c r="DF284" s="63">
        <f ca="1">IF(OR(INDEX(INDIRECT("times"&amp;CK$2),$F284,DF$28)&gt;10,INDEX(INDIRECT(CM284),$E284,$F284)="",INDEX(INDIRECT(CM284),$E284,$F284)&gt;=INDEX(INDIRECT(CM284),1,DF$28)),0,(INDEX(INDIRECT(CM284),$E284,$F284))-INDEX(INDIRECT(CM284),1,DF$28))*(10-INDEX(INDIRECT("times"&amp;CK$2),$F284,DF$28))/10</f>
        <v>0</v>
      </c>
      <c r="DG284" s="63">
        <f ca="1">IF(OR(INDEX(INDIRECT("times"&amp;CK$2),$F284,DG$28)&gt;10,INDEX(INDIRECT(CM284),$E284,$F284)="",INDEX(INDIRECT(CM284),$E284,$F284)&gt;=INDEX(INDIRECT(CM284),1,DG$28)),0,(INDEX(INDIRECT(CM284),$E284,$F284))-INDEX(INDIRECT(CM284),1,DG$28))*(10-INDEX(INDIRECT("times"&amp;CK$2),$F284,DG$28))/10</f>
        <v>0</v>
      </c>
      <c r="DH284" s="63">
        <f ca="1">IF(OR(INDEX(INDIRECT("times"&amp;CK$2),$F284,DH$28)&gt;10,INDEX(INDIRECT(CM284),$E284,$F284)="",INDEX(INDIRECT(CM284),$E284,$F284)&gt;=INDEX(INDIRECT(CM284),1,DH$28)),0,(INDEX(INDIRECT(CM284),$E284,$F284))-INDEX(INDIRECT(CM284),1,DH$28))*(10-INDEX(INDIRECT("times"&amp;CK$2),$F284,DH$28))/10</f>
        <v>0</v>
      </c>
      <c r="DI284" s="63">
        <f ca="1">IF(OR(INDEX(INDIRECT("times"&amp;CK$2),$F284,DI$28)&gt;10,INDEX(INDIRECT(CM284),$E284,$F284)="",INDEX(INDIRECT(CM284),$E284,$F284)&gt;=INDEX(INDIRECT(CM284),1,DI$28)),0,(INDEX(INDIRECT(CM284),$E284,$F284))-INDEX(INDIRECT(CM284),1,DI$28))*(10-INDEX(INDIRECT("times"&amp;CK$2),$F284,DI$28))/10</f>
        <v>0</v>
      </c>
      <c r="DJ284" s="64">
        <f ca="1">IF(OR(INDEX(INDIRECT("times"&amp;CK$2),$F284,DJ$28)&gt;10,INDEX(INDIRECT(CM284),$E284,$F284)="",INDEX(INDIRECT(CM284),$E284,$F284)&gt;=INDEX(INDIRECT(CM284),1,DJ$28)),0,(INDEX(INDIRECT(CM284),$E284,$F284))-INDEX(INDIRECT(CM284),1,DJ$28))*(10-INDEX(INDIRECT("times"&amp;CK$2),$F284,DJ$28))/10</f>
        <v>0</v>
      </c>
      <c r="DK284" s="201">
        <v>11</v>
      </c>
      <c r="DM284" s="18" t="s">
        <v>220</v>
      </c>
      <c r="DN284" s="122">
        <f>DM236</f>
        <v>2</v>
      </c>
      <c r="DO284" s="122" t="str">
        <f>DM237</f>
        <v>shop3564</v>
      </c>
      <c r="DP284" s="210" t="str">
        <f t="shared" si="1202"/>
        <v>core2_shop3564</v>
      </c>
      <c r="DQ284" s="122">
        <v>5</v>
      </c>
      <c r="DR284" s="33">
        <v>11</v>
      </c>
      <c r="DS284" s="62">
        <f ca="1">IF(OR(INDEX(INDIRECT("times"&amp;DN$2),$F284,DS$28)&gt;10,INDEX(INDIRECT(DP284),$E284,$F284)="",INDEX(INDIRECT(DP284),$E284,$F284)&gt;=INDEX(INDIRECT(DP284),1,DS$28)),0,(INDEX(INDIRECT(DP284),$E284,$F284))-INDEX(INDIRECT(DP284),1,DS$28))*(10-INDEX(INDIRECT("times"&amp;DN$2),$F284,DS$28))/10</f>
        <v>0</v>
      </c>
      <c r="DT284" s="63">
        <f ca="1">IF(OR(INDEX(INDIRECT("times"&amp;DN$2),$F284,DT$28)&gt;10,INDEX(INDIRECT(DP284),$E284,$F284)="",INDEX(INDIRECT(DP284),$E284,$F284)&gt;=INDEX(INDIRECT(DP284),1,DT$28)),0,(INDEX(INDIRECT(DP284),$E284,$F284))-INDEX(INDIRECT(DP284),1,DT$28))*(10-INDEX(INDIRECT("times"&amp;DN$2),$F284,DT$28))/10</f>
        <v>0</v>
      </c>
      <c r="DU284" s="63">
        <f ca="1">IF(OR(INDEX(INDIRECT("times"&amp;DN$2),$F284,DU$28)&gt;10,INDEX(INDIRECT(DP284),$E284,$F284)="",INDEX(INDIRECT(DP284),$E284,$F284)&gt;=INDEX(INDIRECT(DP284),1,DU$28)),0,(INDEX(INDIRECT(DP284),$E284,$F284))-INDEX(INDIRECT(DP284),1,DU$28))*(10-INDEX(INDIRECT("times"&amp;DN$2),$F284,DU$28))/10</f>
        <v>0</v>
      </c>
      <c r="DV284" s="63">
        <f ca="1">IF(OR(INDEX(INDIRECT("times"&amp;DN$2),$F284,DV$28)&gt;10,INDEX(INDIRECT(DP284),$E284,$F284)="",INDEX(INDIRECT(DP284),$E284,$F284)&gt;=INDEX(INDIRECT(DP284),1,DV$28)),0,(INDEX(INDIRECT(DP284),$E284,$F284))-INDEX(INDIRECT(DP284),1,DV$28))*(10-INDEX(INDIRECT("times"&amp;DN$2),$F284,DV$28))/10</f>
        <v>0</v>
      </c>
      <c r="DW284" s="63">
        <f ca="1">IF(OR(INDEX(INDIRECT("times"&amp;DN$2),$F284,DW$28)&gt;10,INDEX(INDIRECT(DP284),$E284,$F284)="",INDEX(INDIRECT(DP284),$E284,$F284)&gt;=INDEX(INDIRECT(DP284),1,DW$28)),0,(INDEX(INDIRECT(DP284),$E284,$F284))-INDEX(INDIRECT(DP284),1,DW$28))*(10-INDEX(INDIRECT("times"&amp;DN$2),$F284,DW$28))/10</f>
        <v>0</v>
      </c>
      <c r="DX284" s="63">
        <f ca="1">IF(OR(INDEX(INDIRECT("times"&amp;DN$2),$F284,DX$28)&gt;10,INDEX(INDIRECT(DP284),$E284,$F284)="",INDEX(INDIRECT(DP284),$E284,$F284)&gt;=INDEX(INDIRECT(DP284),1,DX$28)),0,(INDEX(INDIRECT(DP284),$E284,$F284))-INDEX(INDIRECT(DP284),1,DX$28))*(10-INDEX(INDIRECT("times"&amp;DN$2),$F284,DX$28))/10</f>
        <v>0</v>
      </c>
      <c r="DY284" s="63">
        <f ca="1">IF(OR(INDEX(INDIRECT("times"&amp;DN$2),$F284,DY$28)&gt;10,INDEX(INDIRECT(DP284),$E284,$F284)="",INDEX(INDIRECT(DP284),$E284,$F284)&gt;=INDEX(INDIRECT(DP284),1,DY$28)),0,(INDEX(INDIRECT(DP284),$E284,$F284))-INDEX(INDIRECT(DP284),1,DY$28))*(10-INDEX(INDIRECT("times"&amp;DN$2),$F284,DY$28))/10</f>
        <v>0</v>
      </c>
      <c r="DZ284" s="63">
        <f ca="1">IF(OR(INDEX(INDIRECT("times"&amp;DN$2),$F284,DZ$28)&gt;10,INDEX(INDIRECT(DP284),$E284,$F284)="",INDEX(INDIRECT(DP284),$E284,$F284)&gt;=INDEX(INDIRECT(DP284),1,DZ$28)),0,(INDEX(INDIRECT(DP284),$E284,$F284))-INDEX(INDIRECT(DP284),1,DZ$28))*(10-INDEX(INDIRECT("times"&amp;DN$2),$F284,DZ$28))/10</f>
        <v>0</v>
      </c>
      <c r="EA284" s="63">
        <f ca="1">IF(OR(INDEX(INDIRECT("times"&amp;DN$2),$F284,EA$28)&gt;10,INDEX(INDIRECT(DP284),$E284,$F284)="",INDEX(INDIRECT(DP284),$E284,$F284)&gt;=INDEX(INDIRECT(DP284),1,EA$28)),0,(INDEX(INDIRECT(DP284),$E284,$F284))-INDEX(INDIRECT(DP284),1,EA$28))*(10-INDEX(INDIRECT("times"&amp;DN$2),$F284,EA$28))/10</f>
        <v>0</v>
      </c>
      <c r="EB284" s="63">
        <f ca="1">IF(OR(INDEX(INDIRECT("times"&amp;DN$2),$F284,EB$28)&gt;10,INDEX(INDIRECT(DP284),$E284,$F284)="",INDEX(INDIRECT(DP284),$E284,$F284)&gt;=INDEX(INDIRECT(DP284),1,EB$28)),0,(INDEX(INDIRECT(DP284),$E284,$F284))-INDEX(INDIRECT(DP284),1,EB$28))*(10-INDEX(INDIRECT("times"&amp;DN$2),$F284,EB$28))/10</f>
        <v>0</v>
      </c>
      <c r="EC284" s="63">
        <f ca="1">IF(OR(INDEX(INDIRECT("times"&amp;DN$2),$F284,EC$28)&gt;10,INDEX(INDIRECT(DP284),$E284,$F284)="",INDEX(INDIRECT(DP284),$E284,$F284)&gt;=INDEX(INDIRECT(DP284),1,EC$28)),0,(INDEX(INDIRECT(DP284),$E284,$F284))-INDEX(INDIRECT(DP284),1,EC$28))*(10-INDEX(INDIRECT("times"&amp;DN$2),$F284,EC$28))/10</f>
        <v>0</v>
      </c>
      <c r="ED284" s="63">
        <f ca="1">IF(OR(INDEX(INDIRECT("times"&amp;DN$2),$F284,ED$28)&gt;10,INDEX(INDIRECT(DP284),$E284,$F284)="",INDEX(INDIRECT(DP284),$E284,$F284)&gt;=INDEX(INDIRECT(DP284),1,ED$28)),0,(INDEX(INDIRECT(DP284),$E284,$F284))-INDEX(INDIRECT(DP284),1,ED$28))*(10-INDEX(INDIRECT("times"&amp;DN$2),$F284,ED$28))/10</f>
        <v>0</v>
      </c>
      <c r="EE284" s="63">
        <f ca="1">IF(OR(INDEX(INDIRECT("times"&amp;DN$2),$F284,EE$28)&gt;10,INDEX(INDIRECT(DP284),$E284,$F284)="",INDEX(INDIRECT(DP284),$E284,$F284)&gt;=INDEX(INDIRECT(DP284),1,EE$28)),0,(INDEX(INDIRECT(DP284),$E284,$F284))-INDEX(INDIRECT(DP284),1,EE$28))*(10-INDEX(INDIRECT("times"&amp;DN$2),$F284,EE$28))/10</f>
        <v>0</v>
      </c>
      <c r="EF284" s="63">
        <f ca="1">IF(OR(INDEX(INDIRECT("times"&amp;DN$2),$F284,EF$28)&gt;10,INDEX(INDIRECT(DP284),$E284,$F284)="",INDEX(INDIRECT(DP284),$E284,$F284)&gt;=INDEX(INDIRECT(DP284),1,EF$28)),0,(INDEX(INDIRECT(DP284),$E284,$F284))-INDEX(INDIRECT(DP284),1,EF$28))*(10-INDEX(INDIRECT("times"&amp;DN$2),$F284,EF$28))/10</f>
        <v>0</v>
      </c>
      <c r="EG284" s="63">
        <f ca="1">IF(OR(INDEX(INDIRECT("times"&amp;DN$2),$F284,EG$28)&gt;10,INDEX(INDIRECT(DP284),$E284,$F284)="",INDEX(INDIRECT(DP284),$E284,$F284)&gt;=INDEX(INDIRECT(DP284),1,EG$28)),0,(INDEX(INDIRECT(DP284),$E284,$F284))-INDEX(INDIRECT(DP284),1,EG$28))*(10-INDEX(INDIRECT("times"&amp;DN$2),$F284,EG$28))/10</f>
        <v>0</v>
      </c>
      <c r="EH284" s="63">
        <f ca="1">IF(OR(INDEX(INDIRECT("times"&amp;DN$2),$F284,EH$28)&gt;10,INDEX(INDIRECT(DP284),$E284,$F284)="",INDEX(INDIRECT(DP284),$E284,$F284)&gt;=INDEX(INDIRECT(DP284),1,EH$28)),0,(INDEX(INDIRECT(DP284),$E284,$F284))-INDEX(INDIRECT(DP284),1,EH$28))*(10-INDEX(INDIRECT("times"&amp;DN$2),$F284,EH$28))/10</f>
        <v>0</v>
      </c>
      <c r="EI284" s="63">
        <f ca="1">IF(OR(INDEX(INDIRECT("times"&amp;DN$2),$F284,EI$28)&gt;10,INDEX(INDIRECT(DP284),$E284,$F284)="",INDEX(INDIRECT(DP284),$E284,$F284)&gt;=INDEX(INDIRECT(DP284),1,EI$28)),0,(INDEX(INDIRECT(DP284),$E284,$F284))-INDEX(INDIRECT(DP284),1,EI$28))*(10-INDEX(INDIRECT("times"&amp;DN$2),$F284,EI$28))/10</f>
        <v>0</v>
      </c>
      <c r="EJ284" s="63">
        <f ca="1">IF(OR(INDEX(INDIRECT("times"&amp;DN$2),$F284,EJ$28)&gt;10,INDEX(INDIRECT(DP284),$E284,$F284)="",INDEX(INDIRECT(DP284),$E284,$F284)&gt;=INDEX(INDIRECT(DP284),1,EJ$28)),0,(INDEX(INDIRECT(DP284),$E284,$F284))-INDEX(INDIRECT(DP284),1,EJ$28))*(10-INDEX(INDIRECT("times"&amp;DN$2),$F284,EJ$28))/10</f>
        <v>0</v>
      </c>
      <c r="EK284" s="63">
        <f ca="1">IF(OR(INDEX(INDIRECT("times"&amp;DN$2),$F284,EK$28)&gt;10,INDEX(INDIRECT(DP284),$E284,$F284)="",INDEX(INDIRECT(DP284),$E284,$F284)&gt;=INDEX(INDIRECT(DP284),1,EK$28)),0,(INDEX(INDIRECT(DP284),$E284,$F284))-INDEX(INDIRECT(DP284),1,EK$28))*(10-INDEX(INDIRECT("times"&amp;DN$2),$F284,EK$28))/10</f>
        <v>0</v>
      </c>
      <c r="EL284" s="63">
        <f ca="1">IF(OR(INDEX(INDIRECT("times"&amp;DN$2),$F284,EL$28)&gt;10,INDEX(INDIRECT(DP284),$E284,$F284)="",INDEX(INDIRECT(DP284),$E284,$F284)&gt;=INDEX(INDIRECT(DP284),1,EL$28)),0,(INDEX(INDIRECT(DP284),$E284,$F284))-INDEX(INDIRECT(DP284),1,EL$28))*(10-INDEX(INDIRECT("times"&amp;DN$2),$F284,EL$28))/10</f>
        <v>0</v>
      </c>
      <c r="EM284" s="64">
        <f ca="1">IF(OR(INDEX(INDIRECT("times"&amp;DN$2),$F284,EM$28)&gt;10,INDEX(INDIRECT(DP284),$E284,$F284)="",INDEX(INDIRECT(DP284),$E284,$F284)&gt;=INDEX(INDIRECT(DP284),1,EM$28)),0,(INDEX(INDIRECT(DP284),$E284,$F284))-INDEX(INDIRECT(DP284),1,EM$28))*(10-INDEX(INDIRECT("times"&amp;DN$2),$F284,EM$28))/10</f>
        <v>0</v>
      </c>
      <c r="EN284" s="201">
        <v>11</v>
      </c>
      <c r="EP284" s="18" t="s">
        <v>220</v>
      </c>
      <c r="EQ284" s="122">
        <f>EP236</f>
        <v>2</v>
      </c>
      <c r="ER284" s="122" t="str">
        <f>EP237</f>
        <v>lei3564</v>
      </c>
      <c r="ES284" s="210" t="str">
        <f t="shared" si="1203"/>
        <v>core2_lei3564</v>
      </c>
      <c r="ET284" s="122">
        <v>5</v>
      </c>
      <c r="EU284" s="33">
        <v>11</v>
      </c>
      <c r="EV284" s="62">
        <f ca="1">IF(OR(INDEX(INDIRECT("times"&amp;EQ$2),$F284,EV$28)&gt;10,INDEX(INDIRECT(ES284),$E284,$F284)="",INDEX(INDIRECT(ES284),$E284,$F284)&gt;=INDEX(INDIRECT(ES284),1,EV$28)),0,(INDEX(INDIRECT(ES284),$E284,$F284))-INDEX(INDIRECT(ES284),1,EV$28))*(10-INDEX(INDIRECT("times"&amp;EQ$2),$F284,EV$28))/10</f>
        <v>0</v>
      </c>
      <c r="EW284" s="63">
        <f ca="1">IF(OR(INDEX(INDIRECT("times"&amp;EQ$2),$F284,EW$28)&gt;10,INDEX(INDIRECT(ES284),$E284,$F284)="",INDEX(INDIRECT(ES284),$E284,$F284)&gt;=INDEX(INDIRECT(ES284),1,EW$28)),0,(INDEX(INDIRECT(ES284),$E284,$F284))-INDEX(INDIRECT(ES284),1,EW$28))*(10-INDEX(INDIRECT("times"&amp;EQ$2),$F284,EW$28))/10</f>
        <v>0</v>
      </c>
      <c r="EX284" s="63">
        <f ca="1">IF(OR(INDEX(INDIRECT("times"&amp;EQ$2),$F284,EX$28)&gt;10,INDEX(INDIRECT(ES284),$E284,$F284)="",INDEX(INDIRECT(ES284),$E284,$F284)&gt;=INDEX(INDIRECT(ES284),1,EX$28)),0,(INDEX(INDIRECT(ES284),$E284,$F284))-INDEX(INDIRECT(ES284),1,EX$28))*(10-INDEX(INDIRECT("times"&amp;EQ$2),$F284,EX$28))/10</f>
        <v>0</v>
      </c>
      <c r="EY284" s="63">
        <f ca="1">IF(OR(INDEX(INDIRECT("times"&amp;EQ$2),$F284,EY$28)&gt;10,INDEX(INDIRECT(ES284),$E284,$F284)="",INDEX(INDIRECT(ES284),$E284,$F284)&gt;=INDEX(INDIRECT(ES284),1,EY$28)),0,(INDEX(INDIRECT(ES284),$E284,$F284))-INDEX(INDIRECT(ES284),1,EY$28))*(10-INDEX(INDIRECT("times"&amp;EQ$2),$F284,EY$28))/10</f>
        <v>0</v>
      </c>
      <c r="EZ284" s="63">
        <f ca="1">IF(OR(INDEX(INDIRECT("times"&amp;EQ$2),$F284,EZ$28)&gt;10,INDEX(INDIRECT(ES284),$E284,$F284)="",INDEX(INDIRECT(ES284),$E284,$F284)&gt;=INDEX(INDIRECT(ES284),1,EZ$28)),0,(INDEX(INDIRECT(ES284),$E284,$F284))-INDEX(INDIRECT(ES284),1,EZ$28))*(10-INDEX(INDIRECT("times"&amp;EQ$2),$F284,EZ$28))/10</f>
        <v>0</v>
      </c>
      <c r="FA284" s="63">
        <f ca="1">IF(OR(INDEX(INDIRECT("times"&amp;EQ$2),$F284,FA$28)&gt;10,INDEX(INDIRECT(ES284),$E284,$F284)="",INDEX(INDIRECT(ES284),$E284,$F284)&gt;=INDEX(INDIRECT(ES284),1,FA$28)),0,(INDEX(INDIRECT(ES284),$E284,$F284))-INDEX(INDIRECT(ES284),1,FA$28))*(10-INDEX(INDIRECT("times"&amp;EQ$2),$F284,FA$28))/10</f>
        <v>0</v>
      </c>
      <c r="FB284" s="63">
        <f ca="1">IF(OR(INDEX(INDIRECT("times"&amp;EQ$2),$F284,FB$28)&gt;10,INDEX(INDIRECT(ES284),$E284,$F284)="",INDEX(INDIRECT(ES284),$E284,$F284)&gt;=INDEX(INDIRECT(ES284),1,FB$28)),0,(INDEX(INDIRECT(ES284),$E284,$F284))-INDEX(INDIRECT(ES284),1,FB$28))*(10-INDEX(INDIRECT("times"&amp;EQ$2),$F284,FB$28))/10</f>
        <v>0</v>
      </c>
      <c r="FC284" s="63">
        <f ca="1">IF(OR(INDEX(INDIRECT("times"&amp;EQ$2),$F284,FC$28)&gt;10,INDEX(INDIRECT(ES284),$E284,$F284)="",INDEX(INDIRECT(ES284),$E284,$F284)&gt;=INDEX(INDIRECT(ES284),1,FC$28)),0,(INDEX(INDIRECT(ES284),$E284,$F284))-INDEX(INDIRECT(ES284),1,FC$28))*(10-INDEX(INDIRECT("times"&amp;EQ$2),$F284,FC$28))/10</f>
        <v>0</v>
      </c>
      <c r="FD284" s="63">
        <f ca="1">IF(OR(INDEX(INDIRECT("times"&amp;EQ$2),$F284,FD$28)&gt;10,INDEX(INDIRECT(ES284),$E284,$F284)="",INDEX(INDIRECT(ES284),$E284,$F284)&gt;=INDEX(INDIRECT(ES284),1,FD$28)),0,(INDEX(INDIRECT(ES284),$E284,$F284))-INDEX(INDIRECT(ES284),1,FD$28))*(10-INDEX(INDIRECT("times"&amp;EQ$2),$F284,FD$28))/10</f>
        <v>0</v>
      </c>
      <c r="FE284" s="63">
        <f ca="1">IF(OR(INDEX(INDIRECT("times"&amp;EQ$2),$F284,FE$28)&gt;10,INDEX(INDIRECT(ES284),$E284,$F284)="",INDEX(INDIRECT(ES284),$E284,$F284)&gt;=INDEX(INDIRECT(ES284),1,FE$28)),0,(INDEX(INDIRECT(ES284),$E284,$F284))-INDEX(INDIRECT(ES284),1,FE$28))*(10-INDEX(INDIRECT("times"&amp;EQ$2),$F284,FE$28))/10</f>
        <v>0</v>
      </c>
      <c r="FF284" s="63">
        <f ca="1">IF(OR(INDEX(INDIRECT("times"&amp;EQ$2),$F284,FF$28)&gt;10,INDEX(INDIRECT(ES284),$E284,$F284)="",INDEX(INDIRECT(ES284),$E284,$F284)&gt;=INDEX(INDIRECT(ES284),1,FF$28)),0,(INDEX(INDIRECT(ES284),$E284,$F284))-INDEX(INDIRECT(ES284),1,FF$28))*(10-INDEX(INDIRECT("times"&amp;EQ$2),$F284,FF$28))/10</f>
        <v>0</v>
      </c>
      <c r="FG284" s="63">
        <f ca="1">IF(OR(INDEX(INDIRECT("times"&amp;EQ$2),$F284,FG$28)&gt;10,INDEX(INDIRECT(ES284),$E284,$F284)="",INDEX(INDIRECT(ES284),$E284,$F284)&gt;=INDEX(INDIRECT(ES284),1,FG$28)),0,(INDEX(INDIRECT(ES284),$E284,$F284))-INDEX(INDIRECT(ES284),1,FG$28))*(10-INDEX(INDIRECT("times"&amp;EQ$2),$F284,FG$28))/10</f>
        <v>0</v>
      </c>
      <c r="FH284" s="63">
        <f ca="1">IF(OR(INDEX(INDIRECT("times"&amp;EQ$2),$F284,FH$28)&gt;10,INDEX(INDIRECT(ES284),$E284,$F284)="",INDEX(INDIRECT(ES284),$E284,$F284)&gt;=INDEX(INDIRECT(ES284),1,FH$28)),0,(INDEX(INDIRECT(ES284),$E284,$F284))-INDEX(INDIRECT(ES284),1,FH$28))*(10-INDEX(INDIRECT("times"&amp;EQ$2),$F284,FH$28))/10</f>
        <v>0</v>
      </c>
      <c r="FI284" s="63">
        <f ca="1">IF(OR(INDEX(INDIRECT("times"&amp;EQ$2),$F284,FI$28)&gt;10,INDEX(INDIRECT(ES284),$E284,$F284)="",INDEX(INDIRECT(ES284),$E284,$F284)&gt;=INDEX(INDIRECT(ES284),1,FI$28)),0,(INDEX(INDIRECT(ES284),$E284,$F284))-INDEX(INDIRECT(ES284),1,FI$28))*(10-INDEX(INDIRECT("times"&amp;EQ$2),$F284,FI$28))/10</f>
        <v>0</v>
      </c>
      <c r="FJ284" s="63">
        <f ca="1">IF(OR(INDEX(INDIRECT("times"&amp;EQ$2),$F284,FJ$28)&gt;10,INDEX(INDIRECT(ES284),$E284,$F284)="",INDEX(INDIRECT(ES284),$E284,$F284)&gt;=INDEX(INDIRECT(ES284),1,FJ$28)),0,(INDEX(INDIRECT(ES284),$E284,$F284))-INDEX(INDIRECT(ES284),1,FJ$28))*(10-INDEX(INDIRECT("times"&amp;EQ$2),$F284,FJ$28))/10</f>
        <v>0</v>
      </c>
      <c r="FK284" s="63">
        <f ca="1">IF(OR(INDEX(INDIRECT("times"&amp;EQ$2),$F284,FK$28)&gt;10,INDEX(INDIRECT(ES284),$E284,$F284)="",INDEX(INDIRECT(ES284),$E284,$F284)&gt;=INDEX(INDIRECT(ES284),1,FK$28)),0,(INDEX(INDIRECT(ES284),$E284,$F284))-INDEX(INDIRECT(ES284),1,FK$28))*(10-INDEX(INDIRECT("times"&amp;EQ$2),$F284,FK$28))/10</f>
        <v>0</v>
      </c>
      <c r="FL284" s="63">
        <f ca="1">IF(OR(INDEX(INDIRECT("times"&amp;EQ$2),$F284,FL$28)&gt;10,INDEX(INDIRECT(ES284),$E284,$F284)="",INDEX(INDIRECT(ES284),$E284,$F284)&gt;=INDEX(INDIRECT(ES284),1,FL$28)),0,(INDEX(INDIRECT(ES284),$E284,$F284))-INDEX(INDIRECT(ES284),1,FL$28))*(10-INDEX(INDIRECT("times"&amp;EQ$2),$F284,FL$28))/10</f>
        <v>0</v>
      </c>
      <c r="FM284" s="63">
        <f ca="1">IF(OR(INDEX(INDIRECT("times"&amp;EQ$2),$F284,FM$28)&gt;10,INDEX(INDIRECT(ES284),$E284,$F284)="",INDEX(INDIRECT(ES284),$E284,$F284)&gt;=INDEX(INDIRECT(ES284),1,FM$28)),0,(INDEX(INDIRECT(ES284),$E284,$F284))-INDEX(INDIRECT(ES284),1,FM$28))*(10-INDEX(INDIRECT("times"&amp;EQ$2),$F284,FM$28))/10</f>
        <v>0</v>
      </c>
      <c r="FN284" s="63">
        <f ca="1">IF(OR(INDEX(INDIRECT("times"&amp;EQ$2),$F284,FN$28)&gt;10,INDEX(INDIRECT(ES284),$E284,$F284)="",INDEX(INDIRECT(ES284),$E284,$F284)&gt;=INDEX(INDIRECT(ES284),1,FN$28)),0,(INDEX(INDIRECT(ES284),$E284,$F284))-INDEX(INDIRECT(ES284),1,FN$28))*(10-INDEX(INDIRECT("times"&amp;EQ$2),$F284,FN$28))/10</f>
        <v>0</v>
      </c>
      <c r="FO284" s="63">
        <f ca="1">IF(OR(INDEX(INDIRECT("times"&amp;EQ$2),$F284,FO$28)&gt;10,INDEX(INDIRECT(ES284),$E284,$F284)="",INDEX(INDIRECT(ES284),$E284,$F284)&gt;=INDEX(INDIRECT(ES284),1,FO$28)),0,(INDEX(INDIRECT(ES284),$E284,$F284))-INDEX(INDIRECT(ES284),1,FO$28))*(10-INDEX(INDIRECT("times"&amp;EQ$2),$F284,FO$28))/10</f>
        <v>0</v>
      </c>
      <c r="FP284" s="64">
        <f ca="1">IF(OR(INDEX(INDIRECT("times"&amp;EQ$2),$F284,FP$28)&gt;10,INDEX(INDIRECT(ES284),$E284,$F284)="",INDEX(INDIRECT(ES284),$E284,$F284)&gt;=INDEX(INDIRECT(ES284),1,FP$28)),0,(INDEX(INDIRECT(ES284),$E284,$F284))-INDEX(INDIRECT(ES284),1,FP$28))*(10-INDEX(INDIRECT("times"&amp;EQ$2),$F284,FP$28))/10</f>
        <v>0</v>
      </c>
      <c r="FQ284" s="201">
        <v>11</v>
      </c>
      <c r="FS284" s="18" t="s">
        <v>220</v>
      </c>
      <c r="FT284" s="122">
        <f>FS236</f>
        <v>2</v>
      </c>
      <c r="FU284" s="122" t="str">
        <f>FS237</f>
        <v>shop65</v>
      </c>
      <c r="FV284" s="210" t="str">
        <f t="shared" si="1204"/>
        <v>core2_shop65</v>
      </c>
      <c r="FW284" s="122">
        <v>5</v>
      </c>
      <c r="FX284" s="33">
        <v>11</v>
      </c>
      <c r="FY284" s="62">
        <f ca="1">IF(OR(INDEX(INDIRECT("times"&amp;FT$2),$F284,FY$28)&gt;10,INDEX(INDIRECT(FV284),$E284,$F284)="",INDEX(INDIRECT(FV284),$E284,$F284)&gt;=INDEX(INDIRECT(FV284),1,FY$28)),0,(INDEX(INDIRECT(FV284),$E284,$F284))-INDEX(INDIRECT(FV284),1,FY$28))*(10-INDEX(INDIRECT("times"&amp;FT$2),$F284,FY$28))/10</f>
        <v>0</v>
      </c>
      <c r="FZ284" s="63">
        <f ca="1">IF(OR(INDEX(INDIRECT("times"&amp;FT$2),$F284,FZ$28)&gt;10,INDEX(INDIRECT(FV284),$E284,$F284)="",INDEX(INDIRECT(FV284),$E284,$F284)&gt;=INDEX(INDIRECT(FV284),1,FZ$28)),0,(INDEX(INDIRECT(FV284),$E284,$F284))-INDEX(INDIRECT(FV284),1,FZ$28))*(10-INDEX(INDIRECT("times"&amp;FT$2),$F284,FZ$28))/10</f>
        <v>0</v>
      </c>
      <c r="GA284" s="63">
        <f ca="1">IF(OR(INDEX(INDIRECT("times"&amp;FT$2),$F284,GA$28)&gt;10,INDEX(INDIRECT(FV284),$E284,$F284)="",INDEX(INDIRECT(FV284),$E284,$F284)&gt;=INDEX(INDIRECT(FV284),1,GA$28)),0,(INDEX(INDIRECT(FV284),$E284,$F284))-INDEX(INDIRECT(FV284),1,GA$28))*(10-INDEX(INDIRECT("times"&amp;FT$2),$F284,GA$28))/10</f>
        <v>0</v>
      </c>
      <c r="GB284" s="63">
        <f ca="1">IF(OR(INDEX(INDIRECT("times"&amp;FT$2),$F284,GB$28)&gt;10,INDEX(INDIRECT(FV284),$E284,$F284)="",INDEX(INDIRECT(FV284),$E284,$F284)&gt;=INDEX(INDIRECT(FV284),1,GB$28)),0,(INDEX(INDIRECT(FV284),$E284,$F284))-INDEX(INDIRECT(FV284),1,GB$28))*(10-INDEX(INDIRECT("times"&amp;FT$2),$F284,GB$28))/10</f>
        <v>0</v>
      </c>
      <c r="GC284" s="63">
        <f ca="1">IF(OR(INDEX(INDIRECT("times"&amp;FT$2),$F284,GC$28)&gt;10,INDEX(INDIRECT(FV284),$E284,$F284)="",INDEX(INDIRECT(FV284),$E284,$F284)&gt;=INDEX(INDIRECT(FV284),1,GC$28)),0,(INDEX(INDIRECT(FV284),$E284,$F284))-INDEX(INDIRECT(FV284),1,GC$28))*(10-INDEX(INDIRECT("times"&amp;FT$2),$F284,GC$28))/10</f>
        <v>0</v>
      </c>
      <c r="GD284" s="63">
        <f ca="1">IF(OR(INDEX(INDIRECT("times"&amp;FT$2),$F284,GD$28)&gt;10,INDEX(INDIRECT(FV284),$E284,$F284)="",INDEX(INDIRECT(FV284),$E284,$F284)&gt;=INDEX(INDIRECT(FV284),1,GD$28)),0,(INDEX(INDIRECT(FV284),$E284,$F284))-INDEX(INDIRECT(FV284),1,GD$28))*(10-INDEX(INDIRECT("times"&amp;FT$2),$F284,GD$28))/10</f>
        <v>0</v>
      </c>
      <c r="GE284" s="63">
        <f ca="1">IF(OR(INDEX(INDIRECT("times"&amp;FT$2),$F284,GE$28)&gt;10,INDEX(INDIRECT(FV284),$E284,$F284)="",INDEX(INDIRECT(FV284),$E284,$F284)&gt;=INDEX(INDIRECT(FV284),1,GE$28)),0,(INDEX(INDIRECT(FV284),$E284,$F284))-INDEX(INDIRECT(FV284),1,GE$28))*(10-INDEX(INDIRECT("times"&amp;FT$2),$F284,GE$28))/10</f>
        <v>0</v>
      </c>
      <c r="GF284" s="63">
        <f ca="1">IF(OR(INDEX(INDIRECT("times"&amp;FT$2),$F284,GF$28)&gt;10,INDEX(INDIRECT(FV284),$E284,$F284)="",INDEX(INDIRECT(FV284),$E284,$F284)&gt;=INDEX(INDIRECT(FV284),1,GF$28)),0,(INDEX(INDIRECT(FV284),$E284,$F284))-INDEX(INDIRECT(FV284),1,GF$28))*(10-INDEX(INDIRECT("times"&amp;FT$2),$F284,GF$28))/10</f>
        <v>0</v>
      </c>
      <c r="GG284" s="63">
        <f ca="1">IF(OR(INDEX(INDIRECT("times"&amp;FT$2),$F284,GG$28)&gt;10,INDEX(INDIRECT(FV284),$E284,$F284)="",INDEX(INDIRECT(FV284),$E284,$F284)&gt;=INDEX(INDIRECT(FV284),1,GG$28)),0,(INDEX(INDIRECT(FV284),$E284,$F284))-INDEX(INDIRECT(FV284),1,GG$28))*(10-INDEX(INDIRECT("times"&amp;FT$2),$F284,GG$28))/10</f>
        <v>0</v>
      </c>
      <c r="GH284" s="63">
        <f ca="1">IF(OR(INDEX(INDIRECT("times"&amp;FT$2),$F284,GH$28)&gt;10,INDEX(INDIRECT(FV284),$E284,$F284)="",INDEX(INDIRECT(FV284),$E284,$F284)&gt;=INDEX(INDIRECT(FV284),1,GH$28)),0,(INDEX(INDIRECT(FV284),$E284,$F284))-INDEX(INDIRECT(FV284),1,GH$28))*(10-INDEX(INDIRECT("times"&amp;FT$2),$F284,GH$28))/10</f>
        <v>0</v>
      </c>
      <c r="GI284" s="63">
        <f ca="1">IF(OR(INDEX(INDIRECT("times"&amp;FT$2),$F284,GI$28)&gt;10,INDEX(INDIRECT(FV284),$E284,$F284)="",INDEX(INDIRECT(FV284),$E284,$F284)&gt;=INDEX(INDIRECT(FV284),1,GI$28)),0,(INDEX(INDIRECT(FV284),$E284,$F284))-INDEX(INDIRECT(FV284),1,GI$28))*(10-INDEX(INDIRECT("times"&amp;FT$2),$F284,GI$28))/10</f>
        <v>0</v>
      </c>
      <c r="GJ284" s="63">
        <f ca="1">IF(OR(INDEX(INDIRECT("times"&amp;FT$2),$F284,GJ$28)&gt;10,INDEX(INDIRECT(FV284),$E284,$F284)="",INDEX(INDIRECT(FV284),$E284,$F284)&gt;=INDEX(INDIRECT(FV284),1,GJ$28)),0,(INDEX(INDIRECT(FV284),$E284,$F284))-INDEX(INDIRECT(FV284),1,GJ$28))*(10-INDEX(INDIRECT("times"&amp;FT$2),$F284,GJ$28))/10</f>
        <v>0</v>
      </c>
      <c r="GK284" s="63">
        <f ca="1">IF(OR(INDEX(INDIRECT("times"&amp;FT$2),$F284,GK$28)&gt;10,INDEX(INDIRECT(FV284),$E284,$F284)="",INDEX(INDIRECT(FV284),$E284,$F284)&gt;=INDEX(INDIRECT(FV284),1,GK$28)),0,(INDEX(INDIRECT(FV284),$E284,$F284))-INDEX(INDIRECT(FV284),1,GK$28))*(10-INDEX(INDIRECT("times"&amp;FT$2),$F284,GK$28))/10</f>
        <v>0</v>
      </c>
      <c r="GL284" s="63">
        <f ca="1">IF(OR(INDEX(INDIRECT("times"&amp;FT$2),$F284,GL$28)&gt;10,INDEX(INDIRECT(FV284),$E284,$F284)="",INDEX(INDIRECT(FV284),$E284,$F284)&gt;=INDEX(INDIRECT(FV284),1,GL$28)),0,(INDEX(INDIRECT(FV284),$E284,$F284))-INDEX(INDIRECT(FV284),1,GL$28))*(10-INDEX(INDIRECT("times"&amp;FT$2),$F284,GL$28))/10</f>
        <v>0</v>
      </c>
      <c r="GM284" s="63">
        <f ca="1">IF(OR(INDEX(INDIRECT("times"&amp;FT$2),$F284,GM$28)&gt;10,INDEX(INDIRECT(FV284),$E284,$F284)="",INDEX(INDIRECT(FV284),$E284,$F284)&gt;=INDEX(INDIRECT(FV284),1,GM$28)),0,(INDEX(INDIRECT(FV284),$E284,$F284))-INDEX(INDIRECT(FV284),1,GM$28))*(10-INDEX(INDIRECT("times"&amp;FT$2),$F284,GM$28))/10</f>
        <v>0</v>
      </c>
      <c r="GN284" s="63">
        <f ca="1">IF(OR(INDEX(INDIRECT("times"&amp;FT$2),$F284,GN$28)&gt;10,INDEX(INDIRECT(FV284),$E284,$F284)="",INDEX(INDIRECT(FV284),$E284,$F284)&gt;=INDEX(INDIRECT(FV284),1,GN$28)),0,(INDEX(INDIRECT(FV284),$E284,$F284))-INDEX(INDIRECT(FV284),1,GN$28))*(10-INDEX(INDIRECT("times"&amp;FT$2),$F284,GN$28))/10</f>
        <v>0</v>
      </c>
      <c r="GO284" s="63">
        <f ca="1">IF(OR(INDEX(INDIRECT("times"&amp;FT$2),$F284,GO$28)&gt;10,INDEX(INDIRECT(FV284),$E284,$F284)="",INDEX(INDIRECT(FV284),$E284,$F284)&gt;=INDEX(INDIRECT(FV284),1,GO$28)),0,(INDEX(INDIRECT(FV284),$E284,$F284))-INDEX(INDIRECT(FV284),1,GO$28))*(10-INDEX(INDIRECT("times"&amp;FT$2),$F284,GO$28))/10</f>
        <v>0</v>
      </c>
      <c r="GP284" s="63">
        <f ca="1">IF(OR(INDEX(INDIRECT("times"&amp;FT$2),$F284,GP$28)&gt;10,INDEX(INDIRECT(FV284),$E284,$F284)="",INDEX(INDIRECT(FV284),$E284,$F284)&gt;=INDEX(INDIRECT(FV284),1,GP$28)),0,(INDEX(INDIRECT(FV284),$E284,$F284))-INDEX(INDIRECT(FV284),1,GP$28))*(10-INDEX(INDIRECT("times"&amp;FT$2),$F284,GP$28))/10</f>
        <v>0</v>
      </c>
      <c r="GQ284" s="63">
        <f ca="1">IF(OR(INDEX(INDIRECT("times"&amp;FT$2),$F284,GQ$28)&gt;10,INDEX(INDIRECT(FV284),$E284,$F284)="",INDEX(INDIRECT(FV284),$E284,$F284)&gt;=INDEX(INDIRECT(FV284),1,GQ$28)),0,(INDEX(INDIRECT(FV284),$E284,$F284))-INDEX(INDIRECT(FV284),1,GQ$28))*(10-INDEX(INDIRECT("times"&amp;FT$2),$F284,GQ$28))/10</f>
        <v>0</v>
      </c>
      <c r="GR284" s="63">
        <f ca="1">IF(OR(INDEX(INDIRECT("times"&amp;FT$2),$F284,GR$28)&gt;10,INDEX(INDIRECT(FV284),$E284,$F284)="",INDEX(INDIRECT(FV284),$E284,$F284)&gt;=INDEX(INDIRECT(FV284),1,GR$28)),0,(INDEX(INDIRECT(FV284),$E284,$F284))-INDEX(INDIRECT(FV284),1,GR$28))*(10-INDEX(INDIRECT("times"&amp;FT$2),$F284,GR$28))/10</f>
        <v>0</v>
      </c>
      <c r="GS284" s="64">
        <f ca="1">IF(OR(INDEX(INDIRECT("times"&amp;FT$2),$F284,GS$28)&gt;10,INDEX(INDIRECT(FV284),$E284,$F284)="",INDEX(INDIRECT(FV284),$E284,$F284)&gt;=INDEX(INDIRECT(FV284),1,GS$28)),0,(INDEX(INDIRECT(FV284),$E284,$F284))-INDEX(INDIRECT(FV284),1,GS$28))*(10-INDEX(INDIRECT("times"&amp;FT$2),$F284,GS$28))/10</f>
        <v>0</v>
      </c>
      <c r="GT284" s="201">
        <v>11</v>
      </c>
      <c r="GV284" s="18" t="s">
        <v>220</v>
      </c>
      <c r="GW284" s="122">
        <f>GV236</f>
        <v>2</v>
      </c>
      <c r="GX284" s="122" t="str">
        <f>GV237</f>
        <v>lei65</v>
      </c>
      <c r="GY284" s="210" t="str">
        <f t="shared" si="1205"/>
        <v>core2_lei65</v>
      </c>
      <c r="GZ284" s="122">
        <v>5</v>
      </c>
      <c r="HA284" s="33">
        <v>11</v>
      </c>
      <c r="HB284" s="62">
        <f ca="1">IF(OR(INDEX(INDIRECT("times"&amp;GW$2),$F284,HB$28)&gt;10,INDEX(INDIRECT(GY284),$E284,$F284)="",INDEX(INDIRECT(GY284),$E284,$F284)&gt;=INDEX(INDIRECT(GY284),1,HB$28)),0,(INDEX(INDIRECT(GY284),$E284,$F284))-INDEX(INDIRECT(GY284),1,HB$28))*(10-INDEX(INDIRECT("times"&amp;GW$2),$F284,HB$28))/10</f>
        <v>0</v>
      </c>
      <c r="HC284" s="63">
        <f ca="1">IF(OR(INDEX(INDIRECT("times"&amp;GW$2),$F284,HC$28)&gt;10,INDEX(INDIRECT(GY284),$E284,$F284)="",INDEX(INDIRECT(GY284),$E284,$F284)&gt;=INDEX(INDIRECT(GY284),1,HC$28)),0,(INDEX(INDIRECT(GY284),$E284,$F284))-INDEX(INDIRECT(GY284),1,HC$28))*(10-INDEX(INDIRECT("times"&amp;GW$2),$F284,HC$28))/10</f>
        <v>0</v>
      </c>
      <c r="HD284" s="63">
        <f ca="1">IF(OR(INDEX(INDIRECT("times"&amp;GW$2),$F284,HD$28)&gt;10,INDEX(INDIRECT(GY284),$E284,$F284)="",INDEX(INDIRECT(GY284),$E284,$F284)&gt;=INDEX(INDIRECT(GY284),1,HD$28)),0,(INDEX(INDIRECT(GY284),$E284,$F284))-INDEX(INDIRECT(GY284),1,HD$28))*(10-INDEX(INDIRECT("times"&amp;GW$2),$F284,HD$28))/10</f>
        <v>0</v>
      </c>
      <c r="HE284" s="63">
        <f ca="1">IF(OR(INDEX(INDIRECT("times"&amp;GW$2),$F284,HE$28)&gt;10,INDEX(INDIRECT(GY284),$E284,$F284)="",INDEX(INDIRECT(GY284),$E284,$F284)&gt;=INDEX(INDIRECT(GY284),1,HE$28)),0,(INDEX(INDIRECT(GY284),$E284,$F284))-INDEX(INDIRECT(GY284),1,HE$28))*(10-INDEX(INDIRECT("times"&amp;GW$2),$F284,HE$28))/10</f>
        <v>0</v>
      </c>
      <c r="HF284" s="63">
        <f ca="1">IF(OR(INDEX(INDIRECT("times"&amp;GW$2),$F284,HF$28)&gt;10,INDEX(INDIRECT(GY284),$E284,$F284)="",INDEX(INDIRECT(GY284),$E284,$F284)&gt;=INDEX(INDIRECT(GY284),1,HF$28)),0,(INDEX(INDIRECT(GY284),$E284,$F284))-INDEX(INDIRECT(GY284),1,HF$28))*(10-INDEX(INDIRECT("times"&amp;GW$2),$F284,HF$28))/10</f>
        <v>0</v>
      </c>
      <c r="HG284" s="63">
        <f ca="1">IF(OR(INDEX(INDIRECT("times"&amp;GW$2),$F284,HG$28)&gt;10,INDEX(INDIRECT(GY284),$E284,$F284)="",INDEX(INDIRECT(GY284),$E284,$F284)&gt;=INDEX(INDIRECT(GY284),1,HG$28)),0,(INDEX(INDIRECT(GY284),$E284,$F284))-INDEX(INDIRECT(GY284),1,HG$28))*(10-INDEX(INDIRECT("times"&amp;GW$2),$F284,HG$28))/10</f>
        <v>0</v>
      </c>
      <c r="HH284" s="63">
        <f ca="1">IF(OR(INDEX(INDIRECT("times"&amp;GW$2),$F284,HH$28)&gt;10,INDEX(INDIRECT(GY284),$E284,$F284)="",INDEX(INDIRECT(GY284),$E284,$F284)&gt;=INDEX(INDIRECT(GY284),1,HH$28)),0,(INDEX(INDIRECT(GY284),$E284,$F284))-INDEX(INDIRECT(GY284),1,HH$28))*(10-INDEX(INDIRECT("times"&amp;GW$2),$F284,HH$28))/10</f>
        <v>0</v>
      </c>
      <c r="HI284" s="63">
        <f ca="1">IF(OR(INDEX(INDIRECT("times"&amp;GW$2),$F284,HI$28)&gt;10,INDEX(INDIRECT(GY284),$E284,$F284)="",INDEX(INDIRECT(GY284),$E284,$F284)&gt;=INDEX(INDIRECT(GY284),1,HI$28)),0,(INDEX(INDIRECT(GY284),$E284,$F284))-INDEX(INDIRECT(GY284),1,HI$28))*(10-INDEX(INDIRECT("times"&amp;GW$2),$F284,HI$28))/10</f>
        <v>0</v>
      </c>
      <c r="HJ284" s="63">
        <f ca="1">IF(OR(INDEX(INDIRECT("times"&amp;GW$2),$F284,HJ$28)&gt;10,INDEX(INDIRECT(GY284),$E284,$F284)="",INDEX(INDIRECT(GY284),$E284,$F284)&gt;=INDEX(INDIRECT(GY284),1,HJ$28)),0,(INDEX(INDIRECT(GY284),$E284,$F284))-INDEX(INDIRECT(GY284),1,HJ$28))*(10-INDEX(INDIRECT("times"&amp;GW$2),$F284,HJ$28))/10</f>
        <v>0</v>
      </c>
      <c r="HK284" s="63">
        <f ca="1">IF(OR(INDEX(INDIRECT("times"&amp;GW$2),$F284,HK$28)&gt;10,INDEX(INDIRECT(GY284),$E284,$F284)="",INDEX(INDIRECT(GY284),$E284,$F284)&gt;=INDEX(INDIRECT(GY284),1,HK$28)),0,(INDEX(INDIRECT(GY284),$E284,$F284))-INDEX(INDIRECT(GY284),1,HK$28))*(10-INDEX(INDIRECT("times"&amp;GW$2),$F284,HK$28))/10</f>
        <v>0</v>
      </c>
      <c r="HL284" s="63">
        <f ca="1">IF(OR(INDEX(INDIRECT("times"&amp;GW$2),$F284,HL$28)&gt;10,INDEX(INDIRECT(GY284),$E284,$F284)="",INDEX(INDIRECT(GY284),$E284,$F284)&gt;=INDEX(INDIRECT(GY284),1,HL$28)),0,(INDEX(INDIRECT(GY284),$E284,$F284))-INDEX(INDIRECT(GY284),1,HL$28))*(10-INDEX(INDIRECT("times"&amp;GW$2),$F284,HL$28))/10</f>
        <v>0</v>
      </c>
      <c r="HM284" s="63">
        <f ca="1">IF(OR(INDEX(INDIRECT("times"&amp;GW$2),$F284,HM$28)&gt;10,INDEX(INDIRECT(GY284),$E284,$F284)="",INDEX(INDIRECT(GY284),$E284,$F284)&gt;=INDEX(INDIRECT(GY284),1,HM$28)),0,(INDEX(INDIRECT(GY284),$E284,$F284))-INDEX(INDIRECT(GY284),1,HM$28))*(10-INDEX(INDIRECT("times"&amp;GW$2),$F284,HM$28))/10</f>
        <v>0</v>
      </c>
      <c r="HN284" s="63">
        <f ca="1">IF(OR(INDEX(INDIRECT("times"&amp;GW$2),$F284,HN$28)&gt;10,INDEX(INDIRECT(GY284),$E284,$F284)="",INDEX(INDIRECT(GY284),$E284,$F284)&gt;=INDEX(INDIRECT(GY284),1,HN$28)),0,(INDEX(INDIRECT(GY284),$E284,$F284))-INDEX(INDIRECT(GY284),1,HN$28))*(10-INDEX(INDIRECT("times"&amp;GW$2),$F284,HN$28))/10</f>
        <v>0</v>
      </c>
      <c r="HO284" s="63">
        <f ca="1">IF(OR(INDEX(INDIRECT("times"&amp;GW$2),$F284,HO$28)&gt;10,INDEX(INDIRECT(GY284),$E284,$F284)="",INDEX(INDIRECT(GY284),$E284,$F284)&gt;=INDEX(INDIRECT(GY284),1,HO$28)),0,(INDEX(INDIRECT(GY284),$E284,$F284))-INDEX(INDIRECT(GY284),1,HO$28))*(10-INDEX(INDIRECT("times"&amp;GW$2),$F284,HO$28))/10</f>
        <v>0</v>
      </c>
      <c r="HP284" s="63">
        <f ca="1">IF(OR(INDEX(INDIRECT("times"&amp;GW$2),$F284,HP$28)&gt;10,INDEX(INDIRECT(GY284),$E284,$F284)="",INDEX(INDIRECT(GY284),$E284,$F284)&gt;=INDEX(INDIRECT(GY284),1,HP$28)),0,(INDEX(INDIRECT(GY284),$E284,$F284))-INDEX(INDIRECT(GY284),1,HP$28))*(10-INDEX(INDIRECT("times"&amp;GW$2),$F284,HP$28))/10</f>
        <v>0</v>
      </c>
      <c r="HQ284" s="63">
        <f ca="1">IF(OR(INDEX(INDIRECT("times"&amp;GW$2),$F284,HQ$28)&gt;10,INDEX(INDIRECT(GY284),$E284,$F284)="",INDEX(INDIRECT(GY284),$E284,$F284)&gt;=INDEX(INDIRECT(GY284),1,HQ$28)),0,(INDEX(INDIRECT(GY284),$E284,$F284))-INDEX(INDIRECT(GY284),1,HQ$28))*(10-INDEX(INDIRECT("times"&amp;GW$2),$F284,HQ$28))/10</f>
        <v>0</v>
      </c>
      <c r="HR284" s="63">
        <f ca="1">IF(OR(INDEX(INDIRECT("times"&amp;GW$2),$F284,HR$28)&gt;10,INDEX(INDIRECT(GY284),$E284,$F284)="",INDEX(INDIRECT(GY284),$E284,$F284)&gt;=INDEX(INDIRECT(GY284),1,HR$28)),0,(INDEX(INDIRECT(GY284),$E284,$F284))-INDEX(INDIRECT(GY284),1,HR$28))*(10-INDEX(INDIRECT("times"&amp;GW$2),$F284,HR$28))/10</f>
        <v>0</v>
      </c>
      <c r="HS284" s="63">
        <f ca="1">IF(OR(INDEX(INDIRECT("times"&amp;GW$2),$F284,HS$28)&gt;10,INDEX(INDIRECT(GY284),$E284,$F284)="",INDEX(INDIRECT(GY284),$E284,$F284)&gt;=INDEX(INDIRECT(GY284),1,HS$28)),0,(INDEX(INDIRECT(GY284),$E284,$F284))-INDEX(INDIRECT(GY284),1,HS$28))*(10-INDEX(INDIRECT("times"&amp;GW$2),$F284,HS$28))/10</f>
        <v>0</v>
      </c>
      <c r="HT284" s="63">
        <f ca="1">IF(OR(INDEX(INDIRECT("times"&amp;GW$2),$F284,HT$28)&gt;10,INDEX(INDIRECT(GY284),$E284,$F284)="",INDEX(INDIRECT(GY284),$E284,$F284)&gt;=INDEX(INDIRECT(GY284),1,HT$28)),0,(INDEX(INDIRECT(GY284),$E284,$F284))-INDEX(INDIRECT(GY284),1,HT$28))*(10-INDEX(INDIRECT("times"&amp;GW$2),$F284,HT$28))/10</f>
        <v>0</v>
      </c>
      <c r="HU284" s="63">
        <f ca="1">IF(OR(INDEX(INDIRECT("times"&amp;GW$2),$F284,HU$28)&gt;10,INDEX(INDIRECT(GY284),$E284,$F284)="",INDEX(INDIRECT(GY284),$E284,$F284)&gt;=INDEX(INDIRECT(GY284),1,HU$28)),0,(INDEX(INDIRECT(GY284),$E284,$F284))-INDEX(INDIRECT(GY284),1,HU$28))*(10-INDEX(INDIRECT("times"&amp;GW$2),$F284,HU$28))/10</f>
        <v>0</v>
      </c>
      <c r="HV284" s="64">
        <f ca="1">IF(OR(INDEX(INDIRECT("times"&amp;GW$2),$F284,HV$28)&gt;10,INDEX(INDIRECT(GY284),$E284,$F284)="",INDEX(INDIRECT(GY284),$E284,$F284)&gt;=INDEX(INDIRECT(GY284),1,HV$28)),0,(INDEX(INDIRECT(GY284),$E284,$F284))-INDEX(INDIRECT(GY284),1,HV$28))*(10-INDEX(INDIRECT("times"&amp;GW$2),$F284,HV$28))/10</f>
        <v>0</v>
      </c>
      <c r="HW284" s="201">
        <v>11</v>
      </c>
    </row>
    <row r="285" spans="1:231" ht="15">
      <c r="A285" s="18" t="s">
        <v>221</v>
      </c>
      <c r="B285" s="122">
        <f>A236</f>
        <v>2</v>
      </c>
      <c r="C285" s="122" t="str">
        <f>A237</f>
        <v>work1834</v>
      </c>
      <c r="D285" s="210" t="str">
        <f t="shared" si="1198"/>
        <v>core2_work1834</v>
      </c>
      <c r="E285" s="122">
        <v>5</v>
      </c>
      <c r="F285" s="33">
        <v>12</v>
      </c>
      <c r="G285" s="62">
        <f ca="1">IF(OR(INDEX(INDIRECT("times"&amp;B$2),$F285,G$28)&gt;10,INDEX(INDIRECT(D285),$E285,$F285)="",INDEX(INDIRECT(D285),$E285,$F285)&gt;=INDEX(INDIRECT(D285),1,G$28)),0,(INDEX(INDIRECT(D285),$E285,$F285))-INDEX(INDIRECT(D285),1,G$28))*(10-INDEX(INDIRECT("times"&amp;B$2),$F285,G$28))/10</f>
        <v>0</v>
      </c>
      <c r="H285" s="63">
        <f ca="1">IF(OR(INDEX(INDIRECT("times"&amp;B$2),$F285,H$28)&gt;10,INDEX(INDIRECT(D285),$E285,$F285)="",INDEX(INDIRECT(D285),$E285,$F285)&gt;=INDEX(INDIRECT(D285),1,H$28)),0,(INDEX(INDIRECT(D285),$E285,$F285))-INDEX(INDIRECT(D285),1,H$28))*(10-INDEX(INDIRECT("times"&amp;B$2),$F285,H$28))/10</f>
        <v>0</v>
      </c>
      <c r="I285" s="63">
        <f ca="1">IF(OR(INDEX(INDIRECT("times"&amp;B$2),$F285,I$28)&gt;10,INDEX(INDIRECT(D285),$E285,$F285)="",INDEX(INDIRECT(D285),$E285,$F285)&gt;=INDEX(INDIRECT(D285),1,I$28)),0,(INDEX(INDIRECT(D285),$E285,$F285))-INDEX(INDIRECT(D285),1,I$28))*(10-INDEX(INDIRECT("times"&amp;B$2),$F285,I$28))/10</f>
        <v>0</v>
      </c>
      <c r="J285" s="63">
        <f ca="1">IF(OR(INDEX(INDIRECT("times"&amp;B$2),$F285,J$28)&gt;10,INDEX(INDIRECT(D285),$E285,$F285)="",INDEX(INDIRECT(D285),$E285,$F285)&gt;=INDEX(INDIRECT(D285),1,J$28)),0,(INDEX(INDIRECT(D285),$E285,$F285))-INDEX(INDIRECT(D285),1,J$28))*(10-INDEX(INDIRECT("times"&amp;B$2),$F285,J$28))/10</f>
        <v>0</v>
      </c>
      <c r="K285" s="63">
        <f ca="1">IF(OR(INDEX(INDIRECT("times"&amp;B$2),$F285,K$28)&gt;10,INDEX(INDIRECT(D285),$E285,$F285)="",INDEX(INDIRECT(D285),$E285,$F285)&gt;=INDEX(INDIRECT(D285),1,K$28)),0,(INDEX(INDIRECT(D285),$E285,$F285))-INDEX(INDIRECT(D285),1,K$28))*(10-INDEX(INDIRECT("times"&amp;B$2),$F285,K$28))/10</f>
        <v>0</v>
      </c>
      <c r="L285" s="63">
        <f ca="1">IF(OR(INDEX(INDIRECT("times"&amp;B$2),$F285,L$28)&gt;10,INDEX(INDIRECT(D285),$E285,$F285)="",INDEX(INDIRECT(D285),$E285,$F285)&gt;=INDEX(INDIRECT(D285),1,L$28)),0,(INDEX(INDIRECT(D285),$E285,$F285))-INDEX(INDIRECT(D285),1,L$28))*(10-INDEX(INDIRECT("times"&amp;B$2),$F285,L$28))/10</f>
        <v>0</v>
      </c>
      <c r="M285" s="63">
        <f ca="1">IF(OR(INDEX(INDIRECT("times"&amp;B$2),$F285,M$28)&gt;10,INDEX(INDIRECT(D285),$E285,$F285)="",INDEX(INDIRECT(D285),$E285,$F285)&gt;=INDEX(INDIRECT(D285),1,M$28)),0,(INDEX(INDIRECT(D285),$E285,$F285))-INDEX(INDIRECT(D285),1,M$28))*(10-INDEX(INDIRECT("times"&amp;B$2),$F285,M$28))/10</f>
        <v>0</v>
      </c>
      <c r="N285" s="63">
        <f ca="1">IF(OR(INDEX(INDIRECT("times"&amp;B$2),$F285,N$28)&gt;10,INDEX(INDIRECT(D285),$E285,$F285)="",INDEX(INDIRECT(D285),$E285,$F285)&gt;=INDEX(INDIRECT(D285),1,N$28)),0,(INDEX(INDIRECT(D285),$E285,$F285))-INDEX(INDIRECT(D285),1,N$28))*(10-INDEX(INDIRECT("times"&amp;B$2),$F285,N$28))/10</f>
        <v>0</v>
      </c>
      <c r="O285" s="63">
        <f ca="1">IF(OR(INDEX(INDIRECT("times"&amp;B$2),$F285,O$28)&gt;10,INDEX(INDIRECT(D285),$E285,$F285)="",INDEX(INDIRECT(D285),$E285,$F285)&gt;=INDEX(INDIRECT(D285),1,O$28)),0,(INDEX(INDIRECT(D285),$E285,$F285))-INDEX(INDIRECT(D285),1,O$28))*(10-INDEX(INDIRECT("times"&amp;B$2),$F285,O$28))/10</f>
        <v>0</v>
      </c>
      <c r="P285" s="63">
        <f ca="1">IF(OR(INDEX(INDIRECT("times"&amp;B$2),$F285,P$28)&gt;10,INDEX(INDIRECT(D285),$E285,$F285)="",INDEX(INDIRECT(D285),$E285,$F285)&gt;=INDEX(INDIRECT(D285),1,P$28)),0,(INDEX(INDIRECT(D285),$E285,$F285))-INDEX(INDIRECT(D285),1,P$28))*(10-INDEX(INDIRECT("times"&amp;B$2),$F285,P$28))/10</f>
        <v>0</v>
      </c>
      <c r="Q285" s="63">
        <f ca="1">IF(OR(INDEX(INDIRECT("times"&amp;B$2),$F285,Q$28)&gt;10,INDEX(INDIRECT(D285),$E285,$F285)="",INDEX(INDIRECT(D285),$E285,$F285)&gt;=INDEX(INDIRECT(D285),1,Q$28)),0,(INDEX(INDIRECT(D285),$E285,$F285))-INDEX(INDIRECT(D285),1,Q$28))*(10-INDEX(INDIRECT("times"&amp;B$2),$F285,Q$28))/10</f>
        <v>0</v>
      </c>
      <c r="R285" s="63">
        <f ca="1">IF(OR(INDEX(INDIRECT("times"&amp;B$2),$F285,R$28)&gt;10,INDEX(INDIRECT(D285),$E285,$F285)="",INDEX(INDIRECT(D285),$E285,$F285)&gt;=INDEX(INDIRECT(D285),1,R$28)),0,(INDEX(INDIRECT(D285),$E285,$F285))-INDEX(INDIRECT(D285),1,R$28))*(10-INDEX(INDIRECT("times"&amp;B$2),$F285,R$28))/10</f>
        <v>0</v>
      </c>
      <c r="S285" s="63">
        <f ca="1">IF(OR(INDEX(INDIRECT("times"&amp;B$2),$F285,S$28)&gt;10,INDEX(INDIRECT(D285),$E285,$F285)="",INDEX(INDIRECT(D285),$E285,$F285)&gt;=INDEX(INDIRECT(D285),1,S$28)),0,(INDEX(INDIRECT(D285),$E285,$F285))-INDEX(INDIRECT(D285),1,S$28))*(10-INDEX(INDIRECT("times"&amp;B$2),$F285,S$28))/10</f>
        <v>0</v>
      </c>
      <c r="T285" s="63">
        <f ca="1">IF(OR(INDEX(INDIRECT("times"&amp;B$2),$F285,T$28)&gt;10,INDEX(INDIRECT(D285),$E285,$F285)="",INDEX(INDIRECT(D285),$E285,$F285)&gt;=INDEX(INDIRECT(D285),1,T$28)),0,(INDEX(INDIRECT(D285),$E285,$F285))-INDEX(INDIRECT(D285),1,T$28))*(10-INDEX(INDIRECT("times"&amp;B$2),$F285,T$28))/10</f>
        <v>0</v>
      </c>
      <c r="U285" s="63">
        <f ca="1">IF(OR(INDEX(INDIRECT("times"&amp;B$2),$F285,U$28)&gt;10,INDEX(INDIRECT(D285),$E285,$F285)="",INDEX(INDIRECT(D285),$E285,$F285)&gt;=INDEX(INDIRECT(D285),1,U$28)),0,(INDEX(INDIRECT(D285),$E285,$F285))-INDEX(INDIRECT(D285),1,U$28))*(10-INDEX(INDIRECT("times"&amp;B$2),$F285,U$28))/10</f>
        <v>0</v>
      </c>
      <c r="V285" s="63">
        <f ca="1">IF(OR(INDEX(INDIRECT("times"&amp;B$2),$F285,V$28)&gt;10,INDEX(INDIRECT(D285),$E285,$F285)="",INDEX(INDIRECT(D285),$E285,$F285)&gt;=INDEX(INDIRECT(D285),1,V$28)),0,(INDEX(INDIRECT(D285),$E285,$F285))-INDEX(INDIRECT(D285),1,V$28))*(10-INDEX(INDIRECT("times"&amp;B$2),$F285,V$28))/10</f>
        <v>0</v>
      </c>
      <c r="W285" s="63">
        <f ca="1">IF(OR(INDEX(INDIRECT("times"&amp;B$2),$F285,W$28)&gt;10,INDEX(INDIRECT(D285),$E285,$F285)="",INDEX(INDIRECT(D285),$E285,$F285)&gt;=INDEX(INDIRECT(D285),1,W$28)),0,(INDEX(INDIRECT(D285),$E285,$F285))-INDEX(INDIRECT(D285),1,W$28))*(10-INDEX(INDIRECT("times"&amp;B$2),$F285,W$28))/10</f>
        <v>0</v>
      </c>
      <c r="X285" s="63">
        <f ca="1">IF(OR(INDEX(INDIRECT("times"&amp;B$2),$F285,X$28)&gt;10,INDEX(INDIRECT(D285),$E285,$F285)="",INDEX(INDIRECT(D285),$E285,$F285)&gt;=INDEX(INDIRECT(D285),1,X$28)),0,(INDEX(INDIRECT(D285),$E285,$F285))-INDEX(INDIRECT(D285),1,X$28))*(10-INDEX(INDIRECT("times"&amp;B$2),$F285,X$28))/10</f>
        <v>0</v>
      </c>
      <c r="Y285" s="63">
        <f ca="1">IF(OR(INDEX(INDIRECT("times"&amp;B$2),$F285,Y$28)&gt;10,INDEX(INDIRECT(D285),$E285,$F285)="",INDEX(INDIRECT(D285),$E285,$F285)&gt;=INDEX(INDIRECT(D285),1,Y$28)),0,(INDEX(INDIRECT(D285),$E285,$F285))-INDEX(INDIRECT(D285),1,Y$28))*(10-INDEX(INDIRECT("times"&amp;B$2),$F285,Y$28))/10</f>
        <v>0</v>
      </c>
      <c r="Z285" s="63">
        <f ca="1">IF(OR(INDEX(INDIRECT("times"&amp;B$2),$F285,Z$28)&gt;10,INDEX(INDIRECT(D285),$E285,$F285)="",INDEX(INDIRECT(D285),$E285,$F285)&gt;=INDEX(INDIRECT(D285),1,Z$28)),0,(INDEX(INDIRECT(D285),$E285,$F285))-INDEX(INDIRECT(D285),1,Z$28))*(10-INDEX(INDIRECT("times"&amp;B$2),$F285,Z$28))/10</f>
        <v>0</v>
      </c>
      <c r="AA285" s="64">
        <f ca="1">IF(OR(INDEX(INDIRECT("times"&amp;B$2),$F285,AA$28)&gt;10,INDEX(INDIRECT(D285),$E285,$F285)="",INDEX(INDIRECT(D285),$E285,$F285)&gt;=INDEX(INDIRECT(D285),1,AA$28)),0,(INDEX(INDIRECT(D285),$E285,$F285))-INDEX(INDIRECT(D285),1,AA$28))*(10-INDEX(INDIRECT("times"&amp;B$2),$F285,AA$28))/10</f>
        <v>0</v>
      </c>
      <c r="AB285" s="201">
        <v>12</v>
      </c>
      <c r="AD285" s="18" t="s">
        <v>221</v>
      </c>
      <c r="AE285" s="122">
        <f>AD236</f>
        <v>2</v>
      </c>
      <c r="AF285" s="122" t="str">
        <f>AD237</f>
        <v>shop1834</v>
      </c>
      <c r="AG285" s="210" t="str">
        <f t="shared" si="1199"/>
        <v>core2_shop1834</v>
      </c>
      <c r="AH285" s="122">
        <v>5</v>
      </c>
      <c r="AI285" s="33">
        <v>12</v>
      </c>
      <c r="AJ285" s="62">
        <f ca="1">IF(OR(INDEX(INDIRECT("times"&amp;AE$2),$F285,AJ$28)&gt;10,INDEX(INDIRECT(AG285),$E285,$F285)="",INDEX(INDIRECT(AG285),$E285,$F285)&gt;=INDEX(INDIRECT(AG285),1,AJ$28)),0,(INDEX(INDIRECT(AG285),$E285,$F285))-INDEX(INDIRECT(AG285),1,AJ$28))*(10-INDEX(INDIRECT("times"&amp;AE$2),$F285,AJ$28))/10</f>
        <v>0</v>
      </c>
      <c r="AK285" s="63">
        <f ca="1">IF(OR(INDEX(INDIRECT("times"&amp;AE$2),$F285,AK$28)&gt;10,INDEX(INDIRECT(AG285),$E285,$F285)="",INDEX(INDIRECT(AG285),$E285,$F285)&gt;=INDEX(INDIRECT(AG285),1,AK$28)),0,(INDEX(INDIRECT(AG285),$E285,$F285))-INDEX(INDIRECT(AG285),1,AK$28))*(10-INDEX(INDIRECT("times"&amp;AE$2),$F285,AK$28))/10</f>
        <v>0</v>
      </c>
      <c r="AL285" s="63">
        <f ca="1">IF(OR(INDEX(INDIRECT("times"&amp;AE$2),$F285,AL$28)&gt;10,INDEX(INDIRECT(AG285),$E285,$F285)="",INDEX(INDIRECT(AG285),$E285,$F285)&gt;=INDEX(INDIRECT(AG285),1,AL$28)),0,(INDEX(INDIRECT(AG285),$E285,$F285))-INDEX(INDIRECT(AG285),1,AL$28))*(10-INDEX(INDIRECT("times"&amp;AE$2),$F285,AL$28))/10</f>
        <v>0</v>
      </c>
      <c r="AM285" s="63">
        <f ca="1">IF(OR(INDEX(INDIRECT("times"&amp;AE$2),$F285,AM$28)&gt;10,INDEX(INDIRECT(AG285),$E285,$F285)="",INDEX(INDIRECT(AG285),$E285,$F285)&gt;=INDEX(INDIRECT(AG285),1,AM$28)),0,(INDEX(INDIRECT(AG285),$E285,$F285))-INDEX(INDIRECT(AG285),1,AM$28))*(10-INDEX(INDIRECT("times"&amp;AE$2),$F285,AM$28))/10</f>
        <v>0</v>
      </c>
      <c r="AN285" s="63">
        <f ca="1">IF(OR(INDEX(INDIRECT("times"&amp;AE$2),$F285,AN$28)&gt;10,INDEX(INDIRECT(AG285),$E285,$F285)="",INDEX(INDIRECT(AG285),$E285,$F285)&gt;=INDEX(INDIRECT(AG285),1,AN$28)),0,(INDEX(INDIRECT(AG285),$E285,$F285))-INDEX(INDIRECT(AG285),1,AN$28))*(10-INDEX(INDIRECT("times"&amp;AE$2),$F285,AN$28))/10</f>
        <v>0</v>
      </c>
      <c r="AO285" s="63">
        <f ca="1">IF(OR(INDEX(INDIRECT("times"&amp;AE$2),$F285,AO$28)&gt;10,INDEX(INDIRECT(AG285),$E285,$F285)="",INDEX(INDIRECT(AG285),$E285,$F285)&gt;=INDEX(INDIRECT(AG285),1,AO$28)),0,(INDEX(INDIRECT(AG285),$E285,$F285))-INDEX(INDIRECT(AG285),1,AO$28))*(10-INDEX(INDIRECT("times"&amp;AE$2),$F285,AO$28))/10</f>
        <v>0</v>
      </c>
      <c r="AP285" s="63">
        <f ca="1">IF(OR(INDEX(INDIRECT("times"&amp;AE$2),$F285,AP$28)&gt;10,INDEX(INDIRECT(AG285),$E285,$F285)="",INDEX(INDIRECT(AG285),$E285,$F285)&gt;=INDEX(INDIRECT(AG285),1,AP$28)),0,(INDEX(INDIRECT(AG285),$E285,$F285))-INDEX(INDIRECT(AG285),1,AP$28))*(10-INDEX(INDIRECT("times"&amp;AE$2),$F285,AP$28))/10</f>
        <v>0</v>
      </c>
      <c r="AQ285" s="63">
        <f ca="1">IF(OR(INDEX(INDIRECT("times"&amp;AE$2),$F285,AQ$28)&gt;10,INDEX(INDIRECT(AG285),$E285,$F285)="",INDEX(INDIRECT(AG285),$E285,$F285)&gt;=INDEX(INDIRECT(AG285),1,AQ$28)),0,(INDEX(INDIRECT(AG285),$E285,$F285))-INDEX(INDIRECT(AG285),1,AQ$28))*(10-INDEX(INDIRECT("times"&amp;AE$2),$F285,AQ$28))/10</f>
        <v>0</v>
      </c>
      <c r="AR285" s="63">
        <f ca="1">IF(OR(INDEX(INDIRECT("times"&amp;AE$2),$F285,AR$28)&gt;10,INDEX(INDIRECT(AG285),$E285,$F285)="",INDEX(INDIRECT(AG285),$E285,$F285)&gt;=INDEX(INDIRECT(AG285),1,AR$28)),0,(INDEX(INDIRECT(AG285),$E285,$F285))-INDEX(INDIRECT(AG285),1,AR$28))*(10-INDEX(INDIRECT("times"&amp;AE$2),$F285,AR$28))/10</f>
        <v>0</v>
      </c>
      <c r="AS285" s="63">
        <f ca="1">IF(OR(INDEX(INDIRECT("times"&amp;AE$2),$F285,AS$28)&gt;10,INDEX(INDIRECT(AG285),$E285,$F285)="",INDEX(INDIRECT(AG285),$E285,$F285)&gt;=INDEX(INDIRECT(AG285),1,AS$28)),0,(INDEX(INDIRECT(AG285),$E285,$F285))-INDEX(INDIRECT(AG285),1,AS$28))*(10-INDEX(INDIRECT("times"&amp;AE$2),$F285,AS$28))/10</f>
        <v>0</v>
      </c>
      <c r="AT285" s="63">
        <f ca="1">IF(OR(INDEX(INDIRECT("times"&amp;AE$2),$F285,AT$28)&gt;10,INDEX(INDIRECT(AG285),$E285,$F285)="",INDEX(INDIRECT(AG285),$E285,$F285)&gt;=INDEX(INDIRECT(AG285),1,AT$28)),0,(INDEX(INDIRECT(AG285),$E285,$F285))-INDEX(INDIRECT(AG285),1,AT$28))*(10-INDEX(INDIRECT("times"&amp;AE$2),$F285,AT$28))/10</f>
        <v>0</v>
      </c>
      <c r="AU285" s="63">
        <f ca="1">IF(OR(INDEX(INDIRECT("times"&amp;AE$2),$F285,AU$28)&gt;10,INDEX(INDIRECT(AG285),$E285,$F285)="",INDEX(INDIRECT(AG285),$E285,$F285)&gt;=INDEX(INDIRECT(AG285),1,AU$28)),0,(INDEX(INDIRECT(AG285),$E285,$F285))-INDEX(INDIRECT(AG285),1,AU$28))*(10-INDEX(INDIRECT("times"&amp;AE$2),$F285,AU$28))/10</f>
        <v>0</v>
      </c>
      <c r="AV285" s="63">
        <f ca="1">IF(OR(INDEX(INDIRECT("times"&amp;AE$2),$F285,AV$28)&gt;10,INDEX(INDIRECT(AG285),$E285,$F285)="",INDEX(INDIRECT(AG285),$E285,$F285)&gt;=INDEX(INDIRECT(AG285),1,AV$28)),0,(INDEX(INDIRECT(AG285),$E285,$F285))-INDEX(INDIRECT(AG285),1,AV$28))*(10-INDEX(INDIRECT("times"&amp;AE$2),$F285,AV$28))/10</f>
        <v>0</v>
      </c>
      <c r="AW285" s="63">
        <f ca="1">IF(OR(INDEX(INDIRECT("times"&amp;AE$2),$F285,AW$28)&gt;10,INDEX(INDIRECT(AG285),$E285,$F285)="",INDEX(INDIRECT(AG285),$E285,$F285)&gt;=INDEX(INDIRECT(AG285),1,AW$28)),0,(INDEX(INDIRECT(AG285),$E285,$F285))-INDEX(INDIRECT(AG285),1,AW$28))*(10-INDEX(INDIRECT("times"&amp;AE$2),$F285,AW$28))/10</f>
        <v>0</v>
      </c>
      <c r="AX285" s="63">
        <f ca="1">IF(OR(INDEX(INDIRECT("times"&amp;AE$2),$F285,AX$28)&gt;10,INDEX(INDIRECT(AG285),$E285,$F285)="",INDEX(INDIRECT(AG285),$E285,$F285)&gt;=INDEX(INDIRECT(AG285),1,AX$28)),0,(INDEX(INDIRECT(AG285),$E285,$F285))-INDEX(INDIRECT(AG285),1,AX$28))*(10-INDEX(INDIRECT("times"&amp;AE$2),$F285,AX$28))/10</f>
        <v>0</v>
      </c>
      <c r="AY285" s="63">
        <f ca="1">IF(OR(INDEX(INDIRECT("times"&amp;AE$2),$F285,AY$28)&gt;10,INDEX(INDIRECT(AG285),$E285,$F285)="",INDEX(INDIRECT(AG285),$E285,$F285)&gt;=INDEX(INDIRECT(AG285),1,AY$28)),0,(INDEX(INDIRECT(AG285),$E285,$F285))-INDEX(INDIRECT(AG285),1,AY$28))*(10-INDEX(INDIRECT("times"&amp;AE$2),$F285,AY$28))/10</f>
        <v>0</v>
      </c>
      <c r="AZ285" s="63">
        <f ca="1">IF(OR(INDEX(INDIRECT("times"&amp;AE$2),$F285,AZ$28)&gt;10,INDEX(INDIRECT(AG285),$E285,$F285)="",INDEX(INDIRECT(AG285),$E285,$F285)&gt;=INDEX(INDIRECT(AG285),1,AZ$28)),0,(INDEX(INDIRECT(AG285),$E285,$F285))-INDEX(INDIRECT(AG285),1,AZ$28))*(10-INDEX(INDIRECT("times"&amp;AE$2),$F285,AZ$28))/10</f>
        <v>0</v>
      </c>
      <c r="BA285" s="63">
        <f ca="1">IF(OR(INDEX(INDIRECT("times"&amp;AE$2),$F285,BA$28)&gt;10,INDEX(INDIRECT(AG285),$E285,$F285)="",INDEX(INDIRECT(AG285),$E285,$F285)&gt;=INDEX(INDIRECT(AG285),1,BA$28)),0,(INDEX(INDIRECT(AG285),$E285,$F285))-INDEX(INDIRECT(AG285),1,BA$28))*(10-INDEX(INDIRECT("times"&amp;AE$2),$F285,BA$28))/10</f>
        <v>0</v>
      </c>
      <c r="BB285" s="63">
        <f ca="1">IF(OR(INDEX(INDIRECT("times"&amp;AE$2),$F285,BB$28)&gt;10,INDEX(INDIRECT(AG285),$E285,$F285)="",INDEX(INDIRECT(AG285),$E285,$F285)&gt;=INDEX(INDIRECT(AG285),1,BB$28)),0,(INDEX(INDIRECT(AG285),$E285,$F285))-INDEX(INDIRECT(AG285),1,BB$28))*(10-INDEX(INDIRECT("times"&amp;AE$2),$F285,BB$28))/10</f>
        <v>0</v>
      </c>
      <c r="BC285" s="63">
        <f ca="1">IF(OR(INDEX(INDIRECT("times"&amp;AE$2),$F285,BC$28)&gt;10,INDEX(INDIRECT(AG285),$E285,$F285)="",INDEX(INDIRECT(AG285),$E285,$F285)&gt;=INDEX(INDIRECT(AG285),1,BC$28)),0,(INDEX(INDIRECT(AG285),$E285,$F285))-INDEX(INDIRECT(AG285),1,BC$28))*(10-INDEX(INDIRECT("times"&amp;AE$2),$F285,BC$28))/10</f>
        <v>0</v>
      </c>
      <c r="BD285" s="64">
        <f ca="1">IF(OR(INDEX(INDIRECT("times"&amp;AE$2),$F285,BD$28)&gt;10,INDEX(INDIRECT(AG285),$E285,$F285)="",INDEX(INDIRECT(AG285),$E285,$F285)&gt;=INDEX(INDIRECT(AG285),1,BD$28)),0,(INDEX(INDIRECT(AG285),$E285,$F285))-INDEX(INDIRECT(AG285),1,BD$28))*(10-INDEX(INDIRECT("times"&amp;AE$2),$F285,BD$28))/10</f>
        <v>0</v>
      </c>
      <c r="BE285" s="201">
        <v>12</v>
      </c>
      <c r="BG285" s="18" t="s">
        <v>221</v>
      </c>
      <c r="BH285" s="122">
        <f>BG236</f>
        <v>2</v>
      </c>
      <c r="BI285" s="122" t="str">
        <f>BG237</f>
        <v>lei1834</v>
      </c>
      <c r="BJ285" s="210" t="str">
        <f t="shared" si="1200"/>
        <v>core2_lei1834</v>
      </c>
      <c r="BK285" s="122">
        <v>5</v>
      </c>
      <c r="BL285" s="33">
        <v>12</v>
      </c>
      <c r="BM285" s="62">
        <f ca="1">IF(OR(INDEX(INDIRECT("times"&amp;BH$2),$F285,BM$28)&gt;10,INDEX(INDIRECT(BJ285),$E285,$F285)="",INDEX(INDIRECT(BJ285),$E285,$F285)&gt;=INDEX(INDIRECT(BJ285),1,BM$28)),0,(INDEX(INDIRECT(BJ285),$E285,$F285))-INDEX(INDIRECT(BJ285),1,BM$28))*(10-INDEX(INDIRECT("times"&amp;BH$2),$F285,BM$28))/10</f>
        <v>0</v>
      </c>
      <c r="BN285" s="63">
        <f ca="1">IF(OR(INDEX(INDIRECT("times"&amp;BH$2),$F285,BN$28)&gt;10,INDEX(INDIRECT(BJ285),$E285,$F285)="",INDEX(INDIRECT(BJ285),$E285,$F285)&gt;=INDEX(INDIRECT(BJ285),1,BN$28)),0,(INDEX(INDIRECT(BJ285),$E285,$F285))-INDEX(INDIRECT(BJ285),1,BN$28))*(10-INDEX(INDIRECT("times"&amp;BH$2),$F285,BN$28))/10</f>
        <v>0</v>
      </c>
      <c r="BO285" s="63">
        <f ca="1">IF(OR(INDEX(INDIRECT("times"&amp;BH$2),$F285,BO$28)&gt;10,INDEX(INDIRECT(BJ285),$E285,$F285)="",INDEX(INDIRECT(BJ285),$E285,$F285)&gt;=INDEX(INDIRECT(BJ285),1,BO$28)),0,(INDEX(INDIRECT(BJ285),$E285,$F285))-INDEX(INDIRECT(BJ285),1,BO$28))*(10-INDEX(INDIRECT("times"&amp;BH$2),$F285,BO$28))/10</f>
        <v>0</v>
      </c>
      <c r="BP285" s="63">
        <f ca="1">IF(OR(INDEX(INDIRECT("times"&amp;BH$2),$F285,BP$28)&gt;10,INDEX(INDIRECT(BJ285),$E285,$F285)="",INDEX(INDIRECT(BJ285),$E285,$F285)&gt;=INDEX(INDIRECT(BJ285),1,BP$28)),0,(INDEX(INDIRECT(BJ285),$E285,$F285))-INDEX(INDIRECT(BJ285),1,BP$28))*(10-INDEX(INDIRECT("times"&amp;BH$2),$F285,BP$28))/10</f>
        <v>0</v>
      </c>
      <c r="BQ285" s="63">
        <f ca="1">IF(OR(INDEX(INDIRECT("times"&amp;BH$2),$F285,BQ$28)&gt;10,INDEX(INDIRECT(BJ285),$E285,$F285)="",INDEX(INDIRECT(BJ285),$E285,$F285)&gt;=INDEX(INDIRECT(BJ285),1,BQ$28)),0,(INDEX(INDIRECT(BJ285),$E285,$F285))-INDEX(INDIRECT(BJ285),1,BQ$28))*(10-INDEX(INDIRECT("times"&amp;BH$2),$F285,BQ$28))/10</f>
        <v>0</v>
      </c>
      <c r="BR285" s="63">
        <f ca="1">IF(OR(INDEX(INDIRECT("times"&amp;BH$2),$F285,BR$28)&gt;10,INDEX(INDIRECT(BJ285),$E285,$F285)="",INDEX(INDIRECT(BJ285),$E285,$F285)&gt;=INDEX(INDIRECT(BJ285),1,BR$28)),0,(INDEX(INDIRECT(BJ285),$E285,$F285))-INDEX(INDIRECT(BJ285),1,BR$28))*(10-INDEX(INDIRECT("times"&amp;BH$2),$F285,BR$28))/10</f>
        <v>0</v>
      </c>
      <c r="BS285" s="63">
        <f ca="1">IF(OR(INDEX(INDIRECT("times"&amp;BH$2),$F285,BS$28)&gt;10,INDEX(INDIRECT(BJ285),$E285,$F285)="",INDEX(INDIRECT(BJ285),$E285,$F285)&gt;=INDEX(INDIRECT(BJ285),1,BS$28)),0,(INDEX(INDIRECT(BJ285),$E285,$F285))-INDEX(INDIRECT(BJ285),1,BS$28))*(10-INDEX(INDIRECT("times"&amp;BH$2),$F285,BS$28))/10</f>
        <v>0</v>
      </c>
      <c r="BT285" s="63">
        <f ca="1">IF(OR(INDEX(INDIRECT("times"&amp;BH$2),$F285,BT$28)&gt;10,INDEX(INDIRECT(BJ285),$E285,$F285)="",INDEX(INDIRECT(BJ285),$E285,$F285)&gt;=INDEX(INDIRECT(BJ285),1,BT$28)),0,(INDEX(INDIRECT(BJ285),$E285,$F285))-INDEX(INDIRECT(BJ285),1,BT$28))*(10-INDEX(INDIRECT("times"&amp;BH$2),$F285,BT$28))/10</f>
        <v>0</v>
      </c>
      <c r="BU285" s="63">
        <f ca="1">IF(OR(INDEX(INDIRECT("times"&amp;BH$2),$F285,BU$28)&gt;10,INDEX(INDIRECT(BJ285),$E285,$F285)="",INDEX(INDIRECT(BJ285),$E285,$F285)&gt;=INDEX(INDIRECT(BJ285),1,BU$28)),0,(INDEX(INDIRECT(BJ285),$E285,$F285))-INDEX(INDIRECT(BJ285),1,BU$28))*(10-INDEX(INDIRECT("times"&amp;BH$2),$F285,BU$28))/10</f>
        <v>0</v>
      </c>
      <c r="BV285" s="63">
        <f ca="1">IF(OR(INDEX(INDIRECT("times"&amp;BH$2),$F285,BV$28)&gt;10,INDEX(INDIRECT(BJ285),$E285,$F285)="",INDEX(INDIRECT(BJ285),$E285,$F285)&gt;=INDEX(INDIRECT(BJ285),1,BV$28)),0,(INDEX(INDIRECT(BJ285),$E285,$F285))-INDEX(INDIRECT(BJ285),1,BV$28))*(10-INDEX(INDIRECT("times"&amp;BH$2),$F285,BV$28))/10</f>
        <v>0</v>
      </c>
      <c r="BW285" s="63">
        <f ca="1">IF(OR(INDEX(INDIRECT("times"&amp;BH$2),$F285,BW$28)&gt;10,INDEX(INDIRECT(BJ285),$E285,$F285)="",INDEX(INDIRECT(BJ285),$E285,$F285)&gt;=INDEX(INDIRECT(BJ285),1,BW$28)),0,(INDEX(INDIRECT(BJ285),$E285,$F285))-INDEX(INDIRECT(BJ285),1,BW$28))*(10-INDEX(INDIRECT("times"&amp;BH$2),$F285,BW$28))/10</f>
        <v>0</v>
      </c>
      <c r="BX285" s="63">
        <f ca="1">IF(OR(INDEX(INDIRECT("times"&amp;BH$2),$F285,BX$28)&gt;10,INDEX(INDIRECT(BJ285),$E285,$F285)="",INDEX(INDIRECT(BJ285),$E285,$F285)&gt;=INDEX(INDIRECT(BJ285),1,BX$28)),0,(INDEX(INDIRECT(BJ285),$E285,$F285))-INDEX(INDIRECT(BJ285),1,BX$28))*(10-INDEX(INDIRECT("times"&amp;BH$2),$F285,BX$28))/10</f>
        <v>0</v>
      </c>
      <c r="BY285" s="63">
        <f ca="1">IF(OR(INDEX(INDIRECT("times"&amp;BH$2),$F285,BY$28)&gt;10,INDEX(INDIRECT(BJ285),$E285,$F285)="",INDEX(INDIRECT(BJ285),$E285,$F285)&gt;=INDEX(INDIRECT(BJ285),1,BY$28)),0,(INDEX(INDIRECT(BJ285),$E285,$F285))-INDEX(INDIRECT(BJ285),1,BY$28))*(10-INDEX(INDIRECT("times"&amp;BH$2),$F285,BY$28))/10</f>
        <v>0</v>
      </c>
      <c r="BZ285" s="63">
        <f ca="1">IF(OR(INDEX(INDIRECT("times"&amp;BH$2),$F285,BZ$28)&gt;10,INDEX(INDIRECT(BJ285),$E285,$F285)="",INDEX(INDIRECT(BJ285),$E285,$F285)&gt;=INDEX(INDIRECT(BJ285),1,BZ$28)),0,(INDEX(INDIRECT(BJ285),$E285,$F285))-INDEX(INDIRECT(BJ285),1,BZ$28))*(10-INDEX(INDIRECT("times"&amp;BH$2),$F285,BZ$28))/10</f>
        <v>0</v>
      </c>
      <c r="CA285" s="63">
        <f ca="1">IF(OR(INDEX(INDIRECT("times"&amp;BH$2),$F285,CA$28)&gt;10,INDEX(INDIRECT(BJ285),$E285,$F285)="",INDEX(INDIRECT(BJ285),$E285,$F285)&gt;=INDEX(INDIRECT(BJ285),1,CA$28)),0,(INDEX(INDIRECT(BJ285),$E285,$F285))-INDEX(INDIRECT(BJ285),1,CA$28))*(10-INDEX(INDIRECT("times"&amp;BH$2),$F285,CA$28))/10</f>
        <v>0</v>
      </c>
      <c r="CB285" s="63">
        <f ca="1">IF(OR(INDEX(INDIRECT("times"&amp;BH$2),$F285,CB$28)&gt;10,INDEX(INDIRECT(BJ285),$E285,$F285)="",INDEX(INDIRECT(BJ285),$E285,$F285)&gt;=INDEX(INDIRECT(BJ285),1,CB$28)),0,(INDEX(INDIRECT(BJ285),$E285,$F285))-INDEX(INDIRECT(BJ285),1,CB$28))*(10-INDEX(INDIRECT("times"&amp;BH$2),$F285,CB$28))/10</f>
        <v>0</v>
      </c>
      <c r="CC285" s="63">
        <f ca="1">IF(OR(INDEX(INDIRECT("times"&amp;BH$2),$F285,CC$28)&gt;10,INDEX(INDIRECT(BJ285),$E285,$F285)="",INDEX(INDIRECT(BJ285),$E285,$F285)&gt;=INDEX(INDIRECT(BJ285),1,CC$28)),0,(INDEX(INDIRECT(BJ285),$E285,$F285))-INDEX(INDIRECT(BJ285),1,CC$28))*(10-INDEX(INDIRECT("times"&amp;BH$2),$F285,CC$28))/10</f>
        <v>0</v>
      </c>
      <c r="CD285" s="63">
        <f ca="1">IF(OR(INDEX(INDIRECT("times"&amp;BH$2),$F285,CD$28)&gt;10,INDEX(INDIRECT(BJ285),$E285,$F285)="",INDEX(INDIRECT(BJ285),$E285,$F285)&gt;=INDEX(INDIRECT(BJ285),1,CD$28)),0,(INDEX(INDIRECT(BJ285),$E285,$F285))-INDEX(INDIRECT(BJ285),1,CD$28))*(10-INDEX(INDIRECT("times"&amp;BH$2),$F285,CD$28))/10</f>
        <v>0</v>
      </c>
      <c r="CE285" s="63">
        <f ca="1">IF(OR(INDEX(INDIRECT("times"&amp;BH$2),$F285,CE$28)&gt;10,INDEX(INDIRECT(BJ285),$E285,$F285)="",INDEX(INDIRECT(BJ285),$E285,$F285)&gt;=INDEX(INDIRECT(BJ285),1,CE$28)),0,(INDEX(INDIRECT(BJ285),$E285,$F285))-INDEX(INDIRECT(BJ285),1,CE$28))*(10-INDEX(INDIRECT("times"&amp;BH$2),$F285,CE$28))/10</f>
        <v>0</v>
      </c>
      <c r="CF285" s="63">
        <f ca="1">IF(OR(INDEX(INDIRECT("times"&amp;BH$2),$F285,CF$28)&gt;10,INDEX(INDIRECT(BJ285),$E285,$F285)="",INDEX(INDIRECT(BJ285),$E285,$F285)&gt;=INDEX(INDIRECT(BJ285),1,CF$28)),0,(INDEX(INDIRECT(BJ285),$E285,$F285))-INDEX(INDIRECT(BJ285),1,CF$28))*(10-INDEX(INDIRECT("times"&amp;BH$2),$F285,CF$28))/10</f>
        <v>0</v>
      </c>
      <c r="CG285" s="64">
        <f ca="1">IF(OR(INDEX(INDIRECT("times"&amp;BH$2),$F285,CG$28)&gt;10,INDEX(INDIRECT(BJ285),$E285,$F285)="",INDEX(INDIRECT(BJ285),$E285,$F285)&gt;=INDEX(INDIRECT(BJ285),1,CG$28)),0,(INDEX(INDIRECT(BJ285),$E285,$F285))-INDEX(INDIRECT(BJ285),1,CG$28))*(10-INDEX(INDIRECT("times"&amp;BH$2),$F285,CG$28))/10</f>
        <v>0</v>
      </c>
      <c r="CH285" s="201">
        <v>12</v>
      </c>
      <c r="CJ285" s="18" t="s">
        <v>221</v>
      </c>
      <c r="CK285" s="122">
        <f>CJ236</f>
        <v>2</v>
      </c>
      <c r="CL285" s="122" t="str">
        <f>CJ237</f>
        <v>work3564</v>
      </c>
      <c r="CM285" s="210" t="str">
        <f t="shared" si="1201"/>
        <v>core2_work3564</v>
      </c>
      <c r="CN285" s="122">
        <v>5</v>
      </c>
      <c r="CO285" s="33">
        <v>12</v>
      </c>
      <c r="CP285" s="62">
        <f ca="1">IF(OR(INDEX(INDIRECT("times"&amp;CK$2),$F285,CP$28)&gt;10,INDEX(INDIRECT(CM285),$E285,$F285)="",INDEX(INDIRECT(CM285),$E285,$F285)&gt;=INDEX(INDIRECT(CM285),1,CP$28)),0,(INDEX(INDIRECT(CM285),$E285,$F285))-INDEX(INDIRECT(CM285),1,CP$28))*(10-INDEX(INDIRECT("times"&amp;CK$2),$F285,CP$28))/10</f>
        <v>0</v>
      </c>
      <c r="CQ285" s="63">
        <f ca="1">IF(OR(INDEX(INDIRECT("times"&amp;CK$2),$F285,CQ$28)&gt;10,INDEX(INDIRECT(CM285),$E285,$F285)="",INDEX(INDIRECT(CM285),$E285,$F285)&gt;=INDEX(INDIRECT(CM285),1,CQ$28)),0,(INDEX(INDIRECT(CM285),$E285,$F285))-INDEX(INDIRECT(CM285),1,CQ$28))*(10-INDEX(INDIRECT("times"&amp;CK$2),$F285,CQ$28))/10</f>
        <v>0</v>
      </c>
      <c r="CR285" s="63">
        <f ca="1">IF(OR(INDEX(INDIRECT("times"&amp;CK$2),$F285,CR$28)&gt;10,INDEX(INDIRECT(CM285),$E285,$F285)="",INDEX(INDIRECT(CM285),$E285,$F285)&gt;=INDEX(INDIRECT(CM285),1,CR$28)),0,(INDEX(INDIRECT(CM285),$E285,$F285))-INDEX(INDIRECT(CM285),1,CR$28))*(10-INDEX(INDIRECT("times"&amp;CK$2),$F285,CR$28))/10</f>
        <v>0</v>
      </c>
      <c r="CS285" s="63">
        <f ca="1">IF(OR(INDEX(INDIRECT("times"&amp;CK$2),$F285,CS$28)&gt;10,INDEX(INDIRECT(CM285),$E285,$F285)="",INDEX(INDIRECT(CM285),$E285,$F285)&gt;=INDEX(INDIRECT(CM285),1,CS$28)),0,(INDEX(INDIRECT(CM285),$E285,$F285))-INDEX(INDIRECT(CM285),1,CS$28))*(10-INDEX(INDIRECT("times"&amp;CK$2),$F285,CS$28))/10</f>
        <v>0</v>
      </c>
      <c r="CT285" s="63">
        <f ca="1">IF(OR(INDEX(INDIRECT("times"&amp;CK$2),$F285,CT$28)&gt;10,INDEX(INDIRECT(CM285),$E285,$F285)="",INDEX(INDIRECT(CM285),$E285,$F285)&gt;=INDEX(INDIRECT(CM285),1,CT$28)),0,(INDEX(INDIRECT(CM285),$E285,$F285))-INDEX(INDIRECT(CM285),1,CT$28))*(10-INDEX(INDIRECT("times"&amp;CK$2),$F285,CT$28))/10</f>
        <v>0</v>
      </c>
      <c r="CU285" s="63">
        <f ca="1">IF(OR(INDEX(INDIRECT("times"&amp;CK$2),$F285,CU$28)&gt;10,INDEX(INDIRECT(CM285),$E285,$F285)="",INDEX(INDIRECT(CM285),$E285,$F285)&gt;=INDEX(INDIRECT(CM285),1,CU$28)),0,(INDEX(INDIRECT(CM285),$E285,$F285))-INDEX(INDIRECT(CM285),1,CU$28))*(10-INDEX(INDIRECT("times"&amp;CK$2),$F285,CU$28))/10</f>
        <v>0</v>
      </c>
      <c r="CV285" s="63">
        <f ca="1">IF(OR(INDEX(INDIRECT("times"&amp;CK$2),$F285,CV$28)&gt;10,INDEX(INDIRECT(CM285),$E285,$F285)="",INDEX(INDIRECT(CM285),$E285,$F285)&gt;=INDEX(INDIRECT(CM285),1,CV$28)),0,(INDEX(INDIRECT(CM285),$E285,$F285))-INDEX(INDIRECT(CM285),1,CV$28))*(10-INDEX(INDIRECT("times"&amp;CK$2),$F285,CV$28))/10</f>
        <v>0</v>
      </c>
      <c r="CW285" s="63">
        <f ca="1">IF(OR(INDEX(INDIRECT("times"&amp;CK$2),$F285,CW$28)&gt;10,INDEX(INDIRECT(CM285),$E285,$F285)="",INDEX(INDIRECT(CM285),$E285,$F285)&gt;=INDEX(INDIRECT(CM285),1,CW$28)),0,(INDEX(INDIRECT(CM285),$E285,$F285))-INDEX(INDIRECT(CM285),1,CW$28))*(10-INDEX(INDIRECT("times"&amp;CK$2),$F285,CW$28))/10</f>
        <v>0</v>
      </c>
      <c r="CX285" s="63">
        <f ca="1">IF(OR(INDEX(INDIRECT("times"&amp;CK$2),$F285,CX$28)&gt;10,INDEX(INDIRECT(CM285),$E285,$F285)="",INDEX(INDIRECT(CM285),$E285,$F285)&gt;=INDEX(INDIRECT(CM285),1,CX$28)),0,(INDEX(INDIRECT(CM285),$E285,$F285))-INDEX(INDIRECT(CM285),1,CX$28))*(10-INDEX(INDIRECT("times"&amp;CK$2),$F285,CX$28))/10</f>
        <v>0</v>
      </c>
      <c r="CY285" s="63">
        <f ca="1">IF(OR(INDEX(INDIRECT("times"&amp;CK$2),$F285,CY$28)&gt;10,INDEX(INDIRECT(CM285),$E285,$F285)="",INDEX(INDIRECT(CM285),$E285,$F285)&gt;=INDEX(INDIRECT(CM285),1,CY$28)),0,(INDEX(INDIRECT(CM285),$E285,$F285))-INDEX(INDIRECT(CM285),1,CY$28))*(10-INDEX(INDIRECT("times"&amp;CK$2),$F285,CY$28))/10</f>
        <v>0</v>
      </c>
      <c r="CZ285" s="63">
        <f ca="1">IF(OR(INDEX(INDIRECT("times"&amp;CK$2),$F285,CZ$28)&gt;10,INDEX(INDIRECT(CM285),$E285,$F285)="",INDEX(INDIRECT(CM285),$E285,$F285)&gt;=INDEX(INDIRECT(CM285),1,CZ$28)),0,(INDEX(INDIRECT(CM285),$E285,$F285))-INDEX(INDIRECT(CM285),1,CZ$28))*(10-INDEX(INDIRECT("times"&amp;CK$2),$F285,CZ$28))/10</f>
        <v>0</v>
      </c>
      <c r="DA285" s="63">
        <f ca="1">IF(OR(INDEX(INDIRECT("times"&amp;CK$2),$F285,DA$28)&gt;10,INDEX(INDIRECT(CM285),$E285,$F285)="",INDEX(INDIRECT(CM285),$E285,$F285)&gt;=INDEX(INDIRECT(CM285),1,DA$28)),0,(INDEX(INDIRECT(CM285),$E285,$F285))-INDEX(INDIRECT(CM285),1,DA$28))*(10-INDEX(INDIRECT("times"&amp;CK$2),$F285,DA$28))/10</f>
        <v>0</v>
      </c>
      <c r="DB285" s="63">
        <f ca="1">IF(OR(INDEX(INDIRECT("times"&amp;CK$2),$F285,DB$28)&gt;10,INDEX(INDIRECT(CM285),$E285,$F285)="",INDEX(INDIRECT(CM285),$E285,$F285)&gt;=INDEX(INDIRECT(CM285),1,DB$28)),0,(INDEX(INDIRECT(CM285),$E285,$F285))-INDEX(INDIRECT(CM285),1,DB$28))*(10-INDEX(INDIRECT("times"&amp;CK$2),$F285,DB$28))/10</f>
        <v>0</v>
      </c>
      <c r="DC285" s="63">
        <f ca="1">IF(OR(INDEX(INDIRECT("times"&amp;CK$2),$F285,DC$28)&gt;10,INDEX(INDIRECT(CM285),$E285,$F285)="",INDEX(INDIRECT(CM285),$E285,$F285)&gt;=INDEX(INDIRECT(CM285),1,DC$28)),0,(INDEX(INDIRECT(CM285),$E285,$F285))-INDEX(INDIRECT(CM285),1,DC$28))*(10-INDEX(INDIRECT("times"&amp;CK$2),$F285,DC$28))/10</f>
        <v>0</v>
      </c>
      <c r="DD285" s="63">
        <f ca="1">IF(OR(INDEX(INDIRECT("times"&amp;CK$2),$F285,DD$28)&gt;10,INDEX(INDIRECT(CM285),$E285,$F285)="",INDEX(INDIRECT(CM285),$E285,$F285)&gt;=INDEX(INDIRECT(CM285),1,DD$28)),0,(INDEX(INDIRECT(CM285),$E285,$F285))-INDEX(INDIRECT(CM285),1,DD$28))*(10-INDEX(INDIRECT("times"&amp;CK$2),$F285,DD$28))/10</f>
        <v>0</v>
      </c>
      <c r="DE285" s="63">
        <f ca="1">IF(OR(INDEX(INDIRECT("times"&amp;CK$2),$F285,DE$28)&gt;10,INDEX(INDIRECT(CM285),$E285,$F285)="",INDEX(INDIRECT(CM285),$E285,$F285)&gt;=INDEX(INDIRECT(CM285),1,DE$28)),0,(INDEX(INDIRECT(CM285),$E285,$F285))-INDEX(INDIRECT(CM285),1,DE$28))*(10-INDEX(INDIRECT("times"&amp;CK$2),$F285,DE$28))/10</f>
        <v>0</v>
      </c>
      <c r="DF285" s="63">
        <f ca="1">IF(OR(INDEX(INDIRECT("times"&amp;CK$2),$F285,DF$28)&gt;10,INDEX(INDIRECT(CM285),$E285,$F285)="",INDEX(INDIRECT(CM285),$E285,$F285)&gt;=INDEX(INDIRECT(CM285),1,DF$28)),0,(INDEX(INDIRECT(CM285),$E285,$F285))-INDEX(INDIRECT(CM285),1,DF$28))*(10-INDEX(INDIRECT("times"&amp;CK$2),$F285,DF$28))/10</f>
        <v>0</v>
      </c>
      <c r="DG285" s="63">
        <f ca="1">IF(OR(INDEX(INDIRECT("times"&amp;CK$2),$F285,DG$28)&gt;10,INDEX(INDIRECT(CM285),$E285,$F285)="",INDEX(INDIRECT(CM285),$E285,$F285)&gt;=INDEX(INDIRECT(CM285),1,DG$28)),0,(INDEX(INDIRECT(CM285),$E285,$F285))-INDEX(INDIRECT(CM285),1,DG$28))*(10-INDEX(INDIRECT("times"&amp;CK$2),$F285,DG$28))/10</f>
        <v>0</v>
      </c>
      <c r="DH285" s="63">
        <f ca="1">IF(OR(INDEX(INDIRECT("times"&amp;CK$2),$F285,DH$28)&gt;10,INDEX(INDIRECT(CM285),$E285,$F285)="",INDEX(INDIRECT(CM285),$E285,$F285)&gt;=INDEX(INDIRECT(CM285),1,DH$28)),0,(INDEX(INDIRECT(CM285),$E285,$F285))-INDEX(INDIRECT(CM285),1,DH$28))*(10-INDEX(INDIRECT("times"&amp;CK$2),$F285,DH$28))/10</f>
        <v>0</v>
      </c>
      <c r="DI285" s="63">
        <f ca="1">IF(OR(INDEX(INDIRECT("times"&amp;CK$2),$F285,DI$28)&gt;10,INDEX(INDIRECT(CM285),$E285,$F285)="",INDEX(INDIRECT(CM285),$E285,$F285)&gt;=INDEX(INDIRECT(CM285),1,DI$28)),0,(INDEX(INDIRECT(CM285),$E285,$F285))-INDEX(INDIRECT(CM285),1,DI$28))*(10-INDEX(INDIRECT("times"&amp;CK$2),$F285,DI$28))/10</f>
        <v>0</v>
      </c>
      <c r="DJ285" s="64">
        <f ca="1">IF(OR(INDEX(INDIRECT("times"&amp;CK$2),$F285,DJ$28)&gt;10,INDEX(INDIRECT(CM285),$E285,$F285)="",INDEX(INDIRECT(CM285),$E285,$F285)&gt;=INDEX(INDIRECT(CM285),1,DJ$28)),0,(INDEX(INDIRECT(CM285),$E285,$F285))-INDEX(INDIRECT(CM285),1,DJ$28))*(10-INDEX(INDIRECT("times"&amp;CK$2),$F285,DJ$28))/10</f>
        <v>0</v>
      </c>
      <c r="DK285" s="201">
        <v>12</v>
      </c>
      <c r="DM285" s="18" t="s">
        <v>221</v>
      </c>
      <c r="DN285" s="122">
        <f>DM236</f>
        <v>2</v>
      </c>
      <c r="DO285" s="122" t="str">
        <f>DM237</f>
        <v>shop3564</v>
      </c>
      <c r="DP285" s="210" t="str">
        <f t="shared" si="1202"/>
        <v>core2_shop3564</v>
      </c>
      <c r="DQ285" s="122">
        <v>5</v>
      </c>
      <c r="DR285" s="33">
        <v>12</v>
      </c>
      <c r="DS285" s="62">
        <f ca="1">IF(OR(INDEX(INDIRECT("times"&amp;DN$2),$F285,DS$28)&gt;10,INDEX(INDIRECT(DP285),$E285,$F285)="",INDEX(INDIRECT(DP285),$E285,$F285)&gt;=INDEX(INDIRECT(DP285),1,DS$28)),0,(INDEX(INDIRECT(DP285),$E285,$F285))-INDEX(INDIRECT(DP285),1,DS$28))*(10-INDEX(INDIRECT("times"&amp;DN$2),$F285,DS$28))/10</f>
        <v>0</v>
      </c>
      <c r="DT285" s="63">
        <f ca="1">IF(OR(INDEX(INDIRECT("times"&amp;DN$2),$F285,DT$28)&gt;10,INDEX(INDIRECT(DP285),$E285,$F285)="",INDEX(INDIRECT(DP285),$E285,$F285)&gt;=INDEX(INDIRECT(DP285),1,DT$28)),0,(INDEX(INDIRECT(DP285),$E285,$F285))-INDEX(INDIRECT(DP285),1,DT$28))*(10-INDEX(INDIRECT("times"&amp;DN$2),$F285,DT$28))/10</f>
        <v>0</v>
      </c>
      <c r="DU285" s="63">
        <f ca="1">IF(OR(INDEX(INDIRECT("times"&amp;DN$2),$F285,DU$28)&gt;10,INDEX(INDIRECT(DP285),$E285,$F285)="",INDEX(INDIRECT(DP285),$E285,$F285)&gt;=INDEX(INDIRECT(DP285),1,DU$28)),0,(INDEX(INDIRECT(DP285),$E285,$F285))-INDEX(INDIRECT(DP285),1,DU$28))*(10-INDEX(INDIRECT("times"&amp;DN$2),$F285,DU$28))/10</f>
        <v>0</v>
      </c>
      <c r="DV285" s="63">
        <f ca="1">IF(OR(INDEX(INDIRECT("times"&amp;DN$2),$F285,DV$28)&gt;10,INDEX(INDIRECT(DP285),$E285,$F285)="",INDEX(INDIRECT(DP285),$E285,$F285)&gt;=INDEX(INDIRECT(DP285),1,DV$28)),0,(INDEX(INDIRECT(DP285),$E285,$F285))-INDEX(INDIRECT(DP285),1,DV$28))*(10-INDEX(INDIRECT("times"&amp;DN$2),$F285,DV$28))/10</f>
        <v>0</v>
      </c>
      <c r="DW285" s="63">
        <f ca="1">IF(OR(INDEX(INDIRECT("times"&amp;DN$2),$F285,DW$28)&gt;10,INDEX(INDIRECT(DP285),$E285,$F285)="",INDEX(INDIRECT(DP285),$E285,$F285)&gt;=INDEX(INDIRECT(DP285),1,DW$28)),0,(INDEX(INDIRECT(DP285),$E285,$F285))-INDEX(INDIRECT(DP285),1,DW$28))*(10-INDEX(INDIRECT("times"&amp;DN$2),$F285,DW$28))/10</f>
        <v>0</v>
      </c>
      <c r="DX285" s="63">
        <f ca="1">IF(OR(INDEX(INDIRECT("times"&amp;DN$2),$F285,DX$28)&gt;10,INDEX(INDIRECT(DP285),$E285,$F285)="",INDEX(INDIRECT(DP285),$E285,$F285)&gt;=INDEX(INDIRECT(DP285),1,DX$28)),0,(INDEX(INDIRECT(DP285),$E285,$F285))-INDEX(INDIRECT(DP285),1,DX$28))*(10-INDEX(INDIRECT("times"&amp;DN$2),$F285,DX$28))/10</f>
        <v>0</v>
      </c>
      <c r="DY285" s="63">
        <f ca="1">IF(OR(INDEX(INDIRECT("times"&amp;DN$2),$F285,DY$28)&gt;10,INDEX(INDIRECT(DP285),$E285,$F285)="",INDEX(INDIRECT(DP285),$E285,$F285)&gt;=INDEX(INDIRECT(DP285),1,DY$28)),0,(INDEX(INDIRECT(DP285),$E285,$F285))-INDEX(INDIRECT(DP285),1,DY$28))*(10-INDEX(INDIRECT("times"&amp;DN$2),$F285,DY$28))/10</f>
        <v>0</v>
      </c>
      <c r="DZ285" s="63">
        <f ca="1">IF(OR(INDEX(INDIRECT("times"&amp;DN$2),$F285,DZ$28)&gt;10,INDEX(INDIRECT(DP285),$E285,$F285)="",INDEX(INDIRECT(DP285),$E285,$F285)&gt;=INDEX(INDIRECT(DP285),1,DZ$28)),0,(INDEX(INDIRECT(DP285),$E285,$F285))-INDEX(INDIRECT(DP285),1,DZ$28))*(10-INDEX(INDIRECT("times"&amp;DN$2),$F285,DZ$28))/10</f>
        <v>0</v>
      </c>
      <c r="EA285" s="63">
        <f ca="1">IF(OR(INDEX(INDIRECT("times"&amp;DN$2),$F285,EA$28)&gt;10,INDEX(INDIRECT(DP285),$E285,$F285)="",INDEX(INDIRECT(DP285),$E285,$F285)&gt;=INDEX(INDIRECT(DP285),1,EA$28)),0,(INDEX(INDIRECT(DP285),$E285,$F285))-INDEX(INDIRECT(DP285),1,EA$28))*(10-INDEX(INDIRECT("times"&amp;DN$2),$F285,EA$28))/10</f>
        <v>0</v>
      </c>
      <c r="EB285" s="63">
        <f ca="1">IF(OR(INDEX(INDIRECT("times"&amp;DN$2),$F285,EB$28)&gt;10,INDEX(INDIRECT(DP285),$E285,$F285)="",INDEX(INDIRECT(DP285),$E285,$F285)&gt;=INDEX(INDIRECT(DP285),1,EB$28)),0,(INDEX(INDIRECT(DP285),$E285,$F285))-INDEX(INDIRECT(DP285),1,EB$28))*(10-INDEX(INDIRECT("times"&amp;DN$2),$F285,EB$28))/10</f>
        <v>0</v>
      </c>
      <c r="EC285" s="63">
        <f ca="1">IF(OR(INDEX(INDIRECT("times"&amp;DN$2),$F285,EC$28)&gt;10,INDEX(INDIRECT(DP285),$E285,$F285)="",INDEX(INDIRECT(DP285),$E285,$F285)&gt;=INDEX(INDIRECT(DP285),1,EC$28)),0,(INDEX(INDIRECT(DP285),$E285,$F285))-INDEX(INDIRECT(DP285),1,EC$28))*(10-INDEX(INDIRECT("times"&amp;DN$2),$F285,EC$28))/10</f>
        <v>0</v>
      </c>
      <c r="ED285" s="63">
        <f ca="1">IF(OR(INDEX(INDIRECT("times"&amp;DN$2),$F285,ED$28)&gt;10,INDEX(INDIRECT(DP285),$E285,$F285)="",INDEX(INDIRECT(DP285),$E285,$F285)&gt;=INDEX(INDIRECT(DP285),1,ED$28)),0,(INDEX(INDIRECT(DP285),$E285,$F285))-INDEX(INDIRECT(DP285),1,ED$28))*(10-INDEX(INDIRECT("times"&amp;DN$2),$F285,ED$28))/10</f>
        <v>0</v>
      </c>
      <c r="EE285" s="63">
        <f ca="1">IF(OR(INDEX(INDIRECT("times"&amp;DN$2),$F285,EE$28)&gt;10,INDEX(INDIRECT(DP285),$E285,$F285)="",INDEX(INDIRECT(DP285),$E285,$F285)&gt;=INDEX(INDIRECT(DP285),1,EE$28)),0,(INDEX(INDIRECT(DP285),$E285,$F285))-INDEX(INDIRECT(DP285),1,EE$28))*(10-INDEX(INDIRECT("times"&amp;DN$2),$F285,EE$28))/10</f>
        <v>0</v>
      </c>
      <c r="EF285" s="63">
        <f ca="1">IF(OR(INDEX(INDIRECT("times"&amp;DN$2),$F285,EF$28)&gt;10,INDEX(INDIRECT(DP285),$E285,$F285)="",INDEX(INDIRECT(DP285),$E285,$F285)&gt;=INDEX(INDIRECT(DP285),1,EF$28)),0,(INDEX(INDIRECT(DP285),$E285,$F285))-INDEX(INDIRECT(DP285),1,EF$28))*(10-INDEX(INDIRECT("times"&amp;DN$2),$F285,EF$28))/10</f>
        <v>0</v>
      </c>
      <c r="EG285" s="63">
        <f ca="1">IF(OR(INDEX(INDIRECT("times"&amp;DN$2),$F285,EG$28)&gt;10,INDEX(INDIRECT(DP285),$E285,$F285)="",INDEX(INDIRECT(DP285),$E285,$F285)&gt;=INDEX(INDIRECT(DP285),1,EG$28)),0,(INDEX(INDIRECT(DP285),$E285,$F285))-INDEX(INDIRECT(DP285),1,EG$28))*(10-INDEX(INDIRECT("times"&amp;DN$2),$F285,EG$28))/10</f>
        <v>0</v>
      </c>
      <c r="EH285" s="63">
        <f ca="1">IF(OR(INDEX(INDIRECT("times"&amp;DN$2),$F285,EH$28)&gt;10,INDEX(INDIRECT(DP285),$E285,$F285)="",INDEX(INDIRECT(DP285),$E285,$F285)&gt;=INDEX(INDIRECT(DP285),1,EH$28)),0,(INDEX(INDIRECT(DP285),$E285,$F285))-INDEX(INDIRECT(DP285),1,EH$28))*(10-INDEX(INDIRECT("times"&amp;DN$2),$F285,EH$28))/10</f>
        <v>0</v>
      </c>
      <c r="EI285" s="63">
        <f ca="1">IF(OR(INDEX(INDIRECT("times"&amp;DN$2),$F285,EI$28)&gt;10,INDEX(INDIRECT(DP285),$E285,$F285)="",INDEX(INDIRECT(DP285),$E285,$F285)&gt;=INDEX(INDIRECT(DP285),1,EI$28)),0,(INDEX(INDIRECT(DP285),$E285,$F285))-INDEX(INDIRECT(DP285),1,EI$28))*(10-INDEX(INDIRECT("times"&amp;DN$2),$F285,EI$28))/10</f>
        <v>0</v>
      </c>
      <c r="EJ285" s="63">
        <f ca="1">IF(OR(INDEX(INDIRECT("times"&amp;DN$2),$F285,EJ$28)&gt;10,INDEX(INDIRECT(DP285),$E285,$F285)="",INDEX(INDIRECT(DP285),$E285,$F285)&gt;=INDEX(INDIRECT(DP285),1,EJ$28)),0,(INDEX(INDIRECT(DP285),$E285,$F285))-INDEX(INDIRECT(DP285),1,EJ$28))*(10-INDEX(INDIRECT("times"&amp;DN$2),$F285,EJ$28))/10</f>
        <v>0</v>
      </c>
      <c r="EK285" s="63">
        <f ca="1">IF(OR(INDEX(INDIRECT("times"&amp;DN$2),$F285,EK$28)&gt;10,INDEX(INDIRECT(DP285),$E285,$F285)="",INDEX(INDIRECT(DP285),$E285,$F285)&gt;=INDEX(INDIRECT(DP285),1,EK$28)),0,(INDEX(INDIRECT(DP285),$E285,$F285))-INDEX(INDIRECT(DP285),1,EK$28))*(10-INDEX(INDIRECT("times"&amp;DN$2),$F285,EK$28))/10</f>
        <v>0</v>
      </c>
      <c r="EL285" s="63">
        <f ca="1">IF(OR(INDEX(INDIRECT("times"&amp;DN$2),$F285,EL$28)&gt;10,INDEX(INDIRECT(DP285),$E285,$F285)="",INDEX(INDIRECT(DP285),$E285,$F285)&gt;=INDEX(INDIRECT(DP285),1,EL$28)),0,(INDEX(INDIRECT(DP285),$E285,$F285))-INDEX(INDIRECT(DP285),1,EL$28))*(10-INDEX(INDIRECT("times"&amp;DN$2),$F285,EL$28))/10</f>
        <v>0</v>
      </c>
      <c r="EM285" s="64">
        <f ca="1">IF(OR(INDEX(INDIRECT("times"&amp;DN$2),$F285,EM$28)&gt;10,INDEX(INDIRECT(DP285),$E285,$F285)="",INDEX(INDIRECT(DP285),$E285,$F285)&gt;=INDEX(INDIRECT(DP285),1,EM$28)),0,(INDEX(INDIRECT(DP285),$E285,$F285))-INDEX(INDIRECT(DP285),1,EM$28))*(10-INDEX(INDIRECT("times"&amp;DN$2),$F285,EM$28))/10</f>
        <v>0</v>
      </c>
      <c r="EN285" s="201">
        <v>12</v>
      </c>
      <c r="EP285" s="18" t="s">
        <v>221</v>
      </c>
      <c r="EQ285" s="122">
        <f>EP236</f>
        <v>2</v>
      </c>
      <c r="ER285" s="122" t="str">
        <f>EP237</f>
        <v>lei3564</v>
      </c>
      <c r="ES285" s="210" t="str">
        <f t="shared" si="1203"/>
        <v>core2_lei3564</v>
      </c>
      <c r="ET285" s="122">
        <v>5</v>
      </c>
      <c r="EU285" s="33">
        <v>12</v>
      </c>
      <c r="EV285" s="62">
        <f ca="1">IF(OR(INDEX(INDIRECT("times"&amp;EQ$2),$F285,EV$28)&gt;10,INDEX(INDIRECT(ES285),$E285,$F285)="",INDEX(INDIRECT(ES285),$E285,$F285)&gt;=INDEX(INDIRECT(ES285),1,EV$28)),0,(INDEX(INDIRECT(ES285),$E285,$F285))-INDEX(INDIRECT(ES285),1,EV$28))*(10-INDEX(INDIRECT("times"&amp;EQ$2),$F285,EV$28))/10</f>
        <v>0</v>
      </c>
      <c r="EW285" s="63">
        <f ca="1">IF(OR(INDEX(INDIRECT("times"&amp;EQ$2),$F285,EW$28)&gt;10,INDEX(INDIRECT(ES285),$E285,$F285)="",INDEX(INDIRECT(ES285),$E285,$F285)&gt;=INDEX(INDIRECT(ES285),1,EW$28)),0,(INDEX(INDIRECT(ES285),$E285,$F285))-INDEX(INDIRECT(ES285),1,EW$28))*(10-INDEX(INDIRECT("times"&amp;EQ$2),$F285,EW$28))/10</f>
        <v>0</v>
      </c>
      <c r="EX285" s="63">
        <f ca="1">IF(OR(INDEX(INDIRECT("times"&amp;EQ$2),$F285,EX$28)&gt;10,INDEX(INDIRECT(ES285),$E285,$F285)="",INDEX(INDIRECT(ES285),$E285,$F285)&gt;=INDEX(INDIRECT(ES285),1,EX$28)),0,(INDEX(INDIRECT(ES285),$E285,$F285))-INDEX(INDIRECT(ES285),1,EX$28))*(10-INDEX(INDIRECT("times"&amp;EQ$2),$F285,EX$28))/10</f>
        <v>0</v>
      </c>
      <c r="EY285" s="63">
        <f ca="1">IF(OR(INDEX(INDIRECT("times"&amp;EQ$2),$F285,EY$28)&gt;10,INDEX(INDIRECT(ES285),$E285,$F285)="",INDEX(INDIRECT(ES285),$E285,$F285)&gt;=INDEX(INDIRECT(ES285),1,EY$28)),0,(INDEX(INDIRECT(ES285),$E285,$F285))-INDEX(INDIRECT(ES285),1,EY$28))*(10-INDEX(INDIRECT("times"&amp;EQ$2),$F285,EY$28))/10</f>
        <v>0</v>
      </c>
      <c r="EZ285" s="63">
        <f ca="1">IF(OR(INDEX(INDIRECT("times"&amp;EQ$2),$F285,EZ$28)&gt;10,INDEX(INDIRECT(ES285),$E285,$F285)="",INDEX(INDIRECT(ES285),$E285,$F285)&gt;=INDEX(INDIRECT(ES285),1,EZ$28)),0,(INDEX(INDIRECT(ES285),$E285,$F285))-INDEX(INDIRECT(ES285),1,EZ$28))*(10-INDEX(INDIRECT("times"&amp;EQ$2),$F285,EZ$28))/10</f>
        <v>0</v>
      </c>
      <c r="FA285" s="63">
        <f ca="1">IF(OR(INDEX(INDIRECT("times"&amp;EQ$2),$F285,FA$28)&gt;10,INDEX(INDIRECT(ES285),$E285,$F285)="",INDEX(INDIRECT(ES285),$E285,$F285)&gt;=INDEX(INDIRECT(ES285),1,FA$28)),0,(INDEX(INDIRECT(ES285),$E285,$F285))-INDEX(INDIRECT(ES285),1,FA$28))*(10-INDEX(INDIRECT("times"&amp;EQ$2),$F285,FA$28))/10</f>
        <v>0</v>
      </c>
      <c r="FB285" s="63">
        <f ca="1">IF(OR(INDEX(INDIRECT("times"&amp;EQ$2),$F285,FB$28)&gt;10,INDEX(INDIRECT(ES285),$E285,$F285)="",INDEX(INDIRECT(ES285),$E285,$F285)&gt;=INDEX(INDIRECT(ES285),1,FB$28)),0,(INDEX(INDIRECT(ES285),$E285,$F285))-INDEX(INDIRECT(ES285),1,FB$28))*(10-INDEX(INDIRECT("times"&amp;EQ$2),$F285,FB$28))/10</f>
        <v>0</v>
      </c>
      <c r="FC285" s="63">
        <f ca="1">IF(OR(INDEX(INDIRECT("times"&amp;EQ$2),$F285,FC$28)&gt;10,INDEX(INDIRECT(ES285),$E285,$F285)="",INDEX(INDIRECT(ES285),$E285,$F285)&gt;=INDEX(INDIRECT(ES285),1,FC$28)),0,(INDEX(INDIRECT(ES285),$E285,$F285))-INDEX(INDIRECT(ES285),1,FC$28))*(10-INDEX(INDIRECT("times"&amp;EQ$2),$F285,FC$28))/10</f>
        <v>0</v>
      </c>
      <c r="FD285" s="63">
        <f ca="1">IF(OR(INDEX(INDIRECT("times"&amp;EQ$2),$F285,FD$28)&gt;10,INDEX(INDIRECT(ES285),$E285,$F285)="",INDEX(INDIRECT(ES285),$E285,$F285)&gt;=INDEX(INDIRECT(ES285),1,FD$28)),0,(INDEX(INDIRECT(ES285),$E285,$F285))-INDEX(INDIRECT(ES285),1,FD$28))*(10-INDEX(INDIRECT("times"&amp;EQ$2),$F285,FD$28))/10</f>
        <v>0</v>
      </c>
      <c r="FE285" s="63">
        <f ca="1">IF(OR(INDEX(INDIRECT("times"&amp;EQ$2),$F285,FE$28)&gt;10,INDEX(INDIRECT(ES285),$E285,$F285)="",INDEX(INDIRECT(ES285),$E285,$F285)&gt;=INDEX(INDIRECT(ES285),1,FE$28)),0,(INDEX(INDIRECT(ES285),$E285,$F285))-INDEX(INDIRECT(ES285),1,FE$28))*(10-INDEX(INDIRECT("times"&amp;EQ$2),$F285,FE$28))/10</f>
        <v>0</v>
      </c>
      <c r="FF285" s="63">
        <f ca="1">IF(OR(INDEX(INDIRECT("times"&amp;EQ$2),$F285,FF$28)&gt;10,INDEX(INDIRECT(ES285),$E285,$F285)="",INDEX(INDIRECT(ES285),$E285,$F285)&gt;=INDEX(INDIRECT(ES285),1,FF$28)),0,(INDEX(INDIRECT(ES285),$E285,$F285))-INDEX(INDIRECT(ES285),1,FF$28))*(10-INDEX(INDIRECT("times"&amp;EQ$2),$F285,FF$28))/10</f>
        <v>0</v>
      </c>
      <c r="FG285" s="63">
        <f ca="1">IF(OR(INDEX(INDIRECT("times"&amp;EQ$2),$F285,FG$28)&gt;10,INDEX(INDIRECT(ES285),$E285,$F285)="",INDEX(INDIRECT(ES285),$E285,$F285)&gt;=INDEX(INDIRECT(ES285),1,FG$28)),0,(INDEX(INDIRECT(ES285),$E285,$F285))-INDEX(INDIRECT(ES285),1,FG$28))*(10-INDEX(INDIRECT("times"&amp;EQ$2),$F285,FG$28))/10</f>
        <v>0</v>
      </c>
      <c r="FH285" s="63">
        <f ca="1">IF(OR(INDEX(INDIRECT("times"&amp;EQ$2),$F285,FH$28)&gt;10,INDEX(INDIRECT(ES285),$E285,$F285)="",INDEX(INDIRECT(ES285),$E285,$F285)&gt;=INDEX(INDIRECT(ES285),1,FH$28)),0,(INDEX(INDIRECT(ES285),$E285,$F285))-INDEX(INDIRECT(ES285),1,FH$28))*(10-INDEX(INDIRECT("times"&amp;EQ$2),$F285,FH$28))/10</f>
        <v>0</v>
      </c>
      <c r="FI285" s="63">
        <f ca="1">IF(OR(INDEX(INDIRECT("times"&amp;EQ$2),$F285,FI$28)&gt;10,INDEX(INDIRECT(ES285),$E285,$F285)="",INDEX(INDIRECT(ES285),$E285,$F285)&gt;=INDEX(INDIRECT(ES285),1,FI$28)),0,(INDEX(INDIRECT(ES285),$E285,$F285))-INDEX(INDIRECT(ES285),1,FI$28))*(10-INDEX(INDIRECT("times"&amp;EQ$2),$F285,FI$28))/10</f>
        <v>0</v>
      </c>
      <c r="FJ285" s="63">
        <f ca="1">IF(OR(INDEX(INDIRECT("times"&amp;EQ$2),$F285,FJ$28)&gt;10,INDEX(INDIRECT(ES285),$E285,$F285)="",INDEX(INDIRECT(ES285),$E285,$F285)&gt;=INDEX(INDIRECT(ES285),1,FJ$28)),0,(INDEX(INDIRECT(ES285),$E285,$F285))-INDEX(INDIRECT(ES285),1,FJ$28))*(10-INDEX(INDIRECT("times"&amp;EQ$2),$F285,FJ$28))/10</f>
        <v>0</v>
      </c>
      <c r="FK285" s="63">
        <f ca="1">IF(OR(INDEX(INDIRECT("times"&amp;EQ$2),$F285,FK$28)&gt;10,INDEX(INDIRECT(ES285),$E285,$F285)="",INDEX(INDIRECT(ES285),$E285,$F285)&gt;=INDEX(INDIRECT(ES285),1,FK$28)),0,(INDEX(INDIRECT(ES285),$E285,$F285))-INDEX(INDIRECT(ES285),1,FK$28))*(10-INDEX(INDIRECT("times"&amp;EQ$2),$F285,FK$28))/10</f>
        <v>0</v>
      </c>
      <c r="FL285" s="63">
        <f ca="1">IF(OR(INDEX(INDIRECT("times"&amp;EQ$2),$F285,FL$28)&gt;10,INDEX(INDIRECT(ES285),$E285,$F285)="",INDEX(INDIRECT(ES285),$E285,$F285)&gt;=INDEX(INDIRECT(ES285),1,FL$28)),0,(INDEX(INDIRECT(ES285),$E285,$F285))-INDEX(INDIRECT(ES285),1,FL$28))*(10-INDEX(INDIRECT("times"&amp;EQ$2),$F285,FL$28))/10</f>
        <v>0</v>
      </c>
      <c r="FM285" s="63">
        <f ca="1">IF(OR(INDEX(INDIRECT("times"&amp;EQ$2),$F285,FM$28)&gt;10,INDEX(INDIRECT(ES285),$E285,$F285)="",INDEX(INDIRECT(ES285),$E285,$F285)&gt;=INDEX(INDIRECT(ES285),1,FM$28)),0,(INDEX(INDIRECT(ES285),$E285,$F285))-INDEX(INDIRECT(ES285),1,FM$28))*(10-INDEX(INDIRECT("times"&amp;EQ$2),$F285,FM$28))/10</f>
        <v>0</v>
      </c>
      <c r="FN285" s="63">
        <f ca="1">IF(OR(INDEX(INDIRECT("times"&amp;EQ$2),$F285,FN$28)&gt;10,INDEX(INDIRECT(ES285),$E285,$F285)="",INDEX(INDIRECT(ES285),$E285,$F285)&gt;=INDEX(INDIRECT(ES285),1,FN$28)),0,(INDEX(INDIRECT(ES285),$E285,$F285))-INDEX(INDIRECT(ES285),1,FN$28))*(10-INDEX(INDIRECT("times"&amp;EQ$2),$F285,FN$28))/10</f>
        <v>0</v>
      </c>
      <c r="FO285" s="63">
        <f ca="1">IF(OR(INDEX(INDIRECT("times"&amp;EQ$2),$F285,FO$28)&gt;10,INDEX(INDIRECT(ES285),$E285,$F285)="",INDEX(INDIRECT(ES285),$E285,$F285)&gt;=INDEX(INDIRECT(ES285),1,FO$28)),0,(INDEX(INDIRECT(ES285),$E285,$F285))-INDEX(INDIRECT(ES285),1,FO$28))*(10-INDEX(INDIRECT("times"&amp;EQ$2),$F285,FO$28))/10</f>
        <v>0</v>
      </c>
      <c r="FP285" s="64">
        <f ca="1">IF(OR(INDEX(INDIRECT("times"&amp;EQ$2),$F285,FP$28)&gt;10,INDEX(INDIRECT(ES285),$E285,$F285)="",INDEX(INDIRECT(ES285),$E285,$F285)&gt;=INDEX(INDIRECT(ES285),1,FP$28)),0,(INDEX(INDIRECT(ES285),$E285,$F285))-INDEX(INDIRECT(ES285),1,FP$28))*(10-INDEX(INDIRECT("times"&amp;EQ$2),$F285,FP$28))/10</f>
        <v>0</v>
      </c>
      <c r="FQ285" s="201">
        <v>12</v>
      </c>
      <c r="FS285" s="18" t="s">
        <v>221</v>
      </c>
      <c r="FT285" s="122">
        <f>FS236</f>
        <v>2</v>
      </c>
      <c r="FU285" s="122" t="str">
        <f>FS237</f>
        <v>shop65</v>
      </c>
      <c r="FV285" s="210" t="str">
        <f t="shared" si="1204"/>
        <v>core2_shop65</v>
      </c>
      <c r="FW285" s="122">
        <v>5</v>
      </c>
      <c r="FX285" s="33">
        <v>12</v>
      </c>
      <c r="FY285" s="62">
        <f ca="1">IF(OR(INDEX(INDIRECT("times"&amp;FT$2),$F285,FY$28)&gt;10,INDEX(INDIRECT(FV285),$E285,$F285)="",INDEX(INDIRECT(FV285),$E285,$F285)&gt;=INDEX(INDIRECT(FV285),1,FY$28)),0,(INDEX(INDIRECT(FV285),$E285,$F285))-INDEX(INDIRECT(FV285),1,FY$28))*(10-INDEX(INDIRECT("times"&amp;FT$2),$F285,FY$28))/10</f>
        <v>0</v>
      </c>
      <c r="FZ285" s="63">
        <f ca="1">IF(OR(INDEX(INDIRECT("times"&amp;FT$2),$F285,FZ$28)&gt;10,INDEX(INDIRECT(FV285),$E285,$F285)="",INDEX(INDIRECT(FV285),$E285,$F285)&gt;=INDEX(INDIRECT(FV285),1,FZ$28)),0,(INDEX(INDIRECT(FV285),$E285,$F285))-INDEX(INDIRECT(FV285),1,FZ$28))*(10-INDEX(INDIRECT("times"&amp;FT$2),$F285,FZ$28))/10</f>
        <v>0</v>
      </c>
      <c r="GA285" s="63">
        <f ca="1">IF(OR(INDEX(INDIRECT("times"&amp;FT$2),$F285,GA$28)&gt;10,INDEX(INDIRECT(FV285),$E285,$F285)="",INDEX(INDIRECT(FV285),$E285,$F285)&gt;=INDEX(INDIRECT(FV285),1,GA$28)),0,(INDEX(INDIRECT(FV285),$E285,$F285))-INDEX(INDIRECT(FV285),1,GA$28))*(10-INDEX(INDIRECT("times"&amp;FT$2),$F285,GA$28))/10</f>
        <v>0</v>
      </c>
      <c r="GB285" s="63">
        <f ca="1">IF(OR(INDEX(INDIRECT("times"&amp;FT$2),$F285,GB$28)&gt;10,INDEX(INDIRECT(FV285),$E285,$F285)="",INDEX(INDIRECT(FV285),$E285,$F285)&gt;=INDEX(INDIRECT(FV285),1,GB$28)),0,(INDEX(INDIRECT(FV285),$E285,$F285))-INDEX(INDIRECT(FV285),1,GB$28))*(10-INDEX(INDIRECT("times"&amp;FT$2),$F285,GB$28))/10</f>
        <v>0</v>
      </c>
      <c r="GC285" s="63">
        <f ca="1">IF(OR(INDEX(INDIRECT("times"&amp;FT$2),$F285,GC$28)&gt;10,INDEX(INDIRECT(FV285),$E285,$F285)="",INDEX(INDIRECT(FV285),$E285,$F285)&gt;=INDEX(INDIRECT(FV285),1,GC$28)),0,(INDEX(INDIRECT(FV285),$E285,$F285))-INDEX(INDIRECT(FV285),1,GC$28))*(10-INDEX(INDIRECT("times"&amp;FT$2),$F285,GC$28))/10</f>
        <v>0</v>
      </c>
      <c r="GD285" s="63">
        <f ca="1">IF(OR(INDEX(INDIRECT("times"&amp;FT$2),$F285,GD$28)&gt;10,INDEX(INDIRECT(FV285),$E285,$F285)="",INDEX(INDIRECT(FV285),$E285,$F285)&gt;=INDEX(INDIRECT(FV285),1,GD$28)),0,(INDEX(INDIRECT(FV285),$E285,$F285))-INDEX(INDIRECT(FV285),1,GD$28))*(10-INDEX(INDIRECT("times"&amp;FT$2),$F285,GD$28))/10</f>
        <v>0</v>
      </c>
      <c r="GE285" s="63">
        <f ca="1">IF(OR(INDEX(INDIRECT("times"&amp;FT$2),$F285,GE$28)&gt;10,INDEX(INDIRECT(FV285),$E285,$F285)="",INDEX(INDIRECT(FV285),$E285,$F285)&gt;=INDEX(INDIRECT(FV285),1,GE$28)),0,(INDEX(INDIRECT(FV285),$E285,$F285))-INDEX(INDIRECT(FV285),1,GE$28))*(10-INDEX(INDIRECT("times"&amp;FT$2),$F285,GE$28))/10</f>
        <v>0</v>
      </c>
      <c r="GF285" s="63">
        <f ca="1">IF(OR(INDEX(INDIRECT("times"&amp;FT$2),$F285,GF$28)&gt;10,INDEX(INDIRECT(FV285),$E285,$F285)="",INDEX(INDIRECT(FV285),$E285,$F285)&gt;=INDEX(INDIRECT(FV285),1,GF$28)),0,(INDEX(INDIRECT(FV285),$E285,$F285))-INDEX(INDIRECT(FV285),1,GF$28))*(10-INDEX(INDIRECT("times"&amp;FT$2),$F285,GF$28))/10</f>
        <v>0</v>
      </c>
      <c r="GG285" s="63">
        <f ca="1">IF(OR(INDEX(INDIRECT("times"&amp;FT$2),$F285,GG$28)&gt;10,INDEX(INDIRECT(FV285),$E285,$F285)="",INDEX(INDIRECT(FV285),$E285,$F285)&gt;=INDEX(INDIRECT(FV285),1,GG$28)),0,(INDEX(INDIRECT(FV285),$E285,$F285))-INDEX(INDIRECT(FV285),1,GG$28))*(10-INDEX(INDIRECT("times"&amp;FT$2),$F285,GG$28))/10</f>
        <v>0</v>
      </c>
      <c r="GH285" s="63">
        <f ca="1">IF(OR(INDEX(INDIRECT("times"&amp;FT$2),$F285,GH$28)&gt;10,INDEX(INDIRECT(FV285),$E285,$F285)="",INDEX(INDIRECT(FV285),$E285,$F285)&gt;=INDEX(INDIRECT(FV285),1,GH$28)),0,(INDEX(INDIRECT(FV285),$E285,$F285))-INDEX(INDIRECT(FV285),1,GH$28))*(10-INDEX(INDIRECT("times"&amp;FT$2),$F285,GH$28))/10</f>
        <v>0</v>
      </c>
      <c r="GI285" s="63">
        <f ca="1">IF(OR(INDEX(INDIRECT("times"&amp;FT$2),$F285,GI$28)&gt;10,INDEX(INDIRECT(FV285),$E285,$F285)="",INDEX(INDIRECT(FV285),$E285,$F285)&gt;=INDEX(INDIRECT(FV285),1,GI$28)),0,(INDEX(INDIRECT(FV285),$E285,$F285))-INDEX(INDIRECT(FV285),1,GI$28))*(10-INDEX(INDIRECT("times"&amp;FT$2),$F285,GI$28))/10</f>
        <v>0</v>
      </c>
      <c r="GJ285" s="63">
        <f ca="1">IF(OR(INDEX(INDIRECT("times"&amp;FT$2),$F285,GJ$28)&gt;10,INDEX(INDIRECT(FV285),$E285,$F285)="",INDEX(INDIRECT(FV285),$E285,$F285)&gt;=INDEX(INDIRECT(FV285),1,GJ$28)),0,(INDEX(INDIRECT(FV285),$E285,$F285))-INDEX(INDIRECT(FV285),1,GJ$28))*(10-INDEX(INDIRECT("times"&amp;FT$2),$F285,GJ$28))/10</f>
        <v>0</v>
      </c>
      <c r="GK285" s="63">
        <f ca="1">IF(OR(INDEX(INDIRECT("times"&amp;FT$2),$F285,GK$28)&gt;10,INDEX(INDIRECT(FV285),$E285,$F285)="",INDEX(INDIRECT(FV285),$E285,$F285)&gt;=INDEX(INDIRECT(FV285),1,GK$28)),0,(INDEX(INDIRECT(FV285),$E285,$F285))-INDEX(INDIRECT(FV285),1,GK$28))*(10-INDEX(INDIRECT("times"&amp;FT$2),$F285,GK$28))/10</f>
        <v>0</v>
      </c>
      <c r="GL285" s="63">
        <f ca="1">IF(OR(INDEX(INDIRECT("times"&amp;FT$2),$F285,GL$28)&gt;10,INDEX(INDIRECT(FV285),$E285,$F285)="",INDEX(INDIRECT(FV285),$E285,$F285)&gt;=INDEX(INDIRECT(FV285),1,GL$28)),0,(INDEX(INDIRECT(FV285),$E285,$F285))-INDEX(INDIRECT(FV285),1,GL$28))*(10-INDEX(INDIRECT("times"&amp;FT$2),$F285,GL$28))/10</f>
        <v>0</v>
      </c>
      <c r="GM285" s="63">
        <f ca="1">IF(OR(INDEX(INDIRECT("times"&amp;FT$2),$F285,GM$28)&gt;10,INDEX(INDIRECT(FV285),$E285,$F285)="",INDEX(INDIRECT(FV285),$E285,$F285)&gt;=INDEX(INDIRECT(FV285),1,GM$28)),0,(INDEX(INDIRECT(FV285),$E285,$F285))-INDEX(INDIRECT(FV285),1,GM$28))*(10-INDEX(INDIRECT("times"&amp;FT$2),$F285,GM$28))/10</f>
        <v>0</v>
      </c>
      <c r="GN285" s="63">
        <f ca="1">IF(OR(INDEX(INDIRECT("times"&amp;FT$2),$F285,GN$28)&gt;10,INDEX(INDIRECT(FV285),$E285,$F285)="",INDEX(INDIRECT(FV285),$E285,$F285)&gt;=INDEX(INDIRECT(FV285),1,GN$28)),0,(INDEX(INDIRECT(FV285),$E285,$F285))-INDEX(INDIRECT(FV285),1,GN$28))*(10-INDEX(INDIRECT("times"&amp;FT$2),$F285,GN$28))/10</f>
        <v>0</v>
      </c>
      <c r="GO285" s="63">
        <f ca="1">IF(OR(INDEX(INDIRECT("times"&amp;FT$2),$F285,GO$28)&gt;10,INDEX(INDIRECT(FV285),$E285,$F285)="",INDEX(INDIRECT(FV285),$E285,$F285)&gt;=INDEX(INDIRECT(FV285),1,GO$28)),0,(INDEX(INDIRECT(FV285),$E285,$F285))-INDEX(INDIRECT(FV285),1,GO$28))*(10-INDEX(INDIRECT("times"&amp;FT$2),$F285,GO$28))/10</f>
        <v>0</v>
      </c>
      <c r="GP285" s="63">
        <f ca="1">IF(OR(INDEX(INDIRECT("times"&amp;FT$2),$F285,GP$28)&gt;10,INDEX(INDIRECT(FV285),$E285,$F285)="",INDEX(INDIRECT(FV285),$E285,$F285)&gt;=INDEX(INDIRECT(FV285),1,GP$28)),0,(INDEX(INDIRECT(FV285),$E285,$F285))-INDEX(INDIRECT(FV285),1,GP$28))*(10-INDEX(INDIRECT("times"&amp;FT$2),$F285,GP$28))/10</f>
        <v>0</v>
      </c>
      <c r="GQ285" s="63">
        <f ca="1">IF(OR(INDEX(INDIRECT("times"&amp;FT$2),$F285,GQ$28)&gt;10,INDEX(INDIRECT(FV285),$E285,$F285)="",INDEX(INDIRECT(FV285),$E285,$F285)&gt;=INDEX(INDIRECT(FV285),1,GQ$28)),0,(INDEX(INDIRECT(FV285),$E285,$F285))-INDEX(INDIRECT(FV285),1,GQ$28))*(10-INDEX(INDIRECT("times"&amp;FT$2),$F285,GQ$28))/10</f>
        <v>0</v>
      </c>
      <c r="GR285" s="63">
        <f ca="1">IF(OR(INDEX(INDIRECT("times"&amp;FT$2),$F285,GR$28)&gt;10,INDEX(INDIRECT(FV285),$E285,$F285)="",INDEX(INDIRECT(FV285),$E285,$F285)&gt;=INDEX(INDIRECT(FV285),1,GR$28)),0,(INDEX(INDIRECT(FV285),$E285,$F285))-INDEX(INDIRECT(FV285),1,GR$28))*(10-INDEX(INDIRECT("times"&amp;FT$2),$F285,GR$28))/10</f>
        <v>0</v>
      </c>
      <c r="GS285" s="64">
        <f ca="1">IF(OR(INDEX(INDIRECT("times"&amp;FT$2),$F285,GS$28)&gt;10,INDEX(INDIRECT(FV285),$E285,$F285)="",INDEX(INDIRECT(FV285),$E285,$F285)&gt;=INDEX(INDIRECT(FV285),1,GS$28)),0,(INDEX(INDIRECT(FV285),$E285,$F285))-INDEX(INDIRECT(FV285),1,GS$28))*(10-INDEX(INDIRECT("times"&amp;FT$2),$F285,GS$28))/10</f>
        <v>0</v>
      </c>
      <c r="GT285" s="201">
        <v>12</v>
      </c>
      <c r="GV285" s="18" t="s">
        <v>221</v>
      </c>
      <c r="GW285" s="122">
        <f>GV236</f>
        <v>2</v>
      </c>
      <c r="GX285" s="122" t="str">
        <f>GV237</f>
        <v>lei65</v>
      </c>
      <c r="GY285" s="210" t="str">
        <f t="shared" si="1205"/>
        <v>core2_lei65</v>
      </c>
      <c r="GZ285" s="122">
        <v>5</v>
      </c>
      <c r="HA285" s="33">
        <v>12</v>
      </c>
      <c r="HB285" s="62">
        <f ca="1">IF(OR(INDEX(INDIRECT("times"&amp;GW$2),$F285,HB$28)&gt;10,INDEX(INDIRECT(GY285),$E285,$F285)="",INDEX(INDIRECT(GY285),$E285,$F285)&gt;=INDEX(INDIRECT(GY285),1,HB$28)),0,(INDEX(INDIRECT(GY285),$E285,$F285))-INDEX(INDIRECT(GY285),1,HB$28))*(10-INDEX(INDIRECT("times"&amp;GW$2),$F285,HB$28))/10</f>
        <v>0</v>
      </c>
      <c r="HC285" s="63">
        <f ca="1">IF(OR(INDEX(INDIRECT("times"&amp;GW$2),$F285,HC$28)&gt;10,INDEX(INDIRECT(GY285),$E285,$F285)="",INDEX(INDIRECT(GY285),$E285,$F285)&gt;=INDEX(INDIRECT(GY285),1,HC$28)),0,(INDEX(INDIRECT(GY285),$E285,$F285))-INDEX(INDIRECT(GY285),1,HC$28))*(10-INDEX(INDIRECT("times"&amp;GW$2),$F285,HC$28))/10</f>
        <v>0</v>
      </c>
      <c r="HD285" s="63">
        <f ca="1">IF(OR(INDEX(INDIRECT("times"&amp;GW$2),$F285,HD$28)&gt;10,INDEX(INDIRECT(GY285),$E285,$F285)="",INDEX(INDIRECT(GY285),$E285,$F285)&gt;=INDEX(INDIRECT(GY285),1,HD$28)),0,(INDEX(INDIRECT(GY285),$E285,$F285))-INDEX(INDIRECT(GY285),1,HD$28))*(10-INDEX(INDIRECT("times"&amp;GW$2),$F285,HD$28))/10</f>
        <v>0</v>
      </c>
      <c r="HE285" s="63">
        <f ca="1">IF(OR(INDEX(INDIRECT("times"&amp;GW$2),$F285,HE$28)&gt;10,INDEX(INDIRECT(GY285),$E285,$F285)="",INDEX(INDIRECT(GY285),$E285,$F285)&gt;=INDEX(INDIRECT(GY285),1,HE$28)),0,(INDEX(INDIRECT(GY285),$E285,$F285))-INDEX(INDIRECT(GY285),1,HE$28))*(10-INDEX(INDIRECT("times"&amp;GW$2),$F285,HE$28))/10</f>
        <v>0</v>
      </c>
      <c r="HF285" s="63">
        <f ca="1">IF(OR(INDEX(INDIRECT("times"&amp;GW$2),$F285,HF$28)&gt;10,INDEX(INDIRECT(GY285),$E285,$F285)="",INDEX(INDIRECT(GY285),$E285,$F285)&gt;=INDEX(INDIRECT(GY285),1,HF$28)),0,(INDEX(INDIRECT(GY285),$E285,$F285))-INDEX(INDIRECT(GY285),1,HF$28))*(10-INDEX(INDIRECT("times"&amp;GW$2),$F285,HF$28))/10</f>
        <v>0</v>
      </c>
      <c r="HG285" s="63">
        <f ca="1">IF(OR(INDEX(INDIRECT("times"&amp;GW$2),$F285,HG$28)&gt;10,INDEX(INDIRECT(GY285),$E285,$F285)="",INDEX(INDIRECT(GY285),$E285,$F285)&gt;=INDEX(INDIRECT(GY285),1,HG$28)),0,(INDEX(INDIRECT(GY285),$E285,$F285))-INDEX(INDIRECT(GY285),1,HG$28))*(10-INDEX(INDIRECT("times"&amp;GW$2),$F285,HG$28))/10</f>
        <v>0</v>
      </c>
      <c r="HH285" s="63">
        <f ca="1">IF(OR(INDEX(INDIRECT("times"&amp;GW$2),$F285,HH$28)&gt;10,INDEX(INDIRECT(GY285),$E285,$F285)="",INDEX(INDIRECT(GY285),$E285,$F285)&gt;=INDEX(INDIRECT(GY285),1,HH$28)),0,(INDEX(INDIRECT(GY285),$E285,$F285))-INDEX(INDIRECT(GY285),1,HH$28))*(10-INDEX(INDIRECT("times"&amp;GW$2),$F285,HH$28))/10</f>
        <v>0</v>
      </c>
      <c r="HI285" s="63">
        <f ca="1">IF(OR(INDEX(INDIRECT("times"&amp;GW$2),$F285,HI$28)&gt;10,INDEX(INDIRECT(GY285),$E285,$F285)="",INDEX(INDIRECT(GY285),$E285,$F285)&gt;=INDEX(INDIRECT(GY285),1,HI$28)),0,(INDEX(INDIRECT(GY285),$E285,$F285))-INDEX(INDIRECT(GY285),1,HI$28))*(10-INDEX(INDIRECT("times"&amp;GW$2),$F285,HI$28))/10</f>
        <v>0</v>
      </c>
      <c r="HJ285" s="63">
        <f ca="1">IF(OR(INDEX(INDIRECT("times"&amp;GW$2),$F285,HJ$28)&gt;10,INDEX(INDIRECT(GY285),$E285,$F285)="",INDEX(INDIRECT(GY285),$E285,$F285)&gt;=INDEX(INDIRECT(GY285),1,HJ$28)),0,(INDEX(INDIRECT(GY285),$E285,$F285))-INDEX(INDIRECT(GY285),1,HJ$28))*(10-INDEX(INDIRECT("times"&amp;GW$2),$F285,HJ$28))/10</f>
        <v>0</v>
      </c>
      <c r="HK285" s="63">
        <f ca="1">IF(OR(INDEX(INDIRECT("times"&amp;GW$2),$F285,HK$28)&gt;10,INDEX(INDIRECT(GY285),$E285,$F285)="",INDEX(INDIRECT(GY285),$E285,$F285)&gt;=INDEX(INDIRECT(GY285),1,HK$28)),0,(INDEX(INDIRECT(GY285),$E285,$F285))-INDEX(INDIRECT(GY285),1,HK$28))*(10-INDEX(INDIRECT("times"&amp;GW$2),$F285,HK$28))/10</f>
        <v>0</v>
      </c>
      <c r="HL285" s="63">
        <f ca="1">IF(OR(INDEX(INDIRECT("times"&amp;GW$2),$F285,HL$28)&gt;10,INDEX(INDIRECT(GY285),$E285,$F285)="",INDEX(INDIRECT(GY285),$E285,$F285)&gt;=INDEX(INDIRECT(GY285),1,HL$28)),0,(INDEX(INDIRECT(GY285),$E285,$F285))-INDEX(INDIRECT(GY285),1,HL$28))*(10-INDEX(INDIRECT("times"&amp;GW$2),$F285,HL$28))/10</f>
        <v>0</v>
      </c>
      <c r="HM285" s="63">
        <f ca="1">IF(OR(INDEX(INDIRECT("times"&amp;GW$2),$F285,HM$28)&gt;10,INDEX(INDIRECT(GY285),$E285,$F285)="",INDEX(INDIRECT(GY285),$E285,$F285)&gt;=INDEX(INDIRECT(GY285),1,HM$28)),0,(INDEX(INDIRECT(GY285),$E285,$F285))-INDEX(INDIRECT(GY285),1,HM$28))*(10-INDEX(INDIRECT("times"&amp;GW$2),$F285,HM$28))/10</f>
        <v>0</v>
      </c>
      <c r="HN285" s="63">
        <f ca="1">IF(OR(INDEX(INDIRECT("times"&amp;GW$2),$F285,HN$28)&gt;10,INDEX(INDIRECT(GY285),$E285,$F285)="",INDEX(INDIRECT(GY285),$E285,$F285)&gt;=INDEX(INDIRECT(GY285),1,HN$28)),0,(INDEX(INDIRECT(GY285),$E285,$F285))-INDEX(INDIRECT(GY285),1,HN$28))*(10-INDEX(INDIRECT("times"&amp;GW$2),$F285,HN$28))/10</f>
        <v>0</v>
      </c>
      <c r="HO285" s="63">
        <f ca="1">IF(OR(INDEX(INDIRECT("times"&amp;GW$2),$F285,HO$28)&gt;10,INDEX(INDIRECT(GY285),$E285,$F285)="",INDEX(INDIRECT(GY285),$E285,$F285)&gt;=INDEX(INDIRECT(GY285),1,HO$28)),0,(INDEX(INDIRECT(GY285),$E285,$F285))-INDEX(INDIRECT(GY285),1,HO$28))*(10-INDEX(INDIRECT("times"&amp;GW$2),$F285,HO$28))/10</f>
        <v>0</v>
      </c>
      <c r="HP285" s="63">
        <f ca="1">IF(OR(INDEX(INDIRECT("times"&amp;GW$2),$F285,HP$28)&gt;10,INDEX(INDIRECT(GY285),$E285,$F285)="",INDEX(INDIRECT(GY285),$E285,$F285)&gt;=INDEX(INDIRECT(GY285),1,HP$28)),0,(INDEX(INDIRECT(GY285),$E285,$F285))-INDEX(INDIRECT(GY285),1,HP$28))*(10-INDEX(INDIRECT("times"&amp;GW$2),$F285,HP$28))/10</f>
        <v>0</v>
      </c>
      <c r="HQ285" s="63">
        <f ca="1">IF(OR(INDEX(INDIRECT("times"&amp;GW$2),$F285,HQ$28)&gt;10,INDEX(INDIRECT(GY285),$E285,$F285)="",INDEX(INDIRECT(GY285),$E285,$F285)&gt;=INDEX(INDIRECT(GY285),1,HQ$28)),0,(INDEX(INDIRECT(GY285),$E285,$F285))-INDEX(INDIRECT(GY285),1,HQ$28))*(10-INDEX(INDIRECT("times"&amp;GW$2),$F285,HQ$28))/10</f>
        <v>0</v>
      </c>
      <c r="HR285" s="63">
        <f ca="1">IF(OR(INDEX(INDIRECT("times"&amp;GW$2),$F285,HR$28)&gt;10,INDEX(INDIRECT(GY285),$E285,$F285)="",INDEX(INDIRECT(GY285),$E285,$F285)&gt;=INDEX(INDIRECT(GY285),1,HR$28)),0,(INDEX(INDIRECT(GY285),$E285,$F285))-INDEX(INDIRECT(GY285),1,HR$28))*(10-INDEX(INDIRECT("times"&amp;GW$2),$F285,HR$28))/10</f>
        <v>0</v>
      </c>
      <c r="HS285" s="63">
        <f ca="1">IF(OR(INDEX(INDIRECT("times"&amp;GW$2),$F285,HS$28)&gt;10,INDEX(INDIRECT(GY285),$E285,$F285)="",INDEX(INDIRECT(GY285),$E285,$F285)&gt;=INDEX(INDIRECT(GY285),1,HS$28)),0,(INDEX(INDIRECT(GY285),$E285,$F285))-INDEX(INDIRECT(GY285),1,HS$28))*(10-INDEX(INDIRECT("times"&amp;GW$2),$F285,HS$28))/10</f>
        <v>0</v>
      </c>
      <c r="HT285" s="63">
        <f ca="1">IF(OR(INDEX(INDIRECT("times"&amp;GW$2),$F285,HT$28)&gt;10,INDEX(INDIRECT(GY285),$E285,$F285)="",INDEX(INDIRECT(GY285),$E285,$F285)&gt;=INDEX(INDIRECT(GY285),1,HT$28)),0,(INDEX(INDIRECT(GY285),$E285,$F285))-INDEX(INDIRECT(GY285),1,HT$28))*(10-INDEX(INDIRECT("times"&amp;GW$2),$F285,HT$28))/10</f>
        <v>0</v>
      </c>
      <c r="HU285" s="63">
        <f ca="1">IF(OR(INDEX(INDIRECT("times"&amp;GW$2),$F285,HU$28)&gt;10,INDEX(INDIRECT(GY285),$E285,$F285)="",INDEX(INDIRECT(GY285),$E285,$F285)&gt;=INDEX(INDIRECT(GY285),1,HU$28)),0,(INDEX(INDIRECT(GY285),$E285,$F285))-INDEX(INDIRECT(GY285),1,HU$28))*(10-INDEX(INDIRECT("times"&amp;GW$2),$F285,HU$28))/10</f>
        <v>0</v>
      </c>
      <c r="HV285" s="64">
        <f ca="1">IF(OR(INDEX(INDIRECT("times"&amp;GW$2),$F285,HV$28)&gt;10,INDEX(INDIRECT(GY285),$E285,$F285)="",INDEX(INDIRECT(GY285),$E285,$F285)&gt;=INDEX(INDIRECT(GY285),1,HV$28)),0,(INDEX(INDIRECT(GY285),$E285,$F285))-INDEX(INDIRECT(GY285),1,HV$28))*(10-INDEX(INDIRECT("times"&amp;GW$2),$F285,HV$28))/10</f>
        <v>0</v>
      </c>
      <c r="HW285" s="201">
        <v>12</v>
      </c>
    </row>
    <row r="286" spans="1:231" ht="15">
      <c r="A286" s="18" t="s">
        <v>222</v>
      </c>
      <c r="B286" s="122">
        <f>A236</f>
        <v>2</v>
      </c>
      <c r="C286" s="122" t="str">
        <f>A237</f>
        <v>work1834</v>
      </c>
      <c r="D286" s="210" t="str">
        <f t="shared" si="1198"/>
        <v>core2_work1834</v>
      </c>
      <c r="E286" s="122">
        <v>5</v>
      </c>
      <c r="F286" s="33">
        <v>13</v>
      </c>
      <c r="G286" s="62">
        <f ca="1">IF(OR(INDEX(INDIRECT("times"&amp;B$2),$F286,G$28)&gt;10,INDEX(INDIRECT(D286),$E286,$F286)="",INDEX(INDIRECT(D286),$E286,$F286)&gt;=INDEX(INDIRECT(D286),1,G$28)),0,(INDEX(INDIRECT(D286),$E286,$F286))-INDEX(INDIRECT(D286),1,G$28))*(10-INDEX(INDIRECT("times"&amp;B$2),$F286,G$28))/10</f>
        <v>0</v>
      </c>
      <c r="H286" s="63">
        <f ca="1">IF(OR(INDEX(INDIRECT("times"&amp;B$2),$F286,H$28)&gt;10,INDEX(INDIRECT(D286),$E286,$F286)="",INDEX(INDIRECT(D286),$E286,$F286)&gt;=INDEX(INDIRECT(D286),1,H$28)),0,(INDEX(INDIRECT(D286),$E286,$F286))-INDEX(INDIRECT(D286),1,H$28))*(10-INDEX(INDIRECT("times"&amp;B$2),$F286,H$28))/10</f>
        <v>0</v>
      </c>
      <c r="I286" s="63">
        <f ca="1">IF(OR(INDEX(INDIRECT("times"&amp;B$2),$F286,I$28)&gt;10,INDEX(INDIRECT(D286),$E286,$F286)="",INDEX(INDIRECT(D286),$E286,$F286)&gt;=INDEX(INDIRECT(D286),1,I$28)),0,(INDEX(INDIRECT(D286),$E286,$F286))-INDEX(INDIRECT(D286),1,I$28))*(10-INDEX(INDIRECT("times"&amp;B$2),$F286,I$28))/10</f>
        <v>0</v>
      </c>
      <c r="J286" s="63">
        <f ca="1">IF(OR(INDEX(INDIRECT("times"&amp;B$2),$F286,J$28)&gt;10,INDEX(INDIRECT(D286),$E286,$F286)="",INDEX(INDIRECT(D286),$E286,$F286)&gt;=INDEX(INDIRECT(D286),1,J$28)),0,(INDEX(INDIRECT(D286),$E286,$F286))-INDEX(INDIRECT(D286),1,J$28))*(10-INDEX(INDIRECT("times"&amp;B$2),$F286,J$28))/10</f>
        <v>0</v>
      </c>
      <c r="K286" s="63">
        <f ca="1">IF(OR(INDEX(INDIRECT("times"&amp;B$2),$F286,K$28)&gt;10,INDEX(INDIRECT(D286),$E286,$F286)="",INDEX(INDIRECT(D286),$E286,$F286)&gt;=INDEX(INDIRECT(D286),1,K$28)),0,(INDEX(INDIRECT(D286),$E286,$F286))-INDEX(INDIRECT(D286),1,K$28))*(10-INDEX(INDIRECT("times"&amp;B$2),$F286,K$28))/10</f>
        <v>0</v>
      </c>
      <c r="L286" s="63">
        <f ca="1">IF(OR(INDEX(INDIRECT("times"&amp;B$2),$F286,L$28)&gt;10,INDEX(INDIRECT(D286),$E286,$F286)="",INDEX(INDIRECT(D286),$E286,$F286)&gt;=INDEX(INDIRECT(D286),1,L$28)),0,(INDEX(INDIRECT(D286),$E286,$F286))-INDEX(INDIRECT(D286),1,L$28))*(10-INDEX(INDIRECT("times"&amp;B$2),$F286,L$28))/10</f>
        <v>0</v>
      </c>
      <c r="M286" s="63">
        <f ca="1">IF(OR(INDEX(INDIRECT("times"&amp;B$2),$F286,M$28)&gt;10,INDEX(INDIRECT(D286),$E286,$F286)="",INDEX(INDIRECT(D286),$E286,$F286)&gt;=INDEX(INDIRECT(D286),1,M$28)),0,(INDEX(INDIRECT(D286),$E286,$F286))-INDEX(INDIRECT(D286),1,M$28))*(10-INDEX(INDIRECT("times"&amp;B$2),$F286,M$28))/10</f>
        <v>0</v>
      </c>
      <c r="N286" s="63">
        <f ca="1">IF(OR(INDEX(INDIRECT("times"&amp;B$2),$F286,N$28)&gt;10,INDEX(INDIRECT(D286),$E286,$F286)="",INDEX(INDIRECT(D286),$E286,$F286)&gt;=INDEX(INDIRECT(D286),1,N$28)),0,(INDEX(INDIRECT(D286),$E286,$F286))-INDEX(INDIRECT(D286),1,N$28))*(10-INDEX(INDIRECT("times"&amp;B$2),$F286,N$28))/10</f>
        <v>0</v>
      </c>
      <c r="O286" s="63">
        <f ca="1">IF(OR(INDEX(INDIRECT("times"&amp;B$2),$F286,O$28)&gt;10,INDEX(INDIRECT(D286),$E286,$F286)="",INDEX(INDIRECT(D286),$E286,$F286)&gt;=INDEX(INDIRECT(D286),1,O$28)),0,(INDEX(INDIRECT(D286),$E286,$F286))-INDEX(INDIRECT(D286),1,O$28))*(10-INDEX(INDIRECT("times"&amp;B$2),$F286,O$28))/10</f>
        <v>0</v>
      </c>
      <c r="P286" s="63">
        <f ca="1">IF(OR(INDEX(INDIRECT("times"&amp;B$2),$F286,P$28)&gt;10,INDEX(INDIRECT(D286),$E286,$F286)="",INDEX(INDIRECT(D286),$E286,$F286)&gt;=INDEX(INDIRECT(D286),1,P$28)),0,(INDEX(INDIRECT(D286),$E286,$F286))-INDEX(INDIRECT(D286),1,P$28))*(10-INDEX(INDIRECT("times"&amp;B$2),$F286,P$28))/10</f>
        <v>0</v>
      </c>
      <c r="Q286" s="63">
        <f ca="1">IF(OR(INDEX(INDIRECT("times"&amp;B$2),$F286,Q$28)&gt;10,INDEX(INDIRECT(D286),$E286,$F286)="",INDEX(INDIRECT(D286),$E286,$F286)&gt;=INDEX(INDIRECT(D286),1,Q$28)),0,(INDEX(INDIRECT(D286),$E286,$F286))-INDEX(INDIRECT(D286),1,Q$28))*(10-INDEX(INDIRECT("times"&amp;B$2),$F286,Q$28))/10</f>
        <v>0</v>
      </c>
      <c r="R286" s="63">
        <f ca="1">IF(OR(INDEX(INDIRECT("times"&amp;B$2),$F286,R$28)&gt;10,INDEX(INDIRECT(D286),$E286,$F286)="",INDEX(INDIRECT(D286),$E286,$F286)&gt;=INDEX(INDIRECT(D286),1,R$28)),0,(INDEX(INDIRECT(D286),$E286,$F286))-INDEX(INDIRECT(D286),1,R$28))*(10-INDEX(INDIRECT("times"&amp;B$2),$F286,R$28))/10</f>
        <v>0</v>
      </c>
      <c r="S286" s="63">
        <f ca="1">IF(OR(INDEX(INDIRECT("times"&amp;B$2),$F286,S$28)&gt;10,INDEX(INDIRECT(D286),$E286,$F286)="",INDEX(INDIRECT(D286),$E286,$F286)&gt;=INDEX(INDIRECT(D286),1,S$28)),0,(INDEX(INDIRECT(D286),$E286,$F286))-INDEX(INDIRECT(D286),1,S$28))*(10-INDEX(INDIRECT("times"&amp;B$2),$F286,S$28))/10</f>
        <v>0</v>
      </c>
      <c r="T286" s="63">
        <f ca="1">IF(OR(INDEX(INDIRECT("times"&amp;B$2),$F286,T$28)&gt;10,INDEX(INDIRECT(D286),$E286,$F286)="",INDEX(INDIRECT(D286),$E286,$F286)&gt;=INDEX(INDIRECT(D286),1,T$28)),0,(INDEX(INDIRECT(D286),$E286,$F286))-INDEX(INDIRECT(D286),1,T$28))*(10-INDEX(INDIRECT("times"&amp;B$2),$F286,T$28))/10</f>
        <v>0</v>
      </c>
      <c r="U286" s="63">
        <f ca="1">IF(OR(INDEX(INDIRECT("times"&amp;B$2),$F286,U$28)&gt;10,INDEX(INDIRECT(D286),$E286,$F286)="",INDEX(INDIRECT(D286),$E286,$F286)&gt;=INDEX(INDIRECT(D286),1,U$28)),0,(INDEX(INDIRECT(D286),$E286,$F286))-INDEX(INDIRECT(D286),1,U$28))*(10-INDEX(INDIRECT("times"&amp;B$2),$F286,U$28))/10</f>
        <v>0</v>
      </c>
      <c r="V286" s="63">
        <f ca="1">IF(OR(INDEX(INDIRECT("times"&amp;B$2),$F286,V$28)&gt;10,INDEX(INDIRECT(D286),$E286,$F286)="",INDEX(INDIRECT(D286),$E286,$F286)&gt;=INDEX(INDIRECT(D286),1,V$28)),0,(INDEX(INDIRECT(D286),$E286,$F286))-INDEX(INDIRECT(D286),1,V$28))*(10-INDEX(INDIRECT("times"&amp;B$2),$F286,V$28))/10</f>
        <v>0</v>
      </c>
      <c r="W286" s="63">
        <f ca="1">IF(OR(INDEX(INDIRECT("times"&amp;B$2),$F286,W$28)&gt;10,INDEX(INDIRECT(D286),$E286,$F286)="",INDEX(INDIRECT(D286),$E286,$F286)&gt;=INDEX(INDIRECT(D286),1,W$28)),0,(INDEX(INDIRECT(D286),$E286,$F286))-INDEX(INDIRECT(D286),1,W$28))*(10-INDEX(INDIRECT("times"&amp;B$2),$F286,W$28))/10</f>
        <v>0</v>
      </c>
      <c r="X286" s="63">
        <f ca="1">IF(OR(INDEX(INDIRECT("times"&amp;B$2),$F286,X$28)&gt;10,INDEX(INDIRECT(D286),$E286,$F286)="",INDEX(INDIRECT(D286),$E286,$F286)&gt;=INDEX(INDIRECT(D286),1,X$28)),0,(INDEX(INDIRECT(D286),$E286,$F286))-INDEX(INDIRECT(D286),1,X$28))*(10-INDEX(INDIRECT("times"&amp;B$2),$F286,X$28))/10</f>
        <v>0</v>
      </c>
      <c r="Y286" s="63">
        <f ca="1">IF(OR(INDEX(INDIRECT("times"&amp;B$2),$F286,Y$28)&gt;10,INDEX(INDIRECT(D286),$E286,$F286)="",INDEX(INDIRECT(D286),$E286,$F286)&gt;=INDEX(INDIRECT(D286),1,Y$28)),0,(INDEX(INDIRECT(D286),$E286,$F286))-INDEX(INDIRECT(D286),1,Y$28))*(10-INDEX(INDIRECT("times"&amp;B$2),$F286,Y$28))/10</f>
        <v>0</v>
      </c>
      <c r="Z286" s="63">
        <f ca="1">IF(OR(INDEX(INDIRECT("times"&amp;B$2),$F286,Z$28)&gt;10,INDEX(INDIRECT(D286),$E286,$F286)="",INDEX(INDIRECT(D286),$E286,$F286)&gt;=INDEX(INDIRECT(D286),1,Z$28)),0,(INDEX(INDIRECT(D286),$E286,$F286))-INDEX(INDIRECT(D286),1,Z$28))*(10-INDEX(INDIRECT("times"&amp;B$2),$F286,Z$28))/10</f>
        <v>0</v>
      </c>
      <c r="AA286" s="64">
        <f ca="1">IF(OR(INDEX(INDIRECT("times"&amp;B$2),$F286,AA$28)&gt;10,INDEX(INDIRECT(D286),$E286,$F286)="",INDEX(INDIRECT(D286),$E286,$F286)&gt;=INDEX(INDIRECT(D286),1,AA$28)),0,(INDEX(INDIRECT(D286),$E286,$F286))-INDEX(INDIRECT(D286),1,AA$28))*(10-INDEX(INDIRECT("times"&amp;B$2),$F286,AA$28))/10</f>
        <v>0</v>
      </c>
      <c r="AB286" s="201">
        <v>13</v>
      </c>
      <c r="AD286" s="18" t="s">
        <v>222</v>
      </c>
      <c r="AE286" s="122">
        <f>AD236</f>
        <v>2</v>
      </c>
      <c r="AF286" s="122" t="str">
        <f>AD237</f>
        <v>shop1834</v>
      </c>
      <c r="AG286" s="210" t="str">
        <f t="shared" si="1199"/>
        <v>core2_shop1834</v>
      </c>
      <c r="AH286" s="122">
        <v>5</v>
      </c>
      <c r="AI286" s="33">
        <v>13</v>
      </c>
      <c r="AJ286" s="62">
        <f ca="1">IF(OR(INDEX(INDIRECT("times"&amp;AE$2),$F286,AJ$28)&gt;10,INDEX(INDIRECT(AG286),$E286,$F286)="",INDEX(INDIRECT(AG286),$E286,$F286)&gt;=INDEX(INDIRECT(AG286),1,AJ$28)),0,(INDEX(INDIRECT(AG286),$E286,$F286))-INDEX(INDIRECT(AG286),1,AJ$28))*(10-INDEX(INDIRECT("times"&amp;AE$2),$F286,AJ$28))/10</f>
        <v>0</v>
      </c>
      <c r="AK286" s="63">
        <f ca="1">IF(OR(INDEX(INDIRECT("times"&amp;AE$2),$F286,AK$28)&gt;10,INDEX(INDIRECT(AG286),$E286,$F286)="",INDEX(INDIRECT(AG286),$E286,$F286)&gt;=INDEX(INDIRECT(AG286),1,AK$28)),0,(INDEX(INDIRECT(AG286),$E286,$F286))-INDEX(INDIRECT(AG286),1,AK$28))*(10-INDEX(INDIRECT("times"&amp;AE$2),$F286,AK$28))/10</f>
        <v>0</v>
      </c>
      <c r="AL286" s="63">
        <f ca="1">IF(OR(INDEX(INDIRECT("times"&amp;AE$2),$F286,AL$28)&gt;10,INDEX(INDIRECT(AG286),$E286,$F286)="",INDEX(INDIRECT(AG286),$E286,$F286)&gt;=INDEX(INDIRECT(AG286),1,AL$28)),0,(INDEX(INDIRECT(AG286),$E286,$F286))-INDEX(INDIRECT(AG286),1,AL$28))*(10-INDEX(INDIRECT("times"&amp;AE$2),$F286,AL$28))/10</f>
        <v>0</v>
      </c>
      <c r="AM286" s="63">
        <f ca="1">IF(OR(INDEX(INDIRECT("times"&amp;AE$2),$F286,AM$28)&gt;10,INDEX(INDIRECT(AG286),$E286,$F286)="",INDEX(INDIRECT(AG286),$E286,$F286)&gt;=INDEX(INDIRECT(AG286),1,AM$28)),0,(INDEX(INDIRECT(AG286),$E286,$F286))-INDEX(INDIRECT(AG286),1,AM$28))*(10-INDEX(INDIRECT("times"&amp;AE$2),$F286,AM$28))/10</f>
        <v>0</v>
      </c>
      <c r="AN286" s="63">
        <f ca="1">IF(OR(INDEX(INDIRECT("times"&amp;AE$2),$F286,AN$28)&gt;10,INDEX(INDIRECT(AG286),$E286,$F286)="",INDEX(INDIRECT(AG286),$E286,$F286)&gt;=INDEX(INDIRECT(AG286),1,AN$28)),0,(INDEX(INDIRECT(AG286),$E286,$F286))-INDEX(INDIRECT(AG286),1,AN$28))*(10-INDEX(INDIRECT("times"&amp;AE$2),$F286,AN$28))/10</f>
        <v>0</v>
      </c>
      <c r="AO286" s="63">
        <f ca="1">IF(OR(INDEX(INDIRECT("times"&amp;AE$2),$F286,AO$28)&gt;10,INDEX(INDIRECT(AG286),$E286,$F286)="",INDEX(INDIRECT(AG286),$E286,$F286)&gt;=INDEX(INDIRECT(AG286),1,AO$28)),0,(INDEX(INDIRECT(AG286),$E286,$F286))-INDEX(INDIRECT(AG286),1,AO$28))*(10-INDEX(INDIRECT("times"&amp;AE$2),$F286,AO$28))/10</f>
        <v>0</v>
      </c>
      <c r="AP286" s="63">
        <f ca="1">IF(OR(INDEX(INDIRECT("times"&amp;AE$2),$F286,AP$28)&gt;10,INDEX(INDIRECT(AG286),$E286,$F286)="",INDEX(INDIRECT(AG286),$E286,$F286)&gt;=INDEX(INDIRECT(AG286),1,AP$28)),0,(INDEX(INDIRECT(AG286),$E286,$F286))-INDEX(INDIRECT(AG286),1,AP$28))*(10-INDEX(INDIRECT("times"&amp;AE$2),$F286,AP$28))/10</f>
        <v>0</v>
      </c>
      <c r="AQ286" s="63">
        <f ca="1">IF(OR(INDEX(INDIRECT("times"&amp;AE$2),$F286,AQ$28)&gt;10,INDEX(INDIRECT(AG286),$E286,$F286)="",INDEX(INDIRECT(AG286),$E286,$F286)&gt;=INDEX(INDIRECT(AG286),1,AQ$28)),0,(INDEX(INDIRECT(AG286),$E286,$F286))-INDEX(INDIRECT(AG286),1,AQ$28))*(10-INDEX(INDIRECT("times"&amp;AE$2),$F286,AQ$28))/10</f>
        <v>0</v>
      </c>
      <c r="AR286" s="63">
        <f ca="1">IF(OR(INDEX(INDIRECT("times"&amp;AE$2),$F286,AR$28)&gt;10,INDEX(INDIRECT(AG286),$E286,$F286)="",INDEX(INDIRECT(AG286),$E286,$F286)&gt;=INDEX(INDIRECT(AG286),1,AR$28)),0,(INDEX(INDIRECT(AG286),$E286,$F286))-INDEX(INDIRECT(AG286),1,AR$28))*(10-INDEX(INDIRECT("times"&amp;AE$2),$F286,AR$28))/10</f>
        <v>0</v>
      </c>
      <c r="AS286" s="63">
        <f ca="1">IF(OR(INDEX(INDIRECT("times"&amp;AE$2),$F286,AS$28)&gt;10,INDEX(INDIRECT(AG286),$E286,$F286)="",INDEX(INDIRECT(AG286),$E286,$F286)&gt;=INDEX(INDIRECT(AG286),1,AS$28)),0,(INDEX(INDIRECT(AG286),$E286,$F286))-INDEX(INDIRECT(AG286),1,AS$28))*(10-INDEX(INDIRECT("times"&amp;AE$2),$F286,AS$28))/10</f>
        <v>0</v>
      </c>
      <c r="AT286" s="63">
        <f ca="1">IF(OR(INDEX(INDIRECT("times"&amp;AE$2),$F286,AT$28)&gt;10,INDEX(INDIRECT(AG286),$E286,$F286)="",INDEX(INDIRECT(AG286),$E286,$F286)&gt;=INDEX(INDIRECT(AG286),1,AT$28)),0,(INDEX(INDIRECT(AG286),$E286,$F286))-INDEX(INDIRECT(AG286),1,AT$28))*(10-INDEX(INDIRECT("times"&amp;AE$2),$F286,AT$28))/10</f>
        <v>0</v>
      </c>
      <c r="AU286" s="63">
        <f ca="1">IF(OR(INDEX(INDIRECT("times"&amp;AE$2),$F286,AU$28)&gt;10,INDEX(INDIRECT(AG286),$E286,$F286)="",INDEX(INDIRECT(AG286),$E286,$F286)&gt;=INDEX(INDIRECT(AG286),1,AU$28)),0,(INDEX(INDIRECT(AG286),$E286,$F286))-INDEX(INDIRECT(AG286),1,AU$28))*(10-INDEX(INDIRECT("times"&amp;AE$2),$F286,AU$28))/10</f>
        <v>0</v>
      </c>
      <c r="AV286" s="63">
        <f ca="1">IF(OR(INDEX(INDIRECT("times"&amp;AE$2),$F286,AV$28)&gt;10,INDEX(INDIRECT(AG286),$E286,$F286)="",INDEX(INDIRECT(AG286),$E286,$F286)&gt;=INDEX(INDIRECT(AG286),1,AV$28)),0,(INDEX(INDIRECT(AG286),$E286,$F286))-INDEX(INDIRECT(AG286),1,AV$28))*(10-INDEX(INDIRECT("times"&amp;AE$2),$F286,AV$28))/10</f>
        <v>0</v>
      </c>
      <c r="AW286" s="63">
        <f ca="1">IF(OR(INDEX(INDIRECT("times"&amp;AE$2),$F286,AW$28)&gt;10,INDEX(INDIRECT(AG286),$E286,$F286)="",INDEX(INDIRECT(AG286),$E286,$F286)&gt;=INDEX(INDIRECT(AG286),1,AW$28)),0,(INDEX(INDIRECT(AG286),$E286,$F286))-INDEX(INDIRECT(AG286),1,AW$28))*(10-INDEX(INDIRECT("times"&amp;AE$2),$F286,AW$28))/10</f>
        <v>0</v>
      </c>
      <c r="AX286" s="63">
        <f ca="1">IF(OR(INDEX(INDIRECT("times"&amp;AE$2),$F286,AX$28)&gt;10,INDEX(INDIRECT(AG286),$E286,$F286)="",INDEX(INDIRECT(AG286),$E286,$F286)&gt;=INDEX(INDIRECT(AG286),1,AX$28)),0,(INDEX(INDIRECT(AG286),$E286,$F286))-INDEX(INDIRECT(AG286),1,AX$28))*(10-INDEX(INDIRECT("times"&amp;AE$2),$F286,AX$28))/10</f>
        <v>0</v>
      </c>
      <c r="AY286" s="63">
        <f ca="1">IF(OR(INDEX(INDIRECT("times"&amp;AE$2),$F286,AY$28)&gt;10,INDEX(INDIRECT(AG286),$E286,$F286)="",INDEX(INDIRECT(AG286),$E286,$F286)&gt;=INDEX(INDIRECT(AG286),1,AY$28)),0,(INDEX(INDIRECT(AG286),$E286,$F286))-INDEX(INDIRECT(AG286),1,AY$28))*(10-INDEX(INDIRECT("times"&amp;AE$2),$F286,AY$28))/10</f>
        <v>0</v>
      </c>
      <c r="AZ286" s="63">
        <f ca="1">IF(OR(INDEX(INDIRECT("times"&amp;AE$2),$F286,AZ$28)&gt;10,INDEX(INDIRECT(AG286),$E286,$F286)="",INDEX(INDIRECT(AG286),$E286,$F286)&gt;=INDEX(INDIRECT(AG286),1,AZ$28)),0,(INDEX(INDIRECT(AG286),$E286,$F286))-INDEX(INDIRECT(AG286),1,AZ$28))*(10-INDEX(INDIRECT("times"&amp;AE$2),$F286,AZ$28))/10</f>
        <v>0</v>
      </c>
      <c r="BA286" s="63">
        <f ca="1">IF(OR(INDEX(INDIRECT("times"&amp;AE$2),$F286,BA$28)&gt;10,INDEX(INDIRECT(AG286),$E286,$F286)="",INDEX(INDIRECT(AG286),$E286,$F286)&gt;=INDEX(INDIRECT(AG286),1,BA$28)),0,(INDEX(INDIRECT(AG286),$E286,$F286))-INDEX(INDIRECT(AG286),1,BA$28))*(10-INDEX(INDIRECT("times"&amp;AE$2),$F286,BA$28))/10</f>
        <v>0</v>
      </c>
      <c r="BB286" s="63">
        <f ca="1">IF(OR(INDEX(INDIRECT("times"&amp;AE$2),$F286,BB$28)&gt;10,INDEX(INDIRECT(AG286),$E286,$F286)="",INDEX(INDIRECT(AG286),$E286,$F286)&gt;=INDEX(INDIRECT(AG286),1,BB$28)),0,(INDEX(INDIRECT(AG286),$E286,$F286))-INDEX(INDIRECT(AG286),1,BB$28))*(10-INDEX(INDIRECT("times"&amp;AE$2),$F286,BB$28))/10</f>
        <v>0</v>
      </c>
      <c r="BC286" s="63">
        <f ca="1">IF(OR(INDEX(INDIRECT("times"&amp;AE$2),$F286,BC$28)&gt;10,INDEX(INDIRECT(AG286),$E286,$F286)="",INDEX(INDIRECT(AG286),$E286,$F286)&gt;=INDEX(INDIRECT(AG286),1,BC$28)),0,(INDEX(INDIRECT(AG286),$E286,$F286))-INDEX(INDIRECT(AG286),1,BC$28))*(10-INDEX(INDIRECT("times"&amp;AE$2),$F286,BC$28))/10</f>
        <v>0</v>
      </c>
      <c r="BD286" s="64">
        <f ca="1">IF(OR(INDEX(INDIRECT("times"&amp;AE$2),$F286,BD$28)&gt;10,INDEX(INDIRECT(AG286),$E286,$F286)="",INDEX(INDIRECT(AG286),$E286,$F286)&gt;=INDEX(INDIRECT(AG286),1,BD$28)),0,(INDEX(INDIRECT(AG286),$E286,$F286))-INDEX(INDIRECT(AG286),1,BD$28))*(10-INDEX(INDIRECT("times"&amp;AE$2),$F286,BD$28))/10</f>
        <v>0</v>
      </c>
      <c r="BE286" s="201">
        <v>13</v>
      </c>
      <c r="BG286" s="18" t="s">
        <v>222</v>
      </c>
      <c r="BH286" s="122">
        <f>BG236</f>
        <v>2</v>
      </c>
      <c r="BI286" s="122" t="str">
        <f>BG237</f>
        <v>lei1834</v>
      </c>
      <c r="BJ286" s="210" t="str">
        <f t="shared" si="1200"/>
        <v>core2_lei1834</v>
      </c>
      <c r="BK286" s="122">
        <v>5</v>
      </c>
      <c r="BL286" s="33">
        <v>13</v>
      </c>
      <c r="BM286" s="62">
        <f ca="1">IF(OR(INDEX(INDIRECT("times"&amp;BH$2),$F286,BM$28)&gt;10,INDEX(INDIRECT(BJ286),$E286,$F286)="",INDEX(INDIRECT(BJ286),$E286,$F286)&gt;=INDEX(INDIRECT(BJ286),1,BM$28)),0,(INDEX(INDIRECT(BJ286),$E286,$F286))-INDEX(INDIRECT(BJ286),1,BM$28))*(10-INDEX(INDIRECT("times"&amp;BH$2),$F286,BM$28))/10</f>
        <v>0</v>
      </c>
      <c r="BN286" s="63">
        <f ca="1">IF(OR(INDEX(INDIRECT("times"&amp;BH$2),$F286,BN$28)&gt;10,INDEX(INDIRECT(BJ286),$E286,$F286)="",INDEX(INDIRECT(BJ286),$E286,$F286)&gt;=INDEX(INDIRECT(BJ286),1,BN$28)),0,(INDEX(INDIRECT(BJ286),$E286,$F286))-INDEX(INDIRECT(BJ286),1,BN$28))*(10-INDEX(INDIRECT("times"&amp;BH$2),$F286,BN$28))/10</f>
        <v>0</v>
      </c>
      <c r="BO286" s="63">
        <f ca="1">IF(OR(INDEX(INDIRECT("times"&amp;BH$2),$F286,BO$28)&gt;10,INDEX(INDIRECT(BJ286),$E286,$F286)="",INDEX(INDIRECT(BJ286),$E286,$F286)&gt;=INDEX(INDIRECT(BJ286),1,BO$28)),0,(INDEX(INDIRECT(BJ286),$E286,$F286))-INDEX(INDIRECT(BJ286),1,BO$28))*(10-INDEX(INDIRECT("times"&amp;BH$2),$F286,BO$28))/10</f>
        <v>0</v>
      </c>
      <c r="BP286" s="63">
        <f ca="1">IF(OR(INDEX(INDIRECT("times"&amp;BH$2),$F286,BP$28)&gt;10,INDEX(INDIRECT(BJ286),$E286,$F286)="",INDEX(INDIRECT(BJ286),$E286,$F286)&gt;=INDEX(INDIRECT(BJ286),1,BP$28)),0,(INDEX(INDIRECT(BJ286),$E286,$F286))-INDEX(INDIRECT(BJ286),1,BP$28))*(10-INDEX(INDIRECT("times"&amp;BH$2),$F286,BP$28))/10</f>
        <v>0</v>
      </c>
      <c r="BQ286" s="63">
        <f ca="1">IF(OR(INDEX(INDIRECT("times"&amp;BH$2),$F286,BQ$28)&gt;10,INDEX(INDIRECT(BJ286),$E286,$F286)="",INDEX(INDIRECT(BJ286),$E286,$F286)&gt;=INDEX(INDIRECT(BJ286),1,BQ$28)),0,(INDEX(INDIRECT(BJ286),$E286,$F286))-INDEX(INDIRECT(BJ286),1,BQ$28))*(10-INDEX(INDIRECT("times"&amp;BH$2),$F286,BQ$28))/10</f>
        <v>0</v>
      </c>
      <c r="BR286" s="63">
        <f ca="1">IF(OR(INDEX(INDIRECT("times"&amp;BH$2),$F286,BR$28)&gt;10,INDEX(INDIRECT(BJ286),$E286,$F286)="",INDEX(INDIRECT(BJ286),$E286,$F286)&gt;=INDEX(INDIRECT(BJ286),1,BR$28)),0,(INDEX(INDIRECT(BJ286),$E286,$F286))-INDEX(INDIRECT(BJ286),1,BR$28))*(10-INDEX(INDIRECT("times"&amp;BH$2),$F286,BR$28))/10</f>
        <v>0</v>
      </c>
      <c r="BS286" s="63">
        <f ca="1">IF(OR(INDEX(INDIRECT("times"&amp;BH$2),$F286,BS$28)&gt;10,INDEX(INDIRECT(BJ286),$E286,$F286)="",INDEX(INDIRECT(BJ286),$E286,$F286)&gt;=INDEX(INDIRECT(BJ286),1,BS$28)),0,(INDEX(INDIRECT(BJ286),$E286,$F286))-INDEX(INDIRECT(BJ286),1,BS$28))*(10-INDEX(INDIRECT("times"&amp;BH$2),$F286,BS$28))/10</f>
        <v>0</v>
      </c>
      <c r="BT286" s="63">
        <f ca="1">IF(OR(INDEX(INDIRECT("times"&amp;BH$2),$F286,BT$28)&gt;10,INDEX(INDIRECT(BJ286),$E286,$F286)="",INDEX(INDIRECT(BJ286),$E286,$F286)&gt;=INDEX(INDIRECT(BJ286),1,BT$28)),0,(INDEX(INDIRECT(BJ286),$E286,$F286))-INDEX(INDIRECT(BJ286),1,BT$28))*(10-INDEX(INDIRECT("times"&amp;BH$2),$F286,BT$28))/10</f>
        <v>0</v>
      </c>
      <c r="BU286" s="63">
        <f ca="1">IF(OR(INDEX(INDIRECT("times"&amp;BH$2),$F286,BU$28)&gt;10,INDEX(INDIRECT(BJ286),$E286,$F286)="",INDEX(INDIRECT(BJ286),$E286,$F286)&gt;=INDEX(INDIRECT(BJ286),1,BU$28)),0,(INDEX(INDIRECT(BJ286),$E286,$F286))-INDEX(INDIRECT(BJ286),1,BU$28))*(10-INDEX(INDIRECT("times"&amp;BH$2),$F286,BU$28))/10</f>
        <v>0</v>
      </c>
      <c r="BV286" s="63">
        <f ca="1">IF(OR(INDEX(INDIRECT("times"&amp;BH$2),$F286,BV$28)&gt;10,INDEX(INDIRECT(BJ286),$E286,$F286)="",INDEX(INDIRECT(BJ286),$E286,$F286)&gt;=INDEX(INDIRECT(BJ286),1,BV$28)),0,(INDEX(INDIRECT(BJ286),$E286,$F286))-INDEX(INDIRECT(BJ286),1,BV$28))*(10-INDEX(INDIRECT("times"&amp;BH$2),$F286,BV$28))/10</f>
        <v>0</v>
      </c>
      <c r="BW286" s="63">
        <f ca="1">IF(OR(INDEX(INDIRECT("times"&amp;BH$2),$F286,BW$28)&gt;10,INDEX(INDIRECT(BJ286),$E286,$F286)="",INDEX(INDIRECT(BJ286),$E286,$F286)&gt;=INDEX(INDIRECT(BJ286),1,BW$28)),0,(INDEX(INDIRECT(BJ286),$E286,$F286))-INDEX(INDIRECT(BJ286),1,BW$28))*(10-INDEX(INDIRECT("times"&amp;BH$2),$F286,BW$28))/10</f>
        <v>0</v>
      </c>
      <c r="BX286" s="63">
        <f ca="1">IF(OR(INDEX(INDIRECT("times"&amp;BH$2),$F286,BX$28)&gt;10,INDEX(INDIRECT(BJ286),$E286,$F286)="",INDEX(INDIRECT(BJ286),$E286,$F286)&gt;=INDEX(INDIRECT(BJ286),1,BX$28)),0,(INDEX(INDIRECT(BJ286),$E286,$F286))-INDEX(INDIRECT(BJ286),1,BX$28))*(10-INDEX(INDIRECT("times"&amp;BH$2),$F286,BX$28))/10</f>
        <v>0</v>
      </c>
      <c r="BY286" s="63">
        <f ca="1">IF(OR(INDEX(INDIRECT("times"&amp;BH$2),$F286,BY$28)&gt;10,INDEX(INDIRECT(BJ286),$E286,$F286)="",INDEX(INDIRECT(BJ286),$E286,$F286)&gt;=INDEX(INDIRECT(BJ286),1,BY$28)),0,(INDEX(INDIRECT(BJ286),$E286,$F286))-INDEX(INDIRECT(BJ286),1,BY$28))*(10-INDEX(INDIRECT("times"&amp;BH$2),$F286,BY$28))/10</f>
        <v>0</v>
      </c>
      <c r="BZ286" s="63">
        <f ca="1">IF(OR(INDEX(INDIRECT("times"&amp;BH$2),$F286,BZ$28)&gt;10,INDEX(INDIRECT(BJ286),$E286,$F286)="",INDEX(INDIRECT(BJ286),$E286,$F286)&gt;=INDEX(INDIRECT(BJ286),1,BZ$28)),0,(INDEX(INDIRECT(BJ286),$E286,$F286))-INDEX(INDIRECT(BJ286),1,BZ$28))*(10-INDEX(INDIRECT("times"&amp;BH$2),$F286,BZ$28))/10</f>
        <v>0</v>
      </c>
      <c r="CA286" s="63">
        <f ca="1">IF(OR(INDEX(INDIRECT("times"&amp;BH$2),$F286,CA$28)&gt;10,INDEX(INDIRECT(BJ286),$E286,$F286)="",INDEX(INDIRECT(BJ286),$E286,$F286)&gt;=INDEX(INDIRECT(BJ286),1,CA$28)),0,(INDEX(INDIRECT(BJ286),$E286,$F286))-INDEX(INDIRECT(BJ286),1,CA$28))*(10-INDEX(INDIRECT("times"&amp;BH$2),$F286,CA$28))/10</f>
        <v>0</v>
      </c>
      <c r="CB286" s="63">
        <f ca="1">IF(OR(INDEX(INDIRECT("times"&amp;BH$2),$F286,CB$28)&gt;10,INDEX(INDIRECT(BJ286),$E286,$F286)="",INDEX(INDIRECT(BJ286),$E286,$F286)&gt;=INDEX(INDIRECT(BJ286),1,CB$28)),0,(INDEX(INDIRECT(BJ286),$E286,$F286))-INDEX(INDIRECT(BJ286),1,CB$28))*(10-INDEX(INDIRECT("times"&amp;BH$2),$F286,CB$28))/10</f>
        <v>0</v>
      </c>
      <c r="CC286" s="63">
        <f ca="1">IF(OR(INDEX(INDIRECT("times"&amp;BH$2),$F286,CC$28)&gt;10,INDEX(INDIRECT(BJ286),$E286,$F286)="",INDEX(INDIRECT(BJ286),$E286,$F286)&gt;=INDEX(INDIRECT(BJ286),1,CC$28)),0,(INDEX(INDIRECT(BJ286),$E286,$F286))-INDEX(INDIRECT(BJ286),1,CC$28))*(10-INDEX(INDIRECT("times"&amp;BH$2),$F286,CC$28))/10</f>
        <v>0</v>
      </c>
      <c r="CD286" s="63">
        <f ca="1">IF(OR(INDEX(INDIRECT("times"&amp;BH$2),$F286,CD$28)&gt;10,INDEX(INDIRECT(BJ286),$E286,$F286)="",INDEX(INDIRECT(BJ286),$E286,$F286)&gt;=INDEX(INDIRECT(BJ286),1,CD$28)),0,(INDEX(INDIRECT(BJ286),$E286,$F286))-INDEX(INDIRECT(BJ286),1,CD$28))*(10-INDEX(INDIRECT("times"&amp;BH$2),$F286,CD$28))/10</f>
        <v>0</v>
      </c>
      <c r="CE286" s="63">
        <f ca="1">IF(OR(INDEX(INDIRECT("times"&amp;BH$2),$F286,CE$28)&gt;10,INDEX(INDIRECT(BJ286),$E286,$F286)="",INDEX(INDIRECT(BJ286),$E286,$F286)&gt;=INDEX(INDIRECT(BJ286),1,CE$28)),0,(INDEX(INDIRECT(BJ286),$E286,$F286))-INDEX(INDIRECT(BJ286),1,CE$28))*(10-INDEX(INDIRECT("times"&amp;BH$2),$F286,CE$28))/10</f>
        <v>0</v>
      </c>
      <c r="CF286" s="63">
        <f ca="1">IF(OR(INDEX(INDIRECT("times"&amp;BH$2),$F286,CF$28)&gt;10,INDEX(INDIRECT(BJ286),$E286,$F286)="",INDEX(INDIRECT(BJ286),$E286,$F286)&gt;=INDEX(INDIRECT(BJ286),1,CF$28)),0,(INDEX(INDIRECT(BJ286),$E286,$F286))-INDEX(INDIRECT(BJ286),1,CF$28))*(10-INDEX(INDIRECT("times"&amp;BH$2),$F286,CF$28))/10</f>
        <v>0</v>
      </c>
      <c r="CG286" s="64">
        <f ca="1">IF(OR(INDEX(INDIRECT("times"&amp;BH$2),$F286,CG$28)&gt;10,INDEX(INDIRECT(BJ286),$E286,$F286)="",INDEX(INDIRECT(BJ286),$E286,$F286)&gt;=INDEX(INDIRECT(BJ286),1,CG$28)),0,(INDEX(INDIRECT(BJ286),$E286,$F286))-INDEX(INDIRECT(BJ286),1,CG$28))*(10-INDEX(INDIRECT("times"&amp;BH$2),$F286,CG$28))/10</f>
        <v>0</v>
      </c>
      <c r="CH286" s="201">
        <v>13</v>
      </c>
      <c r="CJ286" s="18" t="s">
        <v>222</v>
      </c>
      <c r="CK286" s="122">
        <f>CJ236</f>
        <v>2</v>
      </c>
      <c r="CL286" s="122" t="str">
        <f>CJ237</f>
        <v>work3564</v>
      </c>
      <c r="CM286" s="210" t="str">
        <f t="shared" si="1201"/>
        <v>core2_work3564</v>
      </c>
      <c r="CN286" s="122">
        <v>5</v>
      </c>
      <c r="CO286" s="33">
        <v>13</v>
      </c>
      <c r="CP286" s="62">
        <f ca="1">IF(OR(INDEX(INDIRECT("times"&amp;CK$2),$F286,CP$28)&gt;10,INDEX(INDIRECT(CM286),$E286,$F286)="",INDEX(INDIRECT(CM286),$E286,$F286)&gt;=INDEX(INDIRECT(CM286),1,CP$28)),0,(INDEX(INDIRECT(CM286),$E286,$F286))-INDEX(INDIRECT(CM286),1,CP$28))*(10-INDEX(INDIRECT("times"&amp;CK$2),$F286,CP$28))/10</f>
        <v>0</v>
      </c>
      <c r="CQ286" s="63">
        <f ca="1">IF(OR(INDEX(INDIRECT("times"&amp;CK$2),$F286,CQ$28)&gt;10,INDEX(INDIRECT(CM286),$E286,$F286)="",INDEX(INDIRECT(CM286),$E286,$F286)&gt;=INDEX(INDIRECT(CM286),1,CQ$28)),0,(INDEX(INDIRECT(CM286),$E286,$F286))-INDEX(INDIRECT(CM286),1,CQ$28))*(10-INDEX(INDIRECT("times"&amp;CK$2),$F286,CQ$28))/10</f>
        <v>0</v>
      </c>
      <c r="CR286" s="63">
        <f ca="1">IF(OR(INDEX(INDIRECT("times"&amp;CK$2),$F286,CR$28)&gt;10,INDEX(INDIRECT(CM286),$E286,$F286)="",INDEX(INDIRECT(CM286),$E286,$F286)&gt;=INDEX(INDIRECT(CM286),1,CR$28)),0,(INDEX(INDIRECT(CM286),$E286,$F286))-INDEX(INDIRECT(CM286),1,CR$28))*(10-INDEX(INDIRECT("times"&amp;CK$2),$F286,CR$28))/10</f>
        <v>0</v>
      </c>
      <c r="CS286" s="63">
        <f ca="1">IF(OR(INDEX(INDIRECT("times"&amp;CK$2),$F286,CS$28)&gt;10,INDEX(INDIRECT(CM286),$E286,$F286)="",INDEX(INDIRECT(CM286),$E286,$F286)&gt;=INDEX(INDIRECT(CM286),1,CS$28)),0,(INDEX(INDIRECT(CM286),$E286,$F286))-INDEX(INDIRECT(CM286),1,CS$28))*(10-INDEX(INDIRECT("times"&amp;CK$2),$F286,CS$28))/10</f>
        <v>0</v>
      </c>
      <c r="CT286" s="63">
        <f ca="1">IF(OR(INDEX(INDIRECT("times"&amp;CK$2),$F286,CT$28)&gt;10,INDEX(INDIRECT(CM286),$E286,$F286)="",INDEX(INDIRECT(CM286),$E286,$F286)&gt;=INDEX(INDIRECT(CM286),1,CT$28)),0,(INDEX(INDIRECT(CM286),$E286,$F286))-INDEX(INDIRECT(CM286),1,CT$28))*(10-INDEX(INDIRECT("times"&amp;CK$2),$F286,CT$28))/10</f>
        <v>0</v>
      </c>
      <c r="CU286" s="63">
        <f ca="1">IF(OR(INDEX(INDIRECT("times"&amp;CK$2),$F286,CU$28)&gt;10,INDEX(INDIRECT(CM286),$E286,$F286)="",INDEX(INDIRECT(CM286),$E286,$F286)&gt;=INDEX(INDIRECT(CM286),1,CU$28)),0,(INDEX(INDIRECT(CM286),$E286,$F286))-INDEX(INDIRECT(CM286),1,CU$28))*(10-INDEX(INDIRECT("times"&amp;CK$2),$F286,CU$28))/10</f>
        <v>0</v>
      </c>
      <c r="CV286" s="63">
        <f ca="1">IF(OR(INDEX(INDIRECT("times"&amp;CK$2),$F286,CV$28)&gt;10,INDEX(INDIRECT(CM286),$E286,$F286)="",INDEX(INDIRECT(CM286),$E286,$F286)&gt;=INDEX(INDIRECT(CM286),1,CV$28)),0,(INDEX(INDIRECT(CM286),$E286,$F286))-INDEX(INDIRECT(CM286),1,CV$28))*(10-INDEX(INDIRECT("times"&amp;CK$2),$F286,CV$28))/10</f>
        <v>0</v>
      </c>
      <c r="CW286" s="63">
        <f ca="1">IF(OR(INDEX(INDIRECT("times"&amp;CK$2),$F286,CW$28)&gt;10,INDEX(INDIRECT(CM286),$E286,$F286)="",INDEX(INDIRECT(CM286),$E286,$F286)&gt;=INDEX(INDIRECT(CM286),1,CW$28)),0,(INDEX(INDIRECT(CM286),$E286,$F286))-INDEX(INDIRECT(CM286),1,CW$28))*(10-INDEX(INDIRECT("times"&amp;CK$2),$F286,CW$28))/10</f>
        <v>0</v>
      </c>
      <c r="CX286" s="63">
        <f ca="1">IF(OR(INDEX(INDIRECT("times"&amp;CK$2),$F286,CX$28)&gt;10,INDEX(INDIRECT(CM286),$E286,$F286)="",INDEX(INDIRECT(CM286),$E286,$F286)&gt;=INDEX(INDIRECT(CM286),1,CX$28)),0,(INDEX(INDIRECT(CM286),$E286,$F286))-INDEX(INDIRECT(CM286),1,CX$28))*(10-INDEX(INDIRECT("times"&amp;CK$2),$F286,CX$28))/10</f>
        <v>0</v>
      </c>
      <c r="CY286" s="63">
        <f ca="1">IF(OR(INDEX(INDIRECT("times"&amp;CK$2),$F286,CY$28)&gt;10,INDEX(INDIRECT(CM286),$E286,$F286)="",INDEX(INDIRECT(CM286),$E286,$F286)&gt;=INDEX(INDIRECT(CM286),1,CY$28)),0,(INDEX(INDIRECT(CM286),$E286,$F286))-INDEX(INDIRECT(CM286),1,CY$28))*(10-INDEX(INDIRECT("times"&amp;CK$2),$F286,CY$28))/10</f>
        <v>0</v>
      </c>
      <c r="CZ286" s="63">
        <f ca="1">IF(OR(INDEX(INDIRECT("times"&amp;CK$2),$F286,CZ$28)&gt;10,INDEX(INDIRECT(CM286),$E286,$F286)="",INDEX(INDIRECT(CM286),$E286,$F286)&gt;=INDEX(INDIRECT(CM286),1,CZ$28)),0,(INDEX(INDIRECT(CM286),$E286,$F286))-INDEX(INDIRECT(CM286),1,CZ$28))*(10-INDEX(INDIRECT("times"&amp;CK$2),$F286,CZ$28))/10</f>
        <v>0</v>
      </c>
      <c r="DA286" s="63">
        <f ca="1">IF(OR(INDEX(INDIRECT("times"&amp;CK$2),$F286,DA$28)&gt;10,INDEX(INDIRECT(CM286),$E286,$F286)="",INDEX(INDIRECT(CM286),$E286,$F286)&gt;=INDEX(INDIRECT(CM286),1,DA$28)),0,(INDEX(INDIRECT(CM286),$E286,$F286))-INDEX(INDIRECT(CM286),1,DA$28))*(10-INDEX(INDIRECT("times"&amp;CK$2),$F286,DA$28))/10</f>
        <v>0</v>
      </c>
      <c r="DB286" s="63">
        <f ca="1">IF(OR(INDEX(INDIRECT("times"&amp;CK$2),$F286,DB$28)&gt;10,INDEX(INDIRECT(CM286),$E286,$F286)="",INDEX(INDIRECT(CM286),$E286,$F286)&gt;=INDEX(INDIRECT(CM286),1,DB$28)),0,(INDEX(INDIRECT(CM286),$E286,$F286))-INDEX(INDIRECT(CM286),1,DB$28))*(10-INDEX(INDIRECT("times"&amp;CK$2),$F286,DB$28))/10</f>
        <v>0</v>
      </c>
      <c r="DC286" s="63">
        <f ca="1">IF(OR(INDEX(INDIRECT("times"&amp;CK$2),$F286,DC$28)&gt;10,INDEX(INDIRECT(CM286),$E286,$F286)="",INDEX(INDIRECT(CM286),$E286,$F286)&gt;=INDEX(INDIRECT(CM286),1,DC$28)),0,(INDEX(INDIRECT(CM286),$E286,$F286))-INDEX(INDIRECT(CM286),1,DC$28))*(10-INDEX(INDIRECT("times"&amp;CK$2),$F286,DC$28))/10</f>
        <v>0</v>
      </c>
      <c r="DD286" s="63">
        <f ca="1">IF(OR(INDEX(INDIRECT("times"&amp;CK$2),$F286,DD$28)&gt;10,INDEX(INDIRECT(CM286),$E286,$F286)="",INDEX(INDIRECT(CM286),$E286,$F286)&gt;=INDEX(INDIRECT(CM286),1,DD$28)),0,(INDEX(INDIRECT(CM286),$E286,$F286))-INDEX(INDIRECT(CM286),1,DD$28))*(10-INDEX(INDIRECT("times"&amp;CK$2),$F286,DD$28))/10</f>
        <v>0</v>
      </c>
      <c r="DE286" s="63">
        <f ca="1">IF(OR(INDEX(INDIRECT("times"&amp;CK$2),$F286,DE$28)&gt;10,INDEX(INDIRECT(CM286),$E286,$F286)="",INDEX(INDIRECT(CM286),$E286,$F286)&gt;=INDEX(INDIRECT(CM286),1,DE$28)),0,(INDEX(INDIRECT(CM286),$E286,$F286))-INDEX(INDIRECT(CM286),1,DE$28))*(10-INDEX(INDIRECT("times"&amp;CK$2),$F286,DE$28))/10</f>
        <v>0</v>
      </c>
      <c r="DF286" s="63">
        <f ca="1">IF(OR(INDEX(INDIRECT("times"&amp;CK$2),$F286,DF$28)&gt;10,INDEX(INDIRECT(CM286),$E286,$F286)="",INDEX(INDIRECT(CM286),$E286,$F286)&gt;=INDEX(INDIRECT(CM286),1,DF$28)),0,(INDEX(INDIRECT(CM286),$E286,$F286))-INDEX(INDIRECT(CM286),1,DF$28))*(10-INDEX(INDIRECT("times"&amp;CK$2),$F286,DF$28))/10</f>
        <v>0</v>
      </c>
      <c r="DG286" s="63">
        <f ca="1">IF(OR(INDEX(INDIRECT("times"&amp;CK$2),$F286,DG$28)&gt;10,INDEX(INDIRECT(CM286),$E286,$F286)="",INDEX(INDIRECT(CM286),$E286,$F286)&gt;=INDEX(INDIRECT(CM286),1,DG$28)),0,(INDEX(INDIRECT(CM286),$E286,$F286))-INDEX(INDIRECT(CM286),1,DG$28))*(10-INDEX(INDIRECT("times"&amp;CK$2),$F286,DG$28))/10</f>
        <v>0</v>
      </c>
      <c r="DH286" s="63">
        <f ca="1">IF(OR(INDEX(INDIRECT("times"&amp;CK$2),$F286,DH$28)&gt;10,INDEX(INDIRECT(CM286),$E286,$F286)="",INDEX(INDIRECT(CM286),$E286,$F286)&gt;=INDEX(INDIRECT(CM286),1,DH$28)),0,(INDEX(INDIRECT(CM286),$E286,$F286))-INDEX(INDIRECT(CM286),1,DH$28))*(10-INDEX(INDIRECT("times"&amp;CK$2),$F286,DH$28))/10</f>
        <v>0</v>
      </c>
      <c r="DI286" s="63">
        <f ca="1">IF(OR(INDEX(INDIRECT("times"&amp;CK$2),$F286,DI$28)&gt;10,INDEX(INDIRECT(CM286),$E286,$F286)="",INDEX(INDIRECT(CM286),$E286,$F286)&gt;=INDEX(INDIRECT(CM286),1,DI$28)),0,(INDEX(INDIRECT(CM286),$E286,$F286))-INDEX(INDIRECT(CM286),1,DI$28))*(10-INDEX(INDIRECT("times"&amp;CK$2),$F286,DI$28))/10</f>
        <v>0</v>
      </c>
      <c r="DJ286" s="64">
        <f ca="1">IF(OR(INDEX(INDIRECT("times"&amp;CK$2),$F286,DJ$28)&gt;10,INDEX(INDIRECT(CM286),$E286,$F286)="",INDEX(INDIRECT(CM286),$E286,$F286)&gt;=INDEX(INDIRECT(CM286),1,DJ$28)),0,(INDEX(INDIRECT(CM286),$E286,$F286))-INDEX(INDIRECT(CM286),1,DJ$28))*(10-INDEX(INDIRECT("times"&amp;CK$2),$F286,DJ$28))/10</f>
        <v>0</v>
      </c>
      <c r="DK286" s="201">
        <v>13</v>
      </c>
      <c r="DM286" s="18" t="s">
        <v>222</v>
      </c>
      <c r="DN286" s="122">
        <f>DM236</f>
        <v>2</v>
      </c>
      <c r="DO286" s="122" t="str">
        <f>DM237</f>
        <v>shop3564</v>
      </c>
      <c r="DP286" s="210" t="str">
        <f t="shared" si="1202"/>
        <v>core2_shop3564</v>
      </c>
      <c r="DQ286" s="122">
        <v>5</v>
      </c>
      <c r="DR286" s="33">
        <v>13</v>
      </c>
      <c r="DS286" s="62">
        <f ca="1">IF(OR(INDEX(INDIRECT("times"&amp;DN$2),$F286,DS$28)&gt;10,INDEX(INDIRECT(DP286),$E286,$F286)="",INDEX(INDIRECT(DP286),$E286,$F286)&gt;=INDEX(INDIRECT(DP286),1,DS$28)),0,(INDEX(INDIRECT(DP286),$E286,$F286))-INDEX(INDIRECT(DP286),1,DS$28))*(10-INDEX(INDIRECT("times"&amp;DN$2),$F286,DS$28))/10</f>
        <v>0</v>
      </c>
      <c r="DT286" s="63">
        <f ca="1">IF(OR(INDEX(INDIRECT("times"&amp;DN$2),$F286,DT$28)&gt;10,INDEX(INDIRECT(DP286),$E286,$F286)="",INDEX(INDIRECT(DP286),$E286,$F286)&gt;=INDEX(INDIRECT(DP286),1,DT$28)),0,(INDEX(INDIRECT(DP286),$E286,$F286))-INDEX(INDIRECT(DP286),1,DT$28))*(10-INDEX(INDIRECT("times"&amp;DN$2),$F286,DT$28))/10</f>
        <v>0</v>
      </c>
      <c r="DU286" s="63">
        <f ca="1">IF(OR(INDEX(INDIRECT("times"&amp;DN$2),$F286,DU$28)&gt;10,INDEX(INDIRECT(DP286),$E286,$F286)="",INDEX(INDIRECT(DP286),$E286,$F286)&gt;=INDEX(INDIRECT(DP286),1,DU$28)),0,(INDEX(INDIRECT(DP286),$E286,$F286))-INDEX(INDIRECT(DP286),1,DU$28))*(10-INDEX(INDIRECT("times"&amp;DN$2),$F286,DU$28))/10</f>
        <v>0</v>
      </c>
      <c r="DV286" s="63">
        <f ca="1">IF(OR(INDEX(INDIRECT("times"&amp;DN$2),$F286,DV$28)&gt;10,INDEX(INDIRECT(DP286),$E286,$F286)="",INDEX(INDIRECT(DP286),$E286,$F286)&gt;=INDEX(INDIRECT(DP286),1,DV$28)),0,(INDEX(INDIRECT(DP286),$E286,$F286))-INDEX(INDIRECT(DP286),1,DV$28))*(10-INDEX(INDIRECT("times"&amp;DN$2),$F286,DV$28))/10</f>
        <v>0</v>
      </c>
      <c r="DW286" s="63">
        <f ca="1">IF(OR(INDEX(INDIRECT("times"&amp;DN$2),$F286,DW$28)&gt;10,INDEX(INDIRECT(DP286),$E286,$F286)="",INDEX(INDIRECT(DP286),$E286,$F286)&gt;=INDEX(INDIRECT(DP286),1,DW$28)),0,(INDEX(INDIRECT(DP286),$E286,$F286))-INDEX(INDIRECT(DP286),1,DW$28))*(10-INDEX(INDIRECT("times"&amp;DN$2),$F286,DW$28))/10</f>
        <v>0</v>
      </c>
      <c r="DX286" s="63">
        <f ca="1">IF(OR(INDEX(INDIRECT("times"&amp;DN$2),$F286,DX$28)&gt;10,INDEX(INDIRECT(DP286),$E286,$F286)="",INDEX(INDIRECT(DP286),$E286,$F286)&gt;=INDEX(INDIRECT(DP286),1,DX$28)),0,(INDEX(INDIRECT(DP286),$E286,$F286))-INDEX(INDIRECT(DP286),1,DX$28))*(10-INDEX(INDIRECT("times"&amp;DN$2),$F286,DX$28))/10</f>
        <v>0</v>
      </c>
      <c r="DY286" s="63">
        <f ca="1">IF(OR(INDEX(INDIRECT("times"&amp;DN$2),$F286,DY$28)&gt;10,INDEX(INDIRECT(DP286),$E286,$F286)="",INDEX(INDIRECT(DP286),$E286,$F286)&gt;=INDEX(INDIRECT(DP286),1,DY$28)),0,(INDEX(INDIRECT(DP286),$E286,$F286))-INDEX(INDIRECT(DP286),1,DY$28))*(10-INDEX(INDIRECT("times"&amp;DN$2),$F286,DY$28))/10</f>
        <v>0</v>
      </c>
      <c r="DZ286" s="63">
        <f ca="1">IF(OR(INDEX(INDIRECT("times"&amp;DN$2),$F286,DZ$28)&gt;10,INDEX(INDIRECT(DP286),$E286,$F286)="",INDEX(INDIRECT(DP286),$E286,$F286)&gt;=INDEX(INDIRECT(DP286),1,DZ$28)),0,(INDEX(INDIRECT(DP286),$E286,$F286))-INDEX(INDIRECT(DP286),1,DZ$28))*(10-INDEX(INDIRECT("times"&amp;DN$2),$F286,DZ$28))/10</f>
        <v>0</v>
      </c>
      <c r="EA286" s="63">
        <f ca="1">IF(OR(INDEX(INDIRECT("times"&amp;DN$2),$F286,EA$28)&gt;10,INDEX(INDIRECT(DP286),$E286,$F286)="",INDEX(INDIRECT(DP286),$E286,$F286)&gt;=INDEX(INDIRECT(DP286),1,EA$28)),0,(INDEX(INDIRECT(DP286),$E286,$F286))-INDEX(INDIRECT(DP286),1,EA$28))*(10-INDEX(INDIRECT("times"&amp;DN$2),$F286,EA$28))/10</f>
        <v>0</v>
      </c>
      <c r="EB286" s="63">
        <f ca="1">IF(OR(INDEX(INDIRECT("times"&amp;DN$2),$F286,EB$28)&gt;10,INDEX(INDIRECT(DP286),$E286,$F286)="",INDEX(INDIRECT(DP286),$E286,$F286)&gt;=INDEX(INDIRECT(DP286),1,EB$28)),0,(INDEX(INDIRECT(DP286),$E286,$F286))-INDEX(INDIRECT(DP286),1,EB$28))*(10-INDEX(INDIRECT("times"&amp;DN$2),$F286,EB$28))/10</f>
        <v>0</v>
      </c>
      <c r="EC286" s="63">
        <f ca="1">IF(OR(INDEX(INDIRECT("times"&amp;DN$2),$F286,EC$28)&gt;10,INDEX(INDIRECT(DP286),$E286,$F286)="",INDEX(INDIRECT(DP286),$E286,$F286)&gt;=INDEX(INDIRECT(DP286),1,EC$28)),0,(INDEX(INDIRECT(DP286),$E286,$F286))-INDEX(INDIRECT(DP286),1,EC$28))*(10-INDEX(INDIRECT("times"&amp;DN$2),$F286,EC$28))/10</f>
        <v>0</v>
      </c>
      <c r="ED286" s="63">
        <f ca="1">IF(OR(INDEX(INDIRECT("times"&amp;DN$2),$F286,ED$28)&gt;10,INDEX(INDIRECT(DP286),$E286,$F286)="",INDEX(INDIRECT(DP286),$E286,$F286)&gt;=INDEX(INDIRECT(DP286),1,ED$28)),0,(INDEX(INDIRECT(DP286),$E286,$F286))-INDEX(INDIRECT(DP286),1,ED$28))*(10-INDEX(INDIRECT("times"&amp;DN$2),$F286,ED$28))/10</f>
        <v>0</v>
      </c>
      <c r="EE286" s="63">
        <f ca="1">IF(OR(INDEX(INDIRECT("times"&amp;DN$2),$F286,EE$28)&gt;10,INDEX(INDIRECT(DP286),$E286,$F286)="",INDEX(INDIRECT(DP286),$E286,$F286)&gt;=INDEX(INDIRECT(DP286),1,EE$28)),0,(INDEX(INDIRECT(DP286),$E286,$F286))-INDEX(INDIRECT(DP286),1,EE$28))*(10-INDEX(INDIRECT("times"&amp;DN$2),$F286,EE$28))/10</f>
        <v>0</v>
      </c>
      <c r="EF286" s="63">
        <f ca="1">IF(OR(INDEX(INDIRECT("times"&amp;DN$2),$F286,EF$28)&gt;10,INDEX(INDIRECT(DP286),$E286,$F286)="",INDEX(INDIRECT(DP286),$E286,$F286)&gt;=INDEX(INDIRECT(DP286),1,EF$28)),0,(INDEX(INDIRECT(DP286),$E286,$F286))-INDEX(INDIRECT(DP286),1,EF$28))*(10-INDEX(INDIRECT("times"&amp;DN$2),$F286,EF$28))/10</f>
        <v>0</v>
      </c>
      <c r="EG286" s="63">
        <f ca="1">IF(OR(INDEX(INDIRECT("times"&amp;DN$2),$F286,EG$28)&gt;10,INDEX(INDIRECT(DP286),$E286,$F286)="",INDEX(INDIRECT(DP286),$E286,$F286)&gt;=INDEX(INDIRECT(DP286),1,EG$28)),0,(INDEX(INDIRECT(DP286),$E286,$F286))-INDEX(INDIRECT(DP286),1,EG$28))*(10-INDEX(INDIRECT("times"&amp;DN$2),$F286,EG$28))/10</f>
        <v>0</v>
      </c>
      <c r="EH286" s="63">
        <f ca="1">IF(OR(INDEX(INDIRECT("times"&amp;DN$2),$F286,EH$28)&gt;10,INDEX(INDIRECT(DP286),$E286,$F286)="",INDEX(INDIRECT(DP286),$E286,$F286)&gt;=INDEX(INDIRECT(DP286),1,EH$28)),0,(INDEX(INDIRECT(DP286),$E286,$F286))-INDEX(INDIRECT(DP286),1,EH$28))*(10-INDEX(INDIRECT("times"&amp;DN$2),$F286,EH$28))/10</f>
        <v>0</v>
      </c>
      <c r="EI286" s="63">
        <f ca="1">IF(OR(INDEX(INDIRECT("times"&amp;DN$2),$F286,EI$28)&gt;10,INDEX(INDIRECT(DP286),$E286,$F286)="",INDEX(INDIRECT(DP286),$E286,$F286)&gt;=INDEX(INDIRECT(DP286),1,EI$28)),0,(INDEX(INDIRECT(DP286),$E286,$F286))-INDEX(INDIRECT(DP286),1,EI$28))*(10-INDEX(INDIRECT("times"&amp;DN$2),$F286,EI$28))/10</f>
        <v>0</v>
      </c>
      <c r="EJ286" s="63">
        <f ca="1">IF(OR(INDEX(INDIRECT("times"&amp;DN$2),$F286,EJ$28)&gt;10,INDEX(INDIRECT(DP286),$E286,$F286)="",INDEX(INDIRECT(DP286),$E286,$F286)&gt;=INDEX(INDIRECT(DP286),1,EJ$28)),0,(INDEX(INDIRECT(DP286),$E286,$F286))-INDEX(INDIRECT(DP286),1,EJ$28))*(10-INDEX(INDIRECT("times"&amp;DN$2),$F286,EJ$28))/10</f>
        <v>0</v>
      </c>
      <c r="EK286" s="63">
        <f ca="1">IF(OR(INDEX(INDIRECT("times"&amp;DN$2),$F286,EK$28)&gt;10,INDEX(INDIRECT(DP286),$E286,$F286)="",INDEX(INDIRECT(DP286),$E286,$F286)&gt;=INDEX(INDIRECT(DP286),1,EK$28)),0,(INDEX(INDIRECT(DP286),$E286,$F286))-INDEX(INDIRECT(DP286),1,EK$28))*(10-INDEX(INDIRECT("times"&amp;DN$2),$F286,EK$28))/10</f>
        <v>0</v>
      </c>
      <c r="EL286" s="63">
        <f ca="1">IF(OR(INDEX(INDIRECT("times"&amp;DN$2),$F286,EL$28)&gt;10,INDEX(INDIRECT(DP286),$E286,$F286)="",INDEX(INDIRECT(DP286),$E286,$F286)&gt;=INDEX(INDIRECT(DP286),1,EL$28)),0,(INDEX(INDIRECT(DP286),$E286,$F286))-INDEX(INDIRECT(DP286),1,EL$28))*(10-INDEX(INDIRECT("times"&amp;DN$2),$F286,EL$28))/10</f>
        <v>0</v>
      </c>
      <c r="EM286" s="64">
        <f ca="1">IF(OR(INDEX(INDIRECT("times"&amp;DN$2),$F286,EM$28)&gt;10,INDEX(INDIRECT(DP286),$E286,$F286)="",INDEX(INDIRECT(DP286),$E286,$F286)&gt;=INDEX(INDIRECT(DP286),1,EM$28)),0,(INDEX(INDIRECT(DP286),$E286,$F286))-INDEX(INDIRECT(DP286),1,EM$28))*(10-INDEX(INDIRECT("times"&amp;DN$2),$F286,EM$28))/10</f>
        <v>0</v>
      </c>
      <c r="EN286" s="201">
        <v>13</v>
      </c>
      <c r="EP286" s="18" t="s">
        <v>222</v>
      </c>
      <c r="EQ286" s="122">
        <f>EP236</f>
        <v>2</v>
      </c>
      <c r="ER286" s="122" t="str">
        <f>EP237</f>
        <v>lei3564</v>
      </c>
      <c r="ES286" s="210" t="str">
        <f t="shared" si="1203"/>
        <v>core2_lei3564</v>
      </c>
      <c r="ET286" s="122">
        <v>5</v>
      </c>
      <c r="EU286" s="33">
        <v>13</v>
      </c>
      <c r="EV286" s="62">
        <f ca="1">IF(OR(INDEX(INDIRECT("times"&amp;EQ$2),$F286,EV$28)&gt;10,INDEX(INDIRECT(ES286),$E286,$F286)="",INDEX(INDIRECT(ES286),$E286,$F286)&gt;=INDEX(INDIRECT(ES286),1,EV$28)),0,(INDEX(INDIRECT(ES286),$E286,$F286))-INDEX(INDIRECT(ES286),1,EV$28))*(10-INDEX(INDIRECT("times"&amp;EQ$2),$F286,EV$28))/10</f>
        <v>0</v>
      </c>
      <c r="EW286" s="63">
        <f ca="1">IF(OR(INDEX(INDIRECT("times"&amp;EQ$2),$F286,EW$28)&gt;10,INDEX(INDIRECT(ES286),$E286,$F286)="",INDEX(INDIRECT(ES286),$E286,$F286)&gt;=INDEX(INDIRECT(ES286),1,EW$28)),0,(INDEX(INDIRECT(ES286),$E286,$F286))-INDEX(INDIRECT(ES286),1,EW$28))*(10-INDEX(INDIRECT("times"&amp;EQ$2),$F286,EW$28))/10</f>
        <v>0</v>
      </c>
      <c r="EX286" s="63">
        <f ca="1">IF(OR(INDEX(INDIRECT("times"&amp;EQ$2),$F286,EX$28)&gt;10,INDEX(INDIRECT(ES286),$E286,$F286)="",INDEX(INDIRECT(ES286),$E286,$F286)&gt;=INDEX(INDIRECT(ES286),1,EX$28)),0,(INDEX(INDIRECT(ES286),$E286,$F286))-INDEX(INDIRECT(ES286),1,EX$28))*(10-INDEX(INDIRECT("times"&amp;EQ$2),$F286,EX$28))/10</f>
        <v>0</v>
      </c>
      <c r="EY286" s="63">
        <f ca="1">IF(OR(INDEX(INDIRECT("times"&amp;EQ$2),$F286,EY$28)&gt;10,INDEX(INDIRECT(ES286),$E286,$F286)="",INDEX(INDIRECT(ES286),$E286,$F286)&gt;=INDEX(INDIRECT(ES286),1,EY$28)),0,(INDEX(INDIRECT(ES286),$E286,$F286))-INDEX(INDIRECT(ES286),1,EY$28))*(10-INDEX(INDIRECT("times"&amp;EQ$2),$F286,EY$28))/10</f>
        <v>0</v>
      </c>
      <c r="EZ286" s="63">
        <f ca="1">IF(OR(INDEX(INDIRECT("times"&amp;EQ$2),$F286,EZ$28)&gt;10,INDEX(INDIRECT(ES286),$E286,$F286)="",INDEX(INDIRECT(ES286),$E286,$F286)&gt;=INDEX(INDIRECT(ES286),1,EZ$28)),0,(INDEX(INDIRECT(ES286),$E286,$F286))-INDEX(INDIRECT(ES286),1,EZ$28))*(10-INDEX(INDIRECT("times"&amp;EQ$2),$F286,EZ$28))/10</f>
        <v>0</v>
      </c>
      <c r="FA286" s="63">
        <f ca="1">IF(OR(INDEX(INDIRECT("times"&amp;EQ$2),$F286,FA$28)&gt;10,INDEX(INDIRECT(ES286),$E286,$F286)="",INDEX(INDIRECT(ES286),$E286,$F286)&gt;=INDEX(INDIRECT(ES286),1,FA$28)),0,(INDEX(INDIRECT(ES286),$E286,$F286))-INDEX(INDIRECT(ES286),1,FA$28))*(10-INDEX(INDIRECT("times"&amp;EQ$2),$F286,FA$28))/10</f>
        <v>0</v>
      </c>
      <c r="FB286" s="63">
        <f ca="1">IF(OR(INDEX(INDIRECT("times"&amp;EQ$2),$F286,FB$28)&gt;10,INDEX(INDIRECT(ES286),$E286,$F286)="",INDEX(INDIRECT(ES286),$E286,$F286)&gt;=INDEX(INDIRECT(ES286),1,FB$28)),0,(INDEX(INDIRECT(ES286),$E286,$F286))-INDEX(INDIRECT(ES286),1,FB$28))*(10-INDEX(INDIRECT("times"&amp;EQ$2),$F286,FB$28))/10</f>
        <v>0</v>
      </c>
      <c r="FC286" s="63">
        <f ca="1">IF(OR(INDEX(INDIRECT("times"&amp;EQ$2),$F286,FC$28)&gt;10,INDEX(INDIRECT(ES286),$E286,$F286)="",INDEX(INDIRECT(ES286),$E286,$F286)&gt;=INDEX(INDIRECT(ES286),1,FC$28)),0,(INDEX(INDIRECT(ES286),$E286,$F286))-INDEX(INDIRECT(ES286),1,FC$28))*(10-INDEX(INDIRECT("times"&amp;EQ$2),$F286,FC$28))/10</f>
        <v>0</v>
      </c>
      <c r="FD286" s="63">
        <f ca="1">IF(OR(INDEX(INDIRECT("times"&amp;EQ$2),$F286,FD$28)&gt;10,INDEX(INDIRECT(ES286),$E286,$F286)="",INDEX(INDIRECT(ES286),$E286,$F286)&gt;=INDEX(INDIRECT(ES286),1,FD$28)),0,(INDEX(INDIRECT(ES286),$E286,$F286))-INDEX(INDIRECT(ES286),1,FD$28))*(10-INDEX(INDIRECT("times"&amp;EQ$2),$F286,FD$28))/10</f>
        <v>0</v>
      </c>
      <c r="FE286" s="63">
        <f ca="1">IF(OR(INDEX(INDIRECT("times"&amp;EQ$2),$F286,FE$28)&gt;10,INDEX(INDIRECT(ES286),$E286,$F286)="",INDEX(INDIRECT(ES286),$E286,$F286)&gt;=INDEX(INDIRECT(ES286),1,FE$28)),0,(INDEX(INDIRECT(ES286),$E286,$F286))-INDEX(INDIRECT(ES286),1,FE$28))*(10-INDEX(INDIRECT("times"&amp;EQ$2),$F286,FE$28))/10</f>
        <v>0</v>
      </c>
      <c r="FF286" s="63">
        <f ca="1">IF(OR(INDEX(INDIRECT("times"&amp;EQ$2),$F286,FF$28)&gt;10,INDEX(INDIRECT(ES286),$E286,$F286)="",INDEX(INDIRECT(ES286),$E286,$F286)&gt;=INDEX(INDIRECT(ES286),1,FF$28)),0,(INDEX(INDIRECT(ES286),$E286,$F286))-INDEX(INDIRECT(ES286),1,FF$28))*(10-INDEX(INDIRECT("times"&amp;EQ$2),$F286,FF$28))/10</f>
        <v>0</v>
      </c>
      <c r="FG286" s="63">
        <f ca="1">IF(OR(INDEX(INDIRECT("times"&amp;EQ$2),$F286,FG$28)&gt;10,INDEX(INDIRECT(ES286),$E286,$F286)="",INDEX(INDIRECT(ES286),$E286,$F286)&gt;=INDEX(INDIRECT(ES286),1,FG$28)),0,(INDEX(INDIRECT(ES286),$E286,$F286))-INDEX(INDIRECT(ES286),1,FG$28))*(10-INDEX(INDIRECT("times"&amp;EQ$2),$F286,FG$28))/10</f>
        <v>0</v>
      </c>
      <c r="FH286" s="63">
        <f ca="1">IF(OR(INDEX(INDIRECT("times"&amp;EQ$2),$F286,FH$28)&gt;10,INDEX(INDIRECT(ES286),$E286,$F286)="",INDEX(INDIRECT(ES286),$E286,$F286)&gt;=INDEX(INDIRECT(ES286),1,FH$28)),0,(INDEX(INDIRECT(ES286),$E286,$F286))-INDEX(INDIRECT(ES286),1,FH$28))*(10-INDEX(INDIRECT("times"&amp;EQ$2),$F286,FH$28))/10</f>
        <v>0</v>
      </c>
      <c r="FI286" s="63">
        <f ca="1">IF(OR(INDEX(INDIRECT("times"&amp;EQ$2),$F286,FI$28)&gt;10,INDEX(INDIRECT(ES286),$E286,$F286)="",INDEX(INDIRECT(ES286),$E286,$F286)&gt;=INDEX(INDIRECT(ES286),1,FI$28)),0,(INDEX(INDIRECT(ES286),$E286,$F286))-INDEX(INDIRECT(ES286),1,FI$28))*(10-INDEX(INDIRECT("times"&amp;EQ$2),$F286,FI$28))/10</f>
        <v>0</v>
      </c>
      <c r="FJ286" s="63">
        <f ca="1">IF(OR(INDEX(INDIRECT("times"&amp;EQ$2),$F286,FJ$28)&gt;10,INDEX(INDIRECT(ES286),$E286,$F286)="",INDEX(INDIRECT(ES286),$E286,$F286)&gt;=INDEX(INDIRECT(ES286),1,FJ$28)),0,(INDEX(INDIRECT(ES286),$E286,$F286))-INDEX(INDIRECT(ES286),1,FJ$28))*(10-INDEX(INDIRECT("times"&amp;EQ$2),$F286,FJ$28))/10</f>
        <v>0</v>
      </c>
      <c r="FK286" s="63">
        <f ca="1">IF(OR(INDEX(INDIRECT("times"&amp;EQ$2),$F286,FK$28)&gt;10,INDEX(INDIRECT(ES286),$E286,$F286)="",INDEX(INDIRECT(ES286),$E286,$F286)&gt;=INDEX(INDIRECT(ES286),1,FK$28)),0,(INDEX(INDIRECT(ES286),$E286,$F286))-INDEX(INDIRECT(ES286),1,FK$28))*(10-INDEX(INDIRECT("times"&amp;EQ$2),$F286,FK$28))/10</f>
        <v>0</v>
      </c>
      <c r="FL286" s="63">
        <f ca="1">IF(OR(INDEX(INDIRECT("times"&amp;EQ$2),$F286,FL$28)&gt;10,INDEX(INDIRECT(ES286),$E286,$F286)="",INDEX(INDIRECT(ES286),$E286,$F286)&gt;=INDEX(INDIRECT(ES286),1,FL$28)),0,(INDEX(INDIRECT(ES286),$E286,$F286))-INDEX(INDIRECT(ES286),1,FL$28))*(10-INDEX(INDIRECT("times"&amp;EQ$2),$F286,FL$28))/10</f>
        <v>0</v>
      </c>
      <c r="FM286" s="63">
        <f ca="1">IF(OR(INDEX(INDIRECT("times"&amp;EQ$2),$F286,FM$28)&gt;10,INDEX(INDIRECT(ES286),$E286,$F286)="",INDEX(INDIRECT(ES286),$E286,$F286)&gt;=INDEX(INDIRECT(ES286),1,FM$28)),0,(INDEX(INDIRECT(ES286),$E286,$F286))-INDEX(INDIRECT(ES286),1,FM$28))*(10-INDEX(INDIRECT("times"&amp;EQ$2),$F286,FM$28))/10</f>
        <v>0</v>
      </c>
      <c r="FN286" s="63">
        <f ca="1">IF(OR(INDEX(INDIRECT("times"&amp;EQ$2),$F286,FN$28)&gt;10,INDEX(INDIRECT(ES286),$E286,$F286)="",INDEX(INDIRECT(ES286),$E286,$F286)&gt;=INDEX(INDIRECT(ES286),1,FN$28)),0,(INDEX(INDIRECT(ES286),$E286,$F286))-INDEX(INDIRECT(ES286),1,FN$28))*(10-INDEX(INDIRECT("times"&amp;EQ$2),$F286,FN$28))/10</f>
        <v>0</v>
      </c>
      <c r="FO286" s="63">
        <f ca="1">IF(OR(INDEX(INDIRECT("times"&amp;EQ$2),$F286,FO$28)&gt;10,INDEX(INDIRECT(ES286),$E286,$F286)="",INDEX(INDIRECT(ES286),$E286,$F286)&gt;=INDEX(INDIRECT(ES286),1,FO$28)),0,(INDEX(INDIRECT(ES286),$E286,$F286))-INDEX(INDIRECT(ES286),1,FO$28))*(10-INDEX(INDIRECT("times"&amp;EQ$2),$F286,FO$28))/10</f>
        <v>0</v>
      </c>
      <c r="FP286" s="64">
        <f ca="1">IF(OR(INDEX(INDIRECT("times"&amp;EQ$2),$F286,FP$28)&gt;10,INDEX(INDIRECT(ES286),$E286,$F286)="",INDEX(INDIRECT(ES286),$E286,$F286)&gt;=INDEX(INDIRECT(ES286),1,FP$28)),0,(INDEX(INDIRECT(ES286),$E286,$F286))-INDEX(INDIRECT(ES286),1,FP$28))*(10-INDEX(INDIRECT("times"&amp;EQ$2),$F286,FP$28))/10</f>
        <v>0</v>
      </c>
      <c r="FQ286" s="201">
        <v>13</v>
      </c>
      <c r="FS286" s="18" t="s">
        <v>222</v>
      </c>
      <c r="FT286" s="122">
        <f>FS236</f>
        <v>2</v>
      </c>
      <c r="FU286" s="122" t="str">
        <f>FS237</f>
        <v>shop65</v>
      </c>
      <c r="FV286" s="210" t="str">
        <f t="shared" si="1204"/>
        <v>core2_shop65</v>
      </c>
      <c r="FW286" s="122">
        <v>5</v>
      </c>
      <c r="FX286" s="33">
        <v>13</v>
      </c>
      <c r="FY286" s="62">
        <f ca="1">IF(OR(INDEX(INDIRECT("times"&amp;FT$2),$F286,FY$28)&gt;10,INDEX(INDIRECT(FV286),$E286,$F286)="",INDEX(INDIRECT(FV286),$E286,$F286)&gt;=INDEX(INDIRECT(FV286),1,FY$28)),0,(INDEX(INDIRECT(FV286),$E286,$F286))-INDEX(INDIRECT(FV286),1,FY$28))*(10-INDEX(INDIRECT("times"&amp;FT$2),$F286,FY$28))/10</f>
        <v>0</v>
      </c>
      <c r="FZ286" s="63">
        <f ca="1">IF(OR(INDEX(INDIRECT("times"&amp;FT$2),$F286,FZ$28)&gt;10,INDEX(INDIRECT(FV286),$E286,$F286)="",INDEX(INDIRECT(FV286),$E286,$F286)&gt;=INDEX(INDIRECT(FV286),1,FZ$28)),0,(INDEX(INDIRECT(FV286),$E286,$F286))-INDEX(INDIRECT(FV286),1,FZ$28))*(10-INDEX(INDIRECT("times"&amp;FT$2),$F286,FZ$28))/10</f>
        <v>0</v>
      </c>
      <c r="GA286" s="63">
        <f ca="1">IF(OR(INDEX(INDIRECT("times"&amp;FT$2),$F286,GA$28)&gt;10,INDEX(INDIRECT(FV286),$E286,$F286)="",INDEX(INDIRECT(FV286),$E286,$F286)&gt;=INDEX(INDIRECT(FV286),1,GA$28)),0,(INDEX(INDIRECT(FV286),$E286,$F286))-INDEX(INDIRECT(FV286),1,GA$28))*(10-INDEX(INDIRECT("times"&amp;FT$2),$F286,GA$28))/10</f>
        <v>0</v>
      </c>
      <c r="GB286" s="63">
        <f ca="1">IF(OR(INDEX(INDIRECT("times"&amp;FT$2),$F286,GB$28)&gt;10,INDEX(INDIRECT(FV286),$E286,$F286)="",INDEX(INDIRECT(FV286),$E286,$F286)&gt;=INDEX(INDIRECT(FV286),1,GB$28)),0,(INDEX(INDIRECT(FV286),$E286,$F286))-INDEX(INDIRECT(FV286),1,GB$28))*(10-INDEX(INDIRECT("times"&amp;FT$2),$F286,GB$28))/10</f>
        <v>0</v>
      </c>
      <c r="GC286" s="63">
        <f ca="1">IF(OR(INDEX(INDIRECT("times"&amp;FT$2),$F286,GC$28)&gt;10,INDEX(INDIRECT(FV286),$E286,$F286)="",INDEX(INDIRECT(FV286),$E286,$F286)&gt;=INDEX(INDIRECT(FV286),1,GC$28)),0,(INDEX(INDIRECT(FV286),$E286,$F286))-INDEX(INDIRECT(FV286),1,GC$28))*(10-INDEX(INDIRECT("times"&amp;FT$2),$F286,GC$28))/10</f>
        <v>0</v>
      </c>
      <c r="GD286" s="63">
        <f ca="1">IF(OR(INDEX(INDIRECT("times"&amp;FT$2),$F286,GD$28)&gt;10,INDEX(INDIRECT(FV286),$E286,$F286)="",INDEX(INDIRECT(FV286),$E286,$F286)&gt;=INDEX(INDIRECT(FV286),1,GD$28)),0,(INDEX(INDIRECT(FV286),$E286,$F286))-INDEX(INDIRECT(FV286),1,GD$28))*(10-INDEX(INDIRECT("times"&amp;FT$2),$F286,GD$28))/10</f>
        <v>0</v>
      </c>
      <c r="GE286" s="63">
        <f ca="1">IF(OR(INDEX(INDIRECT("times"&amp;FT$2),$F286,GE$28)&gt;10,INDEX(INDIRECT(FV286),$E286,$F286)="",INDEX(INDIRECT(FV286),$E286,$F286)&gt;=INDEX(INDIRECT(FV286),1,GE$28)),0,(INDEX(INDIRECT(FV286),$E286,$F286))-INDEX(INDIRECT(FV286),1,GE$28))*(10-INDEX(INDIRECT("times"&amp;FT$2),$F286,GE$28))/10</f>
        <v>0</v>
      </c>
      <c r="GF286" s="63">
        <f ca="1">IF(OR(INDEX(INDIRECT("times"&amp;FT$2),$F286,GF$28)&gt;10,INDEX(INDIRECT(FV286),$E286,$F286)="",INDEX(INDIRECT(FV286),$E286,$F286)&gt;=INDEX(INDIRECT(FV286),1,GF$28)),0,(INDEX(INDIRECT(FV286),$E286,$F286))-INDEX(INDIRECT(FV286),1,GF$28))*(10-INDEX(INDIRECT("times"&amp;FT$2),$F286,GF$28))/10</f>
        <v>0</v>
      </c>
      <c r="GG286" s="63">
        <f ca="1">IF(OR(INDEX(INDIRECT("times"&amp;FT$2),$F286,GG$28)&gt;10,INDEX(INDIRECT(FV286),$E286,$F286)="",INDEX(INDIRECT(FV286),$E286,$F286)&gt;=INDEX(INDIRECT(FV286),1,GG$28)),0,(INDEX(INDIRECT(FV286),$E286,$F286))-INDEX(INDIRECT(FV286),1,GG$28))*(10-INDEX(INDIRECT("times"&amp;FT$2),$F286,GG$28))/10</f>
        <v>0</v>
      </c>
      <c r="GH286" s="63">
        <f ca="1">IF(OR(INDEX(INDIRECT("times"&amp;FT$2),$F286,GH$28)&gt;10,INDEX(INDIRECT(FV286),$E286,$F286)="",INDEX(INDIRECT(FV286),$E286,$F286)&gt;=INDEX(INDIRECT(FV286),1,GH$28)),0,(INDEX(INDIRECT(FV286),$E286,$F286))-INDEX(INDIRECT(FV286),1,GH$28))*(10-INDEX(INDIRECT("times"&amp;FT$2),$F286,GH$28))/10</f>
        <v>0</v>
      </c>
      <c r="GI286" s="63">
        <f ca="1">IF(OR(INDEX(INDIRECT("times"&amp;FT$2),$F286,GI$28)&gt;10,INDEX(INDIRECT(FV286),$E286,$F286)="",INDEX(INDIRECT(FV286),$E286,$F286)&gt;=INDEX(INDIRECT(FV286),1,GI$28)),0,(INDEX(INDIRECT(FV286),$E286,$F286))-INDEX(INDIRECT(FV286),1,GI$28))*(10-INDEX(INDIRECT("times"&amp;FT$2),$F286,GI$28))/10</f>
        <v>0</v>
      </c>
      <c r="GJ286" s="63">
        <f ca="1">IF(OR(INDEX(INDIRECT("times"&amp;FT$2),$F286,GJ$28)&gt;10,INDEX(INDIRECT(FV286),$E286,$F286)="",INDEX(INDIRECT(FV286),$E286,$F286)&gt;=INDEX(INDIRECT(FV286),1,GJ$28)),0,(INDEX(INDIRECT(FV286),$E286,$F286))-INDEX(INDIRECT(FV286),1,GJ$28))*(10-INDEX(INDIRECT("times"&amp;FT$2),$F286,GJ$28))/10</f>
        <v>0</v>
      </c>
      <c r="GK286" s="63">
        <f ca="1">IF(OR(INDEX(INDIRECT("times"&amp;FT$2),$F286,GK$28)&gt;10,INDEX(INDIRECT(FV286),$E286,$F286)="",INDEX(INDIRECT(FV286),$E286,$F286)&gt;=INDEX(INDIRECT(FV286),1,GK$28)),0,(INDEX(INDIRECT(FV286),$E286,$F286))-INDEX(INDIRECT(FV286),1,GK$28))*(10-INDEX(INDIRECT("times"&amp;FT$2),$F286,GK$28))/10</f>
        <v>0</v>
      </c>
      <c r="GL286" s="63">
        <f ca="1">IF(OR(INDEX(INDIRECT("times"&amp;FT$2),$F286,GL$28)&gt;10,INDEX(INDIRECT(FV286),$E286,$F286)="",INDEX(INDIRECT(FV286),$E286,$F286)&gt;=INDEX(INDIRECT(FV286),1,GL$28)),0,(INDEX(INDIRECT(FV286),$E286,$F286))-INDEX(INDIRECT(FV286),1,GL$28))*(10-INDEX(INDIRECT("times"&amp;FT$2),$F286,GL$28))/10</f>
        <v>0</v>
      </c>
      <c r="GM286" s="63">
        <f ca="1">IF(OR(INDEX(INDIRECT("times"&amp;FT$2),$F286,GM$28)&gt;10,INDEX(INDIRECT(FV286),$E286,$F286)="",INDEX(INDIRECT(FV286),$E286,$F286)&gt;=INDEX(INDIRECT(FV286),1,GM$28)),0,(INDEX(INDIRECT(FV286),$E286,$F286))-INDEX(INDIRECT(FV286),1,GM$28))*(10-INDEX(INDIRECT("times"&amp;FT$2),$F286,GM$28))/10</f>
        <v>0</v>
      </c>
      <c r="GN286" s="63">
        <f ca="1">IF(OR(INDEX(INDIRECT("times"&amp;FT$2),$F286,GN$28)&gt;10,INDEX(INDIRECT(FV286),$E286,$F286)="",INDEX(INDIRECT(FV286),$E286,$F286)&gt;=INDEX(INDIRECT(FV286),1,GN$28)),0,(INDEX(INDIRECT(FV286),$E286,$F286))-INDEX(INDIRECT(FV286),1,GN$28))*(10-INDEX(INDIRECT("times"&amp;FT$2),$F286,GN$28))/10</f>
        <v>0</v>
      </c>
      <c r="GO286" s="63">
        <f ca="1">IF(OR(INDEX(INDIRECT("times"&amp;FT$2),$F286,GO$28)&gt;10,INDEX(INDIRECT(FV286),$E286,$F286)="",INDEX(INDIRECT(FV286),$E286,$F286)&gt;=INDEX(INDIRECT(FV286),1,GO$28)),0,(INDEX(INDIRECT(FV286),$E286,$F286))-INDEX(INDIRECT(FV286),1,GO$28))*(10-INDEX(INDIRECT("times"&amp;FT$2),$F286,GO$28))/10</f>
        <v>0</v>
      </c>
      <c r="GP286" s="63">
        <f ca="1">IF(OR(INDEX(INDIRECT("times"&amp;FT$2),$F286,GP$28)&gt;10,INDEX(INDIRECT(FV286),$E286,$F286)="",INDEX(INDIRECT(FV286),$E286,$F286)&gt;=INDEX(INDIRECT(FV286),1,GP$28)),0,(INDEX(INDIRECT(FV286),$E286,$F286))-INDEX(INDIRECT(FV286),1,GP$28))*(10-INDEX(INDIRECT("times"&amp;FT$2),$F286,GP$28))/10</f>
        <v>0</v>
      </c>
      <c r="GQ286" s="63">
        <f ca="1">IF(OR(INDEX(INDIRECT("times"&amp;FT$2),$F286,GQ$28)&gt;10,INDEX(INDIRECT(FV286),$E286,$F286)="",INDEX(INDIRECT(FV286),$E286,$F286)&gt;=INDEX(INDIRECT(FV286),1,GQ$28)),0,(INDEX(INDIRECT(FV286),$E286,$F286))-INDEX(INDIRECT(FV286),1,GQ$28))*(10-INDEX(INDIRECT("times"&amp;FT$2),$F286,GQ$28))/10</f>
        <v>0</v>
      </c>
      <c r="GR286" s="63">
        <f ca="1">IF(OR(INDEX(INDIRECT("times"&amp;FT$2),$F286,GR$28)&gt;10,INDEX(INDIRECT(FV286),$E286,$F286)="",INDEX(INDIRECT(FV286),$E286,$F286)&gt;=INDEX(INDIRECT(FV286),1,GR$28)),0,(INDEX(INDIRECT(FV286),$E286,$F286))-INDEX(INDIRECT(FV286),1,GR$28))*(10-INDEX(INDIRECT("times"&amp;FT$2),$F286,GR$28))/10</f>
        <v>0</v>
      </c>
      <c r="GS286" s="64">
        <f ca="1">IF(OR(INDEX(INDIRECT("times"&amp;FT$2),$F286,GS$28)&gt;10,INDEX(INDIRECT(FV286),$E286,$F286)="",INDEX(INDIRECT(FV286),$E286,$F286)&gt;=INDEX(INDIRECT(FV286),1,GS$28)),0,(INDEX(INDIRECT(FV286),$E286,$F286))-INDEX(INDIRECT(FV286),1,GS$28))*(10-INDEX(INDIRECT("times"&amp;FT$2),$F286,GS$28))/10</f>
        <v>0</v>
      </c>
      <c r="GT286" s="201">
        <v>13</v>
      </c>
      <c r="GV286" s="18" t="s">
        <v>222</v>
      </c>
      <c r="GW286" s="122">
        <f>GV236</f>
        <v>2</v>
      </c>
      <c r="GX286" s="122" t="str">
        <f>GV237</f>
        <v>lei65</v>
      </c>
      <c r="GY286" s="210" t="str">
        <f t="shared" si="1205"/>
        <v>core2_lei65</v>
      </c>
      <c r="GZ286" s="122">
        <v>5</v>
      </c>
      <c r="HA286" s="33">
        <v>13</v>
      </c>
      <c r="HB286" s="62">
        <f ca="1">IF(OR(INDEX(INDIRECT("times"&amp;GW$2),$F286,HB$28)&gt;10,INDEX(INDIRECT(GY286),$E286,$F286)="",INDEX(INDIRECT(GY286),$E286,$F286)&gt;=INDEX(INDIRECT(GY286),1,HB$28)),0,(INDEX(INDIRECT(GY286),$E286,$F286))-INDEX(INDIRECT(GY286),1,HB$28))*(10-INDEX(INDIRECT("times"&amp;GW$2),$F286,HB$28))/10</f>
        <v>0</v>
      </c>
      <c r="HC286" s="63">
        <f ca="1">IF(OR(INDEX(INDIRECT("times"&amp;GW$2),$F286,HC$28)&gt;10,INDEX(INDIRECT(GY286),$E286,$F286)="",INDEX(INDIRECT(GY286),$E286,$F286)&gt;=INDEX(INDIRECT(GY286),1,HC$28)),0,(INDEX(INDIRECT(GY286),$E286,$F286))-INDEX(INDIRECT(GY286),1,HC$28))*(10-INDEX(INDIRECT("times"&amp;GW$2),$F286,HC$28))/10</f>
        <v>0</v>
      </c>
      <c r="HD286" s="63">
        <f ca="1">IF(OR(INDEX(INDIRECT("times"&amp;GW$2),$F286,HD$28)&gt;10,INDEX(INDIRECT(GY286),$E286,$F286)="",INDEX(INDIRECT(GY286),$E286,$F286)&gt;=INDEX(INDIRECT(GY286),1,HD$28)),0,(INDEX(INDIRECT(GY286),$E286,$F286))-INDEX(INDIRECT(GY286),1,HD$28))*(10-INDEX(INDIRECT("times"&amp;GW$2),$F286,HD$28))/10</f>
        <v>0</v>
      </c>
      <c r="HE286" s="63">
        <f ca="1">IF(OR(INDEX(INDIRECT("times"&amp;GW$2),$F286,HE$28)&gt;10,INDEX(INDIRECT(GY286),$E286,$F286)="",INDEX(INDIRECT(GY286),$E286,$F286)&gt;=INDEX(INDIRECT(GY286),1,HE$28)),0,(INDEX(INDIRECT(GY286),$E286,$F286))-INDEX(INDIRECT(GY286),1,HE$28))*(10-INDEX(INDIRECT("times"&amp;GW$2),$F286,HE$28))/10</f>
        <v>0</v>
      </c>
      <c r="HF286" s="63">
        <f ca="1">IF(OR(INDEX(INDIRECT("times"&amp;GW$2),$F286,HF$28)&gt;10,INDEX(INDIRECT(GY286),$E286,$F286)="",INDEX(INDIRECT(GY286),$E286,$F286)&gt;=INDEX(INDIRECT(GY286),1,HF$28)),0,(INDEX(INDIRECT(GY286),$E286,$F286))-INDEX(INDIRECT(GY286),1,HF$28))*(10-INDEX(INDIRECT("times"&amp;GW$2),$F286,HF$28))/10</f>
        <v>0</v>
      </c>
      <c r="HG286" s="63">
        <f ca="1">IF(OR(INDEX(INDIRECT("times"&amp;GW$2),$F286,HG$28)&gt;10,INDEX(INDIRECT(GY286),$E286,$F286)="",INDEX(INDIRECT(GY286),$E286,$F286)&gt;=INDEX(INDIRECT(GY286),1,HG$28)),0,(INDEX(INDIRECT(GY286),$E286,$F286))-INDEX(INDIRECT(GY286),1,HG$28))*(10-INDEX(INDIRECT("times"&amp;GW$2),$F286,HG$28))/10</f>
        <v>0</v>
      </c>
      <c r="HH286" s="63">
        <f ca="1">IF(OR(INDEX(INDIRECT("times"&amp;GW$2),$F286,HH$28)&gt;10,INDEX(INDIRECT(GY286),$E286,$F286)="",INDEX(INDIRECT(GY286),$E286,$F286)&gt;=INDEX(INDIRECT(GY286),1,HH$28)),0,(INDEX(INDIRECT(GY286),$E286,$F286))-INDEX(INDIRECT(GY286),1,HH$28))*(10-INDEX(INDIRECT("times"&amp;GW$2),$F286,HH$28))/10</f>
        <v>0</v>
      </c>
      <c r="HI286" s="63">
        <f ca="1">IF(OR(INDEX(INDIRECT("times"&amp;GW$2),$F286,HI$28)&gt;10,INDEX(INDIRECT(GY286),$E286,$F286)="",INDEX(INDIRECT(GY286),$E286,$F286)&gt;=INDEX(INDIRECT(GY286),1,HI$28)),0,(INDEX(INDIRECT(GY286),$E286,$F286))-INDEX(INDIRECT(GY286),1,HI$28))*(10-INDEX(INDIRECT("times"&amp;GW$2),$F286,HI$28))/10</f>
        <v>0</v>
      </c>
      <c r="HJ286" s="63">
        <f ca="1">IF(OR(INDEX(INDIRECT("times"&amp;GW$2),$F286,HJ$28)&gt;10,INDEX(INDIRECT(GY286),$E286,$F286)="",INDEX(INDIRECT(GY286),$E286,$F286)&gt;=INDEX(INDIRECT(GY286),1,HJ$28)),0,(INDEX(INDIRECT(GY286),$E286,$F286))-INDEX(INDIRECT(GY286),1,HJ$28))*(10-INDEX(INDIRECT("times"&amp;GW$2),$F286,HJ$28))/10</f>
        <v>0</v>
      </c>
      <c r="HK286" s="63">
        <f ca="1">IF(OR(INDEX(INDIRECT("times"&amp;GW$2),$F286,HK$28)&gt;10,INDEX(INDIRECT(GY286),$E286,$F286)="",INDEX(INDIRECT(GY286),$E286,$F286)&gt;=INDEX(INDIRECT(GY286),1,HK$28)),0,(INDEX(INDIRECT(GY286),$E286,$F286))-INDEX(INDIRECT(GY286),1,HK$28))*(10-INDEX(INDIRECT("times"&amp;GW$2),$F286,HK$28))/10</f>
        <v>0</v>
      </c>
      <c r="HL286" s="63">
        <f ca="1">IF(OR(INDEX(INDIRECT("times"&amp;GW$2),$F286,HL$28)&gt;10,INDEX(INDIRECT(GY286),$E286,$F286)="",INDEX(INDIRECT(GY286),$E286,$F286)&gt;=INDEX(INDIRECT(GY286),1,HL$28)),0,(INDEX(INDIRECT(GY286),$E286,$F286))-INDEX(INDIRECT(GY286),1,HL$28))*(10-INDEX(INDIRECT("times"&amp;GW$2),$F286,HL$28))/10</f>
        <v>0</v>
      </c>
      <c r="HM286" s="63">
        <f ca="1">IF(OR(INDEX(INDIRECT("times"&amp;GW$2),$F286,HM$28)&gt;10,INDEX(INDIRECT(GY286),$E286,$F286)="",INDEX(INDIRECT(GY286),$E286,$F286)&gt;=INDEX(INDIRECT(GY286),1,HM$28)),0,(INDEX(INDIRECT(GY286),$E286,$F286))-INDEX(INDIRECT(GY286),1,HM$28))*(10-INDEX(INDIRECT("times"&amp;GW$2),$F286,HM$28))/10</f>
        <v>0</v>
      </c>
      <c r="HN286" s="63">
        <f ca="1">IF(OR(INDEX(INDIRECT("times"&amp;GW$2),$F286,HN$28)&gt;10,INDEX(INDIRECT(GY286),$E286,$F286)="",INDEX(INDIRECT(GY286),$E286,$F286)&gt;=INDEX(INDIRECT(GY286),1,HN$28)),0,(INDEX(INDIRECT(GY286),$E286,$F286))-INDEX(INDIRECT(GY286),1,HN$28))*(10-INDEX(INDIRECT("times"&amp;GW$2),$F286,HN$28))/10</f>
        <v>0</v>
      </c>
      <c r="HO286" s="63">
        <f ca="1">IF(OR(INDEX(INDIRECT("times"&amp;GW$2),$F286,HO$28)&gt;10,INDEX(INDIRECT(GY286),$E286,$F286)="",INDEX(INDIRECT(GY286),$E286,$F286)&gt;=INDEX(INDIRECT(GY286),1,HO$28)),0,(INDEX(INDIRECT(GY286),$E286,$F286))-INDEX(INDIRECT(GY286),1,HO$28))*(10-INDEX(INDIRECT("times"&amp;GW$2),$F286,HO$28))/10</f>
        <v>0</v>
      </c>
      <c r="HP286" s="63">
        <f ca="1">IF(OR(INDEX(INDIRECT("times"&amp;GW$2),$F286,HP$28)&gt;10,INDEX(INDIRECT(GY286),$E286,$F286)="",INDEX(INDIRECT(GY286),$E286,$F286)&gt;=INDEX(INDIRECT(GY286),1,HP$28)),0,(INDEX(INDIRECT(GY286),$E286,$F286))-INDEX(INDIRECT(GY286),1,HP$28))*(10-INDEX(INDIRECT("times"&amp;GW$2),$F286,HP$28))/10</f>
        <v>0</v>
      </c>
      <c r="HQ286" s="63">
        <f ca="1">IF(OR(INDEX(INDIRECT("times"&amp;GW$2),$F286,HQ$28)&gt;10,INDEX(INDIRECT(GY286),$E286,$F286)="",INDEX(INDIRECT(GY286),$E286,$F286)&gt;=INDEX(INDIRECT(GY286),1,HQ$28)),0,(INDEX(INDIRECT(GY286),$E286,$F286))-INDEX(INDIRECT(GY286),1,HQ$28))*(10-INDEX(INDIRECT("times"&amp;GW$2),$F286,HQ$28))/10</f>
        <v>0</v>
      </c>
      <c r="HR286" s="63">
        <f ca="1">IF(OR(INDEX(INDIRECT("times"&amp;GW$2),$F286,HR$28)&gt;10,INDEX(INDIRECT(GY286),$E286,$F286)="",INDEX(INDIRECT(GY286),$E286,$F286)&gt;=INDEX(INDIRECT(GY286),1,HR$28)),0,(INDEX(INDIRECT(GY286),$E286,$F286))-INDEX(INDIRECT(GY286),1,HR$28))*(10-INDEX(INDIRECT("times"&amp;GW$2),$F286,HR$28))/10</f>
        <v>0</v>
      </c>
      <c r="HS286" s="63">
        <f ca="1">IF(OR(INDEX(INDIRECT("times"&amp;GW$2),$F286,HS$28)&gt;10,INDEX(INDIRECT(GY286),$E286,$F286)="",INDEX(INDIRECT(GY286),$E286,$F286)&gt;=INDEX(INDIRECT(GY286),1,HS$28)),0,(INDEX(INDIRECT(GY286),$E286,$F286))-INDEX(INDIRECT(GY286),1,HS$28))*(10-INDEX(INDIRECT("times"&amp;GW$2),$F286,HS$28))/10</f>
        <v>0</v>
      </c>
      <c r="HT286" s="63">
        <f ca="1">IF(OR(INDEX(INDIRECT("times"&amp;GW$2),$F286,HT$28)&gt;10,INDEX(INDIRECT(GY286),$E286,$F286)="",INDEX(INDIRECT(GY286),$E286,$F286)&gt;=INDEX(INDIRECT(GY286),1,HT$28)),0,(INDEX(INDIRECT(GY286),$E286,$F286))-INDEX(INDIRECT(GY286),1,HT$28))*(10-INDEX(INDIRECT("times"&amp;GW$2),$F286,HT$28))/10</f>
        <v>0</v>
      </c>
      <c r="HU286" s="63">
        <f ca="1">IF(OR(INDEX(INDIRECT("times"&amp;GW$2),$F286,HU$28)&gt;10,INDEX(INDIRECT(GY286),$E286,$F286)="",INDEX(INDIRECT(GY286),$E286,$F286)&gt;=INDEX(INDIRECT(GY286),1,HU$28)),0,(INDEX(INDIRECT(GY286),$E286,$F286))-INDEX(INDIRECT(GY286),1,HU$28))*(10-INDEX(INDIRECT("times"&amp;GW$2),$F286,HU$28))/10</f>
        <v>0</v>
      </c>
      <c r="HV286" s="64">
        <f ca="1">IF(OR(INDEX(INDIRECT("times"&amp;GW$2),$F286,HV$28)&gt;10,INDEX(INDIRECT(GY286),$E286,$F286)="",INDEX(INDIRECT(GY286),$E286,$F286)&gt;=INDEX(INDIRECT(GY286),1,HV$28)),0,(INDEX(INDIRECT(GY286),$E286,$F286))-INDEX(INDIRECT(GY286),1,HV$28))*(10-INDEX(INDIRECT("times"&amp;GW$2),$F286,HV$28))/10</f>
        <v>0</v>
      </c>
      <c r="HW286" s="201">
        <v>13</v>
      </c>
    </row>
    <row r="287" spans="1:231" ht="15">
      <c r="A287" s="18" t="s">
        <v>223</v>
      </c>
      <c r="B287" s="122">
        <f>A236</f>
        <v>2</v>
      </c>
      <c r="C287" s="122" t="str">
        <f>A237</f>
        <v>work1834</v>
      </c>
      <c r="D287" s="210" t="str">
        <f t="shared" si="1198"/>
        <v>core2_work1834</v>
      </c>
      <c r="E287" s="122">
        <v>5</v>
      </c>
      <c r="F287" s="33">
        <v>14</v>
      </c>
      <c r="G287" s="62">
        <f ca="1">IF(OR(INDEX(INDIRECT("times"&amp;B$2),$F287,G$28)&gt;10,INDEX(INDIRECT(D287),$E287,$F287)="",INDEX(INDIRECT(D287),$E287,$F287)&gt;=INDEX(INDIRECT(D287),1,G$28)),0,(INDEX(INDIRECT(D287),$E287,$F287))-INDEX(INDIRECT(D287),1,G$28))*(10-INDEX(INDIRECT("times"&amp;B$2),$F287,G$28))/10</f>
        <v>0</v>
      </c>
      <c r="H287" s="63">
        <f ca="1">IF(OR(INDEX(INDIRECT("times"&amp;B$2),$F287,H$28)&gt;10,INDEX(INDIRECT(D287),$E287,$F287)="",INDEX(INDIRECT(D287),$E287,$F287)&gt;=INDEX(INDIRECT(D287),1,H$28)),0,(INDEX(INDIRECT(D287),$E287,$F287))-INDEX(INDIRECT(D287),1,H$28))*(10-INDEX(INDIRECT("times"&amp;B$2),$F287,H$28))/10</f>
        <v>0</v>
      </c>
      <c r="I287" s="63">
        <f ca="1">IF(OR(INDEX(INDIRECT("times"&amp;B$2),$F287,I$28)&gt;10,INDEX(INDIRECT(D287),$E287,$F287)="",INDEX(INDIRECT(D287),$E287,$F287)&gt;=INDEX(INDIRECT(D287),1,I$28)),0,(INDEX(INDIRECT(D287),$E287,$F287))-INDEX(INDIRECT(D287),1,I$28))*(10-INDEX(INDIRECT("times"&amp;B$2),$F287,I$28))/10</f>
        <v>0</v>
      </c>
      <c r="J287" s="63">
        <f ca="1">IF(OR(INDEX(INDIRECT("times"&amp;B$2),$F287,J$28)&gt;10,INDEX(INDIRECT(D287),$E287,$F287)="",INDEX(INDIRECT(D287),$E287,$F287)&gt;=INDEX(INDIRECT(D287),1,J$28)),0,(INDEX(INDIRECT(D287),$E287,$F287))-INDEX(INDIRECT(D287),1,J$28))*(10-INDEX(INDIRECT("times"&amp;B$2),$F287,J$28))/10</f>
        <v>0</v>
      </c>
      <c r="K287" s="63">
        <f ca="1">IF(OR(INDEX(INDIRECT("times"&amp;B$2),$F287,K$28)&gt;10,INDEX(INDIRECT(D287),$E287,$F287)="",INDEX(INDIRECT(D287),$E287,$F287)&gt;=INDEX(INDIRECT(D287),1,K$28)),0,(INDEX(INDIRECT(D287),$E287,$F287))-INDEX(INDIRECT(D287),1,K$28))*(10-INDEX(INDIRECT("times"&amp;B$2),$F287,K$28))/10</f>
        <v>0</v>
      </c>
      <c r="L287" s="63">
        <f ca="1">IF(OR(INDEX(INDIRECT("times"&amp;B$2),$F287,L$28)&gt;10,INDEX(INDIRECT(D287),$E287,$F287)="",INDEX(INDIRECT(D287),$E287,$F287)&gt;=INDEX(INDIRECT(D287),1,L$28)),0,(INDEX(INDIRECT(D287),$E287,$F287))-INDEX(INDIRECT(D287),1,L$28))*(10-INDEX(INDIRECT("times"&amp;B$2),$F287,L$28))/10</f>
        <v>0</v>
      </c>
      <c r="M287" s="63">
        <f ca="1">IF(OR(INDEX(INDIRECT("times"&amp;B$2),$F287,M$28)&gt;10,INDEX(INDIRECT(D287),$E287,$F287)="",INDEX(INDIRECT(D287),$E287,$F287)&gt;=INDEX(INDIRECT(D287),1,M$28)),0,(INDEX(INDIRECT(D287),$E287,$F287))-INDEX(INDIRECT(D287),1,M$28))*(10-INDEX(INDIRECT("times"&amp;B$2),$F287,M$28))/10</f>
        <v>0</v>
      </c>
      <c r="N287" s="63">
        <f ca="1">IF(OR(INDEX(INDIRECT("times"&amp;B$2),$F287,N$28)&gt;10,INDEX(INDIRECT(D287),$E287,$F287)="",INDEX(INDIRECT(D287),$E287,$F287)&gt;=INDEX(INDIRECT(D287),1,N$28)),0,(INDEX(INDIRECT(D287),$E287,$F287))-INDEX(INDIRECT(D287),1,N$28))*(10-INDEX(INDIRECT("times"&amp;B$2),$F287,N$28))/10</f>
        <v>0</v>
      </c>
      <c r="O287" s="63">
        <f ca="1">IF(OR(INDEX(INDIRECT("times"&amp;B$2),$F287,O$28)&gt;10,INDEX(INDIRECT(D287),$E287,$F287)="",INDEX(INDIRECT(D287),$E287,$F287)&gt;=INDEX(INDIRECT(D287),1,O$28)),0,(INDEX(INDIRECT(D287),$E287,$F287))-INDEX(INDIRECT(D287),1,O$28))*(10-INDEX(INDIRECT("times"&amp;B$2),$F287,O$28))/10</f>
        <v>0</v>
      </c>
      <c r="P287" s="63">
        <f ca="1">IF(OR(INDEX(INDIRECT("times"&amp;B$2),$F287,P$28)&gt;10,INDEX(INDIRECT(D287),$E287,$F287)="",INDEX(INDIRECT(D287),$E287,$F287)&gt;=INDEX(INDIRECT(D287),1,P$28)),0,(INDEX(INDIRECT(D287),$E287,$F287))-INDEX(INDIRECT(D287),1,P$28))*(10-INDEX(INDIRECT("times"&amp;B$2),$F287,P$28))/10</f>
        <v>0</v>
      </c>
      <c r="Q287" s="63">
        <f ca="1">IF(OR(INDEX(INDIRECT("times"&amp;B$2),$F287,Q$28)&gt;10,INDEX(INDIRECT(D287),$E287,$F287)="",INDEX(INDIRECT(D287),$E287,$F287)&gt;=INDEX(INDIRECT(D287),1,Q$28)),0,(INDEX(INDIRECT(D287),$E287,$F287))-INDEX(INDIRECT(D287),1,Q$28))*(10-INDEX(INDIRECT("times"&amp;B$2),$F287,Q$28))/10</f>
        <v>0</v>
      </c>
      <c r="R287" s="63">
        <f ca="1">IF(OR(INDEX(INDIRECT("times"&amp;B$2),$F287,R$28)&gt;10,INDEX(INDIRECT(D287),$E287,$F287)="",INDEX(INDIRECT(D287),$E287,$F287)&gt;=INDEX(INDIRECT(D287),1,R$28)),0,(INDEX(INDIRECT(D287),$E287,$F287))-INDEX(INDIRECT(D287),1,R$28))*(10-INDEX(INDIRECT("times"&amp;B$2),$F287,R$28))/10</f>
        <v>0</v>
      </c>
      <c r="S287" s="63">
        <f ca="1">IF(OR(INDEX(INDIRECT("times"&amp;B$2),$F287,S$28)&gt;10,INDEX(INDIRECT(D287),$E287,$F287)="",INDEX(INDIRECT(D287),$E287,$F287)&gt;=INDEX(INDIRECT(D287),1,S$28)),0,(INDEX(INDIRECT(D287),$E287,$F287))-INDEX(INDIRECT(D287),1,S$28))*(10-INDEX(INDIRECT("times"&amp;B$2),$F287,S$28))/10</f>
        <v>0</v>
      </c>
      <c r="T287" s="63">
        <f ca="1">IF(OR(INDEX(INDIRECT("times"&amp;B$2),$F287,T$28)&gt;10,INDEX(INDIRECT(D287),$E287,$F287)="",INDEX(INDIRECT(D287),$E287,$F287)&gt;=INDEX(INDIRECT(D287),1,T$28)),0,(INDEX(INDIRECT(D287),$E287,$F287))-INDEX(INDIRECT(D287),1,T$28))*(10-INDEX(INDIRECT("times"&amp;B$2),$F287,T$28))/10</f>
        <v>0</v>
      </c>
      <c r="U287" s="63">
        <f ca="1">IF(OR(INDEX(INDIRECT("times"&amp;B$2),$F287,U$28)&gt;10,INDEX(INDIRECT(D287),$E287,$F287)="",INDEX(INDIRECT(D287),$E287,$F287)&gt;=INDEX(INDIRECT(D287),1,U$28)),0,(INDEX(INDIRECT(D287),$E287,$F287))-INDEX(INDIRECT(D287),1,U$28))*(10-INDEX(INDIRECT("times"&amp;B$2),$F287,U$28))/10</f>
        <v>0</v>
      </c>
      <c r="V287" s="63">
        <f ca="1">IF(OR(INDEX(INDIRECT("times"&amp;B$2),$F287,V$28)&gt;10,INDEX(INDIRECT(D287),$E287,$F287)="",INDEX(INDIRECT(D287),$E287,$F287)&gt;=INDEX(INDIRECT(D287),1,V$28)),0,(INDEX(INDIRECT(D287),$E287,$F287))-INDEX(INDIRECT(D287),1,V$28))*(10-INDEX(INDIRECT("times"&amp;B$2),$F287,V$28))/10</f>
        <v>0</v>
      </c>
      <c r="W287" s="63">
        <f ca="1">IF(OR(INDEX(INDIRECT("times"&amp;B$2),$F287,W$28)&gt;10,INDEX(INDIRECT(D287),$E287,$F287)="",INDEX(INDIRECT(D287),$E287,$F287)&gt;=INDEX(INDIRECT(D287),1,W$28)),0,(INDEX(INDIRECT(D287),$E287,$F287))-INDEX(INDIRECT(D287),1,W$28))*(10-INDEX(INDIRECT("times"&amp;B$2),$F287,W$28))/10</f>
        <v>0</v>
      </c>
      <c r="X287" s="63">
        <f ca="1">IF(OR(INDEX(INDIRECT("times"&amp;B$2),$F287,X$28)&gt;10,INDEX(INDIRECT(D287),$E287,$F287)="",INDEX(INDIRECT(D287),$E287,$F287)&gt;=INDEX(INDIRECT(D287),1,X$28)),0,(INDEX(INDIRECT(D287),$E287,$F287))-INDEX(INDIRECT(D287),1,X$28))*(10-INDEX(INDIRECT("times"&amp;B$2),$F287,X$28))/10</f>
        <v>0</v>
      </c>
      <c r="Y287" s="63">
        <f ca="1">IF(OR(INDEX(INDIRECT("times"&amp;B$2),$F287,Y$28)&gt;10,INDEX(INDIRECT(D287),$E287,$F287)="",INDEX(INDIRECT(D287),$E287,$F287)&gt;=INDEX(INDIRECT(D287),1,Y$28)),0,(INDEX(INDIRECT(D287),$E287,$F287))-INDEX(INDIRECT(D287),1,Y$28))*(10-INDEX(INDIRECT("times"&amp;B$2),$F287,Y$28))/10</f>
        <v>0</v>
      </c>
      <c r="Z287" s="63">
        <f ca="1">IF(OR(INDEX(INDIRECT("times"&amp;B$2),$F287,Z$28)&gt;10,INDEX(INDIRECT(D287),$E287,$F287)="",INDEX(INDIRECT(D287),$E287,$F287)&gt;=INDEX(INDIRECT(D287),1,Z$28)),0,(INDEX(INDIRECT(D287),$E287,$F287))-INDEX(INDIRECT(D287),1,Z$28))*(10-INDEX(INDIRECT("times"&amp;B$2),$F287,Z$28))/10</f>
        <v>0</v>
      </c>
      <c r="AA287" s="64">
        <f ca="1">IF(OR(INDEX(INDIRECT("times"&amp;B$2),$F287,AA$28)&gt;10,INDEX(INDIRECT(D287),$E287,$F287)="",INDEX(INDIRECT(D287),$E287,$F287)&gt;=INDEX(INDIRECT(D287),1,AA$28)),0,(INDEX(INDIRECT(D287),$E287,$F287))-INDEX(INDIRECT(D287),1,AA$28))*(10-INDEX(INDIRECT("times"&amp;B$2),$F287,AA$28))/10</f>
        <v>0</v>
      </c>
      <c r="AB287" s="201">
        <v>14</v>
      </c>
      <c r="AD287" s="18" t="s">
        <v>223</v>
      </c>
      <c r="AE287" s="122">
        <f>AD236</f>
        <v>2</v>
      </c>
      <c r="AF287" s="122" t="str">
        <f>AD237</f>
        <v>shop1834</v>
      </c>
      <c r="AG287" s="210" t="str">
        <f t="shared" si="1199"/>
        <v>core2_shop1834</v>
      </c>
      <c r="AH287" s="122">
        <v>5</v>
      </c>
      <c r="AI287" s="33">
        <v>14</v>
      </c>
      <c r="AJ287" s="62">
        <f ca="1">IF(OR(INDEX(INDIRECT("times"&amp;AE$2),$F287,AJ$28)&gt;10,INDEX(INDIRECT(AG287),$E287,$F287)="",INDEX(INDIRECT(AG287),$E287,$F287)&gt;=INDEX(INDIRECT(AG287),1,AJ$28)),0,(INDEX(INDIRECT(AG287),$E287,$F287))-INDEX(INDIRECT(AG287),1,AJ$28))*(10-INDEX(INDIRECT("times"&amp;AE$2),$F287,AJ$28))/10</f>
        <v>0</v>
      </c>
      <c r="AK287" s="63">
        <f ca="1">IF(OR(INDEX(INDIRECT("times"&amp;AE$2),$F287,AK$28)&gt;10,INDEX(INDIRECT(AG287),$E287,$F287)="",INDEX(INDIRECT(AG287),$E287,$F287)&gt;=INDEX(INDIRECT(AG287),1,AK$28)),0,(INDEX(INDIRECT(AG287),$E287,$F287))-INDEX(INDIRECT(AG287),1,AK$28))*(10-INDEX(INDIRECT("times"&amp;AE$2),$F287,AK$28))/10</f>
        <v>0</v>
      </c>
      <c r="AL287" s="63">
        <f ca="1">IF(OR(INDEX(INDIRECT("times"&amp;AE$2),$F287,AL$28)&gt;10,INDEX(INDIRECT(AG287),$E287,$F287)="",INDEX(INDIRECT(AG287),$E287,$F287)&gt;=INDEX(INDIRECT(AG287),1,AL$28)),0,(INDEX(INDIRECT(AG287),$E287,$F287))-INDEX(INDIRECT(AG287),1,AL$28))*(10-INDEX(INDIRECT("times"&amp;AE$2),$F287,AL$28))/10</f>
        <v>0</v>
      </c>
      <c r="AM287" s="63">
        <f ca="1">IF(OR(INDEX(INDIRECT("times"&amp;AE$2),$F287,AM$28)&gt;10,INDEX(INDIRECT(AG287),$E287,$F287)="",INDEX(INDIRECT(AG287),$E287,$F287)&gt;=INDEX(INDIRECT(AG287),1,AM$28)),0,(INDEX(INDIRECT(AG287),$E287,$F287))-INDEX(INDIRECT(AG287),1,AM$28))*(10-INDEX(INDIRECT("times"&amp;AE$2),$F287,AM$28))/10</f>
        <v>0</v>
      </c>
      <c r="AN287" s="63">
        <f ca="1">IF(OR(INDEX(INDIRECT("times"&amp;AE$2),$F287,AN$28)&gt;10,INDEX(INDIRECT(AG287),$E287,$F287)="",INDEX(INDIRECT(AG287),$E287,$F287)&gt;=INDEX(INDIRECT(AG287),1,AN$28)),0,(INDEX(INDIRECT(AG287),$E287,$F287))-INDEX(INDIRECT(AG287),1,AN$28))*(10-INDEX(INDIRECT("times"&amp;AE$2),$F287,AN$28))/10</f>
        <v>0</v>
      </c>
      <c r="AO287" s="63">
        <f ca="1">IF(OR(INDEX(INDIRECT("times"&amp;AE$2),$F287,AO$28)&gt;10,INDEX(INDIRECT(AG287),$E287,$F287)="",INDEX(INDIRECT(AG287),$E287,$F287)&gt;=INDEX(INDIRECT(AG287),1,AO$28)),0,(INDEX(INDIRECT(AG287),$E287,$F287))-INDEX(INDIRECT(AG287),1,AO$28))*(10-INDEX(INDIRECT("times"&amp;AE$2),$F287,AO$28))/10</f>
        <v>0</v>
      </c>
      <c r="AP287" s="63">
        <f ca="1">IF(OR(INDEX(INDIRECT("times"&amp;AE$2),$F287,AP$28)&gt;10,INDEX(INDIRECT(AG287),$E287,$F287)="",INDEX(INDIRECT(AG287),$E287,$F287)&gt;=INDEX(INDIRECT(AG287),1,AP$28)),0,(INDEX(INDIRECT(AG287),$E287,$F287))-INDEX(INDIRECT(AG287),1,AP$28))*(10-INDEX(INDIRECT("times"&amp;AE$2),$F287,AP$28))/10</f>
        <v>0</v>
      </c>
      <c r="AQ287" s="63">
        <f ca="1">IF(OR(INDEX(INDIRECT("times"&amp;AE$2),$F287,AQ$28)&gt;10,INDEX(INDIRECT(AG287),$E287,$F287)="",INDEX(INDIRECT(AG287),$E287,$F287)&gt;=INDEX(INDIRECT(AG287),1,AQ$28)),0,(INDEX(INDIRECT(AG287),$E287,$F287))-INDEX(INDIRECT(AG287),1,AQ$28))*(10-INDEX(INDIRECT("times"&amp;AE$2),$F287,AQ$28))/10</f>
        <v>0</v>
      </c>
      <c r="AR287" s="63">
        <f ca="1">IF(OR(INDEX(INDIRECT("times"&amp;AE$2),$F287,AR$28)&gt;10,INDEX(INDIRECT(AG287),$E287,$F287)="",INDEX(INDIRECT(AG287),$E287,$F287)&gt;=INDEX(INDIRECT(AG287),1,AR$28)),0,(INDEX(INDIRECT(AG287),$E287,$F287))-INDEX(INDIRECT(AG287),1,AR$28))*(10-INDEX(INDIRECT("times"&amp;AE$2),$F287,AR$28))/10</f>
        <v>0</v>
      </c>
      <c r="AS287" s="63">
        <f ca="1">IF(OR(INDEX(INDIRECT("times"&amp;AE$2),$F287,AS$28)&gt;10,INDEX(INDIRECT(AG287),$E287,$F287)="",INDEX(INDIRECT(AG287),$E287,$F287)&gt;=INDEX(INDIRECT(AG287),1,AS$28)),0,(INDEX(INDIRECT(AG287),$E287,$F287))-INDEX(INDIRECT(AG287),1,AS$28))*(10-INDEX(INDIRECT("times"&amp;AE$2),$F287,AS$28))/10</f>
        <v>0</v>
      </c>
      <c r="AT287" s="63">
        <f ca="1">IF(OR(INDEX(INDIRECT("times"&amp;AE$2),$F287,AT$28)&gt;10,INDEX(INDIRECT(AG287),$E287,$F287)="",INDEX(INDIRECT(AG287),$E287,$F287)&gt;=INDEX(INDIRECT(AG287),1,AT$28)),0,(INDEX(INDIRECT(AG287),$E287,$F287))-INDEX(INDIRECT(AG287),1,AT$28))*(10-INDEX(INDIRECT("times"&amp;AE$2),$F287,AT$28))/10</f>
        <v>0</v>
      </c>
      <c r="AU287" s="63">
        <f ca="1">IF(OR(INDEX(INDIRECT("times"&amp;AE$2),$F287,AU$28)&gt;10,INDEX(INDIRECT(AG287),$E287,$F287)="",INDEX(INDIRECT(AG287),$E287,$F287)&gt;=INDEX(INDIRECT(AG287),1,AU$28)),0,(INDEX(INDIRECT(AG287),$E287,$F287))-INDEX(INDIRECT(AG287),1,AU$28))*(10-INDEX(INDIRECT("times"&amp;AE$2),$F287,AU$28))/10</f>
        <v>0</v>
      </c>
      <c r="AV287" s="63">
        <f ca="1">IF(OR(INDEX(INDIRECT("times"&amp;AE$2),$F287,AV$28)&gt;10,INDEX(INDIRECT(AG287),$E287,$F287)="",INDEX(INDIRECT(AG287),$E287,$F287)&gt;=INDEX(INDIRECT(AG287),1,AV$28)),0,(INDEX(INDIRECT(AG287),$E287,$F287))-INDEX(INDIRECT(AG287),1,AV$28))*(10-INDEX(INDIRECT("times"&amp;AE$2),$F287,AV$28))/10</f>
        <v>0</v>
      </c>
      <c r="AW287" s="63">
        <f ca="1">IF(OR(INDEX(INDIRECT("times"&amp;AE$2),$F287,AW$28)&gt;10,INDEX(INDIRECT(AG287),$E287,$F287)="",INDEX(INDIRECT(AG287),$E287,$F287)&gt;=INDEX(INDIRECT(AG287),1,AW$28)),0,(INDEX(INDIRECT(AG287),$E287,$F287))-INDEX(INDIRECT(AG287),1,AW$28))*(10-INDEX(INDIRECT("times"&amp;AE$2),$F287,AW$28))/10</f>
        <v>0</v>
      </c>
      <c r="AX287" s="63">
        <f ca="1">IF(OR(INDEX(INDIRECT("times"&amp;AE$2),$F287,AX$28)&gt;10,INDEX(INDIRECT(AG287),$E287,$F287)="",INDEX(INDIRECT(AG287),$E287,$F287)&gt;=INDEX(INDIRECT(AG287),1,AX$28)),0,(INDEX(INDIRECT(AG287),$E287,$F287))-INDEX(INDIRECT(AG287),1,AX$28))*(10-INDEX(INDIRECT("times"&amp;AE$2),$F287,AX$28))/10</f>
        <v>0</v>
      </c>
      <c r="AY287" s="63">
        <f ca="1">IF(OR(INDEX(INDIRECT("times"&amp;AE$2),$F287,AY$28)&gt;10,INDEX(INDIRECT(AG287),$E287,$F287)="",INDEX(INDIRECT(AG287),$E287,$F287)&gt;=INDEX(INDIRECT(AG287),1,AY$28)),0,(INDEX(INDIRECT(AG287),$E287,$F287))-INDEX(INDIRECT(AG287),1,AY$28))*(10-INDEX(INDIRECT("times"&amp;AE$2),$F287,AY$28))/10</f>
        <v>0</v>
      </c>
      <c r="AZ287" s="63">
        <f ca="1">IF(OR(INDEX(INDIRECT("times"&amp;AE$2),$F287,AZ$28)&gt;10,INDEX(INDIRECT(AG287),$E287,$F287)="",INDEX(INDIRECT(AG287),$E287,$F287)&gt;=INDEX(INDIRECT(AG287),1,AZ$28)),0,(INDEX(INDIRECT(AG287),$E287,$F287))-INDEX(INDIRECT(AG287),1,AZ$28))*(10-INDEX(INDIRECT("times"&amp;AE$2),$F287,AZ$28))/10</f>
        <v>0</v>
      </c>
      <c r="BA287" s="63">
        <f ca="1">IF(OR(INDEX(INDIRECT("times"&amp;AE$2),$F287,BA$28)&gt;10,INDEX(INDIRECT(AG287),$E287,$F287)="",INDEX(INDIRECT(AG287),$E287,$F287)&gt;=INDEX(INDIRECT(AG287),1,BA$28)),0,(INDEX(INDIRECT(AG287),$E287,$F287))-INDEX(INDIRECT(AG287),1,BA$28))*(10-INDEX(INDIRECT("times"&amp;AE$2),$F287,BA$28))/10</f>
        <v>0</v>
      </c>
      <c r="BB287" s="63">
        <f ca="1">IF(OR(INDEX(INDIRECT("times"&amp;AE$2),$F287,BB$28)&gt;10,INDEX(INDIRECT(AG287),$E287,$F287)="",INDEX(INDIRECT(AG287),$E287,$F287)&gt;=INDEX(INDIRECT(AG287),1,BB$28)),0,(INDEX(INDIRECT(AG287),$E287,$F287))-INDEX(INDIRECT(AG287),1,BB$28))*(10-INDEX(INDIRECT("times"&amp;AE$2),$F287,BB$28))/10</f>
        <v>0</v>
      </c>
      <c r="BC287" s="63">
        <f ca="1">IF(OR(INDEX(INDIRECT("times"&amp;AE$2),$F287,BC$28)&gt;10,INDEX(INDIRECT(AG287),$E287,$F287)="",INDEX(INDIRECT(AG287),$E287,$F287)&gt;=INDEX(INDIRECT(AG287),1,BC$28)),0,(INDEX(INDIRECT(AG287),$E287,$F287))-INDEX(INDIRECT(AG287),1,BC$28))*(10-INDEX(INDIRECT("times"&amp;AE$2),$F287,BC$28))/10</f>
        <v>0</v>
      </c>
      <c r="BD287" s="64">
        <f ca="1">IF(OR(INDEX(INDIRECT("times"&amp;AE$2),$F287,BD$28)&gt;10,INDEX(INDIRECT(AG287),$E287,$F287)="",INDEX(INDIRECT(AG287),$E287,$F287)&gt;=INDEX(INDIRECT(AG287),1,BD$28)),0,(INDEX(INDIRECT(AG287),$E287,$F287))-INDEX(INDIRECT(AG287),1,BD$28))*(10-INDEX(INDIRECT("times"&amp;AE$2),$F287,BD$28))/10</f>
        <v>0</v>
      </c>
      <c r="BE287" s="201">
        <v>14</v>
      </c>
      <c r="BG287" s="18" t="s">
        <v>223</v>
      </c>
      <c r="BH287" s="122">
        <f>BG236</f>
        <v>2</v>
      </c>
      <c r="BI287" s="122" t="str">
        <f>BG237</f>
        <v>lei1834</v>
      </c>
      <c r="BJ287" s="210" t="str">
        <f t="shared" si="1200"/>
        <v>core2_lei1834</v>
      </c>
      <c r="BK287" s="122">
        <v>5</v>
      </c>
      <c r="BL287" s="33">
        <v>14</v>
      </c>
      <c r="BM287" s="62">
        <f ca="1">IF(OR(INDEX(INDIRECT("times"&amp;BH$2),$F287,BM$28)&gt;10,INDEX(INDIRECT(BJ287),$E287,$F287)="",INDEX(INDIRECT(BJ287),$E287,$F287)&gt;=INDEX(INDIRECT(BJ287),1,BM$28)),0,(INDEX(INDIRECT(BJ287),$E287,$F287))-INDEX(INDIRECT(BJ287),1,BM$28))*(10-INDEX(INDIRECT("times"&amp;BH$2),$F287,BM$28))/10</f>
        <v>0</v>
      </c>
      <c r="BN287" s="63">
        <f ca="1">IF(OR(INDEX(INDIRECT("times"&amp;BH$2),$F287,BN$28)&gt;10,INDEX(INDIRECT(BJ287),$E287,$F287)="",INDEX(INDIRECT(BJ287),$E287,$F287)&gt;=INDEX(INDIRECT(BJ287),1,BN$28)),0,(INDEX(INDIRECT(BJ287),$E287,$F287))-INDEX(INDIRECT(BJ287),1,BN$28))*(10-INDEX(INDIRECT("times"&amp;BH$2),$F287,BN$28))/10</f>
        <v>0</v>
      </c>
      <c r="BO287" s="63">
        <f ca="1">IF(OR(INDEX(INDIRECT("times"&amp;BH$2),$F287,BO$28)&gt;10,INDEX(INDIRECT(BJ287),$E287,$F287)="",INDEX(INDIRECT(BJ287),$E287,$F287)&gt;=INDEX(INDIRECT(BJ287),1,BO$28)),0,(INDEX(INDIRECT(BJ287),$E287,$F287))-INDEX(INDIRECT(BJ287),1,BO$28))*(10-INDEX(INDIRECT("times"&amp;BH$2),$F287,BO$28))/10</f>
        <v>0</v>
      </c>
      <c r="BP287" s="63">
        <f ca="1">IF(OR(INDEX(INDIRECT("times"&amp;BH$2),$F287,BP$28)&gt;10,INDEX(INDIRECT(BJ287),$E287,$F287)="",INDEX(INDIRECT(BJ287),$E287,$F287)&gt;=INDEX(INDIRECT(BJ287),1,BP$28)),0,(INDEX(INDIRECT(BJ287),$E287,$F287))-INDEX(INDIRECT(BJ287),1,BP$28))*(10-INDEX(INDIRECT("times"&amp;BH$2),$F287,BP$28))/10</f>
        <v>0</v>
      </c>
      <c r="BQ287" s="63">
        <f ca="1">IF(OR(INDEX(INDIRECT("times"&amp;BH$2),$F287,BQ$28)&gt;10,INDEX(INDIRECT(BJ287),$E287,$F287)="",INDEX(INDIRECT(BJ287),$E287,$F287)&gt;=INDEX(INDIRECT(BJ287),1,BQ$28)),0,(INDEX(INDIRECT(BJ287),$E287,$F287))-INDEX(INDIRECT(BJ287),1,BQ$28))*(10-INDEX(INDIRECT("times"&amp;BH$2),$F287,BQ$28))/10</f>
        <v>0</v>
      </c>
      <c r="BR287" s="63">
        <f ca="1">IF(OR(INDEX(INDIRECT("times"&amp;BH$2),$F287,BR$28)&gt;10,INDEX(INDIRECT(BJ287),$E287,$F287)="",INDEX(INDIRECT(BJ287),$E287,$F287)&gt;=INDEX(INDIRECT(BJ287),1,BR$28)),0,(INDEX(INDIRECT(BJ287),$E287,$F287))-INDEX(INDIRECT(BJ287),1,BR$28))*(10-INDEX(INDIRECT("times"&amp;BH$2),$F287,BR$28))/10</f>
        <v>0</v>
      </c>
      <c r="BS287" s="63">
        <f ca="1">IF(OR(INDEX(INDIRECT("times"&amp;BH$2),$F287,BS$28)&gt;10,INDEX(INDIRECT(BJ287),$E287,$F287)="",INDEX(INDIRECT(BJ287),$E287,$F287)&gt;=INDEX(INDIRECT(BJ287),1,BS$28)),0,(INDEX(INDIRECT(BJ287),$E287,$F287))-INDEX(INDIRECT(BJ287),1,BS$28))*(10-INDEX(INDIRECT("times"&amp;BH$2),$F287,BS$28))/10</f>
        <v>0</v>
      </c>
      <c r="BT287" s="63">
        <f ca="1">IF(OR(INDEX(INDIRECT("times"&amp;BH$2),$F287,BT$28)&gt;10,INDEX(INDIRECT(BJ287),$E287,$F287)="",INDEX(INDIRECT(BJ287),$E287,$F287)&gt;=INDEX(INDIRECT(BJ287),1,BT$28)),0,(INDEX(INDIRECT(BJ287),$E287,$F287))-INDEX(INDIRECT(BJ287),1,BT$28))*(10-INDEX(INDIRECT("times"&amp;BH$2),$F287,BT$28))/10</f>
        <v>0</v>
      </c>
      <c r="BU287" s="63">
        <f ca="1">IF(OR(INDEX(INDIRECT("times"&amp;BH$2),$F287,BU$28)&gt;10,INDEX(INDIRECT(BJ287),$E287,$F287)="",INDEX(INDIRECT(BJ287),$E287,$F287)&gt;=INDEX(INDIRECT(BJ287),1,BU$28)),0,(INDEX(INDIRECT(BJ287),$E287,$F287))-INDEX(INDIRECT(BJ287),1,BU$28))*(10-INDEX(INDIRECT("times"&amp;BH$2),$F287,BU$28))/10</f>
        <v>0</v>
      </c>
      <c r="BV287" s="63">
        <f ca="1">IF(OR(INDEX(INDIRECT("times"&amp;BH$2),$F287,BV$28)&gt;10,INDEX(INDIRECT(BJ287),$E287,$F287)="",INDEX(INDIRECT(BJ287),$E287,$F287)&gt;=INDEX(INDIRECT(BJ287),1,BV$28)),0,(INDEX(INDIRECT(BJ287),$E287,$F287))-INDEX(INDIRECT(BJ287),1,BV$28))*(10-INDEX(INDIRECT("times"&amp;BH$2),$F287,BV$28))/10</f>
        <v>0</v>
      </c>
      <c r="BW287" s="63">
        <f ca="1">IF(OR(INDEX(INDIRECT("times"&amp;BH$2),$F287,BW$28)&gt;10,INDEX(INDIRECT(BJ287),$E287,$F287)="",INDEX(INDIRECT(BJ287),$E287,$F287)&gt;=INDEX(INDIRECT(BJ287),1,BW$28)),0,(INDEX(INDIRECT(BJ287),$E287,$F287))-INDEX(INDIRECT(BJ287),1,BW$28))*(10-INDEX(INDIRECT("times"&amp;BH$2),$F287,BW$28))/10</f>
        <v>0</v>
      </c>
      <c r="BX287" s="63">
        <f ca="1">IF(OR(INDEX(INDIRECT("times"&amp;BH$2),$F287,BX$28)&gt;10,INDEX(INDIRECT(BJ287),$E287,$F287)="",INDEX(INDIRECT(BJ287),$E287,$F287)&gt;=INDEX(INDIRECT(BJ287),1,BX$28)),0,(INDEX(INDIRECT(BJ287),$E287,$F287))-INDEX(INDIRECT(BJ287),1,BX$28))*(10-INDEX(INDIRECT("times"&amp;BH$2),$F287,BX$28))/10</f>
        <v>0</v>
      </c>
      <c r="BY287" s="63">
        <f ca="1">IF(OR(INDEX(INDIRECT("times"&amp;BH$2),$F287,BY$28)&gt;10,INDEX(INDIRECT(BJ287),$E287,$F287)="",INDEX(INDIRECT(BJ287),$E287,$F287)&gt;=INDEX(INDIRECT(BJ287),1,BY$28)),0,(INDEX(INDIRECT(BJ287),$E287,$F287))-INDEX(INDIRECT(BJ287),1,BY$28))*(10-INDEX(INDIRECT("times"&amp;BH$2),$F287,BY$28))/10</f>
        <v>0</v>
      </c>
      <c r="BZ287" s="63">
        <f ca="1">IF(OR(INDEX(INDIRECT("times"&amp;BH$2),$F287,BZ$28)&gt;10,INDEX(INDIRECT(BJ287),$E287,$F287)="",INDEX(INDIRECT(BJ287),$E287,$F287)&gt;=INDEX(INDIRECT(BJ287),1,BZ$28)),0,(INDEX(INDIRECT(BJ287),$E287,$F287))-INDEX(INDIRECT(BJ287),1,BZ$28))*(10-INDEX(INDIRECT("times"&amp;BH$2),$F287,BZ$28))/10</f>
        <v>0</v>
      </c>
      <c r="CA287" s="63">
        <f ca="1">IF(OR(INDEX(INDIRECT("times"&amp;BH$2),$F287,CA$28)&gt;10,INDEX(INDIRECT(BJ287),$E287,$F287)="",INDEX(INDIRECT(BJ287),$E287,$F287)&gt;=INDEX(INDIRECT(BJ287),1,CA$28)),0,(INDEX(INDIRECT(BJ287),$E287,$F287))-INDEX(INDIRECT(BJ287),1,CA$28))*(10-INDEX(INDIRECT("times"&amp;BH$2),$F287,CA$28))/10</f>
        <v>0</v>
      </c>
      <c r="CB287" s="63">
        <f ca="1">IF(OR(INDEX(INDIRECT("times"&amp;BH$2),$F287,CB$28)&gt;10,INDEX(INDIRECT(BJ287),$E287,$F287)="",INDEX(INDIRECT(BJ287),$E287,$F287)&gt;=INDEX(INDIRECT(BJ287),1,CB$28)),0,(INDEX(INDIRECT(BJ287),$E287,$F287))-INDEX(INDIRECT(BJ287),1,CB$28))*(10-INDEX(INDIRECT("times"&amp;BH$2),$F287,CB$28))/10</f>
        <v>0</v>
      </c>
      <c r="CC287" s="63">
        <f ca="1">IF(OR(INDEX(INDIRECT("times"&amp;BH$2),$F287,CC$28)&gt;10,INDEX(INDIRECT(BJ287),$E287,$F287)="",INDEX(INDIRECT(BJ287),$E287,$F287)&gt;=INDEX(INDIRECT(BJ287),1,CC$28)),0,(INDEX(INDIRECT(BJ287),$E287,$F287))-INDEX(INDIRECT(BJ287),1,CC$28))*(10-INDEX(INDIRECT("times"&amp;BH$2),$F287,CC$28))/10</f>
        <v>0</v>
      </c>
      <c r="CD287" s="63">
        <f ca="1">IF(OR(INDEX(INDIRECT("times"&amp;BH$2),$F287,CD$28)&gt;10,INDEX(INDIRECT(BJ287),$E287,$F287)="",INDEX(INDIRECT(BJ287),$E287,$F287)&gt;=INDEX(INDIRECT(BJ287),1,CD$28)),0,(INDEX(INDIRECT(BJ287),$E287,$F287))-INDEX(INDIRECT(BJ287),1,CD$28))*(10-INDEX(INDIRECT("times"&amp;BH$2),$F287,CD$28))/10</f>
        <v>0</v>
      </c>
      <c r="CE287" s="63">
        <f ca="1">IF(OR(INDEX(INDIRECT("times"&amp;BH$2),$F287,CE$28)&gt;10,INDEX(INDIRECT(BJ287),$E287,$F287)="",INDEX(INDIRECT(BJ287),$E287,$F287)&gt;=INDEX(INDIRECT(BJ287),1,CE$28)),0,(INDEX(INDIRECT(BJ287),$E287,$F287))-INDEX(INDIRECT(BJ287),1,CE$28))*(10-INDEX(INDIRECT("times"&amp;BH$2),$F287,CE$28))/10</f>
        <v>0</v>
      </c>
      <c r="CF287" s="63">
        <f ca="1">IF(OR(INDEX(INDIRECT("times"&amp;BH$2),$F287,CF$28)&gt;10,INDEX(INDIRECT(BJ287),$E287,$F287)="",INDEX(INDIRECT(BJ287),$E287,$F287)&gt;=INDEX(INDIRECT(BJ287),1,CF$28)),0,(INDEX(INDIRECT(BJ287),$E287,$F287))-INDEX(INDIRECT(BJ287),1,CF$28))*(10-INDEX(INDIRECT("times"&amp;BH$2),$F287,CF$28))/10</f>
        <v>0</v>
      </c>
      <c r="CG287" s="64">
        <f ca="1">IF(OR(INDEX(INDIRECT("times"&amp;BH$2),$F287,CG$28)&gt;10,INDEX(INDIRECT(BJ287),$E287,$F287)="",INDEX(INDIRECT(BJ287),$E287,$F287)&gt;=INDEX(INDIRECT(BJ287),1,CG$28)),0,(INDEX(INDIRECT(BJ287),$E287,$F287))-INDEX(INDIRECT(BJ287),1,CG$28))*(10-INDEX(INDIRECT("times"&amp;BH$2),$F287,CG$28))/10</f>
        <v>0</v>
      </c>
      <c r="CH287" s="201">
        <v>14</v>
      </c>
      <c r="CJ287" s="18" t="s">
        <v>223</v>
      </c>
      <c r="CK287" s="122">
        <f>CJ236</f>
        <v>2</v>
      </c>
      <c r="CL287" s="122" t="str">
        <f>CJ237</f>
        <v>work3564</v>
      </c>
      <c r="CM287" s="210" t="str">
        <f t="shared" si="1201"/>
        <v>core2_work3564</v>
      </c>
      <c r="CN287" s="122">
        <v>5</v>
      </c>
      <c r="CO287" s="33">
        <v>14</v>
      </c>
      <c r="CP287" s="62">
        <f ca="1">IF(OR(INDEX(INDIRECT("times"&amp;CK$2),$F287,CP$28)&gt;10,INDEX(INDIRECT(CM287),$E287,$F287)="",INDEX(INDIRECT(CM287),$E287,$F287)&gt;=INDEX(INDIRECT(CM287),1,CP$28)),0,(INDEX(INDIRECT(CM287),$E287,$F287))-INDEX(INDIRECT(CM287),1,CP$28))*(10-INDEX(INDIRECT("times"&amp;CK$2),$F287,CP$28))/10</f>
        <v>0</v>
      </c>
      <c r="CQ287" s="63">
        <f ca="1">IF(OR(INDEX(INDIRECT("times"&amp;CK$2),$F287,CQ$28)&gt;10,INDEX(INDIRECT(CM287),$E287,$F287)="",INDEX(INDIRECT(CM287),$E287,$F287)&gt;=INDEX(INDIRECT(CM287),1,CQ$28)),0,(INDEX(INDIRECT(CM287),$E287,$F287))-INDEX(INDIRECT(CM287),1,CQ$28))*(10-INDEX(INDIRECT("times"&amp;CK$2),$F287,CQ$28))/10</f>
        <v>0</v>
      </c>
      <c r="CR287" s="63">
        <f ca="1">IF(OR(INDEX(INDIRECT("times"&amp;CK$2),$F287,CR$28)&gt;10,INDEX(INDIRECT(CM287),$E287,$F287)="",INDEX(INDIRECT(CM287),$E287,$F287)&gt;=INDEX(INDIRECT(CM287),1,CR$28)),0,(INDEX(INDIRECT(CM287),$E287,$F287))-INDEX(INDIRECT(CM287),1,CR$28))*(10-INDEX(INDIRECT("times"&amp;CK$2),$F287,CR$28))/10</f>
        <v>0</v>
      </c>
      <c r="CS287" s="63">
        <f ca="1">IF(OR(INDEX(INDIRECT("times"&amp;CK$2),$F287,CS$28)&gt;10,INDEX(INDIRECT(CM287),$E287,$F287)="",INDEX(INDIRECT(CM287),$E287,$F287)&gt;=INDEX(INDIRECT(CM287),1,CS$28)),0,(INDEX(INDIRECT(CM287),$E287,$F287))-INDEX(INDIRECT(CM287),1,CS$28))*(10-INDEX(INDIRECT("times"&amp;CK$2),$F287,CS$28))/10</f>
        <v>0</v>
      </c>
      <c r="CT287" s="63">
        <f ca="1">IF(OR(INDEX(INDIRECT("times"&amp;CK$2),$F287,CT$28)&gt;10,INDEX(INDIRECT(CM287),$E287,$F287)="",INDEX(INDIRECT(CM287),$E287,$F287)&gt;=INDEX(INDIRECT(CM287),1,CT$28)),0,(INDEX(INDIRECT(CM287),$E287,$F287))-INDEX(INDIRECT(CM287),1,CT$28))*(10-INDEX(INDIRECT("times"&amp;CK$2),$F287,CT$28))/10</f>
        <v>0</v>
      </c>
      <c r="CU287" s="63">
        <f ca="1">IF(OR(INDEX(INDIRECT("times"&amp;CK$2),$F287,CU$28)&gt;10,INDEX(INDIRECT(CM287),$E287,$F287)="",INDEX(INDIRECT(CM287),$E287,$F287)&gt;=INDEX(INDIRECT(CM287),1,CU$28)),0,(INDEX(INDIRECT(CM287),$E287,$F287))-INDEX(INDIRECT(CM287),1,CU$28))*(10-INDEX(INDIRECT("times"&amp;CK$2),$F287,CU$28))/10</f>
        <v>0</v>
      </c>
      <c r="CV287" s="63">
        <f ca="1">IF(OR(INDEX(INDIRECT("times"&amp;CK$2),$F287,CV$28)&gt;10,INDEX(INDIRECT(CM287),$E287,$F287)="",INDEX(INDIRECT(CM287),$E287,$F287)&gt;=INDEX(INDIRECT(CM287),1,CV$28)),0,(INDEX(INDIRECT(CM287),$E287,$F287))-INDEX(INDIRECT(CM287),1,CV$28))*(10-INDEX(INDIRECT("times"&amp;CK$2),$F287,CV$28))/10</f>
        <v>0</v>
      </c>
      <c r="CW287" s="63">
        <f ca="1">IF(OR(INDEX(INDIRECT("times"&amp;CK$2),$F287,CW$28)&gt;10,INDEX(INDIRECT(CM287),$E287,$F287)="",INDEX(INDIRECT(CM287),$E287,$F287)&gt;=INDEX(INDIRECT(CM287),1,CW$28)),0,(INDEX(INDIRECT(CM287),$E287,$F287))-INDEX(INDIRECT(CM287),1,CW$28))*(10-INDEX(INDIRECT("times"&amp;CK$2),$F287,CW$28))/10</f>
        <v>0</v>
      </c>
      <c r="CX287" s="63">
        <f ca="1">IF(OR(INDEX(INDIRECT("times"&amp;CK$2),$F287,CX$28)&gt;10,INDEX(INDIRECT(CM287),$E287,$F287)="",INDEX(INDIRECT(CM287),$E287,$F287)&gt;=INDEX(INDIRECT(CM287),1,CX$28)),0,(INDEX(INDIRECT(CM287),$E287,$F287))-INDEX(INDIRECT(CM287),1,CX$28))*(10-INDEX(INDIRECT("times"&amp;CK$2),$F287,CX$28))/10</f>
        <v>0</v>
      </c>
      <c r="CY287" s="63">
        <f ca="1">IF(OR(INDEX(INDIRECT("times"&amp;CK$2),$F287,CY$28)&gt;10,INDEX(INDIRECT(CM287),$E287,$F287)="",INDEX(INDIRECT(CM287),$E287,$F287)&gt;=INDEX(INDIRECT(CM287),1,CY$28)),0,(INDEX(INDIRECT(CM287),$E287,$F287))-INDEX(INDIRECT(CM287),1,CY$28))*(10-INDEX(INDIRECT("times"&amp;CK$2),$F287,CY$28))/10</f>
        <v>0</v>
      </c>
      <c r="CZ287" s="63">
        <f ca="1">IF(OR(INDEX(INDIRECT("times"&amp;CK$2),$F287,CZ$28)&gt;10,INDEX(INDIRECT(CM287),$E287,$F287)="",INDEX(INDIRECT(CM287),$E287,$F287)&gt;=INDEX(INDIRECT(CM287),1,CZ$28)),0,(INDEX(INDIRECT(CM287),$E287,$F287))-INDEX(INDIRECT(CM287),1,CZ$28))*(10-INDEX(INDIRECT("times"&amp;CK$2),$F287,CZ$28))/10</f>
        <v>0</v>
      </c>
      <c r="DA287" s="63">
        <f ca="1">IF(OR(INDEX(INDIRECT("times"&amp;CK$2),$F287,DA$28)&gt;10,INDEX(INDIRECT(CM287),$E287,$F287)="",INDEX(INDIRECT(CM287),$E287,$F287)&gt;=INDEX(INDIRECT(CM287),1,DA$28)),0,(INDEX(INDIRECT(CM287),$E287,$F287))-INDEX(INDIRECT(CM287),1,DA$28))*(10-INDEX(INDIRECT("times"&amp;CK$2),$F287,DA$28))/10</f>
        <v>0</v>
      </c>
      <c r="DB287" s="63">
        <f ca="1">IF(OR(INDEX(INDIRECT("times"&amp;CK$2),$F287,DB$28)&gt;10,INDEX(INDIRECT(CM287),$E287,$F287)="",INDEX(INDIRECT(CM287),$E287,$F287)&gt;=INDEX(INDIRECT(CM287),1,DB$28)),0,(INDEX(INDIRECT(CM287),$E287,$F287))-INDEX(INDIRECT(CM287),1,DB$28))*(10-INDEX(INDIRECT("times"&amp;CK$2),$F287,DB$28))/10</f>
        <v>0</v>
      </c>
      <c r="DC287" s="63">
        <f ca="1">IF(OR(INDEX(INDIRECT("times"&amp;CK$2),$F287,DC$28)&gt;10,INDEX(INDIRECT(CM287),$E287,$F287)="",INDEX(INDIRECT(CM287),$E287,$F287)&gt;=INDEX(INDIRECT(CM287),1,DC$28)),0,(INDEX(INDIRECT(CM287),$E287,$F287))-INDEX(INDIRECT(CM287),1,DC$28))*(10-INDEX(INDIRECT("times"&amp;CK$2),$F287,DC$28))/10</f>
        <v>0</v>
      </c>
      <c r="DD287" s="63">
        <f ca="1">IF(OR(INDEX(INDIRECT("times"&amp;CK$2),$F287,DD$28)&gt;10,INDEX(INDIRECT(CM287),$E287,$F287)="",INDEX(INDIRECT(CM287),$E287,$F287)&gt;=INDEX(INDIRECT(CM287),1,DD$28)),0,(INDEX(INDIRECT(CM287),$E287,$F287))-INDEX(INDIRECT(CM287),1,DD$28))*(10-INDEX(INDIRECT("times"&amp;CK$2),$F287,DD$28))/10</f>
        <v>0</v>
      </c>
      <c r="DE287" s="63">
        <f ca="1">IF(OR(INDEX(INDIRECT("times"&amp;CK$2),$F287,DE$28)&gt;10,INDEX(INDIRECT(CM287),$E287,$F287)="",INDEX(INDIRECT(CM287),$E287,$F287)&gt;=INDEX(INDIRECT(CM287),1,DE$28)),0,(INDEX(INDIRECT(CM287),$E287,$F287))-INDEX(INDIRECT(CM287),1,DE$28))*(10-INDEX(INDIRECT("times"&amp;CK$2),$F287,DE$28))/10</f>
        <v>0</v>
      </c>
      <c r="DF287" s="63">
        <f ca="1">IF(OR(INDEX(INDIRECT("times"&amp;CK$2),$F287,DF$28)&gt;10,INDEX(INDIRECT(CM287),$E287,$F287)="",INDEX(INDIRECT(CM287),$E287,$F287)&gt;=INDEX(INDIRECT(CM287),1,DF$28)),0,(INDEX(INDIRECT(CM287),$E287,$F287))-INDEX(INDIRECT(CM287),1,DF$28))*(10-INDEX(INDIRECT("times"&amp;CK$2),$F287,DF$28))/10</f>
        <v>0</v>
      </c>
      <c r="DG287" s="63">
        <f ca="1">IF(OR(INDEX(INDIRECT("times"&amp;CK$2),$F287,DG$28)&gt;10,INDEX(INDIRECT(CM287),$E287,$F287)="",INDEX(INDIRECT(CM287),$E287,$F287)&gt;=INDEX(INDIRECT(CM287),1,DG$28)),0,(INDEX(INDIRECT(CM287),$E287,$F287))-INDEX(INDIRECT(CM287),1,DG$28))*(10-INDEX(INDIRECT("times"&amp;CK$2),$F287,DG$28))/10</f>
        <v>0</v>
      </c>
      <c r="DH287" s="63">
        <f ca="1">IF(OR(INDEX(INDIRECT("times"&amp;CK$2),$F287,DH$28)&gt;10,INDEX(INDIRECT(CM287),$E287,$F287)="",INDEX(INDIRECT(CM287),$E287,$F287)&gt;=INDEX(INDIRECT(CM287),1,DH$28)),0,(INDEX(INDIRECT(CM287),$E287,$F287))-INDEX(INDIRECT(CM287),1,DH$28))*(10-INDEX(INDIRECT("times"&amp;CK$2),$F287,DH$28))/10</f>
        <v>0</v>
      </c>
      <c r="DI287" s="63">
        <f ca="1">IF(OR(INDEX(INDIRECT("times"&amp;CK$2),$F287,DI$28)&gt;10,INDEX(INDIRECT(CM287),$E287,$F287)="",INDEX(INDIRECT(CM287),$E287,$F287)&gt;=INDEX(INDIRECT(CM287),1,DI$28)),0,(INDEX(INDIRECT(CM287),$E287,$F287))-INDEX(INDIRECT(CM287),1,DI$28))*(10-INDEX(INDIRECT("times"&amp;CK$2),$F287,DI$28))/10</f>
        <v>0</v>
      </c>
      <c r="DJ287" s="64">
        <f ca="1">IF(OR(INDEX(INDIRECT("times"&amp;CK$2),$F287,DJ$28)&gt;10,INDEX(INDIRECT(CM287),$E287,$F287)="",INDEX(INDIRECT(CM287),$E287,$F287)&gt;=INDEX(INDIRECT(CM287),1,DJ$28)),0,(INDEX(INDIRECT(CM287),$E287,$F287))-INDEX(INDIRECT(CM287),1,DJ$28))*(10-INDEX(INDIRECT("times"&amp;CK$2),$F287,DJ$28))/10</f>
        <v>0</v>
      </c>
      <c r="DK287" s="201">
        <v>14</v>
      </c>
      <c r="DM287" s="18" t="s">
        <v>223</v>
      </c>
      <c r="DN287" s="122">
        <f>DM236</f>
        <v>2</v>
      </c>
      <c r="DO287" s="122" t="str">
        <f>DM237</f>
        <v>shop3564</v>
      </c>
      <c r="DP287" s="210" t="str">
        <f t="shared" si="1202"/>
        <v>core2_shop3564</v>
      </c>
      <c r="DQ287" s="122">
        <v>5</v>
      </c>
      <c r="DR287" s="33">
        <v>14</v>
      </c>
      <c r="DS287" s="62">
        <f ca="1">IF(OR(INDEX(INDIRECT("times"&amp;DN$2),$F287,DS$28)&gt;10,INDEX(INDIRECT(DP287),$E287,$F287)="",INDEX(INDIRECT(DP287),$E287,$F287)&gt;=INDEX(INDIRECT(DP287),1,DS$28)),0,(INDEX(INDIRECT(DP287),$E287,$F287))-INDEX(INDIRECT(DP287),1,DS$28))*(10-INDEX(INDIRECT("times"&amp;DN$2),$F287,DS$28))/10</f>
        <v>0</v>
      </c>
      <c r="DT287" s="63">
        <f ca="1">IF(OR(INDEX(INDIRECT("times"&amp;DN$2),$F287,DT$28)&gt;10,INDEX(INDIRECT(DP287),$E287,$F287)="",INDEX(INDIRECT(DP287),$E287,$F287)&gt;=INDEX(INDIRECT(DP287),1,DT$28)),0,(INDEX(INDIRECT(DP287),$E287,$F287))-INDEX(INDIRECT(DP287),1,DT$28))*(10-INDEX(INDIRECT("times"&amp;DN$2),$F287,DT$28))/10</f>
        <v>0</v>
      </c>
      <c r="DU287" s="63">
        <f ca="1">IF(OR(INDEX(INDIRECT("times"&amp;DN$2),$F287,DU$28)&gt;10,INDEX(INDIRECT(DP287),$E287,$F287)="",INDEX(INDIRECT(DP287),$E287,$F287)&gt;=INDEX(INDIRECT(DP287),1,DU$28)),0,(INDEX(INDIRECT(DP287),$E287,$F287))-INDEX(INDIRECT(DP287),1,DU$28))*(10-INDEX(INDIRECT("times"&amp;DN$2),$F287,DU$28))/10</f>
        <v>0</v>
      </c>
      <c r="DV287" s="63">
        <f ca="1">IF(OR(INDEX(INDIRECT("times"&amp;DN$2),$F287,DV$28)&gt;10,INDEX(INDIRECT(DP287),$E287,$F287)="",INDEX(INDIRECT(DP287),$E287,$F287)&gt;=INDEX(INDIRECT(DP287),1,DV$28)),0,(INDEX(INDIRECT(DP287),$E287,$F287))-INDEX(INDIRECT(DP287),1,DV$28))*(10-INDEX(INDIRECT("times"&amp;DN$2),$F287,DV$28))/10</f>
        <v>0</v>
      </c>
      <c r="DW287" s="63">
        <f ca="1">IF(OR(INDEX(INDIRECT("times"&amp;DN$2),$F287,DW$28)&gt;10,INDEX(INDIRECT(DP287),$E287,$F287)="",INDEX(INDIRECT(DP287),$E287,$F287)&gt;=INDEX(INDIRECT(DP287),1,DW$28)),0,(INDEX(INDIRECT(DP287),$E287,$F287))-INDEX(INDIRECT(DP287),1,DW$28))*(10-INDEX(INDIRECT("times"&amp;DN$2),$F287,DW$28))/10</f>
        <v>0</v>
      </c>
      <c r="DX287" s="63">
        <f ca="1">IF(OR(INDEX(INDIRECT("times"&amp;DN$2),$F287,DX$28)&gt;10,INDEX(INDIRECT(DP287),$E287,$F287)="",INDEX(INDIRECT(DP287),$E287,$F287)&gt;=INDEX(INDIRECT(DP287),1,DX$28)),0,(INDEX(INDIRECT(DP287),$E287,$F287))-INDEX(INDIRECT(DP287),1,DX$28))*(10-INDEX(INDIRECT("times"&amp;DN$2),$F287,DX$28))/10</f>
        <v>0</v>
      </c>
      <c r="DY287" s="63">
        <f ca="1">IF(OR(INDEX(INDIRECT("times"&amp;DN$2),$F287,DY$28)&gt;10,INDEX(INDIRECT(DP287),$E287,$F287)="",INDEX(INDIRECT(DP287),$E287,$F287)&gt;=INDEX(INDIRECT(DP287),1,DY$28)),0,(INDEX(INDIRECT(DP287),$E287,$F287))-INDEX(INDIRECT(DP287),1,DY$28))*(10-INDEX(INDIRECT("times"&amp;DN$2),$F287,DY$28))/10</f>
        <v>0</v>
      </c>
      <c r="DZ287" s="63">
        <f ca="1">IF(OR(INDEX(INDIRECT("times"&amp;DN$2),$F287,DZ$28)&gt;10,INDEX(INDIRECT(DP287),$E287,$F287)="",INDEX(INDIRECT(DP287),$E287,$F287)&gt;=INDEX(INDIRECT(DP287),1,DZ$28)),0,(INDEX(INDIRECT(DP287),$E287,$F287))-INDEX(INDIRECT(DP287),1,DZ$28))*(10-INDEX(INDIRECT("times"&amp;DN$2),$F287,DZ$28))/10</f>
        <v>0</v>
      </c>
      <c r="EA287" s="63">
        <f ca="1">IF(OR(INDEX(INDIRECT("times"&amp;DN$2),$F287,EA$28)&gt;10,INDEX(INDIRECT(DP287),$E287,$F287)="",INDEX(INDIRECT(DP287),$E287,$F287)&gt;=INDEX(INDIRECT(DP287),1,EA$28)),0,(INDEX(INDIRECT(DP287),$E287,$F287))-INDEX(INDIRECT(DP287),1,EA$28))*(10-INDEX(INDIRECT("times"&amp;DN$2),$F287,EA$28))/10</f>
        <v>0</v>
      </c>
      <c r="EB287" s="63">
        <f ca="1">IF(OR(INDEX(INDIRECT("times"&amp;DN$2),$F287,EB$28)&gt;10,INDEX(INDIRECT(DP287),$E287,$F287)="",INDEX(INDIRECT(DP287),$E287,$F287)&gt;=INDEX(INDIRECT(DP287),1,EB$28)),0,(INDEX(INDIRECT(DP287),$E287,$F287))-INDEX(INDIRECT(DP287),1,EB$28))*(10-INDEX(INDIRECT("times"&amp;DN$2),$F287,EB$28))/10</f>
        <v>0</v>
      </c>
      <c r="EC287" s="63">
        <f ca="1">IF(OR(INDEX(INDIRECT("times"&amp;DN$2),$F287,EC$28)&gt;10,INDEX(INDIRECT(DP287),$E287,$F287)="",INDEX(INDIRECT(DP287),$E287,$F287)&gt;=INDEX(INDIRECT(DP287),1,EC$28)),0,(INDEX(INDIRECT(DP287),$E287,$F287))-INDEX(INDIRECT(DP287),1,EC$28))*(10-INDEX(INDIRECT("times"&amp;DN$2),$F287,EC$28))/10</f>
        <v>0</v>
      </c>
      <c r="ED287" s="63">
        <f ca="1">IF(OR(INDEX(INDIRECT("times"&amp;DN$2),$F287,ED$28)&gt;10,INDEX(INDIRECT(DP287),$E287,$F287)="",INDEX(INDIRECT(DP287),$E287,$F287)&gt;=INDEX(INDIRECT(DP287),1,ED$28)),0,(INDEX(INDIRECT(DP287),$E287,$F287))-INDEX(INDIRECT(DP287),1,ED$28))*(10-INDEX(INDIRECT("times"&amp;DN$2),$F287,ED$28))/10</f>
        <v>0</v>
      </c>
      <c r="EE287" s="63">
        <f ca="1">IF(OR(INDEX(INDIRECT("times"&amp;DN$2),$F287,EE$28)&gt;10,INDEX(INDIRECT(DP287),$E287,$F287)="",INDEX(INDIRECT(DP287),$E287,$F287)&gt;=INDEX(INDIRECT(DP287),1,EE$28)),0,(INDEX(INDIRECT(DP287),$E287,$F287))-INDEX(INDIRECT(DP287),1,EE$28))*(10-INDEX(INDIRECT("times"&amp;DN$2),$F287,EE$28))/10</f>
        <v>0</v>
      </c>
      <c r="EF287" s="63">
        <f ca="1">IF(OR(INDEX(INDIRECT("times"&amp;DN$2),$F287,EF$28)&gt;10,INDEX(INDIRECT(DP287),$E287,$F287)="",INDEX(INDIRECT(DP287),$E287,$F287)&gt;=INDEX(INDIRECT(DP287),1,EF$28)),0,(INDEX(INDIRECT(DP287),$E287,$F287))-INDEX(INDIRECT(DP287),1,EF$28))*(10-INDEX(INDIRECT("times"&amp;DN$2),$F287,EF$28))/10</f>
        <v>0</v>
      </c>
      <c r="EG287" s="63">
        <f ca="1">IF(OR(INDEX(INDIRECT("times"&amp;DN$2),$F287,EG$28)&gt;10,INDEX(INDIRECT(DP287),$E287,$F287)="",INDEX(INDIRECT(DP287),$E287,$F287)&gt;=INDEX(INDIRECT(DP287),1,EG$28)),0,(INDEX(INDIRECT(DP287),$E287,$F287))-INDEX(INDIRECT(DP287),1,EG$28))*(10-INDEX(INDIRECT("times"&amp;DN$2),$F287,EG$28))/10</f>
        <v>0</v>
      </c>
      <c r="EH287" s="63">
        <f ca="1">IF(OR(INDEX(INDIRECT("times"&amp;DN$2),$F287,EH$28)&gt;10,INDEX(INDIRECT(DP287),$E287,$F287)="",INDEX(INDIRECT(DP287),$E287,$F287)&gt;=INDEX(INDIRECT(DP287),1,EH$28)),0,(INDEX(INDIRECT(DP287),$E287,$F287))-INDEX(INDIRECT(DP287),1,EH$28))*(10-INDEX(INDIRECT("times"&amp;DN$2),$F287,EH$28))/10</f>
        <v>0</v>
      </c>
      <c r="EI287" s="63">
        <f ca="1">IF(OR(INDEX(INDIRECT("times"&amp;DN$2),$F287,EI$28)&gt;10,INDEX(INDIRECT(DP287),$E287,$F287)="",INDEX(INDIRECT(DP287),$E287,$F287)&gt;=INDEX(INDIRECT(DP287),1,EI$28)),0,(INDEX(INDIRECT(DP287),$E287,$F287))-INDEX(INDIRECT(DP287),1,EI$28))*(10-INDEX(INDIRECT("times"&amp;DN$2),$F287,EI$28))/10</f>
        <v>0</v>
      </c>
      <c r="EJ287" s="63">
        <f ca="1">IF(OR(INDEX(INDIRECT("times"&amp;DN$2),$F287,EJ$28)&gt;10,INDEX(INDIRECT(DP287),$E287,$F287)="",INDEX(INDIRECT(DP287),$E287,$F287)&gt;=INDEX(INDIRECT(DP287),1,EJ$28)),0,(INDEX(INDIRECT(DP287),$E287,$F287))-INDEX(INDIRECT(DP287),1,EJ$28))*(10-INDEX(INDIRECT("times"&amp;DN$2),$F287,EJ$28))/10</f>
        <v>0</v>
      </c>
      <c r="EK287" s="63">
        <f ca="1">IF(OR(INDEX(INDIRECT("times"&amp;DN$2),$F287,EK$28)&gt;10,INDEX(INDIRECT(DP287),$E287,$F287)="",INDEX(INDIRECT(DP287),$E287,$F287)&gt;=INDEX(INDIRECT(DP287),1,EK$28)),0,(INDEX(INDIRECT(DP287),$E287,$F287))-INDEX(INDIRECT(DP287),1,EK$28))*(10-INDEX(INDIRECT("times"&amp;DN$2),$F287,EK$28))/10</f>
        <v>0</v>
      </c>
      <c r="EL287" s="63">
        <f ca="1">IF(OR(INDEX(INDIRECT("times"&amp;DN$2),$F287,EL$28)&gt;10,INDEX(INDIRECT(DP287),$E287,$F287)="",INDEX(INDIRECT(DP287),$E287,$F287)&gt;=INDEX(INDIRECT(DP287),1,EL$28)),0,(INDEX(INDIRECT(DP287),$E287,$F287))-INDEX(INDIRECT(DP287),1,EL$28))*(10-INDEX(INDIRECT("times"&amp;DN$2),$F287,EL$28))/10</f>
        <v>0</v>
      </c>
      <c r="EM287" s="64">
        <f ca="1">IF(OR(INDEX(INDIRECT("times"&amp;DN$2),$F287,EM$28)&gt;10,INDEX(INDIRECT(DP287),$E287,$F287)="",INDEX(INDIRECT(DP287),$E287,$F287)&gt;=INDEX(INDIRECT(DP287),1,EM$28)),0,(INDEX(INDIRECT(DP287),$E287,$F287))-INDEX(INDIRECT(DP287),1,EM$28))*(10-INDEX(INDIRECT("times"&amp;DN$2),$F287,EM$28))/10</f>
        <v>0</v>
      </c>
      <c r="EN287" s="201">
        <v>14</v>
      </c>
      <c r="EP287" s="18" t="s">
        <v>223</v>
      </c>
      <c r="EQ287" s="122">
        <f>EP236</f>
        <v>2</v>
      </c>
      <c r="ER287" s="122" t="str">
        <f>EP237</f>
        <v>lei3564</v>
      </c>
      <c r="ES287" s="210" t="str">
        <f t="shared" si="1203"/>
        <v>core2_lei3564</v>
      </c>
      <c r="ET287" s="122">
        <v>5</v>
      </c>
      <c r="EU287" s="33">
        <v>14</v>
      </c>
      <c r="EV287" s="62">
        <f ca="1">IF(OR(INDEX(INDIRECT("times"&amp;EQ$2),$F287,EV$28)&gt;10,INDEX(INDIRECT(ES287),$E287,$F287)="",INDEX(INDIRECT(ES287),$E287,$F287)&gt;=INDEX(INDIRECT(ES287),1,EV$28)),0,(INDEX(INDIRECT(ES287),$E287,$F287))-INDEX(INDIRECT(ES287),1,EV$28))*(10-INDEX(INDIRECT("times"&amp;EQ$2),$F287,EV$28))/10</f>
        <v>0</v>
      </c>
      <c r="EW287" s="63">
        <f ca="1">IF(OR(INDEX(INDIRECT("times"&amp;EQ$2),$F287,EW$28)&gt;10,INDEX(INDIRECT(ES287),$E287,$F287)="",INDEX(INDIRECT(ES287),$E287,$F287)&gt;=INDEX(INDIRECT(ES287),1,EW$28)),0,(INDEX(INDIRECT(ES287),$E287,$F287))-INDEX(INDIRECT(ES287),1,EW$28))*(10-INDEX(INDIRECT("times"&amp;EQ$2),$F287,EW$28))/10</f>
        <v>0</v>
      </c>
      <c r="EX287" s="63">
        <f ca="1">IF(OR(INDEX(INDIRECT("times"&amp;EQ$2),$F287,EX$28)&gt;10,INDEX(INDIRECT(ES287),$E287,$F287)="",INDEX(INDIRECT(ES287),$E287,$F287)&gt;=INDEX(INDIRECT(ES287),1,EX$28)),0,(INDEX(INDIRECT(ES287),$E287,$F287))-INDEX(INDIRECT(ES287),1,EX$28))*(10-INDEX(INDIRECT("times"&amp;EQ$2),$F287,EX$28))/10</f>
        <v>0</v>
      </c>
      <c r="EY287" s="63">
        <f ca="1">IF(OR(INDEX(INDIRECT("times"&amp;EQ$2),$F287,EY$28)&gt;10,INDEX(INDIRECT(ES287),$E287,$F287)="",INDEX(INDIRECT(ES287),$E287,$F287)&gt;=INDEX(INDIRECT(ES287),1,EY$28)),0,(INDEX(INDIRECT(ES287),$E287,$F287))-INDEX(INDIRECT(ES287),1,EY$28))*(10-INDEX(INDIRECT("times"&amp;EQ$2),$F287,EY$28))/10</f>
        <v>0</v>
      </c>
      <c r="EZ287" s="63">
        <f ca="1">IF(OR(INDEX(INDIRECT("times"&amp;EQ$2),$F287,EZ$28)&gt;10,INDEX(INDIRECT(ES287),$E287,$F287)="",INDEX(INDIRECT(ES287),$E287,$F287)&gt;=INDEX(INDIRECT(ES287),1,EZ$28)),0,(INDEX(INDIRECT(ES287),$E287,$F287))-INDEX(INDIRECT(ES287),1,EZ$28))*(10-INDEX(INDIRECT("times"&amp;EQ$2),$F287,EZ$28))/10</f>
        <v>0</v>
      </c>
      <c r="FA287" s="63">
        <f ca="1">IF(OR(INDEX(INDIRECT("times"&amp;EQ$2),$F287,FA$28)&gt;10,INDEX(INDIRECT(ES287),$E287,$F287)="",INDEX(INDIRECT(ES287),$E287,$F287)&gt;=INDEX(INDIRECT(ES287),1,FA$28)),0,(INDEX(INDIRECT(ES287),$E287,$F287))-INDEX(INDIRECT(ES287),1,FA$28))*(10-INDEX(INDIRECT("times"&amp;EQ$2),$F287,FA$28))/10</f>
        <v>0</v>
      </c>
      <c r="FB287" s="63">
        <f ca="1">IF(OR(INDEX(INDIRECT("times"&amp;EQ$2),$F287,FB$28)&gt;10,INDEX(INDIRECT(ES287),$E287,$F287)="",INDEX(INDIRECT(ES287),$E287,$F287)&gt;=INDEX(INDIRECT(ES287),1,FB$28)),0,(INDEX(INDIRECT(ES287),$E287,$F287))-INDEX(INDIRECT(ES287),1,FB$28))*(10-INDEX(INDIRECT("times"&amp;EQ$2),$F287,FB$28))/10</f>
        <v>0</v>
      </c>
      <c r="FC287" s="63">
        <f ca="1">IF(OR(INDEX(INDIRECT("times"&amp;EQ$2),$F287,FC$28)&gt;10,INDEX(INDIRECT(ES287),$E287,$F287)="",INDEX(INDIRECT(ES287),$E287,$F287)&gt;=INDEX(INDIRECT(ES287),1,FC$28)),0,(INDEX(INDIRECT(ES287),$E287,$F287))-INDEX(INDIRECT(ES287),1,FC$28))*(10-INDEX(INDIRECT("times"&amp;EQ$2),$F287,FC$28))/10</f>
        <v>0</v>
      </c>
      <c r="FD287" s="63">
        <f ca="1">IF(OR(INDEX(INDIRECT("times"&amp;EQ$2),$F287,FD$28)&gt;10,INDEX(INDIRECT(ES287),$E287,$F287)="",INDEX(INDIRECT(ES287),$E287,$F287)&gt;=INDEX(INDIRECT(ES287),1,FD$28)),0,(INDEX(INDIRECT(ES287),$E287,$F287))-INDEX(INDIRECT(ES287),1,FD$28))*(10-INDEX(INDIRECT("times"&amp;EQ$2),$F287,FD$28))/10</f>
        <v>0</v>
      </c>
      <c r="FE287" s="63">
        <f ca="1">IF(OR(INDEX(INDIRECT("times"&amp;EQ$2),$F287,FE$28)&gt;10,INDEX(INDIRECT(ES287),$E287,$F287)="",INDEX(INDIRECT(ES287),$E287,$F287)&gt;=INDEX(INDIRECT(ES287),1,FE$28)),0,(INDEX(INDIRECT(ES287),$E287,$F287))-INDEX(INDIRECT(ES287),1,FE$28))*(10-INDEX(INDIRECT("times"&amp;EQ$2),$F287,FE$28))/10</f>
        <v>0</v>
      </c>
      <c r="FF287" s="63">
        <f ca="1">IF(OR(INDEX(INDIRECT("times"&amp;EQ$2),$F287,FF$28)&gt;10,INDEX(INDIRECT(ES287),$E287,$F287)="",INDEX(INDIRECT(ES287),$E287,$F287)&gt;=INDEX(INDIRECT(ES287),1,FF$28)),0,(INDEX(INDIRECT(ES287),$E287,$F287))-INDEX(INDIRECT(ES287),1,FF$28))*(10-INDEX(INDIRECT("times"&amp;EQ$2),$F287,FF$28))/10</f>
        <v>0</v>
      </c>
      <c r="FG287" s="63">
        <f ca="1">IF(OR(INDEX(INDIRECT("times"&amp;EQ$2),$F287,FG$28)&gt;10,INDEX(INDIRECT(ES287),$E287,$F287)="",INDEX(INDIRECT(ES287),$E287,$F287)&gt;=INDEX(INDIRECT(ES287),1,FG$28)),0,(INDEX(INDIRECT(ES287),$E287,$F287))-INDEX(INDIRECT(ES287),1,FG$28))*(10-INDEX(INDIRECT("times"&amp;EQ$2),$F287,FG$28))/10</f>
        <v>0</v>
      </c>
      <c r="FH287" s="63">
        <f ca="1">IF(OR(INDEX(INDIRECT("times"&amp;EQ$2),$F287,FH$28)&gt;10,INDEX(INDIRECT(ES287),$E287,$F287)="",INDEX(INDIRECT(ES287),$E287,$F287)&gt;=INDEX(INDIRECT(ES287),1,FH$28)),0,(INDEX(INDIRECT(ES287),$E287,$F287))-INDEX(INDIRECT(ES287),1,FH$28))*(10-INDEX(INDIRECT("times"&amp;EQ$2),$F287,FH$28))/10</f>
        <v>0</v>
      </c>
      <c r="FI287" s="63">
        <f ca="1">IF(OR(INDEX(INDIRECT("times"&amp;EQ$2),$F287,FI$28)&gt;10,INDEX(INDIRECT(ES287),$E287,$F287)="",INDEX(INDIRECT(ES287),$E287,$F287)&gt;=INDEX(INDIRECT(ES287),1,FI$28)),0,(INDEX(INDIRECT(ES287),$E287,$F287))-INDEX(INDIRECT(ES287),1,FI$28))*(10-INDEX(INDIRECT("times"&amp;EQ$2),$F287,FI$28))/10</f>
        <v>0</v>
      </c>
      <c r="FJ287" s="63">
        <f ca="1">IF(OR(INDEX(INDIRECT("times"&amp;EQ$2),$F287,FJ$28)&gt;10,INDEX(INDIRECT(ES287),$E287,$F287)="",INDEX(INDIRECT(ES287),$E287,$F287)&gt;=INDEX(INDIRECT(ES287),1,FJ$28)),0,(INDEX(INDIRECT(ES287),$E287,$F287))-INDEX(INDIRECT(ES287),1,FJ$28))*(10-INDEX(INDIRECT("times"&amp;EQ$2),$F287,FJ$28))/10</f>
        <v>0</v>
      </c>
      <c r="FK287" s="63">
        <f ca="1">IF(OR(INDEX(INDIRECT("times"&amp;EQ$2),$F287,FK$28)&gt;10,INDEX(INDIRECT(ES287),$E287,$F287)="",INDEX(INDIRECT(ES287),$E287,$F287)&gt;=INDEX(INDIRECT(ES287),1,FK$28)),0,(INDEX(INDIRECT(ES287),$E287,$F287))-INDEX(INDIRECT(ES287),1,FK$28))*(10-INDEX(INDIRECT("times"&amp;EQ$2),$F287,FK$28))/10</f>
        <v>0</v>
      </c>
      <c r="FL287" s="63">
        <f ca="1">IF(OR(INDEX(INDIRECT("times"&amp;EQ$2),$F287,FL$28)&gt;10,INDEX(INDIRECT(ES287),$E287,$F287)="",INDEX(INDIRECT(ES287),$E287,$F287)&gt;=INDEX(INDIRECT(ES287),1,FL$28)),0,(INDEX(INDIRECT(ES287),$E287,$F287))-INDEX(INDIRECT(ES287),1,FL$28))*(10-INDEX(INDIRECT("times"&amp;EQ$2),$F287,FL$28))/10</f>
        <v>0</v>
      </c>
      <c r="FM287" s="63">
        <f ca="1">IF(OR(INDEX(INDIRECT("times"&amp;EQ$2),$F287,FM$28)&gt;10,INDEX(INDIRECT(ES287),$E287,$F287)="",INDEX(INDIRECT(ES287),$E287,$F287)&gt;=INDEX(INDIRECT(ES287),1,FM$28)),0,(INDEX(INDIRECT(ES287),$E287,$F287))-INDEX(INDIRECT(ES287),1,FM$28))*(10-INDEX(INDIRECT("times"&amp;EQ$2),$F287,FM$28))/10</f>
        <v>0</v>
      </c>
      <c r="FN287" s="63">
        <f ca="1">IF(OR(INDEX(INDIRECT("times"&amp;EQ$2),$F287,FN$28)&gt;10,INDEX(INDIRECT(ES287),$E287,$F287)="",INDEX(INDIRECT(ES287),$E287,$F287)&gt;=INDEX(INDIRECT(ES287),1,FN$28)),0,(INDEX(INDIRECT(ES287),$E287,$F287))-INDEX(INDIRECT(ES287),1,FN$28))*(10-INDEX(INDIRECT("times"&amp;EQ$2),$F287,FN$28))/10</f>
        <v>0</v>
      </c>
      <c r="FO287" s="63">
        <f ca="1">IF(OR(INDEX(INDIRECT("times"&amp;EQ$2),$F287,FO$28)&gt;10,INDEX(INDIRECT(ES287),$E287,$F287)="",INDEX(INDIRECT(ES287),$E287,$F287)&gt;=INDEX(INDIRECT(ES287),1,FO$28)),0,(INDEX(INDIRECT(ES287),$E287,$F287))-INDEX(INDIRECT(ES287),1,FO$28))*(10-INDEX(INDIRECT("times"&amp;EQ$2),$F287,FO$28))/10</f>
        <v>0</v>
      </c>
      <c r="FP287" s="64">
        <f ca="1">IF(OR(INDEX(INDIRECT("times"&amp;EQ$2),$F287,FP$28)&gt;10,INDEX(INDIRECT(ES287),$E287,$F287)="",INDEX(INDIRECT(ES287),$E287,$F287)&gt;=INDEX(INDIRECT(ES287),1,FP$28)),0,(INDEX(INDIRECT(ES287),$E287,$F287))-INDEX(INDIRECT(ES287),1,FP$28))*(10-INDEX(INDIRECT("times"&amp;EQ$2),$F287,FP$28))/10</f>
        <v>0</v>
      </c>
      <c r="FQ287" s="201">
        <v>14</v>
      </c>
      <c r="FS287" s="18" t="s">
        <v>223</v>
      </c>
      <c r="FT287" s="122">
        <f>FS236</f>
        <v>2</v>
      </c>
      <c r="FU287" s="122" t="str">
        <f>FS237</f>
        <v>shop65</v>
      </c>
      <c r="FV287" s="210" t="str">
        <f t="shared" si="1204"/>
        <v>core2_shop65</v>
      </c>
      <c r="FW287" s="122">
        <v>5</v>
      </c>
      <c r="FX287" s="33">
        <v>14</v>
      </c>
      <c r="FY287" s="62">
        <f ca="1">IF(OR(INDEX(INDIRECT("times"&amp;FT$2),$F287,FY$28)&gt;10,INDEX(INDIRECT(FV287),$E287,$F287)="",INDEX(INDIRECT(FV287),$E287,$F287)&gt;=INDEX(INDIRECT(FV287),1,FY$28)),0,(INDEX(INDIRECT(FV287),$E287,$F287))-INDEX(INDIRECT(FV287),1,FY$28))*(10-INDEX(INDIRECT("times"&amp;FT$2),$F287,FY$28))/10</f>
        <v>0</v>
      </c>
      <c r="FZ287" s="63">
        <f ca="1">IF(OR(INDEX(INDIRECT("times"&amp;FT$2),$F287,FZ$28)&gt;10,INDEX(INDIRECT(FV287),$E287,$F287)="",INDEX(INDIRECT(FV287),$E287,$F287)&gt;=INDEX(INDIRECT(FV287),1,FZ$28)),0,(INDEX(INDIRECT(FV287),$E287,$F287))-INDEX(INDIRECT(FV287),1,FZ$28))*(10-INDEX(INDIRECT("times"&amp;FT$2),$F287,FZ$28))/10</f>
        <v>0</v>
      </c>
      <c r="GA287" s="63">
        <f ca="1">IF(OR(INDEX(INDIRECT("times"&amp;FT$2),$F287,GA$28)&gt;10,INDEX(INDIRECT(FV287),$E287,$F287)="",INDEX(INDIRECT(FV287),$E287,$F287)&gt;=INDEX(INDIRECT(FV287),1,GA$28)),0,(INDEX(INDIRECT(FV287),$E287,$F287))-INDEX(INDIRECT(FV287),1,GA$28))*(10-INDEX(INDIRECT("times"&amp;FT$2),$F287,GA$28))/10</f>
        <v>0</v>
      </c>
      <c r="GB287" s="63">
        <f ca="1">IF(OR(INDEX(INDIRECT("times"&amp;FT$2),$F287,GB$28)&gt;10,INDEX(INDIRECT(FV287),$E287,$F287)="",INDEX(INDIRECT(FV287),$E287,$F287)&gt;=INDEX(INDIRECT(FV287),1,GB$28)),0,(INDEX(INDIRECT(FV287),$E287,$F287))-INDEX(INDIRECT(FV287),1,GB$28))*(10-INDEX(INDIRECT("times"&amp;FT$2),$F287,GB$28))/10</f>
        <v>0</v>
      </c>
      <c r="GC287" s="63">
        <f ca="1">IF(OR(INDEX(INDIRECT("times"&amp;FT$2),$F287,GC$28)&gt;10,INDEX(INDIRECT(FV287),$E287,$F287)="",INDEX(INDIRECT(FV287),$E287,$F287)&gt;=INDEX(INDIRECT(FV287),1,GC$28)),0,(INDEX(INDIRECT(FV287),$E287,$F287))-INDEX(INDIRECT(FV287),1,GC$28))*(10-INDEX(INDIRECT("times"&amp;FT$2),$F287,GC$28))/10</f>
        <v>0</v>
      </c>
      <c r="GD287" s="63">
        <f ca="1">IF(OR(INDEX(INDIRECT("times"&amp;FT$2),$F287,GD$28)&gt;10,INDEX(INDIRECT(FV287),$E287,$F287)="",INDEX(INDIRECT(FV287),$E287,$F287)&gt;=INDEX(INDIRECT(FV287),1,GD$28)),0,(INDEX(INDIRECT(FV287),$E287,$F287))-INDEX(INDIRECT(FV287),1,GD$28))*(10-INDEX(INDIRECT("times"&amp;FT$2),$F287,GD$28))/10</f>
        <v>0</v>
      </c>
      <c r="GE287" s="63">
        <f ca="1">IF(OR(INDEX(INDIRECT("times"&amp;FT$2),$F287,GE$28)&gt;10,INDEX(INDIRECT(FV287),$E287,$F287)="",INDEX(INDIRECT(FV287),$E287,$F287)&gt;=INDEX(INDIRECT(FV287),1,GE$28)),0,(INDEX(INDIRECT(FV287),$E287,$F287))-INDEX(INDIRECT(FV287),1,GE$28))*(10-INDEX(INDIRECT("times"&amp;FT$2),$F287,GE$28))/10</f>
        <v>0</v>
      </c>
      <c r="GF287" s="63">
        <f ca="1">IF(OR(INDEX(INDIRECT("times"&amp;FT$2),$F287,GF$28)&gt;10,INDEX(INDIRECT(FV287),$E287,$F287)="",INDEX(INDIRECT(FV287),$E287,$F287)&gt;=INDEX(INDIRECT(FV287),1,GF$28)),0,(INDEX(INDIRECT(FV287),$E287,$F287))-INDEX(INDIRECT(FV287),1,GF$28))*(10-INDEX(INDIRECT("times"&amp;FT$2),$F287,GF$28))/10</f>
        <v>0</v>
      </c>
      <c r="GG287" s="63">
        <f ca="1">IF(OR(INDEX(INDIRECT("times"&amp;FT$2),$F287,GG$28)&gt;10,INDEX(INDIRECT(FV287),$E287,$F287)="",INDEX(INDIRECT(FV287),$E287,$F287)&gt;=INDEX(INDIRECT(FV287),1,GG$28)),0,(INDEX(INDIRECT(FV287),$E287,$F287))-INDEX(INDIRECT(FV287),1,GG$28))*(10-INDEX(INDIRECT("times"&amp;FT$2),$F287,GG$28))/10</f>
        <v>0</v>
      </c>
      <c r="GH287" s="63">
        <f ca="1">IF(OR(INDEX(INDIRECT("times"&amp;FT$2),$F287,GH$28)&gt;10,INDEX(INDIRECT(FV287),$E287,$F287)="",INDEX(INDIRECT(FV287),$E287,$F287)&gt;=INDEX(INDIRECT(FV287),1,GH$28)),0,(INDEX(INDIRECT(FV287),$E287,$F287))-INDEX(INDIRECT(FV287),1,GH$28))*(10-INDEX(INDIRECT("times"&amp;FT$2),$F287,GH$28))/10</f>
        <v>0</v>
      </c>
      <c r="GI287" s="63">
        <f ca="1">IF(OR(INDEX(INDIRECT("times"&amp;FT$2),$F287,GI$28)&gt;10,INDEX(INDIRECT(FV287),$E287,$F287)="",INDEX(INDIRECT(FV287),$E287,$F287)&gt;=INDEX(INDIRECT(FV287),1,GI$28)),0,(INDEX(INDIRECT(FV287),$E287,$F287))-INDEX(INDIRECT(FV287),1,GI$28))*(10-INDEX(INDIRECT("times"&amp;FT$2),$F287,GI$28))/10</f>
        <v>0</v>
      </c>
      <c r="GJ287" s="63">
        <f ca="1">IF(OR(INDEX(INDIRECT("times"&amp;FT$2),$F287,GJ$28)&gt;10,INDEX(INDIRECT(FV287),$E287,$F287)="",INDEX(INDIRECT(FV287),$E287,$F287)&gt;=INDEX(INDIRECT(FV287),1,GJ$28)),0,(INDEX(INDIRECT(FV287),$E287,$F287))-INDEX(INDIRECT(FV287),1,GJ$28))*(10-INDEX(INDIRECT("times"&amp;FT$2),$F287,GJ$28))/10</f>
        <v>0</v>
      </c>
      <c r="GK287" s="63">
        <f ca="1">IF(OR(INDEX(INDIRECT("times"&amp;FT$2),$F287,GK$28)&gt;10,INDEX(INDIRECT(FV287),$E287,$F287)="",INDEX(INDIRECT(FV287),$E287,$F287)&gt;=INDEX(INDIRECT(FV287),1,GK$28)),0,(INDEX(INDIRECT(FV287),$E287,$F287))-INDEX(INDIRECT(FV287),1,GK$28))*(10-INDEX(INDIRECT("times"&amp;FT$2),$F287,GK$28))/10</f>
        <v>0</v>
      </c>
      <c r="GL287" s="63">
        <f ca="1">IF(OR(INDEX(INDIRECT("times"&amp;FT$2),$F287,GL$28)&gt;10,INDEX(INDIRECT(FV287),$E287,$F287)="",INDEX(INDIRECT(FV287),$E287,$F287)&gt;=INDEX(INDIRECT(FV287),1,GL$28)),0,(INDEX(INDIRECT(FV287),$E287,$F287))-INDEX(INDIRECT(FV287),1,GL$28))*(10-INDEX(INDIRECT("times"&amp;FT$2),$F287,GL$28))/10</f>
        <v>0</v>
      </c>
      <c r="GM287" s="63">
        <f ca="1">IF(OR(INDEX(INDIRECT("times"&amp;FT$2),$F287,GM$28)&gt;10,INDEX(INDIRECT(FV287),$E287,$F287)="",INDEX(INDIRECT(FV287),$E287,$F287)&gt;=INDEX(INDIRECT(FV287),1,GM$28)),0,(INDEX(INDIRECT(FV287),$E287,$F287))-INDEX(INDIRECT(FV287),1,GM$28))*(10-INDEX(INDIRECT("times"&amp;FT$2),$F287,GM$28))/10</f>
        <v>0</v>
      </c>
      <c r="GN287" s="63">
        <f ca="1">IF(OR(INDEX(INDIRECT("times"&amp;FT$2),$F287,GN$28)&gt;10,INDEX(INDIRECT(FV287),$E287,$F287)="",INDEX(INDIRECT(FV287),$E287,$F287)&gt;=INDEX(INDIRECT(FV287),1,GN$28)),0,(INDEX(INDIRECT(FV287),$E287,$F287))-INDEX(INDIRECT(FV287),1,GN$28))*(10-INDEX(INDIRECT("times"&amp;FT$2),$F287,GN$28))/10</f>
        <v>0</v>
      </c>
      <c r="GO287" s="63">
        <f ca="1">IF(OR(INDEX(INDIRECT("times"&amp;FT$2),$F287,GO$28)&gt;10,INDEX(INDIRECT(FV287),$E287,$F287)="",INDEX(INDIRECT(FV287),$E287,$F287)&gt;=INDEX(INDIRECT(FV287),1,GO$28)),0,(INDEX(INDIRECT(FV287),$E287,$F287))-INDEX(INDIRECT(FV287),1,GO$28))*(10-INDEX(INDIRECT("times"&amp;FT$2),$F287,GO$28))/10</f>
        <v>0</v>
      </c>
      <c r="GP287" s="63">
        <f ca="1">IF(OR(INDEX(INDIRECT("times"&amp;FT$2),$F287,GP$28)&gt;10,INDEX(INDIRECT(FV287),$E287,$F287)="",INDEX(INDIRECT(FV287),$E287,$F287)&gt;=INDEX(INDIRECT(FV287),1,GP$28)),0,(INDEX(INDIRECT(FV287),$E287,$F287))-INDEX(INDIRECT(FV287),1,GP$28))*(10-INDEX(INDIRECT("times"&amp;FT$2),$F287,GP$28))/10</f>
        <v>0</v>
      </c>
      <c r="GQ287" s="63">
        <f ca="1">IF(OR(INDEX(INDIRECT("times"&amp;FT$2),$F287,GQ$28)&gt;10,INDEX(INDIRECT(FV287),$E287,$F287)="",INDEX(INDIRECT(FV287),$E287,$F287)&gt;=INDEX(INDIRECT(FV287),1,GQ$28)),0,(INDEX(INDIRECT(FV287),$E287,$F287))-INDEX(INDIRECT(FV287),1,GQ$28))*(10-INDEX(INDIRECT("times"&amp;FT$2),$F287,GQ$28))/10</f>
        <v>0</v>
      </c>
      <c r="GR287" s="63">
        <f ca="1">IF(OR(INDEX(INDIRECT("times"&amp;FT$2),$F287,GR$28)&gt;10,INDEX(INDIRECT(FV287),$E287,$F287)="",INDEX(INDIRECT(FV287),$E287,$F287)&gt;=INDEX(INDIRECT(FV287),1,GR$28)),0,(INDEX(INDIRECT(FV287),$E287,$F287))-INDEX(INDIRECT(FV287),1,GR$28))*(10-INDEX(INDIRECT("times"&amp;FT$2),$F287,GR$28))/10</f>
        <v>0</v>
      </c>
      <c r="GS287" s="64">
        <f ca="1">IF(OR(INDEX(INDIRECT("times"&amp;FT$2),$F287,GS$28)&gt;10,INDEX(INDIRECT(FV287),$E287,$F287)="",INDEX(INDIRECT(FV287),$E287,$F287)&gt;=INDEX(INDIRECT(FV287),1,GS$28)),0,(INDEX(INDIRECT(FV287),$E287,$F287))-INDEX(INDIRECT(FV287),1,GS$28))*(10-INDEX(INDIRECT("times"&amp;FT$2),$F287,GS$28))/10</f>
        <v>0</v>
      </c>
      <c r="GT287" s="201">
        <v>14</v>
      </c>
      <c r="GV287" s="18" t="s">
        <v>223</v>
      </c>
      <c r="GW287" s="122">
        <f>GV236</f>
        <v>2</v>
      </c>
      <c r="GX287" s="122" t="str">
        <f>GV237</f>
        <v>lei65</v>
      </c>
      <c r="GY287" s="210" t="str">
        <f t="shared" si="1205"/>
        <v>core2_lei65</v>
      </c>
      <c r="GZ287" s="122">
        <v>5</v>
      </c>
      <c r="HA287" s="33">
        <v>14</v>
      </c>
      <c r="HB287" s="62">
        <f ca="1">IF(OR(INDEX(INDIRECT("times"&amp;GW$2),$F287,HB$28)&gt;10,INDEX(INDIRECT(GY287),$E287,$F287)="",INDEX(INDIRECT(GY287),$E287,$F287)&gt;=INDEX(INDIRECT(GY287),1,HB$28)),0,(INDEX(INDIRECT(GY287),$E287,$F287))-INDEX(INDIRECT(GY287),1,HB$28))*(10-INDEX(INDIRECT("times"&amp;GW$2),$F287,HB$28))/10</f>
        <v>0</v>
      </c>
      <c r="HC287" s="63">
        <f ca="1">IF(OR(INDEX(INDIRECT("times"&amp;GW$2),$F287,HC$28)&gt;10,INDEX(INDIRECT(GY287),$E287,$F287)="",INDEX(INDIRECT(GY287),$E287,$F287)&gt;=INDEX(INDIRECT(GY287),1,HC$28)),0,(INDEX(INDIRECT(GY287),$E287,$F287))-INDEX(INDIRECT(GY287),1,HC$28))*(10-INDEX(INDIRECT("times"&amp;GW$2),$F287,HC$28))/10</f>
        <v>0</v>
      </c>
      <c r="HD287" s="63">
        <f ca="1">IF(OR(INDEX(INDIRECT("times"&amp;GW$2),$F287,HD$28)&gt;10,INDEX(INDIRECT(GY287),$E287,$F287)="",INDEX(INDIRECT(GY287),$E287,$F287)&gt;=INDEX(INDIRECT(GY287),1,HD$28)),0,(INDEX(INDIRECT(GY287),$E287,$F287))-INDEX(INDIRECT(GY287),1,HD$28))*(10-INDEX(INDIRECT("times"&amp;GW$2),$F287,HD$28))/10</f>
        <v>0</v>
      </c>
      <c r="HE287" s="63">
        <f ca="1">IF(OR(INDEX(INDIRECT("times"&amp;GW$2),$F287,HE$28)&gt;10,INDEX(INDIRECT(GY287),$E287,$F287)="",INDEX(INDIRECT(GY287),$E287,$F287)&gt;=INDEX(INDIRECT(GY287),1,HE$28)),0,(INDEX(INDIRECT(GY287),$E287,$F287))-INDEX(INDIRECT(GY287),1,HE$28))*(10-INDEX(INDIRECT("times"&amp;GW$2),$F287,HE$28))/10</f>
        <v>0</v>
      </c>
      <c r="HF287" s="63">
        <f ca="1">IF(OR(INDEX(INDIRECT("times"&amp;GW$2),$F287,HF$28)&gt;10,INDEX(INDIRECT(GY287),$E287,$F287)="",INDEX(INDIRECT(GY287),$E287,$F287)&gt;=INDEX(INDIRECT(GY287),1,HF$28)),0,(INDEX(INDIRECT(GY287),$E287,$F287))-INDEX(INDIRECT(GY287),1,HF$28))*(10-INDEX(INDIRECT("times"&amp;GW$2),$F287,HF$28))/10</f>
        <v>0</v>
      </c>
      <c r="HG287" s="63">
        <f ca="1">IF(OR(INDEX(INDIRECT("times"&amp;GW$2),$F287,HG$28)&gt;10,INDEX(INDIRECT(GY287),$E287,$F287)="",INDEX(INDIRECT(GY287),$E287,$F287)&gt;=INDEX(INDIRECT(GY287),1,HG$28)),0,(INDEX(INDIRECT(GY287),$E287,$F287))-INDEX(INDIRECT(GY287),1,HG$28))*(10-INDEX(INDIRECT("times"&amp;GW$2),$F287,HG$28))/10</f>
        <v>0</v>
      </c>
      <c r="HH287" s="63">
        <f ca="1">IF(OR(INDEX(INDIRECT("times"&amp;GW$2),$F287,HH$28)&gt;10,INDEX(INDIRECT(GY287),$E287,$F287)="",INDEX(INDIRECT(GY287),$E287,$F287)&gt;=INDEX(INDIRECT(GY287),1,HH$28)),0,(INDEX(INDIRECT(GY287),$E287,$F287))-INDEX(INDIRECT(GY287),1,HH$28))*(10-INDEX(INDIRECT("times"&amp;GW$2),$F287,HH$28))/10</f>
        <v>0</v>
      </c>
      <c r="HI287" s="63">
        <f ca="1">IF(OR(INDEX(INDIRECT("times"&amp;GW$2),$F287,HI$28)&gt;10,INDEX(INDIRECT(GY287),$E287,$F287)="",INDEX(INDIRECT(GY287),$E287,$F287)&gt;=INDEX(INDIRECT(GY287),1,HI$28)),0,(INDEX(INDIRECT(GY287),$E287,$F287))-INDEX(INDIRECT(GY287),1,HI$28))*(10-INDEX(INDIRECT("times"&amp;GW$2),$F287,HI$28))/10</f>
        <v>0</v>
      </c>
      <c r="HJ287" s="63">
        <f ca="1">IF(OR(INDEX(INDIRECT("times"&amp;GW$2),$F287,HJ$28)&gt;10,INDEX(INDIRECT(GY287),$E287,$F287)="",INDEX(INDIRECT(GY287),$E287,$F287)&gt;=INDEX(INDIRECT(GY287),1,HJ$28)),0,(INDEX(INDIRECT(GY287),$E287,$F287))-INDEX(INDIRECT(GY287),1,HJ$28))*(10-INDEX(INDIRECT("times"&amp;GW$2),$F287,HJ$28))/10</f>
        <v>0</v>
      </c>
      <c r="HK287" s="63">
        <f ca="1">IF(OR(INDEX(INDIRECT("times"&amp;GW$2),$F287,HK$28)&gt;10,INDEX(INDIRECT(GY287),$E287,$F287)="",INDEX(INDIRECT(GY287),$E287,$F287)&gt;=INDEX(INDIRECT(GY287),1,HK$28)),0,(INDEX(INDIRECT(GY287),$E287,$F287))-INDEX(INDIRECT(GY287),1,HK$28))*(10-INDEX(INDIRECT("times"&amp;GW$2),$F287,HK$28))/10</f>
        <v>0</v>
      </c>
      <c r="HL287" s="63">
        <f ca="1">IF(OR(INDEX(INDIRECT("times"&amp;GW$2),$F287,HL$28)&gt;10,INDEX(INDIRECT(GY287),$E287,$F287)="",INDEX(INDIRECT(GY287),$E287,$F287)&gt;=INDEX(INDIRECT(GY287),1,HL$28)),0,(INDEX(INDIRECT(GY287),$E287,$F287))-INDEX(INDIRECT(GY287),1,HL$28))*(10-INDEX(INDIRECT("times"&amp;GW$2),$F287,HL$28))/10</f>
        <v>0</v>
      </c>
      <c r="HM287" s="63">
        <f ca="1">IF(OR(INDEX(INDIRECT("times"&amp;GW$2),$F287,HM$28)&gt;10,INDEX(INDIRECT(GY287),$E287,$F287)="",INDEX(INDIRECT(GY287),$E287,$F287)&gt;=INDEX(INDIRECT(GY287),1,HM$28)),0,(INDEX(INDIRECT(GY287),$E287,$F287))-INDEX(INDIRECT(GY287),1,HM$28))*(10-INDEX(INDIRECT("times"&amp;GW$2),$F287,HM$28))/10</f>
        <v>0</v>
      </c>
      <c r="HN287" s="63">
        <f ca="1">IF(OR(INDEX(INDIRECT("times"&amp;GW$2),$F287,HN$28)&gt;10,INDEX(INDIRECT(GY287),$E287,$F287)="",INDEX(INDIRECT(GY287),$E287,$F287)&gt;=INDEX(INDIRECT(GY287),1,HN$28)),0,(INDEX(INDIRECT(GY287),$E287,$F287))-INDEX(INDIRECT(GY287),1,HN$28))*(10-INDEX(INDIRECT("times"&amp;GW$2),$F287,HN$28))/10</f>
        <v>0</v>
      </c>
      <c r="HO287" s="63">
        <f ca="1">IF(OR(INDEX(INDIRECT("times"&amp;GW$2),$F287,HO$28)&gt;10,INDEX(INDIRECT(GY287),$E287,$F287)="",INDEX(INDIRECT(GY287),$E287,$F287)&gt;=INDEX(INDIRECT(GY287),1,HO$28)),0,(INDEX(INDIRECT(GY287),$E287,$F287))-INDEX(INDIRECT(GY287),1,HO$28))*(10-INDEX(INDIRECT("times"&amp;GW$2),$F287,HO$28))/10</f>
        <v>0</v>
      </c>
      <c r="HP287" s="63">
        <f ca="1">IF(OR(INDEX(INDIRECT("times"&amp;GW$2),$F287,HP$28)&gt;10,INDEX(INDIRECT(GY287),$E287,$F287)="",INDEX(INDIRECT(GY287),$E287,$F287)&gt;=INDEX(INDIRECT(GY287),1,HP$28)),0,(INDEX(INDIRECT(GY287),$E287,$F287))-INDEX(INDIRECT(GY287),1,HP$28))*(10-INDEX(INDIRECT("times"&amp;GW$2),$F287,HP$28))/10</f>
        <v>0</v>
      </c>
      <c r="HQ287" s="63">
        <f ca="1">IF(OR(INDEX(INDIRECT("times"&amp;GW$2),$F287,HQ$28)&gt;10,INDEX(INDIRECT(GY287),$E287,$F287)="",INDEX(INDIRECT(GY287),$E287,$F287)&gt;=INDEX(INDIRECT(GY287),1,HQ$28)),0,(INDEX(INDIRECT(GY287),$E287,$F287))-INDEX(INDIRECT(GY287),1,HQ$28))*(10-INDEX(INDIRECT("times"&amp;GW$2),$F287,HQ$28))/10</f>
        <v>0</v>
      </c>
      <c r="HR287" s="63">
        <f ca="1">IF(OR(INDEX(INDIRECT("times"&amp;GW$2),$F287,HR$28)&gt;10,INDEX(INDIRECT(GY287),$E287,$F287)="",INDEX(INDIRECT(GY287),$E287,$F287)&gt;=INDEX(INDIRECT(GY287),1,HR$28)),0,(INDEX(INDIRECT(GY287),$E287,$F287))-INDEX(INDIRECT(GY287),1,HR$28))*(10-INDEX(INDIRECT("times"&amp;GW$2),$F287,HR$28))/10</f>
        <v>0</v>
      </c>
      <c r="HS287" s="63">
        <f ca="1">IF(OR(INDEX(INDIRECT("times"&amp;GW$2),$F287,HS$28)&gt;10,INDEX(INDIRECT(GY287),$E287,$F287)="",INDEX(INDIRECT(GY287),$E287,$F287)&gt;=INDEX(INDIRECT(GY287),1,HS$28)),0,(INDEX(INDIRECT(GY287),$E287,$F287))-INDEX(INDIRECT(GY287),1,HS$28))*(10-INDEX(INDIRECT("times"&amp;GW$2),$F287,HS$28))/10</f>
        <v>0</v>
      </c>
      <c r="HT287" s="63">
        <f ca="1">IF(OR(INDEX(INDIRECT("times"&amp;GW$2),$F287,HT$28)&gt;10,INDEX(INDIRECT(GY287),$E287,$F287)="",INDEX(INDIRECT(GY287),$E287,$F287)&gt;=INDEX(INDIRECT(GY287),1,HT$28)),0,(INDEX(INDIRECT(GY287),$E287,$F287))-INDEX(INDIRECT(GY287),1,HT$28))*(10-INDEX(INDIRECT("times"&amp;GW$2),$F287,HT$28))/10</f>
        <v>0</v>
      </c>
      <c r="HU287" s="63">
        <f ca="1">IF(OR(INDEX(INDIRECT("times"&amp;GW$2),$F287,HU$28)&gt;10,INDEX(INDIRECT(GY287),$E287,$F287)="",INDEX(INDIRECT(GY287),$E287,$F287)&gt;=INDEX(INDIRECT(GY287),1,HU$28)),0,(INDEX(INDIRECT(GY287),$E287,$F287))-INDEX(INDIRECT(GY287),1,HU$28))*(10-INDEX(INDIRECT("times"&amp;GW$2),$F287,HU$28))/10</f>
        <v>0</v>
      </c>
      <c r="HV287" s="64">
        <f ca="1">IF(OR(INDEX(INDIRECT("times"&amp;GW$2),$F287,HV$28)&gt;10,INDEX(INDIRECT(GY287),$E287,$F287)="",INDEX(INDIRECT(GY287),$E287,$F287)&gt;=INDEX(INDIRECT(GY287),1,HV$28)),0,(INDEX(INDIRECT(GY287),$E287,$F287))-INDEX(INDIRECT(GY287),1,HV$28))*(10-INDEX(INDIRECT("times"&amp;GW$2),$F287,HV$28))/10</f>
        <v>0</v>
      </c>
      <c r="HW287" s="201">
        <v>14</v>
      </c>
    </row>
    <row r="288" spans="1:231" ht="15">
      <c r="A288" s="18" t="s">
        <v>224</v>
      </c>
      <c r="B288" s="122">
        <f>A236</f>
        <v>2</v>
      </c>
      <c r="C288" s="122" t="str">
        <f>A237</f>
        <v>work1834</v>
      </c>
      <c r="D288" s="210" t="str">
        <f t="shared" si="1198"/>
        <v>core2_work1834</v>
      </c>
      <c r="E288" s="122">
        <v>5</v>
      </c>
      <c r="F288" s="33">
        <v>15</v>
      </c>
      <c r="G288" s="62">
        <f ca="1">IF(OR(INDEX(INDIRECT("times"&amp;B$2),$F288,G$28)&gt;10,INDEX(INDIRECT(D288),$E288,$F288)="",INDEX(INDIRECT(D288),$E288,$F288)&gt;=INDEX(INDIRECT(D288),1,G$28)),0,(INDEX(INDIRECT(D288),$E288,$F288))-INDEX(INDIRECT(D288),1,G$28))*(10-INDEX(INDIRECT("times"&amp;B$2),$F288,G$28))/10</f>
        <v>0</v>
      </c>
      <c r="H288" s="63">
        <f ca="1">IF(OR(INDEX(INDIRECT("times"&amp;B$2),$F288,H$28)&gt;10,INDEX(INDIRECT(D288),$E288,$F288)="",INDEX(INDIRECT(D288),$E288,$F288)&gt;=INDEX(INDIRECT(D288),1,H$28)),0,(INDEX(INDIRECT(D288),$E288,$F288))-INDEX(INDIRECT(D288),1,H$28))*(10-INDEX(INDIRECT("times"&amp;B$2),$F288,H$28))/10</f>
        <v>0</v>
      </c>
      <c r="I288" s="63">
        <f ca="1">IF(OR(INDEX(INDIRECT("times"&amp;B$2),$F288,I$28)&gt;10,INDEX(INDIRECT(D288),$E288,$F288)="",INDEX(INDIRECT(D288),$E288,$F288)&gt;=INDEX(INDIRECT(D288),1,I$28)),0,(INDEX(INDIRECT(D288),$E288,$F288))-INDEX(INDIRECT(D288),1,I$28))*(10-INDEX(INDIRECT("times"&amp;B$2),$F288,I$28))/10</f>
        <v>0</v>
      </c>
      <c r="J288" s="63">
        <f ca="1">IF(OR(INDEX(INDIRECT("times"&amp;B$2),$F288,J$28)&gt;10,INDEX(INDIRECT(D288),$E288,$F288)="",INDEX(INDIRECT(D288),$E288,$F288)&gt;=INDEX(INDIRECT(D288),1,J$28)),0,(INDEX(INDIRECT(D288),$E288,$F288))-INDEX(INDIRECT(D288),1,J$28))*(10-INDEX(INDIRECT("times"&amp;B$2),$F288,J$28))/10</f>
        <v>0</v>
      </c>
      <c r="K288" s="63">
        <f ca="1">IF(OR(INDEX(INDIRECT("times"&amp;B$2),$F288,K$28)&gt;10,INDEX(INDIRECT(D288),$E288,$F288)="",INDEX(INDIRECT(D288),$E288,$F288)&gt;=INDEX(INDIRECT(D288),1,K$28)),0,(INDEX(INDIRECT(D288),$E288,$F288))-INDEX(INDIRECT(D288),1,K$28))*(10-INDEX(INDIRECT("times"&amp;B$2),$F288,K$28))/10</f>
        <v>0</v>
      </c>
      <c r="L288" s="63">
        <f ca="1">IF(OR(INDEX(INDIRECT("times"&amp;B$2),$F288,L$28)&gt;10,INDEX(INDIRECT(D288),$E288,$F288)="",INDEX(INDIRECT(D288),$E288,$F288)&gt;=INDEX(INDIRECT(D288),1,L$28)),0,(INDEX(INDIRECT(D288),$E288,$F288))-INDEX(INDIRECT(D288),1,L$28))*(10-INDEX(INDIRECT("times"&amp;B$2),$F288,L$28))/10</f>
        <v>0</v>
      </c>
      <c r="M288" s="63">
        <f ca="1">IF(OR(INDEX(INDIRECT("times"&amp;B$2),$F288,M$28)&gt;10,INDEX(INDIRECT(D288),$E288,$F288)="",INDEX(INDIRECT(D288),$E288,$F288)&gt;=INDEX(INDIRECT(D288),1,M$28)),0,(INDEX(INDIRECT(D288),$E288,$F288))-INDEX(INDIRECT(D288),1,M$28))*(10-INDEX(INDIRECT("times"&amp;B$2),$F288,M$28))/10</f>
        <v>0</v>
      </c>
      <c r="N288" s="63">
        <f ca="1">IF(OR(INDEX(INDIRECT("times"&amp;B$2),$F288,N$28)&gt;10,INDEX(INDIRECT(D288),$E288,$F288)="",INDEX(INDIRECT(D288),$E288,$F288)&gt;=INDEX(INDIRECT(D288),1,N$28)),0,(INDEX(INDIRECT(D288),$E288,$F288))-INDEX(INDIRECT(D288),1,N$28))*(10-INDEX(INDIRECT("times"&amp;B$2),$F288,N$28))/10</f>
        <v>0</v>
      </c>
      <c r="O288" s="63">
        <f ca="1">IF(OR(INDEX(INDIRECT("times"&amp;B$2),$F288,O$28)&gt;10,INDEX(INDIRECT(D288),$E288,$F288)="",INDEX(INDIRECT(D288),$E288,$F288)&gt;=INDEX(INDIRECT(D288),1,O$28)),0,(INDEX(INDIRECT(D288),$E288,$F288))-INDEX(INDIRECT(D288),1,O$28))*(10-INDEX(INDIRECT("times"&amp;B$2),$F288,O$28))/10</f>
        <v>0</v>
      </c>
      <c r="P288" s="63">
        <f ca="1">IF(OR(INDEX(INDIRECT("times"&amp;B$2),$F288,P$28)&gt;10,INDEX(INDIRECT(D288),$E288,$F288)="",INDEX(INDIRECT(D288),$E288,$F288)&gt;=INDEX(INDIRECT(D288),1,P$28)),0,(INDEX(INDIRECT(D288),$E288,$F288))-INDEX(INDIRECT(D288),1,P$28))*(10-INDEX(INDIRECT("times"&amp;B$2),$F288,P$28))/10</f>
        <v>0</v>
      </c>
      <c r="Q288" s="63">
        <f ca="1">IF(OR(INDEX(INDIRECT("times"&amp;B$2),$F288,Q$28)&gt;10,INDEX(INDIRECT(D288),$E288,$F288)="",INDEX(INDIRECT(D288),$E288,$F288)&gt;=INDEX(INDIRECT(D288),1,Q$28)),0,(INDEX(INDIRECT(D288),$E288,$F288))-INDEX(INDIRECT(D288),1,Q$28))*(10-INDEX(INDIRECT("times"&amp;B$2),$F288,Q$28))/10</f>
        <v>0</v>
      </c>
      <c r="R288" s="63">
        <f ca="1">IF(OR(INDEX(INDIRECT("times"&amp;B$2),$F288,R$28)&gt;10,INDEX(INDIRECT(D288),$E288,$F288)="",INDEX(INDIRECT(D288),$E288,$F288)&gt;=INDEX(INDIRECT(D288),1,R$28)),0,(INDEX(INDIRECT(D288),$E288,$F288))-INDEX(INDIRECT(D288),1,R$28))*(10-INDEX(INDIRECT("times"&amp;B$2),$F288,R$28))/10</f>
        <v>0</v>
      </c>
      <c r="S288" s="63">
        <f ca="1">IF(OR(INDEX(INDIRECT("times"&amp;B$2),$F288,S$28)&gt;10,INDEX(INDIRECT(D288),$E288,$F288)="",INDEX(INDIRECT(D288),$E288,$F288)&gt;=INDEX(INDIRECT(D288),1,S$28)),0,(INDEX(INDIRECT(D288),$E288,$F288))-INDEX(INDIRECT(D288),1,S$28))*(10-INDEX(INDIRECT("times"&amp;B$2),$F288,S$28))/10</f>
        <v>0</v>
      </c>
      <c r="T288" s="63">
        <f ca="1">IF(OR(INDEX(INDIRECT("times"&amp;B$2),$F288,T$28)&gt;10,INDEX(INDIRECT(D288),$E288,$F288)="",INDEX(INDIRECT(D288),$E288,$F288)&gt;=INDEX(INDIRECT(D288),1,T$28)),0,(INDEX(INDIRECT(D288),$E288,$F288))-INDEX(INDIRECT(D288),1,T$28))*(10-INDEX(INDIRECT("times"&amp;B$2),$F288,T$28))/10</f>
        <v>0</v>
      </c>
      <c r="U288" s="63">
        <f ca="1">IF(OR(INDEX(INDIRECT("times"&amp;B$2),$F288,U$28)&gt;10,INDEX(INDIRECT(D288),$E288,$F288)="",INDEX(INDIRECT(D288),$E288,$F288)&gt;=INDEX(INDIRECT(D288),1,U$28)),0,(INDEX(INDIRECT(D288),$E288,$F288))-INDEX(INDIRECT(D288),1,U$28))*(10-INDEX(INDIRECT("times"&amp;B$2),$F288,U$28))/10</f>
        <v>0</v>
      </c>
      <c r="V288" s="63">
        <f ca="1">IF(OR(INDEX(INDIRECT("times"&amp;B$2),$F288,V$28)&gt;10,INDEX(INDIRECT(D288),$E288,$F288)="",INDEX(INDIRECT(D288),$E288,$F288)&gt;=INDEX(INDIRECT(D288),1,V$28)),0,(INDEX(INDIRECT(D288),$E288,$F288))-INDEX(INDIRECT(D288),1,V$28))*(10-INDEX(INDIRECT("times"&amp;B$2),$F288,V$28))/10</f>
        <v>0</v>
      </c>
      <c r="W288" s="63">
        <f ca="1">IF(OR(INDEX(INDIRECT("times"&amp;B$2),$F288,W$28)&gt;10,INDEX(INDIRECT(D288),$E288,$F288)="",INDEX(INDIRECT(D288),$E288,$F288)&gt;=INDEX(INDIRECT(D288),1,W$28)),0,(INDEX(INDIRECT(D288),$E288,$F288))-INDEX(INDIRECT(D288),1,W$28))*(10-INDEX(INDIRECT("times"&amp;B$2),$F288,W$28))/10</f>
        <v>0</v>
      </c>
      <c r="X288" s="63">
        <f ca="1">IF(OR(INDEX(INDIRECT("times"&amp;B$2),$F288,X$28)&gt;10,INDEX(INDIRECT(D288),$E288,$F288)="",INDEX(INDIRECT(D288),$E288,$F288)&gt;=INDEX(INDIRECT(D288),1,X$28)),0,(INDEX(INDIRECT(D288),$E288,$F288))-INDEX(INDIRECT(D288),1,X$28))*(10-INDEX(INDIRECT("times"&amp;B$2),$F288,X$28))/10</f>
        <v>0</v>
      </c>
      <c r="Y288" s="63">
        <f ca="1">IF(OR(INDEX(INDIRECT("times"&amp;B$2),$F288,Y$28)&gt;10,INDEX(INDIRECT(D288),$E288,$F288)="",INDEX(INDIRECT(D288),$E288,$F288)&gt;=INDEX(INDIRECT(D288),1,Y$28)),0,(INDEX(INDIRECT(D288),$E288,$F288))-INDEX(INDIRECT(D288),1,Y$28))*(10-INDEX(INDIRECT("times"&amp;B$2),$F288,Y$28))/10</f>
        <v>0</v>
      </c>
      <c r="Z288" s="63">
        <f ca="1">IF(OR(INDEX(INDIRECT("times"&amp;B$2),$F288,Z$28)&gt;10,INDEX(INDIRECT(D288),$E288,$F288)="",INDEX(INDIRECT(D288),$E288,$F288)&gt;=INDEX(INDIRECT(D288),1,Z$28)),0,(INDEX(INDIRECT(D288),$E288,$F288))-INDEX(INDIRECT(D288),1,Z$28))*(10-INDEX(INDIRECT("times"&amp;B$2),$F288,Z$28))/10</f>
        <v>0</v>
      </c>
      <c r="AA288" s="64">
        <f ca="1">IF(OR(INDEX(INDIRECT("times"&amp;B$2),$F288,AA$28)&gt;10,INDEX(INDIRECT(D288),$E288,$F288)="",INDEX(INDIRECT(D288),$E288,$F288)&gt;=INDEX(INDIRECT(D288),1,AA$28)),0,(INDEX(INDIRECT(D288),$E288,$F288))-INDEX(INDIRECT(D288),1,AA$28))*(10-INDEX(INDIRECT("times"&amp;B$2),$F288,AA$28))/10</f>
        <v>0</v>
      </c>
      <c r="AB288" s="201">
        <v>15</v>
      </c>
      <c r="AD288" s="18" t="s">
        <v>224</v>
      </c>
      <c r="AE288" s="122">
        <f>AD236</f>
        <v>2</v>
      </c>
      <c r="AF288" s="122" t="str">
        <f>AD237</f>
        <v>shop1834</v>
      </c>
      <c r="AG288" s="210" t="str">
        <f t="shared" si="1199"/>
        <v>core2_shop1834</v>
      </c>
      <c r="AH288" s="122">
        <v>5</v>
      </c>
      <c r="AI288" s="33">
        <v>15</v>
      </c>
      <c r="AJ288" s="62">
        <f ca="1">IF(OR(INDEX(INDIRECT("times"&amp;AE$2),$F288,AJ$28)&gt;10,INDEX(INDIRECT(AG288),$E288,$F288)="",INDEX(INDIRECT(AG288),$E288,$F288)&gt;=INDEX(INDIRECT(AG288),1,AJ$28)),0,(INDEX(INDIRECT(AG288),$E288,$F288))-INDEX(INDIRECT(AG288),1,AJ$28))*(10-INDEX(INDIRECT("times"&amp;AE$2),$F288,AJ$28))/10</f>
        <v>0</v>
      </c>
      <c r="AK288" s="63">
        <f ca="1">IF(OR(INDEX(INDIRECT("times"&amp;AE$2),$F288,AK$28)&gt;10,INDEX(INDIRECT(AG288),$E288,$F288)="",INDEX(INDIRECT(AG288),$E288,$F288)&gt;=INDEX(INDIRECT(AG288),1,AK$28)),0,(INDEX(INDIRECT(AG288),$E288,$F288))-INDEX(INDIRECT(AG288),1,AK$28))*(10-INDEX(INDIRECT("times"&amp;AE$2),$F288,AK$28))/10</f>
        <v>0</v>
      </c>
      <c r="AL288" s="63">
        <f ca="1">IF(OR(INDEX(INDIRECT("times"&amp;AE$2),$F288,AL$28)&gt;10,INDEX(INDIRECT(AG288),$E288,$F288)="",INDEX(INDIRECT(AG288),$E288,$F288)&gt;=INDEX(INDIRECT(AG288),1,AL$28)),0,(INDEX(INDIRECT(AG288),$E288,$F288))-INDEX(INDIRECT(AG288),1,AL$28))*(10-INDEX(INDIRECT("times"&amp;AE$2),$F288,AL$28))/10</f>
        <v>0</v>
      </c>
      <c r="AM288" s="63">
        <f ca="1">IF(OR(INDEX(INDIRECT("times"&amp;AE$2),$F288,AM$28)&gt;10,INDEX(INDIRECT(AG288),$E288,$F288)="",INDEX(INDIRECT(AG288),$E288,$F288)&gt;=INDEX(INDIRECT(AG288),1,AM$28)),0,(INDEX(INDIRECT(AG288),$E288,$F288))-INDEX(INDIRECT(AG288),1,AM$28))*(10-INDEX(INDIRECT("times"&amp;AE$2),$F288,AM$28))/10</f>
        <v>0</v>
      </c>
      <c r="AN288" s="63">
        <f ca="1">IF(OR(INDEX(INDIRECT("times"&amp;AE$2),$F288,AN$28)&gt;10,INDEX(INDIRECT(AG288),$E288,$F288)="",INDEX(INDIRECT(AG288),$E288,$F288)&gt;=INDEX(INDIRECT(AG288),1,AN$28)),0,(INDEX(INDIRECT(AG288),$E288,$F288))-INDEX(INDIRECT(AG288),1,AN$28))*(10-INDEX(INDIRECT("times"&amp;AE$2),$F288,AN$28))/10</f>
        <v>0</v>
      </c>
      <c r="AO288" s="63">
        <f ca="1">IF(OR(INDEX(INDIRECT("times"&amp;AE$2),$F288,AO$28)&gt;10,INDEX(INDIRECT(AG288),$E288,$F288)="",INDEX(INDIRECT(AG288),$E288,$F288)&gt;=INDEX(INDIRECT(AG288),1,AO$28)),0,(INDEX(INDIRECT(AG288),$E288,$F288))-INDEX(INDIRECT(AG288),1,AO$28))*(10-INDEX(INDIRECT("times"&amp;AE$2),$F288,AO$28))/10</f>
        <v>0</v>
      </c>
      <c r="AP288" s="63">
        <f ca="1">IF(OR(INDEX(INDIRECT("times"&amp;AE$2),$F288,AP$28)&gt;10,INDEX(INDIRECT(AG288),$E288,$F288)="",INDEX(INDIRECT(AG288),$E288,$F288)&gt;=INDEX(INDIRECT(AG288),1,AP$28)),0,(INDEX(INDIRECT(AG288),$E288,$F288))-INDEX(INDIRECT(AG288),1,AP$28))*(10-INDEX(INDIRECT("times"&amp;AE$2),$F288,AP$28))/10</f>
        <v>0</v>
      </c>
      <c r="AQ288" s="63">
        <f ca="1">IF(OR(INDEX(INDIRECT("times"&amp;AE$2),$F288,AQ$28)&gt;10,INDEX(INDIRECT(AG288),$E288,$F288)="",INDEX(INDIRECT(AG288),$E288,$F288)&gt;=INDEX(INDIRECT(AG288),1,AQ$28)),0,(INDEX(INDIRECT(AG288),$E288,$F288))-INDEX(INDIRECT(AG288),1,AQ$28))*(10-INDEX(INDIRECT("times"&amp;AE$2),$F288,AQ$28))/10</f>
        <v>0</v>
      </c>
      <c r="AR288" s="63">
        <f ca="1">IF(OR(INDEX(INDIRECT("times"&amp;AE$2),$F288,AR$28)&gt;10,INDEX(INDIRECT(AG288),$E288,$F288)="",INDEX(INDIRECT(AG288),$E288,$F288)&gt;=INDEX(INDIRECT(AG288),1,AR$28)),0,(INDEX(INDIRECT(AG288),$E288,$F288))-INDEX(INDIRECT(AG288),1,AR$28))*(10-INDEX(INDIRECT("times"&amp;AE$2),$F288,AR$28))/10</f>
        <v>0</v>
      </c>
      <c r="AS288" s="63">
        <f ca="1">IF(OR(INDEX(INDIRECT("times"&amp;AE$2),$F288,AS$28)&gt;10,INDEX(INDIRECT(AG288),$E288,$F288)="",INDEX(INDIRECT(AG288),$E288,$F288)&gt;=INDEX(INDIRECT(AG288),1,AS$28)),0,(INDEX(INDIRECT(AG288),$E288,$F288))-INDEX(INDIRECT(AG288),1,AS$28))*(10-INDEX(INDIRECT("times"&amp;AE$2),$F288,AS$28))/10</f>
        <v>0</v>
      </c>
      <c r="AT288" s="63">
        <f ca="1">IF(OR(INDEX(INDIRECT("times"&amp;AE$2),$F288,AT$28)&gt;10,INDEX(INDIRECT(AG288),$E288,$F288)="",INDEX(INDIRECT(AG288),$E288,$F288)&gt;=INDEX(INDIRECT(AG288),1,AT$28)),0,(INDEX(INDIRECT(AG288),$E288,$F288))-INDEX(INDIRECT(AG288),1,AT$28))*(10-INDEX(INDIRECT("times"&amp;AE$2),$F288,AT$28))/10</f>
        <v>0</v>
      </c>
      <c r="AU288" s="63">
        <f ca="1">IF(OR(INDEX(INDIRECT("times"&amp;AE$2),$F288,AU$28)&gt;10,INDEX(INDIRECT(AG288),$E288,$F288)="",INDEX(INDIRECT(AG288),$E288,$F288)&gt;=INDEX(INDIRECT(AG288),1,AU$28)),0,(INDEX(INDIRECT(AG288),$E288,$F288))-INDEX(INDIRECT(AG288),1,AU$28))*(10-INDEX(INDIRECT("times"&amp;AE$2),$F288,AU$28))/10</f>
        <v>0</v>
      </c>
      <c r="AV288" s="63">
        <f ca="1">IF(OR(INDEX(INDIRECT("times"&amp;AE$2),$F288,AV$28)&gt;10,INDEX(INDIRECT(AG288),$E288,$F288)="",INDEX(INDIRECT(AG288),$E288,$F288)&gt;=INDEX(INDIRECT(AG288),1,AV$28)),0,(INDEX(INDIRECT(AG288),$E288,$F288))-INDEX(INDIRECT(AG288),1,AV$28))*(10-INDEX(INDIRECT("times"&amp;AE$2),$F288,AV$28))/10</f>
        <v>0</v>
      </c>
      <c r="AW288" s="63">
        <f ca="1">IF(OR(INDEX(INDIRECT("times"&amp;AE$2),$F288,AW$28)&gt;10,INDEX(INDIRECT(AG288),$E288,$F288)="",INDEX(INDIRECT(AG288),$E288,$F288)&gt;=INDEX(INDIRECT(AG288),1,AW$28)),0,(INDEX(INDIRECT(AG288),$E288,$F288))-INDEX(INDIRECT(AG288),1,AW$28))*(10-INDEX(INDIRECT("times"&amp;AE$2),$F288,AW$28))/10</f>
        <v>0</v>
      </c>
      <c r="AX288" s="63">
        <f ca="1">IF(OR(INDEX(INDIRECT("times"&amp;AE$2),$F288,AX$28)&gt;10,INDEX(INDIRECT(AG288),$E288,$F288)="",INDEX(INDIRECT(AG288),$E288,$F288)&gt;=INDEX(INDIRECT(AG288),1,AX$28)),0,(INDEX(INDIRECT(AG288),$E288,$F288))-INDEX(INDIRECT(AG288),1,AX$28))*(10-INDEX(INDIRECT("times"&amp;AE$2),$F288,AX$28))/10</f>
        <v>0</v>
      </c>
      <c r="AY288" s="63">
        <f ca="1">IF(OR(INDEX(INDIRECT("times"&amp;AE$2),$F288,AY$28)&gt;10,INDEX(INDIRECT(AG288),$E288,$F288)="",INDEX(INDIRECT(AG288),$E288,$F288)&gt;=INDEX(INDIRECT(AG288),1,AY$28)),0,(INDEX(INDIRECT(AG288),$E288,$F288))-INDEX(INDIRECT(AG288),1,AY$28))*(10-INDEX(INDIRECT("times"&amp;AE$2),$F288,AY$28))/10</f>
        <v>0</v>
      </c>
      <c r="AZ288" s="63">
        <f ca="1">IF(OR(INDEX(INDIRECT("times"&amp;AE$2),$F288,AZ$28)&gt;10,INDEX(INDIRECT(AG288),$E288,$F288)="",INDEX(INDIRECT(AG288),$E288,$F288)&gt;=INDEX(INDIRECT(AG288),1,AZ$28)),0,(INDEX(INDIRECT(AG288),$E288,$F288))-INDEX(INDIRECT(AG288),1,AZ$28))*(10-INDEX(INDIRECT("times"&amp;AE$2),$F288,AZ$28))/10</f>
        <v>0</v>
      </c>
      <c r="BA288" s="63">
        <f ca="1">IF(OR(INDEX(INDIRECT("times"&amp;AE$2),$F288,BA$28)&gt;10,INDEX(INDIRECT(AG288),$E288,$F288)="",INDEX(INDIRECT(AG288),$E288,$F288)&gt;=INDEX(INDIRECT(AG288),1,BA$28)),0,(INDEX(INDIRECT(AG288),$E288,$F288))-INDEX(INDIRECT(AG288),1,BA$28))*(10-INDEX(INDIRECT("times"&amp;AE$2),$F288,BA$28))/10</f>
        <v>0</v>
      </c>
      <c r="BB288" s="63">
        <f ca="1">IF(OR(INDEX(INDIRECT("times"&amp;AE$2),$F288,BB$28)&gt;10,INDEX(INDIRECT(AG288),$E288,$F288)="",INDEX(INDIRECT(AG288),$E288,$F288)&gt;=INDEX(INDIRECT(AG288),1,BB$28)),0,(INDEX(INDIRECT(AG288),$E288,$F288))-INDEX(INDIRECT(AG288),1,BB$28))*(10-INDEX(INDIRECT("times"&amp;AE$2),$F288,BB$28))/10</f>
        <v>0</v>
      </c>
      <c r="BC288" s="63">
        <f ca="1">IF(OR(INDEX(INDIRECT("times"&amp;AE$2),$F288,BC$28)&gt;10,INDEX(INDIRECT(AG288),$E288,$F288)="",INDEX(INDIRECT(AG288),$E288,$F288)&gt;=INDEX(INDIRECT(AG288),1,BC$28)),0,(INDEX(INDIRECT(AG288),$E288,$F288))-INDEX(INDIRECT(AG288),1,BC$28))*(10-INDEX(INDIRECT("times"&amp;AE$2),$F288,BC$28))/10</f>
        <v>0</v>
      </c>
      <c r="BD288" s="64">
        <f ca="1">IF(OR(INDEX(INDIRECT("times"&amp;AE$2),$F288,BD$28)&gt;10,INDEX(INDIRECT(AG288),$E288,$F288)="",INDEX(INDIRECT(AG288),$E288,$F288)&gt;=INDEX(INDIRECT(AG288),1,BD$28)),0,(INDEX(INDIRECT(AG288),$E288,$F288))-INDEX(INDIRECT(AG288),1,BD$28))*(10-INDEX(INDIRECT("times"&amp;AE$2),$F288,BD$28))/10</f>
        <v>0</v>
      </c>
      <c r="BE288" s="201">
        <v>15</v>
      </c>
      <c r="BG288" s="18" t="s">
        <v>224</v>
      </c>
      <c r="BH288" s="122">
        <f>BG236</f>
        <v>2</v>
      </c>
      <c r="BI288" s="122" t="str">
        <f>BG237</f>
        <v>lei1834</v>
      </c>
      <c r="BJ288" s="210" t="str">
        <f t="shared" si="1200"/>
        <v>core2_lei1834</v>
      </c>
      <c r="BK288" s="122">
        <v>5</v>
      </c>
      <c r="BL288" s="33">
        <v>15</v>
      </c>
      <c r="BM288" s="62">
        <f ca="1">IF(OR(INDEX(INDIRECT("times"&amp;BH$2),$F288,BM$28)&gt;10,INDEX(INDIRECT(BJ288),$E288,$F288)="",INDEX(INDIRECT(BJ288),$E288,$F288)&gt;=INDEX(INDIRECT(BJ288),1,BM$28)),0,(INDEX(INDIRECT(BJ288),$E288,$F288))-INDEX(INDIRECT(BJ288),1,BM$28))*(10-INDEX(INDIRECT("times"&amp;BH$2),$F288,BM$28))/10</f>
        <v>0</v>
      </c>
      <c r="BN288" s="63">
        <f ca="1">IF(OR(INDEX(INDIRECT("times"&amp;BH$2),$F288,BN$28)&gt;10,INDEX(INDIRECT(BJ288),$E288,$F288)="",INDEX(INDIRECT(BJ288),$E288,$F288)&gt;=INDEX(INDIRECT(BJ288),1,BN$28)),0,(INDEX(INDIRECT(BJ288),$E288,$F288))-INDEX(INDIRECT(BJ288),1,BN$28))*(10-INDEX(INDIRECT("times"&amp;BH$2),$F288,BN$28))/10</f>
        <v>0</v>
      </c>
      <c r="BO288" s="63">
        <f ca="1">IF(OR(INDEX(INDIRECT("times"&amp;BH$2),$F288,BO$28)&gt;10,INDEX(INDIRECT(BJ288),$E288,$F288)="",INDEX(INDIRECT(BJ288),$E288,$F288)&gt;=INDEX(INDIRECT(BJ288),1,BO$28)),0,(INDEX(INDIRECT(BJ288),$E288,$F288))-INDEX(INDIRECT(BJ288),1,BO$28))*(10-INDEX(INDIRECT("times"&amp;BH$2),$F288,BO$28))/10</f>
        <v>0</v>
      </c>
      <c r="BP288" s="63">
        <f ca="1">IF(OR(INDEX(INDIRECT("times"&amp;BH$2),$F288,BP$28)&gt;10,INDEX(INDIRECT(BJ288),$E288,$F288)="",INDEX(INDIRECT(BJ288),$E288,$F288)&gt;=INDEX(INDIRECT(BJ288),1,BP$28)),0,(INDEX(INDIRECT(BJ288),$E288,$F288))-INDEX(INDIRECT(BJ288),1,BP$28))*(10-INDEX(INDIRECT("times"&amp;BH$2),$F288,BP$28))/10</f>
        <v>0</v>
      </c>
      <c r="BQ288" s="63">
        <f ca="1">IF(OR(INDEX(INDIRECT("times"&amp;BH$2),$F288,BQ$28)&gt;10,INDEX(INDIRECT(BJ288),$E288,$F288)="",INDEX(INDIRECT(BJ288),$E288,$F288)&gt;=INDEX(INDIRECT(BJ288),1,BQ$28)),0,(INDEX(INDIRECT(BJ288),$E288,$F288))-INDEX(INDIRECT(BJ288),1,BQ$28))*(10-INDEX(INDIRECT("times"&amp;BH$2),$F288,BQ$28))/10</f>
        <v>0</v>
      </c>
      <c r="BR288" s="63">
        <f ca="1">IF(OR(INDEX(INDIRECT("times"&amp;BH$2),$F288,BR$28)&gt;10,INDEX(INDIRECT(BJ288),$E288,$F288)="",INDEX(INDIRECT(BJ288),$E288,$F288)&gt;=INDEX(INDIRECT(BJ288),1,BR$28)),0,(INDEX(INDIRECT(BJ288),$E288,$F288))-INDEX(INDIRECT(BJ288),1,BR$28))*(10-INDEX(INDIRECT("times"&amp;BH$2),$F288,BR$28))/10</f>
        <v>0</v>
      </c>
      <c r="BS288" s="63">
        <f ca="1">IF(OR(INDEX(INDIRECT("times"&amp;BH$2),$F288,BS$28)&gt;10,INDEX(INDIRECT(BJ288),$E288,$F288)="",INDEX(INDIRECT(BJ288),$E288,$F288)&gt;=INDEX(INDIRECT(BJ288),1,BS$28)),0,(INDEX(INDIRECT(BJ288),$E288,$F288))-INDEX(INDIRECT(BJ288),1,BS$28))*(10-INDEX(INDIRECT("times"&amp;BH$2),$F288,BS$28))/10</f>
        <v>0</v>
      </c>
      <c r="BT288" s="63">
        <f ca="1">IF(OR(INDEX(INDIRECT("times"&amp;BH$2),$F288,BT$28)&gt;10,INDEX(INDIRECT(BJ288),$E288,$F288)="",INDEX(INDIRECT(BJ288),$E288,$F288)&gt;=INDEX(INDIRECT(BJ288),1,BT$28)),0,(INDEX(INDIRECT(BJ288),$E288,$F288))-INDEX(INDIRECT(BJ288),1,BT$28))*(10-INDEX(INDIRECT("times"&amp;BH$2),$F288,BT$28))/10</f>
        <v>0</v>
      </c>
      <c r="BU288" s="63">
        <f ca="1">IF(OR(INDEX(INDIRECT("times"&amp;BH$2),$F288,BU$28)&gt;10,INDEX(INDIRECT(BJ288),$E288,$F288)="",INDEX(INDIRECT(BJ288),$E288,$F288)&gt;=INDEX(INDIRECT(BJ288),1,BU$28)),0,(INDEX(INDIRECT(BJ288),$E288,$F288))-INDEX(INDIRECT(BJ288),1,BU$28))*(10-INDEX(INDIRECT("times"&amp;BH$2),$F288,BU$28))/10</f>
        <v>0</v>
      </c>
      <c r="BV288" s="63">
        <f ca="1">IF(OR(INDEX(INDIRECT("times"&amp;BH$2),$F288,BV$28)&gt;10,INDEX(INDIRECT(BJ288),$E288,$F288)="",INDEX(INDIRECT(BJ288),$E288,$F288)&gt;=INDEX(INDIRECT(BJ288),1,BV$28)),0,(INDEX(INDIRECT(BJ288),$E288,$F288))-INDEX(INDIRECT(BJ288),1,BV$28))*(10-INDEX(INDIRECT("times"&amp;BH$2),$F288,BV$28))/10</f>
        <v>0</v>
      </c>
      <c r="BW288" s="63">
        <f ca="1">IF(OR(INDEX(INDIRECT("times"&amp;BH$2),$F288,BW$28)&gt;10,INDEX(INDIRECT(BJ288),$E288,$F288)="",INDEX(INDIRECT(BJ288),$E288,$F288)&gt;=INDEX(INDIRECT(BJ288),1,BW$28)),0,(INDEX(INDIRECT(BJ288),$E288,$F288))-INDEX(INDIRECT(BJ288),1,BW$28))*(10-INDEX(INDIRECT("times"&amp;BH$2),$F288,BW$28))/10</f>
        <v>0</v>
      </c>
      <c r="BX288" s="63">
        <f ca="1">IF(OR(INDEX(INDIRECT("times"&amp;BH$2),$F288,BX$28)&gt;10,INDEX(INDIRECT(BJ288),$E288,$F288)="",INDEX(INDIRECT(BJ288),$E288,$F288)&gt;=INDEX(INDIRECT(BJ288),1,BX$28)),0,(INDEX(INDIRECT(BJ288),$E288,$F288))-INDEX(INDIRECT(BJ288),1,BX$28))*(10-INDEX(INDIRECT("times"&amp;BH$2),$F288,BX$28))/10</f>
        <v>0</v>
      </c>
      <c r="BY288" s="63">
        <f ca="1">IF(OR(INDEX(INDIRECT("times"&amp;BH$2),$F288,BY$28)&gt;10,INDEX(INDIRECT(BJ288),$E288,$F288)="",INDEX(INDIRECT(BJ288),$E288,$F288)&gt;=INDEX(INDIRECT(BJ288),1,BY$28)),0,(INDEX(INDIRECT(BJ288),$E288,$F288))-INDEX(INDIRECT(BJ288),1,BY$28))*(10-INDEX(INDIRECT("times"&amp;BH$2),$F288,BY$28))/10</f>
        <v>0</v>
      </c>
      <c r="BZ288" s="63">
        <f ca="1">IF(OR(INDEX(INDIRECT("times"&amp;BH$2),$F288,BZ$28)&gt;10,INDEX(INDIRECT(BJ288),$E288,$F288)="",INDEX(INDIRECT(BJ288),$E288,$F288)&gt;=INDEX(INDIRECT(BJ288),1,BZ$28)),0,(INDEX(INDIRECT(BJ288),$E288,$F288))-INDEX(INDIRECT(BJ288),1,BZ$28))*(10-INDEX(INDIRECT("times"&amp;BH$2),$F288,BZ$28))/10</f>
        <v>0</v>
      </c>
      <c r="CA288" s="63">
        <f ca="1">IF(OR(INDEX(INDIRECT("times"&amp;BH$2),$F288,CA$28)&gt;10,INDEX(INDIRECT(BJ288),$E288,$F288)="",INDEX(INDIRECT(BJ288),$E288,$F288)&gt;=INDEX(INDIRECT(BJ288),1,CA$28)),0,(INDEX(INDIRECT(BJ288),$E288,$F288))-INDEX(INDIRECT(BJ288),1,CA$28))*(10-INDEX(INDIRECT("times"&amp;BH$2),$F288,CA$28))/10</f>
        <v>0</v>
      </c>
      <c r="CB288" s="63">
        <f ca="1">IF(OR(INDEX(INDIRECT("times"&amp;BH$2),$F288,CB$28)&gt;10,INDEX(INDIRECT(BJ288),$E288,$F288)="",INDEX(INDIRECT(BJ288),$E288,$F288)&gt;=INDEX(INDIRECT(BJ288),1,CB$28)),0,(INDEX(INDIRECT(BJ288),$E288,$F288))-INDEX(INDIRECT(BJ288),1,CB$28))*(10-INDEX(INDIRECT("times"&amp;BH$2),$F288,CB$28))/10</f>
        <v>0</v>
      </c>
      <c r="CC288" s="63">
        <f ca="1">IF(OR(INDEX(INDIRECT("times"&amp;BH$2),$F288,CC$28)&gt;10,INDEX(INDIRECT(BJ288),$E288,$F288)="",INDEX(INDIRECT(BJ288),$E288,$F288)&gt;=INDEX(INDIRECT(BJ288),1,CC$28)),0,(INDEX(INDIRECT(BJ288),$E288,$F288))-INDEX(INDIRECT(BJ288),1,CC$28))*(10-INDEX(INDIRECT("times"&amp;BH$2),$F288,CC$28))/10</f>
        <v>0</v>
      </c>
      <c r="CD288" s="63">
        <f ca="1">IF(OR(INDEX(INDIRECT("times"&amp;BH$2),$F288,CD$28)&gt;10,INDEX(INDIRECT(BJ288),$E288,$F288)="",INDEX(INDIRECT(BJ288),$E288,$F288)&gt;=INDEX(INDIRECT(BJ288),1,CD$28)),0,(INDEX(INDIRECT(BJ288),$E288,$F288))-INDEX(INDIRECT(BJ288),1,CD$28))*(10-INDEX(INDIRECT("times"&amp;BH$2),$F288,CD$28))/10</f>
        <v>0</v>
      </c>
      <c r="CE288" s="63">
        <f ca="1">IF(OR(INDEX(INDIRECT("times"&amp;BH$2),$F288,CE$28)&gt;10,INDEX(INDIRECT(BJ288),$E288,$F288)="",INDEX(INDIRECT(BJ288),$E288,$F288)&gt;=INDEX(INDIRECT(BJ288),1,CE$28)),0,(INDEX(INDIRECT(BJ288),$E288,$F288))-INDEX(INDIRECT(BJ288),1,CE$28))*(10-INDEX(INDIRECT("times"&amp;BH$2),$F288,CE$28))/10</f>
        <v>0</v>
      </c>
      <c r="CF288" s="63">
        <f ca="1">IF(OR(INDEX(INDIRECT("times"&amp;BH$2),$F288,CF$28)&gt;10,INDEX(INDIRECT(BJ288),$E288,$F288)="",INDEX(INDIRECT(BJ288),$E288,$F288)&gt;=INDEX(INDIRECT(BJ288),1,CF$28)),0,(INDEX(INDIRECT(BJ288),$E288,$F288))-INDEX(INDIRECT(BJ288),1,CF$28))*(10-INDEX(INDIRECT("times"&amp;BH$2),$F288,CF$28))/10</f>
        <v>0</v>
      </c>
      <c r="CG288" s="64">
        <f ca="1">IF(OR(INDEX(INDIRECT("times"&amp;BH$2),$F288,CG$28)&gt;10,INDEX(INDIRECT(BJ288),$E288,$F288)="",INDEX(INDIRECT(BJ288),$E288,$F288)&gt;=INDEX(INDIRECT(BJ288),1,CG$28)),0,(INDEX(INDIRECT(BJ288),$E288,$F288))-INDEX(INDIRECT(BJ288),1,CG$28))*(10-INDEX(INDIRECT("times"&amp;BH$2),$F288,CG$28))/10</f>
        <v>0</v>
      </c>
      <c r="CH288" s="201">
        <v>15</v>
      </c>
      <c r="CJ288" s="18" t="s">
        <v>224</v>
      </c>
      <c r="CK288" s="122">
        <f>CJ236</f>
        <v>2</v>
      </c>
      <c r="CL288" s="122" t="str">
        <f>CJ237</f>
        <v>work3564</v>
      </c>
      <c r="CM288" s="210" t="str">
        <f t="shared" si="1201"/>
        <v>core2_work3564</v>
      </c>
      <c r="CN288" s="122">
        <v>5</v>
      </c>
      <c r="CO288" s="33">
        <v>15</v>
      </c>
      <c r="CP288" s="62">
        <f ca="1">IF(OR(INDEX(INDIRECT("times"&amp;CK$2),$F288,CP$28)&gt;10,INDEX(INDIRECT(CM288),$E288,$F288)="",INDEX(INDIRECT(CM288),$E288,$F288)&gt;=INDEX(INDIRECT(CM288),1,CP$28)),0,(INDEX(INDIRECT(CM288),$E288,$F288))-INDEX(INDIRECT(CM288),1,CP$28))*(10-INDEX(INDIRECT("times"&amp;CK$2),$F288,CP$28))/10</f>
        <v>0</v>
      </c>
      <c r="CQ288" s="63">
        <f ca="1">IF(OR(INDEX(INDIRECT("times"&amp;CK$2),$F288,CQ$28)&gt;10,INDEX(INDIRECT(CM288),$E288,$F288)="",INDEX(INDIRECT(CM288),$E288,$F288)&gt;=INDEX(INDIRECT(CM288),1,CQ$28)),0,(INDEX(INDIRECT(CM288),$E288,$F288))-INDEX(INDIRECT(CM288),1,CQ$28))*(10-INDEX(INDIRECT("times"&amp;CK$2),$F288,CQ$28))/10</f>
        <v>0</v>
      </c>
      <c r="CR288" s="63">
        <f ca="1">IF(OR(INDEX(INDIRECT("times"&amp;CK$2),$F288,CR$28)&gt;10,INDEX(INDIRECT(CM288),$E288,$F288)="",INDEX(INDIRECT(CM288),$E288,$F288)&gt;=INDEX(INDIRECT(CM288),1,CR$28)),0,(INDEX(INDIRECT(CM288),$E288,$F288))-INDEX(INDIRECT(CM288),1,CR$28))*(10-INDEX(INDIRECT("times"&amp;CK$2),$F288,CR$28))/10</f>
        <v>0</v>
      </c>
      <c r="CS288" s="63">
        <f ca="1">IF(OR(INDEX(INDIRECT("times"&amp;CK$2),$F288,CS$28)&gt;10,INDEX(INDIRECT(CM288),$E288,$F288)="",INDEX(INDIRECT(CM288),$E288,$F288)&gt;=INDEX(INDIRECT(CM288),1,CS$28)),0,(INDEX(INDIRECT(CM288),$E288,$F288))-INDEX(INDIRECT(CM288),1,CS$28))*(10-INDEX(INDIRECT("times"&amp;CK$2),$F288,CS$28))/10</f>
        <v>0</v>
      </c>
      <c r="CT288" s="63">
        <f ca="1">IF(OR(INDEX(INDIRECT("times"&amp;CK$2),$F288,CT$28)&gt;10,INDEX(INDIRECT(CM288),$E288,$F288)="",INDEX(INDIRECT(CM288),$E288,$F288)&gt;=INDEX(INDIRECT(CM288),1,CT$28)),0,(INDEX(INDIRECT(CM288),$E288,$F288))-INDEX(INDIRECT(CM288),1,CT$28))*(10-INDEX(INDIRECT("times"&amp;CK$2),$F288,CT$28))/10</f>
        <v>0</v>
      </c>
      <c r="CU288" s="63">
        <f ca="1">IF(OR(INDEX(INDIRECT("times"&amp;CK$2),$F288,CU$28)&gt;10,INDEX(INDIRECT(CM288),$E288,$F288)="",INDEX(INDIRECT(CM288),$E288,$F288)&gt;=INDEX(INDIRECT(CM288),1,CU$28)),0,(INDEX(INDIRECT(CM288),$E288,$F288))-INDEX(INDIRECT(CM288),1,CU$28))*(10-INDEX(INDIRECT("times"&amp;CK$2),$F288,CU$28))/10</f>
        <v>0</v>
      </c>
      <c r="CV288" s="63">
        <f ca="1">IF(OR(INDEX(INDIRECT("times"&amp;CK$2),$F288,CV$28)&gt;10,INDEX(INDIRECT(CM288),$E288,$F288)="",INDEX(INDIRECT(CM288),$E288,$F288)&gt;=INDEX(INDIRECT(CM288),1,CV$28)),0,(INDEX(INDIRECT(CM288),$E288,$F288))-INDEX(INDIRECT(CM288),1,CV$28))*(10-INDEX(INDIRECT("times"&amp;CK$2),$F288,CV$28))/10</f>
        <v>0</v>
      </c>
      <c r="CW288" s="63">
        <f ca="1">IF(OR(INDEX(INDIRECT("times"&amp;CK$2),$F288,CW$28)&gt;10,INDEX(INDIRECT(CM288),$E288,$F288)="",INDEX(INDIRECT(CM288),$E288,$F288)&gt;=INDEX(INDIRECT(CM288),1,CW$28)),0,(INDEX(INDIRECT(CM288),$E288,$F288))-INDEX(INDIRECT(CM288),1,CW$28))*(10-INDEX(INDIRECT("times"&amp;CK$2),$F288,CW$28))/10</f>
        <v>0</v>
      </c>
      <c r="CX288" s="63">
        <f ca="1">IF(OR(INDEX(INDIRECT("times"&amp;CK$2),$F288,CX$28)&gt;10,INDEX(INDIRECT(CM288),$E288,$F288)="",INDEX(INDIRECT(CM288),$E288,$F288)&gt;=INDEX(INDIRECT(CM288),1,CX$28)),0,(INDEX(INDIRECT(CM288),$E288,$F288))-INDEX(INDIRECT(CM288),1,CX$28))*(10-INDEX(INDIRECT("times"&amp;CK$2),$F288,CX$28))/10</f>
        <v>0</v>
      </c>
      <c r="CY288" s="63">
        <f ca="1">IF(OR(INDEX(INDIRECT("times"&amp;CK$2),$F288,CY$28)&gt;10,INDEX(INDIRECT(CM288),$E288,$F288)="",INDEX(INDIRECT(CM288),$E288,$F288)&gt;=INDEX(INDIRECT(CM288),1,CY$28)),0,(INDEX(INDIRECT(CM288),$E288,$F288))-INDEX(INDIRECT(CM288),1,CY$28))*(10-INDEX(INDIRECT("times"&amp;CK$2),$F288,CY$28))/10</f>
        <v>0</v>
      </c>
      <c r="CZ288" s="63">
        <f ca="1">IF(OR(INDEX(INDIRECT("times"&amp;CK$2),$F288,CZ$28)&gt;10,INDEX(INDIRECT(CM288),$E288,$F288)="",INDEX(INDIRECT(CM288),$E288,$F288)&gt;=INDEX(INDIRECT(CM288),1,CZ$28)),0,(INDEX(INDIRECT(CM288),$E288,$F288))-INDEX(INDIRECT(CM288),1,CZ$28))*(10-INDEX(INDIRECT("times"&amp;CK$2),$F288,CZ$28))/10</f>
        <v>0</v>
      </c>
      <c r="DA288" s="63">
        <f ca="1">IF(OR(INDEX(INDIRECT("times"&amp;CK$2),$F288,DA$28)&gt;10,INDEX(INDIRECT(CM288),$E288,$F288)="",INDEX(INDIRECT(CM288),$E288,$F288)&gt;=INDEX(INDIRECT(CM288),1,DA$28)),0,(INDEX(INDIRECT(CM288),$E288,$F288))-INDEX(INDIRECT(CM288),1,DA$28))*(10-INDEX(INDIRECT("times"&amp;CK$2),$F288,DA$28))/10</f>
        <v>0</v>
      </c>
      <c r="DB288" s="63">
        <f ca="1">IF(OR(INDEX(INDIRECT("times"&amp;CK$2),$F288,DB$28)&gt;10,INDEX(INDIRECT(CM288),$E288,$F288)="",INDEX(INDIRECT(CM288),$E288,$F288)&gt;=INDEX(INDIRECT(CM288),1,DB$28)),0,(INDEX(INDIRECT(CM288),$E288,$F288))-INDEX(INDIRECT(CM288),1,DB$28))*(10-INDEX(INDIRECT("times"&amp;CK$2),$F288,DB$28))/10</f>
        <v>0</v>
      </c>
      <c r="DC288" s="63">
        <f ca="1">IF(OR(INDEX(INDIRECT("times"&amp;CK$2),$F288,DC$28)&gt;10,INDEX(INDIRECT(CM288),$E288,$F288)="",INDEX(INDIRECT(CM288),$E288,$F288)&gt;=INDEX(INDIRECT(CM288),1,DC$28)),0,(INDEX(INDIRECT(CM288),$E288,$F288))-INDEX(INDIRECT(CM288),1,DC$28))*(10-INDEX(INDIRECT("times"&amp;CK$2),$F288,DC$28))/10</f>
        <v>0</v>
      </c>
      <c r="DD288" s="63">
        <f ca="1">IF(OR(INDEX(INDIRECT("times"&amp;CK$2),$F288,DD$28)&gt;10,INDEX(INDIRECT(CM288),$E288,$F288)="",INDEX(INDIRECT(CM288),$E288,$F288)&gt;=INDEX(INDIRECT(CM288),1,DD$28)),0,(INDEX(INDIRECT(CM288),$E288,$F288))-INDEX(INDIRECT(CM288),1,DD$28))*(10-INDEX(INDIRECT("times"&amp;CK$2),$F288,DD$28))/10</f>
        <v>0</v>
      </c>
      <c r="DE288" s="63">
        <f ca="1">IF(OR(INDEX(INDIRECT("times"&amp;CK$2),$F288,DE$28)&gt;10,INDEX(INDIRECT(CM288),$E288,$F288)="",INDEX(INDIRECT(CM288),$E288,$F288)&gt;=INDEX(INDIRECT(CM288),1,DE$28)),0,(INDEX(INDIRECT(CM288),$E288,$F288))-INDEX(INDIRECT(CM288),1,DE$28))*(10-INDEX(INDIRECT("times"&amp;CK$2),$F288,DE$28))/10</f>
        <v>0</v>
      </c>
      <c r="DF288" s="63">
        <f ca="1">IF(OR(INDEX(INDIRECT("times"&amp;CK$2),$F288,DF$28)&gt;10,INDEX(INDIRECT(CM288),$E288,$F288)="",INDEX(INDIRECT(CM288),$E288,$F288)&gt;=INDEX(INDIRECT(CM288),1,DF$28)),0,(INDEX(INDIRECT(CM288),$E288,$F288))-INDEX(INDIRECT(CM288),1,DF$28))*(10-INDEX(INDIRECT("times"&amp;CK$2),$F288,DF$28))/10</f>
        <v>0</v>
      </c>
      <c r="DG288" s="63">
        <f ca="1">IF(OR(INDEX(INDIRECT("times"&amp;CK$2),$F288,DG$28)&gt;10,INDEX(INDIRECT(CM288),$E288,$F288)="",INDEX(INDIRECT(CM288),$E288,$F288)&gt;=INDEX(INDIRECT(CM288),1,DG$28)),0,(INDEX(INDIRECT(CM288),$E288,$F288))-INDEX(INDIRECT(CM288),1,DG$28))*(10-INDEX(INDIRECT("times"&amp;CK$2),$F288,DG$28))/10</f>
        <v>0</v>
      </c>
      <c r="DH288" s="63">
        <f ca="1">IF(OR(INDEX(INDIRECT("times"&amp;CK$2),$F288,DH$28)&gt;10,INDEX(INDIRECT(CM288),$E288,$F288)="",INDEX(INDIRECT(CM288),$E288,$F288)&gt;=INDEX(INDIRECT(CM288),1,DH$28)),0,(INDEX(INDIRECT(CM288),$E288,$F288))-INDEX(INDIRECT(CM288),1,DH$28))*(10-INDEX(INDIRECT("times"&amp;CK$2),$F288,DH$28))/10</f>
        <v>0</v>
      </c>
      <c r="DI288" s="63">
        <f ca="1">IF(OR(INDEX(INDIRECT("times"&amp;CK$2),$F288,DI$28)&gt;10,INDEX(INDIRECT(CM288),$E288,$F288)="",INDEX(INDIRECT(CM288),$E288,$F288)&gt;=INDEX(INDIRECT(CM288),1,DI$28)),0,(INDEX(INDIRECT(CM288),$E288,$F288))-INDEX(INDIRECT(CM288),1,DI$28))*(10-INDEX(INDIRECT("times"&amp;CK$2),$F288,DI$28))/10</f>
        <v>0</v>
      </c>
      <c r="DJ288" s="64">
        <f ca="1">IF(OR(INDEX(INDIRECT("times"&amp;CK$2),$F288,DJ$28)&gt;10,INDEX(INDIRECT(CM288),$E288,$F288)="",INDEX(INDIRECT(CM288),$E288,$F288)&gt;=INDEX(INDIRECT(CM288),1,DJ$28)),0,(INDEX(INDIRECT(CM288),$E288,$F288))-INDEX(INDIRECT(CM288),1,DJ$28))*(10-INDEX(INDIRECT("times"&amp;CK$2),$F288,DJ$28))/10</f>
        <v>0</v>
      </c>
      <c r="DK288" s="201">
        <v>15</v>
      </c>
      <c r="DM288" s="18" t="s">
        <v>224</v>
      </c>
      <c r="DN288" s="122">
        <f>DM236</f>
        <v>2</v>
      </c>
      <c r="DO288" s="122" t="str">
        <f>DM237</f>
        <v>shop3564</v>
      </c>
      <c r="DP288" s="210" t="str">
        <f t="shared" si="1202"/>
        <v>core2_shop3564</v>
      </c>
      <c r="DQ288" s="122">
        <v>5</v>
      </c>
      <c r="DR288" s="33">
        <v>15</v>
      </c>
      <c r="DS288" s="62">
        <f ca="1">IF(OR(INDEX(INDIRECT("times"&amp;DN$2),$F288,DS$28)&gt;10,INDEX(INDIRECT(DP288),$E288,$F288)="",INDEX(INDIRECT(DP288),$E288,$F288)&gt;=INDEX(INDIRECT(DP288),1,DS$28)),0,(INDEX(INDIRECT(DP288),$E288,$F288))-INDEX(INDIRECT(DP288),1,DS$28))*(10-INDEX(INDIRECT("times"&amp;DN$2),$F288,DS$28))/10</f>
        <v>0</v>
      </c>
      <c r="DT288" s="63">
        <f ca="1">IF(OR(INDEX(INDIRECT("times"&amp;DN$2),$F288,DT$28)&gt;10,INDEX(INDIRECT(DP288),$E288,$F288)="",INDEX(INDIRECT(DP288),$E288,$F288)&gt;=INDEX(INDIRECT(DP288),1,DT$28)),0,(INDEX(INDIRECT(DP288),$E288,$F288))-INDEX(INDIRECT(DP288),1,DT$28))*(10-INDEX(INDIRECT("times"&amp;DN$2),$F288,DT$28))/10</f>
        <v>0</v>
      </c>
      <c r="DU288" s="63">
        <f ca="1">IF(OR(INDEX(INDIRECT("times"&amp;DN$2),$F288,DU$28)&gt;10,INDEX(INDIRECT(DP288),$E288,$F288)="",INDEX(INDIRECT(DP288),$E288,$F288)&gt;=INDEX(INDIRECT(DP288),1,DU$28)),0,(INDEX(INDIRECT(DP288),$E288,$F288))-INDEX(INDIRECT(DP288),1,DU$28))*(10-INDEX(INDIRECT("times"&amp;DN$2),$F288,DU$28))/10</f>
        <v>0</v>
      </c>
      <c r="DV288" s="63">
        <f ca="1">IF(OR(INDEX(INDIRECT("times"&amp;DN$2),$F288,DV$28)&gt;10,INDEX(INDIRECT(DP288),$E288,$F288)="",INDEX(INDIRECT(DP288),$E288,$F288)&gt;=INDEX(INDIRECT(DP288),1,DV$28)),0,(INDEX(INDIRECT(DP288),$E288,$F288))-INDEX(INDIRECT(DP288),1,DV$28))*(10-INDEX(INDIRECT("times"&amp;DN$2),$F288,DV$28))/10</f>
        <v>0</v>
      </c>
      <c r="DW288" s="63">
        <f ca="1">IF(OR(INDEX(INDIRECT("times"&amp;DN$2),$F288,DW$28)&gt;10,INDEX(INDIRECT(DP288),$E288,$F288)="",INDEX(INDIRECT(DP288),$E288,$F288)&gt;=INDEX(INDIRECT(DP288),1,DW$28)),0,(INDEX(INDIRECT(DP288),$E288,$F288))-INDEX(INDIRECT(DP288),1,DW$28))*(10-INDEX(INDIRECT("times"&amp;DN$2),$F288,DW$28))/10</f>
        <v>0</v>
      </c>
      <c r="DX288" s="63">
        <f ca="1">IF(OR(INDEX(INDIRECT("times"&amp;DN$2),$F288,DX$28)&gt;10,INDEX(INDIRECT(DP288),$E288,$F288)="",INDEX(INDIRECT(DP288),$E288,$F288)&gt;=INDEX(INDIRECT(DP288),1,DX$28)),0,(INDEX(INDIRECT(DP288),$E288,$F288))-INDEX(INDIRECT(DP288),1,DX$28))*(10-INDEX(INDIRECT("times"&amp;DN$2),$F288,DX$28))/10</f>
        <v>0</v>
      </c>
      <c r="DY288" s="63">
        <f ca="1">IF(OR(INDEX(INDIRECT("times"&amp;DN$2),$F288,DY$28)&gt;10,INDEX(INDIRECT(DP288),$E288,$F288)="",INDEX(INDIRECT(DP288),$E288,$F288)&gt;=INDEX(INDIRECT(DP288),1,DY$28)),0,(INDEX(INDIRECT(DP288),$E288,$F288))-INDEX(INDIRECT(DP288),1,DY$28))*(10-INDEX(INDIRECT("times"&amp;DN$2),$F288,DY$28))/10</f>
        <v>0</v>
      </c>
      <c r="DZ288" s="63">
        <f ca="1">IF(OR(INDEX(INDIRECT("times"&amp;DN$2),$F288,DZ$28)&gt;10,INDEX(INDIRECT(DP288),$E288,$F288)="",INDEX(INDIRECT(DP288),$E288,$F288)&gt;=INDEX(INDIRECT(DP288),1,DZ$28)),0,(INDEX(INDIRECT(DP288),$E288,$F288))-INDEX(INDIRECT(DP288),1,DZ$28))*(10-INDEX(INDIRECT("times"&amp;DN$2),$F288,DZ$28))/10</f>
        <v>0</v>
      </c>
      <c r="EA288" s="63">
        <f ca="1">IF(OR(INDEX(INDIRECT("times"&amp;DN$2),$F288,EA$28)&gt;10,INDEX(INDIRECT(DP288),$E288,$F288)="",INDEX(INDIRECT(DP288),$E288,$F288)&gt;=INDEX(INDIRECT(DP288),1,EA$28)),0,(INDEX(INDIRECT(DP288),$E288,$F288))-INDEX(INDIRECT(DP288),1,EA$28))*(10-INDEX(INDIRECT("times"&amp;DN$2),$F288,EA$28))/10</f>
        <v>0</v>
      </c>
      <c r="EB288" s="63">
        <f ca="1">IF(OR(INDEX(INDIRECT("times"&amp;DN$2),$F288,EB$28)&gt;10,INDEX(INDIRECT(DP288),$E288,$F288)="",INDEX(INDIRECT(DP288),$E288,$F288)&gt;=INDEX(INDIRECT(DP288),1,EB$28)),0,(INDEX(INDIRECT(DP288),$E288,$F288))-INDEX(INDIRECT(DP288),1,EB$28))*(10-INDEX(INDIRECT("times"&amp;DN$2),$F288,EB$28))/10</f>
        <v>0</v>
      </c>
      <c r="EC288" s="63">
        <f ca="1">IF(OR(INDEX(INDIRECT("times"&amp;DN$2),$F288,EC$28)&gt;10,INDEX(INDIRECT(DP288),$E288,$F288)="",INDEX(INDIRECT(DP288),$E288,$F288)&gt;=INDEX(INDIRECT(DP288),1,EC$28)),0,(INDEX(INDIRECT(DP288),$E288,$F288))-INDEX(INDIRECT(DP288),1,EC$28))*(10-INDEX(INDIRECT("times"&amp;DN$2),$F288,EC$28))/10</f>
        <v>0</v>
      </c>
      <c r="ED288" s="63">
        <f ca="1">IF(OR(INDEX(INDIRECT("times"&amp;DN$2),$F288,ED$28)&gt;10,INDEX(INDIRECT(DP288),$E288,$F288)="",INDEX(INDIRECT(DP288),$E288,$F288)&gt;=INDEX(INDIRECT(DP288),1,ED$28)),0,(INDEX(INDIRECT(DP288),$E288,$F288))-INDEX(INDIRECT(DP288),1,ED$28))*(10-INDEX(INDIRECT("times"&amp;DN$2),$F288,ED$28))/10</f>
        <v>0</v>
      </c>
      <c r="EE288" s="63">
        <f ca="1">IF(OR(INDEX(INDIRECT("times"&amp;DN$2),$F288,EE$28)&gt;10,INDEX(INDIRECT(DP288),$E288,$F288)="",INDEX(INDIRECT(DP288),$E288,$F288)&gt;=INDEX(INDIRECT(DP288),1,EE$28)),0,(INDEX(INDIRECT(DP288),$E288,$F288))-INDEX(INDIRECT(DP288),1,EE$28))*(10-INDEX(INDIRECT("times"&amp;DN$2),$F288,EE$28))/10</f>
        <v>0</v>
      </c>
      <c r="EF288" s="63">
        <f ca="1">IF(OR(INDEX(INDIRECT("times"&amp;DN$2),$F288,EF$28)&gt;10,INDEX(INDIRECT(DP288),$E288,$F288)="",INDEX(INDIRECT(DP288),$E288,$F288)&gt;=INDEX(INDIRECT(DP288),1,EF$28)),0,(INDEX(INDIRECT(DP288),$E288,$F288))-INDEX(INDIRECT(DP288),1,EF$28))*(10-INDEX(INDIRECT("times"&amp;DN$2),$F288,EF$28))/10</f>
        <v>0</v>
      </c>
      <c r="EG288" s="63">
        <f ca="1">IF(OR(INDEX(INDIRECT("times"&amp;DN$2),$F288,EG$28)&gt;10,INDEX(INDIRECT(DP288),$E288,$F288)="",INDEX(INDIRECT(DP288),$E288,$F288)&gt;=INDEX(INDIRECT(DP288),1,EG$28)),0,(INDEX(INDIRECT(DP288),$E288,$F288))-INDEX(INDIRECT(DP288),1,EG$28))*(10-INDEX(INDIRECT("times"&amp;DN$2),$F288,EG$28))/10</f>
        <v>0</v>
      </c>
      <c r="EH288" s="63">
        <f ca="1">IF(OR(INDEX(INDIRECT("times"&amp;DN$2),$F288,EH$28)&gt;10,INDEX(INDIRECT(DP288),$E288,$F288)="",INDEX(INDIRECT(DP288),$E288,$F288)&gt;=INDEX(INDIRECT(DP288),1,EH$28)),0,(INDEX(INDIRECT(DP288),$E288,$F288))-INDEX(INDIRECT(DP288),1,EH$28))*(10-INDEX(INDIRECT("times"&amp;DN$2),$F288,EH$28))/10</f>
        <v>0</v>
      </c>
      <c r="EI288" s="63">
        <f ca="1">IF(OR(INDEX(INDIRECT("times"&amp;DN$2),$F288,EI$28)&gt;10,INDEX(INDIRECT(DP288),$E288,$F288)="",INDEX(INDIRECT(DP288),$E288,$F288)&gt;=INDEX(INDIRECT(DP288),1,EI$28)),0,(INDEX(INDIRECT(DP288),$E288,$F288))-INDEX(INDIRECT(DP288),1,EI$28))*(10-INDEX(INDIRECT("times"&amp;DN$2),$F288,EI$28))/10</f>
        <v>0</v>
      </c>
      <c r="EJ288" s="63">
        <f ca="1">IF(OR(INDEX(INDIRECT("times"&amp;DN$2),$F288,EJ$28)&gt;10,INDEX(INDIRECT(DP288),$E288,$F288)="",INDEX(INDIRECT(DP288),$E288,$F288)&gt;=INDEX(INDIRECT(DP288),1,EJ$28)),0,(INDEX(INDIRECT(DP288),$E288,$F288))-INDEX(INDIRECT(DP288),1,EJ$28))*(10-INDEX(INDIRECT("times"&amp;DN$2),$F288,EJ$28))/10</f>
        <v>0</v>
      </c>
      <c r="EK288" s="63">
        <f ca="1">IF(OR(INDEX(INDIRECT("times"&amp;DN$2),$F288,EK$28)&gt;10,INDEX(INDIRECT(DP288),$E288,$F288)="",INDEX(INDIRECT(DP288),$E288,$F288)&gt;=INDEX(INDIRECT(DP288),1,EK$28)),0,(INDEX(INDIRECT(DP288),$E288,$F288))-INDEX(INDIRECT(DP288),1,EK$28))*(10-INDEX(INDIRECT("times"&amp;DN$2),$F288,EK$28))/10</f>
        <v>0</v>
      </c>
      <c r="EL288" s="63">
        <f ca="1">IF(OR(INDEX(INDIRECT("times"&amp;DN$2),$F288,EL$28)&gt;10,INDEX(INDIRECT(DP288),$E288,$F288)="",INDEX(INDIRECT(DP288),$E288,$F288)&gt;=INDEX(INDIRECT(DP288),1,EL$28)),0,(INDEX(INDIRECT(DP288),$E288,$F288))-INDEX(INDIRECT(DP288),1,EL$28))*(10-INDEX(INDIRECT("times"&amp;DN$2),$F288,EL$28))/10</f>
        <v>0</v>
      </c>
      <c r="EM288" s="64">
        <f ca="1">IF(OR(INDEX(INDIRECT("times"&amp;DN$2),$F288,EM$28)&gt;10,INDEX(INDIRECT(DP288),$E288,$F288)="",INDEX(INDIRECT(DP288),$E288,$F288)&gt;=INDEX(INDIRECT(DP288),1,EM$28)),0,(INDEX(INDIRECT(DP288),$E288,$F288))-INDEX(INDIRECT(DP288),1,EM$28))*(10-INDEX(INDIRECT("times"&amp;DN$2),$F288,EM$28))/10</f>
        <v>0</v>
      </c>
      <c r="EN288" s="201">
        <v>15</v>
      </c>
      <c r="EP288" s="18" t="s">
        <v>224</v>
      </c>
      <c r="EQ288" s="122">
        <f>EP236</f>
        <v>2</v>
      </c>
      <c r="ER288" s="122" t="str">
        <f>EP237</f>
        <v>lei3564</v>
      </c>
      <c r="ES288" s="210" t="str">
        <f t="shared" si="1203"/>
        <v>core2_lei3564</v>
      </c>
      <c r="ET288" s="122">
        <v>5</v>
      </c>
      <c r="EU288" s="33">
        <v>15</v>
      </c>
      <c r="EV288" s="62">
        <f ca="1">IF(OR(INDEX(INDIRECT("times"&amp;EQ$2),$F288,EV$28)&gt;10,INDEX(INDIRECT(ES288),$E288,$F288)="",INDEX(INDIRECT(ES288),$E288,$F288)&gt;=INDEX(INDIRECT(ES288),1,EV$28)),0,(INDEX(INDIRECT(ES288),$E288,$F288))-INDEX(INDIRECT(ES288),1,EV$28))*(10-INDEX(INDIRECT("times"&amp;EQ$2),$F288,EV$28))/10</f>
        <v>0</v>
      </c>
      <c r="EW288" s="63">
        <f ca="1">IF(OR(INDEX(INDIRECT("times"&amp;EQ$2),$F288,EW$28)&gt;10,INDEX(INDIRECT(ES288),$E288,$F288)="",INDEX(INDIRECT(ES288),$E288,$F288)&gt;=INDEX(INDIRECT(ES288),1,EW$28)),0,(INDEX(INDIRECT(ES288),$E288,$F288))-INDEX(INDIRECT(ES288),1,EW$28))*(10-INDEX(INDIRECT("times"&amp;EQ$2),$F288,EW$28))/10</f>
        <v>0</v>
      </c>
      <c r="EX288" s="63">
        <f ca="1">IF(OR(INDEX(INDIRECT("times"&amp;EQ$2),$F288,EX$28)&gt;10,INDEX(INDIRECT(ES288),$E288,$F288)="",INDEX(INDIRECT(ES288),$E288,$F288)&gt;=INDEX(INDIRECT(ES288),1,EX$28)),0,(INDEX(INDIRECT(ES288),$E288,$F288))-INDEX(INDIRECT(ES288),1,EX$28))*(10-INDEX(INDIRECT("times"&amp;EQ$2),$F288,EX$28))/10</f>
        <v>0</v>
      </c>
      <c r="EY288" s="63">
        <f ca="1">IF(OR(INDEX(INDIRECT("times"&amp;EQ$2),$F288,EY$28)&gt;10,INDEX(INDIRECT(ES288),$E288,$F288)="",INDEX(INDIRECT(ES288),$E288,$F288)&gt;=INDEX(INDIRECT(ES288),1,EY$28)),0,(INDEX(INDIRECT(ES288),$E288,$F288))-INDEX(INDIRECT(ES288),1,EY$28))*(10-INDEX(INDIRECT("times"&amp;EQ$2),$F288,EY$28))/10</f>
        <v>0</v>
      </c>
      <c r="EZ288" s="63">
        <f ca="1">IF(OR(INDEX(INDIRECT("times"&amp;EQ$2),$F288,EZ$28)&gt;10,INDEX(INDIRECT(ES288),$E288,$F288)="",INDEX(INDIRECT(ES288),$E288,$F288)&gt;=INDEX(INDIRECT(ES288),1,EZ$28)),0,(INDEX(INDIRECT(ES288),$E288,$F288))-INDEX(INDIRECT(ES288),1,EZ$28))*(10-INDEX(INDIRECT("times"&amp;EQ$2),$F288,EZ$28))/10</f>
        <v>0</v>
      </c>
      <c r="FA288" s="63">
        <f ca="1">IF(OR(INDEX(INDIRECT("times"&amp;EQ$2),$F288,FA$28)&gt;10,INDEX(INDIRECT(ES288),$E288,$F288)="",INDEX(INDIRECT(ES288),$E288,$F288)&gt;=INDEX(INDIRECT(ES288),1,FA$28)),0,(INDEX(INDIRECT(ES288),$E288,$F288))-INDEX(INDIRECT(ES288),1,FA$28))*(10-INDEX(INDIRECT("times"&amp;EQ$2),$F288,FA$28))/10</f>
        <v>0</v>
      </c>
      <c r="FB288" s="63">
        <f ca="1">IF(OR(INDEX(INDIRECT("times"&amp;EQ$2),$F288,FB$28)&gt;10,INDEX(INDIRECT(ES288),$E288,$F288)="",INDEX(INDIRECT(ES288),$E288,$F288)&gt;=INDEX(INDIRECT(ES288),1,FB$28)),0,(INDEX(INDIRECT(ES288),$E288,$F288))-INDEX(INDIRECT(ES288),1,FB$28))*(10-INDEX(INDIRECT("times"&amp;EQ$2),$F288,FB$28))/10</f>
        <v>0</v>
      </c>
      <c r="FC288" s="63">
        <f ca="1">IF(OR(INDEX(INDIRECT("times"&amp;EQ$2),$F288,FC$28)&gt;10,INDEX(INDIRECT(ES288),$E288,$F288)="",INDEX(INDIRECT(ES288),$E288,$F288)&gt;=INDEX(INDIRECT(ES288),1,FC$28)),0,(INDEX(INDIRECT(ES288),$E288,$F288))-INDEX(INDIRECT(ES288),1,FC$28))*(10-INDEX(INDIRECT("times"&amp;EQ$2),$F288,FC$28))/10</f>
        <v>0</v>
      </c>
      <c r="FD288" s="63">
        <f ca="1">IF(OR(INDEX(INDIRECT("times"&amp;EQ$2),$F288,FD$28)&gt;10,INDEX(INDIRECT(ES288),$E288,$F288)="",INDEX(INDIRECT(ES288),$E288,$F288)&gt;=INDEX(INDIRECT(ES288),1,FD$28)),0,(INDEX(INDIRECT(ES288),$E288,$F288))-INDEX(INDIRECT(ES288),1,FD$28))*(10-INDEX(INDIRECT("times"&amp;EQ$2),$F288,FD$28))/10</f>
        <v>0</v>
      </c>
      <c r="FE288" s="63">
        <f ca="1">IF(OR(INDEX(INDIRECT("times"&amp;EQ$2),$F288,FE$28)&gt;10,INDEX(INDIRECT(ES288),$E288,$F288)="",INDEX(INDIRECT(ES288),$E288,$F288)&gt;=INDEX(INDIRECT(ES288),1,FE$28)),0,(INDEX(INDIRECT(ES288),$E288,$F288))-INDEX(INDIRECT(ES288),1,FE$28))*(10-INDEX(INDIRECT("times"&amp;EQ$2),$F288,FE$28))/10</f>
        <v>0</v>
      </c>
      <c r="FF288" s="63">
        <f ca="1">IF(OR(INDEX(INDIRECT("times"&amp;EQ$2),$F288,FF$28)&gt;10,INDEX(INDIRECT(ES288),$E288,$F288)="",INDEX(INDIRECT(ES288),$E288,$F288)&gt;=INDEX(INDIRECT(ES288),1,FF$28)),0,(INDEX(INDIRECT(ES288),$E288,$F288))-INDEX(INDIRECT(ES288),1,FF$28))*(10-INDEX(INDIRECT("times"&amp;EQ$2),$F288,FF$28))/10</f>
        <v>0</v>
      </c>
      <c r="FG288" s="63">
        <f ca="1">IF(OR(INDEX(INDIRECT("times"&amp;EQ$2),$F288,FG$28)&gt;10,INDEX(INDIRECT(ES288),$E288,$F288)="",INDEX(INDIRECT(ES288),$E288,$F288)&gt;=INDEX(INDIRECT(ES288),1,FG$28)),0,(INDEX(INDIRECT(ES288),$E288,$F288))-INDEX(INDIRECT(ES288),1,FG$28))*(10-INDEX(INDIRECT("times"&amp;EQ$2),$F288,FG$28))/10</f>
        <v>0</v>
      </c>
      <c r="FH288" s="63">
        <f ca="1">IF(OR(INDEX(INDIRECT("times"&amp;EQ$2),$F288,FH$28)&gt;10,INDEX(INDIRECT(ES288),$E288,$F288)="",INDEX(INDIRECT(ES288),$E288,$F288)&gt;=INDEX(INDIRECT(ES288),1,FH$28)),0,(INDEX(INDIRECT(ES288),$E288,$F288))-INDEX(INDIRECT(ES288),1,FH$28))*(10-INDEX(INDIRECT("times"&amp;EQ$2),$F288,FH$28))/10</f>
        <v>0</v>
      </c>
      <c r="FI288" s="63">
        <f ca="1">IF(OR(INDEX(INDIRECT("times"&amp;EQ$2),$F288,FI$28)&gt;10,INDEX(INDIRECT(ES288),$E288,$F288)="",INDEX(INDIRECT(ES288),$E288,$F288)&gt;=INDEX(INDIRECT(ES288),1,FI$28)),0,(INDEX(INDIRECT(ES288),$E288,$F288))-INDEX(INDIRECT(ES288),1,FI$28))*(10-INDEX(INDIRECT("times"&amp;EQ$2),$F288,FI$28))/10</f>
        <v>0</v>
      </c>
      <c r="FJ288" s="63">
        <f ca="1">IF(OR(INDEX(INDIRECT("times"&amp;EQ$2),$F288,FJ$28)&gt;10,INDEX(INDIRECT(ES288),$E288,$F288)="",INDEX(INDIRECT(ES288),$E288,$F288)&gt;=INDEX(INDIRECT(ES288),1,FJ$28)),0,(INDEX(INDIRECT(ES288),$E288,$F288))-INDEX(INDIRECT(ES288),1,FJ$28))*(10-INDEX(INDIRECT("times"&amp;EQ$2),$F288,FJ$28))/10</f>
        <v>0</v>
      </c>
      <c r="FK288" s="63">
        <f ca="1">IF(OR(INDEX(INDIRECT("times"&amp;EQ$2),$F288,FK$28)&gt;10,INDEX(INDIRECT(ES288),$E288,$F288)="",INDEX(INDIRECT(ES288),$E288,$F288)&gt;=INDEX(INDIRECT(ES288),1,FK$28)),0,(INDEX(INDIRECT(ES288),$E288,$F288))-INDEX(INDIRECT(ES288),1,FK$28))*(10-INDEX(INDIRECT("times"&amp;EQ$2),$F288,FK$28))/10</f>
        <v>0</v>
      </c>
      <c r="FL288" s="63">
        <f ca="1">IF(OR(INDEX(INDIRECT("times"&amp;EQ$2),$F288,FL$28)&gt;10,INDEX(INDIRECT(ES288),$E288,$F288)="",INDEX(INDIRECT(ES288),$E288,$F288)&gt;=INDEX(INDIRECT(ES288),1,FL$28)),0,(INDEX(INDIRECT(ES288),$E288,$F288))-INDEX(INDIRECT(ES288),1,FL$28))*(10-INDEX(INDIRECT("times"&amp;EQ$2),$F288,FL$28))/10</f>
        <v>0</v>
      </c>
      <c r="FM288" s="63">
        <f ca="1">IF(OR(INDEX(INDIRECT("times"&amp;EQ$2),$F288,FM$28)&gt;10,INDEX(INDIRECT(ES288),$E288,$F288)="",INDEX(INDIRECT(ES288),$E288,$F288)&gt;=INDEX(INDIRECT(ES288),1,FM$28)),0,(INDEX(INDIRECT(ES288),$E288,$F288))-INDEX(INDIRECT(ES288),1,FM$28))*(10-INDEX(INDIRECT("times"&amp;EQ$2),$F288,FM$28))/10</f>
        <v>0</v>
      </c>
      <c r="FN288" s="63">
        <f ca="1">IF(OR(INDEX(INDIRECT("times"&amp;EQ$2),$F288,FN$28)&gt;10,INDEX(INDIRECT(ES288),$E288,$F288)="",INDEX(INDIRECT(ES288),$E288,$F288)&gt;=INDEX(INDIRECT(ES288),1,FN$28)),0,(INDEX(INDIRECT(ES288),$E288,$F288))-INDEX(INDIRECT(ES288),1,FN$28))*(10-INDEX(INDIRECT("times"&amp;EQ$2),$F288,FN$28))/10</f>
        <v>0</v>
      </c>
      <c r="FO288" s="63">
        <f ca="1">IF(OR(INDEX(INDIRECT("times"&amp;EQ$2),$F288,FO$28)&gt;10,INDEX(INDIRECT(ES288),$E288,$F288)="",INDEX(INDIRECT(ES288),$E288,$F288)&gt;=INDEX(INDIRECT(ES288),1,FO$28)),0,(INDEX(INDIRECT(ES288),$E288,$F288))-INDEX(INDIRECT(ES288),1,FO$28))*(10-INDEX(INDIRECT("times"&amp;EQ$2),$F288,FO$28))/10</f>
        <v>0</v>
      </c>
      <c r="FP288" s="64">
        <f ca="1">IF(OR(INDEX(INDIRECT("times"&amp;EQ$2),$F288,FP$28)&gt;10,INDEX(INDIRECT(ES288),$E288,$F288)="",INDEX(INDIRECT(ES288),$E288,$F288)&gt;=INDEX(INDIRECT(ES288),1,FP$28)),0,(INDEX(INDIRECT(ES288),$E288,$F288))-INDEX(INDIRECT(ES288),1,FP$28))*(10-INDEX(INDIRECT("times"&amp;EQ$2),$F288,FP$28))/10</f>
        <v>0</v>
      </c>
      <c r="FQ288" s="201">
        <v>15</v>
      </c>
      <c r="FS288" s="18" t="s">
        <v>224</v>
      </c>
      <c r="FT288" s="122">
        <f>FS236</f>
        <v>2</v>
      </c>
      <c r="FU288" s="122" t="str">
        <f>FS237</f>
        <v>shop65</v>
      </c>
      <c r="FV288" s="210" t="str">
        <f t="shared" si="1204"/>
        <v>core2_shop65</v>
      </c>
      <c r="FW288" s="122">
        <v>5</v>
      </c>
      <c r="FX288" s="33">
        <v>15</v>
      </c>
      <c r="FY288" s="62">
        <f ca="1">IF(OR(INDEX(INDIRECT("times"&amp;FT$2),$F288,FY$28)&gt;10,INDEX(INDIRECT(FV288),$E288,$F288)="",INDEX(INDIRECT(FV288),$E288,$F288)&gt;=INDEX(INDIRECT(FV288),1,FY$28)),0,(INDEX(INDIRECT(FV288),$E288,$F288))-INDEX(INDIRECT(FV288),1,FY$28))*(10-INDEX(INDIRECT("times"&amp;FT$2),$F288,FY$28))/10</f>
        <v>0</v>
      </c>
      <c r="FZ288" s="63">
        <f ca="1">IF(OR(INDEX(INDIRECT("times"&amp;FT$2),$F288,FZ$28)&gt;10,INDEX(INDIRECT(FV288),$E288,$F288)="",INDEX(INDIRECT(FV288),$E288,$F288)&gt;=INDEX(INDIRECT(FV288),1,FZ$28)),0,(INDEX(INDIRECT(FV288),$E288,$F288))-INDEX(INDIRECT(FV288),1,FZ$28))*(10-INDEX(INDIRECT("times"&amp;FT$2),$F288,FZ$28))/10</f>
        <v>0</v>
      </c>
      <c r="GA288" s="63">
        <f ca="1">IF(OR(INDEX(INDIRECT("times"&amp;FT$2),$F288,GA$28)&gt;10,INDEX(INDIRECT(FV288),$E288,$F288)="",INDEX(INDIRECT(FV288),$E288,$F288)&gt;=INDEX(INDIRECT(FV288),1,GA$28)),0,(INDEX(INDIRECT(FV288),$E288,$F288))-INDEX(INDIRECT(FV288),1,GA$28))*(10-INDEX(INDIRECT("times"&amp;FT$2),$F288,GA$28))/10</f>
        <v>0</v>
      </c>
      <c r="GB288" s="63">
        <f ca="1">IF(OR(INDEX(INDIRECT("times"&amp;FT$2),$F288,GB$28)&gt;10,INDEX(INDIRECT(FV288),$E288,$F288)="",INDEX(INDIRECT(FV288),$E288,$F288)&gt;=INDEX(INDIRECT(FV288),1,GB$28)),0,(INDEX(INDIRECT(FV288),$E288,$F288))-INDEX(INDIRECT(FV288),1,GB$28))*(10-INDEX(INDIRECT("times"&amp;FT$2),$F288,GB$28))/10</f>
        <v>0</v>
      </c>
      <c r="GC288" s="63">
        <f ca="1">IF(OR(INDEX(INDIRECT("times"&amp;FT$2),$F288,GC$28)&gt;10,INDEX(INDIRECT(FV288),$E288,$F288)="",INDEX(INDIRECT(FV288),$E288,$F288)&gt;=INDEX(INDIRECT(FV288),1,GC$28)),0,(INDEX(INDIRECT(FV288),$E288,$F288))-INDEX(INDIRECT(FV288),1,GC$28))*(10-INDEX(INDIRECT("times"&amp;FT$2),$F288,GC$28))/10</f>
        <v>0</v>
      </c>
      <c r="GD288" s="63">
        <f ca="1">IF(OR(INDEX(INDIRECT("times"&amp;FT$2),$F288,GD$28)&gt;10,INDEX(INDIRECT(FV288),$E288,$F288)="",INDEX(INDIRECT(FV288),$E288,$F288)&gt;=INDEX(INDIRECT(FV288),1,GD$28)),0,(INDEX(INDIRECT(FV288),$E288,$F288))-INDEX(INDIRECT(FV288),1,GD$28))*(10-INDEX(INDIRECT("times"&amp;FT$2),$F288,GD$28))/10</f>
        <v>0</v>
      </c>
      <c r="GE288" s="63">
        <f ca="1">IF(OR(INDEX(INDIRECT("times"&amp;FT$2),$F288,GE$28)&gt;10,INDEX(INDIRECT(FV288),$E288,$F288)="",INDEX(INDIRECT(FV288),$E288,$F288)&gt;=INDEX(INDIRECT(FV288),1,GE$28)),0,(INDEX(INDIRECT(FV288),$E288,$F288))-INDEX(INDIRECT(FV288),1,GE$28))*(10-INDEX(INDIRECT("times"&amp;FT$2),$F288,GE$28))/10</f>
        <v>0</v>
      </c>
      <c r="GF288" s="63">
        <f ca="1">IF(OR(INDEX(INDIRECT("times"&amp;FT$2),$F288,GF$28)&gt;10,INDEX(INDIRECT(FV288),$E288,$F288)="",INDEX(INDIRECT(FV288),$E288,$F288)&gt;=INDEX(INDIRECT(FV288),1,GF$28)),0,(INDEX(INDIRECT(FV288),$E288,$F288))-INDEX(INDIRECT(FV288),1,GF$28))*(10-INDEX(INDIRECT("times"&amp;FT$2),$F288,GF$28))/10</f>
        <v>0</v>
      </c>
      <c r="GG288" s="63">
        <f ca="1">IF(OR(INDEX(INDIRECT("times"&amp;FT$2),$F288,GG$28)&gt;10,INDEX(INDIRECT(FV288),$E288,$F288)="",INDEX(INDIRECT(FV288),$E288,$F288)&gt;=INDEX(INDIRECT(FV288),1,GG$28)),0,(INDEX(INDIRECT(FV288),$E288,$F288))-INDEX(INDIRECT(FV288),1,GG$28))*(10-INDEX(INDIRECT("times"&amp;FT$2),$F288,GG$28))/10</f>
        <v>0</v>
      </c>
      <c r="GH288" s="63">
        <f ca="1">IF(OR(INDEX(INDIRECT("times"&amp;FT$2),$F288,GH$28)&gt;10,INDEX(INDIRECT(FV288),$E288,$F288)="",INDEX(INDIRECT(FV288),$E288,$F288)&gt;=INDEX(INDIRECT(FV288),1,GH$28)),0,(INDEX(INDIRECT(FV288),$E288,$F288))-INDEX(INDIRECT(FV288),1,GH$28))*(10-INDEX(INDIRECT("times"&amp;FT$2),$F288,GH$28))/10</f>
        <v>0</v>
      </c>
      <c r="GI288" s="63">
        <f ca="1">IF(OR(INDEX(INDIRECT("times"&amp;FT$2),$F288,GI$28)&gt;10,INDEX(INDIRECT(FV288),$E288,$F288)="",INDEX(INDIRECT(FV288),$E288,$F288)&gt;=INDEX(INDIRECT(FV288),1,GI$28)),0,(INDEX(INDIRECT(FV288),$E288,$F288))-INDEX(INDIRECT(FV288),1,GI$28))*(10-INDEX(INDIRECT("times"&amp;FT$2),$F288,GI$28))/10</f>
        <v>0</v>
      </c>
      <c r="GJ288" s="63">
        <f ca="1">IF(OR(INDEX(INDIRECT("times"&amp;FT$2),$F288,GJ$28)&gt;10,INDEX(INDIRECT(FV288),$E288,$F288)="",INDEX(INDIRECT(FV288),$E288,$F288)&gt;=INDEX(INDIRECT(FV288),1,GJ$28)),0,(INDEX(INDIRECT(FV288),$E288,$F288))-INDEX(INDIRECT(FV288),1,GJ$28))*(10-INDEX(INDIRECT("times"&amp;FT$2),$F288,GJ$28))/10</f>
        <v>0</v>
      </c>
      <c r="GK288" s="63">
        <f ca="1">IF(OR(INDEX(INDIRECT("times"&amp;FT$2),$F288,GK$28)&gt;10,INDEX(INDIRECT(FV288),$E288,$F288)="",INDEX(INDIRECT(FV288),$E288,$F288)&gt;=INDEX(INDIRECT(FV288),1,GK$28)),0,(INDEX(INDIRECT(FV288),$E288,$F288))-INDEX(INDIRECT(FV288),1,GK$28))*(10-INDEX(INDIRECT("times"&amp;FT$2),$F288,GK$28))/10</f>
        <v>0</v>
      </c>
      <c r="GL288" s="63">
        <f ca="1">IF(OR(INDEX(INDIRECT("times"&amp;FT$2),$F288,GL$28)&gt;10,INDEX(INDIRECT(FV288),$E288,$F288)="",INDEX(INDIRECT(FV288),$E288,$F288)&gt;=INDEX(INDIRECT(FV288),1,GL$28)),0,(INDEX(INDIRECT(FV288),$E288,$F288))-INDEX(INDIRECT(FV288),1,GL$28))*(10-INDEX(INDIRECT("times"&amp;FT$2),$F288,GL$28))/10</f>
        <v>0</v>
      </c>
      <c r="GM288" s="63">
        <f ca="1">IF(OR(INDEX(INDIRECT("times"&amp;FT$2),$F288,GM$28)&gt;10,INDEX(INDIRECT(FV288),$E288,$F288)="",INDEX(INDIRECT(FV288),$E288,$F288)&gt;=INDEX(INDIRECT(FV288),1,GM$28)),0,(INDEX(INDIRECT(FV288),$E288,$F288))-INDEX(INDIRECT(FV288),1,GM$28))*(10-INDEX(INDIRECT("times"&amp;FT$2),$F288,GM$28))/10</f>
        <v>0</v>
      </c>
      <c r="GN288" s="63">
        <f ca="1">IF(OR(INDEX(INDIRECT("times"&amp;FT$2),$F288,GN$28)&gt;10,INDEX(INDIRECT(FV288),$E288,$F288)="",INDEX(INDIRECT(FV288),$E288,$F288)&gt;=INDEX(INDIRECT(FV288),1,GN$28)),0,(INDEX(INDIRECT(FV288),$E288,$F288))-INDEX(INDIRECT(FV288),1,GN$28))*(10-INDEX(INDIRECT("times"&amp;FT$2),$F288,GN$28))/10</f>
        <v>0</v>
      </c>
      <c r="GO288" s="63">
        <f ca="1">IF(OR(INDEX(INDIRECT("times"&amp;FT$2),$F288,GO$28)&gt;10,INDEX(INDIRECT(FV288),$E288,$F288)="",INDEX(INDIRECT(FV288),$E288,$F288)&gt;=INDEX(INDIRECT(FV288),1,GO$28)),0,(INDEX(INDIRECT(FV288),$E288,$F288))-INDEX(INDIRECT(FV288),1,GO$28))*(10-INDEX(INDIRECT("times"&amp;FT$2),$F288,GO$28))/10</f>
        <v>0</v>
      </c>
      <c r="GP288" s="63">
        <f ca="1">IF(OR(INDEX(INDIRECT("times"&amp;FT$2),$F288,GP$28)&gt;10,INDEX(INDIRECT(FV288),$E288,$F288)="",INDEX(INDIRECT(FV288),$E288,$F288)&gt;=INDEX(INDIRECT(FV288),1,GP$28)),0,(INDEX(INDIRECT(FV288),$E288,$F288))-INDEX(INDIRECT(FV288),1,GP$28))*(10-INDEX(INDIRECT("times"&amp;FT$2),$F288,GP$28))/10</f>
        <v>0</v>
      </c>
      <c r="GQ288" s="63">
        <f ca="1">IF(OR(INDEX(INDIRECT("times"&amp;FT$2),$F288,GQ$28)&gt;10,INDEX(INDIRECT(FV288),$E288,$F288)="",INDEX(INDIRECT(FV288),$E288,$F288)&gt;=INDEX(INDIRECT(FV288),1,GQ$28)),0,(INDEX(INDIRECT(FV288),$E288,$F288))-INDEX(INDIRECT(FV288),1,GQ$28))*(10-INDEX(INDIRECT("times"&amp;FT$2),$F288,GQ$28))/10</f>
        <v>0</v>
      </c>
      <c r="GR288" s="63">
        <f ca="1">IF(OR(INDEX(INDIRECT("times"&amp;FT$2),$F288,GR$28)&gt;10,INDEX(INDIRECT(FV288),$E288,$F288)="",INDEX(INDIRECT(FV288),$E288,$F288)&gt;=INDEX(INDIRECT(FV288),1,GR$28)),0,(INDEX(INDIRECT(FV288),$E288,$F288))-INDEX(INDIRECT(FV288),1,GR$28))*(10-INDEX(INDIRECT("times"&amp;FT$2),$F288,GR$28))/10</f>
        <v>0</v>
      </c>
      <c r="GS288" s="64">
        <f ca="1">IF(OR(INDEX(INDIRECT("times"&amp;FT$2),$F288,GS$28)&gt;10,INDEX(INDIRECT(FV288),$E288,$F288)="",INDEX(INDIRECT(FV288),$E288,$F288)&gt;=INDEX(INDIRECT(FV288),1,GS$28)),0,(INDEX(INDIRECT(FV288),$E288,$F288))-INDEX(INDIRECT(FV288),1,GS$28))*(10-INDEX(INDIRECT("times"&amp;FT$2),$F288,GS$28))/10</f>
        <v>0</v>
      </c>
      <c r="GT288" s="201">
        <v>15</v>
      </c>
      <c r="GV288" s="18" t="s">
        <v>224</v>
      </c>
      <c r="GW288" s="122">
        <f>GV236</f>
        <v>2</v>
      </c>
      <c r="GX288" s="122" t="str">
        <f>GV237</f>
        <v>lei65</v>
      </c>
      <c r="GY288" s="210" t="str">
        <f t="shared" si="1205"/>
        <v>core2_lei65</v>
      </c>
      <c r="GZ288" s="122">
        <v>5</v>
      </c>
      <c r="HA288" s="33">
        <v>15</v>
      </c>
      <c r="HB288" s="62">
        <f ca="1">IF(OR(INDEX(INDIRECT("times"&amp;GW$2),$F288,HB$28)&gt;10,INDEX(INDIRECT(GY288),$E288,$F288)="",INDEX(INDIRECT(GY288),$E288,$F288)&gt;=INDEX(INDIRECT(GY288),1,HB$28)),0,(INDEX(INDIRECT(GY288),$E288,$F288))-INDEX(INDIRECT(GY288),1,HB$28))*(10-INDEX(INDIRECT("times"&amp;GW$2),$F288,HB$28))/10</f>
        <v>0</v>
      </c>
      <c r="HC288" s="63">
        <f ca="1">IF(OR(INDEX(INDIRECT("times"&amp;GW$2),$F288,HC$28)&gt;10,INDEX(INDIRECT(GY288),$E288,$F288)="",INDEX(INDIRECT(GY288),$E288,$F288)&gt;=INDEX(INDIRECT(GY288),1,HC$28)),0,(INDEX(INDIRECT(GY288),$E288,$F288))-INDEX(INDIRECT(GY288),1,HC$28))*(10-INDEX(INDIRECT("times"&amp;GW$2),$F288,HC$28))/10</f>
        <v>0</v>
      </c>
      <c r="HD288" s="63">
        <f ca="1">IF(OR(INDEX(INDIRECT("times"&amp;GW$2),$F288,HD$28)&gt;10,INDEX(INDIRECT(GY288),$E288,$F288)="",INDEX(INDIRECT(GY288),$E288,$F288)&gt;=INDEX(INDIRECT(GY288),1,HD$28)),0,(INDEX(INDIRECT(GY288),$E288,$F288))-INDEX(INDIRECT(GY288),1,HD$28))*(10-INDEX(INDIRECT("times"&amp;GW$2),$F288,HD$28))/10</f>
        <v>0</v>
      </c>
      <c r="HE288" s="63">
        <f ca="1">IF(OR(INDEX(INDIRECT("times"&amp;GW$2),$F288,HE$28)&gt;10,INDEX(INDIRECT(GY288),$E288,$F288)="",INDEX(INDIRECT(GY288),$E288,$F288)&gt;=INDEX(INDIRECT(GY288),1,HE$28)),0,(INDEX(INDIRECT(GY288),$E288,$F288))-INDEX(INDIRECT(GY288),1,HE$28))*(10-INDEX(INDIRECT("times"&amp;GW$2),$F288,HE$28))/10</f>
        <v>0</v>
      </c>
      <c r="HF288" s="63">
        <f ca="1">IF(OR(INDEX(INDIRECT("times"&amp;GW$2),$F288,HF$28)&gt;10,INDEX(INDIRECT(GY288),$E288,$F288)="",INDEX(INDIRECT(GY288),$E288,$F288)&gt;=INDEX(INDIRECT(GY288),1,HF$28)),0,(INDEX(INDIRECT(GY288),$E288,$F288))-INDEX(INDIRECT(GY288),1,HF$28))*(10-INDEX(INDIRECT("times"&amp;GW$2),$F288,HF$28))/10</f>
        <v>0</v>
      </c>
      <c r="HG288" s="63">
        <f ca="1">IF(OR(INDEX(INDIRECT("times"&amp;GW$2),$F288,HG$28)&gt;10,INDEX(INDIRECT(GY288),$E288,$F288)="",INDEX(INDIRECT(GY288),$E288,$F288)&gt;=INDEX(INDIRECT(GY288),1,HG$28)),0,(INDEX(INDIRECT(GY288),$E288,$F288))-INDEX(INDIRECT(GY288),1,HG$28))*(10-INDEX(INDIRECT("times"&amp;GW$2),$F288,HG$28))/10</f>
        <v>0</v>
      </c>
      <c r="HH288" s="63">
        <f ca="1">IF(OR(INDEX(INDIRECT("times"&amp;GW$2),$F288,HH$28)&gt;10,INDEX(INDIRECT(GY288),$E288,$F288)="",INDEX(INDIRECT(GY288),$E288,$F288)&gt;=INDEX(INDIRECT(GY288),1,HH$28)),0,(INDEX(INDIRECT(GY288),$E288,$F288))-INDEX(INDIRECT(GY288),1,HH$28))*(10-INDEX(INDIRECT("times"&amp;GW$2),$F288,HH$28))/10</f>
        <v>0</v>
      </c>
      <c r="HI288" s="63">
        <f ca="1">IF(OR(INDEX(INDIRECT("times"&amp;GW$2),$F288,HI$28)&gt;10,INDEX(INDIRECT(GY288),$E288,$F288)="",INDEX(INDIRECT(GY288),$E288,$F288)&gt;=INDEX(INDIRECT(GY288),1,HI$28)),0,(INDEX(INDIRECT(GY288),$E288,$F288))-INDEX(INDIRECT(GY288),1,HI$28))*(10-INDEX(INDIRECT("times"&amp;GW$2),$F288,HI$28))/10</f>
        <v>0</v>
      </c>
      <c r="HJ288" s="63">
        <f ca="1">IF(OR(INDEX(INDIRECT("times"&amp;GW$2),$F288,HJ$28)&gt;10,INDEX(INDIRECT(GY288),$E288,$F288)="",INDEX(INDIRECT(GY288),$E288,$F288)&gt;=INDEX(INDIRECT(GY288),1,HJ$28)),0,(INDEX(INDIRECT(GY288),$E288,$F288))-INDEX(INDIRECT(GY288),1,HJ$28))*(10-INDEX(INDIRECT("times"&amp;GW$2),$F288,HJ$28))/10</f>
        <v>0</v>
      </c>
      <c r="HK288" s="63">
        <f ca="1">IF(OR(INDEX(INDIRECT("times"&amp;GW$2),$F288,HK$28)&gt;10,INDEX(INDIRECT(GY288),$E288,$F288)="",INDEX(INDIRECT(GY288),$E288,$F288)&gt;=INDEX(INDIRECT(GY288),1,HK$28)),0,(INDEX(INDIRECT(GY288),$E288,$F288))-INDEX(INDIRECT(GY288),1,HK$28))*(10-INDEX(INDIRECT("times"&amp;GW$2),$F288,HK$28))/10</f>
        <v>0</v>
      </c>
      <c r="HL288" s="63">
        <f ca="1">IF(OR(INDEX(INDIRECT("times"&amp;GW$2),$F288,HL$28)&gt;10,INDEX(INDIRECT(GY288),$E288,$F288)="",INDEX(INDIRECT(GY288),$E288,$F288)&gt;=INDEX(INDIRECT(GY288),1,HL$28)),0,(INDEX(INDIRECT(GY288),$E288,$F288))-INDEX(INDIRECT(GY288),1,HL$28))*(10-INDEX(INDIRECT("times"&amp;GW$2),$F288,HL$28))/10</f>
        <v>0</v>
      </c>
      <c r="HM288" s="63">
        <f ca="1">IF(OR(INDEX(INDIRECT("times"&amp;GW$2),$F288,HM$28)&gt;10,INDEX(INDIRECT(GY288),$E288,$F288)="",INDEX(INDIRECT(GY288),$E288,$F288)&gt;=INDEX(INDIRECT(GY288),1,HM$28)),0,(INDEX(INDIRECT(GY288),$E288,$F288))-INDEX(INDIRECT(GY288),1,HM$28))*(10-INDEX(INDIRECT("times"&amp;GW$2),$F288,HM$28))/10</f>
        <v>0</v>
      </c>
      <c r="HN288" s="63">
        <f ca="1">IF(OR(INDEX(INDIRECT("times"&amp;GW$2),$F288,HN$28)&gt;10,INDEX(INDIRECT(GY288),$E288,$F288)="",INDEX(INDIRECT(GY288),$E288,$F288)&gt;=INDEX(INDIRECT(GY288),1,HN$28)),0,(INDEX(INDIRECT(GY288),$E288,$F288))-INDEX(INDIRECT(GY288),1,HN$28))*(10-INDEX(INDIRECT("times"&amp;GW$2),$F288,HN$28))/10</f>
        <v>0</v>
      </c>
      <c r="HO288" s="63">
        <f ca="1">IF(OR(INDEX(INDIRECT("times"&amp;GW$2),$F288,HO$28)&gt;10,INDEX(INDIRECT(GY288),$E288,$F288)="",INDEX(INDIRECT(GY288),$E288,$F288)&gt;=INDEX(INDIRECT(GY288),1,HO$28)),0,(INDEX(INDIRECT(GY288),$E288,$F288))-INDEX(INDIRECT(GY288),1,HO$28))*(10-INDEX(INDIRECT("times"&amp;GW$2),$F288,HO$28))/10</f>
        <v>0</v>
      </c>
      <c r="HP288" s="63">
        <f ca="1">IF(OR(INDEX(INDIRECT("times"&amp;GW$2),$F288,HP$28)&gt;10,INDEX(INDIRECT(GY288),$E288,$F288)="",INDEX(INDIRECT(GY288),$E288,$F288)&gt;=INDEX(INDIRECT(GY288),1,HP$28)),0,(INDEX(INDIRECT(GY288),$E288,$F288))-INDEX(INDIRECT(GY288),1,HP$28))*(10-INDEX(INDIRECT("times"&amp;GW$2),$F288,HP$28))/10</f>
        <v>0</v>
      </c>
      <c r="HQ288" s="63">
        <f ca="1">IF(OR(INDEX(INDIRECT("times"&amp;GW$2),$F288,HQ$28)&gt;10,INDEX(INDIRECT(GY288),$E288,$F288)="",INDEX(INDIRECT(GY288),$E288,$F288)&gt;=INDEX(INDIRECT(GY288),1,HQ$28)),0,(INDEX(INDIRECT(GY288),$E288,$F288))-INDEX(INDIRECT(GY288),1,HQ$28))*(10-INDEX(INDIRECT("times"&amp;GW$2),$F288,HQ$28))/10</f>
        <v>0</v>
      </c>
      <c r="HR288" s="63">
        <f ca="1">IF(OR(INDEX(INDIRECT("times"&amp;GW$2),$F288,HR$28)&gt;10,INDEX(INDIRECT(GY288),$E288,$F288)="",INDEX(INDIRECT(GY288),$E288,$F288)&gt;=INDEX(INDIRECT(GY288),1,HR$28)),0,(INDEX(INDIRECT(GY288),$E288,$F288))-INDEX(INDIRECT(GY288),1,HR$28))*(10-INDEX(INDIRECT("times"&amp;GW$2),$F288,HR$28))/10</f>
        <v>0</v>
      </c>
      <c r="HS288" s="63">
        <f ca="1">IF(OR(INDEX(INDIRECT("times"&amp;GW$2),$F288,HS$28)&gt;10,INDEX(INDIRECT(GY288),$E288,$F288)="",INDEX(INDIRECT(GY288),$E288,$F288)&gt;=INDEX(INDIRECT(GY288),1,HS$28)),0,(INDEX(INDIRECT(GY288),$E288,$F288))-INDEX(INDIRECT(GY288),1,HS$28))*(10-INDEX(INDIRECT("times"&amp;GW$2),$F288,HS$28))/10</f>
        <v>0</v>
      </c>
      <c r="HT288" s="63">
        <f ca="1">IF(OR(INDEX(INDIRECT("times"&amp;GW$2),$F288,HT$28)&gt;10,INDEX(INDIRECT(GY288),$E288,$F288)="",INDEX(INDIRECT(GY288),$E288,$F288)&gt;=INDEX(INDIRECT(GY288),1,HT$28)),0,(INDEX(INDIRECT(GY288),$E288,$F288))-INDEX(INDIRECT(GY288),1,HT$28))*(10-INDEX(INDIRECT("times"&amp;GW$2),$F288,HT$28))/10</f>
        <v>0</v>
      </c>
      <c r="HU288" s="63">
        <f ca="1">IF(OR(INDEX(INDIRECT("times"&amp;GW$2),$F288,HU$28)&gt;10,INDEX(INDIRECT(GY288),$E288,$F288)="",INDEX(INDIRECT(GY288),$E288,$F288)&gt;=INDEX(INDIRECT(GY288),1,HU$28)),0,(INDEX(INDIRECT(GY288),$E288,$F288))-INDEX(INDIRECT(GY288),1,HU$28))*(10-INDEX(INDIRECT("times"&amp;GW$2),$F288,HU$28))/10</f>
        <v>0</v>
      </c>
      <c r="HV288" s="64">
        <f ca="1">IF(OR(INDEX(INDIRECT("times"&amp;GW$2),$F288,HV$28)&gt;10,INDEX(INDIRECT(GY288),$E288,$F288)="",INDEX(INDIRECT(GY288),$E288,$F288)&gt;=INDEX(INDIRECT(GY288),1,HV$28)),0,(INDEX(INDIRECT(GY288),$E288,$F288))-INDEX(INDIRECT(GY288),1,HV$28))*(10-INDEX(INDIRECT("times"&amp;GW$2),$F288,HV$28))/10</f>
        <v>0</v>
      </c>
      <c r="HW288" s="201">
        <v>15</v>
      </c>
    </row>
    <row r="289" spans="1:231" ht="15">
      <c r="A289" s="18" t="s">
        <v>225</v>
      </c>
      <c r="B289" s="122">
        <f>A236</f>
        <v>2</v>
      </c>
      <c r="C289" s="122" t="str">
        <f>A237</f>
        <v>work1834</v>
      </c>
      <c r="D289" s="210" t="str">
        <f t="shared" si="1198"/>
        <v>core2_work1834</v>
      </c>
      <c r="E289" s="122">
        <v>5</v>
      </c>
      <c r="F289" s="33">
        <v>16</v>
      </c>
      <c r="G289" s="62">
        <f ca="1">IF(OR(INDEX(INDIRECT("times"&amp;B$2),$F289,G$28)&gt;10,INDEX(INDIRECT(D289),$E289,$F289)="",INDEX(INDIRECT(D289),$E289,$F289)&gt;=INDEX(INDIRECT(D289),1,G$28)),0,(INDEX(INDIRECT(D289),$E289,$F289))-INDEX(INDIRECT(D289),1,G$28))*(10-INDEX(INDIRECT("times"&amp;B$2),$F289,G$28))/10</f>
        <v>0</v>
      </c>
      <c r="H289" s="63">
        <f ca="1">IF(OR(INDEX(INDIRECT("times"&amp;B$2),$F289,H$28)&gt;10,INDEX(INDIRECT(D289),$E289,$F289)="",INDEX(INDIRECT(D289),$E289,$F289)&gt;=INDEX(INDIRECT(D289),1,H$28)),0,(INDEX(INDIRECT(D289),$E289,$F289))-INDEX(INDIRECT(D289),1,H$28))*(10-INDEX(INDIRECT("times"&amp;B$2),$F289,H$28))/10</f>
        <v>0</v>
      </c>
      <c r="I289" s="63">
        <f ca="1">IF(OR(INDEX(INDIRECT("times"&amp;B$2),$F289,I$28)&gt;10,INDEX(INDIRECT(D289),$E289,$F289)="",INDEX(INDIRECT(D289),$E289,$F289)&gt;=INDEX(INDIRECT(D289),1,I$28)),0,(INDEX(INDIRECT(D289),$E289,$F289))-INDEX(INDIRECT(D289),1,I$28))*(10-INDEX(INDIRECT("times"&amp;B$2),$F289,I$28))/10</f>
        <v>0</v>
      </c>
      <c r="J289" s="63">
        <f ca="1">IF(OR(INDEX(INDIRECT("times"&amp;B$2),$F289,J$28)&gt;10,INDEX(INDIRECT(D289),$E289,$F289)="",INDEX(INDIRECT(D289),$E289,$F289)&gt;=INDEX(INDIRECT(D289),1,J$28)),0,(INDEX(INDIRECT(D289),$E289,$F289))-INDEX(INDIRECT(D289),1,J$28))*(10-INDEX(INDIRECT("times"&amp;B$2),$F289,J$28))/10</f>
        <v>0</v>
      </c>
      <c r="K289" s="63">
        <f ca="1">IF(OR(INDEX(INDIRECT("times"&amp;B$2),$F289,K$28)&gt;10,INDEX(INDIRECT(D289),$E289,$F289)="",INDEX(INDIRECT(D289),$E289,$F289)&gt;=INDEX(INDIRECT(D289),1,K$28)),0,(INDEX(INDIRECT(D289),$E289,$F289))-INDEX(INDIRECT(D289),1,K$28))*(10-INDEX(INDIRECT("times"&amp;B$2),$F289,K$28))/10</f>
        <v>0</v>
      </c>
      <c r="L289" s="63">
        <f ca="1">IF(OR(INDEX(INDIRECT("times"&amp;B$2),$F289,L$28)&gt;10,INDEX(INDIRECT(D289),$E289,$F289)="",INDEX(INDIRECT(D289),$E289,$F289)&gt;=INDEX(INDIRECT(D289),1,L$28)),0,(INDEX(INDIRECT(D289),$E289,$F289))-INDEX(INDIRECT(D289),1,L$28))*(10-INDEX(INDIRECT("times"&amp;B$2),$F289,L$28))/10</f>
        <v>0</v>
      </c>
      <c r="M289" s="63">
        <f ca="1">IF(OR(INDEX(INDIRECT("times"&amp;B$2),$F289,M$28)&gt;10,INDEX(INDIRECT(D289),$E289,$F289)="",INDEX(INDIRECT(D289),$E289,$F289)&gt;=INDEX(INDIRECT(D289),1,M$28)),0,(INDEX(INDIRECT(D289),$E289,$F289))-INDEX(INDIRECT(D289),1,M$28))*(10-INDEX(INDIRECT("times"&amp;B$2),$F289,M$28))/10</f>
        <v>0</v>
      </c>
      <c r="N289" s="63">
        <f ca="1">IF(OR(INDEX(INDIRECT("times"&amp;B$2),$F289,N$28)&gt;10,INDEX(INDIRECT(D289),$E289,$F289)="",INDEX(INDIRECT(D289),$E289,$F289)&gt;=INDEX(INDIRECT(D289),1,N$28)),0,(INDEX(INDIRECT(D289),$E289,$F289))-INDEX(INDIRECT(D289),1,N$28))*(10-INDEX(INDIRECT("times"&amp;B$2),$F289,N$28))/10</f>
        <v>0</v>
      </c>
      <c r="O289" s="63">
        <f ca="1">IF(OR(INDEX(INDIRECT("times"&amp;B$2),$F289,O$28)&gt;10,INDEX(INDIRECT(D289),$E289,$F289)="",INDEX(INDIRECT(D289),$E289,$F289)&gt;=INDEX(INDIRECT(D289),1,O$28)),0,(INDEX(INDIRECT(D289),$E289,$F289))-INDEX(INDIRECT(D289),1,O$28))*(10-INDEX(INDIRECT("times"&amp;B$2),$F289,O$28))/10</f>
        <v>0</v>
      </c>
      <c r="P289" s="63">
        <f ca="1">IF(OR(INDEX(INDIRECT("times"&amp;B$2),$F289,P$28)&gt;10,INDEX(INDIRECT(D289),$E289,$F289)="",INDEX(INDIRECT(D289),$E289,$F289)&gt;=INDEX(INDIRECT(D289),1,P$28)),0,(INDEX(INDIRECT(D289),$E289,$F289))-INDEX(INDIRECT(D289),1,P$28))*(10-INDEX(INDIRECT("times"&amp;B$2),$F289,P$28))/10</f>
        <v>0</v>
      </c>
      <c r="Q289" s="63">
        <f ca="1">IF(OR(INDEX(INDIRECT("times"&amp;B$2),$F289,Q$28)&gt;10,INDEX(INDIRECT(D289),$E289,$F289)="",INDEX(INDIRECT(D289),$E289,$F289)&gt;=INDEX(INDIRECT(D289),1,Q$28)),0,(INDEX(INDIRECT(D289),$E289,$F289))-INDEX(INDIRECT(D289),1,Q$28))*(10-INDEX(INDIRECT("times"&amp;B$2),$F289,Q$28))/10</f>
        <v>0</v>
      </c>
      <c r="R289" s="63">
        <f ca="1">IF(OR(INDEX(INDIRECT("times"&amp;B$2),$F289,R$28)&gt;10,INDEX(INDIRECT(D289),$E289,$F289)="",INDEX(INDIRECT(D289),$E289,$F289)&gt;=INDEX(INDIRECT(D289),1,R$28)),0,(INDEX(INDIRECT(D289),$E289,$F289))-INDEX(INDIRECT(D289),1,R$28))*(10-INDEX(INDIRECT("times"&amp;B$2),$F289,R$28))/10</f>
        <v>0</v>
      </c>
      <c r="S289" s="63">
        <f ca="1">IF(OR(INDEX(INDIRECT("times"&amp;B$2),$F289,S$28)&gt;10,INDEX(INDIRECT(D289),$E289,$F289)="",INDEX(INDIRECT(D289),$E289,$F289)&gt;=INDEX(INDIRECT(D289),1,S$28)),0,(INDEX(INDIRECT(D289),$E289,$F289))-INDEX(INDIRECT(D289),1,S$28))*(10-INDEX(INDIRECT("times"&amp;B$2),$F289,S$28))/10</f>
        <v>0</v>
      </c>
      <c r="T289" s="63">
        <f ca="1">IF(OR(INDEX(INDIRECT("times"&amp;B$2),$F289,T$28)&gt;10,INDEX(INDIRECT(D289),$E289,$F289)="",INDEX(INDIRECT(D289),$E289,$F289)&gt;=INDEX(INDIRECT(D289),1,T$28)),0,(INDEX(INDIRECT(D289),$E289,$F289))-INDEX(INDIRECT(D289),1,T$28))*(10-INDEX(INDIRECT("times"&amp;B$2),$F289,T$28))/10</f>
        <v>0</v>
      </c>
      <c r="U289" s="63">
        <f ca="1">IF(OR(INDEX(INDIRECT("times"&amp;B$2),$F289,U$28)&gt;10,INDEX(INDIRECT(D289),$E289,$F289)="",INDEX(INDIRECT(D289),$E289,$F289)&gt;=INDEX(INDIRECT(D289),1,U$28)),0,(INDEX(INDIRECT(D289),$E289,$F289))-INDEX(INDIRECT(D289),1,U$28))*(10-INDEX(INDIRECT("times"&amp;B$2),$F289,U$28))/10</f>
        <v>0</v>
      </c>
      <c r="V289" s="63">
        <f ca="1">IF(OR(INDEX(INDIRECT("times"&amp;B$2),$F289,V$28)&gt;10,INDEX(INDIRECT(D289),$E289,$F289)="",INDEX(INDIRECT(D289),$E289,$F289)&gt;=INDEX(INDIRECT(D289),1,V$28)),0,(INDEX(INDIRECT(D289),$E289,$F289))-INDEX(INDIRECT(D289),1,V$28))*(10-INDEX(INDIRECT("times"&amp;B$2),$F289,V$28))/10</f>
        <v>0</v>
      </c>
      <c r="W289" s="63">
        <f ca="1">IF(OR(INDEX(INDIRECT("times"&amp;B$2),$F289,W$28)&gt;10,INDEX(INDIRECT(D289),$E289,$F289)="",INDEX(INDIRECT(D289),$E289,$F289)&gt;=INDEX(INDIRECT(D289),1,W$28)),0,(INDEX(INDIRECT(D289),$E289,$F289))-INDEX(INDIRECT(D289),1,W$28))*(10-INDEX(INDIRECT("times"&amp;B$2),$F289,W$28))/10</f>
        <v>0</v>
      </c>
      <c r="X289" s="63">
        <f ca="1">IF(OR(INDEX(INDIRECT("times"&amp;B$2),$F289,X$28)&gt;10,INDEX(INDIRECT(D289),$E289,$F289)="",INDEX(INDIRECT(D289),$E289,$F289)&gt;=INDEX(INDIRECT(D289),1,X$28)),0,(INDEX(INDIRECT(D289),$E289,$F289))-INDEX(INDIRECT(D289),1,X$28))*(10-INDEX(INDIRECT("times"&amp;B$2),$F289,X$28))/10</f>
        <v>0</v>
      </c>
      <c r="Y289" s="63">
        <f ca="1">IF(OR(INDEX(INDIRECT("times"&amp;B$2),$F289,Y$28)&gt;10,INDEX(INDIRECT(D289),$E289,$F289)="",INDEX(INDIRECT(D289),$E289,$F289)&gt;=INDEX(INDIRECT(D289),1,Y$28)),0,(INDEX(INDIRECT(D289),$E289,$F289))-INDEX(INDIRECT(D289),1,Y$28))*(10-INDEX(INDIRECT("times"&amp;B$2),$F289,Y$28))/10</f>
        <v>0</v>
      </c>
      <c r="Z289" s="63">
        <f ca="1">IF(OR(INDEX(INDIRECT("times"&amp;B$2),$F289,Z$28)&gt;10,INDEX(INDIRECT(D289),$E289,$F289)="",INDEX(INDIRECT(D289),$E289,$F289)&gt;=INDEX(INDIRECT(D289),1,Z$28)),0,(INDEX(INDIRECT(D289),$E289,$F289))-INDEX(INDIRECT(D289),1,Z$28))*(10-INDEX(INDIRECT("times"&amp;B$2),$F289,Z$28))/10</f>
        <v>0</v>
      </c>
      <c r="AA289" s="64">
        <f ca="1">IF(OR(INDEX(INDIRECT("times"&amp;B$2),$F289,AA$28)&gt;10,INDEX(INDIRECT(D289),$E289,$F289)="",INDEX(INDIRECT(D289),$E289,$F289)&gt;=INDEX(INDIRECT(D289),1,AA$28)),0,(INDEX(INDIRECT(D289),$E289,$F289))-INDEX(INDIRECT(D289),1,AA$28))*(10-INDEX(INDIRECT("times"&amp;B$2),$F289,AA$28))/10</f>
        <v>0</v>
      </c>
      <c r="AB289" s="201">
        <v>16</v>
      </c>
      <c r="AD289" s="18" t="s">
        <v>225</v>
      </c>
      <c r="AE289" s="122">
        <f>AD236</f>
        <v>2</v>
      </c>
      <c r="AF289" s="122" t="str">
        <f>AD237</f>
        <v>shop1834</v>
      </c>
      <c r="AG289" s="210" t="str">
        <f t="shared" si="1199"/>
        <v>core2_shop1834</v>
      </c>
      <c r="AH289" s="122">
        <v>5</v>
      </c>
      <c r="AI289" s="33">
        <v>16</v>
      </c>
      <c r="AJ289" s="62">
        <f ca="1">IF(OR(INDEX(INDIRECT("times"&amp;AE$2),$F289,AJ$28)&gt;10,INDEX(INDIRECT(AG289),$E289,$F289)="",INDEX(INDIRECT(AG289),$E289,$F289)&gt;=INDEX(INDIRECT(AG289),1,AJ$28)),0,(INDEX(INDIRECT(AG289),$E289,$F289))-INDEX(INDIRECT(AG289),1,AJ$28))*(10-INDEX(INDIRECT("times"&amp;AE$2),$F289,AJ$28))/10</f>
        <v>0</v>
      </c>
      <c r="AK289" s="63">
        <f ca="1">IF(OR(INDEX(INDIRECT("times"&amp;AE$2),$F289,AK$28)&gt;10,INDEX(INDIRECT(AG289),$E289,$F289)="",INDEX(INDIRECT(AG289),$E289,$F289)&gt;=INDEX(INDIRECT(AG289),1,AK$28)),0,(INDEX(INDIRECT(AG289),$E289,$F289))-INDEX(INDIRECT(AG289),1,AK$28))*(10-INDEX(INDIRECT("times"&amp;AE$2),$F289,AK$28))/10</f>
        <v>0</v>
      </c>
      <c r="AL289" s="63">
        <f ca="1">IF(OR(INDEX(INDIRECT("times"&amp;AE$2),$F289,AL$28)&gt;10,INDEX(INDIRECT(AG289),$E289,$F289)="",INDEX(INDIRECT(AG289),$E289,$F289)&gt;=INDEX(INDIRECT(AG289),1,AL$28)),0,(INDEX(INDIRECT(AG289),$E289,$F289))-INDEX(INDIRECT(AG289),1,AL$28))*(10-INDEX(INDIRECT("times"&amp;AE$2),$F289,AL$28))/10</f>
        <v>0</v>
      </c>
      <c r="AM289" s="63">
        <f ca="1">IF(OR(INDEX(INDIRECT("times"&amp;AE$2),$F289,AM$28)&gt;10,INDEX(INDIRECT(AG289),$E289,$F289)="",INDEX(INDIRECT(AG289),$E289,$F289)&gt;=INDEX(INDIRECT(AG289),1,AM$28)),0,(INDEX(INDIRECT(AG289),$E289,$F289))-INDEX(INDIRECT(AG289),1,AM$28))*(10-INDEX(INDIRECT("times"&amp;AE$2),$F289,AM$28))/10</f>
        <v>0</v>
      </c>
      <c r="AN289" s="63">
        <f ca="1">IF(OR(INDEX(INDIRECT("times"&amp;AE$2),$F289,AN$28)&gt;10,INDEX(INDIRECT(AG289),$E289,$F289)="",INDEX(INDIRECT(AG289),$E289,$F289)&gt;=INDEX(INDIRECT(AG289),1,AN$28)),0,(INDEX(INDIRECT(AG289),$E289,$F289))-INDEX(INDIRECT(AG289),1,AN$28))*(10-INDEX(INDIRECT("times"&amp;AE$2),$F289,AN$28))/10</f>
        <v>0</v>
      </c>
      <c r="AO289" s="63">
        <f ca="1">IF(OR(INDEX(INDIRECT("times"&amp;AE$2),$F289,AO$28)&gt;10,INDEX(INDIRECT(AG289),$E289,$F289)="",INDEX(INDIRECT(AG289),$E289,$F289)&gt;=INDEX(INDIRECT(AG289),1,AO$28)),0,(INDEX(INDIRECT(AG289),$E289,$F289))-INDEX(INDIRECT(AG289),1,AO$28))*(10-INDEX(INDIRECT("times"&amp;AE$2),$F289,AO$28))/10</f>
        <v>0</v>
      </c>
      <c r="AP289" s="63">
        <f ca="1">IF(OR(INDEX(INDIRECT("times"&amp;AE$2),$F289,AP$28)&gt;10,INDEX(INDIRECT(AG289),$E289,$F289)="",INDEX(INDIRECT(AG289),$E289,$F289)&gt;=INDEX(INDIRECT(AG289),1,AP$28)),0,(INDEX(INDIRECT(AG289),$E289,$F289))-INDEX(INDIRECT(AG289),1,AP$28))*(10-INDEX(INDIRECT("times"&amp;AE$2),$F289,AP$28))/10</f>
        <v>0</v>
      </c>
      <c r="AQ289" s="63">
        <f ca="1">IF(OR(INDEX(INDIRECT("times"&amp;AE$2),$F289,AQ$28)&gt;10,INDEX(INDIRECT(AG289),$E289,$F289)="",INDEX(INDIRECT(AG289),$E289,$F289)&gt;=INDEX(INDIRECT(AG289),1,AQ$28)),0,(INDEX(INDIRECT(AG289),$E289,$F289))-INDEX(INDIRECT(AG289),1,AQ$28))*(10-INDEX(INDIRECT("times"&amp;AE$2),$F289,AQ$28))/10</f>
        <v>0</v>
      </c>
      <c r="AR289" s="63">
        <f ca="1">IF(OR(INDEX(INDIRECT("times"&amp;AE$2),$F289,AR$28)&gt;10,INDEX(INDIRECT(AG289),$E289,$F289)="",INDEX(INDIRECT(AG289),$E289,$F289)&gt;=INDEX(INDIRECT(AG289),1,AR$28)),0,(INDEX(INDIRECT(AG289),$E289,$F289))-INDEX(INDIRECT(AG289),1,AR$28))*(10-INDEX(INDIRECT("times"&amp;AE$2),$F289,AR$28))/10</f>
        <v>0</v>
      </c>
      <c r="AS289" s="63">
        <f ca="1">IF(OR(INDEX(INDIRECT("times"&amp;AE$2),$F289,AS$28)&gt;10,INDEX(INDIRECT(AG289),$E289,$F289)="",INDEX(INDIRECT(AG289),$E289,$F289)&gt;=INDEX(INDIRECT(AG289),1,AS$28)),0,(INDEX(INDIRECT(AG289),$E289,$F289))-INDEX(INDIRECT(AG289),1,AS$28))*(10-INDEX(INDIRECT("times"&amp;AE$2),$F289,AS$28))/10</f>
        <v>0</v>
      </c>
      <c r="AT289" s="63">
        <f ca="1">IF(OR(INDEX(INDIRECT("times"&amp;AE$2),$F289,AT$28)&gt;10,INDEX(INDIRECT(AG289),$E289,$F289)="",INDEX(INDIRECT(AG289),$E289,$F289)&gt;=INDEX(INDIRECT(AG289),1,AT$28)),0,(INDEX(INDIRECT(AG289),$E289,$F289))-INDEX(INDIRECT(AG289),1,AT$28))*(10-INDEX(INDIRECT("times"&amp;AE$2),$F289,AT$28))/10</f>
        <v>0</v>
      </c>
      <c r="AU289" s="63">
        <f ca="1">IF(OR(INDEX(INDIRECT("times"&amp;AE$2),$F289,AU$28)&gt;10,INDEX(INDIRECT(AG289),$E289,$F289)="",INDEX(INDIRECT(AG289),$E289,$F289)&gt;=INDEX(INDIRECT(AG289),1,AU$28)),0,(INDEX(INDIRECT(AG289),$E289,$F289))-INDEX(INDIRECT(AG289),1,AU$28))*(10-INDEX(INDIRECT("times"&amp;AE$2),$F289,AU$28))/10</f>
        <v>0</v>
      </c>
      <c r="AV289" s="63">
        <f ca="1">IF(OR(INDEX(INDIRECT("times"&amp;AE$2),$F289,AV$28)&gt;10,INDEX(INDIRECT(AG289),$E289,$F289)="",INDEX(INDIRECT(AG289),$E289,$F289)&gt;=INDEX(INDIRECT(AG289),1,AV$28)),0,(INDEX(INDIRECT(AG289),$E289,$F289))-INDEX(INDIRECT(AG289),1,AV$28))*(10-INDEX(INDIRECT("times"&amp;AE$2),$F289,AV$28))/10</f>
        <v>0</v>
      </c>
      <c r="AW289" s="63">
        <f ca="1">IF(OR(INDEX(INDIRECT("times"&amp;AE$2),$F289,AW$28)&gt;10,INDEX(INDIRECT(AG289),$E289,$F289)="",INDEX(INDIRECT(AG289),$E289,$F289)&gt;=INDEX(INDIRECT(AG289),1,AW$28)),0,(INDEX(INDIRECT(AG289),$E289,$F289))-INDEX(INDIRECT(AG289),1,AW$28))*(10-INDEX(INDIRECT("times"&amp;AE$2),$F289,AW$28))/10</f>
        <v>0</v>
      </c>
      <c r="AX289" s="63">
        <f ca="1">IF(OR(INDEX(INDIRECT("times"&amp;AE$2),$F289,AX$28)&gt;10,INDEX(INDIRECT(AG289),$E289,$F289)="",INDEX(INDIRECT(AG289),$E289,$F289)&gt;=INDEX(INDIRECT(AG289),1,AX$28)),0,(INDEX(INDIRECT(AG289),$E289,$F289))-INDEX(INDIRECT(AG289),1,AX$28))*(10-INDEX(INDIRECT("times"&amp;AE$2),$F289,AX$28))/10</f>
        <v>0</v>
      </c>
      <c r="AY289" s="63">
        <f ca="1">IF(OR(INDEX(INDIRECT("times"&amp;AE$2),$F289,AY$28)&gt;10,INDEX(INDIRECT(AG289),$E289,$F289)="",INDEX(INDIRECT(AG289),$E289,$F289)&gt;=INDEX(INDIRECT(AG289),1,AY$28)),0,(INDEX(INDIRECT(AG289),$E289,$F289))-INDEX(INDIRECT(AG289),1,AY$28))*(10-INDEX(INDIRECT("times"&amp;AE$2),$F289,AY$28))/10</f>
        <v>0</v>
      </c>
      <c r="AZ289" s="63">
        <f ca="1">IF(OR(INDEX(INDIRECT("times"&amp;AE$2),$F289,AZ$28)&gt;10,INDEX(INDIRECT(AG289),$E289,$F289)="",INDEX(INDIRECT(AG289),$E289,$F289)&gt;=INDEX(INDIRECT(AG289),1,AZ$28)),0,(INDEX(INDIRECT(AG289),$E289,$F289))-INDEX(INDIRECT(AG289),1,AZ$28))*(10-INDEX(INDIRECT("times"&amp;AE$2),$F289,AZ$28))/10</f>
        <v>0</v>
      </c>
      <c r="BA289" s="63">
        <f ca="1">IF(OR(INDEX(INDIRECT("times"&amp;AE$2),$F289,BA$28)&gt;10,INDEX(INDIRECT(AG289),$E289,$F289)="",INDEX(INDIRECT(AG289),$E289,$F289)&gt;=INDEX(INDIRECT(AG289),1,BA$28)),0,(INDEX(INDIRECT(AG289),$E289,$F289))-INDEX(INDIRECT(AG289),1,BA$28))*(10-INDEX(INDIRECT("times"&amp;AE$2),$F289,BA$28))/10</f>
        <v>0</v>
      </c>
      <c r="BB289" s="63">
        <f ca="1">IF(OR(INDEX(INDIRECT("times"&amp;AE$2),$F289,BB$28)&gt;10,INDEX(INDIRECT(AG289),$E289,$F289)="",INDEX(INDIRECT(AG289),$E289,$F289)&gt;=INDEX(INDIRECT(AG289),1,BB$28)),0,(INDEX(INDIRECT(AG289),$E289,$F289))-INDEX(INDIRECT(AG289),1,BB$28))*(10-INDEX(INDIRECT("times"&amp;AE$2),$F289,BB$28))/10</f>
        <v>0</v>
      </c>
      <c r="BC289" s="63">
        <f ca="1">IF(OR(INDEX(INDIRECT("times"&amp;AE$2),$F289,BC$28)&gt;10,INDEX(INDIRECT(AG289),$E289,$F289)="",INDEX(INDIRECT(AG289),$E289,$F289)&gt;=INDEX(INDIRECT(AG289),1,BC$28)),0,(INDEX(INDIRECT(AG289),$E289,$F289))-INDEX(INDIRECT(AG289),1,BC$28))*(10-INDEX(INDIRECT("times"&amp;AE$2),$F289,BC$28))/10</f>
        <v>0</v>
      </c>
      <c r="BD289" s="64">
        <f ca="1">IF(OR(INDEX(INDIRECT("times"&amp;AE$2),$F289,BD$28)&gt;10,INDEX(INDIRECT(AG289),$E289,$F289)="",INDEX(INDIRECT(AG289),$E289,$F289)&gt;=INDEX(INDIRECT(AG289),1,BD$28)),0,(INDEX(INDIRECT(AG289),$E289,$F289))-INDEX(INDIRECT(AG289),1,BD$28))*(10-INDEX(INDIRECT("times"&amp;AE$2),$F289,BD$28))/10</f>
        <v>0</v>
      </c>
      <c r="BE289" s="201">
        <v>16</v>
      </c>
      <c r="BG289" s="18" t="s">
        <v>225</v>
      </c>
      <c r="BH289" s="122">
        <f>BG236</f>
        <v>2</v>
      </c>
      <c r="BI289" s="122" t="str">
        <f>BG237</f>
        <v>lei1834</v>
      </c>
      <c r="BJ289" s="210" t="str">
        <f t="shared" si="1200"/>
        <v>core2_lei1834</v>
      </c>
      <c r="BK289" s="122">
        <v>5</v>
      </c>
      <c r="BL289" s="33">
        <v>16</v>
      </c>
      <c r="BM289" s="62">
        <f ca="1">IF(OR(INDEX(INDIRECT("times"&amp;BH$2),$F289,BM$28)&gt;10,INDEX(INDIRECT(BJ289),$E289,$F289)="",INDEX(INDIRECT(BJ289),$E289,$F289)&gt;=INDEX(INDIRECT(BJ289),1,BM$28)),0,(INDEX(INDIRECT(BJ289),$E289,$F289))-INDEX(INDIRECT(BJ289),1,BM$28))*(10-INDEX(INDIRECT("times"&amp;BH$2),$F289,BM$28))/10</f>
        <v>0</v>
      </c>
      <c r="BN289" s="63">
        <f ca="1">IF(OR(INDEX(INDIRECT("times"&amp;BH$2),$F289,BN$28)&gt;10,INDEX(INDIRECT(BJ289),$E289,$F289)="",INDEX(INDIRECT(BJ289),$E289,$F289)&gt;=INDEX(INDIRECT(BJ289),1,BN$28)),0,(INDEX(INDIRECT(BJ289),$E289,$F289))-INDEX(INDIRECT(BJ289),1,BN$28))*(10-INDEX(INDIRECT("times"&amp;BH$2),$F289,BN$28))/10</f>
        <v>0</v>
      </c>
      <c r="BO289" s="63">
        <f ca="1">IF(OR(INDEX(INDIRECT("times"&amp;BH$2),$F289,BO$28)&gt;10,INDEX(INDIRECT(BJ289),$E289,$F289)="",INDEX(INDIRECT(BJ289),$E289,$F289)&gt;=INDEX(INDIRECT(BJ289),1,BO$28)),0,(INDEX(INDIRECT(BJ289),$E289,$F289))-INDEX(INDIRECT(BJ289),1,BO$28))*(10-INDEX(INDIRECT("times"&amp;BH$2),$F289,BO$28))/10</f>
        <v>0</v>
      </c>
      <c r="BP289" s="63">
        <f ca="1">IF(OR(INDEX(INDIRECT("times"&amp;BH$2),$F289,BP$28)&gt;10,INDEX(INDIRECT(BJ289),$E289,$F289)="",INDEX(INDIRECT(BJ289),$E289,$F289)&gt;=INDEX(INDIRECT(BJ289),1,BP$28)),0,(INDEX(INDIRECT(BJ289),$E289,$F289))-INDEX(INDIRECT(BJ289),1,BP$28))*(10-INDEX(INDIRECT("times"&amp;BH$2),$F289,BP$28))/10</f>
        <v>0</v>
      </c>
      <c r="BQ289" s="63">
        <f ca="1">IF(OR(INDEX(INDIRECT("times"&amp;BH$2),$F289,BQ$28)&gt;10,INDEX(INDIRECT(BJ289),$E289,$F289)="",INDEX(INDIRECT(BJ289),$E289,$F289)&gt;=INDEX(INDIRECT(BJ289),1,BQ$28)),0,(INDEX(INDIRECT(BJ289),$E289,$F289))-INDEX(INDIRECT(BJ289),1,BQ$28))*(10-INDEX(INDIRECT("times"&amp;BH$2),$F289,BQ$28))/10</f>
        <v>0</v>
      </c>
      <c r="BR289" s="63">
        <f ca="1">IF(OR(INDEX(INDIRECT("times"&amp;BH$2),$F289,BR$28)&gt;10,INDEX(INDIRECT(BJ289),$E289,$F289)="",INDEX(INDIRECT(BJ289),$E289,$F289)&gt;=INDEX(INDIRECT(BJ289),1,BR$28)),0,(INDEX(INDIRECT(BJ289),$E289,$F289))-INDEX(INDIRECT(BJ289),1,BR$28))*(10-INDEX(INDIRECT("times"&amp;BH$2),$F289,BR$28))/10</f>
        <v>0</v>
      </c>
      <c r="BS289" s="63">
        <f ca="1">IF(OR(INDEX(INDIRECT("times"&amp;BH$2),$F289,BS$28)&gt;10,INDEX(INDIRECT(BJ289),$E289,$F289)="",INDEX(INDIRECT(BJ289),$E289,$F289)&gt;=INDEX(INDIRECT(BJ289),1,BS$28)),0,(INDEX(INDIRECT(BJ289),$E289,$F289))-INDEX(INDIRECT(BJ289),1,BS$28))*(10-INDEX(INDIRECT("times"&amp;BH$2),$F289,BS$28))/10</f>
        <v>0</v>
      </c>
      <c r="BT289" s="63">
        <f ca="1">IF(OR(INDEX(INDIRECT("times"&amp;BH$2),$F289,BT$28)&gt;10,INDEX(INDIRECT(BJ289),$E289,$F289)="",INDEX(INDIRECT(BJ289),$E289,$F289)&gt;=INDEX(INDIRECT(BJ289),1,BT$28)),0,(INDEX(INDIRECT(BJ289),$E289,$F289))-INDEX(INDIRECT(BJ289),1,BT$28))*(10-INDEX(INDIRECT("times"&amp;BH$2),$F289,BT$28))/10</f>
        <v>0</v>
      </c>
      <c r="BU289" s="63">
        <f ca="1">IF(OR(INDEX(INDIRECT("times"&amp;BH$2),$F289,BU$28)&gt;10,INDEX(INDIRECT(BJ289),$E289,$F289)="",INDEX(INDIRECT(BJ289),$E289,$F289)&gt;=INDEX(INDIRECT(BJ289),1,BU$28)),0,(INDEX(INDIRECT(BJ289),$E289,$F289))-INDEX(INDIRECT(BJ289),1,BU$28))*(10-INDEX(INDIRECT("times"&amp;BH$2),$F289,BU$28))/10</f>
        <v>0</v>
      </c>
      <c r="BV289" s="63">
        <f ca="1">IF(OR(INDEX(INDIRECT("times"&amp;BH$2),$F289,BV$28)&gt;10,INDEX(INDIRECT(BJ289),$E289,$F289)="",INDEX(INDIRECT(BJ289),$E289,$F289)&gt;=INDEX(INDIRECT(BJ289),1,BV$28)),0,(INDEX(INDIRECT(BJ289),$E289,$F289))-INDEX(INDIRECT(BJ289),1,BV$28))*(10-INDEX(INDIRECT("times"&amp;BH$2),$F289,BV$28))/10</f>
        <v>0</v>
      </c>
      <c r="BW289" s="63">
        <f ca="1">IF(OR(INDEX(INDIRECT("times"&amp;BH$2),$F289,BW$28)&gt;10,INDEX(INDIRECT(BJ289),$E289,$F289)="",INDEX(INDIRECT(BJ289),$E289,$F289)&gt;=INDEX(INDIRECT(BJ289),1,BW$28)),0,(INDEX(INDIRECT(BJ289),$E289,$F289))-INDEX(INDIRECT(BJ289),1,BW$28))*(10-INDEX(INDIRECT("times"&amp;BH$2),$F289,BW$28))/10</f>
        <v>0</v>
      </c>
      <c r="BX289" s="63">
        <f ca="1">IF(OR(INDEX(INDIRECT("times"&amp;BH$2),$F289,BX$28)&gt;10,INDEX(INDIRECT(BJ289),$E289,$F289)="",INDEX(INDIRECT(BJ289),$E289,$F289)&gt;=INDEX(INDIRECT(BJ289),1,BX$28)),0,(INDEX(INDIRECT(BJ289),$E289,$F289))-INDEX(INDIRECT(BJ289),1,BX$28))*(10-INDEX(INDIRECT("times"&amp;BH$2),$F289,BX$28))/10</f>
        <v>0</v>
      </c>
      <c r="BY289" s="63">
        <f ca="1">IF(OR(INDEX(INDIRECT("times"&amp;BH$2),$F289,BY$28)&gt;10,INDEX(INDIRECT(BJ289),$E289,$F289)="",INDEX(INDIRECT(BJ289),$E289,$F289)&gt;=INDEX(INDIRECT(BJ289),1,BY$28)),0,(INDEX(INDIRECT(BJ289),$E289,$F289))-INDEX(INDIRECT(BJ289),1,BY$28))*(10-INDEX(INDIRECT("times"&amp;BH$2),$F289,BY$28))/10</f>
        <v>0</v>
      </c>
      <c r="BZ289" s="63">
        <f ca="1">IF(OR(INDEX(INDIRECT("times"&amp;BH$2),$F289,BZ$28)&gt;10,INDEX(INDIRECT(BJ289),$E289,$F289)="",INDEX(INDIRECT(BJ289),$E289,$F289)&gt;=INDEX(INDIRECT(BJ289),1,BZ$28)),0,(INDEX(INDIRECT(BJ289),$E289,$F289))-INDEX(INDIRECT(BJ289),1,BZ$28))*(10-INDEX(INDIRECT("times"&amp;BH$2),$F289,BZ$28))/10</f>
        <v>0</v>
      </c>
      <c r="CA289" s="63">
        <f ca="1">IF(OR(INDEX(INDIRECT("times"&amp;BH$2),$F289,CA$28)&gt;10,INDEX(INDIRECT(BJ289),$E289,$F289)="",INDEX(INDIRECT(BJ289),$E289,$F289)&gt;=INDEX(INDIRECT(BJ289),1,CA$28)),0,(INDEX(INDIRECT(BJ289),$E289,$F289))-INDEX(INDIRECT(BJ289),1,CA$28))*(10-INDEX(INDIRECT("times"&amp;BH$2),$F289,CA$28))/10</f>
        <v>0</v>
      </c>
      <c r="CB289" s="63">
        <f ca="1">IF(OR(INDEX(INDIRECT("times"&amp;BH$2),$F289,CB$28)&gt;10,INDEX(INDIRECT(BJ289),$E289,$F289)="",INDEX(INDIRECT(BJ289),$E289,$F289)&gt;=INDEX(INDIRECT(BJ289),1,CB$28)),0,(INDEX(INDIRECT(BJ289),$E289,$F289))-INDEX(INDIRECT(BJ289),1,CB$28))*(10-INDEX(INDIRECT("times"&amp;BH$2),$F289,CB$28))/10</f>
        <v>0</v>
      </c>
      <c r="CC289" s="63">
        <f ca="1">IF(OR(INDEX(INDIRECT("times"&amp;BH$2),$F289,CC$28)&gt;10,INDEX(INDIRECT(BJ289),$E289,$F289)="",INDEX(INDIRECT(BJ289),$E289,$F289)&gt;=INDEX(INDIRECT(BJ289),1,CC$28)),0,(INDEX(INDIRECT(BJ289),$E289,$F289))-INDEX(INDIRECT(BJ289),1,CC$28))*(10-INDEX(INDIRECT("times"&amp;BH$2),$F289,CC$28))/10</f>
        <v>0</v>
      </c>
      <c r="CD289" s="63">
        <f ca="1">IF(OR(INDEX(INDIRECT("times"&amp;BH$2),$F289,CD$28)&gt;10,INDEX(INDIRECT(BJ289),$E289,$F289)="",INDEX(INDIRECT(BJ289),$E289,$F289)&gt;=INDEX(INDIRECT(BJ289),1,CD$28)),0,(INDEX(INDIRECT(BJ289),$E289,$F289))-INDEX(INDIRECT(BJ289),1,CD$28))*(10-INDEX(INDIRECT("times"&amp;BH$2),$F289,CD$28))/10</f>
        <v>0</v>
      </c>
      <c r="CE289" s="63">
        <f ca="1">IF(OR(INDEX(INDIRECT("times"&amp;BH$2),$F289,CE$28)&gt;10,INDEX(INDIRECT(BJ289),$E289,$F289)="",INDEX(INDIRECT(BJ289),$E289,$F289)&gt;=INDEX(INDIRECT(BJ289),1,CE$28)),0,(INDEX(INDIRECT(BJ289),$E289,$F289))-INDEX(INDIRECT(BJ289),1,CE$28))*(10-INDEX(INDIRECT("times"&amp;BH$2),$F289,CE$28))/10</f>
        <v>0</v>
      </c>
      <c r="CF289" s="63">
        <f ca="1">IF(OR(INDEX(INDIRECT("times"&amp;BH$2),$F289,CF$28)&gt;10,INDEX(INDIRECT(BJ289),$E289,$F289)="",INDEX(INDIRECT(BJ289),$E289,$F289)&gt;=INDEX(INDIRECT(BJ289),1,CF$28)),0,(INDEX(INDIRECT(BJ289),$E289,$F289))-INDEX(INDIRECT(BJ289),1,CF$28))*(10-INDEX(INDIRECT("times"&amp;BH$2),$F289,CF$28))/10</f>
        <v>0</v>
      </c>
      <c r="CG289" s="64">
        <f ca="1">IF(OR(INDEX(INDIRECT("times"&amp;BH$2),$F289,CG$28)&gt;10,INDEX(INDIRECT(BJ289),$E289,$F289)="",INDEX(INDIRECT(BJ289),$E289,$F289)&gt;=INDEX(INDIRECT(BJ289),1,CG$28)),0,(INDEX(INDIRECT(BJ289),$E289,$F289))-INDEX(INDIRECT(BJ289),1,CG$28))*(10-INDEX(INDIRECT("times"&amp;BH$2),$F289,CG$28))/10</f>
        <v>0</v>
      </c>
      <c r="CH289" s="201">
        <v>16</v>
      </c>
      <c r="CJ289" s="18" t="s">
        <v>225</v>
      </c>
      <c r="CK289" s="122">
        <f>CJ236</f>
        <v>2</v>
      </c>
      <c r="CL289" s="122" t="str">
        <f>CJ237</f>
        <v>work3564</v>
      </c>
      <c r="CM289" s="210" t="str">
        <f t="shared" si="1201"/>
        <v>core2_work3564</v>
      </c>
      <c r="CN289" s="122">
        <v>5</v>
      </c>
      <c r="CO289" s="33">
        <v>16</v>
      </c>
      <c r="CP289" s="62">
        <f ca="1">IF(OR(INDEX(INDIRECT("times"&amp;CK$2),$F289,CP$28)&gt;10,INDEX(INDIRECT(CM289),$E289,$F289)="",INDEX(INDIRECT(CM289),$E289,$F289)&gt;=INDEX(INDIRECT(CM289),1,CP$28)),0,(INDEX(INDIRECT(CM289),$E289,$F289))-INDEX(INDIRECT(CM289),1,CP$28))*(10-INDEX(INDIRECT("times"&amp;CK$2),$F289,CP$28))/10</f>
        <v>0</v>
      </c>
      <c r="CQ289" s="63">
        <f ca="1">IF(OR(INDEX(INDIRECT("times"&amp;CK$2),$F289,CQ$28)&gt;10,INDEX(INDIRECT(CM289),$E289,$F289)="",INDEX(INDIRECT(CM289),$E289,$F289)&gt;=INDEX(INDIRECT(CM289),1,CQ$28)),0,(INDEX(INDIRECT(CM289),$E289,$F289))-INDEX(INDIRECT(CM289),1,CQ$28))*(10-INDEX(INDIRECT("times"&amp;CK$2),$F289,CQ$28))/10</f>
        <v>0</v>
      </c>
      <c r="CR289" s="63">
        <f ca="1">IF(OR(INDEX(INDIRECT("times"&amp;CK$2),$F289,CR$28)&gt;10,INDEX(INDIRECT(CM289),$E289,$F289)="",INDEX(INDIRECT(CM289),$E289,$F289)&gt;=INDEX(INDIRECT(CM289),1,CR$28)),0,(INDEX(INDIRECT(CM289),$E289,$F289))-INDEX(INDIRECT(CM289),1,CR$28))*(10-INDEX(INDIRECT("times"&amp;CK$2),$F289,CR$28))/10</f>
        <v>0</v>
      </c>
      <c r="CS289" s="63">
        <f ca="1">IF(OR(INDEX(INDIRECT("times"&amp;CK$2),$F289,CS$28)&gt;10,INDEX(INDIRECT(CM289),$E289,$F289)="",INDEX(INDIRECT(CM289),$E289,$F289)&gt;=INDEX(INDIRECT(CM289),1,CS$28)),0,(INDEX(INDIRECT(CM289),$E289,$F289))-INDEX(INDIRECT(CM289),1,CS$28))*(10-INDEX(INDIRECT("times"&amp;CK$2),$F289,CS$28))/10</f>
        <v>0</v>
      </c>
      <c r="CT289" s="63">
        <f ca="1">IF(OR(INDEX(INDIRECT("times"&amp;CK$2),$F289,CT$28)&gt;10,INDEX(INDIRECT(CM289),$E289,$F289)="",INDEX(INDIRECT(CM289),$E289,$F289)&gt;=INDEX(INDIRECT(CM289),1,CT$28)),0,(INDEX(INDIRECT(CM289),$E289,$F289))-INDEX(INDIRECT(CM289),1,CT$28))*(10-INDEX(INDIRECT("times"&amp;CK$2),$F289,CT$28))/10</f>
        <v>0</v>
      </c>
      <c r="CU289" s="63">
        <f ca="1">IF(OR(INDEX(INDIRECT("times"&amp;CK$2),$F289,CU$28)&gt;10,INDEX(INDIRECT(CM289),$E289,$F289)="",INDEX(INDIRECT(CM289),$E289,$F289)&gt;=INDEX(INDIRECT(CM289),1,CU$28)),0,(INDEX(INDIRECT(CM289),$E289,$F289))-INDEX(INDIRECT(CM289),1,CU$28))*(10-INDEX(INDIRECT("times"&amp;CK$2),$F289,CU$28))/10</f>
        <v>0</v>
      </c>
      <c r="CV289" s="63">
        <f ca="1">IF(OR(INDEX(INDIRECT("times"&amp;CK$2),$F289,CV$28)&gt;10,INDEX(INDIRECT(CM289),$E289,$F289)="",INDEX(INDIRECT(CM289),$E289,$F289)&gt;=INDEX(INDIRECT(CM289),1,CV$28)),0,(INDEX(INDIRECT(CM289),$E289,$F289))-INDEX(INDIRECT(CM289),1,CV$28))*(10-INDEX(INDIRECT("times"&amp;CK$2),$F289,CV$28))/10</f>
        <v>0</v>
      </c>
      <c r="CW289" s="63">
        <f ca="1">IF(OR(INDEX(INDIRECT("times"&amp;CK$2),$F289,CW$28)&gt;10,INDEX(INDIRECT(CM289),$E289,$F289)="",INDEX(INDIRECT(CM289),$E289,$F289)&gt;=INDEX(INDIRECT(CM289),1,CW$28)),0,(INDEX(INDIRECT(CM289),$E289,$F289))-INDEX(INDIRECT(CM289),1,CW$28))*(10-INDEX(INDIRECT("times"&amp;CK$2),$F289,CW$28))/10</f>
        <v>0</v>
      </c>
      <c r="CX289" s="63">
        <f ca="1">IF(OR(INDEX(INDIRECT("times"&amp;CK$2),$F289,CX$28)&gt;10,INDEX(INDIRECT(CM289),$E289,$F289)="",INDEX(INDIRECT(CM289),$E289,$F289)&gt;=INDEX(INDIRECT(CM289),1,CX$28)),0,(INDEX(INDIRECT(CM289),$E289,$F289))-INDEX(INDIRECT(CM289),1,CX$28))*(10-INDEX(INDIRECT("times"&amp;CK$2),$F289,CX$28))/10</f>
        <v>0</v>
      </c>
      <c r="CY289" s="63">
        <f ca="1">IF(OR(INDEX(INDIRECT("times"&amp;CK$2),$F289,CY$28)&gt;10,INDEX(INDIRECT(CM289),$E289,$F289)="",INDEX(INDIRECT(CM289),$E289,$F289)&gt;=INDEX(INDIRECT(CM289),1,CY$28)),0,(INDEX(INDIRECT(CM289),$E289,$F289))-INDEX(INDIRECT(CM289),1,CY$28))*(10-INDEX(INDIRECT("times"&amp;CK$2),$F289,CY$28))/10</f>
        <v>0</v>
      </c>
      <c r="CZ289" s="63">
        <f ca="1">IF(OR(INDEX(INDIRECT("times"&amp;CK$2),$F289,CZ$28)&gt;10,INDEX(INDIRECT(CM289),$E289,$F289)="",INDEX(INDIRECT(CM289),$E289,$F289)&gt;=INDEX(INDIRECT(CM289),1,CZ$28)),0,(INDEX(INDIRECT(CM289),$E289,$F289))-INDEX(INDIRECT(CM289),1,CZ$28))*(10-INDEX(INDIRECT("times"&amp;CK$2),$F289,CZ$28))/10</f>
        <v>0</v>
      </c>
      <c r="DA289" s="63">
        <f ca="1">IF(OR(INDEX(INDIRECT("times"&amp;CK$2),$F289,DA$28)&gt;10,INDEX(INDIRECT(CM289),$E289,$F289)="",INDEX(INDIRECT(CM289),$E289,$F289)&gt;=INDEX(INDIRECT(CM289),1,DA$28)),0,(INDEX(INDIRECT(CM289),$E289,$F289))-INDEX(INDIRECT(CM289),1,DA$28))*(10-INDEX(INDIRECT("times"&amp;CK$2),$F289,DA$28))/10</f>
        <v>0</v>
      </c>
      <c r="DB289" s="63">
        <f ca="1">IF(OR(INDEX(INDIRECT("times"&amp;CK$2),$F289,DB$28)&gt;10,INDEX(INDIRECT(CM289),$E289,$F289)="",INDEX(INDIRECT(CM289),$E289,$F289)&gt;=INDEX(INDIRECT(CM289),1,DB$28)),0,(INDEX(INDIRECT(CM289),$E289,$F289))-INDEX(INDIRECT(CM289),1,DB$28))*(10-INDEX(INDIRECT("times"&amp;CK$2),$F289,DB$28))/10</f>
        <v>0</v>
      </c>
      <c r="DC289" s="63">
        <f ca="1">IF(OR(INDEX(INDIRECT("times"&amp;CK$2),$F289,DC$28)&gt;10,INDEX(INDIRECT(CM289),$E289,$F289)="",INDEX(INDIRECT(CM289),$E289,$F289)&gt;=INDEX(INDIRECT(CM289),1,DC$28)),0,(INDEX(INDIRECT(CM289),$E289,$F289))-INDEX(INDIRECT(CM289),1,DC$28))*(10-INDEX(INDIRECT("times"&amp;CK$2),$F289,DC$28))/10</f>
        <v>0</v>
      </c>
      <c r="DD289" s="63">
        <f ca="1">IF(OR(INDEX(INDIRECT("times"&amp;CK$2),$F289,DD$28)&gt;10,INDEX(INDIRECT(CM289),$E289,$F289)="",INDEX(INDIRECT(CM289),$E289,$F289)&gt;=INDEX(INDIRECT(CM289),1,DD$28)),0,(INDEX(INDIRECT(CM289),$E289,$F289))-INDEX(INDIRECT(CM289),1,DD$28))*(10-INDEX(INDIRECT("times"&amp;CK$2),$F289,DD$28))/10</f>
        <v>0</v>
      </c>
      <c r="DE289" s="63">
        <f ca="1">IF(OR(INDEX(INDIRECT("times"&amp;CK$2),$F289,DE$28)&gt;10,INDEX(INDIRECT(CM289),$E289,$F289)="",INDEX(INDIRECT(CM289),$E289,$F289)&gt;=INDEX(INDIRECT(CM289),1,DE$28)),0,(INDEX(INDIRECT(CM289),$E289,$F289))-INDEX(INDIRECT(CM289),1,DE$28))*(10-INDEX(INDIRECT("times"&amp;CK$2),$F289,DE$28))/10</f>
        <v>0</v>
      </c>
      <c r="DF289" s="63">
        <f ca="1">IF(OR(INDEX(INDIRECT("times"&amp;CK$2),$F289,DF$28)&gt;10,INDEX(INDIRECT(CM289),$E289,$F289)="",INDEX(INDIRECT(CM289),$E289,$F289)&gt;=INDEX(INDIRECT(CM289),1,DF$28)),0,(INDEX(INDIRECT(CM289),$E289,$F289))-INDEX(INDIRECT(CM289),1,DF$28))*(10-INDEX(INDIRECT("times"&amp;CK$2),$F289,DF$28))/10</f>
        <v>0</v>
      </c>
      <c r="DG289" s="63">
        <f ca="1">IF(OR(INDEX(INDIRECT("times"&amp;CK$2),$F289,DG$28)&gt;10,INDEX(INDIRECT(CM289),$E289,$F289)="",INDEX(INDIRECT(CM289),$E289,$F289)&gt;=INDEX(INDIRECT(CM289),1,DG$28)),0,(INDEX(INDIRECT(CM289),$E289,$F289))-INDEX(INDIRECT(CM289),1,DG$28))*(10-INDEX(INDIRECT("times"&amp;CK$2),$F289,DG$28))/10</f>
        <v>0</v>
      </c>
      <c r="DH289" s="63">
        <f ca="1">IF(OR(INDEX(INDIRECT("times"&amp;CK$2),$F289,DH$28)&gt;10,INDEX(INDIRECT(CM289),$E289,$F289)="",INDEX(INDIRECT(CM289),$E289,$F289)&gt;=INDEX(INDIRECT(CM289),1,DH$28)),0,(INDEX(INDIRECT(CM289),$E289,$F289))-INDEX(INDIRECT(CM289),1,DH$28))*(10-INDEX(INDIRECT("times"&amp;CK$2),$F289,DH$28))/10</f>
        <v>0</v>
      </c>
      <c r="DI289" s="63">
        <f ca="1">IF(OR(INDEX(INDIRECT("times"&amp;CK$2),$F289,DI$28)&gt;10,INDEX(INDIRECT(CM289),$E289,$F289)="",INDEX(INDIRECT(CM289),$E289,$F289)&gt;=INDEX(INDIRECT(CM289),1,DI$28)),0,(INDEX(INDIRECT(CM289),$E289,$F289))-INDEX(INDIRECT(CM289),1,DI$28))*(10-INDEX(INDIRECT("times"&amp;CK$2),$F289,DI$28))/10</f>
        <v>0</v>
      </c>
      <c r="DJ289" s="64">
        <f ca="1">IF(OR(INDEX(INDIRECT("times"&amp;CK$2),$F289,DJ$28)&gt;10,INDEX(INDIRECT(CM289),$E289,$F289)="",INDEX(INDIRECT(CM289),$E289,$F289)&gt;=INDEX(INDIRECT(CM289),1,DJ$28)),0,(INDEX(INDIRECT(CM289),$E289,$F289))-INDEX(INDIRECT(CM289),1,DJ$28))*(10-INDEX(INDIRECT("times"&amp;CK$2),$F289,DJ$28))/10</f>
        <v>0</v>
      </c>
      <c r="DK289" s="201">
        <v>16</v>
      </c>
      <c r="DM289" s="18" t="s">
        <v>225</v>
      </c>
      <c r="DN289" s="122">
        <f>DM236</f>
        <v>2</v>
      </c>
      <c r="DO289" s="122" t="str">
        <f>DM237</f>
        <v>shop3564</v>
      </c>
      <c r="DP289" s="210" t="str">
        <f t="shared" si="1202"/>
        <v>core2_shop3564</v>
      </c>
      <c r="DQ289" s="122">
        <v>5</v>
      </c>
      <c r="DR289" s="33">
        <v>16</v>
      </c>
      <c r="DS289" s="62">
        <f ca="1">IF(OR(INDEX(INDIRECT("times"&amp;DN$2),$F289,DS$28)&gt;10,INDEX(INDIRECT(DP289),$E289,$F289)="",INDEX(INDIRECT(DP289),$E289,$F289)&gt;=INDEX(INDIRECT(DP289),1,DS$28)),0,(INDEX(INDIRECT(DP289),$E289,$F289))-INDEX(INDIRECT(DP289),1,DS$28))*(10-INDEX(INDIRECT("times"&amp;DN$2),$F289,DS$28))/10</f>
        <v>0</v>
      </c>
      <c r="DT289" s="63">
        <f ca="1">IF(OR(INDEX(INDIRECT("times"&amp;DN$2),$F289,DT$28)&gt;10,INDEX(INDIRECT(DP289),$E289,$F289)="",INDEX(INDIRECT(DP289),$E289,$F289)&gt;=INDEX(INDIRECT(DP289),1,DT$28)),0,(INDEX(INDIRECT(DP289),$E289,$F289))-INDEX(INDIRECT(DP289),1,DT$28))*(10-INDEX(INDIRECT("times"&amp;DN$2),$F289,DT$28))/10</f>
        <v>0</v>
      </c>
      <c r="DU289" s="63">
        <f ca="1">IF(OR(INDEX(INDIRECT("times"&amp;DN$2),$F289,DU$28)&gt;10,INDEX(INDIRECT(DP289),$E289,$F289)="",INDEX(INDIRECT(DP289),$E289,$F289)&gt;=INDEX(INDIRECT(DP289),1,DU$28)),0,(INDEX(INDIRECT(DP289),$E289,$F289))-INDEX(INDIRECT(DP289),1,DU$28))*(10-INDEX(INDIRECT("times"&amp;DN$2),$F289,DU$28))/10</f>
        <v>0</v>
      </c>
      <c r="DV289" s="63">
        <f ca="1">IF(OR(INDEX(INDIRECT("times"&amp;DN$2),$F289,DV$28)&gt;10,INDEX(INDIRECT(DP289),$E289,$F289)="",INDEX(INDIRECT(DP289),$E289,$F289)&gt;=INDEX(INDIRECT(DP289),1,DV$28)),0,(INDEX(INDIRECT(DP289),$E289,$F289))-INDEX(INDIRECT(DP289),1,DV$28))*(10-INDEX(INDIRECT("times"&amp;DN$2),$F289,DV$28))/10</f>
        <v>0</v>
      </c>
      <c r="DW289" s="63">
        <f ca="1">IF(OR(INDEX(INDIRECT("times"&amp;DN$2),$F289,DW$28)&gt;10,INDEX(INDIRECT(DP289),$E289,$F289)="",INDEX(INDIRECT(DP289),$E289,$F289)&gt;=INDEX(INDIRECT(DP289),1,DW$28)),0,(INDEX(INDIRECT(DP289),$E289,$F289))-INDEX(INDIRECT(DP289),1,DW$28))*(10-INDEX(INDIRECT("times"&amp;DN$2),$F289,DW$28))/10</f>
        <v>0</v>
      </c>
      <c r="DX289" s="63">
        <f ca="1">IF(OR(INDEX(INDIRECT("times"&amp;DN$2),$F289,DX$28)&gt;10,INDEX(INDIRECT(DP289),$E289,$F289)="",INDEX(INDIRECT(DP289),$E289,$F289)&gt;=INDEX(INDIRECT(DP289),1,DX$28)),0,(INDEX(INDIRECT(DP289),$E289,$F289))-INDEX(INDIRECT(DP289),1,DX$28))*(10-INDEX(INDIRECT("times"&amp;DN$2),$F289,DX$28))/10</f>
        <v>0</v>
      </c>
      <c r="DY289" s="63">
        <f ca="1">IF(OR(INDEX(INDIRECT("times"&amp;DN$2),$F289,DY$28)&gt;10,INDEX(INDIRECT(DP289),$E289,$F289)="",INDEX(INDIRECT(DP289),$E289,$F289)&gt;=INDEX(INDIRECT(DP289),1,DY$28)),0,(INDEX(INDIRECT(DP289),$E289,$F289))-INDEX(INDIRECT(DP289),1,DY$28))*(10-INDEX(INDIRECT("times"&amp;DN$2),$F289,DY$28))/10</f>
        <v>0</v>
      </c>
      <c r="DZ289" s="63">
        <f ca="1">IF(OR(INDEX(INDIRECT("times"&amp;DN$2),$F289,DZ$28)&gt;10,INDEX(INDIRECT(DP289),$E289,$F289)="",INDEX(INDIRECT(DP289),$E289,$F289)&gt;=INDEX(INDIRECT(DP289),1,DZ$28)),0,(INDEX(INDIRECT(DP289),$E289,$F289))-INDEX(INDIRECT(DP289),1,DZ$28))*(10-INDEX(INDIRECT("times"&amp;DN$2),$F289,DZ$28))/10</f>
        <v>0</v>
      </c>
      <c r="EA289" s="63">
        <f ca="1">IF(OR(INDEX(INDIRECT("times"&amp;DN$2),$F289,EA$28)&gt;10,INDEX(INDIRECT(DP289),$E289,$F289)="",INDEX(INDIRECT(DP289),$E289,$F289)&gt;=INDEX(INDIRECT(DP289),1,EA$28)),0,(INDEX(INDIRECT(DP289),$E289,$F289))-INDEX(INDIRECT(DP289),1,EA$28))*(10-INDEX(INDIRECT("times"&amp;DN$2),$F289,EA$28))/10</f>
        <v>0</v>
      </c>
      <c r="EB289" s="63">
        <f ca="1">IF(OR(INDEX(INDIRECT("times"&amp;DN$2),$F289,EB$28)&gt;10,INDEX(INDIRECT(DP289),$E289,$F289)="",INDEX(INDIRECT(DP289),$E289,$F289)&gt;=INDEX(INDIRECT(DP289),1,EB$28)),0,(INDEX(INDIRECT(DP289),$E289,$F289))-INDEX(INDIRECT(DP289),1,EB$28))*(10-INDEX(INDIRECT("times"&amp;DN$2),$F289,EB$28))/10</f>
        <v>0</v>
      </c>
      <c r="EC289" s="63">
        <f ca="1">IF(OR(INDEX(INDIRECT("times"&amp;DN$2),$F289,EC$28)&gt;10,INDEX(INDIRECT(DP289),$E289,$F289)="",INDEX(INDIRECT(DP289),$E289,$F289)&gt;=INDEX(INDIRECT(DP289),1,EC$28)),0,(INDEX(INDIRECT(DP289),$E289,$F289))-INDEX(INDIRECT(DP289),1,EC$28))*(10-INDEX(INDIRECT("times"&amp;DN$2),$F289,EC$28))/10</f>
        <v>0</v>
      </c>
      <c r="ED289" s="63">
        <f ca="1">IF(OR(INDEX(INDIRECT("times"&amp;DN$2),$F289,ED$28)&gt;10,INDEX(INDIRECT(DP289),$E289,$F289)="",INDEX(INDIRECT(DP289),$E289,$F289)&gt;=INDEX(INDIRECT(DP289),1,ED$28)),0,(INDEX(INDIRECT(DP289),$E289,$F289))-INDEX(INDIRECT(DP289),1,ED$28))*(10-INDEX(INDIRECT("times"&amp;DN$2),$F289,ED$28))/10</f>
        <v>0</v>
      </c>
      <c r="EE289" s="63">
        <f ca="1">IF(OR(INDEX(INDIRECT("times"&amp;DN$2),$F289,EE$28)&gt;10,INDEX(INDIRECT(DP289),$E289,$F289)="",INDEX(INDIRECT(DP289),$E289,$F289)&gt;=INDEX(INDIRECT(DP289),1,EE$28)),0,(INDEX(INDIRECT(DP289),$E289,$F289))-INDEX(INDIRECT(DP289),1,EE$28))*(10-INDEX(INDIRECT("times"&amp;DN$2),$F289,EE$28))/10</f>
        <v>0</v>
      </c>
      <c r="EF289" s="63">
        <f ca="1">IF(OR(INDEX(INDIRECT("times"&amp;DN$2),$F289,EF$28)&gt;10,INDEX(INDIRECT(DP289),$E289,$F289)="",INDEX(INDIRECT(DP289),$E289,$F289)&gt;=INDEX(INDIRECT(DP289),1,EF$28)),0,(INDEX(INDIRECT(DP289),$E289,$F289))-INDEX(INDIRECT(DP289),1,EF$28))*(10-INDEX(INDIRECT("times"&amp;DN$2),$F289,EF$28))/10</f>
        <v>0</v>
      </c>
      <c r="EG289" s="63">
        <f ca="1">IF(OR(INDEX(INDIRECT("times"&amp;DN$2),$F289,EG$28)&gt;10,INDEX(INDIRECT(DP289),$E289,$F289)="",INDEX(INDIRECT(DP289),$E289,$F289)&gt;=INDEX(INDIRECT(DP289),1,EG$28)),0,(INDEX(INDIRECT(DP289),$E289,$F289))-INDEX(INDIRECT(DP289),1,EG$28))*(10-INDEX(INDIRECT("times"&amp;DN$2),$F289,EG$28))/10</f>
        <v>0</v>
      </c>
      <c r="EH289" s="63">
        <f ca="1">IF(OR(INDEX(INDIRECT("times"&amp;DN$2),$F289,EH$28)&gt;10,INDEX(INDIRECT(DP289),$E289,$F289)="",INDEX(INDIRECT(DP289),$E289,$F289)&gt;=INDEX(INDIRECT(DP289),1,EH$28)),0,(INDEX(INDIRECT(DP289),$E289,$F289))-INDEX(INDIRECT(DP289),1,EH$28))*(10-INDEX(INDIRECT("times"&amp;DN$2),$F289,EH$28))/10</f>
        <v>0</v>
      </c>
      <c r="EI289" s="63">
        <f ca="1">IF(OR(INDEX(INDIRECT("times"&amp;DN$2),$F289,EI$28)&gt;10,INDEX(INDIRECT(DP289),$E289,$F289)="",INDEX(INDIRECT(DP289),$E289,$F289)&gt;=INDEX(INDIRECT(DP289),1,EI$28)),0,(INDEX(INDIRECT(DP289),$E289,$F289))-INDEX(INDIRECT(DP289),1,EI$28))*(10-INDEX(INDIRECT("times"&amp;DN$2),$F289,EI$28))/10</f>
        <v>0</v>
      </c>
      <c r="EJ289" s="63">
        <f ca="1">IF(OR(INDEX(INDIRECT("times"&amp;DN$2),$F289,EJ$28)&gt;10,INDEX(INDIRECT(DP289),$E289,$F289)="",INDEX(INDIRECT(DP289),$E289,$F289)&gt;=INDEX(INDIRECT(DP289),1,EJ$28)),0,(INDEX(INDIRECT(DP289),$E289,$F289))-INDEX(INDIRECT(DP289),1,EJ$28))*(10-INDEX(INDIRECT("times"&amp;DN$2),$F289,EJ$28))/10</f>
        <v>0</v>
      </c>
      <c r="EK289" s="63">
        <f ca="1">IF(OR(INDEX(INDIRECT("times"&amp;DN$2),$F289,EK$28)&gt;10,INDEX(INDIRECT(DP289),$E289,$F289)="",INDEX(INDIRECT(DP289),$E289,$F289)&gt;=INDEX(INDIRECT(DP289),1,EK$28)),0,(INDEX(INDIRECT(DP289),$E289,$F289))-INDEX(INDIRECT(DP289),1,EK$28))*(10-INDEX(INDIRECT("times"&amp;DN$2),$F289,EK$28))/10</f>
        <v>0</v>
      </c>
      <c r="EL289" s="63">
        <f ca="1">IF(OR(INDEX(INDIRECT("times"&amp;DN$2),$F289,EL$28)&gt;10,INDEX(INDIRECT(DP289),$E289,$F289)="",INDEX(INDIRECT(DP289),$E289,$F289)&gt;=INDEX(INDIRECT(DP289),1,EL$28)),0,(INDEX(INDIRECT(DP289),$E289,$F289))-INDEX(INDIRECT(DP289),1,EL$28))*(10-INDEX(INDIRECT("times"&amp;DN$2),$F289,EL$28))/10</f>
        <v>0</v>
      </c>
      <c r="EM289" s="64">
        <f ca="1">IF(OR(INDEX(INDIRECT("times"&amp;DN$2),$F289,EM$28)&gt;10,INDEX(INDIRECT(DP289),$E289,$F289)="",INDEX(INDIRECT(DP289),$E289,$F289)&gt;=INDEX(INDIRECT(DP289),1,EM$28)),0,(INDEX(INDIRECT(DP289),$E289,$F289))-INDEX(INDIRECT(DP289),1,EM$28))*(10-INDEX(INDIRECT("times"&amp;DN$2),$F289,EM$28))/10</f>
        <v>0</v>
      </c>
      <c r="EN289" s="201">
        <v>16</v>
      </c>
      <c r="EP289" s="18" t="s">
        <v>225</v>
      </c>
      <c r="EQ289" s="122">
        <f>EP236</f>
        <v>2</v>
      </c>
      <c r="ER289" s="122" t="str">
        <f>EP237</f>
        <v>lei3564</v>
      </c>
      <c r="ES289" s="210" t="str">
        <f t="shared" si="1203"/>
        <v>core2_lei3564</v>
      </c>
      <c r="ET289" s="122">
        <v>5</v>
      </c>
      <c r="EU289" s="33">
        <v>16</v>
      </c>
      <c r="EV289" s="62">
        <f ca="1">IF(OR(INDEX(INDIRECT("times"&amp;EQ$2),$F289,EV$28)&gt;10,INDEX(INDIRECT(ES289),$E289,$F289)="",INDEX(INDIRECT(ES289),$E289,$F289)&gt;=INDEX(INDIRECT(ES289),1,EV$28)),0,(INDEX(INDIRECT(ES289),$E289,$F289))-INDEX(INDIRECT(ES289),1,EV$28))*(10-INDEX(INDIRECT("times"&amp;EQ$2),$F289,EV$28))/10</f>
        <v>0</v>
      </c>
      <c r="EW289" s="63">
        <f ca="1">IF(OR(INDEX(INDIRECT("times"&amp;EQ$2),$F289,EW$28)&gt;10,INDEX(INDIRECT(ES289),$E289,$F289)="",INDEX(INDIRECT(ES289),$E289,$F289)&gt;=INDEX(INDIRECT(ES289),1,EW$28)),0,(INDEX(INDIRECT(ES289),$E289,$F289))-INDEX(INDIRECT(ES289),1,EW$28))*(10-INDEX(INDIRECT("times"&amp;EQ$2),$F289,EW$28))/10</f>
        <v>0</v>
      </c>
      <c r="EX289" s="63">
        <f ca="1">IF(OR(INDEX(INDIRECT("times"&amp;EQ$2),$F289,EX$28)&gt;10,INDEX(INDIRECT(ES289),$E289,$F289)="",INDEX(INDIRECT(ES289),$E289,$F289)&gt;=INDEX(INDIRECT(ES289),1,EX$28)),0,(INDEX(INDIRECT(ES289),$E289,$F289))-INDEX(INDIRECT(ES289),1,EX$28))*(10-INDEX(INDIRECT("times"&amp;EQ$2),$F289,EX$28))/10</f>
        <v>0</v>
      </c>
      <c r="EY289" s="63">
        <f ca="1">IF(OR(INDEX(INDIRECT("times"&amp;EQ$2),$F289,EY$28)&gt;10,INDEX(INDIRECT(ES289),$E289,$F289)="",INDEX(INDIRECT(ES289),$E289,$F289)&gt;=INDEX(INDIRECT(ES289),1,EY$28)),0,(INDEX(INDIRECT(ES289),$E289,$F289))-INDEX(INDIRECT(ES289),1,EY$28))*(10-INDEX(INDIRECT("times"&amp;EQ$2),$F289,EY$28))/10</f>
        <v>0</v>
      </c>
      <c r="EZ289" s="63">
        <f ca="1">IF(OR(INDEX(INDIRECT("times"&amp;EQ$2),$F289,EZ$28)&gt;10,INDEX(INDIRECT(ES289),$E289,$F289)="",INDEX(INDIRECT(ES289),$E289,$F289)&gt;=INDEX(INDIRECT(ES289),1,EZ$28)),0,(INDEX(INDIRECT(ES289),$E289,$F289))-INDEX(INDIRECT(ES289),1,EZ$28))*(10-INDEX(INDIRECT("times"&amp;EQ$2),$F289,EZ$28))/10</f>
        <v>0</v>
      </c>
      <c r="FA289" s="63">
        <f ca="1">IF(OR(INDEX(INDIRECT("times"&amp;EQ$2),$F289,FA$28)&gt;10,INDEX(INDIRECT(ES289),$E289,$F289)="",INDEX(INDIRECT(ES289),$E289,$F289)&gt;=INDEX(INDIRECT(ES289),1,FA$28)),0,(INDEX(INDIRECT(ES289),$E289,$F289))-INDEX(INDIRECT(ES289),1,FA$28))*(10-INDEX(INDIRECT("times"&amp;EQ$2),$F289,FA$28))/10</f>
        <v>0</v>
      </c>
      <c r="FB289" s="63">
        <f ca="1">IF(OR(INDEX(INDIRECT("times"&amp;EQ$2),$F289,FB$28)&gt;10,INDEX(INDIRECT(ES289),$E289,$F289)="",INDEX(INDIRECT(ES289),$E289,$F289)&gt;=INDEX(INDIRECT(ES289),1,FB$28)),0,(INDEX(INDIRECT(ES289),$E289,$F289))-INDEX(INDIRECT(ES289),1,FB$28))*(10-INDEX(INDIRECT("times"&amp;EQ$2),$F289,FB$28))/10</f>
        <v>0</v>
      </c>
      <c r="FC289" s="63">
        <f ca="1">IF(OR(INDEX(INDIRECT("times"&amp;EQ$2),$F289,FC$28)&gt;10,INDEX(INDIRECT(ES289),$E289,$F289)="",INDEX(INDIRECT(ES289),$E289,$F289)&gt;=INDEX(INDIRECT(ES289),1,FC$28)),0,(INDEX(INDIRECT(ES289),$E289,$F289))-INDEX(INDIRECT(ES289),1,FC$28))*(10-INDEX(INDIRECT("times"&amp;EQ$2),$F289,FC$28))/10</f>
        <v>0</v>
      </c>
      <c r="FD289" s="63">
        <f ca="1">IF(OR(INDEX(INDIRECT("times"&amp;EQ$2),$F289,FD$28)&gt;10,INDEX(INDIRECT(ES289),$E289,$F289)="",INDEX(INDIRECT(ES289),$E289,$F289)&gt;=INDEX(INDIRECT(ES289),1,FD$28)),0,(INDEX(INDIRECT(ES289),$E289,$F289))-INDEX(INDIRECT(ES289),1,FD$28))*(10-INDEX(INDIRECT("times"&amp;EQ$2),$F289,FD$28))/10</f>
        <v>0</v>
      </c>
      <c r="FE289" s="63">
        <f ca="1">IF(OR(INDEX(INDIRECT("times"&amp;EQ$2),$F289,FE$28)&gt;10,INDEX(INDIRECT(ES289),$E289,$F289)="",INDEX(INDIRECT(ES289),$E289,$F289)&gt;=INDEX(INDIRECT(ES289),1,FE$28)),0,(INDEX(INDIRECT(ES289),$E289,$F289))-INDEX(INDIRECT(ES289),1,FE$28))*(10-INDEX(INDIRECT("times"&amp;EQ$2),$F289,FE$28))/10</f>
        <v>0</v>
      </c>
      <c r="FF289" s="63">
        <f ca="1">IF(OR(INDEX(INDIRECT("times"&amp;EQ$2),$F289,FF$28)&gt;10,INDEX(INDIRECT(ES289),$E289,$F289)="",INDEX(INDIRECT(ES289),$E289,$F289)&gt;=INDEX(INDIRECT(ES289),1,FF$28)),0,(INDEX(INDIRECT(ES289),$E289,$F289))-INDEX(INDIRECT(ES289),1,FF$28))*(10-INDEX(INDIRECT("times"&amp;EQ$2),$F289,FF$28))/10</f>
        <v>0</v>
      </c>
      <c r="FG289" s="63">
        <f ca="1">IF(OR(INDEX(INDIRECT("times"&amp;EQ$2),$F289,FG$28)&gt;10,INDEX(INDIRECT(ES289),$E289,$F289)="",INDEX(INDIRECT(ES289),$E289,$F289)&gt;=INDEX(INDIRECT(ES289),1,FG$28)),0,(INDEX(INDIRECT(ES289),$E289,$F289))-INDEX(INDIRECT(ES289),1,FG$28))*(10-INDEX(INDIRECT("times"&amp;EQ$2),$F289,FG$28))/10</f>
        <v>0</v>
      </c>
      <c r="FH289" s="63">
        <f ca="1">IF(OR(INDEX(INDIRECT("times"&amp;EQ$2),$F289,FH$28)&gt;10,INDEX(INDIRECT(ES289),$E289,$F289)="",INDEX(INDIRECT(ES289),$E289,$F289)&gt;=INDEX(INDIRECT(ES289),1,FH$28)),0,(INDEX(INDIRECT(ES289),$E289,$F289))-INDEX(INDIRECT(ES289),1,FH$28))*(10-INDEX(INDIRECT("times"&amp;EQ$2),$F289,FH$28))/10</f>
        <v>0</v>
      </c>
      <c r="FI289" s="63">
        <f ca="1">IF(OR(INDEX(INDIRECT("times"&amp;EQ$2),$F289,FI$28)&gt;10,INDEX(INDIRECT(ES289),$E289,$F289)="",INDEX(INDIRECT(ES289),$E289,$F289)&gt;=INDEX(INDIRECT(ES289),1,FI$28)),0,(INDEX(INDIRECT(ES289),$E289,$F289))-INDEX(INDIRECT(ES289),1,FI$28))*(10-INDEX(INDIRECT("times"&amp;EQ$2),$F289,FI$28))/10</f>
        <v>0</v>
      </c>
      <c r="FJ289" s="63">
        <f ca="1">IF(OR(INDEX(INDIRECT("times"&amp;EQ$2),$F289,FJ$28)&gt;10,INDEX(INDIRECT(ES289),$E289,$F289)="",INDEX(INDIRECT(ES289),$E289,$F289)&gt;=INDEX(INDIRECT(ES289),1,FJ$28)),0,(INDEX(INDIRECT(ES289),$E289,$F289))-INDEX(INDIRECT(ES289),1,FJ$28))*(10-INDEX(INDIRECT("times"&amp;EQ$2),$F289,FJ$28))/10</f>
        <v>0</v>
      </c>
      <c r="FK289" s="63">
        <f ca="1">IF(OR(INDEX(INDIRECT("times"&amp;EQ$2),$F289,FK$28)&gt;10,INDEX(INDIRECT(ES289),$E289,$F289)="",INDEX(INDIRECT(ES289),$E289,$F289)&gt;=INDEX(INDIRECT(ES289),1,FK$28)),0,(INDEX(INDIRECT(ES289),$E289,$F289))-INDEX(INDIRECT(ES289),1,FK$28))*(10-INDEX(INDIRECT("times"&amp;EQ$2),$F289,FK$28))/10</f>
        <v>0</v>
      </c>
      <c r="FL289" s="63">
        <f ca="1">IF(OR(INDEX(INDIRECT("times"&amp;EQ$2),$F289,FL$28)&gt;10,INDEX(INDIRECT(ES289),$E289,$F289)="",INDEX(INDIRECT(ES289),$E289,$F289)&gt;=INDEX(INDIRECT(ES289),1,FL$28)),0,(INDEX(INDIRECT(ES289),$E289,$F289))-INDEX(INDIRECT(ES289),1,FL$28))*(10-INDEX(INDIRECT("times"&amp;EQ$2),$F289,FL$28))/10</f>
        <v>0</v>
      </c>
      <c r="FM289" s="63">
        <f ca="1">IF(OR(INDEX(INDIRECT("times"&amp;EQ$2),$F289,FM$28)&gt;10,INDEX(INDIRECT(ES289),$E289,$F289)="",INDEX(INDIRECT(ES289),$E289,$F289)&gt;=INDEX(INDIRECT(ES289),1,FM$28)),0,(INDEX(INDIRECT(ES289),$E289,$F289))-INDEX(INDIRECT(ES289),1,FM$28))*(10-INDEX(INDIRECT("times"&amp;EQ$2),$F289,FM$28))/10</f>
        <v>0</v>
      </c>
      <c r="FN289" s="63">
        <f ca="1">IF(OR(INDEX(INDIRECT("times"&amp;EQ$2),$F289,FN$28)&gt;10,INDEX(INDIRECT(ES289),$E289,$F289)="",INDEX(INDIRECT(ES289),$E289,$F289)&gt;=INDEX(INDIRECT(ES289),1,FN$28)),0,(INDEX(INDIRECT(ES289),$E289,$F289))-INDEX(INDIRECT(ES289),1,FN$28))*(10-INDEX(INDIRECT("times"&amp;EQ$2),$F289,FN$28))/10</f>
        <v>0</v>
      </c>
      <c r="FO289" s="63">
        <f ca="1">IF(OR(INDEX(INDIRECT("times"&amp;EQ$2),$F289,FO$28)&gt;10,INDEX(INDIRECT(ES289),$E289,$F289)="",INDEX(INDIRECT(ES289),$E289,$F289)&gt;=INDEX(INDIRECT(ES289),1,FO$28)),0,(INDEX(INDIRECT(ES289),$E289,$F289))-INDEX(INDIRECT(ES289),1,FO$28))*(10-INDEX(INDIRECT("times"&amp;EQ$2),$F289,FO$28))/10</f>
        <v>0</v>
      </c>
      <c r="FP289" s="64">
        <f ca="1">IF(OR(INDEX(INDIRECT("times"&amp;EQ$2),$F289,FP$28)&gt;10,INDEX(INDIRECT(ES289),$E289,$F289)="",INDEX(INDIRECT(ES289),$E289,$F289)&gt;=INDEX(INDIRECT(ES289),1,FP$28)),0,(INDEX(INDIRECT(ES289),$E289,$F289))-INDEX(INDIRECT(ES289),1,FP$28))*(10-INDEX(INDIRECT("times"&amp;EQ$2),$F289,FP$28))/10</f>
        <v>0</v>
      </c>
      <c r="FQ289" s="201">
        <v>16</v>
      </c>
      <c r="FS289" s="18" t="s">
        <v>225</v>
      </c>
      <c r="FT289" s="122">
        <f>FS236</f>
        <v>2</v>
      </c>
      <c r="FU289" s="122" t="str">
        <f>FS237</f>
        <v>shop65</v>
      </c>
      <c r="FV289" s="210" t="str">
        <f t="shared" si="1204"/>
        <v>core2_shop65</v>
      </c>
      <c r="FW289" s="122">
        <v>5</v>
      </c>
      <c r="FX289" s="33">
        <v>16</v>
      </c>
      <c r="FY289" s="62">
        <f ca="1">IF(OR(INDEX(INDIRECT("times"&amp;FT$2),$F289,FY$28)&gt;10,INDEX(INDIRECT(FV289),$E289,$F289)="",INDEX(INDIRECT(FV289),$E289,$F289)&gt;=INDEX(INDIRECT(FV289),1,FY$28)),0,(INDEX(INDIRECT(FV289),$E289,$F289))-INDEX(INDIRECT(FV289),1,FY$28))*(10-INDEX(INDIRECT("times"&amp;FT$2),$F289,FY$28))/10</f>
        <v>0</v>
      </c>
      <c r="FZ289" s="63">
        <f ca="1">IF(OR(INDEX(INDIRECT("times"&amp;FT$2),$F289,FZ$28)&gt;10,INDEX(INDIRECT(FV289),$E289,$F289)="",INDEX(INDIRECT(FV289),$E289,$F289)&gt;=INDEX(INDIRECT(FV289),1,FZ$28)),0,(INDEX(INDIRECT(FV289),$E289,$F289))-INDEX(INDIRECT(FV289),1,FZ$28))*(10-INDEX(INDIRECT("times"&amp;FT$2),$F289,FZ$28))/10</f>
        <v>0</v>
      </c>
      <c r="GA289" s="63">
        <f ca="1">IF(OR(INDEX(INDIRECT("times"&amp;FT$2),$F289,GA$28)&gt;10,INDEX(INDIRECT(FV289),$E289,$F289)="",INDEX(INDIRECT(FV289),$E289,$F289)&gt;=INDEX(INDIRECT(FV289),1,GA$28)),0,(INDEX(INDIRECT(FV289),$E289,$F289))-INDEX(INDIRECT(FV289),1,GA$28))*(10-INDEX(INDIRECT("times"&amp;FT$2),$F289,GA$28))/10</f>
        <v>0</v>
      </c>
      <c r="GB289" s="63">
        <f ca="1">IF(OR(INDEX(INDIRECT("times"&amp;FT$2),$F289,GB$28)&gt;10,INDEX(INDIRECT(FV289),$E289,$F289)="",INDEX(INDIRECT(FV289),$E289,$F289)&gt;=INDEX(INDIRECT(FV289),1,GB$28)),0,(INDEX(INDIRECT(FV289),$E289,$F289))-INDEX(INDIRECT(FV289),1,GB$28))*(10-INDEX(INDIRECT("times"&amp;FT$2),$F289,GB$28))/10</f>
        <v>0</v>
      </c>
      <c r="GC289" s="63">
        <f ca="1">IF(OR(INDEX(INDIRECT("times"&amp;FT$2),$F289,GC$28)&gt;10,INDEX(INDIRECT(FV289),$E289,$F289)="",INDEX(INDIRECT(FV289),$E289,$F289)&gt;=INDEX(INDIRECT(FV289),1,GC$28)),0,(INDEX(INDIRECT(FV289),$E289,$F289))-INDEX(INDIRECT(FV289),1,GC$28))*(10-INDEX(INDIRECT("times"&amp;FT$2),$F289,GC$28))/10</f>
        <v>0</v>
      </c>
      <c r="GD289" s="63">
        <f ca="1">IF(OR(INDEX(INDIRECT("times"&amp;FT$2),$F289,GD$28)&gt;10,INDEX(INDIRECT(FV289),$E289,$F289)="",INDEX(INDIRECT(FV289),$E289,$F289)&gt;=INDEX(INDIRECT(FV289),1,GD$28)),0,(INDEX(INDIRECT(FV289),$E289,$F289))-INDEX(INDIRECT(FV289),1,GD$28))*(10-INDEX(INDIRECT("times"&amp;FT$2),$F289,GD$28))/10</f>
        <v>0</v>
      </c>
      <c r="GE289" s="63">
        <f ca="1">IF(OR(INDEX(INDIRECT("times"&amp;FT$2),$F289,GE$28)&gt;10,INDEX(INDIRECT(FV289),$E289,$F289)="",INDEX(INDIRECT(FV289),$E289,$F289)&gt;=INDEX(INDIRECT(FV289),1,GE$28)),0,(INDEX(INDIRECT(FV289),$E289,$F289))-INDEX(INDIRECT(FV289),1,GE$28))*(10-INDEX(INDIRECT("times"&amp;FT$2),$F289,GE$28))/10</f>
        <v>0</v>
      </c>
      <c r="GF289" s="63">
        <f ca="1">IF(OR(INDEX(INDIRECT("times"&amp;FT$2),$F289,GF$28)&gt;10,INDEX(INDIRECT(FV289),$E289,$F289)="",INDEX(INDIRECT(FV289),$E289,$F289)&gt;=INDEX(INDIRECT(FV289),1,GF$28)),0,(INDEX(INDIRECT(FV289),$E289,$F289))-INDEX(INDIRECT(FV289),1,GF$28))*(10-INDEX(INDIRECT("times"&amp;FT$2),$F289,GF$28))/10</f>
        <v>0</v>
      </c>
      <c r="GG289" s="63">
        <f ca="1">IF(OR(INDEX(INDIRECT("times"&amp;FT$2),$F289,GG$28)&gt;10,INDEX(INDIRECT(FV289),$E289,$F289)="",INDEX(INDIRECT(FV289),$E289,$F289)&gt;=INDEX(INDIRECT(FV289),1,GG$28)),0,(INDEX(INDIRECT(FV289),$E289,$F289))-INDEX(INDIRECT(FV289),1,GG$28))*(10-INDEX(INDIRECT("times"&amp;FT$2),$F289,GG$28))/10</f>
        <v>0</v>
      </c>
      <c r="GH289" s="63">
        <f ca="1">IF(OR(INDEX(INDIRECT("times"&amp;FT$2),$F289,GH$28)&gt;10,INDEX(INDIRECT(FV289),$E289,$F289)="",INDEX(INDIRECT(FV289),$E289,$F289)&gt;=INDEX(INDIRECT(FV289),1,GH$28)),0,(INDEX(INDIRECT(FV289),$E289,$F289))-INDEX(INDIRECT(FV289),1,GH$28))*(10-INDEX(INDIRECT("times"&amp;FT$2),$F289,GH$28))/10</f>
        <v>0</v>
      </c>
      <c r="GI289" s="63">
        <f ca="1">IF(OR(INDEX(INDIRECT("times"&amp;FT$2),$F289,GI$28)&gt;10,INDEX(INDIRECT(FV289),$E289,$F289)="",INDEX(INDIRECT(FV289),$E289,$F289)&gt;=INDEX(INDIRECT(FV289),1,GI$28)),0,(INDEX(INDIRECT(FV289),$E289,$F289))-INDEX(INDIRECT(FV289),1,GI$28))*(10-INDEX(INDIRECT("times"&amp;FT$2),$F289,GI$28))/10</f>
        <v>0</v>
      </c>
      <c r="GJ289" s="63">
        <f ca="1">IF(OR(INDEX(INDIRECT("times"&amp;FT$2),$F289,GJ$28)&gt;10,INDEX(INDIRECT(FV289),$E289,$F289)="",INDEX(INDIRECT(FV289),$E289,$F289)&gt;=INDEX(INDIRECT(FV289),1,GJ$28)),0,(INDEX(INDIRECT(FV289),$E289,$F289))-INDEX(INDIRECT(FV289),1,GJ$28))*(10-INDEX(INDIRECT("times"&amp;FT$2),$F289,GJ$28))/10</f>
        <v>0</v>
      </c>
      <c r="GK289" s="63">
        <f ca="1">IF(OR(INDEX(INDIRECT("times"&amp;FT$2),$F289,GK$28)&gt;10,INDEX(INDIRECT(FV289),$E289,$F289)="",INDEX(INDIRECT(FV289),$E289,$F289)&gt;=INDEX(INDIRECT(FV289),1,GK$28)),0,(INDEX(INDIRECT(FV289),$E289,$F289))-INDEX(INDIRECT(FV289),1,GK$28))*(10-INDEX(INDIRECT("times"&amp;FT$2),$F289,GK$28))/10</f>
        <v>0</v>
      </c>
      <c r="GL289" s="63">
        <f ca="1">IF(OR(INDEX(INDIRECT("times"&amp;FT$2),$F289,GL$28)&gt;10,INDEX(INDIRECT(FV289),$E289,$F289)="",INDEX(INDIRECT(FV289),$E289,$F289)&gt;=INDEX(INDIRECT(FV289),1,GL$28)),0,(INDEX(INDIRECT(FV289),$E289,$F289))-INDEX(INDIRECT(FV289),1,GL$28))*(10-INDEX(INDIRECT("times"&amp;FT$2),$F289,GL$28))/10</f>
        <v>0</v>
      </c>
      <c r="GM289" s="63">
        <f ca="1">IF(OR(INDEX(INDIRECT("times"&amp;FT$2),$F289,GM$28)&gt;10,INDEX(INDIRECT(FV289),$E289,$F289)="",INDEX(INDIRECT(FV289),$E289,$F289)&gt;=INDEX(INDIRECT(FV289),1,GM$28)),0,(INDEX(INDIRECT(FV289),$E289,$F289))-INDEX(INDIRECT(FV289),1,GM$28))*(10-INDEX(INDIRECT("times"&amp;FT$2),$F289,GM$28))/10</f>
        <v>0</v>
      </c>
      <c r="GN289" s="63">
        <f ca="1">IF(OR(INDEX(INDIRECT("times"&amp;FT$2),$F289,GN$28)&gt;10,INDEX(INDIRECT(FV289),$E289,$F289)="",INDEX(INDIRECT(FV289),$E289,$F289)&gt;=INDEX(INDIRECT(FV289),1,GN$28)),0,(INDEX(INDIRECT(FV289),$E289,$F289))-INDEX(INDIRECT(FV289),1,GN$28))*(10-INDEX(INDIRECT("times"&amp;FT$2),$F289,GN$28))/10</f>
        <v>0</v>
      </c>
      <c r="GO289" s="63">
        <f ca="1">IF(OR(INDEX(INDIRECT("times"&amp;FT$2),$F289,GO$28)&gt;10,INDEX(INDIRECT(FV289),$E289,$F289)="",INDEX(INDIRECT(FV289),$E289,$F289)&gt;=INDEX(INDIRECT(FV289),1,GO$28)),0,(INDEX(INDIRECT(FV289),$E289,$F289))-INDEX(INDIRECT(FV289),1,GO$28))*(10-INDEX(INDIRECT("times"&amp;FT$2),$F289,GO$28))/10</f>
        <v>0</v>
      </c>
      <c r="GP289" s="63">
        <f ca="1">IF(OR(INDEX(INDIRECT("times"&amp;FT$2),$F289,GP$28)&gt;10,INDEX(INDIRECT(FV289),$E289,$F289)="",INDEX(INDIRECT(FV289),$E289,$F289)&gt;=INDEX(INDIRECT(FV289),1,GP$28)),0,(INDEX(INDIRECT(FV289),$E289,$F289))-INDEX(INDIRECT(FV289),1,GP$28))*(10-INDEX(INDIRECT("times"&amp;FT$2),$F289,GP$28))/10</f>
        <v>0</v>
      </c>
      <c r="GQ289" s="63">
        <f ca="1">IF(OR(INDEX(INDIRECT("times"&amp;FT$2),$F289,GQ$28)&gt;10,INDEX(INDIRECT(FV289),$E289,$F289)="",INDEX(INDIRECT(FV289),$E289,$F289)&gt;=INDEX(INDIRECT(FV289),1,GQ$28)),0,(INDEX(INDIRECT(FV289),$E289,$F289))-INDEX(INDIRECT(FV289),1,GQ$28))*(10-INDEX(INDIRECT("times"&amp;FT$2),$F289,GQ$28))/10</f>
        <v>0</v>
      </c>
      <c r="GR289" s="63">
        <f ca="1">IF(OR(INDEX(INDIRECT("times"&amp;FT$2),$F289,GR$28)&gt;10,INDEX(INDIRECT(FV289),$E289,$F289)="",INDEX(INDIRECT(FV289),$E289,$F289)&gt;=INDEX(INDIRECT(FV289),1,GR$28)),0,(INDEX(INDIRECT(FV289),$E289,$F289))-INDEX(INDIRECT(FV289),1,GR$28))*(10-INDEX(INDIRECT("times"&amp;FT$2),$F289,GR$28))/10</f>
        <v>0</v>
      </c>
      <c r="GS289" s="64">
        <f ca="1">IF(OR(INDEX(INDIRECT("times"&amp;FT$2),$F289,GS$28)&gt;10,INDEX(INDIRECT(FV289),$E289,$F289)="",INDEX(INDIRECT(FV289),$E289,$F289)&gt;=INDEX(INDIRECT(FV289),1,GS$28)),0,(INDEX(INDIRECT(FV289),$E289,$F289))-INDEX(INDIRECT(FV289),1,GS$28))*(10-INDEX(INDIRECT("times"&amp;FT$2),$F289,GS$28))/10</f>
        <v>0</v>
      </c>
      <c r="GT289" s="201">
        <v>16</v>
      </c>
      <c r="GV289" s="18" t="s">
        <v>225</v>
      </c>
      <c r="GW289" s="122">
        <f>GV236</f>
        <v>2</v>
      </c>
      <c r="GX289" s="122" t="str">
        <f>GV237</f>
        <v>lei65</v>
      </c>
      <c r="GY289" s="210" t="str">
        <f t="shared" si="1205"/>
        <v>core2_lei65</v>
      </c>
      <c r="GZ289" s="122">
        <v>5</v>
      </c>
      <c r="HA289" s="33">
        <v>16</v>
      </c>
      <c r="HB289" s="62">
        <f ca="1">IF(OR(INDEX(INDIRECT("times"&amp;GW$2),$F289,HB$28)&gt;10,INDEX(INDIRECT(GY289),$E289,$F289)="",INDEX(INDIRECT(GY289),$E289,$F289)&gt;=INDEX(INDIRECT(GY289),1,HB$28)),0,(INDEX(INDIRECT(GY289),$E289,$F289))-INDEX(INDIRECT(GY289),1,HB$28))*(10-INDEX(INDIRECT("times"&amp;GW$2),$F289,HB$28))/10</f>
        <v>0</v>
      </c>
      <c r="HC289" s="63">
        <f ca="1">IF(OR(INDEX(INDIRECT("times"&amp;GW$2),$F289,HC$28)&gt;10,INDEX(INDIRECT(GY289),$E289,$F289)="",INDEX(INDIRECT(GY289),$E289,$F289)&gt;=INDEX(INDIRECT(GY289),1,HC$28)),0,(INDEX(INDIRECT(GY289),$E289,$F289))-INDEX(INDIRECT(GY289),1,HC$28))*(10-INDEX(INDIRECT("times"&amp;GW$2),$F289,HC$28))/10</f>
        <v>0</v>
      </c>
      <c r="HD289" s="63">
        <f ca="1">IF(OR(INDEX(INDIRECT("times"&amp;GW$2),$F289,HD$28)&gt;10,INDEX(INDIRECT(GY289),$E289,$F289)="",INDEX(INDIRECT(GY289),$E289,$F289)&gt;=INDEX(INDIRECT(GY289),1,HD$28)),0,(INDEX(INDIRECT(GY289),$E289,$F289))-INDEX(INDIRECT(GY289),1,HD$28))*(10-INDEX(INDIRECT("times"&amp;GW$2),$F289,HD$28))/10</f>
        <v>0</v>
      </c>
      <c r="HE289" s="63">
        <f ca="1">IF(OR(INDEX(INDIRECT("times"&amp;GW$2),$F289,HE$28)&gt;10,INDEX(INDIRECT(GY289),$E289,$F289)="",INDEX(INDIRECT(GY289),$E289,$F289)&gt;=INDEX(INDIRECT(GY289),1,HE$28)),0,(INDEX(INDIRECT(GY289),$E289,$F289))-INDEX(INDIRECT(GY289),1,HE$28))*(10-INDEX(INDIRECT("times"&amp;GW$2),$F289,HE$28))/10</f>
        <v>0</v>
      </c>
      <c r="HF289" s="63">
        <f ca="1">IF(OR(INDEX(INDIRECT("times"&amp;GW$2),$F289,HF$28)&gt;10,INDEX(INDIRECT(GY289),$E289,$F289)="",INDEX(INDIRECT(GY289),$E289,$F289)&gt;=INDEX(INDIRECT(GY289),1,HF$28)),0,(INDEX(INDIRECT(GY289),$E289,$F289))-INDEX(INDIRECT(GY289),1,HF$28))*(10-INDEX(INDIRECT("times"&amp;GW$2),$F289,HF$28))/10</f>
        <v>0</v>
      </c>
      <c r="HG289" s="63">
        <f ca="1">IF(OR(INDEX(INDIRECT("times"&amp;GW$2),$F289,HG$28)&gt;10,INDEX(INDIRECT(GY289),$E289,$F289)="",INDEX(INDIRECT(GY289),$E289,$F289)&gt;=INDEX(INDIRECT(GY289),1,HG$28)),0,(INDEX(INDIRECT(GY289),$E289,$F289))-INDEX(INDIRECT(GY289),1,HG$28))*(10-INDEX(INDIRECT("times"&amp;GW$2),$F289,HG$28))/10</f>
        <v>0</v>
      </c>
      <c r="HH289" s="63">
        <f ca="1">IF(OR(INDEX(INDIRECT("times"&amp;GW$2),$F289,HH$28)&gt;10,INDEX(INDIRECT(GY289),$E289,$F289)="",INDEX(INDIRECT(GY289),$E289,$F289)&gt;=INDEX(INDIRECT(GY289),1,HH$28)),0,(INDEX(INDIRECT(GY289),$E289,$F289))-INDEX(INDIRECT(GY289),1,HH$28))*(10-INDEX(INDIRECT("times"&amp;GW$2),$F289,HH$28))/10</f>
        <v>0</v>
      </c>
      <c r="HI289" s="63">
        <f ca="1">IF(OR(INDEX(INDIRECT("times"&amp;GW$2),$F289,HI$28)&gt;10,INDEX(INDIRECT(GY289),$E289,$F289)="",INDEX(INDIRECT(GY289),$E289,$F289)&gt;=INDEX(INDIRECT(GY289),1,HI$28)),0,(INDEX(INDIRECT(GY289),$E289,$F289))-INDEX(INDIRECT(GY289),1,HI$28))*(10-INDEX(INDIRECT("times"&amp;GW$2),$F289,HI$28))/10</f>
        <v>0</v>
      </c>
      <c r="HJ289" s="63">
        <f ca="1">IF(OR(INDEX(INDIRECT("times"&amp;GW$2),$F289,HJ$28)&gt;10,INDEX(INDIRECT(GY289),$E289,$F289)="",INDEX(INDIRECT(GY289),$E289,$F289)&gt;=INDEX(INDIRECT(GY289),1,HJ$28)),0,(INDEX(INDIRECT(GY289),$E289,$F289))-INDEX(INDIRECT(GY289),1,HJ$28))*(10-INDEX(INDIRECT("times"&amp;GW$2),$F289,HJ$28))/10</f>
        <v>0</v>
      </c>
      <c r="HK289" s="63">
        <f ca="1">IF(OR(INDEX(INDIRECT("times"&amp;GW$2),$F289,HK$28)&gt;10,INDEX(INDIRECT(GY289),$E289,$F289)="",INDEX(INDIRECT(GY289),$E289,$F289)&gt;=INDEX(INDIRECT(GY289),1,HK$28)),0,(INDEX(INDIRECT(GY289),$E289,$F289))-INDEX(INDIRECT(GY289),1,HK$28))*(10-INDEX(INDIRECT("times"&amp;GW$2),$F289,HK$28))/10</f>
        <v>0</v>
      </c>
      <c r="HL289" s="63">
        <f ca="1">IF(OR(INDEX(INDIRECT("times"&amp;GW$2),$F289,HL$28)&gt;10,INDEX(INDIRECT(GY289),$E289,$F289)="",INDEX(INDIRECT(GY289),$E289,$F289)&gt;=INDEX(INDIRECT(GY289),1,HL$28)),0,(INDEX(INDIRECT(GY289),$E289,$F289))-INDEX(INDIRECT(GY289),1,HL$28))*(10-INDEX(INDIRECT("times"&amp;GW$2),$F289,HL$28))/10</f>
        <v>0</v>
      </c>
      <c r="HM289" s="63">
        <f ca="1">IF(OR(INDEX(INDIRECT("times"&amp;GW$2),$F289,HM$28)&gt;10,INDEX(INDIRECT(GY289),$E289,$F289)="",INDEX(INDIRECT(GY289),$E289,$F289)&gt;=INDEX(INDIRECT(GY289),1,HM$28)),0,(INDEX(INDIRECT(GY289),$E289,$F289))-INDEX(INDIRECT(GY289),1,HM$28))*(10-INDEX(INDIRECT("times"&amp;GW$2),$F289,HM$28))/10</f>
        <v>0</v>
      </c>
      <c r="HN289" s="63">
        <f ca="1">IF(OR(INDEX(INDIRECT("times"&amp;GW$2),$F289,HN$28)&gt;10,INDEX(INDIRECT(GY289),$E289,$F289)="",INDEX(INDIRECT(GY289),$E289,$F289)&gt;=INDEX(INDIRECT(GY289),1,HN$28)),0,(INDEX(INDIRECT(GY289),$E289,$F289))-INDEX(INDIRECT(GY289),1,HN$28))*(10-INDEX(INDIRECT("times"&amp;GW$2),$F289,HN$28))/10</f>
        <v>0</v>
      </c>
      <c r="HO289" s="63">
        <f ca="1">IF(OR(INDEX(INDIRECT("times"&amp;GW$2),$F289,HO$28)&gt;10,INDEX(INDIRECT(GY289),$E289,$F289)="",INDEX(INDIRECT(GY289),$E289,$F289)&gt;=INDEX(INDIRECT(GY289),1,HO$28)),0,(INDEX(INDIRECT(GY289),$E289,$F289))-INDEX(INDIRECT(GY289),1,HO$28))*(10-INDEX(INDIRECT("times"&amp;GW$2),$F289,HO$28))/10</f>
        <v>0</v>
      </c>
      <c r="HP289" s="63">
        <f ca="1">IF(OR(INDEX(INDIRECT("times"&amp;GW$2),$F289,HP$28)&gt;10,INDEX(INDIRECT(GY289),$E289,$F289)="",INDEX(INDIRECT(GY289),$E289,$F289)&gt;=INDEX(INDIRECT(GY289),1,HP$28)),0,(INDEX(INDIRECT(GY289),$E289,$F289))-INDEX(INDIRECT(GY289),1,HP$28))*(10-INDEX(INDIRECT("times"&amp;GW$2),$F289,HP$28))/10</f>
        <v>0</v>
      </c>
      <c r="HQ289" s="63">
        <f ca="1">IF(OR(INDEX(INDIRECT("times"&amp;GW$2),$F289,HQ$28)&gt;10,INDEX(INDIRECT(GY289),$E289,$F289)="",INDEX(INDIRECT(GY289),$E289,$F289)&gt;=INDEX(INDIRECT(GY289),1,HQ$28)),0,(INDEX(INDIRECT(GY289),$E289,$F289))-INDEX(INDIRECT(GY289),1,HQ$28))*(10-INDEX(INDIRECT("times"&amp;GW$2),$F289,HQ$28))/10</f>
        <v>0</v>
      </c>
      <c r="HR289" s="63">
        <f ca="1">IF(OR(INDEX(INDIRECT("times"&amp;GW$2),$F289,HR$28)&gt;10,INDEX(INDIRECT(GY289),$E289,$F289)="",INDEX(INDIRECT(GY289),$E289,$F289)&gt;=INDEX(INDIRECT(GY289),1,HR$28)),0,(INDEX(INDIRECT(GY289),$E289,$F289))-INDEX(INDIRECT(GY289),1,HR$28))*(10-INDEX(INDIRECT("times"&amp;GW$2),$F289,HR$28))/10</f>
        <v>0</v>
      </c>
      <c r="HS289" s="63">
        <f ca="1">IF(OR(INDEX(INDIRECT("times"&amp;GW$2),$F289,HS$28)&gt;10,INDEX(INDIRECT(GY289),$E289,$F289)="",INDEX(INDIRECT(GY289),$E289,$F289)&gt;=INDEX(INDIRECT(GY289),1,HS$28)),0,(INDEX(INDIRECT(GY289),$E289,$F289))-INDEX(INDIRECT(GY289),1,HS$28))*(10-INDEX(INDIRECT("times"&amp;GW$2),$F289,HS$28))/10</f>
        <v>0</v>
      </c>
      <c r="HT289" s="63">
        <f ca="1">IF(OR(INDEX(INDIRECT("times"&amp;GW$2),$F289,HT$28)&gt;10,INDEX(INDIRECT(GY289),$E289,$F289)="",INDEX(INDIRECT(GY289),$E289,$F289)&gt;=INDEX(INDIRECT(GY289),1,HT$28)),0,(INDEX(INDIRECT(GY289),$E289,$F289))-INDEX(INDIRECT(GY289),1,HT$28))*(10-INDEX(INDIRECT("times"&amp;GW$2),$F289,HT$28))/10</f>
        <v>0</v>
      </c>
      <c r="HU289" s="63">
        <f ca="1">IF(OR(INDEX(INDIRECT("times"&amp;GW$2),$F289,HU$28)&gt;10,INDEX(INDIRECT(GY289),$E289,$F289)="",INDEX(INDIRECT(GY289),$E289,$F289)&gt;=INDEX(INDIRECT(GY289),1,HU$28)),0,(INDEX(INDIRECT(GY289),$E289,$F289))-INDEX(INDIRECT(GY289),1,HU$28))*(10-INDEX(INDIRECT("times"&amp;GW$2),$F289,HU$28))/10</f>
        <v>0</v>
      </c>
      <c r="HV289" s="64">
        <f ca="1">IF(OR(INDEX(INDIRECT("times"&amp;GW$2),$F289,HV$28)&gt;10,INDEX(INDIRECT(GY289),$E289,$F289)="",INDEX(INDIRECT(GY289),$E289,$F289)&gt;=INDEX(INDIRECT(GY289),1,HV$28)),0,(INDEX(INDIRECT(GY289),$E289,$F289))-INDEX(INDIRECT(GY289),1,HV$28))*(10-INDEX(INDIRECT("times"&amp;GW$2),$F289,HV$28))/10</f>
        <v>0</v>
      </c>
      <c r="HW289" s="201">
        <v>16</v>
      </c>
    </row>
    <row r="290" spans="1:231" ht="15">
      <c r="A290" s="18" t="s">
        <v>226</v>
      </c>
      <c r="B290" s="122">
        <f>A236</f>
        <v>2</v>
      </c>
      <c r="C290" s="122" t="str">
        <f>A237</f>
        <v>work1834</v>
      </c>
      <c r="D290" s="210" t="str">
        <f t="shared" si="1198"/>
        <v>core2_work1834</v>
      </c>
      <c r="E290" s="122">
        <v>5</v>
      </c>
      <c r="F290" s="33">
        <v>17</v>
      </c>
      <c r="G290" s="62">
        <f ca="1">IF(OR(INDEX(INDIRECT("times"&amp;B$2),$F290,G$28)&gt;10,INDEX(INDIRECT(D290),$E290,$F290)="",INDEX(INDIRECT(D290),$E290,$F290)&gt;=INDEX(INDIRECT(D290),1,G$28)),0,(INDEX(INDIRECT(D290),$E290,$F290))-INDEX(INDIRECT(D290),1,G$28))*(10-INDEX(INDIRECT("times"&amp;B$2),$F290,G$28))/10</f>
        <v>0</v>
      </c>
      <c r="H290" s="63">
        <f ca="1">IF(OR(INDEX(INDIRECT("times"&amp;B$2),$F290,H$28)&gt;10,INDEX(INDIRECT(D290),$E290,$F290)="",INDEX(INDIRECT(D290),$E290,$F290)&gt;=INDEX(INDIRECT(D290),1,H$28)),0,(INDEX(INDIRECT(D290),$E290,$F290))-INDEX(INDIRECT(D290),1,H$28))*(10-INDEX(INDIRECT("times"&amp;B$2),$F290,H$28))/10</f>
        <v>0</v>
      </c>
      <c r="I290" s="63">
        <f ca="1">IF(OR(INDEX(INDIRECT("times"&amp;B$2),$F290,I$28)&gt;10,INDEX(INDIRECT(D290),$E290,$F290)="",INDEX(INDIRECT(D290),$E290,$F290)&gt;=INDEX(INDIRECT(D290),1,I$28)),0,(INDEX(INDIRECT(D290),$E290,$F290))-INDEX(INDIRECT(D290),1,I$28))*(10-INDEX(INDIRECT("times"&amp;B$2),$F290,I$28))/10</f>
        <v>0</v>
      </c>
      <c r="J290" s="63">
        <f ca="1">IF(OR(INDEX(INDIRECT("times"&amp;B$2),$F290,J$28)&gt;10,INDEX(INDIRECT(D290),$E290,$F290)="",INDEX(INDIRECT(D290),$E290,$F290)&gt;=INDEX(INDIRECT(D290),1,J$28)),0,(INDEX(INDIRECT(D290),$E290,$F290))-INDEX(INDIRECT(D290),1,J$28))*(10-INDEX(INDIRECT("times"&amp;B$2),$F290,J$28))/10</f>
        <v>0</v>
      </c>
      <c r="K290" s="63">
        <f ca="1">IF(OR(INDEX(INDIRECT("times"&amp;B$2),$F290,K$28)&gt;10,INDEX(INDIRECT(D290),$E290,$F290)="",INDEX(INDIRECT(D290),$E290,$F290)&gt;=INDEX(INDIRECT(D290),1,K$28)),0,(INDEX(INDIRECT(D290),$E290,$F290))-INDEX(INDIRECT(D290),1,K$28))*(10-INDEX(INDIRECT("times"&amp;B$2),$F290,K$28))/10</f>
        <v>0</v>
      </c>
      <c r="L290" s="63">
        <f ca="1">IF(OR(INDEX(INDIRECT("times"&amp;B$2),$F290,L$28)&gt;10,INDEX(INDIRECT(D290),$E290,$F290)="",INDEX(INDIRECT(D290),$E290,$F290)&gt;=INDEX(INDIRECT(D290),1,L$28)),0,(INDEX(INDIRECT(D290),$E290,$F290))-INDEX(INDIRECT(D290),1,L$28))*(10-INDEX(INDIRECT("times"&amp;B$2),$F290,L$28))/10</f>
        <v>0</v>
      </c>
      <c r="M290" s="63">
        <f ca="1">IF(OR(INDEX(INDIRECT("times"&amp;B$2),$F290,M$28)&gt;10,INDEX(INDIRECT(D290),$E290,$F290)="",INDEX(INDIRECT(D290),$E290,$F290)&gt;=INDEX(INDIRECT(D290),1,M$28)),0,(INDEX(INDIRECT(D290),$E290,$F290))-INDEX(INDIRECT(D290),1,M$28))*(10-INDEX(INDIRECT("times"&amp;B$2),$F290,M$28))/10</f>
        <v>0</v>
      </c>
      <c r="N290" s="63">
        <f ca="1">IF(OR(INDEX(INDIRECT("times"&amp;B$2),$F290,N$28)&gt;10,INDEX(INDIRECT(D290),$E290,$F290)="",INDEX(INDIRECT(D290),$E290,$F290)&gt;=INDEX(INDIRECT(D290),1,N$28)),0,(INDEX(INDIRECT(D290),$E290,$F290))-INDEX(INDIRECT(D290),1,N$28))*(10-INDEX(INDIRECT("times"&amp;B$2),$F290,N$28))/10</f>
        <v>0</v>
      </c>
      <c r="O290" s="63">
        <f ca="1">IF(OR(INDEX(INDIRECT("times"&amp;B$2),$F290,O$28)&gt;10,INDEX(INDIRECT(D290),$E290,$F290)="",INDEX(INDIRECT(D290),$E290,$F290)&gt;=INDEX(INDIRECT(D290),1,O$28)),0,(INDEX(INDIRECT(D290),$E290,$F290))-INDEX(INDIRECT(D290),1,O$28))*(10-INDEX(INDIRECT("times"&amp;B$2),$F290,O$28))/10</f>
        <v>0</v>
      </c>
      <c r="P290" s="63">
        <f ca="1">IF(OR(INDEX(INDIRECT("times"&amp;B$2),$F290,P$28)&gt;10,INDEX(INDIRECT(D290),$E290,$F290)="",INDEX(INDIRECT(D290),$E290,$F290)&gt;=INDEX(INDIRECT(D290),1,P$28)),0,(INDEX(INDIRECT(D290),$E290,$F290))-INDEX(INDIRECT(D290),1,P$28))*(10-INDEX(INDIRECT("times"&amp;B$2),$F290,P$28))/10</f>
        <v>0</v>
      </c>
      <c r="Q290" s="63">
        <f ca="1">IF(OR(INDEX(INDIRECT("times"&amp;B$2),$F290,Q$28)&gt;10,INDEX(INDIRECT(D290),$E290,$F290)="",INDEX(INDIRECT(D290),$E290,$F290)&gt;=INDEX(INDIRECT(D290),1,Q$28)),0,(INDEX(INDIRECT(D290),$E290,$F290))-INDEX(INDIRECT(D290),1,Q$28))*(10-INDEX(INDIRECT("times"&amp;B$2),$F290,Q$28))/10</f>
        <v>0</v>
      </c>
      <c r="R290" s="63">
        <f ca="1">IF(OR(INDEX(INDIRECT("times"&amp;B$2),$F290,R$28)&gt;10,INDEX(INDIRECT(D290),$E290,$F290)="",INDEX(INDIRECT(D290),$E290,$F290)&gt;=INDEX(INDIRECT(D290),1,R$28)),0,(INDEX(INDIRECT(D290),$E290,$F290))-INDEX(INDIRECT(D290),1,R$28))*(10-INDEX(INDIRECT("times"&amp;B$2),$F290,R$28))/10</f>
        <v>0</v>
      </c>
      <c r="S290" s="63">
        <f ca="1">IF(OR(INDEX(INDIRECT("times"&amp;B$2),$F290,S$28)&gt;10,INDEX(INDIRECT(D290),$E290,$F290)="",INDEX(INDIRECT(D290),$E290,$F290)&gt;=INDEX(INDIRECT(D290),1,S$28)),0,(INDEX(INDIRECT(D290),$E290,$F290))-INDEX(INDIRECT(D290),1,S$28))*(10-INDEX(INDIRECT("times"&amp;B$2),$F290,S$28))/10</f>
        <v>0</v>
      </c>
      <c r="T290" s="63">
        <f ca="1">IF(OR(INDEX(INDIRECT("times"&amp;B$2),$F290,T$28)&gt;10,INDEX(INDIRECT(D290),$E290,$F290)="",INDEX(INDIRECT(D290),$E290,$F290)&gt;=INDEX(INDIRECT(D290),1,T$28)),0,(INDEX(INDIRECT(D290),$E290,$F290))-INDEX(INDIRECT(D290),1,T$28))*(10-INDEX(INDIRECT("times"&amp;B$2),$F290,T$28))/10</f>
        <v>0</v>
      </c>
      <c r="U290" s="63">
        <f ca="1">IF(OR(INDEX(INDIRECT("times"&amp;B$2),$F290,U$28)&gt;10,INDEX(INDIRECT(D290),$E290,$F290)="",INDEX(INDIRECT(D290),$E290,$F290)&gt;=INDEX(INDIRECT(D290),1,U$28)),0,(INDEX(INDIRECT(D290),$E290,$F290))-INDEX(INDIRECT(D290),1,U$28))*(10-INDEX(INDIRECT("times"&amp;B$2),$F290,U$28))/10</f>
        <v>0</v>
      </c>
      <c r="V290" s="63">
        <f ca="1">IF(OR(INDEX(INDIRECT("times"&amp;B$2),$F290,V$28)&gt;10,INDEX(INDIRECT(D290),$E290,$F290)="",INDEX(INDIRECT(D290),$E290,$F290)&gt;=INDEX(INDIRECT(D290),1,V$28)),0,(INDEX(INDIRECT(D290),$E290,$F290))-INDEX(INDIRECT(D290),1,V$28))*(10-INDEX(INDIRECT("times"&amp;B$2),$F290,V$28))/10</f>
        <v>0</v>
      </c>
      <c r="W290" s="63">
        <f ca="1">IF(OR(INDEX(INDIRECT("times"&amp;B$2),$F290,W$28)&gt;10,INDEX(INDIRECT(D290),$E290,$F290)="",INDEX(INDIRECT(D290),$E290,$F290)&gt;=INDEX(INDIRECT(D290),1,W$28)),0,(INDEX(INDIRECT(D290),$E290,$F290))-INDEX(INDIRECT(D290),1,W$28))*(10-INDEX(INDIRECT("times"&amp;B$2),$F290,W$28))/10</f>
        <v>0</v>
      </c>
      <c r="X290" s="63">
        <f ca="1">IF(OR(INDEX(INDIRECT("times"&amp;B$2),$F290,X$28)&gt;10,INDEX(INDIRECT(D290),$E290,$F290)="",INDEX(INDIRECT(D290),$E290,$F290)&gt;=INDEX(INDIRECT(D290),1,X$28)),0,(INDEX(INDIRECT(D290),$E290,$F290))-INDEX(INDIRECT(D290),1,X$28))*(10-INDEX(INDIRECT("times"&amp;B$2),$F290,X$28))/10</f>
        <v>0</v>
      </c>
      <c r="Y290" s="63">
        <f ca="1">IF(OR(INDEX(INDIRECT("times"&amp;B$2),$F290,Y$28)&gt;10,INDEX(INDIRECT(D290),$E290,$F290)="",INDEX(INDIRECT(D290),$E290,$F290)&gt;=INDEX(INDIRECT(D290),1,Y$28)),0,(INDEX(INDIRECT(D290),$E290,$F290))-INDEX(INDIRECT(D290),1,Y$28))*(10-INDEX(INDIRECT("times"&amp;B$2),$F290,Y$28))/10</f>
        <v>0</v>
      </c>
      <c r="Z290" s="63">
        <f ca="1">IF(OR(INDEX(INDIRECT("times"&amp;B$2),$F290,Z$28)&gt;10,INDEX(INDIRECT(D290),$E290,$F290)="",INDEX(INDIRECT(D290),$E290,$F290)&gt;=INDEX(INDIRECT(D290),1,Z$28)),0,(INDEX(INDIRECT(D290),$E290,$F290))-INDEX(INDIRECT(D290),1,Z$28))*(10-INDEX(INDIRECT("times"&amp;B$2),$F290,Z$28))/10</f>
        <v>0</v>
      </c>
      <c r="AA290" s="64">
        <f ca="1">IF(OR(INDEX(INDIRECT("times"&amp;B$2),$F290,AA$28)&gt;10,INDEX(INDIRECT(D290),$E290,$F290)="",INDEX(INDIRECT(D290),$E290,$F290)&gt;=INDEX(INDIRECT(D290),1,AA$28)),0,(INDEX(INDIRECT(D290),$E290,$F290))-INDEX(INDIRECT(D290),1,AA$28))*(10-INDEX(INDIRECT("times"&amp;B$2),$F290,AA$28))/10</f>
        <v>0</v>
      </c>
      <c r="AB290" s="201">
        <v>17</v>
      </c>
      <c r="AD290" s="18" t="s">
        <v>226</v>
      </c>
      <c r="AE290" s="122">
        <f>AD236</f>
        <v>2</v>
      </c>
      <c r="AF290" s="122" t="str">
        <f>AD237</f>
        <v>shop1834</v>
      </c>
      <c r="AG290" s="210" t="str">
        <f t="shared" si="1199"/>
        <v>core2_shop1834</v>
      </c>
      <c r="AH290" s="122">
        <v>5</v>
      </c>
      <c r="AI290" s="33">
        <v>17</v>
      </c>
      <c r="AJ290" s="62">
        <f ca="1">IF(OR(INDEX(INDIRECT("times"&amp;AE$2),$F290,AJ$28)&gt;10,INDEX(INDIRECT(AG290),$E290,$F290)="",INDEX(INDIRECT(AG290),$E290,$F290)&gt;=INDEX(INDIRECT(AG290),1,AJ$28)),0,(INDEX(INDIRECT(AG290),$E290,$F290))-INDEX(INDIRECT(AG290),1,AJ$28))*(10-INDEX(INDIRECT("times"&amp;AE$2),$F290,AJ$28))/10</f>
        <v>0</v>
      </c>
      <c r="AK290" s="63">
        <f ca="1">IF(OR(INDEX(INDIRECT("times"&amp;AE$2),$F290,AK$28)&gt;10,INDEX(INDIRECT(AG290),$E290,$F290)="",INDEX(INDIRECT(AG290),$E290,$F290)&gt;=INDEX(INDIRECT(AG290),1,AK$28)),0,(INDEX(INDIRECT(AG290),$E290,$F290))-INDEX(INDIRECT(AG290),1,AK$28))*(10-INDEX(INDIRECT("times"&amp;AE$2),$F290,AK$28))/10</f>
        <v>0</v>
      </c>
      <c r="AL290" s="63">
        <f ca="1">IF(OR(INDEX(INDIRECT("times"&amp;AE$2),$F290,AL$28)&gt;10,INDEX(INDIRECT(AG290),$E290,$F290)="",INDEX(INDIRECT(AG290),$E290,$F290)&gt;=INDEX(INDIRECT(AG290),1,AL$28)),0,(INDEX(INDIRECT(AG290),$E290,$F290))-INDEX(INDIRECT(AG290),1,AL$28))*(10-INDEX(INDIRECT("times"&amp;AE$2),$F290,AL$28))/10</f>
        <v>0</v>
      </c>
      <c r="AM290" s="63">
        <f ca="1">IF(OR(INDEX(INDIRECT("times"&amp;AE$2),$F290,AM$28)&gt;10,INDEX(INDIRECT(AG290),$E290,$F290)="",INDEX(INDIRECT(AG290),$E290,$F290)&gt;=INDEX(INDIRECT(AG290),1,AM$28)),0,(INDEX(INDIRECT(AG290),$E290,$F290))-INDEX(INDIRECT(AG290),1,AM$28))*(10-INDEX(INDIRECT("times"&amp;AE$2),$F290,AM$28))/10</f>
        <v>0</v>
      </c>
      <c r="AN290" s="63">
        <f ca="1">IF(OR(INDEX(INDIRECT("times"&amp;AE$2),$F290,AN$28)&gt;10,INDEX(INDIRECT(AG290),$E290,$F290)="",INDEX(INDIRECT(AG290),$E290,$F290)&gt;=INDEX(INDIRECT(AG290),1,AN$28)),0,(INDEX(INDIRECT(AG290),$E290,$F290))-INDEX(INDIRECT(AG290),1,AN$28))*(10-INDEX(INDIRECT("times"&amp;AE$2),$F290,AN$28))/10</f>
        <v>0</v>
      </c>
      <c r="AO290" s="63">
        <f ca="1">IF(OR(INDEX(INDIRECT("times"&amp;AE$2),$F290,AO$28)&gt;10,INDEX(INDIRECT(AG290),$E290,$F290)="",INDEX(INDIRECT(AG290),$E290,$F290)&gt;=INDEX(INDIRECT(AG290),1,AO$28)),0,(INDEX(INDIRECT(AG290),$E290,$F290))-INDEX(INDIRECT(AG290),1,AO$28))*(10-INDEX(INDIRECT("times"&amp;AE$2),$F290,AO$28))/10</f>
        <v>0</v>
      </c>
      <c r="AP290" s="63">
        <f ca="1">IF(OR(INDEX(INDIRECT("times"&amp;AE$2),$F290,AP$28)&gt;10,INDEX(INDIRECT(AG290),$E290,$F290)="",INDEX(INDIRECT(AG290),$E290,$F290)&gt;=INDEX(INDIRECT(AG290),1,AP$28)),0,(INDEX(INDIRECT(AG290),$E290,$F290))-INDEX(INDIRECT(AG290),1,AP$28))*(10-INDEX(INDIRECT("times"&amp;AE$2),$F290,AP$28))/10</f>
        <v>0</v>
      </c>
      <c r="AQ290" s="63">
        <f ca="1">IF(OR(INDEX(INDIRECT("times"&amp;AE$2),$F290,AQ$28)&gt;10,INDEX(INDIRECT(AG290),$E290,$F290)="",INDEX(INDIRECT(AG290),$E290,$F290)&gt;=INDEX(INDIRECT(AG290),1,AQ$28)),0,(INDEX(INDIRECT(AG290),$E290,$F290))-INDEX(INDIRECT(AG290),1,AQ$28))*(10-INDEX(INDIRECT("times"&amp;AE$2),$F290,AQ$28))/10</f>
        <v>0</v>
      </c>
      <c r="AR290" s="63">
        <f ca="1">IF(OR(INDEX(INDIRECT("times"&amp;AE$2),$F290,AR$28)&gt;10,INDEX(INDIRECT(AG290),$E290,$F290)="",INDEX(INDIRECT(AG290),$E290,$F290)&gt;=INDEX(INDIRECT(AG290),1,AR$28)),0,(INDEX(INDIRECT(AG290),$E290,$F290))-INDEX(INDIRECT(AG290),1,AR$28))*(10-INDEX(INDIRECT("times"&amp;AE$2),$F290,AR$28))/10</f>
        <v>0</v>
      </c>
      <c r="AS290" s="63">
        <f ca="1">IF(OR(INDEX(INDIRECT("times"&amp;AE$2),$F290,AS$28)&gt;10,INDEX(INDIRECT(AG290),$E290,$F290)="",INDEX(INDIRECT(AG290),$E290,$F290)&gt;=INDEX(INDIRECT(AG290),1,AS$28)),0,(INDEX(INDIRECT(AG290),$E290,$F290))-INDEX(INDIRECT(AG290),1,AS$28))*(10-INDEX(INDIRECT("times"&amp;AE$2),$F290,AS$28))/10</f>
        <v>0</v>
      </c>
      <c r="AT290" s="63">
        <f ca="1">IF(OR(INDEX(INDIRECT("times"&amp;AE$2),$F290,AT$28)&gt;10,INDEX(INDIRECT(AG290),$E290,$F290)="",INDEX(INDIRECT(AG290),$E290,$F290)&gt;=INDEX(INDIRECT(AG290),1,AT$28)),0,(INDEX(INDIRECT(AG290),$E290,$F290))-INDEX(INDIRECT(AG290),1,AT$28))*(10-INDEX(INDIRECT("times"&amp;AE$2),$F290,AT$28))/10</f>
        <v>0</v>
      </c>
      <c r="AU290" s="63">
        <f ca="1">IF(OR(INDEX(INDIRECT("times"&amp;AE$2),$F290,AU$28)&gt;10,INDEX(INDIRECT(AG290),$E290,$F290)="",INDEX(INDIRECT(AG290),$E290,$F290)&gt;=INDEX(INDIRECT(AG290),1,AU$28)),0,(INDEX(INDIRECT(AG290),$E290,$F290))-INDEX(INDIRECT(AG290),1,AU$28))*(10-INDEX(INDIRECT("times"&amp;AE$2),$F290,AU$28))/10</f>
        <v>0</v>
      </c>
      <c r="AV290" s="63">
        <f ca="1">IF(OR(INDEX(INDIRECT("times"&amp;AE$2),$F290,AV$28)&gt;10,INDEX(INDIRECT(AG290),$E290,$F290)="",INDEX(INDIRECT(AG290),$E290,$F290)&gt;=INDEX(INDIRECT(AG290),1,AV$28)),0,(INDEX(INDIRECT(AG290),$E290,$F290))-INDEX(INDIRECT(AG290),1,AV$28))*(10-INDEX(INDIRECT("times"&amp;AE$2),$F290,AV$28))/10</f>
        <v>0</v>
      </c>
      <c r="AW290" s="63">
        <f ca="1">IF(OR(INDEX(INDIRECT("times"&amp;AE$2),$F290,AW$28)&gt;10,INDEX(INDIRECT(AG290),$E290,$F290)="",INDEX(INDIRECT(AG290),$E290,$F290)&gt;=INDEX(INDIRECT(AG290),1,AW$28)),0,(INDEX(INDIRECT(AG290),$E290,$F290))-INDEX(INDIRECT(AG290),1,AW$28))*(10-INDEX(INDIRECT("times"&amp;AE$2),$F290,AW$28))/10</f>
        <v>0</v>
      </c>
      <c r="AX290" s="63">
        <f ca="1">IF(OR(INDEX(INDIRECT("times"&amp;AE$2),$F290,AX$28)&gt;10,INDEX(INDIRECT(AG290),$E290,$F290)="",INDEX(INDIRECT(AG290),$E290,$F290)&gt;=INDEX(INDIRECT(AG290),1,AX$28)),0,(INDEX(INDIRECT(AG290),$E290,$F290))-INDEX(INDIRECT(AG290),1,AX$28))*(10-INDEX(INDIRECT("times"&amp;AE$2),$F290,AX$28))/10</f>
        <v>0</v>
      </c>
      <c r="AY290" s="63">
        <f ca="1">IF(OR(INDEX(INDIRECT("times"&amp;AE$2),$F290,AY$28)&gt;10,INDEX(INDIRECT(AG290),$E290,$F290)="",INDEX(INDIRECT(AG290),$E290,$F290)&gt;=INDEX(INDIRECT(AG290),1,AY$28)),0,(INDEX(INDIRECT(AG290),$E290,$F290))-INDEX(INDIRECT(AG290),1,AY$28))*(10-INDEX(INDIRECT("times"&amp;AE$2),$F290,AY$28))/10</f>
        <v>0</v>
      </c>
      <c r="AZ290" s="63">
        <f ca="1">IF(OR(INDEX(INDIRECT("times"&amp;AE$2),$F290,AZ$28)&gt;10,INDEX(INDIRECT(AG290),$E290,$F290)="",INDEX(INDIRECT(AG290),$E290,$F290)&gt;=INDEX(INDIRECT(AG290),1,AZ$28)),0,(INDEX(INDIRECT(AG290),$E290,$F290))-INDEX(INDIRECT(AG290),1,AZ$28))*(10-INDEX(INDIRECT("times"&amp;AE$2),$F290,AZ$28))/10</f>
        <v>0</v>
      </c>
      <c r="BA290" s="63">
        <f ca="1">IF(OR(INDEX(INDIRECT("times"&amp;AE$2),$F290,BA$28)&gt;10,INDEX(INDIRECT(AG290),$E290,$F290)="",INDEX(INDIRECT(AG290),$E290,$F290)&gt;=INDEX(INDIRECT(AG290),1,BA$28)),0,(INDEX(INDIRECT(AG290),$E290,$F290))-INDEX(INDIRECT(AG290),1,BA$28))*(10-INDEX(INDIRECT("times"&amp;AE$2),$F290,BA$28))/10</f>
        <v>0</v>
      </c>
      <c r="BB290" s="63">
        <f ca="1">IF(OR(INDEX(INDIRECT("times"&amp;AE$2),$F290,BB$28)&gt;10,INDEX(INDIRECT(AG290),$E290,$F290)="",INDEX(INDIRECT(AG290),$E290,$F290)&gt;=INDEX(INDIRECT(AG290),1,BB$28)),0,(INDEX(INDIRECT(AG290),$E290,$F290))-INDEX(INDIRECT(AG290),1,BB$28))*(10-INDEX(INDIRECT("times"&amp;AE$2),$F290,BB$28))/10</f>
        <v>0</v>
      </c>
      <c r="BC290" s="63">
        <f ca="1">IF(OR(INDEX(INDIRECT("times"&amp;AE$2),$F290,BC$28)&gt;10,INDEX(INDIRECT(AG290),$E290,$F290)="",INDEX(INDIRECT(AG290),$E290,$F290)&gt;=INDEX(INDIRECT(AG290),1,BC$28)),0,(INDEX(INDIRECT(AG290),$E290,$F290))-INDEX(INDIRECT(AG290),1,BC$28))*(10-INDEX(INDIRECT("times"&amp;AE$2),$F290,BC$28))/10</f>
        <v>0</v>
      </c>
      <c r="BD290" s="64">
        <f ca="1">IF(OR(INDEX(INDIRECT("times"&amp;AE$2),$F290,BD$28)&gt;10,INDEX(INDIRECT(AG290),$E290,$F290)="",INDEX(INDIRECT(AG290),$E290,$F290)&gt;=INDEX(INDIRECT(AG290),1,BD$28)),0,(INDEX(INDIRECT(AG290),$E290,$F290))-INDEX(INDIRECT(AG290),1,BD$28))*(10-INDEX(INDIRECT("times"&amp;AE$2),$F290,BD$28))/10</f>
        <v>0</v>
      </c>
      <c r="BE290" s="201">
        <v>17</v>
      </c>
      <c r="BG290" s="18" t="s">
        <v>226</v>
      </c>
      <c r="BH290" s="122">
        <f>BG236</f>
        <v>2</v>
      </c>
      <c r="BI290" s="122" t="str">
        <f>BG237</f>
        <v>lei1834</v>
      </c>
      <c r="BJ290" s="210" t="str">
        <f t="shared" si="1200"/>
        <v>core2_lei1834</v>
      </c>
      <c r="BK290" s="122">
        <v>5</v>
      </c>
      <c r="BL290" s="33">
        <v>17</v>
      </c>
      <c r="BM290" s="62">
        <f ca="1">IF(OR(INDEX(INDIRECT("times"&amp;BH$2),$F290,BM$28)&gt;10,INDEX(INDIRECT(BJ290),$E290,$F290)="",INDEX(INDIRECT(BJ290),$E290,$F290)&gt;=INDEX(INDIRECT(BJ290),1,BM$28)),0,(INDEX(INDIRECT(BJ290),$E290,$F290))-INDEX(INDIRECT(BJ290),1,BM$28))*(10-INDEX(INDIRECT("times"&amp;BH$2),$F290,BM$28))/10</f>
        <v>0</v>
      </c>
      <c r="BN290" s="63">
        <f ca="1">IF(OR(INDEX(INDIRECT("times"&amp;BH$2),$F290,BN$28)&gt;10,INDEX(INDIRECT(BJ290),$E290,$F290)="",INDEX(INDIRECT(BJ290),$E290,$F290)&gt;=INDEX(INDIRECT(BJ290),1,BN$28)),0,(INDEX(INDIRECT(BJ290),$E290,$F290))-INDEX(INDIRECT(BJ290),1,BN$28))*(10-INDEX(INDIRECT("times"&amp;BH$2),$F290,BN$28))/10</f>
        <v>0</v>
      </c>
      <c r="BO290" s="63">
        <f ca="1">IF(OR(INDEX(INDIRECT("times"&amp;BH$2),$F290,BO$28)&gt;10,INDEX(INDIRECT(BJ290),$E290,$F290)="",INDEX(INDIRECT(BJ290),$E290,$F290)&gt;=INDEX(INDIRECT(BJ290),1,BO$28)),0,(INDEX(INDIRECT(BJ290),$E290,$F290))-INDEX(INDIRECT(BJ290),1,BO$28))*(10-INDEX(INDIRECT("times"&amp;BH$2),$F290,BO$28))/10</f>
        <v>0</v>
      </c>
      <c r="BP290" s="63">
        <f ca="1">IF(OR(INDEX(INDIRECT("times"&amp;BH$2),$F290,BP$28)&gt;10,INDEX(INDIRECT(BJ290),$E290,$F290)="",INDEX(INDIRECT(BJ290),$E290,$F290)&gt;=INDEX(INDIRECT(BJ290),1,BP$28)),0,(INDEX(INDIRECT(BJ290),$E290,$F290))-INDEX(INDIRECT(BJ290),1,BP$28))*(10-INDEX(INDIRECT("times"&amp;BH$2),$F290,BP$28))/10</f>
        <v>0</v>
      </c>
      <c r="BQ290" s="63">
        <f ca="1">IF(OR(INDEX(INDIRECT("times"&amp;BH$2),$F290,BQ$28)&gt;10,INDEX(INDIRECT(BJ290),$E290,$F290)="",INDEX(INDIRECT(BJ290),$E290,$F290)&gt;=INDEX(INDIRECT(BJ290),1,BQ$28)),0,(INDEX(INDIRECT(BJ290),$E290,$F290))-INDEX(INDIRECT(BJ290),1,BQ$28))*(10-INDEX(INDIRECT("times"&amp;BH$2),$F290,BQ$28))/10</f>
        <v>0</v>
      </c>
      <c r="BR290" s="63">
        <f ca="1">IF(OR(INDEX(INDIRECT("times"&amp;BH$2),$F290,BR$28)&gt;10,INDEX(INDIRECT(BJ290),$E290,$F290)="",INDEX(INDIRECT(BJ290),$E290,$F290)&gt;=INDEX(INDIRECT(BJ290),1,BR$28)),0,(INDEX(INDIRECT(BJ290),$E290,$F290))-INDEX(INDIRECT(BJ290),1,BR$28))*(10-INDEX(INDIRECT("times"&amp;BH$2),$F290,BR$28))/10</f>
        <v>0</v>
      </c>
      <c r="BS290" s="63">
        <f ca="1">IF(OR(INDEX(INDIRECT("times"&amp;BH$2),$F290,BS$28)&gt;10,INDEX(INDIRECT(BJ290),$E290,$F290)="",INDEX(INDIRECT(BJ290),$E290,$F290)&gt;=INDEX(INDIRECT(BJ290),1,BS$28)),0,(INDEX(INDIRECT(BJ290),$E290,$F290))-INDEX(INDIRECT(BJ290),1,BS$28))*(10-INDEX(INDIRECT("times"&amp;BH$2),$F290,BS$28))/10</f>
        <v>0</v>
      </c>
      <c r="BT290" s="63">
        <f ca="1">IF(OR(INDEX(INDIRECT("times"&amp;BH$2),$F290,BT$28)&gt;10,INDEX(INDIRECT(BJ290),$E290,$F290)="",INDEX(INDIRECT(BJ290),$E290,$F290)&gt;=INDEX(INDIRECT(BJ290),1,BT$28)),0,(INDEX(INDIRECT(BJ290),$E290,$F290))-INDEX(INDIRECT(BJ290),1,BT$28))*(10-INDEX(INDIRECT("times"&amp;BH$2),$F290,BT$28))/10</f>
        <v>0</v>
      </c>
      <c r="BU290" s="63">
        <f ca="1">IF(OR(INDEX(INDIRECT("times"&amp;BH$2),$F290,BU$28)&gt;10,INDEX(INDIRECT(BJ290),$E290,$F290)="",INDEX(INDIRECT(BJ290),$E290,$F290)&gt;=INDEX(INDIRECT(BJ290),1,BU$28)),0,(INDEX(INDIRECT(BJ290),$E290,$F290))-INDEX(INDIRECT(BJ290),1,BU$28))*(10-INDEX(INDIRECT("times"&amp;BH$2),$F290,BU$28))/10</f>
        <v>0</v>
      </c>
      <c r="BV290" s="63">
        <f ca="1">IF(OR(INDEX(INDIRECT("times"&amp;BH$2),$F290,BV$28)&gt;10,INDEX(INDIRECT(BJ290),$E290,$F290)="",INDEX(INDIRECT(BJ290),$E290,$F290)&gt;=INDEX(INDIRECT(BJ290),1,BV$28)),0,(INDEX(INDIRECT(BJ290),$E290,$F290))-INDEX(INDIRECT(BJ290),1,BV$28))*(10-INDEX(INDIRECT("times"&amp;BH$2),$F290,BV$28))/10</f>
        <v>0</v>
      </c>
      <c r="BW290" s="63">
        <f ca="1">IF(OR(INDEX(INDIRECT("times"&amp;BH$2),$F290,BW$28)&gt;10,INDEX(INDIRECT(BJ290),$E290,$F290)="",INDEX(INDIRECT(BJ290),$E290,$F290)&gt;=INDEX(INDIRECT(BJ290),1,BW$28)),0,(INDEX(INDIRECT(BJ290),$E290,$F290))-INDEX(INDIRECT(BJ290),1,BW$28))*(10-INDEX(INDIRECT("times"&amp;BH$2),$F290,BW$28))/10</f>
        <v>0</v>
      </c>
      <c r="BX290" s="63">
        <f ca="1">IF(OR(INDEX(INDIRECT("times"&amp;BH$2),$F290,BX$28)&gt;10,INDEX(INDIRECT(BJ290),$E290,$F290)="",INDEX(INDIRECT(BJ290),$E290,$F290)&gt;=INDEX(INDIRECT(BJ290),1,BX$28)),0,(INDEX(INDIRECT(BJ290),$E290,$F290))-INDEX(INDIRECT(BJ290),1,BX$28))*(10-INDEX(INDIRECT("times"&amp;BH$2),$F290,BX$28))/10</f>
        <v>0</v>
      </c>
      <c r="BY290" s="63">
        <f ca="1">IF(OR(INDEX(INDIRECT("times"&amp;BH$2),$F290,BY$28)&gt;10,INDEX(INDIRECT(BJ290),$E290,$F290)="",INDEX(INDIRECT(BJ290),$E290,$F290)&gt;=INDEX(INDIRECT(BJ290),1,BY$28)),0,(INDEX(INDIRECT(BJ290),$E290,$F290))-INDEX(INDIRECT(BJ290),1,BY$28))*(10-INDEX(INDIRECT("times"&amp;BH$2),$F290,BY$28))/10</f>
        <v>0</v>
      </c>
      <c r="BZ290" s="63">
        <f ca="1">IF(OR(INDEX(INDIRECT("times"&amp;BH$2),$F290,BZ$28)&gt;10,INDEX(INDIRECT(BJ290),$E290,$F290)="",INDEX(INDIRECT(BJ290),$E290,$F290)&gt;=INDEX(INDIRECT(BJ290),1,BZ$28)),0,(INDEX(INDIRECT(BJ290),$E290,$F290))-INDEX(INDIRECT(BJ290),1,BZ$28))*(10-INDEX(INDIRECT("times"&amp;BH$2),$F290,BZ$28))/10</f>
        <v>0</v>
      </c>
      <c r="CA290" s="63">
        <f ca="1">IF(OR(INDEX(INDIRECT("times"&amp;BH$2),$F290,CA$28)&gt;10,INDEX(INDIRECT(BJ290),$E290,$F290)="",INDEX(INDIRECT(BJ290),$E290,$F290)&gt;=INDEX(INDIRECT(BJ290),1,CA$28)),0,(INDEX(INDIRECT(BJ290),$E290,$F290))-INDEX(INDIRECT(BJ290),1,CA$28))*(10-INDEX(INDIRECT("times"&amp;BH$2),$F290,CA$28))/10</f>
        <v>0</v>
      </c>
      <c r="CB290" s="63">
        <f ca="1">IF(OR(INDEX(INDIRECT("times"&amp;BH$2),$F290,CB$28)&gt;10,INDEX(INDIRECT(BJ290),$E290,$F290)="",INDEX(INDIRECT(BJ290),$E290,$F290)&gt;=INDEX(INDIRECT(BJ290),1,CB$28)),0,(INDEX(INDIRECT(BJ290),$E290,$F290))-INDEX(INDIRECT(BJ290),1,CB$28))*(10-INDEX(INDIRECT("times"&amp;BH$2),$F290,CB$28))/10</f>
        <v>0</v>
      </c>
      <c r="CC290" s="63">
        <f ca="1">IF(OR(INDEX(INDIRECT("times"&amp;BH$2),$F290,CC$28)&gt;10,INDEX(INDIRECT(BJ290),$E290,$F290)="",INDEX(INDIRECT(BJ290),$E290,$F290)&gt;=INDEX(INDIRECT(BJ290),1,CC$28)),0,(INDEX(INDIRECT(BJ290),$E290,$F290))-INDEX(INDIRECT(BJ290),1,CC$28))*(10-INDEX(INDIRECT("times"&amp;BH$2),$F290,CC$28))/10</f>
        <v>0</v>
      </c>
      <c r="CD290" s="63">
        <f ca="1">IF(OR(INDEX(INDIRECT("times"&amp;BH$2),$F290,CD$28)&gt;10,INDEX(INDIRECT(BJ290),$E290,$F290)="",INDEX(INDIRECT(BJ290),$E290,$F290)&gt;=INDEX(INDIRECT(BJ290),1,CD$28)),0,(INDEX(INDIRECT(BJ290),$E290,$F290))-INDEX(INDIRECT(BJ290),1,CD$28))*(10-INDEX(INDIRECT("times"&amp;BH$2),$F290,CD$28))/10</f>
        <v>0</v>
      </c>
      <c r="CE290" s="63">
        <f ca="1">IF(OR(INDEX(INDIRECT("times"&amp;BH$2),$F290,CE$28)&gt;10,INDEX(INDIRECT(BJ290),$E290,$F290)="",INDEX(INDIRECT(BJ290),$E290,$F290)&gt;=INDEX(INDIRECT(BJ290),1,CE$28)),0,(INDEX(INDIRECT(BJ290),$E290,$F290))-INDEX(INDIRECT(BJ290),1,CE$28))*(10-INDEX(INDIRECT("times"&amp;BH$2),$F290,CE$28))/10</f>
        <v>0</v>
      </c>
      <c r="CF290" s="63">
        <f ca="1">IF(OR(INDEX(INDIRECT("times"&amp;BH$2),$F290,CF$28)&gt;10,INDEX(INDIRECT(BJ290),$E290,$F290)="",INDEX(INDIRECT(BJ290),$E290,$F290)&gt;=INDEX(INDIRECT(BJ290),1,CF$28)),0,(INDEX(INDIRECT(BJ290),$E290,$F290))-INDEX(INDIRECT(BJ290),1,CF$28))*(10-INDEX(INDIRECT("times"&amp;BH$2),$F290,CF$28))/10</f>
        <v>0</v>
      </c>
      <c r="CG290" s="64">
        <f ca="1">IF(OR(INDEX(INDIRECT("times"&amp;BH$2),$F290,CG$28)&gt;10,INDEX(INDIRECT(BJ290),$E290,$F290)="",INDEX(INDIRECT(BJ290),$E290,$F290)&gt;=INDEX(INDIRECT(BJ290),1,CG$28)),0,(INDEX(INDIRECT(BJ290),$E290,$F290))-INDEX(INDIRECT(BJ290),1,CG$28))*(10-INDEX(INDIRECT("times"&amp;BH$2),$F290,CG$28))/10</f>
        <v>0</v>
      </c>
      <c r="CH290" s="201">
        <v>17</v>
      </c>
      <c r="CJ290" s="18" t="s">
        <v>226</v>
      </c>
      <c r="CK290" s="122">
        <f>CJ236</f>
        <v>2</v>
      </c>
      <c r="CL290" s="122" t="str">
        <f>CJ237</f>
        <v>work3564</v>
      </c>
      <c r="CM290" s="210" t="str">
        <f t="shared" si="1201"/>
        <v>core2_work3564</v>
      </c>
      <c r="CN290" s="122">
        <v>5</v>
      </c>
      <c r="CO290" s="33">
        <v>17</v>
      </c>
      <c r="CP290" s="62">
        <f ca="1">IF(OR(INDEX(INDIRECT("times"&amp;CK$2),$F290,CP$28)&gt;10,INDEX(INDIRECT(CM290),$E290,$F290)="",INDEX(INDIRECT(CM290),$E290,$F290)&gt;=INDEX(INDIRECT(CM290),1,CP$28)),0,(INDEX(INDIRECT(CM290),$E290,$F290))-INDEX(INDIRECT(CM290),1,CP$28))*(10-INDEX(INDIRECT("times"&amp;CK$2),$F290,CP$28))/10</f>
        <v>0</v>
      </c>
      <c r="CQ290" s="63">
        <f ca="1">IF(OR(INDEX(INDIRECT("times"&amp;CK$2),$F290,CQ$28)&gt;10,INDEX(INDIRECT(CM290),$E290,$F290)="",INDEX(INDIRECT(CM290),$E290,$F290)&gt;=INDEX(INDIRECT(CM290),1,CQ$28)),0,(INDEX(INDIRECT(CM290),$E290,$F290))-INDEX(INDIRECT(CM290),1,CQ$28))*(10-INDEX(INDIRECT("times"&amp;CK$2),$F290,CQ$28))/10</f>
        <v>0</v>
      </c>
      <c r="CR290" s="63">
        <f ca="1">IF(OR(INDEX(INDIRECT("times"&amp;CK$2),$F290,CR$28)&gt;10,INDEX(INDIRECT(CM290),$E290,$F290)="",INDEX(INDIRECT(CM290),$E290,$F290)&gt;=INDEX(INDIRECT(CM290),1,CR$28)),0,(INDEX(INDIRECT(CM290),$E290,$F290))-INDEX(INDIRECT(CM290),1,CR$28))*(10-INDEX(INDIRECT("times"&amp;CK$2),$F290,CR$28))/10</f>
        <v>0</v>
      </c>
      <c r="CS290" s="63">
        <f ca="1">IF(OR(INDEX(INDIRECT("times"&amp;CK$2),$F290,CS$28)&gt;10,INDEX(INDIRECT(CM290),$E290,$F290)="",INDEX(INDIRECT(CM290),$E290,$F290)&gt;=INDEX(INDIRECT(CM290),1,CS$28)),0,(INDEX(INDIRECT(CM290),$E290,$F290))-INDEX(INDIRECT(CM290),1,CS$28))*(10-INDEX(INDIRECT("times"&amp;CK$2),$F290,CS$28))/10</f>
        <v>0</v>
      </c>
      <c r="CT290" s="63">
        <f ca="1">IF(OR(INDEX(INDIRECT("times"&amp;CK$2),$F290,CT$28)&gt;10,INDEX(INDIRECT(CM290),$E290,$F290)="",INDEX(INDIRECT(CM290),$E290,$F290)&gt;=INDEX(INDIRECT(CM290),1,CT$28)),0,(INDEX(INDIRECT(CM290),$E290,$F290))-INDEX(INDIRECT(CM290),1,CT$28))*(10-INDEX(INDIRECT("times"&amp;CK$2),$F290,CT$28))/10</f>
        <v>0</v>
      </c>
      <c r="CU290" s="63">
        <f ca="1">IF(OR(INDEX(INDIRECT("times"&amp;CK$2),$F290,CU$28)&gt;10,INDEX(INDIRECT(CM290),$E290,$F290)="",INDEX(INDIRECT(CM290),$E290,$F290)&gt;=INDEX(INDIRECT(CM290),1,CU$28)),0,(INDEX(INDIRECT(CM290),$E290,$F290))-INDEX(INDIRECT(CM290),1,CU$28))*(10-INDEX(INDIRECT("times"&amp;CK$2),$F290,CU$28))/10</f>
        <v>0</v>
      </c>
      <c r="CV290" s="63">
        <f ca="1">IF(OR(INDEX(INDIRECT("times"&amp;CK$2),$F290,CV$28)&gt;10,INDEX(INDIRECT(CM290),$E290,$F290)="",INDEX(INDIRECT(CM290),$E290,$F290)&gt;=INDEX(INDIRECT(CM290),1,CV$28)),0,(INDEX(INDIRECT(CM290),$E290,$F290))-INDEX(INDIRECT(CM290),1,CV$28))*(10-INDEX(INDIRECT("times"&amp;CK$2),$F290,CV$28))/10</f>
        <v>0</v>
      </c>
      <c r="CW290" s="63">
        <f ca="1">IF(OR(INDEX(INDIRECT("times"&amp;CK$2),$F290,CW$28)&gt;10,INDEX(INDIRECT(CM290),$E290,$F290)="",INDEX(INDIRECT(CM290),$E290,$F290)&gt;=INDEX(INDIRECT(CM290),1,CW$28)),0,(INDEX(INDIRECT(CM290),$E290,$F290))-INDEX(INDIRECT(CM290),1,CW$28))*(10-INDEX(INDIRECT("times"&amp;CK$2),$F290,CW$28))/10</f>
        <v>0</v>
      </c>
      <c r="CX290" s="63">
        <f ca="1">IF(OR(INDEX(INDIRECT("times"&amp;CK$2),$F290,CX$28)&gt;10,INDEX(INDIRECT(CM290),$E290,$F290)="",INDEX(INDIRECT(CM290),$E290,$F290)&gt;=INDEX(INDIRECT(CM290),1,CX$28)),0,(INDEX(INDIRECT(CM290),$E290,$F290))-INDEX(INDIRECT(CM290),1,CX$28))*(10-INDEX(INDIRECT("times"&amp;CK$2),$F290,CX$28))/10</f>
        <v>0</v>
      </c>
      <c r="CY290" s="63">
        <f ca="1">IF(OR(INDEX(INDIRECT("times"&amp;CK$2),$F290,CY$28)&gt;10,INDEX(INDIRECT(CM290),$E290,$F290)="",INDEX(INDIRECT(CM290),$E290,$F290)&gt;=INDEX(INDIRECT(CM290),1,CY$28)),0,(INDEX(INDIRECT(CM290),$E290,$F290))-INDEX(INDIRECT(CM290),1,CY$28))*(10-INDEX(INDIRECT("times"&amp;CK$2),$F290,CY$28))/10</f>
        <v>0</v>
      </c>
      <c r="CZ290" s="63">
        <f ca="1">IF(OR(INDEX(INDIRECT("times"&amp;CK$2),$F290,CZ$28)&gt;10,INDEX(INDIRECT(CM290),$E290,$F290)="",INDEX(INDIRECT(CM290),$E290,$F290)&gt;=INDEX(INDIRECT(CM290),1,CZ$28)),0,(INDEX(INDIRECT(CM290),$E290,$F290))-INDEX(INDIRECT(CM290),1,CZ$28))*(10-INDEX(INDIRECT("times"&amp;CK$2),$F290,CZ$28))/10</f>
        <v>0</v>
      </c>
      <c r="DA290" s="63">
        <f ca="1">IF(OR(INDEX(INDIRECT("times"&amp;CK$2),$F290,DA$28)&gt;10,INDEX(INDIRECT(CM290),$E290,$F290)="",INDEX(INDIRECT(CM290),$E290,$F290)&gt;=INDEX(INDIRECT(CM290),1,DA$28)),0,(INDEX(INDIRECT(CM290),$E290,$F290))-INDEX(INDIRECT(CM290),1,DA$28))*(10-INDEX(INDIRECT("times"&amp;CK$2),$F290,DA$28))/10</f>
        <v>0</v>
      </c>
      <c r="DB290" s="63">
        <f ca="1">IF(OR(INDEX(INDIRECT("times"&amp;CK$2),$F290,DB$28)&gt;10,INDEX(INDIRECT(CM290),$E290,$F290)="",INDEX(INDIRECT(CM290),$E290,$F290)&gt;=INDEX(INDIRECT(CM290),1,DB$28)),0,(INDEX(INDIRECT(CM290),$E290,$F290))-INDEX(INDIRECT(CM290),1,DB$28))*(10-INDEX(INDIRECT("times"&amp;CK$2),$F290,DB$28))/10</f>
        <v>0</v>
      </c>
      <c r="DC290" s="63">
        <f ca="1">IF(OR(INDEX(INDIRECT("times"&amp;CK$2),$F290,DC$28)&gt;10,INDEX(INDIRECT(CM290),$E290,$F290)="",INDEX(INDIRECT(CM290),$E290,$F290)&gt;=INDEX(INDIRECT(CM290),1,DC$28)),0,(INDEX(INDIRECT(CM290),$E290,$F290))-INDEX(INDIRECT(CM290),1,DC$28))*(10-INDEX(INDIRECT("times"&amp;CK$2),$F290,DC$28))/10</f>
        <v>0</v>
      </c>
      <c r="DD290" s="63">
        <f ca="1">IF(OR(INDEX(INDIRECT("times"&amp;CK$2),$F290,DD$28)&gt;10,INDEX(INDIRECT(CM290),$E290,$F290)="",INDEX(INDIRECT(CM290),$E290,$F290)&gt;=INDEX(INDIRECT(CM290),1,DD$28)),0,(INDEX(INDIRECT(CM290),$E290,$F290))-INDEX(INDIRECT(CM290),1,DD$28))*(10-INDEX(INDIRECT("times"&amp;CK$2),$F290,DD$28))/10</f>
        <v>0</v>
      </c>
      <c r="DE290" s="63">
        <f ca="1">IF(OR(INDEX(INDIRECT("times"&amp;CK$2),$F290,DE$28)&gt;10,INDEX(INDIRECT(CM290),$E290,$F290)="",INDEX(INDIRECT(CM290),$E290,$F290)&gt;=INDEX(INDIRECT(CM290),1,DE$28)),0,(INDEX(INDIRECT(CM290),$E290,$F290))-INDEX(INDIRECT(CM290),1,DE$28))*(10-INDEX(INDIRECT("times"&amp;CK$2),$F290,DE$28))/10</f>
        <v>0</v>
      </c>
      <c r="DF290" s="63">
        <f ca="1">IF(OR(INDEX(INDIRECT("times"&amp;CK$2),$F290,DF$28)&gt;10,INDEX(INDIRECT(CM290),$E290,$F290)="",INDEX(INDIRECT(CM290),$E290,$F290)&gt;=INDEX(INDIRECT(CM290),1,DF$28)),0,(INDEX(INDIRECT(CM290),$E290,$F290))-INDEX(INDIRECT(CM290),1,DF$28))*(10-INDEX(INDIRECT("times"&amp;CK$2),$F290,DF$28))/10</f>
        <v>0</v>
      </c>
      <c r="DG290" s="63">
        <f ca="1">IF(OR(INDEX(INDIRECT("times"&amp;CK$2),$F290,DG$28)&gt;10,INDEX(INDIRECT(CM290),$E290,$F290)="",INDEX(INDIRECT(CM290),$E290,$F290)&gt;=INDEX(INDIRECT(CM290),1,DG$28)),0,(INDEX(INDIRECT(CM290),$E290,$F290))-INDEX(INDIRECT(CM290),1,DG$28))*(10-INDEX(INDIRECT("times"&amp;CK$2),$F290,DG$28))/10</f>
        <v>0</v>
      </c>
      <c r="DH290" s="63">
        <f ca="1">IF(OR(INDEX(INDIRECT("times"&amp;CK$2),$F290,DH$28)&gt;10,INDEX(INDIRECT(CM290),$E290,$F290)="",INDEX(INDIRECT(CM290),$E290,$F290)&gt;=INDEX(INDIRECT(CM290),1,DH$28)),0,(INDEX(INDIRECT(CM290),$E290,$F290))-INDEX(INDIRECT(CM290),1,DH$28))*(10-INDEX(INDIRECT("times"&amp;CK$2),$F290,DH$28))/10</f>
        <v>0</v>
      </c>
      <c r="DI290" s="63">
        <f ca="1">IF(OR(INDEX(INDIRECT("times"&amp;CK$2),$F290,DI$28)&gt;10,INDEX(INDIRECT(CM290),$E290,$F290)="",INDEX(INDIRECT(CM290),$E290,$F290)&gt;=INDEX(INDIRECT(CM290),1,DI$28)),0,(INDEX(INDIRECT(CM290),$E290,$F290))-INDEX(INDIRECT(CM290),1,DI$28))*(10-INDEX(INDIRECT("times"&amp;CK$2),$F290,DI$28))/10</f>
        <v>0</v>
      </c>
      <c r="DJ290" s="64">
        <f ca="1">IF(OR(INDEX(INDIRECT("times"&amp;CK$2),$F290,DJ$28)&gt;10,INDEX(INDIRECT(CM290),$E290,$F290)="",INDEX(INDIRECT(CM290),$E290,$F290)&gt;=INDEX(INDIRECT(CM290),1,DJ$28)),0,(INDEX(INDIRECT(CM290),$E290,$F290))-INDEX(INDIRECT(CM290),1,DJ$28))*(10-INDEX(INDIRECT("times"&amp;CK$2),$F290,DJ$28))/10</f>
        <v>0</v>
      </c>
      <c r="DK290" s="201">
        <v>17</v>
      </c>
      <c r="DM290" s="18" t="s">
        <v>226</v>
      </c>
      <c r="DN290" s="122">
        <f>DM236</f>
        <v>2</v>
      </c>
      <c r="DO290" s="122" t="str">
        <f>DM237</f>
        <v>shop3564</v>
      </c>
      <c r="DP290" s="210" t="str">
        <f t="shared" si="1202"/>
        <v>core2_shop3564</v>
      </c>
      <c r="DQ290" s="122">
        <v>5</v>
      </c>
      <c r="DR290" s="33">
        <v>17</v>
      </c>
      <c r="DS290" s="62">
        <f ca="1">IF(OR(INDEX(INDIRECT("times"&amp;DN$2),$F290,DS$28)&gt;10,INDEX(INDIRECT(DP290),$E290,$F290)="",INDEX(INDIRECT(DP290),$E290,$F290)&gt;=INDEX(INDIRECT(DP290),1,DS$28)),0,(INDEX(INDIRECT(DP290),$E290,$F290))-INDEX(INDIRECT(DP290),1,DS$28))*(10-INDEX(INDIRECT("times"&amp;DN$2),$F290,DS$28))/10</f>
        <v>0</v>
      </c>
      <c r="DT290" s="63">
        <f ca="1">IF(OR(INDEX(INDIRECT("times"&amp;DN$2),$F290,DT$28)&gt;10,INDEX(INDIRECT(DP290),$E290,$F290)="",INDEX(INDIRECT(DP290),$E290,$F290)&gt;=INDEX(INDIRECT(DP290),1,DT$28)),0,(INDEX(INDIRECT(DP290),$E290,$F290))-INDEX(INDIRECT(DP290),1,DT$28))*(10-INDEX(INDIRECT("times"&amp;DN$2),$F290,DT$28))/10</f>
        <v>0</v>
      </c>
      <c r="DU290" s="63">
        <f ca="1">IF(OR(INDEX(INDIRECT("times"&amp;DN$2),$F290,DU$28)&gt;10,INDEX(INDIRECT(DP290),$E290,$F290)="",INDEX(INDIRECT(DP290),$E290,$F290)&gt;=INDEX(INDIRECT(DP290),1,DU$28)),0,(INDEX(INDIRECT(DP290),$E290,$F290))-INDEX(INDIRECT(DP290),1,DU$28))*(10-INDEX(INDIRECT("times"&amp;DN$2),$F290,DU$28))/10</f>
        <v>0</v>
      </c>
      <c r="DV290" s="63">
        <f ca="1">IF(OR(INDEX(INDIRECT("times"&amp;DN$2),$F290,DV$28)&gt;10,INDEX(INDIRECT(DP290),$E290,$F290)="",INDEX(INDIRECT(DP290),$E290,$F290)&gt;=INDEX(INDIRECT(DP290),1,DV$28)),0,(INDEX(INDIRECT(DP290),$E290,$F290))-INDEX(INDIRECT(DP290),1,DV$28))*(10-INDEX(INDIRECT("times"&amp;DN$2),$F290,DV$28))/10</f>
        <v>0</v>
      </c>
      <c r="DW290" s="63">
        <f ca="1">IF(OR(INDEX(INDIRECT("times"&amp;DN$2),$F290,DW$28)&gt;10,INDEX(INDIRECT(DP290),$E290,$F290)="",INDEX(INDIRECT(DP290),$E290,$F290)&gt;=INDEX(INDIRECT(DP290),1,DW$28)),0,(INDEX(INDIRECT(DP290),$E290,$F290))-INDEX(INDIRECT(DP290),1,DW$28))*(10-INDEX(INDIRECT("times"&amp;DN$2),$F290,DW$28))/10</f>
        <v>0</v>
      </c>
      <c r="DX290" s="63">
        <f ca="1">IF(OR(INDEX(INDIRECT("times"&amp;DN$2),$F290,DX$28)&gt;10,INDEX(INDIRECT(DP290),$E290,$F290)="",INDEX(INDIRECT(DP290),$E290,$F290)&gt;=INDEX(INDIRECT(DP290),1,DX$28)),0,(INDEX(INDIRECT(DP290),$E290,$F290))-INDEX(INDIRECT(DP290),1,DX$28))*(10-INDEX(INDIRECT("times"&amp;DN$2),$F290,DX$28))/10</f>
        <v>0</v>
      </c>
      <c r="DY290" s="63">
        <f ca="1">IF(OR(INDEX(INDIRECT("times"&amp;DN$2),$F290,DY$28)&gt;10,INDEX(INDIRECT(DP290),$E290,$F290)="",INDEX(INDIRECT(DP290),$E290,$F290)&gt;=INDEX(INDIRECT(DP290),1,DY$28)),0,(INDEX(INDIRECT(DP290),$E290,$F290))-INDEX(INDIRECT(DP290),1,DY$28))*(10-INDEX(INDIRECT("times"&amp;DN$2),$F290,DY$28))/10</f>
        <v>0</v>
      </c>
      <c r="DZ290" s="63">
        <f ca="1">IF(OR(INDEX(INDIRECT("times"&amp;DN$2),$F290,DZ$28)&gt;10,INDEX(INDIRECT(DP290),$E290,$F290)="",INDEX(INDIRECT(DP290),$E290,$F290)&gt;=INDEX(INDIRECT(DP290),1,DZ$28)),0,(INDEX(INDIRECT(DP290),$E290,$F290))-INDEX(INDIRECT(DP290),1,DZ$28))*(10-INDEX(INDIRECT("times"&amp;DN$2),$F290,DZ$28))/10</f>
        <v>0</v>
      </c>
      <c r="EA290" s="63">
        <f ca="1">IF(OR(INDEX(INDIRECT("times"&amp;DN$2),$F290,EA$28)&gt;10,INDEX(INDIRECT(DP290),$E290,$F290)="",INDEX(INDIRECT(DP290),$E290,$F290)&gt;=INDEX(INDIRECT(DP290),1,EA$28)),0,(INDEX(INDIRECT(DP290),$E290,$F290))-INDEX(INDIRECT(DP290),1,EA$28))*(10-INDEX(INDIRECT("times"&amp;DN$2),$F290,EA$28))/10</f>
        <v>0</v>
      </c>
      <c r="EB290" s="63">
        <f ca="1">IF(OR(INDEX(INDIRECT("times"&amp;DN$2),$F290,EB$28)&gt;10,INDEX(INDIRECT(DP290),$E290,$F290)="",INDEX(INDIRECT(DP290),$E290,$F290)&gt;=INDEX(INDIRECT(DP290),1,EB$28)),0,(INDEX(INDIRECT(DP290),$E290,$F290))-INDEX(INDIRECT(DP290),1,EB$28))*(10-INDEX(INDIRECT("times"&amp;DN$2),$F290,EB$28))/10</f>
        <v>0</v>
      </c>
      <c r="EC290" s="63">
        <f ca="1">IF(OR(INDEX(INDIRECT("times"&amp;DN$2),$F290,EC$28)&gt;10,INDEX(INDIRECT(DP290),$E290,$F290)="",INDEX(INDIRECT(DP290),$E290,$F290)&gt;=INDEX(INDIRECT(DP290),1,EC$28)),0,(INDEX(INDIRECT(DP290),$E290,$F290))-INDEX(INDIRECT(DP290),1,EC$28))*(10-INDEX(INDIRECT("times"&amp;DN$2),$F290,EC$28))/10</f>
        <v>0</v>
      </c>
      <c r="ED290" s="63">
        <f ca="1">IF(OR(INDEX(INDIRECT("times"&amp;DN$2),$F290,ED$28)&gt;10,INDEX(INDIRECT(DP290),$E290,$F290)="",INDEX(INDIRECT(DP290),$E290,$F290)&gt;=INDEX(INDIRECT(DP290),1,ED$28)),0,(INDEX(INDIRECT(DP290),$E290,$F290))-INDEX(INDIRECT(DP290),1,ED$28))*(10-INDEX(INDIRECT("times"&amp;DN$2),$F290,ED$28))/10</f>
        <v>0</v>
      </c>
      <c r="EE290" s="63">
        <f ca="1">IF(OR(INDEX(INDIRECT("times"&amp;DN$2),$F290,EE$28)&gt;10,INDEX(INDIRECT(DP290),$E290,$F290)="",INDEX(INDIRECT(DP290),$E290,$F290)&gt;=INDEX(INDIRECT(DP290),1,EE$28)),0,(INDEX(INDIRECT(DP290),$E290,$F290))-INDEX(INDIRECT(DP290),1,EE$28))*(10-INDEX(INDIRECT("times"&amp;DN$2),$F290,EE$28))/10</f>
        <v>0</v>
      </c>
      <c r="EF290" s="63">
        <f ca="1">IF(OR(INDEX(INDIRECT("times"&amp;DN$2),$F290,EF$28)&gt;10,INDEX(INDIRECT(DP290),$E290,$F290)="",INDEX(INDIRECT(DP290),$E290,$F290)&gt;=INDEX(INDIRECT(DP290),1,EF$28)),0,(INDEX(INDIRECT(DP290),$E290,$F290))-INDEX(INDIRECT(DP290),1,EF$28))*(10-INDEX(INDIRECT("times"&amp;DN$2),$F290,EF$28))/10</f>
        <v>0</v>
      </c>
      <c r="EG290" s="63">
        <f ca="1">IF(OR(INDEX(INDIRECT("times"&amp;DN$2),$F290,EG$28)&gt;10,INDEX(INDIRECT(DP290),$E290,$F290)="",INDEX(INDIRECT(DP290),$E290,$F290)&gt;=INDEX(INDIRECT(DP290),1,EG$28)),0,(INDEX(INDIRECT(DP290),$E290,$F290))-INDEX(INDIRECT(DP290),1,EG$28))*(10-INDEX(INDIRECT("times"&amp;DN$2),$F290,EG$28))/10</f>
        <v>0</v>
      </c>
      <c r="EH290" s="63">
        <f ca="1">IF(OR(INDEX(INDIRECT("times"&amp;DN$2),$F290,EH$28)&gt;10,INDEX(INDIRECT(DP290),$E290,$F290)="",INDEX(INDIRECT(DP290),$E290,$F290)&gt;=INDEX(INDIRECT(DP290),1,EH$28)),0,(INDEX(INDIRECT(DP290),$E290,$F290))-INDEX(INDIRECT(DP290),1,EH$28))*(10-INDEX(INDIRECT("times"&amp;DN$2),$F290,EH$28))/10</f>
        <v>0</v>
      </c>
      <c r="EI290" s="63">
        <f ca="1">IF(OR(INDEX(INDIRECT("times"&amp;DN$2),$F290,EI$28)&gt;10,INDEX(INDIRECT(DP290),$E290,$F290)="",INDEX(INDIRECT(DP290),$E290,$F290)&gt;=INDEX(INDIRECT(DP290),1,EI$28)),0,(INDEX(INDIRECT(DP290),$E290,$F290))-INDEX(INDIRECT(DP290),1,EI$28))*(10-INDEX(INDIRECT("times"&amp;DN$2),$F290,EI$28))/10</f>
        <v>0</v>
      </c>
      <c r="EJ290" s="63">
        <f ca="1">IF(OR(INDEX(INDIRECT("times"&amp;DN$2),$F290,EJ$28)&gt;10,INDEX(INDIRECT(DP290),$E290,$F290)="",INDEX(INDIRECT(DP290),$E290,$F290)&gt;=INDEX(INDIRECT(DP290),1,EJ$28)),0,(INDEX(INDIRECT(DP290),$E290,$F290))-INDEX(INDIRECT(DP290),1,EJ$28))*(10-INDEX(INDIRECT("times"&amp;DN$2),$F290,EJ$28))/10</f>
        <v>0</v>
      </c>
      <c r="EK290" s="63">
        <f ca="1">IF(OR(INDEX(INDIRECT("times"&amp;DN$2),$F290,EK$28)&gt;10,INDEX(INDIRECT(DP290),$E290,$F290)="",INDEX(INDIRECT(DP290),$E290,$F290)&gt;=INDEX(INDIRECT(DP290),1,EK$28)),0,(INDEX(INDIRECT(DP290),$E290,$F290))-INDEX(INDIRECT(DP290),1,EK$28))*(10-INDEX(INDIRECT("times"&amp;DN$2),$F290,EK$28))/10</f>
        <v>0</v>
      </c>
      <c r="EL290" s="63">
        <f ca="1">IF(OR(INDEX(INDIRECT("times"&amp;DN$2),$F290,EL$28)&gt;10,INDEX(INDIRECT(DP290),$E290,$F290)="",INDEX(INDIRECT(DP290),$E290,$F290)&gt;=INDEX(INDIRECT(DP290),1,EL$28)),0,(INDEX(INDIRECT(DP290),$E290,$F290))-INDEX(INDIRECT(DP290),1,EL$28))*(10-INDEX(INDIRECT("times"&amp;DN$2),$F290,EL$28))/10</f>
        <v>0</v>
      </c>
      <c r="EM290" s="64">
        <f ca="1">IF(OR(INDEX(INDIRECT("times"&amp;DN$2),$F290,EM$28)&gt;10,INDEX(INDIRECT(DP290),$E290,$F290)="",INDEX(INDIRECT(DP290),$E290,$F290)&gt;=INDEX(INDIRECT(DP290),1,EM$28)),0,(INDEX(INDIRECT(DP290),$E290,$F290))-INDEX(INDIRECT(DP290),1,EM$28))*(10-INDEX(INDIRECT("times"&amp;DN$2),$F290,EM$28))/10</f>
        <v>0</v>
      </c>
      <c r="EN290" s="201">
        <v>17</v>
      </c>
      <c r="EP290" s="18" t="s">
        <v>226</v>
      </c>
      <c r="EQ290" s="122">
        <f>EP236</f>
        <v>2</v>
      </c>
      <c r="ER290" s="122" t="str">
        <f>EP237</f>
        <v>lei3564</v>
      </c>
      <c r="ES290" s="210" t="str">
        <f t="shared" si="1203"/>
        <v>core2_lei3564</v>
      </c>
      <c r="ET290" s="122">
        <v>5</v>
      </c>
      <c r="EU290" s="33">
        <v>17</v>
      </c>
      <c r="EV290" s="62">
        <f ca="1">IF(OR(INDEX(INDIRECT("times"&amp;EQ$2),$F290,EV$28)&gt;10,INDEX(INDIRECT(ES290),$E290,$F290)="",INDEX(INDIRECT(ES290),$E290,$F290)&gt;=INDEX(INDIRECT(ES290),1,EV$28)),0,(INDEX(INDIRECT(ES290),$E290,$F290))-INDEX(INDIRECT(ES290),1,EV$28))*(10-INDEX(INDIRECT("times"&amp;EQ$2),$F290,EV$28))/10</f>
        <v>0</v>
      </c>
      <c r="EW290" s="63">
        <f ca="1">IF(OR(INDEX(INDIRECT("times"&amp;EQ$2),$F290,EW$28)&gt;10,INDEX(INDIRECT(ES290),$E290,$F290)="",INDEX(INDIRECT(ES290),$E290,$F290)&gt;=INDEX(INDIRECT(ES290),1,EW$28)),0,(INDEX(INDIRECT(ES290),$E290,$F290))-INDEX(INDIRECT(ES290),1,EW$28))*(10-INDEX(INDIRECT("times"&amp;EQ$2),$F290,EW$28))/10</f>
        <v>0</v>
      </c>
      <c r="EX290" s="63">
        <f ca="1">IF(OR(INDEX(INDIRECT("times"&amp;EQ$2),$F290,EX$28)&gt;10,INDEX(INDIRECT(ES290),$E290,$F290)="",INDEX(INDIRECT(ES290),$E290,$F290)&gt;=INDEX(INDIRECT(ES290),1,EX$28)),0,(INDEX(INDIRECT(ES290),$E290,$F290))-INDEX(INDIRECT(ES290),1,EX$28))*(10-INDEX(INDIRECT("times"&amp;EQ$2),$F290,EX$28))/10</f>
        <v>0</v>
      </c>
      <c r="EY290" s="63">
        <f ca="1">IF(OR(INDEX(INDIRECT("times"&amp;EQ$2),$F290,EY$28)&gt;10,INDEX(INDIRECT(ES290),$E290,$F290)="",INDEX(INDIRECT(ES290),$E290,$F290)&gt;=INDEX(INDIRECT(ES290),1,EY$28)),0,(INDEX(INDIRECT(ES290),$E290,$F290))-INDEX(INDIRECT(ES290),1,EY$28))*(10-INDEX(INDIRECT("times"&amp;EQ$2),$F290,EY$28))/10</f>
        <v>0</v>
      </c>
      <c r="EZ290" s="63">
        <f ca="1">IF(OR(INDEX(INDIRECT("times"&amp;EQ$2),$F290,EZ$28)&gt;10,INDEX(INDIRECT(ES290),$E290,$F290)="",INDEX(INDIRECT(ES290),$E290,$F290)&gt;=INDEX(INDIRECT(ES290),1,EZ$28)),0,(INDEX(INDIRECT(ES290),$E290,$F290))-INDEX(INDIRECT(ES290),1,EZ$28))*(10-INDEX(INDIRECT("times"&amp;EQ$2),$F290,EZ$28))/10</f>
        <v>0</v>
      </c>
      <c r="FA290" s="63">
        <f ca="1">IF(OR(INDEX(INDIRECT("times"&amp;EQ$2),$F290,FA$28)&gt;10,INDEX(INDIRECT(ES290),$E290,$F290)="",INDEX(INDIRECT(ES290),$E290,$F290)&gt;=INDEX(INDIRECT(ES290),1,FA$28)),0,(INDEX(INDIRECT(ES290),$E290,$F290))-INDEX(INDIRECT(ES290),1,FA$28))*(10-INDEX(INDIRECT("times"&amp;EQ$2),$F290,FA$28))/10</f>
        <v>0</v>
      </c>
      <c r="FB290" s="63">
        <f ca="1">IF(OR(INDEX(INDIRECT("times"&amp;EQ$2),$F290,FB$28)&gt;10,INDEX(INDIRECT(ES290),$E290,$F290)="",INDEX(INDIRECT(ES290),$E290,$F290)&gt;=INDEX(INDIRECT(ES290),1,FB$28)),0,(INDEX(INDIRECT(ES290),$E290,$F290))-INDEX(INDIRECT(ES290),1,FB$28))*(10-INDEX(INDIRECT("times"&amp;EQ$2),$F290,FB$28))/10</f>
        <v>0</v>
      </c>
      <c r="FC290" s="63">
        <f ca="1">IF(OR(INDEX(INDIRECT("times"&amp;EQ$2),$F290,FC$28)&gt;10,INDEX(INDIRECT(ES290),$E290,$F290)="",INDEX(INDIRECT(ES290),$E290,$F290)&gt;=INDEX(INDIRECT(ES290),1,FC$28)),0,(INDEX(INDIRECT(ES290),$E290,$F290))-INDEX(INDIRECT(ES290),1,FC$28))*(10-INDEX(INDIRECT("times"&amp;EQ$2),$F290,FC$28))/10</f>
        <v>0</v>
      </c>
      <c r="FD290" s="63">
        <f ca="1">IF(OR(INDEX(INDIRECT("times"&amp;EQ$2),$F290,FD$28)&gt;10,INDEX(INDIRECT(ES290),$E290,$F290)="",INDEX(INDIRECT(ES290),$E290,$F290)&gt;=INDEX(INDIRECT(ES290),1,FD$28)),0,(INDEX(INDIRECT(ES290),$E290,$F290))-INDEX(INDIRECT(ES290),1,FD$28))*(10-INDEX(INDIRECT("times"&amp;EQ$2),$F290,FD$28))/10</f>
        <v>0</v>
      </c>
      <c r="FE290" s="63">
        <f ca="1">IF(OR(INDEX(INDIRECT("times"&amp;EQ$2),$F290,FE$28)&gt;10,INDEX(INDIRECT(ES290),$E290,$F290)="",INDEX(INDIRECT(ES290),$E290,$F290)&gt;=INDEX(INDIRECT(ES290),1,FE$28)),0,(INDEX(INDIRECT(ES290),$E290,$F290))-INDEX(INDIRECT(ES290),1,FE$28))*(10-INDEX(INDIRECT("times"&amp;EQ$2),$F290,FE$28))/10</f>
        <v>0</v>
      </c>
      <c r="FF290" s="63">
        <f ca="1">IF(OR(INDEX(INDIRECT("times"&amp;EQ$2),$F290,FF$28)&gt;10,INDEX(INDIRECT(ES290),$E290,$F290)="",INDEX(INDIRECT(ES290),$E290,$F290)&gt;=INDEX(INDIRECT(ES290),1,FF$28)),0,(INDEX(INDIRECT(ES290),$E290,$F290))-INDEX(INDIRECT(ES290),1,FF$28))*(10-INDEX(INDIRECT("times"&amp;EQ$2),$F290,FF$28))/10</f>
        <v>0</v>
      </c>
      <c r="FG290" s="63">
        <f ca="1">IF(OR(INDEX(INDIRECT("times"&amp;EQ$2),$F290,FG$28)&gt;10,INDEX(INDIRECT(ES290),$E290,$F290)="",INDEX(INDIRECT(ES290),$E290,$F290)&gt;=INDEX(INDIRECT(ES290),1,FG$28)),0,(INDEX(INDIRECT(ES290),$E290,$F290))-INDEX(INDIRECT(ES290),1,FG$28))*(10-INDEX(INDIRECT("times"&amp;EQ$2),$F290,FG$28))/10</f>
        <v>0</v>
      </c>
      <c r="FH290" s="63">
        <f ca="1">IF(OR(INDEX(INDIRECT("times"&amp;EQ$2),$F290,FH$28)&gt;10,INDEX(INDIRECT(ES290),$E290,$F290)="",INDEX(INDIRECT(ES290),$E290,$F290)&gt;=INDEX(INDIRECT(ES290),1,FH$28)),0,(INDEX(INDIRECT(ES290),$E290,$F290))-INDEX(INDIRECT(ES290),1,FH$28))*(10-INDEX(INDIRECT("times"&amp;EQ$2),$F290,FH$28))/10</f>
        <v>0</v>
      </c>
      <c r="FI290" s="63">
        <f ca="1">IF(OR(INDEX(INDIRECT("times"&amp;EQ$2),$F290,FI$28)&gt;10,INDEX(INDIRECT(ES290),$E290,$F290)="",INDEX(INDIRECT(ES290),$E290,$F290)&gt;=INDEX(INDIRECT(ES290),1,FI$28)),0,(INDEX(INDIRECT(ES290),$E290,$F290))-INDEX(INDIRECT(ES290),1,FI$28))*(10-INDEX(INDIRECT("times"&amp;EQ$2),$F290,FI$28))/10</f>
        <v>0</v>
      </c>
      <c r="FJ290" s="63">
        <f ca="1">IF(OR(INDEX(INDIRECT("times"&amp;EQ$2),$F290,FJ$28)&gt;10,INDEX(INDIRECT(ES290),$E290,$F290)="",INDEX(INDIRECT(ES290),$E290,$F290)&gt;=INDEX(INDIRECT(ES290),1,FJ$28)),0,(INDEX(INDIRECT(ES290),$E290,$F290))-INDEX(INDIRECT(ES290),1,FJ$28))*(10-INDEX(INDIRECT("times"&amp;EQ$2),$F290,FJ$28))/10</f>
        <v>0</v>
      </c>
      <c r="FK290" s="63">
        <f ca="1">IF(OR(INDEX(INDIRECT("times"&amp;EQ$2),$F290,FK$28)&gt;10,INDEX(INDIRECT(ES290),$E290,$F290)="",INDEX(INDIRECT(ES290),$E290,$F290)&gt;=INDEX(INDIRECT(ES290),1,FK$28)),0,(INDEX(INDIRECT(ES290),$E290,$F290))-INDEX(INDIRECT(ES290),1,FK$28))*(10-INDEX(INDIRECT("times"&amp;EQ$2),$F290,FK$28))/10</f>
        <v>0</v>
      </c>
      <c r="FL290" s="63">
        <f ca="1">IF(OR(INDEX(INDIRECT("times"&amp;EQ$2),$F290,FL$28)&gt;10,INDEX(INDIRECT(ES290),$E290,$F290)="",INDEX(INDIRECT(ES290),$E290,$F290)&gt;=INDEX(INDIRECT(ES290),1,FL$28)),0,(INDEX(INDIRECT(ES290),$E290,$F290))-INDEX(INDIRECT(ES290),1,FL$28))*(10-INDEX(INDIRECT("times"&amp;EQ$2),$F290,FL$28))/10</f>
        <v>0</v>
      </c>
      <c r="FM290" s="63">
        <f ca="1">IF(OR(INDEX(INDIRECT("times"&amp;EQ$2),$F290,FM$28)&gt;10,INDEX(INDIRECT(ES290),$E290,$F290)="",INDEX(INDIRECT(ES290),$E290,$F290)&gt;=INDEX(INDIRECT(ES290),1,FM$28)),0,(INDEX(INDIRECT(ES290),$E290,$F290))-INDEX(INDIRECT(ES290),1,FM$28))*(10-INDEX(INDIRECT("times"&amp;EQ$2),$F290,FM$28))/10</f>
        <v>0</v>
      </c>
      <c r="FN290" s="63">
        <f ca="1">IF(OR(INDEX(INDIRECT("times"&amp;EQ$2),$F290,FN$28)&gt;10,INDEX(INDIRECT(ES290),$E290,$F290)="",INDEX(INDIRECT(ES290),$E290,$F290)&gt;=INDEX(INDIRECT(ES290),1,FN$28)),0,(INDEX(INDIRECT(ES290),$E290,$F290))-INDEX(INDIRECT(ES290),1,FN$28))*(10-INDEX(INDIRECT("times"&amp;EQ$2),$F290,FN$28))/10</f>
        <v>0</v>
      </c>
      <c r="FO290" s="63">
        <f ca="1">IF(OR(INDEX(INDIRECT("times"&amp;EQ$2),$F290,FO$28)&gt;10,INDEX(INDIRECT(ES290),$E290,$F290)="",INDEX(INDIRECT(ES290),$E290,$F290)&gt;=INDEX(INDIRECT(ES290),1,FO$28)),0,(INDEX(INDIRECT(ES290),$E290,$F290))-INDEX(INDIRECT(ES290),1,FO$28))*(10-INDEX(INDIRECT("times"&amp;EQ$2),$F290,FO$28))/10</f>
        <v>0</v>
      </c>
      <c r="FP290" s="64">
        <f ca="1">IF(OR(INDEX(INDIRECT("times"&amp;EQ$2),$F290,FP$28)&gt;10,INDEX(INDIRECT(ES290),$E290,$F290)="",INDEX(INDIRECT(ES290),$E290,$F290)&gt;=INDEX(INDIRECT(ES290),1,FP$28)),0,(INDEX(INDIRECT(ES290),$E290,$F290))-INDEX(INDIRECT(ES290),1,FP$28))*(10-INDEX(INDIRECT("times"&amp;EQ$2),$F290,FP$28))/10</f>
        <v>0</v>
      </c>
      <c r="FQ290" s="201">
        <v>17</v>
      </c>
      <c r="FS290" s="18" t="s">
        <v>226</v>
      </c>
      <c r="FT290" s="122">
        <f>FS236</f>
        <v>2</v>
      </c>
      <c r="FU290" s="122" t="str">
        <f>FS237</f>
        <v>shop65</v>
      </c>
      <c r="FV290" s="210" t="str">
        <f t="shared" si="1204"/>
        <v>core2_shop65</v>
      </c>
      <c r="FW290" s="122">
        <v>5</v>
      </c>
      <c r="FX290" s="33">
        <v>17</v>
      </c>
      <c r="FY290" s="62">
        <f ca="1">IF(OR(INDEX(INDIRECT("times"&amp;FT$2),$F290,FY$28)&gt;10,INDEX(INDIRECT(FV290),$E290,$F290)="",INDEX(INDIRECT(FV290),$E290,$F290)&gt;=INDEX(INDIRECT(FV290),1,FY$28)),0,(INDEX(INDIRECT(FV290),$E290,$F290))-INDEX(INDIRECT(FV290),1,FY$28))*(10-INDEX(INDIRECT("times"&amp;FT$2),$F290,FY$28))/10</f>
        <v>0</v>
      </c>
      <c r="FZ290" s="63">
        <f ca="1">IF(OR(INDEX(INDIRECT("times"&amp;FT$2),$F290,FZ$28)&gt;10,INDEX(INDIRECT(FV290),$E290,$F290)="",INDEX(INDIRECT(FV290),$E290,$F290)&gt;=INDEX(INDIRECT(FV290),1,FZ$28)),0,(INDEX(INDIRECT(FV290),$E290,$F290))-INDEX(INDIRECT(FV290),1,FZ$28))*(10-INDEX(INDIRECT("times"&amp;FT$2),$F290,FZ$28))/10</f>
        <v>0</v>
      </c>
      <c r="GA290" s="63">
        <f ca="1">IF(OR(INDEX(INDIRECT("times"&amp;FT$2),$F290,GA$28)&gt;10,INDEX(INDIRECT(FV290),$E290,$F290)="",INDEX(INDIRECT(FV290),$E290,$F290)&gt;=INDEX(INDIRECT(FV290),1,GA$28)),0,(INDEX(INDIRECT(FV290),$E290,$F290))-INDEX(INDIRECT(FV290),1,GA$28))*(10-INDEX(INDIRECT("times"&amp;FT$2),$F290,GA$28))/10</f>
        <v>0</v>
      </c>
      <c r="GB290" s="63">
        <f ca="1">IF(OR(INDEX(INDIRECT("times"&amp;FT$2),$F290,GB$28)&gt;10,INDEX(INDIRECT(FV290),$E290,$F290)="",INDEX(INDIRECT(FV290),$E290,$F290)&gt;=INDEX(INDIRECT(FV290),1,GB$28)),0,(INDEX(INDIRECT(FV290),$E290,$F290))-INDEX(INDIRECT(FV290),1,GB$28))*(10-INDEX(INDIRECT("times"&amp;FT$2),$F290,GB$28))/10</f>
        <v>0</v>
      </c>
      <c r="GC290" s="63">
        <f ca="1">IF(OR(INDEX(INDIRECT("times"&amp;FT$2),$F290,GC$28)&gt;10,INDEX(INDIRECT(FV290),$E290,$F290)="",INDEX(INDIRECT(FV290),$E290,$F290)&gt;=INDEX(INDIRECT(FV290),1,GC$28)),0,(INDEX(INDIRECT(FV290),$E290,$F290))-INDEX(INDIRECT(FV290),1,GC$28))*(10-INDEX(INDIRECT("times"&amp;FT$2),$F290,GC$28))/10</f>
        <v>0</v>
      </c>
      <c r="GD290" s="63">
        <f ca="1">IF(OR(INDEX(INDIRECT("times"&amp;FT$2),$F290,GD$28)&gt;10,INDEX(INDIRECT(FV290),$E290,$F290)="",INDEX(INDIRECT(FV290),$E290,$F290)&gt;=INDEX(INDIRECT(FV290),1,GD$28)),0,(INDEX(INDIRECT(FV290),$E290,$F290))-INDEX(INDIRECT(FV290),1,GD$28))*(10-INDEX(INDIRECT("times"&amp;FT$2),$F290,GD$28))/10</f>
        <v>0</v>
      </c>
      <c r="GE290" s="63">
        <f ca="1">IF(OR(INDEX(INDIRECT("times"&amp;FT$2),$F290,GE$28)&gt;10,INDEX(INDIRECT(FV290),$E290,$F290)="",INDEX(INDIRECT(FV290),$E290,$F290)&gt;=INDEX(INDIRECT(FV290),1,GE$28)),0,(INDEX(INDIRECT(FV290),$E290,$F290))-INDEX(INDIRECT(FV290),1,GE$28))*(10-INDEX(INDIRECT("times"&amp;FT$2),$F290,GE$28))/10</f>
        <v>0</v>
      </c>
      <c r="GF290" s="63">
        <f ca="1">IF(OR(INDEX(INDIRECT("times"&amp;FT$2),$F290,GF$28)&gt;10,INDEX(INDIRECT(FV290),$E290,$F290)="",INDEX(INDIRECT(FV290),$E290,$F290)&gt;=INDEX(INDIRECT(FV290),1,GF$28)),0,(INDEX(INDIRECT(FV290),$E290,$F290))-INDEX(INDIRECT(FV290),1,GF$28))*(10-INDEX(INDIRECT("times"&amp;FT$2),$F290,GF$28))/10</f>
        <v>0</v>
      </c>
      <c r="GG290" s="63">
        <f ca="1">IF(OR(INDEX(INDIRECT("times"&amp;FT$2),$F290,GG$28)&gt;10,INDEX(INDIRECT(FV290),$E290,$F290)="",INDEX(INDIRECT(FV290),$E290,$F290)&gt;=INDEX(INDIRECT(FV290),1,GG$28)),0,(INDEX(INDIRECT(FV290),$E290,$F290))-INDEX(INDIRECT(FV290),1,GG$28))*(10-INDEX(INDIRECT("times"&amp;FT$2),$F290,GG$28))/10</f>
        <v>0</v>
      </c>
      <c r="GH290" s="63">
        <f ca="1">IF(OR(INDEX(INDIRECT("times"&amp;FT$2),$F290,GH$28)&gt;10,INDEX(INDIRECT(FV290),$E290,$F290)="",INDEX(INDIRECT(FV290),$E290,$F290)&gt;=INDEX(INDIRECT(FV290),1,GH$28)),0,(INDEX(INDIRECT(FV290),$E290,$F290))-INDEX(INDIRECT(FV290),1,GH$28))*(10-INDEX(INDIRECT("times"&amp;FT$2),$F290,GH$28))/10</f>
        <v>0</v>
      </c>
      <c r="GI290" s="63">
        <f ca="1">IF(OR(INDEX(INDIRECT("times"&amp;FT$2),$F290,GI$28)&gt;10,INDEX(INDIRECT(FV290),$E290,$F290)="",INDEX(INDIRECT(FV290),$E290,$F290)&gt;=INDEX(INDIRECT(FV290),1,GI$28)),0,(INDEX(INDIRECT(FV290),$E290,$F290))-INDEX(INDIRECT(FV290),1,GI$28))*(10-INDEX(INDIRECT("times"&amp;FT$2),$F290,GI$28))/10</f>
        <v>0</v>
      </c>
      <c r="GJ290" s="63">
        <f ca="1">IF(OR(INDEX(INDIRECT("times"&amp;FT$2),$F290,GJ$28)&gt;10,INDEX(INDIRECT(FV290),$E290,$F290)="",INDEX(INDIRECT(FV290),$E290,$F290)&gt;=INDEX(INDIRECT(FV290),1,GJ$28)),0,(INDEX(INDIRECT(FV290),$E290,$F290))-INDEX(INDIRECT(FV290),1,GJ$28))*(10-INDEX(INDIRECT("times"&amp;FT$2),$F290,GJ$28))/10</f>
        <v>0</v>
      </c>
      <c r="GK290" s="63">
        <f ca="1">IF(OR(INDEX(INDIRECT("times"&amp;FT$2),$F290,GK$28)&gt;10,INDEX(INDIRECT(FV290),$E290,$F290)="",INDEX(INDIRECT(FV290),$E290,$F290)&gt;=INDEX(INDIRECT(FV290),1,GK$28)),0,(INDEX(INDIRECT(FV290),$E290,$F290))-INDEX(INDIRECT(FV290),1,GK$28))*(10-INDEX(INDIRECT("times"&amp;FT$2),$F290,GK$28))/10</f>
        <v>0</v>
      </c>
      <c r="GL290" s="63">
        <f ca="1">IF(OR(INDEX(INDIRECT("times"&amp;FT$2),$F290,GL$28)&gt;10,INDEX(INDIRECT(FV290),$E290,$F290)="",INDEX(INDIRECT(FV290),$E290,$F290)&gt;=INDEX(INDIRECT(FV290),1,GL$28)),0,(INDEX(INDIRECT(FV290),$E290,$F290))-INDEX(INDIRECT(FV290),1,GL$28))*(10-INDEX(INDIRECT("times"&amp;FT$2),$F290,GL$28))/10</f>
        <v>0</v>
      </c>
      <c r="GM290" s="63">
        <f ca="1">IF(OR(INDEX(INDIRECT("times"&amp;FT$2),$F290,GM$28)&gt;10,INDEX(INDIRECT(FV290),$E290,$F290)="",INDEX(INDIRECT(FV290),$E290,$F290)&gt;=INDEX(INDIRECT(FV290),1,GM$28)),0,(INDEX(INDIRECT(FV290),$E290,$F290))-INDEX(INDIRECT(FV290),1,GM$28))*(10-INDEX(INDIRECT("times"&amp;FT$2),$F290,GM$28))/10</f>
        <v>0</v>
      </c>
      <c r="GN290" s="63">
        <f ca="1">IF(OR(INDEX(INDIRECT("times"&amp;FT$2),$F290,GN$28)&gt;10,INDEX(INDIRECT(FV290),$E290,$F290)="",INDEX(INDIRECT(FV290),$E290,$F290)&gt;=INDEX(INDIRECT(FV290),1,GN$28)),0,(INDEX(INDIRECT(FV290),$E290,$F290))-INDEX(INDIRECT(FV290),1,GN$28))*(10-INDEX(INDIRECT("times"&amp;FT$2),$F290,GN$28))/10</f>
        <v>0</v>
      </c>
      <c r="GO290" s="63">
        <f ca="1">IF(OR(INDEX(INDIRECT("times"&amp;FT$2),$F290,GO$28)&gt;10,INDEX(INDIRECT(FV290),$E290,$F290)="",INDEX(INDIRECT(FV290),$E290,$F290)&gt;=INDEX(INDIRECT(FV290),1,GO$28)),0,(INDEX(INDIRECT(FV290),$E290,$F290))-INDEX(INDIRECT(FV290),1,GO$28))*(10-INDEX(INDIRECT("times"&amp;FT$2),$F290,GO$28))/10</f>
        <v>0</v>
      </c>
      <c r="GP290" s="63">
        <f ca="1">IF(OR(INDEX(INDIRECT("times"&amp;FT$2),$F290,GP$28)&gt;10,INDEX(INDIRECT(FV290),$E290,$F290)="",INDEX(INDIRECT(FV290),$E290,$F290)&gt;=INDEX(INDIRECT(FV290),1,GP$28)),0,(INDEX(INDIRECT(FV290),$E290,$F290))-INDEX(INDIRECT(FV290),1,GP$28))*(10-INDEX(INDIRECT("times"&amp;FT$2),$F290,GP$28))/10</f>
        <v>0</v>
      </c>
      <c r="GQ290" s="63">
        <f ca="1">IF(OR(INDEX(INDIRECT("times"&amp;FT$2),$F290,GQ$28)&gt;10,INDEX(INDIRECT(FV290),$E290,$F290)="",INDEX(INDIRECT(FV290),$E290,$F290)&gt;=INDEX(INDIRECT(FV290),1,GQ$28)),0,(INDEX(INDIRECT(FV290),$E290,$F290))-INDEX(INDIRECT(FV290),1,GQ$28))*(10-INDEX(INDIRECT("times"&amp;FT$2),$F290,GQ$28))/10</f>
        <v>0</v>
      </c>
      <c r="GR290" s="63">
        <f ca="1">IF(OR(INDEX(INDIRECT("times"&amp;FT$2),$F290,GR$28)&gt;10,INDEX(INDIRECT(FV290),$E290,$F290)="",INDEX(INDIRECT(FV290),$E290,$F290)&gt;=INDEX(INDIRECT(FV290),1,GR$28)),0,(INDEX(INDIRECT(FV290),$E290,$F290))-INDEX(INDIRECT(FV290),1,GR$28))*(10-INDEX(INDIRECT("times"&amp;FT$2),$F290,GR$28))/10</f>
        <v>0</v>
      </c>
      <c r="GS290" s="64">
        <f ca="1">IF(OR(INDEX(INDIRECT("times"&amp;FT$2),$F290,GS$28)&gt;10,INDEX(INDIRECT(FV290),$E290,$F290)="",INDEX(INDIRECT(FV290),$E290,$F290)&gt;=INDEX(INDIRECT(FV290),1,GS$28)),0,(INDEX(INDIRECT(FV290),$E290,$F290))-INDEX(INDIRECT(FV290),1,GS$28))*(10-INDEX(INDIRECT("times"&amp;FT$2),$F290,GS$28))/10</f>
        <v>0</v>
      </c>
      <c r="GT290" s="201">
        <v>17</v>
      </c>
      <c r="GV290" s="18" t="s">
        <v>226</v>
      </c>
      <c r="GW290" s="122">
        <f>GV236</f>
        <v>2</v>
      </c>
      <c r="GX290" s="122" t="str">
        <f>GV237</f>
        <v>lei65</v>
      </c>
      <c r="GY290" s="210" t="str">
        <f t="shared" si="1205"/>
        <v>core2_lei65</v>
      </c>
      <c r="GZ290" s="122">
        <v>5</v>
      </c>
      <c r="HA290" s="33">
        <v>17</v>
      </c>
      <c r="HB290" s="62">
        <f ca="1">IF(OR(INDEX(INDIRECT("times"&amp;GW$2),$F290,HB$28)&gt;10,INDEX(INDIRECT(GY290),$E290,$F290)="",INDEX(INDIRECT(GY290),$E290,$F290)&gt;=INDEX(INDIRECT(GY290),1,HB$28)),0,(INDEX(INDIRECT(GY290),$E290,$F290))-INDEX(INDIRECT(GY290),1,HB$28))*(10-INDEX(INDIRECT("times"&amp;GW$2),$F290,HB$28))/10</f>
        <v>0</v>
      </c>
      <c r="HC290" s="63">
        <f ca="1">IF(OR(INDEX(INDIRECT("times"&amp;GW$2),$F290,HC$28)&gt;10,INDEX(INDIRECT(GY290),$E290,$F290)="",INDEX(INDIRECT(GY290),$E290,$F290)&gt;=INDEX(INDIRECT(GY290),1,HC$28)),0,(INDEX(INDIRECT(GY290),$E290,$F290))-INDEX(INDIRECT(GY290),1,HC$28))*(10-INDEX(INDIRECT("times"&amp;GW$2),$F290,HC$28))/10</f>
        <v>0</v>
      </c>
      <c r="HD290" s="63">
        <f ca="1">IF(OR(INDEX(INDIRECT("times"&amp;GW$2),$F290,HD$28)&gt;10,INDEX(INDIRECT(GY290),$E290,$F290)="",INDEX(INDIRECT(GY290),$E290,$F290)&gt;=INDEX(INDIRECT(GY290),1,HD$28)),0,(INDEX(INDIRECT(GY290),$E290,$F290))-INDEX(INDIRECT(GY290),1,HD$28))*(10-INDEX(INDIRECT("times"&amp;GW$2),$F290,HD$28))/10</f>
        <v>0</v>
      </c>
      <c r="HE290" s="63">
        <f ca="1">IF(OR(INDEX(INDIRECT("times"&amp;GW$2),$F290,HE$28)&gt;10,INDEX(INDIRECT(GY290),$E290,$F290)="",INDEX(INDIRECT(GY290),$E290,$F290)&gt;=INDEX(INDIRECT(GY290),1,HE$28)),0,(INDEX(INDIRECT(GY290),$E290,$F290))-INDEX(INDIRECT(GY290),1,HE$28))*(10-INDEX(INDIRECT("times"&amp;GW$2),$F290,HE$28))/10</f>
        <v>0</v>
      </c>
      <c r="HF290" s="63">
        <f ca="1">IF(OR(INDEX(INDIRECT("times"&amp;GW$2),$F290,HF$28)&gt;10,INDEX(INDIRECT(GY290),$E290,$F290)="",INDEX(INDIRECT(GY290),$E290,$F290)&gt;=INDEX(INDIRECT(GY290),1,HF$28)),0,(INDEX(INDIRECT(GY290),$E290,$F290))-INDEX(INDIRECT(GY290),1,HF$28))*(10-INDEX(INDIRECT("times"&amp;GW$2),$F290,HF$28))/10</f>
        <v>0</v>
      </c>
      <c r="HG290" s="63">
        <f ca="1">IF(OR(INDEX(INDIRECT("times"&amp;GW$2),$F290,HG$28)&gt;10,INDEX(INDIRECT(GY290),$E290,$F290)="",INDEX(INDIRECT(GY290),$E290,$F290)&gt;=INDEX(INDIRECT(GY290),1,HG$28)),0,(INDEX(INDIRECT(GY290),$E290,$F290))-INDEX(INDIRECT(GY290),1,HG$28))*(10-INDEX(INDIRECT("times"&amp;GW$2),$F290,HG$28))/10</f>
        <v>0</v>
      </c>
      <c r="HH290" s="63">
        <f ca="1">IF(OR(INDEX(INDIRECT("times"&amp;GW$2),$F290,HH$28)&gt;10,INDEX(INDIRECT(GY290),$E290,$F290)="",INDEX(INDIRECT(GY290),$E290,$F290)&gt;=INDEX(INDIRECT(GY290),1,HH$28)),0,(INDEX(INDIRECT(GY290),$E290,$F290))-INDEX(INDIRECT(GY290),1,HH$28))*(10-INDEX(INDIRECT("times"&amp;GW$2),$F290,HH$28))/10</f>
        <v>0</v>
      </c>
      <c r="HI290" s="63">
        <f ca="1">IF(OR(INDEX(INDIRECT("times"&amp;GW$2),$F290,HI$28)&gt;10,INDEX(INDIRECT(GY290),$E290,$F290)="",INDEX(INDIRECT(GY290),$E290,$F290)&gt;=INDEX(INDIRECT(GY290),1,HI$28)),0,(INDEX(INDIRECT(GY290),$E290,$F290))-INDEX(INDIRECT(GY290),1,HI$28))*(10-INDEX(INDIRECT("times"&amp;GW$2),$F290,HI$28))/10</f>
        <v>0</v>
      </c>
      <c r="HJ290" s="63">
        <f ca="1">IF(OR(INDEX(INDIRECT("times"&amp;GW$2),$F290,HJ$28)&gt;10,INDEX(INDIRECT(GY290),$E290,$F290)="",INDEX(INDIRECT(GY290),$E290,$F290)&gt;=INDEX(INDIRECT(GY290),1,HJ$28)),0,(INDEX(INDIRECT(GY290),$E290,$F290))-INDEX(INDIRECT(GY290),1,HJ$28))*(10-INDEX(INDIRECT("times"&amp;GW$2),$F290,HJ$28))/10</f>
        <v>0</v>
      </c>
      <c r="HK290" s="63">
        <f ca="1">IF(OR(INDEX(INDIRECT("times"&amp;GW$2),$F290,HK$28)&gt;10,INDEX(INDIRECT(GY290),$E290,$F290)="",INDEX(INDIRECT(GY290),$E290,$F290)&gt;=INDEX(INDIRECT(GY290),1,HK$28)),0,(INDEX(INDIRECT(GY290),$E290,$F290))-INDEX(INDIRECT(GY290),1,HK$28))*(10-INDEX(INDIRECT("times"&amp;GW$2),$F290,HK$28))/10</f>
        <v>0</v>
      </c>
      <c r="HL290" s="63">
        <f ca="1">IF(OR(INDEX(INDIRECT("times"&amp;GW$2),$F290,HL$28)&gt;10,INDEX(INDIRECT(GY290),$E290,$F290)="",INDEX(INDIRECT(GY290),$E290,$F290)&gt;=INDEX(INDIRECT(GY290),1,HL$28)),0,(INDEX(INDIRECT(GY290),$E290,$F290))-INDEX(INDIRECT(GY290),1,HL$28))*(10-INDEX(INDIRECT("times"&amp;GW$2),$F290,HL$28))/10</f>
        <v>0</v>
      </c>
      <c r="HM290" s="63">
        <f ca="1">IF(OR(INDEX(INDIRECT("times"&amp;GW$2),$F290,HM$28)&gt;10,INDEX(INDIRECT(GY290),$E290,$F290)="",INDEX(INDIRECT(GY290),$E290,$F290)&gt;=INDEX(INDIRECT(GY290),1,HM$28)),0,(INDEX(INDIRECT(GY290),$E290,$F290))-INDEX(INDIRECT(GY290),1,HM$28))*(10-INDEX(INDIRECT("times"&amp;GW$2),$F290,HM$28))/10</f>
        <v>0</v>
      </c>
      <c r="HN290" s="63">
        <f ca="1">IF(OR(INDEX(INDIRECT("times"&amp;GW$2),$F290,HN$28)&gt;10,INDEX(INDIRECT(GY290),$E290,$F290)="",INDEX(INDIRECT(GY290),$E290,$F290)&gt;=INDEX(INDIRECT(GY290),1,HN$28)),0,(INDEX(INDIRECT(GY290),$E290,$F290))-INDEX(INDIRECT(GY290),1,HN$28))*(10-INDEX(INDIRECT("times"&amp;GW$2),$F290,HN$28))/10</f>
        <v>0</v>
      </c>
      <c r="HO290" s="63">
        <f ca="1">IF(OR(INDEX(INDIRECT("times"&amp;GW$2),$F290,HO$28)&gt;10,INDEX(INDIRECT(GY290),$E290,$F290)="",INDEX(INDIRECT(GY290),$E290,$F290)&gt;=INDEX(INDIRECT(GY290),1,HO$28)),0,(INDEX(INDIRECT(GY290),$E290,$F290))-INDEX(INDIRECT(GY290),1,HO$28))*(10-INDEX(INDIRECT("times"&amp;GW$2),$F290,HO$28))/10</f>
        <v>0</v>
      </c>
      <c r="HP290" s="63">
        <f ca="1">IF(OR(INDEX(INDIRECT("times"&amp;GW$2),$F290,HP$28)&gt;10,INDEX(INDIRECT(GY290),$E290,$F290)="",INDEX(INDIRECT(GY290),$E290,$F290)&gt;=INDEX(INDIRECT(GY290),1,HP$28)),0,(INDEX(INDIRECT(GY290),$E290,$F290))-INDEX(INDIRECT(GY290),1,HP$28))*(10-INDEX(INDIRECT("times"&amp;GW$2),$F290,HP$28))/10</f>
        <v>0</v>
      </c>
      <c r="HQ290" s="63">
        <f ca="1">IF(OR(INDEX(INDIRECT("times"&amp;GW$2),$F290,HQ$28)&gt;10,INDEX(INDIRECT(GY290),$E290,$F290)="",INDEX(INDIRECT(GY290),$E290,$F290)&gt;=INDEX(INDIRECT(GY290),1,HQ$28)),0,(INDEX(INDIRECT(GY290),$E290,$F290))-INDEX(INDIRECT(GY290),1,HQ$28))*(10-INDEX(INDIRECT("times"&amp;GW$2),$F290,HQ$28))/10</f>
        <v>0</v>
      </c>
      <c r="HR290" s="63">
        <f ca="1">IF(OR(INDEX(INDIRECT("times"&amp;GW$2),$F290,HR$28)&gt;10,INDEX(INDIRECT(GY290),$E290,$F290)="",INDEX(INDIRECT(GY290),$E290,$F290)&gt;=INDEX(INDIRECT(GY290),1,HR$28)),0,(INDEX(INDIRECT(GY290),$E290,$F290))-INDEX(INDIRECT(GY290),1,HR$28))*(10-INDEX(INDIRECT("times"&amp;GW$2),$F290,HR$28))/10</f>
        <v>0</v>
      </c>
      <c r="HS290" s="63">
        <f ca="1">IF(OR(INDEX(INDIRECT("times"&amp;GW$2),$F290,HS$28)&gt;10,INDEX(INDIRECT(GY290),$E290,$F290)="",INDEX(INDIRECT(GY290),$E290,$F290)&gt;=INDEX(INDIRECT(GY290),1,HS$28)),0,(INDEX(INDIRECT(GY290),$E290,$F290))-INDEX(INDIRECT(GY290),1,HS$28))*(10-INDEX(INDIRECT("times"&amp;GW$2),$F290,HS$28))/10</f>
        <v>0</v>
      </c>
      <c r="HT290" s="63">
        <f ca="1">IF(OR(INDEX(INDIRECT("times"&amp;GW$2),$F290,HT$28)&gt;10,INDEX(INDIRECT(GY290),$E290,$F290)="",INDEX(INDIRECT(GY290),$E290,$F290)&gt;=INDEX(INDIRECT(GY290),1,HT$28)),0,(INDEX(INDIRECT(GY290),$E290,$F290))-INDEX(INDIRECT(GY290),1,HT$28))*(10-INDEX(INDIRECT("times"&amp;GW$2),$F290,HT$28))/10</f>
        <v>0</v>
      </c>
      <c r="HU290" s="63">
        <f ca="1">IF(OR(INDEX(INDIRECT("times"&amp;GW$2),$F290,HU$28)&gt;10,INDEX(INDIRECT(GY290),$E290,$F290)="",INDEX(INDIRECT(GY290),$E290,$F290)&gt;=INDEX(INDIRECT(GY290),1,HU$28)),0,(INDEX(INDIRECT(GY290),$E290,$F290))-INDEX(INDIRECT(GY290),1,HU$28))*(10-INDEX(INDIRECT("times"&amp;GW$2),$F290,HU$28))/10</f>
        <v>0</v>
      </c>
      <c r="HV290" s="64">
        <f ca="1">IF(OR(INDEX(INDIRECT("times"&amp;GW$2),$F290,HV$28)&gt;10,INDEX(INDIRECT(GY290),$E290,$F290)="",INDEX(INDIRECT(GY290),$E290,$F290)&gt;=INDEX(INDIRECT(GY290),1,HV$28)),0,(INDEX(INDIRECT(GY290),$E290,$F290))-INDEX(INDIRECT(GY290),1,HV$28))*(10-INDEX(INDIRECT("times"&amp;GW$2),$F290,HV$28))/10</f>
        <v>0</v>
      </c>
      <c r="HW290" s="201">
        <v>17</v>
      </c>
    </row>
    <row r="291" spans="1:231" ht="15">
      <c r="A291" s="18" t="s">
        <v>227</v>
      </c>
      <c r="B291" s="122">
        <f>A236</f>
        <v>2</v>
      </c>
      <c r="C291" s="122" t="str">
        <f>A237</f>
        <v>work1834</v>
      </c>
      <c r="D291" s="210" t="str">
        <f t="shared" si="1198"/>
        <v>core2_work1834</v>
      </c>
      <c r="E291" s="122">
        <v>5</v>
      </c>
      <c r="F291" s="33">
        <v>18</v>
      </c>
      <c r="G291" s="62">
        <f ca="1">IF(OR(INDEX(INDIRECT("times"&amp;B$2),$F291,G$28)&gt;10,INDEX(INDIRECT(D291),$E291,$F291)="",INDEX(INDIRECT(D291),$E291,$F291)&gt;=INDEX(INDIRECT(D291),1,G$28)),0,(INDEX(INDIRECT(D291),$E291,$F291))-INDEX(INDIRECT(D291),1,G$28))*(10-INDEX(INDIRECT("times"&amp;B$2),$F291,G$28))/10</f>
        <v>0</v>
      </c>
      <c r="H291" s="63">
        <f ca="1">IF(OR(INDEX(INDIRECT("times"&amp;B$2),$F291,H$28)&gt;10,INDEX(INDIRECT(D291),$E291,$F291)="",INDEX(INDIRECT(D291),$E291,$F291)&gt;=INDEX(INDIRECT(D291),1,H$28)),0,(INDEX(INDIRECT(D291),$E291,$F291))-INDEX(INDIRECT(D291),1,H$28))*(10-INDEX(INDIRECT("times"&amp;B$2),$F291,H$28))/10</f>
        <v>0</v>
      </c>
      <c r="I291" s="63">
        <f ca="1">IF(OR(INDEX(INDIRECT("times"&amp;B$2),$F291,I$28)&gt;10,INDEX(INDIRECT(D291),$E291,$F291)="",INDEX(INDIRECT(D291),$E291,$F291)&gt;=INDEX(INDIRECT(D291),1,I$28)),0,(INDEX(INDIRECT(D291),$E291,$F291))-INDEX(INDIRECT(D291),1,I$28))*(10-INDEX(INDIRECT("times"&amp;B$2),$F291,I$28))/10</f>
        <v>0</v>
      </c>
      <c r="J291" s="63">
        <f ca="1">IF(OR(INDEX(INDIRECT("times"&amp;B$2),$F291,J$28)&gt;10,INDEX(INDIRECT(D291),$E291,$F291)="",INDEX(INDIRECT(D291),$E291,$F291)&gt;=INDEX(INDIRECT(D291),1,J$28)),0,(INDEX(INDIRECT(D291),$E291,$F291))-INDEX(INDIRECT(D291),1,J$28))*(10-INDEX(INDIRECT("times"&amp;B$2),$F291,J$28))/10</f>
        <v>0</v>
      </c>
      <c r="K291" s="63">
        <f ca="1">IF(OR(INDEX(INDIRECT("times"&amp;B$2),$F291,K$28)&gt;10,INDEX(INDIRECT(D291),$E291,$F291)="",INDEX(INDIRECT(D291),$E291,$F291)&gt;=INDEX(INDIRECT(D291),1,K$28)),0,(INDEX(INDIRECT(D291),$E291,$F291))-INDEX(INDIRECT(D291),1,K$28))*(10-INDEX(INDIRECT("times"&amp;B$2),$F291,K$28))/10</f>
        <v>0</v>
      </c>
      <c r="L291" s="63">
        <f ca="1">IF(OR(INDEX(INDIRECT("times"&amp;B$2),$F291,L$28)&gt;10,INDEX(INDIRECT(D291),$E291,$F291)="",INDEX(INDIRECT(D291),$E291,$F291)&gt;=INDEX(INDIRECT(D291),1,L$28)),0,(INDEX(INDIRECT(D291),$E291,$F291))-INDEX(INDIRECT(D291),1,L$28))*(10-INDEX(INDIRECT("times"&amp;B$2),$F291,L$28))/10</f>
        <v>0</v>
      </c>
      <c r="M291" s="63">
        <f ca="1">IF(OR(INDEX(INDIRECT("times"&amp;B$2),$F291,M$28)&gt;10,INDEX(INDIRECT(D291),$E291,$F291)="",INDEX(INDIRECT(D291),$E291,$F291)&gt;=INDEX(INDIRECT(D291),1,M$28)),0,(INDEX(INDIRECT(D291),$E291,$F291))-INDEX(INDIRECT(D291),1,M$28))*(10-INDEX(INDIRECT("times"&amp;B$2),$F291,M$28))/10</f>
        <v>0</v>
      </c>
      <c r="N291" s="63">
        <f ca="1">IF(OR(INDEX(INDIRECT("times"&amp;B$2),$F291,N$28)&gt;10,INDEX(INDIRECT(D291),$E291,$F291)="",INDEX(INDIRECT(D291),$E291,$F291)&gt;=INDEX(INDIRECT(D291),1,N$28)),0,(INDEX(INDIRECT(D291),$E291,$F291))-INDEX(INDIRECT(D291),1,N$28))*(10-INDEX(INDIRECT("times"&amp;B$2),$F291,N$28))/10</f>
        <v>0</v>
      </c>
      <c r="O291" s="63">
        <f ca="1">IF(OR(INDEX(INDIRECT("times"&amp;B$2),$F291,O$28)&gt;10,INDEX(INDIRECT(D291),$E291,$F291)="",INDEX(INDIRECT(D291),$E291,$F291)&gt;=INDEX(INDIRECT(D291),1,O$28)),0,(INDEX(INDIRECT(D291),$E291,$F291))-INDEX(INDIRECT(D291),1,O$28))*(10-INDEX(INDIRECT("times"&amp;B$2),$F291,O$28))/10</f>
        <v>0</v>
      </c>
      <c r="P291" s="63">
        <f ca="1">IF(OR(INDEX(INDIRECT("times"&amp;B$2),$F291,P$28)&gt;10,INDEX(INDIRECT(D291),$E291,$F291)="",INDEX(INDIRECT(D291),$E291,$F291)&gt;=INDEX(INDIRECT(D291),1,P$28)),0,(INDEX(INDIRECT(D291),$E291,$F291))-INDEX(INDIRECT(D291),1,P$28))*(10-INDEX(INDIRECT("times"&amp;B$2),$F291,P$28))/10</f>
        <v>0</v>
      </c>
      <c r="Q291" s="63">
        <f ca="1">IF(OR(INDEX(INDIRECT("times"&amp;B$2),$F291,Q$28)&gt;10,INDEX(INDIRECT(D291),$E291,$F291)="",INDEX(INDIRECT(D291),$E291,$F291)&gt;=INDEX(INDIRECT(D291),1,Q$28)),0,(INDEX(INDIRECT(D291),$E291,$F291))-INDEX(INDIRECT(D291),1,Q$28))*(10-INDEX(INDIRECT("times"&amp;B$2),$F291,Q$28))/10</f>
        <v>0</v>
      </c>
      <c r="R291" s="63">
        <f ca="1">IF(OR(INDEX(INDIRECT("times"&amp;B$2),$F291,R$28)&gt;10,INDEX(INDIRECT(D291),$E291,$F291)="",INDEX(INDIRECT(D291),$E291,$F291)&gt;=INDEX(INDIRECT(D291),1,R$28)),0,(INDEX(INDIRECT(D291),$E291,$F291))-INDEX(INDIRECT(D291),1,R$28))*(10-INDEX(INDIRECT("times"&amp;B$2),$F291,R$28))/10</f>
        <v>0</v>
      </c>
      <c r="S291" s="63">
        <f ca="1">IF(OR(INDEX(INDIRECT("times"&amp;B$2),$F291,S$28)&gt;10,INDEX(INDIRECT(D291),$E291,$F291)="",INDEX(INDIRECT(D291),$E291,$F291)&gt;=INDEX(INDIRECT(D291),1,S$28)),0,(INDEX(INDIRECT(D291),$E291,$F291))-INDEX(INDIRECT(D291),1,S$28))*(10-INDEX(INDIRECT("times"&amp;B$2),$F291,S$28))/10</f>
        <v>0</v>
      </c>
      <c r="T291" s="63">
        <f ca="1">IF(OR(INDEX(INDIRECT("times"&amp;B$2),$F291,T$28)&gt;10,INDEX(INDIRECT(D291),$E291,$F291)="",INDEX(INDIRECT(D291),$E291,$F291)&gt;=INDEX(INDIRECT(D291),1,T$28)),0,(INDEX(INDIRECT(D291),$E291,$F291))-INDEX(INDIRECT(D291),1,T$28))*(10-INDEX(INDIRECT("times"&amp;B$2),$F291,T$28))/10</f>
        <v>0</v>
      </c>
      <c r="U291" s="63">
        <f ca="1">IF(OR(INDEX(INDIRECT("times"&amp;B$2),$F291,U$28)&gt;10,INDEX(INDIRECT(D291),$E291,$F291)="",INDEX(INDIRECT(D291),$E291,$F291)&gt;=INDEX(INDIRECT(D291),1,U$28)),0,(INDEX(INDIRECT(D291),$E291,$F291))-INDEX(INDIRECT(D291),1,U$28))*(10-INDEX(INDIRECT("times"&amp;B$2),$F291,U$28))/10</f>
        <v>0</v>
      </c>
      <c r="V291" s="63">
        <f ca="1">IF(OR(INDEX(INDIRECT("times"&amp;B$2),$F291,V$28)&gt;10,INDEX(INDIRECT(D291),$E291,$F291)="",INDEX(INDIRECT(D291),$E291,$F291)&gt;=INDEX(INDIRECT(D291),1,V$28)),0,(INDEX(INDIRECT(D291),$E291,$F291))-INDEX(INDIRECT(D291),1,V$28))*(10-INDEX(INDIRECT("times"&amp;B$2),$F291,V$28))/10</f>
        <v>0</v>
      </c>
      <c r="W291" s="63">
        <f ca="1">IF(OR(INDEX(INDIRECT("times"&amp;B$2),$F291,W$28)&gt;10,INDEX(INDIRECT(D291),$E291,$F291)="",INDEX(INDIRECT(D291),$E291,$F291)&gt;=INDEX(INDIRECT(D291),1,W$28)),0,(INDEX(INDIRECT(D291),$E291,$F291))-INDEX(INDIRECT(D291),1,W$28))*(10-INDEX(INDIRECT("times"&amp;B$2),$F291,W$28))/10</f>
        <v>0</v>
      </c>
      <c r="X291" s="63">
        <f ca="1">IF(OR(INDEX(INDIRECT("times"&amp;B$2),$F291,X$28)&gt;10,INDEX(INDIRECT(D291),$E291,$F291)="",INDEX(INDIRECT(D291),$E291,$F291)&gt;=INDEX(INDIRECT(D291),1,X$28)),0,(INDEX(INDIRECT(D291),$E291,$F291))-INDEX(INDIRECT(D291),1,X$28))*(10-INDEX(INDIRECT("times"&amp;B$2),$F291,X$28))/10</f>
        <v>0</v>
      </c>
      <c r="Y291" s="63">
        <f ca="1">IF(OR(INDEX(INDIRECT("times"&amp;B$2),$F291,Y$28)&gt;10,INDEX(INDIRECT(D291),$E291,$F291)="",INDEX(INDIRECT(D291),$E291,$F291)&gt;=INDEX(INDIRECT(D291),1,Y$28)),0,(INDEX(INDIRECT(D291),$E291,$F291))-INDEX(INDIRECT(D291),1,Y$28))*(10-INDEX(INDIRECT("times"&amp;B$2),$F291,Y$28))/10</f>
        <v>0</v>
      </c>
      <c r="Z291" s="63">
        <f ca="1">IF(OR(INDEX(INDIRECT("times"&amp;B$2),$F291,Z$28)&gt;10,INDEX(INDIRECT(D291),$E291,$F291)="",INDEX(INDIRECT(D291),$E291,$F291)&gt;=INDEX(INDIRECT(D291),1,Z$28)),0,(INDEX(INDIRECT(D291),$E291,$F291))-INDEX(INDIRECT(D291),1,Z$28))*(10-INDEX(INDIRECT("times"&amp;B$2),$F291,Z$28))/10</f>
        <v>0</v>
      </c>
      <c r="AA291" s="64">
        <f ca="1">IF(OR(INDEX(INDIRECT("times"&amp;B$2),$F291,AA$28)&gt;10,INDEX(INDIRECT(D291),$E291,$F291)="",INDEX(INDIRECT(D291),$E291,$F291)&gt;=INDEX(INDIRECT(D291),1,AA$28)),0,(INDEX(INDIRECT(D291),$E291,$F291))-INDEX(INDIRECT(D291),1,AA$28))*(10-INDEX(INDIRECT("times"&amp;B$2),$F291,AA$28))/10</f>
        <v>0</v>
      </c>
      <c r="AB291" s="201">
        <v>18</v>
      </c>
      <c r="AD291" s="18" t="s">
        <v>227</v>
      </c>
      <c r="AE291" s="122">
        <f>AD236</f>
        <v>2</v>
      </c>
      <c r="AF291" s="122" t="str">
        <f>AD237</f>
        <v>shop1834</v>
      </c>
      <c r="AG291" s="210" t="str">
        <f t="shared" si="1199"/>
        <v>core2_shop1834</v>
      </c>
      <c r="AH291" s="122">
        <v>5</v>
      </c>
      <c r="AI291" s="33">
        <v>18</v>
      </c>
      <c r="AJ291" s="62">
        <f ca="1">IF(OR(INDEX(INDIRECT("times"&amp;AE$2),$F291,AJ$28)&gt;10,INDEX(INDIRECT(AG291),$E291,$F291)="",INDEX(INDIRECT(AG291),$E291,$F291)&gt;=INDEX(INDIRECT(AG291),1,AJ$28)),0,(INDEX(INDIRECT(AG291),$E291,$F291))-INDEX(INDIRECT(AG291),1,AJ$28))*(10-INDEX(INDIRECT("times"&amp;AE$2),$F291,AJ$28))/10</f>
        <v>0</v>
      </c>
      <c r="AK291" s="63">
        <f ca="1">IF(OR(INDEX(INDIRECT("times"&amp;AE$2),$F291,AK$28)&gt;10,INDEX(INDIRECT(AG291),$E291,$F291)="",INDEX(INDIRECT(AG291),$E291,$F291)&gt;=INDEX(INDIRECT(AG291),1,AK$28)),0,(INDEX(INDIRECT(AG291),$E291,$F291))-INDEX(INDIRECT(AG291),1,AK$28))*(10-INDEX(INDIRECT("times"&amp;AE$2),$F291,AK$28))/10</f>
        <v>0</v>
      </c>
      <c r="AL291" s="63">
        <f ca="1">IF(OR(INDEX(INDIRECT("times"&amp;AE$2),$F291,AL$28)&gt;10,INDEX(INDIRECT(AG291),$E291,$F291)="",INDEX(INDIRECT(AG291),$E291,$F291)&gt;=INDEX(INDIRECT(AG291),1,AL$28)),0,(INDEX(INDIRECT(AG291),$E291,$F291))-INDEX(INDIRECT(AG291),1,AL$28))*(10-INDEX(INDIRECT("times"&amp;AE$2),$F291,AL$28))/10</f>
        <v>0</v>
      </c>
      <c r="AM291" s="63">
        <f ca="1">IF(OR(INDEX(INDIRECT("times"&amp;AE$2),$F291,AM$28)&gt;10,INDEX(INDIRECT(AG291),$E291,$F291)="",INDEX(INDIRECT(AG291),$E291,$F291)&gt;=INDEX(INDIRECT(AG291),1,AM$28)),0,(INDEX(INDIRECT(AG291),$E291,$F291))-INDEX(INDIRECT(AG291),1,AM$28))*(10-INDEX(INDIRECT("times"&amp;AE$2),$F291,AM$28))/10</f>
        <v>0</v>
      </c>
      <c r="AN291" s="63">
        <f ca="1">IF(OR(INDEX(INDIRECT("times"&amp;AE$2),$F291,AN$28)&gt;10,INDEX(INDIRECT(AG291),$E291,$F291)="",INDEX(INDIRECT(AG291),$E291,$F291)&gt;=INDEX(INDIRECT(AG291),1,AN$28)),0,(INDEX(INDIRECT(AG291),$E291,$F291))-INDEX(INDIRECT(AG291),1,AN$28))*(10-INDEX(INDIRECT("times"&amp;AE$2),$F291,AN$28))/10</f>
        <v>0</v>
      </c>
      <c r="AO291" s="63">
        <f ca="1">IF(OR(INDEX(INDIRECT("times"&amp;AE$2),$F291,AO$28)&gt;10,INDEX(INDIRECT(AG291),$E291,$F291)="",INDEX(INDIRECT(AG291),$E291,$F291)&gt;=INDEX(INDIRECT(AG291),1,AO$28)),0,(INDEX(INDIRECT(AG291),$E291,$F291))-INDEX(INDIRECT(AG291),1,AO$28))*(10-INDEX(INDIRECT("times"&amp;AE$2),$F291,AO$28))/10</f>
        <v>0</v>
      </c>
      <c r="AP291" s="63">
        <f ca="1">IF(OR(INDEX(INDIRECT("times"&amp;AE$2),$F291,AP$28)&gt;10,INDEX(INDIRECT(AG291),$E291,$F291)="",INDEX(INDIRECT(AG291),$E291,$F291)&gt;=INDEX(INDIRECT(AG291),1,AP$28)),0,(INDEX(INDIRECT(AG291),$E291,$F291))-INDEX(INDIRECT(AG291),1,AP$28))*(10-INDEX(INDIRECT("times"&amp;AE$2),$F291,AP$28))/10</f>
        <v>0</v>
      </c>
      <c r="AQ291" s="63">
        <f ca="1">IF(OR(INDEX(INDIRECT("times"&amp;AE$2),$F291,AQ$28)&gt;10,INDEX(INDIRECT(AG291),$E291,$F291)="",INDEX(INDIRECT(AG291),$E291,$F291)&gt;=INDEX(INDIRECT(AG291),1,AQ$28)),0,(INDEX(INDIRECT(AG291),$E291,$F291))-INDEX(INDIRECT(AG291),1,AQ$28))*(10-INDEX(INDIRECT("times"&amp;AE$2),$F291,AQ$28))/10</f>
        <v>0</v>
      </c>
      <c r="AR291" s="63">
        <f ca="1">IF(OR(INDEX(INDIRECT("times"&amp;AE$2),$F291,AR$28)&gt;10,INDEX(INDIRECT(AG291),$E291,$F291)="",INDEX(INDIRECT(AG291),$E291,$F291)&gt;=INDEX(INDIRECT(AG291),1,AR$28)),0,(INDEX(INDIRECT(AG291),$E291,$F291))-INDEX(INDIRECT(AG291),1,AR$28))*(10-INDEX(INDIRECT("times"&amp;AE$2),$F291,AR$28))/10</f>
        <v>0</v>
      </c>
      <c r="AS291" s="63">
        <f ca="1">IF(OR(INDEX(INDIRECT("times"&amp;AE$2),$F291,AS$28)&gt;10,INDEX(INDIRECT(AG291),$E291,$F291)="",INDEX(INDIRECT(AG291),$E291,$F291)&gt;=INDEX(INDIRECT(AG291),1,AS$28)),0,(INDEX(INDIRECT(AG291),$E291,$F291))-INDEX(INDIRECT(AG291),1,AS$28))*(10-INDEX(INDIRECT("times"&amp;AE$2),$F291,AS$28))/10</f>
        <v>0</v>
      </c>
      <c r="AT291" s="63">
        <f ca="1">IF(OR(INDEX(INDIRECT("times"&amp;AE$2),$F291,AT$28)&gt;10,INDEX(INDIRECT(AG291),$E291,$F291)="",INDEX(INDIRECT(AG291),$E291,$F291)&gt;=INDEX(INDIRECT(AG291),1,AT$28)),0,(INDEX(INDIRECT(AG291),$E291,$F291))-INDEX(INDIRECT(AG291),1,AT$28))*(10-INDEX(INDIRECT("times"&amp;AE$2),$F291,AT$28))/10</f>
        <v>0</v>
      </c>
      <c r="AU291" s="63">
        <f ca="1">IF(OR(INDEX(INDIRECT("times"&amp;AE$2),$F291,AU$28)&gt;10,INDEX(INDIRECT(AG291),$E291,$F291)="",INDEX(INDIRECT(AG291),$E291,$F291)&gt;=INDEX(INDIRECT(AG291),1,AU$28)),0,(INDEX(INDIRECT(AG291),$E291,$F291))-INDEX(INDIRECT(AG291),1,AU$28))*(10-INDEX(INDIRECT("times"&amp;AE$2),$F291,AU$28))/10</f>
        <v>0</v>
      </c>
      <c r="AV291" s="63">
        <f ca="1">IF(OR(INDEX(INDIRECT("times"&amp;AE$2),$F291,AV$28)&gt;10,INDEX(INDIRECT(AG291),$E291,$F291)="",INDEX(INDIRECT(AG291),$E291,$F291)&gt;=INDEX(INDIRECT(AG291),1,AV$28)),0,(INDEX(INDIRECT(AG291),$E291,$F291))-INDEX(INDIRECT(AG291),1,AV$28))*(10-INDEX(INDIRECT("times"&amp;AE$2),$F291,AV$28))/10</f>
        <v>0</v>
      </c>
      <c r="AW291" s="63">
        <f ca="1">IF(OR(INDEX(INDIRECT("times"&amp;AE$2),$F291,AW$28)&gt;10,INDEX(INDIRECT(AG291),$E291,$F291)="",INDEX(INDIRECT(AG291),$E291,$F291)&gt;=INDEX(INDIRECT(AG291),1,AW$28)),0,(INDEX(INDIRECT(AG291),$E291,$F291))-INDEX(INDIRECT(AG291),1,AW$28))*(10-INDEX(INDIRECT("times"&amp;AE$2),$F291,AW$28))/10</f>
        <v>0</v>
      </c>
      <c r="AX291" s="63">
        <f ca="1">IF(OR(INDEX(INDIRECT("times"&amp;AE$2),$F291,AX$28)&gt;10,INDEX(INDIRECT(AG291),$E291,$F291)="",INDEX(INDIRECT(AG291),$E291,$F291)&gt;=INDEX(INDIRECT(AG291),1,AX$28)),0,(INDEX(INDIRECT(AG291),$E291,$F291))-INDEX(INDIRECT(AG291),1,AX$28))*(10-INDEX(INDIRECT("times"&amp;AE$2),$F291,AX$28))/10</f>
        <v>0</v>
      </c>
      <c r="AY291" s="63">
        <f ca="1">IF(OR(INDEX(INDIRECT("times"&amp;AE$2),$F291,AY$28)&gt;10,INDEX(INDIRECT(AG291),$E291,$F291)="",INDEX(INDIRECT(AG291),$E291,$F291)&gt;=INDEX(INDIRECT(AG291),1,AY$28)),0,(INDEX(INDIRECT(AG291),$E291,$F291))-INDEX(INDIRECT(AG291),1,AY$28))*(10-INDEX(INDIRECT("times"&amp;AE$2),$F291,AY$28))/10</f>
        <v>0</v>
      </c>
      <c r="AZ291" s="63">
        <f ca="1">IF(OR(INDEX(INDIRECT("times"&amp;AE$2),$F291,AZ$28)&gt;10,INDEX(INDIRECT(AG291),$E291,$F291)="",INDEX(INDIRECT(AG291),$E291,$F291)&gt;=INDEX(INDIRECT(AG291),1,AZ$28)),0,(INDEX(INDIRECT(AG291),$E291,$F291))-INDEX(INDIRECT(AG291),1,AZ$28))*(10-INDEX(INDIRECT("times"&amp;AE$2),$F291,AZ$28))/10</f>
        <v>0</v>
      </c>
      <c r="BA291" s="63">
        <f ca="1">IF(OR(INDEX(INDIRECT("times"&amp;AE$2),$F291,BA$28)&gt;10,INDEX(INDIRECT(AG291),$E291,$F291)="",INDEX(INDIRECT(AG291),$E291,$F291)&gt;=INDEX(INDIRECT(AG291),1,BA$28)),0,(INDEX(INDIRECT(AG291),$E291,$F291))-INDEX(INDIRECT(AG291),1,BA$28))*(10-INDEX(INDIRECT("times"&amp;AE$2),$F291,BA$28))/10</f>
        <v>0</v>
      </c>
      <c r="BB291" s="63">
        <f ca="1">IF(OR(INDEX(INDIRECT("times"&amp;AE$2),$F291,BB$28)&gt;10,INDEX(INDIRECT(AG291),$E291,$F291)="",INDEX(INDIRECT(AG291),$E291,$F291)&gt;=INDEX(INDIRECT(AG291),1,BB$28)),0,(INDEX(INDIRECT(AG291),$E291,$F291))-INDEX(INDIRECT(AG291),1,BB$28))*(10-INDEX(INDIRECT("times"&amp;AE$2),$F291,BB$28))/10</f>
        <v>0</v>
      </c>
      <c r="BC291" s="63">
        <f ca="1">IF(OR(INDEX(INDIRECT("times"&amp;AE$2),$F291,BC$28)&gt;10,INDEX(INDIRECT(AG291),$E291,$F291)="",INDEX(INDIRECT(AG291),$E291,$F291)&gt;=INDEX(INDIRECT(AG291),1,BC$28)),0,(INDEX(INDIRECT(AG291),$E291,$F291))-INDEX(INDIRECT(AG291),1,BC$28))*(10-INDEX(INDIRECT("times"&amp;AE$2),$F291,BC$28))/10</f>
        <v>0</v>
      </c>
      <c r="BD291" s="64">
        <f ca="1">IF(OR(INDEX(INDIRECT("times"&amp;AE$2),$F291,BD$28)&gt;10,INDEX(INDIRECT(AG291),$E291,$F291)="",INDEX(INDIRECT(AG291),$E291,$F291)&gt;=INDEX(INDIRECT(AG291),1,BD$28)),0,(INDEX(INDIRECT(AG291),$E291,$F291))-INDEX(INDIRECT(AG291),1,BD$28))*(10-INDEX(INDIRECT("times"&amp;AE$2),$F291,BD$28))/10</f>
        <v>0</v>
      </c>
      <c r="BE291" s="201">
        <v>18</v>
      </c>
      <c r="BG291" s="18" t="s">
        <v>227</v>
      </c>
      <c r="BH291" s="122">
        <f>BG236</f>
        <v>2</v>
      </c>
      <c r="BI291" s="122" t="str">
        <f>BG237</f>
        <v>lei1834</v>
      </c>
      <c r="BJ291" s="210" t="str">
        <f t="shared" si="1200"/>
        <v>core2_lei1834</v>
      </c>
      <c r="BK291" s="122">
        <v>5</v>
      </c>
      <c r="BL291" s="33">
        <v>18</v>
      </c>
      <c r="BM291" s="62">
        <f ca="1">IF(OR(INDEX(INDIRECT("times"&amp;BH$2),$F291,BM$28)&gt;10,INDEX(INDIRECT(BJ291),$E291,$F291)="",INDEX(INDIRECT(BJ291),$E291,$F291)&gt;=INDEX(INDIRECT(BJ291),1,BM$28)),0,(INDEX(INDIRECT(BJ291),$E291,$F291))-INDEX(INDIRECT(BJ291),1,BM$28))*(10-INDEX(INDIRECT("times"&amp;BH$2),$F291,BM$28))/10</f>
        <v>0</v>
      </c>
      <c r="BN291" s="63">
        <f ca="1">IF(OR(INDEX(INDIRECT("times"&amp;BH$2),$F291,BN$28)&gt;10,INDEX(INDIRECT(BJ291),$E291,$F291)="",INDEX(INDIRECT(BJ291),$E291,$F291)&gt;=INDEX(INDIRECT(BJ291),1,BN$28)),0,(INDEX(INDIRECT(BJ291),$E291,$F291))-INDEX(INDIRECT(BJ291),1,BN$28))*(10-INDEX(INDIRECT("times"&amp;BH$2),$F291,BN$28))/10</f>
        <v>0</v>
      </c>
      <c r="BO291" s="63">
        <f ca="1">IF(OR(INDEX(INDIRECT("times"&amp;BH$2),$F291,BO$28)&gt;10,INDEX(INDIRECT(BJ291),$E291,$F291)="",INDEX(INDIRECT(BJ291),$E291,$F291)&gt;=INDEX(INDIRECT(BJ291),1,BO$28)),0,(INDEX(INDIRECT(BJ291),$E291,$F291))-INDEX(INDIRECT(BJ291),1,BO$28))*(10-INDEX(INDIRECT("times"&amp;BH$2),$F291,BO$28))/10</f>
        <v>0</v>
      </c>
      <c r="BP291" s="63">
        <f ca="1">IF(OR(INDEX(INDIRECT("times"&amp;BH$2),$F291,BP$28)&gt;10,INDEX(INDIRECT(BJ291),$E291,$F291)="",INDEX(INDIRECT(BJ291),$E291,$F291)&gt;=INDEX(INDIRECT(BJ291),1,BP$28)),0,(INDEX(INDIRECT(BJ291),$E291,$F291))-INDEX(INDIRECT(BJ291),1,BP$28))*(10-INDEX(INDIRECT("times"&amp;BH$2),$F291,BP$28))/10</f>
        <v>0</v>
      </c>
      <c r="BQ291" s="63">
        <f ca="1">IF(OR(INDEX(INDIRECT("times"&amp;BH$2),$F291,BQ$28)&gt;10,INDEX(INDIRECT(BJ291),$E291,$F291)="",INDEX(INDIRECT(BJ291),$E291,$F291)&gt;=INDEX(INDIRECT(BJ291),1,BQ$28)),0,(INDEX(INDIRECT(BJ291),$E291,$F291))-INDEX(INDIRECT(BJ291),1,BQ$28))*(10-INDEX(INDIRECT("times"&amp;BH$2),$F291,BQ$28))/10</f>
        <v>0</v>
      </c>
      <c r="BR291" s="63">
        <f ca="1">IF(OR(INDEX(INDIRECT("times"&amp;BH$2),$F291,BR$28)&gt;10,INDEX(INDIRECT(BJ291),$E291,$F291)="",INDEX(INDIRECT(BJ291),$E291,$F291)&gt;=INDEX(INDIRECT(BJ291),1,BR$28)),0,(INDEX(INDIRECT(BJ291),$E291,$F291))-INDEX(INDIRECT(BJ291),1,BR$28))*(10-INDEX(INDIRECT("times"&amp;BH$2),$F291,BR$28))/10</f>
        <v>0</v>
      </c>
      <c r="BS291" s="63">
        <f ca="1">IF(OR(INDEX(INDIRECT("times"&amp;BH$2),$F291,BS$28)&gt;10,INDEX(INDIRECT(BJ291),$E291,$F291)="",INDEX(INDIRECT(BJ291),$E291,$F291)&gt;=INDEX(INDIRECT(BJ291),1,BS$28)),0,(INDEX(INDIRECT(BJ291),$E291,$F291))-INDEX(INDIRECT(BJ291),1,BS$28))*(10-INDEX(INDIRECT("times"&amp;BH$2),$F291,BS$28))/10</f>
        <v>0</v>
      </c>
      <c r="BT291" s="63">
        <f ca="1">IF(OR(INDEX(INDIRECT("times"&amp;BH$2),$F291,BT$28)&gt;10,INDEX(INDIRECT(BJ291),$E291,$F291)="",INDEX(INDIRECT(BJ291),$E291,$F291)&gt;=INDEX(INDIRECT(BJ291),1,BT$28)),0,(INDEX(INDIRECT(BJ291),$E291,$F291))-INDEX(INDIRECT(BJ291),1,BT$28))*(10-INDEX(INDIRECT("times"&amp;BH$2),$F291,BT$28))/10</f>
        <v>0</v>
      </c>
      <c r="BU291" s="63">
        <f ca="1">IF(OR(INDEX(INDIRECT("times"&amp;BH$2),$F291,BU$28)&gt;10,INDEX(INDIRECT(BJ291),$E291,$F291)="",INDEX(INDIRECT(BJ291),$E291,$F291)&gt;=INDEX(INDIRECT(BJ291),1,BU$28)),0,(INDEX(INDIRECT(BJ291),$E291,$F291))-INDEX(INDIRECT(BJ291),1,BU$28))*(10-INDEX(INDIRECT("times"&amp;BH$2),$F291,BU$28))/10</f>
        <v>0</v>
      </c>
      <c r="BV291" s="63">
        <f ca="1">IF(OR(INDEX(INDIRECT("times"&amp;BH$2),$F291,BV$28)&gt;10,INDEX(INDIRECT(BJ291),$E291,$F291)="",INDEX(INDIRECT(BJ291),$E291,$F291)&gt;=INDEX(INDIRECT(BJ291),1,BV$28)),0,(INDEX(INDIRECT(BJ291),$E291,$F291))-INDEX(INDIRECT(BJ291),1,BV$28))*(10-INDEX(INDIRECT("times"&amp;BH$2),$F291,BV$28))/10</f>
        <v>0</v>
      </c>
      <c r="BW291" s="63">
        <f ca="1">IF(OR(INDEX(INDIRECT("times"&amp;BH$2),$F291,BW$28)&gt;10,INDEX(INDIRECT(BJ291),$E291,$F291)="",INDEX(INDIRECT(BJ291),$E291,$F291)&gt;=INDEX(INDIRECT(BJ291),1,BW$28)),0,(INDEX(INDIRECT(BJ291),$E291,$F291))-INDEX(INDIRECT(BJ291),1,BW$28))*(10-INDEX(INDIRECT("times"&amp;BH$2),$F291,BW$28))/10</f>
        <v>0</v>
      </c>
      <c r="BX291" s="63">
        <f ca="1">IF(OR(INDEX(INDIRECT("times"&amp;BH$2),$F291,BX$28)&gt;10,INDEX(INDIRECT(BJ291),$E291,$F291)="",INDEX(INDIRECT(BJ291),$E291,$F291)&gt;=INDEX(INDIRECT(BJ291),1,BX$28)),0,(INDEX(INDIRECT(BJ291),$E291,$F291))-INDEX(INDIRECT(BJ291),1,BX$28))*(10-INDEX(INDIRECT("times"&amp;BH$2),$F291,BX$28))/10</f>
        <v>0</v>
      </c>
      <c r="BY291" s="63">
        <f ca="1">IF(OR(INDEX(INDIRECT("times"&amp;BH$2),$F291,BY$28)&gt;10,INDEX(INDIRECT(BJ291),$E291,$F291)="",INDEX(INDIRECT(BJ291),$E291,$F291)&gt;=INDEX(INDIRECT(BJ291),1,BY$28)),0,(INDEX(INDIRECT(BJ291),$E291,$F291))-INDEX(INDIRECT(BJ291),1,BY$28))*(10-INDEX(INDIRECT("times"&amp;BH$2),$F291,BY$28))/10</f>
        <v>0</v>
      </c>
      <c r="BZ291" s="63">
        <f ca="1">IF(OR(INDEX(INDIRECT("times"&amp;BH$2),$F291,BZ$28)&gt;10,INDEX(INDIRECT(BJ291),$E291,$F291)="",INDEX(INDIRECT(BJ291),$E291,$F291)&gt;=INDEX(INDIRECT(BJ291),1,BZ$28)),0,(INDEX(INDIRECT(BJ291),$E291,$F291))-INDEX(INDIRECT(BJ291),1,BZ$28))*(10-INDEX(INDIRECT("times"&amp;BH$2),$F291,BZ$28))/10</f>
        <v>0</v>
      </c>
      <c r="CA291" s="63">
        <f ca="1">IF(OR(INDEX(INDIRECT("times"&amp;BH$2),$F291,CA$28)&gt;10,INDEX(INDIRECT(BJ291),$E291,$F291)="",INDEX(INDIRECT(BJ291),$E291,$F291)&gt;=INDEX(INDIRECT(BJ291),1,CA$28)),0,(INDEX(INDIRECT(BJ291),$E291,$F291))-INDEX(INDIRECT(BJ291),1,CA$28))*(10-INDEX(INDIRECT("times"&amp;BH$2),$F291,CA$28))/10</f>
        <v>0</v>
      </c>
      <c r="CB291" s="63">
        <f ca="1">IF(OR(INDEX(INDIRECT("times"&amp;BH$2),$F291,CB$28)&gt;10,INDEX(INDIRECT(BJ291),$E291,$F291)="",INDEX(INDIRECT(BJ291),$E291,$F291)&gt;=INDEX(INDIRECT(BJ291),1,CB$28)),0,(INDEX(INDIRECT(BJ291),$E291,$F291))-INDEX(INDIRECT(BJ291),1,CB$28))*(10-INDEX(INDIRECT("times"&amp;BH$2),$F291,CB$28))/10</f>
        <v>0</v>
      </c>
      <c r="CC291" s="63">
        <f ca="1">IF(OR(INDEX(INDIRECT("times"&amp;BH$2),$F291,CC$28)&gt;10,INDEX(INDIRECT(BJ291),$E291,$F291)="",INDEX(INDIRECT(BJ291),$E291,$F291)&gt;=INDEX(INDIRECT(BJ291),1,CC$28)),0,(INDEX(INDIRECT(BJ291),$E291,$F291))-INDEX(INDIRECT(BJ291),1,CC$28))*(10-INDEX(INDIRECT("times"&amp;BH$2),$F291,CC$28))/10</f>
        <v>0</v>
      </c>
      <c r="CD291" s="63">
        <f ca="1">IF(OR(INDEX(INDIRECT("times"&amp;BH$2),$F291,CD$28)&gt;10,INDEX(INDIRECT(BJ291),$E291,$F291)="",INDEX(INDIRECT(BJ291),$E291,$F291)&gt;=INDEX(INDIRECT(BJ291),1,CD$28)),0,(INDEX(INDIRECT(BJ291),$E291,$F291))-INDEX(INDIRECT(BJ291),1,CD$28))*(10-INDEX(INDIRECT("times"&amp;BH$2),$F291,CD$28))/10</f>
        <v>0</v>
      </c>
      <c r="CE291" s="63">
        <f ca="1">IF(OR(INDEX(INDIRECT("times"&amp;BH$2),$F291,CE$28)&gt;10,INDEX(INDIRECT(BJ291),$E291,$F291)="",INDEX(INDIRECT(BJ291),$E291,$F291)&gt;=INDEX(INDIRECT(BJ291),1,CE$28)),0,(INDEX(INDIRECT(BJ291),$E291,$F291))-INDEX(INDIRECT(BJ291),1,CE$28))*(10-INDEX(INDIRECT("times"&amp;BH$2),$F291,CE$28))/10</f>
        <v>0</v>
      </c>
      <c r="CF291" s="63">
        <f ca="1">IF(OR(INDEX(INDIRECT("times"&amp;BH$2),$F291,CF$28)&gt;10,INDEX(INDIRECT(BJ291),$E291,$F291)="",INDEX(INDIRECT(BJ291),$E291,$F291)&gt;=INDEX(INDIRECT(BJ291),1,CF$28)),0,(INDEX(INDIRECT(BJ291),$E291,$F291))-INDEX(INDIRECT(BJ291),1,CF$28))*(10-INDEX(INDIRECT("times"&amp;BH$2),$F291,CF$28))/10</f>
        <v>0</v>
      </c>
      <c r="CG291" s="64">
        <f ca="1">IF(OR(INDEX(INDIRECT("times"&amp;BH$2),$F291,CG$28)&gt;10,INDEX(INDIRECT(BJ291),$E291,$F291)="",INDEX(INDIRECT(BJ291),$E291,$F291)&gt;=INDEX(INDIRECT(BJ291),1,CG$28)),0,(INDEX(INDIRECT(BJ291),$E291,$F291))-INDEX(INDIRECT(BJ291),1,CG$28))*(10-INDEX(INDIRECT("times"&amp;BH$2),$F291,CG$28))/10</f>
        <v>0</v>
      </c>
      <c r="CH291" s="201">
        <v>18</v>
      </c>
      <c r="CJ291" s="18" t="s">
        <v>227</v>
      </c>
      <c r="CK291" s="122">
        <f>CJ236</f>
        <v>2</v>
      </c>
      <c r="CL291" s="122" t="str">
        <f>CJ237</f>
        <v>work3564</v>
      </c>
      <c r="CM291" s="210" t="str">
        <f t="shared" si="1201"/>
        <v>core2_work3564</v>
      </c>
      <c r="CN291" s="122">
        <v>5</v>
      </c>
      <c r="CO291" s="33">
        <v>18</v>
      </c>
      <c r="CP291" s="62">
        <f ca="1">IF(OR(INDEX(INDIRECT("times"&amp;CK$2),$F291,CP$28)&gt;10,INDEX(INDIRECT(CM291),$E291,$F291)="",INDEX(INDIRECT(CM291),$E291,$F291)&gt;=INDEX(INDIRECT(CM291),1,CP$28)),0,(INDEX(INDIRECT(CM291),$E291,$F291))-INDEX(INDIRECT(CM291),1,CP$28))*(10-INDEX(INDIRECT("times"&amp;CK$2),$F291,CP$28))/10</f>
        <v>0</v>
      </c>
      <c r="CQ291" s="63">
        <f ca="1">IF(OR(INDEX(INDIRECT("times"&amp;CK$2),$F291,CQ$28)&gt;10,INDEX(INDIRECT(CM291),$E291,$F291)="",INDEX(INDIRECT(CM291),$E291,$F291)&gt;=INDEX(INDIRECT(CM291),1,CQ$28)),0,(INDEX(INDIRECT(CM291),$E291,$F291))-INDEX(INDIRECT(CM291),1,CQ$28))*(10-INDEX(INDIRECT("times"&amp;CK$2),$F291,CQ$28))/10</f>
        <v>0</v>
      </c>
      <c r="CR291" s="63">
        <f ca="1">IF(OR(INDEX(INDIRECT("times"&amp;CK$2),$F291,CR$28)&gt;10,INDEX(INDIRECT(CM291),$E291,$F291)="",INDEX(INDIRECT(CM291),$E291,$F291)&gt;=INDEX(INDIRECT(CM291),1,CR$28)),0,(INDEX(INDIRECT(CM291),$E291,$F291))-INDEX(INDIRECT(CM291),1,CR$28))*(10-INDEX(INDIRECT("times"&amp;CK$2),$F291,CR$28))/10</f>
        <v>0</v>
      </c>
      <c r="CS291" s="63">
        <f ca="1">IF(OR(INDEX(INDIRECT("times"&amp;CK$2),$F291,CS$28)&gt;10,INDEX(INDIRECT(CM291),$E291,$F291)="",INDEX(INDIRECT(CM291),$E291,$F291)&gt;=INDEX(INDIRECT(CM291),1,CS$28)),0,(INDEX(INDIRECT(CM291),$E291,$F291))-INDEX(INDIRECT(CM291),1,CS$28))*(10-INDEX(INDIRECT("times"&amp;CK$2),$F291,CS$28))/10</f>
        <v>0</v>
      </c>
      <c r="CT291" s="63">
        <f ca="1">IF(OR(INDEX(INDIRECT("times"&amp;CK$2),$F291,CT$28)&gt;10,INDEX(INDIRECT(CM291),$E291,$F291)="",INDEX(INDIRECT(CM291),$E291,$F291)&gt;=INDEX(INDIRECT(CM291),1,CT$28)),0,(INDEX(INDIRECT(CM291),$E291,$F291))-INDEX(INDIRECT(CM291),1,CT$28))*(10-INDEX(INDIRECT("times"&amp;CK$2),$F291,CT$28))/10</f>
        <v>0</v>
      </c>
      <c r="CU291" s="63">
        <f ca="1">IF(OR(INDEX(INDIRECT("times"&amp;CK$2),$F291,CU$28)&gt;10,INDEX(INDIRECT(CM291),$E291,$F291)="",INDEX(INDIRECT(CM291),$E291,$F291)&gt;=INDEX(INDIRECT(CM291),1,CU$28)),0,(INDEX(INDIRECT(CM291),$E291,$F291))-INDEX(INDIRECT(CM291),1,CU$28))*(10-INDEX(INDIRECT("times"&amp;CK$2),$F291,CU$28))/10</f>
        <v>0</v>
      </c>
      <c r="CV291" s="63">
        <f ca="1">IF(OR(INDEX(INDIRECT("times"&amp;CK$2),$F291,CV$28)&gt;10,INDEX(INDIRECT(CM291),$E291,$F291)="",INDEX(INDIRECT(CM291),$E291,$F291)&gt;=INDEX(INDIRECT(CM291),1,CV$28)),0,(INDEX(INDIRECT(CM291),$E291,$F291))-INDEX(INDIRECT(CM291),1,CV$28))*(10-INDEX(INDIRECT("times"&amp;CK$2),$F291,CV$28))/10</f>
        <v>0</v>
      </c>
      <c r="CW291" s="63">
        <f ca="1">IF(OR(INDEX(INDIRECT("times"&amp;CK$2),$F291,CW$28)&gt;10,INDEX(INDIRECT(CM291),$E291,$F291)="",INDEX(INDIRECT(CM291),$E291,$F291)&gt;=INDEX(INDIRECT(CM291),1,CW$28)),0,(INDEX(INDIRECT(CM291),$E291,$F291))-INDEX(INDIRECT(CM291),1,CW$28))*(10-INDEX(INDIRECT("times"&amp;CK$2),$F291,CW$28))/10</f>
        <v>0</v>
      </c>
      <c r="CX291" s="63">
        <f ca="1">IF(OR(INDEX(INDIRECT("times"&amp;CK$2),$F291,CX$28)&gt;10,INDEX(INDIRECT(CM291),$E291,$F291)="",INDEX(INDIRECT(CM291),$E291,$F291)&gt;=INDEX(INDIRECT(CM291),1,CX$28)),0,(INDEX(INDIRECT(CM291),$E291,$F291))-INDEX(INDIRECT(CM291),1,CX$28))*(10-INDEX(INDIRECT("times"&amp;CK$2),$F291,CX$28))/10</f>
        <v>0</v>
      </c>
      <c r="CY291" s="63">
        <f ca="1">IF(OR(INDEX(INDIRECT("times"&amp;CK$2),$F291,CY$28)&gt;10,INDEX(INDIRECT(CM291),$E291,$F291)="",INDEX(INDIRECT(CM291),$E291,$F291)&gt;=INDEX(INDIRECT(CM291),1,CY$28)),0,(INDEX(INDIRECT(CM291),$E291,$F291))-INDEX(INDIRECT(CM291),1,CY$28))*(10-INDEX(INDIRECT("times"&amp;CK$2),$F291,CY$28))/10</f>
        <v>0</v>
      </c>
      <c r="CZ291" s="63">
        <f ca="1">IF(OR(INDEX(INDIRECT("times"&amp;CK$2),$F291,CZ$28)&gt;10,INDEX(INDIRECT(CM291),$E291,$F291)="",INDEX(INDIRECT(CM291),$E291,$F291)&gt;=INDEX(INDIRECT(CM291),1,CZ$28)),0,(INDEX(INDIRECT(CM291),$E291,$F291))-INDEX(INDIRECT(CM291),1,CZ$28))*(10-INDEX(INDIRECT("times"&amp;CK$2),$F291,CZ$28))/10</f>
        <v>0</v>
      </c>
      <c r="DA291" s="63">
        <f ca="1">IF(OR(INDEX(INDIRECT("times"&amp;CK$2),$F291,DA$28)&gt;10,INDEX(INDIRECT(CM291),$E291,$F291)="",INDEX(INDIRECT(CM291),$E291,$F291)&gt;=INDEX(INDIRECT(CM291),1,DA$28)),0,(INDEX(INDIRECT(CM291),$E291,$F291))-INDEX(INDIRECT(CM291),1,DA$28))*(10-INDEX(INDIRECT("times"&amp;CK$2),$F291,DA$28))/10</f>
        <v>0</v>
      </c>
      <c r="DB291" s="63">
        <f ca="1">IF(OR(INDEX(INDIRECT("times"&amp;CK$2),$F291,DB$28)&gt;10,INDEX(INDIRECT(CM291),$E291,$F291)="",INDEX(INDIRECT(CM291),$E291,$F291)&gt;=INDEX(INDIRECT(CM291),1,DB$28)),0,(INDEX(INDIRECT(CM291),$E291,$F291))-INDEX(INDIRECT(CM291),1,DB$28))*(10-INDEX(INDIRECT("times"&amp;CK$2),$F291,DB$28))/10</f>
        <v>0</v>
      </c>
      <c r="DC291" s="63">
        <f ca="1">IF(OR(INDEX(INDIRECT("times"&amp;CK$2),$F291,DC$28)&gt;10,INDEX(INDIRECT(CM291),$E291,$F291)="",INDEX(INDIRECT(CM291),$E291,$F291)&gt;=INDEX(INDIRECT(CM291),1,DC$28)),0,(INDEX(INDIRECT(CM291),$E291,$F291))-INDEX(INDIRECT(CM291),1,DC$28))*(10-INDEX(INDIRECT("times"&amp;CK$2),$F291,DC$28))/10</f>
        <v>0</v>
      </c>
      <c r="DD291" s="63">
        <f ca="1">IF(OR(INDEX(INDIRECT("times"&amp;CK$2),$F291,DD$28)&gt;10,INDEX(INDIRECT(CM291),$E291,$F291)="",INDEX(INDIRECT(CM291),$E291,$F291)&gt;=INDEX(INDIRECT(CM291),1,DD$28)),0,(INDEX(INDIRECT(CM291),$E291,$F291))-INDEX(INDIRECT(CM291),1,DD$28))*(10-INDEX(INDIRECT("times"&amp;CK$2),$F291,DD$28))/10</f>
        <v>0</v>
      </c>
      <c r="DE291" s="63">
        <f ca="1">IF(OR(INDEX(INDIRECT("times"&amp;CK$2),$F291,DE$28)&gt;10,INDEX(INDIRECT(CM291),$E291,$F291)="",INDEX(INDIRECT(CM291),$E291,$F291)&gt;=INDEX(INDIRECT(CM291),1,DE$28)),0,(INDEX(INDIRECT(CM291),$E291,$F291))-INDEX(INDIRECT(CM291),1,DE$28))*(10-INDEX(INDIRECT("times"&amp;CK$2),$F291,DE$28))/10</f>
        <v>0</v>
      </c>
      <c r="DF291" s="63">
        <f ca="1">IF(OR(INDEX(INDIRECT("times"&amp;CK$2),$F291,DF$28)&gt;10,INDEX(INDIRECT(CM291),$E291,$F291)="",INDEX(INDIRECT(CM291),$E291,$F291)&gt;=INDEX(INDIRECT(CM291),1,DF$28)),0,(INDEX(INDIRECT(CM291),$E291,$F291))-INDEX(INDIRECT(CM291),1,DF$28))*(10-INDEX(INDIRECT("times"&amp;CK$2),$F291,DF$28))/10</f>
        <v>0</v>
      </c>
      <c r="DG291" s="63">
        <f ca="1">IF(OR(INDEX(INDIRECT("times"&amp;CK$2),$F291,DG$28)&gt;10,INDEX(INDIRECT(CM291),$E291,$F291)="",INDEX(INDIRECT(CM291),$E291,$F291)&gt;=INDEX(INDIRECT(CM291),1,DG$28)),0,(INDEX(INDIRECT(CM291),$E291,$F291))-INDEX(INDIRECT(CM291),1,DG$28))*(10-INDEX(INDIRECT("times"&amp;CK$2),$F291,DG$28))/10</f>
        <v>0</v>
      </c>
      <c r="DH291" s="63">
        <f ca="1">IF(OR(INDEX(INDIRECT("times"&amp;CK$2),$F291,DH$28)&gt;10,INDEX(INDIRECT(CM291),$E291,$F291)="",INDEX(INDIRECT(CM291),$E291,$F291)&gt;=INDEX(INDIRECT(CM291),1,DH$28)),0,(INDEX(INDIRECT(CM291),$E291,$F291))-INDEX(INDIRECT(CM291),1,DH$28))*(10-INDEX(INDIRECT("times"&amp;CK$2),$F291,DH$28))/10</f>
        <v>0</v>
      </c>
      <c r="DI291" s="63">
        <f ca="1">IF(OR(INDEX(INDIRECT("times"&amp;CK$2),$F291,DI$28)&gt;10,INDEX(INDIRECT(CM291),$E291,$F291)="",INDEX(INDIRECT(CM291),$E291,$F291)&gt;=INDEX(INDIRECT(CM291),1,DI$28)),0,(INDEX(INDIRECT(CM291),$E291,$F291))-INDEX(INDIRECT(CM291),1,DI$28))*(10-INDEX(INDIRECT("times"&amp;CK$2),$F291,DI$28))/10</f>
        <v>0</v>
      </c>
      <c r="DJ291" s="64">
        <f ca="1">IF(OR(INDEX(INDIRECT("times"&amp;CK$2),$F291,DJ$28)&gt;10,INDEX(INDIRECT(CM291),$E291,$F291)="",INDEX(INDIRECT(CM291),$E291,$F291)&gt;=INDEX(INDIRECT(CM291),1,DJ$28)),0,(INDEX(INDIRECT(CM291),$E291,$F291))-INDEX(INDIRECT(CM291),1,DJ$28))*(10-INDEX(INDIRECT("times"&amp;CK$2),$F291,DJ$28))/10</f>
        <v>0</v>
      </c>
      <c r="DK291" s="201">
        <v>18</v>
      </c>
      <c r="DM291" s="18" t="s">
        <v>227</v>
      </c>
      <c r="DN291" s="122">
        <f>DM236</f>
        <v>2</v>
      </c>
      <c r="DO291" s="122" t="str">
        <f>DM237</f>
        <v>shop3564</v>
      </c>
      <c r="DP291" s="210" t="str">
        <f t="shared" si="1202"/>
        <v>core2_shop3564</v>
      </c>
      <c r="DQ291" s="122">
        <v>5</v>
      </c>
      <c r="DR291" s="33">
        <v>18</v>
      </c>
      <c r="DS291" s="62">
        <f ca="1">IF(OR(INDEX(INDIRECT("times"&amp;DN$2),$F291,DS$28)&gt;10,INDEX(INDIRECT(DP291),$E291,$F291)="",INDEX(INDIRECT(DP291),$E291,$F291)&gt;=INDEX(INDIRECT(DP291),1,DS$28)),0,(INDEX(INDIRECT(DP291),$E291,$F291))-INDEX(INDIRECT(DP291),1,DS$28))*(10-INDEX(INDIRECT("times"&amp;DN$2),$F291,DS$28))/10</f>
        <v>0</v>
      </c>
      <c r="DT291" s="63">
        <f ca="1">IF(OR(INDEX(INDIRECT("times"&amp;DN$2),$F291,DT$28)&gt;10,INDEX(INDIRECT(DP291),$E291,$F291)="",INDEX(INDIRECT(DP291),$E291,$F291)&gt;=INDEX(INDIRECT(DP291),1,DT$28)),0,(INDEX(INDIRECT(DP291),$E291,$F291))-INDEX(INDIRECT(DP291),1,DT$28))*(10-INDEX(INDIRECT("times"&amp;DN$2),$F291,DT$28))/10</f>
        <v>0</v>
      </c>
      <c r="DU291" s="63">
        <f ca="1">IF(OR(INDEX(INDIRECT("times"&amp;DN$2),$F291,DU$28)&gt;10,INDEX(INDIRECT(DP291),$E291,$F291)="",INDEX(INDIRECT(DP291),$E291,$F291)&gt;=INDEX(INDIRECT(DP291),1,DU$28)),0,(INDEX(INDIRECT(DP291),$E291,$F291))-INDEX(INDIRECT(DP291),1,DU$28))*(10-INDEX(INDIRECT("times"&amp;DN$2),$F291,DU$28))/10</f>
        <v>0</v>
      </c>
      <c r="DV291" s="63">
        <f ca="1">IF(OR(INDEX(INDIRECT("times"&amp;DN$2),$F291,DV$28)&gt;10,INDEX(INDIRECT(DP291),$E291,$F291)="",INDEX(INDIRECT(DP291),$E291,$F291)&gt;=INDEX(INDIRECT(DP291),1,DV$28)),0,(INDEX(INDIRECT(DP291),$E291,$F291))-INDEX(INDIRECT(DP291),1,DV$28))*(10-INDEX(INDIRECT("times"&amp;DN$2),$F291,DV$28))/10</f>
        <v>0</v>
      </c>
      <c r="DW291" s="63">
        <f ca="1">IF(OR(INDEX(INDIRECT("times"&amp;DN$2),$F291,DW$28)&gt;10,INDEX(INDIRECT(DP291),$E291,$F291)="",INDEX(INDIRECT(DP291),$E291,$F291)&gt;=INDEX(INDIRECT(DP291),1,DW$28)),0,(INDEX(INDIRECT(DP291),$E291,$F291))-INDEX(INDIRECT(DP291),1,DW$28))*(10-INDEX(INDIRECT("times"&amp;DN$2),$F291,DW$28))/10</f>
        <v>0</v>
      </c>
      <c r="DX291" s="63">
        <f ca="1">IF(OR(INDEX(INDIRECT("times"&amp;DN$2),$F291,DX$28)&gt;10,INDEX(INDIRECT(DP291),$E291,$F291)="",INDEX(INDIRECT(DP291),$E291,$F291)&gt;=INDEX(INDIRECT(DP291),1,DX$28)),0,(INDEX(INDIRECT(DP291),$E291,$F291))-INDEX(INDIRECT(DP291),1,DX$28))*(10-INDEX(INDIRECT("times"&amp;DN$2),$F291,DX$28))/10</f>
        <v>0</v>
      </c>
      <c r="DY291" s="63">
        <f ca="1">IF(OR(INDEX(INDIRECT("times"&amp;DN$2),$F291,DY$28)&gt;10,INDEX(INDIRECT(DP291),$E291,$F291)="",INDEX(INDIRECT(DP291),$E291,$F291)&gt;=INDEX(INDIRECT(DP291),1,DY$28)),0,(INDEX(INDIRECT(DP291),$E291,$F291))-INDEX(INDIRECT(DP291),1,DY$28))*(10-INDEX(INDIRECT("times"&amp;DN$2),$F291,DY$28))/10</f>
        <v>0</v>
      </c>
      <c r="DZ291" s="63">
        <f ca="1">IF(OR(INDEX(INDIRECT("times"&amp;DN$2),$F291,DZ$28)&gt;10,INDEX(INDIRECT(DP291),$E291,$F291)="",INDEX(INDIRECT(DP291),$E291,$F291)&gt;=INDEX(INDIRECT(DP291),1,DZ$28)),0,(INDEX(INDIRECT(DP291),$E291,$F291))-INDEX(INDIRECT(DP291),1,DZ$28))*(10-INDEX(INDIRECT("times"&amp;DN$2),$F291,DZ$28))/10</f>
        <v>0</v>
      </c>
      <c r="EA291" s="63">
        <f ca="1">IF(OR(INDEX(INDIRECT("times"&amp;DN$2),$F291,EA$28)&gt;10,INDEX(INDIRECT(DP291),$E291,$F291)="",INDEX(INDIRECT(DP291),$E291,$F291)&gt;=INDEX(INDIRECT(DP291),1,EA$28)),0,(INDEX(INDIRECT(DP291),$E291,$F291))-INDEX(INDIRECT(DP291),1,EA$28))*(10-INDEX(INDIRECT("times"&amp;DN$2),$F291,EA$28))/10</f>
        <v>0</v>
      </c>
      <c r="EB291" s="63">
        <f ca="1">IF(OR(INDEX(INDIRECT("times"&amp;DN$2),$F291,EB$28)&gt;10,INDEX(INDIRECT(DP291),$E291,$F291)="",INDEX(INDIRECT(DP291),$E291,$F291)&gt;=INDEX(INDIRECT(DP291),1,EB$28)),0,(INDEX(INDIRECT(DP291),$E291,$F291))-INDEX(INDIRECT(DP291),1,EB$28))*(10-INDEX(INDIRECT("times"&amp;DN$2),$F291,EB$28))/10</f>
        <v>0</v>
      </c>
      <c r="EC291" s="63">
        <f ca="1">IF(OR(INDEX(INDIRECT("times"&amp;DN$2),$F291,EC$28)&gt;10,INDEX(INDIRECT(DP291),$E291,$F291)="",INDEX(INDIRECT(DP291),$E291,$F291)&gt;=INDEX(INDIRECT(DP291),1,EC$28)),0,(INDEX(INDIRECT(DP291),$E291,$F291))-INDEX(INDIRECT(DP291),1,EC$28))*(10-INDEX(INDIRECT("times"&amp;DN$2),$F291,EC$28))/10</f>
        <v>0</v>
      </c>
      <c r="ED291" s="63">
        <f ca="1">IF(OR(INDEX(INDIRECT("times"&amp;DN$2),$F291,ED$28)&gt;10,INDEX(INDIRECT(DP291),$E291,$F291)="",INDEX(INDIRECT(DP291),$E291,$F291)&gt;=INDEX(INDIRECT(DP291),1,ED$28)),0,(INDEX(INDIRECT(DP291),$E291,$F291))-INDEX(INDIRECT(DP291),1,ED$28))*(10-INDEX(INDIRECT("times"&amp;DN$2),$F291,ED$28))/10</f>
        <v>0</v>
      </c>
      <c r="EE291" s="63">
        <f ca="1">IF(OR(INDEX(INDIRECT("times"&amp;DN$2),$F291,EE$28)&gt;10,INDEX(INDIRECT(DP291),$E291,$F291)="",INDEX(INDIRECT(DP291),$E291,$F291)&gt;=INDEX(INDIRECT(DP291),1,EE$28)),0,(INDEX(INDIRECT(DP291),$E291,$F291))-INDEX(INDIRECT(DP291),1,EE$28))*(10-INDEX(INDIRECT("times"&amp;DN$2),$F291,EE$28))/10</f>
        <v>0</v>
      </c>
      <c r="EF291" s="63">
        <f ca="1">IF(OR(INDEX(INDIRECT("times"&amp;DN$2),$F291,EF$28)&gt;10,INDEX(INDIRECT(DP291),$E291,$F291)="",INDEX(INDIRECT(DP291),$E291,$F291)&gt;=INDEX(INDIRECT(DP291),1,EF$28)),0,(INDEX(INDIRECT(DP291),$E291,$F291))-INDEX(INDIRECT(DP291),1,EF$28))*(10-INDEX(INDIRECT("times"&amp;DN$2),$F291,EF$28))/10</f>
        <v>0</v>
      </c>
      <c r="EG291" s="63">
        <f ca="1">IF(OR(INDEX(INDIRECT("times"&amp;DN$2),$F291,EG$28)&gt;10,INDEX(INDIRECT(DP291),$E291,$F291)="",INDEX(INDIRECT(DP291),$E291,$F291)&gt;=INDEX(INDIRECT(DP291),1,EG$28)),0,(INDEX(INDIRECT(DP291),$E291,$F291))-INDEX(INDIRECT(DP291),1,EG$28))*(10-INDEX(INDIRECT("times"&amp;DN$2),$F291,EG$28))/10</f>
        <v>0</v>
      </c>
      <c r="EH291" s="63">
        <f ca="1">IF(OR(INDEX(INDIRECT("times"&amp;DN$2),$F291,EH$28)&gt;10,INDEX(INDIRECT(DP291),$E291,$F291)="",INDEX(INDIRECT(DP291),$E291,$F291)&gt;=INDEX(INDIRECT(DP291),1,EH$28)),0,(INDEX(INDIRECT(DP291),$E291,$F291))-INDEX(INDIRECT(DP291),1,EH$28))*(10-INDEX(INDIRECT("times"&amp;DN$2),$F291,EH$28))/10</f>
        <v>0</v>
      </c>
      <c r="EI291" s="63">
        <f ca="1">IF(OR(INDEX(INDIRECT("times"&amp;DN$2),$F291,EI$28)&gt;10,INDEX(INDIRECT(DP291),$E291,$F291)="",INDEX(INDIRECT(DP291),$E291,$F291)&gt;=INDEX(INDIRECT(DP291),1,EI$28)),0,(INDEX(INDIRECT(DP291),$E291,$F291))-INDEX(INDIRECT(DP291),1,EI$28))*(10-INDEX(INDIRECT("times"&amp;DN$2),$F291,EI$28))/10</f>
        <v>0</v>
      </c>
      <c r="EJ291" s="63">
        <f ca="1">IF(OR(INDEX(INDIRECT("times"&amp;DN$2),$F291,EJ$28)&gt;10,INDEX(INDIRECT(DP291),$E291,$F291)="",INDEX(INDIRECT(DP291),$E291,$F291)&gt;=INDEX(INDIRECT(DP291),1,EJ$28)),0,(INDEX(INDIRECT(DP291),$E291,$F291))-INDEX(INDIRECT(DP291),1,EJ$28))*(10-INDEX(INDIRECT("times"&amp;DN$2),$F291,EJ$28))/10</f>
        <v>0</v>
      </c>
      <c r="EK291" s="63">
        <f ca="1">IF(OR(INDEX(INDIRECT("times"&amp;DN$2),$F291,EK$28)&gt;10,INDEX(INDIRECT(DP291),$E291,$F291)="",INDEX(INDIRECT(DP291),$E291,$F291)&gt;=INDEX(INDIRECT(DP291),1,EK$28)),0,(INDEX(INDIRECT(DP291),$E291,$F291))-INDEX(INDIRECT(DP291),1,EK$28))*(10-INDEX(INDIRECT("times"&amp;DN$2),$F291,EK$28))/10</f>
        <v>0</v>
      </c>
      <c r="EL291" s="63">
        <f ca="1">IF(OR(INDEX(INDIRECT("times"&amp;DN$2),$F291,EL$28)&gt;10,INDEX(INDIRECT(DP291),$E291,$F291)="",INDEX(INDIRECT(DP291),$E291,$F291)&gt;=INDEX(INDIRECT(DP291),1,EL$28)),0,(INDEX(INDIRECT(DP291),$E291,$F291))-INDEX(INDIRECT(DP291),1,EL$28))*(10-INDEX(INDIRECT("times"&amp;DN$2),$F291,EL$28))/10</f>
        <v>0</v>
      </c>
      <c r="EM291" s="64">
        <f ca="1">IF(OR(INDEX(INDIRECT("times"&amp;DN$2),$F291,EM$28)&gt;10,INDEX(INDIRECT(DP291),$E291,$F291)="",INDEX(INDIRECT(DP291),$E291,$F291)&gt;=INDEX(INDIRECT(DP291),1,EM$28)),0,(INDEX(INDIRECT(DP291),$E291,$F291))-INDEX(INDIRECT(DP291),1,EM$28))*(10-INDEX(INDIRECT("times"&amp;DN$2),$F291,EM$28))/10</f>
        <v>0</v>
      </c>
      <c r="EN291" s="201">
        <v>18</v>
      </c>
      <c r="EP291" s="18" t="s">
        <v>227</v>
      </c>
      <c r="EQ291" s="122">
        <f>EP236</f>
        <v>2</v>
      </c>
      <c r="ER291" s="122" t="str">
        <f>EP237</f>
        <v>lei3564</v>
      </c>
      <c r="ES291" s="210" t="str">
        <f t="shared" si="1203"/>
        <v>core2_lei3564</v>
      </c>
      <c r="ET291" s="122">
        <v>5</v>
      </c>
      <c r="EU291" s="33">
        <v>18</v>
      </c>
      <c r="EV291" s="62">
        <f ca="1">IF(OR(INDEX(INDIRECT("times"&amp;EQ$2),$F291,EV$28)&gt;10,INDEX(INDIRECT(ES291),$E291,$F291)="",INDEX(INDIRECT(ES291),$E291,$F291)&gt;=INDEX(INDIRECT(ES291),1,EV$28)),0,(INDEX(INDIRECT(ES291),$E291,$F291))-INDEX(INDIRECT(ES291),1,EV$28))*(10-INDEX(INDIRECT("times"&amp;EQ$2),$F291,EV$28))/10</f>
        <v>0</v>
      </c>
      <c r="EW291" s="63">
        <f ca="1">IF(OR(INDEX(INDIRECT("times"&amp;EQ$2),$F291,EW$28)&gt;10,INDEX(INDIRECT(ES291),$E291,$F291)="",INDEX(INDIRECT(ES291),$E291,$F291)&gt;=INDEX(INDIRECT(ES291),1,EW$28)),0,(INDEX(INDIRECT(ES291),$E291,$F291))-INDEX(INDIRECT(ES291),1,EW$28))*(10-INDEX(INDIRECT("times"&amp;EQ$2),$F291,EW$28))/10</f>
        <v>0</v>
      </c>
      <c r="EX291" s="63">
        <f ca="1">IF(OR(INDEX(INDIRECT("times"&amp;EQ$2),$F291,EX$28)&gt;10,INDEX(INDIRECT(ES291),$E291,$F291)="",INDEX(INDIRECT(ES291),$E291,$F291)&gt;=INDEX(INDIRECT(ES291),1,EX$28)),0,(INDEX(INDIRECT(ES291),$E291,$F291))-INDEX(INDIRECT(ES291),1,EX$28))*(10-INDEX(INDIRECT("times"&amp;EQ$2),$F291,EX$28))/10</f>
        <v>0</v>
      </c>
      <c r="EY291" s="63">
        <f ca="1">IF(OR(INDEX(INDIRECT("times"&amp;EQ$2),$F291,EY$28)&gt;10,INDEX(INDIRECT(ES291),$E291,$F291)="",INDEX(INDIRECT(ES291),$E291,$F291)&gt;=INDEX(INDIRECT(ES291),1,EY$28)),0,(INDEX(INDIRECT(ES291),$E291,$F291))-INDEX(INDIRECT(ES291),1,EY$28))*(10-INDEX(INDIRECT("times"&amp;EQ$2),$F291,EY$28))/10</f>
        <v>0</v>
      </c>
      <c r="EZ291" s="63">
        <f ca="1">IF(OR(INDEX(INDIRECT("times"&amp;EQ$2),$F291,EZ$28)&gt;10,INDEX(INDIRECT(ES291),$E291,$F291)="",INDEX(INDIRECT(ES291),$E291,$F291)&gt;=INDEX(INDIRECT(ES291),1,EZ$28)),0,(INDEX(INDIRECT(ES291),$E291,$F291))-INDEX(INDIRECT(ES291),1,EZ$28))*(10-INDEX(INDIRECT("times"&amp;EQ$2),$F291,EZ$28))/10</f>
        <v>0</v>
      </c>
      <c r="FA291" s="63">
        <f ca="1">IF(OR(INDEX(INDIRECT("times"&amp;EQ$2),$F291,FA$28)&gt;10,INDEX(INDIRECT(ES291),$E291,$F291)="",INDEX(INDIRECT(ES291),$E291,$F291)&gt;=INDEX(INDIRECT(ES291),1,FA$28)),0,(INDEX(INDIRECT(ES291),$E291,$F291))-INDEX(INDIRECT(ES291),1,FA$28))*(10-INDEX(INDIRECT("times"&amp;EQ$2),$F291,FA$28))/10</f>
        <v>0</v>
      </c>
      <c r="FB291" s="63">
        <f ca="1">IF(OR(INDEX(INDIRECT("times"&amp;EQ$2),$F291,FB$28)&gt;10,INDEX(INDIRECT(ES291),$E291,$F291)="",INDEX(INDIRECT(ES291),$E291,$F291)&gt;=INDEX(INDIRECT(ES291),1,FB$28)),0,(INDEX(INDIRECT(ES291),$E291,$F291))-INDEX(INDIRECT(ES291),1,FB$28))*(10-INDEX(INDIRECT("times"&amp;EQ$2),$F291,FB$28))/10</f>
        <v>0</v>
      </c>
      <c r="FC291" s="63">
        <f ca="1">IF(OR(INDEX(INDIRECT("times"&amp;EQ$2),$F291,FC$28)&gt;10,INDEX(INDIRECT(ES291),$E291,$F291)="",INDEX(INDIRECT(ES291),$E291,$F291)&gt;=INDEX(INDIRECT(ES291),1,FC$28)),0,(INDEX(INDIRECT(ES291),$E291,$F291))-INDEX(INDIRECT(ES291),1,FC$28))*(10-INDEX(INDIRECT("times"&amp;EQ$2),$F291,FC$28))/10</f>
        <v>0</v>
      </c>
      <c r="FD291" s="63">
        <f ca="1">IF(OR(INDEX(INDIRECT("times"&amp;EQ$2),$F291,FD$28)&gt;10,INDEX(INDIRECT(ES291),$E291,$F291)="",INDEX(INDIRECT(ES291),$E291,$F291)&gt;=INDEX(INDIRECT(ES291),1,FD$28)),0,(INDEX(INDIRECT(ES291),$E291,$F291))-INDEX(INDIRECT(ES291),1,FD$28))*(10-INDEX(INDIRECT("times"&amp;EQ$2),$F291,FD$28))/10</f>
        <v>0</v>
      </c>
      <c r="FE291" s="63">
        <f ca="1">IF(OR(INDEX(INDIRECT("times"&amp;EQ$2),$F291,FE$28)&gt;10,INDEX(INDIRECT(ES291),$E291,$F291)="",INDEX(INDIRECT(ES291),$E291,$F291)&gt;=INDEX(INDIRECT(ES291),1,FE$28)),0,(INDEX(INDIRECT(ES291),$E291,$F291))-INDEX(INDIRECT(ES291),1,FE$28))*(10-INDEX(INDIRECT("times"&amp;EQ$2),$F291,FE$28))/10</f>
        <v>0</v>
      </c>
      <c r="FF291" s="63">
        <f ca="1">IF(OR(INDEX(INDIRECT("times"&amp;EQ$2),$F291,FF$28)&gt;10,INDEX(INDIRECT(ES291),$E291,$F291)="",INDEX(INDIRECT(ES291),$E291,$F291)&gt;=INDEX(INDIRECT(ES291),1,FF$28)),0,(INDEX(INDIRECT(ES291),$E291,$F291))-INDEX(INDIRECT(ES291),1,FF$28))*(10-INDEX(INDIRECT("times"&amp;EQ$2),$F291,FF$28))/10</f>
        <v>0</v>
      </c>
      <c r="FG291" s="63">
        <f ca="1">IF(OR(INDEX(INDIRECT("times"&amp;EQ$2),$F291,FG$28)&gt;10,INDEX(INDIRECT(ES291),$E291,$F291)="",INDEX(INDIRECT(ES291),$E291,$F291)&gt;=INDEX(INDIRECT(ES291),1,FG$28)),0,(INDEX(INDIRECT(ES291),$E291,$F291))-INDEX(INDIRECT(ES291),1,FG$28))*(10-INDEX(INDIRECT("times"&amp;EQ$2),$F291,FG$28))/10</f>
        <v>0</v>
      </c>
      <c r="FH291" s="63">
        <f ca="1">IF(OR(INDEX(INDIRECT("times"&amp;EQ$2),$F291,FH$28)&gt;10,INDEX(INDIRECT(ES291),$E291,$F291)="",INDEX(INDIRECT(ES291),$E291,$F291)&gt;=INDEX(INDIRECT(ES291),1,FH$28)),0,(INDEX(INDIRECT(ES291),$E291,$F291))-INDEX(INDIRECT(ES291),1,FH$28))*(10-INDEX(INDIRECT("times"&amp;EQ$2),$F291,FH$28))/10</f>
        <v>0</v>
      </c>
      <c r="FI291" s="63">
        <f ca="1">IF(OR(INDEX(INDIRECT("times"&amp;EQ$2),$F291,FI$28)&gt;10,INDEX(INDIRECT(ES291),$E291,$F291)="",INDEX(INDIRECT(ES291),$E291,$F291)&gt;=INDEX(INDIRECT(ES291),1,FI$28)),0,(INDEX(INDIRECT(ES291),$E291,$F291))-INDEX(INDIRECT(ES291),1,FI$28))*(10-INDEX(INDIRECT("times"&amp;EQ$2),$F291,FI$28))/10</f>
        <v>0</v>
      </c>
      <c r="FJ291" s="63">
        <f ca="1">IF(OR(INDEX(INDIRECT("times"&amp;EQ$2),$F291,FJ$28)&gt;10,INDEX(INDIRECT(ES291),$E291,$F291)="",INDEX(INDIRECT(ES291),$E291,$F291)&gt;=INDEX(INDIRECT(ES291),1,FJ$28)),0,(INDEX(INDIRECT(ES291),$E291,$F291))-INDEX(INDIRECT(ES291),1,FJ$28))*(10-INDEX(INDIRECT("times"&amp;EQ$2),$F291,FJ$28))/10</f>
        <v>0</v>
      </c>
      <c r="FK291" s="63">
        <f ca="1">IF(OR(INDEX(INDIRECT("times"&amp;EQ$2),$F291,FK$28)&gt;10,INDEX(INDIRECT(ES291),$E291,$F291)="",INDEX(INDIRECT(ES291),$E291,$F291)&gt;=INDEX(INDIRECT(ES291),1,FK$28)),0,(INDEX(INDIRECT(ES291),$E291,$F291))-INDEX(INDIRECT(ES291),1,FK$28))*(10-INDEX(INDIRECT("times"&amp;EQ$2),$F291,FK$28))/10</f>
        <v>0</v>
      </c>
      <c r="FL291" s="63">
        <f ca="1">IF(OR(INDEX(INDIRECT("times"&amp;EQ$2),$F291,FL$28)&gt;10,INDEX(INDIRECT(ES291),$E291,$F291)="",INDEX(INDIRECT(ES291),$E291,$F291)&gt;=INDEX(INDIRECT(ES291),1,FL$28)),0,(INDEX(INDIRECT(ES291),$E291,$F291))-INDEX(INDIRECT(ES291),1,FL$28))*(10-INDEX(INDIRECT("times"&amp;EQ$2),$F291,FL$28))/10</f>
        <v>0</v>
      </c>
      <c r="FM291" s="63">
        <f ca="1">IF(OR(INDEX(INDIRECT("times"&amp;EQ$2),$F291,FM$28)&gt;10,INDEX(INDIRECT(ES291),$E291,$F291)="",INDEX(INDIRECT(ES291),$E291,$F291)&gt;=INDEX(INDIRECT(ES291),1,FM$28)),0,(INDEX(INDIRECT(ES291),$E291,$F291))-INDEX(INDIRECT(ES291),1,FM$28))*(10-INDEX(INDIRECT("times"&amp;EQ$2),$F291,FM$28))/10</f>
        <v>0</v>
      </c>
      <c r="FN291" s="63">
        <f ca="1">IF(OR(INDEX(INDIRECT("times"&amp;EQ$2),$F291,FN$28)&gt;10,INDEX(INDIRECT(ES291),$E291,$F291)="",INDEX(INDIRECT(ES291),$E291,$F291)&gt;=INDEX(INDIRECT(ES291),1,FN$28)),0,(INDEX(INDIRECT(ES291),$E291,$F291))-INDEX(INDIRECT(ES291),1,FN$28))*(10-INDEX(INDIRECT("times"&amp;EQ$2),$F291,FN$28))/10</f>
        <v>0</v>
      </c>
      <c r="FO291" s="63">
        <f ca="1">IF(OR(INDEX(INDIRECT("times"&amp;EQ$2),$F291,FO$28)&gt;10,INDEX(INDIRECT(ES291),$E291,$F291)="",INDEX(INDIRECT(ES291),$E291,$F291)&gt;=INDEX(INDIRECT(ES291),1,FO$28)),0,(INDEX(INDIRECT(ES291),$E291,$F291))-INDEX(INDIRECT(ES291),1,FO$28))*(10-INDEX(INDIRECT("times"&amp;EQ$2),$F291,FO$28))/10</f>
        <v>0</v>
      </c>
      <c r="FP291" s="64">
        <f ca="1">IF(OR(INDEX(INDIRECT("times"&amp;EQ$2),$F291,FP$28)&gt;10,INDEX(INDIRECT(ES291),$E291,$F291)="",INDEX(INDIRECT(ES291),$E291,$F291)&gt;=INDEX(INDIRECT(ES291),1,FP$28)),0,(INDEX(INDIRECT(ES291),$E291,$F291))-INDEX(INDIRECT(ES291),1,FP$28))*(10-INDEX(INDIRECT("times"&amp;EQ$2),$F291,FP$28))/10</f>
        <v>0</v>
      </c>
      <c r="FQ291" s="201">
        <v>18</v>
      </c>
      <c r="FS291" s="18" t="s">
        <v>227</v>
      </c>
      <c r="FT291" s="122">
        <f>FS236</f>
        <v>2</v>
      </c>
      <c r="FU291" s="122" t="str">
        <f>FS237</f>
        <v>shop65</v>
      </c>
      <c r="FV291" s="210" t="str">
        <f t="shared" si="1204"/>
        <v>core2_shop65</v>
      </c>
      <c r="FW291" s="122">
        <v>5</v>
      </c>
      <c r="FX291" s="33">
        <v>18</v>
      </c>
      <c r="FY291" s="62">
        <f ca="1">IF(OR(INDEX(INDIRECT("times"&amp;FT$2),$F291,FY$28)&gt;10,INDEX(INDIRECT(FV291),$E291,$F291)="",INDEX(INDIRECT(FV291),$E291,$F291)&gt;=INDEX(INDIRECT(FV291),1,FY$28)),0,(INDEX(INDIRECT(FV291),$E291,$F291))-INDEX(INDIRECT(FV291),1,FY$28))*(10-INDEX(INDIRECT("times"&amp;FT$2),$F291,FY$28))/10</f>
        <v>0</v>
      </c>
      <c r="FZ291" s="63">
        <f ca="1">IF(OR(INDEX(INDIRECT("times"&amp;FT$2),$F291,FZ$28)&gt;10,INDEX(INDIRECT(FV291),$E291,$F291)="",INDEX(INDIRECT(FV291),$E291,$F291)&gt;=INDEX(INDIRECT(FV291),1,FZ$28)),0,(INDEX(INDIRECT(FV291),$E291,$F291))-INDEX(INDIRECT(FV291),1,FZ$28))*(10-INDEX(INDIRECT("times"&amp;FT$2),$F291,FZ$28))/10</f>
        <v>0</v>
      </c>
      <c r="GA291" s="63">
        <f ca="1">IF(OR(INDEX(INDIRECT("times"&amp;FT$2),$F291,GA$28)&gt;10,INDEX(INDIRECT(FV291),$E291,$F291)="",INDEX(INDIRECT(FV291),$E291,$F291)&gt;=INDEX(INDIRECT(FV291),1,GA$28)),0,(INDEX(INDIRECT(FV291),$E291,$F291))-INDEX(INDIRECT(FV291),1,GA$28))*(10-INDEX(INDIRECT("times"&amp;FT$2),$F291,GA$28))/10</f>
        <v>0</v>
      </c>
      <c r="GB291" s="63">
        <f ca="1">IF(OR(INDEX(INDIRECT("times"&amp;FT$2),$F291,GB$28)&gt;10,INDEX(INDIRECT(FV291),$E291,$F291)="",INDEX(INDIRECT(FV291),$E291,$F291)&gt;=INDEX(INDIRECT(FV291),1,GB$28)),0,(INDEX(INDIRECT(FV291),$E291,$F291))-INDEX(INDIRECT(FV291),1,GB$28))*(10-INDEX(INDIRECT("times"&amp;FT$2),$F291,GB$28))/10</f>
        <v>0</v>
      </c>
      <c r="GC291" s="63">
        <f ca="1">IF(OR(INDEX(INDIRECT("times"&amp;FT$2),$F291,GC$28)&gt;10,INDEX(INDIRECT(FV291),$E291,$F291)="",INDEX(INDIRECT(FV291),$E291,$F291)&gt;=INDEX(INDIRECT(FV291),1,GC$28)),0,(INDEX(INDIRECT(FV291),$E291,$F291))-INDEX(INDIRECT(FV291),1,GC$28))*(10-INDEX(INDIRECT("times"&amp;FT$2),$F291,GC$28))/10</f>
        <v>0</v>
      </c>
      <c r="GD291" s="63">
        <f ca="1">IF(OR(INDEX(INDIRECT("times"&amp;FT$2),$F291,GD$28)&gt;10,INDEX(INDIRECT(FV291),$E291,$F291)="",INDEX(INDIRECT(FV291),$E291,$F291)&gt;=INDEX(INDIRECT(FV291),1,GD$28)),0,(INDEX(INDIRECT(FV291),$E291,$F291))-INDEX(INDIRECT(FV291),1,GD$28))*(10-INDEX(INDIRECT("times"&amp;FT$2),$F291,GD$28))/10</f>
        <v>0</v>
      </c>
      <c r="GE291" s="63">
        <f ca="1">IF(OR(INDEX(INDIRECT("times"&amp;FT$2),$F291,GE$28)&gt;10,INDEX(INDIRECT(FV291),$E291,$F291)="",INDEX(INDIRECT(FV291),$E291,$F291)&gt;=INDEX(INDIRECT(FV291),1,GE$28)),0,(INDEX(INDIRECT(FV291),$E291,$F291))-INDEX(INDIRECT(FV291),1,GE$28))*(10-INDEX(INDIRECT("times"&amp;FT$2),$F291,GE$28))/10</f>
        <v>0</v>
      </c>
      <c r="GF291" s="63">
        <f ca="1">IF(OR(INDEX(INDIRECT("times"&amp;FT$2),$F291,GF$28)&gt;10,INDEX(INDIRECT(FV291),$E291,$F291)="",INDEX(INDIRECT(FV291),$E291,$F291)&gt;=INDEX(INDIRECT(FV291),1,GF$28)),0,(INDEX(INDIRECT(FV291),$E291,$F291))-INDEX(INDIRECT(FV291),1,GF$28))*(10-INDEX(INDIRECT("times"&amp;FT$2),$F291,GF$28))/10</f>
        <v>0</v>
      </c>
      <c r="GG291" s="63">
        <f ca="1">IF(OR(INDEX(INDIRECT("times"&amp;FT$2),$F291,GG$28)&gt;10,INDEX(INDIRECT(FV291),$E291,$F291)="",INDEX(INDIRECT(FV291),$E291,$F291)&gt;=INDEX(INDIRECT(FV291),1,GG$28)),0,(INDEX(INDIRECT(FV291),$E291,$F291))-INDEX(INDIRECT(FV291),1,GG$28))*(10-INDEX(INDIRECT("times"&amp;FT$2),$F291,GG$28))/10</f>
        <v>0</v>
      </c>
      <c r="GH291" s="63">
        <f ca="1">IF(OR(INDEX(INDIRECT("times"&amp;FT$2),$F291,GH$28)&gt;10,INDEX(INDIRECT(FV291),$E291,$F291)="",INDEX(INDIRECT(FV291),$E291,$F291)&gt;=INDEX(INDIRECT(FV291),1,GH$28)),0,(INDEX(INDIRECT(FV291),$E291,$F291))-INDEX(INDIRECT(FV291),1,GH$28))*(10-INDEX(INDIRECT("times"&amp;FT$2),$F291,GH$28))/10</f>
        <v>0</v>
      </c>
      <c r="GI291" s="63">
        <f ca="1">IF(OR(INDEX(INDIRECT("times"&amp;FT$2),$F291,GI$28)&gt;10,INDEX(INDIRECT(FV291),$E291,$F291)="",INDEX(INDIRECT(FV291),$E291,$F291)&gt;=INDEX(INDIRECT(FV291),1,GI$28)),0,(INDEX(INDIRECT(FV291),$E291,$F291))-INDEX(INDIRECT(FV291),1,GI$28))*(10-INDEX(INDIRECT("times"&amp;FT$2),$F291,GI$28))/10</f>
        <v>0</v>
      </c>
      <c r="GJ291" s="63">
        <f ca="1">IF(OR(INDEX(INDIRECT("times"&amp;FT$2),$F291,GJ$28)&gt;10,INDEX(INDIRECT(FV291),$E291,$F291)="",INDEX(INDIRECT(FV291),$E291,$F291)&gt;=INDEX(INDIRECT(FV291),1,GJ$28)),0,(INDEX(INDIRECT(FV291),$E291,$F291))-INDEX(INDIRECT(FV291),1,GJ$28))*(10-INDEX(INDIRECT("times"&amp;FT$2),$F291,GJ$28))/10</f>
        <v>0</v>
      </c>
      <c r="GK291" s="63">
        <f ca="1">IF(OR(INDEX(INDIRECT("times"&amp;FT$2),$F291,GK$28)&gt;10,INDEX(INDIRECT(FV291),$E291,$F291)="",INDEX(INDIRECT(FV291),$E291,$F291)&gt;=INDEX(INDIRECT(FV291),1,GK$28)),0,(INDEX(INDIRECT(FV291),$E291,$F291))-INDEX(INDIRECT(FV291),1,GK$28))*(10-INDEX(INDIRECT("times"&amp;FT$2),$F291,GK$28))/10</f>
        <v>0</v>
      </c>
      <c r="GL291" s="63">
        <f ca="1">IF(OR(INDEX(INDIRECT("times"&amp;FT$2),$F291,GL$28)&gt;10,INDEX(INDIRECT(FV291),$E291,$F291)="",INDEX(INDIRECT(FV291),$E291,$F291)&gt;=INDEX(INDIRECT(FV291),1,GL$28)),0,(INDEX(INDIRECT(FV291),$E291,$F291))-INDEX(INDIRECT(FV291),1,GL$28))*(10-INDEX(INDIRECT("times"&amp;FT$2),$F291,GL$28))/10</f>
        <v>0</v>
      </c>
      <c r="GM291" s="63">
        <f ca="1">IF(OR(INDEX(INDIRECT("times"&amp;FT$2),$F291,GM$28)&gt;10,INDEX(INDIRECT(FV291),$E291,$F291)="",INDEX(INDIRECT(FV291),$E291,$F291)&gt;=INDEX(INDIRECT(FV291),1,GM$28)),0,(INDEX(INDIRECT(FV291),$E291,$F291))-INDEX(INDIRECT(FV291),1,GM$28))*(10-INDEX(INDIRECT("times"&amp;FT$2),$F291,GM$28))/10</f>
        <v>0</v>
      </c>
      <c r="GN291" s="63">
        <f ca="1">IF(OR(INDEX(INDIRECT("times"&amp;FT$2),$F291,GN$28)&gt;10,INDEX(INDIRECT(FV291),$E291,$F291)="",INDEX(INDIRECT(FV291),$E291,$F291)&gt;=INDEX(INDIRECT(FV291),1,GN$28)),0,(INDEX(INDIRECT(FV291),$E291,$F291))-INDEX(INDIRECT(FV291),1,GN$28))*(10-INDEX(INDIRECT("times"&amp;FT$2),$F291,GN$28))/10</f>
        <v>0</v>
      </c>
      <c r="GO291" s="63">
        <f ca="1">IF(OR(INDEX(INDIRECT("times"&amp;FT$2),$F291,GO$28)&gt;10,INDEX(INDIRECT(FV291),$E291,$F291)="",INDEX(INDIRECT(FV291),$E291,$F291)&gt;=INDEX(INDIRECT(FV291),1,GO$28)),0,(INDEX(INDIRECT(FV291),$E291,$F291))-INDEX(INDIRECT(FV291),1,GO$28))*(10-INDEX(INDIRECT("times"&amp;FT$2),$F291,GO$28))/10</f>
        <v>0</v>
      </c>
      <c r="GP291" s="63">
        <f ca="1">IF(OR(INDEX(INDIRECT("times"&amp;FT$2),$F291,GP$28)&gt;10,INDEX(INDIRECT(FV291),$E291,$F291)="",INDEX(INDIRECT(FV291),$E291,$F291)&gt;=INDEX(INDIRECT(FV291),1,GP$28)),0,(INDEX(INDIRECT(FV291),$E291,$F291))-INDEX(INDIRECT(FV291),1,GP$28))*(10-INDEX(INDIRECT("times"&amp;FT$2),$F291,GP$28))/10</f>
        <v>0</v>
      </c>
      <c r="GQ291" s="63">
        <f ca="1">IF(OR(INDEX(INDIRECT("times"&amp;FT$2),$F291,GQ$28)&gt;10,INDEX(INDIRECT(FV291),$E291,$F291)="",INDEX(INDIRECT(FV291),$E291,$F291)&gt;=INDEX(INDIRECT(FV291),1,GQ$28)),0,(INDEX(INDIRECT(FV291),$E291,$F291))-INDEX(INDIRECT(FV291),1,GQ$28))*(10-INDEX(INDIRECT("times"&amp;FT$2),$F291,GQ$28))/10</f>
        <v>0</v>
      </c>
      <c r="GR291" s="63">
        <f ca="1">IF(OR(INDEX(INDIRECT("times"&amp;FT$2),$F291,GR$28)&gt;10,INDEX(INDIRECT(FV291),$E291,$F291)="",INDEX(INDIRECT(FV291),$E291,$F291)&gt;=INDEX(INDIRECT(FV291),1,GR$28)),0,(INDEX(INDIRECT(FV291),$E291,$F291))-INDEX(INDIRECT(FV291),1,GR$28))*(10-INDEX(INDIRECT("times"&amp;FT$2),$F291,GR$28))/10</f>
        <v>0</v>
      </c>
      <c r="GS291" s="64">
        <f ca="1">IF(OR(INDEX(INDIRECT("times"&amp;FT$2),$F291,GS$28)&gt;10,INDEX(INDIRECT(FV291),$E291,$F291)="",INDEX(INDIRECT(FV291),$E291,$F291)&gt;=INDEX(INDIRECT(FV291),1,GS$28)),0,(INDEX(INDIRECT(FV291),$E291,$F291))-INDEX(INDIRECT(FV291),1,GS$28))*(10-INDEX(INDIRECT("times"&amp;FT$2),$F291,GS$28))/10</f>
        <v>0</v>
      </c>
      <c r="GT291" s="201">
        <v>18</v>
      </c>
      <c r="GV291" s="18" t="s">
        <v>227</v>
      </c>
      <c r="GW291" s="122">
        <f>GV236</f>
        <v>2</v>
      </c>
      <c r="GX291" s="122" t="str">
        <f>GV237</f>
        <v>lei65</v>
      </c>
      <c r="GY291" s="210" t="str">
        <f t="shared" si="1205"/>
        <v>core2_lei65</v>
      </c>
      <c r="GZ291" s="122">
        <v>5</v>
      </c>
      <c r="HA291" s="33">
        <v>18</v>
      </c>
      <c r="HB291" s="62">
        <f ca="1">IF(OR(INDEX(INDIRECT("times"&amp;GW$2),$F291,HB$28)&gt;10,INDEX(INDIRECT(GY291),$E291,$F291)="",INDEX(INDIRECT(GY291),$E291,$F291)&gt;=INDEX(INDIRECT(GY291),1,HB$28)),0,(INDEX(INDIRECT(GY291),$E291,$F291))-INDEX(INDIRECT(GY291),1,HB$28))*(10-INDEX(INDIRECT("times"&amp;GW$2),$F291,HB$28))/10</f>
        <v>0</v>
      </c>
      <c r="HC291" s="63">
        <f ca="1">IF(OR(INDEX(INDIRECT("times"&amp;GW$2),$F291,HC$28)&gt;10,INDEX(INDIRECT(GY291),$E291,$F291)="",INDEX(INDIRECT(GY291),$E291,$F291)&gt;=INDEX(INDIRECT(GY291),1,HC$28)),0,(INDEX(INDIRECT(GY291),$E291,$F291))-INDEX(INDIRECT(GY291),1,HC$28))*(10-INDEX(INDIRECT("times"&amp;GW$2),$F291,HC$28))/10</f>
        <v>0</v>
      </c>
      <c r="HD291" s="63">
        <f ca="1">IF(OR(INDEX(INDIRECT("times"&amp;GW$2),$F291,HD$28)&gt;10,INDEX(INDIRECT(GY291),$E291,$F291)="",INDEX(INDIRECT(GY291),$E291,$F291)&gt;=INDEX(INDIRECT(GY291),1,HD$28)),0,(INDEX(INDIRECT(GY291),$E291,$F291))-INDEX(INDIRECT(GY291),1,HD$28))*(10-INDEX(INDIRECT("times"&amp;GW$2),$F291,HD$28))/10</f>
        <v>0</v>
      </c>
      <c r="HE291" s="63">
        <f ca="1">IF(OR(INDEX(INDIRECT("times"&amp;GW$2),$F291,HE$28)&gt;10,INDEX(INDIRECT(GY291),$E291,$F291)="",INDEX(INDIRECT(GY291),$E291,$F291)&gt;=INDEX(INDIRECT(GY291),1,HE$28)),0,(INDEX(INDIRECT(GY291),$E291,$F291))-INDEX(INDIRECT(GY291),1,HE$28))*(10-INDEX(INDIRECT("times"&amp;GW$2),$F291,HE$28))/10</f>
        <v>0</v>
      </c>
      <c r="HF291" s="63">
        <f ca="1">IF(OR(INDEX(INDIRECT("times"&amp;GW$2),$F291,HF$28)&gt;10,INDEX(INDIRECT(GY291),$E291,$F291)="",INDEX(INDIRECT(GY291),$E291,$F291)&gt;=INDEX(INDIRECT(GY291),1,HF$28)),0,(INDEX(INDIRECT(GY291),$E291,$F291))-INDEX(INDIRECT(GY291),1,HF$28))*(10-INDEX(INDIRECT("times"&amp;GW$2),$F291,HF$28))/10</f>
        <v>0</v>
      </c>
      <c r="HG291" s="63">
        <f ca="1">IF(OR(INDEX(INDIRECT("times"&amp;GW$2),$F291,HG$28)&gt;10,INDEX(INDIRECT(GY291),$E291,$F291)="",INDEX(INDIRECT(GY291),$E291,$F291)&gt;=INDEX(INDIRECT(GY291),1,HG$28)),0,(INDEX(INDIRECT(GY291),$E291,$F291))-INDEX(INDIRECT(GY291),1,HG$28))*(10-INDEX(INDIRECT("times"&amp;GW$2),$F291,HG$28))/10</f>
        <v>0</v>
      </c>
      <c r="HH291" s="63">
        <f ca="1">IF(OR(INDEX(INDIRECT("times"&amp;GW$2),$F291,HH$28)&gt;10,INDEX(INDIRECT(GY291),$E291,$F291)="",INDEX(INDIRECT(GY291),$E291,$F291)&gt;=INDEX(INDIRECT(GY291),1,HH$28)),0,(INDEX(INDIRECT(GY291),$E291,$F291))-INDEX(INDIRECT(GY291),1,HH$28))*(10-INDEX(INDIRECT("times"&amp;GW$2),$F291,HH$28))/10</f>
        <v>0</v>
      </c>
      <c r="HI291" s="63">
        <f ca="1">IF(OR(INDEX(INDIRECT("times"&amp;GW$2),$F291,HI$28)&gt;10,INDEX(INDIRECT(GY291),$E291,$F291)="",INDEX(INDIRECT(GY291),$E291,$F291)&gt;=INDEX(INDIRECT(GY291),1,HI$28)),0,(INDEX(INDIRECT(GY291),$E291,$F291))-INDEX(INDIRECT(GY291),1,HI$28))*(10-INDEX(INDIRECT("times"&amp;GW$2),$F291,HI$28))/10</f>
        <v>0</v>
      </c>
      <c r="HJ291" s="63">
        <f ca="1">IF(OR(INDEX(INDIRECT("times"&amp;GW$2),$F291,HJ$28)&gt;10,INDEX(INDIRECT(GY291),$E291,$F291)="",INDEX(INDIRECT(GY291),$E291,$F291)&gt;=INDEX(INDIRECT(GY291),1,HJ$28)),0,(INDEX(INDIRECT(GY291),$E291,$F291))-INDEX(INDIRECT(GY291),1,HJ$28))*(10-INDEX(INDIRECT("times"&amp;GW$2),$F291,HJ$28))/10</f>
        <v>0</v>
      </c>
      <c r="HK291" s="63">
        <f ca="1">IF(OR(INDEX(INDIRECT("times"&amp;GW$2),$F291,HK$28)&gt;10,INDEX(INDIRECT(GY291),$E291,$F291)="",INDEX(INDIRECT(GY291),$E291,$F291)&gt;=INDEX(INDIRECT(GY291),1,HK$28)),0,(INDEX(INDIRECT(GY291),$E291,$F291))-INDEX(INDIRECT(GY291),1,HK$28))*(10-INDEX(INDIRECT("times"&amp;GW$2),$F291,HK$28))/10</f>
        <v>0</v>
      </c>
      <c r="HL291" s="63">
        <f ca="1">IF(OR(INDEX(INDIRECT("times"&amp;GW$2),$F291,HL$28)&gt;10,INDEX(INDIRECT(GY291),$E291,$F291)="",INDEX(INDIRECT(GY291),$E291,$F291)&gt;=INDEX(INDIRECT(GY291),1,HL$28)),0,(INDEX(INDIRECT(GY291),$E291,$F291))-INDEX(INDIRECT(GY291),1,HL$28))*(10-INDEX(INDIRECT("times"&amp;GW$2),$F291,HL$28))/10</f>
        <v>0</v>
      </c>
      <c r="HM291" s="63">
        <f ca="1">IF(OR(INDEX(INDIRECT("times"&amp;GW$2),$F291,HM$28)&gt;10,INDEX(INDIRECT(GY291),$E291,$F291)="",INDEX(INDIRECT(GY291),$E291,$F291)&gt;=INDEX(INDIRECT(GY291),1,HM$28)),0,(INDEX(INDIRECT(GY291),$E291,$F291))-INDEX(INDIRECT(GY291),1,HM$28))*(10-INDEX(INDIRECT("times"&amp;GW$2),$F291,HM$28))/10</f>
        <v>0</v>
      </c>
      <c r="HN291" s="63">
        <f ca="1">IF(OR(INDEX(INDIRECT("times"&amp;GW$2),$F291,HN$28)&gt;10,INDEX(INDIRECT(GY291),$E291,$F291)="",INDEX(INDIRECT(GY291),$E291,$F291)&gt;=INDEX(INDIRECT(GY291),1,HN$28)),0,(INDEX(INDIRECT(GY291),$E291,$F291))-INDEX(INDIRECT(GY291),1,HN$28))*(10-INDEX(INDIRECT("times"&amp;GW$2),$F291,HN$28))/10</f>
        <v>0</v>
      </c>
      <c r="HO291" s="63">
        <f ca="1">IF(OR(INDEX(INDIRECT("times"&amp;GW$2),$F291,HO$28)&gt;10,INDEX(INDIRECT(GY291),$E291,$F291)="",INDEX(INDIRECT(GY291),$E291,$F291)&gt;=INDEX(INDIRECT(GY291),1,HO$28)),0,(INDEX(INDIRECT(GY291),$E291,$F291))-INDEX(INDIRECT(GY291),1,HO$28))*(10-INDEX(INDIRECT("times"&amp;GW$2),$F291,HO$28))/10</f>
        <v>0</v>
      </c>
      <c r="HP291" s="63">
        <f ca="1">IF(OR(INDEX(INDIRECT("times"&amp;GW$2),$F291,HP$28)&gt;10,INDEX(INDIRECT(GY291),$E291,$F291)="",INDEX(INDIRECT(GY291),$E291,$F291)&gt;=INDEX(INDIRECT(GY291),1,HP$28)),0,(INDEX(INDIRECT(GY291),$E291,$F291))-INDEX(INDIRECT(GY291),1,HP$28))*(10-INDEX(INDIRECT("times"&amp;GW$2),$F291,HP$28))/10</f>
        <v>0</v>
      </c>
      <c r="HQ291" s="63">
        <f ca="1">IF(OR(INDEX(INDIRECT("times"&amp;GW$2),$F291,HQ$28)&gt;10,INDEX(INDIRECT(GY291),$E291,$F291)="",INDEX(INDIRECT(GY291),$E291,$F291)&gt;=INDEX(INDIRECT(GY291),1,HQ$28)),0,(INDEX(INDIRECT(GY291),$E291,$F291))-INDEX(INDIRECT(GY291),1,HQ$28))*(10-INDEX(INDIRECT("times"&amp;GW$2),$F291,HQ$28))/10</f>
        <v>0</v>
      </c>
      <c r="HR291" s="63">
        <f ca="1">IF(OR(INDEX(INDIRECT("times"&amp;GW$2),$F291,HR$28)&gt;10,INDEX(INDIRECT(GY291),$E291,$F291)="",INDEX(INDIRECT(GY291),$E291,$F291)&gt;=INDEX(INDIRECT(GY291),1,HR$28)),0,(INDEX(INDIRECT(GY291),$E291,$F291))-INDEX(INDIRECT(GY291),1,HR$28))*(10-INDEX(INDIRECT("times"&amp;GW$2),$F291,HR$28))/10</f>
        <v>0</v>
      </c>
      <c r="HS291" s="63">
        <f ca="1">IF(OR(INDEX(INDIRECT("times"&amp;GW$2),$F291,HS$28)&gt;10,INDEX(INDIRECT(GY291),$E291,$F291)="",INDEX(INDIRECT(GY291),$E291,$F291)&gt;=INDEX(INDIRECT(GY291),1,HS$28)),0,(INDEX(INDIRECT(GY291),$E291,$F291))-INDEX(INDIRECT(GY291),1,HS$28))*(10-INDEX(INDIRECT("times"&amp;GW$2),$F291,HS$28))/10</f>
        <v>0</v>
      </c>
      <c r="HT291" s="63">
        <f ca="1">IF(OR(INDEX(INDIRECT("times"&amp;GW$2),$F291,HT$28)&gt;10,INDEX(INDIRECT(GY291),$E291,$F291)="",INDEX(INDIRECT(GY291),$E291,$F291)&gt;=INDEX(INDIRECT(GY291),1,HT$28)),0,(INDEX(INDIRECT(GY291),$E291,$F291))-INDEX(INDIRECT(GY291),1,HT$28))*(10-INDEX(INDIRECT("times"&amp;GW$2),$F291,HT$28))/10</f>
        <v>0</v>
      </c>
      <c r="HU291" s="63">
        <f ca="1">IF(OR(INDEX(INDIRECT("times"&amp;GW$2),$F291,HU$28)&gt;10,INDEX(INDIRECT(GY291),$E291,$F291)="",INDEX(INDIRECT(GY291),$E291,$F291)&gt;=INDEX(INDIRECT(GY291),1,HU$28)),0,(INDEX(INDIRECT(GY291),$E291,$F291))-INDEX(INDIRECT(GY291),1,HU$28))*(10-INDEX(INDIRECT("times"&amp;GW$2),$F291,HU$28))/10</f>
        <v>0</v>
      </c>
      <c r="HV291" s="64">
        <f ca="1">IF(OR(INDEX(INDIRECT("times"&amp;GW$2),$F291,HV$28)&gt;10,INDEX(INDIRECT(GY291),$E291,$F291)="",INDEX(INDIRECT(GY291),$E291,$F291)&gt;=INDEX(INDIRECT(GY291),1,HV$28)),0,(INDEX(INDIRECT(GY291),$E291,$F291))-INDEX(INDIRECT(GY291),1,HV$28))*(10-INDEX(INDIRECT("times"&amp;GW$2),$F291,HV$28))/10</f>
        <v>0</v>
      </c>
      <c r="HW291" s="201">
        <v>18</v>
      </c>
    </row>
    <row r="292" spans="1:231" ht="15">
      <c r="A292" s="18" t="s">
        <v>228</v>
      </c>
      <c r="B292" s="122">
        <f>A236</f>
        <v>2</v>
      </c>
      <c r="C292" s="122" t="str">
        <f>A237</f>
        <v>work1834</v>
      </c>
      <c r="D292" s="210" t="str">
        <f t="shared" si="1198"/>
        <v>core2_work1834</v>
      </c>
      <c r="E292" s="122">
        <v>5</v>
      </c>
      <c r="F292" s="33">
        <v>19</v>
      </c>
      <c r="G292" s="62">
        <f ca="1">IF(OR(INDEX(INDIRECT("times"&amp;B$2),$F292,G$28)&gt;10,INDEX(INDIRECT(D292),$E292,$F292)="",INDEX(INDIRECT(D292),$E292,$F292)&gt;=INDEX(INDIRECT(D292),1,G$28)),0,(INDEX(INDIRECT(D292),$E292,$F292))-INDEX(INDIRECT(D292),1,G$28))*(10-INDEX(INDIRECT("times"&amp;B$2),$F292,G$28))/10</f>
        <v>0</v>
      </c>
      <c r="H292" s="63">
        <f ca="1">IF(OR(INDEX(INDIRECT("times"&amp;B$2),$F292,H$28)&gt;10,INDEX(INDIRECT(D292),$E292,$F292)="",INDEX(INDIRECT(D292),$E292,$F292)&gt;=INDEX(INDIRECT(D292),1,H$28)),0,(INDEX(INDIRECT(D292),$E292,$F292))-INDEX(INDIRECT(D292),1,H$28))*(10-INDEX(INDIRECT("times"&amp;B$2),$F292,H$28))/10</f>
        <v>0</v>
      </c>
      <c r="I292" s="63">
        <f ca="1">IF(OR(INDEX(INDIRECT("times"&amp;B$2),$F292,I$28)&gt;10,INDEX(INDIRECT(D292),$E292,$F292)="",INDEX(INDIRECT(D292),$E292,$F292)&gt;=INDEX(INDIRECT(D292),1,I$28)),0,(INDEX(INDIRECT(D292),$E292,$F292))-INDEX(INDIRECT(D292),1,I$28))*(10-INDEX(INDIRECT("times"&amp;B$2),$F292,I$28))/10</f>
        <v>0</v>
      </c>
      <c r="J292" s="63">
        <f ca="1">IF(OR(INDEX(INDIRECT("times"&amp;B$2),$F292,J$28)&gt;10,INDEX(INDIRECT(D292),$E292,$F292)="",INDEX(INDIRECT(D292),$E292,$F292)&gt;=INDEX(INDIRECT(D292),1,J$28)),0,(INDEX(INDIRECT(D292),$E292,$F292))-INDEX(INDIRECT(D292),1,J$28))*(10-INDEX(INDIRECT("times"&amp;B$2),$F292,J$28))/10</f>
        <v>0</v>
      </c>
      <c r="K292" s="63">
        <f ca="1">IF(OR(INDEX(INDIRECT("times"&amp;B$2),$F292,K$28)&gt;10,INDEX(INDIRECT(D292),$E292,$F292)="",INDEX(INDIRECT(D292),$E292,$F292)&gt;=INDEX(INDIRECT(D292),1,K$28)),0,(INDEX(INDIRECT(D292),$E292,$F292))-INDEX(INDIRECT(D292),1,K$28))*(10-INDEX(INDIRECT("times"&amp;B$2),$F292,K$28))/10</f>
        <v>0</v>
      </c>
      <c r="L292" s="63">
        <f ca="1">IF(OR(INDEX(INDIRECT("times"&amp;B$2),$F292,L$28)&gt;10,INDEX(INDIRECT(D292),$E292,$F292)="",INDEX(INDIRECT(D292),$E292,$F292)&gt;=INDEX(INDIRECT(D292),1,L$28)),0,(INDEX(INDIRECT(D292),$E292,$F292))-INDEX(INDIRECT(D292),1,L$28))*(10-INDEX(INDIRECT("times"&amp;B$2),$F292,L$28))/10</f>
        <v>0</v>
      </c>
      <c r="M292" s="63">
        <f ca="1">IF(OR(INDEX(INDIRECT("times"&amp;B$2),$F292,M$28)&gt;10,INDEX(INDIRECT(D292),$E292,$F292)="",INDEX(INDIRECT(D292),$E292,$F292)&gt;=INDEX(INDIRECT(D292),1,M$28)),0,(INDEX(INDIRECT(D292),$E292,$F292))-INDEX(INDIRECT(D292),1,M$28))*(10-INDEX(INDIRECT("times"&amp;B$2),$F292,M$28))/10</f>
        <v>0</v>
      </c>
      <c r="N292" s="63">
        <f ca="1">IF(OR(INDEX(INDIRECT("times"&amp;B$2),$F292,N$28)&gt;10,INDEX(INDIRECT(D292),$E292,$F292)="",INDEX(INDIRECT(D292),$E292,$F292)&gt;=INDEX(INDIRECT(D292),1,N$28)),0,(INDEX(INDIRECT(D292),$E292,$F292))-INDEX(INDIRECT(D292),1,N$28))*(10-INDEX(INDIRECT("times"&amp;B$2),$F292,N$28))/10</f>
        <v>0</v>
      </c>
      <c r="O292" s="63">
        <f ca="1">IF(OR(INDEX(INDIRECT("times"&amp;B$2),$F292,O$28)&gt;10,INDEX(INDIRECT(D292),$E292,$F292)="",INDEX(INDIRECT(D292),$E292,$F292)&gt;=INDEX(INDIRECT(D292),1,O$28)),0,(INDEX(INDIRECT(D292),$E292,$F292))-INDEX(INDIRECT(D292),1,O$28))*(10-INDEX(INDIRECT("times"&amp;B$2),$F292,O$28))/10</f>
        <v>0</v>
      </c>
      <c r="P292" s="63">
        <f ca="1">IF(OR(INDEX(INDIRECT("times"&amp;B$2),$F292,P$28)&gt;10,INDEX(INDIRECT(D292),$E292,$F292)="",INDEX(INDIRECT(D292),$E292,$F292)&gt;=INDEX(INDIRECT(D292),1,P$28)),0,(INDEX(INDIRECT(D292),$E292,$F292))-INDEX(INDIRECT(D292),1,P$28))*(10-INDEX(INDIRECT("times"&amp;B$2),$F292,P$28))/10</f>
        <v>0</v>
      </c>
      <c r="Q292" s="63">
        <f ca="1">IF(OR(INDEX(INDIRECT("times"&amp;B$2),$F292,Q$28)&gt;10,INDEX(INDIRECT(D292),$E292,$F292)="",INDEX(INDIRECT(D292),$E292,$F292)&gt;=INDEX(INDIRECT(D292),1,Q$28)),0,(INDEX(INDIRECT(D292),$E292,$F292))-INDEX(INDIRECT(D292),1,Q$28))*(10-INDEX(INDIRECT("times"&amp;B$2),$F292,Q$28))/10</f>
        <v>0</v>
      </c>
      <c r="R292" s="63">
        <f ca="1">IF(OR(INDEX(INDIRECT("times"&amp;B$2),$F292,R$28)&gt;10,INDEX(INDIRECT(D292),$E292,$F292)="",INDEX(INDIRECT(D292),$E292,$F292)&gt;=INDEX(INDIRECT(D292),1,R$28)),0,(INDEX(INDIRECT(D292),$E292,$F292))-INDEX(INDIRECT(D292),1,R$28))*(10-INDEX(INDIRECT("times"&amp;B$2),$F292,R$28))/10</f>
        <v>0</v>
      </c>
      <c r="S292" s="63">
        <f ca="1">IF(OR(INDEX(INDIRECT("times"&amp;B$2),$F292,S$28)&gt;10,INDEX(INDIRECT(D292),$E292,$F292)="",INDEX(INDIRECT(D292),$E292,$F292)&gt;=INDEX(INDIRECT(D292),1,S$28)),0,(INDEX(INDIRECT(D292),$E292,$F292))-INDEX(INDIRECT(D292),1,S$28))*(10-INDEX(INDIRECT("times"&amp;B$2),$F292,S$28))/10</f>
        <v>0</v>
      </c>
      <c r="T292" s="63">
        <f ca="1">IF(OR(INDEX(INDIRECT("times"&amp;B$2),$F292,T$28)&gt;10,INDEX(INDIRECT(D292),$E292,$F292)="",INDEX(INDIRECT(D292),$E292,$F292)&gt;=INDEX(INDIRECT(D292),1,T$28)),0,(INDEX(INDIRECT(D292),$E292,$F292))-INDEX(INDIRECT(D292),1,T$28))*(10-INDEX(INDIRECT("times"&amp;B$2),$F292,T$28))/10</f>
        <v>0</v>
      </c>
      <c r="U292" s="63">
        <f ca="1">IF(OR(INDEX(INDIRECT("times"&amp;B$2),$F292,U$28)&gt;10,INDEX(INDIRECT(D292),$E292,$F292)="",INDEX(INDIRECT(D292),$E292,$F292)&gt;=INDEX(INDIRECT(D292),1,U$28)),0,(INDEX(INDIRECT(D292),$E292,$F292))-INDEX(INDIRECT(D292),1,U$28))*(10-INDEX(INDIRECT("times"&amp;B$2),$F292,U$28))/10</f>
        <v>0</v>
      </c>
      <c r="V292" s="63">
        <f ca="1">IF(OR(INDEX(INDIRECT("times"&amp;B$2),$F292,V$28)&gt;10,INDEX(INDIRECT(D292),$E292,$F292)="",INDEX(INDIRECT(D292),$E292,$F292)&gt;=INDEX(INDIRECT(D292),1,V$28)),0,(INDEX(INDIRECT(D292),$E292,$F292))-INDEX(INDIRECT(D292),1,V$28))*(10-INDEX(INDIRECT("times"&amp;B$2),$F292,V$28))/10</f>
        <v>0</v>
      </c>
      <c r="W292" s="63">
        <f ca="1">IF(OR(INDEX(INDIRECT("times"&amp;B$2),$F292,W$28)&gt;10,INDEX(INDIRECT(D292),$E292,$F292)="",INDEX(INDIRECT(D292),$E292,$F292)&gt;=INDEX(INDIRECT(D292),1,W$28)),0,(INDEX(INDIRECT(D292),$E292,$F292))-INDEX(INDIRECT(D292),1,W$28))*(10-INDEX(INDIRECT("times"&amp;B$2),$F292,W$28))/10</f>
        <v>0</v>
      </c>
      <c r="X292" s="63">
        <f ca="1">IF(OR(INDEX(INDIRECT("times"&amp;B$2),$F292,X$28)&gt;10,INDEX(INDIRECT(D292),$E292,$F292)="",INDEX(INDIRECT(D292),$E292,$F292)&gt;=INDEX(INDIRECT(D292),1,X$28)),0,(INDEX(INDIRECT(D292),$E292,$F292))-INDEX(INDIRECT(D292),1,X$28))*(10-INDEX(INDIRECT("times"&amp;B$2),$F292,X$28))/10</f>
        <v>0</v>
      </c>
      <c r="Y292" s="63">
        <f ca="1">IF(OR(INDEX(INDIRECT("times"&amp;B$2),$F292,Y$28)&gt;10,INDEX(INDIRECT(D292),$E292,$F292)="",INDEX(INDIRECT(D292),$E292,$F292)&gt;=INDEX(INDIRECT(D292),1,Y$28)),0,(INDEX(INDIRECT(D292),$E292,$F292))-INDEX(INDIRECT(D292),1,Y$28))*(10-INDEX(INDIRECT("times"&amp;B$2),$F292,Y$28))/10</f>
        <v>0</v>
      </c>
      <c r="Z292" s="63">
        <f ca="1">IF(OR(INDEX(INDIRECT("times"&amp;B$2),$F292,Z$28)&gt;10,INDEX(INDIRECT(D292),$E292,$F292)="",INDEX(INDIRECT(D292),$E292,$F292)&gt;=INDEX(INDIRECT(D292),1,Z$28)),0,(INDEX(INDIRECT(D292),$E292,$F292))-INDEX(INDIRECT(D292),1,Z$28))*(10-INDEX(INDIRECT("times"&amp;B$2),$F292,Z$28))/10</f>
        <v>0</v>
      </c>
      <c r="AA292" s="64">
        <f ca="1">IF(OR(INDEX(INDIRECT("times"&amp;B$2),$F292,AA$28)&gt;10,INDEX(INDIRECT(D292),$E292,$F292)="",INDEX(INDIRECT(D292),$E292,$F292)&gt;=INDEX(INDIRECT(D292),1,AA$28)),0,(INDEX(INDIRECT(D292),$E292,$F292))-INDEX(INDIRECT(D292),1,AA$28))*(10-INDEX(INDIRECT("times"&amp;B$2),$F292,AA$28))/10</f>
        <v>0</v>
      </c>
      <c r="AB292" s="201">
        <v>19</v>
      </c>
      <c r="AD292" s="18" t="s">
        <v>228</v>
      </c>
      <c r="AE292" s="122">
        <f>AD236</f>
        <v>2</v>
      </c>
      <c r="AF292" s="122" t="str">
        <f>AD237</f>
        <v>shop1834</v>
      </c>
      <c r="AG292" s="210" t="str">
        <f t="shared" si="1199"/>
        <v>core2_shop1834</v>
      </c>
      <c r="AH292" s="122">
        <v>5</v>
      </c>
      <c r="AI292" s="33">
        <v>19</v>
      </c>
      <c r="AJ292" s="62">
        <f ca="1">IF(OR(INDEX(INDIRECT("times"&amp;AE$2),$F292,AJ$28)&gt;10,INDEX(INDIRECT(AG292),$E292,$F292)="",INDEX(INDIRECT(AG292),$E292,$F292)&gt;=INDEX(INDIRECT(AG292),1,AJ$28)),0,(INDEX(INDIRECT(AG292),$E292,$F292))-INDEX(INDIRECT(AG292),1,AJ$28))*(10-INDEX(INDIRECT("times"&amp;AE$2),$F292,AJ$28))/10</f>
        <v>0</v>
      </c>
      <c r="AK292" s="63">
        <f ca="1">IF(OR(INDEX(INDIRECT("times"&amp;AE$2),$F292,AK$28)&gt;10,INDEX(INDIRECT(AG292),$E292,$F292)="",INDEX(INDIRECT(AG292),$E292,$F292)&gt;=INDEX(INDIRECT(AG292),1,AK$28)),0,(INDEX(INDIRECT(AG292),$E292,$F292))-INDEX(INDIRECT(AG292),1,AK$28))*(10-INDEX(INDIRECT("times"&amp;AE$2),$F292,AK$28))/10</f>
        <v>0</v>
      </c>
      <c r="AL292" s="63">
        <f ca="1">IF(OR(INDEX(INDIRECT("times"&amp;AE$2),$F292,AL$28)&gt;10,INDEX(INDIRECT(AG292),$E292,$F292)="",INDEX(INDIRECT(AG292),$E292,$F292)&gt;=INDEX(INDIRECT(AG292),1,AL$28)),0,(INDEX(INDIRECT(AG292),$E292,$F292))-INDEX(INDIRECT(AG292),1,AL$28))*(10-INDEX(INDIRECT("times"&amp;AE$2),$F292,AL$28))/10</f>
        <v>0</v>
      </c>
      <c r="AM292" s="63">
        <f ca="1">IF(OR(INDEX(INDIRECT("times"&amp;AE$2),$F292,AM$28)&gt;10,INDEX(INDIRECT(AG292),$E292,$F292)="",INDEX(INDIRECT(AG292),$E292,$F292)&gt;=INDEX(INDIRECT(AG292),1,AM$28)),0,(INDEX(INDIRECT(AG292),$E292,$F292))-INDEX(INDIRECT(AG292),1,AM$28))*(10-INDEX(INDIRECT("times"&amp;AE$2),$F292,AM$28))/10</f>
        <v>0</v>
      </c>
      <c r="AN292" s="63">
        <f ca="1">IF(OR(INDEX(INDIRECT("times"&amp;AE$2),$F292,AN$28)&gt;10,INDEX(INDIRECT(AG292),$E292,$F292)="",INDEX(INDIRECT(AG292),$E292,$F292)&gt;=INDEX(INDIRECT(AG292),1,AN$28)),0,(INDEX(INDIRECT(AG292),$E292,$F292))-INDEX(INDIRECT(AG292),1,AN$28))*(10-INDEX(INDIRECT("times"&amp;AE$2),$F292,AN$28))/10</f>
        <v>0</v>
      </c>
      <c r="AO292" s="63">
        <f ca="1">IF(OR(INDEX(INDIRECT("times"&amp;AE$2),$F292,AO$28)&gt;10,INDEX(INDIRECT(AG292),$E292,$F292)="",INDEX(INDIRECT(AG292),$E292,$F292)&gt;=INDEX(INDIRECT(AG292),1,AO$28)),0,(INDEX(INDIRECT(AG292),$E292,$F292))-INDEX(INDIRECT(AG292),1,AO$28))*(10-INDEX(INDIRECT("times"&amp;AE$2),$F292,AO$28))/10</f>
        <v>0</v>
      </c>
      <c r="AP292" s="63">
        <f ca="1">IF(OR(INDEX(INDIRECT("times"&amp;AE$2),$F292,AP$28)&gt;10,INDEX(INDIRECT(AG292),$E292,$F292)="",INDEX(INDIRECT(AG292),$E292,$F292)&gt;=INDEX(INDIRECT(AG292),1,AP$28)),0,(INDEX(INDIRECT(AG292),$E292,$F292))-INDEX(INDIRECT(AG292),1,AP$28))*(10-INDEX(INDIRECT("times"&amp;AE$2),$F292,AP$28))/10</f>
        <v>0</v>
      </c>
      <c r="AQ292" s="63">
        <f ca="1">IF(OR(INDEX(INDIRECT("times"&amp;AE$2),$F292,AQ$28)&gt;10,INDEX(INDIRECT(AG292),$E292,$F292)="",INDEX(INDIRECT(AG292),$E292,$F292)&gt;=INDEX(INDIRECT(AG292),1,AQ$28)),0,(INDEX(INDIRECT(AG292),$E292,$F292))-INDEX(INDIRECT(AG292),1,AQ$28))*(10-INDEX(INDIRECT("times"&amp;AE$2),$F292,AQ$28))/10</f>
        <v>0</v>
      </c>
      <c r="AR292" s="63">
        <f ca="1">IF(OR(INDEX(INDIRECT("times"&amp;AE$2),$F292,AR$28)&gt;10,INDEX(INDIRECT(AG292),$E292,$F292)="",INDEX(INDIRECT(AG292),$E292,$F292)&gt;=INDEX(INDIRECT(AG292),1,AR$28)),0,(INDEX(INDIRECT(AG292),$E292,$F292))-INDEX(INDIRECT(AG292),1,AR$28))*(10-INDEX(INDIRECT("times"&amp;AE$2),$F292,AR$28))/10</f>
        <v>0</v>
      </c>
      <c r="AS292" s="63">
        <f ca="1">IF(OR(INDEX(INDIRECT("times"&amp;AE$2),$F292,AS$28)&gt;10,INDEX(INDIRECT(AG292),$E292,$F292)="",INDEX(INDIRECT(AG292),$E292,$F292)&gt;=INDEX(INDIRECT(AG292),1,AS$28)),0,(INDEX(INDIRECT(AG292),$E292,$F292))-INDEX(INDIRECT(AG292),1,AS$28))*(10-INDEX(INDIRECT("times"&amp;AE$2),$F292,AS$28))/10</f>
        <v>0</v>
      </c>
      <c r="AT292" s="63">
        <f ca="1">IF(OR(INDEX(INDIRECT("times"&amp;AE$2),$F292,AT$28)&gt;10,INDEX(INDIRECT(AG292),$E292,$F292)="",INDEX(INDIRECT(AG292),$E292,$F292)&gt;=INDEX(INDIRECT(AG292),1,AT$28)),0,(INDEX(INDIRECT(AG292),$E292,$F292))-INDEX(INDIRECT(AG292),1,AT$28))*(10-INDEX(INDIRECT("times"&amp;AE$2),$F292,AT$28))/10</f>
        <v>0</v>
      </c>
      <c r="AU292" s="63">
        <f ca="1">IF(OR(INDEX(INDIRECT("times"&amp;AE$2),$F292,AU$28)&gt;10,INDEX(INDIRECT(AG292),$E292,$F292)="",INDEX(INDIRECT(AG292),$E292,$F292)&gt;=INDEX(INDIRECT(AG292),1,AU$28)),0,(INDEX(INDIRECT(AG292),$E292,$F292))-INDEX(INDIRECT(AG292),1,AU$28))*(10-INDEX(INDIRECT("times"&amp;AE$2),$F292,AU$28))/10</f>
        <v>0</v>
      </c>
      <c r="AV292" s="63">
        <f ca="1">IF(OR(INDEX(INDIRECT("times"&amp;AE$2),$F292,AV$28)&gt;10,INDEX(INDIRECT(AG292),$E292,$F292)="",INDEX(INDIRECT(AG292),$E292,$F292)&gt;=INDEX(INDIRECT(AG292),1,AV$28)),0,(INDEX(INDIRECT(AG292),$E292,$F292))-INDEX(INDIRECT(AG292),1,AV$28))*(10-INDEX(INDIRECT("times"&amp;AE$2),$F292,AV$28))/10</f>
        <v>0</v>
      </c>
      <c r="AW292" s="63">
        <f ca="1">IF(OR(INDEX(INDIRECT("times"&amp;AE$2),$F292,AW$28)&gt;10,INDEX(INDIRECT(AG292),$E292,$F292)="",INDEX(INDIRECT(AG292),$E292,$F292)&gt;=INDEX(INDIRECT(AG292),1,AW$28)),0,(INDEX(INDIRECT(AG292),$E292,$F292))-INDEX(INDIRECT(AG292),1,AW$28))*(10-INDEX(INDIRECT("times"&amp;AE$2),$F292,AW$28))/10</f>
        <v>0</v>
      </c>
      <c r="AX292" s="63">
        <f ca="1">IF(OR(INDEX(INDIRECT("times"&amp;AE$2),$F292,AX$28)&gt;10,INDEX(INDIRECT(AG292),$E292,$F292)="",INDEX(INDIRECT(AG292),$E292,$F292)&gt;=INDEX(INDIRECT(AG292),1,AX$28)),0,(INDEX(INDIRECT(AG292),$E292,$F292))-INDEX(INDIRECT(AG292),1,AX$28))*(10-INDEX(INDIRECT("times"&amp;AE$2),$F292,AX$28))/10</f>
        <v>0</v>
      </c>
      <c r="AY292" s="63">
        <f ca="1">IF(OR(INDEX(INDIRECT("times"&amp;AE$2),$F292,AY$28)&gt;10,INDEX(INDIRECT(AG292),$E292,$F292)="",INDEX(INDIRECT(AG292),$E292,$F292)&gt;=INDEX(INDIRECT(AG292),1,AY$28)),0,(INDEX(INDIRECT(AG292),$E292,$F292))-INDEX(INDIRECT(AG292),1,AY$28))*(10-INDEX(INDIRECT("times"&amp;AE$2),$F292,AY$28))/10</f>
        <v>0</v>
      </c>
      <c r="AZ292" s="63">
        <f ca="1">IF(OR(INDEX(INDIRECT("times"&amp;AE$2),$F292,AZ$28)&gt;10,INDEX(INDIRECT(AG292),$E292,$F292)="",INDEX(INDIRECT(AG292),$E292,$F292)&gt;=INDEX(INDIRECT(AG292),1,AZ$28)),0,(INDEX(INDIRECT(AG292),$E292,$F292))-INDEX(INDIRECT(AG292),1,AZ$28))*(10-INDEX(INDIRECT("times"&amp;AE$2),$F292,AZ$28))/10</f>
        <v>0</v>
      </c>
      <c r="BA292" s="63">
        <f ca="1">IF(OR(INDEX(INDIRECT("times"&amp;AE$2),$F292,BA$28)&gt;10,INDEX(INDIRECT(AG292),$E292,$F292)="",INDEX(INDIRECT(AG292),$E292,$F292)&gt;=INDEX(INDIRECT(AG292),1,BA$28)),0,(INDEX(INDIRECT(AG292),$E292,$F292))-INDEX(INDIRECT(AG292),1,BA$28))*(10-INDEX(INDIRECT("times"&amp;AE$2),$F292,BA$28))/10</f>
        <v>0</v>
      </c>
      <c r="BB292" s="63">
        <f ca="1">IF(OR(INDEX(INDIRECT("times"&amp;AE$2),$F292,BB$28)&gt;10,INDEX(INDIRECT(AG292),$E292,$F292)="",INDEX(INDIRECT(AG292),$E292,$F292)&gt;=INDEX(INDIRECT(AG292),1,BB$28)),0,(INDEX(INDIRECT(AG292),$E292,$F292))-INDEX(INDIRECT(AG292),1,BB$28))*(10-INDEX(INDIRECT("times"&amp;AE$2),$F292,BB$28))/10</f>
        <v>0</v>
      </c>
      <c r="BC292" s="63">
        <f ca="1">IF(OR(INDEX(INDIRECT("times"&amp;AE$2),$F292,BC$28)&gt;10,INDEX(INDIRECT(AG292),$E292,$F292)="",INDEX(INDIRECT(AG292),$E292,$F292)&gt;=INDEX(INDIRECT(AG292),1,BC$28)),0,(INDEX(INDIRECT(AG292),$E292,$F292))-INDEX(INDIRECT(AG292),1,BC$28))*(10-INDEX(INDIRECT("times"&amp;AE$2),$F292,BC$28))/10</f>
        <v>0</v>
      </c>
      <c r="BD292" s="64">
        <f ca="1">IF(OR(INDEX(INDIRECT("times"&amp;AE$2),$F292,BD$28)&gt;10,INDEX(INDIRECT(AG292),$E292,$F292)="",INDEX(INDIRECT(AG292),$E292,$F292)&gt;=INDEX(INDIRECT(AG292),1,BD$28)),0,(INDEX(INDIRECT(AG292),$E292,$F292))-INDEX(INDIRECT(AG292),1,BD$28))*(10-INDEX(INDIRECT("times"&amp;AE$2),$F292,BD$28))/10</f>
        <v>0</v>
      </c>
      <c r="BE292" s="201">
        <v>19</v>
      </c>
      <c r="BG292" s="18" t="s">
        <v>228</v>
      </c>
      <c r="BH292" s="122">
        <f>BG236</f>
        <v>2</v>
      </c>
      <c r="BI292" s="122" t="str">
        <f>BG237</f>
        <v>lei1834</v>
      </c>
      <c r="BJ292" s="210" t="str">
        <f t="shared" si="1200"/>
        <v>core2_lei1834</v>
      </c>
      <c r="BK292" s="122">
        <v>5</v>
      </c>
      <c r="BL292" s="33">
        <v>19</v>
      </c>
      <c r="BM292" s="62">
        <f ca="1">IF(OR(INDEX(INDIRECT("times"&amp;BH$2),$F292,BM$28)&gt;10,INDEX(INDIRECT(BJ292),$E292,$F292)="",INDEX(INDIRECT(BJ292),$E292,$F292)&gt;=INDEX(INDIRECT(BJ292),1,BM$28)),0,(INDEX(INDIRECT(BJ292),$E292,$F292))-INDEX(INDIRECT(BJ292),1,BM$28))*(10-INDEX(INDIRECT("times"&amp;BH$2),$F292,BM$28))/10</f>
        <v>0</v>
      </c>
      <c r="BN292" s="63">
        <f ca="1">IF(OR(INDEX(INDIRECT("times"&amp;BH$2),$F292,BN$28)&gt;10,INDEX(INDIRECT(BJ292),$E292,$F292)="",INDEX(INDIRECT(BJ292),$E292,$F292)&gt;=INDEX(INDIRECT(BJ292),1,BN$28)),0,(INDEX(INDIRECT(BJ292),$E292,$F292))-INDEX(INDIRECT(BJ292),1,BN$28))*(10-INDEX(INDIRECT("times"&amp;BH$2),$F292,BN$28))/10</f>
        <v>0</v>
      </c>
      <c r="BO292" s="63">
        <f ca="1">IF(OR(INDEX(INDIRECT("times"&amp;BH$2),$F292,BO$28)&gt;10,INDEX(INDIRECT(BJ292),$E292,$F292)="",INDEX(INDIRECT(BJ292),$E292,$F292)&gt;=INDEX(INDIRECT(BJ292),1,BO$28)),0,(INDEX(INDIRECT(BJ292),$E292,$F292))-INDEX(INDIRECT(BJ292),1,BO$28))*(10-INDEX(INDIRECT("times"&amp;BH$2),$F292,BO$28))/10</f>
        <v>0</v>
      </c>
      <c r="BP292" s="63">
        <f ca="1">IF(OR(INDEX(INDIRECT("times"&amp;BH$2),$F292,BP$28)&gt;10,INDEX(INDIRECT(BJ292),$E292,$F292)="",INDEX(INDIRECT(BJ292),$E292,$F292)&gt;=INDEX(INDIRECT(BJ292),1,BP$28)),0,(INDEX(INDIRECT(BJ292),$E292,$F292))-INDEX(INDIRECT(BJ292),1,BP$28))*(10-INDEX(INDIRECT("times"&amp;BH$2),$F292,BP$28))/10</f>
        <v>0</v>
      </c>
      <c r="BQ292" s="63">
        <f ca="1">IF(OR(INDEX(INDIRECT("times"&amp;BH$2),$F292,BQ$28)&gt;10,INDEX(INDIRECT(BJ292),$E292,$F292)="",INDEX(INDIRECT(BJ292),$E292,$F292)&gt;=INDEX(INDIRECT(BJ292),1,BQ$28)),0,(INDEX(INDIRECT(BJ292),$E292,$F292))-INDEX(INDIRECT(BJ292),1,BQ$28))*(10-INDEX(INDIRECT("times"&amp;BH$2),$F292,BQ$28))/10</f>
        <v>0</v>
      </c>
      <c r="BR292" s="63">
        <f ca="1">IF(OR(INDEX(INDIRECT("times"&amp;BH$2),$F292,BR$28)&gt;10,INDEX(INDIRECT(BJ292),$E292,$F292)="",INDEX(INDIRECT(BJ292),$E292,$F292)&gt;=INDEX(INDIRECT(BJ292),1,BR$28)),0,(INDEX(INDIRECT(BJ292),$E292,$F292))-INDEX(INDIRECT(BJ292),1,BR$28))*(10-INDEX(INDIRECT("times"&amp;BH$2),$F292,BR$28))/10</f>
        <v>0</v>
      </c>
      <c r="BS292" s="63">
        <f ca="1">IF(OR(INDEX(INDIRECT("times"&amp;BH$2),$F292,BS$28)&gt;10,INDEX(INDIRECT(BJ292),$E292,$F292)="",INDEX(INDIRECT(BJ292),$E292,$F292)&gt;=INDEX(INDIRECT(BJ292),1,BS$28)),0,(INDEX(INDIRECT(BJ292),$E292,$F292))-INDEX(INDIRECT(BJ292),1,BS$28))*(10-INDEX(INDIRECT("times"&amp;BH$2),$F292,BS$28))/10</f>
        <v>0</v>
      </c>
      <c r="BT292" s="63">
        <f ca="1">IF(OR(INDEX(INDIRECT("times"&amp;BH$2),$F292,BT$28)&gt;10,INDEX(INDIRECT(BJ292),$E292,$F292)="",INDEX(INDIRECT(BJ292),$E292,$F292)&gt;=INDEX(INDIRECT(BJ292),1,BT$28)),0,(INDEX(INDIRECT(BJ292),$E292,$F292))-INDEX(INDIRECT(BJ292),1,BT$28))*(10-INDEX(INDIRECT("times"&amp;BH$2),$F292,BT$28))/10</f>
        <v>0</v>
      </c>
      <c r="BU292" s="63">
        <f ca="1">IF(OR(INDEX(INDIRECT("times"&amp;BH$2),$F292,BU$28)&gt;10,INDEX(INDIRECT(BJ292),$E292,$F292)="",INDEX(INDIRECT(BJ292),$E292,$F292)&gt;=INDEX(INDIRECT(BJ292),1,BU$28)),0,(INDEX(INDIRECT(BJ292),$E292,$F292))-INDEX(INDIRECT(BJ292),1,BU$28))*(10-INDEX(INDIRECT("times"&amp;BH$2),$F292,BU$28))/10</f>
        <v>0</v>
      </c>
      <c r="BV292" s="63">
        <f ca="1">IF(OR(INDEX(INDIRECT("times"&amp;BH$2),$F292,BV$28)&gt;10,INDEX(INDIRECT(BJ292),$E292,$F292)="",INDEX(INDIRECT(BJ292),$E292,$F292)&gt;=INDEX(INDIRECT(BJ292),1,BV$28)),0,(INDEX(INDIRECT(BJ292),$E292,$F292))-INDEX(INDIRECT(BJ292),1,BV$28))*(10-INDEX(INDIRECT("times"&amp;BH$2),$F292,BV$28))/10</f>
        <v>0</v>
      </c>
      <c r="BW292" s="63">
        <f ca="1">IF(OR(INDEX(INDIRECT("times"&amp;BH$2),$F292,BW$28)&gt;10,INDEX(INDIRECT(BJ292),$E292,$F292)="",INDEX(INDIRECT(BJ292),$E292,$F292)&gt;=INDEX(INDIRECT(BJ292),1,BW$28)),0,(INDEX(INDIRECT(BJ292),$E292,$F292))-INDEX(INDIRECT(BJ292),1,BW$28))*(10-INDEX(INDIRECT("times"&amp;BH$2),$F292,BW$28))/10</f>
        <v>0</v>
      </c>
      <c r="BX292" s="63">
        <f ca="1">IF(OR(INDEX(INDIRECT("times"&amp;BH$2),$F292,BX$28)&gt;10,INDEX(INDIRECT(BJ292),$E292,$F292)="",INDEX(INDIRECT(BJ292),$E292,$F292)&gt;=INDEX(INDIRECT(BJ292),1,BX$28)),0,(INDEX(INDIRECT(BJ292),$E292,$F292))-INDEX(INDIRECT(BJ292),1,BX$28))*(10-INDEX(INDIRECT("times"&amp;BH$2),$F292,BX$28))/10</f>
        <v>0</v>
      </c>
      <c r="BY292" s="63">
        <f ca="1">IF(OR(INDEX(INDIRECT("times"&amp;BH$2),$F292,BY$28)&gt;10,INDEX(INDIRECT(BJ292),$E292,$F292)="",INDEX(INDIRECT(BJ292),$E292,$F292)&gt;=INDEX(INDIRECT(BJ292),1,BY$28)),0,(INDEX(INDIRECT(BJ292),$E292,$F292))-INDEX(INDIRECT(BJ292),1,BY$28))*(10-INDEX(INDIRECT("times"&amp;BH$2),$F292,BY$28))/10</f>
        <v>0</v>
      </c>
      <c r="BZ292" s="63">
        <f ca="1">IF(OR(INDEX(INDIRECT("times"&amp;BH$2),$F292,BZ$28)&gt;10,INDEX(INDIRECT(BJ292),$E292,$F292)="",INDEX(INDIRECT(BJ292),$E292,$F292)&gt;=INDEX(INDIRECT(BJ292),1,BZ$28)),0,(INDEX(INDIRECT(BJ292),$E292,$F292))-INDEX(INDIRECT(BJ292),1,BZ$28))*(10-INDEX(INDIRECT("times"&amp;BH$2),$F292,BZ$28))/10</f>
        <v>0</v>
      </c>
      <c r="CA292" s="63">
        <f ca="1">IF(OR(INDEX(INDIRECT("times"&amp;BH$2),$F292,CA$28)&gt;10,INDEX(INDIRECT(BJ292),$E292,$F292)="",INDEX(INDIRECT(BJ292),$E292,$F292)&gt;=INDEX(INDIRECT(BJ292),1,CA$28)),0,(INDEX(INDIRECT(BJ292),$E292,$F292))-INDEX(INDIRECT(BJ292),1,CA$28))*(10-INDEX(INDIRECT("times"&amp;BH$2),$F292,CA$28))/10</f>
        <v>0</v>
      </c>
      <c r="CB292" s="63">
        <f ca="1">IF(OR(INDEX(INDIRECT("times"&amp;BH$2),$F292,CB$28)&gt;10,INDEX(INDIRECT(BJ292),$E292,$F292)="",INDEX(INDIRECT(BJ292),$E292,$F292)&gt;=INDEX(INDIRECT(BJ292),1,CB$28)),0,(INDEX(INDIRECT(BJ292),$E292,$F292))-INDEX(INDIRECT(BJ292),1,CB$28))*(10-INDEX(INDIRECT("times"&amp;BH$2),$F292,CB$28))/10</f>
        <v>0</v>
      </c>
      <c r="CC292" s="63">
        <f ca="1">IF(OR(INDEX(INDIRECT("times"&amp;BH$2),$F292,CC$28)&gt;10,INDEX(INDIRECT(BJ292),$E292,$F292)="",INDEX(INDIRECT(BJ292),$E292,$F292)&gt;=INDEX(INDIRECT(BJ292),1,CC$28)),0,(INDEX(INDIRECT(BJ292),$E292,$F292))-INDEX(INDIRECT(BJ292),1,CC$28))*(10-INDEX(INDIRECT("times"&amp;BH$2),$F292,CC$28))/10</f>
        <v>0</v>
      </c>
      <c r="CD292" s="63">
        <f ca="1">IF(OR(INDEX(INDIRECT("times"&amp;BH$2),$F292,CD$28)&gt;10,INDEX(INDIRECT(BJ292),$E292,$F292)="",INDEX(INDIRECT(BJ292),$E292,$F292)&gt;=INDEX(INDIRECT(BJ292),1,CD$28)),0,(INDEX(INDIRECT(BJ292),$E292,$F292))-INDEX(INDIRECT(BJ292),1,CD$28))*(10-INDEX(INDIRECT("times"&amp;BH$2),$F292,CD$28))/10</f>
        <v>0</v>
      </c>
      <c r="CE292" s="63">
        <f ca="1">IF(OR(INDEX(INDIRECT("times"&amp;BH$2),$F292,CE$28)&gt;10,INDEX(INDIRECT(BJ292),$E292,$F292)="",INDEX(INDIRECT(BJ292),$E292,$F292)&gt;=INDEX(INDIRECT(BJ292),1,CE$28)),0,(INDEX(INDIRECT(BJ292),$E292,$F292))-INDEX(INDIRECT(BJ292),1,CE$28))*(10-INDEX(INDIRECT("times"&amp;BH$2),$F292,CE$28))/10</f>
        <v>0</v>
      </c>
      <c r="CF292" s="63">
        <f ca="1">IF(OR(INDEX(INDIRECT("times"&amp;BH$2),$F292,CF$28)&gt;10,INDEX(INDIRECT(BJ292),$E292,$F292)="",INDEX(INDIRECT(BJ292),$E292,$F292)&gt;=INDEX(INDIRECT(BJ292),1,CF$28)),0,(INDEX(INDIRECT(BJ292),$E292,$F292))-INDEX(INDIRECT(BJ292),1,CF$28))*(10-INDEX(INDIRECT("times"&amp;BH$2),$F292,CF$28))/10</f>
        <v>0</v>
      </c>
      <c r="CG292" s="64">
        <f ca="1">IF(OR(INDEX(INDIRECT("times"&amp;BH$2),$F292,CG$28)&gt;10,INDEX(INDIRECT(BJ292),$E292,$F292)="",INDEX(INDIRECT(BJ292),$E292,$F292)&gt;=INDEX(INDIRECT(BJ292),1,CG$28)),0,(INDEX(INDIRECT(BJ292),$E292,$F292))-INDEX(INDIRECT(BJ292),1,CG$28))*(10-INDEX(INDIRECT("times"&amp;BH$2),$F292,CG$28))/10</f>
        <v>0</v>
      </c>
      <c r="CH292" s="201">
        <v>19</v>
      </c>
      <c r="CJ292" s="18" t="s">
        <v>228</v>
      </c>
      <c r="CK292" s="122">
        <f>CJ236</f>
        <v>2</v>
      </c>
      <c r="CL292" s="122" t="str">
        <f>CJ237</f>
        <v>work3564</v>
      </c>
      <c r="CM292" s="210" t="str">
        <f t="shared" si="1201"/>
        <v>core2_work3564</v>
      </c>
      <c r="CN292" s="122">
        <v>5</v>
      </c>
      <c r="CO292" s="33">
        <v>19</v>
      </c>
      <c r="CP292" s="62">
        <f ca="1">IF(OR(INDEX(INDIRECT("times"&amp;CK$2),$F292,CP$28)&gt;10,INDEX(INDIRECT(CM292),$E292,$F292)="",INDEX(INDIRECT(CM292),$E292,$F292)&gt;=INDEX(INDIRECT(CM292),1,CP$28)),0,(INDEX(INDIRECT(CM292),$E292,$F292))-INDEX(INDIRECT(CM292),1,CP$28))*(10-INDEX(INDIRECT("times"&amp;CK$2),$F292,CP$28))/10</f>
        <v>0</v>
      </c>
      <c r="CQ292" s="63">
        <f ca="1">IF(OR(INDEX(INDIRECT("times"&amp;CK$2),$F292,CQ$28)&gt;10,INDEX(INDIRECT(CM292),$E292,$F292)="",INDEX(INDIRECT(CM292),$E292,$F292)&gt;=INDEX(INDIRECT(CM292),1,CQ$28)),0,(INDEX(INDIRECT(CM292),$E292,$F292))-INDEX(INDIRECT(CM292),1,CQ$28))*(10-INDEX(INDIRECT("times"&amp;CK$2),$F292,CQ$28))/10</f>
        <v>0</v>
      </c>
      <c r="CR292" s="63">
        <f ca="1">IF(OR(INDEX(INDIRECT("times"&amp;CK$2),$F292,CR$28)&gt;10,INDEX(INDIRECT(CM292),$E292,$F292)="",INDEX(INDIRECT(CM292),$E292,$F292)&gt;=INDEX(INDIRECT(CM292),1,CR$28)),0,(INDEX(INDIRECT(CM292),$E292,$F292))-INDEX(INDIRECT(CM292),1,CR$28))*(10-INDEX(INDIRECT("times"&amp;CK$2),$F292,CR$28))/10</f>
        <v>0</v>
      </c>
      <c r="CS292" s="63">
        <f ca="1">IF(OR(INDEX(INDIRECT("times"&amp;CK$2),$F292,CS$28)&gt;10,INDEX(INDIRECT(CM292),$E292,$F292)="",INDEX(INDIRECT(CM292),$E292,$F292)&gt;=INDEX(INDIRECT(CM292),1,CS$28)),0,(INDEX(INDIRECT(CM292),$E292,$F292))-INDEX(INDIRECT(CM292),1,CS$28))*(10-INDEX(INDIRECT("times"&amp;CK$2),$F292,CS$28))/10</f>
        <v>0</v>
      </c>
      <c r="CT292" s="63">
        <f ca="1">IF(OR(INDEX(INDIRECT("times"&amp;CK$2),$F292,CT$28)&gt;10,INDEX(INDIRECT(CM292),$E292,$F292)="",INDEX(INDIRECT(CM292),$E292,$F292)&gt;=INDEX(INDIRECT(CM292),1,CT$28)),0,(INDEX(INDIRECT(CM292),$E292,$F292))-INDEX(INDIRECT(CM292),1,CT$28))*(10-INDEX(INDIRECT("times"&amp;CK$2),$F292,CT$28))/10</f>
        <v>0</v>
      </c>
      <c r="CU292" s="63">
        <f ca="1">IF(OR(INDEX(INDIRECT("times"&amp;CK$2),$F292,CU$28)&gt;10,INDEX(INDIRECT(CM292),$E292,$F292)="",INDEX(INDIRECT(CM292),$E292,$F292)&gt;=INDEX(INDIRECT(CM292),1,CU$28)),0,(INDEX(INDIRECT(CM292),$E292,$F292))-INDEX(INDIRECT(CM292),1,CU$28))*(10-INDEX(INDIRECT("times"&amp;CK$2),$F292,CU$28))/10</f>
        <v>0</v>
      </c>
      <c r="CV292" s="63">
        <f ca="1">IF(OR(INDEX(INDIRECT("times"&amp;CK$2),$F292,CV$28)&gt;10,INDEX(INDIRECT(CM292),$E292,$F292)="",INDEX(INDIRECT(CM292),$E292,$F292)&gt;=INDEX(INDIRECT(CM292),1,CV$28)),0,(INDEX(INDIRECT(CM292),$E292,$F292))-INDEX(INDIRECT(CM292),1,CV$28))*(10-INDEX(INDIRECT("times"&amp;CK$2),$F292,CV$28))/10</f>
        <v>0</v>
      </c>
      <c r="CW292" s="63">
        <f ca="1">IF(OR(INDEX(INDIRECT("times"&amp;CK$2),$F292,CW$28)&gt;10,INDEX(INDIRECT(CM292),$E292,$F292)="",INDEX(INDIRECT(CM292),$E292,$F292)&gt;=INDEX(INDIRECT(CM292),1,CW$28)),0,(INDEX(INDIRECT(CM292),$E292,$F292))-INDEX(INDIRECT(CM292),1,CW$28))*(10-INDEX(INDIRECT("times"&amp;CK$2),$F292,CW$28))/10</f>
        <v>0</v>
      </c>
      <c r="CX292" s="63">
        <f ca="1">IF(OR(INDEX(INDIRECT("times"&amp;CK$2),$F292,CX$28)&gt;10,INDEX(INDIRECT(CM292),$E292,$F292)="",INDEX(INDIRECT(CM292),$E292,$F292)&gt;=INDEX(INDIRECT(CM292),1,CX$28)),0,(INDEX(INDIRECT(CM292),$E292,$F292))-INDEX(INDIRECT(CM292),1,CX$28))*(10-INDEX(INDIRECT("times"&amp;CK$2),$F292,CX$28))/10</f>
        <v>0</v>
      </c>
      <c r="CY292" s="63">
        <f ca="1">IF(OR(INDEX(INDIRECT("times"&amp;CK$2),$F292,CY$28)&gt;10,INDEX(INDIRECT(CM292),$E292,$F292)="",INDEX(INDIRECT(CM292),$E292,$F292)&gt;=INDEX(INDIRECT(CM292),1,CY$28)),0,(INDEX(INDIRECT(CM292),$E292,$F292))-INDEX(INDIRECT(CM292),1,CY$28))*(10-INDEX(INDIRECT("times"&amp;CK$2),$F292,CY$28))/10</f>
        <v>0</v>
      </c>
      <c r="CZ292" s="63">
        <f ca="1">IF(OR(INDEX(INDIRECT("times"&amp;CK$2),$F292,CZ$28)&gt;10,INDEX(INDIRECT(CM292),$E292,$F292)="",INDEX(INDIRECT(CM292),$E292,$F292)&gt;=INDEX(INDIRECT(CM292),1,CZ$28)),0,(INDEX(INDIRECT(CM292),$E292,$F292))-INDEX(INDIRECT(CM292),1,CZ$28))*(10-INDEX(INDIRECT("times"&amp;CK$2),$F292,CZ$28))/10</f>
        <v>0</v>
      </c>
      <c r="DA292" s="63">
        <f ca="1">IF(OR(INDEX(INDIRECT("times"&amp;CK$2),$F292,DA$28)&gt;10,INDEX(INDIRECT(CM292),$E292,$F292)="",INDEX(INDIRECT(CM292),$E292,$F292)&gt;=INDEX(INDIRECT(CM292),1,DA$28)),0,(INDEX(INDIRECT(CM292),$E292,$F292))-INDEX(INDIRECT(CM292),1,DA$28))*(10-INDEX(INDIRECT("times"&amp;CK$2),$F292,DA$28))/10</f>
        <v>0</v>
      </c>
      <c r="DB292" s="63">
        <f ca="1">IF(OR(INDEX(INDIRECT("times"&amp;CK$2),$F292,DB$28)&gt;10,INDEX(INDIRECT(CM292),$E292,$F292)="",INDEX(INDIRECT(CM292),$E292,$F292)&gt;=INDEX(INDIRECT(CM292),1,DB$28)),0,(INDEX(INDIRECT(CM292),$E292,$F292))-INDEX(INDIRECT(CM292),1,DB$28))*(10-INDEX(INDIRECT("times"&amp;CK$2),$F292,DB$28))/10</f>
        <v>0</v>
      </c>
      <c r="DC292" s="63">
        <f ca="1">IF(OR(INDEX(INDIRECT("times"&amp;CK$2),$F292,DC$28)&gt;10,INDEX(INDIRECT(CM292),$E292,$F292)="",INDEX(INDIRECT(CM292),$E292,$F292)&gt;=INDEX(INDIRECT(CM292),1,DC$28)),0,(INDEX(INDIRECT(CM292),$E292,$F292))-INDEX(INDIRECT(CM292),1,DC$28))*(10-INDEX(INDIRECT("times"&amp;CK$2),$F292,DC$28))/10</f>
        <v>0</v>
      </c>
      <c r="DD292" s="63">
        <f ca="1">IF(OR(INDEX(INDIRECT("times"&amp;CK$2),$F292,DD$28)&gt;10,INDEX(INDIRECT(CM292),$E292,$F292)="",INDEX(INDIRECT(CM292),$E292,$F292)&gt;=INDEX(INDIRECT(CM292),1,DD$28)),0,(INDEX(INDIRECT(CM292),$E292,$F292))-INDEX(INDIRECT(CM292),1,DD$28))*(10-INDEX(INDIRECT("times"&amp;CK$2),$F292,DD$28))/10</f>
        <v>0</v>
      </c>
      <c r="DE292" s="63">
        <f ca="1">IF(OR(INDEX(INDIRECT("times"&amp;CK$2),$F292,DE$28)&gt;10,INDEX(INDIRECT(CM292),$E292,$F292)="",INDEX(INDIRECT(CM292),$E292,$F292)&gt;=INDEX(INDIRECT(CM292),1,DE$28)),0,(INDEX(INDIRECT(CM292),$E292,$F292))-INDEX(INDIRECT(CM292),1,DE$28))*(10-INDEX(INDIRECT("times"&amp;CK$2),$F292,DE$28))/10</f>
        <v>0</v>
      </c>
      <c r="DF292" s="63">
        <f ca="1">IF(OR(INDEX(INDIRECT("times"&amp;CK$2),$F292,DF$28)&gt;10,INDEX(INDIRECT(CM292),$E292,$F292)="",INDEX(INDIRECT(CM292),$E292,$F292)&gt;=INDEX(INDIRECT(CM292),1,DF$28)),0,(INDEX(INDIRECT(CM292),$E292,$F292))-INDEX(INDIRECT(CM292),1,DF$28))*(10-INDEX(INDIRECT("times"&amp;CK$2),$F292,DF$28))/10</f>
        <v>0</v>
      </c>
      <c r="DG292" s="63">
        <f ca="1">IF(OR(INDEX(INDIRECT("times"&amp;CK$2),$F292,DG$28)&gt;10,INDEX(INDIRECT(CM292),$E292,$F292)="",INDEX(INDIRECT(CM292),$E292,$F292)&gt;=INDEX(INDIRECT(CM292),1,DG$28)),0,(INDEX(INDIRECT(CM292),$E292,$F292))-INDEX(INDIRECT(CM292),1,DG$28))*(10-INDEX(INDIRECT("times"&amp;CK$2),$F292,DG$28))/10</f>
        <v>0</v>
      </c>
      <c r="DH292" s="63">
        <f ca="1">IF(OR(INDEX(INDIRECT("times"&amp;CK$2),$F292,DH$28)&gt;10,INDEX(INDIRECT(CM292),$E292,$F292)="",INDEX(INDIRECT(CM292),$E292,$F292)&gt;=INDEX(INDIRECT(CM292),1,DH$28)),0,(INDEX(INDIRECT(CM292),$E292,$F292))-INDEX(INDIRECT(CM292),1,DH$28))*(10-INDEX(INDIRECT("times"&amp;CK$2),$F292,DH$28))/10</f>
        <v>0</v>
      </c>
      <c r="DI292" s="63">
        <f ca="1">IF(OR(INDEX(INDIRECT("times"&amp;CK$2),$F292,DI$28)&gt;10,INDEX(INDIRECT(CM292),$E292,$F292)="",INDEX(INDIRECT(CM292),$E292,$F292)&gt;=INDEX(INDIRECT(CM292),1,DI$28)),0,(INDEX(INDIRECT(CM292),$E292,$F292))-INDEX(INDIRECT(CM292),1,DI$28))*(10-INDEX(INDIRECT("times"&amp;CK$2),$F292,DI$28))/10</f>
        <v>0</v>
      </c>
      <c r="DJ292" s="64">
        <f ca="1">IF(OR(INDEX(INDIRECT("times"&amp;CK$2),$F292,DJ$28)&gt;10,INDEX(INDIRECT(CM292),$E292,$F292)="",INDEX(INDIRECT(CM292),$E292,$F292)&gt;=INDEX(INDIRECT(CM292),1,DJ$28)),0,(INDEX(INDIRECT(CM292),$E292,$F292))-INDEX(INDIRECT(CM292),1,DJ$28))*(10-INDEX(INDIRECT("times"&amp;CK$2),$F292,DJ$28))/10</f>
        <v>0</v>
      </c>
      <c r="DK292" s="201">
        <v>19</v>
      </c>
      <c r="DM292" s="18" t="s">
        <v>228</v>
      </c>
      <c r="DN292" s="122">
        <f>DM236</f>
        <v>2</v>
      </c>
      <c r="DO292" s="122" t="str">
        <f>DM237</f>
        <v>shop3564</v>
      </c>
      <c r="DP292" s="210" t="str">
        <f t="shared" si="1202"/>
        <v>core2_shop3564</v>
      </c>
      <c r="DQ292" s="122">
        <v>5</v>
      </c>
      <c r="DR292" s="33">
        <v>19</v>
      </c>
      <c r="DS292" s="62">
        <f ca="1">IF(OR(INDEX(INDIRECT("times"&amp;DN$2),$F292,DS$28)&gt;10,INDEX(INDIRECT(DP292),$E292,$F292)="",INDEX(INDIRECT(DP292),$E292,$F292)&gt;=INDEX(INDIRECT(DP292),1,DS$28)),0,(INDEX(INDIRECT(DP292),$E292,$F292))-INDEX(INDIRECT(DP292),1,DS$28))*(10-INDEX(INDIRECT("times"&amp;DN$2),$F292,DS$28))/10</f>
        <v>0</v>
      </c>
      <c r="DT292" s="63">
        <f ca="1">IF(OR(INDEX(INDIRECT("times"&amp;DN$2),$F292,DT$28)&gt;10,INDEX(INDIRECT(DP292),$E292,$F292)="",INDEX(INDIRECT(DP292),$E292,$F292)&gt;=INDEX(INDIRECT(DP292),1,DT$28)),0,(INDEX(INDIRECT(DP292),$E292,$F292))-INDEX(INDIRECT(DP292),1,DT$28))*(10-INDEX(INDIRECT("times"&amp;DN$2),$F292,DT$28))/10</f>
        <v>0</v>
      </c>
      <c r="DU292" s="63">
        <f ca="1">IF(OR(INDEX(INDIRECT("times"&amp;DN$2),$F292,DU$28)&gt;10,INDEX(INDIRECT(DP292),$E292,$F292)="",INDEX(INDIRECT(DP292),$E292,$F292)&gt;=INDEX(INDIRECT(DP292),1,DU$28)),0,(INDEX(INDIRECT(DP292),$E292,$F292))-INDEX(INDIRECT(DP292),1,DU$28))*(10-INDEX(INDIRECT("times"&amp;DN$2),$F292,DU$28))/10</f>
        <v>0</v>
      </c>
      <c r="DV292" s="63">
        <f ca="1">IF(OR(INDEX(INDIRECT("times"&amp;DN$2),$F292,DV$28)&gt;10,INDEX(INDIRECT(DP292),$E292,$F292)="",INDEX(INDIRECT(DP292),$E292,$F292)&gt;=INDEX(INDIRECT(DP292),1,DV$28)),0,(INDEX(INDIRECT(DP292),$E292,$F292))-INDEX(INDIRECT(DP292),1,DV$28))*(10-INDEX(INDIRECT("times"&amp;DN$2),$F292,DV$28))/10</f>
        <v>0</v>
      </c>
      <c r="DW292" s="63">
        <f ca="1">IF(OR(INDEX(INDIRECT("times"&amp;DN$2),$F292,DW$28)&gt;10,INDEX(INDIRECT(DP292),$E292,$F292)="",INDEX(INDIRECT(DP292),$E292,$F292)&gt;=INDEX(INDIRECT(DP292),1,DW$28)),0,(INDEX(INDIRECT(DP292),$E292,$F292))-INDEX(INDIRECT(DP292),1,DW$28))*(10-INDEX(INDIRECT("times"&amp;DN$2),$F292,DW$28))/10</f>
        <v>0</v>
      </c>
      <c r="DX292" s="63">
        <f ca="1">IF(OR(INDEX(INDIRECT("times"&amp;DN$2),$F292,DX$28)&gt;10,INDEX(INDIRECT(DP292),$E292,$F292)="",INDEX(INDIRECT(DP292),$E292,$F292)&gt;=INDEX(INDIRECT(DP292),1,DX$28)),0,(INDEX(INDIRECT(DP292),$E292,$F292))-INDEX(INDIRECT(DP292),1,DX$28))*(10-INDEX(INDIRECT("times"&amp;DN$2),$F292,DX$28))/10</f>
        <v>0</v>
      </c>
      <c r="DY292" s="63">
        <f ca="1">IF(OR(INDEX(INDIRECT("times"&amp;DN$2),$F292,DY$28)&gt;10,INDEX(INDIRECT(DP292),$E292,$F292)="",INDEX(INDIRECT(DP292),$E292,$F292)&gt;=INDEX(INDIRECT(DP292),1,DY$28)),0,(INDEX(INDIRECT(DP292),$E292,$F292))-INDEX(INDIRECT(DP292),1,DY$28))*(10-INDEX(INDIRECT("times"&amp;DN$2),$F292,DY$28))/10</f>
        <v>0</v>
      </c>
      <c r="DZ292" s="63">
        <f ca="1">IF(OR(INDEX(INDIRECT("times"&amp;DN$2),$F292,DZ$28)&gt;10,INDEX(INDIRECT(DP292),$E292,$F292)="",INDEX(INDIRECT(DP292),$E292,$F292)&gt;=INDEX(INDIRECT(DP292),1,DZ$28)),0,(INDEX(INDIRECT(DP292),$E292,$F292))-INDEX(INDIRECT(DP292),1,DZ$28))*(10-INDEX(INDIRECT("times"&amp;DN$2),$F292,DZ$28))/10</f>
        <v>0</v>
      </c>
      <c r="EA292" s="63">
        <f ca="1">IF(OR(INDEX(INDIRECT("times"&amp;DN$2),$F292,EA$28)&gt;10,INDEX(INDIRECT(DP292),$E292,$F292)="",INDEX(INDIRECT(DP292),$E292,$F292)&gt;=INDEX(INDIRECT(DP292),1,EA$28)),0,(INDEX(INDIRECT(DP292),$E292,$F292))-INDEX(INDIRECT(DP292),1,EA$28))*(10-INDEX(INDIRECT("times"&amp;DN$2),$F292,EA$28))/10</f>
        <v>0</v>
      </c>
      <c r="EB292" s="63">
        <f ca="1">IF(OR(INDEX(INDIRECT("times"&amp;DN$2),$F292,EB$28)&gt;10,INDEX(INDIRECT(DP292),$E292,$F292)="",INDEX(INDIRECT(DP292),$E292,$F292)&gt;=INDEX(INDIRECT(DP292),1,EB$28)),0,(INDEX(INDIRECT(DP292),$E292,$F292))-INDEX(INDIRECT(DP292),1,EB$28))*(10-INDEX(INDIRECT("times"&amp;DN$2),$F292,EB$28))/10</f>
        <v>0</v>
      </c>
      <c r="EC292" s="63">
        <f ca="1">IF(OR(INDEX(INDIRECT("times"&amp;DN$2),$F292,EC$28)&gt;10,INDEX(INDIRECT(DP292),$E292,$F292)="",INDEX(INDIRECT(DP292),$E292,$F292)&gt;=INDEX(INDIRECT(DP292),1,EC$28)),0,(INDEX(INDIRECT(DP292),$E292,$F292))-INDEX(INDIRECT(DP292),1,EC$28))*(10-INDEX(INDIRECT("times"&amp;DN$2),$F292,EC$28))/10</f>
        <v>0</v>
      </c>
      <c r="ED292" s="63">
        <f ca="1">IF(OR(INDEX(INDIRECT("times"&amp;DN$2),$F292,ED$28)&gt;10,INDEX(INDIRECT(DP292),$E292,$F292)="",INDEX(INDIRECT(DP292),$E292,$F292)&gt;=INDEX(INDIRECT(DP292),1,ED$28)),0,(INDEX(INDIRECT(DP292),$E292,$F292))-INDEX(INDIRECT(DP292),1,ED$28))*(10-INDEX(INDIRECT("times"&amp;DN$2),$F292,ED$28))/10</f>
        <v>0</v>
      </c>
      <c r="EE292" s="63">
        <f ca="1">IF(OR(INDEX(INDIRECT("times"&amp;DN$2),$F292,EE$28)&gt;10,INDEX(INDIRECT(DP292),$E292,$F292)="",INDEX(INDIRECT(DP292),$E292,$F292)&gt;=INDEX(INDIRECT(DP292),1,EE$28)),0,(INDEX(INDIRECT(DP292),$E292,$F292))-INDEX(INDIRECT(DP292),1,EE$28))*(10-INDEX(INDIRECT("times"&amp;DN$2),$F292,EE$28))/10</f>
        <v>0</v>
      </c>
      <c r="EF292" s="63">
        <f ca="1">IF(OR(INDEX(INDIRECT("times"&amp;DN$2),$F292,EF$28)&gt;10,INDEX(INDIRECT(DP292),$E292,$F292)="",INDEX(INDIRECT(DP292),$E292,$F292)&gt;=INDEX(INDIRECT(DP292),1,EF$28)),0,(INDEX(INDIRECT(DP292),$E292,$F292))-INDEX(INDIRECT(DP292),1,EF$28))*(10-INDEX(INDIRECT("times"&amp;DN$2),$F292,EF$28))/10</f>
        <v>0</v>
      </c>
      <c r="EG292" s="63">
        <f ca="1">IF(OR(INDEX(INDIRECT("times"&amp;DN$2),$F292,EG$28)&gt;10,INDEX(INDIRECT(DP292),$E292,$F292)="",INDEX(INDIRECT(DP292),$E292,$F292)&gt;=INDEX(INDIRECT(DP292),1,EG$28)),0,(INDEX(INDIRECT(DP292),$E292,$F292))-INDEX(INDIRECT(DP292),1,EG$28))*(10-INDEX(INDIRECT("times"&amp;DN$2),$F292,EG$28))/10</f>
        <v>0</v>
      </c>
      <c r="EH292" s="63">
        <f ca="1">IF(OR(INDEX(INDIRECT("times"&amp;DN$2),$F292,EH$28)&gt;10,INDEX(INDIRECT(DP292),$E292,$F292)="",INDEX(INDIRECT(DP292),$E292,$F292)&gt;=INDEX(INDIRECT(DP292),1,EH$28)),0,(INDEX(INDIRECT(DP292),$E292,$F292))-INDEX(INDIRECT(DP292),1,EH$28))*(10-INDEX(INDIRECT("times"&amp;DN$2),$F292,EH$28))/10</f>
        <v>0</v>
      </c>
      <c r="EI292" s="63">
        <f ca="1">IF(OR(INDEX(INDIRECT("times"&amp;DN$2),$F292,EI$28)&gt;10,INDEX(INDIRECT(DP292),$E292,$F292)="",INDEX(INDIRECT(DP292),$E292,$F292)&gt;=INDEX(INDIRECT(DP292),1,EI$28)),0,(INDEX(INDIRECT(DP292),$E292,$F292))-INDEX(INDIRECT(DP292),1,EI$28))*(10-INDEX(INDIRECT("times"&amp;DN$2),$F292,EI$28))/10</f>
        <v>0</v>
      </c>
      <c r="EJ292" s="63">
        <f ca="1">IF(OR(INDEX(INDIRECT("times"&amp;DN$2),$F292,EJ$28)&gt;10,INDEX(INDIRECT(DP292),$E292,$F292)="",INDEX(INDIRECT(DP292),$E292,$F292)&gt;=INDEX(INDIRECT(DP292),1,EJ$28)),0,(INDEX(INDIRECT(DP292),$E292,$F292))-INDEX(INDIRECT(DP292),1,EJ$28))*(10-INDEX(INDIRECT("times"&amp;DN$2),$F292,EJ$28))/10</f>
        <v>0</v>
      </c>
      <c r="EK292" s="63">
        <f ca="1">IF(OR(INDEX(INDIRECT("times"&amp;DN$2),$F292,EK$28)&gt;10,INDEX(INDIRECT(DP292),$E292,$F292)="",INDEX(INDIRECT(DP292),$E292,$F292)&gt;=INDEX(INDIRECT(DP292),1,EK$28)),0,(INDEX(INDIRECT(DP292),$E292,$F292))-INDEX(INDIRECT(DP292),1,EK$28))*(10-INDEX(INDIRECT("times"&amp;DN$2),$F292,EK$28))/10</f>
        <v>0</v>
      </c>
      <c r="EL292" s="63">
        <f ca="1">IF(OR(INDEX(INDIRECT("times"&amp;DN$2),$F292,EL$28)&gt;10,INDEX(INDIRECT(DP292),$E292,$F292)="",INDEX(INDIRECT(DP292),$E292,$F292)&gt;=INDEX(INDIRECT(DP292),1,EL$28)),0,(INDEX(INDIRECT(DP292),$E292,$F292))-INDEX(INDIRECT(DP292),1,EL$28))*(10-INDEX(INDIRECT("times"&amp;DN$2),$F292,EL$28))/10</f>
        <v>0</v>
      </c>
      <c r="EM292" s="64">
        <f ca="1">IF(OR(INDEX(INDIRECT("times"&amp;DN$2),$F292,EM$28)&gt;10,INDEX(INDIRECT(DP292),$E292,$F292)="",INDEX(INDIRECT(DP292),$E292,$F292)&gt;=INDEX(INDIRECT(DP292),1,EM$28)),0,(INDEX(INDIRECT(DP292),$E292,$F292))-INDEX(INDIRECT(DP292),1,EM$28))*(10-INDEX(INDIRECT("times"&amp;DN$2),$F292,EM$28))/10</f>
        <v>0</v>
      </c>
      <c r="EN292" s="201">
        <v>19</v>
      </c>
      <c r="EP292" s="18" t="s">
        <v>228</v>
      </c>
      <c r="EQ292" s="122">
        <f>EP236</f>
        <v>2</v>
      </c>
      <c r="ER292" s="122" t="str">
        <f>EP237</f>
        <v>lei3564</v>
      </c>
      <c r="ES292" s="210" t="str">
        <f t="shared" si="1203"/>
        <v>core2_lei3564</v>
      </c>
      <c r="ET292" s="122">
        <v>5</v>
      </c>
      <c r="EU292" s="33">
        <v>19</v>
      </c>
      <c r="EV292" s="62">
        <f ca="1">IF(OR(INDEX(INDIRECT("times"&amp;EQ$2),$F292,EV$28)&gt;10,INDEX(INDIRECT(ES292),$E292,$F292)="",INDEX(INDIRECT(ES292),$E292,$F292)&gt;=INDEX(INDIRECT(ES292),1,EV$28)),0,(INDEX(INDIRECT(ES292),$E292,$F292))-INDEX(INDIRECT(ES292),1,EV$28))*(10-INDEX(INDIRECT("times"&amp;EQ$2),$F292,EV$28))/10</f>
        <v>0</v>
      </c>
      <c r="EW292" s="63">
        <f ca="1">IF(OR(INDEX(INDIRECT("times"&amp;EQ$2),$F292,EW$28)&gt;10,INDEX(INDIRECT(ES292),$E292,$F292)="",INDEX(INDIRECT(ES292),$E292,$F292)&gt;=INDEX(INDIRECT(ES292),1,EW$28)),0,(INDEX(INDIRECT(ES292),$E292,$F292))-INDEX(INDIRECT(ES292),1,EW$28))*(10-INDEX(INDIRECT("times"&amp;EQ$2),$F292,EW$28))/10</f>
        <v>0</v>
      </c>
      <c r="EX292" s="63">
        <f ca="1">IF(OR(INDEX(INDIRECT("times"&amp;EQ$2),$F292,EX$28)&gt;10,INDEX(INDIRECT(ES292),$E292,$F292)="",INDEX(INDIRECT(ES292),$E292,$F292)&gt;=INDEX(INDIRECT(ES292),1,EX$28)),0,(INDEX(INDIRECT(ES292),$E292,$F292))-INDEX(INDIRECT(ES292),1,EX$28))*(10-INDEX(INDIRECT("times"&amp;EQ$2),$F292,EX$28))/10</f>
        <v>0</v>
      </c>
      <c r="EY292" s="63">
        <f ca="1">IF(OR(INDEX(INDIRECT("times"&amp;EQ$2),$F292,EY$28)&gt;10,INDEX(INDIRECT(ES292),$E292,$F292)="",INDEX(INDIRECT(ES292),$E292,$F292)&gt;=INDEX(INDIRECT(ES292),1,EY$28)),0,(INDEX(INDIRECT(ES292),$E292,$F292))-INDEX(INDIRECT(ES292),1,EY$28))*(10-INDEX(INDIRECT("times"&amp;EQ$2),$F292,EY$28))/10</f>
        <v>0</v>
      </c>
      <c r="EZ292" s="63">
        <f ca="1">IF(OR(INDEX(INDIRECT("times"&amp;EQ$2),$F292,EZ$28)&gt;10,INDEX(INDIRECT(ES292),$E292,$F292)="",INDEX(INDIRECT(ES292),$E292,$F292)&gt;=INDEX(INDIRECT(ES292),1,EZ$28)),0,(INDEX(INDIRECT(ES292),$E292,$F292))-INDEX(INDIRECT(ES292),1,EZ$28))*(10-INDEX(INDIRECT("times"&amp;EQ$2),$F292,EZ$28))/10</f>
        <v>0</v>
      </c>
      <c r="FA292" s="63">
        <f ca="1">IF(OR(INDEX(INDIRECT("times"&amp;EQ$2),$F292,FA$28)&gt;10,INDEX(INDIRECT(ES292),$E292,$F292)="",INDEX(INDIRECT(ES292),$E292,$F292)&gt;=INDEX(INDIRECT(ES292),1,FA$28)),0,(INDEX(INDIRECT(ES292),$E292,$F292))-INDEX(INDIRECT(ES292),1,FA$28))*(10-INDEX(INDIRECT("times"&amp;EQ$2),$F292,FA$28))/10</f>
        <v>0</v>
      </c>
      <c r="FB292" s="63">
        <f ca="1">IF(OR(INDEX(INDIRECT("times"&amp;EQ$2),$F292,FB$28)&gt;10,INDEX(INDIRECT(ES292),$E292,$F292)="",INDEX(INDIRECT(ES292),$E292,$F292)&gt;=INDEX(INDIRECT(ES292),1,FB$28)),0,(INDEX(INDIRECT(ES292),$E292,$F292))-INDEX(INDIRECT(ES292),1,FB$28))*(10-INDEX(INDIRECT("times"&amp;EQ$2),$F292,FB$28))/10</f>
        <v>0</v>
      </c>
      <c r="FC292" s="63">
        <f ca="1">IF(OR(INDEX(INDIRECT("times"&amp;EQ$2),$F292,FC$28)&gt;10,INDEX(INDIRECT(ES292),$E292,$F292)="",INDEX(INDIRECT(ES292),$E292,$F292)&gt;=INDEX(INDIRECT(ES292),1,FC$28)),0,(INDEX(INDIRECT(ES292),$E292,$F292))-INDEX(INDIRECT(ES292),1,FC$28))*(10-INDEX(INDIRECT("times"&amp;EQ$2),$F292,FC$28))/10</f>
        <v>0</v>
      </c>
      <c r="FD292" s="63">
        <f ca="1">IF(OR(INDEX(INDIRECT("times"&amp;EQ$2),$F292,FD$28)&gt;10,INDEX(INDIRECT(ES292),$E292,$F292)="",INDEX(INDIRECT(ES292),$E292,$F292)&gt;=INDEX(INDIRECT(ES292),1,FD$28)),0,(INDEX(INDIRECT(ES292),$E292,$F292))-INDEX(INDIRECT(ES292),1,FD$28))*(10-INDEX(INDIRECT("times"&amp;EQ$2),$F292,FD$28))/10</f>
        <v>0</v>
      </c>
      <c r="FE292" s="63">
        <f ca="1">IF(OR(INDEX(INDIRECT("times"&amp;EQ$2),$F292,FE$28)&gt;10,INDEX(INDIRECT(ES292),$E292,$F292)="",INDEX(INDIRECT(ES292),$E292,$F292)&gt;=INDEX(INDIRECT(ES292),1,FE$28)),0,(INDEX(INDIRECT(ES292),$E292,$F292))-INDEX(INDIRECT(ES292),1,FE$28))*(10-INDEX(INDIRECT("times"&amp;EQ$2),$F292,FE$28))/10</f>
        <v>0</v>
      </c>
      <c r="FF292" s="63">
        <f ca="1">IF(OR(INDEX(INDIRECT("times"&amp;EQ$2),$F292,FF$28)&gt;10,INDEX(INDIRECT(ES292),$E292,$F292)="",INDEX(INDIRECT(ES292),$E292,$F292)&gt;=INDEX(INDIRECT(ES292),1,FF$28)),0,(INDEX(INDIRECT(ES292),$E292,$F292))-INDEX(INDIRECT(ES292),1,FF$28))*(10-INDEX(INDIRECT("times"&amp;EQ$2),$F292,FF$28))/10</f>
        <v>0</v>
      </c>
      <c r="FG292" s="63">
        <f ca="1">IF(OR(INDEX(INDIRECT("times"&amp;EQ$2),$F292,FG$28)&gt;10,INDEX(INDIRECT(ES292),$E292,$F292)="",INDEX(INDIRECT(ES292),$E292,$F292)&gt;=INDEX(INDIRECT(ES292),1,FG$28)),0,(INDEX(INDIRECT(ES292),$E292,$F292))-INDEX(INDIRECT(ES292),1,FG$28))*(10-INDEX(INDIRECT("times"&amp;EQ$2),$F292,FG$28))/10</f>
        <v>0</v>
      </c>
      <c r="FH292" s="63">
        <f ca="1">IF(OR(INDEX(INDIRECT("times"&amp;EQ$2),$F292,FH$28)&gt;10,INDEX(INDIRECT(ES292),$E292,$F292)="",INDEX(INDIRECT(ES292),$E292,$F292)&gt;=INDEX(INDIRECT(ES292),1,FH$28)),0,(INDEX(INDIRECT(ES292),$E292,$F292))-INDEX(INDIRECT(ES292),1,FH$28))*(10-INDEX(INDIRECT("times"&amp;EQ$2),$F292,FH$28))/10</f>
        <v>0</v>
      </c>
      <c r="FI292" s="63">
        <f ca="1">IF(OR(INDEX(INDIRECT("times"&amp;EQ$2),$F292,FI$28)&gt;10,INDEX(INDIRECT(ES292),$E292,$F292)="",INDEX(INDIRECT(ES292),$E292,$F292)&gt;=INDEX(INDIRECT(ES292),1,FI$28)),0,(INDEX(INDIRECT(ES292),$E292,$F292))-INDEX(INDIRECT(ES292),1,FI$28))*(10-INDEX(INDIRECT("times"&amp;EQ$2),$F292,FI$28))/10</f>
        <v>0</v>
      </c>
      <c r="FJ292" s="63">
        <f ca="1">IF(OR(INDEX(INDIRECT("times"&amp;EQ$2),$F292,FJ$28)&gt;10,INDEX(INDIRECT(ES292),$E292,$F292)="",INDEX(INDIRECT(ES292),$E292,$F292)&gt;=INDEX(INDIRECT(ES292),1,FJ$28)),0,(INDEX(INDIRECT(ES292),$E292,$F292))-INDEX(INDIRECT(ES292),1,FJ$28))*(10-INDEX(INDIRECT("times"&amp;EQ$2),$F292,FJ$28))/10</f>
        <v>0</v>
      </c>
      <c r="FK292" s="63">
        <f ca="1">IF(OR(INDEX(INDIRECT("times"&amp;EQ$2),$F292,FK$28)&gt;10,INDEX(INDIRECT(ES292),$E292,$F292)="",INDEX(INDIRECT(ES292),$E292,$F292)&gt;=INDEX(INDIRECT(ES292),1,FK$28)),0,(INDEX(INDIRECT(ES292),$E292,$F292))-INDEX(INDIRECT(ES292),1,FK$28))*(10-INDEX(INDIRECT("times"&amp;EQ$2),$F292,FK$28))/10</f>
        <v>0</v>
      </c>
      <c r="FL292" s="63">
        <f ca="1">IF(OR(INDEX(INDIRECT("times"&amp;EQ$2),$F292,FL$28)&gt;10,INDEX(INDIRECT(ES292),$E292,$F292)="",INDEX(INDIRECT(ES292),$E292,$F292)&gt;=INDEX(INDIRECT(ES292),1,FL$28)),0,(INDEX(INDIRECT(ES292),$E292,$F292))-INDEX(INDIRECT(ES292),1,FL$28))*(10-INDEX(INDIRECT("times"&amp;EQ$2),$F292,FL$28))/10</f>
        <v>0</v>
      </c>
      <c r="FM292" s="63">
        <f ca="1">IF(OR(INDEX(INDIRECT("times"&amp;EQ$2),$F292,FM$28)&gt;10,INDEX(INDIRECT(ES292),$E292,$F292)="",INDEX(INDIRECT(ES292),$E292,$F292)&gt;=INDEX(INDIRECT(ES292),1,FM$28)),0,(INDEX(INDIRECT(ES292),$E292,$F292))-INDEX(INDIRECT(ES292),1,FM$28))*(10-INDEX(INDIRECT("times"&amp;EQ$2),$F292,FM$28))/10</f>
        <v>0</v>
      </c>
      <c r="FN292" s="63">
        <f ca="1">IF(OR(INDEX(INDIRECT("times"&amp;EQ$2),$F292,FN$28)&gt;10,INDEX(INDIRECT(ES292),$E292,$F292)="",INDEX(INDIRECT(ES292),$E292,$F292)&gt;=INDEX(INDIRECT(ES292),1,FN$28)),0,(INDEX(INDIRECT(ES292),$E292,$F292))-INDEX(INDIRECT(ES292),1,FN$28))*(10-INDEX(INDIRECT("times"&amp;EQ$2),$F292,FN$28))/10</f>
        <v>0</v>
      </c>
      <c r="FO292" s="63">
        <f ca="1">IF(OR(INDEX(INDIRECT("times"&amp;EQ$2),$F292,FO$28)&gt;10,INDEX(INDIRECT(ES292),$E292,$F292)="",INDEX(INDIRECT(ES292),$E292,$F292)&gt;=INDEX(INDIRECT(ES292),1,FO$28)),0,(INDEX(INDIRECT(ES292),$E292,$F292))-INDEX(INDIRECT(ES292),1,FO$28))*(10-INDEX(INDIRECT("times"&amp;EQ$2),$F292,FO$28))/10</f>
        <v>0</v>
      </c>
      <c r="FP292" s="64">
        <f ca="1">IF(OR(INDEX(INDIRECT("times"&amp;EQ$2),$F292,FP$28)&gt;10,INDEX(INDIRECT(ES292),$E292,$F292)="",INDEX(INDIRECT(ES292),$E292,$F292)&gt;=INDEX(INDIRECT(ES292),1,FP$28)),0,(INDEX(INDIRECT(ES292),$E292,$F292))-INDEX(INDIRECT(ES292),1,FP$28))*(10-INDEX(INDIRECT("times"&amp;EQ$2),$F292,FP$28))/10</f>
        <v>0</v>
      </c>
      <c r="FQ292" s="201">
        <v>19</v>
      </c>
      <c r="FS292" s="18" t="s">
        <v>228</v>
      </c>
      <c r="FT292" s="122">
        <f>FS236</f>
        <v>2</v>
      </c>
      <c r="FU292" s="122" t="str">
        <f>FS237</f>
        <v>shop65</v>
      </c>
      <c r="FV292" s="210" t="str">
        <f t="shared" si="1204"/>
        <v>core2_shop65</v>
      </c>
      <c r="FW292" s="122">
        <v>5</v>
      </c>
      <c r="FX292" s="33">
        <v>19</v>
      </c>
      <c r="FY292" s="62">
        <f ca="1">IF(OR(INDEX(INDIRECT("times"&amp;FT$2),$F292,FY$28)&gt;10,INDEX(INDIRECT(FV292),$E292,$F292)="",INDEX(INDIRECT(FV292),$E292,$F292)&gt;=INDEX(INDIRECT(FV292),1,FY$28)),0,(INDEX(INDIRECT(FV292),$E292,$F292))-INDEX(INDIRECT(FV292),1,FY$28))*(10-INDEX(INDIRECT("times"&amp;FT$2),$F292,FY$28))/10</f>
        <v>0</v>
      </c>
      <c r="FZ292" s="63">
        <f ca="1">IF(OR(INDEX(INDIRECT("times"&amp;FT$2),$F292,FZ$28)&gt;10,INDEX(INDIRECT(FV292),$E292,$F292)="",INDEX(INDIRECT(FV292),$E292,$F292)&gt;=INDEX(INDIRECT(FV292),1,FZ$28)),0,(INDEX(INDIRECT(FV292),$E292,$F292))-INDEX(INDIRECT(FV292),1,FZ$28))*(10-INDEX(INDIRECT("times"&amp;FT$2),$F292,FZ$28))/10</f>
        <v>0</v>
      </c>
      <c r="GA292" s="63">
        <f ca="1">IF(OR(INDEX(INDIRECT("times"&amp;FT$2),$F292,GA$28)&gt;10,INDEX(INDIRECT(FV292),$E292,$F292)="",INDEX(INDIRECT(FV292),$E292,$F292)&gt;=INDEX(INDIRECT(FV292),1,GA$28)),0,(INDEX(INDIRECT(FV292),$E292,$F292))-INDEX(INDIRECT(FV292),1,GA$28))*(10-INDEX(INDIRECT("times"&amp;FT$2),$F292,GA$28))/10</f>
        <v>0</v>
      </c>
      <c r="GB292" s="63">
        <f ca="1">IF(OR(INDEX(INDIRECT("times"&amp;FT$2),$F292,GB$28)&gt;10,INDEX(INDIRECT(FV292),$E292,$F292)="",INDEX(INDIRECT(FV292),$E292,$F292)&gt;=INDEX(INDIRECT(FV292),1,GB$28)),0,(INDEX(INDIRECT(FV292),$E292,$F292))-INDEX(INDIRECT(FV292),1,GB$28))*(10-INDEX(INDIRECT("times"&amp;FT$2),$F292,GB$28))/10</f>
        <v>0</v>
      </c>
      <c r="GC292" s="63">
        <f ca="1">IF(OR(INDEX(INDIRECT("times"&amp;FT$2),$F292,GC$28)&gt;10,INDEX(INDIRECT(FV292),$E292,$F292)="",INDEX(INDIRECT(FV292),$E292,$F292)&gt;=INDEX(INDIRECT(FV292),1,GC$28)),0,(INDEX(INDIRECT(FV292),$E292,$F292))-INDEX(INDIRECT(FV292),1,GC$28))*(10-INDEX(INDIRECT("times"&amp;FT$2),$F292,GC$28))/10</f>
        <v>0</v>
      </c>
      <c r="GD292" s="63">
        <f ca="1">IF(OR(INDEX(INDIRECT("times"&amp;FT$2),$F292,GD$28)&gt;10,INDEX(INDIRECT(FV292),$E292,$F292)="",INDEX(INDIRECT(FV292),$E292,$F292)&gt;=INDEX(INDIRECT(FV292),1,GD$28)),0,(INDEX(INDIRECT(FV292),$E292,$F292))-INDEX(INDIRECT(FV292),1,GD$28))*(10-INDEX(INDIRECT("times"&amp;FT$2),$F292,GD$28))/10</f>
        <v>0</v>
      </c>
      <c r="GE292" s="63">
        <f ca="1">IF(OR(INDEX(INDIRECT("times"&amp;FT$2),$F292,GE$28)&gt;10,INDEX(INDIRECT(FV292),$E292,$F292)="",INDEX(INDIRECT(FV292),$E292,$F292)&gt;=INDEX(INDIRECT(FV292),1,GE$28)),0,(INDEX(INDIRECT(FV292),$E292,$F292))-INDEX(INDIRECT(FV292),1,GE$28))*(10-INDEX(INDIRECT("times"&amp;FT$2),$F292,GE$28))/10</f>
        <v>0</v>
      </c>
      <c r="GF292" s="63">
        <f ca="1">IF(OR(INDEX(INDIRECT("times"&amp;FT$2),$F292,GF$28)&gt;10,INDEX(INDIRECT(FV292),$E292,$F292)="",INDEX(INDIRECT(FV292),$E292,$F292)&gt;=INDEX(INDIRECT(FV292),1,GF$28)),0,(INDEX(INDIRECT(FV292),$E292,$F292))-INDEX(INDIRECT(FV292),1,GF$28))*(10-INDEX(INDIRECT("times"&amp;FT$2),$F292,GF$28))/10</f>
        <v>0</v>
      </c>
      <c r="GG292" s="63">
        <f ca="1">IF(OR(INDEX(INDIRECT("times"&amp;FT$2),$F292,GG$28)&gt;10,INDEX(INDIRECT(FV292),$E292,$F292)="",INDEX(INDIRECT(FV292),$E292,$F292)&gt;=INDEX(INDIRECT(FV292),1,GG$28)),0,(INDEX(INDIRECT(FV292),$E292,$F292))-INDEX(INDIRECT(FV292),1,GG$28))*(10-INDEX(INDIRECT("times"&amp;FT$2),$F292,GG$28))/10</f>
        <v>0</v>
      </c>
      <c r="GH292" s="63">
        <f ca="1">IF(OR(INDEX(INDIRECT("times"&amp;FT$2),$F292,GH$28)&gt;10,INDEX(INDIRECT(FV292),$E292,$F292)="",INDEX(INDIRECT(FV292),$E292,$F292)&gt;=INDEX(INDIRECT(FV292),1,GH$28)),0,(INDEX(INDIRECT(FV292),$E292,$F292))-INDEX(INDIRECT(FV292),1,GH$28))*(10-INDEX(INDIRECT("times"&amp;FT$2),$F292,GH$28))/10</f>
        <v>0</v>
      </c>
      <c r="GI292" s="63">
        <f ca="1">IF(OR(INDEX(INDIRECT("times"&amp;FT$2),$F292,GI$28)&gt;10,INDEX(INDIRECT(FV292),$E292,$F292)="",INDEX(INDIRECT(FV292),$E292,$F292)&gt;=INDEX(INDIRECT(FV292),1,GI$28)),0,(INDEX(INDIRECT(FV292),$E292,$F292))-INDEX(INDIRECT(FV292),1,GI$28))*(10-INDEX(INDIRECT("times"&amp;FT$2),$F292,GI$28))/10</f>
        <v>0</v>
      </c>
      <c r="GJ292" s="63">
        <f ca="1">IF(OR(INDEX(INDIRECT("times"&amp;FT$2),$F292,GJ$28)&gt;10,INDEX(INDIRECT(FV292),$E292,$F292)="",INDEX(INDIRECT(FV292),$E292,$F292)&gt;=INDEX(INDIRECT(FV292),1,GJ$28)),0,(INDEX(INDIRECT(FV292),$E292,$F292))-INDEX(INDIRECT(FV292),1,GJ$28))*(10-INDEX(INDIRECT("times"&amp;FT$2),$F292,GJ$28))/10</f>
        <v>0</v>
      </c>
      <c r="GK292" s="63">
        <f ca="1">IF(OR(INDEX(INDIRECT("times"&amp;FT$2),$F292,GK$28)&gt;10,INDEX(INDIRECT(FV292),$E292,$F292)="",INDEX(INDIRECT(FV292),$E292,$F292)&gt;=INDEX(INDIRECT(FV292),1,GK$28)),0,(INDEX(INDIRECT(FV292),$E292,$F292))-INDEX(INDIRECT(FV292),1,GK$28))*(10-INDEX(INDIRECT("times"&amp;FT$2),$F292,GK$28))/10</f>
        <v>0</v>
      </c>
      <c r="GL292" s="63">
        <f ca="1">IF(OR(INDEX(INDIRECT("times"&amp;FT$2),$F292,GL$28)&gt;10,INDEX(INDIRECT(FV292),$E292,$F292)="",INDEX(INDIRECT(FV292),$E292,$F292)&gt;=INDEX(INDIRECT(FV292),1,GL$28)),0,(INDEX(INDIRECT(FV292),$E292,$F292))-INDEX(INDIRECT(FV292),1,GL$28))*(10-INDEX(INDIRECT("times"&amp;FT$2),$F292,GL$28))/10</f>
        <v>0</v>
      </c>
      <c r="GM292" s="63">
        <f ca="1">IF(OR(INDEX(INDIRECT("times"&amp;FT$2),$F292,GM$28)&gt;10,INDEX(INDIRECT(FV292),$E292,$F292)="",INDEX(INDIRECT(FV292),$E292,$F292)&gt;=INDEX(INDIRECT(FV292),1,GM$28)),0,(INDEX(INDIRECT(FV292),$E292,$F292))-INDEX(INDIRECT(FV292),1,GM$28))*(10-INDEX(INDIRECT("times"&amp;FT$2),$F292,GM$28))/10</f>
        <v>0</v>
      </c>
      <c r="GN292" s="63">
        <f ca="1">IF(OR(INDEX(INDIRECT("times"&amp;FT$2),$F292,GN$28)&gt;10,INDEX(INDIRECT(FV292),$E292,$F292)="",INDEX(INDIRECT(FV292),$E292,$F292)&gt;=INDEX(INDIRECT(FV292),1,GN$28)),0,(INDEX(INDIRECT(FV292),$E292,$F292))-INDEX(INDIRECT(FV292),1,GN$28))*(10-INDEX(INDIRECT("times"&amp;FT$2),$F292,GN$28))/10</f>
        <v>0</v>
      </c>
      <c r="GO292" s="63">
        <f ca="1">IF(OR(INDEX(INDIRECT("times"&amp;FT$2),$F292,GO$28)&gt;10,INDEX(INDIRECT(FV292),$E292,$F292)="",INDEX(INDIRECT(FV292),$E292,$F292)&gt;=INDEX(INDIRECT(FV292),1,GO$28)),0,(INDEX(INDIRECT(FV292),$E292,$F292))-INDEX(INDIRECT(FV292),1,GO$28))*(10-INDEX(INDIRECT("times"&amp;FT$2),$F292,GO$28))/10</f>
        <v>0</v>
      </c>
      <c r="GP292" s="63">
        <f ca="1">IF(OR(INDEX(INDIRECT("times"&amp;FT$2),$F292,GP$28)&gt;10,INDEX(INDIRECT(FV292),$E292,$F292)="",INDEX(INDIRECT(FV292),$E292,$F292)&gt;=INDEX(INDIRECT(FV292),1,GP$28)),0,(INDEX(INDIRECT(FV292),$E292,$F292))-INDEX(INDIRECT(FV292),1,GP$28))*(10-INDEX(INDIRECT("times"&amp;FT$2),$F292,GP$28))/10</f>
        <v>0</v>
      </c>
      <c r="GQ292" s="63">
        <f ca="1">IF(OR(INDEX(INDIRECT("times"&amp;FT$2),$F292,GQ$28)&gt;10,INDEX(INDIRECT(FV292),$E292,$F292)="",INDEX(INDIRECT(FV292),$E292,$F292)&gt;=INDEX(INDIRECT(FV292),1,GQ$28)),0,(INDEX(INDIRECT(FV292),$E292,$F292))-INDEX(INDIRECT(FV292),1,GQ$28))*(10-INDEX(INDIRECT("times"&amp;FT$2),$F292,GQ$28))/10</f>
        <v>0</v>
      </c>
      <c r="GR292" s="63">
        <f ca="1">IF(OR(INDEX(INDIRECT("times"&amp;FT$2),$F292,GR$28)&gt;10,INDEX(INDIRECT(FV292),$E292,$F292)="",INDEX(INDIRECT(FV292),$E292,$F292)&gt;=INDEX(INDIRECT(FV292),1,GR$28)),0,(INDEX(INDIRECT(FV292),$E292,$F292))-INDEX(INDIRECT(FV292),1,GR$28))*(10-INDEX(INDIRECT("times"&amp;FT$2),$F292,GR$28))/10</f>
        <v>0</v>
      </c>
      <c r="GS292" s="64">
        <f ca="1">IF(OR(INDEX(INDIRECT("times"&amp;FT$2),$F292,GS$28)&gt;10,INDEX(INDIRECT(FV292),$E292,$F292)="",INDEX(INDIRECT(FV292),$E292,$F292)&gt;=INDEX(INDIRECT(FV292),1,GS$28)),0,(INDEX(INDIRECT(FV292),$E292,$F292))-INDEX(INDIRECT(FV292),1,GS$28))*(10-INDEX(INDIRECT("times"&amp;FT$2),$F292,GS$28))/10</f>
        <v>0</v>
      </c>
      <c r="GT292" s="201">
        <v>19</v>
      </c>
      <c r="GV292" s="18" t="s">
        <v>228</v>
      </c>
      <c r="GW292" s="122">
        <f>GV236</f>
        <v>2</v>
      </c>
      <c r="GX292" s="122" t="str">
        <f>GV237</f>
        <v>lei65</v>
      </c>
      <c r="GY292" s="210" t="str">
        <f t="shared" si="1205"/>
        <v>core2_lei65</v>
      </c>
      <c r="GZ292" s="122">
        <v>5</v>
      </c>
      <c r="HA292" s="33">
        <v>19</v>
      </c>
      <c r="HB292" s="62">
        <f ca="1">IF(OR(INDEX(INDIRECT("times"&amp;GW$2),$F292,HB$28)&gt;10,INDEX(INDIRECT(GY292),$E292,$F292)="",INDEX(INDIRECT(GY292),$E292,$F292)&gt;=INDEX(INDIRECT(GY292),1,HB$28)),0,(INDEX(INDIRECT(GY292),$E292,$F292))-INDEX(INDIRECT(GY292),1,HB$28))*(10-INDEX(INDIRECT("times"&amp;GW$2),$F292,HB$28))/10</f>
        <v>0</v>
      </c>
      <c r="HC292" s="63">
        <f ca="1">IF(OR(INDEX(INDIRECT("times"&amp;GW$2),$F292,HC$28)&gt;10,INDEX(INDIRECT(GY292),$E292,$F292)="",INDEX(INDIRECT(GY292),$E292,$F292)&gt;=INDEX(INDIRECT(GY292),1,HC$28)),0,(INDEX(INDIRECT(GY292),$E292,$F292))-INDEX(INDIRECT(GY292),1,HC$28))*(10-INDEX(INDIRECT("times"&amp;GW$2),$F292,HC$28))/10</f>
        <v>0</v>
      </c>
      <c r="HD292" s="63">
        <f ca="1">IF(OR(INDEX(INDIRECT("times"&amp;GW$2),$F292,HD$28)&gt;10,INDEX(INDIRECT(GY292),$E292,$F292)="",INDEX(INDIRECT(GY292),$E292,$F292)&gt;=INDEX(INDIRECT(GY292),1,HD$28)),0,(INDEX(INDIRECT(GY292),$E292,$F292))-INDEX(INDIRECT(GY292),1,HD$28))*(10-INDEX(INDIRECT("times"&amp;GW$2),$F292,HD$28))/10</f>
        <v>0</v>
      </c>
      <c r="HE292" s="63">
        <f ca="1">IF(OR(INDEX(INDIRECT("times"&amp;GW$2),$F292,HE$28)&gt;10,INDEX(INDIRECT(GY292),$E292,$F292)="",INDEX(INDIRECT(GY292),$E292,$F292)&gt;=INDEX(INDIRECT(GY292),1,HE$28)),0,(INDEX(INDIRECT(GY292),$E292,$F292))-INDEX(INDIRECT(GY292),1,HE$28))*(10-INDEX(INDIRECT("times"&amp;GW$2),$F292,HE$28))/10</f>
        <v>0</v>
      </c>
      <c r="HF292" s="63">
        <f ca="1">IF(OR(INDEX(INDIRECT("times"&amp;GW$2),$F292,HF$28)&gt;10,INDEX(INDIRECT(GY292),$E292,$F292)="",INDEX(INDIRECT(GY292),$E292,$F292)&gt;=INDEX(INDIRECT(GY292),1,HF$28)),0,(INDEX(INDIRECT(GY292),$E292,$F292))-INDEX(INDIRECT(GY292),1,HF$28))*(10-INDEX(INDIRECT("times"&amp;GW$2),$F292,HF$28))/10</f>
        <v>0</v>
      </c>
      <c r="HG292" s="63">
        <f ca="1">IF(OR(INDEX(INDIRECT("times"&amp;GW$2),$F292,HG$28)&gt;10,INDEX(INDIRECT(GY292),$E292,$F292)="",INDEX(INDIRECT(GY292),$E292,$F292)&gt;=INDEX(INDIRECT(GY292),1,HG$28)),0,(INDEX(INDIRECT(GY292),$E292,$F292))-INDEX(INDIRECT(GY292),1,HG$28))*(10-INDEX(INDIRECT("times"&amp;GW$2),$F292,HG$28))/10</f>
        <v>0</v>
      </c>
      <c r="HH292" s="63">
        <f ca="1">IF(OR(INDEX(INDIRECT("times"&amp;GW$2),$F292,HH$28)&gt;10,INDEX(INDIRECT(GY292),$E292,$F292)="",INDEX(INDIRECT(GY292),$E292,$F292)&gt;=INDEX(INDIRECT(GY292),1,HH$28)),0,(INDEX(INDIRECT(GY292),$E292,$F292))-INDEX(INDIRECT(GY292),1,HH$28))*(10-INDEX(INDIRECT("times"&amp;GW$2),$F292,HH$28))/10</f>
        <v>0</v>
      </c>
      <c r="HI292" s="63">
        <f ca="1">IF(OR(INDEX(INDIRECT("times"&amp;GW$2),$F292,HI$28)&gt;10,INDEX(INDIRECT(GY292),$E292,$F292)="",INDEX(INDIRECT(GY292),$E292,$F292)&gt;=INDEX(INDIRECT(GY292),1,HI$28)),0,(INDEX(INDIRECT(GY292),$E292,$F292))-INDEX(INDIRECT(GY292),1,HI$28))*(10-INDEX(INDIRECT("times"&amp;GW$2),$F292,HI$28))/10</f>
        <v>0</v>
      </c>
      <c r="HJ292" s="63">
        <f ca="1">IF(OR(INDEX(INDIRECT("times"&amp;GW$2),$F292,HJ$28)&gt;10,INDEX(INDIRECT(GY292),$E292,$F292)="",INDEX(INDIRECT(GY292),$E292,$F292)&gt;=INDEX(INDIRECT(GY292),1,HJ$28)),0,(INDEX(INDIRECT(GY292),$E292,$F292))-INDEX(INDIRECT(GY292),1,HJ$28))*(10-INDEX(INDIRECT("times"&amp;GW$2),$F292,HJ$28))/10</f>
        <v>0</v>
      </c>
      <c r="HK292" s="63">
        <f ca="1">IF(OR(INDEX(INDIRECT("times"&amp;GW$2),$F292,HK$28)&gt;10,INDEX(INDIRECT(GY292),$E292,$F292)="",INDEX(INDIRECT(GY292),$E292,$F292)&gt;=INDEX(INDIRECT(GY292),1,HK$28)),0,(INDEX(INDIRECT(GY292),$E292,$F292))-INDEX(INDIRECT(GY292),1,HK$28))*(10-INDEX(INDIRECT("times"&amp;GW$2),$F292,HK$28))/10</f>
        <v>0</v>
      </c>
      <c r="HL292" s="63">
        <f ca="1">IF(OR(INDEX(INDIRECT("times"&amp;GW$2),$F292,HL$28)&gt;10,INDEX(INDIRECT(GY292),$E292,$F292)="",INDEX(INDIRECT(GY292),$E292,$F292)&gt;=INDEX(INDIRECT(GY292),1,HL$28)),0,(INDEX(INDIRECT(GY292),$E292,$F292))-INDEX(INDIRECT(GY292),1,HL$28))*(10-INDEX(INDIRECT("times"&amp;GW$2),$F292,HL$28))/10</f>
        <v>0</v>
      </c>
      <c r="HM292" s="63">
        <f ca="1">IF(OR(INDEX(INDIRECT("times"&amp;GW$2),$F292,HM$28)&gt;10,INDEX(INDIRECT(GY292),$E292,$F292)="",INDEX(INDIRECT(GY292),$E292,$F292)&gt;=INDEX(INDIRECT(GY292),1,HM$28)),0,(INDEX(INDIRECT(GY292),$E292,$F292))-INDEX(INDIRECT(GY292),1,HM$28))*(10-INDEX(INDIRECT("times"&amp;GW$2),$F292,HM$28))/10</f>
        <v>0</v>
      </c>
      <c r="HN292" s="63">
        <f ca="1">IF(OR(INDEX(INDIRECT("times"&amp;GW$2),$F292,HN$28)&gt;10,INDEX(INDIRECT(GY292),$E292,$F292)="",INDEX(INDIRECT(GY292),$E292,$F292)&gt;=INDEX(INDIRECT(GY292),1,HN$28)),0,(INDEX(INDIRECT(GY292),$E292,$F292))-INDEX(INDIRECT(GY292),1,HN$28))*(10-INDEX(INDIRECT("times"&amp;GW$2),$F292,HN$28))/10</f>
        <v>0</v>
      </c>
      <c r="HO292" s="63">
        <f ca="1">IF(OR(INDEX(INDIRECT("times"&amp;GW$2),$F292,HO$28)&gt;10,INDEX(INDIRECT(GY292),$E292,$F292)="",INDEX(INDIRECT(GY292),$E292,$F292)&gt;=INDEX(INDIRECT(GY292),1,HO$28)),0,(INDEX(INDIRECT(GY292),$E292,$F292))-INDEX(INDIRECT(GY292),1,HO$28))*(10-INDEX(INDIRECT("times"&amp;GW$2),$F292,HO$28))/10</f>
        <v>0</v>
      </c>
      <c r="HP292" s="63">
        <f ca="1">IF(OR(INDEX(INDIRECT("times"&amp;GW$2),$F292,HP$28)&gt;10,INDEX(INDIRECT(GY292),$E292,$F292)="",INDEX(INDIRECT(GY292),$E292,$F292)&gt;=INDEX(INDIRECT(GY292),1,HP$28)),0,(INDEX(INDIRECT(GY292),$E292,$F292))-INDEX(INDIRECT(GY292),1,HP$28))*(10-INDEX(INDIRECT("times"&amp;GW$2),$F292,HP$28))/10</f>
        <v>0</v>
      </c>
      <c r="HQ292" s="63">
        <f ca="1">IF(OR(INDEX(INDIRECT("times"&amp;GW$2),$F292,HQ$28)&gt;10,INDEX(INDIRECT(GY292),$E292,$F292)="",INDEX(INDIRECT(GY292),$E292,$F292)&gt;=INDEX(INDIRECT(GY292),1,HQ$28)),0,(INDEX(INDIRECT(GY292),$E292,$F292))-INDEX(INDIRECT(GY292),1,HQ$28))*(10-INDEX(INDIRECT("times"&amp;GW$2),$F292,HQ$28))/10</f>
        <v>0</v>
      </c>
      <c r="HR292" s="63">
        <f ca="1">IF(OR(INDEX(INDIRECT("times"&amp;GW$2),$F292,HR$28)&gt;10,INDEX(INDIRECT(GY292),$E292,$F292)="",INDEX(INDIRECT(GY292),$E292,$F292)&gt;=INDEX(INDIRECT(GY292),1,HR$28)),0,(INDEX(INDIRECT(GY292),$E292,$F292))-INDEX(INDIRECT(GY292),1,HR$28))*(10-INDEX(INDIRECT("times"&amp;GW$2),$F292,HR$28))/10</f>
        <v>0</v>
      </c>
      <c r="HS292" s="63">
        <f ca="1">IF(OR(INDEX(INDIRECT("times"&amp;GW$2),$F292,HS$28)&gt;10,INDEX(INDIRECT(GY292),$E292,$F292)="",INDEX(INDIRECT(GY292),$E292,$F292)&gt;=INDEX(INDIRECT(GY292),1,HS$28)),0,(INDEX(INDIRECT(GY292),$E292,$F292))-INDEX(INDIRECT(GY292),1,HS$28))*(10-INDEX(INDIRECT("times"&amp;GW$2),$F292,HS$28))/10</f>
        <v>0</v>
      </c>
      <c r="HT292" s="63">
        <f ca="1">IF(OR(INDEX(INDIRECT("times"&amp;GW$2),$F292,HT$28)&gt;10,INDEX(INDIRECT(GY292),$E292,$F292)="",INDEX(INDIRECT(GY292),$E292,$F292)&gt;=INDEX(INDIRECT(GY292),1,HT$28)),0,(INDEX(INDIRECT(GY292),$E292,$F292))-INDEX(INDIRECT(GY292),1,HT$28))*(10-INDEX(INDIRECT("times"&amp;GW$2),$F292,HT$28))/10</f>
        <v>0</v>
      </c>
      <c r="HU292" s="63">
        <f ca="1">IF(OR(INDEX(INDIRECT("times"&amp;GW$2),$F292,HU$28)&gt;10,INDEX(INDIRECT(GY292),$E292,$F292)="",INDEX(INDIRECT(GY292),$E292,$F292)&gt;=INDEX(INDIRECT(GY292),1,HU$28)),0,(INDEX(INDIRECT(GY292),$E292,$F292))-INDEX(INDIRECT(GY292),1,HU$28))*(10-INDEX(INDIRECT("times"&amp;GW$2),$F292,HU$28))/10</f>
        <v>0</v>
      </c>
      <c r="HV292" s="64">
        <f ca="1">IF(OR(INDEX(INDIRECT("times"&amp;GW$2),$F292,HV$28)&gt;10,INDEX(INDIRECT(GY292),$E292,$F292)="",INDEX(INDIRECT(GY292),$E292,$F292)&gt;=INDEX(INDIRECT(GY292),1,HV$28)),0,(INDEX(INDIRECT(GY292),$E292,$F292))-INDEX(INDIRECT(GY292),1,HV$28))*(10-INDEX(INDIRECT("times"&amp;GW$2),$F292,HV$28))/10</f>
        <v>0</v>
      </c>
      <c r="HW292" s="201">
        <v>19</v>
      </c>
    </row>
    <row r="293" spans="1:231" ht="15">
      <c r="A293" s="18" t="s">
        <v>229</v>
      </c>
      <c r="B293" s="122">
        <f>A236</f>
        <v>2</v>
      </c>
      <c r="C293" s="122" t="str">
        <f>A237</f>
        <v>work1834</v>
      </c>
      <c r="D293" s="210" t="str">
        <f t="shared" si="1198"/>
        <v>core2_work1834</v>
      </c>
      <c r="E293" s="122">
        <v>5</v>
      </c>
      <c r="F293" s="33">
        <v>20</v>
      </c>
      <c r="G293" s="62">
        <f ca="1">IF(OR(INDEX(INDIRECT("times"&amp;B$2),$F293,G$28)&gt;10,INDEX(INDIRECT(D293),$E293,$F293)="",INDEX(INDIRECT(D293),$E293,$F293)&gt;=INDEX(INDIRECT(D293),1,G$28)),0,(INDEX(INDIRECT(D293),$E293,$F293))-INDEX(INDIRECT(D293),1,G$28))*(10-INDEX(INDIRECT("times"&amp;B$2),$F293,G$28))/10</f>
        <v>0</v>
      </c>
      <c r="H293" s="63">
        <f ca="1">IF(OR(INDEX(INDIRECT("times"&amp;B$2),$F293,H$28)&gt;10,INDEX(INDIRECT(D293),$E293,$F293)="",INDEX(INDIRECT(D293),$E293,$F293)&gt;=INDEX(INDIRECT(D293),1,H$28)),0,(INDEX(INDIRECT(D293),$E293,$F293))-INDEX(INDIRECT(D293),1,H$28))*(10-INDEX(INDIRECT("times"&amp;B$2),$F293,H$28))/10</f>
        <v>0</v>
      </c>
      <c r="I293" s="63">
        <f ca="1">IF(OR(INDEX(INDIRECT("times"&amp;B$2),$F293,I$28)&gt;10,INDEX(INDIRECT(D293),$E293,$F293)="",INDEX(INDIRECT(D293),$E293,$F293)&gt;=INDEX(INDIRECT(D293),1,I$28)),0,(INDEX(INDIRECT(D293),$E293,$F293))-INDEX(INDIRECT(D293),1,I$28))*(10-INDEX(INDIRECT("times"&amp;B$2),$F293,I$28))/10</f>
        <v>0</v>
      </c>
      <c r="J293" s="63">
        <f ca="1">IF(OR(INDEX(INDIRECT("times"&amp;B$2),$F293,J$28)&gt;10,INDEX(INDIRECT(D293),$E293,$F293)="",INDEX(INDIRECT(D293),$E293,$F293)&gt;=INDEX(INDIRECT(D293),1,J$28)),0,(INDEX(INDIRECT(D293),$E293,$F293))-INDEX(INDIRECT(D293),1,J$28))*(10-INDEX(INDIRECT("times"&amp;B$2),$F293,J$28))/10</f>
        <v>0</v>
      </c>
      <c r="K293" s="63">
        <f ca="1">IF(OR(INDEX(INDIRECT("times"&amp;B$2),$F293,K$28)&gt;10,INDEX(INDIRECT(D293),$E293,$F293)="",INDEX(INDIRECT(D293),$E293,$F293)&gt;=INDEX(INDIRECT(D293),1,K$28)),0,(INDEX(INDIRECT(D293),$E293,$F293))-INDEX(INDIRECT(D293),1,K$28))*(10-INDEX(INDIRECT("times"&amp;B$2),$F293,K$28))/10</f>
        <v>0</v>
      </c>
      <c r="L293" s="63">
        <f ca="1">IF(OR(INDEX(INDIRECT("times"&amp;B$2),$F293,L$28)&gt;10,INDEX(INDIRECT(D293),$E293,$F293)="",INDEX(INDIRECT(D293),$E293,$F293)&gt;=INDEX(INDIRECT(D293),1,L$28)),0,(INDEX(INDIRECT(D293),$E293,$F293))-INDEX(INDIRECT(D293),1,L$28))*(10-INDEX(INDIRECT("times"&amp;B$2),$F293,L$28))/10</f>
        <v>0</v>
      </c>
      <c r="M293" s="63">
        <f ca="1">IF(OR(INDEX(INDIRECT("times"&amp;B$2),$F293,M$28)&gt;10,INDEX(INDIRECT(D293),$E293,$F293)="",INDEX(INDIRECT(D293),$E293,$F293)&gt;=INDEX(INDIRECT(D293),1,M$28)),0,(INDEX(INDIRECT(D293),$E293,$F293))-INDEX(INDIRECT(D293),1,M$28))*(10-INDEX(INDIRECT("times"&amp;B$2),$F293,M$28))/10</f>
        <v>0</v>
      </c>
      <c r="N293" s="63">
        <f ca="1">IF(OR(INDEX(INDIRECT("times"&amp;B$2),$F293,N$28)&gt;10,INDEX(INDIRECT(D293),$E293,$F293)="",INDEX(INDIRECT(D293),$E293,$F293)&gt;=INDEX(INDIRECT(D293),1,N$28)),0,(INDEX(INDIRECT(D293),$E293,$F293))-INDEX(INDIRECT(D293),1,N$28))*(10-INDEX(INDIRECT("times"&amp;B$2),$F293,N$28))/10</f>
        <v>0</v>
      </c>
      <c r="O293" s="63">
        <f ca="1">IF(OR(INDEX(INDIRECT("times"&amp;B$2),$F293,O$28)&gt;10,INDEX(INDIRECT(D293),$E293,$F293)="",INDEX(INDIRECT(D293),$E293,$F293)&gt;=INDEX(INDIRECT(D293),1,O$28)),0,(INDEX(INDIRECT(D293),$E293,$F293))-INDEX(INDIRECT(D293),1,O$28))*(10-INDEX(INDIRECT("times"&amp;B$2),$F293,O$28))/10</f>
        <v>0</v>
      </c>
      <c r="P293" s="63">
        <f ca="1">IF(OR(INDEX(INDIRECT("times"&amp;B$2),$F293,P$28)&gt;10,INDEX(INDIRECT(D293),$E293,$F293)="",INDEX(INDIRECT(D293),$E293,$F293)&gt;=INDEX(INDIRECT(D293),1,P$28)),0,(INDEX(INDIRECT(D293),$E293,$F293))-INDEX(INDIRECT(D293),1,P$28))*(10-INDEX(INDIRECT("times"&amp;B$2),$F293,P$28))/10</f>
        <v>0</v>
      </c>
      <c r="Q293" s="63">
        <f ca="1">IF(OR(INDEX(INDIRECT("times"&amp;B$2),$F293,Q$28)&gt;10,INDEX(INDIRECT(D293),$E293,$F293)="",INDEX(INDIRECT(D293),$E293,$F293)&gt;=INDEX(INDIRECT(D293),1,Q$28)),0,(INDEX(INDIRECT(D293),$E293,$F293))-INDEX(INDIRECT(D293),1,Q$28))*(10-INDEX(INDIRECT("times"&amp;B$2),$F293,Q$28))/10</f>
        <v>0</v>
      </c>
      <c r="R293" s="63">
        <f ca="1">IF(OR(INDEX(INDIRECT("times"&amp;B$2),$F293,R$28)&gt;10,INDEX(INDIRECT(D293),$E293,$F293)="",INDEX(INDIRECT(D293),$E293,$F293)&gt;=INDEX(INDIRECT(D293),1,R$28)),0,(INDEX(INDIRECT(D293),$E293,$F293))-INDEX(INDIRECT(D293),1,R$28))*(10-INDEX(INDIRECT("times"&amp;B$2),$F293,R$28))/10</f>
        <v>0</v>
      </c>
      <c r="S293" s="63">
        <f ca="1">IF(OR(INDEX(INDIRECT("times"&amp;B$2),$F293,S$28)&gt;10,INDEX(INDIRECT(D293),$E293,$F293)="",INDEX(INDIRECT(D293),$E293,$F293)&gt;=INDEX(INDIRECT(D293),1,S$28)),0,(INDEX(INDIRECT(D293),$E293,$F293))-INDEX(INDIRECT(D293),1,S$28))*(10-INDEX(INDIRECT("times"&amp;B$2),$F293,S$28))/10</f>
        <v>0</v>
      </c>
      <c r="T293" s="63">
        <f ca="1">IF(OR(INDEX(INDIRECT("times"&amp;B$2),$F293,T$28)&gt;10,INDEX(INDIRECT(D293),$E293,$F293)="",INDEX(INDIRECT(D293),$E293,$F293)&gt;=INDEX(INDIRECT(D293),1,T$28)),0,(INDEX(INDIRECT(D293),$E293,$F293))-INDEX(INDIRECT(D293),1,T$28))*(10-INDEX(INDIRECT("times"&amp;B$2),$F293,T$28))/10</f>
        <v>0</v>
      </c>
      <c r="U293" s="63">
        <f ca="1">IF(OR(INDEX(INDIRECT("times"&amp;B$2),$F293,U$28)&gt;10,INDEX(INDIRECT(D293),$E293,$F293)="",INDEX(INDIRECT(D293),$E293,$F293)&gt;=INDEX(INDIRECT(D293),1,U$28)),0,(INDEX(INDIRECT(D293),$E293,$F293))-INDEX(INDIRECT(D293),1,U$28))*(10-INDEX(INDIRECT("times"&amp;B$2),$F293,U$28))/10</f>
        <v>0</v>
      </c>
      <c r="V293" s="63">
        <f ca="1">IF(OR(INDEX(INDIRECT("times"&amp;B$2),$F293,V$28)&gt;10,INDEX(INDIRECT(D293),$E293,$F293)="",INDEX(INDIRECT(D293),$E293,$F293)&gt;=INDEX(INDIRECT(D293),1,V$28)),0,(INDEX(INDIRECT(D293),$E293,$F293))-INDEX(INDIRECT(D293),1,V$28))*(10-INDEX(INDIRECT("times"&amp;B$2),$F293,V$28))/10</f>
        <v>0</v>
      </c>
      <c r="W293" s="63">
        <f ca="1">IF(OR(INDEX(INDIRECT("times"&amp;B$2),$F293,W$28)&gt;10,INDEX(INDIRECT(D293),$E293,$F293)="",INDEX(INDIRECT(D293),$E293,$F293)&gt;=INDEX(INDIRECT(D293),1,W$28)),0,(INDEX(INDIRECT(D293),$E293,$F293))-INDEX(INDIRECT(D293),1,W$28))*(10-INDEX(INDIRECT("times"&amp;B$2),$F293,W$28))/10</f>
        <v>0</v>
      </c>
      <c r="X293" s="63">
        <f ca="1">IF(OR(INDEX(INDIRECT("times"&amp;B$2),$F293,X$28)&gt;10,INDEX(INDIRECT(D293),$E293,$F293)="",INDEX(INDIRECT(D293),$E293,$F293)&gt;=INDEX(INDIRECT(D293),1,X$28)),0,(INDEX(INDIRECT(D293),$E293,$F293))-INDEX(INDIRECT(D293),1,X$28))*(10-INDEX(INDIRECT("times"&amp;B$2),$F293,X$28))/10</f>
        <v>0</v>
      </c>
      <c r="Y293" s="63">
        <f ca="1">IF(OR(INDEX(INDIRECT("times"&amp;B$2),$F293,Y$28)&gt;10,INDEX(INDIRECT(D293),$E293,$F293)="",INDEX(INDIRECT(D293),$E293,$F293)&gt;=INDEX(INDIRECT(D293),1,Y$28)),0,(INDEX(INDIRECT(D293),$E293,$F293))-INDEX(INDIRECT(D293),1,Y$28))*(10-INDEX(INDIRECT("times"&amp;B$2),$F293,Y$28))/10</f>
        <v>0</v>
      </c>
      <c r="Z293" s="63">
        <f ca="1">IF(OR(INDEX(INDIRECT("times"&amp;B$2),$F293,Z$28)&gt;10,INDEX(INDIRECT(D293),$E293,$F293)="",INDEX(INDIRECT(D293),$E293,$F293)&gt;=INDEX(INDIRECT(D293),1,Z$28)),0,(INDEX(INDIRECT(D293),$E293,$F293))-INDEX(INDIRECT(D293),1,Z$28))*(10-INDEX(INDIRECT("times"&amp;B$2),$F293,Z$28))/10</f>
        <v>0</v>
      </c>
      <c r="AA293" s="64">
        <f ca="1">IF(OR(INDEX(INDIRECT("times"&amp;B$2),$F293,AA$28)&gt;10,INDEX(INDIRECT(D293),$E293,$F293)="",INDEX(INDIRECT(D293),$E293,$F293)&gt;=INDEX(INDIRECT(D293),1,AA$28)),0,(INDEX(INDIRECT(D293),$E293,$F293))-INDEX(INDIRECT(D293),1,AA$28))*(10-INDEX(INDIRECT("times"&amp;B$2),$F293,AA$28))/10</f>
        <v>0</v>
      </c>
      <c r="AB293" s="201">
        <v>20</v>
      </c>
      <c r="AD293" s="18" t="s">
        <v>229</v>
      </c>
      <c r="AE293" s="122">
        <f>AD236</f>
        <v>2</v>
      </c>
      <c r="AF293" s="122" t="str">
        <f>AD237</f>
        <v>shop1834</v>
      </c>
      <c r="AG293" s="210" t="str">
        <f t="shared" si="1199"/>
        <v>core2_shop1834</v>
      </c>
      <c r="AH293" s="122">
        <v>5</v>
      </c>
      <c r="AI293" s="33">
        <v>20</v>
      </c>
      <c r="AJ293" s="62">
        <f ca="1">IF(OR(INDEX(INDIRECT("times"&amp;AE$2),$F293,AJ$28)&gt;10,INDEX(INDIRECT(AG293),$E293,$F293)="",INDEX(INDIRECT(AG293),$E293,$F293)&gt;=INDEX(INDIRECT(AG293),1,AJ$28)),0,(INDEX(INDIRECT(AG293),$E293,$F293))-INDEX(INDIRECT(AG293),1,AJ$28))*(10-INDEX(INDIRECT("times"&amp;AE$2),$F293,AJ$28))/10</f>
        <v>0</v>
      </c>
      <c r="AK293" s="63">
        <f ca="1">IF(OR(INDEX(INDIRECT("times"&amp;AE$2),$F293,AK$28)&gt;10,INDEX(INDIRECT(AG293),$E293,$F293)="",INDEX(INDIRECT(AG293),$E293,$F293)&gt;=INDEX(INDIRECT(AG293),1,AK$28)),0,(INDEX(INDIRECT(AG293),$E293,$F293))-INDEX(INDIRECT(AG293),1,AK$28))*(10-INDEX(INDIRECT("times"&amp;AE$2),$F293,AK$28))/10</f>
        <v>0</v>
      </c>
      <c r="AL293" s="63">
        <f ca="1">IF(OR(INDEX(INDIRECT("times"&amp;AE$2),$F293,AL$28)&gt;10,INDEX(INDIRECT(AG293),$E293,$F293)="",INDEX(INDIRECT(AG293),$E293,$F293)&gt;=INDEX(INDIRECT(AG293),1,AL$28)),0,(INDEX(INDIRECT(AG293),$E293,$F293))-INDEX(INDIRECT(AG293),1,AL$28))*(10-INDEX(INDIRECT("times"&amp;AE$2),$F293,AL$28))/10</f>
        <v>0</v>
      </c>
      <c r="AM293" s="63">
        <f ca="1">IF(OR(INDEX(INDIRECT("times"&amp;AE$2),$F293,AM$28)&gt;10,INDEX(INDIRECT(AG293),$E293,$F293)="",INDEX(INDIRECT(AG293),$E293,$F293)&gt;=INDEX(INDIRECT(AG293),1,AM$28)),0,(INDEX(INDIRECT(AG293),$E293,$F293))-INDEX(INDIRECT(AG293),1,AM$28))*(10-INDEX(INDIRECT("times"&amp;AE$2),$F293,AM$28))/10</f>
        <v>0</v>
      </c>
      <c r="AN293" s="63">
        <f ca="1">IF(OR(INDEX(INDIRECT("times"&amp;AE$2),$F293,AN$28)&gt;10,INDEX(INDIRECT(AG293),$E293,$F293)="",INDEX(INDIRECT(AG293),$E293,$F293)&gt;=INDEX(INDIRECT(AG293),1,AN$28)),0,(INDEX(INDIRECT(AG293),$E293,$F293))-INDEX(INDIRECT(AG293),1,AN$28))*(10-INDEX(INDIRECT("times"&amp;AE$2),$F293,AN$28))/10</f>
        <v>0</v>
      </c>
      <c r="AO293" s="63">
        <f ca="1">IF(OR(INDEX(INDIRECT("times"&amp;AE$2),$F293,AO$28)&gt;10,INDEX(INDIRECT(AG293),$E293,$F293)="",INDEX(INDIRECT(AG293),$E293,$F293)&gt;=INDEX(INDIRECT(AG293),1,AO$28)),0,(INDEX(INDIRECT(AG293),$E293,$F293))-INDEX(INDIRECT(AG293),1,AO$28))*(10-INDEX(INDIRECT("times"&amp;AE$2),$F293,AO$28))/10</f>
        <v>0</v>
      </c>
      <c r="AP293" s="63">
        <f ca="1">IF(OR(INDEX(INDIRECT("times"&amp;AE$2),$F293,AP$28)&gt;10,INDEX(INDIRECT(AG293),$E293,$F293)="",INDEX(INDIRECT(AG293),$E293,$F293)&gt;=INDEX(INDIRECT(AG293),1,AP$28)),0,(INDEX(INDIRECT(AG293),$E293,$F293))-INDEX(INDIRECT(AG293),1,AP$28))*(10-INDEX(INDIRECT("times"&amp;AE$2),$F293,AP$28))/10</f>
        <v>0</v>
      </c>
      <c r="AQ293" s="63">
        <f ca="1">IF(OR(INDEX(INDIRECT("times"&amp;AE$2),$F293,AQ$28)&gt;10,INDEX(INDIRECT(AG293),$E293,$F293)="",INDEX(INDIRECT(AG293),$E293,$F293)&gt;=INDEX(INDIRECT(AG293),1,AQ$28)),0,(INDEX(INDIRECT(AG293),$E293,$F293))-INDEX(INDIRECT(AG293),1,AQ$28))*(10-INDEX(INDIRECT("times"&amp;AE$2),$F293,AQ$28))/10</f>
        <v>0</v>
      </c>
      <c r="AR293" s="63">
        <f ca="1">IF(OR(INDEX(INDIRECT("times"&amp;AE$2),$F293,AR$28)&gt;10,INDEX(INDIRECT(AG293),$E293,$F293)="",INDEX(INDIRECT(AG293),$E293,$F293)&gt;=INDEX(INDIRECT(AG293),1,AR$28)),0,(INDEX(INDIRECT(AG293),$E293,$F293))-INDEX(INDIRECT(AG293),1,AR$28))*(10-INDEX(INDIRECT("times"&amp;AE$2),$F293,AR$28))/10</f>
        <v>0</v>
      </c>
      <c r="AS293" s="63">
        <f ca="1">IF(OR(INDEX(INDIRECT("times"&amp;AE$2),$F293,AS$28)&gt;10,INDEX(INDIRECT(AG293),$E293,$F293)="",INDEX(INDIRECT(AG293),$E293,$F293)&gt;=INDEX(INDIRECT(AG293),1,AS$28)),0,(INDEX(INDIRECT(AG293),$E293,$F293))-INDEX(INDIRECT(AG293),1,AS$28))*(10-INDEX(INDIRECT("times"&amp;AE$2),$F293,AS$28))/10</f>
        <v>0</v>
      </c>
      <c r="AT293" s="63">
        <f ca="1">IF(OR(INDEX(INDIRECT("times"&amp;AE$2),$F293,AT$28)&gt;10,INDEX(INDIRECT(AG293),$E293,$F293)="",INDEX(INDIRECT(AG293),$E293,$F293)&gt;=INDEX(INDIRECT(AG293),1,AT$28)),0,(INDEX(INDIRECT(AG293),$E293,$F293))-INDEX(INDIRECT(AG293),1,AT$28))*(10-INDEX(INDIRECT("times"&amp;AE$2),$F293,AT$28))/10</f>
        <v>0</v>
      </c>
      <c r="AU293" s="63">
        <f ca="1">IF(OR(INDEX(INDIRECT("times"&amp;AE$2),$F293,AU$28)&gt;10,INDEX(INDIRECT(AG293),$E293,$F293)="",INDEX(INDIRECT(AG293),$E293,$F293)&gt;=INDEX(INDIRECT(AG293),1,AU$28)),0,(INDEX(INDIRECT(AG293),$E293,$F293))-INDEX(INDIRECT(AG293),1,AU$28))*(10-INDEX(INDIRECT("times"&amp;AE$2),$F293,AU$28))/10</f>
        <v>0</v>
      </c>
      <c r="AV293" s="63">
        <f ca="1">IF(OR(INDEX(INDIRECT("times"&amp;AE$2),$F293,AV$28)&gt;10,INDEX(INDIRECT(AG293),$E293,$F293)="",INDEX(INDIRECT(AG293),$E293,$F293)&gt;=INDEX(INDIRECT(AG293),1,AV$28)),0,(INDEX(INDIRECT(AG293),$E293,$F293))-INDEX(INDIRECT(AG293),1,AV$28))*(10-INDEX(INDIRECT("times"&amp;AE$2),$F293,AV$28))/10</f>
        <v>0</v>
      </c>
      <c r="AW293" s="63">
        <f ca="1">IF(OR(INDEX(INDIRECT("times"&amp;AE$2),$F293,AW$28)&gt;10,INDEX(INDIRECT(AG293),$E293,$F293)="",INDEX(INDIRECT(AG293),$E293,$F293)&gt;=INDEX(INDIRECT(AG293),1,AW$28)),0,(INDEX(INDIRECT(AG293),$E293,$F293))-INDEX(INDIRECT(AG293),1,AW$28))*(10-INDEX(INDIRECT("times"&amp;AE$2),$F293,AW$28))/10</f>
        <v>0</v>
      </c>
      <c r="AX293" s="63">
        <f ca="1">IF(OR(INDEX(INDIRECT("times"&amp;AE$2),$F293,AX$28)&gt;10,INDEX(INDIRECT(AG293),$E293,$F293)="",INDEX(INDIRECT(AG293),$E293,$F293)&gt;=INDEX(INDIRECT(AG293),1,AX$28)),0,(INDEX(INDIRECT(AG293),$E293,$F293))-INDEX(INDIRECT(AG293),1,AX$28))*(10-INDEX(INDIRECT("times"&amp;AE$2),$F293,AX$28))/10</f>
        <v>0</v>
      </c>
      <c r="AY293" s="63">
        <f ca="1">IF(OR(INDEX(INDIRECT("times"&amp;AE$2),$F293,AY$28)&gt;10,INDEX(INDIRECT(AG293),$E293,$F293)="",INDEX(INDIRECT(AG293),$E293,$F293)&gt;=INDEX(INDIRECT(AG293),1,AY$28)),0,(INDEX(INDIRECT(AG293),$E293,$F293))-INDEX(INDIRECT(AG293),1,AY$28))*(10-INDEX(INDIRECT("times"&amp;AE$2),$F293,AY$28))/10</f>
        <v>0</v>
      </c>
      <c r="AZ293" s="63">
        <f ca="1">IF(OR(INDEX(INDIRECT("times"&amp;AE$2),$F293,AZ$28)&gt;10,INDEX(INDIRECT(AG293),$E293,$F293)="",INDEX(INDIRECT(AG293),$E293,$F293)&gt;=INDEX(INDIRECT(AG293),1,AZ$28)),0,(INDEX(INDIRECT(AG293),$E293,$F293))-INDEX(INDIRECT(AG293),1,AZ$28))*(10-INDEX(INDIRECT("times"&amp;AE$2),$F293,AZ$28))/10</f>
        <v>0</v>
      </c>
      <c r="BA293" s="63">
        <f ca="1">IF(OR(INDEX(INDIRECT("times"&amp;AE$2),$F293,BA$28)&gt;10,INDEX(INDIRECT(AG293),$E293,$F293)="",INDEX(INDIRECT(AG293),$E293,$F293)&gt;=INDEX(INDIRECT(AG293),1,BA$28)),0,(INDEX(INDIRECT(AG293),$E293,$F293))-INDEX(INDIRECT(AG293),1,BA$28))*(10-INDEX(INDIRECT("times"&amp;AE$2),$F293,BA$28))/10</f>
        <v>0</v>
      </c>
      <c r="BB293" s="63">
        <f ca="1">IF(OR(INDEX(INDIRECT("times"&amp;AE$2),$F293,BB$28)&gt;10,INDEX(INDIRECT(AG293),$E293,$F293)="",INDEX(INDIRECT(AG293),$E293,$F293)&gt;=INDEX(INDIRECT(AG293),1,BB$28)),0,(INDEX(INDIRECT(AG293),$E293,$F293))-INDEX(INDIRECT(AG293),1,BB$28))*(10-INDEX(INDIRECT("times"&amp;AE$2),$F293,BB$28))/10</f>
        <v>0</v>
      </c>
      <c r="BC293" s="63">
        <f ca="1">IF(OR(INDEX(INDIRECT("times"&amp;AE$2),$F293,BC$28)&gt;10,INDEX(INDIRECT(AG293),$E293,$F293)="",INDEX(INDIRECT(AG293),$E293,$F293)&gt;=INDEX(INDIRECT(AG293),1,BC$28)),0,(INDEX(INDIRECT(AG293),$E293,$F293))-INDEX(INDIRECT(AG293),1,BC$28))*(10-INDEX(INDIRECT("times"&amp;AE$2),$F293,BC$28))/10</f>
        <v>0</v>
      </c>
      <c r="BD293" s="64">
        <f ca="1">IF(OR(INDEX(INDIRECT("times"&amp;AE$2),$F293,BD$28)&gt;10,INDEX(INDIRECT(AG293),$E293,$F293)="",INDEX(INDIRECT(AG293),$E293,$F293)&gt;=INDEX(INDIRECT(AG293),1,BD$28)),0,(INDEX(INDIRECT(AG293),$E293,$F293))-INDEX(INDIRECT(AG293),1,BD$28))*(10-INDEX(INDIRECT("times"&amp;AE$2),$F293,BD$28))/10</f>
        <v>0</v>
      </c>
      <c r="BE293" s="201">
        <v>20</v>
      </c>
      <c r="BG293" s="18" t="s">
        <v>229</v>
      </c>
      <c r="BH293" s="122">
        <f>BG236</f>
        <v>2</v>
      </c>
      <c r="BI293" s="122" t="str">
        <f>BG237</f>
        <v>lei1834</v>
      </c>
      <c r="BJ293" s="210" t="str">
        <f t="shared" si="1200"/>
        <v>core2_lei1834</v>
      </c>
      <c r="BK293" s="122">
        <v>5</v>
      </c>
      <c r="BL293" s="33">
        <v>20</v>
      </c>
      <c r="BM293" s="62">
        <f ca="1">IF(OR(INDEX(INDIRECT("times"&amp;BH$2),$F293,BM$28)&gt;10,INDEX(INDIRECT(BJ293),$E293,$F293)="",INDEX(INDIRECT(BJ293),$E293,$F293)&gt;=INDEX(INDIRECT(BJ293),1,BM$28)),0,(INDEX(INDIRECT(BJ293),$E293,$F293))-INDEX(INDIRECT(BJ293),1,BM$28))*(10-INDEX(INDIRECT("times"&amp;BH$2),$F293,BM$28))/10</f>
        <v>0</v>
      </c>
      <c r="BN293" s="63">
        <f ca="1">IF(OR(INDEX(INDIRECT("times"&amp;BH$2),$F293,BN$28)&gt;10,INDEX(INDIRECT(BJ293),$E293,$F293)="",INDEX(INDIRECT(BJ293),$E293,$F293)&gt;=INDEX(INDIRECT(BJ293),1,BN$28)),0,(INDEX(INDIRECT(BJ293),$E293,$F293))-INDEX(INDIRECT(BJ293),1,BN$28))*(10-INDEX(INDIRECT("times"&amp;BH$2),$F293,BN$28))/10</f>
        <v>0</v>
      </c>
      <c r="BO293" s="63">
        <f ca="1">IF(OR(INDEX(INDIRECT("times"&amp;BH$2),$F293,BO$28)&gt;10,INDEX(INDIRECT(BJ293),$E293,$F293)="",INDEX(INDIRECT(BJ293),$E293,$F293)&gt;=INDEX(INDIRECT(BJ293),1,BO$28)),0,(INDEX(INDIRECT(BJ293),$E293,$F293))-INDEX(INDIRECT(BJ293),1,BO$28))*(10-INDEX(INDIRECT("times"&amp;BH$2),$F293,BO$28))/10</f>
        <v>0</v>
      </c>
      <c r="BP293" s="63">
        <f ca="1">IF(OR(INDEX(INDIRECT("times"&amp;BH$2),$F293,BP$28)&gt;10,INDEX(INDIRECT(BJ293),$E293,$F293)="",INDEX(INDIRECT(BJ293),$E293,$F293)&gt;=INDEX(INDIRECT(BJ293),1,BP$28)),0,(INDEX(INDIRECT(BJ293),$E293,$F293))-INDEX(INDIRECT(BJ293),1,BP$28))*(10-INDEX(INDIRECT("times"&amp;BH$2),$F293,BP$28))/10</f>
        <v>0</v>
      </c>
      <c r="BQ293" s="63">
        <f ca="1">IF(OR(INDEX(INDIRECT("times"&amp;BH$2),$F293,BQ$28)&gt;10,INDEX(INDIRECT(BJ293),$E293,$F293)="",INDEX(INDIRECT(BJ293),$E293,$F293)&gt;=INDEX(INDIRECT(BJ293),1,BQ$28)),0,(INDEX(INDIRECT(BJ293),$E293,$F293))-INDEX(INDIRECT(BJ293),1,BQ$28))*(10-INDEX(INDIRECT("times"&amp;BH$2),$F293,BQ$28))/10</f>
        <v>0</v>
      </c>
      <c r="BR293" s="63">
        <f ca="1">IF(OR(INDEX(INDIRECT("times"&amp;BH$2),$F293,BR$28)&gt;10,INDEX(INDIRECT(BJ293),$E293,$F293)="",INDEX(INDIRECT(BJ293),$E293,$F293)&gt;=INDEX(INDIRECT(BJ293),1,BR$28)),0,(INDEX(INDIRECT(BJ293),$E293,$F293))-INDEX(INDIRECT(BJ293),1,BR$28))*(10-INDEX(INDIRECT("times"&amp;BH$2),$F293,BR$28))/10</f>
        <v>0</v>
      </c>
      <c r="BS293" s="63">
        <f ca="1">IF(OR(INDEX(INDIRECT("times"&amp;BH$2),$F293,BS$28)&gt;10,INDEX(INDIRECT(BJ293),$E293,$F293)="",INDEX(INDIRECT(BJ293),$E293,$F293)&gt;=INDEX(INDIRECT(BJ293),1,BS$28)),0,(INDEX(INDIRECT(BJ293),$E293,$F293))-INDEX(INDIRECT(BJ293),1,BS$28))*(10-INDEX(INDIRECT("times"&amp;BH$2),$F293,BS$28))/10</f>
        <v>0</v>
      </c>
      <c r="BT293" s="63">
        <f ca="1">IF(OR(INDEX(INDIRECT("times"&amp;BH$2),$F293,BT$28)&gt;10,INDEX(INDIRECT(BJ293),$E293,$F293)="",INDEX(INDIRECT(BJ293),$E293,$F293)&gt;=INDEX(INDIRECT(BJ293),1,BT$28)),0,(INDEX(INDIRECT(BJ293),$E293,$F293))-INDEX(INDIRECT(BJ293),1,BT$28))*(10-INDEX(INDIRECT("times"&amp;BH$2),$F293,BT$28))/10</f>
        <v>0</v>
      </c>
      <c r="BU293" s="63">
        <f ca="1">IF(OR(INDEX(INDIRECT("times"&amp;BH$2),$F293,BU$28)&gt;10,INDEX(INDIRECT(BJ293),$E293,$F293)="",INDEX(INDIRECT(BJ293),$E293,$F293)&gt;=INDEX(INDIRECT(BJ293),1,BU$28)),0,(INDEX(INDIRECT(BJ293),$E293,$F293))-INDEX(INDIRECT(BJ293),1,BU$28))*(10-INDEX(INDIRECT("times"&amp;BH$2),$F293,BU$28))/10</f>
        <v>0</v>
      </c>
      <c r="BV293" s="63">
        <f ca="1">IF(OR(INDEX(INDIRECT("times"&amp;BH$2),$F293,BV$28)&gt;10,INDEX(INDIRECT(BJ293),$E293,$F293)="",INDEX(INDIRECT(BJ293),$E293,$F293)&gt;=INDEX(INDIRECT(BJ293),1,BV$28)),0,(INDEX(INDIRECT(BJ293),$E293,$F293))-INDEX(INDIRECT(BJ293),1,BV$28))*(10-INDEX(INDIRECT("times"&amp;BH$2),$F293,BV$28))/10</f>
        <v>0</v>
      </c>
      <c r="BW293" s="63">
        <f ca="1">IF(OR(INDEX(INDIRECT("times"&amp;BH$2),$F293,BW$28)&gt;10,INDEX(INDIRECT(BJ293),$E293,$F293)="",INDEX(INDIRECT(BJ293),$E293,$F293)&gt;=INDEX(INDIRECT(BJ293),1,BW$28)),0,(INDEX(INDIRECT(BJ293),$E293,$F293))-INDEX(INDIRECT(BJ293),1,BW$28))*(10-INDEX(INDIRECT("times"&amp;BH$2),$F293,BW$28))/10</f>
        <v>0</v>
      </c>
      <c r="BX293" s="63">
        <f ca="1">IF(OR(INDEX(INDIRECT("times"&amp;BH$2),$F293,BX$28)&gt;10,INDEX(INDIRECT(BJ293),$E293,$F293)="",INDEX(INDIRECT(BJ293),$E293,$F293)&gt;=INDEX(INDIRECT(BJ293),1,BX$28)),0,(INDEX(INDIRECT(BJ293),$E293,$F293))-INDEX(INDIRECT(BJ293),1,BX$28))*(10-INDEX(INDIRECT("times"&amp;BH$2),$F293,BX$28))/10</f>
        <v>0</v>
      </c>
      <c r="BY293" s="63">
        <f ca="1">IF(OR(INDEX(INDIRECT("times"&amp;BH$2),$F293,BY$28)&gt;10,INDEX(INDIRECT(BJ293),$E293,$F293)="",INDEX(INDIRECT(BJ293),$E293,$F293)&gt;=INDEX(INDIRECT(BJ293),1,BY$28)),0,(INDEX(INDIRECT(BJ293),$E293,$F293))-INDEX(INDIRECT(BJ293),1,BY$28))*(10-INDEX(INDIRECT("times"&amp;BH$2),$F293,BY$28))/10</f>
        <v>0</v>
      </c>
      <c r="BZ293" s="63">
        <f ca="1">IF(OR(INDEX(INDIRECT("times"&amp;BH$2),$F293,BZ$28)&gt;10,INDEX(INDIRECT(BJ293),$E293,$F293)="",INDEX(INDIRECT(BJ293),$E293,$F293)&gt;=INDEX(INDIRECT(BJ293),1,BZ$28)),0,(INDEX(INDIRECT(BJ293),$E293,$F293))-INDEX(INDIRECT(BJ293),1,BZ$28))*(10-INDEX(INDIRECT("times"&amp;BH$2),$F293,BZ$28))/10</f>
        <v>0</v>
      </c>
      <c r="CA293" s="63">
        <f ca="1">IF(OR(INDEX(INDIRECT("times"&amp;BH$2),$F293,CA$28)&gt;10,INDEX(INDIRECT(BJ293),$E293,$F293)="",INDEX(INDIRECT(BJ293),$E293,$F293)&gt;=INDEX(INDIRECT(BJ293),1,CA$28)),0,(INDEX(INDIRECT(BJ293),$E293,$F293))-INDEX(INDIRECT(BJ293),1,CA$28))*(10-INDEX(INDIRECT("times"&amp;BH$2),$F293,CA$28))/10</f>
        <v>0</v>
      </c>
      <c r="CB293" s="63">
        <f ca="1">IF(OR(INDEX(INDIRECT("times"&amp;BH$2),$F293,CB$28)&gt;10,INDEX(INDIRECT(BJ293),$E293,$F293)="",INDEX(INDIRECT(BJ293),$E293,$F293)&gt;=INDEX(INDIRECT(BJ293),1,CB$28)),0,(INDEX(INDIRECT(BJ293),$E293,$F293))-INDEX(INDIRECT(BJ293),1,CB$28))*(10-INDEX(INDIRECT("times"&amp;BH$2),$F293,CB$28))/10</f>
        <v>0</v>
      </c>
      <c r="CC293" s="63">
        <f ca="1">IF(OR(INDEX(INDIRECT("times"&amp;BH$2),$F293,CC$28)&gt;10,INDEX(INDIRECT(BJ293),$E293,$F293)="",INDEX(INDIRECT(BJ293),$E293,$F293)&gt;=INDEX(INDIRECT(BJ293),1,CC$28)),0,(INDEX(INDIRECT(BJ293),$E293,$F293))-INDEX(INDIRECT(BJ293),1,CC$28))*(10-INDEX(INDIRECT("times"&amp;BH$2),$F293,CC$28))/10</f>
        <v>0</v>
      </c>
      <c r="CD293" s="63">
        <f ca="1">IF(OR(INDEX(INDIRECT("times"&amp;BH$2),$F293,CD$28)&gt;10,INDEX(INDIRECT(BJ293),$E293,$F293)="",INDEX(INDIRECT(BJ293),$E293,$F293)&gt;=INDEX(INDIRECT(BJ293),1,CD$28)),0,(INDEX(INDIRECT(BJ293),$E293,$F293))-INDEX(INDIRECT(BJ293),1,CD$28))*(10-INDEX(INDIRECT("times"&amp;BH$2),$F293,CD$28))/10</f>
        <v>0</v>
      </c>
      <c r="CE293" s="63">
        <f ca="1">IF(OR(INDEX(INDIRECT("times"&amp;BH$2),$F293,CE$28)&gt;10,INDEX(INDIRECT(BJ293),$E293,$F293)="",INDEX(INDIRECT(BJ293),$E293,$F293)&gt;=INDEX(INDIRECT(BJ293),1,CE$28)),0,(INDEX(INDIRECT(BJ293),$E293,$F293))-INDEX(INDIRECT(BJ293),1,CE$28))*(10-INDEX(INDIRECT("times"&amp;BH$2),$F293,CE$28))/10</f>
        <v>0</v>
      </c>
      <c r="CF293" s="63">
        <f ca="1">IF(OR(INDEX(INDIRECT("times"&amp;BH$2),$F293,CF$28)&gt;10,INDEX(INDIRECT(BJ293),$E293,$F293)="",INDEX(INDIRECT(BJ293),$E293,$F293)&gt;=INDEX(INDIRECT(BJ293),1,CF$28)),0,(INDEX(INDIRECT(BJ293),$E293,$F293))-INDEX(INDIRECT(BJ293),1,CF$28))*(10-INDEX(INDIRECT("times"&amp;BH$2),$F293,CF$28))/10</f>
        <v>0</v>
      </c>
      <c r="CG293" s="64">
        <f ca="1">IF(OR(INDEX(INDIRECT("times"&amp;BH$2),$F293,CG$28)&gt;10,INDEX(INDIRECT(BJ293),$E293,$F293)="",INDEX(INDIRECT(BJ293),$E293,$F293)&gt;=INDEX(INDIRECT(BJ293),1,CG$28)),0,(INDEX(INDIRECT(BJ293),$E293,$F293))-INDEX(INDIRECT(BJ293),1,CG$28))*(10-INDEX(INDIRECT("times"&amp;BH$2),$F293,CG$28))/10</f>
        <v>0</v>
      </c>
      <c r="CH293" s="201">
        <v>20</v>
      </c>
      <c r="CJ293" s="18" t="s">
        <v>229</v>
      </c>
      <c r="CK293" s="122">
        <f>CJ236</f>
        <v>2</v>
      </c>
      <c r="CL293" s="122" t="str">
        <f>CJ237</f>
        <v>work3564</v>
      </c>
      <c r="CM293" s="210" t="str">
        <f t="shared" si="1201"/>
        <v>core2_work3564</v>
      </c>
      <c r="CN293" s="122">
        <v>5</v>
      </c>
      <c r="CO293" s="33">
        <v>20</v>
      </c>
      <c r="CP293" s="62">
        <f ca="1">IF(OR(INDEX(INDIRECT("times"&amp;CK$2),$F293,CP$28)&gt;10,INDEX(INDIRECT(CM293),$E293,$F293)="",INDEX(INDIRECT(CM293),$E293,$F293)&gt;=INDEX(INDIRECT(CM293),1,CP$28)),0,(INDEX(INDIRECT(CM293),$E293,$F293))-INDEX(INDIRECT(CM293),1,CP$28))*(10-INDEX(INDIRECT("times"&amp;CK$2),$F293,CP$28))/10</f>
        <v>0</v>
      </c>
      <c r="CQ293" s="63">
        <f ca="1">IF(OR(INDEX(INDIRECT("times"&amp;CK$2),$F293,CQ$28)&gt;10,INDEX(INDIRECT(CM293),$E293,$F293)="",INDEX(INDIRECT(CM293),$E293,$F293)&gt;=INDEX(INDIRECT(CM293),1,CQ$28)),0,(INDEX(INDIRECT(CM293),$E293,$F293))-INDEX(INDIRECT(CM293),1,CQ$28))*(10-INDEX(INDIRECT("times"&amp;CK$2),$F293,CQ$28))/10</f>
        <v>0</v>
      </c>
      <c r="CR293" s="63">
        <f ca="1">IF(OR(INDEX(INDIRECT("times"&amp;CK$2),$F293,CR$28)&gt;10,INDEX(INDIRECT(CM293),$E293,$F293)="",INDEX(INDIRECT(CM293),$E293,$F293)&gt;=INDEX(INDIRECT(CM293),1,CR$28)),0,(INDEX(INDIRECT(CM293),$E293,$F293))-INDEX(INDIRECT(CM293),1,CR$28))*(10-INDEX(INDIRECT("times"&amp;CK$2),$F293,CR$28))/10</f>
        <v>0</v>
      </c>
      <c r="CS293" s="63">
        <f ca="1">IF(OR(INDEX(INDIRECT("times"&amp;CK$2),$F293,CS$28)&gt;10,INDEX(INDIRECT(CM293),$E293,$F293)="",INDEX(INDIRECT(CM293),$E293,$F293)&gt;=INDEX(INDIRECT(CM293),1,CS$28)),0,(INDEX(INDIRECT(CM293),$E293,$F293))-INDEX(INDIRECT(CM293),1,CS$28))*(10-INDEX(INDIRECT("times"&amp;CK$2),$F293,CS$28))/10</f>
        <v>0</v>
      </c>
      <c r="CT293" s="63">
        <f ca="1">IF(OR(INDEX(INDIRECT("times"&amp;CK$2),$F293,CT$28)&gt;10,INDEX(INDIRECT(CM293),$E293,$F293)="",INDEX(INDIRECT(CM293),$E293,$F293)&gt;=INDEX(INDIRECT(CM293),1,CT$28)),0,(INDEX(INDIRECT(CM293),$E293,$F293))-INDEX(INDIRECT(CM293),1,CT$28))*(10-INDEX(INDIRECT("times"&amp;CK$2),$F293,CT$28))/10</f>
        <v>0</v>
      </c>
      <c r="CU293" s="63">
        <f ca="1">IF(OR(INDEX(INDIRECT("times"&amp;CK$2),$F293,CU$28)&gt;10,INDEX(INDIRECT(CM293),$E293,$F293)="",INDEX(INDIRECT(CM293),$E293,$F293)&gt;=INDEX(INDIRECT(CM293),1,CU$28)),0,(INDEX(INDIRECT(CM293),$E293,$F293))-INDEX(INDIRECT(CM293),1,CU$28))*(10-INDEX(INDIRECT("times"&amp;CK$2),$F293,CU$28))/10</f>
        <v>0</v>
      </c>
      <c r="CV293" s="63">
        <f ca="1">IF(OR(INDEX(INDIRECT("times"&amp;CK$2),$F293,CV$28)&gt;10,INDEX(INDIRECT(CM293),$E293,$F293)="",INDEX(INDIRECT(CM293),$E293,$F293)&gt;=INDEX(INDIRECT(CM293),1,CV$28)),0,(INDEX(INDIRECT(CM293),$E293,$F293))-INDEX(INDIRECT(CM293),1,CV$28))*(10-INDEX(INDIRECT("times"&amp;CK$2),$F293,CV$28))/10</f>
        <v>0</v>
      </c>
      <c r="CW293" s="63">
        <f ca="1">IF(OR(INDEX(INDIRECT("times"&amp;CK$2),$F293,CW$28)&gt;10,INDEX(INDIRECT(CM293),$E293,$F293)="",INDEX(INDIRECT(CM293),$E293,$F293)&gt;=INDEX(INDIRECT(CM293),1,CW$28)),0,(INDEX(INDIRECT(CM293),$E293,$F293))-INDEX(INDIRECT(CM293),1,CW$28))*(10-INDEX(INDIRECT("times"&amp;CK$2),$F293,CW$28))/10</f>
        <v>0</v>
      </c>
      <c r="CX293" s="63">
        <f ca="1">IF(OR(INDEX(INDIRECT("times"&amp;CK$2),$F293,CX$28)&gt;10,INDEX(INDIRECT(CM293),$E293,$F293)="",INDEX(INDIRECT(CM293),$E293,$F293)&gt;=INDEX(INDIRECT(CM293),1,CX$28)),0,(INDEX(INDIRECT(CM293),$E293,$F293))-INDEX(INDIRECT(CM293),1,CX$28))*(10-INDEX(INDIRECT("times"&amp;CK$2),$F293,CX$28))/10</f>
        <v>0</v>
      </c>
      <c r="CY293" s="63">
        <f ca="1">IF(OR(INDEX(INDIRECT("times"&amp;CK$2),$F293,CY$28)&gt;10,INDEX(INDIRECT(CM293),$E293,$F293)="",INDEX(INDIRECT(CM293),$E293,$F293)&gt;=INDEX(INDIRECT(CM293),1,CY$28)),0,(INDEX(INDIRECT(CM293),$E293,$F293))-INDEX(INDIRECT(CM293),1,CY$28))*(10-INDEX(INDIRECT("times"&amp;CK$2),$F293,CY$28))/10</f>
        <v>0</v>
      </c>
      <c r="CZ293" s="63">
        <f ca="1">IF(OR(INDEX(INDIRECT("times"&amp;CK$2),$F293,CZ$28)&gt;10,INDEX(INDIRECT(CM293),$E293,$F293)="",INDEX(INDIRECT(CM293),$E293,$F293)&gt;=INDEX(INDIRECT(CM293),1,CZ$28)),0,(INDEX(INDIRECT(CM293),$E293,$F293))-INDEX(INDIRECT(CM293),1,CZ$28))*(10-INDEX(INDIRECT("times"&amp;CK$2),$F293,CZ$28))/10</f>
        <v>0</v>
      </c>
      <c r="DA293" s="63">
        <f ca="1">IF(OR(INDEX(INDIRECT("times"&amp;CK$2),$F293,DA$28)&gt;10,INDEX(INDIRECT(CM293),$E293,$F293)="",INDEX(INDIRECT(CM293),$E293,$F293)&gt;=INDEX(INDIRECT(CM293),1,DA$28)),0,(INDEX(INDIRECT(CM293),$E293,$F293))-INDEX(INDIRECT(CM293),1,DA$28))*(10-INDEX(INDIRECT("times"&amp;CK$2),$F293,DA$28))/10</f>
        <v>0</v>
      </c>
      <c r="DB293" s="63">
        <f ca="1">IF(OR(INDEX(INDIRECT("times"&amp;CK$2),$F293,DB$28)&gt;10,INDEX(INDIRECT(CM293),$E293,$F293)="",INDEX(INDIRECT(CM293),$E293,$F293)&gt;=INDEX(INDIRECT(CM293),1,DB$28)),0,(INDEX(INDIRECT(CM293),$E293,$F293))-INDEX(INDIRECT(CM293),1,DB$28))*(10-INDEX(INDIRECT("times"&amp;CK$2),$F293,DB$28))/10</f>
        <v>0</v>
      </c>
      <c r="DC293" s="63">
        <f ca="1">IF(OR(INDEX(INDIRECT("times"&amp;CK$2),$F293,DC$28)&gt;10,INDEX(INDIRECT(CM293),$E293,$F293)="",INDEX(INDIRECT(CM293),$E293,$F293)&gt;=INDEX(INDIRECT(CM293),1,DC$28)),0,(INDEX(INDIRECT(CM293),$E293,$F293))-INDEX(INDIRECT(CM293),1,DC$28))*(10-INDEX(INDIRECT("times"&amp;CK$2),$F293,DC$28))/10</f>
        <v>0</v>
      </c>
      <c r="DD293" s="63">
        <f ca="1">IF(OR(INDEX(INDIRECT("times"&amp;CK$2),$F293,DD$28)&gt;10,INDEX(INDIRECT(CM293),$E293,$F293)="",INDEX(INDIRECT(CM293),$E293,$F293)&gt;=INDEX(INDIRECT(CM293),1,DD$28)),0,(INDEX(INDIRECT(CM293),$E293,$F293))-INDEX(INDIRECT(CM293),1,DD$28))*(10-INDEX(INDIRECT("times"&amp;CK$2),$F293,DD$28))/10</f>
        <v>0</v>
      </c>
      <c r="DE293" s="63">
        <f ca="1">IF(OR(INDEX(INDIRECT("times"&amp;CK$2),$F293,DE$28)&gt;10,INDEX(INDIRECT(CM293),$E293,$F293)="",INDEX(INDIRECT(CM293),$E293,$F293)&gt;=INDEX(INDIRECT(CM293),1,DE$28)),0,(INDEX(INDIRECT(CM293),$E293,$F293))-INDEX(INDIRECT(CM293),1,DE$28))*(10-INDEX(INDIRECT("times"&amp;CK$2),$F293,DE$28))/10</f>
        <v>0</v>
      </c>
      <c r="DF293" s="63">
        <f ca="1">IF(OR(INDEX(INDIRECT("times"&amp;CK$2),$F293,DF$28)&gt;10,INDEX(INDIRECT(CM293),$E293,$F293)="",INDEX(INDIRECT(CM293),$E293,$F293)&gt;=INDEX(INDIRECT(CM293),1,DF$28)),0,(INDEX(INDIRECT(CM293),$E293,$F293))-INDEX(INDIRECT(CM293),1,DF$28))*(10-INDEX(INDIRECT("times"&amp;CK$2),$F293,DF$28))/10</f>
        <v>0</v>
      </c>
      <c r="DG293" s="63">
        <f ca="1">IF(OR(INDEX(INDIRECT("times"&amp;CK$2),$F293,DG$28)&gt;10,INDEX(INDIRECT(CM293),$E293,$F293)="",INDEX(INDIRECT(CM293),$E293,$F293)&gt;=INDEX(INDIRECT(CM293),1,DG$28)),0,(INDEX(INDIRECT(CM293),$E293,$F293))-INDEX(INDIRECT(CM293),1,DG$28))*(10-INDEX(INDIRECT("times"&amp;CK$2),$F293,DG$28))/10</f>
        <v>0</v>
      </c>
      <c r="DH293" s="63">
        <f ca="1">IF(OR(INDEX(INDIRECT("times"&amp;CK$2),$F293,DH$28)&gt;10,INDEX(INDIRECT(CM293),$E293,$F293)="",INDEX(INDIRECT(CM293),$E293,$F293)&gt;=INDEX(INDIRECT(CM293),1,DH$28)),0,(INDEX(INDIRECT(CM293),$E293,$F293))-INDEX(INDIRECT(CM293),1,DH$28))*(10-INDEX(INDIRECT("times"&amp;CK$2),$F293,DH$28))/10</f>
        <v>0</v>
      </c>
      <c r="DI293" s="63">
        <f ca="1">IF(OR(INDEX(INDIRECT("times"&amp;CK$2),$F293,DI$28)&gt;10,INDEX(INDIRECT(CM293),$E293,$F293)="",INDEX(INDIRECT(CM293),$E293,$F293)&gt;=INDEX(INDIRECT(CM293),1,DI$28)),0,(INDEX(INDIRECT(CM293),$E293,$F293))-INDEX(INDIRECT(CM293),1,DI$28))*(10-INDEX(INDIRECT("times"&amp;CK$2),$F293,DI$28))/10</f>
        <v>0</v>
      </c>
      <c r="DJ293" s="64">
        <f ca="1">IF(OR(INDEX(INDIRECT("times"&amp;CK$2),$F293,DJ$28)&gt;10,INDEX(INDIRECT(CM293),$E293,$F293)="",INDEX(INDIRECT(CM293),$E293,$F293)&gt;=INDEX(INDIRECT(CM293),1,DJ$28)),0,(INDEX(INDIRECT(CM293),$E293,$F293))-INDEX(INDIRECT(CM293),1,DJ$28))*(10-INDEX(INDIRECT("times"&amp;CK$2),$F293,DJ$28))/10</f>
        <v>0</v>
      </c>
      <c r="DK293" s="201">
        <v>20</v>
      </c>
      <c r="DM293" s="18" t="s">
        <v>229</v>
      </c>
      <c r="DN293" s="122">
        <f>DM236</f>
        <v>2</v>
      </c>
      <c r="DO293" s="122" t="str">
        <f>DM237</f>
        <v>shop3564</v>
      </c>
      <c r="DP293" s="210" t="str">
        <f t="shared" si="1202"/>
        <v>core2_shop3564</v>
      </c>
      <c r="DQ293" s="122">
        <v>5</v>
      </c>
      <c r="DR293" s="33">
        <v>20</v>
      </c>
      <c r="DS293" s="62">
        <f ca="1">IF(OR(INDEX(INDIRECT("times"&amp;DN$2),$F293,DS$28)&gt;10,INDEX(INDIRECT(DP293),$E293,$F293)="",INDEX(INDIRECT(DP293),$E293,$F293)&gt;=INDEX(INDIRECT(DP293),1,DS$28)),0,(INDEX(INDIRECT(DP293),$E293,$F293))-INDEX(INDIRECT(DP293),1,DS$28))*(10-INDEX(INDIRECT("times"&amp;DN$2),$F293,DS$28))/10</f>
        <v>0</v>
      </c>
      <c r="DT293" s="63">
        <f ca="1">IF(OR(INDEX(INDIRECT("times"&amp;DN$2),$F293,DT$28)&gt;10,INDEX(INDIRECT(DP293),$E293,$F293)="",INDEX(INDIRECT(DP293),$E293,$F293)&gt;=INDEX(INDIRECT(DP293),1,DT$28)),0,(INDEX(INDIRECT(DP293),$E293,$F293))-INDEX(INDIRECT(DP293),1,DT$28))*(10-INDEX(INDIRECT("times"&amp;DN$2),$F293,DT$28))/10</f>
        <v>0</v>
      </c>
      <c r="DU293" s="63">
        <f ca="1">IF(OR(INDEX(INDIRECT("times"&amp;DN$2),$F293,DU$28)&gt;10,INDEX(INDIRECT(DP293),$E293,$F293)="",INDEX(INDIRECT(DP293),$E293,$F293)&gt;=INDEX(INDIRECT(DP293),1,DU$28)),0,(INDEX(INDIRECT(DP293),$E293,$F293))-INDEX(INDIRECT(DP293),1,DU$28))*(10-INDEX(INDIRECT("times"&amp;DN$2),$F293,DU$28))/10</f>
        <v>0</v>
      </c>
      <c r="DV293" s="63">
        <f ca="1">IF(OR(INDEX(INDIRECT("times"&amp;DN$2),$F293,DV$28)&gt;10,INDEX(INDIRECT(DP293),$E293,$F293)="",INDEX(INDIRECT(DP293),$E293,$F293)&gt;=INDEX(INDIRECT(DP293),1,DV$28)),0,(INDEX(INDIRECT(DP293),$E293,$F293))-INDEX(INDIRECT(DP293),1,DV$28))*(10-INDEX(INDIRECT("times"&amp;DN$2),$F293,DV$28))/10</f>
        <v>0</v>
      </c>
      <c r="DW293" s="63">
        <f ca="1">IF(OR(INDEX(INDIRECT("times"&amp;DN$2),$F293,DW$28)&gt;10,INDEX(INDIRECT(DP293),$E293,$F293)="",INDEX(INDIRECT(DP293),$E293,$F293)&gt;=INDEX(INDIRECT(DP293),1,DW$28)),0,(INDEX(INDIRECT(DP293),$E293,$F293))-INDEX(INDIRECT(DP293),1,DW$28))*(10-INDEX(INDIRECT("times"&amp;DN$2),$F293,DW$28))/10</f>
        <v>0</v>
      </c>
      <c r="DX293" s="63">
        <f ca="1">IF(OR(INDEX(INDIRECT("times"&amp;DN$2),$F293,DX$28)&gt;10,INDEX(INDIRECT(DP293),$E293,$F293)="",INDEX(INDIRECT(DP293),$E293,$F293)&gt;=INDEX(INDIRECT(DP293),1,DX$28)),0,(INDEX(INDIRECT(DP293),$E293,$F293))-INDEX(INDIRECT(DP293),1,DX$28))*(10-INDEX(INDIRECT("times"&amp;DN$2),$F293,DX$28))/10</f>
        <v>0</v>
      </c>
      <c r="DY293" s="63">
        <f ca="1">IF(OR(INDEX(INDIRECT("times"&amp;DN$2),$F293,DY$28)&gt;10,INDEX(INDIRECT(DP293),$E293,$F293)="",INDEX(INDIRECT(DP293),$E293,$F293)&gt;=INDEX(INDIRECT(DP293),1,DY$28)),0,(INDEX(INDIRECT(DP293),$E293,$F293))-INDEX(INDIRECT(DP293),1,DY$28))*(10-INDEX(INDIRECT("times"&amp;DN$2),$F293,DY$28))/10</f>
        <v>0</v>
      </c>
      <c r="DZ293" s="63">
        <f ca="1">IF(OR(INDEX(INDIRECT("times"&amp;DN$2),$F293,DZ$28)&gt;10,INDEX(INDIRECT(DP293),$E293,$F293)="",INDEX(INDIRECT(DP293),$E293,$F293)&gt;=INDEX(INDIRECT(DP293),1,DZ$28)),0,(INDEX(INDIRECT(DP293),$E293,$F293))-INDEX(INDIRECT(DP293),1,DZ$28))*(10-INDEX(INDIRECT("times"&amp;DN$2),$F293,DZ$28))/10</f>
        <v>0</v>
      </c>
      <c r="EA293" s="63">
        <f ca="1">IF(OR(INDEX(INDIRECT("times"&amp;DN$2),$F293,EA$28)&gt;10,INDEX(INDIRECT(DP293),$E293,$F293)="",INDEX(INDIRECT(DP293),$E293,$F293)&gt;=INDEX(INDIRECT(DP293),1,EA$28)),0,(INDEX(INDIRECT(DP293),$E293,$F293))-INDEX(INDIRECT(DP293),1,EA$28))*(10-INDEX(INDIRECT("times"&amp;DN$2),$F293,EA$28))/10</f>
        <v>0</v>
      </c>
      <c r="EB293" s="63">
        <f ca="1">IF(OR(INDEX(INDIRECT("times"&amp;DN$2),$F293,EB$28)&gt;10,INDEX(INDIRECT(DP293),$E293,$F293)="",INDEX(INDIRECT(DP293),$E293,$F293)&gt;=INDEX(INDIRECT(DP293),1,EB$28)),0,(INDEX(INDIRECT(DP293),$E293,$F293))-INDEX(INDIRECT(DP293),1,EB$28))*(10-INDEX(INDIRECT("times"&amp;DN$2),$F293,EB$28))/10</f>
        <v>0</v>
      </c>
      <c r="EC293" s="63">
        <f ca="1">IF(OR(INDEX(INDIRECT("times"&amp;DN$2),$F293,EC$28)&gt;10,INDEX(INDIRECT(DP293),$E293,$F293)="",INDEX(INDIRECT(DP293),$E293,$F293)&gt;=INDEX(INDIRECT(DP293),1,EC$28)),0,(INDEX(INDIRECT(DP293),$E293,$F293))-INDEX(INDIRECT(DP293),1,EC$28))*(10-INDEX(INDIRECT("times"&amp;DN$2),$F293,EC$28))/10</f>
        <v>0</v>
      </c>
      <c r="ED293" s="63">
        <f ca="1">IF(OR(INDEX(INDIRECT("times"&amp;DN$2),$F293,ED$28)&gt;10,INDEX(INDIRECT(DP293),$E293,$F293)="",INDEX(INDIRECT(DP293),$E293,$F293)&gt;=INDEX(INDIRECT(DP293),1,ED$28)),0,(INDEX(INDIRECT(DP293),$E293,$F293))-INDEX(INDIRECT(DP293),1,ED$28))*(10-INDEX(INDIRECT("times"&amp;DN$2),$F293,ED$28))/10</f>
        <v>0</v>
      </c>
      <c r="EE293" s="63">
        <f ca="1">IF(OR(INDEX(INDIRECT("times"&amp;DN$2),$F293,EE$28)&gt;10,INDEX(INDIRECT(DP293),$E293,$F293)="",INDEX(INDIRECT(DP293),$E293,$F293)&gt;=INDEX(INDIRECT(DP293),1,EE$28)),0,(INDEX(INDIRECT(DP293),$E293,$F293))-INDEX(INDIRECT(DP293),1,EE$28))*(10-INDEX(INDIRECT("times"&amp;DN$2),$F293,EE$28))/10</f>
        <v>0</v>
      </c>
      <c r="EF293" s="63">
        <f ca="1">IF(OR(INDEX(INDIRECT("times"&amp;DN$2),$F293,EF$28)&gt;10,INDEX(INDIRECT(DP293),$E293,$F293)="",INDEX(INDIRECT(DP293),$E293,$F293)&gt;=INDEX(INDIRECT(DP293),1,EF$28)),0,(INDEX(INDIRECT(DP293),$E293,$F293))-INDEX(INDIRECT(DP293),1,EF$28))*(10-INDEX(INDIRECT("times"&amp;DN$2),$F293,EF$28))/10</f>
        <v>0</v>
      </c>
      <c r="EG293" s="63">
        <f ca="1">IF(OR(INDEX(INDIRECT("times"&amp;DN$2),$F293,EG$28)&gt;10,INDEX(INDIRECT(DP293),$E293,$F293)="",INDEX(INDIRECT(DP293),$E293,$F293)&gt;=INDEX(INDIRECT(DP293),1,EG$28)),0,(INDEX(INDIRECT(DP293),$E293,$F293))-INDEX(INDIRECT(DP293),1,EG$28))*(10-INDEX(INDIRECT("times"&amp;DN$2),$F293,EG$28))/10</f>
        <v>0</v>
      </c>
      <c r="EH293" s="63">
        <f ca="1">IF(OR(INDEX(INDIRECT("times"&amp;DN$2),$F293,EH$28)&gt;10,INDEX(INDIRECT(DP293),$E293,$F293)="",INDEX(INDIRECT(DP293),$E293,$F293)&gt;=INDEX(INDIRECT(DP293),1,EH$28)),0,(INDEX(INDIRECT(DP293),$E293,$F293))-INDEX(INDIRECT(DP293),1,EH$28))*(10-INDEX(INDIRECT("times"&amp;DN$2),$F293,EH$28))/10</f>
        <v>0</v>
      </c>
      <c r="EI293" s="63">
        <f ca="1">IF(OR(INDEX(INDIRECT("times"&amp;DN$2),$F293,EI$28)&gt;10,INDEX(INDIRECT(DP293),$E293,$F293)="",INDEX(INDIRECT(DP293),$E293,$F293)&gt;=INDEX(INDIRECT(DP293),1,EI$28)),0,(INDEX(INDIRECT(DP293),$E293,$F293))-INDEX(INDIRECT(DP293),1,EI$28))*(10-INDEX(INDIRECT("times"&amp;DN$2),$F293,EI$28))/10</f>
        <v>0</v>
      </c>
      <c r="EJ293" s="63">
        <f ca="1">IF(OR(INDEX(INDIRECT("times"&amp;DN$2),$F293,EJ$28)&gt;10,INDEX(INDIRECT(DP293),$E293,$F293)="",INDEX(INDIRECT(DP293),$E293,$F293)&gt;=INDEX(INDIRECT(DP293),1,EJ$28)),0,(INDEX(INDIRECT(DP293),$E293,$F293))-INDEX(INDIRECT(DP293),1,EJ$28))*(10-INDEX(INDIRECT("times"&amp;DN$2),$F293,EJ$28))/10</f>
        <v>0</v>
      </c>
      <c r="EK293" s="63">
        <f ca="1">IF(OR(INDEX(INDIRECT("times"&amp;DN$2),$F293,EK$28)&gt;10,INDEX(INDIRECT(DP293),$E293,$F293)="",INDEX(INDIRECT(DP293),$E293,$F293)&gt;=INDEX(INDIRECT(DP293),1,EK$28)),0,(INDEX(INDIRECT(DP293),$E293,$F293))-INDEX(INDIRECT(DP293),1,EK$28))*(10-INDEX(INDIRECT("times"&amp;DN$2),$F293,EK$28))/10</f>
        <v>0</v>
      </c>
      <c r="EL293" s="63">
        <f ca="1">IF(OR(INDEX(INDIRECT("times"&amp;DN$2),$F293,EL$28)&gt;10,INDEX(INDIRECT(DP293),$E293,$F293)="",INDEX(INDIRECT(DP293),$E293,$F293)&gt;=INDEX(INDIRECT(DP293),1,EL$28)),0,(INDEX(INDIRECT(DP293),$E293,$F293))-INDEX(INDIRECT(DP293),1,EL$28))*(10-INDEX(INDIRECT("times"&amp;DN$2),$F293,EL$28))/10</f>
        <v>0</v>
      </c>
      <c r="EM293" s="64">
        <f ca="1">IF(OR(INDEX(INDIRECT("times"&amp;DN$2),$F293,EM$28)&gt;10,INDEX(INDIRECT(DP293),$E293,$F293)="",INDEX(INDIRECT(DP293),$E293,$F293)&gt;=INDEX(INDIRECT(DP293),1,EM$28)),0,(INDEX(INDIRECT(DP293),$E293,$F293))-INDEX(INDIRECT(DP293),1,EM$28))*(10-INDEX(INDIRECT("times"&amp;DN$2),$F293,EM$28))/10</f>
        <v>0</v>
      </c>
      <c r="EN293" s="201">
        <v>20</v>
      </c>
      <c r="EP293" s="18" t="s">
        <v>229</v>
      </c>
      <c r="EQ293" s="122">
        <f>EP236</f>
        <v>2</v>
      </c>
      <c r="ER293" s="122" t="str">
        <f>EP237</f>
        <v>lei3564</v>
      </c>
      <c r="ES293" s="210" t="str">
        <f t="shared" si="1203"/>
        <v>core2_lei3564</v>
      </c>
      <c r="ET293" s="122">
        <v>5</v>
      </c>
      <c r="EU293" s="33">
        <v>20</v>
      </c>
      <c r="EV293" s="62">
        <f ca="1">IF(OR(INDEX(INDIRECT("times"&amp;EQ$2),$F293,EV$28)&gt;10,INDEX(INDIRECT(ES293),$E293,$F293)="",INDEX(INDIRECT(ES293),$E293,$F293)&gt;=INDEX(INDIRECT(ES293),1,EV$28)),0,(INDEX(INDIRECT(ES293),$E293,$F293))-INDEX(INDIRECT(ES293),1,EV$28))*(10-INDEX(INDIRECT("times"&amp;EQ$2),$F293,EV$28))/10</f>
        <v>0</v>
      </c>
      <c r="EW293" s="63">
        <f ca="1">IF(OR(INDEX(INDIRECT("times"&amp;EQ$2),$F293,EW$28)&gt;10,INDEX(INDIRECT(ES293),$E293,$F293)="",INDEX(INDIRECT(ES293),$E293,$F293)&gt;=INDEX(INDIRECT(ES293),1,EW$28)),0,(INDEX(INDIRECT(ES293),$E293,$F293))-INDEX(INDIRECT(ES293),1,EW$28))*(10-INDEX(INDIRECT("times"&amp;EQ$2),$F293,EW$28))/10</f>
        <v>0</v>
      </c>
      <c r="EX293" s="63">
        <f ca="1">IF(OR(INDEX(INDIRECT("times"&amp;EQ$2),$F293,EX$28)&gt;10,INDEX(INDIRECT(ES293),$E293,$F293)="",INDEX(INDIRECT(ES293),$E293,$F293)&gt;=INDEX(INDIRECT(ES293),1,EX$28)),0,(INDEX(INDIRECT(ES293),$E293,$F293))-INDEX(INDIRECT(ES293),1,EX$28))*(10-INDEX(INDIRECT("times"&amp;EQ$2),$F293,EX$28))/10</f>
        <v>0</v>
      </c>
      <c r="EY293" s="63">
        <f ca="1">IF(OR(INDEX(INDIRECT("times"&amp;EQ$2),$F293,EY$28)&gt;10,INDEX(INDIRECT(ES293),$E293,$F293)="",INDEX(INDIRECT(ES293),$E293,$F293)&gt;=INDEX(INDIRECT(ES293),1,EY$28)),0,(INDEX(INDIRECT(ES293),$E293,$F293))-INDEX(INDIRECT(ES293),1,EY$28))*(10-INDEX(INDIRECT("times"&amp;EQ$2),$F293,EY$28))/10</f>
        <v>0</v>
      </c>
      <c r="EZ293" s="63">
        <f ca="1">IF(OR(INDEX(INDIRECT("times"&amp;EQ$2),$F293,EZ$28)&gt;10,INDEX(INDIRECT(ES293),$E293,$F293)="",INDEX(INDIRECT(ES293),$E293,$F293)&gt;=INDEX(INDIRECT(ES293),1,EZ$28)),0,(INDEX(INDIRECT(ES293),$E293,$F293))-INDEX(INDIRECT(ES293),1,EZ$28))*(10-INDEX(INDIRECT("times"&amp;EQ$2),$F293,EZ$28))/10</f>
        <v>0</v>
      </c>
      <c r="FA293" s="63">
        <f ca="1">IF(OR(INDEX(INDIRECT("times"&amp;EQ$2),$F293,FA$28)&gt;10,INDEX(INDIRECT(ES293),$E293,$F293)="",INDEX(INDIRECT(ES293),$E293,$F293)&gt;=INDEX(INDIRECT(ES293),1,FA$28)),0,(INDEX(INDIRECT(ES293),$E293,$F293))-INDEX(INDIRECT(ES293),1,FA$28))*(10-INDEX(INDIRECT("times"&amp;EQ$2),$F293,FA$28))/10</f>
        <v>0</v>
      </c>
      <c r="FB293" s="63">
        <f ca="1">IF(OR(INDEX(INDIRECT("times"&amp;EQ$2),$F293,FB$28)&gt;10,INDEX(INDIRECT(ES293),$E293,$F293)="",INDEX(INDIRECT(ES293),$E293,$F293)&gt;=INDEX(INDIRECT(ES293),1,FB$28)),0,(INDEX(INDIRECT(ES293),$E293,$F293))-INDEX(INDIRECT(ES293),1,FB$28))*(10-INDEX(INDIRECT("times"&amp;EQ$2),$F293,FB$28))/10</f>
        <v>0</v>
      </c>
      <c r="FC293" s="63">
        <f ca="1">IF(OR(INDEX(INDIRECT("times"&amp;EQ$2),$F293,FC$28)&gt;10,INDEX(INDIRECT(ES293),$E293,$F293)="",INDEX(INDIRECT(ES293),$E293,$F293)&gt;=INDEX(INDIRECT(ES293),1,FC$28)),0,(INDEX(INDIRECT(ES293),$E293,$F293))-INDEX(INDIRECT(ES293),1,FC$28))*(10-INDEX(INDIRECT("times"&amp;EQ$2),$F293,FC$28))/10</f>
        <v>0</v>
      </c>
      <c r="FD293" s="63">
        <f ca="1">IF(OR(INDEX(INDIRECT("times"&amp;EQ$2),$F293,FD$28)&gt;10,INDEX(INDIRECT(ES293),$E293,$F293)="",INDEX(INDIRECT(ES293),$E293,$F293)&gt;=INDEX(INDIRECT(ES293),1,FD$28)),0,(INDEX(INDIRECT(ES293),$E293,$F293))-INDEX(INDIRECT(ES293),1,FD$28))*(10-INDEX(INDIRECT("times"&amp;EQ$2),$F293,FD$28))/10</f>
        <v>0</v>
      </c>
      <c r="FE293" s="63">
        <f ca="1">IF(OR(INDEX(INDIRECT("times"&amp;EQ$2),$F293,FE$28)&gt;10,INDEX(INDIRECT(ES293),$E293,$F293)="",INDEX(INDIRECT(ES293),$E293,$F293)&gt;=INDEX(INDIRECT(ES293),1,FE$28)),0,(INDEX(INDIRECT(ES293),$E293,$F293))-INDEX(INDIRECT(ES293),1,FE$28))*(10-INDEX(INDIRECT("times"&amp;EQ$2),$F293,FE$28))/10</f>
        <v>0</v>
      </c>
      <c r="FF293" s="63">
        <f ca="1">IF(OR(INDEX(INDIRECT("times"&amp;EQ$2),$F293,FF$28)&gt;10,INDEX(INDIRECT(ES293),$E293,$F293)="",INDEX(INDIRECT(ES293),$E293,$F293)&gt;=INDEX(INDIRECT(ES293),1,FF$28)),0,(INDEX(INDIRECT(ES293),$E293,$F293))-INDEX(INDIRECT(ES293),1,FF$28))*(10-INDEX(INDIRECT("times"&amp;EQ$2),$F293,FF$28))/10</f>
        <v>0</v>
      </c>
      <c r="FG293" s="63">
        <f ca="1">IF(OR(INDEX(INDIRECT("times"&amp;EQ$2),$F293,FG$28)&gt;10,INDEX(INDIRECT(ES293),$E293,$F293)="",INDEX(INDIRECT(ES293),$E293,$F293)&gt;=INDEX(INDIRECT(ES293),1,FG$28)),0,(INDEX(INDIRECT(ES293),$E293,$F293))-INDEX(INDIRECT(ES293),1,FG$28))*(10-INDEX(INDIRECT("times"&amp;EQ$2),$F293,FG$28))/10</f>
        <v>0</v>
      </c>
      <c r="FH293" s="63">
        <f ca="1">IF(OR(INDEX(INDIRECT("times"&amp;EQ$2),$F293,FH$28)&gt;10,INDEX(INDIRECT(ES293),$E293,$F293)="",INDEX(INDIRECT(ES293),$E293,$F293)&gt;=INDEX(INDIRECT(ES293),1,FH$28)),0,(INDEX(INDIRECT(ES293),$E293,$F293))-INDEX(INDIRECT(ES293),1,FH$28))*(10-INDEX(INDIRECT("times"&amp;EQ$2),$F293,FH$28))/10</f>
        <v>0</v>
      </c>
      <c r="FI293" s="63">
        <f ca="1">IF(OR(INDEX(INDIRECT("times"&amp;EQ$2),$F293,FI$28)&gt;10,INDEX(INDIRECT(ES293),$E293,$F293)="",INDEX(INDIRECT(ES293),$E293,$F293)&gt;=INDEX(INDIRECT(ES293),1,FI$28)),0,(INDEX(INDIRECT(ES293),$E293,$F293))-INDEX(INDIRECT(ES293),1,FI$28))*(10-INDEX(INDIRECT("times"&amp;EQ$2),$F293,FI$28))/10</f>
        <v>0</v>
      </c>
      <c r="FJ293" s="63">
        <f ca="1">IF(OR(INDEX(INDIRECT("times"&amp;EQ$2),$F293,FJ$28)&gt;10,INDEX(INDIRECT(ES293),$E293,$F293)="",INDEX(INDIRECT(ES293),$E293,$F293)&gt;=INDEX(INDIRECT(ES293),1,FJ$28)),0,(INDEX(INDIRECT(ES293),$E293,$F293))-INDEX(INDIRECT(ES293),1,FJ$28))*(10-INDEX(INDIRECT("times"&amp;EQ$2),$F293,FJ$28))/10</f>
        <v>0</v>
      </c>
      <c r="FK293" s="63">
        <f ca="1">IF(OR(INDEX(INDIRECT("times"&amp;EQ$2),$F293,FK$28)&gt;10,INDEX(INDIRECT(ES293),$E293,$F293)="",INDEX(INDIRECT(ES293),$E293,$F293)&gt;=INDEX(INDIRECT(ES293),1,FK$28)),0,(INDEX(INDIRECT(ES293),$E293,$F293))-INDEX(INDIRECT(ES293),1,FK$28))*(10-INDEX(INDIRECT("times"&amp;EQ$2),$F293,FK$28))/10</f>
        <v>0</v>
      </c>
      <c r="FL293" s="63">
        <f ca="1">IF(OR(INDEX(INDIRECT("times"&amp;EQ$2),$F293,FL$28)&gt;10,INDEX(INDIRECT(ES293),$E293,$F293)="",INDEX(INDIRECT(ES293),$E293,$F293)&gt;=INDEX(INDIRECT(ES293),1,FL$28)),0,(INDEX(INDIRECT(ES293),$E293,$F293))-INDEX(INDIRECT(ES293),1,FL$28))*(10-INDEX(INDIRECT("times"&amp;EQ$2),$F293,FL$28))/10</f>
        <v>0</v>
      </c>
      <c r="FM293" s="63">
        <f ca="1">IF(OR(INDEX(INDIRECT("times"&amp;EQ$2),$F293,FM$28)&gt;10,INDEX(INDIRECT(ES293),$E293,$F293)="",INDEX(INDIRECT(ES293),$E293,$F293)&gt;=INDEX(INDIRECT(ES293),1,FM$28)),0,(INDEX(INDIRECT(ES293),$E293,$F293))-INDEX(INDIRECT(ES293),1,FM$28))*(10-INDEX(INDIRECT("times"&amp;EQ$2),$F293,FM$28))/10</f>
        <v>0</v>
      </c>
      <c r="FN293" s="63">
        <f ca="1">IF(OR(INDEX(INDIRECT("times"&amp;EQ$2),$F293,FN$28)&gt;10,INDEX(INDIRECT(ES293),$E293,$F293)="",INDEX(INDIRECT(ES293),$E293,$F293)&gt;=INDEX(INDIRECT(ES293),1,FN$28)),0,(INDEX(INDIRECT(ES293),$E293,$F293))-INDEX(INDIRECT(ES293),1,FN$28))*(10-INDEX(INDIRECT("times"&amp;EQ$2),$F293,FN$28))/10</f>
        <v>0</v>
      </c>
      <c r="FO293" s="63">
        <f ca="1">IF(OR(INDEX(INDIRECT("times"&amp;EQ$2),$F293,FO$28)&gt;10,INDEX(INDIRECT(ES293),$E293,$F293)="",INDEX(INDIRECT(ES293),$E293,$F293)&gt;=INDEX(INDIRECT(ES293),1,FO$28)),0,(INDEX(INDIRECT(ES293),$E293,$F293))-INDEX(INDIRECT(ES293),1,FO$28))*(10-INDEX(INDIRECT("times"&amp;EQ$2),$F293,FO$28))/10</f>
        <v>0</v>
      </c>
      <c r="FP293" s="64">
        <f ca="1">IF(OR(INDEX(INDIRECT("times"&amp;EQ$2),$F293,FP$28)&gt;10,INDEX(INDIRECT(ES293),$E293,$F293)="",INDEX(INDIRECT(ES293),$E293,$F293)&gt;=INDEX(INDIRECT(ES293),1,FP$28)),0,(INDEX(INDIRECT(ES293),$E293,$F293))-INDEX(INDIRECT(ES293),1,FP$28))*(10-INDEX(INDIRECT("times"&amp;EQ$2),$F293,FP$28))/10</f>
        <v>0</v>
      </c>
      <c r="FQ293" s="201">
        <v>20</v>
      </c>
      <c r="FS293" s="18" t="s">
        <v>229</v>
      </c>
      <c r="FT293" s="122">
        <f>FS236</f>
        <v>2</v>
      </c>
      <c r="FU293" s="122" t="str">
        <f>FS237</f>
        <v>shop65</v>
      </c>
      <c r="FV293" s="210" t="str">
        <f t="shared" si="1204"/>
        <v>core2_shop65</v>
      </c>
      <c r="FW293" s="122">
        <v>5</v>
      </c>
      <c r="FX293" s="33">
        <v>20</v>
      </c>
      <c r="FY293" s="62">
        <f ca="1">IF(OR(INDEX(INDIRECT("times"&amp;FT$2),$F293,FY$28)&gt;10,INDEX(INDIRECT(FV293),$E293,$F293)="",INDEX(INDIRECT(FV293),$E293,$F293)&gt;=INDEX(INDIRECT(FV293),1,FY$28)),0,(INDEX(INDIRECT(FV293),$E293,$F293))-INDEX(INDIRECT(FV293),1,FY$28))*(10-INDEX(INDIRECT("times"&amp;FT$2),$F293,FY$28))/10</f>
        <v>0</v>
      </c>
      <c r="FZ293" s="63">
        <f ca="1">IF(OR(INDEX(INDIRECT("times"&amp;FT$2),$F293,FZ$28)&gt;10,INDEX(INDIRECT(FV293),$E293,$F293)="",INDEX(INDIRECT(FV293),$E293,$F293)&gt;=INDEX(INDIRECT(FV293),1,FZ$28)),0,(INDEX(INDIRECT(FV293),$E293,$F293))-INDEX(INDIRECT(FV293),1,FZ$28))*(10-INDEX(INDIRECT("times"&amp;FT$2),$F293,FZ$28))/10</f>
        <v>0</v>
      </c>
      <c r="GA293" s="63">
        <f ca="1">IF(OR(INDEX(INDIRECT("times"&amp;FT$2),$F293,GA$28)&gt;10,INDEX(INDIRECT(FV293),$E293,$F293)="",INDEX(INDIRECT(FV293),$E293,$F293)&gt;=INDEX(INDIRECT(FV293),1,GA$28)),0,(INDEX(INDIRECT(FV293),$E293,$F293))-INDEX(INDIRECT(FV293),1,GA$28))*(10-INDEX(INDIRECT("times"&amp;FT$2),$F293,GA$28))/10</f>
        <v>0</v>
      </c>
      <c r="GB293" s="63">
        <f ca="1">IF(OR(INDEX(INDIRECT("times"&amp;FT$2),$F293,GB$28)&gt;10,INDEX(INDIRECT(FV293),$E293,$F293)="",INDEX(INDIRECT(FV293),$E293,$F293)&gt;=INDEX(INDIRECT(FV293),1,GB$28)),0,(INDEX(INDIRECT(FV293),$E293,$F293))-INDEX(INDIRECT(FV293),1,GB$28))*(10-INDEX(INDIRECT("times"&amp;FT$2),$F293,GB$28))/10</f>
        <v>0</v>
      </c>
      <c r="GC293" s="63">
        <f ca="1">IF(OR(INDEX(INDIRECT("times"&amp;FT$2),$F293,GC$28)&gt;10,INDEX(INDIRECT(FV293),$E293,$F293)="",INDEX(INDIRECT(FV293),$E293,$F293)&gt;=INDEX(INDIRECT(FV293),1,GC$28)),0,(INDEX(INDIRECT(FV293),$E293,$F293))-INDEX(INDIRECT(FV293),1,GC$28))*(10-INDEX(INDIRECT("times"&amp;FT$2),$F293,GC$28))/10</f>
        <v>0</v>
      </c>
      <c r="GD293" s="63">
        <f ca="1">IF(OR(INDEX(INDIRECT("times"&amp;FT$2),$F293,GD$28)&gt;10,INDEX(INDIRECT(FV293),$E293,$F293)="",INDEX(INDIRECT(FV293),$E293,$F293)&gt;=INDEX(INDIRECT(FV293),1,GD$28)),0,(INDEX(INDIRECT(FV293),$E293,$F293))-INDEX(INDIRECT(FV293),1,GD$28))*(10-INDEX(INDIRECT("times"&amp;FT$2),$F293,GD$28))/10</f>
        <v>0</v>
      </c>
      <c r="GE293" s="63">
        <f ca="1">IF(OR(INDEX(INDIRECT("times"&amp;FT$2),$F293,GE$28)&gt;10,INDEX(INDIRECT(FV293),$E293,$F293)="",INDEX(INDIRECT(FV293),$E293,$F293)&gt;=INDEX(INDIRECT(FV293),1,GE$28)),0,(INDEX(INDIRECT(FV293),$E293,$F293))-INDEX(INDIRECT(FV293),1,GE$28))*(10-INDEX(INDIRECT("times"&amp;FT$2),$F293,GE$28))/10</f>
        <v>0</v>
      </c>
      <c r="GF293" s="63">
        <f ca="1">IF(OR(INDEX(INDIRECT("times"&amp;FT$2),$F293,GF$28)&gt;10,INDEX(INDIRECT(FV293),$E293,$F293)="",INDEX(INDIRECT(FV293),$E293,$F293)&gt;=INDEX(INDIRECT(FV293),1,GF$28)),0,(INDEX(INDIRECT(FV293),$E293,$F293))-INDEX(INDIRECT(FV293),1,GF$28))*(10-INDEX(INDIRECT("times"&amp;FT$2),$F293,GF$28))/10</f>
        <v>0</v>
      </c>
      <c r="GG293" s="63">
        <f ca="1">IF(OR(INDEX(INDIRECT("times"&amp;FT$2),$F293,GG$28)&gt;10,INDEX(INDIRECT(FV293),$E293,$F293)="",INDEX(INDIRECT(FV293),$E293,$F293)&gt;=INDEX(INDIRECT(FV293),1,GG$28)),0,(INDEX(INDIRECT(FV293),$E293,$F293))-INDEX(INDIRECT(FV293),1,GG$28))*(10-INDEX(INDIRECT("times"&amp;FT$2),$F293,GG$28))/10</f>
        <v>0</v>
      </c>
      <c r="GH293" s="63">
        <f ca="1">IF(OR(INDEX(INDIRECT("times"&amp;FT$2),$F293,GH$28)&gt;10,INDEX(INDIRECT(FV293),$E293,$F293)="",INDEX(INDIRECT(FV293),$E293,$F293)&gt;=INDEX(INDIRECT(FV293),1,GH$28)),0,(INDEX(INDIRECT(FV293),$E293,$F293))-INDEX(INDIRECT(FV293),1,GH$28))*(10-INDEX(INDIRECT("times"&amp;FT$2),$F293,GH$28))/10</f>
        <v>0</v>
      </c>
      <c r="GI293" s="63">
        <f ca="1">IF(OR(INDEX(INDIRECT("times"&amp;FT$2),$F293,GI$28)&gt;10,INDEX(INDIRECT(FV293),$E293,$F293)="",INDEX(INDIRECT(FV293),$E293,$F293)&gt;=INDEX(INDIRECT(FV293),1,GI$28)),0,(INDEX(INDIRECT(FV293),$E293,$F293))-INDEX(INDIRECT(FV293),1,GI$28))*(10-INDEX(INDIRECT("times"&amp;FT$2),$F293,GI$28))/10</f>
        <v>0</v>
      </c>
      <c r="GJ293" s="63">
        <f ca="1">IF(OR(INDEX(INDIRECT("times"&amp;FT$2),$F293,GJ$28)&gt;10,INDEX(INDIRECT(FV293),$E293,$F293)="",INDEX(INDIRECT(FV293),$E293,$F293)&gt;=INDEX(INDIRECT(FV293),1,GJ$28)),0,(INDEX(INDIRECT(FV293),$E293,$F293))-INDEX(INDIRECT(FV293),1,GJ$28))*(10-INDEX(INDIRECT("times"&amp;FT$2),$F293,GJ$28))/10</f>
        <v>0</v>
      </c>
      <c r="GK293" s="63">
        <f ca="1">IF(OR(INDEX(INDIRECT("times"&amp;FT$2),$F293,GK$28)&gt;10,INDEX(INDIRECT(FV293),$E293,$F293)="",INDEX(INDIRECT(FV293),$E293,$F293)&gt;=INDEX(INDIRECT(FV293),1,GK$28)),0,(INDEX(INDIRECT(FV293),$E293,$F293))-INDEX(INDIRECT(FV293),1,GK$28))*(10-INDEX(INDIRECT("times"&amp;FT$2),$F293,GK$28))/10</f>
        <v>0</v>
      </c>
      <c r="GL293" s="63">
        <f ca="1">IF(OR(INDEX(INDIRECT("times"&amp;FT$2),$F293,GL$28)&gt;10,INDEX(INDIRECT(FV293),$E293,$F293)="",INDEX(INDIRECT(FV293),$E293,$F293)&gt;=INDEX(INDIRECT(FV293),1,GL$28)),0,(INDEX(INDIRECT(FV293),$E293,$F293))-INDEX(INDIRECT(FV293),1,GL$28))*(10-INDEX(INDIRECT("times"&amp;FT$2),$F293,GL$28))/10</f>
        <v>0</v>
      </c>
      <c r="GM293" s="63">
        <f ca="1">IF(OR(INDEX(INDIRECT("times"&amp;FT$2),$F293,GM$28)&gt;10,INDEX(INDIRECT(FV293),$E293,$F293)="",INDEX(INDIRECT(FV293),$E293,$F293)&gt;=INDEX(INDIRECT(FV293),1,GM$28)),0,(INDEX(INDIRECT(FV293),$E293,$F293))-INDEX(INDIRECT(FV293),1,GM$28))*(10-INDEX(INDIRECT("times"&amp;FT$2),$F293,GM$28))/10</f>
        <v>0</v>
      </c>
      <c r="GN293" s="63">
        <f ca="1">IF(OR(INDEX(INDIRECT("times"&amp;FT$2),$F293,GN$28)&gt;10,INDEX(INDIRECT(FV293),$E293,$F293)="",INDEX(INDIRECT(FV293),$E293,$F293)&gt;=INDEX(INDIRECT(FV293),1,GN$28)),0,(INDEX(INDIRECT(FV293),$E293,$F293))-INDEX(INDIRECT(FV293),1,GN$28))*(10-INDEX(INDIRECT("times"&amp;FT$2),$F293,GN$28))/10</f>
        <v>0</v>
      </c>
      <c r="GO293" s="63">
        <f ca="1">IF(OR(INDEX(INDIRECT("times"&amp;FT$2),$F293,GO$28)&gt;10,INDEX(INDIRECT(FV293),$E293,$F293)="",INDEX(INDIRECT(FV293),$E293,$F293)&gt;=INDEX(INDIRECT(FV293),1,GO$28)),0,(INDEX(INDIRECT(FV293),$E293,$F293))-INDEX(INDIRECT(FV293),1,GO$28))*(10-INDEX(INDIRECT("times"&amp;FT$2),$F293,GO$28))/10</f>
        <v>0</v>
      </c>
      <c r="GP293" s="63">
        <f ca="1">IF(OR(INDEX(INDIRECT("times"&amp;FT$2),$F293,GP$28)&gt;10,INDEX(INDIRECT(FV293),$E293,$F293)="",INDEX(INDIRECT(FV293),$E293,$F293)&gt;=INDEX(INDIRECT(FV293),1,GP$28)),0,(INDEX(INDIRECT(FV293),$E293,$F293))-INDEX(INDIRECT(FV293),1,GP$28))*(10-INDEX(INDIRECT("times"&amp;FT$2),$F293,GP$28))/10</f>
        <v>0</v>
      </c>
      <c r="GQ293" s="63">
        <f ca="1">IF(OR(INDEX(INDIRECT("times"&amp;FT$2),$F293,GQ$28)&gt;10,INDEX(INDIRECT(FV293),$E293,$F293)="",INDEX(INDIRECT(FV293),$E293,$F293)&gt;=INDEX(INDIRECT(FV293),1,GQ$28)),0,(INDEX(INDIRECT(FV293),$E293,$F293))-INDEX(INDIRECT(FV293),1,GQ$28))*(10-INDEX(INDIRECT("times"&amp;FT$2),$F293,GQ$28))/10</f>
        <v>0</v>
      </c>
      <c r="GR293" s="63">
        <f ca="1">IF(OR(INDEX(INDIRECT("times"&amp;FT$2),$F293,GR$28)&gt;10,INDEX(INDIRECT(FV293),$E293,$F293)="",INDEX(INDIRECT(FV293),$E293,$F293)&gt;=INDEX(INDIRECT(FV293),1,GR$28)),0,(INDEX(INDIRECT(FV293),$E293,$F293))-INDEX(INDIRECT(FV293),1,GR$28))*(10-INDEX(INDIRECT("times"&amp;FT$2),$F293,GR$28))/10</f>
        <v>0</v>
      </c>
      <c r="GS293" s="64">
        <f ca="1">IF(OR(INDEX(INDIRECT("times"&amp;FT$2),$F293,GS$28)&gt;10,INDEX(INDIRECT(FV293),$E293,$F293)="",INDEX(INDIRECT(FV293),$E293,$F293)&gt;=INDEX(INDIRECT(FV293),1,GS$28)),0,(INDEX(INDIRECT(FV293),$E293,$F293))-INDEX(INDIRECT(FV293),1,GS$28))*(10-INDEX(INDIRECT("times"&amp;FT$2),$F293,GS$28))/10</f>
        <v>0</v>
      </c>
      <c r="GT293" s="201">
        <v>20</v>
      </c>
      <c r="GV293" s="18" t="s">
        <v>229</v>
      </c>
      <c r="GW293" s="122">
        <f>GV236</f>
        <v>2</v>
      </c>
      <c r="GX293" s="122" t="str">
        <f>GV237</f>
        <v>lei65</v>
      </c>
      <c r="GY293" s="210" t="str">
        <f t="shared" si="1205"/>
        <v>core2_lei65</v>
      </c>
      <c r="GZ293" s="122">
        <v>5</v>
      </c>
      <c r="HA293" s="33">
        <v>20</v>
      </c>
      <c r="HB293" s="62">
        <f ca="1">IF(OR(INDEX(INDIRECT("times"&amp;GW$2),$F293,HB$28)&gt;10,INDEX(INDIRECT(GY293),$E293,$F293)="",INDEX(INDIRECT(GY293),$E293,$F293)&gt;=INDEX(INDIRECT(GY293),1,HB$28)),0,(INDEX(INDIRECT(GY293),$E293,$F293))-INDEX(INDIRECT(GY293),1,HB$28))*(10-INDEX(INDIRECT("times"&amp;GW$2),$F293,HB$28))/10</f>
        <v>0</v>
      </c>
      <c r="HC293" s="63">
        <f ca="1">IF(OR(INDEX(INDIRECT("times"&amp;GW$2),$F293,HC$28)&gt;10,INDEX(INDIRECT(GY293),$E293,$F293)="",INDEX(INDIRECT(GY293),$E293,$F293)&gt;=INDEX(INDIRECT(GY293),1,HC$28)),0,(INDEX(INDIRECT(GY293),$E293,$F293))-INDEX(INDIRECT(GY293),1,HC$28))*(10-INDEX(INDIRECT("times"&amp;GW$2),$F293,HC$28))/10</f>
        <v>0</v>
      </c>
      <c r="HD293" s="63">
        <f ca="1">IF(OR(INDEX(INDIRECT("times"&amp;GW$2),$F293,HD$28)&gt;10,INDEX(INDIRECT(GY293),$E293,$F293)="",INDEX(INDIRECT(GY293),$E293,$F293)&gt;=INDEX(INDIRECT(GY293),1,HD$28)),0,(INDEX(INDIRECT(GY293),$E293,$F293))-INDEX(INDIRECT(GY293),1,HD$28))*(10-INDEX(INDIRECT("times"&amp;GW$2),$F293,HD$28))/10</f>
        <v>0</v>
      </c>
      <c r="HE293" s="63">
        <f ca="1">IF(OR(INDEX(INDIRECT("times"&amp;GW$2),$F293,HE$28)&gt;10,INDEX(INDIRECT(GY293),$E293,$F293)="",INDEX(INDIRECT(GY293),$E293,$F293)&gt;=INDEX(INDIRECT(GY293),1,HE$28)),0,(INDEX(INDIRECT(GY293),$E293,$F293))-INDEX(INDIRECT(GY293),1,HE$28))*(10-INDEX(INDIRECT("times"&amp;GW$2),$F293,HE$28))/10</f>
        <v>0</v>
      </c>
      <c r="HF293" s="63">
        <f ca="1">IF(OR(INDEX(INDIRECT("times"&amp;GW$2),$F293,HF$28)&gt;10,INDEX(INDIRECT(GY293),$E293,$F293)="",INDEX(INDIRECT(GY293),$E293,$F293)&gt;=INDEX(INDIRECT(GY293),1,HF$28)),0,(INDEX(INDIRECT(GY293),$E293,$F293))-INDEX(INDIRECT(GY293),1,HF$28))*(10-INDEX(INDIRECT("times"&amp;GW$2),$F293,HF$28))/10</f>
        <v>0</v>
      </c>
      <c r="HG293" s="63">
        <f ca="1">IF(OR(INDEX(INDIRECT("times"&amp;GW$2),$F293,HG$28)&gt;10,INDEX(INDIRECT(GY293),$E293,$F293)="",INDEX(INDIRECT(GY293),$E293,$F293)&gt;=INDEX(INDIRECT(GY293),1,HG$28)),0,(INDEX(INDIRECT(GY293),$E293,$F293))-INDEX(INDIRECT(GY293),1,HG$28))*(10-INDEX(INDIRECT("times"&amp;GW$2),$F293,HG$28))/10</f>
        <v>0</v>
      </c>
      <c r="HH293" s="63">
        <f ca="1">IF(OR(INDEX(INDIRECT("times"&amp;GW$2),$F293,HH$28)&gt;10,INDEX(INDIRECT(GY293),$E293,$F293)="",INDEX(INDIRECT(GY293),$E293,$F293)&gt;=INDEX(INDIRECT(GY293),1,HH$28)),0,(INDEX(INDIRECT(GY293),$E293,$F293))-INDEX(INDIRECT(GY293),1,HH$28))*(10-INDEX(INDIRECT("times"&amp;GW$2),$F293,HH$28))/10</f>
        <v>0</v>
      </c>
      <c r="HI293" s="63">
        <f ca="1">IF(OR(INDEX(INDIRECT("times"&amp;GW$2),$F293,HI$28)&gt;10,INDEX(INDIRECT(GY293),$E293,$F293)="",INDEX(INDIRECT(GY293),$E293,$F293)&gt;=INDEX(INDIRECT(GY293),1,HI$28)),0,(INDEX(INDIRECT(GY293),$E293,$F293))-INDEX(INDIRECT(GY293),1,HI$28))*(10-INDEX(INDIRECT("times"&amp;GW$2),$F293,HI$28))/10</f>
        <v>0</v>
      </c>
      <c r="HJ293" s="63">
        <f ca="1">IF(OR(INDEX(INDIRECT("times"&amp;GW$2),$F293,HJ$28)&gt;10,INDEX(INDIRECT(GY293),$E293,$F293)="",INDEX(INDIRECT(GY293),$E293,$F293)&gt;=INDEX(INDIRECT(GY293),1,HJ$28)),0,(INDEX(INDIRECT(GY293),$E293,$F293))-INDEX(INDIRECT(GY293),1,HJ$28))*(10-INDEX(INDIRECT("times"&amp;GW$2),$F293,HJ$28))/10</f>
        <v>0</v>
      </c>
      <c r="HK293" s="63">
        <f ca="1">IF(OR(INDEX(INDIRECT("times"&amp;GW$2),$F293,HK$28)&gt;10,INDEX(INDIRECT(GY293),$E293,$F293)="",INDEX(INDIRECT(GY293),$E293,$F293)&gt;=INDEX(INDIRECT(GY293),1,HK$28)),0,(INDEX(INDIRECT(GY293),$E293,$F293))-INDEX(INDIRECT(GY293),1,HK$28))*(10-INDEX(INDIRECT("times"&amp;GW$2),$F293,HK$28))/10</f>
        <v>0</v>
      </c>
      <c r="HL293" s="63">
        <f ca="1">IF(OR(INDEX(INDIRECT("times"&amp;GW$2),$F293,HL$28)&gt;10,INDEX(INDIRECT(GY293),$E293,$F293)="",INDEX(INDIRECT(GY293),$E293,$F293)&gt;=INDEX(INDIRECT(GY293),1,HL$28)),0,(INDEX(INDIRECT(GY293),$E293,$F293))-INDEX(INDIRECT(GY293),1,HL$28))*(10-INDEX(INDIRECT("times"&amp;GW$2),$F293,HL$28))/10</f>
        <v>0</v>
      </c>
      <c r="HM293" s="63">
        <f ca="1">IF(OR(INDEX(INDIRECT("times"&amp;GW$2),$F293,HM$28)&gt;10,INDEX(INDIRECT(GY293),$E293,$F293)="",INDEX(INDIRECT(GY293),$E293,$F293)&gt;=INDEX(INDIRECT(GY293),1,HM$28)),0,(INDEX(INDIRECT(GY293),$E293,$F293))-INDEX(INDIRECT(GY293),1,HM$28))*(10-INDEX(INDIRECT("times"&amp;GW$2),$F293,HM$28))/10</f>
        <v>0</v>
      </c>
      <c r="HN293" s="63">
        <f ca="1">IF(OR(INDEX(INDIRECT("times"&amp;GW$2),$F293,HN$28)&gt;10,INDEX(INDIRECT(GY293),$E293,$F293)="",INDEX(INDIRECT(GY293),$E293,$F293)&gt;=INDEX(INDIRECT(GY293),1,HN$28)),0,(INDEX(INDIRECT(GY293),$E293,$F293))-INDEX(INDIRECT(GY293),1,HN$28))*(10-INDEX(INDIRECT("times"&amp;GW$2),$F293,HN$28))/10</f>
        <v>0</v>
      </c>
      <c r="HO293" s="63">
        <f ca="1">IF(OR(INDEX(INDIRECT("times"&amp;GW$2),$F293,HO$28)&gt;10,INDEX(INDIRECT(GY293),$E293,$F293)="",INDEX(INDIRECT(GY293),$E293,$F293)&gt;=INDEX(INDIRECT(GY293),1,HO$28)),0,(INDEX(INDIRECT(GY293),$E293,$F293))-INDEX(INDIRECT(GY293),1,HO$28))*(10-INDEX(INDIRECT("times"&amp;GW$2),$F293,HO$28))/10</f>
        <v>0</v>
      </c>
      <c r="HP293" s="63">
        <f ca="1">IF(OR(INDEX(INDIRECT("times"&amp;GW$2),$F293,HP$28)&gt;10,INDEX(INDIRECT(GY293),$E293,$F293)="",INDEX(INDIRECT(GY293),$E293,$F293)&gt;=INDEX(INDIRECT(GY293),1,HP$28)),0,(INDEX(INDIRECT(GY293),$E293,$F293))-INDEX(INDIRECT(GY293),1,HP$28))*(10-INDEX(INDIRECT("times"&amp;GW$2),$F293,HP$28))/10</f>
        <v>0</v>
      </c>
      <c r="HQ293" s="63">
        <f ca="1">IF(OR(INDEX(INDIRECT("times"&amp;GW$2),$F293,HQ$28)&gt;10,INDEX(INDIRECT(GY293),$E293,$F293)="",INDEX(INDIRECT(GY293),$E293,$F293)&gt;=INDEX(INDIRECT(GY293),1,HQ$28)),0,(INDEX(INDIRECT(GY293),$E293,$F293))-INDEX(INDIRECT(GY293),1,HQ$28))*(10-INDEX(INDIRECT("times"&amp;GW$2),$F293,HQ$28))/10</f>
        <v>0</v>
      </c>
      <c r="HR293" s="63">
        <f ca="1">IF(OR(INDEX(INDIRECT("times"&amp;GW$2),$F293,HR$28)&gt;10,INDEX(INDIRECT(GY293),$E293,$F293)="",INDEX(INDIRECT(GY293),$E293,$F293)&gt;=INDEX(INDIRECT(GY293),1,HR$28)),0,(INDEX(INDIRECT(GY293),$E293,$F293))-INDEX(INDIRECT(GY293),1,HR$28))*(10-INDEX(INDIRECT("times"&amp;GW$2),$F293,HR$28))/10</f>
        <v>0</v>
      </c>
      <c r="HS293" s="63">
        <f ca="1">IF(OR(INDEX(INDIRECT("times"&amp;GW$2),$F293,HS$28)&gt;10,INDEX(INDIRECT(GY293),$E293,$F293)="",INDEX(INDIRECT(GY293),$E293,$F293)&gt;=INDEX(INDIRECT(GY293),1,HS$28)),0,(INDEX(INDIRECT(GY293),$E293,$F293))-INDEX(INDIRECT(GY293),1,HS$28))*(10-INDEX(INDIRECT("times"&amp;GW$2),$F293,HS$28))/10</f>
        <v>0</v>
      </c>
      <c r="HT293" s="63">
        <f ca="1">IF(OR(INDEX(INDIRECT("times"&amp;GW$2),$F293,HT$28)&gt;10,INDEX(INDIRECT(GY293),$E293,$F293)="",INDEX(INDIRECT(GY293),$E293,$F293)&gt;=INDEX(INDIRECT(GY293),1,HT$28)),0,(INDEX(INDIRECT(GY293),$E293,$F293))-INDEX(INDIRECT(GY293),1,HT$28))*(10-INDEX(INDIRECT("times"&amp;GW$2),$F293,HT$28))/10</f>
        <v>0</v>
      </c>
      <c r="HU293" s="63">
        <f ca="1">IF(OR(INDEX(INDIRECT("times"&amp;GW$2),$F293,HU$28)&gt;10,INDEX(INDIRECT(GY293),$E293,$F293)="",INDEX(INDIRECT(GY293),$E293,$F293)&gt;=INDEX(INDIRECT(GY293),1,HU$28)),0,(INDEX(INDIRECT(GY293),$E293,$F293))-INDEX(INDIRECT(GY293),1,HU$28))*(10-INDEX(INDIRECT("times"&amp;GW$2),$F293,HU$28))/10</f>
        <v>0</v>
      </c>
      <c r="HV293" s="64">
        <f ca="1">IF(OR(INDEX(INDIRECT("times"&amp;GW$2),$F293,HV$28)&gt;10,INDEX(INDIRECT(GY293),$E293,$F293)="",INDEX(INDIRECT(GY293),$E293,$F293)&gt;=INDEX(INDIRECT(GY293),1,HV$28)),0,(INDEX(INDIRECT(GY293),$E293,$F293))-INDEX(INDIRECT(GY293),1,HV$28))*(10-INDEX(INDIRECT("times"&amp;GW$2),$F293,HV$28))/10</f>
        <v>0</v>
      </c>
      <c r="HW293" s="201">
        <v>20</v>
      </c>
    </row>
    <row r="294" spans="1:231" ht="15.75" thickBot="1">
      <c r="A294" s="18" t="s">
        <v>230</v>
      </c>
      <c r="B294" s="122">
        <f>A236</f>
        <v>2</v>
      </c>
      <c r="C294" s="122" t="str">
        <f>A237</f>
        <v>work1834</v>
      </c>
      <c r="D294" s="210" t="str">
        <f t="shared" si="1198"/>
        <v>core2_work1834</v>
      </c>
      <c r="E294" s="122">
        <v>5</v>
      </c>
      <c r="F294" s="33">
        <v>21</v>
      </c>
      <c r="G294" s="62">
        <f ca="1">IF(OR(INDEX(INDIRECT("times"&amp;B$2),$F294,G$28)&gt;10,INDEX(INDIRECT(D294),$E294,$F294)="",INDEX(INDIRECT(D294),$E294,$F294)&gt;=INDEX(INDIRECT(D294),1,G$28)),0,(INDEX(INDIRECT(D294),$E294,$F294))-INDEX(INDIRECT(D294),1,G$28))*(10-INDEX(INDIRECT("times"&amp;B$2),$F294,G$28))/10</f>
        <v>0</v>
      </c>
      <c r="H294" s="63">
        <f ca="1">IF(OR(INDEX(INDIRECT("times"&amp;B$2),$F294,H$28)&gt;10,INDEX(INDIRECT(D294),$E294,$F294)="",INDEX(INDIRECT(D294),$E294,$F294)&gt;=INDEX(INDIRECT(D294),1,H$28)),0,(INDEX(INDIRECT(D294),$E294,$F294))-INDEX(INDIRECT(D294),1,H$28))*(10-INDEX(INDIRECT("times"&amp;B$2),$F294,H$28))/10</f>
        <v>0</v>
      </c>
      <c r="I294" s="63">
        <f ca="1">IF(OR(INDEX(INDIRECT("times"&amp;B$2),$F294,I$28)&gt;10,INDEX(INDIRECT(D294),$E294,$F294)="",INDEX(INDIRECT(D294),$E294,$F294)&gt;=INDEX(INDIRECT(D294),1,I$28)),0,(INDEX(INDIRECT(D294),$E294,$F294))-INDEX(INDIRECT(D294),1,I$28))*(10-INDEX(INDIRECT("times"&amp;B$2),$F294,I$28))/10</f>
        <v>0</v>
      </c>
      <c r="J294" s="63">
        <f ca="1">IF(OR(INDEX(INDIRECT("times"&amp;B$2),$F294,J$28)&gt;10,INDEX(INDIRECT(D294),$E294,$F294)="",INDEX(INDIRECT(D294),$E294,$F294)&gt;=INDEX(INDIRECT(D294),1,J$28)),0,(INDEX(INDIRECT(D294),$E294,$F294))-INDEX(INDIRECT(D294),1,J$28))*(10-INDEX(INDIRECT("times"&amp;B$2),$F294,J$28))/10</f>
        <v>0</v>
      </c>
      <c r="K294" s="63">
        <f ca="1">IF(OR(INDEX(INDIRECT("times"&amp;B$2),$F294,K$28)&gt;10,INDEX(INDIRECT(D294),$E294,$F294)="",INDEX(INDIRECT(D294),$E294,$F294)&gt;=INDEX(INDIRECT(D294),1,K$28)),0,(INDEX(INDIRECT(D294),$E294,$F294))-INDEX(INDIRECT(D294),1,K$28))*(10-INDEX(INDIRECT("times"&amp;B$2),$F294,K$28))/10</f>
        <v>0</v>
      </c>
      <c r="L294" s="63">
        <f ca="1">IF(OR(INDEX(INDIRECT("times"&amp;B$2),$F294,L$28)&gt;10,INDEX(INDIRECT(D294),$E294,$F294)="",INDEX(INDIRECT(D294),$E294,$F294)&gt;=INDEX(INDIRECT(D294),1,L$28)),0,(INDEX(INDIRECT(D294),$E294,$F294))-INDEX(INDIRECT(D294),1,L$28))*(10-INDEX(INDIRECT("times"&amp;B$2),$F294,L$28))/10</f>
        <v>0</v>
      </c>
      <c r="M294" s="63">
        <f ca="1">IF(OR(INDEX(INDIRECT("times"&amp;B$2),$F294,M$28)&gt;10,INDEX(INDIRECT(D294),$E294,$F294)="",INDEX(INDIRECT(D294),$E294,$F294)&gt;=INDEX(INDIRECT(D294),1,M$28)),0,(INDEX(INDIRECT(D294),$E294,$F294))-INDEX(INDIRECT(D294),1,M$28))*(10-INDEX(INDIRECT("times"&amp;B$2),$F294,M$28))/10</f>
        <v>0</v>
      </c>
      <c r="N294" s="63">
        <f ca="1">IF(OR(INDEX(INDIRECT("times"&amp;B$2),$F294,N$28)&gt;10,INDEX(INDIRECT(D294),$E294,$F294)="",INDEX(INDIRECT(D294),$E294,$F294)&gt;=INDEX(INDIRECT(D294),1,N$28)),0,(INDEX(INDIRECT(D294),$E294,$F294))-INDEX(INDIRECT(D294),1,N$28))*(10-INDEX(INDIRECT("times"&amp;B$2),$F294,N$28))/10</f>
        <v>0</v>
      </c>
      <c r="O294" s="63">
        <f ca="1">IF(OR(INDEX(INDIRECT("times"&amp;B$2),$F294,O$28)&gt;10,INDEX(INDIRECT(D294),$E294,$F294)="",INDEX(INDIRECT(D294),$E294,$F294)&gt;=INDEX(INDIRECT(D294),1,O$28)),0,(INDEX(INDIRECT(D294),$E294,$F294))-INDEX(INDIRECT(D294),1,O$28))*(10-INDEX(INDIRECT("times"&amp;B$2),$F294,O$28))/10</f>
        <v>0</v>
      </c>
      <c r="P294" s="63">
        <f ca="1">IF(OR(INDEX(INDIRECT("times"&amp;B$2),$F294,P$28)&gt;10,INDEX(INDIRECT(D294),$E294,$F294)="",INDEX(INDIRECT(D294),$E294,$F294)&gt;=INDEX(INDIRECT(D294),1,P$28)),0,(INDEX(INDIRECT(D294),$E294,$F294))-INDEX(INDIRECT(D294),1,P$28))*(10-INDEX(INDIRECT("times"&amp;B$2),$F294,P$28))/10</f>
        <v>0</v>
      </c>
      <c r="Q294" s="63">
        <f ca="1">IF(OR(INDEX(INDIRECT("times"&amp;B$2),$F294,Q$28)&gt;10,INDEX(INDIRECT(D294),$E294,$F294)="",INDEX(INDIRECT(D294),$E294,$F294)&gt;=INDEX(INDIRECT(D294),1,Q$28)),0,(INDEX(INDIRECT(D294),$E294,$F294))-INDEX(INDIRECT(D294),1,Q$28))*(10-INDEX(INDIRECT("times"&amp;B$2),$F294,Q$28))/10</f>
        <v>0</v>
      </c>
      <c r="R294" s="63">
        <f ca="1">IF(OR(INDEX(INDIRECT("times"&amp;B$2),$F294,R$28)&gt;10,INDEX(INDIRECT(D294),$E294,$F294)="",INDEX(INDIRECT(D294),$E294,$F294)&gt;=INDEX(INDIRECT(D294),1,R$28)),0,(INDEX(INDIRECT(D294),$E294,$F294))-INDEX(INDIRECT(D294),1,R$28))*(10-INDEX(INDIRECT("times"&amp;B$2),$F294,R$28))/10</f>
        <v>0</v>
      </c>
      <c r="S294" s="63">
        <f ca="1">IF(OR(INDEX(INDIRECT("times"&amp;B$2),$F294,S$28)&gt;10,INDEX(INDIRECT(D294),$E294,$F294)="",INDEX(INDIRECT(D294),$E294,$F294)&gt;=INDEX(INDIRECT(D294),1,S$28)),0,(INDEX(INDIRECT(D294),$E294,$F294))-INDEX(INDIRECT(D294),1,S$28))*(10-INDEX(INDIRECT("times"&amp;B$2),$F294,S$28))/10</f>
        <v>0</v>
      </c>
      <c r="T294" s="63">
        <f ca="1">IF(OR(INDEX(INDIRECT("times"&amp;B$2),$F294,T$28)&gt;10,INDEX(INDIRECT(D294),$E294,$F294)="",INDEX(INDIRECT(D294),$E294,$F294)&gt;=INDEX(INDIRECT(D294),1,T$28)),0,(INDEX(INDIRECT(D294),$E294,$F294))-INDEX(INDIRECT(D294),1,T$28))*(10-INDEX(INDIRECT("times"&amp;B$2),$F294,T$28))/10</f>
        <v>0</v>
      </c>
      <c r="U294" s="63">
        <f ca="1">IF(OR(INDEX(INDIRECT("times"&amp;B$2),$F294,U$28)&gt;10,INDEX(INDIRECT(D294),$E294,$F294)="",INDEX(INDIRECT(D294),$E294,$F294)&gt;=INDEX(INDIRECT(D294),1,U$28)),0,(INDEX(INDIRECT(D294),$E294,$F294))-INDEX(INDIRECT(D294),1,U$28))*(10-INDEX(INDIRECT("times"&amp;B$2),$F294,U$28))/10</f>
        <v>0</v>
      </c>
      <c r="V294" s="63">
        <f ca="1">IF(OR(INDEX(INDIRECT("times"&amp;B$2),$F294,V$28)&gt;10,INDEX(INDIRECT(D294),$E294,$F294)="",INDEX(INDIRECT(D294),$E294,$F294)&gt;=INDEX(INDIRECT(D294),1,V$28)),0,(INDEX(INDIRECT(D294),$E294,$F294))-INDEX(INDIRECT(D294),1,V$28))*(10-INDEX(INDIRECT("times"&amp;B$2),$F294,V$28))/10</f>
        <v>0</v>
      </c>
      <c r="W294" s="63">
        <f ca="1">IF(OR(INDEX(INDIRECT("times"&amp;B$2),$F294,W$28)&gt;10,INDEX(INDIRECT(D294),$E294,$F294)="",INDEX(INDIRECT(D294),$E294,$F294)&gt;=INDEX(INDIRECT(D294),1,W$28)),0,(INDEX(INDIRECT(D294),$E294,$F294))-INDEX(INDIRECT(D294),1,W$28))*(10-INDEX(INDIRECT("times"&amp;B$2),$F294,W$28))/10</f>
        <v>0</v>
      </c>
      <c r="X294" s="63">
        <f ca="1">IF(OR(INDEX(INDIRECT("times"&amp;B$2),$F294,X$28)&gt;10,INDEX(INDIRECT(D294),$E294,$F294)="",INDEX(INDIRECT(D294),$E294,$F294)&gt;=INDEX(INDIRECT(D294),1,X$28)),0,(INDEX(INDIRECT(D294),$E294,$F294))-INDEX(INDIRECT(D294),1,X$28))*(10-INDEX(INDIRECT("times"&amp;B$2),$F294,X$28))/10</f>
        <v>0</v>
      </c>
      <c r="Y294" s="63">
        <f ca="1">IF(OR(INDEX(INDIRECT("times"&amp;B$2),$F294,Y$28)&gt;10,INDEX(INDIRECT(D294),$E294,$F294)="",INDEX(INDIRECT(D294),$E294,$F294)&gt;=INDEX(INDIRECT(D294),1,Y$28)),0,(INDEX(INDIRECT(D294),$E294,$F294))-INDEX(INDIRECT(D294),1,Y$28))*(10-INDEX(INDIRECT("times"&amp;B$2),$F294,Y$28))/10</f>
        <v>0</v>
      </c>
      <c r="Z294" s="63">
        <f ca="1">IF(OR(INDEX(INDIRECT("times"&amp;B$2),$F294,Z$28)&gt;10,INDEX(INDIRECT(D294),$E294,$F294)="",INDEX(INDIRECT(D294),$E294,$F294)&gt;=INDEX(INDIRECT(D294),1,Z$28)),0,(INDEX(INDIRECT(D294),$E294,$F294))-INDEX(INDIRECT(D294),1,Z$28))*(10-INDEX(INDIRECT("times"&amp;B$2),$F294,Z$28))/10</f>
        <v>0</v>
      </c>
      <c r="AA294" s="64">
        <f ca="1">IF(OR(INDEX(INDIRECT("times"&amp;B$2),$F294,AA$28)&gt;10,INDEX(INDIRECT(D294),$E294,$F294)="",INDEX(INDIRECT(D294),$E294,$F294)&gt;=INDEX(INDIRECT(D294),1,AA$28)),0,(INDEX(INDIRECT(D294),$E294,$F294))-INDEX(INDIRECT(D294),1,AA$28))*(10-INDEX(INDIRECT("times"&amp;B$2),$F294,AA$28))/10</f>
        <v>0</v>
      </c>
      <c r="AB294" s="201">
        <v>21</v>
      </c>
      <c r="AD294" s="18" t="s">
        <v>230</v>
      </c>
      <c r="AE294" s="122">
        <f>AD236</f>
        <v>2</v>
      </c>
      <c r="AF294" s="122" t="str">
        <f>AD237</f>
        <v>shop1834</v>
      </c>
      <c r="AG294" s="210" t="str">
        <f t="shared" si="1199"/>
        <v>core2_shop1834</v>
      </c>
      <c r="AH294" s="122">
        <v>5</v>
      </c>
      <c r="AI294" s="33">
        <v>21</v>
      </c>
      <c r="AJ294" s="62">
        <f ca="1">IF(OR(INDEX(INDIRECT("times"&amp;AE$2),$F294,AJ$28)&gt;10,INDEX(INDIRECT(AG294),$E294,$F294)="",INDEX(INDIRECT(AG294),$E294,$F294)&gt;=INDEX(INDIRECT(AG294),1,AJ$28)),0,(INDEX(INDIRECT(AG294),$E294,$F294))-INDEX(INDIRECT(AG294),1,AJ$28))*(10-INDEX(INDIRECT("times"&amp;AE$2),$F294,AJ$28))/10</f>
        <v>0</v>
      </c>
      <c r="AK294" s="63">
        <f ca="1">IF(OR(INDEX(INDIRECT("times"&amp;AE$2),$F294,AK$28)&gt;10,INDEX(INDIRECT(AG294),$E294,$F294)="",INDEX(INDIRECT(AG294),$E294,$F294)&gt;=INDEX(INDIRECT(AG294),1,AK$28)),0,(INDEX(INDIRECT(AG294),$E294,$F294))-INDEX(INDIRECT(AG294),1,AK$28))*(10-INDEX(INDIRECT("times"&amp;AE$2),$F294,AK$28))/10</f>
        <v>0</v>
      </c>
      <c r="AL294" s="63">
        <f ca="1">IF(OR(INDEX(INDIRECT("times"&amp;AE$2),$F294,AL$28)&gt;10,INDEX(INDIRECT(AG294),$E294,$F294)="",INDEX(INDIRECT(AG294),$E294,$F294)&gt;=INDEX(INDIRECT(AG294),1,AL$28)),0,(INDEX(INDIRECT(AG294),$E294,$F294))-INDEX(INDIRECT(AG294),1,AL$28))*(10-INDEX(INDIRECT("times"&amp;AE$2),$F294,AL$28))/10</f>
        <v>0</v>
      </c>
      <c r="AM294" s="63">
        <f ca="1">IF(OR(INDEX(INDIRECT("times"&amp;AE$2),$F294,AM$28)&gt;10,INDEX(INDIRECT(AG294),$E294,$F294)="",INDEX(INDIRECT(AG294),$E294,$F294)&gt;=INDEX(INDIRECT(AG294),1,AM$28)),0,(INDEX(INDIRECT(AG294),$E294,$F294))-INDEX(INDIRECT(AG294),1,AM$28))*(10-INDEX(INDIRECT("times"&amp;AE$2),$F294,AM$28))/10</f>
        <v>0</v>
      </c>
      <c r="AN294" s="63">
        <f ca="1">IF(OR(INDEX(INDIRECT("times"&amp;AE$2),$F294,AN$28)&gt;10,INDEX(INDIRECT(AG294),$E294,$F294)="",INDEX(INDIRECT(AG294),$E294,$F294)&gt;=INDEX(INDIRECT(AG294),1,AN$28)),0,(INDEX(INDIRECT(AG294),$E294,$F294))-INDEX(INDIRECT(AG294),1,AN$28))*(10-INDEX(INDIRECT("times"&amp;AE$2),$F294,AN$28))/10</f>
        <v>0</v>
      </c>
      <c r="AO294" s="63">
        <f ca="1">IF(OR(INDEX(INDIRECT("times"&amp;AE$2),$F294,AO$28)&gt;10,INDEX(INDIRECT(AG294),$E294,$F294)="",INDEX(INDIRECT(AG294),$E294,$F294)&gt;=INDEX(INDIRECT(AG294),1,AO$28)),0,(INDEX(INDIRECT(AG294),$E294,$F294))-INDEX(INDIRECT(AG294),1,AO$28))*(10-INDEX(INDIRECT("times"&amp;AE$2),$F294,AO$28))/10</f>
        <v>0</v>
      </c>
      <c r="AP294" s="63">
        <f ca="1">IF(OR(INDEX(INDIRECT("times"&amp;AE$2),$F294,AP$28)&gt;10,INDEX(INDIRECT(AG294),$E294,$F294)="",INDEX(INDIRECT(AG294),$E294,$F294)&gt;=INDEX(INDIRECT(AG294),1,AP$28)),0,(INDEX(INDIRECT(AG294),$E294,$F294))-INDEX(INDIRECT(AG294),1,AP$28))*(10-INDEX(INDIRECT("times"&amp;AE$2),$F294,AP$28))/10</f>
        <v>0</v>
      </c>
      <c r="AQ294" s="63">
        <f ca="1">IF(OR(INDEX(INDIRECT("times"&amp;AE$2),$F294,AQ$28)&gt;10,INDEX(INDIRECT(AG294),$E294,$F294)="",INDEX(INDIRECT(AG294),$E294,$F294)&gt;=INDEX(INDIRECT(AG294),1,AQ$28)),0,(INDEX(INDIRECT(AG294),$E294,$F294))-INDEX(INDIRECT(AG294),1,AQ$28))*(10-INDEX(INDIRECT("times"&amp;AE$2),$F294,AQ$28))/10</f>
        <v>0</v>
      </c>
      <c r="AR294" s="63">
        <f ca="1">IF(OR(INDEX(INDIRECT("times"&amp;AE$2),$F294,AR$28)&gt;10,INDEX(INDIRECT(AG294),$E294,$F294)="",INDEX(INDIRECT(AG294),$E294,$F294)&gt;=INDEX(INDIRECT(AG294),1,AR$28)),0,(INDEX(INDIRECT(AG294),$E294,$F294))-INDEX(INDIRECT(AG294),1,AR$28))*(10-INDEX(INDIRECT("times"&amp;AE$2),$F294,AR$28))/10</f>
        <v>0</v>
      </c>
      <c r="AS294" s="63">
        <f ca="1">IF(OR(INDEX(INDIRECT("times"&amp;AE$2),$F294,AS$28)&gt;10,INDEX(INDIRECT(AG294),$E294,$F294)="",INDEX(INDIRECT(AG294),$E294,$F294)&gt;=INDEX(INDIRECT(AG294),1,AS$28)),0,(INDEX(INDIRECT(AG294),$E294,$F294))-INDEX(INDIRECT(AG294),1,AS$28))*(10-INDEX(INDIRECT("times"&amp;AE$2),$F294,AS$28))/10</f>
        <v>0</v>
      </c>
      <c r="AT294" s="63">
        <f ca="1">IF(OR(INDEX(INDIRECT("times"&amp;AE$2),$F294,AT$28)&gt;10,INDEX(INDIRECT(AG294),$E294,$F294)="",INDEX(INDIRECT(AG294),$E294,$F294)&gt;=INDEX(INDIRECT(AG294),1,AT$28)),0,(INDEX(INDIRECT(AG294),$E294,$F294))-INDEX(INDIRECT(AG294),1,AT$28))*(10-INDEX(INDIRECT("times"&amp;AE$2),$F294,AT$28))/10</f>
        <v>0</v>
      </c>
      <c r="AU294" s="63">
        <f ca="1">IF(OR(INDEX(INDIRECT("times"&amp;AE$2),$F294,AU$28)&gt;10,INDEX(INDIRECT(AG294),$E294,$F294)="",INDEX(INDIRECT(AG294),$E294,$F294)&gt;=INDEX(INDIRECT(AG294),1,AU$28)),0,(INDEX(INDIRECT(AG294),$E294,$F294))-INDEX(INDIRECT(AG294),1,AU$28))*(10-INDEX(INDIRECT("times"&amp;AE$2),$F294,AU$28))/10</f>
        <v>0</v>
      </c>
      <c r="AV294" s="63">
        <f ca="1">IF(OR(INDEX(INDIRECT("times"&amp;AE$2),$F294,AV$28)&gt;10,INDEX(INDIRECT(AG294),$E294,$F294)="",INDEX(INDIRECT(AG294),$E294,$F294)&gt;=INDEX(INDIRECT(AG294),1,AV$28)),0,(INDEX(INDIRECT(AG294),$E294,$F294))-INDEX(INDIRECT(AG294),1,AV$28))*(10-INDEX(INDIRECT("times"&amp;AE$2),$F294,AV$28))/10</f>
        <v>0</v>
      </c>
      <c r="AW294" s="63">
        <f ca="1">IF(OR(INDEX(INDIRECT("times"&amp;AE$2),$F294,AW$28)&gt;10,INDEX(INDIRECT(AG294),$E294,$F294)="",INDEX(INDIRECT(AG294),$E294,$F294)&gt;=INDEX(INDIRECT(AG294),1,AW$28)),0,(INDEX(INDIRECT(AG294),$E294,$F294))-INDEX(INDIRECT(AG294),1,AW$28))*(10-INDEX(INDIRECT("times"&amp;AE$2),$F294,AW$28))/10</f>
        <v>0</v>
      </c>
      <c r="AX294" s="63">
        <f ca="1">IF(OR(INDEX(INDIRECT("times"&amp;AE$2),$F294,AX$28)&gt;10,INDEX(INDIRECT(AG294),$E294,$F294)="",INDEX(INDIRECT(AG294),$E294,$F294)&gt;=INDEX(INDIRECT(AG294),1,AX$28)),0,(INDEX(INDIRECT(AG294),$E294,$F294))-INDEX(INDIRECT(AG294),1,AX$28))*(10-INDEX(INDIRECT("times"&amp;AE$2),$F294,AX$28))/10</f>
        <v>0</v>
      </c>
      <c r="AY294" s="63">
        <f ca="1">IF(OR(INDEX(INDIRECT("times"&amp;AE$2),$F294,AY$28)&gt;10,INDEX(INDIRECT(AG294),$E294,$F294)="",INDEX(INDIRECT(AG294),$E294,$F294)&gt;=INDEX(INDIRECT(AG294),1,AY$28)),0,(INDEX(INDIRECT(AG294),$E294,$F294))-INDEX(INDIRECT(AG294),1,AY$28))*(10-INDEX(INDIRECT("times"&amp;AE$2),$F294,AY$28))/10</f>
        <v>0</v>
      </c>
      <c r="AZ294" s="63">
        <f ca="1">IF(OR(INDEX(INDIRECT("times"&amp;AE$2),$F294,AZ$28)&gt;10,INDEX(INDIRECT(AG294),$E294,$F294)="",INDEX(INDIRECT(AG294),$E294,$F294)&gt;=INDEX(INDIRECT(AG294),1,AZ$28)),0,(INDEX(INDIRECT(AG294),$E294,$F294))-INDEX(INDIRECT(AG294),1,AZ$28))*(10-INDEX(INDIRECT("times"&amp;AE$2),$F294,AZ$28))/10</f>
        <v>0</v>
      </c>
      <c r="BA294" s="63">
        <f ca="1">IF(OR(INDEX(INDIRECT("times"&amp;AE$2),$F294,BA$28)&gt;10,INDEX(INDIRECT(AG294),$E294,$F294)="",INDEX(INDIRECT(AG294),$E294,$F294)&gt;=INDEX(INDIRECT(AG294),1,BA$28)),0,(INDEX(INDIRECT(AG294),$E294,$F294))-INDEX(INDIRECT(AG294),1,BA$28))*(10-INDEX(INDIRECT("times"&amp;AE$2),$F294,BA$28))/10</f>
        <v>0</v>
      </c>
      <c r="BB294" s="63">
        <f ca="1">IF(OR(INDEX(INDIRECT("times"&amp;AE$2),$F294,BB$28)&gt;10,INDEX(INDIRECT(AG294),$E294,$F294)="",INDEX(INDIRECT(AG294),$E294,$F294)&gt;=INDEX(INDIRECT(AG294),1,BB$28)),0,(INDEX(INDIRECT(AG294),$E294,$F294))-INDEX(INDIRECT(AG294),1,BB$28))*(10-INDEX(INDIRECT("times"&amp;AE$2),$F294,BB$28))/10</f>
        <v>0</v>
      </c>
      <c r="BC294" s="63">
        <f ca="1">IF(OR(INDEX(INDIRECT("times"&amp;AE$2),$F294,BC$28)&gt;10,INDEX(INDIRECT(AG294),$E294,$F294)="",INDEX(INDIRECT(AG294),$E294,$F294)&gt;=INDEX(INDIRECT(AG294),1,BC$28)),0,(INDEX(INDIRECT(AG294),$E294,$F294))-INDEX(INDIRECT(AG294),1,BC$28))*(10-INDEX(INDIRECT("times"&amp;AE$2),$F294,BC$28))/10</f>
        <v>0</v>
      </c>
      <c r="BD294" s="64">
        <f ca="1">IF(OR(INDEX(INDIRECT("times"&amp;AE$2),$F294,BD$28)&gt;10,INDEX(INDIRECT(AG294),$E294,$F294)="",INDEX(INDIRECT(AG294),$E294,$F294)&gt;=INDEX(INDIRECT(AG294),1,BD$28)),0,(INDEX(INDIRECT(AG294),$E294,$F294))-INDEX(INDIRECT(AG294),1,BD$28))*(10-INDEX(INDIRECT("times"&amp;AE$2),$F294,BD$28))/10</f>
        <v>0</v>
      </c>
      <c r="BE294" s="201">
        <v>21</v>
      </c>
      <c r="BG294" s="18" t="s">
        <v>230</v>
      </c>
      <c r="BH294" s="122">
        <f>BG236</f>
        <v>2</v>
      </c>
      <c r="BI294" s="122" t="str">
        <f>BG237</f>
        <v>lei1834</v>
      </c>
      <c r="BJ294" s="210" t="str">
        <f t="shared" si="1200"/>
        <v>core2_lei1834</v>
      </c>
      <c r="BK294" s="122">
        <v>5</v>
      </c>
      <c r="BL294" s="33">
        <v>21</v>
      </c>
      <c r="BM294" s="62">
        <f ca="1">IF(OR(INDEX(INDIRECT("times"&amp;BH$2),$F294,BM$28)&gt;10,INDEX(INDIRECT(BJ294),$E294,$F294)="",INDEX(INDIRECT(BJ294),$E294,$F294)&gt;=INDEX(INDIRECT(BJ294),1,BM$28)),0,(INDEX(INDIRECT(BJ294),$E294,$F294))-INDEX(INDIRECT(BJ294),1,BM$28))*(10-INDEX(INDIRECT("times"&amp;BH$2),$F294,BM$28))/10</f>
        <v>0</v>
      </c>
      <c r="BN294" s="63">
        <f ca="1">IF(OR(INDEX(INDIRECT("times"&amp;BH$2),$F294,BN$28)&gt;10,INDEX(INDIRECT(BJ294),$E294,$F294)="",INDEX(INDIRECT(BJ294),$E294,$F294)&gt;=INDEX(INDIRECT(BJ294),1,BN$28)),0,(INDEX(INDIRECT(BJ294),$E294,$F294))-INDEX(INDIRECT(BJ294),1,BN$28))*(10-INDEX(INDIRECT("times"&amp;BH$2),$F294,BN$28))/10</f>
        <v>0</v>
      </c>
      <c r="BO294" s="63">
        <f ca="1">IF(OR(INDEX(INDIRECT("times"&amp;BH$2),$F294,BO$28)&gt;10,INDEX(INDIRECT(BJ294),$E294,$F294)="",INDEX(INDIRECT(BJ294),$E294,$F294)&gt;=INDEX(INDIRECT(BJ294),1,BO$28)),0,(INDEX(INDIRECT(BJ294),$E294,$F294))-INDEX(INDIRECT(BJ294),1,BO$28))*(10-INDEX(INDIRECT("times"&amp;BH$2),$F294,BO$28))/10</f>
        <v>0</v>
      </c>
      <c r="BP294" s="63">
        <f ca="1">IF(OR(INDEX(INDIRECT("times"&amp;BH$2),$F294,BP$28)&gt;10,INDEX(INDIRECT(BJ294),$E294,$F294)="",INDEX(INDIRECT(BJ294),$E294,$F294)&gt;=INDEX(INDIRECT(BJ294),1,BP$28)),0,(INDEX(INDIRECT(BJ294),$E294,$F294))-INDEX(INDIRECT(BJ294),1,BP$28))*(10-INDEX(INDIRECT("times"&amp;BH$2),$F294,BP$28))/10</f>
        <v>0</v>
      </c>
      <c r="BQ294" s="63">
        <f ca="1">IF(OR(INDEX(INDIRECT("times"&amp;BH$2),$F294,BQ$28)&gt;10,INDEX(INDIRECT(BJ294),$E294,$F294)="",INDEX(INDIRECT(BJ294),$E294,$F294)&gt;=INDEX(INDIRECT(BJ294),1,BQ$28)),0,(INDEX(INDIRECT(BJ294),$E294,$F294))-INDEX(INDIRECT(BJ294),1,BQ$28))*(10-INDEX(INDIRECT("times"&amp;BH$2),$F294,BQ$28))/10</f>
        <v>0</v>
      </c>
      <c r="BR294" s="63">
        <f ca="1">IF(OR(INDEX(INDIRECT("times"&amp;BH$2),$F294,BR$28)&gt;10,INDEX(INDIRECT(BJ294),$E294,$F294)="",INDEX(INDIRECT(BJ294),$E294,$F294)&gt;=INDEX(INDIRECT(BJ294),1,BR$28)),0,(INDEX(INDIRECT(BJ294),$E294,$F294))-INDEX(INDIRECT(BJ294),1,BR$28))*(10-INDEX(INDIRECT("times"&amp;BH$2),$F294,BR$28))/10</f>
        <v>0</v>
      </c>
      <c r="BS294" s="63">
        <f ca="1">IF(OR(INDEX(INDIRECT("times"&amp;BH$2),$F294,BS$28)&gt;10,INDEX(INDIRECT(BJ294),$E294,$F294)="",INDEX(INDIRECT(BJ294),$E294,$F294)&gt;=INDEX(INDIRECT(BJ294),1,BS$28)),0,(INDEX(INDIRECT(BJ294),$E294,$F294))-INDEX(INDIRECT(BJ294),1,BS$28))*(10-INDEX(INDIRECT("times"&amp;BH$2),$F294,BS$28))/10</f>
        <v>0</v>
      </c>
      <c r="BT294" s="63">
        <f ca="1">IF(OR(INDEX(INDIRECT("times"&amp;BH$2),$F294,BT$28)&gt;10,INDEX(INDIRECT(BJ294),$E294,$F294)="",INDEX(INDIRECT(BJ294),$E294,$F294)&gt;=INDEX(INDIRECT(BJ294),1,BT$28)),0,(INDEX(INDIRECT(BJ294),$E294,$F294))-INDEX(INDIRECT(BJ294),1,BT$28))*(10-INDEX(INDIRECT("times"&amp;BH$2),$F294,BT$28))/10</f>
        <v>0</v>
      </c>
      <c r="BU294" s="63">
        <f ca="1">IF(OR(INDEX(INDIRECT("times"&amp;BH$2),$F294,BU$28)&gt;10,INDEX(INDIRECT(BJ294),$E294,$F294)="",INDEX(INDIRECT(BJ294),$E294,$F294)&gt;=INDEX(INDIRECT(BJ294),1,BU$28)),0,(INDEX(INDIRECT(BJ294),$E294,$F294))-INDEX(INDIRECT(BJ294),1,BU$28))*(10-INDEX(INDIRECT("times"&amp;BH$2),$F294,BU$28))/10</f>
        <v>0</v>
      </c>
      <c r="BV294" s="63">
        <f ca="1">IF(OR(INDEX(INDIRECT("times"&amp;BH$2),$F294,BV$28)&gt;10,INDEX(INDIRECT(BJ294),$E294,$F294)="",INDEX(INDIRECT(BJ294),$E294,$F294)&gt;=INDEX(INDIRECT(BJ294),1,BV$28)),0,(INDEX(INDIRECT(BJ294),$E294,$F294))-INDEX(INDIRECT(BJ294),1,BV$28))*(10-INDEX(INDIRECT("times"&amp;BH$2),$F294,BV$28))/10</f>
        <v>0</v>
      </c>
      <c r="BW294" s="63">
        <f ca="1">IF(OR(INDEX(INDIRECT("times"&amp;BH$2),$F294,BW$28)&gt;10,INDEX(INDIRECT(BJ294),$E294,$F294)="",INDEX(INDIRECT(BJ294),$E294,$F294)&gt;=INDEX(INDIRECT(BJ294),1,BW$28)),0,(INDEX(INDIRECT(BJ294),$E294,$F294))-INDEX(INDIRECT(BJ294),1,BW$28))*(10-INDEX(INDIRECT("times"&amp;BH$2),$F294,BW$28))/10</f>
        <v>0</v>
      </c>
      <c r="BX294" s="63">
        <f ca="1">IF(OR(INDEX(INDIRECT("times"&amp;BH$2),$F294,BX$28)&gt;10,INDEX(INDIRECT(BJ294),$E294,$F294)="",INDEX(INDIRECT(BJ294),$E294,$F294)&gt;=INDEX(INDIRECT(BJ294),1,BX$28)),0,(INDEX(INDIRECT(BJ294),$E294,$F294))-INDEX(INDIRECT(BJ294),1,BX$28))*(10-INDEX(INDIRECT("times"&amp;BH$2),$F294,BX$28))/10</f>
        <v>0</v>
      </c>
      <c r="BY294" s="63">
        <f ca="1">IF(OR(INDEX(INDIRECT("times"&amp;BH$2),$F294,BY$28)&gt;10,INDEX(INDIRECT(BJ294),$E294,$F294)="",INDEX(INDIRECT(BJ294),$E294,$F294)&gt;=INDEX(INDIRECT(BJ294),1,BY$28)),0,(INDEX(INDIRECT(BJ294),$E294,$F294))-INDEX(INDIRECT(BJ294),1,BY$28))*(10-INDEX(INDIRECT("times"&amp;BH$2),$F294,BY$28))/10</f>
        <v>0</v>
      </c>
      <c r="BZ294" s="63">
        <f ca="1">IF(OR(INDEX(INDIRECT("times"&amp;BH$2),$F294,BZ$28)&gt;10,INDEX(INDIRECT(BJ294),$E294,$F294)="",INDEX(INDIRECT(BJ294),$E294,$F294)&gt;=INDEX(INDIRECT(BJ294),1,BZ$28)),0,(INDEX(INDIRECT(BJ294),$E294,$F294))-INDEX(INDIRECT(BJ294),1,BZ$28))*(10-INDEX(INDIRECT("times"&amp;BH$2),$F294,BZ$28))/10</f>
        <v>0</v>
      </c>
      <c r="CA294" s="63">
        <f ca="1">IF(OR(INDEX(INDIRECT("times"&amp;BH$2),$F294,CA$28)&gt;10,INDEX(INDIRECT(BJ294),$E294,$F294)="",INDEX(INDIRECT(BJ294),$E294,$F294)&gt;=INDEX(INDIRECT(BJ294),1,CA$28)),0,(INDEX(INDIRECT(BJ294),$E294,$F294))-INDEX(INDIRECT(BJ294),1,CA$28))*(10-INDEX(INDIRECT("times"&amp;BH$2),$F294,CA$28))/10</f>
        <v>0</v>
      </c>
      <c r="CB294" s="63">
        <f ca="1">IF(OR(INDEX(INDIRECT("times"&amp;BH$2),$F294,CB$28)&gt;10,INDEX(INDIRECT(BJ294),$E294,$F294)="",INDEX(INDIRECT(BJ294),$E294,$F294)&gt;=INDEX(INDIRECT(BJ294),1,CB$28)),0,(INDEX(INDIRECT(BJ294),$E294,$F294))-INDEX(INDIRECT(BJ294),1,CB$28))*(10-INDEX(INDIRECT("times"&amp;BH$2),$F294,CB$28))/10</f>
        <v>0</v>
      </c>
      <c r="CC294" s="63">
        <f ca="1">IF(OR(INDEX(INDIRECT("times"&amp;BH$2),$F294,CC$28)&gt;10,INDEX(INDIRECT(BJ294),$E294,$F294)="",INDEX(INDIRECT(BJ294),$E294,$F294)&gt;=INDEX(INDIRECT(BJ294),1,CC$28)),0,(INDEX(INDIRECT(BJ294),$E294,$F294))-INDEX(INDIRECT(BJ294),1,CC$28))*(10-INDEX(INDIRECT("times"&amp;BH$2),$F294,CC$28))/10</f>
        <v>0</v>
      </c>
      <c r="CD294" s="63">
        <f ca="1">IF(OR(INDEX(INDIRECT("times"&amp;BH$2),$F294,CD$28)&gt;10,INDEX(INDIRECT(BJ294),$E294,$F294)="",INDEX(INDIRECT(BJ294),$E294,$F294)&gt;=INDEX(INDIRECT(BJ294),1,CD$28)),0,(INDEX(INDIRECT(BJ294),$E294,$F294))-INDEX(INDIRECT(BJ294),1,CD$28))*(10-INDEX(INDIRECT("times"&amp;BH$2),$F294,CD$28))/10</f>
        <v>0</v>
      </c>
      <c r="CE294" s="63">
        <f ca="1">IF(OR(INDEX(INDIRECT("times"&amp;BH$2),$F294,CE$28)&gt;10,INDEX(INDIRECT(BJ294),$E294,$F294)="",INDEX(INDIRECT(BJ294),$E294,$F294)&gt;=INDEX(INDIRECT(BJ294),1,CE$28)),0,(INDEX(INDIRECT(BJ294),$E294,$F294))-INDEX(INDIRECT(BJ294),1,CE$28))*(10-INDEX(INDIRECT("times"&amp;BH$2),$F294,CE$28))/10</f>
        <v>0</v>
      </c>
      <c r="CF294" s="63">
        <f ca="1">IF(OR(INDEX(INDIRECT("times"&amp;BH$2),$F294,CF$28)&gt;10,INDEX(INDIRECT(BJ294),$E294,$F294)="",INDEX(INDIRECT(BJ294),$E294,$F294)&gt;=INDEX(INDIRECT(BJ294),1,CF$28)),0,(INDEX(INDIRECT(BJ294),$E294,$F294))-INDEX(INDIRECT(BJ294),1,CF$28))*(10-INDEX(INDIRECT("times"&amp;BH$2),$F294,CF$28))/10</f>
        <v>0</v>
      </c>
      <c r="CG294" s="64">
        <f ca="1">IF(OR(INDEX(INDIRECT("times"&amp;BH$2),$F294,CG$28)&gt;10,INDEX(INDIRECT(BJ294),$E294,$F294)="",INDEX(INDIRECT(BJ294),$E294,$F294)&gt;=INDEX(INDIRECT(BJ294),1,CG$28)),0,(INDEX(INDIRECT(BJ294),$E294,$F294))-INDEX(INDIRECT(BJ294),1,CG$28))*(10-INDEX(INDIRECT("times"&amp;BH$2),$F294,CG$28))/10</f>
        <v>0</v>
      </c>
      <c r="CH294" s="201">
        <v>21</v>
      </c>
      <c r="CJ294" s="18" t="s">
        <v>230</v>
      </c>
      <c r="CK294" s="122">
        <f>CJ236</f>
        <v>2</v>
      </c>
      <c r="CL294" s="122" t="str">
        <f>CJ237</f>
        <v>work3564</v>
      </c>
      <c r="CM294" s="210" t="str">
        <f t="shared" si="1201"/>
        <v>core2_work3564</v>
      </c>
      <c r="CN294" s="122">
        <v>5</v>
      </c>
      <c r="CO294" s="33">
        <v>21</v>
      </c>
      <c r="CP294" s="62">
        <f ca="1">IF(OR(INDEX(INDIRECT("times"&amp;CK$2),$F294,CP$28)&gt;10,INDEX(INDIRECT(CM294),$E294,$F294)="",INDEX(INDIRECT(CM294),$E294,$F294)&gt;=INDEX(INDIRECT(CM294),1,CP$28)),0,(INDEX(INDIRECT(CM294),$E294,$F294))-INDEX(INDIRECT(CM294),1,CP$28))*(10-INDEX(INDIRECT("times"&amp;CK$2),$F294,CP$28))/10</f>
        <v>0</v>
      </c>
      <c r="CQ294" s="63">
        <f ca="1">IF(OR(INDEX(INDIRECT("times"&amp;CK$2),$F294,CQ$28)&gt;10,INDEX(INDIRECT(CM294),$E294,$F294)="",INDEX(INDIRECT(CM294),$E294,$F294)&gt;=INDEX(INDIRECT(CM294),1,CQ$28)),0,(INDEX(INDIRECT(CM294),$E294,$F294))-INDEX(INDIRECT(CM294),1,CQ$28))*(10-INDEX(INDIRECT("times"&amp;CK$2),$F294,CQ$28))/10</f>
        <v>0</v>
      </c>
      <c r="CR294" s="63">
        <f ca="1">IF(OR(INDEX(INDIRECT("times"&amp;CK$2),$F294,CR$28)&gt;10,INDEX(INDIRECT(CM294),$E294,$F294)="",INDEX(INDIRECT(CM294),$E294,$F294)&gt;=INDEX(INDIRECT(CM294),1,CR$28)),0,(INDEX(INDIRECT(CM294),$E294,$F294))-INDEX(INDIRECT(CM294),1,CR$28))*(10-INDEX(INDIRECT("times"&amp;CK$2),$F294,CR$28))/10</f>
        <v>0</v>
      </c>
      <c r="CS294" s="63">
        <f ca="1">IF(OR(INDEX(INDIRECT("times"&amp;CK$2),$F294,CS$28)&gt;10,INDEX(INDIRECT(CM294),$E294,$F294)="",INDEX(INDIRECT(CM294),$E294,$F294)&gt;=INDEX(INDIRECT(CM294),1,CS$28)),0,(INDEX(INDIRECT(CM294),$E294,$F294))-INDEX(INDIRECT(CM294),1,CS$28))*(10-INDEX(INDIRECT("times"&amp;CK$2),$F294,CS$28))/10</f>
        <v>0</v>
      </c>
      <c r="CT294" s="63">
        <f ca="1">IF(OR(INDEX(INDIRECT("times"&amp;CK$2),$F294,CT$28)&gt;10,INDEX(INDIRECT(CM294),$E294,$F294)="",INDEX(INDIRECT(CM294),$E294,$F294)&gt;=INDEX(INDIRECT(CM294),1,CT$28)),0,(INDEX(INDIRECT(CM294),$E294,$F294))-INDEX(INDIRECT(CM294),1,CT$28))*(10-INDEX(INDIRECT("times"&amp;CK$2),$F294,CT$28))/10</f>
        <v>0</v>
      </c>
      <c r="CU294" s="63">
        <f ca="1">IF(OR(INDEX(INDIRECT("times"&amp;CK$2),$F294,CU$28)&gt;10,INDEX(INDIRECT(CM294),$E294,$F294)="",INDEX(INDIRECT(CM294),$E294,$F294)&gt;=INDEX(INDIRECT(CM294),1,CU$28)),0,(INDEX(INDIRECT(CM294),$E294,$F294))-INDEX(INDIRECT(CM294),1,CU$28))*(10-INDEX(INDIRECT("times"&amp;CK$2),$F294,CU$28))/10</f>
        <v>0</v>
      </c>
      <c r="CV294" s="63">
        <f ca="1">IF(OR(INDEX(INDIRECT("times"&amp;CK$2),$F294,CV$28)&gt;10,INDEX(INDIRECT(CM294),$E294,$F294)="",INDEX(INDIRECT(CM294),$E294,$F294)&gt;=INDEX(INDIRECT(CM294),1,CV$28)),0,(INDEX(INDIRECT(CM294),$E294,$F294))-INDEX(INDIRECT(CM294),1,CV$28))*(10-INDEX(INDIRECT("times"&amp;CK$2),$F294,CV$28))/10</f>
        <v>0</v>
      </c>
      <c r="CW294" s="63">
        <f ca="1">IF(OR(INDEX(INDIRECT("times"&amp;CK$2),$F294,CW$28)&gt;10,INDEX(INDIRECT(CM294),$E294,$F294)="",INDEX(INDIRECT(CM294),$E294,$F294)&gt;=INDEX(INDIRECT(CM294),1,CW$28)),0,(INDEX(INDIRECT(CM294),$E294,$F294))-INDEX(INDIRECT(CM294),1,CW$28))*(10-INDEX(INDIRECT("times"&amp;CK$2),$F294,CW$28))/10</f>
        <v>0</v>
      </c>
      <c r="CX294" s="63">
        <f ca="1">IF(OR(INDEX(INDIRECT("times"&amp;CK$2),$F294,CX$28)&gt;10,INDEX(INDIRECT(CM294),$E294,$F294)="",INDEX(INDIRECT(CM294),$E294,$F294)&gt;=INDEX(INDIRECT(CM294),1,CX$28)),0,(INDEX(INDIRECT(CM294),$E294,$F294))-INDEX(INDIRECT(CM294),1,CX$28))*(10-INDEX(INDIRECT("times"&amp;CK$2),$F294,CX$28))/10</f>
        <v>0</v>
      </c>
      <c r="CY294" s="63">
        <f ca="1">IF(OR(INDEX(INDIRECT("times"&amp;CK$2),$F294,CY$28)&gt;10,INDEX(INDIRECT(CM294),$E294,$F294)="",INDEX(INDIRECT(CM294),$E294,$F294)&gt;=INDEX(INDIRECT(CM294),1,CY$28)),0,(INDEX(INDIRECT(CM294),$E294,$F294))-INDEX(INDIRECT(CM294),1,CY$28))*(10-INDEX(INDIRECT("times"&amp;CK$2),$F294,CY$28))/10</f>
        <v>0</v>
      </c>
      <c r="CZ294" s="63">
        <f ca="1">IF(OR(INDEX(INDIRECT("times"&amp;CK$2),$F294,CZ$28)&gt;10,INDEX(INDIRECT(CM294),$E294,$F294)="",INDEX(INDIRECT(CM294),$E294,$F294)&gt;=INDEX(INDIRECT(CM294),1,CZ$28)),0,(INDEX(INDIRECT(CM294),$E294,$F294))-INDEX(INDIRECT(CM294),1,CZ$28))*(10-INDEX(INDIRECT("times"&amp;CK$2),$F294,CZ$28))/10</f>
        <v>0</v>
      </c>
      <c r="DA294" s="63">
        <f ca="1">IF(OR(INDEX(INDIRECT("times"&amp;CK$2),$F294,DA$28)&gt;10,INDEX(INDIRECT(CM294),$E294,$F294)="",INDEX(INDIRECT(CM294),$E294,$F294)&gt;=INDEX(INDIRECT(CM294),1,DA$28)),0,(INDEX(INDIRECT(CM294),$E294,$F294))-INDEX(INDIRECT(CM294),1,DA$28))*(10-INDEX(INDIRECT("times"&amp;CK$2),$F294,DA$28))/10</f>
        <v>0</v>
      </c>
      <c r="DB294" s="63">
        <f ca="1">IF(OR(INDEX(INDIRECT("times"&amp;CK$2),$F294,DB$28)&gt;10,INDEX(INDIRECT(CM294),$E294,$F294)="",INDEX(INDIRECT(CM294),$E294,$F294)&gt;=INDEX(INDIRECT(CM294),1,DB$28)),0,(INDEX(INDIRECT(CM294),$E294,$F294))-INDEX(INDIRECT(CM294),1,DB$28))*(10-INDEX(INDIRECT("times"&amp;CK$2),$F294,DB$28))/10</f>
        <v>0</v>
      </c>
      <c r="DC294" s="63">
        <f ca="1">IF(OR(INDEX(INDIRECT("times"&amp;CK$2),$F294,DC$28)&gt;10,INDEX(INDIRECT(CM294),$E294,$F294)="",INDEX(INDIRECT(CM294),$E294,$F294)&gt;=INDEX(INDIRECT(CM294),1,DC$28)),0,(INDEX(INDIRECT(CM294),$E294,$F294))-INDEX(INDIRECT(CM294),1,DC$28))*(10-INDEX(INDIRECT("times"&amp;CK$2),$F294,DC$28))/10</f>
        <v>0</v>
      </c>
      <c r="DD294" s="63">
        <f ca="1">IF(OR(INDEX(INDIRECT("times"&amp;CK$2),$F294,DD$28)&gt;10,INDEX(INDIRECT(CM294),$E294,$F294)="",INDEX(INDIRECT(CM294),$E294,$F294)&gt;=INDEX(INDIRECT(CM294),1,DD$28)),0,(INDEX(INDIRECT(CM294),$E294,$F294))-INDEX(INDIRECT(CM294),1,DD$28))*(10-INDEX(INDIRECT("times"&amp;CK$2),$F294,DD$28))/10</f>
        <v>0</v>
      </c>
      <c r="DE294" s="63">
        <f ca="1">IF(OR(INDEX(INDIRECT("times"&amp;CK$2),$F294,DE$28)&gt;10,INDEX(INDIRECT(CM294),$E294,$F294)="",INDEX(INDIRECT(CM294),$E294,$F294)&gt;=INDEX(INDIRECT(CM294),1,DE$28)),0,(INDEX(INDIRECT(CM294),$E294,$F294))-INDEX(INDIRECT(CM294),1,DE$28))*(10-INDEX(INDIRECT("times"&amp;CK$2),$F294,DE$28))/10</f>
        <v>0</v>
      </c>
      <c r="DF294" s="63">
        <f ca="1">IF(OR(INDEX(INDIRECT("times"&amp;CK$2),$F294,DF$28)&gt;10,INDEX(INDIRECT(CM294),$E294,$F294)="",INDEX(INDIRECT(CM294),$E294,$F294)&gt;=INDEX(INDIRECT(CM294),1,DF$28)),0,(INDEX(INDIRECT(CM294),$E294,$F294))-INDEX(INDIRECT(CM294),1,DF$28))*(10-INDEX(INDIRECT("times"&amp;CK$2),$F294,DF$28))/10</f>
        <v>0</v>
      </c>
      <c r="DG294" s="63">
        <f ca="1">IF(OR(INDEX(INDIRECT("times"&amp;CK$2),$F294,DG$28)&gt;10,INDEX(INDIRECT(CM294),$E294,$F294)="",INDEX(INDIRECT(CM294),$E294,$F294)&gt;=INDEX(INDIRECT(CM294),1,DG$28)),0,(INDEX(INDIRECT(CM294),$E294,$F294))-INDEX(INDIRECT(CM294),1,DG$28))*(10-INDEX(INDIRECT("times"&amp;CK$2),$F294,DG$28))/10</f>
        <v>0</v>
      </c>
      <c r="DH294" s="63">
        <f ca="1">IF(OR(INDEX(INDIRECT("times"&amp;CK$2),$F294,DH$28)&gt;10,INDEX(INDIRECT(CM294),$E294,$F294)="",INDEX(INDIRECT(CM294),$E294,$F294)&gt;=INDEX(INDIRECT(CM294),1,DH$28)),0,(INDEX(INDIRECT(CM294),$E294,$F294))-INDEX(INDIRECT(CM294),1,DH$28))*(10-INDEX(INDIRECT("times"&amp;CK$2),$F294,DH$28))/10</f>
        <v>0</v>
      </c>
      <c r="DI294" s="63">
        <f ca="1">IF(OR(INDEX(INDIRECT("times"&amp;CK$2),$F294,DI$28)&gt;10,INDEX(INDIRECT(CM294),$E294,$F294)="",INDEX(INDIRECT(CM294),$E294,$F294)&gt;=INDEX(INDIRECT(CM294),1,DI$28)),0,(INDEX(INDIRECT(CM294),$E294,$F294))-INDEX(INDIRECT(CM294),1,DI$28))*(10-INDEX(INDIRECT("times"&amp;CK$2),$F294,DI$28))/10</f>
        <v>0</v>
      </c>
      <c r="DJ294" s="64">
        <f ca="1">IF(OR(INDEX(INDIRECT("times"&amp;CK$2),$F294,DJ$28)&gt;10,INDEX(INDIRECT(CM294),$E294,$F294)="",INDEX(INDIRECT(CM294),$E294,$F294)&gt;=INDEX(INDIRECT(CM294),1,DJ$28)),0,(INDEX(INDIRECT(CM294),$E294,$F294))-INDEX(INDIRECT(CM294),1,DJ$28))*(10-INDEX(INDIRECT("times"&amp;CK$2),$F294,DJ$28))/10</f>
        <v>0</v>
      </c>
      <c r="DK294" s="201">
        <v>21</v>
      </c>
      <c r="DM294" s="18" t="s">
        <v>230</v>
      </c>
      <c r="DN294" s="122">
        <f>DM236</f>
        <v>2</v>
      </c>
      <c r="DO294" s="122" t="str">
        <f>DM237</f>
        <v>shop3564</v>
      </c>
      <c r="DP294" s="210" t="str">
        <f t="shared" si="1202"/>
        <v>core2_shop3564</v>
      </c>
      <c r="DQ294" s="122">
        <v>5</v>
      </c>
      <c r="DR294" s="33">
        <v>21</v>
      </c>
      <c r="DS294" s="62">
        <f ca="1">IF(OR(INDEX(INDIRECT("times"&amp;DN$2),$F294,DS$28)&gt;10,INDEX(INDIRECT(DP294),$E294,$F294)="",INDEX(INDIRECT(DP294),$E294,$F294)&gt;=INDEX(INDIRECT(DP294),1,DS$28)),0,(INDEX(INDIRECT(DP294),$E294,$F294))-INDEX(INDIRECT(DP294),1,DS$28))*(10-INDEX(INDIRECT("times"&amp;DN$2),$F294,DS$28))/10</f>
        <v>0</v>
      </c>
      <c r="DT294" s="63">
        <f ca="1">IF(OR(INDEX(INDIRECT("times"&amp;DN$2),$F294,DT$28)&gt;10,INDEX(INDIRECT(DP294),$E294,$F294)="",INDEX(INDIRECT(DP294),$E294,$F294)&gt;=INDEX(INDIRECT(DP294),1,DT$28)),0,(INDEX(INDIRECT(DP294),$E294,$F294))-INDEX(INDIRECT(DP294),1,DT$28))*(10-INDEX(INDIRECT("times"&amp;DN$2),$F294,DT$28))/10</f>
        <v>0</v>
      </c>
      <c r="DU294" s="63">
        <f ca="1">IF(OR(INDEX(INDIRECT("times"&amp;DN$2),$F294,DU$28)&gt;10,INDEX(INDIRECT(DP294),$E294,$F294)="",INDEX(INDIRECT(DP294),$E294,$F294)&gt;=INDEX(INDIRECT(DP294),1,DU$28)),0,(INDEX(INDIRECT(DP294),$E294,$F294))-INDEX(INDIRECT(DP294),1,DU$28))*(10-INDEX(INDIRECT("times"&amp;DN$2),$F294,DU$28))/10</f>
        <v>0</v>
      </c>
      <c r="DV294" s="63">
        <f ca="1">IF(OR(INDEX(INDIRECT("times"&amp;DN$2),$F294,DV$28)&gt;10,INDEX(INDIRECT(DP294),$E294,$F294)="",INDEX(INDIRECT(DP294),$E294,$F294)&gt;=INDEX(INDIRECT(DP294),1,DV$28)),0,(INDEX(INDIRECT(DP294),$E294,$F294))-INDEX(INDIRECT(DP294),1,DV$28))*(10-INDEX(INDIRECT("times"&amp;DN$2),$F294,DV$28))/10</f>
        <v>0</v>
      </c>
      <c r="DW294" s="63">
        <f ca="1">IF(OR(INDEX(INDIRECT("times"&amp;DN$2),$F294,DW$28)&gt;10,INDEX(INDIRECT(DP294),$E294,$F294)="",INDEX(INDIRECT(DP294),$E294,$F294)&gt;=INDEX(INDIRECT(DP294),1,DW$28)),0,(INDEX(INDIRECT(DP294),$E294,$F294))-INDEX(INDIRECT(DP294),1,DW$28))*(10-INDEX(INDIRECT("times"&amp;DN$2),$F294,DW$28))/10</f>
        <v>0</v>
      </c>
      <c r="DX294" s="63">
        <f ca="1">IF(OR(INDEX(INDIRECT("times"&amp;DN$2),$F294,DX$28)&gt;10,INDEX(INDIRECT(DP294),$E294,$F294)="",INDEX(INDIRECT(DP294),$E294,$F294)&gt;=INDEX(INDIRECT(DP294),1,DX$28)),0,(INDEX(INDIRECT(DP294),$E294,$F294))-INDEX(INDIRECT(DP294),1,DX$28))*(10-INDEX(INDIRECT("times"&amp;DN$2),$F294,DX$28))/10</f>
        <v>0</v>
      </c>
      <c r="DY294" s="63">
        <f ca="1">IF(OR(INDEX(INDIRECT("times"&amp;DN$2),$F294,DY$28)&gt;10,INDEX(INDIRECT(DP294),$E294,$F294)="",INDEX(INDIRECT(DP294),$E294,$F294)&gt;=INDEX(INDIRECT(DP294),1,DY$28)),0,(INDEX(INDIRECT(DP294),$E294,$F294))-INDEX(INDIRECT(DP294),1,DY$28))*(10-INDEX(INDIRECT("times"&amp;DN$2),$F294,DY$28))/10</f>
        <v>0</v>
      </c>
      <c r="DZ294" s="63">
        <f ca="1">IF(OR(INDEX(INDIRECT("times"&amp;DN$2),$F294,DZ$28)&gt;10,INDEX(INDIRECT(DP294),$E294,$F294)="",INDEX(INDIRECT(DP294),$E294,$F294)&gt;=INDEX(INDIRECT(DP294),1,DZ$28)),0,(INDEX(INDIRECT(DP294),$E294,$F294))-INDEX(INDIRECT(DP294),1,DZ$28))*(10-INDEX(INDIRECT("times"&amp;DN$2),$F294,DZ$28))/10</f>
        <v>0</v>
      </c>
      <c r="EA294" s="63">
        <f ca="1">IF(OR(INDEX(INDIRECT("times"&amp;DN$2),$F294,EA$28)&gt;10,INDEX(INDIRECT(DP294),$E294,$F294)="",INDEX(INDIRECT(DP294),$E294,$F294)&gt;=INDEX(INDIRECT(DP294),1,EA$28)),0,(INDEX(INDIRECT(DP294),$E294,$F294))-INDEX(INDIRECT(DP294),1,EA$28))*(10-INDEX(INDIRECT("times"&amp;DN$2),$F294,EA$28))/10</f>
        <v>0</v>
      </c>
      <c r="EB294" s="63">
        <f ca="1">IF(OR(INDEX(INDIRECT("times"&amp;DN$2),$F294,EB$28)&gt;10,INDEX(INDIRECT(DP294),$E294,$F294)="",INDEX(INDIRECT(DP294),$E294,$F294)&gt;=INDEX(INDIRECT(DP294),1,EB$28)),0,(INDEX(INDIRECT(DP294),$E294,$F294))-INDEX(INDIRECT(DP294),1,EB$28))*(10-INDEX(INDIRECT("times"&amp;DN$2),$F294,EB$28))/10</f>
        <v>0</v>
      </c>
      <c r="EC294" s="63">
        <f ca="1">IF(OR(INDEX(INDIRECT("times"&amp;DN$2),$F294,EC$28)&gt;10,INDEX(INDIRECT(DP294),$E294,$F294)="",INDEX(INDIRECT(DP294),$E294,$F294)&gt;=INDEX(INDIRECT(DP294),1,EC$28)),0,(INDEX(INDIRECT(DP294),$E294,$F294))-INDEX(INDIRECT(DP294),1,EC$28))*(10-INDEX(INDIRECT("times"&amp;DN$2),$F294,EC$28))/10</f>
        <v>0</v>
      </c>
      <c r="ED294" s="63">
        <f ca="1">IF(OR(INDEX(INDIRECT("times"&amp;DN$2),$F294,ED$28)&gt;10,INDEX(INDIRECT(DP294),$E294,$F294)="",INDEX(INDIRECT(DP294),$E294,$F294)&gt;=INDEX(INDIRECT(DP294),1,ED$28)),0,(INDEX(INDIRECT(DP294),$E294,$F294))-INDEX(INDIRECT(DP294),1,ED$28))*(10-INDEX(INDIRECT("times"&amp;DN$2),$F294,ED$28))/10</f>
        <v>0</v>
      </c>
      <c r="EE294" s="63">
        <f ca="1">IF(OR(INDEX(INDIRECT("times"&amp;DN$2),$F294,EE$28)&gt;10,INDEX(INDIRECT(DP294),$E294,$F294)="",INDEX(INDIRECT(DP294),$E294,$F294)&gt;=INDEX(INDIRECT(DP294),1,EE$28)),0,(INDEX(INDIRECT(DP294),$E294,$F294))-INDEX(INDIRECT(DP294),1,EE$28))*(10-INDEX(INDIRECT("times"&amp;DN$2),$F294,EE$28))/10</f>
        <v>0</v>
      </c>
      <c r="EF294" s="63">
        <f ca="1">IF(OR(INDEX(INDIRECT("times"&amp;DN$2),$F294,EF$28)&gt;10,INDEX(INDIRECT(DP294),$E294,$F294)="",INDEX(INDIRECT(DP294),$E294,$F294)&gt;=INDEX(INDIRECT(DP294),1,EF$28)),0,(INDEX(INDIRECT(DP294),$E294,$F294))-INDEX(INDIRECT(DP294),1,EF$28))*(10-INDEX(INDIRECT("times"&amp;DN$2),$F294,EF$28))/10</f>
        <v>0</v>
      </c>
      <c r="EG294" s="63">
        <f ca="1">IF(OR(INDEX(INDIRECT("times"&amp;DN$2),$F294,EG$28)&gt;10,INDEX(INDIRECT(DP294),$E294,$F294)="",INDEX(INDIRECT(DP294),$E294,$F294)&gt;=INDEX(INDIRECT(DP294),1,EG$28)),0,(INDEX(INDIRECT(DP294),$E294,$F294))-INDEX(INDIRECT(DP294),1,EG$28))*(10-INDEX(INDIRECT("times"&amp;DN$2),$F294,EG$28))/10</f>
        <v>0</v>
      </c>
      <c r="EH294" s="63">
        <f ca="1">IF(OR(INDEX(INDIRECT("times"&amp;DN$2),$F294,EH$28)&gt;10,INDEX(INDIRECT(DP294),$E294,$F294)="",INDEX(INDIRECT(DP294),$E294,$F294)&gt;=INDEX(INDIRECT(DP294),1,EH$28)),0,(INDEX(INDIRECT(DP294),$E294,$F294))-INDEX(INDIRECT(DP294),1,EH$28))*(10-INDEX(INDIRECT("times"&amp;DN$2),$F294,EH$28))/10</f>
        <v>0</v>
      </c>
      <c r="EI294" s="63">
        <f ca="1">IF(OR(INDEX(INDIRECT("times"&amp;DN$2),$F294,EI$28)&gt;10,INDEX(INDIRECT(DP294),$E294,$F294)="",INDEX(INDIRECT(DP294),$E294,$F294)&gt;=INDEX(INDIRECT(DP294),1,EI$28)),0,(INDEX(INDIRECT(DP294),$E294,$F294))-INDEX(INDIRECT(DP294),1,EI$28))*(10-INDEX(INDIRECT("times"&amp;DN$2),$F294,EI$28))/10</f>
        <v>0</v>
      </c>
      <c r="EJ294" s="63">
        <f ca="1">IF(OR(INDEX(INDIRECT("times"&amp;DN$2),$F294,EJ$28)&gt;10,INDEX(INDIRECT(DP294),$E294,$F294)="",INDEX(INDIRECT(DP294),$E294,$F294)&gt;=INDEX(INDIRECT(DP294),1,EJ$28)),0,(INDEX(INDIRECT(DP294),$E294,$F294))-INDEX(INDIRECT(DP294),1,EJ$28))*(10-INDEX(INDIRECT("times"&amp;DN$2),$F294,EJ$28))/10</f>
        <v>0</v>
      </c>
      <c r="EK294" s="63">
        <f ca="1">IF(OR(INDEX(INDIRECT("times"&amp;DN$2),$F294,EK$28)&gt;10,INDEX(INDIRECT(DP294),$E294,$F294)="",INDEX(INDIRECT(DP294),$E294,$F294)&gt;=INDEX(INDIRECT(DP294),1,EK$28)),0,(INDEX(INDIRECT(DP294),$E294,$F294))-INDEX(INDIRECT(DP294),1,EK$28))*(10-INDEX(INDIRECT("times"&amp;DN$2),$F294,EK$28))/10</f>
        <v>0</v>
      </c>
      <c r="EL294" s="63">
        <f ca="1">IF(OR(INDEX(INDIRECT("times"&amp;DN$2),$F294,EL$28)&gt;10,INDEX(INDIRECT(DP294),$E294,$F294)="",INDEX(INDIRECT(DP294),$E294,$F294)&gt;=INDEX(INDIRECT(DP294),1,EL$28)),0,(INDEX(INDIRECT(DP294),$E294,$F294))-INDEX(INDIRECT(DP294),1,EL$28))*(10-INDEX(INDIRECT("times"&amp;DN$2),$F294,EL$28))/10</f>
        <v>0</v>
      </c>
      <c r="EM294" s="64">
        <f ca="1">IF(OR(INDEX(INDIRECT("times"&amp;DN$2),$F294,EM$28)&gt;10,INDEX(INDIRECT(DP294),$E294,$F294)="",INDEX(INDIRECT(DP294),$E294,$F294)&gt;=INDEX(INDIRECT(DP294),1,EM$28)),0,(INDEX(INDIRECT(DP294),$E294,$F294))-INDEX(INDIRECT(DP294),1,EM$28))*(10-INDEX(INDIRECT("times"&amp;DN$2),$F294,EM$28))/10</f>
        <v>0</v>
      </c>
      <c r="EN294" s="201">
        <v>21</v>
      </c>
      <c r="EP294" s="18" t="s">
        <v>230</v>
      </c>
      <c r="EQ294" s="122">
        <f>EP236</f>
        <v>2</v>
      </c>
      <c r="ER294" s="122" t="str">
        <f>EP237</f>
        <v>lei3564</v>
      </c>
      <c r="ES294" s="210" t="str">
        <f t="shared" si="1203"/>
        <v>core2_lei3564</v>
      </c>
      <c r="ET294" s="122">
        <v>5</v>
      </c>
      <c r="EU294" s="33">
        <v>21</v>
      </c>
      <c r="EV294" s="62">
        <f ca="1">IF(OR(INDEX(INDIRECT("times"&amp;EQ$2),$F294,EV$28)&gt;10,INDEX(INDIRECT(ES294),$E294,$F294)="",INDEX(INDIRECT(ES294),$E294,$F294)&gt;=INDEX(INDIRECT(ES294),1,EV$28)),0,(INDEX(INDIRECT(ES294),$E294,$F294))-INDEX(INDIRECT(ES294),1,EV$28))*(10-INDEX(INDIRECT("times"&amp;EQ$2),$F294,EV$28))/10</f>
        <v>0</v>
      </c>
      <c r="EW294" s="63">
        <f ca="1">IF(OR(INDEX(INDIRECT("times"&amp;EQ$2),$F294,EW$28)&gt;10,INDEX(INDIRECT(ES294),$E294,$F294)="",INDEX(INDIRECT(ES294),$E294,$F294)&gt;=INDEX(INDIRECT(ES294),1,EW$28)),0,(INDEX(INDIRECT(ES294),$E294,$F294))-INDEX(INDIRECT(ES294),1,EW$28))*(10-INDEX(INDIRECT("times"&amp;EQ$2),$F294,EW$28))/10</f>
        <v>0</v>
      </c>
      <c r="EX294" s="63">
        <f ca="1">IF(OR(INDEX(INDIRECT("times"&amp;EQ$2),$F294,EX$28)&gt;10,INDEX(INDIRECT(ES294),$E294,$F294)="",INDEX(INDIRECT(ES294),$E294,$F294)&gt;=INDEX(INDIRECT(ES294),1,EX$28)),0,(INDEX(INDIRECT(ES294),$E294,$F294))-INDEX(INDIRECT(ES294),1,EX$28))*(10-INDEX(INDIRECT("times"&amp;EQ$2),$F294,EX$28))/10</f>
        <v>0</v>
      </c>
      <c r="EY294" s="63">
        <f ca="1">IF(OR(INDEX(INDIRECT("times"&amp;EQ$2),$F294,EY$28)&gt;10,INDEX(INDIRECT(ES294),$E294,$F294)="",INDEX(INDIRECT(ES294),$E294,$F294)&gt;=INDEX(INDIRECT(ES294),1,EY$28)),0,(INDEX(INDIRECT(ES294),$E294,$F294))-INDEX(INDIRECT(ES294),1,EY$28))*(10-INDEX(INDIRECT("times"&amp;EQ$2),$F294,EY$28))/10</f>
        <v>0</v>
      </c>
      <c r="EZ294" s="63">
        <f ca="1">IF(OR(INDEX(INDIRECT("times"&amp;EQ$2),$F294,EZ$28)&gt;10,INDEX(INDIRECT(ES294),$E294,$F294)="",INDEX(INDIRECT(ES294),$E294,$F294)&gt;=INDEX(INDIRECT(ES294),1,EZ$28)),0,(INDEX(INDIRECT(ES294),$E294,$F294))-INDEX(INDIRECT(ES294),1,EZ$28))*(10-INDEX(INDIRECT("times"&amp;EQ$2),$F294,EZ$28))/10</f>
        <v>0</v>
      </c>
      <c r="FA294" s="63">
        <f ca="1">IF(OR(INDEX(INDIRECT("times"&amp;EQ$2),$F294,FA$28)&gt;10,INDEX(INDIRECT(ES294),$E294,$F294)="",INDEX(INDIRECT(ES294),$E294,$F294)&gt;=INDEX(INDIRECT(ES294),1,FA$28)),0,(INDEX(INDIRECT(ES294),$E294,$F294))-INDEX(INDIRECT(ES294),1,FA$28))*(10-INDEX(INDIRECT("times"&amp;EQ$2),$F294,FA$28))/10</f>
        <v>0</v>
      </c>
      <c r="FB294" s="63">
        <f ca="1">IF(OR(INDEX(INDIRECT("times"&amp;EQ$2),$F294,FB$28)&gt;10,INDEX(INDIRECT(ES294),$E294,$F294)="",INDEX(INDIRECT(ES294),$E294,$F294)&gt;=INDEX(INDIRECT(ES294),1,FB$28)),0,(INDEX(INDIRECT(ES294),$E294,$F294))-INDEX(INDIRECT(ES294),1,FB$28))*(10-INDEX(INDIRECT("times"&amp;EQ$2),$F294,FB$28))/10</f>
        <v>0</v>
      </c>
      <c r="FC294" s="63">
        <f ca="1">IF(OR(INDEX(INDIRECT("times"&amp;EQ$2),$F294,FC$28)&gt;10,INDEX(INDIRECT(ES294),$E294,$F294)="",INDEX(INDIRECT(ES294),$E294,$F294)&gt;=INDEX(INDIRECT(ES294),1,FC$28)),0,(INDEX(INDIRECT(ES294),$E294,$F294))-INDEX(INDIRECT(ES294),1,FC$28))*(10-INDEX(INDIRECT("times"&amp;EQ$2),$F294,FC$28))/10</f>
        <v>0</v>
      </c>
      <c r="FD294" s="63">
        <f ca="1">IF(OR(INDEX(INDIRECT("times"&amp;EQ$2),$F294,FD$28)&gt;10,INDEX(INDIRECT(ES294),$E294,$F294)="",INDEX(INDIRECT(ES294),$E294,$F294)&gt;=INDEX(INDIRECT(ES294),1,FD$28)),0,(INDEX(INDIRECT(ES294),$E294,$F294))-INDEX(INDIRECT(ES294),1,FD$28))*(10-INDEX(INDIRECT("times"&amp;EQ$2),$F294,FD$28))/10</f>
        <v>0</v>
      </c>
      <c r="FE294" s="63">
        <f ca="1">IF(OR(INDEX(INDIRECT("times"&amp;EQ$2),$F294,FE$28)&gt;10,INDEX(INDIRECT(ES294),$E294,$F294)="",INDEX(INDIRECT(ES294),$E294,$F294)&gt;=INDEX(INDIRECT(ES294),1,FE$28)),0,(INDEX(INDIRECT(ES294),$E294,$F294))-INDEX(INDIRECT(ES294),1,FE$28))*(10-INDEX(INDIRECT("times"&amp;EQ$2),$F294,FE$28))/10</f>
        <v>0</v>
      </c>
      <c r="FF294" s="63">
        <f ca="1">IF(OR(INDEX(INDIRECT("times"&amp;EQ$2),$F294,FF$28)&gt;10,INDEX(INDIRECT(ES294),$E294,$F294)="",INDEX(INDIRECT(ES294),$E294,$F294)&gt;=INDEX(INDIRECT(ES294),1,FF$28)),0,(INDEX(INDIRECT(ES294),$E294,$F294))-INDEX(INDIRECT(ES294),1,FF$28))*(10-INDEX(INDIRECT("times"&amp;EQ$2),$F294,FF$28))/10</f>
        <v>0</v>
      </c>
      <c r="FG294" s="63">
        <f ca="1">IF(OR(INDEX(INDIRECT("times"&amp;EQ$2),$F294,FG$28)&gt;10,INDEX(INDIRECT(ES294),$E294,$F294)="",INDEX(INDIRECT(ES294),$E294,$F294)&gt;=INDEX(INDIRECT(ES294),1,FG$28)),0,(INDEX(INDIRECT(ES294),$E294,$F294))-INDEX(INDIRECT(ES294),1,FG$28))*(10-INDEX(INDIRECT("times"&amp;EQ$2),$F294,FG$28))/10</f>
        <v>0</v>
      </c>
      <c r="FH294" s="63">
        <f ca="1">IF(OR(INDEX(INDIRECT("times"&amp;EQ$2),$F294,FH$28)&gt;10,INDEX(INDIRECT(ES294),$E294,$F294)="",INDEX(INDIRECT(ES294),$E294,$F294)&gt;=INDEX(INDIRECT(ES294),1,FH$28)),0,(INDEX(INDIRECT(ES294),$E294,$F294))-INDEX(INDIRECT(ES294),1,FH$28))*(10-INDEX(INDIRECT("times"&amp;EQ$2),$F294,FH$28))/10</f>
        <v>0</v>
      </c>
      <c r="FI294" s="63">
        <f ca="1">IF(OR(INDEX(INDIRECT("times"&amp;EQ$2),$F294,FI$28)&gt;10,INDEX(INDIRECT(ES294),$E294,$F294)="",INDEX(INDIRECT(ES294),$E294,$F294)&gt;=INDEX(INDIRECT(ES294),1,FI$28)),0,(INDEX(INDIRECT(ES294),$E294,$F294))-INDEX(INDIRECT(ES294),1,FI$28))*(10-INDEX(INDIRECT("times"&amp;EQ$2),$F294,FI$28))/10</f>
        <v>0</v>
      </c>
      <c r="FJ294" s="63">
        <f ca="1">IF(OR(INDEX(INDIRECT("times"&amp;EQ$2),$F294,FJ$28)&gt;10,INDEX(INDIRECT(ES294),$E294,$F294)="",INDEX(INDIRECT(ES294),$E294,$F294)&gt;=INDEX(INDIRECT(ES294),1,FJ$28)),0,(INDEX(INDIRECT(ES294),$E294,$F294))-INDEX(INDIRECT(ES294),1,FJ$28))*(10-INDEX(INDIRECT("times"&amp;EQ$2),$F294,FJ$28))/10</f>
        <v>0</v>
      </c>
      <c r="FK294" s="63">
        <f ca="1">IF(OR(INDEX(INDIRECT("times"&amp;EQ$2),$F294,FK$28)&gt;10,INDEX(INDIRECT(ES294),$E294,$F294)="",INDEX(INDIRECT(ES294),$E294,$F294)&gt;=INDEX(INDIRECT(ES294),1,FK$28)),0,(INDEX(INDIRECT(ES294),$E294,$F294))-INDEX(INDIRECT(ES294),1,FK$28))*(10-INDEX(INDIRECT("times"&amp;EQ$2),$F294,FK$28))/10</f>
        <v>0</v>
      </c>
      <c r="FL294" s="63">
        <f ca="1">IF(OR(INDEX(INDIRECT("times"&amp;EQ$2),$F294,FL$28)&gt;10,INDEX(INDIRECT(ES294),$E294,$F294)="",INDEX(INDIRECT(ES294),$E294,$F294)&gt;=INDEX(INDIRECT(ES294),1,FL$28)),0,(INDEX(INDIRECT(ES294),$E294,$F294))-INDEX(INDIRECT(ES294),1,FL$28))*(10-INDEX(INDIRECT("times"&amp;EQ$2),$F294,FL$28))/10</f>
        <v>0</v>
      </c>
      <c r="FM294" s="63">
        <f ca="1">IF(OR(INDEX(INDIRECT("times"&amp;EQ$2),$F294,FM$28)&gt;10,INDEX(INDIRECT(ES294),$E294,$F294)="",INDEX(INDIRECT(ES294),$E294,$F294)&gt;=INDEX(INDIRECT(ES294),1,FM$28)),0,(INDEX(INDIRECT(ES294),$E294,$F294))-INDEX(INDIRECT(ES294),1,FM$28))*(10-INDEX(INDIRECT("times"&amp;EQ$2),$F294,FM$28))/10</f>
        <v>0</v>
      </c>
      <c r="FN294" s="63">
        <f ca="1">IF(OR(INDEX(INDIRECT("times"&amp;EQ$2),$F294,FN$28)&gt;10,INDEX(INDIRECT(ES294),$E294,$F294)="",INDEX(INDIRECT(ES294),$E294,$F294)&gt;=INDEX(INDIRECT(ES294),1,FN$28)),0,(INDEX(INDIRECT(ES294),$E294,$F294))-INDEX(INDIRECT(ES294),1,FN$28))*(10-INDEX(INDIRECT("times"&amp;EQ$2),$F294,FN$28))/10</f>
        <v>0</v>
      </c>
      <c r="FO294" s="63">
        <f ca="1">IF(OR(INDEX(INDIRECT("times"&amp;EQ$2),$F294,FO$28)&gt;10,INDEX(INDIRECT(ES294),$E294,$F294)="",INDEX(INDIRECT(ES294),$E294,$F294)&gt;=INDEX(INDIRECT(ES294),1,FO$28)),0,(INDEX(INDIRECT(ES294),$E294,$F294))-INDEX(INDIRECT(ES294),1,FO$28))*(10-INDEX(INDIRECT("times"&amp;EQ$2),$F294,FO$28))/10</f>
        <v>0</v>
      </c>
      <c r="FP294" s="64">
        <f ca="1">IF(OR(INDEX(INDIRECT("times"&amp;EQ$2),$F294,FP$28)&gt;10,INDEX(INDIRECT(ES294),$E294,$F294)="",INDEX(INDIRECT(ES294),$E294,$F294)&gt;=INDEX(INDIRECT(ES294),1,FP$28)),0,(INDEX(INDIRECT(ES294),$E294,$F294))-INDEX(INDIRECT(ES294),1,FP$28))*(10-INDEX(INDIRECT("times"&amp;EQ$2),$F294,FP$28))/10</f>
        <v>0</v>
      </c>
      <c r="FQ294" s="201">
        <v>21</v>
      </c>
      <c r="FS294" s="18" t="s">
        <v>230</v>
      </c>
      <c r="FT294" s="122">
        <f>FS236</f>
        <v>2</v>
      </c>
      <c r="FU294" s="122" t="str">
        <f>FS237</f>
        <v>shop65</v>
      </c>
      <c r="FV294" s="210" t="str">
        <f t="shared" si="1204"/>
        <v>core2_shop65</v>
      </c>
      <c r="FW294" s="122">
        <v>5</v>
      </c>
      <c r="FX294" s="33">
        <v>21</v>
      </c>
      <c r="FY294" s="62">
        <f ca="1">IF(OR(INDEX(INDIRECT("times"&amp;FT$2),$F294,FY$28)&gt;10,INDEX(INDIRECT(FV294),$E294,$F294)="",INDEX(INDIRECT(FV294),$E294,$F294)&gt;=INDEX(INDIRECT(FV294),1,FY$28)),0,(INDEX(INDIRECT(FV294),$E294,$F294))-INDEX(INDIRECT(FV294),1,FY$28))*(10-INDEX(INDIRECT("times"&amp;FT$2),$F294,FY$28))/10</f>
        <v>0</v>
      </c>
      <c r="FZ294" s="63">
        <f ca="1">IF(OR(INDEX(INDIRECT("times"&amp;FT$2),$F294,FZ$28)&gt;10,INDEX(INDIRECT(FV294),$E294,$F294)="",INDEX(INDIRECT(FV294),$E294,$F294)&gt;=INDEX(INDIRECT(FV294),1,FZ$28)),0,(INDEX(INDIRECT(FV294),$E294,$F294))-INDEX(INDIRECT(FV294),1,FZ$28))*(10-INDEX(INDIRECT("times"&amp;FT$2),$F294,FZ$28))/10</f>
        <v>0</v>
      </c>
      <c r="GA294" s="63">
        <f ca="1">IF(OR(INDEX(INDIRECT("times"&amp;FT$2),$F294,GA$28)&gt;10,INDEX(INDIRECT(FV294),$E294,$F294)="",INDEX(INDIRECT(FV294),$E294,$F294)&gt;=INDEX(INDIRECT(FV294),1,GA$28)),0,(INDEX(INDIRECT(FV294),$E294,$F294))-INDEX(INDIRECT(FV294),1,GA$28))*(10-INDEX(INDIRECT("times"&amp;FT$2),$F294,GA$28))/10</f>
        <v>0</v>
      </c>
      <c r="GB294" s="63">
        <f ca="1">IF(OR(INDEX(INDIRECT("times"&amp;FT$2),$F294,GB$28)&gt;10,INDEX(INDIRECT(FV294),$E294,$F294)="",INDEX(INDIRECT(FV294),$E294,$F294)&gt;=INDEX(INDIRECT(FV294),1,GB$28)),0,(INDEX(INDIRECT(FV294),$E294,$F294))-INDEX(INDIRECT(FV294),1,GB$28))*(10-INDEX(INDIRECT("times"&amp;FT$2),$F294,GB$28))/10</f>
        <v>0</v>
      </c>
      <c r="GC294" s="63">
        <f ca="1">IF(OR(INDEX(INDIRECT("times"&amp;FT$2),$F294,GC$28)&gt;10,INDEX(INDIRECT(FV294),$E294,$F294)="",INDEX(INDIRECT(FV294),$E294,$F294)&gt;=INDEX(INDIRECT(FV294),1,GC$28)),0,(INDEX(INDIRECT(FV294),$E294,$F294))-INDEX(INDIRECT(FV294),1,GC$28))*(10-INDEX(INDIRECT("times"&amp;FT$2),$F294,GC$28))/10</f>
        <v>0</v>
      </c>
      <c r="GD294" s="63">
        <f ca="1">IF(OR(INDEX(INDIRECT("times"&amp;FT$2),$F294,GD$28)&gt;10,INDEX(INDIRECT(FV294),$E294,$F294)="",INDEX(INDIRECT(FV294),$E294,$F294)&gt;=INDEX(INDIRECT(FV294),1,GD$28)),0,(INDEX(INDIRECT(FV294),$E294,$F294))-INDEX(INDIRECT(FV294),1,GD$28))*(10-INDEX(INDIRECT("times"&amp;FT$2),$F294,GD$28))/10</f>
        <v>0</v>
      </c>
      <c r="GE294" s="63">
        <f ca="1">IF(OR(INDEX(INDIRECT("times"&amp;FT$2),$F294,GE$28)&gt;10,INDEX(INDIRECT(FV294),$E294,$F294)="",INDEX(INDIRECT(FV294),$E294,$F294)&gt;=INDEX(INDIRECT(FV294),1,GE$28)),0,(INDEX(INDIRECT(FV294),$E294,$F294))-INDEX(INDIRECT(FV294),1,GE$28))*(10-INDEX(INDIRECT("times"&amp;FT$2),$F294,GE$28))/10</f>
        <v>0</v>
      </c>
      <c r="GF294" s="63">
        <f ca="1">IF(OR(INDEX(INDIRECT("times"&amp;FT$2),$F294,GF$28)&gt;10,INDEX(INDIRECT(FV294),$E294,$F294)="",INDEX(INDIRECT(FV294),$E294,$F294)&gt;=INDEX(INDIRECT(FV294),1,GF$28)),0,(INDEX(INDIRECT(FV294),$E294,$F294))-INDEX(INDIRECT(FV294),1,GF$28))*(10-INDEX(INDIRECT("times"&amp;FT$2),$F294,GF$28))/10</f>
        <v>0</v>
      </c>
      <c r="GG294" s="63">
        <f ca="1">IF(OR(INDEX(INDIRECT("times"&amp;FT$2),$F294,GG$28)&gt;10,INDEX(INDIRECT(FV294),$E294,$F294)="",INDEX(INDIRECT(FV294),$E294,$F294)&gt;=INDEX(INDIRECT(FV294),1,GG$28)),0,(INDEX(INDIRECT(FV294),$E294,$F294))-INDEX(INDIRECT(FV294),1,GG$28))*(10-INDEX(INDIRECT("times"&amp;FT$2),$F294,GG$28))/10</f>
        <v>0</v>
      </c>
      <c r="GH294" s="63">
        <f ca="1">IF(OR(INDEX(INDIRECT("times"&amp;FT$2),$F294,GH$28)&gt;10,INDEX(INDIRECT(FV294),$E294,$F294)="",INDEX(INDIRECT(FV294),$E294,$F294)&gt;=INDEX(INDIRECT(FV294),1,GH$28)),0,(INDEX(INDIRECT(FV294),$E294,$F294))-INDEX(INDIRECT(FV294),1,GH$28))*(10-INDEX(INDIRECT("times"&amp;FT$2),$F294,GH$28))/10</f>
        <v>0</v>
      </c>
      <c r="GI294" s="63">
        <f ca="1">IF(OR(INDEX(INDIRECT("times"&amp;FT$2),$F294,GI$28)&gt;10,INDEX(INDIRECT(FV294),$E294,$F294)="",INDEX(INDIRECT(FV294),$E294,$F294)&gt;=INDEX(INDIRECT(FV294),1,GI$28)),0,(INDEX(INDIRECT(FV294),$E294,$F294))-INDEX(INDIRECT(FV294),1,GI$28))*(10-INDEX(INDIRECT("times"&amp;FT$2),$F294,GI$28))/10</f>
        <v>0</v>
      </c>
      <c r="GJ294" s="63">
        <f ca="1">IF(OR(INDEX(INDIRECT("times"&amp;FT$2),$F294,GJ$28)&gt;10,INDEX(INDIRECT(FV294),$E294,$F294)="",INDEX(INDIRECT(FV294),$E294,$F294)&gt;=INDEX(INDIRECT(FV294),1,GJ$28)),0,(INDEX(INDIRECT(FV294),$E294,$F294))-INDEX(INDIRECT(FV294),1,GJ$28))*(10-INDEX(INDIRECT("times"&amp;FT$2),$F294,GJ$28))/10</f>
        <v>0</v>
      </c>
      <c r="GK294" s="63">
        <f ca="1">IF(OR(INDEX(INDIRECT("times"&amp;FT$2),$F294,GK$28)&gt;10,INDEX(INDIRECT(FV294),$E294,$F294)="",INDEX(INDIRECT(FV294),$E294,$F294)&gt;=INDEX(INDIRECT(FV294),1,GK$28)),0,(INDEX(INDIRECT(FV294),$E294,$F294))-INDEX(INDIRECT(FV294),1,GK$28))*(10-INDEX(INDIRECT("times"&amp;FT$2),$F294,GK$28))/10</f>
        <v>0</v>
      </c>
      <c r="GL294" s="63">
        <f ca="1">IF(OR(INDEX(INDIRECT("times"&amp;FT$2),$F294,GL$28)&gt;10,INDEX(INDIRECT(FV294),$E294,$F294)="",INDEX(INDIRECT(FV294),$E294,$F294)&gt;=INDEX(INDIRECT(FV294),1,GL$28)),0,(INDEX(INDIRECT(FV294),$E294,$F294))-INDEX(INDIRECT(FV294),1,GL$28))*(10-INDEX(INDIRECT("times"&amp;FT$2),$F294,GL$28))/10</f>
        <v>0</v>
      </c>
      <c r="GM294" s="63">
        <f ca="1">IF(OR(INDEX(INDIRECT("times"&amp;FT$2),$F294,GM$28)&gt;10,INDEX(INDIRECT(FV294),$E294,$F294)="",INDEX(INDIRECT(FV294),$E294,$F294)&gt;=INDEX(INDIRECT(FV294),1,GM$28)),0,(INDEX(INDIRECT(FV294),$E294,$F294))-INDEX(INDIRECT(FV294),1,GM$28))*(10-INDEX(INDIRECT("times"&amp;FT$2),$F294,GM$28))/10</f>
        <v>0</v>
      </c>
      <c r="GN294" s="63">
        <f ca="1">IF(OR(INDEX(INDIRECT("times"&amp;FT$2),$F294,GN$28)&gt;10,INDEX(INDIRECT(FV294),$E294,$F294)="",INDEX(INDIRECT(FV294),$E294,$F294)&gt;=INDEX(INDIRECT(FV294),1,GN$28)),0,(INDEX(INDIRECT(FV294),$E294,$F294))-INDEX(INDIRECT(FV294),1,GN$28))*(10-INDEX(INDIRECT("times"&amp;FT$2),$F294,GN$28))/10</f>
        <v>0</v>
      </c>
      <c r="GO294" s="63">
        <f ca="1">IF(OR(INDEX(INDIRECT("times"&amp;FT$2),$F294,GO$28)&gt;10,INDEX(INDIRECT(FV294),$E294,$F294)="",INDEX(INDIRECT(FV294),$E294,$F294)&gt;=INDEX(INDIRECT(FV294),1,GO$28)),0,(INDEX(INDIRECT(FV294),$E294,$F294))-INDEX(INDIRECT(FV294),1,GO$28))*(10-INDEX(INDIRECT("times"&amp;FT$2),$F294,GO$28))/10</f>
        <v>0</v>
      </c>
      <c r="GP294" s="63">
        <f ca="1">IF(OR(INDEX(INDIRECT("times"&amp;FT$2),$F294,GP$28)&gt;10,INDEX(INDIRECT(FV294),$E294,$F294)="",INDEX(INDIRECT(FV294),$E294,$F294)&gt;=INDEX(INDIRECT(FV294),1,GP$28)),0,(INDEX(INDIRECT(FV294),$E294,$F294))-INDEX(INDIRECT(FV294),1,GP$28))*(10-INDEX(INDIRECT("times"&amp;FT$2),$F294,GP$28))/10</f>
        <v>0</v>
      </c>
      <c r="GQ294" s="63">
        <f ca="1">IF(OR(INDEX(INDIRECT("times"&amp;FT$2),$F294,GQ$28)&gt;10,INDEX(INDIRECT(FV294),$E294,$F294)="",INDEX(INDIRECT(FV294),$E294,$F294)&gt;=INDEX(INDIRECT(FV294),1,GQ$28)),0,(INDEX(INDIRECT(FV294),$E294,$F294))-INDEX(INDIRECT(FV294),1,GQ$28))*(10-INDEX(INDIRECT("times"&amp;FT$2),$F294,GQ$28))/10</f>
        <v>0</v>
      </c>
      <c r="GR294" s="63">
        <f ca="1">IF(OR(INDEX(INDIRECT("times"&amp;FT$2),$F294,GR$28)&gt;10,INDEX(INDIRECT(FV294),$E294,$F294)="",INDEX(INDIRECT(FV294),$E294,$F294)&gt;=INDEX(INDIRECT(FV294),1,GR$28)),0,(INDEX(INDIRECT(FV294),$E294,$F294))-INDEX(INDIRECT(FV294),1,GR$28))*(10-INDEX(INDIRECT("times"&amp;FT$2),$F294,GR$28))/10</f>
        <v>0</v>
      </c>
      <c r="GS294" s="64">
        <f ca="1">IF(OR(INDEX(INDIRECT("times"&amp;FT$2),$F294,GS$28)&gt;10,INDEX(INDIRECT(FV294),$E294,$F294)="",INDEX(INDIRECT(FV294),$E294,$F294)&gt;=INDEX(INDIRECT(FV294),1,GS$28)),0,(INDEX(INDIRECT(FV294),$E294,$F294))-INDEX(INDIRECT(FV294),1,GS$28))*(10-INDEX(INDIRECT("times"&amp;FT$2),$F294,GS$28))/10</f>
        <v>0</v>
      </c>
      <c r="GT294" s="201">
        <v>21</v>
      </c>
      <c r="GV294" s="18" t="s">
        <v>230</v>
      </c>
      <c r="GW294" s="122">
        <f>GV236</f>
        <v>2</v>
      </c>
      <c r="GX294" s="122" t="str">
        <f>GV237</f>
        <v>lei65</v>
      </c>
      <c r="GY294" s="210" t="str">
        <f t="shared" si="1205"/>
        <v>core2_lei65</v>
      </c>
      <c r="GZ294" s="122">
        <v>5</v>
      </c>
      <c r="HA294" s="33">
        <v>21</v>
      </c>
      <c r="HB294" s="62">
        <f ca="1">IF(OR(INDEX(INDIRECT("times"&amp;GW$2),$F294,HB$28)&gt;10,INDEX(INDIRECT(GY294),$E294,$F294)="",INDEX(INDIRECT(GY294),$E294,$F294)&gt;=INDEX(INDIRECT(GY294),1,HB$28)),0,(INDEX(INDIRECT(GY294),$E294,$F294))-INDEX(INDIRECT(GY294),1,HB$28))*(10-INDEX(INDIRECT("times"&amp;GW$2),$F294,HB$28))/10</f>
        <v>0</v>
      </c>
      <c r="HC294" s="63">
        <f ca="1">IF(OR(INDEX(INDIRECT("times"&amp;GW$2),$F294,HC$28)&gt;10,INDEX(INDIRECT(GY294),$E294,$F294)="",INDEX(INDIRECT(GY294),$E294,$F294)&gt;=INDEX(INDIRECT(GY294),1,HC$28)),0,(INDEX(INDIRECT(GY294),$E294,$F294))-INDEX(INDIRECT(GY294),1,HC$28))*(10-INDEX(INDIRECT("times"&amp;GW$2),$F294,HC$28))/10</f>
        <v>0</v>
      </c>
      <c r="HD294" s="63">
        <f ca="1">IF(OR(INDEX(INDIRECT("times"&amp;GW$2),$F294,HD$28)&gt;10,INDEX(INDIRECT(GY294),$E294,$F294)="",INDEX(INDIRECT(GY294),$E294,$F294)&gt;=INDEX(INDIRECT(GY294),1,HD$28)),0,(INDEX(INDIRECT(GY294),$E294,$F294))-INDEX(INDIRECT(GY294),1,HD$28))*(10-INDEX(INDIRECT("times"&amp;GW$2),$F294,HD$28))/10</f>
        <v>0</v>
      </c>
      <c r="HE294" s="63">
        <f ca="1">IF(OR(INDEX(INDIRECT("times"&amp;GW$2),$F294,HE$28)&gt;10,INDEX(INDIRECT(GY294),$E294,$F294)="",INDEX(INDIRECT(GY294),$E294,$F294)&gt;=INDEX(INDIRECT(GY294),1,HE$28)),0,(INDEX(INDIRECT(GY294),$E294,$F294))-INDEX(INDIRECT(GY294),1,HE$28))*(10-INDEX(INDIRECT("times"&amp;GW$2),$F294,HE$28))/10</f>
        <v>0</v>
      </c>
      <c r="HF294" s="63">
        <f ca="1">IF(OR(INDEX(INDIRECT("times"&amp;GW$2),$F294,HF$28)&gt;10,INDEX(INDIRECT(GY294),$E294,$F294)="",INDEX(INDIRECT(GY294),$E294,$F294)&gt;=INDEX(INDIRECT(GY294),1,HF$28)),0,(INDEX(INDIRECT(GY294),$E294,$F294))-INDEX(INDIRECT(GY294),1,HF$28))*(10-INDEX(INDIRECT("times"&amp;GW$2),$F294,HF$28))/10</f>
        <v>0</v>
      </c>
      <c r="HG294" s="63">
        <f ca="1">IF(OR(INDEX(INDIRECT("times"&amp;GW$2),$F294,HG$28)&gt;10,INDEX(INDIRECT(GY294),$E294,$F294)="",INDEX(INDIRECT(GY294),$E294,$F294)&gt;=INDEX(INDIRECT(GY294),1,HG$28)),0,(INDEX(INDIRECT(GY294),$E294,$F294))-INDEX(INDIRECT(GY294),1,HG$28))*(10-INDEX(INDIRECT("times"&amp;GW$2),$F294,HG$28))/10</f>
        <v>0</v>
      </c>
      <c r="HH294" s="63">
        <f ca="1">IF(OR(INDEX(INDIRECT("times"&amp;GW$2),$F294,HH$28)&gt;10,INDEX(INDIRECT(GY294),$E294,$F294)="",INDEX(INDIRECT(GY294),$E294,$F294)&gt;=INDEX(INDIRECT(GY294),1,HH$28)),0,(INDEX(INDIRECT(GY294),$E294,$F294))-INDEX(INDIRECT(GY294),1,HH$28))*(10-INDEX(INDIRECT("times"&amp;GW$2),$F294,HH$28))/10</f>
        <v>0</v>
      </c>
      <c r="HI294" s="63">
        <f ca="1">IF(OR(INDEX(INDIRECT("times"&amp;GW$2),$F294,HI$28)&gt;10,INDEX(INDIRECT(GY294),$E294,$F294)="",INDEX(INDIRECT(GY294),$E294,$F294)&gt;=INDEX(INDIRECT(GY294),1,HI$28)),0,(INDEX(INDIRECT(GY294),$E294,$F294))-INDEX(INDIRECT(GY294),1,HI$28))*(10-INDEX(INDIRECT("times"&amp;GW$2),$F294,HI$28))/10</f>
        <v>0</v>
      </c>
      <c r="HJ294" s="63">
        <f ca="1">IF(OR(INDEX(INDIRECT("times"&amp;GW$2),$F294,HJ$28)&gt;10,INDEX(INDIRECT(GY294),$E294,$F294)="",INDEX(INDIRECT(GY294),$E294,$F294)&gt;=INDEX(INDIRECT(GY294),1,HJ$28)),0,(INDEX(INDIRECT(GY294),$E294,$F294))-INDEX(INDIRECT(GY294),1,HJ$28))*(10-INDEX(INDIRECT("times"&amp;GW$2),$F294,HJ$28))/10</f>
        <v>0</v>
      </c>
      <c r="HK294" s="63">
        <f ca="1">IF(OR(INDEX(INDIRECT("times"&amp;GW$2),$F294,HK$28)&gt;10,INDEX(INDIRECT(GY294),$E294,$F294)="",INDEX(INDIRECT(GY294),$E294,$F294)&gt;=INDEX(INDIRECT(GY294),1,HK$28)),0,(INDEX(INDIRECT(GY294),$E294,$F294))-INDEX(INDIRECT(GY294),1,HK$28))*(10-INDEX(INDIRECT("times"&amp;GW$2),$F294,HK$28))/10</f>
        <v>0</v>
      </c>
      <c r="HL294" s="63">
        <f ca="1">IF(OR(INDEX(INDIRECT("times"&amp;GW$2),$F294,HL$28)&gt;10,INDEX(INDIRECT(GY294),$E294,$F294)="",INDEX(INDIRECT(GY294),$E294,$F294)&gt;=INDEX(INDIRECT(GY294),1,HL$28)),0,(INDEX(INDIRECT(GY294),$E294,$F294))-INDEX(INDIRECT(GY294),1,HL$28))*(10-INDEX(INDIRECT("times"&amp;GW$2),$F294,HL$28))/10</f>
        <v>0</v>
      </c>
      <c r="HM294" s="63">
        <f ca="1">IF(OR(INDEX(INDIRECT("times"&amp;GW$2),$F294,HM$28)&gt;10,INDEX(INDIRECT(GY294),$E294,$F294)="",INDEX(INDIRECT(GY294),$E294,$F294)&gt;=INDEX(INDIRECT(GY294),1,HM$28)),0,(INDEX(INDIRECT(GY294),$E294,$F294))-INDEX(INDIRECT(GY294),1,HM$28))*(10-INDEX(INDIRECT("times"&amp;GW$2),$F294,HM$28))/10</f>
        <v>0</v>
      </c>
      <c r="HN294" s="63">
        <f ca="1">IF(OR(INDEX(INDIRECT("times"&amp;GW$2),$F294,HN$28)&gt;10,INDEX(INDIRECT(GY294),$E294,$F294)="",INDEX(INDIRECT(GY294),$E294,$F294)&gt;=INDEX(INDIRECT(GY294),1,HN$28)),0,(INDEX(INDIRECT(GY294),$E294,$F294))-INDEX(INDIRECT(GY294),1,HN$28))*(10-INDEX(INDIRECT("times"&amp;GW$2),$F294,HN$28))/10</f>
        <v>0</v>
      </c>
      <c r="HO294" s="63">
        <f ca="1">IF(OR(INDEX(INDIRECT("times"&amp;GW$2),$F294,HO$28)&gt;10,INDEX(INDIRECT(GY294),$E294,$F294)="",INDEX(INDIRECT(GY294),$E294,$F294)&gt;=INDEX(INDIRECT(GY294),1,HO$28)),0,(INDEX(INDIRECT(GY294),$E294,$F294))-INDEX(INDIRECT(GY294),1,HO$28))*(10-INDEX(INDIRECT("times"&amp;GW$2),$F294,HO$28))/10</f>
        <v>0</v>
      </c>
      <c r="HP294" s="63">
        <f ca="1">IF(OR(INDEX(INDIRECT("times"&amp;GW$2),$F294,HP$28)&gt;10,INDEX(INDIRECT(GY294),$E294,$F294)="",INDEX(INDIRECT(GY294),$E294,$F294)&gt;=INDEX(INDIRECT(GY294),1,HP$28)),0,(INDEX(INDIRECT(GY294),$E294,$F294))-INDEX(INDIRECT(GY294),1,HP$28))*(10-INDEX(INDIRECT("times"&amp;GW$2),$F294,HP$28))/10</f>
        <v>0</v>
      </c>
      <c r="HQ294" s="63">
        <f ca="1">IF(OR(INDEX(INDIRECT("times"&amp;GW$2),$F294,HQ$28)&gt;10,INDEX(INDIRECT(GY294),$E294,$F294)="",INDEX(INDIRECT(GY294),$E294,$F294)&gt;=INDEX(INDIRECT(GY294),1,HQ$28)),0,(INDEX(INDIRECT(GY294),$E294,$F294))-INDEX(INDIRECT(GY294),1,HQ$28))*(10-INDEX(INDIRECT("times"&amp;GW$2),$F294,HQ$28))/10</f>
        <v>0</v>
      </c>
      <c r="HR294" s="63">
        <f ca="1">IF(OR(INDEX(INDIRECT("times"&amp;GW$2),$F294,HR$28)&gt;10,INDEX(INDIRECT(GY294),$E294,$F294)="",INDEX(INDIRECT(GY294),$E294,$F294)&gt;=INDEX(INDIRECT(GY294),1,HR$28)),0,(INDEX(INDIRECT(GY294),$E294,$F294))-INDEX(INDIRECT(GY294),1,HR$28))*(10-INDEX(INDIRECT("times"&amp;GW$2),$F294,HR$28))/10</f>
        <v>0</v>
      </c>
      <c r="HS294" s="63">
        <f ca="1">IF(OR(INDEX(INDIRECT("times"&amp;GW$2),$F294,HS$28)&gt;10,INDEX(INDIRECT(GY294),$E294,$F294)="",INDEX(INDIRECT(GY294),$E294,$F294)&gt;=INDEX(INDIRECT(GY294),1,HS$28)),0,(INDEX(INDIRECT(GY294),$E294,$F294))-INDEX(INDIRECT(GY294),1,HS$28))*(10-INDEX(INDIRECT("times"&amp;GW$2),$F294,HS$28))/10</f>
        <v>0</v>
      </c>
      <c r="HT294" s="63">
        <f ca="1">IF(OR(INDEX(INDIRECT("times"&amp;GW$2),$F294,HT$28)&gt;10,INDEX(INDIRECT(GY294),$E294,$F294)="",INDEX(INDIRECT(GY294),$E294,$F294)&gt;=INDEX(INDIRECT(GY294),1,HT$28)),0,(INDEX(INDIRECT(GY294),$E294,$F294))-INDEX(INDIRECT(GY294),1,HT$28))*(10-INDEX(INDIRECT("times"&amp;GW$2),$F294,HT$28))/10</f>
        <v>0</v>
      </c>
      <c r="HU294" s="63">
        <f ca="1">IF(OR(INDEX(INDIRECT("times"&amp;GW$2),$F294,HU$28)&gt;10,INDEX(INDIRECT(GY294),$E294,$F294)="",INDEX(INDIRECT(GY294),$E294,$F294)&gt;=INDEX(INDIRECT(GY294),1,HU$28)),0,(INDEX(INDIRECT(GY294),$E294,$F294))-INDEX(INDIRECT(GY294),1,HU$28))*(10-INDEX(INDIRECT("times"&amp;GW$2),$F294,HU$28))/10</f>
        <v>0</v>
      </c>
      <c r="HV294" s="64">
        <f ca="1">IF(OR(INDEX(INDIRECT("times"&amp;GW$2),$F294,HV$28)&gt;10,INDEX(INDIRECT(GY294),$E294,$F294)="",INDEX(INDIRECT(GY294),$E294,$F294)&gt;=INDEX(INDIRECT(GY294),1,HV$28)),0,(INDEX(INDIRECT(GY294),$E294,$F294))-INDEX(INDIRECT(GY294),1,HV$28))*(10-INDEX(INDIRECT("times"&amp;GW$2),$F294,HV$28))/10</f>
        <v>0</v>
      </c>
      <c r="HW294" s="201">
        <v>21</v>
      </c>
    </row>
    <row r="295" spans="1:231" ht="15">
      <c r="A295" s="17" t="s">
        <v>189</v>
      </c>
      <c r="B295" s="124">
        <f>A236</f>
        <v>2</v>
      </c>
      <c r="C295" s="124" t="str">
        <f>A237</f>
        <v>work1834</v>
      </c>
      <c r="D295" s="223"/>
      <c r="E295" s="124"/>
      <c r="F295" s="11"/>
      <c r="G295" s="43">
        <f ca="1">MIN(G253:G273)</f>
        <v>0</v>
      </c>
      <c r="H295" s="44">
        <f t="shared" ref="H295:AA295" ca="1" si="1206">MIN(H253:H273)</f>
        <v>0</v>
      </c>
      <c r="I295" s="44">
        <f t="shared" ca="1" si="1206"/>
        <v>0</v>
      </c>
      <c r="J295" s="44">
        <f t="shared" ca="1" si="1206"/>
        <v>0</v>
      </c>
      <c r="K295" s="44">
        <f t="shared" ca="1" si="1206"/>
        <v>0</v>
      </c>
      <c r="L295" s="44">
        <f t="shared" ca="1" si="1206"/>
        <v>0</v>
      </c>
      <c r="M295" s="44">
        <f t="shared" ca="1" si="1206"/>
        <v>0</v>
      </c>
      <c r="N295" s="44">
        <f t="shared" ca="1" si="1206"/>
        <v>0</v>
      </c>
      <c r="O295" s="44">
        <f t="shared" ca="1" si="1206"/>
        <v>0</v>
      </c>
      <c r="P295" s="44">
        <f t="shared" ca="1" si="1206"/>
        <v>0</v>
      </c>
      <c r="Q295" s="44">
        <f t="shared" ca="1" si="1206"/>
        <v>0</v>
      </c>
      <c r="R295" s="44">
        <f t="shared" ca="1" si="1206"/>
        <v>0</v>
      </c>
      <c r="S295" s="44">
        <f t="shared" ca="1" si="1206"/>
        <v>0</v>
      </c>
      <c r="T295" s="44">
        <f t="shared" ca="1" si="1206"/>
        <v>0</v>
      </c>
      <c r="U295" s="44">
        <f t="shared" ca="1" si="1206"/>
        <v>0</v>
      </c>
      <c r="V295" s="44">
        <f t="shared" ca="1" si="1206"/>
        <v>0</v>
      </c>
      <c r="W295" s="44">
        <f t="shared" ca="1" si="1206"/>
        <v>0</v>
      </c>
      <c r="X295" s="44">
        <f t="shared" ca="1" si="1206"/>
        <v>0</v>
      </c>
      <c r="Y295" s="44">
        <f t="shared" ca="1" si="1206"/>
        <v>0</v>
      </c>
      <c r="Z295" s="44">
        <f t="shared" ca="1" si="1206"/>
        <v>0</v>
      </c>
      <c r="AA295" s="44">
        <f t="shared" ca="1" si="1206"/>
        <v>0</v>
      </c>
      <c r="AB295" s="401"/>
      <c r="AD295" s="17" t="s">
        <v>189</v>
      </c>
      <c r="AE295" s="124">
        <f>AD236</f>
        <v>2</v>
      </c>
      <c r="AF295" s="124" t="str">
        <f>AD237</f>
        <v>shop1834</v>
      </c>
      <c r="AG295" s="223"/>
      <c r="AH295" s="124"/>
      <c r="AI295" s="11"/>
      <c r="AJ295" s="43">
        <f ca="1">MIN(AJ253:AJ273)</f>
        <v>0</v>
      </c>
      <c r="AK295" s="44">
        <f t="shared" ref="AK295:BD295" ca="1" si="1207">MIN(AK253:AK273)</f>
        <v>0</v>
      </c>
      <c r="AL295" s="44">
        <f t="shared" ca="1" si="1207"/>
        <v>0</v>
      </c>
      <c r="AM295" s="44">
        <f t="shared" ca="1" si="1207"/>
        <v>0</v>
      </c>
      <c r="AN295" s="44">
        <f t="shared" ca="1" si="1207"/>
        <v>0</v>
      </c>
      <c r="AO295" s="44">
        <f t="shared" ca="1" si="1207"/>
        <v>0</v>
      </c>
      <c r="AP295" s="44">
        <f t="shared" ca="1" si="1207"/>
        <v>0</v>
      </c>
      <c r="AQ295" s="44">
        <f t="shared" ca="1" si="1207"/>
        <v>0</v>
      </c>
      <c r="AR295" s="44">
        <f t="shared" ca="1" si="1207"/>
        <v>0</v>
      </c>
      <c r="AS295" s="44">
        <f t="shared" ca="1" si="1207"/>
        <v>0</v>
      </c>
      <c r="AT295" s="44">
        <f t="shared" ca="1" si="1207"/>
        <v>0</v>
      </c>
      <c r="AU295" s="44">
        <f t="shared" ca="1" si="1207"/>
        <v>0</v>
      </c>
      <c r="AV295" s="44">
        <f t="shared" ca="1" si="1207"/>
        <v>0</v>
      </c>
      <c r="AW295" s="44">
        <f t="shared" ca="1" si="1207"/>
        <v>0</v>
      </c>
      <c r="AX295" s="44">
        <f t="shared" ca="1" si="1207"/>
        <v>0</v>
      </c>
      <c r="AY295" s="44">
        <f t="shared" ca="1" si="1207"/>
        <v>0</v>
      </c>
      <c r="AZ295" s="44">
        <f t="shared" ca="1" si="1207"/>
        <v>0</v>
      </c>
      <c r="BA295" s="44">
        <f t="shared" ca="1" si="1207"/>
        <v>0</v>
      </c>
      <c r="BB295" s="44">
        <f t="shared" ca="1" si="1207"/>
        <v>0</v>
      </c>
      <c r="BC295" s="44">
        <f t="shared" ca="1" si="1207"/>
        <v>0</v>
      </c>
      <c r="BD295" s="44">
        <f t="shared" ca="1" si="1207"/>
        <v>0</v>
      </c>
      <c r="BE295" s="401"/>
      <c r="BG295" s="17" t="s">
        <v>189</v>
      </c>
      <c r="BH295" s="124">
        <f>BG236</f>
        <v>2</v>
      </c>
      <c r="BI295" s="124" t="str">
        <f>BG237</f>
        <v>lei1834</v>
      </c>
      <c r="BJ295" s="223"/>
      <c r="BK295" s="124"/>
      <c r="BL295" s="11"/>
      <c r="BM295" s="43">
        <f ca="1">MIN(BM253:BM273)</f>
        <v>0</v>
      </c>
      <c r="BN295" s="44">
        <f t="shared" ref="BN295:CG295" ca="1" si="1208">MIN(BN253:BN273)</f>
        <v>0</v>
      </c>
      <c r="BO295" s="44">
        <f t="shared" ca="1" si="1208"/>
        <v>0</v>
      </c>
      <c r="BP295" s="44">
        <f t="shared" ca="1" si="1208"/>
        <v>0</v>
      </c>
      <c r="BQ295" s="44">
        <f t="shared" ca="1" si="1208"/>
        <v>0</v>
      </c>
      <c r="BR295" s="44">
        <f t="shared" ca="1" si="1208"/>
        <v>0</v>
      </c>
      <c r="BS295" s="44">
        <f t="shared" ca="1" si="1208"/>
        <v>0</v>
      </c>
      <c r="BT295" s="44">
        <f t="shared" ca="1" si="1208"/>
        <v>0</v>
      </c>
      <c r="BU295" s="44">
        <f t="shared" ca="1" si="1208"/>
        <v>0</v>
      </c>
      <c r="BV295" s="44">
        <f t="shared" ca="1" si="1208"/>
        <v>0</v>
      </c>
      <c r="BW295" s="44">
        <f t="shared" ca="1" si="1208"/>
        <v>0</v>
      </c>
      <c r="BX295" s="44">
        <f t="shared" ca="1" si="1208"/>
        <v>0</v>
      </c>
      <c r="BY295" s="44">
        <f t="shared" ca="1" si="1208"/>
        <v>0</v>
      </c>
      <c r="BZ295" s="44">
        <f t="shared" ca="1" si="1208"/>
        <v>0</v>
      </c>
      <c r="CA295" s="44">
        <f t="shared" ca="1" si="1208"/>
        <v>0</v>
      </c>
      <c r="CB295" s="44">
        <f t="shared" ca="1" si="1208"/>
        <v>0</v>
      </c>
      <c r="CC295" s="44">
        <f t="shared" ca="1" si="1208"/>
        <v>0</v>
      </c>
      <c r="CD295" s="44">
        <f t="shared" ca="1" si="1208"/>
        <v>0</v>
      </c>
      <c r="CE295" s="44">
        <f t="shared" ca="1" si="1208"/>
        <v>0</v>
      </c>
      <c r="CF295" s="44">
        <f t="shared" ca="1" si="1208"/>
        <v>0</v>
      </c>
      <c r="CG295" s="44">
        <f t="shared" ca="1" si="1208"/>
        <v>0</v>
      </c>
      <c r="CH295" s="401"/>
      <c r="CJ295" s="17" t="s">
        <v>189</v>
      </c>
      <c r="CK295" s="124">
        <f>CJ236</f>
        <v>2</v>
      </c>
      <c r="CL295" s="124" t="str">
        <f>CJ237</f>
        <v>work3564</v>
      </c>
      <c r="CM295" s="223"/>
      <c r="CN295" s="124"/>
      <c r="CO295" s="11"/>
      <c r="CP295" s="43">
        <f ca="1">MIN(CP253:CP273)</f>
        <v>0</v>
      </c>
      <c r="CQ295" s="44">
        <f t="shared" ref="CQ295:DJ295" ca="1" si="1209">MIN(CQ253:CQ273)</f>
        <v>0</v>
      </c>
      <c r="CR295" s="44">
        <f t="shared" ca="1" si="1209"/>
        <v>0</v>
      </c>
      <c r="CS295" s="44">
        <f t="shared" ca="1" si="1209"/>
        <v>0</v>
      </c>
      <c r="CT295" s="44">
        <f t="shared" ca="1" si="1209"/>
        <v>0</v>
      </c>
      <c r="CU295" s="44">
        <f t="shared" ca="1" si="1209"/>
        <v>0</v>
      </c>
      <c r="CV295" s="44">
        <f t="shared" ca="1" si="1209"/>
        <v>0</v>
      </c>
      <c r="CW295" s="44">
        <f t="shared" ca="1" si="1209"/>
        <v>0</v>
      </c>
      <c r="CX295" s="44">
        <f t="shared" ca="1" si="1209"/>
        <v>0</v>
      </c>
      <c r="CY295" s="44">
        <f t="shared" ca="1" si="1209"/>
        <v>0</v>
      </c>
      <c r="CZ295" s="44">
        <f t="shared" ca="1" si="1209"/>
        <v>0</v>
      </c>
      <c r="DA295" s="44">
        <f t="shared" ca="1" si="1209"/>
        <v>0</v>
      </c>
      <c r="DB295" s="44">
        <f t="shared" ca="1" si="1209"/>
        <v>0</v>
      </c>
      <c r="DC295" s="44">
        <f t="shared" ca="1" si="1209"/>
        <v>0</v>
      </c>
      <c r="DD295" s="44">
        <f t="shared" ca="1" si="1209"/>
        <v>0</v>
      </c>
      <c r="DE295" s="44">
        <f t="shared" ca="1" si="1209"/>
        <v>0</v>
      </c>
      <c r="DF295" s="44">
        <f t="shared" ca="1" si="1209"/>
        <v>0</v>
      </c>
      <c r="DG295" s="44">
        <f t="shared" ca="1" si="1209"/>
        <v>0</v>
      </c>
      <c r="DH295" s="44">
        <f t="shared" ca="1" si="1209"/>
        <v>0</v>
      </c>
      <c r="DI295" s="44">
        <f t="shared" ca="1" si="1209"/>
        <v>0</v>
      </c>
      <c r="DJ295" s="44">
        <f t="shared" ca="1" si="1209"/>
        <v>0</v>
      </c>
      <c r="DK295" s="401"/>
      <c r="DM295" s="17" t="s">
        <v>189</v>
      </c>
      <c r="DN295" s="124">
        <f>DM236</f>
        <v>2</v>
      </c>
      <c r="DO295" s="124" t="str">
        <f>DM237</f>
        <v>shop3564</v>
      </c>
      <c r="DP295" s="223"/>
      <c r="DQ295" s="124"/>
      <c r="DR295" s="11"/>
      <c r="DS295" s="43">
        <f ca="1">MIN(DS253:DS273)</f>
        <v>0</v>
      </c>
      <c r="DT295" s="44">
        <f t="shared" ref="DT295:EM295" ca="1" si="1210">MIN(DT253:DT273)</f>
        <v>0</v>
      </c>
      <c r="DU295" s="44">
        <f t="shared" ca="1" si="1210"/>
        <v>0</v>
      </c>
      <c r="DV295" s="44">
        <f t="shared" ca="1" si="1210"/>
        <v>0</v>
      </c>
      <c r="DW295" s="44">
        <f t="shared" ca="1" si="1210"/>
        <v>0</v>
      </c>
      <c r="DX295" s="44">
        <f t="shared" ca="1" si="1210"/>
        <v>0</v>
      </c>
      <c r="DY295" s="44">
        <f t="shared" ca="1" si="1210"/>
        <v>0</v>
      </c>
      <c r="DZ295" s="44">
        <f t="shared" ca="1" si="1210"/>
        <v>0</v>
      </c>
      <c r="EA295" s="44">
        <f t="shared" ca="1" si="1210"/>
        <v>0</v>
      </c>
      <c r="EB295" s="44">
        <f t="shared" ca="1" si="1210"/>
        <v>0</v>
      </c>
      <c r="EC295" s="44">
        <f t="shared" ca="1" si="1210"/>
        <v>0</v>
      </c>
      <c r="ED295" s="44">
        <f t="shared" ca="1" si="1210"/>
        <v>0</v>
      </c>
      <c r="EE295" s="44">
        <f t="shared" ca="1" si="1210"/>
        <v>0</v>
      </c>
      <c r="EF295" s="44">
        <f t="shared" ca="1" si="1210"/>
        <v>0</v>
      </c>
      <c r="EG295" s="44">
        <f t="shared" ca="1" si="1210"/>
        <v>0</v>
      </c>
      <c r="EH295" s="44">
        <f t="shared" ca="1" si="1210"/>
        <v>0</v>
      </c>
      <c r="EI295" s="44">
        <f t="shared" ca="1" si="1210"/>
        <v>0</v>
      </c>
      <c r="EJ295" s="44">
        <f t="shared" ca="1" si="1210"/>
        <v>0</v>
      </c>
      <c r="EK295" s="44">
        <f t="shared" ca="1" si="1210"/>
        <v>0</v>
      </c>
      <c r="EL295" s="44">
        <f t="shared" ca="1" si="1210"/>
        <v>0</v>
      </c>
      <c r="EM295" s="44">
        <f t="shared" ca="1" si="1210"/>
        <v>0</v>
      </c>
      <c r="EN295" s="401"/>
      <c r="EP295" s="17" t="s">
        <v>189</v>
      </c>
      <c r="EQ295" s="124">
        <f>EP236</f>
        <v>2</v>
      </c>
      <c r="ER295" s="124" t="str">
        <f>EP237</f>
        <v>lei3564</v>
      </c>
      <c r="ES295" s="223"/>
      <c r="ET295" s="124"/>
      <c r="EU295" s="11"/>
      <c r="EV295" s="43">
        <f ca="1">MIN(EV253:EV273)</f>
        <v>0</v>
      </c>
      <c r="EW295" s="44">
        <f t="shared" ref="EW295:FP295" ca="1" si="1211">MIN(EW253:EW273)</f>
        <v>0</v>
      </c>
      <c r="EX295" s="44">
        <f t="shared" ca="1" si="1211"/>
        <v>0</v>
      </c>
      <c r="EY295" s="44">
        <f t="shared" ca="1" si="1211"/>
        <v>0</v>
      </c>
      <c r="EZ295" s="44">
        <f t="shared" ca="1" si="1211"/>
        <v>0</v>
      </c>
      <c r="FA295" s="44">
        <f t="shared" ca="1" si="1211"/>
        <v>0</v>
      </c>
      <c r="FB295" s="44">
        <f t="shared" ca="1" si="1211"/>
        <v>0</v>
      </c>
      <c r="FC295" s="44">
        <f t="shared" ca="1" si="1211"/>
        <v>0</v>
      </c>
      <c r="FD295" s="44">
        <f t="shared" ca="1" si="1211"/>
        <v>0</v>
      </c>
      <c r="FE295" s="44">
        <f t="shared" ca="1" si="1211"/>
        <v>0</v>
      </c>
      <c r="FF295" s="44">
        <f t="shared" ca="1" si="1211"/>
        <v>0</v>
      </c>
      <c r="FG295" s="44">
        <f t="shared" ca="1" si="1211"/>
        <v>0</v>
      </c>
      <c r="FH295" s="44">
        <f t="shared" ca="1" si="1211"/>
        <v>0</v>
      </c>
      <c r="FI295" s="44">
        <f t="shared" ca="1" si="1211"/>
        <v>0</v>
      </c>
      <c r="FJ295" s="44">
        <f t="shared" ca="1" si="1211"/>
        <v>0</v>
      </c>
      <c r="FK295" s="44">
        <f t="shared" ca="1" si="1211"/>
        <v>0</v>
      </c>
      <c r="FL295" s="44">
        <f t="shared" ca="1" si="1211"/>
        <v>0</v>
      </c>
      <c r="FM295" s="44">
        <f t="shared" ca="1" si="1211"/>
        <v>0</v>
      </c>
      <c r="FN295" s="44">
        <f t="shared" ca="1" si="1211"/>
        <v>0</v>
      </c>
      <c r="FO295" s="44">
        <f t="shared" ca="1" si="1211"/>
        <v>0</v>
      </c>
      <c r="FP295" s="44">
        <f t="shared" ca="1" si="1211"/>
        <v>0</v>
      </c>
      <c r="FQ295" s="401"/>
      <c r="FS295" s="17" t="s">
        <v>189</v>
      </c>
      <c r="FT295" s="124">
        <f>FS236</f>
        <v>2</v>
      </c>
      <c r="FU295" s="124" t="str">
        <f>FS237</f>
        <v>shop65</v>
      </c>
      <c r="FV295" s="223"/>
      <c r="FW295" s="124"/>
      <c r="FX295" s="11"/>
      <c r="FY295" s="43">
        <f ca="1">MIN(FY253:FY273)</f>
        <v>0</v>
      </c>
      <c r="FZ295" s="44">
        <f t="shared" ref="FZ295:GS295" ca="1" si="1212">MIN(FZ253:FZ273)</f>
        <v>0</v>
      </c>
      <c r="GA295" s="44">
        <f t="shared" ca="1" si="1212"/>
        <v>0</v>
      </c>
      <c r="GB295" s="44">
        <f t="shared" ca="1" si="1212"/>
        <v>0</v>
      </c>
      <c r="GC295" s="44">
        <f t="shared" ca="1" si="1212"/>
        <v>0</v>
      </c>
      <c r="GD295" s="44">
        <f t="shared" ca="1" si="1212"/>
        <v>0</v>
      </c>
      <c r="GE295" s="44">
        <f t="shared" ca="1" si="1212"/>
        <v>0</v>
      </c>
      <c r="GF295" s="44">
        <f t="shared" ca="1" si="1212"/>
        <v>0</v>
      </c>
      <c r="GG295" s="44">
        <f t="shared" ca="1" si="1212"/>
        <v>0</v>
      </c>
      <c r="GH295" s="44">
        <f t="shared" ca="1" si="1212"/>
        <v>0</v>
      </c>
      <c r="GI295" s="44">
        <f t="shared" ca="1" si="1212"/>
        <v>0</v>
      </c>
      <c r="GJ295" s="44">
        <f t="shared" ca="1" si="1212"/>
        <v>0</v>
      </c>
      <c r="GK295" s="44">
        <f t="shared" ca="1" si="1212"/>
        <v>0</v>
      </c>
      <c r="GL295" s="44">
        <f t="shared" ca="1" si="1212"/>
        <v>0</v>
      </c>
      <c r="GM295" s="44">
        <f t="shared" ca="1" si="1212"/>
        <v>0</v>
      </c>
      <c r="GN295" s="44">
        <f t="shared" ca="1" si="1212"/>
        <v>0</v>
      </c>
      <c r="GO295" s="44">
        <f t="shared" ca="1" si="1212"/>
        <v>0</v>
      </c>
      <c r="GP295" s="44">
        <f t="shared" ca="1" si="1212"/>
        <v>0</v>
      </c>
      <c r="GQ295" s="44">
        <f t="shared" ca="1" si="1212"/>
        <v>0</v>
      </c>
      <c r="GR295" s="44">
        <f t="shared" ca="1" si="1212"/>
        <v>0</v>
      </c>
      <c r="GS295" s="44">
        <f t="shared" ca="1" si="1212"/>
        <v>0</v>
      </c>
      <c r="GT295" s="401"/>
      <c r="GV295" s="17" t="s">
        <v>189</v>
      </c>
      <c r="GW295" s="124">
        <f>GV236</f>
        <v>2</v>
      </c>
      <c r="GX295" s="124" t="str">
        <f>GV237</f>
        <v>lei65</v>
      </c>
      <c r="GY295" s="223"/>
      <c r="GZ295" s="124"/>
      <c r="HA295" s="11"/>
      <c r="HB295" s="43">
        <f ca="1">MIN(HB253:HB273)</f>
        <v>0</v>
      </c>
      <c r="HC295" s="44">
        <f t="shared" ref="HC295:HV295" ca="1" si="1213">MIN(HC253:HC273)</f>
        <v>0</v>
      </c>
      <c r="HD295" s="44">
        <f t="shared" ca="1" si="1213"/>
        <v>0</v>
      </c>
      <c r="HE295" s="44">
        <f t="shared" ca="1" si="1213"/>
        <v>0</v>
      </c>
      <c r="HF295" s="44">
        <f t="shared" ca="1" si="1213"/>
        <v>0</v>
      </c>
      <c r="HG295" s="44">
        <f t="shared" ca="1" si="1213"/>
        <v>0</v>
      </c>
      <c r="HH295" s="44">
        <f t="shared" ca="1" si="1213"/>
        <v>0</v>
      </c>
      <c r="HI295" s="44">
        <f t="shared" ca="1" si="1213"/>
        <v>0</v>
      </c>
      <c r="HJ295" s="44">
        <f t="shared" ca="1" si="1213"/>
        <v>0</v>
      </c>
      <c r="HK295" s="44">
        <f t="shared" ca="1" si="1213"/>
        <v>0</v>
      </c>
      <c r="HL295" s="44">
        <f t="shared" ca="1" si="1213"/>
        <v>0</v>
      </c>
      <c r="HM295" s="44">
        <f t="shared" ca="1" si="1213"/>
        <v>0</v>
      </c>
      <c r="HN295" s="44">
        <f t="shared" ca="1" si="1213"/>
        <v>0</v>
      </c>
      <c r="HO295" s="44">
        <f t="shared" ca="1" si="1213"/>
        <v>0</v>
      </c>
      <c r="HP295" s="44">
        <f t="shared" ca="1" si="1213"/>
        <v>0</v>
      </c>
      <c r="HQ295" s="44">
        <f t="shared" ca="1" si="1213"/>
        <v>0</v>
      </c>
      <c r="HR295" s="44">
        <f t="shared" ca="1" si="1213"/>
        <v>0</v>
      </c>
      <c r="HS295" s="44">
        <f t="shared" ca="1" si="1213"/>
        <v>0</v>
      </c>
      <c r="HT295" s="44">
        <f t="shared" ca="1" si="1213"/>
        <v>0</v>
      </c>
      <c r="HU295" s="44">
        <f t="shared" ca="1" si="1213"/>
        <v>0</v>
      </c>
      <c r="HV295" s="44">
        <f t="shared" ca="1" si="1213"/>
        <v>0</v>
      </c>
      <c r="HW295" s="401"/>
    </row>
    <row r="296" spans="1:231" ht="15">
      <c r="A296" s="18" t="s">
        <v>44</v>
      </c>
      <c r="B296" s="122">
        <f>A236</f>
        <v>2</v>
      </c>
      <c r="C296" s="122" t="str">
        <f>A237</f>
        <v>work1834</v>
      </c>
      <c r="D296" s="210"/>
      <c r="E296" s="122"/>
      <c r="F296" s="13"/>
      <c r="G296" s="46">
        <f ca="1">IF(G295=0,G$28,VLOOKUP(G295,G253:AB273,23-G$28,0))</f>
        <v>1</v>
      </c>
      <c r="H296" s="47">
        <f ca="1">IF(H295=0,H$28,VLOOKUP(H295,H253:AB273,23-H$28,0))</f>
        <v>2</v>
      </c>
      <c r="I296" s="47">
        <f ca="1">IF(I295=0,I$28,VLOOKUP(I295,I253:AB273,23-I$28,0))</f>
        <v>3</v>
      </c>
      <c r="J296" s="47">
        <f ca="1">IF(J295=0,J$28,VLOOKUP(J295,J253:AB273,23-J$28,0))</f>
        <v>4</v>
      </c>
      <c r="K296" s="47">
        <f ca="1">IF(K295=0,K$28,VLOOKUP(K295,K253:AB273,23-K$28,0))</f>
        <v>5</v>
      </c>
      <c r="L296" s="47">
        <f ca="1">IF(L295=0,L$28,VLOOKUP(L295,L253:AB273,23-L$28,0))</f>
        <v>6</v>
      </c>
      <c r="M296" s="47">
        <f ca="1">IF(M295=0,M$28,VLOOKUP(M295,M253:AB273,23-M$28,0))</f>
        <v>7</v>
      </c>
      <c r="N296" s="47">
        <f ca="1">IF(N295=0,N$28,VLOOKUP(N295,N253:AB273,23-N$28,0))</f>
        <v>8</v>
      </c>
      <c r="O296" s="47">
        <f ca="1">IF(O295=0,O$28,VLOOKUP(O295,O253:AB273,23-O$28,0))</f>
        <v>9</v>
      </c>
      <c r="P296" s="47">
        <f ca="1">IF(P295=0,P$28,VLOOKUP(P295,P253:AB273,23-P$28,0))</f>
        <v>10</v>
      </c>
      <c r="Q296" s="47">
        <f ca="1">IF(Q295=0,Q$28,VLOOKUP(Q295,Q253:AB273,23-Q$28,0))</f>
        <v>11</v>
      </c>
      <c r="R296" s="47">
        <f ca="1">IF(R295=0,R$28,VLOOKUP(R295,R253:AB273,23-R$28,0))</f>
        <v>12</v>
      </c>
      <c r="S296" s="47">
        <f ca="1">IF(S295=0,S$28,VLOOKUP(S295,S253:AB273,23-S$28,0))</f>
        <v>13</v>
      </c>
      <c r="T296" s="47">
        <f ca="1">IF(T295=0,T$28,VLOOKUP(T295,T253:AB273,23-T$28,0))</f>
        <v>14</v>
      </c>
      <c r="U296" s="47">
        <f ca="1">IF(U295=0,U$28,VLOOKUP(U295,U253:AB273,23-U$28,0))</f>
        <v>15</v>
      </c>
      <c r="V296" s="47">
        <f ca="1">IF(V295=0,V$28,VLOOKUP(V295,V253:AB273,23-V$28,0))</f>
        <v>16</v>
      </c>
      <c r="W296" s="47">
        <f ca="1">IF(W295=0,W$28,VLOOKUP(W295,W253:AB273,23-W$28,0))</f>
        <v>17</v>
      </c>
      <c r="X296" s="47">
        <f ca="1">IF(X295=0,X$28,VLOOKUP(X295,X253:AB273,23-X$28,0))</f>
        <v>18</v>
      </c>
      <c r="Y296" s="47">
        <f ca="1">IF(Y295=0,Y$28,VLOOKUP(Y295,Y253:AB273,23-Y$28,0))</f>
        <v>19</v>
      </c>
      <c r="Z296" s="47">
        <f ca="1">IF(Z295=0,Z$28,VLOOKUP(Z295,Z253:AB273,23-Z$28,0))</f>
        <v>20</v>
      </c>
      <c r="AA296" s="47">
        <f ca="1">IF(AA295=0,AA$28,VLOOKUP(AA295,AA253:AB273,23-AA$28,0))</f>
        <v>21</v>
      </c>
      <c r="AB296" s="402"/>
      <c r="AD296" s="18" t="s">
        <v>44</v>
      </c>
      <c r="AE296" s="122">
        <f>AD236</f>
        <v>2</v>
      </c>
      <c r="AF296" s="122" t="str">
        <f>AD237</f>
        <v>shop1834</v>
      </c>
      <c r="AG296" s="210"/>
      <c r="AH296" s="122"/>
      <c r="AI296" s="13"/>
      <c r="AJ296" s="46">
        <f ca="1">IF(AJ295=0,AJ$28,VLOOKUP(AJ295,AJ253:BE273,23-AJ$28,0))</f>
        <v>1</v>
      </c>
      <c r="AK296" s="47">
        <f ca="1">IF(AK295=0,AK$28,VLOOKUP(AK295,AK253:BE273,23-AK$28,0))</f>
        <v>2</v>
      </c>
      <c r="AL296" s="47">
        <f ca="1">IF(AL295=0,AL$28,VLOOKUP(AL295,AL253:BE273,23-AL$28,0))</f>
        <v>3</v>
      </c>
      <c r="AM296" s="47">
        <f ca="1">IF(AM295=0,AM$28,VLOOKUP(AM295,AM253:BE273,23-AM$28,0))</f>
        <v>4</v>
      </c>
      <c r="AN296" s="47">
        <f ca="1">IF(AN295=0,AN$28,VLOOKUP(AN295,AN253:BE273,23-AN$28,0))</f>
        <v>5</v>
      </c>
      <c r="AO296" s="47">
        <f ca="1">IF(AO295=0,AO$28,VLOOKUP(AO295,AO253:BE273,23-AO$28,0))</f>
        <v>6</v>
      </c>
      <c r="AP296" s="47">
        <f ca="1">IF(AP295=0,AP$28,VLOOKUP(AP295,AP253:BE273,23-AP$28,0))</f>
        <v>7</v>
      </c>
      <c r="AQ296" s="47">
        <f ca="1">IF(AQ295=0,AQ$28,VLOOKUP(AQ295,AQ253:BE273,23-AQ$28,0))</f>
        <v>8</v>
      </c>
      <c r="AR296" s="47">
        <f ca="1">IF(AR295=0,AR$28,VLOOKUP(AR295,AR253:BE273,23-AR$28,0))</f>
        <v>9</v>
      </c>
      <c r="AS296" s="47">
        <f ca="1">IF(AS295=0,AS$28,VLOOKUP(AS295,AS253:BE273,23-AS$28,0))</f>
        <v>10</v>
      </c>
      <c r="AT296" s="47">
        <f ca="1">IF(AT295=0,AT$28,VLOOKUP(AT295,AT253:BE273,23-AT$28,0))</f>
        <v>11</v>
      </c>
      <c r="AU296" s="47">
        <f ca="1">IF(AU295=0,AU$28,VLOOKUP(AU295,AU253:BE273,23-AU$28,0))</f>
        <v>12</v>
      </c>
      <c r="AV296" s="47">
        <f ca="1">IF(AV295=0,AV$28,VLOOKUP(AV295,AV253:BE273,23-AV$28,0))</f>
        <v>13</v>
      </c>
      <c r="AW296" s="47">
        <f ca="1">IF(AW295=0,AW$28,VLOOKUP(AW295,AW253:BE273,23-AW$28,0))</f>
        <v>14</v>
      </c>
      <c r="AX296" s="47">
        <f ca="1">IF(AX295=0,AX$28,VLOOKUP(AX295,AX253:BE273,23-AX$28,0))</f>
        <v>15</v>
      </c>
      <c r="AY296" s="47">
        <f ca="1">IF(AY295=0,AY$28,VLOOKUP(AY295,AY253:BE273,23-AY$28,0))</f>
        <v>16</v>
      </c>
      <c r="AZ296" s="47">
        <f ca="1">IF(AZ295=0,AZ$28,VLOOKUP(AZ295,AZ253:BE273,23-AZ$28,0))</f>
        <v>17</v>
      </c>
      <c r="BA296" s="47">
        <f ca="1">IF(BA295=0,BA$28,VLOOKUP(BA295,BA253:BE273,23-BA$28,0))</f>
        <v>18</v>
      </c>
      <c r="BB296" s="47">
        <f ca="1">IF(BB295=0,BB$28,VLOOKUP(BB295,BB253:BE273,23-BB$28,0))</f>
        <v>19</v>
      </c>
      <c r="BC296" s="47">
        <f ca="1">IF(BC295=0,BC$28,VLOOKUP(BC295,BC253:BE273,23-BC$28,0))</f>
        <v>20</v>
      </c>
      <c r="BD296" s="47">
        <f ca="1">IF(BD295=0,BD$28,VLOOKUP(BD295,BD253:BE273,23-BD$28,0))</f>
        <v>21</v>
      </c>
      <c r="BE296" s="402"/>
      <c r="BG296" s="18" t="s">
        <v>44</v>
      </c>
      <c r="BH296" s="122">
        <f>BG236</f>
        <v>2</v>
      </c>
      <c r="BI296" s="122" t="str">
        <f>BG237</f>
        <v>lei1834</v>
      </c>
      <c r="BJ296" s="210"/>
      <c r="BK296" s="122"/>
      <c r="BL296" s="13"/>
      <c r="BM296" s="46">
        <f ca="1">IF(BM295=0,BM$28,VLOOKUP(BM295,BM253:CH273,23-BM$28,0))</f>
        <v>1</v>
      </c>
      <c r="BN296" s="47">
        <f ca="1">IF(BN295=0,BN$28,VLOOKUP(BN295,BN253:CH273,23-BN$28,0))</f>
        <v>2</v>
      </c>
      <c r="BO296" s="47">
        <f ca="1">IF(BO295=0,BO$28,VLOOKUP(BO295,BO253:CH273,23-BO$28,0))</f>
        <v>3</v>
      </c>
      <c r="BP296" s="47">
        <f ca="1">IF(BP295=0,BP$28,VLOOKUP(BP295,BP253:CH273,23-BP$28,0))</f>
        <v>4</v>
      </c>
      <c r="BQ296" s="47">
        <f ca="1">IF(BQ295=0,BQ$28,VLOOKUP(BQ295,BQ253:CH273,23-BQ$28,0))</f>
        <v>5</v>
      </c>
      <c r="BR296" s="47">
        <f ca="1">IF(BR295=0,BR$28,VLOOKUP(BR295,BR253:CH273,23-BR$28,0))</f>
        <v>6</v>
      </c>
      <c r="BS296" s="47">
        <f ca="1">IF(BS295=0,BS$28,VLOOKUP(BS295,BS253:CH273,23-BS$28,0))</f>
        <v>7</v>
      </c>
      <c r="BT296" s="47">
        <f ca="1">IF(BT295=0,BT$28,VLOOKUP(BT295,BT253:CH273,23-BT$28,0))</f>
        <v>8</v>
      </c>
      <c r="BU296" s="47">
        <f ca="1">IF(BU295=0,BU$28,VLOOKUP(BU295,BU253:CH273,23-BU$28,0))</f>
        <v>9</v>
      </c>
      <c r="BV296" s="47">
        <f ca="1">IF(BV295=0,BV$28,VLOOKUP(BV295,BV253:CH273,23-BV$28,0))</f>
        <v>10</v>
      </c>
      <c r="BW296" s="47">
        <f ca="1">IF(BW295=0,BW$28,VLOOKUP(BW295,BW253:CH273,23-BW$28,0))</f>
        <v>11</v>
      </c>
      <c r="BX296" s="47">
        <f ca="1">IF(BX295=0,BX$28,VLOOKUP(BX295,BX253:CH273,23-BX$28,0))</f>
        <v>12</v>
      </c>
      <c r="BY296" s="47">
        <f ca="1">IF(BY295=0,BY$28,VLOOKUP(BY295,BY253:CH273,23-BY$28,0))</f>
        <v>13</v>
      </c>
      <c r="BZ296" s="47">
        <f ca="1">IF(BZ295=0,BZ$28,VLOOKUP(BZ295,BZ253:CH273,23-BZ$28,0))</f>
        <v>14</v>
      </c>
      <c r="CA296" s="47">
        <f ca="1">IF(CA295=0,CA$28,VLOOKUP(CA295,CA253:CH273,23-CA$28,0))</f>
        <v>15</v>
      </c>
      <c r="CB296" s="47">
        <f ca="1">IF(CB295=0,CB$28,VLOOKUP(CB295,CB253:CH273,23-CB$28,0))</f>
        <v>16</v>
      </c>
      <c r="CC296" s="47">
        <f ca="1">IF(CC295=0,CC$28,VLOOKUP(CC295,CC253:CH273,23-CC$28,0))</f>
        <v>17</v>
      </c>
      <c r="CD296" s="47">
        <f ca="1">IF(CD295=0,CD$28,VLOOKUP(CD295,CD253:CH273,23-CD$28,0))</f>
        <v>18</v>
      </c>
      <c r="CE296" s="47">
        <f ca="1">IF(CE295=0,CE$28,VLOOKUP(CE295,CE253:CH273,23-CE$28,0))</f>
        <v>19</v>
      </c>
      <c r="CF296" s="47">
        <f ca="1">IF(CF295=0,CF$28,VLOOKUP(CF295,CF253:CH273,23-CF$28,0))</f>
        <v>20</v>
      </c>
      <c r="CG296" s="47">
        <f ca="1">IF(CG295=0,CG$28,VLOOKUP(CG295,CG253:CH273,23-CG$28,0))</f>
        <v>21</v>
      </c>
      <c r="CH296" s="402"/>
      <c r="CJ296" s="18" t="s">
        <v>44</v>
      </c>
      <c r="CK296" s="122">
        <f>CJ236</f>
        <v>2</v>
      </c>
      <c r="CL296" s="122" t="str">
        <f>CJ237</f>
        <v>work3564</v>
      </c>
      <c r="CM296" s="210"/>
      <c r="CN296" s="122"/>
      <c r="CO296" s="13"/>
      <c r="CP296" s="46">
        <f ca="1">IF(CP295=0,CP$28,VLOOKUP(CP295,CP253:DK273,23-CP$28,0))</f>
        <v>1</v>
      </c>
      <c r="CQ296" s="47">
        <f ca="1">IF(CQ295=0,CQ$28,VLOOKUP(CQ295,CQ253:DK273,23-CQ$28,0))</f>
        <v>2</v>
      </c>
      <c r="CR296" s="47">
        <f ca="1">IF(CR295=0,CR$28,VLOOKUP(CR295,CR253:DK273,23-CR$28,0))</f>
        <v>3</v>
      </c>
      <c r="CS296" s="47">
        <f ca="1">IF(CS295=0,CS$28,VLOOKUP(CS295,CS253:DK273,23-CS$28,0))</f>
        <v>4</v>
      </c>
      <c r="CT296" s="47">
        <f ca="1">IF(CT295=0,CT$28,VLOOKUP(CT295,CT253:DK273,23-CT$28,0))</f>
        <v>5</v>
      </c>
      <c r="CU296" s="47">
        <f ca="1">IF(CU295=0,CU$28,VLOOKUP(CU295,CU253:DK273,23-CU$28,0))</f>
        <v>6</v>
      </c>
      <c r="CV296" s="47">
        <f ca="1">IF(CV295=0,CV$28,VLOOKUP(CV295,CV253:DK273,23-CV$28,0))</f>
        <v>7</v>
      </c>
      <c r="CW296" s="47">
        <f ca="1">IF(CW295=0,CW$28,VLOOKUP(CW295,CW253:DK273,23-CW$28,0))</f>
        <v>8</v>
      </c>
      <c r="CX296" s="47">
        <f ca="1">IF(CX295=0,CX$28,VLOOKUP(CX295,CX253:DK273,23-CX$28,0))</f>
        <v>9</v>
      </c>
      <c r="CY296" s="47">
        <f ca="1">IF(CY295=0,CY$28,VLOOKUP(CY295,CY253:DK273,23-CY$28,0))</f>
        <v>10</v>
      </c>
      <c r="CZ296" s="47">
        <f ca="1">IF(CZ295=0,CZ$28,VLOOKUP(CZ295,CZ253:DK273,23-CZ$28,0))</f>
        <v>11</v>
      </c>
      <c r="DA296" s="47">
        <f ca="1">IF(DA295=0,DA$28,VLOOKUP(DA295,DA253:DK273,23-DA$28,0))</f>
        <v>12</v>
      </c>
      <c r="DB296" s="47">
        <f ca="1">IF(DB295=0,DB$28,VLOOKUP(DB295,DB253:DK273,23-DB$28,0))</f>
        <v>13</v>
      </c>
      <c r="DC296" s="47">
        <f ca="1">IF(DC295=0,DC$28,VLOOKUP(DC295,DC253:DK273,23-DC$28,0))</f>
        <v>14</v>
      </c>
      <c r="DD296" s="47">
        <f ca="1">IF(DD295=0,DD$28,VLOOKUP(DD295,DD253:DK273,23-DD$28,0))</f>
        <v>15</v>
      </c>
      <c r="DE296" s="47">
        <f ca="1">IF(DE295=0,DE$28,VLOOKUP(DE295,DE253:DK273,23-DE$28,0))</f>
        <v>16</v>
      </c>
      <c r="DF296" s="47">
        <f ca="1">IF(DF295=0,DF$28,VLOOKUP(DF295,DF253:DK273,23-DF$28,0))</f>
        <v>17</v>
      </c>
      <c r="DG296" s="47">
        <f ca="1">IF(DG295=0,DG$28,VLOOKUP(DG295,DG253:DK273,23-DG$28,0))</f>
        <v>18</v>
      </c>
      <c r="DH296" s="47">
        <f ca="1">IF(DH295=0,DH$28,VLOOKUP(DH295,DH253:DK273,23-DH$28,0))</f>
        <v>19</v>
      </c>
      <c r="DI296" s="47">
        <f ca="1">IF(DI295=0,DI$28,VLOOKUP(DI295,DI253:DK273,23-DI$28,0))</f>
        <v>20</v>
      </c>
      <c r="DJ296" s="47">
        <f ca="1">IF(DJ295=0,DJ$28,VLOOKUP(DJ295,DJ253:DK273,23-DJ$28,0))</f>
        <v>21</v>
      </c>
      <c r="DK296" s="402"/>
      <c r="DM296" s="18" t="s">
        <v>44</v>
      </c>
      <c r="DN296" s="122">
        <f>DM236</f>
        <v>2</v>
      </c>
      <c r="DO296" s="122" t="str">
        <f>DM237</f>
        <v>shop3564</v>
      </c>
      <c r="DP296" s="210"/>
      <c r="DQ296" s="122"/>
      <c r="DR296" s="13"/>
      <c r="DS296" s="46">
        <f ca="1">IF(DS295=0,DS$28,VLOOKUP(DS295,DS253:EN273,23-DS$28,0))</f>
        <v>1</v>
      </c>
      <c r="DT296" s="47">
        <f ca="1">IF(DT295=0,DT$28,VLOOKUP(DT295,DT253:EN273,23-DT$28,0))</f>
        <v>2</v>
      </c>
      <c r="DU296" s="47">
        <f ca="1">IF(DU295=0,DU$28,VLOOKUP(DU295,DU253:EN273,23-DU$28,0))</f>
        <v>3</v>
      </c>
      <c r="DV296" s="47">
        <f ca="1">IF(DV295=0,DV$28,VLOOKUP(DV295,DV253:EN273,23-DV$28,0))</f>
        <v>4</v>
      </c>
      <c r="DW296" s="47">
        <f ca="1">IF(DW295=0,DW$28,VLOOKUP(DW295,DW253:EN273,23-DW$28,0))</f>
        <v>5</v>
      </c>
      <c r="DX296" s="47">
        <f ca="1">IF(DX295=0,DX$28,VLOOKUP(DX295,DX253:EN273,23-DX$28,0))</f>
        <v>6</v>
      </c>
      <c r="DY296" s="47">
        <f ca="1">IF(DY295=0,DY$28,VLOOKUP(DY295,DY253:EN273,23-DY$28,0))</f>
        <v>7</v>
      </c>
      <c r="DZ296" s="47">
        <f ca="1">IF(DZ295=0,DZ$28,VLOOKUP(DZ295,DZ253:EN273,23-DZ$28,0))</f>
        <v>8</v>
      </c>
      <c r="EA296" s="47">
        <f ca="1">IF(EA295=0,EA$28,VLOOKUP(EA295,EA253:EN273,23-EA$28,0))</f>
        <v>9</v>
      </c>
      <c r="EB296" s="47">
        <f ca="1">IF(EB295=0,EB$28,VLOOKUP(EB295,EB253:EN273,23-EB$28,0))</f>
        <v>10</v>
      </c>
      <c r="EC296" s="47">
        <f ca="1">IF(EC295=0,EC$28,VLOOKUP(EC295,EC253:EN273,23-EC$28,0))</f>
        <v>11</v>
      </c>
      <c r="ED296" s="47">
        <f ca="1">IF(ED295=0,ED$28,VLOOKUP(ED295,ED253:EN273,23-ED$28,0))</f>
        <v>12</v>
      </c>
      <c r="EE296" s="47">
        <f ca="1">IF(EE295=0,EE$28,VLOOKUP(EE295,EE253:EN273,23-EE$28,0))</f>
        <v>13</v>
      </c>
      <c r="EF296" s="47">
        <f ca="1">IF(EF295=0,EF$28,VLOOKUP(EF295,EF253:EN273,23-EF$28,0))</f>
        <v>14</v>
      </c>
      <c r="EG296" s="47">
        <f ca="1">IF(EG295=0,EG$28,VLOOKUP(EG295,EG253:EN273,23-EG$28,0))</f>
        <v>15</v>
      </c>
      <c r="EH296" s="47">
        <f ca="1">IF(EH295=0,EH$28,VLOOKUP(EH295,EH253:EN273,23-EH$28,0))</f>
        <v>16</v>
      </c>
      <c r="EI296" s="47">
        <f ca="1">IF(EI295=0,EI$28,VLOOKUP(EI295,EI253:EN273,23-EI$28,0))</f>
        <v>17</v>
      </c>
      <c r="EJ296" s="47">
        <f ca="1">IF(EJ295=0,EJ$28,VLOOKUP(EJ295,EJ253:EN273,23-EJ$28,0))</f>
        <v>18</v>
      </c>
      <c r="EK296" s="47">
        <f ca="1">IF(EK295=0,EK$28,VLOOKUP(EK295,EK253:EN273,23-EK$28,0))</f>
        <v>19</v>
      </c>
      <c r="EL296" s="47">
        <f ca="1">IF(EL295=0,EL$28,VLOOKUP(EL295,EL253:EN273,23-EL$28,0))</f>
        <v>20</v>
      </c>
      <c r="EM296" s="47">
        <f ca="1">IF(EM295=0,EM$28,VLOOKUP(EM295,EM253:EN273,23-EM$28,0))</f>
        <v>21</v>
      </c>
      <c r="EN296" s="402"/>
      <c r="EP296" s="18" t="s">
        <v>44</v>
      </c>
      <c r="EQ296" s="122">
        <f>EP236</f>
        <v>2</v>
      </c>
      <c r="ER296" s="122" t="str">
        <f>EP237</f>
        <v>lei3564</v>
      </c>
      <c r="ES296" s="210"/>
      <c r="ET296" s="122"/>
      <c r="EU296" s="13"/>
      <c r="EV296" s="46">
        <f ca="1">IF(EV295=0,EV$28,VLOOKUP(EV295,EV253:FQ273,23-EV$28,0))</f>
        <v>1</v>
      </c>
      <c r="EW296" s="47">
        <f ca="1">IF(EW295=0,EW$28,VLOOKUP(EW295,EW253:FQ273,23-EW$28,0))</f>
        <v>2</v>
      </c>
      <c r="EX296" s="47">
        <f ca="1">IF(EX295=0,EX$28,VLOOKUP(EX295,EX253:FQ273,23-EX$28,0))</f>
        <v>3</v>
      </c>
      <c r="EY296" s="47">
        <f ca="1">IF(EY295=0,EY$28,VLOOKUP(EY295,EY253:FQ273,23-EY$28,0))</f>
        <v>4</v>
      </c>
      <c r="EZ296" s="47">
        <f ca="1">IF(EZ295=0,EZ$28,VLOOKUP(EZ295,EZ253:FQ273,23-EZ$28,0))</f>
        <v>5</v>
      </c>
      <c r="FA296" s="47">
        <f ca="1">IF(FA295=0,FA$28,VLOOKUP(FA295,FA253:FQ273,23-FA$28,0))</f>
        <v>6</v>
      </c>
      <c r="FB296" s="47">
        <f ca="1">IF(FB295=0,FB$28,VLOOKUP(FB295,FB253:FQ273,23-FB$28,0))</f>
        <v>7</v>
      </c>
      <c r="FC296" s="47">
        <f ca="1">IF(FC295=0,FC$28,VLOOKUP(FC295,FC253:FQ273,23-FC$28,0))</f>
        <v>8</v>
      </c>
      <c r="FD296" s="47">
        <f ca="1">IF(FD295=0,FD$28,VLOOKUP(FD295,FD253:FQ273,23-FD$28,0))</f>
        <v>9</v>
      </c>
      <c r="FE296" s="47">
        <f ca="1">IF(FE295=0,FE$28,VLOOKUP(FE295,FE253:FQ273,23-FE$28,0))</f>
        <v>10</v>
      </c>
      <c r="FF296" s="47">
        <f ca="1">IF(FF295=0,FF$28,VLOOKUP(FF295,FF253:FQ273,23-FF$28,0))</f>
        <v>11</v>
      </c>
      <c r="FG296" s="47">
        <f ca="1">IF(FG295=0,FG$28,VLOOKUP(FG295,FG253:FQ273,23-FG$28,0))</f>
        <v>12</v>
      </c>
      <c r="FH296" s="47">
        <f ca="1">IF(FH295=0,FH$28,VLOOKUP(FH295,FH253:FQ273,23-FH$28,0))</f>
        <v>13</v>
      </c>
      <c r="FI296" s="47">
        <f ca="1">IF(FI295=0,FI$28,VLOOKUP(FI295,FI253:FQ273,23-FI$28,0))</f>
        <v>14</v>
      </c>
      <c r="FJ296" s="47">
        <f ca="1">IF(FJ295=0,FJ$28,VLOOKUP(FJ295,FJ253:FQ273,23-FJ$28,0))</f>
        <v>15</v>
      </c>
      <c r="FK296" s="47">
        <f ca="1">IF(FK295=0,FK$28,VLOOKUP(FK295,FK253:FQ273,23-FK$28,0))</f>
        <v>16</v>
      </c>
      <c r="FL296" s="47">
        <f ca="1">IF(FL295=0,FL$28,VLOOKUP(FL295,FL253:FQ273,23-FL$28,0))</f>
        <v>17</v>
      </c>
      <c r="FM296" s="47">
        <f ca="1">IF(FM295=0,FM$28,VLOOKUP(FM295,FM253:FQ273,23-FM$28,0))</f>
        <v>18</v>
      </c>
      <c r="FN296" s="47">
        <f ca="1">IF(FN295=0,FN$28,VLOOKUP(FN295,FN253:FQ273,23-FN$28,0))</f>
        <v>19</v>
      </c>
      <c r="FO296" s="47">
        <f ca="1">IF(FO295=0,FO$28,VLOOKUP(FO295,FO253:FQ273,23-FO$28,0))</f>
        <v>20</v>
      </c>
      <c r="FP296" s="47">
        <f ca="1">IF(FP295=0,FP$28,VLOOKUP(FP295,FP253:FQ273,23-FP$28,0))</f>
        <v>21</v>
      </c>
      <c r="FQ296" s="402"/>
      <c r="FS296" s="18" t="s">
        <v>44</v>
      </c>
      <c r="FT296" s="122">
        <f>FS236</f>
        <v>2</v>
      </c>
      <c r="FU296" s="122" t="str">
        <f>FS237</f>
        <v>shop65</v>
      </c>
      <c r="FV296" s="210"/>
      <c r="FW296" s="122"/>
      <c r="FX296" s="13"/>
      <c r="FY296" s="46">
        <f ca="1">IF(FY295=0,FY$28,VLOOKUP(FY295,FY253:GT273,23-FY$28,0))</f>
        <v>1</v>
      </c>
      <c r="FZ296" s="47">
        <f ca="1">IF(FZ295=0,FZ$28,VLOOKUP(FZ295,FZ253:GT273,23-FZ$28,0))</f>
        <v>2</v>
      </c>
      <c r="GA296" s="47">
        <f ca="1">IF(GA295=0,GA$28,VLOOKUP(GA295,GA253:GT273,23-GA$28,0))</f>
        <v>3</v>
      </c>
      <c r="GB296" s="47">
        <f ca="1">IF(GB295=0,GB$28,VLOOKUP(GB295,GB253:GT273,23-GB$28,0))</f>
        <v>4</v>
      </c>
      <c r="GC296" s="47">
        <f ca="1">IF(GC295=0,GC$28,VLOOKUP(GC295,GC253:GT273,23-GC$28,0))</f>
        <v>5</v>
      </c>
      <c r="GD296" s="47">
        <f ca="1">IF(GD295=0,GD$28,VLOOKUP(GD295,GD253:GT273,23-GD$28,0))</f>
        <v>6</v>
      </c>
      <c r="GE296" s="47">
        <f ca="1">IF(GE295=0,GE$28,VLOOKUP(GE295,GE253:GT273,23-GE$28,0))</f>
        <v>7</v>
      </c>
      <c r="GF296" s="47">
        <f ca="1">IF(GF295=0,GF$28,VLOOKUP(GF295,GF253:GT273,23-GF$28,0))</f>
        <v>8</v>
      </c>
      <c r="GG296" s="47">
        <f ca="1">IF(GG295=0,GG$28,VLOOKUP(GG295,GG253:GT273,23-GG$28,0))</f>
        <v>9</v>
      </c>
      <c r="GH296" s="47">
        <f ca="1">IF(GH295=0,GH$28,VLOOKUP(GH295,GH253:GT273,23-GH$28,0))</f>
        <v>10</v>
      </c>
      <c r="GI296" s="47">
        <f ca="1">IF(GI295=0,GI$28,VLOOKUP(GI295,GI253:GT273,23-GI$28,0))</f>
        <v>11</v>
      </c>
      <c r="GJ296" s="47">
        <f ca="1">IF(GJ295=0,GJ$28,VLOOKUP(GJ295,GJ253:GT273,23-GJ$28,0))</f>
        <v>12</v>
      </c>
      <c r="GK296" s="47">
        <f ca="1">IF(GK295=0,GK$28,VLOOKUP(GK295,GK253:GT273,23-GK$28,0))</f>
        <v>13</v>
      </c>
      <c r="GL296" s="47">
        <f ca="1">IF(GL295=0,GL$28,VLOOKUP(GL295,GL253:GT273,23-GL$28,0))</f>
        <v>14</v>
      </c>
      <c r="GM296" s="47">
        <f ca="1">IF(GM295=0,GM$28,VLOOKUP(GM295,GM253:GT273,23-GM$28,0))</f>
        <v>15</v>
      </c>
      <c r="GN296" s="47">
        <f ca="1">IF(GN295=0,GN$28,VLOOKUP(GN295,GN253:GT273,23-GN$28,0))</f>
        <v>16</v>
      </c>
      <c r="GO296" s="47">
        <f ca="1">IF(GO295=0,GO$28,VLOOKUP(GO295,GO253:GT273,23-GO$28,0))</f>
        <v>17</v>
      </c>
      <c r="GP296" s="47">
        <f ca="1">IF(GP295=0,GP$28,VLOOKUP(GP295,GP253:GT273,23-GP$28,0))</f>
        <v>18</v>
      </c>
      <c r="GQ296" s="47">
        <f ca="1">IF(GQ295=0,GQ$28,VLOOKUP(GQ295,GQ253:GT273,23-GQ$28,0))</f>
        <v>19</v>
      </c>
      <c r="GR296" s="47">
        <f ca="1">IF(GR295=0,GR$28,VLOOKUP(GR295,GR253:GT273,23-GR$28,0))</f>
        <v>20</v>
      </c>
      <c r="GS296" s="47">
        <f ca="1">IF(GS295=0,GS$28,VLOOKUP(GS295,GS253:GT273,23-GS$28,0))</f>
        <v>21</v>
      </c>
      <c r="GT296" s="402"/>
      <c r="GV296" s="18" t="s">
        <v>44</v>
      </c>
      <c r="GW296" s="122">
        <f>GV236</f>
        <v>2</v>
      </c>
      <c r="GX296" s="122" t="str">
        <f>GV237</f>
        <v>lei65</v>
      </c>
      <c r="GY296" s="210"/>
      <c r="GZ296" s="122"/>
      <c r="HA296" s="13"/>
      <c r="HB296" s="46">
        <f ca="1">IF(HB295=0,HB$28,VLOOKUP(HB295,HB253:HW273,23-HB$28,0))</f>
        <v>1</v>
      </c>
      <c r="HC296" s="47">
        <f ca="1">IF(HC295=0,HC$28,VLOOKUP(HC295,HC253:HW273,23-HC$28,0))</f>
        <v>2</v>
      </c>
      <c r="HD296" s="47">
        <f ca="1">IF(HD295=0,HD$28,VLOOKUP(HD295,HD253:HW273,23-HD$28,0))</f>
        <v>3</v>
      </c>
      <c r="HE296" s="47">
        <f ca="1">IF(HE295=0,HE$28,VLOOKUP(HE295,HE253:HW273,23-HE$28,0))</f>
        <v>4</v>
      </c>
      <c r="HF296" s="47">
        <f ca="1">IF(HF295=0,HF$28,VLOOKUP(HF295,HF253:HW273,23-HF$28,0))</f>
        <v>5</v>
      </c>
      <c r="HG296" s="47">
        <f ca="1">IF(HG295=0,HG$28,VLOOKUP(HG295,HG253:HW273,23-HG$28,0))</f>
        <v>6</v>
      </c>
      <c r="HH296" s="47">
        <f ca="1">IF(HH295=0,HH$28,VLOOKUP(HH295,HH253:HW273,23-HH$28,0))</f>
        <v>7</v>
      </c>
      <c r="HI296" s="47">
        <f ca="1">IF(HI295=0,HI$28,VLOOKUP(HI295,HI253:HW273,23-HI$28,0))</f>
        <v>8</v>
      </c>
      <c r="HJ296" s="47">
        <f ca="1">IF(HJ295=0,HJ$28,VLOOKUP(HJ295,HJ253:HW273,23-HJ$28,0))</f>
        <v>9</v>
      </c>
      <c r="HK296" s="47">
        <f ca="1">IF(HK295=0,HK$28,VLOOKUP(HK295,HK253:HW273,23-HK$28,0))</f>
        <v>10</v>
      </c>
      <c r="HL296" s="47">
        <f ca="1">IF(HL295=0,HL$28,VLOOKUP(HL295,HL253:HW273,23-HL$28,0))</f>
        <v>11</v>
      </c>
      <c r="HM296" s="47">
        <f ca="1">IF(HM295=0,HM$28,VLOOKUP(HM295,HM253:HW273,23-HM$28,0))</f>
        <v>12</v>
      </c>
      <c r="HN296" s="47">
        <f ca="1">IF(HN295=0,HN$28,VLOOKUP(HN295,HN253:HW273,23-HN$28,0))</f>
        <v>13</v>
      </c>
      <c r="HO296" s="47">
        <f ca="1">IF(HO295=0,HO$28,VLOOKUP(HO295,HO253:HW273,23-HO$28,0))</f>
        <v>14</v>
      </c>
      <c r="HP296" s="47">
        <f ca="1">IF(HP295=0,HP$28,VLOOKUP(HP295,HP253:HW273,23-HP$28,0))</f>
        <v>15</v>
      </c>
      <c r="HQ296" s="47">
        <f ca="1">IF(HQ295=0,HQ$28,VLOOKUP(HQ295,HQ253:HW273,23-HQ$28,0))</f>
        <v>16</v>
      </c>
      <c r="HR296" s="47">
        <f ca="1">IF(HR295=0,HR$28,VLOOKUP(HR295,HR253:HW273,23-HR$28,0))</f>
        <v>17</v>
      </c>
      <c r="HS296" s="47">
        <f ca="1">IF(HS295=0,HS$28,VLOOKUP(HS295,HS253:HW273,23-HS$28,0))</f>
        <v>18</v>
      </c>
      <c r="HT296" s="47">
        <f ca="1">IF(HT295=0,HT$28,VLOOKUP(HT295,HT253:HW273,23-HT$28,0))</f>
        <v>19</v>
      </c>
      <c r="HU296" s="47">
        <f ca="1">IF(HU295=0,HU$28,VLOOKUP(HU295,HU253:HW273,23-HU$28,0))</f>
        <v>20</v>
      </c>
      <c r="HV296" s="47">
        <f ca="1">IF(HV295=0,HV$28,VLOOKUP(HV295,HV253:HW273,23-HV$28,0))</f>
        <v>21</v>
      </c>
      <c r="HW296" s="402"/>
    </row>
    <row r="297" spans="1:231" ht="15.75" thickBot="1">
      <c r="A297" s="19" t="s">
        <v>187</v>
      </c>
      <c r="B297" s="125">
        <f>A236</f>
        <v>2</v>
      </c>
      <c r="C297" s="125" t="str">
        <f>A237</f>
        <v>work1834</v>
      </c>
      <c r="D297" s="224"/>
      <c r="E297" s="125"/>
      <c r="F297" s="16"/>
      <c r="G297" s="412">
        <f t="shared" ref="G297:AA297" ca="1" si="1214">(60/4860)*1000*ABS(G$28-G296)/20</f>
        <v>0</v>
      </c>
      <c r="H297" s="413">
        <f t="shared" ca="1" si="1214"/>
        <v>0</v>
      </c>
      <c r="I297" s="413">
        <f t="shared" ca="1" si="1214"/>
        <v>0</v>
      </c>
      <c r="J297" s="413">
        <f t="shared" ca="1" si="1214"/>
        <v>0</v>
      </c>
      <c r="K297" s="413">
        <f t="shared" ca="1" si="1214"/>
        <v>0</v>
      </c>
      <c r="L297" s="413">
        <f t="shared" ca="1" si="1214"/>
        <v>0</v>
      </c>
      <c r="M297" s="413">
        <f t="shared" ca="1" si="1214"/>
        <v>0</v>
      </c>
      <c r="N297" s="413">
        <f t="shared" ca="1" si="1214"/>
        <v>0</v>
      </c>
      <c r="O297" s="413">
        <f t="shared" ca="1" si="1214"/>
        <v>0</v>
      </c>
      <c r="P297" s="413">
        <f t="shared" ca="1" si="1214"/>
        <v>0</v>
      </c>
      <c r="Q297" s="413">
        <f t="shared" ca="1" si="1214"/>
        <v>0</v>
      </c>
      <c r="R297" s="413">
        <f t="shared" ca="1" si="1214"/>
        <v>0</v>
      </c>
      <c r="S297" s="413">
        <f t="shared" ca="1" si="1214"/>
        <v>0</v>
      </c>
      <c r="T297" s="413">
        <f t="shared" ca="1" si="1214"/>
        <v>0</v>
      </c>
      <c r="U297" s="413">
        <f t="shared" ca="1" si="1214"/>
        <v>0</v>
      </c>
      <c r="V297" s="413">
        <f t="shared" ca="1" si="1214"/>
        <v>0</v>
      </c>
      <c r="W297" s="413">
        <f t="shared" ca="1" si="1214"/>
        <v>0</v>
      </c>
      <c r="X297" s="413">
        <f t="shared" ca="1" si="1214"/>
        <v>0</v>
      </c>
      <c r="Y297" s="413">
        <f t="shared" ca="1" si="1214"/>
        <v>0</v>
      </c>
      <c r="Z297" s="413">
        <f t="shared" ca="1" si="1214"/>
        <v>0</v>
      </c>
      <c r="AA297" s="413">
        <f t="shared" ca="1" si="1214"/>
        <v>0</v>
      </c>
      <c r="AB297" s="403"/>
      <c r="AD297" s="19" t="s">
        <v>187</v>
      </c>
      <c r="AE297" s="125">
        <f>AD236</f>
        <v>2</v>
      </c>
      <c r="AF297" s="125" t="str">
        <f>AD237</f>
        <v>shop1834</v>
      </c>
      <c r="AG297" s="224"/>
      <c r="AH297" s="125"/>
      <c r="AI297" s="16"/>
      <c r="AJ297" s="412">
        <f t="shared" ref="AJ297:BD297" ca="1" si="1215">(60/4860)*1000*ABS(AJ$28-AJ296)/20</f>
        <v>0</v>
      </c>
      <c r="AK297" s="413">
        <f t="shared" ca="1" si="1215"/>
        <v>0</v>
      </c>
      <c r="AL297" s="413">
        <f t="shared" ca="1" si="1215"/>
        <v>0</v>
      </c>
      <c r="AM297" s="413">
        <f t="shared" ca="1" si="1215"/>
        <v>0</v>
      </c>
      <c r="AN297" s="413">
        <f t="shared" ca="1" si="1215"/>
        <v>0</v>
      </c>
      <c r="AO297" s="413">
        <f t="shared" ca="1" si="1215"/>
        <v>0</v>
      </c>
      <c r="AP297" s="413">
        <f t="shared" ca="1" si="1215"/>
        <v>0</v>
      </c>
      <c r="AQ297" s="413">
        <f t="shared" ca="1" si="1215"/>
        <v>0</v>
      </c>
      <c r="AR297" s="413">
        <f t="shared" ca="1" si="1215"/>
        <v>0</v>
      </c>
      <c r="AS297" s="413">
        <f t="shared" ca="1" si="1215"/>
        <v>0</v>
      </c>
      <c r="AT297" s="413">
        <f t="shared" ca="1" si="1215"/>
        <v>0</v>
      </c>
      <c r="AU297" s="413">
        <f t="shared" ca="1" si="1215"/>
        <v>0</v>
      </c>
      <c r="AV297" s="413">
        <f t="shared" ca="1" si="1215"/>
        <v>0</v>
      </c>
      <c r="AW297" s="413">
        <f t="shared" ca="1" si="1215"/>
        <v>0</v>
      </c>
      <c r="AX297" s="413">
        <f t="shared" ca="1" si="1215"/>
        <v>0</v>
      </c>
      <c r="AY297" s="413">
        <f t="shared" ca="1" si="1215"/>
        <v>0</v>
      </c>
      <c r="AZ297" s="413">
        <f t="shared" ca="1" si="1215"/>
        <v>0</v>
      </c>
      <c r="BA297" s="413">
        <f t="shared" ca="1" si="1215"/>
        <v>0</v>
      </c>
      <c r="BB297" s="413">
        <f t="shared" ca="1" si="1215"/>
        <v>0</v>
      </c>
      <c r="BC297" s="413">
        <f t="shared" ca="1" si="1215"/>
        <v>0</v>
      </c>
      <c r="BD297" s="413">
        <f t="shared" ca="1" si="1215"/>
        <v>0</v>
      </c>
      <c r="BE297" s="403"/>
      <c r="BG297" s="19" t="s">
        <v>187</v>
      </c>
      <c r="BH297" s="125">
        <f>BG236</f>
        <v>2</v>
      </c>
      <c r="BI297" s="125" t="str">
        <f>BG237</f>
        <v>lei1834</v>
      </c>
      <c r="BJ297" s="224"/>
      <c r="BK297" s="125"/>
      <c r="BL297" s="16"/>
      <c r="BM297" s="412">
        <f t="shared" ref="BM297:CG297" ca="1" si="1216">(60/4860)*1000*ABS(BM$28-BM296)/20</f>
        <v>0</v>
      </c>
      <c r="BN297" s="413">
        <f t="shared" ca="1" si="1216"/>
        <v>0</v>
      </c>
      <c r="BO297" s="413">
        <f t="shared" ca="1" si="1216"/>
        <v>0</v>
      </c>
      <c r="BP297" s="413">
        <f t="shared" ca="1" si="1216"/>
        <v>0</v>
      </c>
      <c r="BQ297" s="413">
        <f t="shared" ca="1" si="1216"/>
        <v>0</v>
      </c>
      <c r="BR297" s="413">
        <f t="shared" ca="1" si="1216"/>
        <v>0</v>
      </c>
      <c r="BS297" s="413">
        <f t="shared" ca="1" si="1216"/>
        <v>0</v>
      </c>
      <c r="BT297" s="413">
        <f t="shared" ca="1" si="1216"/>
        <v>0</v>
      </c>
      <c r="BU297" s="413">
        <f t="shared" ca="1" si="1216"/>
        <v>0</v>
      </c>
      <c r="BV297" s="413">
        <f t="shared" ca="1" si="1216"/>
        <v>0</v>
      </c>
      <c r="BW297" s="413">
        <f t="shared" ca="1" si="1216"/>
        <v>0</v>
      </c>
      <c r="BX297" s="413">
        <f t="shared" ca="1" si="1216"/>
        <v>0</v>
      </c>
      <c r="BY297" s="413">
        <f t="shared" ca="1" si="1216"/>
        <v>0</v>
      </c>
      <c r="BZ297" s="413">
        <f t="shared" ca="1" si="1216"/>
        <v>0</v>
      </c>
      <c r="CA297" s="413">
        <f t="shared" ca="1" si="1216"/>
        <v>0</v>
      </c>
      <c r="CB297" s="413">
        <f t="shared" ca="1" si="1216"/>
        <v>0</v>
      </c>
      <c r="CC297" s="413">
        <f t="shared" ca="1" si="1216"/>
        <v>0</v>
      </c>
      <c r="CD297" s="413">
        <f t="shared" ca="1" si="1216"/>
        <v>0</v>
      </c>
      <c r="CE297" s="413">
        <f t="shared" ca="1" si="1216"/>
        <v>0</v>
      </c>
      <c r="CF297" s="413">
        <f t="shared" ca="1" si="1216"/>
        <v>0</v>
      </c>
      <c r="CG297" s="413">
        <f t="shared" ca="1" si="1216"/>
        <v>0</v>
      </c>
      <c r="CH297" s="403"/>
      <c r="CJ297" s="19" t="s">
        <v>187</v>
      </c>
      <c r="CK297" s="125">
        <f>CJ236</f>
        <v>2</v>
      </c>
      <c r="CL297" s="125" t="str">
        <f>CJ237</f>
        <v>work3564</v>
      </c>
      <c r="CM297" s="224"/>
      <c r="CN297" s="125"/>
      <c r="CO297" s="16"/>
      <c r="CP297" s="412">
        <f t="shared" ref="CP297:DJ297" ca="1" si="1217">(60/4860)*1000*ABS(CP$28-CP296)/20</f>
        <v>0</v>
      </c>
      <c r="CQ297" s="413">
        <f t="shared" ca="1" si="1217"/>
        <v>0</v>
      </c>
      <c r="CR297" s="413">
        <f t="shared" ca="1" si="1217"/>
        <v>0</v>
      </c>
      <c r="CS297" s="413">
        <f t="shared" ca="1" si="1217"/>
        <v>0</v>
      </c>
      <c r="CT297" s="413">
        <f t="shared" ca="1" si="1217"/>
        <v>0</v>
      </c>
      <c r="CU297" s="413">
        <f t="shared" ca="1" si="1217"/>
        <v>0</v>
      </c>
      <c r="CV297" s="413">
        <f t="shared" ca="1" si="1217"/>
        <v>0</v>
      </c>
      <c r="CW297" s="413">
        <f t="shared" ca="1" si="1217"/>
        <v>0</v>
      </c>
      <c r="CX297" s="413">
        <f t="shared" ca="1" si="1217"/>
        <v>0</v>
      </c>
      <c r="CY297" s="413">
        <f t="shared" ca="1" si="1217"/>
        <v>0</v>
      </c>
      <c r="CZ297" s="413">
        <f t="shared" ca="1" si="1217"/>
        <v>0</v>
      </c>
      <c r="DA297" s="413">
        <f t="shared" ca="1" si="1217"/>
        <v>0</v>
      </c>
      <c r="DB297" s="413">
        <f t="shared" ca="1" si="1217"/>
        <v>0</v>
      </c>
      <c r="DC297" s="413">
        <f t="shared" ca="1" si="1217"/>
        <v>0</v>
      </c>
      <c r="DD297" s="413">
        <f t="shared" ca="1" si="1217"/>
        <v>0</v>
      </c>
      <c r="DE297" s="413">
        <f t="shared" ca="1" si="1217"/>
        <v>0</v>
      </c>
      <c r="DF297" s="413">
        <f t="shared" ca="1" si="1217"/>
        <v>0</v>
      </c>
      <c r="DG297" s="413">
        <f t="shared" ca="1" si="1217"/>
        <v>0</v>
      </c>
      <c r="DH297" s="413">
        <f t="shared" ca="1" si="1217"/>
        <v>0</v>
      </c>
      <c r="DI297" s="413">
        <f t="shared" ca="1" si="1217"/>
        <v>0</v>
      </c>
      <c r="DJ297" s="413">
        <f t="shared" ca="1" si="1217"/>
        <v>0</v>
      </c>
      <c r="DK297" s="403"/>
      <c r="DM297" s="19" t="s">
        <v>187</v>
      </c>
      <c r="DN297" s="125">
        <f>DM236</f>
        <v>2</v>
      </c>
      <c r="DO297" s="125" t="str">
        <f>DM237</f>
        <v>shop3564</v>
      </c>
      <c r="DP297" s="224"/>
      <c r="DQ297" s="125"/>
      <c r="DR297" s="16"/>
      <c r="DS297" s="412">
        <f t="shared" ref="DS297:EM297" ca="1" si="1218">(60/4860)*1000*ABS(DS$28-DS296)/20</f>
        <v>0</v>
      </c>
      <c r="DT297" s="413">
        <f t="shared" ca="1" si="1218"/>
        <v>0</v>
      </c>
      <c r="DU297" s="413">
        <f t="shared" ca="1" si="1218"/>
        <v>0</v>
      </c>
      <c r="DV297" s="413">
        <f t="shared" ca="1" si="1218"/>
        <v>0</v>
      </c>
      <c r="DW297" s="413">
        <f t="shared" ca="1" si="1218"/>
        <v>0</v>
      </c>
      <c r="DX297" s="413">
        <f t="shared" ca="1" si="1218"/>
        <v>0</v>
      </c>
      <c r="DY297" s="413">
        <f t="shared" ca="1" si="1218"/>
        <v>0</v>
      </c>
      <c r="DZ297" s="413">
        <f t="shared" ca="1" si="1218"/>
        <v>0</v>
      </c>
      <c r="EA297" s="413">
        <f t="shared" ca="1" si="1218"/>
        <v>0</v>
      </c>
      <c r="EB297" s="413">
        <f t="shared" ca="1" si="1218"/>
        <v>0</v>
      </c>
      <c r="EC297" s="413">
        <f t="shared" ca="1" si="1218"/>
        <v>0</v>
      </c>
      <c r="ED297" s="413">
        <f t="shared" ca="1" si="1218"/>
        <v>0</v>
      </c>
      <c r="EE297" s="413">
        <f t="shared" ca="1" si="1218"/>
        <v>0</v>
      </c>
      <c r="EF297" s="413">
        <f t="shared" ca="1" si="1218"/>
        <v>0</v>
      </c>
      <c r="EG297" s="413">
        <f t="shared" ca="1" si="1218"/>
        <v>0</v>
      </c>
      <c r="EH297" s="413">
        <f t="shared" ca="1" si="1218"/>
        <v>0</v>
      </c>
      <c r="EI297" s="413">
        <f t="shared" ca="1" si="1218"/>
        <v>0</v>
      </c>
      <c r="EJ297" s="413">
        <f t="shared" ca="1" si="1218"/>
        <v>0</v>
      </c>
      <c r="EK297" s="413">
        <f t="shared" ca="1" si="1218"/>
        <v>0</v>
      </c>
      <c r="EL297" s="413">
        <f t="shared" ca="1" si="1218"/>
        <v>0</v>
      </c>
      <c r="EM297" s="413">
        <f t="shared" ca="1" si="1218"/>
        <v>0</v>
      </c>
      <c r="EN297" s="403"/>
      <c r="EP297" s="19" t="s">
        <v>187</v>
      </c>
      <c r="EQ297" s="125">
        <f>EP236</f>
        <v>2</v>
      </c>
      <c r="ER297" s="125" t="str">
        <f>EP237</f>
        <v>lei3564</v>
      </c>
      <c r="ES297" s="224"/>
      <c r="ET297" s="125"/>
      <c r="EU297" s="16"/>
      <c r="EV297" s="412">
        <f t="shared" ref="EV297:FP297" ca="1" si="1219">(60/4860)*1000*ABS(EV$28-EV296)/20</f>
        <v>0</v>
      </c>
      <c r="EW297" s="413">
        <f t="shared" ca="1" si="1219"/>
        <v>0</v>
      </c>
      <c r="EX297" s="413">
        <f t="shared" ca="1" si="1219"/>
        <v>0</v>
      </c>
      <c r="EY297" s="413">
        <f t="shared" ca="1" si="1219"/>
        <v>0</v>
      </c>
      <c r="EZ297" s="413">
        <f t="shared" ca="1" si="1219"/>
        <v>0</v>
      </c>
      <c r="FA297" s="413">
        <f t="shared" ca="1" si="1219"/>
        <v>0</v>
      </c>
      <c r="FB297" s="413">
        <f t="shared" ca="1" si="1219"/>
        <v>0</v>
      </c>
      <c r="FC297" s="413">
        <f t="shared" ca="1" si="1219"/>
        <v>0</v>
      </c>
      <c r="FD297" s="413">
        <f t="shared" ca="1" si="1219"/>
        <v>0</v>
      </c>
      <c r="FE297" s="413">
        <f t="shared" ca="1" si="1219"/>
        <v>0</v>
      </c>
      <c r="FF297" s="413">
        <f t="shared" ca="1" si="1219"/>
        <v>0</v>
      </c>
      <c r="FG297" s="413">
        <f t="shared" ca="1" si="1219"/>
        <v>0</v>
      </c>
      <c r="FH297" s="413">
        <f t="shared" ca="1" si="1219"/>
        <v>0</v>
      </c>
      <c r="FI297" s="413">
        <f t="shared" ca="1" si="1219"/>
        <v>0</v>
      </c>
      <c r="FJ297" s="413">
        <f t="shared" ca="1" si="1219"/>
        <v>0</v>
      </c>
      <c r="FK297" s="413">
        <f t="shared" ca="1" si="1219"/>
        <v>0</v>
      </c>
      <c r="FL297" s="413">
        <f t="shared" ca="1" si="1219"/>
        <v>0</v>
      </c>
      <c r="FM297" s="413">
        <f t="shared" ca="1" si="1219"/>
        <v>0</v>
      </c>
      <c r="FN297" s="413">
        <f t="shared" ca="1" si="1219"/>
        <v>0</v>
      </c>
      <c r="FO297" s="413">
        <f t="shared" ca="1" si="1219"/>
        <v>0</v>
      </c>
      <c r="FP297" s="413">
        <f t="shared" ca="1" si="1219"/>
        <v>0</v>
      </c>
      <c r="FQ297" s="403"/>
      <c r="FS297" s="19" t="s">
        <v>187</v>
      </c>
      <c r="FT297" s="125">
        <f>FS236</f>
        <v>2</v>
      </c>
      <c r="FU297" s="125" t="str">
        <f>FS237</f>
        <v>shop65</v>
      </c>
      <c r="FV297" s="224"/>
      <c r="FW297" s="125"/>
      <c r="FX297" s="16"/>
      <c r="FY297" s="412">
        <f t="shared" ref="FY297:GS297" ca="1" si="1220">(60/4860)*1000*ABS(FY$28-FY296)/20</f>
        <v>0</v>
      </c>
      <c r="FZ297" s="413">
        <f t="shared" ca="1" si="1220"/>
        <v>0</v>
      </c>
      <c r="GA297" s="413">
        <f t="shared" ca="1" si="1220"/>
        <v>0</v>
      </c>
      <c r="GB297" s="413">
        <f t="shared" ca="1" si="1220"/>
        <v>0</v>
      </c>
      <c r="GC297" s="413">
        <f t="shared" ca="1" si="1220"/>
        <v>0</v>
      </c>
      <c r="GD297" s="413">
        <f t="shared" ca="1" si="1220"/>
        <v>0</v>
      </c>
      <c r="GE297" s="413">
        <f t="shared" ca="1" si="1220"/>
        <v>0</v>
      </c>
      <c r="GF297" s="413">
        <f t="shared" ca="1" si="1220"/>
        <v>0</v>
      </c>
      <c r="GG297" s="413">
        <f t="shared" ca="1" si="1220"/>
        <v>0</v>
      </c>
      <c r="GH297" s="413">
        <f t="shared" ca="1" si="1220"/>
        <v>0</v>
      </c>
      <c r="GI297" s="413">
        <f t="shared" ca="1" si="1220"/>
        <v>0</v>
      </c>
      <c r="GJ297" s="413">
        <f t="shared" ca="1" si="1220"/>
        <v>0</v>
      </c>
      <c r="GK297" s="413">
        <f t="shared" ca="1" si="1220"/>
        <v>0</v>
      </c>
      <c r="GL297" s="413">
        <f t="shared" ca="1" si="1220"/>
        <v>0</v>
      </c>
      <c r="GM297" s="413">
        <f t="shared" ca="1" si="1220"/>
        <v>0</v>
      </c>
      <c r="GN297" s="413">
        <f t="shared" ca="1" si="1220"/>
        <v>0</v>
      </c>
      <c r="GO297" s="413">
        <f t="shared" ca="1" si="1220"/>
        <v>0</v>
      </c>
      <c r="GP297" s="413">
        <f t="shared" ca="1" si="1220"/>
        <v>0</v>
      </c>
      <c r="GQ297" s="413">
        <f t="shared" ca="1" si="1220"/>
        <v>0</v>
      </c>
      <c r="GR297" s="413">
        <f t="shared" ca="1" si="1220"/>
        <v>0</v>
      </c>
      <c r="GS297" s="413">
        <f t="shared" ca="1" si="1220"/>
        <v>0</v>
      </c>
      <c r="GT297" s="403"/>
      <c r="GV297" s="19" t="s">
        <v>187</v>
      </c>
      <c r="GW297" s="125">
        <f>GV236</f>
        <v>2</v>
      </c>
      <c r="GX297" s="125" t="str">
        <f>GV237</f>
        <v>lei65</v>
      </c>
      <c r="GY297" s="224"/>
      <c r="GZ297" s="125"/>
      <c r="HA297" s="16"/>
      <c r="HB297" s="412">
        <f t="shared" ref="HB297:HV297" ca="1" si="1221">(60/4860)*1000*ABS(HB$28-HB296)/20</f>
        <v>0</v>
      </c>
      <c r="HC297" s="413">
        <f t="shared" ca="1" si="1221"/>
        <v>0</v>
      </c>
      <c r="HD297" s="413">
        <f t="shared" ca="1" si="1221"/>
        <v>0</v>
      </c>
      <c r="HE297" s="413">
        <f t="shared" ca="1" si="1221"/>
        <v>0</v>
      </c>
      <c r="HF297" s="413">
        <f t="shared" ca="1" si="1221"/>
        <v>0</v>
      </c>
      <c r="HG297" s="413">
        <f t="shared" ca="1" si="1221"/>
        <v>0</v>
      </c>
      <c r="HH297" s="413">
        <f t="shared" ca="1" si="1221"/>
        <v>0</v>
      </c>
      <c r="HI297" s="413">
        <f t="shared" ca="1" si="1221"/>
        <v>0</v>
      </c>
      <c r="HJ297" s="413">
        <f t="shared" ca="1" si="1221"/>
        <v>0</v>
      </c>
      <c r="HK297" s="413">
        <f t="shared" ca="1" si="1221"/>
        <v>0</v>
      </c>
      <c r="HL297" s="413">
        <f t="shared" ca="1" si="1221"/>
        <v>0</v>
      </c>
      <c r="HM297" s="413">
        <f t="shared" ca="1" si="1221"/>
        <v>0</v>
      </c>
      <c r="HN297" s="413">
        <f t="shared" ca="1" si="1221"/>
        <v>0</v>
      </c>
      <c r="HO297" s="413">
        <f t="shared" ca="1" si="1221"/>
        <v>0</v>
      </c>
      <c r="HP297" s="413">
        <f t="shared" ca="1" si="1221"/>
        <v>0</v>
      </c>
      <c r="HQ297" s="413">
        <f t="shared" ca="1" si="1221"/>
        <v>0</v>
      </c>
      <c r="HR297" s="413">
        <f t="shared" ca="1" si="1221"/>
        <v>0</v>
      </c>
      <c r="HS297" s="413">
        <f t="shared" ca="1" si="1221"/>
        <v>0</v>
      </c>
      <c r="HT297" s="413">
        <f t="shared" ca="1" si="1221"/>
        <v>0</v>
      </c>
      <c r="HU297" s="413">
        <f t="shared" ca="1" si="1221"/>
        <v>0</v>
      </c>
      <c r="HV297" s="413">
        <f t="shared" ca="1" si="1221"/>
        <v>0</v>
      </c>
      <c r="HW297" s="403"/>
    </row>
    <row r="298" spans="1:231" ht="15">
      <c r="A298" s="18" t="s">
        <v>231</v>
      </c>
      <c r="B298" s="122">
        <f>A236</f>
        <v>2</v>
      </c>
      <c r="C298" s="122" t="str">
        <f>A237</f>
        <v>work1834</v>
      </c>
      <c r="D298" s="210"/>
      <c r="E298" s="122"/>
      <c r="F298" s="8"/>
      <c r="G298" s="52">
        <f ca="1">MIN(G274:G294)</f>
        <v>-47.66567468208094</v>
      </c>
      <c r="H298" s="53">
        <f t="shared" ref="H298:AA298" ca="1" si="1222">MIN(H274:H294)</f>
        <v>-44.723349084421628</v>
      </c>
      <c r="I298" s="53">
        <f t="shared" ca="1" si="1222"/>
        <v>-41.781023486762301</v>
      </c>
      <c r="J298" s="53">
        <f t="shared" ca="1" si="1222"/>
        <v>-38.838697889102988</v>
      </c>
      <c r="K298" s="53">
        <f t="shared" ca="1" si="1222"/>
        <v>-35.896372291443669</v>
      </c>
      <c r="L298" s="53">
        <f t="shared" ca="1" si="1222"/>
        <v>-32.954046693784356</v>
      </c>
      <c r="M298" s="53">
        <f t="shared" ca="1" si="1222"/>
        <v>-30.011721096125036</v>
      </c>
      <c r="N298" s="53">
        <f t="shared" ca="1" si="1222"/>
        <v>-27.069395498465717</v>
      </c>
      <c r="O298" s="53">
        <f t="shared" ca="1" si="1222"/>
        <v>-24.127069900806404</v>
      </c>
      <c r="P298" s="53">
        <f t="shared" ca="1" si="1222"/>
        <v>-21.184744303147085</v>
      </c>
      <c r="Q298" s="53">
        <f t="shared" ca="1" si="1222"/>
        <v>-18.242418705487768</v>
      </c>
      <c r="R298" s="53">
        <f t="shared" ca="1" si="1222"/>
        <v>-15.300093107828454</v>
      </c>
      <c r="S298" s="53">
        <f t="shared" ca="1" si="1222"/>
        <v>-12.357767510169133</v>
      </c>
      <c r="T298" s="53">
        <f t="shared" ca="1" si="1222"/>
        <v>-9.4154419125098148</v>
      </c>
      <c r="U298" s="53">
        <f t="shared" ca="1" si="1222"/>
        <v>-6.4731163148505022</v>
      </c>
      <c r="V298" s="53">
        <f t="shared" ca="1" si="1222"/>
        <v>-3.5307907171911794</v>
      </c>
      <c r="W298" s="53">
        <f t="shared" ca="1" si="1222"/>
        <v>-0.58846511953186609</v>
      </c>
      <c r="X298" s="53">
        <f t="shared" ca="1" si="1222"/>
        <v>0</v>
      </c>
      <c r="Y298" s="53">
        <f t="shared" ca="1" si="1222"/>
        <v>0</v>
      </c>
      <c r="Z298" s="53">
        <f t="shared" ca="1" si="1222"/>
        <v>0</v>
      </c>
      <c r="AA298" s="119">
        <f t="shared" ca="1" si="1222"/>
        <v>0</v>
      </c>
      <c r="AB298" s="204"/>
      <c r="AD298" s="18" t="s">
        <v>231</v>
      </c>
      <c r="AE298" s="122">
        <f>AD236</f>
        <v>2</v>
      </c>
      <c r="AF298" s="122" t="str">
        <f>AD237</f>
        <v>shop1834</v>
      </c>
      <c r="AG298" s="210"/>
      <c r="AH298" s="122"/>
      <c r="AI298" s="8"/>
      <c r="AJ298" s="52">
        <f ca="1">MIN(AJ274:AJ294)</f>
        <v>-63.383365086705204</v>
      </c>
      <c r="AK298" s="53">
        <f t="shared" ref="AK298:BD298" ca="1" si="1223">MIN(AK274:AK294)</f>
        <v>-59.470811686291299</v>
      </c>
      <c r="AL298" s="53">
        <f t="shared" ca="1" si="1223"/>
        <v>-55.558258285877386</v>
      </c>
      <c r="AM298" s="53">
        <f t="shared" ca="1" si="1223"/>
        <v>-51.645704885463502</v>
      </c>
      <c r="AN298" s="53">
        <f t="shared" ca="1" si="1223"/>
        <v>-47.733151485049589</v>
      </c>
      <c r="AO298" s="53">
        <f t="shared" ca="1" si="1223"/>
        <v>-43.820598084635698</v>
      </c>
      <c r="AP298" s="53">
        <f t="shared" ca="1" si="1223"/>
        <v>-39.908044684221792</v>
      </c>
      <c r="AQ298" s="53">
        <f t="shared" ca="1" si="1223"/>
        <v>-35.995491283807894</v>
      </c>
      <c r="AR298" s="53">
        <f t="shared" ca="1" si="1223"/>
        <v>-32.082937883393996</v>
      </c>
      <c r="AS298" s="53">
        <f t="shared" ca="1" si="1223"/>
        <v>-28.17038448298009</v>
      </c>
      <c r="AT298" s="53">
        <f t="shared" ca="1" si="1223"/>
        <v>-24.257831082566188</v>
      </c>
      <c r="AU298" s="53">
        <f t="shared" ca="1" si="1223"/>
        <v>-20.345277682152293</v>
      </c>
      <c r="AV298" s="53">
        <f t="shared" ca="1" si="1223"/>
        <v>-16.432724281738384</v>
      </c>
      <c r="AW298" s="53">
        <f t="shared" ca="1" si="1223"/>
        <v>-12.520170881324482</v>
      </c>
      <c r="AX298" s="53">
        <f t="shared" ca="1" si="1223"/>
        <v>-8.6076174809105872</v>
      </c>
      <c r="AY298" s="53">
        <f t="shared" ca="1" si="1223"/>
        <v>-4.6950640804966799</v>
      </c>
      <c r="AZ298" s="53">
        <f t="shared" ca="1" si="1223"/>
        <v>-0.78251068008278368</v>
      </c>
      <c r="BA298" s="53">
        <f t="shared" ca="1" si="1223"/>
        <v>0</v>
      </c>
      <c r="BB298" s="53">
        <f t="shared" ca="1" si="1223"/>
        <v>0</v>
      </c>
      <c r="BC298" s="53">
        <f t="shared" ca="1" si="1223"/>
        <v>0</v>
      </c>
      <c r="BD298" s="119">
        <f t="shared" ca="1" si="1223"/>
        <v>0</v>
      </c>
      <c r="BE298" s="204"/>
      <c r="BG298" s="18" t="s">
        <v>231</v>
      </c>
      <c r="BH298" s="122">
        <f>BG236</f>
        <v>2</v>
      </c>
      <c r="BI298" s="122" t="str">
        <f>BG237</f>
        <v>lei1834</v>
      </c>
      <c r="BJ298" s="210"/>
      <c r="BK298" s="122"/>
      <c r="BL298" s="8"/>
      <c r="BM298" s="52">
        <f ca="1">MIN(BM274:BM294)</f>
        <v>-52.318695664739906</v>
      </c>
      <c r="BN298" s="53">
        <f t="shared" ref="BN298:CG298" ca="1" si="1224">MIN(BN274:BN294)</f>
        <v>-49.089146549632503</v>
      </c>
      <c r="BO298" s="53">
        <f t="shared" ca="1" si="1224"/>
        <v>-45.859597434525099</v>
      </c>
      <c r="BP298" s="53">
        <f t="shared" ca="1" si="1224"/>
        <v>-42.630048319417696</v>
      </c>
      <c r="BQ298" s="53">
        <f t="shared" ca="1" si="1224"/>
        <v>-39.400499204310293</v>
      </c>
      <c r="BR298" s="53">
        <f t="shared" ca="1" si="1224"/>
        <v>-36.17095008920289</v>
      </c>
      <c r="BS298" s="53">
        <f t="shared" ca="1" si="1224"/>
        <v>-32.941400974095487</v>
      </c>
      <c r="BT298" s="53">
        <f t="shared" ca="1" si="1224"/>
        <v>-29.711851858988091</v>
      </c>
      <c r="BU298" s="53">
        <f t="shared" ca="1" si="1224"/>
        <v>-26.482302743880688</v>
      </c>
      <c r="BV298" s="53">
        <f t="shared" ca="1" si="1224"/>
        <v>-23.252753628773288</v>
      </c>
      <c r="BW298" s="53">
        <f t="shared" ca="1" si="1224"/>
        <v>-20.023204513665888</v>
      </c>
      <c r="BX298" s="53">
        <f t="shared" ca="1" si="1224"/>
        <v>-16.793655398558492</v>
      </c>
      <c r="BY298" s="53">
        <f t="shared" ca="1" si="1224"/>
        <v>-13.564106283451085</v>
      </c>
      <c r="BZ298" s="53">
        <f t="shared" ca="1" si="1224"/>
        <v>-10.334557168343682</v>
      </c>
      <c r="CA298" s="53">
        <f t="shared" ca="1" si="1224"/>
        <v>-7.1050080532362854</v>
      </c>
      <c r="CB298" s="53">
        <f t="shared" ca="1" si="1224"/>
        <v>-3.8754589381288804</v>
      </c>
      <c r="CC298" s="53">
        <f t="shared" ca="1" si="1224"/>
        <v>-0.64590982302148314</v>
      </c>
      <c r="CD298" s="53">
        <f t="shared" ca="1" si="1224"/>
        <v>0</v>
      </c>
      <c r="CE298" s="53">
        <f t="shared" ca="1" si="1224"/>
        <v>0</v>
      </c>
      <c r="CF298" s="53">
        <f t="shared" ca="1" si="1224"/>
        <v>0</v>
      </c>
      <c r="CG298" s="119">
        <f t="shared" ca="1" si="1224"/>
        <v>0</v>
      </c>
      <c r="CH298" s="204"/>
      <c r="CJ298" s="18" t="s">
        <v>231</v>
      </c>
      <c r="CK298" s="122">
        <f>CJ236</f>
        <v>2</v>
      </c>
      <c r="CL298" s="122" t="str">
        <f>CJ237</f>
        <v>work3564</v>
      </c>
      <c r="CM298" s="210"/>
      <c r="CN298" s="122"/>
      <c r="CO298" s="8"/>
      <c r="CP298" s="52">
        <f ca="1">MIN(CP274:CP294)</f>
        <v>-56.047842890173413</v>
      </c>
      <c r="CQ298" s="53">
        <f t="shared" ref="CQ298:DJ298" ca="1" si="1225">MIN(CQ274:CQ294)</f>
        <v>-52.588099501891101</v>
      </c>
      <c r="CR298" s="53">
        <f t="shared" ca="1" si="1225"/>
        <v>-49.128356113608788</v>
      </c>
      <c r="CS298" s="53">
        <f t="shared" ca="1" si="1225"/>
        <v>-45.668612725326483</v>
      </c>
      <c r="CT298" s="53">
        <f t="shared" ca="1" si="1225"/>
        <v>-42.208869337044163</v>
      </c>
      <c r="CU298" s="53">
        <f t="shared" ca="1" si="1225"/>
        <v>-38.749125948761865</v>
      </c>
      <c r="CV298" s="53">
        <f t="shared" ca="1" si="1225"/>
        <v>-35.289382560479552</v>
      </c>
      <c r="CW298" s="53">
        <f t="shared" ca="1" si="1225"/>
        <v>-31.829639172197243</v>
      </c>
      <c r="CX298" s="53">
        <f t="shared" ca="1" si="1225"/>
        <v>-28.369895783914934</v>
      </c>
      <c r="CY298" s="53">
        <f t="shared" ca="1" si="1225"/>
        <v>-24.910152395632629</v>
      </c>
      <c r="CZ298" s="53">
        <f t="shared" ca="1" si="1225"/>
        <v>-21.450409007350316</v>
      </c>
      <c r="DA298" s="53">
        <f t="shared" ca="1" si="1225"/>
        <v>-17.990665619068011</v>
      </c>
      <c r="DB298" s="53">
        <f t="shared" ca="1" si="1225"/>
        <v>-14.530922230785697</v>
      </c>
      <c r="DC298" s="53">
        <f t="shared" ca="1" si="1225"/>
        <v>-11.071178842503389</v>
      </c>
      <c r="DD298" s="53">
        <f t="shared" ca="1" si="1225"/>
        <v>-7.6114354542210831</v>
      </c>
      <c r="DE298" s="53">
        <f t="shared" ca="1" si="1225"/>
        <v>-4.1516920659387697</v>
      </c>
      <c r="DF298" s="53">
        <f t="shared" ca="1" si="1225"/>
        <v>-0.69194867765646495</v>
      </c>
      <c r="DG298" s="53">
        <f t="shared" ca="1" si="1225"/>
        <v>0</v>
      </c>
      <c r="DH298" s="53">
        <f t="shared" ca="1" si="1225"/>
        <v>0</v>
      </c>
      <c r="DI298" s="53">
        <f t="shared" ca="1" si="1225"/>
        <v>0</v>
      </c>
      <c r="DJ298" s="119">
        <f t="shared" ca="1" si="1225"/>
        <v>0</v>
      </c>
      <c r="DK298" s="204"/>
      <c r="DM298" s="18" t="s">
        <v>231</v>
      </c>
      <c r="DN298" s="122">
        <f>DM236</f>
        <v>2</v>
      </c>
      <c r="DO298" s="122" t="str">
        <f>DM237</f>
        <v>shop3564</v>
      </c>
      <c r="DP298" s="210"/>
      <c r="DQ298" s="122"/>
      <c r="DR298" s="8"/>
      <c r="DS298" s="52">
        <f ca="1">MIN(DS274:DS294)</f>
        <v>-46.136898439306364</v>
      </c>
      <c r="DT298" s="53">
        <f t="shared" ref="DT298:EM298" ca="1" si="1226">MIN(DT274:DT294)</f>
        <v>-43.288941745522024</v>
      </c>
      <c r="DU298" s="53">
        <f t="shared" ca="1" si="1226"/>
        <v>-40.440985051737677</v>
      </c>
      <c r="DV298" s="53">
        <f t="shared" ca="1" si="1226"/>
        <v>-37.593028357953337</v>
      </c>
      <c r="DW298" s="53">
        <f t="shared" ca="1" si="1226"/>
        <v>-34.745071664168989</v>
      </c>
      <c r="DX298" s="53">
        <f t="shared" ca="1" si="1226"/>
        <v>-31.897114970384649</v>
      </c>
      <c r="DY298" s="53">
        <f t="shared" ca="1" si="1226"/>
        <v>-29.049158276600302</v>
      </c>
      <c r="DZ298" s="53">
        <f t="shared" ca="1" si="1226"/>
        <v>-26.201201582815962</v>
      </c>
      <c r="EA298" s="53">
        <f t="shared" ca="1" si="1226"/>
        <v>-23.353244889031618</v>
      </c>
      <c r="EB298" s="53">
        <f t="shared" ca="1" si="1226"/>
        <v>-20.505288195247275</v>
      </c>
      <c r="EC298" s="53">
        <f t="shared" ca="1" si="1226"/>
        <v>-17.657331501462927</v>
      </c>
      <c r="ED298" s="53">
        <f t="shared" ca="1" si="1226"/>
        <v>-14.809374807678591</v>
      </c>
      <c r="EE298" s="53">
        <f t="shared" ca="1" si="1226"/>
        <v>-11.961418113894243</v>
      </c>
      <c r="EF298" s="53">
        <f t="shared" ca="1" si="1226"/>
        <v>-9.113461420109898</v>
      </c>
      <c r="EG298" s="53">
        <f t="shared" ca="1" si="1226"/>
        <v>-6.2655047263255588</v>
      </c>
      <c r="EH298" s="53">
        <f t="shared" ca="1" si="1226"/>
        <v>-3.4175480325412111</v>
      </c>
      <c r="EI298" s="53">
        <f t="shared" ca="1" si="1226"/>
        <v>-0.56959133875687118</v>
      </c>
      <c r="EJ298" s="53">
        <f t="shared" ca="1" si="1226"/>
        <v>0</v>
      </c>
      <c r="EK298" s="53">
        <f t="shared" ca="1" si="1226"/>
        <v>0</v>
      </c>
      <c r="EL298" s="53">
        <f t="shared" ca="1" si="1226"/>
        <v>0</v>
      </c>
      <c r="EM298" s="119">
        <f t="shared" ca="1" si="1226"/>
        <v>0</v>
      </c>
      <c r="EN298" s="204"/>
      <c r="EP298" s="18" t="s">
        <v>231</v>
      </c>
      <c r="EQ298" s="122">
        <f>EP236</f>
        <v>2</v>
      </c>
      <c r="ER298" s="122" t="str">
        <f>EP237</f>
        <v>lei3564</v>
      </c>
      <c r="ES298" s="210"/>
      <c r="ET298" s="122"/>
      <c r="EU298" s="8"/>
      <c r="EV298" s="52">
        <f ca="1">MIN(EV274:EV294)</f>
        <v>-47.743323815028894</v>
      </c>
      <c r="EW298" s="53">
        <f t="shared" ref="EW298:FP298" ca="1" si="1227">MIN(EW274:EW294)</f>
        <v>-44.796205061014767</v>
      </c>
      <c r="EX298" s="53">
        <f t="shared" ca="1" si="1227"/>
        <v>-41.849086307000633</v>
      </c>
      <c r="EY298" s="53">
        <f t="shared" ca="1" si="1227"/>
        <v>-38.901967552986505</v>
      </c>
      <c r="EZ298" s="53">
        <f t="shared" ca="1" si="1227"/>
        <v>-35.954848798972378</v>
      </c>
      <c r="FA298" s="53">
        <f t="shared" ca="1" si="1227"/>
        <v>-33.007730044958251</v>
      </c>
      <c r="FB298" s="53">
        <f t="shared" ca="1" si="1227"/>
        <v>-30.060611290944117</v>
      </c>
      <c r="FC298" s="53">
        <f t="shared" ca="1" si="1227"/>
        <v>-27.113492536929993</v>
      </c>
      <c r="FD298" s="53">
        <f t="shared" ca="1" si="1227"/>
        <v>-24.166373782915862</v>
      </c>
      <c r="FE298" s="53">
        <f t="shared" ca="1" si="1227"/>
        <v>-21.219255028901731</v>
      </c>
      <c r="FF298" s="53">
        <f t="shared" ca="1" si="1227"/>
        <v>-18.272136274887604</v>
      </c>
      <c r="FG298" s="53">
        <f t="shared" ca="1" si="1227"/>
        <v>-15.325017520873477</v>
      </c>
      <c r="FH298" s="53">
        <f t="shared" ca="1" si="1227"/>
        <v>-12.377898766859342</v>
      </c>
      <c r="FI298" s="53">
        <f t="shared" ca="1" si="1227"/>
        <v>-9.4307800128452133</v>
      </c>
      <c r="FJ298" s="53">
        <f t="shared" ca="1" si="1227"/>
        <v>-6.4836612588310869</v>
      </c>
      <c r="FK298" s="53">
        <f t="shared" ca="1" si="1227"/>
        <v>-3.5365425048169543</v>
      </c>
      <c r="FL298" s="53">
        <f t="shared" ca="1" si="1227"/>
        <v>-0.58942375080282849</v>
      </c>
      <c r="FM298" s="53">
        <f t="shared" ca="1" si="1227"/>
        <v>0</v>
      </c>
      <c r="FN298" s="53">
        <f t="shared" ca="1" si="1227"/>
        <v>0</v>
      </c>
      <c r="FO298" s="53">
        <f t="shared" ca="1" si="1227"/>
        <v>0</v>
      </c>
      <c r="FP298" s="119">
        <f t="shared" ca="1" si="1227"/>
        <v>0</v>
      </c>
      <c r="FQ298" s="204"/>
      <c r="FS298" s="18" t="s">
        <v>231</v>
      </c>
      <c r="FT298" s="122">
        <f>FS236</f>
        <v>2</v>
      </c>
      <c r="FU298" s="122" t="str">
        <f>FS237</f>
        <v>shop65</v>
      </c>
      <c r="FV298" s="210"/>
      <c r="FW298" s="122"/>
      <c r="FX298" s="8"/>
      <c r="FY298" s="52">
        <f ca="1">MIN(FY274:FY294)</f>
        <v>-45.186772601156065</v>
      </c>
      <c r="FZ298" s="53">
        <f t="shared" ref="FZ298:GS298" ca="1" si="1228">MIN(FZ274:FZ294)</f>
        <v>-40.756696855944689</v>
      </c>
      <c r="GA298" s="53">
        <f t="shared" ca="1" si="1228"/>
        <v>-36.326621110733306</v>
      </c>
      <c r="GB298" s="53">
        <f t="shared" ca="1" si="1228"/>
        <v>-31.896545365521927</v>
      </c>
      <c r="GC298" s="53">
        <f t="shared" ca="1" si="1228"/>
        <v>-27.466469620310551</v>
      </c>
      <c r="GD298" s="53">
        <f t="shared" ca="1" si="1228"/>
        <v>-23.036393875099169</v>
      </c>
      <c r="GE298" s="53">
        <f t="shared" ca="1" si="1228"/>
        <v>-18.606318129887789</v>
      </c>
      <c r="GF298" s="53">
        <f t="shared" ca="1" si="1228"/>
        <v>-14.176242384676414</v>
      </c>
      <c r="GG298" s="53">
        <f t="shared" ca="1" si="1228"/>
        <v>-9.7461666394650308</v>
      </c>
      <c r="GH298" s="53">
        <f t="shared" ca="1" si="1228"/>
        <v>-5.3160908942536516</v>
      </c>
      <c r="GI298" s="53">
        <f t="shared" ca="1" si="1228"/>
        <v>-0.88601514904227263</v>
      </c>
      <c r="GJ298" s="53">
        <f t="shared" ca="1" si="1228"/>
        <v>0</v>
      </c>
      <c r="GK298" s="53">
        <f t="shared" ca="1" si="1228"/>
        <v>0</v>
      </c>
      <c r="GL298" s="53">
        <f t="shared" ca="1" si="1228"/>
        <v>0</v>
      </c>
      <c r="GM298" s="53">
        <f t="shared" ca="1" si="1228"/>
        <v>0</v>
      </c>
      <c r="GN298" s="53">
        <f t="shared" ca="1" si="1228"/>
        <v>0</v>
      </c>
      <c r="GO298" s="53">
        <f t="shared" ca="1" si="1228"/>
        <v>0</v>
      </c>
      <c r="GP298" s="53">
        <f t="shared" ca="1" si="1228"/>
        <v>0</v>
      </c>
      <c r="GQ298" s="53">
        <f t="shared" ca="1" si="1228"/>
        <v>0</v>
      </c>
      <c r="GR298" s="53">
        <f t="shared" ca="1" si="1228"/>
        <v>0</v>
      </c>
      <c r="GS298" s="119">
        <f t="shared" ca="1" si="1228"/>
        <v>0</v>
      </c>
      <c r="GT298" s="204"/>
      <c r="GV298" s="18" t="s">
        <v>231</v>
      </c>
      <c r="GW298" s="122">
        <f>GV236</f>
        <v>2</v>
      </c>
      <c r="GX298" s="122" t="str">
        <f>GV237</f>
        <v>lei65</v>
      </c>
      <c r="GY298" s="210"/>
      <c r="GZ298" s="122"/>
      <c r="HA298" s="8"/>
      <c r="HB298" s="52">
        <f ca="1">MIN(HB274:HB294)</f>
        <v>-41.845148554913287</v>
      </c>
      <c r="HC298" s="53">
        <f t="shared" ref="HC298:HV298" ca="1" si="1229">MIN(HC274:HC294)</f>
        <v>-37.742683010313939</v>
      </c>
      <c r="HD298" s="53">
        <f t="shared" ca="1" si="1229"/>
        <v>-33.640217465714599</v>
      </c>
      <c r="HE298" s="53">
        <f t="shared" ca="1" si="1229"/>
        <v>-29.537751921115262</v>
      </c>
      <c r="HF298" s="53">
        <f t="shared" ca="1" si="1229"/>
        <v>-25.435286376515919</v>
      </c>
      <c r="HG298" s="53">
        <f t="shared" ca="1" si="1229"/>
        <v>-21.332820831916575</v>
      </c>
      <c r="HH298" s="53">
        <f t="shared" ca="1" si="1229"/>
        <v>-17.230355287317234</v>
      </c>
      <c r="HI298" s="53">
        <f t="shared" ca="1" si="1229"/>
        <v>-13.127889742717894</v>
      </c>
      <c r="HJ298" s="53">
        <f t="shared" ca="1" si="1229"/>
        <v>-9.0254241981185501</v>
      </c>
      <c r="HK298" s="53">
        <f t="shared" ca="1" si="1229"/>
        <v>-4.922958653519208</v>
      </c>
      <c r="HL298" s="53">
        <f t="shared" ca="1" si="1229"/>
        <v>-0.82049310891986538</v>
      </c>
      <c r="HM298" s="53">
        <f t="shared" ca="1" si="1229"/>
        <v>0</v>
      </c>
      <c r="HN298" s="53">
        <f t="shared" ca="1" si="1229"/>
        <v>0</v>
      </c>
      <c r="HO298" s="53">
        <f t="shared" ca="1" si="1229"/>
        <v>0</v>
      </c>
      <c r="HP298" s="53">
        <f t="shared" ca="1" si="1229"/>
        <v>0</v>
      </c>
      <c r="HQ298" s="53">
        <f t="shared" ca="1" si="1229"/>
        <v>0</v>
      </c>
      <c r="HR298" s="53">
        <f t="shared" ca="1" si="1229"/>
        <v>0</v>
      </c>
      <c r="HS298" s="53">
        <f t="shared" ca="1" si="1229"/>
        <v>0</v>
      </c>
      <c r="HT298" s="53">
        <f t="shared" ca="1" si="1229"/>
        <v>0</v>
      </c>
      <c r="HU298" s="53">
        <f t="shared" ca="1" si="1229"/>
        <v>0</v>
      </c>
      <c r="HV298" s="119">
        <f t="shared" ca="1" si="1229"/>
        <v>0</v>
      </c>
      <c r="HW298" s="204"/>
    </row>
    <row r="299" spans="1:231" ht="15">
      <c r="A299" s="18" t="s">
        <v>186</v>
      </c>
      <c r="B299" s="122">
        <f>A236</f>
        <v>2</v>
      </c>
      <c r="C299" s="122" t="str">
        <f>A237</f>
        <v>work1834</v>
      </c>
      <c r="D299" s="210"/>
      <c r="E299" s="122"/>
      <c r="F299" s="8"/>
      <c r="G299" s="52">
        <f ca="1">IF(G298=0,G$28,VLOOKUP(G298,G274:AB294,23-G$28,0))</f>
        <v>1</v>
      </c>
      <c r="H299" s="53">
        <f ca="1">IF(H298=0,H$28,VLOOKUP(H298,H274:AB294,23-H$28,0))</f>
        <v>1</v>
      </c>
      <c r="I299" s="53">
        <f ca="1">IF(I298=0,I$28,VLOOKUP(I298,I274:AB294,23-I$28,0))</f>
        <v>1</v>
      </c>
      <c r="J299" s="53">
        <f ca="1">IF(J298=0,J$28,VLOOKUP(J298,J274:AB294,23-J$28,0))</f>
        <v>1</v>
      </c>
      <c r="K299" s="53">
        <f ca="1">IF(K298=0,K$28,VLOOKUP(K298,K274:AB294,23-K$28,0))</f>
        <v>1</v>
      </c>
      <c r="L299" s="53">
        <f ca="1">IF(L298=0,L$28,VLOOKUP(L298,L274:AB294,23-L$28,0))</f>
        <v>1</v>
      </c>
      <c r="M299" s="53">
        <f ca="1">IF(M298=0,M$28,VLOOKUP(M298,M274:AB294,23-M$28,0))</f>
        <v>1</v>
      </c>
      <c r="N299" s="53">
        <f ca="1">IF(N298=0,N$28,VLOOKUP(N298,N274:AB294,23-N$28,0))</f>
        <v>1</v>
      </c>
      <c r="O299" s="53">
        <f ca="1">IF(O298=0,O$28,VLOOKUP(O298,O274:AB294,23-O$28,0))</f>
        <v>1</v>
      </c>
      <c r="P299" s="53">
        <f ca="1">IF(P298=0,P$28,VLOOKUP(P298,P274:AB294,23-P$28,0))</f>
        <v>1</v>
      </c>
      <c r="Q299" s="53">
        <f ca="1">IF(Q298=0,Q$28,VLOOKUP(Q298,Q274:AB294,23-Q$28,0))</f>
        <v>1</v>
      </c>
      <c r="R299" s="53">
        <f ca="1">IF(R298=0,R$28,VLOOKUP(R298,R274:AB294,23-R$28,0))</f>
        <v>1</v>
      </c>
      <c r="S299" s="53">
        <f ca="1">IF(S298=0,S$28,VLOOKUP(S298,S274:AB294,23-S$28,0))</f>
        <v>1</v>
      </c>
      <c r="T299" s="53">
        <f ca="1">IF(T298=0,T$28,VLOOKUP(T298,T274:AB294,23-T$28,0))</f>
        <v>1</v>
      </c>
      <c r="U299" s="53">
        <f ca="1">IF(U298=0,U$28,VLOOKUP(U298,U274:AB294,23-U$28,0))</f>
        <v>1</v>
      </c>
      <c r="V299" s="53">
        <f ca="1">IF(V298=0,V$28,VLOOKUP(V298,V274:AB294,23-V$28,0))</f>
        <v>1</v>
      </c>
      <c r="W299" s="53">
        <f ca="1">IF(W298=0,W$28,VLOOKUP(W298,W274:AB294,23-W$28,0))</f>
        <v>1</v>
      </c>
      <c r="X299" s="53">
        <f ca="1">IF(X298=0,X$28,VLOOKUP(X298,X274:AB294,23-X$28,0))</f>
        <v>18</v>
      </c>
      <c r="Y299" s="53">
        <f ca="1">IF(Y298=0,Y$28,VLOOKUP(Y298,Y274:AB294,23-Y$28,0))</f>
        <v>19</v>
      </c>
      <c r="Z299" s="53">
        <f ca="1">IF(Z298=0,Z$28,VLOOKUP(Z298,Z274:AB294,23-Z$28,0))</f>
        <v>20</v>
      </c>
      <c r="AA299" s="119">
        <f ca="1">IF(AA298=0,AA$28,VLOOKUP(AA298,AA274:AB294,23-AA$28,0))</f>
        <v>21</v>
      </c>
      <c r="AB299" s="204"/>
      <c r="AD299" s="18" t="s">
        <v>186</v>
      </c>
      <c r="AE299" s="122">
        <f>AD236</f>
        <v>2</v>
      </c>
      <c r="AF299" s="122" t="str">
        <f>AD237</f>
        <v>shop1834</v>
      </c>
      <c r="AG299" s="210"/>
      <c r="AH299" s="122"/>
      <c r="AI299" s="8"/>
      <c r="AJ299" s="52">
        <f ca="1">IF(AJ298=0,AJ$28,VLOOKUP(AJ298,AJ274:BE294,23-AJ$28,0))</f>
        <v>1</v>
      </c>
      <c r="AK299" s="53">
        <f ca="1">IF(AK298=0,AK$28,VLOOKUP(AK298,AK274:BE294,23-AK$28,0))</f>
        <v>1</v>
      </c>
      <c r="AL299" s="53">
        <f ca="1">IF(AL298=0,AL$28,VLOOKUP(AL298,AL274:BE294,23-AL$28,0))</f>
        <v>1</v>
      </c>
      <c r="AM299" s="53">
        <f ca="1">IF(AM298=0,AM$28,VLOOKUP(AM298,AM274:BE294,23-AM$28,0))</f>
        <v>1</v>
      </c>
      <c r="AN299" s="53">
        <f ca="1">IF(AN298=0,AN$28,VLOOKUP(AN298,AN274:BE294,23-AN$28,0))</f>
        <v>1</v>
      </c>
      <c r="AO299" s="53">
        <f ca="1">IF(AO298=0,AO$28,VLOOKUP(AO298,AO274:BE294,23-AO$28,0))</f>
        <v>1</v>
      </c>
      <c r="AP299" s="53">
        <f ca="1">IF(AP298=0,AP$28,VLOOKUP(AP298,AP274:BE294,23-AP$28,0))</f>
        <v>1</v>
      </c>
      <c r="AQ299" s="53">
        <f ca="1">IF(AQ298=0,AQ$28,VLOOKUP(AQ298,AQ274:BE294,23-AQ$28,0))</f>
        <v>1</v>
      </c>
      <c r="AR299" s="53">
        <f ca="1">IF(AR298=0,AR$28,VLOOKUP(AR298,AR274:BE294,23-AR$28,0))</f>
        <v>1</v>
      </c>
      <c r="AS299" s="53">
        <f ca="1">IF(AS298=0,AS$28,VLOOKUP(AS298,AS274:BE294,23-AS$28,0))</f>
        <v>1</v>
      </c>
      <c r="AT299" s="53">
        <f ca="1">IF(AT298=0,AT$28,VLOOKUP(AT298,AT274:BE294,23-AT$28,0))</f>
        <v>1</v>
      </c>
      <c r="AU299" s="53">
        <f ca="1">IF(AU298=0,AU$28,VLOOKUP(AU298,AU274:BE294,23-AU$28,0))</f>
        <v>1</v>
      </c>
      <c r="AV299" s="53">
        <f ca="1">IF(AV298=0,AV$28,VLOOKUP(AV298,AV274:BE294,23-AV$28,0))</f>
        <v>1</v>
      </c>
      <c r="AW299" s="53">
        <f ca="1">IF(AW298=0,AW$28,VLOOKUP(AW298,AW274:BE294,23-AW$28,0))</f>
        <v>1</v>
      </c>
      <c r="AX299" s="53">
        <f ca="1">IF(AX298=0,AX$28,VLOOKUP(AX298,AX274:BE294,23-AX$28,0))</f>
        <v>1</v>
      </c>
      <c r="AY299" s="53">
        <f ca="1">IF(AY298=0,AY$28,VLOOKUP(AY298,AY274:BE294,23-AY$28,0))</f>
        <v>1</v>
      </c>
      <c r="AZ299" s="53">
        <f ca="1">IF(AZ298=0,AZ$28,VLOOKUP(AZ298,AZ274:BE294,23-AZ$28,0))</f>
        <v>1</v>
      </c>
      <c r="BA299" s="53">
        <f ca="1">IF(BA298=0,BA$28,VLOOKUP(BA298,BA274:BE294,23-BA$28,0))</f>
        <v>18</v>
      </c>
      <c r="BB299" s="53">
        <f ca="1">IF(BB298=0,BB$28,VLOOKUP(BB298,BB274:BE294,23-BB$28,0))</f>
        <v>19</v>
      </c>
      <c r="BC299" s="53">
        <f ca="1">IF(BC298=0,BC$28,VLOOKUP(BC298,BC274:BE294,23-BC$28,0))</f>
        <v>20</v>
      </c>
      <c r="BD299" s="119">
        <f ca="1">IF(BD298=0,BD$28,VLOOKUP(BD298,BD274:BE294,23-BD$28,0))</f>
        <v>21</v>
      </c>
      <c r="BE299" s="204"/>
      <c r="BG299" s="18" t="s">
        <v>186</v>
      </c>
      <c r="BH299" s="122">
        <f>BG236</f>
        <v>2</v>
      </c>
      <c r="BI299" s="122" t="str">
        <f>BG237</f>
        <v>lei1834</v>
      </c>
      <c r="BJ299" s="210"/>
      <c r="BK299" s="122"/>
      <c r="BL299" s="8"/>
      <c r="BM299" s="52">
        <f ca="1">IF(BM298=0,BM$28,VLOOKUP(BM298,BM274:CH294,23-BM$28,0))</f>
        <v>1</v>
      </c>
      <c r="BN299" s="53">
        <f ca="1">IF(BN298=0,BN$28,VLOOKUP(BN298,BN274:CH294,23-BN$28,0))</f>
        <v>1</v>
      </c>
      <c r="BO299" s="53">
        <f ca="1">IF(BO298=0,BO$28,VLOOKUP(BO298,BO274:CH294,23-BO$28,0))</f>
        <v>1</v>
      </c>
      <c r="BP299" s="53">
        <f ca="1">IF(BP298=0,BP$28,VLOOKUP(BP298,BP274:CH294,23-BP$28,0))</f>
        <v>1</v>
      </c>
      <c r="BQ299" s="53">
        <f ca="1">IF(BQ298=0,BQ$28,VLOOKUP(BQ298,BQ274:CH294,23-BQ$28,0))</f>
        <v>1</v>
      </c>
      <c r="BR299" s="53">
        <f ca="1">IF(BR298=0,BR$28,VLOOKUP(BR298,BR274:CH294,23-BR$28,0))</f>
        <v>1</v>
      </c>
      <c r="BS299" s="53">
        <f ca="1">IF(BS298=0,BS$28,VLOOKUP(BS298,BS274:CH294,23-BS$28,0))</f>
        <v>1</v>
      </c>
      <c r="BT299" s="53">
        <f ca="1">IF(BT298=0,BT$28,VLOOKUP(BT298,BT274:CH294,23-BT$28,0))</f>
        <v>1</v>
      </c>
      <c r="BU299" s="53">
        <f ca="1">IF(BU298=0,BU$28,VLOOKUP(BU298,BU274:CH294,23-BU$28,0))</f>
        <v>1</v>
      </c>
      <c r="BV299" s="53">
        <f ca="1">IF(BV298=0,BV$28,VLOOKUP(BV298,BV274:CH294,23-BV$28,0))</f>
        <v>1</v>
      </c>
      <c r="BW299" s="53">
        <f ca="1">IF(BW298=0,BW$28,VLOOKUP(BW298,BW274:CH294,23-BW$28,0))</f>
        <v>1</v>
      </c>
      <c r="BX299" s="53">
        <f ca="1">IF(BX298=0,BX$28,VLOOKUP(BX298,BX274:CH294,23-BX$28,0))</f>
        <v>1</v>
      </c>
      <c r="BY299" s="53">
        <f ca="1">IF(BY298=0,BY$28,VLOOKUP(BY298,BY274:CH294,23-BY$28,0))</f>
        <v>1</v>
      </c>
      <c r="BZ299" s="53">
        <f ca="1">IF(BZ298=0,BZ$28,VLOOKUP(BZ298,BZ274:CH294,23-BZ$28,0))</f>
        <v>1</v>
      </c>
      <c r="CA299" s="53">
        <f ca="1">IF(CA298=0,CA$28,VLOOKUP(CA298,CA274:CH294,23-CA$28,0))</f>
        <v>1</v>
      </c>
      <c r="CB299" s="53">
        <f ca="1">IF(CB298=0,CB$28,VLOOKUP(CB298,CB274:CH294,23-CB$28,0))</f>
        <v>1</v>
      </c>
      <c r="CC299" s="53">
        <f ca="1">IF(CC298=0,CC$28,VLOOKUP(CC298,CC274:CH294,23-CC$28,0))</f>
        <v>1</v>
      </c>
      <c r="CD299" s="53">
        <f ca="1">IF(CD298=0,CD$28,VLOOKUP(CD298,CD274:CH294,23-CD$28,0))</f>
        <v>18</v>
      </c>
      <c r="CE299" s="53">
        <f ca="1">IF(CE298=0,CE$28,VLOOKUP(CE298,CE274:CH294,23-CE$28,0))</f>
        <v>19</v>
      </c>
      <c r="CF299" s="53">
        <f ca="1">IF(CF298=0,CF$28,VLOOKUP(CF298,CF274:CH294,23-CF$28,0))</f>
        <v>20</v>
      </c>
      <c r="CG299" s="119">
        <f ca="1">IF(CG298=0,CG$28,VLOOKUP(CG298,CG274:CH294,23-CG$28,0))</f>
        <v>21</v>
      </c>
      <c r="CH299" s="204"/>
      <c r="CJ299" s="18" t="s">
        <v>186</v>
      </c>
      <c r="CK299" s="122">
        <f>CJ236</f>
        <v>2</v>
      </c>
      <c r="CL299" s="122" t="str">
        <f>CJ237</f>
        <v>work3564</v>
      </c>
      <c r="CM299" s="210"/>
      <c r="CN299" s="122"/>
      <c r="CO299" s="8"/>
      <c r="CP299" s="52">
        <f ca="1">IF(CP298=0,CP$28,VLOOKUP(CP298,CP274:DK294,23-CP$28,0))</f>
        <v>1</v>
      </c>
      <c r="CQ299" s="53">
        <f ca="1">IF(CQ298=0,CQ$28,VLOOKUP(CQ298,CQ274:DK294,23-CQ$28,0))</f>
        <v>1</v>
      </c>
      <c r="CR299" s="53">
        <f ca="1">IF(CR298=0,CR$28,VLOOKUP(CR298,CR274:DK294,23-CR$28,0))</f>
        <v>1</v>
      </c>
      <c r="CS299" s="53">
        <f ca="1">IF(CS298=0,CS$28,VLOOKUP(CS298,CS274:DK294,23-CS$28,0))</f>
        <v>1</v>
      </c>
      <c r="CT299" s="53">
        <f ca="1">IF(CT298=0,CT$28,VLOOKUP(CT298,CT274:DK294,23-CT$28,0))</f>
        <v>1</v>
      </c>
      <c r="CU299" s="53">
        <f ca="1">IF(CU298=0,CU$28,VLOOKUP(CU298,CU274:DK294,23-CU$28,0))</f>
        <v>1</v>
      </c>
      <c r="CV299" s="53">
        <f ca="1">IF(CV298=0,CV$28,VLOOKUP(CV298,CV274:DK294,23-CV$28,0))</f>
        <v>1</v>
      </c>
      <c r="CW299" s="53">
        <f ca="1">IF(CW298=0,CW$28,VLOOKUP(CW298,CW274:DK294,23-CW$28,0))</f>
        <v>1</v>
      </c>
      <c r="CX299" s="53">
        <f ca="1">IF(CX298=0,CX$28,VLOOKUP(CX298,CX274:DK294,23-CX$28,0))</f>
        <v>1</v>
      </c>
      <c r="CY299" s="53">
        <f ca="1">IF(CY298=0,CY$28,VLOOKUP(CY298,CY274:DK294,23-CY$28,0))</f>
        <v>1</v>
      </c>
      <c r="CZ299" s="53">
        <f ca="1">IF(CZ298=0,CZ$28,VLOOKUP(CZ298,CZ274:DK294,23-CZ$28,0))</f>
        <v>1</v>
      </c>
      <c r="DA299" s="53">
        <f ca="1">IF(DA298=0,DA$28,VLOOKUP(DA298,DA274:DK294,23-DA$28,0))</f>
        <v>1</v>
      </c>
      <c r="DB299" s="53">
        <f ca="1">IF(DB298=0,DB$28,VLOOKUP(DB298,DB274:DK294,23-DB$28,0))</f>
        <v>1</v>
      </c>
      <c r="DC299" s="53">
        <f ca="1">IF(DC298=0,DC$28,VLOOKUP(DC298,DC274:DK294,23-DC$28,0))</f>
        <v>1</v>
      </c>
      <c r="DD299" s="53">
        <f ca="1">IF(DD298=0,DD$28,VLOOKUP(DD298,DD274:DK294,23-DD$28,0))</f>
        <v>1</v>
      </c>
      <c r="DE299" s="53">
        <f ca="1">IF(DE298=0,DE$28,VLOOKUP(DE298,DE274:DK294,23-DE$28,0))</f>
        <v>1</v>
      </c>
      <c r="DF299" s="53">
        <f ca="1">IF(DF298=0,DF$28,VLOOKUP(DF298,DF274:DK294,23-DF$28,0))</f>
        <v>1</v>
      </c>
      <c r="DG299" s="53">
        <f ca="1">IF(DG298=0,DG$28,VLOOKUP(DG298,DG274:DK294,23-DG$28,0))</f>
        <v>18</v>
      </c>
      <c r="DH299" s="53">
        <f ca="1">IF(DH298=0,DH$28,VLOOKUP(DH298,DH274:DK294,23-DH$28,0))</f>
        <v>19</v>
      </c>
      <c r="DI299" s="53">
        <f ca="1">IF(DI298=0,DI$28,VLOOKUP(DI298,DI274:DK294,23-DI$28,0))</f>
        <v>20</v>
      </c>
      <c r="DJ299" s="119">
        <f ca="1">IF(DJ298=0,DJ$28,VLOOKUP(DJ298,DJ274:DK294,23-DJ$28,0))</f>
        <v>21</v>
      </c>
      <c r="DK299" s="204"/>
      <c r="DM299" s="18" t="s">
        <v>186</v>
      </c>
      <c r="DN299" s="122">
        <f>DM236</f>
        <v>2</v>
      </c>
      <c r="DO299" s="122" t="str">
        <f>DM237</f>
        <v>shop3564</v>
      </c>
      <c r="DP299" s="210"/>
      <c r="DQ299" s="122"/>
      <c r="DR299" s="8"/>
      <c r="DS299" s="52">
        <f ca="1">IF(DS298=0,DS$28,VLOOKUP(DS298,DS274:EN294,23-DS$28,0))</f>
        <v>1</v>
      </c>
      <c r="DT299" s="53">
        <f ca="1">IF(DT298=0,DT$28,VLOOKUP(DT298,DT274:EN294,23-DT$28,0))</f>
        <v>1</v>
      </c>
      <c r="DU299" s="53">
        <f ca="1">IF(DU298=0,DU$28,VLOOKUP(DU298,DU274:EN294,23-DU$28,0))</f>
        <v>1</v>
      </c>
      <c r="DV299" s="53">
        <f ca="1">IF(DV298=0,DV$28,VLOOKUP(DV298,DV274:EN294,23-DV$28,0))</f>
        <v>1</v>
      </c>
      <c r="DW299" s="53">
        <f ca="1">IF(DW298=0,DW$28,VLOOKUP(DW298,DW274:EN294,23-DW$28,0))</f>
        <v>1</v>
      </c>
      <c r="DX299" s="53">
        <f ca="1">IF(DX298=0,DX$28,VLOOKUP(DX298,DX274:EN294,23-DX$28,0))</f>
        <v>1</v>
      </c>
      <c r="DY299" s="53">
        <f ca="1">IF(DY298=0,DY$28,VLOOKUP(DY298,DY274:EN294,23-DY$28,0))</f>
        <v>1</v>
      </c>
      <c r="DZ299" s="53">
        <f ca="1">IF(DZ298=0,DZ$28,VLOOKUP(DZ298,DZ274:EN294,23-DZ$28,0))</f>
        <v>1</v>
      </c>
      <c r="EA299" s="53">
        <f ca="1">IF(EA298=0,EA$28,VLOOKUP(EA298,EA274:EN294,23-EA$28,0))</f>
        <v>1</v>
      </c>
      <c r="EB299" s="53">
        <f ca="1">IF(EB298=0,EB$28,VLOOKUP(EB298,EB274:EN294,23-EB$28,0))</f>
        <v>1</v>
      </c>
      <c r="EC299" s="53">
        <f ca="1">IF(EC298=0,EC$28,VLOOKUP(EC298,EC274:EN294,23-EC$28,0))</f>
        <v>1</v>
      </c>
      <c r="ED299" s="53">
        <f ca="1">IF(ED298=0,ED$28,VLOOKUP(ED298,ED274:EN294,23-ED$28,0))</f>
        <v>1</v>
      </c>
      <c r="EE299" s="53">
        <f ca="1">IF(EE298=0,EE$28,VLOOKUP(EE298,EE274:EN294,23-EE$28,0))</f>
        <v>1</v>
      </c>
      <c r="EF299" s="53">
        <f ca="1">IF(EF298=0,EF$28,VLOOKUP(EF298,EF274:EN294,23-EF$28,0))</f>
        <v>1</v>
      </c>
      <c r="EG299" s="53">
        <f ca="1">IF(EG298=0,EG$28,VLOOKUP(EG298,EG274:EN294,23-EG$28,0))</f>
        <v>1</v>
      </c>
      <c r="EH299" s="53">
        <f ca="1">IF(EH298=0,EH$28,VLOOKUP(EH298,EH274:EN294,23-EH$28,0))</f>
        <v>1</v>
      </c>
      <c r="EI299" s="53">
        <f ca="1">IF(EI298=0,EI$28,VLOOKUP(EI298,EI274:EN294,23-EI$28,0))</f>
        <v>1</v>
      </c>
      <c r="EJ299" s="53">
        <f ca="1">IF(EJ298=0,EJ$28,VLOOKUP(EJ298,EJ274:EN294,23-EJ$28,0))</f>
        <v>18</v>
      </c>
      <c r="EK299" s="53">
        <f ca="1">IF(EK298=0,EK$28,VLOOKUP(EK298,EK274:EN294,23-EK$28,0))</f>
        <v>19</v>
      </c>
      <c r="EL299" s="53">
        <f ca="1">IF(EL298=0,EL$28,VLOOKUP(EL298,EL274:EN294,23-EL$28,0))</f>
        <v>20</v>
      </c>
      <c r="EM299" s="119">
        <f ca="1">IF(EM298=0,EM$28,VLOOKUP(EM298,EM274:EN294,23-EM$28,0))</f>
        <v>21</v>
      </c>
      <c r="EN299" s="204"/>
      <c r="EP299" s="18" t="s">
        <v>186</v>
      </c>
      <c r="EQ299" s="122">
        <f>EP236</f>
        <v>2</v>
      </c>
      <c r="ER299" s="122" t="str">
        <f>EP237</f>
        <v>lei3564</v>
      </c>
      <c r="ES299" s="210"/>
      <c r="ET299" s="122"/>
      <c r="EU299" s="8"/>
      <c r="EV299" s="52">
        <f ca="1">IF(EV298=0,EV$28,VLOOKUP(EV298,EV274:FQ294,23-EV$28,0))</f>
        <v>1</v>
      </c>
      <c r="EW299" s="53">
        <f ca="1">IF(EW298=0,EW$28,VLOOKUP(EW298,EW274:FQ294,23-EW$28,0))</f>
        <v>1</v>
      </c>
      <c r="EX299" s="53">
        <f ca="1">IF(EX298=0,EX$28,VLOOKUP(EX298,EX274:FQ294,23-EX$28,0))</f>
        <v>1</v>
      </c>
      <c r="EY299" s="53">
        <f ca="1">IF(EY298=0,EY$28,VLOOKUP(EY298,EY274:FQ294,23-EY$28,0))</f>
        <v>1</v>
      </c>
      <c r="EZ299" s="53">
        <f ca="1">IF(EZ298=0,EZ$28,VLOOKUP(EZ298,EZ274:FQ294,23-EZ$28,0))</f>
        <v>1</v>
      </c>
      <c r="FA299" s="53">
        <f ca="1">IF(FA298=0,FA$28,VLOOKUP(FA298,FA274:FQ294,23-FA$28,0))</f>
        <v>1</v>
      </c>
      <c r="FB299" s="53">
        <f ca="1">IF(FB298=0,FB$28,VLOOKUP(FB298,FB274:FQ294,23-FB$28,0))</f>
        <v>1</v>
      </c>
      <c r="FC299" s="53">
        <f ca="1">IF(FC298=0,FC$28,VLOOKUP(FC298,FC274:FQ294,23-FC$28,0))</f>
        <v>1</v>
      </c>
      <c r="FD299" s="53">
        <f ca="1">IF(FD298=0,FD$28,VLOOKUP(FD298,FD274:FQ294,23-FD$28,0))</f>
        <v>1</v>
      </c>
      <c r="FE299" s="53">
        <f ca="1">IF(FE298=0,FE$28,VLOOKUP(FE298,FE274:FQ294,23-FE$28,0))</f>
        <v>1</v>
      </c>
      <c r="FF299" s="53">
        <f ca="1">IF(FF298=0,FF$28,VLOOKUP(FF298,FF274:FQ294,23-FF$28,0))</f>
        <v>1</v>
      </c>
      <c r="FG299" s="53">
        <f ca="1">IF(FG298=0,FG$28,VLOOKUP(FG298,FG274:FQ294,23-FG$28,0))</f>
        <v>1</v>
      </c>
      <c r="FH299" s="53">
        <f ca="1">IF(FH298=0,FH$28,VLOOKUP(FH298,FH274:FQ294,23-FH$28,0))</f>
        <v>1</v>
      </c>
      <c r="FI299" s="53">
        <f ca="1">IF(FI298=0,FI$28,VLOOKUP(FI298,FI274:FQ294,23-FI$28,0))</f>
        <v>1</v>
      </c>
      <c r="FJ299" s="53">
        <f ca="1">IF(FJ298=0,FJ$28,VLOOKUP(FJ298,FJ274:FQ294,23-FJ$28,0))</f>
        <v>1</v>
      </c>
      <c r="FK299" s="53">
        <f ca="1">IF(FK298=0,FK$28,VLOOKUP(FK298,FK274:FQ294,23-FK$28,0))</f>
        <v>1</v>
      </c>
      <c r="FL299" s="53">
        <f ca="1">IF(FL298=0,FL$28,VLOOKUP(FL298,FL274:FQ294,23-FL$28,0))</f>
        <v>1</v>
      </c>
      <c r="FM299" s="53">
        <f ca="1">IF(FM298=0,FM$28,VLOOKUP(FM298,FM274:FQ294,23-FM$28,0))</f>
        <v>18</v>
      </c>
      <c r="FN299" s="53">
        <f ca="1">IF(FN298=0,FN$28,VLOOKUP(FN298,FN274:FQ294,23-FN$28,0))</f>
        <v>19</v>
      </c>
      <c r="FO299" s="53">
        <f ca="1">IF(FO298=0,FO$28,VLOOKUP(FO298,FO274:FQ294,23-FO$28,0))</f>
        <v>20</v>
      </c>
      <c r="FP299" s="119">
        <f ca="1">IF(FP298=0,FP$28,VLOOKUP(FP298,FP274:FQ294,23-FP$28,0))</f>
        <v>21</v>
      </c>
      <c r="FQ299" s="204"/>
      <c r="FS299" s="18" t="s">
        <v>186</v>
      </c>
      <c r="FT299" s="122">
        <f>FS236</f>
        <v>2</v>
      </c>
      <c r="FU299" s="122" t="str">
        <f>FS237</f>
        <v>shop65</v>
      </c>
      <c r="FV299" s="210"/>
      <c r="FW299" s="122"/>
      <c r="FX299" s="8"/>
      <c r="FY299" s="52">
        <f ca="1">IF(FY298=0,FY$28,VLOOKUP(FY298,FY274:GT294,23-FY$28,0))</f>
        <v>1</v>
      </c>
      <c r="FZ299" s="53">
        <f ca="1">IF(FZ298=0,FZ$28,VLOOKUP(FZ298,FZ274:GT294,23-FZ$28,0))</f>
        <v>1</v>
      </c>
      <c r="GA299" s="53">
        <f ca="1">IF(GA298=0,GA$28,VLOOKUP(GA298,GA274:GT294,23-GA$28,0))</f>
        <v>1</v>
      </c>
      <c r="GB299" s="53">
        <f ca="1">IF(GB298=0,GB$28,VLOOKUP(GB298,GB274:GT294,23-GB$28,0))</f>
        <v>1</v>
      </c>
      <c r="GC299" s="53">
        <f ca="1">IF(GC298=0,GC$28,VLOOKUP(GC298,GC274:GT294,23-GC$28,0))</f>
        <v>1</v>
      </c>
      <c r="GD299" s="53">
        <f ca="1">IF(GD298=0,GD$28,VLOOKUP(GD298,GD274:GT294,23-GD$28,0))</f>
        <v>1</v>
      </c>
      <c r="GE299" s="53">
        <f ca="1">IF(GE298=0,GE$28,VLOOKUP(GE298,GE274:GT294,23-GE$28,0))</f>
        <v>1</v>
      </c>
      <c r="GF299" s="53">
        <f ca="1">IF(GF298=0,GF$28,VLOOKUP(GF298,GF274:GT294,23-GF$28,0))</f>
        <v>1</v>
      </c>
      <c r="GG299" s="53">
        <f ca="1">IF(GG298=0,GG$28,VLOOKUP(GG298,GG274:GT294,23-GG$28,0))</f>
        <v>1</v>
      </c>
      <c r="GH299" s="53">
        <f ca="1">IF(GH298=0,GH$28,VLOOKUP(GH298,GH274:GT294,23-GH$28,0))</f>
        <v>1</v>
      </c>
      <c r="GI299" s="53">
        <f ca="1">IF(GI298=0,GI$28,VLOOKUP(GI298,GI274:GT294,23-GI$28,0))</f>
        <v>1</v>
      </c>
      <c r="GJ299" s="53">
        <f ca="1">IF(GJ298=0,GJ$28,VLOOKUP(GJ298,GJ274:GT294,23-GJ$28,0))</f>
        <v>12</v>
      </c>
      <c r="GK299" s="53">
        <f ca="1">IF(GK298=0,GK$28,VLOOKUP(GK298,GK274:GT294,23-GK$28,0))</f>
        <v>13</v>
      </c>
      <c r="GL299" s="53">
        <f ca="1">IF(GL298=0,GL$28,VLOOKUP(GL298,GL274:GT294,23-GL$28,0))</f>
        <v>14</v>
      </c>
      <c r="GM299" s="53">
        <f ca="1">IF(GM298=0,GM$28,VLOOKUP(GM298,GM274:GT294,23-GM$28,0))</f>
        <v>15</v>
      </c>
      <c r="GN299" s="53">
        <f ca="1">IF(GN298=0,GN$28,VLOOKUP(GN298,GN274:GT294,23-GN$28,0))</f>
        <v>16</v>
      </c>
      <c r="GO299" s="53">
        <f ca="1">IF(GO298=0,GO$28,VLOOKUP(GO298,GO274:GT294,23-GO$28,0))</f>
        <v>17</v>
      </c>
      <c r="GP299" s="53">
        <f ca="1">IF(GP298=0,GP$28,VLOOKUP(GP298,GP274:GT294,23-GP$28,0))</f>
        <v>18</v>
      </c>
      <c r="GQ299" s="53">
        <f ca="1">IF(GQ298=0,GQ$28,VLOOKUP(GQ298,GQ274:GT294,23-GQ$28,0))</f>
        <v>19</v>
      </c>
      <c r="GR299" s="53">
        <f ca="1">IF(GR298=0,GR$28,VLOOKUP(GR298,GR274:GT294,23-GR$28,0))</f>
        <v>20</v>
      </c>
      <c r="GS299" s="119">
        <f ca="1">IF(GS298=0,GS$28,VLOOKUP(GS298,GS274:GT294,23-GS$28,0))</f>
        <v>21</v>
      </c>
      <c r="GT299" s="204"/>
      <c r="GV299" s="18" t="s">
        <v>186</v>
      </c>
      <c r="GW299" s="122">
        <f>GV236</f>
        <v>2</v>
      </c>
      <c r="GX299" s="122" t="str">
        <f>GV237</f>
        <v>lei65</v>
      </c>
      <c r="GY299" s="210"/>
      <c r="GZ299" s="122"/>
      <c r="HA299" s="8"/>
      <c r="HB299" s="52">
        <f ca="1">IF(HB298=0,HB$28,VLOOKUP(HB298,HB274:HW294,23-HB$28,0))</f>
        <v>1</v>
      </c>
      <c r="HC299" s="53">
        <f ca="1">IF(HC298=0,HC$28,VLOOKUP(HC298,HC274:HW294,23-HC$28,0))</f>
        <v>1</v>
      </c>
      <c r="HD299" s="53">
        <f ca="1">IF(HD298=0,HD$28,VLOOKUP(HD298,HD274:HW294,23-HD$28,0))</f>
        <v>1</v>
      </c>
      <c r="HE299" s="53">
        <f ca="1">IF(HE298=0,HE$28,VLOOKUP(HE298,HE274:HW294,23-HE$28,0))</f>
        <v>1</v>
      </c>
      <c r="HF299" s="53">
        <f ca="1">IF(HF298=0,HF$28,VLOOKUP(HF298,HF274:HW294,23-HF$28,0))</f>
        <v>1</v>
      </c>
      <c r="HG299" s="53">
        <f ca="1">IF(HG298=0,HG$28,VLOOKUP(HG298,HG274:HW294,23-HG$28,0))</f>
        <v>1</v>
      </c>
      <c r="HH299" s="53">
        <f ca="1">IF(HH298=0,HH$28,VLOOKUP(HH298,HH274:HW294,23-HH$28,0))</f>
        <v>1</v>
      </c>
      <c r="HI299" s="53">
        <f ca="1">IF(HI298=0,HI$28,VLOOKUP(HI298,HI274:HW294,23-HI$28,0))</f>
        <v>1</v>
      </c>
      <c r="HJ299" s="53">
        <f ca="1">IF(HJ298=0,HJ$28,VLOOKUP(HJ298,HJ274:HW294,23-HJ$28,0))</f>
        <v>1</v>
      </c>
      <c r="HK299" s="53">
        <f ca="1">IF(HK298=0,HK$28,VLOOKUP(HK298,HK274:HW294,23-HK$28,0))</f>
        <v>1</v>
      </c>
      <c r="HL299" s="53">
        <f ca="1">IF(HL298=0,HL$28,VLOOKUP(HL298,HL274:HW294,23-HL$28,0))</f>
        <v>1</v>
      </c>
      <c r="HM299" s="53">
        <f ca="1">IF(HM298=0,HM$28,VLOOKUP(HM298,HM274:HW294,23-HM$28,0))</f>
        <v>12</v>
      </c>
      <c r="HN299" s="53">
        <f ca="1">IF(HN298=0,HN$28,VLOOKUP(HN298,HN274:HW294,23-HN$28,0))</f>
        <v>13</v>
      </c>
      <c r="HO299" s="53">
        <f ca="1">IF(HO298=0,HO$28,VLOOKUP(HO298,HO274:HW294,23-HO$28,0))</f>
        <v>14</v>
      </c>
      <c r="HP299" s="53">
        <f ca="1">IF(HP298=0,HP$28,VLOOKUP(HP298,HP274:HW294,23-HP$28,0))</f>
        <v>15</v>
      </c>
      <c r="HQ299" s="53">
        <f ca="1">IF(HQ298=0,HQ$28,VLOOKUP(HQ298,HQ274:HW294,23-HQ$28,0))</f>
        <v>16</v>
      </c>
      <c r="HR299" s="53">
        <f ca="1">IF(HR298=0,HR$28,VLOOKUP(HR298,HR274:HW294,23-HR$28,0))</f>
        <v>17</v>
      </c>
      <c r="HS299" s="53">
        <f ca="1">IF(HS298=0,HS$28,VLOOKUP(HS298,HS274:HW294,23-HS$28,0))</f>
        <v>18</v>
      </c>
      <c r="HT299" s="53">
        <f ca="1">IF(HT298=0,HT$28,VLOOKUP(HT298,HT274:HW294,23-HT$28,0))</f>
        <v>19</v>
      </c>
      <c r="HU299" s="53">
        <f ca="1">IF(HU298=0,HU$28,VLOOKUP(HU298,HU274:HW294,23-HU$28,0))</f>
        <v>20</v>
      </c>
      <c r="HV299" s="119">
        <f ca="1">IF(HV298=0,HV$28,VLOOKUP(HV298,HV274:HW294,23-HV$28,0))</f>
        <v>21</v>
      </c>
      <c r="HW299" s="204"/>
    </row>
    <row r="300" spans="1:231" ht="15">
      <c r="A300" s="18" t="s">
        <v>73</v>
      </c>
      <c r="B300" s="122">
        <f>A236</f>
        <v>2</v>
      </c>
      <c r="C300" s="122" t="str">
        <f>A237</f>
        <v>work1834</v>
      </c>
      <c r="D300" s="210"/>
      <c r="E300" s="122">
        <v>7</v>
      </c>
      <c r="F300" s="8"/>
      <c r="G300" s="52" t="str">
        <f ca="1">HLOOKUP(G299,INDIRECT("input"&amp;$B300),$E300,0)</f>
        <v>U</v>
      </c>
      <c r="H300" s="53" t="str">
        <f t="shared" ref="H300" ca="1" si="1230">HLOOKUP(H299,INDIRECT("input"&amp;$B300),$E300,0)</f>
        <v>U</v>
      </c>
      <c r="I300" s="53" t="str">
        <f t="shared" ref="I300" ca="1" si="1231">HLOOKUP(I299,INDIRECT("input"&amp;$B300),$E300,0)</f>
        <v>U</v>
      </c>
      <c r="J300" s="53" t="str">
        <f t="shared" ref="J300" ca="1" si="1232">HLOOKUP(J299,INDIRECT("input"&amp;$B300),$E300,0)</f>
        <v>U</v>
      </c>
      <c r="K300" s="53" t="str">
        <f t="shared" ref="K300" ca="1" si="1233">HLOOKUP(K299,INDIRECT("input"&amp;$B300),$E300,0)</f>
        <v>U</v>
      </c>
      <c r="L300" s="53" t="str">
        <f t="shared" ref="L300" ca="1" si="1234">HLOOKUP(L299,INDIRECT("input"&amp;$B300),$E300,0)</f>
        <v>U</v>
      </c>
      <c r="M300" s="53" t="str">
        <f t="shared" ref="M300" ca="1" si="1235">HLOOKUP(M299,INDIRECT("input"&amp;$B300),$E300,0)</f>
        <v>U</v>
      </c>
      <c r="N300" s="53" t="str">
        <f t="shared" ref="N300" ca="1" si="1236">HLOOKUP(N299,INDIRECT("input"&amp;$B300),$E300,0)</f>
        <v>U</v>
      </c>
      <c r="O300" s="53" t="str">
        <f t="shared" ref="O300" ca="1" si="1237">HLOOKUP(O299,INDIRECT("input"&amp;$B300),$E300,0)</f>
        <v>U</v>
      </c>
      <c r="P300" s="53" t="str">
        <f t="shared" ref="P300" ca="1" si="1238">HLOOKUP(P299,INDIRECT("input"&amp;$B300),$E300,0)</f>
        <v>U</v>
      </c>
      <c r="Q300" s="53" t="str">
        <f t="shared" ref="Q300" ca="1" si="1239">HLOOKUP(Q299,INDIRECT("input"&amp;$B300),$E300,0)</f>
        <v>U</v>
      </c>
      <c r="R300" s="53" t="str">
        <f t="shared" ref="R300" ca="1" si="1240">HLOOKUP(R299,INDIRECT("input"&amp;$B300),$E300,0)</f>
        <v>U</v>
      </c>
      <c r="S300" s="53" t="str">
        <f t="shared" ref="S300" ca="1" si="1241">HLOOKUP(S299,INDIRECT("input"&amp;$B300),$E300,0)</f>
        <v>U</v>
      </c>
      <c r="T300" s="53" t="str">
        <f t="shared" ref="T300" ca="1" si="1242">HLOOKUP(T299,INDIRECT("input"&amp;$B300),$E300,0)</f>
        <v>U</v>
      </c>
      <c r="U300" s="53" t="str">
        <f t="shared" ref="U300" ca="1" si="1243">HLOOKUP(U299,INDIRECT("input"&amp;$B300),$E300,0)</f>
        <v>U</v>
      </c>
      <c r="V300" s="53" t="str">
        <f t="shared" ref="V300" ca="1" si="1244">HLOOKUP(V299,INDIRECT("input"&amp;$B300),$E300,0)</f>
        <v>U</v>
      </c>
      <c r="W300" s="53" t="str">
        <f t="shared" ref="W300" ca="1" si="1245">HLOOKUP(W299,INDIRECT("input"&amp;$B300),$E300,0)</f>
        <v>U</v>
      </c>
      <c r="X300" s="53" t="str">
        <f t="shared" ref="X300" ca="1" si="1246">HLOOKUP(X299,INDIRECT("input"&amp;$B300),$E300,0)</f>
        <v/>
      </c>
      <c r="Y300" s="53" t="str">
        <f t="shared" ref="Y300" ca="1" si="1247">HLOOKUP(Y299,INDIRECT("input"&amp;$B300),$E300,0)</f>
        <v/>
      </c>
      <c r="Z300" s="53" t="str">
        <f t="shared" ref="Z300" ca="1" si="1248">HLOOKUP(Z299,INDIRECT("input"&amp;$B300),$E300,0)</f>
        <v/>
      </c>
      <c r="AA300" s="119" t="str">
        <f t="shared" ref="AA300" ca="1" si="1249">HLOOKUP(AA299,INDIRECT("input"&amp;$B300),$E300,0)</f>
        <v/>
      </c>
      <c r="AB300" s="204"/>
      <c r="AD300" s="18" t="s">
        <v>73</v>
      </c>
      <c r="AE300" s="122">
        <f>AD236</f>
        <v>2</v>
      </c>
      <c r="AF300" s="122" t="str">
        <f>AD237</f>
        <v>shop1834</v>
      </c>
      <c r="AG300" s="210"/>
      <c r="AH300" s="122">
        <v>7</v>
      </c>
      <c r="AI300" s="8"/>
      <c r="AJ300" s="52" t="str">
        <f ca="1">HLOOKUP(AJ299,INDIRECT("input"&amp;$B300),$E300,0)</f>
        <v>U</v>
      </c>
      <c r="AK300" s="53" t="str">
        <f t="shared" ref="AK300" ca="1" si="1250">HLOOKUP(AK299,INDIRECT("input"&amp;$B300),$E300,0)</f>
        <v>U</v>
      </c>
      <c r="AL300" s="53" t="str">
        <f t="shared" ref="AL300" ca="1" si="1251">HLOOKUP(AL299,INDIRECT("input"&amp;$B300),$E300,0)</f>
        <v>U</v>
      </c>
      <c r="AM300" s="53" t="str">
        <f t="shared" ref="AM300" ca="1" si="1252">HLOOKUP(AM299,INDIRECT("input"&amp;$B300),$E300,0)</f>
        <v>U</v>
      </c>
      <c r="AN300" s="53" t="str">
        <f t="shared" ref="AN300" ca="1" si="1253">HLOOKUP(AN299,INDIRECT("input"&amp;$B300),$E300,0)</f>
        <v>U</v>
      </c>
      <c r="AO300" s="53" t="str">
        <f t="shared" ref="AO300" ca="1" si="1254">HLOOKUP(AO299,INDIRECT("input"&amp;$B300),$E300,0)</f>
        <v>U</v>
      </c>
      <c r="AP300" s="53" t="str">
        <f t="shared" ref="AP300" ca="1" si="1255">HLOOKUP(AP299,INDIRECT("input"&amp;$B300),$E300,0)</f>
        <v>U</v>
      </c>
      <c r="AQ300" s="53" t="str">
        <f t="shared" ref="AQ300" ca="1" si="1256">HLOOKUP(AQ299,INDIRECT("input"&amp;$B300),$E300,0)</f>
        <v>U</v>
      </c>
      <c r="AR300" s="53" t="str">
        <f t="shared" ref="AR300" ca="1" si="1257">HLOOKUP(AR299,INDIRECT("input"&amp;$B300),$E300,0)</f>
        <v>U</v>
      </c>
      <c r="AS300" s="53" t="str">
        <f t="shared" ref="AS300" ca="1" si="1258">HLOOKUP(AS299,INDIRECT("input"&amp;$B300),$E300,0)</f>
        <v>U</v>
      </c>
      <c r="AT300" s="53" t="str">
        <f t="shared" ref="AT300" ca="1" si="1259">HLOOKUP(AT299,INDIRECT("input"&amp;$B300),$E300,0)</f>
        <v>U</v>
      </c>
      <c r="AU300" s="53" t="str">
        <f t="shared" ref="AU300" ca="1" si="1260">HLOOKUP(AU299,INDIRECT("input"&amp;$B300),$E300,0)</f>
        <v>U</v>
      </c>
      <c r="AV300" s="53" t="str">
        <f t="shared" ref="AV300" ca="1" si="1261">HLOOKUP(AV299,INDIRECT("input"&amp;$B300),$E300,0)</f>
        <v>U</v>
      </c>
      <c r="AW300" s="53" t="str">
        <f t="shared" ref="AW300" ca="1" si="1262">HLOOKUP(AW299,INDIRECT("input"&amp;$B300),$E300,0)</f>
        <v>U</v>
      </c>
      <c r="AX300" s="53" t="str">
        <f t="shared" ref="AX300" ca="1" si="1263">HLOOKUP(AX299,INDIRECT("input"&amp;$B300),$E300,0)</f>
        <v>U</v>
      </c>
      <c r="AY300" s="53" t="str">
        <f t="shared" ref="AY300" ca="1" si="1264">HLOOKUP(AY299,INDIRECT("input"&amp;$B300),$E300,0)</f>
        <v>U</v>
      </c>
      <c r="AZ300" s="53" t="str">
        <f t="shared" ref="AZ300" ca="1" si="1265">HLOOKUP(AZ299,INDIRECT("input"&amp;$B300),$E300,0)</f>
        <v>U</v>
      </c>
      <c r="BA300" s="53" t="str">
        <f t="shared" ref="BA300" ca="1" si="1266">HLOOKUP(BA299,INDIRECT("input"&amp;$B300),$E300,0)</f>
        <v/>
      </c>
      <c r="BB300" s="53" t="str">
        <f t="shared" ref="BB300" ca="1" si="1267">HLOOKUP(BB299,INDIRECT("input"&amp;$B300),$E300,0)</f>
        <v/>
      </c>
      <c r="BC300" s="53" t="str">
        <f t="shared" ref="BC300" ca="1" si="1268">HLOOKUP(BC299,INDIRECT("input"&amp;$B300),$E300,0)</f>
        <v/>
      </c>
      <c r="BD300" s="119" t="str">
        <f t="shared" ref="BD300" ca="1" si="1269">HLOOKUP(BD299,INDIRECT("input"&amp;$B300),$E300,0)</f>
        <v/>
      </c>
      <c r="BE300" s="204"/>
      <c r="BG300" s="18" t="s">
        <v>73</v>
      </c>
      <c r="BH300" s="122">
        <f>BG236</f>
        <v>2</v>
      </c>
      <c r="BI300" s="122" t="str">
        <f>BG237</f>
        <v>lei1834</v>
      </c>
      <c r="BJ300" s="210"/>
      <c r="BK300" s="122">
        <v>7</v>
      </c>
      <c r="BL300" s="8"/>
      <c r="BM300" s="52" t="str">
        <f ca="1">HLOOKUP(BM299,INDIRECT("input"&amp;$B300),$E300,0)</f>
        <v>U</v>
      </c>
      <c r="BN300" s="53" t="str">
        <f t="shared" ref="BN300" ca="1" si="1270">HLOOKUP(BN299,INDIRECT("input"&amp;$B300),$E300,0)</f>
        <v>U</v>
      </c>
      <c r="BO300" s="53" t="str">
        <f t="shared" ref="BO300" ca="1" si="1271">HLOOKUP(BO299,INDIRECT("input"&amp;$B300),$E300,0)</f>
        <v>U</v>
      </c>
      <c r="BP300" s="53" t="str">
        <f t="shared" ref="BP300" ca="1" si="1272">HLOOKUP(BP299,INDIRECT("input"&amp;$B300),$E300,0)</f>
        <v>U</v>
      </c>
      <c r="BQ300" s="53" t="str">
        <f t="shared" ref="BQ300" ca="1" si="1273">HLOOKUP(BQ299,INDIRECT("input"&amp;$B300),$E300,0)</f>
        <v>U</v>
      </c>
      <c r="BR300" s="53" t="str">
        <f t="shared" ref="BR300" ca="1" si="1274">HLOOKUP(BR299,INDIRECT("input"&amp;$B300),$E300,0)</f>
        <v>U</v>
      </c>
      <c r="BS300" s="53" t="str">
        <f t="shared" ref="BS300" ca="1" si="1275">HLOOKUP(BS299,INDIRECT("input"&amp;$B300),$E300,0)</f>
        <v>U</v>
      </c>
      <c r="BT300" s="53" t="str">
        <f t="shared" ref="BT300" ca="1" si="1276">HLOOKUP(BT299,INDIRECT("input"&amp;$B300),$E300,0)</f>
        <v>U</v>
      </c>
      <c r="BU300" s="53" t="str">
        <f t="shared" ref="BU300" ca="1" si="1277">HLOOKUP(BU299,INDIRECT("input"&amp;$B300),$E300,0)</f>
        <v>U</v>
      </c>
      <c r="BV300" s="53" t="str">
        <f t="shared" ref="BV300" ca="1" si="1278">HLOOKUP(BV299,INDIRECT("input"&amp;$B300),$E300,0)</f>
        <v>U</v>
      </c>
      <c r="BW300" s="53" t="str">
        <f t="shared" ref="BW300" ca="1" si="1279">HLOOKUP(BW299,INDIRECT("input"&amp;$B300),$E300,0)</f>
        <v>U</v>
      </c>
      <c r="BX300" s="53" t="str">
        <f t="shared" ref="BX300" ca="1" si="1280">HLOOKUP(BX299,INDIRECT("input"&amp;$B300),$E300,0)</f>
        <v>U</v>
      </c>
      <c r="BY300" s="53" t="str">
        <f t="shared" ref="BY300" ca="1" si="1281">HLOOKUP(BY299,INDIRECT("input"&amp;$B300),$E300,0)</f>
        <v>U</v>
      </c>
      <c r="BZ300" s="53" t="str">
        <f t="shared" ref="BZ300" ca="1" si="1282">HLOOKUP(BZ299,INDIRECT("input"&amp;$B300),$E300,0)</f>
        <v>U</v>
      </c>
      <c r="CA300" s="53" t="str">
        <f t="shared" ref="CA300" ca="1" si="1283">HLOOKUP(CA299,INDIRECT("input"&amp;$B300),$E300,0)</f>
        <v>U</v>
      </c>
      <c r="CB300" s="53" t="str">
        <f t="shared" ref="CB300" ca="1" si="1284">HLOOKUP(CB299,INDIRECT("input"&amp;$B300),$E300,0)</f>
        <v>U</v>
      </c>
      <c r="CC300" s="53" t="str">
        <f t="shared" ref="CC300" ca="1" si="1285">HLOOKUP(CC299,INDIRECT("input"&amp;$B300),$E300,0)</f>
        <v>U</v>
      </c>
      <c r="CD300" s="53" t="str">
        <f t="shared" ref="CD300" ca="1" si="1286">HLOOKUP(CD299,INDIRECT("input"&amp;$B300),$E300,0)</f>
        <v/>
      </c>
      <c r="CE300" s="53" t="str">
        <f t="shared" ref="CE300" ca="1" si="1287">HLOOKUP(CE299,INDIRECT("input"&amp;$B300),$E300,0)</f>
        <v/>
      </c>
      <c r="CF300" s="53" t="str">
        <f t="shared" ref="CF300" ca="1" si="1288">HLOOKUP(CF299,INDIRECT("input"&amp;$B300),$E300,0)</f>
        <v/>
      </c>
      <c r="CG300" s="119" t="str">
        <f t="shared" ref="CG300" ca="1" si="1289">HLOOKUP(CG299,INDIRECT("input"&amp;$B300),$E300,0)</f>
        <v/>
      </c>
      <c r="CH300" s="204"/>
      <c r="CJ300" s="18" t="s">
        <v>73</v>
      </c>
      <c r="CK300" s="122">
        <f>CJ236</f>
        <v>2</v>
      </c>
      <c r="CL300" s="122" t="str">
        <f>CJ237</f>
        <v>work3564</v>
      </c>
      <c r="CM300" s="210"/>
      <c r="CN300" s="122">
        <v>7</v>
      </c>
      <c r="CO300" s="8"/>
      <c r="CP300" s="52" t="str">
        <f ca="1">HLOOKUP(CP299,INDIRECT("input"&amp;$B300),$E300,0)</f>
        <v>U</v>
      </c>
      <c r="CQ300" s="53" t="str">
        <f t="shared" ref="CQ300" ca="1" si="1290">HLOOKUP(CQ299,INDIRECT("input"&amp;$B300),$E300,0)</f>
        <v>U</v>
      </c>
      <c r="CR300" s="53" t="str">
        <f t="shared" ref="CR300" ca="1" si="1291">HLOOKUP(CR299,INDIRECT("input"&amp;$B300),$E300,0)</f>
        <v>U</v>
      </c>
      <c r="CS300" s="53" t="str">
        <f t="shared" ref="CS300" ca="1" si="1292">HLOOKUP(CS299,INDIRECT("input"&amp;$B300),$E300,0)</f>
        <v>U</v>
      </c>
      <c r="CT300" s="53" t="str">
        <f t="shared" ref="CT300" ca="1" si="1293">HLOOKUP(CT299,INDIRECT("input"&amp;$B300),$E300,0)</f>
        <v>U</v>
      </c>
      <c r="CU300" s="53" t="str">
        <f t="shared" ref="CU300" ca="1" si="1294">HLOOKUP(CU299,INDIRECT("input"&amp;$B300),$E300,0)</f>
        <v>U</v>
      </c>
      <c r="CV300" s="53" t="str">
        <f t="shared" ref="CV300" ca="1" si="1295">HLOOKUP(CV299,INDIRECT("input"&amp;$B300),$E300,0)</f>
        <v>U</v>
      </c>
      <c r="CW300" s="53" t="str">
        <f t="shared" ref="CW300" ca="1" si="1296">HLOOKUP(CW299,INDIRECT("input"&amp;$B300),$E300,0)</f>
        <v>U</v>
      </c>
      <c r="CX300" s="53" t="str">
        <f t="shared" ref="CX300" ca="1" si="1297">HLOOKUP(CX299,INDIRECT("input"&amp;$B300),$E300,0)</f>
        <v>U</v>
      </c>
      <c r="CY300" s="53" t="str">
        <f t="shared" ref="CY300" ca="1" si="1298">HLOOKUP(CY299,INDIRECT("input"&amp;$B300),$E300,0)</f>
        <v>U</v>
      </c>
      <c r="CZ300" s="53" t="str">
        <f t="shared" ref="CZ300" ca="1" si="1299">HLOOKUP(CZ299,INDIRECT("input"&amp;$B300),$E300,0)</f>
        <v>U</v>
      </c>
      <c r="DA300" s="53" t="str">
        <f t="shared" ref="DA300" ca="1" si="1300">HLOOKUP(DA299,INDIRECT("input"&amp;$B300),$E300,0)</f>
        <v>U</v>
      </c>
      <c r="DB300" s="53" t="str">
        <f t="shared" ref="DB300" ca="1" si="1301">HLOOKUP(DB299,INDIRECT("input"&amp;$B300),$E300,0)</f>
        <v>U</v>
      </c>
      <c r="DC300" s="53" t="str">
        <f t="shared" ref="DC300" ca="1" si="1302">HLOOKUP(DC299,INDIRECT("input"&amp;$B300),$E300,0)</f>
        <v>U</v>
      </c>
      <c r="DD300" s="53" t="str">
        <f t="shared" ref="DD300" ca="1" si="1303">HLOOKUP(DD299,INDIRECT("input"&amp;$B300),$E300,0)</f>
        <v>U</v>
      </c>
      <c r="DE300" s="53" t="str">
        <f t="shared" ref="DE300" ca="1" si="1304">HLOOKUP(DE299,INDIRECT("input"&amp;$B300),$E300,0)</f>
        <v>U</v>
      </c>
      <c r="DF300" s="53" t="str">
        <f t="shared" ref="DF300" ca="1" si="1305">HLOOKUP(DF299,INDIRECT("input"&amp;$B300),$E300,0)</f>
        <v>U</v>
      </c>
      <c r="DG300" s="53" t="str">
        <f t="shared" ref="DG300" ca="1" si="1306">HLOOKUP(DG299,INDIRECT("input"&amp;$B300),$E300,0)</f>
        <v/>
      </c>
      <c r="DH300" s="53" t="str">
        <f t="shared" ref="DH300" ca="1" si="1307">HLOOKUP(DH299,INDIRECT("input"&amp;$B300),$E300,0)</f>
        <v/>
      </c>
      <c r="DI300" s="53" t="str">
        <f t="shared" ref="DI300" ca="1" si="1308">HLOOKUP(DI299,INDIRECT("input"&amp;$B300),$E300,0)</f>
        <v/>
      </c>
      <c r="DJ300" s="119" t="str">
        <f t="shared" ref="DJ300" ca="1" si="1309">HLOOKUP(DJ299,INDIRECT("input"&amp;$B300),$E300,0)</f>
        <v/>
      </c>
      <c r="DK300" s="204"/>
      <c r="DM300" s="18" t="s">
        <v>73</v>
      </c>
      <c r="DN300" s="122">
        <f>DM236</f>
        <v>2</v>
      </c>
      <c r="DO300" s="122" t="str">
        <f>DM237</f>
        <v>shop3564</v>
      </c>
      <c r="DP300" s="210"/>
      <c r="DQ300" s="122">
        <v>7</v>
      </c>
      <c r="DR300" s="8"/>
      <c r="DS300" s="52" t="str">
        <f ca="1">HLOOKUP(DS299,INDIRECT("input"&amp;$B300),$E300,0)</f>
        <v>U</v>
      </c>
      <c r="DT300" s="53" t="str">
        <f t="shared" ref="DT300" ca="1" si="1310">HLOOKUP(DT299,INDIRECT("input"&amp;$B300),$E300,0)</f>
        <v>U</v>
      </c>
      <c r="DU300" s="53" t="str">
        <f t="shared" ref="DU300" ca="1" si="1311">HLOOKUP(DU299,INDIRECT("input"&amp;$B300),$E300,0)</f>
        <v>U</v>
      </c>
      <c r="DV300" s="53" t="str">
        <f t="shared" ref="DV300" ca="1" si="1312">HLOOKUP(DV299,INDIRECT("input"&amp;$B300),$E300,0)</f>
        <v>U</v>
      </c>
      <c r="DW300" s="53" t="str">
        <f t="shared" ref="DW300" ca="1" si="1313">HLOOKUP(DW299,INDIRECT("input"&amp;$B300),$E300,0)</f>
        <v>U</v>
      </c>
      <c r="DX300" s="53" t="str">
        <f t="shared" ref="DX300" ca="1" si="1314">HLOOKUP(DX299,INDIRECT("input"&amp;$B300),$E300,0)</f>
        <v>U</v>
      </c>
      <c r="DY300" s="53" t="str">
        <f t="shared" ref="DY300" ca="1" si="1315">HLOOKUP(DY299,INDIRECT("input"&amp;$B300),$E300,0)</f>
        <v>U</v>
      </c>
      <c r="DZ300" s="53" t="str">
        <f t="shared" ref="DZ300" ca="1" si="1316">HLOOKUP(DZ299,INDIRECT("input"&amp;$B300),$E300,0)</f>
        <v>U</v>
      </c>
      <c r="EA300" s="53" t="str">
        <f t="shared" ref="EA300" ca="1" si="1317">HLOOKUP(EA299,INDIRECT("input"&amp;$B300),$E300,0)</f>
        <v>U</v>
      </c>
      <c r="EB300" s="53" t="str">
        <f t="shared" ref="EB300" ca="1" si="1318">HLOOKUP(EB299,INDIRECT("input"&amp;$B300),$E300,0)</f>
        <v>U</v>
      </c>
      <c r="EC300" s="53" t="str">
        <f t="shared" ref="EC300" ca="1" si="1319">HLOOKUP(EC299,INDIRECT("input"&amp;$B300),$E300,0)</f>
        <v>U</v>
      </c>
      <c r="ED300" s="53" t="str">
        <f t="shared" ref="ED300" ca="1" si="1320">HLOOKUP(ED299,INDIRECT("input"&amp;$B300),$E300,0)</f>
        <v>U</v>
      </c>
      <c r="EE300" s="53" t="str">
        <f t="shared" ref="EE300" ca="1" si="1321">HLOOKUP(EE299,INDIRECT("input"&amp;$B300),$E300,0)</f>
        <v>U</v>
      </c>
      <c r="EF300" s="53" t="str">
        <f t="shared" ref="EF300" ca="1" si="1322">HLOOKUP(EF299,INDIRECT("input"&amp;$B300),$E300,0)</f>
        <v>U</v>
      </c>
      <c r="EG300" s="53" t="str">
        <f t="shared" ref="EG300" ca="1" si="1323">HLOOKUP(EG299,INDIRECT("input"&amp;$B300),$E300,0)</f>
        <v>U</v>
      </c>
      <c r="EH300" s="53" t="str">
        <f t="shared" ref="EH300" ca="1" si="1324">HLOOKUP(EH299,INDIRECT("input"&amp;$B300),$E300,0)</f>
        <v>U</v>
      </c>
      <c r="EI300" s="53" t="str">
        <f t="shared" ref="EI300" ca="1" si="1325">HLOOKUP(EI299,INDIRECT("input"&amp;$B300),$E300,0)</f>
        <v>U</v>
      </c>
      <c r="EJ300" s="53" t="str">
        <f t="shared" ref="EJ300" ca="1" si="1326">HLOOKUP(EJ299,INDIRECT("input"&amp;$B300),$E300,0)</f>
        <v/>
      </c>
      <c r="EK300" s="53" t="str">
        <f t="shared" ref="EK300" ca="1" si="1327">HLOOKUP(EK299,INDIRECT("input"&amp;$B300),$E300,0)</f>
        <v/>
      </c>
      <c r="EL300" s="53" t="str">
        <f t="shared" ref="EL300" ca="1" si="1328">HLOOKUP(EL299,INDIRECT("input"&amp;$B300),$E300,0)</f>
        <v/>
      </c>
      <c r="EM300" s="119" t="str">
        <f t="shared" ref="EM300" ca="1" si="1329">HLOOKUP(EM299,INDIRECT("input"&amp;$B300),$E300,0)</f>
        <v/>
      </c>
      <c r="EN300" s="204"/>
      <c r="EP300" s="18" t="s">
        <v>73</v>
      </c>
      <c r="EQ300" s="122">
        <f>EP236</f>
        <v>2</v>
      </c>
      <c r="ER300" s="122" t="str">
        <f>EP237</f>
        <v>lei3564</v>
      </c>
      <c r="ES300" s="210"/>
      <c r="ET300" s="122">
        <v>7</v>
      </c>
      <c r="EU300" s="8"/>
      <c r="EV300" s="52" t="str">
        <f ca="1">HLOOKUP(EV299,INDIRECT("input"&amp;$B300),$E300,0)</f>
        <v>U</v>
      </c>
      <c r="EW300" s="53" t="str">
        <f t="shared" ref="EW300" ca="1" si="1330">HLOOKUP(EW299,INDIRECT("input"&amp;$B300),$E300,0)</f>
        <v>U</v>
      </c>
      <c r="EX300" s="53" t="str">
        <f t="shared" ref="EX300" ca="1" si="1331">HLOOKUP(EX299,INDIRECT("input"&amp;$B300),$E300,0)</f>
        <v>U</v>
      </c>
      <c r="EY300" s="53" t="str">
        <f t="shared" ref="EY300" ca="1" si="1332">HLOOKUP(EY299,INDIRECT("input"&amp;$B300),$E300,0)</f>
        <v>U</v>
      </c>
      <c r="EZ300" s="53" t="str">
        <f t="shared" ref="EZ300" ca="1" si="1333">HLOOKUP(EZ299,INDIRECT("input"&amp;$B300),$E300,0)</f>
        <v>U</v>
      </c>
      <c r="FA300" s="53" t="str">
        <f t="shared" ref="FA300" ca="1" si="1334">HLOOKUP(FA299,INDIRECT("input"&amp;$B300),$E300,0)</f>
        <v>U</v>
      </c>
      <c r="FB300" s="53" t="str">
        <f t="shared" ref="FB300" ca="1" si="1335">HLOOKUP(FB299,INDIRECT("input"&amp;$B300),$E300,0)</f>
        <v>U</v>
      </c>
      <c r="FC300" s="53" t="str">
        <f t="shared" ref="FC300" ca="1" si="1336">HLOOKUP(FC299,INDIRECT("input"&amp;$B300),$E300,0)</f>
        <v>U</v>
      </c>
      <c r="FD300" s="53" t="str">
        <f t="shared" ref="FD300" ca="1" si="1337">HLOOKUP(FD299,INDIRECT("input"&amp;$B300),$E300,0)</f>
        <v>U</v>
      </c>
      <c r="FE300" s="53" t="str">
        <f t="shared" ref="FE300" ca="1" si="1338">HLOOKUP(FE299,INDIRECT("input"&amp;$B300),$E300,0)</f>
        <v>U</v>
      </c>
      <c r="FF300" s="53" t="str">
        <f t="shared" ref="FF300" ca="1" si="1339">HLOOKUP(FF299,INDIRECT("input"&amp;$B300),$E300,0)</f>
        <v>U</v>
      </c>
      <c r="FG300" s="53" t="str">
        <f t="shared" ref="FG300" ca="1" si="1340">HLOOKUP(FG299,INDIRECT("input"&amp;$B300),$E300,0)</f>
        <v>U</v>
      </c>
      <c r="FH300" s="53" t="str">
        <f t="shared" ref="FH300" ca="1" si="1341">HLOOKUP(FH299,INDIRECT("input"&amp;$B300),$E300,0)</f>
        <v>U</v>
      </c>
      <c r="FI300" s="53" t="str">
        <f t="shared" ref="FI300" ca="1" si="1342">HLOOKUP(FI299,INDIRECT("input"&amp;$B300),$E300,0)</f>
        <v>U</v>
      </c>
      <c r="FJ300" s="53" t="str">
        <f t="shared" ref="FJ300" ca="1" si="1343">HLOOKUP(FJ299,INDIRECT("input"&amp;$B300),$E300,0)</f>
        <v>U</v>
      </c>
      <c r="FK300" s="53" t="str">
        <f t="shared" ref="FK300" ca="1" si="1344">HLOOKUP(FK299,INDIRECT("input"&amp;$B300),$E300,0)</f>
        <v>U</v>
      </c>
      <c r="FL300" s="53" t="str">
        <f t="shared" ref="FL300" ca="1" si="1345">HLOOKUP(FL299,INDIRECT("input"&amp;$B300),$E300,0)</f>
        <v>U</v>
      </c>
      <c r="FM300" s="53" t="str">
        <f t="shared" ref="FM300" ca="1" si="1346">HLOOKUP(FM299,INDIRECT("input"&amp;$B300),$E300,0)</f>
        <v/>
      </c>
      <c r="FN300" s="53" t="str">
        <f t="shared" ref="FN300" ca="1" si="1347">HLOOKUP(FN299,INDIRECT("input"&amp;$B300),$E300,0)</f>
        <v/>
      </c>
      <c r="FO300" s="53" t="str">
        <f t="shared" ref="FO300" ca="1" si="1348">HLOOKUP(FO299,INDIRECT("input"&amp;$B300),$E300,0)</f>
        <v/>
      </c>
      <c r="FP300" s="119" t="str">
        <f t="shared" ref="FP300" ca="1" si="1349">HLOOKUP(FP299,INDIRECT("input"&amp;$B300),$E300,0)</f>
        <v/>
      </c>
      <c r="FQ300" s="204"/>
      <c r="FS300" s="18" t="s">
        <v>73</v>
      </c>
      <c r="FT300" s="122">
        <f>FS236</f>
        <v>2</v>
      </c>
      <c r="FU300" s="122" t="str">
        <f>FS237</f>
        <v>shop65</v>
      </c>
      <c r="FV300" s="210"/>
      <c r="FW300" s="122">
        <v>7</v>
      </c>
      <c r="FX300" s="8"/>
      <c r="FY300" s="52" t="str">
        <f ca="1">HLOOKUP(FY299,INDIRECT("input"&amp;$B300),$E300,0)</f>
        <v>U</v>
      </c>
      <c r="FZ300" s="53" t="str">
        <f t="shared" ref="FZ300" ca="1" si="1350">HLOOKUP(FZ299,INDIRECT("input"&amp;$B300),$E300,0)</f>
        <v>U</v>
      </c>
      <c r="GA300" s="53" t="str">
        <f t="shared" ref="GA300" ca="1" si="1351">HLOOKUP(GA299,INDIRECT("input"&amp;$B300),$E300,0)</f>
        <v>U</v>
      </c>
      <c r="GB300" s="53" t="str">
        <f t="shared" ref="GB300" ca="1" si="1352">HLOOKUP(GB299,INDIRECT("input"&amp;$B300),$E300,0)</f>
        <v>U</v>
      </c>
      <c r="GC300" s="53" t="str">
        <f t="shared" ref="GC300" ca="1" si="1353">HLOOKUP(GC299,INDIRECT("input"&amp;$B300),$E300,0)</f>
        <v>U</v>
      </c>
      <c r="GD300" s="53" t="str">
        <f t="shared" ref="GD300" ca="1" si="1354">HLOOKUP(GD299,INDIRECT("input"&amp;$B300),$E300,0)</f>
        <v>U</v>
      </c>
      <c r="GE300" s="53" t="str">
        <f t="shared" ref="GE300" ca="1" si="1355">HLOOKUP(GE299,INDIRECT("input"&amp;$B300),$E300,0)</f>
        <v>U</v>
      </c>
      <c r="GF300" s="53" t="str">
        <f t="shared" ref="GF300" ca="1" si="1356">HLOOKUP(GF299,INDIRECT("input"&amp;$B300),$E300,0)</f>
        <v>U</v>
      </c>
      <c r="GG300" s="53" t="str">
        <f t="shared" ref="GG300" ca="1" si="1357">HLOOKUP(GG299,INDIRECT("input"&amp;$B300),$E300,0)</f>
        <v>U</v>
      </c>
      <c r="GH300" s="53" t="str">
        <f t="shared" ref="GH300" ca="1" si="1358">HLOOKUP(GH299,INDIRECT("input"&amp;$B300),$E300,0)</f>
        <v>U</v>
      </c>
      <c r="GI300" s="53" t="str">
        <f t="shared" ref="GI300" ca="1" si="1359">HLOOKUP(GI299,INDIRECT("input"&amp;$B300),$E300,0)</f>
        <v>U</v>
      </c>
      <c r="GJ300" s="53" t="str">
        <f t="shared" ref="GJ300" ca="1" si="1360">HLOOKUP(GJ299,INDIRECT("input"&amp;$B300),$E300,0)</f>
        <v/>
      </c>
      <c r="GK300" s="53" t="str">
        <f t="shared" ref="GK300" ca="1" si="1361">HLOOKUP(GK299,INDIRECT("input"&amp;$B300),$E300,0)</f>
        <v/>
      </c>
      <c r="GL300" s="53" t="str">
        <f t="shared" ref="GL300" ca="1" si="1362">HLOOKUP(GL299,INDIRECT("input"&amp;$B300),$E300,0)</f>
        <v/>
      </c>
      <c r="GM300" s="53" t="str">
        <f t="shared" ref="GM300" ca="1" si="1363">HLOOKUP(GM299,INDIRECT("input"&amp;$B300),$E300,0)</f>
        <v/>
      </c>
      <c r="GN300" s="53" t="str">
        <f t="shared" ref="GN300" ca="1" si="1364">HLOOKUP(GN299,INDIRECT("input"&amp;$B300),$E300,0)</f>
        <v/>
      </c>
      <c r="GO300" s="53" t="str">
        <f t="shared" ref="GO300" ca="1" si="1365">HLOOKUP(GO299,INDIRECT("input"&amp;$B300),$E300,0)</f>
        <v/>
      </c>
      <c r="GP300" s="53" t="str">
        <f t="shared" ref="GP300" ca="1" si="1366">HLOOKUP(GP299,INDIRECT("input"&amp;$B300),$E300,0)</f>
        <v/>
      </c>
      <c r="GQ300" s="53" t="str">
        <f t="shared" ref="GQ300" ca="1" si="1367">HLOOKUP(GQ299,INDIRECT("input"&amp;$B300),$E300,0)</f>
        <v/>
      </c>
      <c r="GR300" s="53" t="str">
        <f t="shared" ref="GR300" ca="1" si="1368">HLOOKUP(GR299,INDIRECT("input"&amp;$B300),$E300,0)</f>
        <v/>
      </c>
      <c r="GS300" s="119" t="str">
        <f t="shared" ref="GS300" ca="1" si="1369">HLOOKUP(GS299,INDIRECT("input"&amp;$B300),$E300,0)</f>
        <v/>
      </c>
      <c r="GT300" s="204"/>
      <c r="GV300" s="18" t="s">
        <v>73</v>
      </c>
      <c r="GW300" s="122">
        <f>GV236</f>
        <v>2</v>
      </c>
      <c r="GX300" s="122" t="str">
        <f>GV237</f>
        <v>lei65</v>
      </c>
      <c r="GY300" s="210"/>
      <c r="GZ300" s="122">
        <v>7</v>
      </c>
      <c r="HA300" s="8"/>
      <c r="HB300" s="52" t="str">
        <f ca="1">HLOOKUP(HB299,INDIRECT("input"&amp;$B300),$E300,0)</f>
        <v>U</v>
      </c>
      <c r="HC300" s="53" t="str">
        <f t="shared" ref="HC300" ca="1" si="1370">HLOOKUP(HC299,INDIRECT("input"&amp;$B300),$E300,0)</f>
        <v>U</v>
      </c>
      <c r="HD300" s="53" t="str">
        <f t="shared" ref="HD300" ca="1" si="1371">HLOOKUP(HD299,INDIRECT("input"&amp;$B300),$E300,0)</f>
        <v>U</v>
      </c>
      <c r="HE300" s="53" t="str">
        <f t="shared" ref="HE300" ca="1" si="1372">HLOOKUP(HE299,INDIRECT("input"&amp;$B300),$E300,0)</f>
        <v>U</v>
      </c>
      <c r="HF300" s="53" t="str">
        <f t="shared" ref="HF300" ca="1" si="1373">HLOOKUP(HF299,INDIRECT("input"&amp;$B300),$E300,0)</f>
        <v>U</v>
      </c>
      <c r="HG300" s="53" t="str">
        <f t="shared" ref="HG300" ca="1" si="1374">HLOOKUP(HG299,INDIRECT("input"&amp;$B300),$E300,0)</f>
        <v>U</v>
      </c>
      <c r="HH300" s="53" t="str">
        <f t="shared" ref="HH300" ca="1" si="1375">HLOOKUP(HH299,INDIRECT("input"&amp;$B300),$E300,0)</f>
        <v>U</v>
      </c>
      <c r="HI300" s="53" t="str">
        <f t="shared" ref="HI300" ca="1" si="1376">HLOOKUP(HI299,INDIRECT("input"&amp;$B300),$E300,0)</f>
        <v>U</v>
      </c>
      <c r="HJ300" s="53" t="str">
        <f t="shared" ref="HJ300" ca="1" si="1377">HLOOKUP(HJ299,INDIRECT("input"&amp;$B300),$E300,0)</f>
        <v>U</v>
      </c>
      <c r="HK300" s="53" t="str">
        <f t="shared" ref="HK300" ca="1" si="1378">HLOOKUP(HK299,INDIRECT("input"&amp;$B300),$E300,0)</f>
        <v>U</v>
      </c>
      <c r="HL300" s="53" t="str">
        <f t="shared" ref="HL300" ca="1" si="1379">HLOOKUP(HL299,INDIRECT("input"&amp;$B300),$E300,0)</f>
        <v>U</v>
      </c>
      <c r="HM300" s="53" t="str">
        <f t="shared" ref="HM300" ca="1" si="1380">HLOOKUP(HM299,INDIRECT("input"&amp;$B300),$E300,0)</f>
        <v/>
      </c>
      <c r="HN300" s="53" t="str">
        <f t="shared" ref="HN300" ca="1" si="1381">HLOOKUP(HN299,INDIRECT("input"&amp;$B300),$E300,0)</f>
        <v/>
      </c>
      <c r="HO300" s="53" t="str">
        <f t="shared" ref="HO300" ca="1" si="1382">HLOOKUP(HO299,INDIRECT("input"&amp;$B300),$E300,0)</f>
        <v/>
      </c>
      <c r="HP300" s="53" t="str">
        <f t="shared" ref="HP300" ca="1" si="1383">HLOOKUP(HP299,INDIRECT("input"&amp;$B300),$E300,0)</f>
        <v/>
      </c>
      <c r="HQ300" s="53" t="str">
        <f t="shared" ref="HQ300" ca="1" si="1384">HLOOKUP(HQ299,INDIRECT("input"&amp;$B300),$E300,0)</f>
        <v/>
      </c>
      <c r="HR300" s="53" t="str">
        <f t="shared" ref="HR300" ca="1" si="1385">HLOOKUP(HR299,INDIRECT("input"&amp;$B300),$E300,0)</f>
        <v/>
      </c>
      <c r="HS300" s="53" t="str">
        <f t="shared" ref="HS300" ca="1" si="1386">HLOOKUP(HS299,INDIRECT("input"&amp;$B300),$E300,0)</f>
        <v/>
      </c>
      <c r="HT300" s="53" t="str">
        <f t="shared" ref="HT300" ca="1" si="1387">HLOOKUP(HT299,INDIRECT("input"&amp;$B300),$E300,0)</f>
        <v/>
      </c>
      <c r="HU300" s="53" t="str">
        <f t="shared" ref="HU300" ca="1" si="1388">HLOOKUP(HU299,INDIRECT("input"&amp;$B300),$E300,0)</f>
        <v/>
      </c>
      <c r="HV300" s="119" t="str">
        <f t="shared" ref="HV300" ca="1" si="1389">HLOOKUP(HV299,INDIRECT("input"&amp;$B300),$E300,0)</f>
        <v/>
      </c>
      <c r="HW300" s="204"/>
    </row>
    <row r="301" spans="1:231" ht="15.75" thickBot="1">
      <c r="A301" s="19" t="s">
        <v>188</v>
      </c>
      <c r="B301" s="125">
        <f>A236</f>
        <v>2</v>
      </c>
      <c r="C301" s="125" t="str">
        <f>A237</f>
        <v>work1834</v>
      </c>
      <c r="D301" s="224"/>
      <c r="E301" s="125"/>
      <c r="F301" s="20"/>
      <c r="G301" s="131">
        <f t="shared" ref="G301:AA301" ca="1" si="1390">IF(G300="","",(60/4860)*1000*ABS(G$28-G299)/20)</f>
        <v>0</v>
      </c>
      <c r="H301" s="132">
        <f t="shared" ca="1" si="1390"/>
        <v>0.61728395061728392</v>
      </c>
      <c r="I301" s="132">
        <f t="shared" ca="1" si="1390"/>
        <v>1.2345679012345678</v>
      </c>
      <c r="J301" s="132">
        <f t="shared" ca="1" si="1390"/>
        <v>1.8518518518518519</v>
      </c>
      <c r="K301" s="132">
        <f t="shared" ca="1" si="1390"/>
        <v>2.4691358024691357</v>
      </c>
      <c r="L301" s="132">
        <f t="shared" ca="1" si="1390"/>
        <v>3.0864197530864197</v>
      </c>
      <c r="M301" s="132">
        <f t="shared" ca="1" si="1390"/>
        <v>3.7037037037037037</v>
      </c>
      <c r="N301" s="132">
        <f t="shared" ca="1" si="1390"/>
        <v>4.3209876543209873</v>
      </c>
      <c r="O301" s="132">
        <f t="shared" ca="1" si="1390"/>
        <v>4.9382716049382713</v>
      </c>
      <c r="P301" s="132">
        <f t="shared" ca="1" si="1390"/>
        <v>5.5555555555555554</v>
      </c>
      <c r="Q301" s="132">
        <f t="shared" ca="1" si="1390"/>
        <v>6.1728395061728394</v>
      </c>
      <c r="R301" s="132">
        <f t="shared" ca="1" si="1390"/>
        <v>6.7901234567901225</v>
      </c>
      <c r="S301" s="132">
        <f t="shared" ca="1" si="1390"/>
        <v>7.4074074074074074</v>
      </c>
      <c r="T301" s="132">
        <f t="shared" ca="1" si="1390"/>
        <v>8.0246913580246915</v>
      </c>
      <c r="U301" s="132">
        <f t="shared" ca="1" si="1390"/>
        <v>8.6419753086419746</v>
      </c>
      <c r="V301" s="132">
        <f t="shared" ca="1" si="1390"/>
        <v>9.2592592592592595</v>
      </c>
      <c r="W301" s="132">
        <f t="shared" ca="1" si="1390"/>
        <v>9.8765432098765427</v>
      </c>
      <c r="X301" s="132" t="str">
        <f t="shared" ca="1" si="1390"/>
        <v/>
      </c>
      <c r="Y301" s="132" t="str">
        <f t="shared" ca="1" si="1390"/>
        <v/>
      </c>
      <c r="Z301" s="132" t="str">
        <f t="shared" ca="1" si="1390"/>
        <v/>
      </c>
      <c r="AA301" s="133" t="str">
        <f t="shared" ca="1" si="1390"/>
        <v/>
      </c>
      <c r="AB301" s="205"/>
      <c r="AD301" s="19" t="s">
        <v>188</v>
      </c>
      <c r="AE301" s="125">
        <f>AD236</f>
        <v>2</v>
      </c>
      <c r="AF301" s="125" t="str">
        <f>AD237</f>
        <v>shop1834</v>
      </c>
      <c r="AG301" s="224"/>
      <c r="AH301" s="125"/>
      <c r="AI301" s="20"/>
      <c r="AJ301" s="131">
        <f t="shared" ref="AJ301:BD301" ca="1" si="1391">IF(AJ300="","",(60/4860)*1000*ABS(AJ$28-AJ299)/20)</f>
        <v>0</v>
      </c>
      <c r="AK301" s="132">
        <f t="shared" ca="1" si="1391"/>
        <v>0.61728395061728392</v>
      </c>
      <c r="AL301" s="132">
        <f t="shared" ca="1" si="1391"/>
        <v>1.2345679012345678</v>
      </c>
      <c r="AM301" s="132">
        <f t="shared" ca="1" si="1391"/>
        <v>1.8518518518518519</v>
      </c>
      <c r="AN301" s="132">
        <f t="shared" ca="1" si="1391"/>
        <v>2.4691358024691357</v>
      </c>
      <c r="AO301" s="132">
        <f t="shared" ca="1" si="1391"/>
        <v>3.0864197530864197</v>
      </c>
      <c r="AP301" s="132">
        <f t="shared" ca="1" si="1391"/>
        <v>3.7037037037037037</v>
      </c>
      <c r="AQ301" s="132">
        <f t="shared" ca="1" si="1391"/>
        <v>4.3209876543209873</v>
      </c>
      <c r="AR301" s="132">
        <f t="shared" ca="1" si="1391"/>
        <v>4.9382716049382713</v>
      </c>
      <c r="AS301" s="132">
        <f t="shared" ca="1" si="1391"/>
        <v>5.5555555555555554</v>
      </c>
      <c r="AT301" s="132">
        <f t="shared" ca="1" si="1391"/>
        <v>6.1728395061728394</v>
      </c>
      <c r="AU301" s="132">
        <f t="shared" ca="1" si="1391"/>
        <v>6.7901234567901225</v>
      </c>
      <c r="AV301" s="132">
        <f t="shared" ca="1" si="1391"/>
        <v>7.4074074074074074</v>
      </c>
      <c r="AW301" s="132">
        <f t="shared" ca="1" si="1391"/>
        <v>8.0246913580246915</v>
      </c>
      <c r="AX301" s="132">
        <f t="shared" ca="1" si="1391"/>
        <v>8.6419753086419746</v>
      </c>
      <c r="AY301" s="132">
        <f t="shared" ca="1" si="1391"/>
        <v>9.2592592592592595</v>
      </c>
      <c r="AZ301" s="132">
        <f t="shared" ca="1" si="1391"/>
        <v>9.8765432098765427</v>
      </c>
      <c r="BA301" s="132" t="str">
        <f t="shared" ca="1" si="1391"/>
        <v/>
      </c>
      <c r="BB301" s="132" t="str">
        <f t="shared" ca="1" si="1391"/>
        <v/>
      </c>
      <c r="BC301" s="132" t="str">
        <f t="shared" ca="1" si="1391"/>
        <v/>
      </c>
      <c r="BD301" s="133" t="str">
        <f t="shared" ca="1" si="1391"/>
        <v/>
      </c>
      <c r="BE301" s="205"/>
      <c r="BG301" s="19" t="s">
        <v>188</v>
      </c>
      <c r="BH301" s="125">
        <f>BG236</f>
        <v>2</v>
      </c>
      <c r="BI301" s="125" t="str">
        <f>BG237</f>
        <v>lei1834</v>
      </c>
      <c r="BJ301" s="224"/>
      <c r="BK301" s="125"/>
      <c r="BL301" s="20"/>
      <c r="BM301" s="131">
        <f t="shared" ref="BM301:CG301" ca="1" si="1392">IF(BM300="","",(60/4860)*1000*ABS(BM$28-BM299)/20)</f>
        <v>0</v>
      </c>
      <c r="BN301" s="132">
        <f t="shared" ca="1" si="1392"/>
        <v>0.61728395061728392</v>
      </c>
      <c r="BO301" s="132">
        <f t="shared" ca="1" si="1392"/>
        <v>1.2345679012345678</v>
      </c>
      <c r="BP301" s="132">
        <f t="shared" ca="1" si="1392"/>
        <v>1.8518518518518519</v>
      </c>
      <c r="BQ301" s="132">
        <f t="shared" ca="1" si="1392"/>
        <v>2.4691358024691357</v>
      </c>
      <c r="BR301" s="132">
        <f t="shared" ca="1" si="1392"/>
        <v>3.0864197530864197</v>
      </c>
      <c r="BS301" s="132">
        <f t="shared" ca="1" si="1392"/>
        <v>3.7037037037037037</v>
      </c>
      <c r="BT301" s="132">
        <f t="shared" ca="1" si="1392"/>
        <v>4.3209876543209873</v>
      </c>
      <c r="BU301" s="132">
        <f t="shared" ca="1" si="1392"/>
        <v>4.9382716049382713</v>
      </c>
      <c r="BV301" s="132">
        <f t="shared" ca="1" si="1392"/>
        <v>5.5555555555555554</v>
      </c>
      <c r="BW301" s="132">
        <f t="shared" ca="1" si="1392"/>
        <v>6.1728395061728394</v>
      </c>
      <c r="BX301" s="132">
        <f t="shared" ca="1" si="1392"/>
        <v>6.7901234567901225</v>
      </c>
      <c r="BY301" s="132">
        <f t="shared" ca="1" si="1392"/>
        <v>7.4074074074074074</v>
      </c>
      <c r="BZ301" s="132">
        <f t="shared" ca="1" si="1392"/>
        <v>8.0246913580246915</v>
      </c>
      <c r="CA301" s="132">
        <f t="shared" ca="1" si="1392"/>
        <v>8.6419753086419746</v>
      </c>
      <c r="CB301" s="132">
        <f t="shared" ca="1" si="1392"/>
        <v>9.2592592592592595</v>
      </c>
      <c r="CC301" s="132">
        <f t="shared" ca="1" si="1392"/>
        <v>9.8765432098765427</v>
      </c>
      <c r="CD301" s="132" t="str">
        <f t="shared" ca="1" si="1392"/>
        <v/>
      </c>
      <c r="CE301" s="132" t="str">
        <f t="shared" ca="1" si="1392"/>
        <v/>
      </c>
      <c r="CF301" s="132" t="str">
        <f t="shared" ca="1" si="1392"/>
        <v/>
      </c>
      <c r="CG301" s="133" t="str">
        <f t="shared" ca="1" si="1392"/>
        <v/>
      </c>
      <c r="CH301" s="205"/>
      <c r="CJ301" s="19" t="s">
        <v>188</v>
      </c>
      <c r="CK301" s="125">
        <f>CJ236</f>
        <v>2</v>
      </c>
      <c r="CL301" s="125" t="str">
        <f>CJ237</f>
        <v>work3564</v>
      </c>
      <c r="CM301" s="224"/>
      <c r="CN301" s="125"/>
      <c r="CO301" s="20"/>
      <c r="CP301" s="131">
        <f t="shared" ref="CP301:DJ301" ca="1" si="1393">IF(CP300="","",(60/4860)*1000*ABS(CP$28-CP299)/20)</f>
        <v>0</v>
      </c>
      <c r="CQ301" s="132">
        <f t="shared" ca="1" si="1393"/>
        <v>0.61728395061728392</v>
      </c>
      <c r="CR301" s="132">
        <f t="shared" ca="1" si="1393"/>
        <v>1.2345679012345678</v>
      </c>
      <c r="CS301" s="132">
        <f t="shared" ca="1" si="1393"/>
        <v>1.8518518518518519</v>
      </c>
      <c r="CT301" s="132">
        <f t="shared" ca="1" si="1393"/>
        <v>2.4691358024691357</v>
      </c>
      <c r="CU301" s="132">
        <f t="shared" ca="1" si="1393"/>
        <v>3.0864197530864197</v>
      </c>
      <c r="CV301" s="132">
        <f t="shared" ca="1" si="1393"/>
        <v>3.7037037037037037</v>
      </c>
      <c r="CW301" s="132">
        <f t="shared" ca="1" si="1393"/>
        <v>4.3209876543209873</v>
      </c>
      <c r="CX301" s="132">
        <f t="shared" ca="1" si="1393"/>
        <v>4.9382716049382713</v>
      </c>
      <c r="CY301" s="132">
        <f t="shared" ca="1" si="1393"/>
        <v>5.5555555555555554</v>
      </c>
      <c r="CZ301" s="132">
        <f t="shared" ca="1" si="1393"/>
        <v>6.1728395061728394</v>
      </c>
      <c r="DA301" s="132">
        <f t="shared" ca="1" si="1393"/>
        <v>6.7901234567901225</v>
      </c>
      <c r="DB301" s="132">
        <f t="shared" ca="1" si="1393"/>
        <v>7.4074074074074074</v>
      </c>
      <c r="DC301" s="132">
        <f t="shared" ca="1" si="1393"/>
        <v>8.0246913580246915</v>
      </c>
      <c r="DD301" s="132">
        <f t="shared" ca="1" si="1393"/>
        <v>8.6419753086419746</v>
      </c>
      <c r="DE301" s="132">
        <f t="shared" ca="1" si="1393"/>
        <v>9.2592592592592595</v>
      </c>
      <c r="DF301" s="132">
        <f t="shared" ca="1" si="1393"/>
        <v>9.8765432098765427</v>
      </c>
      <c r="DG301" s="132" t="str">
        <f t="shared" ca="1" si="1393"/>
        <v/>
      </c>
      <c r="DH301" s="132" t="str">
        <f t="shared" ca="1" si="1393"/>
        <v/>
      </c>
      <c r="DI301" s="132" t="str">
        <f t="shared" ca="1" si="1393"/>
        <v/>
      </c>
      <c r="DJ301" s="133" t="str">
        <f t="shared" ca="1" si="1393"/>
        <v/>
      </c>
      <c r="DK301" s="205"/>
      <c r="DM301" s="19" t="s">
        <v>188</v>
      </c>
      <c r="DN301" s="125">
        <f>DM236</f>
        <v>2</v>
      </c>
      <c r="DO301" s="125" t="str">
        <f>DM237</f>
        <v>shop3564</v>
      </c>
      <c r="DP301" s="224"/>
      <c r="DQ301" s="125"/>
      <c r="DR301" s="20"/>
      <c r="DS301" s="131">
        <f t="shared" ref="DS301:EM301" ca="1" si="1394">IF(DS300="","",(60/4860)*1000*ABS(DS$28-DS299)/20)</f>
        <v>0</v>
      </c>
      <c r="DT301" s="132">
        <f t="shared" ca="1" si="1394"/>
        <v>0.61728395061728392</v>
      </c>
      <c r="DU301" s="132">
        <f t="shared" ca="1" si="1394"/>
        <v>1.2345679012345678</v>
      </c>
      <c r="DV301" s="132">
        <f t="shared" ca="1" si="1394"/>
        <v>1.8518518518518519</v>
      </c>
      <c r="DW301" s="132">
        <f t="shared" ca="1" si="1394"/>
        <v>2.4691358024691357</v>
      </c>
      <c r="DX301" s="132">
        <f t="shared" ca="1" si="1394"/>
        <v>3.0864197530864197</v>
      </c>
      <c r="DY301" s="132">
        <f t="shared" ca="1" si="1394"/>
        <v>3.7037037037037037</v>
      </c>
      <c r="DZ301" s="132">
        <f t="shared" ca="1" si="1394"/>
        <v>4.3209876543209873</v>
      </c>
      <c r="EA301" s="132">
        <f t="shared" ca="1" si="1394"/>
        <v>4.9382716049382713</v>
      </c>
      <c r="EB301" s="132">
        <f t="shared" ca="1" si="1394"/>
        <v>5.5555555555555554</v>
      </c>
      <c r="EC301" s="132">
        <f t="shared" ca="1" si="1394"/>
        <v>6.1728395061728394</v>
      </c>
      <c r="ED301" s="132">
        <f t="shared" ca="1" si="1394"/>
        <v>6.7901234567901225</v>
      </c>
      <c r="EE301" s="132">
        <f t="shared" ca="1" si="1394"/>
        <v>7.4074074074074074</v>
      </c>
      <c r="EF301" s="132">
        <f t="shared" ca="1" si="1394"/>
        <v>8.0246913580246915</v>
      </c>
      <c r="EG301" s="132">
        <f t="shared" ca="1" si="1394"/>
        <v>8.6419753086419746</v>
      </c>
      <c r="EH301" s="132">
        <f t="shared" ca="1" si="1394"/>
        <v>9.2592592592592595</v>
      </c>
      <c r="EI301" s="132">
        <f t="shared" ca="1" si="1394"/>
        <v>9.8765432098765427</v>
      </c>
      <c r="EJ301" s="132" t="str">
        <f t="shared" ca="1" si="1394"/>
        <v/>
      </c>
      <c r="EK301" s="132" t="str">
        <f t="shared" ca="1" si="1394"/>
        <v/>
      </c>
      <c r="EL301" s="132" t="str">
        <f t="shared" ca="1" si="1394"/>
        <v/>
      </c>
      <c r="EM301" s="133" t="str">
        <f t="shared" ca="1" si="1394"/>
        <v/>
      </c>
      <c r="EN301" s="205"/>
      <c r="EP301" s="19" t="s">
        <v>188</v>
      </c>
      <c r="EQ301" s="125">
        <f>EP236</f>
        <v>2</v>
      </c>
      <c r="ER301" s="125" t="str">
        <f>EP237</f>
        <v>lei3564</v>
      </c>
      <c r="ES301" s="224"/>
      <c r="ET301" s="125"/>
      <c r="EU301" s="20"/>
      <c r="EV301" s="131">
        <f t="shared" ref="EV301:FP301" ca="1" si="1395">IF(EV300="","",(60/4860)*1000*ABS(EV$28-EV299)/20)</f>
        <v>0</v>
      </c>
      <c r="EW301" s="132">
        <f t="shared" ca="1" si="1395"/>
        <v>0.61728395061728392</v>
      </c>
      <c r="EX301" s="132">
        <f t="shared" ca="1" si="1395"/>
        <v>1.2345679012345678</v>
      </c>
      <c r="EY301" s="132">
        <f t="shared" ca="1" si="1395"/>
        <v>1.8518518518518519</v>
      </c>
      <c r="EZ301" s="132">
        <f t="shared" ca="1" si="1395"/>
        <v>2.4691358024691357</v>
      </c>
      <c r="FA301" s="132">
        <f t="shared" ca="1" si="1395"/>
        <v>3.0864197530864197</v>
      </c>
      <c r="FB301" s="132">
        <f t="shared" ca="1" si="1395"/>
        <v>3.7037037037037037</v>
      </c>
      <c r="FC301" s="132">
        <f t="shared" ca="1" si="1395"/>
        <v>4.3209876543209873</v>
      </c>
      <c r="FD301" s="132">
        <f t="shared" ca="1" si="1395"/>
        <v>4.9382716049382713</v>
      </c>
      <c r="FE301" s="132">
        <f t="shared" ca="1" si="1395"/>
        <v>5.5555555555555554</v>
      </c>
      <c r="FF301" s="132">
        <f t="shared" ca="1" si="1395"/>
        <v>6.1728395061728394</v>
      </c>
      <c r="FG301" s="132">
        <f t="shared" ca="1" si="1395"/>
        <v>6.7901234567901225</v>
      </c>
      <c r="FH301" s="132">
        <f t="shared" ca="1" si="1395"/>
        <v>7.4074074074074074</v>
      </c>
      <c r="FI301" s="132">
        <f t="shared" ca="1" si="1395"/>
        <v>8.0246913580246915</v>
      </c>
      <c r="FJ301" s="132">
        <f t="shared" ca="1" si="1395"/>
        <v>8.6419753086419746</v>
      </c>
      <c r="FK301" s="132">
        <f t="shared" ca="1" si="1395"/>
        <v>9.2592592592592595</v>
      </c>
      <c r="FL301" s="132">
        <f t="shared" ca="1" si="1395"/>
        <v>9.8765432098765427</v>
      </c>
      <c r="FM301" s="132" t="str">
        <f t="shared" ca="1" si="1395"/>
        <v/>
      </c>
      <c r="FN301" s="132" t="str">
        <f t="shared" ca="1" si="1395"/>
        <v/>
      </c>
      <c r="FO301" s="132" t="str">
        <f t="shared" ca="1" si="1395"/>
        <v/>
      </c>
      <c r="FP301" s="133" t="str">
        <f t="shared" ca="1" si="1395"/>
        <v/>
      </c>
      <c r="FQ301" s="205"/>
      <c r="FS301" s="19" t="s">
        <v>188</v>
      </c>
      <c r="FT301" s="125">
        <f>FS236</f>
        <v>2</v>
      </c>
      <c r="FU301" s="125" t="str">
        <f>FS237</f>
        <v>shop65</v>
      </c>
      <c r="FV301" s="224"/>
      <c r="FW301" s="125"/>
      <c r="FX301" s="20"/>
      <c r="FY301" s="131">
        <f t="shared" ref="FY301:GS301" ca="1" si="1396">IF(FY300="","",(60/4860)*1000*ABS(FY$28-FY299)/20)</f>
        <v>0</v>
      </c>
      <c r="FZ301" s="132">
        <f t="shared" ca="1" si="1396"/>
        <v>0.61728395061728392</v>
      </c>
      <c r="GA301" s="132">
        <f t="shared" ca="1" si="1396"/>
        <v>1.2345679012345678</v>
      </c>
      <c r="GB301" s="132">
        <f t="shared" ca="1" si="1396"/>
        <v>1.8518518518518519</v>
      </c>
      <c r="GC301" s="132">
        <f t="shared" ca="1" si="1396"/>
        <v>2.4691358024691357</v>
      </c>
      <c r="GD301" s="132">
        <f t="shared" ca="1" si="1396"/>
        <v>3.0864197530864197</v>
      </c>
      <c r="GE301" s="132">
        <f t="shared" ca="1" si="1396"/>
        <v>3.7037037037037037</v>
      </c>
      <c r="GF301" s="132">
        <f t="shared" ca="1" si="1396"/>
        <v>4.3209876543209873</v>
      </c>
      <c r="GG301" s="132">
        <f t="shared" ca="1" si="1396"/>
        <v>4.9382716049382713</v>
      </c>
      <c r="GH301" s="132">
        <f t="shared" ca="1" si="1396"/>
        <v>5.5555555555555554</v>
      </c>
      <c r="GI301" s="132">
        <f t="shared" ca="1" si="1396"/>
        <v>6.1728395061728394</v>
      </c>
      <c r="GJ301" s="132" t="str">
        <f t="shared" ca="1" si="1396"/>
        <v/>
      </c>
      <c r="GK301" s="132" t="str">
        <f t="shared" ca="1" si="1396"/>
        <v/>
      </c>
      <c r="GL301" s="132" t="str">
        <f t="shared" ca="1" si="1396"/>
        <v/>
      </c>
      <c r="GM301" s="132" t="str">
        <f t="shared" ca="1" si="1396"/>
        <v/>
      </c>
      <c r="GN301" s="132" t="str">
        <f t="shared" ca="1" si="1396"/>
        <v/>
      </c>
      <c r="GO301" s="132" t="str">
        <f t="shared" ca="1" si="1396"/>
        <v/>
      </c>
      <c r="GP301" s="132" t="str">
        <f t="shared" ca="1" si="1396"/>
        <v/>
      </c>
      <c r="GQ301" s="132" t="str">
        <f t="shared" ca="1" si="1396"/>
        <v/>
      </c>
      <c r="GR301" s="132" t="str">
        <f t="shared" ca="1" si="1396"/>
        <v/>
      </c>
      <c r="GS301" s="133" t="str">
        <f t="shared" ca="1" si="1396"/>
        <v/>
      </c>
      <c r="GT301" s="205"/>
      <c r="GV301" s="19" t="s">
        <v>188</v>
      </c>
      <c r="GW301" s="125">
        <f>GV236</f>
        <v>2</v>
      </c>
      <c r="GX301" s="125" t="str">
        <f>GV237</f>
        <v>lei65</v>
      </c>
      <c r="GY301" s="224"/>
      <c r="GZ301" s="125"/>
      <c r="HA301" s="20"/>
      <c r="HB301" s="131">
        <f t="shared" ref="HB301:HV301" ca="1" si="1397">IF(HB300="","",(60/4860)*1000*ABS(HB$28-HB299)/20)</f>
        <v>0</v>
      </c>
      <c r="HC301" s="132">
        <f t="shared" ca="1" si="1397"/>
        <v>0.61728395061728392</v>
      </c>
      <c r="HD301" s="132">
        <f t="shared" ca="1" si="1397"/>
        <v>1.2345679012345678</v>
      </c>
      <c r="HE301" s="132">
        <f t="shared" ca="1" si="1397"/>
        <v>1.8518518518518519</v>
      </c>
      <c r="HF301" s="132">
        <f t="shared" ca="1" si="1397"/>
        <v>2.4691358024691357</v>
      </c>
      <c r="HG301" s="132">
        <f t="shared" ca="1" si="1397"/>
        <v>3.0864197530864197</v>
      </c>
      <c r="HH301" s="132">
        <f t="shared" ca="1" si="1397"/>
        <v>3.7037037037037037</v>
      </c>
      <c r="HI301" s="132">
        <f t="shared" ca="1" si="1397"/>
        <v>4.3209876543209873</v>
      </c>
      <c r="HJ301" s="132">
        <f t="shared" ca="1" si="1397"/>
        <v>4.9382716049382713</v>
      </c>
      <c r="HK301" s="132">
        <f t="shared" ca="1" si="1397"/>
        <v>5.5555555555555554</v>
      </c>
      <c r="HL301" s="132">
        <f t="shared" ca="1" si="1397"/>
        <v>6.1728395061728394</v>
      </c>
      <c r="HM301" s="132" t="str">
        <f t="shared" ca="1" si="1397"/>
        <v/>
      </c>
      <c r="HN301" s="132" t="str">
        <f t="shared" ca="1" si="1397"/>
        <v/>
      </c>
      <c r="HO301" s="132" t="str">
        <f t="shared" ca="1" si="1397"/>
        <v/>
      </c>
      <c r="HP301" s="132" t="str">
        <f t="shared" ca="1" si="1397"/>
        <v/>
      </c>
      <c r="HQ301" s="132" t="str">
        <f t="shared" ca="1" si="1397"/>
        <v/>
      </c>
      <c r="HR301" s="132" t="str">
        <f t="shared" ca="1" si="1397"/>
        <v/>
      </c>
      <c r="HS301" s="132" t="str">
        <f t="shared" ca="1" si="1397"/>
        <v/>
      </c>
      <c r="HT301" s="132" t="str">
        <f t="shared" ca="1" si="1397"/>
        <v/>
      </c>
      <c r="HU301" s="132" t="str">
        <f t="shared" ca="1" si="1397"/>
        <v/>
      </c>
      <c r="HV301" s="133" t="str">
        <f t="shared" ca="1" si="1397"/>
        <v/>
      </c>
      <c r="HW301" s="205"/>
    </row>
    <row r="302" spans="1:231" ht="15.75" thickBot="1">
      <c r="A302" s="18" t="s">
        <v>232</v>
      </c>
      <c r="B302" s="122"/>
      <c r="C302" s="122"/>
      <c r="D302" s="210"/>
      <c r="E302" s="122"/>
      <c r="F302" s="8"/>
      <c r="G302" s="54" t="str">
        <f ca="1">IF(OR(G300="",G295&lt;G298),"Road","Facility")</f>
        <v>Facility</v>
      </c>
      <c r="H302" s="55" t="str">
        <f t="shared" ref="H302:AA302" ca="1" si="1398">IF(OR(H300="",H295&lt;H298),"Road","Facility")</f>
        <v>Facility</v>
      </c>
      <c r="I302" s="55" t="str">
        <f ca="1">IF(OR(I300="",I295&lt;I298),"Road","Facility")</f>
        <v>Facility</v>
      </c>
      <c r="J302" s="55" t="str">
        <f t="shared" ref="J302:AA302" ca="1" si="1399">IF(OR(J300="",J295&lt;J298),"Road","Facility")</f>
        <v>Facility</v>
      </c>
      <c r="K302" s="55" t="str">
        <f t="shared" ca="1" si="1399"/>
        <v>Facility</v>
      </c>
      <c r="L302" s="55" t="str">
        <f t="shared" ca="1" si="1399"/>
        <v>Facility</v>
      </c>
      <c r="M302" s="55" t="str">
        <f t="shared" ca="1" si="1399"/>
        <v>Facility</v>
      </c>
      <c r="N302" s="55" t="str">
        <f t="shared" ca="1" si="1399"/>
        <v>Facility</v>
      </c>
      <c r="O302" s="55" t="str">
        <f t="shared" ca="1" si="1399"/>
        <v>Facility</v>
      </c>
      <c r="P302" s="55" t="str">
        <f t="shared" ca="1" si="1399"/>
        <v>Facility</v>
      </c>
      <c r="Q302" s="55" t="str">
        <f t="shared" ca="1" si="1399"/>
        <v>Facility</v>
      </c>
      <c r="R302" s="55" t="str">
        <f t="shared" ca="1" si="1399"/>
        <v>Facility</v>
      </c>
      <c r="S302" s="55" t="str">
        <f t="shared" ca="1" si="1399"/>
        <v>Facility</v>
      </c>
      <c r="T302" s="55" t="str">
        <f t="shared" ca="1" si="1399"/>
        <v>Facility</v>
      </c>
      <c r="U302" s="55" t="str">
        <f t="shared" ca="1" si="1399"/>
        <v>Facility</v>
      </c>
      <c r="V302" s="55" t="str">
        <f t="shared" ca="1" si="1399"/>
        <v>Facility</v>
      </c>
      <c r="W302" s="55" t="str">
        <f t="shared" ca="1" si="1399"/>
        <v>Facility</v>
      </c>
      <c r="X302" s="55" t="str">
        <f t="shared" ca="1" si="1399"/>
        <v>Road</v>
      </c>
      <c r="Y302" s="55" t="str">
        <f t="shared" ca="1" si="1399"/>
        <v>Road</v>
      </c>
      <c r="Z302" s="55" t="str">
        <f t="shared" ca="1" si="1399"/>
        <v>Road</v>
      </c>
      <c r="AA302" s="56" t="str">
        <f t="shared" ca="1" si="1399"/>
        <v>Road</v>
      </c>
      <c r="AB302" s="204"/>
      <c r="AD302" s="18" t="s">
        <v>232</v>
      </c>
      <c r="AE302" s="122"/>
      <c r="AF302" s="122"/>
      <c r="AG302" s="210"/>
      <c r="AH302" s="122"/>
      <c r="AI302" s="8"/>
      <c r="AJ302" s="54" t="str">
        <f ca="1">IF(OR(AJ300="",AJ295&lt;AJ298),"Road","Facility")</f>
        <v>Facility</v>
      </c>
      <c r="AK302" s="55" t="str">
        <f t="shared" ref="AK302:BD302" ca="1" si="1400">IF(OR(AK300="",AK295&lt;AK298),"Road","Facility")</f>
        <v>Facility</v>
      </c>
      <c r="AL302" s="55" t="str">
        <f ca="1">IF(OR(AL300="",AL295&lt;AL298),"Road","Facility")</f>
        <v>Facility</v>
      </c>
      <c r="AM302" s="55" t="str">
        <f t="shared" ref="AM302:BD302" ca="1" si="1401">IF(OR(AM300="",AM295&lt;AM298),"Road","Facility")</f>
        <v>Facility</v>
      </c>
      <c r="AN302" s="55" t="str">
        <f t="shared" ca="1" si="1401"/>
        <v>Facility</v>
      </c>
      <c r="AO302" s="55" t="str">
        <f t="shared" ca="1" si="1401"/>
        <v>Facility</v>
      </c>
      <c r="AP302" s="55" t="str">
        <f t="shared" ca="1" si="1401"/>
        <v>Facility</v>
      </c>
      <c r="AQ302" s="55" t="str">
        <f t="shared" ca="1" si="1401"/>
        <v>Facility</v>
      </c>
      <c r="AR302" s="55" t="str">
        <f t="shared" ca="1" si="1401"/>
        <v>Facility</v>
      </c>
      <c r="AS302" s="55" t="str">
        <f t="shared" ca="1" si="1401"/>
        <v>Facility</v>
      </c>
      <c r="AT302" s="55" t="str">
        <f t="shared" ca="1" si="1401"/>
        <v>Facility</v>
      </c>
      <c r="AU302" s="55" t="str">
        <f t="shared" ca="1" si="1401"/>
        <v>Facility</v>
      </c>
      <c r="AV302" s="55" t="str">
        <f t="shared" ca="1" si="1401"/>
        <v>Facility</v>
      </c>
      <c r="AW302" s="55" t="str">
        <f t="shared" ca="1" si="1401"/>
        <v>Facility</v>
      </c>
      <c r="AX302" s="55" t="str">
        <f t="shared" ca="1" si="1401"/>
        <v>Facility</v>
      </c>
      <c r="AY302" s="55" t="str">
        <f t="shared" ca="1" si="1401"/>
        <v>Facility</v>
      </c>
      <c r="AZ302" s="55" t="str">
        <f t="shared" ca="1" si="1401"/>
        <v>Facility</v>
      </c>
      <c r="BA302" s="55" t="str">
        <f t="shared" ca="1" si="1401"/>
        <v>Road</v>
      </c>
      <c r="BB302" s="55" t="str">
        <f t="shared" ca="1" si="1401"/>
        <v>Road</v>
      </c>
      <c r="BC302" s="55" t="str">
        <f t="shared" ca="1" si="1401"/>
        <v>Road</v>
      </c>
      <c r="BD302" s="56" t="str">
        <f t="shared" ca="1" si="1401"/>
        <v>Road</v>
      </c>
      <c r="BE302" s="204"/>
      <c r="BG302" s="18" t="s">
        <v>232</v>
      </c>
      <c r="BH302" s="122"/>
      <c r="BI302" s="122"/>
      <c r="BJ302" s="210"/>
      <c r="BK302" s="122"/>
      <c r="BL302" s="8"/>
      <c r="BM302" s="54" t="str">
        <f ca="1">IF(OR(BM300="",BM295&lt;BM298),"Road","Facility")</f>
        <v>Facility</v>
      </c>
      <c r="BN302" s="55" t="str">
        <f t="shared" ref="BN302:CG302" ca="1" si="1402">IF(OR(BN300="",BN295&lt;BN298),"Road","Facility")</f>
        <v>Facility</v>
      </c>
      <c r="BO302" s="55" t="str">
        <f ca="1">IF(OR(BO300="",BO295&lt;BO298),"Road","Facility")</f>
        <v>Facility</v>
      </c>
      <c r="BP302" s="55" t="str">
        <f t="shared" ref="BP302:CG302" ca="1" si="1403">IF(OR(BP300="",BP295&lt;BP298),"Road","Facility")</f>
        <v>Facility</v>
      </c>
      <c r="BQ302" s="55" t="str">
        <f t="shared" ca="1" si="1403"/>
        <v>Facility</v>
      </c>
      <c r="BR302" s="55" t="str">
        <f t="shared" ca="1" si="1403"/>
        <v>Facility</v>
      </c>
      <c r="BS302" s="55" t="str">
        <f t="shared" ca="1" si="1403"/>
        <v>Facility</v>
      </c>
      <c r="BT302" s="55" t="str">
        <f t="shared" ca="1" si="1403"/>
        <v>Facility</v>
      </c>
      <c r="BU302" s="55" t="str">
        <f t="shared" ca="1" si="1403"/>
        <v>Facility</v>
      </c>
      <c r="BV302" s="55" t="str">
        <f t="shared" ca="1" si="1403"/>
        <v>Facility</v>
      </c>
      <c r="BW302" s="55" t="str">
        <f t="shared" ca="1" si="1403"/>
        <v>Facility</v>
      </c>
      <c r="BX302" s="55" t="str">
        <f t="shared" ca="1" si="1403"/>
        <v>Facility</v>
      </c>
      <c r="BY302" s="55" t="str">
        <f t="shared" ca="1" si="1403"/>
        <v>Facility</v>
      </c>
      <c r="BZ302" s="55" t="str">
        <f t="shared" ca="1" si="1403"/>
        <v>Facility</v>
      </c>
      <c r="CA302" s="55" t="str">
        <f t="shared" ca="1" si="1403"/>
        <v>Facility</v>
      </c>
      <c r="CB302" s="55" t="str">
        <f t="shared" ca="1" si="1403"/>
        <v>Facility</v>
      </c>
      <c r="CC302" s="55" t="str">
        <f t="shared" ca="1" si="1403"/>
        <v>Facility</v>
      </c>
      <c r="CD302" s="55" t="str">
        <f t="shared" ca="1" si="1403"/>
        <v>Road</v>
      </c>
      <c r="CE302" s="55" t="str">
        <f t="shared" ca="1" si="1403"/>
        <v>Road</v>
      </c>
      <c r="CF302" s="55" t="str">
        <f t="shared" ca="1" si="1403"/>
        <v>Road</v>
      </c>
      <c r="CG302" s="56" t="str">
        <f t="shared" ca="1" si="1403"/>
        <v>Road</v>
      </c>
      <c r="CH302" s="204"/>
      <c r="CJ302" s="18" t="s">
        <v>232</v>
      </c>
      <c r="CK302" s="122"/>
      <c r="CL302" s="122"/>
      <c r="CM302" s="210"/>
      <c r="CN302" s="122"/>
      <c r="CO302" s="8"/>
      <c r="CP302" s="54" t="str">
        <f ca="1">IF(OR(CP300="",CP295&lt;CP298),"Road","Facility")</f>
        <v>Facility</v>
      </c>
      <c r="CQ302" s="55" t="str">
        <f t="shared" ref="CQ302:DJ302" ca="1" si="1404">IF(OR(CQ300="",CQ295&lt;CQ298),"Road","Facility")</f>
        <v>Facility</v>
      </c>
      <c r="CR302" s="55" t="str">
        <f ca="1">IF(OR(CR300="",CR295&lt;CR298),"Road","Facility")</f>
        <v>Facility</v>
      </c>
      <c r="CS302" s="55" t="str">
        <f t="shared" ref="CS302:DJ302" ca="1" si="1405">IF(OR(CS300="",CS295&lt;CS298),"Road","Facility")</f>
        <v>Facility</v>
      </c>
      <c r="CT302" s="55" t="str">
        <f t="shared" ca="1" si="1405"/>
        <v>Facility</v>
      </c>
      <c r="CU302" s="55" t="str">
        <f t="shared" ca="1" si="1405"/>
        <v>Facility</v>
      </c>
      <c r="CV302" s="55" t="str">
        <f t="shared" ca="1" si="1405"/>
        <v>Facility</v>
      </c>
      <c r="CW302" s="55" t="str">
        <f t="shared" ca="1" si="1405"/>
        <v>Facility</v>
      </c>
      <c r="CX302" s="55" t="str">
        <f t="shared" ca="1" si="1405"/>
        <v>Facility</v>
      </c>
      <c r="CY302" s="55" t="str">
        <f t="shared" ca="1" si="1405"/>
        <v>Facility</v>
      </c>
      <c r="CZ302" s="55" t="str">
        <f t="shared" ca="1" si="1405"/>
        <v>Facility</v>
      </c>
      <c r="DA302" s="55" t="str">
        <f t="shared" ca="1" si="1405"/>
        <v>Facility</v>
      </c>
      <c r="DB302" s="55" t="str">
        <f t="shared" ca="1" si="1405"/>
        <v>Facility</v>
      </c>
      <c r="DC302" s="55" t="str">
        <f t="shared" ca="1" si="1405"/>
        <v>Facility</v>
      </c>
      <c r="DD302" s="55" t="str">
        <f t="shared" ca="1" si="1405"/>
        <v>Facility</v>
      </c>
      <c r="DE302" s="55" t="str">
        <f t="shared" ca="1" si="1405"/>
        <v>Facility</v>
      </c>
      <c r="DF302" s="55" t="str">
        <f t="shared" ca="1" si="1405"/>
        <v>Facility</v>
      </c>
      <c r="DG302" s="55" t="str">
        <f t="shared" ca="1" si="1405"/>
        <v>Road</v>
      </c>
      <c r="DH302" s="55" t="str">
        <f t="shared" ca="1" si="1405"/>
        <v>Road</v>
      </c>
      <c r="DI302" s="55" t="str">
        <f t="shared" ca="1" si="1405"/>
        <v>Road</v>
      </c>
      <c r="DJ302" s="56" t="str">
        <f t="shared" ca="1" si="1405"/>
        <v>Road</v>
      </c>
      <c r="DK302" s="204"/>
      <c r="DM302" s="18" t="s">
        <v>232</v>
      </c>
      <c r="DN302" s="122"/>
      <c r="DO302" s="122"/>
      <c r="DP302" s="210"/>
      <c r="DQ302" s="122"/>
      <c r="DR302" s="8"/>
      <c r="DS302" s="54" t="str">
        <f ca="1">IF(OR(DS300="",DS295&lt;DS298),"Road","Facility")</f>
        <v>Facility</v>
      </c>
      <c r="DT302" s="55" t="str">
        <f t="shared" ref="DT302:EM302" ca="1" si="1406">IF(OR(DT300="",DT295&lt;DT298),"Road","Facility")</f>
        <v>Facility</v>
      </c>
      <c r="DU302" s="55" t="str">
        <f ca="1">IF(OR(DU300="",DU295&lt;DU298),"Road","Facility")</f>
        <v>Facility</v>
      </c>
      <c r="DV302" s="55" t="str">
        <f t="shared" ref="DV302:EM302" ca="1" si="1407">IF(OR(DV300="",DV295&lt;DV298),"Road","Facility")</f>
        <v>Facility</v>
      </c>
      <c r="DW302" s="55" t="str">
        <f t="shared" ca="1" si="1407"/>
        <v>Facility</v>
      </c>
      <c r="DX302" s="55" t="str">
        <f t="shared" ca="1" si="1407"/>
        <v>Facility</v>
      </c>
      <c r="DY302" s="55" t="str">
        <f t="shared" ca="1" si="1407"/>
        <v>Facility</v>
      </c>
      <c r="DZ302" s="55" t="str">
        <f t="shared" ca="1" si="1407"/>
        <v>Facility</v>
      </c>
      <c r="EA302" s="55" t="str">
        <f t="shared" ca="1" si="1407"/>
        <v>Facility</v>
      </c>
      <c r="EB302" s="55" t="str">
        <f t="shared" ca="1" si="1407"/>
        <v>Facility</v>
      </c>
      <c r="EC302" s="55" t="str">
        <f t="shared" ca="1" si="1407"/>
        <v>Facility</v>
      </c>
      <c r="ED302" s="55" t="str">
        <f t="shared" ca="1" si="1407"/>
        <v>Facility</v>
      </c>
      <c r="EE302" s="55" t="str">
        <f t="shared" ca="1" si="1407"/>
        <v>Facility</v>
      </c>
      <c r="EF302" s="55" t="str">
        <f t="shared" ca="1" si="1407"/>
        <v>Facility</v>
      </c>
      <c r="EG302" s="55" t="str">
        <f t="shared" ca="1" si="1407"/>
        <v>Facility</v>
      </c>
      <c r="EH302" s="55" t="str">
        <f t="shared" ca="1" si="1407"/>
        <v>Facility</v>
      </c>
      <c r="EI302" s="55" t="str">
        <f t="shared" ca="1" si="1407"/>
        <v>Facility</v>
      </c>
      <c r="EJ302" s="55" t="str">
        <f t="shared" ca="1" si="1407"/>
        <v>Road</v>
      </c>
      <c r="EK302" s="55" t="str">
        <f t="shared" ca="1" si="1407"/>
        <v>Road</v>
      </c>
      <c r="EL302" s="55" t="str">
        <f t="shared" ca="1" si="1407"/>
        <v>Road</v>
      </c>
      <c r="EM302" s="56" t="str">
        <f t="shared" ca="1" si="1407"/>
        <v>Road</v>
      </c>
      <c r="EN302" s="204"/>
      <c r="EP302" s="18" t="s">
        <v>232</v>
      </c>
      <c r="EQ302" s="122"/>
      <c r="ER302" s="122"/>
      <c r="ES302" s="210"/>
      <c r="ET302" s="122"/>
      <c r="EU302" s="8"/>
      <c r="EV302" s="54" t="str">
        <f ca="1">IF(OR(EV300="",EV295&lt;EV298),"Road","Facility")</f>
        <v>Facility</v>
      </c>
      <c r="EW302" s="55" t="str">
        <f t="shared" ref="EW302:FP302" ca="1" si="1408">IF(OR(EW300="",EW295&lt;EW298),"Road","Facility")</f>
        <v>Facility</v>
      </c>
      <c r="EX302" s="55" t="str">
        <f ca="1">IF(OR(EX300="",EX295&lt;EX298),"Road","Facility")</f>
        <v>Facility</v>
      </c>
      <c r="EY302" s="55" t="str">
        <f t="shared" ref="EY302:FP302" ca="1" si="1409">IF(OR(EY300="",EY295&lt;EY298),"Road","Facility")</f>
        <v>Facility</v>
      </c>
      <c r="EZ302" s="55" t="str">
        <f t="shared" ca="1" si="1409"/>
        <v>Facility</v>
      </c>
      <c r="FA302" s="55" t="str">
        <f t="shared" ca="1" si="1409"/>
        <v>Facility</v>
      </c>
      <c r="FB302" s="55" t="str">
        <f t="shared" ca="1" si="1409"/>
        <v>Facility</v>
      </c>
      <c r="FC302" s="55" t="str">
        <f t="shared" ca="1" si="1409"/>
        <v>Facility</v>
      </c>
      <c r="FD302" s="55" t="str">
        <f t="shared" ca="1" si="1409"/>
        <v>Facility</v>
      </c>
      <c r="FE302" s="55" t="str">
        <f t="shared" ca="1" si="1409"/>
        <v>Facility</v>
      </c>
      <c r="FF302" s="55" t="str">
        <f t="shared" ca="1" si="1409"/>
        <v>Facility</v>
      </c>
      <c r="FG302" s="55" t="str">
        <f t="shared" ca="1" si="1409"/>
        <v>Facility</v>
      </c>
      <c r="FH302" s="55" t="str">
        <f t="shared" ca="1" si="1409"/>
        <v>Facility</v>
      </c>
      <c r="FI302" s="55" t="str">
        <f t="shared" ca="1" si="1409"/>
        <v>Facility</v>
      </c>
      <c r="FJ302" s="55" t="str">
        <f t="shared" ca="1" si="1409"/>
        <v>Facility</v>
      </c>
      <c r="FK302" s="55" t="str">
        <f t="shared" ca="1" si="1409"/>
        <v>Facility</v>
      </c>
      <c r="FL302" s="55" t="str">
        <f t="shared" ca="1" si="1409"/>
        <v>Facility</v>
      </c>
      <c r="FM302" s="55" t="str">
        <f t="shared" ca="1" si="1409"/>
        <v>Road</v>
      </c>
      <c r="FN302" s="55" t="str">
        <f t="shared" ca="1" si="1409"/>
        <v>Road</v>
      </c>
      <c r="FO302" s="55" t="str">
        <f t="shared" ca="1" si="1409"/>
        <v>Road</v>
      </c>
      <c r="FP302" s="56" t="str">
        <f t="shared" ca="1" si="1409"/>
        <v>Road</v>
      </c>
      <c r="FQ302" s="204"/>
      <c r="FS302" s="18" t="s">
        <v>232</v>
      </c>
      <c r="FT302" s="122"/>
      <c r="FU302" s="122"/>
      <c r="FV302" s="210"/>
      <c r="FW302" s="122"/>
      <c r="FX302" s="8"/>
      <c r="FY302" s="54" t="str">
        <f ca="1">IF(OR(FY300="",FY295&lt;FY298),"Road","Facility")</f>
        <v>Facility</v>
      </c>
      <c r="FZ302" s="55" t="str">
        <f t="shared" ref="FZ302:GS302" ca="1" si="1410">IF(OR(FZ300="",FZ295&lt;FZ298),"Road","Facility")</f>
        <v>Facility</v>
      </c>
      <c r="GA302" s="55" t="str">
        <f ca="1">IF(OR(GA300="",GA295&lt;GA298),"Road","Facility")</f>
        <v>Facility</v>
      </c>
      <c r="GB302" s="55" t="str">
        <f t="shared" ref="GB302:GS302" ca="1" si="1411">IF(OR(GB300="",GB295&lt;GB298),"Road","Facility")</f>
        <v>Facility</v>
      </c>
      <c r="GC302" s="55" t="str">
        <f t="shared" ca="1" si="1411"/>
        <v>Facility</v>
      </c>
      <c r="GD302" s="55" t="str">
        <f t="shared" ca="1" si="1411"/>
        <v>Facility</v>
      </c>
      <c r="GE302" s="55" t="str">
        <f t="shared" ca="1" si="1411"/>
        <v>Facility</v>
      </c>
      <c r="GF302" s="55" t="str">
        <f t="shared" ca="1" si="1411"/>
        <v>Facility</v>
      </c>
      <c r="GG302" s="55" t="str">
        <f t="shared" ca="1" si="1411"/>
        <v>Facility</v>
      </c>
      <c r="GH302" s="55" t="str">
        <f t="shared" ca="1" si="1411"/>
        <v>Facility</v>
      </c>
      <c r="GI302" s="55" t="str">
        <f t="shared" ca="1" si="1411"/>
        <v>Facility</v>
      </c>
      <c r="GJ302" s="55" t="str">
        <f t="shared" ca="1" si="1411"/>
        <v>Road</v>
      </c>
      <c r="GK302" s="55" t="str">
        <f t="shared" ca="1" si="1411"/>
        <v>Road</v>
      </c>
      <c r="GL302" s="55" t="str">
        <f t="shared" ca="1" si="1411"/>
        <v>Road</v>
      </c>
      <c r="GM302" s="55" t="str">
        <f t="shared" ca="1" si="1411"/>
        <v>Road</v>
      </c>
      <c r="GN302" s="55" t="str">
        <f t="shared" ca="1" si="1411"/>
        <v>Road</v>
      </c>
      <c r="GO302" s="55" t="str">
        <f t="shared" ca="1" si="1411"/>
        <v>Road</v>
      </c>
      <c r="GP302" s="55" t="str">
        <f t="shared" ca="1" si="1411"/>
        <v>Road</v>
      </c>
      <c r="GQ302" s="55" t="str">
        <f t="shared" ca="1" si="1411"/>
        <v>Road</v>
      </c>
      <c r="GR302" s="55" t="str">
        <f t="shared" ca="1" si="1411"/>
        <v>Road</v>
      </c>
      <c r="GS302" s="56" t="str">
        <f t="shared" ca="1" si="1411"/>
        <v>Road</v>
      </c>
      <c r="GT302" s="204"/>
      <c r="GV302" s="18" t="s">
        <v>232</v>
      </c>
      <c r="GW302" s="122"/>
      <c r="GX302" s="122"/>
      <c r="GY302" s="210"/>
      <c r="GZ302" s="122"/>
      <c r="HA302" s="8"/>
      <c r="HB302" s="54" t="str">
        <f ca="1">IF(OR(HB300="",HB295&lt;HB298),"Road","Facility")</f>
        <v>Facility</v>
      </c>
      <c r="HC302" s="55" t="str">
        <f t="shared" ref="HC302:HV302" ca="1" si="1412">IF(OR(HC300="",HC295&lt;HC298),"Road","Facility")</f>
        <v>Facility</v>
      </c>
      <c r="HD302" s="55" t="str">
        <f ca="1">IF(OR(HD300="",HD295&lt;HD298),"Road","Facility")</f>
        <v>Facility</v>
      </c>
      <c r="HE302" s="55" t="str">
        <f t="shared" ref="HE302:HV302" ca="1" si="1413">IF(OR(HE300="",HE295&lt;HE298),"Road","Facility")</f>
        <v>Facility</v>
      </c>
      <c r="HF302" s="55" t="str">
        <f t="shared" ca="1" si="1413"/>
        <v>Facility</v>
      </c>
      <c r="HG302" s="55" t="str">
        <f t="shared" ca="1" si="1413"/>
        <v>Facility</v>
      </c>
      <c r="HH302" s="55" t="str">
        <f t="shared" ca="1" si="1413"/>
        <v>Facility</v>
      </c>
      <c r="HI302" s="55" t="str">
        <f t="shared" ca="1" si="1413"/>
        <v>Facility</v>
      </c>
      <c r="HJ302" s="55" t="str">
        <f t="shared" ca="1" si="1413"/>
        <v>Facility</v>
      </c>
      <c r="HK302" s="55" t="str">
        <f t="shared" ca="1" si="1413"/>
        <v>Facility</v>
      </c>
      <c r="HL302" s="55" t="str">
        <f t="shared" ca="1" si="1413"/>
        <v>Facility</v>
      </c>
      <c r="HM302" s="55" t="str">
        <f t="shared" ca="1" si="1413"/>
        <v>Road</v>
      </c>
      <c r="HN302" s="55" t="str">
        <f t="shared" ca="1" si="1413"/>
        <v>Road</v>
      </c>
      <c r="HO302" s="55" t="str">
        <f t="shared" ca="1" si="1413"/>
        <v>Road</v>
      </c>
      <c r="HP302" s="55" t="str">
        <f t="shared" ca="1" si="1413"/>
        <v>Road</v>
      </c>
      <c r="HQ302" s="55" t="str">
        <f t="shared" ca="1" si="1413"/>
        <v>Road</v>
      </c>
      <c r="HR302" s="55" t="str">
        <f t="shared" ca="1" si="1413"/>
        <v>Road</v>
      </c>
      <c r="HS302" s="55" t="str">
        <f t="shared" ca="1" si="1413"/>
        <v>Road</v>
      </c>
      <c r="HT302" s="55" t="str">
        <f t="shared" ca="1" si="1413"/>
        <v>Road</v>
      </c>
      <c r="HU302" s="55" t="str">
        <f t="shared" ca="1" si="1413"/>
        <v>Road</v>
      </c>
      <c r="HV302" s="56" t="str">
        <f t="shared" ca="1" si="1413"/>
        <v>Road</v>
      </c>
      <c r="HW302" s="204"/>
    </row>
    <row r="303" spans="1:231" ht="15">
      <c r="A303" s="17" t="s">
        <v>21</v>
      </c>
      <c r="B303" s="124">
        <f>A236</f>
        <v>2</v>
      </c>
      <c r="C303" s="124" t="str">
        <f>A237</f>
        <v>work1834</v>
      </c>
      <c r="D303" s="223" t="str">
        <f>"core"&amp;B295&amp;"_"&amp;C295</f>
        <v>core2_work1834</v>
      </c>
      <c r="E303" s="124">
        <v>1</v>
      </c>
      <c r="F303" s="21"/>
      <c r="G303" s="116">
        <f ca="1">INDEX(INDIRECT(D303),$E303,G$28)+MIN(G295,G298)</f>
        <v>34.189360000000001</v>
      </c>
      <c r="H303" s="117">
        <f ca="1">INDEX(INDIRECT(D303),$E303,H$28)+MIN(H295,H298)</f>
        <v>37.131685597659313</v>
      </c>
      <c r="I303" s="117">
        <f ca="1">INDEX(INDIRECT(D303),$E303,I$28)+MIN(I295,I298)</f>
        <v>40.07401119531864</v>
      </c>
      <c r="J303" s="117">
        <f ca="1">INDEX(INDIRECT(D303),$E303,J$28)+MIN(J295,J298)</f>
        <v>43.016336792977953</v>
      </c>
      <c r="K303" s="117">
        <f ca="1">INDEX(INDIRECT(D303),$E303,K$28)+MIN(K295,K298)</f>
        <v>45.958662390637272</v>
      </c>
      <c r="L303" s="117">
        <f ca="1">INDEX(INDIRECT(D303),$E303,L$28)+MIN(L295,L298)</f>
        <v>48.900987988296585</v>
      </c>
      <c r="M303" s="117">
        <f ca="1">INDEX(INDIRECT(D303),$E303,M$28)+MIN(M295,M298)</f>
        <v>51.843313585955904</v>
      </c>
      <c r="N303" s="117">
        <f ca="1">INDEX(INDIRECT(D303),$E303,N$28)+MIN(N295,N298)</f>
        <v>54.785639183615224</v>
      </c>
      <c r="O303" s="117">
        <f ca="1">INDEX(INDIRECT(D303),$E303,O$28)+MIN(O295,O298)</f>
        <v>57.727964781274537</v>
      </c>
      <c r="P303" s="117">
        <f ca="1">INDEX(INDIRECT(D303),$E303,P$28)+MIN(P295,P298)</f>
        <v>60.670290378933856</v>
      </c>
      <c r="Q303" s="117">
        <f ca="1">INDEX(INDIRECT(D303),$E303,Q$28)+MIN(Q295,Q298)</f>
        <v>63.612615976593176</v>
      </c>
      <c r="R303" s="117">
        <f ca="1">INDEX(INDIRECT(D303),$E303,R$28)+MIN(R295,R298)</f>
        <v>66.554941574252481</v>
      </c>
      <c r="S303" s="117">
        <f ca="1">INDEX(INDIRECT(D303),$E303,S$28)+MIN(S295,S298)</f>
        <v>69.497267171911801</v>
      </c>
      <c r="T303" s="117">
        <f ca="1">INDEX(INDIRECT(D303),$E303,T$28)+MIN(T295,T298)</f>
        <v>72.439592769571121</v>
      </c>
      <c r="U303" s="117">
        <f ca="1">INDEX(INDIRECT(D303),$E303,U$28)+MIN(U295,U298)</f>
        <v>75.38191836723044</v>
      </c>
      <c r="V303" s="117">
        <f ca="1">INDEX(INDIRECT(D303),$E303,V$28)+MIN(V295,V298)</f>
        <v>78.32424396488976</v>
      </c>
      <c r="W303" s="117">
        <f ca="1">INDEX(INDIRECT(D303),$E303,W$28)+MIN(W295,W298)</f>
        <v>81.26656956254908</v>
      </c>
      <c r="X303" s="117">
        <f ca="1">INDEX(INDIRECT(D303),$E303,X$28)+MIN(X295,X298)</f>
        <v>81.855034682080941</v>
      </c>
      <c r="Y303" s="117">
        <f ca="1">INDEX(INDIRECT(D303),$E303,Y$28)+MIN(Y295,Y298)</f>
        <v>81.855034682080941</v>
      </c>
      <c r="Z303" s="117">
        <f ca="1">INDEX(INDIRECT(D303),$E303,Z$28)+MIN(Z295,Z298)</f>
        <v>81.855034682080941</v>
      </c>
      <c r="AA303" s="118">
        <f ca="1">INDEX(INDIRECT(D303),$E303,AA$28)+MIN(AA295,AA298)</f>
        <v>81.855034682080941</v>
      </c>
      <c r="AB303" s="203"/>
      <c r="AD303" s="17" t="s">
        <v>21</v>
      </c>
      <c r="AE303" s="124">
        <f>AD236</f>
        <v>2</v>
      </c>
      <c r="AF303" s="124" t="str">
        <f>AD237</f>
        <v>shop1834</v>
      </c>
      <c r="AG303" s="223" t="str">
        <f>"core"&amp;AE295&amp;"_"&amp;AF295</f>
        <v>core2_shop1834</v>
      </c>
      <c r="AH303" s="124">
        <v>1</v>
      </c>
      <c r="AI303" s="21"/>
      <c r="AJ303" s="116">
        <f ca="1">INDEX(INDIRECT(AG303),$E303,AJ$28)+MIN(AJ295,AJ298)</f>
        <v>17.807079999999992</v>
      </c>
      <c r="AK303" s="117">
        <f ca="1">INDEX(INDIRECT(AG303),$E303,AK$28)+MIN(AK295,AK298)</f>
        <v>21.719633400413898</v>
      </c>
      <c r="AL303" s="117">
        <f ca="1">INDEX(INDIRECT(AG303),$E303,AL$28)+MIN(AL295,AL298)</f>
        <v>25.63218680082781</v>
      </c>
      <c r="AM303" s="117">
        <f ca="1">INDEX(INDIRECT(AG303),$E303,AM$28)+MIN(AM295,AM298)</f>
        <v>29.544740201241694</v>
      </c>
      <c r="AN303" s="117">
        <f ca="1">INDEX(INDIRECT(AG303),$E303,AN$28)+MIN(AN295,AN298)</f>
        <v>33.457293601655607</v>
      </c>
      <c r="AO303" s="117">
        <f ca="1">INDEX(INDIRECT(AG303),$E303,AO$28)+MIN(AO295,AO298)</f>
        <v>37.369847002069498</v>
      </c>
      <c r="AP303" s="117">
        <f ca="1">INDEX(INDIRECT(AG303),$E303,AP$28)+MIN(AP295,AP298)</f>
        <v>41.282400402483404</v>
      </c>
      <c r="AQ303" s="117">
        <f ca="1">INDEX(INDIRECT(AG303),$E303,AQ$28)+MIN(AQ295,AQ298)</f>
        <v>45.194953802897302</v>
      </c>
      <c r="AR303" s="117">
        <f ca="1">INDEX(INDIRECT(AG303),$E303,AR$28)+MIN(AR295,AR298)</f>
        <v>49.107507203311201</v>
      </c>
      <c r="AS303" s="117">
        <f ca="1">INDEX(INDIRECT(AG303),$E303,AS$28)+MIN(AS295,AS298)</f>
        <v>53.020060603725106</v>
      </c>
      <c r="AT303" s="117">
        <f ca="1">INDEX(INDIRECT(AG303),$E303,AT$28)+MIN(AT295,AT298)</f>
        <v>56.932614004139012</v>
      </c>
      <c r="AU303" s="117">
        <f ca="1">INDEX(INDIRECT(AG303),$E303,AU$28)+MIN(AU295,AU298)</f>
        <v>60.845167404552903</v>
      </c>
      <c r="AV303" s="117">
        <f ca="1">INDEX(INDIRECT(AG303),$E303,AV$28)+MIN(AV295,AV298)</f>
        <v>64.757720804966809</v>
      </c>
      <c r="AW303" s="117">
        <f ca="1">INDEX(INDIRECT(AG303),$E303,AW$28)+MIN(AW295,AW298)</f>
        <v>68.670274205380707</v>
      </c>
      <c r="AX303" s="117">
        <f ca="1">INDEX(INDIRECT(AG303),$E303,AX$28)+MIN(AX295,AX298)</f>
        <v>72.582827605794606</v>
      </c>
      <c r="AY303" s="117">
        <f ca="1">INDEX(INDIRECT(AG303),$E303,AY$28)+MIN(AY295,AY298)</f>
        <v>76.495381006208518</v>
      </c>
      <c r="AZ303" s="117">
        <f ca="1">INDEX(INDIRECT(AG303),$E303,AZ$28)+MIN(AZ295,AZ298)</f>
        <v>80.407934406622417</v>
      </c>
      <c r="BA303" s="117">
        <f ca="1">INDEX(INDIRECT(AG303),$E303,BA$28)+MIN(BA295,BA298)</f>
        <v>81.190445086705196</v>
      </c>
      <c r="BB303" s="117">
        <f ca="1">INDEX(INDIRECT(AG303),$E303,BB$28)+MIN(BB295,BB298)</f>
        <v>81.190445086705196</v>
      </c>
      <c r="BC303" s="117">
        <f ca="1">INDEX(INDIRECT(AG303),$E303,BC$28)+MIN(BC295,BC298)</f>
        <v>81.190445086705196</v>
      </c>
      <c r="BD303" s="118">
        <f ca="1">INDEX(INDIRECT(AG303),$E303,BD$28)+MIN(BD295,BD298)</f>
        <v>81.190445086705196</v>
      </c>
      <c r="BE303" s="203"/>
      <c r="BG303" s="17" t="s">
        <v>21</v>
      </c>
      <c r="BH303" s="124">
        <f>BG236</f>
        <v>2</v>
      </c>
      <c r="BI303" s="124" t="str">
        <f>BG237</f>
        <v>lei1834</v>
      </c>
      <c r="BJ303" s="223" t="str">
        <f>"core"&amp;BH295&amp;"_"&amp;BI295</f>
        <v>core2_lei1834</v>
      </c>
      <c r="BK303" s="124">
        <v>1</v>
      </c>
      <c r="BL303" s="21"/>
      <c r="BM303" s="116">
        <f ca="1">INDEX(INDIRECT(BJ303),$E303,BM$28)+MIN(BM295,BM298)</f>
        <v>33.757049999999992</v>
      </c>
      <c r="BN303" s="117">
        <f ca="1">INDEX(INDIRECT(BJ303),$E303,BN$28)+MIN(BN295,BN298)</f>
        <v>36.986599115107396</v>
      </c>
      <c r="BO303" s="117">
        <f ca="1">INDEX(INDIRECT(BJ303),$E303,BO$28)+MIN(BO295,BO298)</f>
        <v>40.216148230214799</v>
      </c>
      <c r="BP303" s="117">
        <f ca="1">INDEX(INDIRECT(BJ303),$E303,BP$28)+MIN(BP295,BP298)</f>
        <v>43.445697345322202</v>
      </c>
      <c r="BQ303" s="117">
        <f ca="1">INDEX(INDIRECT(BJ303),$E303,BQ$28)+MIN(BQ295,BQ298)</f>
        <v>46.675246460429605</v>
      </c>
      <c r="BR303" s="117">
        <f ca="1">INDEX(INDIRECT(BJ303),$E303,BR$28)+MIN(BR295,BR298)</f>
        <v>49.904795575537008</v>
      </c>
      <c r="BS303" s="117">
        <f ca="1">INDEX(INDIRECT(BJ303),$E303,BS$28)+MIN(BS295,BS298)</f>
        <v>53.134344690644411</v>
      </c>
      <c r="BT303" s="117">
        <f ca="1">INDEX(INDIRECT(BJ303),$E303,BT$28)+MIN(BT295,BT298)</f>
        <v>56.363893805751808</v>
      </c>
      <c r="BU303" s="117">
        <f ca="1">INDEX(INDIRECT(BJ303),$E303,BU$28)+MIN(BU295,BU298)</f>
        <v>59.593442920859211</v>
      </c>
      <c r="BV303" s="117">
        <f ca="1">INDEX(INDIRECT(BJ303),$E303,BV$28)+MIN(BV295,BV298)</f>
        <v>62.822992035966607</v>
      </c>
      <c r="BW303" s="117">
        <f ca="1">INDEX(INDIRECT(BJ303),$E303,BW$28)+MIN(BW295,BW298)</f>
        <v>66.05254115107401</v>
      </c>
      <c r="BX303" s="117">
        <f ca="1">INDEX(INDIRECT(BJ303),$E303,BX$28)+MIN(BX295,BX298)</f>
        <v>69.282090266181399</v>
      </c>
      <c r="BY303" s="117">
        <f ca="1">INDEX(INDIRECT(BJ303),$E303,BY$28)+MIN(BY295,BY298)</f>
        <v>72.511639381288816</v>
      </c>
      <c r="BZ303" s="117">
        <f ca="1">INDEX(INDIRECT(BJ303),$E303,BZ$28)+MIN(BZ295,BZ298)</f>
        <v>75.741188496396219</v>
      </c>
      <c r="CA303" s="117">
        <f ca="1">INDEX(INDIRECT(BJ303),$E303,CA$28)+MIN(CA295,CA298)</f>
        <v>78.970737611503608</v>
      </c>
      <c r="CB303" s="117">
        <f ca="1">INDEX(INDIRECT(BJ303),$E303,CB$28)+MIN(CB295,CB298)</f>
        <v>82.200286726611012</v>
      </c>
      <c r="CC303" s="117">
        <f ca="1">INDEX(INDIRECT(BJ303),$E303,CC$28)+MIN(CC295,CC298)</f>
        <v>85.429835841718415</v>
      </c>
      <c r="CD303" s="117">
        <f ca="1">INDEX(INDIRECT(BJ303),$E303,CD$28)+MIN(CD295,CD298)</f>
        <v>86.075745664739898</v>
      </c>
      <c r="CE303" s="117">
        <f ca="1">INDEX(INDIRECT(BJ303),$E303,CE$28)+MIN(CE295,CE298)</f>
        <v>86.075745664739898</v>
      </c>
      <c r="CF303" s="117">
        <f ca="1">INDEX(INDIRECT(BJ303),$E303,CF$28)+MIN(CF295,CF298)</f>
        <v>86.075745664739898</v>
      </c>
      <c r="CG303" s="118">
        <f ca="1">INDEX(INDIRECT(BJ303),$E303,CG$28)+MIN(CG295,CG298)</f>
        <v>86.075745664739898</v>
      </c>
      <c r="CH303" s="203"/>
      <c r="CJ303" s="17" t="s">
        <v>21</v>
      </c>
      <c r="CK303" s="124">
        <f>CJ236</f>
        <v>2</v>
      </c>
      <c r="CL303" s="124" t="str">
        <f>CJ237</f>
        <v>work3564</v>
      </c>
      <c r="CM303" s="223" t="str">
        <f>"core"&amp;CK295&amp;"_"&amp;CL295</f>
        <v>core2_work3564</v>
      </c>
      <c r="CN303" s="124">
        <v>1</v>
      </c>
      <c r="CO303" s="21"/>
      <c r="CP303" s="116">
        <f ca="1">INDEX(INDIRECT(CM303),$E303,CP$28)+MIN(CP295,CP298)</f>
        <v>32.351659999999995</v>
      </c>
      <c r="CQ303" s="117">
        <f ca="1">INDEX(INDIRECT(CM303),$E303,CQ$28)+MIN(CQ295,CQ298)</f>
        <v>35.811403388282308</v>
      </c>
      <c r="CR303" s="117">
        <f ca="1">INDEX(INDIRECT(CM303),$E303,CR$28)+MIN(CR295,CR298)</f>
        <v>39.27114677656462</v>
      </c>
      <c r="CS303" s="117">
        <f ca="1">INDEX(INDIRECT(CM303),$E303,CS$28)+MIN(CS295,CS298)</f>
        <v>42.730890164846926</v>
      </c>
      <c r="CT303" s="117">
        <f ca="1">INDEX(INDIRECT(CM303),$E303,CT$28)+MIN(CT295,CT298)</f>
        <v>46.190633553129246</v>
      </c>
      <c r="CU303" s="117">
        <f ca="1">INDEX(INDIRECT(CM303),$E303,CU$28)+MIN(CU295,CU298)</f>
        <v>49.650376941411544</v>
      </c>
      <c r="CV303" s="117">
        <f ca="1">INDEX(INDIRECT(CM303),$E303,CV$28)+MIN(CV295,CV298)</f>
        <v>53.110120329693856</v>
      </c>
      <c r="CW303" s="117">
        <f ca="1">INDEX(INDIRECT(CM303),$E303,CW$28)+MIN(CW295,CW298)</f>
        <v>56.569863717976162</v>
      </c>
      <c r="CX303" s="117">
        <f ca="1">INDEX(INDIRECT(CM303),$E303,CX$28)+MIN(CX295,CX298)</f>
        <v>60.029607106258474</v>
      </c>
      <c r="CY303" s="117">
        <f ca="1">INDEX(INDIRECT(CM303),$E303,CY$28)+MIN(CY295,CY298)</f>
        <v>63.48935049454078</v>
      </c>
      <c r="CZ303" s="117">
        <f ca="1">INDEX(INDIRECT(CM303),$E303,CZ$28)+MIN(CZ295,CZ298)</f>
        <v>66.949093882823092</v>
      </c>
      <c r="DA303" s="117">
        <f ca="1">INDEX(INDIRECT(CM303),$E303,DA$28)+MIN(DA295,DA298)</f>
        <v>70.408837271105398</v>
      </c>
      <c r="DB303" s="117">
        <f ca="1">INDEX(INDIRECT(CM303),$E303,DB$28)+MIN(DB295,DB298)</f>
        <v>73.868580659387717</v>
      </c>
      <c r="DC303" s="117">
        <f ca="1">INDEX(INDIRECT(CM303),$E303,DC$28)+MIN(DC295,DC298)</f>
        <v>77.328324047670023</v>
      </c>
      <c r="DD303" s="117">
        <f ca="1">INDEX(INDIRECT(CM303),$E303,DD$28)+MIN(DD295,DD298)</f>
        <v>80.788067435952328</v>
      </c>
      <c r="DE303" s="117">
        <f ca="1">INDEX(INDIRECT(CM303),$E303,DE$28)+MIN(DE295,DE298)</f>
        <v>84.247810824234634</v>
      </c>
      <c r="DF303" s="117">
        <f ca="1">INDEX(INDIRECT(CM303),$E303,DF$28)+MIN(DF295,DF298)</f>
        <v>87.707554212516939</v>
      </c>
      <c r="DG303" s="117">
        <f ca="1">INDEX(INDIRECT(CM303),$E303,DG$28)+MIN(DG295,DG298)</f>
        <v>88.399502890173409</v>
      </c>
      <c r="DH303" s="117">
        <f ca="1">INDEX(INDIRECT(CM303),$E303,DH$28)+MIN(DH295,DH298)</f>
        <v>88.399502890173409</v>
      </c>
      <c r="DI303" s="117">
        <f ca="1">INDEX(INDIRECT(CM303),$E303,DI$28)+MIN(DI295,DI298)</f>
        <v>88.399502890173409</v>
      </c>
      <c r="DJ303" s="118">
        <f ca="1">INDEX(INDIRECT(CM303),$E303,DJ$28)+MIN(DJ295,DJ298)</f>
        <v>88.399502890173409</v>
      </c>
      <c r="DK303" s="203"/>
      <c r="DM303" s="17" t="s">
        <v>21</v>
      </c>
      <c r="DN303" s="124">
        <f>DM236</f>
        <v>2</v>
      </c>
      <c r="DO303" s="124" t="str">
        <f>DM237</f>
        <v>shop3564</v>
      </c>
      <c r="DP303" s="223" t="str">
        <f>"core"&amp;DN295&amp;"_"&amp;DO295</f>
        <v>core2_shop3564</v>
      </c>
      <c r="DQ303" s="124">
        <v>1</v>
      </c>
      <c r="DR303" s="21"/>
      <c r="DS303" s="116">
        <f ca="1">INDEX(INDIRECT(DP303),$E303,DS$28)+MIN(DS295,DS298)</f>
        <v>34.467089999999999</v>
      </c>
      <c r="DT303" s="117">
        <f ca="1">INDEX(INDIRECT(DP303),$E303,DT$28)+MIN(DT295,DT298)</f>
        <v>37.315046693784339</v>
      </c>
      <c r="DU303" s="117">
        <f ca="1">INDEX(INDIRECT(DP303),$E303,DU$28)+MIN(DU295,DU298)</f>
        <v>40.163003387568686</v>
      </c>
      <c r="DV303" s="117">
        <f ca="1">INDEX(INDIRECT(DP303),$E303,DV$28)+MIN(DV295,DV298)</f>
        <v>43.010960081353026</v>
      </c>
      <c r="DW303" s="117">
        <f ca="1">INDEX(INDIRECT(DP303),$E303,DW$28)+MIN(DW295,DW298)</f>
        <v>45.858916775137374</v>
      </c>
      <c r="DX303" s="117">
        <f ca="1">INDEX(INDIRECT(DP303),$E303,DX$28)+MIN(DX295,DX298)</f>
        <v>48.706873468921714</v>
      </c>
      <c r="DY303" s="117">
        <f ca="1">INDEX(INDIRECT(DP303),$E303,DY$28)+MIN(DY295,DY298)</f>
        <v>51.554830162706061</v>
      </c>
      <c r="DZ303" s="117">
        <f ca="1">INDEX(INDIRECT(DP303),$E303,DZ$28)+MIN(DZ295,DZ298)</f>
        <v>54.402786856490401</v>
      </c>
      <c r="EA303" s="117">
        <f ca="1">INDEX(INDIRECT(DP303),$E303,EA$28)+MIN(EA295,EA298)</f>
        <v>57.250743550274748</v>
      </c>
      <c r="EB303" s="117">
        <f ca="1">INDEX(INDIRECT(DP303),$E303,EB$28)+MIN(EB295,EB298)</f>
        <v>60.098700244059089</v>
      </c>
      <c r="EC303" s="117">
        <f ca="1">INDEX(INDIRECT(DP303),$E303,EC$28)+MIN(EC295,EC298)</f>
        <v>62.946656937843436</v>
      </c>
      <c r="ED303" s="117">
        <f ca="1">INDEX(INDIRECT(DP303),$E303,ED$28)+MIN(ED295,ED298)</f>
        <v>65.794613631627769</v>
      </c>
      <c r="EE303" s="117">
        <f ca="1">INDEX(INDIRECT(DP303),$E303,EE$28)+MIN(EE295,EE298)</f>
        <v>68.642570325412123</v>
      </c>
      <c r="EF303" s="117">
        <f ca="1">INDEX(INDIRECT(DP303),$E303,EF$28)+MIN(EF295,EF298)</f>
        <v>71.490527019196463</v>
      </c>
      <c r="EG303" s="117">
        <f ca="1">INDEX(INDIRECT(DP303),$E303,EG$28)+MIN(EG295,EG298)</f>
        <v>74.338483712980803</v>
      </c>
      <c r="EH303" s="117">
        <f ca="1">INDEX(INDIRECT(DP303),$E303,EH$28)+MIN(EH295,EH298)</f>
        <v>77.186440406765158</v>
      </c>
      <c r="EI303" s="117">
        <f ca="1">INDEX(INDIRECT(DP303),$E303,EI$28)+MIN(EI295,EI298)</f>
        <v>80.034397100549498</v>
      </c>
      <c r="EJ303" s="117">
        <f ca="1">INDEX(INDIRECT(DP303),$E303,EJ$28)+MIN(EJ295,EJ298)</f>
        <v>80.603988439306363</v>
      </c>
      <c r="EK303" s="117">
        <f ca="1">INDEX(INDIRECT(DP303),$E303,EK$28)+MIN(EK295,EK298)</f>
        <v>80.603988439306363</v>
      </c>
      <c r="EL303" s="117">
        <f ca="1">INDEX(INDIRECT(DP303),$E303,EL$28)+MIN(EL295,EL298)</f>
        <v>80.603988439306363</v>
      </c>
      <c r="EM303" s="118">
        <f ca="1">INDEX(INDIRECT(DP303),$E303,EM$28)+MIN(EM295,EM298)</f>
        <v>80.603988439306363</v>
      </c>
      <c r="EN303" s="203"/>
      <c r="EP303" s="17" t="s">
        <v>21</v>
      </c>
      <c r="EQ303" s="124">
        <f>EP236</f>
        <v>2</v>
      </c>
      <c r="ER303" s="124" t="str">
        <f>EP237</f>
        <v>lei3564</v>
      </c>
      <c r="ES303" s="223" t="str">
        <f>"core"&amp;EQ295&amp;"_"&amp;ER295</f>
        <v>core2_lei3564</v>
      </c>
      <c r="ET303" s="124">
        <v>1</v>
      </c>
      <c r="EU303" s="21"/>
      <c r="EV303" s="116">
        <f ca="1">INDEX(INDIRECT(ES303),$E303,EV$28)+MIN(EV295,EV298)</f>
        <v>33.966259999999998</v>
      </c>
      <c r="EW303" s="117">
        <f ca="1">INDEX(INDIRECT(ES303),$E303,EW$28)+MIN(EW295,EW298)</f>
        <v>36.913378754014126</v>
      </c>
      <c r="EX303" s="117">
        <f ca="1">INDEX(INDIRECT(ES303),$E303,EX$28)+MIN(EX295,EX298)</f>
        <v>39.86049750802826</v>
      </c>
      <c r="EY303" s="117">
        <f ca="1">INDEX(INDIRECT(ES303),$E303,EY$28)+MIN(EY295,EY298)</f>
        <v>42.807616262042387</v>
      </c>
      <c r="EZ303" s="117">
        <f ca="1">INDEX(INDIRECT(ES303),$E303,EZ$28)+MIN(EZ295,EZ298)</f>
        <v>45.754735016056514</v>
      </c>
      <c r="FA303" s="117">
        <f ca="1">INDEX(INDIRECT(ES303),$E303,FA$28)+MIN(FA295,FA298)</f>
        <v>48.701853770070642</v>
      </c>
      <c r="FB303" s="117">
        <f ca="1">INDEX(INDIRECT(ES303),$E303,FB$28)+MIN(FB295,FB298)</f>
        <v>51.648972524084776</v>
      </c>
      <c r="FC303" s="117">
        <f ca="1">INDEX(INDIRECT(ES303),$E303,FC$28)+MIN(FC295,FC298)</f>
        <v>54.596091278098896</v>
      </c>
      <c r="FD303" s="117">
        <f ca="1">INDEX(INDIRECT(ES303),$E303,FD$28)+MIN(FD295,FD298)</f>
        <v>57.543210032113031</v>
      </c>
      <c r="FE303" s="117">
        <f ca="1">INDEX(INDIRECT(ES303),$E303,FE$28)+MIN(FE295,FE298)</f>
        <v>60.490328786127165</v>
      </c>
      <c r="FF303" s="117">
        <f ca="1">INDEX(INDIRECT(ES303),$E303,FF$28)+MIN(FF295,FF298)</f>
        <v>63.437447540141292</v>
      </c>
      <c r="FG303" s="117">
        <f ca="1">INDEX(INDIRECT(ES303),$E303,FG$28)+MIN(FG295,FG298)</f>
        <v>66.38456629415542</v>
      </c>
      <c r="FH303" s="117">
        <f ca="1">INDEX(INDIRECT(ES303),$E303,FH$28)+MIN(FH295,FH298)</f>
        <v>69.331685048169547</v>
      </c>
      <c r="FI303" s="117">
        <f ca="1">INDEX(INDIRECT(ES303),$E303,FI$28)+MIN(FI295,FI298)</f>
        <v>72.278803802183674</v>
      </c>
      <c r="FJ303" s="117">
        <f ca="1">INDEX(INDIRECT(ES303),$E303,FJ$28)+MIN(FJ295,FJ298)</f>
        <v>75.225922556197801</v>
      </c>
      <c r="FK303" s="117">
        <f ca="1">INDEX(INDIRECT(ES303),$E303,FK$28)+MIN(FK295,FK298)</f>
        <v>78.173041310211943</v>
      </c>
      <c r="FL303" s="117">
        <f ca="1">INDEX(INDIRECT(ES303),$E303,FL$28)+MIN(FL295,FL298)</f>
        <v>81.12016006422607</v>
      </c>
      <c r="FM303" s="117">
        <f ca="1">INDEX(INDIRECT(ES303),$E303,FM$28)+MIN(FM295,FM298)</f>
        <v>81.709583815028893</v>
      </c>
      <c r="FN303" s="117">
        <f ca="1">INDEX(INDIRECT(ES303),$E303,FN$28)+MIN(FN295,FN298)</f>
        <v>81.709583815028893</v>
      </c>
      <c r="FO303" s="117">
        <f ca="1">INDEX(INDIRECT(ES303),$E303,FO$28)+MIN(FO295,FO298)</f>
        <v>81.709583815028893</v>
      </c>
      <c r="FP303" s="118">
        <f ca="1">INDEX(INDIRECT(ES303),$E303,FP$28)+MIN(FP295,FP298)</f>
        <v>81.709583815028893</v>
      </c>
      <c r="FQ303" s="203"/>
      <c r="FS303" s="17" t="s">
        <v>21</v>
      </c>
      <c r="FT303" s="124">
        <f>FS236</f>
        <v>2</v>
      </c>
      <c r="FU303" s="124" t="str">
        <f>FS237</f>
        <v>shop65</v>
      </c>
      <c r="FV303" s="223" t="str">
        <f>"core"&amp;FT295&amp;"_"&amp;FU295</f>
        <v>core2_shop65</v>
      </c>
      <c r="FW303" s="124">
        <v>1</v>
      </c>
      <c r="FX303" s="21"/>
      <c r="FY303" s="116">
        <f ca="1">INDEX(INDIRECT(FV303),$E303,FY$28)+MIN(FY295,FY298)</f>
        <v>36.747579999999999</v>
      </c>
      <c r="FZ303" s="117">
        <f ca="1">INDEX(INDIRECT(FV303),$E303,FZ$28)+MIN(FZ295,FZ298)</f>
        <v>41.177655745211375</v>
      </c>
      <c r="GA303" s="117">
        <f ca="1">INDEX(INDIRECT(FV303),$E303,GA$28)+MIN(GA295,GA298)</f>
        <v>45.607731490422758</v>
      </c>
      <c r="GB303" s="117">
        <f ca="1">INDEX(INDIRECT(FV303),$E303,GB$28)+MIN(GB295,GB298)</f>
        <v>50.037807235634133</v>
      </c>
      <c r="GC303" s="117">
        <f ca="1">INDEX(INDIRECT(FV303),$E303,GC$28)+MIN(GC295,GC298)</f>
        <v>54.467882980845516</v>
      </c>
      <c r="GD303" s="117">
        <f ca="1">INDEX(INDIRECT(FV303),$E303,GD$28)+MIN(GD295,GD298)</f>
        <v>58.897958726056899</v>
      </c>
      <c r="GE303" s="117">
        <f ca="1">INDEX(INDIRECT(FV303),$E303,GE$28)+MIN(GE295,GE298)</f>
        <v>63.328034471268275</v>
      </c>
      <c r="GF303" s="117">
        <f ca="1">INDEX(INDIRECT(FV303),$E303,GF$28)+MIN(GF295,GF298)</f>
        <v>67.75811021647965</v>
      </c>
      <c r="GG303" s="117">
        <f ca="1">INDEX(INDIRECT(FV303),$E303,GG$28)+MIN(GG295,GG298)</f>
        <v>72.188185961691033</v>
      </c>
      <c r="GH303" s="117">
        <f ca="1">INDEX(INDIRECT(FV303),$E303,GH$28)+MIN(GH295,GH298)</f>
        <v>76.618261706902416</v>
      </c>
      <c r="GI303" s="117">
        <f ca="1">INDEX(INDIRECT(FV303),$E303,GI$28)+MIN(GI295,GI298)</f>
        <v>81.048337452113785</v>
      </c>
      <c r="GJ303" s="117">
        <f ca="1">INDEX(INDIRECT(FV303),$E303,GJ$28)+MIN(GJ295,GJ298)</f>
        <v>81.934352601156064</v>
      </c>
      <c r="GK303" s="117">
        <f ca="1">INDEX(INDIRECT(FV303),$E303,GK$28)+MIN(GK295,GK298)</f>
        <v>81.934352601156064</v>
      </c>
      <c r="GL303" s="117">
        <f ca="1">INDEX(INDIRECT(FV303),$E303,GL$28)+MIN(GL295,GL298)</f>
        <v>81.934352601156064</v>
      </c>
      <c r="GM303" s="117">
        <f ca="1">INDEX(INDIRECT(FV303),$E303,GM$28)+MIN(GM295,GM298)</f>
        <v>81.934352601156064</v>
      </c>
      <c r="GN303" s="117">
        <f ca="1">INDEX(INDIRECT(FV303),$E303,GN$28)+MIN(GN295,GN298)</f>
        <v>81.934352601156064</v>
      </c>
      <c r="GO303" s="117">
        <f ca="1">INDEX(INDIRECT(FV303),$E303,GO$28)+MIN(GO295,GO298)</f>
        <v>81.934352601156064</v>
      </c>
      <c r="GP303" s="117">
        <f ca="1">INDEX(INDIRECT(FV303),$E303,GP$28)+MIN(GP295,GP298)</f>
        <v>81.934352601156064</v>
      </c>
      <c r="GQ303" s="117">
        <f ca="1">INDEX(INDIRECT(FV303),$E303,GQ$28)+MIN(GQ295,GQ298)</f>
        <v>81.934352601156064</v>
      </c>
      <c r="GR303" s="117">
        <f ca="1">INDEX(INDIRECT(FV303),$E303,GR$28)+MIN(GR295,GR298)</f>
        <v>81.934352601156064</v>
      </c>
      <c r="GS303" s="118">
        <f ca="1">INDEX(INDIRECT(FV303),$E303,GS$28)+MIN(GS295,GS298)</f>
        <v>81.934352601156064</v>
      </c>
      <c r="GT303" s="203"/>
      <c r="GV303" s="17" t="s">
        <v>21</v>
      </c>
      <c r="GW303" s="124">
        <f>GV236</f>
        <v>2</v>
      </c>
      <c r="GX303" s="124" t="str">
        <f>GV237</f>
        <v>lei65</v>
      </c>
      <c r="GY303" s="223" t="str">
        <f>"core"&amp;GW295&amp;"_"&amp;GX295</f>
        <v>core2_lei65</v>
      </c>
      <c r="GZ303" s="124">
        <v>1</v>
      </c>
      <c r="HA303" s="21"/>
      <c r="HB303" s="116">
        <f ca="1">INDEX(INDIRECT(GY303),$E303,HB$28)+MIN(HB295,HB298)</f>
        <v>36.546100000000003</v>
      </c>
      <c r="HC303" s="117">
        <f ca="1">INDEX(INDIRECT(GY303),$E303,HC$28)+MIN(HC295,HC298)</f>
        <v>40.64856554459935</v>
      </c>
      <c r="HD303" s="117">
        <f ca="1">INDEX(INDIRECT(GY303),$E303,HD$28)+MIN(HD295,HD298)</f>
        <v>44.75103108919869</v>
      </c>
      <c r="HE303" s="117">
        <f ca="1">INDEX(INDIRECT(GY303),$E303,HE$28)+MIN(HE295,HE298)</f>
        <v>48.853496633798031</v>
      </c>
      <c r="HF303" s="117">
        <f ca="1">INDEX(INDIRECT(GY303),$E303,HF$28)+MIN(HF295,HF298)</f>
        <v>52.955962178397371</v>
      </c>
      <c r="HG303" s="117">
        <f ca="1">INDEX(INDIRECT(GY303),$E303,HG$28)+MIN(HG295,HG298)</f>
        <v>57.058427722996711</v>
      </c>
      <c r="HH303" s="117">
        <f ca="1">INDEX(INDIRECT(GY303),$E303,HH$28)+MIN(HH295,HH298)</f>
        <v>61.160893267596052</v>
      </c>
      <c r="HI303" s="117">
        <f ca="1">INDEX(INDIRECT(GY303),$E303,HI$28)+MIN(HI295,HI298)</f>
        <v>65.263358812195392</v>
      </c>
      <c r="HJ303" s="117">
        <f ca="1">INDEX(INDIRECT(GY303),$E303,HJ$28)+MIN(HJ295,HJ298)</f>
        <v>69.365824356794747</v>
      </c>
      <c r="HK303" s="117">
        <f ca="1">INDEX(INDIRECT(GY303),$E303,HK$28)+MIN(HK295,HK298)</f>
        <v>73.468289901394087</v>
      </c>
      <c r="HL303" s="117">
        <f ca="1">INDEX(INDIRECT(GY303),$E303,HL$28)+MIN(HL295,HL298)</f>
        <v>77.570755445993427</v>
      </c>
      <c r="HM303" s="117">
        <f ca="1">INDEX(INDIRECT(GY303),$E303,HM$28)+MIN(HM295,HM298)</f>
        <v>78.39124855491329</v>
      </c>
      <c r="HN303" s="117">
        <f ca="1">INDEX(INDIRECT(GY303),$E303,HN$28)+MIN(HN295,HN298)</f>
        <v>78.39124855491329</v>
      </c>
      <c r="HO303" s="117">
        <f ca="1">INDEX(INDIRECT(GY303),$E303,HO$28)+MIN(HO295,HO298)</f>
        <v>78.39124855491329</v>
      </c>
      <c r="HP303" s="117">
        <f ca="1">INDEX(INDIRECT(GY303),$E303,HP$28)+MIN(HP295,HP298)</f>
        <v>78.39124855491329</v>
      </c>
      <c r="HQ303" s="117">
        <f ca="1">INDEX(INDIRECT(GY303),$E303,HQ$28)+MIN(HQ295,HQ298)</f>
        <v>78.39124855491329</v>
      </c>
      <c r="HR303" s="117">
        <f ca="1">INDEX(INDIRECT(GY303),$E303,HR$28)+MIN(HR295,HR298)</f>
        <v>78.39124855491329</v>
      </c>
      <c r="HS303" s="117">
        <f ca="1">INDEX(INDIRECT(GY303),$E303,HS$28)+MIN(HS295,HS298)</f>
        <v>78.39124855491329</v>
      </c>
      <c r="HT303" s="117">
        <f ca="1">INDEX(INDIRECT(GY303),$E303,HT$28)+MIN(HT295,HT298)</f>
        <v>78.39124855491329</v>
      </c>
      <c r="HU303" s="117">
        <f ca="1">INDEX(INDIRECT(GY303),$E303,HU$28)+MIN(HU295,HU298)</f>
        <v>78.39124855491329</v>
      </c>
      <c r="HV303" s="118">
        <f ca="1">INDEX(INDIRECT(GY303),$E303,HV$28)+MIN(HV295,HV298)</f>
        <v>78.39124855491329</v>
      </c>
      <c r="HW303" s="203"/>
    </row>
    <row r="304" spans="1:231" ht="15">
      <c r="A304" s="18" t="s">
        <v>22</v>
      </c>
      <c r="B304" s="122">
        <f>A236</f>
        <v>2</v>
      </c>
      <c r="C304" s="122" t="str">
        <f>A237</f>
        <v>work1834</v>
      </c>
      <c r="D304" s="210" t="str">
        <f>"core"&amp;B295&amp;"_"&amp;C295</f>
        <v>core2_work1834</v>
      </c>
      <c r="E304" s="122">
        <v>2</v>
      </c>
      <c r="F304" s="8"/>
      <c r="G304" s="54">
        <f ca="1">IF(G303=0,0,rpsp_scaling*INDEX(INDIRECT(D304),$E304,G$28)*G303/INDEX(INDIRECT(D253),$E303,G$28))</f>
        <v>7.3635239559168255</v>
      </c>
      <c r="H304" s="55">
        <f ca="1">IF(H303=0,0,rpsp_scaling*INDEX(INDIRECT(D304),$E304,H$28)*H303/INDEX(INDIRECT(D253),$E303,H$28))</f>
        <v>7.9972265178972668</v>
      </c>
      <c r="I304" s="55">
        <f ca="1">IF(I303=0,0,rpsp_scaling*INDEX(INDIRECT(D304),$E304,I$28)*I303/INDEX(INDIRECT(D253),$E303,I$28))</f>
        <v>8.6309290798777134</v>
      </c>
      <c r="J304" s="55">
        <f ca="1">IF(J303=0,0,rpsp_scaling*INDEX(INDIRECT(D304),$E304,J$28)*J303/INDEX(INDIRECT(D253),$E303,J$28))</f>
        <v>9.2646316418581538</v>
      </c>
      <c r="K304" s="55">
        <f ca="1">IF(K303=0,0,rpsp_scaling*INDEX(INDIRECT(D304),$E304,K$28)*K303/INDEX(INDIRECT(D253),$E303,K$28))</f>
        <v>9.8983342038385977</v>
      </c>
      <c r="L304" s="55">
        <f ca="1">IF(L303=0,0,rpsp_scaling*INDEX(INDIRECT(D304),$E304,L$28)*L303/INDEX(INDIRECT(D253),$E303,L$28))</f>
        <v>10.53203676581904</v>
      </c>
      <c r="M304" s="55">
        <f ca="1">IF(M303=0,0,rpsp_scaling*INDEX(INDIRECT(D304),$E304,M$28)*M303/INDEX(INDIRECT(D253),$E303,M$28))</f>
        <v>11.165739327799484</v>
      </c>
      <c r="N304" s="55">
        <f ca="1">IF(N303=0,0,rpsp_scaling*INDEX(INDIRECT(D304),$E304,N$28)*N303/INDEX(INDIRECT(D253),$E303,N$28))</f>
        <v>11.799441889779926</v>
      </c>
      <c r="O304" s="55">
        <f ca="1">IF(O303=0,0,rpsp_scaling*INDEX(INDIRECT(D304),$E304,O$28)*O303/INDEX(INDIRECT(D253),$E303,O$28))</f>
        <v>12.433144451760368</v>
      </c>
      <c r="P304" s="55">
        <f ca="1">IF(P303=0,0,rpsp_scaling*INDEX(INDIRECT(D304),$E304,P$28)*P303/INDEX(INDIRECT(D253),$E303,P$28))</f>
        <v>13.06684701374081</v>
      </c>
      <c r="Q304" s="55">
        <f ca="1">IF(Q303=0,0,rpsp_scaling*INDEX(INDIRECT(D304),$E304,Q$28)*Q303/INDEX(INDIRECT(D253),$E303,Q$28))</f>
        <v>13.700549575721254</v>
      </c>
      <c r="R304" s="55">
        <f ca="1">IF(R303=0,0,rpsp_scaling*INDEX(INDIRECT(D304),$E304,R$28)*R303/INDEX(INDIRECT(D253),$E303,R$28))</f>
        <v>14.334252137701695</v>
      </c>
      <c r="S304" s="55">
        <f ca="1">IF(S303=0,0,rpsp_scaling*INDEX(INDIRECT(D304),$E304,S$28)*S303/INDEX(INDIRECT(D253),$E303,S$28))</f>
        <v>14.96795469968214</v>
      </c>
      <c r="T304" s="55">
        <f ca="1">IF(T303=0,0,rpsp_scaling*INDEX(INDIRECT(D304),$E304,T$28)*T303/INDEX(INDIRECT(D253),$E303,T$28))</f>
        <v>15.601657261662583</v>
      </c>
      <c r="U304" s="55">
        <f ca="1">IF(U303=0,0,rpsp_scaling*INDEX(INDIRECT(D304),$E304,U$28)*U303/INDEX(INDIRECT(D253),$E303,U$28))</f>
        <v>16.235359823643027</v>
      </c>
      <c r="V304" s="55">
        <f ca="1">IF(V303=0,0,rpsp_scaling*INDEX(INDIRECT(D304),$E304,V$28)*V303/INDEX(INDIRECT(D253),$E303,V$28))</f>
        <v>16.869062385623469</v>
      </c>
      <c r="W304" s="55">
        <f ca="1">IF(W303=0,0,rpsp_scaling*INDEX(INDIRECT(D304),$E304,W$28)*W303/INDEX(INDIRECT(D253),$E303,W$28))</f>
        <v>17.502764947603911</v>
      </c>
      <c r="X304" s="55">
        <f ca="1">IF(X303=0,0,rpsp_scaling*INDEX(INDIRECT(D304),$E304,X$28)*X303/INDEX(INDIRECT(D253),$E303,X$28))</f>
        <v>17.629505460000001</v>
      </c>
      <c r="Y304" s="55">
        <f ca="1">IF(Y303=0,0,rpsp_scaling*INDEX(INDIRECT(D304),$E304,Y$28)*Y303/INDEX(INDIRECT(D253),$E303,Y$28))</f>
        <v>17.629505460000001</v>
      </c>
      <c r="Z304" s="55">
        <f ca="1">IF(Z303=0,0,rpsp_scaling*INDEX(INDIRECT(D304),$E304,Z$28)*Z303/INDEX(INDIRECT(D253),$E303,Z$28))</f>
        <v>17.629505460000001</v>
      </c>
      <c r="AA304" s="56">
        <f ca="1">IF(AA303=0,0,rpsp_scaling*INDEX(INDIRECT(D304),$E304,AA$28)*AA303/INDEX(INDIRECT(D253),$E303,AA$28))</f>
        <v>17.629505460000001</v>
      </c>
      <c r="AB304" s="204"/>
      <c r="AD304" s="18" t="s">
        <v>22</v>
      </c>
      <c r="AE304" s="122">
        <f>AD236</f>
        <v>2</v>
      </c>
      <c r="AF304" s="122" t="str">
        <f>AD237</f>
        <v>shop1834</v>
      </c>
      <c r="AG304" s="210" t="str">
        <f>"core"&amp;AE295&amp;"_"&amp;AF295</f>
        <v>core2_shop1834</v>
      </c>
      <c r="AH304" s="122">
        <v>2</v>
      </c>
      <c r="AI304" s="8"/>
      <c r="AJ304" s="54">
        <f ca="1">IF(AJ303=0,0,rpsp_scaling*INDEX(INDIRECT(AG304),$E304,AJ$28)*AJ303/INDEX(INDIRECT(AG253),$E303,AJ$28))</f>
        <v>3.9130626520038438</v>
      </c>
      <c r="AK304" s="55">
        <f ca="1">IF(AK303=0,0,rpsp_scaling*INDEX(INDIRECT(AG304),$E304,AK$28)*AK303/INDEX(INDIRECT(AG253),$E303,AK$28))</f>
        <v>4.7728367747196563</v>
      </c>
      <c r="AL304" s="55">
        <f ca="1">IF(AL303=0,0,rpsp_scaling*INDEX(INDIRECT(AG304),$E304,AL$28)*AL303/INDEX(INDIRECT(AG253),$E303,AL$28))</f>
        <v>5.6326108974354714</v>
      </c>
      <c r="AM304" s="55">
        <f ca="1">IF(AM303=0,0,rpsp_scaling*INDEX(INDIRECT(AG304),$E304,AM$28)*AM303/INDEX(INDIRECT(AG253),$E303,AM$28))</f>
        <v>6.4923850201512794</v>
      </c>
      <c r="AN304" s="55">
        <f ca="1">IF(AN303=0,0,rpsp_scaling*INDEX(INDIRECT(AG304),$E304,AN$28)*AN303/INDEX(INDIRECT(AG253),$E303,AN$28))</f>
        <v>7.3521591428670945</v>
      </c>
      <c r="AO304" s="55">
        <f ca="1">IF(AO303=0,0,rpsp_scaling*INDEX(INDIRECT(AG304),$E304,AO$28)*AO303/INDEX(INDIRECT(AG253),$E303,AO$28))</f>
        <v>8.2119332655829052</v>
      </c>
      <c r="AP304" s="55">
        <f ca="1">IF(AP303=0,0,rpsp_scaling*INDEX(INDIRECT(AG304),$E304,AP$28)*AP303/INDEX(INDIRECT(AG253),$E303,AP$28))</f>
        <v>9.0717073882987176</v>
      </c>
      <c r="AQ304" s="55">
        <f ca="1">IF(AQ303=0,0,rpsp_scaling*INDEX(INDIRECT(AG304),$E304,AQ$28)*AQ303/INDEX(INDIRECT(AG253),$E303,AQ$28))</f>
        <v>9.9314815110145283</v>
      </c>
      <c r="AR304" s="55">
        <f ca="1">IF(AR303=0,0,rpsp_scaling*INDEX(INDIRECT(AG304),$E304,AR$28)*AR303/INDEX(INDIRECT(AG253),$E303,AR$28))</f>
        <v>10.791255633730339</v>
      </c>
      <c r="AS304" s="55">
        <f ca="1">IF(AS303=0,0,rpsp_scaling*INDEX(INDIRECT(AG304),$E304,AS$28)*AS303/INDEX(INDIRECT(AG253),$E303,AS$28))</f>
        <v>11.651029756446153</v>
      </c>
      <c r="AT304" s="55">
        <f ca="1">IF(AT303=0,0,rpsp_scaling*INDEX(INDIRECT(AG304),$E304,AT$28)*AT303/INDEX(INDIRECT(AG253),$E303,AT$28))</f>
        <v>12.510803879161966</v>
      </c>
      <c r="AU304" s="55">
        <f ca="1">IF(AU303=0,0,rpsp_scaling*INDEX(INDIRECT(AG304),$E304,AU$28)*AU303/INDEX(INDIRECT(AG253),$E303,AU$28))</f>
        <v>13.370578001877778</v>
      </c>
      <c r="AV304" s="55">
        <f ca="1">IF(AV303=0,0,rpsp_scaling*INDEX(INDIRECT(AG304),$E304,AV$28)*AV303/INDEX(INDIRECT(AG253),$E303,AV$28))</f>
        <v>14.230352124593589</v>
      </c>
      <c r="AW304" s="55">
        <f ca="1">IF(AW303=0,0,rpsp_scaling*INDEX(INDIRECT(AG304),$E304,AW$28)*AW303/INDEX(INDIRECT(AG253),$E303,AW$28))</f>
        <v>15.090126247309399</v>
      </c>
      <c r="AX304" s="55">
        <f ca="1">IF(AX303=0,0,rpsp_scaling*INDEX(INDIRECT(AG304),$E304,AX$28)*AX303/INDEX(INDIRECT(AG253),$E303,AX$28))</f>
        <v>15.949900370025214</v>
      </c>
      <c r="AY304" s="55">
        <f ca="1">IF(AY303=0,0,rpsp_scaling*INDEX(INDIRECT(AG304),$E304,AY$28)*AY303/INDEX(INDIRECT(AG253),$E303,AY$28))</f>
        <v>16.809674492741028</v>
      </c>
      <c r="AZ304" s="55">
        <f ca="1">IF(AZ303=0,0,rpsp_scaling*INDEX(INDIRECT(AG304),$E304,AZ$28)*AZ303/INDEX(INDIRECT(AG253),$E303,AZ$28))</f>
        <v>17.66944861545684</v>
      </c>
      <c r="BA304" s="55">
        <f ca="1">IF(BA303=0,0,rpsp_scaling*INDEX(INDIRECT(AG304),$E304,BA$28)*BA303/INDEX(INDIRECT(AG253),$E303,BA$28))</f>
        <v>17.841403440000001</v>
      </c>
      <c r="BB304" s="55">
        <f ca="1">IF(BB303=0,0,rpsp_scaling*INDEX(INDIRECT(AG304),$E304,BB$28)*BB303/INDEX(INDIRECT(AG253),$E303,BB$28))</f>
        <v>17.841403440000001</v>
      </c>
      <c r="BC304" s="55">
        <f ca="1">IF(BC303=0,0,rpsp_scaling*INDEX(INDIRECT(AG304),$E304,BC$28)*BC303/INDEX(INDIRECT(AG253),$E303,BC$28))</f>
        <v>17.841403440000001</v>
      </c>
      <c r="BD304" s="56">
        <f ca="1">IF(BD303=0,0,rpsp_scaling*INDEX(INDIRECT(AG304),$E304,BD$28)*BD303/INDEX(INDIRECT(AG253),$E303,BD$28))</f>
        <v>17.841403440000001</v>
      </c>
      <c r="BE304" s="204"/>
      <c r="BG304" s="18" t="s">
        <v>22</v>
      </c>
      <c r="BH304" s="122">
        <f>BG236</f>
        <v>2</v>
      </c>
      <c r="BI304" s="122" t="str">
        <f>BG237</f>
        <v>lei1834</v>
      </c>
      <c r="BJ304" s="210" t="str">
        <f>"core"&amp;BH295&amp;"_"&amp;BI295</f>
        <v>core2_lei1834</v>
      </c>
      <c r="BK304" s="122">
        <v>2</v>
      </c>
      <c r="BL304" s="8"/>
      <c r="BM304" s="54">
        <f ca="1">IF(BM303=0,0,rpsp_scaling*INDEX(INDIRECT(BJ304),$E304,BM$28)*BM303/INDEX(INDIRECT(BJ253),$E303,BM$28))</f>
        <v>6.657529681389434</v>
      </c>
      <c r="BN304" s="55">
        <f ca="1">IF(BN303=0,0,rpsp_scaling*INDEX(INDIRECT(BJ304),$E304,BN$28)*BN303/INDEX(INDIRECT(BJ253),$E303,BN$28))</f>
        <v>7.2944579405629257</v>
      </c>
      <c r="BO304" s="55">
        <f ca="1">IF(BO303=0,0,rpsp_scaling*INDEX(INDIRECT(BJ304),$E304,BO$28)*BO303/INDEX(INDIRECT(BJ253),$E303,BO$28))</f>
        <v>7.9313861997364183</v>
      </c>
      <c r="BP304" s="55">
        <f ca="1">IF(BP303=0,0,rpsp_scaling*INDEX(INDIRECT(BJ304),$E304,BP$28)*BP303/INDEX(INDIRECT(BJ253),$E303,BP$28))</f>
        <v>8.5683144589099101</v>
      </c>
      <c r="BQ304" s="55">
        <f ca="1">IF(BQ303=0,0,rpsp_scaling*INDEX(INDIRECT(BJ304),$E304,BQ$28)*BQ303/INDEX(INDIRECT(BJ253),$E303,BQ$28))</f>
        <v>9.2052427180834027</v>
      </c>
      <c r="BR304" s="55">
        <f ca="1">IF(BR303=0,0,rpsp_scaling*INDEX(INDIRECT(BJ304),$E304,BR$28)*BR303/INDEX(INDIRECT(BJ253),$E303,BR$28))</f>
        <v>9.8421709772568935</v>
      </c>
      <c r="BS304" s="55">
        <f ca="1">IF(BS303=0,0,rpsp_scaling*INDEX(INDIRECT(BJ304),$E304,BS$28)*BS303/INDEX(INDIRECT(BJ253),$E303,BS$28))</f>
        <v>10.479099236430386</v>
      </c>
      <c r="BT304" s="55">
        <f ca="1">IF(BT303=0,0,rpsp_scaling*INDEX(INDIRECT(BJ304),$E304,BT$28)*BT303/INDEX(INDIRECT(BJ253),$E303,BT$28))</f>
        <v>11.116027495603877</v>
      </c>
      <c r="BU304" s="55">
        <f ca="1">IF(BU303=0,0,rpsp_scaling*INDEX(INDIRECT(BJ304),$E304,BU$28)*BU303/INDEX(INDIRECT(BJ253),$E303,BU$28))</f>
        <v>11.75295575477737</v>
      </c>
      <c r="BV304" s="55">
        <f ca="1">IF(BV303=0,0,rpsp_scaling*INDEX(INDIRECT(BJ304),$E304,BV$28)*BV303/INDEX(INDIRECT(BJ253),$E303,BV$28))</f>
        <v>12.38988401395086</v>
      </c>
      <c r="BW304" s="55">
        <f ca="1">IF(BW303=0,0,rpsp_scaling*INDEX(INDIRECT(BJ304),$E304,BW$28)*BW303/INDEX(INDIRECT(BJ253),$E303,BW$28))</f>
        <v>13.026812273124349</v>
      </c>
      <c r="BX304" s="55">
        <f ca="1">IF(BX303=0,0,rpsp_scaling*INDEX(INDIRECT(BJ304),$E304,BX$28)*BX303/INDEX(INDIRECT(BJ253),$E303,BX$28))</f>
        <v>13.66374053229784</v>
      </c>
      <c r="BY304" s="55">
        <f ca="1">IF(BY303=0,0,rpsp_scaling*INDEX(INDIRECT(BJ304),$E304,BY$28)*BY303/INDEX(INDIRECT(BJ253),$E303,BY$28))</f>
        <v>14.300668791471335</v>
      </c>
      <c r="BZ304" s="55">
        <f ca="1">IF(BZ303=0,0,rpsp_scaling*INDEX(INDIRECT(BJ304),$E304,BZ$28)*BZ303/INDEX(INDIRECT(BJ253),$E303,BZ$28))</f>
        <v>14.937597050644827</v>
      </c>
      <c r="CA304" s="55">
        <f ca="1">IF(CA303=0,0,rpsp_scaling*INDEX(INDIRECT(BJ304),$E304,CA$28)*CA303/INDEX(INDIRECT(BJ253),$E303,CA$28))</f>
        <v>15.574525309818316</v>
      </c>
      <c r="CB304" s="55">
        <f ca="1">IF(CB303=0,0,rpsp_scaling*INDEX(INDIRECT(BJ304),$E304,CB$28)*CB303/INDEX(INDIRECT(BJ253),$E303,CB$28))</f>
        <v>16.211453568991807</v>
      </c>
      <c r="CC304" s="55">
        <f ca="1">IF(CC303=0,0,rpsp_scaling*INDEX(INDIRECT(BJ304),$E304,CC$28)*CC303/INDEX(INDIRECT(BJ253),$E303,CC$28))</f>
        <v>16.848381828165301</v>
      </c>
      <c r="CD304" s="55">
        <f ca="1">IF(CD303=0,0,rpsp_scaling*INDEX(INDIRECT(BJ304),$E304,CD$28)*CD303/INDEX(INDIRECT(BJ253),$E303,CD$28))</f>
        <v>16.975767479999998</v>
      </c>
      <c r="CE304" s="55">
        <f ca="1">IF(CE303=0,0,rpsp_scaling*INDEX(INDIRECT(BJ304),$E304,CE$28)*CE303/INDEX(INDIRECT(BJ253),$E303,CE$28))</f>
        <v>16.975767479999998</v>
      </c>
      <c r="CF304" s="55">
        <f ca="1">IF(CF303=0,0,rpsp_scaling*INDEX(INDIRECT(BJ304),$E304,CF$28)*CF303/INDEX(INDIRECT(BJ253),$E303,CF$28))</f>
        <v>16.975767479999998</v>
      </c>
      <c r="CG304" s="56">
        <f ca="1">IF(CG303=0,0,rpsp_scaling*INDEX(INDIRECT(BJ304),$E304,CG$28)*CG303/INDEX(INDIRECT(BJ253),$E303,CG$28))</f>
        <v>16.975767479999998</v>
      </c>
      <c r="CH304" s="204"/>
      <c r="CJ304" s="18" t="s">
        <v>22</v>
      </c>
      <c r="CK304" s="122">
        <f>CJ236</f>
        <v>2</v>
      </c>
      <c r="CL304" s="122" t="str">
        <f>CJ237</f>
        <v>work3564</v>
      </c>
      <c r="CM304" s="210" t="str">
        <f>"core"&amp;CK295&amp;"_"&amp;CL295</f>
        <v>core2_work3564</v>
      </c>
      <c r="CN304" s="122">
        <v>2</v>
      </c>
      <c r="CO304" s="8"/>
      <c r="CP304" s="54">
        <f ca="1">IF(CP303=0,0,rpsp_scaling*INDEX(INDIRECT(CM304),$E304,CP$28)*CP303/INDEX(INDIRECT(CM253),$E303,CP$28))</f>
        <v>6.457512092954131</v>
      </c>
      <c r="CQ304" s="55">
        <f ca="1">IF(CQ303=0,0,rpsp_scaling*INDEX(INDIRECT(CM304),$E304,CQ$28)*CQ303/INDEX(INDIRECT(CM253),$E303,CQ$28))</f>
        <v>7.1480897872162217</v>
      </c>
      <c r="CR304" s="55">
        <f ca="1">IF(CR303=0,0,rpsp_scaling*INDEX(INDIRECT(CM304),$E304,CR$28)*CR303/INDEX(INDIRECT(CM253),$E303,CR$28))</f>
        <v>7.8386674814783133</v>
      </c>
      <c r="CS304" s="55">
        <f ca="1">IF(CS303=0,0,rpsp_scaling*INDEX(INDIRECT(CM304),$E304,CS$28)*CS303/INDEX(INDIRECT(CM253),$E303,CS$28))</f>
        <v>8.5292451757404031</v>
      </c>
      <c r="CT304" s="55">
        <f ca="1">IF(CT303=0,0,rpsp_scaling*INDEX(INDIRECT(CM304),$E304,CT$28)*CT303/INDEX(INDIRECT(CM253),$E303,CT$28))</f>
        <v>9.2198228700024956</v>
      </c>
      <c r="CU304" s="55">
        <f ca="1">IF(CU303=0,0,rpsp_scaling*INDEX(INDIRECT(CM304),$E304,CU$28)*CU303/INDEX(INDIRECT(CM253),$E303,CU$28))</f>
        <v>9.9104005642645845</v>
      </c>
      <c r="CV304" s="55">
        <f ca="1">IF(CV303=0,0,rpsp_scaling*INDEX(INDIRECT(CM304),$E304,CV$28)*CV303/INDEX(INDIRECT(CM253),$E303,CV$28))</f>
        <v>10.600978258526677</v>
      </c>
      <c r="CW304" s="55">
        <f ca="1">IF(CW303=0,0,rpsp_scaling*INDEX(INDIRECT(CM304),$E304,CW$28)*CW303/INDEX(INDIRECT(CM253),$E303,CW$28))</f>
        <v>11.291555952788766</v>
      </c>
      <c r="CX304" s="55">
        <f ca="1">IF(CX303=0,0,rpsp_scaling*INDEX(INDIRECT(CM304),$E304,CX$28)*CX303/INDEX(INDIRECT(CM253),$E303,CX$28))</f>
        <v>11.982133647050858</v>
      </c>
      <c r="CY304" s="55">
        <f ca="1">IF(CY303=0,0,rpsp_scaling*INDEX(INDIRECT(CM304),$E304,CY$28)*CY303/INDEX(INDIRECT(CM253),$E303,CY$28))</f>
        <v>12.672711341312947</v>
      </c>
      <c r="CZ304" s="55">
        <f ca="1">IF(CZ303=0,0,rpsp_scaling*INDEX(INDIRECT(CM304),$E304,CZ$28)*CZ303/INDEX(INDIRECT(CM253),$E303,CZ$28))</f>
        <v>13.36328903557504</v>
      </c>
      <c r="DA304" s="55">
        <f ca="1">IF(DA303=0,0,rpsp_scaling*INDEX(INDIRECT(CM304),$E304,DA$28)*DA303/INDEX(INDIRECT(CM253),$E303,DA$28))</f>
        <v>14.053866729837129</v>
      </c>
      <c r="DB304" s="55">
        <f ca="1">IF(DB303=0,0,rpsp_scaling*INDEX(INDIRECT(CM304),$E304,DB$28)*DB303/INDEX(INDIRECT(CM253),$E303,DB$28))</f>
        <v>14.744444424099221</v>
      </c>
      <c r="DC304" s="55">
        <f ca="1">IF(DC303=0,0,rpsp_scaling*INDEX(INDIRECT(CM304),$E304,DC$28)*DC303/INDEX(INDIRECT(CM253),$E303,DC$28))</f>
        <v>15.435022118361312</v>
      </c>
      <c r="DD304" s="55">
        <f ca="1">IF(DD303=0,0,rpsp_scaling*INDEX(INDIRECT(CM304),$E304,DD$28)*DD303/INDEX(INDIRECT(CM253),$E303,DD$28))</f>
        <v>16.125599812623403</v>
      </c>
      <c r="DE304" s="55">
        <f ca="1">IF(DE303=0,0,rpsp_scaling*INDEX(INDIRECT(CM304),$E304,DE$28)*DE303/INDEX(INDIRECT(CM253),$E303,DE$28))</f>
        <v>16.816177506885492</v>
      </c>
      <c r="DF304" s="55">
        <f ca="1">IF(DF303=0,0,rpsp_scaling*INDEX(INDIRECT(CM304),$E304,DF$28)*DF303/INDEX(INDIRECT(CM253),$E303,DF$28))</f>
        <v>17.506755201147584</v>
      </c>
      <c r="DG304" s="55">
        <f ca="1">IF(DG303=0,0,rpsp_scaling*INDEX(INDIRECT(CM304),$E304,DG$28)*DG303/INDEX(INDIRECT(CM253),$E303,DG$28))</f>
        <v>17.644870740000002</v>
      </c>
      <c r="DH304" s="55">
        <f ca="1">IF(DH303=0,0,rpsp_scaling*INDEX(INDIRECT(CM304),$E304,DH$28)*DH303/INDEX(INDIRECT(CM253),$E303,DH$28))</f>
        <v>17.644870740000002</v>
      </c>
      <c r="DI304" s="55">
        <f ca="1">IF(DI303=0,0,rpsp_scaling*INDEX(INDIRECT(CM304),$E304,DI$28)*DI303/INDEX(INDIRECT(CM253),$E303,DI$28))</f>
        <v>17.644870740000002</v>
      </c>
      <c r="DJ304" s="56">
        <f ca="1">IF(DJ303=0,0,rpsp_scaling*INDEX(INDIRECT(CM304),$E304,DJ$28)*DJ303/INDEX(INDIRECT(CM253),$E303,DJ$28))</f>
        <v>17.644870740000002</v>
      </c>
      <c r="DK304" s="204"/>
      <c r="DM304" s="18" t="s">
        <v>22</v>
      </c>
      <c r="DN304" s="122">
        <f>DM236</f>
        <v>2</v>
      </c>
      <c r="DO304" s="122" t="str">
        <f>DM237</f>
        <v>shop3564</v>
      </c>
      <c r="DP304" s="210" t="str">
        <f>"core"&amp;DN295&amp;"_"&amp;DO295</f>
        <v>core2_shop3564</v>
      </c>
      <c r="DQ304" s="122">
        <v>2</v>
      </c>
      <c r="DR304" s="8"/>
      <c r="DS304" s="54">
        <f ca="1">IF(DS303=0,0,rpsp_scaling*INDEX(INDIRECT(DP304),$E304,DS$28)*DS303/INDEX(INDIRECT(DP253),$E303,DS$28))</f>
        <v>7.4617902358437567</v>
      </c>
      <c r="DT304" s="55">
        <f ca="1">IF(DT303=0,0,rpsp_scaling*INDEX(INDIRECT(DP304),$E304,DT$28)*DT303/INDEX(INDIRECT(DP253),$E303,DT$28))</f>
        <v>8.0783452002978464</v>
      </c>
      <c r="DU304" s="55">
        <f ca="1">IF(DU303=0,0,rpsp_scaling*INDEX(INDIRECT(DP304),$E304,DU$28)*DU303/INDEX(INDIRECT(DP253),$E303,DU$28))</f>
        <v>8.6949001647519353</v>
      </c>
      <c r="DV304" s="55">
        <f ca="1">IF(DV303=0,0,rpsp_scaling*INDEX(INDIRECT(DP304),$E304,DV$28)*DV303/INDEX(INDIRECT(DP253),$E303,DV$28))</f>
        <v>9.3114551292060241</v>
      </c>
      <c r="DW304" s="55">
        <f ca="1">IF(DW303=0,0,rpsp_scaling*INDEX(INDIRECT(DP304),$E304,DW$28)*DW303/INDEX(INDIRECT(DP253),$E303,DW$28))</f>
        <v>9.928010093660113</v>
      </c>
      <c r="DX304" s="55">
        <f ca="1">IF(DX303=0,0,rpsp_scaling*INDEX(INDIRECT(DP304),$E304,DX$28)*DX303/INDEX(INDIRECT(DP253),$E303,DX$28))</f>
        <v>10.544565058114202</v>
      </c>
      <c r="DY304" s="55">
        <f ca="1">IF(DY303=0,0,rpsp_scaling*INDEX(INDIRECT(DP304),$E304,DY$28)*DY303/INDEX(INDIRECT(DP253),$E303,DY$28))</f>
        <v>11.161120022568291</v>
      </c>
      <c r="DZ304" s="55">
        <f ca="1">IF(DZ303=0,0,rpsp_scaling*INDEX(INDIRECT(DP304),$E304,DZ$28)*DZ303/INDEX(INDIRECT(DP253),$E303,DZ$28))</f>
        <v>11.77767498702238</v>
      </c>
      <c r="EA304" s="55">
        <f ca="1">IF(EA303=0,0,rpsp_scaling*INDEX(INDIRECT(DP304),$E304,EA$28)*EA303/INDEX(INDIRECT(DP253),$E303,EA$28))</f>
        <v>12.39422995147647</v>
      </c>
      <c r="EB304" s="55">
        <f ca="1">IF(EB303=0,0,rpsp_scaling*INDEX(INDIRECT(DP304),$E304,EB$28)*EB303/INDEX(INDIRECT(DP253),$E303,EB$28))</f>
        <v>13.010784915930557</v>
      </c>
      <c r="EC304" s="55">
        <f ca="1">IF(EC303=0,0,rpsp_scaling*INDEX(INDIRECT(DP304),$E304,EC$28)*EC303/INDEX(INDIRECT(DP253),$E303,EC$28))</f>
        <v>13.627339880384648</v>
      </c>
      <c r="ED304" s="55">
        <f ca="1">IF(ED303=0,0,rpsp_scaling*INDEX(INDIRECT(DP304),$E304,ED$28)*ED303/INDEX(INDIRECT(DP253),$E303,ED$28))</f>
        <v>14.243894844838733</v>
      </c>
      <c r="EE304" s="55">
        <f ca="1">IF(EE303=0,0,rpsp_scaling*INDEX(INDIRECT(DP304),$E304,EE$28)*EE303/INDEX(INDIRECT(DP253),$E303,EE$28))</f>
        <v>14.860449809292826</v>
      </c>
      <c r="EF304" s="55">
        <f ca="1">IF(EF303=0,0,rpsp_scaling*INDEX(INDIRECT(DP304),$E304,EF$28)*EF303/INDEX(INDIRECT(DP253),$E303,EF$28))</f>
        <v>15.477004773746913</v>
      </c>
      <c r="EG304" s="55">
        <f ca="1">IF(EG303=0,0,rpsp_scaling*INDEX(INDIRECT(DP304),$E304,EG$28)*EG303/INDEX(INDIRECT(DP253),$E303,EG$28))</f>
        <v>16.093559738201002</v>
      </c>
      <c r="EH304" s="55">
        <f ca="1">IF(EH303=0,0,rpsp_scaling*INDEX(INDIRECT(DP304),$E304,EH$28)*EH303/INDEX(INDIRECT(DP253),$E303,EH$28))</f>
        <v>16.710114702655094</v>
      </c>
      <c r="EI304" s="55">
        <f ca="1">IF(EI303=0,0,rpsp_scaling*INDEX(INDIRECT(DP304),$E304,EI$28)*EI303/INDEX(INDIRECT(DP253),$E303,EI$28))</f>
        <v>17.326669667109183</v>
      </c>
      <c r="EJ304" s="55">
        <f ca="1">IF(EJ303=0,0,rpsp_scaling*INDEX(INDIRECT(DP304),$E304,EJ$28)*EJ303/INDEX(INDIRECT(DP253),$E303,EJ$28))</f>
        <v>17.449980659999998</v>
      </c>
      <c r="EK304" s="55">
        <f ca="1">IF(EK303=0,0,rpsp_scaling*INDEX(INDIRECT(DP304),$E304,EK$28)*EK303/INDEX(INDIRECT(DP253),$E303,EK$28))</f>
        <v>17.449980659999998</v>
      </c>
      <c r="EL304" s="55">
        <f ca="1">IF(EL303=0,0,rpsp_scaling*INDEX(INDIRECT(DP304),$E304,EL$28)*EL303/INDEX(INDIRECT(DP253),$E303,EL$28))</f>
        <v>17.449980659999998</v>
      </c>
      <c r="EM304" s="56">
        <f ca="1">IF(EM303=0,0,rpsp_scaling*INDEX(INDIRECT(DP304),$E304,EM$28)*EM303/INDEX(INDIRECT(DP253),$E303,EM$28))</f>
        <v>17.449980659999998</v>
      </c>
      <c r="EN304" s="204"/>
      <c r="EP304" s="18" t="s">
        <v>22</v>
      </c>
      <c r="EQ304" s="122">
        <f>EP236</f>
        <v>2</v>
      </c>
      <c r="ER304" s="122" t="str">
        <f>EP237</f>
        <v>lei3564</v>
      </c>
      <c r="ES304" s="210" t="str">
        <f>"core"&amp;EQ295&amp;"_"&amp;ER295</f>
        <v>core2_lei3564</v>
      </c>
      <c r="ET304" s="122">
        <v>2</v>
      </c>
      <c r="EU304" s="8"/>
      <c r="EV304" s="54">
        <f ca="1">IF(EV303=0,0,rpsp_scaling*INDEX(INDIRECT(ES304),$E304,EV$28)*EV303/INDEX(INDIRECT(ES253),$E303,EV$28))</f>
        <v>7.2928517702027804</v>
      </c>
      <c r="EW304" s="55">
        <f ca="1">IF(EW303=0,0,rpsp_scaling*INDEX(INDIRECT(ES304),$E304,EW$28)*EW303/INDEX(INDIRECT(ES253),$E303,EW$28))</f>
        <v>7.9256238275976703</v>
      </c>
      <c r="EX304" s="55">
        <f ca="1">IF(EX303=0,0,rpsp_scaling*INDEX(INDIRECT(ES304),$E304,EX$28)*EX303/INDEX(INDIRECT(ES253),$E303,EX$28))</f>
        <v>8.5583958849925619</v>
      </c>
      <c r="EY304" s="55">
        <f ca="1">IF(EY303=0,0,rpsp_scaling*INDEX(INDIRECT(ES304),$E304,EY$28)*EY303/INDEX(INDIRECT(ES253),$E303,EY$28))</f>
        <v>9.1911679423874517</v>
      </c>
      <c r="EZ304" s="55">
        <f ca="1">IF(EZ303=0,0,rpsp_scaling*INDEX(INDIRECT(ES304),$E304,EZ$28)*EZ303/INDEX(INDIRECT(ES253),$E303,EZ$28))</f>
        <v>9.8239399997823398</v>
      </c>
      <c r="FA304" s="55">
        <f ca="1">IF(FA303=0,0,rpsp_scaling*INDEX(INDIRECT(ES304),$E304,FA$28)*FA303/INDEX(INDIRECT(ES253),$E303,FA$28))</f>
        <v>10.45671205717723</v>
      </c>
      <c r="FB304" s="55">
        <f ca="1">IF(FB303=0,0,rpsp_scaling*INDEX(INDIRECT(ES304),$E304,FB$28)*FB303/INDEX(INDIRECT(ES253),$E303,FB$28))</f>
        <v>11.089484114572121</v>
      </c>
      <c r="FC304" s="55">
        <f ca="1">IF(FC303=0,0,rpsp_scaling*INDEX(INDIRECT(ES304),$E304,FC$28)*FC303/INDEX(INDIRECT(ES253),$E303,FC$28))</f>
        <v>11.722256171967009</v>
      </c>
      <c r="FD304" s="55">
        <f ca="1">IF(FD303=0,0,rpsp_scaling*INDEX(INDIRECT(ES304),$E304,FD$28)*FD303/INDEX(INDIRECT(ES253),$E303,FD$28))</f>
        <v>12.355028229361899</v>
      </c>
      <c r="FE304" s="55">
        <f ca="1">IF(FE303=0,0,rpsp_scaling*INDEX(INDIRECT(ES304),$E304,FE$28)*FE303/INDEX(INDIRECT(ES253),$E303,FE$28))</f>
        <v>12.987800286756791</v>
      </c>
      <c r="FF304" s="55">
        <f ca="1">IF(FF303=0,0,rpsp_scaling*INDEX(INDIRECT(ES304),$E304,FF$28)*FF303/INDEX(INDIRECT(ES253),$E303,FF$28))</f>
        <v>13.620572344151682</v>
      </c>
      <c r="FG304" s="55">
        <f ca="1">IF(FG303=0,0,rpsp_scaling*INDEX(INDIRECT(ES304),$E304,FG$28)*FG303/INDEX(INDIRECT(ES253),$E303,FG$28))</f>
        <v>14.25334440154657</v>
      </c>
      <c r="FH304" s="55">
        <f ca="1">IF(FH303=0,0,rpsp_scaling*INDEX(INDIRECT(ES304),$E304,FH$28)*FH303/INDEX(INDIRECT(ES253),$E303,FH$28))</f>
        <v>14.88611645894146</v>
      </c>
      <c r="FI304" s="55">
        <f ca="1">IF(FI303=0,0,rpsp_scaling*INDEX(INDIRECT(ES304),$E304,FI$28)*FI303/INDEX(INDIRECT(ES253),$E303,FI$28))</f>
        <v>15.51888851633635</v>
      </c>
      <c r="FJ304" s="55">
        <f ca="1">IF(FJ303=0,0,rpsp_scaling*INDEX(INDIRECT(ES304),$E304,FJ$28)*FJ303/INDEX(INDIRECT(ES253),$E303,FJ$28))</f>
        <v>16.151660573731238</v>
      </c>
      <c r="FK304" s="55">
        <f ca="1">IF(FK303=0,0,rpsp_scaling*INDEX(INDIRECT(ES304),$E304,FK$28)*FK303/INDEX(INDIRECT(ES253),$E303,FK$28))</f>
        <v>16.78443263112613</v>
      </c>
      <c r="FL304" s="55">
        <f ca="1">IF(FL303=0,0,rpsp_scaling*INDEX(INDIRECT(ES304),$E304,FL$28)*FL303/INDEX(INDIRECT(ES253),$E303,FL$28))</f>
        <v>17.417204688521021</v>
      </c>
      <c r="FM304" s="55">
        <f ca="1">IF(FM303=0,0,rpsp_scaling*INDEX(INDIRECT(ES304),$E304,FM$28)*FM303/INDEX(INDIRECT(ES253),$E303,FM$28))</f>
        <v>17.543759099999999</v>
      </c>
      <c r="FN304" s="55">
        <f ca="1">IF(FN303=0,0,rpsp_scaling*INDEX(INDIRECT(ES304),$E304,FN$28)*FN303/INDEX(INDIRECT(ES253),$E303,FN$28))</f>
        <v>17.543759099999999</v>
      </c>
      <c r="FO304" s="55">
        <f ca="1">IF(FO303=0,0,rpsp_scaling*INDEX(INDIRECT(ES304),$E304,FO$28)*FO303/INDEX(INDIRECT(ES253),$E303,FO$28))</f>
        <v>17.543759099999999</v>
      </c>
      <c r="FP304" s="56">
        <f ca="1">IF(FP303=0,0,rpsp_scaling*INDEX(INDIRECT(ES304),$E304,FP$28)*FP303/INDEX(INDIRECT(ES253),$E303,FP$28))</f>
        <v>17.543759099999999</v>
      </c>
      <c r="FQ304" s="204"/>
      <c r="FS304" s="18" t="s">
        <v>22</v>
      </c>
      <c r="FT304" s="122">
        <f>FS236</f>
        <v>2</v>
      </c>
      <c r="FU304" s="122" t="str">
        <f>FS237</f>
        <v>shop65</v>
      </c>
      <c r="FV304" s="210" t="str">
        <f>"core"&amp;FT295&amp;"_"&amp;FU295</f>
        <v>core2_shop65</v>
      </c>
      <c r="FW304" s="122">
        <v>2</v>
      </c>
      <c r="FX304" s="8"/>
      <c r="FY304" s="54">
        <f ca="1">IF(FY303=0,0,rpsp_scaling*INDEX(INDIRECT(FV304),$E304,FY$28)*FY303/INDEX(INDIRECT(FV253),$E303,FY$28))</f>
        <v>7.6269613760977952</v>
      </c>
      <c r="FZ304" s="55">
        <f ca="1">IF(FZ303=0,0,rpsp_scaling*INDEX(INDIRECT(FV304),$E304,FZ$28)*FZ303/INDEX(INDIRECT(FV253),$E303,FZ$28))</f>
        <v>8.5464237353038914</v>
      </c>
      <c r="GA304" s="55">
        <f ca="1">IF(GA303=0,0,rpsp_scaling*INDEX(INDIRECT(FV304),$E304,GA$28)*GA303/INDEX(INDIRECT(FV253),$E303,GA$28))</f>
        <v>9.4658860945099921</v>
      </c>
      <c r="GB304" s="55">
        <f ca="1">IF(GB303=0,0,rpsp_scaling*INDEX(INDIRECT(FV304),$E304,GB$28)*GB303/INDEX(INDIRECT(FV253),$E303,GB$28))</f>
        <v>10.385348453716091</v>
      </c>
      <c r="GC304" s="55">
        <f ca="1">IF(GC303=0,0,rpsp_scaling*INDEX(INDIRECT(FV304),$E304,GC$28)*GC303/INDEX(INDIRECT(FV253),$E303,GC$28))</f>
        <v>11.30481081292219</v>
      </c>
      <c r="GD304" s="55">
        <f ca="1">IF(GD303=0,0,rpsp_scaling*INDEX(INDIRECT(FV304),$E304,GD$28)*GD303/INDEX(INDIRECT(FV253),$E303,GD$28))</f>
        <v>12.224273172128289</v>
      </c>
      <c r="GE304" s="55">
        <f ca="1">IF(GE303=0,0,rpsp_scaling*INDEX(INDIRECT(FV304),$E304,GE$28)*GE303/INDEX(INDIRECT(FV253),$E303,GE$28))</f>
        <v>13.143735531334386</v>
      </c>
      <c r="GF304" s="55">
        <f ca="1">IF(GF303=0,0,rpsp_scaling*INDEX(INDIRECT(FV304),$E304,GF$28)*GF303/INDEX(INDIRECT(FV253),$E303,GF$28))</f>
        <v>14.063197890540483</v>
      </c>
      <c r="GG304" s="55">
        <f ca="1">IF(GG303=0,0,rpsp_scaling*INDEX(INDIRECT(FV304),$E304,GG$28)*GG303/INDEX(INDIRECT(FV253),$E303,GG$28))</f>
        <v>14.982660249746584</v>
      </c>
      <c r="GH304" s="55">
        <f ca="1">IF(GH303=0,0,rpsp_scaling*INDEX(INDIRECT(FV304),$E304,GH$28)*GH303/INDEX(INDIRECT(FV253),$E303,GH$28))</f>
        <v>15.902122608952682</v>
      </c>
      <c r="GI304" s="55">
        <f ca="1">IF(GI303=0,0,rpsp_scaling*INDEX(INDIRECT(FV304),$E304,GI$28)*GI303/INDEX(INDIRECT(FV253),$E303,GI$28))</f>
        <v>16.821584968158781</v>
      </c>
      <c r="GJ304" s="55">
        <f ca="1">IF(GJ303=0,0,rpsp_scaling*INDEX(INDIRECT(FV304),$E304,GJ$28)*GJ303/INDEX(INDIRECT(FV253),$E303,GJ$28))</f>
        <v>17.00547744</v>
      </c>
      <c r="GK304" s="55">
        <f ca="1">IF(GK303=0,0,rpsp_scaling*INDEX(INDIRECT(FV304),$E304,GK$28)*GK303/INDEX(INDIRECT(FV253),$E303,GK$28))</f>
        <v>17.00547744</v>
      </c>
      <c r="GL304" s="55">
        <f ca="1">IF(GL303=0,0,rpsp_scaling*INDEX(INDIRECT(FV304),$E304,GL$28)*GL303/INDEX(INDIRECT(FV253),$E303,GL$28))</f>
        <v>17.00547744</v>
      </c>
      <c r="GM304" s="55">
        <f ca="1">IF(GM303=0,0,rpsp_scaling*INDEX(INDIRECT(FV304),$E304,GM$28)*GM303/INDEX(INDIRECT(FV253),$E303,GM$28))</f>
        <v>17.00547744</v>
      </c>
      <c r="GN304" s="55">
        <f ca="1">IF(GN303=0,0,rpsp_scaling*INDEX(INDIRECT(FV304),$E304,GN$28)*GN303/INDEX(INDIRECT(FV253),$E303,GN$28))</f>
        <v>17.00547744</v>
      </c>
      <c r="GO304" s="55">
        <f ca="1">IF(GO303=0,0,rpsp_scaling*INDEX(INDIRECT(FV304),$E304,GO$28)*GO303/INDEX(INDIRECT(FV253),$E303,GO$28))</f>
        <v>17.00547744</v>
      </c>
      <c r="GP304" s="55">
        <f ca="1">IF(GP303=0,0,rpsp_scaling*INDEX(INDIRECT(FV304),$E304,GP$28)*GP303/INDEX(INDIRECT(FV253),$E303,GP$28))</f>
        <v>17.00547744</v>
      </c>
      <c r="GQ304" s="55">
        <f ca="1">IF(GQ303=0,0,rpsp_scaling*INDEX(INDIRECT(FV304),$E304,GQ$28)*GQ303/INDEX(INDIRECT(FV253),$E303,GQ$28))</f>
        <v>17.00547744</v>
      </c>
      <c r="GR304" s="55">
        <f ca="1">IF(GR303=0,0,rpsp_scaling*INDEX(INDIRECT(FV304),$E304,GR$28)*GR303/INDEX(INDIRECT(FV253),$E303,GR$28))</f>
        <v>17.00547744</v>
      </c>
      <c r="GS304" s="56">
        <f ca="1">IF(GS303=0,0,rpsp_scaling*INDEX(INDIRECT(FV304),$E304,GS$28)*GS303/INDEX(INDIRECT(FV253),$E303,GS$28))</f>
        <v>17.00547744</v>
      </c>
      <c r="GT304" s="204"/>
      <c r="GV304" s="18" t="s">
        <v>22</v>
      </c>
      <c r="GW304" s="122">
        <f>GV236</f>
        <v>2</v>
      </c>
      <c r="GX304" s="122" t="str">
        <f>GV237</f>
        <v>lei65</v>
      </c>
      <c r="GY304" s="210" t="str">
        <f>"core"&amp;GW295&amp;"_"&amp;GX295</f>
        <v>core2_lei65</v>
      </c>
      <c r="GZ304" s="122">
        <v>2</v>
      </c>
      <c r="HA304" s="8"/>
      <c r="HB304" s="54">
        <f ca="1">IF(HB303=0,0,rpsp_scaling*INDEX(INDIRECT(GY304),$E304,HB$28)*HB303/INDEX(INDIRECT(GY253),$E303,HB$28))</f>
        <v>8.2807735212243188</v>
      </c>
      <c r="HC304" s="55">
        <f ca="1">IF(HC303=0,0,rpsp_scaling*INDEX(INDIRECT(GY304),$E304,HC$28)*HC303/INDEX(INDIRECT(GY253),$E303,HC$28))</f>
        <v>9.2103279211042874</v>
      </c>
      <c r="HD304" s="55">
        <f ca="1">IF(HD303=0,0,rpsp_scaling*INDEX(INDIRECT(GY304),$E304,HD$28)*HD303/INDEX(INDIRECT(GY253),$E303,HD$28))</f>
        <v>10.139882320984258</v>
      </c>
      <c r="HE304" s="55">
        <f ca="1">IF(HE303=0,0,rpsp_scaling*INDEX(INDIRECT(GY304),$E304,HE$28)*HE303/INDEX(INDIRECT(GY253),$E303,HE$28))</f>
        <v>11.069436720864227</v>
      </c>
      <c r="HF304" s="55">
        <f ca="1">IF(HF303=0,0,rpsp_scaling*INDEX(INDIRECT(GY304),$E304,HF$28)*HF303/INDEX(INDIRECT(GY253),$E303,HF$28))</f>
        <v>11.998991120744193</v>
      </c>
      <c r="HG304" s="55">
        <f ca="1">IF(HG303=0,0,rpsp_scaling*INDEX(INDIRECT(GY304),$E304,HG$28)*HG303/INDEX(INDIRECT(GY253),$E303,HG$28))</f>
        <v>12.928545520624162</v>
      </c>
      <c r="HH304" s="55">
        <f ca="1">IF(HH303=0,0,rpsp_scaling*INDEX(INDIRECT(GY304),$E304,HH$28)*HH303/INDEX(INDIRECT(GY253),$E303,HH$28))</f>
        <v>13.858099920504133</v>
      </c>
      <c r="HI304" s="55">
        <f ca="1">IF(HI303=0,0,rpsp_scaling*INDEX(INDIRECT(GY304),$E304,HI$28)*HI303/INDEX(INDIRECT(GY253),$E303,HI$28))</f>
        <v>14.7876543203841</v>
      </c>
      <c r="HJ304" s="55">
        <f ca="1">IF(HJ303=0,0,rpsp_scaling*INDEX(INDIRECT(GY304),$E304,HJ$28)*HJ303/INDEX(INDIRECT(GY253),$E303,HJ$28))</f>
        <v>15.717208720264074</v>
      </c>
      <c r="HK304" s="55">
        <f ca="1">IF(HK303=0,0,rpsp_scaling*INDEX(INDIRECT(GY304),$E304,HK$28)*HK303/INDEX(INDIRECT(GY253),$E303,HK$28))</f>
        <v>16.64676312014404</v>
      </c>
      <c r="HL304" s="55">
        <f ca="1">IF(HL303=0,0,rpsp_scaling*INDEX(INDIRECT(GY304),$E304,HL$28)*HL303/INDEX(INDIRECT(GY253),$E303,HL$28))</f>
        <v>17.576317520024009</v>
      </c>
      <c r="HM304" s="55">
        <f ca="1">IF(HM303=0,0,rpsp_scaling*INDEX(INDIRECT(GY304),$E304,HM$28)*HM303/INDEX(INDIRECT(GY253),$E303,HM$28))</f>
        <v>17.762228400000001</v>
      </c>
      <c r="HN304" s="55">
        <f ca="1">IF(HN303=0,0,rpsp_scaling*INDEX(INDIRECT(GY304),$E304,HN$28)*HN303/INDEX(INDIRECT(GY253),$E303,HN$28))</f>
        <v>17.762228400000001</v>
      </c>
      <c r="HO304" s="55">
        <f ca="1">IF(HO303=0,0,rpsp_scaling*INDEX(INDIRECT(GY304),$E304,HO$28)*HO303/INDEX(INDIRECT(GY253),$E303,HO$28))</f>
        <v>17.762228400000001</v>
      </c>
      <c r="HP304" s="55">
        <f ca="1">IF(HP303=0,0,rpsp_scaling*INDEX(INDIRECT(GY304),$E304,HP$28)*HP303/INDEX(INDIRECT(GY253),$E303,HP$28))</f>
        <v>17.762228400000001</v>
      </c>
      <c r="HQ304" s="55">
        <f ca="1">IF(HQ303=0,0,rpsp_scaling*INDEX(INDIRECT(GY304),$E304,HQ$28)*HQ303/INDEX(INDIRECT(GY253),$E303,HQ$28))</f>
        <v>17.762228400000001</v>
      </c>
      <c r="HR304" s="55">
        <f ca="1">IF(HR303=0,0,rpsp_scaling*INDEX(INDIRECT(GY304),$E304,HR$28)*HR303/INDEX(INDIRECT(GY253),$E303,HR$28))</f>
        <v>17.762228400000001</v>
      </c>
      <c r="HS304" s="55">
        <f ca="1">IF(HS303=0,0,rpsp_scaling*INDEX(INDIRECT(GY304),$E304,HS$28)*HS303/INDEX(INDIRECT(GY253),$E303,HS$28))</f>
        <v>17.762228400000001</v>
      </c>
      <c r="HT304" s="55">
        <f ca="1">IF(HT303=0,0,rpsp_scaling*INDEX(INDIRECT(GY304),$E304,HT$28)*HT303/INDEX(INDIRECT(GY253),$E303,HT$28))</f>
        <v>17.762228400000001</v>
      </c>
      <c r="HU304" s="55">
        <f ca="1">IF(HU303=0,0,rpsp_scaling*INDEX(INDIRECT(GY304),$E304,HU$28)*HU303/INDEX(INDIRECT(GY253),$E303,HU$28))</f>
        <v>17.762228400000001</v>
      </c>
      <c r="HV304" s="56">
        <f ca="1">IF(HV303=0,0,rpsp_scaling*INDEX(INDIRECT(GY304),$E304,HV$28)*HV303/INDEX(INDIRECT(GY253),$E303,HV$28))</f>
        <v>17.762228400000001</v>
      </c>
      <c r="HW304" s="204"/>
    </row>
    <row r="305" spans="1:231" ht="15.75" thickBot="1">
      <c r="A305" s="19" t="s">
        <v>23</v>
      </c>
      <c r="B305" s="125">
        <f>A236</f>
        <v>2</v>
      </c>
      <c r="C305" s="125" t="str">
        <f>A237</f>
        <v>work1834</v>
      </c>
      <c r="D305" s="224"/>
      <c r="E305" s="125"/>
      <c r="F305" s="20"/>
      <c r="G305" s="206">
        <f t="shared" ref="G305:AA305" ca="1" si="1414">IF(G303=0,0,(1-pnontraders)*a_wtwwtp+b_wtwwtp*G304+pnontraders*wtp_unit_nontraders*G303)</f>
        <v>1.008082021128307</v>
      </c>
      <c r="H305" s="207">
        <f t="shared" ca="1" si="1414"/>
        <v>1.1056347366690995</v>
      </c>
      <c r="I305" s="207">
        <f t="shared" ca="1" si="1414"/>
        <v>1.2031874522098926</v>
      </c>
      <c r="J305" s="207">
        <f t="shared" ca="1" si="1414"/>
        <v>1.3007401677506853</v>
      </c>
      <c r="K305" s="207">
        <f t="shared" ca="1" si="1414"/>
        <v>1.3982928832914783</v>
      </c>
      <c r="L305" s="207">
        <f t="shared" ca="1" si="1414"/>
        <v>1.4958455988322708</v>
      </c>
      <c r="M305" s="207">
        <f t="shared" ca="1" si="1414"/>
        <v>1.5933983143730637</v>
      </c>
      <c r="N305" s="207">
        <f t="shared" ca="1" si="1414"/>
        <v>1.6909510299138564</v>
      </c>
      <c r="O305" s="207">
        <f t="shared" ca="1" si="1414"/>
        <v>1.7885037454546491</v>
      </c>
      <c r="P305" s="207">
        <f t="shared" ca="1" si="1414"/>
        <v>1.8860564609954418</v>
      </c>
      <c r="Q305" s="207">
        <f t="shared" ca="1" si="1414"/>
        <v>1.9836091765362345</v>
      </c>
      <c r="R305" s="207">
        <f t="shared" ca="1" si="1414"/>
        <v>2.0811618920770272</v>
      </c>
      <c r="S305" s="207">
        <f t="shared" ca="1" si="1414"/>
        <v>2.1787146076178199</v>
      </c>
      <c r="T305" s="207">
        <f t="shared" ca="1" si="1414"/>
        <v>2.2762673231586126</v>
      </c>
      <c r="U305" s="207">
        <f t="shared" ca="1" si="1414"/>
        <v>2.3738200386994053</v>
      </c>
      <c r="V305" s="207">
        <f t="shared" ca="1" si="1414"/>
        <v>2.4713727542401984</v>
      </c>
      <c r="W305" s="207">
        <f t="shared" ca="1" si="1414"/>
        <v>2.5689254697809907</v>
      </c>
      <c r="X305" s="207">
        <f t="shared" ca="1" si="1414"/>
        <v>2.5884360128891495</v>
      </c>
      <c r="Y305" s="207">
        <f t="shared" ca="1" si="1414"/>
        <v>2.5884360128891495</v>
      </c>
      <c r="Z305" s="207">
        <f t="shared" ca="1" si="1414"/>
        <v>2.5884360128891495</v>
      </c>
      <c r="AA305" s="208">
        <f t="shared" ca="1" si="1414"/>
        <v>2.5884360128891495</v>
      </c>
      <c r="AB305" s="205"/>
      <c r="AD305" s="19" t="s">
        <v>23</v>
      </c>
      <c r="AE305" s="125">
        <f>AD236</f>
        <v>2</v>
      </c>
      <c r="AF305" s="125" t="str">
        <f>AD237</f>
        <v>shop1834</v>
      </c>
      <c r="AG305" s="224"/>
      <c r="AH305" s="125"/>
      <c r="AI305" s="20"/>
      <c r="AJ305" s="206">
        <f t="shared" ref="AJ305:BD305" ca="1" si="1415">IF(AJ303=0,0,(1-pnontraders)*a_wtwwtp+b_wtwwtp*AJ304+pnontraders*wtp_unit_nontraders*AJ303)</f>
        <v>0.47591726018804537</v>
      </c>
      <c r="AK305" s="207">
        <f t="shared" ca="1" si="1415"/>
        <v>0.60805239206760042</v>
      </c>
      <c r="AL305" s="207">
        <f t="shared" ca="1" si="1415"/>
        <v>0.74018752394715592</v>
      </c>
      <c r="AM305" s="207">
        <f t="shared" ca="1" si="1415"/>
        <v>0.87232265582671031</v>
      </c>
      <c r="AN305" s="207">
        <f t="shared" ca="1" si="1415"/>
        <v>1.0044577877062659</v>
      </c>
      <c r="AO305" s="207">
        <f t="shared" ca="1" si="1415"/>
        <v>1.1365929195858204</v>
      </c>
      <c r="AP305" s="207">
        <f t="shared" ca="1" si="1415"/>
        <v>1.2687280514653756</v>
      </c>
      <c r="AQ305" s="207">
        <f t="shared" ca="1" si="1415"/>
        <v>1.4008631833449303</v>
      </c>
      <c r="AR305" s="207">
        <f t="shared" ca="1" si="1415"/>
        <v>1.532998315224485</v>
      </c>
      <c r="AS305" s="207">
        <f t="shared" ca="1" si="1415"/>
        <v>1.6651334471040404</v>
      </c>
      <c r="AT305" s="207">
        <f t="shared" ca="1" si="1415"/>
        <v>1.7972685789835954</v>
      </c>
      <c r="AU305" s="207">
        <f t="shared" ca="1" si="1415"/>
        <v>1.9294037108631505</v>
      </c>
      <c r="AV305" s="207">
        <f t="shared" ca="1" si="1415"/>
        <v>2.0615388427427055</v>
      </c>
      <c r="AW305" s="207">
        <f t="shared" ca="1" si="1415"/>
        <v>2.1936739746222598</v>
      </c>
      <c r="AX305" s="207">
        <f t="shared" ca="1" si="1415"/>
        <v>2.3258091065018154</v>
      </c>
      <c r="AY305" s="207">
        <f t="shared" ca="1" si="1415"/>
        <v>2.4579442383813705</v>
      </c>
      <c r="AZ305" s="207">
        <f t="shared" ca="1" si="1415"/>
        <v>2.5900793702609257</v>
      </c>
      <c r="BA305" s="207">
        <f t="shared" ca="1" si="1415"/>
        <v>2.6165063966368365</v>
      </c>
      <c r="BB305" s="207">
        <f t="shared" ca="1" si="1415"/>
        <v>2.6165063966368365</v>
      </c>
      <c r="BC305" s="207">
        <f t="shared" ca="1" si="1415"/>
        <v>2.6165063966368365</v>
      </c>
      <c r="BD305" s="208">
        <f t="shared" ca="1" si="1415"/>
        <v>2.6165063966368365</v>
      </c>
      <c r="BE305" s="205"/>
      <c r="BG305" s="19" t="s">
        <v>23</v>
      </c>
      <c r="BH305" s="125">
        <f>BG236</f>
        <v>2</v>
      </c>
      <c r="BI305" s="125" t="str">
        <f>BG237</f>
        <v>lei1834</v>
      </c>
      <c r="BJ305" s="224"/>
      <c r="BK305" s="125"/>
      <c r="BL305" s="20"/>
      <c r="BM305" s="206">
        <f t="shared" ref="BM305:CG305" ca="1" si="1416">IF(BM303=0,0,(1-pnontraders)*a_wtwwtp+b_wtwwtp*BM304+pnontraders*wtp_unit_nontraders*BM303)</f>
        <v>0.90725412213139744</v>
      </c>
      <c r="BN305" s="207">
        <f t="shared" ca="1" si="1416"/>
        <v>1.0060547480587443</v>
      </c>
      <c r="BO305" s="207">
        <f t="shared" ca="1" si="1416"/>
        <v>1.1048553739860916</v>
      </c>
      <c r="BP305" s="207">
        <f t="shared" ca="1" si="1416"/>
        <v>1.2036559999134384</v>
      </c>
      <c r="BQ305" s="207">
        <f t="shared" ca="1" si="1416"/>
        <v>1.3024566258407857</v>
      </c>
      <c r="BR305" s="207">
        <f t="shared" ca="1" si="1416"/>
        <v>1.4012572517681325</v>
      </c>
      <c r="BS305" s="207">
        <f t="shared" ca="1" si="1416"/>
        <v>1.5000578776954796</v>
      </c>
      <c r="BT305" s="207">
        <f t="shared" ca="1" si="1416"/>
        <v>1.5988585036228264</v>
      </c>
      <c r="BU305" s="207">
        <f t="shared" ca="1" si="1416"/>
        <v>1.6976591295501735</v>
      </c>
      <c r="BV305" s="207">
        <f t="shared" ca="1" si="1416"/>
        <v>1.7964597554775203</v>
      </c>
      <c r="BW305" s="207">
        <f t="shared" ca="1" si="1416"/>
        <v>1.895260381404867</v>
      </c>
      <c r="BX305" s="207">
        <f t="shared" ca="1" si="1416"/>
        <v>1.9940610073322138</v>
      </c>
      <c r="BY305" s="207">
        <f t="shared" ca="1" si="1416"/>
        <v>2.0928616332595609</v>
      </c>
      <c r="BZ305" s="207">
        <f t="shared" ca="1" si="1416"/>
        <v>2.1916622591869084</v>
      </c>
      <c r="CA305" s="207">
        <f t="shared" ca="1" si="1416"/>
        <v>2.2904628851142546</v>
      </c>
      <c r="CB305" s="207">
        <f t="shared" ca="1" si="1416"/>
        <v>2.3892635110416016</v>
      </c>
      <c r="CC305" s="207">
        <f t="shared" ca="1" si="1416"/>
        <v>2.4880641369689487</v>
      </c>
      <c r="CD305" s="207">
        <f t="shared" ca="1" si="1416"/>
        <v>2.507824262154418</v>
      </c>
      <c r="CE305" s="207">
        <f t="shared" ca="1" si="1416"/>
        <v>2.507824262154418</v>
      </c>
      <c r="CF305" s="207">
        <f t="shared" ca="1" si="1416"/>
        <v>2.507824262154418</v>
      </c>
      <c r="CG305" s="208">
        <f t="shared" ca="1" si="1416"/>
        <v>2.507824262154418</v>
      </c>
      <c r="CH305" s="205"/>
      <c r="CJ305" s="19" t="s">
        <v>23</v>
      </c>
      <c r="CK305" s="125">
        <f>CJ236</f>
        <v>2</v>
      </c>
      <c r="CL305" s="125" t="str">
        <f>CJ237</f>
        <v>work3564</v>
      </c>
      <c r="CM305" s="224"/>
      <c r="CN305" s="125"/>
      <c r="CO305" s="20"/>
      <c r="CP305" s="206">
        <f t="shared" ref="CP305:DJ305" ca="1" si="1417">IF(CP303=0,0,(1-pnontraders)*a_wtwwtp+b_wtwwtp*CP304+pnontraders*wtp_unit_nontraders*CP303)</f>
        <v>0.87514766539596556</v>
      </c>
      <c r="CQ305" s="207">
        <f t="shared" ca="1" si="1417"/>
        <v>0.98215496067617292</v>
      </c>
      <c r="CR305" s="207">
        <f t="shared" ca="1" si="1417"/>
        <v>1.0891622559563803</v>
      </c>
      <c r="CS305" s="207">
        <f t="shared" ca="1" si="1417"/>
        <v>1.1961695512365875</v>
      </c>
      <c r="CT305" s="207">
        <f t="shared" ca="1" si="1417"/>
        <v>1.303176846516795</v>
      </c>
      <c r="CU305" s="207">
        <f t="shared" ca="1" si="1417"/>
        <v>1.4101841417970018</v>
      </c>
      <c r="CV305" s="207">
        <f t="shared" ca="1" si="1417"/>
        <v>1.5171914370772095</v>
      </c>
      <c r="CW305" s="207">
        <f t="shared" ca="1" si="1417"/>
        <v>1.6241987323574167</v>
      </c>
      <c r="CX305" s="207">
        <f t="shared" ca="1" si="1417"/>
        <v>1.731206027637624</v>
      </c>
      <c r="CY305" s="207">
        <f t="shared" ca="1" si="1417"/>
        <v>1.838213322917831</v>
      </c>
      <c r="CZ305" s="207">
        <f t="shared" ca="1" si="1417"/>
        <v>1.9452206181980385</v>
      </c>
      <c r="DA305" s="207">
        <f t="shared" ca="1" si="1417"/>
        <v>2.0522279134782457</v>
      </c>
      <c r="DB305" s="207">
        <f t="shared" ca="1" si="1417"/>
        <v>2.1592352087584534</v>
      </c>
      <c r="DC305" s="207">
        <f t="shared" ca="1" si="1417"/>
        <v>2.2662425040386602</v>
      </c>
      <c r="DD305" s="207">
        <f t="shared" ca="1" si="1417"/>
        <v>2.3732497993188675</v>
      </c>
      <c r="DE305" s="207">
        <f t="shared" ca="1" si="1417"/>
        <v>2.4802570945990747</v>
      </c>
      <c r="DF305" s="207">
        <f t="shared" ca="1" si="1417"/>
        <v>2.587264389879282</v>
      </c>
      <c r="DG305" s="207">
        <f t="shared" ca="1" si="1417"/>
        <v>2.6086658489353236</v>
      </c>
      <c r="DH305" s="207">
        <f t="shared" ca="1" si="1417"/>
        <v>2.6086658489353236</v>
      </c>
      <c r="DI305" s="207">
        <f t="shared" ca="1" si="1417"/>
        <v>2.6086658489353236</v>
      </c>
      <c r="DJ305" s="208">
        <f t="shared" ca="1" si="1417"/>
        <v>2.6086658489353236</v>
      </c>
      <c r="DK305" s="205"/>
      <c r="DM305" s="19" t="s">
        <v>23</v>
      </c>
      <c r="DN305" s="125">
        <f>DM236</f>
        <v>2</v>
      </c>
      <c r="DO305" s="125" t="str">
        <f>DM237</f>
        <v>shop3564</v>
      </c>
      <c r="DP305" s="224"/>
      <c r="DQ305" s="125"/>
      <c r="DR305" s="20"/>
      <c r="DS305" s="206">
        <f t="shared" ref="DS305:EM305" ca="1" si="1418">IF(DS303=0,0,(1-pnontraders)*a_wtwwtp+b_wtwwtp*DS304+pnontraders*wtp_unit_nontraders*DS303)</f>
        <v>1.0227165181225382</v>
      </c>
      <c r="DT305" s="207">
        <f t="shared" ca="1" si="1418"/>
        <v>1.1175888069798821</v>
      </c>
      <c r="DU305" s="207">
        <f t="shared" ca="1" si="1418"/>
        <v>1.2124610958372259</v>
      </c>
      <c r="DV305" s="207">
        <f t="shared" ca="1" si="1418"/>
        <v>1.3073333846945698</v>
      </c>
      <c r="DW305" s="207">
        <f t="shared" ca="1" si="1418"/>
        <v>1.4022056735519137</v>
      </c>
      <c r="DX305" s="207">
        <f t="shared" ca="1" si="1418"/>
        <v>1.4970779624092574</v>
      </c>
      <c r="DY305" s="207">
        <f t="shared" ca="1" si="1418"/>
        <v>1.5919502512666013</v>
      </c>
      <c r="DZ305" s="207">
        <f t="shared" ca="1" si="1418"/>
        <v>1.6868225401239452</v>
      </c>
      <c r="EA305" s="207">
        <f t="shared" ca="1" si="1418"/>
        <v>1.7816948289812893</v>
      </c>
      <c r="EB305" s="207">
        <f t="shared" ca="1" si="1418"/>
        <v>1.8765671178386327</v>
      </c>
      <c r="EC305" s="207">
        <f t="shared" ca="1" si="1418"/>
        <v>1.9714394066959768</v>
      </c>
      <c r="ED305" s="207">
        <f t="shared" ca="1" si="1418"/>
        <v>2.0663116955533201</v>
      </c>
      <c r="EE305" s="207">
        <f t="shared" ca="1" si="1418"/>
        <v>2.1611839844106644</v>
      </c>
      <c r="EF305" s="207">
        <f t="shared" ca="1" si="1418"/>
        <v>2.2560562732680078</v>
      </c>
      <c r="EG305" s="207">
        <f t="shared" ca="1" si="1418"/>
        <v>2.3509285621253513</v>
      </c>
      <c r="EH305" s="207">
        <f t="shared" ca="1" si="1418"/>
        <v>2.4458008509826961</v>
      </c>
      <c r="EI305" s="207">
        <f t="shared" ca="1" si="1418"/>
        <v>2.5406731398400395</v>
      </c>
      <c r="EJ305" s="207">
        <f t="shared" ca="1" si="1418"/>
        <v>2.5596475976115078</v>
      </c>
      <c r="EK305" s="207">
        <f t="shared" ca="1" si="1418"/>
        <v>2.5596475976115078</v>
      </c>
      <c r="EL305" s="207">
        <f t="shared" ca="1" si="1418"/>
        <v>2.5596475976115078</v>
      </c>
      <c r="EM305" s="208">
        <f t="shared" ca="1" si="1418"/>
        <v>2.5596475976115078</v>
      </c>
      <c r="EN305" s="205"/>
      <c r="EP305" s="19" t="s">
        <v>23</v>
      </c>
      <c r="EQ305" s="125">
        <f>EP236</f>
        <v>2</v>
      </c>
      <c r="ER305" s="125" t="str">
        <f>EP237</f>
        <v>lei3564</v>
      </c>
      <c r="ES305" s="224"/>
      <c r="ET305" s="125"/>
      <c r="EU305" s="20"/>
      <c r="EV305" s="206">
        <f t="shared" ref="EV305:FP305" ca="1" si="1419">IF(EV303=0,0,(1-pnontraders)*a_wtwwtp+b_wtwwtp*EV304+pnontraders*wtp_unit_nontraders*EV303)</f>
        <v>0.99749256177371459</v>
      </c>
      <c r="EW305" s="207">
        <f t="shared" ca="1" si="1419"/>
        <v>1.0949271861702721</v>
      </c>
      <c r="EX305" s="207">
        <f t="shared" ca="1" si="1419"/>
        <v>1.1923618105668299</v>
      </c>
      <c r="EY305" s="207">
        <f t="shared" ca="1" si="1419"/>
        <v>1.2897964349633873</v>
      </c>
      <c r="EZ305" s="207">
        <f t="shared" ca="1" si="1419"/>
        <v>1.3872310593599444</v>
      </c>
      <c r="FA305" s="207">
        <f t="shared" ca="1" si="1419"/>
        <v>1.4846656837565018</v>
      </c>
      <c r="FB305" s="207">
        <f t="shared" ca="1" si="1419"/>
        <v>1.5821003081530596</v>
      </c>
      <c r="FC305" s="207">
        <f t="shared" ca="1" si="1419"/>
        <v>1.6795349325496169</v>
      </c>
      <c r="FD305" s="207">
        <f t="shared" ca="1" si="1419"/>
        <v>1.7769695569461743</v>
      </c>
      <c r="FE305" s="207">
        <f t="shared" ca="1" si="1419"/>
        <v>1.8744041813427321</v>
      </c>
      <c r="FF305" s="207">
        <f t="shared" ca="1" si="1419"/>
        <v>1.9718388057392897</v>
      </c>
      <c r="FG305" s="207">
        <f t="shared" ca="1" si="1419"/>
        <v>2.0692734301358469</v>
      </c>
      <c r="FH305" s="207">
        <f t="shared" ca="1" si="1419"/>
        <v>2.1667080545324042</v>
      </c>
      <c r="FI305" s="207">
        <f t="shared" ca="1" si="1419"/>
        <v>2.2641426789289616</v>
      </c>
      <c r="FJ305" s="207">
        <f t="shared" ca="1" si="1419"/>
        <v>2.3615773033255185</v>
      </c>
      <c r="FK305" s="207">
        <f t="shared" ca="1" si="1419"/>
        <v>2.4590119277220768</v>
      </c>
      <c r="FL305" s="207">
        <f t="shared" ca="1" si="1419"/>
        <v>2.5564465521186341</v>
      </c>
      <c r="FM305" s="207">
        <f t="shared" ca="1" si="1419"/>
        <v>2.5759334769979456</v>
      </c>
      <c r="FN305" s="207">
        <f t="shared" ca="1" si="1419"/>
        <v>2.5759334769979456</v>
      </c>
      <c r="FO305" s="207">
        <f t="shared" ca="1" si="1419"/>
        <v>2.5759334769979456</v>
      </c>
      <c r="FP305" s="208">
        <f t="shared" ca="1" si="1419"/>
        <v>2.5759334769979456</v>
      </c>
      <c r="FQ305" s="205"/>
      <c r="FS305" s="19" t="s">
        <v>23</v>
      </c>
      <c r="FT305" s="125">
        <f>FS236</f>
        <v>2</v>
      </c>
      <c r="FU305" s="125" t="str">
        <f>FS237</f>
        <v>shop65</v>
      </c>
      <c r="FV305" s="224"/>
      <c r="FW305" s="125"/>
      <c r="FX305" s="20"/>
      <c r="FY305" s="206">
        <f t="shared" ref="FY305:GS305" ca="1" si="1420">IF(FY303=0,0,(1-pnontraders)*a_wtwwtp+b_wtwwtp*FY304+pnontraders*wtp_unit_nontraders*FY303)</f>
        <v>1.0523202975311512</v>
      </c>
      <c r="FZ305" s="207">
        <f t="shared" ca="1" si="1420"/>
        <v>1.1943073024910285</v>
      </c>
      <c r="GA305" s="207">
        <f t="shared" ca="1" si="1420"/>
        <v>1.3362943074509064</v>
      </c>
      <c r="GB305" s="207">
        <f t="shared" ca="1" si="1420"/>
        <v>1.4782813124107839</v>
      </c>
      <c r="GC305" s="207">
        <f t="shared" ca="1" si="1420"/>
        <v>1.6202683173706616</v>
      </c>
      <c r="GD305" s="207">
        <f t="shared" ca="1" si="1420"/>
        <v>1.7622553223305391</v>
      </c>
      <c r="GE305" s="207">
        <f t="shared" ca="1" si="1420"/>
        <v>1.9042423272904165</v>
      </c>
      <c r="GF305" s="207">
        <f t="shared" ca="1" si="1420"/>
        <v>2.0462293322502938</v>
      </c>
      <c r="GG305" s="207">
        <f t="shared" ca="1" si="1420"/>
        <v>2.1882163372101719</v>
      </c>
      <c r="GH305" s="207">
        <f t="shared" ca="1" si="1420"/>
        <v>2.3302033421700492</v>
      </c>
      <c r="GI305" s="207">
        <f t="shared" ca="1" si="1420"/>
        <v>2.4721903471299269</v>
      </c>
      <c r="GJ305" s="207">
        <f t="shared" ca="1" si="1420"/>
        <v>2.5005877481219025</v>
      </c>
      <c r="GK305" s="207">
        <f t="shared" ca="1" si="1420"/>
        <v>2.5005877481219025</v>
      </c>
      <c r="GL305" s="207">
        <f t="shared" ca="1" si="1420"/>
        <v>2.5005877481219025</v>
      </c>
      <c r="GM305" s="207">
        <f t="shared" ca="1" si="1420"/>
        <v>2.5005877481219025</v>
      </c>
      <c r="GN305" s="207">
        <f t="shared" ca="1" si="1420"/>
        <v>2.5005877481219025</v>
      </c>
      <c r="GO305" s="207">
        <f t="shared" ca="1" si="1420"/>
        <v>2.5005877481219025</v>
      </c>
      <c r="GP305" s="207">
        <f t="shared" ca="1" si="1420"/>
        <v>2.5005877481219025</v>
      </c>
      <c r="GQ305" s="207">
        <f t="shared" ca="1" si="1420"/>
        <v>2.5005877481219025</v>
      </c>
      <c r="GR305" s="207">
        <f t="shared" ca="1" si="1420"/>
        <v>2.5005877481219025</v>
      </c>
      <c r="GS305" s="208">
        <f t="shared" ca="1" si="1420"/>
        <v>2.5005877481219025</v>
      </c>
      <c r="GT305" s="205"/>
      <c r="GV305" s="19" t="s">
        <v>23</v>
      </c>
      <c r="GW305" s="125">
        <f>GV236</f>
        <v>2</v>
      </c>
      <c r="GX305" s="125" t="str">
        <f>GV237</f>
        <v>lei65</v>
      </c>
      <c r="GY305" s="224"/>
      <c r="GZ305" s="125"/>
      <c r="HA305" s="20"/>
      <c r="HB305" s="206">
        <f t="shared" ref="HB305:HV305" ca="1" si="1421">IF(HB303=0,0,(1-pnontraders)*a_wtwwtp+b_wtwwtp*HB304+pnontraders*wtp_unit_nontraders*HB303)</f>
        <v>1.1440347626599465</v>
      </c>
      <c r="HC305" s="207">
        <f t="shared" ca="1" si="1421"/>
        <v>1.2865418899383452</v>
      </c>
      <c r="HD305" s="207">
        <f t="shared" ca="1" si="1421"/>
        <v>1.429049017216744</v>
      </c>
      <c r="HE305" s="207">
        <f t="shared" ca="1" si="1421"/>
        <v>1.5715561444951425</v>
      </c>
      <c r="HF305" s="207">
        <f t="shared" ca="1" si="1421"/>
        <v>1.7140632717735407</v>
      </c>
      <c r="HG305" s="207">
        <f t="shared" ca="1" si="1421"/>
        <v>1.8565703990519391</v>
      </c>
      <c r="HH305" s="207">
        <f t="shared" ca="1" si="1421"/>
        <v>1.999077526330338</v>
      </c>
      <c r="HI305" s="207">
        <f t="shared" ca="1" si="1421"/>
        <v>2.141584653608736</v>
      </c>
      <c r="HJ305" s="207">
        <f t="shared" ca="1" si="1421"/>
        <v>2.2840917808871355</v>
      </c>
      <c r="HK305" s="207">
        <f t="shared" ca="1" si="1421"/>
        <v>2.4265989081655333</v>
      </c>
      <c r="HL305" s="207">
        <f t="shared" ca="1" si="1421"/>
        <v>2.5691060354439319</v>
      </c>
      <c r="HM305" s="207">
        <f t="shared" ca="1" si="1421"/>
        <v>2.5976074608996114</v>
      </c>
      <c r="HN305" s="207">
        <f t="shared" ca="1" si="1421"/>
        <v>2.5976074608996114</v>
      </c>
      <c r="HO305" s="207">
        <f t="shared" ca="1" si="1421"/>
        <v>2.5976074608996114</v>
      </c>
      <c r="HP305" s="207">
        <f t="shared" ca="1" si="1421"/>
        <v>2.5976074608996114</v>
      </c>
      <c r="HQ305" s="207">
        <f t="shared" ca="1" si="1421"/>
        <v>2.5976074608996114</v>
      </c>
      <c r="HR305" s="207">
        <f t="shared" ca="1" si="1421"/>
        <v>2.5976074608996114</v>
      </c>
      <c r="HS305" s="207">
        <f t="shared" ca="1" si="1421"/>
        <v>2.5976074608996114</v>
      </c>
      <c r="HT305" s="207">
        <f t="shared" ca="1" si="1421"/>
        <v>2.5976074608996114</v>
      </c>
      <c r="HU305" s="207">
        <f t="shared" ca="1" si="1421"/>
        <v>2.5976074608996114</v>
      </c>
      <c r="HV305" s="208">
        <f t="shared" ca="1" si="1421"/>
        <v>2.5976074608996114</v>
      </c>
      <c r="HW305" s="205"/>
    </row>
    <row r="306" spans="1:231" ht="15">
      <c r="A306" s="17" t="s">
        <v>71</v>
      </c>
      <c r="B306" s="124">
        <f>A236</f>
        <v>2</v>
      </c>
      <c r="C306" s="124" t="str">
        <f>A237</f>
        <v>work1834</v>
      </c>
      <c r="D306" s="223"/>
      <c r="E306" s="124"/>
      <c r="F306" s="41">
        <f>INDEX(b_in,MATCH("time1",atts,0),MATCH(C306,segs,0))</f>
        <v>-0.41149740000000001</v>
      </c>
      <c r="G306" s="116"/>
      <c r="H306" s="117"/>
      <c r="I306" s="117"/>
      <c r="J306" s="117"/>
      <c r="K306" s="117"/>
      <c r="L306" s="117"/>
      <c r="M306" s="117"/>
      <c r="N306" s="117"/>
      <c r="O306" s="117"/>
      <c r="P306" s="117"/>
      <c r="Q306" s="117"/>
      <c r="R306" s="117"/>
      <c r="S306" s="117"/>
      <c r="T306" s="117"/>
      <c r="U306" s="117"/>
      <c r="V306" s="117"/>
      <c r="W306" s="117"/>
      <c r="X306" s="117"/>
      <c r="Y306" s="117"/>
      <c r="Z306" s="117"/>
      <c r="AA306" s="118"/>
      <c r="AB306" s="203"/>
      <c r="AD306" s="17" t="s">
        <v>71</v>
      </c>
      <c r="AE306" s="124">
        <f>AD236</f>
        <v>2</v>
      </c>
      <c r="AF306" s="124" t="str">
        <f>AD237</f>
        <v>shop1834</v>
      </c>
      <c r="AG306" s="223"/>
      <c r="AH306" s="124"/>
      <c r="AI306" s="41">
        <f>INDEX(b_in,MATCH("time1",atts,0),MATCH(AF306,segs,0))</f>
        <v>-0.41149740000000001</v>
      </c>
      <c r="AJ306" s="116"/>
      <c r="AK306" s="117"/>
      <c r="AL306" s="117"/>
      <c r="AM306" s="117"/>
      <c r="AN306" s="117"/>
      <c r="AO306" s="117"/>
      <c r="AP306" s="117"/>
      <c r="AQ306" s="117"/>
      <c r="AR306" s="117"/>
      <c r="AS306" s="117"/>
      <c r="AT306" s="117"/>
      <c r="AU306" s="117"/>
      <c r="AV306" s="117"/>
      <c r="AW306" s="117"/>
      <c r="AX306" s="117"/>
      <c r="AY306" s="117"/>
      <c r="AZ306" s="117"/>
      <c r="BA306" s="117"/>
      <c r="BB306" s="117"/>
      <c r="BC306" s="117"/>
      <c r="BD306" s="118"/>
      <c r="BE306" s="203"/>
      <c r="BG306" s="17" t="s">
        <v>71</v>
      </c>
      <c r="BH306" s="124">
        <f>BG236</f>
        <v>2</v>
      </c>
      <c r="BI306" s="124" t="str">
        <f>BG237</f>
        <v>lei1834</v>
      </c>
      <c r="BJ306" s="223"/>
      <c r="BK306" s="124"/>
      <c r="BL306" s="41">
        <f>INDEX(b_in,MATCH("time1",atts,0),MATCH(BI306,segs,0))</f>
        <v>-0.41149740000000001</v>
      </c>
      <c r="BM306" s="116"/>
      <c r="BN306" s="117"/>
      <c r="BO306" s="117"/>
      <c r="BP306" s="117"/>
      <c r="BQ306" s="117"/>
      <c r="BR306" s="117"/>
      <c r="BS306" s="117"/>
      <c r="BT306" s="117"/>
      <c r="BU306" s="117"/>
      <c r="BV306" s="117"/>
      <c r="BW306" s="117"/>
      <c r="BX306" s="117"/>
      <c r="BY306" s="117"/>
      <c r="BZ306" s="117"/>
      <c r="CA306" s="117"/>
      <c r="CB306" s="117"/>
      <c r="CC306" s="117"/>
      <c r="CD306" s="117"/>
      <c r="CE306" s="117"/>
      <c r="CF306" s="117"/>
      <c r="CG306" s="118"/>
      <c r="CH306" s="203"/>
      <c r="CJ306" s="17" t="s">
        <v>71</v>
      </c>
      <c r="CK306" s="124">
        <f>CJ236</f>
        <v>2</v>
      </c>
      <c r="CL306" s="124" t="str">
        <f>CJ237</f>
        <v>work3564</v>
      </c>
      <c r="CM306" s="223"/>
      <c r="CN306" s="124"/>
      <c r="CO306" s="41">
        <f>INDEX(b_in,MATCH("time1",atts,0),MATCH(CL306,segs,0))</f>
        <v>-0.41149740000000001</v>
      </c>
      <c r="CP306" s="116"/>
      <c r="CQ306" s="117"/>
      <c r="CR306" s="117"/>
      <c r="CS306" s="117"/>
      <c r="CT306" s="117"/>
      <c r="CU306" s="117"/>
      <c r="CV306" s="117"/>
      <c r="CW306" s="117"/>
      <c r="CX306" s="117"/>
      <c r="CY306" s="117"/>
      <c r="CZ306" s="117"/>
      <c r="DA306" s="117"/>
      <c r="DB306" s="117"/>
      <c r="DC306" s="117"/>
      <c r="DD306" s="117"/>
      <c r="DE306" s="117"/>
      <c r="DF306" s="117"/>
      <c r="DG306" s="117"/>
      <c r="DH306" s="117"/>
      <c r="DI306" s="117"/>
      <c r="DJ306" s="118"/>
      <c r="DK306" s="203"/>
      <c r="DM306" s="17" t="s">
        <v>71</v>
      </c>
      <c r="DN306" s="124">
        <f>DM236</f>
        <v>2</v>
      </c>
      <c r="DO306" s="124" t="str">
        <f>DM237</f>
        <v>shop3564</v>
      </c>
      <c r="DP306" s="223"/>
      <c r="DQ306" s="124"/>
      <c r="DR306" s="41">
        <f>INDEX(b_in,MATCH("time1",atts,0),MATCH(DO306,segs,0))</f>
        <v>-0.41149740000000001</v>
      </c>
      <c r="DS306" s="116"/>
      <c r="DT306" s="117"/>
      <c r="DU306" s="117"/>
      <c r="DV306" s="117"/>
      <c r="DW306" s="117"/>
      <c r="DX306" s="117"/>
      <c r="DY306" s="117"/>
      <c r="DZ306" s="117"/>
      <c r="EA306" s="117"/>
      <c r="EB306" s="117"/>
      <c r="EC306" s="117"/>
      <c r="ED306" s="117"/>
      <c r="EE306" s="117"/>
      <c r="EF306" s="117"/>
      <c r="EG306" s="117"/>
      <c r="EH306" s="117"/>
      <c r="EI306" s="117"/>
      <c r="EJ306" s="117"/>
      <c r="EK306" s="117"/>
      <c r="EL306" s="117"/>
      <c r="EM306" s="118"/>
      <c r="EN306" s="203"/>
      <c r="EP306" s="17" t="s">
        <v>71</v>
      </c>
      <c r="EQ306" s="124">
        <f>EP236</f>
        <v>2</v>
      </c>
      <c r="ER306" s="124" t="str">
        <f>EP237</f>
        <v>lei3564</v>
      </c>
      <c r="ES306" s="223"/>
      <c r="ET306" s="124"/>
      <c r="EU306" s="41">
        <f>INDEX(b_in,MATCH("time1",atts,0),MATCH(ER306,segs,0))</f>
        <v>-0.41149740000000001</v>
      </c>
      <c r="EV306" s="116"/>
      <c r="EW306" s="117"/>
      <c r="EX306" s="117"/>
      <c r="EY306" s="117"/>
      <c r="EZ306" s="117"/>
      <c r="FA306" s="117"/>
      <c r="FB306" s="117"/>
      <c r="FC306" s="117"/>
      <c r="FD306" s="117"/>
      <c r="FE306" s="117"/>
      <c r="FF306" s="117"/>
      <c r="FG306" s="117"/>
      <c r="FH306" s="117"/>
      <c r="FI306" s="117"/>
      <c r="FJ306" s="117"/>
      <c r="FK306" s="117"/>
      <c r="FL306" s="117"/>
      <c r="FM306" s="117"/>
      <c r="FN306" s="117"/>
      <c r="FO306" s="117"/>
      <c r="FP306" s="118"/>
      <c r="FQ306" s="203"/>
      <c r="FS306" s="17" t="s">
        <v>71</v>
      </c>
      <c r="FT306" s="124">
        <f>FS236</f>
        <v>2</v>
      </c>
      <c r="FU306" s="124" t="str">
        <f>FS237</f>
        <v>shop65</v>
      </c>
      <c r="FV306" s="223"/>
      <c r="FW306" s="124"/>
      <c r="FX306" s="41">
        <f>INDEX(b_in,MATCH("time1",atts,0),MATCH(FU306,segs,0))</f>
        <v>-0.41149740000000001</v>
      </c>
      <c r="FY306" s="116"/>
      <c r="FZ306" s="117"/>
      <c r="GA306" s="117"/>
      <c r="GB306" s="117"/>
      <c r="GC306" s="117"/>
      <c r="GD306" s="117"/>
      <c r="GE306" s="117"/>
      <c r="GF306" s="117"/>
      <c r="GG306" s="117"/>
      <c r="GH306" s="117"/>
      <c r="GI306" s="117"/>
      <c r="GJ306" s="117"/>
      <c r="GK306" s="117"/>
      <c r="GL306" s="117"/>
      <c r="GM306" s="117"/>
      <c r="GN306" s="117"/>
      <c r="GO306" s="117"/>
      <c r="GP306" s="117"/>
      <c r="GQ306" s="117"/>
      <c r="GR306" s="117"/>
      <c r="GS306" s="118"/>
      <c r="GT306" s="203"/>
      <c r="GV306" s="17" t="s">
        <v>71</v>
      </c>
      <c r="GW306" s="124">
        <f>GV236</f>
        <v>2</v>
      </c>
      <c r="GX306" s="124" t="str">
        <f>GV237</f>
        <v>lei65</v>
      </c>
      <c r="GY306" s="223"/>
      <c r="GZ306" s="124"/>
      <c r="HA306" s="41">
        <f>INDEX(b_in,MATCH("time1",atts,0),MATCH(GX306,segs,0))</f>
        <v>-0.41149740000000001</v>
      </c>
      <c r="HB306" s="116"/>
      <c r="HC306" s="117"/>
      <c r="HD306" s="117"/>
      <c r="HE306" s="117"/>
      <c r="HF306" s="117"/>
      <c r="HG306" s="117"/>
      <c r="HH306" s="117"/>
      <c r="HI306" s="117"/>
      <c r="HJ306" s="117"/>
      <c r="HK306" s="117"/>
      <c r="HL306" s="117"/>
      <c r="HM306" s="117"/>
      <c r="HN306" s="117"/>
      <c r="HO306" s="117"/>
      <c r="HP306" s="117"/>
      <c r="HQ306" s="117"/>
      <c r="HR306" s="117"/>
      <c r="HS306" s="117"/>
      <c r="HT306" s="117"/>
      <c r="HU306" s="117"/>
      <c r="HV306" s="118"/>
      <c r="HW306" s="203"/>
    </row>
    <row r="307" spans="1:231" ht="15">
      <c r="A307" s="18" t="s">
        <v>69</v>
      </c>
      <c r="B307" s="122">
        <f>A236</f>
        <v>2</v>
      </c>
      <c r="C307" s="122" t="str">
        <f>A237</f>
        <v>work1834</v>
      </c>
      <c r="D307" s="210"/>
      <c r="E307" s="122"/>
      <c r="F307" s="31">
        <f>INDEX(b_in,MATCH("no1",atts,0),MATCH(C307,segs,0))</f>
        <v>-12.25916</v>
      </c>
      <c r="G307" s="52"/>
      <c r="H307" s="53"/>
      <c r="I307" s="53"/>
      <c r="J307" s="53"/>
      <c r="K307" s="53"/>
      <c r="L307" s="53"/>
      <c r="M307" s="53"/>
      <c r="N307" s="53"/>
      <c r="O307" s="53"/>
      <c r="P307" s="53"/>
      <c r="Q307" s="53"/>
      <c r="R307" s="53"/>
      <c r="S307" s="53"/>
      <c r="T307" s="53"/>
      <c r="U307" s="53"/>
      <c r="V307" s="53"/>
      <c r="W307" s="53"/>
      <c r="X307" s="53"/>
      <c r="Y307" s="53"/>
      <c r="Z307" s="53"/>
      <c r="AA307" s="119"/>
      <c r="AB307" s="204"/>
      <c r="AD307" s="18" t="s">
        <v>69</v>
      </c>
      <c r="AE307" s="122">
        <f>AD236</f>
        <v>2</v>
      </c>
      <c r="AF307" s="122" t="str">
        <f>AD237</f>
        <v>shop1834</v>
      </c>
      <c r="AG307" s="210"/>
      <c r="AH307" s="122"/>
      <c r="AI307" s="31">
        <f>INDEX(b_in,MATCH("no1",atts,0),MATCH(AF307,segs,0))</f>
        <v>-12.68242</v>
      </c>
      <c r="AJ307" s="52"/>
      <c r="AK307" s="53"/>
      <c r="AL307" s="53"/>
      <c r="AM307" s="53"/>
      <c r="AN307" s="53"/>
      <c r="AO307" s="53"/>
      <c r="AP307" s="53"/>
      <c r="AQ307" s="53"/>
      <c r="AR307" s="53"/>
      <c r="AS307" s="53"/>
      <c r="AT307" s="53"/>
      <c r="AU307" s="53"/>
      <c r="AV307" s="53"/>
      <c r="AW307" s="53"/>
      <c r="AX307" s="53"/>
      <c r="AY307" s="53"/>
      <c r="AZ307" s="53"/>
      <c r="BA307" s="53"/>
      <c r="BB307" s="53"/>
      <c r="BC307" s="53"/>
      <c r="BD307" s="119"/>
      <c r="BE307" s="204"/>
      <c r="BG307" s="18" t="s">
        <v>69</v>
      </c>
      <c r="BH307" s="122">
        <f>BG236</f>
        <v>2</v>
      </c>
      <c r="BI307" s="122" t="str">
        <f>BG237</f>
        <v>lei1834</v>
      </c>
      <c r="BJ307" s="210"/>
      <c r="BK307" s="122"/>
      <c r="BL307" s="31">
        <f>INDEX(b_in,MATCH("no1",atts,0),MATCH(BI307,segs,0))</f>
        <v>-11.56819</v>
      </c>
      <c r="BM307" s="52"/>
      <c r="BN307" s="53"/>
      <c r="BO307" s="53"/>
      <c r="BP307" s="53"/>
      <c r="BQ307" s="53"/>
      <c r="BR307" s="53"/>
      <c r="BS307" s="53"/>
      <c r="BT307" s="53"/>
      <c r="BU307" s="53"/>
      <c r="BV307" s="53"/>
      <c r="BW307" s="53"/>
      <c r="BX307" s="53"/>
      <c r="BY307" s="53"/>
      <c r="BZ307" s="53"/>
      <c r="CA307" s="53"/>
      <c r="CB307" s="53"/>
      <c r="CC307" s="53"/>
      <c r="CD307" s="53"/>
      <c r="CE307" s="53"/>
      <c r="CF307" s="53"/>
      <c r="CG307" s="119"/>
      <c r="CH307" s="204"/>
      <c r="CJ307" s="18" t="s">
        <v>69</v>
      </c>
      <c r="CK307" s="122">
        <f>CJ236</f>
        <v>2</v>
      </c>
      <c r="CL307" s="122" t="str">
        <f>CJ237</f>
        <v>work3564</v>
      </c>
      <c r="CM307" s="210"/>
      <c r="CN307" s="122"/>
      <c r="CO307" s="31">
        <f>INDEX(b_in,MATCH("no1",atts,0),MATCH(CL307,segs,0))</f>
        <v>-11.492710000000001</v>
      </c>
      <c r="CP307" s="52"/>
      <c r="CQ307" s="53"/>
      <c r="CR307" s="53"/>
      <c r="CS307" s="53"/>
      <c r="CT307" s="53"/>
      <c r="CU307" s="53"/>
      <c r="CV307" s="53"/>
      <c r="CW307" s="53"/>
      <c r="CX307" s="53"/>
      <c r="CY307" s="53"/>
      <c r="CZ307" s="53"/>
      <c r="DA307" s="53"/>
      <c r="DB307" s="53"/>
      <c r="DC307" s="53"/>
      <c r="DD307" s="53"/>
      <c r="DE307" s="53"/>
      <c r="DF307" s="53"/>
      <c r="DG307" s="53"/>
      <c r="DH307" s="53"/>
      <c r="DI307" s="53"/>
      <c r="DJ307" s="119"/>
      <c r="DK307" s="204"/>
      <c r="DM307" s="18" t="s">
        <v>69</v>
      </c>
      <c r="DN307" s="122">
        <f>DM236</f>
        <v>2</v>
      </c>
      <c r="DO307" s="122" t="str">
        <f>DM237</f>
        <v>shop3564</v>
      </c>
      <c r="DP307" s="210"/>
      <c r="DQ307" s="122"/>
      <c r="DR307" s="31">
        <f>INDEX(b_in,MATCH("no1",atts,0),MATCH(DO307,segs,0))</f>
        <v>-12.550660000000001</v>
      </c>
      <c r="DS307" s="52"/>
      <c r="DT307" s="53"/>
      <c r="DU307" s="53"/>
      <c r="DV307" s="53"/>
      <c r="DW307" s="53"/>
      <c r="DX307" s="53"/>
      <c r="DY307" s="53"/>
      <c r="DZ307" s="53"/>
      <c r="EA307" s="53"/>
      <c r="EB307" s="53"/>
      <c r="EC307" s="53"/>
      <c r="ED307" s="53"/>
      <c r="EE307" s="53"/>
      <c r="EF307" s="53"/>
      <c r="EG307" s="53"/>
      <c r="EH307" s="53"/>
      <c r="EI307" s="53"/>
      <c r="EJ307" s="53"/>
      <c r="EK307" s="53"/>
      <c r="EL307" s="53"/>
      <c r="EM307" s="119"/>
      <c r="EN307" s="204"/>
      <c r="EP307" s="18" t="s">
        <v>69</v>
      </c>
      <c r="EQ307" s="122">
        <f>EP236</f>
        <v>2</v>
      </c>
      <c r="ER307" s="122" t="str">
        <f>EP237</f>
        <v>lei3564</v>
      </c>
      <c r="ES307" s="210"/>
      <c r="ET307" s="122"/>
      <c r="EU307" s="31">
        <f>INDEX(b_in,MATCH("no1",atts,0),MATCH(ER307,segs,0))</f>
        <v>-12.42177</v>
      </c>
      <c r="EV307" s="52"/>
      <c r="EW307" s="53"/>
      <c r="EX307" s="53"/>
      <c r="EY307" s="53"/>
      <c r="EZ307" s="53"/>
      <c r="FA307" s="53"/>
      <c r="FB307" s="53"/>
      <c r="FC307" s="53"/>
      <c r="FD307" s="53"/>
      <c r="FE307" s="53"/>
      <c r="FF307" s="53"/>
      <c r="FG307" s="53"/>
      <c r="FH307" s="53"/>
      <c r="FI307" s="53"/>
      <c r="FJ307" s="53"/>
      <c r="FK307" s="53"/>
      <c r="FL307" s="53"/>
      <c r="FM307" s="53"/>
      <c r="FN307" s="53"/>
      <c r="FO307" s="53"/>
      <c r="FP307" s="119"/>
      <c r="FQ307" s="204"/>
      <c r="FS307" s="18" t="s">
        <v>69</v>
      </c>
      <c r="FT307" s="122">
        <f>FS236</f>
        <v>2</v>
      </c>
      <c r="FU307" s="122" t="str">
        <f>FS237</f>
        <v>shop65</v>
      </c>
      <c r="FV307" s="210"/>
      <c r="FW307" s="122"/>
      <c r="FX307" s="31">
        <f>INDEX(b_in,MATCH("no1",atts,0),MATCH(FU307,segs,0))</f>
        <v>-11.90352</v>
      </c>
      <c r="FY307" s="52"/>
      <c r="FZ307" s="53"/>
      <c r="GA307" s="53"/>
      <c r="GB307" s="53"/>
      <c r="GC307" s="53"/>
      <c r="GD307" s="53"/>
      <c r="GE307" s="53"/>
      <c r="GF307" s="53"/>
      <c r="GG307" s="53"/>
      <c r="GH307" s="53"/>
      <c r="GI307" s="53"/>
      <c r="GJ307" s="53"/>
      <c r="GK307" s="53"/>
      <c r="GL307" s="53"/>
      <c r="GM307" s="53"/>
      <c r="GN307" s="53"/>
      <c r="GO307" s="53"/>
      <c r="GP307" s="53"/>
      <c r="GQ307" s="53"/>
      <c r="GR307" s="53"/>
      <c r="GS307" s="119"/>
      <c r="GT307" s="204"/>
      <c r="GV307" s="18" t="s">
        <v>69</v>
      </c>
      <c r="GW307" s="122">
        <f>GV236</f>
        <v>2</v>
      </c>
      <c r="GX307" s="122" t="str">
        <f>GV237</f>
        <v>lei65</v>
      </c>
      <c r="GY307" s="210"/>
      <c r="GZ307" s="122"/>
      <c r="HA307" s="31">
        <f>INDEX(b_in,MATCH("no1",atts,0),MATCH(GX307,segs,0))</f>
        <v>-12.80035</v>
      </c>
      <c r="HB307" s="52"/>
      <c r="HC307" s="53"/>
      <c r="HD307" s="53"/>
      <c r="HE307" s="53"/>
      <c r="HF307" s="53"/>
      <c r="HG307" s="53"/>
      <c r="HH307" s="53"/>
      <c r="HI307" s="53"/>
      <c r="HJ307" s="53"/>
      <c r="HK307" s="53"/>
      <c r="HL307" s="53"/>
      <c r="HM307" s="53"/>
      <c r="HN307" s="53"/>
      <c r="HO307" s="53"/>
      <c r="HP307" s="53"/>
      <c r="HQ307" s="53"/>
      <c r="HR307" s="53"/>
      <c r="HS307" s="53"/>
      <c r="HT307" s="53"/>
      <c r="HU307" s="53"/>
      <c r="HV307" s="119"/>
      <c r="HW307" s="204"/>
    </row>
    <row r="308" spans="1:231" ht="15">
      <c r="A308" s="18" t="s">
        <v>72</v>
      </c>
      <c r="B308" s="122">
        <f>A236</f>
        <v>2</v>
      </c>
      <c r="C308" s="122" t="str">
        <f>A237</f>
        <v>work1834</v>
      </c>
      <c r="D308" s="210"/>
      <c r="E308" s="122"/>
      <c r="F308" s="31">
        <f>INDEX(b_in,MATCH("time3",atts,0),MATCH(C308,segs,0))</f>
        <v>-0.39650340000000001</v>
      </c>
      <c r="G308" s="52"/>
      <c r="H308" s="53"/>
      <c r="I308" s="53"/>
      <c r="J308" s="53"/>
      <c r="K308" s="53"/>
      <c r="L308" s="53"/>
      <c r="M308" s="53"/>
      <c r="N308" s="53"/>
      <c r="O308" s="53"/>
      <c r="P308" s="53"/>
      <c r="Q308" s="53"/>
      <c r="R308" s="53"/>
      <c r="S308" s="53"/>
      <c r="T308" s="53"/>
      <c r="U308" s="53"/>
      <c r="V308" s="53"/>
      <c r="W308" s="53"/>
      <c r="X308" s="53"/>
      <c r="Y308" s="53"/>
      <c r="Z308" s="53"/>
      <c r="AA308" s="119"/>
      <c r="AB308" s="204"/>
      <c r="AD308" s="18" t="s">
        <v>72</v>
      </c>
      <c r="AE308" s="122">
        <f>AD236</f>
        <v>2</v>
      </c>
      <c r="AF308" s="122" t="str">
        <f>AD237</f>
        <v>shop1834</v>
      </c>
      <c r="AG308" s="210"/>
      <c r="AH308" s="122"/>
      <c r="AI308" s="31">
        <f>INDEX(b_in,MATCH("time3",atts,0),MATCH(AF308,segs,0))</f>
        <v>-0.39650340000000001</v>
      </c>
      <c r="AJ308" s="52"/>
      <c r="AK308" s="53"/>
      <c r="AL308" s="53"/>
      <c r="AM308" s="53"/>
      <c r="AN308" s="53"/>
      <c r="AO308" s="53"/>
      <c r="AP308" s="53"/>
      <c r="AQ308" s="53"/>
      <c r="AR308" s="53"/>
      <c r="AS308" s="53"/>
      <c r="AT308" s="53"/>
      <c r="AU308" s="53"/>
      <c r="AV308" s="53"/>
      <c r="AW308" s="53"/>
      <c r="AX308" s="53"/>
      <c r="AY308" s="53"/>
      <c r="AZ308" s="53"/>
      <c r="BA308" s="53"/>
      <c r="BB308" s="53"/>
      <c r="BC308" s="53"/>
      <c r="BD308" s="119"/>
      <c r="BE308" s="204"/>
      <c r="BG308" s="18" t="s">
        <v>72</v>
      </c>
      <c r="BH308" s="122">
        <f>BG236</f>
        <v>2</v>
      </c>
      <c r="BI308" s="122" t="str">
        <f>BG237</f>
        <v>lei1834</v>
      </c>
      <c r="BJ308" s="210"/>
      <c r="BK308" s="122"/>
      <c r="BL308" s="31">
        <f>INDEX(b_in,MATCH("time3",atts,0),MATCH(BI308,segs,0))</f>
        <v>-0.39650340000000001</v>
      </c>
      <c r="BM308" s="52"/>
      <c r="BN308" s="53"/>
      <c r="BO308" s="53"/>
      <c r="BP308" s="53"/>
      <c r="BQ308" s="53"/>
      <c r="BR308" s="53"/>
      <c r="BS308" s="53"/>
      <c r="BT308" s="53"/>
      <c r="BU308" s="53"/>
      <c r="BV308" s="53"/>
      <c r="BW308" s="53"/>
      <c r="BX308" s="53"/>
      <c r="BY308" s="53"/>
      <c r="BZ308" s="53"/>
      <c r="CA308" s="53"/>
      <c r="CB308" s="53"/>
      <c r="CC308" s="53"/>
      <c r="CD308" s="53"/>
      <c r="CE308" s="53"/>
      <c r="CF308" s="53"/>
      <c r="CG308" s="119"/>
      <c r="CH308" s="204"/>
      <c r="CJ308" s="18" t="s">
        <v>72</v>
      </c>
      <c r="CK308" s="122">
        <f>CJ236</f>
        <v>2</v>
      </c>
      <c r="CL308" s="122" t="str">
        <f>CJ237</f>
        <v>work3564</v>
      </c>
      <c r="CM308" s="210"/>
      <c r="CN308" s="122"/>
      <c r="CO308" s="31">
        <f>INDEX(b_in,MATCH("time3",atts,0),MATCH(CL308,segs,0))</f>
        <v>-0.39650340000000001</v>
      </c>
      <c r="CP308" s="52"/>
      <c r="CQ308" s="53"/>
      <c r="CR308" s="53"/>
      <c r="CS308" s="53"/>
      <c r="CT308" s="53"/>
      <c r="CU308" s="53"/>
      <c r="CV308" s="53"/>
      <c r="CW308" s="53"/>
      <c r="CX308" s="53"/>
      <c r="CY308" s="53"/>
      <c r="CZ308" s="53"/>
      <c r="DA308" s="53"/>
      <c r="DB308" s="53"/>
      <c r="DC308" s="53"/>
      <c r="DD308" s="53"/>
      <c r="DE308" s="53"/>
      <c r="DF308" s="53"/>
      <c r="DG308" s="53"/>
      <c r="DH308" s="53"/>
      <c r="DI308" s="53"/>
      <c r="DJ308" s="119"/>
      <c r="DK308" s="204"/>
      <c r="DM308" s="18" t="s">
        <v>72</v>
      </c>
      <c r="DN308" s="122">
        <f>DM236</f>
        <v>2</v>
      </c>
      <c r="DO308" s="122" t="str">
        <f>DM237</f>
        <v>shop3564</v>
      </c>
      <c r="DP308" s="210"/>
      <c r="DQ308" s="122"/>
      <c r="DR308" s="31">
        <f>INDEX(b_in,MATCH("time3",atts,0),MATCH(DO308,segs,0))</f>
        <v>-0.39650340000000001</v>
      </c>
      <c r="DS308" s="52"/>
      <c r="DT308" s="53"/>
      <c r="DU308" s="53"/>
      <c r="DV308" s="53"/>
      <c r="DW308" s="53"/>
      <c r="DX308" s="53"/>
      <c r="DY308" s="53"/>
      <c r="DZ308" s="53"/>
      <c r="EA308" s="53"/>
      <c r="EB308" s="53"/>
      <c r="EC308" s="53"/>
      <c r="ED308" s="53"/>
      <c r="EE308" s="53"/>
      <c r="EF308" s="53"/>
      <c r="EG308" s="53"/>
      <c r="EH308" s="53"/>
      <c r="EI308" s="53"/>
      <c r="EJ308" s="53"/>
      <c r="EK308" s="53"/>
      <c r="EL308" s="53"/>
      <c r="EM308" s="119"/>
      <c r="EN308" s="204"/>
      <c r="EP308" s="18" t="s">
        <v>72</v>
      </c>
      <c r="EQ308" s="122">
        <f>EP236</f>
        <v>2</v>
      </c>
      <c r="ER308" s="122" t="str">
        <f>EP237</f>
        <v>lei3564</v>
      </c>
      <c r="ES308" s="210"/>
      <c r="ET308" s="122"/>
      <c r="EU308" s="31">
        <f>INDEX(b_in,MATCH("time3",atts,0),MATCH(ER308,segs,0))</f>
        <v>-0.39650340000000001</v>
      </c>
      <c r="EV308" s="52"/>
      <c r="EW308" s="53"/>
      <c r="EX308" s="53"/>
      <c r="EY308" s="53"/>
      <c r="EZ308" s="53"/>
      <c r="FA308" s="53"/>
      <c r="FB308" s="53"/>
      <c r="FC308" s="53"/>
      <c r="FD308" s="53"/>
      <c r="FE308" s="53"/>
      <c r="FF308" s="53"/>
      <c r="FG308" s="53"/>
      <c r="FH308" s="53"/>
      <c r="FI308" s="53"/>
      <c r="FJ308" s="53"/>
      <c r="FK308" s="53"/>
      <c r="FL308" s="53"/>
      <c r="FM308" s="53"/>
      <c r="FN308" s="53"/>
      <c r="FO308" s="53"/>
      <c r="FP308" s="119"/>
      <c r="FQ308" s="204"/>
      <c r="FS308" s="18" t="s">
        <v>72</v>
      </c>
      <c r="FT308" s="122">
        <f>FS236</f>
        <v>2</v>
      </c>
      <c r="FU308" s="122" t="str">
        <f>FS237</f>
        <v>shop65</v>
      </c>
      <c r="FV308" s="210"/>
      <c r="FW308" s="122"/>
      <c r="FX308" s="31">
        <f>INDEX(b_in,MATCH("time3",atts,0),MATCH(FU308,segs,0))</f>
        <v>-0.39650340000000001</v>
      </c>
      <c r="FY308" s="52"/>
      <c r="FZ308" s="53"/>
      <c r="GA308" s="53"/>
      <c r="GB308" s="53"/>
      <c r="GC308" s="53"/>
      <c r="GD308" s="53"/>
      <c r="GE308" s="53"/>
      <c r="GF308" s="53"/>
      <c r="GG308" s="53"/>
      <c r="GH308" s="53"/>
      <c r="GI308" s="53"/>
      <c r="GJ308" s="53"/>
      <c r="GK308" s="53"/>
      <c r="GL308" s="53"/>
      <c r="GM308" s="53"/>
      <c r="GN308" s="53"/>
      <c r="GO308" s="53"/>
      <c r="GP308" s="53"/>
      <c r="GQ308" s="53"/>
      <c r="GR308" s="53"/>
      <c r="GS308" s="119"/>
      <c r="GT308" s="204"/>
      <c r="GV308" s="18" t="s">
        <v>72</v>
      </c>
      <c r="GW308" s="122">
        <f>GV236</f>
        <v>2</v>
      </c>
      <c r="GX308" s="122" t="str">
        <f>GV237</f>
        <v>lei65</v>
      </c>
      <c r="GY308" s="210"/>
      <c r="GZ308" s="122"/>
      <c r="HA308" s="31">
        <f>INDEX(b_in,MATCH("time3",atts,0),MATCH(GX308,segs,0))</f>
        <v>-0.39650340000000001</v>
      </c>
      <c r="HB308" s="52"/>
      <c r="HC308" s="53"/>
      <c r="HD308" s="53"/>
      <c r="HE308" s="53"/>
      <c r="HF308" s="53"/>
      <c r="HG308" s="53"/>
      <c r="HH308" s="53"/>
      <c r="HI308" s="53"/>
      <c r="HJ308" s="53"/>
      <c r="HK308" s="53"/>
      <c r="HL308" s="53"/>
      <c r="HM308" s="53"/>
      <c r="HN308" s="53"/>
      <c r="HO308" s="53"/>
      <c r="HP308" s="53"/>
      <c r="HQ308" s="53"/>
      <c r="HR308" s="53"/>
      <c r="HS308" s="53"/>
      <c r="HT308" s="53"/>
      <c r="HU308" s="53"/>
      <c r="HV308" s="119"/>
      <c r="HW308" s="204"/>
    </row>
    <row r="309" spans="1:231" ht="15">
      <c r="A309" s="18" t="s">
        <v>233</v>
      </c>
      <c r="B309" s="122">
        <f>A236</f>
        <v>2</v>
      </c>
      <c r="C309" s="122" t="str">
        <f>A237</f>
        <v>work1834</v>
      </c>
      <c r="D309" s="210"/>
      <c r="E309" s="122"/>
      <c r="F309" s="31">
        <f>INDEX(b_in,MATCH("wait",atts,0),MATCH(C308,segs,0))</f>
        <v>-0.43655840000000001</v>
      </c>
      <c r="G309" s="52"/>
      <c r="H309" s="53"/>
      <c r="I309" s="53"/>
      <c r="J309" s="53"/>
      <c r="K309" s="53"/>
      <c r="L309" s="53"/>
      <c r="M309" s="53"/>
      <c r="N309" s="53"/>
      <c r="O309" s="53"/>
      <c r="P309" s="53"/>
      <c r="Q309" s="53"/>
      <c r="R309" s="53"/>
      <c r="S309" s="53"/>
      <c r="T309" s="53"/>
      <c r="U309" s="53"/>
      <c r="V309" s="53"/>
      <c r="W309" s="53"/>
      <c r="X309" s="53"/>
      <c r="Y309" s="53"/>
      <c r="Z309" s="53"/>
      <c r="AA309" s="119"/>
      <c r="AB309" s="204"/>
      <c r="AD309" s="18" t="s">
        <v>233</v>
      </c>
      <c r="AE309" s="122">
        <f>AD236</f>
        <v>2</v>
      </c>
      <c r="AF309" s="122" t="str">
        <f>AD237</f>
        <v>shop1834</v>
      </c>
      <c r="AG309" s="210"/>
      <c r="AH309" s="122"/>
      <c r="AI309" s="31">
        <f>INDEX(b_in,MATCH("wait",atts,0),MATCH(AF308,segs,0))</f>
        <v>-0.45696310000000001</v>
      </c>
      <c r="AJ309" s="52"/>
      <c r="AK309" s="53"/>
      <c r="AL309" s="53"/>
      <c r="AM309" s="53"/>
      <c r="AN309" s="53"/>
      <c r="AO309" s="53"/>
      <c r="AP309" s="53"/>
      <c r="AQ309" s="53"/>
      <c r="AR309" s="53"/>
      <c r="AS309" s="53"/>
      <c r="AT309" s="53"/>
      <c r="AU309" s="53"/>
      <c r="AV309" s="53"/>
      <c r="AW309" s="53"/>
      <c r="AX309" s="53"/>
      <c r="AY309" s="53"/>
      <c r="AZ309" s="53"/>
      <c r="BA309" s="53"/>
      <c r="BB309" s="53"/>
      <c r="BC309" s="53"/>
      <c r="BD309" s="119"/>
      <c r="BE309" s="204"/>
      <c r="BG309" s="18" t="s">
        <v>233</v>
      </c>
      <c r="BH309" s="122">
        <f>BG236</f>
        <v>2</v>
      </c>
      <c r="BI309" s="122" t="str">
        <f>BG237</f>
        <v>lei1834</v>
      </c>
      <c r="BJ309" s="210"/>
      <c r="BK309" s="122"/>
      <c r="BL309" s="31">
        <f>INDEX(b_in,MATCH("wait",atts,0),MATCH(BI308,segs,0))</f>
        <v>-0.1050456</v>
      </c>
      <c r="BM309" s="52"/>
      <c r="BN309" s="53"/>
      <c r="BO309" s="53"/>
      <c r="BP309" s="53"/>
      <c r="BQ309" s="53"/>
      <c r="BR309" s="53"/>
      <c r="BS309" s="53"/>
      <c r="BT309" s="53"/>
      <c r="BU309" s="53"/>
      <c r="BV309" s="53"/>
      <c r="BW309" s="53"/>
      <c r="BX309" s="53"/>
      <c r="BY309" s="53"/>
      <c r="BZ309" s="53"/>
      <c r="CA309" s="53"/>
      <c r="CB309" s="53"/>
      <c r="CC309" s="53"/>
      <c r="CD309" s="53"/>
      <c r="CE309" s="53"/>
      <c r="CF309" s="53"/>
      <c r="CG309" s="119"/>
      <c r="CH309" s="204"/>
      <c r="CJ309" s="18" t="s">
        <v>233</v>
      </c>
      <c r="CK309" s="122">
        <f>CJ236</f>
        <v>2</v>
      </c>
      <c r="CL309" s="122" t="str">
        <f>CJ237</f>
        <v>work3564</v>
      </c>
      <c r="CM309" s="210"/>
      <c r="CN309" s="122"/>
      <c r="CO309" s="31">
        <f>INDEX(b_in,MATCH("wait",atts,0),MATCH(CL308,segs,0))</f>
        <v>-0.1468247</v>
      </c>
      <c r="CP309" s="52"/>
      <c r="CQ309" s="53"/>
      <c r="CR309" s="53"/>
      <c r="CS309" s="53"/>
      <c r="CT309" s="53"/>
      <c r="CU309" s="53"/>
      <c r="CV309" s="53"/>
      <c r="CW309" s="53"/>
      <c r="CX309" s="53"/>
      <c r="CY309" s="53"/>
      <c r="CZ309" s="53"/>
      <c r="DA309" s="53"/>
      <c r="DB309" s="53"/>
      <c r="DC309" s="53"/>
      <c r="DD309" s="53"/>
      <c r="DE309" s="53"/>
      <c r="DF309" s="53"/>
      <c r="DG309" s="53"/>
      <c r="DH309" s="53"/>
      <c r="DI309" s="53"/>
      <c r="DJ309" s="119"/>
      <c r="DK309" s="204"/>
      <c r="DM309" s="18" t="s">
        <v>233</v>
      </c>
      <c r="DN309" s="122">
        <f>DM236</f>
        <v>2</v>
      </c>
      <c r="DO309" s="122" t="str">
        <f>DM237</f>
        <v>shop3564</v>
      </c>
      <c r="DP309" s="210"/>
      <c r="DQ309" s="122"/>
      <c r="DR309" s="31">
        <f>INDEX(b_in,MATCH("wait",atts,0),MATCH(DO308,segs,0))</f>
        <v>-0.13306570000000001</v>
      </c>
      <c r="DS309" s="52"/>
      <c r="DT309" s="53"/>
      <c r="DU309" s="53"/>
      <c r="DV309" s="53"/>
      <c r="DW309" s="53"/>
      <c r="DX309" s="53"/>
      <c r="DY309" s="53"/>
      <c r="DZ309" s="53"/>
      <c r="EA309" s="53"/>
      <c r="EB309" s="53"/>
      <c r="EC309" s="53"/>
      <c r="ED309" s="53"/>
      <c r="EE309" s="53"/>
      <c r="EF309" s="53"/>
      <c r="EG309" s="53"/>
      <c r="EH309" s="53"/>
      <c r="EI309" s="53"/>
      <c r="EJ309" s="53"/>
      <c r="EK309" s="53"/>
      <c r="EL309" s="53"/>
      <c r="EM309" s="119"/>
      <c r="EN309" s="204"/>
      <c r="EP309" s="18" t="s">
        <v>233</v>
      </c>
      <c r="EQ309" s="122">
        <f>EP236</f>
        <v>2</v>
      </c>
      <c r="ER309" s="122" t="str">
        <f>EP237</f>
        <v>lei3564</v>
      </c>
      <c r="ES309" s="210"/>
      <c r="ET309" s="122"/>
      <c r="EU309" s="31">
        <f>INDEX(b_in,MATCH("wait",atts,0),MATCH(ER308,segs,0))</f>
        <v>-0.32242179999999998</v>
      </c>
      <c r="EV309" s="52"/>
      <c r="EW309" s="53"/>
      <c r="EX309" s="53"/>
      <c r="EY309" s="53"/>
      <c r="EZ309" s="53"/>
      <c r="FA309" s="53"/>
      <c r="FB309" s="53"/>
      <c r="FC309" s="53"/>
      <c r="FD309" s="53"/>
      <c r="FE309" s="53"/>
      <c r="FF309" s="53"/>
      <c r="FG309" s="53"/>
      <c r="FH309" s="53"/>
      <c r="FI309" s="53"/>
      <c r="FJ309" s="53"/>
      <c r="FK309" s="53"/>
      <c r="FL309" s="53"/>
      <c r="FM309" s="53"/>
      <c r="FN309" s="53"/>
      <c r="FO309" s="53"/>
      <c r="FP309" s="119"/>
      <c r="FQ309" s="204"/>
      <c r="FS309" s="18" t="s">
        <v>233</v>
      </c>
      <c r="FT309" s="122">
        <f>FS236</f>
        <v>2</v>
      </c>
      <c r="FU309" s="122" t="str">
        <f>FS237</f>
        <v>shop65</v>
      </c>
      <c r="FV309" s="210"/>
      <c r="FW309" s="122"/>
      <c r="FX309" s="31">
        <f>INDEX(b_in,MATCH("wait",atts,0),MATCH(FU308,segs,0))</f>
        <v>-0.39334419999999998</v>
      </c>
      <c r="FY309" s="52"/>
      <c r="FZ309" s="53"/>
      <c r="GA309" s="53"/>
      <c r="GB309" s="53"/>
      <c r="GC309" s="53"/>
      <c r="GD309" s="53"/>
      <c r="GE309" s="53"/>
      <c r="GF309" s="53"/>
      <c r="GG309" s="53"/>
      <c r="GH309" s="53"/>
      <c r="GI309" s="53"/>
      <c r="GJ309" s="53"/>
      <c r="GK309" s="53"/>
      <c r="GL309" s="53"/>
      <c r="GM309" s="53"/>
      <c r="GN309" s="53"/>
      <c r="GO309" s="53"/>
      <c r="GP309" s="53"/>
      <c r="GQ309" s="53"/>
      <c r="GR309" s="53"/>
      <c r="GS309" s="119"/>
      <c r="GT309" s="204"/>
      <c r="GV309" s="18" t="s">
        <v>233</v>
      </c>
      <c r="GW309" s="122">
        <f>GV236</f>
        <v>2</v>
      </c>
      <c r="GX309" s="122" t="str">
        <f>GV237</f>
        <v>lei65</v>
      </c>
      <c r="GY309" s="210"/>
      <c r="GZ309" s="122"/>
      <c r="HA309" s="31">
        <f>INDEX(b_in,MATCH("wait",atts,0),MATCH(GX308,segs,0))</f>
        <v>-6.1162500000000002E-2</v>
      </c>
      <c r="HB309" s="52"/>
      <c r="HC309" s="53"/>
      <c r="HD309" s="53"/>
      <c r="HE309" s="53"/>
      <c r="HF309" s="53"/>
      <c r="HG309" s="53"/>
      <c r="HH309" s="53"/>
      <c r="HI309" s="53"/>
      <c r="HJ309" s="53"/>
      <c r="HK309" s="53"/>
      <c r="HL309" s="53"/>
      <c r="HM309" s="53"/>
      <c r="HN309" s="53"/>
      <c r="HO309" s="53"/>
      <c r="HP309" s="53"/>
      <c r="HQ309" s="53"/>
      <c r="HR309" s="53"/>
      <c r="HS309" s="53"/>
      <c r="HT309" s="53"/>
      <c r="HU309" s="53"/>
      <c r="HV309" s="119"/>
      <c r="HW309" s="204"/>
    </row>
    <row r="310" spans="1:231" ht="15">
      <c r="A310" s="18" t="s">
        <v>70</v>
      </c>
      <c r="B310" s="122">
        <f>A236</f>
        <v>2</v>
      </c>
      <c r="C310" s="122" t="str">
        <f>A237</f>
        <v>work1834</v>
      </c>
      <c r="D310" s="210"/>
      <c r="E310" s="122"/>
      <c r="F310" s="31">
        <f>INDEX(b_in,MATCH("no3",atts,0),MATCH(C310,segs,0))</f>
        <v>-15.56659</v>
      </c>
      <c r="G310" s="52"/>
      <c r="H310" s="53"/>
      <c r="I310" s="53"/>
      <c r="J310" s="53"/>
      <c r="K310" s="53"/>
      <c r="L310" s="53"/>
      <c r="M310" s="53"/>
      <c r="N310" s="53"/>
      <c r="O310" s="53"/>
      <c r="P310" s="53"/>
      <c r="Q310" s="53"/>
      <c r="R310" s="53"/>
      <c r="S310" s="53"/>
      <c r="T310" s="53"/>
      <c r="U310" s="53"/>
      <c r="V310" s="53"/>
      <c r="W310" s="53"/>
      <c r="X310" s="53"/>
      <c r="Y310" s="53"/>
      <c r="Z310" s="53"/>
      <c r="AA310" s="119"/>
      <c r="AB310" s="204"/>
      <c r="AD310" s="18" t="s">
        <v>70</v>
      </c>
      <c r="AE310" s="122">
        <f>AD236</f>
        <v>2</v>
      </c>
      <c r="AF310" s="122" t="str">
        <f>AD237</f>
        <v>shop1834</v>
      </c>
      <c r="AG310" s="210"/>
      <c r="AH310" s="122"/>
      <c r="AI310" s="31">
        <f>INDEX(b_in,MATCH("no3",atts,0),MATCH(AF310,segs,0))</f>
        <v>-15.506779999999999</v>
      </c>
      <c r="AJ310" s="52"/>
      <c r="AK310" s="53"/>
      <c r="AL310" s="53"/>
      <c r="AM310" s="53"/>
      <c r="AN310" s="53"/>
      <c r="AO310" s="53"/>
      <c r="AP310" s="53"/>
      <c r="AQ310" s="53"/>
      <c r="AR310" s="53"/>
      <c r="AS310" s="53"/>
      <c r="AT310" s="53"/>
      <c r="AU310" s="53"/>
      <c r="AV310" s="53"/>
      <c r="AW310" s="53"/>
      <c r="AX310" s="53"/>
      <c r="AY310" s="53"/>
      <c r="AZ310" s="53"/>
      <c r="BA310" s="53"/>
      <c r="BB310" s="53"/>
      <c r="BC310" s="53"/>
      <c r="BD310" s="119"/>
      <c r="BE310" s="204"/>
      <c r="BG310" s="18" t="s">
        <v>70</v>
      </c>
      <c r="BH310" s="122">
        <f>BG236</f>
        <v>2</v>
      </c>
      <c r="BI310" s="122" t="str">
        <f>BG237</f>
        <v>lei1834</v>
      </c>
      <c r="BJ310" s="210"/>
      <c r="BK310" s="122"/>
      <c r="BL310" s="31">
        <f>INDEX(b_in,MATCH("no3",atts,0),MATCH(BI310,segs,0))</f>
        <v>-15.58961</v>
      </c>
      <c r="BM310" s="52"/>
      <c r="BN310" s="53"/>
      <c r="BO310" s="53"/>
      <c r="BP310" s="53"/>
      <c r="BQ310" s="53"/>
      <c r="BR310" s="53"/>
      <c r="BS310" s="53"/>
      <c r="BT310" s="53"/>
      <c r="BU310" s="53"/>
      <c r="BV310" s="53"/>
      <c r="BW310" s="53"/>
      <c r="BX310" s="53"/>
      <c r="BY310" s="53"/>
      <c r="BZ310" s="53"/>
      <c r="CA310" s="53"/>
      <c r="CB310" s="53"/>
      <c r="CC310" s="53"/>
      <c r="CD310" s="53"/>
      <c r="CE310" s="53"/>
      <c r="CF310" s="53"/>
      <c r="CG310" s="119"/>
      <c r="CH310" s="204"/>
      <c r="CJ310" s="18" t="s">
        <v>70</v>
      </c>
      <c r="CK310" s="122">
        <f>CJ236</f>
        <v>2</v>
      </c>
      <c r="CL310" s="122" t="str">
        <f>CJ237</f>
        <v>work3564</v>
      </c>
      <c r="CM310" s="210"/>
      <c r="CN310" s="122"/>
      <c r="CO310" s="31">
        <f>INDEX(b_in,MATCH("no3",atts,0),MATCH(CL310,segs,0))</f>
        <v>-15.49356</v>
      </c>
      <c r="CP310" s="52"/>
      <c r="CQ310" s="53"/>
      <c r="CR310" s="53"/>
      <c r="CS310" s="53"/>
      <c r="CT310" s="53"/>
      <c r="CU310" s="53"/>
      <c r="CV310" s="53"/>
      <c r="CW310" s="53"/>
      <c r="CX310" s="53"/>
      <c r="CY310" s="53"/>
      <c r="CZ310" s="53"/>
      <c r="DA310" s="53"/>
      <c r="DB310" s="53"/>
      <c r="DC310" s="53"/>
      <c r="DD310" s="53"/>
      <c r="DE310" s="53"/>
      <c r="DF310" s="53"/>
      <c r="DG310" s="53"/>
      <c r="DH310" s="53"/>
      <c r="DI310" s="53"/>
      <c r="DJ310" s="119"/>
      <c r="DK310" s="204"/>
      <c r="DM310" s="18" t="s">
        <v>70</v>
      </c>
      <c r="DN310" s="122">
        <f>DM236</f>
        <v>2</v>
      </c>
      <c r="DO310" s="122" t="str">
        <f>DM237</f>
        <v>shop3564</v>
      </c>
      <c r="DP310" s="210"/>
      <c r="DQ310" s="122"/>
      <c r="DR310" s="31">
        <f>INDEX(b_in,MATCH("no3",atts,0),MATCH(DO310,segs,0))</f>
        <v>-15.62135</v>
      </c>
      <c r="DS310" s="52"/>
      <c r="DT310" s="53"/>
      <c r="DU310" s="53"/>
      <c r="DV310" s="53"/>
      <c r="DW310" s="53"/>
      <c r="DX310" s="53"/>
      <c r="DY310" s="53"/>
      <c r="DZ310" s="53"/>
      <c r="EA310" s="53"/>
      <c r="EB310" s="53"/>
      <c r="EC310" s="53"/>
      <c r="ED310" s="53"/>
      <c r="EE310" s="53"/>
      <c r="EF310" s="53"/>
      <c r="EG310" s="53"/>
      <c r="EH310" s="53"/>
      <c r="EI310" s="53"/>
      <c r="EJ310" s="53"/>
      <c r="EK310" s="53"/>
      <c r="EL310" s="53"/>
      <c r="EM310" s="119"/>
      <c r="EN310" s="204"/>
      <c r="EP310" s="18" t="s">
        <v>70</v>
      </c>
      <c r="EQ310" s="122">
        <f>EP236</f>
        <v>2</v>
      </c>
      <c r="ER310" s="122" t="str">
        <f>EP237</f>
        <v>lei3564</v>
      </c>
      <c r="ES310" s="210"/>
      <c r="ET310" s="122"/>
      <c r="EU310" s="31">
        <f>INDEX(b_in,MATCH("no3",atts,0),MATCH(ER310,segs,0))</f>
        <v>-15.605729999999999</v>
      </c>
      <c r="EV310" s="52"/>
      <c r="EW310" s="53"/>
      <c r="EX310" s="53"/>
      <c r="EY310" s="53"/>
      <c r="EZ310" s="53"/>
      <c r="FA310" s="53"/>
      <c r="FB310" s="53"/>
      <c r="FC310" s="53"/>
      <c r="FD310" s="53"/>
      <c r="FE310" s="53"/>
      <c r="FF310" s="53"/>
      <c r="FG310" s="53"/>
      <c r="FH310" s="53"/>
      <c r="FI310" s="53"/>
      <c r="FJ310" s="53"/>
      <c r="FK310" s="53"/>
      <c r="FL310" s="53"/>
      <c r="FM310" s="53"/>
      <c r="FN310" s="53"/>
      <c r="FO310" s="53"/>
      <c r="FP310" s="119"/>
      <c r="FQ310" s="204"/>
      <c r="FS310" s="18" t="s">
        <v>70</v>
      </c>
      <c r="FT310" s="122">
        <f>FS236</f>
        <v>2</v>
      </c>
      <c r="FU310" s="122" t="str">
        <f>FS237</f>
        <v>shop65</v>
      </c>
      <c r="FV310" s="210"/>
      <c r="FW310" s="122"/>
      <c r="FX310" s="31">
        <f>INDEX(b_in,MATCH("no3",atts,0),MATCH(FU310,segs,0))</f>
        <v>-15.479189999999999</v>
      </c>
      <c r="FY310" s="52"/>
      <c r="FZ310" s="53"/>
      <c r="GA310" s="53"/>
      <c r="GB310" s="53"/>
      <c r="GC310" s="53"/>
      <c r="GD310" s="53"/>
      <c r="GE310" s="53"/>
      <c r="GF310" s="53"/>
      <c r="GG310" s="53"/>
      <c r="GH310" s="53"/>
      <c r="GI310" s="53"/>
      <c r="GJ310" s="53"/>
      <c r="GK310" s="53"/>
      <c r="GL310" s="53"/>
      <c r="GM310" s="53"/>
      <c r="GN310" s="53"/>
      <c r="GO310" s="53"/>
      <c r="GP310" s="53"/>
      <c r="GQ310" s="53"/>
      <c r="GR310" s="53"/>
      <c r="GS310" s="119"/>
      <c r="GT310" s="204"/>
      <c r="GV310" s="18" t="s">
        <v>70</v>
      </c>
      <c r="GW310" s="122">
        <f>GV236</f>
        <v>2</v>
      </c>
      <c r="GX310" s="122" t="str">
        <f>GV237</f>
        <v>lei65</v>
      </c>
      <c r="GY310" s="210"/>
      <c r="GZ310" s="122"/>
      <c r="HA310" s="31">
        <f>INDEX(b_in,MATCH("no3",atts,0),MATCH(GX310,segs,0))</f>
        <v>-14.83545</v>
      </c>
      <c r="HB310" s="52"/>
      <c r="HC310" s="53"/>
      <c r="HD310" s="53"/>
      <c r="HE310" s="53"/>
      <c r="HF310" s="53"/>
      <c r="HG310" s="53"/>
      <c r="HH310" s="53"/>
      <c r="HI310" s="53"/>
      <c r="HJ310" s="53"/>
      <c r="HK310" s="53"/>
      <c r="HL310" s="53"/>
      <c r="HM310" s="53"/>
      <c r="HN310" s="53"/>
      <c r="HO310" s="53"/>
      <c r="HP310" s="53"/>
      <c r="HQ310" s="53"/>
      <c r="HR310" s="53"/>
      <c r="HS310" s="53"/>
      <c r="HT310" s="53"/>
      <c r="HU310" s="53"/>
      <c r="HV310" s="119"/>
      <c r="HW310" s="204"/>
    </row>
    <row r="311" spans="1:231" ht="15.75" thickBot="1">
      <c r="A311" s="18" t="s">
        <v>74</v>
      </c>
      <c r="B311" s="122">
        <f>A236</f>
        <v>2</v>
      </c>
      <c r="C311" s="122" t="str">
        <f>A237</f>
        <v>work1834</v>
      </c>
      <c r="D311" s="210"/>
      <c r="E311" s="122"/>
      <c r="F311" s="31">
        <f ca="1">IFERROR(INDEX(b_in,MATCH(G300,atts,0),MATCH(C311,segs,0)),"")</f>
        <v>-5.2448579999999998</v>
      </c>
      <c r="G311" s="52"/>
      <c r="H311" s="53"/>
      <c r="I311" s="53"/>
      <c r="J311" s="53"/>
      <c r="K311" s="53"/>
      <c r="L311" s="53"/>
      <c r="M311" s="53"/>
      <c r="N311" s="53"/>
      <c r="O311" s="53"/>
      <c r="P311" s="53"/>
      <c r="Q311" s="53"/>
      <c r="R311" s="53"/>
      <c r="S311" s="53"/>
      <c r="T311" s="53"/>
      <c r="U311" s="53"/>
      <c r="V311" s="53"/>
      <c r="W311" s="53"/>
      <c r="X311" s="53"/>
      <c r="Y311" s="53"/>
      <c r="Z311" s="53"/>
      <c r="AA311" s="119"/>
      <c r="AB311" s="205"/>
      <c r="AD311" s="18" t="s">
        <v>74</v>
      </c>
      <c r="AE311" s="122">
        <f>AD236</f>
        <v>2</v>
      </c>
      <c r="AF311" s="122" t="str">
        <f>AD237</f>
        <v>shop1834</v>
      </c>
      <c r="AG311" s="210"/>
      <c r="AH311" s="122"/>
      <c r="AI311" s="31">
        <f ca="1">IFERROR(INDEX(b_in,MATCH(AJ300,atts,0),MATCH(AF311,segs,0)),"")</f>
        <v>-2.8634719999999998</v>
      </c>
      <c r="AJ311" s="52"/>
      <c r="AK311" s="53"/>
      <c r="AL311" s="53"/>
      <c r="AM311" s="53"/>
      <c r="AN311" s="53"/>
      <c r="AO311" s="53"/>
      <c r="AP311" s="53"/>
      <c r="AQ311" s="53"/>
      <c r="AR311" s="53"/>
      <c r="AS311" s="53"/>
      <c r="AT311" s="53"/>
      <c r="AU311" s="53"/>
      <c r="AV311" s="53"/>
      <c r="AW311" s="53"/>
      <c r="AX311" s="53"/>
      <c r="AY311" s="53"/>
      <c r="AZ311" s="53"/>
      <c r="BA311" s="53"/>
      <c r="BB311" s="53"/>
      <c r="BC311" s="53"/>
      <c r="BD311" s="119"/>
      <c r="BE311" s="205"/>
      <c r="BG311" s="18" t="s">
        <v>74</v>
      </c>
      <c r="BH311" s="122">
        <f>BG236</f>
        <v>2</v>
      </c>
      <c r="BI311" s="122" t="str">
        <f>BG237</f>
        <v>lei1834</v>
      </c>
      <c r="BJ311" s="210"/>
      <c r="BK311" s="122"/>
      <c r="BL311" s="31">
        <f ca="1">IFERROR(INDEX(b_in,MATCH(BM300,atts,0),MATCH(BI311,segs,0)),"")</f>
        <v>-5.2127160000000003</v>
      </c>
      <c r="BM311" s="52"/>
      <c r="BN311" s="53"/>
      <c r="BO311" s="53"/>
      <c r="BP311" s="53"/>
      <c r="BQ311" s="53"/>
      <c r="BR311" s="53"/>
      <c r="BS311" s="53"/>
      <c r="BT311" s="53"/>
      <c r="BU311" s="53"/>
      <c r="BV311" s="53"/>
      <c r="BW311" s="53"/>
      <c r="BX311" s="53"/>
      <c r="BY311" s="53"/>
      <c r="BZ311" s="53"/>
      <c r="CA311" s="53"/>
      <c r="CB311" s="53"/>
      <c r="CC311" s="53"/>
      <c r="CD311" s="53"/>
      <c r="CE311" s="53"/>
      <c r="CF311" s="53"/>
      <c r="CG311" s="119"/>
      <c r="CH311" s="205"/>
      <c r="CJ311" s="18" t="s">
        <v>74</v>
      </c>
      <c r="CK311" s="122">
        <f>CJ236</f>
        <v>2</v>
      </c>
      <c r="CL311" s="122" t="str">
        <f>CJ237</f>
        <v>work3564</v>
      </c>
      <c r="CM311" s="210"/>
      <c r="CN311" s="122"/>
      <c r="CO311" s="31">
        <f ca="1">IFERROR(INDEX(b_in,MATCH(CP300,atts,0),MATCH(CL311,segs,0)),"")</f>
        <v>-4.598293</v>
      </c>
      <c r="CP311" s="52"/>
      <c r="CQ311" s="53"/>
      <c r="CR311" s="53"/>
      <c r="CS311" s="53"/>
      <c r="CT311" s="53"/>
      <c r="CU311" s="53"/>
      <c r="CV311" s="53"/>
      <c r="CW311" s="53"/>
      <c r="CX311" s="53"/>
      <c r="CY311" s="53"/>
      <c r="CZ311" s="53"/>
      <c r="DA311" s="53"/>
      <c r="DB311" s="53"/>
      <c r="DC311" s="53"/>
      <c r="DD311" s="53"/>
      <c r="DE311" s="53"/>
      <c r="DF311" s="53"/>
      <c r="DG311" s="53"/>
      <c r="DH311" s="53"/>
      <c r="DI311" s="53"/>
      <c r="DJ311" s="119"/>
      <c r="DK311" s="205"/>
      <c r="DM311" s="18" t="s">
        <v>74</v>
      </c>
      <c r="DN311" s="122">
        <f>DM236</f>
        <v>2</v>
      </c>
      <c r="DO311" s="122" t="str">
        <f>DM237</f>
        <v>shop3564</v>
      </c>
      <c r="DP311" s="210"/>
      <c r="DQ311" s="122"/>
      <c r="DR311" s="31">
        <f ca="1">IFERROR(INDEX(b_in,MATCH(DS300,atts,0),MATCH(DO311,segs,0)),"")</f>
        <v>-5.2890180000000004</v>
      </c>
      <c r="DS311" s="52"/>
      <c r="DT311" s="53"/>
      <c r="DU311" s="53"/>
      <c r="DV311" s="53"/>
      <c r="DW311" s="53"/>
      <c r="DX311" s="53"/>
      <c r="DY311" s="53"/>
      <c r="DZ311" s="53"/>
      <c r="EA311" s="53"/>
      <c r="EB311" s="53"/>
      <c r="EC311" s="53"/>
      <c r="ED311" s="53"/>
      <c r="EE311" s="53"/>
      <c r="EF311" s="53"/>
      <c r="EG311" s="53"/>
      <c r="EH311" s="53"/>
      <c r="EI311" s="53"/>
      <c r="EJ311" s="53"/>
      <c r="EK311" s="53"/>
      <c r="EL311" s="53"/>
      <c r="EM311" s="119"/>
      <c r="EN311" s="205"/>
      <c r="EP311" s="18" t="s">
        <v>74</v>
      </c>
      <c r="EQ311" s="122">
        <f>EP236</f>
        <v>2</v>
      </c>
      <c r="ER311" s="122" t="str">
        <f>EP237</f>
        <v>lei3564</v>
      </c>
      <c r="ES311" s="210"/>
      <c r="ET311" s="122"/>
      <c r="EU311" s="31">
        <f ca="1">IFERROR(INDEX(b_in,MATCH(EV300,atts,0),MATCH(ER311,segs,0)),"")</f>
        <v>-5.11578</v>
      </c>
      <c r="EV311" s="52"/>
      <c r="EW311" s="53"/>
      <c r="EX311" s="53"/>
      <c r="EY311" s="53"/>
      <c r="EZ311" s="53"/>
      <c r="FA311" s="53"/>
      <c r="FB311" s="53"/>
      <c r="FC311" s="53"/>
      <c r="FD311" s="53"/>
      <c r="FE311" s="53"/>
      <c r="FF311" s="53"/>
      <c r="FG311" s="53"/>
      <c r="FH311" s="53"/>
      <c r="FI311" s="53"/>
      <c r="FJ311" s="53"/>
      <c r="FK311" s="53"/>
      <c r="FL311" s="53"/>
      <c r="FM311" s="53"/>
      <c r="FN311" s="53"/>
      <c r="FO311" s="53"/>
      <c r="FP311" s="119"/>
      <c r="FQ311" s="205"/>
      <c r="FS311" s="18" t="s">
        <v>74</v>
      </c>
      <c r="FT311" s="122">
        <f>FS236</f>
        <v>2</v>
      </c>
      <c r="FU311" s="122" t="str">
        <f>FS237</f>
        <v>shop65</v>
      </c>
      <c r="FV311" s="210"/>
      <c r="FW311" s="122"/>
      <c r="FX311" s="31">
        <f ca="1">IFERROR(INDEX(b_in,MATCH(FY300,atts,0),MATCH(FU311,segs,0)),"")</f>
        <v>-5.6830059999999998</v>
      </c>
      <c r="FY311" s="52"/>
      <c r="FZ311" s="53"/>
      <c r="GA311" s="53"/>
      <c r="GB311" s="53"/>
      <c r="GC311" s="53"/>
      <c r="GD311" s="53"/>
      <c r="GE311" s="53"/>
      <c r="GF311" s="53"/>
      <c r="GG311" s="53"/>
      <c r="GH311" s="53"/>
      <c r="GI311" s="53"/>
      <c r="GJ311" s="53"/>
      <c r="GK311" s="53"/>
      <c r="GL311" s="53"/>
      <c r="GM311" s="53"/>
      <c r="GN311" s="53"/>
      <c r="GO311" s="53"/>
      <c r="GP311" s="53"/>
      <c r="GQ311" s="53"/>
      <c r="GR311" s="53"/>
      <c r="GS311" s="119"/>
      <c r="GT311" s="205"/>
      <c r="GV311" s="18" t="s">
        <v>74</v>
      </c>
      <c r="GW311" s="122">
        <f>GV236</f>
        <v>2</v>
      </c>
      <c r="GX311" s="122" t="str">
        <f>GV237</f>
        <v>lei65</v>
      </c>
      <c r="GY311" s="210"/>
      <c r="GZ311" s="122"/>
      <c r="HA311" s="31">
        <f ca="1">IFERROR(INDEX(b_in,MATCH(HB300,atts,0),MATCH(GX311,segs,0)),"")</f>
        <v>-5.7218939999999998</v>
      </c>
      <c r="HB311" s="52"/>
      <c r="HC311" s="53"/>
      <c r="HD311" s="53"/>
      <c r="HE311" s="53"/>
      <c r="HF311" s="53"/>
      <c r="HG311" s="53"/>
      <c r="HH311" s="53"/>
      <c r="HI311" s="53"/>
      <c r="HJ311" s="53"/>
      <c r="HK311" s="53"/>
      <c r="HL311" s="53"/>
      <c r="HM311" s="53"/>
      <c r="HN311" s="53"/>
      <c r="HO311" s="53"/>
      <c r="HP311" s="53"/>
      <c r="HQ311" s="53"/>
      <c r="HR311" s="53"/>
      <c r="HS311" s="53"/>
      <c r="HT311" s="53"/>
      <c r="HU311" s="53"/>
      <c r="HV311" s="119"/>
      <c r="HW311" s="205"/>
    </row>
    <row r="312" spans="1:231" ht="15">
      <c r="A312" s="17" t="s">
        <v>235</v>
      </c>
      <c r="B312" s="124">
        <f>A236</f>
        <v>2</v>
      </c>
      <c r="C312" s="124" t="str">
        <f>A237</f>
        <v>work1834</v>
      </c>
      <c r="D312" s="223" t="str">
        <f t="shared" ref="D312" si="1422">"core"&amp;B312&amp;"_"&amp;C312</f>
        <v>core2_work1834</v>
      </c>
      <c r="E312" s="124">
        <v>1</v>
      </c>
      <c r="F312" s="41"/>
      <c r="G312" s="417" t="str">
        <f ca="1">IF(G302="Road",EXP($F310*INDEX(INDIRECT($D312),$E312,G299,1)/100),"")</f>
        <v/>
      </c>
      <c r="H312" s="418" t="str">
        <f t="shared" ref="H312:AA312" ca="1" si="1423">IF(H302="Road",EXP($F310*INDEX(INDIRECT($D312),$E312,H299,1)/100),"")</f>
        <v/>
      </c>
      <c r="I312" s="418" t="str">
        <f ca="1">IF(I302="Road",EXP($F310*INDEX(INDIRECT($D312),$E312,I299,1)/100),"")</f>
        <v/>
      </c>
      <c r="J312" s="418" t="str">
        <f t="shared" ref="J312:AA312" ca="1" si="1424">IF(J302="Road",EXP($F310*INDEX(INDIRECT($D312),$E312,J299,1)/100),"")</f>
        <v/>
      </c>
      <c r="K312" s="418" t="str">
        <f t="shared" ca="1" si="1424"/>
        <v/>
      </c>
      <c r="L312" s="418" t="str">
        <f t="shared" ca="1" si="1424"/>
        <v/>
      </c>
      <c r="M312" s="418" t="str">
        <f t="shared" ca="1" si="1424"/>
        <v/>
      </c>
      <c r="N312" s="418" t="str">
        <f t="shared" ca="1" si="1424"/>
        <v/>
      </c>
      <c r="O312" s="418" t="str">
        <f t="shared" ca="1" si="1424"/>
        <v/>
      </c>
      <c r="P312" s="418" t="str">
        <f t="shared" ca="1" si="1424"/>
        <v/>
      </c>
      <c r="Q312" s="418" t="str">
        <f t="shared" ca="1" si="1424"/>
        <v/>
      </c>
      <c r="R312" s="418" t="str">
        <f t="shared" ca="1" si="1424"/>
        <v/>
      </c>
      <c r="S312" s="418" t="str">
        <f t="shared" ca="1" si="1424"/>
        <v/>
      </c>
      <c r="T312" s="418" t="str">
        <f t="shared" ca="1" si="1424"/>
        <v/>
      </c>
      <c r="U312" s="418" t="str">
        <f t="shared" ca="1" si="1424"/>
        <v/>
      </c>
      <c r="V312" s="418" t="str">
        <f t="shared" ca="1" si="1424"/>
        <v/>
      </c>
      <c r="W312" s="418" t="str">
        <f t="shared" ca="1" si="1424"/>
        <v/>
      </c>
      <c r="X312" s="418">
        <f t="shared" ca="1" si="1424"/>
        <v>2.9255219659089351E-6</v>
      </c>
      <c r="Y312" s="418">
        <f t="shared" ca="1" si="1424"/>
        <v>2.9255219659089351E-6</v>
      </c>
      <c r="Z312" s="418">
        <f t="shared" ca="1" si="1424"/>
        <v>2.9255219659089351E-6</v>
      </c>
      <c r="AA312" s="419">
        <f t="shared" ca="1" si="1424"/>
        <v>2.9255219659089351E-6</v>
      </c>
      <c r="AB312" s="203"/>
      <c r="AD312" s="17" t="s">
        <v>235</v>
      </c>
      <c r="AE312" s="124">
        <f>AD236</f>
        <v>2</v>
      </c>
      <c r="AF312" s="124" t="str">
        <f>AD237</f>
        <v>shop1834</v>
      </c>
      <c r="AG312" s="223" t="str">
        <f t="shared" ref="AG312" si="1425">"core"&amp;AE312&amp;"_"&amp;AF312</f>
        <v>core2_shop1834</v>
      </c>
      <c r="AH312" s="124">
        <v>1</v>
      </c>
      <c r="AI312" s="41"/>
      <c r="AJ312" s="417" t="str">
        <f ca="1">IF(AJ302="Road",EXP($F310*INDEX(INDIRECT($D312),$E312,AJ299,1)/100),"")</f>
        <v/>
      </c>
      <c r="AK312" s="418" t="str">
        <f t="shared" ref="AK312:BD312" ca="1" si="1426">IF(AK302="Road",EXP($F310*INDEX(INDIRECT($D312),$E312,AK299,1)/100),"")</f>
        <v/>
      </c>
      <c r="AL312" s="418" t="str">
        <f ca="1">IF(AL302="Road",EXP($F310*INDEX(INDIRECT($D312),$E312,AL299,1)/100),"")</f>
        <v/>
      </c>
      <c r="AM312" s="418" t="str">
        <f t="shared" ref="AM312:BD312" ca="1" si="1427">IF(AM302="Road",EXP($F310*INDEX(INDIRECT($D312),$E312,AM299,1)/100),"")</f>
        <v/>
      </c>
      <c r="AN312" s="418" t="str">
        <f t="shared" ca="1" si="1427"/>
        <v/>
      </c>
      <c r="AO312" s="418" t="str">
        <f t="shared" ca="1" si="1427"/>
        <v/>
      </c>
      <c r="AP312" s="418" t="str">
        <f t="shared" ca="1" si="1427"/>
        <v/>
      </c>
      <c r="AQ312" s="418" t="str">
        <f t="shared" ca="1" si="1427"/>
        <v/>
      </c>
      <c r="AR312" s="418" t="str">
        <f t="shared" ca="1" si="1427"/>
        <v/>
      </c>
      <c r="AS312" s="418" t="str">
        <f t="shared" ca="1" si="1427"/>
        <v/>
      </c>
      <c r="AT312" s="418" t="str">
        <f t="shared" ca="1" si="1427"/>
        <v/>
      </c>
      <c r="AU312" s="418" t="str">
        <f t="shared" ca="1" si="1427"/>
        <v/>
      </c>
      <c r="AV312" s="418" t="str">
        <f t="shared" ca="1" si="1427"/>
        <v/>
      </c>
      <c r="AW312" s="418" t="str">
        <f t="shared" ca="1" si="1427"/>
        <v/>
      </c>
      <c r="AX312" s="418" t="str">
        <f t="shared" ca="1" si="1427"/>
        <v/>
      </c>
      <c r="AY312" s="418" t="str">
        <f t="shared" ca="1" si="1427"/>
        <v/>
      </c>
      <c r="AZ312" s="418" t="str">
        <f t="shared" ca="1" si="1427"/>
        <v/>
      </c>
      <c r="BA312" s="418">
        <f t="shared" ca="1" si="1427"/>
        <v>2.9255219659089351E-6</v>
      </c>
      <c r="BB312" s="418">
        <f t="shared" ca="1" si="1427"/>
        <v>2.9255219659089351E-6</v>
      </c>
      <c r="BC312" s="418">
        <f t="shared" ca="1" si="1427"/>
        <v>2.9255219659089351E-6</v>
      </c>
      <c r="BD312" s="419">
        <f t="shared" ca="1" si="1427"/>
        <v>2.9255219659089351E-6</v>
      </c>
      <c r="BE312" s="203"/>
      <c r="BG312" s="17" t="s">
        <v>235</v>
      </c>
      <c r="BH312" s="124">
        <f>BG236</f>
        <v>2</v>
      </c>
      <c r="BI312" s="124" t="str">
        <f>BG237</f>
        <v>lei1834</v>
      </c>
      <c r="BJ312" s="223" t="str">
        <f t="shared" ref="BJ312" si="1428">"core"&amp;BH312&amp;"_"&amp;BI312</f>
        <v>core2_lei1834</v>
      </c>
      <c r="BK312" s="124">
        <v>1</v>
      </c>
      <c r="BL312" s="41"/>
      <c r="BM312" s="417" t="str">
        <f ca="1">IF(BM302="Road",EXP($F310*INDEX(INDIRECT($D312),$E312,BM299,1)/100),"")</f>
        <v/>
      </c>
      <c r="BN312" s="418" t="str">
        <f t="shared" ref="BN312:CG312" ca="1" si="1429">IF(BN302="Road",EXP($F310*INDEX(INDIRECT($D312),$E312,BN299,1)/100),"")</f>
        <v/>
      </c>
      <c r="BO312" s="418" t="str">
        <f ca="1">IF(BO302="Road",EXP($F310*INDEX(INDIRECT($D312),$E312,BO299,1)/100),"")</f>
        <v/>
      </c>
      <c r="BP312" s="418" t="str">
        <f t="shared" ref="BP312:CG312" ca="1" si="1430">IF(BP302="Road",EXP($F310*INDEX(INDIRECT($D312),$E312,BP299,1)/100),"")</f>
        <v/>
      </c>
      <c r="BQ312" s="418" t="str">
        <f t="shared" ca="1" si="1430"/>
        <v/>
      </c>
      <c r="BR312" s="418" t="str">
        <f t="shared" ca="1" si="1430"/>
        <v/>
      </c>
      <c r="BS312" s="418" t="str">
        <f t="shared" ca="1" si="1430"/>
        <v/>
      </c>
      <c r="BT312" s="418" t="str">
        <f t="shared" ca="1" si="1430"/>
        <v/>
      </c>
      <c r="BU312" s="418" t="str">
        <f t="shared" ca="1" si="1430"/>
        <v/>
      </c>
      <c r="BV312" s="418" t="str">
        <f t="shared" ca="1" si="1430"/>
        <v/>
      </c>
      <c r="BW312" s="418" t="str">
        <f t="shared" ca="1" si="1430"/>
        <v/>
      </c>
      <c r="BX312" s="418" t="str">
        <f t="shared" ca="1" si="1430"/>
        <v/>
      </c>
      <c r="BY312" s="418" t="str">
        <f t="shared" ca="1" si="1430"/>
        <v/>
      </c>
      <c r="BZ312" s="418" t="str">
        <f t="shared" ca="1" si="1430"/>
        <v/>
      </c>
      <c r="CA312" s="418" t="str">
        <f t="shared" ca="1" si="1430"/>
        <v/>
      </c>
      <c r="CB312" s="418" t="str">
        <f t="shared" ca="1" si="1430"/>
        <v/>
      </c>
      <c r="CC312" s="418" t="str">
        <f t="shared" ca="1" si="1430"/>
        <v/>
      </c>
      <c r="CD312" s="418">
        <f t="shared" ca="1" si="1430"/>
        <v>2.9255219659089351E-6</v>
      </c>
      <c r="CE312" s="418">
        <f t="shared" ca="1" si="1430"/>
        <v>2.9255219659089351E-6</v>
      </c>
      <c r="CF312" s="418">
        <f t="shared" ca="1" si="1430"/>
        <v>2.9255219659089351E-6</v>
      </c>
      <c r="CG312" s="419">
        <f t="shared" ca="1" si="1430"/>
        <v>2.9255219659089351E-6</v>
      </c>
      <c r="CH312" s="203"/>
      <c r="CJ312" s="17" t="s">
        <v>235</v>
      </c>
      <c r="CK312" s="124">
        <f>CJ236</f>
        <v>2</v>
      </c>
      <c r="CL312" s="124" t="str">
        <f>CJ237</f>
        <v>work3564</v>
      </c>
      <c r="CM312" s="223" t="str">
        <f t="shared" ref="CM312" si="1431">"core"&amp;CK312&amp;"_"&amp;CL312</f>
        <v>core2_work3564</v>
      </c>
      <c r="CN312" s="124">
        <v>1</v>
      </c>
      <c r="CO312" s="41"/>
      <c r="CP312" s="417" t="str">
        <f ca="1">IF(CP302="Road",EXP($F310*INDEX(INDIRECT($D312),$E312,CP299,1)/100),"")</f>
        <v/>
      </c>
      <c r="CQ312" s="418" t="str">
        <f t="shared" ref="CQ312:DJ312" ca="1" si="1432">IF(CQ302="Road",EXP($F310*INDEX(INDIRECT($D312),$E312,CQ299,1)/100),"")</f>
        <v/>
      </c>
      <c r="CR312" s="418" t="str">
        <f ca="1">IF(CR302="Road",EXP($F310*INDEX(INDIRECT($D312),$E312,CR299,1)/100),"")</f>
        <v/>
      </c>
      <c r="CS312" s="418" t="str">
        <f t="shared" ref="CS312:DJ312" ca="1" si="1433">IF(CS302="Road",EXP($F310*INDEX(INDIRECT($D312),$E312,CS299,1)/100),"")</f>
        <v/>
      </c>
      <c r="CT312" s="418" t="str">
        <f t="shared" ca="1" si="1433"/>
        <v/>
      </c>
      <c r="CU312" s="418" t="str">
        <f t="shared" ca="1" si="1433"/>
        <v/>
      </c>
      <c r="CV312" s="418" t="str">
        <f t="shared" ca="1" si="1433"/>
        <v/>
      </c>
      <c r="CW312" s="418" t="str">
        <f t="shared" ca="1" si="1433"/>
        <v/>
      </c>
      <c r="CX312" s="418" t="str">
        <f t="shared" ca="1" si="1433"/>
        <v/>
      </c>
      <c r="CY312" s="418" t="str">
        <f t="shared" ca="1" si="1433"/>
        <v/>
      </c>
      <c r="CZ312" s="418" t="str">
        <f t="shared" ca="1" si="1433"/>
        <v/>
      </c>
      <c r="DA312" s="418" t="str">
        <f t="shared" ca="1" si="1433"/>
        <v/>
      </c>
      <c r="DB312" s="418" t="str">
        <f t="shared" ca="1" si="1433"/>
        <v/>
      </c>
      <c r="DC312" s="418" t="str">
        <f t="shared" ca="1" si="1433"/>
        <v/>
      </c>
      <c r="DD312" s="418" t="str">
        <f t="shared" ca="1" si="1433"/>
        <v/>
      </c>
      <c r="DE312" s="418" t="str">
        <f t="shared" ca="1" si="1433"/>
        <v/>
      </c>
      <c r="DF312" s="418" t="str">
        <f t="shared" ca="1" si="1433"/>
        <v/>
      </c>
      <c r="DG312" s="418">
        <f t="shared" ca="1" si="1433"/>
        <v>2.9255219659089351E-6</v>
      </c>
      <c r="DH312" s="418">
        <f t="shared" ca="1" si="1433"/>
        <v>2.9255219659089351E-6</v>
      </c>
      <c r="DI312" s="418">
        <f t="shared" ca="1" si="1433"/>
        <v>2.9255219659089351E-6</v>
      </c>
      <c r="DJ312" s="419">
        <f t="shared" ca="1" si="1433"/>
        <v>2.9255219659089351E-6</v>
      </c>
      <c r="DK312" s="203"/>
      <c r="DM312" s="17" t="s">
        <v>235</v>
      </c>
      <c r="DN312" s="124">
        <f>DM236</f>
        <v>2</v>
      </c>
      <c r="DO312" s="124" t="str">
        <f>DM237</f>
        <v>shop3564</v>
      </c>
      <c r="DP312" s="223" t="str">
        <f t="shared" ref="DP312" si="1434">"core"&amp;DN312&amp;"_"&amp;DO312</f>
        <v>core2_shop3564</v>
      </c>
      <c r="DQ312" s="124">
        <v>1</v>
      </c>
      <c r="DR312" s="41"/>
      <c r="DS312" s="417" t="str">
        <f ca="1">IF(DS302="Road",EXP($F310*INDEX(INDIRECT($D312),$E312,DS299,1)/100),"")</f>
        <v/>
      </c>
      <c r="DT312" s="418" t="str">
        <f t="shared" ref="DT312:EM312" ca="1" si="1435">IF(DT302="Road",EXP($F310*INDEX(INDIRECT($D312),$E312,DT299,1)/100),"")</f>
        <v/>
      </c>
      <c r="DU312" s="418" t="str">
        <f ca="1">IF(DU302="Road",EXP($F310*INDEX(INDIRECT($D312),$E312,DU299,1)/100),"")</f>
        <v/>
      </c>
      <c r="DV312" s="418" t="str">
        <f t="shared" ref="DV312:EM312" ca="1" si="1436">IF(DV302="Road",EXP($F310*INDEX(INDIRECT($D312),$E312,DV299,1)/100),"")</f>
        <v/>
      </c>
      <c r="DW312" s="418" t="str">
        <f t="shared" ca="1" si="1436"/>
        <v/>
      </c>
      <c r="DX312" s="418" t="str">
        <f t="shared" ca="1" si="1436"/>
        <v/>
      </c>
      <c r="DY312" s="418" t="str">
        <f t="shared" ca="1" si="1436"/>
        <v/>
      </c>
      <c r="DZ312" s="418" t="str">
        <f t="shared" ca="1" si="1436"/>
        <v/>
      </c>
      <c r="EA312" s="418" t="str">
        <f t="shared" ca="1" si="1436"/>
        <v/>
      </c>
      <c r="EB312" s="418" t="str">
        <f t="shared" ca="1" si="1436"/>
        <v/>
      </c>
      <c r="EC312" s="418" t="str">
        <f t="shared" ca="1" si="1436"/>
        <v/>
      </c>
      <c r="ED312" s="418" t="str">
        <f t="shared" ca="1" si="1436"/>
        <v/>
      </c>
      <c r="EE312" s="418" t="str">
        <f t="shared" ca="1" si="1436"/>
        <v/>
      </c>
      <c r="EF312" s="418" t="str">
        <f t="shared" ca="1" si="1436"/>
        <v/>
      </c>
      <c r="EG312" s="418" t="str">
        <f t="shared" ca="1" si="1436"/>
        <v/>
      </c>
      <c r="EH312" s="418" t="str">
        <f t="shared" ca="1" si="1436"/>
        <v/>
      </c>
      <c r="EI312" s="418" t="str">
        <f t="shared" ca="1" si="1436"/>
        <v/>
      </c>
      <c r="EJ312" s="418">
        <f t="shared" ca="1" si="1436"/>
        <v>2.9255219659089351E-6</v>
      </c>
      <c r="EK312" s="418">
        <f t="shared" ca="1" si="1436"/>
        <v>2.9255219659089351E-6</v>
      </c>
      <c r="EL312" s="418">
        <f t="shared" ca="1" si="1436"/>
        <v>2.9255219659089351E-6</v>
      </c>
      <c r="EM312" s="419">
        <f t="shared" ca="1" si="1436"/>
        <v>2.9255219659089351E-6</v>
      </c>
      <c r="EN312" s="203"/>
      <c r="EP312" s="17" t="s">
        <v>235</v>
      </c>
      <c r="EQ312" s="124">
        <f>EP236</f>
        <v>2</v>
      </c>
      <c r="ER312" s="124" t="str">
        <f>EP237</f>
        <v>lei3564</v>
      </c>
      <c r="ES312" s="223" t="str">
        <f t="shared" ref="ES312" si="1437">"core"&amp;EQ312&amp;"_"&amp;ER312</f>
        <v>core2_lei3564</v>
      </c>
      <c r="ET312" s="124">
        <v>1</v>
      </c>
      <c r="EU312" s="41"/>
      <c r="EV312" s="417" t="str">
        <f ca="1">IF(EV302="Road",EXP($F310*INDEX(INDIRECT($D312),$E312,EV299,1)/100),"")</f>
        <v/>
      </c>
      <c r="EW312" s="418" t="str">
        <f t="shared" ref="EW312:FP312" ca="1" si="1438">IF(EW302="Road",EXP($F310*INDEX(INDIRECT($D312),$E312,EW299,1)/100),"")</f>
        <v/>
      </c>
      <c r="EX312" s="418" t="str">
        <f ca="1">IF(EX302="Road",EXP($F310*INDEX(INDIRECT($D312),$E312,EX299,1)/100),"")</f>
        <v/>
      </c>
      <c r="EY312" s="418" t="str">
        <f t="shared" ref="EY312:FP312" ca="1" si="1439">IF(EY302="Road",EXP($F310*INDEX(INDIRECT($D312),$E312,EY299,1)/100),"")</f>
        <v/>
      </c>
      <c r="EZ312" s="418" t="str">
        <f t="shared" ca="1" si="1439"/>
        <v/>
      </c>
      <c r="FA312" s="418" t="str">
        <f t="shared" ca="1" si="1439"/>
        <v/>
      </c>
      <c r="FB312" s="418" t="str">
        <f t="shared" ca="1" si="1439"/>
        <v/>
      </c>
      <c r="FC312" s="418" t="str">
        <f t="shared" ca="1" si="1439"/>
        <v/>
      </c>
      <c r="FD312" s="418" t="str">
        <f t="shared" ca="1" si="1439"/>
        <v/>
      </c>
      <c r="FE312" s="418" t="str">
        <f t="shared" ca="1" si="1439"/>
        <v/>
      </c>
      <c r="FF312" s="418" t="str">
        <f t="shared" ca="1" si="1439"/>
        <v/>
      </c>
      <c r="FG312" s="418" t="str">
        <f t="shared" ca="1" si="1439"/>
        <v/>
      </c>
      <c r="FH312" s="418" t="str">
        <f t="shared" ca="1" si="1439"/>
        <v/>
      </c>
      <c r="FI312" s="418" t="str">
        <f t="shared" ca="1" si="1439"/>
        <v/>
      </c>
      <c r="FJ312" s="418" t="str">
        <f t="shared" ca="1" si="1439"/>
        <v/>
      </c>
      <c r="FK312" s="418" t="str">
        <f t="shared" ca="1" si="1439"/>
        <v/>
      </c>
      <c r="FL312" s="418" t="str">
        <f t="shared" ca="1" si="1439"/>
        <v/>
      </c>
      <c r="FM312" s="418">
        <f t="shared" ca="1" si="1439"/>
        <v>2.9255219659089351E-6</v>
      </c>
      <c r="FN312" s="418">
        <f t="shared" ca="1" si="1439"/>
        <v>2.9255219659089351E-6</v>
      </c>
      <c r="FO312" s="418">
        <f t="shared" ca="1" si="1439"/>
        <v>2.9255219659089351E-6</v>
      </c>
      <c r="FP312" s="419">
        <f t="shared" ca="1" si="1439"/>
        <v>2.9255219659089351E-6</v>
      </c>
      <c r="FQ312" s="203"/>
      <c r="FS312" s="17" t="s">
        <v>235</v>
      </c>
      <c r="FT312" s="124">
        <f>FS236</f>
        <v>2</v>
      </c>
      <c r="FU312" s="124" t="str">
        <f>FS237</f>
        <v>shop65</v>
      </c>
      <c r="FV312" s="223" t="str">
        <f t="shared" ref="FV312" si="1440">"core"&amp;FT312&amp;"_"&amp;FU312</f>
        <v>core2_shop65</v>
      </c>
      <c r="FW312" s="124">
        <v>1</v>
      </c>
      <c r="FX312" s="41"/>
      <c r="FY312" s="417" t="str">
        <f ca="1">IF(FY302="Road",EXP($F310*INDEX(INDIRECT($D312),$E312,FY299,1)/100),"")</f>
        <v/>
      </c>
      <c r="FZ312" s="418" t="str">
        <f t="shared" ref="FZ312:GS312" ca="1" si="1441">IF(FZ302="Road",EXP($F310*INDEX(INDIRECT($D312),$E312,FZ299,1)/100),"")</f>
        <v/>
      </c>
      <c r="GA312" s="418" t="str">
        <f ca="1">IF(GA302="Road",EXP($F310*INDEX(INDIRECT($D312),$E312,GA299,1)/100),"")</f>
        <v/>
      </c>
      <c r="GB312" s="418" t="str">
        <f t="shared" ref="GB312:GS312" ca="1" si="1442">IF(GB302="Road",EXP($F310*INDEX(INDIRECT($D312),$E312,GB299,1)/100),"")</f>
        <v/>
      </c>
      <c r="GC312" s="418" t="str">
        <f t="shared" ca="1" si="1442"/>
        <v/>
      </c>
      <c r="GD312" s="418" t="str">
        <f t="shared" ca="1" si="1442"/>
        <v/>
      </c>
      <c r="GE312" s="418" t="str">
        <f t="shared" ca="1" si="1442"/>
        <v/>
      </c>
      <c r="GF312" s="418" t="str">
        <f t="shared" ca="1" si="1442"/>
        <v/>
      </c>
      <c r="GG312" s="418" t="str">
        <f t="shared" ca="1" si="1442"/>
        <v/>
      </c>
      <c r="GH312" s="418" t="str">
        <f t="shared" ca="1" si="1442"/>
        <v/>
      </c>
      <c r="GI312" s="418" t="str">
        <f t="shared" ca="1" si="1442"/>
        <v/>
      </c>
      <c r="GJ312" s="418">
        <f t="shared" ca="1" si="1442"/>
        <v>2.9255219659089351E-6</v>
      </c>
      <c r="GK312" s="418">
        <f t="shared" ca="1" si="1442"/>
        <v>2.9255219659089351E-6</v>
      </c>
      <c r="GL312" s="418">
        <f t="shared" ca="1" si="1442"/>
        <v>2.9255219659089351E-6</v>
      </c>
      <c r="GM312" s="418">
        <f t="shared" ca="1" si="1442"/>
        <v>2.9255219659089351E-6</v>
      </c>
      <c r="GN312" s="418">
        <f t="shared" ca="1" si="1442"/>
        <v>2.9255219659089351E-6</v>
      </c>
      <c r="GO312" s="418">
        <f t="shared" ca="1" si="1442"/>
        <v>2.9255219659089351E-6</v>
      </c>
      <c r="GP312" s="418">
        <f t="shared" ca="1" si="1442"/>
        <v>2.9255219659089351E-6</v>
      </c>
      <c r="GQ312" s="418">
        <f t="shared" ca="1" si="1442"/>
        <v>2.9255219659089351E-6</v>
      </c>
      <c r="GR312" s="418">
        <f t="shared" ca="1" si="1442"/>
        <v>2.9255219659089351E-6</v>
      </c>
      <c r="GS312" s="419">
        <f t="shared" ca="1" si="1442"/>
        <v>2.9255219659089351E-6</v>
      </c>
      <c r="GT312" s="203"/>
      <c r="GV312" s="17" t="s">
        <v>235</v>
      </c>
      <c r="GW312" s="124">
        <f>GV236</f>
        <v>2</v>
      </c>
      <c r="GX312" s="124" t="str">
        <f>GV237</f>
        <v>lei65</v>
      </c>
      <c r="GY312" s="223" t="str">
        <f t="shared" ref="GY312" si="1443">"core"&amp;GW312&amp;"_"&amp;GX312</f>
        <v>core2_lei65</v>
      </c>
      <c r="GZ312" s="124">
        <v>1</v>
      </c>
      <c r="HA312" s="41"/>
      <c r="HB312" s="417" t="str">
        <f ca="1">IF(HB302="Road",EXP($F310*INDEX(INDIRECT($D312),$E312,HB299,1)/100),"")</f>
        <v/>
      </c>
      <c r="HC312" s="418" t="str">
        <f t="shared" ref="HC312:HV312" ca="1" si="1444">IF(HC302="Road",EXP($F310*INDEX(INDIRECT($D312),$E312,HC299,1)/100),"")</f>
        <v/>
      </c>
      <c r="HD312" s="418" t="str">
        <f ca="1">IF(HD302="Road",EXP($F310*INDEX(INDIRECT($D312),$E312,HD299,1)/100),"")</f>
        <v/>
      </c>
      <c r="HE312" s="418" t="str">
        <f t="shared" ref="HE312:HV312" ca="1" si="1445">IF(HE302="Road",EXP($F310*INDEX(INDIRECT($D312),$E312,HE299,1)/100),"")</f>
        <v/>
      </c>
      <c r="HF312" s="418" t="str">
        <f t="shared" ca="1" si="1445"/>
        <v/>
      </c>
      <c r="HG312" s="418" t="str">
        <f t="shared" ca="1" si="1445"/>
        <v/>
      </c>
      <c r="HH312" s="418" t="str">
        <f t="shared" ca="1" si="1445"/>
        <v/>
      </c>
      <c r="HI312" s="418" t="str">
        <f t="shared" ca="1" si="1445"/>
        <v/>
      </c>
      <c r="HJ312" s="418" t="str">
        <f t="shared" ca="1" si="1445"/>
        <v/>
      </c>
      <c r="HK312" s="418" t="str">
        <f t="shared" ca="1" si="1445"/>
        <v/>
      </c>
      <c r="HL312" s="418" t="str">
        <f t="shared" ca="1" si="1445"/>
        <v/>
      </c>
      <c r="HM312" s="418">
        <f t="shared" ca="1" si="1445"/>
        <v>2.9255219659089351E-6</v>
      </c>
      <c r="HN312" s="418">
        <f t="shared" ca="1" si="1445"/>
        <v>2.9255219659089351E-6</v>
      </c>
      <c r="HO312" s="418">
        <f t="shared" ca="1" si="1445"/>
        <v>2.9255219659089351E-6</v>
      </c>
      <c r="HP312" s="418">
        <f t="shared" ca="1" si="1445"/>
        <v>2.9255219659089351E-6</v>
      </c>
      <c r="HQ312" s="418">
        <f t="shared" ca="1" si="1445"/>
        <v>2.9255219659089351E-6</v>
      </c>
      <c r="HR312" s="418">
        <f t="shared" ca="1" si="1445"/>
        <v>2.9255219659089351E-6</v>
      </c>
      <c r="HS312" s="418">
        <f t="shared" ca="1" si="1445"/>
        <v>2.9255219659089351E-6</v>
      </c>
      <c r="HT312" s="418">
        <f t="shared" ca="1" si="1445"/>
        <v>2.9255219659089351E-6</v>
      </c>
      <c r="HU312" s="418">
        <f t="shared" ca="1" si="1445"/>
        <v>2.9255219659089351E-6</v>
      </c>
      <c r="HV312" s="419">
        <f t="shared" ca="1" si="1445"/>
        <v>2.9255219659089351E-6</v>
      </c>
      <c r="HW312" s="203"/>
    </row>
    <row r="313" spans="1:231" ht="15.75" thickBot="1">
      <c r="A313" s="19" t="s">
        <v>236</v>
      </c>
      <c r="B313" s="125">
        <f>A236</f>
        <v>2</v>
      </c>
      <c r="C313" s="125" t="str">
        <f>A237</f>
        <v>work1834</v>
      </c>
      <c r="D313" s="224"/>
      <c r="E313" s="125"/>
      <c r="F313" s="42"/>
      <c r="G313" s="414" t="str">
        <f ca="1">IF(G302="Road",EXP(G312)/(EXP(G312)+EXP($F307)),"")</f>
        <v/>
      </c>
      <c r="H313" s="415" t="str">
        <f t="shared" ref="H313:AA313" ca="1" si="1446">IF(H302="Road",EXP(H312)/(EXP(H312)+EXP($F307)),"")</f>
        <v/>
      </c>
      <c r="I313" s="415" t="str">
        <f ca="1">IF(I302="Road",EXP(I312)/(EXP(I312)+EXP($F307)),"")</f>
        <v/>
      </c>
      <c r="J313" s="415" t="str">
        <f t="shared" ref="J313:AA313" ca="1" si="1447">IF(J302="Road",EXP(J312)/(EXP(J312)+EXP($F307)),"")</f>
        <v/>
      </c>
      <c r="K313" s="415" t="str">
        <f t="shared" ca="1" si="1447"/>
        <v/>
      </c>
      <c r="L313" s="415" t="str">
        <f t="shared" ca="1" si="1447"/>
        <v/>
      </c>
      <c r="M313" s="415" t="str">
        <f t="shared" ca="1" si="1447"/>
        <v/>
      </c>
      <c r="N313" s="415" t="str">
        <f t="shared" ca="1" si="1447"/>
        <v/>
      </c>
      <c r="O313" s="415" t="str">
        <f t="shared" ca="1" si="1447"/>
        <v/>
      </c>
      <c r="P313" s="415" t="str">
        <f t="shared" ca="1" si="1447"/>
        <v/>
      </c>
      <c r="Q313" s="415" t="str">
        <f t="shared" ca="1" si="1447"/>
        <v/>
      </c>
      <c r="R313" s="415" t="str">
        <f t="shared" ca="1" si="1447"/>
        <v/>
      </c>
      <c r="S313" s="415" t="str">
        <f t="shared" ca="1" si="1447"/>
        <v/>
      </c>
      <c r="T313" s="415" t="str">
        <f t="shared" ca="1" si="1447"/>
        <v/>
      </c>
      <c r="U313" s="415" t="str">
        <f t="shared" ca="1" si="1447"/>
        <v/>
      </c>
      <c r="V313" s="415" t="str">
        <f t="shared" ca="1" si="1447"/>
        <v/>
      </c>
      <c r="W313" s="415" t="str">
        <f t="shared" ca="1" si="1447"/>
        <v/>
      </c>
      <c r="X313" s="415">
        <f t="shared" ca="1" si="1447"/>
        <v>0.99999525855049831</v>
      </c>
      <c r="Y313" s="415">
        <f t="shared" ca="1" si="1447"/>
        <v>0.99999525855049831</v>
      </c>
      <c r="Z313" s="415">
        <f t="shared" ca="1" si="1447"/>
        <v>0.99999525855049831</v>
      </c>
      <c r="AA313" s="416">
        <f t="shared" ca="1" si="1447"/>
        <v>0.99999525855049831</v>
      </c>
      <c r="AB313" s="205"/>
      <c r="AD313" s="19" t="s">
        <v>236</v>
      </c>
      <c r="AE313" s="125">
        <f>AD236</f>
        <v>2</v>
      </c>
      <c r="AF313" s="125" t="str">
        <f>AD237</f>
        <v>shop1834</v>
      </c>
      <c r="AG313" s="224"/>
      <c r="AH313" s="125"/>
      <c r="AI313" s="42"/>
      <c r="AJ313" s="414" t="str">
        <f ca="1">IF(AJ302="Road",EXP(AJ312)/(EXP(AJ312)+EXP($F307)),"")</f>
        <v/>
      </c>
      <c r="AK313" s="415" t="str">
        <f t="shared" ref="AK313:BD313" ca="1" si="1448">IF(AK302="Road",EXP(AK312)/(EXP(AK312)+EXP($F307)),"")</f>
        <v/>
      </c>
      <c r="AL313" s="415" t="str">
        <f ca="1">IF(AL302="Road",EXP(AL312)/(EXP(AL312)+EXP($F307)),"")</f>
        <v/>
      </c>
      <c r="AM313" s="415" t="str">
        <f t="shared" ref="AM313:BD313" ca="1" si="1449">IF(AM302="Road",EXP(AM312)/(EXP(AM312)+EXP($F307)),"")</f>
        <v/>
      </c>
      <c r="AN313" s="415" t="str">
        <f t="shared" ca="1" si="1449"/>
        <v/>
      </c>
      <c r="AO313" s="415" t="str">
        <f t="shared" ca="1" si="1449"/>
        <v/>
      </c>
      <c r="AP313" s="415" t="str">
        <f t="shared" ca="1" si="1449"/>
        <v/>
      </c>
      <c r="AQ313" s="415" t="str">
        <f t="shared" ca="1" si="1449"/>
        <v/>
      </c>
      <c r="AR313" s="415" t="str">
        <f t="shared" ca="1" si="1449"/>
        <v/>
      </c>
      <c r="AS313" s="415" t="str">
        <f t="shared" ca="1" si="1449"/>
        <v/>
      </c>
      <c r="AT313" s="415" t="str">
        <f t="shared" ca="1" si="1449"/>
        <v/>
      </c>
      <c r="AU313" s="415" t="str">
        <f t="shared" ca="1" si="1449"/>
        <v/>
      </c>
      <c r="AV313" s="415" t="str">
        <f t="shared" ca="1" si="1449"/>
        <v/>
      </c>
      <c r="AW313" s="415" t="str">
        <f t="shared" ca="1" si="1449"/>
        <v/>
      </c>
      <c r="AX313" s="415" t="str">
        <f t="shared" ca="1" si="1449"/>
        <v/>
      </c>
      <c r="AY313" s="415" t="str">
        <f t="shared" ca="1" si="1449"/>
        <v/>
      </c>
      <c r="AZ313" s="415" t="str">
        <f t="shared" ca="1" si="1449"/>
        <v/>
      </c>
      <c r="BA313" s="415">
        <f t="shared" ca="1" si="1449"/>
        <v>0.99999525855049831</v>
      </c>
      <c r="BB313" s="415">
        <f t="shared" ca="1" si="1449"/>
        <v>0.99999525855049831</v>
      </c>
      <c r="BC313" s="415">
        <f t="shared" ca="1" si="1449"/>
        <v>0.99999525855049831</v>
      </c>
      <c r="BD313" s="416">
        <f t="shared" ca="1" si="1449"/>
        <v>0.99999525855049831</v>
      </c>
      <c r="BE313" s="205"/>
      <c r="BG313" s="19" t="s">
        <v>236</v>
      </c>
      <c r="BH313" s="125">
        <f>BG236</f>
        <v>2</v>
      </c>
      <c r="BI313" s="125" t="str">
        <f>BG237</f>
        <v>lei1834</v>
      </c>
      <c r="BJ313" s="224"/>
      <c r="BK313" s="125"/>
      <c r="BL313" s="42"/>
      <c r="BM313" s="414" t="str">
        <f ca="1">IF(BM302="Road",EXP(BM312)/(EXP(BM312)+EXP($F307)),"")</f>
        <v/>
      </c>
      <c r="BN313" s="415" t="str">
        <f t="shared" ref="BN313:CG313" ca="1" si="1450">IF(BN302="Road",EXP(BN312)/(EXP(BN312)+EXP($F307)),"")</f>
        <v/>
      </c>
      <c r="BO313" s="415" t="str">
        <f ca="1">IF(BO302="Road",EXP(BO312)/(EXP(BO312)+EXP($F307)),"")</f>
        <v/>
      </c>
      <c r="BP313" s="415" t="str">
        <f t="shared" ref="BP313:CG313" ca="1" si="1451">IF(BP302="Road",EXP(BP312)/(EXP(BP312)+EXP($F307)),"")</f>
        <v/>
      </c>
      <c r="BQ313" s="415" t="str">
        <f t="shared" ca="1" si="1451"/>
        <v/>
      </c>
      <c r="BR313" s="415" t="str">
        <f t="shared" ca="1" si="1451"/>
        <v/>
      </c>
      <c r="BS313" s="415" t="str">
        <f t="shared" ca="1" si="1451"/>
        <v/>
      </c>
      <c r="BT313" s="415" t="str">
        <f t="shared" ca="1" si="1451"/>
        <v/>
      </c>
      <c r="BU313" s="415" t="str">
        <f t="shared" ca="1" si="1451"/>
        <v/>
      </c>
      <c r="BV313" s="415" t="str">
        <f t="shared" ca="1" si="1451"/>
        <v/>
      </c>
      <c r="BW313" s="415" t="str">
        <f t="shared" ca="1" si="1451"/>
        <v/>
      </c>
      <c r="BX313" s="415" t="str">
        <f t="shared" ca="1" si="1451"/>
        <v/>
      </c>
      <c r="BY313" s="415" t="str">
        <f t="shared" ca="1" si="1451"/>
        <v/>
      </c>
      <c r="BZ313" s="415" t="str">
        <f t="shared" ca="1" si="1451"/>
        <v/>
      </c>
      <c r="CA313" s="415" t="str">
        <f t="shared" ca="1" si="1451"/>
        <v/>
      </c>
      <c r="CB313" s="415" t="str">
        <f t="shared" ca="1" si="1451"/>
        <v/>
      </c>
      <c r="CC313" s="415" t="str">
        <f t="shared" ca="1" si="1451"/>
        <v/>
      </c>
      <c r="CD313" s="415">
        <f t="shared" ca="1" si="1451"/>
        <v>0.99999525855049831</v>
      </c>
      <c r="CE313" s="415">
        <f t="shared" ca="1" si="1451"/>
        <v>0.99999525855049831</v>
      </c>
      <c r="CF313" s="415">
        <f t="shared" ca="1" si="1451"/>
        <v>0.99999525855049831</v>
      </c>
      <c r="CG313" s="416">
        <f t="shared" ca="1" si="1451"/>
        <v>0.99999525855049831</v>
      </c>
      <c r="CH313" s="205"/>
      <c r="CJ313" s="19" t="s">
        <v>236</v>
      </c>
      <c r="CK313" s="125">
        <f>CJ236</f>
        <v>2</v>
      </c>
      <c r="CL313" s="125" t="str">
        <f>CJ237</f>
        <v>work3564</v>
      </c>
      <c r="CM313" s="224"/>
      <c r="CN313" s="125"/>
      <c r="CO313" s="42"/>
      <c r="CP313" s="414" t="str">
        <f ca="1">IF(CP302="Road",EXP(CP312)/(EXP(CP312)+EXP($F307)),"")</f>
        <v/>
      </c>
      <c r="CQ313" s="415" t="str">
        <f t="shared" ref="CQ313:DJ313" ca="1" si="1452">IF(CQ302="Road",EXP(CQ312)/(EXP(CQ312)+EXP($F307)),"")</f>
        <v/>
      </c>
      <c r="CR313" s="415" t="str">
        <f ca="1">IF(CR302="Road",EXP(CR312)/(EXP(CR312)+EXP($F307)),"")</f>
        <v/>
      </c>
      <c r="CS313" s="415" t="str">
        <f t="shared" ref="CS313:DJ313" ca="1" si="1453">IF(CS302="Road",EXP(CS312)/(EXP(CS312)+EXP($F307)),"")</f>
        <v/>
      </c>
      <c r="CT313" s="415" t="str">
        <f t="shared" ca="1" si="1453"/>
        <v/>
      </c>
      <c r="CU313" s="415" t="str">
        <f t="shared" ca="1" si="1453"/>
        <v/>
      </c>
      <c r="CV313" s="415" t="str">
        <f t="shared" ca="1" si="1453"/>
        <v/>
      </c>
      <c r="CW313" s="415" t="str">
        <f t="shared" ca="1" si="1453"/>
        <v/>
      </c>
      <c r="CX313" s="415" t="str">
        <f t="shared" ca="1" si="1453"/>
        <v/>
      </c>
      <c r="CY313" s="415" t="str">
        <f t="shared" ca="1" si="1453"/>
        <v/>
      </c>
      <c r="CZ313" s="415" t="str">
        <f t="shared" ca="1" si="1453"/>
        <v/>
      </c>
      <c r="DA313" s="415" t="str">
        <f t="shared" ca="1" si="1453"/>
        <v/>
      </c>
      <c r="DB313" s="415" t="str">
        <f t="shared" ca="1" si="1453"/>
        <v/>
      </c>
      <c r="DC313" s="415" t="str">
        <f t="shared" ca="1" si="1453"/>
        <v/>
      </c>
      <c r="DD313" s="415" t="str">
        <f t="shared" ca="1" si="1453"/>
        <v/>
      </c>
      <c r="DE313" s="415" t="str">
        <f t="shared" ca="1" si="1453"/>
        <v/>
      </c>
      <c r="DF313" s="415" t="str">
        <f t="shared" ca="1" si="1453"/>
        <v/>
      </c>
      <c r="DG313" s="415">
        <f t="shared" ca="1" si="1453"/>
        <v>0.99999525855049831</v>
      </c>
      <c r="DH313" s="415">
        <f t="shared" ca="1" si="1453"/>
        <v>0.99999525855049831</v>
      </c>
      <c r="DI313" s="415">
        <f t="shared" ca="1" si="1453"/>
        <v>0.99999525855049831</v>
      </c>
      <c r="DJ313" s="416">
        <f t="shared" ca="1" si="1453"/>
        <v>0.99999525855049831</v>
      </c>
      <c r="DK313" s="205"/>
      <c r="DM313" s="19" t="s">
        <v>236</v>
      </c>
      <c r="DN313" s="125">
        <f>DM236</f>
        <v>2</v>
      </c>
      <c r="DO313" s="125" t="str">
        <f>DM237</f>
        <v>shop3564</v>
      </c>
      <c r="DP313" s="224"/>
      <c r="DQ313" s="125"/>
      <c r="DR313" s="42"/>
      <c r="DS313" s="414" t="str">
        <f ca="1">IF(DS302="Road",EXP(DS312)/(EXP(DS312)+EXP($F307)),"")</f>
        <v/>
      </c>
      <c r="DT313" s="415" t="str">
        <f t="shared" ref="DT313:EM313" ca="1" si="1454">IF(DT302="Road",EXP(DT312)/(EXP(DT312)+EXP($F307)),"")</f>
        <v/>
      </c>
      <c r="DU313" s="415" t="str">
        <f ca="1">IF(DU302="Road",EXP(DU312)/(EXP(DU312)+EXP($F307)),"")</f>
        <v/>
      </c>
      <c r="DV313" s="415" t="str">
        <f t="shared" ref="DV313:EM313" ca="1" si="1455">IF(DV302="Road",EXP(DV312)/(EXP(DV312)+EXP($F307)),"")</f>
        <v/>
      </c>
      <c r="DW313" s="415" t="str">
        <f t="shared" ca="1" si="1455"/>
        <v/>
      </c>
      <c r="DX313" s="415" t="str">
        <f t="shared" ca="1" si="1455"/>
        <v/>
      </c>
      <c r="DY313" s="415" t="str">
        <f t="shared" ca="1" si="1455"/>
        <v/>
      </c>
      <c r="DZ313" s="415" t="str">
        <f t="shared" ca="1" si="1455"/>
        <v/>
      </c>
      <c r="EA313" s="415" t="str">
        <f t="shared" ca="1" si="1455"/>
        <v/>
      </c>
      <c r="EB313" s="415" t="str">
        <f t="shared" ca="1" si="1455"/>
        <v/>
      </c>
      <c r="EC313" s="415" t="str">
        <f t="shared" ca="1" si="1455"/>
        <v/>
      </c>
      <c r="ED313" s="415" t="str">
        <f t="shared" ca="1" si="1455"/>
        <v/>
      </c>
      <c r="EE313" s="415" t="str">
        <f t="shared" ca="1" si="1455"/>
        <v/>
      </c>
      <c r="EF313" s="415" t="str">
        <f t="shared" ca="1" si="1455"/>
        <v/>
      </c>
      <c r="EG313" s="415" t="str">
        <f t="shared" ca="1" si="1455"/>
        <v/>
      </c>
      <c r="EH313" s="415" t="str">
        <f t="shared" ca="1" si="1455"/>
        <v/>
      </c>
      <c r="EI313" s="415" t="str">
        <f t="shared" ca="1" si="1455"/>
        <v/>
      </c>
      <c r="EJ313" s="415">
        <f t="shared" ca="1" si="1455"/>
        <v>0.99999525855049831</v>
      </c>
      <c r="EK313" s="415">
        <f t="shared" ca="1" si="1455"/>
        <v>0.99999525855049831</v>
      </c>
      <c r="EL313" s="415">
        <f t="shared" ca="1" si="1455"/>
        <v>0.99999525855049831</v>
      </c>
      <c r="EM313" s="416">
        <f t="shared" ca="1" si="1455"/>
        <v>0.99999525855049831</v>
      </c>
      <c r="EN313" s="205"/>
      <c r="EP313" s="19" t="s">
        <v>236</v>
      </c>
      <c r="EQ313" s="125">
        <f>EP236</f>
        <v>2</v>
      </c>
      <c r="ER313" s="125" t="str">
        <f>EP237</f>
        <v>lei3564</v>
      </c>
      <c r="ES313" s="224"/>
      <c r="ET313" s="125"/>
      <c r="EU313" s="42"/>
      <c r="EV313" s="414" t="str">
        <f ca="1">IF(EV302="Road",EXP(EV312)/(EXP(EV312)+EXP($F307)),"")</f>
        <v/>
      </c>
      <c r="EW313" s="415" t="str">
        <f t="shared" ref="EW313:FP313" ca="1" si="1456">IF(EW302="Road",EXP(EW312)/(EXP(EW312)+EXP($F307)),"")</f>
        <v/>
      </c>
      <c r="EX313" s="415" t="str">
        <f ca="1">IF(EX302="Road",EXP(EX312)/(EXP(EX312)+EXP($F307)),"")</f>
        <v/>
      </c>
      <c r="EY313" s="415" t="str">
        <f t="shared" ref="EY313:FP313" ca="1" si="1457">IF(EY302="Road",EXP(EY312)/(EXP(EY312)+EXP($F307)),"")</f>
        <v/>
      </c>
      <c r="EZ313" s="415" t="str">
        <f t="shared" ca="1" si="1457"/>
        <v/>
      </c>
      <c r="FA313" s="415" t="str">
        <f t="shared" ca="1" si="1457"/>
        <v/>
      </c>
      <c r="FB313" s="415" t="str">
        <f t="shared" ca="1" si="1457"/>
        <v/>
      </c>
      <c r="FC313" s="415" t="str">
        <f t="shared" ca="1" si="1457"/>
        <v/>
      </c>
      <c r="FD313" s="415" t="str">
        <f t="shared" ca="1" si="1457"/>
        <v/>
      </c>
      <c r="FE313" s="415" t="str">
        <f t="shared" ca="1" si="1457"/>
        <v/>
      </c>
      <c r="FF313" s="415" t="str">
        <f t="shared" ca="1" si="1457"/>
        <v/>
      </c>
      <c r="FG313" s="415" t="str">
        <f t="shared" ca="1" si="1457"/>
        <v/>
      </c>
      <c r="FH313" s="415" t="str">
        <f t="shared" ca="1" si="1457"/>
        <v/>
      </c>
      <c r="FI313" s="415" t="str">
        <f t="shared" ca="1" si="1457"/>
        <v/>
      </c>
      <c r="FJ313" s="415" t="str">
        <f t="shared" ca="1" si="1457"/>
        <v/>
      </c>
      <c r="FK313" s="415" t="str">
        <f t="shared" ca="1" si="1457"/>
        <v/>
      </c>
      <c r="FL313" s="415" t="str">
        <f t="shared" ca="1" si="1457"/>
        <v/>
      </c>
      <c r="FM313" s="415">
        <f t="shared" ca="1" si="1457"/>
        <v>0.99999525855049831</v>
      </c>
      <c r="FN313" s="415">
        <f t="shared" ca="1" si="1457"/>
        <v>0.99999525855049831</v>
      </c>
      <c r="FO313" s="415">
        <f t="shared" ca="1" si="1457"/>
        <v>0.99999525855049831</v>
      </c>
      <c r="FP313" s="416">
        <f t="shared" ca="1" si="1457"/>
        <v>0.99999525855049831</v>
      </c>
      <c r="FQ313" s="205"/>
      <c r="FS313" s="19" t="s">
        <v>236</v>
      </c>
      <c r="FT313" s="125">
        <f>FS236</f>
        <v>2</v>
      </c>
      <c r="FU313" s="125" t="str">
        <f>FS237</f>
        <v>shop65</v>
      </c>
      <c r="FV313" s="224"/>
      <c r="FW313" s="125"/>
      <c r="FX313" s="42"/>
      <c r="FY313" s="414" t="str">
        <f ca="1">IF(FY302="Road",EXP(FY312)/(EXP(FY312)+EXP($F307)),"")</f>
        <v/>
      </c>
      <c r="FZ313" s="415" t="str">
        <f t="shared" ref="FZ313:GS313" ca="1" si="1458">IF(FZ302="Road",EXP(FZ312)/(EXP(FZ312)+EXP($F307)),"")</f>
        <v/>
      </c>
      <c r="GA313" s="415" t="str">
        <f ca="1">IF(GA302="Road",EXP(GA312)/(EXP(GA312)+EXP($F307)),"")</f>
        <v/>
      </c>
      <c r="GB313" s="415" t="str">
        <f t="shared" ref="GB313:GS313" ca="1" si="1459">IF(GB302="Road",EXP(GB312)/(EXP(GB312)+EXP($F307)),"")</f>
        <v/>
      </c>
      <c r="GC313" s="415" t="str">
        <f t="shared" ca="1" si="1459"/>
        <v/>
      </c>
      <c r="GD313" s="415" t="str">
        <f t="shared" ca="1" si="1459"/>
        <v/>
      </c>
      <c r="GE313" s="415" t="str">
        <f t="shared" ca="1" si="1459"/>
        <v/>
      </c>
      <c r="GF313" s="415" t="str">
        <f t="shared" ca="1" si="1459"/>
        <v/>
      </c>
      <c r="GG313" s="415" t="str">
        <f t="shared" ca="1" si="1459"/>
        <v/>
      </c>
      <c r="GH313" s="415" t="str">
        <f t="shared" ca="1" si="1459"/>
        <v/>
      </c>
      <c r="GI313" s="415" t="str">
        <f t="shared" ca="1" si="1459"/>
        <v/>
      </c>
      <c r="GJ313" s="415">
        <f t="shared" ca="1" si="1459"/>
        <v>0.99999525855049831</v>
      </c>
      <c r="GK313" s="415">
        <f t="shared" ca="1" si="1459"/>
        <v>0.99999525855049831</v>
      </c>
      <c r="GL313" s="415">
        <f t="shared" ca="1" si="1459"/>
        <v>0.99999525855049831</v>
      </c>
      <c r="GM313" s="415">
        <f t="shared" ca="1" si="1459"/>
        <v>0.99999525855049831</v>
      </c>
      <c r="GN313" s="415">
        <f t="shared" ca="1" si="1459"/>
        <v>0.99999525855049831</v>
      </c>
      <c r="GO313" s="415">
        <f t="shared" ca="1" si="1459"/>
        <v>0.99999525855049831</v>
      </c>
      <c r="GP313" s="415">
        <f t="shared" ca="1" si="1459"/>
        <v>0.99999525855049831</v>
      </c>
      <c r="GQ313" s="415">
        <f t="shared" ca="1" si="1459"/>
        <v>0.99999525855049831</v>
      </c>
      <c r="GR313" s="415">
        <f t="shared" ca="1" si="1459"/>
        <v>0.99999525855049831</v>
      </c>
      <c r="GS313" s="416">
        <f t="shared" ca="1" si="1459"/>
        <v>0.99999525855049831</v>
      </c>
      <c r="GT313" s="205"/>
      <c r="GV313" s="19" t="s">
        <v>236</v>
      </c>
      <c r="GW313" s="125">
        <f>GV236</f>
        <v>2</v>
      </c>
      <c r="GX313" s="125" t="str">
        <f>GV237</f>
        <v>lei65</v>
      </c>
      <c r="GY313" s="224"/>
      <c r="GZ313" s="125"/>
      <c r="HA313" s="42"/>
      <c r="HB313" s="414" t="str">
        <f ca="1">IF(HB302="Road",EXP(HB312)/(EXP(HB312)+EXP($F307)),"")</f>
        <v/>
      </c>
      <c r="HC313" s="415" t="str">
        <f t="shared" ref="HC313:HV313" ca="1" si="1460">IF(HC302="Road",EXP(HC312)/(EXP(HC312)+EXP($F307)),"")</f>
        <v/>
      </c>
      <c r="HD313" s="415" t="str">
        <f ca="1">IF(HD302="Road",EXP(HD312)/(EXP(HD312)+EXP($F307)),"")</f>
        <v/>
      </c>
      <c r="HE313" s="415" t="str">
        <f t="shared" ref="HE313:HV313" ca="1" si="1461">IF(HE302="Road",EXP(HE312)/(EXP(HE312)+EXP($F307)),"")</f>
        <v/>
      </c>
      <c r="HF313" s="415" t="str">
        <f t="shared" ca="1" si="1461"/>
        <v/>
      </c>
      <c r="HG313" s="415" t="str">
        <f t="shared" ca="1" si="1461"/>
        <v/>
      </c>
      <c r="HH313" s="415" t="str">
        <f t="shared" ca="1" si="1461"/>
        <v/>
      </c>
      <c r="HI313" s="415" t="str">
        <f t="shared" ca="1" si="1461"/>
        <v/>
      </c>
      <c r="HJ313" s="415" t="str">
        <f t="shared" ca="1" si="1461"/>
        <v/>
      </c>
      <c r="HK313" s="415" t="str">
        <f t="shared" ca="1" si="1461"/>
        <v/>
      </c>
      <c r="HL313" s="415" t="str">
        <f t="shared" ca="1" si="1461"/>
        <v/>
      </c>
      <c r="HM313" s="415">
        <f t="shared" ca="1" si="1461"/>
        <v>0.99999525855049831</v>
      </c>
      <c r="HN313" s="415">
        <f t="shared" ca="1" si="1461"/>
        <v>0.99999525855049831</v>
      </c>
      <c r="HO313" s="415">
        <f t="shared" ca="1" si="1461"/>
        <v>0.99999525855049831</v>
      </c>
      <c r="HP313" s="415">
        <f t="shared" ca="1" si="1461"/>
        <v>0.99999525855049831</v>
      </c>
      <c r="HQ313" s="415">
        <f t="shared" ca="1" si="1461"/>
        <v>0.99999525855049831</v>
      </c>
      <c r="HR313" s="415">
        <f t="shared" ca="1" si="1461"/>
        <v>0.99999525855049831</v>
      </c>
      <c r="HS313" s="415">
        <f t="shared" ca="1" si="1461"/>
        <v>0.99999525855049831</v>
      </c>
      <c r="HT313" s="415">
        <f t="shared" ca="1" si="1461"/>
        <v>0.99999525855049831</v>
      </c>
      <c r="HU313" s="415">
        <f t="shared" ca="1" si="1461"/>
        <v>0.99999525855049831</v>
      </c>
      <c r="HV313" s="416">
        <f t="shared" ca="1" si="1461"/>
        <v>0.99999525855049831</v>
      </c>
      <c r="HW313" s="205"/>
    </row>
    <row r="314" spans="1:231" ht="15">
      <c r="A314" s="17" t="s">
        <v>238</v>
      </c>
      <c r="B314" s="124">
        <f>A236</f>
        <v>2</v>
      </c>
      <c r="C314" s="124" t="str">
        <f>A237</f>
        <v>work1834</v>
      </c>
      <c r="D314" s="210"/>
      <c r="E314" s="124">
        <v>8</v>
      </c>
      <c r="F314" s="41"/>
      <c r="G314" s="417">
        <f ca="1">IF(G302="Facility",EXP(F311+F309*INDEX(INDIRECT("input"&amp;$B300),$E314,G299)+F308*2*G301),"")</f>
        <v>5.2745706304711953E-3</v>
      </c>
      <c r="H314" s="418">
        <f ca="1">IF(H302="Facility",EXP(F311+F309*INDEX(INDIRECT("input"&amp;$B300),$E314,H299)+F308*2*H301),"")</f>
        <v>3.2329237340043334E-3</v>
      </c>
      <c r="I314" s="418">
        <f ca="1">IF(I302="Facility",EXP(F311+F309*INDEX(INDIRECT("input"&amp;$B300),$E314,I299)+F308*2*I301),"")</f>
        <v>1.9815443951984421E-3</v>
      </c>
      <c r="J314" s="418">
        <f ca="1">IF(J302="Facility",EXP(F311+F309*INDEX(INDIRECT("input"&amp;$B300),$E314,J299)+F308*2*J301),"")</f>
        <v>1.2145409274096723E-3</v>
      </c>
      <c r="K314" s="418">
        <f ca="1">IF(K302="Facility",EXP(F311+F309*INDEX(INDIRECT("input"&amp;$B300),$E314,K299)+F308*2*K301),"")</f>
        <v>7.4442423189081356E-4</v>
      </c>
      <c r="L314" s="418">
        <f ca="1">IF(L302="Facility",EXP(F311+F309*INDEX(INDIRECT("input"&amp;$B300),$E314,L299)+F308*2*L301),"")</f>
        <v>4.562772851205063E-4</v>
      </c>
      <c r="M314" s="418">
        <f ca="1">IF(M302="Facility",EXP(F311+F309*INDEX(INDIRECT("input"&amp;$B300),$E314,M299)+F308*2*M301),"")</f>
        <v>2.796644063938469E-4</v>
      </c>
      <c r="N314" s="418">
        <f ca="1">IF(N302="Facility",EXP(F311+F309*INDEX(INDIRECT("input"&amp;$B300),$E314,N299)+F308*2*N301),"")</f>
        <v>1.7141370555618694E-4</v>
      </c>
      <c r="O314" s="418">
        <f ca="1">IF(O302="Facility",EXP(F311+F309*INDEX(INDIRECT("input"&amp;$B300),$E314,O299)+F308*2*O301),"")</f>
        <v>1.0506399019946796E-4</v>
      </c>
      <c r="P314" s="418">
        <f ca="1">IF(P302="Facility",EXP(F311+F309*INDEX(INDIRECT("input"&amp;$B300),$E314,P299)+F308*2*P301),"")</f>
        <v>6.4396496189248162E-5</v>
      </c>
      <c r="Q314" s="418">
        <f ca="1">IF(Q302="Facility",EXP(F311+F309*INDEX(INDIRECT("input"&amp;$B300),$E314,Q299)+F308*2*Q301),"")</f>
        <v>3.9470314363453956E-5</v>
      </c>
      <c r="R314" s="418">
        <f ca="1">IF(R302="Facility",EXP(F311+F309*INDEX(INDIRECT("input"&amp;$B300),$E314,R299)+F308*2*R301),"")</f>
        <v>2.4192398781628089E-5</v>
      </c>
      <c r="S314" s="418">
        <f ca="1">IF(S302="Facility",EXP(F311+F309*INDEX(INDIRECT("input"&amp;$B300),$E314,S299)+F308*2*S301),"")</f>
        <v>1.4828160561883661E-5</v>
      </c>
      <c r="T314" s="418">
        <f ca="1">IF(T302="Facility",EXP(F311+F309*INDEX(INDIRECT("input"&amp;$B300),$E314,T299)+F308*2*T301),"")</f>
        <v>9.0885714820465337E-6</v>
      </c>
      <c r="U314" s="418">
        <f ca="1">IF(U302="Facility",EXP(F311+F309*INDEX(INDIRECT("input"&amp;$B300),$E314,U299)+F308*2*U301),"")</f>
        <v>5.5706256510737677E-6</v>
      </c>
      <c r="V314" s="418">
        <f ca="1">IF(V302="Facility",EXP(F311+F309*INDEX(INDIRECT("input"&amp;$B300),$E314,V299)+F308*2*V301),"")</f>
        <v>3.4143836801747124E-6</v>
      </c>
      <c r="W314" s="418">
        <f ca="1">IF(W302="Facility",EXP(F311+F309*INDEX(INDIRECT("input"&amp;$B300),$E314,W299)+F308*2*W301),"")</f>
        <v>2.0927659917690412E-6</v>
      </c>
      <c r="X314" s="418" t="str">
        <f ca="1">IF(X302="Facility",EXP(F311+F309*INDEX(INDIRECT("input"&amp;$B300),$E314,X299)+F308*2*X301),"")</f>
        <v/>
      </c>
      <c r="Y314" s="418" t="str">
        <f ca="1">IF(Y302="Facility",EXP(F311+F309*INDEX(INDIRECT("input"&amp;$B300),$E314,Y299)+F308*2*Y301),"")</f>
        <v/>
      </c>
      <c r="Z314" s="418" t="str">
        <f ca="1">IF(Z302="Facility",EXP(F311+F309*INDEX(INDIRECT("input"&amp;$B300),$E314,Z299)+F308*2*Z301),"")</f>
        <v/>
      </c>
      <c r="AA314" s="419" t="str">
        <f ca="1">IF(AA302="Facility",EXP(F311+F309*INDEX(INDIRECT("input"&amp;$B300),$E314,AA299)+F308*2*AA301),"")</f>
        <v/>
      </c>
      <c r="AB314" s="203"/>
      <c r="AD314" s="17" t="s">
        <v>238</v>
      </c>
      <c r="AE314" s="124">
        <f>AD236</f>
        <v>2</v>
      </c>
      <c r="AF314" s="124" t="str">
        <f>AD237</f>
        <v>shop1834</v>
      </c>
      <c r="AG314" s="210"/>
      <c r="AH314" s="124">
        <v>8</v>
      </c>
      <c r="AI314" s="41"/>
      <c r="AJ314" s="417">
        <f ca="1">IF(AJ302="Facility",EXP(AI311+AI309*INDEX(INDIRECT("input"&amp;$B300),$E314,AJ299)+AI308*2*AJ301),"")</f>
        <v>5.7070267911949864E-2</v>
      </c>
      <c r="AK314" s="418">
        <f ca="1">IF(AK302="Facility",EXP(AI311+AI309*INDEX(INDIRECT("input"&amp;$B300),$E314,AK299)+AI308*2*AK301),"")</f>
        <v>3.4979875437187231E-2</v>
      </c>
      <c r="AL314" s="418">
        <f ca="1">IF(AL302="Facility",EXP(AI311+AI309*INDEX(INDIRECT("input"&amp;$B300),$E314,AL299)+AI308*2*AL301),"")</f>
        <v>2.1440090091901051E-2</v>
      </c>
      <c r="AM314" s="418">
        <f ca="1">IF(AM302="Facility",EXP(AI311+AI309*INDEX(INDIRECT("input"&amp;$B300),$E314,AM299)+AI308*2*AM301),"")</f>
        <v>1.3141197828856446E-2</v>
      </c>
      <c r="AN314" s="418">
        <f ca="1">IF(AN302="Facility",EXP(AI311+AI309*INDEX(INDIRECT("input"&amp;$B300),$E314,AN299)+AI308*2*AN301),"")</f>
        <v>8.0545874404872441E-3</v>
      </c>
      <c r="AO314" s="418">
        <f ca="1">IF(AO302="Facility",EXP(AI311+AI309*INDEX(INDIRECT("input"&amp;$B300),$E314,AO299)+AI308*2*AO301),"")</f>
        <v>4.9368695062176459E-3</v>
      </c>
      <c r="AP314" s="418">
        <f ca="1">IF(AP302="Facility",EXP(AI311+AI309*INDEX(INDIRECT("input"&amp;$B300),$E314,AP299)+AI308*2*AP301),"")</f>
        <v>3.0259377902969653E-3</v>
      </c>
      <c r="AQ314" s="418">
        <f ca="1">IF(AQ302="Facility",EXP(AI311+AI309*INDEX(INDIRECT("input"&amp;$B300),$E314,AQ299)+AI308*2*AQ301),"")</f>
        <v>1.8546772401449045E-3</v>
      </c>
      <c r="AR314" s="418">
        <f ca="1">IF(AR302="Facility",EXP(AI311+AI309*INDEX(INDIRECT("input"&amp;$B300),$E314,AR299)+AI308*2*AR301),"")</f>
        <v>1.1367806952746152E-3</v>
      </c>
      <c r="AS314" s="418">
        <f ca="1">IF(AS302="Facility",EXP(AI311+AI309*INDEX(INDIRECT("input"&amp;$B300),$E314,AS299)+AI308*2*AS301),"")</f>
        <v>6.9676293059382907E-4</v>
      </c>
      <c r="AT314" s="418">
        <f ca="1">IF(AT302="Facility",EXP(AI311+AI309*INDEX(INDIRECT("input"&amp;$B300),$E314,AT299)+AI308*2*AT301),"")</f>
        <v>4.270644139786542E-4</v>
      </c>
      <c r="AU314" s="418">
        <f ca="1">IF(AU302="Facility",EXP(AI311+AI309*INDEX(INDIRECT("input"&amp;$B300),$E314,AU299)+AI308*2*AU301),"")</f>
        <v>2.6175906564301774E-4</v>
      </c>
      <c r="AV314" s="418">
        <f ca="1">IF(AV302="Facility",EXP(AI311+AI309*INDEX(INDIRECT("input"&amp;$B300),$E314,AV299)+AI308*2*AV301),"")</f>
        <v>1.6043904901364656E-4</v>
      </c>
      <c r="AW314" s="418">
        <f ca="1">IF(AW302="Facility",EXP(AI311+AI309*INDEX(INDIRECT("input"&amp;$B300),$E314,AW299)+AI308*2*AW301),"")</f>
        <v>9.8337333169992507E-5</v>
      </c>
      <c r="AX314" s="418">
        <f ca="1">IF(AX302="Facility",EXP(AI311+AI309*INDEX(INDIRECT("input"&amp;$B300),$E314,AX299)+AI308*2*AX301),"")</f>
        <v>6.027355032604031E-5</v>
      </c>
      <c r="AY314" s="418">
        <f ca="1">IF(AY302="Facility",EXP(AI311+AI309*INDEX(INDIRECT("input"&amp;$B300),$E314,AY299)+AI308*2*AY301),"")</f>
        <v>3.6943251884059585E-5</v>
      </c>
      <c r="AZ314" s="418">
        <f ca="1">IF(AZ302="Facility",EXP(AI311+AI309*INDEX(INDIRECT("input"&amp;$B300),$E314,AZ299)+AI308*2*AZ301),"")</f>
        <v>2.264349540364521E-5</v>
      </c>
      <c r="BA314" s="418" t="str">
        <f ca="1">IF(BA302="Facility",EXP(AI311+AI309*INDEX(INDIRECT("input"&amp;$B300),$E314,BA299)+AI308*2*BA301),"")</f>
        <v/>
      </c>
      <c r="BB314" s="418" t="str">
        <f ca="1">IF(BB302="Facility",EXP(AI311+AI309*INDEX(INDIRECT("input"&amp;$B300),$E314,BB299)+AI308*2*BB301),"")</f>
        <v/>
      </c>
      <c r="BC314" s="418" t="str">
        <f ca="1">IF(BC302="Facility",EXP(AI311+AI309*INDEX(INDIRECT("input"&amp;$B300),$E314,BC299)+AI308*2*BC301),"")</f>
        <v/>
      </c>
      <c r="BD314" s="419" t="str">
        <f ca="1">IF(BD302="Facility",EXP(AI311+AI309*INDEX(INDIRECT("input"&amp;$B300),$E314,BD299)+AI308*2*BD301),"")</f>
        <v/>
      </c>
      <c r="BE314" s="203"/>
      <c r="BG314" s="17" t="s">
        <v>238</v>
      </c>
      <c r="BH314" s="124">
        <f>BG236</f>
        <v>2</v>
      </c>
      <c r="BI314" s="124" t="str">
        <f>BG237</f>
        <v>lei1834</v>
      </c>
      <c r="BJ314" s="210"/>
      <c r="BK314" s="124">
        <v>8</v>
      </c>
      <c r="BL314" s="41"/>
      <c r="BM314" s="417">
        <f ca="1">IF(BM302="Facility",EXP(BL311+BL309*INDEX(INDIRECT("input"&amp;$B300),$E314,BM299)+BL308*2*BM301),"")</f>
        <v>5.4468599081240725E-3</v>
      </c>
      <c r="BN314" s="418">
        <f ca="1">IF(BN302="Facility",EXP(BL311+BL309*INDEX(INDIRECT("input"&amp;$B300),$E314,BN299)+BL308*2*BN301),"")</f>
        <v>3.3385243854811893E-3</v>
      </c>
      <c r="BO314" s="418">
        <f ca="1">IF(BO302="Facility",EXP(BL311+BL309*INDEX(INDIRECT("input"&amp;$B300),$E314,BO299)+BL308*2*BO301),"")</f>
        <v>2.0462698252673062E-3</v>
      </c>
      <c r="BP314" s="418">
        <f ca="1">IF(BP302="Facility",EXP(BL311+BL309*INDEX(INDIRECT("input"&amp;$B300),$E314,BP299)+BL308*2*BP301),"")</f>
        <v>1.2542128540408975E-3</v>
      </c>
      <c r="BQ314" s="418">
        <f ca="1">IF(BQ302="Facility",EXP(BL311+BL309*INDEX(INDIRECT("input"&amp;$B300),$E314,BQ299)+BL308*2*BQ301),"")</f>
        <v>7.6874020415949938E-4</v>
      </c>
      <c r="BR314" s="418">
        <f ca="1">IF(BR302="Facility",EXP(BL311+BL309*INDEX(INDIRECT("input"&amp;$B300),$E314,BR299)+BL308*2*BR301),"")</f>
        <v>4.7118118713836691E-4</v>
      </c>
      <c r="BS314" s="418">
        <f ca="1">IF(BS302="Facility",EXP(BL311+BL309*INDEX(INDIRECT("input"&amp;$B300),$E314,BS299)+BL308*2*BS301),"")</f>
        <v>2.8879940181593183E-4</v>
      </c>
      <c r="BT314" s="418">
        <f ca="1">IF(BT302="Facility",EXP(BL311+BL309*INDEX(INDIRECT("input"&amp;$B300),$E314,BT299)+BL308*2*BT301),"")</f>
        <v>1.7701278566698659E-4</v>
      </c>
      <c r="BU314" s="418">
        <f ca="1">IF(BU302="Facility",EXP(BL311+BL309*INDEX(INDIRECT("input"&amp;$B300),$E314,BU299)+BL308*2*BU301),"")</f>
        <v>1.0849581436999342E-4</v>
      </c>
      <c r="BV314" s="418">
        <f ca="1">IF(BV302="Facility",EXP(BL311+BL309*INDEX(INDIRECT("input"&amp;$B300),$E314,BV299)+BL308*2*BV301),"")</f>
        <v>6.6499951918464736E-5</v>
      </c>
      <c r="BW314" s="418">
        <f ca="1">IF(BW302="Facility",EXP(BL311+BL309*INDEX(INDIRECT("input"&amp;$B300),$E314,BW299)+BL308*2*BW301),"")</f>
        <v>4.0759577969315298E-5</v>
      </c>
      <c r="BX314" s="418">
        <f ca="1">IF(BX302="Facility",EXP(BL311+BL309*INDEX(INDIRECT("input"&amp;$B300),$E314,BX299)+BL308*2*BX301),"")</f>
        <v>2.4982622517887891E-5</v>
      </c>
      <c r="BY314" s="418">
        <f ca="1">IF(BY302="Facility",EXP(BL311+BL309*INDEX(INDIRECT("input"&amp;$B300),$E314,BY299)+BL308*2*BY301),"")</f>
        <v>1.5312509573605905E-5</v>
      </c>
      <c r="BZ314" s="418">
        <f ca="1">IF(BZ302="Facility",EXP(BL311+BL309*INDEX(INDIRECT("input"&amp;$B300),$E314,BZ299)+BL308*2*BZ301),"")</f>
        <v>9.3854417915447714E-6</v>
      </c>
      <c r="CA314" s="418">
        <f ca="1">IF(CA302="Facility",EXP(BL311+BL309*INDEX(INDIRECT("input"&amp;$B300),$E314,CA299)+BL308*2*CA301),"")</f>
        <v>5.7525853093544983E-6</v>
      </c>
      <c r="CB314" s="418">
        <f ca="1">IF(CB302="Facility",EXP(BL311+BL309*INDEX(INDIRECT("input"&amp;$B300),$E314,CB299)+BL308*2*CB301),"")</f>
        <v>3.5259115635039644E-6</v>
      </c>
      <c r="CC314" s="418">
        <f ca="1">IF(CC302="Facility",EXP(BL311+BL309*INDEX(INDIRECT("input"&amp;$B300),$E314,CC299)+BL308*2*CC301),"")</f>
        <v>2.1611243788831357E-6</v>
      </c>
      <c r="CD314" s="418" t="str">
        <f ca="1">IF(CD302="Facility",EXP(BL311+BL309*INDEX(INDIRECT("input"&amp;$B300),$E314,CD299)+BL308*2*CD301),"")</f>
        <v/>
      </c>
      <c r="CE314" s="418" t="str">
        <f ca="1">IF(CE302="Facility",EXP(BL311+BL309*INDEX(INDIRECT("input"&amp;$B300),$E314,CE299)+BL308*2*CE301),"")</f>
        <v/>
      </c>
      <c r="CF314" s="418" t="str">
        <f ca="1">IF(CF302="Facility",EXP(BL311+BL309*INDEX(INDIRECT("input"&amp;$B300),$E314,CF299)+BL308*2*CF301),"")</f>
        <v/>
      </c>
      <c r="CG314" s="419" t="str">
        <f ca="1">IF(CG302="Facility",EXP(BL311+BL309*INDEX(INDIRECT("input"&amp;$B300),$E314,CG299)+BL308*2*CG301),"")</f>
        <v/>
      </c>
      <c r="CH314" s="203"/>
      <c r="CJ314" s="17" t="s">
        <v>238</v>
      </c>
      <c r="CK314" s="124">
        <f>CJ236</f>
        <v>2</v>
      </c>
      <c r="CL314" s="124" t="str">
        <f>CJ237</f>
        <v>work3564</v>
      </c>
      <c r="CM314" s="210"/>
      <c r="CN314" s="124">
        <v>8</v>
      </c>
      <c r="CO314" s="41"/>
      <c r="CP314" s="417">
        <f ca="1">IF(CP302="Facility",EXP(CO311+CO309*INDEX(INDIRECT("input"&amp;$B300),$E314,CP299)+CO308*2*CP301),"")</f>
        <v>1.0069008881351867E-2</v>
      </c>
      <c r="CQ314" s="418">
        <f ca="1">IF(CQ302="Facility",EXP(CO311+CO309*INDEX(INDIRECT("input"&amp;$B300),$E314,CQ299)+CO308*2*CQ301),"")</f>
        <v>6.1715616437796866E-3</v>
      </c>
      <c r="CR314" s="418">
        <f ca="1">IF(CR302="Facility",EXP(CO311+CO309*INDEX(INDIRECT("input"&amp;$B300),$E314,CR299)+CO308*2*CR301),"")</f>
        <v>3.7827132314396045E-3</v>
      </c>
      <c r="CS314" s="418">
        <f ca="1">IF(CS302="Facility",EXP(CO311+CO309*INDEX(INDIRECT("input"&amp;$B300),$E314,CS299)+CO308*2*CS301),"")</f>
        <v>2.3185249078294824E-3</v>
      </c>
      <c r="CT314" s="418">
        <f ca="1">IF(CT302="Facility",EXP(CO311+CO309*INDEX(INDIRECT("input"&amp;$B300),$E314,CT299)+CO308*2*CT301),"")</f>
        <v>1.4210851892095199E-3</v>
      </c>
      <c r="CU314" s="418">
        <f ca="1">IF(CU302="Facility",EXP(CO311+CO309*INDEX(INDIRECT("input"&amp;$B300),$E314,CU299)+CO308*2*CU301),"")</f>
        <v>8.710206684306121E-4</v>
      </c>
      <c r="CV314" s="418">
        <f ca="1">IF(CV302="Facility",EXP(CO311+CO309*INDEX(INDIRECT("input"&amp;$B300),$E314,CV299)+CO308*2*CV301),"")</f>
        <v>5.3387158672403383E-4</v>
      </c>
      <c r="CW314" s="418">
        <f ca="1">IF(CW302="Facility",EXP(CO311+CO309*INDEX(INDIRECT("input"&amp;$B300),$E314,CW299)+CO308*2*CW301),"")</f>
        <v>3.2722400448290047E-4</v>
      </c>
      <c r="CX314" s="418">
        <f ca="1">IF(CX302="Facility",EXP(CO311+CO309*INDEX(INDIRECT("input"&amp;$B300),$E314,CX299)+CO308*2*CX301),"")</f>
        <v>2.0056424011411983E-4</v>
      </c>
      <c r="CY314" s="418">
        <f ca="1">IF(CY302="Facility",EXP(CO311+CO309*INDEX(INDIRECT("input"&amp;$B300),$E314,CY299)+CO308*2*CY301),"")</f>
        <v>1.2293112321060267E-4</v>
      </c>
      <c r="CZ314" s="418">
        <f ca="1">IF(CZ302="Facility",EXP(CO311+CO309*INDEX(INDIRECT("input"&amp;$B300),$E314,CZ299)+CO308*2*CZ301),"")</f>
        <v>7.5347734198388171E-5</v>
      </c>
      <c r="DA314" s="418">
        <f ca="1">IF(DA302="Facility",EXP(CO311+CO309*INDEX(INDIRECT("input"&amp;$B300),$E314,DA299)+CO308*2*DA301),"")</f>
        <v>4.6182617554911389E-5</v>
      </c>
      <c r="DB314" s="418">
        <f ca="1">IF(DB302="Facility",EXP(CO311+CO309*INDEX(INDIRECT("input"&amp;$B300),$E314,DB299)+CO308*2*DB301),"")</f>
        <v>2.8306546798176066E-5</v>
      </c>
      <c r="DC314" s="418">
        <f ca="1">IF(DC302="Facility",EXP(CO311+CO309*INDEX(INDIRECT("input"&amp;$B300),$E314,DC299)+CO308*2*DC301),"")</f>
        <v>1.7349830608553775E-5</v>
      </c>
      <c r="DD314" s="418">
        <f ca="1">IF(DD302="Facility",EXP(CO311+CO309*INDEX(INDIRECT("input"&amp;$B300),$E314,DD299)+CO308*2*DD301),"")</f>
        <v>1.0634169695503246E-5</v>
      </c>
      <c r="DE314" s="418">
        <f ca="1">IF(DE302="Facility",EXP(CO311+CO309*INDEX(INDIRECT("input"&amp;$B300),$E314,DE299)+CO308*2*DE301),"")</f>
        <v>6.5179636426540459E-6</v>
      </c>
      <c r="DF314" s="418">
        <f ca="1">IF(DF302="Facility",EXP(CO311+CO309*INDEX(INDIRECT("input"&amp;$B300),$E314,DF299)+CO308*2*DF301),"")</f>
        <v>3.9950321711458741E-6</v>
      </c>
      <c r="DG314" s="418" t="str">
        <f ca="1">IF(DG302="Facility",EXP(CO311+CO309*INDEX(INDIRECT("input"&amp;$B300),$E314,DG299)+CO308*2*DG301),"")</f>
        <v/>
      </c>
      <c r="DH314" s="418" t="str">
        <f ca="1">IF(DH302="Facility",EXP(CO311+CO309*INDEX(INDIRECT("input"&amp;$B300),$E314,DH299)+CO308*2*DH301),"")</f>
        <v/>
      </c>
      <c r="DI314" s="418" t="str">
        <f ca="1">IF(DI302="Facility",EXP(CO311+CO309*INDEX(INDIRECT("input"&amp;$B300),$E314,DI299)+CO308*2*DI301),"")</f>
        <v/>
      </c>
      <c r="DJ314" s="419" t="str">
        <f ca="1">IF(DJ302="Facility",EXP(CO311+CO309*INDEX(INDIRECT("input"&amp;$B300),$E314,DJ299)+CO308*2*DJ301),"")</f>
        <v/>
      </c>
      <c r="DK314" s="203"/>
      <c r="DM314" s="17" t="s">
        <v>238</v>
      </c>
      <c r="DN314" s="124">
        <f>DM236</f>
        <v>2</v>
      </c>
      <c r="DO314" s="124" t="str">
        <f>DM237</f>
        <v>shop3564</v>
      </c>
      <c r="DP314" s="210"/>
      <c r="DQ314" s="124">
        <v>8</v>
      </c>
      <c r="DR314" s="41"/>
      <c r="DS314" s="417">
        <f ca="1">IF(DS302="Facility",EXP(DR311+DR309*INDEX(INDIRECT("input"&amp;$B300),$E314,DS299)+DR308*2*DS301),"")</f>
        <v>5.0467137000071282E-3</v>
      </c>
      <c r="DT314" s="418">
        <f ca="1">IF(DT302="Facility",EXP(DR311+DR309*INDEX(INDIRECT("input"&amp;$B300),$E314,DT299)+DR308*2*DT301),"")</f>
        <v>3.0932641995961552E-3</v>
      </c>
      <c r="DU314" s="418">
        <f ca="1">IF(DU302="Facility",EXP(DR311+DR309*INDEX(INDIRECT("input"&amp;$B300),$E314,DU299)+DR308*2*DU301),"")</f>
        <v>1.895943375684204E-3</v>
      </c>
      <c r="DV314" s="418">
        <f ca="1">IF(DV302="Facility",EXP(DR311+DR309*INDEX(INDIRECT("input"&amp;$B300),$E314,DV299)+DR308*2*DV301),"")</f>
        <v>1.1620738003142812E-3</v>
      </c>
      <c r="DW314" s="418">
        <f ca="1">IF(DW302="Facility",EXP(DR311+DR309*INDEX(INDIRECT("input"&amp;$B300),$E314,DW299)+DR308*2*DW301),"")</f>
        <v>7.1226574311036048E-4</v>
      </c>
      <c r="DX314" s="418">
        <f ca="1">IF(DX302="Facility",EXP(DR311+DR309*INDEX(INDIRECT("input"&amp;$B300),$E314,DX299)+DR308*2*DX301),"")</f>
        <v>4.3656649747318097E-4</v>
      </c>
      <c r="DY314" s="418">
        <f ca="1">IF(DY302="Facility",EXP(DR311+DR309*INDEX(INDIRECT("input"&amp;$B300),$E314,DY299)+DR308*2*DY301),"")</f>
        <v>2.6758314373469781E-4</v>
      </c>
      <c r="DZ314" s="418">
        <f ca="1">IF(DZ302="Facility",EXP(DR311+DR309*INDEX(INDIRECT("input"&amp;$B300),$E314,DZ299)+DR308*2*DZ301),"")</f>
        <v>1.6400878039282549E-4</v>
      </c>
      <c r="EA314" s="418">
        <f ca="1">IF(EA302="Facility",EXP(DR311+DR309*INDEX(INDIRECT("input"&amp;$B300),$E314,EA299)+DR308*2*EA301),"")</f>
        <v>1.0052531587195808E-4</v>
      </c>
      <c r="EB314" s="418">
        <f ca="1">IF(EB302="Facility",EXP(DR311+DR309*INDEX(INDIRECT("input"&amp;$B300),$E314,EB299)+DR308*2*EB301),"")</f>
        <v>6.161462274735009E-5</v>
      </c>
      <c r="EC314" s="418">
        <f ca="1">IF(EC302="Facility",EXP(DR311+DR309*INDEX(INDIRECT("input"&amp;$B300),$E314,EC299)+DR308*2*EC301),"")</f>
        <v>3.7765230612493777E-5</v>
      </c>
      <c r="ED314" s="418">
        <f ca="1">IF(ED302="Facility",EXP(DR311+DR309*INDEX(INDIRECT("input"&amp;$B300),$E314,ED299)+DR308*2*ED301),"")</f>
        <v>2.3147307889281447E-5</v>
      </c>
      <c r="EE314" s="418">
        <f ca="1">IF(EE302="Facility",EXP(DR311+DR309*INDEX(INDIRECT("input"&amp;$B300),$E314,EE299)+DR308*2*EE301),"")</f>
        <v>1.4187596734651835E-5</v>
      </c>
      <c r="EF314" s="418">
        <f ca="1">IF(EF302="Facility",EXP(DR311+DR309*INDEX(INDIRECT("input"&amp;$B300),$E314,EF299)+DR308*2*EF301),"")</f>
        <v>8.6959529837295754E-6</v>
      </c>
      <c r="EG314" s="418">
        <f ca="1">IF(EG302="Facility",EXP(DR311+DR309*INDEX(INDIRECT("input"&amp;$B300),$E314,EG299)+DR308*2*EG301),"")</f>
        <v>5.3299793974649316E-6</v>
      </c>
      <c r="EH314" s="418">
        <f ca="1">IF(EH302="Facility",EXP(DR311+DR309*INDEX(INDIRECT("input"&amp;$B300),$E314,EH299)+DR308*2*EH301),"")</f>
        <v>3.2668852316191568E-6</v>
      </c>
      <c r="EI314" s="418">
        <f ca="1">IF(EI302="Facility",EXP(DR311+DR309*INDEX(INDIRECT("input"&amp;$B300),$E314,EI299)+DR308*2*EI301),"")</f>
        <v>2.00236029460967E-6</v>
      </c>
      <c r="EJ314" s="418" t="str">
        <f ca="1">IF(EJ302="Facility",EXP(DR311+DR309*INDEX(INDIRECT("input"&amp;$B300),$E314,EJ299)+DR308*2*EJ301),"")</f>
        <v/>
      </c>
      <c r="EK314" s="418" t="str">
        <f ca="1">IF(EK302="Facility",EXP(DR311+DR309*INDEX(INDIRECT("input"&amp;$B300),$E314,EK299)+DR308*2*EK301),"")</f>
        <v/>
      </c>
      <c r="EL314" s="418" t="str">
        <f ca="1">IF(EL302="Facility",EXP(DR311+DR309*INDEX(INDIRECT("input"&amp;$B300),$E314,EL299)+DR308*2*EL301),"")</f>
        <v/>
      </c>
      <c r="EM314" s="419" t="str">
        <f ca="1">IF(EM302="Facility",EXP(DR311+DR309*INDEX(INDIRECT("input"&amp;$B300),$E314,EM299)+DR308*2*EM301),"")</f>
        <v/>
      </c>
      <c r="EN314" s="203"/>
      <c r="EP314" s="17" t="s">
        <v>238</v>
      </c>
      <c r="EQ314" s="124">
        <f>EP236</f>
        <v>2</v>
      </c>
      <c r="ER314" s="124" t="str">
        <f>EP237</f>
        <v>lei3564</v>
      </c>
      <c r="ES314" s="210"/>
      <c r="ET314" s="124">
        <v>8</v>
      </c>
      <c r="EU314" s="41"/>
      <c r="EV314" s="417">
        <f ca="1">IF(EV302="Facility",EXP(EU311+EU309*INDEX(INDIRECT("input"&amp;$B300),$E314,EV299)+EU308*2*EV301),"")</f>
        <v>6.001294998256094E-3</v>
      </c>
      <c r="EW314" s="418">
        <f ca="1">IF(EW302="Facility",EXP(EU311+EU309*INDEX(INDIRECT("input"&amp;$B300),$E314,EW299)+EU308*2*EW301),"")</f>
        <v>3.6783523046482356E-3</v>
      </c>
      <c r="EX314" s="418">
        <f ca="1">IF(EX302="Facility",EXP(EU311+EU309*INDEX(INDIRECT("input"&amp;$B300),$E314,EX299)+EU308*2*EX301),"")</f>
        <v>2.2545593377833809E-3</v>
      </c>
      <c r="EY314" s="418">
        <f ca="1">IF(EY302="Facility",EXP(EU311+EU309*INDEX(INDIRECT("input"&amp;$B300),$E314,EY299)+EU308*2*EY301),"")</f>
        <v>1.3818790008675737E-3</v>
      </c>
      <c r="EZ314" s="418">
        <f ca="1">IF(EZ302="Facility",EXP(EU311+EU309*INDEX(INDIRECT("input"&amp;$B300),$E314,EZ299)+EU308*2*EZ301),"")</f>
        <v>8.4699015946780023E-4</v>
      </c>
      <c r="FA314" s="418">
        <f ca="1">IF(FA302="Facility",EXP(EU311+EU309*INDEX(INDIRECT("input"&amp;$B300),$E314,FA299)+EU308*2*FA301),"")</f>
        <v>5.1914265271047215E-4</v>
      </c>
      <c r="FB314" s="418">
        <f ca="1">IF(FB302="Facility",EXP(EU311+EU309*INDEX(INDIRECT("input"&amp;$B300),$E314,FB299)+EU308*2*FB301),"")</f>
        <v>3.1819625157464623E-4</v>
      </c>
      <c r="FC314" s="418">
        <f ca="1">IF(FC302="Facility",EXP(EU311+EU309*INDEX(INDIRECT("input"&amp;$B300),$E314,FC299)+EU308*2*FC301),"")</f>
        <v>1.9503089177421627E-4</v>
      </c>
      <c r="FD314" s="418">
        <f ca="1">IF(FD302="Facility",EXP(EU311+EU309*INDEX(INDIRECT("input"&amp;$B300),$E314,FD299)+EU308*2*FD301),"")</f>
        <v>1.1953958777959672E-4</v>
      </c>
      <c r="FE314" s="418">
        <f ca="1">IF(FE302="Facility",EXP(EU311+EU309*INDEX(INDIRECT("input"&amp;$B300),$E314,FE299)+EU308*2*FE301),"")</f>
        <v>7.3268972502360546E-5</v>
      </c>
      <c r="FF314" s="418">
        <f ca="1">IF(FF302="Facility",EXP(EU311+EU309*INDEX(INDIRECT("input"&amp;$B300),$E314,FF299)+EU308*2*FF301),"")</f>
        <v>4.4908489574597121E-5</v>
      </c>
      <c r="FG314" s="418">
        <f ca="1">IF(FG302="Facility",EXP(EU311+EU309*INDEX(INDIRECT("input"&amp;$B300),$E314,FG299)+EU308*2*FG301),"")</f>
        <v>2.7525600086813419E-5</v>
      </c>
      <c r="FH314" s="418">
        <f ca="1">IF(FH302="Facility",EXP(EU311+EU309*INDEX(INDIRECT("input"&amp;$B300),$E314,FH299)+EU308*2*FH301),"")</f>
        <v>1.687116773056105E-5</v>
      </c>
      <c r="FI314" s="418">
        <f ca="1">IF(FI302="Facility",EXP(EU311+EU309*INDEX(INDIRECT("input"&amp;$B300),$E314,FI299)+EU308*2*FI301),"")</f>
        <v>1.0340784567639074E-5</v>
      </c>
      <c r="FJ314" s="418">
        <f ca="1">IF(FJ302="Facility",EXP(EU311+EU309*INDEX(INDIRECT("input"&amp;$B300),$E314,FJ299)+EU308*2*FJ301),"")</f>
        <v>6.3381401443020573E-6</v>
      </c>
      <c r="FK314" s="418">
        <f ca="1">IF(FK302="Facility",EXP(EU311+EU309*INDEX(INDIRECT("input"&amp;$B300),$E314,FK299)+EU308*2*FK301),"")</f>
        <v>3.8848135966906616E-6</v>
      </c>
      <c r="FL314" s="418">
        <f ca="1">IF(FL302="Facility",EXP(EU311+EU309*INDEX(INDIRECT("input"&amp;$B300),$E314,FL299)+EU308*2*FL301),"")</f>
        <v>2.3811049199661649E-6</v>
      </c>
      <c r="FM314" s="418" t="str">
        <f ca="1">IF(FM302="Facility",EXP(EU311+EU309*INDEX(INDIRECT("input"&amp;$B300),$E314,FM299)+EU308*2*FM301),"")</f>
        <v/>
      </c>
      <c r="FN314" s="418" t="str">
        <f ca="1">IF(FN302="Facility",EXP(EU311+EU309*INDEX(INDIRECT("input"&amp;$B300),$E314,FN299)+EU308*2*FN301),"")</f>
        <v/>
      </c>
      <c r="FO314" s="418" t="str">
        <f ca="1">IF(FO302="Facility",EXP(EU311+EU309*INDEX(INDIRECT("input"&amp;$B300),$E314,FO299)+EU308*2*FO301),"")</f>
        <v/>
      </c>
      <c r="FP314" s="419" t="str">
        <f ca="1">IF(FP302="Facility",EXP(EU311+EU309*INDEX(INDIRECT("input"&amp;$B300),$E314,FP299)+EU308*2*FP301),"")</f>
        <v/>
      </c>
      <c r="FQ314" s="203"/>
      <c r="FS314" s="17" t="s">
        <v>238</v>
      </c>
      <c r="FT314" s="124">
        <f>FS236</f>
        <v>2</v>
      </c>
      <c r="FU314" s="124" t="str">
        <f>FS237</f>
        <v>shop65</v>
      </c>
      <c r="FV314" s="210"/>
      <c r="FW314" s="124">
        <v>8</v>
      </c>
      <c r="FX314" s="41"/>
      <c r="FY314" s="417">
        <f ca="1">IF(FY302="Facility",EXP(FX311+FX309*INDEX(INDIRECT("input"&amp;$B300),$E314,FY299)+FX308*2*FY301),"")</f>
        <v>3.4033126937913177E-3</v>
      </c>
      <c r="FZ314" s="418">
        <f ca="1">IF(FZ302="Facility",EXP(FX311+FX309*INDEX(INDIRECT("input"&amp;$B300),$E314,FZ299)+FX308*2*FZ301),"")</f>
        <v>2.0859802916343294E-3</v>
      </c>
      <c r="GA314" s="418">
        <f ca="1">IF(GA302="Facility",EXP(FX311+FX309*INDEX(INDIRECT("input"&amp;$B300),$E314,GA299)+FX308*2*GA301),"")</f>
        <v>1.2785524483321688E-3</v>
      </c>
      <c r="GB314" s="418">
        <f ca="1">IF(GB302="Facility",EXP(FX311+FX309*INDEX(INDIRECT("input"&amp;$B300),$E314,GB299)+FX308*2*GB301),"")</f>
        <v>7.8365858473927773E-4</v>
      </c>
      <c r="GC314" s="418">
        <f ca="1">IF(GC302="Facility",EXP(FX311+FX309*INDEX(INDIRECT("input"&amp;$B300),$E314,GC299)+FX308*2*GC301),"")</f>
        <v>4.8032505685368553E-4</v>
      </c>
      <c r="GD314" s="418">
        <f ca="1">IF(GD302="Facility",EXP(FX311+FX309*INDEX(INDIRECT("input"&amp;$B300),$E314,GD299)+FX308*2*GD301),"")</f>
        <v>2.944039212155813E-4</v>
      </c>
      <c r="GE314" s="418">
        <f ca="1">IF(GE302="Facility",EXP(FX311+FX309*INDEX(INDIRECT("input"&amp;$B300),$E314,GE299)+FX308*2*GE301),"")</f>
        <v>1.8044794372139568E-4</v>
      </c>
      <c r="GF314" s="418">
        <f ca="1">IF(GF302="Facility",EXP(FX311+FX309*INDEX(INDIRECT("input"&amp;$B300),$E314,GF299)+FX308*2*GF301),"")</f>
        <v>1.1060131352474911E-4</v>
      </c>
      <c r="GG314" s="418">
        <f ca="1">IF(GG302="Facility",EXP(FX311+FX309*INDEX(INDIRECT("input"&amp;$B300),$E314,GG299)+FX308*2*GG301),"")</f>
        <v>6.7790467993841854E-5</v>
      </c>
      <c r="GH314" s="418">
        <f ca="1">IF(GH302="Facility",EXP(FX311+FX309*INDEX(INDIRECT("input"&amp;$B300),$E314,GH299)+FX308*2*GH301),"")</f>
        <v>4.1550569377241238E-5</v>
      </c>
      <c r="GI314" s="418">
        <f ca="1">IF(GI302="Facility",EXP(FX311+FX309*INDEX(INDIRECT("input"&amp;$B300),$E314,GI299)+FX308*2*GI301),"")</f>
        <v>2.5467442055862034E-5</v>
      </c>
      <c r="GJ314" s="418" t="str">
        <f ca="1">IF(GJ302="Facility",EXP(FX311+FX309*INDEX(INDIRECT("input"&amp;$B300),$E314,GJ299)+FX308*2*GJ301),"")</f>
        <v/>
      </c>
      <c r="GK314" s="418" t="str">
        <f ca="1">IF(GK302="Facility",EXP(FX311+FX309*INDEX(INDIRECT("input"&amp;$B300),$E314,GK299)+FX308*2*GK301),"")</f>
        <v/>
      </c>
      <c r="GL314" s="418" t="str">
        <f ca="1">IF(GL302="Facility",EXP(FX311+FX309*INDEX(INDIRECT("input"&amp;$B300),$E314,GL299)+FX308*2*GL301),"")</f>
        <v/>
      </c>
      <c r="GM314" s="418" t="str">
        <f ca="1">IF(GM302="Facility",EXP(FX311+FX309*INDEX(INDIRECT("input"&amp;$B300),$E314,GM299)+FX308*2*GM301),"")</f>
        <v/>
      </c>
      <c r="GN314" s="418" t="str">
        <f ca="1">IF(GN302="Facility",EXP(FX311+FX309*INDEX(INDIRECT("input"&amp;$B300),$E314,GN299)+FX308*2*GN301),"")</f>
        <v/>
      </c>
      <c r="GO314" s="418" t="str">
        <f ca="1">IF(GO302="Facility",EXP(FX311+FX309*INDEX(INDIRECT("input"&amp;$B300),$E314,GO299)+FX308*2*GO301),"")</f>
        <v/>
      </c>
      <c r="GP314" s="418" t="str">
        <f ca="1">IF(GP302="Facility",EXP(FX311+FX309*INDEX(INDIRECT("input"&amp;$B300),$E314,GP299)+FX308*2*GP301),"")</f>
        <v/>
      </c>
      <c r="GQ314" s="418" t="str">
        <f ca="1">IF(GQ302="Facility",EXP(FX311+FX309*INDEX(INDIRECT("input"&amp;$B300),$E314,GQ299)+FX308*2*GQ301),"")</f>
        <v/>
      </c>
      <c r="GR314" s="418" t="str">
        <f ca="1">IF(GR302="Facility",EXP(FX311+FX309*INDEX(INDIRECT("input"&amp;$B300),$E314,GR299)+FX308*2*GR301),"")</f>
        <v/>
      </c>
      <c r="GS314" s="419" t="str">
        <f ca="1">IF(GS302="Facility",EXP(FX311+FX309*INDEX(INDIRECT("input"&amp;$B300),$E314,GS299)+FX308*2*GS301),"")</f>
        <v/>
      </c>
      <c r="GT314" s="203"/>
      <c r="GV314" s="17" t="s">
        <v>238</v>
      </c>
      <c r="GW314" s="124">
        <f>GV236</f>
        <v>2</v>
      </c>
      <c r="GX314" s="124" t="str">
        <f>GV237</f>
        <v>lei65</v>
      </c>
      <c r="GY314" s="210"/>
      <c r="GZ314" s="124">
        <v>8</v>
      </c>
      <c r="HA314" s="41"/>
      <c r="HB314" s="417">
        <f ca="1">IF(HB302="Facility",EXP(HA311+HA309*INDEX(INDIRECT("input"&amp;$B300),$E314,HB299)+HA308*2*HB301),"")</f>
        <v>3.2735050087309521E-3</v>
      </c>
      <c r="HC314" s="418">
        <f ca="1">IF(HC302="Facility",EXP(HA311+HA309*INDEX(INDIRECT("input"&amp;$B300),$E314,HC299)+HA308*2*HC301),"")</f>
        <v>2.0064177309467449E-3</v>
      </c>
      <c r="HD314" s="418">
        <f ca="1">IF(HD302="Facility",EXP(HA311+HA309*INDEX(INDIRECT("input"&amp;$B300),$E314,HD299)+HA308*2*HD301),"")</f>
        <v>1.229786452234004E-3</v>
      </c>
      <c r="HE314" s="418">
        <f ca="1">IF(HE302="Facility",EXP(HA311+HA309*INDEX(INDIRECT("input"&amp;$B300),$E314,HE299)+HA308*2*HE301),"")</f>
        <v>7.5376861695927765E-4</v>
      </c>
      <c r="HF314" s="418">
        <f ca="1">IF(HF302="Facility",EXP(HA311+HA309*INDEX(INDIRECT("input"&amp;$B300),$E314,HF299)+HA308*2*HF301),"")</f>
        <v>4.620047056792517E-4</v>
      </c>
      <c r="HG314" s="418">
        <f ca="1">IF(HG302="Facility",EXP(HA311+HA309*INDEX(INDIRECT("input"&amp;$B300),$E314,HG299)+HA308*2*HG301),"")</f>
        <v>2.8317489381665721E-4</v>
      </c>
      <c r="HH314" s="418">
        <f ca="1">IF(HH302="Facility",EXP(HA311+HA309*INDEX(INDIRECT("input"&amp;$B300),$E314,HH299)+HA308*2*HH301),"")</f>
        <v>1.7356537607161459E-4</v>
      </c>
      <c r="HI314" s="418">
        <f ca="1">IF(HI302="Facility",EXP(HA311+HA309*INDEX(INDIRECT("input"&amp;$B300),$E314,HI299)+HA308*2*HI301),"")</f>
        <v>1.0638280592200231E-4</v>
      </c>
      <c r="HJ314" s="418">
        <f ca="1">IF(HJ302="Facility",EXP(HA311+HA309*INDEX(INDIRECT("input"&amp;$B300),$E314,HJ299)+HA308*2*HJ301),"")</f>
        <v>6.5204833198810301E-5</v>
      </c>
      <c r="HK314" s="418">
        <f ca="1">IF(HK302="Facility",EXP(HA311+HA309*INDEX(INDIRECT("input"&amp;$B300),$E314,HK299)+HA308*2*HK301),"")</f>
        <v>3.9965765479074802E-5</v>
      </c>
      <c r="HL314" s="418">
        <f ca="1">IF(HL302="Facility",EXP(HA311+HA309*INDEX(INDIRECT("input"&amp;$B300),$E314,HL299)+HA308*2*HL301),"")</f>
        <v>2.4496073864008443E-5</v>
      </c>
      <c r="HM314" s="418" t="str">
        <f ca="1">IF(HM302="Facility",EXP(HA311+HA309*INDEX(INDIRECT("input"&amp;$B300),$E314,HM299)+HA308*2*HM301),"")</f>
        <v/>
      </c>
      <c r="HN314" s="418" t="str">
        <f ca="1">IF(HN302="Facility",EXP(HA311+HA309*INDEX(INDIRECT("input"&amp;$B300),$E314,HN299)+HA308*2*HN301),"")</f>
        <v/>
      </c>
      <c r="HO314" s="418" t="str">
        <f ca="1">IF(HO302="Facility",EXP(HA311+HA309*INDEX(INDIRECT("input"&amp;$B300),$E314,HO299)+HA308*2*HO301),"")</f>
        <v/>
      </c>
      <c r="HP314" s="418" t="str">
        <f ca="1">IF(HP302="Facility",EXP(HA311+HA309*INDEX(INDIRECT("input"&amp;$B300),$E314,HP299)+HA308*2*HP301),"")</f>
        <v/>
      </c>
      <c r="HQ314" s="418" t="str">
        <f ca="1">IF(HQ302="Facility",EXP(HA311+HA309*INDEX(INDIRECT("input"&amp;$B300),$E314,HQ299)+HA308*2*HQ301),"")</f>
        <v/>
      </c>
      <c r="HR314" s="418" t="str">
        <f ca="1">IF(HR302="Facility",EXP(HA311+HA309*INDEX(INDIRECT("input"&amp;$B300),$E314,HR299)+HA308*2*HR301),"")</f>
        <v/>
      </c>
      <c r="HS314" s="418" t="str">
        <f ca="1">IF(HS302="Facility",EXP(HA311+HA309*INDEX(INDIRECT("input"&amp;$B300),$E314,HS299)+HA308*2*HS301),"")</f>
        <v/>
      </c>
      <c r="HT314" s="418" t="str">
        <f ca="1">IF(HT302="Facility",EXP(HA311+HA309*INDEX(INDIRECT("input"&amp;$B300),$E314,HT299)+HA308*2*HT301),"")</f>
        <v/>
      </c>
      <c r="HU314" s="418" t="str">
        <f ca="1">IF(HU302="Facility",EXP(HA311+HA309*INDEX(INDIRECT("input"&amp;$B300),$E314,HU299)+HA308*2*HU301),"")</f>
        <v/>
      </c>
      <c r="HV314" s="419" t="str">
        <f ca="1">IF(HV302="Facility",EXP(HA311+HA309*INDEX(INDIRECT("input"&amp;$B300),$E314,HV299)+HA308*2*HV301),"")</f>
        <v/>
      </c>
      <c r="HW314" s="203"/>
    </row>
    <row r="315" spans="1:231" ht="15.75" thickBot="1">
      <c r="A315" s="18" t="s">
        <v>237</v>
      </c>
      <c r="B315" s="122">
        <f>A236</f>
        <v>2</v>
      </c>
      <c r="C315" s="122" t="str">
        <f>A237</f>
        <v>work1834</v>
      </c>
      <c r="D315" s="210"/>
      <c r="E315" s="122"/>
      <c r="F315" s="31"/>
      <c r="G315" s="420">
        <f ca="1">IF(G302="Facility",G314/(G314+EXP(F310)),"")</f>
        <v>0.9999670910173809</v>
      </c>
      <c r="H315" s="421">
        <f ca="1">IF(H302="Facility",H314/(H314+EXP(F310)),"")</f>
        <v>0.99994630954513619</v>
      </c>
      <c r="I315" s="421">
        <f ca="1">IF(I302="Facility",I314/(I314+EXP(F310)),"")</f>
        <v>0.99991240607020726</v>
      </c>
      <c r="J315" s="421">
        <f ca="1">IF(J302="Facility",J314/(J314+EXP(F310)),"")</f>
        <v>0.99985709690320457</v>
      </c>
      <c r="K315" s="421">
        <f ca="1">IF(K302="Facility",K314/(K314+EXP(F310)),"")</f>
        <v>0.99976687218055771</v>
      </c>
      <c r="L315" s="421">
        <f ca="1">IF(L302="Facility",L314/(L314+EXP(F310)),"")</f>
        <v>0.99961970394502309</v>
      </c>
      <c r="M315" s="421">
        <f ca="1">IF(M302="Facility",M314/(M314+EXP(F310)),"")</f>
        <v>0.99937968942679589</v>
      </c>
      <c r="N315" s="421">
        <f ca="1">IF(N302="Facility",N314/(N314+EXP(F310)),"")</f>
        <v>0.99898834894059163</v>
      </c>
      <c r="O315" s="421">
        <f ca="1">IF(O302="Facility",O314/(O314+EXP(F310)),"")</f>
        <v>0.99835052771780142</v>
      </c>
      <c r="P315" s="421">
        <f ca="1">IF(P302="Facility",P314/(P314+EXP(F310)),"")</f>
        <v>0.99731165799055121</v>
      </c>
      <c r="Q315" s="421">
        <f ca="1">IF(Q302="Facility",Q314/(Q314+EXP(F310)),"")</f>
        <v>0.99562135758277515</v>
      </c>
      <c r="R315" s="421">
        <f ca="1">IF(R302="Facility",R314/(R314+EXP(F310)),"")</f>
        <v>0.9928758692089551</v>
      </c>
      <c r="S315" s="421">
        <f ca="1">IF(S302="Facility",S314/(S314+EXP(F310)),"")</f>
        <v>0.98842891661649679</v>
      </c>
      <c r="T315" s="421">
        <f ca="1">IF(T302="Facility",T314/(T314+EXP(F310)),"")</f>
        <v>0.98125852887272025</v>
      </c>
      <c r="U315" s="421">
        <f ca="1">IF(U302="Facility",U314/(U314+EXP(F310)),"")</f>
        <v>0.9697806309682625</v>
      </c>
      <c r="V315" s="421">
        <f ca="1">IF(V302="Facility",V314/(V314+EXP(F310)),"")</f>
        <v>0.9516198689802513</v>
      </c>
      <c r="W315" s="421">
        <f ca="1">IF(W302="Facility",W314/(W314+EXP(F310)),"")</f>
        <v>0.92340711826232613</v>
      </c>
      <c r="X315" s="421" t="str">
        <f ca="1">IF(X302="Facility",X314/(X314+EXP(F310)),"")</f>
        <v/>
      </c>
      <c r="Y315" s="421" t="str">
        <f ca="1">IF(Y302="Facility",Y314/(Y314+EXP(F310)),"")</f>
        <v/>
      </c>
      <c r="Z315" s="421" t="str">
        <f ca="1">IF(Z302="Facility",Z314/(Z314+EXP(F310)),"")</f>
        <v/>
      </c>
      <c r="AA315" s="422" t="str">
        <f ca="1">IF(AA302="Facility",AA314/(AA314+EXP(F310)),"")</f>
        <v/>
      </c>
      <c r="AB315" s="205"/>
      <c r="AD315" s="18" t="s">
        <v>237</v>
      </c>
      <c r="AE315" s="122">
        <f>AD236</f>
        <v>2</v>
      </c>
      <c r="AF315" s="122" t="str">
        <f>AD237</f>
        <v>shop1834</v>
      </c>
      <c r="AG315" s="210"/>
      <c r="AH315" s="122"/>
      <c r="AI315" s="31"/>
      <c r="AJ315" s="420">
        <f ca="1">IF(AJ302="Facility",AJ314/(AJ314+EXP(AI310)),"")</f>
        <v>0.99999677091334183</v>
      </c>
      <c r="AK315" s="421">
        <f ca="1">IF(AK302="Facility",AK314/(AK314+EXP(AI310)),"")</f>
        <v>0.9999947317003679</v>
      </c>
      <c r="AL315" s="421">
        <f ca="1">IF(AL302="Facility",AL314/(AL314+EXP(AI310)),"")</f>
        <v>0.99999140470721026</v>
      </c>
      <c r="AM315" s="421">
        <f ca="1">IF(AM302="Facility",AM314/(AM314+EXP(AI310)),"")</f>
        <v>0.9999859767082212</v>
      </c>
      <c r="AN315" s="421">
        <f ca="1">IF(AN302="Facility",AN314/(AN314+EXP(AI310)),"")</f>
        <v>0.99997712096108538</v>
      </c>
      <c r="AO315" s="421">
        <f ca="1">IF(AO302="Facility",AO314/(AO314+EXP(AI310)),"")</f>
        <v>0.99996267299414965</v>
      </c>
      <c r="AP315" s="421">
        <f ca="1">IF(AP302="Facility",AP314/(AP314+EXP(AI310)),"")</f>
        <v>0.99993910178401491</v>
      </c>
      <c r="AQ315" s="421">
        <f ca="1">IF(AQ302="Facility",AQ314/(AQ314+EXP(AI310)),"")</f>
        <v>0.99990064733500406</v>
      </c>
      <c r="AR315" s="421">
        <f ca="1">IF(AR302="Facility",AR314/(AR314+EXP(AI310)),"")</f>
        <v>0.99983791458937477</v>
      </c>
      <c r="AS315" s="421">
        <f ca="1">IF(AS302="Facility",AS314/(AS314+EXP(AI310)),"")</f>
        <v>0.9997355819328545</v>
      </c>
      <c r="AT315" s="421">
        <f ca="1">IF(AT302="Facility",AT314/(AT314+EXP(AI310)),"")</f>
        <v>0.99956866940492139</v>
      </c>
      <c r="AU315" s="421">
        <f ca="1">IF(AU302="Facility",AU314/(AU314+EXP(AI310)),"")</f>
        <v>0.99929646835849795</v>
      </c>
      <c r="AV315" s="421">
        <f ca="1">IF(AV302="Facility",AV314/(AV314+EXP(AI310)),"")</f>
        <v>0.99885268577945618</v>
      </c>
      <c r="AW315" s="421">
        <f ca="1">IF(AW302="Facility",AW314/(AW314+EXP(AI310)),"")</f>
        <v>0.99812949240610427</v>
      </c>
      <c r="AX315" s="421">
        <f ca="1">IF(AX302="Facility",AX314/(AX314+EXP(AI310)),"")</f>
        <v>0.99695183538340626</v>
      </c>
      <c r="AY315" s="421">
        <f ca="1">IF(AY302="Facility",AY314/(AY314+EXP(AI310)),"")</f>
        <v>0.99503642177563523</v>
      </c>
      <c r="AZ315" s="421">
        <f ca="1">IF(AZ302="Facility",AZ314/(AZ314+EXP(AI310)),"")</f>
        <v>0.99192714188639741</v>
      </c>
      <c r="BA315" s="421" t="str">
        <f ca="1">IF(BA302="Facility",BA314/(BA314+EXP(AI310)),"")</f>
        <v/>
      </c>
      <c r="BB315" s="421" t="str">
        <f ca="1">IF(BB302="Facility",BB314/(BB314+EXP(AI310)),"")</f>
        <v/>
      </c>
      <c r="BC315" s="421" t="str">
        <f ca="1">IF(BC302="Facility",BC314/(BC314+EXP(AI310)),"")</f>
        <v/>
      </c>
      <c r="BD315" s="422" t="str">
        <f ca="1">IF(BD302="Facility",BD314/(BD314+EXP(AI310)),"")</f>
        <v/>
      </c>
      <c r="BE315" s="205"/>
      <c r="BG315" s="18" t="s">
        <v>237</v>
      </c>
      <c r="BH315" s="122">
        <f>BG236</f>
        <v>2</v>
      </c>
      <c r="BI315" s="122" t="str">
        <f>BG237</f>
        <v>lei1834</v>
      </c>
      <c r="BJ315" s="210"/>
      <c r="BK315" s="122"/>
      <c r="BL315" s="31"/>
      <c r="BM315" s="420">
        <f ca="1">IF(BM302="Facility",BM314/(BM314+EXP(BL310)),"")</f>
        <v>0.99996885712725858</v>
      </c>
      <c r="BN315" s="421">
        <f ca="1">IF(BN302="Facility",BN314/(BN314+EXP(BL310)),"")</f>
        <v>0.99994919086720213</v>
      </c>
      <c r="BO315" s="421">
        <f ca="1">IF(BO302="Facility",BO314/(BO314+EXP(BL310)),"")</f>
        <v>0.99991710668645961</v>
      </c>
      <c r="BP315" s="421">
        <f ca="1">IF(BP302="Facility",BP314/(BP314+EXP(BL310)),"")</f>
        <v>0.9998647652137661</v>
      </c>
      <c r="BQ315" s="421">
        <f ca="1">IF(BQ302="Facility",BQ314/(BQ314+EXP(BL310)),"")</f>
        <v>0.99977938096377006</v>
      </c>
      <c r="BR315" s="421">
        <f ca="1">IF(BR302="Facility",BR314/(BR314+EXP(BL310)),"")</f>
        <v>0.99964010639308187</v>
      </c>
      <c r="BS315" s="421">
        <f ca="1">IF(BS302="Facility",BS314/(BS314+EXP(BL310)),"")</f>
        <v>0.99941296081714637</v>
      </c>
      <c r="BT315" s="421">
        <f ca="1">IF(BT302="Facility",BT314/(BT314+EXP(BL310)),"")</f>
        <v>0.99904259042077259</v>
      </c>
      <c r="BU315" s="421">
        <f ca="1">IF(BU302="Facility",BU314/(BU314+EXP(BL310)),"")</f>
        <v>0.9984389136831644</v>
      </c>
      <c r="BV315" s="421">
        <f ca="1">IF(BV302="Facility",BV314/(BV314+EXP(BL310)),"")</f>
        <v>0.9974555692807433</v>
      </c>
      <c r="BW315" s="421">
        <f ca="1">IF(BW302="Facility",BW314/(BW314+EXP(BL310)),"")</f>
        <v>0.99585537734903928</v>
      </c>
      <c r="BX315" s="421">
        <f ca="1">IF(BX302="Facility",BX314/(BX314+EXP(BL310)),"")</f>
        <v>0.99325562963667646</v>
      </c>
      <c r="BY315" s="421">
        <f ca="1">IF(BY302="Facility",BY314/(BY314+EXP(BL310)),"")</f>
        <v>0.98904311127362143</v>
      </c>
      <c r="BZ315" s="421">
        <f ca="1">IF(BZ302="Facility",BZ314/(BZ314+EXP(BL310)),"")</f>
        <v>0.98224649249424489</v>
      </c>
      <c r="CA315" s="421">
        <f ca="1">IF(CA302="Facility",CA314/(CA314+EXP(BL310)),"")</f>
        <v>0.97135599383774607</v>
      </c>
      <c r="CB315" s="421">
        <f ca="1">IF(CB302="Facility",CB314/(CB314+EXP(BL310)),"")</f>
        <v>0.95409715658870409</v>
      </c>
      <c r="CC315" s="421">
        <f ca="1">IF(CC302="Facility",CC314/(CC314+EXP(BL310)),"")</f>
        <v>0.92721854263198833</v>
      </c>
      <c r="CD315" s="421" t="str">
        <f ca="1">IF(CD302="Facility",CD314/(CD314+EXP(BL310)),"")</f>
        <v/>
      </c>
      <c r="CE315" s="421" t="str">
        <f ca="1">IF(CE302="Facility",CE314/(CE314+EXP(BL310)),"")</f>
        <v/>
      </c>
      <c r="CF315" s="421" t="str">
        <f ca="1">IF(CF302="Facility",CF314/(CF314+EXP(BL310)),"")</f>
        <v/>
      </c>
      <c r="CG315" s="422" t="str">
        <f ca="1">IF(CG302="Facility",CG314/(CG314+EXP(BL310)),"")</f>
        <v/>
      </c>
      <c r="CH315" s="205"/>
      <c r="CJ315" s="18" t="s">
        <v>237</v>
      </c>
      <c r="CK315" s="122">
        <f>CJ236</f>
        <v>2</v>
      </c>
      <c r="CL315" s="122" t="str">
        <f>CJ237</f>
        <v>work3564</v>
      </c>
      <c r="CM315" s="210"/>
      <c r="CN315" s="122"/>
      <c r="CO315" s="31"/>
      <c r="CP315" s="420">
        <f ca="1">IF(CP302="Facility",CP314/(CP314+EXP(CO310)),"")</f>
        <v>0.99998145454005261</v>
      </c>
      <c r="CQ315" s="421">
        <f ca="1">IF(CQ302="Facility",CQ314/(CQ314+EXP(CO310)),"")</f>
        <v>0.99996974311775</v>
      </c>
      <c r="CR315" s="421">
        <f ca="1">IF(CR302="Facility",CR314/(CR314+EXP(CO310)),"")</f>
        <v>0.99995063631986714</v>
      </c>
      <c r="CS315" s="421">
        <f ca="1">IF(CS302="Facility",CS314/(CS314+EXP(CO310)),"")</f>
        <v>0.9999194648181432</v>
      </c>
      <c r="CT315" s="421">
        <f ca="1">IF(CT302="Facility",CT314/(CT314+EXP(CO310)),"")</f>
        <v>0.99986861214908807</v>
      </c>
      <c r="CU315" s="421">
        <f ca="1">IF(CU302="Facility",CU314/(CU314+EXP(CO310)),"")</f>
        <v>0.9997856562482017</v>
      </c>
      <c r="CV315" s="421">
        <f ca="1">IF(CV302="Facility",CV314/(CV314+EXP(CO310)),"")</f>
        <v>0.99965034181574886</v>
      </c>
      <c r="CW315" s="421">
        <f ca="1">IF(CW302="Facility",CW314/(CW314+EXP(CO310)),"")</f>
        <v>0.9994296526047951</v>
      </c>
      <c r="CX315" s="421">
        <f ca="1">IF(CX302="Facility",CX314/(CX314+EXP(CO310)),"")</f>
        <v>0.99906980346526642</v>
      </c>
      <c r="CY315" s="421">
        <f ca="1">IF(CY302="Facility",CY314/(CY314+EXP(CO310)),"")</f>
        <v>0.99848325935465665</v>
      </c>
      <c r="CZ315" s="421">
        <f ca="1">IF(CZ302="Facility",CZ314/(CZ314+EXP(CO310)),"")</f>
        <v>0.99752777958247607</v>
      </c>
      <c r="DA315" s="421">
        <f ca="1">IF(DA302="Facility",DA314/(DA314+EXP(CO310)),"")</f>
        <v>0.99597281734084087</v>
      </c>
      <c r="DB315" s="421">
        <f ca="1">IF(DB302="Facility",DB314/(DB314+EXP(CO310)),"")</f>
        <v>0.99344625001036935</v>
      </c>
      <c r="DC315" s="421">
        <f ca="1">IF(DC302="Facility",DC314/(DC314+EXP(CO310)),"")</f>
        <v>0.98935151627005602</v>
      </c>
      <c r="DD315" s="421">
        <f ca="1">IF(DD302="Facility",DD314/(DD314+EXP(CO310)),"")</f>
        <v>0.98274286486306373</v>
      </c>
      <c r="DE315" s="421">
        <f ca="1">IF(DE302="Facility",DE314/(DE314+EXP(CO310)),"")</f>
        <v>0.97214822108446097</v>
      </c>
      <c r="DF315" s="421">
        <f ca="1">IF(DF302="Facility",DF314/(DF314+EXP(CO310)),"")</f>
        <v>0.95534477924717032</v>
      </c>
      <c r="DG315" s="421" t="str">
        <f ca="1">IF(DG302="Facility",DG314/(DG314+EXP(CO310)),"")</f>
        <v/>
      </c>
      <c r="DH315" s="421" t="str">
        <f ca="1">IF(DH302="Facility",DH314/(DH314+EXP(CO310)),"")</f>
        <v/>
      </c>
      <c r="DI315" s="421" t="str">
        <f ca="1">IF(DI302="Facility",DI314/(DI314+EXP(CO310)),"")</f>
        <v/>
      </c>
      <c r="DJ315" s="422" t="str">
        <f ca="1">IF(DJ302="Facility",DJ314/(DJ314+EXP(CO310)),"")</f>
        <v/>
      </c>
      <c r="DK315" s="205"/>
      <c r="DM315" s="18" t="s">
        <v>237</v>
      </c>
      <c r="DN315" s="122">
        <f>DM236</f>
        <v>2</v>
      </c>
      <c r="DO315" s="122" t="str">
        <f>DM237</f>
        <v>shop3564</v>
      </c>
      <c r="DP315" s="210"/>
      <c r="DQ315" s="122"/>
      <c r="DR315" s="31"/>
      <c r="DS315" s="420">
        <f ca="1">IF(DS302="Facility",DS314/(DS314+EXP(DR310)),"")</f>
        <v>0.99996743799898646</v>
      </c>
      <c r="DT315" s="421">
        <f ca="1">IF(DT302="Facility",DT314/(DT314+EXP(DR310)),"")</f>
        <v>0.99994687562818318</v>
      </c>
      <c r="DU315" s="421">
        <f ca="1">IF(DU302="Facility",DU314/(DU314+EXP(DR310)),"")</f>
        <v>0.99991332958212953</v>
      </c>
      <c r="DV315" s="421">
        <f ca="1">IF(DV302="Facility",DV314/(DV314+EXP(DR310)),"")</f>
        <v>0.99985860346297384</v>
      </c>
      <c r="DW315" s="421">
        <f ca="1">IF(DW302="Facility",DW314/(DW314+EXP(DR310)),"")</f>
        <v>0.99976932971746535</v>
      </c>
      <c r="DX315" s="421">
        <f ca="1">IF(DX302="Facility",DX314/(DX314+EXP(DR310)),"")</f>
        <v>0.99962371228460689</v>
      </c>
      <c r="DY315" s="421">
        <f ca="1">IF(DY302="Facility",DY314/(DY314+EXP(DR310)),"")</f>
        <v>0.99938622597820215</v>
      </c>
      <c r="DZ315" s="421">
        <f ca="1">IF(DZ302="Facility",DZ314/(DZ314+EXP(DR310)),"")</f>
        <v>0.99899900513007001</v>
      </c>
      <c r="EA315" s="421">
        <f ca="1">IF(EA302="Facility",EA314/(EA314+EXP(DR310)),"")</f>
        <v>0.99836789139745918</v>
      </c>
      <c r="EB315" s="421">
        <f ca="1">IF(EB302="Facility",EB314/(EB314+EXP(DR310)),"")</f>
        <v>0.99733992851483844</v>
      </c>
      <c r="EC315" s="421">
        <f ca="1">IF(EC302="Facility",EC314/(EC314+EXP(DR310)),"")</f>
        <v>0.99566732603415031</v>
      </c>
      <c r="ED315" s="421">
        <f ca="1">IF(ED302="Facility",ED314/(ED314+EXP(DR310)),"")</f>
        <v>0.99295045663180248</v>
      </c>
      <c r="EE315" s="421">
        <f ca="1">IF(EE302="Facility",EE314/(EE314+EXP(DR310)),"")</f>
        <v>0.98854952530440554</v>
      </c>
      <c r="EF315" s="421">
        <f ca="1">IF(EF302="Facility",EF314/(EF314+EXP(DR310)),"")</f>
        <v>0.9814524740970455</v>
      </c>
      <c r="EG315" s="421">
        <f ca="1">IF(EG302="Facility",EG314/(EG314+EXP(DR310)),"")</f>
        <v>0.97008973412380306</v>
      </c>
      <c r="EH315" s="421">
        <f ca="1">IF(EH302="Facility",EH314/(EH314+EXP(DR310)),"")</f>
        <v>0.95210555799221541</v>
      </c>
      <c r="EI315" s="421">
        <f ca="1">IF(EI302="Facility",EI314/(EI314+EXP(DR310)),"")</f>
        <v>0.92415346156852252</v>
      </c>
      <c r="EJ315" s="421" t="str">
        <f ca="1">IF(EJ302="Facility",EJ314/(EJ314+EXP(DR310)),"")</f>
        <v/>
      </c>
      <c r="EK315" s="421" t="str">
        <f ca="1">IF(EK302="Facility",EK314/(EK314+EXP(DR310)),"")</f>
        <v/>
      </c>
      <c r="EL315" s="421" t="str">
        <f ca="1">IF(EL302="Facility",EL314/(EL314+EXP(DR310)),"")</f>
        <v/>
      </c>
      <c r="EM315" s="422" t="str">
        <f ca="1">IF(EM302="Facility",EM314/(EM314+EXP(DR310)),"")</f>
        <v/>
      </c>
      <c r="EN315" s="205"/>
      <c r="EP315" s="18" t="s">
        <v>237</v>
      </c>
      <c r="EQ315" s="122">
        <f>EP236</f>
        <v>2</v>
      </c>
      <c r="ER315" s="122" t="str">
        <f>EP237</f>
        <v>lei3564</v>
      </c>
      <c r="ES315" s="210"/>
      <c r="ET315" s="122"/>
      <c r="EU315" s="31"/>
      <c r="EV315" s="420">
        <f ca="1">IF(EV302="Facility",EV314/(EV314+EXP(EU310)),"")</f>
        <v>0.99997218618766848</v>
      </c>
      <c r="EW315" s="421">
        <f ca="1">IF(EW302="Facility",EW314/(EW314+EXP(EU310)),"")</f>
        <v>0.99995462208425379</v>
      </c>
      <c r="EX315" s="421">
        <f ca="1">IF(EX302="Facility",EX314/(EX314+EXP(EU310)),"")</f>
        <v>0.99992596727218253</v>
      </c>
      <c r="EY315" s="421">
        <f ca="1">IF(EY302="Facility",EY314/(EY314+EXP(EU310)),"")</f>
        <v>0.99987921997911955</v>
      </c>
      <c r="EZ315" s="421">
        <f ca="1">IF(EZ302="Facility",EZ314/(EZ314+EXP(EU310)),"")</f>
        <v>0.99980296034943672</v>
      </c>
      <c r="FA315" s="421">
        <f ca="1">IF(FA302="Facility",FA314/(FA314+EXP(EU310)),"")</f>
        <v>0.99967856642118214</v>
      </c>
      <c r="FB315" s="421">
        <f ca="1">IF(FB302="Facility",FB314/(FB314+EXP(EU310)),"")</f>
        <v>0.9994756820239985</v>
      </c>
      <c r="FC315" s="421">
        <f ca="1">IF(FC302="Facility",FC314/(FC314+EXP(EU310)),"")</f>
        <v>0.99914484936554115</v>
      </c>
      <c r="FD315" s="421">
        <f ca="1">IF(FD302="Facility",FD314/(FD314+EXP(EU310)),"")</f>
        <v>0.99860556010050561</v>
      </c>
      <c r="FE315" s="421">
        <f ca="1">IF(FE302="Facility",FE314/(FE314+EXP(EU310)),"")</f>
        <v>0.9977269490179449</v>
      </c>
      <c r="FF315" s="421">
        <f ca="1">IF(FF302="Facility",FF314/(FF314+EXP(EU310)),"")</f>
        <v>0.99629679410371486</v>
      </c>
      <c r="FG315" s="421">
        <f ca="1">IF(FG302="Facility",FG314/(FG314+EXP(EU310)),"")</f>
        <v>0.99397225265984601</v>
      </c>
      <c r="FH315" s="421">
        <f ca="1">IF(FH302="Facility",FH314/(FH314+EXP(EU310)),"")</f>
        <v>0.99020292044457769</v>
      </c>
      <c r="FI315" s="421">
        <f ca="1">IF(FI302="Facility",FI314/(FI314+EXP(EU310)),"")</f>
        <v>0.98411418227771019</v>
      </c>
      <c r="FJ315" s="421">
        <f ca="1">IF(FJ302="Facility",FJ314/(FJ314+EXP(EU310)),"")</f>
        <v>0.97433944634197245</v>
      </c>
      <c r="FK315" s="421">
        <f ca="1">IF(FK302="Facility",FK314/(FK314+EXP(EU310)),"")</f>
        <v>0.95880198291330654</v>
      </c>
      <c r="FL315" s="421">
        <f ca="1">IF(FL302="Facility",FL314/(FL314+EXP(EU310)),"")</f>
        <v>0.93448913993009708</v>
      </c>
      <c r="FM315" s="421" t="str">
        <f ca="1">IF(FM302="Facility",FM314/(FM314+EXP(EU310)),"")</f>
        <v/>
      </c>
      <c r="FN315" s="421" t="str">
        <f ca="1">IF(FN302="Facility",FN314/(FN314+EXP(EU310)),"")</f>
        <v/>
      </c>
      <c r="FO315" s="421" t="str">
        <f ca="1">IF(FO302="Facility",FO314/(FO314+EXP(EU310)),"")</f>
        <v/>
      </c>
      <c r="FP315" s="422" t="str">
        <f ca="1">IF(FP302="Facility",FP314/(FP314+EXP(EU310)),"")</f>
        <v/>
      </c>
      <c r="FQ315" s="205"/>
      <c r="FS315" s="18" t="s">
        <v>237</v>
      </c>
      <c r="FT315" s="122">
        <f>FS236</f>
        <v>2</v>
      </c>
      <c r="FU315" s="122" t="str">
        <f>FS237</f>
        <v>shop65</v>
      </c>
      <c r="FV315" s="210"/>
      <c r="FW315" s="122"/>
      <c r="FX315" s="31"/>
      <c r="FY315" s="420">
        <f ca="1">IF(FY302="Facility",FY314/(FY314+EXP(FX310)),"")</f>
        <v>0.99994433949127581</v>
      </c>
      <c r="FZ315" s="421">
        <f ca="1">IF(FZ302="Facility",FZ314/(FZ314+EXP(FX310)),"")</f>
        <v>0.99990919211542828</v>
      </c>
      <c r="GA315" s="421">
        <f ca="1">IF(GA302="Facility",GA314/(GA314+EXP(FX310)),"")</f>
        <v>0.99985185387146713</v>
      </c>
      <c r="GB315" s="421">
        <f ca="1">IF(GB302="Facility",GB314/(GB314+EXP(FX310)),"")</f>
        <v>0.99975831965622353</v>
      </c>
      <c r="GC315" s="421">
        <f ca="1">IF(GC302="Facility",GC314/(GC314+EXP(FX310)),"")</f>
        <v>0.99960575453763167</v>
      </c>
      <c r="GD315" s="421">
        <f ca="1">IF(GD302="Facility",GD314/(GD314+EXP(FX310)),"")</f>
        <v>0.99935694185693535</v>
      </c>
      <c r="GE315" s="421">
        <f ca="1">IF(GE302="Facility",GE314/(GE314+EXP(FX310)),"")</f>
        <v>0.99895126548197344</v>
      </c>
      <c r="GF315" s="421">
        <f ca="1">IF(GF302="Facility",GF314/(GF314+EXP(FX310)),"")</f>
        <v>0.99829010406472429</v>
      </c>
      <c r="GG315" s="421">
        <f ca="1">IF(GG302="Facility",GG314/(GG314+EXP(FX310)),"")</f>
        <v>0.99721328457190184</v>
      </c>
      <c r="GH315" s="421">
        <f ca="1">IF(GH302="Facility",GH314/(GH314+EXP(FX310)),"")</f>
        <v>0.99546141316025294</v>
      </c>
      <c r="GI315" s="421">
        <f ca="1">IF(GI302="Facility",GI314/(GI314+EXP(FX310)),"")</f>
        <v>0.99261638047212519</v>
      </c>
      <c r="GJ315" s="421" t="str">
        <f ca="1">IF(GJ302="Facility",GJ314/(GJ314+EXP(FX310)),"")</f>
        <v/>
      </c>
      <c r="GK315" s="421" t="str">
        <f ca="1">IF(GK302="Facility",GK314/(GK314+EXP(FX310)),"")</f>
        <v/>
      </c>
      <c r="GL315" s="421" t="str">
        <f ca="1">IF(GL302="Facility",GL314/(GL314+EXP(FX310)),"")</f>
        <v/>
      </c>
      <c r="GM315" s="421" t="str">
        <f ca="1">IF(GM302="Facility",GM314/(GM314+EXP(FX310)),"")</f>
        <v/>
      </c>
      <c r="GN315" s="421" t="str">
        <f ca="1">IF(GN302="Facility",GN314/(GN314+EXP(FX310)),"")</f>
        <v/>
      </c>
      <c r="GO315" s="421" t="str">
        <f ca="1">IF(GO302="Facility",GO314/(GO314+EXP(FX310)),"")</f>
        <v/>
      </c>
      <c r="GP315" s="421" t="str">
        <f ca="1">IF(GP302="Facility",GP314/(GP314+EXP(FX310)),"")</f>
        <v/>
      </c>
      <c r="GQ315" s="421" t="str">
        <f ca="1">IF(GQ302="Facility",GQ314/(GQ314+EXP(FX310)),"")</f>
        <v/>
      </c>
      <c r="GR315" s="421" t="str">
        <f ca="1">IF(GR302="Facility",GR314/(GR314+EXP(FX310)),"")</f>
        <v/>
      </c>
      <c r="GS315" s="422" t="str">
        <f ca="1">IF(GS302="Facility",GS314/(GS314+EXP(FX310)),"")</f>
        <v/>
      </c>
      <c r="GT315" s="205"/>
      <c r="GV315" s="18" t="s">
        <v>237</v>
      </c>
      <c r="GW315" s="122">
        <f>GV236</f>
        <v>2</v>
      </c>
      <c r="GX315" s="122" t="str">
        <f>GV237</f>
        <v>lei65</v>
      </c>
      <c r="GY315" s="210"/>
      <c r="GZ315" s="122"/>
      <c r="HA315" s="31"/>
      <c r="HB315" s="420">
        <f ca="1">IF(HB302="Facility",HB314/(HB314+EXP(HA310)),"")</f>
        <v>0.99988984985366536</v>
      </c>
      <c r="HC315" s="421">
        <f ca="1">IF(HC302="Facility",HC314/(HC314+EXP(HA310)),"")</f>
        <v>0.99982030064349736</v>
      </c>
      <c r="HD315" s="421">
        <f ca="1">IF(HD302="Facility",HD314/(HD314+EXP(HA310)),"")</f>
        <v>0.99970685067922849</v>
      </c>
      <c r="HE315" s="421">
        <f ca="1">IF(HE302="Facility",HE314/(HE314+EXP(HA310)),"")</f>
        <v>0.99952181037201959</v>
      </c>
      <c r="HF315" s="421">
        <f ca="1">IF(HF302="Facility",HF314/(HF314+EXP(HA310)),"")</f>
        <v>0.99922006093403914</v>
      </c>
      <c r="HG315" s="421">
        <f ca="1">IF(HG302="Facility",HG314/(HG314+EXP(HA310)),"")</f>
        <v>0.99872814245745167</v>
      </c>
      <c r="HH315" s="421">
        <f ca="1">IF(HH302="Facility",HH314/(HH314+EXP(HA310)),"")</f>
        <v>0.99792660791051413</v>
      </c>
      <c r="HI315" s="421">
        <f ca="1">IF(HI302="Facility",HI314/(HI314+EXP(HA310)),"")</f>
        <v>0.99662164872917558</v>
      </c>
      <c r="HJ315" s="421">
        <f ca="1">IF(HJ302="Facility",HJ314/(HJ314+EXP(HA310)),"")</f>
        <v>0.99449989624323754</v>
      </c>
      <c r="HK315" s="421">
        <f ca="1">IF(HK302="Facility",HK314/(HK314+EXP(HA310)),"")</f>
        <v>0.99105754700648985</v>
      </c>
      <c r="HL315" s="421">
        <f ca="1">IF(HL302="Facility",HL314/(HL314+EXP(HA310)),"")</f>
        <v>0.98549216454726829</v>
      </c>
      <c r="HM315" s="421" t="str">
        <f ca="1">IF(HM302="Facility",HM314/(HM314+EXP(HA310)),"")</f>
        <v/>
      </c>
      <c r="HN315" s="421" t="str">
        <f ca="1">IF(HN302="Facility",HN314/(HN314+EXP(HA310)),"")</f>
        <v/>
      </c>
      <c r="HO315" s="421" t="str">
        <f ca="1">IF(HO302="Facility",HO314/(HO314+EXP(HA310)),"")</f>
        <v/>
      </c>
      <c r="HP315" s="421" t="str">
        <f ca="1">IF(HP302="Facility",HP314/(HP314+EXP(HA310)),"")</f>
        <v/>
      </c>
      <c r="HQ315" s="421" t="str">
        <f ca="1">IF(HQ302="Facility",HQ314/(HQ314+EXP(HA310)),"")</f>
        <v/>
      </c>
      <c r="HR315" s="421" t="str">
        <f ca="1">IF(HR302="Facility",HR314/(HR314+EXP(HA310)),"")</f>
        <v/>
      </c>
      <c r="HS315" s="421" t="str">
        <f ca="1">IF(HS302="Facility",HS314/(HS314+EXP(HA310)),"")</f>
        <v/>
      </c>
      <c r="HT315" s="421" t="str">
        <f ca="1">IF(HT302="Facility",HT314/(HT314+EXP(HA310)),"")</f>
        <v/>
      </c>
      <c r="HU315" s="421" t="str">
        <f ca="1">IF(HU302="Facility",HU314/(HU314+EXP(HA310)),"")</f>
        <v/>
      </c>
      <c r="HV315" s="422" t="str">
        <f ca="1">IF(HV302="Facility",HV314/(HV314+EXP(HA310)),"")</f>
        <v/>
      </c>
      <c r="HW315" s="205"/>
    </row>
    <row r="316" spans="1:231" ht="15">
      <c r="A316" s="17" t="s">
        <v>174</v>
      </c>
      <c r="B316" s="124">
        <f>A236</f>
        <v>2</v>
      </c>
      <c r="C316" s="124" t="str">
        <f>A237</f>
        <v>work1834</v>
      </c>
      <c r="D316" s="223" t="str">
        <f t="shared" ref="D316:D317" si="1462">"core"&amp;B316&amp;"_"&amp;C316</f>
        <v>core2_work1834</v>
      </c>
      <c r="E316" s="124">
        <v>1</v>
      </c>
      <c r="F316" s="21"/>
      <c r="G316" s="407">
        <f ca="1">EXP(F307*INDEX(INDIRECT(D316),$E316,G$28)/100)</f>
        <v>4.3849832029138261E-5</v>
      </c>
      <c r="H316" s="408">
        <f ca="1">EXP(F307*INDEX(INDIRECT(D316),$E316,H$28)/100)</f>
        <v>4.3849832029138261E-5</v>
      </c>
      <c r="I316" s="408">
        <f ca="1">EXP(F307*INDEX(INDIRECT(D316),$E316,I$28)/100)</f>
        <v>4.3849832029138261E-5</v>
      </c>
      <c r="J316" s="408">
        <f ca="1">EXP(F307*INDEX(INDIRECT(D316),$E316,J$28)/100)</f>
        <v>4.3849832029138261E-5</v>
      </c>
      <c r="K316" s="408">
        <f ca="1">EXP(F307*INDEX(INDIRECT(D316),$E316,K$28)/100)</f>
        <v>4.3849832029138261E-5</v>
      </c>
      <c r="L316" s="408">
        <f ca="1">EXP(F307*INDEX(INDIRECT(D316),$E316,L$28)/100)</f>
        <v>4.3849832029138261E-5</v>
      </c>
      <c r="M316" s="408">
        <f ca="1">EXP(F307*INDEX(INDIRECT(D316),$E316,M$28)/100)</f>
        <v>4.3849832029138261E-5</v>
      </c>
      <c r="N316" s="408">
        <f ca="1">EXP(F307*INDEX(INDIRECT(D316),$E316,N$28)/100)</f>
        <v>4.3849832029138261E-5</v>
      </c>
      <c r="O316" s="408">
        <f ca="1">EXP(F307*INDEX(INDIRECT(D316),$E316,O$28)/100)</f>
        <v>4.3849832029138261E-5</v>
      </c>
      <c r="P316" s="408">
        <f ca="1">EXP(F307*INDEX(INDIRECT(D316),$E316,P$28)/100)</f>
        <v>4.3849832029138261E-5</v>
      </c>
      <c r="Q316" s="408">
        <f ca="1">EXP(F307*INDEX(INDIRECT(D316),$E316,Q$28)/100)</f>
        <v>4.3849832029138261E-5</v>
      </c>
      <c r="R316" s="408">
        <f ca="1">EXP(F307*INDEX(INDIRECT(D316),$E316,R$28)/100)</f>
        <v>4.3849832029138261E-5</v>
      </c>
      <c r="S316" s="408">
        <f ca="1">EXP(F307*INDEX(INDIRECT(D316),$E316,S$28)/100)</f>
        <v>4.3849832029138261E-5</v>
      </c>
      <c r="T316" s="408">
        <f ca="1">EXP(F307*INDEX(INDIRECT(D316),$E316,T$28)/100)</f>
        <v>4.3849832029138261E-5</v>
      </c>
      <c r="U316" s="408">
        <f ca="1">EXP(F307*INDEX(INDIRECT(D316),$E316,U$28)/100)</f>
        <v>4.3849832029138261E-5</v>
      </c>
      <c r="V316" s="408">
        <f ca="1">EXP(F307*INDEX(INDIRECT(D316),$E316,V$28)/100)</f>
        <v>4.3849832029138261E-5</v>
      </c>
      <c r="W316" s="408">
        <f ca="1">EXP(F307*INDEX(INDIRECT(D316),$E316,W$28)/100)</f>
        <v>4.3849832029138261E-5</v>
      </c>
      <c r="X316" s="408">
        <f ca="1">EXP(F307*INDEX(INDIRECT(D316),$E316,X$28)/100)</f>
        <v>4.3849832029138261E-5</v>
      </c>
      <c r="Y316" s="408">
        <f ca="1">EXP(F307*INDEX(INDIRECT(D316),$E316,Y$28)/100)</f>
        <v>4.3849832029138261E-5</v>
      </c>
      <c r="Z316" s="408">
        <f ca="1">EXP(F307*INDEX(INDIRECT(D316),$E316,Z$28)/100)</f>
        <v>4.3849832029138261E-5</v>
      </c>
      <c r="AA316" s="408">
        <f ca="1">EXP(F307*INDEX(INDIRECT(D316),$E316,AA$28)/100)</f>
        <v>4.3849832029138261E-5</v>
      </c>
      <c r="AB316" s="401"/>
      <c r="AD316" s="17" t="s">
        <v>174</v>
      </c>
      <c r="AE316" s="124">
        <f>AD236</f>
        <v>2</v>
      </c>
      <c r="AF316" s="124" t="str">
        <f>AD237</f>
        <v>shop1834</v>
      </c>
      <c r="AG316" s="223" t="str">
        <f t="shared" ref="AG316:AG317" si="1463">"core"&amp;AE316&amp;"_"&amp;AF316</f>
        <v>core2_shop1834</v>
      </c>
      <c r="AH316" s="124">
        <v>1</v>
      </c>
      <c r="AI316" s="21"/>
      <c r="AJ316" s="407">
        <f ca="1">EXP(AI307*INDEX(INDIRECT(AG316),$E316,AJ$28)/100)</f>
        <v>3.3737072678633713E-5</v>
      </c>
      <c r="AK316" s="408">
        <f ca="1">EXP(AI307*INDEX(INDIRECT(AG316),$E316,AK$28)/100)</f>
        <v>3.3737072678633713E-5</v>
      </c>
      <c r="AL316" s="408">
        <f ca="1">EXP(AI307*INDEX(INDIRECT(AG316),$E316,AL$28)/100)</f>
        <v>3.3737072678633713E-5</v>
      </c>
      <c r="AM316" s="408">
        <f ca="1">EXP(AI307*INDEX(INDIRECT(AG316),$E316,AM$28)/100)</f>
        <v>3.3737072678633713E-5</v>
      </c>
      <c r="AN316" s="408">
        <f ca="1">EXP(AI307*INDEX(INDIRECT(AG316),$E316,AN$28)/100)</f>
        <v>3.3737072678633713E-5</v>
      </c>
      <c r="AO316" s="408">
        <f ca="1">EXP(AI307*INDEX(INDIRECT(AG316),$E316,AO$28)/100)</f>
        <v>3.3737072678633713E-5</v>
      </c>
      <c r="AP316" s="408">
        <f ca="1">EXP(AI307*INDEX(INDIRECT(AG316),$E316,AP$28)/100)</f>
        <v>3.3737072678633713E-5</v>
      </c>
      <c r="AQ316" s="408">
        <f ca="1">EXP(AI307*INDEX(INDIRECT(AG316),$E316,AQ$28)/100)</f>
        <v>3.3737072678633713E-5</v>
      </c>
      <c r="AR316" s="408">
        <f ca="1">EXP(AI307*INDEX(INDIRECT(AG316),$E316,AR$28)/100)</f>
        <v>3.3737072678633713E-5</v>
      </c>
      <c r="AS316" s="408">
        <f ca="1">EXP(AI307*INDEX(INDIRECT(AG316),$E316,AS$28)/100)</f>
        <v>3.3737072678633713E-5</v>
      </c>
      <c r="AT316" s="408">
        <f ca="1">EXP(AI307*INDEX(INDIRECT(AG316),$E316,AT$28)/100)</f>
        <v>3.3737072678633713E-5</v>
      </c>
      <c r="AU316" s="408">
        <f ca="1">EXP(AI307*INDEX(INDIRECT(AG316),$E316,AU$28)/100)</f>
        <v>3.3737072678633713E-5</v>
      </c>
      <c r="AV316" s="408">
        <f ca="1">EXP(AI307*INDEX(INDIRECT(AG316),$E316,AV$28)/100)</f>
        <v>3.3737072678633713E-5</v>
      </c>
      <c r="AW316" s="408">
        <f ca="1">EXP(AI307*INDEX(INDIRECT(AG316),$E316,AW$28)/100)</f>
        <v>3.3737072678633713E-5</v>
      </c>
      <c r="AX316" s="408">
        <f ca="1">EXP(AI307*INDEX(INDIRECT(AG316),$E316,AX$28)/100)</f>
        <v>3.3737072678633713E-5</v>
      </c>
      <c r="AY316" s="408">
        <f ca="1">EXP(AI307*INDEX(INDIRECT(AG316),$E316,AY$28)/100)</f>
        <v>3.3737072678633713E-5</v>
      </c>
      <c r="AZ316" s="408">
        <f ca="1">EXP(AI307*INDEX(INDIRECT(AG316),$E316,AZ$28)/100)</f>
        <v>3.3737072678633713E-5</v>
      </c>
      <c r="BA316" s="408">
        <f ca="1">EXP(AI307*INDEX(INDIRECT(AG316),$E316,BA$28)/100)</f>
        <v>3.3737072678633713E-5</v>
      </c>
      <c r="BB316" s="408">
        <f ca="1">EXP(AI307*INDEX(INDIRECT(AG316),$E316,BB$28)/100)</f>
        <v>3.3737072678633713E-5</v>
      </c>
      <c r="BC316" s="408">
        <f ca="1">EXP(AI307*INDEX(INDIRECT(AG316),$E316,BC$28)/100)</f>
        <v>3.3737072678633713E-5</v>
      </c>
      <c r="BD316" s="408">
        <f ca="1">EXP(AI307*INDEX(INDIRECT(AG316),$E316,BD$28)/100)</f>
        <v>3.3737072678633713E-5</v>
      </c>
      <c r="BE316" s="401"/>
      <c r="BG316" s="17" t="s">
        <v>174</v>
      </c>
      <c r="BH316" s="124">
        <f>BG236</f>
        <v>2</v>
      </c>
      <c r="BI316" s="124" t="str">
        <f>BG237</f>
        <v>lei1834</v>
      </c>
      <c r="BJ316" s="223" t="str">
        <f t="shared" ref="BJ316:BJ317" si="1464">"core"&amp;BH316&amp;"_"&amp;BI316</f>
        <v>core2_lei1834</v>
      </c>
      <c r="BK316" s="124">
        <v>1</v>
      </c>
      <c r="BL316" s="21"/>
      <c r="BM316" s="407">
        <f ca="1">EXP(BL307*INDEX(INDIRECT(BJ316),$E316,BM$28)/100)</f>
        <v>4.7375478117915118E-5</v>
      </c>
      <c r="BN316" s="408">
        <f ca="1">EXP(BL307*INDEX(INDIRECT(BJ316),$E316,BN$28)/100)</f>
        <v>4.7375478117915118E-5</v>
      </c>
      <c r="BO316" s="408">
        <f ca="1">EXP(BL307*INDEX(INDIRECT(BJ316),$E316,BO$28)/100)</f>
        <v>4.7375478117915118E-5</v>
      </c>
      <c r="BP316" s="408">
        <f ca="1">EXP(BL307*INDEX(INDIRECT(BJ316),$E316,BP$28)/100)</f>
        <v>4.7375478117915118E-5</v>
      </c>
      <c r="BQ316" s="408">
        <f ca="1">EXP(BL307*INDEX(INDIRECT(BJ316),$E316,BQ$28)/100)</f>
        <v>4.7375478117915118E-5</v>
      </c>
      <c r="BR316" s="408">
        <f ca="1">EXP(BL307*INDEX(INDIRECT(BJ316),$E316,BR$28)/100)</f>
        <v>4.7375478117915118E-5</v>
      </c>
      <c r="BS316" s="408">
        <f ca="1">EXP(BL307*INDEX(INDIRECT(BJ316),$E316,BS$28)/100)</f>
        <v>4.7375478117915118E-5</v>
      </c>
      <c r="BT316" s="408">
        <f ca="1">EXP(BL307*INDEX(INDIRECT(BJ316),$E316,BT$28)/100)</f>
        <v>4.7375478117915118E-5</v>
      </c>
      <c r="BU316" s="408">
        <f ca="1">EXP(BL307*INDEX(INDIRECT(BJ316),$E316,BU$28)/100)</f>
        <v>4.7375478117915118E-5</v>
      </c>
      <c r="BV316" s="408">
        <f ca="1">EXP(BL307*INDEX(INDIRECT(BJ316),$E316,BV$28)/100)</f>
        <v>4.7375478117915118E-5</v>
      </c>
      <c r="BW316" s="408">
        <f ca="1">EXP(BL307*INDEX(INDIRECT(BJ316),$E316,BW$28)/100)</f>
        <v>4.7375478117915118E-5</v>
      </c>
      <c r="BX316" s="408">
        <f ca="1">EXP(BL307*INDEX(INDIRECT(BJ316),$E316,BX$28)/100)</f>
        <v>4.7375478117915118E-5</v>
      </c>
      <c r="BY316" s="408">
        <f ca="1">EXP(BL307*INDEX(INDIRECT(BJ316),$E316,BY$28)/100)</f>
        <v>4.7375478117915118E-5</v>
      </c>
      <c r="BZ316" s="408">
        <f ca="1">EXP(BL307*INDEX(INDIRECT(BJ316),$E316,BZ$28)/100)</f>
        <v>4.7375478117915118E-5</v>
      </c>
      <c r="CA316" s="408">
        <f ca="1">EXP(BL307*INDEX(INDIRECT(BJ316),$E316,CA$28)/100)</f>
        <v>4.7375478117915118E-5</v>
      </c>
      <c r="CB316" s="408">
        <f ca="1">EXP(BL307*INDEX(INDIRECT(BJ316),$E316,CB$28)/100)</f>
        <v>4.7375478117915118E-5</v>
      </c>
      <c r="CC316" s="408">
        <f ca="1">EXP(BL307*INDEX(INDIRECT(BJ316),$E316,CC$28)/100)</f>
        <v>4.7375478117915118E-5</v>
      </c>
      <c r="CD316" s="408">
        <f ca="1">EXP(BL307*INDEX(INDIRECT(BJ316),$E316,CD$28)/100)</f>
        <v>4.7375478117915118E-5</v>
      </c>
      <c r="CE316" s="408">
        <f ca="1">EXP(BL307*INDEX(INDIRECT(BJ316),$E316,CE$28)/100)</f>
        <v>4.7375478117915118E-5</v>
      </c>
      <c r="CF316" s="408">
        <f ca="1">EXP(BL307*INDEX(INDIRECT(BJ316),$E316,CF$28)/100)</f>
        <v>4.7375478117915118E-5</v>
      </c>
      <c r="CG316" s="408">
        <f ca="1">EXP(BL307*INDEX(INDIRECT(BJ316),$E316,CG$28)/100)</f>
        <v>4.7375478117915118E-5</v>
      </c>
      <c r="CH316" s="401"/>
      <c r="CJ316" s="17" t="s">
        <v>174</v>
      </c>
      <c r="CK316" s="124">
        <f>CJ236</f>
        <v>2</v>
      </c>
      <c r="CL316" s="124" t="str">
        <f>CJ237</f>
        <v>work3564</v>
      </c>
      <c r="CM316" s="223" t="str">
        <f t="shared" ref="CM316:CM317" si="1465">"core"&amp;CK316&amp;"_"&amp;CL316</f>
        <v>core2_work3564</v>
      </c>
      <c r="CN316" s="124">
        <v>1</v>
      </c>
      <c r="CO316" s="21"/>
      <c r="CP316" s="407">
        <f ca="1">EXP(CO307*INDEX(INDIRECT(CM316),$E316,CP$28)/100)</f>
        <v>3.8706674364134682E-5</v>
      </c>
      <c r="CQ316" s="408">
        <f ca="1">EXP(CO307*INDEX(INDIRECT(CM316),$E316,CQ$28)/100)</f>
        <v>3.8706674364134682E-5</v>
      </c>
      <c r="CR316" s="408">
        <f ca="1">EXP(CO307*INDEX(INDIRECT(CM316),$E316,CR$28)/100)</f>
        <v>3.8706674364134682E-5</v>
      </c>
      <c r="CS316" s="408">
        <f ca="1">EXP(CO307*INDEX(INDIRECT(CM316),$E316,CS$28)/100)</f>
        <v>3.8706674364134682E-5</v>
      </c>
      <c r="CT316" s="408">
        <f ca="1">EXP(CO307*INDEX(INDIRECT(CM316),$E316,CT$28)/100)</f>
        <v>3.8706674364134682E-5</v>
      </c>
      <c r="CU316" s="408">
        <f ca="1">EXP(CO307*INDEX(INDIRECT(CM316),$E316,CU$28)/100)</f>
        <v>3.8706674364134682E-5</v>
      </c>
      <c r="CV316" s="408">
        <f ca="1">EXP(CO307*INDEX(INDIRECT(CM316),$E316,CV$28)/100)</f>
        <v>3.8706674364134682E-5</v>
      </c>
      <c r="CW316" s="408">
        <f ca="1">EXP(CO307*INDEX(INDIRECT(CM316),$E316,CW$28)/100)</f>
        <v>3.8706674364134682E-5</v>
      </c>
      <c r="CX316" s="408">
        <f ca="1">EXP(CO307*INDEX(INDIRECT(CM316),$E316,CX$28)/100)</f>
        <v>3.8706674364134682E-5</v>
      </c>
      <c r="CY316" s="408">
        <f ca="1">EXP(CO307*INDEX(INDIRECT(CM316),$E316,CY$28)/100)</f>
        <v>3.8706674364134682E-5</v>
      </c>
      <c r="CZ316" s="408">
        <f ca="1">EXP(CO307*INDEX(INDIRECT(CM316),$E316,CZ$28)/100)</f>
        <v>3.8706674364134682E-5</v>
      </c>
      <c r="DA316" s="408">
        <f ca="1">EXP(CO307*INDEX(INDIRECT(CM316),$E316,DA$28)/100)</f>
        <v>3.8706674364134682E-5</v>
      </c>
      <c r="DB316" s="408">
        <f ca="1">EXP(CO307*INDEX(INDIRECT(CM316),$E316,DB$28)/100)</f>
        <v>3.8706674364134682E-5</v>
      </c>
      <c r="DC316" s="408">
        <f ca="1">EXP(CO307*INDEX(INDIRECT(CM316),$E316,DC$28)/100)</f>
        <v>3.8706674364134682E-5</v>
      </c>
      <c r="DD316" s="408">
        <f ca="1">EXP(CO307*INDEX(INDIRECT(CM316),$E316,DD$28)/100)</f>
        <v>3.8706674364134682E-5</v>
      </c>
      <c r="DE316" s="408">
        <f ca="1">EXP(CO307*INDEX(INDIRECT(CM316),$E316,DE$28)/100)</f>
        <v>3.8706674364134682E-5</v>
      </c>
      <c r="DF316" s="408">
        <f ca="1">EXP(CO307*INDEX(INDIRECT(CM316),$E316,DF$28)/100)</f>
        <v>3.8706674364134682E-5</v>
      </c>
      <c r="DG316" s="408">
        <f ca="1">EXP(CO307*INDEX(INDIRECT(CM316),$E316,DG$28)/100)</f>
        <v>3.8706674364134682E-5</v>
      </c>
      <c r="DH316" s="408">
        <f ca="1">EXP(CO307*INDEX(INDIRECT(CM316),$E316,DH$28)/100)</f>
        <v>3.8706674364134682E-5</v>
      </c>
      <c r="DI316" s="408">
        <f ca="1">EXP(CO307*INDEX(INDIRECT(CM316),$E316,DI$28)/100)</f>
        <v>3.8706674364134682E-5</v>
      </c>
      <c r="DJ316" s="408">
        <f ca="1">EXP(CO307*INDEX(INDIRECT(CM316),$E316,DJ$28)/100)</f>
        <v>3.8706674364134682E-5</v>
      </c>
      <c r="DK316" s="401"/>
      <c r="DM316" s="17" t="s">
        <v>174</v>
      </c>
      <c r="DN316" s="124">
        <f>DM236</f>
        <v>2</v>
      </c>
      <c r="DO316" s="124" t="str">
        <f>DM237</f>
        <v>shop3564</v>
      </c>
      <c r="DP316" s="223" t="str">
        <f t="shared" ref="DP316:DP317" si="1466">"core"&amp;DN316&amp;"_"&amp;DO316</f>
        <v>core2_shop3564</v>
      </c>
      <c r="DQ316" s="124">
        <v>1</v>
      </c>
      <c r="DR316" s="21"/>
      <c r="DS316" s="407">
        <f ca="1">EXP(DR307*INDEX(INDIRECT(DP316),$E316,DS$28)/100)</f>
        <v>4.0414071246563035E-5</v>
      </c>
      <c r="DT316" s="408">
        <f ca="1">EXP(DR307*INDEX(INDIRECT(DP316),$E316,DT$28)/100)</f>
        <v>4.0414071246563035E-5</v>
      </c>
      <c r="DU316" s="408">
        <f ca="1">EXP(DR307*INDEX(INDIRECT(DP316),$E316,DU$28)/100)</f>
        <v>4.0414071246563035E-5</v>
      </c>
      <c r="DV316" s="408">
        <f ca="1">EXP(DR307*INDEX(INDIRECT(DP316),$E316,DV$28)/100)</f>
        <v>4.0414071246563035E-5</v>
      </c>
      <c r="DW316" s="408">
        <f ca="1">EXP(DR307*INDEX(INDIRECT(DP316),$E316,DW$28)/100)</f>
        <v>4.0414071246563035E-5</v>
      </c>
      <c r="DX316" s="408">
        <f ca="1">EXP(DR307*INDEX(INDIRECT(DP316),$E316,DX$28)/100)</f>
        <v>4.0414071246563035E-5</v>
      </c>
      <c r="DY316" s="408">
        <f ca="1">EXP(DR307*INDEX(INDIRECT(DP316),$E316,DY$28)/100)</f>
        <v>4.0414071246563035E-5</v>
      </c>
      <c r="DZ316" s="408">
        <f ca="1">EXP(DR307*INDEX(INDIRECT(DP316),$E316,DZ$28)/100)</f>
        <v>4.0414071246563035E-5</v>
      </c>
      <c r="EA316" s="408">
        <f ca="1">EXP(DR307*INDEX(INDIRECT(DP316),$E316,EA$28)/100)</f>
        <v>4.0414071246563035E-5</v>
      </c>
      <c r="EB316" s="408">
        <f ca="1">EXP(DR307*INDEX(INDIRECT(DP316),$E316,EB$28)/100)</f>
        <v>4.0414071246563035E-5</v>
      </c>
      <c r="EC316" s="408">
        <f ca="1">EXP(DR307*INDEX(INDIRECT(DP316),$E316,EC$28)/100)</f>
        <v>4.0414071246563035E-5</v>
      </c>
      <c r="ED316" s="408">
        <f ca="1">EXP(DR307*INDEX(INDIRECT(DP316),$E316,ED$28)/100)</f>
        <v>4.0414071246563035E-5</v>
      </c>
      <c r="EE316" s="408">
        <f ca="1">EXP(DR307*INDEX(INDIRECT(DP316),$E316,EE$28)/100)</f>
        <v>4.0414071246563035E-5</v>
      </c>
      <c r="EF316" s="408">
        <f ca="1">EXP(DR307*INDEX(INDIRECT(DP316),$E316,EF$28)/100)</f>
        <v>4.0414071246563035E-5</v>
      </c>
      <c r="EG316" s="408">
        <f ca="1">EXP(DR307*INDEX(INDIRECT(DP316),$E316,EG$28)/100)</f>
        <v>4.0414071246563035E-5</v>
      </c>
      <c r="EH316" s="408">
        <f ca="1">EXP(DR307*INDEX(INDIRECT(DP316),$E316,EH$28)/100)</f>
        <v>4.0414071246563035E-5</v>
      </c>
      <c r="EI316" s="408">
        <f ca="1">EXP(DR307*INDEX(INDIRECT(DP316),$E316,EI$28)/100)</f>
        <v>4.0414071246563035E-5</v>
      </c>
      <c r="EJ316" s="408">
        <f ca="1">EXP(DR307*INDEX(INDIRECT(DP316),$E316,EJ$28)/100)</f>
        <v>4.0414071246563035E-5</v>
      </c>
      <c r="EK316" s="408">
        <f ca="1">EXP(DR307*INDEX(INDIRECT(DP316),$E316,EK$28)/100)</f>
        <v>4.0414071246563035E-5</v>
      </c>
      <c r="EL316" s="408">
        <f ca="1">EXP(DR307*INDEX(INDIRECT(DP316),$E316,EL$28)/100)</f>
        <v>4.0414071246563035E-5</v>
      </c>
      <c r="EM316" s="408">
        <f ca="1">EXP(DR307*INDEX(INDIRECT(DP316),$E316,EM$28)/100)</f>
        <v>4.0414071246563035E-5</v>
      </c>
      <c r="EN316" s="401"/>
      <c r="EP316" s="17" t="s">
        <v>174</v>
      </c>
      <c r="EQ316" s="124">
        <f>EP236</f>
        <v>2</v>
      </c>
      <c r="ER316" s="124" t="str">
        <f>EP237</f>
        <v>lei3564</v>
      </c>
      <c r="ES316" s="223" t="str">
        <f t="shared" ref="ES316:ES317" si="1467">"core"&amp;EQ316&amp;"_"&amp;ER316</f>
        <v>core2_lei3564</v>
      </c>
      <c r="ET316" s="124">
        <v>1</v>
      </c>
      <c r="EU316" s="21"/>
      <c r="EV316" s="407">
        <f ca="1">EXP(EU307*INDEX(INDIRECT(ES316),$E316,EV$28)/100)</f>
        <v>3.9084813441168672E-5</v>
      </c>
      <c r="EW316" s="408">
        <f ca="1">EXP(EU307*INDEX(INDIRECT(ES316),$E316,EW$28)/100)</f>
        <v>3.9084813441168672E-5</v>
      </c>
      <c r="EX316" s="408">
        <f ca="1">EXP(EU307*INDEX(INDIRECT(ES316),$E316,EX$28)/100)</f>
        <v>3.9084813441168672E-5</v>
      </c>
      <c r="EY316" s="408">
        <f ca="1">EXP(EU307*INDEX(INDIRECT(ES316),$E316,EY$28)/100)</f>
        <v>3.9084813441168672E-5</v>
      </c>
      <c r="EZ316" s="408">
        <f ca="1">EXP(EU307*INDEX(INDIRECT(ES316),$E316,EZ$28)/100)</f>
        <v>3.9084813441168672E-5</v>
      </c>
      <c r="FA316" s="408">
        <f ca="1">EXP(EU307*INDEX(INDIRECT(ES316),$E316,FA$28)/100)</f>
        <v>3.9084813441168672E-5</v>
      </c>
      <c r="FB316" s="408">
        <f ca="1">EXP(EU307*INDEX(INDIRECT(ES316),$E316,FB$28)/100)</f>
        <v>3.9084813441168672E-5</v>
      </c>
      <c r="FC316" s="408">
        <f ca="1">EXP(EU307*INDEX(INDIRECT(ES316),$E316,FC$28)/100)</f>
        <v>3.9084813441168672E-5</v>
      </c>
      <c r="FD316" s="408">
        <f ca="1">EXP(EU307*INDEX(INDIRECT(ES316),$E316,FD$28)/100)</f>
        <v>3.9084813441168672E-5</v>
      </c>
      <c r="FE316" s="408">
        <f ca="1">EXP(EU307*INDEX(INDIRECT(ES316),$E316,FE$28)/100)</f>
        <v>3.9084813441168672E-5</v>
      </c>
      <c r="FF316" s="408">
        <f ca="1">EXP(EU307*INDEX(INDIRECT(ES316),$E316,FF$28)/100)</f>
        <v>3.9084813441168672E-5</v>
      </c>
      <c r="FG316" s="408">
        <f ca="1">EXP(EU307*INDEX(INDIRECT(ES316),$E316,FG$28)/100)</f>
        <v>3.9084813441168672E-5</v>
      </c>
      <c r="FH316" s="408">
        <f ca="1">EXP(EU307*INDEX(INDIRECT(ES316),$E316,FH$28)/100)</f>
        <v>3.9084813441168672E-5</v>
      </c>
      <c r="FI316" s="408">
        <f ca="1">EXP(EU307*INDEX(INDIRECT(ES316),$E316,FI$28)/100)</f>
        <v>3.9084813441168672E-5</v>
      </c>
      <c r="FJ316" s="408">
        <f ca="1">EXP(EU307*INDEX(INDIRECT(ES316),$E316,FJ$28)/100)</f>
        <v>3.9084813441168672E-5</v>
      </c>
      <c r="FK316" s="408">
        <f ca="1">EXP(EU307*INDEX(INDIRECT(ES316),$E316,FK$28)/100)</f>
        <v>3.9084813441168672E-5</v>
      </c>
      <c r="FL316" s="408">
        <f ca="1">EXP(EU307*INDEX(INDIRECT(ES316),$E316,FL$28)/100)</f>
        <v>3.9084813441168672E-5</v>
      </c>
      <c r="FM316" s="408">
        <f ca="1">EXP(EU307*INDEX(INDIRECT(ES316),$E316,FM$28)/100)</f>
        <v>3.9084813441168672E-5</v>
      </c>
      <c r="FN316" s="408">
        <f ca="1">EXP(EU307*INDEX(INDIRECT(ES316),$E316,FN$28)/100)</f>
        <v>3.9084813441168672E-5</v>
      </c>
      <c r="FO316" s="408">
        <f ca="1">EXP(EU307*INDEX(INDIRECT(ES316),$E316,FO$28)/100)</f>
        <v>3.9084813441168672E-5</v>
      </c>
      <c r="FP316" s="408">
        <f ca="1">EXP(EU307*INDEX(INDIRECT(ES316),$E316,FP$28)/100)</f>
        <v>3.9084813441168672E-5</v>
      </c>
      <c r="FQ316" s="401"/>
      <c r="FS316" s="17" t="s">
        <v>174</v>
      </c>
      <c r="FT316" s="124">
        <f>FS236</f>
        <v>2</v>
      </c>
      <c r="FU316" s="124" t="str">
        <f>FS237</f>
        <v>shop65</v>
      </c>
      <c r="FV316" s="223" t="str">
        <f t="shared" ref="FV316:FV317" si="1468">"core"&amp;FT316&amp;"_"&amp;FU316</f>
        <v>core2_shop65</v>
      </c>
      <c r="FW316" s="124">
        <v>1</v>
      </c>
      <c r="FX316" s="21"/>
      <c r="FY316" s="407">
        <f ca="1">EXP(FX307*INDEX(INDIRECT(FV316),$E316,FY$28)/100)</f>
        <v>5.8115854478069764E-5</v>
      </c>
      <c r="FZ316" s="408">
        <f ca="1">EXP(FX307*INDEX(INDIRECT(FV316),$E316,FZ$28)/100)</f>
        <v>5.8115854478069764E-5</v>
      </c>
      <c r="GA316" s="408">
        <f ca="1">EXP(FX307*INDEX(INDIRECT(FV316),$E316,GA$28)/100)</f>
        <v>5.8115854478069764E-5</v>
      </c>
      <c r="GB316" s="408">
        <f ca="1">EXP(FX307*INDEX(INDIRECT(FV316),$E316,GB$28)/100)</f>
        <v>5.8115854478069764E-5</v>
      </c>
      <c r="GC316" s="408">
        <f ca="1">EXP(FX307*INDEX(INDIRECT(FV316),$E316,GC$28)/100)</f>
        <v>5.8115854478069764E-5</v>
      </c>
      <c r="GD316" s="408">
        <f ca="1">EXP(FX307*INDEX(INDIRECT(FV316),$E316,GD$28)/100)</f>
        <v>5.8115854478069764E-5</v>
      </c>
      <c r="GE316" s="408">
        <f ca="1">EXP(FX307*INDEX(INDIRECT(FV316),$E316,GE$28)/100)</f>
        <v>5.8115854478069764E-5</v>
      </c>
      <c r="GF316" s="408">
        <f ca="1">EXP(FX307*INDEX(INDIRECT(FV316),$E316,GF$28)/100)</f>
        <v>5.8115854478069764E-5</v>
      </c>
      <c r="GG316" s="408">
        <f ca="1">EXP(FX307*INDEX(INDIRECT(FV316),$E316,GG$28)/100)</f>
        <v>5.8115854478069764E-5</v>
      </c>
      <c r="GH316" s="408">
        <f ca="1">EXP(FX307*INDEX(INDIRECT(FV316),$E316,GH$28)/100)</f>
        <v>5.8115854478069764E-5</v>
      </c>
      <c r="GI316" s="408">
        <f ca="1">EXP(FX307*INDEX(INDIRECT(FV316),$E316,GI$28)/100)</f>
        <v>5.8115854478069764E-5</v>
      </c>
      <c r="GJ316" s="408">
        <f ca="1">EXP(FX307*INDEX(INDIRECT(FV316),$E316,GJ$28)/100)</f>
        <v>5.8115854478069764E-5</v>
      </c>
      <c r="GK316" s="408">
        <f ca="1">EXP(FX307*INDEX(INDIRECT(FV316),$E316,GK$28)/100)</f>
        <v>5.8115854478069764E-5</v>
      </c>
      <c r="GL316" s="408">
        <f ca="1">EXP(FX307*INDEX(INDIRECT(FV316),$E316,GL$28)/100)</f>
        <v>5.8115854478069764E-5</v>
      </c>
      <c r="GM316" s="408">
        <f ca="1">EXP(FX307*INDEX(INDIRECT(FV316),$E316,GM$28)/100)</f>
        <v>5.8115854478069764E-5</v>
      </c>
      <c r="GN316" s="408">
        <f ca="1">EXP(FX307*INDEX(INDIRECT(FV316),$E316,GN$28)/100)</f>
        <v>5.8115854478069764E-5</v>
      </c>
      <c r="GO316" s="408">
        <f ca="1">EXP(FX307*INDEX(INDIRECT(FV316),$E316,GO$28)/100)</f>
        <v>5.8115854478069764E-5</v>
      </c>
      <c r="GP316" s="408">
        <f ca="1">EXP(FX307*INDEX(INDIRECT(FV316),$E316,GP$28)/100)</f>
        <v>5.8115854478069764E-5</v>
      </c>
      <c r="GQ316" s="408">
        <f ca="1">EXP(FX307*INDEX(INDIRECT(FV316),$E316,GQ$28)/100)</f>
        <v>5.8115854478069764E-5</v>
      </c>
      <c r="GR316" s="408">
        <f ca="1">EXP(FX307*INDEX(INDIRECT(FV316),$E316,GR$28)/100)</f>
        <v>5.8115854478069764E-5</v>
      </c>
      <c r="GS316" s="408">
        <f ca="1">EXP(FX307*INDEX(INDIRECT(FV316),$E316,GS$28)/100)</f>
        <v>5.8115854478069764E-5</v>
      </c>
      <c r="GT316" s="401"/>
      <c r="GV316" s="17" t="s">
        <v>174</v>
      </c>
      <c r="GW316" s="124">
        <f>GV236</f>
        <v>2</v>
      </c>
      <c r="GX316" s="124" t="str">
        <f>GV237</f>
        <v>lei65</v>
      </c>
      <c r="GY316" s="223" t="str">
        <f t="shared" ref="GY316:GY317" si="1469">"core"&amp;GW316&amp;"_"&amp;GX316</f>
        <v>core2_lei65</v>
      </c>
      <c r="GZ316" s="124">
        <v>1</v>
      </c>
      <c r="HA316" s="21"/>
      <c r="HB316" s="407">
        <f ca="1">EXP(HA307*INDEX(INDIRECT(GY316),$E316,HB$28)/100)</f>
        <v>4.3866738754675831E-5</v>
      </c>
      <c r="HC316" s="408">
        <f ca="1">EXP(HA307*INDEX(INDIRECT(GY316),$E316,HC$28)/100)</f>
        <v>4.3866738754675831E-5</v>
      </c>
      <c r="HD316" s="408">
        <f ca="1">EXP(HA307*INDEX(INDIRECT(GY316),$E316,HD$28)/100)</f>
        <v>4.3866738754675831E-5</v>
      </c>
      <c r="HE316" s="408">
        <f ca="1">EXP(HA307*INDEX(INDIRECT(GY316),$E316,HE$28)/100)</f>
        <v>4.3866738754675831E-5</v>
      </c>
      <c r="HF316" s="408">
        <f ca="1">EXP(HA307*INDEX(INDIRECT(GY316),$E316,HF$28)/100)</f>
        <v>4.3866738754675831E-5</v>
      </c>
      <c r="HG316" s="408">
        <f ca="1">EXP(HA307*INDEX(INDIRECT(GY316),$E316,HG$28)/100)</f>
        <v>4.3866738754675831E-5</v>
      </c>
      <c r="HH316" s="408">
        <f ca="1">EXP(HA307*INDEX(INDIRECT(GY316),$E316,HH$28)/100)</f>
        <v>4.3866738754675831E-5</v>
      </c>
      <c r="HI316" s="408">
        <f ca="1">EXP(HA307*INDEX(INDIRECT(GY316),$E316,HI$28)/100)</f>
        <v>4.3866738754675831E-5</v>
      </c>
      <c r="HJ316" s="408">
        <f ca="1">EXP(HA307*INDEX(INDIRECT(GY316),$E316,HJ$28)/100)</f>
        <v>4.3866738754675831E-5</v>
      </c>
      <c r="HK316" s="408">
        <f ca="1">EXP(HA307*INDEX(INDIRECT(GY316),$E316,HK$28)/100)</f>
        <v>4.3866738754675831E-5</v>
      </c>
      <c r="HL316" s="408">
        <f ca="1">EXP(HA307*INDEX(INDIRECT(GY316),$E316,HL$28)/100)</f>
        <v>4.3866738754675831E-5</v>
      </c>
      <c r="HM316" s="408">
        <f ca="1">EXP(HA307*INDEX(INDIRECT(GY316),$E316,HM$28)/100)</f>
        <v>4.3866738754675831E-5</v>
      </c>
      <c r="HN316" s="408">
        <f ca="1">EXP(HA307*INDEX(INDIRECT(GY316),$E316,HN$28)/100)</f>
        <v>4.3866738754675831E-5</v>
      </c>
      <c r="HO316" s="408">
        <f ca="1">EXP(HA307*INDEX(INDIRECT(GY316),$E316,HO$28)/100)</f>
        <v>4.3866738754675831E-5</v>
      </c>
      <c r="HP316" s="408">
        <f ca="1">EXP(HA307*INDEX(INDIRECT(GY316),$E316,HP$28)/100)</f>
        <v>4.3866738754675831E-5</v>
      </c>
      <c r="HQ316" s="408">
        <f ca="1">EXP(HA307*INDEX(INDIRECT(GY316),$E316,HQ$28)/100)</f>
        <v>4.3866738754675831E-5</v>
      </c>
      <c r="HR316" s="408">
        <f ca="1">EXP(HA307*INDEX(INDIRECT(GY316),$E316,HR$28)/100)</f>
        <v>4.3866738754675831E-5</v>
      </c>
      <c r="HS316" s="408">
        <f ca="1">EXP(HA307*INDEX(INDIRECT(GY316),$E316,HS$28)/100)</f>
        <v>4.3866738754675831E-5</v>
      </c>
      <c r="HT316" s="408">
        <f ca="1">EXP(HA307*INDEX(INDIRECT(GY316),$E316,HT$28)/100)</f>
        <v>4.3866738754675831E-5</v>
      </c>
      <c r="HU316" s="408">
        <f ca="1">EXP(HA307*INDEX(INDIRECT(GY316),$E316,HU$28)/100)</f>
        <v>4.3866738754675831E-5</v>
      </c>
      <c r="HV316" s="408">
        <f ca="1">EXP(HA307*INDEX(INDIRECT(GY316),$E316,HV$28)/100)</f>
        <v>4.3866738754675831E-5</v>
      </c>
      <c r="HW316" s="401"/>
    </row>
    <row r="317" spans="1:231" ht="15">
      <c r="A317" s="18" t="s">
        <v>178</v>
      </c>
      <c r="B317" s="122">
        <f>A236</f>
        <v>2</v>
      </c>
      <c r="C317" s="122" t="str">
        <f>A237</f>
        <v>work1834</v>
      </c>
      <c r="D317" s="210" t="str">
        <f t="shared" si="1462"/>
        <v>core2_work1834</v>
      </c>
      <c r="E317" s="122">
        <v>1</v>
      </c>
      <c r="F317" s="8"/>
      <c r="G317" s="409">
        <f ca="1">IF(G302="Road",EXP(F307*INDEX(INDIRECT(D317),$E317,G296)/100),EXP(F306*2*G301))</f>
        <v>1</v>
      </c>
      <c r="H317" s="410">
        <f ca="1">IF(H302="Road",EXP(F307*INDEX(INDIRECT(D317),$E317,H296)/100),EXP(F306*2*H301))</f>
        <v>0.60168484654139476</v>
      </c>
      <c r="I317" s="410">
        <f ca="1">IF(I302="Road",EXP(F307*INDEX(INDIRECT(D317),$E317,I296)/100),EXP(F306*2*I301))</f>
        <v>0.36202465455754174</v>
      </c>
      <c r="J317" s="410">
        <f ca="1">IF(J302="Road",EXP(F307*INDEX(INDIRECT(D317),$E317,J296)/100),EXP(F306*2*J301))</f>
        <v>0.21782474872165594</v>
      </c>
      <c r="K317" s="410">
        <f ca="1">IF(K302="Road",EXP(F307*INDEX(INDIRECT(D317),$E317,K296)/100),EXP(F306*2*K301))</f>
        <v>0.1310618505075074</v>
      </c>
      <c r="L317" s="410">
        <f ca="1">IF(L302="Road",EXP(F307*INDEX(INDIRECT(D317),$E317,L296)/100),EXP(F306*2*L301))</f>
        <v>7.8857929410040842E-2</v>
      </c>
      <c r="M317" s="410">
        <f ca="1">IF(M302="Road",EXP(F307*INDEX(INDIRECT(D317),$E317,M296)/100),EXP(F306*2*M301))</f>
        <v>4.7447621155652556E-2</v>
      </c>
      <c r="N317" s="410">
        <f ca="1">IF(N302="Road",EXP(F307*INDEX(INDIRECT(D317),$E317,N296)/100),EXP(F306*2*N301))</f>
        <v>2.8548514653793051E-2</v>
      </c>
      <c r="O317" s="410">
        <f ca="1">IF(O302="Road",EXP(F307*INDEX(INDIRECT(D317),$E317,O296)/100),EXP(F306*2*O301))</f>
        <v>1.7177208658452223E-2</v>
      </c>
      <c r="P317" s="410">
        <f ca="1">IF(P302="Road",EXP(F307*INDEX(INDIRECT(D317),$E317,P296)/100),EXP(F306*2*P301))</f>
        <v>1.0335266155670349E-2</v>
      </c>
      <c r="Q317" s="410">
        <f ca="1">IF(Q302="Road",EXP(F307*INDEX(INDIRECT(D317),$E317,Q296)/100),EXP(F306*2*Q301))</f>
        <v>6.218573030838984E-3</v>
      </c>
      <c r="R317" s="410">
        <f ca="1">IF(R302="Road",EXP(F307*INDEX(INDIRECT(D317),$E317,R296)/100),EXP(F306*2*R301))</f>
        <v>3.7416211597668097E-3</v>
      </c>
      <c r="S317" s="410">
        <f ca="1">IF(S302="Road",EXP(F307*INDEX(INDIRECT(D317),$E317,S296)/100),EXP(F306*2*S301))</f>
        <v>2.2512767533303278E-3</v>
      </c>
      <c r="T317" s="410">
        <f ca="1">IF(T302="Road",EXP(F307*INDEX(INDIRECT(D317),$E317,T296)/100),EXP(F306*2*T301))</f>
        <v>1.3545591078497675E-3</v>
      </c>
      <c r="U317" s="410">
        <f ca="1">IF(U302="Road",EXP(F307*INDEX(INDIRECT(D317),$E317,U296)/100),EXP(F306*2*U301))</f>
        <v>8.150176889378366E-4</v>
      </c>
      <c r="V317" s="410">
        <f ca="1">IF(V302="Road",EXP(F307*INDEX(INDIRECT(D317),$E317,V296)/100),EXP(F306*2*V301))</f>
        <v>4.9038379309708393E-4</v>
      </c>
      <c r="W317" s="410">
        <f ca="1">IF(W302="Road",EXP(F307*INDEX(INDIRECT(D317),$E317,W296)/100),EXP(F306*2*W301))</f>
        <v>2.9505649729600594E-4</v>
      </c>
      <c r="X317" s="410">
        <f ca="1">IF(X302="Road",EXP(F307*INDEX(INDIRECT(D317),$E317,X296)/100),EXP(F306*2*X301))</f>
        <v>4.3849832029138261E-5</v>
      </c>
      <c r="Y317" s="410">
        <f ca="1">IF(Y302="Road",EXP(F307*INDEX(INDIRECT(D317),$E317,Y296)/100),EXP(F306*2*Y301))</f>
        <v>4.3849832029138261E-5</v>
      </c>
      <c r="Z317" s="410">
        <f ca="1">IF(Z302="Road",EXP(F307*INDEX(INDIRECT(D317),$E317,Z296)/100),EXP(F306*2*Z301))</f>
        <v>4.3849832029138261E-5</v>
      </c>
      <c r="AA317" s="410">
        <f ca="1">IF(AA302="Road",EXP(F307*INDEX(INDIRECT(D317),$E317,AA296)/100),EXP(F306*2*AA301))</f>
        <v>4.3849832029138261E-5</v>
      </c>
      <c r="AB317" s="402"/>
      <c r="AD317" s="18" t="s">
        <v>178</v>
      </c>
      <c r="AE317" s="122">
        <f>AD236</f>
        <v>2</v>
      </c>
      <c r="AF317" s="122" t="str">
        <f>AD237</f>
        <v>shop1834</v>
      </c>
      <c r="AG317" s="210" t="str">
        <f t="shared" si="1463"/>
        <v>core2_shop1834</v>
      </c>
      <c r="AH317" s="122">
        <v>1</v>
      </c>
      <c r="AI317" s="8"/>
      <c r="AJ317" s="409">
        <f ca="1">IF(AJ302="Road",EXP(AI307*INDEX(INDIRECT(AG317),$E317,AJ296)/100),EXP(AI306*2*AJ301))</f>
        <v>1</v>
      </c>
      <c r="AK317" s="410">
        <f ca="1">IF(AK302="Road",EXP(AI307*INDEX(INDIRECT(AG317),$E317,AK296)/100),EXP(AI306*2*AK301))</f>
        <v>0.60168484654139476</v>
      </c>
      <c r="AL317" s="410">
        <f ca="1">IF(AL302="Road",EXP(AI307*INDEX(INDIRECT(AG317),$E317,AL296)/100),EXP(AI306*2*AL301))</f>
        <v>0.36202465455754174</v>
      </c>
      <c r="AM317" s="410">
        <f ca="1">IF(AM302="Road",EXP(AI307*INDEX(INDIRECT(AG317),$E317,AM296)/100),EXP(AI306*2*AM301))</f>
        <v>0.21782474872165594</v>
      </c>
      <c r="AN317" s="410">
        <f ca="1">IF(AN302="Road",EXP(AI307*INDEX(INDIRECT(AG317),$E317,AN296)/100),EXP(AI306*2*AN301))</f>
        <v>0.1310618505075074</v>
      </c>
      <c r="AO317" s="410">
        <f ca="1">IF(AO302="Road",EXP(AI307*INDEX(INDIRECT(AG317),$E317,AO296)/100),EXP(AI306*2*AO301))</f>
        <v>7.8857929410040842E-2</v>
      </c>
      <c r="AP317" s="410">
        <f ca="1">IF(AP302="Road",EXP(AI307*INDEX(INDIRECT(AG317),$E317,AP296)/100),EXP(AI306*2*AP301))</f>
        <v>4.7447621155652556E-2</v>
      </c>
      <c r="AQ317" s="410">
        <f ca="1">IF(AQ302="Road",EXP(AI307*INDEX(INDIRECT(AG317),$E317,AQ296)/100),EXP(AI306*2*AQ301))</f>
        <v>2.8548514653793051E-2</v>
      </c>
      <c r="AR317" s="410">
        <f ca="1">IF(AR302="Road",EXP(AI307*INDEX(INDIRECT(AG317),$E317,AR296)/100),EXP(AI306*2*AR301))</f>
        <v>1.7177208658452223E-2</v>
      </c>
      <c r="AS317" s="410">
        <f ca="1">IF(AS302="Road",EXP(AI307*INDEX(INDIRECT(AG317),$E317,AS296)/100),EXP(AI306*2*AS301))</f>
        <v>1.0335266155670349E-2</v>
      </c>
      <c r="AT317" s="410">
        <f ca="1">IF(AT302="Road",EXP(AI307*INDEX(INDIRECT(AG317),$E317,AT296)/100),EXP(AI306*2*AT301))</f>
        <v>6.218573030838984E-3</v>
      </c>
      <c r="AU317" s="410">
        <f ca="1">IF(AU302="Road",EXP(AI307*INDEX(INDIRECT(AG317),$E317,AU296)/100),EXP(AI306*2*AU301))</f>
        <v>3.7416211597668097E-3</v>
      </c>
      <c r="AV317" s="410">
        <f ca="1">IF(AV302="Road",EXP(AI307*INDEX(INDIRECT(AG317),$E317,AV296)/100),EXP(AI306*2*AV301))</f>
        <v>2.2512767533303278E-3</v>
      </c>
      <c r="AW317" s="410">
        <f ca="1">IF(AW302="Road",EXP(AI307*INDEX(INDIRECT(AG317),$E317,AW296)/100),EXP(AI306*2*AW301))</f>
        <v>1.3545591078497675E-3</v>
      </c>
      <c r="AX317" s="410">
        <f ca="1">IF(AX302="Road",EXP(AI307*INDEX(INDIRECT(AG317),$E317,AX296)/100),EXP(AI306*2*AX301))</f>
        <v>8.150176889378366E-4</v>
      </c>
      <c r="AY317" s="410">
        <f ca="1">IF(AY302="Road",EXP(AI307*INDEX(INDIRECT(AG317),$E317,AY296)/100),EXP(AI306*2*AY301))</f>
        <v>4.9038379309708393E-4</v>
      </c>
      <c r="AZ317" s="410">
        <f ca="1">IF(AZ302="Road",EXP(AI307*INDEX(INDIRECT(AG317),$E317,AZ296)/100),EXP(AI306*2*AZ301))</f>
        <v>2.9505649729600594E-4</v>
      </c>
      <c r="BA317" s="410">
        <f ca="1">IF(BA302="Road",EXP(AI307*INDEX(INDIRECT(AG317),$E317,BA296)/100),EXP(AI306*2*BA301))</f>
        <v>3.3737072678633713E-5</v>
      </c>
      <c r="BB317" s="410">
        <f ca="1">IF(BB302="Road",EXP(AI307*INDEX(INDIRECT(AG317),$E317,BB296)/100),EXP(AI306*2*BB301))</f>
        <v>3.3737072678633713E-5</v>
      </c>
      <c r="BC317" s="410">
        <f ca="1">IF(BC302="Road",EXP(AI307*INDEX(INDIRECT(AG317),$E317,BC296)/100),EXP(AI306*2*BC301))</f>
        <v>3.3737072678633713E-5</v>
      </c>
      <c r="BD317" s="410">
        <f ca="1">IF(BD302="Road",EXP(AI307*INDEX(INDIRECT(AG317),$E317,BD296)/100),EXP(AI306*2*BD301))</f>
        <v>3.3737072678633713E-5</v>
      </c>
      <c r="BE317" s="402"/>
      <c r="BG317" s="18" t="s">
        <v>178</v>
      </c>
      <c r="BH317" s="122">
        <f>BG236</f>
        <v>2</v>
      </c>
      <c r="BI317" s="122" t="str">
        <f>BG237</f>
        <v>lei1834</v>
      </c>
      <c r="BJ317" s="210" t="str">
        <f t="shared" si="1464"/>
        <v>core2_lei1834</v>
      </c>
      <c r="BK317" s="122">
        <v>1</v>
      </c>
      <c r="BL317" s="8"/>
      <c r="BM317" s="409">
        <f ca="1">IF(BM302="Road",EXP(BL307*INDEX(INDIRECT(BJ317),$E317,BM296)/100),EXP(BL306*2*BM301))</f>
        <v>1</v>
      </c>
      <c r="BN317" s="410">
        <f ca="1">IF(BN302="Road",EXP(BL307*INDEX(INDIRECT(BJ317),$E317,BN296)/100),EXP(BL306*2*BN301))</f>
        <v>0.60168484654139476</v>
      </c>
      <c r="BO317" s="410">
        <f ca="1">IF(BO302="Road",EXP(BL307*INDEX(INDIRECT(BJ317),$E317,BO296)/100),EXP(BL306*2*BO301))</f>
        <v>0.36202465455754174</v>
      </c>
      <c r="BP317" s="410">
        <f ca="1">IF(BP302="Road",EXP(BL307*INDEX(INDIRECT(BJ317),$E317,BP296)/100),EXP(BL306*2*BP301))</f>
        <v>0.21782474872165594</v>
      </c>
      <c r="BQ317" s="410">
        <f ca="1">IF(BQ302="Road",EXP(BL307*INDEX(INDIRECT(BJ317),$E317,BQ296)/100),EXP(BL306*2*BQ301))</f>
        <v>0.1310618505075074</v>
      </c>
      <c r="BR317" s="410">
        <f ca="1">IF(BR302="Road",EXP(BL307*INDEX(INDIRECT(BJ317),$E317,BR296)/100),EXP(BL306*2*BR301))</f>
        <v>7.8857929410040842E-2</v>
      </c>
      <c r="BS317" s="410">
        <f ca="1">IF(BS302="Road",EXP(BL307*INDEX(INDIRECT(BJ317),$E317,BS296)/100),EXP(BL306*2*BS301))</f>
        <v>4.7447621155652556E-2</v>
      </c>
      <c r="BT317" s="410">
        <f ca="1">IF(BT302="Road",EXP(BL307*INDEX(INDIRECT(BJ317),$E317,BT296)/100),EXP(BL306*2*BT301))</f>
        <v>2.8548514653793051E-2</v>
      </c>
      <c r="BU317" s="410">
        <f ca="1">IF(BU302="Road",EXP(BL307*INDEX(INDIRECT(BJ317),$E317,BU296)/100),EXP(BL306*2*BU301))</f>
        <v>1.7177208658452223E-2</v>
      </c>
      <c r="BV317" s="410">
        <f ca="1">IF(BV302="Road",EXP(BL307*INDEX(INDIRECT(BJ317),$E317,BV296)/100),EXP(BL306*2*BV301))</f>
        <v>1.0335266155670349E-2</v>
      </c>
      <c r="BW317" s="410">
        <f ca="1">IF(BW302="Road",EXP(BL307*INDEX(INDIRECT(BJ317),$E317,BW296)/100),EXP(BL306*2*BW301))</f>
        <v>6.218573030838984E-3</v>
      </c>
      <c r="BX317" s="410">
        <f ca="1">IF(BX302="Road",EXP(BL307*INDEX(INDIRECT(BJ317),$E317,BX296)/100),EXP(BL306*2*BX301))</f>
        <v>3.7416211597668097E-3</v>
      </c>
      <c r="BY317" s="410">
        <f ca="1">IF(BY302="Road",EXP(BL307*INDEX(INDIRECT(BJ317),$E317,BY296)/100),EXP(BL306*2*BY301))</f>
        <v>2.2512767533303278E-3</v>
      </c>
      <c r="BZ317" s="410">
        <f ca="1">IF(BZ302="Road",EXP(BL307*INDEX(INDIRECT(BJ317),$E317,BZ296)/100),EXP(BL306*2*BZ301))</f>
        <v>1.3545591078497675E-3</v>
      </c>
      <c r="CA317" s="410">
        <f ca="1">IF(CA302="Road",EXP(BL307*INDEX(INDIRECT(BJ317),$E317,CA296)/100),EXP(BL306*2*CA301))</f>
        <v>8.150176889378366E-4</v>
      </c>
      <c r="CB317" s="410">
        <f ca="1">IF(CB302="Road",EXP(BL307*INDEX(INDIRECT(BJ317),$E317,CB296)/100),EXP(BL306*2*CB301))</f>
        <v>4.9038379309708393E-4</v>
      </c>
      <c r="CC317" s="410">
        <f ca="1">IF(CC302="Road",EXP(BL307*INDEX(INDIRECT(BJ317),$E317,CC296)/100),EXP(BL306*2*CC301))</f>
        <v>2.9505649729600594E-4</v>
      </c>
      <c r="CD317" s="410">
        <f ca="1">IF(CD302="Road",EXP(BL307*INDEX(INDIRECT(BJ317),$E317,CD296)/100),EXP(BL306*2*CD301))</f>
        <v>4.7375478117915118E-5</v>
      </c>
      <c r="CE317" s="410">
        <f ca="1">IF(CE302="Road",EXP(BL307*INDEX(INDIRECT(BJ317),$E317,CE296)/100),EXP(BL306*2*CE301))</f>
        <v>4.7375478117915118E-5</v>
      </c>
      <c r="CF317" s="410">
        <f ca="1">IF(CF302="Road",EXP(BL307*INDEX(INDIRECT(BJ317),$E317,CF296)/100),EXP(BL306*2*CF301))</f>
        <v>4.7375478117915118E-5</v>
      </c>
      <c r="CG317" s="410">
        <f ca="1">IF(CG302="Road",EXP(BL307*INDEX(INDIRECT(BJ317),$E317,CG296)/100),EXP(BL306*2*CG301))</f>
        <v>4.7375478117915118E-5</v>
      </c>
      <c r="CH317" s="402"/>
      <c r="CJ317" s="18" t="s">
        <v>178</v>
      </c>
      <c r="CK317" s="122">
        <f>CJ236</f>
        <v>2</v>
      </c>
      <c r="CL317" s="122" t="str">
        <f>CJ237</f>
        <v>work3564</v>
      </c>
      <c r="CM317" s="210" t="str">
        <f t="shared" si="1465"/>
        <v>core2_work3564</v>
      </c>
      <c r="CN317" s="122">
        <v>1</v>
      </c>
      <c r="CO317" s="8"/>
      <c r="CP317" s="409">
        <f ca="1">IF(CP302="Road",EXP(CO307*INDEX(INDIRECT(CM317),$E317,CP296)/100),EXP(CO306*2*CP301))</f>
        <v>1</v>
      </c>
      <c r="CQ317" s="410">
        <f ca="1">IF(CQ302="Road",EXP(CO307*INDEX(INDIRECT(CM317),$E317,CQ296)/100),EXP(CO306*2*CQ301))</f>
        <v>0.60168484654139476</v>
      </c>
      <c r="CR317" s="410">
        <f ca="1">IF(CR302="Road",EXP(CO307*INDEX(INDIRECT(CM317),$E317,CR296)/100),EXP(CO306*2*CR301))</f>
        <v>0.36202465455754174</v>
      </c>
      <c r="CS317" s="410">
        <f ca="1">IF(CS302="Road",EXP(CO307*INDEX(INDIRECT(CM317),$E317,CS296)/100),EXP(CO306*2*CS301))</f>
        <v>0.21782474872165594</v>
      </c>
      <c r="CT317" s="410">
        <f ca="1">IF(CT302="Road",EXP(CO307*INDEX(INDIRECT(CM317),$E317,CT296)/100),EXP(CO306*2*CT301))</f>
        <v>0.1310618505075074</v>
      </c>
      <c r="CU317" s="410">
        <f ca="1">IF(CU302="Road",EXP(CO307*INDEX(INDIRECT(CM317),$E317,CU296)/100),EXP(CO306*2*CU301))</f>
        <v>7.8857929410040842E-2</v>
      </c>
      <c r="CV317" s="410">
        <f ca="1">IF(CV302="Road",EXP(CO307*INDEX(INDIRECT(CM317),$E317,CV296)/100),EXP(CO306*2*CV301))</f>
        <v>4.7447621155652556E-2</v>
      </c>
      <c r="CW317" s="410">
        <f ca="1">IF(CW302="Road",EXP(CO307*INDEX(INDIRECT(CM317),$E317,CW296)/100),EXP(CO306*2*CW301))</f>
        <v>2.8548514653793051E-2</v>
      </c>
      <c r="CX317" s="410">
        <f ca="1">IF(CX302="Road",EXP(CO307*INDEX(INDIRECT(CM317),$E317,CX296)/100),EXP(CO306*2*CX301))</f>
        <v>1.7177208658452223E-2</v>
      </c>
      <c r="CY317" s="410">
        <f ca="1">IF(CY302="Road",EXP(CO307*INDEX(INDIRECT(CM317),$E317,CY296)/100),EXP(CO306*2*CY301))</f>
        <v>1.0335266155670349E-2</v>
      </c>
      <c r="CZ317" s="410">
        <f ca="1">IF(CZ302="Road",EXP(CO307*INDEX(INDIRECT(CM317),$E317,CZ296)/100),EXP(CO306*2*CZ301))</f>
        <v>6.218573030838984E-3</v>
      </c>
      <c r="DA317" s="410">
        <f ca="1">IF(DA302="Road",EXP(CO307*INDEX(INDIRECT(CM317),$E317,DA296)/100),EXP(CO306*2*DA301))</f>
        <v>3.7416211597668097E-3</v>
      </c>
      <c r="DB317" s="410">
        <f ca="1">IF(DB302="Road",EXP(CO307*INDEX(INDIRECT(CM317),$E317,DB296)/100),EXP(CO306*2*DB301))</f>
        <v>2.2512767533303278E-3</v>
      </c>
      <c r="DC317" s="410">
        <f ca="1">IF(DC302="Road",EXP(CO307*INDEX(INDIRECT(CM317),$E317,DC296)/100),EXP(CO306*2*DC301))</f>
        <v>1.3545591078497675E-3</v>
      </c>
      <c r="DD317" s="410">
        <f ca="1">IF(DD302="Road",EXP(CO307*INDEX(INDIRECT(CM317),$E317,DD296)/100),EXP(CO306*2*DD301))</f>
        <v>8.150176889378366E-4</v>
      </c>
      <c r="DE317" s="410">
        <f ca="1">IF(DE302="Road",EXP(CO307*INDEX(INDIRECT(CM317),$E317,DE296)/100),EXP(CO306*2*DE301))</f>
        <v>4.9038379309708393E-4</v>
      </c>
      <c r="DF317" s="410">
        <f ca="1">IF(DF302="Road",EXP(CO307*INDEX(INDIRECT(CM317),$E317,DF296)/100),EXP(CO306*2*DF301))</f>
        <v>2.9505649729600594E-4</v>
      </c>
      <c r="DG317" s="410">
        <f ca="1">IF(DG302="Road",EXP(CO307*INDEX(INDIRECT(CM317),$E317,DG296)/100),EXP(CO306*2*DG301))</f>
        <v>3.8706674364134682E-5</v>
      </c>
      <c r="DH317" s="410">
        <f ca="1">IF(DH302="Road",EXP(CO307*INDEX(INDIRECT(CM317),$E317,DH296)/100),EXP(CO306*2*DH301))</f>
        <v>3.8706674364134682E-5</v>
      </c>
      <c r="DI317" s="410">
        <f ca="1">IF(DI302="Road",EXP(CO307*INDEX(INDIRECT(CM317),$E317,DI296)/100),EXP(CO306*2*DI301))</f>
        <v>3.8706674364134682E-5</v>
      </c>
      <c r="DJ317" s="410">
        <f ca="1">IF(DJ302="Road",EXP(CO307*INDEX(INDIRECT(CM317),$E317,DJ296)/100),EXP(CO306*2*DJ301))</f>
        <v>3.8706674364134682E-5</v>
      </c>
      <c r="DK317" s="402"/>
      <c r="DM317" s="18" t="s">
        <v>178</v>
      </c>
      <c r="DN317" s="122">
        <f>DM236</f>
        <v>2</v>
      </c>
      <c r="DO317" s="122" t="str">
        <f>DM237</f>
        <v>shop3564</v>
      </c>
      <c r="DP317" s="210" t="str">
        <f t="shared" si="1466"/>
        <v>core2_shop3564</v>
      </c>
      <c r="DQ317" s="122">
        <v>1</v>
      </c>
      <c r="DR317" s="8"/>
      <c r="DS317" s="409">
        <f ca="1">IF(DS302="Road",EXP(DR307*INDEX(INDIRECT(DP317),$E317,DS296)/100),EXP(DR306*2*DS301))</f>
        <v>1</v>
      </c>
      <c r="DT317" s="410">
        <f ca="1">IF(DT302="Road",EXP(DR307*INDEX(INDIRECT(DP317),$E317,DT296)/100),EXP(DR306*2*DT301))</f>
        <v>0.60168484654139476</v>
      </c>
      <c r="DU317" s="410">
        <f ca="1">IF(DU302="Road",EXP(DR307*INDEX(INDIRECT(DP317),$E317,DU296)/100),EXP(DR306*2*DU301))</f>
        <v>0.36202465455754174</v>
      </c>
      <c r="DV317" s="410">
        <f ca="1">IF(DV302="Road",EXP(DR307*INDEX(INDIRECT(DP317),$E317,DV296)/100),EXP(DR306*2*DV301))</f>
        <v>0.21782474872165594</v>
      </c>
      <c r="DW317" s="410">
        <f ca="1">IF(DW302="Road",EXP(DR307*INDEX(INDIRECT(DP317),$E317,DW296)/100),EXP(DR306*2*DW301))</f>
        <v>0.1310618505075074</v>
      </c>
      <c r="DX317" s="410">
        <f ca="1">IF(DX302="Road",EXP(DR307*INDEX(INDIRECT(DP317),$E317,DX296)/100),EXP(DR306*2*DX301))</f>
        <v>7.8857929410040842E-2</v>
      </c>
      <c r="DY317" s="410">
        <f ca="1">IF(DY302="Road",EXP(DR307*INDEX(INDIRECT(DP317),$E317,DY296)/100),EXP(DR306*2*DY301))</f>
        <v>4.7447621155652556E-2</v>
      </c>
      <c r="DZ317" s="410">
        <f ca="1">IF(DZ302="Road",EXP(DR307*INDEX(INDIRECT(DP317),$E317,DZ296)/100),EXP(DR306*2*DZ301))</f>
        <v>2.8548514653793051E-2</v>
      </c>
      <c r="EA317" s="410">
        <f ca="1">IF(EA302="Road",EXP(DR307*INDEX(INDIRECT(DP317),$E317,EA296)/100),EXP(DR306*2*EA301))</f>
        <v>1.7177208658452223E-2</v>
      </c>
      <c r="EB317" s="410">
        <f ca="1">IF(EB302="Road",EXP(DR307*INDEX(INDIRECT(DP317),$E317,EB296)/100),EXP(DR306*2*EB301))</f>
        <v>1.0335266155670349E-2</v>
      </c>
      <c r="EC317" s="410">
        <f ca="1">IF(EC302="Road",EXP(DR307*INDEX(INDIRECT(DP317),$E317,EC296)/100),EXP(DR306*2*EC301))</f>
        <v>6.218573030838984E-3</v>
      </c>
      <c r="ED317" s="410">
        <f ca="1">IF(ED302="Road",EXP(DR307*INDEX(INDIRECT(DP317),$E317,ED296)/100),EXP(DR306*2*ED301))</f>
        <v>3.7416211597668097E-3</v>
      </c>
      <c r="EE317" s="410">
        <f ca="1">IF(EE302="Road",EXP(DR307*INDEX(INDIRECT(DP317),$E317,EE296)/100),EXP(DR306*2*EE301))</f>
        <v>2.2512767533303278E-3</v>
      </c>
      <c r="EF317" s="410">
        <f ca="1">IF(EF302="Road",EXP(DR307*INDEX(INDIRECT(DP317),$E317,EF296)/100),EXP(DR306*2*EF301))</f>
        <v>1.3545591078497675E-3</v>
      </c>
      <c r="EG317" s="410">
        <f ca="1">IF(EG302="Road",EXP(DR307*INDEX(INDIRECT(DP317),$E317,EG296)/100),EXP(DR306*2*EG301))</f>
        <v>8.150176889378366E-4</v>
      </c>
      <c r="EH317" s="410">
        <f ca="1">IF(EH302="Road",EXP(DR307*INDEX(INDIRECT(DP317),$E317,EH296)/100),EXP(DR306*2*EH301))</f>
        <v>4.9038379309708393E-4</v>
      </c>
      <c r="EI317" s="410">
        <f ca="1">IF(EI302="Road",EXP(DR307*INDEX(INDIRECT(DP317),$E317,EI296)/100),EXP(DR306*2*EI301))</f>
        <v>2.9505649729600594E-4</v>
      </c>
      <c r="EJ317" s="410">
        <f ca="1">IF(EJ302="Road",EXP(DR307*INDEX(INDIRECT(DP317),$E317,EJ296)/100),EXP(DR306*2*EJ301))</f>
        <v>4.0414071246563035E-5</v>
      </c>
      <c r="EK317" s="410">
        <f ca="1">IF(EK302="Road",EXP(DR307*INDEX(INDIRECT(DP317),$E317,EK296)/100),EXP(DR306*2*EK301))</f>
        <v>4.0414071246563035E-5</v>
      </c>
      <c r="EL317" s="410">
        <f ca="1">IF(EL302="Road",EXP(DR307*INDEX(INDIRECT(DP317),$E317,EL296)/100),EXP(DR306*2*EL301))</f>
        <v>4.0414071246563035E-5</v>
      </c>
      <c r="EM317" s="410">
        <f ca="1">IF(EM302="Road",EXP(DR307*INDEX(INDIRECT(DP317),$E317,EM296)/100),EXP(DR306*2*EM301))</f>
        <v>4.0414071246563035E-5</v>
      </c>
      <c r="EN317" s="402"/>
      <c r="EP317" s="18" t="s">
        <v>178</v>
      </c>
      <c r="EQ317" s="122">
        <f>EP236</f>
        <v>2</v>
      </c>
      <c r="ER317" s="122" t="str">
        <f>EP237</f>
        <v>lei3564</v>
      </c>
      <c r="ES317" s="210" t="str">
        <f t="shared" si="1467"/>
        <v>core2_lei3564</v>
      </c>
      <c r="ET317" s="122">
        <v>1</v>
      </c>
      <c r="EU317" s="8"/>
      <c r="EV317" s="409">
        <f ca="1">IF(EV302="Road",EXP(EU307*INDEX(INDIRECT(ES317),$E317,EV296)/100),EXP(EU306*2*EV301))</f>
        <v>1</v>
      </c>
      <c r="EW317" s="410">
        <f ca="1">IF(EW302="Road",EXP(EU307*INDEX(INDIRECT(ES317),$E317,EW296)/100),EXP(EU306*2*EW301))</f>
        <v>0.60168484654139476</v>
      </c>
      <c r="EX317" s="410">
        <f ca="1">IF(EX302="Road",EXP(EU307*INDEX(INDIRECT(ES317),$E317,EX296)/100),EXP(EU306*2*EX301))</f>
        <v>0.36202465455754174</v>
      </c>
      <c r="EY317" s="410">
        <f ca="1">IF(EY302="Road",EXP(EU307*INDEX(INDIRECT(ES317),$E317,EY296)/100),EXP(EU306*2*EY301))</f>
        <v>0.21782474872165594</v>
      </c>
      <c r="EZ317" s="410">
        <f ca="1">IF(EZ302="Road",EXP(EU307*INDEX(INDIRECT(ES317),$E317,EZ296)/100),EXP(EU306*2*EZ301))</f>
        <v>0.1310618505075074</v>
      </c>
      <c r="FA317" s="410">
        <f ca="1">IF(FA302="Road",EXP(EU307*INDEX(INDIRECT(ES317),$E317,FA296)/100),EXP(EU306*2*FA301))</f>
        <v>7.8857929410040842E-2</v>
      </c>
      <c r="FB317" s="410">
        <f ca="1">IF(FB302="Road",EXP(EU307*INDEX(INDIRECT(ES317),$E317,FB296)/100),EXP(EU306*2*FB301))</f>
        <v>4.7447621155652556E-2</v>
      </c>
      <c r="FC317" s="410">
        <f ca="1">IF(FC302="Road",EXP(EU307*INDEX(INDIRECT(ES317),$E317,FC296)/100),EXP(EU306*2*FC301))</f>
        <v>2.8548514653793051E-2</v>
      </c>
      <c r="FD317" s="410">
        <f ca="1">IF(FD302="Road",EXP(EU307*INDEX(INDIRECT(ES317),$E317,FD296)/100),EXP(EU306*2*FD301))</f>
        <v>1.7177208658452223E-2</v>
      </c>
      <c r="FE317" s="410">
        <f ca="1">IF(FE302="Road",EXP(EU307*INDEX(INDIRECT(ES317),$E317,FE296)/100),EXP(EU306*2*FE301))</f>
        <v>1.0335266155670349E-2</v>
      </c>
      <c r="FF317" s="410">
        <f ca="1">IF(FF302="Road",EXP(EU307*INDEX(INDIRECT(ES317),$E317,FF296)/100),EXP(EU306*2*FF301))</f>
        <v>6.218573030838984E-3</v>
      </c>
      <c r="FG317" s="410">
        <f ca="1">IF(FG302="Road",EXP(EU307*INDEX(INDIRECT(ES317),$E317,FG296)/100),EXP(EU306*2*FG301))</f>
        <v>3.7416211597668097E-3</v>
      </c>
      <c r="FH317" s="410">
        <f ca="1">IF(FH302="Road",EXP(EU307*INDEX(INDIRECT(ES317),$E317,FH296)/100),EXP(EU306*2*FH301))</f>
        <v>2.2512767533303278E-3</v>
      </c>
      <c r="FI317" s="410">
        <f ca="1">IF(FI302="Road",EXP(EU307*INDEX(INDIRECT(ES317),$E317,FI296)/100),EXP(EU306*2*FI301))</f>
        <v>1.3545591078497675E-3</v>
      </c>
      <c r="FJ317" s="410">
        <f ca="1">IF(FJ302="Road",EXP(EU307*INDEX(INDIRECT(ES317),$E317,FJ296)/100),EXP(EU306*2*FJ301))</f>
        <v>8.150176889378366E-4</v>
      </c>
      <c r="FK317" s="410">
        <f ca="1">IF(FK302="Road",EXP(EU307*INDEX(INDIRECT(ES317),$E317,FK296)/100),EXP(EU306*2*FK301))</f>
        <v>4.9038379309708393E-4</v>
      </c>
      <c r="FL317" s="410">
        <f ca="1">IF(FL302="Road",EXP(EU307*INDEX(INDIRECT(ES317),$E317,FL296)/100),EXP(EU306*2*FL301))</f>
        <v>2.9505649729600594E-4</v>
      </c>
      <c r="FM317" s="410">
        <f ca="1">IF(FM302="Road",EXP(EU307*INDEX(INDIRECT(ES317),$E317,FM296)/100),EXP(EU306*2*FM301))</f>
        <v>3.9084813441168672E-5</v>
      </c>
      <c r="FN317" s="410">
        <f ca="1">IF(FN302="Road",EXP(EU307*INDEX(INDIRECT(ES317),$E317,FN296)/100),EXP(EU306*2*FN301))</f>
        <v>3.9084813441168672E-5</v>
      </c>
      <c r="FO317" s="410">
        <f ca="1">IF(FO302="Road",EXP(EU307*INDEX(INDIRECT(ES317),$E317,FO296)/100),EXP(EU306*2*FO301))</f>
        <v>3.9084813441168672E-5</v>
      </c>
      <c r="FP317" s="410">
        <f ca="1">IF(FP302="Road",EXP(EU307*INDEX(INDIRECT(ES317),$E317,FP296)/100),EXP(EU306*2*FP301))</f>
        <v>3.9084813441168672E-5</v>
      </c>
      <c r="FQ317" s="402"/>
      <c r="FS317" s="18" t="s">
        <v>178</v>
      </c>
      <c r="FT317" s="122">
        <f>FS236</f>
        <v>2</v>
      </c>
      <c r="FU317" s="122" t="str">
        <f>FS237</f>
        <v>shop65</v>
      </c>
      <c r="FV317" s="210" t="str">
        <f t="shared" si="1468"/>
        <v>core2_shop65</v>
      </c>
      <c r="FW317" s="122">
        <v>1</v>
      </c>
      <c r="FX317" s="8"/>
      <c r="FY317" s="409">
        <f ca="1">IF(FY302="Road",EXP(FX307*INDEX(INDIRECT(FV317),$E317,FY296)/100),EXP(FX306*2*FY301))</f>
        <v>1</v>
      </c>
      <c r="FZ317" s="410">
        <f ca="1">IF(FZ302="Road",EXP(FX307*INDEX(INDIRECT(FV317),$E317,FZ296)/100),EXP(FX306*2*FZ301))</f>
        <v>0.60168484654139476</v>
      </c>
      <c r="GA317" s="410">
        <f ca="1">IF(GA302="Road",EXP(FX307*INDEX(INDIRECT(FV317),$E317,GA296)/100),EXP(FX306*2*GA301))</f>
        <v>0.36202465455754174</v>
      </c>
      <c r="GB317" s="410">
        <f ca="1">IF(GB302="Road",EXP(FX307*INDEX(INDIRECT(FV317),$E317,GB296)/100),EXP(FX306*2*GB301))</f>
        <v>0.21782474872165594</v>
      </c>
      <c r="GC317" s="410">
        <f ca="1">IF(GC302="Road",EXP(FX307*INDEX(INDIRECT(FV317),$E317,GC296)/100),EXP(FX306*2*GC301))</f>
        <v>0.1310618505075074</v>
      </c>
      <c r="GD317" s="410">
        <f ca="1">IF(GD302="Road",EXP(FX307*INDEX(INDIRECT(FV317),$E317,GD296)/100),EXP(FX306*2*GD301))</f>
        <v>7.8857929410040842E-2</v>
      </c>
      <c r="GE317" s="410">
        <f ca="1">IF(GE302="Road",EXP(FX307*INDEX(INDIRECT(FV317),$E317,GE296)/100),EXP(FX306*2*GE301))</f>
        <v>4.7447621155652556E-2</v>
      </c>
      <c r="GF317" s="410">
        <f ca="1">IF(GF302="Road",EXP(FX307*INDEX(INDIRECT(FV317),$E317,GF296)/100),EXP(FX306*2*GF301))</f>
        <v>2.8548514653793051E-2</v>
      </c>
      <c r="GG317" s="410">
        <f ca="1">IF(GG302="Road",EXP(FX307*INDEX(INDIRECT(FV317),$E317,GG296)/100),EXP(FX306*2*GG301))</f>
        <v>1.7177208658452223E-2</v>
      </c>
      <c r="GH317" s="410">
        <f ca="1">IF(GH302="Road",EXP(FX307*INDEX(INDIRECT(FV317),$E317,GH296)/100),EXP(FX306*2*GH301))</f>
        <v>1.0335266155670349E-2</v>
      </c>
      <c r="GI317" s="410">
        <f ca="1">IF(GI302="Road",EXP(FX307*INDEX(INDIRECT(FV317),$E317,GI296)/100),EXP(FX306*2*GI301))</f>
        <v>6.218573030838984E-3</v>
      </c>
      <c r="GJ317" s="410">
        <f ca="1">IF(GJ302="Road",EXP(FX307*INDEX(INDIRECT(FV317),$E317,GJ296)/100),EXP(FX306*2*GJ301))</f>
        <v>5.8115854478069764E-5</v>
      </c>
      <c r="GK317" s="410">
        <f ca="1">IF(GK302="Road",EXP(FX307*INDEX(INDIRECT(FV317),$E317,GK296)/100),EXP(FX306*2*GK301))</f>
        <v>5.8115854478069764E-5</v>
      </c>
      <c r="GL317" s="410">
        <f ca="1">IF(GL302="Road",EXP(FX307*INDEX(INDIRECT(FV317),$E317,GL296)/100),EXP(FX306*2*GL301))</f>
        <v>5.8115854478069764E-5</v>
      </c>
      <c r="GM317" s="410">
        <f ca="1">IF(GM302="Road",EXP(FX307*INDEX(INDIRECT(FV317),$E317,GM296)/100),EXP(FX306*2*GM301))</f>
        <v>5.8115854478069764E-5</v>
      </c>
      <c r="GN317" s="410">
        <f ca="1">IF(GN302="Road",EXP(FX307*INDEX(INDIRECT(FV317),$E317,GN296)/100),EXP(FX306*2*GN301))</f>
        <v>5.8115854478069764E-5</v>
      </c>
      <c r="GO317" s="410">
        <f ca="1">IF(GO302="Road",EXP(FX307*INDEX(INDIRECT(FV317),$E317,GO296)/100),EXP(FX306*2*GO301))</f>
        <v>5.8115854478069764E-5</v>
      </c>
      <c r="GP317" s="410">
        <f ca="1">IF(GP302="Road",EXP(FX307*INDEX(INDIRECT(FV317),$E317,GP296)/100),EXP(FX306*2*GP301))</f>
        <v>5.8115854478069764E-5</v>
      </c>
      <c r="GQ317" s="410">
        <f ca="1">IF(GQ302="Road",EXP(FX307*INDEX(INDIRECT(FV317),$E317,GQ296)/100),EXP(FX306*2*GQ301))</f>
        <v>5.8115854478069764E-5</v>
      </c>
      <c r="GR317" s="410">
        <f ca="1">IF(GR302="Road",EXP(FX307*INDEX(INDIRECT(FV317),$E317,GR296)/100),EXP(FX306*2*GR301))</f>
        <v>5.8115854478069764E-5</v>
      </c>
      <c r="GS317" s="410">
        <f ca="1">IF(GS302="Road",EXP(FX307*INDEX(INDIRECT(FV317),$E317,GS296)/100),EXP(FX306*2*GS301))</f>
        <v>5.8115854478069764E-5</v>
      </c>
      <c r="GT317" s="402"/>
      <c r="GV317" s="18" t="s">
        <v>178</v>
      </c>
      <c r="GW317" s="122">
        <f>GV236</f>
        <v>2</v>
      </c>
      <c r="GX317" s="122" t="str">
        <f>GV237</f>
        <v>lei65</v>
      </c>
      <c r="GY317" s="210" t="str">
        <f t="shared" si="1469"/>
        <v>core2_lei65</v>
      </c>
      <c r="GZ317" s="122">
        <v>1</v>
      </c>
      <c r="HA317" s="8"/>
      <c r="HB317" s="409">
        <f ca="1">IF(HB302="Road",EXP(HA307*INDEX(INDIRECT(GY317),$E317,HB296)/100),EXP(HA306*2*HB301))</f>
        <v>1</v>
      </c>
      <c r="HC317" s="410">
        <f ca="1">IF(HC302="Road",EXP(HA307*INDEX(INDIRECT(GY317),$E317,HC296)/100),EXP(HA306*2*HC301))</f>
        <v>0.60168484654139476</v>
      </c>
      <c r="HD317" s="410">
        <f ca="1">IF(HD302="Road",EXP(HA307*INDEX(INDIRECT(GY317),$E317,HD296)/100),EXP(HA306*2*HD301))</f>
        <v>0.36202465455754174</v>
      </c>
      <c r="HE317" s="410">
        <f ca="1">IF(HE302="Road",EXP(HA307*INDEX(INDIRECT(GY317),$E317,HE296)/100),EXP(HA306*2*HE301))</f>
        <v>0.21782474872165594</v>
      </c>
      <c r="HF317" s="410">
        <f ca="1">IF(HF302="Road",EXP(HA307*INDEX(INDIRECT(GY317),$E317,HF296)/100),EXP(HA306*2*HF301))</f>
        <v>0.1310618505075074</v>
      </c>
      <c r="HG317" s="410">
        <f ca="1">IF(HG302="Road",EXP(HA307*INDEX(INDIRECT(GY317),$E317,HG296)/100),EXP(HA306*2*HG301))</f>
        <v>7.8857929410040842E-2</v>
      </c>
      <c r="HH317" s="410">
        <f ca="1">IF(HH302="Road",EXP(HA307*INDEX(INDIRECT(GY317),$E317,HH296)/100),EXP(HA306*2*HH301))</f>
        <v>4.7447621155652556E-2</v>
      </c>
      <c r="HI317" s="410">
        <f ca="1">IF(HI302="Road",EXP(HA307*INDEX(INDIRECT(GY317),$E317,HI296)/100),EXP(HA306*2*HI301))</f>
        <v>2.8548514653793051E-2</v>
      </c>
      <c r="HJ317" s="410">
        <f ca="1">IF(HJ302="Road",EXP(HA307*INDEX(INDIRECT(GY317),$E317,HJ296)/100),EXP(HA306*2*HJ301))</f>
        <v>1.7177208658452223E-2</v>
      </c>
      <c r="HK317" s="410">
        <f ca="1">IF(HK302="Road",EXP(HA307*INDEX(INDIRECT(GY317),$E317,HK296)/100),EXP(HA306*2*HK301))</f>
        <v>1.0335266155670349E-2</v>
      </c>
      <c r="HL317" s="410">
        <f ca="1">IF(HL302="Road",EXP(HA307*INDEX(INDIRECT(GY317),$E317,HL296)/100),EXP(HA306*2*HL301))</f>
        <v>6.218573030838984E-3</v>
      </c>
      <c r="HM317" s="410">
        <f ca="1">IF(HM302="Road",EXP(HA307*INDEX(INDIRECT(GY317),$E317,HM296)/100),EXP(HA306*2*HM301))</f>
        <v>4.3866738754675831E-5</v>
      </c>
      <c r="HN317" s="410">
        <f ca="1">IF(HN302="Road",EXP(HA307*INDEX(INDIRECT(GY317),$E317,HN296)/100),EXP(HA306*2*HN301))</f>
        <v>4.3866738754675831E-5</v>
      </c>
      <c r="HO317" s="410">
        <f ca="1">IF(HO302="Road",EXP(HA307*INDEX(INDIRECT(GY317),$E317,HO296)/100),EXP(HA306*2*HO301))</f>
        <v>4.3866738754675831E-5</v>
      </c>
      <c r="HP317" s="410">
        <f ca="1">IF(HP302="Road",EXP(HA307*INDEX(INDIRECT(GY317),$E317,HP296)/100),EXP(HA306*2*HP301))</f>
        <v>4.3866738754675831E-5</v>
      </c>
      <c r="HQ317" s="410">
        <f ca="1">IF(HQ302="Road",EXP(HA307*INDEX(INDIRECT(GY317),$E317,HQ296)/100),EXP(HA306*2*HQ301))</f>
        <v>4.3866738754675831E-5</v>
      </c>
      <c r="HR317" s="410">
        <f ca="1">IF(HR302="Road",EXP(HA307*INDEX(INDIRECT(GY317),$E317,HR296)/100),EXP(HA306*2*HR301))</f>
        <v>4.3866738754675831E-5</v>
      </c>
      <c r="HS317" s="410">
        <f ca="1">IF(HS302="Road",EXP(HA307*INDEX(INDIRECT(GY317),$E317,HS296)/100),EXP(HA306*2*HS301))</f>
        <v>4.3866738754675831E-5</v>
      </c>
      <c r="HT317" s="410">
        <f ca="1">IF(HT302="Road",EXP(HA307*INDEX(INDIRECT(GY317),$E317,HT296)/100),EXP(HA306*2*HT301))</f>
        <v>4.3866738754675831E-5</v>
      </c>
      <c r="HU317" s="410">
        <f ca="1">IF(HU302="Road",EXP(HA307*INDEX(INDIRECT(GY317),$E317,HU296)/100),EXP(HA306*2*HU301))</f>
        <v>4.3866738754675831E-5</v>
      </c>
      <c r="HV317" s="410">
        <f ca="1">IF(HV302="Road",EXP(HA307*INDEX(INDIRECT(GY317),$E317,HV296)/100),EXP(HA306*2*HV301))</f>
        <v>4.3866738754675831E-5</v>
      </c>
      <c r="HW317" s="402"/>
    </row>
    <row r="318" spans="1:231" ht="15">
      <c r="A318" s="18" t="s">
        <v>239</v>
      </c>
      <c r="B318" s="122">
        <f>A236</f>
        <v>2</v>
      </c>
      <c r="C318" s="122" t="str">
        <f>A237</f>
        <v>work1834</v>
      </c>
      <c r="D318" s="210"/>
      <c r="E318" s="122"/>
      <c r="F318" s="8"/>
      <c r="G318" s="134">
        <f ca="1">G316/(G316+G317+EXP(F307))</f>
        <v>4.3847701411540505E-5</v>
      </c>
      <c r="H318" s="135">
        <f ca="1">H316/(H316+H317+EXP(F307))</f>
        <v>7.2872520073237164E-5</v>
      </c>
      <c r="I318" s="135">
        <f ca="1">I316/(I316+I317+EXP(F307))</f>
        <v>1.2110762816268733E-4</v>
      </c>
      <c r="J318" s="135">
        <f ca="1">J316/(J316+J317+EXP(F307))</f>
        <v>2.012629540685448E-4</v>
      </c>
      <c r="K318" s="135">
        <f ca="1">K316/(K316+K317+EXP(F307))</f>
        <v>3.3444957868066844E-4</v>
      </c>
      <c r="L318" s="135">
        <f ca="1">L316/(L316+L317+EXP(F307))</f>
        <v>5.5571873686251889E-4</v>
      </c>
      <c r="M318" s="135">
        <f ca="1">M316/(M316+M317+EXP(F307))</f>
        <v>9.2322797430575195E-4</v>
      </c>
      <c r="N318" s="135">
        <f ca="1">N316/(N316+N317+EXP(F307))</f>
        <v>1.5333660711181233E-3</v>
      </c>
      <c r="O318" s="135">
        <f ca="1">O316/(O316+O317+EXP(F307))</f>
        <v>2.5455904567206096E-3</v>
      </c>
      <c r="P318" s="135">
        <f ca="1">P316/(P316+P317+EXP(F307))</f>
        <v>4.2228846207507578E-3</v>
      </c>
      <c r="Q318" s="135">
        <f ca="1">Q316/(Q316+Q317+EXP(F307))</f>
        <v>6.9967579577001034E-3</v>
      </c>
      <c r="R318" s="135">
        <f ca="1">R316/(R316+R317+EXP(F307))</f>
        <v>1.156922792263157E-2</v>
      </c>
      <c r="S318" s="135">
        <f ca="1">S316/(S316+S317+EXP(F307))</f>
        <v>1.9066238006424256E-2</v>
      </c>
      <c r="T318" s="135">
        <f ca="1">T316/(T316+T317+EXP(F307))</f>
        <v>3.1250984374126309E-2</v>
      </c>
      <c r="U318" s="135">
        <f ca="1">U316/(U316+U317+EXP(F307))</f>
        <v>5.0775098085806734E-2</v>
      </c>
      <c r="V318" s="135">
        <f ca="1">V316/(V316+V317+EXP(F307))</f>
        <v>8.1357805093007149E-2</v>
      </c>
      <c r="W318" s="135">
        <f ca="1">W316/(W316+W317+EXP(F307))</f>
        <v>0.12760107904726886</v>
      </c>
      <c r="X318" s="135">
        <f ca="1">X316/(X316+X317+EXP(F307))</f>
        <v>0.47435403032729739</v>
      </c>
      <c r="Y318" s="135">
        <f ca="1">Y316/(Y316+Y317+EXP(F307))</f>
        <v>0.47435403032729739</v>
      </c>
      <c r="Z318" s="135">
        <f ca="1">Z316/(Z316+Z317+EXP(F307))</f>
        <v>0.47435403032729739</v>
      </c>
      <c r="AA318" s="135">
        <f ca="1">AA316/(AA316+AA317+EXP(F307))</f>
        <v>0.47435403032729739</v>
      </c>
      <c r="AB318" s="402"/>
      <c r="AD318" s="18" t="s">
        <v>239</v>
      </c>
      <c r="AE318" s="122">
        <f>AD236</f>
        <v>2</v>
      </c>
      <c r="AF318" s="122" t="str">
        <f>AD237</f>
        <v>shop1834</v>
      </c>
      <c r="AG318" s="210"/>
      <c r="AH318" s="122"/>
      <c r="AI318" s="8"/>
      <c r="AJ318" s="134">
        <f ca="1">AJ316/(AJ316+AJ317+EXP(AI307))</f>
        <v>3.3735829772691802E-5</v>
      </c>
      <c r="AK318" s="135">
        <f ca="1">AK316/(AK316+AK317+EXP(AI307))</f>
        <v>5.6067569615051149E-5</v>
      </c>
      <c r="AL318" s="135">
        <f ca="1">AL316/(AL316+AL317+EXP(AI307))</f>
        <v>9.3180503782915638E-5</v>
      </c>
      <c r="AM318" s="135">
        <f ca="1">AM316/(AM316+AM317+EXP(AI307))</f>
        <v>1.5485553244460047E-4</v>
      </c>
      <c r="AN318" s="135">
        <f ca="1">AN316/(AN316+AN317+EXP(AI307))</f>
        <v>2.5734103028217159E-4</v>
      </c>
      <c r="AO318" s="135">
        <f ca="1">AO316/(AO316+AO317+EXP(AI307))</f>
        <v>4.2762114576870949E-4</v>
      </c>
      <c r="AP318" s="135">
        <f ca="1">AP316/(AP316+AP317+EXP(AI307))</f>
        <v>7.1048655108264705E-4</v>
      </c>
      <c r="AQ318" s="135">
        <f ca="1">AQ316/(AQ316+AQ317+EXP(AI307))</f>
        <v>1.1802221927769013E-3</v>
      </c>
      <c r="AR318" s="135">
        <f ca="1">AR316/(AR316+AR317+EXP(AI307))</f>
        <v>1.9598566739430692E-3</v>
      </c>
      <c r="AS318" s="135">
        <f ca="1">AS316/(AS316+AS317+EXP(AI307))</f>
        <v>3.2526725675999599E-3</v>
      </c>
      <c r="AT318" s="135">
        <f ca="1">AT316/(AT316+AT317+EXP(AI307))</f>
        <v>5.3932586140928995E-3</v>
      </c>
      <c r="AU318" s="135">
        <f ca="1">AU316/(AU316+AU317+EXP(AI307))</f>
        <v>8.9287809547755632E-3</v>
      </c>
      <c r="AV318" s="135">
        <f ca="1">AV316/(AV316+AV317+EXP(AI307))</f>
        <v>1.4744456790022906E-2</v>
      </c>
      <c r="AW318" s="135">
        <f ca="1">AW316/(AW316+AW317+EXP(AI307))</f>
        <v>2.4246829286430439E-2</v>
      </c>
      <c r="AX318" s="135">
        <f ca="1">AX316/(AX316+AX317+EXP(AI307))</f>
        <v>3.960401083493504E-2</v>
      </c>
      <c r="AY318" s="135">
        <f ca="1">AY316/(AY316+AY317+EXP(AI307))</f>
        <v>6.3989761505146764E-2</v>
      </c>
      <c r="AZ318" s="135">
        <f ca="1">AZ316/(AZ316+AZ317+EXP(AI307))</f>
        <v>0.10164867063841948</v>
      </c>
      <c r="BA318" s="135">
        <f ca="1">BA316/(BA316+BA317+EXP(AI307))</f>
        <v>0.47800180143950893</v>
      </c>
      <c r="BB318" s="135">
        <f ca="1">BB316/(BB316+BB317+EXP(AI307))</f>
        <v>0.47800180143950893</v>
      </c>
      <c r="BC318" s="135">
        <f ca="1">BC316/(BC316+BC317+EXP(AI307))</f>
        <v>0.47800180143950893</v>
      </c>
      <c r="BD318" s="135">
        <f ca="1">BD316/(BD316+BD317+EXP(AI307))</f>
        <v>0.47800180143950893</v>
      </c>
      <c r="BE318" s="402"/>
      <c r="BG318" s="18" t="s">
        <v>239</v>
      </c>
      <c r="BH318" s="122">
        <f>BG236</f>
        <v>2</v>
      </c>
      <c r="BI318" s="122" t="str">
        <f>BG237</f>
        <v>lei1834</v>
      </c>
      <c r="BJ318" s="210"/>
      <c r="BK318" s="122"/>
      <c r="BL318" s="8"/>
      <c r="BM318" s="134">
        <f ca="1">BM316/(BM316+BM317+EXP(BL307))</f>
        <v>4.7372785551765977E-5</v>
      </c>
      <c r="BN318" s="135">
        <f ca="1">BN316/(BN316+BN317+EXP(BL307))</f>
        <v>7.8730590465424005E-5</v>
      </c>
      <c r="BO318" s="135">
        <f ca="1">BO316/(BO316+BO317+EXP(BL307))</f>
        <v>1.308420317371895E-4</v>
      </c>
      <c r="BP318" s="135">
        <f ca="1">BP316/(BP316+BP317+EXP(BL307))</f>
        <v>2.1743681450346741E-4</v>
      </c>
      <c r="BQ318" s="135">
        <f ca="1">BQ316/(BQ316+BQ317+EXP(BL307))</f>
        <v>3.6131751102757442E-4</v>
      </c>
      <c r="BR318" s="135">
        <f ca="1">BR316/(BR316+BR317+EXP(BL307))</f>
        <v>6.0033729778514913E-4</v>
      </c>
      <c r="BS318" s="135">
        <f ca="1">BS316/(BS316+BS317+EXP(BL307))</f>
        <v>9.9728486827035142E-4</v>
      </c>
      <c r="BT318" s="135">
        <f ca="1">BT316/(BT316+BT317+EXP(BL307))</f>
        <v>1.6561752962541948E-3</v>
      </c>
      <c r="BU318" s="135">
        <f ca="1">BU316/(BU316+BU317+EXP(BL307))</f>
        <v>2.7489468686451419E-3</v>
      </c>
      <c r="BV318" s="135">
        <f ca="1">BV316/(BV316+BV317+EXP(BL307))</f>
        <v>4.5587956202921562E-3</v>
      </c>
      <c r="BW318" s="135">
        <f ca="1">BW316/(BW316+BW317+EXP(BL307))</f>
        <v>7.5493826934373946E-3</v>
      </c>
      <c r="BX318" s="135">
        <f ca="1">BX316/(BX316+BX317+EXP(BL307))</f>
        <v>1.2472288971301728E-2</v>
      </c>
      <c r="BY318" s="135">
        <f ca="1">BY316/(BY316+BY317+EXP(BL307))</f>
        <v>2.0525617982409049E-2</v>
      </c>
      <c r="BZ318" s="135">
        <f ca="1">BZ316/(BZ316+BZ317+EXP(BL307))</f>
        <v>3.3566374544873628E-2</v>
      </c>
      <c r="CA318" s="135">
        <f ca="1">CA316/(CA316+CA317+EXP(BL307))</f>
        <v>5.4338680318467537E-2</v>
      </c>
      <c r="CB318" s="135">
        <f ca="1">CB316/(CB316+CB317+EXP(BL307))</f>
        <v>8.6574573175002362E-2</v>
      </c>
      <c r="CC318" s="135">
        <f ca="1">CC316/(CC316+CC317+EXP(BL307))</f>
        <v>0.13462984470681877</v>
      </c>
      <c r="CD318" s="135">
        <f ca="1">CD316/(CD316+CD317+EXP(BL307))</f>
        <v>0.45460105553249752</v>
      </c>
      <c r="CE318" s="135">
        <f ca="1">CE316/(CE316+CE317+EXP(BL307))</f>
        <v>0.45460105553249752</v>
      </c>
      <c r="CF318" s="135">
        <f ca="1">CF316/(CF316+CF317+EXP(BL307))</f>
        <v>0.45460105553249752</v>
      </c>
      <c r="CG318" s="135">
        <f ca="1">CG316/(CG316+CG317+EXP(BL307))</f>
        <v>0.45460105553249752</v>
      </c>
      <c r="CH318" s="402"/>
      <c r="CJ318" s="18" t="s">
        <v>239</v>
      </c>
      <c r="CK318" s="122">
        <f>CJ236</f>
        <v>2</v>
      </c>
      <c r="CL318" s="122" t="str">
        <f>CJ237</f>
        <v>work3564</v>
      </c>
      <c r="CM318" s="210"/>
      <c r="CN318" s="122"/>
      <c r="CO318" s="8"/>
      <c r="CP318" s="134">
        <f ca="1">CP316/(CP316+CP317+EXP(CO307))</f>
        <v>3.8704781278983017E-5</v>
      </c>
      <c r="CQ318" s="135">
        <f ca="1">CQ316/(CQ316+CQ317+EXP(CO307))</f>
        <v>6.4325249973687235E-5</v>
      </c>
      <c r="CR318" s="135">
        <f ca="1">CR316/(CR316+CR317+EXP(CO307))</f>
        <v>1.0690279009101322E-4</v>
      </c>
      <c r="CS318" s="135">
        <f ca="1">CS316/(CS316+CS317+EXP(CO307))</f>
        <v>1.7765651173164108E-4</v>
      </c>
      <c r="CT318" s="135">
        <f ca="1">CT316/(CT316+CT317+EXP(CO307))</f>
        <v>2.9522118514673624E-4</v>
      </c>
      <c r="CU318" s="135">
        <f ca="1">CU316/(CU316+CU317+EXP(CO307))</f>
        <v>4.9053636185188382E-4</v>
      </c>
      <c r="CV318" s="135">
        <f ca="1">CV316/(CV316+CV317+EXP(CO307))</f>
        <v>8.1493685328532255E-4</v>
      </c>
      <c r="CW318" s="135">
        <f ca="1">CW316/(CW316+CW317+EXP(CO307))</f>
        <v>1.3535020594785403E-3</v>
      </c>
      <c r="CX318" s="135">
        <f ca="1">CX316/(CX316+CX317+EXP(CO307))</f>
        <v>2.2469758359595859E-3</v>
      </c>
      <c r="CY318" s="135">
        <f ca="1">CY316/(CY316+CY317+EXP(CO307))</f>
        <v>3.7274667225093805E-3</v>
      </c>
      <c r="CZ318" s="135">
        <f ca="1">CZ316/(CZ316+CZ317+EXP(CO307))</f>
        <v>6.1757915738790961E-3</v>
      </c>
      <c r="DA318" s="135">
        <f ca="1">DA316/(DA316+DA317+EXP(CO307))</f>
        <v>1.0211409347019362E-2</v>
      </c>
      <c r="DB318" s="135">
        <f ca="1">DB316/(DB316+DB317+EXP(CO307))</f>
        <v>1.6827616016757918E-2</v>
      </c>
      <c r="DC318" s="135">
        <f ca="1">DC316/(DC316+DC317+EXP(CO307))</f>
        <v>2.7579267479070756E-2</v>
      </c>
      <c r="DD318" s="135">
        <f ca="1">DD316/(DD316+DD317+EXP(CO307))</f>
        <v>4.4803095393570171E-2</v>
      </c>
      <c r="DE318" s="135">
        <f ca="1">DE316/(DE316+DE317+EXP(CO307))</f>
        <v>7.177277257061393E-2</v>
      </c>
      <c r="DF318" s="135">
        <f ca="1">DF316/(DF316+DF317+EXP(CO307))</f>
        <v>0.11253007181446369</v>
      </c>
      <c r="DG318" s="135">
        <f ca="1">DG316/(DG316+DG317+EXP(CO307))</f>
        <v>0.44176845514470026</v>
      </c>
      <c r="DH318" s="135">
        <f ca="1">DH316/(DH316+DH317+EXP(CO307))</f>
        <v>0.44176845514470026</v>
      </c>
      <c r="DI318" s="135">
        <f ca="1">DI316/(DI316+DI317+EXP(CO307))</f>
        <v>0.44176845514470026</v>
      </c>
      <c r="DJ318" s="135">
        <f ca="1">DJ316/(DJ316+DJ317+EXP(CO307))</f>
        <v>0.44176845514470026</v>
      </c>
      <c r="DK318" s="402"/>
      <c r="DM318" s="18" t="s">
        <v>239</v>
      </c>
      <c r="DN318" s="122">
        <f>DM236</f>
        <v>2</v>
      </c>
      <c r="DO318" s="122" t="str">
        <f>DM237</f>
        <v>shop3564</v>
      </c>
      <c r="DP318" s="210"/>
      <c r="DQ318" s="122"/>
      <c r="DR318" s="8"/>
      <c r="DS318" s="134">
        <f ca="1">DS316/(DS316+DS317+EXP(DR307))</f>
        <v>4.0412294858087225E-5</v>
      </c>
      <c r="DT318" s="135">
        <f ca="1">DT316/(DT316+DT317+EXP(DR307))</f>
        <v>6.7163265300343279E-5</v>
      </c>
      <c r="DU318" s="135">
        <f ca="1">DU316/(DU316+DU317+EXP(DR307))</f>
        <v>1.1161992505647892E-4</v>
      </c>
      <c r="DV318" s="135">
        <f ca="1">DV316/(DV316+DV317+EXP(DR307))</f>
        <v>1.8549736723542056E-4</v>
      </c>
      <c r="DW318" s="135">
        <f ca="1">DW316/(DW316+DW317+EXP(DR307))</f>
        <v>3.0825538645117088E-4</v>
      </c>
      <c r="DX318" s="135">
        <f ca="1">DX316/(DX316+DX317+EXP(DR307))</f>
        <v>5.1220665655230175E-4</v>
      </c>
      <c r="DY318" s="135">
        <f ca="1">DY316/(DY316+DY317+EXP(DR307))</f>
        <v>8.5097343838748938E-4</v>
      </c>
      <c r="DZ318" s="135">
        <f ca="1">DZ316/(DZ316+DZ317+EXP(DR307))</f>
        <v>1.4134514935426525E-3</v>
      </c>
      <c r="EA318" s="135">
        <f ca="1">EA316/(EA316+EA317+EXP(DR307))</f>
        <v>2.3467675130567282E-3</v>
      </c>
      <c r="EB318" s="135">
        <f ca="1">EB316/(EB316+EB317+EXP(DR307))</f>
        <v>3.8937473511696831E-3</v>
      </c>
      <c r="EC318" s="135">
        <f ca="1">EC316/(EC316+EC317+EXP(DR307))</f>
        <v>6.4533141407719036E-3</v>
      </c>
      <c r="ED318" s="135">
        <f ca="1">ED316/(ED316+ED317+EXP(DR307))</f>
        <v>1.0675799955133186E-2</v>
      </c>
      <c r="EE318" s="135">
        <f ca="1">EE316/(EE316+EE317+EXP(DR307))</f>
        <v>1.7607826489551764E-2</v>
      </c>
      <c r="EF318" s="135">
        <f ca="1">EF316/(EF316+EF317+EXP(DR307))</f>
        <v>2.8897830765666904E-2</v>
      </c>
      <c r="EG318" s="135">
        <f ca="1">EG316/(EG316+EG317+EXP(DR307))</f>
        <v>4.7049219216655246E-2</v>
      </c>
      <c r="EH318" s="135">
        <f ca="1">EH316/(EH316+EH317+EXP(DR307))</f>
        <v>7.5633564590346689E-2</v>
      </c>
      <c r="EI318" s="135">
        <f ca="1">EI316/(EI316+EI317+EXP(DR307))</f>
        <v>0.11921093153016873</v>
      </c>
      <c r="EJ318" s="135">
        <f ca="1">EJ316/(EJ316+EJ317+EXP(DR307))</f>
        <v>0.47900596388371386</v>
      </c>
      <c r="EK318" s="135">
        <f ca="1">EK316/(EK316+EK317+EXP(DR307))</f>
        <v>0.47900596388371386</v>
      </c>
      <c r="EL318" s="135">
        <f ca="1">EL316/(EL316+EL317+EXP(DR307))</f>
        <v>0.47900596388371386</v>
      </c>
      <c r="EM318" s="135">
        <f ca="1">EM316/(EM316+EM317+EXP(DR307))</f>
        <v>0.47900596388371386</v>
      </c>
      <c r="EN318" s="402"/>
      <c r="EP318" s="18" t="s">
        <v>239</v>
      </c>
      <c r="EQ318" s="122">
        <f>EP236</f>
        <v>2</v>
      </c>
      <c r="ER318" s="122" t="str">
        <f>EP237</f>
        <v>lei3564</v>
      </c>
      <c r="ES318" s="210"/>
      <c r="ET318" s="122"/>
      <c r="EU318" s="8"/>
      <c r="EV318" s="134">
        <f ca="1">EV316/(EV316+EV317+EXP(EU307))</f>
        <v>3.9083128383446139E-5</v>
      </c>
      <c r="EW318" s="135">
        <f ca="1">EW316/(EW316+EW317+EXP(EU307))</f>
        <v>6.4954291570437324E-5</v>
      </c>
      <c r="EX318" s="135">
        <f ca="1">EX316/(EX316+EX317+EXP(EU307))</f>
        <v>1.079488890168322E-4</v>
      </c>
      <c r="EY318" s="135">
        <f ca="1">EY316/(EY316+EY317+EXP(EU307))</f>
        <v>1.793968730663104E-4</v>
      </c>
      <c r="EZ318" s="135">
        <f ca="1">EZ316/(EZ316+EZ317+EXP(EU307))</f>
        <v>2.9811848373938974E-4</v>
      </c>
      <c r="FA318" s="135">
        <f ca="1">FA316/(FA316+FA317+EXP(EU307))</f>
        <v>4.9536497111500632E-4</v>
      </c>
      <c r="FB318" s="135">
        <f ca="1">FB316/(FB316+FB317+EXP(EU307))</f>
        <v>8.2299869078115648E-4</v>
      </c>
      <c r="FC318" s="135">
        <f ca="1">FC316/(FC316+FC317+EXP(EU307))</f>
        <v>1.3670019621718136E-3</v>
      </c>
      <c r="FD318" s="135">
        <f ca="1">FD316/(FD316+FD317+EXP(EU307))</f>
        <v>2.2696910276460477E-3</v>
      </c>
      <c r="FE318" s="135">
        <f ca="1">FE316/(FE316+FE317+EXP(EU307))</f>
        <v>3.7659837261058947E-3</v>
      </c>
      <c r="FF318" s="135">
        <f ca="1">FF316/(FF316+FF317+EXP(EU307))</f>
        <v>6.2418975622220915E-3</v>
      </c>
      <c r="FG318" s="135">
        <f ca="1">FG316/(FG316+FG317+EXP(EU307))</f>
        <v>1.032695934203048E-2</v>
      </c>
      <c r="FH318" s="135">
        <f ca="1">FH316/(FH316+FH317+EXP(EU307))</f>
        <v>1.7034936747335149E-2</v>
      </c>
      <c r="FI318" s="135">
        <f ca="1">FI316/(FI316+FI317+EXP(EU307))</f>
        <v>2.7964188037942001E-2</v>
      </c>
      <c r="FJ318" s="135">
        <f ca="1">FJ316/(FJ316+FJ317+EXP(EU307))</f>
        <v>4.5546367340350509E-2</v>
      </c>
      <c r="FK318" s="135">
        <f ca="1">FK316/(FK316+FK317+EXP(EU307))</f>
        <v>7.3261336739507965E-2</v>
      </c>
      <c r="FL318" s="135">
        <f ca="1">FL316/(FL316+FL317+EXP(EU307))</f>
        <v>0.11557699966090346</v>
      </c>
      <c r="FM318" s="135">
        <f ca="1">FM316/(FM316+FM317+EXP(EU307))</f>
        <v>0.47548710858815313</v>
      </c>
      <c r="FN318" s="135">
        <f ca="1">FN316/(FN316+FN317+EXP(EU307))</f>
        <v>0.47548710858815313</v>
      </c>
      <c r="FO318" s="135">
        <f ca="1">FO316/(FO316+FO317+EXP(EU307))</f>
        <v>0.47548710858815313</v>
      </c>
      <c r="FP318" s="135">
        <f ca="1">FP316/(FP316+FP317+EXP(EU307))</f>
        <v>0.47548710858815313</v>
      </c>
      <c r="FQ318" s="402"/>
      <c r="FS318" s="18" t="s">
        <v>239</v>
      </c>
      <c r="FT318" s="122">
        <f>FS236</f>
        <v>2</v>
      </c>
      <c r="FU318" s="122" t="str">
        <f>FS237</f>
        <v>shop65</v>
      </c>
      <c r="FV318" s="210"/>
      <c r="FW318" s="122"/>
      <c r="FX318" s="8"/>
      <c r="FY318" s="134">
        <f ca="1">FY316/(FY316+FY317+EXP(FX307))</f>
        <v>5.811208402664262E-5</v>
      </c>
      <c r="FZ318" s="135">
        <f ca="1">FZ316/(FZ316+FZ317+EXP(FX307))</f>
        <v>9.6578114925613333E-5</v>
      </c>
      <c r="GA318" s="135">
        <f ca="1">GA316/(GA316+GA317+EXP(FX307))</f>
        <v>1.6050133612403213E-4</v>
      </c>
      <c r="GB318" s="135">
        <f ca="1">GB316/(GB316+GB317+EXP(FX307))</f>
        <v>2.6672152400802923E-4</v>
      </c>
      <c r="GC318" s="135">
        <f ca="1">GC316/(GC316+GC317+EXP(FX307))</f>
        <v>4.4320370979936613E-4</v>
      </c>
      <c r="GD318" s="135">
        <f ca="1">GD316/(GD316+GD317+EXP(FX307))</f>
        <v>7.363632028041118E-4</v>
      </c>
      <c r="GE318" s="135">
        <f ca="1">GE316/(GE316+GE317+EXP(FX307))</f>
        <v>1.223169694923014E-3</v>
      </c>
      <c r="GF318" s="135">
        <f ca="1">GF316/(GF316+GF317+EXP(FX307))</f>
        <v>2.0310714722436693E-3</v>
      </c>
      <c r="GG318" s="135">
        <f ca="1">GG316/(GG316+GG317+EXP(FX307))</f>
        <v>3.3705804176625519E-3</v>
      </c>
      <c r="GH318" s="135">
        <f ca="1">GH316/(GH316+GH317+EXP(FX307))</f>
        <v>5.5879831112152509E-3</v>
      </c>
      <c r="GI318" s="135">
        <f ca="1">GI316/(GI316+GI317+EXP(FX307))</f>
        <v>9.2490278838227007E-3</v>
      </c>
      <c r="GJ318" s="135">
        <f ca="1">GJ316/(GJ316+GJ317+EXP(FX307))</f>
        <v>0.47249333057436266</v>
      </c>
      <c r="GK318" s="135">
        <f ca="1">GK316/(GK316+GK317+EXP(FX307))</f>
        <v>0.47249333057436266</v>
      </c>
      <c r="GL318" s="135">
        <f ca="1">GL316/(GL316+GL317+EXP(FX307))</f>
        <v>0.47249333057436266</v>
      </c>
      <c r="GM318" s="135">
        <f ca="1">GM316/(GM316+GM317+EXP(FX307))</f>
        <v>0.47249333057436266</v>
      </c>
      <c r="GN318" s="135">
        <f ca="1">GN316/(GN316+GN317+EXP(FX307))</f>
        <v>0.47249333057436266</v>
      </c>
      <c r="GO318" s="135">
        <f ca="1">GO316/(GO316+GO317+EXP(FX307))</f>
        <v>0.47249333057436266</v>
      </c>
      <c r="GP318" s="135">
        <f ca="1">GP316/(GP316+GP317+EXP(FX307))</f>
        <v>0.47249333057436266</v>
      </c>
      <c r="GQ318" s="135">
        <f ca="1">GQ316/(GQ316+GQ317+EXP(FX307))</f>
        <v>0.47249333057436266</v>
      </c>
      <c r="GR318" s="135">
        <f ca="1">GR316/(GR316+GR317+EXP(FX307))</f>
        <v>0.47249333057436266</v>
      </c>
      <c r="GS318" s="135">
        <f ca="1">GS316/(GS316+GS317+EXP(FX307))</f>
        <v>0.47249333057436266</v>
      </c>
      <c r="GT318" s="402"/>
      <c r="GV318" s="18" t="s">
        <v>239</v>
      </c>
      <c r="GW318" s="122">
        <f>GV236</f>
        <v>2</v>
      </c>
      <c r="GX318" s="122" t="str">
        <f>GV237</f>
        <v>lei65</v>
      </c>
      <c r="GY318" s="210"/>
      <c r="GZ318" s="122"/>
      <c r="HA318" s="8"/>
      <c r="HB318" s="134">
        <f ca="1">HB316/(HB316+HB317+EXP(HA307))</f>
        <v>4.3864693495560761E-5</v>
      </c>
      <c r="HC318" s="135">
        <f ca="1">HC316/(HC316+HC317+EXP(HA307))</f>
        <v>7.2900854810965078E-5</v>
      </c>
      <c r="HD318" s="135">
        <f ca="1">HD316/(HD316+HD317+EXP(HA307))</f>
        <v>1.2115497981797978E-4</v>
      </c>
      <c r="HE318" s="135">
        <f ca="1">HE316/(HE316+HE317+EXP(HA307))</f>
        <v>2.0134236863810729E-4</v>
      </c>
      <c r="HF318" s="135">
        <f ca="1">HF316/(HF316+HF317+EXP(HA307))</f>
        <v>3.3458354288588301E-4</v>
      </c>
      <c r="HG318" s="135">
        <f ca="1">HG316/(HG316+HG317+EXP(HA307))</f>
        <v>5.5594684265817846E-4</v>
      </c>
      <c r="HH318" s="135">
        <f ca="1">HH316/(HH316+HH317+EXP(HA307))</f>
        <v>9.2362214116858065E-4</v>
      </c>
      <c r="HI318" s="135">
        <f ca="1">HI316/(HI316+HI317+EXP(HA307))</f>
        <v>1.5340626734230501E-3</v>
      </c>
      <c r="HJ318" s="135">
        <f ca="1">HJ316/(HJ316+HJ317+EXP(HA307))</f>
        <v>2.5468624284856987E-3</v>
      </c>
      <c r="HK318" s="135">
        <f ca="1">HK316/(HK316+HK317+EXP(HA307))</f>
        <v>4.225312283461671E-3</v>
      </c>
      <c r="HL318" s="135">
        <f ca="1">HL316/(HL316+HL317+EXP(HA307))</f>
        <v>7.0016506612598142E-3</v>
      </c>
      <c r="HM318" s="135">
        <f ca="1">HM316/(HM316+HM317+EXP(HA307))</f>
        <v>0.48475131883089517</v>
      </c>
      <c r="HN318" s="135">
        <f ca="1">HN316/(HN316+HN317+EXP(HA307))</f>
        <v>0.48475131883089517</v>
      </c>
      <c r="HO318" s="135">
        <f ca="1">HO316/(HO316+HO317+EXP(HA307))</f>
        <v>0.48475131883089517</v>
      </c>
      <c r="HP318" s="135">
        <f ca="1">HP316/(HP316+HP317+EXP(HA307))</f>
        <v>0.48475131883089517</v>
      </c>
      <c r="HQ318" s="135">
        <f ca="1">HQ316/(HQ316+HQ317+EXP(HA307))</f>
        <v>0.48475131883089517</v>
      </c>
      <c r="HR318" s="135">
        <f ca="1">HR316/(HR316+HR317+EXP(HA307))</f>
        <v>0.48475131883089517</v>
      </c>
      <c r="HS318" s="135">
        <f ca="1">HS316/(HS316+HS317+EXP(HA307))</f>
        <v>0.48475131883089517</v>
      </c>
      <c r="HT318" s="135">
        <f ca="1">HT316/(HT316+HT317+EXP(HA307))</f>
        <v>0.48475131883089517</v>
      </c>
      <c r="HU318" s="135">
        <f ca="1">HU316/(HU316+HU317+EXP(HA307))</f>
        <v>0.48475131883089517</v>
      </c>
      <c r="HV318" s="135">
        <f ca="1">HV316/(HV316+HV317+EXP(HA307))</f>
        <v>0.48475131883089517</v>
      </c>
      <c r="HW318" s="402"/>
    </row>
    <row r="319" spans="1:231" ht="15">
      <c r="A319" s="18" t="s">
        <v>240</v>
      </c>
      <c r="B319" s="122">
        <f>A236</f>
        <v>2</v>
      </c>
      <c r="C319" s="122" t="str">
        <f>A237</f>
        <v>work1834</v>
      </c>
      <c r="D319" s="210"/>
      <c r="E319" s="122"/>
      <c r="F319" s="8"/>
      <c r="G319" s="134">
        <f ca="1">G317/(G316+G317+EXP(F307))</f>
        <v>0.9999514110431178</v>
      </c>
      <c r="H319" s="135">
        <f ca="1">H317/(H316+H317+EXP(F307))</f>
        <v>0.9999192477684864</v>
      </c>
      <c r="I319" s="135">
        <f ca="1">I317/(I316+I317+EXP(F307))</f>
        <v>0.99986579699429046</v>
      </c>
      <c r="J319" s="135">
        <f ca="1">J317/(J316+J317+EXP(F307))</f>
        <v>0.99977697446656555</v>
      </c>
      <c r="K319" s="135">
        <f ca="1">K317/(K316+K317+EXP(F307))</f>
        <v>0.99962938636155185</v>
      </c>
      <c r="L319" s="135">
        <f ca="1">L317/(L316+L317+EXP(F307))</f>
        <v>0.99938419135154855</v>
      </c>
      <c r="M319" s="135">
        <f ca="1">M317/(M316+M317+EXP(F307))</f>
        <v>0.99897694331078402</v>
      </c>
      <c r="N319" s="135">
        <f ca="1">N317/(N316+N317+EXP(F307))</f>
        <v>0.99830083093262645</v>
      </c>
      <c r="O319" s="135">
        <f ca="1">O317/(O316+O317+EXP(F307))</f>
        <v>0.99717915464302209</v>
      </c>
      <c r="P319" s="135">
        <f ca="1">P317/(P316+P317+EXP(F307))</f>
        <v>0.99532049452650617</v>
      </c>
      <c r="Q319" s="135">
        <f ca="1">Q317/(Q316+Q317+EXP(F307))</f>
        <v>0.99224668204315059</v>
      </c>
      <c r="R319" s="135">
        <f ca="1">R317/(R316+R317+EXP(F307))</f>
        <v>0.98717979053417104</v>
      </c>
      <c r="S319" s="135">
        <f ca="1">S317/(S316+S317+EXP(F307))</f>
        <v>0.9788721281487115</v>
      </c>
      <c r="T319" s="135">
        <f ca="1">T317/(T316+T317+EXP(F307))</f>
        <v>0.96536984417897798</v>
      </c>
      <c r="U319" s="135">
        <f ca="1">U317/(U316+U317+EXP(F307))</f>
        <v>0.94373458648569941</v>
      </c>
      <c r="V319" s="135">
        <f ca="1">V317/(V316+V317+EXP(F307))</f>
        <v>0.90984496891688893</v>
      </c>
      <c r="W319" s="135">
        <f ca="1">W317/(W316+W317+EXP(F307))</f>
        <v>0.85860140604095758</v>
      </c>
      <c r="X319" s="135">
        <f ca="1">X317/(X316+X317+EXP(F307))</f>
        <v>0.47435403032729739</v>
      </c>
      <c r="Y319" s="135">
        <f ca="1">Y317/(Y316+Y317+EXP(F307))</f>
        <v>0.47435403032729739</v>
      </c>
      <c r="Z319" s="135">
        <f ca="1">Z317/(Z316+Z317+EXP(F307))</f>
        <v>0.47435403032729739</v>
      </c>
      <c r="AA319" s="135">
        <f ca="1">AA317/(AA316+AA317+EXP(F307))</f>
        <v>0.47435403032729739</v>
      </c>
      <c r="AB319" s="402"/>
      <c r="AD319" s="18" t="s">
        <v>240</v>
      </c>
      <c r="AE319" s="122">
        <f>AD236</f>
        <v>2</v>
      </c>
      <c r="AF319" s="122" t="str">
        <f>AD237</f>
        <v>shop1834</v>
      </c>
      <c r="AG319" s="210"/>
      <c r="AH319" s="122"/>
      <c r="AI319" s="8"/>
      <c r="AJ319" s="134">
        <f ca="1">AJ317/(AJ316+AJ317+EXP(AI307))</f>
        <v>0.99996315904602195</v>
      </c>
      <c r="AK319" s="135">
        <f ca="1">AK317/(AK316+AK317+EXP(AI307))</f>
        <v>0.99993877184092494</v>
      </c>
      <c r="AL319" s="135">
        <f ca="1">AL317/(AL316+AL317+EXP(AI307))</f>
        <v>0.99989824294601171</v>
      </c>
      <c r="AM319" s="135">
        <f ca="1">AM317/(AM316+AM317+EXP(AI307))</f>
        <v>0.99983089120432234</v>
      </c>
      <c r="AN319" s="135">
        <f ca="1">AN317/(AN316+AN317+EXP(AI307))</f>
        <v>0.99971897270299304</v>
      </c>
      <c r="AO319" s="135">
        <f ca="1">AO317/(AO316+AO317+EXP(AI307))</f>
        <v>0.99953301960978935</v>
      </c>
      <c r="AP319" s="135">
        <f ca="1">AP317/(AP316+AP317+EXP(AI307))</f>
        <v>0.99922411861493055</v>
      </c>
      <c r="AQ319" s="135">
        <f ca="1">AQ317/(AQ316+AQ317+EXP(AI307))</f>
        <v>0.99871114741267641</v>
      </c>
      <c r="AR319" s="135">
        <f ca="1">AR317/(AR316+AR317+EXP(AI307))</f>
        <v>0.9978597535612751</v>
      </c>
      <c r="AS319" s="135">
        <f ca="1">AS317/(AS316+AS317+EXP(AI307))</f>
        <v>0.99644794388707103</v>
      </c>
      <c r="AT319" s="135">
        <f ca="1">AT317/(AT316+AT317+EXP(AI307))</f>
        <v>0.99411033332416499</v>
      </c>
      <c r="AU319" s="135">
        <f ca="1">AU317/(AU316+AU317+EXP(AI307))</f>
        <v>0.99024939328743533</v>
      </c>
      <c r="AV319" s="135">
        <f ca="1">AV317/(AV316+AV317+EXP(AI307))</f>
        <v>0.98389842912732417</v>
      </c>
      <c r="AW319" s="135">
        <f ca="1">AW317/(AW316+AW317+EXP(AI307))</f>
        <v>0.97352143617408071</v>
      </c>
      <c r="AX319" s="135">
        <f ca="1">AX317/(AX316+AX317+EXP(AI307))</f>
        <v>0.95675074393161585</v>
      </c>
      <c r="AY319" s="135">
        <f ca="1">AY317/(AY316+AY317+EXP(AI307))</f>
        <v>0.93012047207477078</v>
      </c>
      <c r="AZ319" s="135">
        <f ca="1">AZ317/(AZ316+AZ317+EXP(AI307))</f>
        <v>0.88899534939087776</v>
      </c>
      <c r="BA319" s="135">
        <f ca="1">BA317/(BA316+BA317+EXP(AI307))</f>
        <v>0.47800180143950893</v>
      </c>
      <c r="BB319" s="135">
        <f ca="1">BB317/(BB316+BB317+EXP(AI307))</f>
        <v>0.47800180143950893</v>
      </c>
      <c r="BC319" s="135">
        <f ca="1">BC317/(BC316+BC317+EXP(AI307))</f>
        <v>0.47800180143950893</v>
      </c>
      <c r="BD319" s="135">
        <f ca="1">BD317/(BD316+BD317+EXP(AI307))</f>
        <v>0.47800180143950893</v>
      </c>
      <c r="BE319" s="402"/>
      <c r="BG319" s="18" t="s">
        <v>240</v>
      </c>
      <c r="BH319" s="122">
        <f>BG236</f>
        <v>2</v>
      </c>
      <c r="BI319" s="122" t="str">
        <f>BG237</f>
        <v>lei1834</v>
      </c>
      <c r="BJ319" s="210"/>
      <c r="BK319" s="122"/>
      <c r="BL319" s="8"/>
      <c r="BM319" s="134">
        <f ca="1">BM317/(BM316+BM317+EXP(BL307))</f>
        <v>0.99994316540421102</v>
      </c>
      <c r="BN319" s="135">
        <f ca="1">BN317/(BN316+BN317+EXP(BL307))</f>
        <v>0.99990554447594304</v>
      </c>
      <c r="BO319" s="135">
        <f ca="1">BO317/(BO316+BO317+EXP(BL307))</f>
        <v>0.99984302476834808</v>
      </c>
      <c r="BP319" s="135">
        <f ca="1">BP317/(BP316+BP317+EXP(BL307))</f>
        <v>0.99973913432959438</v>
      </c>
      <c r="BQ319" s="135">
        <f ca="1">BQ317/(BQ316+BQ317+EXP(BL307))</f>
        <v>0.99956651620858816</v>
      </c>
      <c r="BR319" s="135">
        <f ca="1">BR317/(BR316+BR317+EXP(BL307))</f>
        <v>0.99927975677893466</v>
      </c>
      <c r="BS319" s="135">
        <f ca="1">BS317/(BS316+BS317+EXP(BL307))</f>
        <v>0.99880352650336246</v>
      </c>
      <c r="BT319" s="135">
        <f ca="1">BT317/(BT316+BT317+EXP(BL307))</f>
        <v>0.99801303528129259</v>
      </c>
      <c r="BU319" s="135">
        <f ca="1">BU317/(BU316+BU317+EXP(BL307))</f>
        <v>0.99670200343287774</v>
      </c>
      <c r="BV319" s="135">
        <f ca="1">BV317/(BV316+BV317+EXP(BL307))</f>
        <v>0.99453067191751676</v>
      </c>
      <c r="BW319" s="135">
        <f ca="1">BW317/(BW316+BW317+EXP(BL307))</f>
        <v>0.99094277212454118</v>
      </c>
      <c r="BX319" s="135">
        <f ca="1">BX317/(BX316+BX317+EXP(BL307))</f>
        <v>0.98503660922636072</v>
      </c>
      <c r="BY319" s="135">
        <f ca="1">BY317/(BY316+BY317+EXP(BL307))</f>
        <v>0.97537478136948841</v>
      </c>
      <c r="BZ319" s="135">
        <f ca="1">BZ317/(BZ316+BZ317+EXP(BL307))</f>
        <v>0.95972938244736161</v>
      </c>
      <c r="CA319" s="135">
        <f ca="1">CA317/(CA316+CA317+EXP(BL307))</f>
        <v>0.93480820484515847</v>
      </c>
      <c r="CB319" s="135">
        <f ca="1">CB317/(CB316+CB317+EXP(BL307))</f>
        <v>0.89613380731801773</v>
      </c>
      <c r="CC319" s="135">
        <f ca="1">CC317/(CC316+CC317+EXP(BL307))</f>
        <v>0.83848041199351386</v>
      </c>
      <c r="CD319" s="135">
        <f ca="1">CD317/(CD316+CD317+EXP(BL307))</f>
        <v>0.45460105553249752</v>
      </c>
      <c r="CE319" s="135">
        <f ca="1">CE317/(CE316+CE317+EXP(BL307))</f>
        <v>0.45460105553249752</v>
      </c>
      <c r="CF319" s="135">
        <f ca="1">CF317/(CF316+CF317+EXP(BL307))</f>
        <v>0.45460105553249752</v>
      </c>
      <c r="CG319" s="135">
        <f ca="1">CG317/(CG316+CG317+EXP(BL307))</f>
        <v>0.45460105553249752</v>
      </c>
      <c r="CH319" s="402"/>
      <c r="CJ319" s="18" t="s">
        <v>240</v>
      </c>
      <c r="CK319" s="122">
        <f>CJ236</f>
        <v>2</v>
      </c>
      <c r="CL319" s="122" t="str">
        <f>CJ237</f>
        <v>work3564</v>
      </c>
      <c r="CM319" s="210"/>
      <c r="CN319" s="122"/>
      <c r="CO319" s="8"/>
      <c r="CP319" s="134">
        <f ca="1">CP317/(CP316+CP317+EXP(CO307))</f>
        <v>0.99995109150598016</v>
      </c>
      <c r="CQ319" s="135">
        <f ca="1">CQ317/(CQ316+CQ317+EXP(CO307))</f>
        <v>0.99991871673215271</v>
      </c>
      <c r="CR319" s="135">
        <f ca="1">CR317/(CR316+CR317+EXP(CO307))</f>
        <v>0.9998649145067583</v>
      </c>
      <c r="CS319" s="135">
        <f ca="1">CS317/(CS316+CS317+EXP(CO307))</f>
        <v>0.99977550803403314</v>
      </c>
      <c r="CT319" s="135">
        <f ca="1">CT317/(CT316+CT317+EXP(CO307))</f>
        <v>0.99962694987308565</v>
      </c>
      <c r="CU319" s="135">
        <f ca="1">CU317/(CU316+CU317+EXP(CO307))</f>
        <v>0.99938014390141428</v>
      </c>
      <c r="CV319" s="135">
        <f ca="1">CV317/(CV316+CV317+EXP(CO307))</f>
        <v>0.99897022194936946</v>
      </c>
      <c r="CW319" s="135">
        <f ca="1">CW317/(CW316+CW317+EXP(CO307))</f>
        <v>0.9982896751978817</v>
      </c>
      <c r="CX319" s="135">
        <f ca="1">CX317/(CX316+CX317+EXP(CO307))</f>
        <v>0.9971606555933259</v>
      </c>
      <c r="CY319" s="135">
        <f ca="1">CY317/(CY316+CY317+EXP(CO307))</f>
        <v>0.9952898639939749</v>
      </c>
      <c r="CZ319" s="135">
        <f ca="1">CZ317/(CZ316+CZ317+EXP(CO307))</f>
        <v>0.99219608908050794</v>
      </c>
      <c r="DA319" s="135">
        <f ca="1">DA317/(DA316+DA317+EXP(CO307))</f>
        <v>0.98709656439125026</v>
      </c>
      <c r="DB319" s="135">
        <f ca="1">DB317/(DB316+DB317+EXP(CO307))</f>
        <v>0.97873613207129129</v>
      </c>
      <c r="DC319" s="135">
        <f ca="1">DC317/(DC316+DC317+EXP(CO307))</f>
        <v>0.96515003071965288</v>
      </c>
      <c r="DD319" s="135">
        <f ca="1">DD317/(DD316+DD317+EXP(CO307))</f>
        <v>0.94338549784488368</v>
      </c>
      <c r="DE319" s="135">
        <f ca="1">DE317/(DE316+DE317+EXP(CO307))</f>
        <v>0.90930582470511978</v>
      </c>
      <c r="DF319" s="135">
        <f ca="1">DF317/(DF316+DF317+EXP(CO307))</f>
        <v>0.85780370893369917</v>
      </c>
      <c r="DG319" s="135">
        <f ca="1">DG317/(DG316+DG317+EXP(CO307))</f>
        <v>0.44176845514470026</v>
      </c>
      <c r="DH319" s="135">
        <f ca="1">DH317/(DH316+DH317+EXP(CO307))</f>
        <v>0.44176845514470026</v>
      </c>
      <c r="DI319" s="135">
        <f ca="1">DI317/(DI316+DI317+EXP(CO307))</f>
        <v>0.44176845514470026</v>
      </c>
      <c r="DJ319" s="135">
        <f ca="1">DJ317/(DJ316+DJ317+EXP(CO307))</f>
        <v>0.44176845514470026</v>
      </c>
      <c r="DK319" s="402"/>
      <c r="DM319" s="18" t="s">
        <v>240</v>
      </c>
      <c r="DN319" s="122">
        <f>DM236</f>
        <v>2</v>
      </c>
      <c r="DO319" s="122" t="str">
        <f>DM237</f>
        <v>shop3564</v>
      </c>
      <c r="DP319" s="210"/>
      <c r="DQ319" s="122"/>
      <c r="DR319" s="8"/>
      <c r="DS319" s="134">
        <f ca="1">DS317/(DS316+DS317+EXP(DR307))</f>
        <v>0.99995604529756543</v>
      </c>
      <c r="DT319" s="135">
        <f ca="1">DT317/(DT316+DT317+EXP(DR307))</f>
        <v>0.99992694942588212</v>
      </c>
      <c r="DU319" s="135">
        <f ca="1">DU317/(DU316+DU317+EXP(DR307))</f>
        <v>0.99987859584295224</v>
      </c>
      <c r="DV319" s="135">
        <f ca="1">DV317/(DV316+DV317+EXP(DR307))</f>
        <v>0.99979824254950533</v>
      </c>
      <c r="DW319" s="135">
        <f ca="1">DW317/(DW316+DW317+EXP(DR307))</f>
        <v>0.99966472396994877</v>
      </c>
      <c r="DX319" s="135">
        <f ca="1">DX317/(DX316+DX317+EXP(DR307))</f>
        <v>0.99944289500874028</v>
      </c>
      <c r="DY319" s="135">
        <f ca="1">DY317/(DY316+DY317+EXP(DR307))</f>
        <v>0.99907443305570021</v>
      </c>
      <c r="DZ319" s="135">
        <f ca="1">DZ317/(DZ316+DZ317+EXP(DR307))</f>
        <v>0.99846265004196455</v>
      </c>
      <c r="EA319" s="135">
        <f ca="1">EA317/(EA316+EA317+EXP(DR307))</f>
        <v>0.99744752263929892</v>
      </c>
      <c r="EB319" s="135">
        <f ca="1">EB317/(EB316+EB317+EXP(DR307))</f>
        <v>0.99576493968539503</v>
      </c>
      <c r="EC319" s="135">
        <f ca="1">EC317/(EC316+EC317+EXP(DR307))</f>
        <v>0.99298100977017634</v>
      </c>
      <c r="ED319" s="135">
        <f ca="1">ED317/(ED316+ED317+EXP(DR307))</f>
        <v>0.98838839487028762</v>
      </c>
      <c r="EE319" s="135">
        <f ca="1">EE317/(EE316+EE317+EXP(DR307))</f>
        <v>0.98084872990797689</v>
      </c>
      <c r="EF319" s="135">
        <f ca="1">EF317/(EF316+EF317+EXP(DR307))</f>
        <v>0.96856908134599928</v>
      </c>
      <c r="EG319" s="135">
        <f ca="1">EG317/(EG316+EG317+EXP(DR307))</f>
        <v>0.94882660245592287</v>
      </c>
      <c r="EH319" s="135">
        <f ca="1">EH317/(EH316+EH317+EXP(DR307))</f>
        <v>0.91773664828241552</v>
      </c>
      <c r="EI319" s="135">
        <f ca="1">EI317/(EI316+EI317+EXP(DR307))</f>
        <v>0.87033943405731251</v>
      </c>
      <c r="EJ319" s="135">
        <f ca="1">EJ317/(EJ316+EJ317+EXP(DR307))</f>
        <v>0.47900596388371386</v>
      </c>
      <c r="EK319" s="135">
        <f ca="1">EK317/(EK316+EK317+EXP(DR307))</f>
        <v>0.47900596388371386</v>
      </c>
      <c r="EL319" s="135">
        <f ca="1">EL317/(EL316+EL317+EXP(DR307))</f>
        <v>0.47900596388371386</v>
      </c>
      <c r="EM319" s="135">
        <f ca="1">EM317/(EM316+EM317+EXP(DR307))</f>
        <v>0.47900596388371386</v>
      </c>
      <c r="EN319" s="402"/>
      <c r="EP319" s="18" t="s">
        <v>240</v>
      </c>
      <c r="EQ319" s="122">
        <f>EP236</f>
        <v>2</v>
      </c>
      <c r="ER319" s="122" t="str">
        <f>EP237</f>
        <v>lei3564</v>
      </c>
      <c r="ES319" s="210"/>
      <c r="ET319" s="122"/>
      <c r="EU319" s="8"/>
      <c r="EV319" s="134">
        <f ca="1">EV317/(EV316+EV317+EXP(EU307))</f>
        <v>0.99995688714940223</v>
      </c>
      <c r="EW319" s="135">
        <f ca="1">EW317/(EW316+EW317+EXP(EU307))</f>
        <v>0.99992834850269152</v>
      </c>
      <c r="EX319" s="135">
        <f ca="1">EX317/(EX316+EX317+EXP(EU307))</f>
        <v>0.99988092088538205</v>
      </c>
      <c r="EY319" s="135">
        <f ca="1">EY317/(EY316+EY317+EXP(EU307))</f>
        <v>0.99980210615408338</v>
      </c>
      <c r="EZ319" s="135">
        <f ca="1">EZ317/(EZ316+EZ317+EXP(EU307))</f>
        <v>0.99967114358083486</v>
      </c>
      <c r="FA319" s="135">
        <f ca="1">FA317/(FA316+FA317+EXP(EU307))</f>
        <v>0.99945355971043004</v>
      </c>
      <c r="FB319" s="135">
        <f ca="1">FB317/(FB316+FB317+EXP(EU307))</f>
        <v>0.99909214484444897</v>
      </c>
      <c r="FC319" s="135">
        <f ca="1">FC317/(FC316+FC317+EXP(EU307))</f>
        <v>0.99849205133263563</v>
      </c>
      <c r="FD319" s="135">
        <f ca="1">FD317/(FD316+FD317+EXP(EU307))</f>
        <v>0.99749628921158962</v>
      </c>
      <c r="FE319" s="135">
        <f ca="1">FE317/(FE316+FE317+EXP(EU307))</f>
        <v>0.9958457191004505</v>
      </c>
      <c r="FF319" s="135">
        <f ca="1">FF317/(FF316+FF317+EXP(EU307))</f>
        <v>0.99311452260403255</v>
      </c>
      <c r="FG319" s="135">
        <f ca="1">FG317/(FG316+FG317+EXP(EU307))</f>
        <v>0.98860826464872131</v>
      </c>
      <c r="FH319" s="135">
        <f ca="1">FH317/(FH316+FH317+EXP(EU307))</f>
        <v>0.98120865157649984</v>
      </c>
      <c r="FI319" s="135">
        <f ca="1">FI317/(FI316+FI317+EXP(EU307))</f>
        <v>0.9691525240982507</v>
      </c>
      <c r="FJ319" s="135">
        <f ca="1">FJ317/(FJ316+FJ317+EXP(EU307))</f>
        <v>0.94975750888824706</v>
      </c>
      <c r="FK319" s="135">
        <f ca="1">FK317/(FK316+FK317+EXP(EU307))</f>
        <v>0.91918494767179948</v>
      </c>
      <c r="FL319" s="135">
        <f ca="1">FL317/(FL316+FL317+EXP(EU307))</f>
        <v>0.87250626740891424</v>
      </c>
      <c r="FM319" s="135">
        <f ca="1">FM317/(FM316+FM317+EXP(EU307))</f>
        <v>0.47548710858815313</v>
      </c>
      <c r="FN319" s="135">
        <f ca="1">FN317/(FN316+FN317+EXP(EU307))</f>
        <v>0.47548710858815313</v>
      </c>
      <c r="FO319" s="135">
        <f ca="1">FO317/(FO316+FO317+EXP(EU307))</f>
        <v>0.47548710858815313</v>
      </c>
      <c r="FP319" s="135">
        <f ca="1">FP317/(FP316+FP317+EXP(EU307))</f>
        <v>0.47548710858815313</v>
      </c>
      <c r="FQ319" s="402"/>
      <c r="FS319" s="18" t="s">
        <v>240</v>
      </c>
      <c r="FT319" s="122">
        <f>FS236</f>
        <v>2</v>
      </c>
      <c r="FU319" s="122" t="str">
        <f>FS237</f>
        <v>shop65</v>
      </c>
      <c r="FV319" s="210"/>
      <c r="FW319" s="122"/>
      <c r="FX319" s="8"/>
      <c r="FY319" s="134">
        <f ca="1">FY317/(FY316+FY317+EXP(FX307))</f>
        <v>0.99993512181037336</v>
      </c>
      <c r="FZ319" s="135">
        <f ca="1">FZ317/(FZ316+FZ317+EXP(FX307))</f>
        <v>0.99989217710294043</v>
      </c>
      <c r="GA319" s="135">
        <f ca="1">GA317/(GA316+GA317+EXP(FX307))</f>
        <v>0.99982081117387567</v>
      </c>
      <c r="GB319" s="135">
        <f ca="1">GB317/(GB316+GB317+EXP(FX307))</f>
        <v>0.99970222355811333</v>
      </c>
      <c r="GC319" s="135">
        <f ca="1">GC317/(GC316+GC317+EXP(FX307))</f>
        <v>0.99950519320018949</v>
      </c>
      <c r="GD319" s="135">
        <f ca="1">GD317/(GD316+GD317+EXP(FX307))</f>
        <v>0.99917790056395794</v>
      </c>
      <c r="GE319" s="135">
        <f ca="1">GE317/(GE316+GE317+EXP(FX307))</f>
        <v>0.99863441422310262</v>
      </c>
      <c r="GF319" s="135">
        <f ca="1">GF317/(GF316+GF317+EXP(FX307))</f>
        <v>0.99773244683393458</v>
      </c>
      <c r="GG319" s="135">
        <f ca="1">GG317/(GG316+GG317+EXP(FX307))</f>
        <v>0.99623697619606377</v>
      </c>
      <c r="GH319" s="135">
        <f ca="1">GH317/(GH316+GH317+EXP(FX307))</f>
        <v>0.99376139689374954</v>
      </c>
      <c r="GI319" s="135">
        <f ca="1">GI317/(GI316+GI317+EXP(FX307))</f>
        <v>0.98967408939192991</v>
      </c>
      <c r="GJ319" s="135">
        <f ca="1">GJ317/(GJ316+GJ317+EXP(FX307))</f>
        <v>0.47249333057436266</v>
      </c>
      <c r="GK319" s="135">
        <f ca="1">GK317/(GK316+GK317+EXP(FX307))</f>
        <v>0.47249333057436266</v>
      </c>
      <c r="GL319" s="135">
        <f ca="1">GL317/(GL316+GL317+EXP(FX307))</f>
        <v>0.47249333057436266</v>
      </c>
      <c r="GM319" s="135">
        <f ca="1">GM317/(GM316+GM317+EXP(FX307))</f>
        <v>0.47249333057436266</v>
      </c>
      <c r="GN319" s="135">
        <f ca="1">GN317/(GN316+GN317+EXP(FX307))</f>
        <v>0.47249333057436266</v>
      </c>
      <c r="GO319" s="135">
        <f ca="1">GO317/(GO316+GO317+EXP(FX307))</f>
        <v>0.47249333057436266</v>
      </c>
      <c r="GP319" s="135">
        <f ca="1">GP317/(GP316+GP317+EXP(FX307))</f>
        <v>0.47249333057436266</v>
      </c>
      <c r="GQ319" s="135">
        <f ca="1">GQ317/(GQ316+GQ317+EXP(FX307))</f>
        <v>0.47249333057436266</v>
      </c>
      <c r="GR319" s="135">
        <f ca="1">GR317/(GR316+GR317+EXP(FX307))</f>
        <v>0.47249333057436266</v>
      </c>
      <c r="GS319" s="135">
        <f ca="1">GS317/(GS316+GS317+EXP(FX307))</f>
        <v>0.47249333057436266</v>
      </c>
      <c r="GT319" s="402"/>
      <c r="GV319" s="18" t="s">
        <v>240</v>
      </c>
      <c r="GW319" s="122">
        <f>GV236</f>
        <v>2</v>
      </c>
      <c r="GX319" s="122" t="str">
        <f>GV237</f>
        <v>lei65</v>
      </c>
      <c r="GY319" s="210"/>
      <c r="GZ319" s="122"/>
      <c r="HA319" s="8"/>
      <c r="HB319" s="134">
        <f ca="1">HB317/(HB316+HB317+EXP(HA307))</f>
        <v>0.9999533756287079</v>
      </c>
      <c r="HC319" s="135">
        <f ca="1">HC317/(HC316+HC317+EXP(HA307))</f>
        <v>0.99992251270323917</v>
      </c>
      <c r="HD319" s="135">
        <f ca="1">HD317/(HD316+HD317+EXP(HA307))</f>
        <v>0.99987122274629636</v>
      </c>
      <c r="HE319" s="135">
        <f ca="1">HE317/(HE316+HE317+EXP(HA307))</f>
        <v>0.99978599049476657</v>
      </c>
      <c r="HF319" s="135">
        <f ca="1">HF317/(HF316+HF317+EXP(HA307))</f>
        <v>0.99964436666283119</v>
      </c>
      <c r="HG319" s="135">
        <f ca="1">HG317/(HG316+HG317+EXP(HA307))</f>
        <v>0.99940907664125478</v>
      </c>
      <c r="HH319" s="135">
        <f ca="1">HH317/(HH316+HH317+EXP(HA307))</f>
        <v>0.99901826963300799</v>
      </c>
      <c r="HI319" s="135">
        <f ca="1">HI317/(HI316+HI317+EXP(HA307))</f>
        <v>0.99836942420039565</v>
      </c>
      <c r="HJ319" s="135">
        <f ca="1">HJ317/(HJ316+HJ317+EXP(HA307))</f>
        <v>0.99729290575101215</v>
      </c>
      <c r="HK319" s="135">
        <f ca="1">HK317/(HK316+HK317+EXP(HA307))</f>
        <v>0.99550885887875074</v>
      </c>
      <c r="HL319" s="135">
        <f ca="1">HL317/(HL316+HL317+EXP(HA307))</f>
        <v>0.9925578515641349</v>
      </c>
      <c r="HM319" s="135">
        <f ca="1">HM317/(HM316+HM317+EXP(HA307))</f>
        <v>0.48475131883089517</v>
      </c>
      <c r="HN319" s="135">
        <f ca="1">HN317/(HN316+HN317+EXP(HA307))</f>
        <v>0.48475131883089517</v>
      </c>
      <c r="HO319" s="135">
        <f ca="1">HO317/(HO316+HO317+EXP(HA307))</f>
        <v>0.48475131883089517</v>
      </c>
      <c r="HP319" s="135">
        <f ca="1">HP317/(HP316+HP317+EXP(HA307))</f>
        <v>0.48475131883089517</v>
      </c>
      <c r="HQ319" s="135">
        <f ca="1">HQ317/(HQ316+HQ317+EXP(HA307))</f>
        <v>0.48475131883089517</v>
      </c>
      <c r="HR319" s="135">
        <f ca="1">HR317/(HR316+HR317+EXP(HA307))</f>
        <v>0.48475131883089517</v>
      </c>
      <c r="HS319" s="135">
        <f ca="1">HS317/(HS316+HS317+EXP(HA307))</f>
        <v>0.48475131883089517</v>
      </c>
      <c r="HT319" s="135">
        <f ca="1">HT317/(HT316+HT317+EXP(HA307))</f>
        <v>0.48475131883089517</v>
      </c>
      <c r="HU319" s="135">
        <f ca="1">HU317/(HU316+HU317+EXP(HA307))</f>
        <v>0.48475131883089517</v>
      </c>
      <c r="HV319" s="135">
        <f ca="1">HV317/(HV316+HV317+EXP(HA307))</f>
        <v>0.48475131883089517</v>
      </c>
      <c r="HW319" s="402"/>
    </row>
    <row r="320" spans="1:231" ht="15">
      <c r="A320" s="18" t="s">
        <v>241</v>
      </c>
      <c r="B320" s="122">
        <f>A236</f>
        <v>2</v>
      </c>
      <c r="C320" s="122" t="str">
        <f>A237</f>
        <v>work1834</v>
      </c>
      <c r="D320" s="210"/>
      <c r="E320" s="122"/>
      <c r="F320" s="8"/>
      <c r="G320" s="134">
        <f ca="1">EXP(F307)/(G316+G317+EXP(F307))</f>
        <v>4.7412554704855653E-6</v>
      </c>
      <c r="H320" s="135">
        <f ca="1">EXP(F307)/(H316+H317+EXP(F307))</f>
        <v>7.8797114403440302E-6</v>
      </c>
      <c r="I320" s="135">
        <f ca="1">EXP(F307)/(I316+I317+EXP(F307))</f>
        <v>1.3095377546809003E-5</v>
      </c>
      <c r="J320" s="135">
        <f ca="1">EXP(F307)/(J316+J317+EXP(F307))</f>
        <v>2.1762579365960148E-5</v>
      </c>
      <c r="K320" s="135">
        <f ca="1">EXP(F307)/(K316+K317+EXP(F307))</f>
        <v>3.6164059767656598E-5</v>
      </c>
      <c r="L320" s="135">
        <f ca="1">EXP(F307)/(L316+L317+EXP(F307))</f>
        <v>6.0089911589009261E-5</v>
      </c>
      <c r="M320" s="135">
        <f ca="1">EXP(F307)/(M316+M317+EXP(F307))</f>
        <v>9.9828714910250215E-5</v>
      </c>
      <c r="N320" s="135">
        <f ca="1">EXP(F307)/(N316+N317+EXP(F307))</f>
        <v>1.6580299625540483E-4</v>
      </c>
      <c r="O320" s="135">
        <f ca="1">EXP(F307)/(O316+O317+EXP(F307))</f>
        <v>2.7525490025723118E-4</v>
      </c>
      <c r="P320" s="135">
        <f ca="1">EXP(F307)/(P316+P317+EXP(F307))</f>
        <v>4.566208527431327E-4</v>
      </c>
      <c r="Q320" s="135">
        <f ca="1">EXP(F307)/(Q316+Q317+EXP(F307))</f>
        <v>7.5655999914919E-4</v>
      </c>
      <c r="R320" s="135">
        <f ca="1">EXP(F307)/(R316+R317+EXP(F307))</f>
        <v>1.2509815431974802E-3</v>
      </c>
      <c r="S320" s="135">
        <f ca="1">EXP(F307)/(S316+S317+EXP(F307))</f>
        <v>2.0616338448643627E-3</v>
      </c>
      <c r="T320" s="135">
        <f ca="1">EXP(F307)/(T316+T317+EXP(F307))</f>
        <v>3.3791714468956843E-3</v>
      </c>
      <c r="U320" s="135">
        <f ca="1">EXP(F307)/(U316+U317+EXP(F307))</f>
        <v>5.490315428493848E-3</v>
      </c>
      <c r="V320" s="135">
        <f ca="1">EXP(F307)/(V316+V317+EXP(F307))</f>
        <v>8.7972259901038744E-3</v>
      </c>
      <c r="W320" s="135">
        <f ca="1">EXP(F307)/(W316+W317+EXP(F307))</f>
        <v>1.3797514911773555E-2</v>
      </c>
      <c r="X320" s="135">
        <f ca="1">EXP(F307)/(X316+X317+EXP(F307))</f>
        <v>5.1291939345405213E-2</v>
      </c>
      <c r="Y320" s="135">
        <f ca="1">EXP(F307)/(Y316+Y317+EXP(F307))</f>
        <v>5.1291939345405213E-2</v>
      </c>
      <c r="Z320" s="135">
        <f ca="1">EXP(F307)/(Z316+Z317+EXP(F307))</f>
        <v>5.1291939345405213E-2</v>
      </c>
      <c r="AA320" s="135">
        <f ca="1">EXP(F307)/(AA316+AA317+EXP(F307))</f>
        <v>5.1291939345405213E-2</v>
      </c>
      <c r="AB320" s="402"/>
      <c r="AD320" s="18" t="s">
        <v>241</v>
      </c>
      <c r="AE320" s="122">
        <f>AD236</f>
        <v>2</v>
      </c>
      <c r="AF320" s="122" t="str">
        <f>AD237</f>
        <v>shop1834</v>
      </c>
      <c r="AG320" s="210"/>
      <c r="AH320" s="122"/>
      <c r="AI320" s="8"/>
      <c r="AJ320" s="134">
        <f ca="1">EXP(AI307)/(AJ316+AJ317+EXP(AI307))</f>
        <v>3.1051242054221292E-6</v>
      </c>
      <c r="AK320" s="135">
        <f ca="1">EXP(AI307)/(AK316+AK317+EXP(AI307))</f>
        <v>5.1605894600467779E-6</v>
      </c>
      <c r="AL320" s="135">
        <f ca="1">EXP(AI307)/(AL316+AL317+EXP(AI307))</f>
        <v>8.576550205501977E-6</v>
      </c>
      <c r="AM320" s="135">
        <f ca="1">EXP(AI307)/(AM316+AM317+EXP(AI307))</f>
        <v>1.425326323310096E-5</v>
      </c>
      <c r="AN320" s="135">
        <f ca="1">EXP(AI307)/(AN316+AN317+EXP(AI307))</f>
        <v>2.3686266724770749E-5</v>
      </c>
      <c r="AO320" s="135">
        <f ca="1">EXP(AI307)/(AO316+AO317+EXP(AI307))</f>
        <v>3.9359244441990711E-5</v>
      </c>
      <c r="AP320" s="135">
        <f ca="1">EXP(AI307)/(AP316+AP317+EXP(AI307))</f>
        <v>6.5394833986844121E-5</v>
      </c>
      <c r="AQ320" s="135">
        <f ca="1">EXP(AI307)/(AQ316+AQ317+EXP(AI307))</f>
        <v>1.0863039454670353E-4</v>
      </c>
      <c r="AR320" s="135">
        <f ca="1">EXP(AI307)/(AR316+AR317+EXP(AI307))</f>
        <v>1.8038976478191888E-4</v>
      </c>
      <c r="AS320" s="135">
        <f ca="1">EXP(AI307)/(AS316+AS317+EXP(AI307))</f>
        <v>2.9938354532909125E-4</v>
      </c>
      <c r="AT320" s="135">
        <f ca="1">EXP(AI307)/(AT316+AT317+EXP(AI307))</f>
        <v>4.9640806174203775E-4</v>
      </c>
      <c r="AU320" s="135">
        <f ca="1">EXP(AI307)/(AU316+AU317+EXP(AI307))</f>
        <v>8.2182575778907594E-4</v>
      </c>
      <c r="AV320" s="135">
        <f ca="1">EXP(AI307)/(AV316+AV317+EXP(AI307))</f>
        <v>1.3571140826528932E-3</v>
      </c>
      <c r="AW320" s="135">
        <f ca="1">EXP(AI307)/(AW316+AW317+EXP(AI307))</f>
        <v>2.2317345394888724E-3</v>
      </c>
      <c r="AX320" s="135">
        <f ca="1">EXP(AI307)/(AX316+AX317+EXP(AI307))</f>
        <v>3.6452452334491603E-3</v>
      </c>
      <c r="AY320" s="135">
        <f ca="1">EXP(AI307)/(AY316+AY317+EXP(AI307))</f>
        <v>5.8897664200825237E-3</v>
      </c>
      <c r="AZ320" s="135">
        <f ca="1">EXP(AI307)/(AZ316+AZ317+EXP(AI307))</f>
        <v>9.3559799707026315E-3</v>
      </c>
      <c r="BA320" s="135">
        <f ca="1">EXP(AI307)/(BA316+BA317+EXP(AI307))</f>
        <v>4.3996397120982147E-2</v>
      </c>
      <c r="BB320" s="135">
        <f ca="1">EXP(AI307)/(BB316+BB317+EXP(AI307))</f>
        <v>4.3996397120982147E-2</v>
      </c>
      <c r="BC320" s="135">
        <f ca="1">EXP(AI307)/(BC316+BC317+EXP(AI307))</f>
        <v>4.3996397120982147E-2</v>
      </c>
      <c r="BD320" s="135">
        <f ca="1">EXP(AI307)/(BD316+BD317+EXP(AI307))</f>
        <v>4.3996397120982147E-2</v>
      </c>
      <c r="BE320" s="402"/>
      <c r="BG320" s="18" t="s">
        <v>241</v>
      </c>
      <c r="BH320" s="122">
        <f>BG236</f>
        <v>2</v>
      </c>
      <c r="BI320" s="122" t="str">
        <f>BG237</f>
        <v>lei1834</v>
      </c>
      <c r="BJ320" s="210"/>
      <c r="BK320" s="122"/>
      <c r="BL320" s="8"/>
      <c r="BM320" s="134">
        <f ca="1">EXP(BL307)/(BM316+BM317+EXP(BL307))</f>
        <v>9.4618102371818431E-6</v>
      </c>
      <c r="BN320" s="135">
        <f ca="1">EXP(BL307)/(BN316+BN317+EXP(BL307))</f>
        <v>1.5724933591483733E-5</v>
      </c>
      <c r="BO320" s="135">
        <f ca="1">EXP(BL307)/(BO316+BO317+EXP(BL307))</f>
        <v>2.613319991478653E-5</v>
      </c>
      <c r="BP320" s="135">
        <f ca="1">EXP(BL307)/(BP316+BP317+EXP(BL307))</f>
        <v>4.3428855902108185E-5</v>
      </c>
      <c r="BQ320" s="135">
        <f ca="1">EXP(BL307)/(BQ316+BQ317+EXP(BL307))</f>
        <v>7.2166280384293826E-5</v>
      </c>
      <c r="BR320" s="135">
        <f ca="1">EXP(BL307)/(BR316+BR317+EXP(BL307))</f>
        <v>1.1990592328033067E-4</v>
      </c>
      <c r="BS320" s="135">
        <f ca="1">EXP(BL307)/(BS316+BS317+EXP(BL307))</f>
        <v>1.9918862836714051E-4</v>
      </c>
      <c r="BT320" s="135">
        <f ca="1">EXP(BL307)/(BT316+BT317+EXP(BL307))</f>
        <v>3.3078942245315032E-4</v>
      </c>
      <c r="BU320" s="135">
        <f ca="1">EXP(BL307)/(BU316+BU317+EXP(BL307))</f>
        <v>5.4904969847706082E-4</v>
      </c>
      <c r="BV320" s="135">
        <f ca="1">EXP(BL307)/(BV316+BV317+EXP(BL307))</f>
        <v>9.1053246219109207E-4</v>
      </c>
      <c r="BW320" s="135">
        <f ca="1">EXP(BL307)/(BW316+BW317+EXP(BL307))</f>
        <v>1.5078451820215277E-3</v>
      </c>
      <c r="BX320" s="135">
        <f ca="1">EXP(BL307)/(BX316+BX317+EXP(BL307))</f>
        <v>2.4911018023375162E-3</v>
      </c>
      <c r="BY320" s="135">
        <f ca="1">EXP(BL307)/(BY316+BY317+EXP(BL307))</f>
        <v>4.099600648102524E-3</v>
      </c>
      <c r="BZ320" s="135">
        <f ca="1">EXP(BL307)/(BZ316+BZ317+EXP(BL307))</f>
        <v>6.7042430077647354E-3</v>
      </c>
      <c r="CA320" s="135">
        <f ca="1">EXP(BL307)/(CA316+CA317+EXP(BL307))</f>
        <v>1.0853114836373842E-2</v>
      </c>
      <c r="CB320" s="135">
        <f ca="1">EXP(BL307)/(CB316+CB317+EXP(BL307))</f>
        <v>1.7291619506979768E-2</v>
      </c>
      <c r="CC320" s="135">
        <f ca="1">EXP(BL307)/(CC316+CC317+EXP(BL307))</f>
        <v>2.6889743299667396E-2</v>
      </c>
      <c r="CD320" s="135">
        <f ca="1">EXP(BL307)/(CD316+CD317+EXP(BL307))</f>
        <v>9.0797888935004983E-2</v>
      </c>
      <c r="CE320" s="135">
        <f ca="1">EXP(BL307)/(CE316+CE317+EXP(BL307))</f>
        <v>9.0797888935004983E-2</v>
      </c>
      <c r="CF320" s="135">
        <f ca="1">EXP(BL307)/(CF316+CF317+EXP(BL307))</f>
        <v>9.0797888935004983E-2</v>
      </c>
      <c r="CG320" s="135">
        <f ca="1">EXP(BL307)/(CG316+CG317+EXP(BL307))</f>
        <v>9.0797888935004983E-2</v>
      </c>
      <c r="CH320" s="402"/>
      <c r="CJ320" s="18" t="s">
        <v>241</v>
      </c>
      <c r="CK320" s="122">
        <f>CJ236</f>
        <v>2</v>
      </c>
      <c r="CL320" s="122" t="str">
        <f>CJ237</f>
        <v>work3564</v>
      </c>
      <c r="CM320" s="210"/>
      <c r="CN320" s="122"/>
      <c r="CO320" s="8"/>
      <c r="CP320" s="134">
        <f ca="1">EXP(CO307)/(CP316+CP317+EXP(CO307))</f>
        <v>1.0203712740980675E-5</v>
      </c>
      <c r="CQ320" s="135">
        <f ca="1">EXP(CO307)/(CQ316+CQ317+EXP(CO307))</f>
        <v>1.6958017873613091E-5</v>
      </c>
      <c r="CR320" s="135">
        <f ca="1">EXP(CO307)/(CR316+CR317+EXP(CO307))</f>
        <v>2.8182703150692384E-5</v>
      </c>
      <c r="CS320" s="135">
        <f ca="1">EXP(CO307)/(CS316+CS317+EXP(CO307))</f>
        <v>4.6835454235176594E-5</v>
      </c>
      <c r="CT320" s="135">
        <f ca="1">EXP(CO307)/(CT316+CT317+EXP(CO307))</f>
        <v>7.7828941767587174E-5</v>
      </c>
      <c r="CU320" s="135">
        <f ca="1">EXP(CO307)/(CU316+CU317+EXP(CO307))</f>
        <v>1.2931973673392864E-4</v>
      </c>
      <c r="CV320" s="135">
        <f ca="1">EXP(CO307)/(CV316+CV317+EXP(CO307))</f>
        <v>2.1484119734523492E-4</v>
      </c>
      <c r="CW320" s="135">
        <f ca="1">EXP(CO307)/(CW316+CW317+EXP(CO307))</f>
        <v>3.5682274263991524E-4</v>
      </c>
      <c r="CX320" s="135">
        <f ca="1">EXP(CO307)/(CX316+CX317+EXP(CO307))</f>
        <v>5.9236857071470728E-4</v>
      </c>
      <c r="CY320" s="135">
        <f ca="1">EXP(CO307)/(CY316+CY317+EXP(CO307))</f>
        <v>9.8266928351570834E-4</v>
      </c>
      <c r="CZ320" s="135">
        <f ca="1">EXP(CO307)/(CZ316+CZ317+EXP(CO307))</f>
        <v>1.628119345612977E-3</v>
      </c>
      <c r="DA320" s="135">
        <f ca="1">EXP(CO307)/(DA316+DA317+EXP(CO307))</f>
        <v>2.6920262617303277E-3</v>
      </c>
      <c r="DB320" s="135">
        <f ca="1">EXP(CO307)/(DB316+DB317+EXP(CO307))</f>
        <v>4.4362519119507306E-3</v>
      </c>
      <c r="DC320" s="135">
        <f ca="1">EXP(CO307)/(DC316+DC317+EXP(CO307))</f>
        <v>7.2707018012763318E-3</v>
      </c>
      <c r="DD320" s="135">
        <f ca="1">EXP(CO307)/(DD316+DD317+EXP(CO307))</f>
        <v>1.1811406761546142E-2</v>
      </c>
      <c r="DE320" s="135">
        <f ca="1">EXP(CO307)/(DE316+DE317+EXP(CO307))</f>
        <v>1.8921402724266331E-2</v>
      </c>
      <c r="DF320" s="135">
        <f ca="1">EXP(CO307)/(DF316+DF317+EXP(CO307))</f>
        <v>2.9666219251837187E-2</v>
      </c>
      <c r="DG320" s="135">
        <f ca="1">EXP(CO307)/(DG316+DG317+EXP(CO307))</f>
        <v>0.11646308971059942</v>
      </c>
      <c r="DH320" s="135">
        <f ca="1">EXP(CO307)/(DH316+DH317+EXP(CO307))</f>
        <v>0.11646308971059942</v>
      </c>
      <c r="DI320" s="135">
        <f ca="1">EXP(CO307)/(DI316+DI317+EXP(CO307))</f>
        <v>0.11646308971059942</v>
      </c>
      <c r="DJ320" s="135">
        <f ca="1">EXP(CO307)/(DJ316+DJ317+EXP(CO307))</f>
        <v>0.11646308971059942</v>
      </c>
      <c r="DK320" s="402"/>
      <c r="DM320" s="18" t="s">
        <v>241</v>
      </c>
      <c r="DN320" s="122">
        <f>DM236</f>
        <v>2</v>
      </c>
      <c r="DO320" s="122" t="str">
        <f>DM237</f>
        <v>shop3564</v>
      </c>
      <c r="DP320" s="210"/>
      <c r="DQ320" s="122"/>
      <c r="DR320" s="8"/>
      <c r="DS320" s="134">
        <f ca="1">EXP(DR307)/(DS316+DS317+EXP(DR307))</f>
        <v>3.5424075763643564E-6</v>
      </c>
      <c r="DT320" s="135">
        <f ca="1">EXP(DR307)/(DT316+DT317+EXP(DR307))</f>
        <v>5.8873088174969937E-6</v>
      </c>
      <c r="DU320" s="135">
        <f ca="1">EXP(DR307)/(DU316+DU317+EXP(DR307))</f>
        <v>9.7842319913234361E-6</v>
      </c>
      <c r="DV320" s="135">
        <f ca="1">EXP(DR307)/(DV316+DV317+EXP(DR307))</f>
        <v>1.626008325926327E-5</v>
      </c>
      <c r="DW320" s="135">
        <f ca="1">EXP(DR307)/(DW316+DW317+EXP(DR307))</f>
        <v>2.7020643600031249E-5</v>
      </c>
      <c r="DX320" s="135">
        <f ca="1">EXP(DR307)/(DX316+DX317+EXP(DR307))</f>
        <v>4.4898334707464079E-5</v>
      </c>
      <c r="DY320" s="135">
        <f ca="1">EXP(DR307)/(DY316+DY317+EXP(DR307))</f>
        <v>7.4593505912357643E-5</v>
      </c>
      <c r="DZ320" s="135">
        <f ca="1">EXP(DR307)/(DZ316+DZ317+EXP(DR307))</f>
        <v>1.2389846449284265E-4</v>
      </c>
      <c r="EA320" s="135">
        <f ca="1">EXP(DR307)/(EA316+EA317+EXP(DR307))</f>
        <v>2.0570984764440499E-4</v>
      </c>
      <c r="EB320" s="135">
        <f ca="1">EXP(DR307)/(EB316+EB317+EXP(DR307))</f>
        <v>3.413129634352318E-4</v>
      </c>
      <c r="EC320" s="135">
        <f ca="1">EXP(DR307)/(EC316+EC317+EXP(DR307))</f>
        <v>5.6567608905176746E-4</v>
      </c>
      <c r="ED320" s="135">
        <f ca="1">EXP(DR307)/(ED316+ED317+EXP(DR307))</f>
        <v>9.3580517457909191E-4</v>
      </c>
      <c r="EE320" s="135">
        <f ca="1">EXP(DR307)/(EE316+EE317+EXP(DR307))</f>
        <v>1.5434436024712665E-3</v>
      </c>
      <c r="EF320" s="135">
        <f ca="1">EXP(DR307)/(EF316+EF317+EXP(DR307))</f>
        <v>2.5330878883337601E-3</v>
      </c>
      <c r="EG320" s="135">
        <f ca="1">EXP(DR307)/(EG316+EG317+EXP(DR307))</f>
        <v>4.1241783274219047E-3</v>
      </c>
      <c r="EH320" s="135">
        <f ca="1">EXP(DR307)/(EH316+EH317+EXP(DR307))</f>
        <v>6.6297871272378503E-3</v>
      </c>
      <c r="EI320" s="135">
        <f ca="1">EXP(DR307)/(EI316+EI317+EXP(DR307))</f>
        <v>1.0449634412518737E-2</v>
      </c>
      <c r="EJ320" s="135">
        <f ca="1">EXP(DR307)/(EJ316+EJ317+EXP(DR307))</f>
        <v>4.1988072232572365E-2</v>
      </c>
      <c r="EK320" s="135">
        <f ca="1">EXP(DR307)/(EK316+EK317+EXP(DR307))</f>
        <v>4.1988072232572365E-2</v>
      </c>
      <c r="EL320" s="135">
        <f ca="1">EXP(DR307)/(EL316+EL317+EXP(DR307))</f>
        <v>4.1988072232572365E-2</v>
      </c>
      <c r="EM320" s="135">
        <f ca="1">EXP(DR307)/(EM316+EM317+EXP(DR307))</f>
        <v>4.1988072232572365E-2</v>
      </c>
      <c r="EN320" s="402"/>
      <c r="EP320" s="18" t="s">
        <v>241</v>
      </c>
      <c r="EQ320" s="122">
        <f>EP236</f>
        <v>2</v>
      </c>
      <c r="ER320" s="122" t="str">
        <f>EP237</f>
        <v>lei3564</v>
      </c>
      <c r="ES320" s="210"/>
      <c r="ET320" s="122"/>
      <c r="EU320" s="8"/>
      <c r="EV320" s="134">
        <f ca="1">EXP(EU307)/(EV316+EV317+EXP(EU307))</f>
        <v>4.0297222145237984E-6</v>
      </c>
      <c r="EW320" s="135">
        <f ca="1">EXP(EU307)/(EW316+EW317+EXP(EU307))</f>
        <v>6.6972057380368708E-6</v>
      </c>
      <c r="EX320" s="135">
        <f ca="1">EXP(EU307)/(EX316+EX317+EXP(EU307))</f>
        <v>1.1130225601094436E-5</v>
      </c>
      <c r="EY320" s="135">
        <f ca="1">EXP(EU307)/(EY316+EY317+EXP(EU307))</f>
        <v>1.8496972850249456E-5</v>
      </c>
      <c r="EZ320" s="135">
        <f ca="1">EXP(EU307)/(EZ316+EZ317+EXP(EU307))</f>
        <v>3.0737935425701546E-5</v>
      </c>
      <c r="FA320" s="135">
        <f ca="1">EXP(EU307)/(FA316+FA317+EXP(EU307))</f>
        <v>5.1075318454921194E-5</v>
      </c>
      <c r="FB320" s="135">
        <f ca="1">EXP(EU307)/(FB316+FB317+EXP(EU307))</f>
        <v>8.485646476983483E-5</v>
      </c>
      <c r="FC320" s="135">
        <f ca="1">EXP(EU307)/(FC316+FC317+EXP(EU307))</f>
        <v>1.4094670519247869E-4</v>
      </c>
      <c r="FD320" s="135">
        <f ca="1">EXP(EU307)/(FD316+FD317+EXP(EU307))</f>
        <v>2.340197607642012E-4</v>
      </c>
      <c r="FE320" s="135">
        <f ca="1">EXP(EU307)/(FE316+FE317+EXP(EU307))</f>
        <v>3.8829717344356318E-4</v>
      </c>
      <c r="FF320" s="135">
        <f ca="1">EXP(EU307)/(FF316+FF317+EXP(EU307))</f>
        <v>6.4357983374539783E-4</v>
      </c>
      <c r="FG320" s="135">
        <f ca="1">EXP(EU307)/(FG316+FG317+EXP(EU307))</f>
        <v>1.0647760092482887E-3</v>
      </c>
      <c r="FH320" s="135">
        <f ca="1">EXP(EU307)/(FH316+FH317+EXP(EU307))</f>
        <v>1.7564116761650949E-3</v>
      </c>
      <c r="FI320" s="135">
        <f ca="1">EXP(EU307)/(FI316+FI317+EXP(EU307))</f>
        <v>2.8832878638073685E-3</v>
      </c>
      <c r="FJ320" s="135">
        <f ca="1">EXP(EU307)/(FJ316+FJ317+EXP(EU307))</f>
        <v>4.6961237714023595E-3</v>
      </c>
      <c r="FK320" s="135">
        <f ca="1">EXP(EU307)/(FK316+FK317+EXP(EU307))</f>
        <v>7.5537155886924072E-3</v>
      </c>
      <c r="FL320" s="135">
        <f ca="1">EXP(EU307)/(FL316+FL317+EXP(EU307))</f>
        <v>1.1916732930182224E-2</v>
      </c>
      <c r="FM320" s="135">
        <f ca="1">EXP(EU307)/(FM316+FM317+EXP(EU307))</f>
        <v>4.9025782823693721E-2</v>
      </c>
      <c r="FN320" s="135">
        <f ca="1">EXP(EU307)/(FN316+FN317+EXP(EU307))</f>
        <v>4.9025782823693721E-2</v>
      </c>
      <c r="FO320" s="135">
        <f ca="1">EXP(EU307)/(FO316+FO317+EXP(EU307))</f>
        <v>4.9025782823693721E-2</v>
      </c>
      <c r="FP320" s="135">
        <f ca="1">EXP(EU307)/(FP316+FP317+EXP(EU307))</f>
        <v>4.9025782823693721E-2</v>
      </c>
      <c r="FQ320" s="402"/>
      <c r="FS320" s="18" t="s">
        <v>241</v>
      </c>
      <c r="FT320" s="122">
        <f>FS236</f>
        <v>2</v>
      </c>
      <c r="FU320" s="122" t="str">
        <f>FS237</f>
        <v>shop65</v>
      </c>
      <c r="FV320" s="210"/>
      <c r="FW320" s="122"/>
      <c r="FX320" s="8"/>
      <c r="FY320" s="134">
        <f ca="1">EXP(FX307)/(FY316+FY317+EXP(FX307))</f>
        <v>6.7661055998933309E-6</v>
      </c>
      <c r="FZ320" s="135">
        <f ca="1">EXP(FX307)/(FZ316+FZ317+EXP(FX307))</f>
        <v>1.1244782133880168E-5</v>
      </c>
      <c r="GA320" s="135">
        <f ca="1">EXP(FX307)/(GA316+GA317+EXP(FX307))</f>
        <v>1.8687490000208766E-5</v>
      </c>
      <c r="GB320" s="135">
        <f ca="1">EXP(FX307)/(GB316+GB317+EXP(FX307))</f>
        <v>3.105491787861928E-5</v>
      </c>
      <c r="GC320" s="135">
        <f ca="1">EXP(FX307)/(GC316+GC317+EXP(FX307))</f>
        <v>5.160309001122982E-5</v>
      </c>
      <c r="GD320" s="135">
        <f ca="1">EXP(FX307)/(GD316+GD317+EXP(FX307))</f>
        <v>8.5736233237893375E-5</v>
      </c>
      <c r="GE320" s="135">
        <f ca="1">EXP(FX307)/(GE316+GE317+EXP(FX307))</f>
        <v>1.4241608197434607E-4</v>
      </c>
      <c r="GF320" s="135">
        <f ca="1">EXP(FX307)/(GF316+GF317+EXP(FX307))</f>
        <v>2.364816938217358E-4</v>
      </c>
      <c r="GG320" s="135">
        <f ca="1">EXP(FX307)/(GG316+GG317+EXP(FX307))</f>
        <v>3.9244338627369952E-4</v>
      </c>
      <c r="GH320" s="135">
        <f ca="1">EXP(FX307)/(GH316+GH317+EXP(FX307))</f>
        <v>6.5061999503526053E-4</v>
      </c>
      <c r="GI320" s="135">
        <f ca="1">EXP(FX307)/(GI316+GI317+EXP(FX307))</f>
        <v>1.0768827242473591E-3</v>
      </c>
      <c r="GJ320" s="135">
        <f ca="1">EXP(FX307)/(GJ316+GJ317+EXP(FX307))</f>
        <v>5.501333885127483E-2</v>
      </c>
      <c r="GK320" s="135">
        <f ca="1">EXP(FX307)/(GK316+GK317+EXP(FX307))</f>
        <v>5.501333885127483E-2</v>
      </c>
      <c r="GL320" s="135">
        <f ca="1">EXP(FX307)/(GL316+GL317+EXP(FX307))</f>
        <v>5.501333885127483E-2</v>
      </c>
      <c r="GM320" s="135">
        <f ca="1">EXP(FX307)/(GM316+GM317+EXP(FX307))</f>
        <v>5.501333885127483E-2</v>
      </c>
      <c r="GN320" s="135">
        <f ca="1">EXP(FX307)/(GN316+GN317+EXP(FX307))</f>
        <v>5.501333885127483E-2</v>
      </c>
      <c r="GO320" s="135">
        <f ca="1">EXP(FX307)/(GO316+GO317+EXP(FX307))</f>
        <v>5.501333885127483E-2</v>
      </c>
      <c r="GP320" s="135">
        <f ca="1">EXP(FX307)/(GP316+GP317+EXP(FX307))</f>
        <v>5.501333885127483E-2</v>
      </c>
      <c r="GQ320" s="135">
        <f ca="1">EXP(FX307)/(GQ316+GQ317+EXP(FX307))</f>
        <v>5.501333885127483E-2</v>
      </c>
      <c r="GR320" s="135">
        <f ca="1">EXP(FX307)/(GR316+GR317+EXP(FX307))</f>
        <v>5.501333885127483E-2</v>
      </c>
      <c r="GS320" s="135">
        <f ca="1">EXP(FX307)/(GS316+GS317+EXP(FX307))</f>
        <v>5.501333885127483E-2</v>
      </c>
      <c r="GT320" s="402"/>
      <c r="GV320" s="18" t="s">
        <v>241</v>
      </c>
      <c r="GW320" s="122">
        <f>GV236</f>
        <v>2</v>
      </c>
      <c r="GX320" s="122" t="str">
        <f>GV237</f>
        <v>lei65</v>
      </c>
      <c r="GY320" s="210"/>
      <c r="GZ320" s="122"/>
      <c r="HA320" s="8"/>
      <c r="HB320" s="134">
        <f ca="1">EXP(HA307)/(HB316+HB317+EXP(HA307))</f>
        <v>2.7596777964729967E-6</v>
      </c>
      <c r="HC320" s="135">
        <f ca="1">EXP(HA307)/(HC316+HC317+EXP(HA307))</f>
        <v>4.5864419498584275E-6</v>
      </c>
      <c r="HD320" s="135">
        <f ca="1">EXP(HA307)/(HD316+HD317+EXP(HA307))</f>
        <v>7.6222738857083303E-6</v>
      </c>
      <c r="HE320" s="135">
        <f ca="1">EXP(HA307)/(HE316+HE317+EXP(HA307))</f>
        <v>1.2667136595314365E-5</v>
      </c>
      <c r="HF320" s="135">
        <f ca="1">EXP(HA307)/(HF316+HF317+EXP(HA307))</f>
        <v>2.1049794282978112E-5</v>
      </c>
      <c r="HG320" s="135">
        <f ca="1">EXP(HA307)/(HG316+HG317+EXP(HA307))</f>
        <v>3.4976516087096586E-5</v>
      </c>
      <c r="HH320" s="135">
        <f ca="1">EXP(HA307)/(HH316+HH317+EXP(HA307))</f>
        <v>5.8108225823388831E-5</v>
      </c>
      <c r="HI320" s="135">
        <f ca="1">EXP(HA307)/(HI316+HI317+EXP(HA307))</f>
        <v>9.6513126181356815E-5</v>
      </c>
      <c r="HJ320" s="135">
        <f ca="1">EXP(HA307)/(HJ316+HJ317+EXP(HA307))</f>
        <v>1.6023182050216731E-4</v>
      </c>
      <c r="HK320" s="135">
        <f ca="1">EXP(HA307)/(HK316+HK317+EXP(HA307))</f>
        <v>2.6582883778759035E-4</v>
      </c>
      <c r="HL320" s="135">
        <f ca="1">EXP(HA307)/(HL316+HL317+EXP(HA307))</f>
        <v>4.404977746053249E-4</v>
      </c>
      <c r="HM320" s="135">
        <f ca="1">EXP(HA307)/(HM316+HM317+EXP(HA307))</f>
        <v>3.0497362338209637E-2</v>
      </c>
      <c r="HN320" s="135">
        <f ca="1">EXP(HA307)/(HN316+HN317+EXP(HA307))</f>
        <v>3.0497362338209637E-2</v>
      </c>
      <c r="HO320" s="135">
        <f ca="1">EXP(HA307)/(HO316+HO317+EXP(HA307))</f>
        <v>3.0497362338209637E-2</v>
      </c>
      <c r="HP320" s="135">
        <f ca="1">EXP(HA307)/(HP316+HP317+EXP(HA307))</f>
        <v>3.0497362338209637E-2</v>
      </c>
      <c r="HQ320" s="135">
        <f ca="1">EXP(HA307)/(HQ316+HQ317+EXP(HA307))</f>
        <v>3.0497362338209637E-2</v>
      </c>
      <c r="HR320" s="135">
        <f ca="1">EXP(HA307)/(HR316+HR317+EXP(HA307))</f>
        <v>3.0497362338209637E-2</v>
      </c>
      <c r="HS320" s="135">
        <f ca="1">EXP(HA307)/(HS316+HS317+EXP(HA307))</f>
        <v>3.0497362338209637E-2</v>
      </c>
      <c r="HT320" s="135">
        <f ca="1">EXP(HA307)/(HT316+HT317+EXP(HA307))</f>
        <v>3.0497362338209637E-2</v>
      </c>
      <c r="HU320" s="135">
        <f ca="1">EXP(HA307)/(HU316+HU317+EXP(HA307))</f>
        <v>3.0497362338209637E-2</v>
      </c>
      <c r="HV320" s="135">
        <f ca="1">EXP(HA307)/(HV316+HV317+EXP(HA307))</f>
        <v>3.0497362338209637E-2</v>
      </c>
      <c r="HW320" s="402"/>
    </row>
    <row r="321" spans="1:231" ht="15">
      <c r="A321" s="18" t="s">
        <v>175</v>
      </c>
      <c r="B321" s="122">
        <f>A236</f>
        <v>2</v>
      </c>
      <c r="C321" s="122" t="str">
        <f>A237</f>
        <v>work1834</v>
      </c>
      <c r="D321" s="210"/>
      <c r="E321" s="122"/>
      <c r="F321" s="8"/>
      <c r="G321" s="134">
        <f ca="1">(1-G322)*G318/(G318+G320)</f>
        <v>7.3544019735472004E-5</v>
      </c>
      <c r="H321" s="135">
        <f t="shared" ref="H321:W321" ca="1" si="1470">(1-H322)*H318/(H318+H320)</f>
        <v>1.2132000850326039E-4</v>
      </c>
      <c r="I321" s="135">
        <f t="shared" ca="1" si="1470"/>
        <v>2.0014363304021428E-4</v>
      </c>
      <c r="J321" s="135">
        <f t="shared" ca="1" si="1470"/>
        <v>3.3019296716721956E-4</v>
      </c>
      <c r="K321" s="135">
        <f t="shared" ca="1" si="1470"/>
        <v>5.4475107961034978E-4</v>
      </c>
      <c r="L321" s="135">
        <f t="shared" ca="1" si="1470"/>
        <v>8.9869459517197975E-4</v>
      </c>
      <c r="M321" s="135">
        <f t="shared" ca="1" si="1470"/>
        <v>1.4824366551200552E-3</v>
      </c>
      <c r="N321" s="135">
        <f t="shared" ca="1" si="1470"/>
        <v>2.4447501326656028E-3</v>
      </c>
      <c r="O321" s="135">
        <f t="shared" ca="1" si="1470"/>
        <v>4.0299102178662435E-3</v>
      </c>
      <c r="P321" s="135">
        <f t="shared" ca="1" si="1470"/>
        <v>6.6375486986387268E-3</v>
      </c>
      <c r="Q321" s="135">
        <f t="shared" ca="1" si="1470"/>
        <v>1.0917501097834464E-2</v>
      </c>
      <c r="R321" s="135">
        <f t="shared" ca="1" si="1470"/>
        <v>1.791577339383944E-2</v>
      </c>
      <c r="S321" s="135">
        <f t="shared" ca="1" si="1470"/>
        <v>2.9287611127609265E-2</v>
      </c>
      <c r="T321" s="135">
        <f t="shared" ca="1" si="1470"/>
        <v>4.7577994519416258E-2</v>
      </c>
      <c r="U321" s="135">
        <f t="shared" ca="1" si="1470"/>
        <v>7.6511303831363051E-2</v>
      </c>
      <c r="V321" s="135">
        <f t="shared" ca="1" si="1470"/>
        <v>0.1210809563639022</v>
      </c>
      <c r="W321" s="135">
        <f t="shared" ca="1" si="1470"/>
        <v>0.18694677963547138</v>
      </c>
      <c r="X321" s="135">
        <f ca="1">(1-X322)*X318/(X318+X320)</f>
        <v>0.47435605998583741</v>
      </c>
      <c r="Y321" s="135">
        <f t="shared" ref="Y321:AA321" ca="1" si="1471">(1-Y322)*Y318/(Y318+Y320)</f>
        <v>0.47435605998583741</v>
      </c>
      <c r="Z321" s="135">
        <f t="shared" ca="1" si="1471"/>
        <v>0.47435605998583741</v>
      </c>
      <c r="AA321" s="135">
        <f t="shared" ca="1" si="1471"/>
        <v>0.47435605998583741</v>
      </c>
      <c r="AB321" s="402"/>
      <c r="AD321" s="18" t="s">
        <v>175</v>
      </c>
      <c r="AE321" s="122">
        <f>AD236</f>
        <v>2</v>
      </c>
      <c r="AF321" s="122" t="str">
        <f>AD237</f>
        <v>shop1834</v>
      </c>
      <c r="AG321" s="210"/>
      <c r="AH321" s="122"/>
      <c r="AI321" s="8"/>
      <c r="AJ321" s="134">
        <f ca="1">(1-AJ322)*AJ318/(AJ318+AJ320)</f>
        <v>3.6692645293300403E-5</v>
      </c>
      <c r="AK321" s="135">
        <f t="shared" ref="AK321:AZ321" ca="1" si="1472">(1-AK322)*AK318/(AK318+AK320)</f>
        <v>6.0891537462755166E-5</v>
      </c>
      <c r="AL321" s="135">
        <f t="shared" ca="1" si="1472"/>
        <v>1.010505450457702E-4</v>
      </c>
      <c r="AM321" s="135">
        <f t="shared" ca="1" si="1472"/>
        <v>1.6769470542971865E-4</v>
      </c>
      <c r="AN321" s="135">
        <f t="shared" ca="1" si="1472"/>
        <v>2.7828583137475449E-4</v>
      </c>
      <c r="AO321" s="135">
        <f t="shared" ca="1" si="1472"/>
        <v>4.6178609892033991E-4</v>
      </c>
      <c r="AP321" s="135">
        <f t="shared" ca="1" si="1472"/>
        <v>7.6620871935782157E-4</v>
      </c>
      <c r="AQ321" s="135">
        <f t="shared" ca="1" si="1472"/>
        <v>1.271083702255295E-3</v>
      </c>
      <c r="AR321" s="135">
        <f t="shared" ca="1" si="1472"/>
        <v>2.1079631201963759E-3</v>
      </c>
      <c r="AS321" s="135">
        <f t="shared" ca="1" si="1472"/>
        <v>3.4939442045328045E-3</v>
      </c>
      <c r="AT321" s="135">
        <f t="shared" ca="1" si="1472"/>
        <v>5.7859084151686861E-3</v>
      </c>
      <c r="AU321" s="135">
        <f t="shared" ca="1" si="1472"/>
        <v>9.5667340498685575E-3</v>
      </c>
      <c r="AV321" s="135">
        <f t="shared" ca="1" si="1472"/>
        <v>1.5778153592379055E-2</v>
      </c>
      <c r="AW321" s="135">
        <f t="shared" ca="1" si="1472"/>
        <v>2.5914328061549235E-2</v>
      </c>
      <c r="AX321" s="135">
        <f t="shared" ca="1" si="1472"/>
        <v>4.2274542643088817E-2</v>
      </c>
      <c r="AY321" s="135">
        <f t="shared" ca="1" si="1472"/>
        <v>6.8217368453952099E-2</v>
      </c>
      <c r="AZ321" s="135">
        <f t="shared" ca="1" si="1472"/>
        <v>0.10822051602893909</v>
      </c>
      <c r="BA321" s="135">
        <f ca="1">(1-BA322)*BA318/(BA318+BA320)</f>
        <v>0.47800387683654388</v>
      </c>
      <c r="BB321" s="135">
        <f t="shared" ref="BB321:BD321" ca="1" si="1473">(1-BB322)*BB318/(BB318+BB320)</f>
        <v>0.47800387683654388</v>
      </c>
      <c r="BC321" s="135">
        <f t="shared" ca="1" si="1473"/>
        <v>0.47800387683654388</v>
      </c>
      <c r="BD321" s="135">
        <f t="shared" ca="1" si="1473"/>
        <v>0.47800387683654388</v>
      </c>
      <c r="BE321" s="402"/>
      <c r="BG321" s="18" t="s">
        <v>175</v>
      </c>
      <c r="BH321" s="122">
        <f>BG236</f>
        <v>2</v>
      </c>
      <c r="BI321" s="122" t="str">
        <f>BG237</f>
        <v>lei1834</v>
      </c>
      <c r="BJ321" s="210"/>
      <c r="BK321" s="122"/>
      <c r="BL321" s="8"/>
      <c r="BM321" s="134">
        <f ca="1">(1-BM322)*BM318/(BM318+BM320)</f>
        <v>7.3329524785826193E-5</v>
      </c>
      <c r="BN321" s="135">
        <f t="shared" ref="BN321:CC321" ca="1" si="1474">(1-BN322)*BN318/(BN318+BN320)</f>
        <v>1.2107703046506091E-4</v>
      </c>
      <c r="BO321" s="135">
        <f t="shared" ca="1" si="1474"/>
        <v>1.999244398637287E-4</v>
      </c>
      <c r="BP321" s="135">
        <f t="shared" ca="1" si="1474"/>
        <v>3.3012834007868907E-4</v>
      </c>
      <c r="BQ321" s="135">
        <f t="shared" ca="1" si="1474"/>
        <v>5.4512822809505476E-4</v>
      </c>
      <c r="BR321" s="135">
        <f t="shared" ca="1" si="1474"/>
        <v>9.0009984349602803E-4</v>
      </c>
      <c r="BS321" s="135">
        <f t="shared" ca="1" si="1474"/>
        <v>1.4860084597304981E-3</v>
      </c>
      <c r="BT321" s="135">
        <f t="shared" ca="1" si="1474"/>
        <v>2.4526099141746966E-3</v>
      </c>
      <c r="BU321" s="135">
        <f t="shared" ca="1" si="1474"/>
        <v>4.0458525565946462E-3</v>
      </c>
      <c r="BV321" s="135">
        <f t="shared" ca="1" si="1474"/>
        <v>6.6680305678624803E-3</v>
      </c>
      <c r="BW321" s="135">
        <f t="shared" ca="1" si="1474"/>
        <v>1.097272019064208E-2</v>
      </c>
      <c r="BX321" s="135">
        <f t="shared" ca="1" si="1474"/>
        <v>1.8009740395116422E-2</v>
      </c>
      <c r="BY321" s="135">
        <f t="shared" ca="1" si="1474"/>
        <v>2.9433509519565054E-2</v>
      </c>
      <c r="BZ321" s="135">
        <f t="shared" ca="1" si="1474"/>
        <v>4.7768361383742623E-2</v>
      </c>
      <c r="CA321" s="135">
        <f t="shared" ca="1" si="1474"/>
        <v>7.6657561528751639E-2</v>
      </c>
      <c r="CB321" s="135">
        <f t="shared" ca="1" si="1474"/>
        <v>0.12086150285674659</v>
      </c>
      <c r="CC321" s="135">
        <f t="shared" ca="1" si="1474"/>
        <v>0.18549610574225373</v>
      </c>
      <c r="CD321" s="135">
        <f ca="1">(1-CD322)*CD318/(CD318+CD320)</f>
        <v>0.45460285215864499</v>
      </c>
      <c r="CE321" s="135">
        <f t="shared" ref="CE321:CG321" ca="1" si="1475">(1-CE322)*CE318/(CE318+CE320)</f>
        <v>0.45460285215864499</v>
      </c>
      <c r="CF321" s="135">
        <f t="shared" ca="1" si="1475"/>
        <v>0.45460285215864499</v>
      </c>
      <c r="CG321" s="135">
        <f t="shared" ca="1" si="1475"/>
        <v>0.45460285215864499</v>
      </c>
      <c r="CH321" s="402"/>
      <c r="CJ321" s="18" t="s">
        <v>175</v>
      </c>
      <c r="CK321" s="122">
        <f>CJ236</f>
        <v>2</v>
      </c>
      <c r="CL321" s="122" t="str">
        <f>CJ237</f>
        <v>work3564</v>
      </c>
      <c r="CM321" s="210"/>
      <c r="CN321" s="122"/>
      <c r="CO321" s="8"/>
      <c r="CP321" s="134">
        <f ca="1">(1-CP322)*CP318/(CP318+CP320)</f>
        <v>5.3380409284718314E-5</v>
      </c>
      <c r="CQ321" s="135">
        <f t="shared" ref="CQ321:DF321" ca="1" si="1476">(1-CQ322)*CQ318/(CQ318+CQ320)</f>
        <v>8.8267733655443445E-5</v>
      </c>
      <c r="CR321" s="135">
        <f t="shared" ca="1" si="1476"/>
        <v>1.4596251550665743E-4</v>
      </c>
      <c r="CS321" s="135">
        <f t="shared" ca="1" si="1476"/>
        <v>2.4137544028043155E-4</v>
      </c>
      <c r="CT321" s="135">
        <f t="shared" ca="1" si="1476"/>
        <v>3.9915897853270478E-4</v>
      </c>
      <c r="CU321" s="135">
        <f t="shared" ca="1" si="1476"/>
        <v>6.600567241621067E-4</v>
      </c>
      <c r="CV321" s="135">
        <f t="shared" ca="1" si="1476"/>
        <v>1.0913613756845992E-3</v>
      </c>
      <c r="CW321" s="135">
        <f t="shared" ca="1" si="1476"/>
        <v>1.8040866851808178E-3</v>
      </c>
      <c r="CX321" s="135">
        <f t="shared" ca="1" si="1476"/>
        <v>2.9810166007459165E-3</v>
      </c>
      <c r="CY321" s="135">
        <f t="shared" ca="1" si="1476"/>
        <v>4.922118224874485E-3</v>
      </c>
      <c r="CZ321" s="135">
        <f t="shared" ca="1" si="1476"/>
        <v>8.116968082352365E-3</v>
      </c>
      <c r="DA321" s="135">
        <f t="shared" ca="1" si="1476"/>
        <v>1.3357283142037662E-2</v>
      </c>
      <c r="DB321" s="135">
        <f t="shared" ca="1" si="1476"/>
        <v>2.1903782050870828E-2</v>
      </c>
      <c r="DC321" s="135">
        <f t="shared" ca="1" si="1476"/>
        <v>3.5712495116866937E-2</v>
      </c>
      <c r="DD321" s="135">
        <f t="shared" ca="1" si="1476"/>
        <v>5.7686724772205371E-2</v>
      </c>
      <c r="DE321" s="135">
        <f t="shared" ca="1" si="1476"/>
        <v>9.1814873250696732E-2</v>
      </c>
      <c r="DF321" s="135">
        <f t="shared" ca="1" si="1476"/>
        <v>0.14284387925834696</v>
      </c>
      <c r="DG321" s="135">
        <f ca="1">(1-DG322)*DG318/(DG318+DG320)</f>
        <v>0.44177011276920491</v>
      </c>
      <c r="DH321" s="135">
        <f t="shared" ref="DH321:DJ321" ca="1" si="1477">(1-DH322)*DH318/(DH318+DH320)</f>
        <v>0.44177011276920491</v>
      </c>
      <c r="DI321" s="135">
        <f t="shared" ca="1" si="1477"/>
        <v>0.44177011276920491</v>
      </c>
      <c r="DJ321" s="135">
        <f t="shared" ca="1" si="1477"/>
        <v>0.44177011276920491</v>
      </c>
      <c r="DK321" s="402"/>
      <c r="DM321" s="18" t="s">
        <v>175</v>
      </c>
      <c r="DN321" s="122">
        <f>DM236</f>
        <v>2</v>
      </c>
      <c r="DO321" s="122" t="str">
        <f>DM237</f>
        <v>shop3564</v>
      </c>
      <c r="DP321" s="210"/>
      <c r="DQ321" s="122"/>
      <c r="DR321" s="8"/>
      <c r="DS321" s="134">
        <f ca="1">(1-DS322)*DS318/(DS318+DS320)</f>
        <v>7.0348735626225798E-5</v>
      </c>
      <c r="DT321" s="135">
        <f t="shared" ref="DT321:EI321" ca="1" si="1478">(1-DT322)*DT318/(DT318+DT320)</f>
        <v>1.1600265741230871E-4</v>
      </c>
      <c r="DU321" s="135">
        <f t="shared" ca="1" si="1478"/>
        <v>1.9129570635624443E-4</v>
      </c>
      <c r="DV321" s="135">
        <f t="shared" ca="1" si="1478"/>
        <v>3.1547221305934563E-4</v>
      </c>
      <c r="DW321" s="135">
        <f t="shared" ca="1" si="1478"/>
        <v>5.2026433070175189E-4</v>
      </c>
      <c r="DX321" s="135">
        <f t="shared" ca="1" si="1478"/>
        <v>8.5797576801268987E-4</v>
      </c>
      <c r="DY321" s="135">
        <f t="shared" ca="1" si="1478"/>
        <v>1.4147597364313747E-3</v>
      </c>
      <c r="DZ321" s="135">
        <f t="shared" ca="1" si="1478"/>
        <v>2.3323590949842297E-3</v>
      </c>
      <c r="EA321" s="135">
        <f t="shared" ca="1" si="1478"/>
        <v>3.8435106609958428E-3</v>
      </c>
      <c r="EB321" s="135">
        <f t="shared" ca="1" si="1478"/>
        <v>6.3290800917465426E-3</v>
      </c>
      <c r="EC321" s="135">
        <f t="shared" ca="1" si="1478"/>
        <v>1.0408848134987041E-2</v>
      </c>
      <c r="ED321" s="135">
        <f t="shared" ca="1" si="1478"/>
        <v>1.7081945373888737E-2</v>
      </c>
      <c r="EE321" s="135">
        <f t="shared" ca="1" si="1478"/>
        <v>2.7933863900233859E-2</v>
      </c>
      <c r="EF321" s="135">
        <f t="shared" ca="1" si="1478"/>
        <v>4.5414586893242626E-2</v>
      </c>
      <c r="EG321" s="135">
        <f t="shared" ca="1" si="1478"/>
        <v>7.3141695349950492E-2</v>
      </c>
      <c r="EH321" s="135">
        <f t="shared" ca="1" si="1478"/>
        <v>0.11604565924291409</v>
      </c>
      <c r="EI321" s="135">
        <f t="shared" ca="1" si="1478"/>
        <v>0.17990309163974819</v>
      </c>
      <c r="EJ321" s="135">
        <f ca="1">(1-EJ322)*EJ318/(EJ318+EJ320)</f>
        <v>0.47900805202662844</v>
      </c>
      <c r="EK321" s="135">
        <f t="shared" ref="EK321:EM321" ca="1" si="1479">(1-EK322)*EK318/(EK318+EK320)</f>
        <v>0.47900805202662844</v>
      </c>
      <c r="EL321" s="135">
        <f t="shared" ca="1" si="1479"/>
        <v>0.47900805202662844</v>
      </c>
      <c r="EM321" s="135">
        <f t="shared" ca="1" si="1479"/>
        <v>0.47900805202662844</v>
      </c>
      <c r="EN321" s="402"/>
      <c r="EP321" s="18" t="s">
        <v>175</v>
      </c>
      <c r="EQ321" s="122">
        <f>EP236</f>
        <v>2</v>
      </c>
      <c r="ER321" s="122" t="str">
        <f>EP237</f>
        <v>lei3564</v>
      </c>
      <c r="ES321" s="210"/>
      <c r="ET321" s="122"/>
      <c r="EU321" s="8"/>
      <c r="EV321" s="134">
        <f ca="1">(1-EV322)*EV318/(EV318+EV320)</f>
        <v>6.4296119805841851E-5</v>
      </c>
      <c r="EW321" s="135">
        <f t="shared" ref="EW321:FL321" ca="1" si="1480">(1-EW322)*EW318/(EW318+EW320)</f>
        <v>1.0608782386010216E-4</v>
      </c>
      <c r="EX321" s="135">
        <f t="shared" ca="1" si="1480"/>
        <v>1.7505384771444342E-4</v>
      </c>
      <c r="EY321" s="135">
        <f t="shared" ca="1" si="1480"/>
        <v>2.8886601849689258E-4</v>
      </c>
      <c r="EZ321" s="135">
        <f t="shared" ca="1" si="1480"/>
        <v>4.7668226121834982E-4</v>
      </c>
      <c r="FA321" s="135">
        <f t="shared" ca="1" si="1480"/>
        <v>7.8659519427263993E-4</v>
      </c>
      <c r="FB321" s="135">
        <f t="shared" ca="1" si="1480"/>
        <v>1.2978775895321132E-3</v>
      </c>
      <c r="FC321" s="135">
        <f t="shared" ca="1" si="1480"/>
        <v>2.1410533869274224E-3</v>
      </c>
      <c r="FD321" s="135">
        <f t="shared" ca="1" si="1480"/>
        <v>3.5306288441525613E-3</v>
      </c>
      <c r="FE321" s="135">
        <f t="shared" ca="1" si="1480"/>
        <v>5.8180142542546371E-3</v>
      </c>
      <c r="FF321" s="135">
        <f t="shared" ca="1" si="1480"/>
        <v>9.5758528578299505E-3</v>
      </c>
      <c r="FG321" s="135">
        <f t="shared" ca="1" si="1480"/>
        <v>1.5729049860205551E-2</v>
      </c>
      <c r="FH321" s="135">
        <f t="shared" ca="1" si="1480"/>
        <v>2.5749398811203552E-2</v>
      </c>
      <c r="FI321" s="135">
        <f t="shared" ca="1" si="1480"/>
        <v>4.1920937623275215E-2</v>
      </c>
      <c r="FJ321" s="135">
        <f t="shared" ca="1" si="1480"/>
        <v>6.7639705430770705E-2</v>
      </c>
      <c r="FK321" s="135">
        <f t="shared" ca="1" si="1480"/>
        <v>0.1075903877013388</v>
      </c>
      <c r="FL321" s="135">
        <f t="shared" ca="1" si="1480"/>
        <v>0.16739306558567896</v>
      </c>
      <c r="FM321" s="135">
        <f ca="1">(1-FM322)*FM318/(FM318+FM320)</f>
        <v>0.47548915236020739</v>
      </c>
      <c r="FN321" s="135">
        <f t="shared" ref="FN321:FP321" ca="1" si="1481">(1-FN322)*FN318/(FN318+FN320)</f>
        <v>0.47548915236020739</v>
      </c>
      <c r="FO321" s="135">
        <f t="shared" ca="1" si="1481"/>
        <v>0.47548915236020739</v>
      </c>
      <c r="FP321" s="135">
        <f t="shared" ca="1" si="1481"/>
        <v>0.47548915236020739</v>
      </c>
      <c r="FQ321" s="402"/>
      <c r="FS321" s="18" t="s">
        <v>175</v>
      </c>
      <c r="FT321" s="122">
        <f>FS236</f>
        <v>2</v>
      </c>
      <c r="FU321" s="122" t="str">
        <f>FS237</f>
        <v>shop65</v>
      </c>
      <c r="FV321" s="210"/>
      <c r="FW321" s="122"/>
      <c r="FX321" s="8"/>
      <c r="FY321" s="134">
        <f ca="1">(1-FY322)*FY318/(FY318+FY320)</f>
        <v>1.0796455874797166E-4</v>
      </c>
      <c r="FZ321" s="135">
        <f t="shared" ref="FZ321:GO321" ca="1" si="1482">(1-FZ322)*FZ318/(FZ318+FZ320)</f>
        <v>1.7790693226228178E-4</v>
      </c>
      <c r="GA321" s="135">
        <f t="shared" ca="1" si="1482"/>
        <v>2.9317362041696496E-4</v>
      </c>
      <c r="GB321" s="135">
        <f t="shared" ca="1" si="1482"/>
        <v>4.8313271535425971E-4</v>
      </c>
      <c r="GC321" s="135">
        <f t="shared" ca="1" si="1482"/>
        <v>7.9615882975247576E-4</v>
      </c>
      <c r="GD321" s="135">
        <f t="shared" ca="1" si="1482"/>
        <v>1.3118836921381365E-3</v>
      </c>
      <c r="GE321" s="135">
        <f t="shared" ca="1" si="1482"/>
        <v>2.1612495692421496E-3</v>
      </c>
      <c r="GF321" s="135">
        <f t="shared" ca="1" si="1482"/>
        <v>3.5591705147798797E-3</v>
      </c>
      <c r="GG321" s="135">
        <f t="shared" ca="1" si="1482"/>
        <v>5.8572781976360833E-3</v>
      </c>
      <c r="GH321" s="135">
        <f t="shared" ca="1" si="1482"/>
        <v>9.6278820367588346E-3</v>
      </c>
      <c r="GI321" s="135">
        <f t="shared" ca="1" si="1482"/>
        <v>1.5794323071155549E-2</v>
      </c>
      <c r="GJ321" s="135">
        <f t="shared" ca="1" si="1482"/>
        <v>0.47249533723781029</v>
      </c>
      <c r="GK321" s="135">
        <f t="shared" ca="1" si="1482"/>
        <v>0.47249533723781029</v>
      </c>
      <c r="GL321" s="135">
        <f t="shared" ca="1" si="1482"/>
        <v>0.47249533723781029</v>
      </c>
      <c r="GM321" s="135">
        <f t="shared" ca="1" si="1482"/>
        <v>0.47249533723781029</v>
      </c>
      <c r="GN321" s="135">
        <f t="shared" ca="1" si="1482"/>
        <v>0.47249533723781029</v>
      </c>
      <c r="GO321" s="135">
        <f t="shared" ca="1" si="1482"/>
        <v>0.47249533723781029</v>
      </c>
      <c r="GP321" s="135">
        <f ca="1">(1-GP322)*GP318/(GP318+GP320)</f>
        <v>0.47249533723781029</v>
      </c>
      <c r="GQ321" s="135">
        <f t="shared" ref="GQ321:GS321" ca="1" si="1483">(1-GQ322)*GQ318/(GQ318+GQ320)</f>
        <v>0.47249533723781029</v>
      </c>
      <c r="GR321" s="135">
        <f t="shared" ca="1" si="1483"/>
        <v>0.47249533723781029</v>
      </c>
      <c r="GS321" s="135">
        <f t="shared" ca="1" si="1483"/>
        <v>0.47249533723781029</v>
      </c>
      <c r="GT321" s="402"/>
      <c r="GV321" s="18" t="s">
        <v>175</v>
      </c>
      <c r="GW321" s="122">
        <f>GV236</f>
        <v>2</v>
      </c>
      <c r="GX321" s="122" t="str">
        <f>GV237</f>
        <v>lei65</v>
      </c>
      <c r="GY321" s="210"/>
      <c r="GZ321" s="122"/>
      <c r="HA321" s="8"/>
      <c r="HB321" s="134">
        <f ca="1">(1-HB322)*HB318/(HB318+HB320)</f>
        <v>1.4749026524030196E-4</v>
      </c>
      <c r="HC321" s="135">
        <f t="shared" ref="HC321:HR321" ca="1" si="1484">(1-HC322)*HC318/(HC318+HC320)</f>
        <v>2.4195077839424113E-4</v>
      </c>
      <c r="HD321" s="135">
        <f t="shared" ca="1" si="1484"/>
        <v>3.9691739362201085E-4</v>
      </c>
      <c r="HE321" s="135">
        <f t="shared" ca="1" si="1484"/>
        <v>6.5113186491062239E-4</v>
      </c>
      <c r="HF321" s="135">
        <f t="shared" ca="1" si="1484"/>
        <v>1.0680973742470175E-3</v>
      </c>
      <c r="HG321" s="135">
        <f t="shared" ca="1" si="1484"/>
        <v>1.7518165632911774E-3</v>
      </c>
      <c r="HH321" s="135">
        <f t="shared" ca="1" si="1484"/>
        <v>2.8723759554203864E-3</v>
      </c>
      <c r="HI321" s="135">
        <f t="shared" ca="1" si="1484"/>
        <v>4.7072680878469733E-3</v>
      </c>
      <c r="HJ321" s="135">
        <f t="shared" ca="1" si="1484"/>
        <v>7.7074092469983377E-3</v>
      </c>
      <c r="HK321" s="135">
        <f t="shared" ca="1" si="1484"/>
        <v>1.2600680422157475E-2</v>
      </c>
      <c r="HL321" s="135">
        <f t="shared" ca="1" si="1484"/>
        <v>2.0549194369164595E-2</v>
      </c>
      <c r="HM321" s="135">
        <f t="shared" ca="1" si="1484"/>
        <v>0.48475348121200751</v>
      </c>
      <c r="HN321" s="135">
        <f t="shared" ca="1" si="1484"/>
        <v>0.48475348121200751</v>
      </c>
      <c r="HO321" s="135">
        <f t="shared" ca="1" si="1484"/>
        <v>0.48475348121200751</v>
      </c>
      <c r="HP321" s="135">
        <f t="shared" ca="1" si="1484"/>
        <v>0.48475348121200751</v>
      </c>
      <c r="HQ321" s="135">
        <f t="shared" ca="1" si="1484"/>
        <v>0.48475348121200751</v>
      </c>
      <c r="HR321" s="135">
        <f t="shared" ca="1" si="1484"/>
        <v>0.48475348121200751</v>
      </c>
      <c r="HS321" s="135">
        <f ca="1">(1-HS322)*HS318/(HS318+HS320)</f>
        <v>0.48475348121200751</v>
      </c>
      <c r="HT321" s="135">
        <f t="shared" ref="HT321:HV321" ca="1" si="1485">(1-HT322)*HT318/(HT318+HT320)</f>
        <v>0.48475348121200751</v>
      </c>
      <c r="HU321" s="135">
        <f t="shared" ca="1" si="1485"/>
        <v>0.48475348121200751</v>
      </c>
      <c r="HV321" s="135">
        <f t="shared" ca="1" si="1485"/>
        <v>0.48475348121200751</v>
      </c>
      <c r="HW321" s="402"/>
    </row>
    <row r="322" spans="1:231" ht="15">
      <c r="A322" s="18" t="s">
        <v>176</v>
      </c>
      <c r="B322" s="122">
        <f>A236</f>
        <v>2</v>
      </c>
      <c r="C322" s="122" t="str">
        <f>A237</f>
        <v>work1834</v>
      </c>
      <c r="D322" s="210"/>
      <c r="E322" s="122"/>
      <c r="F322" s="8"/>
      <c r="G322" s="134">
        <f ca="1">IF(G302="Road",G319*G313,G319*G315)</f>
        <v>0.99991850365951185</v>
      </c>
      <c r="H322" s="135">
        <f t="shared" ref="H322:AA322" ca="1" si="1486">IF(H302="Road",H319*H313,H319*H315)</f>
        <v>0.99986556164924667</v>
      </c>
      <c r="I322" s="135">
        <f t="shared" ca="1" si="1486"/>
        <v>0.9997782148198664</v>
      </c>
      <c r="J322" s="135">
        <f t="shared" ca="1" si="1486"/>
        <v>0.99963410324080948</v>
      </c>
      <c r="K322" s="135">
        <f t="shared" ca="1" si="1486"/>
        <v>0.99939634494245899</v>
      </c>
      <c r="L322" s="135">
        <f t="shared" ca="1" si="1486"/>
        <v>0.99900412948617123</v>
      </c>
      <c r="M322" s="135">
        <f t="shared" ca="1" si="1486"/>
        <v>0.99835726735046126</v>
      </c>
      <c r="N322" s="135">
        <f t="shared" ca="1" si="1486"/>
        <v>0.99729089883940525</v>
      </c>
      <c r="O322" s="135">
        <f t="shared" ca="1" si="1486"/>
        <v>0.99553433526705226</v>
      </c>
      <c r="P322" s="135">
        <f t="shared" ca="1" si="1486"/>
        <v>0.99264473262820518</v>
      </c>
      <c r="Q322" s="135">
        <f t="shared" ca="1" si="1486"/>
        <v>0.98790198863280587</v>
      </c>
      <c r="R322" s="135">
        <f t="shared" ca="1" si="1486"/>
        <v>0.98014699259212934</v>
      </c>
      <c r="S322" s="135">
        <f t="shared" ca="1" si="1486"/>
        <v>0.96754551713211556</v>
      </c>
      <c r="T322" s="135">
        <f t="shared" ca="1" si="1486"/>
        <v>0.94727739311715109</v>
      </c>
      <c r="U322" s="135">
        <f t="shared" ca="1" si="1486"/>
        <v>0.9152155227486739</v>
      </c>
      <c r="V322" s="135">
        <f t="shared" ca="1" si="1486"/>
        <v>0.86582655011303067</v>
      </c>
      <c r="W322" s="135">
        <f t="shared" ca="1" si="1486"/>
        <v>0.79283865008826204</v>
      </c>
      <c r="X322" s="135">
        <f t="shared" ca="1" si="1486"/>
        <v>0.4743517812016167</v>
      </c>
      <c r="Y322" s="135">
        <f t="shared" ca="1" si="1486"/>
        <v>0.4743517812016167</v>
      </c>
      <c r="Z322" s="135">
        <f t="shared" ca="1" si="1486"/>
        <v>0.4743517812016167</v>
      </c>
      <c r="AA322" s="135">
        <f t="shared" ca="1" si="1486"/>
        <v>0.4743517812016167</v>
      </c>
      <c r="AB322" s="402"/>
      <c r="AD322" s="18" t="s">
        <v>176</v>
      </c>
      <c r="AE322" s="122">
        <f>AD236</f>
        <v>2</v>
      </c>
      <c r="AF322" s="122" t="str">
        <f>AD237</f>
        <v>shop1834</v>
      </c>
      <c r="AG322" s="210"/>
      <c r="AH322" s="122"/>
      <c r="AI322" s="8"/>
      <c r="AJ322" s="134">
        <f ca="1">IF(AJ302="Road",AJ319*AJ313,AJ319*AJ315)</f>
        <v>0.9999599300783264</v>
      </c>
      <c r="AK322" s="135">
        <f t="shared" ref="AK322:BD322" ca="1" si="1487">IF(AK302="Road",AK319*AK313,AK319*AK315)</f>
        <v>0.99993350386386115</v>
      </c>
      <c r="AL322" s="135">
        <f t="shared" ca="1" si="1487"/>
        <v>0.99988964852785367</v>
      </c>
      <c r="AM322" s="135">
        <f t="shared" ca="1" si="1487"/>
        <v>0.99981687028400557</v>
      </c>
      <c r="AN322" s="135">
        <f t="shared" ca="1" si="1487"/>
        <v>0.9996961000937129</v>
      </c>
      <c r="AO322" s="135">
        <f t="shared" ca="1" si="1487"/>
        <v>0.99949571003491877</v>
      </c>
      <c r="AP322" s="135">
        <f t="shared" ca="1" si="1487"/>
        <v>0.99916326764873764</v>
      </c>
      <c r="AQ322" s="135">
        <f t="shared" ca="1" si="1487"/>
        <v>0.99861192279861977</v>
      </c>
      <c r="AR322" s="135">
        <f t="shared" ca="1" si="1487"/>
        <v>0.99769801505337274</v>
      </c>
      <c r="AS322" s="135">
        <f t="shared" ca="1" si="1487"/>
        <v>0.99618446504773728</v>
      </c>
      <c r="AT322" s="135">
        <f t="shared" ca="1" si="1487"/>
        <v>0.99368154312251844</v>
      </c>
      <c r="AU322" s="135">
        <f t="shared" ca="1" si="1487"/>
        <v>0.98955272150627938</v>
      </c>
      <c r="AV322" s="135">
        <f t="shared" ca="1" si="1487"/>
        <v>0.98276958846801565</v>
      </c>
      <c r="AW322" s="135">
        <f t="shared" ca="1" si="1487"/>
        <v>0.97170045693489682</v>
      </c>
      <c r="AX322" s="135">
        <f t="shared" ca="1" si="1487"/>
        <v>0.95383441016706372</v>
      </c>
      <c r="AY322" s="135">
        <f t="shared" ca="1" si="1487"/>
        <v>0.9255037463535446</v>
      </c>
      <c r="AZ322" s="135">
        <f t="shared" ca="1" si="1487"/>
        <v>0.88181861607159262</v>
      </c>
      <c r="BA322" s="135">
        <f t="shared" ca="1" si="1487"/>
        <v>0.47799953501810571</v>
      </c>
      <c r="BB322" s="135">
        <f t="shared" ca="1" si="1487"/>
        <v>0.47799953501810571</v>
      </c>
      <c r="BC322" s="135">
        <f t="shared" ca="1" si="1487"/>
        <v>0.47799953501810571</v>
      </c>
      <c r="BD322" s="135">
        <f t="shared" ca="1" si="1487"/>
        <v>0.47799953501810571</v>
      </c>
      <c r="BE322" s="402"/>
      <c r="BG322" s="18" t="s">
        <v>176</v>
      </c>
      <c r="BH322" s="122">
        <f>BG236</f>
        <v>2</v>
      </c>
      <c r="BI322" s="122" t="str">
        <f>BG237</f>
        <v>lei1834</v>
      </c>
      <c r="BJ322" s="210"/>
      <c r="BK322" s="122"/>
      <c r="BL322" s="8"/>
      <c r="BM322" s="134">
        <f ca="1">IF(BM302="Road",BM319*BM313,BM319*BM315)</f>
        <v>0.9999120243014622</v>
      </c>
      <c r="BN322" s="135">
        <f t="shared" ref="BN322:CG322" ca="1" si="1488">IF(BN302="Road",BN319*BN313,BN319*BN315)</f>
        <v>0.99985474014234843</v>
      </c>
      <c r="BO322" s="135">
        <f t="shared" ca="1" si="1488"/>
        <v>0.99976014446700479</v>
      </c>
      <c r="BP322" s="135">
        <f t="shared" ca="1" si="1488"/>
        <v>0.99960393482147369</v>
      </c>
      <c r="BQ322" s="135">
        <f t="shared" ca="1" si="1488"/>
        <v>0.99934599280713454</v>
      </c>
      <c r="BR322" s="135">
        <f t="shared" ca="1" si="1488"/>
        <v>0.99892012238294725</v>
      </c>
      <c r="BS322" s="135">
        <f t="shared" ca="1" si="1488"/>
        <v>0.99821718969733264</v>
      </c>
      <c r="BT322" s="135">
        <f t="shared" ca="1" si="1488"/>
        <v>0.99705752804112047</v>
      </c>
      <c r="BU322" s="135">
        <f t="shared" ca="1" si="1488"/>
        <v>0.99514606557335605</v>
      </c>
      <c r="BV322" s="135">
        <f t="shared" ca="1" si="1488"/>
        <v>0.99200015752464688</v>
      </c>
      <c r="BW322" s="135">
        <f t="shared" ca="1" si="1488"/>
        <v>0.98683568826538803</v>
      </c>
      <c r="BX322" s="135">
        <f t="shared" ca="1" si="1488"/>
        <v>0.97839315751230571</v>
      </c>
      <c r="BY322" s="135">
        <f t="shared" ca="1" si="1488"/>
        <v>0.96468770842350715</v>
      </c>
      <c r="BZ322" s="135">
        <f t="shared" ca="1" si="1488"/>
        <v>0.94269081965258872</v>
      </c>
      <c r="CA322" s="135">
        <f t="shared" ca="1" si="1488"/>
        <v>0.90803155286504822</v>
      </c>
      <c r="CB322" s="135">
        <f t="shared" ca="1" si="1488"/>
        <v>0.85499871748513034</v>
      </c>
      <c r="CC322" s="135">
        <f t="shared" ca="1" si="1488"/>
        <v>0.77745458563409509</v>
      </c>
      <c r="CD322" s="135">
        <f t="shared" ca="1" si="1488"/>
        <v>0.45459890006454928</v>
      </c>
      <c r="CE322" s="135">
        <f t="shared" ca="1" si="1488"/>
        <v>0.45459890006454928</v>
      </c>
      <c r="CF322" s="135">
        <f t="shared" ca="1" si="1488"/>
        <v>0.45459890006454928</v>
      </c>
      <c r="CG322" s="135">
        <f t="shared" ca="1" si="1488"/>
        <v>0.45459890006454928</v>
      </c>
      <c r="CH322" s="402"/>
      <c r="CJ322" s="18" t="s">
        <v>176</v>
      </c>
      <c r="CK322" s="122">
        <f>CJ236</f>
        <v>2</v>
      </c>
      <c r="CL322" s="122" t="str">
        <f>CJ237</f>
        <v>work3564</v>
      </c>
      <c r="CM322" s="210"/>
      <c r="CN322" s="122"/>
      <c r="CO322" s="8"/>
      <c r="CP322" s="134">
        <f ca="1">IF(CP302="Road",CP319*CP313,CP319*CP315)</f>
        <v>0.99993254695306333</v>
      </c>
      <c r="CQ322" s="135">
        <f t="shared" ref="CQ322:DJ322" ca="1" si="1489">IF(CQ302="Road",CQ319*CQ313,CQ319*CQ315)</f>
        <v>0.99988846230928097</v>
      </c>
      <c r="CR322" s="135">
        <f t="shared" ca="1" si="1489"/>
        <v>0.99981555749494255</v>
      </c>
      <c r="CS322" s="135">
        <f t="shared" ca="1" si="1489"/>
        <v>0.99969499093167768</v>
      </c>
      <c r="CT322" s="135">
        <f t="shared" ca="1" si="1489"/>
        <v>0.99949561103642814</v>
      </c>
      <c r="CU322" s="135">
        <f t="shared" ca="1" si="1489"/>
        <v>0.99916593301189771</v>
      </c>
      <c r="CV322" s="135">
        <f t="shared" ca="1" si="1489"/>
        <v>0.99862092383544165</v>
      </c>
      <c r="CW322" s="135">
        <f t="shared" ca="1" si="1489"/>
        <v>0.9977203032819727</v>
      </c>
      <c r="CX322" s="135">
        <f t="shared" ca="1" si="1489"/>
        <v>0.99623310020692035</v>
      </c>
      <c r="CY322" s="135">
        <f t="shared" ca="1" si="1489"/>
        <v>0.99378026740335701</v>
      </c>
      <c r="CZ322" s="135">
        <f t="shared" ca="1" si="1489"/>
        <v>0.98974316165089571</v>
      </c>
      <c r="DA322" s="135">
        <f t="shared" ca="1" si="1489"/>
        <v>0.98312134622421832</v>
      </c>
      <c r="DB322" s="135">
        <f t="shared" ca="1" si="1489"/>
        <v>0.97232174015587791</v>
      </c>
      <c r="DC322" s="135">
        <f t="shared" ca="1" si="1489"/>
        <v>0.95487264632057978</v>
      </c>
      <c r="DD322" s="135">
        <f t="shared" ca="1" si="1489"/>
        <v>0.92710536682234856</v>
      </c>
      <c r="DE322" s="135">
        <f t="shared" ca="1" si="1489"/>
        <v>0.8839800399088209</v>
      </c>
      <c r="DF322" s="135">
        <f t="shared" ca="1" si="1489"/>
        <v>0.81949829494866877</v>
      </c>
      <c r="DG322" s="135">
        <f t="shared" ca="1" si="1489"/>
        <v>0.44176636052187873</v>
      </c>
      <c r="DH322" s="135">
        <f t="shared" ca="1" si="1489"/>
        <v>0.44176636052187873</v>
      </c>
      <c r="DI322" s="135">
        <f t="shared" ca="1" si="1489"/>
        <v>0.44176636052187873</v>
      </c>
      <c r="DJ322" s="135">
        <f t="shared" ca="1" si="1489"/>
        <v>0.44176636052187873</v>
      </c>
      <c r="DK322" s="402"/>
      <c r="DM322" s="18" t="s">
        <v>176</v>
      </c>
      <c r="DN322" s="122">
        <f>DM236</f>
        <v>2</v>
      </c>
      <c r="DO322" s="122" t="str">
        <f>DM237</f>
        <v>shop3564</v>
      </c>
      <c r="DP322" s="210"/>
      <c r="DQ322" s="122"/>
      <c r="DR322" s="8"/>
      <c r="DS322" s="134">
        <f ca="1">IF(DS302="Road",DS319*DS313,DS319*DS315)</f>
        <v>0.99992348472780501</v>
      </c>
      <c r="DT322" s="135">
        <f t="shared" ref="DT322:EM322" ca="1" si="1490">IF(DT302="Road",DT319*DT313,DT319*DT315)</f>
        <v>0.99987382893483112</v>
      </c>
      <c r="DU322" s="135">
        <f t="shared" ca="1" si="1490"/>
        <v>0.99979193594723081</v>
      </c>
      <c r="DV322" s="135">
        <f t="shared" ca="1" si="1490"/>
        <v>0.99965687454028396</v>
      </c>
      <c r="DW322" s="135">
        <f t="shared" ca="1" si="1490"/>
        <v>0.99943413102563072</v>
      </c>
      <c r="DX322" s="135">
        <f t="shared" ca="1" si="1490"/>
        <v>0.99906681692511157</v>
      </c>
      <c r="DY322" s="135">
        <f t="shared" ca="1" si="1490"/>
        <v>0.99846122712284824</v>
      </c>
      <c r="DZ322" s="135">
        <f t="shared" ca="1" si="1490"/>
        <v>0.99746319405145578</v>
      </c>
      <c r="EA322" s="135">
        <f t="shared" ca="1" si="1490"/>
        <v>0.99581957995701631</v>
      </c>
      <c r="EB322" s="135">
        <f t="shared" ca="1" si="1490"/>
        <v>0.99311613376341434</v>
      </c>
      <c r="EC322" s="135">
        <f t="shared" ca="1" si="1490"/>
        <v>0.988678746800562</v>
      </c>
      <c r="ED322" s="135">
        <f t="shared" ca="1" si="1490"/>
        <v>0.98142070801602643</v>
      </c>
      <c r="EE322" s="135">
        <f t="shared" ca="1" si="1490"/>
        <v>0.96961754634595965</v>
      </c>
      <c r="EF322" s="135">
        <f t="shared" ca="1" si="1490"/>
        <v>0.95060452122093353</v>
      </c>
      <c r="EG322" s="135">
        <f t="shared" ca="1" si="1490"/>
        <v>0.92044694650605763</v>
      </c>
      <c r="EH322" s="135">
        <f t="shared" ca="1" si="1490"/>
        <v>0.87378216360283478</v>
      </c>
      <c r="EI322" s="135">
        <f t="shared" ca="1" si="1490"/>
        <v>0.80432720072365416</v>
      </c>
      <c r="EJ322" s="135">
        <f t="shared" ca="1" si="1490"/>
        <v>0.47900369270112508</v>
      </c>
      <c r="EK322" s="135">
        <f t="shared" ca="1" si="1490"/>
        <v>0.47900369270112508</v>
      </c>
      <c r="EL322" s="135">
        <f t="shared" ca="1" si="1490"/>
        <v>0.47900369270112508</v>
      </c>
      <c r="EM322" s="135">
        <f t="shared" ca="1" si="1490"/>
        <v>0.47900369270112508</v>
      </c>
      <c r="EN322" s="402"/>
      <c r="EP322" s="18" t="s">
        <v>176</v>
      </c>
      <c r="EQ322" s="122">
        <f>EP236</f>
        <v>2</v>
      </c>
      <c r="ER322" s="122" t="str">
        <f>EP237</f>
        <v>lei3564</v>
      </c>
      <c r="ES322" s="210"/>
      <c r="ET322" s="122"/>
      <c r="EU322" s="8"/>
      <c r="EV322" s="134">
        <f ca="1">IF(EV302="Road",EV319*EV313,EV319*EV315)</f>
        <v>0.99992907453620339</v>
      </c>
      <c r="EW322" s="135">
        <f t="shared" ref="EW322:FP322" ca="1" si="1491">IF(EW302="Road",EW319*EW313,EW319*EW315)</f>
        <v>0.9998829738383409</v>
      </c>
      <c r="EX322" s="135">
        <f t="shared" ca="1" si="1491"/>
        <v>0.99980689697331626</v>
      </c>
      <c r="EY322" s="135">
        <f t="shared" ca="1" si="1491"/>
        <v>0.99968135003482572</v>
      </c>
      <c r="EZ322" s="135">
        <f t="shared" ca="1" si="1491"/>
        <v>0.99947416872802552</v>
      </c>
      <c r="FA322" s="135">
        <f t="shared" ca="1" si="1491"/>
        <v>0.99913230177587009</v>
      </c>
      <c r="FB322" s="135">
        <f t="shared" ca="1" si="1491"/>
        <v>0.99856830287322518</v>
      </c>
      <c r="FC322" s="135">
        <f t="shared" ca="1" si="1491"/>
        <v>0.99763819022143641</v>
      </c>
      <c r="FD322" s="135">
        <f t="shared" ca="1" si="1491"/>
        <v>0.99610534058631539</v>
      </c>
      <c r="FE322" s="135">
        <f t="shared" ca="1" si="1491"/>
        <v>0.99358211101067384</v>
      </c>
      <c r="FF322" s="135">
        <f t="shared" ca="1" si="1491"/>
        <v>0.98943681504823888</v>
      </c>
      <c r="FG322" s="135">
        <f t="shared" ca="1" si="1491"/>
        <v>0.98264918381103072</v>
      </c>
      <c r="FH322" s="135">
        <f t="shared" ca="1" si="1491"/>
        <v>0.97159567235653621</v>
      </c>
      <c r="FI322" s="135">
        <f t="shared" ca="1" si="1491"/>
        <v>0.95375674375532882</v>
      </c>
      <c r="FJ322" s="135">
        <f t="shared" ca="1" si="1491"/>
        <v>0.9253862053693056</v>
      </c>
      <c r="FK322" s="135">
        <f t="shared" ca="1" si="1491"/>
        <v>0.88131635049178525</v>
      </c>
      <c r="FL322" s="135">
        <f t="shared" ca="1" si="1491"/>
        <v>0.81534763141457556</v>
      </c>
      <c r="FM322" s="135">
        <f t="shared" ca="1" si="1491"/>
        <v>0.47548485409003904</v>
      </c>
      <c r="FN322" s="135">
        <f t="shared" ca="1" si="1491"/>
        <v>0.47548485409003904</v>
      </c>
      <c r="FO322" s="135">
        <f t="shared" ca="1" si="1491"/>
        <v>0.47548485409003904</v>
      </c>
      <c r="FP322" s="135">
        <f t="shared" ca="1" si="1491"/>
        <v>0.47548485409003904</v>
      </c>
      <c r="FQ322" s="402"/>
      <c r="FS322" s="18" t="s">
        <v>176</v>
      </c>
      <c r="FT322" s="122">
        <f>FS236</f>
        <v>2</v>
      </c>
      <c r="FU322" s="122" t="str">
        <f>FS237</f>
        <v>shop65</v>
      </c>
      <c r="FV322" s="210"/>
      <c r="FW322" s="122"/>
      <c r="FX322" s="8"/>
      <c r="FY322" s="134">
        <f ca="1">IF(FY302="Road",FY319*FY313,FY319*FY315)</f>
        <v>0.99987946491280222</v>
      </c>
      <c r="FZ322" s="135">
        <f t="shared" ref="FZ322:GS322" ca="1" si="1492">IF(FZ302="Road",FZ319*FZ313,FZ319*FZ315)</f>
        <v>0.99980137900953792</v>
      </c>
      <c r="GA322" s="135">
        <f t="shared" ca="1" si="1492"/>
        <v>0.99967269159147365</v>
      </c>
      <c r="GB322" s="135">
        <f t="shared" ca="1" si="1492"/>
        <v>0.99946061518104967</v>
      </c>
      <c r="GC322" s="135">
        <f t="shared" ca="1" si="1492"/>
        <v>0.99911114281315672</v>
      </c>
      <c r="GD322" s="135">
        <f t="shared" ca="1" si="1492"/>
        <v>0.99853537107863011</v>
      </c>
      <c r="GE322" s="135">
        <f t="shared" ca="1" si="1492"/>
        <v>0.99758711184201765</v>
      </c>
      <c r="GF322" s="135">
        <f t="shared" ca="1" si="1492"/>
        <v>0.99602642817860054</v>
      </c>
      <c r="GG322" s="135">
        <f t="shared" ca="1" si="1492"/>
        <v>0.99346074724445632</v>
      </c>
      <c r="GH322" s="135">
        <f t="shared" ca="1" si="1492"/>
        <v>0.98925112449595887</v>
      </c>
      <c r="GI322" s="135">
        <f t="shared" ca="1" si="1492"/>
        <v>0.98236671245926399</v>
      </c>
      <c r="GJ322" s="135">
        <f t="shared" ca="1" si="1492"/>
        <v>0.47249109027109587</v>
      </c>
      <c r="GK322" s="135">
        <f t="shared" ca="1" si="1492"/>
        <v>0.47249109027109587</v>
      </c>
      <c r="GL322" s="135">
        <f t="shared" ca="1" si="1492"/>
        <v>0.47249109027109587</v>
      </c>
      <c r="GM322" s="135">
        <f t="shared" ca="1" si="1492"/>
        <v>0.47249109027109587</v>
      </c>
      <c r="GN322" s="135">
        <f t="shared" ca="1" si="1492"/>
        <v>0.47249109027109587</v>
      </c>
      <c r="GO322" s="135">
        <f t="shared" ca="1" si="1492"/>
        <v>0.47249109027109587</v>
      </c>
      <c r="GP322" s="135">
        <f t="shared" ca="1" si="1492"/>
        <v>0.47249109027109587</v>
      </c>
      <c r="GQ322" s="135">
        <f t="shared" ca="1" si="1492"/>
        <v>0.47249109027109587</v>
      </c>
      <c r="GR322" s="135">
        <f t="shared" ca="1" si="1492"/>
        <v>0.47249109027109587</v>
      </c>
      <c r="GS322" s="135">
        <f t="shared" ca="1" si="1492"/>
        <v>0.47249109027109587</v>
      </c>
      <c r="GT322" s="402"/>
      <c r="GV322" s="18" t="s">
        <v>176</v>
      </c>
      <c r="GW322" s="122">
        <f>GV236</f>
        <v>2</v>
      </c>
      <c r="GX322" s="122" t="str">
        <f>GV237</f>
        <v>lei65</v>
      </c>
      <c r="GY322" s="210"/>
      <c r="GZ322" s="122"/>
      <c r="HA322" s="8"/>
      <c r="HB322" s="134">
        <f ca="1">IF(HB302="Road",HB319*HB313,HB319*HB315)</f>
        <v>0.99984323061805458</v>
      </c>
      <c r="HC322" s="135">
        <f t="shared" ref="HC322:HV322" ca="1" si="1493">IF(HC302="Road",HC319*HC313,HC319*HC315)</f>
        <v>0.99974282727115393</v>
      </c>
      <c r="HD322" s="135">
        <f t="shared" ca="1" si="1493"/>
        <v>0.99957811117648931</v>
      </c>
      <c r="HE322" s="135">
        <f t="shared" ca="1" si="1493"/>
        <v>0.99930790320391183</v>
      </c>
      <c r="HF322" s="135">
        <f t="shared" ca="1" si="1493"/>
        <v>0.9988647049692031</v>
      </c>
      <c r="HG322" s="135">
        <f t="shared" ca="1" si="1493"/>
        <v>0.99813797066903731</v>
      </c>
      <c r="HH322" s="135">
        <f t="shared" ca="1" si="1493"/>
        <v>0.9969469130554991</v>
      </c>
      <c r="HI322" s="135">
        <f t="shared" ca="1" si="1493"/>
        <v>0.99499658158739601</v>
      </c>
      <c r="HJ322" s="135">
        <f t="shared" ca="1" si="1493"/>
        <v>0.99180769129349844</v>
      </c>
      <c r="HK322" s="135">
        <f t="shared" ca="1" si="1493"/>
        <v>0.98660656770360455</v>
      </c>
      <c r="HL322" s="135">
        <f t="shared" ca="1" si="1493"/>
        <v>0.97815798557632549</v>
      </c>
      <c r="HM322" s="135">
        <f t="shared" ca="1" si="1493"/>
        <v>0.48474902040699608</v>
      </c>
      <c r="HN322" s="135">
        <f t="shared" ca="1" si="1493"/>
        <v>0.48474902040699608</v>
      </c>
      <c r="HO322" s="135">
        <f t="shared" ca="1" si="1493"/>
        <v>0.48474902040699608</v>
      </c>
      <c r="HP322" s="135">
        <f t="shared" ca="1" si="1493"/>
        <v>0.48474902040699608</v>
      </c>
      <c r="HQ322" s="135">
        <f t="shared" ca="1" si="1493"/>
        <v>0.48474902040699608</v>
      </c>
      <c r="HR322" s="135">
        <f t="shared" ca="1" si="1493"/>
        <v>0.48474902040699608</v>
      </c>
      <c r="HS322" s="135">
        <f t="shared" ca="1" si="1493"/>
        <v>0.48474902040699608</v>
      </c>
      <c r="HT322" s="135">
        <f t="shared" ca="1" si="1493"/>
        <v>0.48474902040699608</v>
      </c>
      <c r="HU322" s="135">
        <f t="shared" ca="1" si="1493"/>
        <v>0.48474902040699608</v>
      </c>
      <c r="HV322" s="135">
        <f t="shared" ca="1" si="1493"/>
        <v>0.48474902040699608</v>
      </c>
      <c r="HW322" s="402"/>
    </row>
    <row r="323" spans="1:231" ht="15">
      <c r="A323" s="18" t="s">
        <v>177</v>
      </c>
      <c r="B323" s="122">
        <f>A236</f>
        <v>2</v>
      </c>
      <c r="C323" s="122" t="str">
        <f>A237</f>
        <v>work1834</v>
      </c>
      <c r="D323" s="210"/>
      <c r="E323" s="122"/>
      <c r="F323" s="8"/>
      <c r="G323" s="134">
        <f ca="1">(1-G322)*G320/(G318+G320)</f>
        <v>7.9523207526798938E-6</v>
      </c>
      <c r="H323" s="421">
        <f t="shared" ref="H323:AA323" ca="1" si="1494">(1-H322)*H320/(H318+H320)</f>
        <v>1.3118342250069379E-5</v>
      </c>
      <c r="I323" s="421">
        <f t="shared" ca="1" si="1494"/>
        <v>2.1641547093390327E-5</v>
      </c>
      <c r="J323" s="421">
        <f t="shared" ca="1" si="1494"/>
        <v>3.5703792023300914E-5</v>
      </c>
      <c r="K323" s="421">
        <f t="shared" ca="1" si="1494"/>
        <v>5.8903977930658553E-5</v>
      </c>
      <c r="L323" s="421">
        <f t="shared" ca="1" si="1494"/>
        <v>9.7175918656787323E-5</v>
      </c>
      <c r="M323" s="421">
        <f t="shared" ca="1" si="1494"/>
        <v>1.6029599441868091E-4</v>
      </c>
      <c r="N323" s="421">
        <f t="shared" ca="1" si="1494"/>
        <v>2.6435102792914832E-4</v>
      </c>
      <c r="O323" s="421">
        <f t="shared" ca="1" si="1494"/>
        <v>4.357545150814946E-4</v>
      </c>
      <c r="P323" s="421">
        <f t="shared" ca="1" si="1494"/>
        <v>7.177186731560886E-4</v>
      </c>
      <c r="Q323" s="421">
        <f t="shared" ca="1" si="1494"/>
        <v>1.1805102693596642E-3</v>
      </c>
      <c r="R323" s="421">
        <f t="shared" ca="1" si="1494"/>
        <v>1.9372340140312192E-3</v>
      </c>
      <c r="S323" s="421">
        <f t="shared" ca="1" si="1494"/>
        <v>3.1668717402751705E-3</v>
      </c>
      <c r="T323" s="421">
        <f t="shared" ca="1" si="1494"/>
        <v>5.1446123634326501E-3</v>
      </c>
      <c r="U323" s="421">
        <f t="shared" ca="1" si="1494"/>
        <v>8.2731734199630504E-3</v>
      </c>
      <c r="V323" s="421">
        <f t="shared" ca="1" si="1494"/>
        <v>1.3092493523067123E-2</v>
      </c>
      <c r="W323" s="421">
        <f t="shared" ca="1" si="1494"/>
        <v>2.0214570276266563E-2</v>
      </c>
      <c r="X323" s="421">
        <f t="shared" ca="1" si="1494"/>
        <v>5.1292158812545938E-2</v>
      </c>
      <c r="Y323" s="421">
        <f t="shared" ca="1" si="1494"/>
        <v>5.1292158812545938E-2</v>
      </c>
      <c r="Z323" s="421">
        <f t="shared" ca="1" si="1494"/>
        <v>5.1292158812545938E-2</v>
      </c>
      <c r="AA323" s="421">
        <f t="shared" ca="1" si="1494"/>
        <v>5.1292158812545938E-2</v>
      </c>
      <c r="AB323" s="402"/>
      <c r="AD323" s="18" t="s">
        <v>177</v>
      </c>
      <c r="AE323" s="122">
        <f>AD236</f>
        <v>2</v>
      </c>
      <c r="AF323" s="122" t="str">
        <f>AD237</f>
        <v>shop1834</v>
      </c>
      <c r="AG323" s="210"/>
      <c r="AH323" s="122"/>
      <c r="AI323" s="8"/>
      <c r="AJ323" s="134">
        <f ca="1">(1-AJ322)*AJ320/(AJ318+AJ320)</f>
        <v>3.3772763803018348E-6</v>
      </c>
      <c r="AK323" s="421">
        <f t="shared" ref="AK323:BD323" ca="1" si="1495">(1-AK322)*AK320/(AK318+AK320)</f>
        <v>5.6045986760942489E-6</v>
      </c>
      <c r="AL323" s="421">
        <f t="shared" ca="1" si="1495"/>
        <v>9.3009271005603595E-6</v>
      </c>
      <c r="AM323" s="421">
        <f t="shared" ca="1" si="1495"/>
        <v>1.543501056471584E-5</v>
      </c>
      <c r="AN323" s="421">
        <f t="shared" ca="1" si="1495"/>
        <v>2.5614074912342767E-5</v>
      </c>
      <c r="AO323" s="421">
        <f t="shared" ca="1" si="1495"/>
        <v>4.2503866160888357E-5</v>
      </c>
      <c r="AP323" s="421">
        <f t="shared" ca="1" si="1495"/>
        <v>7.0523631904537772E-5</v>
      </c>
      <c r="AQ323" s="421">
        <f t="shared" ca="1" si="1495"/>
        <v>1.1699349912493844E-4</v>
      </c>
      <c r="AR323" s="421">
        <f t="shared" ca="1" si="1495"/>
        <v>1.9402182643088003E-4</v>
      </c>
      <c r="AS323" s="421">
        <f t="shared" ca="1" si="1495"/>
        <v>3.2159074772991777E-4</v>
      </c>
      <c r="AT323" s="421">
        <f t="shared" ca="1" si="1495"/>
        <v>5.3254846231287351E-4</v>
      </c>
      <c r="AU323" s="421">
        <f t="shared" ca="1" si="1495"/>
        <v>8.8054444385206765E-4</v>
      </c>
      <c r="AV323" s="421">
        <f t="shared" ca="1" si="1495"/>
        <v>1.4522579396052937E-3</v>
      </c>
      <c r="AW323" s="421">
        <f t="shared" ca="1" si="1495"/>
        <v>2.3852150035539479E-3</v>
      </c>
      <c r="AX323" s="421">
        <f t="shared" ca="1" si="1495"/>
        <v>3.8910471898474706E-3</v>
      </c>
      <c r="AY323" s="421">
        <f t="shared" ca="1" si="1495"/>
        <v>6.2788851925033038E-3</v>
      </c>
      <c r="AZ323" s="421">
        <f t="shared" ca="1" si="1495"/>
        <v>9.9608678994682863E-3</v>
      </c>
      <c r="BA323" s="421">
        <f t="shared" ca="1" si="1495"/>
        <v>4.3996588145350381E-2</v>
      </c>
      <c r="BB323" s="421">
        <f t="shared" ca="1" si="1495"/>
        <v>4.3996588145350381E-2</v>
      </c>
      <c r="BC323" s="421">
        <f t="shared" ca="1" si="1495"/>
        <v>4.3996588145350381E-2</v>
      </c>
      <c r="BD323" s="421">
        <f t="shared" ca="1" si="1495"/>
        <v>4.3996588145350381E-2</v>
      </c>
      <c r="BE323" s="402"/>
      <c r="BG323" s="18" t="s">
        <v>177</v>
      </c>
      <c r="BH323" s="122">
        <f>BG236</f>
        <v>2</v>
      </c>
      <c r="BI323" s="122" t="str">
        <f>BG237</f>
        <v>lei1834</v>
      </c>
      <c r="BJ323" s="210"/>
      <c r="BK323" s="122"/>
      <c r="BL323" s="8"/>
      <c r="BM323" s="134">
        <f ca="1">(1-BM322)*BM320/(BM318+BM320)</f>
        <v>1.4646173751974885E-5</v>
      </c>
      <c r="BN323" s="421">
        <f t="shared" ref="BN323:CG323" ca="1" si="1496">(1-BN322)*BN320/(BN318+BN320)</f>
        <v>2.4182827186508665E-5</v>
      </c>
      <c r="BO323" s="421">
        <f t="shared" ca="1" si="1496"/>
        <v>3.9931093131485841E-5</v>
      </c>
      <c r="BP323" s="421">
        <f t="shared" ca="1" si="1496"/>
        <v>6.5936838447616796E-5</v>
      </c>
      <c r="BQ323" s="421">
        <f t="shared" ca="1" si="1496"/>
        <v>1.0887896477040308E-4</v>
      </c>
      <c r="BR323" s="421">
        <f t="shared" ca="1" si="1496"/>
        <v>1.7977777355672109E-4</v>
      </c>
      <c r="BS323" s="421">
        <f t="shared" ca="1" si="1496"/>
        <v>2.9680184293686112E-4</v>
      </c>
      <c r="BT323" s="421">
        <f t="shared" ca="1" si="1496"/>
        <v>4.898620447048366E-4</v>
      </c>
      <c r="BU323" s="421">
        <f t="shared" ca="1" si="1496"/>
        <v>8.0808187004930082E-4</v>
      </c>
      <c r="BV323" s="421">
        <f t="shared" ca="1" si="1496"/>
        <v>1.3318119074906441E-3</v>
      </c>
      <c r="BW323" s="421">
        <f t="shared" ca="1" si="1496"/>
        <v>2.1915915439698866E-3</v>
      </c>
      <c r="BX323" s="421">
        <f t="shared" ca="1" si="1496"/>
        <v>3.5971020925778664E-3</v>
      </c>
      <c r="BY323" s="421">
        <f t="shared" ca="1" si="1496"/>
        <v>5.8787820569277905E-3</v>
      </c>
      <c r="BZ323" s="421">
        <f t="shared" ca="1" si="1496"/>
        <v>9.5408189636686652E-3</v>
      </c>
      <c r="CA323" s="421">
        <f t="shared" ca="1" si="1496"/>
        <v>1.5310885606200133E-2</v>
      </c>
      <c r="CB323" s="421">
        <f t="shared" ca="1" si="1496"/>
        <v>2.4139779658123077E-2</v>
      </c>
      <c r="CC323" s="421">
        <f t="shared" ca="1" si="1496"/>
        <v>3.7049308623651196E-2</v>
      </c>
      <c r="CD323" s="421">
        <f t="shared" ca="1" si="1496"/>
        <v>9.0798247776805743E-2</v>
      </c>
      <c r="CE323" s="421">
        <f t="shared" ca="1" si="1496"/>
        <v>9.0798247776805743E-2</v>
      </c>
      <c r="CF323" s="421">
        <f t="shared" ca="1" si="1496"/>
        <v>9.0798247776805743E-2</v>
      </c>
      <c r="CG323" s="421">
        <f t="shared" ca="1" si="1496"/>
        <v>9.0798247776805743E-2</v>
      </c>
      <c r="CH323" s="402"/>
      <c r="CJ323" s="18" t="s">
        <v>177</v>
      </c>
      <c r="CK323" s="122">
        <f>CJ236</f>
        <v>2</v>
      </c>
      <c r="CL323" s="122" t="str">
        <f>CJ237</f>
        <v>work3564</v>
      </c>
      <c r="CM323" s="210"/>
      <c r="CN323" s="122"/>
      <c r="CO323" s="8"/>
      <c r="CP323" s="134">
        <f ca="1">(1-CP322)*CP320/(CP318+CP320)</f>
        <v>1.4072637651953552E-5</v>
      </c>
      <c r="CQ323" s="421">
        <f t="shared" ref="CQ323:DJ323" ca="1" si="1497">(1-CQ322)*CQ320/(CQ318+CQ320)</f>
        <v>2.3269957063588971E-5</v>
      </c>
      <c r="CR323" s="421">
        <f t="shared" ca="1" si="1497"/>
        <v>3.8479989550789768E-5</v>
      </c>
      <c r="CS323" s="421">
        <f t="shared" ca="1" si="1497"/>
        <v>6.3633628041883452E-5</v>
      </c>
      <c r="CT323" s="421">
        <f t="shared" ca="1" si="1497"/>
        <v>1.0522998503915091E-4</v>
      </c>
      <c r="CU323" s="421">
        <f t="shared" ca="1" si="1497"/>
        <v>1.7401026394018212E-4</v>
      </c>
      <c r="CV323" s="421">
        <f t="shared" ca="1" si="1497"/>
        <v>2.8771478887374666E-4</v>
      </c>
      <c r="CW323" s="421">
        <f t="shared" ca="1" si="1497"/>
        <v>4.7561003284648433E-4</v>
      </c>
      <c r="CX323" s="421">
        <f t="shared" ca="1" si="1497"/>
        <v>7.8588319233373132E-4</v>
      </c>
      <c r="CY323" s="421">
        <f t="shared" ca="1" si="1497"/>
        <v>1.2976143717685056E-3</v>
      </c>
      <c r="CZ323" s="421">
        <f t="shared" ca="1" si="1497"/>
        <v>2.1398702667519255E-3</v>
      </c>
      <c r="DA323" s="421">
        <f t="shared" ca="1" si="1497"/>
        <v>3.5213706337440189E-3</v>
      </c>
      <c r="DB323" s="421">
        <f t="shared" ca="1" si="1497"/>
        <v>5.7744777932512599E-3</v>
      </c>
      <c r="DC323" s="421">
        <f t="shared" ca="1" si="1497"/>
        <v>9.4148585625532851E-3</v>
      </c>
      <c r="DD323" s="421">
        <f t="shared" ca="1" si="1497"/>
        <v>1.5207908405446068E-2</v>
      </c>
      <c r="DE323" s="421">
        <f t="shared" ca="1" si="1497"/>
        <v>2.4205086840482368E-2</v>
      </c>
      <c r="DF323" s="421">
        <f t="shared" ca="1" si="1497"/>
        <v>3.765782579298424E-2</v>
      </c>
      <c r="DG323" s="421">
        <f t="shared" ca="1" si="1497"/>
        <v>0.11646352670891641</v>
      </c>
      <c r="DH323" s="421">
        <f t="shared" ca="1" si="1497"/>
        <v>0.11646352670891641</v>
      </c>
      <c r="DI323" s="421">
        <f t="shared" ca="1" si="1497"/>
        <v>0.11646352670891641</v>
      </c>
      <c r="DJ323" s="421">
        <f t="shared" ca="1" si="1497"/>
        <v>0.11646352670891641</v>
      </c>
      <c r="DK323" s="402"/>
      <c r="DM323" s="18" t="s">
        <v>177</v>
      </c>
      <c r="DN323" s="122">
        <f>DM236</f>
        <v>2</v>
      </c>
      <c r="DO323" s="122" t="str">
        <f>DM237</f>
        <v>shop3564</v>
      </c>
      <c r="DP323" s="210"/>
      <c r="DQ323" s="122"/>
      <c r="DR323" s="8"/>
      <c r="DS323" s="134">
        <f ca="1">(1-DS322)*DS320/(DS318+DS320)</f>
        <v>6.1665365687621973E-6</v>
      </c>
      <c r="DT323" s="421">
        <f t="shared" ref="DT323:EM323" ca="1" si="1498">(1-DT322)*DT320/(DT318+DT320)</f>
        <v>1.0168407756569832E-5</v>
      </c>
      <c r="DU323" s="421">
        <f t="shared" ca="1" si="1498"/>
        <v>1.6768346412941263E-5</v>
      </c>
      <c r="DV323" s="421">
        <f t="shared" ca="1" si="1498"/>
        <v>2.7653246656697065E-5</v>
      </c>
      <c r="DW323" s="421">
        <f t="shared" ca="1" si="1498"/>
        <v>4.5604643667524919E-5</v>
      </c>
      <c r="DX323" s="421">
        <f t="shared" ca="1" si="1498"/>
        <v>7.5207306875743092E-5</v>
      </c>
      <c r="DY323" s="421">
        <f t="shared" ca="1" si="1498"/>
        <v>1.24013140720387E-4</v>
      </c>
      <c r="DZ323" s="421">
        <f t="shared" ca="1" si="1498"/>
        <v>2.0444685355998883E-4</v>
      </c>
      <c r="EA323" s="421">
        <f t="shared" ca="1" si="1498"/>
        <v>3.3690938198784786E-4</v>
      </c>
      <c r="EB323" s="421">
        <f t="shared" ca="1" si="1498"/>
        <v>5.5478614483911426E-4</v>
      </c>
      <c r="EC323" s="421">
        <f t="shared" ca="1" si="1498"/>
        <v>9.1240506445095567E-4</v>
      </c>
      <c r="ED323" s="421">
        <f t="shared" ca="1" si="1498"/>
        <v>1.4973466100848302E-3</v>
      </c>
      <c r="EE323" s="421">
        <f t="shared" ca="1" si="1498"/>
        <v>2.4485897538064939E-3</v>
      </c>
      <c r="EF323" s="421">
        <f t="shared" ca="1" si="1498"/>
        <v>3.9808918858238443E-3</v>
      </c>
      <c r="EG323" s="421">
        <f t="shared" ca="1" si="1498"/>
        <v>6.4113581439918686E-3</v>
      </c>
      <c r="EH323" s="421">
        <f t="shared" ca="1" si="1498"/>
        <v>1.0172177154251132E-2</v>
      </c>
      <c r="EI323" s="421">
        <f t="shared" ca="1" si="1498"/>
        <v>1.5769707636597675E-2</v>
      </c>
      <c r="EJ323" s="421">
        <f t="shared" ca="1" si="1498"/>
        <v>4.1988255272246484E-2</v>
      </c>
      <c r="EK323" s="421">
        <f t="shared" ca="1" si="1498"/>
        <v>4.1988255272246484E-2</v>
      </c>
      <c r="EL323" s="421">
        <f t="shared" ca="1" si="1498"/>
        <v>4.1988255272246484E-2</v>
      </c>
      <c r="EM323" s="421">
        <f t="shared" ca="1" si="1498"/>
        <v>4.1988255272246484E-2</v>
      </c>
      <c r="EN323" s="402"/>
      <c r="EP323" s="18" t="s">
        <v>177</v>
      </c>
      <c r="EQ323" s="122">
        <f>EP236</f>
        <v>2</v>
      </c>
      <c r="ER323" s="122" t="str">
        <f>EP237</f>
        <v>lei3564</v>
      </c>
      <c r="ES323" s="210"/>
      <c r="ET323" s="122"/>
      <c r="EU323" s="8"/>
      <c r="EV323" s="134">
        <f ca="1">(1-EV322)*EV320/(EV318+EV320)</f>
        <v>6.6293439907698317E-6</v>
      </c>
      <c r="EW323" s="421">
        <f t="shared" ref="EW323:FP323" ca="1" si="1499">(1-EW322)*EW320/(EW318+EW320)</f>
        <v>1.0938337798992909E-5</v>
      </c>
      <c r="EX323" s="421">
        <f t="shared" ca="1" si="1499"/>
        <v>1.804917896929516E-5</v>
      </c>
      <c r="EY323" s="421">
        <f t="shared" ca="1" si="1499"/>
        <v>2.9783946677385472E-5</v>
      </c>
      <c r="EZ323" s="421">
        <f t="shared" ca="1" si="1499"/>
        <v>4.9149010756125299E-5</v>
      </c>
      <c r="FA323" s="421">
        <f t="shared" ca="1" si="1499"/>
        <v>8.1103029857269258E-5</v>
      </c>
      <c r="FB323" s="421">
        <f t="shared" ca="1" si="1499"/>
        <v>1.3381953724270922E-4</v>
      </c>
      <c r="FC323" s="421">
        <f t="shared" ca="1" si="1499"/>
        <v>2.2075639163617267E-4</v>
      </c>
      <c r="FD323" s="421">
        <f t="shared" ca="1" si="1499"/>
        <v>3.6403056953204825E-4</v>
      </c>
      <c r="FE323" s="421">
        <f t="shared" ca="1" si="1499"/>
        <v>5.998747350715218E-4</v>
      </c>
      <c r="FF323" s="421">
        <f t="shared" ca="1" si="1499"/>
        <v>9.8733209393116824E-4</v>
      </c>
      <c r="FG323" s="421">
        <f t="shared" ca="1" si="1499"/>
        <v>1.6217663287637243E-3</v>
      </c>
      <c r="FH323" s="421">
        <f t="shared" ca="1" si="1499"/>
        <v>2.6549288322602386E-3</v>
      </c>
      <c r="FI323" s="421">
        <f t="shared" ca="1" si="1499"/>
        <v>4.3223186213959697E-3</v>
      </c>
      <c r="FJ323" s="421">
        <f t="shared" ca="1" si="1499"/>
        <v>6.9740891999236897E-3</v>
      </c>
      <c r="FK323" s="421">
        <f t="shared" ca="1" si="1499"/>
        <v>1.1093261806875965E-2</v>
      </c>
      <c r="FL323" s="421">
        <f t="shared" ca="1" si="1499"/>
        <v>1.7259302999745478E-2</v>
      </c>
      <c r="FM323" s="421">
        <f t="shared" ca="1" si="1499"/>
        <v>4.9025993549753517E-2</v>
      </c>
      <c r="FN323" s="421">
        <f t="shared" ca="1" si="1499"/>
        <v>4.9025993549753517E-2</v>
      </c>
      <c r="FO323" s="421">
        <f t="shared" ca="1" si="1499"/>
        <v>4.9025993549753517E-2</v>
      </c>
      <c r="FP323" s="421">
        <f t="shared" ca="1" si="1499"/>
        <v>4.9025993549753517E-2</v>
      </c>
      <c r="FQ323" s="402"/>
      <c r="FS323" s="18" t="s">
        <v>177</v>
      </c>
      <c r="FT323" s="122">
        <f>FS236</f>
        <v>2</v>
      </c>
      <c r="FU323" s="122" t="str">
        <f>FS237</f>
        <v>shop65</v>
      </c>
      <c r="FV323" s="210"/>
      <c r="FW323" s="122"/>
      <c r="FX323" s="8"/>
      <c r="FY323" s="134">
        <f ca="1">(1-FY322)*FY320/(FY318+FY320)</f>
        <v>1.2570528449810058E-5</v>
      </c>
      <c r="FZ323" s="421">
        <f t="shared" ref="FZ323:GS323" ca="1" si="1500">(1-FZ322)*FZ320/(FZ318+FZ320)</f>
        <v>2.071405819980215E-5</v>
      </c>
      <c r="GA323" s="421">
        <f t="shared" ca="1" si="1500"/>
        <v>3.4134788109385094E-5</v>
      </c>
      <c r="GB323" s="421">
        <f t="shared" ca="1" si="1500"/>
        <v>5.6252103596068318E-5</v>
      </c>
      <c r="GC323" s="421">
        <f t="shared" ca="1" si="1500"/>
        <v>9.2698357090807837E-5</v>
      </c>
      <c r="GD323" s="421">
        <f t="shared" ca="1" si="1500"/>
        <v>1.5274522923175589E-4</v>
      </c>
      <c r="GE323" s="421">
        <f t="shared" ca="1" si="1500"/>
        <v>2.5163858874020155E-4</v>
      </c>
      <c r="GF323" s="421">
        <f t="shared" ca="1" si="1500"/>
        <v>4.1440130661957744E-4</v>
      </c>
      <c r="GG323" s="421">
        <f t="shared" ca="1" si="1500"/>
        <v>6.8197455790759514E-4</v>
      </c>
      <c r="GH323" s="421">
        <f t="shared" ca="1" si="1500"/>
        <v>1.120993467282298E-3</v>
      </c>
      <c r="GI323" s="421">
        <f t="shared" ca="1" si="1500"/>
        <v>1.8389644695804602E-3</v>
      </c>
      <c r="GJ323" s="421">
        <f t="shared" ca="1" si="1500"/>
        <v>5.5013572491093767E-2</v>
      </c>
      <c r="GK323" s="421">
        <f t="shared" ca="1" si="1500"/>
        <v>5.5013572491093767E-2</v>
      </c>
      <c r="GL323" s="421">
        <f t="shared" ca="1" si="1500"/>
        <v>5.5013572491093767E-2</v>
      </c>
      <c r="GM323" s="421">
        <f t="shared" ca="1" si="1500"/>
        <v>5.5013572491093767E-2</v>
      </c>
      <c r="GN323" s="421">
        <f t="shared" ca="1" si="1500"/>
        <v>5.5013572491093767E-2</v>
      </c>
      <c r="GO323" s="421">
        <f t="shared" ca="1" si="1500"/>
        <v>5.5013572491093767E-2</v>
      </c>
      <c r="GP323" s="421">
        <f t="shared" ca="1" si="1500"/>
        <v>5.5013572491093767E-2</v>
      </c>
      <c r="GQ323" s="421">
        <f t="shared" ca="1" si="1500"/>
        <v>5.5013572491093767E-2</v>
      </c>
      <c r="GR323" s="421">
        <f t="shared" ca="1" si="1500"/>
        <v>5.5013572491093767E-2</v>
      </c>
      <c r="GS323" s="421">
        <f t="shared" ca="1" si="1500"/>
        <v>5.5013572491093767E-2</v>
      </c>
      <c r="GT323" s="402"/>
      <c r="GV323" s="18" t="s">
        <v>177</v>
      </c>
      <c r="GW323" s="122">
        <f>GV236</f>
        <v>2</v>
      </c>
      <c r="GX323" s="122" t="str">
        <f>GV237</f>
        <v>lei65</v>
      </c>
      <c r="GY323" s="210"/>
      <c r="GZ323" s="122"/>
      <c r="HA323" s="8"/>
      <c r="HB323" s="134">
        <f ca="1">(1-HB322)*HB320/(HB318+HB320)</f>
        <v>9.2791167051188122E-6</v>
      </c>
      <c r="HC323" s="421">
        <f t="shared" ref="HC323:HV323" ca="1" si="1501">(1-HC322)*HC320/(HC318+HC320)</f>
        <v>1.5221950451825673E-5</v>
      </c>
      <c r="HD323" s="421">
        <f t="shared" ca="1" si="1501"/>
        <v>2.4971429888674593E-5</v>
      </c>
      <c r="HE323" s="421">
        <f t="shared" ca="1" si="1501"/>
        <v>4.0964931177548348E-5</v>
      </c>
      <c r="HF323" s="421">
        <f t="shared" ca="1" si="1501"/>
        <v>6.7197656549883566E-5</v>
      </c>
      <c r="HG323" s="421">
        <f t="shared" ca="1" si="1501"/>
        <v>1.102127676715114E-4</v>
      </c>
      <c r="HH323" s="421">
        <f t="shared" ca="1" si="1501"/>
        <v>1.8071098908051803E-4</v>
      </c>
      <c r="HI323" s="421">
        <f t="shared" ca="1" si="1501"/>
        <v>2.9615032475701394E-4</v>
      </c>
      <c r="HJ323" s="421">
        <f t="shared" ca="1" si="1501"/>
        <v>4.8489945950322335E-4</v>
      </c>
      <c r="HK323" s="421">
        <f t="shared" ca="1" si="1501"/>
        <v>7.9275187423797201E-4</v>
      </c>
      <c r="HL323" s="421">
        <f t="shared" ca="1" si="1501"/>
        <v>1.2928200545099123E-3</v>
      </c>
      <c r="HM323" s="421">
        <f t="shared" ca="1" si="1501"/>
        <v>3.0497498380996392E-2</v>
      </c>
      <c r="HN323" s="421">
        <f t="shared" ca="1" si="1501"/>
        <v>3.0497498380996392E-2</v>
      </c>
      <c r="HO323" s="421">
        <f t="shared" ca="1" si="1501"/>
        <v>3.0497498380996392E-2</v>
      </c>
      <c r="HP323" s="421">
        <f t="shared" ca="1" si="1501"/>
        <v>3.0497498380996392E-2</v>
      </c>
      <c r="HQ323" s="421">
        <f t="shared" ca="1" si="1501"/>
        <v>3.0497498380996392E-2</v>
      </c>
      <c r="HR323" s="421">
        <f t="shared" ca="1" si="1501"/>
        <v>3.0497498380996392E-2</v>
      </c>
      <c r="HS323" s="421">
        <f t="shared" ca="1" si="1501"/>
        <v>3.0497498380996392E-2</v>
      </c>
      <c r="HT323" s="421">
        <f t="shared" ca="1" si="1501"/>
        <v>3.0497498380996392E-2</v>
      </c>
      <c r="HU323" s="421">
        <f t="shared" ca="1" si="1501"/>
        <v>3.0497498380996392E-2</v>
      </c>
      <c r="HV323" s="421">
        <f t="shared" ca="1" si="1501"/>
        <v>3.0497498380996392E-2</v>
      </c>
      <c r="HW323" s="402"/>
    </row>
    <row r="324" spans="1:231" ht="15">
      <c r="A324" s="18" t="s">
        <v>294</v>
      </c>
      <c r="B324" s="122">
        <f>A236</f>
        <v>2</v>
      </c>
      <c r="C324" s="122" t="str">
        <f>A237</f>
        <v>work1834</v>
      </c>
      <c r="D324" s="210"/>
      <c r="E324" s="122"/>
      <c r="F324" s="8"/>
      <c r="G324" s="52">
        <f>demand*IF(Demand!$D$44&lt;&gt;"",Demand!$D$44/100,IF(Demand!$D$49&lt;&gt;"",Demand!$D$49/100,0))</f>
        <v>173809.52380952379</v>
      </c>
      <c r="H324" s="53">
        <f>demand*IF(Demand!$E$44&lt;&gt;"",Demand!$E$44/100,IF(Demand!$E$49&lt;&gt;"",Demand!$E$49/100,0))</f>
        <v>173809.52380952379</v>
      </c>
      <c r="I324" s="53">
        <f>demand*IF(Demand!$F$44&lt;&gt;"",Demand!$F$44/100,IF(Demand!$F$49&lt;&gt;"",Demand!$F$49/100,0))</f>
        <v>173809.52380952379</v>
      </c>
      <c r="J324" s="53">
        <f>demand*IF(Demand!$G$44&lt;&gt;"",Demand!$G$44/100,IF(Demand!$G$49&lt;&gt;"",Demand!$G$49/100,0))</f>
        <v>173809.52380952379</v>
      </c>
      <c r="K324" s="53">
        <f>demand*IF(Demand!$H$44&lt;&gt;"",Demand!$H$44/100,IF(Demand!$H$49&lt;&gt;"",Demand!$H$49/100,0))</f>
        <v>173809.52380952379</v>
      </c>
      <c r="L324" s="53">
        <f>demand*IF(Demand!$I$44&lt;&gt;"",Demand!$I$44/100,IF(Demand!$I$49&lt;&gt;"",Demand!$I$49/100,0))</f>
        <v>173809.52380952379</v>
      </c>
      <c r="M324" s="53">
        <f>demand*IF(Demand!$J$44&lt;&gt;"",Demand!$J$44/100,IF(Demand!$J$49&lt;&gt;"",Demand!$J$49/100,0))</f>
        <v>173809.52380952379</v>
      </c>
      <c r="N324" s="53">
        <f>demand*IF(Demand!$K$44&lt;&gt;"",Demand!$K$44/100,IF(Demand!$K$49&lt;&gt;"",Demand!$K$49/100,0))</f>
        <v>173809.52380952379</v>
      </c>
      <c r="O324" s="53">
        <f>demand*IF(Demand!$L$44&lt;&gt;"",Demand!$L$44/100,IF(Demand!$L$49&lt;&gt;"",Demand!$L$49/100,0))</f>
        <v>173809.52380952379</v>
      </c>
      <c r="P324" s="53">
        <f>demand*IF(Demand!$M$44&lt;&gt;"",Demand!$M$44/100,IF(Demand!$M$49&lt;&gt;"",Demand!$M$49/100,0))</f>
        <v>173809.52380952379</v>
      </c>
      <c r="Q324" s="53">
        <f>demand*IF(Demand!$N$44&lt;&gt;"",Demand!$N$44/100,IF(Demand!$N$49&lt;&gt;"",Demand!$N$49/100,0))</f>
        <v>173809.52380952379</v>
      </c>
      <c r="R324" s="53">
        <f>demand*IF(Demand!$O$44&lt;&gt;"",Demand!$O$44/100,IF(Demand!$O$49&lt;&gt;"",Demand!$O$49/100,0))</f>
        <v>173809.52380952379</v>
      </c>
      <c r="S324" s="53">
        <f>demand*IF(Demand!$P$44&lt;&gt;"",Demand!$P$44/100,IF(Demand!$P$49&lt;&gt;"",Demand!$P$49/100,0))</f>
        <v>173809.52380952379</v>
      </c>
      <c r="T324" s="53">
        <f>demand*IF(Demand!$Q$44&lt;&gt;"",Demand!$Q$44/100,IF(Demand!$Q$49&lt;&gt;"",Demand!$Q$49/100,0))</f>
        <v>173809.52380952379</v>
      </c>
      <c r="U324" s="53">
        <f>demand*IF(Demand!$R$44&lt;&gt;"",Demand!$R$44/100,IF(Demand!$R$49&lt;&gt;"",Demand!$R$49/100,0))</f>
        <v>173809.52380952379</v>
      </c>
      <c r="V324" s="53">
        <f>demand*IF(Demand!$S$44&lt;&gt;"",Demand!$S$44/100,IF(Demand!$S$49&lt;&gt;"",Demand!$S$49/100,0))</f>
        <v>173809.52380952379</v>
      </c>
      <c r="W324" s="53">
        <f>demand*IF(Demand!$T$44&lt;&gt;"",Demand!$T$44/100,IF(Demand!$T$49&lt;&gt;"",Demand!$T$49/100,0))</f>
        <v>173809.52380952379</v>
      </c>
      <c r="X324" s="53">
        <f>demand*IF(Demand!$U$44&lt;&gt;"",Demand!$U$44/100,IF(Demand!$U$49&lt;&gt;"",Demand!$U$49/100,0))</f>
        <v>173809.52380952379</v>
      </c>
      <c r="Y324" s="53">
        <f>demand*IF(Demand!$V$44&lt;&gt;"",Demand!$V$44/100,IF(Demand!$V$49&lt;&gt;"",Demand!$V$49/100,0))</f>
        <v>173809.52380952379</v>
      </c>
      <c r="Z324" s="53">
        <f>demand*IF(Demand!$W$44&lt;&gt;"",Demand!$W$44/100,IF(Demand!$W$49&lt;&gt;"",Demand!$W$49/100,0))</f>
        <v>173809.52380952379</v>
      </c>
      <c r="AA324" s="53">
        <f>demand*IF(Demand!$X$44&lt;&gt;"",Demand!$X$44/100,IF(Demand!$X$49&lt;&gt;"",Demand!$X$49/100,0))</f>
        <v>173809.52380952379</v>
      </c>
      <c r="AB324" s="402"/>
      <c r="AD324" s="18" t="s">
        <v>294</v>
      </c>
      <c r="AE324" s="122">
        <f>AD236</f>
        <v>2</v>
      </c>
      <c r="AF324" s="122" t="str">
        <f>AD237</f>
        <v>shop1834</v>
      </c>
      <c r="AG324" s="210"/>
      <c r="AH324" s="122"/>
      <c r="AI324" s="8"/>
      <c r="AJ324" s="52">
        <f>demand*IF(Demand!$D$44&lt;&gt;"",Demand!$D$44/100,IF(Demand!$D$49&lt;&gt;"",Demand!$D$49/100,0))</f>
        <v>173809.52380952379</v>
      </c>
      <c r="AK324" s="53">
        <f>demand*IF(Demand!$E$44&lt;&gt;"",Demand!$E$44/100,IF(Demand!$E$49&lt;&gt;"",Demand!$E$49/100,0))</f>
        <v>173809.52380952379</v>
      </c>
      <c r="AL324" s="53">
        <f>demand*IF(Demand!$F$44&lt;&gt;"",Demand!$F$44/100,IF(Demand!$F$49&lt;&gt;"",Demand!$F$49/100,0))</f>
        <v>173809.52380952379</v>
      </c>
      <c r="AM324" s="53">
        <f>demand*IF(Demand!$G$44&lt;&gt;"",Demand!$G$44/100,IF(Demand!$G$49&lt;&gt;"",Demand!$G$49/100,0))</f>
        <v>173809.52380952379</v>
      </c>
      <c r="AN324" s="53">
        <f>demand*IF(Demand!$H$44&lt;&gt;"",Demand!$H$44/100,IF(Demand!$H$49&lt;&gt;"",Demand!$H$49/100,0))</f>
        <v>173809.52380952379</v>
      </c>
      <c r="AO324" s="53">
        <f>demand*IF(Demand!$I$44&lt;&gt;"",Demand!$I$44/100,IF(Demand!$I$49&lt;&gt;"",Demand!$I$49/100,0))</f>
        <v>173809.52380952379</v>
      </c>
      <c r="AP324" s="53">
        <f>demand*IF(Demand!$J$44&lt;&gt;"",Demand!$J$44/100,IF(Demand!$J$49&lt;&gt;"",Demand!$J$49/100,0))</f>
        <v>173809.52380952379</v>
      </c>
      <c r="AQ324" s="53">
        <f>demand*IF(Demand!$K$44&lt;&gt;"",Demand!$K$44/100,IF(Demand!$K$49&lt;&gt;"",Demand!$K$49/100,0))</f>
        <v>173809.52380952379</v>
      </c>
      <c r="AR324" s="53">
        <f>demand*IF(Demand!$L$44&lt;&gt;"",Demand!$L$44/100,IF(Demand!$L$49&lt;&gt;"",Demand!$L$49/100,0))</f>
        <v>173809.52380952379</v>
      </c>
      <c r="AS324" s="53">
        <f>demand*IF(Demand!$M$44&lt;&gt;"",Demand!$M$44/100,IF(Demand!$M$49&lt;&gt;"",Demand!$M$49/100,0))</f>
        <v>173809.52380952379</v>
      </c>
      <c r="AT324" s="53">
        <f>demand*IF(Demand!$N$44&lt;&gt;"",Demand!$N$44/100,IF(Demand!$N$49&lt;&gt;"",Demand!$N$49/100,0))</f>
        <v>173809.52380952379</v>
      </c>
      <c r="AU324" s="53">
        <f>demand*IF(Demand!$O$44&lt;&gt;"",Demand!$O$44/100,IF(Demand!$O$49&lt;&gt;"",Demand!$O$49/100,0))</f>
        <v>173809.52380952379</v>
      </c>
      <c r="AV324" s="53">
        <f>demand*IF(Demand!$P$44&lt;&gt;"",Demand!$P$44/100,IF(Demand!$P$49&lt;&gt;"",Demand!$P$49/100,0))</f>
        <v>173809.52380952379</v>
      </c>
      <c r="AW324" s="53">
        <f>demand*IF(Demand!$Q$44&lt;&gt;"",Demand!$Q$44/100,IF(Demand!$Q$49&lt;&gt;"",Demand!$Q$49/100,0))</f>
        <v>173809.52380952379</v>
      </c>
      <c r="AX324" s="53">
        <f>demand*IF(Demand!$R$44&lt;&gt;"",Demand!$R$44/100,IF(Demand!$R$49&lt;&gt;"",Demand!$R$49/100,0))</f>
        <v>173809.52380952379</v>
      </c>
      <c r="AY324" s="53">
        <f>demand*IF(Demand!$S$44&lt;&gt;"",Demand!$S$44/100,IF(Demand!$S$49&lt;&gt;"",Demand!$S$49/100,0))</f>
        <v>173809.52380952379</v>
      </c>
      <c r="AZ324" s="53">
        <f>demand*IF(Demand!$T$44&lt;&gt;"",Demand!$T$44/100,IF(Demand!$T$49&lt;&gt;"",Demand!$T$49/100,0))</f>
        <v>173809.52380952379</v>
      </c>
      <c r="BA324" s="53">
        <f>demand*IF(Demand!$U$44&lt;&gt;"",Demand!$U$44/100,IF(Demand!$U$49&lt;&gt;"",Demand!$U$49/100,0))</f>
        <v>173809.52380952379</v>
      </c>
      <c r="BB324" s="53">
        <f>demand*IF(Demand!$V$44&lt;&gt;"",Demand!$V$44/100,IF(Demand!$V$49&lt;&gt;"",Demand!$V$49/100,0))</f>
        <v>173809.52380952379</v>
      </c>
      <c r="BC324" s="53">
        <f>demand*IF(Demand!$W$44&lt;&gt;"",Demand!$W$44/100,IF(Demand!$W$49&lt;&gt;"",Demand!$W$49/100,0))</f>
        <v>173809.52380952379</v>
      </c>
      <c r="BD324" s="53">
        <f>demand*IF(Demand!$X$44&lt;&gt;"",Demand!$X$44/100,IF(Demand!$X$49&lt;&gt;"",Demand!$X$49/100,0))</f>
        <v>173809.52380952379</v>
      </c>
      <c r="BE324" s="402"/>
      <c r="BG324" s="18" t="s">
        <v>294</v>
      </c>
      <c r="BH324" s="122">
        <f>BG236</f>
        <v>2</v>
      </c>
      <c r="BI324" s="122" t="str">
        <f>BG237</f>
        <v>lei1834</v>
      </c>
      <c r="BJ324" s="210"/>
      <c r="BK324" s="122"/>
      <c r="BL324" s="8"/>
      <c r="BM324" s="52">
        <f>demand*IF(Demand!$D$44&lt;&gt;"",Demand!$D$44/100,IF(Demand!$D$49&lt;&gt;"",Demand!$D$49/100,0))</f>
        <v>173809.52380952379</v>
      </c>
      <c r="BN324" s="53">
        <f>demand*IF(Demand!$E$44&lt;&gt;"",Demand!$E$44/100,IF(Demand!$E$49&lt;&gt;"",Demand!$E$49/100,0))</f>
        <v>173809.52380952379</v>
      </c>
      <c r="BO324" s="53">
        <f>demand*IF(Demand!$F$44&lt;&gt;"",Demand!$F$44/100,IF(Demand!$F$49&lt;&gt;"",Demand!$F$49/100,0))</f>
        <v>173809.52380952379</v>
      </c>
      <c r="BP324" s="53">
        <f>demand*IF(Demand!$G$44&lt;&gt;"",Demand!$G$44/100,IF(Demand!$G$49&lt;&gt;"",Demand!$G$49/100,0))</f>
        <v>173809.52380952379</v>
      </c>
      <c r="BQ324" s="53">
        <f>demand*IF(Demand!$H$44&lt;&gt;"",Demand!$H$44/100,IF(Demand!$H$49&lt;&gt;"",Demand!$H$49/100,0))</f>
        <v>173809.52380952379</v>
      </c>
      <c r="BR324" s="53">
        <f>demand*IF(Demand!$I$44&lt;&gt;"",Demand!$I$44/100,IF(Demand!$I$49&lt;&gt;"",Demand!$I$49/100,0))</f>
        <v>173809.52380952379</v>
      </c>
      <c r="BS324" s="53">
        <f>demand*IF(Demand!$J$44&lt;&gt;"",Demand!$J$44/100,IF(Demand!$J$49&lt;&gt;"",Demand!$J$49/100,0))</f>
        <v>173809.52380952379</v>
      </c>
      <c r="BT324" s="53">
        <f>demand*IF(Demand!$K$44&lt;&gt;"",Demand!$K$44/100,IF(Demand!$K$49&lt;&gt;"",Demand!$K$49/100,0))</f>
        <v>173809.52380952379</v>
      </c>
      <c r="BU324" s="53">
        <f>demand*IF(Demand!$L$44&lt;&gt;"",Demand!$L$44/100,IF(Demand!$L$49&lt;&gt;"",Demand!$L$49/100,0))</f>
        <v>173809.52380952379</v>
      </c>
      <c r="BV324" s="53">
        <f>demand*IF(Demand!$M$44&lt;&gt;"",Demand!$M$44/100,IF(Demand!$M$49&lt;&gt;"",Demand!$M$49/100,0))</f>
        <v>173809.52380952379</v>
      </c>
      <c r="BW324" s="53">
        <f>demand*IF(Demand!$N$44&lt;&gt;"",Demand!$N$44/100,IF(Demand!$N$49&lt;&gt;"",Demand!$N$49/100,0))</f>
        <v>173809.52380952379</v>
      </c>
      <c r="BX324" s="53">
        <f>demand*IF(Demand!$O$44&lt;&gt;"",Demand!$O$44/100,IF(Demand!$O$49&lt;&gt;"",Demand!$O$49/100,0))</f>
        <v>173809.52380952379</v>
      </c>
      <c r="BY324" s="53">
        <f>demand*IF(Demand!$P$44&lt;&gt;"",Demand!$P$44/100,IF(Demand!$P$49&lt;&gt;"",Demand!$P$49/100,0))</f>
        <v>173809.52380952379</v>
      </c>
      <c r="BZ324" s="53">
        <f>demand*IF(Demand!$Q$44&lt;&gt;"",Demand!$Q$44/100,IF(Demand!$Q$49&lt;&gt;"",Demand!$Q$49/100,0))</f>
        <v>173809.52380952379</v>
      </c>
      <c r="CA324" s="53">
        <f>demand*IF(Demand!$R$44&lt;&gt;"",Demand!$R$44/100,IF(Demand!$R$49&lt;&gt;"",Demand!$R$49/100,0))</f>
        <v>173809.52380952379</v>
      </c>
      <c r="CB324" s="53">
        <f>demand*IF(Demand!$S$44&lt;&gt;"",Demand!$S$44/100,IF(Demand!$S$49&lt;&gt;"",Demand!$S$49/100,0))</f>
        <v>173809.52380952379</v>
      </c>
      <c r="CC324" s="53">
        <f>demand*IF(Demand!$T$44&lt;&gt;"",Demand!$T$44/100,IF(Demand!$T$49&lt;&gt;"",Demand!$T$49/100,0))</f>
        <v>173809.52380952379</v>
      </c>
      <c r="CD324" s="53">
        <f>demand*IF(Demand!$U$44&lt;&gt;"",Demand!$U$44/100,IF(Demand!$U$49&lt;&gt;"",Demand!$U$49/100,0))</f>
        <v>173809.52380952379</v>
      </c>
      <c r="CE324" s="53">
        <f>demand*IF(Demand!$V$44&lt;&gt;"",Demand!$V$44/100,IF(Demand!$V$49&lt;&gt;"",Demand!$V$49/100,0))</f>
        <v>173809.52380952379</v>
      </c>
      <c r="CF324" s="53">
        <f>demand*IF(Demand!$W$44&lt;&gt;"",Demand!$W$44/100,IF(Demand!$W$49&lt;&gt;"",Demand!$W$49/100,0))</f>
        <v>173809.52380952379</v>
      </c>
      <c r="CG324" s="53">
        <f>demand*IF(Demand!$X$44&lt;&gt;"",Demand!$X$44/100,IF(Demand!$X$49&lt;&gt;"",Demand!$X$49/100,0))</f>
        <v>173809.52380952379</v>
      </c>
      <c r="CH324" s="402"/>
      <c r="CJ324" s="18" t="s">
        <v>294</v>
      </c>
      <c r="CK324" s="122">
        <f>CJ236</f>
        <v>2</v>
      </c>
      <c r="CL324" s="122" t="str">
        <f>CJ237</f>
        <v>work3564</v>
      </c>
      <c r="CM324" s="210"/>
      <c r="CN324" s="122"/>
      <c r="CO324" s="8"/>
      <c r="CP324" s="52">
        <f>demand*IF(Demand!$D$44&lt;&gt;"",Demand!$D$44/100,IF(Demand!$D$49&lt;&gt;"",Demand!$D$49/100,0))</f>
        <v>173809.52380952379</v>
      </c>
      <c r="CQ324" s="53">
        <f>demand*IF(Demand!$E$44&lt;&gt;"",Demand!$E$44/100,IF(Demand!$E$49&lt;&gt;"",Demand!$E$49/100,0))</f>
        <v>173809.52380952379</v>
      </c>
      <c r="CR324" s="53">
        <f>demand*IF(Demand!$F$44&lt;&gt;"",Demand!$F$44/100,IF(Demand!$F$49&lt;&gt;"",Demand!$F$49/100,0))</f>
        <v>173809.52380952379</v>
      </c>
      <c r="CS324" s="53">
        <f>demand*IF(Demand!$G$44&lt;&gt;"",Demand!$G$44/100,IF(Demand!$G$49&lt;&gt;"",Demand!$G$49/100,0))</f>
        <v>173809.52380952379</v>
      </c>
      <c r="CT324" s="53">
        <f>demand*IF(Demand!$H$44&lt;&gt;"",Demand!$H$44/100,IF(Demand!$H$49&lt;&gt;"",Demand!$H$49/100,0))</f>
        <v>173809.52380952379</v>
      </c>
      <c r="CU324" s="53">
        <f>demand*IF(Demand!$I$44&lt;&gt;"",Demand!$I$44/100,IF(Demand!$I$49&lt;&gt;"",Demand!$I$49/100,0))</f>
        <v>173809.52380952379</v>
      </c>
      <c r="CV324" s="53">
        <f>demand*IF(Demand!$J$44&lt;&gt;"",Demand!$J$44/100,IF(Demand!$J$49&lt;&gt;"",Demand!$J$49/100,0))</f>
        <v>173809.52380952379</v>
      </c>
      <c r="CW324" s="53">
        <f>demand*IF(Demand!$K$44&lt;&gt;"",Demand!$K$44/100,IF(Demand!$K$49&lt;&gt;"",Demand!$K$49/100,0))</f>
        <v>173809.52380952379</v>
      </c>
      <c r="CX324" s="53">
        <f>demand*IF(Demand!$L$44&lt;&gt;"",Demand!$L$44/100,IF(Demand!$L$49&lt;&gt;"",Demand!$L$49/100,0))</f>
        <v>173809.52380952379</v>
      </c>
      <c r="CY324" s="53">
        <f>demand*IF(Demand!$M$44&lt;&gt;"",Demand!$M$44/100,IF(Demand!$M$49&lt;&gt;"",Demand!$M$49/100,0))</f>
        <v>173809.52380952379</v>
      </c>
      <c r="CZ324" s="53">
        <f>demand*IF(Demand!$N$44&lt;&gt;"",Demand!$N$44/100,IF(Demand!$N$49&lt;&gt;"",Demand!$N$49/100,0))</f>
        <v>173809.52380952379</v>
      </c>
      <c r="DA324" s="53">
        <f>demand*IF(Demand!$O$44&lt;&gt;"",Demand!$O$44/100,IF(Demand!$O$49&lt;&gt;"",Demand!$O$49/100,0))</f>
        <v>173809.52380952379</v>
      </c>
      <c r="DB324" s="53">
        <f>demand*IF(Demand!$P$44&lt;&gt;"",Demand!$P$44/100,IF(Demand!$P$49&lt;&gt;"",Demand!$P$49/100,0))</f>
        <v>173809.52380952379</v>
      </c>
      <c r="DC324" s="53">
        <f>demand*IF(Demand!$Q$44&lt;&gt;"",Demand!$Q$44/100,IF(Demand!$Q$49&lt;&gt;"",Demand!$Q$49/100,0))</f>
        <v>173809.52380952379</v>
      </c>
      <c r="DD324" s="53">
        <f>demand*IF(Demand!$R$44&lt;&gt;"",Demand!$R$44/100,IF(Demand!$R$49&lt;&gt;"",Demand!$R$49/100,0))</f>
        <v>173809.52380952379</v>
      </c>
      <c r="DE324" s="53">
        <f>demand*IF(Demand!$S$44&lt;&gt;"",Demand!$S$44/100,IF(Demand!$S$49&lt;&gt;"",Demand!$S$49/100,0))</f>
        <v>173809.52380952379</v>
      </c>
      <c r="DF324" s="53">
        <f>demand*IF(Demand!$T$44&lt;&gt;"",Demand!$T$44/100,IF(Demand!$T$49&lt;&gt;"",Demand!$T$49/100,0))</f>
        <v>173809.52380952379</v>
      </c>
      <c r="DG324" s="53">
        <f>demand*IF(Demand!$U$44&lt;&gt;"",Demand!$U$44/100,IF(Demand!$U$49&lt;&gt;"",Demand!$U$49/100,0))</f>
        <v>173809.52380952379</v>
      </c>
      <c r="DH324" s="53">
        <f>demand*IF(Demand!$V$44&lt;&gt;"",Demand!$V$44/100,IF(Demand!$V$49&lt;&gt;"",Demand!$V$49/100,0))</f>
        <v>173809.52380952379</v>
      </c>
      <c r="DI324" s="53">
        <f>demand*IF(Demand!$W$44&lt;&gt;"",Demand!$W$44/100,IF(Demand!$W$49&lt;&gt;"",Demand!$W$49/100,0))</f>
        <v>173809.52380952379</v>
      </c>
      <c r="DJ324" s="53">
        <f>demand*IF(Demand!$X$44&lt;&gt;"",Demand!$X$44/100,IF(Demand!$X$49&lt;&gt;"",Demand!$X$49/100,0))</f>
        <v>173809.52380952379</v>
      </c>
      <c r="DK324" s="402"/>
      <c r="DM324" s="18" t="s">
        <v>294</v>
      </c>
      <c r="DN324" s="122">
        <f>DM236</f>
        <v>2</v>
      </c>
      <c r="DO324" s="122" t="str">
        <f>DM237</f>
        <v>shop3564</v>
      </c>
      <c r="DP324" s="210"/>
      <c r="DQ324" s="122"/>
      <c r="DR324" s="8"/>
      <c r="DS324" s="52">
        <f>demand*IF(Demand!$D$44&lt;&gt;"",Demand!$D$44/100,IF(Demand!$D$49&lt;&gt;"",Demand!$D$49/100,0))</f>
        <v>173809.52380952379</v>
      </c>
      <c r="DT324" s="53">
        <f>demand*IF(Demand!$E$44&lt;&gt;"",Demand!$E$44/100,IF(Demand!$E$49&lt;&gt;"",Demand!$E$49/100,0))</f>
        <v>173809.52380952379</v>
      </c>
      <c r="DU324" s="53">
        <f>demand*IF(Demand!$F$44&lt;&gt;"",Demand!$F$44/100,IF(Demand!$F$49&lt;&gt;"",Demand!$F$49/100,0))</f>
        <v>173809.52380952379</v>
      </c>
      <c r="DV324" s="53">
        <f>demand*IF(Demand!$G$44&lt;&gt;"",Demand!$G$44/100,IF(Demand!$G$49&lt;&gt;"",Demand!$G$49/100,0))</f>
        <v>173809.52380952379</v>
      </c>
      <c r="DW324" s="53">
        <f>demand*IF(Demand!$H$44&lt;&gt;"",Demand!$H$44/100,IF(Demand!$H$49&lt;&gt;"",Demand!$H$49/100,0))</f>
        <v>173809.52380952379</v>
      </c>
      <c r="DX324" s="53">
        <f>demand*IF(Demand!$I$44&lt;&gt;"",Demand!$I$44/100,IF(Demand!$I$49&lt;&gt;"",Demand!$I$49/100,0))</f>
        <v>173809.52380952379</v>
      </c>
      <c r="DY324" s="53">
        <f>demand*IF(Demand!$J$44&lt;&gt;"",Demand!$J$44/100,IF(Demand!$J$49&lt;&gt;"",Demand!$J$49/100,0))</f>
        <v>173809.52380952379</v>
      </c>
      <c r="DZ324" s="53">
        <f>demand*IF(Demand!$K$44&lt;&gt;"",Demand!$K$44/100,IF(Demand!$K$49&lt;&gt;"",Demand!$K$49/100,0))</f>
        <v>173809.52380952379</v>
      </c>
      <c r="EA324" s="53">
        <f>demand*IF(Demand!$L$44&lt;&gt;"",Demand!$L$44/100,IF(Demand!$L$49&lt;&gt;"",Demand!$L$49/100,0))</f>
        <v>173809.52380952379</v>
      </c>
      <c r="EB324" s="53">
        <f>demand*IF(Demand!$M$44&lt;&gt;"",Demand!$M$44/100,IF(Demand!$M$49&lt;&gt;"",Demand!$M$49/100,0))</f>
        <v>173809.52380952379</v>
      </c>
      <c r="EC324" s="53">
        <f>demand*IF(Demand!$N$44&lt;&gt;"",Demand!$N$44/100,IF(Demand!$N$49&lt;&gt;"",Demand!$N$49/100,0))</f>
        <v>173809.52380952379</v>
      </c>
      <c r="ED324" s="53">
        <f>demand*IF(Demand!$O$44&lt;&gt;"",Demand!$O$44/100,IF(Demand!$O$49&lt;&gt;"",Demand!$O$49/100,0))</f>
        <v>173809.52380952379</v>
      </c>
      <c r="EE324" s="53">
        <f>demand*IF(Demand!$P$44&lt;&gt;"",Demand!$P$44/100,IF(Demand!$P$49&lt;&gt;"",Demand!$P$49/100,0))</f>
        <v>173809.52380952379</v>
      </c>
      <c r="EF324" s="53">
        <f>demand*IF(Demand!$Q$44&lt;&gt;"",Demand!$Q$44/100,IF(Demand!$Q$49&lt;&gt;"",Demand!$Q$49/100,0))</f>
        <v>173809.52380952379</v>
      </c>
      <c r="EG324" s="53">
        <f>demand*IF(Demand!$R$44&lt;&gt;"",Demand!$R$44/100,IF(Demand!$R$49&lt;&gt;"",Demand!$R$49/100,0))</f>
        <v>173809.52380952379</v>
      </c>
      <c r="EH324" s="53">
        <f>demand*IF(Demand!$S$44&lt;&gt;"",Demand!$S$44/100,IF(Demand!$S$49&lt;&gt;"",Demand!$S$49/100,0))</f>
        <v>173809.52380952379</v>
      </c>
      <c r="EI324" s="53">
        <f>demand*IF(Demand!$T$44&lt;&gt;"",Demand!$T$44/100,IF(Demand!$T$49&lt;&gt;"",Demand!$T$49/100,0))</f>
        <v>173809.52380952379</v>
      </c>
      <c r="EJ324" s="53">
        <f>demand*IF(Demand!$U$44&lt;&gt;"",Demand!$U$44/100,IF(Demand!$U$49&lt;&gt;"",Demand!$U$49/100,0))</f>
        <v>173809.52380952379</v>
      </c>
      <c r="EK324" s="53">
        <f>demand*IF(Demand!$V$44&lt;&gt;"",Demand!$V$44/100,IF(Demand!$V$49&lt;&gt;"",Demand!$V$49/100,0))</f>
        <v>173809.52380952379</v>
      </c>
      <c r="EL324" s="53">
        <f>demand*IF(Demand!$W$44&lt;&gt;"",Demand!$W$44/100,IF(Demand!$W$49&lt;&gt;"",Demand!$W$49/100,0))</f>
        <v>173809.52380952379</v>
      </c>
      <c r="EM324" s="53">
        <f>demand*IF(Demand!$X$44&lt;&gt;"",Demand!$X$44/100,IF(Demand!$X$49&lt;&gt;"",Demand!$X$49/100,0))</f>
        <v>173809.52380952379</v>
      </c>
      <c r="EN324" s="402"/>
      <c r="EP324" s="18" t="s">
        <v>294</v>
      </c>
      <c r="EQ324" s="122">
        <f>EP236</f>
        <v>2</v>
      </c>
      <c r="ER324" s="122" t="str">
        <f>EP237</f>
        <v>lei3564</v>
      </c>
      <c r="ES324" s="210"/>
      <c r="ET324" s="122"/>
      <c r="EU324" s="8"/>
      <c r="EV324" s="52">
        <f>demand*IF(Demand!$D$44&lt;&gt;"",Demand!$D$44/100,IF(Demand!$D$49&lt;&gt;"",Demand!$D$49/100,0))</f>
        <v>173809.52380952379</v>
      </c>
      <c r="EW324" s="53">
        <f>demand*IF(Demand!$E$44&lt;&gt;"",Demand!$E$44/100,IF(Demand!$E$49&lt;&gt;"",Demand!$E$49/100,0))</f>
        <v>173809.52380952379</v>
      </c>
      <c r="EX324" s="53">
        <f>demand*IF(Demand!$F$44&lt;&gt;"",Demand!$F$44/100,IF(Demand!$F$49&lt;&gt;"",Demand!$F$49/100,0))</f>
        <v>173809.52380952379</v>
      </c>
      <c r="EY324" s="53">
        <f>demand*IF(Demand!$G$44&lt;&gt;"",Demand!$G$44/100,IF(Demand!$G$49&lt;&gt;"",Demand!$G$49/100,0))</f>
        <v>173809.52380952379</v>
      </c>
      <c r="EZ324" s="53">
        <f>demand*IF(Demand!$H$44&lt;&gt;"",Demand!$H$44/100,IF(Demand!$H$49&lt;&gt;"",Demand!$H$49/100,0))</f>
        <v>173809.52380952379</v>
      </c>
      <c r="FA324" s="53">
        <f>demand*IF(Demand!$I$44&lt;&gt;"",Demand!$I$44/100,IF(Demand!$I$49&lt;&gt;"",Demand!$I$49/100,0))</f>
        <v>173809.52380952379</v>
      </c>
      <c r="FB324" s="53">
        <f>demand*IF(Demand!$J$44&lt;&gt;"",Demand!$J$44/100,IF(Demand!$J$49&lt;&gt;"",Demand!$J$49/100,0))</f>
        <v>173809.52380952379</v>
      </c>
      <c r="FC324" s="53">
        <f>demand*IF(Demand!$K$44&lt;&gt;"",Demand!$K$44/100,IF(Demand!$K$49&lt;&gt;"",Demand!$K$49/100,0))</f>
        <v>173809.52380952379</v>
      </c>
      <c r="FD324" s="53">
        <f>demand*IF(Demand!$L$44&lt;&gt;"",Demand!$L$44/100,IF(Demand!$L$49&lt;&gt;"",Demand!$L$49/100,0))</f>
        <v>173809.52380952379</v>
      </c>
      <c r="FE324" s="53">
        <f>demand*IF(Demand!$M$44&lt;&gt;"",Demand!$M$44/100,IF(Demand!$M$49&lt;&gt;"",Demand!$M$49/100,0))</f>
        <v>173809.52380952379</v>
      </c>
      <c r="FF324" s="53">
        <f>demand*IF(Demand!$N$44&lt;&gt;"",Demand!$N$44/100,IF(Demand!$N$49&lt;&gt;"",Demand!$N$49/100,0))</f>
        <v>173809.52380952379</v>
      </c>
      <c r="FG324" s="53">
        <f>demand*IF(Demand!$O$44&lt;&gt;"",Demand!$O$44/100,IF(Demand!$O$49&lt;&gt;"",Demand!$O$49/100,0))</f>
        <v>173809.52380952379</v>
      </c>
      <c r="FH324" s="53">
        <f>demand*IF(Demand!$P$44&lt;&gt;"",Demand!$P$44/100,IF(Demand!$P$49&lt;&gt;"",Demand!$P$49/100,0))</f>
        <v>173809.52380952379</v>
      </c>
      <c r="FI324" s="53">
        <f>demand*IF(Demand!$Q$44&lt;&gt;"",Demand!$Q$44/100,IF(Demand!$Q$49&lt;&gt;"",Demand!$Q$49/100,0))</f>
        <v>173809.52380952379</v>
      </c>
      <c r="FJ324" s="53">
        <f>demand*IF(Demand!$R$44&lt;&gt;"",Demand!$R$44/100,IF(Demand!$R$49&lt;&gt;"",Demand!$R$49/100,0))</f>
        <v>173809.52380952379</v>
      </c>
      <c r="FK324" s="53">
        <f>demand*IF(Demand!$S$44&lt;&gt;"",Demand!$S$44/100,IF(Demand!$S$49&lt;&gt;"",Demand!$S$49/100,0))</f>
        <v>173809.52380952379</v>
      </c>
      <c r="FL324" s="53">
        <f>demand*IF(Demand!$T$44&lt;&gt;"",Demand!$T$44/100,IF(Demand!$T$49&lt;&gt;"",Demand!$T$49/100,0))</f>
        <v>173809.52380952379</v>
      </c>
      <c r="FM324" s="53">
        <f>demand*IF(Demand!$U$44&lt;&gt;"",Demand!$U$44/100,IF(Demand!$U$49&lt;&gt;"",Demand!$U$49/100,0))</f>
        <v>173809.52380952379</v>
      </c>
      <c r="FN324" s="53">
        <f>demand*IF(Demand!$V$44&lt;&gt;"",Demand!$V$44/100,IF(Demand!$V$49&lt;&gt;"",Demand!$V$49/100,0))</f>
        <v>173809.52380952379</v>
      </c>
      <c r="FO324" s="53">
        <f>demand*IF(Demand!$W$44&lt;&gt;"",Demand!$W$44/100,IF(Demand!$W$49&lt;&gt;"",Demand!$W$49/100,0))</f>
        <v>173809.52380952379</v>
      </c>
      <c r="FP324" s="53">
        <f>demand*IF(Demand!$X$44&lt;&gt;"",Demand!$X$44/100,IF(Demand!$X$49&lt;&gt;"",Demand!$X$49/100,0))</f>
        <v>173809.52380952379</v>
      </c>
      <c r="FQ324" s="402"/>
      <c r="FS324" s="18" t="s">
        <v>294</v>
      </c>
      <c r="FT324" s="122">
        <f>FS236</f>
        <v>2</v>
      </c>
      <c r="FU324" s="122" t="str">
        <f>FS237</f>
        <v>shop65</v>
      </c>
      <c r="FV324" s="210"/>
      <c r="FW324" s="122"/>
      <c r="FX324" s="8"/>
      <c r="FY324" s="52">
        <f>demand*IF(Demand!$D$44&lt;&gt;"",Demand!$D$44/100,IF(Demand!$D$49&lt;&gt;"",Demand!$D$49/100,0))</f>
        <v>173809.52380952379</v>
      </c>
      <c r="FZ324" s="53">
        <f>demand*IF(Demand!$E$44&lt;&gt;"",Demand!$E$44/100,IF(Demand!$E$49&lt;&gt;"",Demand!$E$49/100,0))</f>
        <v>173809.52380952379</v>
      </c>
      <c r="GA324" s="53">
        <f>demand*IF(Demand!$F$44&lt;&gt;"",Demand!$F$44/100,IF(Demand!$F$49&lt;&gt;"",Demand!$F$49/100,0))</f>
        <v>173809.52380952379</v>
      </c>
      <c r="GB324" s="53">
        <f>demand*IF(Demand!$G$44&lt;&gt;"",Demand!$G$44/100,IF(Demand!$G$49&lt;&gt;"",Demand!$G$49/100,0))</f>
        <v>173809.52380952379</v>
      </c>
      <c r="GC324" s="53">
        <f>demand*IF(Demand!$H$44&lt;&gt;"",Demand!$H$44/100,IF(Demand!$H$49&lt;&gt;"",Demand!$H$49/100,0))</f>
        <v>173809.52380952379</v>
      </c>
      <c r="GD324" s="53">
        <f>demand*IF(Demand!$I$44&lt;&gt;"",Demand!$I$44/100,IF(Demand!$I$49&lt;&gt;"",Demand!$I$49/100,0))</f>
        <v>173809.52380952379</v>
      </c>
      <c r="GE324" s="53">
        <f>demand*IF(Demand!$J$44&lt;&gt;"",Demand!$J$44/100,IF(Demand!$J$49&lt;&gt;"",Demand!$J$49/100,0))</f>
        <v>173809.52380952379</v>
      </c>
      <c r="GF324" s="53">
        <f>demand*IF(Demand!$K$44&lt;&gt;"",Demand!$K$44/100,IF(Demand!$K$49&lt;&gt;"",Demand!$K$49/100,0))</f>
        <v>173809.52380952379</v>
      </c>
      <c r="GG324" s="53">
        <f>demand*IF(Demand!$L$44&lt;&gt;"",Demand!$L$44/100,IF(Demand!$L$49&lt;&gt;"",Demand!$L$49/100,0))</f>
        <v>173809.52380952379</v>
      </c>
      <c r="GH324" s="53">
        <f>demand*IF(Demand!$M$44&lt;&gt;"",Demand!$M$44/100,IF(Demand!$M$49&lt;&gt;"",Demand!$M$49/100,0))</f>
        <v>173809.52380952379</v>
      </c>
      <c r="GI324" s="53">
        <f>demand*IF(Demand!$N$44&lt;&gt;"",Demand!$N$44/100,IF(Demand!$N$49&lt;&gt;"",Demand!$N$49/100,0))</f>
        <v>173809.52380952379</v>
      </c>
      <c r="GJ324" s="53">
        <f>demand*IF(Demand!$O$44&lt;&gt;"",Demand!$O$44/100,IF(Demand!$O$49&lt;&gt;"",Demand!$O$49/100,0))</f>
        <v>173809.52380952379</v>
      </c>
      <c r="GK324" s="53">
        <f>demand*IF(Demand!$P$44&lt;&gt;"",Demand!$P$44/100,IF(Demand!$P$49&lt;&gt;"",Demand!$P$49/100,0))</f>
        <v>173809.52380952379</v>
      </c>
      <c r="GL324" s="53">
        <f>demand*IF(Demand!$Q$44&lt;&gt;"",Demand!$Q$44/100,IF(Demand!$Q$49&lt;&gt;"",Demand!$Q$49/100,0))</f>
        <v>173809.52380952379</v>
      </c>
      <c r="GM324" s="53">
        <f>demand*IF(Demand!$R$44&lt;&gt;"",Demand!$R$44/100,IF(Demand!$R$49&lt;&gt;"",Demand!$R$49/100,0))</f>
        <v>173809.52380952379</v>
      </c>
      <c r="GN324" s="53">
        <f>demand*IF(Demand!$S$44&lt;&gt;"",Demand!$S$44/100,IF(Demand!$S$49&lt;&gt;"",Demand!$S$49/100,0))</f>
        <v>173809.52380952379</v>
      </c>
      <c r="GO324" s="53">
        <f>demand*IF(Demand!$T$44&lt;&gt;"",Demand!$T$44/100,IF(Demand!$T$49&lt;&gt;"",Demand!$T$49/100,0))</f>
        <v>173809.52380952379</v>
      </c>
      <c r="GP324" s="53">
        <f>demand*IF(Demand!$U$44&lt;&gt;"",Demand!$U$44/100,IF(Demand!$U$49&lt;&gt;"",Demand!$U$49/100,0))</f>
        <v>173809.52380952379</v>
      </c>
      <c r="GQ324" s="53">
        <f>demand*IF(Demand!$V$44&lt;&gt;"",Demand!$V$44/100,IF(Demand!$V$49&lt;&gt;"",Demand!$V$49/100,0))</f>
        <v>173809.52380952379</v>
      </c>
      <c r="GR324" s="53">
        <f>demand*IF(Demand!$W$44&lt;&gt;"",Demand!$W$44/100,IF(Demand!$W$49&lt;&gt;"",Demand!$W$49/100,0))</f>
        <v>173809.52380952379</v>
      </c>
      <c r="GS324" s="53">
        <f>demand*IF(Demand!$X$44&lt;&gt;"",Demand!$X$44/100,IF(Demand!$X$49&lt;&gt;"",Demand!$X$49/100,0))</f>
        <v>173809.52380952379</v>
      </c>
      <c r="GT324" s="402"/>
      <c r="GV324" s="18" t="s">
        <v>294</v>
      </c>
      <c r="GW324" s="122">
        <f>GV236</f>
        <v>2</v>
      </c>
      <c r="GX324" s="122" t="str">
        <f>GV237</f>
        <v>lei65</v>
      </c>
      <c r="GY324" s="210"/>
      <c r="GZ324" s="122"/>
      <c r="HA324" s="8"/>
      <c r="HB324" s="52">
        <f>demand*IF(Demand!$D$44&lt;&gt;"",Demand!$D$44/100,IF(Demand!$D$49&lt;&gt;"",Demand!$D$49/100,0))</f>
        <v>173809.52380952379</v>
      </c>
      <c r="HC324" s="53">
        <f>demand*IF(Demand!$E$44&lt;&gt;"",Demand!$E$44/100,IF(Demand!$E$49&lt;&gt;"",Demand!$E$49/100,0))</f>
        <v>173809.52380952379</v>
      </c>
      <c r="HD324" s="53">
        <f>demand*IF(Demand!$F$44&lt;&gt;"",Demand!$F$44/100,IF(Demand!$F$49&lt;&gt;"",Demand!$F$49/100,0))</f>
        <v>173809.52380952379</v>
      </c>
      <c r="HE324" s="53">
        <f>demand*IF(Demand!$G$44&lt;&gt;"",Demand!$G$44/100,IF(Demand!$G$49&lt;&gt;"",Demand!$G$49/100,0))</f>
        <v>173809.52380952379</v>
      </c>
      <c r="HF324" s="53">
        <f>demand*IF(Demand!$H$44&lt;&gt;"",Demand!$H$44/100,IF(Demand!$H$49&lt;&gt;"",Demand!$H$49/100,0))</f>
        <v>173809.52380952379</v>
      </c>
      <c r="HG324" s="53">
        <f>demand*IF(Demand!$I$44&lt;&gt;"",Demand!$I$44/100,IF(Demand!$I$49&lt;&gt;"",Demand!$I$49/100,0))</f>
        <v>173809.52380952379</v>
      </c>
      <c r="HH324" s="53">
        <f>demand*IF(Demand!$J$44&lt;&gt;"",Demand!$J$44/100,IF(Demand!$J$49&lt;&gt;"",Demand!$J$49/100,0))</f>
        <v>173809.52380952379</v>
      </c>
      <c r="HI324" s="53">
        <f>demand*IF(Demand!$K$44&lt;&gt;"",Demand!$K$44/100,IF(Demand!$K$49&lt;&gt;"",Demand!$K$49/100,0))</f>
        <v>173809.52380952379</v>
      </c>
      <c r="HJ324" s="53">
        <f>demand*IF(Demand!$L$44&lt;&gt;"",Demand!$L$44/100,IF(Demand!$L$49&lt;&gt;"",Demand!$L$49/100,0))</f>
        <v>173809.52380952379</v>
      </c>
      <c r="HK324" s="53">
        <f>demand*IF(Demand!$M$44&lt;&gt;"",Demand!$M$44/100,IF(Demand!$M$49&lt;&gt;"",Demand!$M$49/100,0))</f>
        <v>173809.52380952379</v>
      </c>
      <c r="HL324" s="53">
        <f>demand*IF(Demand!$N$44&lt;&gt;"",Demand!$N$44/100,IF(Demand!$N$49&lt;&gt;"",Demand!$N$49/100,0))</f>
        <v>173809.52380952379</v>
      </c>
      <c r="HM324" s="53">
        <f>demand*IF(Demand!$O$44&lt;&gt;"",Demand!$O$44/100,IF(Demand!$O$49&lt;&gt;"",Demand!$O$49/100,0))</f>
        <v>173809.52380952379</v>
      </c>
      <c r="HN324" s="53">
        <f>demand*IF(Demand!$P$44&lt;&gt;"",Demand!$P$44/100,IF(Demand!$P$49&lt;&gt;"",Demand!$P$49/100,0))</f>
        <v>173809.52380952379</v>
      </c>
      <c r="HO324" s="53">
        <f>demand*IF(Demand!$Q$44&lt;&gt;"",Demand!$Q$44/100,IF(Demand!$Q$49&lt;&gt;"",Demand!$Q$49/100,0))</f>
        <v>173809.52380952379</v>
      </c>
      <c r="HP324" s="53">
        <f>demand*IF(Demand!$R$44&lt;&gt;"",Demand!$R$44/100,IF(Demand!$R$49&lt;&gt;"",Demand!$R$49/100,0))</f>
        <v>173809.52380952379</v>
      </c>
      <c r="HQ324" s="53">
        <f>demand*IF(Demand!$S$44&lt;&gt;"",Demand!$S$44/100,IF(Demand!$S$49&lt;&gt;"",Demand!$S$49/100,0))</f>
        <v>173809.52380952379</v>
      </c>
      <c r="HR324" s="53">
        <f>demand*IF(Demand!$T$44&lt;&gt;"",Demand!$T$44/100,IF(Demand!$T$49&lt;&gt;"",Demand!$T$49/100,0))</f>
        <v>173809.52380952379</v>
      </c>
      <c r="HS324" s="53">
        <f>demand*IF(Demand!$U$44&lt;&gt;"",Demand!$U$44/100,IF(Demand!$U$49&lt;&gt;"",Demand!$U$49/100,0))</f>
        <v>173809.52380952379</v>
      </c>
      <c r="HT324" s="53">
        <f>demand*IF(Demand!$V$44&lt;&gt;"",Demand!$V$44/100,IF(Demand!$V$49&lt;&gt;"",Demand!$V$49/100,0))</f>
        <v>173809.52380952379</v>
      </c>
      <c r="HU324" s="53">
        <f>demand*IF(Demand!$W$44&lt;&gt;"",Demand!$W$44/100,IF(Demand!$W$49&lt;&gt;"",Demand!$W$49/100,0))</f>
        <v>173809.52380952379</v>
      </c>
      <c r="HV324" s="53">
        <f>demand*IF(Demand!$X$44&lt;&gt;"",Demand!$X$44/100,IF(Demand!$X$49&lt;&gt;"",Demand!$X$49/100,0))</f>
        <v>173809.52380952379</v>
      </c>
      <c r="HW324" s="402"/>
    </row>
    <row r="325" spans="1:231" ht="15">
      <c r="A325" s="18" t="s">
        <v>287</v>
      </c>
      <c r="B325" s="122">
        <f>A236</f>
        <v>2</v>
      </c>
      <c r="C325" s="122" t="str">
        <f>A237</f>
        <v>work1834</v>
      </c>
      <c r="D325" s="210"/>
      <c r="E325" s="122"/>
      <c r="F325" s="8"/>
      <c r="G325" s="52">
        <f t="shared" ref="G325" ca="1" si="1502">G321*G324</f>
        <v>12.782651049260609</v>
      </c>
      <c r="H325" s="53">
        <f t="shared" ref="H325" ca="1" si="1503">H321*H324</f>
        <v>21.086572906519066</v>
      </c>
      <c r="I325" s="53">
        <f t="shared" ref="I325" ca="1" si="1504">I321*I324</f>
        <v>34.786869552227714</v>
      </c>
      <c r="J325" s="53">
        <f t="shared" ref="J325" ca="1" si="1505">J321*J324</f>
        <v>57.390682388588154</v>
      </c>
      <c r="K325" s="53">
        <f t="shared" ref="K325" ca="1" si="1506">K321*K324</f>
        <v>94.682925741798883</v>
      </c>
      <c r="L325" s="53">
        <f t="shared" ref="L325" ca="1" si="1507">L321*L324</f>
        <v>156.20167963703454</v>
      </c>
      <c r="M325" s="53">
        <f t="shared" ref="M325" ca="1" si="1508">M321*M324</f>
        <v>257.66160910420001</v>
      </c>
      <c r="N325" s="53">
        <f t="shared" ref="N325" ca="1" si="1509">N321*N324</f>
        <v>424.92085639187854</v>
      </c>
      <c r="O325" s="53">
        <f t="shared" ref="O325" ca="1" si="1510">O321*O324</f>
        <v>700.43677596246607</v>
      </c>
      <c r="P325" s="53">
        <f t="shared" ref="P325" ca="1" si="1511">P321*P324</f>
        <v>1153.6691785729215</v>
      </c>
      <c r="Q325" s="53">
        <f t="shared" ref="Q325" ca="1" si="1512">Q321*Q324</f>
        <v>1897.5656670045614</v>
      </c>
      <c r="R325" s="53">
        <f t="shared" ref="R325" ca="1" si="1513">R321*R324</f>
        <v>3113.9320422625688</v>
      </c>
      <c r="S325" s="53">
        <f t="shared" ref="S325" ca="1" si="1514">S321*S324</f>
        <v>5090.4657436082762</v>
      </c>
      <c r="T325" s="53">
        <f t="shared" ref="T325" ca="1" si="1515">T321*T324</f>
        <v>8269.5085712318723</v>
      </c>
      <c r="U325" s="53">
        <f t="shared" ref="U325" ca="1" si="1516">U321*U324</f>
        <v>13298.393284975005</v>
      </c>
      <c r="V325" s="53">
        <f t="shared" ref="V325" ca="1" si="1517">V321*V324</f>
        <v>21045.023368011571</v>
      </c>
      <c r="W325" s="53">
        <f t="shared" ref="W325" ca="1" si="1518">W321*W324</f>
        <v>32493.130746165258</v>
      </c>
      <c r="X325" s="53">
        <f t="shared" ref="X325" ca="1" si="1519">X321*X324</f>
        <v>82447.600902300299</v>
      </c>
      <c r="Y325" s="53">
        <f t="shared" ref="Y325" ca="1" si="1520">Y321*Y324</f>
        <v>82447.600902300299</v>
      </c>
      <c r="Z325" s="53">
        <f t="shared" ref="Z325" ca="1" si="1521">Z321*Z324</f>
        <v>82447.600902300299</v>
      </c>
      <c r="AA325" s="53">
        <f t="shared" ref="AA325" ca="1" si="1522">AA321*AA324</f>
        <v>82447.600902300299</v>
      </c>
      <c r="AB325" s="402"/>
      <c r="AD325" s="18" t="s">
        <v>287</v>
      </c>
      <c r="AE325" s="122">
        <f>AD236</f>
        <v>2</v>
      </c>
      <c r="AF325" s="122" t="str">
        <f>AD237</f>
        <v>shop1834</v>
      </c>
      <c r="AG325" s="210"/>
      <c r="AH325" s="122"/>
      <c r="AI325" s="8"/>
      <c r="AJ325" s="52">
        <f t="shared" ref="AJ325" ca="1" si="1523">AJ321*AJ324</f>
        <v>6.3775312057403069</v>
      </c>
      <c r="AK325" s="53">
        <f t="shared" ref="AK325" ca="1" si="1524">AK321*AK324</f>
        <v>10.583529130431254</v>
      </c>
      <c r="AL325" s="53">
        <f t="shared" ref="AL325" ca="1" si="1525">AL321*AL324</f>
        <v>17.563547115098153</v>
      </c>
      <c r="AM325" s="53">
        <f t="shared" ref="AM325" ca="1" si="1526">AM321*AM324</f>
        <v>29.146936896117762</v>
      </c>
      <c r="AN325" s="53">
        <f t="shared" ref="AN325" ca="1" si="1527">AN321*AN324</f>
        <v>48.36872783418351</v>
      </c>
      <c r="AO325" s="53">
        <f t="shared" ref="AO325" ca="1" si="1528">AO321*AO324</f>
        <v>80.262821955201929</v>
      </c>
      <c r="AP325" s="53">
        <f t="shared" ref="AP325" ca="1" si="1529">AP321*AP324</f>
        <v>133.17437265028801</v>
      </c>
      <c r="AQ325" s="53">
        <f t="shared" ref="AQ325" ca="1" si="1530">AQ321*AQ324</f>
        <v>220.92645301103934</v>
      </c>
      <c r="AR325" s="53">
        <f t="shared" ref="AR325" ca="1" si="1531">AR321*AR324</f>
        <v>366.38406612937007</v>
      </c>
      <c r="AS325" s="53">
        <f t="shared" ref="AS325" ca="1" si="1532">AS321*AS324</f>
        <v>607.28077840689207</v>
      </c>
      <c r="AT325" s="53">
        <f t="shared" ref="AT325" ca="1" si="1533">AT321*AT324</f>
        <v>1005.6459864459858</v>
      </c>
      <c r="AU325" s="53">
        <f t="shared" ref="AU325" ca="1" si="1534">AU321*AU324</f>
        <v>1662.789489620011</v>
      </c>
      <c r="AV325" s="53">
        <f t="shared" ref="AV325" ca="1" si="1535">AV321*AV324</f>
        <v>2742.3933624849305</v>
      </c>
      <c r="AW325" s="53">
        <f t="shared" ref="AW325" ca="1" si="1536">AW321*AW324</f>
        <v>4504.1570202216517</v>
      </c>
      <c r="AX325" s="53">
        <f t="shared" ref="AX325" ca="1" si="1537">AX321*AX324</f>
        <v>7347.718126060674</v>
      </c>
      <c r="AY325" s="53">
        <f t="shared" ref="AY325" ca="1" si="1538">AY321*AY324</f>
        <v>11856.828326520244</v>
      </c>
      <c r="AZ325" s="53">
        <f t="shared" ref="AZ325" ca="1" si="1539">AZ321*AZ324</f>
        <v>18809.756357410839</v>
      </c>
      <c r="BA325" s="53">
        <f t="shared" ref="BA325" ca="1" si="1540">BA321*BA324</f>
        <v>83081.626212065952</v>
      </c>
      <c r="BB325" s="53">
        <f t="shared" ref="BB325" ca="1" si="1541">BB321*BB324</f>
        <v>83081.626212065952</v>
      </c>
      <c r="BC325" s="53">
        <f t="shared" ref="BC325" ca="1" si="1542">BC321*BC324</f>
        <v>83081.626212065952</v>
      </c>
      <c r="BD325" s="53">
        <f t="shared" ref="BD325" ca="1" si="1543">BD321*BD324</f>
        <v>83081.626212065952</v>
      </c>
      <c r="BE325" s="402"/>
      <c r="BG325" s="18" t="s">
        <v>287</v>
      </c>
      <c r="BH325" s="122">
        <f>BG236</f>
        <v>2</v>
      </c>
      <c r="BI325" s="122" t="str">
        <f>BG237</f>
        <v>lei1834</v>
      </c>
      <c r="BJ325" s="210"/>
      <c r="BK325" s="122"/>
      <c r="BL325" s="8"/>
      <c r="BM325" s="52">
        <f t="shared" ref="BM325" ca="1" si="1544">BM321*BM324</f>
        <v>12.745369784203122</v>
      </c>
      <c r="BN325" s="53">
        <f t="shared" ref="BN325" ca="1" si="1545">BN321*BN324</f>
        <v>21.044341009403443</v>
      </c>
      <c r="BO325" s="53">
        <f t="shared" ref="BO325" ca="1" si="1546">BO321*BO324</f>
        <v>34.748771690600456</v>
      </c>
      <c r="BP325" s="53">
        <f t="shared" ref="BP325" ca="1" si="1547">BP321*BP324</f>
        <v>57.379449585105476</v>
      </c>
      <c r="BQ325" s="53">
        <f t="shared" ref="BQ325" ca="1" si="1548">BQ321*BQ324</f>
        <v>94.748477740330927</v>
      </c>
      <c r="BR325" s="53">
        <f t="shared" ref="BR325" ca="1" si="1549">BR321*BR324</f>
        <v>156.44592517907151</v>
      </c>
      <c r="BS325" s="53">
        <f t="shared" ref="BS325" ca="1" si="1550">BS321*BS324</f>
        <v>258.28242276268179</v>
      </c>
      <c r="BT325" s="53">
        <f t="shared" ref="BT325" ca="1" si="1551">BT321*BT324</f>
        <v>426.28696127322104</v>
      </c>
      <c r="BU325" s="53">
        <f t="shared" ref="BU325" ca="1" si="1552">BU321*BU324</f>
        <v>703.20770626525984</v>
      </c>
      <c r="BV325" s="53">
        <f t="shared" ref="BV325" ca="1" si="1553">BV321*BV324</f>
        <v>1158.9672177475261</v>
      </c>
      <c r="BW325" s="53">
        <f t="shared" ref="BW325" ca="1" si="1554">BW321*BW324</f>
        <v>1907.1632712306471</v>
      </c>
      <c r="BX325" s="53">
        <f t="shared" ref="BX325" ca="1" si="1555">BX321*BX324</f>
        <v>3130.2644020083303</v>
      </c>
      <c r="BY325" s="53">
        <f t="shared" ref="BY325" ca="1" si="1556">BY321*BY324</f>
        <v>5115.8242736386874</v>
      </c>
      <c r="BZ325" s="53">
        <f t="shared" ref="BZ325" ca="1" si="1557">BZ321*BZ324</f>
        <v>8302.5961452695501</v>
      </c>
      <c r="CA325" s="53">
        <f t="shared" ref="CA325" ca="1" si="1558">CA321*CA324</f>
        <v>13323.814265711593</v>
      </c>
      <c r="CB325" s="53">
        <f t="shared" ref="CB325" ca="1" si="1559">CB321*CB324</f>
        <v>21006.880258434521</v>
      </c>
      <c r="CC325" s="53">
        <f t="shared" ref="CC325" ca="1" si="1560">CC321*CC324</f>
        <v>32240.989807582191</v>
      </c>
      <c r="CD325" s="53">
        <f t="shared" ref="CD325" ca="1" si="1561">CD321*CD324</f>
        <v>79014.305256145424</v>
      </c>
      <c r="CE325" s="53">
        <f t="shared" ref="CE325" ca="1" si="1562">CE321*CE324</f>
        <v>79014.305256145424</v>
      </c>
      <c r="CF325" s="53">
        <f t="shared" ref="CF325" ca="1" si="1563">CF321*CF324</f>
        <v>79014.305256145424</v>
      </c>
      <c r="CG325" s="53">
        <f t="shared" ref="CG325" ca="1" si="1564">CG321*CG324</f>
        <v>79014.305256145424</v>
      </c>
      <c r="CH325" s="402"/>
      <c r="CJ325" s="18" t="s">
        <v>287</v>
      </c>
      <c r="CK325" s="122">
        <f>CJ236</f>
        <v>2</v>
      </c>
      <c r="CL325" s="122" t="str">
        <f>CJ237</f>
        <v>work3564</v>
      </c>
      <c r="CM325" s="210"/>
      <c r="CN325" s="122"/>
      <c r="CO325" s="8"/>
      <c r="CP325" s="52">
        <f t="shared" ref="CP325" ca="1" si="1565">CP321*CP324</f>
        <v>9.278023518534372</v>
      </c>
      <c r="CQ325" s="53">
        <f t="shared" ref="CQ325" ca="1" si="1566">CQ321*CQ324</f>
        <v>15.341772754398502</v>
      </c>
      <c r="CR325" s="53">
        <f t="shared" ref="CR325" ca="1" si="1567">CR321*CR324</f>
        <v>25.369675314252358</v>
      </c>
      <c r="CS325" s="53">
        <f t="shared" ref="CS325" ca="1" si="1568">CS321*CS324</f>
        <v>41.953350334455955</v>
      </c>
      <c r="CT325" s="53">
        <f t="shared" ref="CT325" ca="1" si="1569">CT321*CT324</f>
        <v>69.377631983065342</v>
      </c>
      <c r="CU325" s="53">
        <f t="shared" ref="CU325" ca="1" si="1570">CU321*CU324</f>
        <v>114.72414491388996</v>
      </c>
      <c r="CV325" s="53">
        <f t="shared" ref="CV325" ca="1" si="1571">CV321*CV324</f>
        <v>189.68900101184698</v>
      </c>
      <c r="CW325" s="53">
        <f t="shared" ref="CW325" ca="1" si="1572">CW321*CW324</f>
        <v>313.56744766238018</v>
      </c>
      <c r="CX325" s="53">
        <f t="shared" ref="CX325" ca="1" si="1573">CX321*CX324</f>
        <v>518.12907584393304</v>
      </c>
      <c r="CY325" s="53">
        <f t="shared" ref="CY325" ca="1" si="1574">CY321*CY324</f>
        <v>855.51102479961276</v>
      </c>
      <c r="CZ325" s="53">
        <f t="shared" ref="CZ325" ca="1" si="1575">CZ321*CZ324</f>
        <v>1410.806357170768</v>
      </c>
      <c r="DA325" s="53">
        <f t="shared" ref="DA325" ca="1" si="1576">DA321*DA324</f>
        <v>2321.6230223065459</v>
      </c>
      <c r="DB325" s="53">
        <f t="shared" ref="DB325" ca="1" si="1577">DB321*DB324</f>
        <v>3807.0859278894532</v>
      </c>
      <c r="DC325" s="53">
        <f t="shared" ref="DC325" ca="1" si="1578">DC321*DC324</f>
        <v>6207.171770312586</v>
      </c>
      <c r="DD325" s="53">
        <f t="shared" ref="DD325" ca="1" si="1579">DD321*DD324</f>
        <v>10026.502162788074</v>
      </c>
      <c r="DE325" s="53">
        <f t="shared" ref="DE325" ca="1" si="1580">DE321*DE324</f>
        <v>15958.299398335383</v>
      </c>
      <c r="DF325" s="53">
        <f t="shared" ref="DF325" ca="1" si="1581">DF321*DF324</f>
        <v>24827.626632998399</v>
      </c>
      <c r="DG325" s="53">
        <f t="shared" ref="DG325" ca="1" si="1582">DG321*DG324</f>
        <v>76783.852933695132</v>
      </c>
      <c r="DH325" s="53">
        <f t="shared" ref="DH325" ca="1" si="1583">DH321*DH324</f>
        <v>76783.852933695132</v>
      </c>
      <c r="DI325" s="53">
        <f t="shared" ref="DI325" ca="1" si="1584">DI321*DI324</f>
        <v>76783.852933695132</v>
      </c>
      <c r="DJ325" s="53">
        <f t="shared" ref="DJ325" ca="1" si="1585">DJ321*DJ324</f>
        <v>76783.852933695132</v>
      </c>
      <c r="DK325" s="402"/>
      <c r="DM325" s="18" t="s">
        <v>287</v>
      </c>
      <c r="DN325" s="122">
        <f>DM236</f>
        <v>2</v>
      </c>
      <c r="DO325" s="122" t="str">
        <f>DM237</f>
        <v>shop3564</v>
      </c>
      <c r="DP325" s="210"/>
      <c r="DQ325" s="122"/>
      <c r="DR325" s="8"/>
      <c r="DS325" s="52">
        <f t="shared" ref="DS325" ca="1" si="1586">DS321*DS324</f>
        <v>12.227280239796388</v>
      </c>
      <c r="DT325" s="53">
        <f t="shared" ref="DT325" ca="1" si="1587">DT321*DT324</f>
        <v>20.162366645472702</v>
      </c>
      <c r="DU325" s="53">
        <f t="shared" ref="DU325" ca="1" si="1588">DU321*DU324</f>
        <v>33.24901562858534</v>
      </c>
      <c r="DV325" s="53">
        <f t="shared" ref="DV325" ca="1" si="1589">DV321*DV324</f>
        <v>54.832075126981493</v>
      </c>
      <c r="DW325" s="53">
        <f t="shared" ref="DW325" ca="1" si="1590">DW321*DW324</f>
        <v>90.426895574352102</v>
      </c>
      <c r="DX325" s="53">
        <f t="shared" ref="DX325" ca="1" si="1591">DX321*DX324</f>
        <v>149.12435967839608</v>
      </c>
      <c r="DY325" s="53">
        <f t="shared" ref="DY325" ca="1" si="1592">DY321*DY324</f>
        <v>245.89871609402462</v>
      </c>
      <c r="DZ325" s="53">
        <f t="shared" ref="DZ325" ca="1" si="1593">DZ321*DZ324</f>
        <v>405.38622365202082</v>
      </c>
      <c r="EA325" s="53">
        <f t="shared" ref="EA325" ca="1" si="1594">EA321*EA324</f>
        <v>668.03875774451546</v>
      </c>
      <c r="EB325" s="53">
        <f t="shared" ref="EB325" ca="1" si="1595">EB321*EB324</f>
        <v>1100.0543968988036</v>
      </c>
      <c r="EC325" s="53">
        <f t="shared" ref="EC325" ca="1" si="1596">EC321*EC324</f>
        <v>1809.1569377477474</v>
      </c>
      <c r="ED325" s="53">
        <f t="shared" ref="ED325" ca="1" si="1597">ED321*ED324</f>
        <v>2969.0047911758993</v>
      </c>
      <c r="EE325" s="53">
        <f t="shared" ref="EE325" ca="1" si="1598">EE321*EE324</f>
        <v>4855.1715826596937</v>
      </c>
      <c r="EF325" s="53">
        <f t="shared" ref="EF325" ca="1" si="1599">EF321*EF324</f>
        <v>7893.487721920741</v>
      </c>
      <c r="EG325" s="53">
        <f t="shared" ref="EG325" ca="1" si="1600">EG321*EG324</f>
        <v>12712.723239396155</v>
      </c>
      <c r="EH325" s="53">
        <f t="shared" ref="EH325" ca="1" si="1601">EH321*EH324</f>
        <v>20169.84077317316</v>
      </c>
      <c r="EI325" s="53">
        <f t="shared" ref="EI325" ca="1" si="1602">EI321*EI324</f>
        <v>31268.870689765754</v>
      </c>
      <c r="EJ325" s="53">
        <f t="shared" ref="EJ325" ca="1" si="1603">EJ321*EJ324</f>
        <v>83256.161423675891</v>
      </c>
      <c r="EK325" s="53">
        <f t="shared" ref="EK325" ca="1" si="1604">EK321*EK324</f>
        <v>83256.161423675891</v>
      </c>
      <c r="EL325" s="53">
        <f t="shared" ref="EL325" ca="1" si="1605">EL321*EL324</f>
        <v>83256.161423675891</v>
      </c>
      <c r="EM325" s="53">
        <f t="shared" ref="EM325" ca="1" si="1606">EM321*EM324</f>
        <v>83256.161423675891</v>
      </c>
      <c r="EN325" s="402"/>
      <c r="EP325" s="18" t="s">
        <v>287</v>
      </c>
      <c r="EQ325" s="122">
        <f>EP236</f>
        <v>2</v>
      </c>
      <c r="ER325" s="122" t="str">
        <f>EP237</f>
        <v>lei3564</v>
      </c>
      <c r="ES325" s="210"/>
      <c r="ET325" s="122"/>
      <c r="EU325" s="8"/>
      <c r="EV325" s="52">
        <f t="shared" ref="EV325" ca="1" si="1607">EV321*EV324</f>
        <v>11.175277966253462</v>
      </c>
      <c r="EW325" s="53">
        <f t="shared" ref="EW325" ca="1" si="1608">EW321*EW324</f>
        <v>18.439074147112994</v>
      </c>
      <c r="EX325" s="53">
        <f t="shared" ref="EX325" ca="1" si="1609">EX321*EX324</f>
        <v>30.426025912272305</v>
      </c>
      <c r="EY325" s="53">
        <f t="shared" ref="EY325" ca="1" si="1610">EY321*EY324</f>
        <v>50.207665119697992</v>
      </c>
      <c r="EZ325" s="53">
        <f t="shared" ref="EZ325" ca="1" si="1611">EZ321*EZ324</f>
        <v>82.851916830808406</v>
      </c>
      <c r="FA325" s="53">
        <f t="shared" ref="FA325" ca="1" si="1612">FA321*FA324</f>
        <v>136.7177361473874</v>
      </c>
      <c r="FB325" s="53">
        <f t="shared" ref="FB325" ca="1" si="1613">FB321*FB324</f>
        <v>225.58348579962919</v>
      </c>
      <c r="FC325" s="53">
        <f t="shared" ref="FC325" ca="1" si="1614">FC321*FC324</f>
        <v>372.13546963262337</v>
      </c>
      <c r="FD325" s="53">
        <f t="shared" ref="FD325" ca="1" si="1615">FD321*FD324</f>
        <v>613.65691815032608</v>
      </c>
      <c r="FE325" s="53">
        <f t="shared" ref="FE325" ca="1" si="1616">FE321*FE324</f>
        <v>1011.2262870490201</v>
      </c>
      <c r="FF325" s="53">
        <f t="shared" ref="FF325" ca="1" si="1617">FF321*FF324</f>
        <v>1664.3744252894912</v>
      </c>
      <c r="FG325" s="53">
        <f t="shared" ref="FG325" ca="1" si="1618">FG321*FG324</f>
        <v>2733.8586661785835</v>
      </c>
      <c r="FH325" s="53">
        <f t="shared" ref="FH325" ca="1" si="1619">FH321*FH324</f>
        <v>4475.490745756807</v>
      </c>
      <c r="FI325" s="53">
        <f t="shared" ref="FI325" ca="1" si="1620">FI321*FI324</f>
        <v>7286.2582059502147</v>
      </c>
      <c r="FJ325" s="53">
        <f t="shared" ref="FJ325" ca="1" si="1621">FJ321*FJ324</f>
        <v>11756.424991538715</v>
      </c>
      <c r="FK325" s="53">
        <f t="shared" ref="FK325" ca="1" si="1622">FK321*FK324</f>
        <v>18700.234052851742</v>
      </c>
      <c r="FL325" s="53">
        <f t="shared" ref="FL325" ca="1" si="1623">FL321*FL324</f>
        <v>29094.509018463243</v>
      </c>
      <c r="FM325" s="53">
        <f t="shared" ref="FM325" ca="1" si="1624">FM321*FM324</f>
        <v>82644.543148321754</v>
      </c>
      <c r="FN325" s="53">
        <f t="shared" ref="FN325" ca="1" si="1625">FN321*FN324</f>
        <v>82644.543148321754</v>
      </c>
      <c r="FO325" s="53">
        <f t="shared" ref="FO325" ca="1" si="1626">FO321*FO324</f>
        <v>82644.543148321754</v>
      </c>
      <c r="FP325" s="53">
        <f t="shared" ref="FP325" ca="1" si="1627">FP321*FP324</f>
        <v>82644.543148321754</v>
      </c>
      <c r="FQ325" s="402"/>
      <c r="FS325" s="18" t="s">
        <v>287</v>
      </c>
      <c r="FT325" s="122">
        <f>FS236</f>
        <v>2</v>
      </c>
      <c r="FU325" s="122" t="str">
        <f>FS237</f>
        <v>shop65</v>
      </c>
      <c r="FV325" s="210"/>
      <c r="FW325" s="122"/>
      <c r="FX325" s="8"/>
      <c r="FY325" s="52">
        <f t="shared" ref="FY325" ca="1" si="1628">FY321*FY324</f>
        <v>18.765268544290311</v>
      </c>
      <c r="FZ325" s="53">
        <f t="shared" ref="FZ325" ca="1" si="1629">FZ321*FZ324</f>
        <v>30.921919178920401</v>
      </c>
      <c r="GA325" s="53">
        <f t="shared" ref="GA325" ca="1" si="1630">GA321*GA324</f>
        <v>50.95636735818676</v>
      </c>
      <c r="GB325" s="53">
        <f t="shared" ref="GB325" ca="1" si="1631">GB321*GB324</f>
        <v>83.973067192526088</v>
      </c>
      <c r="GC325" s="53">
        <f t="shared" ref="GC325" ca="1" si="1632">GC321*GC324</f>
        <v>138.37998707602554</v>
      </c>
      <c r="GD325" s="53">
        <f t="shared" ref="GD325" ca="1" si="1633">GD321*GD324</f>
        <v>228.01787982400941</v>
      </c>
      <c r="GE325" s="53">
        <f t="shared" ref="GE325" ca="1" si="1634">GE321*GE324</f>
        <v>375.64575846351642</v>
      </c>
      <c r="GF325" s="53">
        <f t="shared" ref="GF325" ca="1" si="1635">GF321*GF324</f>
        <v>618.6177323307885</v>
      </c>
      <c r="GG325" s="53">
        <f t="shared" ref="GG325" ca="1" si="1636">GG321*GG324</f>
        <v>1018.0507343510334</v>
      </c>
      <c r="GH325" s="53">
        <f t="shared" ref="GH325" ca="1" si="1637">GH321*GH324</f>
        <v>1673.4175921033211</v>
      </c>
      <c r="GI325" s="53">
        <f t="shared" ref="GI325" ca="1" si="1638">GI321*GI324</f>
        <v>2745.2037718913211</v>
      </c>
      <c r="GJ325" s="53">
        <f t="shared" ref="GJ325" ca="1" si="1639">GJ321*GJ324</f>
        <v>82124.189567524154</v>
      </c>
      <c r="GK325" s="53">
        <f t="shared" ref="GK325" ca="1" si="1640">GK321*GK324</f>
        <v>82124.189567524154</v>
      </c>
      <c r="GL325" s="53">
        <f t="shared" ref="GL325" ca="1" si="1641">GL321*GL324</f>
        <v>82124.189567524154</v>
      </c>
      <c r="GM325" s="53">
        <f t="shared" ref="GM325" ca="1" si="1642">GM321*GM324</f>
        <v>82124.189567524154</v>
      </c>
      <c r="GN325" s="53">
        <f t="shared" ref="GN325" ca="1" si="1643">GN321*GN324</f>
        <v>82124.189567524154</v>
      </c>
      <c r="GO325" s="53">
        <f t="shared" ref="GO325" ca="1" si="1644">GO321*GO324</f>
        <v>82124.189567524154</v>
      </c>
      <c r="GP325" s="53">
        <f t="shared" ref="GP325" ca="1" si="1645">GP321*GP324</f>
        <v>82124.189567524154</v>
      </c>
      <c r="GQ325" s="53">
        <f t="shared" ref="GQ325" ca="1" si="1646">GQ321*GQ324</f>
        <v>82124.189567524154</v>
      </c>
      <c r="GR325" s="53">
        <f t="shared" ref="GR325" ca="1" si="1647">GR321*GR324</f>
        <v>82124.189567524154</v>
      </c>
      <c r="GS325" s="53">
        <f t="shared" ref="GS325" ca="1" si="1648">GS321*GS324</f>
        <v>82124.189567524154</v>
      </c>
      <c r="GT325" s="402"/>
      <c r="GV325" s="18" t="s">
        <v>287</v>
      </c>
      <c r="GW325" s="122">
        <f>GV236</f>
        <v>2</v>
      </c>
      <c r="GX325" s="122" t="str">
        <f>GV237</f>
        <v>lei65</v>
      </c>
      <c r="GY325" s="210"/>
      <c r="GZ325" s="122"/>
      <c r="HA325" s="8"/>
      <c r="HB325" s="52">
        <f t="shared" ref="HB325" ca="1" si="1649">HB321*HB324</f>
        <v>25.635212767957242</v>
      </c>
      <c r="HC325" s="53">
        <f t="shared" ref="HC325" ca="1" si="1650">HC321*HC324</f>
        <v>42.053349578046664</v>
      </c>
      <c r="HD325" s="53">
        <f t="shared" ref="HD325" ca="1" si="1651">HD321*HD324</f>
        <v>68.988023177159022</v>
      </c>
      <c r="HE325" s="53">
        <f t="shared" ref="HE325" ca="1" si="1652">HE321*HE324</f>
        <v>113.17291937732244</v>
      </c>
      <c r="HF325" s="53">
        <f t="shared" ref="HF325" ca="1" si="1653">HF321*HF324</f>
        <v>185.64549600007683</v>
      </c>
      <c r="HG325" s="53">
        <f t="shared" ref="HG325" ca="1" si="1654">HG321*HG324</f>
        <v>304.48240266727601</v>
      </c>
      <c r="HH325" s="53">
        <f t="shared" ref="HH325" ca="1" si="1655">HH321*HH324</f>
        <v>499.24629701354331</v>
      </c>
      <c r="HI325" s="53">
        <f t="shared" ref="HI325" ca="1" si="1656">HI321*HI324</f>
        <v>818.16802479245007</v>
      </c>
      <c r="HJ325" s="53">
        <f t="shared" ref="HJ325" ca="1" si="1657">HJ321*HJ324</f>
        <v>1339.6211310259014</v>
      </c>
      <c r="HK325" s="53">
        <f t="shared" ref="HK325" ca="1" si="1658">HK321*HK324</f>
        <v>2190.11826385118</v>
      </c>
      <c r="HL325" s="53">
        <f t="shared" ref="HL325" ca="1" si="1659">HL321*HL324</f>
        <v>3571.6456879738457</v>
      </c>
      <c r="HM325" s="53">
        <f t="shared" ref="HM325" ca="1" si="1660">HM321*HM324</f>
        <v>84254.771734467955</v>
      </c>
      <c r="HN325" s="53">
        <f t="shared" ref="HN325" ca="1" si="1661">HN321*HN324</f>
        <v>84254.771734467955</v>
      </c>
      <c r="HO325" s="53">
        <f t="shared" ref="HO325" ca="1" si="1662">HO321*HO324</f>
        <v>84254.771734467955</v>
      </c>
      <c r="HP325" s="53">
        <f t="shared" ref="HP325" ca="1" si="1663">HP321*HP324</f>
        <v>84254.771734467955</v>
      </c>
      <c r="HQ325" s="53">
        <f t="shared" ref="HQ325" ca="1" si="1664">HQ321*HQ324</f>
        <v>84254.771734467955</v>
      </c>
      <c r="HR325" s="53">
        <f t="shared" ref="HR325" ca="1" si="1665">HR321*HR324</f>
        <v>84254.771734467955</v>
      </c>
      <c r="HS325" s="53">
        <f t="shared" ref="HS325" ca="1" si="1666">HS321*HS324</f>
        <v>84254.771734467955</v>
      </c>
      <c r="HT325" s="53">
        <f t="shared" ref="HT325" ca="1" si="1667">HT321*HT324</f>
        <v>84254.771734467955</v>
      </c>
      <c r="HU325" s="53">
        <f t="shared" ref="HU325" ca="1" si="1668">HU321*HU324</f>
        <v>84254.771734467955</v>
      </c>
      <c r="HV325" s="53">
        <f t="shared" ref="HV325" ca="1" si="1669">HV321*HV324</f>
        <v>84254.771734467955</v>
      </c>
      <c r="HW325" s="402"/>
    </row>
    <row r="326" spans="1:231" ht="15">
      <c r="A326" s="18" t="s">
        <v>288</v>
      </c>
      <c r="B326" s="122">
        <f>A236</f>
        <v>2</v>
      </c>
      <c r="C326" s="122" t="str">
        <f>A237</f>
        <v>work1834</v>
      </c>
      <c r="D326" s="210"/>
      <c r="E326" s="122"/>
      <c r="F326" s="8"/>
      <c r="G326" s="52">
        <f ca="1">IF(G302="Road",G322*G324,0)</f>
        <v>0</v>
      </c>
      <c r="H326" s="53">
        <f t="shared" ref="H326:AA326" ca="1" si="1670">IF(H302="Road",H322*H324,0)</f>
        <v>0</v>
      </c>
      <c r="I326" s="53">
        <f t="shared" ca="1" si="1670"/>
        <v>0</v>
      </c>
      <c r="J326" s="53">
        <f t="shared" ca="1" si="1670"/>
        <v>0</v>
      </c>
      <c r="K326" s="53">
        <f t="shared" ca="1" si="1670"/>
        <v>0</v>
      </c>
      <c r="L326" s="53">
        <f t="shared" ca="1" si="1670"/>
        <v>0</v>
      </c>
      <c r="M326" s="53">
        <f t="shared" ca="1" si="1670"/>
        <v>0</v>
      </c>
      <c r="N326" s="53">
        <f t="shared" ca="1" si="1670"/>
        <v>0</v>
      </c>
      <c r="O326" s="53">
        <f t="shared" ca="1" si="1670"/>
        <v>0</v>
      </c>
      <c r="P326" s="53">
        <f t="shared" ca="1" si="1670"/>
        <v>0</v>
      </c>
      <c r="Q326" s="53">
        <f t="shared" ca="1" si="1670"/>
        <v>0</v>
      </c>
      <c r="R326" s="53">
        <f t="shared" ca="1" si="1670"/>
        <v>0</v>
      </c>
      <c r="S326" s="53">
        <f t="shared" ca="1" si="1670"/>
        <v>0</v>
      </c>
      <c r="T326" s="53">
        <f t="shared" ca="1" si="1670"/>
        <v>0</v>
      </c>
      <c r="U326" s="53">
        <f t="shared" ca="1" si="1670"/>
        <v>0</v>
      </c>
      <c r="V326" s="53">
        <f t="shared" ca="1" si="1670"/>
        <v>0</v>
      </c>
      <c r="W326" s="53">
        <f t="shared" ca="1" si="1670"/>
        <v>0</v>
      </c>
      <c r="X326" s="53">
        <f t="shared" ca="1" si="1670"/>
        <v>82446.857208852409</v>
      </c>
      <c r="Y326" s="53">
        <f t="shared" ca="1" si="1670"/>
        <v>82446.857208852409</v>
      </c>
      <c r="Z326" s="53">
        <f t="shared" ca="1" si="1670"/>
        <v>82446.857208852409</v>
      </c>
      <c r="AA326" s="53">
        <f t="shared" ca="1" si="1670"/>
        <v>82446.857208852409</v>
      </c>
      <c r="AB326" s="402"/>
      <c r="AD326" s="18" t="s">
        <v>288</v>
      </c>
      <c r="AE326" s="122">
        <f>AD236</f>
        <v>2</v>
      </c>
      <c r="AF326" s="122" t="str">
        <f>AD237</f>
        <v>shop1834</v>
      </c>
      <c r="AG326" s="210"/>
      <c r="AH326" s="122"/>
      <c r="AI326" s="8"/>
      <c r="AJ326" s="52">
        <f ca="1">IF(AJ302="Road",AJ322*AJ324,0)</f>
        <v>0</v>
      </c>
      <c r="AK326" s="53">
        <f t="shared" ref="AK326:BD326" ca="1" si="1671">IF(AK302="Road",AK322*AK324,0)</f>
        <v>0</v>
      </c>
      <c r="AL326" s="53">
        <f t="shared" ca="1" si="1671"/>
        <v>0</v>
      </c>
      <c r="AM326" s="53">
        <f t="shared" ca="1" si="1671"/>
        <v>0</v>
      </c>
      <c r="AN326" s="53">
        <f t="shared" ca="1" si="1671"/>
        <v>0</v>
      </c>
      <c r="AO326" s="53">
        <f t="shared" ca="1" si="1671"/>
        <v>0</v>
      </c>
      <c r="AP326" s="53">
        <f t="shared" ca="1" si="1671"/>
        <v>0</v>
      </c>
      <c r="AQ326" s="53">
        <f t="shared" ca="1" si="1671"/>
        <v>0</v>
      </c>
      <c r="AR326" s="53">
        <f t="shared" ca="1" si="1671"/>
        <v>0</v>
      </c>
      <c r="AS326" s="53">
        <f t="shared" ca="1" si="1671"/>
        <v>0</v>
      </c>
      <c r="AT326" s="53">
        <f t="shared" ca="1" si="1671"/>
        <v>0</v>
      </c>
      <c r="AU326" s="53">
        <f t="shared" ca="1" si="1671"/>
        <v>0</v>
      </c>
      <c r="AV326" s="53">
        <f t="shared" ca="1" si="1671"/>
        <v>0</v>
      </c>
      <c r="AW326" s="53">
        <f t="shared" ca="1" si="1671"/>
        <v>0</v>
      </c>
      <c r="AX326" s="53">
        <f t="shared" ca="1" si="1671"/>
        <v>0</v>
      </c>
      <c r="AY326" s="53">
        <f t="shared" ca="1" si="1671"/>
        <v>0</v>
      </c>
      <c r="AZ326" s="53">
        <f t="shared" ca="1" si="1671"/>
        <v>0</v>
      </c>
      <c r="BA326" s="53">
        <f t="shared" ca="1" si="1671"/>
        <v>83080.871562670742</v>
      </c>
      <c r="BB326" s="53">
        <f t="shared" ca="1" si="1671"/>
        <v>83080.871562670742</v>
      </c>
      <c r="BC326" s="53">
        <f t="shared" ca="1" si="1671"/>
        <v>83080.871562670742</v>
      </c>
      <c r="BD326" s="53">
        <f t="shared" ca="1" si="1671"/>
        <v>83080.871562670742</v>
      </c>
      <c r="BE326" s="402"/>
      <c r="BG326" s="18" t="s">
        <v>288</v>
      </c>
      <c r="BH326" s="122">
        <f>BG236</f>
        <v>2</v>
      </c>
      <c r="BI326" s="122" t="str">
        <f>BG237</f>
        <v>lei1834</v>
      </c>
      <c r="BJ326" s="210"/>
      <c r="BK326" s="122"/>
      <c r="BL326" s="8"/>
      <c r="BM326" s="52">
        <f ca="1">IF(BM302="Road",BM322*BM324,0)</f>
        <v>0</v>
      </c>
      <c r="BN326" s="53">
        <f t="shared" ref="BN326:CG326" ca="1" si="1672">IF(BN302="Road",BN322*BN324,0)</f>
        <v>0</v>
      </c>
      <c r="BO326" s="53">
        <f t="shared" ca="1" si="1672"/>
        <v>0</v>
      </c>
      <c r="BP326" s="53">
        <f t="shared" ca="1" si="1672"/>
        <v>0</v>
      </c>
      <c r="BQ326" s="53">
        <f t="shared" ca="1" si="1672"/>
        <v>0</v>
      </c>
      <c r="BR326" s="53">
        <f t="shared" ca="1" si="1672"/>
        <v>0</v>
      </c>
      <c r="BS326" s="53">
        <f t="shared" ca="1" si="1672"/>
        <v>0</v>
      </c>
      <c r="BT326" s="53">
        <f t="shared" ca="1" si="1672"/>
        <v>0</v>
      </c>
      <c r="BU326" s="53">
        <f t="shared" ca="1" si="1672"/>
        <v>0</v>
      </c>
      <c r="BV326" s="53">
        <f t="shared" ca="1" si="1672"/>
        <v>0</v>
      </c>
      <c r="BW326" s="53">
        <f t="shared" ca="1" si="1672"/>
        <v>0</v>
      </c>
      <c r="BX326" s="53">
        <f t="shared" ca="1" si="1672"/>
        <v>0</v>
      </c>
      <c r="BY326" s="53">
        <f t="shared" ca="1" si="1672"/>
        <v>0</v>
      </c>
      <c r="BZ326" s="53">
        <f t="shared" ca="1" si="1672"/>
        <v>0</v>
      </c>
      <c r="CA326" s="53">
        <f t="shared" ca="1" si="1672"/>
        <v>0</v>
      </c>
      <c r="CB326" s="53">
        <f t="shared" ca="1" si="1672"/>
        <v>0</v>
      </c>
      <c r="CC326" s="53">
        <f t="shared" ca="1" si="1672"/>
        <v>0</v>
      </c>
      <c r="CD326" s="53">
        <f t="shared" ca="1" si="1672"/>
        <v>79013.618344552597</v>
      </c>
      <c r="CE326" s="53">
        <f t="shared" ca="1" si="1672"/>
        <v>79013.618344552597</v>
      </c>
      <c r="CF326" s="53">
        <f t="shared" ca="1" si="1672"/>
        <v>79013.618344552597</v>
      </c>
      <c r="CG326" s="53">
        <f t="shared" ca="1" si="1672"/>
        <v>79013.618344552597</v>
      </c>
      <c r="CH326" s="402"/>
      <c r="CJ326" s="18" t="s">
        <v>288</v>
      </c>
      <c r="CK326" s="122">
        <f>CJ236</f>
        <v>2</v>
      </c>
      <c r="CL326" s="122" t="str">
        <f>CJ237</f>
        <v>work3564</v>
      </c>
      <c r="CM326" s="210"/>
      <c r="CN326" s="122"/>
      <c r="CO326" s="8"/>
      <c r="CP326" s="52">
        <f ca="1">IF(CP302="Road",CP322*CP324,0)</f>
        <v>0</v>
      </c>
      <c r="CQ326" s="53">
        <f t="shared" ref="CQ326:DJ326" ca="1" si="1673">IF(CQ302="Road",CQ322*CQ324,0)</f>
        <v>0</v>
      </c>
      <c r="CR326" s="53">
        <f t="shared" ca="1" si="1673"/>
        <v>0</v>
      </c>
      <c r="CS326" s="53">
        <f t="shared" ca="1" si="1673"/>
        <v>0</v>
      </c>
      <c r="CT326" s="53">
        <f t="shared" ca="1" si="1673"/>
        <v>0</v>
      </c>
      <c r="CU326" s="53">
        <f t="shared" ca="1" si="1673"/>
        <v>0</v>
      </c>
      <c r="CV326" s="53">
        <f t="shared" ca="1" si="1673"/>
        <v>0</v>
      </c>
      <c r="CW326" s="53">
        <f t="shared" ca="1" si="1673"/>
        <v>0</v>
      </c>
      <c r="CX326" s="53">
        <f t="shared" ca="1" si="1673"/>
        <v>0</v>
      </c>
      <c r="CY326" s="53">
        <f t="shared" ca="1" si="1673"/>
        <v>0</v>
      </c>
      <c r="CZ326" s="53">
        <f t="shared" ca="1" si="1673"/>
        <v>0</v>
      </c>
      <c r="DA326" s="53">
        <f t="shared" ca="1" si="1673"/>
        <v>0</v>
      </c>
      <c r="DB326" s="53">
        <f t="shared" ca="1" si="1673"/>
        <v>0</v>
      </c>
      <c r="DC326" s="53">
        <f t="shared" ca="1" si="1673"/>
        <v>0</v>
      </c>
      <c r="DD326" s="53">
        <f t="shared" ca="1" si="1673"/>
        <v>0</v>
      </c>
      <c r="DE326" s="53">
        <f t="shared" ca="1" si="1673"/>
        <v>0</v>
      </c>
      <c r="DF326" s="53">
        <f t="shared" ca="1" si="1673"/>
        <v>0</v>
      </c>
      <c r="DG326" s="53">
        <f t="shared" ca="1" si="1673"/>
        <v>76783.200757374158</v>
      </c>
      <c r="DH326" s="53">
        <f t="shared" ca="1" si="1673"/>
        <v>76783.200757374158</v>
      </c>
      <c r="DI326" s="53">
        <f t="shared" ca="1" si="1673"/>
        <v>76783.200757374158</v>
      </c>
      <c r="DJ326" s="53">
        <f t="shared" ca="1" si="1673"/>
        <v>76783.200757374158</v>
      </c>
      <c r="DK326" s="402"/>
      <c r="DM326" s="18" t="s">
        <v>288</v>
      </c>
      <c r="DN326" s="122">
        <f>DM236</f>
        <v>2</v>
      </c>
      <c r="DO326" s="122" t="str">
        <f>DM237</f>
        <v>shop3564</v>
      </c>
      <c r="DP326" s="210"/>
      <c r="DQ326" s="122"/>
      <c r="DR326" s="8"/>
      <c r="DS326" s="52">
        <f ca="1">IF(DS302="Road",DS322*DS324,0)</f>
        <v>0</v>
      </c>
      <c r="DT326" s="53">
        <f t="shared" ref="DT326:EM326" ca="1" si="1674">IF(DT302="Road",DT322*DT324,0)</f>
        <v>0</v>
      </c>
      <c r="DU326" s="53">
        <f t="shared" ca="1" si="1674"/>
        <v>0</v>
      </c>
      <c r="DV326" s="53">
        <f t="shared" ca="1" si="1674"/>
        <v>0</v>
      </c>
      <c r="DW326" s="53">
        <f t="shared" ca="1" si="1674"/>
        <v>0</v>
      </c>
      <c r="DX326" s="53">
        <f t="shared" ca="1" si="1674"/>
        <v>0</v>
      </c>
      <c r="DY326" s="53">
        <f t="shared" ca="1" si="1674"/>
        <v>0</v>
      </c>
      <c r="DZ326" s="53">
        <f t="shared" ca="1" si="1674"/>
        <v>0</v>
      </c>
      <c r="EA326" s="53">
        <f t="shared" ca="1" si="1674"/>
        <v>0</v>
      </c>
      <c r="EB326" s="53">
        <f t="shared" ca="1" si="1674"/>
        <v>0</v>
      </c>
      <c r="EC326" s="53">
        <f t="shared" ca="1" si="1674"/>
        <v>0</v>
      </c>
      <c r="ED326" s="53">
        <f t="shared" ca="1" si="1674"/>
        <v>0</v>
      </c>
      <c r="EE326" s="53">
        <f t="shared" ca="1" si="1674"/>
        <v>0</v>
      </c>
      <c r="EF326" s="53">
        <f t="shared" ca="1" si="1674"/>
        <v>0</v>
      </c>
      <c r="EG326" s="53">
        <f t="shared" ca="1" si="1674"/>
        <v>0</v>
      </c>
      <c r="EH326" s="53">
        <f t="shared" ca="1" si="1674"/>
        <v>0</v>
      </c>
      <c r="EI326" s="53">
        <f t="shared" ca="1" si="1674"/>
        <v>0</v>
      </c>
      <c r="EJ326" s="53">
        <f t="shared" ca="1" si="1674"/>
        <v>83255.403731386017</v>
      </c>
      <c r="EK326" s="53">
        <f t="shared" ca="1" si="1674"/>
        <v>83255.403731386017</v>
      </c>
      <c r="EL326" s="53">
        <f t="shared" ca="1" si="1674"/>
        <v>83255.403731386017</v>
      </c>
      <c r="EM326" s="53">
        <f t="shared" ca="1" si="1674"/>
        <v>83255.403731386017</v>
      </c>
      <c r="EN326" s="402"/>
      <c r="EP326" s="18" t="s">
        <v>288</v>
      </c>
      <c r="EQ326" s="122">
        <f>EP236</f>
        <v>2</v>
      </c>
      <c r="ER326" s="122" t="str">
        <f>EP237</f>
        <v>lei3564</v>
      </c>
      <c r="ES326" s="210"/>
      <c r="ET326" s="122"/>
      <c r="EU326" s="8"/>
      <c r="EV326" s="52">
        <f ca="1">IF(EV302="Road",EV322*EV324,0)</f>
        <v>0</v>
      </c>
      <c r="EW326" s="53">
        <f t="shared" ref="EW326:FP326" ca="1" si="1675">IF(EW302="Road",EW322*EW324,0)</f>
        <v>0</v>
      </c>
      <c r="EX326" s="53">
        <f t="shared" ca="1" si="1675"/>
        <v>0</v>
      </c>
      <c r="EY326" s="53">
        <f t="shared" ca="1" si="1675"/>
        <v>0</v>
      </c>
      <c r="EZ326" s="53">
        <f t="shared" ca="1" si="1675"/>
        <v>0</v>
      </c>
      <c r="FA326" s="53">
        <f t="shared" ca="1" si="1675"/>
        <v>0</v>
      </c>
      <c r="FB326" s="53">
        <f t="shared" ca="1" si="1675"/>
        <v>0</v>
      </c>
      <c r="FC326" s="53">
        <f t="shared" ca="1" si="1675"/>
        <v>0</v>
      </c>
      <c r="FD326" s="53">
        <f t="shared" ca="1" si="1675"/>
        <v>0</v>
      </c>
      <c r="FE326" s="53">
        <f t="shared" ca="1" si="1675"/>
        <v>0</v>
      </c>
      <c r="FF326" s="53">
        <f t="shared" ca="1" si="1675"/>
        <v>0</v>
      </c>
      <c r="FG326" s="53">
        <f t="shared" ca="1" si="1675"/>
        <v>0</v>
      </c>
      <c r="FH326" s="53">
        <f t="shared" ca="1" si="1675"/>
        <v>0</v>
      </c>
      <c r="FI326" s="53">
        <f t="shared" ca="1" si="1675"/>
        <v>0</v>
      </c>
      <c r="FJ326" s="53">
        <f t="shared" ca="1" si="1675"/>
        <v>0</v>
      </c>
      <c r="FK326" s="53">
        <f t="shared" ca="1" si="1675"/>
        <v>0</v>
      </c>
      <c r="FL326" s="53">
        <f t="shared" ca="1" si="1675"/>
        <v>0</v>
      </c>
      <c r="FM326" s="53">
        <f t="shared" ca="1" si="1675"/>
        <v>82643.796068030584</v>
      </c>
      <c r="FN326" s="53">
        <f t="shared" ca="1" si="1675"/>
        <v>82643.796068030584</v>
      </c>
      <c r="FO326" s="53">
        <f t="shared" ca="1" si="1675"/>
        <v>82643.796068030584</v>
      </c>
      <c r="FP326" s="53">
        <f t="shared" ca="1" si="1675"/>
        <v>82643.796068030584</v>
      </c>
      <c r="FQ326" s="402"/>
      <c r="FS326" s="18" t="s">
        <v>288</v>
      </c>
      <c r="FT326" s="122">
        <f>FS236</f>
        <v>2</v>
      </c>
      <c r="FU326" s="122" t="str">
        <f>FS237</f>
        <v>shop65</v>
      </c>
      <c r="FV326" s="210"/>
      <c r="FW326" s="122"/>
      <c r="FX326" s="8"/>
      <c r="FY326" s="52">
        <f ca="1">IF(FY302="Road",FY322*FY324,0)</f>
        <v>0</v>
      </c>
      <c r="FZ326" s="53">
        <f t="shared" ref="FZ326:GS326" ca="1" si="1676">IF(FZ302="Road",FZ322*FZ324,0)</f>
        <v>0</v>
      </c>
      <c r="GA326" s="53">
        <f t="shared" ca="1" si="1676"/>
        <v>0</v>
      </c>
      <c r="GB326" s="53">
        <f t="shared" ca="1" si="1676"/>
        <v>0</v>
      </c>
      <c r="GC326" s="53">
        <f t="shared" ca="1" si="1676"/>
        <v>0</v>
      </c>
      <c r="GD326" s="53">
        <f t="shared" ca="1" si="1676"/>
        <v>0</v>
      </c>
      <c r="GE326" s="53">
        <f t="shared" ca="1" si="1676"/>
        <v>0</v>
      </c>
      <c r="GF326" s="53">
        <f t="shared" ca="1" si="1676"/>
        <v>0</v>
      </c>
      <c r="GG326" s="53">
        <f t="shared" ca="1" si="1676"/>
        <v>0</v>
      </c>
      <c r="GH326" s="53">
        <f t="shared" ca="1" si="1676"/>
        <v>0</v>
      </c>
      <c r="GI326" s="53">
        <f t="shared" ca="1" si="1676"/>
        <v>0</v>
      </c>
      <c r="GJ326" s="53">
        <f t="shared" ca="1" si="1676"/>
        <v>82123.451404261898</v>
      </c>
      <c r="GK326" s="53">
        <f t="shared" ca="1" si="1676"/>
        <v>82123.451404261898</v>
      </c>
      <c r="GL326" s="53">
        <f t="shared" ca="1" si="1676"/>
        <v>82123.451404261898</v>
      </c>
      <c r="GM326" s="53">
        <f t="shared" ca="1" si="1676"/>
        <v>82123.451404261898</v>
      </c>
      <c r="GN326" s="53">
        <f t="shared" ca="1" si="1676"/>
        <v>82123.451404261898</v>
      </c>
      <c r="GO326" s="53">
        <f t="shared" ca="1" si="1676"/>
        <v>82123.451404261898</v>
      </c>
      <c r="GP326" s="53">
        <f t="shared" ca="1" si="1676"/>
        <v>82123.451404261898</v>
      </c>
      <c r="GQ326" s="53">
        <f t="shared" ca="1" si="1676"/>
        <v>82123.451404261898</v>
      </c>
      <c r="GR326" s="53">
        <f t="shared" ca="1" si="1676"/>
        <v>82123.451404261898</v>
      </c>
      <c r="GS326" s="53">
        <f t="shared" ca="1" si="1676"/>
        <v>82123.451404261898</v>
      </c>
      <c r="GT326" s="402"/>
      <c r="GV326" s="18" t="s">
        <v>288</v>
      </c>
      <c r="GW326" s="122">
        <f>GV236</f>
        <v>2</v>
      </c>
      <c r="GX326" s="122" t="str">
        <f>GV237</f>
        <v>lei65</v>
      </c>
      <c r="GY326" s="210"/>
      <c r="GZ326" s="122"/>
      <c r="HA326" s="8"/>
      <c r="HB326" s="52">
        <f ca="1">IF(HB302="Road",HB322*HB324,0)</f>
        <v>0</v>
      </c>
      <c r="HC326" s="53">
        <f t="shared" ref="HC326:HV326" ca="1" si="1677">IF(HC302="Road",HC322*HC324,0)</f>
        <v>0</v>
      </c>
      <c r="HD326" s="53">
        <f t="shared" ca="1" si="1677"/>
        <v>0</v>
      </c>
      <c r="HE326" s="53">
        <f t="shared" ca="1" si="1677"/>
        <v>0</v>
      </c>
      <c r="HF326" s="53">
        <f t="shared" ca="1" si="1677"/>
        <v>0</v>
      </c>
      <c r="HG326" s="53">
        <f t="shared" ca="1" si="1677"/>
        <v>0</v>
      </c>
      <c r="HH326" s="53">
        <f t="shared" ca="1" si="1677"/>
        <v>0</v>
      </c>
      <c r="HI326" s="53">
        <f t="shared" ca="1" si="1677"/>
        <v>0</v>
      </c>
      <c r="HJ326" s="53">
        <f t="shared" ca="1" si="1677"/>
        <v>0</v>
      </c>
      <c r="HK326" s="53">
        <f t="shared" ca="1" si="1677"/>
        <v>0</v>
      </c>
      <c r="HL326" s="53">
        <f t="shared" ca="1" si="1677"/>
        <v>0</v>
      </c>
      <c r="HM326" s="53">
        <f t="shared" ca="1" si="1677"/>
        <v>84253.996404073114</v>
      </c>
      <c r="HN326" s="53">
        <f t="shared" ca="1" si="1677"/>
        <v>84253.996404073114</v>
      </c>
      <c r="HO326" s="53">
        <f t="shared" ca="1" si="1677"/>
        <v>84253.996404073114</v>
      </c>
      <c r="HP326" s="53">
        <f t="shared" ca="1" si="1677"/>
        <v>84253.996404073114</v>
      </c>
      <c r="HQ326" s="53">
        <f t="shared" ca="1" si="1677"/>
        <v>84253.996404073114</v>
      </c>
      <c r="HR326" s="53">
        <f t="shared" ca="1" si="1677"/>
        <v>84253.996404073114</v>
      </c>
      <c r="HS326" s="53">
        <f t="shared" ca="1" si="1677"/>
        <v>84253.996404073114</v>
      </c>
      <c r="HT326" s="53">
        <f t="shared" ca="1" si="1677"/>
        <v>84253.996404073114</v>
      </c>
      <c r="HU326" s="53">
        <f t="shared" ca="1" si="1677"/>
        <v>84253.996404073114</v>
      </c>
      <c r="HV326" s="53">
        <f t="shared" ca="1" si="1677"/>
        <v>84253.996404073114</v>
      </c>
      <c r="HW326" s="402"/>
    </row>
    <row r="327" spans="1:231" ht="15">
      <c r="A327" s="18" t="s">
        <v>289</v>
      </c>
      <c r="B327" s="122">
        <f>A236</f>
        <v>2</v>
      </c>
      <c r="C327" s="122" t="str">
        <f>A237</f>
        <v>work1834</v>
      </c>
      <c r="D327" s="210"/>
      <c r="E327" s="122"/>
      <c r="F327" s="8"/>
      <c r="G327" s="497">
        <f t="shared" ref="G327:AA327" ca="1" si="1678">IF(G302="Facility",G322*G324,0)</f>
        <v>173795.35896939132</v>
      </c>
      <c r="H327" s="506">
        <f t="shared" ca="1" si="1678"/>
        <v>173786.15714379761</v>
      </c>
      <c r="I327" s="506">
        <f t="shared" ca="1" si="1678"/>
        <v>173770.97543297676</v>
      </c>
      <c r="J327" s="506">
        <f t="shared" ca="1" si="1678"/>
        <v>173745.92746804544</v>
      </c>
      <c r="K327" s="506">
        <f t="shared" ca="1" si="1678"/>
        <v>173704.60281142738</v>
      </c>
      <c r="L327" s="506">
        <f t="shared" ca="1" si="1678"/>
        <v>173636.43202973926</v>
      </c>
      <c r="M327" s="506">
        <f t="shared" ca="1" si="1678"/>
        <v>173524.00122996111</v>
      </c>
      <c r="N327" s="506">
        <f t="shared" ca="1" si="1678"/>
        <v>173338.65622684898</v>
      </c>
      <c r="O327" s="506">
        <f t="shared" ca="1" si="1678"/>
        <v>173033.34874879714</v>
      </c>
      <c r="P327" s="506">
        <f t="shared" ca="1" si="1678"/>
        <v>172531.1082901404</v>
      </c>
      <c r="Q327" s="506">
        <f t="shared" ca="1" si="1678"/>
        <v>171706.77421474957</v>
      </c>
      <c r="R327" s="506">
        <f t="shared" ca="1" si="1678"/>
        <v>170358.88204577484</v>
      </c>
      <c r="S327" s="506">
        <f t="shared" ca="1" si="1678"/>
        <v>168168.62559677244</v>
      </c>
      <c r="T327" s="506">
        <f t="shared" ca="1" si="1678"/>
        <v>164645.8326132191</v>
      </c>
      <c r="U327" s="506">
        <f t="shared" ca="1" si="1678"/>
        <v>159073.17419203141</v>
      </c>
      <c r="V327" s="506">
        <f t="shared" ca="1" si="1678"/>
        <v>150488.90037678863</v>
      </c>
      <c r="W327" s="506">
        <f t="shared" ca="1" si="1678"/>
        <v>137802.90822962648</v>
      </c>
      <c r="X327" s="506">
        <f t="shared" ca="1" si="1678"/>
        <v>0</v>
      </c>
      <c r="Y327" s="506">
        <f t="shared" ca="1" si="1678"/>
        <v>0</v>
      </c>
      <c r="Z327" s="506">
        <f t="shared" ca="1" si="1678"/>
        <v>0</v>
      </c>
      <c r="AA327" s="506">
        <f t="shared" ca="1" si="1678"/>
        <v>0</v>
      </c>
      <c r="AB327" s="402"/>
      <c r="AD327" s="18" t="s">
        <v>289</v>
      </c>
      <c r="AE327" s="122">
        <f>AD236</f>
        <v>2</v>
      </c>
      <c r="AF327" s="122" t="str">
        <f>AD237</f>
        <v>shop1834</v>
      </c>
      <c r="AG327" s="210"/>
      <c r="AH327" s="122"/>
      <c r="AI327" s="8"/>
      <c r="AJ327" s="497">
        <f t="shared" ref="AJ327:BD327" ca="1" si="1679">IF(AJ302="Facility",AJ322*AJ324,0)</f>
        <v>173802.55927551861</v>
      </c>
      <c r="AK327" s="506">
        <f t="shared" ca="1" si="1679"/>
        <v>173797.96614776633</v>
      </c>
      <c r="AL327" s="506">
        <f t="shared" ca="1" si="1679"/>
        <v>173790.34367269836</v>
      </c>
      <c r="AM327" s="506">
        <f t="shared" ca="1" si="1679"/>
        <v>173777.69412079142</v>
      </c>
      <c r="AN327" s="506">
        <f t="shared" ca="1" si="1679"/>
        <v>173756.70311152627</v>
      </c>
      <c r="AO327" s="506">
        <f t="shared" ca="1" si="1679"/>
        <v>173721.87341083109</v>
      </c>
      <c r="AP327" s="506">
        <f t="shared" ca="1" si="1679"/>
        <v>173664.09175799484</v>
      </c>
      <c r="AQ327" s="506">
        <f t="shared" ca="1" si="1679"/>
        <v>173568.26277214102</v>
      </c>
      <c r="AR327" s="506">
        <f t="shared" ca="1" si="1679"/>
        <v>173409.41690213382</v>
      </c>
      <c r="AS327" s="506">
        <f t="shared" ca="1" si="1679"/>
        <v>173146.34749639241</v>
      </c>
      <c r="AT327" s="506">
        <f t="shared" ca="1" si="1679"/>
        <v>172711.31582843771</v>
      </c>
      <c r="AU327" s="506">
        <f t="shared" ca="1" si="1679"/>
        <v>171993.68730942471</v>
      </c>
      <c r="AV327" s="506">
        <f t="shared" ca="1" si="1679"/>
        <v>170814.71418610745</v>
      </c>
      <c r="AW327" s="506">
        <f t="shared" ca="1" si="1679"/>
        <v>168890.7937053511</v>
      </c>
      <c r="AX327" s="506">
        <f t="shared" ca="1" si="1679"/>
        <v>165785.50462427535</v>
      </c>
      <c r="AY327" s="506">
        <f t="shared" ca="1" si="1679"/>
        <v>160861.36543763988</v>
      </c>
      <c r="AZ327" s="506">
        <f t="shared" ca="1" si="1679"/>
        <v>153268.47374577681</v>
      </c>
      <c r="BA327" s="506">
        <f t="shared" ca="1" si="1679"/>
        <v>0</v>
      </c>
      <c r="BB327" s="506">
        <f t="shared" ca="1" si="1679"/>
        <v>0</v>
      </c>
      <c r="BC327" s="506">
        <f t="shared" ca="1" si="1679"/>
        <v>0</v>
      </c>
      <c r="BD327" s="506">
        <f t="shared" ca="1" si="1679"/>
        <v>0</v>
      </c>
      <c r="BE327" s="402"/>
      <c r="BG327" s="18" t="s">
        <v>289</v>
      </c>
      <c r="BH327" s="122">
        <f>BG236</f>
        <v>2</v>
      </c>
      <c r="BI327" s="122" t="str">
        <f>BG237</f>
        <v>lei1834</v>
      </c>
      <c r="BJ327" s="210"/>
      <c r="BK327" s="122"/>
      <c r="BL327" s="8"/>
      <c r="BM327" s="497">
        <f t="shared" ref="BM327:CG327" ca="1" si="1680">IF(BM302="Facility",BM322*BM324,0)</f>
        <v>173794.23279525412</v>
      </c>
      <c r="BN327" s="506">
        <f t="shared" ca="1" si="1680"/>
        <v>173784.27626283673</v>
      </c>
      <c r="BO327" s="506">
        <f t="shared" ca="1" si="1680"/>
        <v>173767.83463355081</v>
      </c>
      <c r="BP327" s="506">
        <f t="shared" ca="1" si="1680"/>
        <v>173740.68390944658</v>
      </c>
      <c r="BQ327" s="506">
        <f t="shared" ca="1" si="1680"/>
        <v>173695.85113076383</v>
      </c>
      <c r="BR327" s="506">
        <f t="shared" ca="1" si="1680"/>
        <v>173621.83079513127</v>
      </c>
      <c r="BS327" s="506">
        <f t="shared" ca="1" si="1680"/>
        <v>173499.65439977447</v>
      </c>
      <c r="BT327" s="506">
        <f t="shared" ca="1" si="1680"/>
        <v>173298.09415952806</v>
      </c>
      <c r="BU327" s="506">
        <f t="shared" ca="1" si="1680"/>
        <v>172965.86377822614</v>
      </c>
      <c r="BV327" s="506">
        <f t="shared" ca="1" si="1680"/>
        <v>172419.07499833146</v>
      </c>
      <c r="BW327" s="506">
        <f t="shared" ca="1" si="1680"/>
        <v>171521.44105565076</v>
      </c>
      <c r="BX327" s="506">
        <f t="shared" ca="1" si="1680"/>
        <v>170054.04880571025</v>
      </c>
      <c r="BY327" s="506">
        <f t="shared" ca="1" si="1680"/>
        <v>167671.91122599051</v>
      </c>
      <c r="BZ327" s="506">
        <f t="shared" ca="1" si="1680"/>
        <v>163848.64246342611</v>
      </c>
      <c r="CA327" s="506">
        <f t="shared" ca="1" si="1680"/>
        <v>157824.53180749645</v>
      </c>
      <c r="CB327" s="506">
        <f t="shared" ca="1" si="1680"/>
        <v>148606.91994384406</v>
      </c>
      <c r="CC327" s="506">
        <f t="shared" ca="1" si="1680"/>
        <v>135129.01131259269</v>
      </c>
      <c r="CD327" s="506">
        <f t="shared" ca="1" si="1680"/>
        <v>0</v>
      </c>
      <c r="CE327" s="506">
        <f t="shared" ca="1" si="1680"/>
        <v>0</v>
      </c>
      <c r="CF327" s="506">
        <f t="shared" ca="1" si="1680"/>
        <v>0</v>
      </c>
      <c r="CG327" s="506">
        <f t="shared" ca="1" si="1680"/>
        <v>0</v>
      </c>
      <c r="CH327" s="402"/>
      <c r="CJ327" s="18" t="s">
        <v>289</v>
      </c>
      <c r="CK327" s="122">
        <f>CJ236</f>
        <v>2</v>
      </c>
      <c r="CL327" s="122" t="str">
        <f>CJ237</f>
        <v>work3564</v>
      </c>
      <c r="CM327" s="210"/>
      <c r="CN327" s="122"/>
      <c r="CO327" s="8"/>
      <c r="CP327" s="497">
        <f t="shared" ref="CP327:DJ327" ca="1" si="1681">IF(CP302="Facility",CP322*CP324,0)</f>
        <v>173797.79982755621</v>
      </c>
      <c r="CQ327" s="506">
        <f t="shared" ca="1" si="1681"/>
        <v>173790.13749661311</v>
      </c>
      <c r="CR327" s="506">
        <f t="shared" ca="1" si="1681"/>
        <v>173777.46594554951</v>
      </c>
      <c r="CS327" s="506">
        <f t="shared" ca="1" si="1681"/>
        <v>173756.51032860109</v>
      </c>
      <c r="CT327" s="506">
        <f t="shared" ca="1" si="1681"/>
        <v>173721.85620395059</v>
      </c>
      <c r="CU327" s="506">
        <f t="shared" ca="1" si="1681"/>
        <v>173664.55502349648</v>
      </c>
      <c r="CV327" s="506">
        <f t="shared" ca="1" si="1681"/>
        <v>173569.82723806484</v>
      </c>
      <c r="CW327" s="506">
        <f t="shared" ca="1" si="1681"/>
        <v>173413.29080853332</v>
      </c>
      <c r="CX327" s="506">
        <f t="shared" ca="1" si="1681"/>
        <v>173154.80075025043</v>
      </c>
      <c r="CY327" s="506">
        <f t="shared" ca="1" si="1681"/>
        <v>172728.47504867869</v>
      </c>
      <c r="CZ327" s="506">
        <f t="shared" ca="1" si="1681"/>
        <v>172026.7876202747</v>
      </c>
      <c r="DA327" s="506">
        <f t="shared" ca="1" si="1681"/>
        <v>170875.85303420934</v>
      </c>
      <c r="DB327" s="506">
        <f t="shared" ca="1" si="1681"/>
        <v>168998.77864614065</v>
      </c>
      <c r="DC327" s="506">
        <f t="shared" ca="1" si="1681"/>
        <v>165965.95995571979</v>
      </c>
      <c r="DD327" s="506">
        <f t="shared" ca="1" si="1681"/>
        <v>161139.74232864627</v>
      </c>
      <c r="DE327" s="506">
        <f t="shared" ca="1" si="1681"/>
        <v>153644.14979367598</v>
      </c>
      <c r="DF327" s="506">
        <f t="shared" ca="1" si="1681"/>
        <v>142436.60840774479</v>
      </c>
      <c r="DG327" s="506">
        <f t="shared" ca="1" si="1681"/>
        <v>0</v>
      </c>
      <c r="DH327" s="506">
        <f t="shared" ca="1" si="1681"/>
        <v>0</v>
      </c>
      <c r="DI327" s="506">
        <f t="shared" ca="1" si="1681"/>
        <v>0</v>
      </c>
      <c r="DJ327" s="506">
        <f t="shared" ca="1" si="1681"/>
        <v>0</v>
      </c>
      <c r="DK327" s="402"/>
      <c r="DM327" s="18" t="s">
        <v>289</v>
      </c>
      <c r="DN327" s="122">
        <f>DM236</f>
        <v>2</v>
      </c>
      <c r="DO327" s="122" t="str">
        <f>DM237</f>
        <v>shop3564</v>
      </c>
      <c r="DP327" s="210"/>
      <c r="DQ327" s="122"/>
      <c r="DR327" s="8"/>
      <c r="DS327" s="497">
        <f t="shared" ref="DS327:EM327" ca="1" si="1682">IF(DS302="Facility",DS322*DS324,0)</f>
        <v>173796.22472649941</v>
      </c>
      <c r="DT327" s="506">
        <f t="shared" ca="1" si="1682"/>
        <v>173787.59407676823</v>
      </c>
      <c r="DU327" s="506">
        <f t="shared" ca="1" si="1682"/>
        <v>173773.3602955901</v>
      </c>
      <c r="DV327" s="506">
        <f t="shared" ca="1" si="1682"/>
        <v>173749.8853367636</v>
      </c>
      <c r="DW327" s="506">
        <f t="shared" ca="1" si="1682"/>
        <v>173711.17039255009</v>
      </c>
      <c r="DX327" s="506">
        <f t="shared" ca="1" si="1682"/>
        <v>173647.32770365031</v>
      </c>
      <c r="DY327" s="506">
        <f t="shared" ca="1" si="1682"/>
        <v>173542.07042849503</v>
      </c>
      <c r="DZ327" s="506">
        <f t="shared" ca="1" si="1682"/>
        <v>173368.60277561014</v>
      </c>
      <c r="EA327" s="506">
        <f t="shared" ca="1" si="1682"/>
        <v>173082.92699252901</v>
      </c>
      <c r="EB327" s="506">
        <f t="shared" ca="1" si="1682"/>
        <v>172613.04229697437</v>
      </c>
      <c r="EC327" s="506">
        <f t="shared" ca="1" si="1682"/>
        <v>171841.78218200241</v>
      </c>
      <c r="ED327" s="506">
        <f t="shared" ca="1" si="1682"/>
        <v>170580.26591707123</v>
      </c>
      <c r="EE327" s="506">
        <f t="shared" ca="1" si="1682"/>
        <v>168528.76400775011</v>
      </c>
      <c r="EF327" s="506">
        <f t="shared" ca="1" si="1682"/>
        <v>165224.11916459081</v>
      </c>
      <c r="EG327" s="506">
        <f t="shared" ca="1" si="1682"/>
        <v>159982.4454641481</v>
      </c>
      <c r="EH327" s="506">
        <f t="shared" ca="1" si="1682"/>
        <v>151871.66176906411</v>
      </c>
      <c r="EI327" s="506">
        <f t="shared" ca="1" si="1682"/>
        <v>139799.72774482559</v>
      </c>
      <c r="EJ327" s="506">
        <f t="shared" ca="1" si="1682"/>
        <v>0</v>
      </c>
      <c r="EK327" s="506">
        <f t="shared" ca="1" si="1682"/>
        <v>0</v>
      </c>
      <c r="EL327" s="506">
        <f t="shared" ca="1" si="1682"/>
        <v>0</v>
      </c>
      <c r="EM327" s="506">
        <f t="shared" ca="1" si="1682"/>
        <v>0</v>
      </c>
      <c r="EN327" s="402"/>
      <c r="EP327" s="18" t="s">
        <v>289</v>
      </c>
      <c r="EQ327" s="122">
        <f>EP236</f>
        <v>2</v>
      </c>
      <c r="ER327" s="122" t="str">
        <f>EP237</f>
        <v>lei3564</v>
      </c>
      <c r="ES327" s="210"/>
      <c r="ET327" s="122"/>
      <c r="EU327" s="8"/>
      <c r="EV327" s="497">
        <f t="shared" ref="EV327:FP327" ca="1" si="1683">IF(EV302="Facility",EV322*EV324,0)</f>
        <v>173797.19628843534</v>
      </c>
      <c r="EW327" s="506">
        <f t="shared" ca="1" si="1683"/>
        <v>173789.18354809255</v>
      </c>
      <c r="EX327" s="506">
        <f t="shared" ca="1" si="1683"/>
        <v>173775.96066440971</v>
      </c>
      <c r="EY327" s="506">
        <f t="shared" ca="1" si="1683"/>
        <v>173754.13941081491</v>
      </c>
      <c r="EZ327" s="506">
        <f t="shared" ca="1" si="1683"/>
        <v>173718.12932653775</v>
      </c>
      <c r="FA327" s="506">
        <f t="shared" ca="1" si="1683"/>
        <v>173658.7095943774</v>
      </c>
      <c r="FB327" s="506">
        <f t="shared" ca="1" si="1683"/>
        <v>173560.68121367958</v>
      </c>
      <c r="FC327" s="506">
        <f t="shared" ca="1" si="1683"/>
        <v>173399.01877658296</v>
      </c>
      <c r="FD327" s="506">
        <f t="shared" ca="1" si="1683"/>
        <v>173132.59491143099</v>
      </c>
      <c r="FE327" s="506">
        <f t="shared" ca="1" si="1683"/>
        <v>172694.03358042662</v>
      </c>
      <c r="FF327" s="506">
        <f t="shared" ca="1" si="1683"/>
        <v>171973.54166314626</v>
      </c>
      <c r="FG327" s="506">
        <f t="shared" ca="1" si="1683"/>
        <v>170793.78671001247</v>
      </c>
      <c r="FH327" s="506">
        <f t="shared" ca="1" si="1683"/>
        <v>168872.58114768364</v>
      </c>
      <c r="FI327" s="506">
        <f t="shared" ca="1" si="1683"/>
        <v>165772.00546223571</v>
      </c>
      <c r="FJ327" s="506">
        <f t="shared" ca="1" si="1683"/>
        <v>160840.9356951412</v>
      </c>
      <c r="FK327" s="506">
        <f t="shared" ca="1" si="1683"/>
        <v>153181.17520452457</v>
      </c>
      <c r="FL327" s="506">
        <f t="shared" ca="1" si="1683"/>
        <v>141715.18355539048</v>
      </c>
      <c r="FM327" s="506">
        <f t="shared" ca="1" si="1683"/>
        <v>0</v>
      </c>
      <c r="FN327" s="506">
        <f t="shared" ca="1" si="1683"/>
        <v>0</v>
      </c>
      <c r="FO327" s="506">
        <f t="shared" ca="1" si="1683"/>
        <v>0</v>
      </c>
      <c r="FP327" s="506">
        <f t="shared" ca="1" si="1683"/>
        <v>0</v>
      </c>
      <c r="FQ327" s="402"/>
      <c r="FS327" s="18" t="s">
        <v>289</v>
      </c>
      <c r="FT327" s="122">
        <f>FS236</f>
        <v>2</v>
      </c>
      <c r="FU327" s="122" t="str">
        <f>FS237</f>
        <v>shop65</v>
      </c>
      <c r="FV327" s="210"/>
      <c r="FW327" s="122"/>
      <c r="FX327" s="8"/>
      <c r="FY327" s="497">
        <f t="shared" ref="FY327:GS327" ca="1" si="1684">IF(FY302="Facility",FY322*FY324,0)</f>
        <v>173788.57366341559</v>
      </c>
      <c r="FZ327" s="506">
        <f t="shared" ca="1" si="1684"/>
        <v>173775.001589753</v>
      </c>
      <c r="GA327" s="506">
        <f t="shared" ca="1" si="1684"/>
        <v>173752.63449089896</v>
      </c>
      <c r="GB327" s="506">
        <f t="shared" ca="1" si="1684"/>
        <v>173715.77359099194</v>
      </c>
      <c r="GC327" s="506">
        <f t="shared" ca="1" si="1684"/>
        <v>173655.03196514389</v>
      </c>
      <c r="GD327" s="506">
        <f t="shared" ca="1" si="1684"/>
        <v>173554.95735414283</v>
      </c>
      <c r="GE327" s="506">
        <f t="shared" ca="1" si="1684"/>
        <v>173390.14086777924</v>
      </c>
      <c r="GF327" s="506">
        <f t="shared" ca="1" si="1684"/>
        <v>173118.87918342341</v>
      </c>
      <c r="GG327" s="506">
        <f t="shared" ca="1" si="1684"/>
        <v>172672.93940201262</v>
      </c>
      <c r="GH327" s="506">
        <f t="shared" ca="1" si="1684"/>
        <v>171941.26687667854</v>
      </c>
      <c r="GI327" s="506">
        <f t="shared" ca="1" si="1684"/>
        <v>170744.69049887205</v>
      </c>
      <c r="GJ327" s="506">
        <f t="shared" ca="1" si="1684"/>
        <v>0</v>
      </c>
      <c r="GK327" s="506">
        <f t="shared" ca="1" si="1684"/>
        <v>0</v>
      </c>
      <c r="GL327" s="506">
        <f t="shared" ca="1" si="1684"/>
        <v>0</v>
      </c>
      <c r="GM327" s="506">
        <f t="shared" ca="1" si="1684"/>
        <v>0</v>
      </c>
      <c r="GN327" s="506">
        <f t="shared" ca="1" si="1684"/>
        <v>0</v>
      </c>
      <c r="GO327" s="506">
        <f t="shared" ca="1" si="1684"/>
        <v>0</v>
      </c>
      <c r="GP327" s="506">
        <f t="shared" ca="1" si="1684"/>
        <v>0</v>
      </c>
      <c r="GQ327" s="506">
        <f t="shared" ca="1" si="1684"/>
        <v>0</v>
      </c>
      <c r="GR327" s="506">
        <f t="shared" ca="1" si="1684"/>
        <v>0</v>
      </c>
      <c r="GS327" s="506">
        <f t="shared" ca="1" si="1684"/>
        <v>0</v>
      </c>
      <c r="GT327" s="402"/>
      <c r="GV327" s="18" t="s">
        <v>289</v>
      </c>
      <c r="GW327" s="122">
        <f>GV236</f>
        <v>2</v>
      </c>
      <c r="GX327" s="122" t="str">
        <f>GV237</f>
        <v>lei65</v>
      </c>
      <c r="GY327" s="210"/>
      <c r="GZ327" s="122"/>
      <c r="HA327" s="8"/>
      <c r="HB327" s="497">
        <f t="shared" ref="HB327:HV327" ca="1" si="1685">IF(HB302="Facility",HB322*HB324,0)</f>
        <v>173782.27579789993</v>
      </c>
      <c r="HC327" s="506">
        <f t="shared" ca="1" si="1685"/>
        <v>173764.82473998624</v>
      </c>
      <c r="HD327" s="506">
        <f t="shared" ca="1" si="1685"/>
        <v>173736.19551400884</v>
      </c>
      <c r="HE327" s="506">
        <f t="shared" ca="1" si="1685"/>
        <v>173689.23079496561</v>
      </c>
      <c r="HF327" s="506">
        <f t="shared" ca="1" si="1685"/>
        <v>173612.19872083765</v>
      </c>
      <c r="HG327" s="506">
        <f t="shared" ca="1" si="1685"/>
        <v>173485.88537818979</v>
      </c>
      <c r="HH327" s="506">
        <f t="shared" ca="1" si="1685"/>
        <v>173278.86822155101</v>
      </c>
      <c r="HI327" s="506">
        <f t="shared" ca="1" si="1685"/>
        <v>172939.88203780929</v>
      </c>
      <c r="HJ327" s="506">
        <f t="shared" ca="1" si="1685"/>
        <v>172385.62253434613</v>
      </c>
      <c r="HK327" s="506">
        <f t="shared" ca="1" si="1685"/>
        <v>171481.6177199122</v>
      </c>
      <c r="HL327" s="506">
        <f t="shared" ca="1" si="1685"/>
        <v>170013.17368350417</v>
      </c>
      <c r="HM327" s="506">
        <f t="shared" ca="1" si="1685"/>
        <v>0</v>
      </c>
      <c r="HN327" s="506">
        <f t="shared" ca="1" si="1685"/>
        <v>0</v>
      </c>
      <c r="HO327" s="506">
        <f t="shared" ca="1" si="1685"/>
        <v>0</v>
      </c>
      <c r="HP327" s="506">
        <f t="shared" ca="1" si="1685"/>
        <v>0</v>
      </c>
      <c r="HQ327" s="506">
        <f t="shared" ca="1" si="1685"/>
        <v>0</v>
      </c>
      <c r="HR327" s="506">
        <f t="shared" ca="1" si="1685"/>
        <v>0</v>
      </c>
      <c r="HS327" s="506">
        <f t="shared" ca="1" si="1685"/>
        <v>0</v>
      </c>
      <c r="HT327" s="506">
        <f t="shared" ca="1" si="1685"/>
        <v>0</v>
      </c>
      <c r="HU327" s="506">
        <f t="shared" ca="1" si="1685"/>
        <v>0</v>
      </c>
      <c r="HV327" s="506">
        <f t="shared" ca="1" si="1685"/>
        <v>0</v>
      </c>
      <c r="HW327" s="402"/>
    </row>
    <row r="328" spans="1:231" ht="15.75" thickBot="1">
      <c r="A328" s="18" t="s">
        <v>290</v>
      </c>
      <c r="B328" s="122">
        <f>A236</f>
        <v>2</v>
      </c>
      <c r="C328" s="122" t="str">
        <f>A237</f>
        <v>work1834</v>
      </c>
      <c r="D328" s="210"/>
      <c r="E328" s="122"/>
      <c r="F328" s="8"/>
      <c r="G328" s="52">
        <f t="shared" ref="G328:AA328" ca="1" si="1686">IF(G303=0,0,G323*G324)</f>
        <v>1.3821890832038861</v>
      </c>
      <c r="H328" s="53">
        <f t="shared" ca="1" si="1686"/>
        <v>2.2800928196549157</v>
      </c>
      <c r="I328" s="53">
        <f t="shared" ca="1" si="1686"/>
        <v>3.7615069948035562</v>
      </c>
      <c r="J328" s="53">
        <f t="shared" ca="1" si="1686"/>
        <v>6.2056590897642057</v>
      </c>
      <c r="K328" s="53">
        <f t="shared" ca="1" si="1686"/>
        <v>10.238072354614461</v>
      </c>
      <c r="L328" s="53">
        <f t="shared" ca="1" si="1686"/>
        <v>16.890100147489225</v>
      </c>
      <c r="M328" s="53">
        <f t="shared" ca="1" si="1686"/>
        <v>27.860970458485014</v>
      </c>
      <c r="N328" s="53">
        <f t="shared" ca="1" si="1686"/>
        <v>45.946726282923393</v>
      </c>
      <c r="O328" s="53">
        <f t="shared" ca="1" si="1686"/>
        <v>75.738284764164533</v>
      </c>
      <c r="P328" s="53">
        <f t="shared" ca="1" si="1686"/>
        <v>124.746340810463</v>
      </c>
      <c r="Q328" s="53">
        <f t="shared" ca="1" si="1686"/>
        <v>205.1839277696559</v>
      </c>
      <c r="R328" s="53">
        <f t="shared" ca="1" si="1686"/>
        <v>336.70972148637856</v>
      </c>
      <c r="S328" s="53">
        <f t="shared" ca="1" si="1686"/>
        <v>550.4324691430653</v>
      </c>
      <c r="T328" s="53">
        <f t="shared" ca="1" si="1686"/>
        <v>894.18262507281759</v>
      </c>
      <c r="U328" s="53">
        <f t="shared" ca="1" si="1686"/>
        <v>1437.9563325173872</v>
      </c>
      <c r="V328" s="53">
        <f t="shared" ca="1" si="1686"/>
        <v>2275.600064723571</v>
      </c>
      <c r="W328" s="53">
        <f t="shared" ca="1" si="1686"/>
        <v>3513.484833732045</v>
      </c>
      <c r="X328" s="53">
        <f t="shared" ca="1" si="1686"/>
        <v>8915.0656983710778</v>
      </c>
      <c r="Y328" s="53">
        <f t="shared" ca="1" si="1686"/>
        <v>8915.0656983710778</v>
      </c>
      <c r="Z328" s="53">
        <f t="shared" ca="1" si="1686"/>
        <v>8915.0656983710778</v>
      </c>
      <c r="AA328" s="53">
        <f t="shared" ca="1" si="1686"/>
        <v>8915.0656983710778</v>
      </c>
      <c r="AB328" s="402"/>
      <c r="AD328" s="18" t="s">
        <v>290</v>
      </c>
      <c r="AE328" s="122">
        <f>AD236</f>
        <v>2</v>
      </c>
      <c r="AF328" s="122" t="str">
        <f>AD237</f>
        <v>shop1834</v>
      </c>
      <c r="AG328" s="210"/>
      <c r="AH328" s="122"/>
      <c r="AI328" s="8"/>
      <c r="AJ328" s="52">
        <f t="shared" ref="AJ328:BD328" ca="1" si="1687">IF(AJ303=0,0,AJ323*AJ324)</f>
        <v>0.58700279943341405</v>
      </c>
      <c r="AK328" s="53">
        <f t="shared" ca="1" si="1687"/>
        <v>0.9741326270354288</v>
      </c>
      <c r="AL328" s="53">
        <f t="shared" ca="1" si="1687"/>
        <v>1.6165897103354909</v>
      </c>
      <c r="AM328" s="53">
        <f t="shared" ca="1" si="1687"/>
        <v>2.682751836248229</v>
      </c>
      <c r="AN328" s="53">
        <f t="shared" ca="1" si="1687"/>
        <v>4.4519701633357665</v>
      </c>
      <c r="AO328" s="53">
        <f t="shared" ca="1" si="1687"/>
        <v>7.3875767374877377</v>
      </c>
      <c r="AP328" s="53">
        <f t="shared" ca="1" si="1687"/>
        <v>12.25767887864585</v>
      </c>
      <c r="AQ328" s="53">
        <f t="shared" ca="1" si="1687"/>
        <v>20.334584371715486</v>
      </c>
      <c r="AR328" s="53">
        <f t="shared" ca="1" si="1687"/>
        <v>33.722841260605335</v>
      </c>
      <c r="AS328" s="53">
        <f t="shared" ca="1" si="1687"/>
        <v>55.895534724485699</v>
      </c>
      <c r="AT328" s="53">
        <f t="shared" ca="1" si="1687"/>
        <v>92.561994640094667</v>
      </c>
      <c r="AU328" s="53">
        <f t="shared" ca="1" si="1687"/>
        <v>153.04701047904985</v>
      </c>
      <c r="AV328" s="53">
        <f t="shared" ca="1" si="1687"/>
        <v>252.41626093139627</v>
      </c>
      <c r="AW328" s="53">
        <f t="shared" ca="1" si="1687"/>
        <v>414.57308395104326</v>
      </c>
      <c r="AX328" s="53">
        <f t="shared" ca="1" si="1687"/>
        <v>676.30105918777451</v>
      </c>
      <c r="AY328" s="53">
        <f t="shared" ca="1" si="1687"/>
        <v>1091.3300453636693</v>
      </c>
      <c r="AZ328" s="53">
        <f t="shared" ca="1" si="1687"/>
        <v>1731.2937063361544</v>
      </c>
      <c r="BA328" s="53">
        <f t="shared" ca="1" si="1687"/>
        <v>7647.026034787089</v>
      </c>
      <c r="BB328" s="53">
        <f t="shared" ca="1" si="1687"/>
        <v>7647.026034787089</v>
      </c>
      <c r="BC328" s="53">
        <f t="shared" ca="1" si="1687"/>
        <v>7647.026034787089</v>
      </c>
      <c r="BD328" s="53">
        <f t="shared" ca="1" si="1687"/>
        <v>7647.026034787089</v>
      </c>
      <c r="BE328" s="402"/>
      <c r="BG328" s="18" t="s">
        <v>290</v>
      </c>
      <c r="BH328" s="122">
        <f>BG236</f>
        <v>2</v>
      </c>
      <c r="BI328" s="122" t="str">
        <f>BG237</f>
        <v>lei1834</v>
      </c>
      <c r="BJ328" s="210"/>
      <c r="BK328" s="122"/>
      <c r="BL328" s="8"/>
      <c r="BM328" s="52">
        <f t="shared" ref="BM328:CG328" ca="1" si="1688">IF(BM303=0,0,BM323*BM324)</f>
        <v>2.5456444854623013</v>
      </c>
      <c r="BN328" s="53">
        <f t="shared" ca="1" si="1688"/>
        <v>4.2032056776550766</v>
      </c>
      <c r="BO328" s="53">
        <f t="shared" ca="1" si="1688"/>
        <v>6.9404042823773002</v>
      </c>
      <c r="BP328" s="53">
        <f t="shared" ca="1" si="1688"/>
        <v>11.460450492085775</v>
      </c>
      <c r="BQ328" s="53">
        <f t="shared" ca="1" si="1688"/>
        <v>18.924201019617676</v>
      </c>
      <c r="BR328" s="53">
        <f t="shared" ca="1" si="1688"/>
        <v>31.24708921343009</v>
      </c>
      <c r="BS328" s="53">
        <f t="shared" ca="1" si="1688"/>
        <v>51.586986986644902</v>
      </c>
      <c r="BT328" s="53">
        <f t="shared" ca="1" si="1688"/>
        <v>85.142688722507302</v>
      </c>
      <c r="BU328" s="53">
        <f t="shared" ca="1" si="1688"/>
        <v>140.45232503237847</v>
      </c>
      <c r="BV328" s="53">
        <f t="shared" ca="1" si="1688"/>
        <v>231.4815934448024</v>
      </c>
      <c r="BW328" s="53">
        <f t="shared" ca="1" si="1688"/>
        <v>380.91948264238499</v>
      </c>
      <c r="BX328" s="53">
        <f t="shared" ca="1" si="1688"/>
        <v>625.21060180520055</v>
      </c>
      <c r="BY328" s="53">
        <f t="shared" ca="1" si="1688"/>
        <v>1021.7883098945921</v>
      </c>
      <c r="BZ328" s="53">
        <f t="shared" ca="1" si="1688"/>
        <v>1658.285200828125</v>
      </c>
      <c r="CA328" s="53">
        <f t="shared" ca="1" si="1688"/>
        <v>2661.1777363157371</v>
      </c>
      <c r="CB328" s="53">
        <f t="shared" ca="1" si="1688"/>
        <v>4195.7236072452006</v>
      </c>
      <c r="CC328" s="53">
        <f t="shared" ca="1" si="1688"/>
        <v>6439.522689348898</v>
      </c>
      <c r="CD328" s="53">
        <f t="shared" ca="1" si="1688"/>
        <v>15781.600208825757</v>
      </c>
      <c r="CE328" s="53">
        <f t="shared" ca="1" si="1688"/>
        <v>15781.600208825757</v>
      </c>
      <c r="CF328" s="53">
        <f t="shared" ca="1" si="1688"/>
        <v>15781.600208825757</v>
      </c>
      <c r="CG328" s="53">
        <f t="shared" ca="1" si="1688"/>
        <v>15781.600208825757</v>
      </c>
      <c r="CH328" s="402"/>
      <c r="CJ328" s="18" t="s">
        <v>290</v>
      </c>
      <c r="CK328" s="122">
        <f>CJ236</f>
        <v>2</v>
      </c>
      <c r="CL328" s="122" t="str">
        <f>CJ237</f>
        <v>work3564</v>
      </c>
      <c r="CM328" s="210"/>
      <c r="CN328" s="122"/>
      <c r="CO328" s="8"/>
      <c r="CP328" s="52">
        <f t="shared" ref="CP328:DJ328" ca="1" si="1689">IF(CP303=0,0,CP323*CP324)</f>
        <v>2.4459584490300217</v>
      </c>
      <c r="CQ328" s="53">
        <f t="shared" ca="1" si="1689"/>
        <v>4.0445401562904637</v>
      </c>
      <c r="CR328" s="53">
        <f t="shared" ca="1" si="1689"/>
        <v>6.6881886600182208</v>
      </c>
      <c r="CS328" s="53">
        <f t="shared" ca="1" si="1689"/>
        <v>11.060130588232122</v>
      </c>
      <c r="CT328" s="53">
        <f t="shared" ca="1" si="1689"/>
        <v>18.289973590138132</v>
      </c>
      <c r="CU328" s="53">
        <f t="shared" ca="1" si="1689"/>
        <v>30.244641113412605</v>
      </c>
      <c r="CV328" s="53">
        <f t="shared" ca="1" si="1689"/>
        <v>50.007570447103582</v>
      </c>
      <c r="CW328" s="53">
        <f t="shared" ca="1" si="1689"/>
        <v>82.665553328079412</v>
      </c>
      <c r="CX328" s="53">
        <f t="shared" ca="1" si="1689"/>
        <v>136.59398342943425</v>
      </c>
      <c r="CY328" s="53">
        <f t="shared" ca="1" si="1689"/>
        <v>225.53773604547834</v>
      </c>
      <c r="CZ328" s="53">
        <f t="shared" ca="1" si="1689"/>
        <v>371.92983207831082</v>
      </c>
      <c r="DA328" s="53">
        <f t="shared" ca="1" si="1689"/>
        <v>612.0477530078889</v>
      </c>
      <c r="DB328" s="53">
        <f t="shared" ca="1" si="1689"/>
        <v>1003.6592354936712</v>
      </c>
      <c r="DC328" s="53">
        <f t="shared" ca="1" si="1689"/>
        <v>1636.392083491404</v>
      </c>
      <c r="DD328" s="53">
        <f t="shared" ca="1" si="1689"/>
        <v>2643.2793180894355</v>
      </c>
      <c r="DE328" s="53">
        <f t="shared" ca="1" si="1689"/>
        <v>4207.0746175124114</v>
      </c>
      <c r="DF328" s="53">
        <f t="shared" ca="1" si="1689"/>
        <v>6545.2887687805933</v>
      </c>
      <c r="DG328" s="53">
        <f t="shared" ca="1" si="1689"/>
        <v>20242.470118454516</v>
      </c>
      <c r="DH328" s="53">
        <f t="shared" ca="1" si="1689"/>
        <v>20242.470118454516</v>
      </c>
      <c r="DI328" s="53">
        <f t="shared" ca="1" si="1689"/>
        <v>20242.470118454516</v>
      </c>
      <c r="DJ328" s="53">
        <f t="shared" ca="1" si="1689"/>
        <v>20242.470118454516</v>
      </c>
      <c r="DK328" s="402"/>
      <c r="DM328" s="18" t="s">
        <v>290</v>
      </c>
      <c r="DN328" s="122">
        <f>DM236</f>
        <v>2</v>
      </c>
      <c r="DO328" s="122" t="str">
        <f>DM237</f>
        <v>shop3564</v>
      </c>
      <c r="DP328" s="210"/>
      <c r="DQ328" s="122"/>
      <c r="DR328" s="8"/>
      <c r="DS328" s="52">
        <f t="shared" ref="DS328:EM328" ca="1" si="1690">IF(DS303=0,0,DS323*DS324)</f>
        <v>1.0718027845705722</v>
      </c>
      <c r="DT328" s="53">
        <f t="shared" ca="1" si="1690"/>
        <v>1.7673661100704705</v>
      </c>
      <c r="DU328" s="53">
        <f t="shared" ca="1" si="1690"/>
        <v>2.9144983051064575</v>
      </c>
      <c r="DV328" s="53">
        <f t="shared" ca="1" si="1690"/>
        <v>4.8063976331878226</v>
      </c>
      <c r="DW328" s="53">
        <f t="shared" ca="1" si="1690"/>
        <v>7.9265213993555204</v>
      </c>
      <c r="DX328" s="53">
        <f t="shared" ca="1" si="1690"/>
        <v>13.071746195069631</v>
      </c>
      <c r="DY328" s="53">
        <f t="shared" ca="1" si="1690"/>
        <v>21.554664934733928</v>
      </c>
      <c r="DZ328" s="53">
        <f t="shared" ca="1" si="1690"/>
        <v>35.534810261617103</v>
      </c>
      <c r="EA328" s="53">
        <f t="shared" ca="1" si="1690"/>
        <v>58.558059250268784</v>
      </c>
      <c r="EB328" s="53">
        <f t="shared" ca="1" si="1690"/>
        <v>96.427115650607945</v>
      </c>
      <c r="EC328" s="53">
        <f t="shared" ca="1" si="1690"/>
        <v>158.58468977361846</v>
      </c>
      <c r="ED328" s="53">
        <f t="shared" ca="1" si="1690"/>
        <v>260.25310127664903</v>
      </c>
      <c r="EE328" s="53">
        <f t="shared" ca="1" si="1690"/>
        <v>425.58821911398582</v>
      </c>
      <c r="EF328" s="53">
        <f t="shared" ca="1" si="1690"/>
        <v>691.91692301223952</v>
      </c>
      <c r="EG328" s="53">
        <f t="shared" ca="1" si="1690"/>
        <v>1114.3551059795388</v>
      </c>
      <c r="EH328" s="53">
        <f t="shared" ca="1" si="1690"/>
        <v>1768.0212672865061</v>
      </c>
      <c r="EI328" s="53">
        <f t="shared" ca="1" si="1690"/>
        <v>2740.9253749324525</v>
      </c>
      <c r="EJ328" s="53">
        <f t="shared" ca="1" si="1690"/>
        <v>7297.9586544618878</v>
      </c>
      <c r="EK328" s="53">
        <f t="shared" ca="1" si="1690"/>
        <v>7297.9586544618878</v>
      </c>
      <c r="EL328" s="53">
        <f t="shared" ca="1" si="1690"/>
        <v>7297.9586544618878</v>
      </c>
      <c r="EM328" s="53">
        <f t="shared" ca="1" si="1690"/>
        <v>7297.9586544618878</v>
      </c>
      <c r="EN328" s="402"/>
      <c r="EP328" s="18" t="s">
        <v>290</v>
      </c>
      <c r="EQ328" s="122">
        <f>EP236</f>
        <v>2</v>
      </c>
      <c r="ER328" s="122" t="str">
        <f>EP237</f>
        <v>lei3564</v>
      </c>
      <c r="ES328" s="210"/>
      <c r="ET328" s="122"/>
      <c r="EU328" s="8"/>
      <c r="EV328" s="52">
        <f t="shared" ref="EV328:FP328" ca="1" si="1691">IF(EV303=0,0,EV323*EV324)</f>
        <v>1.1522431222052325</v>
      </c>
      <c r="EW328" s="53">
        <f t="shared" ca="1" si="1691"/>
        <v>1.9011872841106721</v>
      </c>
      <c r="EX328" s="53">
        <f t="shared" ca="1" si="1691"/>
        <v>3.1371192018060632</v>
      </c>
      <c r="EY328" s="53">
        <f t="shared" ca="1" si="1691"/>
        <v>5.1767335891646171</v>
      </c>
      <c r="EZ328" s="53">
        <f t="shared" ca="1" si="1691"/>
        <v>8.5425661552313006</v>
      </c>
      <c r="FA328" s="53">
        <f t="shared" ca="1" si="1691"/>
        <v>14.09647899900156</v>
      </c>
      <c r="FB328" s="53">
        <f t="shared" ca="1" si="1691"/>
        <v>23.259110044566125</v>
      </c>
      <c r="FC328" s="53">
        <f t="shared" ca="1" si="1691"/>
        <v>38.369563308191914</v>
      </c>
      <c r="FD328" s="53">
        <f t="shared" ca="1" si="1691"/>
        <v>63.271979942475049</v>
      </c>
      <c r="FE328" s="53">
        <f t="shared" ca="1" si="1691"/>
        <v>104.26394204814544</v>
      </c>
      <c r="FF328" s="53">
        <f t="shared" ca="1" si="1691"/>
        <v>171.60772108803636</v>
      </c>
      <c r="FG328" s="53">
        <f t="shared" ca="1" si="1691"/>
        <v>281.87843333274253</v>
      </c>
      <c r="FH328" s="53">
        <f t="shared" ca="1" si="1691"/>
        <v>461.45191608332715</v>
      </c>
      <c r="FI328" s="53">
        <f t="shared" ca="1" si="1691"/>
        <v>751.26014133787089</v>
      </c>
      <c r="FJ328" s="53">
        <f t="shared" ca="1" si="1691"/>
        <v>1212.1631228438794</v>
      </c>
      <c r="FK328" s="53">
        <f t="shared" ca="1" si="1691"/>
        <v>1928.1145521474889</v>
      </c>
      <c r="FL328" s="53">
        <f t="shared" ca="1" si="1691"/>
        <v>2999.8312356700471</v>
      </c>
      <c r="FM328" s="53">
        <f t="shared" ca="1" si="1691"/>
        <v>8521.1845931714433</v>
      </c>
      <c r="FN328" s="53">
        <f t="shared" ca="1" si="1691"/>
        <v>8521.1845931714433</v>
      </c>
      <c r="FO328" s="53">
        <f t="shared" ca="1" si="1691"/>
        <v>8521.1845931714433</v>
      </c>
      <c r="FP328" s="53">
        <f t="shared" ca="1" si="1691"/>
        <v>8521.1845931714433</v>
      </c>
      <c r="FQ328" s="402"/>
      <c r="FS328" s="18" t="s">
        <v>290</v>
      </c>
      <c r="FT328" s="122">
        <f>FS236</f>
        <v>2</v>
      </c>
      <c r="FU328" s="122" t="str">
        <f>FS237</f>
        <v>shop65</v>
      </c>
      <c r="FV328" s="210"/>
      <c r="FW328" s="122"/>
      <c r="FX328" s="8"/>
      <c r="FY328" s="52">
        <f t="shared" ref="FY328:GS328" ca="1" si="1692">IF(FY303=0,0,FY323*FY324)</f>
        <v>2.1848775638955575</v>
      </c>
      <c r="FZ328" s="53">
        <f t="shared" ca="1" si="1692"/>
        <v>3.6003005918703734</v>
      </c>
      <c r="GA328" s="53">
        <f t="shared" ca="1" si="1692"/>
        <v>5.9329512666312176</v>
      </c>
      <c r="GB328" s="53">
        <f t="shared" ca="1" si="1692"/>
        <v>9.7771513393166352</v>
      </c>
      <c r="GC328" s="53">
        <f t="shared" ca="1" si="1692"/>
        <v>16.111857303878502</v>
      </c>
      <c r="GD328" s="53">
        <f t="shared" ca="1" si="1692"/>
        <v>26.548575556948045</v>
      </c>
      <c r="GE328" s="53">
        <f t="shared" ca="1" si="1692"/>
        <v>43.737183281035023</v>
      </c>
      <c r="GF328" s="53">
        <f t="shared" ca="1" si="1692"/>
        <v>72.026893769593215</v>
      </c>
      <c r="GG328" s="53">
        <f t="shared" ca="1" si="1692"/>
        <v>118.53367316012961</v>
      </c>
      <c r="GH328" s="53">
        <f t="shared" ca="1" si="1692"/>
        <v>194.83934074192319</v>
      </c>
      <c r="GI328" s="53">
        <f t="shared" ca="1" si="1692"/>
        <v>319.62953876041331</v>
      </c>
      <c r="GJ328" s="53">
        <f t="shared" ca="1" si="1692"/>
        <v>9561.8828377377249</v>
      </c>
      <c r="GK328" s="53">
        <f t="shared" ca="1" si="1692"/>
        <v>9561.8828377377249</v>
      </c>
      <c r="GL328" s="53">
        <f t="shared" ca="1" si="1692"/>
        <v>9561.8828377377249</v>
      </c>
      <c r="GM328" s="53">
        <f t="shared" ca="1" si="1692"/>
        <v>9561.8828377377249</v>
      </c>
      <c r="GN328" s="53">
        <f t="shared" ca="1" si="1692"/>
        <v>9561.8828377377249</v>
      </c>
      <c r="GO328" s="53">
        <f t="shared" ca="1" si="1692"/>
        <v>9561.8828377377249</v>
      </c>
      <c r="GP328" s="53">
        <f t="shared" ca="1" si="1692"/>
        <v>9561.8828377377249</v>
      </c>
      <c r="GQ328" s="53">
        <f t="shared" ca="1" si="1692"/>
        <v>9561.8828377377249</v>
      </c>
      <c r="GR328" s="53">
        <f t="shared" ca="1" si="1692"/>
        <v>9561.8828377377249</v>
      </c>
      <c r="GS328" s="53">
        <f t="shared" ca="1" si="1692"/>
        <v>9561.8828377377249</v>
      </c>
      <c r="GT328" s="402"/>
      <c r="GV328" s="18" t="s">
        <v>290</v>
      </c>
      <c r="GW328" s="122">
        <f>GV236</f>
        <v>2</v>
      </c>
      <c r="GX328" s="122" t="str">
        <f>GV237</f>
        <v>lei65</v>
      </c>
      <c r="GY328" s="210"/>
      <c r="GZ328" s="122"/>
      <c r="HA328" s="8"/>
      <c r="HB328" s="52">
        <f t="shared" ref="HB328:HV328" ca="1" si="1693">IF(HB303=0,0,HB323*HB324)</f>
        <v>1.6127988558896982</v>
      </c>
      <c r="HC328" s="53">
        <f t="shared" ca="1" si="1693"/>
        <v>2.6457199594839858</v>
      </c>
      <c r="HD328" s="53">
        <f t="shared" ca="1" si="1693"/>
        <v>4.3402723377934409</v>
      </c>
      <c r="HE328" s="53">
        <f t="shared" ca="1" si="1693"/>
        <v>7.1200951808595931</v>
      </c>
      <c r="HF328" s="53">
        <f t="shared" ca="1" si="1693"/>
        <v>11.67959268605119</v>
      </c>
      <c r="HG328" s="53">
        <f t="shared" ca="1" si="1693"/>
        <v>19.156028666715073</v>
      </c>
      <c r="HH328" s="53">
        <f t="shared" ca="1" si="1693"/>
        <v>31.409290959232891</v>
      </c>
      <c r="HI328" s="53">
        <f t="shared" ca="1" si="1693"/>
        <v>51.473746922052413</v>
      </c>
      <c r="HJ328" s="53">
        <f t="shared" ca="1" si="1693"/>
        <v>84.280144151750719</v>
      </c>
      <c r="HK328" s="53">
        <f t="shared" ca="1" si="1693"/>
        <v>137.78782576040939</v>
      </c>
      <c r="HL328" s="53">
        <f t="shared" ca="1" si="1693"/>
        <v>224.70443804577044</v>
      </c>
      <c r="HM328" s="53">
        <f t="shared" ca="1" si="1693"/>
        <v>5300.7556709827059</v>
      </c>
      <c r="HN328" s="53">
        <f t="shared" ca="1" si="1693"/>
        <v>5300.7556709827059</v>
      </c>
      <c r="HO328" s="53">
        <f t="shared" ca="1" si="1693"/>
        <v>5300.7556709827059</v>
      </c>
      <c r="HP328" s="53">
        <f t="shared" ca="1" si="1693"/>
        <v>5300.7556709827059</v>
      </c>
      <c r="HQ328" s="53">
        <f t="shared" ca="1" si="1693"/>
        <v>5300.7556709827059</v>
      </c>
      <c r="HR328" s="53">
        <f t="shared" ca="1" si="1693"/>
        <v>5300.7556709827059</v>
      </c>
      <c r="HS328" s="53">
        <f t="shared" ca="1" si="1693"/>
        <v>5300.7556709827059</v>
      </c>
      <c r="HT328" s="53">
        <f t="shared" ca="1" si="1693"/>
        <v>5300.7556709827059</v>
      </c>
      <c r="HU328" s="53">
        <f t="shared" ca="1" si="1693"/>
        <v>5300.7556709827059</v>
      </c>
      <c r="HV328" s="53">
        <f t="shared" ca="1" si="1693"/>
        <v>5300.7556709827059</v>
      </c>
      <c r="HW328" s="402"/>
    </row>
    <row r="329" spans="1:231" ht="15">
      <c r="A329" s="17" t="s">
        <v>291</v>
      </c>
      <c r="B329" s="124">
        <f>A236</f>
        <v>2</v>
      </c>
      <c r="C329" s="124" t="str">
        <f>A237</f>
        <v>work1834</v>
      </c>
      <c r="D329" s="223"/>
      <c r="E329" s="124"/>
      <c r="F329" s="21"/>
      <c r="G329" s="116">
        <f ca="1">IF(G324=0,0,(IF(G302="road",G326*G297,G327*G301)/G324)*INDIRECT("speed"&amp;B$2)*1000/60)</f>
        <v>0</v>
      </c>
      <c r="H329" s="117">
        <f ca="1">IF(H324=0,0,(IF(H302="road",H326*H297,H327*H301)/H324)*INDIRECT("speed"&amp;B$2)*1000/60)</f>
        <v>49.993278082462339</v>
      </c>
      <c r="I329" s="117">
        <f ca="1">IF(I324=0,0,(IF(I302="road",I326*I297,I327*I301)/I324)*INDIRECT("speed"&amp;B$2)*1000/60)</f>
        <v>99.977821481986652</v>
      </c>
      <c r="J329" s="117">
        <f ca="1">IF(J324=0,0,(IF(J302="road",J326*J297,J327*J301)/J324)*INDIRECT("speed"&amp;B$2)*1000/60)</f>
        <v>149.94511548612144</v>
      </c>
      <c r="K329" s="117">
        <f ca="1">IF(K324=0,0,(IF(K302="road",K326*K297,K327*K301)/K324)*INDIRECT("speed"&amp;B$2)*1000/60)</f>
        <v>199.87926898849179</v>
      </c>
      <c r="L329" s="117">
        <f ca="1">IF(L324=0,0,(IF(L302="road",L326*L297,L327*L301)/L324)*INDIRECT("speed"&amp;B$2)*1000/60)</f>
        <v>249.75103237154283</v>
      </c>
      <c r="M329" s="117">
        <f ca="1">IF(M324=0,0,(IF(M302="road",M326*M297,M327*M301)/M324)*INDIRECT("speed"&amp;B$2)*1000/60)</f>
        <v>299.50718020513835</v>
      </c>
      <c r="N329" s="117">
        <f ca="1">IF(N324=0,0,(IF(N302="road",N326*N297,N327*N301)/N324)*INDIRECT("speed"&amp;B$2)*1000/60)</f>
        <v>349.05181459379185</v>
      </c>
      <c r="O329" s="117">
        <f ca="1">IF(O324=0,0,(IF(O302="road",O326*O297,O327*O301)/O324)*INDIRECT("speed"&amp;B$2)*1000/60)</f>
        <v>398.21373410682094</v>
      </c>
      <c r="P329" s="117">
        <f ca="1">IF(P324=0,0,(IF(P302="road",P326*P297,P327*P301)/P324)*INDIRECT("speed"&amp;B$2)*1000/60)</f>
        <v>446.69012968269243</v>
      </c>
      <c r="Q329" s="117">
        <f ca="1">IF(Q324=0,0,(IF(Q302="road",Q326*Q297,Q327*Q301)/Q324)*INDIRECT("speed"&amp;B$2)*1000/60)</f>
        <v>493.95099431640296</v>
      </c>
      <c r="R329" s="117">
        <f ca="1">IF(R324=0,0,(IF(R302="road",R326*R297,R327*R301)/R324)*INDIRECT("speed"&amp;B$2)*1000/60)</f>
        <v>539.08084592567104</v>
      </c>
      <c r="S329" s="117">
        <f ca="1">IF(S324=0,0,(IF(S302="road",S326*S297,S327*S301)/S324)*INDIRECT("speed"&amp;B$2)*1000/60)</f>
        <v>580.52731027926939</v>
      </c>
      <c r="T329" s="117">
        <f ca="1">IF(T324=0,0,(IF(T302="road",T326*T297,T327*T301)/T324)*INDIRECT("speed"&amp;B$2)*1000/60)</f>
        <v>615.73030552614841</v>
      </c>
      <c r="U329" s="117">
        <f ca="1">IF(U324=0,0,(IF(U302="road",U326*U297,U327*U301)/U324)*INDIRECT("speed"&amp;B$2)*1000/60)</f>
        <v>640.65086592407181</v>
      </c>
      <c r="V329" s="117">
        <f ca="1">IF(V324=0,0,(IF(V302="road",V326*V297,V327*V301)/V324)*INDIRECT("speed"&amp;B$2)*1000/60)</f>
        <v>649.36991258477292</v>
      </c>
      <c r="W329" s="117">
        <f ca="1">IF(W324=0,0,(IF(W302="road",W326*W297,W327*W301)/W324)*INDIRECT("speed"&amp;B$2)*1000/60)</f>
        <v>634.27092007060969</v>
      </c>
      <c r="X329" s="117">
        <f ca="1">IF(X324=0,0,(IF(X302="road",X326*X297,X327*X301)/X324)*INDIRECT("speed"&amp;B$2)*1000/60)</f>
        <v>0</v>
      </c>
      <c r="Y329" s="117">
        <f ca="1">IF(Y324=0,0,(IF(Y302="road",Y326*Y297,Y327*Y301)/Y324)*INDIRECT("speed"&amp;B$2)*1000/60)</f>
        <v>0</v>
      </c>
      <c r="Z329" s="117">
        <f ca="1">IF(Z324=0,0,(IF(Z302="road",Z326*Z297,Z327*Z301)/Z324)*INDIRECT("speed"&amp;B$2)*1000/60)</f>
        <v>0</v>
      </c>
      <c r="AA329" s="117">
        <f ca="1">IF(AA324=0,0,(IF(AA302="road",AA326*AA297,AA327*AA301)/AA324)*INDIRECT("speed"&amp;B$2)*1000/60)</f>
        <v>0</v>
      </c>
      <c r="AB329" s="401"/>
      <c r="AD329" s="17" t="s">
        <v>291</v>
      </c>
      <c r="AE329" s="124">
        <f>AD236</f>
        <v>2</v>
      </c>
      <c r="AF329" s="124" t="str">
        <f>AD237</f>
        <v>shop1834</v>
      </c>
      <c r="AG329" s="223"/>
      <c r="AH329" s="124"/>
      <c r="AI329" s="21"/>
      <c r="AJ329" s="116">
        <f ca="1">IF(AJ324=0,0,(IF(AJ302="road",AJ326*AJ297,AJ327*AJ301)/AJ324)*INDIRECT("speed"&amp;B$2)*1000/60)</f>
        <v>0</v>
      </c>
      <c r="AK329" s="117">
        <f ca="1">IF(AK324=0,0,(IF(AK302="road",AK326*AK297,AK327*AK301)/AK324)*INDIRECT("speed"&amp;B$2)*1000/60)</f>
        <v>49.996675193193063</v>
      </c>
      <c r="AL329" s="117">
        <f ca="1">IF(AL324=0,0,(IF(AL302="road",AL326*AL297,AL327*AL301)/AL324)*INDIRECT("speed"&amp;B$2)*1000/60)</f>
        <v>99.988964852785358</v>
      </c>
      <c r="AM329" s="117">
        <f ca="1">IF(AM324=0,0,(IF(AM302="road",AM326*AM297,AM327*AM301)/AM324)*INDIRECT("speed"&amp;B$2)*1000/60)</f>
        <v>149.97253054260085</v>
      </c>
      <c r="AN329" s="117">
        <f ca="1">IF(AN324=0,0,(IF(AN302="road",AN326*AN297,AN327*AN301)/AN324)*INDIRECT("speed"&amp;B$2)*1000/60)</f>
        <v>199.93922001874262</v>
      </c>
      <c r="AO329" s="117">
        <f ca="1">IF(AO324=0,0,(IF(AO302="road",AO326*AO297,AO327*AO301)/AO324)*INDIRECT("speed"&amp;B$2)*1000/60)</f>
        <v>249.87392750872971</v>
      </c>
      <c r="AP329" s="117">
        <f ca="1">IF(AP324=0,0,(IF(AP302="road",AP326*AP297,AP327*AP301)/AP324)*INDIRECT("speed"&amp;B$2)*1000/60)</f>
        <v>299.74898029462128</v>
      </c>
      <c r="AQ329" s="117">
        <f ca="1">IF(AQ324=0,0,(IF(AQ302="road",AQ326*AQ297,AQ327*AQ301)/AQ324)*INDIRECT("speed"&amp;B$2)*1000/60)</f>
        <v>349.51417297951684</v>
      </c>
      <c r="AR329" s="117">
        <f ca="1">IF(AR324=0,0,(IF(AR302="road",AR326*AR297,AR327*AR301)/AR324)*INDIRECT("speed"&amp;B$2)*1000/60)</f>
        <v>399.07920602134908</v>
      </c>
      <c r="AS329" s="117">
        <f ca="1">IF(AS324=0,0,(IF(AS302="road",AS326*AS297,AS327*AS301)/AS324)*INDIRECT("speed"&amp;B$2)*1000/60)</f>
        <v>448.28300927148177</v>
      </c>
      <c r="AT329" s="117">
        <f ca="1">IF(AT324=0,0,(IF(AT302="road",AT326*AT297,AT327*AT301)/AT324)*INDIRECT("speed"&amp;B$2)*1000/60)</f>
        <v>496.84077156125926</v>
      </c>
      <c r="AU329" s="117">
        <f ca="1">IF(AU324=0,0,(IF(AU302="road",AU326*AU297,AU327*AU301)/AU324)*INDIRECT("speed"&amp;B$2)*1000/60)</f>
        <v>544.25399682845352</v>
      </c>
      <c r="AV329" s="117">
        <f ca="1">IF(AV324=0,0,(IF(AV302="road",AV326*AV297,AV327*AV301)/AV324)*INDIRECT("speed"&amp;B$2)*1000/60)</f>
        <v>589.66175308080938</v>
      </c>
      <c r="AW329" s="117">
        <f ca="1">IF(AW324=0,0,(IF(AW302="road",AW326*AW297,AW327*AW301)/AW324)*INDIRECT("speed"&amp;B$2)*1000/60)</f>
        <v>631.60529700768302</v>
      </c>
      <c r="AX329" s="117">
        <f ca="1">IF(AX324=0,0,(IF(AX302="road",AX326*AX297,AX327*AX301)/AX324)*INDIRECT("speed"&amp;B$2)*1000/60)</f>
        <v>667.68408711694451</v>
      </c>
      <c r="AY329" s="117">
        <f ca="1">IF(AY324=0,0,(IF(AY302="road",AY326*AY297,AY327*AY301)/AY324)*INDIRECT("speed"&amp;B$2)*1000/60)</f>
        <v>694.12780976515864</v>
      </c>
      <c r="AZ329" s="117">
        <f ca="1">IF(AZ324=0,0,(IF(AZ302="road",AZ326*AZ297,AZ327*AZ301)/AZ324)*INDIRECT("speed"&amp;B$2)*1000/60)</f>
        <v>705.45489285727422</v>
      </c>
      <c r="BA329" s="117">
        <f ca="1">IF(BA324=0,0,(IF(BA302="road",BA326*BA297,BA327*BA301)/BA324)*INDIRECT("speed"&amp;B$2)*1000/60)</f>
        <v>0</v>
      </c>
      <c r="BB329" s="117">
        <f ca="1">IF(BB324=0,0,(IF(BB302="road",BB326*BB297,BB327*BB301)/BB324)*INDIRECT("speed"&amp;B$2)*1000/60)</f>
        <v>0</v>
      </c>
      <c r="BC329" s="117">
        <f ca="1">IF(BC324=0,0,(IF(BC302="road",BC326*BC297,BC327*BC301)/BC324)*INDIRECT("speed"&amp;B$2)*1000/60)</f>
        <v>0</v>
      </c>
      <c r="BD329" s="117">
        <f ca="1">IF(BD324=0,0,(IF(BD302="road",BD326*BD297,BD327*BD301)/BD324)*INDIRECT("speed"&amp;B$2)*1000/60)</f>
        <v>0</v>
      </c>
      <c r="BE329" s="401"/>
      <c r="BG329" s="17" t="s">
        <v>291</v>
      </c>
      <c r="BH329" s="124">
        <f>BG236</f>
        <v>2</v>
      </c>
      <c r="BI329" s="124" t="str">
        <f>BG237</f>
        <v>lei1834</v>
      </c>
      <c r="BJ329" s="223"/>
      <c r="BK329" s="124"/>
      <c r="BL329" s="21"/>
      <c r="BM329" s="116">
        <f ca="1">IF(BM324=0,0,(IF(BM302="road",BM326*BM297,BM327*BM301)/BM324)*INDIRECT("speed"&amp;B$2)*1000/60)</f>
        <v>0</v>
      </c>
      <c r="BN329" s="117">
        <f ca="1">IF(BN324=0,0,(IF(BN302="road",BN326*BN297,BN327*BN301)/BN324)*INDIRECT("speed"&amp;B$2)*1000/60)</f>
        <v>49.99273700711742</v>
      </c>
      <c r="BO329" s="117">
        <f ca="1">IF(BO324=0,0,(IF(BO302="road",BO326*BO297,BO327*BO301)/BO324)*INDIRECT("speed"&amp;B$2)*1000/60)</f>
        <v>99.976014446700475</v>
      </c>
      <c r="BP329" s="117">
        <f ca="1">IF(BP324=0,0,(IF(BP302="road",BP326*BP297,BP327*BP301)/BP324)*INDIRECT("speed"&amp;B$2)*1000/60)</f>
        <v>149.94059022322108</v>
      </c>
      <c r="BQ329" s="117">
        <f ca="1">IF(BQ324=0,0,(IF(BQ302="road",BQ326*BQ297,BQ327*BQ301)/BQ324)*INDIRECT("speed"&amp;B$2)*1000/60)</f>
        <v>199.86919856142688</v>
      </c>
      <c r="BR329" s="117">
        <f ca="1">IF(BR324=0,0,(IF(BR302="road",BR326*BR297,BR327*BR301)/BR324)*INDIRECT("speed"&amp;B$2)*1000/60)</f>
        <v>249.73003059573679</v>
      </c>
      <c r="BS329" s="117">
        <f ca="1">IF(BS324=0,0,(IF(BS302="road",BS326*BS297,BS327*BS301)/BS324)*INDIRECT("speed"&amp;B$2)*1000/60)</f>
        <v>299.46515690919983</v>
      </c>
      <c r="BT329" s="117">
        <f ca="1">IF(BT324=0,0,(IF(BT302="road",BT326*BT297,BT327*BT301)/BT324)*INDIRECT("speed"&amp;B$2)*1000/60)</f>
        <v>348.97013481439211</v>
      </c>
      <c r="BU329" s="117">
        <f ca="1">IF(BU324=0,0,(IF(BU302="road",BU326*BU297,BU327*BU301)/BU324)*INDIRECT("speed"&amp;B$2)*1000/60)</f>
        <v>398.05842622934239</v>
      </c>
      <c r="BV329" s="117">
        <f ca="1">IF(BV324=0,0,(IF(BV302="road",BV326*BV297,BV327*BV301)/BV324)*INDIRECT("speed"&amp;B$2)*1000/60)</f>
        <v>446.40007088609116</v>
      </c>
      <c r="BW329" s="117">
        <f ca="1">IF(BW324=0,0,(IF(BW302="road",BW326*BW297,BW327*BW301)/BW324)*INDIRECT("speed"&amp;B$2)*1000/60)</f>
        <v>493.41784413269414</v>
      </c>
      <c r="BX329" s="117">
        <f ca="1">IF(BX324=0,0,(IF(BX302="road",BX326*BX297,BX327*BX301)/BX324)*INDIRECT("speed"&amp;B$2)*1000/60)</f>
        <v>538.11623663176806</v>
      </c>
      <c r="BY329" s="117">
        <f ca="1">IF(BY324=0,0,(IF(BY302="road",BY326*BY297,BY327*BY301)/BY324)*INDIRECT("speed"&amp;B$2)*1000/60)</f>
        <v>578.81262505410427</v>
      </c>
      <c r="BZ329" s="117">
        <f ca="1">IF(BZ324=0,0,(IF(BZ302="road",BZ326*BZ297,BZ327*BZ301)/BZ324)*INDIRECT("speed"&amp;B$2)*1000/60)</f>
        <v>612.74903277418275</v>
      </c>
      <c r="CA329" s="117">
        <f ca="1">IF(CA324=0,0,(IF(CA302="road",CA326*CA297,CA327*CA301)/CA324)*INDIRECT("speed"&amp;B$2)*1000/60)</f>
        <v>635.62208700553356</v>
      </c>
      <c r="CB329" s="117">
        <f ca="1">IF(CB324=0,0,(IF(CB302="road",CB326*CB297,CB327*CB301)/CB324)*INDIRECT("speed"&amp;B$2)*1000/60)</f>
        <v>641.24903811384786</v>
      </c>
      <c r="CC329" s="117">
        <f ca="1">IF(CC324=0,0,(IF(CC302="road",CC326*CC297,CC327*CC301)/CC324)*INDIRECT("speed"&amp;B$2)*1000/60)</f>
        <v>621.963668507276</v>
      </c>
      <c r="CD329" s="117">
        <f ca="1">IF(CD324=0,0,(IF(CD302="road",CD326*CD297,CD327*CD301)/CD324)*INDIRECT("speed"&amp;B$2)*1000/60)</f>
        <v>0</v>
      </c>
      <c r="CE329" s="117">
        <f ca="1">IF(CE324=0,0,(IF(CE302="road",CE326*CE297,CE327*CE301)/CE324)*INDIRECT("speed"&amp;B$2)*1000/60)</f>
        <v>0</v>
      </c>
      <c r="CF329" s="117">
        <f ca="1">IF(CF324=0,0,(IF(CF302="road",CF326*CF297,CF327*CF301)/CF324)*INDIRECT("speed"&amp;B$2)*1000/60)</f>
        <v>0</v>
      </c>
      <c r="CG329" s="117">
        <f ca="1">IF(CG324=0,0,(IF(CG302="road",CG326*CG297,CG327*CG301)/CG324)*INDIRECT("speed"&amp;B$2)*1000/60)</f>
        <v>0</v>
      </c>
      <c r="CH329" s="401"/>
      <c r="CJ329" s="17" t="s">
        <v>291</v>
      </c>
      <c r="CK329" s="124">
        <f>CJ236</f>
        <v>2</v>
      </c>
      <c r="CL329" s="124" t="str">
        <f>CJ237</f>
        <v>work3564</v>
      </c>
      <c r="CM329" s="223"/>
      <c r="CN329" s="124"/>
      <c r="CO329" s="21"/>
      <c r="CP329" s="116">
        <f ca="1">IF(CP324=0,0,(IF(CP302="road",CP326*CP297,CP327*CP301)/CP324)*INDIRECT("speed"&amp;B$2)*1000/60)</f>
        <v>0</v>
      </c>
      <c r="CQ329" s="117">
        <f ca="1">IF(CQ324=0,0,(IF(CQ302="road",CQ326*CQ297,CQ327*CQ301)/CQ324)*INDIRECT("speed"&amp;B$2)*1000/60)</f>
        <v>49.994423115464059</v>
      </c>
      <c r="CR329" s="117">
        <f ca="1">IF(CR324=0,0,(IF(CR302="road",CR326*CR297,CR327*CR301)/CR324)*INDIRECT("speed"&amp;B$2)*1000/60)</f>
        <v>99.981555749494248</v>
      </c>
      <c r="CS329" s="117">
        <f ca="1">IF(CS324=0,0,(IF(CS302="road",CS326*CS297,CS327*CS301)/CS324)*INDIRECT("speed"&amp;B$2)*1000/60)</f>
        <v>149.95424863975165</v>
      </c>
      <c r="CT329" s="117">
        <f ca="1">IF(CT324=0,0,(IF(CT302="road",CT326*CT297,CT327*CT301)/CT324)*INDIRECT("speed"&amp;B$2)*1000/60)</f>
        <v>199.89912220728561</v>
      </c>
      <c r="CU329" s="117">
        <f ca="1">IF(CU324=0,0,(IF(CU302="road",CU326*CU297,CU327*CU301)/CU324)*INDIRECT("speed"&amp;B$2)*1000/60)</f>
        <v>249.79148325297442</v>
      </c>
      <c r="CV329" s="117">
        <f ca="1">IF(CV324=0,0,(IF(CV302="road",CV326*CV297,CV327*CV301)/CV324)*INDIRECT("speed"&amp;B$2)*1000/60)</f>
        <v>299.5862771506325</v>
      </c>
      <c r="CW329" s="117">
        <f ca="1">IF(CW324=0,0,(IF(CW302="road",CW326*CW297,CW327*CW301)/CW324)*INDIRECT("speed"&amp;B$2)*1000/60)</f>
        <v>349.2021061486904</v>
      </c>
      <c r="CX329" s="117">
        <f ca="1">IF(CX324=0,0,(IF(CX302="road",CX326*CX297,CX327*CX301)/CX324)*INDIRECT("speed"&amp;B$2)*1000/60)</f>
        <v>398.49324008276824</v>
      </c>
      <c r="CY329" s="117">
        <f ca="1">IF(CY324=0,0,(IF(CY302="road",CY326*CY297,CY327*CY301)/CY324)*INDIRECT("speed"&amp;B$2)*1000/60)</f>
        <v>447.20112033151071</v>
      </c>
      <c r="CZ329" s="117">
        <f ca="1">IF(CZ324=0,0,(IF(CZ302="road",CZ326*CZ297,CZ327*CZ301)/CZ324)*INDIRECT("speed"&amp;B$2)*1000/60)</f>
        <v>494.87158082544789</v>
      </c>
      <c r="DA329" s="117">
        <f ca="1">IF(DA324=0,0,(IF(DA302="road",DA326*DA297,DA327*DA301)/DA324)*INDIRECT("speed"&amp;B$2)*1000/60)</f>
        <v>540.71674042331995</v>
      </c>
      <c r="DB329" s="117">
        <f ca="1">IF(DB324=0,0,(IF(DB302="road",DB326*DB297,DB327*DB301)/DB324)*INDIRECT("speed"&amp;B$2)*1000/60)</f>
        <v>583.39304409352678</v>
      </c>
      <c r="DC329" s="117">
        <f ca="1">IF(DC324=0,0,(IF(DC302="road",DC326*DC297,DC327*DC301)/DC324)*INDIRECT("speed"&amp;B$2)*1000/60)</f>
        <v>620.66722010837691</v>
      </c>
      <c r="DD329" s="117">
        <f ca="1">IF(DD324=0,0,(IF(DD302="road",DD326*DD297,DD327*DD301)/DD324)*INDIRECT("speed"&amp;B$2)*1000/60)</f>
        <v>648.97375677564401</v>
      </c>
      <c r="DE329" s="117">
        <f ca="1">IF(DE324=0,0,(IF(DE302="road",DE326*DE297,DE327*DE301)/DE324)*INDIRECT("speed"&amp;B$2)*1000/60)</f>
        <v>662.98502993161571</v>
      </c>
      <c r="DF329" s="117">
        <f ca="1">IF(DF324=0,0,(IF(DF302="road",DF326*DF297,DF327*DF301)/DF324)*INDIRECT("speed"&amp;B$2)*1000/60)</f>
        <v>655.59863595893501</v>
      </c>
      <c r="DG329" s="117">
        <f ca="1">IF(DG324=0,0,(IF(DG302="road",DG326*DG297,DG327*DG301)/DG324)*INDIRECT("speed"&amp;B$2)*1000/60)</f>
        <v>0</v>
      </c>
      <c r="DH329" s="117">
        <f ca="1">IF(DH324=0,0,(IF(DH302="road",DH326*DH297,DH327*DH301)/DH324)*INDIRECT("speed"&amp;B$2)*1000/60)</f>
        <v>0</v>
      </c>
      <c r="DI329" s="117">
        <f ca="1">IF(DI324=0,0,(IF(DI302="road",DI326*DI297,DI327*DI301)/DI324)*INDIRECT("speed"&amp;B$2)*1000/60)</f>
        <v>0</v>
      </c>
      <c r="DJ329" s="117">
        <f ca="1">IF(DJ324=0,0,(IF(DJ302="road",DJ326*DJ297,DJ327*DJ301)/DJ324)*INDIRECT("speed"&amp;B$2)*1000/60)</f>
        <v>0</v>
      </c>
      <c r="DK329" s="401"/>
      <c r="DM329" s="17" t="s">
        <v>291</v>
      </c>
      <c r="DN329" s="124">
        <f>DM236</f>
        <v>2</v>
      </c>
      <c r="DO329" s="124" t="str">
        <f>DM237</f>
        <v>shop3564</v>
      </c>
      <c r="DP329" s="223"/>
      <c r="DQ329" s="124"/>
      <c r="DR329" s="21"/>
      <c r="DS329" s="116">
        <f ca="1">IF(DS324=0,0,(IF(DS302="road",DS326*DS297,DS327*DS301)/DS324)*INDIRECT("speed"&amp;B$2)*1000/60)</f>
        <v>0</v>
      </c>
      <c r="DT329" s="117">
        <f ca="1">IF(DT324=0,0,(IF(DT302="road",DT326*DT297,DT327*DT301)/DT324)*INDIRECT("speed"&amp;B$2)*1000/60)</f>
        <v>49.993691446741551</v>
      </c>
      <c r="DU329" s="117">
        <f ca="1">IF(DU324=0,0,(IF(DU302="road",DU326*DU297,DU327*DU301)/DU324)*INDIRECT("speed"&amp;B$2)*1000/60)</f>
        <v>99.979193594723085</v>
      </c>
      <c r="DV329" s="117">
        <f ca="1">IF(DV324=0,0,(IF(DV302="road",DV326*DV297,DV327*DV301)/DV324)*INDIRECT("speed"&amp;B$2)*1000/60)</f>
        <v>149.9485311810426</v>
      </c>
      <c r="DW329" s="117">
        <f ca="1">IF(DW324=0,0,(IF(DW302="road",DW326*DW297,DW327*DW301)/DW324)*INDIRECT("speed"&amp;B$2)*1000/60)</f>
        <v>199.88682620512617</v>
      </c>
      <c r="DX329" s="117">
        <f ca="1">IF(DX324=0,0,(IF(DX302="road",DX326*DX297,DX327*DX301)/DX324)*INDIRECT("speed"&amp;B$2)*1000/60)</f>
        <v>249.76670423127788</v>
      </c>
      <c r="DY329" s="117">
        <f ca="1">IF(DY324=0,0,(IF(DY302="road",DY326*DY297,DY327*DY301)/DY324)*INDIRECT("speed"&amp;B$2)*1000/60)</f>
        <v>299.5383681368545</v>
      </c>
      <c r="DZ329" s="117">
        <f ca="1">IF(DZ324=0,0,(IF(DZ302="road",DZ326*DZ297,DZ327*DZ301)/DZ324)*INDIRECT("speed"&amp;B$2)*1000/60)</f>
        <v>349.11211791800957</v>
      </c>
      <c r="EA329" s="117">
        <f ca="1">IF(EA324=0,0,(IF(EA302="road",EA326*EA297,EA327*EA301)/EA324)*INDIRECT("speed"&amp;B$2)*1000/60)</f>
        <v>398.32783198280657</v>
      </c>
      <c r="EB329" s="117">
        <f ca="1">IF(EB324=0,0,(IF(EB302="road",EB326*EB297,EB327*EB301)/EB324)*INDIRECT("speed"&amp;B$2)*1000/60)</f>
        <v>446.90226019353645</v>
      </c>
      <c r="EC329" s="117">
        <f ca="1">IF(EC324=0,0,(IF(EC302="road",EC326*EC297,EC327*EC301)/EC324)*INDIRECT("speed"&amp;B$2)*1000/60)</f>
        <v>494.33937340028098</v>
      </c>
      <c r="ED329" s="117">
        <f ca="1">IF(ED324=0,0,(IF(ED302="road",ED326*ED297,ED327*ED301)/ED324)*INDIRECT("speed"&amp;B$2)*1000/60)</f>
        <v>539.78138940881433</v>
      </c>
      <c r="EE329" s="117">
        <f ca="1">IF(EE324=0,0,(IF(EE302="road",EE326*EE297,EE327*EE301)/EE324)*INDIRECT("speed"&amp;B$2)*1000/60)</f>
        <v>581.77052780757583</v>
      </c>
      <c r="EF329" s="117">
        <f ca="1">IF(EF324=0,0,(IF(EF302="road",EF326*EF297,EF327*EF301)/EF324)*INDIRECT("speed"&amp;B$2)*1000/60)</f>
        <v>617.89293879360696</v>
      </c>
      <c r="EG329" s="117">
        <f ca="1">IF(EG324=0,0,(IF(EG302="road",EG326*EG297,EG327*EG301)/EG324)*INDIRECT("speed"&amp;B$2)*1000/60)</f>
        <v>644.31286255424027</v>
      </c>
      <c r="EH329" s="117">
        <f ca="1">IF(EH324=0,0,(IF(EH302="road",EH326*EH297,EH327*EH301)/EH324)*INDIRECT("speed"&amp;B$2)*1000/60)</f>
        <v>655.33662270212619</v>
      </c>
      <c r="EI329" s="117">
        <f ca="1">IF(EI324=0,0,(IF(EI302="road",EI326*EI297,EI327*EI301)/EI324)*INDIRECT("speed"&amp;B$2)*1000/60)</f>
        <v>643.46176057892319</v>
      </c>
      <c r="EJ329" s="117">
        <f ca="1">IF(EJ324=0,0,(IF(EJ302="road",EJ326*EJ297,EJ327*EJ301)/EJ324)*INDIRECT("speed"&amp;B$2)*1000/60)</f>
        <v>0</v>
      </c>
      <c r="EK329" s="117">
        <f ca="1">IF(EK324=0,0,(IF(EK302="road",EK326*EK297,EK327*EK301)/EK324)*INDIRECT("speed"&amp;B$2)*1000/60)</f>
        <v>0</v>
      </c>
      <c r="EL329" s="117">
        <f ca="1">IF(EL324=0,0,(IF(EL302="road",EL326*EL297,EL327*EL301)/EL324)*INDIRECT("speed"&amp;B$2)*1000/60)</f>
        <v>0</v>
      </c>
      <c r="EM329" s="117">
        <f ca="1">IF(EM324=0,0,(IF(EM302="road",EM326*EM297,EM327*EM301)/EM324)*INDIRECT("speed"&amp;B$2)*1000/60)</f>
        <v>0</v>
      </c>
      <c r="EN329" s="401"/>
      <c r="EP329" s="17" t="s">
        <v>291</v>
      </c>
      <c r="EQ329" s="124">
        <f>EP236</f>
        <v>2</v>
      </c>
      <c r="ER329" s="124" t="str">
        <f>EP237</f>
        <v>lei3564</v>
      </c>
      <c r="ES329" s="223"/>
      <c r="ET329" s="124"/>
      <c r="EU329" s="21"/>
      <c r="EV329" s="116">
        <f ca="1">IF(EV324=0,0,(IF(EV302="road",EV326*EV297,EV327*EV301)/EV324)*INDIRECT("speed"&amp;B$2)*1000/60)</f>
        <v>0</v>
      </c>
      <c r="EW329" s="117">
        <f ca="1">IF(EW324=0,0,(IF(EW302="road",EW326*EW297,EW327*EW301)/EW324)*INDIRECT("speed"&amp;B$2)*1000/60)</f>
        <v>49.99414869191704</v>
      </c>
      <c r="EX329" s="117">
        <f ca="1">IF(EX324=0,0,(IF(EX302="road",EX326*EX297,EX327*EX301)/EX324)*INDIRECT("speed"&amp;B$2)*1000/60)</f>
        <v>99.980689697331627</v>
      </c>
      <c r="EY329" s="117">
        <f ca="1">IF(EY324=0,0,(IF(EY302="road",EY326*EY297,EY327*EY301)/EY324)*INDIRECT("speed"&amp;B$2)*1000/60)</f>
        <v>149.95220250522385</v>
      </c>
      <c r="EZ329" s="117">
        <f ca="1">IF(EZ324=0,0,(IF(EZ302="road",EZ326*EZ297,EZ327*EZ301)/EZ324)*INDIRECT("speed"&amp;B$2)*1000/60)</f>
        <v>199.89483374560513</v>
      </c>
      <c r="FA329" s="117">
        <f ca="1">IF(FA324=0,0,(IF(FA302="road",FA326*FA297,FA327*FA301)/FA324)*INDIRECT("speed"&amp;B$2)*1000/60)</f>
        <v>249.78307544396753</v>
      </c>
      <c r="FB329" s="117">
        <f ca="1">IF(FB324=0,0,(IF(FB302="road",FB326*FB297,FB327*FB301)/FB324)*INDIRECT("speed"&amp;B$2)*1000/60)</f>
        <v>299.57049086196753</v>
      </c>
      <c r="FC329" s="117">
        <f ca="1">IF(FC324=0,0,(IF(FC302="road",FC326*FC297,FC327*FC301)/FC324)*INDIRECT("speed"&amp;B$2)*1000/60)</f>
        <v>349.17336657750269</v>
      </c>
      <c r="FD329" s="117">
        <f ca="1">IF(FD324=0,0,(IF(FD302="road",FD326*FD297,FD327*FD301)/FD324)*INDIRECT("speed"&amp;B$2)*1000/60)</f>
        <v>398.44213623452623</v>
      </c>
      <c r="FE329" s="117">
        <f ca="1">IF(FE324=0,0,(IF(FE302="road",FE326*FE297,FE327*FE301)/FE324)*INDIRECT("speed"&amp;B$2)*1000/60)</f>
        <v>447.11194995480326</v>
      </c>
      <c r="FF329" s="117">
        <f ca="1">IF(FF324=0,0,(IF(FF302="road",FF326*FF297,FF327*FF301)/FF324)*INDIRECT("speed"&amp;B$2)*1000/60)</f>
        <v>494.71840752411953</v>
      </c>
      <c r="FG329" s="117">
        <f ca="1">IF(FG324=0,0,(IF(FG302="road",FG326*FG297,FG327*FG301)/FG324)*INDIRECT("speed"&amp;B$2)*1000/60)</f>
        <v>540.45705109606683</v>
      </c>
      <c r="FH329" s="117">
        <f ca="1">IF(FH324=0,0,(IF(FH302="road",FH326*FH297,FH327*FH301)/FH324)*INDIRECT("speed"&amp;B$2)*1000/60)</f>
        <v>582.95740341392172</v>
      </c>
      <c r="FI329" s="117">
        <f ca="1">IF(FI324=0,0,(IF(FI302="road",FI326*FI297,FI327*FI301)/FI324)*INDIRECT("speed"&amp;B$2)*1000/60)</f>
        <v>619.94188344096381</v>
      </c>
      <c r="FJ329" s="117">
        <f ca="1">IF(FJ324=0,0,(IF(FJ302="road",FJ326*FJ297,FJ327*FJ301)/FJ324)*INDIRECT("speed"&amp;B$2)*1000/60)</f>
        <v>647.77034375851383</v>
      </c>
      <c r="FK329" s="117">
        <f ca="1">IF(FK324=0,0,(IF(FK302="road",FK326*FK297,FK327*FK301)/FK324)*INDIRECT("speed"&amp;B$2)*1000/60)</f>
        <v>660.98726286883891</v>
      </c>
      <c r="FL329" s="117">
        <f ca="1">IF(FL324=0,0,(IF(FL302="road",FL326*FL297,FL327*FL301)/FL324)*INDIRECT("speed"&amp;B$2)*1000/60)</f>
        <v>652.27810513166037</v>
      </c>
      <c r="FM329" s="117">
        <f ca="1">IF(FM324=0,0,(IF(FM302="road",FM326*FM297,FM327*FM301)/FM324)*INDIRECT("speed"&amp;B$2)*1000/60)</f>
        <v>0</v>
      </c>
      <c r="FN329" s="117">
        <f ca="1">IF(FN324=0,0,(IF(FN302="road",FN326*FN297,FN327*FN301)/FN324)*INDIRECT("speed"&amp;B$2)*1000/60)</f>
        <v>0</v>
      </c>
      <c r="FO329" s="117">
        <f ca="1">IF(FO324=0,0,(IF(FO302="road",FO326*FO297,FO327*FO301)/FO324)*INDIRECT("speed"&amp;B$2)*1000/60)</f>
        <v>0</v>
      </c>
      <c r="FP329" s="117">
        <f ca="1">IF(FP324=0,0,(IF(FP302="road",FP326*FP297,FP327*FP301)/FP324)*INDIRECT("speed"&amp;B$2)*1000/60)</f>
        <v>0</v>
      </c>
      <c r="FQ329" s="401"/>
      <c r="FS329" s="17" t="s">
        <v>291</v>
      </c>
      <c r="FT329" s="124">
        <f>FS236</f>
        <v>2</v>
      </c>
      <c r="FU329" s="124" t="str">
        <f>FS237</f>
        <v>shop65</v>
      </c>
      <c r="FV329" s="223"/>
      <c r="FW329" s="124"/>
      <c r="FX329" s="21"/>
      <c r="FY329" s="116">
        <f ca="1">IF(FY324=0,0,(IF(FY302="road",FY326*FY297,FY327*FY301)/FY324)*INDIRECT("speed"&amp;B$2)*1000/60)</f>
        <v>0</v>
      </c>
      <c r="FZ329" s="117">
        <f ca="1">IF(FZ324=0,0,(IF(FZ302="road",FZ326*FZ297,FZ327*FZ301)/FZ324)*INDIRECT("speed"&amp;B$2)*1000/60)</f>
        <v>49.990068950476903</v>
      </c>
      <c r="GA329" s="117">
        <f ca="1">IF(GA324=0,0,(IF(GA302="road",GA326*GA297,GA327*GA301)/GA324)*INDIRECT("speed"&amp;B$2)*1000/60)</f>
        <v>99.967269159147364</v>
      </c>
      <c r="GB329" s="117">
        <f ca="1">IF(GB324=0,0,(IF(GB302="road",GB326*GB297,GB327*GB301)/GB324)*INDIRECT("speed"&amp;B$2)*1000/60)</f>
        <v>149.91909227715743</v>
      </c>
      <c r="GC329" s="117">
        <f ca="1">IF(GC324=0,0,(IF(GC302="road",GC326*GC297,GC327*GC301)/GC324)*INDIRECT("speed"&amp;B$2)*1000/60)</f>
        <v>199.82222856263135</v>
      </c>
      <c r="GD329" s="117">
        <f ca="1">IF(GD324=0,0,(IF(GD302="road",GD326*GD297,GD327*GD301)/GD324)*INDIRECT("speed"&amp;B$2)*1000/60)</f>
        <v>249.63384276965755</v>
      </c>
      <c r="GE329" s="117">
        <f ca="1">IF(GE324=0,0,(IF(GE302="road",GE326*GE297,GE327*GE301)/GE324)*INDIRECT("speed"&amp;B$2)*1000/60)</f>
        <v>299.2761335526053</v>
      </c>
      <c r="GF329" s="117">
        <f ca="1">IF(GF324=0,0,(IF(GF302="road",GF326*GF297,GF327*GF301)/GF324)*INDIRECT("speed"&amp;B$2)*1000/60)</f>
        <v>348.60924986251024</v>
      </c>
      <c r="GG329" s="117">
        <f ca="1">IF(GG324=0,0,(IF(GG302="road",GG326*GG297,GG327*GG301)/GG324)*INDIRECT("speed"&amp;B$2)*1000/60)</f>
        <v>397.38429889778257</v>
      </c>
      <c r="GH329" s="117">
        <f ca="1">IF(GH324=0,0,(IF(GH302="road",GH326*GH297,GH327*GH301)/GH324)*INDIRECT("speed"&amp;B$2)*1000/60)</f>
        <v>445.16300602318154</v>
      </c>
      <c r="GI329" s="117">
        <f ca="1">IF(GI324=0,0,(IF(GI302="road",GI326*GI297,GI327*GI301)/GI324)*INDIRECT("speed"&amp;B$2)*1000/60)</f>
        <v>491.1833562296319</v>
      </c>
      <c r="GJ329" s="117">
        <f ca="1">IF(GJ324=0,0,(IF(GJ302="road",GJ326*GJ297,GJ327*GJ301)/GJ324)*INDIRECT("speed"&amp;B$2)*1000/60)</f>
        <v>0</v>
      </c>
      <c r="GK329" s="117">
        <f ca="1">IF(GK324=0,0,(IF(GK302="road",GK326*GK297,GK327*GK301)/GK324)*INDIRECT("speed"&amp;B$2)*1000/60)</f>
        <v>0</v>
      </c>
      <c r="GL329" s="117">
        <f ca="1">IF(GL324=0,0,(IF(GL302="road",GL326*GL297,GL327*GL301)/GL324)*INDIRECT("speed"&amp;B$2)*1000/60)</f>
        <v>0</v>
      </c>
      <c r="GM329" s="117">
        <f ca="1">IF(GM324=0,0,(IF(GM302="road",GM326*GM297,GM327*GM301)/GM324)*INDIRECT("speed"&amp;B$2)*1000/60)</f>
        <v>0</v>
      </c>
      <c r="GN329" s="117">
        <f ca="1">IF(GN324=0,0,(IF(GN302="road",GN326*GN297,GN327*GN301)/GN324)*INDIRECT("speed"&amp;B$2)*1000/60)</f>
        <v>0</v>
      </c>
      <c r="GO329" s="117">
        <f ca="1">IF(GO324=0,0,(IF(GO302="road",GO326*GO297,GO327*GO301)/GO324)*INDIRECT("speed"&amp;B$2)*1000/60)</f>
        <v>0</v>
      </c>
      <c r="GP329" s="117">
        <f ca="1">IF(GP324=0,0,(IF(GP302="road",GP326*GP297,GP327*GP301)/GP324)*INDIRECT("speed"&amp;B$2)*1000/60)</f>
        <v>0</v>
      </c>
      <c r="GQ329" s="117">
        <f ca="1">IF(GQ324=0,0,(IF(GQ302="road",GQ326*GQ297,GQ327*GQ301)/GQ324)*INDIRECT("speed"&amp;B$2)*1000/60)</f>
        <v>0</v>
      </c>
      <c r="GR329" s="117">
        <f ca="1">IF(GR324=0,0,(IF(GR302="road",GR326*GR297,GR327*GR301)/GR324)*INDIRECT("speed"&amp;B$2)*1000/60)</f>
        <v>0</v>
      </c>
      <c r="GS329" s="117">
        <f ca="1">IF(GS324=0,0,(IF(GS302="road",GS326*GS297,GS327*GS301)/GS324)*INDIRECT("speed"&amp;B$2)*1000/60)</f>
        <v>0</v>
      </c>
      <c r="GT329" s="401"/>
      <c r="GV329" s="17" t="s">
        <v>291</v>
      </c>
      <c r="GW329" s="124">
        <f>GV236</f>
        <v>2</v>
      </c>
      <c r="GX329" s="124" t="str">
        <f>GV237</f>
        <v>lei65</v>
      </c>
      <c r="GY329" s="223"/>
      <c r="GZ329" s="124"/>
      <c r="HA329" s="21"/>
      <c r="HB329" s="116">
        <f ca="1">IF(HB324=0,0,(IF(HB302="road",HB326*HB297,HB327*HB301)/HB324)*INDIRECT("speed"&amp;B$2)*1000/60)</f>
        <v>0</v>
      </c>
      <c r="HC329" s="117">
        <f ca="1">IF(HC324=0,0,(IF(HC302="road",HC326*HC297,HC327*HC301)/HC324)*INDIRECT("speed"&amp;B$2)*1000/60)</f>
        <v>49.987141363557704</v>
      </c>
      <c r="HD329" s="117">
        <f ca="1">IF(HD324=0,0,(IF(HD302="road",HD326*HD297,HD327*HD301)/HD324)*INDIRECT("speed"&amp;B$2)*1000/60)</f>
        <v>99.957811117648944</v>
      </c>
      <c r="HE329" s="117">
        <f ca="1">IF(HE324=0,0,(IF(HE302="road",HE326*HE297,HE327*HE301)/HE324)*INDIRECT("speed"&amp;B$2)*1000/60)</f>
        <v>149.89618548058678</v>
      </c>
      <c r="HF329" s="117">
        <f ca="1">IF(HF324=0,0,(IF(HF302="road",HF326*HF297,HF327*HF301)/HF324)*INDIRECT("speed"&amp;B$2)*1000/60)</f>
        <v>199.77294099384062</v>
      </c>
      <c r="HG329" s="117">
        <f ca="1">IF(HG324=0,0,(IF(HG302="road",HG326*HG297,HG327*HG301)/HG324)*INDIRECT("speed"&amp;B$2)*1000/60)</f>
        <v>249.53449266725931</v>
      </c>
      <c r="HH329" s="117">
        <f ca="1">IF(HH324=0,0,(IF(HH302="road",HH326*HH297,HH327*HH301)/HH324)*INDIRECT("speed"&amp;B$2)*1000/60)</f>
        <v>299.0840739166498</v>
      </c>
      <c r="HI329" s="117">
        <f ca="1">IF(HI324=0,0,(IF(HI302="road",HI326*HI297,HI327*HI301)/HI324)*INDIRECT("speed"&amp;B$2)*1000/60)</f>
        <v>348.24880355558861</v>
      </c>
      <c r="HJ329" s="117">
        <f ca="1">IF(HJ324=0,0,(IF(HJ302="road",HJ326*HJ297,HJ327*HJ301)/HJ324)*INDIRECT("speed"&amp;B$2)*1000/60)</f>
        <v>396.72307651739931</v>
      </c>
      <c r="HK329" s="117">
        <f ca="1">IF(HK324=0,0,(IF(HK302="road",HK326*HK297,HK327*HK301)/HK324)*INDIRECT("speed"&amp;B$2)*1000/60)</f>
        <v>443.97295546662207</v>
      </c>
      <c r="HL329" s="117">
        <f ca="1">IF(HL324=0,0,(IF(HL302="road",HL326*HL297,HL327*HL301)/HL324)*INDIRECT("speed"&amp;B$2)*1000/60)</f>
        <v>489.07899278816279</v>
      </c>
      <c r="HM329" s="117">
        <f ca="1">IF(HM324=0,0,(IF(HM302="road",HM326*HM297,HM327*HM301)/HM324)*INDIRECT("speed"&amp;B$2)*1000/60)</f>
        <v>0</v>
      </c>
      <c r="HN329" s="117">
        <f ca="1">IF(HN324=0,0,(IF(HN302="road",HN326*HN297,HN327*HN301)/HN324)*INDIRECT("speed"&amp;B$2)*1000/60)</f>
        <v>0</v>
      </c>
      <c r="HO329" s="117">
        <f ca="1">IF(HO324=0,0,(IF(HO302="road",HO326*HO297,HO327*HO301)/HO324)*INDIRECT("speed"&amp;B$2)*1000/60)</f>
        <v>0</v>
      </c>
      <c r="HP329" s="117">
        <f ca="1">IF(HP324=0,0,(IF(HP302="road",HP326*HP297,HP327*HP301)/HP324)*INDIRECT("speed"&amp;B$2)*1000/60)</f>
        <v>0</v>
      </c>
      <c r="HQ329" s="117">
        <f ca="1">IF(HQ324=0,0,(IF(HQ302="road",HQ326*HQ297,HQ327*HQ301)/HQ324)*INDIRECT("speed"&amp;B$2)*1000/60)</f>
        <v>0</v>
      </c>
      <c r="HR329" s="117">
        <f ca="1">IF(HR324=0,0,(IF(HR302="road",HR326*HR297,HR327*HR301)/HR324)*INDIRECT("speed"&amp;B$2)*1000/60)</f>
        <v>0</v>
      </c>
      <c r="HS329" s="117">
        <f ca="1">IF(HS324=0,0,(IF(HS302="road",HS326*HS297,HS327*HS301)/HS324)*INDIRECT("speed"&amp;B$2)*1000/60)</f>
        <v>0</v>
      </c>
      <c r="HT329" s="117">
        <f ca="1">IF(HT324=0,0,(IF(HT302="road",HT326*HT297,HT327*HT301)/HT324)*INDIRECT("speed"&amp;B$2)*1000/60)</f>
        <v>0</v>
      </c>
      <c r="HU329" s="117">
        <f ca="1">IF(HU324=0,0,(IF(HU302="road",HU326*HU297,HU327*HU301)/HU324)*INDIRECT("speed"&amp;B$2)*1000/60)</f>
        <v>0</v>
      </c>
      <c r="HV329" s="117">
        <f ca="1">IF(HV324=0,0,(IF(HV302="road",HV326*HV297,HV327*HV301)/HV324)*INDIRECT("speed"&amp;B$2)*1000/60)</f>
        <v>0</v>
      </c>
      <c r="HW329" s="401"/>
    </row>
    <row r="330" spans="1:231" ht="15.75" thickBot="1">
      <c r="A330" s="19" t="s">
        <v>292</v>
      </c>
      <c r="B330" s="125">
        <f>A236</f>
        <v>2</v>
      </c>
      <c r="C330" s="125" t="str">
        <f>A237</f>
        <v>work1834</v>
      </c>
      <c r="D330" s="224"/>
      <c r="E330" s="125">
        <v>8</v>
      </c>
      <c r="F330" s="20"/>
      <c r="G330" s="131">
        <f t="shared" ref="G330:AA330" ca="1" si="1694">IF(G324=0,0,(IF(G302="road",G326*G297,G327*(G301+INDEX(INDIRECT("input"&amp;$B300),$E330,G299)))/G324))</f>
        <v>0</v>
      </c>
      <c r="H330" s="132">
        <f t="shared" ca="1" si="1694"/>
        <v>0.61720096398101643</v>
      </c>
      <c r="I330" s="132">
        <f t="shared" ca="1" si="1694"/>
        <v>1.2342940923702055</v>
      </c>
      <c r="J330" s="132">
        <f t="shared" ca="1" si="1694"/>
        <v>1.8511742652607586</v>
      </c>
      <c r="K330" s="132">
        <f t="shared" ca="1" si="1694"/>
        <v>2.4676452961542195</v>
      </c>
      <c r="L330" s="132">
        <f t="shared" ca="1" si="1694"/>
        <v>3.0833460786610223</v>
      </c>
      <c r="M330" s="132">
        <f t="shared" ca="1" si="1694"/>
        <v>3.697619508705412</v>
      </c>
      <c r="N330" s="132">
        <f t="shared" ca="1" si="1694"/>
        <v>4.3092816616517506</v>
      </c>
      <c r="O330" s="132">
        <f t="shared" ca="1" si="1694"/>
        <v>4.9162189395903813</v>
      </c>
      <c r="P330" s="132">
        <f t="shared" ca="1" si="1694"/>
        <v>5.5146929590455844</v>
      </c>
      <c r="Q330" s="132">
        <f t="shared" ca="1" si="1694"/>
        <v>6.0981604236592952</v>
      </c>
      <c r="R330" s="132">
        <f t="shared" ca="1" si="1694"/>
        <v>6.6553190855021116</v>
      </c>
      <c r="S330" s="132">
        <f t="shared" ca="1" si="1694"/>
        <v>7.1670038306082642</v>
      </c>
      <c r="T330" s="132">
        <f t="shared" ca="1" si="1694"/>
        <v>7.6016087101993612</v>
      </c>
      <c r="U330" s="132">
        <f t="shared" ca="1" si="1694"/>
        <v>7.9092699496798984</v>
      </c>
      <c r="V330" s="132">
        <f t="shared" ca="1" si="1694"/>
        <v>8.0169125010465798</v>
      </c>
      <c r="W330" s="132">
        <f t="shared" ca="1" si="1694"/>
        <v>7.8305051860569082</v>
      </c>
      <c r="X330" s="132">
        <f t="shared" ca="1" si="1694"/>
        <v>0</v>
      </c>
      <c r="Y330" s="132">
        <f t="shared" ca="1" si="1694"/>
        <v>0</v>
      </c>
      <c r="Z330" s="132">
        <f t="shared" ca="1" si="1694"/>
        <v>0</v>
      </c>
      <c r="AA330" s="132">
        <f ca="1">IF(AA324=0,0,(IF(AA302="road",AA326*AA297,AA327*(AA301+INDEX(INDIRECT("input"&amp;$B300),$E330,AA299)))/AA324))</f>
        <v>0</v>
      </c>
      <c r="AB330" s="403"/>
      <c r="AD330" s="19" t="s">
        <v>292</v>
      </c>
      <c r="AE330" s="125">
        <f>AD236</f>
        <v>2</v>
      </c>
      <c r="AF330" s="125" t="str">
        <f>AD237</f>
        <v>shop1834</v>
      </c>
      <c r="AG330" s="224"/>
      <c r="AH330" s="125">
        <v>8</v>
      </c>
      <c r="AI330" s="20"/>
      <c r="AJ330" s="131">
        <f t="shared" ref="AJ330:BD330" ca="1" si="1695">IF(AJ324=0,0,(IF(AJ302="road",AJ326*AJ297,AJ327*(AJ301+INDEX(INDIRECT("input"&amp;$B300),$E330,AJ299)))/AJ324))</f>
        <v>0</v>
      </c>
      <c r="AK330" s="132">
        <f t="shared" ca="1" si="1695"/>
        <v>0.61724290361966738</v>
      </c>
      <c r="AL330" s="132">
        <f t="shared" ca="1" si="1695"/>
        <v>1.234431664849202</v>
      </c>
      <c r="AM330" s="132">
        <f t="shared" ca="1" si="1695"/>
        <v>1.8515127227481585</v>
      </c>
      <c r="AN330" s="132">
        <f t="shared" ca="1" si="1695"/>
        <v>2.4683854323301553</v>
      </c>
      <c r="AO330" s="132">
        <f t="shared" ca="1" si="1695"/>
        <v>3.0848633025769097</v>
      </c>
      <c r="AP330" s="132">
        <f t="shared" ca="1" si="1695"/>
        <v>3.7006046949953242</v>
      </c>
      <c r="AQ330" s="132">
        <f t="shared" ca="1" si="1695"/>
        <v>4.3149897898705785</v>
      </c>
      <c r="AR330" s="132">
        <f t="shared" ca="1" si="1695"/>
        <v>4.9269037780413463</v>
      </c>
      <c r="AS330" s="132">
        <f t="shared" ca="1" si="1695"/>
        <v>5.5343581391540955</v>
      </c>
      <c r="AT330" s="132">
        <f t="shared" ca="1" si="1695"/>
        <v>6.1338366859414712</v>
      </c>
      <c r="AU330" s="132">
        <f t="shared" ca="1" si="1695"/>
        <v>6.7191851460302905</v>
      </c>
      <c r="AV330" s="132">
        <f t="shared" ca="1" si="1695"/>
        <v>7.2797747293927078</v>
      </c>
      <c r="AW330" s="132">
        <f t="shared" ca="1" si="1695"/>
        <v>7.797596259354111</v>
      </c>
      <c r="AX330" s="132">
        <f t="shared" ca="1" si="1695"/>
        <v>8.2430134211968458</v>
      </c>
      <c r="AY330" s="132">
        <f t="shared" ca="1" si="1695"/>
        <v>8.5694791329031919</v>
      </c>
      <c r="AZ330" s="132">
        <f t="shared" ca="1" si="1695"/>
        <v>8.7093196649046192</v>
      </c>
      <c r="BA330" s="132">
        <f t="shared" ca="1" si="1695"/>
        <v>0</v>
      </c>
      <c r="BB330" s="132">
        <f t="shared" ca="1" si="1695"/>
        <v>0</v>
      </c>
      <c r="BC330" s="132">
        <f t="shared" ca="1" si="1695"/>
        <v>0</v>
      </c>
      <c r="BD330" s="132">
        <f ca="1">IF(BD324=0,0,(IF(BD302="road",BD326*BD297,BD327*(BD301+INDEX(INDIRECT("input"&amp;$B300),$E330,BD299)))/BD324))</f>
        <v>0</v>
      </c>
      <c r="BE330" s="403"/>
      <c r="BG330" s="19" t="s">
        <v>292</v>
      </c>
      <c r="BH330" s="125">
        <f>BG236</f>
        <v>2</v>
      </c>
      <c r="BI330" s="125" t="str">
        <f>BG237</f>
        <v>lei1834</v>
      </c>
      <c r="BJ330" s="224"/>
      <c r="BK330" s="125">
        <v>8</v>
      </c>
      <c r="BL330" s="20"/>
      <c r="BM330" s="131">
        <f t="shared" ref="BM330:CG330" ca="1" si="1696">IF(BM324=0,0,(IF(BM302="road",BM326*BM297,BM327*(BM301+INDEX(INDIRECT("input"&amp;$B300),$E330,BM299)))/BM324))</f>
        <v>0</v>
      </c>
      <c r="BN330" s="132">
        <f t="shared" ca="1" si="1696"/>
        <v>0.61719428403848664</v>
      </c>
      <c r="BO330" s="132">
        <f t="shared" ca="1" si="1696"/>
        <v>1.2342717832925985</v>
      </c>
      <c r="BP330" s="132">
        <f t="shared" ca="1" si="1696"/>
        <v>1.8511183978175438</v>
      </c>
      <c r="BQ330" s="132">
        <f t="shared" ca="1" si="1696"/>
        <v>2.4675209698941587</v>
      </c>
      <c r="BR330" s="132">
        <f t="shared" ca="1" si="1696"/>
        <v>3.0830867974782317</v>
      </c>
      <c r="BS330" s="132">
        <f t="shared" ca="1" si="1696"/>
        <v>3.6971007025827136</v>
      </c>
      <c r="BT330" s="132">
        <f t="shared" ca="1" si="1696"/>
        <v>4.3082732693134833</v>
      </c>
      <c r="BU330" s="132">
        <f t="shared" ca="1" si="1696"/>
        <v>4.9143015583869429</v>
      </c>
      <c r="BV330" s="132">
        <f t="shared" ca="1" si="1696"/>
        <v>5.5111119862480384</v>
      </c>
      <c r="BW330" s="132">
        <f t="shared" ca="1" si="1696"/>
        <v>6.0915783226258533</v>
      </c>
      <c r="BX330" s="132">
        <f t="shared" ca="1" si="1696"/>
        <v>6.6434103287872599</v>
      </c>
      <c r="BY330" s="132">
        <f t="shared" ca="1" si="1696"/>
        <v>7.1458348772111639</v>
      </c>
      <c r="BZ330" s="132">
        <f t="shared" ca="1" si="1696"/>
        <v>7.5648028737553412</v>
      </c>
      <c r="CA330" s="132">
        <f t="shared" ca="1" si="1696"/>
        <v>7.8471862593275752</v>
      </c>
      <c r="CB330" s="132">
        <f t="shared" ca="1" si="1696"/>
        <v>7.916654791528984</v>
      </c>
      <c r="CC330" s="132">
        <f t="shared" ca="1" si="1696"/>
        <v>7.678563808731802</v>
      </c>
      <c r="CD330" s="132">
        <f t="shared" ca="1" si="1696"/>
        <v>0</v>
      </c>
      <c r="CE330" s="132">
        <f t="shared" ca="1" si="1696"/>
        <v>0</v>
      </c>
      <c r="CF330" s="132">
        <f t="shared" ca="1" si="1696"/>
        <v>0</v>
      </c>
      <c r="CG330" s="132">
        <f ca="1">IF(CG324=0,0,(IF(CG302="road",CG326*CG297,CG327*(CG301+INDEX(INDIRECT("input"&amp;$B300),$E330,CG299)))/CG324))</f>
        <v>0</v>
      </c>
      <c r="CH330" s="403"/>
      <c r="CJ330" s="19" t="s">
        <v>292</v>
      </c>
      <c r="CK330" s="125">
        <f>CJ236</f>
        <v>2</v>
      </c>
      <c r="CL330" s="125" t="str">
        <f>CJ237</f>
        <v>work3564</v>
      </c>
      <c r="CM330" s="224"/>
      <c r="CN330" s="125">
        <v>8</v>
      </c>
      <c r="CO330" s="20"/>
      <c r="CP330" s="131">
        <f t="shared" ref="CP330:DJ330" ca="1" si="1697">IF(CP324=0,0,(IF(CP302="road",CP326*CP297,CP327*(CP301+INDEX(INDIRECT("input"&amp;$B300),$E330,CP299)))/CP324))</f>
        <v>0</v>
      </c>
      <c r="CQ330" s="132">
        <f t="shared" ca="1" si="1697"/>
        <v>0.61721510019091419</v>
      </c>
      <c r="CR330" s="132">
        <f t="shared" ca="1" si="1697"/>
        <v>1.2343401944382006</v>
      </c>
      <c r="CS330" s="132">
        <f t="shared" ca="1" si="1697"/>
        <v>1.8512870202438474</v>
      </c>
      <c r="CT330" s="132">
        <f t="shared" ca="1" si="1697"/>
        <v>2.4678903976208102</v>
      </c>
      <c r="CU330" s="132">
        <f t="shared" ca="1" si="1697"/>
        <v>3.0838454722589432</v>
      </c>
      <c r="CV330" s="132">
        <f t="shared" ca="1" si="1697"/>
        <v>3.6985960142053393</v>
      </c>
      <c r="CW330" s="132">
        <f t="shared" ca="1" si="1697"/>
        <v>4.3111371129467955</v>
      </c>
      <c r="CX330" s="132">
        <f t="shared" ca="1" si="1697"/>
        <v>4.9196696306514589</v>
      </c>
      <c r="CY330" s="132">
        <f t="shared" ca="1" si="1697"/>
        <v>5.5210014855742058</v>
      </c>
      <c r="CZ330" s="132">
        <f t="shared" ca="1" si="1697"/>
        <v>6.1095256892030596</v>
      </c>
      <c r="DA330" s="132">
        <f t="shared" ca="1" si="1697"/>
        <v>6.6755153138681473</v>
      </c>
      <c r="DB330" s="132">
        <f t="shared" ca="1" si="1697"/>
        <v>7.2023832604139093</v>
      </c>
      <c r="DC330" s="132">
        <f t="shared" ca="1" si="1697"/>
        <v>7.6625582729429249</v>
      </c>
      <c r="DD330" s="132">
        <f t="shared" ca="1" si="1697"/>
        <v>8.012021688588197</v>
      </c>
      <c r="DE330" s="132">
        <f t="shared" ca="1" si="1697"/>
        <v>8.1850003695261204</v>
      </c>
      <c r="DF330" s="132">
        <f t="shared" ca="1" si="1697"/>
        <v>8.0938103204806779</v>
      </c>
      <c r="DG330" s="132">
        <f t="shared" ca="1" si="1697"/>
        <v>0</v>
      </c>
      <c r="DH330" s="132">
        <f t="shared" ca="1" si="1697"/>
        <v>0</v>
      </c>
      <c r="DI330" s="132">
        <f t="shared" ca="1" si="1697"/>
        <v>0</v>
      </c>
      <c r="DJ330" s="132">
        <f ca="1">IF(DJ324=0,0,(IF(DJ302="road",DJ326*DJ297,DJ327*(DJ301+INDEX(INDIRECT("input"&amp;$B300),$E330,DJ299)))/DJ324))</f>
        <v>0</v>
      </c>
      <c r="DK330" s="403"/>
      <c r="DM330" s="19" t="s">
        <v>292</v>
      </c>
      <c r="DN330" s="125">
        <f>DM236</f>
        <v>2</v>
      </c>
      <c r="DO330" s="125" t="str">
        <f>DM237</f>
        <v>shop3564</v>
      </c>
      <c r="DP330" s="224"/>
      <c r="DQ330" s="125">
        <v>8</v>
      </c>
      <c r="DR330" s="20"/>
      <c r="DS330" s="131">
        <f t="shared" ref="DS330:EM330" ca="1" si="1698">IF(DS324=0,0,(IF(DS302="road",DS326*DS297,DS327*(DS301+INDEX(INDIRECT("input"&amp;$B300),$E330,DS299)))/DS324))</f>
        <v>0</v>
      </c>
      <c r="DT330" s="132">
        <f t="shared" ca="1" si="1698"/>
        <v>0.61720606724372284</v>
      </c>
      <c r="DU330" s="132">
        <f t="shared" ca="1" si="1698"/>
        <v>1.2343110320336184</v>
      </c>
      <c r="DV330" s="132">
        <f t="shared" ca="1" si="1698"/>
        <v>1.8512164343338591</v>
      </c>
      <c r="DW330" s="132">
        <f t="shared" ca="1" si="1698"/>
        <v>2.4677385951250144</v>
      </c>
      <c r="DX330" s="132">
        <f t="shared" ca="1" si="1698"/>
        <v>3.083539558410838</v>
      </c>
      <c r="DY330" s="132">
        <f t="shared" ca="1" si="1698"/>
        <v>3.6980045448994376</v>
      </c>
      <c r="DZ330" s="132">
        <f t="shared" ca="1" si="1698"/>
        <v>4.31002614713592</v>
      </c>
      <c r="EA330" s="132">
        <f t="shared" ca="1" si="1698"/>
        <v>4.91762755534329</v>
      </c>
      <c r="EB330" s="132">
        <f t="shared" ca="1" si="1698"/>
        <v>5.5173118542411901</v>
      </c>
      <c r="EC330" s="132">
        <f t="shared" ca="1" si="1698"/>
        <v>6.102955227163962</v>
      </c>
      <c r="ED330" s="132">
        <f t="shared" ca="1" si="1698"/>
        <v>6.6639677704791902</v>
      </c>
      <c r="EE330" s="132">
        <f t="shared" ca="1" si="1698"/>
        <v>7.1823521951552571</v>
      </c>
      <c r="EF330" s="132">
        <f t="shared" ca="1" si="1698"/>
        <v>7.6283078863408251</v>
      </c>
      <c r="EG330" s="132">
        <f t="shared" ca="1" si="1698"/>
        <v>7.9544797846202506</v>
      </c>
      <c r="EH330" s="132">
        <f t="shared" ca="1" si="1698"/>
        <v>8.0905755889151365</v>
      </c>
      <c r="EI330" s="132">
        <f t="shared" ca="1" si="1698"/>
        <v>7.9439723528262132</v>
      </c>
      <c r="EJ330" s="132">
        <f t="shared" ca="1" si="1698"/>
        <v>0</v>
      </c>
      <c r="EK330" s="132">
        <f t="shared" ca="1" si="1698"/>
        <v>0</v>
      </c>
      <c r="EL330" s="132">
        <f t="shared" ca="1" si="1698"/>
        <v>0</v>
      </c>
      <c r="EM330" s="132">
        <f ca="1">IF(EM324=0,0,(IF(EM302="road",EM326*EM297,EM327*(EM301+INDEX(INDIRECT("input"&amp;$B300),$E330,EM299)))/EM324))</f>
        <v>0</v>
      </c>
      <c r="EN330" s="403"/>
      <c r="EP330" s="19" t="s">
        <v>292</v>
      </c>
      <c r="EQ330" s="125">
        <f>EP236</f>
        <v>2</v>
      </c>
      <c r="ER330" s="125" t="str">
        <f>EP237</f>
        <v>lei3564</v>
      </c>
      <c r="ES330" s="224"/>
      <c r="ET330" s="125">
        <v>8</v>
      </c>
      <c r="EU330" s="20"/>
      <c r="EV330" s="131">
        <f t="shared" ref="EV330:FP330" ca="1" si="1699">IF(EV324=0,0,(IF(EV302="road",EV326*EV297,EV327*(EV301+INDEX(INDIRECT("input"&amp;$B300),$E330,EV299)))/EV324))</f>
        <v>0</v>
      </c>
      <c r="EW330" s="132">
        <f t="shared" ca="1" si="1699"/>
        <v>0.61721171224588933</v>
      </c>
      <c r="EX330" s="132">
        <f t="shared" ca="1" si="1699"/>
        <v>1.2343295024361929</v>
      </c>
      <c r="EY330" s="132">
        <f t="shared" ca="1" si="1699"/>
        <v>1.8512617593237513</v>
      </c>
      <c r="EZ330" s="132">
        <f t="shared" ca="1" si="1699"/>
        <v>2.4678374536494458</v>
      </c>
      <c r="FA330" s="132">
        <f t="shared" ca="1" si="1699"/>
        <v>3.0837416721477471</v>
      </c>
      <c r="FB330" s="132">
        <f t="shared" ca="1" si="1699"/>
        <v>3.6984011217526858</v>
      </c>
      <c r="FC330" s="132">
        <f t="shared" ca="1" si="1699"/>
        <v>4.3107823034259587</v>
      </c>
      <c r="FD330" s="132">
        <f t="shared" ca="1" si="1699"/>
        <v>4.9190387189447673</v>
      </c>
      <c r="FE330" s="132">
        <f t="shared" ca="1" si="1699"/>
        <v>5.5199006167259661</v>
      </c>
      <c r="FF330" s="132">
        <f t="shared" ca="1" si="1699"/>
        <v>6.1076346607915983</v>
      </c>
      <c r="FG330" s="132">
        <f t="shared" ca="1" si="1699"/>
        <v>6.6723092727909483</v>
      </c>
      <c r="FH330" s="132">
        <f t="shared" ca="1" si="1699"/>
        <v>7.1970049804187859</v>
      </c>
      <c r="FI330" s="132">
        <f t="shared" ca="1" si="1699"/>
        <v>7.6536034992711581</v>
      </c>
      <c r="FJ330" s="132">
        <f t="shared" ca="1" si="1699"/>
        <v>7.997164737759431</v>
      </c>
      <c r="FK330" s="132">
        <f t="shared" ca="1" si="1699"/>
        <v>8.1603365786276409</v>
      </c>
      <c r="FL330" s="132">
        <f t="shared" ca="1" si="1699"/>
        <v>8.0528161127365472</v>
      </c>
      <c r="FM330" s="132">
        <f t="shared" ca="1" si="1699"/>
        <v>0</v>
      </c>
      <c r="FN330" s="132">
        <f t="shared" ca="1" si="1699"/>
        <v>0</v>
      </c>
      <c r="FO330" s="132">
        <f t="shared" ca="1" si="1699"/>
        <v>0</v>
      </c>
      <c r="FP330" s="132">
        <f ca="1">IF(FP324=0,0,(IF(FP302="road",FP326*FP297,FP327*(FP301+INDEX(INDIRECT("input"&amp;$B300),$E330,FP299)))/FP324))</f>
        <v>0</v>
      </c>
      <c r="FQ330" s="403"/>
      <c r="FS330" s="19" t="s">
        <v>292</v>
      </c>
      <c r="FT330" s="125">
        <f>FS236</f>
        <v>2</v>
      </c>
      <c r="FU330" s="125" t="str">
        <f>FS237</f>
        <v>shop65</v>
      </c>
      <c r="FV330" s="224"/>
      <c r="FW330" s="125">
        <v>8</v>
      </c>
      <c r="FX330" s="20"/>
      <c r="FY330" s="131">
        <f t="shared" ref="FY330:GS330" ca="1" si="1700">IF(FY324=0,0,(IF(FY302="road",FY326*FY297,FY327*(FY301+INDEX(INDIRECT("input"&amp;$B300),$E330,FY299)))/FY324))</f>
        <v>0</v>
      </c>
      <c r="FZ330" s="132">
        <f t="shared" ca="1" si="1700"/>
        <v>0.617161345067616</v>
      </c>
      <c r="GA330" s="132">
        <f t="shared" ca="1" si="1700"/>
        <v>1.234163816779597</v>
      </c>
      <c r="GB330" s="132">
        <f t="shared" ca="1" si="1700"/>
        <v>1.8508529910760179</v>
      </c>
      <c r="GC330" s="132">
        <f t="shared" ca="1" si="1700"/>
        <v>2.4669410933658189</v>
      </c>
      <c r="GD330" s="132">
        <f t="shared" ca="1" si="1700"/>
        <v>3.0818992934525622</v>
      </c>
      <c r="GE330" s="132">
        <f t="shared" ca="1" si="1700"/>
        <v>3.6947670808963613</v>
      </c>
      <c r="GF330" s="132">
        <f t="shared" ca="1" si="1700"/>
        <v>4.3038178995371634</v>
      </c>
      <c r="GG330" s="132">
        <f t="shared" ca="1" si="1700"/>
        <v>4.905978998738056</v>
      </c>
      <c r="GH330" s="132">
        <f t="shared" ca="1" si="1700"/>
        <v>5.4958395805331044</v>
      </c>
      <c r="GI330" s="132">
        <f t="shared" ca="1" si="1700"/>
        <v>6.063992052217678</v>
      </c>
      <c r="GJ330" s="132">
        <f t="shared" ca="1" si="1700"/>
        <v>0</v>
      </c>
      <c r="GK330" s="132">
        <f t="shared" ca="1" si="1700"/>
        <v>0</v>
      </c>
      <c r="GL330" s="132">
        <f t="shared" ca="1" si="1700"/>
        <v>0</v>
      </c>
      <c r="GM330" s="132">
        <f t="shared" ca="1" si="1700"/>
        <v>0</v>
      </c>
      <c r="GN330" s="132">
        <f t="shared" ca="1" si="1700"/>
        <v>0</v>
      </c>
      <c r="GO330" s="132">
        <f t="shared" ca="1" si="1700"/>
        <v>0</v>
      </c>
      <c r="GP330" s="132">
        <f t="shared" ca="1" si="1700"/>
        <v>0</v>
      </c>
      <c r="GQ330" s="132">
        <f t="shared" ca="1" si="1700"/>
        <v>0</v>
      </c>
      <c r="GR330" s="132">
        <f t="shared" ca="1" si="1700"/>
        <v>0</v>
      </c>
      <c r="GS330" s="132">
        <f ca="1">IF(GS324=0,0,(IF(GS302="road",GS326*GS297,GS327*(GS301+INDEX(INDIRECT("input"&amp;$B300),$E330,GS299)))/GS324))</f>
        <v>0</v>
      </c>
      <c r="GT330" s="403"/>
      <c r="GV330" s="19" t="s">
        <v>292</v>
      </c>
      <c r="GW330" s="125">
        <f>GV236</f>
        <v>2</v>
      </c>
      <c r="GX330" s="125" t="str">
        <f>GV237</f>
        <v>lei65</v>
      </c>
      <c r="GY330" s="224"/>
      <c r="GZ330" s="125">
        <v>8</v>
      </c>
      <c r="HA330" s="20"/>
      <c r="HB330" s="131">
        <f t="shared" ref="HB330:HV330" ca="1" si="1701">IF(HB324=0,0,(IF(HB302="road",HB326*HB297,HB327*(HB301+INDEX(INDIRECT("input"&amp;$B300),$E330,HB299)))/HB324))</f>
        <v>0</v>
      </c>
      <c r="HC330" s="132">
        <f t="shared" ca="1" si="1701"/>
        <v>0.61712520201923082</v>
      </c>
      <c r="HD330" s="132">
        <f t="shared" ca="1" si="1701"/>
        <v>1.234047050835172</v>
      </c>
      <c r="HE330" s="132">
        <f t="shared" ca="1" si="1701"/>
        <v>1.8505701911183554</v>
      </c>
      <c r="HF330" s="132">
        <f t="shared" ca="1" si="1701"/>
        <v>2.4663326048622296</v>
      </c>
      <c r="HG330" s="132">
        <f t="shared" ca="1" si="1701"/>
        <v>3.0806727489785097</v>
      </c>
      <c r="HH330" s="132">
        <f t="shared" ca="1" si="1701"/>
        <v>3.6923959742796266</v>
      </c>
      <c r="HI330" s="132">
        <f t="shared" ca="1" si="1701"/>
        <v>4.2993679451307232</v>
      </c>
      <c r="HJ330" s="132">
        <f t="shared" ca="1" si="1701"/>
        <v>4.8978157594740654</v>
      </c>
      <c r="HK330" s="132">
        <f t="shared" ca="1" si="1701"/>
        <v>5.4811475983533589</v>
      </c>
      <c r="HL330" s="132">
        <f t="shared" ca="1" si="1701"/>
        <v>6.0380122566439844</v>
      </c>
      <c r="HM330" s="132">
        <f t="shared" ca="1" si="1701"/>
        <v>0</v>
      </c>
      <c r="HN330" s="132">
        <f t="shared" ca="1" si="1701"/>
        <v>0</v>
      </c>
      <c r="HO330" s="132">
        <f t="shared" ca="1" si="1701"/>
        <v>0</v>
      </c>
      <c r="HP330" s="132">
        <f t="shared" ca="1" si="1701"/>
        <v>0</v>
      </c>
      <c r="HQ330" s="132">
        <f t="shared" ca="1" si="1701"/>
        <v>0</v>
      </c>
      <c r="HR330" s="132">
        <f t="shared" ca="1" si="1701"/>
        <v>0</v>
      </c>
      <c r="HS330" s="132">
        <f t="shared" ca="1" si="1701"/>
        <v>0</v>
      </c>
      <c r="HT330" s="132">
        <f t="shared" ca="1" si="1701"/>
        <v>0</v>
      </c>
      <c r="HU330" s="132">
        <f t="shared" ca="1" si="1701"/>
        <v>0</v>
      </c>
      <c r="HV330" s="132">
        <f ca="1">IF(HV324=0,0,(IF(HV302="road",HV326*HV297,HV327*(HV301+INDEX(INDIRECT("input"&amp;$B300),$E330,HV299)))/HV324))</f>
        <v>0</v>
      </c>
      <c r="HW330" s="403"/>
    </row>
    <row r="331" spans="1:231" ht="15">
      <c r="A331" s="17" t="s">
        <v>299</v>
      </c>
      <c r="B331" s="124">
        <f>A236</f>
        <v>2</v>
      </c>
      <c r="C331" s="124" t="str">
        <f>A237</f>
        <v>work1834</v>
      </c>
      <c r="D331" s="210"/>
      <c r="E331" s="124"/>
      <c r="F331" s="21"/>
      <c r="G331" s="520">
        <f t="shared" ref="G331:AA331" ca="1" si="1702">G325</f>
        <v>12.782651049260609</v>
      </c>
      <c r="H331" s="521">
        <f t="shared" ca="1" si="1702"/>
        <v>21.086572906519066</v>
      </c>
      <c r="I331" s="521">
        <f t="shared" ca="1" si="1702"/>
        <v>34.786869552227714</v>
      </c>
      <c r="J331" s="521">
        <f t="shared" ca="1" si="1702"/>
        <v>57.390682388588154</v>
      </c>
      <c r="K331" s="521">
        <f t="shared" ca="1" si="1702"/>
        <v>94.682925741798883</v>
      </c>
      <c r="L331" s="521">
        <f t="shared" ca="1" si="1702"/>
        <v>156.20167963703454</v>
      </c>
      <c r="M331" s="521">
        <f t="shared" ca="1" si="1702"/>
        <v>257.66160910420001</v>
      </c>
      <c r="N331" s="521">
        <f t="shared" ca="1" si="1702"/>
        <v>424.92085639187854</v>
      </c>
      <c r="O331" s="521">
        <f t="shared" ca="1" si="1702"/>
        <v>700.43677596246607</v>
      </c>
      <c r="P331" s="521">
        <f t="shared" ca="1" si="1702"/>
        <v>1153.6691785729215</v>
      </c>
      <c r="Q331" s="521">
        <f t="shared" ca="1" si="1702"/>
        <v>1897.5656670045614</v>
      </c>
      <c r="R331" s="521">
        <f t="shared" ca="1" si="1702"/>
        <v>3113.9320422625688</v>
      </c>
      <c r="S331" s="521">
        <f t="shared" ca="1" si="1702"/>
        <v>5090.4657436082762</v>
      </c>
      <c r="T331" s="521">
        <f t="shared" ca="1" si="1702"/>
        <v>8269.5085712318723</v>
      </c>
      <c r="U331" s="521">
        <f t="shared" ca="1" si="1702"/>
        <v>13298.393284975005</v>
      </c>
      <c r="V331" s="521">
        <f t="shared" ca="1" si="1702"/>
        <v>21045.023368011571</v>
      </c>
      <c r="W331" s="521">
        <f t="shared" ca="1" si="1702"/>
        <v>32493.130746165258</v>
      </c>
      <c r="X331" s="521">
        <f t="shared" ca="1" si="1702"/>
        <v>82447.600902300299</v>
      </c>
      <c r="Y331" s="521">
        <f t="shared" ca="1" si="1702"/>
        <v>82447.600902300299</v>
      </c>
      <c r="Z331" s="521">
        <f t="shared" ca="1" si="1702"/>
        <v>82447.600902300299</v>
      </c>
      <c r="AA331" s="521">
        <f t="shared" ca="1" si="1702"/>
        <v>82447.600902300299</v>
      </c>
      <c r="AB331" s="401"/>
      <c r="AD331" s="17" t="s">
        <v>299</v>
      </c>
      <c r="AE331" s="124">
        <f>AD236</f>
        <v>2</v>
      </c>
      <c r="AF331" s="124" t="str">
        <f>AD237</f>
        <v>shop1834</v>
      </c>
      <c r="AG331" s="210"/>
      <c r="AH331" s="124"/>
      <c r="AI331" s="21"/>
      <c r="AJ331" s="520">
        <f t="shared" ref="AJ331:BD331" ca="1" si="1703">AJ325</f>
        <v>6.3775312057403069</v>
      </c>
      <c r="AK331" s="521">
        <f t="shared" ca="1" si="1703"/>
        <v>10.583529130431254</v>
      </c>
      <c r="AL331" s="521">
        <f t="shared" ca="1" si="1703"/>
        <v>17.563547115098153</v>
      </c>
      <c r="AM331" s="521">
        <f t="shared" ca="1" si="1703"/>
        <v>29.146936896117762</v>
      </c>
      <c r="AN331" s="521">
        <f t="shared" ca="1" si="1703"/>
        <v>48.36872783418351</v>
      </c>
      <c r="AO331" s="521">
        <f t="shared" ca="1" si="1703"/>
        <v>80.262821955201929</v>
      </c>
      <c r="AP331" s="521">
        <f t="shared" ca="1" si="1703"/>
        <v>133.17437265028801</v>
      </c>
      <c r="AQ331" s="521">
        <f t="shared" ca="1" si="1703"/>
        <v>220.92645301103934</v>
      </c>
      <c r="AR331" s="521">
        <f t="shared" ca="1" si="1703"/>
        <v>366.38406612937007</v>
      </c>
      <c r="AS331" s="521">
        <f t="shared" ca="1" si="1703"/>
        <v>607.28077840689207</v>
      </c>
      <c r="AT331" s="521">
        <f t="shared" ca="1" si="1703"/>
        <v>1005.6459864459858</v>
      </c>
      <c r="AU331" s="521">
        <f t="shared" ca="1" si="1703"/>
        <v>1662.789489620011</v>
      </c>
      <c r="AV331" s="521">
        <f t="shared" ca="1" si="1703"/>
        <v>2742.3933624849305</v>
      </c>
      <c r="AW331" s="521">
        <f t="shared" ca="1" si="1703"/>
        <v>4504.1570202216517</v>
      </c>
      <c r="AX331" s="521">
        <f t="shared" ca="1" si="1703"/>
        <v>7347.718126060674</v>
      </c>
      <c r="AY331" s="521">
        <f t="shared" ca="1" si="1703"/>
        <v>11856.828326520244</v>
      </c>
      <c r="AZ331" s="521">
        <f t="shared" ca="1" si="1703"/>
        <v>18809.756357410839</v>
      </c>
      <c r="BA331" s="521">
        <f t="shared" ca="1" si="1703"/>
        <v>83081.626212065952</v>
      </c>
      <c r="BB331" s="521">
        <f t="shared" ca="1" si="1703"/>
        <v>83081.626212065952</v>
      </c>
      <c r="BC331" s="521">
        <f t="shared" ca="1" si="1703"/>
        <v>83081.626212065952</v>
      </c>
      <c r="BD331" s="521">
        <f t="shared" ca="1" si="1703"/>
        <v>83081.626212065952</v>
      </c>
      <c r="BE331" s="401"/>
      <c r="BG331" s="17" t="s">
        <v>299</v>
      </c>
      <c r="BH331" s="124">
        <f>BG236</f>
        <v>2</v>
      </c>
      <c r="BI331" s="124" t="str">
        <f>BG237</f>
        <v>lei1834</v>
      </c>
      <c r="BJ331" s="210"/>
      <c r="BK331" s="124"/>
      <c r="BL331" s="21"/>
      <c r="BM331" s="520">
        <f t="shared" ref="BM331:CG331" ca="1" si="1704">BM325</f>
        <v>12.745369784203122</v>
      </c>
      <c r="BN331" s="521">
        <f t="shared" ca="1" si="1704"/>
        <v>21.044341009403443</v>
      </c>
      <c r="BO331" s="521">
        <f t="shared" ca="1" si="1704"/>
        <v>34.748771690600456</v>
      </c>
      <c r="BP331" s="521">
        <f t="shared" ca="1" si="1704"/>
        <v>57.379449585105476</v>
      </c>
      <c r="BQ331" s="521">
        <f t="shared" ca="1" si="1704"/>
        <v>94.748477740330927</v>
      </c>
      <c r="BR331" s="521">
        <f t="shared" ca="1" si="1704"/>
        <v>156.44592517907151</v>
      </c>
      <c r="BS331" s="521">
        <f t="shared" ca="1" si="1704"/>
        <v>258.28242276268179</v>
      </c>
      <c r="BT331" s="521">
        <f t="shared" ca="1" si="1704"/>
        <v>426.28696127322104</v>
      </c>
      <c r="BU331" s="521">
        <f t="shared" ca="1" si="1704"/>
        <v>703.20770626525984</v>
      </c>
      <c r="BV331" s="521">
        <f t="shared" ca="1" si="1704"/>
        <v>1158.9672177475261</v>
      </c>
      <c r="BW331" s="521">
        <f t="shared" ca="1" si="1704"/>
        <v>1907.1632712306471</v>
      </c>
      <c r="BX331" s="521">
        <f t="shared" ca="1" si="1704"/>
        <v>3130.2644020083303</v>
      </c>
      <c r="BY331" s="521">
        <f t="shared" ca="1" si="1704"/>
        <v>5115.8242736386874</v>
      </c>
      <c r="BZ331" s="521">
        <f t="shared" ca="1" si="1704"/>
        <v>8302.5961452695501</v>
      </c>
      <c r="CA331" s="521">
        <f t="shared" ca="1" si="1704"/>
        <v>13323.814265711593</v>
      </c>
      <c r="CB331" s="521">
        <f t="shared" ca="1" si="1704"/>
        <v>21006.880258434521</v>
      </c>
      <c r="CC331" s="521">
        <f t="shared" ca="1" si="1704"/>
        <v>32240.989807582191</v>
      </c>
      <c r="CD331" s="521">
        <f t="shared" ca="1" si="1704"/>
        <v>79014.305256145424</v>
      </c>
      <c r="CE331" s="521">
        <f t="shared" ca="1" si="1704"/>
        <v>79014.305256145424</v>
      </c>
      <c r="CF331" s="521">
        <f t="shared" ca="1" si="1704"/>
        <v>79014.305256145424</v>
      </c>
      <c r="CG331" s="521">
        <f t="shared" ca="1" si="1704"/>
        <v>79014.305256145424</v>
      </c>
      <c r="CH331" s="401"/>
      <c r="CJ331" s="17" t="s">
        <v>299</v>
      </c>
      <c r="CK331" s="124">
        <f>CJ236</f>
        <v>2</v>
      </c>
      <c r="CL331" s="124" t="str">
        <f>CJ237</f>
        <v>work3564</v>
      </c>
      <c r="CM331" s="210"/>
      <c r="CN331" s="124"/>
      <c r="CO331" s="21"/>
      <c r="CP331" s="520">
        <f t="shared" ref="CP331:DJ331" ca="1" si="1705">CP325</f>
        <v>9.278023518534372</v>
      </c>
      <c r="CQ331" s="521">
        <f t="shared" ca="1" si="1705"/>
        <v>15.341772754398502</v>
      </c>
      <c r="CR331" s="521">
        <f t="shared" ca="1" si="1705"/>
        <v>25.369675314252358</v>
      </c>
      <c r="CS331" s="521">
        <f t="shared" ca="1" si="1705"/>
        <v>41.953350334455955</v>
      </c>
      <c r="CT331" s="521">
        <f t="shared" ca="1" si="1705"/>
        <v>69.377631983065342</v>
      </c>
      <c r="CU331" s="521">
        <f t="shared" ca="1" si="1705"/>
        <v>114.72414491388996</v>
      </c>
      <c r="CV331" s="521">
        <f t="shared" ca="1" si="1705"/>
        <v>189.68900101184698</v>
      </c>
      <c r="CW331" s="521">
        <f t="shared" ca="1" si="1705"/>
        <v>313.56744766238018</v>
      </c>
      <c r="CX331" s="521">
        <f t="shared" ca="1" si="1705"/>
        <v>518.12907584393304</v>
      </c>
      <c r="CY331" s="521">
        <f t="shared" ca="1" si="1705"/>
        <v>855.51102479961276</v>
      </c>
      <c r="CZ331" s="521">
        <f t="shared" ca="1" si="1705"/>
        <v>1410.806357170768</v>
      </c>
      <c r="DA331" s="521">
        <f t="shared" ca="1" si="1705"/>
        <v>2321.6230223065459</v>
      </c>
      <c r="DB331" s="521">
        <f t="shared" ca="1" si="1705"/>
        <v>3807.0859278894532</v>
      </c>
      <c r="DC331" s="521">
        <f t="shared" ca="1" si="1705"/>
        <v>6207.171770312586</v>
      </c>
      <c r="DD331" s="521">
        <f t="shared" ca="1" si="1705"/>
        <v>10026.502162788074</v>
      </c>
      <c r="DE331" s="521">
        <f t="shared" ca="1" si="1705"/>
        <v>15958.299398335383</v>
      </c>
      <c r="DF331" s="521">
        <f t="shared" ca="1" si="1705"/>
        <v>24827.626632998399</v>
      </c>
      <c r="DG331" s="521">
        <f t="shared" ca="1" si="1705"/>
        <v>76783.852933695132</v>
      </c>
      <c r="DH331" s="521">
        <f t="shared" ca="1" si="1705"/>
        <v>76783.852933695132</v>
      </c>
      <c r="DI331" s="521">
        <f t="shared" ca="1" si="1705"/>
        <v>76783.852933695132</v>
      </c>
      <c r="DJ331" s="521">
        <f t="shared" ca="1" si="1705"/>
        <v>76783.852933695132</v>
      </c>
      <c r="DK331" s="401"/>
      <c r="DM331" s="17" t="s">
        <v>299</v>
      </c>
      <c r="DN331" s="124">
        <f>DM236</f>
        <v>2</v>
      </c>
      <c r="DO331" s="124" t="str">
        <f>DM237</f>
        <v>shop3564</v>
      </c>
      <c r="DP331" s="210"/>
      <c r="DQ331" s="124"/>
      <c r="DR331" s="21"/>
      <c r="DS331" s="520">
        <f t="shared" ref="DS331:EM331" ca="1" si="1706">DS325</f>
        <v>12.227280239796388</v>
      </c>
      <c r="DT331" s="521">
        <f t="shared" ca="1" si="1706"/>
        <v>20.162366645472702</v>
      </c>
      <c r="DU331" s="521">
        <f t="shared" ca="1" si="1706"/>
        <v>33.24901562858534</v>
      </c>
      <c r="DV331" s="521">
        <f t="shared" ca="1" si="1706"/>
        <v>54.832075126981493</v>
      </c>
      <c r="DW331" s="521">
        <f t="shared" ca="1" si="1706"/>
        <v>90.426895574352102</v>
      </c>
      <c r="DX331" s="521">
        <f t="shared" ca="1" si="1706"/>
        <v>149.12435967839608</v>
      </c>
      <c r="DY331" s="521">
        <f t="shared" ca="1" si="1706"/>
        <v>245.89871609402462</v>
      </c>
      <c r="DZ331" s="521">
        <f t="shared" ca="1" si="1706"/>
        <v>405.38622365202082</v>
      </c>
      <c r="EA331" s="521">
        <f t="shared" ca="1" si="1706"/>
        <v>668.03875774451546</v>
      </c>
      <c r="EB331" s="521">
        <f t="shared" ca="1" si="1706"/>
        <v>1100.0543968988036</v>
      </c>
      <c r="EC331" s="521">
        <f t="shared" ca="1" si="1706"/>
        <v>1809.1569377477474</v>
      </c>
      <c r="ED331" s="521">
        <f t="shared" ca="1" si="1706"/>
        <v>2969.0047911758993</v>
      </c>
      <c r="EE331" s="521">
        <f t="shared" ca="1" si="1706"/>
        <v>4855.1715826596937</v>
      </c>
      <c r="EF331" s="521">
        <f t="shared" ca="1" si="1706"/>
        <v>7893.487721920741</v>
      </c>
      <c r="EG331" s="521">
        <f t="shared" ca="1" si="1706"/>
        <v>12712.723239396155</v>
      </c>
      <c r="EH331" s="521">
        <f t="shared" ca="1" si="1706"/>
        <v>20169.84077317316</v>
      </c>
      <c r="EI331" s="521">
        <f t="shared" ca="1" si="1706"/>
        <v>31268.870689765754</v>
      </c>
      <c r="EJ331" s="521">
        <f t="shared" ca="1" si="1706"/>
        <v>83256.161423675891</v>
      </c>
      <c r="EK331" s="521">
        <f t="shared" ca="1" si="1706"/>
        <v>83256.161423675891</v>
      </c>
      <c r="EL331" s="521">
        <f t="shared" ca="1" si="1706"/>
        <v>83256.161423675891</v>
      </c>
      <c r="EM331" s="521">
        <f t="shared" ca="1" si="1706"/>
        <v>83256.161423675891</v>
      </c>
      <c r="EN331" s="401"/>
      <c r="EP331" s="17" t="s">
        <v>299</v>
      </c>
      <c r="EQ331" s="124">
        <f>EP236</f>
        <v>2</v>
      </c>
      <c r="ER331" s="124" t="str">
        <f>EP237</f>
        <v>lei3564</v>
      </c>
      <c r="ES331" s="210"/>
      <c r="ET331" s="124"/>
      <c r="EU331" s="21"/>
      <c r="EV331" s="520">
        <f t="shared" ref="EV331:FP331" ca="1" si="1707">EV325</f>
        <v>11.175277966253462</v>
      </c>
      <c r="EW331" s="521">
        <f t="shared" ca="1" si="1707"/>
        <v>18.439074147112994</v>
      </c>
      <c r="EX331" s="521">
        <f t="shared" ca="1" si="1707"/>
        <v>30.426025912272305</v>
      </c>
      <c r="EY331" s="521">
        <f t="shared" ca="1" si="1707"/>
        <v>50.207665119697992</v>
      </c>
      <c r="EZ331" s="521">
        <f t="shared" ca="1" si="1707"/>
        <v>82.851916830808406</v>
      </c>
      <c r="FA331" s="521">
        <f t="shared" ca="1" si="1707"/>
        <v>136.7177361473874</v>
      </c>
      <c r="FB331" s="521">
        <f t="shared" ca="1" si="1707"/>
        <v>225.58348579962919</v>
      </c>
      <c r="FC331" s="521">
        <f t="shared" ca="1" si="1707"/>
        <v>372.13546963262337</v>
      </c>
      <c r="FD331" s="521">
        <f t="shared" ca="1" si="1707"/>
        <v>613.65691815032608</v>
      </c>
      <c r="FE331" s="521">
        <f t="shared" ca="1" si="1707"/>
        <v>1011.2262870490201</v>
      </c>
      <c r="FF331" s="521">
        <f t="shared" ca="1" si="1707"/>
        <v>1664.3744252894912</v>
      </c>
      <c r="FG331" s="521">
        <f t="shared" ca="1" si="1707"/>
        <v>2733.8586661785835</v>
      </c>
      <c r="FH331" s="521">
        <f t="shared" ca="1" si="1707"/>
        <v>4475.490745756807</v>
      </c>
      <c r="FI331" s="521">
        <f t="shared" ca="1" si="1707"/>
        <v>7286.2582059502147</v>
      </c>
      <c r="FJ331" s="521">
        <f t="shared" ca="1" si="1707"/>
        <v>11756.424991538715</v>
      </c>
      <c r="FK331" s="521">
        <f t="shared" ca="1" si="1707"/>
        <v>18700.234052851742</v>
      </c>
      <c r="FL331" s="521">
        <f t="shared" ca="1" si="1707"/>
        <v>29094.509018463243</v>
      </c>
      <c r="FM331" s="521">
        <f t="shared" ca="1" si="1707"/>
        <v>82644.543148321754</v>
      </c>
      <c r="FN331" s="521">
        <f t="shared" ca="1" si="1707"/>
        <v>82644.543148321754</v>
      </c>
      <c r="FO331" s="521">
        <f t="shared" ca="1" si="1707"/>
        <v>82644.543148321754</v>
      </c>
      <c r="FP331" s="521">
        <f t="shared" ca="1" si="1707"/>
        <v>82644.543148321754</v>
      </c>
      <c r="FQ331" s="401"/>
      <c r="FS331" s="17" t="s">
        <v>299</v>
      </c>
      <c r="FT331" s="124">
        <f>FS236</f>
        <v>2</v>
      </c>
      <c r="FU331" s="124" t="str">
        <f>FS237</f>
        <v>shop65</v>
      </c>
      <c r="FV331" s="210"/>
      <c r="FW331" s="124"/>
      <c r="FX331" s="21"/>
      <c r="FY331" s="520">
        <f t="shared" ref="FY331:GS331" ca="1" si="1708">FY325</f>
        <v>18.765268544290311</v>
      </c>
      <c r="FZ331" s="521">
        <f t="shared" ca="1" si="1708"/>
        <v>30.921919178920401</v>
      </c>
      <c r="GA331" s="521">
        <f t="shared" ca="1" si="1708"/>
        <v>50.95636735818676</v>
      </c>
      <c r="GB331" s="521">
        <f t="shared" ca="1" si="1708"/>
        <v>83.973067192526088</v>
      </c>
      <c r="GC331" s="521">
        <f t="shared" ca="1" si="1708"/>
        <v>138.37998707602554</v>
      </c>
      <c r="GD331" s="521">
        <f t="shared" ca="1" si="1708"/>
        <v>228.01787982400941</v>
      </c>
      <c r="GE331" s="521">
        <f t="shared" ca="1" si="1708"/>
        <v>375.64575846351642</v>
      </c>
      <c r="GF331" s="521">
        <f t="shared" ca="1" si="1708"/>
        <v>618.6177323307885</v>
      </c>
      <c r="GG331" s="521">
        <f t="shared" ca="1" si="1708"/>
        <v>1018.0507343510334</v>
      </c>
      <c r="GH331" s="521">
        <f t="shared" ca="1" si="1708"/>
        <v>1673.4175921033211</v>
      </c>
      <c r="GI331" s="521">
        <f t="shared" ca="1" si="1708"/>
        <v>2745.2037718913211</v>
      </c>
      <c r="GJ331" s="521">
        <f t="shared" ca="1" si="1708"/>
        <v>82124.189567524154</v>
      </c>
      <c r="GK331" s="521">
        <f t="shared" ca="1" si="1708"/>
        <v>82124.189567524154</v>
      </c>
      <c r="GL331" s="521">
        <f t="shared" ca="1" si="1708"/>
        <v>82124.189567524154</v>
      </c>
      <c r="GM331" s="521">
        <f t="shared" ca="1" si="1708"/>
        <v>82124.189567524154</v>
      </c>
      <c r="GN331" s="521">
        <f t="shared" ca="1" si="1708"/>
        <v>82124.189567524154</v>
      </c>
      <c r="GO331" s="521">
        <f t="shared" ca="1" si="1708"/>
        <v>82124.189567524154</v>
      </c>
      <c r="GP331" s="521">
        <f t="shared" ca="1" si="1708"/>
        <v>82124.189567524154</v>
      </c>
      <c r="GQ331" s="521">
        <f t="shared" ca="1" si="1708"/>
        <v>82124.189567524154</v>
      </c>
      <c r="GR331" s="521">
        <f t="shared" ca="1" si="1708"/>
        <v>82124.189567524154</v>
      </c>
      <c r="GS331" s="521">
        <f t="shared" ca="1" si="1708"/>
        <v>82124.189567524154</v>
      </c>
      <c r="GT331" s="401"/>
      <c r="GV331" s="17" t="s">
        <v>299</v>
      </c>
      <c r="GW331" s="124">
        <f>GV236</f>
        <v>2</v>
      </c>
      <c r="GX331" s="124" t="str">
        <f>GV237</f>
        <v>lei65</v>
      </c>
      <c r="GY331" s="210"/>
      <c r="GZ331" s="124"/>
      <c r="HA331" s="21"/>
      <c r="HB331" s="520">
        <f t="shared" ref="HB331:HV331" ca="1" si="1709">HB325</f>
        <v>25.635212767957242</v>
      </c>
      <c r="HC331" s="521">
        <f t="shared" ca="1" si="1709"/>
        <v>42.053349578046664</v>
      </c>
      <c r="HD331" s="521">
        <f t="shared" ca="1" si="1709"/>
        <v>68.988023177159022</v>
      </c>
      <c r="HE331" s="521">
        <f t="shared" ca="1" si="1709"/>
        <v>113.17291937732244</v>
      </c>
      <c r="HF331" s="521">
        <f t="shared" ca="1" si="1709"/>
        <v>185.64549600007683</v>
      </c>
      <c r="HG331" s="521">
        <f t="shared" ca="1" si="1709"/>
        <v>304.48240266727601</v>
      </c>
      <c r="HH331" s="521">
        <f t="shared" ca="1" si="1709"/>
        <v>499.24629701354331</v>
      </c>
      <c r="HI331" s="521">
        <f t="shared" ca="1" si="1709"/>
        <v>818.16802479245007</v>
      </c>
      <c r="HJ331" s="521">
        <f t="shared" ca="1" si="1709"/>
        <v>1339.6211310259014</v>
      </c>
      <c r="HK331" s="521">
        <f t="shared" ca="1" si="1709"/>
        <v>2190.11826385118</v>
      </c>
      <c r="HL331" s="521">
        <f t="shared" ca="1" si="1709"/>
        <v>3571.6456879738457</v>
      </c>
      <c r="HM331" s="521">
        <f t="shared" ca="1" si="1709"/>
        <v>84254.771734467955</v>
      </c>
      <c r="HN331" s="521">
        <f t="shared" ca="1" si="1709"/>
        <v>84254.771734467955</v>
      </c>
      <c r="HO331" s="521">
        <f t="shared" ca="1" si="1709"/>
        <v>84254.771734467955</v>
      </c>
      <c r="HP331" s="521">
        <f t="shared" ca="1" si="1709"/>
        <v>84254.771734467955</v>
      </c>
      <c r="HQ331" s="521">
        <f t="shared" ca="1" si="1709"/>
        <v>84254.771734467955</v>
      </c>
      <c r="HR331" s="521">
        <f t="shared" ca="1" si="1709"/>
        <v>84254.771734467955</v>
      </c>
      <c r="HS331" s="521">
        <f t="shared" ca="1" si="1709"/>
        <v>84254.771734467955</v>
      </c>
      <c r="HT331" s="521">
        <f t="shared" ca="1" si="1709"/>
        <v>84254.771734467955</v>
      </c>
      <c r="HU331" s="521">
        <f t="shared" ca="1" si="1709"/>
        <v>84254.771734467955</v>
      </c>
      <c r="HV331" s="521">
        <f t="shared" ca="1" si="1709"/>
        <v>84254.771734467955</v>
      </c>
      <c r="HW331" s="401"/>
    </row>
    <row r="332" spans="1:231" ht="15">
      <c r="A332" s="18" t="s">
        <v>301</v>
      </c>
      <c r="B332" s="122">
        <f>A236</f>
        <v>2</v>
      </c>
      <c r="C332" s="122" t="str">
        <f>A237</f>
        <v>work1834</v>
      </c>
      <c r="D332" s="210"/>
      <c r="E332" s="122"/>
      <c r="F332" s="8"/>
      <c r="G332" s="52">
        <f t="shared" ref="G332:AA332" ca="1" si="1710">IF(AND(G302="Facility",G299=G$28),G324*G322,0)</f>
        <v>173795.35896939132</v>
      </c>
      <c r="H332" s="53">
        <f t="shared" ca="1" si="1710"/>
        <v>0</v>
      </c>
      <c r="I332" s="53">
        <f t="shared" ca="1" si="1710"/>
        <v>0</v>
      </c>
      <c r="J332" s="53">
        <f t="shared" ca="1" si="1710"/>
        <v>0</v>
      </c>
      <c r="K332" s="53">
        <f t="shared" ca="1" si="1710"/>
        <v>0</v>
      </c>
      <c r="L332" s="53">
        <f t="shared" ca="1" si="1710"/>
        <v>0</v>
      </c>
      <c r="M332" s="53">
        <f t="shared" ca="1" si="1710"/>
        <v>0</v>
      </c>
      <c r="N332" s="53">
        <f t="shared" ca="1" si="1710"/>
        <v>0</v>
      </c>
      <c r="O332" s="53">
        <f t="shared" ca="1" si="1710"/>
        <v>0</v>
      </c>
      <c r="P332" s="53">
        <f t="shared" ca="1" si="1710"/>
        <v>0</v>
      </c>
      <c r="Q332" s="53">
        <f t="shared" ca="1" si="1710"/>
        <v>0</v>
      </c>
      <c r="R332" s="53">
        <f t="shared" ca="1" si="1710"/>
        <v>0</v>
      </c>
      <c r="S332" s="53">
        <f t="shared" ca="1" si="1710"/>
        <v>0</v>
      </c>
      <c r="T332" s="53">
        <f t="shared" ca="1" si="1710"/>
        <v>0</v>
      </c>
      <c r="U332" s="53">
        <f t="shared" ca="1" si="1710"/>
        <v>0</v>
      </c>
      <c r="V332" s="53">
        <f t="shared" ca="1" si="1710"/>
        <v>0</v>
      </c>
      <c r="W332" s="53">
        <f t="shared" ca="1" si="1710"/>
        <v>0</v>
      </c>
      <c r="X332" s="53">
        <f t="shared" ca="1" si="1710"/>
        <v>0</v>
      </c>
      <c r="Y332" s="53">
        <f t="shared" ca="1" si="1710"/>
        <v>0</v>
      </c>
      <c r="Z332" s="53">
        <f t="shared" ca="1" si="1710"/>
        <v>0</v>
      </c>
      <c r="AA332" s="53">
        <f t="shared" ca="1" si="1710"/>
        <v>0</v>
      </c>
      <c r="AB332" s="402"/>
      <c r="AD332" s="18" t="s">
        <v>301</v>
      </c>
      <c r="AE332" s="122">
        <f>AD236</f>
        <v>2</v>
      </c>
      <c r="AF332" s="122" t="str">
        <f>AD237</f>
        <v>shop1834</v>
      </c>
      <c r="AG332" s="210"/>
      <c r="AH332" s="122"/>
      <c r="AI332" s="8"/>
      <c r="AJ332" s="52">
        <f t="shared" ref="AJ332:BD332" ca="1" si="1711">IF(AND(AJ302="Facility",AJ299=AJ$28),AJ324*AJ322,0)</f>
        <v>173802.55927551861</v>
      </c>
      <c r="AK332" s="53">
        <f t="shared" ca="1" si="1711"/>
        <v>0</v>
      </c>
      <c r="AL332" s="53">
        <f t="shared" ca="1" si="1711"/>
        <v>0</v>
      </c>
      <c r="AM332" s="53">
        <f t="shared" ca="1" si="1711"/>
        <v>0</v>
      </c>
      <c r="AN332" s="53">
        <f t="shared" ca="1" si="1711"/>
        <v>0</v>
      </c>
      <c r="AO332" s="53">
        <f t="shared" ca="1" si="1711"/>
        <v>0</v>
      </c>
      <c r="AP332" s="53">
        <f t="shared" ca="1" si="1711"/>
        <v>0</v>
      </c>
      <c r="AQ332" s="53">
        <f t="shared" ca="1" si="1711"/>
        <v>0</v>
      </c>
      <c r="AR332" s="53">
        <f t="shared" ca="1" si="1711"/>
        <v>0</v>
      </c>
      <c r="AS332" s="53">
        <f t="shared" ca="1" si="1711"/>
        <v>0</v>
      </c>
      <c r="AT332" s="53">
        <f t="shared" ca="1" si="1711"/>
        <v>0</v>
      </c>
      <c r="AU332" s="53">
        <f t="shared" ca="1" si="1711"/>
        <v>0</v>
      </c>
      <c r="AV332" s="53">
        <f t="shared" ca="1" si="1711"/>
        <v>0</v>
      </c>
      <c r="AW332" s="53">
        <f t="shared" ca="1" si="1711"/>
        <v>0</v>
      </c>
      <c r="AX332" s="53">
        <f t="shared" ca="1" si="1711"/>
        <v>0</v>
      </c>
      <c r="AY332" s="53">
        <f t="shared" ca="1" si="1711"/>
        <v>0</v>
      </c>
      <c r="AZ332" s="53">
        <f t="shared" ca="1" si="1711"/>
        <v>0</v>
      </c>
      <c r="BA332" s="53">
        <f t="shared" ca="1" si="1711"/>
        <v>0</v>
      </c>
      <c r="BB332" s="53">
        <f t="shared" ca="1" si="1711"/>
        <v>0</v>
      </c>
      <c r="BC332" s="53">
        <f t="shared" ca="1" si="1711"/>
        <v>0</v>
      </c>
      <c r="BD332" s="53">
        <f t="shared" ca="1" si="1711"/>
        <v>0</v>
      </c>
      <c r="BE332" s="402"/>
      <c r="BG332" s="18" t="s">
        <v>301</v>
      </c>
      <c r="BH332" s="122">
        <f>BG236</f>
        <v>2</v>
      </c>
      <c r="BI332" s="122" t="str">
        <f>BG237</f>
        <v>lei1834</v>
      </c>
      <c r="BJ332" s="210"/>
      <c r="BK332" s="122"/>
      <c r="BL332" s="8"/>
      <c r="BM332" s="52">
        <f t="shared" ref="BM332:CG332" ca="1" si="1712">IF(AND(BM302="Facility",BM299=BM$28),BM324*BM322,0)</f>
        <v>173794.23279525412</v>
      </c>
      <c r="BN332" s="53">
        <f t="shared" ca="1" si="1712"/>
        <v>0</v>
      </c>
      <c r="BO332" s="53">
        <f t="shared" ca="1" si="1712"/>
        <v>0</v>
      </c>
      <c r="BP332" s="53">
        <f t="shared" ca="1" si="1712"/>
        <v>0</v>
      </c>
      <c r="BQ332" s="53">
        <f t="shared" ca="1" si="1712"/>
        <v>0</v>
      </c>
      <c r="BR332" s="53">
        <f t="shared" ca="1" si="1712"/>
        <v>0</v>
      </c>
      <c r="BS332" s="53">
        <f t="shared" ca="1" si="1712"/>
        <v>0</v>
      </c>
      <c r="BT332" s="53">
        <f t="shared" ca="1" si="1712"/>
        <v>0</v>
      </c>
      <c r="BU332" s="53">
        <f t="shared" ca="1" si="1712"/>
        <v>0</v>
      </c>
      <c r="BV332" s="53">
        <f t="shared" ca="1" si="1712"/>
        <v>0</v>
      </c>
      <c r="BW332" s="53">
        <f t="shared" ca="1" si="1712"/>
        <v>0</v>
      </c>
      <c r="BX332" s="53">
        <f t="shared" ca="1" si="1712"/>
        <v>0</v>
      </c>
      <c r="BY332" s="53">
        <f t="shared" ca="1" si="1712"/>
        <v>0</v>
      </c>
      <c r="BZ332" s="53">
        <f t="shared" ca="1" si="1712"/>
        <v>0</v>
      </c>
      <c r="CA332" s="53">
        <f t="shared" ca="1" si="1712"/>
        <v>0</v>
      </c>
      <c r="CB332" s="53">
        <f t="shared" ca="1" si="1712"/>
        <v>0</v>
      </c>
      <c r="CC332" s="53">
        <f t="shared" ca="1" si="1712"/>
        <v>0</v>
      </c>
      <c r="CD332" s="53">
        <f t="shared" ca="1" si="1712"/>
        <v>0</v>
      </c>
      <c r="CE332" s="53">
        <f t="shared" ca="1" si="1712"/>
        <v>0</v>
      </c>
      <c r="CF332" s="53">
        <f t="shared" ca="1" si="1712"/>
        <v>0</v>
      </c>
      <c r="CG332" s="53">
        <f t="shared" ca="1" si="1712"/>
        <v>0</v>
      </c>
      <c r="CH332" s="402"/>
      <c r="CJ332" s="18" t="s">
        <v>301</v>
      </c>
      <c r="CK332" s="122">
        <f>CJ236</f>
        <v>2</v>
      </c>
      <c r="CL332" s="122" t="str">
        <f>CJ237</f>
        <v>work3564</v>
      </c>
      <c r="CM332" s="210"/>
      <c r="CN332" s="122"/>
      <c r="CO332" s="8"/>
      <c r="CP332" s="52">
        <f t="shared" ref="CP332:DJ332" ca="1" si="1713">IF(AND(CP302="Facility",CP299=CP$28),CP324*CP322,0)</f>
        <v>173797.79982755621</v>
      </c>
      <c r="CQ332" s="53">
        <f t="shared" ca="1" si="1713"/>
        <v>0</v>
      </c>
      <c r="CR332" s="53">
        <f t="shared" ca="1" si="1713"/>
        <v>0</v>
      </c>
      <c r="CS332" s="53">
        <f t="shared" ca="1" si="1713"/>
        <v>0</v>
      </c>
      <c r="CT332" s="53">
        <f t="shared" ca="1" si="1713"/>
        <v>0</v>
      </c>
      <c r="CU332" s="53">
        <f t="shared" ca="1" si="1713"/>
        <v>0</v>
      </c>
      <c r="CV332" s="53">
        <f t="shared" ca="1" si="1713"/>
        <v>0</v>
      </c>
      <c r="CW332" s="53">
        <f t="shared" ca="1" si="1713"/>
        <v>0</v>
      </c>
      <c r="CX332" s="53">
        <f t="shared" ca="1" si="1713"/>
        <v>0</v>
      </c>
      <c r="CY332" s="53">
        <f t="shared" ca="1" si="1713"/>
        <v>0</v>
      </c>
      <c r="CZ332" s="53">
        <f t="shared" ca="1" si="1713"/>
        <v>0</v>
      </c>
      <c r="DA332" s="53">
        <f t="shared" ca="1" si="1713"/>
        <v>0</v>
      </c>
      <c r="DB332" s="53">
        <f t="shared" ca="1" si="1713"/>
        <v>0</v>
      </c>
      <c r="DC332" s="53">
        <f t="shared" ca="1" si="1713"/>
        <v>0</v>
      </c>
      <c r="DD332" s="53">
        <f t="shared" ca="1" si="1713"/>
        <v>0</v>
      </c>
      <c r="DE332" s="53">
        <f t="shared" ca="1" si="1713"/>
        <v>0</v>
      </c>
      <c r="DF332" s="53">
        <f t="shared" ca="1" si="1713"/>
        <v>0</v>
      </c>
      <c r="DG332" s="53">
        <f t="shared" ca="1" si="1713"/>
        <v>0</v>
      </c>
      <c r="DH332" s="53">
        <f t="shared" ca="1" si="1713"/>
        <v>0</v>
      </c>
      <c r="DI332" s="53">
        <f t="shared" ca="1" si="1713"/>
        <v>0</v>
      </c>
      <c r="DJ332" s="53">
        <f t="shared" ca="1" si="1713"/>
        <v>0</v>
      </c>
      <c r="DK332" s="402"/>
      <c r="DM332" s="18" t="s">
        <v>301</v>
      </c>
      <c r="DN332" s="122">
        <f>DM236</f>
        <v>2</v>
      </c>
      <c r="DO332" s="122" t="str">
        <f>DM237</f>
        <v>shop3564</v>
      </c>
      <c r="DP332" s="210"/>
      <c r="DQ332" s="122"/>
      <c r="DR332" s="8"/>
      <c r="DS332" s="52">
        <f t="shared" ref="DS332:EM332" ca="1" si="1714">IF(AND(DS302="Facility",DS299=DS$28),DS324*DS322,0)</f>
        <v>173796.22472649941</v>
      </c>
      <c r="DT332" s="53">
        <f t="shared" ca="1" si="1714"/>
        <v>0</v>
      </c>
      <c r="DU332" s="53">
        <f t="shared" ca="1" si="1714"/>
        <v>0</v>
      </c>
      <c r="DV332" s="53">
        <f t="shared" ca="1" si="1714"/>
        <v>0</v>
      </c>
      <c r="DW332" s="53">
        <f t="shared" ca="1" si="1714"/>
        <v>0</v>
      </c>
      <c r="DX332" s="53">
        <f t="shared" ca="1" si="1714"/>
        <v>0</v>
      </c>
      <c r="DY332" s="53">
        <f t="shared" ca="1" si="1714"/>
        <v>0</v>
      </c>
      <c r="DZ332" s="53">
        <f t="shared" ca="1" si="1714"/>
        <v>0</v>
      </c>
      <c r="EA332" s="53">
        <f t="shared" ca="1" si="1714"/>
        <v>0</v>
      </c>
      <c r="EB332" s="53">
        <f t="shared" ca="1" si="1714"/>
        <v>0</v>
      </c>
      <c r="EC332" s="53">
        <f t="shared" ca="1" si="1714"/>
        <v>0</v>
      </c>
      <c r="ED332" s="53">
        <f t="shared" ca="1" si="1714"/>
        <v>0</v>
      </c>
      <c r="EE332" s="53">
        <f t="shared" ca="1" si="1714"/>
        <v>0</v>
      </c>
      <c r="EF332" s="53">
        <f t="shared" ca="1" si="1714"/>
        <v>0</v>
      </c>
      <c r="EG332" s="53">
        <f t="shared" ca="1" si="1714"/>
        <v>0</v>
      </c>
      <c r="EH332" s="53">
        <f t="shared" ca="1" si="1714"/>
        <v>0</v>
      </c>
      <c r="EI332" s="53">
        <f t="shared" ca="1" si="1714"/>
        <v>0</v>
      </c>
      <c r="EJ332" s="53">
        <f t="shared" ca="1" si="1714"/>
        <v>0</v>
      </c>
      <c r="EK332" s="53">
        <f t="shared" ca="1" si="1714"/>
        <v>0</v>
      </c>
      <c r="EL332" s="53">
        <f t="shared" ca="1" si="1714"/>
        <v>0</v>
      </c>
      <c r="EM332" s="53">
        <f t="shared" ca="1" si="1714"/>
        <v>0</v>
      </c>
      <c r="EN332" s="402"/>
      <c r="EP332" s="18" t="s">
        <v>301</v>
      </c>
      <c r="EQ332" s="122">
        <f>EP236</f>
        <v>2</v>
      </c>
      <c r="ER332" s="122" t="str">
        <f>EP237</f>
        <v>lei3564</v>
      </c>
      <c r="ES332" s="210"/>
      <c r="ET332" s="122"/>
      <c r="EU332" s="8"/>
      <c r="EV332" s="52">
        <f t="shared" ref="EV332:FP332" ca="1" si="1715">IF(AND(EV302="Facility",EV299=EV$28),EV324*EV322,0)</f>
        <v>173797.19628843534</v>
      </c>
      <c r="EW332" s="53">
        <f t="shared" ca="1" si="1715"/>
        <v>0</v>
      </c>
      <c r="EX332" s="53">
        <f t="shared" ca="1" si="1715"/>
        <v>0</v>
      </c>
      <c r="EY332" s="53">
        <f t="shared" ca="1" si="1715"/>
        <v>0</v>
      </c>
      <c r="EZ332" s="53">
        <f t="shared" ca="1" si="1715"/>
        <v>0</v>
      </c>
      <c r="FA332" s="53">
        <f t="shared" ca="1" si="1715"/>
        <v>0</v>
      </c>
      <c r="FB332" s="53">
        <f t="shared" ca="1" si="1715"/>
        <v>0</v>
      </c>
      <c r="FC332" s="53">
        <f t="shared" ca="1" si="1715"/>
        <v>0</v>
      </c>
      <c r="FD332" s="53">
        <f t="shared" ca="1" si="1715"/>
        <v>0</v>
      </c>
      <c r="FE332" s="53">
        <f t="shared" ca="1" si="1715"/>
        <v>0</v>
      </c>
      <c r="FF332" s="53">
        <f t="shared" ca="1" si="1715"/>
        <v>0</v>
      </c>
      <c r="FG332" s="53">
        <f t="shared" ca="1" si="1715"/>
        <v>0</v>
      </c>
      <c r="FH332" s="53">
        <f t="shared" ca="1" si="1715"/>
        <v>0</v>
      </c>
      <c r="FI332" s="53">
        <f t="shared" ca="1" si="1715"/>
        <v>0</v>
      </c>
      <c r="FJ332" s="53">
        <f t="shared" ca="1" si="1715"/>
        <v>0</v>
      </c>
      <c r="FK332" s="53">
        <f t="shared" ca="1" si="1715"/>
        <v>0</v>
      </c>
      <c r="FL332" s="53">
        <f t="shared" ca="1" si="1715"/>
        <v>0</v>
      </c>
      <c r="FM332" s="53">
        <f t="shared" ca="1" si="1715"/>
        <v>0</v>
      </c>
      <c r="FN332" s="53">
        <f t="shared" ca="1" si="1715"/>
        <v>0</v>
      </c>
      <c r="FO332" s="53">
        <f t="shared" ca="1" si="1715"/>
        <v>0</v>
      </c>
      <c r="FP332" s="53">
        <f t="shared" ca="1" si="1715"/>
        <v>0</v>
      </c>
      <c r="FQ332" s="402"/>
      <c r="FS332" s="18" t="s">
        <v>301</v>
      </c>
      <c r="FT332" s="122">
        <f>FS236</f>
        <v>2</v>
      </c>
      <c r="FU332" s="122" t="str">
        <f>FS237</f>
        <v>shop65</v>
      </c>
      <c r="FV332" s="210"/>
      <c r="FW332" s="122"/>
      <c r="FX332" s="8"/>
      <c r="FY332" s="52">
        <f t="shared" ref="FY332:GS332" ca="1" si="1716">IF(AND(FY302="Facility",FY299=FY$28),FY324*FY322,0)</f>
        <v>173788.57366341559</v>
      </c>
      <c r="FZ332" s="53">
        <f t="shared" ca="1" si="1716"/>
        <v>0</v>
      </c>
      <c r="GA332" s="53">
        <f t="shared" ca="1" si="1716"/>
        <v>0</v>
      </c>
      <c r="GB332" s="53">
        <f t="shared" ca="1" si="1716"/>
        <v>0</v>
      </c>
      <c r="GC332" s="53">
        <f t="shared" ca="1" si="1716"/>
        <v>0</v>
      </c>
      <c r="GD332" s="53">
        <f t="shared" ca="1" si="1716"/>
        <v>0</v>
      </c>
      <c r="GE332" s="53">
        <f t="shared" ca="1" si="1716"/>
        <v>0</v>
      </c>
      <c r="GF332" s="53">
        <f t="shared" ca="1" si="1716"/>
        <v>0</v>
      </c>
      <c r="GG332" s="53">
        <f t="shared" ca="1" si="1716"/>
        <v>0</v>
      </c>
      <c r="GH332" s="53">
        <f t="shared" ca="1" si="1716"/>
        <v>0</v>
      </c>
      <c r="GI332" s="53">
        <f t="shared" ca="1" si="1716"/>
        <v>0</v>
      </c>
      <c r="GJ332" s="53">
        <f t="shared" ca="1" si="1716"/>
        <v>0</v>
      </c>
      <c r="GK332" s="53">
        <f t="shared" ca="1" si="1716"/>
        <v>0</v>
      </c>
      <c r="GL332" s="53">
        <f t="shared" ca="1" si="1716"/>
        <v>0</v>
      </c>
      <c r="GM332" s="53">
        <f t="shared" ca="1" si="1716"/>
        <v>0</v>
      </c>
      <c r="GN332" s="53">
        <f t="shared" ca="1" si="1716"/>
        <v>0</v>
      </c>
      <c r="GO332" s="53">
        <f t="shared" ca="1" si="1716"/>
        <v>0</v>
      </c>
      <c r="GP332" s="53">
        <f t="shared" ca="1" si="1716"/>
        <v>0</v>
      </c>
      <c r="GQ332" s="53">
        <f t="shared" ca="1" si="1716"/>
        <v>0</v>
      </c>
      <c r="GR332" s="53">
        <f t="shared" ca="1" si="1716"/>
        <v>0</v>
      </c>
      <c r="GS332" s="53">
        <f t="shared" ca="1" si="1716"/>
        <v>0</v>
      </c>
      <c r="GT332" s="402"/>
      <c r="GV332" s="18" t="s">
        <v>301</v>
      </c>
      <c r="GW332" s="122">
        <f>GV236</f>
        <v>2</v>
      </c>
      <c r="GX332" s="122" t="str">
        <f>GV237</f>
        <v>lei65</v>
      </c>
      <c r="GY332" s="210"/>
      <c r="GZ332" s="122"/>
      <c r="HA332" s="8"/>
      <c r="HB332" s="52">
        <f t="shared" ref="HB332:HV332" ca="1" si="1717">IF(AND(HB302="Facility",HB299=HB$28),HB324*HB322,0)</f>
        <v>173782.27579789993</v>
      </c>
      <c r="HC332" s="53">
        <f t="shared" ca="1" si="1717"/>
        <v>0</v>
      </c>
      <c r="HD332" s="53">
        <f t="shared" ca="1" si="1717"/>
        <v>0</v>
      </c>
      <c r="HE332" s="53">
        <f t="shared" ca="1" si="1717"/>
        <v>0</v>
      </c>
      <c r="HF332" s="53">
        <f t="shared" ca="1" si="1717"/>
        <v>0</v>
      </c>
      <c r="HG332" s="53">
        <f t="shared" ca="1" si="1717"/>
        <v>0</v>
      </c>
      <c r="HH332" s="53">
        <f t="shared" ca="1" si="1717"/>
        <v>0</v>
      </c>
      <c r="HI332" s="53">
        <f t="shared" ca="1" si="1717"/>
        <v>0</v>
      </c>
      <c r="HJ332" s="53">
        <f t="shared" ca="1" si="1717"/>
        <v>0</v>
      </c>
      <c r="HK332" s="53">
        <f t="shared" ca="1" si="1717"/>
        <v>0</v>
      </c>
      <c r="HL332" s="53">
        <f t="shared" ca="1" si="1717"/>
        <v>0</v>
      </c>
      <c r="HM332" s="53">
        <f t="shared" ca="1" si="1717"/>
        <v>0</v>
      </c>
      <c r="HN332" s="53">
        <f t="shared" ca="1" si="1717"/>
        <v>0</v>
      </c>
      <c r="HO332" s="53">
        <f t="shared" ca="1" si="1717"/>
        <v>0</v>
      </c>
      <c r="HP332" s="53">
        <f t="shared" ca="1" si="1717"/>
        <v>0</v>
      </c>
      <c r="HQ332" s="53">
        <f t="shared" ca="1" si="1717"/>
        <v>0</v>
      </c>
      <c r="HR332" s="53">
        <f t="shared" ca="1" si="1717"/>
        <v>0</v>
      </c>
      <c r="HS332" s="53">
        <f t="shared" ca="1" si="1717"/>
        <v>0</v>
      </c>
      <c r="HT332" s="53">
        <f t="shared" ca="1" si="1717"/>
        <v>0</v>
      </c>
      <c r="HU332" s="53">
        <f t="shared" ca="1" si="1717"/>
        <v>0</v>
      </c>
      <c r="HV332" s="53">
        <f t="shared" ca="1" si="1717"/>
        <v>0</v>
      </c>
      <c r="HW332" s="402"/>
    </row>
    <row r="333" spans="1:231" ht="15">
      <c r="A333" s="18" t="s">
        <v>303</v>
      </c>
      <c r="B333" s="122">
        <f>A236</f>
        <v>2</v>
      </c>
      <c r="C333" s="122" t="str">
        <f>A237</f>
        <v>work1834</v>
      </c>
      <c r="D333" s="210"/>
      <c r="E333" s="122"/>
      <c r="F333" s="8"/>
      <c r="G333" s="52">
        <f ca="1">G331+G332</f>
        <v>173808.14162044058</v>
      </c>
      <c r="H333" s="53">
        <f t="shared" ref="H333:AA333" ca="1" si="1718">H331+H332</f>
        <v>21.086572906519066</v>
      </c>
      <c r="I333" s="53">
        <f t="shared" ca="1" si="1718"/>
        <v>34.786869552227714</v>
      </c>
      <c r="J333" s="53">
        <f t="shared" ca="1" si="1718"/>
        <v>57.390682388588154</v>
      </c>
      <c r="K333" s="53">
        <f t="shared" ca="1" si="1718"/>
        <v>94.682925741798883</v>
      </c>
      <c r="L333" s="53">
        <f t="shared" ca="1" si="1718"/>
        <v>156.20167963703454</v>
      </c>
      <c r="M333" s="53">
        <f t="shared" ca="1" si="1718"/>
        <v>257.66160910420001</v>
      </c>
      <c r="N333" s="53">
        <f t="shared" ca="1" si="1718"/>
        <v>424.92085639187854</v>
      </c>
      <c r="O333" s="53">
        <f t="shared" ca="1" si="1718"/>
        <v>700.43677596246607</v>
      </c>
      <c r="P333" s="53">
        <f t="shared" ca="1" si="1718"/>
        <v>1153.6691785729215</v>
      </c>
      <c r="Q333" s="53">
        <f t="shared" ca="1" si="1718"/>
        <v>1897.5656670045614</v>
      </c>
      <c r="R333" s="53">
        <f t="shared" ca="1" si="1718"/>
        <v>3113.9320422625688</v>
      </c>
      <c r="S333" s="53">
        <f t="shared" ca="1" si="1718"/>
        <v>5090.4657436082762</v>
      </c>
      <c r="T333" s="53">
        <f t="shared" ca="1" si="1718"/>
        <v>8269.5085712318723</v>
      </c>
      <c r="U333" s="53">
        <f t="shared" ca="1" si="1718"/>
        <v>13298.393284975005</v>
      </c>
      <c r="V333" s="53">
        <f t="shared" ca="1" si="1718"/>
        <v>21045.023368011571</v>
      </c>
      <c r="W333" s="53">
        <f t="shared" ca="1" si="1718"/>
        <v>32493.130746165258</v>
      </c>
      <c r="X333" s="53">
        <f t="shared" ca="1" si="1718"/>
        <v>82447.600902300299</v>
      </c>
      <c r="Y333" s="53">
        <f t="shared" ca="1" si="1718"/>
        <v>82447.600902300299</v>
      </c>
      <c r="Z333" s="53">
        <f t="shared" ca="1" si="1718"/>
        <v>82447.600902300299</v>
      </c>
      <c r="AA333" s="53">
        <f t="shared" ca="1" si="1718"/>
        <v>82447.600902300299</v>
      </c>
      <c r="AB333" s="402"/>
      <c r="AD333" s="18" t="s">
        <v>303</v>
      </c>
      <c r="AE333" s="122">
        <f>AD236</f>
        <v>2</v>
      </c>
      <c r="AF333" s="122" t="str">
        <f>AD237</f>
        <v>shop1834</v>
      </c>
      <c r="AG333" s="210"/>
      <c r="AH333" s="122"/>
      <c r="AI333" s="8"/>
      <c r="AJ333" s="52">
        <f ca="1">AJ331+AJ332</f>
        <v>173808.93680672435</v>
      </c>
      <c r="AK333" s="53">
        <f t="shared" ref="AK333:BD333" ca="1" si="1719">AK331+AK332</f>
        <v>10.583529130431254</v>
      </c>
      <c r="AL333" s="53">
        <f t="shared" ca="1" si="1719"/>
        <v>17.563547115098153</v>
      </c>
      <c r="AM333" s="53">
        <f t="shared" ca="1" si="1719"/>
        <v>29.146936896117762</v>
      </c>
      <c r="AN333" s="53">
        <f t="shared" ca="1" si="1719"/>
        <v>48.36872783418351</v>
      </c>
      <c r="AO333" s="53">
        <f t="shared" ca="1" si="1719"/>
        <v>80.262821955201929</v>
      </c>
      <c r="AP333" s="53">
        <f t="shared" ca="1" si="1719"/>
        <v>133.17437265028801</v>
      </c>
      <c r="AQ333" s="53">
        <f t="shared" ca="1" si="1719"/>
        <v>220.92645301103934</v>
      </c>
      <c r="AR333" s="53">
        <f t="shared" ca="1" si="1719"/>
        <v>366.38406612937007</v>
      </c>
      <c r="AS333" s="53">
        <f t="shared" ca="1" si="1719"/>
        <v>607.28077840689207</v>
      </c>
      <c r="AT333" s="53">
        <f t="shared" ca="1" si="1719"/>
        <v>1005.6459864459858</v>
      </c>
      <c r="AU333" s="53">
        <f t="shared" ca="1" si="1719"/>
        <v>1662.789489620011</v>
      </c>
      <c r="AV333" s="53">
        <f t="shared" ca="1" si="1719"/>
        <v>2742.3933624849305</v>
      </c>
      <c r="AW333" s="53">
        <f t="shared" ca="1" si="1719"/>
        <v>4504.1570202216517</v>
      </c>
      <c r="AX333" s="53">
        <f t="shared" ca="1" si="1719"/>
        <v>7347.718126060674</v>
      </c>
      <c r="AY333" s="53">
        <f t="shared" ca="1" si="1719"/>
        <v>11856.828326520244</v>
      </c>
      <c r="AZ333" s="53">
        <f t="shared" ca="1" si="1719"/>
        <v>18809.756357410839</v>
      </c>
      <c r="BA333" s="53">
        <f t="shared" ca="1" si="1719"/>
        <v>83081.626212065952</v>
      </c>
      <c r="BB333" s="53">
        <f t="shared" ca="1" si="1719"/>
        <v>83081.626212065952</v>
      </c>
      <c r="BC333" s="53">
        <f t="shared" ca="1" si="1719"/>
        <v>83081.626212065952</v>
      </c>
      <c r="BD333" s="53">
        <f t="shared" ca="1" si="1719"/>
        <v>83081.626212065952</v>
      </c>
      <c r="BE333" s="402"/>
      <c r="BG333" s="18" t="s">
        <v>303</v>
      </c>
      <c r="BH333" s="122">
        <f>BG236</f>
        <v>2</v>
      </c>
      <c r="BI333" s="122" t="str">
        <f>BG237</f>
        <v>lei1834</v>
      </c>
      <c r="BJ333" s="210"/>
      <c r="BK333" s="122"/>
      <c r="BL333" s="8"/>
      <c r="BM333" s="52">
        <f ca="1">BM331+BM332</f>
        <v>173806.97816503834</v>
      </c>
      <c r="BN333" s="53">
        <f t="shared" ref="BN333:CG333" ca="1" si="1720">BN331+BN332</f>
        <v>21.044341009403443</v>
      </c>
      <c r="BO333" s="53">
        <f t="shared" ca="1" si="1720"/>
        <v>34.748771690600456</v>
      </c>
      <c r="BP333" s="53">
        <f t="shared" ca="1" si="1720"/>
        <v>57.379449585105476</v>
      </c>
      <c r="BQ333" s="53">
        <f t="shared" ca="1" si="1720"/>
        <v>94.748477740330927</v>
      </c>
      <c r="BR333" s="53">
        <f t="shared" ca="1" si="1720"/>
        <v>156.44592517907151</v>
      </c>
      <c r="BS333" s="53">
        <f t="shared" ca="1" si="1720"/>
        <v>258.28242276268179</v>
      </c>
      <c r="BT333" s="53">
        <f t="shared" ca="1" si="1720"/>
        <v>426.28696127322104</v>
      </c>
      <c r="BU333" s="53">
        <f t="shared" ca="1" si="1720"/>
        <v>703.20770626525984</v>
      </c>
      <c r="BV333" s="53">
        <f t="shared" ca="1" si="1720"/>
        <v>1158.9672177475261</v>
      </c>
      <c r="BW333" s="53">
        <f t="shared" ca="1" si="1720"/>
        <v>1907.1632712306471</v>
      </c>
      <c r="BX333" s="53">
        <f t="shared" ca="1" si="1720"/>
        <v>3130.2644020083303</v>
      </c>
      <c r="BY333" s="53">
        <f t="shared" ca="1" si="1720"/>
        <v>5115.8242736386874</v>
      </c>
      <c r="BZ333" s="53">
        <f t="shared" ca="1" si="1720"/>
        <v>8302.5961452695501</v>
      </c>
      <c r="CA333" s="53">
        <f t="shared" ca="1" si="1720"/>
        <v>13323.814265711593</v>
      </c>
      <c r="CB333" s="53">
        <f t="shared" ca="1" si="1720"/>
        <v>21006.880258434521</v>
      </c>
      <c r="CC333" s="53">
        <f t="shared" ca="1" si="1720"/>
        <v>32240.989807582191</v>
      </c>
      <c r="CD333" s="53">
        <f t="shared" ca="1" si="1720"/>
        <v>79014.305256145424</v>
      </c>
      <c r="CE333" s="53">
        <f t="shared" ca="1" si="1720"/>
        <v>79014.305256145424</v>
      </c>
      <c r="CF333" s="53">
        <f t="shared" ca="1" si="1720"/>
        <v>79014.305256145424</v>
      </c>
      <c r="CG333" s="53">
        <f t="shared" ca="1" si="1720"/>
        <v>79014.305256145424</v>
      </c>
      <c r="CH333" s="402"/>
      <c r="CJ333" s="18" t="s">
        <v>303</v>
      </c>
      <c r="CK333" s="122">
        <f>CJ236</f>
        <v>2</v>
      </c>
      <c r="CL333" s="122" t="str">
        <f>CJ237</f>
        <v>work3564</v>
      </c>
      <c r="CM333" s="210"/>
      <c r="CN333" s="122"/>
      <c r="CO333" s="8"/>
      <c r="CP333" s="52">
        <f ca="1">CP331+CP332</f>
        <v>173807.07785107475</v>
      </c>
      <c r="CQ333" s="53">
        <f t="shared" ref="CQ333:DJ333" ca="1" si="1721">CQ331+CQ332</f>
        <v>15.341772754398502</v>
      </c>
      <c r="CR333" s="53">
        <f t="shared" ca="1" si="1721"/>
        <v>25.369675314252358</v>
      </c>
      <c r="CS333" s="53">
        <f t="shared" ca="1" si="1721"/>
        <v>41.953350334455955</v>
      </c>
      <c r="CT333" s="53">
        <f t="shared" ca="1" si="1721"/>
        <v>69.377631983065342</v>
      </c>
      <c r="CU333" s="53">
        <f t="shared" ca="1" si="1721"/>
        <v>114.72414491388996</v>
      </c>
      <c r="CV333" s="53">
        <f t="shared" ca="1" si="1721"/>
        <v>189.68900101184698</v>
      </c>
      <c r="CW333" s="53">
        <f t="shared" ca="1" si="1721"/>
        <v>313.56744766238018</v>
      </c>
      <c r="CX333" s="53">
        <f t="shared" ca="1" si="1721"/>
        <v>518.12907584393304</v>
      </c>
      <c r="CY333" s="53">
        <f t="shared" ca="1" si="1721"/>
        <v>855.51102479961276</v>
      </c>
      <c r="CZ333" s="53">
        <f t="shared" ca="1" si="1721"/>
        <v>1410.806357170768</v>
      </c>
      <c r="DA333" s="53">
        <f t="shared" ca="1" si="1721"/>
        <v>2321.6230223065459</v>
      </c>
      <c r="DB333" s="53">
        <f t="shared" ca="1" si="1721"/>
        <v>3807.0859278894532</v>
      </c>
      <c r="DC333" s="53">
        <f t="shared" ca="1" si="1721"/>
        <v>6207.171770312586</v>
      </c>
      <c r="DD333" s="53">
        <f t="shared" ca="1" si="1721"/>
        <v>10026.502162788074</v>
      </c>
      <c r="DE333" s="53">
        <f t="shared" ca="1" si="1721"/>
        <v>15958.299398335383</v>
      </c>
      <c r="DF333" s="53">
        <f t="shared" ca="1" si="1721"/>
        <v>24827.626632998399</v>
      </c>
      <c r="DG333" s="53">
        <f t="shared" ca="1" si="1721"/>
        <v>76783.852933695132</v>
      </c>
      <c r="DH333" s="53">
        <f t="shared" ca="1" si="1721"/>
        <v>76783.852933695132</v>
      </c>
      <c r="DI333" s="53">
        <f t="shared" ca="1" si="1721"/>
        <v>76783.852933695132</v>
      </c>
      <c r="DJ333" s="53">
        <f t="shared" ca="1" si="1721"/>
        <v>76783.852933695132</v>
      </c>
      <c r="DK333" s="402"/>
      <c r="DM333" s="18" t="s">
        <v>303</v>
      </c>
      <c r="DN333" s="122">
        <f>DM236</f>
        <v>2</v>
      </c>
      <c r="DO333" s="122" t="str">
        <f>DM237</f>
        <v>shop3564</v>
      </c>
      <c r="DP333" s="210"/>
      <c r="DQ333" s="122"/>
      <c r="DR333" s="8"/>
      <c r="DS333" s="52">
        <f ca="1">DS331+DS332</f>
        <v>173808.45200673921</v>
      </c>
      <c r="DT333" s="53">
        <f t="shared" ref="DT333:EM333" ca="1" si="1722">DT331+DT332</f>
        <v>20.162366645472702</v>
      </c>
      <c r="DU333" s="53">
        <f t="shared" ca="1" si="1722"/>
        <v>33.24901562858534</v>
      </c>
      <c r="DV333" s="53">
        <f t="shared" ca="1" si="1722"/>
        <v>54.832075126981493</v>
      </c>
      <c r="DW333" s="53">
        <f t="shared" ca="1" si="1722"/>
        <v>90.426895574352102</v>
      </c>
      <c r="DX333" s="53">
        <f t="shared" ca="1" si="1722"/>
        <v>149.12435967839608</v>
      </c>
      <c r="DY333" s="53">
        <f t="shared" ca="1" si="1722"/>
        <v>245.89871609402462</v>
      </c>
      <c r="DZ333" s="53">
        <f t="shared" ca="1" si="1722"/>
        <v>405.38622365202082</v>
      </c>
      <c r="EA333" s="53">
        <f t="shared" ca="1" si="1722"/>
        <v>668.03875774451546</v>
      </c>
      <c r="EB333" s="53">
        <f t="shared" ca="1" si="1722"/>
        <v>1100.0543968988036</v>
      </c>
      <c r="EC333" s="53">
        <f t="shared" ca="1" si="1722"/>
        <v>1809.1569377477474</v>
      </c>
      <c r="ED333" s="53">
        <f t="shared" ca="1" si="1722"/>
        <v>2969.0047911758993</v>
      </c>
      <c r="EE333" s="53">
        <f t="shared" ca="1" si="1722"/>
        <v>4855.1715826596937</v>
      </c>
      <c r="EF333" s="53">
        <f t="shared" ca="1" si="1722"/>
        <v>7893.487721920741</v>
      </c>
      <c r="EG333" s="53">
        <f t="shared" ca="1" si="1722"/>
        <v>12712.723239396155</v>
      </c>
      <c r="EH333" s="53">
        <f t="shared" ca="1" si="1722"/>
        <v>20169.84077317316</v>
      </c>
      <c r="EI333" s="53">
        <f t="shared" ca="1" si="1722"/>
        <v>31268.870689765754</v>
      </c>
      <c r="EJ333" s="53">
        <f t="shared" ca="1" si="1722"/>
        <v>83256.161423675891</v>
      </c>
      <c r="EK333" s="53">
        <f t="shared" ca="1" si="1722"/>
        <v>83256.161423675891</v>
      </c>
      <c r="EL333" s="53">
        <f t="shared" ca="1" si="1722"/>
        <v>83256.161423675891</v>
      </c>
      <c r="EM333" s="53">
        <f t="shared" ca="1" si="1722"/>
        <v>83256.161423675891</v>
      </c>
      <c r="EN333" s="402"/>
      <c r="EP333" s="18" t="s">
        <v>303</v>
      </c>
      <c r="EQ333" s="122">
        <f>EP236</f>
        <v>2</v>
      </c>
      <c r="ER333" s="122" t="str">
        <f>EP237</f>
        <v>lei3564</v>
      </c>
      <c r="ES333" s="210"/>
      <c r="ET333" s="122"/>
      <c r="EU333" s="8"/>
      <c r="EV333" s="52">
        <f ca="1">EV331+EV332</f>
        <v>173808.37156640159</v>
      </c>
      <c r="EW333" s="53">
        <f t="shared" ref="EW333:FP333" ca="1" si="1723">EW331+EW332</f>
        <v>18.439074147112994</v>
      </c>
      <c r="EX333" s="53">
        <f t="shared" ca="1" si="1723"/>
        <v>30.426025912272305</v>
      </c>
      <c r="EY333" s="53">
        <f t="shared" ca="1" si="1723"/>
        <v>50.207665119697992</v>
      </c>
      <c r="EZ333" s="53">
        <f t="shared" ca="1" si="1723"/>
        <v>82.851916830808406</v>
      </c>
      <c r="FA333" s="53">
        <f t="shared" ca="1" si="1723"/>
        <v>136.7177361473874</v>
      </c>
      <c r="FB333" s="53">
        <f t="shared" ca="1" si="1723"/>
        <v>225.58348579962919</v>
      </c>
      <c r="FC333" s="53">
        <f t="shared" ca="1" si="1723"/>
        <v>372.13546963262337</v>
      </c>
      <c r="FD333" s="53">
        <f t="shared" ca="1" si="1723"/>
        <v>613.65691815032608</v>
      </c>
      <c r="FE333" s="53">
        <f t="shared" ca="1" si="1723"/>
        <v>1011.2262870490201</v>
      </c>
      <c r="FF333" s="53">
        <f t="shared" ca="1" si="1723"/>
        <v>1664.3744252894912</v>
      </c>
      <c r="FG333" s="53">
        <f t="shared" ca="1" si="1723"/>
        <v>2733.8586661785835</v>
      </c>
      <c r="FH333" s="53">
        <f t="shared" ca="1" si="1723"/>
        <v>4475.490745756807</v>
      </c>
      <c r="FI333" s="53">
        <f t="shared" ca="1" si="1723"/>
        <v>7286.2582059502147</v>
      </c>
      <c r="FJ333" s="53">
        <f t="shared" ca="1" si="1723"/>
        <v>11756.424991538715</v>
      </c>
      <c r="FK333" s="53">
        <f t="shared" ca="1" si="1723"/>
        <v>18700.234052851742</v>
      </c>
      <c r="FL333" s="53">
        <f t="shared" ca="1" si="1723"/>
        <v>29094.509018463243</v>
      </c>
      <c r="FM333" s="53">
        <f t="shared" ca="1" si="1723"/>
        <v>82644.543148321754</v>
      </c>
      <c r="FN333" s="53">
        <f t="shared" ca="1" si="1723"/>
        <v>82644.543148321754</v>
      </c>
      <c r="FO333" s="53">
        <f t="shared" ca="1" si="1723"/>
        <v>82644.543148321754</v>
      </c>
      <c r="FP333" s="53">
        <f t="shared" ca="1" si="1723"/>
        <v>82644.543148321754</v>
      </c>
      <c r="FQ333" s="402"/>
      <c r="FS333" s="18" t="s">
        <v>303</v>
      </c>
      <c r="FT333" s="122">
        <f>FS236</f>
        <v>2</v>
      </c>
      <c r="FU333" s="122" t="str">
        <f>FS237</f>
        <v>shop65</v>
      </c>
      <c r="FV333" s="210"/>
      <c r="FW333" s="122"/>
      <c r="FX333" s="8"/>
      <c r="FY333" s="52">
        <f ca="1">FY331+FY332</f>
        <v>173807.33893195988</v>
      </c>
      <c r="FZ333" s="53">
        <f t="shared" ref="FZ333:GS333" ca="1" si="1724">FZ331+FZ332</f>
        <v>30.921919178920401</v>
      </c>
      <c r="GA333" s="53">
        <f t="shared" ca="1" si="1724"/>
        <v>50.95636735818676</v>
      </c>
      <c r="GB333" s="53">
        <f t="shared" ca="1" si="1724"/>
        <v>83.973067192526088</v>
      </c>
      <c r="GC333" s="53">
        <f t="shared" ca="1" si="1724"/>
        <v>138.37998707602554</v>
      </c>
      <c r="GD333" s="53">
        <f t="shared" ca="1" si="1724"/>
        <v>228.01787982400941</v>
      </c>
      <c r="GE333" s="53">
        <f t="shared" ca="1" si="1724"/>
        <v>375.64575846351642</v>
      </c>
      <c r="GF333" s="53">
        <f t="shared" ca="1" si="1724"/>
        <v>618.6177323307885</v>
      </c>
      <c r="GG333" s="53">
        <f t="shared" ca="1" si="1724"/>
        <v>1018.0507343510334</v>
      </c>
      <c r="GH333" s="53">
        <f t="shared" ca="1" si="1724"/>
        <v>1673.4175921033211</v>
      </c>
      <c r="GI333" s="53">
        <f t="shared" ca="1" si="1724"/>
        <v>2745.2037718913211</v>
      </c>
      <c r="GJ333" s="53">
        <f t="shared" ca="1" si="1724"/>
        <v>82124.189567524154</v>
      </c>
      <c r="GK333" s="53">
        <f t="shared" ca="1" si="1724"/>
        <v>82124.189567524154</v>
      </c>
      <c r="GL333" s="53">
        <f t="shared" ca="1" si="1724"/>
        <v>82124.189567524154</v>
      </c>
      <c r="GM333" s="53">
        <f t="shared" ca="1" si="1724"/>
        <v>82124.189567524154</v>
      </c>
      <c r="GN333" s="53">
        <f t="shared" ca="1" si="1724"/>
        <v>82124.189567524154</v>
      </c>
      <c r="GO333" s="53">
        <f t="shared" ca="1" si="1724"/>
        <v>82124.189567524154</v>
      </c>
      <c r="GP333" s="53">
        <f t="shared" ca="1" si="1724"/>
        <v>82124.189567524154</v>
      </c>
      <c r="GQ333" s="53">
        <f t="shared" ca="1" si="1724"/>
        <v>82124.189567524154</v>
      </c>
      <c r="GR333" s="53">
        <f t="shared" ca="1" si="1724"/>
        <v>82124.189567524154</v>
      </c>
      <c r="GS333" s="53">
        <f t="shared" ca="1" si="1724"/>
        <v>82124.189567524154</v>
      </c>
      <c r="GT333" s="402"/>
      <c r="GV333" s="18" t="s">
        <v>303</v>
      </c>
      <c r="GW333" s="122">
        <f>GV236</f>
        <v>2</v>
      </c>
      <c r="GX333" s="122" t="str">
        <f>GV237</f>
        <v>lei65</v>
      </c>
      <c r="GY333" s="210"/>
      <c r="GZ333" s="122"/>
      <c r="HA333" s="8"/>
      <c r="HB333" s="52">
        <f ca="1">HB331+HB332</f>
        <v>173807.91101066789</v>
      </c>
      <c r="HC333" s="53">
        <f t="shared" ref="HC333:HV333" ca="1" si="1725">HC331+HC332</f>
        <v>42.053349578046664</v>
      </c>
      <c r="HD333" s="53">
        <f t="shared" ca="1" si="1725"/>
        <v>68.988023177159022</v>
      </c>
      <c r="HE333" s="53">
        <f t="shared" ca="1" si="1725"/>
        <v>113.17291937732244</v>
      </c>
      <c r="HF333" s="53">
        <f t="shared" ca="1" si="1725"/>
        <v>185.64549600007683</v>
      </c>
      <c r="HG333" s="53">
        <f t="shared" ca="1" si="1725"/>
        <v>304.48240266727601</v>
      </c>
      <c r="HH333" s="53">
        <f t="shared" ca="1" si="1725"/>
        <v>499.24629701354331</v>
      </c>
      <c r="HI333" s="53">
        <f t="shared" ca="1" si="1725"/>
        <v>818.16802479245007</v>
      </c>
      <c r="HJ333" s="53">
        <f t="shared" ca="1" si="1725"/>
        <v>1339.6211310259014</v>
      </c>
      <c r="HK333" s="53">
        <f t="shared" ca="1" si="1725"/>
        <v>2190.11826385118</v>
      </c>
      <c r="HL333" s="53">
        <f t="shared" ca="1" si="1725"/>
        <v>3571.6456879738457</v>
      </c>
      <c r="HM333" s="53">
        <f t="shared" ca="1" si="1725"/>
        <v>84254.771734467955</v>
      </c>
      <c r="HN333" s="53">
        <f t="shared" ca="1" si="1725"/>
        <v>84254.771734467955</v>
      </c>
      <c r="HO333" s="53">
        <f t="shared" ca="1" si="1725"/>
        <v>84254.771734467955</v>
      </c>
      <c r="HP333" s="53">
        <f t="shared" ca="1" si="1725"/>
        <v>84254.771734467955</v>
      </c>
      <c r="HQ333" s="53">
        <f t="shared" ca="1" si="1725"/>
        <v>84254.771734467955</v>
      </c>
      <c r="HR333" s="53">
        <f t="shared" ca="1" si="1725"/>
        <v>84254.771734467955</v>
      </c>
      <c r="HS333" s="53">
        <f t="shared" ca="1" si="1725"/>
        <v>84254.771734467955</v>
      </c>
      <c r="HT333" s="53">
        <f t="shared" ca="1" si="1725"/>
        <v>84254.771734467955</v>
      </c>
      <c r="HU333" s="53">
        <f t="shared" ca="1" si="1725"/>
        <v>84254.771734467955</v>
      </c>
      <c r="HV333" s="53">
        <f t="shared" ca="1" si="1725"/>
        <v>84254.771734467955</v>
      </c>
      <c r="HW333" s="402"/>
    </row>
    <row r="334" spans="1:231" ht="15">
      <c r="A334" s="18" t="s">
        <v>300</v>
      </c>
      <c r="B334" s="122">
        <f>A236</f>
        <v>2</v>
      </c>
      <c r="C334" s="122" t="str">
        <f>A237</f>
        <v>work1834</v>
      </c>
      <c r="D334" s="210"/>
      <c r="E334" s="122"/>
      <c r="F334" s="8"/>
      <c r="G334" s="497">
        <f ca="1">SUMPRODUCT(--(G302:AA302="Road"),--(G296:AA296=G$28),G324:AA324,G322:AA322)</f>
        <v>0</v>
      </c>
      <c r="H334" s="506">
        <f ca="1">SUMPRODUCT(--(G302:AA302="Road"),--(G296:AA296=H$28),G324:AA324,G322:AA322)</f>
        <v>0</v>
      </c>
      <c r="I334" s="506">
        <f ca="1">SUMPRODUCT(--(G302:AA302="Road"),--(G296:AA296=I$28),G324:AA324,G322:AA322)</f>
        <v>0</v>
      </c>
      <c r="J334" s="506">
        <f ca="1">SUMPRODUCT(--(G302:AA302="Road"),--(G296:AA296=J$28),G324:AA324,G322:AA322)</f>
        <v>0</v>
      </c>
      <c r="K334" s="506">
        <f ca="1">SUMPRODUCT(--(G302:AA302="Road"),--(G296:AA296=K$28),G324:AA324,G322:AA322)</f>
        <v>0</v>
      </c>
      <c r="L334" s="506">
        <f ca="1">SUMPRODUCT(--(G302:AA302="Road"),--(G296:AA296=L$28),G324:AA324,G322:AA322)</f>
        <v>0</v>
      </c>
      <c r="M334" s="506">
        <f ca="1">SUMPRODUCT(--(G302:AA302="Road"),--(G296:AA296=M$28),G324:AA324,G322:AA322)</f>
        <v>0</v>
      </c>
      <c r="N334" s="506">
        <f ca="1">SUMPRODUCT(--(G302:AA302="Road"),--(G296:AA296=N$28),G324:AA324,G322:AA322)</f>
        <v>0</v>
      </c>
      <c r="O334" s="506">
        <f ca="1">SUMPRODUCT(--(G302:AA302="Road"),--(G296:AA296=O$28),G324:AA324,G322:AA322)</f>
        <v>0</v>
      </c>
      <c r="P334" s="506">
        <f ca="1">SUMPRODUCT(--(G302:AA302="Road"),--(G296:AA296=P$28),G324:AA324,G322:AA322)</f>
        <v>0</v>
      </c>
      <c r="Q334" s="506">
        <f ca="1">SUMPRODUCT(--(G302:AA302="Road"),--(G296:AA296=Q$28),G324:AA324,G322:AA322)</f>
        <v>0</v>
      </c>
      <c r="R334" s="506">
        <f ca="1">SUMPRODUCT(--(G302:AA302="Road"),--(G296:AA296=R$28),G324:AA324,G322:AA322)</f>
        <v>0</v>
      </c>
      <c r="S334" s="506">
        <f ca="1">SUMPRODUCT(--(G302:AA302="Road"),--(G296:AA296=S$28),G324:AA324,G322:AA322)</f>
        <v>0</v>
      </c>
      <c r="T334" s="506">
        <f ca="1">SUMPRODUCT(--(G302:AA302="Road"),--(G296:AA296=T$28),G324:AA324,G322:AA322)</f>
        <v>0</v>
      </c>
      <c r="U334" s="506">
        <f ca="1">SUMPRODUCT(--(G302:AA302="Road"),--(G296:AA296=U$28),G324:AA324,G322:AA322)</f>
        <v>0</v>
      </c>
      <c r="V334" s="506">
        <f ca="1">SUMPRODUCT(--(G302:AA302="Road"),--(G296:AA296=V$28),G324:AA324,G322:AA322)</f>
        <v>0</v>
      </c>
      <c r="W334" s="506">
        <f ca="1">SUMPRODUCT(--(G302:AA302="Road"),--(G296:AA296=W$28),G324:AA324,G322:AA322)</f>
        <v>0</v>
      </c>
      <c r="X334" s="506">
        <f ca="1">SUMPRODUCT(--(G302:AA302="Road"),--(G296:AA296=X$28),G324:AA324,G322:AA322)</f>
        <v>82446.857208852409</v>
      </c>
      <c r="Y334" s="506">
        <f ca="1">SUMPRODUCT(--(G302:AA302="Road"),--(G296:AA296=Y$28),G324:AA324,G322:AA322)</f>
        <v>82446.857208852409</v>
      </c>
      <c r="Z334" s="506">
        <f ca="1">SUMPRODUCT(--(G302:AA302="Road"),--(G296:AA296=Z$28),G324:AA324,G322:AA322)</f>
        <v>82446.857208852409</v>
      </c>
      <c r="AA334" s="506">
        <f ca="1">SUMPRODUCT(--(G302:AA302="Road"),--(G296:AA296=AA$28),G324:AA324,G322:AA322)</f>
        <v>82446.857208852409</v>
      </c>
      <c r="AB334" s="402"/>
      <c r="AD334" s="18" t="s">
        <v>300</v>
      </c>
      <c r="AE334" s="122">
        <f>AD236</f>
        <v>2</v>
      </c>
      <c r="AF334" s="122" t="str">
        <f>AD237</f>
        <v>shop1834</v>
      </c>
      <c r="AG334" s="210"/>
      <c r="AH334" s="122"/>
      <c r="AI334" s="8"/>
      <c r="AJ334" s="497">
        <f ca="1">SUMPRODUCT(--(AJ302:BD302="Road"),--(AJ296:BD296=AJ$28),AJ324:BD324,AJ322:BD322)</f>
        <v>0</v>
      </c>
      <c r="AK334" s="506">
        <f ca="1">SUMPRODUCT(--(AJ302:BD302="Road"),--(AJ296:BD296=AK$28),AJ324:BD324,AJ322:BD322)</f>
        <v>0</v>
      </c>
      <c r="AL334" s="506">
        <f ca="1">SUMPRODUCT(--(AJ302:BD302="Road"),--(AJ296:BD296=AL$28),AJ324:BD324,AJ322:BD322)</f>
        <v>0</v>
      </c>
      <c r="AM334" s="506">
        <f ca="1">SUMPRODUCT(--(AJ302:BD302="Road"),--(AJ296:BD296=AM$28),AJ324:BD324,AJ322:BD322)</f>
        <v>0</v>
      </c>
      <c r="AN334" s="506">
        <f ca="1">SUMPRODUCT(--(AJ302:BD302="Road"),--(AJ296:BD296=AN$28),AJ324:BD324,AJ322:BD322)</f>
        <v>0</v>
      </c>
      <c r="AO334" s="506">
        <f ca="1">SUMPRODUCT(--(AJ302:BD302="Road"),--(AJ296:BD296=AO$28),AJ324:BD324,AJ322:BD322)</f>
        <v>0</v>
      </c>
      <c r="AP334" s="506">
        <f ca="1">SUMPRODUCT(--(AJ302:BD302="Road"),--(AJ296:BD296=AP$28),AJ324:BD324,AJ322:BD322)</f>
        <v>0</v>
      </c>
      <c r="AQ334" s="506">
        <f ca="1">SUMPRODUCT(--(AJ302:BD302="Road"),--(AJ296:BD296=AQ$28),AJ324:BD324,AJ322:BD322)</f>
        <v>0</v>
      </c>
      <c r="AR334" s="506">
        <f ca="1">SUMPRODUCT(--(AJ302:BD302="Road"),--(AJ296:BD296=AR$28),AJ324:BD324,AJ322:BD322)</f>
        <v>0</v>
      </c>
      <c r="AS334" s="506">
        <f ca="1">SUMPRODUCT(--(AJ302:BD302="Road"),--(AJ296:BD296=AS$28),AJ324:BD324,AJ322:BD322)</f>
        <v>0</v>
      </c>
      <c r="AT334" s="506">
        <f ca="1">SUMPRODUCT(--(AJ302:BD302="Road"),--(AJ296:BD296=AT$28),AJ324:BD324,AJ322:BD322)</f>
        <v>0</v>
      </c>
      <c r="AU334" s="506">
        <f ca="1">SUMPRODUCT(--(AJ302:BD302="Road"),--(AJ296:BD296=AU$28),AJ324:BD324,AJ322:BD322)</f>
        <v>0</v>
      </c>
      <c r="AV334" s="506">
        <f ca="1">SUMPRODUCT(--(AJ302:BD302="Road"),--(AJ296:BD296=AV$28),AJ324:BD324,AJ322:BD322)</f>
        <v>0</v>
      </c>
      <c r="AW334" s="506">
        <f ca="1">SUMPRODUCT(--(AJ302:BD302="Road"),--(AJ296:BD296=AW$28),AJ324:BD324,AJ322:BD322)</f>
        <v>0</v>
      </c>
      <c r="AX334" s="506">
        <f ca="1">SUMPRODUCT(--(AJ302:BD302="Road"),--(AJ296:BD296=AX$28),AJ324:BD324,AJ322:BD322)</f>
        <v>0</v>
      </c>
      <c r="AY334" s="506">
        <f ca="1">SUMPRODUCT(--(AJ302:BD302="Road"),--(AJ296:BD296=AY$28),AJ324:BD324,AJ322:BD322)</f>
        <v>0</v>
      </c>
      <c r="AZ334" s="506">
        <f ca="1">SUMPRODUCT(--(AJ302:BD302="Road"),--(AJ296:BD296=AZ$28),AJ324:BD324,AJ322:BD322)</f>
        <v>0</v>
      </c>
      <c r="BA334" s="506">
        <f ca="1">SUMPRODUCT(--(AJ302:BD302="Road"),--(AJ296:BD296=BA$28),AJ324:BD324,AJ322:BD322)</f>
        <v>83080.871562670742</v>
      </c>
      <c r="BB334" s="506">
        <f ca="1">SUMPRODUCT(--(AJ302:BD302="Road"),--(AJ296:BD296=BB$28),AJ324:BD324,AJ322:BD322)</f>
        <v>83080.871562670742</v>
      </c>
      <c r="BC334" s="506">
        <f ca="1">SUMPRODUCT(--(AJ302:BD302="Road"),--(AJ296:BD296=BC$28),AJ324:BD324,AJ322:BD322)</f>
        <v>83080.871562670742</v>
      </c>
      <c r="BD334" s="506">
        <f ca="1">SUMPRODUCT(--(AJ302:BD302="Road"),--(AJ296:BD296=BD$28),AJ324:BD324,AJ322:BD322)</f>
        <v>83080.871562670742</v>
      </c>
      <c r="BE334" s="402"/>
      <c r="BG334" s="18" t="s">
        <v>300</v>
      </c>
      <c r="BH334" s="122">
        <f>BG236</f>
        <v>2</v>
      </c>
      <c r="BI334" s="122" t="str">
        <f>BG237</f>
        <v>lei1834</v>
      </c>
      <c r="BJ334" s="210"/>
      <c r="BK334" s="122"/>
      <c r="BL334" s="8"/>
      <c r="BM334" s="497">
        <f ca="1">SUMPRODUCT(--(BM302:CG302="Road"),--(BM296:CG296=BM$28),BM324:CG324,BM322:CG322)</f>
        <v>0</v>
      </c>
      <c r="BN334" s="506">
        <f ca="1">SUMPRODUCT(--(BM302:CG302="Road"),--(BM296:CG296=BN$28),BM324:CG324,BM322:CG322)</f>
        <v>0</v>
      </c>
      <c r="BO334" s="506">
        <f ca="1">SUMPRODUCT(--(BM302:CG302="Road"),--(BM296:CG296=BO$28),BM324:CG324,BM322:CG322)</f>
        <v>0</v>
      </c>
      <c r="BP334" s="506">
        <f ca="1">SUMPRODUCT(--(BM302:CG302="Road"),--(BM296:CG296=BP$28),BM324:CG324,BM322:CG322)</f>
        <v>0</v>
      </c>
      <c r="BQ334" s="506">
        <f ca="1">SUMPRODUCT(--(BM302:CG302="Road"),--(BM296:CG296=BQ$28),BM324:CG324,BM322:CG322)</f>
        <v>0</v>
      </c>
      <c r="BR334" s="506">
        <f ca="1">SUMPRODUCT(--(BM302:CG302="Road"),--(BM296:CG296=BR$28),BM324:CG324,BM322:CG322)</f>
        <v>0</v>
      </c>
      <c r="BS334" s="506">
        <f ca="1">SUMPRODUCT(--(BM302:CG302="Road"),--(BM296:CG296=BS$28),BM324:CG324,BM322:CG322)</f>
        <v>0</v>
      </c>
      <c r="BT334" s="506">
        <f ca="1">SUMPRODUCT(--(BM302:CG302="Road"),--(BM296:CG296=BT$28),BM324:CG324,BM322:CG322)</f>
        <v>0</v>
      </c>
      <c r="BU334" s="506">
        <f ca="1">SUMPRODUCT(--(BM302:CG302="Road"),--(BM296:CG296=BU$28),BM324:CG324,BM322:CG322)</f>
        <v>0</v>
      </c>
      <c r="BV334" s="506">
        <f ca="1">SUMPRODUCT(--(BM302:CG302="Road"),--(BM296:CG296=BV$28),BM324:CG324,BM322:CG322)</f>
        <v>0</v>
      </c>
      <c r="BW334" s="506">
        <f ca="1">SUMPRODUCT(--(BM302:CG302="Road"),--(BM296:CG296=BW$28),BM324:CG324,BM322:CG322)</f>
        <v>0</v>
      </c>
      <c r="BX334" s="506">
        <f ca="1">SUMPRODUCT(--(BM302:CG302="Road"),--(BM296:CG296=BX$28),BM324:CG324,BM322:CG322)</f>
        <v>0</v>
      </c>
      <c r="BY334" s="506">
        <f ca="1">SUMPRODUCT(--(BM302:CG302="Road"),--(BM296:CG296=BY$28),BM324:CG324,BM322:CG322)</f>
        <v>0</v>
      </c>
      <c r="BZ334" s="506">
        <f ca="1">SUMPRODUCT(--(BM302:CG302="Road"),--(BM296:CG296=BZ$28),BM324:CG324,BM322:CG322)</f>
        <v>0</v>
      </c>
      <c r="CA334" s="506">
        <f ca="1">SUMPRODUCT(--(BM302:CG302="Road"),--(BM296:CG296=CA$28),BM324:CG324,BM322:CG322)</f>
        <v>0</v>
      </c>
      <c r="CB334" s="506">
        <f ca="1">SUMPRODUCT(--(BM302:CG302="Road"),--(BM296:CG296=CB$28),BM324:CG324,BM322:CG322)</f>
        <v>0</v>
      </c>
      <c r="CC334" s="506">
        <f ca="1">SUMPRODUCT(--(BM302:CG302="Road"),--(BM296:CG296=CC$28),BM324:CG324,BM322:CG322)</f>
        <v>0</v>
      </c>
      <c r="CD334" s="506">
        <f ca="1">SUMPRODUCT(--(BM302:CG302="Road"),--(BM296:CG296=CD$28),BM324:CG324,BM322:CG322)</f>
        <v>79013.618344552597</v>
      </c>
      <c r="CE334" s="506">
        <f ca="1">SUMPRODUCT(--(BM302:CG302="Road"),--(BM296:CG296=CE$28),BM324:CG324,BM322:CG322)</f>
        <v>79013.618344552597</v>
      </c>
      <c r="CF334" s="506">
        <f ca="1">SUMPRODUCT(--(BM302:CG302="Road"),--(BM296:CG296=CF$28),BM324:CG324,BM322:CG322)</f>
        <v>79013.618344552597</v>
      </c>
      <c r="CG334" s="506">
        <f ca="1">SUMPRODUCT(--(BM302:CG302="Road"),--(BM296:CG296=CG$28),BM324:CG324,BM322:CG322)</f>
        <v>79013.618344552597</v>
      </c>
      <c r="CH334" s="402"/>
      <c r="CJ334" s="18" t="s">
        <v>300</v>
      </c>
      <c r="CK334" s="122">
        <f>CJ236</f>
        <v>2</v>
      </c>
      <c r="CL334" s="122" t="str">
        <f>CJ237</f>
        <v>work3564</v>
      </c>
      <c r="CM334" s="210"/>
      <c r="CN334" s="122"/>
      <c r="CO334" s="8"/>
      <c r="CP334" s="497">
        <f ca="1">SUMPRODUCT(--(CP302:DJ302="Road"),--(CP296:DJ296=CP$28),CP324:DJ324,CP322:DJ322)</f>
        <v>0</v>
      </c>
      <c r="CQ334" s="506">
        <f ca="1">SUMPRODUCT(--(CP302:DJ302="Road"),--(CP296:DJ296=CQ$28),CP324:DJ324,CP322:DJ322)</f>
        <v>0</v>
      </c>
      <c r="CR334" s="506">
        <f ca="1">SUMPRODUCT(--(CP302:DJ302="Road"),--(CP296:DJ296=CR$28),CP324:DJ324,CP322:DJ322)</f>
        <v>0</v>
      </c>
      <c r="CS334" s="506">
        <f ca="1">SUMPRODUCT(--(CP302:DJ302="Road"),--(CP296:DJ296=CS$28),CP324:DJ324,CP322:DJ322)</f>
        <v>0</v>
      </c>
      <c r="CT334" s="506">
        <f ca="1">SUMPRODUCT(--(CP302:DJ302="Road"),--(CP296:DJ296=CT$28),CP324:DJ324,CP322:DJ322)</f>
        <v>0</v>
      </c>
      <c r="CU334" s="506">
        <f ca="1">SUMPRODUCT(--(CP302:DJ302="Road"),--(CP296:DJ296=CU$28),CP324:DJ324,CP322:DJ322)</f>
        <v>0</v>
      </c>
      <c r="CV334" s="506">
        <f ca="1">SUMPRODUCT(--(CP302:DJ302="Road"),--(CP296:DJ296=CV$28),CP324:DJ324,CP322:DJ322)</f>
        <v>0</v>
      </c>
      <c r="CW334" s="506">
        <f ca="1">SUMPRODUCT(--(CP302:DJ302="Road"),--(CP296:DJ296=CW$28),CP324:DJ324,CP322:DJ322)</f>
        <v>0</v>
      </c>
      <c r="CX334" s="506">
        <f ca="1">SUMPRODUCT(--(CP302:DJ302="Road"),--(CP296:DJ296=CX$28),CP324:DJ324,CP322:DJ322)</f>
        <v>0</v>
      </c>
      <c r="CY334" s="506">
        <f ca="1">SUMPRODUCT(--(CP302:DJ302="Road"),--(CP296:DJ296=CY$28),CP324:DJ324,CP322:DJ322)</f>
        <v>0</v>
      </c>
      <c r="CZ334" s="506">
        <f ca="1">SUMPRODUCT(--(CP302:DJ302="Road"),--(CP296:DJ296=CZ$28),CP324:DJ324,CP322:DJ322)</f>
        <v>0</v>
      </c>
      <c r="DA334" s="506">
        <f ca="1">SUMPRODUCT(--(CP302:DJ302="Road"),--(CP296:DJ296=DA$28),CP324:DJ324,CP322:DJ322)</f>
        <v>0</v>
      </c>
      <c r="DB334" s="506">
        <f ca="1">SUMPRODUCT(--(CP302:DJ302="Road"),--(CP296:DJ296=DB$28),CP324:DJ324,CP322:DJ322)</f>
        <v>0</v>
      </c>
      <c r="DC334" s="506">
        <f ca="1">SUMPRODUCT(--(CP302:DJ302="Road"),--(CP296:DJ296=DC$28),CP324:DJ324,CP322:DJ322)</f>
        <v>0</v>
      </c>
      <c r="DD334" s="506">
        <f ca="1">SUMPRODUCT(--(CP302:DJ302="Road"),--(CP296:DJ296=DD$28),CP324:DJ324,CP322:DJ322)</f>
        <v>0</v>
      </c>
      <c r="DE334" s="506">
        <f ca="1">SUMPRODUCT(--(CP302:DJ302="Road"),--(CP296:DJ296=DE$28),CP324:DJ324,CP322:DJ322)</f>
        <v>0</v>
      </c>
      <c r="DF334" s="506">
        <f ca="1">SUMPRODUCT(--(CP302:DJ302="Road"),--(CP296:DJ296=DF$28),CP324:DJ324,CP322:DJ322)</f>
        <v>0</v>
      </c>
      <c r="DG334" s="506">
        <f ca="1">SUMPRODUCT(--(CP302:DJ302="Road"),--(CP296:DJ296=DG$28),CP324:DJ324,CP322:DJ322)</f>
        <v>76783.200757374158</v>
      </c>
      <c r="DH334" s="506">
        <f ca="1">SUMPRODUCT(--(CP302:DJ302="Road"),--(CP296:DJ296=DH$28),CP324:DJ324,CP322:DJ322)</f>
        <v>76783.200757374158</v>
      </c>
      <c r="DI334" s="506">
        <f ca="1">SUMPRODUCT(--(CP302:DJ302="Road"),--(CP296:DJ296=DI$28),CP324:DJ324,CP322:DJ322)</f>
        <v>76783.200757374158</v>
      </c>
      <c r="DJ334" s="506">
        <f ca="1">SUMPRODUCT(--(CP302:DJ302="Road"),--(CP296:DJ296=DJ$28),CP324:DJ324,CP322:DJ322)</f>
        <v>76783.200757374158</v>
      </c>
      <c r="DK334" s="402"/>
      <c r="DM334" s="18" t="s">
        <v>300</v>
      </c>
      <c r="DN334" s="122">
        <f>DM236</f>
        <v>2</v>
      </c>
      <c r="DO334" s="122" t="str">
        <f>DM237</f>
        <v>shop3564</v>
      </c>
      <c r="DP334" s="210"/>
      <c r="DQ334" s="122"/>
      <c r="DR334" s="8"/>
      <c r="DS334" s="497">
        <f ca="1">SUMPRODUCT(--(DS302:EM302="Road"),--(DS296:EM296=DS$28),DS324:EM324,DS322:EM322)</f>
        <v>0</v>
      </c>
      <c r="DT334" s="506">
        <f ca="1">SUMPRODUCT(--(DS302:EM302="Road"),--(DS296:EM296=DT$28),DS324:EM324,DS322:EM322)</f>
        <v>0</v>
      </c>
      <c r="DU334" s="506">
        <f ca="1">SUMPRODUCT(--(DS302:EM302="Road"),--(DS296:EM296=DU$28),DS324:EM324,DS322:EM322)</f>
        <v>0</v>
      </c>
      <c r="DV334" s="506">
        <f ca="1">SUMPRODUCT(--(DS302:EM302="Road"),--(DS296:EM296=DV$28),DS324:EM324,DS322:EM322)</f>
        <v>0</v>
      </c>
      <c r="DW334" s="506">
        <f ca="1">SUMPRODUCT(--(DS302:EM302="Road"),--(DS296:EM296=DW$28),DS324:EM324,DS322:EM322)</f>
        <v>0</v>
      </c>
      <c r="DX334" s="506">
        <f ca="1">SUMPRODUCT(--(DS302:EM302="Road"),--(DS296:EM296=DX$28),DS324:EM324,DS322:EM322)</f>
        <v>0</v>
      </c>
      <c r="DY334" s="506">
        <f ca="1">SUMPRODUCT(--(DS302:EM302="Road"),--(DS296:EM296=DY$28),DS324:EM324,DS322:EM322)</f>
        <v>0</v>
      </c>
      <c r="DZ334" s="506">
        <f ca="1">SUMPRODUCT(--(DS302:EM302="Road"),--(DS296:EM296=DZ$28),DS324:EM324,DS322:EM322)</f>
        <v>0</v>
      </c>
      <c r="EA334" s="506">
        <f ca="1">SUMPRODUCT(--(DS302:EM302="Road"),--(DS296:EM296=EA$28),DS324:EM324,DS322:EM322)</f>
        <v>0</v>
      </c>
      <c r="EB334" s="506">
        <f ca="1">SUMPRODUCT(--(DS302:EM302="Road"),--(DS296:EM296=EB$28),DS324:EM324,DS322:EM322)</f>
        <v>0</v>
      </c>
      <c r="EC334" s="506">
        <f ca="1">SUMPRODUCT(--(DS302:EM302="Road"),--(DS296:EM296=EC$28),DS324:EM324,DS322:EM322)</f>
        <v>0</v>
      </c>
      <c r="ED334" s="506">
        <f ca="1">SUMPRODUCT(--(DS302:EM302="Road"),--(DS296:EM296=ED$28),DS324:EM324,DS322:EM322)</f>
        <v>0</v>
      </c>
      <c r="EE334" s="506">
        <f ca="1">SUMPRODUCT(--(DS302:EM302="Road"),--(DS296:EM296=EE$28),DS324:EM324,DS322:EM322)</f>
        <v>0</v>
      </c>
      <c r="EF334" s="506">
        <f ca="1">SUMPRODUCT(--(DS302:EM302="Road"),--(DS296:EM296=EF$28),DS324:EM324,DS322:EM322)</f>
        <v>0</v>
      </c>
      <c r="EG334" s="506">
        <f ca="1">SUMPRODUCT(--(DS302:EM302="Road"),--(DS296:EM296=EG$28),DS324:EM324,DS322:EM322)</f>
        <v>0</v>
      </c>
      <c r="EH334" s="506">
        <f ca="1">SUMPRODUCT(--(DS302:EM302="Road"),--(DS296:EM296=EH$28),DS324:EM324,DS322:EM322)</f>
        <v>0</v>
      </c>
      <c r="EI334" s="506">
        <f ca="1">SUMPRODUCT(--(DS302:EM302="Road"),--(DS296:EM296=EI$28),DS324:EM324,DS322:EM322)</f>
        <v>0</v>
      </c>
      <c r="EJ334" s="506">
        <f ca="1">SUMPRODUCT(--(DS302:EM302="Road"),--(DS296:EM296=EJ$28),DS324:EM324,DS322:EM322)</f>
        <v>83255.403731386017</v>
      </c>
      <c r="EK334" s="506">
        <f ca="1">SUMPRODUCT(--(DS302:EM302="Road"),--(DS296:EM296=EK$28),DS324:EM324,DS322:EM322)</f>
        <v>83255.403731386017</v>
      </c>
      <c r="EL334" s="506">
        <f ca="1">SUMPRODUCT(--(DS302:EM302="Road"),--(DS296:EM296=EL$28),DS324:EM324,DS322:EM322)</f>
        <v>83255.403731386017</v>
      </c>
      <c r="EM334" s="506">
        <f ca="1">SUMPRODUCT(--(DS302:EM302="Road"),--(DS296:EM296=EM$28),DS324:EM324,DS322:EM322)</f>
        <v>83255.403731386017</v>
      </c>
      <c r="EN334" s="402"/>
      <c r="EP334" s="18" t="s">
        <v>300</v>
      </c>
      <c r="EQ334" s="122">
        <f>EP236</f>
        <v>2</v>
      </c>
      <c r="ER334" s="122" t="str">
        <f>EP237</f>
        <v>lei3564</v>
      </c>
      <c r="ES334" s="210"/>
      <c r="ET334" s="122"/>
      <c r="EU334" s="8"/>
      <c r="EV334" s="497">
        <f ca="1">SUMPRODUCT(--(EV302:FP302="Road"),--(EV296:FP296=EV$28),EV324:FP324,EV322:FP322)</f>
        <v>0</v>
      </c>
      <c r="EW334" s="506">
        <f ca="1">SUMPRODUCT(--(EV302:FP302="Road"),--(EV296:FP296=EW$28),EV324:FP324,EV322:FP322)</f>
        <v>0</v>
      </c>
      <c r="EX334" s="506">
        <f ca="1">SUMPRODUCT(--(EV302:FP302="Road"),--(EV296:FP296=EX$28),EV324:FP324,EV322:FP322)</f>
        <v>0</v>
      </c>
      <c r="EY334" s="506">
        <f ca="1">SUMPRODUCT(--(EV302:FP302="Road"),--(EV296:FP296=EY$28),EV324:FP324,EV322:FP322)</f>
        <v>0</v>
      </c>
      <c r="EZ334" s="506">
        <f ca="1">SUMPRODUCT(--(EV302:FP302="Road"),--(EV296:FP296=EZ$28),EV324:FP324,EV322:FP322)</f>
        <v>0</v>
      </c>
      <c r="FA334" s="506">
        <f ca="1">SUMPRODUCT(--(EV302:FP302="Road"),--(EV296:FP296=FA$28),EV324:FP324,EV322:FP322)</f>
        <v>0</v>
      </c>
      <c r="FB334" s="506">
        <f ca="1">SUMPRODUCT(--(EV302:FP302="Road"),--(EV296:FP296=FB$28),EV324:FP324,EV322:FP322)</f>
        <v>0</v>
      </c>
      <c r="FC334" s="506">
        <f ca="1">SUMPRODUCT(--(EV302:FP302="Road"),--(EV296:FP296=FC$28),EV324:FP324,EV322:FP322)</f>
        <v>0</v>
      </c>
      <c r="FD334" s="506">
        <f ca="1">SUMPRODUCT(--(EV302:FP302="Road"),--(EV296:FP296=FD$28),EV324:FP324,EV322:FP322)</f>
        <v>0</v>
      </c>
      <c r="FE334" s="506">
        <f ca="1">SUMPRODUCT(--(EV302:FP302="Road"),--(EV296:FP296=FE$28),EV324:FP324,EV322:FP322)</f>
        <v>0</v>
      </c>
      <c r="FF334" s="506">
        <f ca="1">SUMPRODUCT(--(EV302:FP302="Road"),--(EV296:FP296=FF$28),EV324:FP324,EV322:FP322)</f>
        <v>0</v>
      </c>
      <c r="FG334" s="506">
        <f ca="1">SUMPRODUCT(--(EV302:FP302="Road"),--(EV296:FP296=FG$28),EV324:FP324,EV322:FP322)</f>
        <v>0</v>
      </c>
      <c r="FH334" s="506">
        <f ca="1">SUMPRODUCT(--(EV302:FP302="Road"),--(EV296:FP296=FH$28),EV324:FP324,EV322:FP322)</f>
        <v>0</v>
      </c>
      <c r="FI334" s="506">
        <f ca="1">SUMPRODUCT(--(EV302:FP302="Road"),--(EV296:FP296=FI$28),EV324:FP324,EV322:FP322)</f>
        <v>0</v>
      </c>
      <c r="FJ334" s="506">
        <f ca="1">SUMPRODUCT(--(EV302:FP302="Road"),--(EV296:FP296=FJ$28),EV324:FP324,EV322:FP322)</f>
        <v>0</v>
      </c>
      <c r="FK334" s="506">
        <f ca="1">SUMPRODUCT(--(EV302:FP302="Road"),--(EV296:FP296=FK$28),EV324:FP324,EV322:FP322)</f>
        <v>0</v>
      </c>
      <c r="FL334" s="506">
        <f ca="1">SUMPRODUCT(--(EV302:FP302="Road"),--(EV296:FP296=FL$28),EV324:FP324,EV322:FP322)</f>
        <v>0</v>
      </c>
      <c r="FM334" s="506">
        <f ca="1">SUMPRODUCT(--(EV302:FP302="Road"),--(EV296:FP296=FM$28),EV324:FP324,EV322:FP322)</f>
        <v>82643.796068030584</v>
      </c>
      <c r="FN334" s="506">
        <f ca="1">SUMPRODUCT(--(EV302:FP302="Road"),--(EV296:FP296=FN$28),EV324:FP324,EV322:FP322)</f>
        <v>82643.796068030584</v>
      </c>
      <c r="FO334" s="506">
        <f ca="1">SUMPRODUCT(--(EV302:FP302="Road"),--(EV296:FP296=FO$28),EV324:FP324,EV322:FP322)</f>
        <v>82643.796068030584</v>
      </c>
      <c r="FP334" s="506">
        <f ca="1">SUMPRODUCT(--(EV302:FP302="Road"),--(EV296:FP296=FP$28),EV324:FP324,EV322:FP322)</f>
        <v>82643.796068030584</v>
      </c>
      <c r="FQ334" s="402"/>
      <c r="FS334" s="18" t="s">
        <v>300</v>
      </c>
      <c r="FT334" s="122">
        <f>FS236</f>
        <v>2</v>
      </c>
      <c r="FU334" s="122" t="str">
        <f>FS237</f>
        <v>shop65</v>
      </c>
      <c r="FV334" s="210"/>
      <c r="FW334" s="122"/>
      <c r="FX334" s="8"/>
      <c r="FY334" s="497">
        <f ca="1">SUMPRODUCT(--(FY302:GS302="Road"),--(FY296:GS296=FY$28),FY324:GS324,FY322:GS322)</f>
        <v>0</v>
      </c>
      <c r="FZ334" s="506">
        <f ca="1">SUMPRODUCT(--(FY302:GS302="Road"),--(FY296:GS296=FZ$28),FY324:GS324,FY322:GS322)</f>
        <v>0</v>
      </c>
      <c r="GA334" s="506">
        <f ca="1">SUMPRODUCT(--(FY302:GS302="Road"),--(FY296:GS296=GA$28),FY324:GS324,FY322:GS322)</f>
        <v>0</v>
      </c>
      <c r="GB334" s="506">
        <f ca="1">SUMPRODUCT(--(FY302:GS302="Road"),--(FY296:GS296=GB$28),FY324:GS324,FY322:GS322)</f>
        <v>0</v>
      </c>
      <c r="GC334" s="506">
        <f ca="1">SUMPRODUCT(--(FY302:GS302="Road"),--(FY296:GS296=GC$28),FY324:GS324,FY322:GS322)</f>
        <v>0</v>
      </c>
      <c r="GD334" s="506">
        <f ca="1">SUMPRODUCT(--(FY302:GS302="Road"),--(FY296:GS296=GD$28),FY324:GS324,FY322:GS322)</f>
        <v>0</v>
      </c>
      <c r="GE334" s="506">
        <f ca="1">SUMPRODUCT(--(FY302:GS302="Road"),--(FY296:GS296=GE$28),FY324:GS324,FY322:GS322)</f>
        <v>0</v>
      </c>
      <c r="GF334" s="506">
        <f ca="1">SUMPRODUCT(--(FY302:GS302="Road"),--(FY296:GS296=GF$28),FY324:GS324,FY322:GS322)</f>
        <v>0</v>
      </c>
      <c r="GG334" s="506">
        <f ca="1">SUMPRODUCT(--(FY302:GS302="Road"),--(FY296:GS296=GG$28),FY324:GS324,FY322:GS322)</f>
        <v>0</v>
      </c>
      <c r="GH334" s="506">
        <f ca="1">SUMPRODUCT(--(FY302:GS302="Road"),--(FY296:GS296=GH$28),FY324:GS324,FY322:GS322)</f>
        <v>0</v>
      </c>
      <c r="GI334" s="506">
        <f ca="1">SUMPRODUCT(--(FY302:GS302="Road"),--(FY296:GS296=GI$28),FY324:GS324,FY322:GS322)</f>
        <v>0</v>
      </c>
      <c r="GJ334" s="506">
        <f ca="1">SUMPRODUCT(--(FY302:GS302="Road"),--(FY296:GS296=GJ$28),FY324:GS324,FY322:GS322)</f>
        <v>82123.451404261898</v>
      </c>
      <c r="GK334" s="506">
        <f ca="1">SUMPRODUCT(--(FY302:GS302="Road"),--(FY296:GS296=GK$28),FY324:GS324,FY322:GS322)</f>
        <v>82123.451404261898</v>
      </c>
      <c r="GL334" s="506">
        <f ca="1">SUMPRODUCT(--(FY302:GS302="Road"),--(FY296:GS296=GL$28),FY324:GS324,FY322:GS322)</f>
        <v>82123.451404261898</v>
      </c>
      <c r="GM334" s="506">
        <f ca="1">SUMPRODUCT(--(FY302:GS302="Road"),--(FY296:GS296=GM$28),FY324:GS324,FY322:GS322)</f>
        <v>82123.451404261898</v>
      </c>
      <c r="GN334" s="506">
        <f ca="1">SUMPRODUCT(--(FY302:GS302="Road"),--(FY296:GS296=GN$28),FY324:GS324,FY322:GS322)</f>
        <v>82123.451404261898</v>
      </c>
      <c r="GO334" s="506">
        <f ca="1">SUMPRODUCT(--(FY302:GS302="Road"),--(FY296:GS296=GO$28),FY324:GS324,FY322:GS322)</f>
        <v>82123.451404261898</v>
      </c>
      <c r="GP334" s="506">
        <f ca="1">SUMPRODUCT(--(FY302:GS302="Road"),--(FY296:GS296=GP$28),FY324:GS324,FY322:GS322)</f>
        <v>82123.451404261898</v>
      </c>
      <c r="GQ334" s="506">
        <f ca="1">SUMPRODUCT(--(FY302:GS302="Road"),--(FY296:GS296=GQ$28),FY324:GS324,FY322:GS322)</f>
        <v>82123.451404261898</v>
      </c>
      <c r="GR334" s="506">
        <f ca="1">SUMPRODUCT(--(FY302:GS302="Road"),--(FY296:GS296=GR$28),FY324:GS324,FY322:GS322)</f>
        <v>82123.451404261898</v>
      </c>
      <c r="GS334" s="506">
        <f ca="1">SUMPRODUCT(--(FY302:GS302="Road"),--(FY296:GS296=GS$28),FY324:GS324,FY322:GS322)</f>
        <v>82123.451404261898</v>
      </c>
      <c r="GT334" s="402"/>
      <c r="GV334" s="18" t="s">
        <v>300</v>
      </c>
      <c r="GW334" s="122">
        <f>GV236</f>
        <v>2</v>
      </c>
      <c r="GX334" s="122" t="str">
        <f>GV237</f>
        <v>lei65</v>
      </c>
      <c r="GY334" s="210"/>
      <c r="GZ334" s="122"/>
      <c r="HA334" s="8"/>
      <c r="HB334" s="497">
        <f ca="1">SUMPRODUCT(--(HB302:HV302="Road"),--(HB296:HV296=HB$28),HB324:HV324,HB322:HV322)</f>
        <v>0</v>
      </c>
      <c r="HC334" s="506">
        <f ca="1">SUMPRODUCT(--(HB302:HV302="Road"),--(HB296:HV296=HC$28),HB324:HV324,HB322:HV322)</f>
        <v>0</v>
      </c>
      <c r="HD334" s="506">
        <f ca="1">SUMPRODUCT(--(HB302:HV302="Road"),--(HB296:HV296=HD$28),HB324:HV324,HB322:HV322)</f>
        <v>0</v>
      </c>
      <c r="HE334" s="506">
        <f ca="1">SUMPRODUCT(--(HB302:HV302="Road"),--(HB296:HV296=HE$28),HB324:HV324,HB322:HV322)</f>
        <v>0</v>
      </c>
      <c r="HF334" s="506">
        <f ca="1">SUMPRODUCT(--(HB302:HV302="Road"),--(HB296:HV296=HF$28),HB324:HV324,HB322:HV322)</f>
        <v>0</v>
      </c>
      <c r="HG334" s="506">
        <f ca="1">SUMPRODUCT(--(HB302:HV302="Road"),--(HB296:HV296=HG$28),HB324:HV324,HB322:HV322)</f>
        <v>0</v>
      </c>
      <c r="HH334" s="506">
        <f ca="1">SUMPRODUCT(--(HB302:HV302="Road"),--(HB296:HV296=HH$28),HB324:HV324,HB322:HV322)</f>
        <v>0</v>
      </c>
      <c r="HI334" s="506">
        <f ca="1">SUMPRODUCT(--(HB302:HV302="Road"),--(HB296:HV296=HI$28),HB324:HV324,HB322:HV322)</f>
        <v>0</v>
      </c>
      <c r="HJ334" s="506">
        <f ca="1">SUMPRODUCT(--(HB302:HV302="Road"),--(HB296:HV296=HJ$28),HB324:HV324,HB322:HV322)</f>
        <v>0</v>
      </c>
      <c r="HK334" s="506">
        <f ca="1">SUMPRODUCT(--(HB302:HV302="Road"),--(HB296:HV296=HK$28),HB324:HV324,HB322:HV322)</f>
        <v>0</v>
      </c>
      <c r="HL334" s="506">
        <f ca="1">SUMPRODUCT(--(HB302:HV302="Road"),--(HB296:HV296=HL$28),HB324:HV324,HB322:HV322)</f>
        <v>0</v>
      </c>
      <c r="HM334" s="506">
        <f ca="1">SUMPRODUCT(--(HB302:HV302="Road"),--(HB296:HV296=HM$28),HB324:HV324,HB322:HV322)</f>
        <v>84253.996404073114</v>
      </c>
      <c r="HN334" s="506">
        <f ca="1">SUMPRODUCT(--(HB302:HV302="Road"),--(HB296:HV296=HN$28),HB324:HV324,HB322:HV322)</f>
        <v>84253.996404073114</v>
      </c>
      <c r="HO334" s="506">
        <f ca="1">SUMPRODUCT(--(HB302:HV302="Road"),--(HB296:HV296=HO$28),HB324:HV324,HB322:HV322)</f>
        <v>84253.996404073114</v>
      </c>
      <c r="HP334" s="506">
        <f ca="1">SUMPRODUCT(--(HB302:HV302="Road"),--(HB296:HV296=HP$28),HB324:HV324,HB322:HV322)</f>
        <v>84253.996404073114</v>
      </c>
      <c r="HQ334" s="506">
        <f ca="1">SUMPRODUCT(--(HB302:HV302="Road"),--(HB296:HV296=HQ$28),HB324:HV324,HB322:HV322)</f>
        <v>84253.996404073114</v>
      </c>
      <c r="HR334" s="506">
        <f ca="1">SUMPRODUCT(--(HB302:HV302="Road"),--(HB296:HV296=HR$28),HB324:HV324,HB322:HV322)</f>
        <v>84253.996404073114</v>
      </c>
      <c r="HS334" s="506">
        <f ca="1">SUMPRODUCT(--(HB302:HV302="Road"),--(HB296:HV296=HS$28),HB324:HV324,HB322:HV322)</f>
        <v>84253.996404073114</v>
      </c>
      <c r="HT334" s="506">
        <f ca="1">SUMPRODUCT(--(HB302:HV302="Road"),--(HB296:HV296=HT$28),HB324:HV324,HB322:HV322)</f>
        <v>84253.996404073114</v>
      </c>
      <c r="HU334" s="506">
        <f ca="1">SUMPRODUCT(--(HB302:HV302="Road"),--(HB296:HV296=HU$28),HB324:HV324,HB322:HV322)</f>
        <v>84253.996404073114</v>
      </c>
      <c r="HV334" s="506">
        <f ca="1">SUMPRODUCT(--(HB302:HV302="Road"),--(HB296:HV296=HV$28),HB324:HV324,HB322:HV322)</f>
        <v>84253.996404073114</v>
      </c>
      <c r="HW334" s="402"/>
    </row>
    <row r="335" spans="1:231" ht="15">
      <c r="A335" s="18" t="s">
        <v>302</v>
      </c>
      <c r="B335" s="122">
        <f>A236</f>
        <v>2</v>
      </c>
      <c r="C335" s="122" t="str">
        <f>A237</f>
        <v>work1834</v>
      </c>
      <c r="D335" s="210"/>
      <c r="E335" s="122"/>
      <c r="F335" s="8"/>
      <c r="G335" s="52">
        <f ca="1">G338-G332</f>
        <v>2683316.3066506963</v>
      </c>
      <c r="H335" s="53">
        <f t="shared" ref="H335:AA335" ca="1" si="1726">H338-H332</f>
        <v>0</v>
      </c>
      <c r="I335" s="53">
        <f t="shared" ca="1" si="1726"/>
        <v>0</v>
      </c>
      <c r="J335" s="53">
        <f t="shared" ca="1" si="1726"/>
        <v>0</v>
      </c>
      <c r="K335" s="53">
        <f t="shared" ca="1" si="1726"/>
        <v>0</v>
      </c>
      <c r="L335" s="53">
        <f t="shared" ca="1" si="1726"/>
        <v>0</v>
      </c>
      <c r="M335" s="53">
        <f t="shared" ca="1" si="1726"/>
        <v>0</v>
      </c>
      <c r="N335" s="53">
        <f t="shared" ca="1" si="1726"/>
        <v>0</v>
      </c>
      <c r="O335" s="53">
        <f t="shared" ca="1" si="1726"/>
        <v>0</v>
      </c>
      <c r="P335" s="53">
        <f t="shared" ca="1" si="1726"/>
        <v>0</v>
      </c>
      <c r="Q335" s="53">
        <f t="shared" ca="1" si="1726"/>
        <v>0</v>
      </c>
      <c r="R335" s="53">
        <f t="shared" ca="1" si="1726"/>
        <v>0</v>
      </c>
      <c r="S335" s="53">
        <f t="shared" ca="1" si="1726"/>
        <v>0</v>
      </c>
      <c r="T335" s="53">
        <f t="shared" ca="1" si="1726"/>
        <v>0</v>
      </c>
      <c r="U335" s="53">
        <f t="shared" ca="1" si="1726"/>
        <v>0</v>
      </c>
      <c r="V335" s="53">
        <f t="shared" ca="1" si="1726"/>
        <v>0</v>
      </c>
      <c r="W335" s="53">
        <f t="shared" ca="1" si="1726"/>
        <v>0</v>
      </c>
      <c r="X335" s="53">
        <f t="shared" ca="1" si="1726"/>
        <v>0</v>
      </c>
      <c r="Y335" s="53">
        <f t="shared" ca="1" si="1726"/>
        <v>0</v>
      </c>
      <c r="Z335" s="53">
        <f t="shared" ca="1" si="1726"/>
        <v>0</v>
      </c>
      <c r="AA335" s="53">
        <f t="shared" ca="1" si="1726"/>
        <v>0</v>
      </c>
      <c r="AB335" s="402"/>
      <c r="AD335" s="18" t="s">
        <v>302</v>
      </c>
      <c r="AE335" s="122">
        <f>AD236</f>
        <v>2</v>
      </c>
      <c r="AF335" s="122" t="str">
        <f>AD237</f>
        <v>shop1834</v>
      </c>
      <c r="AG335" s="210"/>
      <c r="AH335" s="122"/>
      <c r="AI335" s="8"/>
      <c r="AJ335" s="52">
        <f ca="1">AJ338-AJ332</f>
        <v>2726958.5542292888</v>
      </c>
      <c r="AK335" s="53">
        <f t="shared" ref="AK335:BD335" ca="1" si="1727">AK338-AK332</f>
        <v>0</v>
      </c>
      <c r="AL335" s="53">
        <f t="shared" ca="1" si="1727"/>
        <v>0</v>
      </c>
      <c r="AM335" s="53">
        <f t="shared" ca="1" si="1727"/>
        <v>0</v>
      </c>
      <c r="AN335" s="53">
        <f t="shared" ca="1" si="1727"/>
        <v>0</v>
      </c>
      <c r="AO335" s="53">
        <f t="shared" ca="1" si="1727"/>
        <v>0</v>
      </c>
      <c r="AP335" s="53">
        <f t="shared" ca="1" si="1727"/>
        <v>0</v>
      </c>
      <c r="AQ335" s="53">
        <f t="shared" ca="1" si="1727"/>
        <v>0</v>
      </c>
      <c r="AR335" s="53">
        <f t="shared" ca="1" si="1727"/>
        <v>0</v>
      </c>
      <c r="AS335" s="53">
        <f t="shared" ca="1" si="1727"/>
        <v>0</v>
      </c>
      <c r="AT335" s="53">
        <f t="shared" ca="1" si="1727"/>
        <v>0</v>
      </c>
      <c r="AU335" s="53">
        <f t="shared" ca="1" si="1727"/>
        <v>0</v>
      </c>
      <c r="AV335" s="53">
        <f t="shared" ca="1" si="1727"/>
        <v>0</v>
      </c>
      <c r="AW335" s="53">
        <f t="shared" ca="1" si="1727"/>
        <v>0</v>
      </c>
      <c r="AX335" s="53">
        <f t="shared" ca="1" si="1727"/>
        <v>0</v>
      </c>
      <c r="AY335" s="53">
        <f t="shared" ca="1" si="1727"/>
        <v>0</v>
      </c>
      <c r="AZ335" s="53">
        <f t="shared" ca="1" si="1727"/>
        <v>0</v>
      </c>
      <c r="BA335" s="53">
        <f t="shared" ca="1" si="1727"/>
        <v>0</v>
      </c>
      <c r="BB335" s="53">
        <f t="shared" ca="1" si="1727"/>
        <v>0</v>
      </c>
      <c r="BC335" s="53">
        <f t="shared" ca="1" si="1727"/>
        <v>0</v>
      </c>
      <c r="BD335" s="53">
        <f t="shared" ca="1" si="1727"/>
        <v>0</v>
      </c>
      <c r="BE335" s="402"/>
      <c r="BG335" s="18" t="s">
        <v>302</v>
      </c>
      <c r="BH335" s="122">
        <f>BG236</f>
        <v>2</v>
      </c>
      <c r="BI335" s="122" t="str">
        <f>BG237</f>
        <v>lei1834</v>
      </c>
      <c r="BJ335" s="210"/>
      <c r="BK335" s="122"/>
      <c r="BL335" s="8"/>
      <c r="BM335" s="52">
        <f ca="1">BM338-BM332</f>
        <v>2675449.6706822999</v>
      </c>
      <c r="BN335" s="53">
        <f t="shared" ref="BN335:CG335" ca="1" si="1728">BN338-BN332</f>
        <v>0</v>
      </c>
      <c r="BO335" s="53">
        <f t="shared" ca="1" si="1728"/>
        <v>0</v>
      </c>
      <c r="BP335" s="53">
        <f t="shared" ca="1" si="1728"/>
        <v>0</v>
      </c>
      <c r="BQ335" s="53">
        <f t="shared" ca="1" si="1728"/>
        <v>0</v>
      </c>
      <c r="BR335" s="53">
        <f t="shared" ca="1" si="1728"/>
        <v>0</v>
      </c>
      <c r="BS335" s="53">
        <f t="shared" ca="1" si="1728"/>
        <v>0</v>
      </c>
      <c r="BT335" s="53">
        <f t="shared" ca="1" si="1728"/>
        <v>0</v>
      </c>
      <c r="BU335" s="53">
        <f t="shared" ca="1" si="1728"/>
        <v>0</v>
      </c>
      <c r="BV335" s="53">
        <f t="shared" ca="1" si="1728"/>
        <v>0</v>
      </c>
      <c r="BW335" s="53">
        <f t="shared" ca="1" si="1728"/>
        <v>0</v>
      </c>
      <c r="BX335" s="53">
        <f t="shared" ca="1" si="1728"/>
        <v>0</v>
      </c>
      <c r="BY335" s="53">
        <f t="shared" ca="1" si="1728"/>
        <v>0</v>
      </c>
      <c r="BZ335" s="53">
        <f t="shared" ca="1" si="1728"/>
        <v>0</v>
      </c>
      <c r="CA335" s="53">
        <f t="shared" ca="1" si="1728"/>
        <v>0</v>
      </c>
      <c r="CB335" s="53">
        <f t="shared" ca="1" si="1728"/>
        <v>0</v>
      </c>
      <c r="CC335" s="53">
        <f t="shared" ca="1" si="1728"/>
        <v>0</v>
      </c>
      <c r="CD335" s="53">
        <f t="shared" ca="1" si="1728"/>
        <v>0</v>
      </c>
      <c r="CE335" s="53">
        <f t="shared" ca="1" si="1728"/>
        <v>0</v>
      </c>
      <c r="CF335" s="53">
        <f t="shared" ca="1" si="1728"/>
        <v>0</v>
      </c>
      <c r="CG335" s="53">
        <f t="shared" ca="1" si="1728"/>
        <v>0</v>
      </c>
      <c r="CH335" s="402"/>
      <c r="CJ335" s="18" t="s">
        <v>302</v>
      </c>
      <c r="CK335" s="122">
        <f>CJ236</f>
        <v>2</v>
      </c>
      <c r="CL335" s="122" t="str">
        <f>CJ237</f>
        <v>work3564</v>
      </c>
      <c r="CM335" s="210"/>
      <c r="CN335" s="122"/>
      <c r="CO335" s="8"/>
      <c r="CP335" s="52">
        <f ca="1">CP338-CP332</f>
        <v>2696664.79863015</v>
      </c>
      <c r="CQ335" s="53">
        <f t="shared" ref="CQ335:DJ335" ca="1" si="1729">CQ338-CQ332</f>
        <v>0</v>
      </c>
      <c r="CR335" s="53">
        <f t="shared" ca="1" si="1729"/>
        <v>0</v>
      </c>
      <c r="CS335" s="53">
        <f t="shared" ca="1" si="1729"/>
        <v>0</v>
      </c>
      <c r="CT335" s="53">
        <f t="shared" ca="1" si="1729"/>
        <v>0</v>
      </c>
      <c r="CU335" s="53">
        <f t="shared" ca="1" si="1729"/>
        <v>0</v>
      </c>
      <c r="CV335" s="53">
        <f t="shared" ca="1" si="1729"/>
        <v>0</v>
      </c>
      <c r="CW335" s="53">
        <f t="shared" ca="1" si="1729"/>
        <v>0</v>
      </c>
      <c r="CX335" s="53">
        <f t="shared" ca="1" si="1729"/>
        <v>0</v>
      </c>
      <c r="CY335" s="53">
        <f t="shared" ca="1" si="1729"/>
        <v>0</v>
      </c>
      <c r="CZ335" s="53">
        <f t="shared" ca="1" si="1729"/>
        <v>0</v>
      </c>
      <c r="DA335" s="53">
        <f t="shared" ca="1" si="1729"/>
        <v>0</v>
      </c>
      <c r="DB335" s="53">
        <f t="shared" ca="1" si="1729"/>
        <v>0</v>
      </c>
      <c r="DC335" s="53">
        <f t="shared" ca="1" si="1729"/>
        <v>0</v>
      </c>
      <c r="DD335" s="53">
        <f t="shared" ca="1" si="1729"/>
        <v>0</v>
      </c>
      <c r="DE335" s="53">
        <f t="shared" ca="1" si="1729"/>
        <v>0</v>
      </c>
      <c r="DF335" s="53">
        <f t="shared" ca="1" si="1729"/>
        <v>0</v>
      </c>
      <c r="DG335" s="53">
        <f t="shared" ca="1" si="1729"/>
        <v>0</v>
      </c>
      <c r="DH335" s="53">
        <f t="shared" ca="1" si="1729"/>
        <v>0</v>
      </c>
      <c r="DI335" s="53">
        <f t="shared" ca="1" si="1729"/>
        <v>0</v>
      </c>
      <c r="DJ335" s="53">
        <f t="shared" ca="1" si="1729"/>
        <v>0</v>
      </c>
      <c r="DK335" s="402"/>
      <c r="DM335" s="18" t="s">
        <v>302</v>
      </c>
      <c r="DN335" s="122">
        <f>DM236</f>
        <v>2</v>
      </c>
      <c r="DO335" s="122" t="str">
        <f>DM237</f>
        <v>shop3564</v>
      </c>
      <c r="DP335" s="210"/>
      <c r="DQ335" s="122"/>
      <c r="DR335" s="8"/>
      <c r="DS335" s="52">
        <f ca="1">DS338-DS332</f>
        <v>2689104.746548383</v>
      </c>
      <c r="DT335" s="53">
        <f t="shared" ref="DT335:EM335" ca="1" si="1730">DT338-DT332</f>
        <v>0</v>
      </c>
      <c r="DU335" s="53">
        <f t="shared" ca="1" si="1730"/>
        <v>0</v>
      </c>
      <c r="DV335" s="53">
        <f t="shared" ca="1" si="1730"/>
        <v>0</v>
      </c>
      <c r="DW335" s="53">
        <f t="shared" ca="1" si="1730"/>
        <v>0</v>
      </c>
      <c r="DX335" s="53">
        <f t="shared" ca="1" si="1730"/>
        <v>0</v>
      </c>
      <c r="DY335" s="53">
        <f t="shared" ca="1" si="1730"/>
        <v>0</v>
      </c>
      <c r="DZ335" s="53">
        <f t="shared" ca="1" si="1730"/>
        <v>0</v>
      </c>
      <c r="EA335" s="53">
        <f t="shared" ca="1" si="1730"/>
        <v>0</v>
      </c>
      <c r="EB335" s="53">
        <f t="shared" ca="1" si="1730"/>
        <v>0</v>
      </c>
      <c r="EC335" s="53">
        <f t="shared" ca="1" si="1730"/>
        <v>0</v>
      </c>
      <c r="ED335" s="53">
        <f t="shared" ca="1" si="1730"/>
        <v>0</v>
      </c>
      <c r="EE335" s="53">
        <f t="shared" ca="1" si="1730"/>
        <v>0</v>
      </c>
      <c r="EF335" s="53">
        <f t="shared" ca="1" si="1730"/>
        <v>0</v>
      </c>
      <c r="EG335" s="53">
        <f t="shared" ca="1" si="1730"/>
        <v>0</v>
      </c>
      <c r="EH335" s="53">
        <f t="shared" ca="1" si="1730"/>
        <v>0</v>
      </c>
      <c r="EI335" s="53">
        <f t="shared" ca="1" si="1730"/>
        <v>0</v>
      </c>
      <c r="EJ335" s="53">
        <f t="shared" ca="1" si="1730"/>
        <v>0</v>
      </c>
      <c r="EK335" s="53">
        <f t="shared" ca="1" si="1730"/>
        <v>0</v>
      </c>
      <c r="EL335" s="53">
        <f t="shared" ca="1" si="1730"/>
        <v>0</v>
      </c>
      <c r="EM335" s="53">
        <f t="shared" ca="1" si="1730"/>
        <v>0</v>
      </c>
      <c r="EN335" s="402"/>
      <c r="EP335" s="18" t="s">
        <v>302</v>
      </c>
      <c r="EQ335" s="122">
        <f>EP236</f>
        <v>2</v>
      </c>
      <c r="ER335" s="122" t="str">
        <f>EP237</f>
        <v>lei3564</v>
      </c>
      <c r="ES335" s="210"/>
      <c r="ET335" s="122"/>
      <c r="EU335" s="8"/>
      <c r="EV335" s="52">
        <f ca="1">EV338-EV332</f>
        <v>2694631.6604644875</v>
      </c>
      <c r="EW335" s="53">
        <f t="shared" ref="EW335:FP335" ca="1" si="1731">EW338-EW332</f>
        <v>0</v>
      </c>
      <c r="EX335" s="53">
        <f t="shared" ca="1" si="1731"/>
        <v>0</v>
      </c>
      <c r="EY335" s="53">
        <f t="shared" ca="1" si="1731"/>
        <v>0</v>
      </c>
      <c r="EZ335" s="53">
        <f t="shared" ca="1" si="1731"/>
        <v>0</v>
      </c>
      <c r="FA335" s="53">
        <f t="shared" ca="1" si="1731"/>
        <v>0</v>
      </c>
      <c r="FB335" s="53">
        <f t="shared" ca="1" si="1731"/>
        <v>0</v>
      </c>
      <c r="FC335" s="53">
        <f t="shared" ca="1" si="1731"/>
        <v>0</v>
      </c>
      <c r="FD335" s="53">
        <f t="shared" ca="1" si="1731"/>
        <v>0</v>
      </c>
      <c r="FE335" s="53">
        <f t="shared" ca="1" si="1731"/>
        <v>0</v>
      </c>
      <c r="FF335" s="53">
        <f t="shared" ca="1" si="1731"/>
        <v>0</v>
      </c>
      <c r="FG335" s="53">
        <f t="shared" ca="1" si="1731"/>
        <v>0</v>
      </c>
      <c r="FH335" s="53">
        <f t="shared" ca="1" si="1731"/>
        <v>0</v>
      </c>
      <c r="FI335" s="53">
        <f t="shared" ca="1" si="1731"/>
        <v>0</v>
      </c>
      <c r="FJ335" s="53">
        <f t="shared" ca="1" si="1731"/>
        <v>0</v>
      </c>
      <c r="FK335" s="53">
        <f t="shared" ca="1" si="1731"/>
        <v>0</v>
      </c>
      <c r="FL335" s="53">
        <f t="shared" ca="1" si="1731"/>
        <v>0</v>
      </c>
      <c r="FM335" s="53">
        <f t="shared" ca="1" si="1731"/>
        <v>0</v>
      </c>
      <c r="FN335" s="53">
        <f t="shared" ca="1" si="1731"/>
        <v>0</v>
      </c>
      <c r="FO335" s="53">
        <f t="shared" ca="1" si="1731"/>
        <v>0</v>
      </c>
      <c r="FP335" s="53">
        <f t="shared" ca="1" si="1731"/>
        <v>0</v>
      </c>
      <c r="FQ335" s="402"/>
      <c r="FS335" s="18" t="s">
        <v>302</v>
      </c>
      <c r="FT335" s="122">
        <f>FS236</f>
        <v>2</v>
      </c>
      <c r="FU335" s="122" t="str">
        <f>FS237</f>
        <v>shop65</v>
      </c>
      <c r="FV335" s="210"/>
      <c r="FW335" s="122"/>
      <c r="FX335" s="8"/>
      <c r="FY335" s="52">
        <f ca="1">FY338-FY332</f>
        <v>1730321.3158196963</v>
      </c>
      <c r="FZ335" s="53">
        <f t="shared" ref="FZ335:GS335" ca="1" si="1732">FZ338-FZ332</f>
        <v>0</v>
      </c>
      <c r="GA335" s="53">
        <f t="shared" ca="1" si="1732"/>
        <v>0</v>
      </c>
      <c r="GB335" s="53">
        <f t="shared" ca="1" si="1732"/>
        <v>0</v>
      </c>
      <c r="GC335" s="53">
        <f t="shared" ca="1" si="1732"/>
        <v>0</v>
      </c>
      <c r="GD335" s="53">
        <f t="shared" ca="1" si="1732"/>
        <v>0</v>
      </c>
      <c r="GE335" s="53">
        <f t="shared" ca="1" si="1732"/>
        <v>0</v>
      </c>
      <c r="GF335" s="53">
        <f t="shared" ca="1" si="1732"/>
        <v>0</v>
      </c>
      <c r="GG335" s="53">
        <f t="shared" ca="1" si="1732"/>
        <v>0</v>
      </c>
      <c r="GH335" s="53">
        <f t="shared" ca="1" si="1732"/>
        <v>0</v>
      </c>
      <c r="GI335" s="53">
        <f t="shared" ca="1" si="1732"/>
        <v>0</v>
      </c>
      <c r="GJ335" s="53">
        <f t="shared" ca="1" si="1732"/>
        <v>0</v>
      </c>
      <c r="GK335" s="53">
        <f t="shared" ca="1" si="1732"/>
        <v>0</v>
      </c>
      <c r="GL335" s="53">
        <f t="shared" ca="1" si="1732"/>
        <v>0</v>
      </c>
      <c r="GM335" s="53">
        <f t="shared" ca="1" si="1732"/>
        <v>0</v>
      </c>
      <c r="GN335" s="53">
        <f t="shared" ca="1" si="1732"/>
        <v>0</v>
      </c>
      <c r="GO335" s="53">
        <f t="shared" ca="1" si="1732"/>
        <v>0</v>
      </c>
      <c r="GP335" s="53">
        <f t="shared" ca="1" si="1732"/>
        <v>0</v>
      </c>
      <c r="GQ335" s="53">
        <f t="shared" ca="1" si="1732"/>
        <v>0</v>
      </c>
      <c r="GR335" s="53">
        <f t="shared" ca="1" si="1732"/>
        <v>0</v>
      </c>
      <c r="GS335" s="53">
        <f t="shared" ca="1" si="1732"/>
        <v>0</v>
      </c>
      <c r="GT335" s="402"/>
      <c r="GV335" s="18" t="s">
        <v>302</v>
      </c>
      <c r="GW335" s="122">
        <f>GV236</f>
        <v>2</v>
      </c>
      <c r="GX335" s="122" t="str">
        <f>GV237</f>
        <v>lei65</v>
      </c>
      <c r="GY335" s="210"/>
      <c r="GZ335" s="122"/>
      <c r="HA335" s="8"/>
      <c r="HB335" s="52">
        <f ca="1">HB338-HB332</f>
        <v>1728387.4993451107</v>
      </c>
      <c r="HC335" s="53">
        <f t="shared" ref="HC335:HV335" ca="1" si="1733">HC338-HC332</f>
        <v>0</v>
      </c>
      <c r="HD335" s="53">
        <f t="shared" ca="1" si="1733"/>
        <v>0</v>
      </c>
      <c r="HE335" s="53">
        <f t="shared" ca="1" si="1733"/>
        <v>0</v>
      </c>
      <c r="HF335" s="53">
        <f t="shared" ca="1" si="1733"/>
        <v>0</v>
      </c>
      <c r="HG335" s="53">
        <f t="shared" ca="1" si="1733"/>
        <v>0</v>
      </c>
      <c r="HH335" s="53">
        <f t="shared" ca="1" si="1733"/>
        <v>0</v>
      </c>
      <c r="HI335" s="53">
        <f t="shared" ca="1" si="1733"/>
        <v>0</v>
      </c>
      <c r="HJ335" s="53">
        <f t="shared" ca="1" si="1733"/>
        <v>0</v>
      </c>
      <c r="HK335" s="53">
        <f t="shared" ca="1" si="1733"/>
        <v>0</v>
      </c>
      <c r="HL335" s="53">
        <f t="shared" ca="1" si="1733"/>
        <v>0</v>
      </c>
      <c r="HM335" s="53">
        <f t="shared" ca="1" si="1733"/>
        <v>0</v>
      </c>
      <c r="HN335" s="53">
        <f t="shared" ca="1" si="1733"/>
        <v>0</v>
      </c>
      <c r="HO335" s="53">
        <f t="shared" ca="1" si="1733"/>
        <v>0</v>
      </c>
      <c r="HP335" s="53">
        <f t="shared" ca="1" si="1733"/>
        <v>0</v>
      </c>
      <c r="HQ335" s="53">
        <f t="shared" ca="1" si="1733"/>
        <v>0</v>
      </c>
      <c r="HR335" s="53">
        <f t="shared" ca="1" si="1733"/>
        <v>0</v>
      </c>
      <c r="HS335" s="53">
        <f t="shared" ca="1" si="1733"/>
        <v>0</v>
      </c>
      <c r="HT335" s="53">
        <f t="shared" ca="1" si="1733"/>
        <v>0</v>
      </c>
      <c r="HU335" s="53">
        <f t="shared" ca="1" si="1733"/>
        <v>0</v>
      </c>
      <c r="HV335" s="53">
        <f t="shared" ca="1" si="1733"/>
        <v>0</v>
      </c>
      <c r="HW335" s="402"/>
    </row>
    <row r="336" spans="1:231" ht="15">
      <c r="A336" s="18" t="s">
        <v>304</v>
      </c>
      <c r="B336" s="122">
        <f>A236</f>
        <v>2</v>
      </c>
      <c r="C336" s="122" t="str">
        <f>A237</f>
        <v>work1834</v>
      </c>
      <c r="D336" s="210"/>
      <c r="E336" s="122"/>
      <c r="F336" s="8"/>
      <c r="G336" s="52">
        <f ca="1">G334+G335</f>
        <v>2683316.3066506963</v>
      </c>
      <c r="H336" s="53">
        <f t="shared" ref="H336:AA336" ca="1" si="1734">H334+H335</f>
        <v>0</v>
      </c>
      <c r="I336" s="53">
        <f t="shared" ca="1" si="1734"/>
        <v>0</v>
      </c>
      <c r="J336" s="53">
        <f t="shared" ca="1" si="1734"/>
        <v>0</v>
      </c>
      <c r="K336" s="53">
        <f t="shared" ca="1" si="1734"/>
        <v>0</v>
      </c>
      <c r="L336" s="53">
        <f t="shared" ca="1" si="1734"/>
        <v>0</v>
      </c>
      <c r="M336" s="53">
        <f t="shared" ca="1" si="1734"/>
        <v>0</v>
      </c>
      <c r="N336" s="53">
        <f t="shared" ca="1" si="1734"/>
        <v>0</v>
      </c>
      <c r="O336" s="53">
        <f t="shared" ca="1" si="1734"/>
        <v>0</v>
      </c>
      <c r="P336" s="53">
        <f t="shared" ca="1" si="1734"/>
        <v>0</v>
      </c>
      <c r="Q336" s="53">
        <f t="shared" ca="1" si="1734"/>
        <v>0</v>
      </c>
      <c r="R336" s="53">
        <f t="shared" ca="1" si="1734"/>
        <v>0</v>
      </c>
      <c r="S336" s="53">
        <f t="shared" ca="1" si="1734"/>
        <v>0</v>
      </c>
      <c r="T336" s="53">
        <f t="shared" ca="1" si="1734"/>
        <v>0</v>
      </c>
      <c r="U336" s="53">
        <f t="shared" ca="1" si="1734"/>
        <v>0</v>
      </c>
      <c r="V336" s="53">
        <f t="shared" ca="1" si="1734"/>
        <v>0</v>
      </c>
      <c r="W336" s="53">
        <f t="shared" ca="1" si="1734"/>
        <v>0</v>
      </c>
      <c r="X336" s="53">
        <f t="shared" ca="1" si="1734"/>
        <v>82446.857208852409</v>
      </c>
      <c r="Y336" s="53">
        <f t="shared" ca="1" si="1734"/>
        <v>82446.857208852409</v>
      </c>
      <c r="Z336" s="53">
        <f t="shared" ca="1" si="1734"/>
        <v>82446.857208852409</v>
      </c>
      <c r="AA336" s="53">
        <f t="shared" ca="1" si="1734"/>
        <v>82446.857208852409</v>
      </c>
      <c r="AB336" s="402"/>
      <c r="AD336" s="18" t="s">
        <v>304</v>
      </c>
      <c r="AE336" s="122">
        <f>AD236</f>
        <v>2</v>
      </c>
      <c r="AF336" s="122" t="str">
        <f>AD237</f>
        <v>shop1834</v>
      </c>
      <c r="AG336" s="210"/>
      <c r="AH336" s="122"/>
      <c r="AI336" s="8"/>
      <c r="AJ336" s="52">
        <f ca="1">AJ334+AJ335</f>
        <v>2726958.5542292888</v>
      </c>
      <c r="AK336" s="53">
        <f t="shared" ref="AK336:BD336" ca="1" si="1735">AK334+AK335</f>
        <v>0</v>
      </c>
      <c r="AL336" s="53">
        <f t="shared" ca="1" si="1735"/>
        <v>0</v>
      </c>
      <c r="AM336" s="53">
        <f t="shared" ca="1" si="1735"/>
        <v>0</v>
      </c>
      <c r="AN336" s="53">
        <f t="shared" ca="1" si="1735"/>
        <v>0</v>
      </c>
      <c r="AO336" s="53">
        <f t="shared" ca="1" si="1735"/>
        <v>0</v>
      </c>
      <c r="AP336" s="53">
        <f t="shared" ca="1" si="1735"/>
        <v>0</v>
      </c>
      <c r="AQ336" s="53">
        <f t="shared" ca="1" si="1735"/>
        <v>0</v>
      </c>
      <c r="AR336" s="53">
        <f t="shared" ca="1" si="1735"/>
        <v>0</v>
      </c>
      <c r="AS336" s="53">
        <f t="shared" ca="1" si="1735"/>
        <v>0</v>
      </c>
      <c r="AT336" s="53">
        <f t="shared" ca="1" si="1735"/>
        <v>0</v>
      </c>
      <c r="AU336" s="53">
        <f t="shared" ca="1" si="1735"/>
        <v>0</v>
      </c>
      <c r="AV336" s="53">
        <f t="shared" ca="1" si="1735"/>
        <v>0</v>
      </c>
      <c r="AW336" s="53">
        <f t="shared" ca="1" si="1735"/>
        <v>0</v>
      </c>
      <c r="AX336" s="53">
        <f t="shared" ca="1" si="1735"/>
        <v>0</v>
      </c>
      <c r="AY336" s="53">
        <f t="shared" ca="1" si="1735"/>
        <v>0</v>
      </c>
      <c r="AZ336" s="53">
        <f t="shared" ca="1" si="1735"/>
        <v>0</v>
      </c>
      <c r="BA336" s="53">
        <f t="shared" ca="1" si="1735"/>
        <v>83080.871562670742</v>
      </c>
      <c r="BB336" s="53">
        <f t="shared" ca="1" si="1735"/>
        <v>83080.871562670742</v>
      </c>
      <c r="BC336" s="53">
        <f t="shared" ca="1" si="1735"/>
        <v>83080.871562670742</v>
      </c>
      <c r="BD336" s="53">
        <f t="shared" ca="1" si="1735"/>
        <v>83080.871562670742</v>
      </c>
      <c r="BE336" s="402"/>
      <c r="BG336" s="18" t="s">
        <v>304</v>
      </c>
      <c r="BH336" s="122">
        <f>BG236</f>
        <v>2</v>
      </c>
      <c r="BI336" s="122" t="str">
        <f>BG237</f>
        <v>lei1834</v>
      </c>
      <c r="BJ336" s="210"/>
      <c r="BK336" s="122"/>
      <c r="BL336" s="8"/>
      <c r="BM336" s="52">
        <f ca="1">BM334+BM335</f>
        <v>2675449.6706822999</v>
      </c>
      <c r="BN336" s="53">
        <f t="shared" ref="BN336:CG336" ca="1" si="1736">BN334+BN335</f>
        <v>0</v>
      </c>
      <c r="BO336" s="53">
        <f t="shared" ca="1" si="1736"/>
        <v>0</v>
      </c>
      <c r="BP336" s="53">
        <f t="shared" ca="1" si="1736"/>
        <v>0</v>
      </c>
      <c r="BQ336" s="53">
        <f t="shared" ca="1" si="1736"/>
        <v>0</v>
      </c>
      <c r="BR336" s="53">
        <f t="shared" ca="1" si="1736"/>
        <v>0</v>
      </c>
      <c r="BS336" s="53">
        <f t="shared" ca="1" si="1736"/>
        <v>0</v>
      </c>
      <c r="BT336" s="53">
        <f t="shared" ca="1" si="1736"/>
        <v>0</v>
      </c>
      <c r="BU336" s="53">
        <f t="shared" ca="1" si="1736"/>
        <v>0</v>
      </c>
      <c r="BV336" s="53">
        <f t="shared" ca="1" si="1736"/>
        <v>0</v>
      </c>
      <c r="BW336" s="53">
        <f t="shared" ca="1" si="1736"/>
        <v>0</v>
      </c>
      <c r="BX336" s="53">
        <f t="shared" ca="1" si="1736"/>
        <v>0</v>
      </c>
      <c r="BY336" s="53">
        <f t="shared" ca="1" si="1736"/>
        <v>0</v>
      </c>
      <c r="BZ336" s="53">
        <f t="shared" ca="1" si="1736"/>
        <v>0</v>
      </c>
      <c r="CA336" s="53">
        <f t="shared" ca="1" si="1736"/>
        <v>0</v>
      </c>
      <c r="CB336" s="53">
        <f t="shared" ca="1" si="1736"/>
        <v>0</v>
      </c>
      <c r="CC336" s="53">
        <f t="shared" ca="1" si="1736"/>
        <v>0</v>
      </c>
      <c r="CD336" s="53">
        <f t="shared" ca="1" si="1736"/>
        <v>79013.618344552597</v>
      </c>
      <c r="CE336" s="53">
        <f t="shared" ca="1" si="1736"/>
        <v>79013.618344552597</v>
      </c>
      <c r="CF336" s="53">
        <f t="shared" ca="1" si="1736"/>
        <v>79013.618344552597</v>
      </c>
      <c r="CG336" s="53">
        <f t="shared" ca="1" si="1736"/>
        <v>79013.618344552597</v>
      </c>
      <c r="CH336" s="402"/>
      <c r="CJ336" s="18" t="s">
        <v>304</v>
      </c>
      <c r="CK336" s="122">
        <f>CJ236</f>
        <v>2</v>
      </c>
      <c r="CL336" s="122" t="str">
        <f>CJ237</f>
        <v>work3564</v>
      </c>
      <c r="CM336" s="210"/>
      <c r="CN336" s="122"/>
      <c r="CO336" s="8"/>
      <c r="CP336" s="52">
        <f ca="1">CP334+CP335</f>
        <v>2696664.79863015</v>
      </c>
      <c r="CQ336" s="53">
        <f t="shared" ref="CQ336:DJ336" ca="1" si="1737">CQ334+CQ335</f>
        <v>0</v>
      </c>
      <c r="CR336" s="53">
        <f t="shared" ca="1" si="1737"/>
        <v>0</v>
      </c>
      <c r="CS336" s="53">
        <f t="shared" ca="1" si="1737"/>
        <v>0</v>
      </c>
      <c r="CT336" s="53">
        <f t="shared" ca="1" si="1737"/>
        <v>0</v>
      </c>
      <c r="CU336" s="53">
        <f t="shared" ca="1" si="1737"/>
        <v>0</v>
      </c>
      <c r="CV336" s="53">
        <f t="shared" ca="1" si="1737"/>
        <v>0</v>
      </c>
      <c r="CW336" s="53">
        <f t="shared" ca="1" si="1737"/>
        <v>0</v>
      </c>
      <c r="CX336" s="53">
        <f t="shared" ca="1" si="1737"/>
        <v>0</v>
      </c>
      <c r="CY336" s="53">
        <f t="shared" ca="1" si="1737"/>
        <v>0</v>
      </c>
      <c r="CZ336" s="53">
        <f t="shared" ca="1" si="1737"/>
        <v>0</v>
      </c>
      <c r="DA336" s="53">
        <f t="shared" ca="1" si="1737"/>
        <v>0</v>
      </c>
      <c r="DB336" s="53">
        <f t="shared" ca="1" si="1737"/>
        <v>0</v>
      </c>
      <c r="DC336" s="53">
        <f t="shared" ca="1" si="1737"/>
        <v>0</v>
      </c>
      <c r="DD336" s="53">
        <f t="shared" ca="1" si="1737"/>
        <v>0</v>
      </c>
      <c r="DE336" s="53">
        <f t="shared" ca="1" si="1737"/>
        <v>0</v>
      </c>
      <c r="DF336" s="53">
        <f t="shared" ca="1" si="1737"/>
        <v>0</v>
      </c>
      <c r="DG336" s="53">
        <f t="shared" ca="1" si="1737"/>
        <v>76783.200757374158</v>
      </c>
      <c r="DH336" s="53">
        <f t="shared" ca="1" si="1737"/>
        <v>76783.200757374158</v>
      </c>
      <c r="DI336" s="53">
        <f t="shared" ca="1" si="1737"/>
        <v>76783.200757374158</v>
      </c>
      <c r="DJ336" s="53">
        <f t="shared" ca="1" si="1737"/>
        <v>76783.200757374158</v>
      </c>
      <c r="DK336" s="402"/>
      <c r="DM336" s="18" t="s">
        <v>304</v>
      </c>
      <c r="DN336" s="122">
        <f>DM236</f>
        <v>2</v>
      </c>
      <c r="DO336" s="122" t="str">
        <f>DM237</f>
        <v>shop3564</v>
      </c>
      <c r="DP336" s="210"/>
      <c r="DQ336" s="122"/>
      <c r="DR336" s="8"/>
      <c r="DS336" s="52">
        <f ca="1">DS334+DS335</f>
        <v>2689104.746548383</v>
      </c>
      <c r="DT336" s="53">
        <f t="shared" ref="DT336:EM336" ca="1" si="1738">DT334+DT335</f>
        <v>0</v>
      </c>
      <c r="DU336" s="53">
        <f t="shared" ca="1" si="1738"/>
        <v>0</v>
      </c>
      <c r="DV336" s="53">
        <f t="shared" ca="1" si="1738"/>
        <v>0</v>
      </c>
      <c r="DW336" s="53">
        <f t="shared" ca="1" si="1738"/>
        <v>0</v>
      </c>
      <c r="DX336" s="53">
        <f t="shared" ca="1" si="1738"/>
        <v>0</v>
      </c>
      <c r="DY336" s="53">
        <f t="shared" ca="1" si="1738"/>
        <v>0</v>
      </c>
      <c r="DZ336" s="53">
        <f t="shared" ca="1" si="1738"/>
        <v>0</v>
      </c>
      <c r="EA336" s="53">
        <f t="shared" ca="1" si="1738"/>
        <v>0</v>
      </c>
      <c r="EB336" s="53">
        <f t="shared" ca="1" si="1738"/>
        <v>0</v>
      </c>
      <c r="EC336" s="53">
        <f t="shared" ca="1" si="1738"/>
        <v>0</v>
      </c>
      <c r="ED336" s="53">
        <f t="shared" ca="1" si="1738"/>
        <v>0</v>
      </c>
      <c r="EE336" s="53">
        <f t="shared" ca="1" si="1738"/>
        <v>0</v>
      </c>
      <c r="EF336" s="53">
        <f t="shared" ca="1" si="1738"/>
        <v>0</v>
      </c>
      <c r="EG336" s="53">
        <f t="shared" ca="1" si="1738"/>
        <v>0</v>
      </c>
      <c r="EH336" s="53">
        <f t="shared" ca="1" si="1738"/>
        <v>0</v>
      </c>
      <c r="EI336" s="53">
        <f t="shared" ca="1" si="1738"/>
        <v>0</v>
      </c>
      <c r="EJ336" s="53">
        <f t="shared" ca="1" si="1738"/>
        <v>83255.403731386017</v>
      </c>
      <c r="EK336" s="53">
        <f t="shared" ca="1" si="1738"/>
        <v>83255.403731386017</v>
      </c>
      <c r="EL336" s="53">
        <f t="shared" ca="1" si="1738"/>
        <v>83255.403731386017</v>
      </c>
      <c r="EM336" s="53">
        <f t="shared" ca="1" si="1738"/>
        <v>83255.403731386017</v>
      </c>
      <c r="EN336" s="402"/>
      <c r="EP336" s="18" t="s">
        <v>304</v>
      </c>
      <c r="EQ336" s="122">
        <f>EP236</f>
        <v>2</v>
      </c>
      <c r="ER336" s="122" t="str">
        <f>EP237</f>
        <v>lei3564</v>
      </c>
      <c r="ES336" s="210"/>
      <c r="ET336" s="122"/>
      <c r="EU336" s="8"/>
      <c r="EV336" s="52">
        <f ca="1">EV334+EV335</f>
        <v>2694631.6604644875</v>
      </c>
      <c r="EW336" s="53">
        <f t="shared" ref="EW336:FP336" ca="1" si="1739">EW334+EW335</f>
        <v>0</v>
      </c>
      <c r="EX336" s="53">
        <f t="shared" ca="1" si="1739"/>
        <v>0</v>
      </c>
      <c r="EY336" s="53">
        <f t="shared" ca="1" si="1739"/>
        <v>0</v>
      </c>
      <c r="EZ336" s="53">
        <f t="shared" ca="1" si="1739"/>
        <v>0</v>
      </c>
      <c r="FA336" s="53">
        <f t="shared" ca="1" si="1739"/>
        <v>0</v>
      </c>
      <c r="FB336" s="53">
        <f t="shared" ca="1" si="1739"/>
        <v>0</v>
      </c>
      <c r="FC336" s="53">
        <f t="shared" ca="1" si="1739"/>
        <v>0</v>
      </c>
      <c r="FD336" s="53">
        <f t="shared" ca="1" si="1739"/>
        <v>0</v>
      </c>
      <c r="FE336" s="53">
        <f t="shared" ca="1" si="1739"/>
        <v>0</v>
      </c>
      <c r="FF336" s="53">
        <f t="shared" ca="1" si="1739"/>
        <v>0</v>
      </c>
      <c r="FG336" s="53">
        <f t="shared" ca="1" si="1739"/>
        <v>0</v>
      </c>
      <c r="FH336" s="53">
        <f t="shared" ca="1" si="1739"/>
        <v>0</v>
      </c>
      <c r="FI336" s="53">
        <f t="shared" ca="1" si="1739"/>
        <v>0</v>
      </c>
      <c r="FJ336" s="53">
        <f t="shared" ca="1" si="1739"/>
        <v>0</v>
      </c>
      <c r="FK336" s="53">
        <f t="shared" ca="1" si="1739"/>
        <v>0</v>
      </c>
      <c r="FL336" s="53">
        <f t="shared" ca="1" si="1739"/>
        <v>0</v>
      </c>
      <c r="FM336" s="53">
        <f t="shared" ca="1" si="1739"/>
        <v>82643.796068030584</v>
      </c>
      <c r="FN336" s="53">
        <f t="shared" ca="1" si="1739"/>
        <v>82643.796068030584</v>
      </c>
      <c r="FO336" s="53">
        <f t="shared" ca="1" si="1739"/>
        <v>82643.796068030584</v>
      </c>
      <c r="FP336" s="53">
        <f t="shared" ca="1" si="1739"/>
        <v>82643.796068030584</v>
      </c>
      <c r="FQ336" s="402"/>
      <c r="FS336" s="18" t="s">
        <v>304</v>
      </c>
      <c r="FT336" s="122">
        <f>FS236</f>
        <v>2</v>
      </c>
      <c r="FU336" s="122" t="str">
        <f>FS237</f>
        <v>shop65</v>
      </c>
      <c r="FV336" s="210"/>
      <c r="FW336" s="122"/>
      <c r="FX336" s="8"/>
      <c r="FY336" s="52">
        <f ca="1">FY334+FY335</f>
        <v>1730321.3158196963</v>
      </c>
      <c r="FZ336" s="53">
        <f t="shared" ref="FZ336:GS336" ca="1" si="1740">FZ334+FZ335</f>
        <v>0</v>
      </c>
      <c r="GA336" s="53">
        <f t="shared" ca="1" si="1740"/>
        <v>0</v>
      </c>
      <c r="GB336" s="53">
        <f t="shared" ca="1" si="1740"/>
        <v>0</v>
      </c>
      <c r="GC336" s="53">
        <f t="shared" ca="1" si="1740"/>
        <v>0</v>
      </c>
      <c r="GD336" s="53">
        <f t="shared" ca="1" si="1740"/>
        <v>0</v>
      </c>
      <c r="GE336" s="53">
        <f t="shared" ca="1" si="1740"/>
        <v>0</v>
      </c>
      <c r="GF336" s="53">
        <f t="shared" ca="1" si="1740"/>
        <v>0</v>
      </c>
      <c r="GG336" s="53">
        <f t="shared" ca="1" si="1740"/>
        <v>0</v>
      </c>
      <c r="GH336" s="53">
        <f t="shared" ca="1" si="1740"/>
        <v>0</v>
      </c>
      <c r="GI336" s="53">
        <f t="shared" ca="1" si="1740"/>
        <v>0</v>
      </c>
      <c r="GJ336" s="53">
        <f t="shared" ca="1" si="1740"/>
        <v>82123.451404261898</v>
      </c>
      <c r="GK336" s="53">
        <f t="shared" ca="1" si="1740"/>
        <v>82123.451404261898</v>
      </c>
      <c r="GL336" s="53">
        <f t="shared" ca="1" si="1740"/>
        <v>82123.451404261898</v>
      </c>
      <c r="GM336" s="53">
        <f t="shared" ca="1" si="1740"/>
        <v>82123.451404261898</v>
      </c>
      <c r="GN336" s="53">
        <f t="shared" ca="1" si="1740"/>
        <v>82123.451404261898</v>
      </c>
      <c r="GO336" s="53">
        <f t="shared" ca="1" si="1740"/>
        <v>82123.451404261898</v>
      </c>
      <c r="GP336" s="53">
        <f t="shared" ca="1" si="1740"/>
        <v>82123.451404261898</v>
      </c>
      <c r="GQ336" s="53">
        <f t="shared" ca="1" si="1740"/>
        <v>82123.451404261898</v>
      </c>
      <c r="GR336" s="53">
        <f t="shared" ca="1" si="1740"/>
        <v>82123.451404261898</v>
      </c>
      <c r="GS336" s="53">
        <f t="shared" ca="1" si="1740"/>
        <v>82123.451404261898</v>
      </c>
      <c r="GT336" s="402"/>
      <c r="GV336" s="18" t="s">
        <v>304</v>
      </c>
      <c r="GW336" s="122">
        <f>GV236</f>
        <v>2</v>
      </c>
      <c r="GX336" s="122" t="str">
        <f>GV237</f>
        <v>lei65</v>
      </c>
      <c r="GY336" s="210"/>
      <c r="GZ336" s="122"/>
      <c r="HA336" s="8"/>
      <c r="HB336" s="52">
        <f ca="1">HB334+HB335</f>
        <v>1728387.4993451107</v>
      </c>
      <c r="HC336" s="53">
        <f t="shared" ref="HC336:HV336" ca="1" si="1741">HC334+HC335</f>
        <v>0</v>
      </c>
      <c r="HD336" s="53">
        <f t="shared" ca="1" si="1741"/>
        <v>0</v>
      </c>
      <c r="HE336" s="53">
        <f t="shared" ca="1" si="1741"/>
        <v>0</v>
      </c>
      <c r="HF336" s="53">
        <f t="shared" ca="1" si="1741"/>
        <v>0</v>
      </c>
      <c r="HG336" s="53">
        <f t="shared" ca="1" si="1741"/>
        <v>0</v>
      </c>
      <c r="HH336" s="53">
        <f t="shared" ca="1" si="1741"/>
        <v>0</v>
      </c>
      <c r="HI336" s="53">
        <f t="shared" ca="1" si="1741"/>
        <v>0</v>
      </c>
      <c r="HJ336" s="53">
        <f t="shared" ca="1" si="1741"/>
        <v>0</v>
      </c>
      <c r="HK336" s="53">
        <f t="shared" ca="1" si="1741"/>
        <v>0</v>
      </c>
      <c r="HL336" s="53">
        <f t="shared" ca="1" si="1741"/>
        <v>0</v>
      </c>
      <c r="HM336" s="53">
        <f t="shared" ca="1" si="1741"/>
        <v>84253.996404073114</v>
      </c>
      <c r="HN336" s="53">
        <f t="shared" ca="1" si="1741"/>
        <v>84253.996404073114</v>
      </c>
      <c r="HO336" s="53">
        <f t="shared" ca="1" si="1741"/>
        <v>84253.996404073114</v>
      </c>
      <c r="HP336" s="53">
        <f t="shared" ca="1" si="1741"/>
        <v>84253.996404073114</v>
      </c>
      <c r="HQ336" s="53">
        <f t="shared" ca="1" si="1741"/>
        <v>84253.996404073114</v>
      </c>
      <c r="HR336" s="53">
        <f t="shared" ca="1" si="1741"/>
        <v>84253.996404073114</v>
      </c>
      <c r="HS336" s="53">
        <f t="shared" ca="1" si="1741"/>
        <v>84253.996404073114</v>
      </c>
      <c r="HT336" s="53">
        <f t="shared" ca="1" si="1741"/>
        <v>84253.996404073114</v>
      </c>
      <c r="HU336" s="53">
        <f t="shared" ca="1" si="1741"/>
        <v>84253.996404073114</v>
      </c>
      <c r="HV336" s="53">
        <f t="shared" ca="1" si="1741"/>
        <v>84253.996404073114</v>
      </c>
      <c r="HW336" s="402"/>
    </row>
    <row r="337" spans="1:231" ht="15">
      <c r="A337" s="18" t="s">
        <v>298</v>
      </c>
      <c r="B337" s="122">
        <f>A236</f>
        <v>2</v>
      </c>
      <c r="C337" s="122" t="str">
        <f>A237</f>
        <v>work1834</v>
      </c>
      <c r="D337" s="210"/>
      <c r="E337" s="122"/>
      <c r="F337" s="8"/>
      <c r="G337" s="52">
        <f ca="1">G331+G334</f>
        <v>12.782651049260609</v>
      </c>
      <c r="H337" s="53">
        <f t="shared" ref="H337:AA337" ca="1" si="1742">H331+H334</f>
        <v>21.086572906519066</v>
      </c>
      <c r="I337" s="53">
        <f t="shared" ca="1" si="1742"/>
        <v>34.786869552227714</v>
      </c>
      <c r="J337" s="53">
        <f t="shared" ca="1" si="1742"/>
        <v>57.390682388588154</v>
      </c>
      <c r="K337" s="53">
        <f t="shared" ca="1" si="1742"/>
        <v>94.682925741798883</v>
      </c>
      <c r="L337" s="53">
        <f t="shared" ca="1" si="1742"/>
        <v>156.20167963703454</v>
      </c>
      <c r="M337" s="53">
        <f t="shared" ca="1" si="1742"/>
        <v>257.66160910420001</v>
      </c>
      <c r="N337" s="53">
        <f t="shared" ca="1" si="1742"/>
        <v>424.92085639187854</v>
      </c>
      <c r="O337" s="53">
        <f t="shared" ca="1" si="1742"/>
        <v>700.43677596246607</v>
      </c>
      <c r="P337" s="53">
        <f t="shared" ca="1" si="1742"/>
        <v>1153.6691785729215</v>
      </c>
      <c r="Q337" s="53">
        <f t="shared" ca="1" si="1742"/>
        <v>1897.5656670045614</v>
      </c>
      <c r="R337" s="53">
        <f t="shared" ca="1" si="1742"/>
        <v>3113.9320422625688</v>
      </c>
      <c r="S337" s="53">
        <f t="shared" ca="1" si="1742"/>
        <v>5090.4657436082762</v>
      </c>
      <c r="T337" s="53">
        <f t="shared" ca="1" si="1742"/>
        <v>8269.5085712318723</v>
      </c>
      <c r="U337" s="53">
        <f t="shared" ca="1" si="1742"/>
        <v>13298.393284975005</v>
      </c>
      <c r="V337" s="53">
        <f t="shared" ca="1" si="1742"/>
        <v>21045.023368011571</v>
      </c>
      <c r="W337" s="53">
        <f t="shared" ca="1" si="1742"/>
        <v>32493.130746165258</v>
      </c>
      <c r="X337" s="53">
        <f t="shared" ca="1" si="1742"/>
        <v>164894.45811115269</v>
      </c>
      <c r="Y337" s="53">
        <f t="shared" ca="1" si="1742"/>
        <v>164894.45811115269</v>
      </c>
      <c r="Z337" s="53">
        <f t="shared" ca="1" si="1742"/>
        <v>164894.45811115269</v>
      </c>
      <c r="AA337" s="53">
        <f t="shared" ca="1" si="1742"/>
        <v>164894.45811115269</v>
      </c>
      <c r="AB337" s="402"/>
      <c r="AD337" s="18" t="s">
        <v>298</v>
      </c>
      <c r="AE337" s="122">
        <f>AD236</f>
        <v>2</v>
      </c>
      <c r="AF337" s="122" t="str">
        <f>AD237</f>
        <v>shop1834</v>
      </c>
      <c r="AG337" s="210"/>
      <c r="AH337" s="122"/>
      <c r="AI337" s="8"/>
      <c r="AJ337" s="52">
        <f ca="1">AJ331+AJ334</f>
        <v>6.3775312057403069</v>
      </c>
      <c r="AK337" s="53">
        <f t="shared" ref="AK337:BD337" ca="1" si="1743">AK331+AK334</f>
        <v>10.583529130431254</v>
      </c>
      <c r="AL337" s="53">
        <f t="shared" ca="1" si="1743"/>
        <v>17.563547115098153</v>
      </c>
      <c r="AM337" s="53">
        <f t="shared" ca="1" si="1743"/>
        <v>29.146936896117762</v>
      </c>
      <c r="AN337" s="53">
        <f t="shared" ca="1" si="1743"/>
        <v>48.36872783418351</v>
      </c>
      <c r="AO337" s="53">
        <f t="shared" ca="1" si="1743"/>
        <v>80.262821955201929</v>
      </c>
      <c r="AP337" s="53">
        <f t="shared" ca="1" si="1743"/>
        <v>133.17437265028801</v>
      </c>
      <c r="AQ337" s="53">
        <f t="shared" ca="1" si="1743"/>
        <v>220.92645301103934</v>
      </c>
      <c r="AR337" s="53">
        <f t="shared" ca="1" si="1743"/>
        <v>366.38406612937007</v>
      </c>
      <c r="AS337" s="53">
        <f t="shared" ca="1" si="1743"/>
        <v>607.28077840689207</v>
      </c>
      <c r="AT337" s="53">
        <f t="shared" ca="1" si="1743"/>
        <v>1005.6459864459858</v>
      </c>
      <c r="AU337" s="53">
        <f t="shared" ca="1" si="1743"/>
        <v>1662.789489620011</v>
      </c>
      <c r="AV337" s="53">
        <f t="shared" ca="1" si="1743"/>
        <v>2742.3933624849305</v>
      </c>
      <c r="AW337" s="53">
        <f t="shared" ca="1" si="1743"/>
        <v>4504.1570202216517</v>
      </c>
      <c r="AX337" s="53">
        <f t="shared" ca="1" si="1743"/>
        <v>7347.718126060674</v>
      </c>
      <c r="AY337" s="53">
        <f t="shared" ca="1" si="1743"/>
        <v>11856.828326520244</v>
      </c>
      <c r="AZ337" s="53">
        <f t="shared" ca="1" si="1743"/>
        <v>18809.756357410839</v>
      </c>
      <c r="BA337" s="53">
        <f t="shared" ca="1" si="1743"/>
        <v>166162.49777473669</v>
      </c>
      <c r="BB337" s="53">
        <f t="shared" ca="1" si="1743"/>
        <v>166162.49777473669</v>
      </c>
      <c r="BC337" s="53">
        <f t="shared" ca="1" si="1743"/>
        <v>166162.49777473669</v>
      </c>
      <c r="BD337" s="53">
        <f t="shared" ca="1" si="1743"/>
        <v>166162.49777473669</v>
      </c>
      <c r="BE337" s="402"/>
      <c r="BG337" s="18" t="s">
        <v>298</v>
      </c>
      <c r="BH337" s="122">
        <f>BG236</f>
        <v>2</v>
      </c>
      <c r="BI337" s="122" t="str">
        <f>BG237</f>
        <v>lei1834</v>
      </c>
      <c r="BJ337" s="210"/>
      <c r="BK337" s="122"/>
      <c r="BL337" s="8"/>
      <c r="BM337" s="52">
        <f ca="1">BM331+BM334</f>
        <v>12.745369784203122</v>
      </c>
      <c r="BN337" s="53">
        <f t="shared" ref="BN337:CG337" ca="1" si="1744">BN331+BN334</f>
        <v>21.044341009403443</v>
      </c>
      <c r="BO337" s="53">
        <f t="shared" ca="1" si="1744"/>
        <v>34.748771690600456</v>
      </c>
      <c r="BP337" s="53">
        <f t="shared" ca="1" si="1744"/>
        <v>57.379449585105476</v>
      </c>
      <c r="BQ337" s="53">
        <f t="shared" ca="1" si="1744"/>
        <v>94.748477740330927</v>
      </c>
      <c r="BR337" s="53">
        <f t="shared" ca="1" si="1744"/>
        <v>156.44592517907151</v>
      </c>
      <c r="BS337" s="53">
        <f t="shared" ca="1" si="1744"/>
        <v>258.28242276268179</v>
      </c>
      <c r="BT337" s="53">
        <f t="shared" ca="1" si="1744"/>
        <v>426.28696127322104</v>
      </c>
      <c r="BU337" s="53">
        <f t="shared" ca="1" si="1744"/>
        <v>703.20770626525984</v>
      </c>
      <c r="BV337" s="53">
        <f t="shared" ca="1" si="1744"/>
        <v>1158.9672177475261</v>
      </c>
      <c r="BW337" s="53">
        <f t="shared" ca="1" si="1744"/>
        <v>1907.1632712306471</v>
      </c>
      <c r="BX337" s="53">
        <f t="shared" ca="1" si="1744"/>
        <v>3130.2644020083303</v>
      </c>
      <c r="BY337" s="53">
        <f t="shared" ca="1" si="1744"/>
        <v>5115.8242736386874</v>
      </c>
      <c r="BZ337" s="53">
        <f t="shared" ca="1" si="1744"/>
        <v>8302.5961452695501</v>
      </c>
      <c r="CA337" s="53">
        <f t="shared" ca="1" si="1744"/>
        <v>13323.814265711593</v>
      </c>
      <c r="CB337" s="53">
        <f t="shared" ca="1" si="1744"/>
        <v>21006.880258434521</v>
      </c>
      <c r="CC337" s="53">
        <f t="shared" ca="1" si="1744"/>
        <v>32240.989807582191</v>
      </c>
      <c r="CD337" s="53">
        <f t="shared" ca="1" si="1744"/>
        <v>158027.92360069801</v>
      </c>
      <c r="CE337" s="53">
        <f t="shared" ca="1" si="1744"/>
        <v>158027.92360069801</v>
      </c>
      <c r="CF337" s="53">
        <f t="shared" ca="1" si="1744"/>
        <v>158027.92360069801</v>
      </c>
      <c r="CG337" s="53">
        <f t="shared" ca="1" si="1744"/>
        <v>158027.92360069801</v>
      </c>
      <c r="CH337" s="402"/>
      <c r="CJ337" s="18" t="s">
        <v>298</v>
      </c>
      <c r="CK337" s="122">
        <f>CJ236</f>
        <v>2</v>
      </c>
      <c r="CL337" s="122" t="str">
        <f>CJ237</f>
        <v>work3564</v>
      </c>
      <c r="CM337" s="210"/>
      <c r="CN337" s="122"/>
      <c r="CO337" s="8"/>
      <c r="CP337" s="52">
        <f ca="1">CP331+CP334</f>
        <v>9.278023518534372</v>
      </c>
      <c r="CQ337" s="53">
        <f t="shared" ref="CQ337:DJ337" ca="1" si="1745">CQ331+CQ334</f>
        <v>15.341772754398502</v>
      </c>
      <c r="CR337" s="53">
        <f t="shared" ca="1" si="1745"/>
        <v>25.369675314252358</v>
      </c>
      <c r="CS337" s="53">
        <f t="shared" ca="1" si="1745"/>
        <v>41.953350334455955</v>
      </c>
      <c r="CT337" s="53">
        <f t="shared" ca="1" si="1745"/>
        <v>69.377631983065342</v>
      </c>
      <c r="CU337" s="53">
        <f t="shared" ca="1" si="1745"/>
        <v>114.72414491388996</v>
      </c>
      <c r="CV337" s="53">
        <f t="shared" ca="1" si="1745"/>
        <v>189.68900101184698</v>
      </c>
      <c r="CW337" s="53">
        <f t="shared" ca="1" si="1745"/>
        <v>313.56744766238018</v>
      </c>
      <c r="CX337" s="53">
        <f t="shared" ca="1" si="1745"/>
        <v>518.12907584393304</v>
      </c>
      <c r="CY337" s="53">
        <f t="shared" ca="1" si="1745"/>
        <v>855.51102479961276</v>
      </c>
      <c r="CZ337" s="53">
        <f t="shared" ca="1" si="1745"/>
        <v>1410.806357170768</v>
      </c>
      <c r="DA337" s="53">
        <f t="shared" ca="1" si="1745"/>
        <v>2321.6230223065459</v>
      </c>
      <c r="DB337" s="53">
        <f t="shared" ca="1" si="1745"/>
        <v>3807.0859278894532</v>
      </c>
      <c r="DC337" s="53">
        <f t="shared" ca="1" si="1745"/>
        <v>6207.171770312586</v>
      </c>
      <c r="DD337" s="53">
        <f t="shared" ca="1" si="1745"/>
        <v>10026.502162788074</v>
      </c>
      <c r="DE337" s="53">
        <f t="shared" ca="1" si="1745"/>
        <v>15958.299398335383</v>
      </c>
      <c r="DF337" s="53">
        <f t="shared" ca="1" si="1745"/>
        <v>24827.626632998399</v>
      </c>
      <c r="DG337" s="53">
        <f t="shared" ca="1" si="1745"/>
        <v>153567.0536910693</v>
      </c>
      <c r="DH337" s="53">
        <f t="shared" ca="1" si="1745"/>
        <v>153567.0536910693</v>
      </c>
      <c r="DI337" s="53">
        <f t="shared" ca="1" si="1745"/>
        <v>153567.0536910693</v>
      </c>
      <c r="DJ337" s="53">
        <f t="shared" ca="1" si="1745"/>
        <v>153567.0536910693</v>
      </c>
      <c r="DK337" s="402"/>
      <c r="DM337" s="18" t="s">
        <v>298</v>
      </c>
      <c r="DN337" s="122">
        <f>DM236</f>
        <v>2</v>
      </c>
      <c r="DO337" s="122" t="str">
        <f>DM237</f>
        <v>shop3564</v>
      </c>
      <c r="DP337" s="210"/>
      <c r="DQ337" s="122"/>
      <c r="DR337" s="8"/>
      <c r="DS337" s="52">
        <f ca="1">DS331+DS334</f>
        <v>12.227280239796388</v>
      </c>
      <c r="DT337" s="53">
        <f t="shared" ref="DT337:EM337" ca="1" si="1746">DT331+DT334</f>
        <v>20.162366645472702</v>
      </c>
      <c r="DU337" s="53">
        <f t="shared" ca="1" si="1746"/>
        <v>33.24901562858534</v>
      </c>
      <c r="DV337" s="53">
        <f t="shared" ca="1" si="1746"/>
        <v>54.832075126981493</v>
      </c>
      <c r="DW337" s="53">
        <f t="shared" ca="1" si="1746"/>
        <v>90.426895574352102</v>
      </c>
      <c r="DX337" s="53">
        <f t="shared" ca="1" si="1746"/>
        <v>149.12435967839608</v>
      </c>
      <c r="DY337" s="53">
        <f t="shared" ca="1" si="1746"/>
        <v>245.89871609402462</v>
      </c>
      <c r="DZ337" s="53">
        <f t="shared" ca="1" si="1746"/>
        <v>405.38622365202082</v>
      </c>
      <c r="EA337" s="53">
        <f t="shared" ca="1" si="1746"/>
        <v>668.03875774451546</v>
      </c>
      <c r="EB337" s="53">
        <f t="shared" ca="1" si="1746"/>
        <v>1100.0543968988036</v>
      </c>
      <c r="EC337" s="53">
        <f t="shared" ca="1" si="1746"/>
        <v>1809.1569377477474</v>
      </c>
      <c r="ED337" s="53">
        <f t="shared" ca="1" si="1746"/>
        <v>2969.0047911758993</v>
      </c>
      <c r="EE337" s="53">
        <f t="shared" ca="1" si="1746"/>
        <v>4855.1715826596937</v>
      </c>
      <c r="EF337" s="53">
        <f t="shared" ca="1" si="1746"/>
        <v>7893.487721920741</v>
      </c>
      <c r="EG337" s="53">
        <f t="shared" ca="1" si="1746"/>
        <v>12712.723239396155</v>
      </c>
      <c r="EH337" s="53">
        <f t="shared" ca="1" si="1746"/>
        <v>20169.84077317316</v>
      </c>
      <c r="EI337" s="53">
        <f t="shared" ca="1" si="1746"/>
        <v>31268.870689765754</v>
      </c>
      <c r="EJ337" s="53">
        <f t="shared" ca="1" si="1746"/>
        <v>166511.56515506189</v>
      </c>
      <c r="EK337" s="53">
        <f t="shared" ca="1" si="1746"/>
        <v>166511.56515506189</v>
      </c>
      <c r="EL337" s="53">
        <f t="shared" ca="1" si="1746"/>
        <v>166511.56515506189</v>
      </c>
      <c r="EM337" s="53">
        <f t="shared" ca="1" si="1746"/>
        <v>166511.56515506189</v>
      </c>
      <c r="EN337" s="402"/>
      <c r="EP337" s="18" t="s">
        <v>298</v>
      </c>
      <c r="EQ337" s="122">
        <f>EP236</f>
        <v>2</v>
      </c>
      <c r="ER337" s="122" t="str">
        <f>EP237</f>
        <v>lei3564</v>
      </c>
      <c r="ES337" s="210"/>
      <c r="ET337" s="122"/>
      <c r="EU337" s="8"/>
      <c r="EV337" s="52">
        <f ca="1">EV331+EV334</f>
        <v>11.175277966253462</v>
      </c>
      <c r="EW337" s="53">
        <f t="shared" ref="EW337:FP337" ca="1" si="1747">EW331+EW334</f>
        <v>18.439074147112994</v>
      </c>
      <c r="EX337" s="53">
        <f t="shared" ca="1" si="1747"/>
        <v>30.426025912272305</v>
      </c>
      <c r="EY337" s="53">
        <f t="shared" ca="1" si="1747"/>
        <v>50.207665119697992</v>
      </c>
      <c r="EZ337" s="53">
        <f t="shared" ca="1" si="1747"/>
        <v>82.851916830808406</v>
      </c>
      <c r="FA337" s="53">
        <f t="shared" ca="1" si="1747"/>
        <v>136.7177361473874</v>
      </c>
      <c r="FB337" s="53">
        <f t="shared" ca="1" si="1747"/>
        <v>225.58348579962919</v>
      </c>
      <c r="FC337" s="53">
        <f t="shared" ca="1" si="1747"/>
        <v>372.13546963262337</v>
      </c>
      <c r="FD337" s="53">
        <f t="shared" ca="1" si="1747"/>
        <v>613.65691815032608</v>
      </c>
      <c r="FE337" s="53">
        <f t="shared" ca="1" si="1747"/>
        <v>1011.2262870490201</v>
      </c>
      <c r="FF337" s="53">
        <f t="shared" ca="1" si="1747"/>
        <v>1664.3744252894912</v>
      </c>
      <c r="FG337" s="53">
        <f t="shared" ca="1" si="1747"/>
        <v>2733.8586661785835</v>
      </c>
      <c r="FH337" s="53">
        <f t="shared" ca="1" si="1747"/>
        <v>4475.490745756807</v>
      </c>
      <c r="FI337" s="53">
        <f t="shared" ca="1" si="1747"/>
        <v>7286.2582059502147</v>
      </c>
      <c r="FJ337" s="53">
        <f t="shared" ca="1" si="1747"/>
        <v>11756.424991538715</v>
      </c>
      <c r="FK337" s="53">
        <f t="shared" ca="1" si="1747"/>
        <v>18700.234052851742</v>
      </c>
      <c r="FL337" s="53">
        <f t="shared" ca="1" si="1747"/>
        <v>29094.509018463243</v>
      </c>
      <c r="FM337" s="53">
        <f t="shared" ca="1" si="1747"/>
        <v>165288.33921635232</v>
      </c>
      <c r="FN337" s="53">
        <f t="shared" ca="1" si="1747"/>
        <v>165288.33921635232</v>
      </c>
      <c r="FO337" s="53">
        <f t="shared" ca="1" si="1747"/>
        <v>165288.33921635232</v>
      </c>
      <c r="FP337" s="53">
        <f t="shared" ca="1" si="1747"/>
        <v>165288.33921635232</v>
      </c>
      <c r="FQ337" s="402"/>
      <c r="FS337" s="18" t="s">
        <v>298</v>
      </c>
      <c r="FT337" s="122">
        <f>FS236</f>
        <v>2</v>
      </c>
      <c r="FU337" s="122" t="str">
        <f>FS237</f>
        <v>shop65</v>
      </c>
      <c r="FV337" s="210"/>
      <c r="FW337" s="122"/>
      <c r="FX337" s="8"/>
      <c r="FY337" s="52">
        <f ca="1">FY331+FY334</f>
        <v>18.765268544290311</v>
      </c>
      <c r="FZ337" s="53">
        <f t="shared" ref="FZ337:GS337" ca="1" si="1748">FZ331+FZ334</f>
        <v>30.921919178920401</v>
      </c>
      <c r="GA337" s="53">
        <f t="shared" ca="1" si="1748"/>
        <v>50.95636735818676</v>
      </c>
      <c r="GB337" s="53">
        <f t="shared" ca="1" si="1748"/>
        <v>83.973067192526088</v>
      </c>
      <c r="GC337" s="53">
        <f t="shared" ca="1" si="1748"/>
        <v>138.37998707602554</v>
      </c>
      <c r="GD337" s="53">
        <f t="shared" ca="1" si="1748"/>
        <v>228.01787982400941</v>
      </c>
      <c r="GE337" s="53">
        <f t="shared" ca="1" si="1748"/>
        <v>375.64575846351642</v>
      </c>
      <c r="GF337" s="53">
        <f t="shared" ca="1" si="1748"/>
        <v>618.6177323307885</v>
      </c>
      <c r="GG337" s="53">
        <f t="shared" ca="1" si="1748"/>
        <v>1018.0507343510334</v>
      </c>
      <c r="GH337" s="53">
        <f t="shared" ca="1" si="1748"/>
        <v>1673.4175921033211</v>
      </c>
      <c r="GI337" s="53">
        <f t="shared" ca="1" si="1748"/>
        <v>2745.2037718913211</v>
      </c>
      <c r="GJ337" s="53">
        <f t="shared" ca="1" si="1748"/>
        <v>164247.64097178605</v>
      </c>
      <c r="GK337" s="53">
        <f t="shared" ca="1" si="1748"/>
        <v>164247.64097178605</v>
      </c>
      <c r="GL337" s="53">
        <f t="shared" ca="1" si="1748"/>
        <v>164247.64097178605</v>
      </c>
      <c r="GM337" s="53">
        <f t="shared" ca="1" si="1748"/>
        <v>164247.64097178605</v>
      </c>
      <c r="GN337" s="53">
        <f t="shared" ca="1" si="1748"/>
        <v>164247.64097178605</v>
      </c>
      <c r="GO337" s="53">
        <f t="shared" ca="1" si="1748"/>
        <v>164247.64097178605</v>
      </c>
      <c r="GP337" s="53">
        <f t="shared" ca="1" si="1748"/>
        <v>164247.64097178605</v>
      </c>
      <c r="GQ337" s="53">
        <f t="shared" ca="1" si="1748"/>
        <v>164247.64097178605</v>
      </c>
      <c r="GR337" s="53">
        <f t="shared" ca="1" si="1748"/>
        <v>164247.64097178605</v>
      </c>
      <c r="GS337" s="53">
        <f t="shared" ca="1" si="1748"/>
        <v>164247.64097178605</v>
      </c>
      <c r="GT337" s="402"/>
      <c r="GV337" s="18" t="s">
        <v>298</v>
      </c>
      <c r="GW337" s="122">
        <f>GV236</f>
        <v>2</v>
      </c>
      <c r="GX337" s="122" t="str">
        <f>GV237</f>
        <v>lei65</v>
      </c>
      <c r="GY337" s="210"/>
      <c r="GZ337" s="122"/>
      <c r="HA337" s="8"/>
      <c r="HB337" s="52">
        <f ca="1">HB331+HB334</f>
        <v>25.635212767957242</v>
      </c>
      <c r="HC337" s="53">
        <f t="shared" ref="HC337:HV337" ca="1" si="1749">HC331+HC334</f>
        <v>42.053349578046664</v>
      </c>
      <c r="HD337" s="53">
        <f t="shared" ca="1" si="1749"/>
        <v>68.988023177159022</v>
      </c>
      <c r="HE337" s="53">
        <f t="shared" ca="1" si="1749"/>
        <v>113.17291937732244</v>
      </c>
      <c r="HF337" s="53">
        <f t="shared" ca="1" si="1749"/>
        <v>185.64549600007683</v>
      </c>
      <c r="HG337" s="53">
        <f t="shared" ca="1" si="1749"/>
        <v>304.48240266727601</v>
      </c>
      <c r="HH337" s="53">
        <f t="shared" ca="1" si="1749"/>
        <v>499.24629701354331</v>
      </c>
      <c r="HI337" s="53">
        <f t="shared" ca="1" si="1749"/>
        <v>818.16802479245007</v>
      </c>
      <c r="HJ337" s="53">
        <f t="shared" ca="1" si="1749"/>
        <v>1339.6211310259014</v>
      </c>
      <c r="HK337" s="53">
        <f t="shared" ca="1" si="1749"/>
        <v>2190.11826385118</v>
      </c>
      <c r="HL337" s="53">
        <f t="shared" ca="1" si="1749"/>
        <v>3571.6456879738457</v>
      </c>
      <c r="HM337" s="53">
        <f t="shared" ca="1" si="1749"/>
        <v>168508.76813854108</v>
      </c>
      <c r="HN337" s="53">
        <f t="shared" ca="1" si="1749"/>
        <v>168508.76813854108</v>
      </c>
      <c r="HO337" s="53">
        <f t="shared" ca="1" si="1749"/>
        <v>168508.76813854108</v>
      </c>
      <c r="HP337" s="53">
        <f t="shared" ca="1" si="1749"/>
        <v>168508.76813854108</v>
      </c>
      <c r="HQ337" s="53">
        <f t="shared" ca="1" si="1749"/>
        <v>168508.76813854108</v>
      </c>
      <c r="HR337" s="53">
        <f t="shared" ca="1" si="1749"/>
        <v>168508.76813854108</v>
      </c>
      <c r="HS337" s="53">
        <f t="shared" ca="1" si="1749"/>
        <v>168508.76813854108</v>
      </c>
      <c r="HT337" s="53">
        <f t="shared" ca="1" si="1749"/>
        <v>168508.76813854108</v>
      </c>
      <c r="HU337" s="53">
        <f t="shared" ca="1" si="1749"/>
        <v>168508.76813854108</v>
      </c>
      <c r="HV337" s="53">
        <f t="shared" ca="1" si="1749"/>
        <v>168508.76813854108</v>
      </c>
      <c r="HW337" s="402"/>
    </row>
    <row r="338" spans="1:231" ht="15">
      <c r="A338" s="18" t="s">
        <v>297</v>
      </c>
      <c r="B338" s="122">
        <f>A236</f>
        <v>2</v>
      </c>
      <c r="C338" s="122" t="str">
        <f>A237</f>
        <v>work1834</v>
      </c>
      <c r="D338" s="210"/>
      <c r="E338" s="122"/>
      <c r="F338" s="8"/>
      <c r="G338" s="52">
        <f ca="1">SUMPRODUCT(--(G302:AA302="Facility"),--(G299:AA299=G$28),G324:AA324,G322:AA322)</f>
        <v>2857111.6656200876</v>
      </c>
      <c r="H338" s="53">
        <f ca="1">SUMPRODUCT(--(G302:AA302="Facility"),--(G299:AA299=H$28),G324:AA324,G322:AA322)</f>
        <v>0</v>
      </c>
      <c r="I338" s="53">
        <f ca="1">SUMPRODUCT(--(G302:AA302="Facility"),--(G299:AA299=I$28),G324:AA324,G322:AA322)</f>
        <v>0</v>
      </c>
      <c r="J338" s="53">
        <f ca="1">SUMPRODUCT(--(G302:AA302="Facility"),--(G299:AA299=J$28),G324:AA324,G322:AA322)</f>
        <v>0</v>
      </c>
      <c r="K338" s="53">
        <f ca="1">SUMPRODUCT(--(G302:AA302="Facility"),--(G299:AA299=K$28),G324:AA324,G322:AA322)</f>
        <v>0</v>
      </c>
      <c r="L338" s="53">
        <f ca="1">SUMPRODUCT(--(G302:AA302="Facility"),--(G299:AA299=L$28),G324:AA324,G322:AA322)</f>
        <v>0</v>
      </c>
      <c r="M338" s="53">
        <f ca="1">SUMPRODUCT(--(G302:AA302="Facility"),--(G299:AA299=M$28),G324:AA324,G322:AA322)</f>
        <v>0</v>
      </c>
      <c r="N338" s="53">
        <f ca="1">SUMPRODUCT(--(G302:AA302="Facility"),--(G299:AA299=N$28),G324:AA324,G322:AA322)</f>
        <v>0</v>
      </c>
      <c r="O338" s="53">
        <f ca="1">SUMPRODUCT(--(G302:AA302="Facility"),--(G299:AA299=O$28),G324:AA324,G322:AA322)</f>
        <v>0</v>
      </c>
      <c r="P338" s="53">
        <f ca="1">SUMPRODUCT(--(G302:AA302="Facility"),--(G299:AA299=P$28),G324:AA324,G322:AA322)</f>
        <v>0</v>
      </c>
      <c r="Q338" s="53">
        <f ca="1">SUMPRODUCT(--(G302:AA302="Facility"),--(G299:AA299=Q$28),G324:AA324,G322:AA322)</f>
        <v>0</v>
      </c>
      <c r="R338" s="53">
        <f ca="1">SUMPRODUCT(--(G302:AA302="Facility"),--(G299:AA299=R$28),G324:AA324,G322:AA322)</f>
        <v>0</v>
      </c>
      <c r="S338" s="53">
        <f ca="1">SUMPRODUCT(--(G302:AA302="Facility"),--(G299:AA299=S$28),G324:AA324,G322:AA322)</f>
        <v>0</v>
      </c>
      <c r="T338" s="53">
        <f ca="1">SUMPRODUCT(--(G302:AA302="Facility"),--(G299:AA299=T$28),G324:AA324,G322:AA322)</f>
        <v>0</v>
      </c>
      <c r="U338" s="53">
        <f ca="1">SUMPRODUCT(--(G302:AA302="Facility"),--(G299:AA299=U$28),G324:AA324,G322:AA322)</f>
        <v>0</v>
      </c>
      <c r="V338" s="53">
        <f ca="1">SUMPRODUCT(--(G302:AA302="Facility"),--(G299:AA299=V$28),G324:AA324,G322:AA322)</f>
        <v>0</v>
      </c>
      <c r="W338" s="53">
        <f ca="1">SUMPRODUCT(--(G302:AA302="Facility"),--(G299:AA299=W$28),G324:AA324,G322:AA322)</f>
        <v>0</v>
      </c>
      <c r="X338" s="53">
        <f ca="1">SUMPRODUCT(--(G302:AA302="Facility"),--(G299:AA299=X$28),G324:AA324,G322:AA322)</f>
        <v>0</v>
      </c>
      <c r="Y338" s="53">
        <f ca="1">SUMPRODUCT(--(G302:AA302="Facility"),--(G299:AA299=Y$28),G324:AA324,G322:AA322)</f>
        <v>0</v>
      </c>
      <c r="Z338" s="53">
        <f ca="1">SUMPRODUCT(--(G302:AA302="Facility"),--(G299:AA299=Z$28),G324:AA324,G322:AA322)</f>
        <v>0</v>
      </c>
      <c r="AA338" s="53">
        <f ca="1">SUMPRODUCT(--(G302:AA302="Facility"),--(G299:AA299=AA$28),G324:AA324,G322:AA322)</f>
        <v>0</v>
      </c>
      <c r="AB338" s="402"/>
      <c r="AD338" s="18" t="s">
        <v>297</v>
      </c>
      <c r="AE338" s="122">
        <f>AD236</f>
        <v>2</v>
      </c>
      <c r="AF338" s="122" t="str">
        <f>AD237</f>
        <v>shop1834</v>
      </c>
      <c r="AG338" s="210"/>
      <c r="AH338" s="122"/>
      <c r="AI338" s="8"/>
      <c r="AJ338" s="52">
        <f ca="1">SUMPRODUCT(--(AJ302:BD302="Facility"),--(AJ299:BD299=AJ$28),AJ324:BD324,AJ322:BD322)</f>
        <v>2900761.1135048075</v>
      </c>
      <c r="AK338" s="53">
        <f ca="1">SUMPRODUCT(--(AJ302:BD302="Facility"),--(AJ299:BD299=AK$28),AJ324:BD324,AJ322:BD322)</f>
        <v>0</v>
      </c>
      <c r="AL338" s="53">
        <f ca="1">SUMPRODUCT(--(AJ302:BD302="Facility"),--(AJ299:BD299=AL$28),AJ324:BD324,AJ322:BD322)</f>
        <v>0</v>
      </c>
      <c r="AM338" s="53">
        <f ca="1">SUMPRODUCT(--(AJ302:BD302="Facility"),--(AJ299:BD299=AM$28),AJ324:BD324,AJ322:BD322)</f>
        <v>0</v>
      </c>
      <c r="AN338" s="53">
        <f ca="1">SUMPRODUCT(--(AJ302:BD302="Facility"),--(AJ299:BD299=AN$28),AJ324:BD324,AJ322:BD322)</f>
        <v>0</v>
      </c>
      <c r="AO338" s="53">
        <f ca="1">SUMPRODUCT(--(AJ302:BD302="Facility"),--(AJ299:BD299=AO$28),AJ324:BD324,AJ322:BD322)</f>
        <v>0</v>
      </c>
      <c r="AP338" s="53">
        <f ca="1">SUMPRODUCT(--(AJ302:BD302="Facility"),--(AJ299:BD299=AP$28),AJ324:BD324,AJ322:BD322)</f>
        <v>0</v>
      </c>
      <c r="AQ338" s="53">
        <f ca="1">SUMPRODUCT(--(AJ302:BD302="Facility"),--(AJ299:BD299=AQ$28),AJ324:BD324,AJ322:BD322)</f>
        <v>0</v>
      </c>
      <c r="AR338" s="53">
        <f ca="1">SUMPRODUCT(--(AJ302:BD302="Facility"),--(AJ299:BD299=AR$28),AJ324:BD324,AJ322:BD322)</f>
        <v>0</v>
      </c>
      <c r="AS338" s="53">
        <f ca="1">SUMPRODUCT(--(AJ302:BD302="Facility"),--(AJ299:BD299=AS$28),AJ324:BD324,AJ322:BD322)</f>
        <v>0</v>
      </c>
      <c r="AT338" s="53">
        <f ca="1">SUMPRODUCT(--(AJ302:BD302="Facility"),--(AJ299:BD299=AT$28),AJ324:BD324,AJ322:BD322)</f>
        <v>0</v>
      </c>
      <c r="AU338" s="53">
        <f ca="1">SUMPRODUCT(--(AJ302:BD302="Facility"),--(AJ299:BD299=AU$28),AJ324:BD324,AJ322:BD322)</f>
        <v>0</v>
      </c>
      <c r="AV338" s="53">
        <f ca="1">SUMPRODUCT(--(AJ302:BD302="Facility"),--(AJ299:BD299=AV$28),AJ324:BD324,AJ322:BD322)</f>
        <v>0</v>
      </c>
      <c r="AW338" s="53">
        <f ca="1">SUMPRODUCT(--(AJ302:BD302="Facility"),--(AJ299:BD299=AW$28),AJ324:BD324,AJ322:BD322)</f>
        <v>0</v>
      </c>
      <c r="AX338" s="53">
        <f ca="1">SUMPRODUCT(--(AJ302:BD302="Facility"),--(AJ299:BD299=AX$28),AJ324:BD324,AJ322:BD322)</f>
        <v>0</v>
      </c>
      <c r="AY338" s="53">
        <f ca="1">SUMPRODUCT(--(AJ302:BD302="Facility"),--(AJ299:BD299=AY$28),AJ324:BD324,AJ322:BD322)</f>
        <v>0</v>
      </c>
      <c r="AZ338" s="53">
        <f ca="1">SUMPRODUCT(--(AJ302:BD302="Facility"),--(AJ299:BD299=AZ$28),AJ324:BD324,AJ322:BD322)</f>
        <v>0</v>
      </c>
      <c r="BA338" s="53">
        <f ca="1">SUMPRODUCT(--(AJ302:BD302="Facility"),--(AJ299:BD299=BA$28),AJ324:BD324,AJ322:BD322)</f>
        <v>0</v>
      </c>
      <c r="BB338" s="53">
        <f ca="1">SUMPRODUCT(--(AJ302:BD302="Facility"),--(AJ299:BD299=BB$28),AJ324:BD324,AJ322:BD322)</f>
        <v>0</v>
      </c>
      <c r="BC338" s="53">
        <f ca="1">SUMPRODUCT(--(AJ302:BD302="Facility"),--(AJ299:BD299=BC$28),AJ324:BD324,AJ322:BD322)</f>
        <v>0</v>
      </c>
      <c r="BD338" s="53">
        <f ca="1">SUMPRODUCT(--(AJ302:BD302="Facility"),--(AJ299:BD299=BD$28),AJ324:BD324,AJ322:BD322)</f>
        <v>0</v>
      </c>
      <c r="BE338" s="402"/>
      <c r="BG338" s="18" t="s">
        <v>297</v>
      </c>
      <c r="BH338" s="122">
        <f>BG236</f>
        <v>2</v>
      </c>
      <c r="BI338" s="122" t="str">
        <f>BG237</f>
        <v>lei1834</v>
      </c>
      <c r="BJ338" s="210"/>
      <c r="BK338" s="122"/>
      <c r="BL338" s="8"/>
      <c r="BM338" s="52">
        <f ca="1">SUMPRODUCT(--(BM302:CG302="Facility"),--(BM299:CG299=BM$28),BM324:CG324,BM322:CG322)</f>
        <v>2849243.9034775542</v>
      </c>
      <c r="BN338" s="53">
        <f ca="1">SUMPRODUCT(--(BM302:CG302="Facility"),--(BM299:CG299=BN$28),BM324:CG324,BM322:CG322)</f>
        <v>0</v>
      </c>
      <c r="BO338" s="53">
        <f ca="1">SUMPRODUCT(--(BM302:CG302="Facility"),--(BM299:CG299=BO$28),BM324:CG324,BM322:CG322)</f>
        <v>0</v>
      </c>
      <c r="BP338" s="53">
        <f ca="1">SUMPRODUCT(--(BM302:CG302="Facility"),--(BM299:CG299=BP$28),BM324:CG324,BM322:CG322)</f>
        <v>0</v>
      </c>
      <c r="BQ338" s="53">
        <f ca="1">SUMPRODUCT(--(BM302:CG302="Facility"),--(BM299:CG299=BQ$28),BM324:CG324,BM322:CG322)</f>
        <v>0</v>
      </c>
      <c r="BR338" s="53">
        <f ca="1">SUMPRODUCT(--(BM302:CG302="Facility"),--(BM299:CG299=BR$28),BM324:CG324,BM322:CG322)</f>
        <v>0</v>
      </c>
      <c r="BS338" s="53">
        <f ca="1">SUMPRODUCT(--(BM302:CG302="Facility"),--(BM299:CG299=BS$28),BM324:CG324,BM322:CG322)</f>
        <v>0</v>
      </c>
      <c r="BT338" s="53">
        <f ca="1">SUMPRODUCT(--(BM302:CG302="Facility"),--(BM299:CG299=BT$28),BM324:CG324,BM322:CG322)</f>
        <v>0</v>
      </c>
      <c r="BU338" s="53">
        <f ca="1">SUMPRODUCT(--(BM302:CG302="Facility"),--(BM299:CG299=BU$28),BM324:CG324,BM322:CG322)</f>
        <v>0</v>
      </c>
      <c r="BV338" s="53">
        <f ca="1">SUMPRODUCT(--(BM302:CG302="Facility"),--(BM299:CG299=BV$28),BM324:CG324,BM322:CG322)</f>
        <v>0</v>
      </c>
      <c r="BW338" s="53">
        <f ca="1">SUMPRODUCT(--(BM302:CG302="Facility"),--(BM299:CG299=BW$28),BM324:CG324,BM322:CG322)</f>
        <v>0</v>
      </c>
      <c r="BX338" s="53">
        <f ca="1">SUMPRODUCT(--(BM302:CG302="Facility"),--(BM299:CG299=BX$28),BM324:CG324,BM322:CG322)</f>
        <v>0</v>
      </c>
      <c r="BY338" s="53">
        <f ca="1">SUMPRODUCT(--(BM302:CG302="Facility"),--(BM299:CG299=BY$28),BM324:CG324,BM322:CG322)</f>
        <v>0</v>
      </c>
      <c r="BZ338" s="53">
        <f ca="1">SUMPRODUCT(--(BM302:CG302="Facility"),--(BM299:CG299=BZ$28),BM324:CG324,BM322:CG322)</f>
        <v>0</v>
      </c>
      <c r="CA338" s="53">
        <f ca="1">SUMPRODUCT(--(BM302:CG302="Facility"),--(BM299:CG299=CA$28),BM324:CG324,BM322:CG322)</f>
        <v>0</v>
      </c>
      <c r="CB338" s="53">
        <f ca="1">SUMPRODUCT(--(BM302:CG302="Facility"),--(BM299:CG299=CB$28),BM324:CG324,BM322:CG322)</f>
        <v>0</v>
      </c>
      <c r="CC338" s="53">
        <f ca="1">SUMPRODUCT(--(BM302:CG302="Facility"),--(BM299:CG299=CC$28),BM324:CG324,BM322:CG322)</f>
        <v>0</v>
      </c>
      <c r="CD338" s="53">
        <f ca="1">SUMPRODUCT(--(BM302:CG302="Facility"),--(BM299:CG299=CD$28),BM324:CG324,BM322:CG322)</f>
        <v>0</v>
      </c>
      <c r="CE338" s="53">
        <f ca="1">SUMPRODUCT(--(BM302:CG302="Facility"),--(BM299:CG299=CE$28),BM324:CG324,BM322:CG322)</f>
        <v>0</v>
      </c>
      <c r="CF338" s="53">
        <f ca="1">SUMPRODUCT(--(BM302:CG302="Facility"),--(BM299:CG299=CF$28),BM324:CG324,BM322:CG322)</f>
        <v>0</v>
      </c>
      <c r="CG338" s="53">
        <f ca="1">SUMPRODUCT(--(BM302:CG302="Facility"),--(BM299:CG299=CG$28),BM324:CG324,BM322:CG322)</f>
        <v>0</v>
      </c>
      <c r="CH338" s="402"/>
      <c r="CJ338" s="18" t="s">
        <v>297</v>
      </c>
      <c r="CK338" s="122">
        <f>CJ236</f>
        <v>2</v>
      </c>
      <c r="CL338" s="122" t="str">
        <f>CJ237</f>
        <v>work3564</v>
      </c>
      <c r="CM338" s="210"/>
      <c r="CN338" s="122"/>
      <c r="CO338" s="8"/>
      <c r="CP338" s="52">
        <f ca="1">SUMPRODUCT(--(CP302:DJ302="Facility"),--(CP299:DJ299=CP$28),CP324:DJ324,CP322:DJ322)</f>
        <v>2870462.5984577062</v>
      </c>
      <c r="CQ338" s="53">
        <f ca="1">SUMPRODUCT(--(CP302:DJ302="Facility"),--(CP299:DJ299=CQ$28),CP324:DJ324,CP322:DJ322)</f>
        <v>0</v>
      </c>
      <c r="CR338" s="53">
        <f ca="1">SUMPRODUCT(--(CP302:DJ302="Facility"),--(CP299:DJ299=CR$28),CP324:DJ324,CP322:DJ322)</f>
        <v>0</v>
      </c>
      <c r="CS338" s="53">
        <f ca="1">SUMPRODUCT(--(CP302:DJ302="Facility"),--(CP299:DJ299=CS$28),CP324:DJ324,CP322:DJ322)</f>
        <v>0</v>
      </c>
      <c r="CT338" s="53">
        <f ca="1">SUMPRODUCT(--(CP302:DJ302="Facility"),--(CP299:DJ299=CT$28),CP324:DJ324,CP322:DJ322)</f>
        <v>0</v>
      </c>
      <c r="CU338" s="53">
        <f ca="1">SUMPRODUCT(--(CP302:DJ302="Facility"),--(CP299:DJ299=CU$28),CP324:DJ324,CP322:DJ322)</f>
        <v>0</v>
      </c>
      <c r="CV338" s="53">
        <f ca="1">SUMPRODUCT(--(CP302:DJ302="Facility"),--(CP299:DJ299=CV$28),CP324:DJ324,CP322:DJ322)</f>
        <v>0</v>
      </c>
      <c r="CW338" s="53">
        <f ca="1">SUMPRODUCT(--(CP302:DJ302="Facility"),--(CP299:DJ299=CW$28),CP324:DJ324,CP322:DJ322)</f>
        <v>0</v>
      </c>
      <c r="CX338" s="53">
        <f ca="1">SUMPRODUCT(--(CP302:DJ302="Facility"),--(CP299:DJ299=CX$28),CP324:DJ324,CP322:DJ322)</f>
        <v>0</v>
      </c>
      <c r="CY338" s="53">
        <f ca="1">SUMPRODUCT(--(CP302:DJ302="Facility"),--(CP299:DJ299=CY$28),CP324:DJ324,CP322:DJ322)</f>
        <v>0</v>
      </c>
      <c r="CZ338" s="53">
        <f ca="1">SUMPRODUCT(--(CP302:DJ302="Facility"),--(CP299:DJ299=CZ$28),CP324:DJ324,CP322:DJ322)</f>
        <v>0</v>
      </c>
      <c r="DA338" s="53">
        <f ca="1">SUMPRODUCT(--(CP302:DJ302="Facility"),--(CP299:DJ299=DA$28),CP324:DJ324,CP322:DJ322)</f>
        <v>0</v>
      </c>
      <c r="DB338" s="53">
        <f ca="1">SUMPRODUCT(--(CP302:DJ302="Facility"),--(CP299:DJ299=DB$28),CP324:DJ324,CP322:DJ322)</f>
        <v>0</v>
      </c>
      <c r="DC338" s="53">
        <f ca="1">SUMPRODUCT(--(CP302:DJ302="Facility"),--(CP299:DJ299=DC$28),CP324:DJ324,CP322:DJ322)</f>
        <v>0</v>
      </c>
      <c r="DD338" s="53">
        <f ca="1">SUMPRODUCT(--(CP302:DJ302="Facility"),--(CP299:DJ299=DD$28),CP324:DJ324,CP322:DJ322)</f>
        <v>0</v>
      </c>
      <c r="DE338" s="53">
        <f ca="1">SUMPRODUCT(--(CP302:DJ302="Facility"),--(CP299:DJ299=DE$28),CP324:DJ324,CP322:DJ322)</f>
        <v>0</v>
      </c>
      <c r="DF338" s="53">
        <f ca="1">SUMPRODUCT(--(CP302:DJ302="Facility"),--(CP299:DJ299=DF$28),CP324:DJ324,CP322:DJ322)</f>
        <v>0</v>
      </c>
      <c r="DG338" s="53">
        <f ca="1">SUMPRODUCT(--(CP302:DJ302="Facility"),--(CP299:DJ299=DG$28),CP324:DJ324,CP322:DJ322)</f>
        <v>0</v>
      </c>
      <c r="DH338" s="53">
        <f ca="1">SUMPRODUCT(--(CP302:DJ302="Facility"),--(CP299:DJ299=DH$28),CP324:DJ324,CP322:DJ322)</f>
        <v>0</v>
      </c>
      <c r="DI338" s="53">
        <f ca="1">SUMPRODUCT(--(CP302:DJ302="Facility"),--(CP299:DJ299=DI$28),CP324:DJ324,CP322:DJ322)</f>
        <v>0</v>
      </c>
      <c r="DJ338" s="53">
        <f ca="1">SUMPRODUCT(--(CP302:DJ302="Facility"),--(CP299:DJ299=DJ$28),CP324:DJ324,CP322:DJ322)</f>
        <v>0</v>
      </c>
      <c r="DK338" s="402"/>
      <c r="DM338" s="18" t="s">
        <v>297</v>
      </c>
      <c r="DN338" s="122">
        <f>DM236</f>
        <v>2</v>
      </c>
      <c r="DO338" s="122" t="str">
        <f>DM237</f>
        <v>shop3564</v>
      </c>
      <c r="DP338" s="210"/>
      <c r="DQ338" s="122"/>
      <c r="DR338" s="8"/>
      <c r="DS338" s="52">
        <f ca="1">SUMPRODUCT(--(DS302:EM302="Facility"),--(DS299:EM299=DS$28),DS324:EM324,DS322:EM322)</f>
        <v>2862900.9712748826</v>
      </c>
      <c r="DT338" s="53">
        <f ca="1">SUMPRODUCT(--(DS302:EM302="Facility"),--(DS299:EM299=DT$28),DS324:EM324,DS322:EM322)</f>
        <v>0</v>
      </c>
      <c r="DU338" s="53">
        <f ca="1">SUMPRODUCT(--(DS302:EM302="Facility"),--(DS299:EM299=DU$28),DS324:EM324,DS322:EM322)</f>
        <v>0</v>
      </c>
      <c r="DV338" s="53">
        <f ca="1">SUMPRODUCT(--(DS302:EM302="Facility"),--(DS299:EM299=DV$28),DS324:EM324,DS322:EM322)</f>
        <v>0</v>
      </c>
      <c r="DW338" s="53">
        <f ca="1">SUMPRODUCT(--(DS302:EM302="Facility"),--(DS299:EM299=DW$28),DS324:EM324,DS322:EM322)</f>
        <v>0</v>
      </c>
      <c r="DX338" s="53">
        <f ca="1">SUMPRODUCT(--(DS302:EM302="Facility"),--(DS299:EM299=DX$28),DS324:EM324,DS322:EM322)</f>
        <v>0</v>
      </c>
      <c r="DY338" s="53">
        <f ca="1">SUMPRODUCT(--(DS302:EM302="Facility"),--(DS299:EM299=DY$28),DS324:EM324,DS322:EM322)</f>
        <v>0</v>
      </c>
      <c r="DZ338" s="53">
        <f ca="1">SUMPRODUCT(--(DS302:EM302="Facility"),--(DS299:EM299=DZ$28),DS324:EM324,DS322:EM322)</f>
        <v>0</v>
      </c>
      <c r="EA338" s="53">
        <f ca="1">SUMPRODUCT(--(DS302:EM302="Facility"),--(DS299:EM299=EA$28),DS324:EM324,DS322:EM322)</f>
        <v>0</v>
      </c>
      <c r="EB338" s="53">
        <f ca="1">SUMPRODUCT(--(DS302:EM302="Facility"),--(DS299:EM299=EB$28),DS324:EM324,DS322:EM322)</f>
        <v>0</v>
      </c>
      <c r="EC338" s="53">
        <f ca="1">SUMPRODUCT(--(DS302:EM302="Facility"),--(DS299:EM299=EC$28),DS324:EM324,DS322:EM322)</f>
        <v>0</v>
      </c>
      <c r="ED338" s="53">
        <f ca="1">SUMPRODUCT(--(DS302:EM302="Facility"),--(DS299:EM299=ED$28),DS324:EM324,DS322:EM322)</f>
        <v>0</v>
      </c>
      <c r="EE338" s="53">
        <f ca="1">SUMPRODUCT(--(DS302:EM302="Facility"),--(DS299:EM299=EE$28),DS324:EM324,DS322:EM322)</f>
        <v>0</v>
      </c>
      <c r="EF338" s="53">
        <f ca="1">SUMPRODUCT(--(DS302:EM302="Facility"),--(DS299:EM299=EF$28),DS324:EM324,DS322:EM322)</f>
        <v>0</v>
      </c>
      <c r="EG338" s="53">
        <f ca="1">SUMPRODUCT(--(DS302:EM302="Facility"),--(DS299:EM299=EG$28),DS324:EM324,DS322:EM322)</f>
        <v>0</v>
      </c>
      <c r="EH338" s="53">
        <f ca="1">SUMPRODUCT(--(DS302:EM302="Facility"),--(DS299:EM299=EH$28),DS324:EM324,DS322:EM322)</f>
        <v>0</v>
      </c>
      <c r="EI338" s="53">
        <f ca="1">SUMPRODUCT(--(DS302:EM302="Facility"),--(DS299:EM299=EI$28),DS324:EM324,DS322:EM322)</f>
        <v>0</v>
      </c>
      <c r="EJ338" s="53">
        <f ca="1">SUMPRODUCT(--(DS302:EM302="Facility"),--(DS299:EM299=EJ$28),DS324:EM324,DS322:EM322)</f>
        <v>0</v>
      </c>
      <c r="EK338" s="53">
        <f ca="1">SUMPRODUCT(--(DS302:EM302="Facility"),--(DS299:EM299=EK$28),DS324:EM324,DS322:EM322)</f>
        <v>0</v>
      </c>
      <c r="EL338" s="53">
        <f ca="1">SUMPRODUCT(--(DS302:EM302="Facility"),--(DS299:EM299=EL$28),DS324:EM324,DS322:EM322)</f>
        <v>0</v>
      </c>
      <c r="EM338" s="53">
        <f ca="1">SUMPRODUCT(--(DS302:EM302="Facility"),--(DS299:EM299=EM$28),DS324:EM324,DS322:EM322)</f>
        <v>0</v>
      </c>
      <c r="EN338" s="402"/>
      <c r="EP338" s="18" t="s">
        <v>297</v>
      </c>
      <c r="EQ338" s="122">
        <f>EP236</f>
        <v>2</v>
      </c>
      <c r="ER338" s="122" t="str">
        <f>EP237</f>
        <v>lei3564</v>
      </c>
      <c r="ES338" s="210"/>
      <c r="ET338" s="122"/>
      <c r="EU338" s="8"/>
      <c r="EV338" s="52">
        <f ca="1">SUMPRODUCT(--(EV302:FP302="Facility"),--(EV299:FP299=EV$28),EV324:FP324,EV322:FP322)</f>
        <v>2868428.8567529228</v>
      </c>
      <c r="EW338" s="53">
        <f ca="1">SUMPRODUCT(--(EV302:FP302="Facility"),--(EV299:FP299=EW$28),EV324:FP324,EV322:FP322)</f>
        <v>0</v>
      </c>
      <c r="EX338" s="53">
        <f ca="1">SUMPRODUCT(--(EV302:FP302="Facility"),--(EV299:FP299=EX$28),EV324:FP324,EV322:FP322)</f>
        <v>0</v>
      </c>
      <c r="EY338" s="53">
        <f ca="1">SUMPRODUCT(--(EV302:FP302="Facility"),--(EV299:FP299=EY$28),EV324:FP324,EV322:FP322)</f>
        <v>0</v>
      </c>
      <c r="EZ338" s="53">
        <f ca="1">SUMPRODUCT(--(EV302:FP302="Facility"),--(EV299:FP299=EZ$28),EV324:FP324,EV322:FP322)</f>
        <v>0</v>
      </c>
      <c r="FA338" s="53">
        <f ca="1">SUMPRODUCT(--(EV302:FP302="Facility"),--(EV299:FP299=FA$28),EV324:FP324,EV322:FP322)</f>
        <v>0</v>
      </c>
      <c r="FB338" s="53">
        <f ca="1">SUMPRODUCT(--(EV302:FP302="Facility"),--(EV299:FP299=FB$28),EV324:FP324,EV322:FP322)</f>
        <v>0</v>
      </c>
      <c r="FC338" s="53">
        <f ca="1">SUMPRODUCT(--(EV302:FP302="Facility"),--(EV299:FP299=FC$28),EV324:FP324,EV322:FP322)</f>
        <v>0</v>
      </c>
      <c r="FD338" s="53">
        <f ca="1">SUMPRODUCT(--(EV302:FP302="Facility"),--(EV299:FP299=FD$28),EV324:FP324,EV322:FP322)</f>
        <v>0</v>
      </c>
      <c r="FE338" s="53">
        <f ca="1">SUMPRODUCT(--(EV302:FP302="Facility"),--(EV299:FP299=FE$28),EV324:FP324,EV322:FP322)</f>
        <v>0</v>
      </c>
      <c r="FF338" s="53">
        <f ca="1">SUMPRODUCT(--(EV302:FP302="Facility"),--(EV299:FP299=FF$28),EV324:FP324,EV322:FP322)</f>
        <v>0</v>
      </c>
      <c r="FG338" s="53">
        <f ca="1">SUMPRODUCT(--(EV302:FP302="Facility"),--(EV299:FP299=FG$28),EV324:FP324,EV322:FP322)</f>
        <v>0</v>
      </c>
      <c r="FH338" s="53">
        <f ca="1">SUMPRODUCT(--(EV302:FP302="Facility"),--(EV299:FP299=FH$28),EV324:FP324,EV322:FP322)</f>
        <v>0</v>
      </c>
      <c r="FI338" s="53">
        <f ca="1">SUMPRODUCT(--(EV302:FP302="Facility"),--(EV299:FP299=FI$28),EV324:FP324,EV322:FP322)</f>
        <v>0</v>
      </c>
      <c r="FJ338" s="53">
        <f ca="1">SUMPRODUCT(--(EV302:FP302="Facility"),--(EV299:FP299=FJ$28),EV324:FP324,EV322:FP322)</f>
        <v>0</v>
      </c>
      <c r="FK338" s="53">
        <f ca="1">SUMPRODUCT(--(EV302:FP302="Facility"),--(EV299:FP299=FK$28),EV324:FP324,EV322:FP322)</f>
        <v>0</v>
      </c>
      <c r="FL338" s="53">
        <f ca="1">SUMPRODUCT(--(EV302:FP302="Facility"),--(EV299:FP299=FL$28),EV324:FP324,EV322:FP322)</f>
        <v>0</v>
      </c>
      <c r="FM338" s="53">
        <f ca="1">SUMPRODUCT(--(EV302:FP302="Facility"),--(EV299:FP299=FM$28),EV324:FP324,EV322:FP322)</f>
        <v>0</v>
      </c>
      <c r="FN338" s="53">
        <f ca="1">SUMPRODUCT(--(EV302:FP302="Facility"),--(EV299:FP299=FN$28),EV324:FP324,EV322:FP322)</f>
        <v>0</v>
      </c>
      <c r="FO338" s="53">
        <f ca="1">SUMPRODUCT(--(EV302:FP302="Facility"),--(EV299:FP299=FO$28),EV324:FP324,EV322:FP322)</f>
        <v>0</v>
      </c>
      <c r="FP338" s="53">
        <f ca="1">SUMPRODUCT(--(EV302:FP302="Facility"),--(EV299:FP299=FP$28),EV324:FP324,EV322:FP322)</f>
        <v>0</v>
      </c>
      <c r="FQ338" s="402"/>
      <c r="FS338" s="18" t="s">
        <v>297</v>
      </c>
      <c r="FT338" s="122">
        <f>FS236</f>
        <v>2</v>
      </c>
      <c r="FU338" s="122" t="str">
        <f>FS237</f>
        <v>shop65</v>
      </c>
      <c r="FV338" s="210"/>
      <c r="FW338" s="122"/>
      <c r="FX338" s="8"/>
      <c r="FY338" s="52">
        <f ca="1">SUMPRODUCT(--(FY302:GS302="Facility"),--(FY299:GS299=FY$28),FY324:GS324,FY322:GS322)</f>
        <v>1904109.8894831119</v>
      </c>
      <c r="FZ338" s="53">
        <f ca="1">SUMPRODUCT(--(FY302:GS302="Facility"),--(FY299:GS299=FZ$28),FY324:GS324,FY322:GS322)</f>
        <v>0</v>
      </c>
      <c r="GA338" s="53">
        <f ca="1">SUMPRODUCT(--(FY302:GS302="Facility"),--(FY299:GS299=GA$28),FY324:GS324,FY322:GS322)</f>
        <v>0</v>
      </c>
      <c r="GB338" s="53">
        <f ca="1">SUMPRODUCT(--(FY302:GS302="Facility"),--(FY299:GS299=GB$28),FY324:GS324,FY322:GS322)</f>
        <v>0</v>
      </c>
      <c r="GC338" s="53">
        <f ca="1">SUMPRODUCT(--(FY302:GS302="Facility"),--(FY299:GS299=GC$28),FY324:GS324,FY322:GS322)</f>
        <v>0</v>
      </c>
      <c r="GD338" s="53">
        <f ca="1">SUMPRODUCT(--(FY302:GS302="Facility"),--(FY299:GS299=GD$28),FY324:GS324,FY322:GS322)</f>
        <v>0</v>
      </c>
      <c r="GE338" s="53">
        <f ca="1">SUMPRODUCT(--(FY302:GS302="Facility"),--(FY299:GS299=GE$28),FY324:GS324,FY322:GS322)</f>
        <v>0</v>
      </c>
      <c r="GF338" s="53">
        <f ca="1">SUMPRODUCT(--(FY302:GS302="Facility"),--(FY299:GS299=GF$28),FY324:GS324,FY322:GS322)</f>
        <v>0</v>
      </c>
      <c r="GG338" s="53">
        <f ca="1">SUMPRODUCT(--(FY302:GS302="Facility"),--(FY299:GS299=GG$28),FY324:GS324,FY322:GS322)</f>
        <v>0</v>
      </c>
      <c r="GH338" s="53">
        <f ca="1">SUMPRODUCT(--(FY302:GS302="Facility"),--(FY299:GS299=GH$28),FY324:GS324,FY322:GS322)</f>
        <v>0</v>
      </c>
      <c r="GI338" s="53">
        <f ca="1">SUMPRODUCT(--(FY302:GS302="Facility"),--(FY299:GS299=GI$28),FY324:GS324,FY322:GS322)</f>
        <v>0</v>
      </c>
      <c r="GJ338" s="53">
        <f ca="1">SUMPRODUCT(--(FY302:GS302="Facility"),--(FY299:GS299=GJ$28),FY324:GS324,FY322:GS322)</f>
        <v>0</v>
      </c>
      <c r="GK338" s="53">
        <f ca="1">SUMPRODUCT(--(FY302:GS302="Facility"),--(FY299:GS299=GK$28),FY324:GS324,FY322:GS322)</f>
        <v>0</v>
      </c>
      <c r="GL338" s="53">
        <f ca="1">SUMPRODUCT(--(FY302:GS302="Facility"),--(FY299:GS299=GL$28),FY324:GS324,FY322:GS322)</f>
        <v>0</v>
      </c>
      <c r="GM338" s="53">
        <f ca="1">SUMPRODUCT(--(FY302:GS302="Facility"),--(FY299:GS299=GM$28),FY324:GS324,FY322:GS322)</f>
        <v>0</v>
      </c>
      <c r="GN338" s="53">
        <f ca="1">SUMPRODUCT(--(FY302:GS302="Facility"),--(FY299:GS299=GN$28),FY324:GS324,FY322:GS322)</f>
        <v>0</v>
      </c>
      <c r="GO338" s="53">
        <f ca="1">SUMPRODUCT(--(FY302:GS302="Facility"),--(FY299:GS299=GO$28),FY324:GS324,FY322:GS322)</f>
        <v>0</v>
      </c>
      <c r="GP338" s="53">
        <f ca="1">SUMPRODUCT(--(FY302:GS302="Facility"),--(FY299:GS299=GP$28),FY324:GS324,FY322:GS322)</f>
        <v>0</v>
      </c>
      <c r="GQ338" s="53">
        <f ca="1">SUMPRODUCT(--(FY302:GS302="Facility"),--(FY299:GS299=GQ$28),FY324:GS324,FY322:GS322)</f>
        <v>0</v>
      </c>
      <c r="GR338" s="53">
        <f ca="1">SUMPRODUCT(--(FY302:GS302="Facility"),--(FY299:GS299=GR$28),FY324:GS324,FY322:GS322)</f>
        <v>0</v>
      </c>
      <c r="GS338" s="53">
        <f ca="1">SUMPRODUCT(--(FY302:GS302="Facility"),--(FY299:GS299=GS$28),FY324:GS324,FY322:GS322)</f>
        <v>0</v>
      </c>
      <c r="GT338" s="402"/>
      <c r="GV338" s="18" t="s">
        <v>297</v>
      </c>
      <c r="GW338" s="122">
        <f>GV236</f>
        <v>2</v>
      </c>
      <c r="GX338" s="122" t="str">
        <f>GV237</f>
        <v>lei65</v>
      </c>
      <c r="GY338" s="210"/>
      <c r="GZ338" s="122"/>
      <c r="HA338" s="8"/>
      <c r="HB338" s="52">
        <f ca="1">SUMPRODUCT(--(HB302:HV302="Facility"),--(HB299:HV299=HB$28),HB324:HV324,HB322:HV322)</f>
        <v>1902169.7751430108</v>
      </c>
      <c r="HC338" s="53">
        <f ca="1">SUMPRODUCT(--(HB302:HV302="Facility"),--(HB299:HV299=HC$28),HB324:HV324,HB322:HV322)</f>
        <v>0</v>
      </c>
      <c r="HD338" s="53">
        <f ca="1">SUMPRODUCT(--(HB302:HV302="Facility"),--(HB299:HV299=HD$28),HB324:HV324,HB322:HV322)</f>
        <v>0</v>
      </c>
      <c r="HE338" s="53">
        <f ca="1">SUMPRODUCT(--(HB302:HV302="Facility"),--(HB299:HV299=HE$28),HB324:HV324,HB322:HV322)</f>
        <v>0</v>
      </c>
      <c r="HF338" s="53">
        <f ca="1">SUMPRODUCT(--(HB302:HV302="Facility"),--(HB299:HV299=HF$28),HB324:HV324,HB322:HV322)</f>
        <v>0</v>
      </c>
      <c r="HG338" s="53">
        <f ca="1">SUMPRODUCT(--(HB302:HV302="Facility"),--(HB299:HV299=HG$28),HB324:HV324,HB322:HV322)</f>
        <v>0</v>
      </c>
      <c r="HH338" s="53">
        <f ca="1">SUMPRODUCT(--(HB302:HV302="Facility"),--(HB299:HV299=HH$28),HB324:HV324,HB322:HV322)</f>
        <v>0</v>
      </c>
      <c r="HI338" s="53">
        <f ca="1">SUMPRODUCT(--(HB302:HV302="Facility"),--(HB299:HV299=HI$28),HB324:HV324,HB322:HV322)</f>
        <v>0</v>
      </c>
      <c r="HJ338" s="53">
        <f ca="1">SUMPRODUCT(--(HB302:HV302="Facility"),--(HB299:HV299=HJ$28),HB324:HV324,HB322:HV322)</f>
        <v>0</v>
      </c>
      <c r="HK338" s="53">
        <f ca="1">SUMPRODUCT(--(HB302:HV302="Facility"),--(HB299:HV299=HK$28),HB324:HV324,HB322:HV322)</f>
        <v>0</v>
      </c>
      <c r="HL338" s="53">
        <f ca="1">SUMPRODUCT(--(HB302:HV302="Facility"),--(HB299:HV299=HL$28),HB324:HV324,HB322:HV322)</f>
        <v>0</v>
      </c>
      <c r="HM338" s="53">
        <f ca="1">SUMPRODUCT(--(HB302:HV302="Facility"),--(HB299:HV299=HM$28),HB324:HV324,HB322:HV322)</f>
        <v>0</v>
      </c>
      <c r="HN338" s="53">
        <f ca="1">SUMPRODUCT(--(HB302:HV302="Facility"),--(HB299:HV299=HN$28),HB324:HV324,HB322:HV322)</f>
        <v>0</v>
      </c>
      <c r="HO338" s="53">
        <f ca="1">SUMPRODUCT(--(HB302:HV302="Facility"),--(HB299:HV299=HO$28),HB324:HV324,HB322:HV322)</f>
        <v>0</v>
      </c>
      <c r="HP338" s="53">
        <f ca="1">SUMPRODUCT(--(HB302:HV302="Facility"),--(HB299:HV299=HP$28),HB324:HV324,HB322:HV322)</f>
        <v>0</v>
      </c>
      <c r="HQ338" s="53">
        <f ca="1">SUMPRODUCT(--(HB302:HV302="Facility"),--(HB299:HV299=HQ$28),HB324:HV324,HB322:HV322)</f>
        <v>0</v>
      </c>
      <c r="HR338" s="53">
        <f ca="1">SUMPRODUCT(--(HB302:HV302="Facility"),--(HB299:HV299=HR$28),HB324:HV324,HB322:HV322)</f>
        <v>0</v>
      </c>
      <c r="HS338" s="53">
        <f ca="1">SUMPRODUCT(--(HB302:HV302="Facility"),--(HB299:HV299=HS$28),HB324:HV324,HB322:HV322)</f>
        <v>0</v>
      </c>
      <c r="HT338" s="53">
        <f ca="1">SUMPRODUCT(--(HB302:HV302="Facility"),--(HB299:HV299=HT$28),HB324:HV324,HB322:HV322)</f>
        <v>0</v>
      </c>
      <c r="HU338" s="53">
        <f ca="1">SUMPRODUCT(--(HB302:HV302="Facility"),--(HB299:HV299=HU$28),HB324:HV324,HB322:HV322)</f>
        <v>0</v>
      </c>
      <c r="HV338" s="53">
        <f ca="1">SUMPRODUCT(--(HB302:HV302="Facility"),--(HB299:HV299=HV$28),HB324:HV324,HB322:HV322)</f>
        <v>0</v>
      </c>
      <c r="HW338" s="402"/>
    </row>
    <row r="339" spans="1:231" ht="15.75" thickBot="1">
      <c r="A339" s="19" t="s">
        <v>305</v>
      </c>
      <c r="B339" s="125">
        <f>A236</f>
        <v>2</v>
      </c>
      <c r="C339" s="125" t="str">
        <f>A237</f>
        <v>work1834</v>
      </c>
      <c r="D339" s="224"/>
      <c r="E339" s="125"/>
      <c r="F339" s="20"/>
      <c r="G339" s="518">
        <f ca="1">G337+G338</f>
        <v>2857124.4482711367</v>
      </c>
      <c r="H339" s="517">
        <f t="shared" ref="H339:AA339" ca="1" si="1750">H337+H338</f>
        <v>21.086572906519066</v>
      </c>
      <c r="I339" s="517">
        <f t="shared" ca="1" si="1750"/>
        <v>34.786869552227714</v>
      </c>
      <c r="J339" s="517">
        <f t="shared" ca="1" si="1750"/>
        <v>57.390682388588154</v>
      </c>
      <c r="K339" s="517">
        <f t="shared" ca="1" si="1750"/>
        <v>94.682925741798883</v>
      </c>
      <c r="L339" s="517">
        <f t="shared" ca="1" si="1750"/>
        <v>156.20167963703454</v>
      </c>
      <c r="M339" s="517">
        <f t="shared" ca="1" si="1750"/>
        <v>257.66160910420001</v>
      </c>
      <c r="N339" s="517">
        <f t="shared" ca="1" si="1750"/>
        <v>424.92085639187854</v>
      </c>
      <c r="O339" s="517">
        <f t="shared" ca="1" si="1750"/>
        <v>700.43677596246607</v>
      </c>
      <c r="P339" s="517">
        <f t="shared" ca="1" si="1750"/>
        <v>1153.6691785729215</v>
      </c>
      <c r="Q339" s="517">
        <f t="shared" ca="1" si="1750"/>
        <v>1897.5656670045614</v>
      </c>
      <c r="R339" s="517">
        <f t="shared" ca="1" si="1750"/>
        <v>3113.9320422625688</v>
      </c>
      <c r="S339" s="517">
        <f t="shared" ca="1" si="1750"/>
        <v>5090.4657436082762</v>
      </c>
      <c r="T339" s="517">
        <f t="shared" ca="1" si="1750"/>
        <v>8269.5085712318723</v>
      </c>
      <c r="U339" s="517">
        <f t="shared" ca="1" si="1750"/>
        <v>13298.393284975005</v>
      </c>
      <c r="V339" s="517">
        <f t="shared" ca="1" si="1750"/>
        <v>21045.023368011571</v>
      </c>
      <c r="W339" s="517">
        <f t="shared" ca="1" si="1750"/>
        <v>32493.130746165258</v>
      </c>
      <c r="X339" s="517">
        <f t="shared" ca="1" si="1750"/>
        <v>164894.45811115269</v>
      </c>
      <c r="Y339" s="517">
        <f t="shared" ca="1" si="1750"/>
        <v>164894.45811115269</v>
      </c>
      <c r="Z339" s="517">
        <f t="shared" ca="1" si="1750"/>
        <v>164894.45811115269</v>
      </c>
      <c r="AA339" s="517">
        <f t="shared" ca="1" si="1750"/>
        <v>164894.45811115269</v>
      </c>
      <c r="AB339" s="403"/>
      <c r="AC339" s="519" t="str">
        <f ca="1">IF(demand-SUM(G336:AA336)-SUM(G339:AA339)-SUM(G328:AA328)&lt;0.1,"OK","ERROR")</f>
        <v>OK</v>
      </c>
      <c r="AD339" s="19" t="s">
        <v>305</v>
      </c>
      <c r="AE339" s="125">
        <f>AD236</f>
        <v>2</v>
      </c>
      <c r="AF339" s="125" t="str">
        <f>AD237</f>
        <v>shop1834</v>
      </c>
      <c r="AG339" s="224"/>
      <c r="AH339" s="125"/>
      <c r="AI339" s="20"/>
      <c r="AJ339" s="518">
        <f ca="1">AJ337+AJ338</f>
        <v>2900767.4910360132</v>
      </c>
      <c r="AK339" s="517">
        <f t="shared" ref="AK339:BD339" ca="1" si="1751">AK337+AK338</f>
        <v>10.583529130431254</v>
      </c>
      <c r="AL339" s="517">
        <f t="shared" ca="1" si="1751"/>
        <v>17.563547115098153</v>
      </c>
      <c r="AM339" s="517">
        <f t="shared" ca="1" si="1751"/>
        <v>29.146936896117762</v>
      </c>
      <c r="AN339" s="517">
        <f t="shared" ca="1" si="1751"/>
        <v>48.36872783418351</v>
      </c>
      <c r="AO339" s="517">
        <f t="shared" ca="1" si="1751"/>
        <v>80.262821955201929</v>
      </c>
      <c r="AP339" s="517">
        <f t="shared" ca="1" si="1751"/>
        <v>133.17437265028801</v>
      </c>
      <c r="AQ339" s="517">
        <f t="shared" ca="1" si="1751"/>
        <v>220.92645301103934</v>
      </c>
      <c r="AR339" s="517">
        <f t="shared" ca="1" si="1751"/>
        <v>366.38406612937007</v>
      </c>
      <c r="AS339" s="517">
        <f t="shared" ca="1" si="1751"/>
        <v>607.28077840689207</v>
      </c>
      <c r="AT339" s="517">
        <f t="shared" ca="1" si="1751"/>
        <v>1005.6459864459858</v>
      </c>
      <c r="AU339" s="517">
        <f t="shared" ca="1" si="1751"/>
        <v>1662.789489620011</v>
      </c>
      <c r="AV339" s="517">
        <f t="shared" ca="1" si="1751"/>
        <v>2742.3933624849305</v>
      </c>
      <c r="AW339" s="517">
        <f t="shared" ca="1" si="1751"/>
        <v>4504.1570202216517</v>
      </c>
      <c r="AX339" s="517">
        <f t="shared" ca="1" si="1751"/>
        <v>7347.718126060674</v>
      </c>
      <c r="AY339" s="517">
        <f t="shared" ca="1" si="1751"/>
        <v>11856.828326520244</v>
      </c>
      <c r="AZ339" s="517">
        <f t="shared" ca="1" si="1751"/>
        <v>18809.756357410839</v>
      </c>
      <c r="BA339" s="517">
        <f t="shared" ca="1" si="1751"/>
        <v>166162.49777473669</v>
      </c>
      <c r="BB339" s="517">
        <f t="shared" ca="1" si="1751"/>
        <v>166162.49777473669</v>
      </c>
      <c r="BC339" s="517">
        <f t="shared" ca="1" si="1751"/>
        <v>166162.49777473669</v>
      </c>
      <c r="BD339" s="517">
        <f t="shared" ca="1" si="1751"/>
        <v>166162.49777473669</v>
      </c>
      <c r="BE339" s="403"/>
      <c r="BG339" s="19" t="s">
        <v>305</v>
      </c>
      <c r="BH339" s="125">
        <f>BG236</f>
        <v>2</v>
      </c>
      <c r="BI339" s="125" t="str">
        <f>BG237</f>
        <v>lei1834</v>
      </c>
      <c r="BJ339" s="224"/>
      <c r="BK339" s="125"/>
      <c r="BL339" s="20"/>
      <c r="BM339" s="518">
        <f ca="1">BM337+BM338</f>
        <v>2849256.6488473383</v>
      </c>
      <c r="BN339" s="517">
        <f t="shared" ref="BN339:CG339" ca="1" si="1752">BN337+BN338</f>
        <v>21.044341009403443</v>
      </c>
      <c r="BO339" s="517">
        <f t="shared" ca="1" si="1752"/>
        <v>34.748771690600456</v>
      </c>
      <c r="BP339" s="517">
        <f t="shared" ca="1" si="1752"/>
        <v>57.379449585105476</v>
      </c>
      <c r="BQ339" s="517">
        <f t="shared" ca="1" si="1752"/>
        <v>94.748477740330927</v>
      </c>
      <c r="BR339" s="517">
        <f t="shared" ca="1" si="1752"/>
        <v>156.44592517907151</v>
      </c>
      <c r="BS339" s="517">
        <f t="shared" ca="1" si="1752"/>
        <v>258.28242276268179</v>
      </c>
      <c r="BT339" s="517">
        <f t="shared" ca="1" si="1752"/>
        <v>426.28696127322104</v>
      </c>
      <c r="BU339" s="517">
        <f t="shared" ca="1" si="1752"/>
        <v>703.20770626525984</v>
      </c>
      <c r="BV339" s="517">
        <f t="shared" ca="1" si="1752"/>
        <v>1158.9672177475261</v>
      </c>
      <c r="BW339" s="517">
        <f t="shared" ca="1" si="1752"/>
        <v>1907.1632712306471</v>
      </c>
      <c r="BX339" s="517">
        <f t="shared" ca="1" si="1752"/>
        <v>3130.2644020083303</v>
      </c>
      <c r="BY339" s="517">
        <f t="shared" ca="1" si="1752"/>
        <v>5115.8242736386874</v>
      </c>
      <c r="BZ339" s="517">
        <f t="shared" ca="1" si="1752"/>
        <v>8302.5961452695501</v>
      </c>
      <c r="CA339" s="517">
        <f t="shared" ca="1" si="1752"/>
        <v>13323.814265711593</v>
      </c>
      <c r="CB339" s="517">
        <f t="shared" ca="1" si="1752"/>
        <v>21006.880258434521</v>
      </c>
      <c r="CC339" s="517">
        <f t="shared" ca="1" si="1752"/>
        <v>32240.989807582191</v>
      </c>
      <c r="CD339" s="517">
        <f t="shared" ca="1" si="1752"/>
        <v>158027.92360069801</v>
      </c>
      <c r="CE339" s="517">
        <f t="shared" ca="1" si="1752"/>
        <v>158027.92360069801</v>
      </c>
      <c r="CF339" s="517">
        <f t="shared" ca="1" si="1752"/>
        <v>158027.92360069801</v>
      </c>
      <c r="CG339" s="517">
        <f t="shared" ca="1" si="1752"/>
        <v>158027.92360069801</v>
      </c>
      <c r="CH339" s="403"/>
      <c r="CI339" s="519" t="str">
        <f ca="1">IF(demand-SUM(BM336:CG336)-SUM(BM339:CG339)-SUM(BM328:CG328)&lt;0.1,"OK","ERROR")</f>
        <v>OK</v>
      </c>
      <c r="CJ339" s="19" t="s">
        <v>305</v>
      </c>
      <c r="CK339" s="125">
        <f>CJ236</f>
        <v>2</v>
      </c>
      <c r="CL339" s="125" t="str">
        <f>CJ237</f>
        <v>work3564</v>
      </c>
      <c r="CM339" s="224"/>
      <c r="CN339" s="125"/>
      <c r="CO339" s="20"/>
      <c r="CP339" s="518">
        <f ca="1">CP337+CP338</f>
        <v>2870471.8764812248</v>
      </c>
      <c r="CQ339" s="517">
        <f t="shared" ref="CQ339:DJ339" ca="1" si="1753">CQ337+CQ338</f>
        <v>15.341772754398502</v>
      </c>
      <c r="CR339" s="517">
        <f t="shared" ca="1" si="1753"/>
        <v>25.369675314252358</v>
      </c>
      <c r="CS339" s="517">
        <f t="shared" ca="1" si="1753"/>
        <v>41.953350334455955</v>
      </c>
      <c r="CT339" s="517">
        <f t="shared" ca="1" si="1753"/>
        <v>69.377631983065342</v>
      </c>
      <c r="CU339" s="517">
        <f t="shared" ca="1" si="1753"/>
        <v>114.72414491388996</v>
      </c>
      <c r="CV339" s="517">
        <f t="shared" ca="1" si="1753"/>
        <v>189.68900101184698</v>
      </c>
      <c r="CW339" s="517">
        <f t="shared" ca="1" si="1753"/>
        <v>313.56744766238018</v>
      </c>
      <c r="CX339" s="517">
        <f t="shared" ca="1" si="1753"/>
        <v>518.12907584393304</v>
      </c>
      <c r="CY339" s="517">
        <f t="shared" ca="1" si="1753"/>
        <v>855.51102479961276</v>
      </c>
      <c r="CZ339" s="517">
        <f t="shared" ca="1" si="1753"/>
        <v>1410.806357170768</v>
      </c>
      <c r="DA339" s="517">
        <f t="shared" ca="1" si="1753"/>
        <v>2321.6230223065459</v>
      </c>
      <c r="DB339" s="517">
        <f t="shared" ca="1" si="1753"/>
        <v>3807.0859278894532</v>
      </c>
      <c r="DC339" s="517">
        <f t="shared" ca="1" si="1753"/>
        <v>6207.171770312586</v>
      </c>
      <c r="DD339" s="517">
        <f t="shared" ca="1" si="1753"/>
        <v>10026.502162788074</v>
      </c>
      <c r="DE339" s="517">
        <f t="shared" ca="1" si="1753"/>
        <v>15958.299398335383</v>
      </c>
      <c r="DF339" s="517">
        <f t="shared" ca="1" si="1753"/>
        <v>24827.626632998399</v>
      </c>
      <c r="DG339" s="517">
        <f t="shared" ca="1" si="1753"/>
        <v>153567.0536910693</v>
      </c>
      <c r="DH339" s="517">
        <f t="shared" ca="1" si="1753"/>
        <v>153567.0536910693</v>
      </c>
      <c r="DI339" s="517">
        <f t="shared" ca="1" si="1753"/>
        <v>153567.0536910693</v>
      </c>
      <c r="DJ339" s="517">
        <f t="shared" ca="1" si="1753"/>
        <v>153567.0536910693</v>
      </c>
      <c r="DK339" s="403"/>
      <c r="DL339" s="519" t="str">
        <f ca="1">IF(demand-SUM(CP336:DJ336)-SUM(CP339:DJ339)-SUM(CP328:DJ328)&lt;0.1,"OK","ERROR")</f>
        <v>OK</v>
      </c>
      <c r="DM339" s="19" t="s">
        <v>305</v>
      </c>
      <c r="DN339" s="125">
        <f>DM236</f>
        <v>2</v>
      </c>
      <c r="DO339" s="125" t="str">
        <f>DM237</f>
        <v>shop3564</v>
      </c>
      <c r="DP339" s="224"/>
      <c r="DQ339" s="125"/>
      <c r="DR339" s="20"/>
      <c r="DS339" s="518">
        <f ca="1">DS337+DS338</f>
        <v>2862913.1985551221</v>
      </c>
      <c r="DT339" s="517">
        <f t="shared" ref="DT339:EM339" ca="1" si="1754">DT337+DT338</f>
        <v>20.162366645472702</v>
      </c>
      <c r="DU339" s="517">
        <f t="shared" ca="1" si="1754"/>
        <v>33.24901562858534</v>
      </c>
      <c r="DV339" s="517">
        <f t="shared" ca="1" si="1754"/>
        <v>54.832075126981493</v>
      </c>
      <c r="DW339" s="517">
        <f t="shared" ca="1" si="1754"/>
        <v>90.426895574352102</v>
      </c>
      <c r="DX339" s="517">
        <f t="shared" ca="1" si="1754"/>
        <v>149.12435967839608</v>
      </c>
      <c r="DY339" s="517">
        <f t="shared" ca="1" si="1754"/>
        <v>245.89871609402462</v>
      </c>
      <c r="DZ339" s="517">
        <f t="shared" ca="1" si="1754"/>
        <v>405.38622365202082</v>
      </c>
      <c r="EA339" s="517">
        <f t="shared" ca="1" si="1754"/>
        <v>668.03875774451546</v>
      </c>
      <c r="EB339" s="517">
        <f t="shared" ca="1" si="1754"/>
        <v>1100.0543968988036</v>
      </c>
      <c r="EC339" s="517">
        <f t="shared" ca="1" si="1754"/>
        <v>1809.1569377477474</v>
      </c>
      <c r="ED339" s="517">
        <f t="shared" ca="1" si="1754"/>
        <v>2969.0047911758993</v>
      </c>
      <c r="EE339" s="517">
        <f t="shared" ca="1" si="1754"/>
        <v>4855.1715826596937</v>
      </c>
      <c r="EF339" s="517">
        <f t="shared" ca="1" si="1754"/>
        <v>7893.487721920741</v>
      </c>
      <c r="EG339" s="517">
        <f t="shared" ca="1" si="1754"/>
        <v>12712.723239396155</v>
      </c>
      <c r="EH339" s="517">
        <f t="shared" ca="1" si="1754"/>
        <v>20169.84077317316</v>
      </c>
      <c r="EI339" s="517">
        <f t="shared" ca="1" si="1754"/>
        <v>31268.870689765754</v>
      </c>
      <c r="EJ339" s="517">
        <f t="shared" ca="1" si="1754"/>
        <v>166511.56515506189</v>
      </c>
      <c r="EK339" s="517">
        <f t="shared" ca="1" si="1754"/>
        <v>166511.56515506189</v>
      </c>
      <c r="EL339" s="517">
        <f t="shared" ca="1" si="1754"/>
        <v>166511.56515506189</v>
      </c>
      <c r="EM339" s="517">
        <f t="shared" ca="1" si="1754"/>
        <v>166511.56515506189</v>
      </c>
      <c r="EN339" s="403"/>
      <c r="EP339" s="19" t="s">
        <v>305</v>
      </c>
      <c r="EQ339" s="125">
        <f>EP236</f>
        <v>2</v>
      </c>
      <c r="ER339" s="125" t="str">
        <f>EP237</f>
        <v>lei3564</v>
      </c>
      <c r="ES339" s="224"/>
      <c r="ET339" s="125"/>
      <c r="EU339" s="20"/>
      <c r="EV339" s="518">
        <f ca="1">EV337+EV338</f>
        <v>2868440.0320308888</v>
      </c>
      <c r="EW339" s="517">
        <f t="shared" ref="EW339:FP339" ca="1" si="1755">EW337+EW338</f>
        <v>18.439074147112994</v>
      </c>
      <c r="EX339" s="517">
        <f t="shared" ca="1" si="1755"/>
        <v>30.426025912272305</v>
      </c>
      <c r="EY339" s="517">
        <f t="shared" ca="1" si="1755"/>
        <v>50.207665119697992</v>
      </c>
      <c r="EZ339" s="517">
        <f t="shared" ca="1" si="1755"/>
        <v>82.851916830808406</v>
      </c>
      <c r="FA339" s="517">
        <f t="shared" ca="1" si="1755"/>
        <v>136.7177361473874</v>
      </c>
      <c r="FB339" s="517">
        <f t="shared" ca="1" si="1755"/>
        <v>225.58348579962919</v>
      </c>
      <c r="FC339" s="517">
        <f t="shared" ca="1" si="1755"/>
        <v>372.13546963262337</v>
      </c>
      <c r="FD339" s="517">
        <f t="shared" ca="1" si="1755"/>
        <v>613.65691815032608</v>
      </c>
      <c r="FE339" s="517">
        <f t="shared" ca="1" si="1755"/>
        <v>1011.2262870490201</v>
      </c>
      <c r="FF339" s="517">
        <f t="shared" ca="1" si="1755"/>
        <v>1664.3744252894912</v>
      </c>
      <c r="FG339" s="517">
        <f t="shared" ca="1" si="1755"/>
        <v>2733.8586661785835</v>
      </c>
      <c r="FH339" s="517">
        <f t="shared" ca="1" si="1755"/>
        <v>4475.490745756807</v>
      </c>
      <c r="FI339" s="517">
        <f t="shared" ca="1" si="1755"/>
        <v>7286.2582059502147</v>
      </c>
      <c r="FJ339" s="517">
        <f t="shared" ca="1" si="1755"/>
        <v>11756.424991538715</v>
      </c>
      <c r="FK339" s="517">
        <f t="shared" ca="1" si="1755"/>
        <v>18700.234052851742</v>
      </c>
      <c r="FL339" s="517">
        <f t="shared" ca="1" si="1755"/>
        <v>29094.509018463243</v>
      </c>
      <c r="FM339" s="517">
        <f t="shared" ca="1" si="1755"/>
        <v>165288.33921635232</v>
      </c>
      <c r="FN339" s="517">
        <f t="shared" ca="1" si="1755"/>
        <v>165288.33921635232</v>
      </c>
      <c r="FO339" s="517">
        <f t="shared" ca="1" si="1755"/>
        <v>165288.33921635232</v>
      </c>
      <c r="FP339" s="517">
        <f t="shared" ca="1" si="1755"/>
        <v>165288.33921635232</v>
      </c>
      <c r="FQ339" s="403"/>
      <c r="FS339" s="19" t="s">
        <v>305</v>
      </c>
      <c r="FT339" s="125">
        <f>FS236</f>
        <v>2</v>
      </c>
      <c r="FU339" s="125" t="str">
        <f>FS237</f>
        <v>shop65</v>
      </c>
      <c r="FV339" s="224"/>
      <c r="FW339" s="125"/>
      <c r="FX339" s="20"/>
      <c r="FY339" s="518">
        <f ca="1">FY337+FY338</f>
        <v>1904128.6547516561</v>
      </c>
      <c r="FZ339" s="517">
        <f t="shared" ref="FZ339:GS339" ca="1" si="1756">FZ337+FZ338</f>
        <v>30.921919178920401</v>
      </c>
      <c r="GA339" s="517">
        <f t="shared" ca="1" si="1756"/>
        <v>50.95636735818676</v>
      </c>
      <c r="GB339" s="517">
        <f t="shared" ca="1" si="1756"/>
        <v>83.973067192526088</v>
      </c>
      <c r="GC339" s="517">
        <f t="shared" ca="1" si="1756"/>
        <v>138.37998707602554</v>
      </c>
      <c r="GD339" s="517">
        <f t="shared" ca="1" si="1756"/>
        <v>228.01787982400941</v>
      </c>
      <c r="GE339" s="517">
        <f t="shared" ca="1" si="1756"/>
        <v>375.64575846351642</v>
      </c>
      <c r="GF339" s="517">
        <f t="shared" ca="1" si="1756"/>
        <v>618.6177323307885</v>
      </c>
      <c r="GG339" s="517">
        <f t="shared" ca="1" si="1756"/>
        <v>1018.0507343510334</v>
      </c>
      <c r="GH339" s="517">
        <f t="shared" ca="1" si="1756"/>
        <v>1673.4175921033211</v>
      </c>
      <c r="GI339" s="517">
        <f t="shared" ca="1" si="1756"/>
        <v>2745.2037718913211</v>
      </c>
      <c r="GJ339" s="517">
        <f t="shared" ca="1" si="1756"/>
        <v>164247.64097178605</v>
      </c>
      <c r="GK339" s="517">
        <f t="shared" ca="1" si="1756"/>
        <v>164247.64097178605</v>
      </c>
      <c r="GL339" s="517">
        <f t="shared" ca="1" si="1756"/>
        <v>164247.64097178605</v>
      </c>
      <c r="GM339" s="517">
        <f t="shared" ca="1" si="1756"/>
        <v>164247.64097178605</v>
      </c>
      <c r="GN339" s="517">
        <f t="shared" ca="1" si="1756"/>
        <v>164247.64097178605</v>
      </c>
      <c r="GO339" s="517">
        <f t="shared" ca="1" si="1756"/>
        <v>164247.64097178605</v>
      </c>
      <c r="GP339" s="517">
        <f t="shared" ca="1" si="1756"/>
        <v>164247.64097178605</v>
      </c>
      <c r="GQ339" s="517">
        <f t="shared" ca="1" si="1756"/>
        <v>164247.64097178605</v>
      </c>
      <c r="GR339" s="517">
        <f t="shared" ca="1" si="1756"/>
        <v>164247.64097178605</v>
      </c>
      <c r="GS339" s="517">
        <f t="shared" ca="1" si="1756"/>
        <v>164247.64097178605</v>
      </c>
      <c r="GT339" s="403"/>
      <c r="GU339" s="519" t="str">
        <f ca="1">IF(demand-SUM(FY336:GS336)-SUM(FY339:GS339)-SUM(FY328:GS328)&lt;0.1,"OK","ERROR")</f>
        <v>OK</v>
      </c>
      <c r="GV339" s="19" t="s">
        <v>305</v>
      </c>
      <c r="GW339" s="125">
        <f>GV236</f>
        <v>2</v>
      </c>
      <c r="GX339" s="125" t="str">
        <f>GV237</f>
        <v>lei65</v>
      </c>
      <c r="GY339" s="224"/>
      <c r="GZ339" s="125"/>
      <c r="HA339" s="20"/>
      <c r="HB339" s="518">
        <f ca="1">HB337+HB338</f>
        <v>1902195.4103557786</v>
      </c>
      <c r="HC339" s="517">
        <f t="shared" ref="HC339:HV339" ca="1" si="1757">HC337+HC338</f>
        <v>42.053349578046664</v>
      </c>
      <c r="HD339" s="517">
        <f t="shared" ca="1" si="1757"/>
        <v>68.988023177159022</v>
      </c>
      <c r="HE339" s="517">
        <f t="shared" ca="1" si="1757"/>
        <v>113.17291937732244</v>
      </c>
      <c r="HF339" s="517">
        <f t="shared" ca="1" si="1757"/>
        <v>185.64549600007683</v>
      </c>
      <c r="HG339" s="517">
        <f t="shared" ca="1" si="1757"/>
        <v>304.48240266727601</v>
      </c>
      <c r="HH339" s="517">
        <f t="shared" ca="1" si="1757"/>
        <v>499.24629701354331</v>
      </c>
      <c r="HI339" s="517">
        <f t="shared" ca="1" si="1757"/>
        <v>818.16802479245007</v>
      </c>
      <c r="HJ339" s="517">
        <f t="shared" ca="1" si="1757"/>
        <v>1339.6211310259014</v>
      </c>
      <c r="HK339" s="517">
        <f t="shared" ca="1" si="1757"/>
        <v>2190.11826385118</v>
      </c>
      <c r="HL339" s="517">
        <f t="shared" ca="1" si="1757"/>
        <v>3571.6456879738457</v>
      </c>
      <c r="HM339" s="517">
        <f t="shared" ca="1" si="1757"/>
        <v>168508.76813854108</v>
      </c>
      <c r="HN339" s="517">
        <f t="shared" ca="1" si="1757"/>
        <v>168508.76813854108</v>
      </c>
      <c r="HO339" s="517">
        <f t="shared" ca="1" si="1757"/>
        <v>168508.76813854108</v>
      </c>
      <c r="HP339" s="517">
        <f t="shared" ca="1" si="1757"/>
        <v>168508.76813854108</v>
      </c>
      <c r="HQ339" s="517">
        <f t="shared" ca="1" si="1757"/>
        <v>168508.76813854108</v>
      </c>
      <c r="HR339" s="517">
        <f t="shared" ca="1" si="1757"/>
        <v>168508.76813854108</v>
      </c>
      <c r="HS339" s="517">
        <f t="shared" ca="1" si="1757"/>
        <v>168508.76813854108</v>
      </c>
      <c r="HT339" s="517">
        <f t="shared" ca="1" si="1757"/>
        <v>168508.76813854108</v>
      </c>
      <c r="HU339" s="517">
        <f t="shared" ca="1" si="1757"/>
        <v>168508.76813854108</v>
      </c>
      <c r="HV339" s="517">
        <f t="shared" ca="1" si="1757"/>
        <v>168508.76813854108</v>
      </c>
      <c r="HW339" s="403"/>
    </row>
    <row r="340" spans="1:231" ht="15"/>
    <row r="341" spans="1:231" ht="15">
      <c r="A341" s="211">
        <v>3</v>
      </c>
      <c r="AD341" s="211">
        <v>3</v>
      </c>
      <c r="BG341" s="211">
        <v>3</v>
      </c>
      <c r="CJ341" s="211">
        <v>3</v>
      </c>
      <c r="DM341" s="211">
        <v>3</v>
      </c>
      <c r="EP341" s="211">
        <v>3</v>
      </c>
      <c r="FS341" s="211">
        <v>3</v>
      </c>
      <c r="GV341" s="211">
        <v>3</v>
      </c>
    </row>
    <row r="342" spans="1:231" ht="15.75" thickBot="1">
      <c r="A342" s="211" t="str">
        <f>A$2</f>
        <v>work1834</v>
      </c>
      <c r="AD342" s="211" t="str">
        <f>AD$2</f>
        <v>shop1834</v>
      </c>
      <c r="BG342" s="211" t="str">
        <f>BG$2</f>
        <v>lei1834</v>
      </c>
      <c r="CJ342" s="211" t="str">
        <f>CJ$2</f>
        <v>work3564</v>
      </c>
      <c r="DM342" s="211" t="str">
        <f>DM$2</f>
        <v>shop3564</v>
      </c>
      <c r="EP342" s="211" t="str">
        <f>EP$2</f>
        <v>lei3564</v>
      </c>
      <c r="FS342" s="211" t="str">
        <f>FS$2</f>
        <v>shop65</v>
      </c>
      <c r="GV342" s="211" t="str">
        <f>GV$2</f>
        <v>lei65</v>
      </c>
    </row>
    <row r="343" spans="1:231" ht="15.75" thickBot="1">
      <c r="A343" s="126"/>
      <c r="B343" s="127" t="s">
        <v>84</v>
      </c>
      <c r="C343" s="127" t="s">
        <v>85</v>
      </c>
      <c r="D343" s="219" t="s">
        <v>103</v>
      </c>
      <c r="E343" s="127" t="s">
        <v>87</v>
      </c>
      <c r="F343" s="127" t="s">
        <v>86</v>
      </c>
      <c r="G343" s="128">
        <v>1</v>
      </c>
      <c r="H343" s="129">
        <v>2</v>
      </c>
      <c r="I343" s="129">
        <v>3</v>
      </c>
      <c r="J343" s="129">
        <v>4</v>
      </c>
      <c r="K343" s="129">
        <v>5</v>
      </c>
      <c r="L343" s="129">
        <v>6</v>
      </c>
      <c r="M343" s="129">
        <v>7</v>
      </c>
      <c r="N343" s="129">
        <v>8</v>
      </c>
      <c r="O343" s="129">
        <v>9</v>
      </c>
      <c r="P343" s="129">
        <v>10</v>
      </c>
      <c r="Q343" s="129">
        <v>11</v>
      </c>
      <c r="R343" s="129">
        <v>12</v>
      </c>
      <c r="S343" s="129">
        <v>13</v>
      </c>
      <c r="T343" s="129">
        <v>14</v>
      </c>
      <c r="U343" s="129">
        <v>15</v>
      </c>
      <c r="V343" s="129">
        <v>16</v>
      </c>
      <c r="W343" s="129">
        <v>17</v>
      </c>
      <c r="X343" s="129">
        <v>18</v>
      </c>
      <c r="Y343" s="129">
        <v>19</v>
      </c>
      <c r="Z343" s="129">
        <v>20</v>
      </c>
      <c r="AA343" s="130">
        <v>21</v>
      </c>
      <c r="AB343" s="215"/>
      <c r="AD343" s="126"/>
      <c r="AE343" s="127" t="s">
        <v>84</v>
      </c>
      <c r="AF343" s="127" t="s">
        <v>85</v>
      </c>
      <c r="AG343" s="219" t="s">
        <v>103</v>
      </c>
      <c r="AH343" s="127" t="s">
        <v>87</v>
      </c>
      <c r="AI343" s="127" t="s">
        <v>86</v>
      </c>
      <c r="AJ343" s="128">
        <v>1</v>
      </c>
      <c r="AK343" s="129">
        <v>2</v>
      </c>
      <c r="AL343" s="129">
        <v>3</v>
      </c>
      <c r="AM343" s="129">
        <v>4</v>
      </c>
      <c r="AN343" s="129">
        <v>5</v>
      </c>
      <c r="AO343" s="129">
        <v>6</v>
      </c>
      <c r="AP343" s="129">
        <v>7</v>
      </c>
      <c r="AQ343" s="129">
        <v>8</v>
      </c>
      <c r="AR343" s="129">
        <v>9</v>
      </c>
      <c r="AS343" s="129">
        <v>10</v>
      </c>
      <c r="AT343" s="129">
        <v>11</v>
      </c>
      <c r="AU343" s="129">
        <v>12</v>
      </c>
      <c r="AV343" s="129">
        <v>13</v>
      </c>
      <c r="AW343" s="129">
        <v>14</v>
      </c>
      <c r="AX343" s="129">
        <v>15</v>
      </c>
      <c r="AY343" s="129">
        <v>16</v>
      </c>
      <c r="AZ343" s="129">
        <v>17</v>
      </c>
      <c r="BA343" s="129">
        <v>18</v>
      </c>
      <c r="BB343" s="129">
        <v>19</v>
      </c>
      <c r="BC343" s="129">
        <v>20</v>
      </c>
      <c r="BD343" s="130">
        <v>21</v>
      </c>
      <c r="BE343" s="215"/>
      <c r="BG343" s="126"/>
      <c r="BH343" s="127" t="s">
        <v>84</v>
      </c>
      <c r="BI343" s="127" t="s">
        <v>85</v>
      </c>
      <c r="BJ343" s="219" t="s">
        <v>103</v>
      </c>
      <c r="BK343" s="127" t="s">
        <v>87</v>
      </c>
      <c r="BL343" s="127" t="s">
        <v>86</v>
      </c>
      <c r="BM343" s="128">
        <v>1</v>
      </c>
      <c r="BN343" s="129">
        <v>2</v>
      </c>
      <c r="BO343" s="129">
        <v>3</v>
      </c>
      <c r="BP343" s="129">
        <v>4</v>
      </c>
      <c r="BQ343" s="129">
        <v>5</v>
      </c>
      <c r="BR343" s="129">
        <v>6</v>
      </c>
      <c r="BS343" s="129">
        <v>7</v>
      </c>
      <c r="BT343" s="129">
        <v>8</v>
      </c>
      <c r="BU343" s="129">
        <v>9</v>
      </c>
      <c r="BV343" s="129">
        <v>10</v>
      </c>
      <c r="BW343" s="129">
        <v>11</v>
      </c>
      <c r="BX343" s="129">
        <v>12</v>
      </c>
      <c r="BY343" s="129">
        <v>13</v>
      </c>
      <c r="BZ343" s="129">
        <v>14</v>
      </c>
      <c r="CA343" s="129">
        <v>15</v>
      </c>
      <c r="CB343" s="129">
        <v>16</v>
      </c>
      <c r="CC343" s="129">
        <v>17</v>
      </c>
      <c r="CD343" s="129">
        <v>18</v>
      </c>
      <c r="CE343" s="129">
        <v>19</v>
      </c>
      <c r="CF343" s="129">
        <v>20</v>
      </c>
      <c r="CG343" s="130">
        <v>21</v>
      </c>
      <c r="CH343" s="215"/>
      <c r="CJ343" s="126"/>
      <c r="CK343" s="127" t="s">
        <v>84</v>
      </c>
      <c r="CL343" s="127" t="s">
        <v>85</v>
      </c>
      <c r="CM343" s="219" t="s">
        <v>103</v>
      </c>
      <c r="CN343" s="127" t="s">
        <v>87</v>
      </c>
      <c r="CO343" s="127" t="s">
        <v>86</v>
      </c>
      <c r="CP343" s="128">
        <v>1</v>
      </c>
      <c r="CQ343" s="129">
        <v>2</v>
      </c>
      <c r="CR343" s="129">
        <v>3</v>
      </c>
      <c r="CS343" s="129">
        <v>4</v>
      </c>
      <c r="CT343" s="129">
        <v>5</v>
      </c>
      <c r="CU343" s="129">
        <v>6</v>
      </c>
      <c r="CV343" s="129">
        <v>7</v>
      </c>
      <c r="CW343" s="129">
        <v>8</v>
      </c>
      <c r="CX343" s="129">
        <v>9</v>
      </c>
      <c r="CY343" s="129">
        <v>10</v>
      </c>
      <c r="CZ343" s="129">
        <v>11</v>
      </c>
      <c r="DA343" s="129">
        <v>12</v>
      </c>
      <c r="DB343" s="129">
        <v>13</v>
      </c>
      <c r="DC343" s="129">
        <v>14</v>
      </c>
      <c r="DD343" s="129">
        <v>15</v>
      </c>
      <c r="DE343" s="129">
        <v>16</v>
      </c>
      <c r="DF343" s="129">
        <v>17</v>
      </c>
      <c r="DG343" s="129">
        <v>18</v>
      </c>
      <c r="DH343" s="129">
        <v>19</v>
      </c>
      <c r="DI343" s="129">
        <v>20</v>
      </c>
      <c r="DJ343" s="130">
        <v>21</v>
      </c>
      <c r="DK343" s="215"/>
      <c r="DM343" s="126"/>
      <c r="DN343" s="127" t="s">
        <v>84</v>
      </c>
      <c r="DO343" s="127" t="s">
        <v>85</v>
      </c>
      <c r="DP343" s="219" t="s">
        <v>103</v>
      </c>
      <c r="DQ343" s="127" t="s">
        <v>87</v>
      </c>
      <c r="DR343" s="127" t="s">
        <v>86</v>
      </c>
      <c r="DS343" s="128">
        <v>1</v>
      </c>
      <c r="DT343" s="129">
        <v>2</v>
      </c>
      <c r="DU343" s="129">
        <v>3</v>
      </c>
      <c r="DV343" s="129">
        <v>4</v>
      </c>
      <c r="DW343" s="129">
        <v>5</v>
      </c>
      <c r="DX343" s="129">
        <v>6</v>
      </c>
      <c r="DY343" s="129">
        <v>7</v>
      </c>
      <c r="DZ343" s="129">
        <v>8</v>
      </c>
      <c r="EA343" s="129">
        <v>9</v>
      </c>
      <c r="EB343" s="129">
        <v>10</v>
      </c>
      <c r="EC343" s="129">
        <v>11</v>
      </c>
      <c r="ED343" s="129">
        <v>12</v>
      </c>
      <c r="EE343" s="129">
        <v>13</v>
      </c>
      <c r="EF343" s="129">
        <v>14</v>
      </c>
      <c r="EG343" s="129">
        <v>15</v>
      </c>
      <c r="EH343" s="129">
        <v>16</v>
      </c>
      <c r="EI343" s="129">
        <v>17</v>
      </c>
      <c r="EJ343" s="129">
        <v>18</v>
      </c>
      <c r="EK343" s="129">
        <v>19</v>
      </c>
      <c r="EL343" s="129">
        <v>20</v>
      </c>
      <c r="EM343" s="130">
        <v>21</v>
      </c>
      <c r="EN343" s="215"/>
      <c r="EP343" s="126"/>
      <c r="EQ343" s="127" t="s">
        <v>84</v>
      </c>
      <c r="ER343" s="127" t="s">
        <v>85</v>
      </c>
      <c r="ES343" s="219" t="s">
        <v>103</v>
      </c>
      <c r="ET343" s="127" t="s">
        <v>87</v>
      </c>
      <c r="EU343" s="127" t="s">
        <v>86</v>
      </c>
      <c r="EV343" s="128">
        <v>1</v>
      </c>
      <c r="EW343" s="129">
        <v>2</v>
      </c>
      <c r="EX343" s="129">
        <v>3</v>
      </c>
      <c r="EY343" s="129">
        <v>4</v>
      </c>
      <c r="EZ343" s="129">
        <v>5</v>
      </c>
      <c r="FA343" s="129">
        <v>6</v>
      </c>
      <c r="FB343" s="129">
        <v>7</v>
      </c>
      <c r="FC343" s="129">
        <v>8</v>
      </c>
      <c r="FD343" s="129">
        <v>9</v>
      </c>
      <c r="FE343" s="129">
        <v>10</v>
      </c>
      <c r="FF343" s="129">
        <v>11</v>
      </c>
      <c r="FG343" s="129">
        <v>12</v>
      </c>
      <c r="FH343" s="129">
        <v>13</v>
      </c>
      <c r="FI343" s="129">
        <v>14</v>
      </c>
      <c r="FJ343" s="129">
        <v>15</v>
      </c>
      <c r="FK343" s="129">
        <v>16</v>
      </c>
      <c r="FL343" s="129">
        <v>17</v>
      </c>
      <c r="FM343" s="129">
        <v>18</v>
      </c>
      <c r="FN343" s="129">
        <v>19</v>
      </c>
      <c r="FO343" s="129">
        <v>20</v>
      </c>
      <c r="FP343" s="130">
        <v>21</v>
      </c>
      <c r="FQ343" s="215"/>
      <c r="FS343" s="126"/>
      <c r="FT343" s="127" t="s">
        <v>84</v>
      </c>
      <c r="FU343" s="127" t="s">
        <v>85</v>
      </c>
      <c r="FV343" s="219" t="s">
        <v>103</v>
      </c>
      <c r="FW343" s="127" t="s">
        <v>87</v>
      </c>
      <c r="FX343" s="127" t="s">
        <v>86</v>
      </c>
      <c r="FY343" s="128">
        <v>1</v>
      </c>
      <c r="FZ343" s="129">
        <v>2</v>
      </c>
      <c r="GA343" s="129">
        <v>3</v>
      </c>
      <c r="GB343" s="129">
        <v>4</v>
      </c>
      <c r="GC343" s="129">
        <v>5</v>
      </c>
      <c r="GD343" s="129">
        <v>6</v>
      </c>
      <c r="GE343" s="129">
        <v>7</v>
      </c>
      <c r="GF343" s="129">
        <v>8</v>
      </c>
      <c r="GG343" s="129">
        <v>9</v>
      </c>
      <c r="GH343" s="129">
        <v>10</v>
      </c>
      <c r="GI343" s="129">
        <v>11</v>
      </c>
      <c r="GJ343" s="129">
        <v>12</v>
      </c>
      <c r="GK343" s="129">
        <v>13</v>
      </c>
      <c r="GL343" s="129">
        <v>14</v>
      </c>
      <c r="GM343" s="129">
        <v>15</v>
      </c>
      <c r="GN343" s="129">
        <v>16</v>
      </c>
      <c r="GO343" s="129">
        <v>17</v>
      </c>
      <c r="GP343" s="129">
        <v>18</v>
      </c>
      <c r="GQ343" s="129">
        <v>19</v>
      </c>
      <c r="GR343" s="129">
        <v>20</v>
      </c>
      <c r="GS343" s="130">
        <v>21</v>
      </c>
      <c r="GT343" s="215"/>
      <c r="GV343" s="126"/>
      <c r="GW343" s="127" t="s">
        <v>84</v>
      </c>
      <c r="GX343" s="127" t="s">
        <v>85</v>
      </c>
      <c r="GY343" s="219" t="s">
        <v>103</v>
      </c>
      <c r="GZ343" s="127" t="s">
        <v>87</v>
      </c>
      <c r="HA343" s="127" t="s">
        <v>86</v>
      </c>
      <c r="HB343" s="128">
        <v>1</v>
      </c>
      <c r="HC343" s="129">
        <v>2</v>
      </c>
      <c r="HD343" s="129">
        <v>3</v>
      </c>
      <c r="HE343" s="129">
        <v>4</v>
      </c>
      <c r="HF343" s="129">
        <v>5</v>
      </c>
      <c r="HG343" s="129">
        <v>6</v>
      </c>
      <c r="HH343" s="129">
        <v>7</v>
      </c>
      <c r="HI343" s="129">
        <v>8</v>
      </c>
      <c r="HJ343" s="129">
        <v>9</v>
      </c>
      <c r="HK343" s="129">
        <v>10</v>
      </c>
      <c r="HL343" s="129">
        <v>11</v>
      </c>
      <c r="HM343" s="129">
        <v>12</v>
      </c>
      <c r="HN343" s="129">
        <v>13</v>
      </c>
      <c r="HO343" s="129">
        <v>14</v>
      </c>
      <c r="HP343" s="129">
        <v>15</v>
      </c>
      <c r="HQ343" s="129">
        <v>16</v>
      </c>
      <c r="HR343" s="129">
        <v>17</v>
      </c>
      <c r="HS343" s="129">
        <v>18</v>
      </c>
      <c r="HT343" s="129">
        <v>19</v>
      </c>
      <c r="HU343" s="129">
        <v>20</v>
      </c>
      <c r="HV343" s="130">
        <v>21</v>
      </c>
      <c r="HW343" s="215"/>
    </row>
    <row r="344" spans="1:231" ht="15">
      <c r="A344" s="10" t="s">
        <v>13</v>
      </c>
      <c r="B344" s="120">
        <f>A341</f>
        <v>3</v>
      </c>
      <c r="C344" s="120" t="str">
        <f>A342</f>
        <v>work1834</v>
      </c>
      <c r="D344" s="220"/>
      <c r="E344" s="120">
        <v>1</v>
      </c>
      <c r="F344" s="11"/>
      <c r="G344" s="36">
        <f ca="1">INDEX(INDIRECT("in_input"&amp;$B344),$E344,G$28)</f>
        <v>3</v>
      </c>
      <c r="H344" s="22">
        <f ca="1">INDEX(INDIRECT("in_input"&amp;$B344),$E344,H$28)</f>
        <v>3</v>
      </c>
      <c r="I344" s="22">
        <f ca="1">INDEX(INDIRECT("in_input"&amp;$B344),$E344,I$28)</f>
        <v>3</v>
      </c>
      <c r="J344" s="22">
        <f ca="1">INDEX(INDIRECT("in_input"&amp;$B344),$E344,J$28)</f>
        <v>3</v>
      </c>
      <c r="K344" s="22">
        <f ca="1">INDEX(INDIRECT("in_input"&amp;$B344),$E344,K$28)</f>
        <v>3</v>
      </c>
      <c r="L344" s="22">
        <f ca="1">INDEX(INDIRECT("in_input"&amp;$B344),$E344,L$28)</f>
        <v>3</v>
      </c>
      <c r="M344" s="22">
        <f ca="1">INDEX(INDIRECT("in_input"&amp;$B344),$E344,M$28)</f>
        <v>3</v>
      </c>
      <c r="N344" s="22">
        <f ca="1">INDEX(INDIRECT("in_input"&amp;$B344),$E344,N$28)</f>
        <v>3</v>
      </c>
      <c r="O344" s="22">
        <f ca="1">INDEX(INDIRECT("in_input"&amp;$B344),$E344,O$28)</f>
        <v>3</v>
      </c>
      <c r="P344" s="22">
        <f ca="1">INDEX(INDIRECT("in_input"&amp;$B344),$E344,P$28)</f>
        <v>3</v>
      </c>
      <c r="Q344" s="22">
        <f ca="1">INDEX(INDIRECT("in_input"&amp;$B344),$E344,Q$28)</f>
        <v>3</v>
      </c>
      <c r="R344" s="22">
        <f ca="1">INDEX(INDIRECT("in_input"&amp;$B344),$E344,R$28)</f>
        <v>3</v>
      </c>
      <c r="S344" s="22">
        <f ca="1">INDEX(INDIRECT("in_input"&amp;$B344),$E344,S$28)</f>
        <v>3</v>
      </c>
      <c r="T344" s="22">
        <f ca="1">INDEX(INDIRECT("in_input"&amp;$B344),$E344,T$28)</f>
        <v>3</v>
      </c>
      <c r="U344" s="22">
        <f ca="1">INDEX(INDIRECT("in_input"&amp;$B344),$E344,U$28)</f>
        <v>3</v>
      </c>
      <c r="V344" s="22">
        <f ca="1">INDEX(INDIRECT("in_input"&amp;$B344),$E344,V$28)</f>
        <v>3</v>
      </c>
      <c r="W344" s="22">
        <f ca="1">INDEX(INDIRECT("in_input"&amp;$B344),$E344,W$28)</f>
        <v>3</v>
      </c>
      <c r="X344" s="22">
        <f ca="1">INDEX(INDIRECT("in_input"&amp;$B344),$E344,X$28)</f>
        <v>3</v>
      </c>
      <c r="Y344" s="22">
        <f ca="1">INDEX(INDIRECT("in_input"&amp;$B344),$E344,Y$28)</f>
        <v>3</v>
      </c>
      <c r="Z344" s="22">
        <f ca="1">INDEX(INDIRECT("in_input"&amp;$B344),$E344,Z$28)</f>
        <v>3</v>
      </c>
      <c r="AA344" s="23">
        <f ca="1">INDEX(INDIRECT("in_input"&amp;$B344),$E344,AA$28)</f>
        <v>3</v>
      </c>
      <c r="AB344" s="203"/>
      <c r="AD344" s="10" t="s">
        <v>13</v>
      </c>
      <c r="AE344" s="120">
        <f>AD341</f>
        <v>3</v>
      </c>
      <c r="AF344" s="120" t="str">
        <f>AD342</f>
        <v>shop1834</v>
      </c>
      <c r="AG344" s="220"/>
      <c r="AH344" s="120">
        <v>1</v>
      </c>
      <c r="AI344" s="11"/>
      <c r="AJ344" s="36">
        <f ca="1">INDEX(INDIRECT("in_input"&amp;$B344),$E344,AJ$28)</f>
        <v>3</v>
      </c>
      <c r="AK344" s="22">
        <f ca="1">INDEX(INDIRECT("in_input"&amp;$B344),$E344,AK$28)</f>
        <v>3</v>
      </c>
      <c r="AL344" s="22">
        <f ca="1">INDEX(INDIRECT("in_input"&amp;$B344),$E344,AL$28)</f>
        <v>3</v>
      </c>
      <c r="AM344" s="22">
        <f ca="1">INDEX(INDIRECT("in_input"&amp;$B344),$E344,AM$28)</f>
        <v>3</v>
      </c>
      <c r="AN344" s="22">
        <f ca="1">INDEX(INDIRECT("in_input"&amp;$B344),$E344,AN$28)</f>
        <v>3</v>
      </c>
      <c r="AO344" s="22">
        <f ca="1">INDEX(INDIRECT("in_input"&amp;$B344),$E344,AO$28)</f>
        <v>3</v>
      </c>
      <c r="AP344" s="22">
        <f ca="1">INDEX(INDIRECT("in_input"&amp;$B344),$E344,AP$28)</f>
        <v>3</v>
      </c>
      <c r="AQ344" s="22">
        <f ca="1">INDEX(INDIRECT("in_input"&amp;$B344),$E344,AQ$28)</f>
        <v>3</v>
      </c>
      <c r="AR344" s="22">
        <f ca="1">INDEX(INDIRECT("in_input"&amp;$B344),$E344,AR$28)</f>
        <v>3</v>
      </c>
      <c r="AS344" s="22">
        <f ca="1">INDEX(INDIRECT("in_input"&amp;$B344),$E344,AS$28)</f>
        <v>3</v>
      </c>
      <c r="AT344" s="22">
        <f ca="1">INDEX(INDIRECT("in_input"&amp;$B344),$E344,AT$28)</f>
        <v>3</v>
      </c>
      <c r="AU344" s="22">
        <f ca="1">INDEX(INDIRECT("in_input"&amp;$B344),$E344,AU$28)</f>
        <v>3</v>
      </c>
      <c r="AV344" s="22">
        <f ca="1">INDEX(INDIRECT("in_input"&amp;$B344),$E344,AV$28)</f>
        <v>3</v>
      </c>
      <c r="AW344" s="22">
        <f ca="1">INDEX(INDIRECT("in_input"&amp;$B344),$E344,AW$28)</f>
        <v>3</v>
      </c>
      <c r="AX344" s="22">
        <f ca="1">INDEX(INDIRECT("in_input"&amp;$B344),$E344,AX$28)</f>
        <v>3</v>
      </c>
      <c r="AY344" s="22">
        <f ca="1">INDEX(INDIRECT("in_input"&amp;$B344),$E344,AY$28)</f>
        <v>3</v>
      </c>
      <c r="AZ344" s="22">
        <f ca="1">INDEX(INDIRECT("in_input"&amp;$B344),$E344,AZ$28)</f>
        <v>3</v>
      </c>
      <c r="BA344" s="22">
        <f ca="1">INDEX(INDIRECT("in_input"&amp;$B344),$E344,BA$28)</f>
        <v>3</v>
      </c>
      <c r="BB344" s="22">
        <f ca="1">INDEX(INDIRECT("in_input"&amp;$B344),$E344,BB$28)</f>
        <v>3</v>
      </c>
      <c r="BC344" s="22">
        <f ca="1">INDEX(INDIRECT("in_input"&amp;$B344),$E344,BC$28)</f>
        <v>3</v>
      </c>
      <c r="BD344" s="23">
        <f ca="1">INDEX(INDIRECT("in_input"&amp;$B344),$E344,BD$28)</f>
        <v>3</v>
      </c>
      <c r="BE344" s="203"/>
      <c r="BG344" s="10" t="s">
        <v>13</v>
      </c>
      <c r="BH344" s="120">
        <f>BG341</f>
        <v>3</v>
      </c>
      <c r="BI344" s="120" t="str">
        <f>BG342</f>
        <v>lei1834</v>
      </c>
      <c r="BJ344" s="220"/>
      <c r="BK344" s="120">
        <v>1</v>
      </c>
      <c r="BL344" s="11"/>
      <c r="BM344" s="36">
        <f ca="1">INDEX(INDIRECT("in_input"&amp;$B344),$E344,BM$28)</f>
        <v>3</v>
      </c>
      <c r="BN344" s="22">
        <f ca="1">INDEX(INDIRECT("in_input"&amp;$B344),$E344,BN$28)</f>
        <v>3</v>
      </c>
      <c r="BO344" s="22">
        <f ca="1">INDEX(INDIRECT("in_input"&amp;$B344),$E344,BO$28)</f>
        <v>3</v>
      </c>
      <c r="BP344" s="22">
        <f ca="1">INDEX(INDIRECT("in_input"&amp;$B344),$E344,BP$28)</f>
        <v>3</v>
      </c>
      <c r="BQ344" s="22">
        <f ca="1">INDEX(INDIRECT("in_input"&amp;$B344),$E344,BQ$28)</f>
        <v>3</v>
      </c>
      <c r="BR344" s="22">
        <f ca="1">INDEX(INDIRECT("in_input"&amp;$B344),$E344,BR$28)</f>
        <v>3</v>
      </c>
      <c r="BS344" s="22">
        <f ca="1">INDEX(INDIRECT("in_input"&amp;$B344),$E344,BS$28)</f>
        <v>3</v>
      </c>
      <c r="BT344" s="22">
        <f ca="1">INDEX(INDIRECT("in_input"&amp;$B344),$E344,BT$28)</f>
        <v>3</v>
      </c>
      <c r="BU344" s="22">
        <f ca="1">INDEX(INDIRECT("in_input"&amp;$B344),$E344,BU$28)</f>
        <v>3</v>
      </c>
      <c r="BV344" s="22">
        <f ca="1">INDEX(INDIRECT("in_input"&amp;$B344),$E344,BV$28)</f>
        <v>3</v>
      </c>
      <c r="BW344" s="22">
        <f ca="1">INDEX(INDIRECT("in_input"&amp;$B344),$E344,BW$28)</f>
        <v>3</v>
      </c>
      <c r="BX344" s="22">
        <f ca="1">INDEX(INDIRECT("in_input"&amp;$B344),$E344,BX$28)</f>
        <v>3</v>
      </c>
      <c r="BY344" s="22">
        <f ca="1">INDEX(INDIRECT("in_input"&amp;$B344),$E344,BY$28)</f>
        <v>3</v>
      </c>
      <c r="BZ344" s="22">
        <f ca="1">INDEX(INDIRECT("in_input"&amp;$B344),$E344,BZ$28)</f>
        <v>3</v>
      </c>
      <c r="CA344" s="22">
        <f ca="1">INDEX(INDIRECT("in_input"&amp;$B344),$E344,CA$28)</f>
        <v>3</v>
      </c>
      <c r="CB344" s="22">
        <f ca="1">INDEX(INDIRECT("in_input"&amp;$B344),$E344,CB$28)</f>
        <v>3</v>
      </c>
      <c r="CC344" s="22">
        <f ca="1">INDEX(INDIRECT("in_input"&amp;$B344),$E344,CC$28)</f>
        <v>3</v>
      </c>
      <c r="CD344" s="22">
        <f ca="1">INDEX(INDIRECT("in_input"&amp;$B344),$E344,CD$28)</f>
        <v>3</v>
      </c>
      <c r="CE344" s="22">
        <f ca="1">INDEX(INDIRECT("in_input"&amp;$B344),$E344,CE$28)</f>
        <v>3</v>
      </c>
      <c r="CF344" s="22">
        <f ca="1">INDEX(INDIRECT("in_input"&amp;$B344),$E344,CF$28)</f>
        <v>3</v>
      </c>
      <c r="CG344" s="23">
        <f ca="1">INDEX(INDIRECT("in_input"&amp;$B344),$E344,CG$28)</f>
        <v>3</v>
      </c>
      <c r="CH344" s="203"/>
      <c r="CJ344" s="10" t="s">
        <v>13</v>
      </c>
      <c r="CK344" s="120">
        <f>CJ341</f>
        <v>3</v>
      </c>
      <c r="CL344" s="120" t="str">
        <f>CJ342</f>
        <v>work3564</v>
      </c>
      <c r="CM344" s="220"/>
      <c r="CN344" s="120">
        <v>1</v>
      </c>
      <c r="CO344" s="11"/>
      <c r="CP344" s="36">
        <f ca="1">INDEX(INDIRECT("in_input"&amp;$B344),$E344,CP$28)</f>
        <v>3</v>
      </c>
      <c r="CQ344" s="22">
        <f ca="1">INDEX(INDIRECT("in_input"&amp;$B344),$E344,CQ$28)</f>
        <v>3</v>
      </c>
      <c r="CR344" s="22">
        <f ca="1">INDEX(INDIRECT("in_input"&amp;$B344),$E344,CR$28)</f>
        <v>3</v>
      </c>
      <c r="CS344" s="22">
        <f ca="1">INDEX(INDIRECT("in_input"&amp;$B344),$E344,CS$28)</f>
        <v>3</v>
      </c>
      <c r="CT344" s="22">
        <f ca="1">INDEX(INDIRECT("in_input"&amp;$B344),$E344,CT$28)</f>
        <v>3</v>
      </c>
      <c r="CU344" s="22">
        <f ca="1">INDEX(INDIRECT("in_input"&amp;$B344),$E344,CU$28)</f>
        <v>3</v>
      </c>
      <c r="CV344" s="22">
        <f ca="1">INDEX(INDIRECT("in_input"&amp;$B344),$E344,CV$28)</f>
        <v>3</v>
      </c>
      <c r="CW344" s="22">
        <f ca="1">INDEX(INDIRECT("in_input"&amp;$B344),$E344,CW$28)</f>
        <v>3</v>
      </c>
      <c r="CX344" s="22">
        <f ca="1">INDEX(INDIRECT("in_input"&amp;$B344),$E344,CX$28)</f>
        <v>3</v>
      </c>
      <c r="CY344" s="22">
        <f ca="1">INDEX(INDIRECT("in_input"&amp;$B344),$E344,CY$28)</f>
        <v>3</v>
      </c>
      <c r="CZ344" s="22">
        <f ca="1">INDEX(INDIRECT("in_input"&amp;$B344),$E344,CZ$28)</f>
        <v>3</v>
      </c>
      <c r="DA344" s="22">
        <f ca="1">INDEX(INDIRECT("in_input"&amp;$B344),$E344,DA$28)</f>
        <v>3</v>
      </c>
      <c r="DB344" s="22">
        <f ca="1">INDEX(INDIRECT("in_input"&amp;$B344),$E344,DB$28)</f>
        <v>3</v>
      </c>
      <c r="DC344" s="22">
        <f ca="1">INDEX(INDIRECT("in_input"&amp;$B344),$E344,DC$28)</f>
        <v>3</v>
      </c>
      <c r="DD344" s="22">
        <f ca="1">INDEX(INDIRECT("in_input"&amp;$B344),$E344,DD$28)</f>
        <v>3</v>
      </c>
      <c r="DE344" s="22">
        <f ca="1">INDEX(INDIRECT("in_input"&amp;$B344),$E344,DE$28)</f>
        <v>3</v>
      </c>
      <c r="DF344" s="22">
        <f ca="1">INDEX(INDIRECT("in_input"&amp;$B344),$E344,DF$28)</f>
        <v>3</v>
      </c>
      <c r="DG344" s="22">
        <f ca="1">INDEX(INDIRECT("in_input"&amp;$B344),$E344,DG$28)</f>
        <v>3</v>
      </c>
      <c r="DH344" s="22">
        <f ca="1">INDEX(INDIRECT("in_input"&amp;$B344),$E344,DH$28)</f>
        <v>3</v>
      </c>
      <c r="DI344" s="22">
        <f ca="1">INDEX(INDIRECT("in_input"&amp;$B344),$E344,DI$28)</f>
        <v>3</v>
      </c>
      <c r="DJ344" s="23">
        <f ca="1">INDEX(INDIRECT("in_input"&amp;$B344),$E344,DJ$28)</f>
        <v>3</v>
      </c>
      <c r="DK344" s="203"/>
      <c r="DM344" s="10" t="s">
        <v>13</v>
      </c>
      <c r="DN344" s="120">
        <f>DM341</f>
        <v>3</v>
      </c>
      <c r="DO344" s="120" t="str">
        <f>DM342</f>
        <v>shop3564</v>
      </c>
      <c r="DP344" s="220"/>
      <c r="DQ344" s="120">
        <v>1</v>
      </c>
      <c r="DR344" s="11"/>
      <c r="DS344" s="36">
        <f ca="1">INDEX(INDIRECT("in_input"&amp;$B344),$E344,DS$28)</f>
        <v>3</v>
      </c>
      <c r="DT344" s="22">
        <f ca="1">INDEX(INDIRECT("in_input"&amp;$B344),$E344,DT$28)</f>
        <v>3</v>
      </c>
      <c r="DU344" s="22">
        <f ca="1">INDEX(INDIRECT("in_input"&amp;$B344),$E344,DU$28)</f>
        <v>3</v>
      </c>
      <c r="DV344" s="22">
        <f ca="1">INDEX(INDIRECT("in_input"&amp;$B344),$E344,DV$28)</f>
        <v>3</v>
      </c>
      <c r="DW344" s="22">
        <f ca="1">INDEX(INDIRECT("in_input"&amp;$B344),$E344,DW$28)</f>
        <v>3</v>
      </c>
      <c r="DX344" s="22">
        <f ca="1">INDEX(INDIRECT("in_input"&amp;$B344),$E344,DX$28)</f>
        <v>3</v>
      </c>
      <c r="DY344" s="22">
        <f ca="1">INDEX(INDIRECT("in_input"&amp;$B344),$E344,DY$28)</f>
        <v>3</v>
      </c>
      <c r="DZ344" s="22">
        <f ca="1">INDEX(INDIRECT("in_input"&amp;$B344),$E344,DZ$28)</f>
        <v>3</v>
      </c>
      <c r="EA344" s="22">
        <f ca="1">INDEX(INDIRECT("in_input"&amp;$B344),$E344,EA$28)</f>
        <v>3</v>
      </c>
      <c r="EB344" s="22">
        <f ca="1">INDEX(INDIRECT("in_input"&amp;$B344),$E344,EB$28)</f>
        <v>3</v>
      </c>
      <c r="EC344" s="22">
        <f ca="1">INDEX(INDIRECT("in_input"&amp;$B344),$E344,EC$28)</f>
        <v>3</v>
      </c>
      <c r="ED344" s="22">
        <f ca="1">INDEX(INDIRECT("in_input"&amp;$B344),$E344,ED$28)</f>
        <v>3</v>
      </c>
      <c r="EE344" s="22">
        <f ca="1">INDEX(INDIRECT("in_input"&amp;$B344),$E344,EE$28)</f>
        <v>3</v>
      </c>
      <c r="EF344" s="22">
        <f ca="1">INDEX(INDIRECT("in_input"&amp;$B344),$E344,EF$28)</f>
        <v>3</v>
      </c>
      <c r="EG344" s="22">
        <f ca="1">INDEX(INDIRECT("in_input"&amp;$B344),$E344,EG$28)</f>
        <v>3</v>
      </c>
      <c r="EH344" s="22">
        <f ca="1">INDEX(INDIRECT("in_input"&amp;$B344),$E344,EH$28)</f>
        <v>3</v>
      </c>
      <c r="EI344" s="22">
        <f ca="1">INDEX(INDIRECT("in_input"&amp;$B344),$E344,EI$28)</f>
        <v>3</v>
      </c>
      <c r="EJ344" s="22">
        <f ca="1">INDEX(INDIRECT("in_input"&amp;$B344),$E344,EJ$28)</f>
        <v>3</v>
      </c>
      <c r="EK344" s="22">
        <f ca="1">INDEX(INDIRECT("in_input"&amp;$B344),$E344,EK$28)</f>
        <v>3</v>
      </c>
      <c r="EL344" s="22">
        <f ca="1">INDEX(INDIRECT("in_input"&amp;$B344),$E344,EL$28)</f>
        <v>3</v>
      </c>
      <c r="EM344" s="23">
        <f ca="1">INDEX(INDIRECT("in_input"&amp;$B344),$E344,EM$28)</f>
        <v>3</v>
      </c>
      <c r="EN344" s="203"/>
      <c r="EP344" s="10" t="s">
        <v>13</v>
      </c>
      <c r="EQ344" s="120">
        <f>EP341</f>
        <v>3</v>
      </c>
      <c r="ER344" s="120" t="str">
        <f>EP342</f>
        <v>lei3564</v>
      </c>
      <c r="ES344" s="220"/>
      <c r="ET344" s="120">
        <v>1</v>
      </c>
      <c r="EU344" s="11"/>
      <c r="EV344" s="36">
        <f ca="1">INDEX(INDIRECT("in_input"&amp;$B344),$E344,EV$28)</f>
        <v>3</v>
      </c>
      <c r="EW344" s="22">
        <f ca="1">INDEX(INDIRECT("in_input"&amp;$B344),$E344,EW$28)</f>
        <v>3</v>
      </c>
      <c r="EX344" s="22">
        <f ca="1">INDEX(INDIRECT("in_input"&amp;$B344),$E344,EX$28)</f>
        <v>3</v>
      </c>
      <c r="EY344" s="22">
        <f ca="1">INDEX(INDIRECT("in_input"&amp;$B344),$E344,EY$28)</f>
        <v>3</v>
      </c>
      <c r="EZ344" s="22">
        <f ca="1">INDEX(INDIRECT("in_input"&amp;$B344),$E344,EZ$28)</f>
        <v>3</v>
      </c>
      <c r="FA344" s="22">
        <f ca="1">INDEX(INDIRECT("in_input"&amp;$B344),$E344,FA$28)</f>
        <v>3</v>
      </c>
      <c r="FB344" s="22">
        <f ca="1">INDEX(INDIRECT("in_input"&amp;$B344),$E344,FB$28)</f>
        <v>3</v>
      </c>
      <c r="FC344" s="22">
        <f ca="1">INDEX(INDIRECT("in_input"&amp;$B344),$E344,FC$28)</f>
        <v>3</v>
      </c>
      <c r="FD344" s="22">
        <f ca="1">INDEX(INDIRECT("in_input"&amp;$B344),$E344,FD$28)</f>
        <v>3</v>
      </c>
      <c r="FE344" s="22">
        <f ca="1">INDEX(INDIRECT("in_input"&amp;$B344),$E344,FE$28)</f>
        <v>3</v>
      </c>
      <c r="FF344" s="22">
        <f ca="1">INDEX(INDIRECT("in_input"&amp;$B344),$E344,FF$28)</f>
        <v>3</v>
      </c>
      <c r="FG344" s="22">
        <f ca="1">INDEX(INDIRECT("in_input"&amp;$B344),$E344,FG$28)</f>
        <v>3</v>
      </c>
      <c r="FH344" s="22">
        <f ca="1">INDEX(INDIRECT("in_input"&amp;$B344),$E344,FH$28)</f>
        <v>3</v>
      </c>
      <c r="FI344" s="22">
        <f ca="1">INDEX(INDIRECT("in_input"&amp;$B344),$E344,FI$28)</f>
        <v>3</v>
      </c>
      <c r="FJ344" s="22">
        <f ca="1">INDEX(INDIRECT("in_input"&amp;$B344),$E344,FJ$28)</f>
        <v>3</v>
      </c>
      <c r="FK344" s="22">
        <f ca="1">INDEX(INDIRECT("in_input"&amp;$B344),$E344,FK$28)</f>
        <v>3</v>
      </c>
      <c r="FL344" s="22">
        <f ca="1">INDEX(INDIRECT("in_input"&amp;$B344),$E344,FL$28)</f>
        <v>3</v>
      </c>
      <c r="FM344" s="22">
        <f ca="1">INDEX(INDIRECT("in_input"&amp;$B344),$E344,FM$28)</f>
        <v>3</v>
      </c>
      <c r="FN344" s="22">
        <f ca="1">INDEX(INDIRECT("in_input"&amp;$B344),$E344,FN$28)</f>
        <v>3</v>
      </c>
      <c r="FO344" s="22">
        <f ca="1">INDEX(INDIRECT("in_input"&amp;$B344),$E344,FO$28)</f>
        <v>3</v>
      </c>
      <c r="FP344" s="23">
        <f ca="1">INDEX(INDIRECT("in_input"&amp;$B344),$E344,FP$28)</f>
        <v>3</v>
      </c>
      <c r="FQ344" s="203"/>
      <c r="FS344" s="10" t="s">
        <v>13</v>
      </c>
      <c r="FT344" s="120">
        <f>FS341</f>
        <v>3</v>
      </c>
      <c r="FU344" s="120" t="str">
        <f>FS342</f>
        <v>shop65</v>
      </c>
      <c r="FV344" s="220"/>
      <c r="FW344" s="120">
        <v>1</v>
      </c>
      <c r="FX344" s="11"/>
      <c r="FY344" s="36">
        <f ca="1">INDEX(INDIRECT("in_input"&amp;$B344),$E344,FY$28)</f>
        <v>3</v>
      </c>
      <c r="FZ344" s="22">
        <f ca="1">INDEX(INDIRECT("in_input"&amp;$B344),$E344,FZ$28)</f>
        <v>3</v>
      </c>
      <c r="GA344" s="22">
        <f ca="1">INDEX(INDIRECT("in_input"&amp;$B344),$E344,GA$28)</f>
        <v>3</v>
      </c>
      <c r="GB344" s="22">
        <f ca="1">INDEX(INDIRECT("in_input"&amp;$B344),$E344,GB$28)</f>
        <v>3</v>
      </c>
      <c r="GC344" s="22">
        <f ca="1">INDEX(INDIRECT("in_input"&amp;$B344),$E344,GC$28)</f>
        <v>3</v>
      </c>
      <c r="GD344" s="22">
        <f ca="1">INDEX(INDIRECT("in_input"&amp;$B344),$E344,GD$28)</f>
        <v>3</v>
      </c>
      <c r="GE344" s="22">
        <f ca="1">INDEX(INDIRECT("in_input"&amp;$B344),$E344,GE$28)</f>
        <v>3</v>
      </c>
      <c r="GF344" s="22">
        <f ca="1">INDEX(INDIRECT("in_input"&amp;$B344),$E344,GF$28)</f>
        <v>3</v>
      </c>
      <c r="GG344" s="22">
        <f ca="1">INDEX(INDIRECT("in_input"&amp;$B344),$E344,GG$28)</f>
        <v>3</v>
      </c>
      <c r="GH344" s="22">
        <f ca="1">INDEX(INDIRECT("in_input"&amp;$B344),$E344,GH$28)</f>
        <v>3</v>
      </c>
      <c r="GI344" s="22">
        <f ca="1">INDEX(INDIRECT("in_input"&amp;$B344),$E344,GI$28)</f>
        <v>3</v>
      </c>
      <c r="GJ344" s="22">
        <f ca="1">INDEX(INDIRECT("in_input"&amp;$B344),$E344,GJ$28)</f>
        <v>3</v>
      </c>
      <c r="GK344" s="22">
        <f ca="1">INDEX(INDIRECT("in_input"&amp;$B344),$E344,GK$28)</f>
        <v>3</v>
      </c>
      <c r="GL344" s="22">
        <f ca="1">INDEX(INDIRECT("in_input"&amp;$B344),$E344,GL$28)</f>
        <v>3</v>
      </c>
      <c r="GM344" s="22">
        <f ca="1">INDEX(INDIRECT("in_input"&amp;$B344),$E344,GM$28)</f>
        <v>3</v>
      </c>
      <c r="GN344" s="22">
        <f ca="1">INDEX(INDIRECT("in_input"&amp;$B344),$E344,GN$28)</f>
        <v>3</v>
      </c>
      <c r="GO344" s="22">
        <f ca="1">INDEX(INDIRECT("in_input"&amp;$B344),$E344,GO$28)</f>
        <v>3</v>
      </c>
      <c r="GP344" s="22">
        <f ca="1">INDEX(INDIRECT("in_input"&amp;$B344),$E344,GP$28)</f>
        <v>3</v>
      </c>
      <c r="GQ344" s="22">
        <f ca="1">INDEX(INDIRECT("in_input"&amp;$B344),$E344,GQ$28)</f>
        <v>3</v>
      </c>
      <c r="GR344" s="22">
        <f ca="1">INDEX(INDIRECT("in_input"&amp;$B344),$E344,GR$28)</f>
        <v>3</v>
      </c>
      <c r="GS344" s="23">
        <f ca="1">INDEX(INDIRECT("in_input"&amp;$B344),$E344,GS$28)</f>
        <v>3</v>
      </c>
      <c r="GT344" s="203"/>
      <c r="GV344" s="10" t="s">
        <v>13</v>
      </c>
      <c r="GW344" s="120">
        <f>GV341</f>
        <v>3</v>
      </c>
      <c r="GX344" s="120" t="str">
        <f>GV342</f>
        <v>lei65</v>
      </c>
      <c r="GY344" s="220"/>
      <c r="GZ344" s="120">
        <v>1</v>
      </c>
      <c r="HA344" s="11"/>
      <c r="HB344" s="36">
        <f ca="1">INDEX(INDIRECT("in_input"&amp;$B344),$E344,HB$28)</f>
        <v>3</v>
      </c>
      <c r="HC344" s="22">
        <f ca="1">INDEX(INDIRECT("in_input"&amp;$B344),$E344,HC$28)</f>
        <v>3</v>
      </c>
      <c r="HD344" s="22">
        <f ca="1">INDEX(INDIRECT("in_input"&amp;$B344),$E344,HD$28)</f>
        <v>3</v>
      </c>
      <c r="HE344" s="22">
        <f ca="1">INDEX(INDIRECT("in_input"&amp;$B344),$E344,HE$28)</f>
        <v>3</v>
      </c>
      <c r="HF344" s="22">
        <f ca="1">INDEX(INDIRECT("in_input"&amp;$B344),$E344,HF$28)</f>
        <v>3</v>
      </c>
      <c r="HG344" s="22">
        <f ca="1">INDEX(INDIRECT("in_input"&amp;$B344),$E344,HG$28)</f>
        <v>3</v>
      </c>
      <c r="HH344" s="22">
        <f ca="1">INDEX(INDIRECT("in_input"&amp;$B344),$E344,HH$28)</f>
        <v>3</v>
      </c>
      <c r="HI344" s="22">
        <f ca="1">INDEX(INDIRECT("in_input"&amp;$B344),$E344,HI$28)</f>
        <v>3</v>
      </c>
      <c r="HJ344" s="22">
        <f ca="1">INDEX(INDIRECT("in_input"&amp;$B344),$E344,HJ$28)</f>
        <v>3</v>
      </c>
      <c r="HK344" s="22">
        <f ca="1">INDEX(INDIRECT("in_input"&amp;$B344),$E344,HK$28)</f>
        <v>3</v>
      </c>
      <c r="HL344" s="22">
        <f ca="1">INDEX(INDIRECT("in_input"&amp;$B344),$E344,HL$28)</f>
        <v>3</v>
      </c>
      <c r="HM344" s="22">
        <f ca="1">INDEX(INDIRECT("in_input"&amp;$B344),$E344,HM$28)</f>
        <v>3</v>
      </c>
      <c r="HN344" s="22">
        <f ca="1">INDEX(INDIRECT("in_input"&amp;$B344),$E344,HN$28)</f>
        <v>3</v>
      </c>
      <c r="HO344" s="22">
        <f ca="1">INDEX(INDIRECT("in_input"&amp;$B344),$E344,HO$28)</f>
        <v>3</v>
      </c>
      <c r="HP344" s="22">
        <f ca="1">INDEX(INDIRECT("in_input"&amp;$B344),$E344,HP$28)</f>
        <v>3</v>
      </c>
      <c r="HQ344" s="22">
        <f ca="1">INDEX(INDIRECT("in_input"&amp;$B344),$E344,HQ$28)</f>
        <v>3</v>
      </c>
      <c r="HR344" s="22">
        <f ca="1">INDEX(INDIRECT("in_input"&amp;$B344),$E344,HR$28)</f>
        <v>3</v>
      </c>
      <c r="HS344" s="22">
        <f ca="1">INDEX(INDIRECT("in_input"&amp;$B344),$E344,HS$28)</f>
        <v>3</v>
      </c>
      <c r="HT344" s="22">
        <f ca="1">INDEX(INDIRECT("in_input"&amp;$B344),$E344,HT$28)</f>
        <v>3</v>
      </c>
      <c r="HU344" s="22">
        <f ca="1">INDEX(INDIRECT("in_input"&amp;$B344),$E344,HU$28)</f>
        <v>3</v>
      </c>
      <c r="HV344" s="23">
        <f ca="1">INDEX(INDIRECT("in_input"&amp;$B344),$E344,HV$28)</f>
        <v>3</v>
      </c>
      <c r="HW344" s="203"/>
    </row>
    <row r="345" spans="1:231" ht="15">
      <c r="A345" s="12" t="s">
        <v>14</v>
      </c>
      <c r="B345" s="121">
        <f>A341</f>
        <v>3</v>
      </c>
      <c r="C345" s="121" t="str">
        <f>A342</f>
        <v>work1834</v>
      </c>
      <c r="D345" s="221"/>
      <c r="E345" s="121">
        <v>2</v>
      </c>
      <c r="F345" s="13"/>
      <c r="G345" s="37" t="str">
        <f ca="1">INDEX(INDIRECT("in_input"&amp;$B345),$E345,G$28)</f>
        <v>no</v>
      </c>
      <c r="H345" s="24" t="str">
        <f ca="1">INDEX(INDIRECT("in_input"&amp;$B345),$E345,H$28)</f>
        <v>no</v>
      </c>
      <c r="I345" s="24" t="str">
        <f ca="1">INDEX(INDIRECT("in_input"&amp;$B345),$E345,I$28)</f>
        <v>no</v>
      </c>
      <c r="J345" s="24" t="str">
        <f ca="1">INDEX(INDIRECT("in_input"&amp;$B345),$E345,J$28)</f>
        <v>no</v>
      </c>
      <c r="K345" s="24" t="str">
        <f ca="1">INDEX(INDIRECT("in_input"&amp;$B345),$E345,K$28)</f>
        <v>no</v>
      </c>
      <c r="L345" s="24" t="str">
        <f ca="1">INDEX(INDIRECT("in_input"&amp;$B345),$E345,L$28)</f>
        <v>no</v>
      </c>
      <c r="M345" s="24" t="str">
        <f ca="1">INDEX(INDIRECT("in_input"&amp;$B345),$E345,M$28)</f>
        <v>no</v>
      </c>
      <c r="N345" s="24" t="str">
        <f ca="1">INDEX(INDIRECT("in_input"&amp;$B345),$E345,N$28)</f>
        <v>no</v>
      </c>
      <c r="O345" s="24" t="str">
        <f ca="1">INDEX(INDIRECT("in_input"&amp;$B345),$E345,O$28)</f>
        <v>no</v>
      </c>
      <c r="P345" s="24" t="str">
        <f ca="1">INDEX(INDIRECT("in_input"&amp;$B345),$E345,P$28)</f>
        <v>no</v>
      </c>
      <c r="Q345" s="24" t="str">
        <f ca="1">INDEX(INDIRECT("in_input"&amp;$B345),$E345,Q$28)</f>
        <v>no</v>
      </c>
      <c r="R345" s="24" t="str">
        <f ca="1">INDEX(INDIRECT("in_input"&amp;$B345),$E345,R$28)</f>
        <v>no</v>
      </c>
      <c r="S345" s="24" t="str">
        <f ca="1">INDEX(INDIRECT("in_input"&amp;$B345),$E345,S$28)</f>
        <v>no</v>
      </c>
      <c r="T345" s="24" t="str">
        <f ca="1">INDEX(INDIRECT("in_input"&amp;$B345),$E345,T$28)</f>
        <v>no</v>
      </c>
      <c r="U345" s="24" t="str">
        <f ca="1">INDEX(INDIRECT("in_input"&amp;$B345),$E345,U$28)</f>
        <v>no</v>
      </c>
      <c r="V345" s="24" t="str">
        <f ca="1">INDEX(INDIRECT("in_input"&amp;$B345),$E345,V$28)</f>
        <v>no</v>
      </c>
      <c r="W345" s="24" t="str">
        <f ca="1">INDEX(INDIRECT("in_input"&amp;$B345),$E345,W$28)</f>
        <v>no</v>
      </c>
      <c r="X345" s="24" t="str">
        <f ca="1">INDEX(INDIRECT("in_input"&amp;$B345),$E345,X$28)</f>
        <v>no</v>
      </c>
      <c r="Y345" s="24" t="str">
        <f ca="1">INDEX(INDIRECT("in_input"&amp;$B345),$E345,Y$28)</f>
        <v>no</v>
      </c>
      <c r="Z345" s="24" t="str">
        <f ca="1">INDEX(INDIRECT("in_input"&amp;$B345),$E345,Z$28)</f>
        <v>no</v>
      </c>
      <c r="AA345" s="25" t="str">
        <f ca="1">INDEX(INDIRECT("in_input"&amp;$B345),$E345,AA$28)</f>
        <v>no</v>
      </c>
      <c r="AB345" s="204"/>
      <c r="AD345" s="12" t="s">
        <v>14</v>
      </c>
      <c r="AE345" s="121">
        <f>AD341</f>
        <v>3</v>
      </c>
      <c r="AF345" s="121" t="str">
        <f>AD342</f>
        <v>shop1834</v>
      </c>
      <c r="AG345" s="221"/>
      <c r="AH345" s="121">
        <v>2</v>
      </c>
      <c r="AI345" s="13"/>
      <c r="AJ345" s="37" t="str">
        <f ca="1">INDEX(INDIRECT("in_input"&amp;$B345),$E345,AJ$28)</f>
        <v>no</v>
      </c>
      <c r="AK345" s="24" t="str">
        <f ca="1">INDEX(INDIRECT("in_input"&amp;$B345),$E345,AK$28)</f>
        <v>no</v>
      </c>
      <c r="AL345" s="24" t="str">
        <f ca="1">INDEX(INDIRECT("in_input"&amp;$B345),$E345,AL$28)</f>
        <v>no</v>
      </c>
      <c r="AM345" s="24" t="str">
        <f ca="1">INDEX(INDIRECT("in_input"&amp;$B345),$E345,AM$28)</f>
        <v>no</v>
      </c>
      <c r="AN345" s="24" t="str">
        <f ca="1">INDEX(INDIRECT("in_input"&amp;$B345),$E345,AN$28)</f>
        <v>no</v>
      </c>
      <c r="AO345" s="24" t="str">
        <f ca="1">INDEX(INDIRECT("in_input"&amp;$B345),$E345,AO$28)</f>
        <v>no</v>
      </c>
      <c r="AP345" s="24" t="str">
        <f ca="1">INDEX(INDIRECT("in_input"&amp;$B345),$E345,AP$28)</f>
        <v>no</v>
      </c>
      <c r="AQ345" s="24" t="str">
        <f ca="1">INDEX(INDIRECT("in_input"&amp;$B345),$E345,AQ$28)</f>
        <v>no</v>
      </c>
      <c r="AR345" s="24" t="str">
        <f ca="1">INDEX(INDIRECT("in_input"&amp;$B345),$E345,AR$28)</f>
        <v>no</v>
      </c>
      <c r="AS345" s="24" t="str">
        <f ca="1">INDEX(INDIRECT("in_input"&amp;$B345),$E345,AS$28)</f>
        <v>no</v>
      </c>
      <c r="AT345" s="24" t="str">
        <f ca="1">INDEX(INDIRECT("in_input"&amp;$B345),$E345,AT$28)</f>
        <v>no</v>
      </c>
      <c r="AU345" s="24" t="str">
        <f ca="1">INDEX(INDIRECT("in_input"&amp;$B345),$E345,AU$28)</f>
        <v>no</v>
      </c>
      <c r="AV345" s="24" t="str">
        <f ca="1">INDEX(INDIRECT("in_input"&amp;$B345),$E345,AV$28)</f>
        <v>no</v>
      </c>
      <c r="AW345" s="24" t="str">
        <f ca="1">INDEX(INDIRECT("in_input"&amp;$B345),$E345,AW$28)</f>
        <v>no</v>
      </c>
      <c r="AX345" s="24" t="str">
        <f ca="1">INDEX(INDIRECT("in_input"&amp;$B345),$E345,AX$28)</f>
        <v>no</v>
      </c>
      <c r="AY345" s="24" t="str">
        <f ca="1">INDEX(INDIRECT("in_input"&amp;$B345),$E345,AY$28)</f>
        <v>no</v>
      </c>
      <c r="AZ345" s="24" t="str">
        <f ca="1">INDEX(INDIRECT("in_input"&amp;$B345),$E345,AZ$28)</f>
        <v>no</v>
      </c>
      <c r="BA345" s="24" t="str">
        <f ca="1">INDEX(INDIRECT("in_input"&amp;$B345),$E345,BA$28)</f>
        <v>no</v>
      </c>
      <c r="BB345" s="24" t="str">
        <f ca="1">INDEX(INDIRECT("in_input"&amp;$B345),$E345,BB$28)</f>
        <v>no</v>
      </c>
      <c r="BC345" s="24" t="str">
        <f ca="1">INDEX(INDIRECT("in_input"&amp;$B345),$E345,BC$28)</f>
        <v>no</v>
      </c>
      <c r="BD345" s="25" t="str">
        <f ca="1">INDEX(INDIRECT("in_input"&amp;$B345),$E345,BD$28)</f>
        <v>no</v>
      </c>
      <c r="BE345" s="204"/>
      <c r="BG345" s="12" t="s">
        <v>14</v>
      </c>
      <c r="BH345" s="121">
        <f>BG341</f>
        <v>3</v>
      </c>
      <c r="BI345" s="121" t="str">
        <f>BG342</f>
        <v>lei1834</v>
      </c>
      <c r="BJ345" s="221"/>
      <c r="BK345" s="121">
        <v>2</v>
      </c>
      <c r="BL345" s="13"/>
      <c r="BM345" s="37" t="str">
        <f ca="1">INDEX(INDIRECT("in_input"&amp;$B345),$E345,BM$28)</f>
        <v>no</v>
      </c>
      <c r="BN345" s="24" t="str">
        <f ca="1">INDEX(INDIRECT("in_input"&amp;$B345),$E345,BN$28)</f>
        <v>no</v>
      </c>
      <c r="BO345" s="24" t="str">
        <f ca="1">INDEX(INDIRECT("in_input"&amp;$B345),$E345,BO$28)</f>
        <v>no</v>
      </c>
      <c r="BP345" s="24" t="str">
        <f ca="1">INDEX(INDIRECT("in_input"&amp;$B345),$E345,BP$28)</f>
        <v>no</v>
      </c>
      <c r="BQ345" s="24" t="str">
        <f ca="1">INDEX(INDIRECT("in_input"&amp;$B345),$E345,BQ$28)</f>
        <v>no</v>
      </c>
      <c r="BR345" s="24" t="str">
        <f ca="1">INDEX(INDIRECT("in_input"&amp;$B345),$E345,BR$28)</f>
        <v>no</v>
      </c>
      <c r="BS345" s="24" t="str">
        <f ca="1">INDEX(INDIRECT("in_input"&amp;$B345),$E345,BS$28)</f>
        <v>no</v>
      </c>
      <c r="BT345" s="24" t="str">
        <f ca="1">INDEX(INDIRECT("in_input"&amp;$B345),$E345,BT$28)</f>
        <v>no</v>
      </c>
      <c r="BU345" s="24" t="str">
        <f ca="1">INDEX(INDIRECT("in_input"&amp;$B345),$E345,BU$28)</f>
        <v>no</v>
      </c>
      <c r="BV345" s="24" t="str">
        <f ca="1">INDEX(INDIRECT("in_input"&amp;$B345),$E345,BV$28)</f>
        <v>no</v>
      </c>
      <c r="BW345" s="24" t="str">
        <f ca="1">INDEX(INDIRECT("in_input"&amp;$B345),$E345,BW$28)</f>
        <v>no</v>
      </c>
      <c r="BX345" s="24" t="str">
        <f ca="1">INDEX(INDIRECT("in_input"&amp;$B345),$E345,BX$28)</f>
        <v>no</v>
      </c>
      <c r="BY345" s="24" t="str">
        <f ca="1">INDEX(INDIRECT("in_input"&amp;$B345),$E345,BY$28)</f>
        <v>no</v>
      </c>
      <c r="BZ345" s="24" t="str">
        <f ca="1">INDEX(INDIRECT("in_input"&amp;$B345),$E345,BZ$28)</f>
        <v>no</v>
      </c>
      <c r="CA345" s="24" t="str">
        <f ca="1">INDEX(INDIRECT("in_input"&amp;$B345),$E345,CA$28)</f>
        <v>no</v>
      </c>
      <c r="CB345" s="24" t="str">
        <f ca="1">INDEX(INDIRECT("in_input"&amp;$B345),$E345,CB$28)</f>
        <v>no</v>
      </c>
      <c r="CC345" s="24" t="str">
        <f ca="1">INDEX(INDIRECT("in_input"&amp;$B345),$E345,CC$28)</f>
        <v>no</v>
      </c>
      <c r="CD345" s="24" t="str">
        <f ca="1">INDEX(INDIRECT("in_input"&amp;$B345),$E345,CD$28)</f>
        <v>no</v>
      </c>
      <c r="CE345" s="24" t="str">
        <f ca="1">INDEX(INDIRECT("in_input"&amp;$B345),$E345,CE$28)</f>
        <v>no</v>
      </c>
      <c r="CF345" s="24" t="str">
        <f ca="1">INDEX(INDIRECT("in_input"&amp;$B345),$E345,CF$28)</f>
        <v>no</v>
      </c>
      <c r="CG345" s="25" t="str">
        <f ca="1">INDEX(INDIRECT("in_input"&amp;$B345),$E345,CG$28)</f>
        <v>no</v>
      </c>
      <c r="CH345" s="204"/>
      <c r="CJ345" s="12" t="s">
        <v>14</v>
      </c>
      <c r="CK345" s="121">
        <f>CJ341</f>
        <v>3</v>
      </c>
      <c r="CL345" s="121" t="str">
        <f>CJ342</f>
        <v>work3564</v>
      </c>
      <c r="CM345" s="221"/>
      <c r="CN345" s="121">
        <v>2</v>
      </c>
      <c r="CO345" s="13"/>
      <c r="CP345" s="37" t="str">
        <f ca="1">INDEX(INDIRECT("in_input"&amp;$B345),$E345,CP$28)</f>
        <v>no</v>
      </c>
      <c r="CQ345" s="24" t="str">
        <f ca="1">INDEX(INDIRECT("in_input"&amp;$B345),$E345,CQ$28)</f>
        <v>no</v>
      </c>
      <c r="CR345" s="24" t="str">
        <f ca="1">INDEX(INDIRECT("in_input"&amp;$B345),$E345,CR$28)</f>
        <v>no</v>
      </c>
      <c r="CS345" s="24" t="str">
        <f ca="1">INDEX(INDIRECT("in_input"&amp;$B345),$E345,CS$28)</f>
        <v>no</v>
      </c>
      <c r="CT345" s="24" t="str">
        <f ca="1">INDEX(INDIRECT("in_input"&amp;$B345),$E345,CT$28)</f>
        <v>no</v>
      </c>
      <c r="CU345" s="24" t="str">
        <f ca="1">INDEX(INDIRECT("in_input"&amp;$B345),$E345,CU$28)</f>
        <v>no</v>
      </c>
      <c r="CV345" s="24" t="str">
        <f ca="1">INDEX(INDIRECT("in_input"&amp;$B345),$E345,CV$28)</f>
        <v>no</v>
      </c>
      <c r="CW345" s="24" t="str">
        <f ca="1">INDEX(INDIRECT("in_input"&amp;$B345),$E345,CW$28)</f>
        <v>no</v>
      </c>
      <c r="CX345" s="24" t="str">
        <f ca="1">INDEX(INDIRECT("in_input"&amp;$B345),$E345,CX$28)</f>
        <v>no</v>
      </c>
      <c r="CY345" s="24" t="str">
        <f ca="1">INDEX(INDIRECT("in_input"&amp;$B345),$E345,CY$28)</f>
        <v>no</v>
      </c>
      <c r="CZ345" s="24" t="str">
        <f ca="1">INDEX(INDIRECT("in_input"&amp;$B345),$E345,CZ$28)</f>
        <v>no</v>
      </c>
      <c r="DA345" s="24" t="str">
        <f ca="1">INDEX(INDIRECT("in_input"&amp;$B345),$E345,DA$28)</f>
        <v>no</v>
      </c>
      <c r="DB345" s="24" t="str">
        <f ca="1">INDEX(INDIRECT("in_input"&amp;$B345),$E345,DB$28)</f>
        <v>no</v>
      </c>
      <c r="DC345" s="24" t="str">
        <f ca="1">INDEX(INDIRECT("in_input"&amp;$B345),$E345,DC$28)</f>
        <v>no</v>
      </c>
      <c r="DD345" s="24" t="str">
        <f ca="1">INDEX(INDIRECT("in_input"&amp;$B345),$E345,DD$28)</f>
        <v>no</v>
      </c>
      <c r="DE345" s="24" t="str">
        <f ca="1">INDEX(INDIRECT("in_input"&amp;$B345),$E345,DE$28)</f>
        <v>no</v>
      </c>
      <c r="DF345" s="24" t="str">
        <f ca="1">INDEX(INDIRECT("in_input"&amp;$B345),$E345,DF$28)</f>
        <v>no</v>
      </c>
      <c r="DG345" s="24" t="str">
        <f ca="1">INDEX(INDIRECT("in_input"&amp;$B345),$E345,DG$28)</f>
        <v>no</v>
      </c>
      <c r="DH345" s="24" t="str">
        <f ca="1">INDEX(INDIRECT("in_input"&amp;$B345),$E345,DH$28)</f>
        <v>no</v>
      </c>
      <c r="DI345" s="24" t="str">
        <f ca="1">INDEX(INDIRECT("in_input"&amp;$B345),$E345,DI$28)</f>
        <v>no</v>
      </c>
      <c r="DJ345" s="25" t="str">
        <f ca="1">INDEX(INDIRECT("in_input"&amp;$B345),$E345,DJ$28)</f>
        <v>no</v>
      </c>
      <c r="DK345" s="204"/>
      <c r="DM345" s="12" t="s">
        <v>14</v>
      </c>
      <c r="DN345" s="121">
        <f>DM341</f>
        <v>3</v>
      </c>
      <c r="DO345" s="121" t="str">
        <f>DM342</f>
        <v>shop3564</v>
      </c>
      <c r="DP345" s="221"/>
      <c r="DQ345" s="121">
        <v>2</v>
      </c>
      <c r="DR345" s="13"/>
      <c r="DS345" s="37" t="str">
        <f ca="1">INDEX(INDIRECT("in_input"&amp;$B345),$E345,DS$28)</f>
        <v>no</v>
      </c>
      <c r="DT345" s="24" t="str">
        <f ca="1">INDEX(INDIRECT("in_input"&amp;$B345),$E345,DT$28)</f>
        <v>no</v>
      </c>
      <c r="DU345" s="24" t="str">
        <f ca="1">INDEX(INDIRECT("in_input"&amp;$B345),$E345,DU$28)</f>
        <v>no</v>
      </c>
      <c r="DV345" s="24" t="str">
        <f ca="1">INDEX(INDIRECT("in_input"&amp;$B345),$E345,DV$28)</f>
        <v>no</v>
      </c>
      <c r="DW345" s="24" t="str">
        <f ca="1">INDEX(INDIRECT("in_input"&amp;$B345),$E345,DW$28)</f>
        <v>no</v>
      </c>
      <c r="DX345" s="24" t="str">
        <f ca="1">INDEX(INDIRECT("in_input"&amp;$B345),$E345,DX$28)</f>
        <v>no</v>
      </c>
      <c r="DY345" s="24" t="str">
        <f ca="1">INDEX(INDIRECT("in_input"&amp;$B345),$E345,DY$28)</f>
        <v>no</v>
      </c>
      <c r="DZ345" s="24" t="str">
        <f ca="1">INDEX(INDIRECT("in_input"&amp;$B345),$E345,DZ$28)</f>
        <v>no</v>
      </c>
      <c r="EA345" s="24" t="str">
        <f ca="1">INDEX(INDIRECT("in_input"&amp;$B345),$E345,EA$28)</f>
        <v>no</v>
      </c>
      <c r="EB345" s="24" t="str">
        <f ca="1">INDEX(INDIRECT("in_input"&amp;$B345),$E345,EB$28)</f>
        <v>no</v>
      </c>
      <c r="EC345" s="24" t="str">
        <f ca="1">INDEX(INDIRECT("in_input"&amp;$B345),$E345,EC$28)</f>
        <v>no</v>
      </c>
      <c r="ED345" s="24" t="str">
        <f ca="1">INDEX(INDIRECT("in_input"&amp;$B345),$E345,ED$28)</f>
        <v>no</v>
      </c>
      <c r="EE345" s="24" t="str">
        <f ca="1">INDEX(INDIRECT("in_input"&amp;$B345),$E345,EE$28)</f>
        <v>no</v>
      </c>
      <c r="EF345" s="24" t="str">
        <f ca="1">INDEX(INDIRECT("in_input"&amp;$B345),$E345,EF$28)</f>
        <v>no</v>
      </c>
      <c r="EG345" s="24" t="str">
        <f ca="1">INDEX(INDIRECT("in_input"&amp;$B345),$E345,EG$28)</f>
        <v>no</v>
      </c>
      <c r="EH345" s="24" t="str">
        <f ca="1">INDEX(INDIRECT("in_input"&amp;$B345),$E345,EH$28)</f>
        <v>no</v>
      </c>
      <c r="EI345" s="24" t="str">
        <f ca="1">INDEX(INDIRECT("in_input"&amp;$B345),$E345,EI$28)</f>
        <v>no</v>
      </c>
      <c r="EJ345" s="24" t="str">
        <f ca="1">INDEX(INDIRECT("in_input"&amp;$B345),$E345,EJ$28)</f>
        <v>no</v>
      </c>
      <c r="EK345" s="24" t="str">
        <f ca="1">INDEX(INDIRECT("in_input"&amp;$B345),$E345,EK$28)</f>
        <v>no</v>
      </c>
      <c r="EL345" s="24" t="str">
        <f ca="1">INDEX(INDIRECT("in_input"&amp;$B345),$E345,EL$28)</f>
        <v>no</v>
      </c>
      <c r="EM345" s="25" t="str">
        <f ca="1">INDEX(INDIRECT("in_input"&amp;$B345),$E345,EM$28)</f>
        <v>no</v>
      </c>
      <c r="EN345" s="204"/>
      <c r="EP345" s="12" t="s">
        <v>14</v>
      </c>
      <c r="EQ345" s="121">
        <f>EP341</f>
        <v>3</v>
      </c>
      <c r="ER345" s="121" t="str">
        <f>EP342</f>
        <v>lei3564</v>
      </c>
      <c r="ES345" s="221"/>
      <c r="ET345" s="121">
        <v>2</v>
      </c>
      <c r="EU345" s="13"/>
      <c r="EV345" s="37" t="str">
        <f ca="1">INDEX(INDIRECT("in_input"&amp;$B345),$E345,EV$28)</f>
        <v>no</v>
      </c>
      <c r="EW345" s="24" t="str">
        <f ca="1">INDEX(INDIRECT("in_input"&amp;$B345),$E345,EW$28)</f>
        <v>no</v>
      </c>
      <c r="EX345" s="24" t="str">
        <f ca="1">INDEX(INDIRECT("in_input"&amp;$B345),$E345,EX$28)</f>
        <v>no</v>
      </c>
      <c r="EY345" s="24" t="str">
        <f ca="1">INDEX(INDIRECT("in_input"&amp;$B345),$E345,EY$28)</f>
        <v>no</v>
      </c>
      <c r="EZ345" s="24" t="str">
        <f ca="1">INDEX(INDIRECT("in_input"&amp;$B345),$E345,EZ$28)</f>
        <v>no</v>
      </c>
      <c r="FA345" s="24" t="str">
        <f ca="1">INDEX(INDIRECT("in_input"&amp;$B345),$E345,FA$28)</f>
        <v>no</v>
      </c>
      <c r="FB345" s="24" t="str">
        <f ca="1">INDEX(INDIRECT("in_input"&amp;$B345),$E345,FB$28)</f>
        <v>no</v>
      </c>
      <c r="FC345" s="24" t="str">
        <f ca="1">INDEX(INDIRECT("in_input"&amp;$B345),$E345,FC$28)</f>
        <v>no</v>
      </c>
      <c r="FD345" s="24" t="str">
        <f ca="1">INDEX(INDIRECT("in_input"&amp;$B345),$E345,FD$28)</f>
        <v>no</v>
      </c>
      <c r="FE345" s="24" t="str">
        <f ca="1">INDEX(INDIRECT("in_input"&amp;$B345),$E345,FE$28)</f>
        <v>no</v>
      </c>
      <c r="FF345" s="24" t="str">
        <f ca="1">INDEX(INDIRECT("in_input"&amp;$B345),$E345,FF$28)</f>
        <v>no</v>
      </c>
      <c r="FG345" s="24" t="str">
        <f ca="1">INDEX(INDIRECT("in_input"&amp;$B345),$E345,FG$28)</f>
        <v>no</v>
      </c>
      <c r="FH345" s="24" t="str">
        <f ca="1">INDEX(INDIRECT("in_input"&amp;$B345),$E345,FH$28)</f>
        <v>no</v>
      </c>
      <c r="FI345" s="24" t="str">
        <f ca="1">INDEX(INDIRECT("in_input"&amp;$B345),$E345,FI$28)</f>
        <v>no</v>
      </c>
      <c r="FJ345" s="24" t="str">
        <f ca="1">INDEX(INDIRECT("in_input"&amp;$B345),$E345,FJ$28)</f>
        <v>no</v>
      </c>
      <c r="FK345" s="24" t="str">
        <f ca="1">INDEX(INDIRECT("in_input"&amp;$B345),$E345,FK$28)</f>
        <v>no</v>
      </c>
      <c r="FL345" s="24" t="str">
        <f ca="1">INDEX(INDIRECT("in_input"&amp;$B345),$E345,FL$28)</f>
        <v>no</v>
      </c>
      <c r="FM345" s="24" t="str">
        <f ca="1">INDEX(INDIRECT("in_input"&amp;$B345),$E345,FM$28)</f>
        <v>no</v>
      </c>
      <c r="FN345" s="24" t="str">
        <f ca="1">INDEX(INDIRECT("in_input"&amp;$B345),$E345,FN$28)</f>
        <v>no</v>
      </c>
      <c r="FO345" s="24" t="str">
        <f ca="1">INDEX(INDIRECT("in_input"&amp;$B345),$E345,FO$28)</f>
        <v>no</v>
      </c>
      <c r="FP345" s="25" t="str">
        <f ca="1">INDEX(INDIRECT("in_input"&amp;$B345),$E345,FP$28)</f>
        <v>no</v>
      </c>
      <c r="FQ345" s="204"/>
      <c r="FS345" s="12" t="s">
        <v>14</v>
      </c>
      <c r="FT345" s="121">
        <f>FS341</f>
        <v>3</v>
      </c>
      <c r="FU345" s="121" t="str">
        <f>FS342</f>
        <v>shop65</v>
      </c>
      <c r="FV345" s="221"/>
      <c r="FW345" s="121">
        <v>2</v>
      </c>
      <c r="FX345" s="13"/>
      <c r="FY345" s="37" t="str">
        <f ca="1">INDEX(INDIRECT("in_input"&amp;$B345),$E345,FY$28)</f>
        <v>no</v>
      </c>
      <c r="FZ345" s="24" t="str">
        <f ca="1">INDEX(INDIRECT("in_input"&amp;$B345),$E345,FZ$28)</f>
        <v>no</v>
      </c>
      <c r="GA345" s="24" t="str">
        <f ca="1">INDEX(INDIRECT("in_input"&amp;$B345),$E345,GA$28)</f>
        <v>no</v>
      </c>
      <c r="GB345" s="24" t="str">
        <f ca="1">INDEX(INDIRECT("in_input"&amp;$B345),$E345,GB$28)</f>
        <v>no</v>
      </c>
      <c r="GC345" s="24" t="str">
        <f ca="1">INDEX(INDIRECT("in_input"&amp;$B345),$E345,GC$28)</f>
        <v>no</v>
      </c>
      <c r="GD345" s="24" t="str">
        <f ca="1">INDEX(INDIRECT("in_input"&amp;$B345),$E345,GD$28)</f>
        <v>no</v>
      </c>
      <c r="GE345" s="24" t="str">
        <f ca="1">INDEX(INDIRECT("in_input"&amp;$B345),$E345,GE$28)</f>
        <v>no</v>
      </c>
      <c r="GF345" s="24" t="str">
        <f ca="1">INDEX(INDIRECT("in_input"&amp;$B345),$E345,GF$28)</f>
        <v>no</v>
      </c>
      <c r="GG345" s="24" t="str">
        <f ca="1">INDEX(INDIRECT("in_input"&amp;$B345),$E345,GG$28)</f>
        <v>no</v>
      </c>
      <c r="GH345" s="24" t="str">
        <f ca="1">INDEX(INDIRECT("in_input"&amp;$B345),$E345,GH$28)</f>
        <v>no</v>
      </c>
      <c r="GI345" s="24" t="str">
        <f ca="1">INDEX(INDIRECT("in_input"&amp;$B345),$E345,GI$28)</f>
        <v>no</v>
      </c>
      <c r="GJ345" s="24" t="str">
        <f ca="1">INDEX(INDIRECT("in_input"&amp;$B345),$E345,GJ$28)</f>
        <v>no</v>
      </c>
      <c r="GK345" s="24" t="str">
        <f ca="1">INDEX(INDIRECT("in_input"&amp;$B345),$E345,GK$28)</f>
        <v>no</v>
      </c>
      <c r="GL345" s="24" t="str">
        <f ca="1">INDEX(INDIRECT("in_input"&amp;$B345),$E345,GL$28)</f>
        <v>no</v>
      </c>
      <c r="GM345" s="24" t="str">
        <f ca="1">INDEX(INDIRECT("in_input"&amp;$B345),$E345,GM$28)</f>
        <v>no</v>
      </c>
      <c r="GN345" s="24" t="str">
        <f ca="1">INDEX(INDIRECT("in_input"&amp;$B345),$E345,GN$28)</f>
        <v>no</v>
      </c>
      <c r="GO345" s="24" t="str">
        <f ca="1">INDEX(INDIRECT("in_input"&amp;$B345),$E345,GO$28)</f>
        <v>no</v>
      </c>
      <c r="GP345" s="24" t="str">
        <f ca="1">INDEX(INDIRECT("in_input"&amp;$B345),$E345,GP$28)</f>
        <v>no</v>
      </c>
      <c r="GQ345" s="24" t="str">
        <f ca="1">INDEX(INDIRECT("in_input"&amp;$B345),$E345,GQ$28)</f>
        <v>no</v>
      </c>
      <c r="GR345" s="24" t="str">
        <f ca="1">INDEX(INDIRECT("in_input"&amp;$B345),$E345,GR$28)</f>
        <v>no</v>
      </c>
      <c r="GS345" s="25" t="str">
        <f ca="1">INDEX(INDIRECT("in_input"&amp;$B345),$E345,GS$28)</f>
        <v>no</v>
      </c>
      <c r="GT345" s="204"/>
      <c r="GV345" s="12" t="s">
        <v>14</v>
      </c>
      <c r="GW345" s="121">
        <f>GV341</f>
        <v>3</v>
      </c>
      <c r="GX345" s="121" t="str">
        <f>GV342</f>
        <v>lei65</v>
      </c>
      <c r="GY345" s="221"/>
      <c r="GZ345" s="121">
        <v>2</v>
      </c>
      <c r="HA345" s="13"/>
      <c r="HB345" s="37" t="str">
        <f ca="1">INDEX(INDIRECT("in_input"&amp;$B345),$E345,HB$28)</f>
        <v>no</v>
      </c>
      <c r="HC345" s="24" t="str">
        <f ca="1">INDEX(INDIRECT("in_input"&amp;$B345),$E345,HC$28)</f>
        <v>no</v>
      </c>
      <c r="HD345" s="24" t="str">
        <f ca="1">INDEX(INDIRECT("in_input"&amp;$B345),$E345,HD$28)</f>
        <v>no</v>
      </c>
      <c r="HE345" s="24" t="str">
        <f ca="1">INDEX(INDIRECT("in_input"&amp;$B345),$E345,HE$28)</f>
        <v>no</v>
      </c>
      <c r="HF345" s="24" t="str">
        <f ca="1">INDEX(INDIRECT("in_input"&amp;$B345),$E345,HF$28)</f>
        <v>no</v>
      </c>
      <c r="HG345" s="24" t="str">
        <f ca="1">INDEX(INDIRECT("in_input"&amp;$B345),$E345,HG$28)</f>
        <v>no</v>
      </c>
      <c r="HH345" s="24" t="str">
        <f ca="1">INDEX(INDIRECT("in_input"&amp;$B345),$E345,HH$28)</f>
        <v>no</v>
      </c>
      <c r="HI345" s="24" t="str">
        <f ca="1">INDEX(INDIRECT("in_input"&amp;$B345),$E345,HI$28)</f>
        <v>no</v>
      </c>
      <c r="HJ345" s="24" t="str">
        <f ca="1">INDEX(INDIRECT("in_input"&amp;$B345),$E345,HJ$28)</f>
        <v>no</v>
      </c>
      <c r="HK345" s="24" t="str">
        <f ca="1">INDEX(INDIRECT("in_input"&amp;$B345),$E345,HK$28)</f>
        <v>no</v>
      </c>
      <c r="HL345" s="24" t="str">
        <f ca="1">INDEX(INDIRECT("in_input"&amp;$B345),$E345,HL$28)</f>
        <v>no</v>
      </c>
      <c r="HM345" s="24" t="str">
        <f ca="1">INDEX(INDIRECT("in_input"&amp;$B345),$E345,HM$28)</f>
        <v>no</v>
      </c>
      <c r="HN345" s="24" t="str">
        <f ca="1">INDEX(INDIRECT("in_input"&amp;$B345),$E345,HN$28)</f>
        <v>no</v>
      </c>
      <c r="HO345" s="24" t="str">
        <f ca="1">INDEX(INDIRECT("in_input"&amp;$B345),$E345,HO$28)</f>
        <v>no</v>
      </c>
      <c r="HP345" s="24" t="str">
        <f ca="1">INDEX(INDIRECT("in_input"&amp;$B345),$E345,HP$28)</f>
        <v>no</v>
      </c>
      <c r="HQ345" s="24" t="str">
        <f ca="1">INDEX(INDIRECT("in_input"&amp;$B345),$E345,HQ$28)</f>
        <v>no</v>
      </c>
      <c r="HR345" s="24" t="str">
        <f ca="1">INDEX(INDIRECT("in_input"&amp;$B345),$E345,HR$28)</f>
        <v>no</v>
      </c>
      <c r="HS345" s="24" t="str">
        <f ca="1">INDEX(INDIRECT("in_input"&amp;$B345),$E345,HS$28)</f>
        <v>no</v>
      </c>
      <c r="HT345" s="24" t="str">
        <f ca="1">INDEX(INDIRECT("in_input"&amp;$B345),$E345,HT$28)</f>
        <v>no</v>
      </c>
      <c r="HU345" s="24" t="str">
        <f ca="1">INDEX(INDIRECT("in_input"&amp;$B345),$E345,HU$28)</f>
        <v>no</v>
      </c>
      <c r="HV345" s="25" t="str">
        <f ca="1">INDEX(INDIRECT("in_input"&amp;$B345),$E345,HV$28)</f>
        <v>no</v>
      </c>
      <c r="HW345" s="204"/>
    </row>
    <row r="346" spans="1:231" ht="15">
      <c r="A346" s="12" t="s">
        <v>15</v>
      </c>
      <c r="B346" s="121">
        <f>A341</f>
        <v>3</v>
      </c>
      <c r="C346" s="121" t="str">
        <f>A342</f>
        <v>work1834</v>
      </c>
      <c r="D346" s="221"/>
      <c r="E346" s="121">
        <v>3</v>
      </c>
      <c r="F346" s="13"/>
      <c r="G346" s="37" t="str">
        <f ca="1">INDEX(INDIRECT("in_input"&amp;$B346),$E346,G$28)</f>
        <v>high</v>
      </c>
      <c r="H346" s="24" t="str">
        <f ca="1">INDEX(INDIRECT("in_input"&amp;$B346),$E346,H$28)</f>
        <v>high</v>
      </c>
      <c r="I346" s="24" t="str">
        <f ca="1">INDEX(INDIRECT("in_input"&amp;$B346),$E346,I$28)</f>
        <v>high</v>
      </c>
      <c r="J346" s="24" t="str">
        <f ca="1">INDEX(INDIRECT("in_input"&amp;$B346),$E346,J$28)</f>
        <v>high</v>
      </c>
      <c r="K346" s="24" t="str">
        <f ca="1">INDEX(INDIRECT("in_input"&amp;$B346),$E346,K$28)</f>
        <v>high</v>
      </c>
      <c r="L346" s="24" t="str">
        <f ca="1">INDEX(INDIRECT("in_input"&amp;$B346),$E346,L$28)</f>
        <v>high</v>
      </c>
      <c r="M346" s="24" t="str">
        <f ca="1">INDEX(INDIRECT("in_input"&amp;$B346),$E346,M$28)</f>
        <v>high</v>
      </c>
      <c r="N346" s="24" t="str">
        <f ca="1">INDEX(INDIRECT("in_input"&amp;$B346),$E346,N$28)</f>
        <v>high</v>
      </c>
      <c r="O346" s="24" t="str">
        <f ca="1">INDEX(INDIRECT("in_input"&amp;$B346),$E346,O$28)</f>
        <v>high</v>
      </c>
      <c r="P346" s="24" t="str">
        <f ca="1">INDEX(INDIRECT("in_input"&amp;$B346),$E346,P$28)</f>
        <v>high</v>
      </c>
      <c r="Q346" s="24" t="str">
        <f ca="1">INDEX(INDIRECT("in_input"&amp;$B346),$E346,Q$28)</f>
        <v>high</v>
      </c>
      <c r="R346" s="24" t="str">
        <f ca="1">INDEX(INDIRECT("in_input"&amp;$B346),$E346,R$28)</f>
        <v>high</v>
      </c>
      <c r="S346" s="24" t="str">
        <f ca="1">INDEX(INDIRECT("in_input"&amp;$B346),$E346,S$28)</f>
        <v>high</v>
      </c>
      <c r="T346" s="24" t="str">
        <f ca="1">INDEX(INDIRECT("in_input"&amp;$B346),$E346,T$28)</f>
        <v>high</v>
      </c>
      <c r="U346" s="24" t="str">
        <f ca="1">INDEX(INDIRECT("in_input"&amp;$B346),$E346,U$28)</f>
        <v>high</v>
      </c>
      <c r="V346" s="24" t="str">
        <f ca="1">INDEX(INDIRECT("in_input"&amp;$B346),$E346,V$28)</f>
        <v>high</v>
      </c>
      <c r="W346" s="24" t="str">
        <f ca="1">INDEX(INDIRECT("in_input"&amp;$B346),$E346,W$28)</f>
        <v>high</v>
      </c>
      <c r="X346" s="24" t="str">
        <f ca="1">INDEX(INDIRECT("in_input"&amp;$B346),$E346,X$28)</f>
        <v>high</v>
      </c>
      <c r="Y346" s="24" t="str">
        <f ca="1">INDEX(INDIRECT("in_input"&amp;$B346),$E346,Y$28)</f>
        <v>high</v>
      </c>
      <c r="Z346" s="24" t="str">
        <f ca="1">INDEX(INDIRECT("in_input"&amp;$B346),$E346,Z$28)</f>
        <v>high</v>
      </c>
      <c r="AA346" s="25" t="str">
        <f ca="1">INDEX(INDIRECT("in_input"&amp;$B346),$E346,AA$28)</f>
        <v>high</v>
      </c>
      <c r="AB346" s="204"/>
      <c r="AD346" s="12" t="s">
        <v>15</v>
      </c>
      <c r="AE346" s="121">
        <f>AD341</f>
        <v>3</v>
      </c>
      <c r="AF346" s="121" t="str">
        <f>AD342</f>
        <v>shop1834</v>
      </c>
      <c r="AG346" s="221"/>
      <c r="AH346" s="121">
        <v>3</v>
      </c>
      <c r="AI346" s="13"/>
      <c r="AJ346" s="37" t="str">
        <f ca="1">INDEX(INDIRECT("in_input"&amp;$B346),$E346,AJ$28)</f>
        <v>high</v>
      </c>
      <c r="AK346" s="24" t="str">
        <f ca="1">INDEX(INDIRECT("in_input"&amp;$B346),$E346,AK$28)</f>
        <v>high</v>
      </c>
      <c r="AL346" s="24" t="str">
        <f ca="1">INDEX(INDIRECT("in_input"&amp;$B346),$E346,AL$28)</f>
        <v>high</v>
      </c>
      <c r="AM346" s="24" t="str">
        <f ca="1">INDEX(INDIRECT("in_input"&amp;$B346),$E346,AM$28)</f>
        <v>high</v>
      </c>
      <c r="AN346" s="24" t="str">
        <f ca="1">INDEX(INDIRECT("in_input"&amp;$B346),$E346,AN$28)</f>
        <v>high</v>
      </c>
      <c r="AO346" s="24" t="str">
        <f ca="1">INDEX(INDIRECT("in_input"&amp;$B346),$E346,AO$28)</f>
        <v>high</v>
      </c>
      <c r="AP346" s="24" t="str">
        <f ca="1">INDEX(INDIRECT("in_input"&amp;$B346),$E346,AP$28)</f>
        <v>high</v>
      </c>
      <c r="AQ346" s="24" t="str">
        <f ca="1">INDEX(INDIRECT("in_input"&amp;$B346),$E346,AQ$28)</f>
        <v>high</v>
      </c>
      <c r="AR346" s="24" t="str">
        <f ca="1">INDEX(INDIRECT("in_input"&amp;$B346),$E346,AR$28)</f>
        <v>high</v>
      </c>
      <c r="AS346" s="24" t="str">
        <f ca="1">INDEX(INDIRECT("in_input"&amp;$B346),$E346,AS$28)</f>
        <v>high</v>
      </c>
      <c r="AT346" s="24" t="str">
        <f ca="1">INDEX(INDIRECT("in_input"&amp;$B346),$E346,AT$28)</f>
        <v>high</v>
      </c>
      <c r="AU346" s="24" t="str">
        <f ca="1">INDEX(INDIRECT("in_input"&amp;$B346),$E346,AU$28)</f>
        <v>high</v>
      </c>
      <c r="AV346" s="24" t="str">
        <f ca="1">INDEX(INDIRECT("in_input"&amp;$B346),$E346,AV$28)</f>
        <v>high</v>
      </c>
      <c r="AW346" s="24" t="str">
        <f ca="1">INDEX(INDIRECT("in_input"&amp;$B346),$E346,AW$28)</f>
        <v>high</v>
      </c>
      <c r="AX346" s="24" t="str">
        <f ca="1">INDEX(INDIRECT("in_input"&amp;$B346),$E346,AX$28)</f>
        <v>high</v>
      </c>
      <c r="AY346" s="24" t="str">
        <f ca="1">INDEX(INDIRECT("in_input"&amp;$B346),$E346,AY$28)</f>
        <v>high</v>
      </c>
      <c r="AZ346" s="24" t="str">
        <f ca="1">INDEX(INDIRECT("in_input"&amp;$B346),$E346,AZ$28)</f>
        <v>high</v>
      </c>
      <c r="BA346" s="24" t="str">
        <f ca="1">INDEX(INDIRECT("in_input"&amp;$B346),$E346,BA$28)</f>
        <v>high</v>
      </c>
      <c r="BB346" s="24" t="str">
        <f ca="1">INDEX(INDIRECT("in_input"&amp;$B346),$E346,BB$28)</f>
        <v>high</v>
      </c>
      <c r="BC346" s="24" t="str">
        <f ca="1">INDEX(INDIRECT("in_input"&amp;$B346),$E346,BC$28)</f>
        <v>high</v>
      </c>
      <c r="BD346" s="25" t="str">
        <f ca="1">INDEX(INDIRECT("in_input"&amp;$B346),$E346,BD$28)</f>
        <v>high</v>
      </c>
      <c r="BE346" s="204"/>
      <c r="BG346" s="12" t="s">
        <v>15</v>
      </c>
      <c r="BH346" s="121">
        <f>BG341</f>
        <v>3</v>
      </c>
      <c r="BI346" s="121" t="str">
        <f>BG342</f>
        <v>lei1834</v>
      </c>
      <c r="BJ346" s="221"/>
      <c r="BK346" s="121">
        <v>3</v>
      </c>
      <c r="BL346" s="13"/>
      <c r="BM346" s="37" t="str">
        <f ca="1">INDEX(INDIRECT("in_input"&amp;$B346),$E346,BM$28)</f>
        <v>high</v>
      </c>
      <c r="BN346" s="24" t="str">
        <f ca="1">INDEX(INDIRECT("in_input"&amp;$B346),$E346,BN$28)</f>
        <v>high</v>
      </c>
      <c r="BO346" s="24" t="str">
        <f ca="1">INDEX(INDIRECT("in_input"&amp;$B346),$E346,BO$28)</f>
        <v>high</v>
      </c>
      <c r="BP346" s="24" t="str">
        <f ca="1">INDEX(INDIRECT("in_input"&amp;$B346),$E346,BP$28)</f>
        <v>high</v>
      </c>
      <c r="BQ346" s="24" t="str">
        <f ca="1">INDEX(INDIRECT("in_input"&amp;$B346),$E346,BQ$28)</f>
        <v>high</v>
      </c>
      <c r="BR346" s="24" t="str">
        <f ca="1">INDEX(INDIRECT("in_input"&amp;$B346),$E346,BR$28)</f>
        <v>high</v>
      </c>
      <c r="BS346" s="24" t="str">
        <f ca="1">INDEX(INDIRECT("in_input"&amp;$B346),$E346,BS$28)</f>
        <v>high</v>
      </c>
      <c r="BT346" s="24" t="str">
        <f ca="1">INDEX(INDIRECT("in_input"&amp;$B346),$E346,BT$28)</f>
        <v>high</v>
      </c>
      <c r="BU346" s="24" t="str">
        <f ca="1">INDEX(INDIRECT("in_input"&amp;$B346),$E346,BU$28)</f>
        <v>high</v>
      </c>
      <c r="BV346" s="24" t="str">
        <f ca="1">INDEX(INDIRECT("in_input"&amp;$B346),$E346,BV$28)</f>
        <v>high</v>
      </c>
      <c r="BW346" s="24" t="str">
        <f ca="1">INDEX(INDIRECT("in_input"&amp;$B346),$E346,BW$28)</f>
        <v>high</v>
      </c>
      <c r="BX346" s="24" t="str">
        <f ca="1">INDEX(INDIRECT("in_input"&amp;$B346),$E346,BX$28)</f>
        <v>high</v>
      </c>
      <c r="BY346" s="24" t="str">
        <f ca="1">INDEX(INDIRECT("in_input"&amp;$B346),$E346,BY$28)</f>
        <v>high</v>
      </c>
      <c r="BZ346" s="24" t="str">
        <f ca="1">INDEX(INDIRECT("in_input"&amp;$B346),$E346,BZ$28)</f>
        <v>high</v>
      </c>
      <c r="CA346" s="24" t="str">
        <f ca="1">INDEX(INDIRECT("in_input"&amp;$B346),$E346,CA$28)</f>
        <v>high</v>
      </c>
      <c r="CB346" s="24" t="str">
        <f ca="1">INDEX(INDIRECT("in_input"&amp;$B346),$E346,CB$28)</f>
        <v>high</v>
      </c>
      <c r="CC346" s="24" t="str">
        <f ca="1">INDEX(INDIRECT("in_input"&amp;$B346),$E346,CC$28)</f>
        <v>high</v>
      </c>
      <c r="CD346" s="24" t="str">
        <f ca="1">INDEX(INDIRECT("in_input"&amp;$B346),$E346,CD$28)</f>
        <v>high</v>
      </c>
      <c r="CE346" s="24" t="str">
        <f ca="1">INDEX(INDIRECT("in_input"&amp;$B346),$E346,CE$28)</f>
        <v>high</v>
      </c>
      <c r="CF346" s="24" t="str">
        <f ca="1">INDEX(INDIRECT("in_input"&amp;$B346),$E346,CF$28)</f>
        <v>high</v>
      </c>
      <c r="CG346" s="25" t="str">
        <f ca="1">INDEX(INDIRECT("in_input"&amp;$B346),$E346,CG$28)</f>
        <v>high</v>
      </c>
      <c r="CH346" s="204"/>
      <c r="CJ346" s="12" t="s">
        <v>15</v>
      </c>
      <c r="CK346" s="121">
        <f>CJ341</f>
        <v>3</v>
      </c>
      <c r="CL346" s="121" t="str">
        <f>CJ342</f>
        <v>work3564</v>
      </c>
      <c r="CM346" s="221"/>
      <c r="CN346" s="121">
        <v>3</v>
      </c>
      <c r="CO346" s="13"/>
      <c r="CP346" s="37" t="str">
        <f ca="1">INDEX(INDIRECT("in_input"&amp;$B346),$E346,CP$28)</f>
        <v>high</v>
      </c>
      <c r="CQ346" s="24" t="str">
        <f ca="1">INDEX(INDIRECT("in_input"&amp;$B346),$E346,CQ$28)</f>
        <v>high</v>
      </c>
      <c r="CR346" s="24" t="str">
        <f ca="1">INDEX(INDIRECT("in_input"&amp;$B346),$E346,CR$28)</f>
        <v>high</v>
      </c>
      <c r="CS346" s="24" t="str">
        <f ca="1">INDEX(INDIRECT("in_input"&amp;$B346),$E346,CS$28)</f>
        <v>high</v>
      </c>
      <c r="CT346" s="24" t="str">
        <f ca="1">INDEX(INDIRECT("in_input"&amp;$B346),$E346,CT$28)</f>
        <v>high</v>
      </c>
      <c r="CU346" s="24" t="str">
        <f ca="1">INDEX(INDIRECT("in_input"&amp;$B346),$E346,CU$28)</f>
        <v>high</v>
      </c>
      <c r="CV346" s="24" t="str">
        <f ca="1">INDEX(INDIRECT("in_input"&amp;$B346),$E346,CV$28)</f>
        <v>high</v>
      </c>
      <c r="CW346" s="24" t="str">
        <f ca="1">INDEX(INDIRECT("in_input"&amp;$B346),$E346,CW$28)</f>
        <v>high</v>
      </c>
      <c r="CX346" s="24" t="str">
        <f ca="1">INDEX(INDIRECT("in_input"&amp;$B346),$E346,CX$28)</f>
        <v>high</v>
      </c>
      <c r="CY346" s="24" t="str">
        <f ca="1">INDEX(INDIRECT("in_input"&amp;$B346),$E346,CY$28)</f>
        <v>high</v>
      </c>
      <c r="CZ346" s="24" t="str">
        <f ca="1">INDEX(INDIRECT("in_input"&amp;$B346),$E346,CZ$28)</f>
        <v>high</v>
      </c>
      <c r="DA346" s="24" t="str">
        <f ca="1">INDEX(INDIRECT("in_input"&amp;$B346),$E346,DA$28)</f>
        <v>high</v>
      </c>
      <c r="DB346" s="24" t="str">
        <f ca="1">INDEX(INDIRECT("in_input"&amp;$B346),$E346,DB$28)</f>
        <v>high</v>
      </c>
      <c r="DC346" s="24" t="str">
        <f ca="1">INDEX(INDIRECT("in_input"&amp;$B346),$E346,DC$28)</f>
        <v>high</v>
      </c>
      <c r="DD346" s="24" t="str">
        <f ca="1">INDEX(INDIRECT("in_input"&amp;$B346),$E346,DD$28)</f>
        <v>high</v>
      </c>
      <c r="DE346" s="24" t="str">
        <f ca="1">INDEX(INDIRECT("in_input"&amp;$B346),$E346,DE$28)</f>
        <v>high</v>
      </c>
      <c r="DF346" s="24" t="str">
        <f ca="1">INDEX(INDIRECT("in_input"&amp;$B346),$E346,DF$28)</f>
        <v>high</v>
      </c>
      <c r="DG346" s="24" t="str">
        <f ca="1">INDEX(INDIRECT("in_input"&amp;$B346),$E346,DG$28)</f>
        <v>high</v>
      </c>
      <c r="DH346" s="24" t="str">
        <f ca="1">INDEX(INDIRECT("in_input"&amp;$B346),$E346,DH$28)</f>
        <v>high</v>
      </c>
      <c r="DI346" s="24" t="str">
        <f ca="1">INDEX(INDIRECT("in_input"&amp;$B346),$E346,DI$28)</f>
        <v>high</v>
      </c>
      <c r="DJ346" s="25" t="str">
        <f ca="1">INDEX(INDIRECT("in_input"&amp;$B346),$E346,DJ$28)</f>
        <v>high</v>
      </c>
      <c r="DK346" s="204"/>
      <c r="DM346" s="12" t="s">
        <v>15</v>
      </c>
      <c r="DN346" s="121">
        <f>DM341</f>
        <v>3</v>
      </c>
      <c r="DO346" s="121" t="str">
        <f>DM342</f>
        <v>shop3564</v>
      </c>
      <c r="DP346" s="221"/>
      <c r="DQ346" s="121">
        <v>3</v>
      </c>
      <c r="DR346" s="13"/>
      <c r="DS346" s="37" t="str">
        <f ca="1">INDEX(INDIRECT("in_input"&amp;$B346),$E346,DS$28)</f>
        <v>high</v>
      </c>
      <c r="DT346" s="24" t="str">
        <f ca="1">INDEX(INDIRECT("in_input"&amp;$B346),$E346,DT$28)</f>
        <v>high</v>
      </c>
      <c r="DU346" s="24" t="str">
        <f ca="1">INDEX(INDIRECT("in_input"&amp;$B346),$E346,DU$28)</f>
        <v>high</v>
      </c>
      <c r="DV346" s="24" t="str">
        <f ca="1">INDEX(INDIRECT("in_input"&amp;$B346),$E346,DV$28)</f>
        <v>high</v>
      </c>
      <c r="DW346" s="24" t="str">
        <f ca="1">INDEX(INDIRECT("in_input"&amp;$B346),$E346,DW$28)</f>
        <v>high</v>
      </c>
      <c r="DX346" s="24" t="str">
        <f ca="1">INDEX(INDIRECT("in_input"&amp;$B346),$E346,DX$28)</f>
        <v>high</v>
      </c>
      <c r="DY346" s="24" t="str">
        <f ca="1">INDEX(INDIRECT("in_input"&amp;$B346),$E346,DY$28)</f>
        <v>high</v>
      </c>
      <c r="DZ346" s="24" t="str">
        <f ca="1">INDEX(INDIRECT("in_input"&amp;$B346),$E346,DZ$28)</f>
        <v>high</v>
      </c>
      <c r="EA346" s="24" t="str">
        <f ca="1">INDEX(INDIRECT("in_input"&amp;$B346),$E346,EA$28)</f>
        <v>high</v>
      </c>
      <c r="EB346" s="24" t="str">
        <f ca="1">INDEX(INDIRECT("in_input"&amp;$B346),$E346,EB$28)</f>
        <v>high</v>
      </c>
      <c r="EC346" s="24" t="str">
        <f ca="1">INDEX(INDIRECT("in_input"&amp;$B346),$E346,EC$28)</f>
        <v>high</v>
      </c>
      <c r="ED346" s="24" t="str">
        <f ca="1">INDEX(INDIRECT("in_input"&amp;$B346),$E346,ED$28)</f>
        <v>high</v>
      </c>
      <c r="EE346" s="24" t="str">
        <f ca="1">INDEX(INDIRECT("in_input"&amp;$B346),$E346,EE$28)</f>
        <v>high</v>
      </c>
      <c r="EF346" s="24" t="str">
        <f ca="1">INDEX(INDIRECT("in_input"&amp;$B346),$E346,EF$28)</f>
        <v>high</v>
      </c>
      <c r="EG346" s="24" t="str">
        <f ca="1">INDEX(INDIRECT("in_input"&amp;$B346),$E346,EG$28)</f>
        <v>high</v>
      </c>
      <c r="EH346" s="24" t="str">
        <f ca="1">INDEX(INDIRECT("in_input"&amp;$B346),$E346,EH$28)</f>
        <v>high</v>
      </c>
      <c r="EI346" s="24" t="str">
        <f ca="1">INDEX(INDIRECT("in_input"&amp;$B346),$E346,EI$28)</f>
        <v>high</v>
      </c>
      <c r="EJ346" s="24" t="str">
        <f ca="1">INDEX(INDIRECT("in_input"&amp;$B346),$E346,EJ$28)</f>
        <v>high</v>
      </c>
      <c r="EK346" s="24" t="str">
        <f ca="1">INDEX(INDIRECT("in_input"&amp;$B346),$E346,EK$28)</f>
        <v>high</v>
      </c>
      <c r="EL346" s="24" t="str">
        <f ca="1">INDEX(INDIRECT("in_input"&amp;$B346),$E346,EL$28)</f>
        <v>high</v>
      </c>
      <c r="EM346" s="25" t="str">
        <f ca="1">INDEX(INDIRECT("in_input"&amp;$B346),$E346,EM$28)</f>
        <v>high</v>
      </c>
      <c r="EN346" s="204"/>
      <c r="EP346" s="12" t="s">
        <v>15</v>
      </c>
      <c r="EQ346" s="121">
        <f>EP341</f>
        <v>3</v>
      </c>
      <c r="ER346" s="121" t="str">
        <f>EP342</f>
        <v>lei3564</v>
      </c>
      <c r="ES346" s="221"/>
      <c r="ET346" s="121">
        <v>3</v>
      </c>
      <c r="EU346" s="13"/>
      <c r="EV346" s="37" t="str">
        <f ca="1">INDEX(INDIRECT("in_input"&amp;$B346),$E346,EV$28)</f>
        <v>high</v>
      </c>
      <c r="EW346" s="24" t="str">
        <f ca="1">INDEX(INDIRECT("in_input"&amp;$B346),$E346,EW$28)</f>
        <v>high</v>
      </c>
      <c r="EX346" s="24" t="str">
        <f ca="1">INDEX(INDIRECT("in_input"&amp;$B346),$E346,EX$28)</f>
        <v>high</v>
      </c>
      <c r="EY346" s="24" t="str">
        <f ca="1">INDEX(INDIRECT("in_input"&amp;$B346),$E346,EY$28)</f>
        <v>high</v>
      </c>
      <c r="EZ346" s="24" t="str">
        <f ca="1">INDEX(INDIRECT("in_input"&amp;$B346),$E346,EZ$28)</f>
        <v>high</v>
      </c>
      <c r="FA346" s="24" t="str">
        <f ca="1">INDEX(INDIRECT("in_input"&amp;$B346),$E346,FA$28)</f>
        <v>high</v>
      </c>
      <c r="FB346" s="24" t="str">
        <f ca="1">INDEX(INDIRECT("in_input"&amp;$B346),$E346,FB$28)</f>
        <v>high</v>
      </c>
      <c r="FC346" s="24" t="str">
        <f ca="1">INDEX(INDIRECT("in_input"&amp;$B346),$E346,FC$28)</f>
        <v>high</v>
      </c>
      <c r="FD346" s="24" t="str">
        <f ca="1">INDEX(INDIRECT("in_input"&amp;$B346),$E346,FD$28)</f>
        <v>high</v>
      </c>
      <c r="FE346" s="24" t="str">
        <f ca="1">INDEX(INDIRECT("in_input"&amp;$B346),$E346,FE$28)</f>
        <v>high</v>
      </c>
      <c r="FF346" s="24" t="str">
        <f ca="1">INDEX(INDIRECT("in_input"&amp;$B346),$E346,FF$28)</f>
        <v>high</v>
      </c>
      <c r="FG346" s="24" t="str">
        <f ca="1">INDEX(INDIRECT("in_input"&amp;$B346),$E346,FG$28)</f>
        <v>high</v>
      </c>
      <c r="FH346" s="24" t="str">
        <f ca="1">INDEX(INDIRECT("in_input"&amp;$B346),$E346,FH$28)</f>
        <v>high</v>
      </c>
      <c r="FI346" s="24" t="str">
        <f ca="1">INDEX(INDIRECT("in_input"&amp;$B346),$E346,FI$28)</f>
        <v>high</v>
      </c>
      <c r="FJ346" s="24" t="str">
        <f ca="1">INDEX(INDIRECT("in_input"&amp;$B346),$E346,FJ$28)</f>
        <v>high</v>
      </c>
      <c r="FK346" s="24" t="str">
        <f ca="1">INDEX(INDIRECT("in_input"&amp;$B346),$E346,FK$28)</f>
        <v>high</v>
      </c>
      <c r="FL346" s="24" t="str">
        <f ca="1">INDEX(INDIRECT("in_input"&amp;$B346),$E346,FL$28)</f>
        <v>high</v>
      </c>
      <c r="FM346" s="24" t="str">
        <f ca="1">INDEX(INDIRECT("in_input"&amp;$B346),$E346,FM$28)</f>
        <v>high</v>
      </c>
      <c r="FN346" s="24" t="str">
        <f ca="1">INDEX(INDIRECT("in_input"&amp;$B346),$E346,FN$28)</f>
        <v>high</v>
      </c>
      <c r="FO346" s="24" t="str">
        <f ca="1">INDEX(INDIRECT("in_input"&amp;$B346),$E346,FO$28)</f>
        <v>high</v>
      </c>
      <c r="FP346" s="25" t="str">
        <f ca="1">INDEX(INDIRECT("in_input"&amp;$B346),$E346,FP$28)</f>
        <v>high</v>
      </c>
      <c r="FQ346" s="204"/>
      <c r="FS346" s="12" t="s">
        <v>15</v>
      </c>
      <c r="FT346" s="121">
        <f>FS341</f>
        <v>3</v>
      </c>
      <c r="FU346" s="121" t="str">
        <f>FS342</f>
        <v>shop65</v>
      </c>
      <c r="FV346" s="221"/>
      <c r="FW346" s="121">
        <v>3</v>
      </c>
      <c r="FX346" s="13"/>
      <c r="FY346" s="37" t="str">
        <f ca="1">INDEX(INDIRECT("in_input"&amp;$B346),$E346,FY$28)</f>
        <v>high</v>
      </c>
      <c r="FZ346" s="24" t="str">
        <f ca="1">INDEX(INDIRECT("in_input"&amp;$B346),$E346,FZ$28)</f>
        <v>high</v>
      </c>
      <c r="GA346" s="24" t="str">
        <f ca="1">INDEX(INDIRECT("in_input"&amp;$B346),$E346,GA$28)</f>
        <v>high</v>
      </c>
      <c r="GB346" s="24" t="str">
        <f ca="1">INDEX(INDIRECT("in_input"&amp;$B346),$E346,GB$28)</f>
        <v>high</v>
      </c>
      <c r="GC346" s="24" t="str">
        <f ca="1">INDEX(INDIRECT("in_input"&amp;$B346),$E346,GC$28)</f>
        <v>high</v>
      </c>
      <c r="GD346" s="24" t="str">
        <f ca="1">INDEX(INDIRECT("in_input"&amp;$B346),$E346,GD$28)</f>
        <v>high</v>
      </c>
      <c r="GE346" s="24" t="str">
        <f ca="1">INDEX(INDIRECT("in_input"&amp;$B346),$E346,GE$28)</f>
        <v>high</v>
      </c>
      <c r="GF346" s="24" t="str">
        <f ca="1">INDEX(INDIRECT("in_input"&amp;$B346),$E346,GF$28)</f>
        <v>high</v>
      </c>
      <c r="GG346" s="24" t="str">
        <f ca="1">INDEX(INDIRECT("in_input"&amp;$B346),$E346,GG$28)</f>
        <v>high</v>
      </c>
      <c r="GH346" s="24" t="str">
        <f ca="1">INDEX(INDIRECT("in_input"&amp;$B346),$E346,GH$28)</f>
        <v>high</v>
      </c>
      <c r="GI346" s="24" t="str">
        <f ca="1">INDEX(INDIRECT("in_input"&amp;$B346),$E346,GI$28)</f>
        <v>high</v>
      </c>
      <c r="GJ346" s="24" t="str">
        <f ca="1">INDEX(INDIRECT("in_input"&amp;$B346),$E346,GJ$28)</f>
        <v>high</v>
      </c>
      <c r="GK346" s="24" t="str">
        <f ca="1">INDEX(INDIRECT("in_input"&amp;$B346),$E346,GK$28)</f>
        <v>high</v>
      </c>
      <c r="GL346" s="24" t="str">
        <f ca="1">INDEX(INDIRECT("in_input"&amp;$B346),$E346,GL$28)</f>
        <v>high</v>
      </c>
      <c r="GM346" s="24" t="str">
        <f ca="1">INDEX(INDIRECT("in_input"&amp;$B346),$E346,GM$28)</f>
        <v>high</v>
      </c>
      <c r="GN346" s="24" t="str">
        <f ca="1">INDEX(INDIRECT("in_input"&amp;$B346),$E346,GN$28)</f>
        <v>high</v>
      </c>
      <c r="GO346" s="24" t="str">
        <f ca="1">INDEX(INDIRECT("in_input"&amp;$B346),$E346,GO$28)</f>
        <v>high</v>
      </c>
      <c r="GP346" s="24" t="str">
        <f ca="1">INDEX(INDIRECT("in_input"&amp;$B346),$E346,GP$28)</f>
        <v>high</v>
      </c>
      <c r="GQ346" s="24" t="str">
        <f ca="1">INDEX(INDIRECT("in_input"&amp;$B346),$E346,GQ$28)</f>
        <v>high</v>
      </c>
      <c r="GR346" s="24" t="str">
        <f ca="1">INDEX(INDIRECT("in_input"&amp;$B346),$E346,GR$28)</f>
        <v>high</v>
      </c>
      <c r="GS346" s="25" t="str">
        <f ca="1">INDEX(INDIRECT("in_input"&amp;$B346),$E346,GS$28)</f>
        <v>high</v>
      </c>
      <c r="GT346" s="204"/>
      <c r="GV346" s="12" t="s">
        <v>15</v>
      </c>
      <c r="GW346" s="121">
        <f>GV341</f>
        <v>3</v>
      </c>
      <c r="GX346" s="121" t="str">
        <f>GV342</f>
        <v>lei65</v>
      </c>
      <c r="GY346" s="221"/>
      <c r="GZ346" s="121">
        <v>3</v>
      </c>
      <c r="HA346" s="13"/>
      <c r="HB346" s="37" t="str">
        <f ca="1">INDEX(INDIRECT("in_input"&amp;$B346),$E346,HB$28)</f>
        <v>high</v>
      </c>
      <c r="HC346" s="24" t="str">
        <f ca="1">INDEX(INDIRECT("in_input"&amp;$B346),$E346,HC$28)</f>
        <v>high</v>
      </c>
      <c r="HD346" s="24" t="str">
        <f ca="1">INDEX(INDIRECT("in_input"&amp;$B346),$E346,HD$28)</f>
        <v>high</v>
      </c>
      <c r="HE346" s="24" t="str">
        <f ca="1">INDEX(INDIRECT("in_input"&amp;$B346),$E346,HE$28)</f>
        <v>high</v>
      </c>
      <c r="HF346" s="24" t="str">
        <f ca="1">INDEX(INDIRECT("in_input"&amp;$B346),$E346,HF$28)</f>
        <v>high</v>
      </c>
      <c r="HG346" s="24" t="str">
        <f ca="1">INDEX(INDIRECT("in_input"&amp;$B346),$E346,HG$28)</f>
        <v>high</v>
      </c>
      <c r="HH346" s="24" t="str">
        <f ca="1">INDEX(INDIRECT("in_input"&amp;$B346),$E346,HH$28)</f>
        <v>high</v>
      </c>
      <c r="HI346" s="24" t="str">
        <f ca="1">INDEX(INDIRECT("in_input"&amp;$B346),$E346,HI$28)</f>
        <v>high</v>
      </c>
      <c r="HJ346" s="24" t="str">
        <f ca="1">INDEX(INDIRECT("in_input"&amp;$B346),$E346,HJ$28)</f>
        <v>high</v>
      </c>
      <c r="HK346" s="24" t="str">
        <f ca="1">INDEX(INDIRECT("in_input"&amp;$B346),$E346,HK$28)</f>
        <v>high</v>
      </c>
      <c r="HL346" s="24" t="str">
        <f ca="1">INDEX(INDIRECT("in_input"&amp;$B346),$E346,HL$28)</f>
        <v>high</v>
      </c>
      <c r="HM346" s="24" t="str">
        <f ca="1">INDEX(INDIRECT("in_input"&amp;$B346),$E346,HM$28)</f>
        <v>high</v>
      </c>
      <c r="HN346" s="24" t="str">
        <f ca="1">INDEX(INDIRECT("in_input"&amp;$B346),$E346,HN$28)</f>
        <v>high</v>
      </c>
      <c r="HO346" s="24" t="str">
        <f ca="1">INDEX(INDIRECT("in_input"&amp;$B346),$E346,HO$28)</f>
        <v>high</v>
      </c>
      <c r="HP346" s="24" t="str">
        <f ca="1">INDEX(INDIRECT("in_input"&amp;$B346),$E346,HP$28)</f>
        <v>high</v>
      </c>
      <c r="HQ346" s="24" t="str">
        <f ca="1">INDEX(INDIRECT("in_input"&amp;$B346),$E346,HQ$28)</f>
        <v>high</v>
      </c>
      <c r="HR346" s="24" t="str">
        <f ca="1">INDEX(INDIRECT("in_input"&amp;$B346),$E346,HR$28)</f>
        <v>high</v>
      </c>
      <c r="HS346" s="24" t="str">
        <f ca="1">INDEX(INDIRECT("in_input"&amp;$B346),$E346,HS$28)</f>
        <v>high</v>
      </c>
      <c r="HT346" s="24" t="str">
        <f ca="1">INDEX(INDIRECT("in_input"&amp;$B346),$E346,HT$28)</f>
        <v>high</v>
      </c>
      <c r="HU346" s="24" t="str">
        <f ca="1">INDEX(INDIRECT("in_input"&amp;$B346),$E346,HU$28)</f>
        <v>high</v>
      </c>
      <c r="HV346" s="25" t="str">
        <f ca="1">INDEX(INDIRECT("in_input"&amp;$B346),$E346,HV$28)</f>
        <v>high</v>
      </c>
      <c r="HW346" s="204"/>
    </row>
    <row r="347" spans="1:231" ht="15">
      <c r="A347" s="12" t="s">
        <v>29</v>
      </c>
      <c r="B347" s="121">
        <f>A341</f>
        <v>3</v>
      </c>
      <c r="C347" s="121" t="str">
        <f>A342</f>
        <v>work1834</v>
      </c>
      <c r="D347" s="221"/>
      <c r="E347" s="121">
        <v>4</v>
      </c>
      <c r="F347" s="13"/>
      <c r="G347" s="37">
        <f ca="1">INDEX(INDIRECT("in_input"&amp;$B347),$E347,G$28)</f>
        <v>40</v>
      </c>
      <c r="H347" s="24">
        <f ca="1">INDEX(INDIRECT("in_input"&amp;$B347),$E347,H$28)</f>
        <v>40</v>
      </c>
      <c r="I347" s="24">
        <f ca="1">INDEX(INDIRECT("in_input"&amp;$B347),$E347,I$28)</f>
        <v>40</v>
      </c>
      <c r="J347" s="24">
        <f ca="1">INDEX(INDIRECT("in_input"&amp;$B347),$E347,J$28)</f>
        <v>40</v>
      </c>
      <c r="K347" s="24">
        <f ca="1">INDEX(INDIRECT("in_input"&amp;$B347),$E347,K$28)</f>
        <v>40</v>
      </c>
      <c r="L347" s="24">
        <f ca="1">INDEX(INDIRECT("in_input"&amp;$B347),$E347,L$28)</f>
        <v>40</v>
      </c>
      <c r="M347" s="24">
        <f ca="1">INDEX(INDIRECT("in_input"&amp;$B347),$E347,M$28)</f>
        <v>40</v>
      </c>
      <c r="N347" s="24">
        <f ca="1">INDEX(INDIRECT("in_input"&amp;$B347),$E347,N$28)</f>
        <v>40</v>
      </c>
      <c r="O347" s="24">
        <f ca="1">INDEX(INDIRECT("in_input"&amp;$B347),$E347,O$28)</f>
        <v>40</v>
      </c>
      <c r="P347" s="24">
        <f ca="1">INDEX(INDIRECT("in_input"&amp;$B347),$E347,P$28)</f>
        <v>40</v>
      </c>
      <c r="Q347" s="24">
        <f ca="1">INDEX(INDIRECT("in_input"&amp;$B347),$E347,Q$28)</f>
        <v>40</v>
      </c>
      <c r="R347" s="24">
        <f ca="1">INDEX(INDIRECT("in_input"&amp;$B347),$E347,R$28)</f>
        <v>40</v>
      </c>
      <c r="S347" s="24">
        <f ca="1">INDEX(INDIRECT("in_input"&amp;$B347),$E347,S$28)</f>
        <v>40</v>
      </c>
      <c r="T347" s="24">
        <f ca="1">INDEX(INDIRECT("in_input"&amp;$B347),$E347,T$28)</f>
        <v>40</v>
      </c>
      <c r="U347" s="24">
        <f ca="1">INDEX(INDIRECT("in_input"&amp;$B347),$E347,U$28)</f>
        <v>40</v>
      </c>
      <c r="V347" s="24">
        <f ca="1">INDEX(INDIRECT("in_input"&amp;$B347),$E347,V$28)</f>
        <v>40</v>
      </c>
      <c r="W347" s="24">
        <f ca="1">INDEX(INDIRECT("in_input"&amp;$B347),$E347,W$28)</f>
        <v>40</v>
      </c>
      <c r="X347" s="24">
        <f ca="1">INDEX(INDIRECT("in_input"&amp;$B347),$E347,X$28)</f>
        <v>40</v>
      </c>
      <c r="Y347" s="24">
        <f ca="1">INDEX(INDIRECT("in_input"&amp;$B347),$E347,Y$28)</f>
        <v>40</v>
      </c>
      <c r="Z347" s="24">
        <f ca="1">INDEX(INDIRECT("in_input"&amp;$B347),$E347,Z$28)</f>
        <v>40</v>
      </c>
      <c r="AA347" s="25">
        <f ca="1">INDEX(INDIRECT("in_input"&amp;$B347),$E347,AA$28)</f>
        <v>40</v>
      </c>
      <c r="AB347" s="204"/>
      <c r="AD347" s="12" t="s">
        <v>29</v>
      </c>
      <c r="AE347" s="121">
        <f>AD341</f>
        <v>3</v>
      </c>
      <c r="AF347" s="121" t="str">
        <f>AD342</f>
        <v>shop1834</v>
      </c>
      <c r="AG347" s="221"/>
      <c r="AH347" s="121">
        <v>4</v>
      </c>
      <c r="AI347" s="13"/>
      <c r="AJ347" s="37">
        <f ca="1">INDEX(INDIRECT("in_input"&amp;$B347),$E347,AJ$28)</f>
        <v>40</v>
      </c>
      <c r="AK347" s="24">
        <f ca="1">INDEX(INDIRECT("in_input"&amp;$B347),$E347,AK$28)</f>
        <v>40</v>
      </c>
      <c r="AL347" s="24">
        <f ca="1">INDEX(INDIRECT("in_input"&amp;$B347),$E347,AL$28)</f>
        <v>40</v>
      </c>
      <c r="AM347" s="24">
        <f ca="1">INDEX(INDIRECT("in_input"&amp;$B347),$E347,AM$28)</f>
        <v>40</v>
      </c>
      <c r="AN347" s="24">
        <f ca="1">INDEX(INDIRECT("in_input"&amp;$B347),$E347,AN$28)</f>
        <v>40</v>
      </c>
      <c r="AO347" s="24">
        <f ca="1">INDEX(INDIRECT("in_input"&amp;$B347),$E347,AO$28)</f>
        <v>40</v>
      </c>
      <c r="AP347" s="24">
        <f ca="1">INDEX(INDIRECT("in_input"&amp;$B347),$E347,AP$28)</f>
        <v>40</v>
      </c>
      <c r="AQ347" s="24">
        <f ca="1">INDEX(INDIRECT("in_input"&amp;$B347),$E347,AQ$28)</f>
        <v>40</v>
      </c>
      <c r="AR347" s="24">
        <f ca="1">INDEX(INDIRECT("in_input"&amp;$B347),$E347,AR$28)</f>
        <v>40</v>
      </c>
      <c r="AS347" s="24">
        <f ca="1">INDEX(INDIRECT("in_input"&amp;$B347),$E347,AS$28)</f>
        <v>40</v>
      </c>
      <c r="AT347" s="24">
        <f ca="1">INDEX(INDIRECT("in_input"&amp;$B347),$E347,AT$28)</f>
        <v>40</v>
      </c>
      <c r="AU347" s="24">
        <f ca="1">INDEX(INDIRECT("in_input"&amp;$B347),$E347,AU$28)</f>
        <v>40</v>
      </c>
      <c r="AV347" s="24">
        <f ca="1">INDEX(INDIRECT("in_input"&amp;$B347),$E347,AV$28)</f>
        <v>40</v>
      </c>
      <c r="AW347" s="24">
        <f ca="1">INDEX(INDIRECT("in_input"&amp;$B347),$E347,AW$28)</f>
        <v>40</v>
      </c>
      <c r="AX347" s="24">
        <f ca="1">INDEX(INDIRECT("in_input"&amp;$B347),$E347,AX$28)</f>
        <v>40</v>
      </c>
      <c r="AY347" s="24">
        <f ca="1">INDEX(INDIRECT("in_input"&amp;$B347),$E347,AY$28)</f>
        <v>40</v>
      </c>
      <c r="AZ347" s="24">
        <f ca="1">INDEX(INDIRECT("in_input"&amp;$B347),$E347,AZ$28)</f>
        <v>40</v>
      </c>
      <c r="BA347" s="24">
        <f ca="1">INDEX(INDIRECT("in_input"&amp;$B347),$E347,BA$28)</f>
        <v>40</v>
      </c>
      <c r="BB347" s="24">
        <f ca="1">INDEX(INDIRECT("in_input"&amp;$B347),$E347,BB$28)</f>
        <v>40</v>
      </c>
      <c r="BC347" s="24">
        <f ca="1">INDEX(INDIRECT("in_input"&amp;$B347),$E347,BC$28)</f>
        <v>40</v>
      </c>
      <c r="BD347" s="25">
        <f ca="1">INDEX(INDIRECT("in_input"&amp;$B347),$E347,BD$28)</f>
        <v>40</v>
      </c>
      <c r="BE347" s="204"/>
      <c r="BG347" s="12" t="s">
        <v>29</v>
      </c>
      <c r="BH347" s="121">
        <f>BG341</f>
        <v>3</v>
      </c>
      <c r="BI347" s="121" t="str">
        <f>BG342</f>
        <v>lei1834</v>
      </c>
      <c r="BJ347" s="221"/>
      <c r="BK347" s="121">
        <v>4</v>
      </c>
      <c r="BL347" s="13"/>
      <c r="BM347" s="37">
        <f ca="1">INDEX(INDIRECT("in_input"&amp;$B347),$E347,BM$28)</f>
        <v>40</v>
      </c>
      <c r="BN347" s="24">
        <f ca="1">INDEX(INDIRECT("in_input"&amp;$B347),$E347,BN$28)</f>
        <v>40</v>
      </c>
      <c r="BO347" s="24">
        <f ca="1">INDEX(INDIRECT("in_input"&amp;$B347),$E347,BO$28)</f>
        <v>40</v>
      </c>
      <c r="BP347" s="24">
        <f ca="1">INDEX(INDIRECT("in_input"&amp;$B347),$E347,BP$28)</f>
        <v>40</v>
      </c>
      <c r="BQ347" s="24">
        <f ca="1">INDEX(INDIRECT("in_input"&amp;$B347),$E347,BQ$28)</f>
        <v>40</v>
      </c>
      <c r="BR347" s="24">
        <f ca="1">INDEX(INDIRECT("in_input"&amp;$B347),$E347,BR$28)</f>
        <v>40</v>
      </c>
      <c r="BS347" s="24">
        <f ca="1">INDEX(INDIRECT("in_input"&amp;$B347),$E347,BS$28)</f>
        <v>40</v>
      </c>
      <c r="BT347" s="24">
        <f ca="1">INDEX(INDIRECT("in_input"&amp;$B347),$E347,BT$28)</f>
        <v>40</v>
      </c>
      <c r="BU347" s="24">
        <f ca="1">INDEX(INDIRECT("in_input"&amp;$B347),$E347,BU$28)</f>
        <v>40</v>
      </c>
      <c r="BV347" s="24">
        <f ca="1">INDEX(INDIRECT("in_input"&amp;$B347),$E347,BV$28)</f>
        <v>40</v>
      </c>
      <c r="BW347" s="24">
        <f ca="1">INDEX(INDIRECT("in_input"&amp;$B347),$E347,BW$28)</f>
        <v>40</v>
      </c>
      <c r="BX347" s="24">
        <f ca="1">INDEX(INDIRECT("in_input"&amp;$B347),$E347,BX$28)</f>
        <v>40</v>
      </c>
      <c r="BY347" s="24">
        <f ca="1">INDEX(INDIRECT("in_input"&amp;$B347),$E347,BY$28)</f>
        <v>40</v>
      </c>
      <c r="BZ347" s="24">
        <f ca="1">INDEX(INDIRECT("in_input"&amp;$B347),$E347,BZ$28)</f>
        <v>40</v>
      </c>
      <c r="CA347" s="24">
        <f ca="1">INDEX(INDIRECT("in_input"&amp;$B347),$E347,CA$28)</f>
        <v>40</v>
      </c>
      <c r="CB347" s="24">
        <f ca="1">INDEX(INDIRECT("in_input"&amp;$B347),$E347,CB$28)</f>
        <v>40</v>
      </c>
      <c r="CC347" s="24">
        <f ca="1">INDEX(INDIRECT("in_input"&amp;$B347),$E347,CC$28)</f>
        <v>40</v>
      </c>
      <c r="CD347" s="24">
        <f ca="1">INDEX(INDIRECT("in_input"&amp;$B347),$E347,CD$28)</f>
        <v>40</v>
      </c>
      <c r="CE347" s="24">
        <f ca="1">INDEX(INDIRECT("in_input"&amp;$B347),$E347,CE$28)</f>
        <v>40</v>
      </c>
      <c r="CF347" s="24">
        <f ca="1">INDEX(INDIRECT("in_input"&amp;$B347),$E347,CF$28)</f>
        <v>40</v>
      </c>
      <c r="CG347" s="25">
        <f ca="1">INDEX(INDIRECT("in_input"&amp;$B347),$E347,CG$28)</f>
        <v>40</v>
      </c>
      <c r="CH347" s="204"/>
      <c r="CJ347" s="12" t="s">
        <v>29</v>
      </c>
      <c r="CK347" s="121">
        <f>CJ341</f>
        <v>3</v>
      </c>
      <c r="CL347" s="121" t="str">
        <f>CJ342</f>
        <v>work3564</v>
      </c>
      <c r="CM347" s="221"/>
      <c r="CN347" s="121">
        <v>4</v>
      </c>
      <c r="CO347" s="13"/>
      <c r="CP347" s="37">
        <f ca="1">INDEX(INDIRECT("in_input"&amp;$B347),$E347,CP$28)</f>
        <v>40</v>
      </c>
      <c r="CQ347" s="24">
        <f ca="1">INDEX(INDIRECT("in_input"&amp;$B347),$E347,CQ$28)</f>
        <v>40</v>
      </c>
      <c r="CR347" s="24">
        <f ca="1">INDEX(INDIRECT("in_input"&amp;$B347),$E347,CR$28)</f>
        <v>40</v>
      </c>
      <c r="CS347" s="24">
        <f ca="1">INDEX(INDIRECT("in_input"&amp;$B347),$E347,CS$28)</f>
        <v>40</v>
      </c>
      <c r="CT347" s="24">
        <f ca="1">INDEX(INDIRECT("in_input"&amp;$B347),$E347,CT$28)</f>
        <v>40</v>
      </c>
      <c r="CU347" s="24">
        <f ca="1">INDEX(INDIRECT("in_input"&amp;$B347),$E347,CU$28)</f>
        <v>40</v>
      </c>
      <c r="CV347" s="24">
        <f ca="1">INDEX(INDIRECT("in_input"&amp;$B347),$E347,CV$28)</f>
        <v>40</v>
      </c>
      <c r="CW347" s="24">
        <f ca="1">INDEX(INDIRECT("in_input"&amp;$B347),$E347,CW$28)</f>
        <v>40</v>
      </c>
      <c r="CX347" s="24">
        <f ca="1">INDEX(INDIRECT("in_input"&amp;$B347),$E347,CX$28)</f>
        <v>40</v>
      </c>
      <c r="CY347" s="24">
        <f ca="1">INDEX(INDIRECT("in_input"&amp;$B347),$E347,CY$28)</f>
        <v>40</v>
      </c>
      <c r="CZ347" s="24">
        <f ca="1">INDEX(INDIRECT("in_input"&amp;$B347),$E347,CZ$28)</f>
        <v>40</v>
      </c>
      <c r="DA347" s="24">
        <f ca="1">INDEX(INDIRECT("in_input"&amp;$B347),$E347,DA$28)</f>
        <v>40</v>
      </c>
      <c r="DB347" s="24">
        <f ca="1">INDEX(INDIRECT("in_input"&amp;$B347),$E347,DB$28)</f>
        <v>40</v>
      </c>
      <c r="DC347" s="24">
        <f ca="1">INDEX(INDIRECT("in_input"&amp;$B347),$E347,DC$28)</f>
        <v>40</v>
      </c>
      <c r="DD347" s="24">
        <f ca="1">INDEX(INDIRECT("in_input"&amp;$B347),$E347,DD$28)</f>
        <v>40</v>
      </c>
      <c r="DE347" s="24">
        <f ca="1">INDEX(INDIRECT("in_input"&amp;$B347),$E347,DE$28)</f>
        <v>40</v>
      </c>
      <c r="DF347" s="24">
        <f ca="1">INDEX(INDIRECT("in_input"&amp;$B347),$E347,DF$28)</f>
        <v>40</v>
      </c>
      <c r="DG347" s="24">
        <f ca="1">INDEX(INDIRECT("in_input"&amp;$B347),$E347,DG$28)</f>
        <v>40</v>
      </c>
      <c r="DH347" s="24">
        <f ca="1">INDEX(INDIRECT("in_input"&amp;$B347),$E347,DH$28)</f>
        <v>40</v>
      </c>
      <c r="DI347" s="24">
        <f ca="1">INDEX(INDIRECT("in_input"&amp;$B347),$E347,DI$28)</f>
        <v>40</v>
      </c>
      <c r="DJ347" s="25">
        <f ca="1">INDEX(INDIRECT("in_input"&amp;$B347),$E347,DJ$28)</f>
        <v>40</v>
      </c>
      <c r="DK347" s="204"/>
      <c r="DM347" s="12" t="s">
        <v>29</v>
      </c>
      <c r="DN347" s="121">
        <f>DM341</f>
        <v>3</v>
      </c>
      <c r="DO347" s="121" t="str">
        <f>DM342</f>
        <v>shop3564</v>
      </c>
      <c r="DP347" s="221"/>
      <c r="DQ347" s="121">
        <v>4</v>
      </c>
      <c r="DR347" s="13"/>
      <c r="DS347" s="37">
        <f ca="1">INDEX(INDIRECT("in_input"&amp;$B347),$E347,DS$28)</f>
        <v>40</v>
      </c>
      <c r="DT347" s="24">
        <f ca="1">INDEX(INDIRECT("in_input"&amp;$B347),$E347,DT$28)</f>
        <v>40</v>
      </c>
      <c r="DU347" s="24">
        <f ca="1">INDEX(INDIRECT("in_input"&amp;$B347),$E347,DU$28)</f>
        <v>40</v>
      </c>
      <c r="DV347" s="24">
        <f ca="1">INDEX(INDIRECT("in_input"&amp;$B347),$E347,DV$28)</f>
        <v>40</v>
      </c>
      <c r="DW347" s="24">
        <f ca="1">INDEX(INDIRECT("in_input"&amp;$B347),$E347,DW$28)</f>
        <v>40</v>
      </c>
      <c r="DX347" s="24">
        <f ca="1">INDEX(INDIRECT("in_input"&amp;$B347),$E347,DX$28)</f>
        <v>40</v>
      </c>
      <c r="DY347" s="24">
        <f ca="1">INDEX(INDIRECT("in_input"&amp;$B347),$E347,DY$28)</f>
        <v>40</v>
      </c>
      <c r="DZ347" s="24">
        <f ca="1">INDEX(INDIRECT("in_input"&amp;$B347),$E347,DZ$28)</f>
        <v>40</v>
      </c>
      <c r="EA347" s="24">
        <f ca="1">INDEX(INDIRECT("in_input"&amp;$B347),$E347,EA$28)</f>
        <v>40</v>
      </c>
      <c r="EB347" s="24">
        <f ca="1">INDEX(INDIRECT("in_input"&amp;$B347),$E347,EB$28)</f>
        <v>40</v>
      </c>
      <c r="EC347" s="24">
        <f ca="1">INDEX(INDIRECT("in_input"&amp;$B347),$E347,EC$28)</f>
        <v>40</v>
      </c>
      <c r="ED347" s="24">
        <f ca="1">INDEX(INDIRECT("in_input"&amp;$B347),$E347,ED$28)</f>
        <v>40</v>
      </c>
      <c r="EE347" s="24">
        <f ca="1">INDEX(INDIRECT("in_input"&amp;$B347),$E347,EE$28)</f>
        <v>40</v>
      </c>
      <c r="EF347" s="24">
        <f ca="1">INDEX(INDIRECT("in_input"&amp;$B347),$E347,EF$28)</f>
        <v>40</v>
      </c>
      <c r="EG347" s="24">
        <f ca="1">INDEX(INDIRECT("in_input"&amp;$B347),$E347,EG$28)</f>
        <v>40</v>
      </c>
      <c r="EH347" s="24">
        <f ca="1">INDEX(INDIRECT("in_input"&amp;$B347),$E347,EH$28)</f>
        <v>40</v>
      </c>
      <c r="EI347" s="24">
        <f ca="1">INDEX(INDIRECT("in_input"&amp;$B347),$E347,EI$28)</f>
        <v>40</v>
      </c>
      <c r="EJ347" s="24">
        <f ca="1">INDEX(INDIRECT("in_input"&amp;$B347),$E347,EJ$28)</f>
        <v>40</v>
      </c>
      <c r="EK347" s="24">
        <f ca="1">INDEX(INDIRECT("in_input"&amp;$B347),$E347,EK$28)</f>
        <v>40</v>
      </c>
      <c r="EL347" s="24">
        <f ca="1">INDEX(INDIRECT("in_input"&amp;$B347),$E347,EL$28)</f>
        <v>40</v>
      </c>
      <c r="EM347" s="25">
        <f ca="1">INDEX(INDIRECT("in_input"&amp;$B347),$E347,EM$28)</f>
        <v>40</v>
      </c>
      <c r="EN347" s="204"/>
      <c r="EP347" s="12" t="s">
        <v>29</v>
      </c>
      <c r="EQ347" s="121">
        <f>EP341</f>
        <v>3</v>
      </c>
      <c r="ER347" s="121" t="str">
        <f>EP342</f>
        <v>lei3564</v>
      </c>
      <c r="ES347" s="221"/>
      <c r="ET347" s="121">
        <v>4</v>
      </c>
      <c r="EU347" s="13"/>
      <c r="EV347" s="37">
        <f ca="1">INDEX(INDIRECT("in_input"&amp;$B347),$E347,EV$28)</f>
        <v>40</v>
      </c>
      <c r="EW347" s="24">
        <f ca="1">INDEX(INDIRECT("in_input"&amp;$B347),$E347,EW$28)</f>
        <v>40</v>
      </c>
      <c r="EX347" s="24">
        <f ca="1">INDEX(INDIRECT("in_input"&amp;$B347),$E347,EX$28)</f>
        <v>40</v>
      </c>
      <c r="EY347" s="24">
        <f ca="1">INDEX(INDIRECT("in_input"&amp;$B347),$E347,EY$28)</f>
        <v>40</v>
      </c>
      <c r="EZ347" s="24">
        <f ca="1">INDEX(INDIRECT("in_input"&amp;$B347),$E347,EZ$28)</f>
        <v>40</v>
      </c>
      <c r="FA347" s="24">
        <f ca="1">INDEX(INDIRECT("in_input"&amp;$B347),$E347,FA$28)</f>
        <v>40</v>
      </c>
      <c r="FB347" s="24">
        <f ca="1">INDEX(INDIRECT("in_input"&amp;$B347),$E347,FB$28)</f>
        <v>40</v>
      </c>
      <c r="FC347" s="24">
        <f ca="1">INDEX(INDIRECT("in_input"&amp;$B347),$E347,FC$28)</f>
        <v>40</v>
      </c>
      <c r="FD347" s="24">
        <f ca="1">INDEX(INDIRECT("in_input"&amp;$B347),$E347,FD$28)</f>
        <v>40</v>
      </c>
      <c r="FE347" s="24">
        <f ca="1">INDEX(INDIRECT("in_input"&amp;$B347),$E347,FE$28)</f>
        <v>40</v>
      </c>
      <c r="FF347" s="24">
        <f ca="1">INDEX(INDIRECT("in_input"&amp;$B347),$E347,FF$28)</f>
        <v>40</v>
      </c>
      <c r="FG347" s="24">
        <f ca="1">INDEX(INDIRECT("in_input"&amp;$B347),$E347,FG$28)</f>
        <v>40</v>
      </c>
      <c r="FH347" s="24">
        <f ca="1">INDEX(INDIRECT("in_input"&amp;$B347),$E347,FH$28)</f>
        <v>40</v>
      </c>
      <c r="FI347" s="24">
        <f ca="1">INDEX(INDIRECT("in_input"&amp;$B347),$E347,FI$28)</f>
        <v>40</v>
      </c>
      <c r="FJ347" s="24">
        <f ca="1">INDEX(INDIRECT("in_input"&amp;$B347),$E347,FJ$28)</f>
        <v>40</v>
      </c>
      <c r="FK347" s="24">
        <f ca="1">INDEX(INDIRECT("in_input"&amp;$B347),$E347,FK$28)</f>
        <v>40</v>
      </c>
      <c r="FL347" s="24">
        <f ca="1">INDEX(INDIRECT("in_input"&amp;$B347),$E347,FL$28)</f>
        <v>40</v>
      </c>
      <c r="FM347" s="24">
        <f ca="1">INDEX(INDIRECT("in_input"&amp;$B347),$E347,FM$28)</f>
        <v>40</v>
      </c>
      <c r="FN347" s="24">
        <f ca="1">INDEX(INDIRECT("in_input"&amp;$B347),$E347,FN$28)</f>
        <v>40</v>
      </c>
      <c r="FO347" s="24">
        <f ca="1">INDEX(INDIRECT("in_input"&amp;$B347),$E347,FO$28)</f>
        <v>40</v>
      </c>
      <c r="FP347" s="25">
        <f ca="1">INDEX(INDIRECT("in_input"&amp;$B347),$E347,FP$28)</f>
        <v>40</v>
      </c>
      <c r="FQ347" s="204"/>
      <c r="FS347" s="12" t="s">
        <v>29</v>
      </c>
      <c r="FT347" s="121">
        <f>FS341</f>
        <v>3</v>
      </c>
      <c r="FU347" s="121" t="str">
        <f>FS342</f>
        <v>shop65</v>
      </c>
      <c r="FV347" s="221"/>
      <c r="FW347" s="121">
        <v>4</v>
      </c>
      <c r="FX347" s="13"/>
      <c r="FY347" s="37">
        <f ca="1">INDEX(INDIRECT("in_input"&amp;$B347),$E347,FY$28)</f>
        <v>40</v>
      </c>
      <c r="FZ347" s="24">
        <f ca="1">INDEX(INDIRECT("in_input"&amp;$B347),$E347,FZ$28)</f>
        <v>40</v>
      </c>
      <c r="GA347" s="24">
        <f ca="1">INDEX(INDIRECT("in_input"&amp;$B347),$E347,GA$28)</f>
        <v>40</v>
      </c>
      <c r="GB347" s="24">
        <f ca="1">INDEX(INDIRECT("in_input"&amp;$B347),$E347,GB$28)</f>
        <v>40</v>
      </c>
      <c r="GC347" s="24">
        <f ca="1">INDEX(INDIRECT("in_input"&amp;$B347),$E347,GC$28)</f>
        <v>40</v>
      </c>
      <c r="GD347" s="24">
        <f ca="1">INDEX(INDIRECT("in_input"&amp;$B347),$E347,GD$28)</f>
        <v>40</v>
      </c>
      <c r="GE347" s="24">
        <f ca="1">INDEX(INDIRECT("in_input"&amp;$B347),$E347,GE$28)</f>
        <v>40</v>
      </c>
      <c r="GF347" s="24">
        <f ca="1">INDEX(INDIRECT("in_input"&amp;$B347),$E347,GF$28)</f>
        <v>40</v>
      </c>
      <c r="GG347" s="24">
        <f ca="1">INDEX(INDIRECT("in_input"&amp;$B347),$E347,GG$28)</f>
        <v>40</v>
      </c>
      <c r="GH347" s="24">
        <f ca="1">INDEX(INDIRECT("in_input"&amp;$B347),$E347,GH$28)</f>
        <v>40</v>
      </c>
      <c r="GI347" s="24">
        <f ca="1">INDEX(INDIRECT("in_input"&amp;$B347),$E347,GI$28)</f>
        <v>40</v>
      </c>
      <c r="GJ347" s="24">
        <f ca="1">INDEX(INDIRECT("in_input"&amp;$B347),$E347,GJ$28)</f>
        <v>40</v>
      </c>
      <c r="GK347" s="24">
        <f ca="1">INDEX(INDIRECT("in_input"&amp;$B347),$E347,GK$28)</f>
        <v>40</v>
      </c>
      <c r="GL347" s="24">
        <f ca="1">INDEX(INDIRECT("in_input"&amp;$B347),$E347,GL$28)</f>
        <v>40</v>
      </c>
      <c r="GM347" s="24">
        <f ca="1">INDEX(INDIRECT("in_input"&amp;$B347),$E347,GM$28)</f>
        <v>40</v>
      </c>
      <c r="GN347" s="24">
        <f ca="1">INDEX(INDIRECT("in_input"&amp;$B347),$E347,GN$28)</f>
        <v>40</v>
      </c>
      <c r="GO347" s="24">
        <f ca="1">INDEX(INDIRECT("in_input"&amp;$B347),$E347,GO$28)</f>
        <v>40</v>
      </c>
      <c r="GP347" s="24">
        <f ca="1">INDEX(INDIRECT("in_input"&amp;$B347),$E347,GP$28)</f>
        <v>40</v>
      </c>
      <c r="GQ347" s="24">
        <f ca="1">INDEX(INDIRECT("in_input"&amp;$B347),$E347,GQ$28)</f>
        <v>40</v>
      </c>
      <c r="GR347" s="24">
        <f ca="1">INDEX(INDIRECT("in_input"&amp;$B347),$E347,GR$28)</f>
        <v>40</v>
      </c>
      <c r="GS347" s="25">
        <f ca="1">INDEX(INDIRECT("in_input"&amp;$B347),$E347,GS$28)</f>
        <v>40</v>
      </c>
      <c r="GT347" s="204"/>
      <c r="GV347" s="12" t="s">
        <v>29</v>
      </c>
      <c r="GW347" s="121">
        <f>GV341</f>
        <v>3</v>
      </c>
      <c r="GX347" s="121" t="str">
        <f>GV342</f>
        <v>lei65</v>
      </c>
      <c r="GY347" s="221"/>
      <c r="GZ347" s="121">
        <v>4</v>
      </c>
      <c r="HA347" s="13"/>
      <c r="HB347" s="37">
        <f ca="1">INDEX(INDIRECT("in_input"&amp;$B347),$E347,HB$28)</f>
        <v>40</v>
      </c>
      <c r="HC347" s="24">
        <f ca="1">INDEX(INDIRECT("in_input"&amp;$B347),$E347,HC$28)</f>
        <v>40</v>
      </c>
      <c r="HD347" s="24">
        <f ca="1">INDEX(INDIRECT("in_input"&amp;$B347),$E347,HD$28)</f>
        <v>40</v>
      </c>
      <c r="HE347" s="24">
        <f ca="1">INDEX(INDIRECT("in_input"&amp;$B347),$E347,HE$28)</f>
        <v>40</v>
      </c>
      <c r="HF347" s="24">
        <f ca="1">INDEX(INDIRECT("in_input"&amp;$B347),$E347,HF$28)</f>
        <v>40</v>
      </c>
      <c r="HG347" s="24">
        <f ca="1">INDEX(INDIRECT("in_input"&amp;$B347),$E347,HG$28)</f>
        <v>40</v>
      </c>
      <c r="HH347" s="24">
        <f ca="1">INDEX(INDIRECT("in_input"&amp;$B347),$E347,HH$28)</f>
        <v>40</v>
      </c>
      <c r="HI347" s="24">
        <f ca="1">INDEX(INDIRECT("in_input"&amp;$B347),$E347,HI$28)</f>
        <v>40</v>
      </c>
      <c r="HJ347" s="24">
        <f ca="1">INDEX(INDIRECT("in_input"&amp;$B347),$E347,HJ$28)</f>
        <v>40</v>
      </c>
      <c r="HK347" s="24">
        <f ca="1">INDEX(INDIRECT("in_input"&amp;$B347),$E347,HK$28)</f>
        <v>40</v>
      </c>
      <c r="HL347" s="24">
        <f ca="1">INDEX(INDIRECT("in_input"&amp;$B347),$E347,HL$28)</f>
        <v>40</v>
      </c>
      <c r="HM347" s="24">
        <f ca="1">INDEX(INDIRECT("in_input"&amp;$B347),$E347,HM$28)</f>
        <v>40</v>
      </c>
      <c r="HN347" s="24">
        <f ca="1">INDEX(INDIRECT("in_input"&amp;$B347),$E347,HN$28)</f>
        <v>40</v>
      </c>
      <c r="HO347" s="24">
        <f ca="1">INDEX(INDIRECT("in_input"&amp;$B347),$E347,HO$28)</f>
        <v>40</v>
      </c>
      <c r="HP347" s="24">
        <f ca="1">INDEX(INDIRECT("in_input"&amp;$B347),$E347,HP$28)</f>
        <v>40</v>
      </c>
      <c r="HQ347" s="24">
        <f ca="1">INDEX(INDIRECT("in_input"&amp;$B347),$E347,HQ$28)</f>
        <v>40</v>
      </c>
      <c r="HR347" s="24">
        <f ca="1">INDEX(INDIRECT("in_input"&amp;$B347),$E347,HR$28)</f>
        <v>40</v>
      </c>
      <c r="HS347" s="24">
        <f ca="1">INDEX(INDIRECT("in_input"&amp;$B347),$E347,HS$28)</f>
        <v>40</v>
      </c>
      <c r="HT347" s="24">
        <f ca="1">INDEX(INDIRECT("in_input"&amp;$B347),$E347,HT$28)</f>
        <v>40</v>
      </c>
      <c r="HU347" s="24">
        <f ca="1">INDEX(INDIRECT("in_input"&amp;$B347),$E347,HU$28)</f>
        <v>40</v>
      </c>
      <c r="HV347" s="25">
        <f ca="1">INDEX(INDIRECT("in_input"&amp;$B347),$E347,HV$28)</f>
        <v>40</v>
      </c>
      <c r="HW347" s="204"/>
    </row>
    <row r="348" spans="1:231" ht="15">
      <c r="A348" s="12" t="s">
        <v>173</v>
      </c>
      <c r="B348" s="121">
        <f>A341</f>
        <v>3</v>
      </c>
      <c r="C348" s="121" t="str">
        <f>A342</f>
        <v>work1834</v>
      </c>
      <c r="D348" s="221"/>
      <c r="E348" s="121">
        <v>6</v>
      </c>
      <c r="F348" s="13"/>
      <c r="G348" s="37">
        <f ca="1">INDEX(INDIRECT("in_input"&amp;$B348),$E348,G$28)</f>
        <v>0</v>
      </c>
      <c r="H348" s="24">
        <f ca="1">INDEX(INDIRECT("in_input"&amp;$B348),$E348,H$28)</f>
        <v>0</v>
      </c>
      <c r="I348" s="24">
        <f ca="1">INDEX(INDIRECT("in_input"&amp;$B348),$E348,I$28)</f>
        <v>0</v>
      </c>
      <c r="J348" s="24">
        <f ca="1">INDEX(INDIRECT("in_input"&amp;$B348),$E348,J$28)</f>
        <v>0</v>
      </c>
      <c r="K348" s="24">
        <f ca="1">INDEX(INDIRECT("in_input"&amp;$B348),$E348,K$28)</f>
        <v>0</v>
      </c>
      <c r="L348" s="24">
        <f ca="1">INDEX(INDIRECT("in_input"&amp;$B348),$E348,L$28)</f>
        <v>0</v>
      </c>
      <c r="M348" s="24">
        <f ca="1">INDEX(INDIRECT("in_input"&amp;$B348),$E348,M$28)</f>
        <v>0</v>
      </c>
      <c r="N348" s="24">
        <f ca="1">INDEX(INDIRECT("in_input"&amp;$B348),$E348,N$28)</f>
        <v>0</v>
      </c>
      <c r="O348" s="24">
        <f ca="1">INDEX(INDIRECT("in_input"&amp;$B348),$E348,O$28)</f>
        <v>0</v>
      </c>
      <c r="P348" s="24">
        <f ca="1">INDEX(INDIRECT("in_input"&amp;$B348),$E348,P$28)</f>
        <v>0</v>
      </c>
      <c r="Q348" s="24">
        <f ca="1">INDEX(INDIRECT("in_input"&amp;$B348),$E348,Q$28)</f>
        <v>0</v>
      </c>
      <c r="R348" s="24">
        <f ca="1">INDEX(INDIRECT("in_input"&amp;$B348),$E348,R$28)</f>
        <v>0</v>
      </c>
      <c r="S348" s="24">
        <f ca="1">INDEX(INDIRECT("in_input"&amp;$B348),$E348,S$28)</f>
        <v>0</v>
      </c>
      <c r="T348" s="24">
        <f ca="1">INDEX(INDIRECT("in_input"&amp;$B348),$E348,T$28)</f>
        <v>0</v>
      </c>
      <c r="U348" s="24">
        <f ca="1">INDEX(INDIRECT("in_input"&amp;$B348),$E348,U$28)</f>
        <v>0</v>
      </c>
      <c r="V348" s="24">
        <f ca="1">INDEX(INDIRECT("in_input"&amp;$B348),$E348,V$28)</f>
        <v>0</v>
      </c>
      <c r="W348" s="24">
        <f ca="1">INDEX(INDIRECT("in_input"&amp;$B348),$E348,W$28)</f>
        <v>0</v>
      </c>
      <c r="X348" s="24">
        <f ca="1">INDEX(INDIRECT("in_input"&amp;$B348),$E348,X$28)</f>
        <v>0</v>
      </c>
      <c r="Y348" s="24">
        <f ca="1">INDEX(INDIRECT("in_input"&amp;$B348),$E348,Y$28)</f>
        <v>0</v>
      </c>
      <c r="Z348" s="24">
        <f ca="1">INDEX(INDIRECT("in_input"&amp;$B348),$E348,Z$28)</f>
        <v>0</v>
      </c>
      <c r="AA348" s="25">
        <f ca="1">INDEX(INDIRECT("in_input"&amp;$B348),$E348,AA$28)</f>
        <v>0</v>
      </c>
      <c r="AB348" s="204"/>
      <c r="AD348" s="12" t="s">
        <v>173</v>
      </c>
      <c r="AE348" s="121">
        <f>AD341</f>
        <v>3</v>
      </c>
      <c r="AF348" s="121" t="str">
        <f>AD342</f>
        <v>shop1834</v>
      </c>
      <c r="AG348" s="221"/>
      <c r="AH348" s="121">
        <v>6</v>
      </c>
      <c r="AI348" s="13"/>
      <c r="AJ348" s="37">
        <f ca="1">INDEX(INDIRECT("in_input"&amp;$B348),$E348,AJ$28)</f>
        <v>0</v>
      </c>
      <c r="AK348" s="24">
        <f ca="1">INDEX(INDIRECT("in_input"&amp;$B348),$E348,AK$28)</f>
        <v>0</v>
      </c>
      <c r="AL348" s="24">
        <f ca="1">INDEX(INDIRECT("in_input"&amp;$B348),$E348,AL$28)</f>
        <v>0</v>
      </c>
      <c r="AM348" s="24">
        <f ca="1">INDEX(INDIRECT("in_input"&amp;$B348),$E348,AM$28)</f>
        <v>0</v>
      </c>
      <c r="AN348" s="24">
        <f ca="1">INDEX(INDIRECT("in_input"&amp;$B348),$E348,AN$28)</f>
        <v>0</v>
      </c>
      <c r="AO348" s="24">
        <f ca="1">INDEX(INDIRECT("in_input"&amp;$B348),$E348,AO$28)</f>
        <v>0</v>
      </c>
      <c r="AP348" s="24">
        <f ca="1">INDEX(INDIRECT("in_input"&amp;$B348),$E348,AP$28)</f>
        <v>0</v>
      </c>
      <c r="AQ348" s="24">
        <f ca="1">INDEX(INDIRECT("in_input"&amp;$B348),$E348,AQ$28)</f>
        <v>0</v>
      </c>
      <c r="AR348" s="24">
        <f ca="1">INDEX(INDIRECT("in_input"&amp;$B348),$E348,AR$28)</f>
        <v>0</v>
      </c>
      <c r="AS348" s="24">
        <f ca="1">INDEX(INDIRECT("in_input"&amp;$B348),$E348,AS$28)</f>
        <v>0</v>
      </c>
      <c r="AT348" s="24">
        <f ca="1">INDEX(INDIRECT("in_input"&amp;$B348),$E348,AT$28)</f>
        <v>0</v>
      </c>
      <c r="AU348" s="24">
        <f ca="1">INDEX(INDIRECT("in_input"&amp;$B348),$E348,AU$28)</f>
        <v>0</v>
      </c>
      <c r="AV348" s="24">
        <f ca="1">INDEX(INDIRECT("in_input"&amp;$B348),$E348,AV$28)</f>
        <v>0</v>
      </c>
      <c r="AW348" s="24">
        <f ca="1">INDEX(INDIRECT("in_input"&amp;$B348),$E348,AW$28)</f>
        <v>0</v>
      </c>
      <c r="AX348" s="24">
        <f ca="1">INDEX(INDIRECT("in_input"&amp;$B348),$E348,AX$28)</f>
        <v>0</v>
      </c>
      <c r="AY348" s="24">
        <f ca="1">INDEX(INDIRECT("in_input"&amp;$B348),$E348,AY$28)</f>
        <v>0</v>
      </c>
      <c r="AZ348" s="24">
        <f ca="1">INDEX(INDIRECT("in_input"&amp;$B348),$E348,AZ$28)</f>
        <v>0</v>
      </c>
      <c r="BA348" s="24">
        <f ca="1">INDEX(INDIRECT("in_input"&amp;$B348),$E348,BA$28)</f>
        <v>0</v>
      </c>
      <c r="BB348" s="24">
        <f ca="1">INDEX(INDIRECT("in_input"&amp;$B348),$E348,BB$28)</f>
        <v>0</v>
      </c>
      <c r="BC348" s="24">
        <f ca="1">INDEX(INDIRECT("in_input"&amp;$B348),$E348,BC$28)</f>
        <v>0</v>
      </c>
      <c r="BD348" s="25">
        <f ca="1">INDEX(INDIRECT("in_input"&amp;$B348),$E348,BD$28)</f>
        <v>0</v>
      </c>
      <c r="BE348" s="204"/>
      <c r="BG348" s="12" t="s">
        <v>173</v>
      </c>
      <c r="BH348" s="121">
        <f>BG341</f>
        <v>3</v>
      </c>
      <c r="BI348" s="121" t="str">
        <f>BG342</f>
        <v>lei1834</v>
      </c>
      <c r="BJ348" s="221"/>
      <c r="BK348" s="121">
        <v>6</v>
      </c>
      <c r="BL348" s="13"/>
      <c r="BM348" s="37">
        <f ca="1">INDEX(INDIRECT("in_input"&amp;$B348),$E348,BM$28)</f>
        <v>0</v>
      </c>
      <c r="BN348" s="24">
        <f ca="1">INDEX(INDIRECT("in_input"&amp;$B348),$E348,BN$28)</f>
        <v>0</v>
      </c>
      <c r="BO348" s="24">
        <f ca="1">INDEX(INDIRECT("in_input"&amp;$B348),$E348,BO$28)</f>
        <v>0</v>
      </c>
      <c r="BP348" s="24">
        <f ca="1">INDEX(INDIRECT("in_input"&amp;$B348),$E348,BP$28)</f>
        <v>0</v>
      </c>
      <c r="BQ348" s="24">
        <f ca="1">INDEX(INDIRECT("in_input"&amp;$B348),$E348,BQ$28)</f>
        <v>0</v>
      </c>
      <c r="BR348" s="24">
        <f ca="1">INDEX(INDIRECT("in_input"&amp;$B348),$E348,BR$28)</f>
        <v>0</v>
      </c>
      <c r="BS348" s="24">
        <f ca="1">INDEX(INDIRECT("in_input"&amp;$B348),$E348,BS$28)</f>
        <v>0</v>
      </c>
      <c r="BT348" s="24">
        <f ca="1">INDEX(INDIRECT("in_input"&amp;$B348),$E348,BT$28)</f>
        <v>0</v>
      </c>
      <c r="BU348" s="24">
        <f ca="1">INDEX(INDIRECT("in_input"&amp;$B348),$E348,BU$28)</f>
        <v>0</v>
      </c>
      <c r="BV348" s="24">
        <f ca="1">INDEX(INDIRECT("in_input"&amp;$B348),$E348,BV$28)</f>
        <v>0</v>
      </c>
      <c r="BW348" s="24">
        <f ca="1">INDEX(INDIRECT("in_input"&amp;$B348),$E348,BW$28)</f>
        <v>0</v>
      </c>
      <c r="BX348" s="24">
        <f ca="1">INDEX(INDIRECT("in_input"&amp;$B348),$E348,BX$28)</f>
        <v>0</v>
      </c>
      <c r="BY348" s="24">
        <f ca="1">INDEX(INDIRECT("in_input"&amp;$B348),$E348,BY$28)</f>
        <v>0</v>
      </c>
      <c r="BZ348" s="24">
        <f ca="1">INDEX(INDIRECT("in_input"&amp;$B348),$E348,BZ$28)</f>
        <v>0</v>
      </c>
      <c r="CA348" s="24">
        <f ca="1">INDEX(INDIRECT("in_input"&amp;$B348),$E348,CA$28)</f>
        <v>0</v>
      </c>
      <c r="CB348" s="24">
        <f ca="1">INDEX(INDIRECT("in_input"&amp;$B348),$E348,CB$28)</f>
        <v>0</v>
      </c>
      <c r="CC348" s="24">
        <f ca="1">INDEX(INDIRECT("in_input"&amp;$B348),$E348,CC$28)</f>
        <v>0</v>
      </c>
      <c r="CD348" s="24">
        <f ca="1">INDEX(INDIRECT("in_input"&amp;$B348),$E348,CD$28)</f>
        <v>0</v>
      </c>
      <c r="CE348" s="24">
        <f ca="1">INDEX(INDIRECT("in_input"&amp;$B348),$E348,CE$28)</f>
        <v>0</v>
      </c>
      <c r="CF348" s="24">
        <f ca="1">INDEX(INDIRECT("in_input"&amp;$B348),$E348,CF$28)</f>
        <v>0</v>
      </c>
      <c r="CG348" s="25">
        <f ca="1">INDEX(INDIRECT("in_input"&amp;$B348),$E348,CG$28)</f>
        <v>0</v>
      </c>
      <c r="CH348" s="204"/>
      <c r="CJ348" s="12" t="s">
        <v>173</v>
      </c>
      <c r="CK348" s="121">
        <f>CJ341</f>
        <v>3</v>
      </c>
      <c r="CL348" s="121" t="str">
        <f>CJ342</f>
        <v>work3564</v>
      </c>
      <c r="CM348" s="221"/>
      <c r="CN348" s="121">
        <v>6</v>
      </c>
      <c r="CO348" s="13"/>
      <c r="CP348" s="37">
        <f ca="1">INDEX(INDIRECT("in_input"&amp;$B348),$E348,CP$28)</f>
        <v>0</v>
      </c>
      <c r="CQ348" s="24">
        <f ca="1">INDEX(INDIRECT("in_input"&amp;$B348),$E348,CQ$28)</f>
        <v>0</v>
      </c>
      <c r="CR348" s="24">
        <f ca="1">INDEX(INDIRECT("in_input"&amp;$B348),$E348,CR$28)</f>
        <v>0</v>
      </c>
      <c r="CS348" s="24">
        <f ca="1">INDEX(INDIRECT("in_input"&amp;$B348),$E348,CS$28)</f>
        <v>0</v>
      </c>
      <c r="CT348" s="24">
        <f ca="1">INDEX(INDIRECT("in_input"&amp;$B348),$E348,CT$28)</f>
        <v>0</v>
      </c>
      <c r="CU348" s="24">
        <f ca="1">INDEX(INDIRECT("in_input"&amp;$B348),$E348,CU$28)</f>
        <v>0</v>
      </c>
      <c r="CV348" s="24">
        <f ca="1">INDEX(INDIRECT("in_input"&amp;$B348),$E348,CV$28)</f>
        <v>0</v>
      </c>
      <c r="CW348" s="24">
        <f ca="1">INDEX(INDIRECT("in_input"&amp;$B348),$E348,CW$28)</f>
        <v>0</v>
      </c>
      <c r="CX348" s="24">
        <f ca="1">INDEX(INDIRECT("in_input"&amp;$B348),$E348,CX$28)</f>
        <v>0</v>
      </c>
      <c r="CY348" s="24">
        <f ca="1">INDEX(INDIRECT("in_input"&amp;$B348),$E348,CY$28)</f>
        <v>0</v>
      </c>
      <c r="CZ348" s="24">
        <f ca="1">INDEX(INDIRECT("in_input"&amp;$B348),$E348,CZ$28)</f>
        <v>0</v>
      </c>
      <c r="DA348" s="24">
        <f ca="1">INDEX(INDIRECT("in_input"&amp;$B348),$E348,DA$28)</f>
        <v>0</v>
      </c>
      <c r="DB348" s="24">
        <f ca="1">INDEX(INDIRECT("in_input"&amp;$B348),$E348,DB$28)</f>
        <v>0</v>
      </c>
      <c r="DC348" s="24">
        <f ca="1">INDEX(INDIRECT("in_input"&amp;$B348),$E348,DC$28)</f>
        <v>0</v>
      </c>
      <c r="DD348" s="24">
        <f ca="1">INDEX(INDIRECT("in_input"&amp;$B348),$E348,DD$28)</f>
        <v>0</v>
      </c>
      <c r="DE348" s="24">
        <f ca="1">INDEX(INDIRECT("in_input"&amp;$B348),$E348,DE$28)</f>
        <v>0</v>
      </c>
      <c r="DF348" s="24">
        <f ca="1">INDEX(INDIRECT("in_input"&amp;$B348),$E348,DF$28)</f>
        <v>0</v>
      </c>
      <c r="DG348" s="24">
        <f ca="1">INDEX(INDIRECT("in_input"&amp;$B348),$E348,DG$28)</f>
        <v>0</v>
      </c>
      <c r="DH348" s="24">
        <f ca="1">INDEX(INDIRECT("in_input"&amp;$B348),$E348,DH$28)</f>
        <v>0</v>
      </c>
      <c r="DI348" s="24">
        <f ca="1">INDEX(INDIRECT("in_input"&amp;$B348),$E348,DI$28)</f>
        <v>0</v>
      </c>
      <c r="DJ348" s="25">
        <f ca="1">INDEX(INDIRECT("in_input"&amp;$B348),$E348,DJ$28)</f>
        <v>0</v>
      </c>
      <c r="DK348" s="204"/>
      <c r="DM348" s="12" t="s">
        <v>173</v>
      </c>
      <c r="DN348" s="121">
        <f>DM341</f>
        <v>3</v>
      </c>
      <c r="DO348" s="121" t="str">
        <f>DM342</f>
        <v>shop3564</v>
      </c>
      <c r="DP348" s="221"/>
      <c r="DQ348" s="121">
        <v>6</v>
      </c>
      <c r="DR348" s="13"/>
      <c r="DS348" s="37">
        <f ca="1">INDEX(INDIRECT("in_input"&amp;$B348),$E348,DS$28)</f>
        <v>0</v>
      </c>
      <c r="DT348" s="24">
        <f ca="1">INDEX(INDIRECT("in_input"&amp;$B348),$E348,DT$28)</f>
        <v>0</v>
      </c>
      <c r="DU348" s="24">
        <f ca="1">INDEX(INDIRECT("in_input"&amp;$B348),$E348,DU$28)</f>
        <v>0</v>
      </c>
      <c r="DV348" s="24">
        <f ca="1">INDEX(INDIRECT("in_input"&amp;$B348),$E348,DV$28)</f>
        <v>0</v>
      </c>
      <c r="DW348" s="24">
        <f ca="1">INDEX(INDIRECT("in_input"&amp;$B348),$E348,DW$28)</f>
        <v>0</v>
      </c>
      <c r="DX348" s="24">
        <f ca="1">INDEX(INDIRECT("in_input"&amp;$B348),$E348,DX$28)</f>
        <v>0</v>
      </c>
      <c r="DY348" s="24">
        <f ca="1">INDEX(INDIRECT("in_input"&amp;$B348),$E348,DY$28)</f>
        <v>0</v>
      </c>
      <c r="DZ348" s="24">
        <f ca="1">INDEX(INDIRECT("in_input"&amp;$B348),$E348,DZ$28)</f>
        <v>0</v>
      </c>
      <c r="EA348" s="24">
        <f ca="1">INDEX(INDIRECT("in_input"&amp;$B348),$E348,EA$28)</f>
        <v>0</v>
      </c>
      <c r="EB348" s="24">
        <f ca="1">INDEX(INDIRECT("in_input"&amp;$B348),$E348,EB$28)</f>
        <v>0</v>
      </c>
      <c r="EC348" s="24">
        <f ca="1">INDEX(INDIRECT("in_input"&amp;$B348),$E348,EC$28)</f>
        <v>0</v>
      </c>
      <c r="ED348" s="24">
        <f ca="1">INDEX(INDIRECT("in_input"&amp;$B348),$E348,ED$28)</f>
        <v>0</v>
      </c>
      <c r="EE348" s="24">
        <f ca="1">INDEX(INDIRECT("in_input"&amp;$B348),$E348,EE$28)</f>
        <v>0</v>
      </c>
      <c r="EF348" s="24">
        <f ca="1">INDEX(INDIRECT("in_input"&amp;$B348),$E348,EF$28)</f>
        <v>0</v>
      </c>
      <c r="EG348" s="24">
        <f ca="1">INDEX(INDIRECT("in_input"&amp;$B348),$E348,EG$28)</f>
        <v>0</v>
      </c>
      <c r="EH348" s="24">
        <f ca="1">INDEX(INDIRECT("in_input"&amp;$B348),$E348,EH$28)</f>
        <v>0</v>
      </c>
      <c r="EI348" s="24">
        <f ca="1">INDEX(INDIRECT("in_input"&amp;$B348),$E348,EI$28)</f>
        <v>0</v>
      </c>
      <c r="EJ348" s="24">
        <f ca="1">INDEX(INDIRECT("in_input"&amp;$B348),$E348,EJ$28)</f>
        <v>0</v>
      </c>
      <c r="EK348" s="24">
        <f ca="1">INDEX(INDIRECT("in_input"&amp;$B348),$E348,EK$28)</f>
        <v>0</v>
      </c>
      <c r="EL348" s="24">
        <f ca="1">INDEX(INDIRECT("in_input"&amp;$B348),$E348,EL$28)</f>
        <v>0</v>
      </c>
      <c r="EM348" s="25">
        <f ca="1">INDEX(INDIRECT("in_input"&amp;$B348),$E348,EM$28)</f>
        <v>0</v>
      </c>
      <c r="EN348" s="204"/>
      <c r="EP348" s="12" t="s">
        <v>173</v>
      </c>
      <c r="EQ348" s="121">
        <f>EP341</f>
        <v>3</v>
      </c>
      <c r="ER348" s="121" t="str">
        <f>EP342</f>
        <v>lei3564</v>
      </c>
      <c r="ES348" s="221"/>
      <c r="ET348" s="121">
        <v>6</v>
      </c>
      <c r="EU348" s="13"/>
      <c r="EV348" s="37">
        <f ca="1">INDEX(INDIRECT("in_input"&amp;$B348),$E348,EV$28)</f>
        <v>0</v>
      </c>
      <c r="EW348" s="24">
        <f ca="1">INDEX(INDIRECT("in_input"&amp;$B348),$E348,EW$28)</f>
        <v>0</v>
      </c>
      <c r="EX348" s="24">
        <f ca="1">INDEX(INDIRECT("in_input"&amp;$B348),$E348,EX$28)</f>
        <v>0</v>
      </c>
      <c r="EY348" s="24">
        <f ca="1">INDEX(INDIRECT("in_input"&amp;$B348),$E348,EY$28)</f>
        <v>0</v>
      </c>
      <c r="EZ348" s="24">
        <f ca="1">INDEX(INDIRECT("in_input"&amp;$B348),$E348,EZ$28)</f>
        <v>0</v>
      </c>
      <c r="FA348" s="24">
        <f ca="1">INDEX(INDIRECT("in_input"&amp;$B348),$E348,FA$28)</f>
        <v>0</v>
      </c>
      <c r="FB348" s="24">
        <f ca="1">INDEX(INDIRECT("in_input"&amp;$B348),$E348,FB$28)</f>
        <v>0</v>
      </c>
      <c r="FC348" s="24">
        <f ca="1">INDEX(INDIRECT("in_input"&amp;$B348),$E348,FC$28)</f>
        <v>0</v>
      </c>
      <c r="FD348" s="24">
        <f ca="1">INDEX(INDIRECT("in_input"&amp;$B348),$E348,FD$28)</f>
        <v>0</v>
      </c>
      <c r="FE348" s="24">
        <f ca="1">INDEX(INDIRECT("in_input"&amp;$B348),$E348,FE$28)</f>
        <v>0</v>
      </c>
      <c r="FF348" s="24">
        <f ca="1">INDEX(INDIRECT("in_input"&amp;$B348),$E348,FF$28)</f>
        <v>0</v>
      </c>
      <c r="FG348" s="24">
        <f ca="1">INDEX(INDIRECT("in_input"&amp;$B348),$E348,FG$28)</f>
        <v>0</v>
      </c>
      <c r="FH348" s="24">
        <f ca="1">INDEX(INDIRECT("in_input"&amp;$B348),$E348,FH$28)</f>
        <v>0</v>
      </c>
      <c r="FI348" s="24">
        <f ca="1">INDEX(INDIRECT("in_input"&amp;$B348),$E348,FI$28)</f>
        <v>0</v>
      </c>
      <c r="FJ348" s="24">
        <f ca="1">INDEX(INDIRECT("in_input"&amp;$B348),$E348,FJ$28)</f>
        <v>0</v>
      </c>
      <c r="FK348" s="24">
        <f ca="1">INDEX(INDIRECT("in_input"&amp;$B348),$E348,FK$28)</f>
        <v>0</v>
      </c>
      <c r="FL348" s="24">
        <f ca="1">INDEX(INDIRECT("in_input"&amp;$B348),$E348,FL$28)</f>
        <v>0</v>
      </c>
      <c r="FM348" s="24">
        <f ca="1">INDEX(INDIRECT("in_input"&amp;$B348),$E348,FM$28)</f>
        <v>0</v>
      </c>
      <c r="FN348" s="24">
        <f ca="1">INDEX(INDIRECT("in_input"&amp;$B348),$E348,FN$28)</f>
        <v>0</v>
      </c>
      <c r="FO348" s="24">
        <f ca="1">INDEX(INDIRECT("in_input"&amp;$B348),$E348,FO$28)</f>
        <v>0</v>
      </c>
      <c r="FP348" s="25">
        <f ca="1">INDEX(INDIRECT("in_input"&amp;$B348),$E348,FP$28)</f>
        <v>0</v>
      </c>
      <c r="FQ348" s="204"/>
      <c r="FS348" s="12" t="s">
        <v>173</v>
      </c>
      <c r="FT348" s="121">
        <f>FS341</f>
        <v>3</v>
      </c>
      <c r="FU348" s="121" t="str">
        <f>FS342</f>
        <v>shop65</v>
      </c>
      <c r="FV348" s="221"/>
      <c r="FW348" s="121">
        <v>6</v>
      </c>
      <c r="FX348" s="13"/>
      <c r="FY348" s="37">
        <f ca="1">INDEX(INDIRECT("in_input"&amp;$B348),$E348,FY$28)</f>
        <v>0</v>
      </c>
      <c r="FZ348" s="24">
        <f ca="1">INDEX(INDIRECT("in_input"&amp;$B348),$E348,FZ$28)</f>
        <v>0</v>
      </c>
      <c r="GA348" s="24">
        <f ca="1">INDEX(INDIRECT("in_input"&amp;$B348),$E348,GA$28)</f>
        <v>0</v>
      </c>
      <c r="GB348" s="24">
        <f ca="1">INDEX(INDIRECT("in_input"&amp;$B348),$E348,GB$28)</f>
        <v>0</v>
      </c>
      <c r="GC348" s="24">
        <f ca="1">INDEX(INDIRECT("in_input"&amp;$B348),$E348,GC$28)</f>
        <v>0</v>
      </c>
      <c r="GD348" s="24">
        <f ca="1">INDEX(INDIRECT("in_input"&amp;$B348),$E348,GD$28)</f>
        <v>0</v>
      </c>
      <c r="GE348" s="24">
        <f ca="1">INDEX(INDIRECT("in_input"&amp;$B348),$E348,GE$28)</f>
        <v>0</v>
      </c>
      <c r="GF348" s="24">
        <f ca="1">INDEX(INDIRECT("in_input"&amp;$B348),$E348,GF$28)</f>
        <v>0</v>
      </c>
      <c r="GG348" s="24">
        <f ca="1">INDEX(INDIRECT("in_input"&amp;$B348),$E348,GG$28)</f>
        <v>0</v>
      </c>
      <c r="GH348" s="24">
        <f ca="1">INDEX(INDIRECT("in_input"&amp;$B348),$E348,GH$28)</f>
        <v>0</v>
      </c>
      <c r="GI348" s="24">
        <f ca="1">INDEX(INDIRECT("in_input"&amp;$B348),$E348,GI$28)</f>
        <v>0</v>
      </c>
      <c r="GJ348" s="24">
        <f ca="1">INDEX(INDIRECT("in_input"&amp;$B348),$E348,GJ$28)</f>
        <v>0</v>
      </c>
      <c r="GK348" s="24">
        <f ca="1">INDEX(INDIRECT("in_input"&amp;$B348),$E348,GK$28)</f>
        <v>0</v>
      </c>
      <c r="GL348" s="24">
        <f ca="1">INDEX(INDIRECT("in_input"&amp;$B348),$E348,GL$28)</f>
        <v>0</v>
      </c>
      <c r="GM348" s="24">
        <f ca="1">INDEX(INDIRECT("in_input"&amp;$B348),$E348,GM$28)</f>
        <v>0</v>
      </c>
      <c r="GN348" s="24">
        <f ca="1">INDEX(INDIRECT("in_input"&amp;$B348),$E348,GN$28)</f>
        <v>0</v>
      </c>
      <c r="GO348" s="24">
        <f ca="1">INDEX(INDIRECT("in_input"&amp;$B348),$E348,GO$28)</f>
        <v>0</v>
      </c>
      <c r="GP348" s="24">
        <f ca="1">INDEX(INDIRECT("in_input"&amp;$B348),$E348,GP$28)</f>
        <v>0</v>
      </c>
      <c r="GQ348" s="24">
        <f ca="1">INDEX(INDIRECT("in_input"&amp;$B348),$E348,GQ$28)</f>
        <v>0</v>
      </c>
      <c r="GR348" s="24">
        <f ca="1">INDEX(INDIRECT("in_input"&amp;$B348),$E348,GR$28)</f>
        <v>0</v>
      </c>
      <c r="GS348" s="25">
        <f ca="1">INDEX(INDIRECT("in_input"&amp;$B348),$E348,GS$28)</f>
        <v>0</v>
      </c>
      <c r="GT348" s="204"/>
      <c r="GV348" s="12" t="s">
        <v>173</v>
      </c>
      <c r="GW348" s="121">
        <f>GV341</f>
        <v>3</v>
      </c>
      <c r="GX348" s="121" t="str">
        <f>GV342</f>
        <v>lei65</v>
      </c>
      <c r="GY348" s="221"/>
      <c r="GZ348" s="121">
        <v>6</v>
      </c>
      <c r="HA348" s="13"/>
      <c r="HB348" s="37">
        <f ca="1">INDEX(INDIRECT("in_input"&amp;$B348),$E348,HB$28)</f>
        <v>0</v>
      </c>
      <c r="HC348" s="24">
        <f ca="1">INDEX(INDIRECT("in_input"&amp;$B348),$E348,HC$28)</f>
        <v>0</v>
      </c>
      <c r="HD348" s="24">
        <f ca="1">INDEX(INDIRECT("in_input"&amp;$B348),$E348,HD$28)</f>
        <v>0</v>
      </c>
      <c r="HE348" s="24">
        <f ca="1">INDEX(INDIRECT("in_input"&amp;$B348),$E348,HE$28)</f>
        <v>0</v>
      </c>
      <c r="HF348" s="24">
        <f ca="1">INDEX(INDIRECT("in_input"&amp;$B348),$E348,HF$28)</f>
        <v>0</v>
      </c>
      <c r="HG348" s="24">
        <f ca="1">INDEX(INDIRECT("in_input"&amp;$B348),$E348,HG$28)</f>
        <v>0</v>
      </c>
      <c r="HH348" s="24">
        <f ca="1">INDEX(INDIRECT("in_input"&amp;$B348),$E348,HH$28)</f>
        <v>0</v>
      </c>
      <c r="HI348" s="24">
        <f ca="1">INDEX(INDIRECT("in_input"&amp;$B348),$E348,HI$28)</f>
        <v>0</v>
      </c>
      <c r="HJ348" s="24">
        <f ca="1">INDEX(INDIRECT("in_input"&amp;$B348),$E348,HJ$28)</f>
        <v>0</v>
      </c>
      <c r="HK348" s="24">
        <f ca="1">INDEX(INDIRECT("in_input"&amp;$B348),$E348,HK$28)</f>
        <v>0</v>
      </c>
      <c r="HL348" s="24">
        <f ca="1">INDEX(INDIRECT("in_input"&amp;$B348),$E348,HL$28)</f>
        <v>0</v>
      </c>
      <c r="HM348" s="24">
        <f ca="1">INDEX(INDIRECT("in_input"&amp;$B348),$E348,HM$28)</f>
        <v>0</v>
      </c>
      <c r="HN348" s="24">
        <f ca="1">INDEX(INDIRECT("in_input"&amp;$B348),$E348,HN$28)</f>
        <v>0</v>
      </c>
      <c r="HO348" s="24">
        <f ca="1">INDEX(INDIRECT("in_input"&amp;$B348),$E348,HO$28)</f>
        <v>0</v>
      </c>
      <c r="HP348" s="24">
        <f ca="1">INDEX(INDIRECT("in_input"&amp;$B348),$E348,HP$28)</f>
        <v>0</v>
      </c>
      <c r="HQ348" s="24">
        <f ca="1">INDEX(INDIRECT("in_input"&amp;$B348),$E348,HQ$28)</f>
        <v>0</v>
      </c>
      <c r="HR348" s="24">
        <f ca="1">INDEX(INDIRECT("in_input"&amp;$B348),$E348,HR$28)</f>
        <v>0</v>
      </c>
      <c r="HS348" s="24">
        <f ca="1">INDEX(INDIRECT("in_input"&amp;$B348),$E348,HS$28)</f>
        <v>0</v>
      </c>
      <c r="HT348" s="24">
        <f ca="1">INDEX(INDIRECT("in_input"&amp;$B348),$E348,HT$28)</f>
        <v>0</v>
      </c>
      <c r="HU348" s="24">
        <f ca="1">INDEX(INDIRECT("in_input"&amp;$B348),$E348,HU$28)</f>
        <v>0</v>
      </c>
      <c r="HV348" s="25">
        <f ca="1">INDEX(INDIRECT("in_input"&amp;$B348),$E348,HV$28)</f>
        <v>0</v>
      </c>
      <c r="HW348" s="204"/>
    </row>
    <row r="349" spans="1:231" ht="15">
      <c r="A349" s="14" t="s">
        <v>30</v>
      </c>
      <c r="B349" s="122">
        <f>A341</f>
        <v>3</v>
      </c>
      <c r="C349" s="122" t="str">
        <f>A342</f>
        <v>work1834</v>
      </c>
      <c r="D349" s="210"/>
      <c r="E349" s="122">
        <v>8</v>
      </c>
      <c r="F349" s="13"/>
      <c r="G349" s="37" t="str">
        <f ca="1">IF(INDEX(INDIRECT("in_input"&amp;$B349),$E349,G$28)="","",INDEX(INDIRECT("in_input"&amp;$B349),$E349,G$28))</f>
        <v>U</v>
      </c>
      <c r="H349" s="24" t="str">
        <f ca="1">IF(INDEX(INDIRECT("in_input"&amp;$B349),$E349,H$28)="","",INDEX(INDIRECT("in_input"&amp;$B349),$E349,H$28))</f>
        <v/>
      </c>
      <c r="I349" s="24" t="str">
        <f ca="1">IF(INDEX(INDIRECT("in_input"&amp;$B349),$E349,I$28)="","",INDEX(INDIRECT("in_input"&amp;$B349),$E349,I$28))</f>
        <v/>
      </c>
      <c r="J349" s="24" t="str">
        <f ca="1">IF(INDEX(INDIRECT("in_input"&amp;$B349),$E349,J$28)="","",INDEX(INDIRECT("in_input"&amp;$B349),$E349,J$28))</f>
        <v/>
      </c>
      <c r="K349" s="24" t="str">
        <f ca="1">IF(INDEX(INDIRECT("in_input"&amp;$B349),$E349,K$28)="","",INDEX(INDIRECT("in_input"&amp;$B349),$E349,K$28))</f>
        <v/>
      </c>
      <c r="L349" s="24" t="str">
        <f ca="1">IF(INDEX(INDIRECT("in_input"&amp;$B349),$E349,L$28)="","",INDEX(INDIRECT("in_input"&amp;$B349),$E349,L$28))</f>
        <v/>
      </c>
      <c r="M349" s="24" t="str">
        <f ca="1">IF(INDEX(INDIRECT("in_input"&amp;$B349),$E349,M$28)="","",INDEX(INDIRECT("in_input"&amp;$B349),$E349,M$28))</f>
        <v/>
      </c>
      <c r="N349" s="24" t="str">
        <f ca="1">IF(INDEX(INDIRECT("in_input"&amp;$B349),$E349,N$28)="","",INDEX(INDIRECT("in_input"&amp;$B349),$E349,N$28))</f>
        <v/>
      </c>
      <c r="O349" s="24" t="str">
        <f ca="1">IF(INDEX(INDIRECT("in_input"&amp;$B349),$E349,O$28)="","",INDEX(INDIRECT("in_input"&amp;$B349),$E349,O$28))</f>
        <v/>
      </c>
      <c r="P349" s="24" t="str">
        <f ca="1">IF(INDEX(INDIRECT("in_input"&amp;$B349),$E349,P$28)="","",INDEX(INDIRECT("in_input"&amp;$B349),$E349,P$28))</f>
        <v/>
      </c>
      <c r="Q349" s="24" t="str">
        <f ca="1">IF(INDEX(INDIRECT("in_input"&amp;$B349),$E349,Q$28)="","",INDEX(INDIRECT("in_input"&amp;$B349),$E349,Q$28))</f>
        <v/>
      </c>
      <c r="R349" s="24" t="str">
        <f ca="1">IF(INDEX(INDIRECT("in_input"&amp;$B349),$E349,R$28)="","",INDEX(INDIRECT("in_input"&amp;$B349),$E349,R$28))</f>
        <v/>
      </c>
      <c r="S349" s="24" t="str">
        <f ca="1">IF(INDEX(INDIRECT("in_input"&amp;$B349),$E349,S$28)="","",INDEX(INDIRECT("in_input"&amp;$B349),$E349,S$28))</f>
        <v/>
      </c>
      <c r="T349" s="24" t="str">
        <f ca="1">IF(INDEX(INDIRECT("in_input"&amp;$B349),$E349,T$28)="","",INDEX(INDIRECT("in_input"&amp;$B349),$E349,T$28))</f>
        <v/>
      </c>
      <c r="U349" s="24" t="str">
        <f ca="1">IF(INDEX(INDIRECT("in_input"&amp;$B349),$E349,U$28)="","",INDEX(INDIRECT("in_input"&amp;$B349),$E349,U$28))</f>
        <v/>
      </c>
      <c r="V349" s="24" t="str">
        <f ca="1">IF(INDEX(INDIRECT("in_input"&amp;$B349),$E349,V$28)="","",INDEX(INDIRECT("in_input"&amp;$B349),$E349,V$28))</f>
        <v/>
      </c>
      <c r="W349" s="24" t="str">
        <f ca="1">IF(INDEX(INDIRECT("in_input"&amp;$B349),$E349,W$28)="","",INDEX(INDIRECT("in_input"&amp;$B349),$E349,W$28))</f>
        <v/>
      </c>
      <c r="X349" s="24" t="str">
        <f ca="1">IF(INDEX(INDIRECT("in_input"&amp;$B349),$E349,X$28)="","",INDEX(INDIRECT("in_input"&amp;$B349),$E349,X$28))</f>
        <v/>
      </c>
      <c r="Y349" s="24" t="str">
        <f ca="1">IF(INDEX(INDIRECT("in_input"&amp;$B349),$E349,Y$28)="","",INDEX(INDIRECT("in_input"&amp;$B349),$E349,Y$28))</f>
        <v/>
      </c>
      <c r="Z349" s="24" t="str">
        <f ca="1">IF(INDEX(INDIRECT("in_input"&amp;$B349),$E349,Z$28)="","",INDEX(INDIRECT("in_input"&amp;$B349),$E349,Z$28))</f>
        <v/>
      </c>
      <c r="AA349" s="25" t="str">
        <f ca="1">IF(INDEX(INDIRECT("in_input"&amp;$B349),$E349,AA$28)="","",INDEX(INDIRECT("in_input"&amp;$B349),$E349,AA$28))</f>
        <v>P</v>
      </c>
      <c r="AB349" s="204"/>
      <c r="AD349" s="14" t="s">
        <v>30</v>
      </c>
      <c r="AE349" s="122">
        <f>AD341</f>
        <v>3</v>
      </c>
      <c r="AF349" s="122" t="str">
        <f>AD342</f>
        <v>shop1834</v>
      </c>
      <c r="AG349" s="210"/>
      <c r="AH349" s="122">
        <v>8</v>
      </c>
      <c r="AI349" s="13"/>
      <c r="AJ349" s="37" t="str">
        <f ca="1">IF(INDEX(INDIRECT("in_input"&amp;$B349),$E349,AJ$28)="","",INDEX(INDIRECT("in_input"&amp;$B349),$E349,AJ$28))</f>
        <v>U</v>
      </c>
      <c r="AK349" s="24" t="str">
        <f ca="1">IF(INDEX(INDIRECT("in_input"&amp;$B349),$E349,AK$28)="","",INDEX(INDIRECT("in_input"&amp;$B349),$E349,AK$28))</f>
        <v/>
      </c>
      <c r="AL349" s="24" t="str">
        <f ca="1">IF(INDEX(INDIRECT("in_input"&amp;$B349),$E349,AL$28)="","",INDEX(INDIRECT("in_input"&amp;$B349),$E349,AL$28))</f>
        <v/>
      </c>
      <c r="AM349" s="24" t="str">
        <f ca="1">IF(INDEX(INDIRECT("in_input"&amp;$B349),$E349,AM$28)="","",INDEX(INDIRECT("in_input"&amp;$B349),$E349,AM$28))</f>
        <v/>
      </c>
      <c r="AN349" s="24" t="str">
        <f ca="1">IF(INDEX(INDIRECT("in_input"&amp;$B349),$E349,AN$28)="","",INDEX(INDIRECT("in_input"&amp;$B349),$E349,AN$28))</f>
        <v/>
      </c>
      <c r="AO349" s="24" t="str">
        <f ca="1">IF(INDEX(INDIRECT("in_input"&amp;$B349),$E349,AO$28)="","",INDEX(INDIRECT("in_input"&amp;$B349),$E349,AO$28))</f>
        <v/>
      </c>
      <c r="AP349" s="24" t="str">
        <f ca="1">IF(INDEX(INDIRECT("in_input"&amp;$B349),$E349,AP$28)="","",INDEX(INDIRECT("in_input"&amp;$B349),$E349,AP$28))</f>
        <v/>
      </c>
      <c r="AQ349" s="24" t="str">
        <f ca="1">IF(INDEX(INDIRECT("in_input"&amp;$B349),$E349,AQ$28)="","",INDEX(INDIRECT("in_input"&amp;$B349),$E349,AQ$28))</f>
        <v/>
      </c>
      <c r="AR349" s="24" t="str">
        <f ca="1">IF(INDEX(INDIRECT("in_input"&amp;$B349),$E349,AR$28)="","",INDEX(INDIRECT("in_input"&amp;$B349),$E349,AR$28))</f>
        <v/>
      </c>
      <c r="AS349" s="24" t="str">
        <f ca="1">IF(INDEX(INDIRECT("in_input"&amp;$B349),$E349,AS$28)="","",INDEX(INDIRECT("in_input"&amp;$B349),$E349,AS$28))</f>
        <v/>
      </c>
      <c r="AT349" s="24" t="str">
        <f ca="1">IF(INDEX(INDIRECT("in_input"&amp;$B349),$E349,AT$28)="","",INDEX(INDIRECT("in_input"&amp;$B349),$E349,AT$28))</f>
        <v/>
      </c>
      <c r="AU349" s="24" t="str">
        <f ca="1">IF(INDEX(INDIRECT("in_input"&amp;$B349),$E349,AU$28)="","",INDEX(INDIRECT("in_input"&amp;$B349),$E349,AU$28))</f>
        <v/>
      </c>
      <c r="AV349" s="24" t="str">
        <f ca="1">IF(INDEX(INDIRECT("in_input"&amp;$B349),$E349,AV$28)="","",INDEX(INDIRECT("in_input"&amp;$B349),$E349,AV$28))</f>
        <v/>
      </c>
      <c r="AW349" s="24" t="str">
        <f ca="1">IF(INDEX(INDIRECT("in_input"&amp;$B349),$E349,AW$28)="","",INDEX(INDIRECT("in_input"&amp;$B349),$E349,AW$28))</f>
        <v/>
      </c>
      <c r="AX349" s="24" t="str">
        <f ca="1">IF(INDEX(INDIRECT("in_input"&amp;$B349),$E349,AX$28)="","",INDEX(INDIRECT("in_input"&amp;$B349),$E349,AX$28))</f>
        <v/>
      </c>
      <c r="AY349" s="24" t="str">
        <f ca="1">IF(INDEX(INDIRECT("in_input"&amp;$B349),$E349,AY$28)="","",INDEX(INDIRECT("in_input"&amp;$B349),$E349,AY$28))</f>
        <v/>
      </c>
      <c r="AZ349" s="24" t="str">
        <f ca="1">IF(INDEX(INDIRECT("in_input"&amp;$B349),$E349,AZ$28)="","",INDEX(INDIRECT("in_input"&amp;$B349),$E349,AZ$28))</f>
        <v/>
      </c>
      <c r="BA349" s="24" t="str">
        <f ca="1">IF(INDEX(INDIRECT("in_input"&amp;$B349),$E349,BA$28)="","",INDEX(INDIRECT("in_input"&amp;$B349),$E349,BA$28))</f>
        <v/>
      </c>
      <c r="BB349" s="24" t="str">
        <f ca="1">IF(INDEX(INDIRECT("in_input"&amp;$B349),$E349,BB$28)="","",INDEX(INDIRECT("in_input"&amp;$B349),$E349,BB$28))</f>
        <v/>
      </c>
      <c r="BC349" s="24" t="str">
        <f ca="1">IF(INDEX(INDIRECT("in_input"&amp;$B349),$E349,BC$28)="","",INDEX(INDIRECT("in_input"&amp;$B349),$E349,BC$28))</f>
        <v/>
      </c>
      <c r="BD349" s="25" t="str">
        <f ca="1">IF(INDEX(INDIRECT("in_input"&amp;$B349),$E349,BD$28)="","",INDEX(INDIRECT("in_input"&amp;$B349),$E349,BD$28))</f>
        <v>P</v>
      </c>
      <c r="BE349" s="204"/>
      <c r="BG349" s="14" t="s">
        <v>30</v>
      </c>
      <c r="BH349" s="122">
        <f>BG341</f>
        <v>3</v>
      </c>
      <c r="BI349" s="122" t="str">
        <f>BG342</f>
        <v>lei1834</v>
      </c>
      <c r="BJ349" s="210"/>
      <c r="BK349" s="122">
        <v>8</v>
      </c>
      <c r="BL349" s="13"/>
      <c r="BM349" s="37" t="str">
        <f ca="1">IF(INDEX(INDIRECT("in_input"&amp;$B349),$E349,BM$28)="","",INDEX(INDIRECT("in_input"&amp;$B349),$E349,BM$28))</f>
        <v>U</v>
      </c>
      <c r="BN349" s="24" t="str">
        <f ca="1">IF(INDEX(INDIRECT("in_input"&amp;$B349),$E349,BN$28)="","",INDEX(INDIRECT("in_input"&amp;$B349),$E349,BN$28))</f>
        <v/>
      </c>
      <c r="BO349" s="24" t="str">
        <f ca="1">IF(INDEX(INDIRECT("in_input"&amp;$B349),$E349,BO$28)="","",INDEX(INDIRECT("in_input"&amp;$B349),$E349,BO$28))</f>
        <v/>
      </c>
      <c r="BP349" s="24" t="str">
        <f ca="1">IF(INDEX(INDIRECT("in_input"&amp;$B349),$E349,BP$28)="","",INDEX(INDIRECT("in_input"&amp;$B349),$E349,BP$28))</f>
        <v/>
      </c>
      <c r="BQ349" s="24" t="str">
        <f ca="1">IF(INDEX(INDIRECT("in_input"&amp;$B349),$E349,BQ$28)="","",INDEX(INDIRECT("in_input"&amp;$B349),$E349,BQ$28))</f>
        <v/>
      </c>
      <c r="BR349" s="24" t="str">
        <f ca="1">IF(INDEX(INDIRECT("in_input"&amp;$B349),$E349,BR$28)="","",INDEX(INDIRECT("in_input"&amp;$B349),$E349,BR$28))</f>
        <v/>
      </c>
      <c r="BS349" s="24" t="str">
        <f ca="1">IF(INDEX(INDIRECT("in_input"&amp;$B349),$E349,BS$28)="","",INDEX(INDIRECT("in_input"&amp;$B349),$E349,BS$28))</f>
        <v/>
      </c>
      <c r="BT349" s="24" t="str">
        <f ca="1">IF(INDEX(INDIRECT("in_input"&amp;$B349),$E349,BT$28)="","",INDEX(INDIRECT("in_input"&amp;$B349),$E349,BT$28))</f>
        <v/>
      </c>
      <c r="BU349" s="24" t="str">
        <f ca="1">IF(INDEX(INDIRECT("in_input"&amp;$B349),$E349,BU$28)="","",INDEX(INDIRECT("in_input"&amp;$B349),$E349,BU$28))</f>
        <v/>
      </c>
      <c r="BV349" s="24" t="str">
        <f ca="1">IF(INDEX(INDIRECT("in_input"&amp;$B349),$E349,BV$28)="","",INDEX(INDIRECT("in_input"&amp;$B349),$E349,BV$28))</f>
        <v/>
      </c>
      <c r="BW349" s="24" t="str">
        <f ca="1">IF(INDEX(INDIRECT("in_input"&amp;$B349),$E349,BW$28)="","",INDEX(INDIRECT("in_input"&amp;$B349),$E349,BW$28))</f>
        <v/>
      </c>
      <c r="BX349" s="24" t="str">
        <f ca="1">IF(INDEX(INDIRECT("in_input"&amp;$B349),$E349,BX$28)="","",INDEX(INDIRECT("in_input"&amp;$B349),$E349,BX$28))</f>
        <v/>
      </c>
      <c r="BY349" s="24" t="str">
        <f ca="1">IF(INDEX(INDIRECT("in_input"&amp;$B349),$E349,BY$28)="","",INDEX(INDIRECT("in_input"&amp;$B349),$E349,BY$28))</f>
        <v/>
      </c>
      <c r="BZ349" s="24" t="str">
        <f ca="1">IF(INDEX(INDIRECT("in_input"&amp;$B349),$E349,BZ$28)="","",INDEX(INDIRECT("in_input"&amp;$B349),$E349,BZ$28))</f>
        <v/>
      </c>
      <c r="CA349" s="24" t="str">
        <f ca="1">IF(INDEX(INDIRECT("in_input"&amp;$B349),$E349,CA$28)="","",INDEX(INDIRECT("in_input"&amp;$B349),$E349,CA$28))</f>
        <v/>
      </c>
      <c r="CB349" s="24" t="str">
        <f ca="1">IF(INDEX(INDIRECT("in_input"&amp;$B349),$E349,CB$28)="","",INDEX(INDIRECT("in_input"&amp;$B349),$E349,CB$28))</f>
        <v/>
      </c>
      <c r="CC349" s="24" t="str">
        <f ca="1">IF(INDEX(INDIRECT("in_input"&amp;$B349),$E349,CC$28)="","",INDEX(INDIRECT("in_input"&amp;$B349),$E349,CC$28))</f>
        <v/>
      </c>
      <c r="CD349" s="24" t="str">
        <f ca="1">IF(INDEX(INDIRECT("in_input"&amp;$B349),$E349,CD$28)="","",INDEX(INDIRECT("in_input"&amp;$B349),$E349,CD$28))</f>
        <v/>
      </c>
      <c r="CE349" s="24" t="str">
        <f ca="1">IF(INDEX(INDIRECT("in_input"&amp;$B349),$E349,CE$28)="","",INDEX(INDIRECT("in_input"&amp;$B349),$E349,CE$28))</f>
        <v/>
      </c>
      <c r="CF349" s="24" t="str">
        <f ca="1">IF(INDEX(INDIRECT("in_input"&amp;$B349),$E349,CF$28)="","",INDEX(INDIRECT("in_input"&amp;$B349),$E349,CF$28))</f>
        <v/>
      </c>
      <c r="CG349" s="25" t="str">
        <f ca="1">IF(INDEX(INDIRECT("in_input"&amp;$B349),$E349,CG$28)="","",INDEX(INDIRECT("in_input"&amp;$B349),$E349,CG$28))</f>
        <v>P</v>
      </c>
      <c r="CH349" s="204"/>
      <c r="CJ349" s="14" t="s">
        <v>30</v>
      </c>
      <c r="CK349" s="122">
        <f>CJ341</f>
        <v>3</v>
      </c>
      <c r="CL349" s="122" t="str">
        <f>CJ342</f>
        <v>work3564</v>
      </c>
      <c r="CM349" s="210"/>
      <c r="CN349" s="122">
        <v>8</v>
      </c>
      <c r="CO349" s="13"/>
      <c r="CP349" s="37" t="str">
        <f ca="1">IF(INDEX(INDIRECT("in_input"&amp;$B349),$E349,CP$28)="","",INDEX(INDIRECT("in_input"&amp;$B349),$E349,CP$28))</f>
        <v>U</v>
      </c>
      <c r="CQ349" s="24" t="str">
        <f ca="1">IF(INDEX(INDIRECT("in_input"&amp;$B349),$E349,CQ$28)="","",INDEX(INDIRECT("in_input"&amp;$B349),$E349,CQ$28))</f>
        <v/>
      </c>
      <c r="CR349" s="24" t="str">
        <f ca="1">IF(INDEX(INDIRECT("in_input"&amp;$B349),$E349,CR$28)="","",INDEX(INDIRECT("in_input"&amp;$B349),$E349,CR$28))</f>
        <v/>
      </c>
      <c r="CS349" s="24" t="str">
        <f ca="1">IF(INDEX(INDIRECT("in_input"&amp;$B349),$E349,CS$28)="","",INDEX(INDIRECT("in_input"&amp;$B349),$E349,CS$28))</f>
        <v/>
      </c>
      <c r="CT349" s="24" t="str">
        <f ca="1">IF(INDEX(INDIRECT("in_input"&amp;$B349),$E349,CT$28)="","",INDEX(INDIRECT("in_input"&amp;$B349),$E349,CT$28))</f>
        <v/>
      </c>
      <c r="CU349" s="24" t="str">
        <f ca="1">IF(INDEX(INDIRECT("in_input"&amp;$B349),$E349,CU$28)="","",INDEX(INDIRECT("in_input"&amp;$B349),$E349,CU$28))</f>
        <v/>
      </c>
      <c r="CV349" s="24" t="str">
        <f ca="1">IF(INDEX(INDIRECT("in_input"&amp;$B349),$E349,CV$28)="","",INDEX(INDIRECT("in_input"&amp;$B349),$E349,CV$28))</f>
        <v/>
      </c>
      <c r="CW349" s="24" t="str">
        <f ca="1">IF(INDEX(INDIRECT("in_input"&amp;$B349),$E349,CW$28)="","",INDEX(INDIRECT("in_input"&amp;$B349),$E349,CW$28))</f>
        <v/>
      </c>
      <c r="CX349" s="24" t="str">
        <f ca="1">IF(INDEX(INDIRECT("in_input"&amp;$B349),$E349,CX$28)="","",INDEX(INDIRECT("in_input"&amp;$B349),$E349,CX$28))</f>
        <v/>
      </c>
      <c r="CY349" s="24" t="str">
        <f ca="1">IF(INDEX(INDIRECT("in_input"&amp;$B349),$E349,CY$28)="","",INDEX(INDIRECT("in_input"&amp;$B349),$E349,CY$28))</f>
        <v/>
      </c>
      <c r="CZ349" s="24" t="str">
        <f ca="1">IF(INDEX(INDIRECT("in_input"&amp;$B349),$E349,CZ$28)="","",INDEX(INDIRECT("in_input"&amp;$B349),$E349,CZ$28))</f>
        <v/>
      </c>
      <c r="DA349" s="24" t="str">
        <f ca="1">IF(INDEX(INDIRECT("in_input"&amp;$B349),$E349,DA$28)="","",INDEX(INDIRECT("in_input"&amp;$B349),$E349,DA$28))</f>
        <v/>
      </c>
      <c r="DB349" s="24" t="str">
        <f ca="1">IF(INDEX(INDIRECT("in_input"&amp;$B349),$E349,DB$28)="","",INDEX(INDIRECT("in_input"&amp;$B349),$E349,DB$28))</f>
        <v/>
      </c>
      <c r="DC349" s="24" t="str">
        <f ca="1">IF(INDEX(INDIRECT("in_input"&amp;$B349),$E349,DC$28)="","",INDEX(INDIRECT("in_input"&amp;$B349),$E349,DC$28))</f>
        <v/>
      </c>
      <c r="DD349" s="24" t="str">
        <f ca="1">IF(INDEX(INDIRECT("in_input"&amp;$B349),$E349,DD$28)="","",INDEX(INDIRECT("in_input"&amp;$B349),$E349,DD$28))</f>
        <v/>
      </c>
      <c r="DE349" s="24" t="str">
        <f ca="1">IF(INDEX(INDIRECT("in_input"&amp;$B349),$E349,DE$28)="","",INDEX(INDIRECT("in_input"&amp;$B349),$E349,DE$28))</f>
        <v/>
      </c>
      <c r="DF349" s="24" t="str">
        <f ca="1">IF(INDEX(INDIRECT("in_input"&amp;$B349),$E349,DF$28)="","",INDEX(INDIRECT("in_input"&amp;$B349),$E349,DF$28))</f>
        <v/>
      </c>
      <c r="DG349" s="24" t="str">
        <f ca="1">IF(INDEX(INDIRECT("in_input"&amp;$B349),$E349,DG$28)="","",INDEX(INDIRECT("in_input"&amp;$B349),$E349,DG$28))</f>
        <v/>
      </c>
      <c r="DH349" s="24" t="str">
        <f ca="1">IF(INDEX(INDIRECT("in_input"&amp;$B349),$E349,DH$28)="","",INDEX(INDIRECT("in_input"&amp;$B349),$E349,DH$28))</f>
        <v/>
      </c>
      <c r="DI349" s="24" t="str">
        <f ca="1">IF(INDEX(INDIRECT("in_input"&amp;$B349),$E349,DI$28)="","",INDEX(INDIRECT("in_input"&amp;$B349),$E349,DI$28))</f>
        <v/>
      </c>
      <c r="DJ349" s="25" t="str">
        <f ca="1">IF(INDEX(INDIRECT("in_input"&amp;$B349),$E349,DJ$28)="","",INDEX(INDIRECT("in_input"&amp;$B349),$E349,DJ$28))</f>
        <v>P</v>
      </c>
      <c r="DK349" s="204"/>
      <c r="DM349" s="14" t="s">
        <v>30</v>
      </c>
      <c r="DN349" s="122">
        <f>DM341</f>
        <v>3</v>
      </c>
      <c r="DO349" s="122" t="str">
        <f>DM342</f>
        <v>shop3564</v>
      </c>
      <c r="DP349" s="210"/>
      <c r="DQ349" s="122">
        <v>8</v>
      </c>
      <c r="DR349" s="13"/>
      <c r="DS349" s="37" t="str">
        <f ca="1">IF(INDEX(INDIRECT("in_input"&amp;$B349),$E349,DS$28)="","",INDEX(INDIRECT("in_input"&amp;$B349),$E349,DS$28))</f>
        <v>U</v>
      </c>
      <c r="DT349" s="24" t="str">
        <f ca="1">IF(INDEX(INDIRECT("in_input"&amp;$B349),$E349,DT$28)="","",INDEX(INDIRECT("in_input"&amp;$B349),$E349,DT$28))</f>
        <v/>
      </c>
      <c r="DU349" s="24" t="str">
        <f ca="1">IF(INDEX(INDIRECT("in_input"&amp;$B349),$E349,DU$28)="","",INDEX(INDIRECT("in_input"&amp;$B349),$E349,DU$28))</f>
        <v/>
      </c>
      <c r="DV349" s="24" t="str">
        <f ca="1">IF(INDEX(INDIRECT("in_input"&amp;$B349),$E349,DV$28)="","",INDEX(INDIRECT("in_input"&amp;$B349),$E349,DV$28))</f>
        <v/>
      </c>
      <c r="DW349" s="24" t="str">
        <f ca="1">IF(INDEX(INDIRECT("in_input"&amp;$B349),$E349,DW$28)="","",INDEX(INDIRECT("in_input"&amp;$B349),$E349,DW$28))</f>
        <v/>
      </c>
      <c r="DX349" s="24" t="str">
        <f ca="1">IF(INDEX(INDIRECT("in_input"&amp;$B349),$E349,DX$28)="","",INDEX(INDIRECT("in_input"&amp;$B349),$E349,DX$28))</f>
        <v/>
      </c>
      <c r="DY349" s="24" t="str">
        <f ca="1">IF(INDEX(INDIRECT("in_input"&amp;$B349),$E349,DY$28)="","",INDEX(INDIRECT("in_input"&amp;$B349),$E349,DY$28))</f>
        <v/>
      </c>
      <c r="DZ349" s="24" t="str">
        <f ca="1">IF(INDEX(INDIRECT("in_input"&amp;$B349),$E349,DZ$28)="","",INDEX(INDIRECT("in_input"&amp;$B349),$E349,DZ$28))</f>
        <v/>
      </c>
      <c r="EA349" s="24" t="str">
        <f ca="1">IF(INDEX(INDIRECT("in_input"&amp;$B349),$E349,EA$28)="","",INDEX(INDIRECT("in_input"&amp;$B349),$E349,EA$28))</f>
        <v/>
      </c>
      <c r="EB349" s="24" t="str">
        <f ca="1">IF(INDEX(INDIRECT("in_input"&amp;$B349),$E349,EB$28)="","",INDEX(INDIRECT("in_input"&amp;$B349),$E349,EB$28))</f>
        <v/>
      </c>
      <c r="EC349" s="24" t="str">
        <f ca="1">IF(INDEX(INDIRECT("in_input"&amp;$B349),$E349,EC$28)="","",INDEX(INDIRECT("in_input"&amp;$B349),$E349,EC$28))</f>
        <v/>
      </c>
      <c r="ED349" s="24" t="str">
        <f ca="1">IF(INDEX(INDIRECT("in_input"&amp;$B349),$E349,ED$28)="","",INDEX(INDIRECT("in_input"&amp;$B349),$E349,ED$28))</f>
        <v/>
      </c>
      <c r="EE349" s="24" t="str">
        <f ca="1">IF(INDEX(INDIRECT("in_input"&amp;$B349),$E349,EE$28)="","",INDEX(INDIRECT("in_input"&amp;$B349),$E349,EE$28))</f>
        <v/>
      </c>
      <c r="EF349" s="24" t="str">
        <f ca="1">IF(INDEX(INDIRECT("in_input"&amp;$B349),$E349,EF$28)="","",INDEX(INDIRECT("in_input"&amp;$B349),$E349,EF$28))</f>
        <v/>
      </c>
      <c r="EG349" s="24" t="str">
        <f ca="1">IF(INDEX(INDIRECT("in_input"&amp;$B349),$E349,EG$28)="","",INDEX(INDIRECT("in_input"&amp;$B349),$E349,EG$28))</f>
        <v/>
      </c>
      <c r="EH349" s="24" t="str">
        <f ca="1">IF(INDEX(INDIRECT("in_input"&amp;$B349),$E349,EH$28)="","",INDEX(INDIRECT("in_input"&amp;$B349),$E349,EH$28))</f>
        <v/>
      </c>
      <c r="EI349" s="24" t="str">
        <f ca="1">IF(INDEX(INDIRECT("in_input"&amp;$B349),$E349,EI$28)="","",INDEX(INDIRECT("in_input"&amp;$B349),$E349,EI$28))</f>
        <v/>
      </c>
      <c r="EJ349" s="24" t="str">
        <f ca="1">IF(INDEX(INDIRECT("in_input"&amp;$B349),$E349,EJ$28)="","",INDEX(INDIRECT("in_input"&amp;$B349),$E349,EJ$28))</f>
        <v/>
      </c>
      <c r="EK349" s="24" t="str">
        <f ca="1">IF(INDEX(INDIRECT("in_input"&amp;$B349),$E349,EK$28)="","",INDEX(INDIRECT("in_input"&amp;$B349),$E349,EK$28))</f>
        <v/>
      </c>
      <c r="EL349" s="24" t="str">
        <f ca="1">IF(INDEX(INDIRECT("in_input"&amp;$B349),$E349,EL$28)="","",INDEX(INDIRECT("in_input"&amp;$B349),$E349,EL$28))</f>
        <v/>
      </c>
      <c r="EM349" s="25" t="str">
        <f ca="1">IF(INDEX(INDIRECT("in_input"&amp;$B349),$E349,EM$28)="","",INDEX(INDIRECT("in_input"&amp;$B349),$E349,EM$28))</f>
        <v>P</v>
      </c>
      <c r="EN349" s="204"/>
      <c r="EP349" s="14" t="s">
        <v>30</v>
      </c>
      <c r="EQ349" s="122">
        <f>EP341</f>
        <v>3</v>
      </c>
      <c r="ER349" s="122" t="str">
        <f>EP342</f>
        <v>lei3564</v>
      </c>
      <c r="ES349" s="210"/>
      <c r="ET349" s="122">
        <v>8</v>
      </c>
      <c r="EU349" s="13"/>
      <c r="EV349" s="37" t="str">
        <f ca="1">IF(INDEX(INDIRECT("in_input"&amp;$B349),$E349,EV$28)="","",INDEX(INDIRECT("in_input"&amp;$B349),$E349,EV$28))</f>
        <v>U</v>
      </c>
      <c r="EW349" s="24" t="str">
        <f ca="1">IF(INDEX(INDIRECT("in_input"&amp;$B349),$E349,EW$28)="","",INDEX(INDIRECT("in_input"&amp;$B349),$E349,EW$28))</f>
        <v/>
      </c>
      <c r="EX349" s="24" t="str">
        <f ca="1">IF(INDEX(INDIRECT("in_input"&amp;$B349),$E349,EX$28)="","",INDEX(INDIRECT("in_input"&amp;$B349),$E349,EX$28))</f>
        <v/>
      </c>
      <c r="EY349" s="24" t="str">
        <f ca="1">IF(INDEX(INDIRECT("in_input"&amp;$B349),$E349,EY$28)="","",INDEX(INDIRECT("in_input"&amp;$B349),$E349,EY$28))</f>
        <v/>
      </c>
      <c r="EZ349" s="24" t="str">
        <f ca="1">IF(INDEX(INDIRECT("in_input"&amp;$B349),$E349,EZ$28)="","",INDEX(INDIRECT("in_input"&amp;$B349),$E349,EZ$28))</f>
        <v/>
      </c>
      <c r="FA349" s="24" t="str">
        <f ca="1">IF(INDEX(INDIRECT("in_input"&amp;$B349),$E349,FA$28)="","",INDEX(INDIRECT("in_input"&amp;$B349),$E349,FA$28))</f>
        <v/>
      </c>
      <c r="FB349" s="24" t="str">
        <f ca="1">IF(INDEX(INDIRECT("in_input"&amp;$B349),$E349,FB$28)="","",INDEX(INDIRECT("in_input"&amp;$B349),$E349,FB$28))</f>
        <v/>
      </c>
      <c r="FC349" s="24" t="str">
        <f ca="1">IF(INDEX(INDIRECT("in_input"&amp;$B349),$E349,FC$28)="","",INDEX(INDIRECT("in_input"&amp;$B349),$E349,FC$28))</f>
        <v/>
      </c>
      <c r="FD349" s="24" t="str">
        <f ca="1">IF(INDEX(INDIRECT("in_input"&amp;$B349),$E349,FD$28)="","",INDEX(INDIRECT("in_input"&amp;$B349),$E349,FD$28))</f>
        <v/>
      </c>
      <c r="FE349" s="24" t="str">
        <f ca="1">IF(INDEX(INDIRECT("in_input"&amp;$B349),$E349,FE$28)="","",INDEX(INDIRECT("in_input"&amp;$B349),$E349,FE$28))</f>
        <v/>
      </c>
      <c r="FF349" s="24" t="str">
        <f ca="1">IF(INDEX(INDIRECT("in_input"&amp;$B349),$E349,FF$28)="","",INDEX(INDIRECT("in_input"&amp;$B349),$E349,FF$28))</f>
        <v/>
      </c>
      <c r="FG349" s="24" t="str">
        <f ca="1">IF(INDEX(INDIRECT("in_input"&amp;$B349),$E349,FG$28)="","",INDEX(INDIRECT("in_input"&amp;$B349),$E349,FG$28))</f>
        <v/>
      </c>
      <c r="FH349" s="24" t="str">
        <f ca="1">IF(INDEX(INDIRECT("in_input"&amp;$B349),$E349,FH$28)="","",INDEX(INDIRECT("in_input"&amp;$B349),$E349,FH$28))</f>
        <v/>
      </c>
      <c r="FI349" s="24" t="str">
        <f ca="1">IF(INDEX(INDIRECT("in_input"&amp;$B349),$E349,FI$28)="","",INDEX(INDIRECT("in_input"&amp;$B349),$E349,FI$28))</f>
        <v/>
      </c>
      <c r="FJ349" s="24" t="str">
        <f ca="1">IF(INDEX(INDIRECT("in_input"&amp;$B349),$E349,FJ$28)="","",INDEX(INDIRECT("in_input"&amp;$B349),$E349,FJ$28))</f>
        <v/>
      </c>
      <c r="FK349" s="24" t="str">
        <f ca="1">IF(INDEX(INDIRECT("in_input"&amp;$B349),$E349,FK$28)="","",INDEX(INDIRECT("in_input"&amp;$B349),$E349,FK$28))</f>
        <v/>
      </c>
      <c r="FL349" s="24" t="str">
        <f ca="1">IF(INDEX(INDIRECT("in_input"&amp;$B349),$E349,FL$28)="","",INDEX(INDIRECT("in_input"&amp;$B349),$E349,FL$28))</f>
        <v/>
      </c>
      <c r="FM349" s="24" t="str">
        <f ca="1">IF(INDEX(INDIRECT("in_input"&amp;$B349),$E349,FM$28)="","",INDEX(INDIRECT("in_input"&amp;$B349),$E349,FM$28))</f>
        <v/>
      </c>
      <c r="FN349" s="24" t="str">
        <f ca="1">IF(INDEX(INDIRECT("in_input"&amp;$B349),$E349,FN$28)="","",INDEX(INDIRECT("in_input"&amp;$B349),$E349,FN$28))</f>
        <v/>
      </c>
      <c r="FO349" s="24" t="str">
        <f ca="1">IF(INDEX(INDIRECT("in_input"&amp;$B349),$E349,FO$28)="","",INDEX(INDIRECT("in_input"&amp;$B349),$E349,FO$28))</f>
        <v/>
      </c>
      <c r="FP349" s="25" t="str">
        <f ca="1">IF(INDEX(INDIRECT("in_input"&amp;$B349),$E349,FP$28)="","",INDEX(INDIRECT("in_input"&amp;$B349),$E349,FP$28))</f>
        <v>P</v>
      </c>
      <c r="FQ349" s="204"/>
      <c r="FS349" s="14" t="s">
        <v>30</v>
      </c>
      <c r="FT349" s="122">
        <f>FS341</f>
        <v>3</v>
      </c>
      <c r="FU349" s="122" t="str">
        <f>FS342</f>
        <v>shop65</v>
      </c>
      <c r="FV349" s="210"/>
      <c r="FW349" s="122">
        <v>8</v>
      </c>
      <c r="FX349" s="13"/>
      <c r="FY349" s="37" t="str">
        <f ca="1">IF(INDEX(INDIRECT("in_input"&amp;$B349),$E349,FY$28)="","",INDEX(INDIRECT("in_input"&amp;$B349),$E349,FY$28))</f>
        <v>U</v>
      </c>
      <c r="FZ349" s="24" t="str">
        <f ca="1">IF(INDEX(INDIRECT("in_input"&amp;$B349),$E349,FZ$28)="","",INDEX(INDIRECT("in_input"&amp;$B349),$E349,FZ$28))</f>
        <v/>
      </c>
      <c r="GA349" s="24" t="str">
        <f ca="1">IF(INDEX(INDIRECT("in_input"&amp;$B349),$E349,GA$28)="","",INDEX(INDIRECT("in_input"&amp;$B349),$E349,GA$28))</f>
        <v/>
      </c>
      <c r="GB349" s="24" t="str">
        <f ca="1">IF(INDEX(INDIRECT("in_input"&amp;$B349),$E349,GB$28)="","",INDEX(INDIRECT("in_input"&amp;$B349),$E349,GB$28))</f>
        <v/>
      </c>
      <c r="GC349" s="24" t="str">
        <f ca="1">IF(INDEX(INDIRECT("in_input"&amp;$B349),$E349,GC$28)="","",INDEX(INDIRECT("in_input"&amp;$B349),$E349,GC$28))</f>
        <v/>
      </c>
      <c r="GD349" s="24" t="str">
        <f ca="1">IF(INDEX(INDIRECT("in_input"&amp;$B349),$E349,GD$28)="","",INDEX(INDIRECT("in_input"&amp;$B349),$E349,GD$28))</f>
        <v/>
      </c>
      <c r="GE349" s="24" t="str">
        <f ca="1">IF(INDEX(INDIRECT("in_input"&amp;$B349),$E349,GE$28)="","",INDEX(INDIRECT("in_input"&amp;$B349),$E349,GE$28))</f>
        <v/>
      </c>
      <c r="GF349" s="24" t="str">
        <f ca="1">IF(INDEX(INDIRECT("in_input"&amp;$B349),$E349,GF$28)="","",INDEX(INDIRECT("in_input"&amp;$B349),$E349,GF$28))</f>
        <v/>
      </c>
      <c r="GG349" s="24" t="str">
        <f ca="1">IF(INDEX(INDIRECT("in_input"&amp;$B349),$E349,GG$28)="","",INDEX(INDIRECT("in_input"&amp;$B349),$E349,GG$28))</f>
        <v/>
      </c>
      <c r="GH349" s="24" t="str">
        <f ca="1">IF(INDEX(INDIRECT("in_input"&amp;$B349),$E349,GH$28)="","",INDEX(INDIRECT("in_input"&amp;$B349),$E349,GH$28))</f>
        <v/>
      </c>
      <c r="GI349" s="24" t="str">
        <f ca="1">IF(INDEX(INDIRECT("in_input"&amp;$B349),$E349,GI$28)="","",INDEX(INDIRECT("in_input"&amp;$B349),$E349,GI$28))</f>
        <v/>
      </c>
      <c r="GJ349" s="24" t="str">
        <f ca="1">IF(INDEX(INDIRECT("in_input"&amp;$B349),$E349,GJ$28)="","",INDEX(INDIRECT("in_input"&amp;$B349),$E349,GJ$28))</f>
        <v/>
      </c>
      <c r="GK349" s="24" t="str">
        <f ca="1">IF(INDEX(INDIRECT("in_input"&amp;$B349),$E349,GK$28)="","",INDEX(INDIRECT("in_input"&amp;$B349),$E349,GK$28))</f>
        <v/>
      </c>
      <c r="GL349" s="24" t="str">
        <f ca="1">IF(INDEX(INDIRECT("in_input"&amp;$B349),$E349,GL$28)="","",INDEX(INDIRECT("in_input"&amp;$B349),$E349,GL$28))</f>
        <v/>
      </c>
      <c r="GM349" s="24" t="str">
        <f ca="1">IF(INDEX(INDIRECT("in_input"&amp;$B349),$E349,GM$28)="","",INDEX(INDIRECT("in_input"&amp;$B349),$E349,GM$28))</f>
        <v/>
      </c>
      <c r="GN349" s="24" t="str">
        <f ca="1">IF(INDEX(INDIRECT("in_input"&amp;$B349),$E349,GN$28)="","",INDEX(INDIRECT("in_input"&amp;$B349),$E349,GN$28))</f>
        <v/>
      </c>
      <c r="GO349" s="24" t="str">
        <f ca="1">IF(INDEX(INDIRECT("in_input"&amp;$B349),$E349,GO$28)="","",INDEX(INDIRECT("in_input"&amp;$B349),$E349,GO$28))</f>
        <v/>
      </c>
      <c r="GP349" s="24" t="str">
        <f ca="1">IF(INDEX(INDIRECT("in_input"&amp;$B349),$E349,GP$28)="","",INDEX(INDIRECT("in_input"&amp;$B349),$E349,GP$28))</f>
        <v/>
      </c>
      <c r="GQ349" s="24" t="str">
        <f ca="1">IF(INDEX(INDIRECT("in_input"&amp;$B349),$E349,GQ$28)="","",INDEX(INDIRECT("in_input"&amp;$B349),$E349,GQ$28))</f>
        <v/>
      </c>
      <c r="GR349" s="24" t="str">
        <f ca="1">IF(INDEX(INDIRECT("in_input"&amp;$B349),$E349,GR$28)="","",INDEX(INDIRECT("in_input"&amp;$B349),$E349,GR$28))</f>
        <v/>
      </c>
      <c r="GS349" s="25" t="str">
        <f ca="1">IF(INDEX(INDIRECT("in_input"&amp;$B349),$E349,GS$28)="","",INDEX(INDIRECT("in_input"&amp;$B349),$E349,GS$28))</f>
        <v>P</v>
      </c>
      <c r="GT349" s="204"/>
      <c r="GV349" s="14" t="s">
        <v>30</v>
      </c>
      <c r="GW349" s="122">
        <f>GV341</f>
        <v>3</v>
      </c>
      <c r="GX349" s="122" t="str">
        <f>GV342</f>
        <v>lei65</v>
      </c>
      <c r="GY349" s="210"/>
      <c r="GZ349" s="122">
        <v>8</v>
      </c>
      <c r="HA349" s="13"/>
      <c r="HB349" s="37" t="str">
        <f ca="1">IF(INDEX(INDIRECT("in_input"&amp;$B349),$E349,HB$28)="","",INDEX(INDIRECT("in_input"&amp;$B349),$E349,HB$28))</f>
        <v>U</v>
      </c>
      <c r="HC349" s="24" t="str">
        <f ca="1">IF(INDEX(INDIRECT("in_input"&amp;$B349),$E349,HC$28)="","",INDEX(INDIRECT("in_input"&amp;$B349),$E349,HC$28))</f>
        <v/>
      </c>
      <c r="HD349" s="24" t="str">
        <f ca="1">IF(INDEX(INDIRECT("in_input"&amp;$B349),$E349,HD$28)="","",INDEX(INDIRECT("in_input"&amp;$B349),$E349,HD$28))</f>
        <v/>
      </c>
      <c r="HE349" s="24" t="str">
        <f ca="1">IF(INDEX(INDIRECT("in_input"&amp;$B349),$E349,HE$28)="","",INDEX(INDIRECT("in_input"&amp;$B349),$E349,HE$28))</f>
        <v/>
      </c>
      <c r="HF349" s="24" t="str">
        <f ca="1">IF(INDEX(INDIRECT("in_input"&amp;$B349),$E349,HF$28)="","",INDEX(INDIRECT("in_input"&amp;$B349),$E349,HF$28))</f>
        <v/>
      </c>
      <c r="HG349" s="24" t="str">
        <f ca="1">IF(INDEX(INDIRECT("in_input"&amp;$B349),$E349,HG$28)="","",INDEX(INDIRECT("in_input"&amp;$B349),$E349,HG$28))</f>
        <v/>
      </c>
      <c r="HH349" s="24" t="str">
        <f ca="1">IF(INDEX(INDIRECT("in_input"&amp;$B349),$E349,HH$28)="","",INDEX(INDIRECT("in_input"&amp;$B349),$E349,HH$28))</f>
        <v/>
      </c>
      <c r="HI349" s="24" t="str">
        <f ca="1">IF(INDEX(INDIRECT("in_input"&amp;$B349),$E349,HI$28)="","",INDEX(INDIRECT("in_input"&amp;$B349),$E349,HI$28))</f>
        <v/>
      </c>
      <c r="HJ349" s="24" t="str">
        <f ca="1">IF(INDEX(INDIRECT("in_input"&amp;$B349),$E349,HJ$28)="","",INDEX(INDIRECT("in_input"&amp;$B349),$E349,HJ$28))</f>
        <v/>
      </c>
      <c r="HK349" s="24" t="str">
        <f ca="1">IF(INDEX(INDIRECT("in_input"&amp;$B349),$E349,HK$28)="","",INDEX(INDIRECT("in_input"&amp;$B349),$E349,HK$28))</f>
        <v/>
      </c>
      <c r="HL349" s="24" t="str">
        <f ca="1">IF(INDEX(INDIRECT("in_input"&amp;$B349),$E349,HL$28)="","",INDEX(INDIRECT("in_input"&amp;$B349),$E349,HL$28))</f>
        <v/>
      </c>
      <c r="HM349" s="24" t="str">
        <f ca="1">IF(INDEX(INDIRECT("in_input"&amp;$B349),$E349,HM$28)="","",INDEX(INDIRECT("in_input"&amp;$B349),$E349,HM$28))</f>
        <v/>
      </c>
      <c r="HN349" s="24" t="str">
        <f ca="1">IF(INDEX(INDIRECT("in_input"&amp;$B349),$E349,HN$28)="","",INDEX(INDIRECT("in_input"&amp;$B349),$E349,HN$28))</f>
        <v/>
      </c>
      <c r="HO349" s="24" t="str">
        <f ca="1">IF(INDEX(INDIRECT("in_input"&amp;$B349),$E349,HO$28)="","",INDEX(INDIRECT("in_input"&amp;$B349),$E349,HO$28))</f>
        <v/>
      </c>
      <c r="HP349" s="24" t="str">
        <f ca="1">IF(INDEX(INDIRECT("in_input"&amp;$B349),$E349,HP$28)="","",INDEX(INDIRECT("in_input"&amp;$B349),$E349,HP$28))</f>
        <v/>
      </c>
      <c r="HQ349" s="24" t="str">
        <f ca="1">IF(INDEX(INDIRECT("in_input"&amp;$B349),$E349,HQ$28)="","",INDEX(INDIRECT("in_input"&amp;$B349),$E349,HQ$28))</f>
        <v/>
      </c>
      <c r="HR349" s="24" t="str">
        <f ca="1">IF(INDEX(INDIRECT("in_input"&amp;$B349),$E349,HR$28)="","",INDEX(INDIRECT("in_input"&amp;$B349),$E349,HR$28))</f>
        <v/>
      </c>
      <c r="HS349" s="24" t="str">
        <f ca="1">IF(INDEX(INDIRECT("in_input"&amp;$B349),$E349,HS$28)="","",INDEX(INDIRECT("in_input"&amp;$B349),$E349,HS$28))</f>
        <v/>
      </c>
      <c r="HT349" s="24" t="str">
        <f ca="1">IF(INDEX(INDIRECT("in_input"&amp;$B349),$E349,HT$28)="","",INDEX(INDIRECT("in_input"&amp;$B349),$E349,HT$28))</f>
        <v/>
      </c>
      <c r="HU349" s="24" t="str">
        <f ca="1">IF(INDEX(INDIRECT("in_input"&amp;$B349),$E349,HU$28)="","",INDEX(INDIRECT("in_input"&amp;$B349),$E349,HU$28))</f>
        <v/>
      </c>
      <c r="HV349" s="25" t="str">
        <f ca="1">IF(INDEX(INDIRECT("in_input"&amp;$B349),$E349,HV$28)="","",INDEX(INDIRECT("in_input"&amp;$B349),$E349,HV$28))</f>
        <v>P</v>
      </c>
      <c r="HW349" s="204"/>
    </row>
    <row r="350" spans="1:231" ht="15.75" thickBot="1">
      <c r="A350" s="15" t="s">
        <v>8</v>
      </c>
      <c r="B350" s="123">
        <f>A341</f>
        <v>3</v>
      </c>
      <c r="C350" s="123" t="str">
        <f>A342</f>
        <v>work1834</v>
      </c>
      <c r="D350" s="222"/>
      <c r="E350" s="123">
        <v>10</v>
      </c>
      <c r="F350" s="16"/>
      <c r="G350" s="38">
        <f ca="1">IF(G349="","",IF(INDEX(INDIRECT("in_input"&amp;$B350),$E350,G$28)="",0,INDEX(INDIRECT("in_input"&amp;$B350),$E350,G$28)))</f>
        <v>0</v>
      </c>
      <c r="H350" s="26" t="str">
        <f ca="1">IF(H349="","",IF(INDEX(INDIRECT("in_input"&amp;$B350),$E350,H$28)="",0,INDEX(INDIRECT("in_input"&amp;$B350),$E350,H$28)))</f>
        <v/>
      </c>
      <c r="I350" s="26" t="str">
        <f ca="1">IF(I349="","",IF(INDEX(INDIRECT("in_input"&amp;$B350),$E350,I$28)="",0,INDEX(INDIRECT("in_input"&amp;$B350),$E350,I$28)))</f>
        <v/>
      </c>
      <c r="J350" s="26" t="str">
        <f ca="1">IF(J349="","",IF(INDEX(INDIRECT("in_input"&amp;$B350),$E350,J$28)="",0,INDEX(INDIRECT("in_input"&amp;$B350),$E350,J$28)))</f>
        <v/>
      </c>
      <c r="K350" s="26" t="str">
        <f ca="1">IF(K349="","",IF(INDEX(INDIRECT("in_input"&amp;$B350),$E350,K$28)="",0,INDEX(INDIRECT("in_input"&amp;$B350),$E350,K$28)))</f>
        <v/>
      </c>
      <c r="L350" s="26" t="str">
        <f ca="1">IF(L349="","",IF(INDEX(INDIRECT("in_input"&amp;$B350),$E350,L$28)="",0,INDEX(INDIRECT("in_input"&amp;$B350),$E350,L$28)))</f>
        <v/>
      </c>
      <c r="M350" s="26" t="str">
        <f ca="1">IF(M349="","",IF(INDEX(INDIRECT("in_input"&amp;$B350),$E350,M$28)="",0,INDEX(INDIRECT("in_input"&amp;$B350),$E350,M$28)))</f>
        <v/>
      </c>
      <c r="N350" s="26" t="str">
        <f ca="1">IF(N349="","",IF(INDEX(INDIRECT("in_input"&amp;$B350),$E350,N$28)="",0,INDEX(INDIRECT("in_input"&amp;$B350),$E350,N$28)))</f>
        <v/>
      </c>
      <c r="O350" s="26" t="str">
        <f ca="1">IF(O349="","",IF(INDEX(INDIRECT("in_input"&amp;$B350),$E350,O$28)="",0,INDEX(INDIRECT("in_input"&amp;$B350),$E350,O$28)))</f>
        <v/>
      </c>
      <c r="P350" s="26" t="str">
        <f ca="1">IF(P349="","",IF(INDEX(INDIRECT("in_input"&amp;$B350),$E350,P$28)="",0,INDEX(INDIRECT("in_input"&amp;$B350),$E350,P$28)))</f>
        <v/>
      </c>
      <c r="Q350" s="26" t="str">
        <f ca="1">IF(Q349="","",IF(INDEX(INDIRECT("in_input"&amp;$B350),$E350,Q$28)="",0,INDEX(INDIRECT("in_input"&amp;$B350),$E350,Q$28)))</f>
        <v/>
      </c>
      <c r="R350" s="26" t="str">
        <f ca="1">IF(R349="","",IF(INDEX(INDIRECT("in_input"&amp;$B350),$E350,R$28)="",0,INDEX(INDIRECT("in_input"&amp;$B350),$E350,R$28)))</f>
        <v/>
      </c>
      <c r="S350" s="26" t="str">
        <f ca="1">IF(S349="","",IF(INDEX(INDIRECT("in_input"&amp;$B350),$E350,S$28)="",0,INDEX(INDIRECT("in_input"&amp;$B350),$E350,S$28)))</f>
        <v/>
      </c>
      <c r="T350" s="26" t="str">
        <f ca="1">IF(T349="","",IF(INDEX(INDIRECT("in_input"&amp;$B350),$E350,T$28)="",0,INDEX(INDIRECT("in_input"&amp;$B350),$E350,T$28)))</f>
        <v/>
      </c>
      <c r="U350" s="26" t="str">
        <f ca="1">IF(U349="","",IF(INDEX(INDIRECT("in_input"&amp;$B350),$E350,U$28)="",0,INDEX(INDIRECT("in_input"&amp;$B350),$E350,U$28)))</f>
        <v/>
      </c>
      <c r="V350" s="26" t="str">
        <f ca="1">IF(V349="","",IF(INDEX(INDIRECT("in_input"&amp;$B350),$E350,V$28)="",0,INDEX(INDIRECT("in_input"&amp;$B350),$E350,V$28)))</f>
        <v/>
      </c>
      <c r="W350" s="26" t="str">
        <f ca="1">IF(W349="","",IF(INDEX(INDIRECT("in_input"&amp;$B350),$E350,W$28)="",0,INDEX(INDIRECT("in_input"&amp;$B350),$E350,W$28)))</f>
        <v/>
      </c>
      <c r="X350" s="26" t="str">
        <f ca="1">IF(X349="","",IF(INDEX(INDIRECT("in_input"&amp;$B350),$E350,X$28)="",0,INDEX(INDIRECT("in_input"&amp;$B350),$E350,X$28)))</f>
        <v/>
      </c>
      <c r="Y350" s="26" t="str">
        <f ca="1">IF(Y349="","",IF(INDEX(INDIRECT("in_input"&amp;$B350),$E350,Y$28)="",0,INDEX(INDIRECT("in_input"&amp;$B350),$E350,Y$28)))</f>
        <v/>
      </c>
      <c r="Z350" s="26" t="str">
        <f ca="1">IF(Z349="","",IF(INDEX(INDIRECT("in_input"&amp;$B350),$E350,Z$28)="",0,INDEX(INDIRECT("in_input"&amp;$B350),$E350,Z$28)))</f>
        <v/>
      </c>
      <c r="AA350" s="27">
        <f ca="1">IF(AA349="","",IF(INDEX(INDIRECT("in_input"&amp;$B350),$E350,AA$28)="",0,INDEX(INDIRECT("in_input"&amp;$B350),$E350,AA$28)))</f>
        <v>0</v>
      </c>
      <c r="AB350" s="205"/>
      <c r="AD350" s="15" t="s">
        <v>8</v>
      </c>
      <c r="AE350" s="123">
        <f>AD341</f>
        <v>3</v>
      </c>
      <c r="AF350" s="123" t="str">
        <f>AD342</f>
        <v>shop1834</v>
      </c>
      <c r="AG350" s="222"/>
      <c r="AH350" s="123">
        <v>10</v>
      </c>
      <c r="AI350" s="16"/>
      <c r="AJ350" s="38">
        <f ca="1">IF(AJ349="","",IF(INDEX(INDIRECT("in_input"&amp;$B350),$E350,AJ$28)="",0,INDEX(INDIRECT("in_input"&amp;$B350),$E350,AJ$28)))</f>
        <v>0</v>
      </c>
      <c r="AK350" s="26" t="str">
        <f ca="1">IF(AK349="","",IF(INDEX(INDIRECT("in_input"&amp;$B350),$E350,AK$28)="",0,INDEX(INDIRECT("in_input"&amp;$B350),$E350,AK$28)))</f>
        <v/>
      </c>
      <c r="AL350" s="26" t="str">
        <f ca="1">IF(AL349="","",IF(INDEX(INDIRECT("in_input"&amp;$B350),$E350,AL$28)="",0,INDEX(INDIRECT("in_input"&amp;$B350),$E350,AL$28)))</f>
        <v/>
      </c>
      <c r="AM350" s="26" t="str">
        <f ca="1">IF(AM349="","",IF(INDEX(INDIRECT("in_input"&amp;$B350),$E350,AM$28)="",0,INDEX(INDIRECT("in_input"&amp;$B350),$E350,AM$28)))</f>
        <v/>
      </c>
      <c r="AN350" s="26" t="str">
        <f ca="1">IF(AN349="","",IF(INDEX(INDIRECT("in_input"&amp;$B350),$E350,AN$28)="",0,INDEX(INDIRECT("in_input"&amp;$B350),$E350,AN$28)))</f>
        <v/>
      </c>
      <c r="AO350" s="26" t="str">
        <f ca="1">IF(AO349="","",IF(INDEX(INDIRECT("in_input"&amp;$B350),$E350,AO$28)="",0,INDEX(INDIRECT("in_input"&amp;$B350),$E350,AO$28)))</f>
        <v/>
      </c>
      <c r="AP350" s="26" t="str">
        <f ca="1">IF(AP349="","",IF(INDEX(INDIRECT("in_input"&amp;$B350),$E350,AP$28)="",0,INDEX(INDIRECT("in_input"&amp;$B350),$E350,AP$28)))</f>
        <v/>
      </c>
      <c r="AQ350" s="26" t="str">
        <f ca="1">IF(AQ349="","",IF(INDEX(INDIRECT("in_input"&amp;$B350),$E350,AQ$28)="",0,INDEX(INDIRECT("in_input"&amp;$B350),$E350,AQ$28)))</f>
        <v/>
      </c>
      <c r="AR350" s="26" t="str">
        <f ca="1">IF(AR349="","",IF(INDEX(INDIRECT("in_input"&amp;$B350),$E350,AR$28)="",0,INDEX(INDIRECT("in_input"&amp;$B350),$E350,AR$28)))</f>
        <v/>
      </c>
      <c r="AS350" s="26" t="str">
        <f ca="1">IF(AS349="","",IF(INDEX(INDIRECT("in_input"&amp;$B350),$E350,AS$28)="",0,INDEX(INDIRECT("in_input"&amp;$B350),$E350,AS$28)))</f>
        <v/>
      </c>
      <c r="AT350" s="26" t="str">
        <f ca="1">IF(AT349="","",IF(INDEX(INDIRECT("in_input"&amp;$B350),$E350,AT$28)="",0,INDEX(INDIRECT("in_input"&amp;$B350),$E350,AT$28)))</f>
        <v/>
      </c>
      <c r="AU350" s="26" t="str">
        <f ca="1">IF(AU349="","",IF(INDEX(INDIRECT("in_input"&amp;$B350),$E350,AU$28)="",0,INDEX(INDIRECT("in_input"&amp;$B350),$E350,AU$28)))</f>
        <v/>
      </c>
      <c r="AV350" s="26" t="str">
        <f ca="1">IF(AV349="","",IF(INDEX(INDIRECT("in_input"&amp;$B350),$E350,AV$28)="",0,INDEX(INDIRECT("in_input"&amp;$B350),$E350,AV$28)))</f>
        <v/>
      </c>
      <c r="AW350" s="26" t="str">
        <f ca="1">IF(AW349="","",IF(INDEX(INDIRECT("in_input"&amp;$B350),$E350,AW$28)="",0,INDEX(INDIRECT("in_input"&amp;$B350),$E350,AW$28)))</f>
        <v/>
      </c>
      <c r="AX350" s="26" t="str">
        <f ca="1">IF(AX349="","",IF(INDEX(INDIRECT("in_input"&amp;$B350),$E350,AX$28)="",0,INDEX(INDIRECT("in_input"&amp;$B350),$E350,AX$28)))</f>
        <v/>
      </c>
      <c r="AY350" s="26" t="str">
        <f ca="1">IF(AY349="","",IF(INDEX(INDIRECT("in_input"&amp;$B350),$E350,AY$28)="",0,INDEX(INDIRECT("in_input"&amp;$B350),$E350,AY$28)))</f>
        <v/>
      </c>
      <c r="AZ350" s="26" t="str">
        <f ca="1">IF(AZ349="","",IF(INDEX(INDIRECT("in_input"&amp;$B350),$E350,AZ$28)="",0,INDEX(INDIRECT("in_input"&amp;$B350),$E350,AZ$28)))</f>
        <v/>
      </c>
      <c r="BA350" s="26" t="str">
        <f ca="1">IF(BA349="","",IF(INDEX(INDIRECT("in_input"&amp;$B350),$E350,BA$28)="",0,INDEX(INDIRECT("in_input"&amp;$B350),$E350,BA$28)))</f>
        <v/>
      </c>
      <c r="BB350" s="26" t="str">
        <f ca="1">IF(BB349="","",IF(INDEX(INDIRECT("in_input"&amp;$B350),$E350,BB$28)="",0,INDEX(INDIRECT("in_input"&amp;$B350),$E350,BB$28)))</f>
        <v/>
      </c>
      <c r="BC350" s="26" t="str">
        <f ca="1">IF(BC349="","",IF(INDEX(INDIRECT("in_input"&amp;$B350),$E350,BC$28)="",0,INDEX(INDIRECT("in_input"&amp;$B350),$E350,BC$28)))</f>
        <v/>
      </c>
      <c r="BD350" s="27">
        <f ca="1">IF(BD349="","",IF(INDEX(INDIRECT("in_input"&amp;$B350),$E350,BD$28)="",0,INDEX(INDIRECT("in_input"&amp;$B350),$E350,BD$28)))</f>
        <v>0</v>
      </c>
      <c r="BE350" s="205"/>
      <c r="BG350" s="15" t="s">
        <v>8</v>
      </c>
      <c r="BH350" s="123">
        <f>BG341</f>
        <v>3</v>
      </c>
      <c r="BI350" s="123" t="str">
        <f>BG342</f>
        <v>lei1834</v>
      </c>
      <c r="BJ350" s="222"/>
      <c r="BK350" s="123">
        <v>10</v>
      </c>
      <c r="BL350" s="16"/>
      <c r="BM350" s="38">
        <f ca="1">IF(BM349="","",IF(INDEX(INDIRECT("in_input"&amp;$B350),$E350,BM$28)="",0,INDEX(INDIRECT("in_input"&amp;$B350),$E350,BM$28)))</f>
        <v>0</v>
      </c>
      <c r="BN350" s="26" t="str">
        <f ca="1">IF(BN349="","",IF(INDEX(INDIRECT("in_input"&amp;$B350),$E350,BN$28)="",0,INDEX(INDIRECT("in_input"&amp;$B350),$E350,BN$28)))</f>
        <v/>
      </c>
      <c r="BO350" s="26" t="str">
        <f ca="1">IF(BO349="","",IF(INDEX(INDIRECT("in_input"&amp;$B350),$E350,BO$28)="",0,INDEX(INDIRECT("in_input"&amp;$B350),$E350,BO$28)))</f>
        <v/>
      </c>
      <c r="BP350" s="26" t="str">
        <f ca="1">IF(BP349="","",IF(INDEX(INDIRECT("in_input"&amp;$B350),$E350,BP$28)="",0,INDEX(INDIRECT("in_input"&amp;$B350),$E350,BP$28)))</f>
        <v/>
      </c>
      <c r="BQ350" s="26" t="str">
        <f ca="1">IF(BQ349="","",IF(INDEX(INDIRECT("in_input"&amp;$B350),$E350,BQ$28)="",0,INDEX(INDIRECT("in_input"&amp;$B350),$E350,BQ$28)))</f>
        <v/>
      </c>
      <c r="BR350" s="26" t="str">
        <f ca="1">IF(BR349="","",IF(INDEX(INDIRECT("in_input"&amp;$B350),$E350,BR$28)="",0,INDEX(INDIRECT("in_input"&amp;$B350),$E350,BR$28)))</f>
        <v/>
      </c>
      <c r="BS350" s="26" t="str">
        <f ca="1">IF(BS349="","",IF(INDEX(INDIRECT("in_input"&amp;$B350),$E350,BS$28)="",0,INDEX(INDIRECT("in_input"&amp;$B350),$E350,BS$28)))</f>
        <v/>
      </c>
      <c r="BT350" s="26" t="str">
        <f ca="1">IF(BT349="","",IF(INDEX(INDIRECT("in_input"&amp;$B350),$E350,BT$28)="",0,INDEX(INDIRECT("in_input"&amp;$B350),$E350,BT$28)))</f>
        <v/>
      </c>
      <c r="BU350" s="26" t="str">
        <f ca="1">IF(BU349="","",IF(INDEX(INDIRECT("in_input"&amp;$B350),$E350,BU$28)="",0,INDEX(INDIRECT("in_input"&amp;$B350),$E350,BU$28)))</f>
        <v/>
      </c>
      <c r="BV350" s="26" t="str">
        <f ca="1">IF(BV349="","",IF(INDEX(INDIRECT("in_input"&amp;$B350),$E350,BV$28)="",0,INDEX(INDIRECT("in_input"&amp;$B350),$E350,BV$28)))</f>
        <v/>
      </c>
      <c r="BW350" s="26" t="str">
        <f ca="1">IF(BW349="","",IF(INDEX(INDIRECT("in_input"&amp;$B350),$E350,BW$28)="",0,INDEX(INDIRECT("in_input"&amp;$B350),$E350,BW$28)))</f>
        <v/>
      </c>
      <c r="BX350" s="26" t="str">
        <f ca="1">IF(BX349="","",IF(INDEX(INDIRECT("in_input"&amp;$B350),$E350,BX$28)="",0,INDEX(INDIRECT("in_input"&amp;$B350),$E350,BX$28)))</f>
        <v/>
      </c>
      <c r="BY350" s="26" t="str">
        <f ca="1">IF(BY349="","",IF(INDEX(INDIRECT("in_input"&amp;$B350),$E350,BY$28)="",0,INDEX(INDIRECT("in_input"&amp;$B350),$E350,BY$28)))</f>
        <v/>
      </c>
      <c r="BZ350" s="26" t="str">
        <f ca="1">IF(BZ349="","",IF(INDEX(INDIRECT("in_input"&amp;$B350),$E350,BZ$28)="",0,INDEX(INDIRECT("in_input"&amp;$B350),$E350,BZ$28)))</f>
        <v/>
      </c>
      <c r="CA350" s="26" t="str">
        <f ca="1">IF(CA349="","",IF(INDEX(INDIRECT("in_input"&amp;$B350),$E350,CA$28)="",0,INDEX(INDIRECT("in_input"&amp;$B350),$E350,CA$28)))</f>
        <v/>
      </c>
      <c r="CB350" s="26" t="str">
        <f ca="1">IF(CB349="","",IF(INDEX(INDIRECT("in_input"&amp;$B350),$E350,CB$28)="",0,INDEX(INDIRECT("in_input"&amp;$B350),$E350,CB$28)))</f>
        <v/>
      </c>
      <c r="CC350" s="26" t="str">
        <f ca="1">IF(CC349="","",IF(INDEX(INDIRECT("in_input"&amp;$B350),$E350,CC$28)="",0,INDEX(INDIRECT("in_input"&amp;$B350),$E350,CC$28)))</f>
        <v/>
      </c>
      <c r="CD350" s="26" t="str">
        <f ca="1">IF(CD349="","",IF(INDEX(INDIRECT("in_input"&amp;$B350),$E350,CD$28)="",0,INDEX(INDIRECT("in_input"&amp;$B350),$E350,CD$28)))</f>
        <v/>
      </c>
      <c r="CE350" s="26" t="str">
        <f ca="1">IF(CE349="","",IF(INDEX(INDIRECT("in_input"&amp;$B350),$E350,CE$28)="",0,INDEX(INDIRECT("in_input"&amp;$B350),$E350,CE$28)))</f>
        <v/>
      </c>
      <c r="CF350" s="26" t="str">
        <f ca="1">IF(CF349="","",IF(INDEX(INDIRECT("in_input"&amp;$B350),$E350,CF$28)="",0,INDEX(INDIRECT("in_input"&amp;$B350),$E350,CF$28)))</f>
        <v/>
      </c>
      <c r="CG350" s="27">
        <f ca="1">IF(CG349="","",IF(INDEX(INDIRECT("in_input"&amp;$B350),$E350,CG$28)="",0,INDEX(INDIRECT("in_input"&amp;$B350),$E350,CG$28)))</f>
        <v>0</v>
      </c>
      <c r="CH350" s="205"/>
      <c r="CJ350" s="15" t="s">
        <v>8</v>
      </c>
      <c r="CK350" s="123">
        <f>CJ341</f>
        <v>3</v>
      </c>
      <c r="CL350" s="123" t="str">
        <f>CJ342</f>
        <v>work3564</v>
      </c>
      <c r="CM350" s="222"/>
      <c r="CN350" s="123">
        <v>10</v>
      </c>
      <c r="CO350" s="16"/>
      <c r="CP350" s="38">
        <f ca="1">IF(CP349="","",IF(INDEX(INDIRECT("in_input"&amp;$B350),$E350,CP$28)="",0,INDEX(INDIRECT("in_input"&amp;$B350),$E350,CP$28)))</f>
        <v>0</v>
      </c>
      <c r="CQ350" s="26" t="str">
        <f ca="1">IF(CQ349="","",IF(INDEX(INDIRECT("in_input"&amp;$B350),$E350,CQ$28)="",0,INDEX(INDIRECT("in_input"&amp;$B350),$E350,CQ$28)))</f>
        <v/>
      </c>
      <c r="CR350" s="26" t="str">
        <f ca="1">IF(CR349="","",IF(INDEX(INDIRECT("in_input"&amp;$B350),$E350,CR$28)="",0,INDEX(INDIRECT("in_input"&amp;$B350),$E350,CR$28)))</f>
        <v/>
      </c>
      <c r="CS350" s="26" t="str">
        <f ca="1">IF(CS349="","",IF(INDEX(INDIRECT("in_input"&amp;$B350),$E350,CS$28)="",0,INDEX(INDIRECT("in_input"&amp;$B350),$E350,CS$28)))</f>
        <v/>
      </c>
      <c r="CT350" s="26" t="str">
        <f ca="1">IF(CT349="","",IF(INDEX(INDIRECT("in_input"&amp;$B350),$E350,CT$28)="",0,INDEX(INDIRECT("in_input"&amp;$B350),$E350,CT$28)))</f>
        <v/>
      </c>
      <c r="CU350" s="26" t="str">
        <f ca="1">IF(CU349="","",IF(INDEX(INDIRECT("in_input"&amp;$B350),$E350,CU$28)="",0,INDEX(INDIRECT("in_input"&amp;$B350),$E350,CU$28)))</f>
        <v/>
      </c>
      <c r="CV350" s="26" t="str">
        <f ca="1">IF(CV349="","",IF(INDEX(INDIRECT("in_input"&amp;$B350),$E350,CV$28)="",0,INDEX(INDIRECT("in_input"&amp;$B350),$E350,CV$28)))</f>
        <v/>
      </c>
      <c r="CW350" s="26" t="str">
        <f ca="1">IF(CW349="","",IF(INDEX(INDIRECT("in_input"&amp;$B350),$E350,CW$28)="",0,INDEX(INDIRECT("in_input"&amp;$B350),$E350,CW$28)))</f>
        <v/>
      </c>
      <c r="CX350" s="26" t="str">
        <f ca="1">IF(CX349="","",IF(INDEX(INDIRECT("in_input"&amp;$B350),$E350,CX$28)="",0,INDEX(INDIRECT("in_input"&amp;$B350),$E350,CX$28)))</f>
        <v/>
      </c>
      <c r="CY350" s="26" t="str">
        <f ca="1">IF(CY349="","",IF(INDEX(INDIRECT("in_input"&amp;$B350),$E350,CY$28)="",0,INDEX(INDIRECT("in_input"&amp;$B350),$E350,CY$28)))</f>
        <v/>
      </c>
      <c r="CZ350" s="26" t="str">
        <f ca="1">IF(CZ349="","",IF(INDEX(INDIRECT("in_input"&amp;$B350),$E350,CZ$28)="",0,INDEX(INDIRECT("in_input"&amp;$B350),$E350,CZ$28)))</f>
        <v/>
      </c>
      <c r="DA350" s="26" t="str">
        <f ca="1">IF(DA349="","",IF(INDEX(INDIRECT("in_input"&amp;$B350),$E350,DA$28)="",0,INDEX(INDIRECT("in_input"&amp;$B350),$E350,DA$28)))</f>
        <v/>
      </c>
      <c r="DB350" s="26" t="str">
        <f ca="1">IF(DB349="","",IF(INDEX(INDIRECT("in_input"&amp;$B350),$E350,DB$28)="",0,INDEX(INDIRECT("in_input"&amp;$B350),$E350,DB$28)))</f>
        <v/>
      </c>
      <c r="DC350" s="26" t="str">
        <f ca="1">IF(DC349="","",IF(INDEX(INDIRECT("in_input"&amp;$B350),$E350,DC$28)="",0,INDEX(INDIRECT("in_input"&amp;$B350),$E350,DC$28)))</f>
        <v/>
      </c>
      <c r="DD350" s="26" t="str">
        <f ca="1">IF(DD349="","",IF(INDEX(INDIRECT("in_input"&amp;$B350),$E350,DD$28)="",0,INDEX(INDIRECT("in_input"&amp;$B350),$E350,DD$28)))</f>
        <v/>
      </c>
      <c r="DE350" s="26" t="str">
        <f ca="1">IF(DE349="","",IF(INDEX(INDIRECT("in_input"&amp;$B350),$E350,DE$28)="",0,INDEX(INDIRECT("in_input"&amp;$B350),$E350,DE$28)))</f>
        <v/>
      </c>
      <c r="DF350" s="26" t="str">
        <f ca="1">IF(DF349="","",IF(INDEX(INDIRECT("in_input"&amp;$B350),$E350,DF$28)="",0,INDEX(INDIRECT("in_input"&amp;$B350),$E350,DF$28)))</f>
        <v/>
      </c>
      <c r="DG350" s="26" t="str">
        <f ca="1">IF(DG349="","",IF(INDEX(INDIRECT("in_input"&amp;$B350),$E350,DG$28)="",0,INDEX(INDIRECT("in_input"&amp;$B350),$E350,DG$28)))</f>
        <v/>
      </c>
      <c r="DH350" s="26" t="str">
        <f ca="1">IF(DH349="","",IF(INDEX(INDIRECT("in_input"&amp;$B350),$E350,DH$28)="",0,INDEX(INDIRECT("in_input"&amp;$B350),$E350,DH$28)))</f>
        <v/>
      </c>
      <c r="DI350" s="26" t="str">
        <f ca="1">IF(DI349="","",IF(INDEX(INDIRECT("in_input"&amp;$B350),$E350,DI$28)="",0,INDEX(INDIRECT("in_input"&amp;$B350),$E350,DI$28)))</f>
        <v/>
      </c>
      <c r="DJ350" s="27">
        <f ca="1">IF(DJ349="","",IF(INDEX(INDIRECT("in_input"&amp;$B350),$E350,DJ$28)="",0,INDEX(INDIRECT("in_input"&amp;$B350),$E350,DJ$28)))</f>
        <v>0</v>
      </c>
      <c r="DK350" s="205"/>
      <c r="DM350" s="15" t="s">
        <v>8</v>
      </c>
      <c r="DN350" s="123">
        <f>DM341</f>
        <v>3</v>
      </c>
      <c r="DO350" s="123" t="str">
        <f>DM342</f>
        <v>shop3564</v>
      </c>
      <c r="DP350" s="222"/>
      <c r="DQ350" s="123">
        <v>10</v>
      </c>
      <c r="DR350" s="16"/>
      <c r="DS350" s="38">
        <f ca="1">IF(DS349="","",IF(INDEX(INDIRECT("in_input"&amp;$B350),$E350,DS$28)="",0,INDEX(INDIRECT("in_input"&amp;$B350),$E350,DS$28)))</f>
        <v>0</v>
      </c>
      <c r="DT350" s="26" t="str">
        <f ca="1">IF(DT349="","",IF(INDEX(INDIRECT("in_input"&amp;$B350),$E350,DT$28)="",0,INDEX(INDIRECT("in_input"&amp;$B350),$E350,DT$28)))</f>
        <v/>
      </c>
      <c r="DU350" s="26" t="str">
        <f ca="1">IF(DU349="","",IF(INDEX(INDIRECT("in_input"&amp;$B350),$E350,DU$28)="",0,INDEX(INDIRECT("in_input"&amp;$B350),$E350,DU$28)))</f>
        <v/>
      </c>
      <c r="DV350" s="26" t="str">
        <f ca="1">IF(DV349="","",IF(INDEX(INDIRECT("in_input"&amp;$B350),$E350,DV$28)="",0,INDEX(INDIRECT("in_input"&amp;$B350),$E350,DV$28)))</f>
        <v/>
      </c>
      <c r="DW350" s="26" t="str">
        <f ca="1">IF(DW349="","",IF(INDEX(INDIRECT("in_input"&amp;$B350),$E350,DW$28)="",0,INDEX(INDIRECT("in_input"&amp;$B350),$E350,DW$28)))</f>
        <v/>
      </c>
      <c r="DX350" s="26" t="str">
        <f ca="1">IF(DX349="","",IF(INDEX(INDIRECT("in_input"&amp;$B350),$E350,DX$28)="",0,INDEX(INDIRECT("in_input"&amp;$B350),$E350,DX$28)))</f>
        <v/>
      </c>
      <c r="DY350" s="26" t="str">
        <f ca="1">IF(DY349="","",IF(INDEX(INDIRECT("in_input"&amp;$B350),$E350,DY$28)="",0,INDEX(INDIRECT("in_input"&amp;$B350),$E350,DY$28)))</f>
        <v/>
      </c>
      <c r="DZ350" s="26" t="str">
        <f ca="1">IF(DZ349="","",IF(INDEX(INDIRECT("in_input"&amp;$B350),$E350,DZ$28)="",0,INDEX(INDIRECT("in_input"&amp;$B350),$E350,DZ$28)))</f>
        <v/>
      </c>
      <c r="EA350" s="26" t="str">
        <f ca="1">IF(EA349="","",IF(INDEX(INDIRECT("in_input"&amp;$B350),$E350,EA$28)="",0,INDEX(INDIRECT("in_input"&amp;$B350),$E350,EA$28)))</f>
        <v/>
      </c>
      <c r="EB350" s="26" t="str">
        <f ca="1">IF(EB349="","",IF(INDEX(INDIRECT("in_input"&amp;$B350),$E350,EB$28)="",0,INDEX(INDIRECT("in_input"&amp;$B350),$E350,EB$28)))</f>
        <v/>
      </c>
      <c r="EC350" s="26" t="str">
        <f ca="1">IF(EC349="","",IF(INDEX(INDIRECT("in_input"&amp;$B350),$E350,EC$28)="",0,INDEX(INDIRECT("in_input"&amp;$B350),$E350,EC$28)))</f>
        <v/>
      </c>
      <c r="ED350" s="26" t="str">
        <f ca="1">IF(ED349="","",IF(INDEX(INDIRECT("in_input"&amp;$B350),$E350,ED$28)="",0,INDEX(INDIRECT("in_input"&amp;$B350),$E350,ED$28)))</f>
        <v/>
      </c>
      <c r="EE350" s="26" t="str">
        <f ca="1">IF(EE349="","",IF(INDEX(INDIRECT("in_input"&amp;$B350),$E350,EE$28)="",0,INDEX(INDIRECT("in_input"&amp;$B350),$E350,EE$28)))</f>
        <v/>
      </c>
      <c r="EF350" s="26" t="str">
        <f ca="1">IF(EF349="","",IF(INDEX(INDIRECT("in_input"&amp;$B350),$E350,EF$28)="",0,INDEX(INDIRECT("in_input"&amp;$B350),$E350,EF$28)))</f>
        <v/>
      </c>
      <c r="EG350" s="26" t="str">
        <f ca="1">IF(EG349="","",IF(INDEX(INDIRECT("in_input"&amp;$B350),$E350,EG$28)="",0,INDEX(INDIRECT("in_input"&amp;$B350),$E350,EG$28)))</f>
        <v/>
      </c>
      <c r="EH350" s="26" t="str">
        <f ca="1">IF(EH349="","",IF(INDEX(INDIRECT("in_input"&amp;$B350),$E350,EH$28)="",0,INDEX(INDIRECT("in_input"&amp;$B350),$E350,EH$28)))</f>
        <v/>
      </c>
      <c r="EI350" s="26" t="str">
        <f ca="1">IF(EI349="","",IF(INDEX(INDIRECT("in_input"&amp;$B350),$E350,EI$28)="",0,INDEX(INDIRECT("in_input"&amp;$B350),$E350,EI$28)))</f>
        <v/>
      </c>
      <c r="EJ350" s="26" t="str">
        <f ca="1">IF(EJ349="","",IF(INDEX(INDIRECT("in_input"&amp;$B350),$E350,EJ$28)="",0,INDEX(INDIRECT("in_input"&amp;$B350),$E350,EJ$28)))</f>
        <v/>
      </c>
      <c r="EK350" s="26" t="str">
        <f ca="1">IF(EK349="","",IF(INDEX(INDIRECT("in_input"&amp;$B350),$E350,EK$28)="",0,INDEX(INDIRECT("in_input"&amp;$B350),$E350,EK$28)))</f>
        <v/>
      </c>
      <c r="EL350" s="26" t="str">
        <f ca="1">IF(EL349="","",IF(INDEX(INDIRECT("in_input"&amp;$B350),$E350,EL$28)="",0,INDEX(INDIRECT("in_input"&amp;$B350),$E350,EL$28)))</f>
        <v/>
      </c>
      <c r="EM350" s="27">
        <f ca="1">IF(EM349="","",IF(INDEX(INDIRECT("in_input"&amp;$B350),$E350,EM$28)="",0,INDEX(INDIRECT("in_input"&amp;$B350),$E350,EM$28)))</f>
        <v>0</v>
      </c>
      <c r="EN350" s="205"/>
      <c r="EP350" s="15" t="s">
        <v>8</v>
      </c>
      <c r="EQ350" s="123">
        <f>EP341</f>
        <v>3</v>
      </c>
      <c r="ER350" s="123" t="str">
        <f>EP342</f>
        <v>lei3564</v>
      </c>
      <c r="ES350" s="222"/>
      <c r="ET350" s="123">
        <v>10</v>
      </c>
      <c r="EU350" s="16"/>
      <c r="EV350" s="38">
        <f ca="1">IF(EV349="","",IF(INDEX(INDIRECT("in_input"&amp;$B350),$E350,EV$28)="",0,INDEX(INDIRECT("in_input"&amp;$B350),$E350,EV$28)))</f>
        <v>0</v>
      </c>
      <c r="EW350" s="26" t="str">
        <f ca="1">IF(EW349="","",IF(INDEX(INDIRECT("in_input"&amp;$B350),$E350,EW$28)="",0,INDEX(INDIRECT("in_input"&amp;$B350),$E350,EW$28)))</f>
        <v/>
      </c>
      <c r="EX350" s="26" t="str">
        <f ca="1">IF(EX349="","",IF(INDEX(INDIRECT("in_input"&amp;$B350),$E350,EX$28)="",0,INDEX(INDIRECT("in_input"&amp;$B350),$E350,EX$28)))</f>
        <v/>
      </c>
      <c r="EY350" s="26" t="str">
        <f ca="1">IF(EY349="","",IF(INDEX(INDIRECT("in_input"&amp;$B350),$E350,EY$28)="",0,INDEX(INDIRECT("in_input"&amp;$B350),$E350,EY$28)))</f>
        <v/>
      </c>
      <c r="EZ350" s="26" t="str">
        <f ca="1">IF(EZ349="","",IF(INDEX(INDIRECT("in_input"&amp;$B350),$E350,EZ$28)="",0,INDEX(INDIRECT("in_input"&amp;$B350),$E350,EZ$28)))</f>
        <v/>
      </c>
      <c r="FA350" s="26" t="str">
        <f ca="1">IF(FA349="","",IF(INDEX(INDIRECT("in_input"&amp;$B350),$E350,FA$28)="",0,INDEX(INDIRECT("in_input"&amp;$B350),$E350,FA$28)))</f>
        <v/>
      </c>
      <c r="FB350" s="26" t="str">
        <f ca="1">IF(FB349="","",IF(INDEX(INDIRECT("in_input"&amp;$B350),$E350,FB$28)="",0,INDEX(INDIRECT("in_input"&amp;$B350),$E350,FB$28)))</f>
        <v/>
      </c>
      <c r="FC350" s="26" t="str">
        <f ca="1">IF(FC349="","",IF(INDEX(INDIRECT("in_input"&amp;$B350),$E350,FC$28)="",0,INDEX(INDIRECT("in_input"&amp;$B350),$E350,FC$28)))</f>
        <v/>
      </c>
      <c r="FD350" s="26" t="str">
        <f ca="1">IF(FD349="","",IF(INDEX(INDIRECT("in_input"&amp;$B350),$E350,FD$28)="",0,INDEX(INDIRECT("in_input"&amp;$B350),$E350,FD$28)))</f>
        <v/>
      </c>
      <c r="FE350" s="26" t="str">
        <f ca="1">IF(FE349="","",IF(INDEX(INDIRECT("in_input"&amp;$B350),$E350,FE$28)="",0,INDEX(INDIRECT("in_input"&amp;$B350),$E350,FE$28)))</f>
        <v/>
      </c>
      <c r="FF350" s="26" t="str">
        <f ca="1">IF(FF349="","",IF(INDEX(INDIRECT("in_input"&amp;$B350),$E350,FF$28)="",0,INDEX(INDIRECT("in_input"&amp;$B350),$E350,FF$28)))</f>
        <v/>
      </c>
      <c r="FG350" s="26" t="str">
        <f ca="1">IF(FG349="","",IF(INDEX(INDIRECT("in_input"&amp;$B350),$E350,FG$28)="",0,INDEX(INDIRECT("in_input"&amp;$B350),$E350,FG$28)))</f>
        <v/>
      </c>
      <c r="FH350" s="26" t="str">
        <f ca="1">IF(FH349="","",IF(INDEX(INDIRECT("in_input"&amp;$B350),$E350,FH$28)="",0,INDEX(INDIRECT("in_input"&amp;$B350),$E350,FH$28)))</f>
        <v/>
      </c>
      <c r="FI350" s="26" t="str">
        <f ca="1">IF(FI349="","",IF(INDEX(INDIRECT("in_input"&amp;$B350),$E350,FI$28)="",0,INDEX(INDIRECT("in_input"&amp;$B350),$E350,FI$28)))</f>
        <v/>
      </c>
      <c r="FJ350" s="26" t="str">
        <f ca="1">IF(FJ349="","",IF(INDEX(INDIRECT("in_input"&amp;$B350),$E350,FJ$28)="",0,INDEX(INDIRECT("in_input"&amp;$B350),$E350,FJ$28)))</f>
        <v/>
      </c>
      <c r="FK350" s="26" t="str">
        <f ca="1">IF(FK349="","",IF(INDEX(INDIRECT("in_input"&amp;$B350),$E350,FK$28)="",0,INDEX(INDIRECT("in_input"&amp;$B350),$E350,FK$28)))</f>
        <v/>
      </c>
      <c r="FL350" s="26" t="str">
        <f ca="1">IF(FL349="","",IF(INDEX(INDIRECT("in_input"&amp;$B350),$E350,FL$28)="",0,INDEX(INDIRECT("in_input"&amp;$B350),$E350,FL$28)))</f>
        <v/>
      </c>
      <c r="FM350" s="26" t="str">
        <f ca="1">IF(FM349="","",IF(INDEX(INDIRECT("in_input"&amp;$B350),$E350,FM$28)="",0,INDEX(INDIRECT("in_input"&amp;$B350),$E350,FM$28)))</f>
        <v/>
      </c>
      <c r="FN350" s="26" t="str">
        <f ca="1">IF(FN349="","",IF(INDEX(INDIRECT("in_input"&amp;$B350),$E350,FN$28)="",0,INDEX(INDIRECT("in_input"&amp;$B350),$E350,FN$28)))</f>
        <v/>
      </c>
      <c r="FO350" s="26" t="str">
        <f ca="1">IF(FO349="","",IF(INDEX(INDIRECT("in_input"&amp;$B350),$E350,FO$28)="",0,INDEX(INDIRECT("in_input"&amp;$B350),$E350,FO$28)))</f>
        <v/>
      </c>
      <c r="FP350" s="27">
        <f ca="1">IF(FP349="","",IF(INDEX(INDIRECT("in_input"&amp;$B350),$E350,FP$28)="",0,INDEX(INDIRECT("in_input"&amp;$B350),$E350,FP$28)))</f>
        <v>0</v>
      </c>
      <c r="FQ350" s="205"/>
      <c r="FS350" s="15" t="s">
        <v>8</v>
      </c>
      <c r="FT350" s="123">
        <f>FS341</f>
        <v>3</v>
      </c>
      <c r="FU350" s="123" t="str">
        <f>FS342</f>
        <v>shop65</v>
      </c>
      <c r="FV350" s="222"/>
      <c r="FW350" s="123">
        <v>10</v>
      </c>
      <c r="FX350" s="16"/>
      <c r="FY350" s="38">
        <f ca="1">IF(FY349="","",IF(INDEX(INDIRECT("in_input"&amp;$B350),$E350,FY$28)="",0,INDEX(INDIRECT("in_input"&amp;$B350),$E350,FY$28)))</f>
        <v>0</v>
      </c>
      <c r="FZ350" s="26" t="str">
        <f ca="1">IF(FZ349="","",IF(INDEX(INDIRECT("in_input"&amp;$B350),$E350,FZ$28)="",0,INDEX(INDIRECT("in_input"&amp;$B350),$E350,FZ$28)))</f>
        <v/>
      </c>
      <c r="GA350" s="26" t="str">
        <f ca="1">IF(GA349="","",IF(INDEX(INDIRECT("in_input"&amp;$B350),$E350,GA$28)="",0,INDEX(INDIRECT("in_input"&amp;$B350),$E350,GA$28)))</f>
        <v/>
      </c>
      <c r="GB350" s="26" t="str">
        <f ca="1">IF(GB349="","",IF(INDEX(INDIRECT("in_input"&amp;$B350),$E350,GB$28)="",0,INDEX(INDIRECT("in_input"&amp;$B350),$E350,GB$28)))</f>
        <v/>
      </c>
      <c r="GC350" s="26" t="str">
        <f ca="1">IF(GC349="","",IF(INDEX(INDIRECT("in_input"&amp;$B350),$E350,GC$28)="",0,INDEX(INDIRECT("in_input"&amp;$B350),$E350,GC$28)))</f>
        <v/>
      </c>
      <c r="GD350" s="26" t="str">
        <f ca="1">IF(GD349="","",IF(INDEX(INDIRECT("in_input"&amp;$B350),$E350,GD$28)="",0,INDEX(INDIRECT("in_input"&amp;$B350),$E350,GD$28)))</f>
        <v/>
      </c>
      <c r="GE350" s="26" t="str">
        <f ca="1">IF(GE349="","",IF(INDEX(INDIRECT("in_input"&amp;$B350),$E350,GE$28)="",0,INDEX(INDIRECT("in_input"&amp;$B350),$E350,GE$28)))</f>
        <v/>
      </c>
      <c r="GF350" s="26" t="str">
        <f ca="1">IF(GF349="","",IF(INDEX(INDIRECT("in_input"&amp;$B350),$E350,GF$28)="",0,INDEX(INDIRECT("in_input"&amp;$B350),$E350,GF$28)))</f>
        <v/>
      </c>
      <c r="GG350" s="26" t="str">
        <f ca="1">IF(GG349="","",IF(INDEX(INDIRECT("in_input"&amp;$B350),$E350,GG$28)="",0,INDEX(INDIRECT("in_input"&amp;$B350),$E350,GG$28)))</f>
        <v/>
      </c>
      <c r="GH350" s="26" t="str">
        <f ca="1">IF(GH349="","",IF(INDEX(INDIRECT("in_input"&amp;$B350),$E350,GH$28)="",0,INDEX(INDIRECT("in_input"&amp;$B350),$E350,GH$28)))</f>
        <v/>
      </c>
      <c r="GI350" s="26" t="str">
        <f ca="1">IF(GI349="","",IF(INDEX(INDIRECT("in_input"&amp;$B350),$E350,GI$28)="",0,INDEX(INDIRECT("in_input"&amp;$B350),$E350,GI$28)))</f>
        <v/>
      </c>
      <c r="GJ350" s="26" t="str">
        <f ca="1">IF(GJ349="","",IF(INDEX(INDIRECT("in_input"&amp;$B350),$E350,GJ$28)="",0,INDEX(INDIRECT("in_input"&amp;$B350),$E350,GJ$28)))</f>
        <v/>
      </c>
      <c r="GK350" s="26" t="str">
        <f ca="1">IF(GK349="","",IF(INDEX(INDIRECT("in_input"&amp;$B350),$E350,GK$28)="",0,INDEX(INDIRECT("in_input"&amp;$B350),$E350,GK$28)))</f>
        <v/>
      </c>
      <c r="GL350" s="26" t="str">
        <f ca="1">IF(GL349="","",IF(INDEX(INDIRECT("in_input"&amp;$B350),$E350,GL$28)="",0,INDEX(INDIRECT("in_input"&amp;$B350),$E350,GL$28)))</f>
        <v/>
      </c>
      <c r="GM350" s="26" t="str">
        <f ca="1">IF(GM349="","",IF(INDEX(INDIRECT("in_input"&amp;$B350),$E350,GM$28)="",0,INDEX(INDIRECT("in_input"&amp;$B350),$E350,GM$28)))</f>
        <v/>
      </c>
      <c r="GN350" s="26" t="str">
        <f ca="1">IF(GN349="","",IF(INDEX(INDIRECT("in_input"&amp;$B350),$E350,GN$28)="",0,INDEX(INDIRECT("in_input"&amp;$B350),$E350,GN$28)))</f>
        <v/>
      </c>
      <c r="GO350" s="26" t="str">
        <f ca="1">IF(GO349="","",IF(INDEX(INDIRECT("in_input"&amp;$B350),$E350,GO$28)="",0,INDEX(INDIRECT("in_input"&amp;$B350),$E350,GO$28)))</f>
        <v/>
      </c>
      <c r="GP350" s="26" t="str">
        <f ca="1">IF(GP349="","",IF(INDEX(INDIRECT("in_input"&amp;$B350),$E350,GP$28)="",0,INDEX(INDIRECT("in_input"&amp;$B350),$E350,GP$28)))</f>
        <v/>
      </c>
      <c r="GQ350" s="26" t="str">
        <f ca="1">IF(GQ349="","",IF(INDEX(INDIRECT("in_input"&amp;$B350),$E350,GQ$28)="",0,INDEX(INDIRECT("in_input"&amp;$B350),$E350,GQ$28)))</f>
        <v/>
      </c>
      <c r="GR350" s="26" t="str">
        <f ca="1">IF(GR349="","",IF(INDEX(INDIRECT("in_input"&amp;$B350),$E350,GR$28)="",0,INDEX(INDIRECT("in_input"&amp;$B350),$E350,GR$28)))</f>
        <v/>
      </c>
      <c r="GS350" s="27">
        <f ca="1">IF(GS349="","",IF(INDEX(INDIRECT("in_input"&amp;$B350),$E350,GS$28)="",0,INDEX(INDIRECT("in_input"&amp;$B350),$E350,GS$28)))</f>
        <v>0</v>
      </c>
      <c r="GT350" s="205"/>
      <c r="GV350" s="15" t="s">
        <v>8</v>
      </c>
      <c r="GW350" s="123">
        <f>GV341</f>
        <v>3</v>
      </c>
      <c r="GX350" s="123" t="str">
        <f>GV342</f>
        <v>lei65</v>
      </c>
      <c r="GY350" s="222"/>
      <c r="GZ350" s="123">
        <v>10</v>
      </c>
      <c r="HA350" s="16"/>
      <c r="HB350" s="38">
        <f ca="1">IF(HB349="","",IF(INDEX(INDIRECT("in_input"&amp;$B350),$E350,HB$28)="",0,INDEX(INDIRECT("in_input"&amp;$B350),$E350,HB$28)))</f>
        <v>0</v>
      </c>
      <c r="HC350" s="26" t="str">
        <f ca="1">IF(HC349="","",IF(INDEX(INDIRECT("in_input"&amp;$B350),$E350,HC$28)="",0,INDEX(INDIRECT("in_input"&amp;$B350),$E350,HC$28)))</f>
        <v/>
      </c>
      <c r="HD350" s="26" t="str">
        <f ca="1">IF(HD349="","",IF(INDEX(INDIRECT("in_input"&amp;$B350),$E350,HD$28)="",0,INDEX(INDIRECT("in_input"&amp;$B350),$E350,HD$28)))</f>
        <v/>
      </c>
      <c r="HE350" s="26" t="str">
        <f ca="1">IF(HE349="","",IF(INDEX(INDIRECT("in_input"&amp;$B350),$E350,HE$28)="",0,INDEX(INDIRECT("in_input"&amp;$B350),$E350,HE$28)))</f>
        <v/>
      </c>
      <c r="HF350" s="26" t="str">
        <f ca="1">IF(HF349="","",IF(INDEX(INDIRECT("in_input"&amp;$B350),$E350,HF$28)="",0,INDEX(INDIRECT("in_input"&amp;$B350),$E350,HF$28)))</f>
        <v/>
      </c>
      <c r="HG350" s="26" t="str">
        <f ca="1">IF(HG349="","",IF(INDEX(INDIRECT("in_input"&amp;$B350),$E350,HG$28)="",0,INDEX(INDIRECT("in_input"&amp;$B350),$E350,HG$28)))</f>
        <v/>
      </c>
      <c r="HH350" s="26" t="str">
        <f ca="1">IF(HH349="","",IF(INDEX(INDIRECT("in_input"&amp;$B350),$E350,HH$28)="",0,INDEX(INDIRECT("in_input"&amp;$B350),$E350,HH$28)))</f>
        <v/>
      </c>
      <c r="HI350" s="26" t="str">
        <f ca="1">IF(HI349="","",IF(INDEX(INDIRECT("in_input"&amp;$B350),$E350,HI$28)="",0,INDEX(INDIRECT("in_input"&amp;$B350),$E350,HI$28)))</f>
        <v/>
      </c>
      <c r="HJ350" s="26" t="str">
        <f ca="1">IF(HJ349="","",IF(INDEX(INDIRECT("in_input"&amp;$B350),$E350,HJ$28)="",0,INDEX(INDIRECT("in_input"&amp;$B350),$E350,HJ$28)))</f>
        <v/>
      </c>
      <c r="HK350" s="26" t="str">
        <f ca="1">IF(HK349="","",IF(INDEX(INDIRECT("in_input"&amp;$B350),$E350,HK$28)="",0,INDEX(INDIRECT("in_input"&amp;$B350),$E350,HK$28)))</f>
        <v/>
      </c>
      <c r="HL350" s="26" t="str">
        <f ca="1">IF(HL349="","",IF(INDEX(INDIRECT("in_input"&amp;$B350),$E350,HL$28)="",0,INDEX(INDIRECT("in_input"&amp;$B350),$E350,HL$28)))</f>
        <v/>
      </c>
      <c r="HM350" s="26" t="str">
        <f ca="1">IF(HM349="","",IF(INDEX(INDIRECT("in_input"&amp;$B350),$E350,HM$28)="",0,INDEX(INDIRECT("in_input"&amp;$B350),$E350,HM$28)))</f>
        <v/>
      </c>
      <c r="HN350" s="26" t="str">
        <f ca="1">IF(HN349="","",IF(INDEX(INDIRECT("in_input"&amp;$B350),$E350,HN$28)="",0,INDEX(INDIRECT("in_input"&amp;$B350),$E350,HN$28)))</f>
        <v/>
      </c>
      <c r="HO350" s="26" t="str">
        <f ca="1">IF(HO349="","",IF(INDEX(INDIRECT("in_input"&amp;$B350),$E350,HO$28)="",0,INDEX(INDIRECT("in_input"&amp;$B350),$E350,HO$28)))</f>
        <v/>
      </c>
      <c r="HP350" s="26" t="str">
        <f ca="1">IF(HP349="","",IF(INDEX(INDIRECT("in_input"&amp;$B350),$E350,HP$28)="",0,INDEX(INDIRECT("in_input"&amp;$B350),$E350,HP$28)))</f>
        <v/>
      </c>
      <c r="HQ350" s="26" t="str">
        <f ca="1">IF(HQ349="","",IF(INDEX(INDIRECT("in_input"&amp;$B350),$E350,HQ$28)="",0,INDEX(INDIRECT("in_input"&amp;$B350),$E350,HQ$28)))</f>
        <v/>
      </c>
      <c r="HR350" s="26" t="str">
        <f ca="1">IF(HR349="","",IF(INDEX(INDIRECT("in_input"&amp;$B350),$E350,HR$28)="",0,INDEX(INDIRECT("in_input"&amp;$B350),$E350,HR$28)))</f>
        <v/>
      </c>
      <c r="HS350" s="26" t="str">
        <f ca="1">IF(HS349="","",IF(INDEX(INDIRECT("in_input"&amp;$B350),$E350,HS$28)="",0,INDEX(INDIRECT("in_input"&amp;$B350),$E350,HS$28)))</f>
        <v/>
      </c>
      <c r="HT350" s="26" t="str">
        <f ca="1">IF(HT349="","",IF(INDEX(INDIRECT("in_input"&amp;$B350),$E350,HT$28)="",0,INDEX(INDIRECT("in_input"&amp;$B350),$E350,HT$28)))</f>
        <v/>
      </c>
      <c r="HU350" s="26" t="str">
        <f ca="1">IF(HU349="","",IF(INDEX(INDIRECT("in_input"&amp;$B350),$E350,HU$28)="",0,INDEX(INDIRECT("in_input"&amp;$B350),$E350,HU$28)))</f>
        <v/>
      </c>
      <c r="HV350" s="27">
        <f ca="1">IF(HV349="","",IF(INDEX(INDIRECT("in_input"&amp;$B350),$E350,HV$28)="",0,INDEX(INDIRECT("in_input"&amp;$B350),$E350,HV$28)))</f>
        <v>0</v>
      </c>
      <c r="HW350" s="205"/>
    </row>
    <row r="351" spans="1:231" ht="15">
      <c r="A351" s="17" t="s">
        <v>36</v>
      </c>
      <c r="B351" s="124">
        <f>A341</f>
        <v>3</v>
      </c>
      <c r="C351" s="124" t="str">
        <f>A342</f>
        <v>work1834</v>
      </c>
      <c r="D351" s="223"/>
      <c r="E351" s="124"/>
      <c r="F351" s="11"/>
      <c r="G351" s="39">
        <f ca="1">IF(G348="yes",100,100*(INDEX(i_in,MATCH(G344,atts,0),MATCH(C351,segs,0))+INDEX(i_in,MATCH(G345,atts,0),MATCH(C351,segs,0))+INDEX(i_in,MATCH(G346,atts,0),MATCH(C351,segs,0))+INDEX(i_in,MATCH(G347,atts,0),MATCH(C351,segs,0)))/maxI)</f>
        <v>112.09220231213874</v>
      </c>
      <c r="H351" s="28">
        <f ca="1">IF(H348="yes",100,100*(INDEX(i_in,MATCH(H344,atts,0),MATCH(C351,segs,0))+INDEX(i_in,MATCH(H345,atts,0),MATCH(C351,segs,0))+INDEX(i_in,MATCH(H346,atts,0),MATCH(C351,segs,0))+INDEX(i_in,MATCH(H347,atts,0),MATCH(C351,segs,0)))/maxI)</f>
        <v>112.09220231213874</v>
      </c>
      <c r="I351" s="28">
        <f ca="1">IF(I348="yes",100,100*(INDEX(i_in,MATCH(I344,atts,0),MATCH(C351,segs,0))+INDEX(i_in,MATCH(I345,atts,0),MATCH(C351,segs,0))+INDEX(i_in,MATCH(I346,atts,0),MATCH(C351,segs,0))+INDEX(i_in,MATCH(I347,atts,0),MATCH(C351,segs,0)))/maxI)</f>
        <v>112.09220231213874</v>
      </c>
      <c r="J351" s="28">
        <f ca="1">IF(J348="yes",100,100*(INDEX(i_in,MATCH(J344,atts,0),MATCH(C351,segs,0))+INDEX(i_in,MATCH(J345,atts,0),MATCH(C351,segs,0))+INDEX(i_in,MATCH(J346,atts,0),MATCH(C351,segs,0))+INDEX(i_in,MATCH(J347,atts,0),MATCH(C351,segs,0)))/maxI)</f>
        <v>112.09220231213874</v>
      </c>
      <c r="K351" s="28">
        <f ca="1">IF(K348="yes",100,100*(INDEX(i_in,MATCH(K344,atts,0),MATCH(C351,segs,0))+INDEX(i_in,MATCH(K345,atts,0),MATCH(C351,segs,0))+INDEX(i_in,MATCH(K346,atts,0),MATCH(C351,segs,0))+INDEX(i_in,MATCH(K347,atts,0),MATCH(C351,segs,0)))/maxI)</f>
        <v>112.09220231213874</v>
      </c>
      <c r="L351" s="28">
        <f ca="1">IF(L348="yes",100,100*(INDEX(i_in,MATCH(L344,atts,0),MATCH(C351,segs,0))+INDEX(i_in,MATCH(L345,atts,0),MATCH(C351,segs,0))+INDEX(i_in,MATCH(L346,atts,0),MATCH(C351,segs,0))+INDEX(i_in,MATCH(L347,atts,0),MATCH(C351,segs,0)))/maxI)</f>
        <v>112.09220231213874</v>
      </c>
      <c r="M351" s="28">
        <f ca="1">IF(M348="yes",100,100*(INDEX(i_in,MATCH(M344,atts,0),MATCH(C351,segs,0))+INDEX(i_in,MATCH(M345,atts,0),MATCH(C351,segs,0))+INDEX(i_in,MATCH(M346,atts,0),MATCH(C351,segs,0))+INDEX(i_in,MATCH(M347,atts,0),MATCH(C351,segs,0)))/maxI)</f>
        <v>112.09220231213874</v>
      </c>
      <c r="N351" s="28">
        <f ca="1">IF(N348="yes",100,100*(INDEX(i_in,MATCH(N344,atts,0),MATCH(C351,segs,0))+INDEX(i_in,MATCH(N345,atts,0),MATCH(C351,segs,0))+INDEX(i_in,MATCH(N346,atts,0),MATCH(C351,segs,0))+INDEX(i_in,MATCH(N347,atts,0),MATCH(C351,segs,0)))/maxI)</f>
        <v>112.09220231213874</v>
      </c>
      <c r="O351" s="28">
        <f ca="1">IF(O348="yes",100,100*(INDEX(i_in,MATCH(O344,atts,0),MATCH(C351,segs,0))+INDEX(i_in,MATCH(O345,atts,0),MATCH(C351,segs,0))+INDEX(i_in,MATCH(O346,atts,0),MATCH(C351,segs,0))+INDEX(i_in,MATCH(O347,atts,0),MATCH(C351,segs,0)))/maxI)</f>
        <v>112.09220231213874</v>
      </c>
      <c r="P351" s="28">
        <f ca="1">IF(P348="yes",100,100*(INDEX(i_in,MATCH(P344,atts,0),MATCH(C351,segs,0))+INDEX(i_in,MATCH(P345,atts,0),MATCH(C351,segs,0))+INDEX(i_in,MATCH(P346,atts,0),MATCH(C351,segs,0))+INDEX(i_in,MATCH(P347,atts,0),MATCH(C351,segs,0)))/maxI)</f>
        <v>112.09220231213874</v>
      </c>
      <c r="Q351" s="28">
        <f ca="1">IF(Q348="yes",100,100*(INDEX(i_in,MATCH(Q344,atts,0),MATCH(C351,segs,0))+INDEX(i_in,MATCH(Q345,atts,0),MATCH(C351,segs,0))+INDEX(i_in,MATCH(Q346,atts,0),MATCH(C351,segs,0))+INDEX(i_in,MATCH(Q347,atts,0),MATCH(C351,segs,0)))/maxI)</f>
        <v>112.09220231213874</v>
      </c>
      <c r="R351" s="28">
        <f ca="1">IF(R348="yes",100,100*(INDEX(i_in,MATCH(R344,atts,0),MATCH(C351,segs,0))+INDEX(i_in,MATCH(R345,atts,0),MATCH(C351,segs,0))+INDEX(i_in,MATCH(R346,atts,0),MATCH(C351,segs,0))+INDEX(i_in,MATCH(R347,atts,0),MATCH(C351,segs,0)))/maxI)</f>
        <v>112.09220231213874</v>
      </c>
      <c r="S351" s="28">
        <f ca="1">IF(S348="yes",100,100*(INDEX(i_in,MATCH(S344,atts,0),MATCH(C351,segs,0))+INDEX(i_in,MATCH(S345,atts,0),MATCH(C351,segs,0))+INDEX(i_in,MATCH(S346,atts,0),MATCH(C351,segs,0))+INDEX(i_in,MATCH(S347,atts,0),MATCH(C351,segs,0)))/maxI)</f>
        <v>112.09220231213874</v>
      </c>
      <c r="T351" s="28">
        <f ca="1">IF(T348="yes",100,100*(INDEX(i_in,MATCH(T344,atts,0),MATCH(C351,segs,0))+INDEX(i_in,MATCH(T345,atts,0),MATCH(C351,segs,0))+INDEX(i_in,MATCH(T346,atts,0),MATCH(C351,segs,0))+INDEX(i_in,MATCH(T347,atts,0),MATCH(C351,segs,0)))/maxI)</f>
        <v>112.09220231213874</v>
      </c>
      <c r="U351" s="28">
        <f ca="1">IF(U348="yes",100,100*(INDEX(i_in,MATCH(U344,atts,0),MATCH(C351,segs,0))+INDEX(i_in,MATCH(U345,atts,0),MATCH(C351,segs,0))+INDEX(i_in,MATCH(U346,atts,0),MATCH(C351,segs,0))+INDEX(i_in,MATCH(U347,atts,0),MATCH(C351,segs,0)))/maxI)</f>
        <v>112.09220231213874</v>
      </c>
      <c r="V351" s="28">
        <f ca="1">IF(V348="yes",100,100*(INDEX(i_in,MATCH(V344,atts,0),MATCH(C351,segs,0))+INDEX(i_in,MATCH(V345,atts,0),MATCH(C351,segs,0))+INDEX(i_in,MATCH(V346,atts,0),MATCH(C351,segs,0))+INDEX(i_in,MATCH(V347,atts,0),MATCH(C351,segs,0)))/maxI)</f>
        <v>112.09220231213874</v>
      </c>
      <c r="W351" s="28">
        <f ca="1">IF(W348="yes",100,100*(INDEX(i_in,MATCH(W344,atts,0),MATCH(C351,segs,0))+INDEX(i_in,MATCH(W345,atts,0),MATCH(C351,segs,0))+INDEX(i_in,MATCH(W346,atts,0),MATCH(C351,segs,0))+INDEX(i_in,MATCH(W347,atts,0),MATCH(C351,segs,0)))/maxI)</f>
        <v>112.09220231213874</v>
      </c>
      <c r="X351" s="28">
        <f ca="1">IF(X348="yes",100,100*(INDEX(i_in,MATCH(X344,atts,0),MATCH(C351,segs,0))+INDEX(i_in,MATCH(X345,atts,0),MATCH(C351,segs,0))+INDEX(i_in,MATCH(X346,atts,0),MATCH(C351,segs,0))+INDEX(i_in,MATCH(X347,atts,0),MATCH(C351,segs,0)))/maxI)</f>
        <v>112.09220231213874</v>
      </c>
      <c r="Y351" s="28">
        <f ca="1">IF(Y348="yes",100,100*(INDEX(i_in,MATCH(Y344,atts,0),MATCH(C351,segs,0))+INDEX(i_in,MATCH(Y345,atts,0),MATCH(C351,segs,0))+INDEX(i_in,MATCH(Y346,atts,0),MATCH(C351,segs,0))+INDEX(i_in,MATCH(Y347,atts,0),MATCH(C351,segs,0)))/maxI)</f>
        <v>112.09220231213874</v>
      </c>
      <c r="Z351" s="28">
        <f ca="1">IF(Z348="yes",100,100*(INDEX(i_in,MATCH(Z344,atts,0),MATCH(C351,segs,0))+INDEX(i_in,MATCH(Z345,atts,0),MATCH(C351,segs,0))+INDEX(i_in,MATCH(Z346,atts,0),MATCH(C351,segs,0))+INDEX(i_in,MATCH(Z347,atts,0),MATCH(C351,segs,0)))/maxI)</f>
        <v>112.09220231213874</v>
      </c>
      <c r="AA351" s="29">
        <f ca="1">IF(AA348="yes",100,100*(INDEX(i_in,MATCH(AA344,atts,0),MATCH(C351,segs,0))+INDEX(i_in,MATCH(AA345,atts,0),MATCH(C351,segs,0))+INDEX(i_in,MATCH(AA346,atts,0),MATCH(C351,segs,0))+INDEX(i_in,MATCH(AA347,atts,0),MATCH(C351,segs,0)))/maxI)</f>
        <v>112.09220231213874</v>
      </c>
      <c r="AB351" s="203"/>
      <c r="AD351" s="17" t="s">
        <v>36</v>
      </c>
      <c r="AE351" s="124">
        <f>AD341</f>
        <v>3</v>
      </c>
      <c r="AF351" s="124" t="str">
        <f>AD342</f>
        <v>shop1834</v>
      </c>
      <c r="AG351" s="223"/>
      <c r="AH351" s="124"/>
      <c r="AI351" s="11"/>
      <c r="AJ351" s="39">
        <f ca="1">IF(AJ348="yes",100,100*(INDEX(i_in,MATCH(AJ344,atts,0),MATCH(AF351,segs,0))+INDEX(i_in,MATCH(AJ345,atts,0),MATCH(AF351,segs,0))+INDEX(i_in,MATCH(AJ346,atts,0),MATCH(AF351,segs,0))+INDEX(i_in,MATCH(AJ347,atts,0),MATCH(AF351,segs,0)))/maxI)</f>
        <v>113.42740462427744</v>
      </c>
      <c r="AK351" s="28">
        <f ca="1">IF(AK348="yes",100,100*(INDEX(i_in,MATCH(AK344,atts,0),MATCH(AF351,segs,0))+INDEX(i_in,MATCH(AK345,atts,0),MATCH(AF351,segs,0))+INDEX(i_in,MATCH(AK346,atts,0),MATCH(AF351,segs,0))+INDEX(i_in,MATCH(AK347,atts,0),MATCH(AF351,segs,0)))/maxI)</f>
        <v>113.42740462427744</v>
      </c>
      <c r="AL351" s="28">
        <f ca="1">IF(AL348="yes",100,100*(INDEX(i_in,MATCH(AL344,atts,0),MATCH(AF351,segs,0))+INDEX(i_in,MATCH(AL345,atts,0),MATCH(AF351,segs,0))+INDEX(i_in,MATCH(AL346,atts,0),MATCH(AF351,segs,0))+INDEX(i_in,MATCH(AL347,atts,0),MATCH(AF351,segs,0)))/maxI)</f>
        <v>113.42740462427744</v>
      </c>
      <c r="AM351" s="28">
        <f ca="1">IF(AM348="yes",100,100*(INDEX(i_in,MATCH(AM344,atts,0),MATCH(AF351,segs,0))+INDEX(i_in,MATCH(AM345,atts,0),MATCH(AF351,segs,0))+INDEX(i_in,MATCH(AM346,atts,0),MATCH(AF351,segs,0))+INDEX(i_in,MATCH(AM347,atts,0),MATCH(AF351,segs,0)))/maxI)</f>
        <v>113.42740462427744</v>
      </c>
      <c r="AN351" s="28">
        <f ca="1">IF(AN348="yes",100,100*(INDEX(i_in,MATCH(AN344,atts,0),MATCH(AF351,segs,0))+INDEX(i_in,MATCH(AN345,atts,0),MATCH(AF351,segs,0))+INDEX(i_in,MATCH(AN346,atts,0),MATCH(AF351,segs,0))+INDEX(i_in,MATCH(AN347,atts,0),MATCH(AF351,segs,0)))/maxI)</f>
        <v>113.42740462427744</v>
      </c>
      <c r="AO351" s="28">
        <f ca="1">IF(AO348="yes",100,100*(INDEX(i_in,MATCH(AO344,atts,0),MATCH(AF351,segs,0))+INDEX(i_in,MATCH(AO345,atts,0),MATCH(AF351,segs,0))+INDEX(i_in,MATCH(AO346,atts,0),MATCH(AF351,segs,0))+INDEX(i_in,MATCH(AO347,atts,0),MATCH(AF351,segs,0)))/maxI)</f>
        <v>113.42740462427744</v>
      </c>
      <c r="AP351" s="28">
        <f ca="1">IF(AP348="yes",100,100*(INDEX(i_in,MATCH(AP344,atts,0),MATCH(AF351,segs,0))+INDEX(i_in,MATCH(AP345,atts,0),MATCH(AF351,segs,0))+INDEX(i_in,MATCH(AP346,atts,0),MATCH(AF351,segs,0))+INDEX(i_in,MATCH(AP347,atts,0),MATCH(AF351,segs,0)))/maxI)</f>
        <v>113.42740462427744</v>
      </c>
      <c r="AQ351" s="28">
        <f ca="1">IF(AQ348="yes",100,100*(INDEX(i_in,MATCH(AQ344,atts,0),MATCH(AF351,segs,0))+INDEX(i_in,MATCH(AQ345,atts,0),MATCH(AF351,segs,0))+INDEX(i_in,MATCH(AQ346,atts,0),MATCH(AF351,segs,0))+INDEX(i_in,MATCH(AQ347,atts,0),MATCH(AF351,segs,0)))/maxI)</f>
        <v>113.42740462427744</v>
      </c>
      <c r="AR351" s="28">
        <f ca="1">IF(AR348="yes",100,100*(INDEX(i_in,MATCH(AR344,atts,0),MATCH(AF351,segs,0))+INDEX(i_in,MATCH(AR345,atts,0),MATCH(AF351,segs,0))+INDEX(i_in,MATCH(AR346,atts,0),MATCH(AF351,segs,0))+INDEX(i_in,MATCH(AR347,atts,0),MATCH(AF351,segs,0)))/maxI)</f>
        <v>113.42740462427744</v>
      </c>
      <c r="AS351" s="28">
        <f ca="1">IF(AS348="yes",100,100*(INDEX(i_in,MATCH(AS344,atts,0),MATCH(AF351,segs,0))+INDEX(i_in,MATCH(AS345,atts,0),MATCH(AF351,segs,0))+INDEX(i_in,MATCH(AS346,atts,0),MATCH(AF351,segs,0))+INDEX(i_in,MATCH(AS347,atts,0),MATCH(AF351,segs,0)))/maxI)</f>
        <v>113.42740462427744</v>
      </c>
      <c r="AT351" s="28">
        <f ca="1">IF(AT348="yes",100,100*(INDEX(i_in,MATCH(AT344,atts,0),MATCH(AF351,segs,0))+INDEX(i_in,MATCH(AT345,atts,0),MATCH(AF351,segs,0))+INDEX(i_in,MATCH(AT346,atts,0),MATCH(AF351,segs,0))+INDEX(i_in,MATCH(AT347,atts,0),MATCH(AF351,segs,0)))/maxI)</f>
        <v>113.42740462427744</v>
      </c>
      <c r="AU351" s="28">
        <f ca="1">IF(AU348="yes",100,100*(INDEX(i_in,MATCH(AU344,atts,0),MATCH(AF351,segs,0))+INDEX(i_in,MATCH(AU345,atts,0),MATCH(AF351,segs,0))+INDEX(i_in,MATCH(AU346,atts,0),MATCH(AF351,segs,0))+INDEX(i_in,MATCH(AU347,atts,0),MATCH(AF351,segs,0)))/maxI)</f>
        <v>113.42740462427744</v>
      </c>
      <c r="AV351" s="28">
        <f ca="1">IF(AV348="yes",100,100*(INDEX(i_in,MATCH(AV344,atts,0),MATCH(AF351,segs,0))+INDEX(i_in,MATCH(AV345,atts,0),MATCH(AF351,segs,0))+INDEX(i_in,MATCH(AV346,atts,0),MATCH(AF351,segs,0))+INDEX(i_in,MATCH(AV347,atts,0),MATCH(AF351,segs,0)))/maxI)</f>
        <v>113.42740462427744</v>
      </c>
      <c r="AW351" s="28">
        <f ca="1">IF(AW348="yes",100,100*(INDEX(i_in,MATCH(AW344,atts,0),MATCH(AF351,segs,0))+INDEX(i_in,MATCH(AW345,atts,0),MATCH(AF351,segs,0))+INDEX(i_in,MATCH(AW346,atts,0),MATCH(AF351,segs,0))+INDEX(i_in,MATCH(AW347,atts,0),MATCH(AF351,segs,0)))/maxI)</f>
        <v>113.42740462427744</v>
      </c>
      <c r="AX351" s="28">
        <f ca="1">IF(AX348="yes",100,100*(INDEX(i_in,MATCH(AX344,atts,0),MATCH(AF351,segs,0))+INDEX(i_in,MATCH(AX345,atts,0),MATCH(AF351,segs,0))+INDEX(i_in,MATCH(AX346,atts,0),MATCH(AF351,segs,0))+INDEX(i_in,MATCH(AX347,atts,0),MATCH(AF351,segs,0)))/maxI)</f>
        <v>113.42740462427744</v>
      </c>
      <c r="AY351" s="28">
        <f ca="1">IF(AY348="yes",100,100*(INDEX(i_in,MATCH(AY344,atts,0),MATCH(AF351,segs,0))+INDEX(i_in,MATCH(AY345,atts,0),MATCH(AF351,segs,0))+INDEX(i_in,MATCH(AY346,atts,0),MATCH(AF351,segs,0))+INDEX(i_in,MATCH(AY347,atts,0),MATCH(AF351,segs,0)))/maxI)</f>
        <v>113.42740462427744</v>
      </c>
      <c r="AZ351" s="28">
        <f ca="1">IF(AZ348="yes",100,100*(INDEX(i_in,MATCH(AZ344,atts,0),MATCH(AF351,segs,0))+INDEX(i_in,MATCH(AZ345,atts,0),MATCH(AF351,segs,0))+INDEX(i_in,MATCH(AZ346,atts,0),MATCH(AF351,segs,0))+INDEX(i_in,MATCH(AZ347,atts,0),MATCH(AF351,segs,0)))/maxI)</f>
        <v>113.42740462427744</v>
      </c>
      <c r="BA351" s="28">
        <f ca="1">IF(BA348="yes",100,100*(INDEX(i_in,MATCH(BA344,atts,0),MATCH(AF351,segs,0))+INDEX(i_in,MATCH(BA345,atts,0),MATCH(AF351,segs,0))+INDEX(i_in,MATCH(BA346,atts,0),MATCH(AF351,segs,0))+INDEX(i_in,MATCH(BA347,atts,0),MATCH(AF351,segs,0)))/maxI)</f>
        <v>113.42740462427744</v>
      </c>
      <c r="BB351" s="28">
        <f ca="1">IF(BB348="yes",100,100*(INDEX(i_in,MATCH(BB344,atts,0),MATCH(AF351,segs,0))+INDEX(i_in,MATCH(BB345,atts,0),MATCH(AF351,segs,0))+INDEX(i_in,MATCH(BB346,atts,0),MATCH(AF351,segs,0))+INDEX(i_in,MATCH(BB347,atts,0),MATCH(AF351,segs,0)))/maxI)</f>
        <v>113.42740462427744</v>
      </c>
      <c r="BC351" s="28">
        <f ca="1">IF(BC348="yes",100,100*(INDEX(i_in,MATCH(BC344,atts,0),MATCH(AF351,segs,0))+INDEX(i_in,MATCH(BC345,atts,0),MATCH(AF351,segs,0))+INDEX(i_in,MATCH(BC346,atts,0),MATCH(AF351,segs,0))+INDEX(i_in,MATCH(BC347,atts,0),MATCH(AF351,segs,0)))/maxI)</f>
        <v>113.42740462427744</v>
      </c>
      <c r="BD351" s="29">
        <f ca="1">IF(BD348="yes",100,100*(INDEX(i_in,MATCH(BD344,atts,0),MATCH(AF351,segs,0))+INDEX(i_in,MATCH(BD345,atts,0),MATCH(AF351,segs,0))+INDEX(i_in,MATCH(BD346,atts,0),MATCH(AF351,segs,0))+INDEX(i_in,MATCH(BD347,atts,0),MATCH(AF351,segs,0)))/maxI)</f>
        <v>113.42740462427744</v>
      </c>
      <c r="BE351" s="203"/>
      <c r="BG351" s="17" t="s">
        <v>36</v>
      </c>
      <c r="BH351" s="124">
        <f>BG341</f>
        <v>3</v>
      </c>
      <c r="BI351" s="124" t="str">
        <f>BG342</f>
        <v>lei1834</v>
      </c>
      <c r="BJ351" s="223"/>
      <c r="BK351" s="124"/>
      <c r="BL351" s="11"/>
      <c r="BM351" s="39">
        <f ca="1">IF(BM348="yes",100,100*(INDEX(i_in,MATCH(BM344,atts,0),MATCH(BI351,segs,0))+INDEX(i_in,MATCH(BM345,atts,0),MATCH(BI351,segs,0))+INDEX(i_in,MATCH(BM346,atts,0),MATCH(BI351,segs,0))+INDEX(i_in,MATCH(BM347,atts,0),MATCH(BI351,segs,0)))/maxI)</f>
        <v>117.26466473988437</v>
      </c>
      <c r="BN351" s="28">
        <f ca="1">IF(BN348="yes",100,100*(INDEX(i_in,MATCH(BN344,atts,0),MATCH(BI351,segs,0))+INDEX(i_in,MATCH(BN345,atts,0),MATCH(BI351,segs,0))+INDEX(i_in,MATCH(BN346,atts,0),MATCH(BI351,segs,0))+INDEX(i_in,MATCH(BN347,atts,0),MATCH(BI351,segs,0)))/maxI)</f>
        <v>117.26466473988437</v>
      </c>
      <c r="BO351" s="28">
        <f ca="1">IF(BO348="yes",100,100*(INDEX(i_in,MATCH(BO344,atts,0),MATCH(BI351,segs,0))+INDEX(i_in,MATCH(BO345,atts,0),MATCH(BI351,segs,0))+INDEX(i_in,MATCH(BO346,atts,0),MATCH(BI351,segs,0))+INDEX(i_in,MATCH(BO347,atts,0),MATCH(BI351,segs,0)))/maxI)</f>
        <v>117.26466473988437</v>
      </c>
      <c r="BP351" s="28">
        <f ca="1">IF(BP348="yes",100,100*(INDEX(i_in,MATCH(BP344,atts,0),MATCH(BI351,segs,0))+INDEX(i_in,MATCH(BP345,atts,0),MATCH(BI351,segs,0))+INDEX(i_in,MATCH(BP346,atts,0),MATCH(BI351,segs,0))+INDEX(i_in,MATCH(BP347,atts,0),MATCH(BI351,segs,0)))/maxI)</f>
        <v>117.26466473988437</v>
      </c>
      <c r="BQ351" s="28">
        <f ca="1">IF(BQ348="yes",100,100*(INDEX(i_in,MATCH(BQ344,atts,0),MATCH(BI351,segs,0))+INDEX(i_in,MATCH(BQ345,atts,0),MATCH(BI351,segs,0))+INDEX(i_in,MATCH(BQ346,atts,0),MATCH(BI351,segs,0))+INDEX(i_in,MATCH(BQ347,atts,0),MATCH(BI351,segs,0)))/maxI)</f>
        <v>117.26466473988437</v>
      </c>
      <c r="BR351" s="28">
        <f ca="1">IF(BR348="yes",100,100*(INDEX(i_in,MATCH(BR344,atts,0),MATCH(BI351,segs,0))+INDEX(i_in,MATCH(BR345,atts,0),MATCH(BI351,segs,0))+INDEX(i_in,MATCH(BR346,atts,0),MATCH(BI351,segs,0))+INDEX(i_in,MATCH(BR347,atts,0),MATCH(BI351,segs,0)))/maxI)</f>
        <v>117.26466473988437</v>
      </c>
      <c r="BS351" s="28">
        <f ca="1">IF(BS348="yes",100,100*(INDEX(i_in,MATCH(BS344,atts,0),MATCH(BI351,segs,0))+INDEX(i_in,MATCH(BS345,atts,0),MATCH(BI351,segs,0))+INDEX(i_in,MATCH(BS346,atts,0),MATCH(BI351,segs,0))+INDEX(i_in,MATCH(BS347,atts,0),MATCH(BI351,segs,0)))/maxI)</f>
        <v>117.26466473988437</v>
      </c>
      <c r="BT351" s="28">
        <f ca="1">IF(BT348="yes",100,100*(INDEX(i_in,MATCH(BT344,atts,0),MATCH(BI351,segs,0))+INDEX(i_in,MATCH(BT345,atts,0),MATCH(BI351,segs,0))+INDEX(i_in,MATCH(BT346,atts,0),MATCH(BI351,segs,0))+INDEX(i_in,MATCH(BT347,atts,0),MATCH(BI351,segs,0)))/maxI)</f>
        <v>117.26466473988437</v>
      </c>
      <c r="BU351" s="28">
        <f ca="1">IF(BU348="yes",100,100*(INDEX(i_in,MATCH(BU344,atts,0),MATCH(BI351,segs,0))+INDEX(i_in,MATCH(BU345,atts,0),MATCH(BI351,segs,0))+INDEX(i_in,MATCH(BU346,atts,0),MATCH(BI351,segs,0))+INDEX(i_in,MATCH(BU347,atts,0),MATCH(BI351,segs,0)))/maxI)</f>
        <v>117.26466473988437</v>
      </c>
      <c r="BV351" s="28">
        <f ca="1">IF(BV348="yes",100,100*(INDEX(i_in,MATCH(BV344,atts,0),MATCH(BI351,segs,0))+INDEX(i_in,MATCH(BV345,atts,0),MATCH(BI351,segs,0))+INDEX(i_in,MATCH(BV346,atts,0),MATCH(BI351,segs,0))+INDEX(i_in,MATCH(BV347,atts,0),MATCH(BI351,segs,0)))/maxI)</f>
        <v>117.26466473988437</v>
      </c>
      <c r="BW351" s="28">
        <f ca="1">IF(BW348="yes",100,100*(INDEX(i_in,MATCH(BW344,atts,0),MATCH(BI351,segs,0))+INDEX(i_in,MATCH(BW345,atts,0),MATCH(BI351,segs,0))+INDEX(i_in,MATCH(BW346,atts,0),MATCH(BI351,segs,0))+INDEX(i_in,MATCH(BW347,atts,0),MATCH(BI351,segs,0)))/maxI)</f>
        <v>117.26466473988437</v>
      </c>
      <c r="BX351" s="28">
        <f ca="1">IF(BX348="yes",100,100*(INDEX(i_in,MATCH(BX344,atts,0),MATCH(BI351,segs,0))+INDEX(i_in,MATCH(BX345,atts,0),MATCH(BI351,segs,0))+INDEX(i_in,MATCH(BX346,atts,0),MATCH(BI351,segs,0))+INDEX(i_in,MATCH(BX347,atts,0),MATCH(BI351,segs,0)))/maxI)</f>
        <v>117.26466473988437</v>
      </c>
      <c r="BY351" s="28">
        <f ca="1">IF(BY348="yes",100,100*(INDEX(i_in,MATCH(BY344,atts,0),MATCH(BI351,segs,0))+INDEX(i_in,MATCH(BY345,atts,0),MATCH(BI351,segs,0))+INDEX(i_in,MATCH(BY346,atts,0),MATCH(BI351,segs,0))+INDEX(i_in,MATCH(BY347,atts,0),MATCH(BI351,segs,0)))/maxI)</f>
        <v>117.26466473988437</v>
      </c>
      <c r="BZ351" s="28">
        <f ca="1">IF(BZ348="yes",100,100*(INDEX(i_in,MATCH(BZ344,atts,0),MATCH(BI351,segs,0))+INDEX(i_in,MATCH(BZ345,atts,0),MATCH(BI351,segs,0))+INDEX(i_in,MATCH(BZ346,atts,0),MATCH(BI351,segs,0))+INDEX(i_in,MATCH(BZ347,atts,0),MATCH(BI351,segs,0)))/maxI)</f>
        <v>117.26466473988437</v>
      </c>
      <c r="CA351" s="28">
        <f ca="1">IF(CA348="yes",100,100*(INDEX(i_in,MATCH(CA344,atts,0),MATCH(BI351,segs,0))+INDEX(i_in,MATCH(CA345,atts,0),MATCH(BI351,segs,0))+INDEX(i_in,MATCH(CA346,atts,0),MATCH(BI351,segs,0))+INDEX(i_in,MATCH(CA347,atts,0),MATCH(BI351,segs,0)))/maxI)</f>
        <v>117.26466473988437</v>
      </c>
      <c r="CB351" s="28">
        <f ca="1">IF(CB348="yes",100,100*(INDEX(i_in,MATCH(CB344,atts,0),MATCH(BI351,segs,0))+INDEX(i_in,MATCH(CB345,atts,0),MATCH(BI351,segs,0))+INDEX(i_in,MATCH(CB346,atts,0),MATCH(BI351,segs,0))+INDEX(i_in,MATCH(CB347,atts,0),MATCH(BI351,segs,0)))/maxI)</f>
        <v>117.26466473988437</v>
      </c>
      <c r="CC351" s="28">
        <f ca="1">IF(CC348="yes",100,100*(INDEX(i_in,MATCH(CC344,atts,0),MATCH(BI351,segs,0))+INDEX(i_in,MATCH(CC345,atts,0),MATCH(BI351,segs,0))+INDEX(i_in,MATCH(CC346,atts,0),MATCH(BI351,segs,0))+INDEX(i_in,MATCH(CC347,atts,0),MATCH(BI351,segs,0)))/maxI)</f>
        <v>117.26466473988437</v>
      </c>
      <c r="CD351" s="28">
        <f ca="1">IF(CD348="yes",100,100*(INDEX(i_in,MATCH(CD344,atts,0),MATCH(BI351,segs,0))+INDEX(i_in,MATCH(CD345,atts,0),MATCH(BI351,segs,0))+INDEX(i_in,MATCH(CD346,atts,0),MATCH(BI351,segs,0))+INDEX(i_in,MATCH(CD347,atts,0),MATCH(BI351,segs,0)))/maxI)</f>
        <v>117.26466473988437</v>
      </c>
      <c r="CE351" s="28">
        <f ca="1">IF(CE348="yes",100,100*(INDEX(i_in,MATCH(CE344,atts,0),MATCH(BI351,segs,0))+INDEX(i_in,MATCH(CE345,atts,0),MATCH(BI351,segs,0))+INDEX(i_in,MATCH(CE346,atts,0),MATCH(BI351,segs,0))+INDEX(i_in,MATCH(CE347,atts,0),MATCH(BI351,segs,0)))/maxI)</f>
        <v>117.26466473988437</v>
      </c>
      <c r="CF351" s="28">
        <f ca="1">IF(CF348="yes",100,100*(INDEX(i_in,MATCH(CF344,atts,0),MATCH(BI351,segs,0))+INDEX(i_in,MATCH(CF345,atts,0),MATCH(BI351,segs,0))+INDEX(i_in,MATCH(CF346,atts,0),MATCH(BI351,segs,0))+INDEX(i_in,MATCH(CF347,atts,0),MATCH(BI351,segs,0)))/maxI)</f>
        <v>117.26466473988437</v>
      </c>
      <c r="CG351" s="29">
        <f ca="1">IF(CG348="yes",100,100*(INDEX(i_in,MATCH(CG344,atts,0),MATCH(BI351,segs,0))+INDEX(i_in,MATCH(CG345,atts,0),MATCH(BI351,segs,0))+INDEX(i_in,MATCH(CG346,atts,0),MATCH(BI351,segs,0))+INDEX(i_in,MATCH(CG347,atts,0),MATCH(BI351,segs,0)))/maxI)</f>
        <v>117.26466473988437</v>
      </c>
      <c r="CH351" s="203"/>
      <c r="CJ351" s="17" t="s">
        <v>36</v>
      </c>
      <c r="CK351" s="124">
        <f>CJ341</f>
        <v>3</v>
      </c>
      <c r="CL351" s="124" t="str">
        <f>CJ342</f>
        <v>work3564</v>
      </c>
      <c r="CM351" s="223"/>
      <c r="CN351" s="124"/>
      <c r="CO351" s="11"/>
      <c r="CP351" s="39">
        <f ca="1">IF(CP348="yes",100,100*(INDEX(i_in,MATCH(CP344,atts,0),MATCH(CL351,segs,0))+INDEX(i_in,MATCH(CP345,atts,0),MATCH(CL351,segs,0))+INDEX(i_in,MATCH(CP346,atts,0),MATCH(CL351,segs,0))+INDEX(i_in,MATCH(CP347,atts,0),MATCH(CL351,segs,0)))/maxI)</f>
        <v>118.41373410404624</v>
      </c>
      <c r="CQ351" s="28">
        <f ca="1">IF(CQ348="yes",100,100*(INDEX(i_in,MATCH(CQ344,atts,0),MATCH(CL351,segs,0))+INDEX(i_in,MATCH(CQ345,atts,0),MATCH(CL351,segs,0))+INDEX(i_in,MATCH(CQ346,atts,0),MATCH(CL351,segs,0))+INDEX(i_in,MATCH(CQ347,atts,0),MATCH(CL351,segs,0)))/maxI)</f>
        <v>118.41373410404624</v>
      </c>
      <c r="CR351" s="28">
        <f ca="1">IF(CR348="yes",100,100*(INDEX(i_in,MATCH(CR344,atts,0),MATCH(CL351,segs,0))+INDEX(i_in,MATCH(CR345,atts,0),MATCH(CL351,segs,0))+INDEX(i_in,MATCH(CR346,atts,0),MATCH(CL351,segs,0))+INDEX(i_in,MATCH(CR347,atts,0),MATCH(CL351,segs,0)))/maxI)</f>
        <v>118.41373410404624</v>
      </c>
      <c r="CS351" s="28">
        <f ca="1">IF(CS348="yes",100,100*(INDEX(i_in,MATCH(CS344,atts,0),MATCH(CL351,segs,0))+INDEX(i_in,MATCH(CS345,atts,0),MATCH(CL351,segs,0))+INDEX(i_in,MATCH(CS346,atts,0),MATCH(CL351,segs,0))+INDEX(i_in,MATCH(CS347,atts,0),MATCH(CL351,segs,0)))/maxI)</f>
        <v>118.41373410404624</v>
      </c>
      <c r="CT351" s="28">
        <f ca="1">IF(CT348="yes",100,100*(INDEX(i_in,MATCH(CT344,atts,0),MATCH(CL351,segs,0))+INDEX(i_in,MATCH(CT345,atts,0),MATCH(CL351,segs,0))+INDEX(i_in,MATCH(CT346,atts,0),MATCH(CL351,segs,0))+INDEX(i_in,MATCH(CT347,atts,0),MATCH(CL351,segs,0)))/maxI)</f>
        <v>118.41373410404624</v>
      </c>
      <c r="CU351" s="28">
        <f ca="1">IF(CU348="yes",100,100*(INDEX(i_in,MATCH(CU344,atts,0),MATCH(CL351,segs,0))+INDEX(i_in,MATCH(CU345,atts,0),MATCH(CL351,segs,0))+INDEX(i_in,MATCH(CU346,atts,0),MATCH(CL351,segs,0))+INDEX(i_in,MATCH(CU347,atts,0),MATCH(CL351,segs,0)))/maxI)</f>
        <v>118.41373410404624</v>
      </c>
      <c r="CV351" s="28">
        <f ca="1">IF(CV348="yes",100,100*(INDEX(i_in,MATCH(CV344,atts,0),MATCH(CL351,segs,0))+INDEX(i_in,MATCH(CV345,atts,0),MATCH(CL351,segs,0))+INDEX(i_in,MATCH(CV346,atts,0),MATCH(CL351,segs,0))+INDEX(i_in,MATCH(CV347,atts,0),MATCH(CL351,segs,0)))/maxI)</f>
        <v>118.41373410404624</v>
      </c>
      <c r="CW351" s="28">
        <f ca="1">IF(CW348="yes",100,100*(INDEX(i_in,MATCH(CW344,atts,0),MATCH(CL351,segs,0))+INDEX(i_in,MATCH(CW345,atts,0),MATCH(CL351,segs,0))+INDEX(i_in,MATCH(CW346,atts,0),MATCH(CL351,segs,0))+INDEX(i_in,MATCH(CW347,atts,0),MATCH(CL351,segs,0)))/maxI)</f>
        <v>118.41373410404624</v>
      </c>
      <c r="CX351" s="28">
        <f ca="1">IF(CX348="yes",100,100*(INDEX(i_in,MATCH(CX344,atts,0),MATCH(CL351,segs,0))+INDEX(i_in,MATCH(CX345,atts,0),MATCH(CL351,segs,0))+INDEX(i_in,MATCH(CX346,atts,0),MATCH(CL351,segs,0))+INDEX(i_in,MATCH(CX347,atts,0),MATCH(CL351,segs,0)))/maxI)</f>
        <v>118.41373410404624</v>
      </c>
      <c r="CY351" s="28">
        <f ca="1">IF(CY348="yes",100,100*(INDEX(i_in,MATCH(CY344,atts,0),MATCH(CL351,segs,0))+INDEX(i_in,MATCH(CY345,atts,0),MATCH(CL351,segs,0))+INDEX(i_in,MATCH(CY346,atts,0),MATCH(CL351,segs,0))+INDEX(i_in,MATCH(CY347,atts,0),MATCH(CL351,segs,0)))/maxI)</f>
        <v>118.41373410404624</v>
      </c>
      <c r="CZ351" s="28">
        <f ca="1">IF(CZ348="yes",100,100*(INDEX(i_in,MATCH(CZ344,atts,0),MATCH(CL351,segs,0))+INDEX(i_in,MATCH(CZ345,atts,0),MATCH(CL351,segs,0))+INDEX(i_in,MATCH(CZ346,atts,0),MATCH(CL351,segs,0))+INDEX(i_in,MATCH(CZ347,atts,0),MATCH(CL351,segs,0)))/maxI)</f>
        <v>118.41373410404624</v>
      </c>
      <c r="DA351" s="28">
        <f ca="1">IF(DA348="yes",100,100*(INDEX(i_in,MATCH(DA344,atts,0),MATCH(CL351,segs,0))+INDEX(i_in,MATCH(DA345,atts,0),MATCH(CL351,segs,0))+INDEX(i_in,MATCH(DA346,atts,0),MATCH(CL351,segs,0))+INDEX(i_in,MATCH(DA347,atts,0),MATCH(CL351,segs,0)))/maxI)</f>
        <v>118.41373410404624</v>
      </c>
      <c r="DB351" s="28">
        <f ca="1">IF(DB348="yes",100,100*(INDEX(i_in,MATCH(DB344,atts,0),MATCH(CL351,segs,0))+INDEX(i_in,MATCH(DB345,atts,0),MATCH(CL351,segs,0))+INDEX(i_in,MATCH(DB346,atts,0),MATCH(CL351,segs,0))+INDEX(i_in,MATCH(DB347,atts,0),MATCH(CL351,segs,0)))/maxI)</f>
        <v>118.41373410404624</v>
      </c>
      <c r="DC351" s="28">
        <f ca="1">IF(DC348="yes",100,100*(INDEX(i_in,MATCH(DC344,atts,0),MATCH(CL351,segs,0))+INDEX(i_in,MATCH(DC345,atts,0),MATCH(CL351,segs,0))+INDEX(i_in,MATCH(DC346,atts,0),MATCH(CL351,segs,0))+INDEX(i_in,MATCH(DC347,atts,0),MATCH(CL351,segs,0)))/maxI)</f>
        <v>118.41373410404624</v>
      </c>
      <c r="DD351" s="28">
        <f ca="1">IF(DD348="yes",100,100*(INDEX(i_in,MATCH(DD344,atts,0),MATCH(CL351,segs,0))+INDEX(i_in,MATCH(DD345,atts,0),MATCH(CL351,segs,0))+INDEX(i_in,MATCH(DD346,atts,0),MATCH(CL351,segs,0))+INDEX(i_in,MATCH(DD347,atts,0),MATCH(CL351,segs,0)))/maxI)</f>
        <v>118.41373410404624</v>
      </c>
      <c r="DE351" s="28">
        <f ca="1">IF(DE348="yes",100,100*(INDEX(i_in,MATCH(DE344,atts,0),MATCH(CL351,segs,0))+INDEX(i_in,MATCH(DE345,atts,0),MATCH(CL351,segs,0))+INDEX(i_in,MATCH(DE346,atts,0),MATCH(CL351,segs,0))+INDEX(i_in,MATCH(DE347,atts,0),MATCH(CL351,segs,0)))/maxI)</f>
        <v>118.41373410404624</v>
      </c>
      <c r="DF351" s="28">
        <f ca="1">IF(DF348="yes",100,100*(INDEX(i_in,MATCH(DF344,atts,0),MATCH(CL351,segs,0))+INDEX(i_in,MATCH(DF345,atts,0),MATCH(CL351,segs,0))+INDEX(i_in,MATCH(DF346,atts,0),MATCH(CL351,segs,0))+INDEX(i_in,MATCH(DF347,atts,0),MATCH(CL351,segs,0)))/maxI)</f>
        <v>118.41373410404624</v>
      </c>
      <c r="DG351" s="28">
        <f ca="1">IF(DG348="yes",100,100*(INDEX(i_in,MATCH(DG344,atts,0),MATCH(CL351,segs,0))+INDEX(i_in,MATCH(DG345,atts,0),MATCH(CL351,segs,0))+INDEX(i_in,MATCH(DG346,atts,0),MATCH(CL351,segs,0))+INDEX(i_in,MATCH(DG347,atts,0),MATCH(CL351,segs,0)))/maxI)</f>
        <v>118.41373410404624</v>
      </c>
      <c r="DH351" s="28">
        <f ca="1">IF(DH348="yes",100,100*(INDEX(i_in,MATCH(DH344,atts,0),MATCH(CL351,segs,0))+INDEX(i_in,MATCH(DH345,atts,0),MATCH(CL351,segs,0))+INDEX(i_in,MATCH(DH346,atts,0),MATCH(CL351,segs,0))+INDEX(i_in,MATCH(DH347,atts,0),MATCH(CL351,segs,0)))/maxI)</f>
        <v>118.41373410404624</v>
      </c>
      <c r="DI351" s="28">
        <f ca="1">IF(DI348="yes",100,100*(INDEX(i_in,MATCH(DI344,atts,0),MATCH(CL351,segs,0))+INDEX(i_in,MATCH(DI345,atts,0),MATCH(CL351,segs,0))+INDEX(i_in,MATCH(DI346,atts,0),MATCH(CL351,segs,0))+INDEX(i_in,MATCH(DI347,atts,0),MATCH(CL351,segs,0)))/maxI)</f>
        <v>118.41373410404624</v>
      </c>
      <c r="DJ351" s="29">
        <f ca="1">IF(DJ348="yes",100,100*(INDEX(i_in,MATCH(DJ344,atts,0),MATCH(CL351,segs,0))+INDEX(i_in,MATCH(DJ345,atts,0),MATCH(CL351,segs,0))+INDEX(i_in,MATCH(DJ346,atts,0),MATCH(CL351,segs,0))+INDEX(i_in,MATCH(DJ347,atts,0),MATCH(CL351,segs,0)))/maxI)</f>
        <v>118.41373410404624</v>
      </c>
      <c r="DK351" s="203"/>
      <c r="DM351" s="17" t="s">
        <v>36</v>
      </c>
      <c r="DN351" s="124">
        <f>DM341</f>
        <v>3</v>
      </c>
      <c r="DO351" s="124" t="str">
        <f>DM342</f>
        <v>shop3564</v>
      </c>
      <c r="DP351" s="223"/>
      <c r="DQ351" s="124"/>
      <c r="DR351" s="11"/>
      <c r="DS351" s="39">
        <f ca="1">IF(DS348="yes",100,100*(INDEX(i_in,MATCH(DS344,atts,0),MATCH(DO351,segs,0))+INDEX(i_in,MATCH(DS345,atts,0),MATCH(DO351,segs,0))+INDEX(i_in,MATCH(DS346,atts,0),MATCH(DO351,segs,0))+INDEX(i_in,MATCH(DS347,atts,0),MATCH(DO351,segs,0)))/maxI)</f>
        <v>110.26918497109827</v>
      </c>
      <c r="DT351" s="28">
        <f ca="1">IF(DT348="yes",100,100*(INDEX(i_in,MATCH(DT344,atts,0),MATCH(DO351,segs,0))+INDEX(i_in,MATCH(DT345,atts,0),MATCH(DO351,segs,0))+INDEX(i_in,MATCH(DT346,atts,0),MATCH(DO351,segs,0))+INDEX(i_in,MATCH(DT347,atts,0),MATCH(DO351,segs,0)))/maxI)</f>
        <v>110.26918497109827</v>
      </c>
      <c r="DU351" s="28">
        <f ca="1">IF(DU348="yes",100,100*(INDEX(i_in,MATCH(DU344,atts,0),MATCH(DO351,segs,0))+INDEX(i_in,MATCH(DU345,atts,0),MATCH(DO351,segs,0))+INDEX(i_in,MATCH(DU346,atts,0),MATCH(DO351,segs,0))+INDEX(i_in,MATCH(DU347,atts,0),MATCH(DO351,segs,0)))/maxI)</f>
        <v>110.26918497109827</v>
      </c>
      <c r="DV351" s="28">
        <f ca="1">IF(DV348="yes",100,100*(INDEX(i_in,MATCH(DV344,atts,0),MATCH(DO351,segs,0))+INDEX(i_in,MATCH(DV345,atts,0),MATCH(DO351,segs,0))+INDEX(i_in,MATCH(DV346,atts,0),MATCH(DO351,segs,0))+INDEX(i_in,MATCH(DV347,atts,0),MATCH(DO351,segs,0)))/maxI)</f>
        <v>110.26918497109827</v>
      </c>
      <c r="DW351" s="28">
        <f ca="1">IF(DW348="yes",100,100*(INDEX(i_in,MATCH(DW344,atts,0),MATCH(DO351,segs,0))+INDEX(i_in,MATCH(DW345,atts,0),MATCH(DO351,segs,0))+INDEX(i_in,MATCH(DW346,atts,0),MATCH(DO351,segs,0))+INDEX(i_in,MATCH(DW347,atts,0),MATCH(DO351,segs,0)))/maxI)</f>
        <v>110.26918497109827</v>
      </c>
      <c r="DX351" s="28">
        <f ca="1">IF(DX348="yes",100,100*(INDEX(i_in,MATCH(DX344,atts,0),MATCH(DO351,segs,0))+INDEX(i_in,MATCH(DX345,atts,0),MATCH(DO351,segs,0))+INDEX(i_in,MATCH(DX346,atts,0),MATCH(DO351,segs,0))+INDEX(i_in,MATCH(DX347,atts,0),MATCH(DO351,segs,0)))/maxI)</f>
        <v>110.26918497109827</v>
      </c>
      <c r="DY351" s="28">
        <f ca="1">IF(DY348="yes",100,100*(INDEX(i_in,MATCH(DY344,atts,0),MATCH(DO351,segs,0))+INDEX(i_in,MATCH(DY345,atts,0),MATCH(DO351,segs,0))+INDEX(i_in,MATCH(DY346,atts,0),MATCH(DO351,segs,0))+INDEX(i_in,MATCH(DY347,atts,0),MATCH(DO351,segs,0)))/maxI)</f>
        <v>110.26918497109827</v>
      </c>
      <c r="DZ351" s="28">
        <f ca="1">IF(DZ348="yes",100,100*(INDEX(i_in,MATCH(DZ344,atts,0),MATCH(DO351,segs,0))+INDEX(i_in,MATCH(DZ345,atts,0),MATCH(DO351,segs,0))+INDEX(i_in,MATCH(DZ346,atts,0),MATCH(DO351,segs,0))+INDEX(i_in,MATCH(DZ347,atts,0),MATCH(DO351,segs,0)))/maxI)</f>
        <v>110.26918497109827</v>
      </c>
      <c r="EA351" s="28">
        <f ca="1">IF(EA348="yes",100,100*(INDEX(i_in,MATCH(EA344,atts,0),MATCH(DO351,segs,0))+INDEX(i_in,MATCH(EA345,atts,0),MATCH(DO351,segs,0))+INDEX(i_in,MATCH(EA346,atts,0),MATCH(DO351,segs,0))+INDEX(i_in,MATCH(EA347,atts,0),MATCH(DO351,segs,0)))/maxI)</f>
        <v>110.26918497109827</v>
      </c>
      <c r="EB351" s="28">
        <f ca="1">IF(EB348="yes",100,100*(INDEX(i_in,MATCH(EB344,atts,0),MATCH(DO351,segs,0))+INDEX(i_in,MATCH(EB345,atts,0),MATCH(DO351,segs,0))+INDEX(i_in,MATCH(EB346,atts,0),MATCH(DO351,segs,0))+INDEX(i_in,MATCH(EB347,atts,0),MATCH(DO351,segs,0)))/maxI)</f>
        <v>110.26918497109827</v>
      </c>
      <c r="EC351" s="28">
        <f ca="1">IF(EC348="yes",100,100*(INDEX(i_in,MATCH(EC344,atts,0),MATCH(DO351,segs,0))+INDEX(i_in,MATCH(EC345,atts,0),MATCH(DO351,segs,0))+INDEX(i_in,MATCH(EC346,atts,0),MATCH(DO351,segs,0))+INDEX(i_in,MATCH(EC347,atts,0),MATCH(DO351,segs,0)))/maxI)</f>
        <v>110.26918497109827</v>
      </c>
      <c r="ED351" s="28">
        <f ca="1">IF(ED348="yes",100,100*(INDEX(i_in,MATCH(ED344,atts,0),MATCH(DO351,segs,0))+INDEX(i_in,MATCH(ED345,atts,0),MATCH(DO351,segs,0))+INDEX(i_in,MATCH(ED346,atts,0),MATCH(DO351,segs,0))+INDEX(i_in,MATCH(ED347,atts,0),MATCH(DO351,segs,0)))/maxI)</f>
        <v>110.26918497109827</v>
      </c>
      <c r="EE351" s="28">
        <f ca="1">IF(EE348="yes",100,100*(INDEX(i_in,MATCH(EE344,atts,0),MATCH(DO351,segs,0))+INDEX(i_in,MATCH(EE345,atts,0),MATCH(DO351,segs,0))+INDEX(i_in,MATCH(EE346,atts,0),MATCH(DO351,segs,0))+INDEX(i_in,MATCH(EE347,atts,0),MATCH(DO351,segs,0)))/maxI)</f>
        <v>110.26918497109827</v>
      </c>
      <c r="EF351" s="28">
        <f ca="1">IF(EF348="yes",100,100*(INDEX(i_in,MATCH(EF344,atts,0),MATCH(DO351,segs,0))+INDEX(i_in,MATCH(EF345,atts,0),MATCH(DO351,segs,0))+INDEX(i_in,MATCH(EF346,atts,0),MATCH(DO351,segs,0))+INDEX(i_in,MATCH(EF347,atts,0),MATCH(DO351,segs,0)))/maxI)</f>
        <v>110.26918497109827</v>
      </c>
      <c r="EG351" s="28">
        <f ca="1">IF(EG348="yes",100,100*(INDEX(i_in,MATCH(EG344,atts,0),MATCH(DO351,segs,0))+INDEX(i_in,MATCH(EG345,atts,0),MATCH(DO351,segs,0))+INDEX(i_in,MATCH(EG346,atts,0),MATCH(DO351,segs,0))+INDEX(i_in,MATCH(EG347,atts,0),MATCH(DO351,segs,0)))/maxI)</f>
        <v>110.26918497109827</v>
      </c>
      <c r="EH351" s="28">
        <f ca="1">IF(EH348="yes",100,100*(INDEX(i_in,MATCH(EH344,atts,0),MATCH(DO351,segs,0))+INDEX(i_in,MATCH(EH345,atts,0),MATCH(DO351,segs,0))+INDEX(i_in,MATCH(EH346,atts,0),MATCH(DO351,segs,0))+INDEX(i_in,MATCH(EH347,atts,0),MATCH(DO351,segs,0)))/maxI)</f>
        <v>110.26918497109827</v>
      </c>
      <c r="EI351" s="28">
        <f ca="1">IF(EI348="yes",100,100*(INDEX(i_in,MATCH(EI344,atts,0),MATCH(DO351,segs,0))+INDEX(i_in,MATCH(EI345,atts,0),MATCH(DO351,segs,0))+INDEX(i_in,MATCH(EI346,atts,0),MATCH(DO351,segs,0))+INDEX(i_in,MATCH(EI347,atts,0),MATCH(DO351,segs,0)))/maxI)</f>
        <v>110.26918497109827</v>
      </c>
      <c r="EJ351" s="28">
        <f ca="1">IF(EJ348="yes",100,100*(INDEX(i_in,MATCH(EJ344,atts,0),MATCH(DO351,segs,0))+INDEX(i_in,MATCH(EJ345,atts,0),MATCH(DO351,segs,0))+INDEX(i_in,MATCH(EJ346,atts,0),MATCH(DO351,segs,0))+INDEX(i_in,MATCH(EJ347,atts,0),MATCH(DO351,segs,0)))/maxI)</f>
        <v>110.26918497109827</v>
      </c>
      <c r="EK351" s="28">
        <f ca="1">IF(EK348="yes",100,100*(INDEX(i_in,MATCH(EK344,atts,0),MATCH(DO351,segs,0))+INDEX(i_in,MATCH(EK345,atts,0),MATCH(DO351,segs,0))+INDEX(i_in,MATCH(EK346,atts,0),MATCH(DO351,segs,0))+INDEX(i_in,MATCH(EK347,atts,0),MATCH(DO351,segs,0)))/maxI)</f>
        <v>110.26918497109827</v>
      </c>
      <c r="EL351" s="28">
        <f ca="1">IF(EL348="yes",100,100*(INDEX(i_in,MATCH(EL344,atts,0),MATCH(DO351,segs,0))+INDEX(i_in,MATCH(EL345,atts,0),MATCH(DO351,segs,0))+INDEX(i_in,MATCH(EL346,atts,0),MATCH(DO351,segs,0))+INDEX(i_in,MATCH(EL347,atts,0),MATCH(DO351,segs,0)))/maxI)</f>
        <v>110.26918497109827</v>
      </c>
      <c r="EM351" s="29">
        <f ca="1">IF(EM348="yes",100,100*(INDEX(i_in,MATCH(EM344,atts,0),MATCH(DO351,segs,0))+INDEX(i_in,MATCH(EM345,atts,0),MATCH(DO351,segs,0))+INDEX(i_in,MATCH(EM346,atts,0),MATCH(DO351,segs,0))+INDEX(i_in,MATCH(EM347,atts,0),MATCH(DO351,segs,0)))/maxI)</f>
        <v>110.26918497109827</v>
      </c>
      <c r="EN351" s="203"/>
      <c r="EP351" s="17" t="s">
        <v>36</v>
      </c>
      <c r="EQ351" s="124">
        <f>EP341</f>
        <v>3</v>
      </c>
      <c r="ER351" s="124" t="str">
        <f>EP342</f>
        <v>lei3564</v>
      </c>
      <c r="ES351" s="223"/>
      <c r="ET351" s="124"/>
      <c r="EU351" s="11"/>
      <c r="EV351" s="39">
        <f ca="1">IF(EV348="yes",100,100*(INDEX(i_in,MATCH(EV344,atts,0),MATCH(ER351,segs,0))+INDEX(i_in,MATCH(EV345,atts,0),MATCH(ER351,segs,0))+INDEX(i_in,MATCH(EV346,atts,0),MATCH(ER351,segs,0))+INDEX(i_in,MATCH(EV347,atts,0),MATCH(ER351,segs,0)))/maxI)</f>
        <v>110.78443352601155</v>
      </c>
      <c r="EW351" s="28">
        <f ca="1">IF(EW348="yes",100,100*(INDEX(i_in,MATCH(EW344,atts,0),MATCH(ER351,segs,0))+INDEX(i_in,MATCH(EW345,atts,0),MATCH(ER351,segs,0))+INDEX(i_in,MATCH(EW346,atts,0),MATCH(ER351,segs,0))+INDEX(i_in,MATCH(EW347,atts,0),MATCH(ER351,segs,0)))/maxI)</f>
        <v>110.78443352601155</v>
      </c>
      <c r="EX351" s="28">
        <f ca="1">IF(EX348="yes",100,100*(INDEX(i_in,MATCH(EX344,atts,0),MATCH(ER351,segs,0))+INDEX(i_in,MATCH(EX345,atts,0),MATCH(ER351,segs,0))+INDEX(i_in,MATCH(EX346,atts,0),MATCH(ER351,segs,0))+INDEX(i_in,MATCH(EX347,atts,0),MATCH(ER351,segs,0)))/maxI)</f>
        <v>110.78443352601155</v>
      </c>
      <c r="EY351" s="28">
        <f ca="1">IF(EY348="yes",100,100*(INDEX(i_in,MATCH(EY344,atts,0),MATCH(ER351,segs,0))+INDEX(i_in,MATCH(EY345,atts,0),MATCH(ER351,segs,0))+INDEX(i_in,MATCH(EY346,atts,0),MATCH(ER351,segs,0))+INDEX(i_in,MATCH(EY347,atts,0),MATCH(ER351,segs,0)))/maxI)</f>
        <v>110.78443352601155</v>
      </c>
      <c r="EZ351" s="28">
        <f ca="1">IF(EZ348="yes",100,100*(INDEX(i_in,MATCH(EZ344,atts,0),MATCH(ER351,segs,0))+INDEX(i_in,MATCH(EZ345,atts,0),MATCH(ER351,segs,0))+INDEX(i_in,MATCH(EZ346,atts,0),MATCH(ER351,segs,0))+INDEX(i_in,MATCH(EZ347,atts,0),MATCH(ER351,segs,0)))/maxI)</f>
        <v>110.78443352601155</v>
      </c>
      <c r="FA351" s="28">
        <f ca="1">IF(FA348="yes",100,100*(INDEX(i_in,MATCH(FA344,atts,0),MATCH(ER351,segs,0))+INDEX(i_in,MATCH(FA345,atts,0),MATCH(ER351,segs,0))+INDEX(i_in,MATCH(FA346,atts,0),MATCH(ER351,segs,0))+INDEX(i_in,MATCH(FA347,atts,0),MATCH(ER351,segs,0)))/maxI)</f>
        <v>110.78443352601155</v>
      </c>
      <c r="FB351" s="28">
        <f ca="1">IF(FB348="yes",100,100*(INDEX(i_in,MATCH(FB344,atts,0),MATCH(ER351,segs,0))+INDEX(i_in,MATCH(FB345,atts,0),MATCH(ER351,segs,0))+INDEX(i_in,MATCH(FB346,atts,0),MATCH(ER351,segs,0))+INDEX(i_in,MATCH(FB347,atts,0),MATCH(ER351,segs,0)))/maxI)</f>
        <v>110.78443352601155</v>
      </c>
      <c r="FC351" s="28">
        <f ca="1">IF(FC348="yes",100,100*(INDEX(i_in,MATCH(FC344,atts,0),MATCH(ER351,segs,0))+INDEX(i_in,MATCH(FC345,atts,0),MATCH(ER351,segs,0))+INDEX(i_in,MATCH(FC346,atts,0),MATCH(ER351,segs,0))+INDEX(i_in,MATCH(FC347,atts,0),MATCH(ER351,segs,0)))/maxI)</f>
        <v>110.78443352601155</v>
      </c>
      <c r="FD351" s="28">
        <f ca="1">IF(FD348="yes",100,100*(INDEX(i_in,MATCH(FD344,atts,0),MATCH(ER351,segs,0))+INDEX(i_in,MATCH(FD345,atts,0),MATCH(ER351,segs,0))+INDEX(i_in,MATCH(FD346,atts,0),MATCH(ER351,segs,0))+INDEX(i_in,MATCH(FD347,atts,0),MATCH(ER351,segs,0)))/maxI)</f>
        <v>110.78443352601155</v>
      </c>
      <c r="FE351" s="28">
        <f ca="1">IF(FE348="yes",100,100*(INDEX(i_in,MATCH(FE344,atts,0),MATCH(ER351,segs,0))+INDEX(i_in,MATCH(FE345,atts,0),MATCH(ER351,segs,0))+INDEX(i_in,MATCH(FE346,atts,0),MATCH(ER351,segs,0))+INDEX(i_in,MATCH(FE347,atts,0),MATCH(ER351,segs,0)))/maxI)</f>
        <v>110.78443352601155</v>
      </c>
      <c r="FF351" s="28">
        <f ca="1">IF(FF348="yes",100,100*(INDEX(i_in,MATCH(FF344,atts,0),MATCH(ER351,segs,0))+INDEX(i_in,MATCH(FF345,atts,0),MATCH(ER351,segs,0))+INDEX(i_in,MATCH(FF346,atts,0),MATCH(ER351,segs,0))+INDEX(i_in,MATCH(FF347,atts,0),MATCH(ER351,segs,0)))/maxI)</f>
        <v>110.78443352601155</v>
      </c>
      <c r="FG351" s="28">
        <f ca="1">IF(FG348="yes",100,100*(INDEX(i_in,MATCH(FG344,atts,0),MATCH(ER351,segs,0))+INDEX(i_in,MATCH(FG345,atts,0),MATCH(ER351,segs,0))+INDEX(i_in,MATCH(FG346,atts,0),MATCH(ER351,segs,0))+INDEX(i_in,MATCH(FG347,atts,0),MATCH(ER351,segs,0)))/maxI)</f>
        <v>110.78443352601155</v>
      </c>
      <c r="FH351" s="28">
        <f ca="1">IF(FH348="yes",100,100*(INDEX(i_in,MATCH(FH344,atts,0),MATCH(ER351,segs,0))+INDEX(i_in,MATCH(FH345,atts,0),MATCH(ER351,segs,0))+INDEX(i_in,MATCH(FH346,atts,0),MATCH(ER351,segs,0))+INDEX(i_in,MATCH(FH347,atts,0),MATCH(ER351,segs,0)))/maxI)</f>
        <v>110.78443352601155</v>
      </c>
      <c r="FI351" s="28">
        <f ca="1">IF(FI348="yes",100,100*(INDEX(i_in,MATCH(FI344,atts,0),MATCH(ER351,segs,0))+INDEX(i_in,MATCH(FI345,atts,0),MATCH(ER351,segs,0))+INDEX(i_in,MATCH(FI346,atts,0),MATCH(ER351,segs,0))+INDEX(i_in,MATCH(FI347,atts,0),MATCH(ER351,segs,0)))/maxI)</f>
        <v>110.78443352601155</v>
      </c>
      <c r="FJ351" s="28">
        <f ca="1">IF(FJ348="yes",100,100*(INDEX(i_in,MATCH(FJ344,atts,0),MATCH(ER351,segs,0))+INDEX(i_in,MATCH(FJ345,atts,0),MATCH(ER351,segs,0))+INDEX(i_in,MATCH(FJ346,atts,0),MATCH(ER351,segs,0))+INDEX(i_in,MATCH(FJ347,atts,0),MATCH(ER351,segs,0)))/maxI)</f>
        <v>110.78443352601155</v>
      </c>
      <c r="FK351" s="28">
        <f ca="1">IF(FK348="yes",100,100*(INDEX(i_in,MATCH(FK344,atts,0),MATCH(ER351,segs,0))+INDEX(i_in,MATCH(FK345,atts,0),MATCH(ER351,segs,0))+INDEX(i_in,MATCH(FK346,atts,0),MATCH(ER351,segs,0))+INDEX(i_in,MATCH(FK347,atts,0),MATCH(ER351,segs,0)))/maxI)</f>
        <v>110.78443352601155</v>
      </c>
      <c r="FL351" s="28">
        <f ca="1">IF(FL348="yes",100,100*(INDEX(i_in,MATCH(FL344,atts,0),MATCH(ER351,segs,0))+INDEX(i_in,MATCH(FL345,atts,0),MATCH(ER351,segs,0))+INDEX(i_in,MATCH(FL346,atts,0),MATCH(ER351,segs,0))+INDEX(i_in,MATCH(FL347,atts,0),MATCH(ER351,segs,0)))/maxI)</f>
        <v>110.78443352601155</v>
      </c>
      <c r="FM351" s="28">
        <f ca="1">IF(FM348="yes",100,100*(INDEX(i_in,MATCH(FM344,atts,0),MATCH(ER351,segs,0))+INDEX(i_in,MATCH(FM345,atts,0),MATCH(ER351,segs,0))+INDEX(i_in,MATCH(FM346,atts,0),MATCH(ER351,segs,0))+INDEX(i_in,MATCH(FM347,atts,0),MATCH(ER351,segs,0)))/maxI)</f>
        <v>110.78443352601155</v>
      </c>
      <c r="FN351" s="28">
        <f ca="1">IF(FN348="yes",100,100*(INDEX(i_in,MATCH(FN344,atts,0),MATCH(ER351,segs,0))+INDEX(i_in,MATCH(FN345,atts,0),MATCH(ER351,segs,0))+INDEX(i_in,MATCH(FN346,atts,0),MATCH(ER351,segs,0))+INDEX(i_in,MATCH(FN347,atts,0),MATCH(ER351,segs,0)))/maxI)</f>
        <v>110.78443352601155</v>
      </c>
      <c r="FO351" s="28">
        <f ca="1">IF(FO348="yes",100,100*(INDEX(i_in,MATCH(FO344,atts,0),MATCH(ER351,segs,0))+INDEX(i_in,MATCH(FO345,atts,0),MATCH(ER351,segs,0))+INDEX(i_in,MATCH(FO346,atts,0),MATCH(ER351,segs,0))+INDEX(i_in,MATCH(FO347,atts,0),MATCH(ER351,segs,0)))/maxI)</f>
        <v>110.78443352601155</v>
      </c>
      <c r="FP351" s="29">
        <f ca="1">IF(FP348="yes",100,100*(INDEX(i_in,MATCH(FP344,atts,0),MATCH(ER351,segs,0))+INDEX(i_in,MATCH(FP345,atts,0),MATCH(ER351,segs,0))+INDEX(i_in,MATCH(FP346,atts,0),MATCH(ER351,segs,0))+INDEX(i_in,MATCH(FP347,atts,0),MATCH(ER351,segs,0)))/maxI)</f>
        <v>110.78443352601155</v>
      </c>
      <c r="FQ351" s="203"/>
      <c r="FS351" s="17" t="s">
        <v>36</v>
      </c>
      <c r="FT351" s="124">
        <f>FS341</f>
        <v>3</v>
      </c>
      <c r="FU351" s="124" t="str">
        <f>FS342</f>
        <v>shop65</v>
      </c>
      <c r="FV351" s="223"/>
      <c r="FW351" s="124"/>
      <c r="FX351" s="11"/>
      <c r="FY351" s="39">
        <f ca="1">IF(FY348="yes",100,100*(INDEX(i_in,MATCH(FY344,atts,0),MATCH(FU351,segs,0))+INDEX(i_in,MATCH(FY345,atts,0),MATCH(FU351,segs,0))+INDEX(i_in,MATCH(FY346,atts,0),MATCH(FU351,segs,0))+INDEX(i_in,MATCH(FY347,atts,0),MATCH(FU351,segs,0)))/maxI)</f>
        <v>113.74300578034682</v>
      </c>
      <c r="FZ351" s="28">
        <f ca="1">IF(FZ348="yes",100,100*(INDEX(i_in,MATCH(FZ344,atts,0),MATCH(FU351,segs,0))+INDEX(i_in,MATCH(FZ345,atts,0),MATCH(FU351,segs,0))+INDEX(i_in,MATCH(FZ346,atts,0),MATCH(FU351,segs,0))+INDEX(i_in,MATCH(FZ347,atts,0),MATCH(FU351,segs,0)))/maxI)</f>
        <v>113.74300578034682</v>
      </c>
      <c r="GA351" s="28">
        <f ca="1">IF(GA348="yes",100,100*(INDEX(i_in,MATCH(GA344,atts,0),MATCH(FU351,segs,0))+INDEX(i_in,MATCH(GA345,atts,0),MATCH(FU351,segs,0))+INDEX(i_in,MATCH(GA346,atts,0),MATCH(FU351,segs,0))+INDEX(i_in,MATCH(GA347,atts,0),MATCH(FU351,segs,0)))/maxI)</f>
        <v>113.74300578034682</v>
      </c>
      <c r="GB351" s="28">
        <f ca="1">IF(GB348="yes",100,100*(INDEX(i_in,MATCH(GB344,atts,0),MATCH(FU351,segs,0))+INDEX(i_in,MATCH(GB345,atts,0),MATCH(FU351,segs,0))+INDEX(i_in,MATCH(GB346,atts,0),MATCH(FU351,segs,0))+INDEX(i_in,MATCH(GB347,atts,0),MATCH(FU351,segs,0)))/maxI)</f>
        <v>113.74300578034682</v>
      </c>
      <c r="GC351" s="28">
        <f ca="1">IF(GC348="yes",100,100*(INDEX(i_in,MATCH(GC344,atts,0),MATCH(FU351,segs,0))+INDEX(i_in,MATCH(GC345,atts,0),MATCH(FU351,segs,0))+INDEX(i_in,MATCH(GC346,atts,0),MATCH(FU351,segs,0))+INDEX(i_in,MATCH(GC347,atts,0),MATCH(FU351,segs,0)))/maxI)</f>
        <v>113.74300578034682</v>
      </c>
      <c r="GD351" s="28">
        <f ca="1">IF(GD348="yes",100,100*(INDEX(i_in,MATCH(GD344,atts,0),MATCH(FU351,segs,0))+INDEX(i_in,MATCH(GD345,atts,0),MATCH(FU351,segs,0))+INDEX(i_in,MATCH(GD346,atts,0),MATCH(FU351,segs,0))+INDEX(i_in,MATCH(GD347,atts,0),MATCH(FU351,segs,0)))/maxI)</f>
        <v>113.74300578034682</v>
      </c>
      <c r="GE351" s="28">
        <f ca="1">IF(GE348="yes",100,100*(INDEX(i_in,MATCH(GE344,atts,0),MATCH(FU351,segs,0))+INDEX(i_in,MATCH(GE345,atts,0),MATCH(FU351,segs,0))+INDEX(i_in,MATCH(GE346,atts,0),MATCH(FU351,segs,0))+INDEX(i_in,MATCH(GE347,atts,0),MATCH(FU351,segs,0)))/maxI)</f>
        <v>113.74300578034682</v>
      </c>
      <c r="GF351" s="28">
        <f ca="1">IF(GF348="yes",100,100*(INDEX(i_in,MATCH(GF344,atts,0),MATCH(FU351,segs,0))+INDEX(i_in,MATCH(GF345,atts,0),MATCH(FU351,segs,0))+INDEX(i_in,MATCH(GF346,atts,0),MATCH(FU351,segs,0))+INDEX(i_in,MATCH(GF347,atts,0),MATCH(FU351,segs,0)))/maxI)</f>
        <v>113.74300578034682</v>
      </c>
      <c r="GG351" s="28">
        <f ca="1">IF(GG348="yes",100,100*(INDEX(i_in,MATCH(GG344,atts,0),MATCH(FU351,segs,0))+INDEX(i_in,MATCH(GG345,atts,0),MATCH(FU351,segs,0))+INDEX(i_in,MATCH(GG346,atts,0),MATCH(FU351,segs,0))+INDEX(i_in,MATCH(GG347,atts,0),MATCH(FU351,segs,0)))/maxI)</f>
        <v>113.74300578034682</v>
      </c>
      <c r="GH351" s="28">
        <f ca="1">IF(GH348="yes",100,100*(INDEX(i_in,MATCH(GH344,atts,0),MATCH(FU351,segs,0))+INDEX(i_in,MATCH(GH345,atts,0),MATCH(FU351,segs,0))+INDEX(i_in,MATCH(GH346,atts,0),MATCH(FU351,segs,0))+INDEX(i_in,MATCH(GH347,atts,0),MATCH(FU351,segs,0)))/maxI)</f>
        <v>113.74300578034682</v>
      </c>
      <c r="GI351" s="28">
        <f ca="1">IF(GI348="yes",100,100*(INDEX(i_in,MATCH(GI344,atts,0),MATCH(FU351,segs,0))+INDEX(i_in,MATCH(GI345,atts,0),MATCH(FU351,segs,0))+INDEX(i_in,MATCH(GI346,atts,0),MATCH(FU351,segs,0))+INDEX(i_in,MATCH(GI347,atts,0),MATCH(FU351,segs,0)))/maxI)</f>
        <v>113.74300578034682</v>
      </c>
      <c r="GJ351" s="28">
        <f ca="1">IF(GJ348="yes",100,100*(INDEX(i_in,MATCH(GJ344,atts,0),MATCH(FU351,segs,0))+INDEX(i_in,MATCH(GJ345,atts,0),MATCH(FU351,segs,0))+INDEX(i_in,MATCH(GJ346,atts,0),MATCH(FU351,segs,0))+INDEX(i_in,MATCH(GJ347,atts,0),MATCH(FU351,segs,0)))/maxI)</f>
        <v>113.74300578034682</v>
      </c>
      <c r="GK351" s="28">
        <f ca="1">IF(GK348="yes",100,100*(INDEX(i_in,MATCH(GK344,atts,0),MATCH(FU351,segs,0))+INDEX(i_in,MATCH(GK345,atts,0),MATCH(FU351,segs,0))+INDEX(i_in,MATCH(GK346,atts,0),MATCH(FU351,segs,0))+INDEX(i_in,MATCH(GK347,atts,0),MATCH(FU351,segs,0)))/maxI)</f>
        <v>113.74300578034682</v>
      </c>
      <c r="GL351" s="28">
        <f ca="1">IF(GL348="yes",100,100*(INDEX(i_in,MATCH(GL344,atts,0),MATCH(FU351,segs,0))+INDEX(i_in,MATCH(GL345,atts,0),MATCH(FU351,segs,0))+INDEX(i_in,MATCH(GL346,atts,0),MATCH(FU351,segs,0))+INDEX(i_in,MATCH(GL347,atts,0),MATCH(FU351,segs,0)))/maxI)</f>
        <v>113.74300578034682</v>
      </c>
      <c r="GM351" s="28">
        <f ca="1">IF(GM348="yes",100,100*(INDEX(i_in,MATCH(GM344,atts,0),MATCH(FU351,segs,0))+INDEX(i_in,MATCH(GM345,atts,0),MATCH(FU351,segs,0))+INDEX(i_in,MATCH(GM346,atts,0),MATCH(FU351,segs,0))+INDEX(i_in,MATCH(GM347,atts,0),MATCH(FU351,segs,0)))/maxI)</f>
        <v>113.74300578034682</v>
      </c>
      <c r="GN351" s="28">
        <f ca="1">IF(GN348="yes",100,100*(INDEX(i_in,MATCH(GN344,atts,0),MATCH(FU351,segs,0))+INDEX(i_in,MATCH(GN345,atts,0),MATCH(FU351,segs,0))+INDEX(i_in,MATCH(GN346,atts,0),MATCH(FU351,segs,0))+INDEX(i_in,MATCH(GN347,atts,0),MATCH(FU351,segs,0)))/maxI)</f>
        <v>113.74300578034682</v>
      </c>
      <c r="GO351" s="28">
        <f ca="1">IF(GO348="yes",100,100*(INDEX(i_in,MATCH(GO344,atts,0),MATCH(FU351,segs,0))+INDEX(i_in,MATCH(GO345,atts,0),MATCH(FU351,segs,0))+INDEX(i_in,MATCH(GO346,atts,0),MATCH(FU351,segs,0))+INDEX(i_in,MATCH(GO347,atts,0),MATCH(FU351,segs,0)))/maxI)</f>
        <v>113.74300578034682</v>
      </c>
      <c r="GP351" s="28">
        <f ca="1">IF(GP348="yes",100,100*(INDEX(i_in,MATCH(GP344,atts,0),MATCH(FU351,segs,0))+INDEX(i_in,MATCH(GP345,atts,0),MATCH(FU351,segs,0))+INDEX(i_in,MATCH(GP346,atts,0),MATCH(FU351,segs,0))+INDEX(i_in,MATCH(GP347,atts,0),MATCH(FU351,segs,0)))/maxI)</f>
        <v>113.74300578034682</v>
      </c>
      <c r="GQ351" s="28">
        <f ca="1">IF(GQ348="yes",100,100*(INDEX(i_in,MATCH(GQ344,atts,0),MATCH(FU351,segs,0))+INDEX(i_in,MATCH(GQ345,atts,0),MATCH(FU351,segs,0))+INDEX(i_in,MATCH(GQ346,atts,0),MATCH(FU351,segs,0))+INDEX(i_in,MATCH(GQ347,atts,0),MATCH(FU351,segs,0)))/maxI)</f>
        <v>113.74300578034682</v>
      </c>
      <c r="GR351" s="28">
        <f ca="1">IF(GR348="yes",100,100*(INDEX(i_in,MATCH(GR344,atts,0),MATCH(FU351,segs,0))+INDEX(i_in,MATCH(GR345,atts,0),MATCH(FU351,segs,0))+INDEX(i_in,MATCH(GR346,atts,0),MATCH(FU351,segs,0))+INDEX(i_in,MATCH(GR347,atts,0),MATCH(FU351,segs,0)))/maxI)</f>
        <v>113.74300578034682</v>
      </c>
      <c r="GS351" s="29">
        <f ca="1">IF(GS348="yes",100,100*(INDEX(i_in,MATCH(GS344,atts,0),MATCH(FU351,segs,0))+INDEX(i_in,MATCH(GS345,atts,0),MATCH(FU351,segs,0))+INDEX(i_in,MATCH(GS346,atts,0),MATCH(FU351,segs,0))+INDEX(i_in,MATCH(GS347,atts,0),MATCH(FU351,segs,0)))/maxI)</f>
        <v>113.74300578034682</v>
      </c>
      <c r="GT351" s="203"/>
      <c r="GV351" s="17" t="s">
        <v>36</v>
      </c>
      <c r="GW351" s="124">
        <f>GV341</f>
        <v>3</v>
      </c>
      <c r="GX351" s="124" t="str">
        <f>GV342</f>
        <v>lei65</v>
      </c>
      <c r="GY351" s="223"/>
      <c r="GZ351" s="124"/>
      <c r="HA351" s="11"/>
      <c r="HB351" s="39">
        <f ca="1">IF(HB348="yes",100,100*(INDEX(i_in,MATCH(HB344,atts,0),MATCH(GX351,segs,0))+INDEX(i_in,MATCH(HB345,atts,0),MATCH(GX351,segs,0))+INDEX(i_in,MATCH(HB346,atts,0),MATCH(GX351,segs,0))+INDEX(i_in,MATCH(HB347,atts,0),MATCH(GX351,segs,0)))/maxI)</f>
        <v>109.62212138728324</v>
      </c>
      <c r="HC351" s="28">
        <f ca="1">IF(HC348="yes",100,100*(INDEX(i_in,MATCH(HC344,atts,0),MATCH(GX351,segs,0))+INDEX(i_in,MATCH(HC345,atts,0),MATCH(GX351,segs,0))+INDEX(i_in,MATCH(HC346,atts,0),MATCH(GX351,segs,0))+INDEX(i_in,MATCH(HC347,atts,0),MATCH(GX351,segs,0)))/maxI)</f>
        <v>109.62212138728324</v>
      </c>
      <c r="HD351" s="28">
        <f ca="1">IF(HD348="yes",100,100*(INDEX(i_in,MATCH(HD344,atts,0),MATCH(GX351,segs,0))+INDEX(i_in,MATCH(HD345,atts,0),MATCH(GX351,segs,0))+INDEX(i_in,MATCH(HD346,atts,0),MATCH(GX351,segs,0))+INDEX(i_in,MATCH(HD347,atts,0),MATCH(GX351,segs,0)))/maxI)</f>
        <v>109.62212138728324</v>
      </c>
      <c r="HE351" s="28">
        <f ca="1">IF(HE348="yes",100,100*(INDEX(i_in,MATCH(HE344,atts,0),MATCH(GX351,segs,0))+INDEX(i_in,MATCH(HE345,atts,0),MATCH(GX351,segs,0))+INDEX(i_in,MATCH(HE346,atts,0),MATCH(GX351,segs,0))+INDEX(i_in,MATCH(HE347,atts,0),MATCH(GX351,segs,0)))/maxI)</f>
        <v>109.62212138728324</v>
      </c>
      <c r="HF351" s="28">
        <f ca="1">IF(HF348="yes",100,100*(INDEX(i_in,MATCH(HF344,atts,0),MATCH(GX351,segs,0))+INDEX(i_in,MATCH(HF345,atts,0),MATCH(GX351,segs,0))+INDEX(i_in,MATCH(HF346,atts,0),MATCH(GX351,segs,0))+INDEX(i_in,MATCH(HF347,atts,0),MATCH(GX351,segs,0)))/maxI)</f>
        <v>109.62212138728324</v>
      </c>
      <c r="HG351" s="28">
        <f ca="1">IF(HG348="yes",100,100*(INDEX(i_in,MATCH(HG344,atts,0),MATCH(GX351,segs,0))+INDEX(i_in,MATCH(HG345,atts,0),MATCH(GX351,segs,0))+INDEX(i_in,MATCH(HG346,atts,0),MATCH(GX351,segs,0))+INDEX(i_in,MATCH(HG347,atts,0),MATCH(GX351,segs,0)))/maxI)</f>
        <v>109.62212138728324</v>
      </c>
      <c r="HH351" s="28">
        <f ca="1">IF(HH348="yes",100,100*(INDEX(i_in,MATCH(HH344,atts,0),MATCH(GX351,segs,0))+INDEX(i_in,MATCH(HH345,atts,0),MATCH(GX351,segs,0))+INDEX(i_in,MATCH(HH346,atts,0),MATCH(GX351,segs,0))+INDEX(i_in,MATCH(HH347,atts,0),MATCH(GX351,segs,0)))/maxI)</f>
        <v>109.62212138728324</v>
      </c>
      <c r="HI351" s="28">
        <f ca="1">IF(HI348="yes",100,100*(INDEX(i_in,MATCH(HI344,atts,0),MATCH(GX351,segs,0))+INDEX(i_in,MATCH(HI345,atts,0),MATCH(GX351,segs,0))+INDEX(i_in,MATCH(HI346,atts,0),MATCH(GX351,segs,0))+INDEX(i_in,MATCH(HI347,atts,0),MATCH(GX351,segs,0)))/maxI)</f>
        <v>109.62212138728324</v>
      </c>
      <c r="HJ351" s="28">
        <f ca="1">IF(HJ348="yes",100,100*(INDEX(i_in,MATCH(HJ344,atts,0),MATCH(GX351,segs,0))+INDEX(i_in,MATCH(HJ345,atts,0),MATCH(GX351,segs,0))+INDEX(i_in,MATCH(HJ346,atts,0),MATCH(GX351,segs,0))+INDEX(i_in,MATCH(HJ347,atts,0),MATCH(GX351,segs,0)))/maxI)</f>
        <v>109.62212138728324</v>
      </c>
      <c r="HK351" s="28">
        <f ca="1">IF(HK348="yes",100,100*(INDEX(i_in,MATCH(HK344,atts,0),MATCH(GX351,segs,0))+INDEX(i_in,MATCH(HK345,atts,0),MATCH(GX351,segs,0))+INDEX(i_in,MATCH(HK346,atts,0),MATCH(GX351,segs,0))+INDEX(i_in,MATCH(HK347,atts,0),MATCH(GX351,segs,0)))/maxI)</f>
        <v>109.62212138728324</v>
      </c>
      <c r="HL351" s="28">
        <f ca="1">IF(HL348="yes",100,100*(INDEX(i_in,MATCH(HL344,atts,0),MATCH(GX351,segs,0))+INDEX(i_in,MATCH(HL345,atts,0),MATCH(GX351,segs,0))+INDEX(i_in,MATCH(HL346,atts,0),MATCH(GX351,segs,0))+INDEX(i_in,MATCH(HL347,atts,0),MATCH(GX351,segs,0)))/maxI)</f>
        <v>109.62212138728324</v>
      </c>
      <c r="HM351" s="28">
        <f ca="1">IF(HM348="yes",100,100*(INDEX(i_in,MATCH(HM344,atts,0),MATCH(GX351,segs,0))+INDEX(i_in,MATCH(HM345,atts,0),MATCH(GX351,segs,0))+INDEX(i_in,MATCH(HM346,atts,0),MATCH(GX351,segs,0))+INDEX(i_in,MATCH(HM347,atts,0),MATCH(GX351,segs,0)))/maxI)</f>
        <v>109.62212138728324</v>
      </c>
      <c r="HN351" s="28">
        <f ca="1">IF(HN348="yes",100,100*(INDEX(i_in,MATCH(HN344,atts,0),MATCH(GX351,segs,0))+INDEX(i_in,MATCH(HN345,atts,0),MATCH(GX351,segs,0))+INDEX(i_in,MATCH(HN346,atts,0),MATCH(GX351,segs,0))+INDEX(i_in,MATCH(HN347,atts,0),MATCH(GX351,segs,0)))/maxI)</f>
        <v>109.62212138728324</v>
      </c>
      <c r="HO351" s="28">
        <f ca="1">IF(HO348="yes",100,100*(INDEX(i_in,MATCH(HO344,atts,0),MATCH(GX351,segs,0))+INDEX(i_in,MATCH(HO345,atts,0),MATCH(GX351,segs,0))+INDEX(i_in,MATCH(HO346,atts,0),MATCH(GX351,segs,0))+INDEX(i_in,MATCH(HO347,atts,0),MATCH(GX351,segs,0)))/maxI)</f>
        <v>109.62212138728324</v>
      </c>
      <c r="HP351" s="28">
        <f ca="1">IF(HP348="yes",100,100*(INDEX(i_in,MATCH(HP344,atts,0),MATCH(GX351,segs,0))+INDEX(i_in,MATCH(HP345,atts,0),MATCH(GX351,segs,0))+INDEX(i_in,MATCH(HP346,atts,0),MATCH(GX351,segs,0))+INDEX(i_in,MATCH(HP347,atts,0),MATCH(GX351,segs,0)))/maxI)</f>
        <v>109.62212138728324</v>
      </c>
      <c r="HQ351" s="28">
        <f ca="1">IF(HQ348="yes",100,100*(INDEX(i_in,MATCH(HQ344,atts,0),MATCH(GX351,segs,0))+INDEX(i_in,MATCH(HQ345,atts,0),MATCH(GX351,segs,0))+INDEX(i_in,MATCH(HQ346,atts,0),MATCH(GX351,segs,0))+INDEX(i_in,MATCH(HQ347,atts,0),MATCH(GX351,segs,0)))/maxI)</f>
        <v>109.62212138728324</v>
      </c>
      <c r="HR351" s="28">
        <f ca="1">IF(HR348="yes",100,100*(INDEX(i_in,MATCH(HR344,atts,0),MATCH(GX351,segs,0))+INDEX(i_in,MATCH(HR345,atts,0),MATCH(GX351,segs,0))+INDEX(i_in,MATCH(HR346,atts,0),MATCH(GX351,segs,0))+INDEX(i_in,MATCH(HR347,atts,0),MATCH(GX351,segs,0)))/maxI)</f>
        <v>109.62212138728324</v>
      </c>
      <c r="HS351" s="28">
        <f ca="1">IF(HS348="yes",100,100*(INDEX(i_in,MATCH(HS344,atts,0),MATCH(GX351,segs,0))+INDEX(i_in,MATCH(HS345,atts,0),MATCH(GX351,segs,0))+INDEX(i_in,MATCH(HS346,atts,0),MATCH(GX351,segs,0))+INDEX(i_in,MATCH(HS347,atts,0),MATCH(GX351,segs,0)))/maxI)</f>
        <v>109.62212138728324</v>
      </c>
      <c r="HT351" s="28">
        <f ca="1">IF(HT348="yes",100,100*(INDEX(i_in,MATCH(HT344,atts,0),MATCH(GX351,segs,0))+INDEX(i_in,MATCH(HT345,atts,0),MATCH(GX351,segs,0))+INDEX(i_in,MATCH(HT346,atts,0),MATCH(GX351,segs,0))+INDEX(i_in,MATCH(HT347,atts,0),MATCH(GX351,segs,0)))/maxI)</f>
        <v>109.62212138728324</v>
      </c>
      <c r="HU351" s="28">
        <f ca="1">IF(HU348="yes",100,100*(INDEX(i_in,MATCH(HU344,atts,0),MATCH(GX351,segs,0))+INDEX(i_in,MATCH(HU345,atts,0),MATCH(GX351,segs,0))+INDEX(i_in,MATCH(HU346,atts,0),MATCH(GX351,segs,0))+INDEX(i_in,MATCH(HU347,atts,0),MATCH(GX351,segs,0)))/maxI)</f>
        <v>109.62212138728324</v>
      </c>
      <c r="HV351" s="29">
        <f ca="1">IF(HV348="yes",100,100*(INDEX(i_in,MATCH(HV344,atts,0),MATCH(GX351,segs,0))+INDEX(i_in,MATCH(HV345,atts,0),MATCH(GX351,segs,0))+INDEX(i_in,MATCH(HV346,atts,0),MATCH(GX351,segs,0))+INDEX(i_in,MATCH(HV347,atts,0),MATCH(GX351,segs,0)))/maxI)</f>
        <v>109.62212138728324</v>
      </c>
      <c r="HW351" s="203"/>
    </row>
    <row r="352" spans="1:231" ht="15">
      <c r="A352" s="18" t="s">
        <v>37</v>
      </c>
      <c r="B352" s="122">
        <f>A341</f>
        <v>3</v>
      </c>
      <c r="C352" s="122" t="str">
        <f>A342</f>
        <v>work1834</v>
      </c>
      <c r="D352" s="210"/>
      <c r="E352" s="122"/>
      <c r="F352" s="13"/>
      <c r="G352" s="40">
        <f ca="1">IF(G348="yes",INDEX(wtw_in,MATCH("no1",atts,0),MATCH(C352,segs,0)),INDEX(wtw_in,MATCH(G344,atts,0),MATCH(C352,segs,0))+INDEX(wtw_in,MATCH(G345,atts,0),MATCH(C352,segs,0))+INDEX(wtw_in,MATCH(G346,atts,0),MATCH(C352,segs,0))++INDEX(wtw_in,MATCH(G347,atts,0),MATCH(C352,segs,0)))</f>
        <v>56.191713</v>
      </c>
      <c r="H352" s="4">
        <f ca="1">IF(H348="yes",INDEX(wtw_in,MATCH("no1",atts,0),MATCH(C352,segs,0)),INDEX(wtw_in,MATCH(H344,atts,0),MATCH(C352,segs,0))+INDEX(wtw_in,MATCH(H345,atts,0),MATCH(C352,segs,0))+INDEX(wtw_in,MATCH(H346,atts,0),MATCH(C352,segs,0))++INDEX(wtw_in,MATCH(H347,atts,0),MATCH(C352,segs,0)))</f>
        <v>56.191713</v>
      </c>
      <c r="I352" s="4">
        <f ca="1">IF(I348="yes",INDEX(wtw_in,MATCH("no1",atts,0),MATCH(C352,segs,0)),INDEX(wtw_in,MATCH(I344,atts,0),MATCH(C352,segs,0))+INDEX(wtw_in,MATCH(I345,atts,0),MATCH(C352,segs,0))+INDEX(wtw_in,MATCH(I346,atts,0),MATCH(C352,segs,0))++INDEX(wtw_in,MATCH(I347,atts,0),MATCH(C352,segs,0)))</f>
        <v>56.191713</v>
      </c>
      <c r="J352" s="4">
        <f ca="1">IF(J348="yes",INDEX(wtw_in,MATCH("no1",atts,0),MATCH(C352,segs,0)),INDEX(wtw_in,MATCH(J344,atts,0),MATCH(C352,segs,0))+INDEX(wtw_in,MATCH(J345,atts,0),MATCH(C352,segs,0))+INDEX(wtw_in,MATCH(J346,atts,0),MATCH(C352,segs,0))++INDEX(wtw_in,MATCH(J347,atts,0),MATCH(C352,segs,0)))</f>
        <v>56.191713</v>
      </c>
      <c r="K352" s="4">
        <f ca="1">IF(K348="yes",INDEX(wtw_in,MATCH("no1",atts,0),MATCH(C352,segs,0)),INDEX(wtw_in,MATCH(K344,atts,0),MATCH(C352,segs,0))+INDEX(wtw_in,MATCH(K345,atts,0),MATCH(C352,segs,0))+INDEX(wtw_in,MATCH(K346,atts,0),MATCH(C352,segs,0))++INDEX(wtw_in,MATCH(K347,atts,0),MATCH(C352,segs,0)))</f>
        <v>56.191713</v>
      </c>
      <c r="L352" s="4">
        <f ca="1">IF(L348="yes",INDEX(wtw_in,MATCH("no1",atts,0),MATCH(C352,segs,0)),INDEX(wtw_in,MATCH(L344,atts,0),MATCH(C352,segs,0))+INDEX(wtw_in,MATCH(L345,atts,0),MATCH(C352,segs,0))+INDEX(wtw_in,MATCH(L346,atts,0),MATCH(C352,segs,0))++INDEX(wtw_in,MATCH(L347,atts,0),MATCH(C352,segs,0)))</f>
        <v>56.191713</v>
      </c>
      <c r="M352" s="4">
        <f ca="1">IF(M348="yes",INDEX(wtw_in,MATCH("no1",atts,0),MATCH(C352,segs,0)),INDEX(wtw_in,MATCH(M344,atts,0),MATCH(C352,segs,0))+INDEX(wtw_in,MATCH(M345,atts,0),MATCH(C352,segs,0))+INDEX(wtw_in,MATCH(M346,atts,0),MATCH(C352,segs,0))++INDEX(wtw_in,MATCH(M347,atts,0),MATCH(C352,segs,0)))</f>
        <v>56.191713</v>
      </c>
      <c r="N352" s="4">
        <f ca="1">IF(N348="yes",INDEX(wtw_in,MATCH("no1",atts,0),MATCH(C352,segs,0)),INDEX(wtw_in,MATCH(N344,atts,0),MATCH(C352,segs,0))+INDEX(wtw_in,MATCH(N345,atts,0),MATCH(C352,segs,0))+INDEX(wtw_in,MATCH(N346,atts,0),MATCH(C352,segs,0))++INDEX(wtw_in,MATCH(N347,atts,0),MATCH(C352,segs,0)))</f>
        <v>56.191713</v>
      </c>
      <c r="O352" s="4">
        <f ca="1">IF(O348="yes",INDEX(wtw_in,MATCH("no1",atts,0),MATCH(C352,segs,0)),INDEX(wtw_in,MATCH(O344,atts,0),MATCH(C352,segs,0))+INDEX(wtw_in,MATCH(O345,atts,0),MATCH(C352,segs,0))+INDEX(wtw_in,MATCH(O346,atts,0),MATCH(C352,segs,0))++INDEX(wtw_in,MATCH(O347,atts,0),MATCH(C352,segs,0)))</f>
        <v>56.191713</v>
      </c>
      <c r="P352" s="4">
        <f ca="1">IF(P348="yes",INDEX(wtw_in,MATCH("no1",atts,0),MATCH(C352,segs,0)),INDEX(wtw_in,MATCH(P344,atts,0),MATCH(C352,segs,0))+INDEX(wtw_in,MATCH(P345,atts,0),MATCH(C352,segs,0))+INDEX(wtw_in,MATCH(P346,atts,0),MATCH(C352,segs,0))++INDEX(wtw_in,MATCH(P347,atts,0),MATCH(C352,segs,0)))</f>
        <v>56.191713</v>
      </c>
      <c r="Q352" s="4">
        <f ca="1">IF(Q348="yes",INDEX(wtw_in,MATCH("no1",atts,0),MATCH(C352,segs,0)),INDEX(wtw_in,MATCH(Q344,atts,0),MATCH(C352,segs,0))+INDEX(wtw_in,MATCH(Q345,atts,0),MATCH(C352,segs,0))+INDEX(wtw_in,MATCH(Q346,atts,0),MATCH(C352,segs,0))++INDEX(wtw_in,MATCH(Q347,atts,0),MATCH(C352,segs,0)))</f>
        <v>56.191713</v>
      </c>
      <c r="R352" s="4">
        <f ca="1">IF(R348="yes",INDEX(wtw_in,MATCH("no1",atts,0),MATCH(C352,segs,0)),INDEX(wtw_in,MATCH(R344,atts,0),MATCH(C352,segs,0))+INDEX(wtw_in,MATCH(R345,atts,0),MATCH(C352,segs,0))+INDEX(wtw_in,MATCH(R346,atts,0),MATCH(C352,segs,0))++INDEX(wtw_in,MATCH(R347,atts,0),MATCH(C352,segs,0)))</f>
        <v>56.191713</v>
      </c>
      <c r="S352" s="4">
        <f ca="1">IF(S348="yes",INDEX(wtw_in,MATCH("no1",atts,0),MATCH(C352,segs,0)),INDEX(wtw_in,MATCH(S344,atts,0),MATCH(C352,segs,0))+INDEX(wtw_in,MATCH(S345,atts,0),MATCH(C352,segs,0))+INDEX(wtw_in,MATCH(S346,atts,0),MATCH(C352,segs,0))++INDEX(wtw_in,MATCH(S347,atts,0),MATCH(C352,segs,0)))</f>
        <v>56.191713</v>
      </c>
      <c r="T352" s="4">
        <f ca="1">IF(T348="yes",INDEX(wtw_in,MATCH("no1",atts,0),MATCH(C352,segs,0)),INDEX(wtw_in,MATCH(T344,atts,0),MATCH(C352,segs,0))+INDEX(wtw_in,MATCH(T345,atts,0),MATCH(C352,segs,0))+INDEX(wtw_in,MATCH(T346,atts,0),MATCH(C352,segs,0))++INDEX(wtw_in,MATCH(T347,atts,0),MATCH(C352,segs,0)))</f>
        <v>56.191713</v>
      </c>
      <c r="U352" s="4">
        <f ca="1">IF(U348="yes",INDEX(wtw_in,MATCH("no1",atts,0),MATCH(C352,segs,0)),INDEX(wtw_in,MATCH(U344,atts,0),MATCH(C352,segs,0))+INDEX(wtw_in,MATCH(U345,atts,0),MATCH(C352,segs,0))+INDEX(wtw_in,MATCH(U346,atts,0),MATCH(C352,segs,0))++INDEX(wtw_in,MATCH(U347,atts,0),MATCH(C352,segs,0)))</f>
        <v>56.191713</v>
      </c>
      <c r="V352" s="4">
        <f ca="1">IF(V348="yes",INDEX(wtw_in,MATCH("no1",atts,0),MATCH(C352,segs,0)),INDEX(wtw_in,MATCH(V344,atts,0),MATCH(C352,segs,0))+INDEX(wtw_in,MATCH(V345,atts,0),MATCH(C352,segs,0))+INDEX(wtw_in,MATCH(V346,atts,0),MATCH(C352,segs,0))++INDEX(wtw_in,MATCH(V347,atts,0),MATCH(C352,segs,0)))</f>
        <v>56.191713</v>
      </c>
      <c r="W352" s="4">
        <f ca="1">IF(W348="yes",INDEX(wtw_in,MATCH("no1",atts,0),MATCH(C352,segs,0)),INDEX(wtw_in,MATCH(W344,atts,0),MATCH(C352,segs,0))+INDEX(wtw_in,MATCH(W345,atts,0),MATCH(C352,segs,0))+INDEX(wtw_in,MATCH(W346,atts,0),MATCH(C352,segs,0))++INDEX(wtw_in,MATCH(W347,atts,0),MATCH(C352,segs,0)))</f>
        <v>56.191713</v>
      </c>
      <c r="X352" s="4">
        <f ca="1">IF(X348="yes",INDEX(wtw_in,MATCH("no1",atts,0),MATCH(C352,segs,0)),INDEX(wtw_in,MATCH(X344,atts,0),MATCH(C352,segs,0))+INDEX(wtw_in,MATCH(X345,atts,0),MATCH(C352,segs,0))+INDEX(wtw_in,MATCH(X346,atts,0),MATCH(C352,segs,0))++INDEX(wtw_in,MATCH(X347,atts,0),MATCH(C352,segs,0)))</f>
        <v>56.191713</v>
      </c>
      <c r="Y352" s="4">
        <f ca="1">IF(Y348="yes",INDEX(wtw_in,MATCH("no1",atts,0),MATCH(C352,segs,0)),INDEX(wtw_in,MATCH(Y344,atts,0),MATCH(C352,segs,0))+INDEX(wtw_in,MATCH(Y345,atts,0),MATCH(C352,segs,0))+INDEX(wtw_in,MATCH(Y346,atts,0),MATCH(C352,segs,0))++INDEX(wtw_in,MATCH(Y347,atts,0),MATCH(C352,segs,0)))</f>
        <v>56.191713</v>
      </c>
      <c r="Z352" s="4">
        <f ca="1">IF(Z348="yes",INDEX(wtw_in,MATCH("no1",atts,0),MATCH(C352,segs,0)),INDEX(wtw_in,MATCH(Z344,atts,0),MATCH(C352,segs,0))+INDEX(wtw_in,MATCH(Z345,atts,0),MATCH(C352,segs,0))+INDEX(wtw_in,MATCH(Z346,atts,0),MATCH(C352,segs,0))++INDEX(wtw_in,MATCH(Z347,atts,0),MATCH(C352,segs,0)))</f>
        <v>56.191713</v>
      </c>
      <c r="AA352" s="30">
        <f ca="1">IF(AA348="yes",INDEX(wtw_in,MATCH("no1",atts,0),MATCH(C352,segs,0)),INDEX(wtw_in,MATCH(AA344,atts,0),MATCH(C352,segs,0))+INDEX(wtw_in,MATCH(AA345,atts,0),MATCH(C352,segs,0))+INDEX(wtw_in,MATCH(AA346,atts,0),MATCH(C352,segs,0))++INDEX(wtw_in,MATCH(AA347,atts,0),MATCH(C352,segs,0)))</f>
        <v>56.191713</v>
      </c>
      <c r="AB352" s="204"/>
      <c r="AD352" s="18" t="s">
        <v>37</v>
      </c>
      <c r="AE352" s="122">
        <f>AD341</f>
        <v>3</v>
      </c>
      <c r="AF352" s="122" t="str">
        <f>AD342</f>
        <v>shop1834</v>
      </c>
      <c r="AG352" s="210"/>
      <c r="AH352" s="122"/>
      <c r="AI352" s="13"/>
      <c r="AJ352" s="40">
        <f ca="1">IF(AJ348="yes",INDEX(wtw_in,MATCH("no1",atts,0),MATCH(AF352,segs,0)),INDEX(wtw_in,MATCH(AJ344,atts,0),MATCH(AF352,segs,0))+INDEX(wtw_in,MATCH(AJ345,atts,0),MATCH(AF352,segs,0))+INDEX(wtw_in,MATCH(AJ346,atts,0),MATCH(AF352,segs,0))++INDEX(wtw_in,MATCH(AJ347,atts,0),MATCH(AF352,segs,0)))</f>
        <v>57.776381999999998</v>
      </c>
      <c r="AK352" s="4">
        <f ca="1">IF(AK348="yes",INDEX(wtw_in,MATCH("no1",atts,0),MATCH(AF352,segs,0)),INDEX(wtw_in,MATCH(AK344,atts,0),MATCH(AF352,segs,0))+INDEX(wtw_in,MATCH(AK345,atts,0),MATCH(AF352,segs,0))+INDEX(wtw_in,MATCH(AK346,atts,0),MATCH(AF352,segs,0))++INDEX(wtw_in,MATCH(AK347,atts,0),MATCH(AF352,segs,0)))</f>
        <v>57.776381999999998</v>
      </c>
      <c r="AL352" s="4">
        <f ca="1">IF(AL348="yes",INDEX(wtw_in,MATCH("no1",atts,0),MATCH(AF352,segs,0)),INDEX(wtw_in,MATCH(AL344,atts,0),MATCH(AF352,segs,0))+INDEX(wtw_in,MATCH(AL345,atts,0),MATCH(AF352,segs,0))+INDEX(wtw_in,MATCH(AL346,atts,0),MATCH(AF352,segs,0))++INDEX(wtw_in,MATCH(AL347,atts,0),MATCH(AF352,segs,0)))</f>
        <v>57.776381999999998</v>
      </c>
      <c r="AM352" s="4">
        <f ca="1">IF(AM348="yes",INDEX(wtw_in,MATCH("no1",atts,0),MATCH(AF352,segs,0)),INDEX(wtw_in,MATCH(AM344,atts,0),MATCH(AF352,segs,0))+INDEX(wtw_in,MATCH(AM345,atts,0),MATCH(AF352,segs,0))+INDEX(wtw_in,MATCH(AM346,atts,0),MATCH(AF352,segs,0))++INDEX(wtw_in,MATCH(AM347,atts,0),MATCH(AF352,segs,0)))</f>
        <v>57.776381999999998</v>
      </c>
      <c r="AN352" s="4">
        <f ca="1">IF(AN348="yes",INDEX(wtw_in,MATCH("no1",atts,0),MATCH(AF352,segs,0)),INDEX(wtw_in,MATCH(AN344,atts,0),MATCH(AF352,segs,0))+INDEX(wtw_in,MATCH(AN345,atts,0),MATCH(AF352,segs,0))+INDEX(wtw_in,MATCH(AN346,atts,0),MATCH(AF352,segs,0))++INDEX(wtw_in,MATCH(AN347,atts,0),MATCH(AF352,segs,0)))</f>
        <v>57.776381999999998</v>
      </c>
      <c r="AO352" s="4">
        <f ca="1">IF(AO348="yes",INDEX(wtw_in,MATCH("no1",atts,0),MATCH(AF352,segs,0)),INDEX(wtw_in,MATCH(AO344,atts,0),MATCH(AF352,segs,0))+INDEX(wtw_in,MATCH(AO345,atts,0),MATCH(AF352,segs,0))+INDEX(wtw_in,MATCH(AO346,atts,0),MATCH(AF352,segs,0))++INDEX(wtw_in,MATCH(AO347,atts,0),MATCH(AF352,segs,0)))</f>
        <v>57.776381999999998</v>
      </c>
      <c r="AP352" s="4">
        <f ca="1">IF(AP348="yes",INDEX(wtw_in,MATCH("no1",atts,0),MATCH(AF352,segs,0)),INDEX(wtw_in,MATCH(AP344,atts,0),MATCH(AF352,segs,0))+INDEX(wtw_in,MATCH(AP345,atts,0),MATCH(AF352,segs,0))+INDEX(wtw_in,MATCH(AP346,atts,0),MATCH(AF352,segs,0))++INDEX(wtw_in,MATCH(AP347,atts,0),MATCH(AF352,segs,0)))</f>
        <v>57.776381999999998</v>
      </c>
      <c r="AQ352" s="4">
        <f ca="1">IF(AQ348="yes",INDEX(wtw_in,MATCH("no1",atts,0),MATCH(AF352,segs,0)),INDEX(wtw_in,MATCH(AQ344,atts,0),MATCH(AF352,segs,0))+INDEX(wtw_in,MATCH(AQ345,atts,0),MATCH(AF352,segs,0))+INDEX(wtw_in,MATCH(AQ346,atts,0),MATCH(AF352,segs,0))++INDEX(wtw_in,MATCH(AQ347,atts,0),MATCH(AF352,segs,0)))</f>
        <v>57.776381999999998</v>
      </c>
      <c r="AR352" s="4">
        <f ca="1">IF(AR348="yes",INDEX(wtw_in,MATCH("no1",atts,0),MATCH(AF352,segs,0)),INDEX(wtw_in,MATCH(AR344,atts,0),MATCH(AF352,segs,0))+INDEX(wtw_in,MATCH(AR345,atts,0),MATCH(AF352,segs,0))+INDEX(wtw_in,MATCH(AR346,atts,0),MATCH(AF352,segs,0))++INDEX(wtw_in,MATCH(AR347,atts,0),MATCH(AF352,segs,0)))</f>
        <v>57.776381999999998</v>
      </c>
      <c r="AS352" s="4">
        <f ca="1">IF(AS348="yes",INDEX(wtw_in,MATCH("no1",atts,0),MATCH(AF352,segs,0)),INDEX(wtw_in,MATCH(AS344,atts,0),MATCH(AF352,segs,0))+INDEX(wtw_in,MATCH(AS345,atts,0),MATCH(AF352,segs,0))+INDEX(wtw_in,MATCH(AS346,atts,0),MATCH(AF352,segs,0))++INDEX(wtw_in,MATCH(AS347,atts,0),MATCH(AF352,segs,0)))</f>
        <v>57.776381999999998</v>
      </c>
      <c r="AT352" s="4">
        <f ca="1">IF(AT348="yes",INDEX(wtw_in,MATCH("no1",atts,0),MATCH(AF352,segs,0)),INDEX(wtw_in,MATCH(AT344,atts,0),MATCH(AF352,segs,0))+INDEX(wtw_in,MATCH(AT345,atts,0),MATCH(AF352,segs,0))+INDEX(wtw_in,MATCH(AT346,atts,0),MATCH(AF352,segs,0))++INDEX(wtw_in,MATCH(AT347,atts,0),MATCH(AF352,segs,0)))</f>
        <v>57.776381999999998</v>
      </c>
      <c r="AU352" s="4">
        <f ca="1">IF(AU348="yes",INDEX(wtw_in,MATCH("no1",atts,0),MATCH(AF352,segs,0)),INDEX(wtw_in,MATCH(AU344,atts,0),MATCH(AF352,segs,0))+INDEX(wtw_in,MATCH(AU345,atts,0),MATCH(AF352,segs,0))+INDEX(wtw_in,MATCH(AU346,atts,0),MATCH(AF352,segs,0))++INDEX(wtw_in,MATCH(AU347,atts,0),MATCH(AF352,segs,0)))</f>
        <v>57.776381999999998</v>
      </c>
      <c r="AV352" s="4">
        <f ca="1">IF(AV348="yes",INDEX(wtw_in,MATCH("no1",atts,0),MATCH(AF352,segs,0)),INDEX(wtw_in,MATCH(AV344,atts,0),MATCH(AF352,segs,0))+INDEX(wtw_in,MATCH(AV345,atts,0),MATCH(AF352,segs,0))+INDEX(wtw_in,MATCH(AV346,atts,0),MATCH(AF352,segs,0))++INDEX(wtw_in,MATCH(AV347,atts,0),MATCH(AF352,segs,0)))</f>
        <v>57.776381999999998</v>
      </c>
      <c r="AW352" s="4">
        <f ca="1">IF(AW348="yes",INDEX(wtw_in,MATCH("no1",atts,0),MATCH(AF352,segs,0)),INDEX(wtw_in,MATCH(AW344,atts,0),MATCH(AF352,segs,0))+INDEX(wtw_in,MATCH(AW345,atts,0),MATCH(AF352,segs,0))+INDEX(wtw_in,MATCH(AW346,atts,0),MATCH(AF352,segs,0))++INDEX(wtw_in,MATCH(AW347,atts,0),MATCH(AF352,segs,0)))</f>
        <v>57.776381999999998</v>
      </c>
      <c r="AX352" s="4">
        <f ca="1">IF(AX348="yes",INDEX(wtw_in,MATCH("no1",atts,0),MATCH(AF352,segs,0)),INDEX(wtw_in,MATCH(AX344,atts,0),MATCH(AF352,segs,0))+INDEX(wtw_in,MATCH(AX345,atts,0),MATCH(AF352,segs,0))+INDEX(wtw_in,MATCH(AX346,atts,0),MATCH(AF352,segs,0))++INDEX(wtw_in,MATCH(AX347,atts,0),MATCH(AF352,segs,0)))</f>
        <v>57.776381999999998</v>
      </c>
      <c r="AY352" s="4">
        <f ca="1">IF(AY348="yes",INDEX(wtw_in,MATCH("no1",atts,0),MATCH(AF352,segs,0)),INDEX(wtw_in,MATCH(AY344,atts,0),MATCH(AF352,segs,0))+INDEX(wtw_in,MATCH(AY345,atts,0),MATCH(AF352,segs,0))+INDEX(wtw_in,MATCH(AY346,atts,0),MATCH(AF352,segs,0))++INDEX(wtw_in,MATCH(AY347,atts,0),MATCH(AF352,segs,0)))</f>
        <v>57.776381999999998</v>
      </c>
      <c r="AZ352" s="4">
        <f ca="1">IF(AZ348="yes",INDEX(wtw_in,MATCH("no1",atts,0),MATCH(AF352,segs,0)),INDEX(wtw_in,MATCH(AZ344,atts,0),MATCH(AF352,segs,0))+INDEX(wtw_in,MATCH(AZ345,atts,0),MATCH(AF352,segs,0))+INDEX(wtw_in,MATCH(AZ346,atts,0),MATCH(AF352,segs,0))++INDEX(wtw_in,MATCH(AZ347,atts,0),MATCH(AF352,segs,0)))</f>
        <v>57.776381999999998</v>
      </c>
      <c r="BA352" s="4">
        <f ca="1">IF(BA348="yes",INDEX(wtw_in,MATCH("no1",atts,0),MATCH(AF352,segs,0)),INDEX(wtw_in,MATCH(BA344,atts,0),MATCH(AF352,segs,0))+INDEX(wtw_in,MATCH(BA345,atts,0),MATCH(AF352,segs,0))+INDEX(wtw_in,MATCH(BA346,atts,0),MATCH(AF352,segs,0))++INDEX(wtw_in,MATCH(BA347,atts,0),MATCH(AF352,segs,0)))</f>
        <v>57.776381999999998</v>
      </c>
      <c r="BB352" s="4">
        <f ca="1">IF(BB348="yes",INDEX(wtw_in,MATCH("no1",atts,0),MATCH(AF352,segs,0)),INDEX(wtw_in,MATCH(BB344,atts,0),MATCH(AF352,segs,0))+INDEX(wtw_in,MATCH(BB345,atts,0),MATCH(AF352,segs,0))+INDEX(wtw_in,MATCH(BB346,atts,0),MATCH(AF352,segs,0))++INDEX(wtw_in,MATCH(BB347,atts,0),MATCH(AF352,segs,0)))</f>
        <v>57.776381999999998</v>
      </c>
      <c r="BC352" s="4">
        <f ca="1">IF(BC348="yes",INDEX(wtw_in,MATCH("no1",atts,0),MATCH(AF352,segs,0)),INDEX(wtw_in,MATCH(BC344,atts,0),MATCH(AF352,segs,0))+INDEX(wtw_in,MATCH(BC345,atts,0),MATCH(AF352,segs,0))+INDEX(wtw_in,MATCH(BC346,atts,0),MATCH(AF352,segs,0))++INDEX(wtw_in,MATCH(BC347,atts,0),MATCH(AF352,segs,0)))</f>
        <v>57.776381999999998</v>
      </c>
      <c r="BD352" s="30">
        <f ca="1">IF(BD348="yes",INDEX(wtw_in,MATCH("no1",atts,0),MATCH(AF352,segs,0)),INDEX(wtw_in,MATCH(BD344,atts,0),MATCH(AF352,segs,0))+INDEX(wtw_in,MATCH(BD345,atts,0),MATCH(AF352,segs,0))+INDEX(wtw_in,MATCH(BD346,atts,0),MATCH(AF352,segs,0))++INDEX(wtw_in,MATCH(BD347,atts,0),MATCH(AF352,segs,0)))</f>
        <v>57.776381999999998</v>
      </c>
      <c r="BE352" s="204"/>
      <c r="BG352" s="18" t="s">
        <v>37</v>
      </c>
      <c r="BH352" s="122">
        <f>BG341</f>
        <v>3</v>
      </c>
      <c r="BI352" s="122" t="str">
        <f>BG342</f>
        <v>lei1834</v>
      </c>
      <c r="BJ352" s="210"/>
      <c r="BK352" s="122"/>
      <c r="BL352" s="13"/>
      <c r="BM352" s="40">
        <f ca="1">IF(BM348="yes",INDEX(wtw_in,MATCH("no1",atts,0),MATCH(BI352,segs,0)),INDEX(wtw_in,MATCH(BM344,atts,0),MATCH(BI352,segs,0))+INDEX(wtw_in,MATCH(BM345,atts,0),MATCH(BI352,segs,0))+INDEX(wtw_in,MATCH(BM346,atts,0),MATCH(BI352,segs,0))++INDEX(wtw_in,MATCH(BM347,atts,0),MATCH(BI352,segs,0)))</f>
        <v>55.238433999999998</v>
      </c>
      <c r="BN352" s="4">
        <f ca="1">IF(BN348="yes",INDEX(wtw_in,MATCH("no1",atts,0),MATCH(BI352,segs,0)),INDEX(wtw_in,MATCH(BN344,atts,0),MATCH(BI352,segs,0))+INDEX(wtw_in,MATCH(BN345,atts,0),MATCH(BI352,segs,0))+INDEX(wtw_in,MATCH(BN346,atts,0),MATCH(BI352,segs,0))++INDEX(wtw_in,MATCH(BN347,atts,0),MATCH(BI352,segs,0)))</f>
        <v>55.238433999999998</v>
      </c>
      <c r="BO352" s="4">
        <f ca="1">IF(BO348="yes",INDEX(wtw_in,MATCH("no1",atts,0),MATCH(BI352,segs,0)),INDEX(wtw_in,MATCH(BO344,atts,0),MATCH(BI352,segs,0))+INDEX(wtw_in,MATCH(BO345,atts,0),MATCH(BI352,segs,0))+INDEX(wtw_in,MATCH(BO346,atts,0),MATCH(BI352,segs,0))++INDEX(wtw_in,MATCH(BO347,atts,0),MATCH(BI352,segs,0)))</f>
        <v>55.238433999999998</v>
      </c>
      <c r="BP352" s="4">
        <f ca="1">IF(BP348="yes",INDEX(wtw_in,MATCH("no1",atts,0),MATCH(BI352,segs,0)),INDEX(wtw_in,MATCH(BP344,atts,0),MATCH(BI352,segs,0))+INDEX(wtw_in,MATCH(BP345,atts,0),MATCH(BI352,segs,0))+INDEX(wtw_in,MATCH(BP346,atts,0),MATCH(BI352,segs,0))++INDEX(wtw_in,MATCH(BP347,atts,0),MATCH(BI352,segs,0)))</f>
        <v>55.238433999999998</v>
      </c>
      <c r="BQ352" s="4">
        <f ca="1">IF(BQ348="yes",INDEX(wtw_in,MATCH("no1",atts,0),MATCH(BI352,segs,0)),INDEX(wtw_in,MATCH(BQ344,atts,0),MATCH(BI352,segs,0))+INDEX(wtw_in,MATCH(BQ345,atts,0),MATCH(BI352,segs,0))+INDEX(wtw_in,MATCH(BQ346,atts,0),MATCH(BI352,segs,0))++INDEX(wtw_in,MATCH(BQ347,atts,0),MATCH(BI352,segs,0)))</f>
        <v>55.238433999999998</v>
      </c>
      <c r="BR352" s="4">
        <f ca="1">IF(BR348="yes",INDEX(wtw_in,MATCH("no1",atts,0),MATCH(BI352,segs,0)),INDEX(wtw_in,MATCH(BR344,atts,0),MATCH(BI352,segs,0))+INDEX(wtw_in,MATCH(BR345,atts,0),MATCH(BI352,segs,0))+INDEX(wtw_in,MATCH(BR346,atts,0),MATCH(BI352,segs,0))++INDEX(wtw_in,MATCH(BR347,atts,0),MATCH(BI352,segs,0)))</f>
        <v>55.238433999999998</v>
      </c>
      <c r="BS352" s="4">
        <f ca="1">IF(BS348="yes",INDEX(wtw_in,MATCH("no1",atts,0),MATCH(BI352,segs,0)),INDEX(wtw_in,MATCH(BS344,atts,0),MATCH(BI352,segs,0))+INDEX(wtw_in,MATCH(BS345,atts,0),MATCH(BI352,segs,0))+INDEX(wtw_in,MATCH(BS346,atts,0),MATCH(BI352,segs,0))++INDEX(wtw_in,MATCH(BS347,atts,0),MATCH(BI352,segs,0)))</f>
        <v>55.238433999999998</v>
      </c>
      <c r="BT352" s="4">
        <f ca="1">IF(BT348="yes",INDEX(wtw_in,MATCH("no1",atts,0),MATCH(BI352,segs,0)),INDEX(wtw_in,MATCH(BT344,atts,0),MATCH(BI352,segs,0))+INDEX(wtw_in,MATCH(BT345,atts,0),MATCH(BI352,segs,0))+INDEX(wtw_in,MATCH(BT346,atts,0),MATCH(BI352,segs,0))++INDEX(wtw_in,MATCH(BT347,atts,0),MATCH(BI352,segs,0)))</f>
        <v>55.238433999999998</v>
      </c>
      <c r="BU352" s="4">
        <f ca="1">IF(BU348="yes",INDEX(wtw_in,MATCH("no1",atts,0),MATCH(BI352,segs,0)),INDEX(wtw_in,MATCH(BU344,atts,0),MATCH(BI352,segs,0))+INDEX(wtw_in,MATCH(BU345,atts,0),MATCH(BI352,segs,0))+INDEX(wtw_in,MATCH(BU346,atts,0),MATCH(BI352,segs,0))++INDEX(wtw_in,MATCH(BU347,atts,0),MATCH(BI352,segs,0)))</f>
        <v>55.238433999999998</v>
      </c>
      <c r="BV352" s="4">
        <f ca="1">IF(BV348="yes",INDEX(wtw_in,MATCH("no1",atts,0),MATCH(BI352,segs,0)),INDEX(wtw_in,MATCH(BV344,atts,0),MATCH(BI352,segs,0))+INDEX(wtw_in,MATCH(BV345,atts,0),MATCH(BI352,segs,0))+INDEX(wtw_in,MATCH(BV346,atts,0),MATCH(BI352,segs,0))++INDEX(wtw_in,MATCH(BV347,atts,0),MATCH(BI352,segs,0)))</f>
        <v>55.238433999999998</v>
      </c>
      <c r="BW352" s="4">
        <f ca="1">IF(BW348="yes",INDEX(wtw_in,MATCH("no1",atts,0),MATCH(BI352,segs,0)),INDEX(wtw_in,MATCH(BW344,atts,0),MATCH(BI352,segs,0))+INDEX(wtw_in,MATCH(BW345,atts,0),MATCH(BI352,segs,0))+INDEX(wtw_in,MATCH(BW346,atts,0),MATCH(BI352,segs,0))++INDEX(wtw_in,MATCH(BW347,atts,0),MATCH(BI352,segs,0)))</f>
        <v>55.238433999999998</v>
      </c>
      <c r="BX352" s="4">
        <f ca="1">IF(BX348="yes",INDEX(wtw_in,MATCH("no1",atts,0),MATCH(BI352,segs,0)),INDEX(wtw_in,MATCH(BX344,atts,0),MATCH(BI352,segs,0))+INDEX(wtw_in,MATCH(BX345,atts,0),MATCH(BI352,segs,0))+INDEX(wtw_in,MATCH(BX346,atts,0),MATCH(BI352,segs,0))++INDEX(wtw_in,MATCH(BX347,atts,0),MATCH(BI352,segs,0)))</f>
        <v>55.238433999999998</v>
      </c>
      <c r="BY352" s="4">
        <f ca="1">IF(BY348="yes",INDEX(wtw_in,MATCH("no1",atts,0),MATCH(BI352,segs,0)),INDEX(wtw_in,MATCH(BY344,atts,0),MATCH(BI352,segs,0))+INDEX(wtw_in,MATCH(BY345,atts,0),MATCH(BI352,segs,0))+INDEX(wtw_in,MATCH(BY346,atts,0),MATCH(BI352,segs,0))++INDEX(wtw_in,MATCH(BY347,atts,0),MATCH(BI352,segs,0)))</f>
        <v>55.238433999999998</v>
      </c>
      <c r="BZ352" s="4">
        <f ca="1">IF(BZ348="yes",INDEX(wtw_in,MATCH("no1",atts,0),MATCH(BI352,segs,0)),INDEX(wtw_in,MATCH(BZ344,atts,0),MATCH(BI352,segs,0))+INDEX(wtw_in,MATCH(BZ345,atts,0),MATCH(BI352,segs,0))+INDEX(wtw_in,MATCH(BZ346,atts,0),MATCH(BI352,segs,0))++INDEX(wtw_in,MATCH(BZ347,atts,0),MATCH(BI352,segs,0)))</f>
        <v>55.238433999999998</v>
      </c>
      <c r="CA352" s="4">
        <f ca="1">IF(CA348="yes",INDEX(wtw_in,MATCH("no1",atts,0),MATCH(BI352,segs,0)),INDEX(wtw_in,MATCH(CA344,atts,0),MATCH(BI352,segs,0))+INDEX(wtw_in,MATCH(CA345,atts,0),MATCH(BI352,segs,0))+INDEX(wtw_in,MATCH(CA346,atts,0),MATCH(BI352,segs,0))++INDEX(wtw_in,MATCH(CA347,atts,0),MATCH(BI352,segs,0)))</f>
        <v>55.238433999999998</v>
      </c>
      <c r="CB352" s="4">
        <f ca="1">IF(CB348="yes",INDEX(wtw_in,MATCH("no1",atts,0),MATCH(BI352,segs,0)),INDEX(wtw_in,MATCH(CB344,atts,0),MATCH(BI352,segs,0))+INDEX(wtw_in,MATCH(CB345,atts,0),MATCH(BI352,segs,0))+INDEX(wtw_in,MATCH(CB346,atts,0),MATCH(BI352,segs,0))++INDEX(wtw_in,MATCH(CB347,atts,0),MATCH(BI352,segs,0)))</f>
        <v>55.238433999999998</v>
      </c>
      <c r="CC352" s="4">
        <f ca="1">IF(CC348="yes",INDEX(wtw_in,MATCH("no1",atts,0),MATCH(BI352,segs,0)),INDEX(wtw_in,MATCH(CC344,atts,0),MATCH(BI352,segs,0))+INDEX(wtw_in,MATCH(CC345,atts,0),MATCH(BI352,segs,0))+INDEX(wtw_in,MATCH(CC346,atts,0),MATCH(BI352,segs,0))++INDEX(wtw_in,MATCH(CC347,atts,0),MATCH(BI352,segs,0)))</f>
        <v>55.238433999999998</v>
      </c>
      <c r="CD352" s="4">
        <f ca="1">IF(CD348="yes",INDEX(wtw_in,MATCH("no1",atts,0),MATCH(BI352,segs,0)),INDEX(wtw_in,MATCH(CD344,atts,0),MATCH(BI352,segs,0))+INDEX(wtw_in,MATCH(CD345,atts,0),MATCH(BI352,segs,0))+INDEX(wtw_in,MATCH(CD346,atts,0),MATCH(BI352,segs,0))++INDEX(wtw_in,MATCH(CD347,atts,0),MATCH(BI352,segs,0)))</f>
        <v>55.238433999999998</v>
      </c>
      <c r="CE352" s="4">
        <f ca="1">IF(CE348="yes",INDEX(wtw_in,MATCH("no1",atts,0),MATCH(BI352,segs,0)),INDEX(wtw_in,MATCH(CE344,atts,0),MATCH(BI352,segs,0))+INDEX(wtw_in,MATCH(CE345,atts,0),MATCH(BI352,segs,0))+INDEX(wtw_in,MATCH(CE346,atts,0),MATCH(BI352,segs,0))++INDEX(wtw_in,MATCH(CE347,atts,0),MATCH(BI352,segs,0)))</f>
        <v>55.238433999999998</v>
      </c>
      <c r="CF352" s="4">
        <f ca="1">IF(CF348="yes",INDEX(wtw_in,MATCH("no1",atts,0),MATCH(BI352,segs,0)),INDEX(wtw_in,MATCH(CF344,atts,0),MATCH(BI352,segs,0))+INDEX(wtw_in,MATCH(CF345,atts,0),MATCH(BI352,segs,0))+INDEX(wtw_in,MATCH(CF346,atts,0),MATCH(BI352,segs,0))++INDEX(wtw_in,MATCH(CF347,atts,0),MATCH(BI352,segs,0)))</f>
        <v>55.238433999999998</v>
      </c>
      <c r="CG352" s="30">
        <f ca="1">IF(CG348="yes",INDEX(wtw_in,MATCH("no1",atts,0),MATCH(BI352,segs,0)),INDEX(wtw_in,MATCH(CG344,atts,0),MATCH(BI352,segs,0))+INDEX(wtw_in,MATCH(CG345,atts,0),MATCH(BI352,segs,0))+INDEX(wtw_in,MATCH(CG346,atts,0),MATCH(BI352,segs,0))++INDEX(wtw_in,MATCH(CG347,atts,0),MATCH(BI352,segs,0)))</f>
        <v>55.238433999999998</v>
      </c>
      <c r="CH352" s="204"/>
      <c r="CJ352" s="18" t="s">
        <v>37</v>
      </c>
      <c r="CK352" s="122">
        <f>CJ341</f>
        <v>3</v>
      </c>
      <c r="CL352" s="122" t="str">
        <f>CJ342</f>
        <v>work3564</v>
      </c>
      <c r="CM352" s="210"/>
      <c r="CN352" s="122"/>
      <c r="CO352" s="13"/>
      <c r="CP352" s="40">
        <f ca="1">IF(CP348="yes",INDEX(wtw_in,MATCH("no1",atts,0),MATCH(CL352,segs,0)),INDEX(wtw_in,MATCH(CP344,atts,0),MATCH(CL352,segs,0))+INDEX(wtw_in,MATCH(CP345,atts,0),MATCH(CL352,segs,0))+INDEX(wtw_in,MATCH(CP346,atts,0),MATCH(CL352,segs,0))++INDEX(wtw_in,MATCH(CP347,atts,0),MATCH(CL352,segs,0)))</f>
        <v>56.205467000000006</v>
      </c>
      <c r="CQ352" s="4">
        <f ca="1">IF(CQ348="yes",INDEX(wtw_in,MATCH("no1",atts,0),MATCH(CL352,segs,0)),INDEX(wtw_in,MATCH(CQ344,atts,0),MATCH(CL352,segs,0))+INDEX(wtw_in,MATCH(CQ345,atts,0),MATCH(CL352,segs,0))+INDEX(wtw_in,MATCH(CQ346,atts,0),MATCH(CL352,segs,0))++INDEX(wtw_in,MATCH(CQ347,atts,0),MATCH(CL352,segs,0)))</f>
        <v>56.205467000000006</v>
      </c>
      <c r="CR352" s="4">
        <f ca="1">IF(CR348="yes",INDEX(wtw_in,MATCH("no1",atts,0),MATCH(CL352,segs,0)),INDEX(wtw_in,MATCH(CR344,atts,0),MATCH(CL352,segs,0))+INDEX(wtw_in,MATCH(CR345,atts,0),MATCH(CL352,segs,0))+INDEX(wtw_in,MATCH(CR346,atts,0),MATCH(CL352,segs,0))++INDEX(wtw_in,MATCH(CR347,atts,0),MATCH(CL352,segs,0)))</f>
        <v>56.205467000000006</v>
      </c>
      <c r="CS352" s="4">
        <f ca="1">IF(CS348="yes",INDEX(wtw_in,MATCH("no1",atts,0),MATCH(CL352,segs,0)),INDEX(wtw_in,MATCH(CS344,atts,0),MATCH(CL352,segs,0))+INDEX(wtw_in,MATCH(CS345,atts,0),MATCH(CL352,segs,0))+INDEX(wtw_in,MATCH(CS346,atts,0),MATCH(CL352,segs,0))++INDEX(wtw_in,MATCH(CS347,atts,0),MATCH(CL352,segs,0)))</f>
        <v>56.205467000000006</v>
      </c>
      <c r="CT352" s="4">
        <f ca="1">IF(CT348="yes",INDEX(wtw_in,MATCH("no1",atts,0),MATCH(CL352,segs,0)),INDEX(wtw_in,MATCH(CT344,atts,0),MATCH(CL352,segs,0))+INDEX(wtw_in,MATCH(CT345,atts,0),MATCH(CL352,segs,0))+INDEX(wtw_in,MATCH(CT346,atts,0),MATCH(CL352,segs,0))++INDEX(wtw_in,MATCH(CT347,atts,0),MATCH(CL352,segs,0)))</f>
        <v>56.205467000000006</v>
      </c>
      <c r="CU352" s="4">
        <f ca="1">IF(CU348="yes",INDEX(wtw_in,MATCH("no1",atts,0),MATCH(CL352,segs,0)),INDEX(wtw_in,MATCH(CU344,atts,0),MATCH(CL352,segs,0))+INDEX(wtw_in,MATCH(CU345,atts,0),MATCH(CL352,segs,0))+INDEX(wtw_in,MATCH(CU346,atts,0),MATCH(CL352,segs,0))++INDEX(wtw_in,MATCH(CU347,atts,0),MATCH(CL352,segs,0)))</f>
        <v>56.205467000000006</v>
      </c>
      <c r="CV352" s="4">
        <f ca="1">IF(CV348="yes",INDEX(wtw_in,MATCH("no1",atts,0),MATCH(CL352,segs,0)),INDEX(wtw_in,MATCH(CV344,atts,0),MATCH(CL352,segs,0))+INDEX(wtw_in,MATCH(CV345,atts,0),MATCH(CL352,segs,0))+INDEX(wtw_in,MATCH(CV346,atts,0),MATCH(CL352,segs,0))++INDEX(wtw_in,MATCH(CV347,atts,0),MATCH(CL352,segs,0)))</f>
        <v>56.205467000000006</v>
      </c>
      <c r="CW352" s="4">
        <f ca="1">IF(CW348="yes",INDEX(wtw_in,MATCH("no1",atts,0),MATCH(CL352,segs,0)),INDEX(wtw_in,MATCH(CW344,atts,0),MATCH(CL352,segs,0))+INDEX(wtw_in,MATCH(CW345,atts,0),MATCH(CL352,segs,0))+INDEX(wtw_in,MATCH(CW346,atts,0),MATCH(CL352,segs,0))++INDEX(wtw_in,MATCH(CW347,atts,0),MATCH(CL352,segs,0)))</f>
        <v>56.205467000000006</v>
      </c>
      <c r="CX352" s="4">
        <f ca="1">IF(CX348="yes",INDEX(wtw_in,MATCH("no1",atts,0),MATCH(CL352,segs,0)),INDEX(wtw_in,MATCH(CX344,atts,0),MATCH(CL352,segs,0))+INDEX(wtw_in,MATCH(CX345,atts,0),MATCH(CL352,segs,0))+INDEX(wtw_in,MATCH(CX346,atts,0),MATCH(CL352,segs,0))++INDEX(wtw_in,MATCH(CX347,atts,0),MATCH(CL352,segs,0)))</f>
        <v>56.205467000000006</v>
      </c>
      <c r="CY352" s="4">
        <f ca="1">IF(CY348="yes",INDEX(wtw_in,MATCH("no1",atts,0),MATCH(CL352,segs,0)),INDEX(wtw_in,MATCH(CY344,atts,0),MATCH(CL352,segs,0))+INDEX(wtw_in,MATCH(CY345,atts,0),MATCH(CL352,segs,0))+INDEX(wtw_in,MATCH(CY346,atts,0),MATCH(CL352,segs,0))++INDEX(wtw_in,MATCH(CY347,atts,0),MATCH(CL352,segs,0)))</f>
        <v>56.205467000000006</v>
      </c>
      <c r="CZ352" s="4">
        <f ca="1">IF(CZ348="yes",INDEX(wtw_in,MATCH("no1",atts,0),MATCH(CL352,segs,0)),INDEX(wtw_in,MATCH(CZ344,atts,0),MATCH(CL352,segs,0))+INDEX(wtw_in,MATCH(CZ345,atts,0),MATCH(CL352,segs,0))+INDEX(wtw_in,MATCH(CZ346,atts,0),MATCH(CL352,segs,0))++INDEX(wtw_in,MATCH(CZ347,atts,0),MATCH(CL352,segs,0)))</f>
        <v>56.205467000000006</v>
      </c>
      <c r="DA352" s="4">
        <f ca="1">IF(DA348="yes",INDEX(wtw_in,MATCH("no1",atts,0),MATCH(CL352,segs,0)),INDEX(wtw_in,MATCH(DA344,atts,0),MATCH(CL352,segs,0))+INDEX(wtw_in,MATCH(DA345,atts,0),MATCH(CL352,segs,0))+INDEX(wtw_in,MATCH(DA346,atts,0),MATCH(CL352,segs,0))++INDEX(wtw_in,MATCH(DA347,atts,0),MATCH(CL352,segs,0)))</f>
        <v>56.205467000000006</v>
      </c>
      <c r="DB352" s="4">
        <f ca="1">IF(DB348="yes",INDEX(wtw_in,MATCH("no1",atts,0),MATCH(CL352,segs,0)),INDEX(wtw_in,MATCH(DB344,atts,0),MATCH(CL352,segs,0))+INDEX(wtw_in,MATCH(DB345,atts,0),MATCH(CL352,segs,0))+INDEX(wtw_in,MATCH(DB346,atts,0),MATCH(CL352,segs,0))++INDEX(wtw_in,MATCH(DB347,atts,0),MATCH(CL352,segs,0)))</f>
        <v>56.205467000000006</v>
      </c>
      <c r="DC352" s="4">
        <f ca="1">IF(DC348="yes",INDEX(wtw_in,MATCH("no1",atts,0),MATCH(CL352,segs,0)),INDEX(wtw_in,MATCH(DC344,atts,0),MATCH(CL352,segs,0))+INDEX(wtw_in,MATCH(DC345,atts,0),MATCH(CL352,segs,0))+INDEX(wtw_in,MATCH(DC346,atts,0),MATCH(CL352,segs,0))++INDEX(wtw_in,MATCH(DC347,atts,0),MATCH(CL352,segs,0)))</f>
        <v>56.205467000000006</v>
      </c>
      <c r="DD352" s="4">
        <f ca="1">IF(DD348="yes",INDEX(wtw_in,MATCH("no1",atts,0),MATCH(CL352,segs,0)),INDEX(wtw_in,MATCH(DD344,atts,0),MATCH(CL352,segs,0))+INDEX(wtw_in,MATCH(DD345,atts,0),MATCH(CL352,segs,0))+INDEX(wtw_in,MATCH(DD346,atts,0),MATCH(CL352,segs,0))++INDEX(wtw_in,MATCH(DD347,atts,0),MATCH(CL352,segs,0)))</f>
        <v>56.205467000000006</v>
      </c>
      <c r="DE352" s="4">
        <f ca="1">IF(DE348="yes",INDEX(wtw_in,MATCH("no1",atts,0),MATCH(CL352,segs,0)),INDEX(wtw_in,MATCH(DE344,atts,0),MATCH(CL352,segs,0))+INDEX(wtw_in,MATCH(DE345,atts,0),MATCH(CL352,segs,0))+INDEX(wtw_in,MATCH(DE346,atts,0),MATCH(CL352,segs,0))++INDEX(wtw_in,MATCH(DE347,atts,0),MATCH(CL352,segs,0)))</f>
        <v>56.205467000000006</v>
      </c>
      <c r="DF352" s="4">
        <f ca="1">IF(DF348="yes",INDEX(wtw_in,MATCH("no1",atts,0),MATCH(CL352,segs,0)),INDEX(wtw_in,MATCH(DF344,atts,0),MATCH(CL352,segs,0))+INDEX(wtw_in,MATCH(DF345,atts,0),MATCH(CL352,segs,0))+INDEX(wtw_in,MATCH(DF346,atts,0),MATCH(CL352,segs,0))++INDEX(wtw_in,MATCH(DF347,atts,0),MATCH(CL352,segs,0)))</f>
        <v>56.205467000000006</v>
      </c>
      <c r="DG352" s="4">
        <f ca="1">IF(DG348="yes",INDEX(wtw_in,MATCH("no1",atts,0),MATCH(CL352,segs,0)),INDEX(wtw_in,MATCH(DG344,atts,0),MATCH(CL352,segs,0))+INDEX(wtw_in,MATCH(DG345,atts,0),MATCH(CL352,segs,0))+INDEX(wtw_in,MATCH(DG346,atts,0),MATCH(CL352,segs,0))++INDEX(wtw_in,MATCH(DG347,atts,0),MATCH(CL352,segs,0)))</f>
        <v>56.205467000000006</v>
      </c>
      <c r="DH352" s="4">
        <f ca="1">IF(DH348="yes",INDEX(wtw_in,MATCH("no1",atts,0),MATCH(CL352,segs,0)),INDEX(wtw_in,MATCH(DH344,atts,0),MATCH(CL352,segs,0))+INDEX(wtw_in,MATCH(DH345,atts,0),MATCH(CL352,segs,0))+INDEX(wtw_in,MATCH(DH346,atts,0),MATCH(CL352,segs,0))++INDEX(wtw_in,MATCH(DH347,atts,0),MATCH(CL352,segs,0)))</f>
        <v>56.205467000000006</v>
      </c>
      <c r="DI352" s="4">
        <f ca="1">IF(DI348="yes",INDEX(wtw_in,MATCH("no1",atts,0),MATCH(CL352,segs,0)),INDEX(wtw_in,MATCH(DI344,atts,0),MATCH(CL352,segs,0))+INDEX(wtw_in,MATCH(DI345,atts,0),MATCH(CL352,segs,0))+INDEX(wtw_in,MATCH(DI346,atts,0),MATCH(CL352,segs,0))++INDEX(wtw_in,MATCH(DI347,atts,0),MATCH(CL352,segs,0)))</f>
        <v>56.205467000000006</v>
      </c>
      <c r="DJ352" s="30">
        <f ca="1">IF(DJ348="yes",INDEX(wtw_in,MATCH("no1",atts,0),MATCH(CL352,segs,0)),INDEX(wtw_in,MATCH(DJ344,atts,0),MATCH(CL352,segs,0))+INDEX(wtw_in,MATCH(DJ345,atts,0),MATCH(CL352,segs,0))+INDEX(wtw_in,MATCH(DJ346,atts,0),MATCH(CL352,segs,0))++INDEX(wtw_in,MATCH(DJ347,atts,0),MATCH(CL352,segs,0)))</f>
        <v>56.205467000000006</v>
      </c>
      <c r="DK352" s="204"/>
      <c r="DM352" s="18" t="s">
        <v>37</v>
      </c>
      <c r="DN352" s="122">
        <f>DM341</f>
        <v>3</v>
      </c>
      <c r="DO352" s="122" t="str">
        <f>DM342</f>
        <v>shop3564</v>
      </c>
      <c r="DP352" s="210"/>
      <c r="DQ352" s="122"/>
      <c r="DR352" s="13"/>
      <c r="DS352" s="40">
        <f ca="1">IF(DS348="yes",INDEX(wtw_in,MATCH("no1",atts,0),MATCH(DO352,segs,0)),INDEX(wtw_in,MATCH(DS344,atts,0),MATCH(DO352,segs,0))+INDEX(wtw_in,MATCH(DS345,atts,0),MATCH(DO352,segs,0))+INDEX(wtw_in,MATCH(DS346,atts,0),MATCH(DO352,segs,0))++INDEX(wtw_in,MATCH(DS347,atts,0),MATCH(DO352,segs,0)))</f>
        <v>56.363112999999998</v>
      </c>
      <c r="DT352" s="4">
        <f ca="1">IF(DT348="yes",INDEX(wtw_in,MATCH("no1",atts,0),MATCH(DO352,segs,0)),INDEX(wtw_in,MATCH(DT344,atts,0),MATCH(DO352,segs,0))+INDEX(wtw_in,MATCH(DT345,atts,0),MATCH(DO352,segs,0))+INDEX(wtw_in,MATCH(DT346,atts,0),MATCH(DO352,segs,0))++INDEX(wtw_in,MATCH(DT347,atts,0),MATCH(DO352,segs,0)))</f>
        <v>56.363112999999998</v>
      </c>
      <c r="DU352" s="4">
        <f ca="1">IF(DU348="yes",INDEX(wtw_in,MATCH("no1",atts,0),MATCH(DO352,segs,0)),INDEX(wtw_in,MATCH(DU344,atts,0),MATCH(DO352,segs,0))+INDEX(wtw_in,MATCH(DU345,atts,0),MATCH(DO352,segs,0))+INDEX(wtw_in,MATCH(DU346,atts,0),MATCH(DO352,segs,0))++INDEX(wtw_in,MATCH(DU347,atts,0),MATCH(DO352,segs,0)))</f>
        <v>56.363112999999998</v>
      </c>
      <c r="DV352" s="4">
        <f ca="1">IF(DV348="yes",INDEX(wtw_in,MATCH("no1",atts,0),MATCH(DO352,segs,0)),INDEX(wtw_in,MATCH(DV344,atts,0),MATCH(DO352,segs,0))+INDEX(wtw_in,MATCH(DV345,atts,0),MATCH(DO352,segs,0))+INDEX(wtw_in,MATCH(DV346,atts,0),MATCH(DO352,segs,0))++INDEX(wtw_in,MATCH(DV347,atts,0),MATCH(DO352,segs,0)))</f>
        <v>56.363112999999998</v>
      </c>
      <c r="DW352" s="4">
        <f ca="1">IF(DW348="yes",INDEX(wtw_in,MATCH("no1",atts,0),MATCH(DO352,segs,0)),INDEX(wtw_in,MATCH(DW344,atts,0),MATCH(DO352,segs,0))+INDEX(wtw_in,MATCH(DW345,atts,0),MATCH(DO352,segs,0))+INDEX(wtw_in,MATCH(DW346,atts,0),MATCH(DO352,segs,0))++INDEX(wtw_in,MATCH(DW347,atts,0),MATCH(DO352,segs,0)))</f>
        <v>56.363112999999998</v>
      </c>
      <c r="DX352" s="4">
        <f ca="1">IF(DX348="yes",INDEX(wtw_in,MATCH("no1",atts,0),MATCH(DO352,segs,0)),INDEX(wtw_in,MATCH(DX344,atts,0),MATCH(DO352,segs,0))+INDEX(wtw_in,MATCH(DX345,atts,0),MATCH(DO352,segs,0))+INDEX(wtw_in,MATCH(DX346,atts,0),MATCH(DO352,segs,0))++INDEX(wtw_in,MATCH(DX347,atts,0),MATCH(DO352,segs,0)))</f>
        <v>56.363112999999998</v>
      </c>
      <c r="DY352" s="4">
        <f ca="1">IF(DY348="yes",INDEX(wtw_in,MATCH("no1",atts,0),MATCH(DO352,segs,0)),INDEX(wtw_in,MATCH(DY344,atts,0),MATCH(DO352,segs,0))+INDEX(wtw_in,MATCH(DY345,atts,0),MATCH(DO352,segs,0))+INDEX(wtw_in,MATCH(DY346,atts,0),MATCH(DO352,segs,0))++INDEX(wtw_in,MATCH(DY347,atts,0),MATCH(DO352,segs,0)))</f>
        <v>56.363112999999998</v>
      </c>
      <c r="DZ352" s="4">
        <f ca="1">IF(DZ348="yes",INDEX(wtw_in,MATCH("no1",atts,0),MATCH(DO352,segs,0)),INDEX(wtw_in,MATCH(DZ344,atts,0),MATCH(DO352,segs,0))+INDEX(wtw_in,MATCH(DZ345,atts,0),MATCH(DO352,segs,0))+INDEX(wtw_in,MATCH(DZ346,atts,0),MATCH(DO352,segs,0))++INDEX(wtw_in,MATCH(DZ347,atts,0),MATCH(DO352,segs,0)))</f>
        <v>56.363112999999998</v>
      </c>
      <c r="EA352" s="4">
        <f ca="1">IF(EA348="yes",INDEX(wtw_in,MATCH("no1",atts,0),MATCH(DO352,segs,0)),INDEX(wtw_in,MATCH(EA344,atts,0),MATCH(DO352,segs,0))+INDEX(wtw_in,MATCH(EA345,atts,0),MATCH(DO352,segs,0))+INDEX(wtw_in,MATCH(EA346,atts,0),MATCH(DO352,segs,0))++INDEX(wtw_in,MATCH(EA347,atts,0),MATCH(DO352,segs,0)))</f>
        <v>56.363112999999998</v>
      </c>
      <c r="EB352" s="4">
        <f ca="1">IF(EB348="yes",INDEX(wtw_in,MATCH("no1",atts,0),MATCH(DO352,segs,0)),INDEX(wtw_in,MATCH(EB344,atts,0),MATCH(DO352,segs,0))+INDEX(wtw_in,MATCH(EB345,atts,0),MATCH(DO352,segs,0))+INDEX(wtw_in,MATCH(EB346,atts,0),MATCH(DO352,segs,0))++INDEX(wtw_in,MATCH(EB347,atts,0),MATCH(DO352,segs,0)))</f>
        <v>56.363112999999998</v>
      </c>
      <c r="EC352" s="4">
        <f ca="1">IF(EC348="yes",INDEX(wtw_in,MATCH("no1",atts,0),MATCH(DO352,segs,0)),INDEX(wtw_in,MATCH(EC344,atts,0),MATCH(DO352,segs,0))+INDEX(wtw_in,MATCH(EC345,atts,0),MATCH(DO352,segs,0))+INDEX(wtw_in,MATCH(EC346,atts,0),MATCH(DO352,segs,0))++INDEX(wtw_in,MATCH(EC347,atts,0),MATCH(DO352,segs,0)))</f>
        <v>56.363112999999998</v>
      </c>
      <c r="ED352" s="4">
        <f ca="1">IF(ED348="yes",INDEX(wtw_in,MATCH("no1",atts,0),MATCH(DO352,segs,0)),INDEX(wtw_in,MATCH(ED344,atts,0),MATCH(DO352,segs,0))+INDEX(wtw_in,MATCH(ED345,atts,0),MATCH(DO352,segs,0))+INDEX(wtw_in,MATCH(ED346,atts,0),MATCH(DO352,segs,0))++INDEX(wtw_in,MATCH(ED347,atts,0),MATCH(DO352,segs,0)))</f>
        <v>56.363112999999998</v>
      </c>
      <c r="EE352" s="4">
        <f ca="1">IF(EE348="yes",INDEX(wtw_in,MATCH("no1",atts,0),MATCH(DO352,segs,0)),INDEX(wtw_in,MATCH(EE344,atts,0),MATCH(DO352,segs,0))+INDEX(wtw_in,MATCH(EE345,atts,0),MATCH(DO352,segs,0))+INDEX(wtw_in,MATCH(EE346,atts,0),MATCH(DO352,segs,0))++INDEX(wtw_in,MATCH(EE347,atts,0),MATCH(DO352,segs,0)))</f>
        <v>56.363112999999998</v>
      </c>
      <c r="EF352" s="4">
        <f ca="1">IF(EF348="yes",INDEX(wtw_in,MATCH("no1",atts,0),MATCH(DO352,segs,0)),INDEX(wtw_in,MATCH(EF344,atts,0),MATCH(DO352,segs,0))+INDEX(wtw_in,MATCH(EF345,atts,0),MATCH(DO352,segs,0))+INDEX(wtw_in,MATCH(EF346,atts,0),MATCH(DO352,segs,0))++INDEX(wtw_in,MATCH(EF347,atts,0),MATCH(DO352,segs,0)))</f>
        <v>56.363112999999998</v>
      </c>
      <c r="EG352" s="4">
        <f ca="1">IF(EG348="yes",INDEX(wtw_in,MATCH("no1",atts,0),MATCH(DO352,segs,0)),INDEX(wtw_in,MATCH(EG344,atts,0),MATCH(DO352,segs,0))+INDEX(wtw_in,MATCH(EG345,atts,0),MATCH(DO352,segs,0))+INDEX(wtw_in,MATCH(EG346,atts,0),MATCH(DO352,segs,0))++INDEX(wtw_in,MATCH(EG347,atts,0),MATCH(DO352,segs,0)))</f>
        <v>56.363112999999998</v>
      </c>
      <c r="EH352" s="4">
        <f ca="1">IF(EH348="yes",INDEX(wtw_in,MATCH("no1",atts,0),MATCH(DO352,segs,0)),INDEX(wtw_in,MATCH(EH344,atts,0),MATCH(DO352,segs,0))+INDEX(wtw_in,MATCH(EH345,atts,0),MATCH(DO352,segs,0))+INDEX(wtw_in,MATCH(EH346,atts,0),MATCH(DO352,segs,0))++INDEX(wtw_in,MATCH(EH347,atts,0),MATCH(DO352,segs,0)))</f>
        <v>56.363112999999998</v>
      </c>
      <c r="EI352" s="4">
        <f ca="1">IF(EI348="yes",INDEX(wtw_in,MATCH("no1",atts,0),MATCH(DO352,segs,0)),INDEX(wtw_in,MATCH(EI344,atts,0),MATCH(DO352,segs,0))+INDEX(wtw_in,MATCH(EI345,atts,0),MATCH(DO352,segs,0))+INDEX(wtw_in,MATCH(EI346,atts,0),MATCH(DO352,segs,0))++INDEX(wtw_in,MATCH(EI347,atts,0),MATCH(DO352,segs,0)))</f>
        <v>56.363112999999998</v>
      </c>
      <c r="EJ352" s="4">
        <f ca="1">IF(EJ348="yes",INDEX(wtw_in,MATCH("no1",atts,0),MATCH(DO352,segs,0)),INDEX(wtw_in,MATCH(EJ344,atts,0),MATCH(DO352,segs,0))+INDEX(wtw_in,MATCH(EJ345,atts,0),MATCH(DO352,segs,0))+INDEX(wtw_in,MATCH(EJ346,atts,0),MATCH(DO352,segs,0))++INDEX(wtw_in,MATCH(EJ347,atts,0),MATCH(DO352,segs,0)))</f>
        <v>56.363112999999998</v>
      </c>
      <c r="EK352" s="4">
        <f ca="1">IF(EK348="yes",INDEX(wtw_in,MATCH("no1",atts,0),MATCH(DO352,segs,0)),INDEX(wtw_in,MATCH(EK344,atts,0),MATCH(DO352,segs,0))+INDEX(wtw_in,MATCH(EK345,atts,0),MATCH(DO352,segs,0))+INDEX(wtw_in,MATCH(EK346,atts,0),MATCH(DO352,segs,0))++INDEX(wtw_in,MATCH(EK347,atts,0),MATCH(DO352,segs,0)))</f>
        <v>56.363112999999998</v>
      </c>
      <c r="EL352" s="4">
        <f ca="1">IF(EL348="yes",INDEX(wtw_in,MATCH("no1",atts,0),MATCH(DO352,segs,0)),INDEX(wtw_in,MATCH(EL344,atts,0),MATCH(DO352,segs,0))+INDEX(wtw_in,MATCH(EL345,atts,0),MATCH(DO352,segs,0))+INDEX(wtw_in,MATCH(EL346,atts,0),MATCH(DO352,segs,0))++INDEX(wtw_in,MATCH(EL347,atts,0),MATCH(DO352,segs,0)))</f>
        <v>56.363112999999998</v>
      </c>
      <c r="EM352" s="30">
        <f ca="1">IF(EM348="yes",INDEX(wtw_in,MATCH("no1",atts,0),MATCH(DO352,segs,0)),INDEX(wtw_in,MATCH(EM344,atts,0),MATCH(DO352,segs,0))+INDEX(wtw_in,MATCH(EM345,atts,0),MATCH(DO352,segs,0))+INDEX(wtw_in,MATCH(EM346,atts,0),MATCH(DO352,segs,0))++INDEX(wtw_in,MATCH(EM347,atts,0),MATCH(DO352,segs,0)))</f>
        <v>56.363112999999998</v>
      </c>
      <c r="EN352" s="204"/>
      <c r="EP352" s="18" t="s">
        <v>37</v>
      </c>
      <c r="EQ352" s="122">
        <f>EP341</f>
        <v>3</v>
      </c>
      <c r="ER352" s="122" t="str">
        <f>EP342</f>
        <v>lei3564</v>
      </c>
      <c r="ES352" s="210"/>
      <c r="ET352" s="122"/>
      <c r="EU352" s="13"/>
      <c r="EV352" s="40">
        <f ca="1">IF(EV348="yes",INDEX(wtw_in,MATCH("no1",atts,0),MATCH(ER352,segs,0)),INDEX(wtw_in,MATCH(EV344,atts,0),MATCH(ER352,segs,0))+INDEX(wtw_in,MATCH(EV345,atts,0),MATCH(ER352,segs,0))+INDEX(wtw_in,MATCH(EV346,atts,0),MATCH(ER352,segs,0))++INDEX(wtw_in,MATCH(EV347,atts,0),MATCH(ER352,segs,0)))</f>
        <v>56.401904999999999</v>
      </c>
      <c r="EW352" s="4">
        <f ca="1">IF(EW348="yes",INDEX(wtw_in,MATCH("no1",atts,0),MATCH(ER352,segs,0)),INDEX(wtw_in,MATCH(EW344,atts,0),MATCH(ER352,segs,0))+INDEX(wtw_in,MATCH(EW345,atts,0),MATCH(ER352,segs,0))+INDEX(wtw_in,MATCH(EW346,atts,0),MATCH(ER352,segs,0))++INDEX(wtw_in,MATCH(EW347,atts,0),MATCH(ER352,segs,0)))</f>
        <v>56.401904999999999</v>
      </c>
      <c r="EX352" s="4">
        <f ca="1">IF(EX348="yes",INDEX(wtw_in,MATCH("no1",atts,0),MATCH(ER352,segs,0)),INDEX(wtw_in,MATCH(EX344,atts,0),MATCH(ER352,segs,0))+INDEX(wtw_in,MATCH(EX345,atts,0),MATCH(ER352,segs,0))+INDEX(wtw_in,MATCH(EX346,atts,0),MATCH(ER352,segs,0))++INDEX(wtw_in,MATCH(EX347,atts,0),MATCH(ER352,segs,0)))</f>
        <v>56.401904999999999</v>
      </c>
      <c r="EY352" s="4">
        <f ca="1">IF(EY348="yes",INDEX(wtw_in,MATCH("no1",atts,0),MATCH(ER352,segs,0)),INDEX(wtw_in,MATCH(EY344,atts,0),MATCH(ER352,segs,0))+INDEX(wtw_in,MATCH(EY345,atts,0),MATCH(ER352,segs,0))+INDEX(wtw_in,MATCH(EY346,atts,0),MATCH(ER352,segs,0))++INDEX(wtw_in,MATCH(EY347,atts,0),MATCH(ER352,segs,0)))</f>
        <v>56.401904999999999</v>
      </c>
      <c r="EZ352" s="4">
        <f ca="1">IF(EZ348="yes",INDEX(wtw_in,MATCH("no1",atts,0),MATCH(ER352,segs,0)),INDEX(wtw_in,MATCH(EZ344,atts,0),MATCH(ER352,segs,0))+INDEX(wtw_in,MATCH(EZ345,atts,0),MATCH(ER352,segs,0))+INDEX(wtw_in,MATCH(EZ346,atts,0),MATCH(ER352,segs,0))++INDEX(wtw_in,MATCH(EZ347,atts,0),MATCH(ER352,segs,0)))</f>
        <v>56.401904999999999</v>
      </c>
      <c r="FA352" s="4">
        <f ca="1">IF(FA348="yes",INDEX(wtw_in,MATCH("no1",atts,0),MATCH(ER352,segs,0)),INDEX(wtw_in,MATCH(FA344,atts,0),MATCH(ER352,segs,0))+INDEX(wtw_in,MATCH(FA345,atts,0),MATCH(ER352,segs,0))+INDEX(wtw_in,MATCH(FA346,atts,0),MATCH(ER352,segs,0))++INDEX(wtw_in,MATCH(FA347,atts,0),MATCH(ER352,segs,0)))</f>
        <v>56.401904999999999</v>
      </c>
      <c r="FB352" s="4">
        <f ca="1">IF(FB348="yes",INDEX(wtw_in,MATCH("no1",atts,0),MATCH(ER352,segs,0)),INDEX(wtw_in,MATCH(FB344,atts,0),MATCH(ER352,segs,0))+INDEX(wtw_in,MATCH(FB345,atts,0),MATCH(ER352,segs,0))+INDEX(wtw_in,MATCH(FB346,atts,0),MATCH(ER352,segs,0))++INDEX(wtw_in,MATCH(FB347,atts,0),MATCH(ER352,segs,0)))</f>
        <v>56.401904999999999</v>
      </c>
      <c r="FC352" s="4">
        <f ca="1">IF(FC348="yes",INDEX(wtw_in,MATCH("no1",atts,0),MATCH(ER352,segs,0)),INDEX(wtw_in,MATCH(FC344,atts,0),MATCH(ER352,segs,0))+INDEX(wtw_in,MATCH(FC345,atts,0),MATCH(ER352,segs,0))+INDEX(wtw_in,MATCH(FC346,atts,0),MATCH(ER352,segs,0))++INDEX(wtw_in,MATCH(FC347,atts,0),MATCH(ER352,segs,0)))</f>
        <v>56.401904999999999</v>
      </c>
      <c r="FD352" s="4">
        <f ca="1">IF(FD348="yes",INDEX(wtw_in,MATCH("no1",atts,0),MATCH(ER352,segs,0)),INDEX(wtw_in,MATCH(FD344,atts,0),MATCH(ER352,segs,0))+INDEX(wtw_in,MATCH(FD345,atts,0),MATCH(ER352,segs,0))+INDEX(wtw_in,MATCH(FD346,atts,0),MATCH(ER352,segs,0))++INDEX(wtw_in,MATCH(FD347,atts,0),MATCH(ER352,segs,0)))</f>
        <v>56.401904999999999</v>
      </c>
      <c r="FE352" s="4">
        <f ca="1">IF(FE348="yes",INDEX(wtw_in,MATCH("no1",atts,0),MATCH(ER352,segs,0)),INDEX(wtw_in,MATCH(FE344,atts,0),MATCH(ER352,segs,0))+INDEX(wtw_in,MATCH(FE345,atts,0),MATCH(ER352,segs,0))+INDEX(wtw_in,MATCH(FE346,atts,0),MATCH(ER352,segs,0))++INDEX(wtw_in,MATCH(FE347,atts,0),MATCH(ER352,segs,0)))</f>
        <v>56.401904999999999</v>
      </c>
      <c r="FF352" s="4">
        <f ca="1">IF(FF348="yes",INDEX(wtw_in,MATCH("no1",atts,0),MATCH(ER352,segs,0)),INDEX(wtw_in,MATCH(FF344,atts,0),MATCH(ER352,segs,0))+INDEX(wtw_in,MATCH(FF345,atts,0),MATCH(ER352,segs,0))+INDEX(wtw_in,MATCH(FF346,atts,0),MATCH(ER352,segs,0))++INDEX(wtw_in,MATCH(FF347,atts,0),MATCH(ER352,segs,0)))</f>
        <v>56.401904999999999</v>
      </c>
      <c r="FG352" s="4">
        <f ca="1">IF(FG348="yes",INDEX(wtw_in,MATCH("no1",atts,0),MATCH(ER352,segs,0)),INDEX(wtw_in,MATCH(FG344,atts,0),MATCH(ER352,segs,0))+INDEX(wtw_in,MATCH(FG345,atts,0),MATCH(ER352,segs,0))+INDEX(wtw_in,MATCH(FG346,atts,0),MATCH(ER352,segs,0))++INDEX(wtw_in,MATCH(FG347,atts,0),MATCH(ER352,segs,0)))</f>
        <v>56.401904999999999</v>
      </c>
      <c r="FH352" s="4">
        <f ca="1">IF(FH348="yes",INDEX(wtw_in,MATCH("no1",atts,0),MATCH(ER352,segs,0)),INDEX(wtw_in,MATCH(FH344,atts,0),MATCH(ER352,segs,0))+INDEX(wtw_in,MATCH(FH345,atts,0),MATCH(ER352,segs,0))+INDEX(wtw_in,MATCH(FH346,atts,0),MATCH(ER352,segs,0))++INDEX(wtw_in,MATCH(FH347,atts,0),MATCH(ER352,segs,0)))</f>
        <v>56.401904999999999</v>
      </c>
      <c r="FI352" s="4">
        <f ca="1">IF(FI348="yes",INDEX(wtw_in,MATCH("no1",atts,0),MATCH(ER352,segs,0)),INDEX(wtw_in,MATCH(FI344,atts,0),MATCH(ER352,segs,0))+INDEX(wtw_in,MATCH(FI345,atts,0),MATCH(ER352,segs,0))+INDEX(wtw_in,MATCH(FI346,atts,0),MATCH(ER352,segs,0))++INDEX(wtw_in,MATCH(FI347,atts,0),MATCH(ER352,segs,0)))</f>
        <v>56.401904999999999</v>
      </c>
      <c r="FJ352" s="4">
        <f ca="1">IF(FJ348="yes",INDEX(wtw_in,MATCH("no1",atts,0),MATCH(ER352,segs,0)),INDEX(wtw_in,MATCH(FJ344,atts,0),MATCH(ER352,segs,0))+INDEX(wtw_in,MATCH(FJ345,atts,0),MATCH(ER352,segs,0))+INDEX(wtw_in,MATCH(FJ346,atts,0),MATCH(ER352,segs,0))++INDEX(wtw_in,MATCH(FJ347,atts,0),MATCH(ER352,segs,0)))</f>
        <v>56.401904999999999</v>
      </c>
      <c r="FK352" s="4">
        <f ca="1">IF(FK348="yes",INDEX(wtw_in,MATCH("no1",atts,0),MATCH(ER352,segs,0)),INDEX(wtw_in,MATCH(FK344,atts,0),MATCH(ER352,segs,0))+INDEX(wtw_in,MATCH(FK345,atts,0),MATCH(ER352,segs,0))+INDEX(wtw_in,MATCH(FK346,atts,0),MATCH(ER352,segs,0))++INDEX(wtw_in,MATCH(FK347,atts,0),MATCH(ER352,segs,0)))</f>
        <v>56.401904999999999</v>
      </c>
      <c r="FL352" s="4">
        <f ca="1">IF(FL348="yes",INDEX(wtw_in,MATCH("no1",atts,0),MATCH(ER352,segs,0)),INDEX(wtw_in,MATCH(FL344,atts,0),MATCH(ER352,segs,0))+INDEX(wtw_in,MATCH(FL345,atts,0),MATCH(ER352,segs,0))+INDEX(wtw_in,MATCH(FL346,atts,0),MATCH(ER352,segs,0))++INDEX(wtw_in,MATCH(FL347,atts,0),MATCH(ER352,segs,0)))</f>
        <v>56.401904999999999</v>
      </c>
      <c r="FM352" s="4">
        <f ca="1">IF(FM348="yes",INDEX(wtw_in,MATCH("no1",atts,0),MATCH(ER352,segs,0)),INDEX(wtw_in,MATCH(FM344,atts,0),MATCH(ER352,segs,0))+INDEX(wtw_in,MATCH(FM345,atts,0),MATCH(ER352,segs,0))+INDEX(wtw_in,MATCH(FM346,atts,0),MATCH(ER352,segs,0))++INDEX(wtw_in,MATCH(FM347,atts,0),MATCH(ER352,segs,0)))</f>
        <v>56.401904999999999</v>
      </c>
      <c r="FN352" s="4">
        <f ca="1">IF(FN348="yes",INDEX(wtw_in,MATCH("no1",atts,0),MATCH(ER352,segs,0)),INDEX(wtw_in,MATCH(FN344,atts,0),MATCH(ER352,segs,0))+INDEX(wtw_in,MATCH(FN345,atts,0),MATCH(ER352,segs,0))+INDEX(wtw_in,MATCH(FN346,atts,0),MATCH(ER352,segs,0))++INDEX(wtw_in,MATCH(FN347,atts,0),MATCH(ER352,segs,0)))</f>
        <v>56.401904999999999</v>
      </c>
      <c r="FO352" s="4">
        <f ca="1">IF(FO348="yes",INDEX(wtw_in,MATCH("no1",atts,0),MATCH(ER352,segs,0)),INDEX(wtw_in,MATCH(FO344,atts,0),MATCH(ER352,segs,0))+INDEX(wtw_in,MATCH(FO345,atts,0),MATCH(ER352,segs,0))+INDEX(wtw_in,MATCH(FO346,atts,0),MATCH(ER352,segs,0))++INDEX(wtw_in,MATCH(FO347,atts,0),MATCH(ER352,segs,0)))</f>
        <v>56.401904999999999</v>
      </c>
      <c r="FP352" s="30">
        <f ca="1">IF(FP348="yes",INDEX(wtw_in,MATCH("no1",atts,0),MATCH(ER352,segs,0)),INDEX(wtw_in,MATCH(FP344,atts,0),MATCH(ER352,segs,0))+INDEX(wtw_in,MATCH(FP345,atts,0),MATCH(ER352,segs,0))+INDEX(wtw_in,MATCH(FP346,atts,0),MATCH(ER352,segs,0))++INDEX(wtw_in,MATCH(FP347,atts,0),MATCH(ER352,segs,0)))</f>
        <v>56.401904999999999</v>
      </c>
      <c r="FQ352" s="204"/>
      <c r="FS352" s="18" t="s">
        <v>37</v>
      </c>
      <c r="FT352" s="122">
        <f>FS341</f>
        <v>3</v>
      </c>
      <c r="FU352" s="122" t="str">
        <f>FS342</f>
        <v>shop65</v>
      </c>
      <c r="FV352" s="210"/>
      <c r="FW352" s="122"/>
      <c r="FX352" s="13"/>
      <c r="FY352" s="40">
        <f ca="1">IF(FY348="yes",INDEX(wtw_in,MATCH("no1",atts,0),MATCH(FU352,segs,0)),INDEX(wtw_in,MATCH(FY344,atts,0),MATCH(FU352,segs,0))+INDEX(wtw_in,MATCH(FY345,atts,0),MATCH(FU352,segs,0))+INDEX(wtw_in,MATCH(FY346,atts,0),MATCH(FU352,segs,0))++INDEX(wtw_in,MATCH(FY347,atts,0),MATCH(FU352,segs,0)))</f>
        <v>55.543612000000003</v>
      </c>
      <c r="FZ352" s="4">
        <f ca="1">IF(FZ348="yes",INDEX(wtw_in,MATCH("no1",atts,0),MATCH(FU352,segs,0)),INDEX(wtw_in,MATCH(FZ344,atts,0),MATCH(FU352,segs,0))+INDEX(wtw_in,MATCH(FZ345,atts,0),MATCH(FU352,segs,0))+INDEX(wtw_in,MATCH(FZ346,atts,0),MATCH(FU352,segs,0))++INDEX(wtw_in,MATCH(FZ347,atts,0),MATCH(FU352,segs,0)))</f>
        <v>55.543612000000003</v>
      </c>
      <c r="GA352" s="4">
        <f ca="1">IF(GA348="yes",INDEX(wtw_in,MATCH("no1",atts,0),MATCH(FU352,segs,0)),INDEX(wtw_in,MATCH(GA344,atts,0),MATCH(FU352,segs,0))+INDEX(wtw_in,MATCH(GA345,atts,0),MATCH(FU352,segs,0))+INDEX(wtw_in,MATCH(GA346,atts,0),MATCH(FU352,segs,0))++INDEX(wtw_in,MATCH(GA347,atts,0),MATCH(FU352,segs,0)))</f>
        <v>55.543612000000003</v>
      </c>
      <c r="GB352" s="4">
        <f ca="1">IF(GB348="yes",INDEX(wtw_in,MATCH("no1",atts,0),MATCH(FU352,segs,0)),INDEX(wtw_in,MATCH(GB344,atts,0),MATCH(FU352,segs,0))+INDEX(wtw_in,MATCH(GB345,atts,0),MATCH(FU352,segs,0))+INDEX(wtw_in,MATCH(GB346,atts,0),MATCH(FU352,segs,0))++INDEX(wtw_in,MATCH(GB347,atts,0),MATCH(FU352,segs,0)))</f>
        <v>55.543612000000003</v>
      </c>
      <c r="GC352" s="4">
        <f ca="1">IF(GC348="yes",INDEX(wtw_in,MATCH("no1",atts,0),MATCH(FU352,segs,0)),INDEX(wtw_in,MATCH(GC344,atts,0),MATCH(FU352,segs,0))+INDEX(wtw_in,MATCH(GC345,atts,0),MATCH(FU352,segs,0))+INDEX(wtw_in,MATCH(GC346,atts,0),MATCH(FU352,segs,0))++INDEX(wtw_in,MATCH(GC347,atts,0),MATCH(FU352,segs,0)))</f>
        <v>55.543612000000003</v>
      </c>
      <c r="GD352" s="4">
        <f ca="1">IF(GD348="yes",INDEX(wtw_in,MATCH("no1",atts,0),MATCH(FU352,segs,0)),INDEX(wtw_in,MATCH(GD344,atts,0),MATCH(FU352,segs,0))+INDEX(wtw_in,MATCH(GD345,atts,0),MATCH(FU352,segs,0))+INDEX(wtw_in,MATCH(GD346,atts,0),MATCH(FU352,segs,0))++INDEX(wtw_in,MATCH(GD347,atts,0),MATCH(FU352,segs,0)))</f>
        <v>55.543612000000003</v>
      </c>
      <c r="GE352" s="4">
        <f ca="1">IF(GE348="yes",INDEX(wtw_in,MATCH("no1",atts,0),MATCH(FU352,segs,0)),INDEX(wtw_in,MATCH(GE344,atts,0),MATCH(FU352,segs,0))+INDEX(wtw_in,MATCH(GE345,atts,0),MATCH(FU352,segs,0))+INDEX(wtw_in,MATCH(GE346,atts,0),MATCH(FU352,segs,0))++INDEX(wtw_in,MATCH(GE347,atts,0),MATCH(FU352,segs,0)))</f>
        <v>55.543612000000003</v>
      </c>
      <c r="GF352" s="4">
        <f ca="1">IF(GF348="yes",INDEX(wtw_in,MATCH("no1",atts,0),MATCH(FU352,segs,0)),INDEX(wtw_in,MATCH(GF344,atts,0),MATCH(FU352,segs,0))+INDEX(wtw_in,MATCH(GF345,atts,0),MATCH(FU352,segs,0))+INDEX(wtw_in,MATCH(GF346,atts,0),MATCH(FU352,segs,0))++INDEX(wtw_in,MATCH(GF347,atts,0),MATCH(FU352,segs,0)))</f>
        <v>55.543612000000003</v>
      </c>
      <c r="GG352" s="4">
        <f ca="1">IF(GG348="yes",INDEX(wtw_in,MATCH("no1",atts,0),MATCH(FU352,segs,0)),INDEX(wtw_in,MATCH(GG344,atts,0),MATCH(FU352,segs,0))+INDEX(wtw_in,MATCH(GG345,atts,0),MATCH(FU352,segs,0))+INDEX(wtw_in,MATCH(GG346,atts,0),MATCH(FU352,segs,0))++INDEX(wtw_in,MATCH(GG347,atts,0),MATCH(FU352,segs,0)))</f>
        <v>55.543612000000003</v>
      </c>
      <c r="GH352" s="4">
        <f ca="1">IF(GH348="yes",INDEX(wtw_in,MATCH("no1",atts,0),MATCH(FU352,segs,0)),INDEX(wtw_in,MATCH(GH344,atts,0),MATCH(FU352,segs,0))+INDEX(wtw_in,MATCH(GH345,atts,0),MATCH(FU352,segs,0))+INDEX(wtw_in,MATCH(GH346,atts,0),MATCH(FU352,segs,0))++INDEX(wtw_in,MATCH(GH347,atts,0),MATCH(FU352,segs,0)))</f>
        <v>55.543612000000003</v>
      </c>
      <c r="GI352" s="4">
        <f ca="1">IF(GI348="yes",INDEX(wtw_in,MATCH("no1",atts,0),MATCH(FU352,segs,0)),INDEX(wtw_in,MATCH(GI344,atts,0),MATCH(FU352,segs,0))+INDEX(wtw_in,MATCH(GI345,atts,0),MATCH(FU352,segs,0))+INDEX(wtw_in,MATCH(GI346,atts,0),MATCH(FU352,segs,0))++INDEX(wtw_in,MATCH(GI347,atts,0),MATCH(FU352,segs,0)))</f>
        <v>55.543612000000003</v>
      </c>
      <c r="GJ352" s="4">
        <f ca="1">IF(GJ348="yes",INDEX(wtw_in,MATCH("no1",atts,0),MATCH(FU352,segs,0)),INDEX(wtw_in,MATCH(GJ344,atts,0),MATCH(FU352,segs,0))+INDEX(wtw_in,MATCH(GJ345,atts,0),MATCH(FU352,segs,0))+INDEX(wtw_in,MATCH(GJ346,atts,0),MATCH(FU352,segs,0))++INDEX(wtw_in,MATCH(GJ347,atts,0),MATCH(FU352,segs,0)))</f>
        <v>55.543612000000003</v>
      </c>
      <c r="GK352" s="4">
        <f ca="1">IF(GK348="yes",INDEX(wtw_in,MATCH("no1",atts,0),MATCH(FU352,segs,0)),INDEX(wtw_in,MATCH(GK344,atts,0),MATCH(FU352,segs,0))+INDEX(wtw_in,MATCH(GK345,atts,0),MATCH(FU352,segs,0))+INDEX(wtw_in,MATCH(GK346,atts,0),MATCH(FU352,segs,0))++INDEX(wtw_in,MATCH(GK347,atts,0),MATCH(FU352,segs,0)))</f>
        <v>55.543612000000003</v>
      </c>
      <c r="GL352" s="4">
        <f ca="1">IF(GL348="yes",INDEX(wtw_in,MATCH("no1",atts,0),MATCH(FU352,segs,0)),INDEX(wtw_in,MATCH(GL344,atts,0),MATCH(FU352,segs,0))+INDEX(wtw_in,MATCH(GL345,atts,0),MATCH(FU352,segs,0))+INDEX(wtw_in,MATCH(GL346,atts,0),MATCH(FU352,segs,0))++INDEX(wtw_in,MATCH(GL347,atts,0),MATCH(FU352,segs,0)))</f>
        <v>55.543612000000003</v>
      </c>
      <c r="GM352" s="4">
        <f ca="1">IF(GM348="yes",INDEX(wtw_in,MATCH("no1",atts,0),MATCH(FU352,segs,0)),INDEX(wtw_in,MATCH(GM344,atts,0),MATCH(FU352,segs,0))+INDEX(wtw_in,MATCH(GM345,atts,0),MATCH(FU352,segs,0))+INDEX(wtw_in,MATCH(GM346,atts,0),MATCH(FU352,segs,0))++INDEX(wtw_in,MATCH(GM347,atts,0),MATCH(FU352,segs,0)))</f>
        <v>55.543612000000003</v>
      </c>
      <c r="GN352" s="4">
        <f ca="1">IF(GN348="yes",INDEX(wtw_in,MATCH("no1",atts,0),MATCH(FU352,segs,0)),INDEX(wtw_in,MATCH(GN344,atts,0),MATCH(FU352,segs,0))+INDEX(wtw_in,MATCH(GN345,atts,0),MATCH(FU352,segs,0))+INDEX(wtw_in,MATCH(GN346,atts,0),MATCH(FU352,segs,0))++INDEX(wtw_in,MATCH(GN347,atts,0),MATCH(FU352,segs,0)))</f>
        <v>55.543612000000003</v>
      </c>
      <c r="GO352" s="4">
        <f ca="1">IF(GO348="yes",INDEX(wtw_in,MATCH("no1",atts,0),MATCH(FU352,segs,0)),INDEX(wtw_in,MATCH(GO344,atts,0),MATCH(FU352,segs,0))+INDEX(wtw_in,MATCH(GO345,atts,0),MATCH(FU352,segs,0))+INDEX(wtw_in,MATCH(GO346,atts,0),MATCH(FU352,segs,0))++INDEX(wtw_in,MATCH(GO347,atts,0),MATCH(FU352,segs,0)))</f>
        <v>55.543612000000003</v>
      </c>
      <c r="GP352" s="4">
        <f ca="1">IF(GP348="yes",INDEX(wtw_in,MATCH("no1",atts,0),MATCH(FU352,segs,0)),INDEX(wtw_in,MATCH(GP344,atts,0),MATCH(FU352,segs,0))+INDEX(wtw_in,MATCH(GP345,atts,0),MATCH(FU352,segs,0))+INDEX(wtw_in,MATCH(GP346,atts,0),MATCH(FU352,segs,0))++INDEX(wtw_in,MATCH(GP347,atts,0),MATCH(FU352,segs,0)))</f>
        <v>55.543612000000003</v>
      </c>
      <c r="GQ352" s="4">
        <f ca="1">IF(GQ348="yes",INDEX(wtw_in,MATCH("no1",atts,0),MATCH(FU352,segs,0)),INDEX(wtw_in,MATCH(GQ344,atts,0),MATCH(FU352,segs,0))+INDEX(wtw_in,MATCH(GQ345,atts,0),MATCH(FU352,segs,0))+INDEX(wtw_in,MATCH(GQ346,atts,0),MATCH(FU352,segs,0))++INDEX(wtw_in,MATCH(GQ347,atts,0),MATCH(FU352,segs,0)))</f>
        <v>55.543612000000003</v>
      </c>
      <c r="GR352" s="4">
        <f ca="1">IF(GR348="yes",INDEX(wtw_in,MATCH("no1",atts,0),MATCH(FU352,segs,0)),INDEX(wtw_in,MATCH(GR344,atts,0),MATCH(FU352,segs,0))+INDEX(wtw_in,MATCH(GR345,atts,0),MATCH(FU352,segs,0))+INDEX(wtw_in,MATCH(GR346,atts,0),MATCH(FU352,segs,0))++INDEX(wtw_in,MATCH(GR347,atts,0),MATCH(FU352,segs,0)))</f>
        <v>55.543612000000003</v>
      </c>
      <c r="GS352" s="30">
        <f ca="1">IF(GS348="yes",INDEX(wtw_in,MATCH("no1",atts,0),MATCH(FU352,segs,0)),INDEX(wtw_in,MATCH(GS344,atts,0),MATCH(FU352,segs,0))+INDEX(wtw_in,MATCH(GS345,atts,0),MATCH(FU352,segs,0))+INDEX(wtw_in,MATCH(GS346,atts,0),MATCH(FU352,segs,0))++INDEX(wtw_in,MATCH(GS347,atts,0),MATCH(FU352,segs,0)))</f>
        <v>55.543612000000003</v>
      </c>
      <c r="GT352" s="204"/>
      <c r="GV352" s="18" t="s">
        <v>37</v>
      </c>
      <c r="GW352" s="122">
        <f>GV341</f>
        <v>3</v>
      </c>
      <c r="GX352" s="122" t="str">
        <f>GV342</f>
        <v>lei65</v>
      </c>
      <c r="GY352" s="210"/>
      <c r="GZ352" s="122"/>
      <c r="HA352" s="13"/>
      <c r="HB352" s="40">
        <f ca="1">IF(HB348="yes",INDEX(wtw_in,MATCH("no1",atts,0),MATCH(GX352,segs,0)),INDEX(wtw_in,MATCH(HB344,atts,0),MATCH(GX352,segs,0))+INDEX(wtw_in,MATCH(HB345,atts,0),MATCH(GX352,segs,0))+INDEX(wtw_in,MATCH(HB346,atts,0),MATCH(GX352,segs,0))++INDEX(wtw_in,MATCH(HB347,atts,0),MATCH(GX352,segs,0)))</f>
        <v>58.22636</v>
      </c>
      <c r="HC352" s="4">
        <f ca="1">IF(HC348="yes",INDEX(wtw_in,MATCH("no1",atts,0),MATCH(GX352,segs,0)),INDEX(wtw_in,MATCH(HC344,atts,0),MATCH(GX352,segs,0))+INDEX(wtw_in,MATCH(HC345,atts,0),MATCH(GX352,segs,0))+INDEX(wtw_in,MATCH(HC346,atts,0),MATCH(GX352,segs,0))++INDEX(wtw_in,MATCH(HC347,atts,0),MATCH(GX352,segs,0)))</f>
        <v>58.22636</v>
      </c>
      <c r="HD352" s="4">
        <f ca="1">IF(HD348="yes",INDEX(wtw_in,MATCH("no1",atts,0),MATCH(GX352,segs,0)),INDEX(wtw_in,MATCH(HD344,atts,0),MATCH(GX352,segs,0))+INDEX(wtw_in,MATCH(HD345,atts,0),MATCH(GX352,segs,0))+INDEX(wtw_in,MATCH(HD346,atts,0),MATCH(GX352,segs,0))++INDEX(wtw_in,MATCH(HD347,atts,0),MATCH(GX352,segs,0)))</f>
        <v>58.22636</v>
      </c>
      <c r="HE352" s="4">
        <f ca="1">IF(HE348="yes",INDEX(wtw_in,MATCH("no1",atts,0),MATCH(GX352,segs,0)),INDEX(wtw_in,MATCH(HE344,atts,0),MATCH(GX352,segs,0))+INDEX(wtw_in,MATCH(HE345,atts,0),MATCH(GX352,segs,0))+INDEX(wtw_in,MATCH(HE346,atts,0),MATCH(GX352,segs,0))++INDEX(wtw_in,MATCH(HE347,atts,0),MATCH(GX352,segs,0)))</f>
        <v>58.22636</v>
      </c>
      <c r="HF352" s="4">
        <f ca="1">IF(HF348="yes",INDEX(wtw_in,MATCH("no1",atts,0),MATCH(GX352,segs,0)),INDEX(wtw_in,MATCH(HF344,atts,0),MATCH(GX352,segs,0))+INDEX(wtw_in,MATCH(HF345,atts,0),MATCH(GX352,segs,0))+INDEX(wtw_in,MATCH(HF346,atts,0),MATCH(GX352,segs,0))++INDEX(wtw_in,MATCH(HF347,atts,0),MATCH(GX352,segs,0)))</f>
        <v>58.22636</v>
      </c>
      <c r="HG352" s="4">
        <f ca="1">IF(HG348="yes",INDEX(wtw_in,MATCH("no1",atts,0),MATCH(GX352,segs,0)),INDEX(wtw_in,MATCH(HG344,atts,0),MATCH(GX352,segs,0))+INDEX(wtw_in,MATCH(HG345,atts,0),MATCH(GX352,segs,0))+INDEX(wtw_in,MATCH(HG346,atts,0),MATCH(GX352,segs,0))++INDEX(wtw_in,MATCH(HG347,atts,0),MATCH(GX352,segs,0)))</f>
        <v>58.22636</v>
      </c>
      <c r="HH352" s="4">
        <f ca="1">IF(HH348="yes",INDEX(wtw_in,MATCH("no1",atts,0),MATCH(GX352,segs,0)),INDEX(wtw_in,MATCH(HH344,atts,0),MATCH(GX352,segs,0))+INDEX(wtw_in,MATCH(HH345,atts,0),MATCH(GX352,segs,0))+INDEX(wtw_in,MATCH(HH346,atts,0),MATCH(GX352,segs,0))++INDEX(wtw_in,MATCH(HH347,atts,0),MATCH(GX352,segs,0)))</f>
        <v>58.22636</v>
      </c>
      <c r="HI352" s="4">
        <f ca="1">IF(HI348="yes",INDEX(wtw_in,MATCH("no1",atts,0),MATCH(GX352,segs,0)),INDEX(wtw_in,MATCH(HI344,atts,0),MATCH(GX352,segs,0))+INDEX(wtw_in,MATCH(HI345,atts,0),MATCH(GX352,segs,0))+INDEX(wtw_in,MATCH(HI346,atts,0),MATCH(GX352,segs,0))++INDEX(wtw_in,MATCH(HI347,atts,0),MATCH(GX352,segs,0)))</f>
        <v>58.22636</v>
      </c>
      <c r="HJ352" s="4">
        <f ca="1">IF(HJ348="yes",INDEX(wtw_in,MATCH("no1",atts,0),MATCH(GX352,segs,0)),INDEX(wtw_in,MATCH(HJ344,atts,0),MATCH(GX352,segs,0))+INDEX(wtw_in,MATCH(HJ345,atts,0),MATCH(GX352,segs,0))+INDEX(wtw_in,MATCH(HJ346,atts,0),MATCH(GX352,segs,0))++INDEX(wtw_in,MATCH(HJ347,atts,0),MATCH(GX352,segs,0)))</f>
        <v>58.22636</v>
      </c>
      <c r="HK352" s="4">
        <f ca="1">IF(HK348="yes",INDEX(wtw_in,MATCH("no1",atts,0),MATCH(GX352,segs,0)),INDEX(wtw_in,MATCH(HK344,atts,0),MATCH(GX352,segs,0))+INDEX(wtw_in,MATCH(HK345,atts,0),MATCH(GX352,segs,0))+INDEX(wtw_in,MATCH(HK346,atts,0),MATCH(GX352,segs,0))++INDEX(wtw_in,MATCH(HK347,atts,0),MATCH(GX352,segs,0)))</f>
        <v>58.22636</v>
      </c>
      <c r="HL352" s="4">
        <f ca="1">IF(HL348="yes",INDEX(wtw_in,MATCH("no1",atts,0),MATCH(GX352,segs,0)),INDEX(wtw_in,MATCH(HL344,atts,0),MATCH(GX352,segs,0))+INDEX(wtw_in,MATCH(HL345,atts,0),MATCH(GX352,segs,0))+INDEX(wtw_in,MATCH(HL346,atts,0),MATCH(GX352,segs,0))++INDEX(wtw_in,MATCH(HL347,atts,0),MATCH(GX352,segs,0)))</f>
        <v>58.22636</v>
      </c>
      <c r="HM352" s="4">
        <f ca="1">IF(HM348="yes",INDEX(wtw_in,MATCH("no1",atts,0),MATCH(GX352,segs,0)),INDEX(wtw_in,MATCH(HM344,atts,0),MATCH(GX352,segs,0))+INDEX(wtw_in,MATCH(HM345,atts,0),MATCH(GX352,segs,0))+INDEX(wtw_in,MATCH(HM346,atts,0),MATCH(GX352,segs,0))++INDEX(wtw_in,MATCH(HM347,atts,0),MATCH(GX352,segs,0)))</f>
        <v>58.22636</v>
      </c>
      <c r="HN352" s="4">
        <f ca="1">IF(HN348="yes",INDEX(wtw_in,MATCH("no1",atts,0),MATCH(GX352,segs,0)),INDEX(wtw_in,MATCH(HN344,atts,0),MATCH(GX352,segs,0))+INDEX(wtw_in,MATCH(HN345,atts,0),MATCH(GX352,segs,0))+INDEX(wtw_in,MATCH(HN346,atts,0),MATCH(GX352,segs,0))++INDEX(wtw_in,MATCH(HN347,atts,0),MATCH(GX352,segs,0)))</f>
        <v>58.22636</v>
      </c>
      <c r="HO352" s="4">
        <f ca="1">IF(HO348="yes",INDEX(wtw_in,MATCH("no1",atts,0),MATCH(GX352,segs,0)),INDEX(wtw_in,MATCH(HO344,atts,0),MATCH(GX352,segs,0))+INDEX(wtw_in,MATCH(HO345,atts,0),MATCH(GX352,segs,0))+INDEX(wtw_in,MATCH(HO346,atts,0),MATCH(GX352,segs,0))++INDEX(wtw_in,MATCH(HO347,atts,0),MATCH(GX352,segs,0)))</f>
        <v>58.22636</v>
      </c>
      <c r="HP352" s="4">
        <f ca="1">IF(HP348="yes",INDEX(wtw_in,MATCH("no1",atts,0),MATCH(GX352,segs,0)),INDEX(wtw_in,MATCH(HP344,atts,0),MATCH(GX352,segs,0))+INDEX(wtw_in,MATCH(HP345,atts,0),MATCH(GX352,segs,0))+INDEX(wtw_in,MATCH(HP346,atts,0),MATCH(GX352,segs,0))++INDEX(wtw_in,MATCH(HP347,atts,0),MATCH(GX352,segs,0)))</f>
        <v>58.22636</v>
      </c>
      <c r="HQ352" s="4">
        <f ca="1">IF(HQ348="yes",INDEX(wtw_in,MATCH("no1",atts,0),MATCH(GX352,segs,0)),INDEX(wtw_in,MATCH(HQ344,atts,0),MATCH(GX352,segs,0))+INDEX(wtw_in,MATCH(HQ345,atts,0),MATCH(GX352,segs,0))+INDEX(wtw_in,MATCH(HQ346,atts,0),MATCH(GX352,segs,0))++INDEX(wtw_in,MATCH(HQ347,atts,0),MATCH(GX352,segs,0)))</f>
        <v>58.22636</v>
      </c>
      <c r="HR352" s="4">
        <f ca="1">IF(HR348="yes",INDEX(wtw_in,MATCH("no1",atts,0),MATCH(GX352,segs,0)),INDEX(wtw_in,MATCH(HR344,atts,0),MATCH(GX352,segs,0))+INDEX(wtw_in,MATCH(HR345,atts,0),MATCH(GX352,segs,0))+INDEX(wtw_in,MATCH(HR346,atts,0),MATCH(GX352,segs,0))++INDEX(wtw_in,MATCH(HR347,atts,0),MATCH(GX352,segs,0)))</f>
        <v>58.22636</v>
      </c>
      <c r="HS352" s="4">
        <f ca="1">IF(HS348="yes",INDEX(wtw_in,MATCH("no1",atts,0),MATCH(GX352,segs,0)),INDEX(wtw_in,MATCH(HS344,atts,0),MATCH(GX352,segs,0))+INDEX(wtw_in,MATCH(HS345,atts,0),MATCH(GX352,segs,0))+INDEX(wtw_in,MATCH(HS346,atts,0),MATCH(GX352,segs,0))++INDEX(wtw_in,MATCH(HS347,atts,0),MATCH(GX352,segs,0)))</f>
        <v>58.22636</v>
      </c>
      <c r="HT352" s="4">
        <f ca="1">IF(HT348="yes",INDEX(wtw_in,MATCH("no1",atts,0),MATCH(GX352,segs,0)),INDEX(wtw_in,MATCH(HT344,atts,0),MATCH(GX352,segs,0))+INDEX(wtw_in,MATCH(HT345,atts,0),MATCH(GX352,segs,0))+INDEX(wtw_in,MATCH(HT346,atts,0),MATCH(GX352,segs,0))++INDEX(wtw_in,MATCH(HT347,atts,0),MATCH(GX352,segs,0)))</f>
        <v>58.22636</v>
      </c>
      <c r="HU352" s="4">
        <f ca="1">IF(HU348="yes",INDEX(wtw_in,MATCH("no1",atts,0),MATCH(GX352,segs,0)),INDEX(wtw_in,MATCH(HU344,atts,0),MATCH(GX352,segs,0))+INDEX(wtw_in,MATCH(HU345,atts,0),MATCH(GX352,segs,0))+INDEX(wtw_in,MATCH(HU346,atts,0),MATCH(GX352,segs,0))++INDEX(wtw_in,MATCH(HU347,atts,0),MATCH(GX352,segs,0)))</f>
        <v>58.22636</v>
      </c>
      <c r="HV352" s="30">
        <f ca="1">IF(HV348="yes",INDEX(wtw_in,MATCH("no1",atts,0),MATCH(GX352,segs,0)),INDEX(wtw_in,MATCH(HV344,atts,0),MATCH(GX352,segs,0))+INDEX(wtw_in,MATCH(HV345,atts,0),MATCH(GX352,segs,0))+INDEX(wtw_in,MATCH(HV346,atts,0),MATCH(GX352,segs,0))++INDEX(wtw_in,MATCH(HV347,atts,0),MATCH(GX352,segs,0)))</f>
        <v>58.22636</v>
      </c>
      <c r="HW352" s="204"/>
    </row>
    <row r="353" spans="1:231" ht="15">
      <c r="A353" s="18" t="s">
        <v>38</v>
      </c>
      <c r="B353" s="122">
        <f>A341</f>
        <v>3</v>
      </c>
      <c r="C353" s="122" t="str">
        <f>A342</f>
        <v>work1834</v>
      </c>
      <c r="D353" s="210"/>
      <c r="E353" s="122"/>
      <c r="F353" s="13"/>
      <c r="G353" s="136">
        <f t="shared" ref="G353:AA353" ca="1" si="1758">G352*b_wtwwtp+a_wtwwtp</f>
        <v>7.7539737208055666</v>
      </c>
      <c r="H353" s="137">
        <f t="shared" ca="1" si="1758"/>
        <v>7.7539737208055666</v>
      </c>
      <c r="I353" s="137">
        <f t="shared" ca="1" si="1758"/>
        <v>7.7539737208055666</v>
      </c>
      <c r="J353" s="137">
        <f t="shared" ca="1" si="1758"/>
        <v>7.7539737208055666</v>
      </c>
      <c r="K353" s="137">
        <f t="shared" ca="1" si="1758"/>
        <v>7.7539737208055666</v>
      </c>
      <c r="L353" s="137">
        <f t="shared" ca="1" si="1758"/>
        <v>7.7539737208055666</v>
      </c>
      <c r="M353" s="137">
        <f t="shared" ca="1" si="1758"/>
        <v>7.7539737208055666</v>
      </c>
      <c r="N353" s="137">
        <f t="shared" ca="1" si="1758"/>
        <v>7.7539737208055666</v>
      </c>
      <c r="O353" s="137">
        <f t="shared" ca="1" si="1758"/>
        <v>7.7539737208055666</v>
      </c>
      <c r="P353" s="137">
        <f t="shared" ca="1" si="1758"/>
        <v>7.7539737208055666</v>
      </c>
      <c r="Q353" s="137">
        <f t="shared" ca="1" si="1758"/>
        <v>7.7539737208055666</v>
      </c>
      <c r="R353" s="137">
        <f t="shared" ca="1" si="1758"/>
        <v>7.7539737208055666</v>
      </c>
      <c r="S353" s="137">
        <f t="shared" ca="1" si="1758"/>
        <v>7.7539737208055666</v>
      </c>
      <c r="T353" s="137">
        <f t="shared" ca="1" si="1758"/>
        <v>7.7539737208055666</v>
      </c>
      <c r="U353" s="137">
        <f t="shared" ca="1" si="1758"/>
        <v>7.7539737208055666</v>
      </c>
      <c r="V353" s="137">
        <f t="shared" ca="1" si="1758"/>
        <v>7.7539737208055666</v>
      </c>
      <c r="W353" s="137">
        <f t="shared" ca="1" si="1758"/>
        <v>7.7539737208055666</v>
      </c>
      <c r="X353" s="137">
        <f t="shared" ca="1" si="1758"/>
        <v>7.7539737208055666</v>
      </c>
      <c r="Y353" s="137">
        <f t="shared" ca="1" si="1758"/>
        <v>7.7539737208055666</v>
      </c>
      <c r="Z353" s="137">
        <f t="shared" ca="1" si="1758"/>
        <v>7.7539737208055666</v>
      </c>
      <c r="AA353" s="138">
        <f t="shared" ca="1" si="1758"/>
        <v>7.7539737208055666</v>
      </c>
      <c r="AB353" s="204"/>
      <c r="AD353" s="18" t="s">
        <v>38</v>
      </c>
      <c r="AE353" s="122">
        <f>AD341</f>
        <v>3</v>
      </c>
      <c r="AF353" s="122" t="str">
        <f>AD342</f>
        <v>shop1834</v>
      </c>
      <c r="AG353" s="210"/>
      <c r="AH353" s="122"/>
      <c r="AI353" s="13"/>
      <c r="AJ353" s="136">
        <f t="shared" ref="AJ353:BD353" ca="1" si="1759">AJ352*b_wtwwtp+a_wtwwtp</f>
        <v>7.9776132100017287</v>
      </c>
      <c r="AK353" s="137">
        <f t="shared" ca="1" si="1759"/>
        <v>7.9776132100017287</v>
      </c>
      <c r="AL353" s="137">
        <f t="shared" ca="1" si="1759"/>
        <v>7.9776132100017287</v>
      </c>
      <c r="AM353" s="137">
        <f t="shared" ca="1" si="1759"/>
        <v>7.9776132100017287</v>
      </c>
      <c r="AN353" s="137">
        <f t="shared" ca="1" si="1759"/>
        <v>7.9776132100017287</v>
      </c>
      <c r="AO353" s="137">
        <f t="shared" ca="1" si="1759"/>
        <v>7.9776132100017287</v>
      </c>
      <c r="AP353" s="137">
        <f t="shared" ca="1" si="1759"/>
        <v>7.9776132100017287</v>
      </c>
      <c r="AQ353" s="137">
        <f t="shared" ca="1" si="1759"/>
        <v>7.9776132100017287</v>
      </c>
      <c r="AR353" s="137">
        <f t="shared" ca="1" si="1759"/>
        <v>7.9776132100017287</v>
      </c>
      <c r="AS353" s="137">
        <f t="shared" ca="1" si="1759"/>
        <v>7.9776132100017287</v>
      </c>
      <c r="AT353" s="137">
        <f t="shared" ca="1" si="1759"/>
        <v>7.9776132100017287</v>
      </c>
      <c r="AU353" s="137">
        <f t="shared" ca="1" si="1759"/>
        <v>7.9776132100017287</v>
      </c>
      <c r="AV353" s="137">
        <f t="shared" ca="1" si="1759"/>
        <v>7.9776132100017287</v>
      </c>
      <c r="AW353" s="137">
        <f t="shared" ca="1" si="1759"/>
        <v>7.9776132100017287</v>
      </c>
      <c r="AX353" s="137">
        <f t="shared" ca="1" si="1759"/>
        <v>7.9776132100017287</v>
      </c>
      <c r="AY353" s="137">
        <f t="shared" ca="1" si="1759"/>
        <v>7.9776132100017287</v>
      </c>
      <c r="AZ353" s="137">
        <f t="shared" ca="1" si="1759"/>
        <v>7.9776132100017287</v>
      </c>
      <c r="BA353" s="137">
        <f t="shared" ca="1" si="1759"/>
        <v>7.9776132100017287</v>
      </c>
      <c r="BB353" s="137">
        <f t="shared" ca="1" si="1759"/>
        <v>7.9776132100017287</v>
      </c>
      <c r="BC353" s="137">
        <f t="shared" ca="1" si="1759"/>
        <v>7.9776132100017287</v>
      </c>
      <c r="BD353" s="138">
        <f t="shared" ca="1" si="1759"/>
        <v>7.9776132100017287</v>
      </c>
      <c r="BE353" s="204"/>
      <c r="BG353" s="18" t="s">
        <v>38</v>
      </c>
      <c r="BH353" s="122">
        <f>BG341</f>
        <v>3</v>
      </c>
      <c r="BI353" s="122" t="str">
        <f>BG342</f>
        <v>lei1834</v>
      </c>
      <c r="BJ353" s="210"/>
      <c r="BK353" s="122"/>
      <c r="BL353" s="13"/>
      <c r="BM353" s="136">
        <f t="shared" ref="BM353:CG353" ca="1" si="1760">BM352*b_wtwwtp+a_wtwwtp</f>
        <v>7.6194403711777081</v>
      </c>
      <c r="BN353" s="137">
        <f t="shared" ca="1" si="1760"/>
        <v>7.6194403711777081</v>
      </c>
      <c r="BO353" s="137">
        <f t="shared" ca="1" si="1760"/>
        <v>7.6194403711777081</v>
      </c>
      <c r="BP353" s="137">
        <f t="shared" ca="1" si="1760"/>
        <v>7.6194403711777081</v>
      </c>
      <c r="BQ353" s="137">
        <f t="shared" ca="1" si="1760"/>
        <v>7.6194403711777081</v>
      </c>
      <c r="BR353" s="137">
        <f t="shared" ca="1" si="1760"/>
        <v>7.6194403711777081</v>
      </c>
      <c r="BS353" s="137">
        <f t="shared" ca="1" si="1760"/>
        <v>7.6194403711777081</v>
      </c>
      <c r="BT353" s="137">
        <f t="shared" ca="1" si="1760"/>
        <v>7.6194403711777081</v>
      </c>
      <c r="BU353" s="137">
        <f t="shared" ca="1" si="1760"/>
        <v>7.6194403711777081</v>
      </c>
      <c r="BV353" s="137">
        <f t="shared" ca="1" si="1760"/>
        <v>7.6194403711777081</v>
      </c>
      <c r="BW353" s="137">
        <f t="shared" ca="1" si="1760"/>
        <v>7.6194403711777081</v>
      </c>
      <c r="BX353" s="137">
        <f t="shared" ca="1" si="1760"/>
        <v>7.6194403711777081</v>
      </c>
      <c r="BY353" s="137">
        <f t="shared" ca="1" si="1760"/>
        <v>7.6194403711777081</v>
      </c>
      <c r="BZ353" s="137">
        <f t="shared" ca="1" si="1760"/>
        <v>7.6194403711777081</v>
      </c>
      <c r="CA353" s="137">
        <f t="shared" ca="1" si="1760"/>
        <v>7.6194403711777081</v>
      </c>
      <c r="CB353" s="137">
        <f t="shared" ca="1" si="1760"/>
        <v>7.6194403711777081</v>
      </c>
      <c r="CC353" s="137">
        <f t="shared" ca="1" si="1760"/>
        <v>7.6194403711777081</v>
      </c>
      <c r="CD353" s="137">
        <f t="shared" ca="1" si="1760"/>
        <v>7.6194403711777081</v>
      </c>
      <c r="CE353" s="137">
        <f t="shared" ca="1" si="1760"/>
        <v>7.6194403711777081</v>
      </c>
      <c r="CF353" s="137">
        <f t="shared" ca="1" si="1760"/>
        <v>7.6194403711777081</v>
      </c>
      <c r="CG353" s="138">
        <f t="shared" ca="1" si="1760"/>
        <v>7.6194403711777081</v>
      </c>
      <c r="CH353" s="204"/>
      <c r="CJ353" s="18" t="s">
        <v>38</v>
      </c>
      <c r="CK353" s="122">
        <f>CJ341</f>
        <v>3</v>
      </c>
      <c r="CL353" s="122" t="str">
        <f>CJ342</f>
        <v>work3564</v>
      </c>
      <c r="CM353" s="210"/>
      <c r="CN353" s="122"/>
      <c r="CO353" s="13"/>
      <c r="CP353" s="136">
        <f t="shared" ref="CP353:DJ353" ca="1" si="1761">CP352*b_wtwwtp+a_wtwwtp</f>
        <v>7.7559147807584052</v>
      </c>
      <c r="CQ353" s="137">
        <f t="shared" ca="1" si="1761"/>
        <v>7.7559147807584052</v>
      </c>
      <c r="CR353" s="137">
        <f t="shared" ca="1" si="1761"/>
        <v>7.7559147807584052</v>
      </c>
      <c r="CS353" s="137">
        <f t="shared" ca="1" si="1761"/>
        <v>7.7559147807584052</v>
      </c>
      <c r="CT353" s="137">
        <f t="shared" ca="1" si="1761"/>
        <v>7.7559147807584052</v>
      </c>
      <c r="CU353" s="137">
        <f t="shared" ca="1" si="1761"/>
        <v>7.7559147807584052</v>
      </c>
      <c r="CV353" s="137">
        <f t="shared" ca="1" si="1761"/>
        <v>7.7559147807584052</v>
      </c>
      <c r="CW353" s="137">
        <f t="shared" ca="1" si="1761"/>
        <v>7.7559147807584052</v>
      </c>
      <c r="CX353" s="137">
        <f t="shared" ca="1" si="1761"/>
        <v>7.7559147807584052</v>
      </c>
      <c r="CY353" s="137">
        <f t="shared" ca="1" si="1761"/>
        <v>7.7559147807584052</v>
      </c>
      <c r="CZ353" s="137">
        <f t="shared" ca="1" si="1761"/>
        <v>7.7559147807584052</v>
      </c>
      <c r="DA353" s="137">
        <f t="shared" ca="1" si="1761"/>
        <v>7.7559147807584052</v>
      </c>
      <c r="DB353" s="137">
        <f t="shared" ca="1" si="1761"/>
        <v>7.7559147807584052</v>
      </c>
      <c r="DC353" s="137">
        <f t="shared" ca="1" si="1761"/>
        <v>7.7559147807584052</v>
      </c>
      <c r="DD353" s="137">
        <f t="shared" ca="1" si="1761"/>
        <v>7.7559147807584052</v>
      </c>
      <c r="DE353" s="137">
        <f t="shared" ca="1" si="1761"/>
        <v>7.7559147807584052</v>
      </c>
      <c r="DF353" s="137">
        <f t="shared" ca="1" si="1761"/>
        <v>7.7559147807584052</v>
      </c>
      <c r="DG353" s="137">
        <f t="shared" ca="1" si="1761"/>
        <v>7.7559147807584052</v>
      </c>
      <c r="DH353" s="137">
        <f t="shared" ca="1" si="1761"/>
        <v>7.7559147807584052</v>
      </c>
      <c r="DI353" s="137">
        <f t="shared" ca="1" si="1761"/>
        <v>7.7559147807584052</v>
      </c>
      <c r="DJ353" s="138">
        <f t="shared" ca="1" si="1761"/>
        <v>7.7559147807584052</v>
      </c>
      <c r="DK353" s="204"/>
      <c r="DM353" s="18" t="s">
        <v>38</v>
      </c>
      <c r="DN353" s="122">
        <f>DM341</f>
        <v>3</v>
      </c>
      <c r="DO353" s="122" t="str">
        <f>DM342</f>
        <v>shop3564</v>
      </c>
      <c r="DP353" s="210"/>
      <c r="DQ353" s="122"/>
      <c r="DR353" s="13"/>
      <c r="DS353" s="136">
        <f t="shared" ref="DS353:EM353" ca="1" si="1762">DS352*b_wtwwtp+a_wtwwtp</f>
        <v>7.7781628785717762</v>
      </c>
      <c r="DT353" s="137">
        <f t="shared" ca="1" si="1762"/>
        <v>7.7781628785717762</v>
      </c>
      <c r="DU353" s="137">
        <f t="shared" ca="1" si="1762"/>
        <v>7.7781628785717762</v>
      </c>
      <c r="DV353" s="137">
        <f t="shared" ca="1" si="1762"/>
        <v>7.7781628785717762</v>
      </c>
      <c r="DW353" s="137">
        <f t="shared" ca="1" si="1762"/>
        <v>7.7781628785717762</v>
      </c>
      <c r="DX353" s="137">
        <f t="shared" ca="1" si="1762"/>
        <v>7.7781628785717762</v>
      </c>
      <c r="DY353" s="137">
        <f t="shared" ca="1" si="1762"/>
        <v>7.7781628785717762</v>
      </c>
      <c r="DZ353" s="137">
        <f t="shared" ca="1" si="1762"/>
        <v>7.7781628785717762</v>
      </c>
      <c r="EA353" s="137">
        <f t="shared" ca="1" si="1762"/>
        <v>7.7781628785717762</v>
      </c>
      <c r="EB353" s="137">
        <f t="shared" ca="1" si="1762"/>
        <v>7.7781628785717762</v>
      </c>
      <c r="EC353" s="137">
        <f t="shared" ca="1" si="1762"/>
        <v>7.7781628785717762</v>
      </c>
      <c r="ED353" s="137">
        <f t="shared" ca="1" si="1762"/>
        <v>7.7781628785717762</v>
      </c>
      <c r="EE353" s="137">
        <f t="shared" ca="1" si="1762"/>
        <v>7.7781628785717762</v>
      </c>
      <c r="EF353" s="137">
        <f t="shared" ca="1" si="1762"/>
        <v>7.7781628785717762</v>
      </c>
      <c r="EG353" s="137">
        <f t="shared" ca="1" si="1762"/>
        <v>7.7781628785717762</v>
      </c>
      <c r="EH353" s="137">
        <f t="shared" ca="1" si="1762"/>
        <v>7.7781628785717762</v>
      </c>
      <c r="EI353" s="137">
        <f t="shared" ca="1" si="1762"/>
        <v>7.7781628785717762</v>
      </c>
      <c r="EJ353" s="137">
        <f t="shared" ca="1" si="1762"/>
        <v>7.7781628785717762</v>
      </c>
      <c r="EK353" s="137">
        <f t="shared" ca="1" si="1762"/>
        <v>7.7781628785717762</v>
      </c>
      <c r="EL353" s="137">
        <f t="shared" ca="1" si="1762"/>
        <v>7.7781628785717762</v>
      </c>
      <c r="EM353" s="138">
        <f t="shared" ca="1" si="1762"/>
        <v>7.7781628785717762</v>
      </c>
      <c r="EN353" s="204"/>
      <c r="EP353" s="18" t="s">
        <v>38</v>
      </c>
      <c r="EQ353" s="122">
        <f>EP341</f>
        <v>3</v>
      </c>
      <c r="ER353" s="122" t="str">
        <f>EP342</f>
        <v>lei3564</v>
      </c>
      <c r="ES353" s="210"/>
      <c r="ET353" s="122"/>
      <c r="EU353" s="13"/>
      <c r="EV353" s="136">
        <f t="shared" ref="EV353:FP353" ca="1" si="1763">EV352*b_wtwwtp+a_wtwwtp</f>
        <v>7.7836374748848849</v>
      </c>
      <c r="EW353" s="137">
        <f t="shared" ca="1" si="1763"/>
        <v>7.7836374748848849</v>
      </c>
      <c r="EX353" s="137">
        <f t="shared" ca="1" si="1763"/>
        <v>7.7836374748848849</v>
      </c>
      <c r="EY353" s="137">
        <f t="shared" ca="1" si="1763"/>
        <v>7.7836374748848849</v>
      </c>
      <c r="EZ353" s="137">
        <f t="shared" ca="1" si="1763"/>
        <v>7.7836374748848849</v>
      </c>
      <c r="FA353" s="137">
        <f t="shared" ca="1" si="1763"/>
        <v>7.7836374748848849</v>
      </c>
      <c r="FB353" s="137">
        <f t="shared" ca="1" si="1763"/>
        <v>7.7836374748848849</v>
      </c>
      <c r="FC353" s="137">
        <f t="shared" ca="1" si="1763"/>
        <v>7.7836374748848849</v>
      </c>
      <c r="FD353" s="137">
        <f t="shared" ca="1" si="1763"/>
        <v>7.7836374748848849</v>
      </c>
      <c r="FE353" s="137">
        <f t="shared" ca="1" si="1763"/>
        <v>7.7836374748848849</v>
      </c>
      <c r="FF353" s="137">
        <f t="shared" ca="1" si="1763"/>
        <v>7.7836374748848849</v>
      </c>
      <c r="FG353" s="137">
        <f t="shared" ca="1" si="1763"/>
        <v>7.7836374748848849</v>
      </c>
      <c r="FH353" s="137">
        <f t="shared" ca="1" si="1763"/>
        <v>7.7836374748848849</v>
      </c>
      <c r="FI353" s="137">
        <f t="shared" ca="1" si="1763"/>
        <v>7.7836374748848849</v>
      </c>
      <c r="FJ353" s="137">
        <f t="shared" ca="1" si="1763"/>
        <v>7.7836374748848849</v>
      </c>
      <c r="FK353" s="137">
        <f t="shared" ca="1" si="1763"/>
        <v>7.7836374748848849</v>
      </c>
      <c r="FL353" s="137">
        <f t="shared" ca="1" si="1763"/>
        <v>7.7836374748848849</v>
      </c>
      <c r="FM353" s="137">
        <f t="shared" ca="1" si="1763"/>
        <v>7.7836374748848849</v>
      </c>
      <c r="FN353" s="137">
        <f t="shared" ca="1" si="1763"/>
        <v>7.7836374748848849</v>
      </c>
      <c r="FO353" s="137">
        <f t="shared" ca="1" si="1763"/>
        <v>7.7836374748848849</v>
      </c>
      <c r="FP353" s="138">
        <f t="shared" ca="1" si="1763"/>
        <v>7.7836374748848849</v>
      </c>
      <c r="FQ353" s="204"/>
      <c r="FS353" s="18" t="s">
        <v>38</v>
      </c>
      <c r="FT353" s="122">
        <f>FS341</f>
        <v>3</v>
      </c>
      <c r="FU353" s="122" t="str">
        <f>FS342</f>
        <v>shop65</v>
      </c>
      <c r="FV353" s="210"/>
      <c r="FW353" s="122"/>
      <c r="FX353" s="13"/>
      <c r="FY353" s="136">
        <f t="shared" ref="FY353:GS353" ca="1" si="1764">FY352*b_wtwwtp+a_wtwwtp</f>
        <v>7.6625092089185278</v>
      </c>
      <c r="FZ353" s="137">
        <f t="shared" ca="1" si="1764"/>
        <v>7.6625092089185278</v>
      </c>
      <c r="GA353" s="137">
        <f t="shared" ca="1" si="1764"/>
        <v>7.6625092089185278</v>
      </c>
      <c r="GB353" s="137">
        <f t="shared" ca="1" si="1764"/>
        <v>7.6625092089185278</v>
      </c>
      <c r="GC353" s="137">
        <f t="shared" ca="1" si="1764"/>
        <v>7.6625092089185278</v>
      </c>
      <c r="GD353" s="137">
        <f t="shared" ca="1" si="1764"/>
        <v>7.6625092089185278</v>
      </c>
      <c r="GE353" s="137">
        <f t="shared" ca="1" si="1764"/>
        <v>7.6625092089185278</v>
      </c>
      <c r="GF353" s="137">
        <f t="shared" ca="1" si="1764"/>
        <v>7.6625092089185278</v>
      </c>
      <c r="GG353" s="137">
        <f t="shared" ca="1" si="1764"/>
        <v>7.6625092089185278</v>
      </c>
      <c r="GH353" s="137">
        <f t="shared" ca="1" si="1764"/>
        <v>7.6625092089185278</v>
      </c>
      <c r="GI353" s="137">
        <f t="shared" ca="1" si="1764"/>
        <v>7.6625092089185278</v>
      </c>
      <c r="GJ353" s="137">
        <f t="shared" ca="1" si="1764"/>
        <v>7.6625092089185278</v>
      </c>
      <c r="GK353" s="137">
        <f t="shared" ca="1" si="1764"/>
        <v>7.6625092089185278</v>
      </c>
      <c r="GL353" s="137">
        <f t="shared" ca="1" si="1764"/>
        <v>7.6625092089185278</v>
      </c>
      <c r="GM353" s="137">
        <f t="shared" ca="1" si="1764"/>
        <v>7.6625092089185278</v>
      </c>
      <c r="GN353" s="137">
        <f t="shared" ca="1" si="1764"/>
        <v>7.6625092089185278</v>
      </c>
      <c r="GO353" s="137">
        <f t="shared" ca="1" si="1764"/>
        <v>7.6625092089185278</v>
      </c>
      <c r="GP353" s="137">
        <f t="shared" ca="1" si="1764"/>
        <v>7.6625092089185278</v>
      </c>
      <c r="GQ353" s="137">
        <f t="shared" ca="1" si="1764"/>
        <v>7.6625092089185278</v>
      </c>
      <c r="GR353" s="137">
        <f t="shared" ca="1" si="1764"/>
        <v>7.6625092089185278</v>
      </c>
      <c r="GS353" s="138">
        <f t="shared" ca="1" si="1764"/>
        <v>7.6625092089185278</v>
      </c>
      <c r="GT353" s="204"/>
      <c r="GV353" s="18" t="s">
        <v>38</v>
      </c>
      <c r="GW353" s="122">
        <f>GV341</f>
        <v>3</v>
      </c>
      <c r="GX353" s="122" t="str">
        <f>GV342</f>
        <v>lei65</v>
      </c>
      <c r="GY353" s="210"/>
      <c r="GZ353" s="122"/>
      <c r="HA353" s="13"/>
      <c r="HB353" s="136">
        <f t="shared" ref="HB353:HV353" ca="1" si="1765">HB352*b_wtwwtp+a_wtwwtp</f>
        <v>8.0411172288659287</v>
      </c>
      <c r="HC353" s="137">
        <f t="shared" ca="1" si="1765"/>
        <v>8.0411172288659287</v>
      </c>
      <c r="HD353" s="137">
        <f t="shared" ca="1" si="1765"/>
        <v>8.0411172288659287</v>
      </c>
      <c r="HE353" s="137">
        <f t="shared" ca="1" si="1765"/>
        <v>8.0411172288659287</v>
      </c>
      <c r="HF353" s="137">
        <f t="shared" ca="1" si="1765"/>
        <v>8.0411172288659287</v>
      </c>
      <c r="HG353" s="137">
        <f t="shared" ca="1" si="1765"/>
        <v>8.0411172288659287</v>
      </c>
      <c r="HH353" s="137">
        <f t="shared" ca="1" si="1765"/>
        <v>8.0411172288659287</v>
      </c>
      <c r="HI353" s="137">
        <f t="shared" ca="1" si="1765"/>
        <v>8.0411172288659287</v>
      </c>
      <c r="HJ353" s="137">
        <f t="shared" ca="1" si="1765"/>
        <v>8.0411172288659287</v>
      </c>
      <c r="HK353" s="137">
        <f t="shared" ca="1" si="1765"/>
        <v>8.0411172288659287</v>
      </c>
      <c r="HL353" s="137">
        <f t="shared" ca="1" si="1765"/>
        <v>8.0411172288659287</v>
      </c>
      <c r="HM353" s="137">
        <f t="shared" ca="1" si="1765"/>
        <v>8.0411172288659287</v>
      </c>
      <c r="HN353" s="137">
        <f t="shared" ca="1" si="1765"/>
        <v>8.0411172288659287</v>
      </c>
      <c r="HO353" s="137">
        <f t="shared" ca="1" si="1765"/>
        <v>8.0411172288659287</v>
      </c>
      <c r="HP353" s="137">
        <f t="shared" ca="1" si="1765"/>
        <v>8.0411172288659287</v>
      </c>
      <c r="HQ353" s="137">
        <f t="shared" ca="1" si="1765"/>
        <v>8.0411172288659287</v>
      </c>
      <c r="HR353" s="137">
        <f t="shared" ca="1" si="1765"/>
        <v>8.0411172288659287</v>
      </c>
      <c r="HS353" s="137">
        <f t="shared" ca="1" si="1765"/>
        <v>8.0411172288659287</v>
      </c>
      <c r="HT353" s="137">
        <f t="shared" ca="1" si="1765"/>
        <v>8.0411172288659287</v>
      </c>
      <c r="HU353" s="137">
        <f t="shared" ca="1" si="1765"/>
        <v>8.0411172288659287</v>
      </c>
      <c r="HV353" s="138">
        <f t="shared" ca="1" si="1765"/>
        <v>8.0411172288659287</v>
      </c>
      <c r="HW353" s="204"/>
    </row>
    <row r="354" spans="1:231" ht="15">
      <c r="A354" s="18" t="s">
        <v>282</v>
      </c>
      <c r="B354" s="122">
        <f>A341</f>
        <v>3</v>
      </c>
      <c r="C354" s="122" t="str">
        <f>A342</f>
        <v>work1834</v>
      </c>
      <c r="D354" s="210"/>
      <c r="E354" s="122"/>
      <c r="F354" s="13"/>
      <c r="G354" s="497">
        <f ca="1">IFERROR(INDEX(i_in,MATCH(G349,atts,0),MATCH(C351,segs,0))+IF(OR(G349="F",G349="U",G349="H"),0,G350*INDEX(i_in,MATCH("wait",atts,0),MATCH($C351,segs,0))),"")</f>
        <v>34.189360000000001</v>
      </c>
      <c r="H354" s="498" t="str">
        <f t="shared" ref="H354:Z354" ca="1" si="1766">IFERROR(INDEX(i_in,MATCH(H349,atts,0),MATCH($C351,segs,0))+IF(OR(H349="F",H349="U",H349="H"),0,H350*INDEX(i_in,MATCH("wait",atts,0),MATCH($C351,segs,0))),"")</f>
        <v/>
      </c>
      <c r="I354" s="498" t="str">
        <f t="shared" ca="1" si="1766"/>
        <v/>
      </c>
      <c r="J354" s="498" t="str">
        <f t="shared" ca="1" si="1766"/>
        <v/>
      </c>
      <c r="K354" s="498" t="str">
        <f t="shared" ca="1" si="1766"/>
        <v/>
      </c>
      <c r="L354" s="498" t="str">
        <f t="shared" ca="1" si="1766"/>
        <v/>
      </c>
      <c r="M354" s="498" t="str">
        <f t="shared" ca="1" si="1766"/>
        <v/>
      </c>
      <c r="N354" s="498" t="str">
        <f t="shared" ca="1" si="1766"/>
        <v/>
      </c>
      <c r="O354" s="498" t="str">
        <f t="shared" ca="1" si="1766"/>
        <v/>
      </c>
      <c r="P354" s="498" t="str">
        <f t="shared" ca="1" si="1766"/>
        <v/>
      </c>
      <c r="Q354" s="498" t="str">
        <f t="shared" ca="1" si="1766"/>
        <v/>
      </c>
      <c r="R354" s="498" t="str">
        <f t="shared" ca="1" si="1766"/>
        <v/>
      </c>
      <c r="S354" s="498" t="str">
        <f t="shared" ca="1" si="1766"/>
        <v/>
      </c>
      <c r="T354" s="498" t="str">
        <f t="shared" ca="1" si="1766"/>
        <v/>
      </c>
      <c r="U354" s="498" t="str">
        <f t="shared" ca="1" si="1766"/>
        <v/>
      </c>
      <c r="V354" s="498" t="str">
        <f t="shared" ca="1" si="1766"/>
        <v/>
      </c>
      <c r="W354" s="498" t="str">
        <f t="shared" ca="1" si="1766"/>
        <v/>
      </c>
      <c r="X354" s="498" t="str">
        <f t="shared" ca="1" si="1766"/>
        <v/>
      </c>
      <c r="Y354" s="498" t="str">
        <f t="shared" ca="1" si="1766"/>
        <v/>
      </c>
      <c r="Z354" s="498" t="str">
        <f t="shared" ca="1" si="1766"/>
        <v/>
      </c>
      <c r="AA354" s="499">
        <f ca="1">IFERROR(INDEX(i_in,MATCH(AA349,atts,0),MATCH(C351,segs,0))+IF(OR(AA349="F",AA349="U",AA349="H"),0,AA350*INDEX(i_in,MATCH("wait",atts,0),MATCH(C351,segs,0))),"")</f>
        <v>-5.5192119999999996</v>
      </c>
      <c r="AB354" s="204"/>
      <c r="AD354" s="18" t="s">
        <v>282</v>
      </c>
      <c r="AE354" s="122">
        <f>AD341</f>
        <v>3</v>
      </c>
      <c r="AF354" s="122" t="str">
        <f>AD342</f>
        <v>shop1834</v>
      </c>
      <c r="AG354" s="210"/>
      <c r="AH354" s="122"/>
      <c r="AI354" s="13"/>
      <c r="AJ354" s="497">
        <f ca="1">IFERROR(INDEX(i_in,MATCH(AJ349,atts,0),MATCH(AF351,segs,0))+IF(OR(AJ349="F",AJ349="U",AJ349="H"),0,AJ350*INDEX(i_in,MATCH("wait",atts,0),MATCH($C351,segs,0))),"")</f>
        <v>17.807079999999999</v>
      </c>
      <c r="AK354" s="498" t="str">
        <f t="shared" ref="AK354:BC354" ca="1" si="1767">IFERROR(INDEX(i_in,MATCH(AK349,atts,0),MATCH($C351,segs,0))+IF(OR(AK349="F",AK349="U",AK349="H"),0,AK350*INDEX(i_in,MATCH("wait",atts,0),MATCH($C351,segs,0))),"")</f>
        <v/>
      </c>
      <c r="AL354" s="498" t="str">
        <f t="shared" ca="1" si="1767"/>
        <v/>
      </c>
      <c r="AM354" s="498" t="str">
        <f t="shared" ca="1" si="1767"/>
        <v/>
      </c>
      <c r="AN354" s="498" t="str">
        <f t="shared" ca="1" si="1767"/>
        <v/>
      </c>
      <c r="AO354" s="498" t="str">
        <f t="shared" ca="1" si="1767"/>
        <v/>
      </c>
      <c r="AP354" s="498" t="str">
        <f t="shared" ca="1" si="1767"/>
        <v/>
      </c>
      <c r="AQ354" s="498" t="str">
        <f t="shared" ca="1" si="1767"/>
        <v/>
      </c>
      <c r="AR354" s="498" t="str">
        <f t="shared" ca="1" si="1767"/>
        <v/>
      </c>
      <c r="AS354" s="498" t="str">
        <f t="shared" ca="1" si="1767"/>
        <v/>
      </c>
      <c r="AT354" s="498" t="str">
        <f t="shared" ca="1" si="1767"/>
        <v/>
      </c>
      <c r="AU354" s="498" t="str">
        <f t="shared" ca="1" si="1767"/>
        <v/>
      </c>
      <c r="AV354" s="498" t="str">
        <f t="shared" ca="1" si="1767"/>
        <v/>
      </c>
      <c r="AW354" s="498" t="str">
        <f t="shared" ca="1" si="1767"/>
        <v/>
      </c>
      <c r="AX354" s="498" t="str">
        <f t="shared" ca="1" si="1767"/>
        <v/>
      </c>
      <c r="AY354" s="498" t="str">
        <f t="shared" ca="1" si="1767"/>
        <v/>
      </c>
      <c r="AZ354" s="498" t="str">
        <f t="shared" ca="1" si="1767"/>
        <v/>
      </c>
      <c r="BA354" s="498" t="str">
        <f t="shared" ca="1" si="1767"/>
        <v/>
      </c>
      <c r="BB354" s="498" t="str">
        <f t="shared" ca="1" si="1767"/>
        <v/>
      </c>
      <c r="BC354" s="498" t="str">
        <f t="shared" ca="1" si="1767"/>
        <v/>
      </c>
      <c r="BD354" s="499">
        <f ca="1">IFERROR(INDEX(i_in,MATCH(BD349,atts,0),MATCH(AF351,segs,0))+IF(OR(BD349="F",BD349="U",BD349="H"),0,BD350*INDEX(i_in,MATCH("wait",atts,0),MATCH(AF351,segs,0))),"")</f>
        <v>-4.7335589999999996</v>
      </c>
      <c r="BE354" s="204"/>
      <c r="BG354" s="18" t="s">
        <v>282</v>
      </c>
      <c r="BH354" s="122">
        <f>BG341</f>
        <v>3</v>
      </c>
      <c r="BI354" s="122" t="str">
        <f>BG342</f>
        <v>lei1834</v>
      </c>
      <c r="BJ354" s="210"/>
      <c r="BK354" s="122"/>
      <c r="BL354" s="13"/>
      <c r="BM354" s="497">
        <f ca="1">IFERROR(INDEX(i_in,MATCH(BM349,atts,0),MATCH(BI351,segs,0))+IF(OR(BM349="F",BM349="U",BM349="H"),0,BM350*INDEX(i_in,MATCH("wait",atts,0),MATCH($C351,segs,0))),"")</f>
        <v>33.75705</v>
      </c>
      <c r="BN354" s="498" t="str">
        <f t="shared" ref="BN354:CF354" ca="1" si="1768">IFERROR(INDEX(i_in,MATCH(BN349,atts,0),MATCH($C351,segs,0))+IF(OR(BN349="F",BN349="U",BN349="H"),0,BN350*INDEX(i_in,MATCH("wait",atts,0),MATCH($C351,segs,0))),"")</f>
        <v/>
      </c>
      <c r="BO354" s="498" t="str">
        <f t="shared" ca="1" si="1768"/>
        <v/>
      </c>
      <c r="BP354" s="498" t="str">
        <f t="shared" ca="1" si="1768"/>
        <v/>
      </c>
      <c r="BQ354" s="498" t="str">
        <f t="shared" ca="1" si="1768"/>
        <v/>
      </c>
      <c r="BR354" s="498" t="str">
        <f t="shared" ca="1" si="1768"/>
        <v/>
      </c>
      <c r="BS354" s="498" t="str">
        <f t="shared" ca="1" si="1768"/>
        <v/>
      </c>
      <c r="BT354" s="498" t="str">
        <f t="shared" ca="1" si="1768"/>
        <v/>
      </c>
      <c r="BU354" s="498" t="str">
        <f t="shared" ca="1" si="1768"/>
        <v/>
      </c>
      <c r="BV354" s="498" t="str">
        <f t="shared" ca="1" si="1768"/>
        <v/>
      </c>
      <c r="BW354" s="498" t="str">
        <f t="shared" ca="1" si="1768"/>
        <v/>
      </c>
      <c r="BX354" s="498" t="str">
        <f t="shared" ca="1" si="1768"/>
        <v/>
      </c>
      <c r="BY354" s="498" t="str">
        <f t="shared" ca="1" si="1768"/>
        <v/>
      </c>
      <c r="BZ354" s="498" t="str">
        <f t="shared" ca="1" si="1768"/>
        <v/>
      </c>
      <c r="CA354" s="498" t="str">
        <f t="shared" ca="1" si="1768"/>
        <v/>
      </c>
      <c r="CB354" s="498" t="str">
        <f t="shared" ca="1" si="1768"/>
        <v/>
      </c>
      <c r="CC354" s="498" t="str">
        <f t="shared" ca="1" si="1768"/>
        <v/>
      </c>
      <c r="CD354" s="498" t="str">
        <f t="shared" ca="1" si="1768"/>
        <v/>
      </c>
      <c r="CE354" s="498" t="str">
        <f t="shared" ca="1" si="1768"/>
        <v/>
      </c>
      <c r="CF354" s="498" t="str">
        <f t="shared" ca="1" si="1768"/>
        <v/>
      </c>
      <c r="CG354" s="499">
        <f ca="1">IFERROR(INDEX(i_in,MATCH(CG349,atts,0),MATCH(BI351,segs,0))+IF(OR(CG349="F",CG349="U",CG349="H"),0,CG350*INDEX(i_in,MATCH("wait",atts,0),MATCH(BI351,segs,0))),"")</f>
        <v>-6.1712069999999999</v>
      </c>
      <c r="CH354" s="204"/>
      <c r="CJ354" s="18" t="s">
        <v>282</v>
      </c>
      <c r="CK354" s="122">
        <f>CJ341</f>
        <v>3</v>
      </c>
      <c r="CL354" s="122" t="str">
        <f>CJ342</f>
        <v>work3564</v>
      </c>
      <c r="CM354" s="210"/>
      <c r="CN354" s="122"/>
      <c r="CO354" s="13"/>
      <c r="CP354" s="497">
        <f ca="1">IFERROR(INDEX(i_in,MATCH(CP349,atts,0),MATCH(CL351,segs,0))+IF(OR(CP349="F",CP349="U",CP349="H"),0,CP350*INDEX(i_in,MATCH("wait",atts,0),MATCH($C351,segs,0))),"")</f>
        <v>32.351660000000003</v>
      </c>
      <c r="CQ354" s="498" t="str">
        <f t="shared" ref="CQ354:DI354" ca="1" si="1769">IFERROR(INDEX(i_in,MATCH(CQ349,atts,0),MATCH($C351,segs,0))+IF(OR(CQ349="F",CQ349="U",CQ349="H"),0,CQ350*INDEX(i_in,MATCH("wait",atts,0),MATCH($C351,segs,0))),"")</f>
        <v/>
      </c>
      <c r="CR354" s="498" t="str">
        <f t="shared" ca="1" si="1769"/>
        <v/>
      </c>
      <c r="CS354" s="498" t="str">
        <f t="shared" ca="1" si="1769"/>
        <v/>
      </c>
      <c r="CT354" s="498" t="str">
        <f t="shared" ca="1" si="1769"/>
        <v/>
      </c>
      <c r="CU354" s="498" t="str">
        <f t="shared" ca="1" si="1769"/>
        <v/>
      </c>
      <c r="CV354" s="498" t="str">
        <f t="shared" ca="1" si="1769"/>
        <v/>
      </c>
      <c r="CW354" s="498" t="str">
        <f t="shared" ca="1" si="1769"/>
        <v/>
      </c>
      <c r="CX354" s="498" t="str">
        <f t="shared" ca="1" si="1769"/>
        <v/>
      </c>
      <c r="CY354" s="498" t="str">
        <f t="shared" ca="1" si="1769"/>
        <v/>
      </c>
      <c r="CZ354" s="498" t="str">
        <f t="shared" ca="1" si="1769"/>
        <v/>
      </c>
      <c r="DA354" s="498" t="str">
        <f t="shared" ca="1" si="1769"/>
        <v/>
      </c>
      <c r="DB354" s="498" t="str">
        <f t="shared" ca="1" si="1769"/>
        <v/>
      </c>
      <c r="DC354" s="498" t="str">
        <f t="shared" ca="1" si="1769"/>
        <v/>
      </c>
      <c r="DD354" s="498" t="str">
        <f t="shared" ca="1" si="1769"/>
        <v/>
      </c>
      <c r="DE354" s="498" t="str">
        <f t="shared" ca="1" si="1769"/>
        <v/>
      </c>
      <c r="DF354" s="498" t="str">
        <f t="shared" ca="1" si="1769"/>
        <v/>
      </c>
      <c r="DG354" s="498" t="str">
        <f t="shared" ca="1" si="1769"/>
        <v/>
      </c>
      <c r="DH354" s="498" t="str">
        <f t="shared" ca="1" si="1769"/>
        <v/>
      </c>
      <c r="DI354" s="498" t="str">
        <f t="shared" ca="1" si="1769"/>
        <v/>
      </c>
      <c r="DJ354" s="499">
        <f ca="1">IFERROR(INDEX(i_in,MATCH(DJ349,atts,0),MATCH(CL351,segs,0))+IF(OR(DJ349="F",DJ349="U",DJ349="H"),0,DJ350*INDEX(i_in,MATCH("wait",atts,0),MATCH(CL351,segs,0))),"")</f>
        <v>-5.5751840000000001</v>
      </c>
      <c r="DK354" s="204"/>
      <c r="DM354" s="18" t="s">
        <v>282</v>
      </c>
      <c r="DN354" s="122">
        <f>DM341</f>
        <v>3</v>
      </c>
      <c r="DO354" s="122" t="str">
        <f>DM342</f>
        <v>shop3564</v>
      </c>
      <c r="DP354" s="210"/>
      <c r="DQ354" s="122"/>
      <c r="DR354" s="13"/>
      <c r="DS354" s="497">
        <f ca="1">IFERROR(INDEX(i_in,MATCH(DS349,atts,0),MATCH(DO351,segs,0))+IF(OR(DS349="F",DS349="U",DS349="H"),0,DS350*INDEX(i_in,MATCH("wait",atts,0),MATCH($C351,segs,0))),"")</f>
        <v>34.467089999999999</v>
      </c>
      <c r="DT354" s="498" t="str">
        <f t="shared" ref="DT354:EL354" ca="1" si="1770">IFERROR(INDEX(i_in,MATCH(DT349,atts,0),MATCH($C351,segs,0))+IF(OR(DT349="F",DT349="U",DT349="H"),0,DT350*INDEX(i_in,MATCH("wait",atts,0),MATCH($C351,segs,0))),"")</f>
        <v/>
      </c>
      <c r="DU354" s="498" t="str">
        <f t="shared" ca="1" si="1770"/>
        <v/>
      </c>
      <c r="DV354" s="498" t="str">
        <f t="shared" ca="1" si="1770"/>
        <v/>
      </c>
      <c r="DW354" s="498" t="str">
        <f t="shared" ca="1" si="1770"/>
        <v/>
      </c>
      <c r="DX354" s="498" t="str">
        <f t="shared" ca="1" si="1770"/>
        <v/>
      </c>
      <c r="DY354" s="498" t="str">
        <f t="shared" ca="1" si="1770"/>
        <v/>
      </c>
      <c r="DZ354" s="498" t="str">
        <f t="shared" ca="1" si="1770"/>
        <v/>
      </c>
      <c r="EA354" s="498" t="str">
        <f t="shared" ca="1" si="1770"/>
        <v/>
      </c>
      <c r="EB354" s="498" t="str">
        <f t="shared" ca="1" si="1770"/>
        <v/>
      </c>
      <c r="EC354" s="498" t="str">
        <f t="shared" ca="1" si="1770"/>
        <v/>
      </c>
      <c r="ED354" s="498" t="str">
        <f t="shared" ca="1" si="1770"/>
        <v/>
      </c>
      <c r="EE354" s="498" t="str">
        <f t="shared" ca="1" si="1770"/>
        <v/>
      </c>
      <c r="EF354" s="498" t="str">
        <f t="shared" ca="1" si="1770"/>
        <v/>
      </c>
      <c r="EG354" s="498" t="str">
        <f t="shared" ca="1" si="1770"/>
        <v/>
      </c>
      <c r="EH354" s="498" t="str">
        <f t="shared" ca="1" si="1770"/>
        <v/>
      </c>
      <c r="EI354" s="498" t="str">
        <f t="shared" ca="1" si="1770"/>
        <v/>
      </c>
      <c r="EJ354" s="498" t="str">
        <f t="shared" ca="1" si="1770"/>
        <v/>
      </c>
      <c r="EK354" s="498" t="str">
        <f t="shared" ca="1" si="1770"/>
        <v/>
      </c>
      <c r="EL354" s="498" t="str">
        <f t="shared" ca="1" si="1770"/>
        <v/>
      </c>
      <c r="EM354" s="499">
        <f ca="1">IFERROR(INDEX(i_in,MATCH(EM349,atts,0),MATCH(DO351,segs,0))+IF(OR(EM349="F",EM349="U",EM349="H"),0,EM350*INDEX(i_in,MATCH("wait",atts,0),MATCH(DO351,segs,0))),"")</f>
        <v>-5.4877719999999997</v>
      </c>
      <c r="EN354" s="204"/>
      <c r="EP354" s="18" t="s">
        <v>282</v>
      </c>
      <c r="EQ354" s="122">
        <f>EP341</f>
        <v>3</v>
      </c>
      <c r="ER354" s="122" t="str">
        <f>EP342</f>
        <v>lei3564</v>
      </c>
      <c r="ES354" s="210"/>
      <c r="ET354" s="122"/>
      <c r="EU354" s="13"/>
      <c r="EV354" s="497">
        <f ca="1">IFERROR(INDEX(i_in,MATCH(EV349,atts,0),MATCH(ER351,segs,0))+IF(OR(EV349="F",EV349="U",EV349="H"),0,EV350*INDEX(i_in,MATCH("wait",atts,0),MATCH($C351,segs,0))),"")</f>
        <v>33.966259999999998</v>
      </c>
      <c r="EW354" s="498" t="str">
        <f t="shared" ref="EW354:FO354" ca="1" si="1771">IFERROR(INDEX(i_in,MATCH(EW349,atts,0),MATCH($C351,segs,0))+IF(OR(EW349="F",EW349="U",EW349="H"),0,EW350*INDEX(i_in,MATCH("wait",atts,0),MATCH($C351,segs,0))),"")</f>
        <v/>
      </c>
      <c r="EX354" s="498" t="str">
        <f t="shared" ca="1" si="1771"/>
        <v/>
      </c>
      <c r="EY354" s="498" t="str">
        <f t="shared" ca="1" si="1771"/>
        <v/>
      </c>
      <c r="EZ354" s="498" t="str">
        <f t="shared" ca="1" si="1771"/>
        <v/>
      </c>
      <c r="FA354" s="498" t="str">
        <f t="shared" ca="1" si="1771"/>
        <v/>
      </c>
      <c r="FB354" s="498" t="str">
        <f t="shared" ca="1" si="1771"/>
        <v/>
      </c>
      <c r="FC354" s="498" t="str">
        <f t="shared" ca="1" si="1771"/>
        <v/>
      </c>
      <c r="FD354" s="498" t="str">
        <f t="shared" ca="1" si="1771"/>
        <v/>
      </c>
      <c r="FE354" s="498" t="str">
        <f t="shared" ca="1" si="1771"/>
        <v/>
      </c>
      <c r="FF354" s="498" t="str">
        <f t="shared" ca="1" si="1771"/>
        <v/>
      </c>
      <c r="FG354" s="498" t="str">
        <f t="shared" ca="1" si="1771"/>
        <v/>
      </c>
      <c r="FH354" s="498" t="str">
        <f t="shared" ca="1" si="1771"/>
        <v/>
      </c>
      <c r="FI354" s="498" t="str">
        <f t="shared" ca="1" si="1771"/>
        <v/>
      </c>
      <c r="FJ354" s="498" t="str">
        <f t="shared" ca="1" si="1771"/>
        <v/>
      </c>
      <c r="FK354" s="498" t="str">
        <f t="shared" ca="1" si="1771"/>
        <v/>
      </c>
      <c r="FL354" s="498" t="str">
        <f t="shared" ca="1" si="1771"/>
        <v/>
      </c>
      <c r="FM354" s="498" t="str">
        <f t="shared" ca="1" si="1771"/>
        <v/>
      </c>
      <c r="FN354" s="498" t="str">
        <f t="shared" ca="1" si="1771"/>
        <v/>
      </c>
      <c r="FO354" s="498" t="str">
        <f t="shared" ca="1" si="1771"/>
        <v/>
      </c>
      <c r="FP354" s="499">
        <f ca="1">IFERROR(INDEX(i_in,MATCH(FP349,atts,0),MATCH(ER351,segs,0))+IF(OR(FP349="F",FP349="U",FP349="H"),0,FP350*INDEX(i_in,MATCH("wait",atts,0),MATCH(ER351,segs,0))),"")</f>
        <v>-5.564927</v>
      </c>
      <c r="FQ354" s="204"/>
      <c r="FS354" s="18" t="s">
        <v>282</v>
      </c>
      <c r="FT354" s="122">
        <f>FS341</f>
        <v>3</v>
      </c>
      <c r="FU354" s="122" t="str">
        <f>FS342</f>
        <v>shop65</v>
      </c>
      <c r="FV354" s="210"/>
      <c r="FW354" s="122"/>
      <c r="FX354" s="13"/>
      <c r="FY354" s="497">
        <f ca="1">IFERROR(INDEX(i_in,MATCH(FY349,atts,0),MATCH(FU351,segs,0))+IF(OR(FY349="F",FY349="U",FY349="H"),0,FY350*INDEX(i_in,MATCH("wait",atts,0),MATCH($C351,segs,0))),"")</f>
        <v>36.747579999999999</v>
      </c>
      <c r="FZ354" s="498" t="str">
        <f t="shared" ref="FZ354:GR354" ca="1" si="1772">IFERROR(INDEX(i_in,MATCH(FZ349,atts,0),MATCH($C351,segs,0))+IF(OR(FZ349="F",FZ349="U",FZ349="H"),0,FZ350*INDEX(i_in,MATCH("wait",atts,0),MATCH($C351,segs,0))),"")</f>
        <v/>
      </c>
      <c r="GA354" s="498" t="str">
        <f t="shared" ca="1" si="1772"/>
        <v/>
      </c>
      <c r="GB354" s="498" t="str">
        <f t="shared" ca="1" si="1772"/>
        <v/>
      </c>
      <c r="GC354" s="498" t="str">
        <f t="shared" ca="1" si="1772"/>
        <v/>
      </c>
      <c r="GD354" s="498" t="str">
        <f t="shared" ca="1" si="1772"/>
        <v/>
      </c>
      <c r="GE354" s="498" t="str">
        <f t="shared" ca="1" si="1772"/>
        <v/>
      </c>
      <c r="GF354" s="498" t="str">
        <f t="shared" ca="1" si="1772"/>
        <v/>
      </c>
      <c r="GG354" s="498" t="str">
        <f t="shared" ca="1" si="1772"/>
        <v/>
      </c>
      <c r="GH354" s="498" t="str">
        <f t="shared" ca="1" si="1772"/>
        <v/>
      </c>
      <c r="GI354" s="498" t="str">
        <f t="shared" ca="1" si="1772"/>
        <v/>
      </c>
      <c r="GJ354" s="498" t="str">
        <f t="shared" ca="1" si="1772"/>
        <v/>
      </c>
      <c r="GK354" s="498" t="str">
        <f t="shared" ca="1" si="1772"/>
        <v/>
      </c>
      <c r="GL354" s="498" t="str">
        <f t="shared" ca="1" si="1772"/>
        <v/>
      </c>
      <c r="GM354" s="498" t="str">
        <f t="shared" ca="1" si="1772"/>
        <v/>
      </c>
      <c r="GN354" s="498" t="str">
        <f t="shared" ca="1" si="1772"/>
        <v/>
      </c>
      <c r="GO354" s="498" t="str">
        <f t="shared" ca="1" si="1772"/>
        <v/>
      </c>
      <c r="GP354" s="498" t="str">
        <f t="shared" ca="1" si="1772"/>
        <v/>
      </c>
      <c r="GQ354" s="498" t="str">
        <f t="shared" ca="1" si="1772"/>
        <v/>
      </c>
      <c r="GR354" s="498" t="str">
        <f t="shared" ca="1" si="1772"/>
        <v/>
      </c>
      <c r="GS354" s="499">
        <f ca="1">IFERROR(INDEX(i_in,MATCH(GS349,atts,0),MATCH(FU351,segs,0))+IF(OR(GS349="F",GS349="U",GS349="H"),0,GS350*INDEX(i_in,MATCH("wait",atts,0),MATCH(FU351,segs,0))),"")</f>
        <v>-4.9902009999999999</v>
      </c>
      <c r="GT354" s="204"/>
      <c r="GV354" s="18" t="s">
        <v>282</v>
      </c>
      <c r="GW354" s="122">
        <f>GV341</f>
        <v>3</v>
      </c>
      <c r="GX354" s="122" t="str">
        <f>GV342</f>
        <v>lei65</v>
      </c>
      <c r="GY354" s="210"/>
      <c r="GZ354" s="122"/>
      <c r="HA354" s="13"/>
      <c r="HB354" s="497">
        <f ca="1">IFERROR(INDEX(i_in,MATCH(HB349,atts,0),MATCH(GX351,segs,0))+IF(OR(HB349="F",HB349="U",HB349="H"),0,HB350*INDEX(i_in,MATCH("wait",atts,0),MATCH($C351,segs,0))),"")</f>
        <v>36.546100000000003</v>
      </c>
      <c r="HC354" s="498" t="str">
        <f t="shared" ref="HC354:HU354" ca="1" si="1773">IFERROR(INDEX(i_in,MATCH(HC349,atts,0),MATCH($C351,segs,0))+IF(OR(HC349="F",HC349="U",HC349="H"),0,HC350*INDEX(i_in,MATCH("wait",atts,0),MATCH($C351,segs,0))),"")</f>
        <v/>
      </c>
      <c r="HD354" s="498" t="str">
        <f t="shared" ca="1" si="1773"/>
        <v/>
      </c>
      <c r="HE354" s="498" t="str">
        <f t="shared" ca="1" si="1773"/>
        <v/>
      </c>
      <c r="HF354" s="498" t="str">
        <f t="shared" ca="1" si="1773"/>
        <v/>
      </c>
      <c r="HG354" s="498" t="str">
        <f t="shared" ca="1" si="1773"/>
        <v/>
      </c>
      <c r="HH354" s="498" t="str">
        <f t="shared" ca="1" si="1773"/>
        <v/>
      </c>
      <c r="HI354" s="498" t="str">
        <f t="shared" ca="1" si="1773"/>
        <v/>
      </c>
      <c r="HJ354" s="498" t="str">
        <f t="shared" ca="1" si="1773"/>
        <v/>
      </c>
      <c r="HK354" s="498" t="str">
        <f t="shared" ca="1" si="1773"/>
        <v/>
      </c>
      <c r="HL354" s="498" t="str">
        <f t="shared" ca="1" si="1773"/>
        <v/>
      </c>
      <c r="HM354" s="498" t="str">
        <f t="shared" ca="1" si="1773"/>
        <v/>
      </c>
      <c r="HN354" s="498" t="str">
        <f t="shared" ca="1" si="1773"/>
        <v/>
      </c>
      <c r="HO354" s="498" t="str">
        <f t="shared" ca="1" si="1773"/>
        <v/>
      </c>
      <c r="HP354" s="498" t="str">
        <f t="shared" ca="1" si="1773"/>
        <v/>
      </c>
      <c r="HQ354" s="498" t="str">
        <f t="shared" ca="1" si="1773"/>
        <v/>
      </c>
      <c r="HR354" s="498" t="str">
        <f t="shared" ca="1" si="1773"/>
        <v/>
      </c>
      <c r="HS354" s="498" t="str">
        <f t="shared" ca="1" si="1773"/>
        <v/>
      </c>
      <c r="HT354" s="498" t="str">
        <f t="shared" ca="1" si="1773"/>
        <v/>
      </c>
      <c r="HU354" s="498" t="str">
        <f t="shared" ca="1" si="1773"/>
        <v/>
      </c>
      <c r="HV354" s="499">
        <f ca="1">IFERROR(INDEX(i_in,MATCH(HV349,atts,0),MATCH(GX351,segs,0))+IF(OR(HV349="F",HV349="U",HV349="H"),0,HV350*INDEX(i_in,MATCH("wait",atts,0),MATCH(GX351,segs,0))),"")</f>
        <v>-5.2600889999999998</v>
      </c>
      <c r="HW354" s="204"/>
    </row>
    <row r="355" spans="1:231" ht="15">
      <c r="A355" s="18" t="s">
        <v>19</v>
      </c>
      <c r="B355" s="122">
        <f>A341</f>
        <v>3</v>
      </c>
      <c r="C355" s="122" t="str">
        <f>A342</f>
        <v>work1834</v>
      </c>
      <c r="D355" s="210"/>
      <c r="E355" s="122"/>
      <c r="F355" s="8"/>
      <c r="G355" s="52">
        <f t="shared" ref="G355:AA355" ca="1" si="1774">IF(G354="","",IF(G354&lt;0,0,G354))</f>
        <v>34.189360000000001</v>
      </c>
      <c r="H355" s="53" t="str">
        <f t="shared" ca="1" si="1774"/>
        <v/>
      </c>
      <c r="I355" s="47" t="str">
        <f t="shared" ca="1" si="1774"/>
        <v/>
      </c>
      <c r="J355" s="47" t="str">
        <f t="shared" ca="1" si="1774"/>
        <v/>
      </c>
      <c r="K355" s="47" t="str">
        <f t="shared" ca="1" si="1774"/>
        <v/>
      </c>
      <c r="L355" s="47" t="str">
        <f t="shared" ca="1" si="1774"/>
        <v/>
      </c>
      <c r="M355" s="47" t="str">
        <f t="shared" ca="1" si="1774"/>
        <v/>
      </c>
      <c r="N355" s="47" t="str">
        <f t="shared" ca="1" si="1774"/>
        <v/>
      </c>
      <c r="O355" s="47" t="str">
        <f t="shared" ca="1" si="1774"/>
        <v/>
      </c>
      <c r="P355" s="47" t="str">
        <f t="shared" ca="1" si="1774"/>
        <v/>
      </c>
      <c r="Q355" s="47" t="str">
        <f t="shared" ca="1" si="1774"/>
        <v/>
      </c>
      <c r="R355" s="47" t="str">
        <f t="shared" ca="1" si="1774"/>
        <v/>
      </c>
      <c r="S355" s="47" t="str">
        <f t="shared" ca="1" si="1774"/>
        <v/>
      </c>
      <c r="T355" s="47" t="str">
        <f t="shared" ca="1" si="1774"/>
        <v/>
      </c>
      <c r="U355" s="47" t="str">
        <f t="shared" ca="1" si="1774"/>
        <v/>
      </c>
      <c r="V355" s="47" t="str">
        <f t="shared" ca="1" si="1774"/>
        <v/>
      </c>
      <c r="W355" s="47" t="str">
        <f t="shared" ca="1" si="1774"/>
        <v/>
      </c>
      <c r="X355" s="47" t="str">
        <f t="shared" ca="1" si="1774"/>
        <v/>
      </c>
      <c r="Y355" s="47" t="str">
        <f t="shared" ca="1" si="1774"/>
        <v/>
      </c>
      <c r="Z355" s="47" t="str">
        <f t="shared" ca="1" si="1774"/>
        <v/>
      </c>
      <c r="AA355" s="48">
        <f t="shared" ca="1" si="1774"/>
        <v>0</v>
      </c>
      <c r="AB355" s="204"/>
      <c r="AD355" s="18" t="s">
        <v>19</v>
      </c>
      <c r="AE355" s="122">
        <f>AD341</f>
        <v>3</v>
      </c>
      <c r="AF355" s="122" t="str">
        <f>AD342</f>
        <v>shop1834</v>
      </c>
      <c r="AG355" s="210"/>
      <c r="AH355" s="122"/>
      <c r="AI355" s="8"/>
      <c r="AJ355" s="52">
        <f t="shared" ref="AJ355:BD355" ca="1" si="1775">IF(AJ354="","",IF(AJ354&lt;0,0,AJ354))</f>
        <v>17.807079999999999</v>
      </c>
      <c r="AK355" s="53" t="str">
        <f t="shared" ca="1" si="1775"/>
        <v/>
      </c>
      <c r="AL355" s="47" t="str">
        <f t="shared" ca="1" si="1775"/>
        <v/>
      </c>
      <c r="AM355" s="47" t="str">
        <f t="shared" ca="1" si="1775"/>
        <v/>
      </c>
      <c r="AN355" s="47" t="str">
        <f t="shared" ca="1" si="1775"/>
        <v/>
      </c>
      <c r="AO355" s="47" t="str">
        <f t="shared" ca="1" si="1775"/>
        <v/>
      </c>
      <c r="AP355" s="47" t="str">
        <f t="shared" ca="1" si="1775"/>
        <v/>
      </c>
      <c r="AQ355" s="47" t="str">
        <f t="shared" ca="1" si="1775"/>
        <v/>
      </c>
      <c r="AR355" s="47" t="str">
        <f t="shared" ca="1" si="1775"/>
        <v/>
      </c>
      <c r="AS355" s="47" t="str">
        <f t="shared" ca="1" si="1775"/>
        <v/>
      </c>
      <c r="AT355" s="47" t="str">
        <f t="shared" ca="1" si="1775"/>
        <v/>
      </c>
      <c r="AU355" s="47" t="str">
        <f t="shared" ca="1" si="1775"/>
        <v/>
      </c>
      <c r="AV355" s="47" t="str">
        <f t="shared" ca="1" si="1775"/>
        <v/>
      </c>
      <c r="AW355" s="47" t="str">
        <f t="shared" ca="1" si="1775"/>
        <v/>
      </c>
      <c r="AX355" s="47" t="str">
        <f t="shared" ca="1" si="1775"/>
        <v/>
      </c>
      <c r="AY355" s="47" t="str">
        <f t="shared" ca="1" si="1775"/>
        <v/>
      </c>
      <c r="AZ355" s="47" t="str">
        <f t="shared" ca="1" si="1775"/>
        <v/>
      </c>
      <c r="BA355" s="47" t="str">
        <f t="shared" ca="1" si="1775"/>
        <v/>
      </c>
      <c r="BB355" s="47" t="str">
        <f t="shared" ca="1" si="1775"/>
        <v/>
      </c>
      <c r="BC355" s="47" t="str">
        <f t="shared" ca="1" si="1775"/>
        <v/>
      </c>
      <c r="BD355" s="48">
        <f t="shared" ca="1" si="1775"/>
        <v>0</v>
      </c>
      <c r="BE355" s="204"/>
      <c r="BG355" s="18" t="s">
        <v>19</v>
      </c>
      <c r="BH355" s="122">
        <f>BG341</f>
        <v>3</v>
      </c>
      <c r="BI355" s="122" t="str">
        <f>BG342</f>
        <v>lei1834</v>
      </c>
      <c r="BJ355" s="210"/>
      <c r="BK355" s="122"/>
      <c r="BL355" s="8"/>
      <c r="BM355" s="52">
        <f t="shared" ref="BM355:CG355" ca="1" si="1776">IF(BM354="","",IF(BM354&lt;0,0,BM354))</f>
        <v>33.75705</v>
      </c>
      <c r="BN355" s="53" t="str">
        <f t="shared" ca="1" si="1776"/>
        <v/>
      </c>
      <c r="BO355" s="47" t="str">
        <f t="shared" ca="1" si="1776"/>
        <v/>
      </c>
      <c r="BP355" s="47" t="str">
        <f t="shared" ca="1" si="1776"/>
        <v/>
      </c>
      <c r="BQ355" s="47" t="str">
        <f t="shared" ca="1" si="1776"/>
        <v/>
      </c>
      <c r="BR355" s="47" t="str">
        <f t="shared" ca="1" si="1776"/>
        <v/>
      </c>
      <c r="BS355" s="47" t="str">
        <f t="shared" ca="1" si="1776"/>
        <v/>
      </c>
      <c r="BT355" s="47" t="str">
        <f t="shared" ca="1" si="1776"/>
        <v/>
      </c>
      <c r="BU355" s="47" t="str">
        <f t="shared" ca="1" si="1776"/>
        <v/>
      </c>
      <c r="BV355" s="47" t="str">
        <f t="shared" ca="1" si="1776"/>
        <v/>
      </c>
      <c r="BW355" s="47" t="str">
        <f t="shared" ca="1" si="1776"/>
        <v/>
      </c>
      <c r="BX355" s="47" t="str">
        <f t="shared" ca="1" si="1776"/>
        <v/>
      </c>
      <c r="BY355" s="47" t="str">
        <f t="shared" ca="1" si="1776"/>
        <v/>
      </c>
      <c r="BZ355" s="47" t="str">
        <f t="shared" ca="1" si="1776"/>
        <v/>
      </c>
      <c r="CA355" s="47" t="str">
        <f t="shared" ca="1" si="1776"/>
        <v/>
      </c>
      <c r="CB355" s="47" t="str">
        <f t="shared" ca="1" si="1776"/>
        <v/>
      </c>
      <c r="CC355" s="47" t="str">
        <f t="shared" ca="1" si="1776"/>
        <v/>
      </c>
      <c r="CD355" s="47" t="str">
        <f t="shared" ca="1" si="1776"/>
        <v/>
      </c>
      <c r="CE355" s="47" t="str">
        <f t="shared" ca="1" si="1776"/>
        <v/>
      </c>
      <c r="CF355" s="47" t="str">
        <f t="shared" ca="1" si="1776"/>
        <v/>
      </c>
      <c r="CG355" s="48">
        <f t="shared" ca="1" si="1776"/>
        <v>0</v>
      </c>
      <c r="CH355" s="204"/>
      <c r="CJ355" s="18" t="s">
        <v>19</v>
      </c>
      <c r="CK355" s="122">
        <f>CJ341</f>
        <v>3</v>
      </c>
      <c r="CL355" s="122" t="str">
        <f>CJ342</f>
        <v>work3564</v>
      </c>
      <c r="CM355" s="210"/>
      <c r="CN355" s="122"/>
      <c r="CO355" s="8"/>
      <c r="CP355" s="52">
        <f t="shared" ref="CP355:DJ355" ca="1" si="1777">IF(CP354="","",IF(CP354&lt;0,0,CP354))</f>
        <v>32.351660000000003</v>
      </c>
      <c r="CQ355" s="53" t="str">
        <f t="shared" ca="1" si="1777"/>
        <v/>
      </c>
      <c r="CR355" s="47" t="str">
        <f t="shared" ca="1" si="1777"/>
        <v/>
      </c>
      <c r="CS355" s="47" t="str">
        <f t="shared" ca="1" si="1777"/>
        <v/>
      </c>
      <c r="CT355" s="47" t="str">
        <f t="shared" ca="1" si="1777"/>
        <v/>
      </c>
      <c r="CU355" s="47" t="str">
        <f t="shared" ca="1" si="1777"/>
        <v/>
      </c>
      <c r="CV355" s="47" t="str">
        <f t="shared" ca="1" si="1777"/>
        <v/>
      </c>
      <c r="CW355" s="47" t="str">
        <f t="shared" ca="1" si="1777"/>
        <v/>
      </c>
      <c r="CX355" s="47" t="str">
        <f t="shared" ca="1" si="1777"/>
        <v/>
      </c>
      <c r="CY355" s="47" t="str">
        <f t="shared" ca="1" si="1777"/>
        <v/>
      </c>
      <c r="CZ355" s="47" t="str">
        <f t="shared" ca="1" si="1777"/>
        <v/>
      </c>
      <c r="DA355" s="47" t="str">
        <f t="shared" ca="1" si="1777"/>
        <v/>
      </c>
      <c r="DB355" s="47" t="str">
        <f t="shared" ca="1" si="1777"/>
        <v/>
      </c>
      <c r="DC355" s="47" t="str">
        <f t="shared" ca="1" si="1777"/>
        <v/>
      </c>
      <c r="DD355" s="47" t="str">
        <f t="shared" ca="1" si="1777"/>
        <v/>
      </c>
      <c r="DE355" s="47" t="str">
        <f t="shared" ca="1" si="1777"/>
        <v/>
      </c>
      <c r="DF355" s="47" t="str">
        <f t="shared" ca="1" si="1777"/>
        <v/>
      </c>
      <c r="DG355" s="47" t="str">
        <f t="shared" ca="1" si="1777"/>
        <v/>
      </c>
      <c r="DH355" s="47" t="str">
        <f t="shared" ca="1" si="1777"/>
        <v/>
      </c>
      <c r="DI355" s="47" t="str">
        <f t="shared" ca="1" si="1777"/>
        <v/>
      </c>
      <c r="DJ355" s="48">
        <f t="shared" ca="1" si="1777"/>
        <v>0</v>
      </c>
      <c r="DK355" s="204"/>
      <c r="DM355" s="18" t="s">
        <v>19</v>
      </c>
      <c r="DN355" s="122">
        <f>DM341</f>
        <v>3</v>
      </c>
      <c r="DO355" s="122" t="str">
        <f>DM342</f>
        <v>shop3564</v>
      </c>
      <c r="DP355" s="210"/>
      <c r="DQ355" s="122"/>
      <c r="DR355" s="8"/>
      <c r="DS355" s="52">
        <f t="shared" ref="DS355:EM355" ca="1" si="1778">IF(DS354="","",IF(DS354&lt;0,0,DS354))</f>
        <v>34.467089999999999</v>
      </c>
      <c r="DT355" s="53" t="str">
        <f t="shared" ca="1" si="1778"/>
        <v/>
      </c>
      <c r="DU355" s="47" t="str">
        <f t="shared" ca="1" si="1778"/>
        <v/>
      </c>
      <c r="DV355" s="47" t="str">
        <f t="shared" ca="1" si="1778"/>
        <v/>
      </c>
      <c r="DW355" s="47" t="str">
        <f t="shared" ca="1" si="1778"/>
        <v/>
      </c>
      <c r="DX355" s="47" t="str">
        <f t="shared" ca="1" si="1778"/>
        <v/>
      </c>
      <c r="DY355" s="47" t="str">
        <f t="shared" ca="1" si="1778"/>
        <v/>
      </c>
      <c r="DZ355" s="47" t="str">
        <f t="shared" ca="1" si="1778"/>
        <v/>
      </c>
      <c r="EA355" s="47" t="str">
        <f t="shared" ca="1" si="1778"/>
        <v/>
      </c>
      <c r="EB355" s="47" t="str">
        <f t="shared" ca="1" si="1778"/>
        <v/>
      </c>
      <c r="EC355" s="47" t="str">
        <f t="shared" ca="1" si="1778"/>
        <v/>
      </c>
      <c r="ED355" s="47" t="str">
        <f t="shared" ca="1" si="1778"/>
        <v/>
      </c>
      <c r="EE355" s="47" t="str">
        <f t="shared" ca="1" si="1778"/>
        <v/>
      </c>
      <c r="EF355" s="47" t="str">
        <f t="shared" ca="1" si="1778"/>
        <v/>
      </c>
      <c r="EG355" s="47" t="str">
        <f t="shared" ca="1" si="1778"/>
        <v/>
      </c>
      <c r="EH355" s="47" t="str">
        <f t="shared" ca="1" si="1778"/>
        <v/>
      </c>
      <c r="EI355" s="47" t="str">
        <f t="shared" ca="1" si="1778"/>
        <v/>
      </c>
      <c r="EJ355" s="47" t="str">
        <f t="shared" ca="1" si="1778"/>
        <v/>
      </c>
      <c r="EK355" s="47" t="str">
        <f t="shared" ca="1" si="1778"/>
        <v/>
      </c>
      <c r="EL355" s="47" t="str">
        <f t="shared" ca="1" si="1778"/>
        <v/>
      </c>
      <c r="EM355" s="48">
        <f t="shared" ca="1" si="1778"/>
        <v>0</v>
      </c>
      <c r="EN355" s="204"/>
      <c r="EP355" s="18" t="s">
        <v>19</v>
      </c>
      <c r="EQ355" s="122">
        <f>EP341</f>
        <v>3</v>
      </c>
      <c r="ER355" s="122" t="str">
        <f>EP342</f>
        <v>lei3564</v>
      </c>
      <c r="ES355" s="210"/>
      <c r="ET355" s="122"/>
      <c r="EU355" s="8"/>
      <c r="EV355" s="52">
        <f t="shared" ref="EV355:FP355" ca="1" si="1779">IF(EV354="","",IF(EV354&lt;0,0,EV354))</f>
        <v>33.966259999999998</v>
      </c>
      <c r="EW355" s="53" t="str">
        <f t="shared" ca="1" si="1779"/>
        <v/>
      </c>
      <c r="EX355" s="47" t="str">
        <f t="shared" ca="1" si="1779"/>
        <v/>
      </c>
      <c r="EY355" s="47" t="str">
        <f t="shared" ca="1" si="1779"/>
        <v/>
      </c>
      <c r="EZ355" s="47" t="str">
        <f t="shared" ca="1" si="1779"/>
        <v/>
      </c>
      <c r="FA355" s="47" t="str">
        <f t="shared" ca="1" si="1779"/>
        <v/>
      </c>
      <c r="FB355" s="47" t="str">
        <f t="shared" ca="1" si="1779"/>
        <v/>
      </c>
      <c r="FC355" s="47" t="str">
        <f t="shared" ca="1" si="1779"/>
        <v/>
      </c>
      <c r="FD355" s="47" t="str">
        <f t="shared" ca="1" si="1779"/>
        <v/>
      </c>
      <c r="FE355" s="47" t="str">
        <f t="shared" ca="1" si="1779"/>
        <v/>
      </c>
      <c r="FF355" s="47" t="str">
        <f t="shared" ca="1" si="1779"/>
        <v/>
      </c>
      <c r="FG355" s="47" t="str">
        <f t="shared" ca="1" si="1779"/>
        <v/>
      </c>
      <c r="FH355" s="47" t="str">
        <f t="shared" ca="1" si="1779"/>
        <v/>
      </c>
      <c r="FI355" s="47" t="str">
        <f t="shared" ca="1" si="1779"/>
        <v/>
      </c>
      <c r="FJ355" s="47" t="str">
        <f t="shared" ca="1" si="1779"/>
        <v/>
      </c>
      <c r="FK355" s="47" t="str">
        <f t="shared" ca="1" si="1779"/>
        <v/>
      </c>
      <c r="FL355" s="47" t="str">
        <f t="shared" ca="1" si="1779"/>
        <v/>
      </c>
      <c r="FM355" s="47" t="str">
        <f t="shared" ca="1" si="1779"/>
        <v/>
      </c>
      <c r="FN355" s="47" t="str">
        <f t="shared" ca="1" si="1779"/>
        <v/>
      </c>
      <c r="FO355" s="47" t="str">
        <f t="shared" ca="1" si="1779"/>
        <v/>
      </c>
      <c r="FP355" s="48">
        <f t="shared" ca="1" si="1779"/>
        <v>0</v>
      </c>
      <c r="FQ355" s="204"/>
      <c r="FS355" s="18" t="s">
        <v>19</v>
      </c>
      <c r="FT355" s="122">
        <f>FS341</f>
        <v>3</v>
      </c>
      <c r="FU355" s="122" t="str">
        <f>FS342</f>
        <v>shop65</v>
      </c>
      <c r="FV355" s="210"/>
      <c r="FW355" s="122"/>
      <c r="FX355" s="8"/>
      <c r="FY355" s="52">
        <f t="shared" ref="FY355:GS355" ca="1" si="1780">IF(FY354="","",IF(FY354&lt;0,0,FY354))</f>
        <v>36.747579999999999</v>
      </c>
      <c r="FZ355" s="53" t="str">
        <f t="shared" ca="1" si="1780"/>
        <v/>
      </c>
      <c r="GA355" s="47" t="str">
        <f t="shared" ca="1" si="1780"/>
        <v/>
      </c>
      <c r="GB355" s="47" t="str">
        <f t="shared" ca="1" si="1780"/>
        <v/>
      </c>
      <c r="GC355" s="47" t="str">
        <f t="shared" ca="1" si="1780"/>
        <v/>
      </c>
      <c r="GD355" s="47" t="str">
        <f t="shared" ca="1" si="1780"/>
        <v/>
      </c>
      <c r="GE355" s="47" t="str">
        <f t="shared" ca="1" si="1780"/>
        <v/>
      </c>
      <c r="GF355" s="47" t="str">
        <f t="shared" ca="1" si="1780"/>
        <v/>
      </c>
      <c r="GG355" s="47" t="str">
        <f t="shared" ca="1" si="1780"/>
        <v/>
      </c>
      <c r="GH355" s="47" t="str">
        <f t="shared" ca="1" si="1780"/>
        <v/>
      </c>
      <c r="GI355" s="47" t="str">
        <f t="shared" ca="1" si="1780"/>
        <v/>
      </c>
      <c r="GJ355" s="47" t="str">
        <f t="shared" ca="1" si="1780"/>
        <v/>
      </c>
      <c r="GK355" s="47" t="str">
        <f t="shared" ca="1" si="1780"/>
        <v/>
      </c>
      <c r="GL355" s="47" t="str">
        <f t="shared" ca="1" si="1780"/>
        <v/>
      </c>
      <c r="GM355" s="47" t="str">
        <f t="shared" ca="1" si="1780"/>
        <v/>
      </c>
      <c r="GN355" s="47" t="str">
        <f t="shared" ca="1" si="1780"/>
        <v/>
      </c>
      <c r="GO355" s="47" t="str">
        <f t="shared" ca="1" si="1780"/>
        <v/>
      </c>
      <c r="GP355" s="47" t="str">
        <f t="shared" ca="1" si="1780"/>
        <v/>
      </c>
      <c r="GQ355" s="47" t="str">
        <f t="shared" ca="1" si="1780"/>
        <v/>
      </c>
      <c r="GR355" s="47" t="str">
        <f t="shared" ca="1" si="1780"/>
        <v/>
      </c>
      <c r="GS355" s="48">
        <f t="shared" ca="1" si="1780"/>
        <v>0</v>
      </c>
      <c r="GT355" s="204"/>
      <c r="GV355" s="18" t="s">
        <v>19</v>
      </c>
      <c r="GW355" s="122">
        <f>GV341</f>
        <v>3</v>
      </c>
      <c r="GX355" s="122" t="str">
        <f>GV342</f>
        <v>lei65</v>
      </c>
      <c r="GY355" s="210"/>
      <c r="GZ355" s="122"/>
      <c r="HA355" s="8"/>
      <c r="HB355" s="52">
        <f t="shared" ref="HB355:HV355" ca="1" si="1781">IF(HB354="","",IF(HB354&lt;0,0,HB354))</f>
        <v>36.546100000000003</v>
      </c>
      <c r="HC355" s="53" t="str">
        <f t="shared" ca="1" si="1781"/>
        <v/>
      </c>
      <c r="HD355" s="47" t="str">
        <f t="shared" ca="1" si="1781"/>
        <v/>
      </c>
      <c r="HE355" s="47" t="str">
        <f t="shared" ca="1" si="1781"/>
        <v/>
      </c>
      <c r="HF355" s="47" t="str">
        <f t="shared" ca="1" si="1781"/>
        <v/>
      </c>
      <c r="HG355" s="47" t="str">
        <f t="shared" ca="1" si="1781"/>
        <v/>
      </c>
      <c r="HH355" s="47" t="str">
        <f t="shared" ca="1" si="1781"/>
        <v/>
      </c>
      <c r="HI355" s="47" t="str">
        <f t="shared" ca="1" si="1781"/>
        <v/>
      </c>
      <c r="HJ355" s="47" t="str">
        <f t="shared" ca="1" si="1781"/>
        <v/>
      </c>
      <c r="HK355" s="47" t="str">
        <f t="shared" ca="1" si="1781"/>
        <v/>
      </c>
      <c r="HL355" s="47" t="str">
        <f t="shared" ca="1" si="1781"/>
        <v/>
      </c>
      <c r="HM355" s="47" t="str">
        <f t="shared" ca="1" si="1781"/>
        <v/>
      </c>
      <c r="HN355" s="47" t="str">
        <f t="shared" ca="1" si="1781"/>
        <v/>
      </c>
      <c r="HO355" s="47" t="str">
        <f t="shared" ca="1" si="1781"/>
        <v/>
      </c>
      <c r="HP355" s="47" t="str">
        <f t="shared" ca="1" si="1781"/>
        <v/>
      </c>
      <c r="HQ355" s="47" t="str">
        <f t="shared" ca="1" si="1781"/>
        <v/>
      </c>
      <c r="HR355" s="47" t="str">
        <f t="shared" ca="1" si="1781"/>
        <v/>
      </c>
      <c r="HS355" s="47" t="str">
        <f t="shared" ca="1" si="1781"/>
        <v/>
      </c>
      <c r="HT355" s="47" t="str">
        <f t="shared" ca="1" si="1781"/>
        <v/>
      </c>
      <c r="HU355" s="47" t="str">
        <f t="shared" ca="1" si="1781"/>
        <v/>
      </c>
      <c r="HV355" s="48">
        <f t="shared" ca="1" si="1781"/>
        <v>0</v>
      </c>
      <c r="HW355" s="204"/>
    </row>
    <row r="356" spans="1:231" ht="15">
      <c r="A356" s="18" t="s">
        <v>20</v>
      </c>
      <c r="B356" s="122">
        <f>A341</f>
        <v>3</v>
      </c>
      <c r="C356" s="122" t="str">
        <f>A342</f>
        <v>work1834</v>
      </c>
      <c r="D356" s="210"/>
      <c r="E356" s="122"/>
      <c r="F356" s="8"/>
      <c r="G356" s="54">
        <f ca="1">IF(G354&lt;0,0,IFERROR(INDEX(wtw_in,MATCH(G349,atts,0),MATCH(C351,segs,0))+IF(OR(G349="F",G349="U",G349="H"),0,G350*INDEX(wtw_in,MATCH("wait",atts,0),MATCH(C351,segs,0))),""))</f>
        <v>13.22777</v>
      </c>
      <c r="H356" s="55" t="str">
        <f t="shared" ref="H356:Z356" ca="1" si="1782">IF(H354&lt;0,0,IFERROR(INDEX(wtw_in,MATCH(H349,atts,0),MATCH($C351,segs,0))+IF(OR(H349="F",H349="U",H349="H"),0,H350*INDEX(wtw_in,MATCH("wait",atts,0),MATCH($C351,segs,0))),""))</f>
        <v/>
      </c>
      <c r="I356" s="55" t="str">
        <f t="shared" ca="1" si="1782"/>
        <v/>
      </c>
      <c r="J356" s="55" t="str">
        <f t="shared" ca="1" si="1782"/>
        <v/>
      </c>
      <c r="K356" s="55" t="str">
        <f t="shared" ca="1" si="1782"/>
        <v/>
      </c>
      <c r="L356" s="55" t="str">
        <f t="shared" ca="1" si="1782"/>
        <v/>
      </c>
      <c r="M356" s="55" t="str">
        <f t="shared" ca="1" si="1782"/>
        <v/>
      </c>
      <c r="N356" s="55" t="str">
        <f t="shared" ca="1" si="1782"/>
        <v/>
      </c>
      <c r="O356" s="55" t="str">
        <f t="shared" ca="1" si="1782"/>
        <v/>
      </c>
      <c r="P356" s="55" t="str">
        <f t="shared" ca="1" si="1782"/>
        <v/>
      </c>
      <c r="Q356" s="55" t="str">
        <f t="shared" ca="1" si="1782"/>
        <v/>
      </c>
      <c r="R356" s="55" t="str">
        <f t="shared" ca="1" si="1782"/>
        <v/>
      </c>
      <c r="S356" s="55" t="str">
        <f t="shared" ca="1" si="1782"/>
        <v/>
      </c>
      <c r="T356" s="55" t="str">
        <f t="shared" ca="1" si="1782"/>
        <v/>
      </c>
      <c r="U356" s="55" t="str">
        <f t="shared" ca="1" si="1782"/>
        <v/>
      </c>
      <c r="V356" s="55" t="str">
        <f t="shared" ca="1" si="1782"/>
        <v/>
      </c>
      <c r="W356" s="55" t="str">
        <f t="shared" ca="1" si="1782"/>
        <v/>
      </c>
      <c r="X356" s="55" t="str">
        <f t="shared" ca="1" si="1782"/>
        <v/>
      </c>
      <c r="Y356" s="55" t="str">
        <f t="shared" ca="1" si="1782"/>
        <v/>
      </c>
      <c r="Z356" s="55" t="str">
        <f t="shared" ca="1" si="1782"/>
        <v/>
      </c>
      <c r="AA356" s="56">
        <f ca="1">IF(AA354&lt;0,0,IFERROR(INDEX(wtw_in,MATCH(AA349,atts,0),MATCH(C351,segs,0))+IF(OR(AA349="F",AA349="U",AA349="H"),0,AA350*INDEX(wtw_in,MATCH("wait",atts,0),MATCH(C351,segs,0))),""))</f>
        <v>0</v>
      </c>
      <c r="AB356" s="204"/>
      <c r="AD356" s="18" t="s">
        <v>20</v>
      </c>
      <c r="AE356" s="122">
        <f>AD341</f>
        <v>3</v>
      </c>
      <c r="AF356" s="122" t="str">
        <f>AD342</f>
        <v>shop1834</v>
      </c>
      <c r="AG356" s="210"/>
      <c r="AH356" s="122"/>
      <c r="AI356" s="8"/>
      <c r="AJ356" s="54">
        <f ca="1">IF(AJ354&lt;0,0,IFERROR(INDEX(wtw_in,MATCH(AJ349,atts,0),MATCH(AF351,segs,0))+IF(OR(AJ349="F",AJ349="U",AJ349="H"),0,AJ350*INDEX(wtw_in,MATCH("wait",atts,0),MATCH(AF351,segs,0))),""))</f>
        <v>7.2218090000000004</v>
      </c>
      <c r="AK356" s="55" t="str">
        <f t="shared" ref="AK356:BC356" ca="1" si="1783">IF(AK354&lt;0,0,IFERROR(INDEX(wtw_in,MATCH(AK349,atts,0),MATCH($C351,segs,0))+IF(OR(AK349="F",AK349="U",AK349="H"),0,AK350*INDEX(wtw_in,MATCH("wait",atts,0),MATCH($C351,segs,0))),""))</f>
        <v/>
      </c>
      <c r="AL356" s="55" t="str">
        <f t="shared" ca="1" si="1783"/>
        <v/>
      </c>
      <c r="AM356" s="55" t="str">
        <f t="shared" ca="1" si="1783"/>
        <v/>
      </c>
      <c r="AN356" s="55" t="str">
        <f t="shared" ca="1" si="1783"/>
        <v/>
      </c>
      <c r="AO356" s="55" t="str">
        <f t="shared" ca="1" si="1783"/>
        <v/>
      </c>
      <c r="AP356" s="55" t="str">
        <f t="shared" ca="1" si="1783"/>
        <v/>
      </c>
      <c r="AQ356" s="55" t="str">
        <f t="shared" ca="1" si="1783"/>
        <v/>
      </c>
      <c r="AR356" s="55" t="str">
        <f t="shared" ca="1" si="1783"/>
        <v/>
      </c>
      <c r="AS356" s="55" t="str">
        <f t="shared" ca="1" si="1783"/>
        <v/>
      </c>
      <c r="AT356" s="55" t="str">
        <f t="shared" ca="1" si="1783"/>
        <v/>
      </c>
      <c r="AU356" s="55" t="str">
        <f t="shared" ca="1" si="1783"/>
        <v/>
      </c>
      <c r="AV356" s="55" t="str">
        <f t="shared" ca="1" si="1783"/>
        <v/>
      </c>
      <c r="AW356" s="55" t="str">
        <f t="shared" ca="1" si="1783"/>
        <v/>
      </c>
      <c r="AX356" s="55" t="str">
        <f t="shared" ca="1" si="1783"/>
        <v/>
      </c>
      <c r="AY356" s="55" t="str">
        <f t="shared" ca="1" si="1783"/>
        <v/>
      </c>
      <c r="AZ356" s="55" t="str">
        <f t="shared" ca="1" si="1783"/>
        <v/>
      </c>
      <c r="BA356" s="55" t="str">
        <f t="shared" ca="1" si="1783"/>
        <v/>
      </c>
      <c r="BB356" s="55" t="str">
        <f t="shared" ca="1" si="1783"/>
        <v/>
      </c>
      <c r="BC356" s="55" t="str">
        <f t="shared" ca="1" si="1783"/>
        <v/>
      </c>
      <c r="BD356" s="56">
        <f ca="1">IF(BD354&lt;0,0,IFERROR(INDEX(wtw_in,MATCH(BD349,atts,0),MATCH(AF351,segs,0))+IF(OR(BD349="F",BD349="U",BD349="H"),0,BD350*INDEX(wtw_in,MATCH("wait",atts,0),MATCH(AF351,segs,0))),""))</f>
        <v>0</v>
      </c>
      <c r="BE356" s="204"/>
      <c r="BG356" s="18" t="s">
        <v>20</v>
      </c>
      <c r="BH356" s="122">
        <f>BG341</f>
        <v>3</v>
      </c>
      <c r="BI356" s="122" t="str">
        <f>BG342</f>
        <v>lei1834</v>
      </c>
      <c r="BJ356" s="210"/>
      <c r="BK356" s="122"/>
      <c r="BL356" s="8"/>
      <c r="BM356" s="54">
        <f ca="1">IF(BM354&lt;0,0,IFERROR(INDEX(wtw_in,MATCH(BM349,atts,0),MATCH(BI351,segs,0))+IF(OR(BM349="F",BM349="U",BM349="H"),0,BM350*INDEX(wtw_in,MATCH("wait",atts,0),MATCH(BI351,segs,0))),""))</f>
        <v>13.146710000000001</v>
      </c>
      <c r="BN356" s="55" t="str">
        <f t="shared" ref="BN356:CF356" ca="1" si="1784">IF(BN354&lt;0,0,IFERROR(INDEX(wtw_in,MATCH(BN349,atts,0),MATCH($C351,segs,0))+IF(OR(BN349="F",BN349="U",BN349="H"),0,BN350*INDEX(wtw_in,MATCH("wait",atts,0),MATCH($C351,segs,0))),""))</f>
        <v/>
      </c>
      <c r="BO356" s="55" t="str">
        <f t="shared" ca="1" si="1784"/>
        <v/>
      </c>
      <c r="BP356" s="55" t="str">
        <f t="shared" ca="1" si="1784"/>
        <v/>
      </c>
      <c r="BQ356" s="55" t="str">
        <f t="shared" ca="1" si="1784"/>
        <v/>
      </c>
      <c r="BR356" s="55" t="str">
        <f t="shared" ca="1" si="1784"/>
        <v/>
      </c>
      <c r="BS356" s="55" t="str">
        <f t="shared" ca="1" si="1784"/>
        <v/>
      </c>
      <c r="BT356" s="55" t="str">
        <f t="shared" ca="1" si="1784"/>
        <v/>
      </c>
      <c r="BU356" s="55" t="str">
        <f t="shared" ca="1" si="1784"/>
        <v/>
      </c>
      <c r="BV356" s="55" t="str">
        <f t="shared" ca="1" si="1784"/>
        <v/>
      </c>
      <c r="BW356" s="55" t="str">
        <f t="shared" ca="1" si="1784"/>
        <v/>
      </c>
      <c r="BX356" s="55" t="str">
        <f t="shared" ca="1" si="1784"/>
        <v/>
      </c>
      <c r="BY356" s="55" t="str">
        <f t="shared" ca="1" si="1784"/>
        <v/>
      </c>
      <c r="BZ356" s="55" t="str">
        <f t="shared" ca="1" si="1784"/>
        <v/>
      </c>
      <c r="CA356" s="55" t="str">
        <f t="shared" ca="1" si="1784"/>
        <v/>
      </c>
      <c r="CB356" s="55" t="str">
        <f t="shared" ca="1" si="1784"/>
        <v/>
      </c>
      <c r="CC356" s="55" t="str">
        <f t="shared" ca="1" si="1784"/>
        <v/>
      </c>
      <c r="CD356" s="55" t="str">
        <f t="shared" ca="1" si="1784"/>
        <v/>
      </c>
      <c r="CE356" s="55" t="str">
        <f t="shared" ca="1" si="1784"/>
        <v/>
      </c>
      <c r="CF356" s="55" t="str">
        <f t="shared" ca="1" si="1784"/>
        <v/>
      </c>
      <c r="CG356" s="56">
        <f ca="1">IF(CG354&lt;0,0,IFERROR(INDEX(wtw_in,MATCH(CG349,atts,0),MATCH(BI351,segs,0))+IF(OR(CG349="F",CG349="U",CG349="H"),0,CG350*INDEX(wtw_in,MATCH("wait",atts,0),MATCH(BI351,segs,0))),""))</f>
        <v>0</v>
      </c>
      <c r="CH356" s="204"/>
      <c r="CJ356" s="18" t="s">
        <v>20</v>
      </c>
      <c r="CK356" s="122">
        <f>CJ341</f>
        <v>3</v>
      </c>
      <c r="CL356" s="122" t="str">
        <f>CJ342</f>
        <v>work3564</v>
      </c>
      <c r="CM356" s="210"/>
      <c r="CN356" s="122"/>
      <c r="CO356" s="8"/>
      <c r="CP356" s="54">
        <f ca="1">IF(CP354&lt;0,0,IFERROR(INDEX(wtw_in,MATCH(CP349,atts,0),MATCH(CL351,segs,0))+IF(OR(CP349="F",CP349="U",CP349="H"),0,CP350*INDEX(wtw_in,MATCH("wait",atts,0),MATCH(CL351,segs,0))),""))</f>
        <v>11.597110000000001</v>
      </c>
      <c r="CQ356" s="55" t="str">
        <f t="shared" ref="CQ356:DI356" ca="1" si="1785">IF(CQ354&lt;0,0,IFERROR(INDEX(wtw_in,MATCH(CQ349,atts,0),MATCH($C351,segs,0))+IF(OR(CQ349="F",CQ349="U",CQ349="H"),0,CQ350*INDEX(wtw_in,MATCH("wait",atts,0),MATCH($C351,segs,0))),""))</f>
        <v/>
      </c>
      <c r="CR356" s="55" t="str">
        <f t="shared" ca="1" si="1785"/>
        <v/>
      </c>
      <c r="CS356" s="55" t="str">
        <f t="shared" ca="1" si="1785"/>
        <v/>
      </c>
      <c r="CT356" s="55" t="str">
        <f t="shared" ca="1" si="1785"/>
        <v/>
      </c>
      <c r="CU356" s="55" t="str">
        <f t="shared" ca="1" si="1785"/>
        <v/>
      </c>
      <c r="CV356" s="55" t="str">
        <f t="shared" ca="1" si="1785"/>
        <v/>
      </c>
      <c r="CW356" s="55" t="str">
        <f t="shared" ca="1" si="1785"/>
        <v/>
      </c>
      <c r="CX356" s="55" t="str">
        <f t="shared" ca="1" si="1785"/>
        <v/>
      </c>
      <c r="CY356" s="55" t="str">
        <f t="shared" ca="1" si="1785"/>
        <v/>
      </c>
      <c r="CZ356" s="55" t="str">
        <f t="shared" ca="1" si="1785"/>
        <v/>
      </c>
      <c r="DA356" s="55" t="str">
        <f t="shared" ca="1" si="1785"/>
        <v/>
      </c>
      <c r="DB356" s="55" t="str">
        <f t="shared" ca="1" si="1785"/>
        <v/>
      </c>
      <c r="DC356" s="55" t="str">
        <f t="shared" ca="1" si="1785"/>
        <v/>
      </c>
      <c r="DD356" s="55" t="str">
        <f t="shared" ca="1" si="1785"/>
        <v/>
      </c>
      <c r="DE356" s="55" t="str">
        <f t="shared" ca="1" si="1785"/>
        <v/>
      </c>
      <c r="DF356" s="55" t="str">
        <f t="shared" ca="1" si="1785"/>
        <v/>
      </c>
      <c r="DG356" s="55" t="str">
        <f t="shared" ca="1" si="1785"/>
        <v/>
      </c>
      <c r="DH356" s="55" t="str">
        <f t="shared" ca="1" si="1785"/>
        <v/>
      </c>
      <c r="DI356" s="55" t="str">
        <f t="shared" ca="1" si="1785"/>
        <v/>
      </c>
      <c r="DJ356" s="56">
        <f ca="1">IF(DJ354&lt;0,0,IFERROR(INDEX(wtw_in,MATCH(DJ349,atts,0),MATCH(CL351,segs,0))+IF(OR(DJ349="F",DJ349="U",DJ349="H"),0,DJ350*INDEX(wtw_in,MATCH("wait",atts,0),MATCH(CL351,segs,0))),""))</f>
        <v>0</v>
      </c>
      <c r="DK356" s="204"/>
      <c r="DM356" s="18" t="s">
        <v>20</v>
      </c>
      <c r="DN356" s="122">
        <f>DM341</f>
        <v>3</v>
      </c>
      <c r="DO356" s="122" t="str">
        <f>DM342</f>
        <v>shop3564</v>
      </c>
      <c r="DP356" s="210"/>
      <c r="DQ356" s="122"/>
      <c r="DR356" s="8"/>
      <c r="DS356" s="54">
        <f ca="1">IF(DS354&lt;0,0,IFERROR(INDEX(wtw_in,MATCH(DS349,atts,0),MATCH(DO351,segs,0))+IF(OR(DS349="F",DS349="U",DS349="H"),0,DS350*INDEX(wtw_in,MATCH("wait",atts,0),MATCH(DO351,segs,0))),""))</f>
        <v>13.33915</v>
      </c>
      <c r="DT356" s="55" t="str">
        <f t="shared" ref="DT356:EL356" ca="1" si="1786">IF(DT354&lt;0,0,IFERROR(INDEX(wtw_in,MATCH(DT349,atts,0),MATCH($C351,segs,0))+IF(OR(DT349="F",DT349="U",DT349="H"),0,DT350*INDEX(wtw_in,MATCH("wait",atts,0),MATCH($C351,segs,0))),""))</f>
        <v/>
      </c>
      <c r="DU356" s="55" t="str">
        <f t="shared" ca="1" si="1786"/>
        <v/>
      </c>
      <c r="DV356" s="55" t="str">
        <f t="shared" ca="1" si="1786"/>
        <v/>
      </c>
      <c r="DW356" s="55" t="str">
        <f t="shared" ca="1" si="1786"/>
        <v/>
      </c>
      <c r="DX356" s="55" t="str">
        <f t="shared" ca="1" si="1786"/>
        <v/>
      </c>
      <c r="DY356" s="55" t="str">
        <f t="shared" ca="1" si="1786"/>
        <v/>
      </c>
      <c r="DZ356" s="55" t="str">
        <f t="shared" ca="1" si="1786"/>
        <v/>
      </c>
      <c r="EA356" s="55" t="str">
        <f t="shared" ca="1" si="1786"/>
        <v/>
      </c>
      <c r="EB356" s="55" t="str">
        <f t="shared" ca="1" si="1786"/>
        <v/>
      </c>
      <c r="EC356" s="55" t="str">
        <f t="shared" ca="1" si="1786"/>
        <v/>
      </c>
      <c r="ED356" s="55" t="str">
        <f t="shared" ca="1" si="1786"/>
        <v/>
      </c>
      <c r="EE356" s="55" t="str">
        <f t="shared" ca="1" si="1786"/>
        <v/>
      </c>
      <c r="EF356" s="55" t="str">
        <f t="shared" ca="1" si="1786"/>
        <v/>
      </c>
      <c r="EG356" s="55" t="str">
        <f t="shared" ca="1" si="1786"/>
        <v/>
      </c>
      <c r="EH356" s="55" t="str">
        <f t="shared" ca="1" si="1786"/>
        <v/>
      </c>
      <c r="EI356" s="55" t="str">
        <f t="shared" ca="1" si="1786"/>
        <v/>
      </c>
      <c r="EJ356" s="55" t="str">
        <f t="shared" ca="1" si="1786"/>
        <v/>
      </c>
      <c r="EK356" s="55" t="str">
        <f t="shared" ca="1" si="1786"/>
        <v/>
      </c>
      <c r="EL356" s="55" t="str">
        <f t="shared" ca="1" si="1786"/>
        <v/>
      </c>
      <c r="EM356" s="56">
        <f ca="1">IF(EM354&lt;0,0,IFERROR(INDEX(wtw_in,MATCH(EM349,atts,0),MATCH(DO351,segs,0))+IF(OR(EM349="F",EM349="U",EM349="H"),0,EM350*INDEX(wtw_in,MATCH("wait",atts,0),MATCH(DO351,segs,0))),""))</f>
        <v>0</v>
      </c>
      <c r="EN356" s="204"/>
      <c r="EP356" s="18" t="s">
        <v>20</v>
      </c>
      <c r="EQ356" s="122">
        <f>EP341</f>
        <v>3</v>
      </c>
      <c r="ER356" s="122" t="str">
        <f>EP342</f>
        <v>lei3564</v>
      </c>
      <c r="ES356" s="210"/>
      <c r="ET356" s="122"/>
      <c r="EU356" s="8"/>
      <c r="EV356" s="54">
        <f ca="1">IF(EV354&lt;0,0,IFERROR(INDEX(wtw_in,MATCH(EV349,atts,0),MATCH(ER351,segs,0))+IF(OR(EV349="F",EV349="U",EV349="H"),0,EV350*INDEX(wtw_in,MATCH("wait",atts,0),MATCH(ER351,segs,0))),""))</f>
        <v>12.902229999999999</v>
      </c>
      <c r="EW356" s="55" t="str">
        <f t="shared" ref="EW356:FO356" ca="1" si="1787">IF(EW354&lt;0,0,IFERROR(INDEX(wtw_in,MATCH(EW349,atts,0),MATCH($C351,segs,0))+IF(OR(EW349="F",EW349="U",EW349="H"),0,EW350*INDEX(wtw_in,MATCH("wait",atts,0),MATCH($C351,segs,0))),""))</f>
        <v/>
      </c>
      <c r="EX356" s="55" t="str">
        <f t="shared" ca="1" si="1787"/>
        <v/>
      </c>
      <c r="EY356" s="55" t="str">
        <f t="shared" ca="1" si="1787"/>
        <v/>
      </c>
      <c r="EZ356" s="55" t="str">
        <f t="shared" ca="1" si="1787"/>
        <v/>
      </c>
      <c r="FA356" s="55" t="str">
        <f t="shared" ca="1" si="1787"/>
        <v/>
      </c>
      <c r="FB356" s="55" t="str">
        <f t="shared" ca="1" si="1787"/>
        <v/>
      </c>
      <c r="FC356" s="55" t="str">
        <f t="shared" ca="1" si="1787"/>
        <v/>
      </c>
      <c r="FD356" s="55" t="str">
        <f t="shared" ca="1" si="1787"/>
        <v/>
      </c>
      <c r="FE356" s="55" t="str">
        <f t="shared" ca="1" si="1787"/>
        <v/>
      </c>
      <c r="FF356" s="55" t="str">
        <f t="shared" ca="1" si="1787"/>
        <v/>
      </c>
      <c r="FG356" s="55" t="str">
        <f t="shared" ca="1" si="1787"/>
        <v/>
      </c>
      <c r="FH356" s="55" t="str">
        <f t="shared" ca="1" si="1787"/>
        <v/>
      </c>
      <c r="FI356" s="55" t="str">
        <f t="shared" ca="1" si="1787"/>
        <v/>
      </c>
      <c r="FJ356" s="55" t="str">
        <f t="shared" ca="1" si="1787"/>
        <v/>
      </c>
      <c r="FK356" s="55" t="str">
        <f t="shared" ca="1" si="1787"/>
        <v/>
      </c>
      <c r="FL356" s="55" t="str">
        <f t="shared" ca="1" si="1787"/>
        <v/>
      </c>
      <c r="FM356" s="55" t="str">
        <f t="shared" ca="1" si="1787"/>
        <v/>
      </c>
      <c r="FN356" s="55" t="str">
        <f t="shared" ca="1" si="1787"/>
        <v/>
      </c>
      <c r="FO356" s="55" t="str">
        <f t="shared" ca="1" si="1787"/>
        <v/>
      </c>
      <c r="FP356" s="56">
        <f ca="1">IF(FP354&lt;0,0,IFERROR(INDEX(wtw_in,MATCH(FP349,atts,0),MATCH(ER351,segs,0))+IF(OR(FP349="F",FP349="U",FP349="H"),0,FP350*INDEX(wtw_in,MATCH("wait",atts,0),MATCH(ER351,segs,0))),""))</f>
        <v>0</v>
      </c>
      <c r="FQ356" s="204"/>
      <c r="FS356" s="18" t="s">
        <v>20</v>
      </c>
      <c r="FT356" s="122">
        <f>FS341</f>
        <v>3</v>
      </c>
      <c r="FU356" s="122" t="str">
        <f>FS342</f>
        <v>shop65</v>
      </c>
      <c r="FV356" s="210"/>
      <c r="FW356" s="122"/>
      <c r="FX356" s="8"/>
      <c r="FY356" s="54">
        <f ca="1">IF(FY354&lt;0,0,IFERROR(INDEX(wtw_in,MATCH(FY349,atts,0),MATCH(FU351,segs,0))+IF(OR(FY349="F",FY349="U",FY349="H"),0,FY350*INDEX(wtw_in,MATCH("wait",atts,0),MATCH(FU351,segs,0))),""))</f>
        <v>14.332800000000001</v>
      </c>
      <c r="FZ356" s="55" t="str">
        <f t="shared" ref="FZ356:GR356" ca="1" si="1788">IF(FZ354&lt;0,0,IFERROR(INDEX(wtw_in,MATCH(FZ349,atts,0),MATCH($C351,segs,0))+IF(OR(FZ349="F",FZ349="U",FZ349="H"),0,FZ350*INDEX(wtw_in,MATCH("wait",atts,0),MATCH($C351,segs,0))),""))</f>
        <v/>
      </c>
      <c r="GA356" s="55" t="str">
        <f t="shared" ca="1" si="1788"/>
        <v/>
      </c>
      <c r="GB356" s="55" t="str">
        <f t="shared" ca="1" si="1788"/>
        <v/>
      </c>
      <c r="GC356" s="55" t="str">
        <f t="shared" ca="1" si="1788"/>
        <v/>
      </c>
      <c r="GD356" s="55" t="str">
        <f t="shared" ca="1" si="1788"/>
        <v/>
      </c>
      <c r="GE356" s="55" t="str">
        <f t="shared" ca="1" si="1788"/>
        <v/>
      </c>
      <c r="GF356" s="55" t="str">
        <f t="shared" ca="1" si="1788"/>
        <v/>
      </c>
      <c r="GG356" s="55" t="str">
        <f t="shared" ca="1" si="1788"/>
        <v/>
      </c>
      <c r="GH356" s="55" t="str">
        <f t="shared" ca="1" si="1788"/>
        <v/>
      </c>
      <c r="GI356" s="55" t="str">
        <f t="shared" ca="1" si="1788"/>
        <v/>
      </c>
      <c r="GJ356" s="55" t="str">
        <f t="shared" ca="1" si="1788"/>
        <v/>
      </c>
      <c r="GK356" s="55" t="str">
        <f t="shared" ca="1" si="1788"/>
        <v/>
      </c>
      <c r="GL356" s="55" t="str">
        <f t="shared" ca="1" si="1788"/>
        <v/>
      </c>
      <c r="GM356" s="55" t="str">
        <f t="shared" ca="1" si="1788"/>
        <v/>
      </c>
      <c r="GN356" s="55" t="str">
        <f t="shared" ca="1" si="1788"/>
        <v/>
      </c>
      <c r="GO356" s="55" t="str">
        <f t="shared" ca="1" si="1788"/>
        <v/>
      </c>
      <c r="GP356" s="55" t="str">
        <f t="shared" ca="1" si="1788"/>
        <v/>
      </c>
      <c r="GQ356" s="55" t="str">
        <f t="shared" ca="1" si="1788"/>
        <v/>
      </c>
      <c r="GR356" s="55" t="str">
        <f t="shared" ca="1" si="1788"/>
        <v/>
      </c>
      <c r="GS356" s="56">
        <f ca="1">IF(GS354&lt;0,0,IFERROR(INDEX(wtw_in,MATCH(GS349,atts,0),MATCH(FU351,segs,0))+IF(OR(GS349="F",GS349="U",GS349="H"),0,GS350*INDEX(wtw_in,MATCH("wait",atts,0),MATCH(FU351,segs,0))),""))</f>
        <v>0</v>
      </c>
      <c r="GT356" s="204"/>
      <c r="GV356" s="18" t="s">
        <v>20</v>
      </c>
      <c r="GW356" s="122">
        <f>GV341</f>
        <v>3</v>
      </c>
      <c r="GX356" s="122" t="str">
        <f>GV342</f>
        <v>lei65</v>
      </c>
      <c r="GY356" s="210"/>
      <c r="GZ356" s="122"/>
      <c r="HA356" s="8"/>
      <c r="HB356" s="54">
        <f ca="1">IF(HB354&lt;0,0,IFERROR(INDEX(wtw_in,MATCH(HB349,atts,0),MATCH(GX351,segs,0))+IF(OR(HB349="F",HB349="U",HB349="H"),0,HB350*INDEX(wtw_in,MATCH("wait",atts,0),MATCH(GX351,segs,0))),""))</f>
        <v>14.43088</v>
      </c>
      <c r="HC356" s="55" t="str">
        <f t="shared" ref="HC356:HU356" ca="1" si="1789">IF(HC354&lt;0,0,IFERROR(INDEX(wtw_in,MATCH(HC349,atts,0),MATCH($C351,segs,0))+IF(OR(HC349="F",HC349="U",HC349="H"),0,HC350*INDEX(wtw_in,MATCH("wait",atts,0),MATCH($C351,segs,0))),""))</f>
        <v/>
      </c>
      <c r="HD356" s="55" t="str">
        <f t="shared" ca="1" si="1789"/>
        <v/>
      </c>
      <c r="HE356" s="55" t="str">
        <f t="shared" ca="1" si="1789"/>
        <v/>
      </c>
      <c r="HF356" s="55" t="str">
        <f t="shared" ca="1" si="1789"/>
        <v/>
      </c>
      <c r="HG356" s="55" t="str">
        <f t="shared" ca="1" si="1789"/>
        <v/>
      </c>
      <c r="HH356" s="55" t="str">
        <f t="shared" ca="1" si="1789"/>
        <v/>
      </c>
      <c r="HI356" s="55" t="str">
        <f t="shared" ca="1" si="1789"/>
        <v/>
      </c>
      <c r="HJ356" s="55" t="str">
        <f t="shared" ca="1" si="1789"/>
        <v/>
      </c>
      <c r="HK356" s="55" t="str">
        <f t="shared" ca="1" si="1789"/>
        <v/>
      </c>
      <c r="HL356" s="55" t="str">
        <f t="shared" ca="1" si="1789"/>
        <v/>
      </c>
      <c r="HM356" s="55" t="str">
        <f t="shared" ca="1" si="1789"/>
        <v/>
      </c>
      <c r="HN356" s="55" t="str">
        <f t="shared" ca="1" si="1789"/>
        <v/>
      </c>
      <c r="HO356" s="55" t="str">
        <f t="shared" ca="1" si="1789"/>
        <v/>
      </c>
      <c r="HP356" s="55" t="str">
        <f t="shared" ca="1" si="1789"/>
        <v/>
      </c>
      <c r="HQ356" s="55" t="str">
        <f t="shared" ca="1" si="1789"/>
        <v/>
      </c>
      <c r="HR356" s="55" t="str">
        <f t="shared" ca="1" si="1789"/>
        <v/>
      </c>
      <c r="HS356" s="55" t="str">
        <f t="shared" ca="1" si="1789"/>
        <v/>
      </c>
      <c r="HT356" s="55" t="str">
        <f t="shared" ca="1" si="1789"/>
        <v/>
      </c>
      <c r="HU356" s="55" t="str">
        <f t="shared" ca="1" si="1789"/>
        <v/>
      </c>
      <c r="HV356" s="56">
        <f ca="1">IF(HV354&lt;0,0,IFERROR(INDEX(wtw_in,MATCH(HV349,atts,0),MATCH(GX351,segs,0))+IF(OR(HV349="F",HV349="U",HV349="H"),0,HV350*INDEX(wtw_in,MATCH("wait",atts,0),MATCH(GX351,segs,0))),""))</f>
        <v>0</v>
      </c>
      <c r="HW356" s="204"/>
    </row>
    <row r="357" spans="1:231" ht="15.75" thickBot="1">
      <c r="A357" s="19" t="s">
        <v>12</v>
      </c>
      <c r="B357" s="125">
        <f>A341</f>
        <v>3</v>
      </c>
      <c r="C357" s="125" t="str">
        <f>A342</f>
        <v>work1834</v>
      </c>
      <c r="D357" s="224"/>
      <c r="E357" s="125"/>
      <c r="F357" s="20"/>
      <c r="G357" s="57">
        <f ca="1">IF(G354&lt;0,0,IFERROR(INDEX(wtw_in,MATCH(G349,atts,0),MATCH(C351,segs,0))+IF(OR(G349="F",G349="U",G349="H"),0,G350*INDEX(wtw_in,MATCH("wait",atts,0),MATCH(C351,segs,0))),""))</f>
        <v>13.22777</v>
      </c>
      <c r="H357" s="58" t="str">
        <f t="shared" ref="H357:Z357" ca="1" si="1790">IF(H354&lt;0,0,IFERROR(INDEX(wtw_in,MATCH(H349,atts,0),MATCH($C351,segs,0))+IF(OR(H349="F",H349="U",H349="H"),0,H350*INDEX(wtw_in,MATCH("wait",atts,0),MATCH($C351,segs,0))),""))</f>
        <v/>
      </c>
      <c r="I357" s="58" t="str">
        <f t="shared" ca="1" si="1790"/>
        <v/>
      </c>
      <c r="J357" s="58" t="str">
        <f t="shared" ca="1" si="1790"/>
        <v/>
      </c>
      <c r="K357" s="58" t="str">
        <f t="shared" ca="1" si="1790"/>
        <v/>
      </c>
      <c r="L357" s="58" t="str">
        <f t="shared" ca="1" si="1790"/>
        <v/>
      </c>
      <c r="M357" s="58" t="str">
        <f t="shared" ca="1" si="1790"/>
        <v/>
      </c>
      <c r="N357" s="58" t="str">
        <f t="shared" ca="1" si="1790"/>
        <v/>
      </c>
      <c r="O357" s="58" t="str">
        <f t="shared" ca="1" si="1790"/>
        <v/>
      </c>
      <c r="P357" s="58" t="str">
        <f t="shared" ca="1" si="1790"/>
        <v/>
      </c>
      <c r="Q357" s="58" t="str">
        <f t="shared" ca="1" si="1790"/>
        <v/>
      </c>
      <c r="R357" s="58" t="str">
        <f t="shared" ca="1" si="1790"/>
        <v/>
      </c>
      <c r="S357" s="58" t="str">
        <f t="shared" ca="1" si="1790"/>
        <v/>
      </c>
      <c r="T357" s="58" t="str">
        <f t="shared" ca="1" si="1790"/>
        <v/>
      </c>
      <c r="U357" s="58" t="str">
        <f t="shared" ca="1" si="1790"/>
        <v/>
      </c>
      <c r="V357" s="58" t="str">
        <f t="shared" ca="1" si="1790"/>
        <v/>
      </c>
      <c r="W357" s="58" t="str">
        <f t="shared" ca="1" si="1790"/>
        <v/>
      </c>
      <c r="X357" s="58" t="str">
        <f t="shared" ca="1" si="1790"/>
        <v/>
      </c>
      <c r="Y357" s="58" t="str">
        <f t="shared" ca="1" si="1790"/>
        <v/>
      </c>
      <c r="Z357" s="58" t="str">
        <f t="shared" ca="1" si="1790"/>
        <v/>
      </c>
      <c r="AA357" s="59">
        <f ca="1">IF(AA354&lt;0,0,IFERROR(INDEX(wtw_in,MATCH(AA349,atts,0),MATCH(C351,segs,0))+IF(OR(AA349="F",AA349="U",AA349="H"),0,AA350*INDEX(wtw_in,MATCH("wait",atts,0),MATCH(C351,segs,0))),""))</f>
        <v>0</v>
      </c>
      <c r="AB357" s="205"/>
      <c r="AD357" s="19" t="s">
        <v>12</v>
      </c>
      <c r="AE357" s="125">
        <f>AD341</f>
        <v>3</v>
      </c>
      <c r="AF357" s="125" t="str">
        <f>AD342</f>
        <v>shop1834</v>
      </c>
      <c r="AG357" s="224"/>
      <c r="AH357" s="125"/>
      <c r="AI357" s="20"/>
      <c r="AJ357" s="57">
        <f ca="1">IF(AJ354&lt;0,0,IFERROR(INDEX(wtw_in,MATCH(AJ349,atts,0),MATCH(AF351,segs,0))+IF(OR(AJ349="F",AJ349="U",AJ349="H"),0,AJ350*INDEX(wtw_in,MATCH("wait",atts,0),MATCH(AF351,segs,0))),""))</f>
        <v>7.2218090000000004</v>
      </c>
      <c r="AK357" s="58" t="str">
        <f t="shared" ref="AK357:BC357" ca="1" si="1791">IF(AK354&lt;0,0,IFERROR(INDEX(wtw_in,MATCH(AK349,atts,0),MATCH($C351,segs,0))+IF(OR(AK349="F",AK349="U",AK349="H"),0,AK350*INDEX(wtw_in,MATCH("wait",atts,0),MATCH($C351,segs,0))),""))</f>
        <v/>
      </c>
      <c r="AL357" s="58" t="str">
        <f t="shared" ca="1" si="1791"/>
        <v/>
      </c>
      <c r="AM357" s="58" t="str">
        <f t="shared" ca="1" si="1791"/>
        <v/>
      </c>
      <c r="AN357" s="58" t="str">
        <f t="shared" ca="1" si="1791"/>
        <v/>
      </c>
      <c r="AO357" s="58" t="str">
        <f t="shared" ca="1" si="1791"/>
        <v/>
      </c>
      <c r="AP357" s="58" t="str">
        <f t="shared" ca="1" si="1791"/>
        <v/>
      </c>
      <c r="AQ357" s="58" t="str">
        <f t="shared" ca="1" si="1791"/>
        <v/>
      </c>
      <c r="AR357" s="58" t="str">
        <f t="shared" ca="1" si="1791"/>
        <v/>
      </c>
      <c r="AS357" s="58" t="str">
        <f t="shared" ca="1" si="1791"/>
        <v/>
      </c>
      <c r="AT357" s="58" t="str">
        <f t="shared" ca="1" si="1791"/>
        <v/>
      </c>
      <c r="AU357" s="58" t="str">
        <f t="shared" ca="1" si="1791"/>
        <v/>
      </c>
      <c r="AV357" s="58" t="str">
        <f t="shared" ca="1" si="1791"/>
        <v/>
      </c>
      <c r="AW357" s="58" t="str">
        <f t="shared" ca="1" si="1791"/>
        <v/>
      </c>
      <c r="AX357" s="58" t="str">
        <f t="shared" ca="1" si="1791"/>
        <v/>
      </c>
      <c r="AY357" s="58" t="str">
        <f t="shared" ca="1" si="1791"/>
        <v/>
      </c>
      <c r="AZ357" s="58" t="str">
        <f t="shared" ca="1" si="1791"/>
        <v/>
      </c>
      <c r="BA357" s="58" t="str">
        <f t="shared" ca="1" si="1791"/>
        <v/>
      </c>
      <c r="BB357" s="58" t="str">
        <f t="shared" ca="1" si="1791"/>
        <v/>
      </c>
      <c r="BC357" s="58" t="str">
        <f t="shared" ca="1" si="1791"/>
        <v/>
      </c>
      <c r="BD357" s="59">
        <f ca="1">IF(BD354&lt;0,0,IFERROR(INDEX(wtw_in,MATCH(BD349,atts,0),MATCH(AF351,segs,0))+IF(OR(BD349="F",BD349="U",BD349="H"),0,BD350*INDEX(wtw_in,MATCH("wait",atts,0),MATCH(AF351,segs,0))),""))</f>
        <v>0</v>
      </c>
      <c r="BE357" s="205"/>
      <c r="BG357" s="19" t="s">
        <v>12</v>
      </c>
      <c r="BH357" s="125">
        <f>BG341</f>
        <v>3</v>
      </c>
      <c r="BI357" s="125" t="str">
        <f>BG342</f>
        <v>lei1834</v>
      </c>
      <c r="BJ357" s="224"/>
      <c r="BK357" s="125"/>
      <c r="BL357" s="20"/>
      <c r="BM357" s="57">
        <f ca="1">IF(BM354&lt;0,0,IFERROR(INDEX(wtw_in,MATCH(BM349,atts,0),MATCH(BI351,segs,0))+IF(OR(BM349="F",BM349="U",BM349="H"),0,BM350*INDEX(wtw_in,MATCH("wait",atts,0),MATCH(BI351,segs,0))),""))</f>
        <v>13.146710000000001</v>
      </c>
      <c r="BN357" s="58" t="str">
        <f t="shared" ref="BN357:CF357" ca="1" si="1792">IF(BN354&lt;0,0,IFERROR(INDEX(wtw_in,MATCH(BN349,atts,0),MATCH($C351,segs,0))+IF(OR(BN349="F",BN349="U",BN349="H"),0,BN350*INDEX(wtw_in,MATCH("wait",atts,0),MATCH($C351,segs,0))),""))</f>
        <v/>
      </c>
      <c r="BO357" s="58" t="str">
        <f t="shared" ca="1" si="1792"/>
        <v/>
      </c>
      <c r="BP357" s="58" t="str">
        <f t="shared" ca="1" si="1792"/>
        <v/>
      </c>
      <c r="BQ357" s="58" t="str">
        <f t="shared" ca="1" si="1792"/>
        <v/>
      </c>
      <c r="BR357" s="58" t="str">
        <f t="shared" ca="1" si="1792"/>
        <v/>
      </c>
      <c r="BS357" s="58" t="str">
        <f t="shared" ca="1" si="1792"/>
        <v/>
      </c>
      <c r="BT357" s="58" t="str">
        <f t="shared" ca="1" si="1792"/>
        <v/>
      </c>
      <c r="BU357" s="58" t="str">
        <f t="shared" ca="1" si="1792"/>
        <v/>
      </c>
      <c r="BV357" s="58" t="str">
        <f t="shared" ca="1" si="1792"/>
        <v/>
      </c>
      <c r="BW357" s="58" t="str">
        <f t="shared" ca="1" si="1792"/>
        <v/>
      </c>
      <c r="BX357" s="58" t="str">
        <f t="shared" ca="1" si="1792"/>
        <v/>
      </c>
      <c r="BY357" s="58" t="str">
        <f t="shared" ca="1" si="1792"/>
        <v/>
      </c>
      <c r="BZ357" s="58" t="str">
        <f t="shared" ca="1" si="1792"/>
        <v/>
      </c>
      <c r="CA357" s="58" t="str">
        <f t="shared" ca="1" si="1792"/>
        <v/>
      </c>
      <c r="CB357" s="58" t="str">
        <f t="shared" ca="1" si="1792"/>
        <v/>
      </c>
      <c r="CC357" s="58" t="str">
        <f t="shared" ca="1" si="1792"/>
        <v/>
      </c>
      <c r="CD357" s="58" t="str">
        <f t="shared" ca="1" si="1792"/>
        <v/>
      </c>
      <c r="CE357" s="58" t="str">
        <f t="shared" ca="1" si="1792"/>
        <v/>
      </c>
      <c r="CF357" s="58" t="str">
        <f t="shared" ca="1" si="1792"/>
        <v/>
      </c>
      <c r="CG357" s="59">
        <f ca="1">IF(CG354&lt;0,0,IFERROR(INDEX(wtw_in,MATCH(CG349,atts,0),MATCH(BI351,segs,0))+IF(OR(CG349="F",CG349="U",CG349="H"),0,CG350*INDEX(wtw_in,MATCH("wait",atts,0),MATCH(BI351,segs,0))),""))</f>
        <v>0</v>
      </c>
      <c r="CH357" s="205"/>
      <c r="CJ357" s="19" t="s">
        <v>12</v>
      </c>
      <c r="CK357" s="125">
        <f>CJ341</f>
        <v>3</v>
      </c>
      <c r="CL357" s="125" t="str">
        <f>CJ342</f>
        <v>work3564</v>
      </c>
      <c r="CM357" s="224"/>
      <c r="CN357" s="125"/>
      <c r="CO357" s="20"/>
      <c r="CP357" s="57">
        <f ca="1">IF(CP354&lt;0,0,IFERROR(INDEX(wtw_in,MATCH(CP349,atts,0),MATCH(CL351,segs,0))+IF(OR(CP349="F",CP349="U",CP349="H"),0,CP350*INDEX(wtw_in,MATCH("wait",atts,0),MATCH(CL351,segs,0))),""))</f>
        <v>11.597110000000001</v>
      </c>
      <c r="CQ357" s="58" t="str">
        <f t="shared" ref="CQ357:DI357" ca="1" si="1793">IF(CQ354&lt;0,0,IFERROR(INDEX(wtw_in,MATCH(CQ349,atts,0),MATCH($C351,segs,0))+IF(OR(CQ349="F",CQ349="U",CQ349="H"),0,CQ350*INDEX(wtw_in,MATCH("wait",atts,0),MATCH($C351,segs,0))),""))</f>
        <v/>
      </c>
      <c r="CR357" s="58" t="str">
        <f t="shared" ca="1" si="1793"/>
        <v/>
      </c>
      <c r="CS357" s="58" t="str">
        <f t="shared" ca="1" si="1793"/>
        <v/>
      </c>
      <c r="CT357" s="58" t="str">
        <f t="shared" ca="1" si="1793"/>
        <v/>
      </c>
      <c r="CU357" s="58" t="str">
        <f t="shared" ca="1" si="1793"/>
        <v/>
      </c>
      <c r="CV357" s="58" t="str">
        <f t="shared" ca="1" si="1793"/>
        <v/>
      </c>
      <c r="CW357" s="58" t="str">
        <f t="shared" ca="1" si="1793"/>
        <v/>
      </c>
      <c r="CX357" s="58" t="str">
        <f t="shared" ca="1" si="1793"/>
        <v/>
      </c>
      <c r="CY357" s="58" t="str">
        <f t="shared" ca="1" si="1793"/>
        <v/>
      </c>
      <c r="CZ357" s="58" t="str">
        <f t="shared" ca="1" si="1793"/>
        <v/>
      </c>
      <c r="DA357" s="58" t="str">
        <f t="shared" ca="1" si="1793"/>
        <v/>
      </c>
      <c r="DB357" s="58" t="str">
        <f t="shared" ca="1" si="1793"/>
        <v/>
      </c>
      <c r="DC357" s="58" t="str">
        <f t="shared" ca="1" si="1793"/>
        <v/>
      </c>
      <c r="DD357" s="58" t="str">
        <f t="shared" ca="1" si="1793"/>
        <v/>
      </c>
      <c r="DE357" s="58" t="str">
        <f t="shared" ca="1" si="1793"/>
        <v/>
      </c>
      <c r="DF357" s="58" t="str">
        <f t="shared" ca="1" si="1793"/>
        <v/>
      </c>
      <c r="DG357" s="58" t="str">
        <f t="shared" ca="1" si="1793"/>
        <v/>
      </c>
      <c r="DH357" s="58" t="str">
        <f t="shared" ca="1" si="1793"/>
        <v/>
      </c>
      <c r="DI357" s="58" t="str">
        <f t="shared" ca="1" si="1793"/>
        <v/>
      </c>
      <c r="DJ357" s="59">
        <f ca="1">IF(DJ354&lt;0,0,IFERROR(INDEX(wtw_in,MATCH(DJ349,atts,0),MATCH(CL351,segs,0))+IF(OR(DJ349="F",DJ349="U",DJ349="H"),0,DJ350*INDEX(wtw_in,MATCH("wait",atts,0),MATCH(CL351,segs,0))),""))</f>
        <v>0</v>
      </c>
      <c r="DK357" s="205"/>
      <c r="DM357" s="19" t="s">
        <v>12</v>
      </c>
      <c r="DN357" s="125">
        <f>DM341</f>
        <v>3</v>
      </c>
      <c r="DO357" s="125" t="str">
        <f>DM342</f>
        <v>shop3564</v>
      </c>
      <c r="DP357" s="224"/>
      <c r="DQ357" s="125"/>
      <c r="DR357" s="20"/>
      <c r="DS357" s="57">
        <f ca="1">IF(DS354&lt;0,0,IFERROR(INDEX(wtw_in,MATCH(DS349,atts,0),MATCH(DO351,segs,0))+IF(OR(DS349="F",DS349="U",DS349="H"),0,DS350*INDEX(wtw_in,MATCH("wait",atts,0),MATCH(DO351,segs,0))),""))</f>
        <v>13.33915</v>
      </c>
      <c r="DT357" s="58" t="str">
        <f t="shared" ref="DT357:EL357" ca="1" si="1794">IF(DT354&lt;0,0,IFERROR(INDEX(wtw_in,MATCH(DT349,atts,0),MATCH($C351,segs,0))+IF(OR(DT349="F",DT349="U",DT349="H"),0,DT350*INDEX(wtw_in,MATCH("wait",atts,0),MATCH($C351,segs,0))),""))</f>
        <v/>
      </c>
      <c r="DU357" s="58" t="str">
        <f t="shared" ca="1" si="1794"/>
        <v/>
      </c>
      <c r="DV357" s="58" t="str">
        <f t="shared" ca="1" si="1794"/>
        <v/>
      </c>
      <c r="DW357" s="58" t="str">
        <f t="shared" ca="1" si="1794"/>
        <v/>
      </c>
      <c r="DX357" s="58" t="str">
        <f t="shared" ca="1" si="1794"/>
        <v/>
      </c>
      <c r="DY357" s="58" t="str">
        <f t="shared" ca="1" si="1794"/>
        <v/>
      </c>
      <c r="DZ357" s="58" t="str">
        <f t="shared" ca="1" si="1794"/>
        <v/>
      </c>
      <c r="EA357" s="58" t="str">
        <f t="shared" ca="1" si="1794"/>
        <v/>
      </c>
      <c r="EB357" s="58" t="str">
        <f t="shared" ca="1" si="1794"/>
        <v/>
      </c>
      <c r="EC357" s="58" t="str">
        <f t="shared" ca="1" si="1794"/>
        <v/>
      </c>
      <c r="ED357" s="58" t="str">
        <f t="shared" ca="1" si="1794"/>
        <v/>
      </c>
      <c r="EE357" s="58" t="str">
        <f t="shared" ca="1" si="1794"/>
        <v/>
      </c>
      <c r="EF357" s="58" t="str">
        <f t="shared" ca="1" si="1794"/>
        <v/>
      </c>
      <c r="EG357" s="58" t="str">
        <f t="shared" ca="1" si="1794"/>
        <v/>
      </c>
      <c r="EH357" s="58" t="str">
        <f t="shared" ca="1" si="1794"/>
        <v/>
      </c>
      <c r="EI357" s="58" t="str">
        <f t="shared" ca="1" si="1794"/>
        <v/>
      </c>
      <c r="EJ357" s="58" t="str">
        <f t="shared" ca="1" si="1794"/>
        <v/>
      </c>
      <c r="EK357" s="58" t="str">
        <f t="shared" ca="1" si="1794"/>
        <v/>
      </c>
      <c r="EL357" s="58" t="str">
        <f t="shared" ca="1" si="1794"/>
        <v/>
      </c>
      <c r="EM357" s="59">
        <f ca="1">IF(EM354&lt;0,0,IFERROR(INDEX(wtw_in,MATCH(EM349,atts,0),MATCH(DO351,segs,0))+IF(OR(EM349="F",EM349="U",EM349="H"),0,EM350*INDEX(wtw_in,MATCH("wait",atts,0),MATCH(DO351,segs,0))),""))</f>
        <v>0</v>
      </c>
      <c r="EN357" s="205"/>
      <c r="EP357" s="19" t="s">
        <v>12</v>
      </c>
      <c r="EQ357" s="125">
        <f>EP341</f>
        <v>3</v>
      </c>
      <c r="ER357" s="125" t="str">
        <f>EP342</f>
        <v>lei3564</v>
      </c>
      <c r="ES357" s="224"/>
      <c r="ET357" s="125"/>
      <c r="EU357" s="20"/>
      <c r="EV357" s="57">
        <f ca="1">IF(EV354&lt;0,0,IFERROR(INDEX(wtw_in,MATCH(EV349,atts,0),MATCH(ER351,segs,0))+IF(OR(EV349="F",EV349="U",EV349="H"),0,EV350*INDEX(wtw_in,MATCH("wait",atts,0),MATCH(ER351,segs,0))),""))</f>
        <v>12.902229999999999</v>
      </c>
      <c r="EW357" s="58" t="str">
        <f t="shared" ref="EW357:FO357" ca="1" si="1795">IF(EW354&lt;0,0,IFERROR(INDEX(wtw_in,MATCH(EW349,atts,0),MATCH($C351,segs,0))+IF(OR(EW349="F",EW349="U",EW349="H"),0,EW350*INDEX(wtw_in,MATCH("wait",atts,0),MATCH($C351,segs,0))),""))</f>
        <v/>
      </c>
      <c r="EX357" s="58" t="str">
        <f t="shared" ca="1" si="1795"/>
        <v/>
      </c>
      <c r="EY357" s="58" t="str">
        <f t="shared" ca="1" si="1795"/>
        <v/>
      </c>
      <c r="EZ357" s="58" t="str">
        <f t="shared" ca="1" si="1795"/>
        <v/>
      </c>
      <c r="FA357" s="58" t="str">
        <f t="shared" ca="1" si="1795"/>
        <v/>
      </c>
      <c r="FB357" s="58" t="str">
        <f t="shared" ca="1" si="1795"/>
        <v/>
      </c>
      <c r="FC357" s="58" t="str">
        <f t="shared" ca="1" si="1795"/>
        <v/>
      </c>
      <c r="FD357" s="58" t="str">
        <f t="shared" ca="1" si="1795"/>
        <v/>
      </c>
      <c r="FE357" s="58" t="str">
        <f t="shared" ca="1" si="1795"/>
        <v/>
      </c>
      <c r="FF357" s="58" t="str">
        <f t="shared" ca="1" si="1795"/>
        <v/>
      </c>
      <c r="FG357" s="58" t="str">
        <f t="shared" ca="1" si="1795"/>
        <v/>
      </c>
      <c r="FH357" s="58" t="str">
        <f t="shared" ca="1" si="1795"/>
        <v/>
      </c>
      <c r="FI357" s="58" t="str">
        <f t="shared" ca="1" si="1795"/>
        <v/>
      </c>
      <c r="FJ357" s="58" t="str">
        <f t="shared" ca="1" si="1795"/>
        <v/>
      </c>
      <c r="FK357" s="58" t="str">
        <f t="shared" ca="1" si="1795"/>
        <v/>
      </c>
      <c r="FL357" s="58" t="str">
        <f t="shared" ca="1" si="1795"/>
        <v/>
      </c>
      <c r="FM357" s="58" t="str">
        <f t="shared" ca="1" si="1795"/>
        <v/>
      </c>
      <c r="FN357" s="58" t="str">
        <f t="shared" ca="1" si="1795"/>
        <v/>
      </c>
      <c r="FO357" s="58" t="str">
        <f t="shared" ca="1" si="1795"/>
        <v/>
      </c>
      <c r="FP357" s="59">
        <f ca="1">IF(FP354&lt;0,0,IFERROR(INDEX(wtw_in,MATCH(FP349,atts,0),MATCH(ER351,segs,0))+IF(OR(FP349="F",FP349="U",FP349="H"),0,FP350*INDEX(wtw_in,MATCH("wait",atts,0),MATCH(ER351,segs,0))),""))</f>
        <v>0</v>
      </c>
      <c r="FQ357" s="205"/>
      <c r="FS357" s="19" t="s">
        <v>12</v>
      </c>
      <c r="FT357" s="125">
        <f>FS341</f>
        <v>3</v>
      </c>
      <c r="FU357" s="125" t="str">
        <f>FS342</f>
        <v>shop65</v>
      </c>
      <c r="FV357" s="224"/>
      <c r="FW357" s="125"/>
      <c r="FX357" s="20"/>
      <c r="FY357" s="57">
        <f ca="1">IF(FY354&lt;0,0,IFERROR(INDEX(wtw_in,MATCH(FY349,atts,0),MATCH(FU351,segs,0))+IF(OR(FY349="F",FY349="U",FY349="H"),0,FY350*INDEX(wtw_in,MATCH("wait",atts,0),MATCH(FU351,segs,0))),""))</f>
        <v>14.332800000000001</v>
      </c>
      <c r="FZ357" s="58" t="str">
        <f t="shared" ref="FZ357:GR357" ca="1" si="1796">IF(FZ354&lt;0,0,IFERROR(INDEX(wtw_in,MATCH(FZ349,atts,0),MATCH($C351,segs,0))+IF(OR(FZ349="F",FZ349="U",FZ349="H"),0,FZ350*INDEX(wtw_in,MATCH("wait",atts,0),MATCH($C351,segs,0))),""))</f>
        <v/>
      </c>
      <c r="GA357" s="58" t="str">
        <f t="shared" ca="1" si="1796"/>
        <v/>
      </c>
      <c r="GB357" s="58" t="str">
        <f t="shared" ca="1" si="1796"/>
        <v/>
      </c>
      <c r="GC357" s="58" t="str">
        <f t="shared" ca="1" si="1796"/>
        <v/>
      </c>
      <c r="GD357" s="58" t="str">
        <f t="shared" ca="1" si="1796"/>
        <v/>
      </c>
      <c r="GE357" s="58" t="str">
        <f t="shared" ca="1" si="1796"/>
        <v/>
      </c>
      <c r="GF357" s="58" t="str">
        <f t="shared" ca="1" si="1796"/>
        <v/>
      </c>
      <c r="GG357" s="58" t="str">
        <f t="shared" ca="1" si="1796"/>
        <v/>
      </c>
      <c r="GH357" s="58" t="str">
        <f t="shared" ca="1" si="1796"/>
        <v/>
      </c>
      <c r="GI357" s="58" t="str">
        <f t="shared" ca="1" si="1796"/>
        <v/>
      </c>
      <c r="GJ357" s="58" t="str">
        <f t="shared" ca="1" si="1796"/>
        <v/>
      </c>
      <c r="GK357" s="58" t="str">
        <f t="shared" ca="1" si="1796"/>
        <v/>
      </c>
      <c r="GL357" s="58" t="str">
        <f t="shared" ca="1" si="1796"/>
        <v/>
      </c>
      <c r="GM357" s="58" t="str">
        <f t="shared" ca="1" si="1796"/>
        <v/>
      </c>
      <c r="GN357" s="58" t="str">
        <f t="shared" ca="1" si="1796"/>
        <v/>
      </c>
      <c r="GO357" s="58" t="str">
        <f t="shared" ca="1" si="1796"/>
        <v/>
      </c>
      <c r="GP357" s="58" t="str">
        <f t="shared" ca="1" si="1796"/>
        <v/>
      </c>
      <c r="GQ357" s="58" t="str">
        <f t="shared" ca="1" si="1796"/>
        <v/>
      </c>
      <c r="GR357" s="58" t="str">
        <f t="shared" ca="1" si="1796"/>
        <v/>
      </c>
      <c r="GS357" s="59">
        <f ca="1">IF(GS354&lt;0,0,IFERROR(INDEX(wtw_in,MATCH(GS349,atts,0),MATCH(FU351,segs,0))+IF(OR(GS349="F",GS349="U",GS349="H"),0,GS350*INDEX(wtw_in,MATCH("wait",atts,0),MATCH(FU351,segs,0))),""))</f>
        <v>0</v>
      </c>
      <c r="GT357" s="205"/>
      <c r="GV357" s="19" t="s">
        <v>12</v>
      </c>
      <c r="GW357" s="125">
        <f>GV341</f>
        <v>3</v>
      </c>
      <c r="GX357" s="125" t="str">
        <f>GV342</f>
        <v>lei65</v>
      </c>
      <c r="GY357" s="224"/>
      <c r="GZ357" s="125"/>
      <c r="HA357" s="20"/>
      <c r="HB357" s="57">
        <f ca="1">IF(HB354&lt;0,0,IFERROR(INDEX(wtw_in,MATCH(HB349,atts,0),MATCH(GX351,segs,0))+IF(OR(HB349="F",HB349="U",HB349="H"),0,HB350*INDEX(wtw_in,MATCH("wait",atts,0),MATCH(GX351,segs,0))),""))</f>
        <v>14.43088</v>
      </c>
      <c r="HC357" s="58" t="str">
        <f t="shared" ref="HC357:HU357" ca="1" si="1797">IF(HC354&lt;0,0,IFERROR(INDEX(wtw_in,MATCH(HC349,atts,0),MATCH($C351,segs,0))+IF(OR(HC349="F",HC349="U",HC349="H"),0,HC350*INDEX(wtw_in,MATCH("wait",atts,0),MATCH($C351,segs,0))),""))</f>
        <v/>
      </c>
      <c r="HD357" s="58" t="str">
        <f t="shared" ca="1" si="1797"/>
        <v/>
      </c>
      <c r="HE357" s="58" t="str">
        <f t="shared" ca="1" si="1797"/>
        <v/>
      </c>
      <c r="HF357" s="58" t="str">
        <f t="shared" ca="1" si="1797"/>
        <v/>
      </c>
      <c r="HG357" s="58" t="str">
        <f t="shared" ca="1" si="1797"/>
        <v/>
      </c>
      <c r="HH357" s="58" t="str">
        <f t="shared" ca="1" si="1797"/>
        <v/>
      </c>
      <c r="HI357" s="58" t="str">
        <f t="shared" ca="1" si="1797"/>
        <v/>
      </c>
      <c r="HJ357" s="58" t="str">
        <f t="shared" ca="1" si="1797"/>
        <v/>
      </c>
      <c r="HK357" s="58" t="str">
        <f t="shared" ca="1" si="1797"/>
        <v/>
      </c>
      <c r="HL357" s="58" t="str">
        <f t="shared" ca="1" si="1797"/>
        <v/>
      </c>
      <c r="HM357" s="58" t="str">
        <f t="shared" ca="1" si="1797"/>
        <v/>
      </c>
      <c r="HN357" s="58" t="str">
        <f t="shared" ca="1" si="1797"/>
        <v/>
      </c>
      <c r="HO357" s="58" t="str">
        <f t="shared" ca="1" si="1797"/>
        <v/>
      </c>
      <c r="HP357" s="58" t="str">
        <f t="shared" ca="1" si="1797"/>
        <v/>
      </c>
      <c r="HQ357" s="58" t="str">
        <f t="shared" ca="1" si="1797"/>
        <v/>
      </c>
      <c r="HR357" s="58" t="str">
        <f t="shared" ca="1" si="1797"/>
        <v/>
      </c>
      <c r="HS357" s="58" t="str">
        <f t="shared" ca="1" si="1797"/>
        <v/>
      </c>
      <c r="HT357" s="58" t="str">
        <f t="shared" ca="1" si="1797"/>
        <v/>
      </c>
      <c r="HU357" s="58" t="str">
        <f t="shared" ca="1" si="1797"/>
        <v/>
      </c>
      <c r="HV357" s="59">
        <f ca="1">IF(HV354&lt;0,0,IFERROR(INDEX(wtw_in,MATCH(HV349,atts,0),MATCH(GX351,segs,0))+IF(OR(HV349="F",HV349="U",HV349="H"),0,HV350*INDEX(wtw_in,MATCH("wait",atts,0),MATCH(GX351,segs,0))),""))</f>
        <v>0</v>
      </c>
      <c r="HW357" s="205"/>
    </row>
    <row r="358" spans="1:231" ht="15">
      <c r="A358" s="17" t="s">
        <v>185</v>
      </c>
      <c r="B358" s="124">
        <f>A341</f>
        <v>3</v>
      </c>
      <c r="C358" s="124" t="str">
        <f>A342</f>
        <v>work1834</v>
      </c>
      <c r="D358" s="223" t="str">
        <f t="shared" ref="D358:D399" si="1798">"core"&amp;B358&amp;"_"&amp;C358</f>
        <v>core3_work1834</v>
      </c>
      <c r="E358" s="124">
        <v>1</v>
      </c>
      <c r="F358" s="32">
        <v>1</v>
      </c>
      <c r="G358" s="43">
        <f ca="1">IF(OR(INDEX(INDIRECT("times"&amp;B$2),$F358,G$28)&gt;10,INDEX(INDIRECT(D358),$E358,G$28)&lt;=INDEX(INDIRECT(D358),$E358,$F358)),0,(INDEX(INDIRECT(D358),$E358,$F358)-INDEX(INDIRECT(D358),$E358,G$28))*(10-INDEX(INDIRECT("times"&amp;B$2),$F358,G$28))/10)</f>
        <v>0</v>
      </c>
      <c r="H358" s="44">
        <f ca="1">IF(OR(INDEX(INDIRECT("times"&amp;B$2),$F358,H$28)&gt;10,INDEX(INDIRECT(D358),$E358,H$28)&lt;=INDEX(INDIRECT(D358),$E358,$F358)),0,(INDEX(INDIRECT(D358),$E358,$F358)-INDEX(INDIRECT(D358),$E358,H$28))*(10-INDEX(INDIRECT("times"&amp;B$2),$F358,H$28))/10)</f>
        <v>0</v>
      </c>
      <c r="I358" s="44">
        <f ca="1">IF(OR(INDEX(INDIRECT("times"&amp;B$2),$F358,I$28)&gt;10,INDEX(INDIRECT(D358),$E358,I$28)&lt;=INDEX(INDIRECT(D358),$E358,$F358)),0,(INDEX(INDIRECT(D358),$E358,$F358)-INDEX(INDIRECT(D358),$E358,I$28))*(10-INDEX(INDIRECT("times"&amp;B$2),$F358,I$28))/10)</f>
        <v>0</v>
      </c>
      <c r="J358" s="44">
        <f ca="1">IF(OR(INDEX(INDIRECT("times"&amp;B$2),$F358,J$28)&gt;10,INDEX(INDIRECT(D358),$E358,J$28)&lt;=INDEX(INDIRECT(D358),$E358,$F358)),0,(INDEX(INDIRECT(D358),$E358,$F358)-INDEX(INDIRECT(D358),$E358,J$28))*(10-INDEX(INDIRECT("times"&amp;B$2),$F358,J$28))/10)</f>
        <v>0</v>
      </c>
      <c r="K358" s="44">
        <f ca="1">IF(OR(INDEX(INDIRECT("times"&amp;B$2),$F358,K$28)&gt;10,INDEX(INDIRECT(D358),$E358,K$28)&lt;=INDEX(INDIRECT(D358),$E358,$F358)),0,(INDEX(INDIRECT(D358),$E358,$F358)-INDEX(INDIRECT(D358),$E358,K$28))*(10-INDEX(INDIRECT("times"&amp;B$2),$F358,K$28))/10)</f>
        <v>0</v>
      </c>
      <c r="L358" s="44">
        <f ca="1">IF(OR(INDEX(INDIRECT("times"&amp;B$2),$F358,L$28)&gt;10,INDEX(INDIRECT(D358),$E358,L$28)&lt;=INDEX(INDIRECT(D358),$E358,$F358)),0,(INDEX(INDIRECT(D358),$E358,$F358)-INDEX(INDIRECT(D358),$E358,L$28))*(10-INDEX(INDIRECT("times"&amp;B$2),$F358,L$28))/10)</f>
        <v>0</v>
      </c>
      <c r="M358" s="44">
        <f ca="1">IF(OR(INDEX(INDIRECT("times"&amp;B$2),$F358,M$28)&gt;10,INDEX(INDIRECT(D358),$E358,M$28)&lt;=INDEX(INDIRECT(D358),$E358,$F358)),0,(INDEX(INDIRECT(D358),$E358,$F358)-INDEX(INDIRECT(D358),$E358,M$28))*(10-INDEX(INDIRECT("times"&amp;B$2),$F358,M$28))/10)</f>
        <v>0</v>
      </c>
      <c r="N358" s="44">
        <f ca="1">IF(OR(INDEX(INDIRECT("times"&amp;B$2),$F358,N$28)&gt;10,INDEX(INDIRECT(D358),$E358,N$28)&lt;=INDEX(INDIRECT(D358),$E358,$F358)),0,(INDEX(INDIRECT(D358),$E358,$F358)-INDEX(INDIRECT(D358),$E358,N$28))*(10-INDEX(INDIRECT("times"&amp;B$2),$F358,N$28))/10)</f>
        <v>0</v>
      </c>
      <c r="O358" s="44">
        <f ca="1">IF(OR(INDEX(INDIRECT("times"&amp;B$2),$F358,O$28)&gt;10,INDEX(INDIRECT(D358),$E358,O$28)&lt;=INDEX(INDIRECT(D358),$E358,$F358)),0,(INDEX(INDIRECT(D358),$E358,$F358)-INDEX(INDIRECT(D358),$E358,O$28))*(10-INDEX(INDIRECT("times"&amp;B$2),$F358,O$28))/10)</f>
        <v>0</v>
      </c>
      <c r="P358" s="44">
        <f ca="1">IF(OR(INDEX(INDIRECT("times"&amp;B$2),$F358,P$28)&gt;10,INDEX(INDIRECT(D358),$E358,P$28)&lt;=INDEX(INDIRECT(D358),$E358,$F358)),0,(INDEX(INDIRECT(D358),$E358,$F358)-INDEX(INDIRECT(D358),$E358,P$28))*(10-INDEX(INDIRECT("times"&amp;B$2),$F358,P$28))/10)</f>
        <v>0</v>
      </c>
      <c r="Q358" s="44">
        <f ca="1">IF(OR(INDEX(INDIRECT("times"&amp;B$2),$F358,Q$28)&gt;10,INDEX(INDIRECT(D358),$E358,Q$28)&lt;=INDEX(INDIRECT(D358),$E358,$F358)),0,(INDEX(INDIRECT(D358),$E358,$F358)-INDEX(INDIRECT(D358),$E358,Q$28))*(10-INDEX(INDIRECT("times"&amp;B$2),$F358,Q$28))/10)</f>
        <v>0</v>
      </c>
      <c r="R358" s="44">
        <f ca="1">IF(OR(INDEX(INDIRECT("times"&amp;B$2),$F358,R$28)&gt;10,INDEX(INDIRECT(D358),$E358,R$28)&lt;=INDEX(INDIRECT(D358),$E358,$F358)),0,(INDEX(INDIRECT(D358),$E358,$F358)-INDEX(INDIRECT(D358),$E358,R$28))*(10-INDEX(INDIRECT("times"&amp;B$2),$F358,R$28))/10)</f>
        <v>0</v>
      </c>
      <c r="S358" s="44">
        <f ca="1">IF(OR(INDEX(INDIRECT("times"&amp;B$2),$F358,S$28)&gt;10,INDEX(INDIRECT(D358),$E358,S$28)&lt;=INDEX(INDIRECT(D358),$E358,$F358)),0,(INDEX(INDIRECT(D358),$E358,$F358)-INDEX(INDIRECT(D358),$E358,S$28))*(10-INDEX(INDIRECT("times"&amp;B$2),$F358,S$28))/10)</f>
        <v>0</v>
      </c>
      <c r="T358" s="44">
        <f ca="1">IF(OR(INDEX(INDIRECT("times"&amp;B$2),$F358,T$28)&gt;10,INDEX(INDIRECT(D358),$E358,T$28)&lt;=INDEX(INDIRECT(D358),$E358,$F358)),0,(INDEX(INDIRECT(D358),$E358,$F358)-INDEX(INDIRECT(D358),$E358,T$28))*(10-INDEX(INDIRECT("times"&amp;B$2),$F358,T$28))/10)</f>
        <v>0</v>
      </c>
      <c r="U358" s="44">
        <f ca="1">IF(OR(INDEX(INDIRECT("times"&amp;B$2),$F358,U$28)&gt;10,INDEX(INDIRECT(D358),$E358,U$28)&lt;=INDEX(INDIRECT(D358),$E358,$F358)),0,(INDEX(INDIRECT(D358),$E358,$F358)-INDEX(INDIRECT(D358),$E358,U$28))*(10-INDEX(INDIRECT("times"&amp;B$2),$F358,U$28))/10)</f>
        <v>0</v>
      </c>
      <c r="V358" s="44">
        <f ca="1">IF(OR(INDEX(INDIRECT("times"&amp;B$2),$F358,V$28)&gt;10,INDEX(INDIRECT(D358),$E358,V$28)&lt;=INDEX(INDIRECT(D358),$E358,$F358)),0,(INDEX(INDIRECT(D358),$E358,$F358)-INDEX(INDIRECT(D358),$E358,V$28))*(10-INDEX(INDIRECT("times"&amp;B$2),$F358,V$28))/10)</f>
        <v>0</v>
      </c>
      <c r="W358" s="44">
        <f ca="1">IF(OR(INDEX(INDIRECT("times"&amp;B$2),$F358,W$28)&gt;10,INDEX(INDIRECT(D358),$E358,W$28)&lt;=INDEX(INDIRECT(D358),$E358,$F358)),0,(INDEX(INDIRECT(D358),$E358,$F358)-INDEX(INDIRECT(D358),$E358,W$28))*(10-INDEX(INDIRECT("times"&amp;B$2),$F358,W$28))/10)</f>
        <v>0</v>
      </c>
      <c r="X358" s="44">
        <f ca="1">IF(OR(INDEX(INDIRECT("times"&amp;B$2),$F358,X$28)&gt;10,INDEX(INDIRECT(D358),$E358,X$28)&lt;=INDEX(INDIRECT(D358),$E358,$F358)),0,(INDEX(INDIRECT(D358),$E358,$F358)-INDEX(INDIRECT(D358),$E358,X$28))*(10-INDEX(INDIRECT("times"&amp;B$2),$F358,X$28))/10)</f>
        <v>0</v>
      </c>
      <c r="Y358" s="44">
        <f ca="1">IF(OR(INDEX(INDIRECT("times"&amp;B$2),$F358,Y$28)&gt;10,INDEX(INDIRECT(D358),$E358,Y$28)&lt;=INDEX(INDIRECT(D358),$E358,$F358)),0,(INDEX(INDIRECT(D358),$E358,$F358)-INDEX(INDIRECT(D358),$E358,Y$28))*(10-INDEX(INDIRECT("times"&amp;B$2),$F358,Y$28))/10)</f>
        <v>0</v>
      </c>
      <c r="Z358" s="44">
        <f ca="1">IF(OR(INDEX(INDIRECT("times"&amp;B$2),$F358,Z$28)&gt;10,INDEX(INDIRECT(D358),$E358,Z$28)&lt;=INDEX(INDIRECT(D358),$E358,$F358)),0,(INDEX(INDIRECT(D358),$E358,$F358)-INDEX(INDIRECT(D358),$E358,Z$28))*(10-INDEX(INDIRECT("times"&amp;B$2),$F358,Z$28))/10)</f>
        <v>0</v>
      </c>
      <c r="AA358" s="45">
        <f ca="1">IF(OR(INDEX(INDIRECT("times"&amp;B$2),$F358,AA$28)&gt;10,INDEX(INDIRECT(D358),$E358,AA$28)&lt;=INDEX(INDIRECT(D358),$E358,$F358)),0,(INDEX(INDIRECT(D358),$E358,$F358)-INDEX(INDIRECT(D358),$E358,AA$28))*(10-INDEX(INDIRECT("times"&amp;B$2),$F358,AA$28))/10)</f>
        <v>0</v>
      </c>
      <c r="AB358" s="200">
        <v>1</v>
      </c>
      <c r="AD358" s="17" t="s">
        <v>185</v>
      </c>
      <c r="AE358" s="124">
        <f>AD341</f>
        <v>3</v>
      </c>
      <c r="AF358" s="124" t="str">
        <f>AD342</f>
        <v>shop1834</v>
      </c>
      <c r="AG358" s="223" t="str">
        <f t="shared" ref="AG358:AG399" si="1799">"core"&amp;AE358&amp;"_"&amp;AF358</f>
        <v>core3_shop1834</v>
      </c>
      <c r="AH358" s="124">
        <v>1</v>
      </c>
      <c r="AI358" s="32">
        <v>1</v>
      </c>
      <c r="AJ358" s="43">
        <f ca="1">IF(OR(INDEX(INDIRECT("times"&amp;AE$2),$F358,AJ$28)&gt;10,INDEX(INDIRECT(AG358),$E358,AJ$28)&lt;=INDEX(INDIRECT(AG358),$E358,$F358)),0,(INDEX(INDIRECT(AG358),$E358,$F358)-INDEX(INDIRECT(AG358),$E358,AJ$28))*(10-INDEX(INDIRECT("times"&amp;AE$2),$F358,AJ$28))/10)</f>
        <v>0</v>
      </c>
      <c r="AK358" s="44">
        <f ca="1">IF(OR(INDEX(INDIRECT("times"&amp;AE$2),$F358,AK$28)&gt;10,INDEX(INDIRECT(AG358),$E358,AK$28)&lt;=INDEX(INDIRECT(AG358),$E358,$F358)),0,(INDEX(INDIRECT(AG358),$E358,$F358)-INDEX(INDIRECT(AG358),$E358,AK$28))*(10-INDEX(INDIRECT("times"&amp;AE$2),$F358,AK$28))/10)</f>
        <v>0</v>
      </c>
      <c r="AL358" s="44">
        <f ca="1">IF(OR(INDEX(INDIRECT("times"&amp;AE$2),$F358,AL$28)&gt;10,INDEX(INDIRECT(AG358),$E358,AL$28)&lt;=INDEX(INDIRECT(AG358),$E358,$F358)),0,(INDEX(INDIRECT(AG358),$E358,$F358)-INDEX(INDIRECT(AG358),$E358,AL$28))*(10-INDEX(INDIRECT("times"&amp;AE$2),$F358,AL$28))/10)</f>
        <v>0</v>
      </c>
      <c r="AM358" s="44">
        <f ca="1">IF(OR(INDEX(INDIRECT("times"&amp;AE$2),$F358,AM$28)&gt;10,INDEX(INDIRECT(AG358),$E358,AM$28)&lt;=INDEX(INDIRECT(AG358),$E358,$F358)),0,(INDEX(INDIRECT(AG358),$E358,$F358)-INDEX(INDIRECT(AG358),$E358,AM$28))*(10-INDEX(INDIRECT("times"&amp;AE$2),$F358,AM$28))/10)</f>
        <v>0</v>
      </c>
      <c r="AN358" s="44">
        <f ca="1">IF(OR(INDEX(INDIRECT("times"&amp;AE$2),$F358,AN$28)&gt;10,INDEX(INDIRECT(AG358),$E358,AN$28)&lt;=INDEX(INDIRECT(AG358),$E358,$F358)),0,(INDEX(INDIRECT(AG358),$E358,$F358)-INDEX(INDIRECT(AG358),$E358,AN$28))*(10-INDEX(INDIRECT("times"&amp;AE$2),$F358,AN$28))/10)</f>
        <v>0</v>
      </c>
      <c r="AO358" s="44">
        <f ca="1">IF(OR(INDEX(INDIRECT("times"&amp;AE$2),$F358,AO$28)&gt;10,INDEX(INDIRECT(AG358),$E358,AO$28)&lt;=INDEX(INDIRECT(AG358),$E358,$F358)),0,(INDEX(INDIRECT(AG358),$E358,$F358)-INDEX(INDIRECT(AG358),$E358,AO$28))*(10-INDEX(INDIRECT("times"&amp;AE$2),$F358,AO$28))/10)</f>
        <v>0</v>
      </c>
      <c r="AP358" s="44">
        <f ca="1">IF(OR(INDEX(INDIRECT("times"&amp;AE$2),$F358,AP$28)&gt;10,INDEX(INDIRECT(AG358),$E358,AP$28)&lt;=INDEX(INDIRECT(AG358),$E358,$F358)),0,(INDEX(INDIRECT(AG358),$E358,$F358)-INDEX(INDIRECT(AG358),$E358,AP$28))*(10-INDEX(INDIRECT("times"&amp;AE$2),$F358,AP$28))/10)</f>
        <v>0</v>
      </c>
      <c r="AQ358" s="44">
        <f ca="1">IF(OR(INDEX(INDIRECT("times"&amp;AE$2),$F358,AQ$28)&gt;10,INDEX(INDIRECT(AG358),$E358,AQ$28)&lt;=INDEX(INDIRECT(AG358),$E358,$F358)),0,(INDEX(INDIRECT(AG358),$E358,$F358)-INDEX(INDIRECT(AG358),$E358,AQ$28))*(10-INDEX(INDIRECT("times"&amp;AE$2),$F358,AQ$28))/10)</f>
        <v>0</v>
      </c>
      <c r="AR358" s="44">
        <f ca="1">IF(OR(INDEX(INDIRECT("times"&amp;AE$2),$F358,AR$28)&gt;10,INDEX(INDIRECT(AG358),$E358,AR$28)&lt;=INDEX(INDIRECT(AG358),$E358,$F358)),0,(INDEX(INDIRECT(AG358),$E358,$F358)-INDEX(INDIRECT(AG358),$E358,AR$28))*(10-INDEX(INDIRECT("times"&amp;AE$2),$F358,AR$28))/10)</f>
        <v>0</v>
      </c>
      <c r="AS358" s="44">
        <f ca="1">IF(OR(INDEX(INDIRECT("times"&amp;AE$2),$F358,AS$28)&gt;10,INDEX(INDIRECT(AG358),$E358,AS$28)&lt;=INDEX(INDIRECT(AG358),$E358,$F358)),0,(INDEX(INDIRECT(AG358),$E358,$F358)-INDEX(INDIRECT(AG358),$E358,AS$28))*(10-INDEX(INDIRECT("times"&amp;AE$2),$F358,AS$28))/10)</f>
        <v>0</v>
      </c>
      <c r="AT358" s="44">
        <f ca="1">IF(OR(INDEX(INDIRECT("times"&amp;AE$2),$F358,AT$28)&gt;10,INDEX(INDIRECT(AG358),$E358,AT$28)&lt;=INDEX(INDIRECT(AG358),$E358,$F358)),0,(INDEX(INDIRECT(AG358),$E358,$F358)-INDEX(INDIRECT(AG358),$E358,AT$28))*(10-INDEX(INDIRECT("times"&amp;AE$2),$F358,AT$28))/10)</f>
        <v>0</v>
      </c>
      <c r="AU358" s="44">
        <f ca="1">IF(OR(INDEX(INDIRECT("times"&amp;AE$2),$F358,AU$28)&gt;10,INDEX(INDIRECT(AG358),$E358,AU$28)&lt;=INDEX(INDIRECT(AG358),$E358,$F358)),0,(INDEX(INDIRECT(AG358),$E358,$F358)-INDEX(INDIRECT(AG358),$E358,AU$28))*(10-INDEX(INDIRECT("times"&amp;AE$2),$F358,AU$28))/10)</f>
        <v>0</v>
      </c>
      <c r="AV358" s="44">
        <f ca="1">IF(OR(INDEX(INDIRECT("times"&amp;AE$2),$F358,AV$28)&gt;10,INDEX(INDIRECT(AG358),$E358,AV$28)&lt;=INDEX(INDIRECT(AG358),$E358,$F358)),0,(INDEX(INDIRECT(AG358),$E358,$F358)-INDEX(INDIRECT(AG358),$E358,AV$28))*(10-INDEX(INDIRECT("times"&amp;AE$2),$F358,AV$28))/10)</f>
        <v>0</v>
      </c>
      <c r="AW358" s="44">
        <f ca="1">IF(OR(INDEX(INDIRECT("times"&amp;AE$2),$F358,AW$28)&gt;10,INDEX(INDIRECT(AG358),$E358,AW$28)&lt;=INDEX(INDIRECT(AG358),$E358,$F358)),0,(INDEX(INDIRECT(AG358),$E358,$F358)-INDEX(INDIRECT(AG358),$E358,AW$28))*(10-INDEX(INDIRECT("times"&amp;AE$2),$F358,AW$28))/10)</f>
        <v>0</v>
      </c>
      <c r="AX358" s="44">
        <f ca="1">IF(OR(INDEX(INDIRECT("times"&amp;AE$2),$F358,AX$28)&gt;10,INDEX(INDIRECT(AG358),$E358,AX$28)&lt;=INDEX(INDIRECT(AG358),$E358,$F358)),0,(INDEX(INDIRECT(AG358),$E358,$F358)-INDEX(INDIRECT(AG358),$E358,AX$28))*(10-INDEX(INDIRECT("times"&amp;AE$2),$F358,AX$28))/10)</f>
        <v>0</v>
      </c>
      <c r="AY358" s="44">
        <f ca="1">IF(OR(INDEX(INDIRECT("times"&amp;AE$2),$F358,AY$28)&gt;10,INDEX(INDIRECT(AG358),$E358,AY$28)&lt;=INDEX(INDIRECT(AG358),$E358,$F358)),0,(INDEX(INDIRECT(AG358),$E358,$F358)-INDEX(INDIRECT(AG358),$E358,AY$28))*(10-INDEX(INDIRECT("times"&amp;AE$2),$F358,AY$28))/10)</f>
        <v>0</v>
      </c>
      <c r="AZ358" s="44">
        <f ca="1">IF(OR(INDEX(INDIRECT("times"&amp;AE$2),$F358,AZ$28)&gt;10,INDEX(INDIRECT(AG358),$E358,AZ$28)&lt;=INDEX(INDIRECT(AG358),$E358,$F358)),0,(INDEX(INDIRECT(AG358),$E358,$F358)-INDEX(INDIRECT(AG358),$E358,AZ$28))*(10-INDEX(INDIRECT("times"&amp;AE$2),$F358,AZ$28))/10)</f>
        <v>0</v>
      </c>
      <c r="BA358" s="44">
        <f ca="1">IF(OR(INDEX(INDIRECT("times"&amp;AE$2),$F358,BA$28)&gt;10,INDEX(INDIRECT(AG358),$E358,BA$28)&lt;=INDEX(INDIRECT(AG358),$E358,$F358)),0,(INDEX(INDIRECT(AG358),$E358,$F358)-INDEX(INDIRECT(AG358),$E358,BA$28))*(10-INDEX(INDIRECT("times"&amp;AE$2),$F358,BA$28))/10)</f>
        <v>0</v>
      </c>
      <c r="BB358" s="44">
        <f ca="1">IF(OR(INDEX(INDIRECT("times"&amp;AE$2),$F358,BB$28)&gt;10,INDEX(INDIRECT(AG358),$E358,BB$28)&lt;=INDEX(INDIRECT(AG358),$E358,$F358)),0,(INDEX(INDIRECT(AG358),$E358,$F358)-INDEX(INDIRECT(AG358),$E358,BB$28))*(10-INDEX(INDIRECT("times"&amp;AE$2),$F358,BB$28))/10)</f>
        <v>0</v>
      </c>
      <c r="BC358" s="44">
        <f ca="1">IF(OR(INDEX(INDIRECT("times"&amp;AE$2),$F358,BC$28)&gt;10,INDEX(INDIRECT(AG358),$E358,BC$28)&lt;=INDEX(INDIRECT(AG358),$E358,$F358)),0,(INDEX(INDIRECT(AG358),$E358,$F358)-INDEX(INDIRECT(AG358),$E358,BC$28))*(10-INDEX(INDIRECT("times"&amp;AE$2),$F358,BC$28))/10)</f>
        <v>0</v>
      </c>
      <c r="BD358" s="45">
        <f ca="1">IF(OR(INDEX(INDIRECT("times"&amp;AE$2),$F358,BD$28)&gt;10,INDEX(INDIRECT(AG358),$E358,BD$28)&lt;=INDEX(INDIRECT(AG358),$E358,$F358)),0,(INDEX(INDIRECT(AG358),$E358,$F358)-INDEX(INDIRECT(AG358),$E358,BD$28))*(10-INDEX(INDIRECT("times"&amp;AE$2),$F358,BD$28))/10)</f>
        <v>0</v>
      </c>
      <c r="BE358" s="200">
        <v>1</v>
      </c>
      <c r="BG358" s="17" t="s">
        <v>185</v>
      </c>
      <c r="BH358" s="124">
        <f>BG341</f>
        <v>3</v>
      </c>
      <c r="BI358" s="124" t="str">
        <f>BG342</f>
        <v>lei1834</v>
      </c>
      <c r="BJ358" s="223" t="str">
        <f t="shared" ref="BJ358:BJ399" si="1800">"core"&amp;BH358&amp;"_"&amp;BI358</f>
        <v>core3_lei1834</v>
      </c>
      <c r="BK358" s="124">
        <v>1</v>
      </c>
      <c r="BL358" s="32">
        <v>1</v>
      </c>
      <c r="BM358" s="43">
        <f ca="1">IF(OR(INDEX(INDIRECT("times"&amp;BH$2),$F358,BM$28)&gt;10,INDEX(INDIRECT(BJ358),$E358,BM$28)&lt;=INDEX(INDIRECT(BJ358),$E358,$F358)),0,(INDEX(INDIRECT(BJ358),$E358,$F358)-INDEX(INDIRECT(BJ358),$E358,BM$28))*(10-INDEX(INDIRECT("times"&amp;BH$2),$F358,BM$28))/10)</f>
        <v>0</v>
      </c>
      <c r="BN358" s="44">
        <f ca="1">IF(OR(INDEX(INDIRECT("times"&amp;BH$2),$F358,BN$28)&gt;10,INDEX(INDIRECT(BJ358),$E358,BN$28)&lt;=INDEX(INDIRECT(BJ358),$E358,$F358)),0,(INDEX(INDIRECT(BJ358),$E358,$F358)-INDEX(INDIRECT(BJ358),$E358,BN$28))*(10-INDEX(INDIRECT("times"&amp;BH$2),$F358,BN$28))/10)</f>
        <v>0</v>
      </c>
      <c r="BO358" s="44">
        <f ca="1">IF(OR(INDEX(INDIRECT("times"&amp;BH$2),$F358,BO$28)&gt;10,INDEX(INDIRECT(BJ358),$E358,BO$28)&lt;=INDEX(INDIRECT(BJ358),$E358,$F358)),0,(INDEX(INDIRECT(BJ358),$E358,$F358)-INDEX(INDIRECT(BJ358),$E358,BO$28))*(10-INDEX(INDIRECT("times"&amp;BH$2),$F358,BO$28))/10)</f>
        <v>0</v>
      </c>
      <c r="BP358" s="44">
        <f ca="1">IF(OR(INDEX(INDIRECT("times"&amp;BH$2),$F358,BP$28)&gt;10,INDEX(INDIRECT(BJ358),$E358,BP$28)&lt;=INDEX(INDIRECT(BJ358),$E358,$F358)),0,(INDEX(INDIRECT(BJ358),$E358,$F358)-INDEX(INDIRECT(BJ358),$E358,BP$28))*(10-INDEX(INDIRECT("times"&amp;BH$2),$F358,BP$28))/10)</f>
        <v>0</v>
      </c>
      <c r="BQ358" s="44">
        <f ca="1">IF(OR(INDEX(INDIRECT("times"&amp;BH$2),$F358,BQ$28)&gt;10,INDEX(INDIRECT(BJ358),$E358,BQ$28)&lt;=INDEX(INDIRECT(BJ358),$E358,$F358)),0,(INDEX(INDIRECT(BJ358),$E358,$F358)-INDEX(INDIRECT(BJ358),$E358,BQ$28))*(10-INDEX(INDIRECT("times"&amp;BH$2),$F358,BQ$28))/10)</f>
        <v>0</v>
      </c>
      <c r="BR358" s="44">
        <f ca="1">IF(OR(INDEX(INDIRECT("times"&amp;BH$2),$F358,BR$28)&gt;10,INDEX(INDIRECT(BJ358),$E358,BR$28)&lt;=INDEX(INDIRECT(BJ358),$E358,$F358)),0,(INDEX(INDIRECT(BJ358),$E358,$F358)-INDEX(INDIRECT(BJ358),$E358,BR$28))*(10-INDEX(INDIRECT("times"&amp;BH$2),$F358,BR$28))/10)</f>
        <v>0</v>
      </c>
      <c r="BS358" s="44">
        <f ca="1">IF(OR(INDEX(INDIRECT("times"&amp;BH$2),$F358,BS$28)&gt;10,INDEX(INDIRECT(BJ358),$E358,BS$28)&lt;=INDEX(INDIRECT(BJ358),$E358,$F358)),0,(INDEX(INDIRECT(BJ358),$E358,$F358)-INDEX(INDIRECT(BJ358),$E358,BS$28))*(10-INDEX(INDIRECT("times"&amp;BH$2),$F358,BS$28))/10)</f>
        <v>0</v>
      </c>
      <c r="BT358" s="44">
        <f ca="1">IF(OR(INDEX(INDIRECT("times"&amp;BH$2),$F358,BT$28)&gt;10,INDEX(INDIRECT(BJ358),$E358,BT$28)&lt;=INDEX(INDIRECT(BJ358),$E358,$F358)),0,(INDEX(INDIRECT(BJ358),$E358,$F358)-INDEX(INDIRECT(BJ358),$E358,BT$28))*(10-INDEX(INDIRECT("times"&amp;BH$2),$F358,BT$28))/10)</f>
        <v>0</v>
      </c>
      <c r="BU358" s="44">
        <f ca="1">IF(OR(INDEX(INDIRECT("times"&amp;BH$2),$F358,BU$28)&gt;10,INDEX(INDIRECT(BJ358),$E358,BU$28)&lt;=INDEX(INDIRECT(BJ358),$E358,$F358)),0,(INDEX(INDIRECT(BJ358),$E358,$F358)-INDEX(INDIRECT(BJ358),$E358,BU$28))*(10-INDEX(INDIRECT("times"&amp;BH$2),$F358,BU$28))/10)</f>
        <v>0</v>
      </c>
      <c r="BV358" s="44">
        <f ca="1">IF(OR(INDEX(INDIRECT("times"&amp;BH$2),$F358,BV$28)&gt;10,INDEX(INDIRECT(BJ358),$E358,BV$28)&lt;=INDEX(INDIRECT(BJ358),$E358,$F358)),0,(INDEX(INDIRECT(BJ358),$E358,$F358)-INDEX(INDIRECT(BJ358),$E358,BV$28))*(10-INDEX(INDIRECT("times"&amp;BH$2),$F358,BV$28))/10)</f>
        <v>0</v>
      </c>
      <c r="BW358" s="44">
        <f ca="1">IF(OR(INDEX(INDIRECT("times"&amp;BH$2),$F358,BW$28)&gt;10,INDEX(INDIRECT(BJ358),$E358,BW$28)&lt;=INDEX(INDIRECT(BJ358),$E358,$F358)),0,(INDEX(INDIRECT(BJ358),$E358,$F358)-INDEX(INDIRECT(BJ358),$E358,BW$28))*(10-INDEX(INDIRECT("times"&amp;BH$2),$F358,BW$28))/10)</f>
        <v>0</v>
      </c>
      <c r="BX358" s="44">
        <f ca="1">IF(OR(INDEX(INDIRECT("times"&amp;BH$2),$F358,BX$28)&gt;10,INDEX(INDIRECT(BJ358),$E358,BX$28)&lt;=INDEX(INDIRECT(BJ358),$E358,$F358)),0,(INDEX(INDIRECT(BJ358),$E358,$F358)-INDEX(INDIRECT(BJ358),$E358,BX$28))*(10-INDEX(INDIRECT("times"&amp;BH$2),$F358,BX$28))/10)</f>
        <v>0</v>
      </c>
      <c r="BY358" s="44">
        <f ca="1">IF(OR(INDEX(INDIRECT("times"&amp;BH$2),$F358,BY$28)&gt;10,INDEX(INDIRECT(BJ358),$E358,BY$28)&lt;=INDEX(INDIRECT(BJ358),$E358,$F358)),0,(INDEX(INDIRECT(BJ358),$E358,$F358)-INDEX(INDIRECT(BJ358),$E358,BY$28))*(10-INDEX(INDIRECT("times"&amp;BH$2),$F358,BY$28))/10)</f>
        <v>0</v>
      </c>
      <c r="BZ358" s="44">
        <f ca="1">IF(OR(INDEX(INDIRECT("times"&amp;BH$2),$F358,BZ$28)&gt;10,INDEX(INDIRECT(BJ358),$E358,BZ$28)&lt;=INDEX(INDIRECT(BJ358),$E358,$F358)),0,(INDEX(INDIRECT(BJ358),$E358,$F358)-INDEX(INDIRECT(BJ358),$E358,BZ$28))*(10-INDEX(INDIRECT("times"&amp;BH$2),$F358,BZ$28))/10)</f>
        <v>0</v>
      </c>
      <c r="CA358" s="44">
        <f ca="1">IF(OR(INDEX(INDIRECT("times"&amp;BH$2),$F358,CA$28)&gt;10,INDEX(INDIRECT(BJ358),$E358,CA$28)&lt;=INDEX(INDIRECT(BJ358),$E358,$F358)),0,(INDEX(INDIRECT(BJ358),$E358,$F358)-INDEX(INDIRECT(BJ358),$E358,CA$28))*(10-INDEX(INDIRECT("times"&amp;BH$2),$F358,CA$28))/10)</f>
        <v>0</v>
      </c>
      <c r="CB358" s="44">
        <f ca="1">IF(OR(INDEX(INDIRECT("times"&amp;BH$2),$F358,CB$28)&gt;10,INDEX(INDIRECT(BJ358),$E358,CB$28)&lt;=INDEX(INDIRECT(BJ358),$E358,$F358)),0,(INDEX(INDIRECT(BJ358),$E358,$F358)-INDEX(INDIRECT(BJ358),$E358,CB$28))*(10-INDEX(INDIRECT("times"&amp;BH$2),$F358,CB$28))/10)</f>
        <v>0</v>
      </c>
      <c r="CC358" s="44">
        <f ca="1">IF(OR(INDEX(INDIRECT("times"&amp;BH$2),$F358,CC$28)&gt;10,INDEX(INDIRECT(BJ358),$E358,CC$28)&lt;=INDEX(INDIRECT(BJ358),$E358,$F358)),0,(INDEX(INDIRECT(BJ358),$E358,$F358)-INDEX(INDIRECT(BJ358),$E358,CC$28))*(10-INDEX(INDIRECT("times"&amp;BH$2),$F358,CC$28))/10)</f>
        <v>0</v>
      </c>
      <c r="CD358" s="44">
        <f ca="1">IF(OR(INDEX(INDIRECT("times"&amp;BH$2),$F358,CD$28)&gt;10,INDEX(INDIRECT(BJ358),$E358,CD$28)&lt;=INDEX(INDIRECT(BJ358),$E358,$F358)),0,(INDEX(INDIRECT(BJ358),$E358,$F358)-INDEX(INDIRECT(BJ358),$E358,CD$28))*(10-INDEX(INDIRECT("times"&amp;BH$2),$F358,CD$28))/10)</f>
        <v>0</v>
      </c>
      <c r="CE358" s="44">
        <f ca="1">IF(OR(INDEX(INDIRECT("times"&amp;BH$2),$F358,CE$28)&gt;10,INDEX(INDIRECT(BJ358),$E358,CE$28)&lt;=INDEX(INDIRECT(BJ358),$E358,$F358)),0,(INDEX(INDIRECT(BJ358),$E358,$F358)-INDEX(INDIRECT(BJ358),$E358,CE$28))*(10-INDEX(INDIRECT("times"&amp;BH$2),$F358,CE$28))/10)</f>
        <v>0</v>
      </c>
      <c r="CF358" s="44">
        <f ca="1">IF(OR(INDEX(INDIRECT("times"&amp;BH$2),$F358,CF$28)&gt;10,INDEX(INDIRECT(BJ358),$E358,CF$28)&lt;=INDEX(INDIRECT(BJ358),$E358,$F358)),0,(INDEX(INDIRECT(BJ358),$E358,$F358)-INDEX(INDIRECT(BJ358),$E358,CF$28))*(10-INDEX(INDIRECT("times"&amp;BH$2),$F358,CF$28))/10)</f>
        <v>0</v>
      </c>
      <c r="CG358" s="45">
        <f ca="1">IF(OR(INDEX(INDIRECT("times"&amp;BH$2),$F358,CG$28)&gt;10,INDEX(INDIRECT(BJ358),$E358,CG$28)&lt;=INDEX(INDIRECT(BJ358),$E358,$F358)),0,(INDEX(INDIRECT(BJ358),$E358,$F358)-INDEX(INDIRECT(BJ358),$E358,CG$28))*(10-INDEX(INDIRECT("times"&amp;BH$2),$F358,CG$28))/10)</f>
        <v>0</v>
      </c>
      <c r="CH358" s="200">
        <v>1</v>
      </c>
      <c r="CJ358" s="17" t="s">
        <v>185</v>
      </c>
      <c r="CK358" s="124">
        <f>CJ341</f>
        <v>3</v>
      </c>
      <c r="CL358" s="124" t="str">
        <f>CJ342</f>
        <v>work3564</v>
      </c>
      <c r="CM358" s="223" t="str">
        <f t="shared" ref="CM358:CM399" si="1801">"core"&amp;CK358&amp;"_"&amp;CL358</f>
        <v>core3_work3564</v>
      </c>
      <c r="CN358" s="124">
        <v>1</v>
      </c>
      <c r="CO358" s="32">
        <v>1</v>
      </c>
      <c r="CP358" s="43">
        <f ca="1">IF(OR(INDEX(INDIRECT("times"&amp;CK$2),$F358,CP$28)&gt;10,INDEX(INDIRECT(CM358),$E358,CP$28)&lt;=INDEX(INDIRECT(CM358),$E358,$F358)),0,(INDEX(INDIRECT(CM358),$E358,$F358)-INDEX(INDIRECT(CM358),$E358,CP$28))*(10-INDEX(INDIRECT("times"&amp;CK$2),$F358,CP$28))/10)</f>
        <v>0</v>
      </c>
      <c r="CQ358" s="44">
        <f ca="1">IF(OR(INDEX(INDIRECT("times"&amp;CK$2),$F358,CQ$28)&gt;10,INDEX(INDIRECT(CM358),$E358,CQ$28)&lt;=INDEX(INDIRECT(CM358),$E358,$F358)),0,(INDEX(INDIRECT(CM358),$E358,$F358)-INDEX(INDIRECT(CM358),$E358,CQ$28))*(10-INDEX(INDIRECT("times"&amp;CK$2),$F358,CQ$28))/10)</f>
        <v>0</v>
      </c>
      <c r="CR358" s="44">
        <f ca="1">IF(OR(INDEX(INDIRECT("times"&amp;CK$2),$F358,CR$28)&gt;10,INDEX(INDIRECT(CM358),$E358,CR$28)&lt;=INDEX(INDIRECT(CM358),$E358,$F358)),0,(INDEX(INDIRECT(CM358),$E358,$F358)-INDEX(INDIRECT(CM358),$E358,CR$28))*(10-INDEX(INDIRECT("times"&amp;CK$2),$F358,CR$28))/10)</f>
        <v>0</v>
      </c>
      <c r="CS358" s="44">
        <f ca="1">IF(OR(INDEX(INDIRECT("times"&amp;CK$2),$F358,CS$28)&gt;10,INDEX(INDIRECT(CM358),$E358,CS$28)&lt;=INDEX(INDIRECT(CM358),$E358,$F358)),0,(INDEX(INDIRECT(CM358),$E358,$F358)-INDEX(INDIRECT(CM358),$E358,CS$28))*(10-INDEX(INDIRECT("times"&amp;CK$2),$F358,CS$28))/10)</f>
        <v>0</v>
      </c>
      <c r="CT358" s="44">
        <f ca="1">IF(OR(INDEX(INDIRECT("times"&amp;CK$2),$F358,CT$28)&gt;10,INDEX(INDIRECT(CM358),$E358,CT$28)&lt;=INDEX(INDIRECT(CM358),$E358,$F358)),0,(INDEX(INDIRECT(CM358),$E358,$F358)-INDEX(INDIRECT(CM358),$E358,CT$28))*(10-INDEX(INDIRECT("times"&amp;CK$2),$F358,CT$28))/10)</f>
        <v>0</v>
      </c>
      <c r="CU358" s="44">
        <f ca="1">IF(OR(INDEX(INDIRECT("times"&amp;CK$2),$F358,CU$28)&gt;10,INDEX(INDIRECT(CM358),$E358,CU$28)&lt;=INDEX(INDIRECT(CM358),$E358,$F358)),0,(INDEX(INDIRECT(CM358),$E358,$F358)-INDEX(INDIRECT(CM358),$E358,CU$28))*(10-INDEX(INDIRECT("times"&amp;CK$2),$F358,CU$28))/10)</f>
        <v>0</v>
      </c>
      <c r="CV358" s="44">
        <f ca="1">IF(OR(INDEX(INDIRECT("times"&amp;CK$2),$F358,CV$28)&gt;10,INDEX(INDIRECT(CM358),$E358,CV$28)&lt;=INDEX(INDIRECT(CM358),$E358,$F358)),0,(INDEX(INDIRECT(CM358),$E358,$F358)-INDEX(INDIRECT(CM358),$E358,CV$28))*(10-INDEX(INDIRECT("times"&amp;CK$2),$F358,CV$28))/10)</f>
        <v>0</v>
      </c>
      <c r="CW358" s="44">
        <f ca="1">IF(OR(INDEX(INDIRECT("times"&amp;CK$2),$F358,CW$28)&gt;10,INDEX(INDIRECT(CM358),$E358,CW$28)&lt;=INDEX(INDIRECT(CM358),$E358,$F358)),0,(INDEX(INDIRECT(CM358),$E358,$F358)-INDEX(INDIRECT(CM358),$E358,CW$28))*(10-INDEX(INDIRECT("times"&amp;CK$2),$F358,CW$28))/10)</f>
        <v>0</v>
      </c>
      <c r="CX358" s="44">
        <f ca="1">IF(OR(INDEX(INDIRECT("times"&amp;CK$2),$F358,CX$28)&gt;10,INDEX(INDIRECT(CM358),$E358,CX$28)&lt;=INDEX(INDIRECT(CM358),$E358,$F358)),0,(INDEX(INDIRECT(CM358),$E358,$F358)-INDEX(INDIRECT(CM358),$E358,CX$28))*(10-INDEX(INDIRECT("times"&amp;CK$2),$F358,CX$28))/10)</f>
        <v>0</v>
      </c>
      <c r="CY358" s="44">
        <f ca="1">IF(OR(INDEX(INDIRECT("times"&amp;CK$2),$F358,CY$28)&gt;10,INDEX(INDIRECT(CM358),$E358,CY$28)&lt;=INDEX(INDIRECT(CM358),$E358,$F358)),0,(INDEX(INDIRECT(CM358),$E358,$F358)-INDEX(INDIRECT(CM358),$E358,CY$28))*(10-INDEX(INDIRECT("times"&amp;CK$2),$F358,CY$28))/10)</f>
        <v>0</v>
      </c>
      <c r="CZ358" s="44">
        <f ca="1">IF(OR(INDEX(INDIRECT("times"&amp;CK$2),$F358,CZ$28)&gt;10,INDEX(INDIRECT(CM358),$E358,CZ$28)&lt;=INDEX(INDIRECT(CM358),$E358,$F358)),0,(INDEX(INDIRECT(CM358),$E358,$F358)-INDEX(INDIRECT(CM358),$E358,CZ$28))*(10-INDEX(INDIRECT("times"&amp;CK$2),$F358,CZ$28))/10)</f>
        <v>0</v>
      </c>
      <c r="DA358" s="44">
        <f ca="1">IF(OR(INDEX(INDIRECT("times"&amp;CK$2),$F358,DA$28)&gt;10,INDEX(INDIRECT(CM358),$E358,DA$28)&lt;=INDEX(INDIRECT(CM358),$E358,$F358)),0,(INDEX(INDIRECT(CM358),$E358,$F358)-INDEX(INDIRECT(CM358),$E358,DA$28))*(10-INDEX(INDIRECT("times"&amp;CK$2),$F358,DA$28))/10)</f>
        <v>0</v>
      </c>
      <c r="DB358" s="44">
        <f ca="1">IF(OR(INDEX(INDIRECT("times"&amp;CK$2),$F358,DB$28)&gt;10,INDEX(INDIRECT(CM358),$E358,DB$28)&lt;=INDEX(INDIRECT(CM358),$E358,$F358)),0,(INDEX(INDIRECT(CM358),$E358,$F358)-INDEX(INDIRECT(CM358),$E358,DB$28))*(10-INDEX(INDIRECT("times"&amp;CK$2),$F358,DB$28))/10)</f>
        <v>0</v>
      </c>
      <c r="DC358" s="44">
        <f ca="1">IF(OR(INDEX(INDIRECT("times"&amp;CK$2),$F358,DC$28)&gt;10,INDEX(INDIRECT(CM358),$E358,DC$28)&lt;=INDEX(INDIRECT(CM358),$E358,$F358)),0,(INDEX(INDIRECT(CM358),$E358,$F358)-INDEX(INDIRECT(CM358),$E358,DC$28))*(10-INDEX(INDIRECT("times"&amp;CK$2),$F358,DC$28))/10)</f>
        <v>0</v>
      </c>
      <c r="DD358" s="44">
        <f ca="1">IF(OR(INDEX(INDIRECT("times"&amp;CK$2),$F358,DD$28)&gt;10,INDEX(INDIRECT(CM358),$E358,DD$28)&lt;=INDEX(INDIRECT(CM358),$E358,$F358)),0,(INDEX(INDIRECT(CM358),$E358,$F358)-INDEX(INDIRECT(CM358),$E358,DD$28))*(10-INDEX(INDIRECT("times"&amp;CK$2),$F358,DD$28))/10)</f>
        <v>0</v>
      </c>
      <c r="DE358" s="44">
        <f ca="1">IF(OR(INDEX(INDIRECT("times"&amp;CK$2),$F358,DE$28)&gt;10,INDEX(INDIRECT(CM358),$E358,DE$28)&lt;=INDEX(INDIRECT(CM358),$E358,$F358)),0,(INDEX(INDIRECT(CM358),$E358,$F358)-INDEX(INDIRECT(CM358),$E358,DE$28))*(10-INDEX(INDIRECT("times"&amp;CK$2),$F358,DE$28))/10)</f>
        <v>0</v>
      </c>
      <c r="DF358" s="44">
        <f ca="1">IF(OR(INDEX(INDIRECT("times"&amp;CK$2),$F358,DF$28)&gt;10,INDEX(INDIRECT(CM358),$E358,DF$28)&lt;=INDEX(INDIRECT(CM358),$E358,$F358)),0,(INDEX(INDIRECT(CM358),$E358,$F358)-INDEX(INDIRECT(CM358),$E358,DF$28))*(10-INDEX(INDIRECT("times"&amp;CK$2),$F358,DF$28))/10)</f>
        <v>0</v>
      </c>
      <c r="DG358" s="44">
        <f ca="1">IF(OR(INDEX(INDIRECT("times"&amp;CK$2),$F358,DG$28)&gt;10,INDEX(INDIRECT(CM358),$E358,DG$28)&lt;=INDEX(INDIRECT(CM358),$E358,$F358)),0,(INDEX(INDIRECT(CM358),$E358,$F358)-INDEX(INDIRECT(CM358),$E358,DG$28))*(10-INDEX(INDIRECT("times"&amp;CK$2),$F358,DG$28))/10)</f>
        <v>0</v>
      </c>
      <c r="DH358" s="44">
        <f ca="1">IF(OR(INDEX(INDIRECT("times"&amp;CK$2),$F358,DH$28)&gt;10,INDEX(INDIRECT(CM358),$E358,DH$28)&lt;=INDEX(INDIRECT(CM358),$E358,$F358)),0,(INDEX(INDIRECT(CM358),$E358,$F358)-INDEX(INDIRECT(CM358),$E358,DH$28))*(10-INDEX(INDIRECT("times"&amp;CK$2),$F358,DH$28))/10)</f>
        <v>0</v>
      </c>
      <c r="DI358" s="44">
        <f ca="1">IF(OR(INDEX(INDIRECT("times"&amp;CK$2),$F358,DI$28)&gt;10,INDEX(INDIRECT(CM358),$E358,DI$28)&lt;=INDEX(INDIRECT(CM358),$E358,$F358)),0,(INDEX(INDIRECT(CM358),$E358,$F358)-INDEX(INDIRECT(CM358),$E358,DI$28))*(10-INDEX(INDIRECT("times"&amp;CK$2),$F358,DI$28))/10)</f>
        <v>0</v>
      </c>
      <c r="DJ358" s="45">
        <f ca="1">IF(OR(INDEX(INDIRECT("times"&amp;CK$2),$F358,DJ$28)&gt;10,INDEX(INDIRECT(CM358),$E358,DJ$28)&lt;=INDEX(INDIRECT(CM358),$E358,$F358)),0,(INDEX(INDIRECT(CM358),$E358,$F358)-INDEX(INDIRECT(CM358),$E358,DJ$28))*(10-INDEX(INDIRECT("times"&amp;CK$2),$F358,DJ$28))/10)</f>
        <v>0</v>
      </c>
      <c r="DK358" s="200">
        <v>1</v>
      </c>
      <c r="DM358" s="17" t="s">
        <v>185</v>
      </c>
      <c r="DN358" s="124">
        <f>DM341</f>
        <v>3</v>
      </c>
      <c r="DO358" s="124" t="str">
        <f>DM342</f>
        <v>shop3564</v>
      </c>
      <c r="DP358" s="223" t="str">
        <f t="shared" ref="DP358:DP399" si="1802">"core"&amp;DN358&amp;"_"&amp;DO358</f>
        <v>core3_shop3564</v>
      </c>
      <c r="DQ358" s="124">
        <v>1</v>
      </c>
      <c r="DR358" s="32">
        <v>1</v>
      </c>
      <c r="DS358" s="43">
        <f ca="1">IF(OR(INDEX(INDIRECT("times"&amp;DN$2),$F358,DS$28)&gt;10,INDEX(INDIRECT(DP358),$E358,DS$28)&lt;=INDEX(INDIRECT(DP358),$E358,$F358)),0,(INDEX(INDIRECT(DP358),$E358,$F358)-INDEX(INDIRECT(DP358),$E358,DS$28))*(10-INDEX(INDIRECT("times"&amp;DN$2),$F358,DS$28))/10)</f>
        <v>0</v>
      </c>
      <c r="DT358" s="44">
        <f ca="1">IF(OR(INDEX(INDIRECT("times"&amp;DN$2),$F358,DT$28)&gt;10,INDEX(INDIRECT(DP358),$E358,DT$28)&lt;=INDEX(INDIRECT(DP358),$E358,$F358)),0,(INDEX(INDIRECT(DP358),$E358,$F358)-INDEX(INDIRECT(DP358),$E358,DT$28))*(10-INDEX(INDIRECT("times"&amp;DN$2),$F358,DT$28))/10)</f>
        <v>0</v>
      </c>
      <c r="DU358" s="44">
        <f ca="1">IF(OR(INDEX(INDIRECT("times"&amp;DN$2),$F358,DU$28)&gt;10,INDEX(INDIRECT(DP358),$E358,DU$28)&lt;=INDEX(INDIRECT(DP358),$E358,$F358)),0,(INDEX(INDIRECT(DP358),$E358,$F358)-INDEX(INDIRECT(DP358),$E358,DU$28))*(10-INDEX(INDIRECT("times"&amp;DN$2),$F358,DU$28))/10)</f>
        <v>0</v>
      </c>
      <c r="DV358" s="44">
        <f ca="1">IF(OR(INDEX(INDIRECT("times"&amp;DN$2),$F358,DV$28)&gt;10,INDEX(INDIRECT(DP358),$E358,DV$28)&lt;=INDEX(INDIRECT(DP358),$E358,$F358)),0,(INDEX(INDIRECT(DP358),$E358,$F358)-INDEX(INDIRECT(DP358),$E358,DV$28))*(10-INDEX(INDIRECT("times"&amp;DN$2),$F358,DV$28))/10)</f>
        <v>0</v>
      </c>
      <c r="DW358" s="44">
        <f ca="1">IF(OR(INDEX(INDIRECT("times"&amp;DN$2),$F358,DW$28)&gt;10,INDEX(INDIRECT(DP358),$E358,DW$28)&lt;=INDEX(INDIRECT(DP358),$E358,$F358)),0,(INDEX(INDIRECT(DP358),$E358,$F358)-INDEX(INDIRECT(DP358),$E358,DW$28))*(10-INDEX(INDIRECT("times"&amp;DN$2),$F358,DW$28))/10)</f>
        <v>0</v>
      </c>
      <c r="DX358" s="44">
        <f ca="1">IF(OR(INDEX(INDIRECT("times"&amp;DN$2),$F358,DX$28)&gt;10,INDEX(INDIRECT(DP358),$E358,DX$28)&lt;=INDEX(INDIRECT(DP358),$E358,$F358)),0,(INDEX(INDIRECT(DP358),$E358,$F358)-INDEX(INDIRECT(DP358),$E358,DX$28))*(10-INDEX(INDIRECT("times"&amp;DN$2),$F358,DX$28))/10)</f>
        <v>0</v>
      </c>
      <c r="DY358" s="44">
        <f ca="1">IF(OR(INDEX(INDIRECT("times"&amp;DN$2),$F358,DY$28)&gt;10,INDEX(INDIRECT(DP358),$E358,DY$28)&lt;=INDEX(INDIRECT(DP358),$E358,$F358)),0,(INDEX(INDIRECT(DP358),$E358,$F358)-INDEX(INDIRECT(DP358),$E358,DY$28))*(10-INDEX(INDIRECT("times"&amp;DN$2),$F358,DY$28))/10)</f>
        <v>0</v>
      </c>
      <c r="DZ358" s="44">
        <f ca="1">IF(OR(INDEX(INDIRECT("times"&amp;DN$2),$F358,DZ$28)&gt;10,INDEX(INDIRECT(DP358),$E358,DZ$28)&lt;=INDEX(INDIRECT(DP358),$E358,$F358)),0,(INDEX(INDIRECT(DP358),$E358,$F358)-INDEX(INDIRECT(DP358),$E358,DZ$28))*(10-INDEX(INDIRECT("times"&amp;DN$2),$F358,DZ$28))/10)</f>
        <v>0</v>
      </c>
      <c r="EA358" s="44">
        <f ca="1">IF(OR(INDEX(INDIRECT("times"&amp;DN$2),$F358,EA$28)&gt;10,INDEX(INDIRECT(DP358),$E358,EA$28)&lt;=INDEX(INDIRECT(DP358),$E358,$F358)),0,(INDEX(INDIRECT(DP358),$E358,$F358)-INDEX(INDIRECT(DP358),$E358,EA$28))*(10-INDEX(INDIRECT("times"&amp;DN$2),$F358,EA$28))/10)</f>
        <v>0</v>
      </c>
      <c r="EB358" s="44">
        <f ca="1">IF(OR(INDEX(INDIRECT("times"&amp;DN$2),$F358,EB$28)&gt;10,INDEX(INDIRECT(DP358),$E358,EB$28)&lt;=INDEX(INDIRECT(DP358),$E358,$F358)),0,(INDEX(INDIRECT(DP358),$E358,$F358)-INDEX(INDIRECT(DP358),$E358,EB$28))*(10-INDEX(INDIRECT("times"&amp;DN$2),$F358,EB$28))/10)</f>
        <v>0</v>
      </c>
      <c r="EC358" s="44">
        <f ca="1">IF(OR(INDEX(INDIRECT("times"&amp;DN$2),$F358,EC$28)&gt;10,INDEX(INDIRECT(DP358),$E358,EC$28)&lt;=INDEX(INDIRECT(DP358),$E358,$F358)),0,(INDEX(INDIRECT(DP358),$E358,$F358)-INDEX(INDIRECT(DP358),$E358,EC$28))*(10-INDEX(INDIRECT("times"&amp;DN$2),$F358,EC$28))/10)</f>
        <v>0</v>
      </c>
      <c r="ED358" s="44">
        <f ca="1">IF(OR(INDEX(INDIRECT("times"&amp;DN$2),$F358,ED$28)&gt;10,INDEX(INDIRECT(DP358),$E358,ED$28)&lt;=INDEX(INDIRECT(DP358),$E358,$F358)),0,(INDEX(INDIRECT(DP358),$E358,$F358)-INDEX(INDIRECT(DP358),$E358,ED$28))*(10-INDEX(INDIRECT("times"&amp;DN$2),$F358,ED$28))/10)</f>
        <v>0</v>
      </c>
      <c r="EE358" s="44">
        <f ca="1">IF(OR(INDEX(INDIRECT("times"&amp;DN$2),$F358,EE$28)&gt;10,INDEX(INDIRECT(DP358),$E358,EE$28)&lt;=INDEX(INDIRECT(DP358),$E358,$F358)),0,(INDEX(INDIRECT(DP358),$E358,$F358)-INDEX(INDIRECT(DP358),$E358,EE$28))*(10-INDEX(INDIRECT("times"&amp;DN$2),$F358,EE$28))/10)</f>
        <v>0</v>
      </c>
      <c r="EF358" s="44">
        <f ca="1">IF(OR(INDEX(INDIRECT("times"&amp;DN$2),$F358,EF$28)&gt;10,INDEX(INDIRECT(DP358),$E358,EF$28)&lt;=INDEX(INDIRECT(DP358),$E358,$F358)),0,(INDEX(INDIRECT(DP358),$E358,$F358)-INDEX(INDIRECT(DP358),$E358,EF$28))*(10-INDEX(INDIRECT("times"&amp;DN$2),$F358,EF$28))/10)</f>
        <v>0</v>
      </c>
      <c r="EG358" s="44">
        <f ca="1">IF(OR(INDEX(INDIRECT("times"&amp;DN$2),$F358,EG$28)&gt;10,INDEX(INDIRECT(DP358),$E358,EG$28)&lt;=INDEX(INDIRECT(DP358),$E358,$F358)),0,(INDEX(INDIRECT(DP358),$E358,$F358)-INDEX(INDIRECT(DP358),$E358,EG$28))*(10-INDEX(INDIRECT("times"&amp;DN$2),$F358,EG$28))/10)</f>
        <v>0</v>
      </c>
      <c r="EH358" s="44">
        <f ca="1">IF(OR(INDEX(INDIRECT("times"&amp;DN$2),$F358,EH$28)&gt;10,INDEX(INDIRECT(DP358),$E358,EH$28)&lt;=INDEX(INDIRECT(DP358),$E358,$F358)),0,(INDEX(INDIRECT(DP358),$E358,$F358)-INDEX(INDIRECT(DP358),$E358,EH$28))*(10-INDEX(INDIRECT("times"&amp;DN$2),$F358,EH$28))/10)</f>
        <v>0</v>
      </c>
      <c r="EI358" s="44">
        <f ca="1">IF(OR(INDEX(INDIRECT("times"&amp;DN$2),$F358,EI$28)&gt;10,INDEX(INDIRECT(DP358),$E358,EI$28)&lt;=INDEX(INDIRECT(DP358),$E358,$F358)),0,(INDEX(INDIRECT(DP358),$E358,$F358)-INDEX(INDIRECT(DP358),$E358,EI$28))*(10-INDEX(INDIRECT("times"&amp;DN$2),$F358,EI$28))/10)</f>
        <v>0</v>
      </c>
      <c r="EJ358" s="44">
        <f ca="1">IF(OR(INDEX(INDIRECT("times"&amp;DN$2),$F358,EJ$28)&gt;10,INDEX(INDIRECT(DP358),$E358,EJ$28)&lt;=INDEX(INDIRECT(DP358),$E358,$F358)),0,(INDEX(INDIRECT(DP358),$E358,$F358)-INDEX(INDIRECT(DP358),$E358,EJ$28))*(10-INDEX(INDIRECT("times"&amp;DN$2),$F358,EJ$28))/10)</f>
        <v>0</v>
      </c>
      <c r="EK358" s="44">
        <f ca="1">IF(OR(INDEX(INDIRECT("times"&amp;DN$2),$F358,EK$28)&gt;10,INDEX(INDIRECT(DP358),$E358,EK$28)&lt;=INDEX(INDIRECT(DP358),$E358,$F358)),0,(INDEX(INDIRECT(DP358),$E358,$F358)-INDEX(INDIRECT(DP358),$E358,EK$28))*(10-INDEX(INDIRECT("times"&amp;DN$2),$F358,EK$28))/10)</f>
        <v>0</v>
      </c>
      <c r="EL358" s="44">
        <f ca="1">IF(OR(INDEX(INDIRECT("times"&amp;DN$2),$F358,EL$28)&gt;10,INDEX(INDIRECT(DP358),$E358,EL$28)&lt;=INDEX(INDIRECT(DP358),$E358,$F358)),0,(INDEX(INDIRECT(DP358),$E358,$F358)-INDEX(INDIRECT(DP358),$E358,EL$28))*(10-INDEX(INDIRECT("times"&amp;DN$2),$F358,EL$28))/10)</f>
        <v>0</v>
      </c>
      <c r="EM358" s="45">
        <f ca="1">IF(OR(INDEX(INDIRECT("times"&amp;DN$2),$F358,EM$28)&gt;10,INDEX(INDIRECT(DP358),$E358,EM$28)&lt;=INDEX(INDIRECT(DP358),$E358,$F358)),0,(INDEX(INDIRECT(DP358),$E358,$F358)-INDEX(INDIRECT(DP358),$E358,EM$28))*(10-INDEX(INDIRECT("times"&amp;DN$2),$F358,EM$28))/10)</f>
        <v>0</v>
      </c>
      <c r="EN358" s="200">
        <v>1</v>
      </c>
      <c r="EP358" s="17" t="s">
        <v>185</v>
      </c>
      <c r="EQ358" s="124">
        <f>EP341</f>
        <v>3</v>
      </c>
      <c r="ER358" s="124" t="str">
        <f>EP342</f>
        <v>lei3564</v>
      </c>
      <c r="ES358" s="223" t="str">
        <f t="shared" ref="ES358:ES399" si="1803">"core"&amp;EQ358&amp;"_"&amp;ER358</f>
        <v>core3_lei3564</v>
      </c>
      <c r="ET358" s="124">
        <v>1</v>
      </c>
      <c r="EU358" s="32">
        <v>1</v>
      </c>
      <c r="EV358" s="43">
        <f ca="1">IF(OR(INDEX(INDIRECT("times"&amp;EQ$2),$F358,EV$28)&gt;10,INDEX(INDIRECT(ES358),$E358,EV$28)&lt;=INDEX(INDIRECT(ES358),$E358,$F358)),0,(INDEX(INDIRECT(ES358),$E358,$F358)-INDEX(INDIRECT(ES358),$E358,EV$28))*(10-INDEX(INDIRECT("times"&amp;EQ$2),$F358,EV$28))/10)</f>
        <v>0</v>
      </c>
      <c r="EW358" s="44">
        <f ca="1">IF(OR(INDEX(INDIRECT("times"&amp;EQ$2),$F358,EW$28)&gt;10,INDEX(INDIRECT(ES358),$E358,EW$28)&lt;=INDEX(INDIRECT(ES358),$E358,$F358)),0,(INDEX(INDIRECT(ES358),$E358,$F358)-INDEX(INDIRECT(ES358),$E358,EW$28))*(10-INDEX(INDIRECT("times"&amp;EQ$2),$F358,EW$28))/10)</f>
        <v>0</v>
      </c>
      <c r="EX358" s="44">
        <f ca="1">IF(OR(INDEX(INDIRECT("times"&amp;EQ$2),$F358,EX$28)&gt;10,INDEX(INDIRECT(ES358),$E358,EX$28)&lt;=INDEX(INDIRECT(ES358),$E358,$F358)),0,(INDEX(INDIRECT(ES358),$E358,$F358)-INDEX(INDIRECT(ES358),$E358,EX$28))*(10-INDEX(INDIRECT("times"&amp;EQ$2),$F358,EX$28))/10)</f>
        <v>0</v>
      </c>
      <c r="EY358" s="44">
        <f ca="1">IF(OR(INDEX(INDIRECT("times"&amp;EQ$2),$F358,EY$28)&gt;10,INDEX(INDIRECT(ES358),$E358,EY$28)&lt;=INDEX(INDIRECT(ES358),$E358,$F358)),0,(INDEX(INDIRECT(ES358),$E358,$F358)-INDEX(INDIRECT(ES358),$E358,EY$28))*(10-INDEX(INDIRECT("times"&amp;EQ$2),$F358,EY$28))/10)</f>
        <v>0</v>
      </c>
      <c r="EZ358" s="44">
        <f ca="1">IF(OR(INDEX(INDIRECT("times"&amp;EQ$2),$F358,EZ$28)&gt;10,INDEX(INDIRECT(ES358),$E358,EZ$28)&lt;=INDEX(INDIRECT(ES358),$E358,$F358)),0,(INDEX(INDIRECT(ES358),$E358,$F358)-INDEX(INDIRECT(ES358),$E358,EZ$28))*(10-INDEX(INDIRECT("times"&amp;EQ$2),$F358,EZ$28))/10)</f>
        <v>0</v>
      </c>
      <c r="FA358" s="44">
        <f ca="1">IF(OR(INDEX(INDIRECT("times"&amp;EQ$2),$F358,FA$28)&gt;10,INDEX(INDIRECT(ES358),$E358,FA$28)&lt;=INDEX(INDIRECT(ES358),$E358,$F358)),0,(INDEX(INDIRECT(ES358),$E358,$F358)-INDEX(INDIRECT(ES358),$E358,FA$28))*(10-INDEX(INDIRECT("times"&amp;EQ$2),$F358,FA$28))/10)</f>
        <v>0</v>
      </c>
      <c r="FB358" s="44">
        <f ca="1">IF(OR(INDEX(INDIRECT("times"&amp;EQ$2),$F358,FB$28)&gt;10,INDEX(INDIRECT(ES358),$E358,FB$28)&lt;=INDEX(INDIRECT(ES358),$E358,$F358)),0,(INDEX(INDIRECT(ES358),$E358,$F358)-INDEX(INDIRECT(ES358),$E358,FB$28))*(10-INDEX(INDIRECT("times"&amp;EQ$2),$F358,FB$28))/10)</f>
        <v>0</v>
      </c>
      <c r="FC358" s="44">
        <f ca="1">IF(OR(INDEX(INDIRECT("times"&amp;EQ$2),$F358,FC$28)&gt;10,INDEX(INDIRECT(ES358),$E358,FC$28)&lt;=INDEX(INDIRECT(ES358),$E358,$F358)),0,(INDEX(INDIRECT(ES358),$E358,$F358)-INDEX(INDIRECT(ES358),$E358,FC$28))*(10-INDEX(INDIRECT("times"&amp;EQ$2),$F358,FC$28))/10)</f>
        <v>0</v>
      </c>
      <c r="FD358" s="44">
        <f ca="1">IF(OR(INDEX(INDIRECT("times"&amp;EQ$2),$F358,FD$28)&gt;10,INDEX(INDIRECT(ES358),$E358,FD$28)&lt;=INDEX(INDIRECT(ES358),$E358,$F358)),0,(INDEX(INDIRECT(ES358),$E358,$F358)-INDEX(INDIRECT(ES358),$E358,FD$28))*(10-INDEX(INDIRECT("times"&amp;EQ$2),$F358,FD$28))/10)</f>
        <v>0</v>
      </c>
      <c r="FE358" s="44">
        <f ca="1">IF(OR(INDEX(INDIRECT("times"&amp;EQ$2),$F358,FE$28)&gt;10,INDEX(INDIRECT(ES358),$E358,FE$28)&lt;=INDEX(INDIRECT(ES358),$E358,$F358)),0,(INDEX(INDIRECT(ES358),$E358,$F358)-INDEX(INDIRECT(ES358),$E358,FE$28))*(10-INDEX(INDIRECT("times"&amp;EQ$2),$F358,FE$28))/10)</f>
        <v>0</v>
      </c>
      <c r="FF358" s="44">
        <f ca="1">IF(OR(INDEX(INDIRECT("times"&amp;EQ$2),$F358,FF$28)&gt;10,INDEX(INDIRECT(ES358),$E358,FF$28)&lt;=INDEX(INDIRECT(ES358),$E358,$F358)),0,(INDEX(INDIRECT(ES358),$E358,$F358)-INDEX(INDIRECT(ES358),$E358,FF$28))*(10-INDEX(INDIRECT("times"&amp;EQ$2),$F358,FF$28))/10)</f>
        <v>0</v>
      </c>
      <c r="FG358" s="44">
        <f ca="1">IF(OR(INDEX(INDIRECT("times"&amp;EQ$2),$F358,FG$28)&gt;10,INDEX(INDIRECT(ES358),$E358,FG$28)&lt;=INDEX(INDIRECT(ES358),$E358,$F358)),0,(INDEX(INDIRECT(ES358),$E358,$F358)-INDEX(INDIRECT(ES358),$E358,FG$28))*(10-INDEX(INDIRECT("times"&amp;EQ$2),$F358,FG$28))/10)</f>
        <v>0</v>
      </c>
      <c r="FH358" s="44">
        <f ca="1">IF(OR(INDEX(INDIRECT("times"&amp;EQ$2),$F358,FH$28)&gt;10,INDEX(INDIRECT(ES358),$E358,FH$28)&lt;=INDEX(INDIRECT(ES358),$E358,$F358)),0,(INDEX(INDIRECT(ES358),$E358,$F358)-INDEX(INDIRECT(ES358),$E358,FH$28))*(10-INDEX(INDIRECT("times"&amp;EQ$2),$F358,FH$28))/10)</f>
        <v>0</v>
      </c>
      <c r="FI358" s="44">
        <f ca="1">IF(OR(INDEX(INDIRECT("times"&amp;EQ$2),$F358,FI$28)&gt;10,INDEX(INDIRECT(ES358),$E358,FI$28)&lt;=INDEX(INDIRECT(ES358),$E358,$F358)),0,(INDEX(INDIRECT(ES358),$E358,$F358)-INDEX(INDIRECT(ES358),$E358,FI$28))*(10-INDEX(INDIRECT("times"&amp;EQ$2),$F358,FI$28))/10)</f>
        <v>0</v>
      </c>
      <c r="FJ358" s="44">
        <f ca="1">IF(OR(INDEX(INDIRECT("times"&amp;EQ$2),$F358,FJ$28)&gt;10,INDEX(INDIRECT(ES358),$E358,FJ$28)&lt;=INDEX(INDIRECT(ES358),$E358,$F358)),0,(INDEX(INDIRECT(ES358),$E358,$F358)-INDEX(INDIRECT(ES358),$E358,FJ$28))*(10-INDEX(INDIRECT("times"&amp;EQ$2),$F358,FJ$28))/10)</f>
        <v>0</v>
      </c>
      <c r="FK358" s="44">
        <f ca="1">IF(OR(INDEX(INDIRECT("times"&amp;EQ$2),$F358,FK$28)&gt;10,INDEX(INDIRECT(ES358),$E358,FK$28)&lt;=INDEX(INDIRECT(ES358),$E358,$F358)),0,(INDEX(INDIRECT(ES358),$E358,$F358)-INDEX(INDIRECT(ES358),$E358,FK$28))*(10-INDEX(INDIRECT("times"&amp;EQ$2),$F358,FK$28))/10)</f>
        <v>0</v>
      </c>
      <c r="FL358" s="44">
        <f ca="1">IF(OR(INDEX(INDIRECT("times"&amp;EQ$2),$F358,FL$28)&gt;10,INDEX(INDIRECT(ES358),$E358,FL$28)&lt;=INDEX(INDIRECT(ES358),$E358,$F358)),0,(INDEX(INDIRECT(ES358),$E358,$F358)-INDEX(INDIRECT(ES358),$E358,FL$28))*(10-INDEX(INDIRECT("times"&amp;EQ$2),$F358,FL$28))/10)</f>
        <v>0</v>
      </c>
      <c r="FM358" s="44">
        <f ca="1">IF(OR(INDEX(INDIRECT("times"&amp;EQ$2),$F358,FM$28)&gt;10,INDEX(INDIRECT(ES358),$E358,FM$28)&lt;=INDEX(INDIRECT(ES358),$E358,$F358)),0,(INDEX(INDIRECT(ES358),$E358,$F358)-INDEX(INDIRECT(ES358),$E358,FM$28))*(10-INDEX(INDIRECT("times"&amp;EQ$2),$F358,FM$28))/10)</f>
        <v>0</v>
      </c>
      <c r="FN358" s="44">
        <f ca="1">IF(OR(INDEX(INDIRECT("times"&amp;EQ$2),$F358,FN$28)&gt;10,INDEX(INDIRECT(ES358),$E358,FN$28)&lt;=INDEX(INDIRECT(ES358),$E358,$F358)),0,(INDEX(INDIRECT(ES358),$E358,$F358)-INDEX(INDIRECT(ES358),$E358,FN$28))*(10-INDEX(INDIRECT("times"&amp;EQ$2),$F358,FN$28))/10)</f>
        <v>0</v>
      </c>
      <c r="FO358" s="44">
        <f ca="1">IF(OR(INDEX(INDIRECT("times"&amp;EQ$2),$F358,FO$28)&gt;10,INDEX(INDIRECT(ES358),$E358,FO$28)&lt;=INDEX(INDIRECT(ES358),$E358,$F358)),0,(INDEX(INDIRECT(ES358),$E358,$F358)-INDEX(INDIRECT(ES358),$E358,FO$28))*(10-INDEX(INDIRECT("times"&amp;EQ$2),$F358,FO$28))/10)</f>
        <v>0</v>
      </c>
      <c r="FP358" s="45">
        <f ca="1">IF(OR(INDEX(INDIRECT("times"&amp;EQ$2),$F358,FP$28)&gt;10,INDEX(INDIRECT(ES358),$E358,FP$28)&lt;=INDEX(INDIRECT(ES358),$E358,$F358)),0,(INDEX(INDIRECT(ES358),$E358,$F358)-INDEX(INDIRECT(ES358),$E358,FP$28))*(10-INDEX(INDIRECT("times"&amp;EQ$2),$F358,FP$28))/10)</f>
        <v>0</v>
      </c>
      <c r="FQ358" s="200">
        <v>1</v>
      </c>
      <c r="FS358" s="17" t="s">
        <v>185</v>
      </c>
      <c r="FT358" s="124">
        <f>FS341</f>
        <v>3</v>
      </c>
      <c r="FU358" s="124" t="str">
        <f>FS342</f>
        <v>shop65</v>
      </c>
      <c r="FV358" s="223" t="str">
        <f t="shared" ref="FV358:FV399" si="1804">"core"&amp;FT358&amp;"_"&amp;FU358</f>
        <v>core3_shop65</v>
      </c>
      <c r="FW358" s="124">
        <v>1</v>
      </c>
      <c r="FX358" s="32">
        <v>1</v>
      </c>
      <c r="FY358" s="43">
        <f ca="1">IF(OR(INDEX(INDIRECT("times"&amp;FT$2),$F358,FY$28)&gt;10,INDEX(INDIRECT(FV358),$E358,FY$28)&lt;=INDEX(INDIRECT(FV358),$E358,$F358)),0,(INDEX(INDIRECT(FV358),$E358,$F358)-INDEX(INDIRECT(FV358),$E358,FY$28))*(10-INDEX(INDIRECT("times"&amp;FT$2),$F358,FY$28))/10)</f>
        <v>0</v>
      </c>
      <c r="FZ358" s="44">
        <f ca="1">IF(OR(INDEX(INDIRECT("times"&amp;FT$2),$F358,FZ$28)&gt;10,INDEX(INDIRECT(FV358),$E358,FZ$28)&lt;=INDEX(INDIRECT(FV358),$E358,$F358)),0,(INDEX(INDIRECT(FV358),$E358,$F358)-INDEX(INDIRECT(FV358),$E358,FZ$28))*(10-INDEX(INDIRECT("times"&amp;FT$2),$F358,FZ$28))/10)</f>
        <v>0</v>
      </c>
      <c r="GA358" s="44">
        <f ca="1">IF(OR(INDEX(INDIRECT("times"&amp;FT$2),$F358,GA$28)&gt;10,INDEX(INDIRECT(FV358),$E358,GA$28)&lt;=INDEX(INDIRECT(FV358),$E358,$F358)),0,(INDEX(INDIRECT(FV358),$E358,$F358)-INDEX(INDIRECT(FV358),$E358,GA$28))*(10-INDEX(INDIRECT("times"&amp;FT$2),$F358,GA$28))/10)</f>
        <v>0</v>
      </c>
      <c r="GB358" s="44">
        <f ca="1">IF(OR(INDEX(INDIRECT("times"&amp;FT$2),$F358,GB$28)&gt;10,INDEX(INDIRECT(FV358),$E358,GB$28)&lt;=INDEX(INDIRECT(FV358),$E358,$F358)),0,(INDEX(INDIRECT(FV358),$E358,$F358)-INDEX(INDIRECT(FV358),$E358,GB$28))*(10-INDEX(INDIRECT("times"&amp;FT$2),$F358,GB$28))/10)</f>
        <v>0</v>
      </c>
      <c r="GC358" s="44">
        <f ca="1">IF(OR(INDEX(INDIRECT("times"&amp;FT$2),$F358,GC$28)&gt;10,INDEX(INDIRECT(FV358),$E358,GC$28)&lt;=INDEX(INDIRECT(FV358),$E358,$F358)),0,(INDEX(INDIRECT(FV358),$E358,$F358)-INDEX(INDIRECT(FV358),$E358,GC$28))*(10-INDEX(INDIRECT("times"&amp;FT$2),$F358,GC$28))/10)</f>
        <v>0</v>
      </c>
      <c r="GD358" s="44">
        <f ca="1">IF(OR(INDEX(INDIRECT("times"&amp;FT$2),$F358,GD$28)&gt;10,INDEX(INDIRECT(FV358),$E358,GD$28)&lt;=INDEX(INDIRECT(FV358),$E358,$F358)),0,(INDEX(INDIRECT(FV358),$E358,$F358)-INDEX(INDIRECT(FV358),$E358,GD$28))*(10-INDEX(INDIRECT("times"&amp;FT$2),$F358,GD$28))/10)</f>
        <v>0</v>
      </c>
      <c r="GE358" s="44">
        <f ca="1">IF(OR(INDEX(INDIRECT("times"&amp;FT$2),$F358,GE$28)&gt;10,INDEX(INDIRECT(FV358),$E358,GE$28)&lt;=INDEX(INDIRECT(FV358),$E358,$F358)),0,(INDEX(INDIRECT(FV358),$E358,$F358)-INDEX(INDIRECT(FV358),$E358,GE$28))*(10-INDEX(INDIRECT("times"&amp;FT$2),$F358,GE$28))/10)</f>
        <v>0</v>
      </c>
      <c r="GF358" s="44">
        <f ca="1">IF(OR(INDEX(INDIRECT("times"&amp;FT$2),$F358,GF$28)&gt;10,INDEX(INDIRECT(FV358),$E358,GF$28)&lt;=INDEX(INDIRECT(FV358),$E358,$F358)),0,(INDEX(INDIRECT(FV358),$E358,$F358)-INDEX(INDIRECT(FV358),$E358,GF$28))*(10-INDEX(INDIRECT("times"&amp;FT$2),$F358,GF$28))/10)</f>
        <v>0</v>
      </c>
      <c r="GG358" s="44">
        <f ca="1">IF(OR(INDEX(INDIRECT("times"&amp;FT$2),$F358,GG$28)&gt;10,INDEX(INDIRECT(FV358),$E358,GG$28)&lt;=INDEX(INDIRECT(FV358),$E358,$F358)),0,(INDEX(INDIRECT(FV358),$E358,$F358)-INDEX(INDIRECT(FV358),$E358,GG$28))*(10-INDEX(INDIRECT("times"&amp;FT$2),$F358,GG$28))/10)</f>
        <v>0</v>
      </c>
      <c r="GH358" s="44">
        <f ca="1">IF(OR(INDEX(INDIRECT("times"&amp;FT$2),$F358,GH$28)&gt;10,INDEX(INDIRECT(FV358),$E358,GH$28)&lt;=INDEX(INDIRECT(FV358),$E358,$F358)),0,(INDEX(INDIRECT(FV358),$E358,$F358)-INDEX(INDIRECT(FV358),$E358,GH$28))*(10-INDEX(INDIRECT("times"&amp;FT$2),$F358,GH$28))/10)</f>
        <v>0</v>
      </c>
      <c r="GI358" s="44">
        <f ca="1">IF(OR(INDEX(INDIRECT("times"&amp;FT$2),$F358,GI$28)&gt;10,INDEX(INDIRECT(FV358),$E358,GI$28)&lt;=INDEX(INDIRECT(FV358),$E358,$F358)),0,(INDEX(INDIRECT(FV358),$E358,$F358)-INDEX(INDIRECT(FV358),$E358,GI$28))*(10-INDEX(INDIRECT("times"&amp;FT$2),$F358,GI$28))/10)</f>
        <v>0</v>
      </c>
      <c r="GJ358" s="44">
        <f ca="1">IF(OR(INDEX(INDIRECT("times"&amp;FT$2),$F358,GJ$28)&gt;10,INDEX(INDIRECT(FV358),$E358,GJ$28)&lt;=INDEX(INDIRECT(FV358),$E358,$F358)),0,(INDEX(INDIRECT(FV358),$E358,$F358)-INDEX(INDIRECT(FV358),$E358,GJ$28))*(10-INDEX(INDIRECT("times"&amp;FT$2),$F358,GJ$28))/10)</f>
        <v>0</v>
      </c>
      <c r="GK358" s="44">
        <f ca="1">IF(OR(INDEX(INDIRECT("times"&amp;FT$2),$F358,GK$28)&gt;10,INDEX(INDIRECT(FV358),$E358,GK$28)&lt;=INDEX(INDIRECT(FV358),$E358,$F358)),0,(INDEX(INDIRECT(FV358),$E358,$F358)-INDEX(INDIRECT(FV358),$E358,GK$28))*(10-INDEX(INDIRECT("times"&amp;FT$2),$F358,GK$28))/10)</f>
        <v>0</v>
      </c>
      <c r="GL358" s="44">
        <f ca="1">IF(OR(INDEX(INDIRECT("times"&amp;FT$2),$F358,GL$28)&gt;10,INDEX(INDIRECT(FV358),$E358,GL$28)&lt;=INDEX(INDIRECT(FV358),$E358,$F358)),0,(INDEX(INDIRECT(FV358),$E358,$F358)-INDEX(INDIRECT(FV358),$E358,GL$28))*(10-INDEX(INDIRECT("times"&amp;FT$2),$F358,GL$28))/10)</f>
        <v>0</v>
      </c>
      <c r="GM358" s="44">
        <f ca="1">IF(OR(INDEX(INDIRECT("times"&amp;FT$2),$F358,GM$28)&gt;10,INDEX(INDIRECT(FV358),$E358,GM$28)&lt;=INDEX(INDIRECT(FV358),$E358,$F358)),0,(INDEX(INDIRECT(FV358),$E358,$F358)-INDEX(INDIRECT(FV358),$E358,GM$28))*(10-INDEX(INDIRECT("times"&amp;FT$2),$F358,GM$28))/10)</f>
        <v>0</v>
      </c>
      <c r="GN358" s="44">
        <f ca="1">IF(OR(INDEX(INDIRECT("times"&amp;FT$2),$F358,GN$28)&gt;10,INDEX(INDIRECT(FV358),$E358,GN$28)&lt;=INDEX(INDIRECT(FV358),$E358,$F358)),0,(INDEX(INDIRECT(FV358),$E358,$F358)-INDEX(INDIRECT(FV358),$E358,GN$28))*(10-INDEX(INDIRECT("times"&amp;FT$2),$F358,GN$28))/10)</f>
        <v>0</v>
      </c>
      <c r="GO358" s="44">
        <f ca="1">IF(OR(INDEX(INDIRECT("times"&amp;FT$2),$F358,GO$28)&gt;10,INDEX(INDIRECT(FV358),$E358,GO$28)&lt;=INDEX(INDIRECT(FV358),$E358,$F358)),0,(INDEX(INDIRECT(FV358),$E358,$F358)-INDEX(INDIRECT(FV358),$E358,GO$28))*(10-INDEX(INDIRECT("times"&amp;FT$2),$F358,GO$28))/10)</f>
        <v>0</v>
      </c>
      <c r="GP358" s="44">
        <f ca="1">IF(OR(INDEX(INDIRECT("times"&amp;FT$2),$F358,GP$28)&gt;10,INDEX(INDIRECT(FV358),$E358,GP$28)&lt;=INDEX(INDIRECT(FV358),$E358,$F358)),0,(INDEX(INDIRECT(FV358),$E358,$F358)-INDEX(INDIRECT(FV358),$E358,GP$28))*(10-INDEX(INDIRECT("times"&amp;FT$2),$F358,GP$28))/10)</f>
        <v>0</v>
      </c>
      <c r="GQ358" s="44">
        <f ca="1">IF(OR(INDEX(INDIRECT("times"&amp;FT$2),$F358,GQ$28)&gt;10,INDEX(INDIRECT(FV358),$E358,GQ$28)&lt;=INDEX(INDIRECT(FV358),$E358,$F358)),0,(INDEX(INDIRECT(FV358),$E358,$F358)-INDEX(INDIRECT(FV358),$E358,GQ$28))*(10-INDEX(INDIRECT("times"&amp;FT$2),$F358,GQ$28))/10)</f>
        <v>0</v>
      </c>
      <c r="GR358" s="44">
        <f ca="1">IF(OR(INDEX(INDIRECT("times"&amp;FT$2),$F358,GR$28)&gt;10,INDEX(INDIRECT(FV358),$E358,GR$28)&lt;=INDEX(INDIRECT(FV358),$E358,$F358)),0,(INDEX(INDIRECT(FV358),$E358,$F358)-INDEX(INDIRECT(FV358),$E358,GR$28))*(10-INDEX(INDIRECT("times"&amp;FT$2),$F358,GR$28))/10)</f>
        <v>0</v>
      </c>
      <c r="GS358" s="45">
        <f ca="1">IF(OR(INDEX(INDIRECT("times"&amp;FT$2),$F358,GS$28)&gt;10,INDEX(INDIRECT(FV358),$E358,GS$28)&lt;=INDEX(INDIRECT(FV358),$E358,$F358)),0,(INDEX(INDIRECT(FV358),$E358,$F358)-INDEX(INDIRECT(FV358),$E358,GS$28))*(10-INDEX(INDIRECT("times"&amp;FT$2),$F358,GS$28))/10)</f>
        <v>0</v>
      </c>
      <c r="GT358" s="200">
        <v>1</v>
      </c>
      <c r="GV358" s="17" t="s">
        <v>185</v>
      </c>
      <c r="GW358" s="124">
        <f>GV341</f>
        <v>3</v>
      </c>
      <c r="GX358" s="124" t="str">
        <f>GV342</f>
        <v>lei65</v>
      </c>
      <c r="GY358" s="223" t="str">
        <f t="shared" ref="GY358:GY399" si="1805">"core"&amp;GW358&amp;"_"&amp;GX358</f>
        <v>core3_lei65</v>
      </c>
      <c r="GZ358" s="124">
        <v>1</v>
      </c>
      <c r="HA358" s="32">
        <v>1</v>
      </c>
      <c r="HB358" s="43">
        <f ca="1">IF(OR(INDEX(INDIRECT("times"&amp;GW$2),$F358,HB$28)&gt;10,INDEX(INDIRECT(GY358),$E358,HB$28)&lt;=INDEX(INDIRECT(GY358),$E358,$F358)),0,(INDEX(INDIRECT(GY358),$E358,$F358)-INDEX(INDIRECT(GY358),$E358,HB$28))*(10-INDEX(INDIRECT("times"&amp;GW$2),$F358,HB$28))/10)</f>
        <v>0</v>
      </c>
      <c r="HC358" s="44">
        <f ca="1">IF(OR(INDEX(INDIRECT("times"&amp;GW$2),$F358,HC$28)&gt;10,INDEX(INDIRECT(GY358),$E358,HC$28)&lt;=INDEX(INDIRECT(GY358),$E358,$F358)),0,(INDEX(INDIRECT(GY358),$E358,$F358)-INDEX(INDIRECT(GY358),$E358,HC$28))*(10-INDEX(INDIRECT("times"&amp;GW$2),$F358,HC$28))/10)</f>
        <v>0</v>
      </c>
      <c r="HD358" s="44">
        <f ca="1">IF(OR(INDEX(INDIRECT("times"&amp;GW$2),$F358,HD$28)&gt;10,INDEX(INDIRECT(GY358),$E358,HD$28)&lt;=INDEX(INDIRECT(GY358),$E358,$F358)),0,(INDEX(INDIRECT(GY358),$E358,$F358)-INDEX(INDIRECT(GY358),$E358,HD$28))*(10-INDEX(INDIRECT("times"&amp;GW$2),$F358,HD$28))/10)</f>
        <v>0</v>
      </c>
      <c r="HE358" s="44">
        <f ca="1">IF(OR(INDEX(INDIRECT("times"&amp;GW$2),$F358,HE$28)&gt;10,INDEX(INDIRECT(GY358),$E358,HE$28)&lt;=INDEX(INDIRECT(GY358),$E358,$F358)),0,(INDEX(INDIRECT(GY358),$E358,$F358)-INDEX(INDIRECT(GY358),$E358,HE$28))*(10-INDEX(INDIRECT("times"&amp;GW$2),$F358,HE$28))/10)</f>
        <v>0</v>
      </c>
      <c r="HF358" s="44">
        <f ca="1">IF(OR(INDEX(INDIRECT("times"&amp;GW$2),$F358,HF$28)&gt;10,INDEX(INDIRECT(GY358),$E358,HF$28)&lt;=INDEX(INDIRECT(GY358),$E358,$F358)),0,(INDEX(INDIRECT(GY358),$E358,$F358)-INDEX(INDIRECT(GY358),$E358,HF$28))*(10-INDEX(INDIRECT("times"&amp;GW$2),$F358,HF$28))/10)</f>
        <v>0</v>
      </c>
      <c r="HG358" s="44">
        <f ca="1">IF(OR(INDEX(INDIRECT("times"&amp;GW$2),$F358,HG$28)&gt;10,INDEX(INDIRECT(GY358),$E358,HG$28)&lt;=INDEX(INDIRECT(GY358),$E358,$F358)),0,(INDEX(INDIRECT(GY358),$E358,$F358)-INDEX(INDIRECT(GY358),$E358,HG$28))*(10-INDEX(INDIRECT("times"&amp;GW$2),$F358,HG$28))/10)</f>
        <v>0</v>
      </c>
      <c r="HH358" s="44">
        <f ca="1">IF(OR(INDEX(INDIRECT("times"&amp;GW$2),$F358,HH$28)&gt;10,INDEX(INDIRECT(GY358),$E358,HH$28)&lt;=INDEX(INDIRECT(GY358),$E358,$F358)),0,(INDEX(INDIRECT(GY358),$E358,$F358)-INDEX(INDIRECT(GY358),$E358,HH$28))*(10-INDEX(INDIRECT("times"&amp;GW$2),$F358,HH$28))/10)</f>
        <v>0</v>
      </c>
      <c r="HI358" s="44">
        <f ca="1">IF(OR(INDEX(INDIRECT("times"&amp;GW$2),$F358,HI$28)&gt;10,INDEX(INDIRECT(GY358),$E358,HI$28)&lt;=INDEX(INDIRECT(GY358),$E358,$F358)),0,(INDEX(INDIRECT(GY358),$E358,$F358)-INDEX(INDIRECT(GY358),$E358,HI$28))*(10-INDEX(INDIRECT("times"&amp;GW$2),$F358,HI$28))/10)</f>
        <v>0</v>
      </c>
      <c r="HJ358" s="44">
        <f ca="1">IF(OR(INDEX(INDIRECT("times"&amp;GW$2),$F358,HJ$28)&gt;10,INDEX(INDIRECT(GY358),$E358,HJ$28)&lt;=INDEX(INDIRECT(GY358),$E358,$F358)),0,(INDEX(INDIRECT(GY358),$E358,$F358)-INDEX(INDIRECT(GY358),$E358,HJ$28))*(10-INDEX(INDIRECT("times"&amp;GW$2),$F358,HJ$28))/10)</f>
        <v>0</v>
      </c>
      <c r="HK358" s="44">
        <f ca="1">IF(OR(INDEX(INDIRECT("times"&amp;GW$2),$F358,HK$28)&gt;10,INDEX(INDIRECT(GY358),$E358,HK$28)&lt;=INDEX(INDIRECT(GY358),$E358,$F358)),0,(INDEX(INDIRECT(GY358),$E358,$F358)-INDEX(INDIRECT(GY358),$E358,HK$28))*(10-INDEX(INDIRECT("times"&amp;GW$2),$F358,HK$28))/10)</f>
        <v>0</v>
      </c>
      <c r="HL358" s="44">
        <f ca="1">IF(OR(INDEX(INDIRECT("times"&amp;GW$2),$F358,HL$28)&gt;10,INDEX(INDIRECT(GY358),$E358,HL$28)&lt;=INDEX(INDIRECT(GY358),$E358,$F358)),0,(INDEX(INDIRECT(GY358),$E358,$F358)-INDEX(INDIRECT(GY358),$E358,HL$28))*(10-INDEX(INDIRECT("times"&amp;GW$2),$F358,HL$28))/10)</f>
        <v>0</v>
      </c>
      <c r="HM358" s="44">
        <f ca="1">IF(OR(INDEX(INDIRECT("times"&amp;GW$2),$F358,HM$28)&gt;10,INDEX(INDIRECT(GY358),$E358,HM$28)&lt;=INDEX(INDIRECT(GY358),$E358,$F358)),0,(INDEX(INDIRECT(GY358),$E358,$F358)-INDEX(INDIRECT(GY358),$E358,HM$28))*(10-INDEX(INDIRECT("times"&amp;GW$2),$F358,HM$28))/10)</f>
        <v>0</v>
      </c>
      <c r="HN358" s="44">
        <f ca="1">IF(OR(INDEX(INDIRECT("times"&amp;GW$2),$F358,HN$28)&gt;10,INDEX(INDIRECT(GY358),$E358,HN$28)&lt;=INDEX(INDIRECT(GY358),$E358,$F358)),0,(INDEX(INDIRECT(GY358),$E358,$F358)-INDEX(INDIRECT(GY358),$E358,HN$28))*(10-INDEX(INDIRECT("times"&amp;GW$2),$F358,HN$28))/10)</f>
        <v>0</v>
      </c>
      <c r="HO358" s="44">
        <f ca="1">IF(OR(INDEX(INDIRECT("times"&amp;GW$2),$F358,HO$28)&gt;10,INDEX(INDIRECT(GY358),$E358,HO$28)&lt;=INDEX(INDIRECT(GY358),$E358,$F358)),0,(INDEX(INDIRECT(GY358),$E358,$F358)-INDEX(INDIRECT(GY358),$E358,HO$28))*(10-INDEX(INDIRECT("times"&amp;GW$2),$F358,HO$28))/10)</f>
        <v>0</v>
      </c>
      <c r="HP358" s="44">
        <f ca="1">IF(OR(INDEX(INDIRECT("times"&amp;GW$2),$F358,HP$28)&gt;10,INDEX(INDIRECT(GY358),$E358,HP$28)&lt;=INDEX(INDIRECT(GY358),$E358,$F358)),0,(INDEX(INDIRECT(GY358),$E358,$F358)-INDEX(INDIRECT(GY358),$E358,HP$28))*(10-INDEX(INDIRECT("times"&amp;GW$2),$F358,HP$28))/10)</f>
        <v>0</v>
      </c>
      <c r="HQ358" s="44">
        <f ca="1">IF(OR(INDEX(INDIRECT("times"&amp;GW$2),$F358,HQ$28)&gt;10,INDEX(INDIRECT(GY358),$E358,HQ$28)&lt;=INDEX(INDIRECT(GY358),$E358,$F358)),0,(INDEX(INDIRECT(GY358),$E358,$F358)-INDEX(INDIRECT(GY358),$E358,HQ$28))*(10-INDEX(INDIRECT("times"&amp;GW$2),$F358,HQ$28))/10)</f>
        <v>0</v>
      </c>
      <c r="HR358" s="44">
        <f ca="1">IF(OR(INDEX(INDIRECT("times"&amp;GW$2),$F358,HR$28)&gt;10,INDEX(INDIRECT(GY358),$E358,HR$28)&lt;=INDEX(INDIRECT(GY358),$E358,$F358)),0,(INDEX(INDIRECT(GY358),$E358,$F358)-INDEX(INDIRECT(GY358),$E358,HR$28))*(10-INDEX(INDIRECT("times"&amp;GW$2),$F358,HR$28))/10)</f>
        <v>0</v>
      </c>
      <c r="HS358" s="44">
        <f ca="1">IF(OR(INDEX(INDIRECT("times"&amp;GW$2),$F358,HS$28)&gt;10,INDEX(INDIRECT(GY358),$E358,HS$28)&lt;=INDEX(INDIRECT(GY358),$E358,$F358)),0,(INDEX(INDIRECT(GY358),$E358,$F358)-INDEX(INDIRECT(GY358),$E358,HS$28))*(10-INDEX(INDIRECT("times"&amp;GW$2),$F358,HS$28))/10)</f>
        <v>0</v>
      </c>
      <c r="HT358" s="44">
        <f ca="1">IF(OR(INDEX(INDIRECT("times"&amp;GW$2),$F358,HT$28)&gt;10,INDEX(INDIRECT(GY358),$E358,HT$28)&lt;=INDEX(INDIRECT(GY358),$E358,$F358)),0,(INDEX(INDIRECT(GY358),$E358,$F358)-INDEX(INDIRECT(GY358),$E358,HT$28))*(10-INDEX(INDIRECT("times"&amp;GW$2),$F358,HT$28))/10)</f>
        <v>0</v>
      </c>
      <c r="HU358" s="44">
        <f ca="1">IF(OR(INDEX(INDIRECT("times"&amp;GW$2),$F358,HU$28)&gt;10,INDEX(INDIRECT(GY358),$E358,HU$28)&lt;=INDEX(INDIRECT(GY358),$E358,$F358)),0,(INDEX(INDIRECT(GY358),$E358,$F358)-INDEX(INDIRECT(GY358),$E358,HU$28))*(10-INDEX(INDIRECT("times"&amp;GW$2),$F358,HU$28))/10)</f>
        <v>0</v>
      </c>
      <c r="HV358" s="45">
        <f ca="1">IF(OR(INDEX(INDIRECT("times"&amp;GW$2),$F358,HV$28)&gt;10,INDEX(INDIRECT(GY358),$E358,HV$28)&lt;=INDEX(INDIRECT(GY358),$E358,$F358)),0,(INDEX(INDIRECT(GY358),$E358,$F358)-INDEX(INDIRECT(GY358),$E358,HV$28))*(10-INDEX(INDIRECT("times"&amp;GW$2),$F358,HV$28))/10)</f>
        <v>0</v>
      </c>
      <c r="HW358" s="200">
        <v>1</v>
      </c>
    </row>
    <row r="359" spans="1:231" ht="15">
      <c r="A359" s="18" t="s">
        <v>190</v>
      </c>
      <c r="B359" s="122">
        <f>A341</f>
        <v>3</v>
      </c>
      <c r="C359" s="122" t="str">
        <f>A342</f>
        <v>work1834</v>
      </c>
      <c r="D359" s="210" t="str">
        <f t="shared" si="1798"/>
        <v>core3_work1834</v>
      </c>
      <c r="E359" s="122">
        <v>1</v>
      </c>
      <c r="F359" s="33">
        <v>2</v>
      </c>
      <c r="G359" s="46">
        <f ca="1">IF(OR(INDEX(INDIRECT("times"&amp;B$2),$F359,G$28)&gt;10,INDEX(INDIRECT(D359),$E359,G$28)&lt;=INDEX(INDIRECT(D359),$E359,$F359)),0,(INDEX(INDIRECT(D359),$E359,$F359)-INDEX(INDIRECT(D359),$E359,G$28))*(10-INDEX(INDIRECT("times"&amp;B$2),$F359,G$28))/10)</f>
        <v>0</v>
      </c>
      <c r="H359" s="47">
        <f ca="1">IF(OR(INDEX(INDIRECT("times"&amp;B$2),$F359,H$28)&gt;10,INDEX(INDIRECT(D359),$E359,H$28)&lt;=INDEX(INDIRECT(D359),$E359,$F359)),0,(INDEX(INDIRECT(D359),$E359,$F359)-INDEX(INDIRECT(D359),$E359,H$28))*(10-INDEX(INDIRECT("times"&amp;B$2),$F359,H$28))/10)</f>
        <v>0</v>
      </c>
      <c r="I359" s="47">
        <f ca="1">IF(OR(INDEX(INDIRECT("times"&amp;B$2),$F359,I$28)&gt;10,INDEX(INDIRECT(D359),$E359,I$28)&lt;=INDEX(INDIRECT(D359),$E359,$F359)),0,(INDEX(INDIRECT(D359),$E359,$F359)-INDEX(INDIRECT(D359),$E359,I$28))*(10-INDEX(INDIRECT("times"&amp;B$2),$F359,I$28))/10)</f>
        <v>0</v>
      </c>
      <c r="J359" s="47">
        <f ca="1">IF(OR(INDEX(INDIRECT("times"&amp;B$2),$F359,J$28)&gt;10,INDEX(INDIRECT(D359),$E359,J$28)&lt;=INDEX(INDIRECT(D359),$E359,$F359)),0,(INDEX(INDIRECT(D359),$E359,$F359)-INDEX(INDIRECT(D359),$E359,J$28))*(10-INDEX(INDIRECT("times"&amp;B$2),$F359,J$28))/10)</f>
        <v>0</v>
      </c>
      <c r="K359" s="47">
        <f ca="1">IF(OR(INDEX(INDIRECT("times"&amp;B$2),$F359,K$28)&gt;10,INDEX(INDIRECT(D359),$E359,K$28)&lt;=INDEX(INDIRECT(D359),$E359,$F359)),0,(INDEX(INDIRECT(D359),$E359,$F359)-INDEX(INDIRECT(D359),$E359,K$28))*(10-INDEX(INDIRECT("times"&amp;B$2),$F359,K$28))/10)</f>
        <v>0</v>
      </c>
      <c r="L359" s="47">
        <f ca="1">IF(OR(INDEX(INDIRECT("times"&amp;B$2),$F359,L$28)&gt;10,INDEX(INDIRECT(D359),$E359,L$28)&lt;=INDEX(INDIRECT(D359),$E359,$F359)),0,(INDEX(INDIRECT(D359),$E359,$F359)-INDEX(INDIRECT(D359),$E359,L$28))*(10-INDEX(INDIRECT("times"&amp;B$2),$F359,L$28))/10)</f>
        <v>0</v>
      </c>
      <c r="M359" s="47">
        <f ca="1">IF(OR(INDEX(INDIRECT("times"&amp;B$2),$F359,M$28)&gt;10,INDEX(INDIRECT(D359),$E359,M$28)&lt;=INDEX(INDIRECT(D359),$E359,$F359)),0,(INDEX(INDIRECT(D359),$E359,$F359)-INDEX(INDIRECT(D359),$E359,M$28))*(10-INDEX(INDIRECT("times"&amp;B$2),$F359,M$28))/10)</f>
        <v>0</v>
      </c>
      <c r="N359" s="47">
        <f ca="1">IF(OR(INDEX(INDIRECT("times"&amp;B$2),$F359,N$28)&gt;10,INDEX(INDIRECT(D359),$E359,N$28)&lt;=INDEX(INDIRECT(D359),$E359,$F359)),0,(INDEX(INDIRECT(D359),$E359,$F359)-INDEX(INDIRECT(D359),$E359,N$28))*(10-INDEX(INDIRECT("times"&amp;B$2),$F359,N$28))/10)</f>
        <v>0</v>
      </c>
      <c r="O359" s="47">
        <f ca="1">IF(OR(INDEX(INDIRECT("times"&amp;B$2),$F359,O$28)&gt;10,INDEX(INDIRECT(D359),$E359,O$28)&lt;=INDEX(INDIRECT(D359),$E359,$F359)),0,(INDEX(INDIRECT(D359),$E359,$F359)-INDEX(INDIRECT(D359),$E359,O$28))*(10-INDEX(INDIRECT("times"&amp;B$2),$F359,O$28))/10)</f>
        <v>0</v>
      </c>
      <c r="P359" s="47">
        <f ca="1">IF(OR(INDEX(INDIRECT("times"&amp;B$2),$F359,P$28)&gt;10,INDEX(INDIRECT(D359),$E359,P$28)&lt;=INDEX(INDIRECT(D359),$E359,$F359)),0,(INDEX(INDIRECT(D359),$E359,$F359)-INDEX(INDIRECT(D359),$E359,P$28))*(10-INDEX(INDIRECT("times"&amp;B$2),$F359,P$28))/10)</f>
        <v>0</v>
      </c>
      <c r="Q359" s="47">
        <f ca="1">IF(OR(INDEX(INDIRECT("times"&amp;B$2),$F359,Q$28)&gt;10,INDEX(INDIRECT(D359),$E359,Q$28)&lt;=INDEX(INDIRECT(D359),$E359,$F359)),0,(INDEX(INDIRECT(D359),$E359,$F359)-INDEX(INDIRECT(D359),$E359,Q$28))*(10-INDEX(INDIRECT("times"&amp;B$2),$F359,Q$28))/10)</f>
        <v>0</v>
      </c>
      <c r="R359" s="47">
        <f ca="1">IF(OR(INDEX(INDIRECT("times"&amp;B$2),$F359,R$28)&gt;10,INDEX(INDIRECT(D359),$E359,R$28)&lt;=INDEX(INDIRECT(D359),$E359,$F359)),0,(INDEX(INDIRECT(D359),$E359,$F359)-INDEX(INDIRECT(D359),$E359,R$28))*(10-INDEX(INDIRECT("times"&amp;B$2),$F359,R$28))/10)</f>
        <v>0</v>
      </c>
      <c r="S359" s="47">
        <f ca="1">IF(OR(INDEX(INDIRECT("times"&amp;B$2),$F359,S$28)&gt;10,INDEX(INDIRECT(D359),$E359,S$28)&lt;=INDEX(INDIRECT(D359),$E359,$F359)),0,(INDEX(INDIRECT(D359),$E359,$F359)-INDEX(INDIRECT(D359),$E359,S$28))*(10-INDEX(INDIRECT("times"&amp;B$2),$F359,S$28))/10)</f>
        <v>0</v>
      </c>
      <c r="T359" s="47">
        <f ca="1">IF(OR(INDEX(INDIRECT("times"&amp;B$2),$F359,T$28)&gt;10,INDEX(INDIRECT(D359),$E359,T$28)&lt;=INDEX(INDIRECT(D359),$E359,$F359)),0,(INDEX(INDIRECT(D359),$E359,$F359)-INDEX(INDIRECT(D359),$E359,T$28))*(10-INDEX(INDIRECT("times"&amp;B$2),$F359,T$28))/10)</f>
        <v>0</v>
      </c>
      <c r="U359" s="47">
        <f ca="1">IF(OR(INDEX(INDIRECT("times"&amp;B$2),$F359,U$28)&gt;10,INDEX(INDIRECT(D359),$E359,U$28)&lt;=INDEX(INDIRECT(D359),$E359,$F359)),0,(INDEX(INDIRECT(D359),$E359,$F359)-INDEX(INDIRECT(D359),$E359,U$28))*(10-INDEX(INDIRECT("times"&amp;B$2),$F359,U$28))/10)</f>
        <v>0</v>
      </c>
      <c r="V359" s="47">
        <f ca="1">IF(OR(INDEX(INDIRECT("times"&amp;B$2),$F359,V$28)&gt;10,INDEX(INDIRECT(D359),$E359,V$28)&lt;=INDEX(INDIRECT(D359),$E359,$F359)),0,(INDEX(INDIRECT(D359),$E359,$F359)-INDEX(INDIRECT(D359),$E359,V$28))*(10-INDEX(INDIRECT("times"&amp;B$2),$F359,V$28))/10)</f>
        <v>0</v>
      </c>
      <c r="W359" s="47">
        <f ca="1">IF(OR(INDEX(INDIRECT("times"&amp;B$2),$F359,W$28)&gt;10,INDEX(INDIRECT(D359),$E359,W$28)&lt;=INDEX(INDIRECT(D359),$E359,$F359)),0,(INDEX(INDIRECT(D359),$E359,$F359)-INDEX(INDIRECT(D359),$E359,W$28))*(10-INDEX(INDIRECT("times"&amp;B$2),$F359,W$28))/10)</f>
        <v>0</v>
      </c>
      <c r="X359" s="47">
        <f ca="1">IF(OR(INDEX(INDIRECT("times"&amp;B$2),$F359,X$28)&gt;10,INDEX(INDIRECT(D359),$E359,X$28)&lt;=INDEX(INDIRECT(D359),$E359,$F359)),0,(INDEX(INDIRECT(D359),$E359,$F359)-INDEX(INDIRECT(D359),$E359,X$28))*(10-INDEX(INDIRECT("times"&amp;B$2),$F359,X$28))/10)</f>
        <v>0</v>
      </c>
      <c r="Y359" s="47">
        <f ca="1">IF(OR(INDEX(INDIRECT("times"&amp;B$2),$F359,Y$28)&gt;10,INDEX(INDIRECT(D359),$E359,Y$28)&lt;=INDEX(INDIRECT(D359),$E359,$F359)),0,(INDEX(INDIRECT(D359),$E359,$F359)-INDEX(INDIRECT(D359),$E359,Y$28))*(10-INDEX(INDIRECT("times"&amp;B$2),$F359,Y$28))/10)</f>
        <v>0</v>
      </c>
      <c r="Z359" s="47">
        <f ca="1">IF(OR(INDEX(INDIRECT("times"&amp;B$2),$F359,Z$28)&gt;10,INDEX(INDIRECT(D359),$E359,Z$28)&lt;=INDEX(INDIRECT(D359),$E359,$F359)),0,(INDEX(INDIRECT(D359),$E359,$F359)-INDEX(INDIRECT(D359),$E359,Z$28))*(10-INDEX(INDIRECT("times"&amp;B$2),$F359,Z$28))/10)</f>
        <v>0</v>
      </c>
      <c r="AA359" s="48">
        <f ca="1">IF(OR(INDEX(INDIRECT("times"&amp;B$2),$F359,AA$28)&gt;10,INDEX(INDIRECT(D359),$E359,AA$28)&lt;=INDEX(INDIRECT(D359),$E359,$F359)),0,(INDEX(INDIRECT(D359),$E359,$F359)-INDEX(INDIRECT(D359),$E359,AA$28))*(10-INDEX(INDIRECT("times"&amp;B$2),$F359,AA$28))/10)</f>
        <v>0</v>
      </c>
      <c r="AB359" s="201">
        <v>2</v>
      </c>
      <c r="AD359" s="18" t="s">
        <v>190</v>
      </c>
      <c r="AE359" s="122">
        <f>AD341</f>
        <v>3</v>
      </c>
      <c r="AF359" s="122" t="str">
        <f>AD342</f>
        <v>shop1834</v>
      </c>
      <c r="AG359" s="210" t="str">
        <f t="shared" si="1799"/>
        <v>core3_shop1834</v>
      </c>
      <c r="AH359" s="122">
        <v>1</v>
      </c>
      <c r="AI359" s="33">
        <v>2</v>
      </c>
      <c r="AJ359" s="46">
        <f ca="1">IF(OR(INDEX(INDIRECT("times"&amp;AE$2),$F359,AJ$28)&gt;10,INDEX(INDIRECT(AG359),$E359,AJ$28)&lt;=INDEX(INDIRECT(AG359),$E359,$F359)),0,(INDEX(INDIRECT(AG359),$E359,$F359)-INDEX(INDIRECT(AG359),$E359,AJ$28))*(10-INDEX(INDIRECT("times"&amp;AE$2),$F359,AJ$28))/10)</f>
        <v>0</v>
      </c>
      <c r="AK359" s="47">
        <f ca="1">IF(OR(INDEX(INDIRECT("times"&amp;AE$2),$F359,AK$28)&gt;10,INDEX(INDIRECT(AG359),$E359,AK$28)&lt;=INDEX(INDIRECT(AG359),$E359,$F359)),0,(INDEX(INDIRECT(AG359),$E359,$F359)-INDEX(INDIRECT(AG359),$E359,AK$28))*(10-INDEX(INDIRECT("times"&amp;AE$2),$F359,AK$28))/10)</f>
        <v>0</v>
      </c>
      <c r="AL359" s="47">
        <f ca="1">IF(OR(INDEX(INDIRECT("times"&amp;AE$2),$F359,AL$28)&gt;10,INDEX(INDIRECT(AG359),$E359,AL$28)&lt;=INDEX(INDIRECT(AG359),$E359,$F359)),0,(INDEX(INDIRECT(AG359),$E359,$F359)-INDEX(INDIRECT(AG359),$E359,AL$28))*(10-INDEX(INDIRECT("times"&amp;AE$2),$F359,AL$28))/10)</f>
        <v>0</v>
      </c>
      <c r="AM359" s="47">
        <f ca="1">IF(OR(INDEX(INDIRECT("times"&amp;AE$2),$F359,AM$28)&gt;10,INDEX(INDIRECT(AG359),$E359,AM$28)&lt;=INDEX(INDIRECT(AG359),$E359,$F359)),0,(INDEX(INDIRECT(AG359),$E359,$F359)-INDEX(INDIRECT(AG359),$E359,AM$28))*(10-INDEX(INDIRECT("times"&amp;AE$2),$F359,AM$28))/10)</f>
        <v>0</v>
      </c>
      <c r="AN359" s="47">
        <f ca="1">IF(OR(INDEX(INDIRECT("times"&amp;AE$2),$F359,AN$28)&gt;10,INDEX(INDIRECT(AG359),$E359,AN$28)&lt;=INDEX(INDIRECT(AG359),$E359,$F359)),0,(INDEX(INDIRECT(AG359),$E359,$F359)-INDEX(INDIRECT(AG359),$E359,AN$28))*(10-INDEX(INDIRECT("times"&amp;AE$2),$F359,AN$28))/10)</f>
        <v>0</v>
      </c>
      <c r="AO359" s="47">
        <f ca="1">IF(OR(INDEX(INDIRECT("times"&amp;AE$2),$F359,AO$28)&gt;10,INDEX(INDIRECT(AG359),$E359,AO$28)&lt;=INDEX(INDIRECT(AG359),$E359,$F359)),0,(INDEX(INDIRECT(AG359),$E359,$F359)-INDEX(INDIRECT(AG359),$E359,AO$28))*(10-INDEX(INDIRECT("times"&amp;AE$2),$F359,AO$28))/10)</f>
        <v>0</v>
      </c>
      <c r="AP359" s="47">
        <f ca="1">IF(OR(INDEX(INDIRECT("times"&amp;AE$2),$F359,AP$28)&gt;10,INDEX(INDIRECT(AG359),$E359,AP$28)&lt;=INDEX(INDIRECT(AG359),$E359,$F359)),0,(INDEX(INDIRECT(AG359),$E359,$F359)-INDEX(INDIRECT(AG359),$E359,AP$28))*(10-INDEX(INDIRECT("times"&amp;AE$2),$F359,AP$28))/10)</f>
        <v>0</v>
      </c>
      <c r="AQ359" s="47">
        <f ca="1">IF(OR(INDEX(INDIRECT("times"&amp;AE$2),$F359,AQ$28)&gt;10,INDEX(INDIRECT(AG359),$E359,AQ$28)&lt;=INDEX(INDIRECT(AG359),$E359,$F359)),0,(INDEX(INDIRECT(AG359),$E359,$F359)-INDEX(INDIRECT(AG359),$E359,AQ$28))*(10-INDEX(INDIRECT("times"&amp;AE$2),$F359,AQ$28))/10)</f>
        <v>0</v>
      </c>
      <c r="AR359" s="47">
        <f ca="1">IF(OR(INDEX(INDIRECT("times"&amp;AE$2),$F359,AR$28)&gt;10,INDEX(INDIRECT(AG359),$E359,AR$28)&lt;=INDEX(INDIRECT(AG359),$E359,$F359)),0,(INDEX(INDIRECT(AG359),$E359,$F359)-INDEX(INDIRECT(AG359),$E359,AR$28))*(10-INDEX(INDIRECT("times"&amp;AE$2),$F359,AR$28))/10)</f>
        <v>0</v>
      </c>
      <c r="AS359" s="47">
        <f ca="1">IF(OR(INDEX(INDIRECT("times"&amp;AE$2),$F359,AS$28)&gt;10,INDEX(INDIRECT(AG359),$E359,AS$28)&lt;=INDEX(INDIRECT(AG359),$E359,$F359)),0,(INDEX(INDIRECT(AG359),$E359,$F359)-INDEX(INDIRECT(AG359),$E359,AS$28))*(10-INDEX(INDIRECT("times"&amp;AE$2),$F359,AS$28))/10)</f>
        <v>0</v>
      </c>
      <c r="AT359" s="47">
        <f ca="1">IF(OR(INDEX(INDIRECT("times"&amp;AE$2),$F359,AT$28)&gt;10,INDEX(INDIRECT(AG359),$E359,AT$28)&lt;=INDEX(INDIRECT(AG359),$E359,$F359)),0,(INDEX(INDIRECT(AG359),$E359,$F359)-INDEX(INDIRECT(AG359),$E359,AT$28))*(10-INDEX(INDIRECT("times"&amp;AE$2),$F359,AT$28))/10)</f>
        <v>0</v>
      </c>
      <c r="AU359" s="47">
        <f ca="1">IF(OR(INDEX(INDIRECT("times"&amp;AE$2),$F359,AU$28)&gt;10,INDEX(INDIRECT(AG359),$E359,AU$28)&lt;=INDEX(INDIRECT(AG359),$E359,$F359)),0,(INDEX(INDIRECT(AG359),$E359,$F359)-INDEX(INDIRECT(AG359),$E359,AU$28))*(10-INDEX(INDIRECT("times"&amp;AE$2),$F359,AU$28))/10)</f>
        <v>0</v>
      </c>
      <c r="AV359" s="47">
        <f ca="1">IF(OR(INDEX(INDIRECT("times"&amp;AE$2),$F359,AV$28)&gt;10,INDEX(INDIRECT(AG359),$E359,AV$28)&lt;=INDEX(INDIRECT(AG359),$E359,$F359)),0,(INDEX(INDIRECT(AG359),$E359,$F359)-INDEX(INDIRECT(AG359),$E359,AV$28))*(10-INDEX(INDIRECT("times"&amp;AE$2),$F359,AV$28))/10)</f>
        <v>0</v>
      </c>
      <c r="AW359" s="47">
        <f ca="1">IF(OR(INDEX(INDIRECT("times"&amp;AE$2),$F359,AW$28)&gt;10,INDEX(INDIRECT(AG359),$E359,AW$28)&lt;=INDEX(INDIRECT(AG359),$E359,$F359)),0,(INDEX(INDIRECT(AG359),$E359,$F359)-INDEX(INDIRECT(AG359),$E359,AW$28))*(10-INDEX(INDIRECT("times"&amp;AE$2),$F359,AW$28))/10)</f>
        <v>0</v>
      </c>
      <c r="AX359" s="47">
        <f ca="1">IF(OR(INDEX(INDIRECT("times"&amp;AE$2),$F359,AX$28)&gt;10,INDEX(INDIRECT(AG359),$E359,AX$28)&lt;=INDEX(INDIRECT(AG359),$E359,$F359)),0,(INDEX(INDIRECT(AG359),$E359,$F359)-INDEX(INDIRECT(AG359),$E359,AX$28))*(10-INDEX(INDIRECT("times"&amp;AE$2),$F359,AX$28))/10)</f>
        <v>0</v>
      </c>
      <c r="AY359" s="47">
        <f ca="1">IF(OR(INDEX(INDIRECT("times"&amp;AE$2),$F359,AY$28)&gt;10,INDEX(INDIRECT(AG359),$E359,AY$28)&lt;=INDEX(INDIRECT(AG359),$E359,$F359)),0,(INDEX(INDIRECT(AG359),$E359,$F359)-INDEX(INDIRECT(AG359),$E359,AY$28))*(10-INDEX(INDIRECT("times"&amp;AE$2),$F359,AY$28))/10)</f>
        <v>0</v>
      </c>
      <c r="AZ359" s="47">
        <f ca="1">IF(OR(INDEX(INDIRECT("times"&amp;AE$2),$F359,AZ$28)&gt;10,INDEX(INDIRECT(AG359),$E359,AZ$28)&lt;=INDEX(INDIRECT(AG359),$E359,$F359)),0,(INDEX(INDIRECT(AG359),$E359,$F359)-INDEX(INDIRECT(AG359),$E359,AZ$28))*(10-INDEX(INDIRECT("times"&amp;AE$2),$F359,AZ$28))/10)</f>
        <v>0</v>
      </c>
      <c r="BA359" s="47">
        <f ca="1">IF(OR(INDEX(INDIRECT("times"&amp;AE$2),$F359,BA$28)&gt;10,INDEX(INDIRECT(AG359),$E359,BA$28)&lt;=INDEX(INDIRECT(AG359),$E359,$F359)),0,(INDEX(INDIRECT(AG359),$E359,$F359)-INDEX(INDIRECT(AG359),$E359,BA$28))*(10-INDEX(INDIRECT("times"&amp;AE$2),$F359,BA$28))/10)</f>
        <v>0</v>
      </c>
      <c r="BB359" s="47">
        <f ca="1">IF(OR(INDEX(INDIRECT("times"&amp;AE$2),$F359,BB$28)&gt;10,INDEX(INDIRECT(AG359),$E359,BB$28)&lt;=INDEX(INDIRECT(AG359),$E359,$F359)),0,(INDEX(INDIRECT(AG359),$E359,$F359)-INDEX(INDIRECT(AG359),$E359,BB$28))*(10-INDEX(INDIRECT("times"&amp;AE$2),$F359,BB$28))/10)</f>
        <v>0</v>
      </c>
      <c r="BC359" s="47">
        <f ca="1">IF(OR(INDEX(INDIRECT("times"&amp;AE$2),$F359,BC$28)&gt;10,INDEX(INDIRECT(AG359),$E359,BC$28)&lt;=INDEX(INDIRECT(AG359),$E359,$F359)),0,(INDEX(INDIRECT(AG359),$E359,$F359)-INDEX(INDIRECT(AG359),$E359,BC$28))*(10-INDEX(INDIRECT("times"&amp;AE$2),$F359,BC$28))/10)</f>
        <v>0</v>
      </c>
      <c r="BD359" s="48">
        <f ca="1">IF(OR(INDEX(INDIRECT("times"&amp;AE$2),$F359,BD$28)&gt;10,INDEX(INDIRECT(AG359),$E359,BD$28)&lt;=INDEX(INDIRECT(AG359),$E359,$F359)),0,(INDEX(INDIRECT(AG359),$E359,$F359)-INDEX(INDIRECT(AG359),$E359,BD$28))*(10-INDEX(INDIRECT("times"&amp;AE$2),$F359,BD$28))/10)</f>
        <v>0</v>
      </c>
      <c r="BE359" s="201">
        <v>2</v>
      </c>
      <c r="BG359" s="18" t="s">
        <v>190</v>
      </c>
      <c r="BH359" s="122">
        <f>BG341</f>
        <v>3</v>
      </c>
      <c r="BI359" s="122" t="str">
        <f>BG342</f>
        <v>lei1834</v>
      </c>
      <c r="BJ359" s="210" t="str">
        <f t="shared" si="1800"/>
        <v>core3_lei1834</v>
      </c>
      <c r="BK359" s="122">
        <v>1</v>
      </c>
      <c r="BL359" s="33">
        <v>2</v>
      </c>
      <c r="BM359" s="46">
        <f ca="1">IF(OR(INDEX(INDIRECT("times"&amp;BH$2),$F359,BM$28)&gt;10,INDEX(INDIRECT(BJ359),$E359,BM$28)&lt;=INDEX(INDIRECT(BJ359),$E359,$F359)),0,(INDEX(INDIRECT(BJ359),$E359,$F359)-INDEX(INDIRECT(BJ359),$E359,BM$28))*(10-INDEX(INDIRECT("times"&amp;BH$2),$F359,BM$28))/10)</f>
        <v>0</v>
      </c>
      <c r="BN359" s="47">
        <f ca="1">IF(OR(INDEX(INDIRECT("times"&amp;BH$2),$F359,BN$28)&gt;10,INDEX(INDIRECT(BJ359),$E359,BN$28)&lt;=INDEX(INDIRECT(BJ359),$E359,$F359)),0,(INDEX(INDIRECT(BJ359),$E359,$F359)-INDEX(INDIRECT(BJ359),$E359,BN$28))*(10-INDEX(INDIRECT("times"&amp;BH$2),$F359,BN$28))/10)</f>
        <v>0</v>
      </c>
      <c r="BO359" s="47">
        <f ca="1">IF(OR(INDEX(INDIRECT("times"&amp;BH$2),$F359,BO$28)&gt;10,INDEX(INDIRECT(BJ359),$E359,BO$28)&lt;=INDEX(INDIRECT(BJ359),$E359,$F359)),0,(INDEX(INDIRECT(BJ359),$E359,$F359)-INDEX(INDIRECT(BJ359),$E359,BO$28))*(10-INDEX(INDIRECT("times"&amp;BH$2),$F359,BO$28))/10)</f>
        <v>0</v>
      </c>
      <c r="BP359" s="47">
        <f ca="1">IF(OR(INDEX(INDIRECT("times"&amp;BH$2),$F359,BP$28)&gt;10,INDEX(INDIRECT(BJ359),$E359,BP$28)&lt;=INDEX(INDIRECT(BJ359),$E359,$F359)),0,(INDEX(INDIRECT(BJ359),$E359,$F359)-INDEX(INDIRECT(BJ359),$E359,BP$28))*(10-INDEX(INDIRECT("times"&amp;BH$2),$F359,BP$28))/10)</f>
        <v>0</v>
      </c>
      <c r="BQ359" s="47">
        <f ca="1">IF(OR(INDEX(INDIRECT("times"&amp;BH$2),$F359,BQ$28)&gt;10,INDEX(INDIRECT(BJ359),$E359,BQ$28)&lt;=INDEX(INDIRECT(BJ359),$E359,$F359)),0,(INDEX(INDIRECT(BJ359),$E359,$F359)-INDEX(INDIRECT(BJ359),$E359,BQ$28))*(10-INDEX(INDIRECT("times"&amp;BH$2),$F359,BQ$28))/10)</f>
        <v>0</v>
      </c>
      <c r="BR359" s="47">
        <f ca="1">IF(OR(INDEX(INDIRECT("times"&amp;BH$2),$F359,BR$28)&gt;10,INDEX(INDIRECT(BJ359),$E359,BR$28)&lt;=INDEX(INDIRECT(BJ359),$E359,$F359)),0,(INDEX(INDIRECT(BJ359),$E359,$F359)-INDEX(INDIRECT(BJ359),$E359,BR$28))*(10-INDEX(INDIRECT("times"&amp;BH$2),$F359,BR$28))/10)</f>
        <v>0</v>
      </c>
      <c r="BS359" s="47">
        <f ca="1">IF(OR(INDEX(INDIRECT("times"&amp;BH$2),$F359,BS$28)&gt;10,INDEX(INDIRECT(BJ359),$E359,BS$28)&lt;=INDEX(INDIRECT(BJ359),$E359,$F359)),0,(INDEX(INDIRECT(BJ359),$E359,$F359)-INDEX(INDIRECT(BJ359),$E359,BS$28))*(10-INDEX(INDIRECT("times"&amp;BH$2),$F359,BS$28))/10)</f>
        <v>0</v>
      </c>
      <c r="BT359" s="47">
        <f ca="1">IF(OR(INDEX(INDIRECT("times"&amp;BH$2),$F359,BT$28)&gt;10,INDEX(INDIRECT(BJ359),$E359,BT$28)&lt;=INDEX(INDIRECT(BJ359),$E359,$F359)),0,(INDEX(INDIRECT(BJ359),$E359,$F359)-INDEX(INDIRECT(BJ359),$E359,BT$28))*(10-INDEX(INDIRECT("times"&amp;BH$2),$F359,BT$28))/10)</f>
        <v>0</v>
      </c>
      <c r="BU359" s="47">
        <f ca="1">IF(OR(INDEX(INDIRECT("times"&amp;BH$2),$F359,BU$28)&gt;10,INDEX(INDIRECT(BJ359),$E359,BU$28)&lt;=INDEX(INDIRECT(BJ359),$E359,$F359)),0,(INDEX(INDIRECT(BJ359),$E359,$F359)-INDEX(INDIRECT(BJ359),$E359,BU$28))*(10-INDEX(INDIRECT("times"&amp;BH$2),$F359,BU$28))/10)</f>
        <v>0</v>
      </c>
      <c r="BV359" s="47">
        <f ca="1">IF(OR(INDEX(INDIRECT("times"&amp;BH$2),$F359,BV$28)&gt;10,INDEX(INDIRECT(BJ359),$E359,BV$28)&lt;=INDEX(INDIRECT(BJ359),$E359,$F359)),0,(INDEX(INDIRECT(BJ359),$E359,$F359)-INDEX(INDIRECT(BJ359),$E359,BV$28))*(10-INDEX(INDIRECT("times"&amp;BH$2),$F359,BV$28))/10)</f>
        <v>0</v>
      </c>
      <c r="BW359" s="47">
        <f ca="1">IF(OR(INDEX(INDIRECT("times"&amp;BH$2),$F359,BW$28)&gt;10,INDEX(INDIRECT(BJ359),$E359,BW$28)&lt;=INDEX(INDIRECT(BJ359),$E359,$F359)),0,(INDEX(INDIRECT(BJ359),$E359,$F359)-INDEX(INDIRECT(BJ359),$E359,BW$28))*(10-INDEX(INDIRECT("times"&amp;BH$2),$F359,BW$28))/10)</f>
        <v>0</v>
      </c>
      <c r="BX359" s="47">
        <f ca="1">IF(OR(INDEX(INDIRECT("times"&amp;BH$2),$F359,BX$28)&gt;10,INDEX(INDIRECT(BJ359),$E359,BX$28)&lt;=INDEX(INDIRECT(BJ359),$E359,$F359)),0,(INDEX(INDIRECT(BJ359),$E359,$F359)-INDEX(INDIRECT(BJ359),$E359,BX$28))*(10-INDEX(INDIRECT("times"&amp;BH$2),$F359,BX$28))/10)</f>
        <v>0</v>
      </c>
      <c r="BY359" s="47">
        <f ca="1">IF(OR(INDEX(INDIRECT("times"&amp;BH$2),$F359,BY$28)&gt;10,INDEX(INDIRECT(BJ359),$E359,BY$28)&lt;=INDEX(INDIRECT(BJ359),$E359,$F359)),0,(INDEX(INDIRECT(BJ359),$E359,$F359)-INDEX(INDIRECT(BJ359),$E359,BY$28))*(10-INDEX(INDIRECT("times"&amp;BH$2),$F359,BY$28))/10)</f>
        <v>0</v>
      </c>
      <c r="BZ359" s="47">
        <f ca="1">IF(OR(INDEX(INDIRECT("times"&amp;BH$2),$F359,BZ$28)&gt;10,INDEX(INDIRECT(BJ359),$E359,BZ$28)&lt;=INDEX(INDIRECT(BJ359),$E359,$F359)),0,(INDEX(INDIRECT(BJ359),$E359,$F359)-INDEX(INDIRECT(BJ359),$E359,BZ$28))*(10-INDEX(INDIRECT("times"&amp;BH$2),$F359,BZ$28))/10)</f>
        <v>0</v>
      </c>
      <c r="CA359" s="47">
        <f ca="1">IF(OR(INDEX(INDIRECT("times"&amp;BH$2),$F359,CA$28)&gt;10,INDEX(INDIRECT(BJ359),$E359,CA$28)&lt;=INDEX(INDIRECT(BJ359),$E359,$F359)),0,(INDEX(INDIRECT(BJ359),$E359,$F359)-INDEX(INDIRECT(BJ359),$E359,CA$28))*(10-INDEX(INDIRECT("times"&amp;BH$2),$F359,CA$28))/10)</f>
        <v>0</v>
      </c>
      <c r="CB359" s="47">
        <f ca="1">IF(OR(INDEX(INDIRECT("times"&amp;BH$2),$F359,CB$28)&gt;10,INDEX(INDIRECT(BJ359),$E359,CB$28)&lt;=INDEX(INDIRECT(BJ359),$E359,$F359)),0,(INDEX(INDIRECT(BJ359),$E359,$F359)-INDEX(INDIRECT(BJ359),$E359,CB$28))*(10-INDEX(INDIRECT("times"&amp;BH$2),$F359,CB$28))/10)</f>
        <v>0</v>
      </c>
      <c r="CC359" s="47">
        <f ca="1">IF(OR(INDEX(INDIRECT("times"&amp;BH$2),$F359,CC$28)&gt;10,INDEX(INDIRECT(BJ359),$E359,CC$28)&lt;=INDEX(INDIRECT(BJ359),$E359,$F359)),0,(INDEX(INDIRECT(BJ359),$E359,$F359)-INDEX(INDIRECT(BJ359),$E359,CC$28))*(10-INDEX(INDIRECT("times"&amp;BH$2),$F359,CC$28))/10)</f>
        <v>0</v>
      </c>
      <c r="CD359" s="47">
        <f ca="1">IF(OR(INDEX(INDIRECT("times"&amp;BH$2),$F359,CD$28)&gt;10,INDEX(INDIRECT(BJ359),$E359,CD$28)&lt;=INDEX(INDIRECT(BJ359),$E359,$F359)),0,(INDEX(INDIRECT(BJ359),$E359,$F359)-INDEX(INDIRECT(BJ359),$E359,CD$28))*(10-INDEX(INDIRECT("times"&amp;BH$2),$F359,CD$28))/10)</f>
        <v>0</v>
      </c>
      <c r="CE359" s="47">
        <f ca="1">IF(OR(INDEX(INDIRECT("times"&amp;BH$2),$F359,CE$28)&gt;10,INDEX(INDIRECT(BJ359),$E359,CE$28)&lt;=INDEX(INDIRECT(BJ359),$E359,$F359)),0,(INDEX(INDIRECT(BJ359),$E359,$F359)-INDEX(INDIRECT(BJ359),$E359,CE$28))*(10-INDEX(INDIRECT("times"&amp;BH$2),$F359,CE$28))/10)</f>
        <v>0</v>
      </c>
      <c r="CF359" s="47">
        <f ca="1">IF(OR(INDEX(INDIRECT("times"&amp;BH$2),$F359,CF$28)&gt;10,INDEX(INDIRECT(BJ359),$E359,CF$28)&lt;=INDEX(INDIRECT(BJ359),$E359,$F359)),0,(INDEX(INDIRECT(BJ359),$E359,$F359)-INDEX(INDIRECT(BJ359),$E359,CF$28))*(10-INDEX(INDIRECT("times"&amp;BH$2),$F359,CF$28))/10)</f>
        <v>0</v>
      </c>
      <c r="CG359" s="48">
        <f ca="1">IF(OR(INDEX(INDIRECT("times"&amp;BH$2),$F359,CG$28)&gt;10,INDEX(INDIRECT(BJ359),$E359,CG$28)&lt;=INDEX(INDIRECT(BJ359),$E359,$F359)),0,(INDEX(INDIRECT(BJ359),$E359,$F359)-INDEX(INDIRECT(BJ359),$E359,CG$28))*(10-INDEX(INDIRECT("times"&amp;BH$2),$F359,CG$28))/10)</f>
        <v>0</v>
      </c>
      <c r="CH359" s="201">
        <v>2</v>
      </c>
      <c r="CJ359" s="18" t="s">
        <v>190</v>
      </c>
      <c r="CK359" s="122">
        <f>CJ341</f>
        <v>3</v>
      </c>
      <c r="CL359" s="122" t="str">
        <f>CJ342</f>
        <v>work3564</v>
      </c>
      <c r="CM359" s="210" t="str">
        <f t="shared" si="1801"/>
        <v>core3_work3564</v>
      </c>
      <c r="CN359" s="122">
        <v>1</v>
      </c>
      <c r="CO359" s="33">
        <v>2</v>
      </c>
      <c r="CP359" s="46">
        <f ca="1">IF(OR(INDEX(INDIRECT("times"&amp;CK$2),$F359,CP$28)&gt;10,INDEX(INDIRECT(CM359),$E359,CP$28)&lt;=INDEX(INDIRECT(CM359),$E359,$F359)),0,(INDEX(INDIRECT(CM359),$E359,$F359)-INDEX(INDIRECT(CM359),$E359,CP$28))*(10-INDEX(INDIRECT("times"&amp;CK$2),$F359,CP$28))/10)</f>
        <v>0</v>
      </c>
      <c r="CQ359" s="47">
        <f ca="1">IF(OR(INDEX(INDIRECT("times"&amp;CK$2),$F359,CQ$28)&gt;10,INDEX(INDIRECT(CM359),$E359,CQ$28)&lt;=INDEX(INDIRECT(CM359),$E359,$F359)),0,(INDEX(INDIRECT(CM359),$E359,$F359)-INDEX(INDIRECT(CM359),$E359,CQ$28))*(10-INDEX(INDIRECT("times"&amp;CK$2),$F359,CQ$28))/10)</f>
        <v>0</v>
      </c>
      <c r="CR359" s="47">
        <f ca="1">IF(OR(INDEX(INDIRECT("times"&amp;CK$2),$F359,CR$28)&gt;10,INDEX(INDIRECT(CM359),$E359,CR$28)&lt;=INDEX(INDIRECT(CM359),$E359,$F359)),0,(INDEX(INDIRECT(CM359),$E359,$F359)-INDEX(INDIRECT(CM359),$E359,CR$28))*(10-INDEX(INDIRECT("times"&amp;CK$2),$F359,CR$28))/10)</f>
        <v>0</v>
      </c>
      <c r="CS359" s="47">
        <f ca="1">IF(OR(INDEX(INDIRECT("times"&amp;CK$2),$F359,CS$28)&gt;10,INDEX(INDIRECT(CM359),$E359,CS$28)&lt;=INDEX(INDIRECT(CM359),$E359,$F359)),0,(INDEX(INDIRECT(CM359),$E359,$F359)-INDEX(INDIRECT(CM359),$E359,CS$28))*(10-INDEX(INDIRECT("times"&amp;CK$2),$F359,CS$28))/10)</f>
        <v>0</v>
      </c>
      <c r="CT359" s="47">
        <f ca="1">IF(OR(INDEX(INDIRECT("times"&amp;CK$2),$F359,CT$28)&gt;10,INDEX(INDIRECT(CM359),$E359,CT$28)&lt;=INDEX(INDIRECT(CM359),$E359,$F359)),0,(INDEX(INDIRECT(CM359),$E359,$F359)-INDEX(INDIRECT(CM359),$E359,CT$28))*(10-INDEX(INDIRECT("times"&amp;CK$2),$F359,CT$28))/10)</f>
        <v>0</v>
      </c>
      <c r="CU359" s="47">
        <f ca="1">IF(OR(INDEX(INDIRECT("times"&amp;CK$2),$F359,CU$28)&gt;10,INDEX(INDIRECT(CM359),$E359,CU$28)&lt;=INDEX(INDIRECT(CM359),$E359,$F359)),0,(INDEX(INDIRECT(CM359),$E359,$F359)-INDEX(INDIRECT(CM359),$E359,CU$28))*(10-INDEX(INDIRECT("times"&amp;CK$2),$F359,CU$28))/10)</f>
        <v>0</v>
      </c>
      <c r="CV359" s="47">
        <f ca="1">IF(OR(INDEX(INDIRECT("times"&amp;CK$2),$F359,CV$28)&gt;10,INDEX(INDIRECT(CM359),$E359,CV$28)&lt;=INDEX(INDIRECT(CM359),$E359,$F359)),0,(INDEX(INDIRECT(CM359),$E359,$F359)-INDEX(INDIRECT(CM359),$E359,CV$28))*(10-INDEX(INDIRECT("times"&amp;CK$2),$F359,CV$28))/10)</f>
        <v>0</v>
      </c>
      <c r="CW359" s="47">
        <f ca="1">IF(OR(INDEX(INDIRECT("times"&amp;CK$2),$F359,CW$28)&gt;10,INDEX(INDIRECT(CM359),$E359,CW$28)&lt;=INDEX(INDIRECT(CM359),$E359,$F359)),0,(INDEX(INDIRECT(CM359),$E359,$F359)-INDEX(INDIRECT(CM359),$E359,CW$28))*(10-INDEX(INDIRECT("times"&amp;CK$2),$F359,CW$28))/10)</f>
        <v>0</v>
      </c>
      <c r="CX359" s="47">
        <f ca="1">IF(OR(INDEX(INDIRECT("times"&amp;CK$2),$F359,CX$28)&gt;10,INDEX(INDIRECT(CM359),$E359,CX$28)&lt;=INDEX(INDIRECT(CM359),$E359,$F359)),0,(INDEX(INDIRECT(CM359),$E359,$F359)-INDEX(INDIRECT(CM359),$E359,CX$28))*(10-INDEX(INDIRECT("times"&amp;CK$2),$F359,CX$28))/10)</f>
        <v>0</v>
      </c>
      <c r="CY359" s="47">
        <f ca="1">IF(OR(INDEX(INDIRECT("times"&amp;CK$2),$F359,CY$28)&gt;10,INDEX(INDIRECT(CM359),$E359,CY$28)&lt;=INDEX(INDIRECT(CM359),$E359,$F359)),0,(INDEX(INDIRECT(CM359),$E359,$F359)-INDEX(INDIRECT(CM359),$E359,CY$28))*(10-INDEX(INDIRECT("times"&amp;CK$2),$F359,CY$28))/10)</f>
        <v>0</v>
      </c>
      <c r="CZ359" s="47">
        <f ca="1">IF(OR(INDEX(INDIRECT("times"&amp;CK$2),$F359,CZ$28)&gt;10,INDEX(INDIRECT(CM359),$E359,CZ$28)&lt;=INDEX(INDIRECT(CM359),$E359,$F359)),0,(INDEX(INDIRECT(CM359),$E359,$F359)-INDEX(INDIRECT(CM359),$E359,CZ$28))*(10-INDEX(INDIRECT("times"&amp;CK$2),$F359,CZ$28))/10)</f>
        <v>0</v>
      </c>
      <c r="DA359" s="47">
        <f ca="1">IF(OR(INDEX(INDIRECT("times"&amp;CK$2),$F359,DA$28)&gt;10,INDEX(INDIRECT(CM359),$E359,DA$28)&lt;=INDEX(INDIRECT(CM359),$E359,$F359)),0,(INDEX(INDIRECT(CM359),$E359,$F359)-INDEX(INDIRECT(CM359),$E359,DA$28))*(10-INDEX(INDIRECT("times"&amp;CK$2),$F359,DA$28))/10)</f>
        <v>0</v>
      </c>
      <c r="DB359" s="47">
        <f ca="1">IF(OR(INDEX(INDIRECT("times"&amp;CK$2),$F359,DB$28)&gt;10,INDEX(INDIRECT(CM359),$E359,DB$28)&lt;=INDEX(INDIRECT(CM359),$E359,$F359)),0,(INDEX(INDIRECT(CM359),$E359,$F359)-INDEX(INDIRECT(CM359),$E359,DB$28))*(10-INDEX(INDIRECT("times"&amp;CK$2),$F359,DB$28))/10)</f>
        <v>0</v>
      </c>
      <c r="DC359" s="47">
        <f ca="1">IF(OR(INDEX(INDIRECT("times"&amp;CK$2),$F359,DC$28)&gt;10,INDEX(INDIRECT(CM359),$E359,DC$28)&lt;=INDEX(INDIRECT(CM359),$E359,$F359)),0,(INDEX(INDIRECT(CM359),$E359,$F359)-INDEX(INDIRECT(CM359),$E359,DC$28))*(10-INDEX(INDIRECT("times"&amp;CK$2),$F359,DC$28))/10)</f>
        <v>0</v>
      </c>
      <c r="DD359" s="47">
        <f ca="1">IF(OR(INDEX(INDIRECT("times"&amp;CK$2),$F359,DD$28)&gt;10,INDEX(INDIRECT(CM359),$E359,DD$28)&lt;=INDEX(INDIRECT(CM359),$E359,$F359)),0,(INDEX(INDIRECT(CM359),$E359,$F359)-INDEX(INDIRECT(CM359),$E359,DD$28))*(10-INDEX(INDIRECT("times"&amp;CK$2),$F359,DD$28))/10)</f>
        <v>0</v>
      </c>
      <c r="DE359" s="47">
        <f ca="1">IF(OR(INDEX(INDIRECT("times"&amp;CK$2),$F359,DE$28)&gt;10,INDEX(INDIRECT(CM359),$E359,DE$28)&lt;=INDEX(INDIRECT(CM359),$E359,$F359)),0,(INDEX(INDIRECT(CM359),$E359,$F359)-INDEX(INDIRECT(CM359),$E359,DE$28))*(10-INDEX(INDIRECT("times"&amp;CK$2),$F359,DE$28))/10)</f>
        <v>0</v>
      </c>
      <c r="DF359" s="47">
        <f ca="1">IF(OR(INDEX(INDIRECT("times"&amp;CK$2),$F359,DF$28)&gt;10,INDEX(INDIRECT(CM359),$E359,DF$28)&lt;=INDEX(INDIRECT(CM359),$E359,$F359)),0,(INDEX(INDIRECT(CM359),$E359,$F359)-INDEX(INDIRECT(CM359),$E359,DF$28))*(10-INDEX(INDIRECT("times"&amp;CK$2),$F359,DF$28))/10)</f>
        <v>0</v>
      </c>
      <c r="DG359" s="47">
        <f ca="1">IF(OR(INDEX(INDIRECT("times"&amp;CK$2),$F359,DG$28)&gt;10,INDEX(INDIRECT(CM359),$E359,DG$28)&lt;=INDEX(INDIRECT(CM359),$E359,$F359)),0,(INDEX(INDIRECT(CM359),$E359,$F359)-INDEX(INDIRECT(CM359),$E359,DG$28))*(10-INDEX(INDIRECT("times"&amp;CK$2),$F359,DG$28))/10)</f>
        <v>0</v>
      </c>
      <c r="DH359" s="47">
        <f ca="1">IF(OR(INDEX(INDIRECT("times"&amp;CK$2),$F359,DH$28)&gt;10,INDEX(INDIRECT(CM359),$E359,DH$28)&lt;=INDEX(INDIRECT(CM359),$E359,$F359)),0,(INDEX(INDIRECT(CM359),$E359,$F359)-INDEX(INDIRECT(CM359),$E359,DH$28))*(10-INDEX(INDIRECT("times"&amp;CK$2),$F359,DH$28))/10)</f>
        <v>0</v>
      </c>
      <c r="DI359" s="47">
        <f ca="1">IF(OR(INDEX(INDIRECT("times"&amp;CK$2),$F359,DI$28)&gt;10,INDEX(INDIRECT(CM359),$E359,DI$28)&lt;=INDEX(INDIRECT(CM359),$E359,$F359)),0,(INDEX(INDIRECT(CM359),$E359,$F359)-INDEX(INDIRECT(CM359),$E359,DI$28))*(10-INDEX(INDIRECT("times"&amp;CK$2),$F359,DI$28))/10)</f>
        <v>0</v>
      </c>
      <c r="DJ359" s="48">
        <f ca="1">IF(OR(INDEX(INDIRECT("times"&amp;CK$2),$F359,DJ$28)&gt;10,INDEX(INDIRECT(CM359),$E359,DJ$28)&lt;=INDEX(INDIRECT(CM359),$E359,$F359)),0,(INDEX(INDIRECT(CM359),$E359,$F359)-INDEX(INDIRECT(CM359),$E359,DJ$28))*(10-INDEX(INDIRECT("times"&amp;CK$2),$F359,DJ$28))/10)</f>
        <v>0</v>
      </c>
      <c r="DK359" s="201">
        <v>2</v>
      </c>
      <c r="DM359" s="18" t="s">
        <v>190</v>
      </c>
      <c r="DN359" s="122">
        <f>DM341</f>
        <v>3</v>
      </c>
      <c r="DO359" s="122" t="str">
        <f>DM342</f>
        <v>shop3564</v>
      </c>
      <c r="DP359" s="210" t="str">
        <f t="shared" si="1802"/>
        <v>core3_shop3564</v>
      </c>
      <c r="DQ359" s="122">
        <v>1</v>
      </c>
      <c r="DR359" s="33">
        <v>2</v>
      </c>
      <c r="DS359" s="46">
        <f ca="1">IF(OR(INDEX(INDIRECT("times"&amp;DN$2),$F359,DS$28)&gt;10,INDEX(INDIRECT(DP359),$E359,DS$28)&lt;=INDEX(INDIRECT(DP359),$E359,$F359)),0,(INDEX(INDIRECT(DP359),$E359,$F359)-INDEX(INDIRECT(DP359),$E359,DS$28))*(10-INDEX(INDIRECT("times"&amp;DN$2),$F359,DS$28))/10)</f>
        <v>0</v>
      </c>
      <c r="DT359" s="47">
        <f ca="1">IF(OR(INDEX(INDIRECT("times"&amp;DN$2),$F359,DT$28)&gt;10,INDEX(INDIRECT(DP359),$E359,DT$28)&lt;=INDEX(INDIRECT(DP359),$E359,$F359)),0,(INDEX(INDIRECT(DP359),$E359,$F359)-INDEX(INDIRECT(DP359),$E359,DT$28))*(10-INDEX(INDIRECT("times"&amp;DN$2),$F359,DT$28))/10)</f>
        <v>0</v>
      </c>
      <c r="DU359" s="47">
        <f ca="1">IF(OR(INDEX(INDIRECT("times"&amp;DN$2),$F359,DU$28)&gt;10,INDEX(INDIRECT(DP359),$E359,DU$28)&lt;=INDEX(INDIRECT(DP359),$E359,$F359)),0,(INDEX(INDIRECT(DP359),$E359,$F359)-INDEX(INDIRECT(DP359),$E359,DU$28))*(10-INDEX(INDIRECT("times"&amp;DN$2),$F359,DU$28))/10)</f>
        <v>0</v>
      </c>
      <c r="DV359" s="47">
        <f ca="1">IF(OR(INDEX(INDIRECT("times"&amp;DN$2),$F359,DV$28)&gt;10,INDEX(INDIRECT(DP359),$E359,DV$28)&lt;=INDEX(INDIRECT(DP359),$E359,$F359)),0,(INDEX(INDIRECT(DP359),$E359,$F359)-INDEX(INDIRECT(DP359),$E359,DV$28))*(10-INDEX(INDIRECT("times"&amp;DN$2),$F359,DV$28))/10)</f>
        <v>0</v>
      </c>
      <c r="DW359" s="47">
        <f ca="1">IF(OR(INDEX(INDIRECT("times"&amp;DN$2),$F359,DW$28)&gt;10,INDEX(INDIRECT(DP359),$E359,DW$28)&lt;=INDEX(INDIRECT(DP359),$E359,$F359)),0,(INDEX(INDIRECT(DP359),$E359,$F359)-INDEX(INDIRECT(DP359),$E359,DW$28))*(10-INDEX(INDIRECT("times"&amp;DN$2),$F359,DW$28))/10)</f>
        <v>0</v>
      </c>
      <c r="DX359" s="47">
        <f ca="1">IF(OR(INDEX(INDIRECT("times"&amp;DN$2),$F359,DX$28)&gt;10,INDEX(INDIRECT(DP359),$E359,DX$28)&lt;=INDEX(INDIRECT(DP359),$E359,$F359)),0,(INDEX(INDIRECT(DP359),$E359,$F359)-INDEX(INDIRECT(DP359),$E359,DX$28))*(10-INDEX(INDIRECT("times"&amp;DN$2),$F359,DX$28))/10)</f>
        <v>0</v>
      </c>
      <c r="DY359" s="47">
        <f ca="1">IF(OR(INDEX(INDIRECT("times"&amp;DN$2),$F359,DY$28)&gt;10,INDEX(INDIRECT(DP359),$E359,DY$28)&lt;=INDEX(INDIRECT(DP359),$E359,$F359)),0,(INDEX(INDIRECT(DP359),$E359,$F359)-INDEX(INDIRECT(DP359),$E359,DY$28))*(10-INDEX(INDIRECT("times"&amp;DN$2),$F359,DY$28))/10)</f>
        <v>0</v>
      </c>
      <c r="DZ359" s="47">
        <f ca="1">IF(OR(INDEX(INDIRECT("times"&amp;DN$2),$F359,DZ$28)&gt;10,INDEX(INDIRECT(DP359),$E359,DZ$28)&lt;=INDEX(INDIRECT(DP359),$E359,$F359)),0,(INDEX(INDIRECT(DP359),$E359,$F359)-INDEX(INDIRECT(DP359),$E359,DZ$28))*(10-INDEX(INDIRECT("times"&amp;DN$2),$F359,DZ$28))/10)</f>
        <v>0</v>
      </c>
      <c r="EA359" s="47">
        <f ca="1">IF(OR(INDEX(INDIRECT("times"&amp;DN$2),$F359,EA$28)&gt;10,INDEX(INDIRECT(DP359),$E359,EA$28)&lt;=INDEX(INDIRECT(DP359),$E359,$F359)),0,(INDEX(INDIRECT(DP359),$E359,$F359)-INDEX(INDIRECT(DP359),$E359,EA$28))*(10-INDEX(INDIRECT("times"&amp;DN$2),$F359,EA$28))/10)</f>
        <v>0</v>
      </c>
      <c r="EB359" s="47">
        <f ca="1">IF(OR(INDEX(INDIRECT("times"&amp;DN$2),$F359,EB$28)&gt;10,INDEX(INDIRECT(DP359),$E359,EB$28)&lt;=INDEX(INDIRECT(DP359),$E359,$F359)),0,(INDEX(INDIRECT(DP359),$E359,$F359)-INDEX(INDIRECT(DP359),$E359,EB$28))*(10-INDEX(INDIRECT("times"&amp;DN$2),$F359,EB$28))/10)</f>
        <v>0</v>
      </c>
      <c r="EC359" s="47">
        <f ca="1">IF(OR(INDEX(INDIRECT("times"&amp;DN$2),$F359,EC$28)&gt;10,INDEX(INDIRECT(DP359),$E359,EC$28)&lt;=INDEX(INDIRECT(DP359),$E359,$F359)),0,(INDEX(INDIRECT(DP359),$E359,$F359)-INDEX(INDIRECT(DP359),$E359,EC$28))*(10-INDEX(INDIRECT("times"&amp;DN$2),$F359,EC$28))/10)</f>
        <v>0</v>
      </c>
      <c r="ED359" s="47">
        <f ca="1">IF(OR(INDEX(INDIRECT("times"&amp;DN$2),$F359,ED$28)&gt;10,INDEX(INDIRECT(DP359),$E359,ED$28)&lt;=INDEX(INDIRECT(DP359),$E359,$F359)),0,(INDEX(INDIRECT(DP359),$E359,$F359)-INDEX(INDIRECT(DP359),$E359,ED$28))*(10-INDEX(INDIRECT("times"&amp;DN$2),$F359,ED$28))/10)</f>
        <v>0</v>
      </c>
      <c r="EE359" s="47">
        <f ca="1">IF(OR(INDEX(INDIRECT("times"&amp;DN$2),$F359,EE$28)&gt;10,INDEX(INDIRECT(DP359),$E359,EE$28)&lt;=INDEX(INDIRECT(DP359),$E359,$F359)),0,(INDEX(INDIRECT(DP359),$E359,$F359)-INDEX(INDIRECT(DP359),$E359,EE$28))*(10-INDEX(INDIRECT("times"&amp;DN$2),$F359,EE$28))/10)</f>
        <v>0</v>
      </c>
      <c r="EF359" s="47">
        <f ca="1">IF(OR(INDEX(INDIRECT("times"&amp;DN$2),$F359,EF$28)&gt;10,INDEX(INDIRECT(DP359),$E359,EF$28)&lt;=INDEX(INDIRECT(DP359),$E359,$F359)),0,(INDEX(INDIRECT(DP359),$E359,$F359)-INDEX(INDIRECT(DP359),$E359,EF$28))*(10-INDEX(INDIRECT("times"&amp;DN$2),$F359,EF$28))/10)</f>
        <v>0</v>
      </c>
      <c r="EG359" s="47">
        <f ca="1">IF(OR(INDEX(INDIRECT("times"&amp;DN$2),$F359,EG$28)&gt;10,INDEX(INDIRECT(DP359),$E359,EG$28)&lt;=INDEX(INDIRECT(DP359),$E359,$F359)),0,(INDEX(INDIRECT(DP359),$E359,$F359)-INDEX(INDIRECT(DP359),$E359,EG$28))*(10-INDEX(INDIRECT("times"&amp;DN$2),$F359,EG$28))/10)</f>
        <v>0</v>
      </c>
      <c r="EH359" s="47">
        <f ca="1">IF(OR(INDEX(INDIRECT("times"&amp;DN$2),$F359,EH$28)&gt;10,INDEX(INDIRECT(DP359),$E359,EH$28)&lt;=INDEX(INDIRECT(DP359),$E359,$F359)),0,(INDEX(INDIRECT(DP359),$E359,$F359)-INDEX(INDIRECT(DP359),$E359,EH$28))*(10-INDEX(INDIRECT("times"&amp;DN$2),$F359,EH$28))/10)</f>
        <v>0</v>
      </c>
      <c r="EI359" s="47">
        <f ca="1">IF(OR(INDEX(INDIRECT("times"&amp;DN$2),$F359,EI$28)&gt;10,INDEX(INDIRECT(DP359),$E359,EI$28)&lt;=INDEX(INDIRECT(DP359),$E359,$F359)),0,(INDEX(INDIRECT(DP359),$E359,$F359)-INDEX(INDIRECT(DP359),$E359,EI$28))*(10-INDEX(INDIRECT("times"&amp;DN$2),$F359,EI$28))/10)</f>
        <v>0</v>
      </c>
      <c r="EJ359" s="47">
        <f ca="1">IF(OR(INDEX(INDIRECT("times"&amp;DN$2),$F359,EJ$28)&gt;10,INDEX(INDIRECT(DP359),$E359,EJ$28)&lt;=INDEX(INDIRECT(DP359),$E359,$F359)),0,(INDEX(INDIRECT(DP359),$E359,$F359)-INDEX(INDIRECT(DP359),$E359,EJ$28))*(10-INDEX(INDIRECT("times"&amp;DN$2),$F359,EJ$28))/10)</f>
        <v>0</v>
      </c>
      <c r="EK359" s="47">
        <f ca="1">IF(OR(INDEX(INDIRECT("times"&amp;DN$2),$F359,EK$28)&gt;10,INDEX(INDIRECT(DP359),$E359,EK$28)&lt;=INDEX(INDIRECT(DP359),$E359,$F359)),0,(INDEX(INDIRECT(DP359),$E359,$F359)-INDEX(INDIRECT(DP359),$E359,EK$28))*(10-INDEX(INDIRECT("times"&amp;DN$2),$F359,EK$28))/10)</f>
        <v>0</v>
      </c>
      <c r="EL359" s="47">
        <f ca="1">IF(OR(INDEX(INDIRECT("times"&amp;DN$2),$F359,EL$28)&gt;10,INDEX(INDIRECT(DP359),$E359,EL$28)&lt;=INDEX(INDIRECT(DP359),$E359,$F359)),0,(INDEX(INDIRECT(DP359),$E359,$F359)-INDEX(INDIRECT(DP359),$E359,EL$28))*(10-INDEX(INDIRECT("times"&amp;DN$2),$F359,EL$28))/10)</f>
        <v>0</v>
      </c>
      <c r="EM359" s="48">
        <f ca="1">IF(OR(INDEX(INDIRECT("times"&amp;DN$2),$F359,EM$28)&gt;10,INDEX(INDIRECT(DP359),$E359,EM$28)&lt;=INDEX(INDIRECT(DP359),$E359,$F359)),0,(INDEX(INDIRECT(DP359),$E359,$F359)-INDEX(INDIRECT(DP359),$E359,EM$28))*(10-INDEX(INDIRECT("times"&amp;DN$2),$F359,EM$28))/10)</f>
        <v>0</v>
      </c>
      <c r="EN359" s="201">
        <v>2</v>
      </c>
      <c r="EP359" s="18" t="s">
        <v>190</v>
      </c>
      <c r="EQ359" s="122">
        <f>EP341</f>
        <v>3</v>
      </c>
      <c r="ER359" s="122" t="str">
        <f>EP342</f>
        <v>lei3564</v>
      </c>
      <c r="ES359" s="210" t="str">
        <f t="shared" si="1803"/>
        <v>core3_lei3564</v>
      </c>
      <c r="ET359" s="122">
        <v>1</v>
      </c>
      <c r="EU359" s="33">
        <v>2</v>
      </c>
      <c r="EV359" s="46">
        <f ca="1">IF(OR(INDEX(INDIRECT("times"&amp;EQ$2),$F359,EV$28)&gt;10,INDEX(INDIRECT(ES359),$E359,EV$28)&lt;=INDEX(INDIRECT(ES359),$E359,$F359)),0,(INDEX(INDIRECT(ES359),$E359,$F359)-INDEX(INDIRECT(ES359),$E359,EV$28))*(10-INDEX(INDIRECT("times"&amp;EQ$2),$F359,EV$28))/10)</f>
        <v>0</v>
      </c>
      <c r="EW359" s="47">
        <f ca="1">IF(OR(INDEX(INDIRECT("times"&amp;EQ$2),$F359,EW$28)&gt;10,INDEX(INDIRECT(ES359),$E359,EW$28)&lt;=INDEX(INDIRECT(ES359),$E359,$F359)),0,(INDEX(INDIRECT(ES359),$E359,$F359)-INDEX(INDIRECT(ES359),$E359,EW$28))*(10-INDEX(INDIRECT("times"&amp;EQ$2),$F359,EW$28))/10)</f>
        <v>0</v>
      </c>
      <c r="EX359" s="47">
        <f ca="1">IF(OR(INDEX(INDIRECT("times"&amp;EQ$2),$F359,EX$28)&gt;10,INDEX(INDIRECT(ES359),$E359,EX$28)&lt;=INDEX(INDIRECT(ES359),$E359,$F359)),0,(INDEX(INDIRECT(ES359),$E359,$F359)-INDEX(INDIRECT(ES359),$E359,EX$28))*(10-INDEX(INDIRECT("times"&amp;EQ$2),$F359,EX$28))/10)</f>
        <v>0</v>
      </c>
      <c r="EY359" s="47">
        <f ca="1">IF(OR(INDEX(INDIRECT("times"&amp;EQ$2),$F359,EY$28)&gt;10,INDEX(INDIRECT(ES359),$E359,EY$28)&lt;=INDEX(INDIRECT(ES359),$E359,$F359)),0,(INDEX(INDIRECT(ES359),$E359,$F359)-INDEX(INDIRECT(ES359),$E359,EY$28))*(10-INDEX(INDIRECT("times"&amp;EQ$2),$F359,EY$28))/10)</f>
        <v>0</v>
      </c>
      <c r="EZ359" s="47">
        <f ca="1">IF(OR(INDEX(INDIRECT("times"&amp;EQ$2),$F359,EZ$28)&gt;10,INDEX(INDIRECT(ES359),$E359,EZ$28)&lt;=INDEX(INDIRECT(ES359),$E359,$F359)),0,(INDEX(INDIRECT(ES359),$E359,$F359)-INDEX(INDIRECT(ES359),$E359,EZ$28))*(10-INDEX(INDIRECT("times"&amp;EQ$2),$F359,EZ$28))/10)</f>
        <v>0</v>
      </c>
      <c r="FA359" s="47">
        <f ca="1">IF(OR(INDEX(INDIRECT("times"&amp;EQ$2),$F359,FA$28)&gt;10,INDEX(INDIRECT(ES359),$E359,FA$28)&lt;=INDEX(INDIRECT(ES359),$E359,$F359)),0,(INDEX(INDIRECT(ES359),$E359,$F359)-INDEX(INDIRECT(ES359),$E359,FA$28))*(10-INDEX(INDIRECT("times"&amp;EQ$2),$F359,FA$28))/10)</f>
        <v>0</v>
      </c>
      <c r="FB359" s="47">
        <f ca="1">IF(OR(INDEX(INDIRECT("times"&amp;EQ$2),$F359,FB$28)&gt;10,INDEX(INDIRECT(ES359),$E359,FB$28)&lt;=INDEX(INDIRECT(ES359),$E359,$F359)),0,(INDEX(INDIRECT(ES359),$E359,$F359)-INDEX(INDIRECT(ES359),$E359,FB$28))*(10-INDEX(INDIRECT("times"&amp;EQ$2),$F359,FB$28))/10)</f>
        <v>0</v>
      </c>
      <c r="FC359" s="47">
        <f ca="1">IF(OR(INDEX(INDIRECT("times"&amp;EQ$2),$F359,FC$28)&gt;10,INDEX(INDIRECT(ES359),$E359,FC$28)&lt;=INDEX(INDIRECT(ES359),$E359,$F359)),0,(INDEX(INDIRECT(ES359),$E359,$F359)-INDEX(INDIRECT(ES359),$E359,FC$28))*(10-INDEX(INDIRECT("times"&amp;EQ$2),$F359,FC$28))/10)</f>
        <v>0</v>
      </c>
      <c r="FD359" s="47">
        <f ca="1">IF(OR(INDEX(INDIRECT("times"&amp;EQ$2),$F359,FD$28)&gt;10,INDEX(INDIRECT(ES359),$E359,FD$28)&lt;=INDEX(INDIRECT(ES359),$E359,$F359)),0,(INDEX(INDIRECT(ES359),$E359,$F359)-INDEX(INDIRECT(ES359),$E359,FD$28))*(10-INDEX(INDIRECT("times"&amp;EQ$2),$F359,FD$28))/10)</f>
        <v>0</v>
      </c>
      <c r="FE359" s="47">
        <f ca="1">IF(OR(INDEX(INDIRECT("times"&amp;EQ$2),$F359,FE$28)&gt;10,INDEX(INDIRECT(ES359),$E359,FE$28)&lt;=INDEX(INDIRECT(ES359),$E359,$F359)),0,(INDEX(INDIRECT(ES359),$E359,$F359)-INDEX(INDIRECT(ES359),$E359,FE$28))*(10-INDEX(INDIRECT("times"&amp;EQ$2),$F359,FE$28))/10)</f>
        <v>0</v>
      </c>
      <c r="FF359" s="47">
        <f ca="1">IF(OR(INDEX(INDIRECT("times"&amp;EQ$2),$F359,FF$28)&gt;10,INDEX(INDIRECT(ES359),$E359,FF$28)&lt;=INDEX(INDIRECT(ES359),$E359,$F359)),0,(INDEX(INDIRECT(ES359),$E359,$F359)-INDEX(INDIRECT(ES359),$E359,FF$28))*(10-INDEX(INDIRECT("times"&amp;EQ$2),$F359,FF$28))/10)</f>
        <v>0</v>
      </c>
      <c r="FG359" s="47">
        <f ca="1">IF(OR(INDEX(INDIRECT("times"&amp;EQ$2),$F359,FG$28)&gt;10,INDEX(INDIRECT(ES359),$E359,FG$28)&lt;=INDEX(INDIRECT(ES359),$E359,$F359)),0,(INDEX(INDIRECT(ES359),$E359,$F359)-INDEX(INDIRECT(ES359),$E359,FG$28))*(10-INDEX(INDIRECT("times"&amp;EQ$2),$F359,FG$28))/10)</f>
        <v>0</v>
      </c>
      <c r="FH359" s="47">
        <f ca="1">IF(OR(INDEX(INDIRECT("times"&amp;EQ$2),$F359,FH$28)&gt;10,INDEX(INDIRECT(ES359),$E359,FH$28)&lt;=INDEX(INDIRECT(ES359),$E359,$F359)),0,(INDEX(INDIRECT(ES359),$E359,$F359)-INDEX(INDIRECT(ES359),$E359,FH$28))*(10-INDEX(INDIRECT("times"&amp;EQ$2),$F359,FH$28))/10)</f>
        <v>0</v>
      </c>
      <c r="FI359" s="47">
        <f ca="1">IF(OR(INDEX(INDIRECT("times"&amp;EQ$2),$F359,FI$28)&gt;10,INDEX(INDIRECT(ES359),$E359,FI$28)&lt;=INDEX(INDIRECT(ES359),$E359,$F359)),0,(INDEX(INDIRECT(ES359),$E359,$F359)-INDEX(INDIRECT(ES359),$E359,FI$28))*(10-INDEX(INDIRECT("times"&amp;EQ$2),$F359,FI$28))/10)</f>
        <v>0</v>
      </c>
      <c r="FJ359" s="47">
        <f ca="1">IF(OR(INDEX(INDIRECT("times"&amp;EQ$2),$F359,FJ$28)&gt;10,INDEX(INDIRECT(ES359),$E359,FJ$28)&lt;=INDEX(INDIRECT(ES359),$E359,$F359)),0,(INDEX(INDIRECT(ES359),$E359,$F359)-INDEX(INDIRECT(ES359),$E359,FJ$28))*(10-INDEX(INDIRECT("times"&amp;EQ$2),$F359,FJ$28))/10)</f>
        <v>0</v>
      </c>
      <c r="FK359" s="47">
        <f ca="1">IF(OR(INDEX(INDIRECT("times"&amp;EQ$2),$F359,FK$28)&gt;10,INDEX(INDIRECT(ES359),$E359,FK$28)&lt;=INDEX(INDIRECT(ES359),$E359,$F359)),0,(INDEX(INDIRECT(ES359),$E359,$F359)-INDEX(INDIRECT(ES359),$E359,FK$28))*(10-INDEX(INDIRECT("times"&amp;EQ$2),$F359,FK$28))/10)</f>
        <v>0</v>
      </c>
      <c r="FL359" s="47">
        <f ca="1">IF(OR(INDEX(INDIRECT("times"&amp;EQ$2),$F359,FL$28)&gt;10,INDEX(INDIRECT(ES359),$E359,FL$28)&lt;=INDEX(INDIRECT(ES359),$E359,$F359)),0,(INDEX(INDIRECT(ES359),$E359,$F359)-INDEX(INDIRECT(ES359),$E359,FL$28))*(10-INDEX(INDIRECT("times"&amp;EQ$2),$F359,FL$28))/10)</f>
        <v>0</v>
      </c>
      <c r="FM359" s="47">
        <f ca="1">IF(OR(INDEX(INDIRECT("times"&amp;EQ$2),$F359,FM$28)&gt;10,INDEX(INDIRECT(ES359),$E359,FM$28)&lt;=INDEX(INDIRECT(ES359),$E359,$F359)),0,(INDEX(INDIRECT(ES359),$E359,$F359)-INDEX(INDIRECT(ES359),$E359,FM$28))*(10-INDEX(INDIRECT("times"&amp;EQ$2),$F359,FM$28))/10)</f>
        <v>0</v>
      </c>
      <c r="FN359" s="47">
        <f ca="1">IF(OR(INDEX(INDIRECT("times"&amp;EQ$2),$F359,FN$28)&gt;10,INDEX(INDIRECT(ES359),$E359,FN$28)&lt;=INDEX(INDIRECT(ES359),$E359,$F359)),0,(INDEX(INDIRECT(ES359),$E359,$F359)-INDEX(INDIRECT(ES359),$E359,FN$28))*(10-INDEX(INDIRECT("times"&amp;EQ$2),$F359,FN$28))/10)</f>
        <v>0</v>
      </c>
      <c r="FO359" s="47">
        <f ca="1">IF(OR(INDEX(INDIRECT("times"&amp;EQ$2),$F359,FO$28)&gt;10,INDEX(INDIRECT(ES359),$E359,FO$28)&lt;=INDEX(INDIRECT(ES359),$E359,$F359)),0,(INDEX(INDIRECT(ES359),$E359,$F359)-INDEX(INDIRECT(ES359),$E359,FO$28))*(10-INDEX(INDIRECT("times"&amp;EQ$2),$F359,FO$28))/10)</f>
        <v>0</v>
      </c>
      <c r="FP359" s="48">
        <f ca="1">IF(OR(INDEX(INDIRECT("times"&amp;EQ$2),$F359,FP$28)&gt;10,INDEX(INDIRECT(ES359),$E359,FP$28)&lt;=INDEX(INDIRECT(ES359),$E359,$F359)),0,(INDEX(INDIRECT(ES359),$E359,$F359)-INDEX(INDIRECT(ES359),$E359,FP$28))*(10-INDEX(INDIRECT("times"&amp;EQ$2),$F359,FP$28))/10)</f>
        <v>0</v>
      </c>
      <c r="FQ359" s="201">
        <v>2</v>
      </c>
      <c r="FS359" s="18" t="s">
        <v>190</v>
      </c>
      <c r="FT359" s="122">
        <f>FS341</f>
        <v>3</v>
      </c>
      <c r="FU359" s="122" t="str">
        <f>FS342</f>
        <v>shop65</v>
      </c>
      <c r="FV359" s="210" t="str">
        <f t="shared" si="1804"/>
        <v>core3_shop65</v>
      </c>
      <c r="FW359" s="122">
        <v>1</v>
      </c>
      <c r="FX359" s="33">
        <v>2</v>
      </c>
      <c r="FY359" s="46">
        <f ca="1">IF(OR(INDEX(INDIRECT("times"&amp;FT$2),$F359,FY$28)&gt;10,INDEX(INDIRECT(FV359),$E359,FY$28)&lt;=INDEX(INDIRECT(FV359),$E359,$F359)),0,(INDEX(INDIRECT(FV359),$E359,$F359)-INDEX(INDIRECT(FV359),$E359,FY$28))*(10-INDEX(INDIRECT("times"&amp;FT$2),$F359,FY$28))/10)</f>
        <v>0</v>
      </c>
      <c r="FZ359" s="47">
        <f ca="1">IF(OR(INDEX(INDIRECT("times"&amp;FT$2),$F359,FZ$28)&gt;10,INDEX(INDIRECT(FV359),$E359,FZ$28)&lt;=INDEX(INDIRECT(FV359),$E359,$F359)),0,(INDEX(INDIRECT(FV359),$E359,$F359)-INDEX(INDIRECT(FV359),$E359,FZ$28))*(10-INDEX(INDIRECT("times"&amp;FT$2),$F359,FZ$28))/10)</f>
        <v>0</v>
      </c>
      <c r="GA359" s="47">
        <f ca="1">IF(OR(INDEX(INDIRECT("times"&amp;FT$2),$F359,GA$28)&gt;10,INDEX(INDIRECT(FV359),$E359,GA$28)&lt;=INDEX(INDIRECT(FV359),$E359,$F359)),0,(INDEX(INDIRECT(FV359),$E359,$F359)-INDEX(INDIRECT(FV359),$E359,GA$28))*(10-INDEX(INDIRECT("times"&amp;FT$2),$F359,GA$28))/10)</f>
        <v>0</v>
      </c>
      <c r="GB359" s="47">
        <f ca="1">IF(OR(INDEX(INDIRECT("times"&amp;FT$2),$F359,GB$28)&gt;10,INDEX(INDIRECT(FV359),$E359,GB$28)&lt;=INDEX(INDIRECT(FV359),$E359,$F359)),0,(INDEX(INDIRECT(FV359),$E359,$F359)-INDEX(INDIRECT(FV359),$E359,GB$28))*(10-INDEX(INDIRECT("times"&amp;FT$2),$F359,GB$28))/10)</f>
        <v>0</v>
      </c>
      <c r="GC359" s="47">
        <f ca="1">IF(OR(INDEX(INDIRECT("times"&amp;FT$2),$F359,GC$28)&gt;10,INDEX(INDIRECT(FV359),$E359,GC$28)&lt;=INDEX(INDIRECT(FV359),$E359,$F359)),0,(INDEX(INDIRECT(FV359),$E359,$F359)-INDEX(INDIRECT(FV359),$E359,GC$28))*(10-INDEX(INDIRECT("times"&amp;FT$2),$F359,GC$28))/10)</f>
        <v>0</v>
      </c>
      <c r="GD359" s="47">
        <f ca="1">IF(OR(INDEX(INDIRECT("times"&amp;FT$2),$F359,GD$28)&gt;10,INDEX(INDIRECT(FV359),$E359,GD$28)&lt;=INDEX(INDIRECT(FV359),$E359,$F359)),0,(INDEX(INDIRECT(FV359),$E359,$F359)-INDEX(INDIRECT(FV359),$E359,GD$28))*(10-INDEX(INDIRECT("times"&amp;FT$2),$F359,GD$28))/10)</f>
        <v>0</v>
      </c>
      <c r="GE359" s="47">
        <f ca="1">IF(OR(INDEX(INDIRECT("times"&amp;FT$2),$F359,GE$28)&gt;10,INDEX(INDIRECT(FV359),$E359,GE$28)&lt;=INDEX(INDIRECT(FV359),$E359,$F359)),0,(INDEX(INDIRECT(FV359),$E359,$F359)-INDEX(INDIRECT(FV359),$E359,GE$28))*(10-INDEX(INDIRECT("times"&amp;FT$2),$F359,GE$28))/10)</f>
        <v>0</v>
      </c>
      <c r="GF359" s="47">
        <f ca="1">IF(OR(INDEX(INDIRECT("times"&amp;FT$2),$F359,GF$28)&gt;10,INDEX(INDIRECT(FV359),$E359,GF$28)&lt;=INDEX(INDIRECT(FV359),$E359,$F359)),0,(INDEX(INDIRECT(FV359),$E359,$F359)-INDEX(INDIRECT(FV359),$E359,GF$28))*(10-INDEX(INDIRECT("times"&amp;FT$2),$F359,GF$28))/10)</f>
        <v>0</v>
      </c>
      <c r="GG359" s="47">
        <f ca="1">IF(OR(INDEX(INDIRECT("times"&amp;FT$2),$F359,GG$28)&gt;10,INDEX(INDIRECT(FV359),$E359,GG$28)&lt;=INDEX(INDIRECT(FV359),$E359,$F359)),0,(INDEX(INDIRECT(FV359),$E359,$F359)-INDEX(INDIRECT(FV359),$E359,GG$28))*(10-INDEX(INDIRECT("times"&amp;FT$2),$F359,GG$28))/10)</f>
        <v>0</v>
      </c>
      <c r="GH359" s="47">
        <f ca="1">IF(OR(INDEX(INDIRECT("times"&amp;FT$2),$F359,GH$28)&gt;10,INDEX(INDIRECT(FV359),$E359,GH$28)&lt;=INDEX(INDIRECT(FV359),$E359,$F359)),0,(INDEX(INDIRECT(FV359),$E359,$F359)-INDEX(INDIRECT(FV359),$E359,GH$28))*(10-INDEX(INDIRECT("times"&amp;FT$2),$F359,GH$28))/10)</f>
        <v>0</v>
      </c>
      <c r="GI359" s="47">
        <f ca="1">IF(OR(INDEX(INDIRECT("times"&amp;FT$2),$F359,GI$28)&gt;10,INDEX(INDIRECT(FV359),$E359,GI$28)&lt;=INDEX(INDIRECT(FV359),$E359,$F359)),0,(INDEX(INDIRECT(FV359),$E359,$F359)-INDEX(INDIRECT(FV359),$E359,GI$28))*(10-INDEX(INDIRECT("times"&amp;FT$2),$F359,GI$28))/10)</f>
        <v>0</v>
      </c>
      <c r="GJ359" s="47">
        <f ca="1">IF(OR(INDEX(INDIRECT("times"&amp;FT$2),$F359,GJ$28)&gt;10,INDEX(INDIRECT(FV359),$E359,GJ$28)&lt;=INDEX(INDIRECT(FV359),$E359,$F359)),0,(INDEX(INDIRECT(FV359),$E359,$F359)-INDEX(INDIRECT(FV359),$E359,GJ$28))*(10-INDEX(INDIRECT("times"&amp;FT$2),$F359,GJ$28))/10)</f>
        <v>0</v>
      </c>
      <c r="GK359" s="47">
        <f ca="1">IF(OR(INDEX(INDIRECT("times"&amp;FT$2),$F359,GK$28)&gt;10,INDEX(INDIRECT(FV359),$E359,GK$28)&lt;=INDEX(INDIRECT(FV359),$E359,$F359)),0,(INDEX(INDIRECT(FV359),$E359,$F359)-INDEX(INDIRECT(FV359),$E359,GK$28))*(10-INDEX(INDIRECT("times"&amp;FT$2),$F359,GK$28))/10)</f>
        <v>0</v>
      </c>
      <c r="GL359" s="47">
        <f ca="1">IF(OR(INDEX(INDIRECT("times"&amp;FT$2),$F359,GL$28)&gt;10,INDEX(INDIRECT(FV359),$E359,GL$28)&lt;=INDEX(INDIRECT(FV359),$E359,$F359)),0,(INDEX(INDIRECT(FV359),$E359,$F359)-INDEX(INDIRECT(FV359),$E359,GL$28))*(10-INDEX(INDIRECT("times"&amp;FT$2),$F359,GL$28))/10)</f>
        <v>0</v>
      </c>
      <c r="GM359" s="47">
        <f ca="1">IF(OR(INDEX(INDIRECT("times"&amp;FT$2),$F359,GM$28)&gt;10,INDEX(INDIRECT(FV359),$E359,GM$28)&lt;=INDEX(INDIRECT(FV359),$E359,$F359)),0,(INDEX(INDIRECT(FV359),$E359,$F359)-INDEX(INDIRECT(FV359),$E359,GM$28))*(10-INDEX(INDIRECT("times"&amp;FT$2),$F359,GM$28))/10)</f>
        <v>0</v>
      </c>
      <c r="GN359" s="47">
        <f ca="1">IF(OR(INDEX(INDIRECT("times"&amp;FT$2),$F359,GN$28)&gt;10,INDEX(INDIRECT(FV359),$E359,GN$28)&lt;=INDEX(INDIRECT(FV359),$E359,$F359)),0,(INDEX(INDIRECT(FV359),$E359,$F359)-INDEX(INDIRECT(FV359),$E359,GN$28))*(10-INDEX(INDIRECT("times"&amp;FT$2),$F359,GN$28))/10)</f>
        <v>0</v>
      </c>
      <c r="GO359" s="47">
        <f ca="1">IF(OR(INDEX(INDIRECT("times"&amp;FT$2),$F359,GO$28)&gt;10,INDEX(INDIRECT(FV359),$E359,GO$28)&lt;=INDEX(INDIRECT(FV359),$E359,$F359)),0,(INDEX(INDIRECT(FV359),$E359,$F359)-INDEX(INDIRECT(FV359),$E359,GO$28))*(10-INDEX(INDIRECT("times"&amp;FT$2),$F359,GO$28))/10)</f>
        <v>0</v>
      </c>
      <c r="GP359" s="47">
        <f ca="1">IF(OR(INDEX(INDIRECT("times"&amp;FT$2),$F359,GP$28)&gt;10,INDEX(INDIRECT(FV359),$E359,GP$28)&lt;=INDEX(INDIRECT(FV359),$E359,$F359)),0,(INDEX(INDIRECT(FV359),$E359,$F359)-INDEX(INDIRECT(FV359),$E359,GP$28))*(10-INDEX(INDIRECT("times"&amp;FT$2),$F359,GP$28))/10)</f>
        <v>0</v>
      </c>
      <c r="GQ359" s="47">
        <f ca="1">IF(OR(INDEX(INDIRECT("times"&amp;FT$2),$F359,GQ$28)&gt;10,INDEX(INDIRECT(FV359),$E359,GQ$28)&lt;=INDEX(INDIRECT(FV359),$E359,$F359)),0,(INDEX(INDIRECT(FV359),$E359,$F359)-INDEX(INDIRECT(FV359),$E359,GQ$28))*(10-INDEX(INDIRECT("times"&amp;FT$2),$F359,GQ$28))/10)</f>
        <v>0</v>
      </c>
      <c r="GR359" s="47">
        <f ca="1">IF(OR(INDEX(INDIRECT("times"&amp;FT$2),$F359,GR$28)&gt;10,INDEX(INDIRECT(FV359),$E359,GR$28)&lt;=INDEX(INDIRECT(FV359),$E359,$F359)),0,(INDEX(INDIRECT(FV359),$E359,$F359)-INDEX(INDIRECT(FV359),$E359,GR$28))*(10-INDEX(INDIRECT("times"&amp;FT$2),$F359,GR$28))/10)</f>
        <v>0</v>
      </c>
      <c r="GS359" s="48">
        <f ca="1">IF(OR(INDEX(INDIRECT("times"&amp;FT$2),$F359,GS$28)&gt;10,INDEX(INDIRECT(FV359),$E359,GS$28)&lt;=INDEX(INDIRECT(FV359),$E359,$F359)),0,(INDEX(INDIRECT(FV359),$E359,$F359)-INDEX(INDIRECT(FV359),$E359,GS$28))*(10-INDEX(INDIRECT("times"&amp;FT$2),$F359,GS$28))/10)</f>
        <v>0</v>
      </c>
      <c r="GT359" s="201">
        <v>2</v>
      </c>
      <c r="GV359" s="18" t="s">
        <v>190</v>
      </c>
      <c r="GW359" s="122">
        <f>GV341</f>
        <v>3</v>
      </c>
      <c r="GX359" s="122" t="str">
        <f>GV342</f>
        <v>lei65</v>
      </c>
      <c r="GY359" s="210" t="str">
        <f t="shared" si="1805"/>
        <v>core3_lei65</v>
      </c>
      <c r="GZ359" s="122">
        <v>1</v>
      </c>
      <c r="HA359" s="33">
        <v>2</v>
      </c>
      <c r="HB359" s="46">
        <f ca="1">IF(OR(INDEX(INDIRECT("times"&amp;GW$2),$F359,HB$28)&gt;10,INDEX(INDIRECT(GY359),$E359,HB$28)&lt;=INDEX(INDIRECT(GY359),$E359,$F359)),0,(INDEX(INDIRECT(GY359),$E359,$F359)-INDEX(INDIRECT(GY359),$E359,HB$28))*(10-INDEX(INDIRECT("times"&amp;GW$2),$F359,HB$28))/10)</f>
        <v>0</v>
      </c>
      <c r="HC359" s="47">
        <f ca="1">IF(OR(INDEX(INDIRECT("times"&amp;GW$2),$F359,HC$28)&gt;10,INDEX(INDIRECT(GY359),$E359,HC$28)&lt;=INDEX(INDIRECT(GY359),$E359,$F359)),0,(INDEX(INDIRECT(GY359),$E359,$F359)-INDEX(INDIRECT(GY359),$E359,HC$28))*(10-INDEX(INDIRECT("times"&amp;GW$2),$F359,HC$28))/10)</f>
        <v>0</v>
      </c>
      <c r="HD359" s="47">
        <f ca="1">IF(OR(INDEX(INDIRECT("times"&amp;GW$2),$F359,HD$28)&gt;10,INDEX(INDIRECT(GY359),$E359,HD$28)&lt;=INDEX(INDIRECT(GY359),$E359,$F359)),0,(INDEX(INDIRECT(GY359),$E359,$F359)-INDEX(INDIRECT(GY359),$E359,HD$28))*(10-INDEX(INDIRECT("times"&amp;GW$2),$F359,HD$28))/10)</f>
        <v>0</v>
      </c>
      <c r="HE359" s="47">
        <f ca="1">IF(OR(INDEX(INDIRECT("times"&amp;GW$2),$F359,HE$28)&gt;10,INDEX(INDIRECT(GY359),$E359,HE$28)&lt;=INDEX(INDIRECT(GY359),$E359,$F359)),0,(INDEX(INDIRECT(GY359),$E359,$F359)-INDEX(INDIRECT(GY359),$E359,HE$28))*(10-INDEX(INDIRECT("times"&amp;GW$2),$F359,HE$28))/10)</f>
        <v>0</v>
      </c>
      <c r="HF359" s="47">
        <f ca="1">IF(OR(INDEX(INDIRECT("times"&amp;GW$2),$F359,HF$28)&gt;10,INDEX(INDIRECT(GY359),$E359,HF$28)&lt;=INDEX(INDIRECT(GY359),$E359,$F359)),0,(INDEX(INDIRECT(GY359),$E359,$F359)-INDEX(INDIRECT(GY359),$E359,HF$28))*(10-INDEX(INDIRECT("times"&amp;GW$2),$F359,HF$28))/10)</f>
        <v>0</v>
      </c>
      <c r="HG359" s="47">
        <f ca="1">IF(OR(INDEX(INDIRECT("times"&amp;GW$2),$F359,HG$28)&gt;10,INDEX(INDIRECT(GY359),$E359,HG$28)&lt;=INDEX(INDIRECT(GY359),$E359,$F359)),0,(INDEX(INDIRECT(GY359),$E359,$F359)-INDEX(INDIRECT(GY359),$E359,HG$28))*(10-INDEX(INDIRECT("times"&amp;GW$2),$F359,HG$28))/10)</f>
        <v>0</v>
      </c>
      <c r="HH359" s="47">
        <f ca="1">IF(OR(INDEX(INDIRECT("times"&amp;GW$2),$F359,HH$28)&gt;10,INDEX(INDIRECT(GY359),$E359,HH$28)&lt;=INDEX(INDIRECT(GY359),$E359,$F359)),0,(INDEX(INDIRECT(GY359),$E359,$F359)-INDEX(INDIRECT(GY359),$E359,HH$28))*(10-INDEX(INDIRECT("times"&amp;GW$2),$F359,HH$28))/10)</f>
        <v>0</v>
      </c>
      <c r="HI359" s="47">
        <f ca="1">IF(OR(INDEX(INDIRECT("times"&amp;GW$2),$F359,HI$28)&gt;10,INDEX(INDIRECT(GY359),$E359,HI$28)&lt;=INDEX(INDIRECT(GY359),$E359,$F359)),0,(INDEX(INDIRECT(GY359),$E359,$F359)-INDEX(INDIRECT(GY359),$E359,HI$28))*(10-INDEX(INDIRECT("times"&amp;GW$2),$F359,HI$28))/10)</f>
        <v>0</v>
      </c>
      <c r="HJ359" s="47">
        <f ca="1">IF(OR(INDEX(INDIRECT("times"&amp;GW$2),$F359,HJ$28)&gt;10,INDEX(INDIRECT(GY359),$E359,HJ$28)&lt;=INDEX(INDIRECT(GY359),$E359,$F359)),0,(INDEX(INDIRECT(GY359),$E359,$F359)-INDEX(INDIRECT(GY359),$E359,HJ$28))*(10-INDEX(INDIRECT("times"&amp;GW$2),$F359,HJ$28))/10)</f>
        <v>0</v>
      </c>
      <c r="HK359" s="47">
        <f ca="1">IF(OR(INDEX(INDIRECT("times"&amp;GW$2),$F359,HK$28)&gt;10,INDEX(INDIRECT(GY359),$E359,HK$28)&lt;=INDEX(INDIRECT(GY359),$E359,$F359)),0,(INDEX(INDIRECT(GY359),$E359,$F359)-INDEX(INDIRECT(GY359),$E359,HK$28))*(10-INDEX(INDIRECT("times"&amp;GW$2),$F359,HK$28))/10)</f>
        <v>0</v>
      </c>
      <c r="HL359" s="47">
        <f ca="1">IF(OR(INDEX(INDIRECT("times"&amp;GW$2),$F359,HL$28)&gt;10,INDEX(INDIRECT(GY359),$E359,HL$28)&lt;=INDEX(INDIRECT(GY359),$E359,$F359)),0,(INDEX(INDIRECT(GY359),$E359,$F359)-INDEX(INDIRECT(GY359),$E359,HL$28))*(10-INDEX(INDIRECT("times"&amp;GW$2),$F359,HL$28))/10)</f>
        <v>0</v>
      </c>
      <c r="HM359" s="47">
        <f ca="1">IF(OR(INDEX(INDIRECT("times"&amp;GW$2),$F359,HM$28)&gt;10,INDEX(INDIRECT(GY359),$E359,HM$28)&lt;=INDEX(INDIRECT(GY359),$E359,$F359)),0,(INDEX(INDIRECT(GY359),$E359,$F359)-INDEX(INDIRECT(GY359),$E359,HM$28))*(10-INDEX(INDIRECT("times"&amp;GW$2),$F359,HM$28))/10)</f>
        <v>0</v>
      </c>
      <c r="HN359" s="47">
        <f ca="1">IF(OR(INDEX(INDIRECT("times"&amp;GW$2),$F359,HN$28)&gt;10,INDEX(INDIRECT(GY359),$E359,HN$28)&lt;=INDEX(INDIRECT(GY359),$E359,$F359)),0,(INDEX(INDIRECT(GY359),$E359,$F359)-INDEX(INDIRECT(GY359),$E359,HN$28))*(10-INDEX(INDIRECT("times"&amp;GW$2),$F359,HN$28))/10)</f>
        <v>0</v>
      </c>
      <c r="HO359" s="47">
        <f ca="1">IF(OR(INDEX(INDIRECT("times"&amp;GW$2),$F359,HO$28)&gt;10,INDEX(INDIRECT(GY359),$E359,HO$28)&lt;=INDEX(INDIRECT(GY359),$E359,$F359)),0,(INDEX(INDIRECT(GY359),$E359,$F359)-INDEX(INDIRECT(GY359),$E359,HO$28))*(10-INDEX(INDIRECT("times"&amp;GW$2),$F359,HO$28))/10)</f>
        <v>0</v>
      </c>
      <c r="HP359" s="47">
        <f ca="1">IF(OR(INDEX(INDIRECT("times"&amp;GW$2),$F359,HP$28)&gt;10,INDEX(INDIRECT(GY359),$E359,HP$28)&lt;=INDEX(INDIRECT(GY359),$E359,$F359)),0,(INDEX(INDIRECT(GY359),$E359,$F359)-INDEX(INDIRECT(GY359),$E359,HP$28))*(10-INDEX(INDIRECT("times"&amp;GW$2),$F359,HP$28))/10)</f>
        <v>0</v>
      </c>
      <c r="HQ359" s="47">
        <f ca="1">IF(OR(INDEX(INDIRECT("times"&amp;GW$2),$F359,HQ$28)&gt;10,INDEX(INDIRECT(GY359),$E359,HQ$28)&lt;=INDEX(INDIRECT(GY359),$E359,$F359)),0,(INDEX(INDIRECT(GY359),$E359,$F359)-INDEX(INDIRECT(GY359),$E359,HQ$28))*(10-INDEX(INDIRECT("times"&amp;GW$2),$F359,HQ$28))/10)</f>
        <v>0</v>
      </c>
      <c r="HR359" s="47">
        <f ca="1">IF(OR(INDEX(INDIRECT("times"&amp;GW$2),$F359,HR$28)&gt;10,INDEX(INDIRECT(GY359),$E359,HR$28)&lt;=INDEX(INDIRECT(GY359),$E359,$F359)),0,(INDEX(INDIRECT(GY359),$E359,$F359)-INDEX(INDIRECT(GY359),$E359,HR$28))*(10-INDEX(INDIRECT("times"&amp;GW$2),$F359,HR$28))/10)</f>
        <v>0</v>
      </c>
      <c r="HS359" s="47">
        <f ca="1">IF(OR(INDEX(INDIRECT("times"&amp;GW$2),$F359,HS$28)&gt;10,INDEX(INDIRECT(GY359),$E359,HS$28)&lt;=INDEX(INDIRECT(GY359),$E359,$F359)),0,(INDEX(INDIRECT(GY359),$E359,$F359)-INDEX(INDIRECT(GY359),$E359,HS$28))*(10-INDEX(INDIRECT("times"&amp;GW$2),$F359,HS$28))/10)</f>
        <v>0</v>
      </c>
      <c r="HT359" s="47">
        <f ca="1">IF(OR(INDEX(INDIRECT("times"&amp;GW$2),$F359,HT$28)&gt;10,INDEX(INDIRECT(GY359),$E359,HT$28)&lt;=INDEX(INDIRECT(GY359),$E359,$F359)),0,(INDEX(INDIRECT(GY359),$E359,$F359)-INDEX(INDIRECT(GY359),$E359,HT$28))*(10-INDEX(INDIRECT("times"&amp;GW$2),$F359,HT$28))/10)</f>
        <v>0</v>
      </c>
      <c r="HU359" s="47">
        <f ca="1">IF(OR(INDEX(INDIRECT("times"&amp;GW$2),$F359,HU$28)&gt;10,INDEX(INDIRECT(GY359),$E359,HU$28)&lt;=INDEX(INDIRECT(GY359),$E359,$F359)),0,(INDEX(INDIRECT(GY359),$E359,$F359)-INDEX(INDIRECT(GY359),$E359,HU$28))*(10-INDEX(INDIRECT("times"&amp;GW$2),$F359,HU$28))/10)</f>
        <v>0</v>
      </c>
      <c r="HV359" s="48">
        <f ca="1">IF(OR(INDEX(INDIRECT("times"&amp;GW$2),$F359,HV$28)&gt;10,INDEX(INDIRECT(GY359),$E359,HV$28)&lt;=INDEX(INDIRECT(GY359),$E359,$F359)),0,(INDEX(INDIRECT(GY359),$E359,$F359)-INDEX(INDIRECT(GY359),$E359,HV$28))*(10-INDEX(INDIRECT("times"&amp;GW$2),$F359,HV$28))/10)</f>
        <v>0</v>
      </c>
      <c r="HW359" s="201">
        <v>2</v>
      </c>
    </row>
    <row r="360" spans="1:231" ht="15">
      <c r="A360" s="18" t="s">
        <v>191</v>
      </c>
      <c r="B360" s="122">
        <f>A341</f>
        <v>3</v>
      </c>
      <c r="C360" s="122" t="str">
        <f>A342</f>
        <v>work1834</v>
      </c>
      <c r="D360" s="210" t="str">
        <f t="shared" si="1798"/>
        <v>core3_work1834</v>
      </c>
      <c r="E360" s="122">
        <v>1</v>
      </c>
      <c r="F360" s="33">
        <v>3</v>
      </c>
      <c r="G360" s="46">
        <f ca="1">IF(OR(INDEX(INDIRECT("times"&amp;B$2),$F360,G$28)&gt;10,INDEX(INDIRECT(D360),$E360,G$28)&lt;=INDEX(INDIRECT(D360),$E360,$F360)),0,(INDEX(INDIRECT(D360),$E360,$F360)-INDEX(INDIRECT(D360),$E360,G$28))*(10-INDEX(INDIRECT("times"&amp;B$2),$F360,G$28))/10)</f>
        <v>0</v>
      </c>
      <c r="H360" s="47">
        <f ca="1">IF(OR(INDEX(INDIRECT("times"&amp;B$2),$F360,H$28)&gt;10,INDEX(INDIRECT(D360),$E360,H$28)&lt;=INDEX(INDIRECT(D360),$E360,$F360)),0,(INDEX(INDIRECT(D360),$E360,$F360)-INDEX(INDIRECT(D360),$E360,H$28))*(10-INDEX(INDIRECT("times"&amp;B$2),$F360,H$28))/10)</f>
        <v>0</v>
      </c>
      <c r="I360" s="47">
        <f ca="1">IF(OR(INDEX(INDIRECT("times"&amp;B$2),$F360,I$28)&gt;10,INDEX(INDIRECT(D360),$E360,I$28)&lt;=INDEX(INDIRECT(D360),$E360,$F360)),0,(INDEX(INDIRECT(D360),$E360,$F360)-INDEX(INDIRECT(D360),$E360,I$28))*(10-INDEX(INDIRECT("times"&amp;B$2),$F360,I$28))/10)</f>
        <v>0</v>
      </c>
      <c r="J360" s="47">
        <f ca="1">IF(OR(INDEX(INDIRECT("times"&amp;B$2),$F360,J$28)&gt;10,INDEX(INDIRECT(D360),$E360,J$28)&lt;=INDEX(INDIRECT(D360),$E360,$F360)),0,(INDEX(INDIRECT(D360),$E360,$F360)-INDEX(INDIRECT(D360),$E360,J$28))*(10-INDEX(INDIRECT("times"&amp;B$2),$F360,J$28))/10)</f>
        <v>0</v>
      </c>
      <c r="K360" s="47">
        <f ca="1">IF(OR(INDEX(INDIRECT("times"&amp;B$2),$F360,K$28)&gt;10,INDEX(INDIRECT(D360),$E360,K$28)&lt;=INDEX(INDIRECT(D360),$E360,$F360)),0,(INDEX(INDIRECT(D360),$E360,$F360)-INDEX(INDIRECT(D360),$E360,K$28))*(10-INDEX(INDIRECT("times"&amp;B$2),$F360,K$28))/10)</f>
        <v>0</v>
      </c>
      <c r="L360" s="47">
        <f ca="1">IF(OR(INDEX(INDIRECT("times"&amp;B$2),$F360,L$28)&gt;10,INDEX(INDIRECT(D360),$E360,L$28)&lt;=INDEX(INDIRECT(D360),$E360,$F360)),0,(INDEX(INDIRECT(D360),$E360,$F360)-INDEX(INDIRECT(D360),$E360,L$28))*(10-INDEX(INDIRECT("times"&amp;B$2),$F360,L$28))/10)</f>
        <v>0</v>
      </c>
      <c r="M360" s="47">
        <f ca="1">IF(OR(INDEX(INDIRECT("times"&amp;B$2),$F360,M$28)&gt;10,INDEX(INDIRECT(D360),$E360,M$28)&lt;=INDEX(INDIRECT(D360),$E360,$F360)),0,(INDEX(INDIRECT(D360),$E360,$F360)-INDEX(INDIRECT(D360),$E360,M$28))*(10-INDEX(INDIRECT("times"&amp;B$2),$F360,M$28))/10)</f>
        <v>0</v>
      </c>
      <c r="N360" s="47">
        <f ca="1">IF(OR(INDEX(INDIRECT("times"&amp;B$2),$F360,N$28)&gt;10,INDEX(INDIRECT(D360),$E360,N$28)&lt;=INDEX(INDIRECT(D360),$E360,$F360)),0,(INDEX(INDIRECT(D360),$E360,$F360)-INDEX(INDIRECT(D360),$E360,N$28))*(10-INDEX(INDIRECT("times"&amp;B$2),$F360,N$28))/10)</f>
        <v>0</v>
      </c>
      <c r="O360" s="47">
        <f ca="1">IF(OR(INDEX(INDIRECT("times"&amp;B$2),$F360,O$28)&gt;10,INDEX(INDIRECT(D360),$E360,O$28)&lt;=INDEX(INDIRECT(D360),$E360,$F360)),0,(INDEX(INDIRECT(D360),$E360,$F360)-INDEX(INDIRECT(D360),$E360,O$28))*(10-INDEX(INDIRECT("times"&amp;B$2),$F360,O$28))/10)</f>
        <v>0</v>
      </c>
      <c r="P360" s="47">
        <f ca="1">IF(OR(INDEX(INDIRECT("times"&amp;B$2),$F360,P$28)&gt;10,INDEX(INDIRECT(D360),$E360,P$28)&lt;=INDEX(INDIRECT(D360),$E360,$F360)),0,(INDEX(INDIRECT(D360),$E360,$F360)-INDEX(INDIRECT(D360),$E360,P$28))*(10-INDEX(INDIRECT("times"&amp;B$2),$F360,P$28))/10)</f>
        <v>0</v>
      </c>
      <c r="Q360" s="47">
        <f ca="1">IF(OR(INDEX(INDIRECT("times"&amp;B$2),$F360,Q$28)&gt;10,INDEX(INDIRECT(D360),$E360,Q$28)&lt;=INDEX(INDIRECT(D360),$E360,$F360)),0,(INDEX(INDIRECT(D360),$E360,$F360)-INDEX(INDIRECT(D360),$E360,Q$28))*(10-INDEX(INDIRECT("times"&amp;B$2),$F360,Q$28))/10)</f>
        <v>0</v>
      </c>
      <c r="R360" s="47">
        <f ca="1">IF(OR(INDEX(INDIRECT("times"&amp;B$2),$F360,R$28)&gt;10,INDEX(INDIRECT(D360),$E360,R$28)&lt;=INDEX(INDIRECT(D360),$E360,$F360)),0,(INDEX(INDIRECT(D360),$E360,$F360)-INDEX(INDIRECT(D360),$E360,R$28))*(10-INDEX(INDIRECT("times"&amp;B$2),$F360,R$28))/10)</f>
        <v>0</v>
      </c>
      <c r="S360" s="47">
        <f ca="1">IF(OR(INDEX(INDIRECT("times"&amp;B$2),$F360,S$28)&gt;10,INDEX(INDIRECT(D360),$E360,S$28)&lt;=INDEX(INDIRECT(D360),$E360,$F360)),0,(INDEX(INDIRECT(D360),$E360,$F360)-INDEX(INDIRECT(D360),$E360,S$28))*(10-INDEX(INDIRECT("times"&amp;B$2),$F360,S$28))/10)</f>
        <v>0</v>
      </c>
      <c r="T360" s="47">
        <f ca="1">IF(OR(INDEX(INDIRECT("times"&amp;B$2),$F360,T$28)&gt;10,INDEX(INDIRECT(D360),$E360,T$28)&lt;=INDEX(INDIRECT(D360),$E360,$F360)),0,(INDEX(INDIRECT(D360),$E360,$F360)-INDEX(INDIRECT(D360),$E360,T$28))*(10-INDEX(INDIRECT("times"&amp;B$2),$F360,T$28))/10)</f>
        <v>0</v>
      </c>
      <c r="U360" s="47">
        <f ca="1">IF(OR(INDEX(INDIRECT("times"&amp;B$2),$F360,U$28)&gt;10,INDEX(INDIRECT(D360),$E360,U$28)&lt;=INDEX(INDIRECT(D360),$E360,$F360)),0,(INDEX(INDIRECT(D360),$E360,$F360)-INDEX(INDIRECT(D360),$E360,U$28))*(10-INDEX(INDIRECT("times"&amp;B$2),$F360,U$28))/10)</f>
        <v>0</v>
      </c>
      <c r="V360" s="47">
        <f ca="1">IF(OR(INDEX(INDIRECT("times"&amp;B$2),$F360,V$28)&gt;10,INDEX(INDIRECT(D360),$E360,V$28)&lt;=INDEX(INDIRECT(D360),$E360,$F360)),0,(INDEX(INDIRECT(D360),$E360,$F360)-INDEX(INDIRECT(D360),$E360,V$28))*(10-INDEX(INDIRECT("times"&amp;B$2),$F360,V$28))/10)</f>
        <v>0</v>
      </c>
      <c r="W360" s="47">
        <f ca="1">IF(OR(INDEX(INDIRECT("times"&amp;B$2),$F360,W$28)&gt;10,INDEX(INDIRECT(D360),$E360,W$28)&lt;=INDEX(INDIRECT(D360),$E360,$F360)),0,(INDEX(INDIRECT(D360),$E360,$F360)-INDEX(INDIRECT(D360),$E360,W$28))*(10-INDEX(INDIRECT("times"&amp;B$2),$F360,W$28))/10)</f>
        <v>0</v>
      </c>
      <c r="X360" s="47">
        <f ca="1">IF(OR(INDEX(INDIRECT("times"&amp;B$2),$F360,X$28)&gt;10,INDEX(INDIRECT(D360),$E360,X$28)&lt;=INDEX(INDIRECT(D360),$E360,$F360)),0,(INDEX(INDIRECT(D360),$E360,$F360)-INDEX(INDIRECT(D360),$E360,X$28))*(10-INDEX(INDIRECT("times"&amp;B$2),$F360,X$28))/10)</f>
        <v>0</v>
      </c>
      <c r="Y360" s="47">
        <f ca="1">IF(OR(INDEX(INDIRECT("times"&amp;B$2),$F360,Y$28)&gt;10,INDEX(INDIRECT(D360),$E360,Y$28)&lt;=INDEX(INDIRECT(D360),$E360,$F360)),0,(INDEX(INDIRECT(D360),$E360,$F360)-INDEX(INDIRECT(D360),$E360,Y$28))*(10-INDEX(INDIRECT("times"&amp;B$2),$F360,Y$28))/10)</f>
        <v>0</v>
      </c>
      <c r="Z360" s="47">
        <f ca="1">IF(OR(INDEX(INDIRECT("times"&amp;B$2),$F360,Z$28)&gt;10,INDEX(INDIRECT(D360),$E360,Z$28)&lt;=INDEX(INDIRECT(D360),$E360,$F360)),0,(INDEX(INDIRECT(D360),$E360,$F360)-INDEX(INDIRECT(D360),$E360,Z$28))*(10-INDEX(INDIRECT("times"&amp;B$2),$F360,Z$28))/10)</f>
        <v>0</v>
      </c>
      <c r="AA360" s="48">
        <f ca="1">IF(OR(INDEX(INDIRECT("times"&amp;B$2),$F360,AA$28)&gt;10,INDEX(INDIRECT(D360),$E360,AA$28)&lt;=INDEX(INDIRECT(D360),$E360,$F360)),0,(INDEX(INDIRECT(D360),$E360,$F360)-INDEX(INDIRECT(D360),$E360,AA$28))*(10-INDEX(INDIRECT("times"&amp;B$2),$F360,AA$28))/10)</f>
        <v>0</v>
      </c>
      <c r="AB360" s="201">
        <v>3</v>
      </c>
      <c r="AD360" s="18" t="s">
        <v>191</v>
      </c>
      <c r="AE360" s="122">
        <f>AD341</f>
        <v>3</v>
      </c>
      <c r="AF360" s="122" t="str">
        <f>AD342</f>
        <v>shop1834</v>
      </c>
      <c r="AG360" s="210" t="str">
        <f t="shared" si="1799"/>
        <v>core3_shop1834</v>
      </c>
      <c r="AH360" s="122">
        <v>1</v>
      </c>
      <c r="AI360" s="33">
        <v>3</v>
      </c>
      <c r="AJ360" s="46">
        <f ca="1">IF(OR(INDEX(INDIRECT("times"&amp;AE$2),$F360,AJ$28)&gt;10,INDEX(INDIRECT(AG360),$E360,AJ$28)&lt;=INDEX(INDIRECT(AG360),$E360,$F360)),0,(INDEX(INDIRECT(AG360),$E360,$F360)-INDEX(INDIRECT(AG360),$E360,AJ$28))*(10-INDEX(INDIRECT("times"&amp;AE$2),$F360,AJ$28))/10)</f>
        <v>0</v>
      </c>
      <c r="AK360" s="47">
        <f ca="1">IF(OR(INDEX(INDIRECT("times"&amp;AE$2),$F360,AK$28)&gt;10,INDEX(INDIRECT(AG360),$E360,AK$28)&lt;=INDEX(INDIRECT(AG360),$E360,$F360)),0,(INDEX(INDIRECT(AG360),$E360,$F360)-INDEX(INDIRECT(AG360),$E360,AK$28))*(10-INDEX(INDIRECT("times"&amp;AE$2),$F360,AK$28))/10)</f>
        <v>0</v>
      </c>
      <c r="AL360" s="47">
        <f ca="1">IF(OR(INDEX(INDIRECT("times"&amp;AE$2),$F360,AL$28)&gt;10,INDEX(INDIRECT(AG360),$E360,AL$28)&lt;=INDEX(INDIRECT(AG360),$E360,$F360)),0,(INDEX(INDIRECT(AG360),$E360,$F360)-INDEX(INDIRECT(AG360),$E360,AL$28))*(10-INDEX(INDIRECT("times"&amp;AE$2),$F360,AL$28))/10)</f>
        <v>0</v>
      </c>
      <c r="AM360" s="47">
        <f ca="1">IF(OR(INDEX(INDIRECT("times"&amp;AE$2),$F360,AM$28)&gt;10,INDEX(INDIRECT(AG360),$E360,AM$28)&lt;=INDEX(INDIRECT(AG360),$E360,$F360)),0,(INDEX(INDIRECT(AG360),$E360,$F360)-INDEX(INDIRECT(AG360),$E360,AM$28))*(10-INDEX(INDIRECT("times"&amp;AE$2),$F360,AM$28))/10)</f>
        <v>0</v>
      </c>
      <c r="AN360" s="47">
        <f ca="1">IF(OR(INDEX(INDIRECT("times"&amp;AE$2),$F360,AN$28)&gt;10,INDEX(INDIRECT(AG360),$E360,AN$28)&lt;=INDEX(INDIRECT(AG360),$E360,$F360)),0,(INDEX(INDIRECT(AG360),$E360,$F360)-INDEX(INDIRECT(AG360),$E360,AN$28))*(10-INDEX(INDIRECT("times"&amp;AE$2),$F360,AN$28))/10)</f>
        <v>0</v>
      </c>
      <c r="AO360" s="47">
        <f ca="1">IF(OR(INDEX(INDIRECT("times"&amp;AE$2),$F360,AO$28)&gt;10,INDEX(INDIRECT(AG360),$E360,AO$28)&lt;=INDEX(INDIRECT(AG360),$E360,$F360)),0,(INDEX(INDIRECT(AG360),$E360,$F360)-INDEX(INDIRECT(AG360),$E360,AO$28))*(10-INDEX(INDIRECT("times"&amp;AE$2),$F360,AO$28))/10)</f>
        <v>0</v>
      </c>
      <c r="AP360" s="47">
        <f ca="1">IF(OR(INDEX(INDIRECT("times"&amp;AE$2),$F360,AP$28)&gt;10,INDEX(INDIRECT(AG360),$E360,AP$28)&lt;=INDEX(INDIRECT(AG360),$E360,$F360)),0,(INDEX(INDIRECT(AG360),$E360,$F360)-INDEX(INDIRECT(AG360),$E360,AP$28))*(10-INDEX(INDIRECT("times"&amp;AE$2),$F360,AP$28))/10)</f>
        <v>0</v>
      </c>
      <c r="AQ360" s="47">
        <f ca="1">IF(OR(INDEX(INDIRECT("times"&amp;AE$2),$F360,AQ$28)&gt;10,INDEX(INDIRECT(AG360),$E360,AQ$28)&lt;=INDEX(INDIRECT(AG360),$E360,$F360)),0,(INDEX(INDIRECT(AG360),$E360,$F360)-INDEX(INDIRECT(AG360),$E360,AQ$28))*(10-INDEX(INDIRECT("times"&amp;AE$2),$F360,AQ$28))/10)</f>
        <v>0</v>
      </c>
      <c r="AR360" s="47">
        <f ca="1">IF(OR(INDEX(INDIRECT("times"&amp;AE$2),$F360,AR$28)&gt;10,INDEX(INDIRECT(AG360),$E360,AR$28)&lt;=INDEX(INDIRECT(AG360),$E360,$F360)),0,(INDEX(INDIRECT(AG360),$E360,$F360)-INDEX(INDIRECT(AG360),$E360,AR$28))*(10-INDEX(INDIRECT("times"&amp;AE$2),$F360,AR$28))/10)</f>
        <v>0</v>
      </c>
      <c r="AS360" s="47">
        <f ca="1">IF(OR(INDEX(INDIRECT("times"&amp;AE$2),$F360,AS$28)&gt;10,INDEX(INDIRECT(AG360),$E360,AS$28)&lt;=INDEX(INDIRECT(AG360),$E360,$F360)),0,(INDEX(INDIRECT(AG360),$E360,$F360)-INDEX(INDIRECT(AG360),$E360,AS$28))*(10-INDEX(INDIRECT("times"&amp;AE$2),$F360,AS$28))/10)</f>
        <v>0</v>
      </c>
      <c r="AT360" s="47">
        <f ca="1">IF(OR(INDEX(INDIRECT("times"&amp;AE$2),$F360,AT$28)&gt;10,INDEX(INDIRECT(AG360),$E360,AT$28)&lt;=INDEX(INDIRECT(AG360),$E360,$F360)),0,(INDEX(INDIRECT(AG360),$E360,$F360)-INDEX(INDIRECT(AG360),$E360,AT$28))*(10-INDEX(INDIRECT("times"&amp;AE$2),$F360,AT$28))/10)</f>
        <v>0</v>
      </c>
      <c r="AU360" s="47">
        <f ca="1">IF(OR(INDEX(INDIRECT("times"&amp;AE$2),$F360,AU$28)&gt;10,INDEX(INDIRECT(AG360),$E360,AU$28)&lt;=INDEX(INDIRECT(AG360),$E360,$F360)),0,(INDEX(INDIRECT(AG360),$E360,$F360)-INDEX(INDIRECT(AG360),$E360,AU$28))*(10-INDEX(INDIRECT("times"&amp;AE$2),$F360,AU$28))/10)</f>
        <v>0</v>
      </c>
      <c r="AV360" s="47">
        <f ca="1">IF(OR(INDEX(INDIRECT("times"&amp;AE$2),$F360,AV$28)&gt;10,INDEX(INDIRECT(AG360),$E360,AV$28)&lt;=INDEX(INDIRECT(AG360),$E360,$F360)),0,(INDEX(INDIRECT(AG360),$E360,$F360)-INDEX(INDIRECT(AG360),$E360,AV$28))*(10-INDEX(INDIRECT("times"&amp;AE$2),$F360,AV$28))/10)</f>
        <v>0</v>
      </c>
      <c r="AW360" s="47">
        <f ca="1">IF(OR(INDEX(INDIRECT("times"&amp;AE$2),$F360,AW$28)&gt;10,INDEX(INDIRECT(AG360),$E360,AW$28)&lt;=INDEX(INDIRECT(AG360),$E360,$F360)),0,(INDEX(INDIRECT(AG360),$E360,$F360)-INDEX(INDIRECT(AG360),$E360,AW$28))*(10-INDEX(INDIRECT("times"&amp;AE$2),$F360,AW$28))/10)</f>
        <v>0</v>
      </c>
      <c r="AX360" s="47">
        <f ca="1">IF(OR(INDEX(INDIRECT("times"&amp;AE$2),$F360,AX$28)&gt;10,INDEX(INDIRECT(AG360),$E360,AX$28)&lt;=INDEX(INDIRECT(AG360),$E360,$F360)),0,(INDEX(INDIRECT(AG360),$E360,$F360)-INDEX(INDIRECT(AG360),$E360,AX$28))*(10-INDEX(INDIRECT("times"&amp;AE$2),$F360,AX$28))/10)</f>
        <v>0</v>
      </c>
      <c r="AY360" s="47">
        <f ca="1">IF(OR(INDEX(INDIRECT("times"&amp;AE$2),$F360,AY$28)&gt;10,INDEX(INDIRECT(AG360),$E360,AY$28)&lt;=INDEX(INDIRECT(AG360),$E360,$F360)),0,(INDEX(INDIRECT(AG360),$E360,$F360)-INDEX(INDIRECT(AG360),$E360,AY$28))*(10-INDEX(INDIRECT("times"&amp;AE$2),$F360,AY$28))/10)</f>
        <v>0</v>
      </c>
      <c r="AZ360" s="47">
        <f ca="1">IF(OR(INDEX(INDIRECT("times"&amp;AE$2),$F360,AZ$28)&gt;10,INDEX(INDIRECT(AG360),$E360,AZ$28)&lt;=INDEX(INDIRECT(AG360),$E360,$F360)),0,(INDEX(INDIRECT(AG360),$E360,$F360)-INDEX(INDIRECT(AG360),$E360,AZ$28))*(10-INDEX(INDIRECT("times"&amp;AE$2),$F360,AZ$28))/10)</f>
        <v>0</v>
      </c>
      <c r="BA360" s="47">
        <f ca="1">IF(OR(INDEX(INDIRECT("times"&amp;AE$2),$F360,BA$28)&gt;10,INDEX(INDIRECT(AG360),$E360,BA$28)&lt;=INDEX(INDIRECT(AG360),$E360,$F360)),0,(INDEX(INDIRECT(AG360),$E360,$F360)-INDEX(INDIRECT(AG360),$E360,BA$28))*(10-INDEX(INDIRECT("times"&amp;AE$2),$F360,BA$28))/10)</f>
        <v>0</v>
      </c>
      <c r="BB360" s="47">
        <f ca="1">IF(OR(INDEX(INDIRECT("times"&amp;AE$2),$F360,BB$28)&gt;10,INDEX(INDIRECT(AG360),$E360,BB$28)&lt;=INDEX(INDIRECT(AG360),$E360,$F360)),0,(INDEX(INDIRECT(AG360),$E360,$F360)-INDEX(INDIRECT(AG360),$E360,BB$28))*(10-INDEX(INDIRECT("times"&amp;AE$2),$F360,BB$28))/10)</f>
        <v>0</v>
      </c>
      <c r="BC360" s="47">
        <f ca="1">IF(OR(INDEX(INDIRECT("times"&amp;AE$2),$F360,BC$28)&gt;10,INDEX(INDIRECT(AG360),$E360,BC$28)&lt;=INDEX(INDIRECT(AG360),$E360,$F360)),0,(INDEX(INDIRECT(AG360),$E360,$F360)-INDEX(INDIRECT(AG360),$E360,BC$28))*(10-INDEX(INDIRECT("times"&amp;AE$2),$F360,BC$28))/10)</f>
        <v>0</v>
      </c>
      <c r="BD360" s="48">
        <f ca="1">IF(OR(INDEX(INDIRECT("times"&amp;AE$2),$F360,BD$28)&gt;10,INDEX(INDIRECT(AG360),$E360,BD$28)&lt;=INDEX(INDIRECT(AG360),$E360,$F360)),0,(INDEX(INDIRECT(AG360),$E360,$F360)-INDEX(INDIRECT(AG360),$E360,BD$28))*(10-INDEX(INDIRECT("times"&amp;AE$2),$F360,BD$28))/10)</f>
        <v>0</v>
      </c>
      <c r="BE360" s="201">
        <v>3</v>
      </c>
      <c r="BG360" s="18" t="s">
        <v>191</v>
      </c>
      <c r="BH360" s="122">
        <f>BG341</f>
        <v>3</v>
      </c>
      <c r="BI360" s="122" t="str">
        <f>BG342</f>
        <v>lei1834</v>
      </c>
      <c r="BJ360" s="210" t="str">
        <f t="shared" si="1800"/>
        <v>core3_lei1834</v>
      </c>
      <c r="BK360" s="122">
        <v>1</v>
      </c>
      <c r="BL360" s="33">
        <v>3</v>
      </c>
      <c r="BM360" s="46">
        <f ca="1">IF(OR(INDEX(INDIRECT("times"&amp;BH$2),$F360,BM$28)&gt;10,INDEX(INDIRECT(BJ360),$E360,BM$28)&lt;=INDEX(INDIRECT(BJ360),$E360,$F360)),0,(INDEX(INDIRECT(BJ360),$E360,$F360)-INDEX(INDIRECT(BJ360),$E360,BM$28))*(10-INDEX(INDIRECT("times"&amp;BH$2),$F360,BM$28))/10)</f>
        <v>0</v>
      </c>
      <c r="BN360" s="47">
        <f ca="1">IF(OR(INDEX(INDIRECT("times"&amp;BH$2),$F360,BN$28)&gt;10,INDEX(INDIRECT(BJ360),$E360,BN$28)&lt;=INDEX(INDIRECT(BJ360),$E360,$F360)),0,(INDEX(INDIRECT(BJ360),$E360,$F360)-INDEX(INDIRECT(BJ360),$E360,BN$28))*(10-INDEX(INDIRECT("times"&amp;BH$2),$F360,BN$28))/10)</f>
        <v>0</v>
      </c>
      <c r="BO360" s="47">
        <f ca="1">IF(OR(INDEX(INDIRECT("times"&amp;BH$2),$F360,BO$28)&gt;10,INDEX(INDIRECT(BJ360),$E360,BO$28)&lt;=INDEX(INDIRECT(BJ360),$E360,$F360)),0,(INDEX(INDIRECT(BJ360),$E360,$F360)-INDEX(INDIRECT(BJ360),$E360,BO$28))*(10-INDEX(INDIRECT("times"&amp;BH$2),$F360,BO$28))/10)</f>
        <v>0</v>
      </c>
      <c r="BP360" s="47">
        <f ca="1">IF(OR(INDEX(INDIRECT("times"&amp;BH$2),$F360,BP$28)&gt;10,INDEX(INDIRECT(BJ360),$E360,BP$28)&lt;=INDEX(INDIRECT(BJ360),$E360,$F360)),0,(INDEX(INDIRECT(BJ360),$E360,$F360)-INDEX(INDIRECT(BJ360),$E360,BP$28))*(10-INDEX(INDIRECT("times"&amp;BH$2),$F360,BP$28))/10)</f>
        <v>0</v>
      </c>
      <c r="BQ360" s="47">
        <f ca="1">IF(OR(INDEX(INDIRECT("times"&amp;BH$2),$F360,BQ$28)&gt;10,INDEX(INDIRECT(BJ360),$E360,BQ$28)&lt;=INDEX(INDIRECT(BJ360),$E360,$F360)),0,(INDEX(INDIRECT(BJ360),$E360,$F360)-INDEX(INDIRECT(BJ360),$E360,BQ$28))*(10-INDEX(INDIRECT("times"&amp;BH$2),$F360,BQ$28))/10)</f>
        <v>0</v>
      </c>
      <c r="BR360" s="47">
        <f ca="1">IF(OR(INDEX(INDIRECT("times"&amp;BH$2),$F360,BR$28)&gt;10,INDEX(INDIRECT(BJ360),$E360,BR$28)&lt;=INDEX(INDIRECT(BJ360),$E360,$F360)),0,(INDEX(INDIRECT(BJ360),$E360,$F360)-INDEX(INDIRECT(BJ360),$E360,BR$28))*(10-INDEX(INDIRECT("times"&amp;BH$2),$F360,BR$28))/10)</f>
        <v>0</v>
      </c>
      <c r="BS360" s="47">
        <f ca="1">IF(OR(INDEX(INDIRECT("times"&amp;BH$2),$F360,BS$28)&gt;10,INDEX(INDIRECT(BJ360),$E360,BS$28)&lt;=INDEX(INDIRECT(BJ360),$E360,$F360)),0,(INDEX(INDIRECT(BJ360),$E360,$F360)-INDEX(INDIRECT(BJ360),$E360,BS$28))*(10-INDEX(INDIRECT("times"&amp;BH$2),$F360,BS$28))/10)</f>
        <v>0</v>
      </c>
      <c r="BT360" s="47">
        <f ca="1">IF(OR(INDEX(INDIRECT("times"&amp;BH$2),$F360,BT$28)&gt;10,INDEX(INDIRECT(BJ360),$E360,BT$28)&lt;=INDEX(INDIRECT(BJ360),$E360,$F360)),0,(INDEX(INDIRECT(BJ360),$E360,$F360)-INDEX(INDIRECT(BJ360),$E360,BT$28))*(10-INDEX(INDIRECT("times"&amp;BH$2),$F360,BT$28))/10)</f>
        <v>0</v>
      </c>
      <c r="BU360" s="47">
        <f ca="1">IF(OR(INDEX(INDIRECT("times"&amp;BH$2),$F360,BU$28)&gt;10,INDEX(INDIRECT(BJ360),$E360,BU$28)&lt;=INDEX(INDIRECT(BJ360),$E360,$F360)),0,(INDEX(INDIRECT(BJ360),$E360,$F360)-INDEX(INDIRECT(BJ360),$E360,BU$28))*(10-INDEX(INDIRECT("times"&amp;BH$2),$F360,BU$28))/10)</f>
        <v>0</v>
      </c>
      <c r="BV360" s="47">
        <f ca="1">IF(OR(INDEX(INDIRECT("times"&amp;BH$2),$F360,BV$28)&gt;10,INDEX(INDIRECT(BJ360),$E360,BV$28)&lt;=INDEX(INDIRECT(BJ360),$E360,$F360)),0,(INDEX(INDIRECT(BJ360),$E360,$F360)-INDEX(INDIRECT(BJ360),$E360,BV$28))*(10-INDEX(INDIRECT("times"&amp;BH$2),$F360,BV$28))/10)</f>
        <v>0</v>
      </c>
      <c r="BW360" s="47">
        <f ca="1">IF(OR(INDEX(INDIRECT("times"&amp;BH$2),$F360,BW$28)&gt;10,INDEX(INDIRECT(BJ360),$E360,BW$28)&lt;=INDEX(INDIRECT(BJ360),$E360,$F360)),0,(INDEX(INDIRECT(BJ360),$E360,$F360)-INDEX(INDIRECT(BJ360),$E360,BW$28))*(10-INDEX(INDIRECT("times"&amp;BH$2),$F360,BW$28))/10)</f>
        <v>0</v>
      </c>
      <c r="BX360" s="47">
        <f ca="1">IF(OR(INDEX(INDIRECT("times"&amp;BH$2),$F360,BX$28)&gt;10,INDEX(INDIRECT(BJ360),$E360,BX$28)&lt;=INDEX(INDIRECT(BJ360),$E360,$F360)),0,(INDEX(INDIRECT(BJ360),$E360,$F360)-INDEX(INDIRECT(BJ360),$E360,BX$28))*(10-INDEX(INDIRECT("times"&amp;BH$2),$F360,BX$28))/10)</f>
        <v>0</v>
      </c>
      <c r="BY360" s="47">
        <f ca="1">IF(OR(INDEX(INDIRECT("times"&amp;BH$2),$F360,BY$28)&gt;10,INDEX(INDIRECT(BJ360),$E360,BY$28)&lt;=INDEX(INDIRECT(BJ360),$E360,$F360)),0,(INDEX(INDIRECT(BJ360),$E360,$F360)-INDEX(INDIRECT(BJ360),$E360,BY$28))*(10-INDEX(INDIRECT("times"&amp;BH$2),$F360,BY$28))/10)</f>
        <v>0</v>
      </c>
      <c r="BZ360" s="47">
        <f ca="1">IF(OR(INDEX(INDIRECT("times"&amp;BH$2),$F360,BZ$28)&gt;10,INDEX(INDIRECT(BJ360),$E360,BZ$28)&lt;=INDEX(INDIRECT(BJ360),$E360,$F360)),0,(INDEX(INDIRECT(BJ360),$E360,$F360)-INDEX(INDIRECT(BJ360),$E360,BZ$28))*(10-INDEX(INDIRECT("times"&amp;BH$2),$F360,BZ$28))/10)</f>
        <v>0</v>
      </c>
      <c r="CA360" s="47">
        <f ca="1">IF(OR(INDEX(INDIRECT("times"&amp;BH$2),$F360,CA$28)&gt;10,INDEX(INDIRECT(BJ360),$E360,CA$28)&lt;=INDEX(INDIRECT(BJ360),$E360,$F360)),0,(INDEX(INDIRECT(BJ360),$E360,$F360)-INDEX(INDIRECT(BJ360),$E360,CA$28))*(10-INDEX(INDIRECT("times"&amp;BH$2),$F360,CA$28))/10)</f>
        <v>0</v>
      </c>
      <c r="CB360" s="47">
        <f ca="1">IF(OR(INDEX(INDIRECT("times"&amp;BH$2),$F360,CB$28)&gt;10,INDEX(INDIRECT(BJ360),$E360,CB$28)&lt;=INDEX(INDIRECT(BJ360),$E360,$F360)),0,(INDEX(INDIRECT(BJ360),$E360,$F360)-INDEX(INDIRECT(BJ360),$E360,CB$28))*(10-INDEX(INDIRECT("times"&amp;BH$2),$F360,CB$28))/10)</f>
        <v>0</v>
      </c>
      <c r="CC360" s="47">
        <f ca="1">IF(OR(INDEX(INDIRECT("times"&amp;BH$2),$F360,CC$28)&gt;10,INDEX(INDIRECT(BJ360),$E360,CC$28)&lt;=INDEX(INDIRECT(BJ360),$E360,$F360)),0,(INDEX(INDIRECT(BJ360),$E360,$F360)-INDEX(INDIRECT(BJ360),$E360,CC$28))*(10-INDEX(INDIRECT("times"&amp;BH$2),$F360,CC$28))/10)</f>
        <v>0</v>
      </c>
      <c r="CD360" s="47">
        <f ca="1">IF(OR(INDEX(INDIRECT("times"&amp;BH$2),$F360,CD$28)&gt;10,INDEX(INDIRECT(BJ360),$E360,CD$28)&lt;=INDEX(INDIRECT(BJ360),$E360,$F360)),0,(INDEX(INDIRECT(BJ360),$E360,$F360)-INDEX(INDIRECT(BJ360),$E360,CD$28))*(10-INDEX(INDIRECT("times"&amp;BH$2),$F360,CD$28))/10)</f>
        <v>0</v>
      </c>
      <c r="CE360" s="47">
        <f ca="1">IF(OR(INDEX(INDIRECT("times"&amp;BH$2),$F360,CE$28)&gt;10,INDEX(INDIRECT(BJ360),$E360,CE$28)&lt;=INDEX(INDIRECT(BJ360),$E360,$F360)),0,(INDEX(INDIRECT(BJ360),$E360,$F360)-INDEX(INDIRECT(BJ360),$E360,CE$28))*(10-INDEX(INDIRECT("times"&amp;BH$2),$F360,CE$28))/10)</f>
        <v>0</v>
      </c>
      <c r="CF360" s="47">
        <f ca="1">IF(OR(INDEX(INDIRECT("times"&amp;BH$2),$F360,CF$28)&gt;10,INDEX(INDIRECT(BJ360),$E360,CF$28)&lt;=INDEX(INDIRECT(BJ360),$E360,$F360)),0,(INDEX(INDIRECT(BJ360),$E360,$F360)-INDEX(INDIRECT(BJ360),$E360,CF$28))*(10-INDEX(INDIRECT("times"&amp;BH$2),$F360,CF$28))/10)</f>
        <v>0</v>
      </c>
      <c r="CG360" s="48">
        <f ca="1">IF(OR(INDEX(INDIRECT("times"&amp;BH$2),$F360,CG$28)&gt;10,INDEX(INDIRECT(BJ360),$E360,CG$28)&lt;=INDEX(INDIRECT(BJ360),$E360,$F360)),0,(INDEX(INDIRECT(BJ360),$E360,$F360)-INDEX(INDIRECT(BJ360),$E360,CG$28))*(10-INDEX(INDIRECT("times"&amp;BH$2),$F360,CG$28))/10)</f>
        <v>0</v>
      </c>
      <c r="CH360" s="201">
        <v>3</v>
      </c>
      <c r="CJ360" s="18" t="s">
        <v>191</v>
      </c>
      <c r="CK360" s="122">
        <f>CJ341</f>
        <v>3</v>
      </c>
      <c r="CL360" s="122" t="str">
        <f>CJ342</f>
        <v>work3564</v>
      </c>
      <c r="CM360" s="210" t="str">
        <f t="shared" si="1801"/>
        <v>core3_work3564</v>
      </c>
      <c r="CN360" s="122">
        <v>1</v>
      </c>
      <c r="CO360" s="33">
        <v>3</v>
      </c>
      <c r="CP360" s="46">
        <f ca="1">IF(OR(INDEX(INDIRECT("times"&amp;CK$2),$F360,CP$28)&gt;10,INDEX(INDIRECT(CM360),$E360,CP$28)&lt;=INDEX(INDIRECT(CM360),$E360,$F360)),0,(INDEX(INDIRECT(CM360),$E360,$F360)-INDEX(INDIRECT(CM360),$E360,CP$28))*(10-INDEX(INDIRECT("times"&amp;CK$2),$F360,CP$28))/10)</f>
        <v>0</v>
      </c>
      <c r="CQ360" s="47">
        <f ca="1">IF(OR(INDEX(INDIRECT("times"&amp;CK$2),$F360,CQ$28)&gt;10,INDEX(INDIRECT(CM360),$E360,CQ$28)&lt;=INDEX(INDIRECT(CM360),$E360,$F360)),0,(INDEX(INDIRECT(CM360),$E360,$F360)-INDEX(INDIRECT(CM360),$E360,CQ$28))*(10-INDEX(INDIRECT("times"&amp;CK$2),$F360,CQ$28))/10)</f>
        <v>0</v>
      </c>
      <c r="CR360" s="47">
        <f ca="1">IF(OR(INDEX(INDIRECT("times"&amp;CK$2),$F360,CR$28)&gt;10,INDEX(INDIRECT(CM360),$E360,CR$28)&lt;=INDEX(INDIRECT(CM360),$E360,$F360)),0,(INDEX(INDIRECT(CM360),$E360,$F360)-INDEX(INDIRECT(CM360),$E360,CR$28))*(10-INDEX(INDIRECT("times"&amp;CK$2),$F360,CR$28))/10)</f>
        <v>0</v>
      </c>
      <c r="CS360" s="47">
        <f ca="1">IF(OR(INDEX(INDIRECT("times"&amp;CK$2),$F360,CS$28)&gt;10,INDEX(INDIRECT(CM360),$E360,CS$28)&lt;=INDEX(INDIRECT(CM360),$E360,$F360)),0,(INDEX(INDIRECT(CM360),$E360,$F360)-INDEX(INDIRECT(CM360),$E360,CS$28))*(10-INDEX(INDIRECT("times"&amp;CK$2),$F360,CS$28))/10)</f>
        <v>0</v>
      </c>
      <c r="CT360" s="47">
        <f ca="1">IF(OR(INDEX(INDIRECT("times"&amp;CK$2),$F360,CT$28)&gt;10,INDEX(INDIRECT(CM360),$E360,CT$28)&lt;=INDEX(INDIRECT(CM360),$E360,$F360)),0,(INDEX(INDIRECT(CM360),$E360,$F360)-INDEX(INDIRECT(CM360),$E360,CT$28))*(10-INDEX(INDIRECT("times"&amp;CK$2),$F360,CT$28))/10)</f>
        <v>0</v>
      </c>
      <c r="CU360" s="47">
        <f ca="1">IF(OR(INDEX(INDIRECT("times"&amp;CK$2),$F360,CU$28)&gt;10,INDEX(INDIRECT(CM360),$E360,CU$28)&lt;=INDEX(INDIRECT(CM360),$E360,$F360)),0,(INDEX(INDIRECT(CM360),$E360,$F360)-INDEX(INDIRECT(CM360),$E360,CU$28))*(10-INDEX(INDIRECT("times"&amp;CK$2),$F360,CU$28))/10)</f>
        <v>0</v>
      </c>
      <c r="CV360" s="47">
        <f ca="1">IF(OR(INDEX(INDIRECT("times"&amp;CK$2),$F360,CV$28)&gt;10,INDEX(INDIRECT(CM360),$E360,CV$28)&lt;=INDEX(INDIRECT(CM360),$E360,$F360)),0,(INDEX(INDIRECT(CM360),$E360,$F360)-INDEX(INDIRECT(CM360),$E360,CV$28))*(10-INDEX(INDIRECT("times"&amp;CK$2),$F360,CV$28))/10)</f>
        <v>0</v>
      </c>
      <c r="CW360" s="47">
        <f ca="1">IF(OR(INDEX(INDIRECT("times"&amp;CK$2),$F360,CW$28)&gt;10,INDEX(INDIRECT(CM360),$E360,CW$28)&lt;=INDEX(INDIRECT(CM360),$E360,$F360)),0,(INDEX(INDIRECT(CM360),$E360,$F360)-INDEX(INDIRECT(CM360),$E360,CW$28))*(10-INDEX(INDIRECT("times"&amp;CK$2),$F360,CW$28))/10)</f>
        <v>0</v>
      </c>
      <c r="CX360" s="47">
        <f ca="1">IF(OR(INDEX(INDIRECT("times"&amp;CK$2),$F360,CX$28)&gt;10,INDEX(INDIRECT(CM360),$E360,CX$28)&lt;=INDEX(INDIRECT(CM360),$E360,$F360)),0,(INDEX(INDIRECT(CM360),$E360,$F360)-INDEX(INDIRECT(CM360),$E360,CX$28))*(10-INDEX(INDIRECT("times"&amp;CK$2),$F360,CX$28))/10)</f>
        <v>0</v>
      </c>
      <c r="CY360" s="47">
        <f ca="1">IF(OR(INDEX(INDIRECT("times"&amp;CK$2),$F360,CY$28)&gt;10,INDEX(INDIRECT(CM360),$E360,CY$28)&lt;=INDEX(INDIRECT(CM360),$E360,$F360)),0,(INDEX(INDIRECT(CM360),$E360,$F360)-INDEX(INDIRECT(CM360),$E360,CY$28))*(10-INDEX(INDIRECT("times"&amp;CK$2),$F360,CY$28))/10)</f>
        <v>0</v>
      </c>
      <c r="CZ360" s="47">
        <f ca="1">IF(OR(INDEX(INDIRECT("times"&amp;CK$2),$F360,CZ$28)&gt;10,INDEX(INDIRECT(CM360),$E360,CZ$28)&lt;=INDEX(INDIRECT(CM360),$E360,$F360)),0,(INDEX(INDIRECT(CM360),$E360,$F360)-INDEX(INDIRECT(CM360),$E360,CZ$28))*(10-INDEX(INDIRECT("times"&amp;CK$2),$F360,CZ$28))/10)</f>
        <v>0</v>
      </c>
      <c r="DA360" s="47">
        <f ca="1">IF(OR(INDEX(INDIRECT("times"&amp;CK$2),$F360,DA$28)&gt;10,INDEX(INDIRECT(CM360),$E360,DA$28)&lt;=INDEX(INDIRECT(CM360),$E360,$F360)),0,(INDEX(INDIRECT(CM360),$E360,$F360)-INDEX(INDIRECT(CM360),$E360,DA$28))*(10-INDEX(INDIRECT("times"&amp;CK$2),$F360,DA$28))/10)</f>
        <v>0</v>
      </c>
      <c r="DB360" s="47">
        <f ca="1">IF(OR(INDEX(INDIRECT("times"&amp;CK$2),$F360,DB$28)&gt;10,INDEX(INDIRECT(CM360),$E360,DB$28)&lt;=INDEX(INDIRECT(CM360),$E360,$F360)),0,(INDEX(INDIRECT(CM360),$E360,$F360)-INDEX(INDIRECT(CM360),$E360,DB$28))*(10-INDEX(INDIRECT("times"&amp;CK$2),$F360,DB$28))/10)</f>
        <v>0</v>
      </c>
      <c r="DC360" s="47">
        <f ca="1">IF(OR(INDEX(INDIRECT("times"&amp;CK$2),$F360,DC$28)&gt;10,INDEX(INDIRECT(CM360),$E360,DC$28)&lt;=INDEX(INDIRECT(CM360),$E360,$F360)),0,(INDEX(INDIRECT(CM360),$E360,$F360)-INDEX(INDIRECT(CM360),$E360,DC$28))*(10-INDEX(INDIRECT("times"&amp;CK$2),$F360,DC$28))/10)</f>
        <v>0</v>
      </c>
      <c r="DD360" s="47">
        <f ca="1">IF(OR(INDEX(INDIRECT("times"&amp;CK$2),$F360,DD$28)&gt;10,INDEX(INDIRECT(CM360),$E360,DD$28)&lt;=INDEX(INDIRECT(CM360),$E360,$F360)),0,(INDEX(INDIRECT(CM360),$E360,$F360)-INDEX(INDIRECT(CM360),$E360,DD$28))*(10-INDEX(INDIRECT("times"&amp;CK$2),$F360,DD$28))/10)</f>
        <v>0</v>
      </c>
      <c r="DE360" s="47">
        <f ca="1">IF(OR(INDEX(INDIRECT("times"&amp;CK$2),$F360,DE$28)&gt;10,INDEX(INDIRECT(CM360),$E360,DE$28)&lt;=INDEX(INDIRECT(CM360),$E360,$F360)),0,(INDEX(INDIRECT(CM360),$E360,$F360)-INDEX(INDIRECT(CM360),$E360,DE$28))*(10-INDEX(INDIRECT("times"&amp;CK$2),$F360,DE$28))/10)</f>
        <v>0</v>
      </c>
      <c r="DF360" s="47">
        <f ca="1">IF(OR(INDEX(INDIRECT("times"&amp;CK$2),$F360,DF$28)&gt;10,INDEX(INDIRECT(CM360),$E360,DF$28)&lt;=INDEX(INDIRECT(CM360),$E360,$F360)),0,(INDEX(INDIRECT(CM360),$E360,$F360)-INDEX(INDIRECT(CM360),$E360,DF$28))*(10-INDEX(INDIRECT("times"&amp;CK$2),$F360,DF$28))/10)</f>
        <v>0</v>
      </c>
      <c r="DG360" s="47">
        <f ca="1">IF(OR(INDEX(INDIRECT("times"&amp;CK$2),$F360,DG$28)&gt;10,INDEX(INDIRECT(CM360),$E360,DG$28)&lt;=INDEX(INDIRECT(CM360),$E360,$F360)),0,(INDEX(INDIRECT(CM360),$E360,$F360)-INDEX(INDIRECT(CM360),$E360,DG$28))*(10-INDEX(INDIRECT("times"&amp;CK$2),$F360,DG$28))/10)</f>
        <v>0</v>
      </c>
      <c r="DH360" s="47">
        <f ca="1">IF(OR(INDEX(INDIRECT("times"&amp;CK$2),$F360,DH$28)&gt;10,INDEX(INDIRECT(CM360),$E360,DH$28)&lt;=INDEX(INDIRECT(CM360),$E360,$F360)),0,(INDEX(INDIRECT(CM360),$E360,$F360)-INDEX(INDIRECT(CM360),$E360,DH$28))*(10-INDEX(INDIRECT("times"&amp;CK$2),$F360,DH$28))/10)</f>
        <v>0</v>
      </c>
      <c r="DI360" s="47">
        <f ca="1">IF(OR(INDEX(INDIRECT("times"&amp;CK$2),$F360,DI$28)&gt;10,INDEX(INDIRECT(CM360),$E360,DI$28)&lt;=INDEX(INDIRECT(CM360),$E360,$F360)),0,(INDEX(INDIRECT(CM360),$E360,$F360)-INDEX(INDIRECT(CM360),$E360,DI$28))*(10-INDEX(INDIRECT("times"&amp;CK$2),$F360,DI$28))/10)</f>
        <v>0</v>
      </c>
      <c r="DJ360" s="48">
        <f ca="1">IF(OR(INDEX(INDIRECT("times"&amp;CK$2),$F360,DJ$28)&gt;10,INDEX(INDIRECT(CM360),$E360,DJ$28)&lt;=INDEX(INDIRECT(CM360),$E360,$F360)),0,(INDEX(INDIRECT(CM360),$E360,$F360)-INDEX(INDIRECT(CM360),$E360,DJ$28))*(10-INDEX(INDIRECT("times"&amp;CK$2),$F360,DJ$28))/10)</f>
        <v>0</v>
      </c>
      <c r="DK360" s="201">
        <v>3</v>
      </c>
      <c r="DM360" s="18" t="s">
        <v>191</v>
      </c>
      <c r="DN360" s="122">
        <f>DM341</f>
        <v>3</v>
      </c>
      <c r="DO360" s="122" t="str">
        <f>DM342</f>
        <v>shop3564</v>
      </c>
      <c r="DP360" s="210" t="str">
        <f t="shared" si="1802"/>
        <v>core3_shop3564</v>
      </c>
      <c r="DQ360" s="122">
        <v>1</v>
      </c>
      <c r="DR360" s="33">
        <v>3</v>
      </c>
      <c r="DS360" s="46">
        <f ca="1">IF(OR(INDEX(INDIRECT("times"&amp;DN$2),$F360,DS$28)&gt;10,INDEX(INDIRECT(DP360),$E360,DS$28)&lt;=INDEX(INDIRECT(DP360),$E360,$F360)),0,(INDEX(INDIRECT(DP360),$E360,$F360)-INDEX(INDIRECT(DP360),$E360,DS$28))*(10-INDEX(INDIRECT("times"&amp;DN$2),$F360,DS$28))/10)</f>
        <v>0</v>
      </c>
      <c r="DT360" s="47">
        <f ca="1">IF(OR(INDEX(INDIRECT("times"&amp;DN$2),$F360,DT$28)&gt;10,INDEX(INDIRECT(DP360),$E360,DT$28)&lt;=INDEX(INDIRECT(DP360),$E360,$F360)),0,(INDEX(INDIRECT(DP360),$E360,$F360)-INDEX(INDIRECT(DP360),$E360,DT$28))*(10-INDEX(INDIRECT("times"&amp;DN$2),$F360,DT$28))/10)</f>
        <v>0</v>
      </c>
      <c r="DU360" s="47">
        <f ca="1">IF(OR(INDEX(INDIRECT("times"&amp;DN$2),$F360,DU$28)&gt;10,INDEX(INDIRECT(DP360),$E360,DU$28)&lt;=INDEX(INDIRECT(DP360),$E360,$F360)),0,(INDEX(INDIRECT(DP360),$E360,$F360)-INDEX(INDIRECT(DP360),$E360,DU$28))*(10-INDEX(INDIRECT("times"&amp;DN$2),$F360,DU$28))/10)</f>
        <v>0</v>
      </c>
      <c r="DV360" s="47">
        <f ca="1">IF(OR(INDEX(INDIRECT("times"&amp;DN$2),$F360,DV$28)&gt;10,INDEX(INDIRECT(DP360),$E360,DV$28)&lt;=INDEX(INDIRECT(DP360),$E360,$F360)),0,(INDEX(INDIRECT(DP360),$E360,$F360)-INDEX(INDIRECT(DP360),$E360,DV$28))*(10-INDEX(INDIRECT("times"&amp;DN$2),$F360,DV$28))/10)</f>
        <v>0</v>
      </c>
      <c r="DW360" s="47">
        <f ca="1">IF(OR(INDEX(INDIRECT("times"&amp;DN$2),$F360,DW$28)&gt;10,INDEX(INDIRECT(DP360),$E360,DW$28)&lt;=INDEX(INDIRECT(DP360),$E360,$F360)),0,(INDEX(INDIRECT(DP360),$E360,$F360)-INDEX(INDIRECT(DP360),$E360,DW$28))*(10-INDEX(INDIRECT("times"&amp;DN$2),$F360,DW$28))/10)</f>
        <v>0</v>
      </c>
      <c r="DX360" s="47">
        <f ca="1">IF(OR(INDEX(INDIRECT("times"&amp;DN$2),$F360,DX$28)&gt;10,INDEX(INDIRECT(DP360),$E360,DX$28)&lt;=INDEX(INDIRECT(DP360),$E360,$F360)),0,(INDEX(INDIRECT(DP360),$E360,$F360)-INDEX(INDIRECT(DP360),$E360,DX$28))*(10-INDEX(INDIRECT("times"&amp;DN$2),$F360,DX$28))/10)</f>
        <v>0</v>
      </c>
      <c r="DY360" s="47">
        <f ca="1">IF(OR(INDEX(INDIRECT("times"&amp;DN$2),$F360,DY$28)&gt;10,INDEX(INDIRECT(DP360),$E360,DY$28)&lt;=INDEX(INDIRECT(DP360),$E360,$F360)),0,(INDEX(INDIRECT(DP360),$E360,$F360)-INDEX(INDIRECT(DP360),$E360,DY$28))*(10-INDEX(INDIRECT("times"&amp;DN$2),$F360,DY$28))/10)</f>
        <v>0</v>
      </c>
      <c r="DZ360" s="47">
        <f ca="1">IF(OR(INDEX(INDIRECT("times"&amp;DN$2),$F360,DZ$28)&gt;10,INDEX(INDIRECT(DP360),$E360,DZ$28)&lt;=INDEX(INDIRECT(DP360),$E360,$F360)),0,(INDEX(INDIRECT(DP360),$E360,$F360)-INDEX(INDIRECT(DP360),$E360,DZ$28))*(10-INDEX(INDIRECT("times"&amp;DN$2),$F360,DZ$28))/10)</f>
        <v>0</v>
      </c>
      <c r="EA360" s="47">
        <f ca="1">IF(OR(INDEX(INDIRECT("times"&amp;DN$2),$F360,EA$28)&gt;10,INDEX(INDIRECT(DP360),$E360,EA$28)&lt;=INDEX(INDIRECT(DP360),$E360,$F360)),0,(INDEX(INDIRECT(DP360),$E360,$F360)-INDEX(INDIRECT(DP360),$E360,EA$28))*(10-INDEX(INDIRECT("times"&amp;DN$2),$F360,EA$28))/10)</f>
        <v>0</v>
      </c>
      <c r="EB360" s="47">
        <f ca="1">IF(OR(INDEX(INDIRECT("times"&amp;DN$2),$F360,EB$28)&gt;10,INDEX(INDIRECT(DP360),$E360,EB$28)&lt;=INDEX(INDIRECT(DP360),$E360,$F360)),0,(INDEX(INDIRECT(DP360),$E360,$F360)-INDEX(INDIRECT(DP360),$E360,EB$28))*(10-INDEX(INDIRECT("times"&amp;DN$2),$F360,EB$28))/10)</f>
        <v>0</v>
      </c>
      <c r="EC360" s="47">
        <f ca="1">IF(OR(INDEX(INDIRECT("times"&amp;DN$2),$F360,EC$28)&gt;10,INDEX(INDIRECT(DP360),$E360,EC$28)&lt;=INDEX(INDIRECT(DP360),$E360,$F360)),0,(INDEX(INDIRECT(DP360),$E360,$F360)-INDEX(INDIRECT(DP360),$E360,EC$28))*(10-INDEX(INDIRECT("times"&amp;DN$2),$F360,EC$28))/10)</f>
        <v>0</v>
      </c>
      <c r="ED360" s="47">
        <f ca="1">IF(OR(INDEX(INDIRECT("times"&amp;DN$2),$F360,ED$28)&gt;10,INDEX(INDIRECT(DP360),$E360,ED$28)&lt;=INDEX(INDIRECT(DP360),$E360,$F360)),0,(INDEX(INDIRECT(DP360),$E360,$F360)-INDEX(INDIRECT(DP360),$E360,ED$28))*(10-INDEX(INDIRECT("times"&amp;DN$2),$F360,ED$28))/10)</f>
        <v>0</v>
      </c>
      <c r="EE360" s="47">
        <f ca="1">IF(OR(INDEX(INDIRECT("times"&amp;DN$2),$F360,EE$28)&gt;10,INDEX(INDIRECT(DP360),$E360,EE$28)&lt;=INDEX(INDIRECT(DP360),$E360,$F360)),0,(INDEX(INDIRECT(DP360),$E360,$F360)-INDEX(INDIRECT(DP360),$E360,EE$28))*(10-INDEX(INDIRECT("times"&amp;DN$2),$F360,EE$28))/10)</f>
        <v>0</v>
      </c>
      <c r="EF360" s="47">
        <f ca="1">IF(OR(INDEX(INDIRECT("times"&amp;DN$2),$F360,EF$28)&gt;10,INDEX(INDIRECT(DP360),$E360,EF$28)&lt;=INDEX(INDIRECT(DP360),$E360,$F360)),0,(INDEX(INDIRECT(DP360),$E360,$F360)-INDEX(INDIRECT(DP360),$E360,EF$28))*(10-INDEX(INDIRECT("times"&amp;DN$2),$F360,EF$28))/10)</f>
        <v>0</v>
      </c>
      <c r="EG360" s="47">
        <f ca="1">IF(OR(INDEX(INDIRECT("times"&amp;DN$2),$F360,EG$28)&gt;10,INDEX(INDIRECT(DP360),$E360,EG$28)&lt;=INDEX(INDIRECT(DP360),$E360,$F360)),0,(INDEX(INDIRECT(DP360),$E360,$F360)-INDEX(INDIRECT(DP360),$E360,EG$28))*(10-INDEX(INDIRECT("times"&amp;DN$2),$F360,EG$28))/10)</f>
        <v>0</v>
      </c>
      <c r="EH360" s="47">
        <f ca="1">IF(OR(INDEX(INDIRECT("times"&amp;DN$2),$F360,EH$28)&gt;10,INDEX(INDIRECT(DP360),$E360,EH$28)&lt;=INDEX(INDIRECT(DP360),$E360,$F360)),0,(INDEX(INDIRECT(DP360),$E360,$F360)-INDEX(INDIRECT(DP360),$E360,EH$28))*(10-INDEX(INDIRECT("times"&amp;DN$2),$F360,EH$28))/10)</f>
        <v>0</v>
      </c>
      <c r="EI360" s="47">
        <f ca="1">IF(OR(INDEX(INDIRECT("times"&amp;DN$2),$F360,EI$28)&gt;10,INDEX(INDIRECT(DP360),$E360,EI$28)&lt;=INDEX(INDIRECT(DP360),$E360,$F360)),0,(INDEX(INDIRECT(DP360),$E360,$F360)-INDEX(INDIRECT(DP360),$E360,EI$28))*(10-INDEX(INDIRECT("times"&amp;DN$2),$F360,EI$28))/10)</f>
        <v>0</v>
      </c>
      <c r="EJ360" s="47">
        <f ca="1">IF(OR(INDEX(INDIRECT("times"&amp;DN$2),$F360,EJ$28)&gt;10,INDEX(INDIRECT(DP360),$E360,EJ$28)&lt;=INDEX(INDIRECT(DP360),$E360,$F360)),0,(INDEX(INDIRECT(DP360),$E360,$F360)-INDEX(INDIRECT(DP360),$E360,EJ$28))*(10-INDEX(INDIRECT("times"&amp;DN$2),$F360,EJ$28))/10)</f>
        <v>0</v>
      </c>
      <c r="EK360" s="47">
        <f ca="1">IF(OR(INDEX(INDIRECT("times"&amp;DN$2),$F360,EK$28)&gt;10,INDEX(INDIRECT(DP360),$E360,EK$28)&lt;=INDEX(INDIRECT(DP360),$E360,$F360)),0,(INDEX(INDIRECT(DP360),$E360,$F360)-INDEX(INDIRECT(DP360),$E360,EK$28))*(10-INDEX(INDIRECT("times"&amp;DN$2),$F360,EK$28))/10)</f>
        <v>0</v>
      </c>
      <c r="EL360" s="47">
        <f ca="1">IF(OR(INDEX(INDIRECT("times"&amp;DN$2),$F360,EL$28)&gt;10,INDEX(INDIRECT(DP360),$E360,EL$28)&lt;=INDEX(INDIRECT(DP360),$E360,$F360)),0,(INDEX(INDIRECT(DP360),$E360,$F360)-INDEX(INDIRECT(DP360),$E360,EL$28))*(10-INDEX(INDIRECT("times"&amp;DN$2),$F360,EL$28))/10)</f>
        <v>0</v>
      </c>
      <c r="EM360" s="48">
        <f ca="1">IF(OR(INDEX(INDIRECT("times"&amp;DN$2),$F360,EM$28)&gt;10,INDEX(INDIRECT(DP360),$E360,EM$28)&lt;=INDEX(INDIRECT(DP360),$E360,$F360)),0,(INDEX(INDIRECT(DP360),$E360,$F360)-INDEX(INDIRECT(DP360),$E360,EM$28))*(10-INDEX(INDIRECT("times"&amp;DN$2),$F360,EM$28))/10)</f>
        <v>0</v>
      </c>
      <c r="EN360" s="201">
        <v>3</v>
      </c>
      <c r="EP360" s="18" t="s">
        <v>191</v>
      </c>
      <c r="EQ360" s="122">
        <f>EP341</f>
        <v>3</v>
      </c>
      <c r="ER360" s="122" t="str">
        <f>EP342</f>
        <v>lei3564</v>
      </c>
      <c r="ES360" s="210" t="str">
        <f t="shared" si="1803"/>
        <v>core3_lei3564</v>
      </c>
      <c r="ET360" s="122">
        <v>1</v>
      </c>
      <c r="EU360" s="33">
        <v>3</v>
      </c>
      <c r="EV360" s="46">
        <f ca="1">IF(OR(INDEX(INDIRECT("times"&amp;EQ$2),$F360,EV$28)&gt;10,INDEX(INDIRECT(ES360),$E360,EV$28)&lt;=INDEX(INDIRECT(ES360),$E360,$F360)),0,(INDEX(INDIRECT(ES360),$E360,$F360)-INDEX(INDIRECT(ES360),$E360,EV$28))*(10-INDEX(INDIRECT("times"&amp;EQ$2),$F360,EV$28))/10)</f>
        <v>0</v>
      </c>
      <c r="EW360" s="47">
        <f ca="1">IF(OR(INDEX(INDIRECT("times"&amp;EQ$2),$F360,EW$28)&gt;10,INDEX(INDIRECT(ES360),$E360,EW$28)&lt;=INDEX(INDIRECT(ES360),$E360,$F360)),0,(INDEX(INDIRECT(ES360),$E360,$F360)-INDEX(INDIRECT(ES360),$E360,EW$28))*(10-INDEX(INDIRECT("times"&amp;EQ$2),$F360,EW$28))/10)</f>
        <v>0</v>
      </c>
      <c r="EX360" s="47">
        <f ca="1">IF(OR(INDEX(INDIRECT("times"&amp;EQ$2),$F360,EX$28)&gt;10,INDEX(INDIRECT(ES360),$E360,EX$28)&lt;=INDEX(INDIRECT(ES360),$E360,$F360)),0,(INDEX(INDIRECT(ES360),$E360,$F360)-INDEX(INDIRECT(ES360),$E360,EX$28))*(10-INDEX(INDIRECT("times"&amp;EQ$2),$F360,EX$28))/10)</f>
        <v>0</v>
      </c>
      <c r="EY360" s="47">
        <f ca="1">IF(OR(INDEX(INDIRECT("times"&amp;EQ$2),$F360,EY$28)&gt;10,INDEX(INDIRECT(ES360),$E360,EY$28)&lt;=INDEX(INDIRECT(ES360),$E360,$F360)),0,(INDEX(INDIRECT(ES360),$E360,$F360)-INDEX(INDIRECT(ES360),$E360,EY$28))*(10-INDEX(INDIRECT("times"&amp;EQ$2),$F360,EY$28))/10)</f>
        <v>0</v>
      </c>
      <c r="EZ360" s="47">
        <f ca="1">IF(OR(INDEX(INDIRECT("times"&amp;EQ$2),$F360,EZ$28)&gt;10,INDEX(INDIRECT(ES360),$E360,EZ$28)&lt;=INDEX(INDIRECT(ES360),$E360,$F360)),0,(INDEX(INDIRECT(ES360),$E360,$F360)-INDEX(INDIRECT(ES360),$E360,EZ$28))*(10-INDEX(INDIRECT("times"&amp;EQ$2),$F360,EZ$28))/10)</f>
        <v>0</v>
      </c>
      <c r="FA360" s="47">
        <f ca="1">IF(OR(INDEX(INDIRECT("times"&amp;EQ$2),$F360,FA$28)&gt;10,INDEX(INDIRECT(ES360),$E360,FA$28)&lt;=INDEX(INDIRECT(ES360),$E360,$F360)),0,(INDEX(INDIRECT(ES360),$E360,$F360)-INDEX(INDIRECT(ES360),$E360,FA$28))*(10-INDEX(INDIRECT("times"&amp;EQ$2),$F360,FA$28))/10)</f>
        <v>0</v>
      </c>
      <c r="FB360" s="47">
        <f ca="1">IF(OR(INDEX(INDIRECT("times"&amp;EQ$2),$F360,FB$28)&gt;10,INDEX(INDIRECT(ES360),$E360,FB$28)&lt;=INDEX(INDIRECT(ES360),$E360,$F360)),0,(INDEX(INDIRECT(ES360),$E360,$F360)-INDEX(INDIRECT(ES360),$E360,FB$28))*(10-INDEX(INDIRECT("times"&amp;EQ$2),$F360,FB$28))/10)</f>
        <v>0</v>
      </c>
      <c r="FC360" s="47">
        <f ca="1">IF(OR(INDEX(INDIRECT("times"&amp;EQ$2),$F360,FC$28)&gt;10,INDEX(INDIRECT(ES360),$E360,FC$28)&lt;=INDEX(INDIRECT(ES360),$E360,$F360)),0,(INDEX(INDIRECT(ES360),$E360,$F360)-INDEX(INDIRECT(ES360),$E360,FC$28))*(10-INDEX(INDIRECT("times"&amp;EQ$2),$F360,FC$28))/10)</f>
        <v>0</v>
      </c>
      <c r="FD360" s="47">
        <f ca="1">IF(OR(INDEX(INDIRECT("times"&amp;EQ$2),$F360,FD$28)&gt;10,INDEX(INDIRECT(ES360),$E360,FD$28)&lt;=INDEX(INDIRECT(ES360),$E360,$F360)),0,(INDEX(INDIRECT(ES360),$E360,$F360)-INDEX(INDIRECT(ES360),$E360,FD$28))*(10-INDEX(INDIRECT("times"&amp;EQ$2),$F360,FD$28))/10)</f>
        <v>0</v>
      </c>
      <c r="FE360" s="47">
        <f ca="1">IF(OR(INDEX(INDIRECT("times"&amp;EQ$2),$F360,FE$28)&gt;10,INDEX(INDIRECT(ES360),$E360,FE$28)&lt;=INDEX(INDIRECT(ES360),$E360,$F360)),0,(INDEX(INDIRECT(ES360),$E360,$F360)-INDEX(INDIRECT(ES360),$E360,FE$28))*(10-INDEX(INDIRECT("times"&amp;EQ$2),$F360,FE$28))/10)</f>
        <v>0</v>
      </c>
      <c r="FF360" s="47">
        <f ca="1">IF(OR(INDEX(INDIRECT("times"&amp;EQ$2),$F360,FF$28)&gt;10,INDEX(INDIRECT(ES360),$E360,FF$28)&lt;=INDEX(INDIRECT(ES360),$E360,$F360)),0,(INDEX(INDIRECT(ES360),$E360,$F360)-INDEX(INDIRECT(ES360),$E360,FF$28))*(10-INDEX(INDIRECT("times"&amp;EQ$2),$F360,FF$28))/10)</f>
        <v>0</v>
      </c>
      <c r="FG360" s="47">
        <f ca="1">IF(OR(INDEX(INDIRECT("times"&amp;EQ$2),$F360,FG$28)&gt;10,INDEX(INDIRECT(ES360),$E360,FG$28)&lt;=INDEX(INDIRECT(ES360),$E360,$F360)),0,(INDEX(INDIRECT(ES360),$E360,$F360)-INDEX(INDIRECT(ES360),$E360,FG$28))*(10-INDEX(INDIRECT("times"&amp;EQ$2),$F360,FG$28))/10)</f>
        <v>0</v>
      </c>
      <c r="FH360" s="47">
        <f ca="1">IF(OR(INDEX(INDIRECT("times"&amp;EQ$2),$F360,FH$28)&gt;10,INDEX(INDIRECT(ES360),$E360,FH$28)&lt;=INDEX(INDIRECT(ES360),$E360,$F360)),0,(INDEX(INDIRECT(ES360),$E360,$F360)-INDEX(INDIRECT(ES360),$E360,FH$28))*(10-INDEX(INDIRECT("times"&amp;EQ$2),$F360,FH$28))/10)</f>
        <v>0</v>
      </c>
      <c r="FI360" s="47">
        <f ca="1">IF(OR(INDEX(INDIRECT("times"&amp;EQ$2),$F360,FI$28)&gt;10,INDEX(INDIRECT(ES360),$E360,FI$28)&lt;=INDEX(INDIRECT(ES360),$E360,$F360)),0,(INDEX(INDIRECT(ES360),$E360,$F360)-INDEX(INDIRECT(ES360),$E360,FI$28))*(10-INDEX(INDIRECT("times"&amp;EQ$2),$F360,FI$28))/10)</f>
        <v>0</v>
      </c>
      <c r="FJ360" s="47">
        <f ca="1">IF(OR(INDEX(INDIRECT("times"&amp;EQ$2),$F360,FJ$28)&gt;10,INDEX(INDIRECT(ES360),$E360,FJ$28)&lt;=INDEX(INDIRECT(ES360),$E360,$F360)),0,(INDEX(INDIRECT(ES360),$E360,$F360)-INDEX(INDIRECT(ES360),$E360,FJ$28))*(10-INDEX(INDIRECT("times"&amp;EQ$2),$F360,FJ$28))/10)</f>
        <v>0</v>
      </c>
      <c r="FK360" s="47">
        <f ca="1">IF(OR(INDEX(INDIRECT("times"&amp;EQ$2),$F360,FK$28)&gt;10,INDEX(INDIRECT(ES360),$E360,FK$28)&lt;=INDEX(INDIRECT(ES360),$E360,$F360)),0,(INDEX(INDIRECT(ES360),$E360,$F360)-INDEX(INDIRECT(ES360),$E360,FK$28))*(10-INDEX(INDIRECT("times"&amp;EQ$2),$F360,FK$28))/10)</f>
        <v>0</v>
      </c>
      <c r="FL360" s="47">
        <f ca="1">IF(OR(INDEX(INDIRECT("times"&amp;EQ$2),$F360,FL$28)&gt;10,INDEX(INDIRECT(ES360),$E360,FL$28)&lt;=INDEX(INDIRECT(ES360),$E360,$F360)),0,(INDEX(INDIRECT(ES360),$E360,$F360)-INDEX(INDIRECT(ES360),$E360,FL$28))*(10-INDEX(INDIRECT("times"&amp;EQ$2),$F360,FL$28))/10)</f>
        <v>0</v>
      </c>
      <c r="FM360" s="47">
        <f ca="1">IF(OR(INDEX(INDIRECT("times"&amp;EQ$2),$F360,FM$28)&gt;10,INDEX(INDIRECT(ES360),$E360,FM$28)&lt;=INDEX(INDIRECT(ES360),$E360,$F360)),0,(INDEX(INDIRECT(ES360),$E360,$F360)-INDEX(INDIRECT(ES360),$E360,FM$28))*(10-INDEX(INDIRECT("times"&amp;EQ$2),$F360,FM$28))/10)</f>
        <v>0</v>
      </c>
      <c r="FN360" s="47">
        <f ca="1">IF(OR(INDEX(INDIRECT("times"&amp;EQ$2),$F360,FN$28)&gt;10,INDEX(INDIRECT(ES360),$E360,FN$28)&lt;=INDEX(INDIRECT(ES360),$E360,$F360)),0,(INDEX(INDIRECT(ES360),$E360,$F360)-INDEX(INDIRECT(ES360),$E360,FN$28))*(10-INDEX(INDIRECT("times"&amp;EQ$2),$F360,FN$28))/10)</f>
        <v>0</v>
      </c>
      <c r="FO360" s="47">
        <f ca="1">IF(OR(INDEX(INDIRECT("times"&amp;EQ$2),$F360,FO$28)&gt;10,INDEX(INDIRECT(ES360),$E360,FO$28)&lt;=INDEX(INDIRECT(ES360),$E360,$F360)),0,(INDEX(INDIRECT(ES360),$E360,$F360)-INDEX(INDIRECT(ES360),$E360,FO$28))*(10-INDEX(INDIRECT("times"&amp;EQ$2),$F360,FO$28))/10)</f>
        <v>0</v>
      </c>
      <c r="FP360" s="48">
        <f ca="1">IF(OR(INDEX(INDIRECT("times"&amp;EQ$2),$F360,FP$28)&gt;10,INDEX(INDIRECT(ES360),$E360,FP$28)&lt;=INDEX(INDIRECT(ES360),$E360,$F360)),0,(INDEX(INDIRECT(ES360),$E360,$F360)-INDEX(INDIRECT(ES360),$E360,FP$28))*(10-INDEX(INDIRECT("times"&amp;EQ$2),$F360,FP$28))/10)</f>
        <v>0</v>
      </c>
      <c r="FQ360" s="201">
        <v>3</v>
      </c>
      <c r="FS360" s="18" t="s">
        <v>191</v>
      </c>
      <c r="FT360" s="122">
        <f>FS341</f>
        <v>3</v>
      </c>
      <c r="FU360" s="122" t="str">
        <f>FS342</f>
        <v>shop65</v>
      </c>
      <c r="FV360" s="210" t="str">
        <f t="shared" si="1804"/>
        <v>core3_shop65</v>
      </c>
      <c r="FW360" s="122">
        <v>1</v>
      </c>
      <c r="FX360" s="33">
        <v>3</v>
      </c>
      <c r="FY360" s="46">
        <f ca="1">IF(OR(INDEX(INDIRECT("times"&amp;FT$2),$F360,FY$28)&gt;10,INDEX(INDIRECT(FV360),$E360,FY$28)&lt;=INDEX(INDIRECT(FV360),$E360,$F360)),0,(INDEX(INDIRECT(FV360),$E360,$F360)-INDEX(INDIRECT(FV360),$E360,FY$28))*(10-INDEX(INDIRECT("times"&amp;FT$2),$F360,FY$28))/10)</f>
        <v>0</v>
      </c>
      <c r="FZ360" s="47">
        <f ca="1">IF(OR(INDEX(INDIRECT("times"&amp;FT$2),$F360,FZ$28)&gt;10,INDEX(INDIRECT(FV360),$E360,FZ$28)&lt;=INDEX(INDIRECT(FV360),$E360,$F360)),0,(INDEX(INDIRECT(FV360),$E360,$F360)-INDEX(INDIRECT(FV360),$E360,FZ$28))*(10-INDEX(INDIRECT("times"&amp;FT$2),$F360,FZ$28))/10)</f>
        <v>0</v>
      </c>
      <c r="GA360" s="47">
        <f ca="1">IF(OR(INDEX(INDIRECT("times"&amp;FT$2),$F360,GA$28)&gt;10,INDEX(INDIRECT(FV360),$E360,GA$28)&lt;=INDEX(INDIRECT(FV360),$E360,$F360)),0,(INDEX(INDIRECT(FV360),$E360,$F360)-INDEX(INDIRECT(FV360),$E360,GA$28))*(10-INDEX(INDIRECT("times"&amp;FT$2),$F360,GA$28))/10)</f>
        <v>0</v>
      </c>
      <c r="GB360" s="47">
        <f ca="1">IF(OR(INDEX(INDIRECT("times"&amp;FT$2),$F360,GB$28)&gt;10,INDEX(INDIRECT(FV360),$E360,GB$28)&lt;=INDEX(INDIRECT(FV360),$E360,$F360)),0,(INDEX(INDIRECT(FV360),$E360,$F360)-INDEX(INDIRECT(FV360),$E360,GB$28))*(10-INDEX(INDIRECT("times"&amp;FT$2),$F360,GB$28))/10)</f>
        <v>0</v>
      </c>
      <c r="GC360" s="47">
        <f ca="1">IF(OR(INDEX(INDIRECT("times"&amp;FT$2),$F360,GC$28)&gt;10,INDEX(INDIRECT(FV360),$E360,GC$28)&lt;=INDEX(INDIRECT(FV360),$E360,$F360)),0,(INDEX(INDIRECT(FV360),$E360,$F360)-INDEX(INDIRECT(FV360),$E360,GC$28))*(10-INDEX(INDIRECT("times"&amp;FT$2),$F360,GC$28))/10)</f>
        <v>0</v>
      </c>
      <c r="GD360" s="47">
        <f ca="1">IF(OR(INDEX(INDIRECT("times"&amp;FT$2),$F360,GD$28)&gt;10,INDEX(INDIRECT(FV360),$E360,GD$28)&lt;=INDEX(INDIRECT(FV360),$E360,$F360)),0,(INDEX(INDIRECT(FV360),$E360,$F360)-INDEX(INDIRECT(FV360),$E360,GD$28))*(10-INDEX(INDIRECT("times"&amp;FT$2),$F360,GD$28))/10)</f>
        <v>0</v>
      </c>
      <c r="GE360" s="47">
        <f ca="1">IF(OR(INDEX(INDIRECT("times"&amp;FT$2),$F360,GE$28)&gt;10,INDEX(INDIRECT(FV360),$E360,GE$28)&lt;=INDEX(INDIRECT(FV360),$E360,$F360)),0,(INDEX(INDIRECT(FV360),$E360,$F360)-INDEX(INDIRECT(FV360),$E360,GE$28))*(10-INDEX(INDIRECT("times"&amp;FT$2),$F360,GE$28))/10)</f>
        <v>0</v>
      </c>
      <c r="GF360" s="47">
        <f ca="1">IF(OR(INDEX(INDIRECT("times"&amp;FT$2),$F360,GF$28)&gt;10,INDEX(INDIRECT(FV360),$E360,GF$28)&lt;=INDEX(INDIRECT(FV360),$E360,$F360)),0,(INDEX(INDIRECT(FV360),$E360,$F360)-INDEX(INDIRECT(FV360),$E360,GF$28))*(10-INDEX(INDIRECT("times"&amp;FT$2),$F360,GF$28))/10)</f>
        <v>0</v>
      </c>
      <c r="GG360" s="47">
        <f ca="1">IF(OR(INDEX(INDIRECT("times"&amp;FT$2),$F360,GG$28)&gt;10,INDEX(INDIRECT(FV360),$E360,GG$28)&lt;=INDEX(INDIRECT(FV360),$E360,$F360)),0,(INDEX(INDIRECT(FV360),$E360,$F360)-INDEX(INDIRECT(FV360),$E360,GG$28))*(10-INDEX(INDIRECT("times"&amp;FT$2),$F360,GG$28))/10)</f>
        <v>0</v>
      </c>
      <c r="GH360" s="47">
        <f ca="1">IF(OR(INDEX(INDIRECT("times"&amp;FT$2),$F360,GH$28)&gt;10,INDEX(INDIRECT(FV360),$E360,GH$28)&lt;=INDEX(INDIRECT(FV360),$E360,$F360)),0,(INDEX(INDIRECT(FV360),$E360,$F360)-INDEX(INDIRECT(FV360),$E360,GH$28))*(10-INDEX(INDIRECT("times"&amp;FT$2),$F360,GH$28))/10)</f>
        <v>0</v>
      </c>
      <c r="GI360" s="47">
        <f ca="1">IF(OR(INDEX(INDIRECT("times"&amp;FT$2),$F360,GI$28)&gt;10,INDEX(INDIRECT(FV360),$E360,GI$28)&lt;=INDEX(INDIRECT(FV360),$E360,$F360)),0,(INDEX(INDIRECT(FV360),$E360,$F360)-INDEX(INDIRECT(FV360),$E360,GI$28))*(10-INDEX(INDIRECT("times"&amp;FT$2),$F360,GI$28))/10)</f>
        <v>0</v>
      </c>
      <c r="GJ360" s="47">
        <f ca="1">IF(OR(INDEX(INDIRECT("times"&amp;FT$2),$F360,GJ$28)&gt;10,INDEX(INDIRECT(FV360),$E360,GJ$28)&lt;=INDEX(INDIRECT(FV360),$E360,$F360)),0,(INDEX(INDIRECT(FV360),$E360,$F360)-INDEX(INDIRECT(FV360),$E360,GJ$28))*(10-INDEX(INDIRECT("times"&amp;FT$2),$F360,GJ$28))/10)</f>
        <v>0</v>
      </c>
      <c r="GK360" s="47">
        <f ca="1">IF(OR(INDEX(INDIRECT("times"&amp;FT$2),$F360,GK$28)&gt;10,INDEX(INDIRECT(FV360),$E360,GK$28)&lt;=INDEX(INDIRECT(FV360),$E360,$F360)),0,(INDEX(INDIRECT(FV360),$E360,$F360)-INDEX(INDIRECT(FV360),$E360,GK$28))*(10-INDEX(INDIRECT("times"&amp;FT$2),$F360,GK$28))/10)</f>
        <v>0</v>
      </c>
      <c r="GL360" s="47">
        <f ca="1">IF(OR(INDEX(INDIRECT("times"&amp;FT$2),$F360,GL$28)&gt;10,INDEX(INDIRECT(FV360),$E360,GL$28)&lt;=INDEX(INDIRECT(FV360),$E360,$F360)),0,(INDEX(INDIRECT(FV360),$E360,$F360)-INDEX(INDIRECT(FV360),$E360,GL$28))*(10-INDEX(INDIRECT("times"&amp;FT$2),$F360,GL$28))/10)</f>
        <v>0</v>
      </c>
      <c r="GM360" s="47">
        <f ca="1">IF(OR(INDEX(INDIRECT("times"&amp;FT$2),$F360,GM$28)&gt;10,INDEX(INDIRECT(FV360),$E360,GM$28)&lt;=INDEX(INDIRECT(FV360),$E360,$F360)),0,(INDEX(INDIRECT(FV360),$E360,$F360)-INDEX(INDIRECT(FV360),$E360,GM$28))*(10-INDEX(INDIRECT("times"&amp;FT$2),$F360,GM$28))/10)</f>
        <v>0</v>
      </c>
      <c r="GN360" s="47">
        <f ca="1">IF(OR(INDEX(INDIRECT("times"&amp;FT$2),$F360,GN$28)&gt;10,INDEX(INDIRECT(FV360),$E360,GN$28)&lt;=INDEX(INDIRECT(FV360),$E360,$F360)),0,(INDEX(INDIRECT(FV360),$E360,$F360)-INDEX(INDIRECT(FV360),$E360,GN$28))*(10-INDEX(INDIRECT("times"&amp;FT$2),$F360,GN$28))/10)</f>
        <v>0</v>
      </c>
      <c r="GO360" s="47">
        <f ca="1">IF(OR(INDEX(INDIRECT("times"&amp;FT$2),$F360,GO$28)&gt;10,INDEX(INDIRECT(FV360),$E360,GO$28)&lt;=INDEX(INDIRECT(FV360),$E360,$F360)),0,(INDEX(INDIRECT(FV360),$E360,$F360)-INDEX(INDIRECT(FV360),$E360,GO$28))*(10-INDEX(INDIRECT("times"&amp;FT$2),$F360,GO$28))/10)</f>
        <v>0</v>
      </c>
      <c r="GP360" s="47">
        <f ca="1">IF(OR(INDEX(INDIRECT("times"&amp;FT$2),$F360,GP$28)&gt;10,INDEX(INDIRECT(FV360),$E360,GP$28)&lt;=INDEX(INDIRECT(FV360),$E360,$F360)),0,(INDEX(INDIRECT(FV360),$E360,$F360)-INDEX(INDIRECT(FV360),$E360,GP$28))*(10-INDEX(INDIRECT("times"&amp;FT$2),$F360,GP$28))/10)</f>
        <v>0</v>
      </c>
      <c r="GQ360" s="47">
        <f ca="1">IF(OR(INDEX(INDIRECT("times"&amp;FT$2),$F360,GQ$28)&gt;10,INDEX(INDIRECT(FV360),$E360,GQ$28)&lt;=INDEX(INDIRECT(FV360),$E360,$F360)),0,(INDEX(INDIRECT(FV360),$E360,$F360)-INDEX(INDIRECT(FV360),$E360,GQ$28))*(10-INDEX(INDIRECT("times"&amp;FT$2),$F360,GQ$28))/10)</f>
        <v>0</v>
      </c>
      <c r="GR360" s="47">
        <f ca="1">IF(OR(INDEX(INDIRECT("times"&amp;FT$2),$F360,GR$28)&gt;10,INDEX(INDIRECT(FV360),$E360,GR$28)&lt;=INDEX(INDIRECT(FV360),$E360,$F360)),0,(INDEX(INDIRECT(FV360),$E360,$F360)-INDEX(INDIRECT(FV360),$E360,GR$28))*(10-INDEX(INDIRECT("times"&amp;FT$2),$F360,GR$28))/10)</f>
        <v>0</v>
      </c>
      <c r="GS360" s="48">
        <f ca="1">IF(OR(INDEX(INDIRECT("times"&amp;FT$2),$F360,GS$28)&gt;10,INDEX(INDIRECT(FV360),$E360,GS$28)&lt;=INDEX(INDIRECT(FV360),$E360,$F360)),0,(INDEX(INDIRECT(FV360),$E360,$F360)-INDEX(INDIRECT(FV360),$E360,GS$28))*(10-INDEX(INDIRECT("times"&amp;FT$2),$F360,GS$28))/10)</f>
        <v>0</v>
      </c>
      <c r="GT360" s="201">
        <v>3</v>
      </c>
      <c r="GV360" s="18" t="s">
        <v>191</v>
      </c>
      <c r="GW360" s="122">
        <f>GV341</f>
        <v>3</v>
      </c>
      <c r="GX360" s="122" t="str">
        <f>GV342</f>
        <v>lei65</v>
      </c>
      <c r="GY360" s="210" t="str">
        <f t="shared" si="1805"/>
        <v>core3_lei65</v>
      </c>
      <c r="GZ360" s="122">
        <v>1</v>
      </c>
      <c r="HA360" s="33">
        <v>3</v>
      </c>
      <c r="HB360" s="46">
        <f ca="1">IF(OR(INDEX(INDIRECT("times"&amp;GW$2),$F360,HB$28)&gt;10,INDEX(INDIRECT(GY360),$E360,HB$28)&lt;=INDEX(INDIRECT(GY360),$E360,$F360)),0,(INDEX(INDIRECT(GY360),$E360,$F360)-INDEX(INDIRECT(GY360),$E360,HB$28))*(10-INDEX(INDIRECT("times"&amp;GW$2),$F360,HB$28))/10)</f>
        <v>0</v>
      </c>
      <c r="HC360" s="47">
        <f ca="1">IF(OR(INDEX(INDIRECT("times"&amp;GW$2),$F360,HC$28)&gt;10,INDEX(INDIRECT(GY360),$E360,HC$28)&lt;=INDEX(INDIRECT(GY360),$E360,$F360)),0,(INDEX(INDIRECT(GY360),$E360,$F360)-INDEX(INDIRECT(GY360),$E360,HC$28))*(10-INDEX(INDIRECT("times"&amp;GW$2),$F360,HC$28))/10)</f>
        <v>0</v>
      </c>
      <c r="HD360" s="47">
        <f ca="1">IF(OR(INDEX(INDIRECT("times"&amp;GW$2),$F360,HD$28)&gt;10,INDEX(INDIRECT(GY360),$E360,HD$28)&lt;=INDEX(INDIRECT(GY360),$E360,$F360)),0,(INDEX(INDIRECT(GY360),$E360,$F360)-INDEX(INDIRECT(GY360),$E360,HD$28))*(10-INDEX(INDIRECT("times"&amp;GW$2),$F360,HD$28))/10)</f>
        <v>0</v>
      </c>
      <c r="HE360" s="47">
        <f ca="1">IF(OR(INDEX(INDIRECT("times"&amp;GW$2),$F360,HE$28)&gt;10,INDEX(INDIRECT(GY360),$E360,HE$28)&lt;=INDEX(INDIRECT(GY360),$E360,$F360)),0,(INDEX(INDIRECT(GY360),$E360,$F360)-INDEX(INDIRECT(GY360),$E360,HE$28))*(10-INDEX(INDIRECT("times"&amp;GW$2),$F360,HE$28))/10)</f>
        <v>0</v>
      </c>
      <c r="HF360" s="47">
        <f ca="1">IF(OR(INDEX(INDIRECT("times"&amp;GW$2),$F360,HF$28)&gt;10,INDEX(INDIRECT(GY360),$E360,HF$28)&lt;=INDEX(INDIRECT(GY360),$E360,$F360)),0,(INDEX(INDIRECT(GY360),$E360,$F360)-INDEX(INDIRECT(GY360),$E360,HF$28))*(10-INDEX(INDIRECT("times"&amp;GW$2),$F360,HF$28))/10)</f>
        <v>0</v>
      </c>
      <c r="HG360" s="47">
        <f ca="1">IF(OR(INDEX(INDIRECT("times"&amp;GW$2),$F360,HG$28)&gt;10,INDEX(INDIRECT(GY360),$E360,HG$28)&lt;=INDEX(INDIRECT(GY360),$E360,$F360)),0,(INDEX(INDIRECT(GY360),$E360,$F360)-INDEX(INDIRECT(GY360),$E360,HG$28))*(10-INDEX(INDIRECT("times"&amp;GW$2),$F360,HG$28))/10)</f>
        <v>0</v>
      </c>
      <c r="HH360" s="47">
        <f ca="1">IF(OR(INDEX(INDIRECT("times"&amp;GW$2),$F360,HH$28)&gt;10,INDEX(INDIRECT(GY360),$E360,HH$28)&lt;=INDEX(INDIRECT(GY360),$E360,$F360)),0,(INDEX(INDIRECT(GY360),$E360,$F360)-INDEX(INDIRECT(GY360),$E360,HH$28))*(10-INDEX(INDIRECT("times"&amp;GW$2),$F360,HH$28))/10)</f>
        <v>0</v>
      </c>
      <c r="HI360" s="47">
        <f ca="1">IF(OR(INDEX(INDIRECT("times"&amp;GW$2),$F360,HI$28)&gt;10,INDEX(INDIRECT(GY360),$E360,HI$28)&lt;=INDEX(INDIRECT(GY360),$E360,$F360)),0,(INDEX(INDIRECT(GY360),$E360,$F360)-INDEX(INDIRECT(GY360),$E360,HI$28))*(10-INDEX(INDIRECT("times"&amp;GW$2),$F360,HI$28))/10)</f>
        <v>0</v>
      </c>
      <c r="HJ360" s="47">
        <f ca="1">IF(OR(INDEX(INDIRECT("times"&amp;GW$2),$F360,HJ$28)&gt;10,INDEX(INDIRECT(GY360),$E360,HJ$28)&lt;=INDEX(INDIRECT(GY360),$E360,$F360)),0,(INDEX(INDIRECT(GY360),$E360,$F360)-INDEX(INDIRECT(GY360),$E360,HJ$28))*(10-INDEX(INDIRECT("times"&amp;GW$2),$F360,HJ$28))/10)</f>
        <v>0</v>
      </c>
      <c r="HK360" s="47">
        <f ca="1">IF(OR(INDEX(INDIRECT("times"&amp;GW$2),$F360,HK$28)&gt;10,INDEX(INDIRECT(GY360),$E360,HK$28)&lt;=INDEX(INDIRECT(GY360),$E360,$F360)),0,(INDEX(INDIRECT(GY360),$E360,$F360)-INDEX(INDIRECT(GY360),$E360,HK$28))*(10-INDEX(INDIRECT("times"&amp;GW$2),$F360,HK$28))/10)</f>
        <v>0</v>
      </c>
      <c r="HL360" s="47">
        <f ca="1">IF(OR(INDEX(INDIRECT("times"&amp;GW$2),$F360,HL$28)&gt;10,INDEX(INDIRECT(GY360),$E360,HL$28)&lt;=INDEX(INDIRECT(GY360),$E360,$F360)),0,(INDEX(INDIRECT(GY360),$E360,$F360)-INDEX(INDIRECT(GY360),$E360,HL$28))*(10-INDEX(INDIRECT("times"&amp;GW$2),$F360,HL$28))/10)</f>
        <v>0</v>
      </c>
      <c r="HM360" s="47">
        <f ca="1">IF(OR(INDEX(INDIRECT("times"&amp;GW$2),$F360,HM$28)&gt;10,INDEX(INDIRECT(GY360),$E360,HM$28)&lt;=INDEX(INDIRECT(GY360),$E360,$F360)),0,(INDEX(INDIRECT(GY360),$E360,$F360)-INDEX(INDIRECT(GY360),$E360,HM$28))*(10-INDEX(INDIRECT("times"&amp;GW$2),$F360,HM$28))/10)</f>
        <v>0</v>
      </c>
      <c r="HN360" s="47">
        <f ca="1">IF(OR(INDEX(INDIRECT("times"&amp;GW$2),$F360,HN$28)&gt;10,INDEX(INDIRECT(GY360),$E360,HN$28)&lt;=INDEX(INDIRECT(GY360),$E360,$F360)),0,(INDEX(INDIRECT(GY360),$E360,$F360)-INDEX(INDIRECT(GY360),$E360,HN$28))*(10-INDEX(INDIRECT("times"&amp;GW$2),$F360,HN$28))/10)</f>
        <v>0</v>
      </c>
      <c r="HO360" s="47">
        <f ca="1">IF(OR(INDEX(INDIRECT("times"&amp;GW$2),$F360,HO$28)&gt;10,INDEX(INDIRECT(GY360),$E360,HO$28)&lt;=INDEX(INDIRECT(GY360),$E360,$F360)),0,(INDEX(INDIRECT(GY360),$E360,$F360)-INDEX(INDIRECT(GY360),$E360,HO$28))*(10-INDEX(INDIRECT("times"&amp;GW$2),$F360,HO$28))/10)</f>
        <v>0</v>
      </c>
      <c r="HP360" s="47">
        <f ca="1">IF(OR(INDEX(INDIRECT("times"&amp;GW$2),$F360,HP$28)&gt;10,INDEX(INDIRECT(GY360),$E360,HP$28)&lt;=INDEX(INDIRECT(GY360),$E360,$F360)),0,(INDEX(INDIRECT(GY360),$E360,$F360)-INDEX(INDIRECT(GY360),$E360,HP$28))*(10-INDEX(INDIRECT("times"&amp;GW$2),$F360,HP$28))/10)</f>
        <v>0</v>
      </c>
      <c r="HQ360" s="47">
        <f ca="1">IF(OR(INDEX(INDIRECT("times"&amp;GW$2),$F360,HQ$28)&gt;10,INDEX(INDIRECT(GY360),$E360,HQ$28)&lt;=INDEX(INDIRECT(GY360),$E360,$F360)),0,(INDEX(INDIRECT(GY360),$E360,$F360)-INDEX(INDIRECT(GY360),$E360,HQ$28))*(10-INDEX(INDIRECT("times"&amp;GW$2),$F360,HQ$28))/10)</f>
        <v>0</v>
      </c>
      <c r="HR360" s="47">
        <f ca="1">IF(OR(INDEX(INDIRECT("times"&amp;GW$2),$F360,HR$28)&gt;10,INDEX(INDIRECT(GY360),$E360,HR$28)&lt;=INDEX(INDIRECT(GY360),$E360,$F360)),0,(INDEX(INDIRECT(GY360),$E360,$F360)-INDEX(INDIRECT(GY360),$E360,HR$28))*(10-INDEX(INDIRECT("times"&amp;GW$2),$F360,HR$28))/10)</f>
        <v>0</v>
      </c>
      <c r="HS360" s="47">
        <f ca="1">IF(OR(INDEX(INDIRECT("times"&amp;GW$2),$F360,HS$28)&gt;10,INDEX(INDIRECT(GY360),$E360,HS$28)&lt;=INDEX(INDIRECT(GY360),$E360,$F360)),0,(INDEX(INDIRECT(GY360),$E360,$F360)-INDEX(INDIRECT(GY360),$E360,HS$28))*(10-INDEX(INDIRECT("times"&amp;GW$2),$F360,HS$28))/10)</f>
        <v>0</v>
      </c>
      <c r="HT360" s="47">
        <f ca="1">IF(OR(INDEX(INDIRECT("times"&amp;GW$2),$F360,HT$28)&gt;10,INDEX(INDIRECT(GY360),$E360,HT$28)&lt;=INDEX(INDIRECT(GY360),$E360,$F360)),0,(INDEX(INDIRECT(GY360),$E360,$F360)-INDEX(INDIRECT(GY360),$E360,HT$28))*(10-INDEX(INDIRECT("times"&amp;GW$2),$F360,HT$28))/10)</f>
        <v>0</v>
      </c>
      <c r="HU360" s="47">
        <f ca="1">IF(OR(INDEX(INDIRECT("times"&amp;GW$2),$F360,HU$28)&gt;10,INDEX(INDIRECT(GY360),$E360,HU$28)&lt;=INDEX(INDIRECT(GY360),$E360,$F360)),0,(INDEX(INDIRECT(GY360),$E360,$F360)-INDEX(INDIRECT(GY360),$E360,HU$28))*(10-INDEX(INDIRECT("times"&amp;GW$2),$F360,HU$28))/10)</f>
        <v>0</v>
      </c>
      <c r="HV360" s="48">
        <f ca="1">IF(OR(INDEX(INDIRECT("times"&amp;GW$2),$F360,HV$28)&gt;10,INDEX(INDIRECT(GY360),$E360,HV$28)&lt;=INDEX(INDIRECT(GY360),$E360,$F360)),0,(INDEX(INDIRECT(GY360),$E360,$F360)-INDEX(INDIRECT(GY360),$E360,HV$28))*(10-INDEX(INDIRECT("times"&amp;GW$2),$F360,HV$28))/10)</f>
        <v>0</v>
      </c>
      <c r="HW360" s="201">
        <v>3</v>
      </c>
    </row>
    <row r="361" spans="1:231" ht="15">
      <c r="A361" s="18" t="s">
        <v>192</v>
      </c>
      <c r="B361" s="122">
        <f>A341</f>
        <v>3</v>
      </c>
      <c r="C361" s="122" t="str">
        <f>A342</f>
        <v>work1834</v>
      </c>
      <c r="D361" s="210" t="str">
        <f t="shared" si="1798"/>
        <v>core3_work1834</v>
      </c>
      <c r="E361" s="122">
        <v>1</v>
      </c>
      <c r="F361" s="33">
        <v>4</v>
      </c>
      <c r="G361" s="46">
        <f ca="1">IF(OR(INDEX(INDIRECT("times"&amp;B$2),$F361,G$28)&gt;10,INDEX(INDIRECT(D361),$E361,G$28)&lt;=INDEX(INDIRECT(D361),$E361,$F361)),0,(INDEX(INDIRECT(D361),$E361,$F361)-INDEX(INDIRECT(D361),$E361,G$28))*(10-INDEX(INDIRECT("times"&amp;B$2),$F361,G$28))/10)</f>
        <v>0</v>
      </c>
      <c r="H361" s="47">
        <f ca="1">IF(OR(INDEX(INDIRECT("times"&amp;B$2),$F361,H$28)&gt;10,INDEX(INDIRECT(D361),$E361,H$28)&lt;=INDEX(INDIRECT(D361),$E361,$F361)),0,(INDEX(INDIRECT(D361),$E361,$F361)-INDEX(INDIRECT(D361),$E361,H$28))*(10-INDEX(INDIRECT("times"&amp;B$2),$F361,H$28))/10)</f>
        <v>0</v>
      </c>
      <c r="I361" s="47">
        <f ca="1">IF(OR(INDEX(INDIRECT("times"&amp;B$2),$F361,I$28)&gt;10,INDEX(INDIRECT(D361),$E361,I$28)&lt;=INDEX(INDIRECT(D361),$E361,$F361)),0,(INDEX(INDIRECT(D361),$E361,$F361)-INDEX(INDIRECT(D361),$E361,I$28))*(10-INDEX(INDIRECT("times"&amp;B$2),$F361,I$28))/10)</f>
        <v>0</v>
      </c>
      <c r="J361" s="47">
        <f ca="1">IF(OR(INDEX(INDIRECT("times"&amp;B$2),$F361,J$28)&gt;10,INDEX(INDIRECT(D361),$E361,J$28)&lt;=INDEX(INDIRECT(D361),$E361,$F361)),0,(INDEX(INDIRECT(D361),$E361,$F361)-INDEX(INDIRECT(D361),$E361,J$28))*(10-INDEX(INDIRECT("times"&amp;B$2),$F361,J$28))/10)</f>
        <v>0</v>
      </c>
      <c r="K361" s="47">
        <f ca="1">IF(OR(INDEX(INDIRECT("times"&amp;B$2),$F361,K$28)&gt;10,INDEX(INDIRECT(D361),$E361,K$28)&lt;=INDEX(INDIRECT(D361),$E361,$F361)),0,(INDEX(INDIRECT(D361),$E361,$F361)-INDEX(INDIRECT(D361),$E361,K$28))*(10-INDEX(INDIRECT("times"&amp;B$2),$F361,K$28))/10)</f>
        <v>0</v>
      </c>
      <c r="L361" s="47">
        <f ca="1">IF(OR(INDEX(INDIRECT("times"&amp;B$2),$F361,L$28)&gt;10,INDEX(INDIRECT(D361),$E361,L$28)&lt;=INDEX(INDIRECT(D361),$E361,$F361)),0,(INDEX(INDIRECT(D361),$E361,$F361)-INDEX(INDIRECT(D361),$E361,L$28))*(10-INDEX(INDIRECT("times"&amp;B$2),$F361,L$28))/10)</f>
        <v>0</v>
      </c>
      <c r="M361" s="47">
        <f ca="1">IF(OR(INDEX(INDIRECT("times"&amp;B$2),$F361,M$28)&gt;10,INDEX(INDIRECT(D361),$E361,M$28)&lt;=INDEX(INDIRECT(D361),$E361,$F361)),0,(INDEX(INDIRECT(D361),$E361,$F361)-INDEX(INDIRECT(D361),$E361,M$28))*(10-INDEX(INDIRECT("times"&amp;B$2),$F361,M$28))/10)</f>
        <v>0</v>
      </c>
      <c r="N361" s="47">
        <f ca="1">IF(OR(INDEX(INDIRECT("times"&amp;B$2),$F361,N$28)&gt;10,INDEX(INDIRECT(D361),$E361,N$28)&lt;=INDEX(INDIRECT(D361),$E361,$F361)),0,(INDEX(INDIRECT(D361),$E361,$F361)-INDEX(INDIRECT(D361),$E361,N$28))*(10-INDEX(INDIRECT("times"&amp;B$2),$F361,N$28))/10)</f>
        <v>0</v>
      </c>
      <c r="O361" s="47">
        <f ca="1">IF(OR(INDEX(INDIRECT("times"&amp;B$2),$F361,O$28)&gt;10,INDEX(INDIRECT(D361),$E361,O$28)&lt;=INDEX(INDIRECT(D361),$E361,$F361)),0,(INDEX(INDIRECT(D361),$E361,$F361)-INDEX(INDIRECT(D361),$E361,O$28))*(10-INDEX(INDIRECT("times"&amp;B$2),$F361,O$28))/10)</f>
        <v>0</v>
      </c>
      <c r="P361" s="47">
        <f ca="1">IF(OR(INDEX(INDIRECT("times"&amp;B$2),$F361,P$28)&gt;10,INDEX(INDIRECT(D361),$E361,P$28)&lt;=INDEX(INDIRECT(D361),$E361,$F361)),0,(INDEX(INDIRECT(D361),$E361,$F361)-INDEX(INDIRECT(D361),$E361,P$28))*(10-INDEX(INDIRECT("times"&amp;B$2),$F361,P$28))/10)</f>
        <v>0</v>
      </c>
      <c r="Q361" s="47">
        <f ca="1">IF(OR(INDEX(INDIRECT("times"&amp;B$2),$F361,Q$28)&gt;10,INDEX(INDIRECT(D361),$E361,Q$28)&lt;=INDEX(INDIRECT(D361),$E361,$F361)),0,(INDEX(INDIRECT(D361),$E361,$F361)-INDEX(INDIRECT(D361),$E361,Q$28))*(10-INDEX(INDIRECT("times"&amp;B$2),$F361,Q$28))/10)</f>
        <v>0</v>
      </c>
      <c r="R361" s="47">
        <f ca="1">IF(OR(INDEX(INDIRECT("times"&amp;B$2),$F361,R$28)&gt;10,INDEX(INDIRECT(D361),$E361,R$28)&lt;=INDEX(INDIRECT(D361),$E361,$F361)),0,(INDEX(INDIRECT(D361),$E361,$F361)-INDEX(INDIRECT(D361),$E361,R$28))*(10-INDEX(INDIRECT("times"&amp;B$2),$F361,R$28))/10)</f>
        <v>0</v>
      </c>
      <c r="S361" s="47">
        <f ca="1">IF(OR(INDEX(INDIRECT("times"&amp;B$2),$F361,S$28)&gt;10,INDEX(INDIRECT(D361),$E361,S$28)&lt;=INDEX(INDIRECT(D361),$E361,$F361)),0,(INDEX(INDIRECT(D361),$E361,$F361)-INDEX(INDIRECT(D361),$E361,S$28))*(10-INDEX(INDIRECT("times"&amp;B$2),$F361,S$28))/10)</f>
        <v>0</v>
      </c>
      <c r="T361" s="47">
        <f ca="1">IF(OR(INDEX(INDIRECT("times"&amp;B$2),$F361,T$28)&gt;10,INDEX(INDIRECT(D361),$E361,T$28)&lt;=INDEX(INDIRECT(D361),$E361,$F361)),0,(INDEX(INDIRECT(D361),$E361,$F361)-INDEX(INDIRECT(D361),$E361,T$28))*(10-INDEX(INDIRECT("times"&amp;B$2),$F361,T$28))/10)</f>
        <v>0</v>
      </c>
      <c r="U361" s="47">
        <f ca="1">IF(OR(INDEX(INDIRECT("times"&amp;B$2),$F361,U$28)&gt;10,INDEX(INDIRECT(D361),$E361,U$28)&lt;=INDEX(INDIRECT(D361),$E361,$F361)),0,(INDEX(INDIRECT(D361),$E361,$F361)-INDEX(INDIRECT(D361),$E361,U$28))*(10-INDEX(INDIRECT("times"&amp;B$2),$F361,U$28))/10)</f>
        <v>0</v>
      </c>
      <c r="V361" s="47">
        <f ca="1">IF(OR(INDEX(INDIRECT("times"&amp;B$2),$F361,V$28)&gt;10,INDEX(INDIRECT(D361),$E361,V$28)&lt;=INDEX(INDIRECT(D361),$E361,$F361)),0,(INDEX(INDIRECT(D361),$E361,$F361)-INDEX(INDIRECT(D361),$E361,V$28))*(10-INDEX(INDIRECT("times"&amp;B$2),$F361,V$28))/10)</f>
        <v>0</v>
      </c>
      <c r="W361" s="47">
        <f ca="1">IF(OR(INDEX(INDIRECT("times"&amp;B$2),$F361,W$28)&gt;10,INDEX(INDIRECT(D361),$E361,W$28)&lt;=INDEX(INDIRECT(D361),$E361,$F361)),0,(INDEX(INDIRECT(D361),$E361,$F361)-INDEX(INDIRECT(D361),$E361,W$28))*(10-INDEX(INDIRECT("times"&amp;B$2),$F361,W$28))/10)</f>
        <v>0</v>
      </c>
      <c r="X361" s="47">
        <f ca="1">IF(OR(INDEX(INDIRECT("times"&amp;B$2),$F361,X$28)&gt;10,INDEX(INDIRECT(D361),$E361,X$28)&lt;=INDEX(INDIRECT(D361),$E361,$F361)),0,(INDEX(INDIRECT(D361),$E361,$F361)-INDEX(INDIRECT(D361),$E361,X$28))*(10-INDEX(INDIRECT("times"&amp;B$2),$F361,X$28))/10)</f>
        <v>0</v>
      </c>
      <c r="Y361" s="47">
        <f ca="1">IF(OR(INDEX(INDIRECT("times"&amp;B$2),$F361,Y$28)&gt;10,INDEX(INDIRECT(D361),$E361,Y$28)&lt;=INDEX(INDIRECT(D361),$E361,$F361)),0,(INDEX(INDIRECT(D361),$E361,$F361)-INDEX(INDIRECT(D361),$E361,Y$28))*(10-INDEX(INDIRECT("times"&amp;B$2),$F361,Y$28))/10)</f>
        <v>0</v>
      </c>
      <c r="Z361" s="47">
        <f ca="1">IF(OR(INDEX(INDIRECT("times"&amp;B$2),$F361,Z$28)&gt;10,INDEX(INDIRECT(D361),$E361,Z$28)&lt;=INDEX(INDIRECT(D361),$E361,$F361)),0,(INDEX(INDIRECT(D361),$E361,$F361)-INDEX(INDIRECT(D361),$E361,Z$28))*(10-INDEX(INDIRECT("times"&amp;B$2),$F361,Z$28))/10)</f>
        <v>0</v>
      </c>
      <c r="AA361" s="48">
        <f ca="1">IF(OR(INDEX(INDIRECT("times"&amp;B$2),$F361,AA$28)&gt;10,INDEX(INDIRECT(D361),$E361,AA$28)&lt;=INDEX(INDIRECT(D361),$E361,$F361)),0,(INDEX(INDIRECT(D361),$E361,$F361)-INDEX(INDIRECT(D361),$E361,AA$28))*(10-INDEX(INDIRECT("times"&amp;B$2),$F361,AA$28))/10)</f>
        <v>0</v>
      </c>
      <c r="AB361" s="201">
        <v>4</v>
      </c>
      <c r="AD361" s="18" t="s">
        <v>192</v>
      </c>
      <c r="AE361" s="122">
        <f>AD341</f>
        <v>3</v>
      </c>
      <c r="AF361" s="122" t="str">
        <f>AD342</f>
        <v>shop1834</v>
      </c>
      <c r="AG361" s="210" t="str">
        <f t="shared" si="1799"/>
        <v>core3_shop1834</v>
      </c>
      <c r="AH361" s="122">
        <v>1</v>
      </c>
      <c r="AI361" s="33">
        <v>4</v>
      </c>
      <c r="AJ361" s="46">
        <f ca="1">IF(OR(INDEX(INDIRECT("times"&amp;AE$2),$F361,AJ$28)&gt;10,INDEX(INDIRECT(AG361),$E361,AJ$28)&lt;=INDEX(INDIRECT(AG361),$E361,$F361)),0,(INDEX(INDIRECT(AG361),$E361,$F361)-INDEX(INDIRECT(AG361),$E361,AJ$28))*(10-INDEX(INDIRECT("times"&amp;AE$2),$F361,AJ$28))/10)</f>
        <v>0</v>
      </c>
      <c r="AK361" s="47">
        <f ca="1">IF(OR(INDEX(INDIRECT("times"&amp;AE$2),$F361,AK$28)&gt;10,INDEX(INDIRECT(AG361),$E361,AK$28)&lt;=INDEX(INDIRECT(AG361),$E361,$F361)),0,(INDEX(INDIRECT(AG361),$E361,$F361)-INDEX(INDIRECT(AG361),$E361,AK$28))*(10-INDEX(INDIRECT("times"&amp;AE$2),$F361,AK$28))/10)</f>
        <v>0</v>
      </c>
      <c r="AL361" s="47">
        <f ca="1">IF(OR(INDEX(INDIRECT("times"&amp;AE$2),$F361,AL$28)&gt;10,INDEX(INDIRECT(AG361),$E361,AL$28)&lt;=INDEX(INDIRECT(AG361),$E361,$F361)),0,(INDEX(INDIRECT(AG361),$E361,$F361)-INDEX(INDIRECT(AG361),$E361,AL$28))*(10-INDEX(INDIRECT("times"&amp;AE$2),$F361,AL$28))/10)</f>
        <v>0</v>
      </c>
      <c r="AM361" s="47">
        <f ca="1">IF(OR(INDEX(INDIRECT("times"&amp;AE$2),$F361,AM$28)&gt;10,INDEX(INDIRECT(AG361),$E361,AM$28)&lt;=INDEX(INDIRECT(AG361),$E361,$F361)),0,(INDEX(INDIRECT(AG361),$E361,$F361)-INDEX(INDIRECT(AG361),$E361,AM$28))*(10-INDEX(INDIRECT("times"&amp;AE$2),$F361,AM$28))/10)</f>
        <v>0</v>
      </c>
      <c r="AN361" s="47">
        <f ca="1">IF(OR(INDEX(INDIRECT("times"&amp;AE$2),$F361,AN$28)&gt;10,INDEX(INDIRECT(AG361),$E361,AN$28)&lt;=INDEX(INDIRECT(AG361),$E361,$F361)),0,(INDEX(INDIRECT(AG361),$E361,$F361)-INDEX(INDIRECT(AG361),$E361,AN$28))*(10-INDEX(INDIRECT("times"&amp;AE$2),$F361,AN$28))/10)</f>
        <v>0</v>
      </c>
      <c r="AO361" s="47">
        <f ca="1">IF(OR(INDEX(INDIRECT("times"&amp;AE$2),$F361,AO$28)&gt;10,INDEX(INDIRECT(AG361),$E361,AO$28)&lt;=INDEX(INDIRECT(AG361),$E361,$F361)),0,(INDEX(INDIRECT(AG361),$E361,$F361)-INDEX(INDIRECT(AG361),$E361,AO$28))*(10-INDEX(INDIRECT("times"&amp;AE$2),$F361,AO$28))/10)</f>
        <v>0</v>
      </c>
      <c r="AP361" s="47">
        <f ca="1">IF(OR(INDEX(INDIRECT("times"&amp;AE$2),$F361,AP$28)&gt;10,INDEX(INDIRECT(AG361),$E361,AP$28)&lt;=INDEX(INDIRECT(AG361),$E361,$F361)),0,(INDEX(INDIRECT(AG361),$E361,$F361)-INDEX(INDIRECT(AG361),$E361,AP$28))*(10-INDEX(INDIRECT("times"&amp;AE$2),$F361,AP$28))/10)</f>
        <v>0</v>
      </c>
      <c r="AQ361" s="47">
        <f ca="1">IF(OR(INDEX(INDIRECT("times"&amp;AE$2),$F361,AQ$28)&gt;10,INDEX(INDIRECT(AG361),$E361,AQ$28)&lt;=INDEX(INDIRECT(AG361),$E361,$F361)),0,(INDEX(INDIRECT(AG361),$E361,$F361)-INDEX(INDIRECT(AG361),$E361,AQ$28))*(10-INDEX(INDIRECT("times"&amp;AE$2),$F361,AQ$28))/10)</f>
        <v>0</v>
      </c>
      <c r="AR361" s="47">
        <f ca="1">IF(OR(INDEX(INDIRECT("times"&amp;AE$2),$F361,AR$28)&gt;10,INDEX(INDIRECT(AG361),$E361,AR$28)&lt;=INDEX(INDIRECT(AG361),$E361,$F361)),0,(INDEX(INDIRECT(AG361),$E361,$F361)-INDEX(INDIRECT(AG361),$E361,AR$28))*(10-INDEX(INDIRECT("times"&amp;AE$2),$F361,AR$28))/10)</f>
        <v>0</v>
      </c>
      <c r="AS361" s="47">
        <f ca="1">IF(OR(INDEX(INDIRECT("times"&amp;AE$2),$F361,AS$28)&gt;10,INDEX(INDIRECT(AG361),$E361,AS$28)&lt;=INDEX(INDIRECT(AG361),$E361,$F361)),0,(INDEX(INDIRECT(AG361),$E361,$F361)-INDEX(INDIRECT(AG361),$E361,AS$28))*(10-INDEX(INDIRECT("times"&amp;AE$2),$F361,AS$28))/10)</f>
        <v>0</v>
      </c>
      <c r="AT361" s="47">
        <f ca="1">IF(OR(INDEX(INDIRECT("times"&amp;AE$2),$F361,AT$28)&gt;10,INDEX(INDIRECT(AG361),$E361,AT$28)&lt;=INDEX(INDIRECT(AG361),$E361,$F361)),0,(INDEX(INDIRECT(AG361),$E361,$F361)-INDEX(INDIRECT(AG361),$E361,AT$28))*(10-INDEX(INDIRECT("times"&amp;AE$2),$F361,AT$28))/10)</f>
        <v>0</v>
      </c>
      <c r="AU361" s="47">
        <f ca="1">IF(OR(INDEX(INDIRECT("times"&amp;AE$2),$F361,AU$28)&gt;10,INDEX(INDIRECT(AG361),$E361,AU$28)&lt;=INDEX(INDIRECT(AG361),$E361,$F361)),0,(INDEX(INDIRECT(AG361),$E361,$F361)-INDEX(INDIRECT(AG361),$E361,AU$28))*(10-INDEX(INDIRECT("times"&amp;AE$2),$F361,AU$28))/10)</f>
        <v>0</v>
      </c>
      <c r="AV361" s="47">
        <f ca="1">IF(OR(INDEX(INDIRECT("times"&amp;AE$2),$F361,AV$28)&gt;10,INDEX(INDIRECT(AG361),$E361,AV$28)&lt;=INDEX(INDIRECT(AG361),$E361,$F361)),0,(INDEX(INDIRECT(AG361),$E361,$F361)-INDEX(INDIRECT(AG361),$E361,AV$28))*(10-INDEX(INDIRECT("times"&amp;AE$2),$F361,AV$28))/10)</f>
        <v>0</v>
      </c>
      <c r="AW361" s="47">
        <f ca="1">IF(OR(INDEX(INDIRECT("times"&amp;AE$2),$F361,AW$28)&gt;10,INDEX(INDIRECT(AG361),$E361,AW$28)&lt;=INDEX(INDIRECT(AG361),$E361,$F361)),0,(INDEX(INDIRECT(AG361),$E361,$F361)-INDEX(INDIRECT(AG361),$E361,AW$28))*(10-INDEX(INDIRECT("times"&amp;AE$2),$F361,AW$28))/10)</f>
        <v>0</v>
      </c>
      <c r="AX361" s="47">
        <f ca="1">IF(OR(INDEX(INDIRECT("times"&amp;AE$2),$F361,AX$28)&gt;10,INDEX(INDIRECT(AG361),$E361,AX$28)&lt;=INDEX(INDIRECT(AG361),$E361,$F361)),0,(INDEX(INDIRECT(AG361),$E361,$F361)-INDEX(INDIRECT(AG361),$E361,AX$28))*(10-INDEX(INDIRECT("times"&amp;AE$2),$F361,AX$28))/10)</f>
        <v>0</v>
      </c>
      <c r="AY361" s="47">
        <f ca="1">IF(OR(INDEX(INDIRECT("times"&amp;AE$2),$F361,AY$28)&gt;10,INDEX(INDIRECT(AG361),$E361,AY$28)&lt;=INDEX(INDIRECT(AG361),$E361,$F361)),0,(INDEX(INDIRECT(AG361),$E361,$F361)-INDEX(INDIRECT(AG361),$E361,AY$28))*(10-INDEX(INDIRECT("times"&amp;AE$2),$F361,AY$28))/10)</f>
        <v>0</v>
      </c>
      <c r="AZ361" s="47">
        <f ca="1">IF(OR(INDEX(INDIRECT("times"&amp;AE$2),$F361,AZ$28)&gt;10,INDEX(INDIRECT(AG361),$E361,AZ$28)&lt;=INDEX(INDIRECT(AG361),$E361,$F361)),0,(INDEX(INDIRECT(AG361),$E361,$F361)-INDEX(INDIRECT(AG361),$E361,AZ$28))*(10-INDEX(INDIRECT("times"&amp;AE$2),$F361,AZ$28))/10)</f>
        <v>0</v>
      </c>
      <c r="BA361" s="47">
        <f ca="1">IF(OR(INDEX(INDIRECT("times"&amp;AE$2),$F361,BA$28)&gt;10,INDEX(INDIRECT(AG361),$E361,BA$28)&lt;=INDEX(INDIRECT(AG361),$E361,$F361)),0,(INDEX(INDIRECT(AG361),$E361,$F361)-INDEX(INDIRECT(AG361),$E361,BA$28))*(10-INDEX(INDIRECT("times"&amp;AE$2),$F361,BA$28))/10)</f>
        <v>0</v>
      </c>
      <c r="BB361" s="47">
        <f ca="1">IF(OR(INDEX(INDIRECT("times"&amp;AE$2),$F361,BB$28)&gt;10,INDEX(INDIRECT(AG361),$E361,BB$28)&lt;=INDEX(INDIRECT(AG361),$E361,$F361)),0,(INDEX(INDIRECT(AG361),$E361,$F361)-INDEX(INDIRECT(AG361),$E361,BB$28))*(10-INDEX(INDIRECT("times"&amp;AE$2),$F361,BB$28))/10)</f>
        <v>0</v>
      </c>
      <c r="BC361" s="47">
        <f ca="1">IF(OR(INDEX(INDIRECT("times"&amp;AE$2),$F361,BC$28)&gt;10,INDEX(INDIRECT(AG361),$E361,BC$28)&lt;=INDEX(INDIRECT(AG361),$E361,$F361)),0,(INDEX(INDIRECT(AG361),$E361,$F361)-INDEX(INDIRECT(AG361),$E361,BC$28))*(10-INDEX(INDIRECT("times"&amp;AE$2),$F361,BC$28))/10)</f>
        <v>0</v>
      </c>
      <c r="BD361" s="48">
        <f ca="1">IF(OR(INDEX(INDIRECT("times"&amp;AE$2),$F361,BD$28)&gt;10,INDEX(INDIRECT(AG361),$E361,BD$28)&lt;=INDEX(INDIRECT(AG361),$E361,$F361)),0,(INDEX(INDIRECT(AG361),$E361,$F361)-INDEX(INDIRECT(AG361),$E361,BD$28))*(10-INDEX(INDIRECT("times"&amp;AE$2),$F361,BD$28))/10)</f>
        <v>0</v>
      </c>
      <c r="BE361" s="201">
        <v>4</v>
      </c>
      <c r="BG361" s="18" t="s">
        <v>192</v>
      </c>
      <c r="BH361" s="122">
        <f>BG341</f>
        <v>3</v>
      </c>
      <c r="BI361" s="122" t="str">
        <f>BG342</f>
        <v>lei1834</v>
      </c>
      <c r="BJ361" s="210" t="str">
        <f t="shared" si="1800"/>
        <v>core3_lei1834</v>
      </c>
      <c r="BK361" s="122">
        <v>1</v>
      </c>
      <c r="BL361" s="33">
        <v>4</v>
      </c>
      <c r="BM361" s="46">
        <f ca="1">IF(OR(INDEX(INDIRECT("times"&amp;BH$2),$F361,BM$28)&gt;10,INDEX(INDIRECT(BJ361),$E361,BM$28)&lt;=INDEX(INDIRECT(BJ361),$E361,$F361)),0,(INDEX(INDIRECT(BJ361),$E361,$F361)-INDEX(INDIRECT(BJ361),$E361,BM$28))*(10-INDEX(INDIRECT("times"&amp;BH$2),$F361,BM$28))/10)</f>
        <v>0</v>
      </c>
      <c r="BN361" s="47">
        <f ca="1">IF(OR(INDEX(INDIRECT("times"&amp;BH$2),$F361,BN$28)&gt;10,INDEX(INDIRECT(BJ361),$E361,BN$28)&lt;=INDEX(INDIRECT(BJ361),$E361,$F361)),0,(INDEX(INDIRECT(BJ361),$E361,$F361)-INDEX(INDIRECT(BJ361),$E361,BN$28))*(10-INDEX(INDIRECT("times"&amp;BH$2),$F361,BN$28))/10)</f>
        <v>0</v>
      </c>
      <c r="BO361" s="47">
        <f ca="1">IF(OR(INDEX(INDIRECT("times"&amp;BH$2),$F361,BO$28)&gt;10,INDEX(INDIRECT(BJ361),$E361,BO$28)&lt;=INDEX(INDIRECT(BJ361),$E361,$F361)),0,(INDEX(INDIRECT(BJ361),$E361,$F361)-INDEX(INDIRECT(BJ361),$E361,BO$28))*(10-INDEX(INDIRECT("times"&amp;BH$2),$F361,BO$28))/10)</f>
        <v>0</v>
      </c>
      <c r="BP361" s="47">
        <f ca="1">IF(OR(INDEX(INDIRECT("times"&amp;BH$2),$F361,BP$28)&gt;10,INDEX(INDIRECT(BJ361),$E361,BP$28)&lt;=INDEX(INDIRECT(BJ361),$E361,$F361)),0,(INDEX(INDIRECT(BJ361),$E361,$F361)-INDEX(INDIRECT(BJ361),$E361,BP$28))*(10-INDEX(INDIRECT("times"&amp;BH$2),$F361,BP$28))/10)</f>
        <v>0</v>
      </c>
      <c r="BQ361" s="47">
        <f ca="1">IF(OR(INDEX(INDIRECT("times"&amp;BH$2),$F361,BQ$28)&gt;10,INDEX(INDIRECT(BJ361),$E361,BQ$28)&lt;=INDEX(INDIRECT(BJ361),$E361,$F361)),0,(INDEX(INDIRECT(BJ361),$E361,$F361)-INDEX(INDIRECT(BJ361),$E361,BQ$28))*(10-INDEX(INDIRECT("times"&amp;BH$2),$F361,BQ$28))/10)</f>
        <v>0</v>
      </c>
      <c r="BR361" s="47">
        <f ca="1">IF(OR(INDEX(INDIRECT("times"&amp;BH$2),$F361,BR$28)&gt;10,INDEX(INDIRECT(BJ361),$E361,BR$28)&lt;=INDEX(INDIRECT(BJ361),$E361,$F361)),0,(INDEX(INDIRECT(BJ361),$E361,$F361)-INDEX(INDIRECT(BJ361),$E361,BR$28))*(10-INDEX(INDIRECT("times"&amp;BH$2),$F361,BR$28))/10)</f>
        <v>0</v>
      </c>
      <c r="BS361" s="47">
        <f ca="1">IF(OR(INDEX(INDIRECT("times"&amp;BH$2),$F361,BS$28)&gt;10,INDEX(INDIRECT(BJ361),$E361,BS$28)&lt;=INDEX(INDIRECT(BJ361),$E361,$F361)),0,(INDEX(INDIRECT(BJ361),$E361,$F361)-INDEX(INDIRECT(BJ361),$E361,BS$28))*(10-INDEX(INDIRECT("times"&amp;BH$2),$F361,BS$28))/10)</f>
        <v>0</v>
      </c>
      <c r="BT361" s="47">
        <f ca="1">IF(OR(INDEX(INDIRECT("times"&amp;BH$2),$F361,BT$28)&gt;10,INDEX(INDIRECT(BJ361),$E361,BT$28)&lt;=INDEX(INDIRECT(BJ361),$E361,$F361)),0,(INDEX(INDIRECT(BJ361),$E361,$F361)-INDEX(INDIRECT(BJ361),$E361,BT$28))*(10-INDEX(INDIRECT("times"&amp;BH$2),$F361,BT$28))/10)</f>
        <v>0</v>
      </c>
      <c r="BU361" s="47">
        <f ca="1">IF(OR(INDEX(INDIRECT("times"&amp;BH$2),$F361,BU$28)&gt;10,INDEX(INDIRECT(BJ361),$E361,BU$28)&lt;=INDEX(INDIRECT(BJ361),$E361,$F361)),0,(INDEX(INDIRECT(BJ361),$E361,$F361)-INDEX(INDIRECT(BJ361),$E361,BU$28))*(10-INDEX(INDIRECT("times"&amp;BH$2),$F361,BU$28))/10)</f>
        <v>0</v>
      </c>
      <c r="BV361" s="47">
        <f ca="1">IF(OR(INDEX(INDIRECT("times"&amp;BH$2),$F361,BV$28)&gt;10,INDEX(INDIRECT(BJ361),$E361,BV$28)&lt;=INDEX(INDIRECT(BJ361),$E361,$F361)),0,(INDEX(INDIRECT(BJ361),$E361,$F361)-INDEX(INDIRECT(BJ361),$E361,BV$28))*(10-INDEX(INDIRECT("times"&amp;BH$2),$F361,BV$28))/10)</f>
        <v>0</v>
      </c>
      <c r="BW361" s="47">
        <f ca="1">IF(OR(INDEX(INDIRECT("times"&amp;BH$2),$F361,BW$28)&gt;10,INDEX(INDIRECT(BJ361),$E361,BW$28)&lt;=INDEX(INDIRECT(BJ361),$E361,$F361)),0,(INDEX(INDIRECT(BJ361),$E361,$F361)-INDEX(INDIRECT(BJ361),$E361,BW$28))*(10-INDEX(INDIRECT("times"&amp;BH$2),$F361,BW$28))/10)</f>
        <v>0</v>
      </c>
      <c r="BX361" s="47">
        <f ca="1">IF(OR(INDEX(INDIRECT("times"&amp;BH$2),$F361,BX$28)&gt;10,INDEX(INDIRECT(BJ361),$E361,BX$28)&lt;=INDEX(INDIRECT(BJ361),$E361,$F361)),0,(INDEX(INDIRECT(BJ361),$E361,$F361)-INDEX(INDIRECT(BJ361),$E361,BX$28))*(10-INDEX(INDIRECT("times"&amp;BH$2),$F361,BX$28))/10)</f>
        <v>0</v>
      </c>
      <c r="BY361" s="47">
        <f ca="1">IF(OR(INDEX(INDIRECT("times"&amp;BH$2),$F361,BY$28)&gt;10,INDEX(INDIRECT(BJ361),$E361,BY$28)&lt;=INDEX(INDIRECT(BJ361),$E361,$F361)),0,(INDEX(INDIRECT(BJ361),$E361,$F361)-INDEX(INDIRECT(BJ361),$E361,BY$28))*(10-INDEX(INDIRECT("times"&amp;BH$2),$F361,BY$28))/10)</f>
        <v>0</v>
      </c>
      <c r="BZ361" s="47">
        <f ca="1">IF(OR(INDEX(INDIRECT("times"&amp;BH$2),$F361,BZ$28)&gt;10,INDEX(INDIRECT(BJ361),$E361,BZ$28)&lt;=INDEX(INDIRECT(BJ361),$E361,$F361)),0,(INDEX(INDIRECT(BJ361),$E361,$F361)-INDEX(INDIRECT(BJ361),$E361,BZ$28))*(10-INDEX(INDIRECT("times"&amp;BH$2),$F361,BZ$28))/10)</f>
        <v>0</v>
      </c>
      <c r="CA361" s="47">
        <f ca="1">IF(OR(INDEX(INDIRECT("times"&amp;BH$2),$F361,CA$28)&gt;10,INDEX(INDIRECT(BJ361),$E361,CA$28)&lt;=INDEX(INDIRECT(BJ361),$E361,$F361)),0,(INDEX(INDIRECT(BJ361),$E361,$F361)-INDEX(INDIRECT(BJ361),$E361,CA$28))*(10-INDEX(INDIRECT("times"&amp;BH$2),$F361,CA$28))/10)</f>
        <v>0</v>
      </c>
      <c r="CB361" s="47">
        <f ca="1">IF(OR(INDEX(INDIRECT("times"&amp;BH$2),$F361,CB$28)&gt;10,INDEX(INDIRECT(BJ361),$E361,CB$28)&lt;=INDEX(INDIRECT(BJ361),$E361,$F361)),0,(INDEX(INDIRECT(BJ361),$E361,$F361)-INDEX(INDIRECT(BJ361),$E361,CB$28))*(10-INDEX(INDIRECT("times"&amp;BH$2),$F361,CB$28))/10)</f>
        <v>0</v>
      </c>
      <c r="CC361" s="47">
        <f ca="1">IF(OR(INDEX(INDIRECT("times"&amp;BH$2),$F361,CC$28)&gt;10,INDEX(INDIRECT(BJ361),$E361,CC$28)&lt;=INDEX(INDIRECT(BJ361),$E361,$F361)),0,(INDEX(INDIRECT(BJ361),$E361,$F361)-INDEX(INDIRECT(BJ361),$E361,CC$28))*(10-INDEX(INDIRECT("times"&amp;BH$2),$F361,CC$28))/10)</f>
        <v>0</v>
      </c>
      <c r="CD361" s="47">
        <f ca="1">IF(OR(INDEX(INDIRECT("times"&amp;BH$2),$F361,CD$28)&gt;10,INDEX(INDIRECT(BJ361),$E361,CD$28)&lt;=INDEX(INDIRECT(BJ361),$E361,$F361)),0,(INDEX(INDIRECT(BJ361),$E361,$F361)-INDEX(INDIRECT(BJ361),$E361,CD$28))*(10-INDEX(INDIRECT("times"&amp;BH$2),$F361,CD$28))/10)</f>
        <v>0</v>
      </c>
      <c r="CE361" s="47">
        <f ca="1">IF(OR(INDEX(INDIRECT("times"&amp;BH$2),$F361,CE$28)&gt;10,INDEX(INDIRECT(BJ361),$E361,CE$28)&lt;=INDEX(INDIRECT(BJ361),$E361,$F361)),0,(INDEX(INDIRECT(BJ361),$E361,$F361)-INDEX(INDIRECT(BJ361),$E361,CE$28))*(10-INDEX(INDIRECT("times"&amp;BH$2),$F361,CE$28))/10)</f>
        <v>0</v>
      </c>
      <c r="CF361" s="47">
        <f ca="1">IF(OR(INDEX(INDIRECT("times"&amp;BH$2),$F361,CF$28)&gt;10,INDEX(INDIRECT(BJ361),$E361,CF$28)&lt;=INDEX(INDIRECT(BJ361),$E361,$F361)),0,(INDEX(INDIRECT(BJ361),$E361,$F361)-INDEX(INDIRECT(BJ361),$E361,CF$28))*(10-INDEX(INDIRECT("times"&amp;BH$2),$F361,CF$28))/10)</f>
        <v>0</v>
      </c>
      <c r="CG361" s="48">
        <f ca="1">IF(OR(INDEX(INDIRECT("times"&amp;BH$2),$F361,CG$28)&gt;10,INDEX(INDIRECT(BJ361),$E361,CG$28)&lt;=INDEX(INDIRECT(BJ361),$E361,$F361)),0,(INDEX(INDIRECT(BJ361),$E361,$F361)-INDEX(INDIRECT(BJ361),$E361,CG$28))*(10-INDEX(INDIRECT("times"&amp;BH$2),$F361,CG$28))/10)</f>
        <v>0</v>
      </c>
      <c r="CH361" s="201">
        <v>4</v>
      </c>
      <c r="CJ361" s="18" t="s">
        <v>192</v>
      </c>
      <c r="CK361" s="122">
        <f>CJ341</f>
        <v>3</v>
      </c>
      <c r="CL361" s="122" t="str">
        <f>CJ342</f>
        <v>work3564</v>
      </c>
      <c r="CM361" s="210" t="str">
        <f t="shared" si="1801"/>
        <v>core3_work3564</v>
      </c>
      <c r="CN361" s="122">
        <v>1</v>
      </c>
      <c r="CO361" s="33">
        <v>4</v>
      </c>
      <c r="CP361" s="46">
        <f ca="1">IF(OR(INDEX(INDIRECT("times"&amp;CK$2),$F361,CP$28)&gt;10,INDEX(INDIRECT(CM361),$E361,CP$28)&lt;=INDEX(INDIRECT(CM361),$E361,$F361)),0,(INDEX(INDIRECT(CM361),$E361,$F361)-INDEX(INDIRECT(CM361),$E361,CP$28))*(10-INDEX(INDIRECT("times"&amp;CK$2),$F361,CP$28))/10)</f>
        <v>0</v>
      </c>
      <c r="CQ361" s="47">
        <f ca="1">IF(OR(INDEX(INDIRECT("times"&amp;CK$2),$F361,CQ$28)&gt;10,INDEX(INDIRECT(CM361),$E361,CQ$28)&lt;=INDEX(INDIRECT(CM361),$E361,$F361)),0,(INDEX(INDIRECT(CM361),$E361,$F361)-INDEX(INDIRECT(CM361),$E361,CQ$28))*(10-INDEX(INDIRECT("times"&amp;CK$2),$F361,CQ$28))/10)</f>
        <v>0</v>
      </c>
      <c r="CR361" s="47">
        <f ca="1">IF(OR(INDEX(INDIRECT("times"&amp;CK$2),$F361,CR$28)&gt;10,INDEX(INDIRECT(CM361),$E361,CR$28)&lt;=INDEX(INDIRECT(CM361),$E361,$F361)),0,(INDEX(INDIRECT(CM361),$E361,$F361)-INDEX(INDIRECT(CM361),$E361,CR$28))*(10-INDEX(INDIRECT("times"&amp;CK$2),$F361,CR$28))/10)</f>
        <v>0</v>
      </c>
      <c r="CS361" s="47">
        <f ca="1">IF(OR(INDEX(INDIRECT("times"&amp;CK$2),$F361,CS$28)&gt;10,INDEX(INDIRECT(CM361),$E361,CS$28)&lt;=INDEX(INDIRECT(CM361),$E361,$F361)),0,(INDEX(INDIRECT(CM361),$E361,$F361)-INDEX(INDIRECT(CM361),$E361,CS$28))*(10-INDEX(INDIRECT("times"&amp;CK$2),$F361,CS$28))/10)</f>
        <v>0</v>
      </c>
      <c r="CT361" s="47">
        <f ca="1">IF(OR(INDEX(INDIRECT("times"&amp;CK$2),$F361,CT$28)&gt;10,INDEX(INDIRECT(CM361),$E361,CT$28)&lt;=INDEX(INDIRECT(CM361),$E361,$F361)),0,(INDEX(INDIRECT(CM361),$E361,$F361)-INDEX(INDIRECT(CM361),$E361,CT$28))*(10-INDEX(INDIRECT("times"&amp;CK$2),$F361,CT$28))/10)</f>
        <v>0</v>
      </c>
      <c r="CU361" s="47">
        <f ca="1">IF(OR(INDEX(INDIRECT("times"&amp;CK$2),$F361,CU$28)&gt;10,INDEX(INDIRECT(CM361),$E361,CU$28)&lt;=INDEX(INDIRECT(CM361),$E361,$F361)),0,(INDEX(INDIRECT(CM361),$E361,$F361)-INDEX(INDIRECT(CM361),$E361,CU$28))*(10-INDEX(INDIRECT("times"&amp;CK$2),$F361,CU$28))/10)</f>
        <v>0</v>
      </c>
      <c r="CV361" s="47">
        <f ca="1">IF(OR(INDEX(INDIRECT("times"&amp;CK$2),$F361,CV$28)&gt;10,INDEX(INDIRECT(CM361),$E361,CV$28)&lt;=INDEX(INDIRECT(CM361),$E361,$F361)),0,(INDEX(INDIRECT(CM361),$E361,$F361)-INDEX(INDIRECT(CM361),$E361,CV$28))*(10-INDEX(INDIRECT("times"&amp;CK$2),$F361,CV$28))/10)</f>
        <v>0</v>
      </c>
      <c r="CW361" s="47">
        <f ca="1">IF(OR(INDEX(INDIRECT("times"&amp;CK$2),$F361,CW$28)&gt;10,INDEX(INDIRECT(CM361),$E361,CW$28)&lt;=INDEX(INDIRECT(CM361),$E361,$F361)),0,(INDEX(INDIRECT(CM361),$E361,$F361)-INDEX(INDIRECT(CM361),$E361,CW$28))*(10-INDEX(INDIRECT("times"&amp;CK$2),$F361,CW$28))/10)</f>
        <v>0</v>
      </c>
      <c r="CX361" s="47">
        <f ca="1">IF(OR(INDEX(INDIRECT("times"&amp;CK$2),$F361,CX$28)&gt;10,INDEX(INDIRECT(CM361),$E361,CX$28)&lt;=INDEX(INDIRECT(CM361),$E361,$F361)),0,(INDEX(INDIRECT(CM361),$E361,$F361)-INDEX(INDIRECT(CM361),$E361,CX$28))*(10-INDEX(INDIRECT("times"&amp;CK$2),$F361,CX$28))/10)</f>
        <v>0</v>
      </c>
      <c r="CY361" s="47">
        <f ca="1">IF(OR(INDEX(INDIRECT("times"&amp;CK$2),$F361,CY$28)&gt;10,INDEX(INDIRECT(CM361),$E361,CY$28)&lt;=INDEX(INDIRECT(CM361),$E361,$F361)),0,(INDEX(INDIRECT(CM361),$E361,$F361)-INDEX(INDIRECT(CM361),$E361,CY$28))*(10-INDEX(INDIRECT("times"&amp;CK$2),$F361,CY$28))/10)</f>
        <v>0</v>
      </c>
      <c r="CZ361" s="47">
        <f ca="1">IF(OR(INDEX(INDIRECT("times"&amp;CK$2),$F361,CZ$28)&gt;10,INDEX(INDIRECT(CM361),$E361,CZ$28)&lt;=INDEX(INDIRECT(CM361),$E361,$F361)),0,(INDEX(INDIRECT(CM361),$E361,$F361)-INDEX(INDIRECT(CM361),$E361,CZ$28))*(10-INDEX(INDIRECT("times"&amp;CK$2),$F361,CZ$28))/10)</f>
        <v>0</v>
      </c>
      <c r="DA361" s="47">
        <f ca="1">IF(OR(INDEX(INDIRECT("times"&amp;CK$2),$F361,DA$28)&gt;10,INDEX(INDIRECT(CM361),$E361,DA$28)&lt;=INDEX(INDIRECT(CM361),$E361,$F361)),0,(INDEX(INDIRECT(CM361),$E361,$F361)-INDEX(INDIRECT(CM361),$E361,DA$28))*(10-INDEX(INDIRECT("times"&amp;CK$2),$F361,DA$28))/10)</f>
        <v>0</v>
      </c>
      <c r="DB361" s="47">
        <f ca="1">IF(OR(INDEX(INDIRECT("times"&amp;CK$2),$F361,DB$28)&gt;10,INDEX(INDIRECT(CM361),$E361,DB$28)&lt;=INDEX(INDIRECT(CM361),$E361,$F361)),0,(INDEX(INDIRECT(CM361),$E361,$F361)-INDEX(INDIRECT(CM361),$E361,DB$28))*(10-INDEX(INDIRECT("times"&amp;CK$2),$F361,DB$28))/10)</f>
        <v>0</v>
      </c>
      <c r="DC361" s="47">
        <f ca="1">IF(OR(INDEX(INDIRECT("times"&amp;CK$2),$F361,DC$28)&gt;10,INDEX(INDIRECT(CM361),$E361,DC$28)&lt;=INDEX(INDIRECT(CM361),$E361,$F361)),0,(INDEX(INDIRECT(CM361),$E361,$F361)-INDEX(INDIRECT(CM361),$E361,DC$28))*(10-INDEX(INDIRECT("times"&amp;CK$2),$F361,DC$28))/10)</f>
        <v>0</v>
      </c>
      <c r="DD361" s="47">
        <f ca="1">IF(OR(INDEX(INDIRECT("times"&amp;CK$2),$F361,DD$28)&gt;10,INDEX(INDIRECT(CM361),$E361,DD$28)&lt;=INDEX(INDIRECT(CM361),$E361,$F361)),0,(INDEX(INDIRECT(CM361),$E361,$F361)-INDEX(INDIRECT(CM361),$E361,DD$28))*(10-INDEX(INDIRECT("times"&amp;CK$2),$F361,DD$28))/10)</f>
        <v>0</v>
      </c>
      <c r="DE361" s="47">
        <f ca="1">IF(OR(INDEX(INDIRECT("times"&amp;CK$2),$F361,DE$28)&gt;10,INDEX(INDIRECT(CM361),$E361,DE$28)&lt;=INDEX(INDIRECT(CM361),$E361,$F361)),0,(INDEX(INDIRECT(CM361),$E361,$F361)-INDEX(INDIRECT(CM361),$E361,DE$28))*(10-INDEX(INDIRECT("times"&amp;CK$2),$F361,DE$28))/10)</f>
        <v>0</v>
      </c>
      <c r="DF361" s="47">
        <f ca="1">IF(OR(INDEX(INDIRECT("times"&amp;CK$2),$F361,DF$28)&gt;10,INDEX(INDIRECT(CM361),$E361,DF$28)&lt;=INDEX(INDIRECT(CM361),$E361,$F361)),0,(INDEX(INDIRECT(CM361),$E361,$F361)-INDEX(INDIRECT(CM361),$E361,DF$28))*(10-INDEX(INDIRECT("times"&amp;CK$2),$F361,DF$28))/10)</f>
        <v>0</v>
      </c>
      <c r="DG361" s="47">
        <f ca="1">IF(OR(INDEX(INDIRECT("times"&amp;CK$2),$F361,DG$28)&gt;10,INDEX(INDIRECT(CM361),$E361,DG$28)&lt;=INDEX(INDIRECT(CM361),$E361,$F361)),0,(INDEX(INDIRECT(CM361),$E361,$F361)-INDEX(INDIRECT(CM361),$E361,DG$28))*(10-INDEX(INDIRECT("times"&amp;CK$2),$F361,DG$28))/10)</f>
        <v>0</v>
      </c>
      <c r="DH361" s="47">
        <f ca="1">IF(OR(INDEX(INDIRECT("times"&amp;CK$2),$F361,DH$28)&gt;10,INDEX(INDIRECT(CM361),$E361,DH$28)&lt;=INDEX(INDIRECT(CM361),$E361,$F361)),0,(INDEX(INDIRECT(CM361),$E361,$F361)-INDEX(INDIRECT(CM361),$E361,DH$28))*(10-INDEX(INDIRECT("times"&amp;CK$2),$F361,DH$28))/10)</f>
        <v>0</v>
      </c>
      <c r="DI361" s="47">
        <f ca="1">IF(OR(INDEX(INDIRECT("times"&amp;CK$2),$F361,DI$28)&gt;10,INDEX(INDIRECT(CM361),$E361,DI$28)&lt;=INDEX(INDIRECT(CM361),$E361,$F361)),0,(INDEX(INDIRECT(CM361),$E361,$F361)-INDEX(INDIRECT(CM361),$E361,DI$28))*(10-INDEX(INDIRECT("times"&amp;CK$2),$F361,DI$28))/10)</f>
        <v>0</v>
      </c>
      <c r="DJ361" s="48">
        <f ca="1">IF(OR(INDEX(INDIRECT("times"&amp;CK$2),$F361,DJ$28)&gt;10,INDEX(INDIRECT(CM361),$E361,DJ$28)&lt;=INDEX(INDIRECT(CM361),$E361,$F361)),0,(INDEX(INDIRECT(CM361),$E361,$F361)-INDEX(INDIRECT(CM361),$E361,DJ$28))*(10-INDEX(INDIRECT("times"&amp;CK$2),$F361,DJ$28))/10)</f>
        <v>0</v>
      </c>
      <c r="DK361" s="201">
        <v>4</v>
      </c>
      <c r="DM361" s="18" t="s">
        <v>192</v>
      </c>
      <c r="DN361" s="122">
        <f>DM341</f>
        <v>3</v>
      </c>
      <c r="DO361" s="122" t="str">
        <f>DM342</f>
        <v>shop3564</v>
      </c>
      <c r="DP361" s="210" t="str">
        <f t="shared" si="1802"/>
        <v>core3_shop3564</v>
      </c>
      <c r="DQ361" s="122">
        <v>1</v>
      </c>
      <c r="DR361" s="33">
        <v>4</v>
      </c>
      <c r="DS361" s="46">
        <f ca="1">IF(OR(INDEX(INDIRECT("times"&amp;DN$2),$F361,DS$28)&gt;10,INDEX(INDIRECT(DP361),$E361,DS$28)&lt;=INDEX(INDIRECT(DP361),$E361,$F361)),0,(INDEX(INDIRECT(DP361),$E361,$F361)-INDEX(INDIRECT(DP361),$E361,DS$28))*(10-INDEX(INDIRECT("times"&amp;DN$2),$F361,DS$28))/10)</f>
        <v>0</v>
      </c>
      <c r="DT361" s="47">
        <f ca="1">IF(OR(INDEX(INDIRECT("times"&amp;DN$2),$F361,DT$28)&gt;10,INDEX(INDIRECT(DP361),$E361,DT$28)&lt;=INDEX(INDIRECT(DP361),$E361,$F361)),0,(INDEX(INDIRECT(DP361),$E361,$F361)-INDEX(INDIRECT(DP361),$E361,DT$28))*(10-INDEX(INDIRECT("times"&amp;DN$2),$F361,DT$28))/10)</f>
        <v>0</v>
      </c>
      <c r="DU361" s="47">
        <f ca="1">IF(OR(INDEX(INDIRECT("times"&amp;DN$2),$F361,DU$28)&gt;10,INDEX(INDIRECT(DP361),$E361,DU$28)&lt;=INDEX(INDIRECT(DP361),$E361,$F361)),0,(INDEX(INDIRECT(DP361),$E361,$F361)-INDEX(INDIRECT(DP361),$E361,DU$28))*(10-INDEX(INDIRECT("times"&amp;DN$2),$F361,DU$28))/10)</f>
        <v>0</v>
      </c>
      <c r="DV361" s="47">
        <f ca="1">IF(OR(INDEX(INDIRECT("times"&amp;DN$2),$F361,DV$28)&gt;10,INDEX(INDIRECT(DP361),$E361,DV$28)&lt;=INDEX(INDIRECT(DP361),$E361,$F361)),0,(INDEX(INDIRECT(DP361),$E361,$F361)-INDEX(INDIRECT(DP361),$E361,DV$28))*(10-INDEX(INDIRECT("times"&amp;DN$2),$F361,DV$28))/10)</f>
        <v>0</v>
      </c>
      <c r="DW361" s="47">
        <f ca="1">IF(OR(INDEX(INDIRECT("times"&amp;DN$2),$F361,DW$28)&gt;10,INDEX(INDIRECT(DP361),$E361,DW$28)&lt;=INDEX(INDIRECT(DP361),$E361,$F361)),0,(INDEX(INDIRECT(DP361),$E361,$F361)-INDEX(INDIRECT(DP361),$E361,DW$28))*(10-INDEX(INDIRECT("times"&amp;DN$2),$F361,DW$28))/10)</f>
        <v>0</v>
      </c>
      <c r="DX361" s="47">
        <f ca="1">IF(OR(INDEX(INDIRECT("times"&amp;DN$2),$F361,DX$28)&gt;10,INDEX(INDIRECT(DP361),$E361,DX$28)&lt;=INDEX(INDIRECT(DP361),$E361,$F361)),0,(INDEX(INDIRECT(DP361),$E361,$F361)-INDEX(INDIRECT(DP361),$E361,DX$28))*(10-INDEX(INDIRECT("times"&amp;DN$2),$F361,DX$28))/10)</f>
        <v>0</v>
      </c>
      <c r="DY361" s="47">
        <f ca="1">IF(OR(INDEX(INDIRECT("times"&amp;DN$2),$F361,DY$28)&gt;10,INDEX(INDIRECT(DP361),$E361,DY$28)&lt;=INDEX(INDIRECT(DP361),$E361,$F361)),0,(INDEX(INDIRECT(DP361),$E361,$F361)-INDEX(INDIRECT(DP361),$E361,DY$28))*(10-INDEX(INDIRECT("times"&amp;DN$2),$F361,DY$28))/10)</f>
        <v>0</v>
      </c>
      <c r="DZ361" s="47">
        <f ca="1">IF(OR(INDEX(INDIRECT("times"&amp;DN$2),$F361,DZ$28)&gt;10,INDEX(INDIRECT(DP361),$E361,DZ$28)&lt;=INDEX(INDIRECT(DP361),$E361,$F361)),0,(INDEX(INDIRECT(DP361),$E361,$F361)-INDEX(INDIRECT(DP361),$E361,DZ$28))*(10-INDEX(INDIRECT("times"&amp;DN$2),$F361,DZ$28))/10)</f>
        <v>0</v>
      </c>
      <c r="EA361" s="47">
        <f ca="1">IF(OR(INDEX(INDIRECT("times"&amp;DN$2),$F361,EA$28)&gt;10,INDEX(INDIRECT(DP361),$E361,EA$28)&lt;=INDEX(INDIRECT(DP361),$E361,$F361)),0,(INDEX(INDIRECT(DP361),$E361,$F361)-INDEX(INDIRECT(DP361),$E361,EA$28))*(10-INDEX(INDIRECT("times"&amp;DN$2),$F361,EA$28))/10)</f>
        <v>0</v>
      </c>
      <c r="EB361" s="47">
        <f ca="1">IF(OR(INDEX(INDIRECT("times"&amp;DN$2),$F361,EB$28)&gt;10,INDEX(INDIRECT(DP361),$E361,EB$28)&lt;=INDEX(INDIRECT(DP361),$E361,$F361)),0,(INDEX(INDIRECT(DP361),$E361,$F361)-INDEX(INDIRECT(DP361),$E361,EB$28))*(10-INDEX(INDIRECT("times"&amp;DN$2),$F361,EB$28))/10)</f>
        <v>0</v>
      </c>
      <c r="EC361" s="47">
        <f ca="1">IF(OR(INDEX(INDIRECT("times"&amp;DN$2),$F361,EC$28)&gt;10,INDEX(INDIRECT(DP361),$E361,EC$28)&lt;=INDEX(INDIRECT(DP361),$E361,$F361)),0,(INDEX(INDIRECT(DP361),$E361,$F361)-INDEX(INDIRECT(DP361),$E361,EC$28))*(10-INDEX(INDIRECT("times"&amp;DN$2),$F361,EC$28))/10)</f>
        <v>0</v>
      </c>
      <c r="ED361" s="47">
        <f ca="1">IF(OR(INDEX(INDIRECT("times"&amp;DN$2),$F361,ED$28)&gt;10,INDEX(INDIRECT(DP361),$E361,ED$28)&lt;=INDEX(INDIRECT(DP361),$E361,$F361)),0,(INDEX(INDIRECT(DP361),$E361,$F361)-INDEX(INDIRECT(DP361),$E361,ED$28))*(10-INDEX(INDIRECT("times"&amp;DN$2),$F361,ED$28))/10)</f>
        <v>0</v>
      </c>
      <c r="EE361" s="47">
        <f ca="1">IF(OR(INDEX(INDIRECT("times"&amp;DN$2),$F361,EE$28)&gt;10,INDEX(INDIRECT(DP361),$E361,EE$28)&lt;=INDEX(INDIRECT(DP361),$E361,$F361)),0,(INDEX(INDIRECT(DP361),$E361,$F361)-INDEX(INDIRECT(DP361),$E361,EE$28))*(10-INDEX(INDIRECT("times"&amp;DN$2),$F361,EE$28))/10)</f>
        <v>0</v>
      </c>
      <c r="EF361" s="47">
        <f ca="1">IF(OR(INDEX(INDIRECT("times"&amp;DN$2),$F361,EF$28)&gt;10,INDEX(INDIRECT(DP361),$E361,EF$28)&lt;=INDEX(INDIRECT(DP361),$E361,$F361)),0,(INDEX(INDIRECT(DP361),$E361,$F361)-INDEX(INDIRECT(DP361),$E361,EF$28))*(10-INDEX(INDIRECT("times"&amp;DN$2),$F361,EF$28))/10)</f>
        <v>0</v>
      </c>
      <c r="EG361" s="47">
        <f ca="1">IF(OR(INDEX(INDIRECT("times"&amp;DN$2),$F361,EG$28)&gt;10,INDEX(INDIRECT(DP361),$E361,EG$28)&lt;=INDEX(INDIRECT(DP361),$E361,$F361)),0,(INDEX(INDIRECT(DP361),$E361,$F361)-INDEX(INDIRECT(DP361),$E361,EG$28))*(10-INDEX(INDIRECT("times"&amp;DN$2),$F361,EG$28))/10)</f>
        <v>0</v>
      </c>
      <c r="EH361" s="47">
        <f ca="1">IF(OR(INDEX(INDIRECT("times"&amp;DN$2),$F361,EH$28)&gt;10,INDEX(INDIRECT(DP361),$E361,EH$28)&lt;=INDEX(INDIRECT(DP361),$E361,$F361)),0,(INDEX(INDIRECT(DP361),$E361,$F361)-INDEX(INDIRECT(DP361),$E361,EH$28))*(10-INDEX(INDIRECT("times"&amp;DN$2),$F361,EH$28))/10)</f>
        <v>0</v>
      </c>
      <c r="EI361" s="47">
        <f ca="1">IF(OR(INDEX(INDIRECT("times"&amp;DN$2),$F361,EI$28)&gt;10,INDEX(INDIRECT(DP361),$E361,EI$28)&lt;=INDEX(INDIRECT(DP361),$E361,$F361)),0,(INDEX(INDIRECT(DP361),$E361,$F361)-INDEX(INDIRECT(DP361),$E361,EI$28))*(10-INDEX(INDIRECT("times"&amp;DN$2),$F361,EI$28))/10)</f>
        <v>0</v>
      </c>
      <c r="EJ361" s="47">
        <f ca="1">IF(OR(INDEX(INDIRECT("times"&amp;DN$2),$F361,EJ$28)&gt;10,INDEX(INDIRECT(DP361),$E361,EJ$28)&lt;=INDEX(INDIRECT(DP361),$E361,$F361)),0,(INDEX(INDIRECT(DP361),$E361,$F361)-INDEX(INDIRECT(DP361),$E361,EJ$28))*(10-INDEX(INDIRECT("times"&amp;DN$2),$F361,EJ$28))/10)</f>
        <v>0</v>
      </c>
      <c r="EK361" s="47">
        <f ca="1">IF(OR(INDEX(INDIRECT("times"&amp;DN$2),$F361,EK$28)&gt;10,INDEX(INDIRECT(DP361),$E361,EK$28)&lt;=INDEX(INDIRECT(DP361),$E361,$F361)),0,(INDEX(INDIRECT(DP361),$E361,$F361)-INDEX(INDIRECT(DP361),$E361,EK$28))*(10-INDEX(INDIRECT("times"&amp;DN$2),$F361,EK$28))/10)</f>
        <v>0</v>
      </c>
      <c r="EL361" s="47">
        <f ca="1">IF(OR(INDEX(INDIRECT("times"&amp;DN$2),$F361,EL$28)&gt;10,INDEX(INDIRECT(DP361),$E361,EL$28)&lt;=INDEX(INDIRECT(DP361),$E361,$F361)),0,(INDEX(INDIRECT(DP361),$E361,$F361)-INDEX(INDIRECT(DP361),$E361,EL$28))*(10-INDEX(INDIRECT("times"&amp;DN$2),$F361,EL$28))/10)</f>
        <v>0</v>
      </c>
      <c r="EM361" s="48">
        <f ca="1">IF(OR(INDEX(INDIRECT("times"&amp;DN$2),$F361,EM$28)&gt;10,INDEX(INDIRECT(DP361),$E361,EM$28)&lt;=INDEX(INDIRECT(DP361),$E361,$F361)),0,(INDEX(INDIRECT(DP361),$E361,$F361)-INDEX(INDIRECT(DP361),$E361,EM$28))*(10-INDEX(INDIRECT("times"&amp;DN$2),$F361,EM$28))/10)</f>
        <v>0</v>
      </c>
      <c r="EN361" s="201">
        <v>4</v>
      </c>
      <c r="EP361" s="18" t="s">
        <v>192</v>
      </c>
      <c r="EQ361" s="122">
        <f>EP341</f>
        <v>3</v>
      </c>
      <c r="ER361" s="122" t="str">
        <f>EP342</f>
        <v>lei3564</v>
      </c>
      <c r="ES361" s="210" t="str">
        <f t="shared" si="1803"/>
        <v>core3_lei3564</v>
      </c>
      <c r="ET361" s="122">
        <v>1</v>
      </c>
      <c r="EU361" s="33">
        <v>4</v>
      </c>
      <c r="EV361" s="46">
        <f ca="1">IF(OR(INDEX(INDIRECT("times"&amp;EQ$2),$F361,EV$28)&gt;10,INDEX(INDIRECT(ES361),$E361,EV$28)&lt;=INDEX(INDIRECT(ES361),$E361,$F361)),0,(INDEX(INDIRECT(ES361),$E361,$F361)-INDEX(INDIRECT(ES361),$E361,EV$28))*(10-INDEX(INDIRECT("times"&amp;EQ$2),$F361,EV$28))/10)</f>
        <v>0</v>
      </c>
      <c r="EW361" s="47">
        <f ca="1">IF(OR(INDEX(INDIRECT("times"&amp;EQ$2),$F361,EW$28)&gt;10,INDEX(INDIRECT(ES361),$E361,EW$28)&lt;=INDEX(INDIRECT(ES361),$E361,$F361)),0,(INDEX(INDIRECT(ES361),$E361,$F361)-INDEX(INDIRECT(ES361),$E361,EW$28))*(10-INDEX(INDIRECT("times"&amp;EQ$2),$F361,EW$28))/10)</f>
        <v>0</v>
      </c>
      <c r="EX361" s="47">
        <f ca="1">IF(OR(INDEX(INDIRECT("times"&amp;EQ$2),$F361,EX$28)&gt;10,INDEX(INDIRECT(ES361),$E361,EX$28)&lt;=INDEX(INDIRECT(ES361),$E361,$F361)),0,(INDEX(INDIRECT(ES361),$E361,$F361)-INDEX(INDIRECT(ES361),$E361,EX$28))*(10-INDEX(INDIRECT("times"&amp;EQ$2),$F361,EX$28))/10)</f>
        <v>0</v>
      </c>
      <c r="EY361" s="47">
        <f ca="1">IF(OR(INDEX(INDIRECT("times"&amp;EQ$2),$F361,EY$28)&gt;10,INDEX(INDIRECT(ES361),$E361,EY$28)&lt;=INDEX(INDIRECT(ES361),$E361,$F361)),0,(INDEX(INDIRECT(ES361),$E361,$F361)-INDEX(INDIRECT(ES361),$E361,EY$28))*(10-INDEX(INDIRECT("times"&amp;EQ$2),$F361,EY$28))/10)</f>
        <v>0</v>
      </c>
      <c r="EZ361" s="47">
        <f ca="1">IF(OR(INDEX(INDIRECT("times"&amp;EQ$2),$F361,EZ$28)&gt;10,INDEX(INDIRECT(ES361),$E361,EZ$28)&lt;=INDEX(INDIRECT(ES361),$E361,$F361)),0,(INDEX(INDIRECT(ES361),$E361,$F361)-INDEX(INDIRECT(ES361),$E361,EZ$28))*(10-INDEX(INDIRECT("times"&amp;EQ$2),$F361,EZ$28))/10)</f>
        <v>0</v>
      </c>
      <c r="FA361" s="47">
        <f ca="1">IF(OR(INDEX(INDIRECT("times"&amp;EQ$2),$F361,FA$28)&gt;10,INDEX(INDIRECT(ES361),$E361,FA$28)&lt;=INDEX(INDIRECT(ES361),$E361,$F361)),0,(INDEX(INDIRECT(ES361),$E361,$F361)-INDEX(INDIRECT(ES361),$E361,FA$28))*(10-INDEX(INDIRECT("times"&amp;EQ$2),$F361,FA$28))/10)</f>
        <v>0</v>
      </c>
      <c r="FB361" s="47">
        <f ca="1">IF(OR(INDEX(INDIRECT("times"&amp;EQ$2),$F361,FB$28)&gt;10,INDEX(INDIRECT(ES361),$E361,FB$28)&lt;=INDEX(INDIRECT(ES361),$E361,$F361)),0,(INDEX(INDIRECT(ES361),$E361,$F361)-INDEX(INDIRECT(ES361),$E361,FB$28))*(10-INDEX(INDIRECT("times"&amp;EQ$2),$F361,FB$28))/10)</f>
        <v>0</v>
      </c>
      <c r="FC361" s="47">
        <f ca="1">IF(OR(INDEX(INDIRECT("times"&amp;EQ$2),$F361,FC$28)&gt;10,INDEX(INDIRECT(ES361),$E361,FC$28)&lt;=INDEX(INDIRECT(ES361),$E361,$F361)),0,(INDEX(INDIRECT(ES361),$E361,$F361)-INDEX(INDIRECT(ES361),$E361,FC$28))*(10-INDEX(INDIRECT("times"&amp;EQ$2),$F361,FC$28))/10)</f>
        <v>0</v>
      </c>
      <c r="FD361" s="47">
        <f ca="1">IF(OR(INDEX(INDIRECT("times"&amp;EQ$2),$F361,FD$28)&gt;10,INDEX(INDIRECT(ES361),$E361,FD$28)&lt;=INDEX(INDIRECT(ES361),$E361,$F361)),0,(INDEX(INDIRECT(ES361),$E361,$F361)-INDEX(INDIRECT(ES361),$E361,FD$28))*(10-INDEX(INDIRECT("times"&amp;EQ$2),$F361,FD$28))/10)</f>
        <v>0</v>
      </c>
      <c r="FE361" s="47">
        <f ca="1">IF(OR(INDEX(INDIRECT("times"&amp;EQ$2),$F361,FE$28)&gt;10,INDEX(INDIRECT(ES361),$E361,FE$28)&lt;=INDEX(INDIRECT(ES361),$E361,$F361)),0,(INDEX(INDIRECT(ES361),$E361,$F361)-INDEX(INDIRECT(ES361),$E361,FE$28))*(10-INDEX(INDIRECT("times"&amp;EQ$2),$F361,FE$28))/10)</f>
        <v>0</v>
      </c>
      <c r="FF361" s="47">
        <f ca="1">IF(OR(INDEX(INDIRECT("times"&amp;EQ$2),$F361,FF$28)&gt;10,INDEX(INDIRECT(ES361),$E361,FF$28)&lt;=INDEX(INDIRECT(ES361),$E361,$F361)),0,(INDEX(INDIRECT(ES361),$E361,$F361)-INDEX(INDIRECT(ES361),$E361,FF$28))*(10-INDEX(INDIRECT("times"&amp;EQ$2),$F361,FF$28))/10)</f>
        <v>0</v>
      </c>
      <c r="FG361" s="47">
        <f ca="1">IF(OR(INDEX(INDIRECT("times"&amp;EQ$2),$F361,FG$28)&gt;10,INDEX(INDIRECT(ES361),$E361,FG$28)&lt;=INDEX(INDIRECT(ES361),$E361,$F361)),0,(INDEX(INDIRECT(ES361),$E361,$F361)-INDEX(INDIRECT(ES361),$E361,FG$28))*(10-INDEX(INDIRECT("times"&amp;EQ$2),$F361,FG$28))/10)</f>
        <v>0</v>
      </c>
      <c r="FH361" s="47">
        <f ca="1">IF(OR(INDEX(INDIRECT("times"&amp;EQ$2),$F361,FH$28)&gt;10,INDEX(INDIRECT(ES361),$E361,FH$28)&lt;=INDEX(INDIRECT(ES361),$E361,$F361)),0,(INDEX(INDIRECT(ES361),$E361,$F361)-INDEX(INDIRECT(ES361),$E361,FH$28))*(10-INDEX(INDIRECT("times"&amp;EQ$2),$F361,FH$28))/10)</f>
        <v>0</v>
      </c>
      <c r="FI361" s="47">
        <f ca="1">IF(OR(INDEX(INDIRECT("times"&amp;EQ$2),$F361,FI$28)&gt;10,INDEX(INDIRECT(ES361),$E361,FI$28)&lt;=INDEX(INDIRECT(ES361),$E361,$F361)),0,(INDEX(INDIRECT(ES361),$E361,$F361)-INDEX(INDIRECT(ES361),$E361,FI$28))*(10-INDEX(INDIRECT("times"&amp;EQ$2),$F361,FI$28))/10)</f>
        <v>0</v>
      </c>
      <c r="FJ361" s="47">
        <f ca="1">IF(OR(INDEX(INDIRECT("times"&amp;EQ$2),$F361,FJ$28)&gt;10,INDEX(INDIRECT(ES361),$E361,FJ$28)&lt;=INDEX(INDIRECT(ES361),$E361,$F361)),0,(INDEX(INDIRECT(ES361),$E361,$F361)-INDEX(INDIRECT(ES361),$E361,FJ$28))*(10-INDEX(INDIRECT("times"&amp;EQ$2),$F361,FJ$28))/10)</f>
        <v>0</v>
      </c>
      <c r="FK361" s="47">
        <f ca="1">IF(OR(INDEX(INDIRECT("times"&amp;EQ$2),$F361,FK$28)&gt;10,INDEX(INDIRECT(ES361),$E361,FK$28)&lt;=INDEX(INDIRECT(ES361),$E361,$F361)),0,(INDEX(INDIRECT(ES361),$E361,$F361)-INDEX(INDIRECT(ES361),$E361,FK$28))*(10-INDEX(INDIRECT("times"&amp;EQ$2),$F361,FK$28))/10)</f>
        <v>0</v>
      </c>
      <c r="FL361" s="47">
        <f ca="1">IF(OR(INDEX(INDIRECT("times"&amp;EQ$2),$F361,FL$28)&gt;10,INDEX(INDIRECT(ES361),$E361,FL$28)&lt;=INDEX(INDIRECT(ES361),$E361,$F361)),0,(INDEX(INDIRECT(ES361),$E361,$F361)-INDEX(INDIRECT(ES361),$E361,FL$28))*(10-INDEX(INDIRECT("times"&amp;EQ$2),$F361,FL$28))/10)</f>
        <v>0</v>
      </c>
      <c r="FM361" s="47">
        <f ca="1">IF(OR(INDEX(INDIRECT("times"&amp;EQ$2),$F361,FM$28)&gt;10,INDEX(INDIRECT(ES361),$E361,FM$28)&lt;=INDEX(INDIRECT(ES361),$E361,$F361)),0,(INDEX(INDIRECT(ES361),$E361,$F361)-INDEX(INDIRECT(ES361),$E361,FM$28))*(10-INDEX(INDIRECT("times"&amp;EQ$2),$F361,FM$28))/10)</f>
        <v>0</v>
      </c>
      <c r="FN361" s="47">
        <f ca="1">IF(OR(INDEX(INDIRECT("times"&amp;EQ$2),$F361,FN$28)&gt;10,INDEX(INDIRECT(ES361),$E361,FN$28)&lt;=INDEX(INDIRECT(ES361),$E361,$F361)),0,(INDEX(INDIRECT(ES361),$E361,$F361)-INDEX(INDIRECT(ES361),$E361,FN$28))*(10-INDEX(INDIRECT("times"&amp;EQ$2),$F361,FN$28))/10)</f>
        <v>0</v>
      </c>
      <c r="FO361" s="47">
        <f ca="1">IF(OR(INDEX(INDIRECT("times"&amp;EQ$2),$F361,FO$28)&gt;10,INDEX(INDIRECT(ES361),$E361,FO$28)&lt;=INDEX(INDIRECT(ES361),$E361,$F361)),0,(INDEX(INDIRECT(ES361),$E361,$F361)-INDEX(INDIRECT(ES361),$E361,FO$28))*(10-INDEX(INDIRECT("times"&amp;EQ$2),$F361,FO$28))/10)</f>
        <v>0</v>
      </c>
      <c r="FP361" s="48">
        <f ca="1">IF(OR(INDEX(INDIRECT("times"&amp;EQ$2),$F361,FP$28)&gt;10,INDEX(INDIRECT(ES361),$E361,FP$28)&lt;=INDEX(INDIRECT(ES361),$E361,$F361)),0,(INDEX(INDIRECT(ES361),$E361,$F361)-INDEX(INDIRECT(ES361),$E361,FP$28))*(10-INDEX(INDIRECT("times"&amp;EQ$2),$F361,FP$28))/10)</f>
        <v>0</v>
      </c>
      <c r="FQ361" s="201">
        <v>4</v>
      </c>
      <c r="FS361" s="18" t="s">
        <v>192</v>
      </c>
      <c r="FT361" s="122">
        <f>FS341</f>
        <v>3</v>
      </c>
      <c r="FU361" s="122" t="str">
        <f>FS342</f>
        <v>shop65</v>
      </c>
      <c r="FV361" s="210" t="str">
        <f t="shared" si="1804"/>
        <v>core3_shop65</v>
      </c>
      <c r="FW361" s="122">
        <v>1</v>
      </c>
      <c r="FX361" s="33">
        <v>4</v>
      </c>
      <c r="FY361" s="46">
        <f ca="1">IF(OR(INDEX(INDIRECT("times"&amp;FT$2),$F361,FY$28)&gt;10,INDEX(INDIRECT(FV361),$E361,FY$28)&lt;=INDEX(INDIRECT(FV361),$E361,$F361)),0,(INDEX(INDIRECT(FV361),$E361,$F361)-INDEX(INDIRECT(FV361),$E361,FY$28))*(10-INDEX(INDIRECT("times"&amp;FT$2),$F361,FY$28))/10)</f>
        <v>0</v>
      </c>
      <c r="FZ361" s="47">
        <f ca="1">IF(OR(INDEX(INDIRECT("times"&amp;FT$2),$F361,FZ$28)&gt;10,INDEX(INDIRECT(FV361),$E361,FZ$28)&lt;=INDEX(INDIRECT(FV361),$E361,$F361)),0,(INDEX(INDIRECT(FV361),$E361,$F361)-INDEX(INDIRECT(FV361),$E361,FZ$28))*(10-INDEX(INDIRECT("times"&amp;FT$2),$F361,FZ$28))/10)</f>
        <v>0</v>
      </c>
      <c r="GA361" s="47">
        <f ca="1">IF(OR(INDEX(INDIRECT("times"&amp;FT$2),$F361,GA$28)&gt;10,INDEX(INDIRECT(FV361),$E361,GA$28)&lt;=INDEX(INDIRECT(FV361),$E361,$F361)),0,(INDEX(INDIRECT(FV361),$E361,$F361)-INDEX(INDIRECT(FV361),$E361,GA$28))*(10-INDEX(INDIRECT("times"&amp;FT$2),$F361,GA$28))/10)</f>
        <v>0</v>
      </c>
      <c r="GB361" s="47">
        <f ca="1">IF(OR(INDEX(INDIRECT("times"&amp;FT$2),$F361,GB$28)&gt;10,INDEX(INDIRECT(FV361),$E361,GB$28)&lt;=INDEX(INDIRECT(FV361),$E361,$F361)),0,(INDEX(INDIRECT(FV361),$E361,$F361)-INDEX(INDIRECT(FV361),$E361,GB$28))*(10-INDEX(INDIRECT("times"&amp;FT$2),$F361,GB$28))/10)</f>
        <v>0</v>
      </c>
      <c r="GC361" s="47">
        <f ca="1">IF(OR(INDEX(INDIRECT("times"&amp;FT$2),$F361,GC$28)&gt;10,INDEX(INDIRECT(FV361),$E361,GC$28)&lt;=INDEX(INDIRECT(FV361),$E361,$F361)),0,(INDEX(INDIRECT(FV361),$E361,$F361)-INDEX(INDIRECT(FV361),$E361,GC$28))*(10-INDEX(INDIRECT("times"&amp;FT$2),$F361,GC$28))/10)</f>
        <v>0</v>
      </c>
      <c r="GD361" s="47">
        <f ca="1">IF(OR(INDEX(INDIRECT("times"&amp;FT$2),$F361,GD$28)&gt;10,INDEX(INDIRECT(FV361),$E361,GD$28)&lt;=INDEX(INDIRECT(FV361),$E361,$F361)),0,(INDEX(INDIRECT(FV361),$E361,$F361)-INDEX(INDIRECT(FV361),$E361,GD$28))*(10-INDEX(INDIRECT("times"&amp;FT$2),$F361,GD$28))/10)</f>
        <v>0</v>
      </c>
      <c r="GE361" s="47">
        <f ca="1">IF(OR(INDEX(INDIRECT("times"&amp;FT$2),$F361,GE$28)&gt;10,INDEX(INDIRECT(FV361),$E361,GE$28)&lt;=INDEX(INDIRECT(FV361),$E361,$F361)),0,(INDEX(INDIRECT(FV361),$E361,$F361)-INDEX(INDIRECT(FV361),$E361,GE$28))*(10-INDEX(INDIRECT("times"&amp;FT$2),$F361,GE$28))/10)</f>
        <v>0</v>
      </c>
      <c r="GF361" s="47">
        <f ca="1">IF(OR(INDEX(INDIRECT("times"&amp;FT$2),$F361,GF$28)&gt;10,INDEX(INDIRECT(FV361),$E361,GF$28)&lt;=INDEX(INDIRECT(FV361),$E361,$F361)),0,(INDEX(INDIRECT(FV361),$E361,$F361)-INDEX(INDIRECT(FV361),$E361,GF$28))*(10-INDEX(INDIRECT("times"&amp;FT$2),$F361,GF$28))/10)</f>
        <v>0</v>
      </c>
      <c r="GG361" s="47">
        <f ca="1">IF(OR(INDEX(INDIRECT("times"&amp;FT$2),$F361,GG$28)&gt;10,INDEX(INDIRECT(FV361),$E361,GG$28)&lt;=INDEX(INDIRECT(FV361),$E361,$F361)),0,(INDEX(INDIRECT(FV361),$E361,$F361)-INDEX(INDIRECT(FV361),$E361,GG$28))*(10-INDEX(INDIRECT("times"&amp;FT$2),$F361,GG$28))/10)</f>
        <v>0</v>
      </c>
      <c r="GH361" s="47">
        <f ca="1">IF(OR(INDEX(INDIRECT("times"&amp;FT$2),$F361,GH$28)&gt;10,INDEX(INDIRECT(FV361),$E361,GH$28)&lt;=INDEX(INDIRECT(FV361),$E361,$F361)),0,(INDEX(INDIRECT(FV361),$E361,$F361)-INDEX(INDIRECT(FV361),$E361,GH$28))*(10-INDEX(INDIRECT("times"&amp;FT$2),$F361,GH$28))/10)</f>
        <v>0</v>
      </c>
      <c r="GI361" s="47">
        <f ca="1">IF(OR(INDEX(INDIRECT("times"&amp;FT$2),$F361,GI$28)&gt;10,INDEX(INDIRECT(FV361),$E361,GI$28)&lt;=INDEX(INDIRECT(FV361),$E361,$F361)),0,(INDEX(INDIRECT(FV361),$E361,$F361)-INDEX(INDIRECT(FV361),$E361,GI$28))*(10-INDEX(INDIRECT("times"&amp;FT$2),$F361,GI$28))/10)</f>
        <v>0</v>
      </c>
      <c r="GJ361" s="47">
        <f ca="1">IF(OR(INDEX(INDIRECT("times"&amp;FT$2),$F361,GJ$28)&gt;10,INDEX(INDIRECT(FV361),$E361,GJ$28)&lt;=INDEX(INDIRECT(FV361),$E361,$F361)),0,(INDEX(INDIRECT(FV361),$E361,$F361)-INDEX(INDIRECT(FV361),$E361,GJ$28))*(10-INDEX(INDIRECT("times"&amp;FT$2),$F361,GJ$28))/10)</f>
        <v>0</v>
      </c>
      <c r="GK361" s="47">
        <f ca="1">IF(OR(INDEX(INDIRECT("times"&amp;FT$2),$F361,GK$28)&gt;10,INDEX(INDIRECT(FV361),$E361,GK$28)&lt;=INDEX(INDIRECT(FV361),$E361,$F361)),0,(INDEX(INDIRECT(FV361),$E361,$F361)-INDEX(INDIRECT(FV361),$E361,GK$28))*(10-INDEX(INDIRECT("times"&amp;FT$2),$F361,GK$28))/10)</f>
        <v>0</v>
      </c>
      <c r="GL361" s="47">
        <f ca="1">IF(OR(INDEX(INDIRECT("times"&amp;FT$2),$F361,GL$28)&gt;10,INDEX(INDIRECT(FV361),$E361,GL$28)&lt;=INDEX(INDIRECT(FV361),$E361,$F361)),0,(INDEX(INDIRECT(FV361),$E361,$F361)-INDEX(INDIRECT(FV361),$E361,GL$28))*(10-INDEX(INDIRECT("times"&amp;FT$2),$F361,GL$28))/10)</f>
        <v>0</v>
      </c>
      <c r="GM361" s="47">
        <f ca="1">IF(OR(INDEX(INDIRECT("times"&amp;FT$2),$F361,GM$28)&gt;10,INDEX(INDIRECT(FV361),$E361,GM$28)&lt;=INDEX(INDIRECT(FV361),$E361,$F361)),0,(INDEX(INDIRECT(FV361),$E361,$F361)-INDEX(INDIRECT(FV361),$E361,GM$28))*(10-INDEX(INDIRECT("times"&amp;FT$2),$F361,GM$28))/10)</f>
        <v>0</v>
      </c>
      <c r="GN361" s="47">
        <f ca="1">IF(OR(INDEX(INDIRECT("times"&amp;FT$2),$F361,GN$28)&gt;10,INDEX(INDIRECT(FV361),$E361,GN$28)&lt;=INDEX(INDIRECT(FV361),$E361,$F361)),0,(INDEX(INDIRECT(FV361),$E361,$F361)-INDEX(INDIRECT(FV361),$E361,GN$28))*(10-INDEX(INDIRECT("times"&amp;FT$2),$F361,GN$28))/10)</f>
        <v>0</v>
      </c>
      <c r="GO361" s="47">
        <f ca="1">IF(OR(INDEX(INDIRECT("times"&amp;FT$2),$F361,GO$28)&gt;10,INDEX(INDIRECT(FV361),$E361,GO$28)&lt;=INDEX(INDIRECT(FV361),$E361,$F361)),0,(INDEX(INDIRECT(FV361),$E361,$F361)-INDEX(INDIRECT(FV361),$E361,GO$28))*(10-INDEX(INDIRECT("times"&amp;FT$2),$F361,GO$28))/10)</f>
        <v>0</v>
      </c>
      <c r="GP361" s="47">
        <f ca="1">IF(OR(INDEX(INDIRECT("times"&amp;FT$2),$F361,GP$28)&gt;10,INDEX(INDIRECT(FV361),$E361,GP$28)&lt;=INDEX(INDIRECT(FV361),$E361,$F361)),0,(INDEX(INDIRECT(FV361),$E361,$F361)-INDEX(INDIRECT(FV361),$E361,GP$28))*(10-INDEX(INDIRECT("times"&amp;FT$2),$F361,GP$28))/10)</f>
        <v>0</v>
      </c>
      <c r="GQ361" s="47">
        <f ca="1">IF(OR(INDEX(INDIRECT("times"&amp;FT$2),$F361,GQ$28)&gt;10,INDEX(INDIRECT(FV361),$E361,GQ$28)&lt;=INDEX(INDIRECT(FV361),$E361,$F361)),0,(INDEX(INDIRECT(FV361),$E361,$F361)-INDEX(INDIRECT(FV361),$E361,GQ$28))*(10-INDEX(INDIRECT("times"&amp;FT$2),$F361,GQ$28))/10)</f>
        <v>0</v>
      </c>
      <c r="GR361" s="47">
        <f ca="1">IF(OR(INDEX(INDIRECT("times"&amp;FT$2),$F361,GR$28)&gt;10,INDEX(INDIRECT(FV361),$E361,GR$28)&lt;=INDEX(INDIRECT(FV361),$E361,$F361)),0,(INDEX(INDIRECT(FV361),$E361,$F361)-INDEX(INDIRECT(FV361),$E361,GR$28))*(10-INDEX(INDIRECT("times"&amp;FT$2),$F361,GR$28))/10)</f>
        <v>0</v>
      </c>
      <c r="GS361" s="48">
        <f ca="1">IF(OR(INDEX(INDIRECT("times"&amp;FT$2),$F361,GS$28)&gt;10,INDEX(INDIRECT(FV361),$E361,GS$28)&lt;=INDEX(INDIRECT(FV361),$E361,$F361)),0,(INDEX(INDIRECT(FV361),$E361,$F361)-INDEX(INDIRECT(FV361),$E361,GS$28))*(10-INDEX(INDIRECT("times"&amp;FT$2),$F361,GS$28))/10)</f>
        <v>0</v>
      </c>
      <c r="GT361" s="201">
        <v>4</v>
      </c>
      <c r="GV361" s="18" t="s">
        <v>192</v>
      </c>
      <c r="GW361" s="122">
        <f>GV341</f>
        <v>3</v>
      </c>
      <c r="GX361" s="122" t="str">
        <f>GV342</f>
        <v>lei65</v>
      </c>
      <c r="GY361" s="210" t="str">
        <f t="shared" si="1805"/>
        <v>core3_lei65</v>
      </c>
      <c r="GZ361" s="122">
        <v>1</v>
      </c>
      <c r="HA361" s="33">
        <v>4</v>
      </c>
      <c r="HB361" s="46">
        <f ca="1">IF(OR(INDEX(INDIRECT("times"&amp;GW$2),$F361,HB$28)&gt;10,INDEX(INDIRECT(GY361),$E361,HB$28)&lt;=INDEX(INDIRECT(GY361),$E361,$F361)),0,(INDEX(INDIRECT(GY361),$E361,$F361)-INDEX(INDIRECT(GY361),$E361,HB$28))*(10-INDEX(INDIRECT("times"&amp;GW$2),$F361,HB$28))/10)</f>
        <v>0</v>
      </c>
      <c r="HC361" s="47">
        <f ca="1">IF(OR(INDEX(INDIRECT("times"&amp;GW$2),$F361,HC$28)&gt;10,INDEX(INDIRECT(GY361),$E361,HC$28)&lt;=INDEX(INDIRECT(GY361),$E361,$F361)),0,(INDEX(INDIRECT(GY361),$E361,$F361)-INDEX(INDIRECT(GY361),$E361,HC$28))*(10-INDEX(INDIRECT("times"&amp;GW$2),$F361,HC$28))/10)</f>
        <v>0</v>
      </c>
      <c r="HD361" s="47">
        <f ca="1">IF(OR(INDEX(INDIRECT("times"&amp;GW$2),$F361,HD$28)&gt;10,INDEX(INDIRECT(GY361),$E361,HD$28)&lt;=INDEX(INDIRECT(GY361),$E361,$F361)),0,(INDEX(INDIRECT(GY361),$E361,$F361)-INDEX(INDIRECT(GY361),$E361,HD$28))*(10-INDEX(INDIRECT("times"&amp;GW$2),$F361,HD$28))/10)</f>
        <v>0</v>
      </c>
      <c r="HE361" s="47">
        <f ca="1">IF(OR(INDEX(INDIRECT("times"&amp;GW$2),$F361,HE$28)&gt;10,INDEX(INDIRECT(GY361),$E361,HE$28)&lt;=INDEX(INDIRECT(GY361),$E361,$F361)),0,(INDEX(INDIRECT(GY361),$E361,$F361)-INDEX(INDIRECT(GY361),$E361,HE$28))*(10-INDEX(INDIRECT("times"&amp;GW$2),$F361,HE$28))/10)</f>
        <v>0</v>
      </c>
      <c r="HF361" s="47">
        <f ca="1">IF(OR(INDEX(INDIRECT("times"&amp;GW$2),$F361,HF$28)&gt;10,INDEX(INDIRECT(GY361),$E361,HF$28)&lt;=INDEX(INDIRECT(GY361),$E361,$F361)),0,(INDEX(INDIRECT(GY361),$E361,$F361)-INDEX(INDIRECT(GY361),$E361,HF$28))*(10-INDEX(INDIRECT("times"&amp;GW$2),$F361,HF$28))/10)</f>
        <v>0</v>
      </c>
      <c r="HG361" s="47">
        <f ca="1">IF(OR(INDEX(INDIRECT("times"&amp;GW$2),$F361,HG$28)&gt;10,INDEX(INDIRECT(GY361),$E361,HG$28)&lt;=INDEX(INDIRECT(GY361),$E361,$F361)),0,(INDEX(INDIRECT(GY361),$E361,$F361)-INDEX(INDIRECT(GY361),$E361,HG$28))*(10-INDEX(INDIRECT("times"&amp;GW$2),$F361,HG$28))/10)</f>
        <v>0</v>
      </c>
      <c r="HH361" s="47">
        <f ca="1">IF(OR(INDEX(INDIRECT("times"&amp;GW$2),$F361,HH$28)&gt;10,INDEX(INDIRECT(GY361),$E361,HH$28)&lt;=INDEX(INDIRECT(GY361),$E361,$F361)),0,(INDEX(INDIRECT(GY361),$E361,$F361)-INDEX(INDIRECT(GY361),$E361,HH$28))*(10-INDEX(INDIRECT("times"&amp;GW$2),$F361,HH$28))/10)</f>
        <v>0</v>
      </c>
      <c r="HI361" s="47">
        <f ca="1">IF(OR(INDEX(INDIRECT("times"&amp;GW$2),$F361,HI$28)&gt;10,INDEX(INDIRECT(GY361),$E361,HI$28)&lt;=INDEX(INDIRECT(GY361),$E361,$F361)),0,(INDEX(INDIRECT(GY361),$E361,$F361)-INDEX(INDIRECT(GY361),$E361,HI$28))*(10-INDEX(INDIRECT("times"&amp;GW$2),$F361,HI$28))/10)</f>
        <v>0</v>
      </c>
      <c r="HJ361" s="47">
        <f ca="1">IF(OR(INDEX(INDIRECT("times"&amp;GW$2),$F361,HJ$28)&gt;10,INDEX(INDIRECT(GY361),$E361,HJ$28)&lt;=INDEX(INDIRECT(GY361),$E361,$F361)),0,(INDEX(INDIRECT(GY361),$E361,$F361)-INDEX(INDIRECT(GY361),$E361,HJ$28))*(10-INDEX(INDIRECT("times"&amp;GW$2),$F361,HJ$28))/10)</f>
        <v>0</v>
      </c>
      <c r="HK361" s="47">
        <f ca="1">IF(OR(INDEX(INDIRECT("times"&amp;GW$2),$F361,HK$28)&gt;10,INDEX(INDIRECT(GY361),$E361,HK$28)&lt;=INDEX(INDIRECT(GY361),$E361,$F361)),0,(INDEX(INDIRECT(GY361),$E361,$F361)-INDEX(INDIRECT(GY361),$E361,HK$28))*(10-INDEX(INDIRECT("times"&amp;GW$2),$F361,HK$28))/10)</f>
        <v>0</v>
      </c>
      <c r="HL361" s="47">
        <f ca="1">IF(OR(INDEX(INDIRECT("times"&amp;GW$2),$F361,HL$28)&gt;10,INDEX(INDIRECT(GY361),$E361,HL$28)&lt;=INDEX(INDIRECT(GY361),$E361,$F361)),0,(INDEX(INDIRECT(GY361),$E361,$F361)-INDEX(INDIRECT(GY361),$E361,HL$28))*(10-INDEX(INDIRECT("times"&amp;GW$2),$F361,HL$28))/10)</f>
        <v>0</v>
      </c>
      <c r="HM361" s="47">
        <f ca="1">IF(OR(INDEX(INDIRECT("times"&amp;GW$2),$F361,HM$28)&gt;10,INDEX(INDIRECT(GY361),$E361,HM$28)&lt;=INDEX(INDIRECT(GY361),$E361,$F361)),0,(INDEX(INDIRECT(GY361),$E361,$F361)-INDEX(INDIRECT(GY361),$E361,HM$28))*(10-INDEX(INDIRECT("times"&amp;GW$2),$F361,HM$28))/10)</f>
        <v>0</v>
      </c>
      <c r="HN361" s="47">
        <f ca="1">IF(OR(INDEX(INDIRECT("times"&amp;GW$2),$F361,HN$28)&gt;10,INDEX(INDIRECT(GY361),$E361,HN$28)&lt;=INDEX(INDIRECT(GY361),$E361,$F361)),0,(INDEX(INDIRECT(GY361),$E361,$F361)-INDEX(INDIRECT(GY361),$E361,HN$28))*(10-INDEX(INDIRECT("times"&amp;GW$2),$F361,HN$28))/10)</f>
        <v>0</v>
      </c>
      <c r="HO361" s="47">
        <f ca="1">IF(OR(INDEX(INDIRECT("times"&amp;GW$2),$F361,HO$28)&gt;10,INDEX(INDIRECT(GY361),$E361,HO$28)&lt;=INDEX(INDIRECT(GY361),$E361,$F361)),0,(INDEX(INDIRECT(GY361),$E361,$F361)-INDEX(INDIRECT(GY361),$E361,HO$28))*(10-INDEX(INDIRECT("times"&amp;GW$2),$F361,HO$28))/10)</f>
        <v>0</v>
      </c>
      <c r="HP361" s="47">
        <f ca="1">IF(OR(INDEX(INDIRECT("times"&amp;GW$2),$F361,HP$28)&gt;10,INDEX(INDIRECT(GY361),$E361,HP$28)&lt;=INDEX(INDIRECT(GY361),$E361,$F361)),0,(INDEX(INDIRECT(GY361),$E361,$F361)-INDEX(INDIRECT(GY361),$E361,HP$28))*(10-INDEX(INDIRECT("times"&amp;GW$2),$F361,HP$28))/10)</f>
        <v>0</v>
      </c>
      <c r="HQ361" s="47">
        <f ca="1">IF(OR(INDEX(INDIRECT("times"&amp;GW$2),$F361,HQ$28)&gt;10,INDEX(INDIRECT(GY361),$E361,HQ$28)&lt;=INDEX(INDIRECT(GY361),$E361,$F361)),0,(INDEX(INDIRECT(GY361),$E361,$F361)-INDEX(INDIRECT(GY361),$E361,HQ$28))*(10-INDEX(INDIRECT("times"&amp;GW$2),$F361,HQ$28))/10)</f>
        <v>0</v>
      </c>
      <c r="HR361" s="47">
        <f ca="1">IF(OR(INDEX(INDIRECT("times"&amp;GW$2),$F361,HR$28)&gt;10,INDEX(INDIRECT(GY361),$E361,HR$28)&lt;=INDEX(INDIRECT(GY361),$E361,$F361)),0,(INDEX(INDIRECT(GY361),$E361,$F361)-INDEX(INDIRECT(GY361),$E361,HR$28))*(10-INDEX(INDIRECT("times"&amp;GW$2),$F361,HR$28))/10)</f>
        <v>0</v>
      </c>
      <c r="HS361" s="47">
        <f ca="1">IF(OR(INDEX(INDIRECT("times"&amp;GW$2),$F361,HS$28)&gt;10,INDEX(INDIRECT(GY361),$E361,HS$28)&lt;=INDEX(INDIRECT(GY361),$E361,$F361)),0,(INDEX(INDIRECT(GY361),$E361,$F361)-INDEX(INDIRECT(GY361),$E361,HS$28))*(10-INDEX(INDIRECT("times"&amp;GW$2),$F361,HS$28))/10)</f>
        <v>0</v>
      </c>
      <c r="HT361" s="47">
        <f ca="1">IF(OR(INDEX(INDIRECT("times"&amp;GW$2),$F361,HT$28)&gt;10,INDEX(INDIRECT(GY361),$E361,HT$28)&lt;=INDEX(INDIRECT(GY361),$E361,$F361)),0,(INDEX(INDIRECT(GY361),$E361,$F361)-INDEX(INDIRECT(GY361),$E361,HT$28))*(10-INDEX(INDIRECT("times"&amp;GW$2),$F361,HT$28))/10)</f>
        <v>0</v>
      </c>
      <c r="HU361" s="47">
        <f ca="1">IF(OR(INDEX(INDIRECT("times"&amp;GW$2),$F361,HU$28)&gt;10,INDEX(INDIRECT(GY361),$E361,HU$28)&lt;=INDEX(INDIRECT(GY361),$E361,$F361)),0,(INDEX(INDIRECT(GY361),$E361,$F361)-INDEX(INDIRECT(GY361),$E361,HU$28))*(10-INDEX(INDIRECT("times"&amp;GW$2),$F361,HU$28))/10)</f>
        <v>0</v>
      </c>
      <c r="HV361" s="48">
        <f ca="1">IF(OR(INDEX(INDIRECT("times"&amp;GW$2),$F361,HV$28)&gt;10,INDEX(INDIRECT(GY361),$E361,HV$28)&lt;=INDEX(INDIRECT(GY361),$E361,$F361)),0,(INDEX(INDIRECT(GY361),$E361,$F361)-INDEX(INDIRECT(GY361),$E361,HV$28))*(10-INDEX(INDIRECT("times"&amp;GW$2),$F361,HV$28))/10)</f>
        <v>0</v>
      </c>
      <c r="HW361" s="201">
        <v>4</v>
      </c>
    </row>
    <row r="362" spans="1:231" ht="15">
      <c r="A362" s="18" t="s">
        <v>193</v>
      </c>
      <c r="B362" s="122">
        <f>A341</f>
        <v>3</v>
      </c>
      <c r="C362" s="122" t="str">
        <f>A342</f>
        <v>work1834</v>
      </c>
      <c r="D362" s="210" t="str">
        <f t="shared" si="1798"/>
        <v>core3_work1834</v>
      </c>
      <c r="E362" s="122">
        <v>1</v>
      </c>
      <c r="F362" s="33">
        <v>5</v>
      </c>
      <c r="G362" s="46">
        <f ca="1">IF(OR(INDEX(INDIRECT("times"&amp;B$2),$F362,G$28)&gt;10,INDEX(INDIRECT(D362),$E362,G$28)&lt;=INDEX(INDIRECT(D362),$E362,$F362)),0,(INDEX(INDIRECT(D362),$E362,$F362)-INDEX(INDIRECT(D362),$E362,G$28))*(10-INDEX(INDIRECT("times"&amp;B$2),$F362,G$28))/10)</f>
        <v>0</v>
      </c>
      <c r="H362" s="47">
        <f ca="1">IF(OR(INDEX(INDIRECT("times"&amp;B$2),$F362,H$28)&gt;10,INDEX(INDIRECT(D362),$E362,H$28)&lt;=INDEX(INDIRECT(D362),$E362,$F362)),0,(INDEX(INDIRECT(D362),$E362,$F362)-INDEX(INDIRECT(D362),$E362,H$28))*(10-INDEX(INDIRECT("times"&amp;B$2),$F362,H$28))/10)</f>
        <v>0</v>
      </c>
      <c r="I362" s="47">
        <f ca="1">IF(OR(INDEX(INDIRECT("times"&amp;B$2),$F362,I$28)&gt;10,INDEX(INDIRECT(D362),$E362,I$28)&lt;=INDEX(INDIRECT(D362),$E362,$F362)),0,(INDEX(INDIRECT(D362),$E362,$F362)-INDEX(INDIRECT(D362),$E362,I$28))*(10-INDEX(INDIRECT("times"&amp;B$2),$F362,I$28))/10)</f>
        <v>0</v>
      </c>
      <c r="J362" s="47">
        <f ca="1">IF(OR(INDEX(INDIRECT("times"&amp;B$2),$F362,J$28)&gt;10,INDEX(INDIRECT(D362),$E362,J$28)&lt;=INDEX(INDIRECT(D362),$E362,$F362)),0,(INDEX(INDIRECT(D362),$E362,$F362)-INDEX(INDIRECT(D362),$E362,J$28))*(10-INDEX(INDIRECT("times"&amp;B$2),$F362,J$28))/10)</f>
        <v>0</v>
      </c>
      <c r="K362" s="47">
        <f ca="1">IF(OR(INDEX(INDIRECT("times"&amp;B$2),$F362,K$28)&gt;10,INDEX(INDIRECT(D362),$E362,K$28)&lt;=INDEX(INDIRECT(D362),$E362,$F362)),0,(INDEX(INDIRECT(D362),$E362,$F362)-INDEX(INDIRECT(D362),$E362,K$28))*(10-INDEX(INDIRECT("times"&amp;B$2),$F362,K$28))/10)</f>
        <v>0</v>
      </c>
      <c r="L362" s="47">
        <f ca="1">IF(OR(INDEX(INDIRECT("times"&amp;B$2),$F362,L$28)&gt;10,INDEX(INDIRECT(D362),$E362,L$28)&lt;=INDEX(INDIRECT(D362),$E362,$F362)),0,(INDEX(INDIRECT(D362),$E362,$F362)-INDEX(INDIRECT(D362),$E362,L$28))*(10-INDEX(INDIRECT("times"&amp;B$2),$F362,L$28))/10)</f>
        <v>0</v>
      </c>
      <c r="M362" s="47">
        <f ca="1">IF(OR(INDEX(INDIRECT("times"&amp;B$2),$F362,M$28)&gt;10,INDEX(INDIRECT(D362),$E362,M$28)&lt;=INDEX(INDIRECT(D362),$E362,$F362)),0,(INDEX(INDIRECT(D362),$E362,$F362)-INDEX(INDIRECT(D362),$E362,M$28))*(10-INDEX(INDIRECT("times"&amp;B$2),$F362,M$28))/10)</f>
        <v>0</v>
      </c>
      <c r="N362" s="47">
        <f ca="1">IF(OR(INDEX(INDIRECT("times"&amp;B$2),$F362,N$28)&gt;10,INDEX(INDIRECT(D362),$E362,N$28)&lt;=INDEX(INDIRECT(D362),$E362,$F362)),0,(INDEX(INDIRECT(D362),$E362,$F362)-INDEX(INDIRECT(D362),$E362,N$28))*(10-INDEX(INDIRECT("times"&amp;B$2),$F362,N$28))/10)</f>
        <v>0</v>
      </c>
      <c r="O362" s="47">
        <f ca="1">IF(OR(INDEX(INDIRECT("times"&amp;B$2),$F362,O$28)&gt;10,INDEX(INDIRECT(D362),$E362,O$28)&lt;=INDEX(INDIRECT(D362),$E362,$F362)),0,(INDEX(INDIRECT(D362),$E362,$F362)-INDEX(INDIRECT(D362),$E362,O$28))*(10-INDEX(INDIRECT("times"&amp;B$2),$F362,O$28))/10)</f>
        <v>0</v>
      </c>
      <c r="P362" s="47">
        <f ca="1">IF(OR(INDEX(INDIRECT("times"&amp;B$2),$F362,P$28)&gt;10,INDEX(INDIRECT(D362),$E362,P$28)&lt;=INDEX(INDIRECT(D362),$E362,$F362)),0,(INDEX(INDIRECT(D362),$E362,$F362)-INDEX(INDIRECT(D362),$E362,P$28))*(10-INDEX(INDIRECT("times"&amp;B$2),$F362,P$28))/10)</f>
        <v>0</v>
      </c>
      <c r="Q362" s="47">
        <f ca="1">IF(OR(INDEX(INDIRECT("times"&amp;B$2),$F362,Q$28)&gt;10,INDEX(INDIRECT(D362),$E362,Q$28)&lt;=INDEX(INDIRECT(D362),$E362,$F362)),0,(INDEX(INDIRECT(D362),$E362,$F362)-INDEX(INDIRECT(D362),$E362,Q$28))*(10-INDEX(INDIRECT("times"&amp;B$2),$F362,Q$28))/10)</f>
        <v>0</v>
      </c>
      <c r="R362" s="47">
        <f ca="1">IF(OR(INDEX(INDIRECT("times"&amp;B$2),$F362,R$28)&gt;10,INDEX(INDIRECT(D362),$E362,R$28)&lt;=INDEX(INDIRECT(D362),$E362,$F362)),0,(INDEX(INDIRECT(D362),$E362,$F362)-INDEX(INDIRECT(D362),$E362,R$28))*(10-INDEX(INDIRECT("times"&amp;B$2),$F362,R$28))/10)</f>
        <v>0</v>
      </c>
      <c r="S362" s="47">
        <f ca="1">IF(OR(INDEX(INDIRECT("times"&amp;B$2),$F362,S$28)&gt;10,INDEX(INDIRECT(D362),$E362,S$28)&lt;=INDEX(INDIRECT(D362),$E362,$F362)),0,(INDEX(INDIRECT(D362),$E362,$F362)-INDEX(INDIRECT(D362),$E362,S$28))*(10-INDEX(INDIRECT("times"&amp;B$2),$F362,S$28))/10)</f>
        <v>0</v>
      </c>
      <c r="T362" s="47">
        <f ca="1">IF(OR(INDEX(INDIRECT("times"&amp;B$2),$F362,T$28)&gt;10,INDEX(INDIRECT(D362),$E362,T$28)&lt;=INDEX(INDIRECT(D362),$E362,$F362)),0,(INDEX(INDIRECT(D362),$E362,$F362)-INDEX(INDIRECT(D362),$E362,T$28))*(10-INDEX(INDIRECT("times"&amp;B$2),$F362,T$28))/10)</f>
        <v>0</v>
      </c>
      <c r="U362" s="47">
        <f ca="1">IF(OR(INDEX(INDIRECT("times"&amp;B$2),$F362,U$28)&gt;10,INDEX(INDIRECT(D362),$E362,U$28)&lt;=INDEX(INDIRECT(D362),$E362,$F362)),0,(INDEX(INDIRECT(D362),$E362,$F362)-INDEX(INDIRECT(D362),$E362,U$28))*(10-INDEX(INDIRECT("times"&amp;B$2),$F362,U$28))/10)</f>
        <v>0</v>
      </c>
      <c r="V362" s="47">
        <f ca="1">IF(OR(INDEX(INDIRECT("times"&amp;B$2),$F362,V$28)&gt;10,INDEX(INDIRECT(D362),$E362,V$28)&lt;=INDEX(INDIRECT(D362),$E362,$F362)),0,(INDEX(INDIRECT(D362),$E362,$F362)-INDEX(INDIRECT(D362),$E362,V$28))*(10-INDEX(INDIRECT("times"&amp;B$2),$F362,V$28))/10)</f>
        <v>0</v>
      </c>
      <c r="W362" s="47">
        <f ca="1">IF(OR(INDEX(INDIRECT("times"&amp;B$2),$F362,W$28)&gt;10,INDEX(INDIRECT(D362),$E362,W$28)&lt;=INDEX(INDIRECT(D362),$E362,$F362)),0,(INDEX(INDIRECT(D362),$E362,$F362)-INDEX(INDIRECT(D362),$E362,W$28))*(10-INDEX(INDIRECT("times"&amp;B$2),$F362,W$28))/10)</f>
        <v>0</v>
      </c>
      <c r="X362" s="47">
        <f ca="1">IF(OR(INDEX(INDIRECT("times"&amp;B$2),$F362,X$28)&gt;10,INDEX(INDIRECT(D362),$E362,X$28)&lt;=INDEX(INDIRECT(D362),$E362,$F362)),0,(INDEX(INDIRECT(D362),$E362,$F362)-INDEX(INDIRECT(D362),$E362,X$28))*(10-INDEX(INDIRECT("times"&amp;B$2),$F362,X$28))/10)</f>
        <v>0</v>
      </c>
      <c r="Y362" s="47">
        <f ca="1">IF(OR(INDEX(INDIRECT("times"&amp;B$2),$F362,Y$28)&gt;10,INDEX(INDIRECT(D362),$E362,Y$28)&lt;=INDEX(INDIRECT(D362),$E362,$F362)),0,(INDEX(INDIRECT(D362),$E362,$F362)-INDEX(INDIRECT(D362),$E362,Y$28))*(10-INDEX(INDIRECT("times"&amp;B$2),$F362,Y$28))/10)</f>
        <v>0</v>
      </c>
      <c r="Z362" s="47">
        <f ca="1">IF(OR(INDEX(INDIRECT("times"&amp;B$2),$F362,Z$28)&gt;10,INDEX(INDIRECT(D362),$E362,Z$28)&lt;=INDEX(INDIRECT(D362),$E362,$F362)),0,(INDEX(INDIRECT(D362),$E362,$F362)-INDEX(INDIRECT(D362),$E362,Z$28))*(10-INDEX(INDIRECT("times"&amp;B$2),$F362,Z$28))/10)</f>
        <v>0</v>
      </c>
      <c r="AA362" s="48">
        <f ca="1">IF(OR(INDEX(INDIRECT("times"&amp;B$2),$F362,AA$28)&gt;10,INDEX(INDIRECT(D362),$E362,AA$28)&lt;=INDEX(INDIRECT(D362),$E362,$F362)),0,(INDEX(INDIRECT(D362),$E362,$F362)-INDEX(INDIRECT(D362),$E362,AA$28))*(10-INDEX(INDIRECT("times"&amp;B$2),$F362,AA$28))/10)</f>
        <v>0</v>
      </c>
      <c r="AB362" s="201">
        <v>5</v>
      </c>
      <c r="AD362" s="18" t="s">
        <v>193</v>
      </c>
      <c r="AE362" s="122">
        <f>AD341</f>
        <v>3</v>
      </c>
      <c r="AF362" s="122" t="str">
        <f>AD342</f>
        <v>shop1834</v>
      </c>
      <c r="AG362" s="210" t="str">
        <f t="shared" si="1799"/>
        <v>core3_shop1834</v>
      </c>
      <c r="AH362" s="122">
        <v>1</v>
      </c>
      <c r="AI362" s="33">
        <v>5</v>
      </c>
      <c r="AJ362" s="46">
        <f ca="1">IF(OR(INDEX(INDIRECT("times"&amp;AE$2),$F362,AJ$28)&gt;10,INDEX(INDIRECT(AG362),$E362,AJ$28)&lt;=INDEX(INDIRECT(AG362),$E362,$F362)),0,(INDEX(INDIRECT(AG362),$E362,$F362)-INDEX(INDIRECT(AG362),$E362,AJ$28))*(10-INDEX(INDIRECT("times"&amp;AE$2),$F362,AJ$28))/10)</f>
        <v>0</v>
      </c>
      <c r="AK362" s="47">
        <f ca="1">IF(OR(INDEX(INDIRECT("times"&amp;AE$2),$F362,AK$28)&gt;10,INDEX(INDIRECT(AG362),$E362,AK$28)&lt;=INDEX(INDIRECT(AG362),$E362,$F362)),0,(INDEX(INDIRECT(AG362),$E362,$F362)-INDEX(INDIRECT(AG362),$E362,AK$28))*(10-INDEX(INDIRECT("times"&amp;AE$2),$F362,AK$28))/10)</f>
        <v>0</v>
      </c>
      <c r="AL362" s="47">
        <f ca="1">IF(OR(INDEX(INDIRECT("times"&amp;AE$2),$F362,AL$28)&gt;10,INDEX(INDIRECT(AG362),$E362,AL$28)&lt;=INDEX(INDIRECT(AG362),$E362,$F362)),0,(INDEX(INDIRECT(AG362),$E362,$F362)-INDEX(INDIRECT(AG362),$E362,AL$28))*(10-INDEX(INDIRECT("times"&amp;AE$2),$F362,AL$28))/10)</f>
        <v>0</v>
      </c>
      <c r="AM362" s="47">
        <f ca="1">IF(OR(INDEX(INDIRECT("times"&amp;AE$2),$F362,AM$28)&gt;10,INDEX(INDIRECT(AG362),$E362,AM$28)&lt;=INDEX(INDIRECT(AG362),$E362,$F362)),0,(INDEX(INDIRECT(AG362),$E362,$F362)-INDEX(INDIRECT(AG362),$E362,AM$28))*(10-INDEX(INDIRECT("times"&amp;AE$2),$F362,AM$28))/10)</f>
        <v>0</v>
      </c>
      <c r="AN362" s="47">
        <f ca="1">IF(OR(INDEX(INDIRECT("times"&amp;AE$2),$F362,AN$28)&gt;10,INDEX(INDIRECT(AG362),$E362,AN$28)&lt;=INDEX(INDIRECT(AG362),$E362,$F362)),0,(INDEX(INDIRECT(AG362),$E362,$F362)-INDEX(INDIRECT(AG362),$E362,AN$28))*(10-INDEX(INDIRECT("times"&amp;AE$2),$F362,AN$28))/10)</f>
        <v>0</v>
      </c>
      <c r="AO362" s="47">
        <f ca="1">IF(OR(INDEX(INDIRECT("times"&amp;AE$2),$F362,AO$28)&gt;10,INDEX(INDIRECT(AG362),$E362,AO$28)&lt;=INDEX(INDIRECT(AG362),$E362,$F362)),0,(INDEX(INDIRECT(AG362),$E362,$F362)-INDEX(INDIRECT(AG362),$E362,AO$28))*(10-INDEX(INDIRECT("times"&amp;AE$2),$F362,AO$28))/10)</f>
        <v>0</v>
      </c>
      <c r="AP362" s="47">
        <f ca="1">IF(OR(INDEX(INDIRECT("times"&amp;AE$2),$F362,AP$28)&gt;10,INDEX(INDIRECT(AG362),$E362,AP$28)&lt;=INDEX(INDIRECT(AG362),$E362,$F362)),0,(INDEX(INDIRECT(AG362),$E362,$F362)-INDEX(INDIRECT(AG362),$E362,AP$28))*(10-INDEX(INDIRECT("times"&amp;AE$2),$F362,AP$28))/10)</f>
        <v>0</v>
      </c>
      <c r="AQ362" s="47">
        <f ca="1">IF(OR(INDEX(INDIRECT("times"&amp;AE$2),$F362,AQ$28)&gt;10,INDEX(INDIRECT(AG362),$E362,AQ$28)&lt;=INDEX(INDIRECT(AG362),$E362,$F362)),0,(INDEX(INDIRECT(AG362),$E362,$F362)-INDEX(INDIRECT(AG362),$E362,AQ$28))*(10-INDEX(INDIRECT("times"&amp;AE$2),$F362,AQ$28))/10)</f>
        <v>0</v>
      </c>
      <c r="AR362" s="47">
        <f ca="1">IF(OR(INDEX(INDIRECT("times"&amp;AE$2),$F362,AR$28)&gt;10,INDEX(INDIRECT(AG362),$E362,AR$28)&lt;=INDEX(INDIRECT(AG362),$E362,$F362)),0,(INDEX(INDIRECT(AG362),$E362,$F362)-INDEX(INDIRECT(AG362),$E362,AR$28))*(10-INDEX(INDIRECT("times"&amp;AE$2),$F362,AR$28))/10)</f>
        <v>0</v>
      </c>
      <c r="AS362" s="47">
        <f ca="1">IF(OR(INDEX(INDIRECT("times"&amp;AE$2),$F362,AS$28)&gt;10,INDEX(INDIRECT(AG362),$E362,AS$28)&lt;=INDEX(INDIRECT(AG362),$E362,$F362)),0,(INDEX(INDIRECT(AG362),$E362,$F362)-INDEX(INDIRECT(AG362),$E362,AS$28))*(10-INDEX(INDIRECT("times"&amp;AE$2),$F362,AS$28))/10)</f>
        <v>0</v>
      </c>
      <c r="AT362" s="47">
        <f ca="1">IF(OR(INDEX(INDIRECT("times"&amp;AE$2),$F362,AT$28)&gt;10,INDEX(INDIRECT(AG362),$E362,AT$28)&lt;=INDEX(INDIRECT(AG362),$E362,$F362)),0,(INDEX(INDIRECT(AG362),$E362,$F362)-INDEX(INDIRECT(AG362),$E362,AT$28))*(10-INDEX(INDIRECT("times"&amp;AE$2),$F362,AT$28))/10)</f>
        <v>0</v>
      </c>
      <c r="AU362" s="47">
        <f ca="1">IF(OR(INDEX(INDIRECT("times"&amp;AE$2),$F362,AU$28)&gt;10,INDEX(INDIRECT(AG362),$E362,AU$28)&lt;=INDEX(INDIRECT(AG362),$E362,$F362)),0,(INDEX(INDIRECT(AG362),$E362,$F362)-INDEX(INDIRECT(AG362),$E362,AU$28))*(10-INDEX(INDIRECT("times"&amp;AE$2),$F362,AU$28))/10)</f>
        <v>0</v>
      </c>
      <c r="AV362" s="47">
        <f ca="1">IF(OR(INDEX(INDIRECT("times"&amp;AE$2),$F362,AV$28)&gt;10,INDEX(INDIRECT(AG362),$E362,AV$28)&lt;=INDEX(INDIRECT(AG362),$E362,$F362)),0,(INDEX(INDIRECT(AG362),$E362,$F362)-INDEX(INDIRECT(AG362),$E362,AV$28))*(10-INDEX(INDIRECT("times"&amp;AE$2),$F362,AV$28))/10)</f>
        <v>0</v>
      </c>
      <c r="AW362" s="47">
        <f ca="1">IF(OR(INDEX(INDIRECT("times"&amp;AE$2),$F362,AW$28)&gt;10,INDEX(INDIRECT(AG362),$E362,AW$28)&lt;=INDEX(INDIRECT(AG362),$E362,$F362)),0,(INDEX(INDIRECT(AG362),$E362,$F362)-INDEX(INDIRECT(AG362),$E362,AW$28))*(10-INDEX(INDIRECT("times"&amp;AE$2),$F362,AW$28))/10)</f>
        <v>0</v>
      </c>
      <c r="AX362" s="47">
        <f ca="1">IF(OR(INDEX(INDIRECT("times"&amp;AE$2),$F362,AX$28)&gt;10,INDEX(INDIRECT(AG362),$E362,AX$28)&lt;=INDEX(INDIRECT(AG362),$E362,$F362)),0,(INDEX(INDIRECT(AG362),$E362,$F362)-INDEX(INDIRECT(AG362),$E362,AX$28))*(10-INDEX(INDIRECT("times"&amp;AE$2),$F362,AX$28))/10)</f>
        <v>0</v>
      </c>
      <c r="AY362" s="47">
        <f ca="1">IF(OR(INDEX(INDIRECT("times"&amp;AE$2),$F362,AY$28)&gt;10,INDEX(INDIRECT(AG362),$E362,AY$28)&lt;=INDEX(INDIRECT(AG362),$E362,$F362)),0,(INDEX(INDIRECT(AG362),$E362,$F362)-INDEX(INDIRECT(AG362),$E362,AY$28))*(10-INDEX(INDIRECT("times"&amp;AE$2),$F362,AY$28))/10)</f>
        <v>0</v>
      </c>
      <c r="AZ362" s="47">
        <f ca="1">IF(OR(INDEX(INDIRECT("times"&amp;AE$2),$F362,AZ$28)&gt;10,INDEX(INDIRECT(AG362),$E362,AZ$28)&lt;=INDEX(INDIRECT(AG362),$E362,$F362)),0,(INDEX(INDIRECT(AG362),$E362,$F362)-INDEX(INDIRECT(AG362),$E362,AZ$28))*(10-INDEX(INDIRECT("times"&amp;AE$2),$F362,AZ$28))/10)</f>
        <v>0</v>
      </c>
      <c r="BA362" s="47">
        <f ca="1">IF(OR(INDEX(INDIRECT("times"&amp;AE$2),$F362,BA$28)&gt;10,INDEX(INDIRECT(AG362),$E362,BA$28)&lt;=INDEX(INDIRECT(AG362),$E362,$F362)),0,(INDEX(INDIRECT(AG362),$E362,$F362)-INDEX(INDIRECT(AG362),$E362,BA$28))*(10-INDEX(INDIRECT("times"&amp;AE$2),$F362,BA$28))/10)</f>
        <v>0</v>
      </c>
      <c r="BB362" s="47">
        <f ca="1">IF(OR(INDEX(INDIRECT("times"&amp;AE$2),$F362,BB$28)&gt;10,INDEX(INDIRECT(AG362),$E362,BB$28)&lt;=INDEX(INDIRECT(AG362),$E362,$F362)),0,(INDEX(INDIRECT(AG362),$E362,$F362)-INDEX(INDIRECT(AG362),$E362,BB$28))*(10-INDEX(INDIRECT("times"&amp;AE$2),$F362,BB$28))/10)</f>
        <v>0</v>
      </c>
      <c r="BC362" s="47">
        <f ca="1">IF(OR(INDEX(INDIRECT("times"&amp;AE$2),$F362,BC$28)&gt;10,INDEX(INDIRECT(AG362),$E362,BC$28)&lt;=INDEX(INDIRECT(AG362),$E362,$F362)),0,(INDEX(INDIRECT(AG362),$E362,$F362)-INDEX(INDIRECT(AG362),$E362,BC$28))*(10-INDEX(INDIRECT("times"&amp;AE$2),$F362,BC$28))/10)</f>
        <v>0</v>
      </c>
      <c r="BD362" s="48">
        <f ca="1">IF(OR(INDEX(INDIRECT("times"&amp;AE$2),$F362,BD$28)&gt;10,INDEX(INDIRECT(AG362),$E362,BD$28)&lt;=INDEX(INDIRECT(AG362),$E362,$F362)),0,(INDEX(INDIRECT(AG362),$E362,$F362)-INDEX(INDIRECT(AG362),$E362,BD$28))*(10-INDEX(INDIRECT("times"&amp;AE$2),$F362,BD$28))/10)</f>
        <v>0</v>
      </c>
      <c r="BE362" s="201">
        <v>5</v>
      </c>
      <c r="BG362" s="18" t="s">
        <v>193</v>
      </c>
      <c r="BH362" s="122">
        <f>BG341</f>
        <v>3</v>
      </c>
      <c r="BI362" s="122" t="str">
        <f>BG342</f>
        <v>lei1834</v>
      </c>
      <c r="BJ362" s="210" t="str">
        <f t="shared" si="1800"/>
        <v>core3_lei1834</v>
      </c>
      <c r="BK362" s="122">
        <v>1</v>
      </c>
      <c r="BL362" s="33">
        <v>5</v>
      </c>
      <c r="BM362" s="46">
        <f ca="1">IF(OR(INDEX(INDIRECT("times"&amp;BH$2),$F362,BM$28)&gt;10,INDEX(INDIRECT(BJ362),$E362,BM$28)&lt;=INDEX(INDIRECT(BJ362),$E362,$F362)),0,(INDEX(INDIRECT(BJ362),$E362,$F362)-INDEX(INDIRECT(BJ362),$E362,BM$28))*(10-INDEX(INDIRECT("times"&amp;BH$2),$F362,BM$28))/10)</f>
        <v>0</v>
      </c>
      <c r="BN362" s="47">
        <f ca="1">IF(OR(INDEX(INDIRECT("times"&amp;BH$2),$F362,BN$28)&gt;10,INDEX(INDIRECT(BJ362),$E362,BN$28)&lt;=INDEX(INDIRECT(BJ362),$E362,$F362)),0,(INDEX(INDIRECT(BJ362),$E362,$F362)-INDEX(INDIRECT(BJ362),$E362,BN$28))*(10-INDEX(INDIRECT("times"&amp;BH$2),$F362,BN$28))/10)</f>
        <v>0</v>
      </c>
      <c r="BO362" s="47">
        <f ca="1">IF(OR(INDEX(INDIRECT("times"&amp;BH$2),$F362,BO$28)&gt;10,INDEX(INDIRECT(BJ362),$E362,BO$28)&lt;=INDEX(INDIRECT(BJ362),$E362,$F362)),0,(INDEX(INDIRECT(BJ362),$E362,$F362)-INDEX(INDIRECT(BJ362),$E362,BO$28))*(10-INDEX(INDIRECT("times"&amp;BH$2),$F362,BO$28))/10)</f>
        <v>0</v>
      </c>
      <c r="BP362" s="47">
        <f ca="1">IF(OR(INDEX(INDIRECT("times"&amp;BH$2),$F362,BP$28)&gt;10,INDEX(INDIRECT(BJ362),$E362,BP$28)&lt;=INDEX(INDIRECT(BJ362),$E362,$F362)),0,(INDEX(INDIRECT(BJ362),$E362,$F362)-INDEX(INDIRECT(BJ362),$E362,BP$28))*(10-INDEX(INDIRECT("times"&amp;BH$2),$F362,BP$28))/10)</f>
        <v>0</v>
      </c>
      <c r="BQ362" s="47">
        <f ca="1">IF(OR(INDEX(INDIRECT("times"&amp;BH$2),$F362,BQ$28)&gt;10,INDEX(INDIRECT(BJ362),$E362,BQ$28)&lt;=INDEX(INDIRECT(BJ362),$E362,$F362)),0,(INDEX(INDIRECT(BJ362),$E362,$F362)-INDEX(INDIRECT(BJ362),$E362,BQ$28))*(10-INDEX(INDIRECT("times"&amp;BH$2),$F362,BQ$28))/10)</f>
        <v>0</v>
      </c>
      <c r="BR362" s="47">
        <f ca="1">IF(OR(INDEX(INDIRECT("times"&amp;BH$2),$F362,BR$28)&gt;10,INDEX(INDIRECT(BJ362),$E362,BR$28)&lt;=INDEX(INDIRECT(BJ362),$E362,$F362)),0,(INDEX(INDIRECT(BJ362),$E362,$F362)-INDEX(INDIRECT(BJ362),$E362,BR$28))*(10-INDEX(INDIRECT("times"&amp;BH$2),$F362,BR$28))/10)</f>
        <v>0</v>
      </c>
      <c r="BS362" s="47">
        <f ca="1">IF(OR(INDEX(INDIRECT("times"&amp;BH$2),$F362,BS$28)&gt;10,INDEX(INDIRECT(BJ362),$E362,BS$28)&lt;=INDEX(INDIRECT(BJ362),$E362,$F362)),0,(INDEX(INDIRECT(BJ362),$E362,$F362)-INDEX(INDIRECT(BJ362),$E362,BS$28))*(10-INDEX(INDIRECT("times"&amp;BH$2),$F362,BS$28))/10)</f>
        <v>0</v>
      </c>
      <c r="BT362" s="47">
        <f ca="1">IF(OR(INDEX(INDIRECT("times"&amp;BH$2),$F362,BT$28)&gt;10,INDEX(INDIRECT(BJ362),$E362,BT$28)&lt;=INDEX(INDIRECT(BJ362),$E362,$F362)),0,(INDEX(INDIRECT(BJ362),$E362,$F362)-INDEX(INDIRECT(BJ362),$E362,BT$28))*(10-INDEX(INDIRECT("times"&amp;BH$2),$F362,BT$28))/10)</f>
        <v>0</v>
      </c>
      <c r="BU362" s="47">
        <f ca="1">IF(OR(INDEX(INDIRECT("times"&amp;BH$2),$F362,BU$28)&gt;10,INDEX(INDIRECT(BJ362),$E362,BU$28)&lt;=INDEX(INDIRECT(BJ362),$E362,$F362)),0,(INDEX(INDIRECT(BJ362),$E362,$F362)-INDEX(INDIRECT(BJ362),$E362,BU$28))*(10-INDEX(INDIRECT("times"&amp;BH$2),$F362,BU$28))/10)</f>
        <v>0</v>
      </c>
      <c r="BV362" s="47">
        <f ca="1">IF(OR(INDEX(INDIRECT("times"&amp;BH$2),$F362,BV$28)&gt;10,INDEX(INDIRECT(BJ362),$E362,BV$28)&lt;=INDEX(INDIRECT(BJ362),$E362,$F362)),0,(INDEX(INDIRECT(BJ362),$E362,$F362)-INDEX(INDIRECT(BJ362),$E362,BV$28))*(10-INDEX(INDIRECT("times"&amp;BH$2),$F362,BV$28))/10)</f>
        <v>0</v>
      </c>
      <c r="BW362" s="47">
        <f ca="1">IF(OR(INDEX(INDIRECT("times"&amp;BH$2),$F362,BW$28)&gt;10,INDEX(INDIRECT(BJ362),$E362,BW$28)&lt;=INDEX(INDIRECT(BJ362),$E362,$F362)),0,(INDEX(INDIRECT(BJ362),$E362,$F362)-INDEX(INDIRECT(BJ362),$E362,BW$28))*(10-INDEX(INDIRECT("times"&amp;BH$2),$F362,BW$28))/10)</f>
        <v>0</v>
      </c>
      <c r="BX362" s="47">
        <f ca="1">IF(OR(INDEX(INDIRECT("times"&amp;BH$2),$F362,BX$28)&gt;10,INDEX(INDIRECT(BJ362),$E362,BX$28)&lt;=INDEX(INDIRECT(BJ362),$E362,$F362)),0,(INDEX(INDIRECT(BJ362),$E362,$F362)-INDEX(INDIRECT(BJ362),$E362,BX$28))*(10-INDEX(INDIRECT("times"&amp;BH$2),$F362,BX$28))/10)</f>
        <v>0</v>
      </c>
      <c r="BY362" s="47">
        <f ca="1">IF(OR(INDEX(INDIRECT("times"&amp;BH$2),$F362,BY$28)&gt;10,INDEX(INDIRECT(BJ362),$E362,BY$28)&lt;=INDEX(INDIRECT(BJ362),$E362,$F362)),0,(INDEX(INDIRECT(BJ362),$E362,$F362)-INDEX(INDIRECT(BJ362),$E362,BY$28))*(10-INDEX(INDIRECT("times"&amp;BH$2),$F362,BY$28))/10)</f>
        <v>0</v>
      </c>
      <c r="BZ362" s="47">
        <f ca="1">IF(OR(INDEX(INDIRECT("times"&amp;BH$2),$F362,BZ$28)&gt;10,INDEX(INDIRECT(BJ362),$E362,BZ$28)&lt;=INDEX(INDIRECT(BJ362),$E362,$F362)),0,(INDEX(INDIRECT(BJ362),$E362,$F362)-INDEX(INDIRECT(BJ362),$E362,BZ$28))*(10-INDEX(INDIRECT("times"&amp;BH$2),$F362,BZ$28))/10)</f>
        <v>0</v>
      </c>
      <c r="CA362" s="47">
        <f ca="1">IF(OR(INDEX(INDIRECT("times"&amp;BH$2),$F362,CA$28)&gt;10,INDEX(INDIRECT(BJ362),$E362,CA$28)&lt;=INDEX(INDIRECT(BJ362),$E362,$F362)),0,(INDEX(INDIRECT(BJ362),$E362,$F362)-INDEX(INDIRECT(BJ362),$E362,CA$28))*(10-INDEX(INDIRECT("times"&amp;BH$2),$F362,CA$28))/10)</f>
        <v>0</v>
      </c>
      <c r="CB362" s="47">
        <f ca="1">IF(OR(INDEX(INDIRECT("times"&amp;BH$2),$F362,CB$28)&gt;10,INDEX(INDIRECT(BJ362),$E362,CB$28)&lt;=INDEX(INDIRECT(BJ362),$E362,$F362)),0,(INDEX(INDIRECT(BJ362),$E362,$F362)-INDEX(INDIRECT(BJ362),$E362,CB$28))*(10-INDEX(INDIRECT("times"&amp;BH$2),$F362,CB$28))/10)</f>
        <v>0</v>
      </c>
      <c r="CC362" s="47">
        <f ca="1">IF(OR(INDEX(INDIRECT("times"&amp;BH$2),$F362,CC$28)&gt;10,INDEX(INDIRECT(BJ362),$E362,CC$28)&lt;=INDEX(INDIRECT(BJ362),$E362,$F362)),0,(INDEX(INDIRECT(BJ362),$E362,$F362)-INDEX(INDIRECT(BJ362),$E362,CC$28))*(10-INDEX(INDIRECT("times"&amp;BH$2),$F362,CC$28))/10)</f>
        <v>0</v>
      </c>
      <c r="CD362" s="47">
        <f ca="1">IF(OR(INDEX(INDIRECT("times"&amp;BH$2),$F362,CD$28)&gt;10,INDEX(INDIRECT(BJ362),$E362,CD$28)&lt;=INDEX(INDIRECT(BJ362),$E362,$F362)),0,(INDEX(INDIRECT(BJ362),$E362,$F362)-INDEX(INDIRECT(BJ362),$E362,CD$28))*(10-INDEX(INDIRECT("times"&amp;BH$2),$F362,CD$28))/10)</f>
        <v>0</v>
      </c>
      <c r="CE362" s="47">
        <f ca="1">IF(OR(INDEX(INDIRECT("times"&amp;BH$2),$F362,CE$28)&gt;10,INDEX(INDIRECT(BJ362),$E362,CE$28)&lt;=INDEX(INDIRECT(BJ362),$E362,$F362)),0,(INDEX(INDIRECT(BJ362),$E362,$F362)-INDEX(INDIRECT(BJ362),$E362,CE$28))*(10-INDEX(INDIRECT("times"&amp;BH$2),$F362,CE$28))/10)</f>
        <v>0</v>
      </c>
      <c r="CF362" s="47">
        <f ca="1">IF(OR(INDEX(INDIRECT("times"&amp;BH$2),$F362,CF$28)&gt;10,INDEX(INDIRECT(BJ362),$E362,CF$28)&lt;=INDEX(INDIRECT(BJ362),$E362,$F362)),0,(INDEX(INDIRECT(BJ362),$E362,$F362)-INDEX(INDIRECT(BJ362),$E362,CF$28))*(10-INDEX(INDIRECT("times"&amp;BH$2),$F362,CF$28))/10)</f>
        <v>0</v>
      </c>
      <c r="CG362" s="48">
        <f ca="1">IF(OR(INDEX(INDIRECT("times"&amp;BH$2),$F362,CG$28)&gt;10,INDEX(INDIRECT(BJ362),$E362,CG$28)&lt;=INDEX(INDIRECT(BJ362),$E362,$F362)),0,(INDEX(INDIRECT(BJ362),$E362,$F362)-INDEX(INDIRECT(BJ362),$E362,CG$28))*(10-INDEX(INDIRECT("times"&amp;BH$2),$F362,CG$28))/10)</f>
        <v>0</v>
      </c>
      <c r="CH362" s="201">
        <v>5</v>
      </c>
      <c r="CJ362" s="18" t="s">
        <v>193</v>
      </c>
      <c r="CK362" s="122">
        <f>CJ341</f>
        <v>3</v>
      </c>
      <c r="CL362" s="122" t="str">
        <f>CJ342</f>
        <v>work3564</v>
      </c>
      <c r="CM362" s="210" t="str">
        <f t="shared" si="1801"/>
        <v>core3_work3564</v>
      </c>
      <c r="CN362" s="122">
        <v>1</v>
      </c>
      <c r="CO362" s="33">
        <v>5</v>
      </c>
      <c r="CP362" s="46">
        <f ca="1">IF(OR(INDEX(INDIRECT("times"&amp;CK$2),$F362,CP$28)&gt;10,INDEX(INDIRECT(CM362),$E362,CP$28)&lt;=INDEX(INDIRECT(CM362),$E362,$F362)),0,(INDEX(INDIRECT(CM362),$E362,$F362)-INDEX(INDIRECT(CM362),$E362,CP$28))*(10-INDEX(INDIRECT("times"&amp;CK$2),$F362,CP$28))/10)</f>
        <v>0</v>
      </c>
      <c r="CQ362" s="47">
        <f ca="1">IF(OR(INDEX(INDIRECT("times"&amp;CK$2),$F362,CQ$28)&gt;10,INDEX(INDIRECT(CM362),$E362,CQ$28)&lt;=INDEX(INDIRECT(CM362),$E362,$F362)),0,(INDEX(INDIRECT(CM362),$E362,$F362)-INDEX(INDIRECT(CM362),$E362,CQ$28))*(10-INDEX(INDIRECT("times"&amp;CK$2),$F362,CQ$28))/10)</f>
        <v>0</v>
      </c>
      <c r="CR362" s="47">
        <f ca="1">IF(OR(INDEX(INDIRECT("times"&amp;CK$2),$F362,CR$28)&gt;10,INDEX(INDIRECT(CM362),$E362,CR$28)&lt;=INDEX(INDIRECT(CM362),$E362,$F362)),0,(INDEX(INDIRECT(CM362),$E362,$F362)-INDEX(INDIRECT(CM362),$E362,CR$28))*(10-INDEX(INDIRECT("times"&amp;CK$2),$F362,CR$28))/10)</f>
        <v>0</v>
      </c>
      <c r="CS362" s="47">
        <f ca="1">IF(OR(INDEX(INDIRECT("times"&amp;CK$2),$F362,CS$28)&gt;10,INDEX(INDIRECT(CM362),$E362,CS$28)&lt;=INDEX(INDIRECT(CM362),$E362,$F362)),0,(INDEX(INDIRECT(CM362),$E362,$F362)-INDEX(INDIRECT(CM362),$E362,CS$28))*(10-INDEX(INDIRECT("times"&amp;CK$2),$F362,CS$28))/10)</f>
        <v>0</v>
      </c>
      <c r="CT362" s="47">
        <f ca="1">IF(OR(INDEX(INDIRECT("times"&amp;CK$2),$F362,CT$28)&gt;10,INDEX(INDIRECT(CM362),$E362,CT$28)&lt;=INDEX(INDIRECT(CM362),$E362,$F362)),0,(INDEX(INDIRECT(CM362),$E362,$F362)-INDEX(INDIRECT(CM362),$E362,CT$28))*(10-INDEX(INDIRECT("times"&amp;CK$2),$F362,CT$28))/10)</f>
        <v>0</v>
      </c>
      <c r="CU362" s="47">
        <f ca="1">IF(OR(INDEX(INDIRECT("times"&amp;CK$2),$F362,CU$28)&gt;10,INDEX(INDIRECT(CM362),$E362,CU$28)&lt;=INDEX(INDIRECT(CM362),$E362,$F362)),0,(INDEX(INDIRECT(CM362),$E362,$F362)-INDEX(INDIRECT(CM362),$E362,CU$28))*(10-INDEX(INDIRECT("times"&amp;CK$2),$F362,CU$28))/10)</f>
        <v>0</v>
      </c>
      <c r="CV362" s="47">
        <f ca="1">IF(OR(INDEX(INDIRECT("times"&amp;CK$2),$F362,CV$28)&gt;10,INDEX(INDIRECT(CM362),$E362,CV$28)&lt;=INDEX(INDIRECT(CM362),$E362,$F362)),0,(INDEX(INDIRECT(CM362),$E362,$F362)-INDEX(INDIRECT(CM362),$E362,CV$28))*(10-INDEX(INDIRECT("times"&amp;CK$2),$F362,CV$28))/10)</f>
        <v>0</v>
      </c>
      <c r="CW362" s="47">
        <f ca="1">IF(OR(INDEX(INDIRECT("times"&amp;CK$2),$F362,CW$28)&gt;10,INDEX(INDIRECT(CM362),$E362,CW$28)&lt;=INDEX(INDIRECT(CM362),$E362,$F362)),0,(INDEX(INDIRECT(CM362),$E362,$F362)-INDEX(INDIRECT(CM362),$E362,CW$28))*(10-INDEX(INDIRECT("times"&amp;CK$2),$F362,CW$28))/10)</f>
        <v>0</v>
      </c>
      <c r="CX362" s="47">
        <f ca="1">IF(OR(INDEX(INDIRECT("times"&amp;CK$2),$F362,CX$28)&gt;10,INDEX(INDIRECT(CM362),$E362,CX$28)&lt;=INDEX(INDIRECT(CM362),$E362,$F362)),0,(INDEX(INDIRECT(CM362),$E362,$F362)-INDEX(INDIRECT(CM362),$E362,CX$28))*(10-INDEX(INDIRECT("times"&amp;CK$2),$F362,CX$28))/10)</f>
        <v>0</v>
      </c>
      <c r="CY362" s="47">
        <f ca="1">IF(OR(INDEX(INDIRECT("times"&amp;CK$2),$F362,CY$28)&gt;10,INDEX(INDIRECT(CM362),$E362,CY$28)&lt;=INDEX(INDIRECT(CM362),$E362,$F362)),0,(INDEX(INDIRECT(CM362),$E362,$F362)-INDEX(INDIRECT(CM362),$E362,CY$28))*(10-INDEX(INDIRECT("times"&amp;CK$2),$F362,CY$28))/10)</f>
        <v>0</v>
      </c>
      <c r="CZ362" s="47">
        <f ca="1">IF(OR(INDEX(INDIRECT("times"&amp;CK$2),$F362,CZ$28)&gt;10,INDEX(INDIRECT(CM362),$E362,CZ$28)&lt;=INDEX(INDIRECT(CM362),$E362,$F362)),0,(INDEX(INDIRECT(CM362),$E362,$F362)-INDEX(INDIRECT(CM362),$E362,CZ$28))*(10-INDEX(INDIRECT("times"&amp;CK$2),$F362,CZ$28))/10)</f>
        <v>0</v>
      </c>
      <c r="DA362" s="47">
        <f ca="1">IF(OR(INDEX(INDIRECT("times"&amp;CK$2),$F362,DA$28)&gt;10,INDEX(INDIRECT(CM362),$E362,DA$28)&lt;=INDEX(INDIRECT(CM362),$E362,$F362)),0,(INDEX(INDIRECT(CM362),$E362,$F362)-INDEX(INDIRECT(CM362),$E362,DA$28))*(10-INDEX(INDIRECT("times"&amp;CK$2),$F362,DA$28))/10)</f>
        <v>0</v>
      </c>
      <c r="DB362" s="47">
        <f ca="1">IF(OR(INDEX(INDIRECT("times"&amp;CK$2),$F362,DB$28)&gt;10,INDEX(INDIRECT(CM362),$E362,DB$28)&lt;=INDEX(INDIRECT(CM362),$E362,$F362)),0,(INDEX(INDIRECT(CM362),$E362,$F362)-INDEX(INDIRECT(CM362),$E362,DB$28))*(10-INDEX(INDIRECT("times"&amp;CK$2),$F362,DB$28))/10)</f>
        <v>0</v>
      </c>
      <c r="DC362" s="47">
        <f ca="1">IF(OR(INDEX(INDIRECT("times"&amp;CK$2),$F362,DC$28)&gt;10,INDEX(INDIRECT(CM362),$E362,DC$28)&lt;=INDEX(INDIRECT(CM362),$E362,$F362)),0,(INDEX(INDIRECT(CM362),$E362,$F362)-INDEX(INDIRECT(CM362),$E362,DC$28))*(10-INDEX(INDIRECT("times"&amp;CK$2),$F362,DC$28))/10)</f>
        <v>0</v>
      </c>
      <c r="DD362" s="47">
        <f ca="1">IF(OR(INDEX(INDIRECT("times"&amp;CK$2),$F362,DD$28)&gt;10,INDEX(INDIRECT(CM362),$E362,DD$28)&lt;=INDEX(INDIRECT(CM362),$E362,$F362)),0,(INDEX(INDIRECT(CM362),$E362,$F362)-INDEX(INDIRECT(CM362),$E362,DD$28))*(10-INDEX(INDIRECT("times"&amp;CK$2),$F362,DD$28))/10)</f>
        <v>0</v>
      </c>
      <c r="DE362" s="47">
        <f ca="1">IF(OR(INDEX(INDIRECT("times"&amp;CK$2),$F362,DE$28)&gt;10,INDEX(INDIRECT(CM362),$E362,DE$28)&lt;=INDEX(INDIRECT(CM362),$E362,$F362)),0,(INDEX(INDIRECT(CM362),$E362,$F362)-INDEX(INDIRECT(CM362),$E362,DE$28))*(10-INDEX(INDIRECT("times"&amp;CK$2),$F362,DE$28))/10)</f>
        <v>0</v>
      </c>
      <c r="DF362" s="47">
        <f ca="1">IF(OR(INDEX(INDIRECT("times"&amp;CK$2),$F362,DF$28)&gt;10,INDEX(INDIRECT(CM362),$E362,DF$28)&lt;=INDEX(INDIRECT(CM362),$E362,$F362)),0,(INDEX(INDIRECT(CM362),$E362,$F362)-INDEX(INDIRECT(CM362),$E362,DF$28))*(10-INDEX(INDIRECT("times"&amp;CK$2),$F362,DF$28))/10)</f>
        <v>0</v>
      </c>
      <c r="DG362" s="47">
        <f ca="1">IF(OR(INDEX(INDIRECT("times"&amp;CK$2),$F362,DG$28)&gt;10,INDEX(INDIRECT(CM362),$E362,DG$28)&lt;=INDEX(INDIRECT(CM362),$E362,$F362)),0,(INDEX(INDIRECT(CM362),$E362,$F362)-INDEX(INDIRECT(CM362),$E362,DG$28))*(10-INDEX(INDIRECT("times"&amp;CK$2),$F362,DG$28))/10)</f>
        <v>0</v>
      </c>
      <c r="DH362" s="47">
        <f ca="1">IF(OR(INDEX(INDIRECT("times"&amp;CK$2),$F362,DH$28)&gt;10,INDEX(INDIRECT(CM362),$E362,DH$28)&lt;=INDEX(INDIRECT(CM362),$E362,$F362)),0,(INDEX(INDIRECT(CM362),$E362,$F362)-INDEX(INDIRECT(CM362),$E362,DH$28))*(10-INDEX(INDIRECT("times"&amp;CK$2),$F362,DH$28))/10)</f>
        <v>0</v>
      </c>
      <c r="DI362" s="47">
        <f ca="1">IF(OR(INDEX(INDIRECT("times"&amp;CK$2),$F362,DI$28)&gt;10,INDEX(INDIRECT(CM362),$E362,DI$28)&lt;=INDEX(INDIRECT(CM362),$E362,$F362)),0,(INDEX(INDIRECT(CM362),$E362,$F362)-INDEX(INDIRECT(CM362),$E362,DI$28))*(10-INDEX(INDIRECT("times"&amp;CK$2),$F362,DI$28))/10)</f>
        <v>0</v>
      </c>
      <c r="DJ362" s="48">
        <f ca="1">IF(OR(INDEX(INDIRECT("times"&amp;CK$2),$F362,DJ$28)&gt;10,INDEX(INDIRECT(CM362),$E362,DJ$28)&lt;=INDEX(INDIRECT(CM362),$E362,$F362)),0,(INDEX(INDIRECT(CM362),$E362,$F362)-INDEX(INDIRECT(CM362),$E362,DJ$28))*(10-INDEX(INDIRECT("times"&amp;CK$2),$F362,DJ$28))/10)</f>
        <v>0</v>
      </c>
      <c r="DK362" s="201">
        <v>5</v>
      </c>
      <c r="DM362" s="18" t="s">
        <v>193</v>
      </c>
      <c r="DN362" s="122">
        <f>DM341</f>
        <v>3</v>
      </c>
      <c r="DO362" s="122" t="str">
        <f>DM342</f>
        <v>shop3564</v>
      </c>
      <c r="DP362" s="210" t="str">
        <f t="shared" si="1802"/>
        <v>core3_shop3564</v>
      </c>
      <c r="DQ362" s="122">
        <v>1</v>
      </c>
      <c r="DR362" s="33">
        <v>5</v>
      </c>
      <c r="DS362" s="46">
        <f ca="1">IF(OR(INDEX(INDIRECT("times"&amp;DN$2),$F362,DS$28)&gt;10,INDEX(INDIRECT(DP362),$E362,DS$28)&lt;=INDEX(INDIRECT(DP362),$E362,$F362)),0,(INDEX(INDIRECT(DP362),$E362,$F362)-INDEX(INDIRECT(DP362),$E362,DS$28))*(10-INDEX(INDIRECT("times"&amp;DN$2),$F362,DS$28))/10)</f>
        <v>0</v>
      </c>
      <c r="DT362" s="47">
        <f ca="1">IF(OR(INDEX(INDIRECT("times"&amp;DN$2),$F362,DT$28)&gt;10,INDEX(INDIRECT(DP362),$E362,DT$28)&lt;=INDEX(INDIRECT(DP362),$E362,$F362)),0,(INDEX(INDIRECT(DP362),$E362,$F362)-INDEX(INDIRECT(DP362),$E362,DT$28))*(10-INDEX(INDIRECT("times"&amp;DN$2),$F362,DT$28))/10)</f>
        <v>0</v>
      </c>
      <c r="DU362" s="47">
        <f ca="1">IF(OR(INDEX(INDIRECT("times"&amp;DN$2),$F362,DU$28)&gt;10,INDEX(INDIRECT(DP362),$E362,DU$28)&lt;=INDEX(INDIRECT(DP362),$E362,$F362)),0,(INDEX(INDIRECT(DP362),$E362,$F362)-INDEX(INDIRECT(DP362),$E362,DU$28))*(10-INDEX(INDIRECT("times"&amp;DN$2),$F362,DU$28))/10)</f>
        <v>0</v>
      </c>
      <c r="DV362" s="47">
        <f ca="1">IF(OR(INDEX(INDIRECT("times"&amp;DN$2),$F362,DV$28)&gt;10,INDEX(INDIRECT(DP362),$E362,DV$28)&lt;=INDEX(INDIRECT(DP362),$E362,$F362)),0,(INDEX(INDIRECT(DP362),$E362,$F362)-INDEX(INDIRECT(DP362),$E362,DV$28))*(10-INDEX(INDIRECT("times"&amp;DN$2),$F362,DV$28))/10)</f>
        <v>0</v>
      </c>
      <c r="DW362" s="47">
        <f ca="1">IF(OR(INDEX(INDIRECT("times"&amp;DN$2),$F362,DW$28)&gt;10,INDEX(INDIRECT(DP362),$E362,DW$28)&lt;=INDEX(INDIRECT(DP362),$E362,$F362)),0,(INDEX(INDIRECT(DP362),$E362,$F362)-INDEX(INDIRECT(DP362),$E362,DW$28))*(10-INDEX(INDIRECT("times"&amp;DN$2),$F362,DW$28))/10)</f>
        <v>0</v>
      </c>
      <c r="DX362" s="47">
        <f ca="1">IF(OR(INDEX(INDIRECT("times"&amp;DN$2),$F362,DX$28)&gt;10,INDEX(INDIRECT(DP362),$E362,DX$28)&lt;=INDEX(INDIRECT(DP362),$E362,$F362)),0,(INDEX(INDIRECT(DP362),$E362,$F362)-INDEX(INDIRECT(DP362),$E362,DX$28))*(10-INDEX(INDIRECT("times"&amp;DN$2),$F362,DX$28))/10)</f>
        <v>0</v>
      </c>
      <c r="DY362" s="47">
        <f ca="1">IF(OR(INDEX(INDIRECT("times"&amp;DN$2),$F362,DY$28)&gt;10,INDEX(INDIRECT(DP362),$E362,DY$28)&lt;=INDEX(INDIRECT(DP362),$E362,$F362)),0,(INDEX(INDIRECT(DP362),$E362,$F362)-INDEX(INDIRECT(DP362),$E362,DY$28))*(10-INDEX(INDIRECT("times"&amp;DN$2),$F362,DY$28))/10)</f>
        <v>0</v>
      </c>
      <c r="DZ362" s="47">
        <f ca="1">IF(OR(INDEX(INDIRECT("times"&amp;DN$2),$F362,DZ$28)&gt;10,INDEX(INDIRECT(DP362),$E362,DZ$28)&lt;=INDEX(INDIRECT(DP362),$E362,$F362)),0,(INDEX(INDIRECT(DP362),$E362,$F362)-INDEX(INDIRECT(DP362),$E362,DZ$28))*(10-INDEX(INDIRECT("times"&amp;DN$2),$F362,DZ$28))/10)</f>
        <v>0</v>
      </c>
      <c r="EA362" s="47">
        <f ca="1">IF(OR(INDEX(INDIRECT("times"&amp;DN$2),$F362,EA$28)&gt;10,INDEX(INDIRECT(DP362),$E362,EA$28)&lt;=INDEX(INDIRECT(DP362),$E362,$F362)),0,(INDEX(INDIRECT(DP362),$E362,$F362)-INDEX(INDIRECT(DP362),$E362,EA$28))*(10-INDEX(INDIRECT("times"&amp;DN$2),$F362,EA$28))/10)</f>
        <v>0</v>
      </c>
      <c r="EB362" s="47">
        <f ca="1">IF(OR(INDEX(INDIRECT("times"&amp;DN$2),$F362,EB$28)&gt;10,INDEX(INDIRECT(DP362),$E362,EB$28)&lt;=INDEX(INDIRECT(DP362),$E362,$F362)),0,(INDEX(INDIRECT(DP362),$E362,$F362)-INDEX(INDIRECT(DP362),$E362,EB$28))*(10-INDEX(INDIRECT("times"&amp;DN$2),$F362,EB$28))/10)</f>
        <v>0</v>
      </c>
      <c r="EC362" s="47">
        <f ca="1">IF(OR(INDEX(INDIRECT("times"&amp;DN$2),$F362,EC$28)&gt;10,INDEX(INDIRECT(DP362),$E362,EC$28)&lt;=INDEX(INDIRECT(DP362),$E362,$F362)),0,(INDEX(INDIRECT(DP362),$E362,$F362)-INDEX(INDIRECT(DP362),$E362,EC$28))*(10-INDEX(INDIRECT("times"&amp;DN$2),$F362,EC$28))/10)</f>
        <v>0</v>
      </c>
      <c r="ED362" s="47">
        <f ca="1">IF(OR(INDEX(INDIRECT("times"&amp;DN$2),$F362,ED$28)&gt;10,INDEX(INDIRECT(DP362),$E362,ED$28)&lt;=INDEX(INDIRECT(DP362),$E362,$F362)),0,(INDEX(INDIRECT(DP362),$E362,$F362)-INDEX(INDIRECT(DP362),$E362,ED$28))*(10-INDEX(INDIRECT("times"&amp;DN$2),$F362,ED$28))/10)</f>
        <v>0</v>
      </c>
      <c r="EE362" s="47">
        <f ca="1">IF(OR(INDEX(INDIRECT("times"&amp;DN$2),$F362,EE$28)&gt;10,INDEX(INDIRECT(DP362),$E362,EE$28)&lt;=INDEX(INDIRECT(DP362),$E362,$F362)),0,(INDEX(INDIRECT(DP362),$E362,$F362)-INDEX(INDIRECT(DP362),$E362,EE$28))*(10-INDEX(INDIRECT("times"&amp;DN$2),$F362,EE$28))/10)</f>
        <v>0</v>
      </c>
      <c r="EF362" s="47">
        <f ca="1">IF(OR(INDEX(INDIRECT("times"&amp;DN$2),$F362,EF$28)&gt;10,INDEX(INDIRECT(DP362),$E362,EF$28)&lt;=INDEX(INDIRECT(DP362),$E362,$F362)),0,(INDEX(INDIRECT(DP362),$E362,$F362)-INDEX(INDIRECT(DP362),$E362,EF$28))*(10-INDEX(INDIRECT("times"&amp;DN$2),$F362,EF$28))/10)</f>
        <v>0</v>
      </c>
      <c r="EG362" s="47">
        <f ca="1">IF(OR(INDEX(INDIRECT("times"&amp;DN$2),$F362,EG$28)&gt;10,INDEX(INDIRECT(DP362),$E362,EG$28)&lt;=INDEX(INDIRECT(DP362),$E362,$F362)),0,(INDEX(INDIRECT(DP362),$E362,$F362)-INDEX(INDIRECT(DP362),$E362,EG$28))*(10-INDEX(INDIRECT("times"&amp;DN$2),$F362,EG$28))/10)</f>
        <v>0</v>
      </c>
      <c r="EH362" s="47">
        <f ca="1">IF(OR(INDEX(INDIRECT("times"&amp;DN$2),$F362,EH$28)&gt;10,INDEX(INDIRECT(DP362),$E362,EH$28)&lt;=INDEX(INDIRECT(DP362),$E362,$F362)),0,(INDEX(INDIRECT(DP362),$E362,$F362)-INDEX(INDIRECT(DP362),$E362,EH$28))*(10-INDEX(INDIRECT("times"&amp;DN$2),$F362,EH$28))/10)</f>
        <v>0</v>
      </c>
      <c r="EI362" s="47">
        <f ca="1">IF(OR(INDEX(INDIRECT("times"&amp;DN$2),$F362,EI$28)&gt;10,INDEX(INDIRECT(DP362),$E362,EI$28)&lt;=INDEX(INDIRECT(DP362),$E362,$F362)),0,(INDEX(INDIRECT(DP362),$E362,$F362)-INDEX(INDIRECT(DP362),$E362,EI$28))*(10-INDEX(INDIRECT("times"&amp;DN$2),$F362,EI$28))/10)</f>
        <v>0</v>
      </c>
      <c r="EJ362" s="47">
        <f ca="1">IF(OR(INDEX(INDIRECT("times"&amp;DN$2),$F362,EJ$28)&gt;10,INDEX(INDIRECT(DP362),$E362,EJ$28)&lt;=INDEX(INDIRECT(DP362),$E362,$F362)),0,(INDEX(INDIRECT(DP362),$E362,$F362)-INDEX(INDIRECT(DP362),$E362,EJ$28))*(10-INDEX(INDIRECT("times"&amp;DN$2),$F362,EJ$28))/10)</f>
        <v>0</v>
      </c>
      <c r="EK362" s="47">
        <f ca="1">IF(OR(INDEX(INDIRECT("times"&amp;DN$2),$F362,EK$28)&gt;10,INDEX(INDIRECT(DP362),$E362,EK$28)&lt;=INDEX(INDIRECT(DP362),$E362,$F362)),0,(INDEX(INDIRECT(DP362),$E362,$F362)-INDEX(INDIRECT(DP362),$E362,EK$28))*(10-INDEX(INDIRECT("times"&amp;DN$2),$F362,EK$28))/10)</f>
        <v>0</v>
      </c>
      <c r="EL362" s="47">
        <f ca="1">IF(OR(INDEX(INDIRECT("times"&amp;DN$2),$F362,EL$28)&gt;10,INDEX(INDIRECT(DP362),$E362,EL$28)&lt;=INDEX(INDIRECT(DP362),$E362,$F362)),0,(INDEX(INDIRECT(DP362),$E362,$F362)-INDEX(INDIRECT(DP362),$E362,EL$28))*(10-INDEX(INDIRECT("times"&amp;DN$2),$F362,EL$28))/10)</f>
        <v>0</v>
      </c>
      <c r="EM362" s="48">
        <f ca="1">IF(OR(INDEX(INDIRECT("times"&amp;DN$2),$F362,EM$28)&gt;10,INDEX(INDIRECT(DP362),$E362,EM$28)&lt;=INDEX(INDIRECT(DP362),$E362,$F362)),0,(INDEX(INDIRECT(DP362),$E362,$F362)-INDEX(INDIRECT(DP362),$E362,EM$28))*(10-INDEX(INDIRECT("times"&amp;DN$2),$F362,EM$28))/10)</f>
        <v>0</v>
      </c>
      <c r="EN362" s="201">
        <v>5</v>
      </c>
      <c r="EP362" s="18" t="s">
        <v>193</v>
      </c>
      <c r="EQ362" s="122">
        <f>EP341</f>
        <v>3</v>
      </c>
      <c r="ER362" s="122" t="str">
        <f>EP342</f>
        <v>lei3564</v>
      </c>
      <c r="ES362" s="210" t="str">
        <f t="shared" si="1803"/>
        <v>core3_lei3564</v>
      </c>
      <c r="ET362" s="122">
        <v>1</v>
      </c>
      <c r="EU362" s="33">
        <v>5</v>
      </c>
      <c r="EV362" s="46">
        <f ca="1">IF(OR(INDEX(INDIRECT("times"&amp;EQ$2),$F362,EV$28)&gt;10,INDEX(INDIRECT(ES362),$E362,EV$28)&lt;=INDEX(INDIRECT(ES362),$E362,$F362)),0,(INDEX(INDIRECT(ES362),$E362,$F362)-INDEX(INDIRECT(ES362),$E362,EV$28))*(10-INDEX(INDIRECT("times"&amp;EQ$2),$F362,EV$28))/10)</f>
        <v>0</v>
      </c>
      <c r="EW362" s="47">
        <f ca="1">IF(OR(INDEX(INDIRECT("times"&amp;EQ$2),$F362,EW$28)&gt;10,INDEX(INDIRECT(ES362),$E362,EW$28)&lt;=INDEX(INDIRECT(ES362),$E362,$F362)),0,(INDEX(INDIRECT(ES362),$E362,$F362)-INDEX(INDIRECT(ES362),$E362,EW$28))*(10-INDEX(INDIRECT("times"&amp;EQ$2),$F362,EW$28))/10)</f>
        <v>0</v>
      </c>
      <c r="EX362" s="47">
        <f ca="1">IF(OR(INDEX(INDIRECT("times"&amp;EQ$2),$F362,EX$28)&gt;10,INDEX(INDIRECT(ES362),$E362,EX$28)&lt;=INDEX(INDIRECT(ES362),$E362,$F362)),0,(INDEX(INDIRECT(ES362),$E362,$F362)-INDEX(INDIRECT(ES362),$E362,EX$28))*(10-INDEX(INDIRECT("times"&amp;EQ$2),$F362,EX$28))/10)</f>
        <v>0</v>
      </c>
      <c r="EY362" s="47">
        <f ca="1">IF(OR(INDEX(INDIRECT("times"&amp;EQ$2),$F362,EY$28)&gt;10,INDEX(INDIRECT(ES362),$E362,EY$28)&lt;=INDEX(INDIRECT(ES362),$E362,$F362)),0,(INDEX(INDIRECT(ES362),$E362,$F362)-INDEX(INDIRECT(ES362),$E362,EY$28))*(10-INDEX(INDIRECT("times"&amp;EQ$2),$F362,EY$28))/10)</f>
        <v>0</v>
      </c>
      <c r="EZ362" s="47">
        <f ca="1">IF(OR(INDEX(INDIRECT("times"&amp;EQ$2),$F362,EZ$28)&gt;10,INDEX(INDIRECT(ES362),$E362,EZ$28)&lt;=INDEX(INDIRECT(ES362),$E362,$F362)),0,(INDEX(INDIRECT(ES362),$E362,$F362)-INDEX(INDIRECT(ES362),$E362,EZ$28))*(10-INDEX(INDIRECT("times"&amp;EQ$2),$F362,EZ$28))/10)</f>
        <v>0</v>
      </c>
      <c r="FA362" s="47">
        <f ca="1">IF(OR(INDEX(INDIRECT("times"&amp;EQ$2),$F362,FA$28)&gt;10,INDEX(INDIRECT(ES362),$E362,FA$28)&lt;=INDEX(INDIRECT(ES362),$E362,$F362)),0,(INDEX(INDIRECT(ES362),$E362,$F362)-INDEX(INDIRECT(ES362),$E362,FA$28))*(10-INDEX(INDIRECT("times"&amp;EQ$2),$F362,FA$28))/10)</f>
        <v>0</v>
      </c>
      <c r="FB362" s="47">
        <f ca="1">IF(OR(INDEX(INDIRECT("times"&amp;EQ$2),$F362,FB$28)&gt;10,INDEX(INDIRECT(ES362),$E362,FB$28)&lt;=INDEX(INDIRECT(ES362),$E362,$F362)),0,(INDEX(INDIRECT(ES362),$E362,$F362)-INDEX(INDIRECT(ES362),$E362,FB$28))*(10-INDEX(INDIRECT("times"&amp;EQ$2),$F362,FB$28))/10)</f>
        <v>0</v>
      </c>
      <c r="FC362" s="47">
        <f ca="1">IF(OR(INDEX(INDIRECT("times"&amp;EQ$2),$F362,FC$28)&gt;10,INDEX(INDIRECT(ES362),$E362,FC$28)&lt;=INDEX(INDIRECT(ES362),$E362,$F362)),0,(INDEX(INDIRECT(ES362),$E362,$F362)-INDEX(INDIRECT(ES362),$E362,FC$28))*(10-INDEX(INDIRECT("times"&amp;EQ$2),$F362,FC$28))/10)</f>
        <v>0</v>
      </c>
      <c r="FD362" s="47">
        <f ca="1">IF(OR(INDEX(INDIRECT("times"&amp;EQ$2),$F362,FD$28)&gt;10,INDEX(INDIRECT(ES362),$E362,FD$28)&lt;=INDEX(INDIRECT(ES362),$E362,$F362)),0,(INDEX(INDIRECT(ES362),$E362,$F362)-INDEX(INDIRECT(ES362),$E362,FD$28))*(10-INDEX(INDIRECT("times"&amp;EQ$2),$F362,FD$28))/10)</f>
        <v>0</v>
      </c>
      <c r="FE362" s="47">
        <f ca="1">IF(OR(INDEX(INDIRECT("times"&amp;EQ$2),$F362,FE$28)&gt;10,INDEX(INDIRECT(ES362),$E362,FE$28)&lt;=INDEX(INDIRECT(ES362),$E362,$F362)),0,(INDEX(INDIRECT(ES362),$E362,$F362)-INDEX(INDIRECT(ES362),$E362,FE$28))*(10-INDEX(INDIRECT("times"&amp;EQ$2),$F362,FE$28))/10)</f>
        <v>0</v>
      </c>
      <c r="FF362" s="47">
        <f ca="1">IF(OR(INDEX(INDIRECT("times"&amp;EQ$2),$F362,FF$28)&gt;10,INDEX(INDIRECT(ES362),$E362,FF$28)&lt;=INDEX(INDIRECT(ES362),$E362,$F362)),0,(INDEX(INDIRECT(ES362),$E362,$F362)-INDEX(INDIRECT(ES362),$E362,FF$28))*(10-INDEX(INDIRECT("times"&amp;EQ$2),$F362,FF$28))/10)</f>
        <v>0</v>
      </c>
      <c r="FG362" s="47">
        <f ca="1">IF(OR(INDEX(INDIRECT("times"&amp;EQ$2),$F362,FG$28)&gt;10,INDEX(INDIRECT(ES362),$E362,FG$28)&lt;=INDEX(INDIRECT(ES362),$E362,$F362)),0,(INDEX(INDIRECT(ES362),$E362,$F362)-INDEX(INDIRECT(ES362),$E362,FG$28))*(10-INDEX(INDIRECT("times"&amp;EQ$2),$F362,FG$28))/10)</f>
        <v>0</v>
      </c>
      <c r="FH362" s="47">
        <f ca="1">IF(OR(INDEX(INDIRECT("times"&amp;EQ$2),$F362,FH$28)&gt;10,INDEX(INDIRECT(ES362),$E362,FH$28)&lt;=INDEX(INDIRECT(ES362),$E362,$F362)),0,(INDEX(INDIRECT(ES362),$E362,$F362)-INDEX(INDIRECT(ES362),$E362,FH$28))*(10-INDEX(INDIRECT("times"&amp;EQ$2),$F362,FH$28))/10)</f>
        <v>0</v>
      </c>
      <c r="FI362" s="47">
        <f ca="1">IF(OR(INDEX(INDIRECT("times"&amp;EQ$2),$F362,FI$28)&gt;10,INDEX(INDIRECT(ES362),$E362,FI$28)&lt;=INDEX(INDIRECT(ES362),$E362,$F362)),0,(INDEX(INDIRECT(ES362),$E362,$F362)-INDEX(INDIRECT(ES362),$E362,FI$28))*(10-INDEX(INDIRECT("times"&amp;EQ$2),$F362,FI$28))/10)</f>
        <v>0</v>
      </c>
      <c r="FJ362" s="47">
        <f ca="1">IF(OR(INDEX(INDIRECT("times"&amp;EQ$2),$F362,FJ$28)&gt;10,INDEX(INDIRECT(ES362),$E362,FJ$28)&lt;=INDEX(INDIRECT(ES362),$E362,$F362)),0,(INDEX(INDIRECT(ES362),$E362,$F362)-INDEX(INDIRECT(ES362),$E362,FJ$28))*(10-INDEX(INDIRECT("times"&amp;EQ$2),$F362,FJ$28))/10)</f>
        <v>0</v>
      </c>
      <c r="FK362" s="47">
        <f ca="1">IF(OR(INDEX(INDIRECT("times"&amp;EQ$2),$F362,FK$28)&gt;10,INDEX(INDIRECT(ES362),$E362,FK$28)&lt;=INDEX(INDIRECT(ES362),$E362,$F362)),0,(INDEX(INDIRECT(ES362),$E362,$F362)-INDEX(INDIRECT(ES362),$E362,FK$28))*(10-INDEX(INDIRECT("times"&amp;EQ$2),$F362,FK$28))/10)</f>
        <v>0</v>
      </c>
      <c r="FL362" s="47">
        <f ca="1">IF(OR(INDEX(INDIRECT("times"&amp;EQ$2),$F362,FL$28)&gt;10,INDEX(INDIRECT(ES362),$E362,FL$28)&lt;=INDEX(INDIRECT(ES362),$E362,$F362)),0,(INDEX(INDIRECT(ES362),$E362,$F362)-INDEX(INDIRECT(ES362),$E362,FL$28))*(10-INDEX(INDIRECT("times"&amp;EQ$2),$F362,FL$28))/10)</f>
        <v>0</v>
      </c>
      <c r="FM362" s="47">
        <f ca="1">IF(OR(INDEX(INDIRECT("times"&amp;EQ$2),$F362,FM$28)&gt;10,INDEX(INDIRECT(ES362),$E362,FM$28)&lt;=INDEX(INDIRECT(ES362),$E362,$F362)),0,(INDEX(INDIRECT(ES362),$E362,$F362)-INDEX(INDIRECT(ES362),$E362,FM$28))*(10-INDEX(INDIRECT("times"&amp;EQ$2),$F362,FM$28))/10)</f>
        <v>0</v>
      </c>
      <c r="FN362" s="47">
        <f ca="1">IF(OR(INDEX(INDIRECT("times"&amp;EQ$2),$F362,FN$28)&gt;10,INDEX(INDIRECT(ES362),$E362,FN$28)&lt;=INDEX(INDIRECT(ES362),$E362,$F362)),0,(INDEX(INDIRECT(ES362),$E362,$F362)-INDEX(INDIRECT(ES362),$E362,FN$28))*(10-INDEX(INDIRECT("times"&amp;EQ$2),$F362,FN$28))/10)</f>
        <v>0</v>
      </c>
      <c r="FO362" s="47">
        <f ca="1">IF(OR(INDEX(INDIRECT("times"&amp;EQ$2),$F362,FO$28)&gt;10,INDEX(INDIRECT(ES362),$E362,FO$28)&lt;=INDEX(INDIRECT(ES362),$E362,$F362)),0,(INDEX(INDIRECT(ES362),$E362,$F362)-INDEX(INDIRECT(ES362),$E362,FO$28))*(10-INDEX(INDIRECT("times"&amp;EQ$2),$F362,FO$28))/10)</f>
        <v>0</v>
      </c>
      <c r="FP362" s="48">
        <f ca="1">IF(OR(INDEX(INDIRECT("times"&amp;EQ$2),$F362,FP$28)&gt;10,INDEX(INDIRECT(ES362),$E362,FP$28)&lt;=INDEX(INDIRECT(ES362),$E362,$F362)),0,(INDEX(INDIRECT(ES362),$E362,$F362)-INDEX(INDIRECT(ES362),$E362,FP$28))*(10-INDEX(INDIRECT("times"&amp;EQ$2),$F362,FP$28))/10)</f>
        <v>0</v>
      </c>
      <c r="FQ362" s="201">
        <v>5</v>
      </c>
      <c r="FS362" s="18" t="s">
        <v>193</v>
      </c>
      <c r="FT362" s="122">
        <f>FS341</f>
        <v>3</v>
      </c>
      <c r="FU362" s="122" t="str">
        <f>FS342</f>
        <v>shop65</v>
      </c>
      <c r="FV362" s="210" t="str">
        <f t="shared" si="1804"/>
        <v>core3_shop65</v>
      </c>
      <c r="FW362" s="122">
        <v>1</v>
      </c>
      <c r="FX362" s="33">
        <v>5</v>
      </c>
      <c r="FY362" s="46">
        <f ca="1">IF(OR(INDEX(INDIRECT("times"&amp;FT$2),$F362,FY$28)&gt;10,INDEX(INDIRECT(FV362),$E362,FY$28)&lt;=INDEX(INDIRECT(FV362),$E362,$F362)),0,(INDEX(INDIRECT(FV362),$E362,$F362)-INDEX(INDIRECT(FV362),$E362,FY$28))*(10-INDEX(INDIRECT("times"&amp;FT$2),$F362,FY$28))/10)</f>
        <v>0</v>
      </c>
      <c r="FZ362" s="47">
        <f ca="1">IF(OR(INDEX(INDIRECT("times"&amp;FT$2),$F362,FZ$28)&gt;10,INDEX(INDIRECT(FV362),$E362,FZ$28)&lt;=INDEX(INDIRECT(FV362),$E362,$F362)),0,(INDEX(INDIRECT(FV362),$E362,$F362)-INDEX(INDIRECT(FV362),$E362,FZ$28))*(10-INDEX(INDIRECT("times"&amp;FT$2),$F362,FZ$28))/10)</f>
        <v>0</v>
      </c>
      <c r="GA362" s="47">
        <f ca="1">IF(OR(INDEX(INDIRECT("times"&amp;FT$2),$F362,GA$28)&gt;10,INDEX(INDIRECT(FV362),$E362,GA$28)&lt;=INDEX(INDIRECT(FV362),$E362,$F362)),0,(INDEX(INDIRECT(FV362),$E362,$F362)-INDEX(INDIRECT(FV362),$E362,GA$28))*(10-INDEX(INDIRECT("times"&amp;FT$2),$F362,GA$28))/10)</f>
        <v>0</v>
      </c>
      <c r="GB362" s="47">
        <f ca="1">IF(OR(INDEX(INDIRECT("times"&amp;FT$2),$F362,GB$28)&gt;10,INDEX(INDIRECT(FV362),$E362,GB$28)&lt;=INDEX(INDIRECT(FV362),$E362,$F362)),0,(INDEX(INDIRECT(FV362),$E362,$F362)-INDEX(INDIRECT(FV362),$E362,GB$28))*(10-INDEX(INDIRECT("times"&amp;FT$2),$F362,GB$28))/10)</f>
        <v>0</v>
      </c>
      <c r="GC362" s="47">
        <f ca="1">IF(OR(INDEX(INDIRECT("times"&amp;FT$2),$F362,GC$28)&gt;10,INDEX(INDIRECT(FV362),$E362,GC$28)&lt;=INDEX(INDIRECT(FV362),$E362,$F362)),0,(INDEX(INDIRECT(FV362),$E362,$F362)-INDEX(INDIRECT(FV362),$E362,GC$28))*(10-INDEX(INDIRECT("times"&amp;FT$2),$F362,GC$28))/10)</f>
        <v>0</v>
      </c>
      <c r="GD362" s="47">
        <f ca="1">IF(OR(INDEX(INDIRECT("times"&amp;FT$2),$F362,GD$28)&gt;10,INDEX(INDIRECT(FV362),$E362,GD$28)&lt;=INDEX(INDIRECT(FV362),$E362,$F362)),0,(INDEX(INDIRECT(FV362),$E362,$F362)-INDEX(INDIRECT(FV362),$E362,GD$28))*(10-INDEX(INDIRECT("times"&amp;FT$2),$F362,GD$28))/10)</f>
        <v>0</v>
      </c>
      <c r="GE362" s="47">
        <f ca="1">IF(OR(INDEX(INDIRECT("times"&amp;FT$2),$F362,GE$28)&gt;10,INDEX(INDIRECT(FV362),$E362,GE$28)&lt;=INDEX(INDIRECT(FV362),$E362,$F362)),0,(INDEX(INDIRECT(FV362),$E362,$F362)-INDEX(INDIRECT(FV362),$E362,GE$28))*(10-INDEX(INDIRECT("times"&amp;FT$2),$F362,GE$28))/10)</f>
        <v>0</v>
      </c>
      <c r="GF362" s="47">
        <f ca="1">IF(OR(INDEX(INDIRECT("times"&amp;FT$2),$F362,GF$28)&gt;10,INDEX(INDIRECT(FV362),$E362,GF$28)&lt;=INDEX(INDIRECT(FV362),$E362,$F362)),0,(INDEX(INDIRECT(FV362),$E362,$F362)-INDEX(INDIRECT(FV362),$E362,GF$28))*(10-INDEX(INDIRECT("times"&amp;FT$2),$F362,GF$28))/10)</f>
        <v>0</v>
      </c>
      <c r="GG362" s="47">
        <f ca="1">IF(OR(INDEX(INDIRECT("times"&amp;FT$2),$F362,GG$28)&gt;10,INDEX(INDIRECT(FV362),$E362,GG$28)&lt;=INDEX(INDIRECT(FV362),$E362,$F362)),0,(INDEX(INDIRECT(FV362),$E362,$F362)-INDEX(INDIRECT(FV362),$E362,GG$28))*(10-INDEX(INDIRECT("times"&amp;FT$2),$F362,GG$28))/10)</f>
        <v>0</v>
      </c>
      <c r="GH362" s="47">
        <f ca="1">IF(OR(INDEX(INDIRECT("times"&amp;FT$2),$F362,GH$28)&gt;10,INDEX(INDIRECT(FV362),$E362,GH$28)&lt;=INDEX(INDIRECT(FV362),$E362,$F362)),0,(INDEX(INDIRECT(FV362),$E362,$F362)-INDEX(INDIRECT(FV362),$E362,GH$28))*(10-INDEX(INDIRECT("times"&amp;FT$2),$F362,GH$28))/10)</f>
        <v>0</v>
      </c>
      <c r="GI362" s="47">
        <f ca="1">IF(OR(INDEX(INDIRECT("times"&amp;FT$2),$F362,GI$28)&gt;10,INDEX(INDIRECT(FV362),$E362,GI$28)&lt;=INDEX(INDIRECT(FV362),$E362,$F362)),0,(INDEX(INDIRECT(FV362),$E362,$F362)-INDEX(INDIRECT(FV362),$E362,GI$28))*(10-INDEX(INDIRECT("times"&amp;FT$2),$F362,GI$28))/10)</f>
        <v>0</v>
      </c>
      <c r="GJ362" s="47">
        <f ca="1">IF(OR(INDEX(INDIRECT("times"&amp;FT$2),$F362,GJ$28)&gt;10,INDEX(INDIRECT(FV362),$E362,GJ$28)&lt;=INDEX(INDIRECT(FV362),$E362,$F362)),0,(INDEX(INDIRECT(FV362),$E362,$F362)-INDEX(INDIRECT(FV362),$E362,GJ$28))*(10-INDEX(INDIRECT("times"&amp;FT$2),$F362,GJ$28))/10)</f>
        <v>0</v>
      </c>
      <c r="GK362" s="47">
        <f ca="1">IF(OR(INDEX(INDIRECT("times"&amp;FT$2),$F362,GK$28)&gt;10,INDEX(INDIRECT(FV362),$E362,GK$28)&lt;=INDEX(INDIRECT(FV362),$E362,$F362)),0,(INDEX(INDIRECT(FV362),$E362,$F362)-INDEX(INDIRECT(FV362),$E362,GK$28))*(10-INDEX(INDIRECT("times"&amp;FT$2),$F362,GK$28))/10)</f>
        <v>0</v>
      </c>
      <c r="GL362" s="47">
        <f ca="1">IF(OR(INDEX(INDIRECT("times"&amp;FT$2),$F362,GL$28)&gt;10,INDEX(INDIRECT(FV362),$E362,GL$28)&lt;=INDEX(INDIRECT(FV362),$E362,$F362)),0,(INDEX(INDIRECT(FV362),$E362,$F362)-INDEX(INDIRECT(FV362),$E362,GL$28))*(10-INDEX(INDIRECT("times"&amp;FT$2),$F362,GL$28))/10)</f>
        <v>0</v>
      </c>
      <c r="GM362" s="47">
        <f ca="1">IF(OR(INDEX(INDIRECT("times"&amp;FT$2),$F362,GM$28)&gt;10,INDEX(INDIRECT(FV362),$E362,GM$28)&lt;=INDEX(INDIRECT(FV362),$E362,$F362)),0,(INDEX(INDIRECT(FV362),$E362,$F362)-INDEX(INDIRECT(FV362),$E362,GM$28))*(10-INDEX(INDIRECT("times"&amp;FT$2),$F362,GM$28))/10)</f>
        <v>0</v>
      </c>
      <c r="GN362" s="47">
        <f ca="1">IF(OR(INDEX(INDIRECT("times"&amp;FT$2),$F362,GN$28)&gt;10,INDEX(INDIRECT(FV362),$E362,GN$28)&lt;=INDEX(INDIRECT(FV362),$E362,$F362)),0,(INDEX(INDIRECT(FV362),$E362,$F362)-INDEX(INDIRECT(FV362),$E362,GN$28))*(10-INDEX(INDIRECT("times"&amp;FT$2),$F362,GN$28))/10)</f>
        <v>0</v>
      </c>
      <c r="GO362" s="47">
        <f ca="1">IF(OR(INDEX(INDIRECT("times"&amp;FT$2),$F362,GO$28)&gt;10,INDEX(INDIRECT(FV362),$E362,GO$28)&lt;=INDEX(INDIRECT(FV362),$E362,$F362)),0,(INDEX(INDIRECT(FV362),$E362,$F362)-INDEX(INDIRECT(FV362),$E362,GO$28))*(10-INDEX(INDIRECT("times"&amp;FT$2),$F362,GO$28))/10)</f>
        <v>0</v>
      </c>
      <c r="GP362" s="47">
        <f ca="1">IF(OR(INDEX(INDIRECT("times"&amp;FT$2),$F362,GP$28)&gt;10,INDEX(INDIRECT(FV362),$E362,GP$28)&lt;=INDEX(INDIRECT(FV362),$E362,$F362)),0,(INDEX(INDIRECT(FV362),$E362,$F362)-INDEX(INDIRECT(FV362),$E362,GP$28))*(10-INDEX(INDIRECT("times"&amp;FT$2),$F362,GP$28))/10)</f>
        <v>0</v>
      </c>
      <c r="GQ362" s="47">
        <f ca="1">IF(OR(INDEX(INDIRECT("times"&amp;FT$2),$F362,GQ$28)&gt;10,INDEX(INDIRECT(FV362),$E362,GQ$28)&lt;=INDEX(INDIRECT(FV362),$E362,$F362)),0,(INDEX(INDIRECT(FV362),$E362,$F362)-INDEX(INDIRECT(FV362),$E362,GQ$28))*(10-INDEX(INDIRECT("times"&amp;FT$2),$F362,GQ$28))/10)</f>
        <v>0</v>
      </c>
      <c r="GR362" s="47">
        <f ca="1">IF(OR(INDEX(INDIRECT("times"&amp;FT$2),$F362,GR$28)&gt;10,INDEX(INDIRECT(FV362),$E362,GR$28)&lt;=INDEX(INDIRECT(FV362),$E362,$F362)),0,(INDEX(INDIRECT(FV362),$E362,$F362)-INDEX(INDIRECT(FV362),$E362,GR$28))*(10-INDEX(INDIRECT("times"&amp;FT$2),$F362,GR$28))/10)</f>
        <v>0</v>
      </c>
      <c r="GS362" s="48">
        <f ca="1">IF(OR(INDEX(INDIRECT("times"&amp;FT$2),$F362,GS$28)&gt;10,INDEX(INDIRECT(FV362),$E362,GS$28)&lt;=INDEX(INDIRECT(FV362),$E362,$F362)),0,(INDEX(INDIRECT(FV362),$E362,$F362)-INDEX(INDIRECT(FV362),$E362,GS$28))*(10-INDEX(INDIRECT("times"&amp;FT$2),$F362,GS$28))/10)</f>
        <v>0</v>
      </c>
      <c r="GT362" s="201">
        <v>5</v>
      </c>
      <c r="GV362" s="18" t="s">
        <v>193</v>
      </c>
      <c r="GW362" s="122">
        <f>GV341</f>
        <v>3</v>
      </c>
      <c r="GX362" s="122" t="str">
        <f>GV342</f>
        <v>lei65</v>
      </c>
      <c r="GY362" s="210" t="str">
        <f t="shared" si="1805"/>
        <v>core3_lei65</v>
      </c>
      <c r="GZ362" s="122">
        <v>1</v>
      </c>
      <c r="HA362" s="33">
        <v>5</v>
      </c>
      <c r="HB362" s="46">
        <f ca="1">IF(OR(INDEX(INDIRECT("times"&amp;GW$2),$F362,HB$28)&gt;10,INDEX(INDIRECT(GY362),$E362,HB$28)&lt;=INDEX(INDIRECT(GY362),$E362,$F362)),0,(INDEX(INDIRECT(GY362),$E362,$F362)-INDEX(INDIRECT(GY362),$E362,HB$28))*(10-INDEX(INDIRECT("times"&amp;GW$2),$F362,HB$28))/10)</f>
        <v>0</v>
      </c>
      <c r="HC362" s="47">
        <f ca="1">IF(OR(INDEX(INDIRECT("times"&amp;GW$2),$F362,HC$28)&gt;10,INDEX(INDIRECT(GY362),$E362,HC$28)&lt;=INDEX(INDIRECT(GY362),$E362,$F362)),0,(INDEX(INDIRECT(GY362),$E362,$F362)-INDEX(INDIRECT(GY362),$E362,HC$28))*(10-INDEX(INDIRECT("times"&amp;GW$2),$F362,HC$28))/10)</f>
        <v>0</v>
      </c>
      <c r="HD362" s="47">
        <f ca="1">IF(OR(INDEX(INDIRECT("times"&amp;GW$2),$F362,HD$28)&gt;10,INDEX(INDIRECT(GY362),$E362,HD$28)&lt;=INDEX(INDIRECT(GY362),$E362,$F362)),0,(INDEX(INDIRECT(GY362),$E362,$F362)-INDEX(INDIRECT(GY362),$E362,HD$28))*(10-INDEX(INDIRECT("times"&amp;GW$2),$F362,HD$28))/10)</f>
        <v>0</v>
      </c>
      <c r="HE362" s="47">
        <f ca="1">IF(OR(INDEX(INDIRECT("times"&amp;GW$2),$F362,HE$28)&gt;10,INDEX(INDIRECT(GY362),$E362,HE$28)&lt;=INDEX(INDIRECT(GY362),$E362,$F362)),0,(INDEX(INDIRECT(GY362),$E362,$F362)-INDEX(INDIRECT(GY362),$E362,HE$28))*(10-INDEX(INDIRECT("times"&amp;GW$2),$F362,HE$28))/10)</f>
        <v>0</v>
      </c>
      <c r="HF362" s="47">
        <f ca="1">IF(OR(INDEX(INDIRECT("times"&amp;GW$2),$F362,HF$28)&gt;10,INDEX(INDIRECT(GY362),$E362,HF$28)&lt;=INDEX(INDIRECT(GY362),$E362,$F362)),0,(INDEX(INDIRECT(GY362),$E362,$F362)-INDEX(INDIRECT(GY362),$E362,HF$28))*(10-INDEX(INDIRECT("times"&amp;GW$2),$F362,HF$28))/10)</f>
        <v>0</v>
      </c>
      <c r="HG362" s="47">
        <f ca="1">IF(OR(INDEX(INDIRECT("times"&amp;GW$2),$F362,HG$28)&gt;10,INDEX(INDIRECT(GY362),$E362,HG$28)&lt;=INDEX(INDIRECT(GY362),$E362,$F362)),0,(INDEX(INDIRECT(GY362),$E362,$F362)-INDEX(INDIRECT(GY362),$E362,HG$28))*(10-INDEX(INDIRECT("times"&amp;GW$2),$F362,HG$28))/10)</f>
        <v>0</v>
      </c>
      <c r="HH362" s="47">
        <f ca="1">IF(OR(INDEX(INDIRECT("times"&amp;GW$2),$F362,HH$28)&gt;10,INDEX(INDIRECT(GY362),$E362,HH$28)&lt;=INDEX(INDIRECT(GY362),$E362,$F362)),0,(INDEX(INDIRECT(GY362),$E362,$F362)-INDEX(INDIRECT(GY362),$E362,HH$28))*(10-INDEX(INDIRECT("times"&amp;GW$2),$F362,HH$28))/10)</f>
        <v>0</v>
      </c>
      <c r="HI362" s="47">
        <f ca="1">IF(OR(INDEX(INDIRECT("times"&amp;GW$2),$F362,HI$28)&gt;10,INDEX(INDIRECT(GY362),$E362,HI$28)&lt;=INDEX(INDIRECT(GY362),$E362,$F362)),0,(INDEX(INDIRECT(GY362),$E362,$F362)-INDEX(INDIRECT(GY362),$E362,HI$28))*(10-INDEX(INDIRECT("times"&amp;GW$2),$F362,HI$28))/10)</f>
        <v>0</v>
      </c>
      <c r="HJ362" s="47">
        <f ca="1">IF(OR(INDEX(INDIRECT("times"&amp;GW$2),$F362,HJ$28)&gt;10,INDEX(INDIRECT(GY362),$E362,HJ$28)&lt;=INDEX(INDIRECT(GY362),$E362,$F362)),0,(INDEX(INDIRECT(GY362),$E362,$F362)-INDEX(INDIRECT(GY362),$E362,HJ$28))*(10-INDEX(INDIRECT("times"&amp;GW$2),$F362,HJ$28))/10)</f>
        <v>0</v>
      </c>
      <c r="HK362" s="47">
        <f ca="1">IF(OR(INDEX(INDIRECT("times"&amp;GW$2),$F362,HK$28)&gt;10,INDEX(INDIRECT(GY362),$E362,HK$28)&lt;=INDEX(INDIRECT(GY362),$E362,$F362)),0,(INDEX(INDIRECT(GY362),$E362,$F362)-INDEX(INDIRECT(GY362),$E362,HK$28))*(10-INDEX(INDIRECT("times"&amp;GW$2),$F362,HK$28))/10)</f>
        <v>0</v>
      </c>
      <c r="HL362" s="47">
        <f ca="1">IF(OR(INDEX(INDIRECT("times"&amp;GW$2),$F362,HL$28)&gt;10,INDEX(INDIRECT(GY362),$E362,HL$28)&lt;=INDEX(INDIRECT(GY362),$E362,$F362)),0,(INDEX(INDIRECT(GY362),$E362,$F362)-INDEX(INDIRECT(GY362),$E362,HL$28))*(10-INDEX(INDIRECT("times"&amp;GW$2),$F362,HL$28))/10)</f>
        <v>0</v>
      </c>
      <c r="HM362" s="47">
        <f ca="1">IF(OR(INDEX(INDIRECT("times"&amp;GW$2),$F362,HM$28)&gt;10,INDEX(INDIRECT(GY362),$E362,HM$28)&lt;=INDEX(INDIRECT(GY362),$E362,$F362)),0,(INDEX(INDIRECT(GY362),$E362,$F362)-INDEX(INDIRECT(GY362),$E362,HM$28))*(10-INDEX(INDIRECT("times"&amp;GW$2),$F362,HM$28))/10)</f>
        <v>0</v>
      </c>
      <c r="HN362" s="47">
        <f ca="1">IF(OR(INDEX(INDIRECT("times"&amp;GW$2),$F362,HN$28)&gt;10,INDEX(INDIRECT(GY362),$E362,HN$28)&lt;=INDEX(INDIRECT(GY362),$E362,$F362)),0,(INDEX(INDIRECT(GY362),$E362,$F362)-INDEX(INDIRECT(GY362),$E362,HN$28))*(10-INDEX(INDIRECT("times"&amp;GW$2),$F362,HN$28))/10)</f>
        <v>0</v>
      </c>
      <c r="HO362" s="47">
        <f ca="1">IF(OR(INDEX(INDIRECT("times"&amp;GW$2),$F362,HO$28)&gt;10,INDEX(INDIRECT(GY362),$E362,HO$28)&lt;=INDEX(INDIRECT(GY362),$E362,$F362)),0,(INDEX(INDIRECT(GY362),$E362,$F362)-INDEX(INDIRECT(GY362),$E362,HO$28))*(10-INDEX(INDIRECT("times"&amp;GW$2),$F362,HO$28))/10)</f>
        <v>0</v>
      </c>
      <c r="HP362" s="47">
        <f ca="1">IF(OR(INDEX(INDIRECT("times"&amp;GW$2),$F362,HP$28)&gt;10,INDEX(INDIRECT(GY362),$E362,HP$28)&lt;=INDEX(INDIRECT(GY362),$E362,$F362)),0,(INDEX(INDIRECT(GY362),$E362,$F362)-INDEX(INDIRECT(GY362),$E362,HP$28))*(10-INDEX(INDIRECT("times"&amp;GW$2),$F362,HP$28))/10)</f>
        <v>0</v>
      </c>
      <c r="HQ362" s="47">
        <f ca="1">IF(OR(INDEX(INDIRECT("times"&amp;GW$2),$F362,HQ$28)&gt;10,INDEX(INDIRECT(GY362),$E362,HQ$28)&lt;=INDEX(INDIRECT(GY362),$E362,$F362)),0,(INDEX(INDIRECT(GY362),$E362,$F362)-INDEX(INDIRECT(GY362),$E362,HQ$28))*(10-INDEX(INDIRECT("times"&amp;GW$2),$F362,HQ$28))/10)</f>
        <v>0</v>
      </c>
      <c r="HR362" s="47">
        <f ca="1">IF(OR(INDEX(INDIRECT("times"&amp;GW$2),$F362,HR$28)&gt;10,INDEX(INDIRECT(GY362),$E362,HR$28)&lt;=INDEX(INDIRECT(GY362),$E362,$F362)),0,(INDEX(INDIRECT(GY362),$E362,$F362)-INDEX(INDIRECT(GY362),$E362,HR$28))*(10-INDEX(INDIRECT("times"&amp;GW$2),$F362,HR$28))/10)</f>
        <v>0</v>
      </c>
      <c r="HS362" s="47">
        <f ca="1">IF(OR(INDEX(INDIRECT("times"&amp;GW$2),$F362,HS$28)&gt;10,INDEX(INDIRECT(GY362),$E362,HS$28)&lt;=INDEX(INDIRECT(GY362),$E362,$F362)),0,(INDEX(INDIRECT(GY362),$E362,$F362)-INDEX(INDIRECT(GY362),$E362,HS$28))*(10-INDEX(INDIRECT("times"&amp;GW$2),$F362,HS$28))/10)</f>
        <v>0</v>
      </c>
      <c r="HT362" s="47">
        <f ca="1">IF(OR(INDEX(INDIRECT("times"&amp;GW$2),$F362,HT$28)&gt;10,INDEX(INDIRECT(GY362),$E362,HT$28)&lt;=INDEX(INDIRECT(GY362),$E362,$F362)),0,(INDEX(INDIRECT(GY362),$E362,$F362)-INDEX(INDIRECT(GY362),$E362,HT$28))*(10-INDEX(INDIRECT("times"&amp;GW$2),$F362,HT$28))/10)</f>
        <v>0</v>
      </c>
      <c r="HU362" s="47">
        <f ca="1">IF(OR(INDEX(INDIRECT("times"&amp;GW$2),$F362,HU$28)&gt;10,INDEX(INDIRECT(GY362),$E362,HU$28)&lt;=INDEX(INDIRECT(GY362),$E362,$F362)),0,(INDEX(INDIRECT(GY362),$E362,$F362)-INDEX(INDIRECT(GY362),$E362,HU$28))*(10-INDEX(INDIRECT("times"&amp;GW$2),$F362,HU$28))/10)</f>
        <v>0</v>
      </c>
      <c r="HV362" s="48">
        <f ca="1">IF(OR(INDEX(INDIRECT("times"&amp;GW$2),$F362,HV$28)&gt;10,INDEX(INDIRECT(GY362),$E362,HV$28)&lt;=INDEX(INDIRECT(GY362),$E362,$F362)),0,(INDEX(INDIRECT(GY362),$E362,$F362)-INDEX(INDIRECT(GY362),$E362,HV$28))*(10-INDEX(INDIRECT("times"&amp;GW$2),$F362,HV$28))/10)</f>
        <v>0</v>
      </c>
      <c r="HW362" s="201">
        <v>5</v>
      </c>
    </row>
    <row r="363" spans="1:231" ht="15">
      <c r="A363" s="18" t="s">
        <v>194</v>
      </c>
      <c r="B363" s="122">
        <f>A341</f>
        <v>3</v>
      </c>
      <c r="C363" s="122" t="str">
        <f>A342</f>
        <v>work1834</v>
      </c>
      <c r="D363" s="210" t="str">
        <f t="shared" si="1798"/>
        <v>core3_work1834</v>
      </c>
      <c r="E363" s="122">
        <v>1</v>
      </c>
      <c r="F363" s="33">
        <v>6</v>
      </c>
      <c r="G363" s="46">
        <f ca="1">IF(OR(INDEX(INDIRECT("times"&amp;B$2),$F363,G$28)&gt;10,INDEX(INDIRECT(D363),$E363,G$28)&lt;=INDEX(INDIRECT(D363),$E363,$F363)),0,(INDEX(INDIRECT(D363),$E363,$F363)-INDEX(INDIRECT(D363),$E363,G$28))*(10-INDEX(INDIRECT("times"&amp;B$2),$F363,G$28))/10)</f>
        <v>0</v>
      </c>
      <c r="H363" s="47">
        <f ca="1">IF(OR(INDEX(INDIRECT("times"&amp;B$2),$F363,H$28)&gt;10,INDEX(INDIRECT(D363),$E363,H$28)&lt;=INDEX(INDIRECT(D363),$E363,$F363)),0,(INDEX(INDIRECT(D363),$E363,$F363)-INDEX(INDIRECT(D363),$E363,H$28))*(10-INDEX(INDIRECT("times"&amp;B$2),$F363,H$28))/10)</f>
        <v>0</v>
      </c>
      <c r="I363" s="47">
        <f ca="1">IF(OR(INDEX(INDIRECT("times"&amp;B$2),$F363,I$28)&gt;10,INDEX(INDIRECT(D363),$E363,I$28)&lt;=INDEX(INDIRECT(D363),$E363,$F363)),0,(INDEX(INDIRECT(D363),$E363,$F363)-INDEX(INDIRECT(D363),$E363,I$28))*(10-INDEX(INDIRECT("times"&amp;B$2),$F363,I$28))/10)</f>
        <v>0</v>
      </c>
      <c r="J363" s="47">
        <f ca="1">IF(OR(INDEX(INDIRECT("times"&amp;B$2),$F363,J$28)&gt;10,INDEX(INDIRECT(D363),$E363,J$28)&lt;=INDEX(INDIRECT(D363),$E363,$F363)),0,(INDEX(INDIRECT(D363),$E363,$F363)-INDEX(INDIRECT(D363),$E363,J$28))*(10-INDEX(INDIRECT("times"&amp;B$2),$F363,J$28))/10)</f>
        <v>0</v>
      </c>
      <c r="K363" s="47">
        <f ca="1">IF(OR(INDEX(INDIRECT("times"&amp;B$2),$F363,K$28)&gt;10,INDEX(INDIRECT(D363),$E363,K$28)&lt;=INDEX(INDIRECT(D363),$E363,$F363)),0,(INDEX(INDIRECT(D363),$E363,$F363)-INDEX(INDIRECT(D363),$E363,K$28))*(10-INDEX(INDIRECT("times"&amp;B$2),$F363,K$28))/10)</f>
        <v>0</v>
      </c>
      <c r="L363" s="47">
        <f ca="1">IF(OR(INDEX(INDIRECT("times"&amp;B$2),$F363,L$28)&gt;10,INDEX(INDIRECT(D363),$E363,L$28)&lt;=INDEX(INDIRECT(D363),$E363,$F363)),0,(INDEX(INDIRECT(D363),$E363,$F363)-INDEX(INDIRECT(D363),$E363,L$28))*(10-INDEX(INDIRECT("times"&amp;B$2),$F363,L$28))/10)</f>
        <v>0</v>
      </c>
      <c r="M363" s="47">
        <f ca="1">IF(OR(INDEX(INDIRECT("times"&amp;B$2),$F363,M$28)&gt;10,INDEX(INDIRECT(D363),$E363,M$28)&lt;=INDEX(INDIRECT(D363),$E363,$F363)),0,(INDEX(INDIRECT(D363),$E363,$F363)-INDEX(INDIRECT(D363),$E363,M$28))*(10-INDEX(INDIRECT("times"&amp;B$2),$F363,M$28))/10)</f>
        <v>0</v>
      </c>
      <c r="N363" s="47">
        <f ca="1">IF(OR(INDEX(INDIRECT("times"&amp;B$2),$F363,N$28)&gt;10,INDEX(INDIRECT(D363),$E363,N$28)&lt;=INDEX(INDIRECT(D363),$E363,$F363)),0,(INDEX(INDIRECT(D363),$E363,$F363)-INDEX(INDIRECT(D363),$E363,N$28))*(10-INDEX(INDIRECT("times"&amp;B$2),$F363,N$28))/10)</f>
        <v>0</v>
      </c>
      <c r="O363" s="47">
        <f ca="1">IF(OR(INDEX(INDIRECT("times"&amp;B$2),$F363,O$28)&gt;10,INDEX(INDIRECT(D363),$E363,O$28)&lt;=INDEX(INDIRECT(D363),$E363,$F363)),0,(INDEX(INDIRECT(D363),$E363,$F363)-INDEX(INDIRECT(D363),$E363,O$28))*(10-INDEX(INDIRECT("times"&amp;B$2),$F363,O$28))/10)</f>
        <v>0</v>
      </c>
      <c r="P363" s="47">
        <f ca="1">IF(OR(INDEX(INDIRECT("times"&amp;B$2),$F363,P$28)&gt;10,INDEX(INDIRECT(D363),$E363,P$28)&lt;=INDEX(INDIRECT(D363),$E363,$F363)),0,(INDEX(INDIRECT(D363),$E363,$F363)-INDEX(INDIRECT(D363),$E363,P$28))*(10-INDEX(INDIRECT("times"&amp;B$2),$F363,P$28))/10)</f>
        <v>0</v>
      </c>
      <c r="Q363" s="47">
        <f ca="1">IF(OR(INDEX(INDIRECT("times"&amp;B$2),$F363,Q$28)&gt;10,INDEX(INDIRECT(D363),$E363,Q$28)&lt;=INDEX(INDIRECT(D363),$E363,$F363)),0,(INDEX(INDIRECT(D363),$E363,$F363)-INDEX(INDIRECT(D363),$E363,Q$28))*(10-INDEX(INDIRECT("times"&amp;B$2),$F363,Q$28))/10)</f>
        <v>0</v>
      </c>
      <c r="R363" s="47">
        <f ca="1">IF(OR(INDEX(INDIRECT("times"&amp;B$2),$F363,R$28)&gt;10,INDEX(INDIRECT(D363),$E363,R$28)&lt;=INDEX(INDIRECT(D363),$E363,$F363)),0,(INDEX(INDIRECT(D363),$E363,$F363)-INDEX(INDIRECT(D363),$E363,R$28))*(10-INDEX(INDIRECT("times"&amp;B$2),$F363,R$28))/10)</f>
        <v>0</v>
      </c>
      <c r="S363" s="47">
        <f ca="1">IF(OR(INDEX(INDIRECT("times"&amp;B$2),$F363,S$28)&gt;10,INDEX(INDIRECT(D363),$E363,S$28)&lt;=INDEX(INDIRECT(D363),$E363,$F363)),0,(INDEX(INDIRECT(D363),$E363,$F363)-INDEX(INDIRECT(D363),$E363,S$28))*(10-INDEX(INDIRECT("times"&amp;B$2),$F363,S$28))/10)</f>
        <v>0</v>
      </c>
      <c r="T363" s="47">
        <f ca="1">IF(OR(INDEX(INDIRECT("times"&amp;B$2),$F363,T$28)&gt;10,INDEX(INDIRECT(D363),$E363,T$28)&lt;=INDEX(INDIRECT(D363),$E363,$F363)),0,(INDEX(INDIRECT(D363),$E363,$F363)-INDEX(INDIRECT(D363),$E363,T$28))*(10-INDEX(INDIRECT("times"&amp;B$2),$F363,T$28))/10)</f>
        <v>0</v>
      </c>
      <c r="U363" s="47">
        <f ca="1">IF(OR(INDEX(INDIRECT("times"&amp;B$2),$F363,U$28)&gt;10,INDEX(INDIRECT(D363),$E363,U$28)&lt;=INDEX(INDIRECT(D363),$E363,$F363)),0,(INDEX(INDIRECT(D363),$E363,$F363)-INDEX(INDIRECT(D363),$E363,U$28))*(10-INDEX(INDIRECT("times"&amp;B$2),$F363,U$28))/10)</f>
        <v>0</v>
      </c>
      <c r="V363" s="47">
        <f ca="1">IF(OR(INDEX(INDIRECT("times"&amp;B$2),$F363,V$28)&gt;10,INDEX(INDIRECT(D363),$E363,V$28)&lt;=INDEX(INDIRECT(D363),$E363,$F363)),0,(INDEX(INDIRECT(D363),$E363,$F363)-INDEX(INDIRECT(D363),$E363,V$28))*(10-INDEX(INDIRECT("times"&amp;B$2),$F363,V$28))/10)</f>
        <v>0</v>
      </c>
      <c r="W363" s="47">
        <f ca="1">IF(OR(INDEX(INDIRECT("times"&amp;B$2),$F363,W$28)&gt;10,INDEX(INDIRECT(D363),$E363,W$28)&lt;=INDEX(INDIRECT(D363),$E363,$F363)),0,(INDEX(INDIRECT(D363),$E363,$F363)-INDEX(INDIRECT(D363),$E363,W$28))*(10-INDEX(INDIRECT("times"&amp;B$2),$F363,W$28))/10)</f>
        <v>0</v>
      </c>
      <c r="X363" s="47">
        <f ca="1">IF(OR(INDEX(INDIRECT("times"&amp;B$2),$F363,X$28)&gt;10,INDEX(INDIRECT(D363),$E363,X$28)&lt;=INDEX(INDIRECT(D363),$E363,$F363)),0,(INDEX(INDIRECT(D363),$E363,$F363)-INDEX(INDIRECT(D363),$E363,X$28))*(10-INDEX(INDIRECT("times"&amp;B$2),$F363,X$28))/10)</f>
        <v>0</v>
      </c>
      <c r="Y363" s="47">
        <f ca="1">IF(OR(INDEX(INDIRECT("times"&amp;B$2),$F363,Y$28)&gt;10,INDEX(INDIRECT(D363),$E363,Y$28)&lt;=INDEX(INDIRECT(D363),$E363,$F363)),0,(INDEX(INDIRECT(D363),$E363,$F363)-INDEX(INDIRECT(D363),$E363,Y$28))*(10-INDEX(INDIRECT("times"&amp;B$2),$F363,Y$28))/10)</f>
        <v>0</v>
      </c>
      <c r="Z363" s="47">
        <f ca="1">IF(OR(INDEX(INDIRECT("times"&amp;B$2),$F363,Z$28)&gt;10,INDEX(INDIRECT(D363),$E363,Z$28)&lt;=INDEX(INDIRECT(D363),$E363,$F363)),0,(INDEX(INDIRECT(D363),$E363,$F363)-INDEX(INDIRECT(D363),$E363,Z$28))*(10-INDEX(INDIRECT("times"&amp;B$2),$F363,Z$28))/10)</f>
        <v>0</v>
      </c>
      <c r="AA363" s="48">
        <f ca="1">IF(OR(INDEX(INDIRECT("times"&amp;B$2),$F363,AA$28)&gt;10,INDEX(INDIRECT(D363),$E363,AA$28)&lt;=INDEX(INDIRECT(D363),$E363,$F363)),0,(INDEX(INDIRECT(D363),$E363,$F363)-INDEX(INDIRECT(D363),$E363,AA$28))*(10-INDEX(INDIRECT("times"&amp;B$2),$F363,AA$28))/10)</f>
        <v>0</v>
      </c>
      <c r="AB363" s="201">
        <v>6</v>
      </c>
      <c r="AD363" s="18" t="s">
        <v>194</v>
      </c>
      <c r="AE363" s="122">
        <f>AD341</f>
        <v>3</v>
      </c>
      <c r="AF363" s="122" t="str">
        <f>AD342</f>
        <v>shop1834</v>
      </c>
      <c r="AG363" s="210" t="str">
        <f t="shared" si="1799"/>
        <v>core3_shop1834</v>
      </c>
      <c r="AH363" s="122">
        <v>1</v>
      </c>
      <c r="AI363" s="33">
        <v>6</v>
      </c>
      <c r="AJ363" s="46">
        <f ca="1">IF(OR(INDEX(INDIRECT("times"&amp;AE$2),$F363,AJ$28)&gt;10,INDEX(INDIRECT(AG363),$E363,AJ$28)&lt;=INDEX(INDIRECT(AG363),$E363,$F363)),0,(INDEX(INDIRECT(AG363),$E363,$F363)-INDEX(INDIRECT(AG363),$E363,AJ$28))*(10-INDEX(INDIRECT("times"&amp;AE$2),$F363,AJ$28))/10)</f>
        <v>0</v>
      </c>
      <c r="AK363" s="47">
        <f ca="1">IF(OR(INDEX(INDIRECT("times"&amp;AE$2),$F363,AK$28)&gt;10,INDEX(INDIRECT(AG363),$E363,AK$28)&lt;=INDEX(INDIRECT(AG363),$E363,$F363)),0,(INDEX(INDIRECT(AG363),$E363,$F363)-INDEX(INDIRECT(AG363),$E363,AK$28))*(10-INDEX(INDIRECT("times"&amp;AE$2),$F363,AK$28))/10)</f>
        <v>0</v>
      </c>
      <c r="AL363" s="47">
        <f ca="1">IF(OR(INDEX(INDIRECT("times"&amp;AE$2),$F363,AL$28)&gt;10,INDEX(INDIRECT(AG363),$E363,AL$28)&lt;=INDEX(INDIRECT(AG363),$E363,$F363)),0,(INDEX(INDIRECT(AG363),$E363,$F363)-INDEX(INDIRECT(AG363),$E363,AL$28))*(10-INDEX(INDIRECT("times"&amp;AE$2),$F363,AL$28))/10)</f>
        <v>0</v>
      </c>
      <c r="AM363" s="47">
        <f ca="1">IF(OR(INDEX(INDIRECT("times"&amp;AE$2),$F363,AM$28)&gt;10,INDEX(INDIRECT(AG363),$E363,AM$28)&lt;=INDEX(INDIRECT(AG363),$E363,$F363)),0,(INDEX(INDIRECT(AG363),$E363,$F363)-INDEX(INDIRECT(AG363),$E363,AM$28))*(10-INDEX(INDIRECT("times"&amp;AE$2),$F363,AM$28))/10)</f>
        <v>0</v>
      </c>
      <c r="AN363" s="47">
        <f ca="1">IF(OR(INDEX(INDIRECT("times"&amp;AE$2),$F363,AN$28)&gt;10,INDEX(INDIRECT(AG363),$E363,AN$28)&lt;=INDEX(INDIRECT(AG363),$E363,$F363)),0,(INDEX(INDIRECT(AG363),$E363,$F363)-INDEX(INDIRECT(AG363),$E363,AN$28))*(10-INDEX(INDIRECT("times"&amp;AE$2),$F363,AN$28))/10)</f>
        <v>0</v>
      </c>
      <c r="AO363" s="47">
        <f ca="1">IF(OR(INDEX(INDIRECT("times"&amp;AE$2),$F363,AO$28)&gt;10,INDEX(INDIRECT(AG363),$E363,AO$28)&lt;=INDEX(INDIRECT(AG363),$E363,$F363)),0,(INDEX(INDIRECT(AG363),$E363,$F363)-INDEX(INDIRECT(AG363),$E363,AO$28))*(10-INDEX(INDIRECT("times"&amp;AE$2),$F363,AO$28))/10)</f>
        <v>0</v>
      </c>
      <c r="AP363" s="47">
        <f ca="1">IF(OR(INDEX(INDIRECT("times"&amp;AE$2),$F363,AP$28)&gt;10,INDEX(INDIRECT(AG363),$E363,AP$28)&lt;=INDEX(INDIRECT(AG363),$E363,$F363)),0,(INDEX(INDIRECT(AG363),$E363,$F363)-INDEX(INDIRECT(AG363),$E363,AP$28))*(10-INDEX(INDIRECT("times"&amp;AE$2),$F363,AP$28))/10)</f>
        <v>0</v>
      </c>
      <c r="AQ363" s="47">
        <f ca="1">IF(OR(INDEX(INDIRECT("times"&amp;AE$2),$F363,AQ$28)&gt;10,INDEX(INDIRECT(AG363),$E363,AQ$28)&lt;=INDEX(INDIRECT(AG363),$E363,$F363)),0,(INDEX(INDIRECT(AG363),$E363,$F363)-INDEX(INDIRECT(AG363),$E363,AQ$28))*(10-INDEX(INDIRECT("times"&amp;AE$2),$F363,AQ$28))/10)</f>
        <v>0</v>
      </c>
      <c r="AR363" s="47">
        <f ca="1">IF(OR(INDEX(INDIRECT("times"&amp;AE$2),$F363,AR$28)&gt;10,INDEX(INDIRECT(AG363),$E363,AR$28)&lt;=INDEX(INDIRECT(AG363),$E363,$F363)),0,(INDEX(INDIRECT(AG363),$E363,$F363)-INDEX(INDIRECT(AG363),$E363,AR$28))*(10-INDEX(INDIRECT("times"&amp;AE$2),$F363,AR$28))/10)</f>
        <v>0</v>
      </c>
      <c r="AS363" s="47">
        <f ca="1">IF(OR(INDEX(INDIRECT("times"&amp;AE$2),$F363,AS$28)&gt;10,INDEX(INDIRECT(AG363),$E363,AS$28)&lt;=INDEX(INDIRECT(AG363),$E363,$F363)),0,(INDEX(INDIRECT(AG363),$E363,$F363)-INDEX(INDIRECT(AG363),$E363,AS$28))*(10-INDEX(INDIRECT("times"&amp;AE$2),$F363,AS$28))/10)</f>
        <v>0</v>
      </c>
      <c r="AT363" s="47">
        <f ca="1">IF(OR(INDEX(INDIRECT("times"&amp;AE$2),$F363,AT$28)&gt;10,INDEX(INDIRECT(AG363),$E363,AT$28)&lt;=INDEX(INDIRECT(AG363),$E363,$F363)),0,(INDEX(INDIRECT(AG363),$E363,$F363)-INDEX(INDIRECT(AG363),$E363,AT$28))*(10-INDEX(INDIRECT("times"&amp;AE$2),$F363,AT$28))/10)</f>
        <v>0</v>
      </c>
      <c r="AU363" s="47">
        <f ca="1">IF(OR(INDEX(INDIRECT("times"&amp;AE$2),$F363,AU$28)&gt;10,INDEX(INDIRECT(AG363),$E363,AU$28)&lt;=INDEX(INDIRECT(AG363),$E363,$F363)),0,(INDEX(INDIRECT(AG363),$E363,$F363)-INDEX(INDIRECT(AG363),$E363,AU$28))*(10-INDEX(INDIRECT("times"&amp;AE$2),$F363,AU$28))/10)</f>
        <v>0</v>
      </c>
      <c r="AV363" s="47">
        <f ca="1">IF(OR(INDEX(INDIRECT("times"&amp;AE$2),$F363,AV$28)&gt;10,INDEX(INDIRECT(AG363),$E363,AV$28)&lt;=INDEX(INDIRECT(AG363),$E363,$F363)),0,(INDEX(INDIRECT(AG363),$E363,$F363)-INDEX(INDIRECT(AG363),$E363,AV$28))*(10-INDEX(INDIRECT("times"&amp;AE$2),$F363,AV$28))/10)</f>
        <v>0</v>
      </c>
      <c r="AW363" s="47">
        <f ca="1">IF(OR(INDEX(INDIRECT("times"&amp;AE$2),$F363,AW$28)&gt;10,INDEX(INDIRECT(AG363),$E363,AW$28)&lt;=INDEX(INDIRECT(AG363),$E363,$F363)),0,(INDEX(INDIRECT(AG363),$E363,$F363)-INDEX(INDIRECT(AG363),$E363,AW$28))*(10-INDEX(INDIRECT("times"&amp;AE$2),$F363,AW$28))/10)</f>
        <v>0</v>
      </c>
      <c r="AX363" s="47">
        <f ca="1">IF(OR(INDEX(INDIRECT("times"&amp;AE$2),$F363,AX$28)&gt;10,INDEX(INDIRECT(AG363),$E363,AX$28)&lt;=INDEX(INDIRECT(AG363),$E363,$F363)),0,(INDEX(INDIRECT(AG363),$E363,$F363)-INDEX(INDIRECT(AG363),$E363,AX$28))*(10-INDEX(INDIRECT("times"&amp;AE$2),$F363,AX$28))/10)</f>
        <v>0</v>
      </c>
      <c r="AY363" s="47">
        <f ca="1">IF(OR(INDEX(INDIRECT("times"&amp;AE$2),$F363,AY$28)&gt;10,INDEX(INDIRECT(AG363),$E363,AY$28)&lt;=INDEX(INDIRECT(AG363),$E363,$F363)),0,(INDEX(INDIRECT(AG363),$E363,$F363)-INDEX(INDIRECT(AG363),$E363,AY$28))*(10-INDEX(INDIRECT("times"&amp;AE$2),$F363,AY$28))/10)</f>
        <v>0</v>
      </c>
      <c r="AZ363" s="47">
        <f ca="1">IF(OR(INDEX(INDIRECT("times"&amp;AE$2),$F363,AZ$28)&gt;10,INDEX(INDIRECT(AG363),$E363,AZ$28)&lt;=INDEX(INDIRECT(AG363),$E363,$F363)),0,(INDEX(INDIRECT(AG363),$E363,$F363)-INDEX(INDIRECT(AG363),$E363,AZ$28))*(10-INDEX(INDIRECT("times"&amp;AE$2),$F363,AZ$28))/10)</f>
        <v>0</v>
      </c>
      <c r="BA363" s="47">
        <f ca="1">IF(OR(INDEX(INDIRECT("times"&amp;AE$2),$F363,BA$28)&gt;10,INDEX(INDIRECT(AG363),$E363,BA$28)&lt;=INDEX(INDIRECT(AG363),$E363,$F363)),0,(INDEX(INDIRECT(AG363),$E363,$F363)-INDEX(INDIRECT(AG363),$E363,BA$28))*(10-INDEX(INDIRECT("times"&amp;AE$2),$F363,BA$28))/10)</f>
        <v>0</v>
      </c>
      <c r="BB363" s="47">
        <f ca="1">IF(OR(INDEX(INDIRECT("times"&amp;AE$2),$F363,BB$28)&gt;10,INDEX(INDIRECT(AG363),$E363,BB$28)&lt;=INDEX(INDIRECT(AG363),$E363,$F363)),0,(INDEX(INDIRECT(AG363),$E363,$F363)-INDEX(INDIRECT(AG363),$E363,BB$28))*(10-INDEX(INDIRECT("times"&amp;AE$2),$F363,BB$28))/10)</f>
        <v>0</v>
      </c>
      <c r="BC363" s="47">
        <f ca="1">IF(OR(INDEX(INDIRECT("times"&amp;AE$2),$F363,BC$28)&gt;10,INDEX(INDIRECT(AG363),$E363,BC$28)&lt;=INDEX(INDIRECT(AG363),$E363,$F363)),0,(INDEX(INDIRECT(AG363),$E363,$F363)-INDEX(INDIRECT(AG363),$E363,BC$28))*(10-INDEX(INDIRECT("times"&amp;AE$2),$F363,BC$28))/10)</f>
        <v>0</v>
      </c>
      <c r="BD363" s="48">
        <f ca="1">IF(OR(INDEX(INDIRECT("times"&amp;AE$2),$F363,BD$28)&gt;10,INDEX(INDIRECT(AG363),$E363,BD$28)&lt;=INDEX(INDIRECT(AG363),$E363,$F363)),0,(INDEX(INDIRECT(AG363),$E363,$F363)-INDEX(INDIRECT(AG363),$E363,BD$28))*(10-INDEX(INDIRECT("times"&amp;AE$2),$F363,BD$28))/10)</f>
        <v>0</v>
      </c>
      <c r="BE363" s="201">
        <v>6</v>
      </c>
      <c r="BG363" s="18" t="s">
        <v>194</v>
      </c>
      <c r="BH363" s="122">
        <f>BG341</f>
        <v>3</v>
      </c>
      <c r="BI363" s="122" t="str">
        <f>BG342</f>
        <v>lei1834</v>
      </c>
      <c r="BJ363" s="210" t="str">
        <f t="shared" si="1800"/>
        <v>core3_lei1834</v>
      </c>
      <c r="BK363" s="122">
        <v>1</v>
      </c>
      <c r="BL363" s="33">
        <v>6</v>
      </c>
      <c r="BM363" s="46">
        <f ca="1">IF(OR(INDEX(INDIRECT("times"&amp;BH$2),$F363,BM$28)&gt;10,INDEX(INDIRECT(BJ363),$E363,BM$28)&lt;=INDEX(INDIRECT(BJ363),$E363,$F363)),0,(INDEX(INDIRECT(BJ363),$E363,$F363)-INDEX(INDIRECT(BJ363),$E363,BM$28))*(10-INDEX(INDIRECT("times"&amp;BH$2),$F363,BM$28))/10)</f>
        <v>0</v>
      </c>
      <c r="BN363" s="47">
        <f ca="1">IF(OR(INDEX(INDIRECT("times"&amp;BH$2),$F363,BN$28)&gt;10,INDEX(INDIRECT(BJ363),$E363,BN$28)&lt;=INDEX(INDIRECT(BJ363),$E363,$F363)),0,(INDEX(INDIRECT(BJ363),$E363,$F363)-INDEX(INDIRECT(BJ363),$E363,BN$28))*(10-INDEX(INDIRECT("times"&amp;BH$2),$F363,BN$28))/10)</f>
        <v>0</v>
      </c>
      <c r="BO363" s="47">
        <f ca="1">IF(OR(INDEX(INDIRECT("times"&amp;BH$2),$F363,BO$28)&gt;10,INDEX(INDIRECT(BJ363),$E363,BO$28)&lt;=INDEX(INDIRECT(BJ363),$E363,$F363)),0,(INDEX(INDIRECT(BJ363),$E363,$F363)-INDEX(INDIRECT(BJ363),$E363,BO$28))*(10-INDEX(INDIRECT("times"&amp;BH$2),$F363,BO$28))/10)</f>
        <v>0</v>
      </c>
      <c r="BP363" s="47">
        <f ca="1">IF(OR(INDEX(INDIRECT("times"&amp;BH$2),$F363,BP$28)&gt;10,INDEX(INDIRECT(BJ363),$E363,BP$28)&lt;=INDEX(INDIRECT(BJ363),$E363,$F363)),0,(INDEX(INDIRECT(BJ363),$E363,$F363)-INDEX(INDIRECT(BJ363),$E363,BP$28))*(10-INDEX(INDIRECT("times"&amp;BH$2),$F363,BP$28))/10)</f>
        <v>0</v>
      </c>
      <c r="BQ363" s="47">
        <f ca="1">IF(OR(INDEX(INDIRECT("times"&amp;BH$2),$F363,BQ$28)&gt;10,INDEX(INDIRECT(BJ363),$E363,BQ$28)&lt;=INDEX(INDIRECT(BJ363),$E363,$F363)),0,(INDEX(INDIRECT(BJ363),$E363,$F363)-INDEX(INDIRECT(BJ363),$E363,BQ$28))*(10-INDEX(INDIRECT("times"&amp;BH$2),$F363,BQ$28))/10)</f>
        <v>0</v>
      </c>
      <c r="BR363" s="47">
        <f ca="1">IF(OR(INDEX(INDIRECT("times"&amp;BH$2),$F363,BR$28)&gt;10,INDEX(INDIRECT(BJ363),$E363,BR$28)&lt;=INDEX(INDIRECT(BJ363),$E363,$F363)),0,(INDEX(INDIRECT(BJ363),$E363,$F363)-INDEX(INDIRECT(BJ363),$E363,BR$28))*(10-INDEX(INDIRECT("times"&amp;BH$2),$F363,BR$28))/10)</f>
        <v>0</v>
      </c>
      <c r="BS363" s="47">
        <f ca="1">IF(OR(INDEX(INDIRECT("times"&amp;BH$2),$F363,BS$28)&gt;10,INDEX(INDIRECT(BJ363),$E363,BS$28)&lt;=INDEX(INDIRECT(BJ363),$E363,$F363)),0,(INDEX(INDIRECT(BJ363),$E363,$F363)-INDEX(INDIRECT(BJ363),$E363,BS$28))*(10-INDEX(INDIRECT("times"&amp;BH$2),$F363,BS$28))/10)</f>
        <v>0</v>
      </c>
      <c r="BT363" s="47">
        <f ca="1">IF(OR(INDEX(INDIRECT("times"&amp;BH$2),$F363,BT$28)&gt;10,INDEX(INDIRECT(BJ363),$E363,BT$28)&lt;=INDEX(INDIRECT(BJ363),$E363,$F363)),0,(INDEX(INDIRECT(BJ363),$E363,$F363)-INDEX(INDIRECT(BJ363),$E363,BT$28))*(10-INDEX(INDIRECT("times"&amp;BH$2),$F363,BT$28))/10)</f>
        <v>0</v>
      </c>
      <c r="BU363" s="47">
        <f ca="1">IF(OR(INDEX(INDIRECT("times"&amp;BH$2),$F363,BU$28)&gt;10,INDEX(INDIRECT(BJ363),$E363,BU$28)&lt;=INDEX(INDIRECT(BJ363),$E363,$F363)),0,(INDEX(INDIRECT(BJ363),$E363,$F363)-INDEX(INDIRECT(BJ363),$E363,BU$28))*(10-INDEX(INDIRECT("times"&amp;BH$2),$F363,BU$28))/10)</f>
        <v>0</v>
      </c>
      <c r="BV363" s="47">
        <f ca="1">IF(OR(INDEX(INDIRECT("times"&amp;BH$2),$F363,BV$28)&gt;10,INDEX(INDIRECT(BJ363),$E363,BV$28)&lt;=INDEX(INDIRECT(BJ363),$E363,$F363)),0,(INDEX(INDIRECT(BJ363),$E363,$F363)-INDEX(INDIRECT(BJ363),$E363,BV$28))*(10-INDEX(INDIRECT("times"&amp;BH$2),$F363,BV$28))/10)</f>
        <v>0</v>
      </c>
      <c r="BW363" s="47">
        <f ca="1">IF(OR(INDEX(INDIRECT("times"&amp;BH$2),$F363,BW$28)&gt;10,INDEX(INDIRECT(BJ363),$E363,BW$28)&lt;=INDEX(INDIRECT(BJ363),$E363,$F363)),0,(INDEX(INDIRECT(BJ363),$E363,$F363)-INDEX(INDIRECT(BJ363),$E363,BW$28))*(10-INDEX(INDIRECT("times"&amp;BH$2),$F363,BW$28))/10)</f>
        <v>0</v>
      </c>
      <c r="BX363" s="47">
        <f ca="1">IF(OR(INDEX(INDIRECT("times"&amp;BH$2),$F363,BX$28)&gt;10,INDEX(INDIRECT(BJ363),$E363,BX$28)&lt;=INDEX(INDIRECT(BJ363),$E363,$F363)),0,(INDEX(INDIRECT(BJ363),$E363,$F363)-INDEX(INDIRECT(BJ363),$E363,BX$28))*(10-INDEX(INDIRECT("times"&amp;BH$2),$F363,BX$28))/10)</f>
        <v>0</v>
      </c>
      <c r="BY363" s="47">
        <f ca="1">IF(OR(INDEX(INDIRECT("times"&amp;BH$2),$F363,BY$28)&gt;10,INDEX(INDIRECT(BJ363),$E363,BY$28)&lt;=INDEX(INDIRECT(BJ363),$E363,$F363)),0,(INDEX(INDIRECT(BJ363),$E363,$F363)-INDEX(INDIRECT(BJ363),$E363,BY$28))*(10-INDEX(INDIRECT("times"&amp;BH$2),$F363,BY$28))/10)</f>
        <v>0</v>
      </c>
      <c r="BZ363" s="47">
        <f ca="1">IF(OR(INDEX(INDIRECT("times"&amp;BH$2),$F363,BZ$28)&gt;10,INDEX(INDIRECT(BJ363),$E363,BZ$28)&lt;=INDEX(INDIRECT(BJ363),$E363,$F363)),0,(INDEX(INDIRECT(BJ363),$E363,$F363)-INDEX(INDIRECT(BJ363),$E363,BZ$28))*(10-INDEX(INDIRECT("times"&amp;BH$2),$F363,BZ$28))/10)</f>
        <v>0</v>
      </c>
      <c r="CA363" s="47">
        <f ca="1">IF(OR(INDEX(INDIRECT("times"&amp;BH$2),$F363,CA$28)&gt;10,INDEX(INDIRECT(BJ363),$E363,CA$28)&lt;=INDEX(INDIRECT(BJ363),$E363,$F363)),0,(INDEX(INDIRECT(BJ363),$E363,$F363)-INDEX(INDIRECT(BJ363),$E363,CA$28))*(10-INDEX(INDIRECT("times"&amp;BH$2),$F363,CA$28))/10)</f>
        <v>0</v>
      </c>
      <c r="CB363" s="47">
        <f ca="1">IF(OR(INDEX(INDIRECT("times"&amp;BH$2),$F363,CB$28)&gt;10,INDEX(INDIRECT(BJ363),$E363,CB$28)&lt;=INDEX(INDIRECT(BJ363),$E363,$F363)),0,(INDEX(INDIRECT(BJ363),$E363,$F363)-INDEX(INDIRECT(BJ363),$E363,CB$28))*(10-INDEX(INDIRECT("times"&amp;BH$2),$F363,CB$28))/10)</f>
        <v>0</v>
      </c>
      <c r="CC363" s="47">
        <f ca="1">IF(OR(INDEX(INDIRECT("times"&amp;BH$2),$F363,CC$28)&gt;10,INDEX(INDIRECT(BJ363),$E363,CC$28)&lt;=INDEX(INDIRECT(BJ363),$E363,$F363)),0,(INDEX(INDIRECT(BJ363),$E363,$F363)-INDEX(INDIRECT(BJ363),$E363,CC$28))*(10-INDEX(INDIRECT("times"&amp;BH$2),$F363,CC$28))/10)</f>
        <v>0</v>
      </c>
      <c r="CD363" s="47">
        <f ca="1">IF(OR(INDEX(INDIRECT("times"&amp;BH$2),$F363,CD$28)&gt;10,INDEX(INDIRECT(BJ363),$E363,CD$28)&lt;=INDEX(INDIRECT(BJ363),$E363,$F363)),0,(INDEX(INDIRECT(BJ363),$E363,$F363)-INDEX(INDIRECT(BJ363),$E363,CD$28))*(10-INDEX(INDIRECT("times"&amp;BH$2),$F363,CD$28))/10)</f>
        <v>0</v>
      </c>
      <c r="CE363" s="47">
        <f ca="1">IF(OR(INDEX(INDIRECT("times"&amp;BH$2),$F363,CE$28)&gt;10,INDEX(INDIRECT(BJ363),$E363,CE$28)&lt;=INDEX(INDIRECT(BJ363),$E363,$F363)),0,(INDEX(INDIRECT(BJ363),$E363,$F363)-INDEX(INDIRECT(BJ363),$E363,CE$28))*(10-INDEX(INDIRECT("times"&amp;BH$2),$F363,CE$28))/10)</f>
        <v>0</v>
      </c>
      <c r="CF363" s="47">
        <f ca="1">IF(OR(INDEX(INDIRECT("times"&amp;BH$2),$F363,CF$28)&gt;10,INDEX(INDIRECT(BJ363),$E363,CF$28)&lt;=INDEX(INDIRECT(BJ363),$E363,$F363)),0,(INDEX(INDIRECT(BJ363),$E363,$F363)-INDEX(INDIRECT(BJ363),$E363,CF$28))*(10-INDEX(INDIRECT("times"&amp;BH$2),$F363,CF$28))/10)</f>
        <v>0</v>
      </c>
      <c r="CG363" s="48">
        <f ca="1">IF(OR(INDEX(INDIRECT("times"&amp;BH$2),$F363,CG$28)&gt;10,INDEX(INDIRECT(BJ363),$E363,CG$28)&lt;=INDEX(INDIRECT(BJ363),$E363,$F363)),0,(INDEX(INDIRECT(BJ363),$E363,$F363)-INDEX(INDIRECT(BJ363),$E363,CG$28))*(10-INDEX(INDIRECT("times"&amp;BH$2),$F363,CG$28))/10)</f>
        <v>0</v>
      </c>
      <c r="CH363" s="201">
        <v>6</v>
      </c>
      <c r="CJ363" s="18" t="s">
        <v>194</v>
      </c>
      <c r="CK363" s="122">
        <f>CJ341</f>
        <v>3</v>
      </c>
      <c r="CL363" s="122" t="str">
        <f>CJ342</f>
        <v>work3564</v>
      </c>
      <c r="CM363" s="210" t="str">
        <f t="shared" si="1801"/>
        <v>core3_work3564</v>
      </c>
      <c r="CN363" s="122">
        <v>1</v>
      </c>
      <c r="CO363" s="33">
        <v>6</v>
      </c>
      <c r="CP363" s="46">
        <f ca="1">IF(OR(INDEX(INDIRECT("times"&amp;CK$2),$F363,CP$28)&gt;10,INDEX(INDIRECT(CM363),$E363,CP$28)&lt;=INDEX(INDIRECT(CM363),$E363,$F363)),0,(INDEX(INDIRECT(CM363),$E363,$F363)-INDEX(INDIRECT(CM363),$E363,CP$28))*(10-INDEX(INDIRECT("times"&amp;CK$2),$F363,CP$28))/10)</f>
        <v>0</v>
      </c>
      <c r="CQ363" s="47">
        <f ca="1">IF(OR(INDEX(INDIRECT("times"&amp;CK$2),$F363,CQ$28)&gt;10,INDEX(INDIRECT(CM363),$E363,CQ$28)&lt;=INDEX(INDIRECT(CM363),$E363,$F363)),0,(INDEX(INDIRECT(CM363),$E363,$F363)-INDEX(INDIRECT(CM363),$E363,CQ$28))*(10-INDEX(INDIRECT("times"&amp;CK$2),$F363,CQ$28))/10)</f>
        <v>0</v>
      </c>
      <c r="CR363" s="47">
        <f ca="1">IF(OR(INDEX(INDIRECT("times"&amp;CK$2),$F363,CR$28)&gt;10,INDEX(INDIRECT(CM363),$E363,CR$28)&lt;=INDEX(INDIRECT(CM363),$E363,$F363)),0,(INDEX(INDIRECT(CM363),$E363,$F363)-INDEX(INDIRECT(CM363),$E363,CR$28))*(10-INDEX(INDIRECT("times"&amp;CK$2),$F363,CR$28))/10)</f>
        <v>0</v>
      </c>
      <c r="CS363" s="47">
        <f ca="1">IF(OR(INDEX(INDIRECT("times"&amp;CK$2),$F363,CS$28)&gt;10,INDEX(INDIRECT(CM363),$E363,CS$28)&lt;=INDEX(INDIRECT(CM363),$E363,$F363)),0,(INDEX(INDIRECT(CM363),$E363,$F363)-INDEX(INDIRECT(CM363),$E363,CS$28))*(10-INDEX(INDIRECT("times"&amp;CK$2),$F363,CS$28))/10)</f>
        <v>0</v>
      </c>
      <c r="CT363" s="47">
        <f ca="1">IF(OR(INDEX(INDIRECT("times"&amp;CK$2),$F363,CT$28)&gt;10,INDEX(INDIRECT(CM363),$E363,CT$28)&lt;=INDEX(INDIRECT(CM363),$E363,$F363)),0,(INDEX(INDIRECT(CM363),$E363,$F363)-INDEX(INDIRECT(CM363),$E363,CT$28))*(10-INDEX(INDIRECT("times"&amp;CK$2),$F363,CT$28))/10)</f>
        <v>0</v>
      </c>
      <c r="CU363" s="47">
        <f ca="1">IF(OR(INDEX(INDIRECT("times"&amp;CK$2),$F363,CU$28)&gt;10,INDEX(INDIRECT(CM363),$E363,CU$28)&lt;=INDEX(INDIRECT(CM363),$E363,$F363)),0,(INDEX(INDIRECT(CM363),$E363,$F363)-INDEX(INDIRECT(CM363),$E363,CU$28))*(10-INDEX(INDIRECT("times"&amp;CK$2),$F363,CU$28))/10)</f>
        <v>0</v>
      </c>
      <c r="CV363" s="47">
        <f ca="1">IF(OR(INDEX(INDIRECT("times"&amp;CK$2),$F363,CV$28)&gt;10,INDEX(INDIRECT(CM363),$E363,CV$28)&lt;=INDEX(INDIRECT(CM363),$E363,$F363)),0,(INDEX(INDIRECT(CM363),$E363,$F363)-INDEX(INDIRECT(CM363),$E363,CV$28))*(10-INDEX(INDIRECT("times"&amp;CK$2),$F363,CV$28))/10)</f>
        <v>0</v>
      </c>
      <c r="CW363" s="47">
        <f ca="1">IF(OR(INDEX(INDIRECT("times"&amp;CK$2),$F363,CW$28)&gt;10,INDEX(INDIRECT(CM363),$E363,CW$28)&lt;=INDEX(INDIRECT(CM363),$E363,$F363)),0,(INDEX(INDIRECT(CM363),$E363,$F363)-INDEX(INDIRECT(CM363),$E363,CW$28))*(10-INDEX(INDIRECT("times"&amp;CK$2),$F363,CW$28))/10)</f>
        <v>0</v>
      </c>
      <c r="CX363" s="47">
        <f ca="1">IF(OR(INDEX(INDIRECT("times"&amp;CK$2),$F363,CX$28)&gt;10,INDEX(INDIRECT(CM363),$E363,CX$28)&lt;=INDEX(INDIRECT(CM363),$E363,$F363)),0,(INDEX(INDIRECT(CM363),$E363,$F363)-INDEX(INDIRECT(CM363),$E363,CX$28))*(10-INDEX(INDIRECT("times"&amp;CK$2),$F363,CX$28))/10)</f>
        <v>0</v>
      </c>
      <c r="CY363" s="47">
        <f ca="1">IF(OR(INDEX(INDIRECT("times"&amp;CK$2),$F363,CY$28)&gt;10,INDEX(INDIRECT(CM363),$E363,CY$28)&lt;=INDEX(INDIRECT(CM363),$E363,$F363)),0,(INDEX(INDIRECT(CM363),$E363,$F363)-INDEX(INDIRECT(CM363),$E363,CY$28))*(10-INDEX(INDIRECT("times"&amp;CK$2),$F363,CY$28))/10)</f>
        <v>0</v>
      </c>
      <c r="CZ363" s="47">
        <f ca="1">IF(OR(INDEX(INDIRECT("times"&amp;CK$2),$F363,CZ$28)&gt;10,INDEX(INDIRECT(CM363),$E363,CZ$28)&lt;=INDEX(INDIRECT(CM363),$E363,$F363)),0,(INDEX(INDIRECT(CM363),$E363,$F363)-INDEX(INDIRECT(CM363),$E363,CZ$28))*(10-INDEX(INDIRECT("times"&amp;CK$2),$F363,CZ$28))/10)</f>
        <v>0</v>
      </c>
      <c r="DA363" s="47">
        <f ca="1">IF(OR(INDEX(INDIRECT("times"&amp;CK$2),$F363,DA$28)&gt;10,INDEX(INDIRECT(CM363),$E363,DA$28)&lt;=INDEX(INDIRECT(CM363),$E363,$F363)),0,(INDEX(INDIRECT(CM363),$E363,$F363)-INDEX(INDIRECT(CM363),$E363,DA$28))*(10-INDEX(INDIRECT("times"&amp;CK$2),$F363,DA$28))/10)</f>
        <v>0</v>
      </c>
      <c r="DB363" s="47">
        <f ca="1">IF(OR(INDEX(INDIRECT("times"&amp;CK$2),$F363,DB$28)&gt;10,INDEX(INDIRECT(CM363),$E363,DB$28)&lt;=INDEX(INDIRECT(CM363),$E363,$F363)),0,(INDEX(INDIRECT(CM363),$E363,$F363)-INDEX(INDIRECT(CM363),$E363,DB$28))*(10-INDEX(INDIRECT("times"&amp;CK$2),$F363,DB$28))/10)</f>
        <v>0</v>
      </c>
      <c r="DC363" s="47">
        <f ca="1">IF(OR(INDEX(INDIRECT("times"&amp;CK$2),$F363,DC$28)&gt;10,INDEX(INDIRECT(CM363),$E363,DC$28)&lt;=INDEX(INDIRECT(CM363),$E363,$F363)),0,(INDEX(INDIRECT(CM363),$E363,$F363)-INDEX(INDIRECT(CM363),$E363,DC$28))*(10-INDEX(INDIRECT("times"&amp;CK$2),$F363,DC$28))/10)</f>
        <v>0</v>
      </c>
      <c r="DD363" s="47">
        <f ca="1">IF(OR(INDEX(INDIRECT("times"&amp;CK$2),$F363,DD$28)&gt;10,INDEX(INDIRECT(CM363),$E363,DD$28)&lt;=INDEX(INDIRECT(CM363),$E363,$F363)),0,(INDEX(INDIRECT(CM363),$E363,$F363)-INDEX(INDIRECT(CM363),$E363,DD$28))*(10-INDEX(INDIRECT("times"&amp;CK$2),$F363,DD$28))/10)</f>
        <v>0</v>
      </c>
      <c r="DE363" s="47">
        <f ca="1">IF(OR(INDEX(INDIRECT("times"&amp;CK$2),$F363,DE$28)&gt;10,INDEX(INDIRECT(CM363),$E363,DE$28)&lt;=INDEX(INDIRECT(CM363),$E363,$F363)),0,(INDEX(INDIRECT(CM363),$E363,$F363)-INDEX(INDIRECT(CM363),$E363,DE$28))*(10-INDEX(INDIRECT("times"&amp;CK$2),$F363,DE$28))/10)</f>
        <v>0</v>
      </c>
      <c r="DF363" s="47">
        <f ca="1">IF(OR(INDEX(INDIRECT("times"&amp;CK$2),$F363,DF$28)&gt;10,INDEX(INDIRECT(CM363),$E363,DF$28)&lt;=INDEX(INDIRECT(CM363),$E363,$F363)),0,(INDEX(INDIRECT(CM363),$E363,$F363)-INDEX(INDIRECT(CM363),$E363,DF$28))*(10-INDEX(INDIRECT("times"&amp;CK$2),$F363,DF$28))/10)</f>
        <v>0</v>
      </c>
      <c r="DG363" s="47">
        <f ca="1">IF(OR(INDEX(INDIRECT("times"&amp;CK$2),$F363,DG$28)&gt;10,INDEX(INDIRECT(CM363),$E363,DG$28)&lt;=INDEX(INDIRECT(CM363),$E363,$F363)),0,(INDEX(INDIRECT(CM363),$E363,$F363)-INDEX(INDIRECT(CM363),$E363,DG$28))*(10-INDEX(INDIRECT("times"&amp;CK$2),$F363,DG$28))/10)</f>
        <v>0</v>
      </c>
      <c r="DH363" s="47">
        <f ca="1">IF(OR(INDEX(INDIRECT("times"&amp;CK$2),$F363,DH$28)&gt;10,INDEX(INDIRECT(CM363),$E363,DH$28)&lt;=INDEX(INDIRECT(CM363),$E363,$F363)),0,(INDEX(INDIRECT(CM363),$E363,$F363)-INDEX(INDIRECT(CM363),$E363,DH$28))*(10-INDEX(INDIRECT("times"&amp;CK$2),$F363,DH$28))/10)</f>
        <v>0</v>
      </c>
      <c r="DI363" s="47">
        <f ca="1">IF(OR(INDEX(INDIRECT("times"&amp;CK$2),$F363,DI$28)&gt;10,INDEX(INDIRECT(CM363),$E363,DI$28)&lt;=INDEX(INDIRECT(CM363),$E363,$F363)),0,(INDEX(INDIRECT(CM363),$E363,$F363)-INDEX(INDIRECT(CM363),$E363,DI$28))*(10-INDEX(INDIRECT("times"&amp;CK$2),$F363,DI$28))/10)</f>
        <v>0</v>
      </c>
      <c r="DJ363" s="48">
        <f ca="1">IF(OR(INDEX(INDIRECT("times"&amp;CK$2),$F363,DJ$28)&gt;10,INDEX(INDIRECT(CM363),$E363,DJ$28)&lt;=INDEX(INDIRECT(CM363),$E363,$F363)),0,(INDEX(INDIRECT(CM363),$E363,$F363)-INDEX(INDIRECT(CM363),$E363,DJ$28))*(10-INDEX(INDIRECT("times"&amp;CK$2),$F363,DJ$28))/10)</f>
        <v>0</v>
      </c>
      <c r="DK363" s="201">
        <v>6</v>
      </c>
      <c r="DM363" s="18" t="s">
        <v>194</v>
      </c>
      <c r="DN363" s="122">
        <f>DM341</f>
        <v>3</v>
      </c>
      <c r="DO363" s="122" t="str">
        <f>DM342</f>
        <v>shop3564</v>
      </c>
      <c r="DP363" s="210" t="str">
        <f t="shared" si="1802"/>
        <v>core3_shop3564</v>
      </c>
      <c r="DQ363" s="122">
        <v>1</v>
      </c>
      <c r="DR363" s="33">
        <v>6</v>
      </c>
      <c r="DS363" s="46">
        <f ca="1">IF(OR(INDEX(INDIRECT("times"&amp;DN$2),$F363,DS$28)&gt;10,INDEX(INDIRECT(DP363),$E363,DS$28)&lt;=INDEX(INDIRECT(DP363),$E363,$F363)),0,(INDEX(INDIRECT(DP363),$E363,$F363)-INDEX(INDIRECT(DP363),$E363,DS$28))*(10-INDEX(INDIRECT("times"&amp;DN$2),$F363,DS$28))/10)</f>
        <v>0</v>
      </c>
      <c r="DT363" s="47">
        <f ca="1">IF(OR(INDEX(INDIRECT("times"&amp;DN$2),$F363,DT$28)&gt;10,INDEX(INDIRECT(DP363),$E363,DT$28)&lt;=INDEX(INDIRECT(DP363),$E363,$F363)),0,(INDEX(INDIRECT(DP363),$E363,$F363)-INDEX(INDIRECT(DP363),$E363,DT$28))*(10-INDEX(INDIRECT("times"&amp;DN$2),$F363,DT$28))/10)</f>
        <v>0</v>
      </c>
      <c r="DU363" s="47">
        <f ca="1">IF(OR(INDEX(INDIRECT("times"&amp;DN$2),$F363,DU$28)&gt;10,INDEX(INDIRECT(DP363),$E363,DU$28)&lt;=INDEX(INDIRECT(DP363),$E363,$F363)),0,(INDEX(INDIRECT(DP363),$E363,$F363)-INDEX(INDIRECT(DP363),$E363,DU$28))*(10-INDEX(INDIRECT("times"&amp;DN$2),$F363,DU$28))/10)</f>
        <v>0</v>
      </c>
      <c r="DV363" s="47">
        <f ca="1">IF(OR(INDEX(INDIRECT("times"&amp;DN$2),$F363,DV$28)&gt;10,INDEX(INDIRECT(DP363),$E363,DV$28)&lt;=INDEX(INDIRECT(DP363),$E363,$F363)),0,(INDEX(INDIRECT(DP363),$E363,$F363)-INDEX(INDIRECT(DP363),$E363,DV$28))*(10-INDEX(INDIRECT("times"&amp;DN$2),$F363,DV$28))/10)</f>
        <v>0</v>
      </c>
      <c r="DW363" s="47">
        <f ca="1">IF(OR(INDEX(INDIRECT("times"&amp;DN$2),$F363,DW$28)&gt;10,INDEX(INDIRECT(DP363),$E363,DW$28)&lt;=INDEX(INDIRECT(DP363),$E363,$F363)),0,(INDEX(INDIRECT(DP363),$E363,$F363)-INDEX(INDIRECT(DP363),$E363,DW$28))*(10-INDEX(INDIRECT("times"&amp;DN$2),$F363,DW$28))/10)</f>
        <v>0</v>
      </c>
      <c r="DX363" s="47">
        <f ca="1">IF(OR(INDEX(INDIRECT("times"&amp;DN$2),$F363,DX$28)&gt;10,INDEX(INDIRECT(DP363),$E363,DX$28)&lt;=INDEX(INDIRECT(DP363),$E363,$F363)),0,(INDEX(INDIRECT(DP363),$E363,$F363)-INDEX(INDIRECT(DP363),$E363,DX$28))*(10-INDEX(INDIRECT("times"&amp;DN$2),$F363,DX$28))/10)</f>
        <v>0</v>
      </c>
      <c r="DY363" s="47">
        <f ca="1">IF(OR(INDEX(INDIRECT("times"&amp;DN$2),$F363,DY$28)&gt;10,INDEX(INDIRECT(DP363),$E363,DY$28)&lt;=INDEX(INDIRECT(DP363),$E363,$F363)),0,(INDEX(INDIRECT(DP363),$E363,$F363)-INDEX(INDIRECT(DP363),$E363,DY$28))*(10-INDEX(INDIRECT("times"&amp;DN$2),$F363,DY$28))/10)</f>
        <v>0</v>
      </c>
      <c r="DZ363" s="47">
        <f ca="1">IF(OR(INDEX(INDIRECT("times"&amp;DN$2),$F363,DZ$28)&gt;10,INDEX(INDIRECT(DP363),$E363,DZ$28)&lt;=INDEX(INDIRECT(DP363),$E363,$F363)),0,(INDEX(INDIRECT(DP363),$E363,$F363)-INDEX(INDIRECT(DP363),$E363,DZ$28))*(10-INDEX(INDIRECT("times"&amp;DN$2),$F363,DZ$28))/10)</f>
        <v>0</v>
      </c>
      <c r="EA363" s="47">
        <f ca="1">IF(OR(INDEX(INDIRECT("times"&amp;DN$2),$F363,EA$28)&gt;10,INDEX(INDIRECT(DP363),$E363,EA$28)&lt;=INDEX(INDIRECT(DP363),$E363,$F363)),0,(INDEX(INDIRECT(DP363),$E363,$F363)-INDEX(INDIRECT(DP363),$E363,EA$28))*(10-INDEX(INDIRECT("times"&amp;DN$2),$F363,EA$28))/10)</f>
        <v>0</v>
      </c>
      <c r="EB363" s="47">
        <f ca="1">IF(OR(INDEX(INDIRECT("times"&amp;DN$2),$F363,EB$28)&gt;10,INDEX(INDIRECT(DP363),$E363,EB$28)&lt;=INDEX(INDIRECT(DP363),$E363,$F363)),0,(INDEX(INDIRECT(DP363),$E363,$F363)-INDEX(INDIRECT(DP363),$E363,EB$28))*(10-INDEX(INDIRECT("times"&amp;DN$2),$F363,EB$28))/10)</f>
        <v>0</v>
      </c>
      <c r="EC363" s="47">
        <f ca="1">IF(OR(INDEX(INDIRECT("times"&amp;DN$2),$F363,EC$28)&gt;10,INDEX(INDIRECT(DP363),$E363,EC$28)&lt;=INDEX(INDIRECT(DP363),$E363,$F363)),0,(INDEX(INDIRECT(DP363),$E363,$F363)-INDEX(INDIRECT(DP363),$E363,EC$28))*(10-INDEX(INDIRECT("times"&amp;DN$2),$F363,EC$28))/10)</f>
        <v>0</v>
      </c>
      <c r="ED363" s="47">
        <f ca="1">IF(OR(INDEX(INDIRECT("times"&amp;DN$2),$F363,ED$28)&gt;10,INDEX(INDIRECT(DP363),$E363,ED$28)&lt;=INDEX(INDIRECT(DP363),$E363,$F363)),0,(INDEX(INDIRECT(DP363),$E363,$F363)-INDEX(INDIRECT(DP363),$E363,ED$28))*(10-INDEX(INDIRECT("times"&amp;DN$2),$F363,ED$28))/10)</f>
        <v>0</v>
      </c>
      <c r="EE363" s="47">
        <f ca="1">IF(OR(INDEX(INDIRECT("times"&amp;DN$2),$F363,EE$28)&gt;10,INDEX(INDIRECT(DP363),$E363,EE$28)&lt;=INDEX(INDIRECT(DP363),$E363,$F363)),0,(INDEX(INDIRECT(DP363),$E363,$F363)-INDEX(INDIRECT(DP363),$E363,EE$28))*(10-INDEX(INDIRECT("times"&amp;DN$2),$F363,EE$28))/10)</f>
        <v>0</v>
      </c>
      <c r="EF363" s="47">
        <f ca="1">IF(OR(INDEX(INDIRECT("times"&amp;DN$2),$F363,EF$28)&gt;10,INDEX(INDIRECT(DP363),$E363,EF$28)&lt;=INDEX(INDIRECT(DP363),$E363,$F363)),0,(INDEX(INDIRECT(DP363),$E363,$F363)-INDEX(INDIRECT(DP363),$E363,EF$28))*(10-INDEX(INDIRECT("times"&amp;DN$2),$F363,EF$28))/10)</f>
        <v>0</v>
      </c>
      <c r="EG363" s="47">
        <f ca="1">IF(OR(INDEX(INDIRECT("times"&amp;DN$2),$F363,EG$28)&gt;10,INDEX(INDIRECT(DP363),$E363,EG$28)&lt;=INDEX(INDIRECT(DP363),$E363,$F363)),0,(INDEX(INDIRECT(DP363),$E363,$F363)-INDEX(INDIRECT(DP363),$E363,EG$28))*(10-INDEX(INDIRECT("times"&amp;DN$2),$F363,EG$28))/10)</f>
        <v>0</v>
      </c>
      <c r="EH363" s="47">
        <f ca="1">IF(OR(INDEX(INDIRECT("times"&amp;DN$2),$F363,EH$28)&gt;10,INDEX(INDIRECT(DP363),$E363,EH$28)&lt;=INDEX(INDIRECT(DP363),$E363,$F363)),0,(INDEX(INDIRECT(DP363),$E363,$F363)-INDEX(INDIRECT(DP363),$E363,EH$28))*(10-INDEX(INDIRECT("times"&amp;DN$2),$F363,EH$28))/10)</f>
        <v>0</v>
      </c>
      <c r="EI363" s="47">
        <f ca="1">IF(OR(INDEX(INDIRECT("times"&amp;DN$2),$F363,EI$28)&gt;10,INDEX(INDIRECT(DP363),$E363,EI$28)&lt;=INDEX(INDIRECT(DP363),$E363,$F363)),0,(INDEX(INDIRECT(DP363),$E363,$F363)-INDEX(INDIRECT(DP363),$E363,EI$28))*(10-INDEX(INDIRECT("times"&amp;DN$2),$F363,EI$28))/10)</f>
        <v>0</v>
      </c>
      <c r="EJ363" s="47">
        <f ca="1">IF(OR(INDEX(INDIRECT("times"&amp;DN$2),$F363,EJ$28)&gt;10,INDEX(INDIRECT(DP363),$E363,EJ$28)&lt;=INDEX(INDIRECT(DP363),$E363,$F363)),0,(INDEX(INDIRECT(DP363),$E363,$F363)-INDEX(INDIRECT(DP363),$E363,EJ$28))*(10-INDEX(INDIRECT("times"&amp;DN$2),$F363,EJ$28))/10)</f>
        <v>0</v>
      </c>
      <c r="EK363" s="47">
        <f ca="1">IF(OR(INDEX(INDIRECT("times"&amp;DN$2),$F363,EK$28)&gt;10,INDEX(INDIRECT(DP363),$E363,EK$28)&lt;=INDEX(INDIRECT(DP363),$E363,$F363)),0,(INDEX(INDIRECT(DP363),$E363,$F363)-INDEX(INDIRECT(DP363),$E363,EK$28))*(10-INDEX(INDIRECT("times"&amp;DN$2),$F363,EK$28))/10)</f>
        <v>0</v>
      </c>
      <c r="EL363" s="47">
        <f ca="1">IF(OR(INDEX(INDIRECT("times"&amp;DN$2),$F363,EL$28)&gt;10,INDEX(INDIRECT(DP363),$E363,EL$28)&lt;=INDEX(INDIRECT(DP363),$E363,$F363)),0,(INDEX(INDIRECT(DP363),$E363,$F363)-INDEX(INDIRECT(DP363),$E363,EL$28))*(10-INDEX(INDIRECT("times"&amp;DN$2),$F363,EL$28))/10)</f>
        <v>0</v>
      </c>
      <c r="EM363" s="48">
        <f ca="1">IF(OR(INDEX(INDIRECT("times"&amp;DN$2),$F363,EM$28)&gt;10,INDEX(INDIRECT(DP363),$E363,EM$28)&lt;=INDEX(INDIRECT(DP363),$E363,$F363)),0,(INDEX(INDIRECT(DP363),$E363,$F363)-INDEX(INDIRECT(DP363),$E363,EM$28))*(10-INDEX(INDIRECT("times"&amp;DN$2),$F363,EM$28))/10)</f>
        <v>0</v>
      </c>
      <c r="EN363" s="201">
        <v>6</v>
      </c>
      <c r="EP363" s="18" t="s">
        <v>194</v>
      </c>
      <c r="EQ363" s="122">
        <f>EP341</f>
        <v>3</v>
      </c>
      <c r="ER363" s="122" t="str">
        <f>EP342</f>
        <v>lei3564</v>
      </c>
      <c r="ES363" s="210" t="str">
        <f t="shared" si="1803"/>
        <v>core3_lei3564</v>
      </c>
      <c r="ET363" s="122">
        <v>1</v>
      </c>
      <c r="EU363" s="33">
        <v>6</v>
      </c>
      <c r="EV363" s="46">
        <f ca="1">IF(OR(INDEX(INDIRECT("times"&amp;EQ$2),$F363,EV$28)&gt;10,INDEX(INDIRECT(ES363),$E363,EV$28)&lt;=INDEX(INDIRECT(ES363),$E363,$F363)),0,(INDEX(INDIRECT(ES363),$E363,$F363)-INDEX(INDIRECT(ES363),$E363,EV$28))*(10-INDEX(INDIRECT("times"&amp;EQ$2),$F363,EV$28))/10)</f>
        <v>0</v>
      </c>
      <c r="EW363" s="47">
        <f ca="1">IF(OR(INDEX(INDIRECT("times"&amp;EQ$2),$F363,EW$28)&gt;10,INDEX(INDIRECT(ES363),$E363,EW$28)&lt;=INDEX(INDIRECT(ES363),$E363,$F363)),0,(INDEX(INDIRECT(ES363),$E363,$F363)-INDEX(INDIRECT(ES363),$E363,EW$28))*(10-INDEX(INDIRECT("times"&amp;EQ$2),$F363,EW$28))/10)</f>
        <v>0</v>
      </c>
      <c r="EX363" s="47">
        <f ca="1">IF(OR(INDEX(INDIRECT("times"&amp;EQ$2),$F363,EX$28)&gt;10,INDEX(INDIRECT(ES363),$E363,EX$28)&lt;=INDEX(INDIRECT(ES363),$E363,$F363)),0,(INDEX(INDIRECT(ES363),$E363,$F363)-INDEX(INDIRECT(ES363),$E363,EX$28))*(10-INDEX(INDIRECT("times"&amp;EQ$2),$F363,EX$28))/10)</f>
        <v>0</v>
      </c>
      <c r="EY363" s="47">
        <f ca="1">IF(OR(INDEX(INDIRECT("times"&amp;EQ$2),$F363,EY$28)&gt;10,INDEX(INDIRECT(ES363),$E363,EY$28)&lt;=INDEX(INDIRECT(ES363),$E363,$F363)),0,(INDEX(INDIRECT(ES363),$E363,$F363)-INDEX(INDIRECT(ES363),$E363,EY$28))*(10-INDEX(INDIRECT("times"&amp;EQ$2),$F363,EY$28))/10)</f>
        <v>0</v>
      </c>
      <c r="EZ363" s="47">
        <f ca="1">IF(OR(INDEX(INDIRECT("times"&amp;EQ$2),$F363,EZ$28)&gt;10,INDEX(INDIRECT(ES363),$E363,EZ$28)&lt;=INDEX(INDIRECT(ES363),$E363,$F363)),0,(INDEX(INDIRECT(ES363),$E363,$F363)-INDEX(INDIRECT(ES363),$E363,EZ$28))*(10-INDEX(INDIRECT("times"&amp;EQ$2),$F363,EZ$28))/10)</f>
        <v>0</v>
      </c>
      <c r="FA363" s="47">
        <f ca="1">IF(OR(INDEX(INDIRECT("times"&amp;EQ$2),$F363,FA$28)&gt;10,INDEX(INDIRECT(ES363),$E363,FA$28)&lt;=INDEX(INDIRECT(ES363),$E363,$F363)),0,(INDEX(INDIRECT(ES363),$E363,$F363)-INDEX(INDIRECT(ES363),$E363,FA$28))*(10-INDEX(INDIRECT("times"&amp;EQ$2),$F363,FA$28))/10)</f>
        <v>0</v>
      </c>
      <c r="FB363" s="47">
        <f ca="1">IF(OR(INDEX(INDIRECT("times"&amp;EQ$2),$F363,FB$28)&gt;10,INDEX(INDIRECT(ES363),$E363,FB$28)&lt;=INDEX(INDIRECT(ES363),$E363,$F363)),0,(INDEX(INDIRECT(ES363),$E363,$F363)-INDEX(INDIRECT(ES363),$E363,FB$28))*(10-INDEX(INDIRECT("times"&amp;EQ$2),$F363,FB$28))/10)</f>
        <v>0</v>
      </c>
      <c r="FC363" s="47">
        <f ca="1">IF(OR(INDEX(INDIRECT("times"&amp;EQ$2),$F363,FC$28)&gt;10,INDEX(INDIRECT(ES363),$E363,FC$28)&lt;=INDEX(INDIRECT(ES363),$E363,$F363)),0,(INDEX(INDIRECT(ES363),$E363,$F363)-INDEX(INDIRECT(ES363),$E363,FC$28))*(10-INDEX(INDIRECT("times"&amp;EQ$2),$F363,FC$28))/10)</f>
        <v>0</v>
      </c>
      <c r="FD363" s="47">
        <f ca="1">IF(OR(INDEX(INDIRECT("times"&amp;EQ$2),$F363,FD$28)&gt;10,INDEX(INDIRECT(ES363),$E363,FD$28)&lt;=INDEX(INDIRECT(ES363),$E363,$F363)),0,(INDEX(INDIRECT(ES363),$E363,$F363)-INDEX(INDIRECT(ES363),$E363,FD$28))*(10-INDEX(INDIRECT("times"&amp;EQ$2),$F363,FD$28))/10)</f>
        <v>0</v>
      </c>
      <c r="FE363" s="47">
        <f ca="1">IF(OR(INDEX(INDIRECT("times"&amp;EQ$2),$F363,FE$28)&gt;10,INDEX(INDIRECT(ES363),$E363,FE$28)&lt;=INDEX(INDIRECT(ES363),$E363,$F363)),0,(INDEX(INDIRECT(ES363),$E363,$F363)-INDEX(INDIRECT(ES363),$E363,FE$28))*(10-INDEX(INDIRECT("times"&amp;EQ$2),$F363,FE$28))/10)</f>
        <v>0</v>
      </c>
      <c r="FF363" s="47">
        <f ca="1">IF(OR(INDEX(INDIRECT("times"&amp;EQ$2),$F363,FF$28)&gt;10,INDEX(INDIRECT(ES363),$E363,FF$28)&lt;=INDEX(INDIRECT(ES363),$E363,$F363)),0,(INDEX(INDIRECT(ES363),$E363,$F363)-INDEX(INDIRECT(ES363),$E363,FF$28))*(10-INDEX(INDIRECT("times"&amp;EQ$2),$F363,FF$28))/10)</f>
        <v>0</v>
      </c>
      <c r="FG363" s="47">
        <f ca="1">IF(OR(INDEX(INDIRECT("times"&amp;EQ$2),$F363,FG$28)&gt;10,INDEX(INDIRECT(ES363),$E363,FG$28)&lt;=INDEX(INDIRECT(ES363),$E363,$F363)),0,(INDEX(INDIRECT(ES363),$E363,$F363)-INDEX(INDIRECT(ES363),$E363,FG$28))*(10-INDEX(INDIRECT("times"&amp;EQ$2),$F363,FG$28))/10)</f>
        <v>0</v>
      </c>
      <c r="FH363" s="47">
        <f ca="1">IF(OR(INDEX(INDIRECT("times"&amp;EQ$2),$F363,FH$28)&gt;10,INDEX(INDIRECT(ES363),$E363,FH$28)&lt;=INDEX(INDIRECT(ES363),$E363,$F363)),0,(INDEX(INDIRECT(ES363),$E363,$F363)-INDEX(INDIRECT(ES363),$E363,FH$28))*(10-INDEX(INDIRECT("times"&amp;EQ$2),$F363,FH$28))/10)</f>
        <v>0</v>
      </c>
      <c r="FI363" s="47">
        <f ca="1">IF(OR(INDEX(INDIRECT("times"&amp;EQ$2),$F363,FI$28)&gt;10,INDEX(INDIRECT(ES363),$E363,FI$28)&lt;=INDEX(INDIRECT(ES363),$E363,$F363)),0,(INDEX(INDIRECT(ES363),$E363,$F363)-INDEX(INDIRECT(ES363),$E363,FI$28))*(10-INDEX(INDIRECT("times"&amp;EQ$2),$F363,FI$28))/10)</f>
        <v>0</v>
      </c>
      <c r="FJ363" s="47">
        <f ca="1">IF(OR(INDEX(INDIRECT("times"&amp;EQ$2),$F363,FJ$28)&gt;10,INDEX(INDIRECT(ES363),$E363,FJ$28)&lt;=INDEX(INDIRECT(ES363),$E363,$F363)),0,(INDEX(INDIRECT(ES363),$E363,$F363)-INDEX(INDIRECT(ES363),$E363,FJ$28))*(10-INDEX(INDIRECT("times"&amp;EQ$2),$F363,FJ$28))/10)</f>
        <v>0</v>
      </c>
      <c r="FK363" s="47">
        <f ca="1">IF(OR(INDEX(INDIRECT("times"&amp;EQ$2),$F363,FK$28)&gt;10,INDEX(INDIRECT(ES363),$E363,FK$28)&lt;=INDEX(INDIRECT(ES363),$E363,$F363)),0,(INDEX(INDIRECT(ES363),$E363,$F363)-INDEX(INDIRECT(ES363),$E363,FK$28))*(10-INDEX(INDIRECT("times"&amp;EQ$2),$F363,FK$28))/10)</f>
        <v>0</v>
      </c>
      <c r="FL363" s="47">
        <f ca="1">IF(OR(INDEX(INDIRECT("times"&amp;EQ$2),$F363,FL$28)&gt;10,INDEX(INDIRECT(ES363),$E363,FL$28)&lt;=INDEX(INDIRECT(ES363),$E363,$F363)),0,(INDEX(INDIRECT(ES363),$E363,$F363)-INDEX(INDIRECT(ES363),$E363,FL$28))*(10-INDEX(INDIRECT("times"&amp;EQ$2),$F363,FL$28))/10)</f>
        <v>0</v>
      </c>
      <c r="FM363" s="47">
        <f ca="1">IF(OR(INDEX(INDIRECT("times"&amp;EQ$2),$F363,FM$28)&gt;10,INDEX(INDIRECT(ES363),$E363,FM$28)&lt;=INDEX(INDIRECT(ES363),$E363,$F363)),0,(INDEX(INDIRECT(ES363),$E363,$F363)-INDEX(INDIRECT(ES363),$E363,FM$28))*(10-INDEX(INDIRECT("times"&amp;EQ$2),$F363,FM$28))/10)</f>
        <v>0</v>
      </c>
      <c r="FN363" s="47">
        <f ca="1">IF(OR(INDEX(INDIRECT("times"&amp;EQ$2),$F363,FN$28)&gt;10,INDEX(INDIRECT(ES363),$E363,FN$28)&lt;=INDEX(INDIRECT(ES363),$E363,$F363)),0,(INDEX(INDIRECT(ES363),$E363,$F363)-INDEX(INDIRECT(ES363),$E363,FN$28))*(10-INDEX(INDIRECT("times"&amp;EQ$2),$F363,FN$28))/10)</f>
        <v>0</v>
      </c>
      <c r="FO363" s="47">
        <f ca="1">IF(OR(INDEX(INDIRECT("times"&amp;EQ$2),$F363,FO$28)&gt;10,INDEX(INDIRECT(ES363),$E363,FO$28)&lt;=INDEX(INDIRECT(ES363),$E363,$F363)),0,(INDEX(INDIRECT(ES363),$E363,$F363)-INDEX(INDIRECT(ES363),$E363,FO$28))*(10-INDEX(INDIRECT("times"&amp;EQ$2),$F363,FO$28))/10)</f>
        <v>0</v>
      </c>
      <c r="FP363" s="48">
        <f ca="1">IF(OR(INDEX(INDIRECT("times"&amp;EQ$2),$F363,FP$28)&gt;10,INDEX(INDIRECT(ES363),$E363,FP$28)&lt;=INDEX(INDIRECT(ES363),$E363,$F363)),0,(INDEX(INDIRECT(ES363),$E363,$F363)-INDEX(INDIRECT(ES363),$E363,FP$28))*(10-INDEX(INDIRECT("times"&amp;EQ$2),$F363,FP$28))/10)</f>
        <v>0</v>
      </c>
      <c r="FQ363" s="201">
        <v>6</v>
      </c>
      <c r="FS363" s="18" t="s">
        <v>194</v>
      </c>
      <c r="FT363" s="122">
        <f>FS341</f>
        <v>3</v>
      </c>
      <c r="FU363" s="122" t="str">
        <f>FS342</f>
        <v>shop65</v>
      </c>
      <c r="FV363" s="210" t="str">
        <f t="shared" si="1804"/>
        <v>core3_shop65</v>
      </c>
      <c r="FW363" s="122">
        <v>1</v>
      </c>
      <c r="FX363" s="33">
        <v>6</v>
      </c>
      <c r="FY363" s="46">
        <f ca="1">IF(OR(INDEX(INDIRECT("times"&amp;FT$2),$F363,FY$28)&gt;10,INDEX(INDIRECT(FV363),$E363,FY$28)&lt;=INDEX(INDIRECT(FV363),$E363,$F363)),0,(INDEX(INDIRECT(FV363),$E363,$F363)-INDEX(INDIRECT(FV363),$E363,FY$28))*(10-INDEX(INDIRECT("times"&amp;FT$2),$F363,FY$28))/10)</f>
        <v>0</v>
      </c>
      <c r="FZ363" s="47">
        <f ca="1">IF(OR(INDEX(INDIRECT("times"&amp;FT$2),$F363,FZ$28)&gt;10,INDEX(INDIRECT(FV363),$E363,FZ$28)&lt;=INDEX(INDIRECT(FV363),$E363,$F363)),0,(INDEX(INDIRECT(FV363),$E363,$F363)-INDEX(INDIRECT(FV363),$E363,FZ$28))*(10-INDEX(INDIRECT("times"&amp;FT$2),$F363,FZ$28))/10)</f>
        <v>0</v>
      </c>
      <c r="GA363" s="47">
        <f ca="1">IF(OR(INDEX(INDIRECT("times"&amp;FT$2),$F363,GA$28)&gt;10,INDEX(INDIRECT(FV363),$E363,GA$28)&lt;=INDEX(INDIRECT(FV363),$E363,$F363)),0,(INDEX(INDIRECT(FV363),$E363,$F363)-INDEX(INDIRECT(FV363),$E363,GA$28))*(10-INDEX(INDIRECT("times"&amp;FT$2),$F363,GA$28))/10)</f>
        <v>0</v>
      </c>
      <c r="GB363" s="47">
        <f ca="1">IF(OR(INDEX(INDIRECT("times"&amp;FT$2),$F363,GB$28)&gt;10,INDEX(INDIRECT(FV363),$E363,GB$28)&lt;=INDEX(INDIRECT(FV363),$E363,$F363)),0,(INDEX(INDIRECT(FV363),$E363,$F363)-INDEX(INDIRECT(FV363),$E363,GB$28))*(10-INDEX(INDIRECT("times"&amp;FT$2),$F363,GB$28))/10)</f>
        <v>0</v>
      </c>
      <c r="GC363" s="47">
        <f ca="1">IF(OR(INDEX(INDIRECT("times"&amp;FT$2),$F363,GC$28)&gt;10,INDEX(INDIRECT(FV363),$E363,GC$28)&lt;=INDEX(INDIRECT(FV363),$E363,$F363)),0,(INDEX(INDIRECT(FV363),$E363,$F363)-INDEX(INDIRECT(FV363),$E363,GC$28))*(10-INDEX(INDIRECT("times"&amp;FT$2),$F363,GC$28))/10)</f>
        <v>0</v>
      </c>
      <c r="GD363" s="47">
        <f ca="1">IF(OR(INDEX(INDIRECT("times"&amp;FT$2),$F363,GD$28)&gt;10,INDEX(INDIRECT(FV363),$E363,GD$28)&lt;=INDEX(INDIRECT(FV363),$E363,$F363)),0,(INDEX(INDIRECT(FV363),$E363,$F363)-INDEX(INDIRECT(FV363),$E363,GD$28))*(10-INDEX(INDIRECT("times"&amp;FT$2),$F363,GD$28))/10)</f>
        <v>0</v>
      </c>
      <c r="GE363" s="47">
        <f ca="1">IF(OR(INDEX(INDIRECT("times"&amp;FT$2),$F363,GE$28)&gt;10,INDEX(INDIRECT(FV363),$E363,GE$28)&lt;=INDEX(INDIRECT(FV363),$E363,$F363)),0,(INDEX(INDIRECT(FV363),$E363,$F363)-INDEX(INDIRECT(FV363),$E363,GE$28))*(10-INDEX(INDIRECT("times"&amp;FT$2),$F363,GE$28))/10)</f>
        <v>0</v>
      </c>
      <c r="GF363" s="47">
        <f ca="1">IF(OR(INDEX(INDIRECT("times"&amp;FT$2),$F363,GF$28)&gt;10,INDEX(INDIRECT(FV363),$E363,GF$28)&lt;=INDEX(INDIRECT(FV363),$E363,$F363)),0,(INDEX(INDIRECT(FV363),$E363,$F363)-INDEX(INDIRECT(FV363),$E363,GF$28))*(10-INDEX(INDIRECT("times"&amp;FT$2),$F363,GF$28))/10)</f>
        <v>0</v>
      </c>
      <c r="GG363" s="47">
        <f ca="1">IF(OR(INDEX(INDIRECT("times"&amp;FT$2),$F363,GG$28)&gt;10,INDEX(INDIRECT(FV363),$E363,GG$28)&lt;=INDEX(INDIRECT(FV363),$E363,$F363)),0,(INDEX(INDIRECT(FV363),$E363,$F363)-INDEX(INDIRECT(FV363),$E363,GG$28))*(10-INDEX(INDIRECT("times"&amp;FT$2),$F363,GG$28))/10)</f>
        <v>0</v>
      </c>
      <c r="GH363" s="47">
        <f ca="1">IF(OR(INDEX(INDIRECT("times"&amp;FT$2),$F363,GH$28)&gt;10,INDEX(INDIRECT(FV363),$E363,GH$28)&lt;=INDEX(INDIRECT(FV363),$E363,$F363)),0,(INDEX(INDIRECT(FV363),$E363,$F363)-INDEX(INDIRECT(FV363),$E363,GH$28))*(10-INDEX(INDIRECT("times"&amp;FT$2),$F363,GH$28))/10)</f>
        <v>0</v>
      </c>
      <c r="GI363" s="47">
        <f ca="1">IF(OR(INDEX(INDIRECT("times"&amp;FT$2),$F363,GI$28)&gt;10,INDEX(INDIRECT(FV363),$E363,GI$28)&lt;=INDEX(INDIRECT(FV363),$E363,$F363)),0,(INDEX(INDIRECT(FV363),$E363,$F363)-INDEX(INDIRECT(FV363),$E363,GI$28))*(10-INDEX(INDIRECT("times"&amp;FT$2),$F363,GI$28))/10)</f>
        <v>0</v>
      </c>
      <c r="GJ363" s="47">
        <f ca="1">IF(OR(INDEX(INDIRECT("times"&amp;FT$2),$F363,GJ$28)&gt;10,INDEX(INDIRECT(FV363),$E363,GJ$28)&lt;=INDEX(INDIRECT(FV363),$E363,$F363)),0,(INDEX(INDIRECT(FV363),$E363,$F363)-INDEX(INDIRECT(FV363),$E363,GJ$28))*(10-INDEX(INDIRECT("times"&amp;FT$2),$F363,GJ$28))/10)</f>
        <v>0</v>
      </c>
      <c r="GK363" s="47">
        <f ca="1">IF(OR(INDEX(INDIRECT("times"&amp;FT$2),$F363,GK$28)&gt;10,INDEX(INDIRECT(FV363),$E363,GK$28)&lt;=INDEX(INDIRECT(FV363),$E363,$F363)),0,(INDEX(INDIRECT(FV363),$E363,$F363)-INDEX(INDIRECT(FV363),$E363,GK$28))*(10-INDEX(INDIRECT("times"&amp;FT$2),$F363,GK$28))/10)</f>
        <v>0</v>
      </c>
      <c r="GL363" s="47">
        <f ca="1">IF(OR(INDEX(INDIRECT("times"&amp;FT$2),$F363,GL$28)&gt;10,INDEX(INDIRECT(FV363),$E363,GL$28)&lt;=INDEX(INDIRECT(FV363),$E363,$F363)),0,(INDEX(INDIRECT(FV363),$E363,$F363)-INDEX(INDIRECT(FV363),$E363,GL$28))*(10-INDEX(INDIRECT("times"&amp;FT$2),$F363,GL$28))/10)</f>
        <v>0</v>
      </c>
      <c r="GM363" s="47">
        <f ca="1">IF(OR(INDEX(INDIRECT("times"&amp;FT$2),$F363,GM$28)&gt;10,INDEX(INDIRECT(FV363),$E363,GM$28)&lt;=INDEX(INDIRECT(FV363),$E363,$F363)),0,(INDEX(INDIRECT(FV363),$E363,$F363)-INDEX(INDIRECT(FV363),$E363,GM$28))*(10-INDEX(INDIRECT("times"&amp;FT$2),$F363,GM$28))/10)</f>
        <v>0</v>
      </c>
      <c r="GN363" s="47">
        <f ca="1">IF(OR(INDEX(INDIRECT("times"&amp;FT$2),$F363,GN$28)&gt;10,INDEX(INDIRECT(FV363),$E363,GN$28)&lt;=INDEX(INDIRECT(FV363),$E363,$F363)),0,(INDEX(INDIRECT(FV363),$E363,$F363)-INDEX(INDIRECT(FV363),$E363,GN$28))*(10-INDEX(INDIRECT("times"&amp;FT$2),$F363,GN$28))/10)</f>
        <v>0</v>
      </c>
      <c r="GO363" s="47">
        <f ca="1">IF(OR(INDEX(INDIRECT("times"&amp;FT$2),$F363,GO$28)&gt;10,INDEX(INDIRECT(FV363),$E363,GO$28)&lt;=INDEX(INDIRECT(FV363),$E363,$F363)),0,(INDEX(INDIRECT(FV363),$E363,$F363)-INDEX(INDIRECT(FV363),$E363,GO$28))*(10-INDEX(INDIRECT("times"&amp;FT$2),$F363,GO$28))/10)</f>
        <v>0</v>
      </c>
      <c r="GP363" s="47">
        <f ca="1">IF(OR(INDEX(INDIRECT("times"&amp;FT$2),$F363,GP$28)&gt;10,INDEX(INDIRECT(FV363),$E363,GP$28)&lt;=INDEX(INDIRECT(FV363),$E363,$F363)),0,(INDEX(INDIRECT(FV363),$E363,$F363)-INDEX(INDIRECT(FV363),$E363,GP$28))*(10-INDEX(INDIRECT("times"&amp;FT$2),$F363,GP$28))/10)</f>
        <v>0</v>
      </c>
      <c r="GQ363" s="47">
        <f ca="1">IF(OR(INDEX(INDIRECT("times"&amp;FT$2),$F363,GQ$28)&gt;10,INDEX(INDIRECT(FV363),$E363,GQ$28)&lt;=INDEX(INDIRECT(FV363),$E363,$F363)),0,(INDEX(INDIRECT(FV363),$E363,$F363)-INDEX(INDIRECT(FV363),$E363,GQ$28))*(10-INDEX(INDIRECT("times"&amp;FT$2),$F363,GQ$28))/10)</f>
        <v>0</v>
      </c>
      <c r="GR363" s="47">
        <f ca="1">IF(OR(INDEX(INDIRECT("times"&amp;FT$2),$F363,GR$28)&gt;10,INDEX(INDIRECT(FV363),$E363,GR$28)&lt;=INDEX(INDIRECT(FV363),$E363,$F363)),0,(INDEX(INDIRECT(FV363),$E363,$F363)-INDEX(INDIRECT(FV363),$E363,GR$28))*(10-INDEX(INDIRECT("times"&amp;FT$2),$F363,GR$28))/10)</f>
        <v>0</v>
      </c>
      <c r="GS363" s="48">
        <f ca="1">IF(OR(INDEX(INDIRECT("times"&amp;FT$2),$F363,GS$28)&gt;10,INDEX(INDIRECT(FV363),$E363,GS$28)&lt;=INDEX(INDIRECT(FV363),$E363,$F363)),0,(INDEX(INDIRECT(FV363),$E363,$F363)-INDEX(INDIRECT(FV363),$E363,GS$28))*(10-INDEX(INDIRECT("times"&amp;FT$2),$F363,GS$28))/10)</f>
        <v>0</v>
      </c>
      <c r="GT363" s="201">
        <v>6</v>
      </c>
      <c r="GV363" s="18" t="s">
        <v>194</v>
      </c>
      <c r="GW363" s="122">
        <f>GV341</f>
        <v>3</v>
      </c>
      <c r="GX363" s="122" t="str">
        <f>GV342</f>
        <v>lei65</v>
      </c>
      <c r="GY363" s="210" t="str">
        <f t="shared" si="1805"/>
        <v>core3_lei65</v>
      </c>
      <c r="GZ363" s="122">
        <v>1</v>
      </c>
      <c r="HA363" s="33">
        <v>6</v>
      </c>
      <c r="HB363" s="46">
        <f ca="1">IF(OR(INDEX(INDIRECT("times"&amp;GW$2),$F363,HB$28)&gt;10,INDEX(INDIRECT(GY363),$E363,HB$28)&lt;=INDEX(INDIRECT(GY363),$E363,$F363)),0,(INDEX(INDIRECT(GY363),$E363,$F363)-INDEX(INDIRECT(GY363),$E363,HB$28))*(10-INDEX(INDIRECT("times"&amp;GW$2),$F363,HB$28))/10)</f>
        <v>0</v>
      </c>
      <c r="HC363" s="47">
        <f ca="1">IF(OR(INDEX(INDIRECT("times"&amp;GW$2),$F363,HC$28)&gt;10,INDEX(INDIRECT(GY363),$E363,HC$28)&lt;=INDEX(INDIRECT(GY363),$E363,$F363)),0,(INDEX(INDIRECT(GY363),$E363,$F363)-INDEX(INDIRECT(GY363),$E363,HC$28))*(10-INDEX(INDIRECT("times"&amp;GW$2),$F363,HC$28))/10)</f>
        <v>0</v>
      </c>
      <c r="HD363" s="47">
        <f ca="1">IF(OR(INDEX(INDIRECT("times"&amp;GW$2),$F363,HD$28)&gt;10,INDEX(INDIRECT(GY363),$E363,HD$28)&lt;=INDEX(INDIRECT(GY363),$E363,$F363)),0,(INDEX(INDIRECT(GY363),$E363,$F363)-INDEX(INDIRECT(GY363),$E363,HD$28))*(10-INDEX(INDIRECT("times"&amp;GW$2),$F363,HD$28))/10)</f>
        <v>0</v>
      </c>
      <c r="HE363" s="47">
        <f ca="1">IF(OR(INDEX(INDIRECT("times"&amp;GW$2),$F363,HE$28)&gt;10,INDEX(INDIRECT(GY363),$E363,HE$28)&lt;=INDEX(INDIRECT(GY363),$E363,$F363)),0,(INDEX(INDIRECT(GY363),$E363,$F363)-INDEX(INDIRECT(GY363),$E363,HE$28))*(10-INDEX(INDIRECT("times"&amp;GW$2),$F363,HE$28))/10)</f>
        <v>0</v>
      </c>
      <c r="HF363" s="47">
        <f ca="1">IF(OR(INDEX(INDIRECT("times"&amp;GW$2),$F363,HF$28)&gt;10,INDEX(INDIRECT(GY363),$E363,HF$28)&lt;=INDEX(INDIRECT(GY363),$E363,$F363)),0,(INDEX(INDIRECT(GY363),$E363,$F363)-INDEX(INDIRECT(GY363),$E363,HF$28))*(10-INDEX(INDIRECT("times"&amp;GW$2),$F363,HF$28))/10)</f>
        <v>0</v>
      </c>
      <c r="HG363" s="47">
        <f ca="1">IF(OR(INDEX(INDIRECT("times"&amp;GW$2),$F363,HG$28)&gt;10,INDEX(INDIRECT(GY363),$E363,HG$28)&lt;=INDEX(INDIRECT(GY363),$E363,$F363)),0,(INDEX(INDIRECT(GY363),$E363,$F363)-INDEX(INDIRECT(GY363),$E363,HG$28))*(10-INDEX(INDIRECT("times"&amp;GW$2),$F363,HG$28))/10)</f>
        <v>0</v>
      </c>
      <c r="HH363" s="47">
        <f ca="1">IF(OR(INDEX(INDIRECT("times"&amp;GW$2),$F363,HH$28)&gt;10,INDEX(INDIRECT(GY363),$E363,HH$28)&lt;=INDEX(INDIRECT(GY363),$E363,$F363)),0,(INDEX(INDIRECT(GY363),$E363,$F363)-INDEX(INDIRECT(GY363),$E363,HH$28))*(10-INDEX(INDIRECT("times"&amp;GW$2),$F363,HH$28))/10)</f>
        <v>0</v>
      </c>
      <c r="HI363" s="47">
        <f ca="1">IF(OR(INDEX(INDIRECT("times"&amp;GW$2),$F363,HI$28)&gt;10,INDEX(INDIRECT(GY363),$E363,HI$28)&lt;=INDEX(INDIRECT(GY363),$E363,$F363)),0,(INDEX(INDIRECT(GY363),$E363,$F363)-INDEX(INDIRECT(GY363),$E363,HI$28))*(10-INDEX(INDIRECT("times"&amp;GW$2),$F363,HI$28))/10)</f>
        <v>0</v>
      </c>
      <c r="HJ363" s="47">
        <f ca="1">IF(OR(INDEX(INDIRECT("times"&amp;GW$2),$F363,HJ$28)&gt;10,INDEX(INDIRECT(GY363),$E363,HJ$28)&lt;=INDEX(INDIRECT(GY363),$E363,$F363)),0,(INDEX(INDIRECT(GY363),$E363,$F363)-INDEX(INDIRECT(GY363),$E363,HJ$28))*(10-INDEX(INDIRECT("times"&amp;GW$2),$F363,HJ$28))/10)</f>
        <v>0</v>
      </c>
      <c r="HK363" s="47">
        <f ca="1">IF(OR(INDEX(INDIRECT("times"&amp;GW$2),$F363,HK$28)&gt;10,INDEX(INDIRECT(GY363),$E363,HK$28)&lt;=INDEX(INDIRECT(GY363),$E363,$F363)),0,(INDEX(INDIRECT(GY363),$E363,$F363)-INDEX(INDIRECT(GY363),$E363,HK$28))*(10-INDEX(INDIRECT("times"&amp;GW$2),$F363,HK$28))/10)</f>
        <v>0</v>
      </c>
      <c r="HL363" s="47">
        <f ca="1">IF(OR(INDEX(INDIRECT("times"&amp;GW$2),$F363,HL$28)&gt;10,INDEX(INDIRECT(GY363),$E363,HL$28)&lt;=INDEX(INDIRECT(GY363),$E363,$F363)),0,(INDEX(INDIRECT(GY363),$E363,$F363)-INDEX(INDIRECT(GY363),$E363,HL$28))*(10-INDEX(INDIRECT("times"&amp;GW$2),$F363,HL$28))/10)</f>
        <v>0</v>
      </c>
      <c r="HM363" s="47">
        <f ca="1">IF(OR(INDEX(INDIRECT("times"&amp;GW$2),$F363,HM$28)&gt;10,INDEX(INDIRECT(GY363),$E363,HM$28)&lt;=INDEX(INDIRECT(GY363),$E363,$F363)),0,(INDEX(INDIRECT(GY363),$E363,$F363)-INDEX(INDIRECT(GY363),$E363,HM$28))*(10-INDEX(INDIRECT("times"&amp;GW$2),$F363,HM$28))/10)</f>
        <v>0</v>
      </c>
      <c r="HN363" s="47">
        <f ca="1">IF(OR(INDEX(INDIRECT("times"&amp;GW$2),$F363,HN$28)&gt;10,INDEX(INDIRECT(GY363),$E363,HN$28)&lt;=INDEX(INDIRECT(GY363),$E363,$F363)),0,(INDEX(INDIRECT(GY363),$E363,$F363)-INDEX(INDIRECT(GY363),$E363,HN$28))*(10-INDEX(INDIRECT("times"&amp;GW$2),$F363,HN$28))/10)</f>
        <v>0</v>
      </c>
      <c r="HO363" s="47">
        <f ca="1">IF(OR(INDEX(INDIRECT("times"&amp;GW$2),$F363,HO$28)&gt;10,INDEX(INDIRECT(GY363),$E363,HO$28)&lt;=INDEX(INDIRECT(GY363),$E363,$F363)),0,(INDEX(INDIRECT(GY363),$E363,$F363)-INDEX(INDIRECT(GY363),$E363,HO$28))*(10-INDEX(INDIRECT("times"&amp;GW$2),$F363,HO$28))/10)</f>
        <v>0</v>
      </c>
      <c r="HP363" s="47">
        <f ca="1">IF(OR(INDEX(INDIRECT("times"&amp;GW$2),$F363,HP$28)&gt;10,INDEX(INDIRECT(GY363),$E363,HP$28)&lt;=INDEX(INDIRECT(GY363),$E363,$F363)),0,(INDEX(INDIRECT(GY363),$E363,$F363)-INDEX(INDIRECT(GY363),$E363,HP$28))*(10-INDEX(INDIRECT("times"&amp;GW$2),$F363,HP$28))/10)</f>
        <v>0</v>
      </c>
      <c r="HQ363" s="47">
        <f ca="1">IF(OR(INDEX(INDIRECT("times"&amp;GW$2),$F363,HQ$28)&gt;10,INDEX(INDIRECT(GY363),$E363,HQ$28)&lt;=INDEX(INDIRECT(GY363),$E363,$F363)),0,(INDEX(INDIRECT(GY363),$E363,$F363)-INDEX(INDIRECT(GY363),$E363,HQ$28))*(10-INDEX(INDIRECT("times"&amp;GW$2),$F363,HQ$28))/10)</f>
        <v>0</v>
      </c>
      <c r="HR363" s="47">
        <f ca="1">IF(OR(INDEX(INDIRECT("times"&amp;GW$2),$F363,HR$28)&gt;10,INDEX(INDIRECT(GY363),$E363,HR$28)&lt;=INDEX(INDIRECT(GY363),$E363,$F363)),0,(INDEX(INDIRECT(GY363),$E363,$F363)-INDEX(INDIRECT(GY363),$E363,HR$28))*(10-INDEX(INDIRECT("times"&amp;GW$2),$F363,HR$28))/10)</f>
        <v>0</v>
      </c>
      <c r="HS363" s="47">
        <f ca="1">IF(OR(INDEX(INDIRECT("times"&amp;GW$2),$F363,HS$28)&gt;10,INDEX(INDIRECT(GY363),$E363,HS$28)&lt;=INDEX(INDIRECT(GY363),$E363,$F363)),0,(INDEX(INDIRECT(GY363),$E363,$F363)-INDEX(INDIRECT(GY363),$E363,HS$28))*(10-INDEX(INDIRECT("times"&amp;GW$2),$F363,HS$28))/10)</f>
        <v>0</v>
      </c>
      <c r="HT363" s="47">
        <f ca="1">IF(OR(INDEX(INDIRECT("times"&amp;GW$2),$F363,HT$28)&gt;10,INDEX(INDIRECT(GY363),$E363,HT$28)&lt;=INDEX(INDIRECT(GY363),$E363,$F363)),0,(INDEX(INDIRECT(GY363),$E363,$F363)-INDEX(INDIRECT(GY363),$E363,HT$28))*(10-INDEX(INDIRECT("times"&amp;GW$2),$F363,HT$28))/10)</f>
        <v>0</v>
      </c>
      <c r="HU363" s="47">
        <f ca="1">IF(OR(INDEX(INDIRECT("times"&amp;GW$2),$F363,HU$28)&gt;10,INDEX(INDIRECT(GY363),$E363,HU$28)&lt;=INDEX(INDIRECT(GY363),$E363,$F363)),0,(INDEX(INDIRECT(GY363),$E363,$F363)-INDEX(INDIRECT(GY363),$E363,HU$28))*(10-INDEX(INDIRECT("times"&amp;GW$2),$F363,HU$28))/10)</f>
        <v>0</v>
      </c>
      <c r="HV363" s="48">
        <f ca="1">IF(OR(INDEX(INDIRECT("times"&amp;GW$2),$F363,HV$28)&gt;10,INDEX(INDIRECT(GY363),$E363,HV$28)&lt;=INDEX(INDIRECT(GY363),$E363,$F363)),0,(INDEX(INDIRECT(GY363),$E363,$F363)-INDEX(INDIRECT(GY363),$E363,HV$28))*(10-INDEX(INDIRECT("times"&amp;GW$2),$F363,HV$28))/10)</f>
        <v>0</v>
      </c>
      <c r="HW363" s="201">
        <v>6</v>
      </c>
    </row>
    <row r="364" spans="1:231" ht="15">
      <c r="A364" s="18" t="s">
        <v>195</v>
      </c>
      <c r="B364" s="122">
        <f>A341</f>
        <v>3</v>
      </c>
      <c r="C364" s="122" t="str">
        <f>A342</f>
        <v>work1834</v>
      </c>
      <c r="D364" s="210" t="str">
        <f t="shared" si="1798"/>
        <v>core3_work1834</v>
      </c>
      <c r="E364" s="122">
        <v>1</v>
      </c>
      <c r="F364" s="33">
        <v>7</v>
      </c>
      <c r="G364" s="46">
        <f ca="1">IF(OR(INDEX(INDIRECT("times"&amp;B$2),$F364,G$28)&gt;10,INDEX(INDIRECT(D364),$E364,G$28)&lt;=INDEX(INDIRECT(D364),$E364,$F364)),0,(INDEX(INDIRECT(D364),$E364,$F364)-INDEX(INDIRECT(D364),$E364,G$28))*(10-INDEX(INDIRECT("times"&amp;B$2),$F364,G$28))/10)</f>
        <v>0</v>
      </c>
      <c r="H364" s="47">
        <f ca="1">IF(OR(INDEX(INDIRECT("times"&amp;B$2),$F364,H$28)&gt;10,INDEX(INDIRECT(D364),$E364,H$28)&lt;=INDEX(INDIRECT(D364),$E364,$F364)),0,(INDEX(INDIRECT(D364),$E364,$F364)-INDEX(INDIRECT(D364),$E364,H$28))*(10-INDEX(INDIRECT("times"&amp;B$2),$F364,H$28))/10)</f>
        <v>0</v>
      </c>
      <c r="I364" s="47">
        <f ca="1">IF(OR(INDEX(INDIRECT("times"&amp;B$2),$F364,I$28)&gt;10,INDEX(INDIRECT(D364),$E364,I$28)&lt;=INDEX(INDIRECT(D364),$E364,$F364)),0,(INDEX(INDIRECT(D364),$E364,$F364)-INDEX(INDIRECT(D364),$E364,I$28))*(10-INDEX(INDIRECT("times"&amp;B$2),$F364,I$28))/10)</f>
        <v>0</v>
      </c>
      <c r="J364" s="47">
        <f ca="1">IF(OR(INDEX(INDIRECT("times"&amp;B$2),$F364,J$28)&gt;10,INDEX(INDIRECT(D364),$E364,J$28)&lt;=INDEX(INDIRECT(D364),$E364,$F364)),0,(INDEX(INDIRECT(D364),$E364,$F364)-INDEX(INDIRECT(D364),$E364,J$28))*(10-INDEX(INDIRECT("times"&amp;B$2),$F364,J$28))/10)</f>
        <v>0</v>
      </c>
      <c r="K364" s="47">
        <f ca="1">IF(OR(INDEX(INDIRECT("times"&amp;B$2),$F364,K$28)&gt;10,INDEX(INDIRECT(D364),$E364,K$28)&lt;=INDEX(INDIRECT(D364),$E364,$F364)),0,(INDEX(INDIRECT(D364),$E364,$F364)-INDEX(INDIRECT(D364),$E364,K$28))*(10-INDEX(INDIRECT("times"&amp;B$2),$F364,K$28))/10)</f>
        <v>0</v>
      </c>
      <c r="L364" s="47">
        <f ca="1">IF(OR(INDEX(INDIRECT("times"&amp;B$2),$F364,L$28)&gt;10,INDEX(INDIRECT(D364),$E364,L$28)&lt;=INDEX(INDIRECT(D364),$E364,$F364)),0,(INDEX(INDIRECT(D364),$E364,$F364)-INDEX(INDIRECT(D364),$E364,L$28))*(10-INDEX(INDIRECT("times"&amp;B$2),$F364,L$28))/10)</f>
        <v>0</v>
      </c>
      <c r="M364" s="47">
        <f ca="1">IF(OR(INDEX(INDIRECT("times"&amp;B$2),$F364,M$28)&gt;10,INDEX(INDIRECT(D364),$E364,M$28)&lt;=INDEX(INDIRECT(D364),$E364,$F364)),0,(INDEX(INDIRECT(D364),$E364,$F364)-INDEX(INDIRECT(D364),$E364,M$28))*(10-INDEX(INDIRECT("times"&amp;B$2),$F364,M$28))/10)</f>
        <v>0</v>
      </c>
      <c r="N364" s="47">
        <f ca="1">IF(OR(INDEX(INDIRECT("times"&amp;B$2),$F364,N$28)&gt;10,INDEX(INDIRECT(D364),$E364,N$28)&lt;=INDEX(INDIRECT(D364),$E364,$F364)),0,(INDEX(INDIRECT(D364),$E364,$F364)-INDEX(INDIRECT(D364),$E364,N$28))*(10-INDEX(INDIRECT("times"&amp;B$2),$F364,N$28))/10)</f>
        <v>0</v>
      </c>
      <c r="O364" s="47">
        <f ca="1">IF(OR(INDEX(INDIRECT("times"&amp;B$2),$F364,O$28)&gt;10,INDEX(INDIRECT(D364),$E364,O$28)&lt;=INDEX(INDIRECT(D364),$E364,$F364)),0,(INDEX(INDIRECT(D364),$E364,$F364)-INDEX(INDIRECT(D364),$E364,O$28))*(10-INDEX(INDIRECT("times"&amp;B$2),$F364,O$28))/10)</f>
        <v>0</v>
      </c>
      <c r="P364" s="47">
        <f ca="1">IF(OR(INDEX(INDIRECT("times"&amp;B$2),$F364,P$28)&gt;10,INDEX(INDIRECT(D364),$E364,P$28)&lt;=INDEX(INDIRECT(D364),$E364,$F364)),0,(INDEX(INDIRECT(D364),$E364,$F364)-INDEX(INDIRECT(D364),$E364,P$28))*(10-INDEX(INDIRECT("times"&amp;B$2),$F364,P$28))/10)</f>
        <v>0</v>
      </c>
      <c r="Q364" s="47">
        <f ca="1">IF(OR(INDEX(INDIRECT("times"&amp;B$2),$F364,Q$28)&gt;10,INDEX(INDIRECT(D364),$E364,Q$28)&lt;=INDEX(INDIRECT(D364),$E364,$F364)),0,(INDEX(INDIRECT(D364),$E364,$F364)-INDEX(INDIRECT(D364),$E364,Q$28))*(10-INDEX(INDIRECT("times"&amp;B$2),$F364,Q$28))/10)</f>
        <v>0</v>
      </c>
      <c r="R364" s="47">
        <f ca="1">IF(OR(INDEX(INDIRECT("times"&amp;B$2),$F364,R$28)&gt;10,INDEX(INDIRECT(D364),$E364,R$28)&lt;=INDEX(INDIRECT(D364),$E364,$F364)),0,(INDEX(INDIRECT(D364),$E364,$F364)-INDEX(INDIRECT(D364),$E364,R$28))*(10-INDEX(INDIRECT("times"&amp;B$2),$F364,R$28))/10)</f>
        <v>0</v>
      </c>
      <c r="S364" s="47">
        <f ca="1">IF(OR(INDEX(INDIRECT("times"&amp;B$2),$F364,S$28)&gt;10,INDEX(INDIRECT(D364),$E364,S$28)&lt;=INDEX(INDIRECT(D364),$E364,$F364)),0,(INDEX(INDIRECT(D364),$E364,$F364)-INDEX(INDIRECT(D364),$E364,S$28))*(10-INDEX(INDIRECT("times"&amp;B$2),$F364,S$28))/10)</f>
        <v>0</v>
      </c>
      <c r="T364" s="47">
        <f ca="1">IF(OR(INDEX(INDIRECT("times"&amp;B$2),$F364,T$28)&gt;10,INDEX(INDIRECT(D364),$E364,T$28)&lt;=INDEX(INDIRECT(D364),$E364,$F364)),0,(INDEX(INDIRECT(D364),$E364,$F364)-INDEX(INDIRECT(D364),$E364,T$28))*(10-INDEX(INDIRECT("times"&amp;B$2),$F364,T$28))/10)</f>
        <v>0</v>
      </c>
      <c r="U364" s="47">
        <f ca="1">IF(OR(INDEX(INDIRECT("times"&amp;B$2),$F364,U$28)&gt;10,INDEX(INDIRECT(D364),$E364,U$28)&lt;=INDEX(INDIRECT(D364),$E364,$F364)),0,(INDEX(INDIRECT(D364),$E364,$F364)-INDEX(INDIRECT(D364),$E364,U$28))*(10-INDEX(INDIRECT("times"&amp;B$2),$F364,U$28))/10)</f>
        <v>0</v>
      </c>
      <c r="V364" s="47">
        <f ca="1">IF(OR(INDEX(INDIRECT("times"&amp;B$2),$F364,V$28)&gt;10,INDEX(INDIRECT(D364),$E364,V$28)&lt;=INDEX(INDIRECT(D364),$E364,$F364)),0,(INDEX(INDIRECT(D364),$E364,$F364)-INDEX(INDIRECT(D364),$E364,V$28))*(10-INDEX(INDIRECT("times"&amp;B$2),$F364,V$28))/10)</f>
        <v>0</v>
      </c>
      <c r="W364" s="47">
        <f ca="1">IF(OR(INDEX(INDIRECT("times"&amp;B$2),$F364,W$28)&gt;10,INDEX(INDIRECT(D364),$E364,W$28)&lt;=INDEX(INDIRECT(D364),$E364,$F364)),0,(INDEX(INDIRECT(D364),$E364,$F364)-INDEX(INDIRECT(D364),$E364,W$28))*(10-INDEX(INDIRECT("times"&amp;B$2),$F364,W$28))/10)</f>
        <v>0</v>
      </c>
      <c r="X364" s="47">
        <f ca="1">IF(OR(INDEX(INDIRECT("times"&amp;B$2),$F364,X$28)&gt;10,INDEX(INDIRECT(D364),$E364,X$28)&lt;=INDEX(INDIRECT(D364),$E364,$F364)),0,(INDEX(INDIRECT(D364),$E364,$F364)-INDEX(INDIRECT(D364),$E364,X$28))*(10-INDEX(INDIRECT("times"&amp;B$2),$F364,X$28))/10)</f>
        <v>0</v>
      </c>
      <c r="Y364" s="47">
        <f ca="1">IF(OR(INDEX(INDIRECT("times"&amp;B$2),$F364,Y$28)&gt;10,INDEX(INDIRECT(D364),$E364,Y$28)&lt;=INDEX(INDIRECT(D364),$E364,$F364)),0,(INDEX(INDIRECT(D364),$E364,$F364)-INDEX(INDIRECT(D364),$E364,Y$28))*(10-INDEX(INDIRECT("times"&amp;B$2),$F364,Y$28))/10)</f>
        <v>0</v>
      </c>
      <c r="Z364" s="47">
        <f ca="1">IF(OR(INDEX(INDIRECT("times"&amp;B$2),$F364,Z$28)&gt;10,INDEX(INDIRECT(D364),$E364,Z$28)&lt;=INDEX(INDIRECT(D364),$E364,$F364)),0,(INDEX(INDIRECT(D364),$E364,$F364)-INDEX(INDIRECT(D364),$E364,Z$28))*(10-INDEX(INDIRECT("times"&amp;B$2),$F364,Z$28))/10)</f>
        <v>0</v>
      </c>
      <c r="AA364" s="48">
        <f ca="1">IF(OR(INDEX(INDIRECT("times"&amp;B$2),$F364,AA$28)&gt;10,INDEX(INDIRECT(D364),$E364,AA$28)&lt;=INDEX(INDIRECT(D364),$E364,$F364)),0,(INDEX(INDIRECT(D364),$E364,$F364)-INDEX(INDIRECT(D364),$E364,AA$28))*(10-INDEX(INDIRECT("times"&amp;B$2),$F364,AA$28))/10)</f>
        <v>0</v>
      </c>
      <c r="AB364" s="201">
        <v>7</v>
      </c>
      <c r="AD364" s="18" t="s">
        <v>195</v>
      </c>
      <c r="AE364" s="122">
        <f>AD341</f>
        <v>3</v>
      </c>
      <c r="AF364" s="122" t="str">
        <f>AD342</f>
        <v>shop1834</v>
      </c>
      <c r="AG364" s="210" t="str">
        <f t="shared" si="1799"/>
        <v>core3_shop1834</v>
      </c>
      <c r="AH364" s="122">
        <v>1</v>
      </c>
      <c r="AI364" s="33">
        <v>7</v>
      </c>
      <c r="AJ364" s="46">
        <f ca="1">IF(OR(INDEX(INDIRECT("times"&amp;AE$2),$F364,AJ$28)&gt;10,INDEX(INDIRECT(AG364),$E364,AJ$28)&lt;=INDEX(INDIRECT(AG364),$E364,$F364)),0,(INDEX(INDIRECT(AG364),$E364,$F364)-INDEX(INDIRECT(AG364),$E364,AJ$28))*(10-INDEX(INDIRECT("times"&amp;AE$2),$F364,AJ$28))/10)</f>
        <v>0</v>
      </c>
      <c r="AK364" s="47">
        <f ca="1">IF(OR(INDEX(INDIRECT("times"&amp;AE$2),$F364,AK$28)&gt;10,INDEX(INDIRECT(AG364),$E364,AK$28)&lt;=INDEX(INDIRECT(AG364),$E364,$F364)),0,(INDEX(INDIRECT(AG364),$E364,$F364)-INDEX(INDIRECT(AG364),$E364,AK$28))*(10-INDEX(INDIRECT("times"&amp;AE$2),$F364,AK$28))/10)</f>
        <v>0</v>
      </c>
      <c r="AL364" s="47">
        <f ca="1">IF(OR(INDEX(INDIRECT("times"&amp;AE$2),$F364,AL$28)&gt;10,INDEX(INDIRECT(AG364),$E364,AL$28)&lt;=INDEX(INDIRECT(AG364),$E364,$F364)),0,(INDEX(INDIRECT(AG364),$E364,$F364)-INDEX(INDIRECT(AG364),$E364,AL$28))*(10-INDEX(INDIRECT("times"&amp;AE$2),$F364,AL$28))/10)</f>
        <v>0</v>
      </c>
      <c r="AM364" s="47">
        <f ca="1">IF(OR(INDEX(INDIRECT("times"&amp;AE$2),$F364,AM$28)&gt;10,INDEX(INDIRECT(AG364),$E364,AM$28)&lt;=INDEX(INDIRECT(AG364),$E364,$F364)),0,(INDEX(INDIRECT(AG364),$E364,$F364)-INDEX(INDIRECT(AG364),$E364,AM$28))*(10-INDEX(INDIRECT("times"&amp;AE$2),$F364,AM$28))/10)</f>
        <v>0</v>
      </c>
      <c r="AN364" s="47">
        <f ca="1">IF(OR(INDEX(INDIRECT("times"&amp;AE$2),$F364,AN$28)&gt;10,INDEX(INDIRECT(AG364),$E364,AN$28)&lt;=INDEX(INDIRECT(AG364),$E364,$F364)),0,(INDEX(INDIRECT(AG364),$E364,$F364)-INDEX(INDIRECT(AG364),$E364,AN$28))*(10-INDEX(INDIRECT("times"&amp;AE$2),$F364,AN$28))/10)</f>
        <v>0</v>
      </c>
      <c r="AO364" s="47">
        <f ca="1">IF(OR(INDEX(INDIRECT("times"&amp;AE$2),$F364,AO$28)&gt;10,INDEX(INDIRECT(AG364),$E364,AO$28)&lt;=INDEX(INDIRECT(AG364),$E364,$F364)),0,(INDEX(INDIRECT(AG364),$E364,$F364)-INDEX(INDIRECT(AG364),$E364,AO$28))*(10-INDEX(INDIRECT("times"&amp;AE$2),$F364,AO$28))/10)</f>
        <v>0</v>
      </c>
      <c r="AP364" s="47">
        <f ca="1">IF(OR(INDEX(INDIRECT("times"&amp;AE$2),$F364,AP$28)&gt;10,INDEX(INDIRECT(AG364),$E364,AP$28)&lt;=INDEX(INDIRECT(AG364),$E364,$F364)),0,(INDEX(INDIRECT(AG364),$E364,$F364)-INDEX(INDIRECT(AG364),$E364,AP$28))*(10-INDEX(INDIRECT("times"&amp;AE$2),$F364,AP$28))/10)</f>
        <v>0</v>
      </c>
      <c r="AQ364" s="47">
        <f ca="1">IF(OR(INDEX(INDIRECT("times"&amp;AE$2),$F364,AQ$28)&gt;10,INDEX(INDIRECT(AG364),$E364,AQ$28)&lt;=INDEX(INDIRECT(AG364),$E364,$F364)),0,(INDEX(INDIRECT(AG364),$E364,$F364)-INDEX(INDIRECT(AG364),$E364,AQ$28))*(10-INDEX(INDIRECT("times"&amp;AE$2),$F364,AQ$28))/10)</f>
        <v>0</v>
      </c>
      <c r="AR364" s="47">
        <f ca="1">IF(OR(INDEX(INDIRECT("times"&amp;AE$2),$F364,AR$28)&gt;10,INDEX(INDIRECT(AG364),$E364,AR$28)&lt;=INDEX(INDIRECT(AG364),$E364,$F364)),0,(INDEX(INDIRECT(AG364),$E364,$F364)-INDEX(INDIRECT(AG364),$E364,AR$28))*(10-INDEX(INDIRECT("times"&amp;AE$2),$F364,AR$28))/10)</f>
        <v>0</v>
      </c>
      <c r="AS364" s="47">
        <f ca="1">IF(OR(INDEX(INDIRECT("times"&amp;AE$2),$F364,AS$28)&gt;10,INDEX(INDIRECT(AG364),$E364,AS$28)&lt;=INDEX(INDIRECT(AG364),$E364,$F364)),0,(INDEX(INDIRECT(AG364),$E364,$F364)-INDEX(INDIRECT(AG364),$E364,AS$28))*(10-INDEX(INDIRECT("times"&amp;AE$2),$F364,AS$28))/10)</f>
        <v>0</v>
      </c>
      <c r="AT364" s="47">
        <f ca="1">IF(OR(INDEX(INDIRECT("times"&amp;AE$2),$F364,AT$28)&gt;10,INDEX(INDIRECT(AG364),$E364,AT$28)&lt;=INDEX(INDIRECT(AG364),$E364,$F364)),0,(INDEX(INDIRECT(AG364),$E364,$F364)-INDEX(INDIRECT(AG364),$E364,AT$28))*(10-INDEX(INDIRECT("times"&amp;AE$2),$F364,AT$28))/10)</f>
        <v>0</v>
      </c>
      <c r="AU364" s="47">
        <f ca="1">IF(OR(INDEX(INDIRECT("times"&amp;AE$2),$F364,AU$28)&gt;10,INDEX(INDIRECT(AG364),$E364,AU$28)&lt;=INDEX(INDIRECT(AG364),$E364,$F364)),0,(INDEX(INDIRECT(AG364),$E364,$F364)-INDEX(INDIRECT(AG364),$E364,AU$28))*(10-INDEX(INDIRECT("times"&amp;AE$2),$F364,AU$28))/10)</f>
        <v>0</v>
      </c>
      <c r="AV364" s="47">
        <f ca="1">IF(OR(INDEX(INDIRECT("times"&amp;AE$2),$F364,AV$28)&gt;10,INDEX(INDIRECT(AG364),$E364,AV$28)&lt;=INDEX(INDIRECT(AG364),$E364,$F364)),0,(INDEX(INDIRECT(AG364),$E364,$F364)-INDEX(INDIRECT(AG364),$E364,AV$28))*(10-INDEX(INDIRECT("times"&amp;AE$2),$F364,AV$28))/10)</f>
        <v>0</v>
      </c>
      <c r="AW364" s="47">
        <f ca="1">IF(OR(INDEX(INDIRECT("times"&amp;AE$2),$F364,AW$28)&gt;10,INDEX(INDIRECT(AG364),$E364,AW$28)&lt;=INDEX(INDIRECT(AG364),$E364,$F364)),0,(INDEX(INDIRECT(AG364),$E364,$F364)-INDEX(INDIRECT(AG364),$E364,AW$28))*(10-INDEX(INDIRECT("times"&amp;AE$2),$F364,AW$28))/10)</f>
        <v>0</v>
      </c>
      <c r="AX364" s="47">
        <f ca="1">IF(OR(INDEX(INDIRECT("times"&amp;AE$2),$F364,AX$28)&gt;10,INDEX(INDIRECT(AG364),$E364,AX$28)&lt;=INDEX(INDIRECT(AG364),$E364,$F364)),0,(INDEX(INDIRECT(AG364),$E364,$F364)-INDEX(INDIRECT(AG364),$E364,AX$28))*(10-INDEX(INDIRECT("times"&amp;AE$2),$F364,AX$28))/10)</f>
        <v>0</v>
      </c>
      <c r="AY364" s="47">
        <f ca="1">IF(OR(INDEX(INDIRECT("times"&amp;AE$2),$F364,AY$28)&gt;10,INDEX(INDIRECT(AG364),$E364,AY$28)&lt;=INDEX(INDIRECT(AG364),$E364,$F364)),0,(INDEX(INDIRECT(AG364),$E364,$F364)-INDEX(INDIRECT(AG364),$E364,AY$28))*(10-INDEX(INDIRECT("times"&amp;AE$2),$F364,AY$28))/10)</f>
        <v>0</v>
      </c>
      <c r="AZ364" s="47">
        <f ca="1">IF(OR(INDEX(INDIRECT("times"&amp;AE$2),$F364,AZ$28)&gt;10,INDEX(INDIRECT(AG364),$E364,AZ$28)&lt;=INDEX(INDIRECT(AG364),$E364,$F364)),0,(INDEX(INDIRECT(AG364),$E364,$F364)-INDEX(INDIRECT(AG364),$E364,AZ$28))*(10-INDEX(INDIRECT("times"&amp;AE$2),$F364,AZ$28))/10)</f>
        <v>0</v>
      </c>
      <c r="BA364" s="47">
        <f ca="1">IF(OR(INDEX(INDIRECT("times"&amp;AE$2),$F364,BA$28)&gt;10,INDEX(INDIRECT(AG364),$E364,BA$28)&lt;=INDEX(INDIRECT(AG364),$E364,$F364)),0,(INDEX(INDIRECT(AG364),$E364,$F364)-INDEX(INDIRECT(AG364),$E364,BA$28))*(10-INDEX(INDIRECT("times"&amp;AE$2),$F364,BA$28))/10)</f>
        <v>0</v>
      </c>
      <c r="BB364" s="47">
        <f ca="1">IF(OR(INDEX(INDIRECT("times"&amp;AE$2),$F364,BB$28)&gt;10,INDEX(INDIRECT(AG364),$E364,BB$28)&lt;=INDEX(INDIRECT(AG364),$E364,$F364)),0,(INDEX(INDIRECT(AG364),$E364,$F364)-INDEX(INDIRECT(AG364),$E364,BB$28))*(10-INDEX(INDIRECT("times"&amp;AE$2),$F364,BB$28))/10)</f>
        <v>0</v>
      </c>
      <c r="BC364" s="47">
        <f ca="1">IF(OR(INDEX(INDIRECT("times"&amp;AE$2),$F364,BC$28)&gt;10,INDEX(INDIRECT(AG364),$E364,BC$28)&lt;=INDEX(INDIRECT(AG364),$E364,$F364)),0,(INDEX(INDIRECT(AG364),$E364,$F364)-INDEX(INDIRECT(AG364),$E364,BC$28))*(10-INDEX(INDIRECT("times"&amp;AE$2),$F364,BC$28))/10)</f>
        <v>0</v>
      </c>
      <c r="BD364" s="48">
        <f ca="1">IF(OR(INDEX(INDIRECT("times"&amp;AE$2),$F364,BD$28)&gt;10,INDEX(INDIRECT(AG364),$E364,BD$28)&lt;=INDEX(INDIRECT(AG364),$E364,$F364)),0,(INDEX(INDIRECT(AG364),$E364,$F364)-INDEX(INDIRECT(AG364),$E364,BD$28))*(10-INDEX(INDIRECT("times"&amp;AE$2),$F364,BD$28))/10)</f>
        <v>0</v>
      </c>
      <c r="BE364" s="201">
        <v>7</v>
      </c>
      <c r="BG364" s="18" t="s">
        <v>195</v>
      </c>
      <c r="BH364" s="122">
        <f>BG341</f>
        <v>3</v>
      </c>
      <c r="BI364" s="122" t="str">
        <f>BG342</f>
        <v>lei1834</v>
      </c>
      <c r="BJ364" s="210" t="str">
        <f t="shared" si="1800"/>
        <v>core3_lei1834</v>
      </c>
      <c r="BK364" s="122">
        <v>1</v>
      </c>
      <c r="BL364" s="33">
        <v>7</v>
      </c>
      <c r="BM364" s="46">
        <f ca="1">IF(OR(INDEX(INDIRECT("times"&amp;BH$2),$F364,BM$28)&gt;10,INDEX(INDIRECT(BJ364),$E364,BM$28)&lt;=INDEX(INDIRECT(BJ364),$E364,$F364)),0,(INDEX(INDIRECT(BJ364),$E364,$F364)-INDEX(INDIRECT(BJ364),$E364,BM$28))*(10-INDEX(INDIRECT("times"&amp;BH$2),$F364,BM$28))/10)</f>
        <v>0</v>
      </c>
      <c r="BN364" s="47">
        <f ca="1">IF(OR(INDEX(INDIRECT("times"&amp;BH$2),$F364,BN$28)&gt;10,INDEX(INDIRECT(BJ364),$E364,BN$28)&lt;=INDEX(INDIRECT(BJ364),$E364,$F364)),0,(INDEX(INDIRECT(BJ364),$E364,$F364)-INDEX(INDIRECT(BJ364),$E364,BN$28))*(10-INDEX(INDIRECT("times"&amp;BH$2),$F364,BN$28))/10)</f>
        <v>0</v>
      </c>
      <c r="BO364" s="47">
        <f ca="1">IF(OR(INDEX(INDIRECT("times"&amp;BH$2),$F364,BO$28)&gt;10,INDEX(INDIRECT(BJ364),$E364,BO$28)&lt;=INDEX(INDIRECT(BJ364),$E364,$F364)),0,(INDEX(INDIRECT(BJ364),$E364,$F364)-INDEX(INDIRECT(BJ364),$E364,BO$28))*(10-INDEX(INDIRECT("times"&amp;BH$2),$F364,BO$28))/10)</f>
        <v>0</v>
      </c>
      <c r="BP364" s="47">
        <f ca="1">IF(OR(INDEX(INDIRECT("times"&amp;BH$2),$F364,BP$28)&gt;10,INDEX(INDIRECT(BJ364),$E364,BP$28)&lt;=INDEX(INDIRECT(BJ364),$E364,$F364)),0,(INDEX(INDIRECT(BJ364),$E364,$F364)-INDEX(INDIRECT(BJ364),$E364,BP$28))*(10-INDEX(INDIRECT("times"&amp;BH$2),$F364,BP$28))/10)</f>
        <v>0</v>
      </c>
      <c r="BQ364" s="47">
        <f ca="1">IF(OR(INDEX(INDIRECT("times"&amp;BH$2),$F364,BQ$28)&gt;10,INDEX(INDIRECT(BJ364),$E364,BQ$28)&lt;=INDEX(INDIRECT(BJ364),$E364,$F364)),0,(INDEX(INDIRECT(BJ364),$E364,$F364)-INDEX(INDIRECT(BJ364),$E364,BQ$28))*(10-INDEX(INDIRECT("times"&amp;BH$2),$F364,BQ$28))/10)</f>
        <v>0</v>
      </c>
      <c r="BR364" s="47">
        <f ca="1">IF(OR(INDEX(INDIRECT("times"&amp;BH$2),$F364,BR$28)&gt;10,INDEX(INDIRECT(BJ364),$E364,BR$28)&lt;=INDEX(INDIRECT(BJ364),$E364,$F364)),0,(INDEX(INDIRECT(BJ364),$E364,$F364)-INDEX(INDIRECT(BJ364),$E364,BR$28))*(10-INDEX(INDIRECT("times"&amp;BH$2),$F364,BR$28))/10)</f>
        <v>0</v>
      </c>
      <c r="BS364" s="47">
        <f ca="1">IF(OR(INDEX(INDIRECT("times"&amp;BH$2),$F364,BS$28)&gt;10,INDEX(INDIRECT(BJ364),$E364,BS$28)&lt;=INDEX(INDIRECT(BJ364),$E364,$F364)),0,(INDEX(INDIRECT(BJ364),$E364,$F364)-INDEX(INDIRECT(BJ364),$E364,BS$28))*(10-INDEX(INDIRECT("times"&amp;BH$2),$F364,BS$28))/10)</f>
        <v>0</v>
      </c>
      <c r="BT364" s="47">
        <f ca="1">IF(OR(INDEX(INDIRECT("times"&amp;BH$2),$F364,BT$28)&gt;10,INDEX(INDIRECT(BJ364),$E364,BT$28)&lt;=INDEX(INDIRECT(BJ364),$E364,$F364)),0,(INDEX(INDIRECT(BJ364),$E364,$F364)-INDEX(INDIRECT(BJ364),$E364,BT$28))*(10-INDEX(INDIRECT("times"&amp;BH$2),$F364,BT$28))/10)</f>
        <v>0</v>
      </c>
      <c r="BU364" s="47">
        <f ca="1">IF(OR(INDEX(INDIRECT("times"&amp;BH$2),$F364,BU$28)&gt;10,INDEX(INDIRECT(BJ364),$E364,BU$28)&lt;=INDEX(INDIRECT(BJ364),$E364,$F364)),0,(INDEX(INDIRECT(BJ364),$E364,$F364)-INDEX(INDIRECT(BJ364),$E364,BU$28))*(10-INDEX(INDIRECT("times"&amp;BH$2),$F364,BU$28))/10)</f>
        <v>0</v>
      </c>
      <c r="BV364" s="47">
        <f ca="1">IF(OR(INDEX(INDIRECT("times"&amp;BH$2),$F364,BV$28)&gt;10,INDEX(INDIRECT(BJ364),$E364,BV$28)&lt;=INDEX(INDIRECT(BJ364),$E364,$F364)),0,(INDEX(INDIRECT(BJ364),$E364,$F364)-INDEX(INDIRECT(BJ364),$E364,BV$28))*(10-INDEX(INDIRECT("times"&amp;BH$2),$F364,BV$28))/10)</f>
        <v>0</v>
      </c>
      <c r="BW364" s="47">
        <f ca="1">IF(OR(INDEX(INDIRECT("times"&amp;BH$2),$F364,BW$28)&gt;10,INDEX(INDIRECT(BJ364),$E364,BW$28)&lt;=INDEX(INDIRECT(BJ364),$E364,$F364)),0,(INDEX(INDIRECT(BJ364),$E364,$F364)-INDEX(INDIRECT(BJ364),$E364,BW$28))*(10-INDEX(INDIRECT("times"&amp;BH$2),$F364,BW$28))/10)</f>
        <v>0</v>
      </c>
      <c r="BX364" s="47">
        <f ca="1">IF(OR(INDEX(INDIRECT("times"&amp;BH$2),$F364,BX$28)&gt;10,INDEX(INDIRECT(BJ364),$E364,BX$28)&lt;=INDEX(INDIRECT(BJ364),$E364,$F364)),0,(INDEX(INDIRECT(BJ364),$E364,$F364)-INDEX(INDIRECT(BJ364),$E364,BX$28))*(10-INDEX(INDIRECT("times"&amp;BH$2),$F364,BX$28))/10)</f>
        <v>0</v>
      </c>
      <c r="BY364" s="47">
        <f ca="1">IF(OR(INDEX(INDIRECT("times"&amp;BH$2),$F364,BY$28)&gt;10,INDEX(INDIRECT(BJ364),$E364,BY$28)&lt;=INDEX(INDIRECT(BJ364),$E364,$F364)),0,(INDEX(INDIRECT(BJ364),$E364,$F364)-INDEX(INDIRECT(BJ364),$E364,BY$28))*(10-INDEX(INDIRECT("times"&amp;BH$2),$F364,BY$28))/10)</f>
        <v>0</v>
      </c>
      <c r="BZ364" s="47">
        <f ca="1">IF(OR(INDEX(INDIRECT("times"&amp;BH$2),$F364,BZ$28)&gt;10,INDEX(INDIRECT(BJ364),$E364,BZ$28)&lt;=INDEX(INDIRECT(BJ364),$E364,$F364)),0,(INDEX(INDIRECT(BJ364),$E364,$F364)-INDEX(INDIRECT(BJ364),$E364,BZ$28))*(10-INDEX(INDIRECT("times"&amp;BH$2),$F364,BZ$28))/10)</f>
        <v>0</v>
      </c>
      <c r="CA364" s="47">
        <f ca="1">IF(OR(INDEX(INDIRECT("times"&amp;BH$2),$F364,CA$28)&gt;10,INDEX(INDIRECT(BJ364),$E364,CA$28)&lt;=INDEX(INDIRECT(BJ364),$E364,$F364)),0,(INDEX(INDIRECT(BJ364),$E364,$F364)-INDEX(INDIRECT(BJ364),$E364,CA$28))*(10-INDEX(INDIRECT("times"&amp;BH$2),$F364,CA$28))/10)</f>
        <v>0</v>
      </c>
      <c r="CB364" s="47">
        <f ca="1">IF(OR(INDEX(INDIRECT("times"&amp;BH$2),$F364,CB$28)&gt;10,INDEX(INDIRECT(BJ364),$E364,CB$28)&lt;=INDEX(INDIRECT(BJ364),$E364,$F364)),0,(INDEX(INDIRECT(BJ364),$E364,$F364)-INDEX(INDIRECT(BJ364),$E364,CB$28))*(10-INDEX(INDIRECT("times"&amp;BH$2),$F364,CB$28))/10)</f>
        <v>0</v>
      </c>
      <c r="CC364" s="47">
        <f ca="1">IF(OR(INDEX(INDIRECT("times"&amp;BH$2),$F364,CC$28)&gt;10,INDEX(INDIRECT(BJ364),$E364,CC$28)&lt;=INDEX(INDIRECT(BJ364),$E364,$F364)),0,(INDEX(INDIRECT(BJ364),$E364,$F364)-INDEX(INDIRECT(BJ364),$E364,CC$28))*(10-INDEX(INDIRECT("times"&amp;BH$2),$F364,CC$28))/10)</f>
        <v>0</v>
      </c>
      <c r="CD364" s="47">
        <f ca="1">IF(OR(INDEX(INDIRECT("times"&amp;BH$2),$F364,CD$28)&gt;10,INDEX(INDIRECT(BJ364),$E364,CD$28)&lt;=INDEX(INDIRECT(BJ364),$E364,$F364)),0,(INDEX(INDIRECT(BJ364),$E364,$F364)-INDEX(INDIRECT(BJ364),$E364,CD$28))*(10-INDEX(INDIRECT("times"&amp;BH$2),$F364,CD$28))/10)</f>
        <v>0</v>
      </c>
      <c r="CE364" s="47">
        <f ca="1">IF(OR(INDEX(INDIRECT("times"&amp;BH$2),$F364,CE$28)&gt;10,INDEX(INDIRECT(BJ364),$E364,CE$28)&lt;=INDEX(INDIRECT(BJ364),$E364,$F364)),0,(INDEX(INDIRECT(BJ364),$E364,$F364)-INDEX(INDIRECT(BJ364),$E364,CE$28))*(10-INDEX(INDIRECT("times"&amp;BH$2),$F364,CE$28))/10)</f>
        <v>0</v>
      </c>
      <c r="CF364" s="47">
        <f ca="1">IF(OR(INDEX(INDIRECT("times"&amp;BH$2),$F364,CF$28)&gt;10,INDEX(INDIRECT(BJ364),$E364,CF$28)&lt;=INDEX(INDIRECT(BJ364),$E364,$F364)),0,(INDEX(INDIRECT(BJ364),$E364,$F364)-INDEX(INDIRECT(BJ364),$E364,CF$28))*(10-INDEX(INDIRECT("times"&amp;BH$2),$F364,CF$28))/10)</f>
        <v>0</v>
      </c>
      <c r="CG364" s="48">
        <f ca="1">IF(OR(INDEX(INDIRECT("times"&amp;BH$2),$F364,CG$28)&gt;10,INDEX(INDIRECT(BJ364),$E364,CG$28)&lt;=INDEX(INDIRECT(BJ364),$E364,$F364)),0,(INDEX(INDIRECT(BJ364),$E364,$F364)-INDEX(INDIRECT(BJ364),$E364,CG$28))*(10-INDEX(INDIRECT("times"&amp;BH$2),$F364,CG$28))/10)</f>
        <v>0</v>
      </c>
      <c r="CH364" s="201">
        <v>7</v>
      </c>
      <c r="CJ364" s="18" t="s">
        <v>195</v>
      </c>
      <c r="CK364" s="122">
        <f>CJ341</f>
        <v>3</v>
      </c>
      <c r="CL364" s="122" t="str">
        <f>CJ342</f>
        <v>work3564</v>
      </c>
      <c r="CM364" s="210" t="str">
        <f t="shared" si="1801"/>
        <v>core3_work3564</v>
      </c>
      <c r="CN364" s="122">
        <v>1</v>
      </c>
      <c r="CO364" s="33">
        <v>7</v>
      </c>
      <c r="CP364" s="46">
        <f ca="1">IF(OR(INDEX(INDIRECT("times"&amp;CK$2),$F364,CP$28)&gt;10,INDEX(INDIRECT(CM364),$E364,CP$28)&lt;=INDEX(INDIRECT(CM364),$E364,$F364)),0,(INDEX(INDIRECT(CM364),$E364,$F364)-INDEX(INDIRECT(CM364),$E364,CP$28))*(10-INDEX(INDIRECT("times"&amp;CK$2),$F364,CP$28))/10)</f>
        <v>0</v>
      </c>
      <c r="CQ364" s="47">
        <f ca="1">IF(OR(INDEX(INDIRECT("times"&amp;CK$2),$F364,CQ$28)&gt;10,INDEX(INDIRECT(CM364),$E364,CQ$28)&lt;=INDEX(INDIRECT(CM364),$E364,$F364)),0,(INDEX(INDIRECT(CM364),$E364,$F364)-INDEX(INDIRECT(CM364),$E364,CQ$28))*(10-INDEX(INDIRECT("times"&amp;CK$2),$F364,CQ$28))/10)</f>
        <v>0</v>
      </c>
      <c r="CR364" s="47">
        <f ca="1">IF(OR(INDEX(INDIRECT("times"&amp;CK$2),$F364,CR$28)&gt;10,INDEX(INDIRECT(CM364),$E364,CR$28)&lt;=INDEX(INDIRECT(CM364),$E364,$F364)),0,(INDEX(INDIRECT(CM364),$E364,$F364)-INDEX(INDIRECT(CM364),$E364,CR$28))*(10-INDEX(INDIRECT("times"&amp;CK$2),$F364,CR$28))/10)</f>
        <v>0</v>
      </c>
      <c r="CS364" s="47">
        <f ca="1">IF(OR(INDEX(INDIRECT("times"&amp;CK$2),$F364,CS$28)&gt;10,INDEX(INDIRECT(CM364),$E364,CS$28)&lt;=INDEX(INDIRECT(CM364),$E364,$F364)),0,(INDEX(INDIRECT(CM364),$E364,$F364)-INDEX(INDIRECT(CM364),$E364,CS$28))*(10-INDEX(INDIRECT("times"&amp;CK$2),$F364,CS$28))/10)</f>
        <v>0</v>
      </c>
      <c r="CT364" s="47">
        <f ca="1">IF(OR(INDEX(INDIRECT("times"&amp;CK$2),$F364,CT$28)&gt;10,INDEX(INDIRECT(CM364),$E364,CT$28)&lt;=INDEX(INDIRECT(CM364),$E364,$F364)),0,(INDEX(INDIRECT(CM364),$E364,$F364)-INDEX(INDIRECT(CM364),$E364,CT$28))*(10-INDEX(INDIRECT("times"&amp;CK$2),$F364,CT$28))/10)</f>
        <v>0</v>
      </c>
      <c r="CU364" s="47">
        <f ca="1">IF(OR(INDEX(INDIRECT("times"&amp;CK$2),$F364,CU$28)&gt;10,INDEX(INDIRECT(CM364),$E364,CU$28)&lt;=INDEX(INDIRECT(CM364),$E364,$F364)),0,(INDEX(INDIRECT(CM364),$E364,$F364)-INDEX(INDIRECT(CM364),$E364,CU$28))*(10-INDEX(INDIRECT("times"&amp;CK$2),$F364,CU$28))/10)</f>
        <v>0</v>
      </c>
      <c r="CV364" s="47">
        <f ca="1">IF(OR(INDEX(INDIRECT("times"&amp;CK$2),$F364,CV$28)&gt;10,INDEX(INDIRECT(CM364),$E364,CV$28)&lt;=INDEX(INDIRECT(CM364),$E364,$F364)),0,(INDEX(INDIRECT(CM364),$E364,$F364)-INDEX(INDIRECT(CM364),$E364,CV$28))*(10-INDEX(INDIRECT("times"&amp;CK$2),$F364,CV$28))/10)</f>
        <v>0</v>
      </c>
      <c r="CW364" s="47">
        <f ca="1">IF(OR(INDEX(INDIRECT("times"&amp;CK$2),$F364,CW$28)&gt;10,INDEX(INDIRECT(CM364),$E364,CW$28)&lt;=INDEX(INDIRECT(CM364),$E364,$F364)),0,(INDEX(INDIRECT(CM364),$E364,$F364)-INDEX(INDIRECT(CM364),$E364,CW$28))*(10-INDEX(INDIRECT("times"&amp;CK$2),$F364,CW$28))/10)</f>
        <v>0</v>
      </c>
      <c r="CX364" s="47">
        <f ca="1">IF(OR(INDEX(INDIRECT("times"&amp;CK$2),$F364,CX$28)&gt;10,INDEX(INDIRECT(CM364),$E364,CX$28)&lt;=INDEX(INDIRECT(CM364),$E364,$F364)),0,(INDEX(INDIRECT(CM364),$E364,$F364)-INDEX(INDIRECT(CM364),$E364,CX$28))*(10-INDEX(INDIRECT("times"&amp;CK$2),$F364,CX$28))/10)</f>
        <v>0</v>
      </c>
      <c r="CY364" s="47">
        <f ca="1">IF(OR(INDEX(INDIRECT("times"&amp;CK$2),$F364,CY$28)&gt;10,INDEX(INDIRECT(CM364),$E364,CY$28)&lt;=INDEX(INDIRECT(CM364),$E364,$F364)),0,(INDEX(INDIRECT(CM364),$E364,$F364)-INDEX(INDIRECT(CM364),$E364,CY$28))*(10-INDEX(INDIRECT("times"&amp;CK$2),$F364,CY$28))/10)</f>
        <v>0</v>
      </c>
      <c r="CZ364" s="47">
        <f ca="1">IF(OR(INDEX(INDIRECT("times"&amp;CK$2),$F364,CZ$28)&gt;10,INDEX(INDIRECT(CM364),$E364,CZ$28)&lt;=INDEX(INDIRECT(CM364),$E364,$F364)),0,(INDEX(INDIRECT(CM364),$E364,$F364)-INDEX(INDIRECT(CM364),$E364,CZ$28))*(10-INDEX(INDIRECT("times"&amp;CK$2),$F364,CZ$28))/10)</f>
        <v>0</v>
      </c>
      <c r="DA364" s="47">
        <f ca="1">IF(OR(INDEX(INDIRECT("times"&amp;CK$2),$F364,DA$28)&gt;10,INDEX(INDIRECT(CM364),$E364,DA$28)&lt;=INDEX(INDIRECT(CM364),$E364,$F364)),0,(INDEX(INDIRECT(CM364),$E364,$F364)-INDEX(INDIRECT(CM364),$E364,DA$28))*(10-INDEX(INDIRECT("times"&amp;CK$2),$F364,DA$28))/10)</f>
        <v>0</v>
      </c>
      <c r="DB364" s="47">
        <f ca="1">IF(OR(INDEX(INDIRECT("times"&amp;CK$2),$F364,DB$28)&gt;10,INDEX(INDIRECT(CM364),$E364,DB$28)&lt;=INDEX(INDIRECT(CM364),$E364,$F364)),0,(INDEX(INDIRECT(CM364),$E364,$F364)-INDEX(INDIRECT(CM364),$E364,DB$28))*(10-INDEX(INDIRECT("times"&amp;CK$2),$F364,DB$28))/10)</f>
        <v>0</v>
      </c>
      <c r="DC364" s="47">
        <f ca="1">IF(OR(INDEX(INDIRECT("times"&amp;CK$2),$F364,DC$28)&gt;10,INDEX(INDIRECT(CM364),$E364,DC$28)&lt;=INDEX(INDIRECT(CM364),$E364,$F364)),0,(INDEX(INDIRECT(CM364),$E364,$F364)-INDEX(INDIRECT(CM364),$E364,DC$28))*(10-INDEX(INDIRECT("times"&amp;CK$2),$F364,DC$28))/10)</f>
        <v>0</v>
      </c>
      <c r="DD364" s="47">
        <f ca="1">IF(OR(INDEX(INDIRECT("times"&amp;CK$2),$F364,DD$28)&gt;10,INDEX(INDIRECT(CM364),$E364,DD$28)&lt;=INDEX(INDIRECT(CM364),$E364,$F364)),0,(INDEX(INDIRECT(CM364),$E364,$F364)-INDEX(INDIRECT(CM364),$E364,DD$28))*(10-INDEX(INDIRECT("times"&amp;CK$2),$F364,DD$28))/10)</f>
        <v>0</v>
      </c>
      <c r="DE364" s="47">
        <f ca="1">IF(OR(INDEX(INDIRECT("times"&amp;CK$2),$F364,DE$28)&gt;10,INDEX(INDIRECT(CM364),$E364,DE$28)&lt;=INDEX(INDIRECT(CM364),$E364,$F364)),0,(INDEX(INDIRECT(CM364),$E364,$F364)-INDEX(INDIRECT(CM364),$E364,DE$28))*(10-INDEX(INDIRECT("times"&amp;CK$2),$F364,DE$28))/10)</f>
        <v>0</v>
      </c>
      <c r="DF364" s="47">
        <f ca="1">IF(OR(INDEX(INDIRECT("times"&amp;CK$2),$F364,DF$28)&gt;10,INDEX(INDIRECT(CM364),$E364,DF$28)&lt;=INDEX(INDIRECT(CM364),$E364,$F364)),0,(INDEX(INDIRECT(CM364),$E364,$F364)-INDEX(INDIRECT(CM364),$E364,DF$28))*(10-INDEX(INDIRECT("times"&amp;CK$2),$F364,DF$28))/10)</f>
        <v>0</v>
      </c>
      <c r="DG364" s="47">
        <f ca="1">IF(OR(INDEX(INDIRECT("times"&amp;CK$2),$F364,DG$28)&gt;10,INDEX(INDIRECT(CM364),$E364,DG$28)&lt;=INDEX(INDIRECT(CM364),$E364,$F364)),0,(INDEX(INDIRECT(CM364),$E364,$F364)-INDEX(INDIRECT(CM364),$E364,DG$28))*(10-INDEX(INDIRECT("times"&amp;CK$2),$F364,DG$28))/10)</f>
        <v>0</v>
      </c>
      <c r="DH364" s="47">
        <f ca="1">IF(OR(INDEX(INDIRECT("times"&amp;CK$2),$F364,DH$28)&gt;10,INDEX(INDIRECT(CM364),$E364,DH$28)&lt;=INDEX(INDIRECT(CM364),$E364,$F364)),0,(INDEX(INDIRECT(CM364),$E364,$F364)-INDEX(INDIRECT(CM364),$E364,DH$28))*(10-INDEX(INDIRECT("times"&amp;CK$2),$F364,DH$28))/10)</f>
        <v>0</v>
      </c>
      <c r="DI364" s="47">
        <f ca="1">IF(OR(INDEX(INDIRECT("times"&amp;CK$2),$F364,DI$28)&gt;10,INDEX(INDIRECT(CM364),$E364,DI$28)&lt;=INDEX(INDIRECT(CM364),$E364,$F364)),0,(INDEX(INDIRECT(CM364),$E364,$F364)-INDEX(INDIRECT(CM364),$E364,DI$28))*(10-INDEX(INDIRECT("times"&amp;CK$2),$F364,DI$28))/10)</f>
        <v>0</v>
      </c>
      <c r="DJ364" s="48">
        <f ca="1">IF(OR(INDEX(INDIRECT("times"&amp;CK$2),$F364,DJ$28)&gt;10,INDEX(INDIRECT(CM364),$E364,DJ$28)&lt;=INDEX(INDIRECT(CM364),$E364,$F364)),0,(INDEX(INDIRECT(CM364),$E364,$F364)-INDEX(INDIRECT(CM364),$E364,DJ$28))*(10-INDEX(INDIRECT("times"&amp;CK$2),$F364,DJ$28))/10)</f>
        <v>0</v>
      </c>
      <c r="DK364" s="201">
        <v>7</v>
      </c>
      <c r="DM364" s="18" t="s">
        <v>195</v>
      </c>
      <c r="DN364" s="122">
        <f>DM341</f>
        <v>3</v>
      </c>
      <c r="DO364" s="122" t="str">
        <f>DM342</f>
        <v>shop3564</v>
      </c>
      <c r="DP364" s="210" t="str">
        <f t="shared" si="1802"/>
        <v>core3_shop3564</v>
      </c>
      <c r="DQ364" s="122">
        <v>1</v>
      </c>
      <c r="DR364" s="33">
        <v>7</v>
      </c>
      <c r="DS364" s="46">
        <f ca="1">IF(OR(INDEX(INDIRECT("times"&amp;DN$2),$F364,DS$28)&gt;10,INDEX(INDIRECT(DP364),$E364,DS$28)&lt;=INDEX(INDIRECT(DP364),$E364,$F364)),0,(INDEX(INDIRECT(DP364),$E364,$F364)-INDEX(INDIRECT(DP364),$E364,DS$28))*(10-INDEX(INDIRECT("times"&amp;DN$2),$F364,DS$28))/10)</f>
        <v>0</v>
      </c>
      <c r="DT364" s="47">
        <f ca="1">IF(OR(INDEX(INDIRECT("times"&amp;DN$2),$F364,DT$28)&gt;10,INDEX(INDIRECT(DP364),$E364,DT$28)&lt;=INDEX(INDIRECT(DP364),$E364,$F364)),0,(INDEX(INDIRECT(DP364),$E364,$F364)-INDEX(INDIRECT(DP364),$E364,DT$28))*(10-INDEX(INDIRECT("times"&amp;DN$2),$F364,DT$28))/10)</f>
        <v>0</v>
      </c>
      <c r="DU364" s="47">
        <f ca="1">IF(OR(INDEX(INDIRECT("times"&amp;DN$2),$F364,DU$28)&gt;10,INDEX(INDIRECT(DP364),$E364,DU$28)&lt;=INDEX(INDIRECT(DP364),$E364,$F364)),0,(INDEX(INDIRECT(DP364),$E364,$F364)-INDEX(INDIRECT(DP364),$E364,DU$28))*(10-INDEX(INDIRECT("times"&amp;DN$2),$F364,DU$28))/10)</f>
        <v>0</v>
      </c>
      <c r="DV364" s="47">
        <f ca="1">IF(OR(INDEX(INDIRECT("times"&amp;DN$2),$F364,DV$28)&gt;10,INDEX(INDIRECT(DP364),$E364,DV$28)&lt;=INDEX(INDIRECT(DP364),$E364,$F364)),0,(INDEX(INDIRECT(DP364),$E364,$F364)-INDEX(INDIRECT(DP364),$E364,DV$28))*(10-INDEX(INDIRECT("times"&amp;DN$2),$F364,DV$28))/10)</f>
        <v>0</v>
      </c>
      <c r="DW364" s="47">
        <f ca="1">IF(OR(INDEX(INDIRECT("times"&amp;DN$2),$F364,DW$28)&gt;10,INDEX(INDIRECT(DP364),$E364,DW$28)&lt;=INDEX(INDIRECT(DP364),$E364,$F364)),0,(INDEX(INDIRECT(DP364),$E364,$F364)-INDEX(INDIRECT(DP364),$E364,DW$28))*(10-INDEX(INDIRECT("times"&amp;DN$2),$F364,DW$28))/10)</f>
        <v>0</v>
      </c>
      <c r="DX364" s="47">
        <f ca="1">IF(OR(INDEX(INDIRECT("times"&amp;DN$2),$F364,DX$28)&gt;10,INDEX(INDIRECT(DP364),$E364,DX$28)&lt;=INDEX(INDIRECT(DP364),$E364,$F364)),0,(INDEX(INDIRECT(DP364),$E364,$F364)-INDEX(INDIRECT(DP364),$E364,DX$28))*(10-INDEX(INDIRECT("times"&amp;DN$2),$F364,DX$28))/10)</f>
        <v>0</v>
      </c>
      <c r="DY364" s="47">
        <f ca="1">IF(OR(INDEX(INDIRECT("times"&amp;DN$2),$F364,DY$28)&gt;10,INDEX(INDIRECT(DP364),$E364,DY$28)&lt;=INDEX(INDIRECT(DP364),$E364,$F364)),0,(INDEX(INDIRECT(DP364),$E364,$F364)-INDEX(INDIRECT(DP364),$E364,DY$28))*(10-INDEX(INDIRECT("times"&amp;DN$2),$F364,DY$28))/10)</f>
        <v>0</v>
      </c>
      <c r="DZ364" s="47">
        <f ca="1">IF(OR(INDEX(INDIRECT("times"&amp;DN$2),$F364,DZ$28)&gt;10,INDEX(INDIRECT(DP364),$E364,DZ$28)&lt;=INDEX(INDIRECT(DP364),$E364,$F364)),0,(INDEX(INDIRECT(DP364),$E364,$F364)-INDEX(INDIRECT(DP364),$E364,DZ$28))*(10-INDEX(INDIRECT("times"&amp;DN$2),$F364,DZ$28))/10)</f>
        <v>0</v>
      </c>
      <c r="EA364" s="47">
        <f ca="1">IF(OR(INDEX(INDIRECT("times"&amp;DN$2),$F364,EA$28)&gt;10,INDEX(INDIRECT(DP364),$E364,EA$28)&lt;=INDEX(INDIRECT(DP364),$E364,$F364)),0,(INDEX(INDIRECT(DP364),$E364,$F364)-INDEX(INDIRECT(DP364),$E364,EA$28))*(10-INDEX(INDIRECT("times"&amp;DN$2),$F364,EA$28))/10)</f>
        <v>0</v>
      </c>
      <c r="EB364" s="47">
        <f ca="1">IF(OR(INDEX(INDIRECT("times"&amp;DN$2),$F364,EB$28)&gt;10,INDEX(INDIRECT(DP364),$E364,EB$28)&lt;=INDEX(INDIRECT(DP364),$E364,$F364)),0,(INDEX(INDIRECT(DP364),$E364,$F364)-INDEX(INDIRECT(DP364),$E364,EB$28))*(10-INDEX(INDIRECT("times"&amp;DN$2),$F364,EB$28))/10)</f>
        <v>0</v>
      </c>
      <c r="EC364" s="47">
        <f ca="1">IF(OR(INDEX(INDIRECT("times"&amp;DN$2),$F364,EC$28)&gt;10,INDEX(INDIRECT(DP364),$E364,EC$28)&lt;=INDEX(INDIRECT(DP364),$E364,$F364)),0,(INDEX(INDIRECT(DP364),$E364,$F364)-INDEX(INDIRECT(DP364),$E364,EC$28))*(10-INDEX(INDIRECT("times"&amp;DN$2),$F364,EC$28))/10)</f>
        <v>0</v>
      </c>
      <c r="ED364" s="47">
        <f ca="1">IF(OR(INDEX(INDIRECT("times"&amp;DN$2),$F364,ED$28)&gt;10,INDEX(INDIRECT(DP364),$E364,ED$28)&lt;=INDEX(INDIRECT(DP364),$E364,$F364)),0,(INDEX(INDIRECT(DP364),$E364,$F364)-INDEX(INDIRECT(DP364),$E364,ED$28))*(10-INDEX(INDIRECT("times"&amp;DN$2),$F364,ED$28))/10)</f>
        <v>0</v>
      </c>
      <c r="EE364" s="47">
        <f ca="1">IF(OR(INDEX(INDIRECT("times"&amp;DN$2),$F364,EE$28)&gt;10,INDEX(INDIRECT(DP364),$E364,EE$28)&lt;=INDEX(INDIRECT(DP364),$E364,$F364)),0,(INDEX(INDIRECT(DP364),$E364,$F364)-INDEX(INDIRECT(DP364),$E364,EE$28))*(10-INDEX(INDIRECT("times"&amp;DN$2),$F364,EE$28))/10)</f>
        <v>0</v>
      </c>
      <c r="EF364" s="47">
        <f ca="1">IF(OR(INDEX(INDIRECT("times"&amp;DN$2),$F364,EF$28)&gt;10,INDEX(INDIRECT(DP364),$E364,EF$28)&lt;=INDEX(INDIRECT(DP364),$E364,$F364)),0,(INDEX(INDIRECT(DP364),$E364,$F364)-INDEX(INDIRECT(DP364),$E364,EF$28))*(10-INDEX(INDIRECT("times"&amp;DN$2),$F364,EF$28))/10)</f>
        <v>0</v>
      </c>
      <c r="EG364" s="47">
        <f ca="1">IF(OR(INDEX(INDIRECT("times"&amp;DN$2),$F364,EG$28)&gt;10,INDEX(INDIRECT(DP364),$E364,EG$28)&lt;=INDEX(INDIRECT(DP364),$E364,$F364)),0,(INDEX(INDIRECT(DP364),$E364,$F364)-INDEX(INDIRECT(DP364),$E364,EG$28))*(10-INDEX(INDIRECT("times"&amp;DN$2),$F364,EG$28))/10)</f>
        <v>0</v>
      </c>
      <c r="EH364" s="47">
        <f ca="1">IF(OR(INDEX(INDIRECT("times"&amp;DN$2),$F364,EH$28)&gt;10,INDEX(INDIRECT(DP364),$E364,EH$28)&lt;=INDEX(INDIRECT(DP364),$E364,$F364)),0,(INDEX(INDIRECT(DP364),$E364,$F364)-INDEX(INDIRECT(DP364),$E364,EH$28))*(10-INDEX(INDIRECT("times"&amp;DN$2),$F364,EH$28))/10)</f>
        <v>0</v>
      </c>
      <c r="EI364" s="47">
        <f ca="1">IF(OR(INDEX(INDIRECT("times"&amp;DN$2),$F364,EI$28)&gt;10,INDEX(INDIRECT(DP364),$E364,EI$28)&lt;=INDEX(INDIRECT(DP364),$E364,$F364)),0,(INDEX(INDIRECT(DP364),$E364,$F364)-INDEX(INDIRECT(DP364),$E364,EI$28))*(10-INDEX(INDIRECT("times"&amp;DN$2),$F364,EI$28))/10)</f>
        <v>0</v>
      </c>
      <c r="EJ364" s="47">
        <f ca="1">IF(OR(INDEX(INDIRECT("times"&amp;DN$2),$F364,EJ$28)&gt;10,INDEX(INDIRECT(DP364),$E364,EJ$28)&lt;=INDEX(INDIRECT(DP364),$E364,$F364)),0,(INDEX(INDIRECT(DP364),$E364,$F364)-INDEX(INDIRECT(DP364),$E364,EJ$28))*(10-INDEX(INDIRECT("times"&amp;DN$2),$F364,EJ$28))/10)</f>
        <v>0</v>
      </c>
      <c r="EK364" s="47">
        <f ca="1">IF(OR(INDEX(INDIRECT("times"&amp;DN$2),$F364,EK$28)&gt;10,INDEX(INDIRECT(DP364),$E364,EK$28)&lt;=INDEX(INDIRECT(DP364),$E364,$F364)),0,(INDEX(INDIRECT(DP364),$E364,$F364)-INDEX(INDIRECT(DP364),$E364,EK$28))*(10-INDEX(INDIRECT("times"&amp;DN$2),$F364,EK$28))/10)</f>
        <v>0</v>
      </c>
      <c r="EL364" s="47">
        <f ca="1">IF(OR(INDEX(INDIRECT("times"&amp;DN$2),$F364,EL$28)&gt;10,INDEX(INDIRECT(DP364),$E364,EL$28)&lt;=INDEX(INDIRECT(DP364),$E364,$F364)),0,(INDEX(INDIRECT(DP364),$E364,$F364)-INDEX(INDIRECT(DP364),$E364,EL$28))*(10-INDEX(INDIRECT("times"&amp;DN$2),$F364,EL$28))/10)</f>
        <v>0</v>
      </c>
      <c r="EM364" s="48">
        <f ca="1">IF(OR(INDEX(INDIRECT("times"&amp;DN$2),$F364,EM$28)&gt;10,INDEX(INDIRECT(DP364),$E364,EM$28)&lt;=INDEX(INDIRECT(DP364),$E364,$F364)),0,(INDEX(INDIRECT(DP364),$E364,$F364)-INDEX(INDIRECT(DP364),$E364,EM$28))*(10-INDEX(INDIRECT("times"&amp;DN$2),$F364,EM$28))/10)</f>
        <v>0</v>
      </c>
      <c r="EN364" s="201">
        <v>7</v>
      </c>
      <c r="EP364" s="18" t="s">
        <v>195</v>
      </c>
      <c r="EQ364" s="122">
        <f>EP341</f>
        <v>3</v>
      </c>
      <c r="ER364" s="122" t="str">
        <f>EP342</f>
        <v>lei3564</v>
      </c>
      <c r="ES364" s="210" t="str">
        <f t="shared" si="1803"/>
        <v>core3_lei3564</v>
      </c>
      <c r="ET364" s="122">
        <v>1</v>
      </c>
      <c r="EU364" s="33">
        <v>7</v>
      </c>
      <c r="EV364" s="46">
        <f ca="1">IF(OR(INDEX(INDIRECT("times"&amp;EQ$2),$F364,EV$28)&gt;10,INDEX(INDIRECT(ES364),$E364,EV$28)&lt;=INDEX(INDIRECT(ES364),$E364,$F364)),0,(INDEX(INDIRECT(ES364),$E364,$F364)-INDEX(INDIRECT(ES364),$E364,EV$28))*(10-INDEX(INDIRECT("times"&amp;EQ$2),$F364,EV$28))/10)</f>
        <v>0</v>
      </c>
      <c r="EW364" s="47">
        <f ca="1">IF(OR(INDEX(INDIRECT("times"&amp;EQ$2),$F364,EW$28)&gt;10,INDEX(INDIRECT(ES364),$E364,EW$28)&lt;=INDEX(INDIRECT(ES364),$E364,$F364)),0,(INDEX(INDIRECT(ES364),$E364,$F364)-INDEX(INDIRECT(ES364),$E364,EW$28))*(10-INDEX(INDIRECT("times"&amp;EQ$2),$F364,EW$28))/10)</f>
        <v>0</v>
      </c>
      <c r="EX364" s="47">
        <f ca="1">IF(OR(INDEX(INDIRECT("times"&amp;EQ$2),$F364,EX$28)&gt;10,INDEX(INDIRECT(ES364),$E364,EX$28)&lt;=INDEX(INDIRECT(ES364),$E364,$F364)),0,(INDEX(INDIRECT(ES364),$E364,$F364)-INDEX(INDIRECT(ES364),$E364,EX$28))*(10-INDEX(INDIRECT("times"&amp;EQ$2),$F364,EX$28))/10)</f>
        <v>0</v>
      </c>
      <c r="EY364" s="47">
        <f ca="1">IF(OR(INDEX(INDIRECT("times"&amp;EQ$2),$F364,EY$28)&gt;10,INDEX(INDIRECT(ES364),$E364,EY$28)&lt;=INDEX(INDIRECT(ES364),$E364,$F364)),0,(INDEX(INDIRECT(ES364),$E364,$F364)-INDEX(INDIRECT(ES364),$E364,EY$28))*(10-INDEX(INDIRECT("times"&amp;EQ$2),$F364,EY$28))/10)</f>
        <v>0</v>
      </c>
      <c r="EZ364" s="47">
        <f ca="1">IF(OR(INDEX(INDIRECT("times"&amp;EQ$2),$F364,EZ$28)&gt;10,INDEX(INDIRECT(ES364),$E364,EZ$28)&lt;=INDEX(INDIRECT(ES364),$E364,$F364)),0,(INDEX(INDIRECT(ES364),$E364,$F364)-INDEX(INDIRECT(ES364),$E364,EZ$28))*(10-INDEX(INDIRECT("times"&amp;EQ$2),$F364,EZ$28))/10)</f>
        <v>0</v>
      </c>
      <c r="FA364" s="47">
        <f ca="1">IF(OR(INDEX(INDIRECT("times"&amp;EQ$2),$F364,FA$28)&gt;10,INDEX(INDIRECT(ES364),$E364,FA$28)&lt;=INDEX(INDIRECT(ES364),$E364,$F364)),0,(INDEX(INDIRECT(ES364),$E364,$F364)-INDEX(INDIRECT(ES364),$E364,FA$28))*(10-INDEX(INDIRECT("times"&amp;EQ$2),$F364,FA$28))/10)</f>
        <v>0</v>
      </c>
      <c r="FB364" s="47">
        <f ca="1">IF(OR(INDEX(INDIRECT("times"&amp;EQ$2),$F364,FB$28)&gt;10,INDEX(INDIRECT(ES364),$E364,FB$28)&lt;=INDEX(INDIRECT(ES364),$E364,$F364)),0,(INDEX(INDIRECT(ES364),$E364,$F364)-INDEX(INDIRECT(ES364),$E364,FB$28))*(10-INDEX(INDIRECT("times"&amp;EQ$2),$F364,FB$28))/10)</f>
        <v>0</v>
      </c>
      <c r="FC364" s="47">
        <f ca="1">IF(OR(INDEX(INDIRECT("times"&amp;EQ$2),$F364,FC$28)&gt;10,INDEX(INDIRECT(ES364),$E364,FC$28)&lt;=INDEX(INDIRECT(ES364),$E364,$F364)),0,(INDEX(INDIRECT(ES364),$E364,$F364)-INDEX(INDIRECT(ES364),$E364,FC$28))*(10-INDEX(INDIRECT("times"&amp;EQ$2),$F364,FC$28))/10)</f>
        <v>0</v>
      </c>
      <c r="FD364" s="47">
        <f ca="1">IF(OR(INDEX(INDIRECT("times"&amp;EQ$2),$F364,FD$28)&gt;10,INDEX(INDIRECT(ES364),$E364,FD$28)&lt;=INDEX(INDIRECT(ES364),$E364,$F364)),0,(INDEX(INDIRECT(ES364),$E364,$F364)-INDEX(INDIRECT(ES364),$E364,FD$28))*(10-INDEX(INDIRECT("times"&amp;EQ$2),$F364,FD$28))/10)</f>
        <v>0</v>
      </c>
      <c r="FE364" s="47">
        <f ca="1">IF(OR(INDEX(INDIRECT("times"&amp;EQ$2),$F364,FE$28)&gt;10,INDEX(INDIRECT(ES364),$E364,FE$28)&lt;=INDEX(INDIRECT(ES364),$E364,$F364)),0,(INDEX(INDIRECT(ES364),$E364,$F364)-INDEX(INDIRECT(ES364),$E364,FE$28))*(10-INDEX(INDIRECT("times"&amp;EQ$2),$F364,FE$28))/10)</f>
        <v>0</v>
      </c>
      <c r="FF364" s="47">
        <f ca="1">IF(OR(INDEX(INDIRECT("times"&amp;EQ$2),$F364,FF$28)&gt;10,INDEX(INDIRECT(ES364),$E364,FF$28)&lt;=INDEX(INDIRECT(ES364),$E364,$F364)),0,(INDEX(INDIRECT(ES364),$E364,$F364)-INDEX(INDIRECT(ES364),$E364,FF$28))*(10-INDEX(INDIRECT("times"&amp;EQ$2),$F364,FF$28))/10)</f>
        <v>0</v>
      </c>
      <c r="FG364" s="47">
        <f ca="1">IF(OR(INDEX(INDIRECT("times"&amp;EQ$2),$F364,FG$28)&gt;10,INDEX(INDIRECT(ES364),$E364,FG$28)&lt;=INDEX(INDIRECT(ES364),$E364,$F364)),0,(INDEX(INDIRECT(ES364),$E364,$F364)-INDEX(INDIRECT(ES364),$E364,FG$28))*(10-INDEX(INDIRECT("times"&amp;EQ$2),$F364,FG$28))/10)</f>
        <v>0</v>
      </c>
      <c r="FH364" s="47">
        <f ca="1">IF(OR(INDEX(INDIRECT("times"&amp;EQ$2),$F364,FH$28)&gt;10,INDEX(INDIRECT(ES364),$E364,FH$28)&lt;=INDEX(INDIRECT(ES364),$E364,$F364)),0,(INDEX(INDIRECT(ES364),$E364,$F364)-INDEX(INDIRECT(ES364),$E364,FH$28))*(10-INDEX(INDIRECT("times"&amp;EQ$2),$F364,FH$28))/10)</f>
        <v>0</v>
      </c>
      <c r="FI364" s="47">
        <f ca="1">IF(OR(INDEX(INDIRECT("times"&amp;EQ$2),$F364,FI$28)&gt;10,INDEX(INDIRECT(ES364),$E364,FI$28)&lt;=INDEX(INDIRECT(ES364),$E364,$F364)),0,(INDEX(INDIRECT(ES364),$E364,$F364)-INDEX(INDIRECT(ES364),$E364,FI$28))*(10-INDEX(INDIRECT("times"&amp;EQ$2),$F364,FI$28))/10)</f>
        <v>0</v>
      </c>
      <c r="FJ364" s="47">
        <f ca="1">IF(OR(INDEX(INDIRECT("times"&amp;EQ$2),$F364,FJ$28)&gt;10,INDEX(INDIRECT(ES364),$E364,FJ$28)&lt;=INDEX(INDIRECT(ES364),$E364,$F364)),0,(INDEX(INDIRECT(ES364),$E364,$F364)-INDEX(INDIRECT(ES364),$E364,FJ$28))*(10-INDEX(INDIRECT("times"&amp;EQ$2),$F364,FJ$28))/10)</f>
        <v>0</v>
      </c>
      <c r="FK364" s="47">
        <f ca="1">IF(OR(INDEX(INDIRECT("times"&amp;EQ$2),$F364,FK$28)&gt;10,INDEX(INDIRECT(ES364),$E364,FK$28)&lt;=INDEX(INDIRECT(ES364),$E364,$F364)),0,(INDEX(INDIRECT(ES364),$E364,$F364)-INDEX(INDIRECT(ES364),$E364,FK$28))*(10-INDEX(INDIRECT("times"&amp;EQ$2),$F364,FK$28))/10)</f>
        <v>0</v>
      </c>
      <c r="FL364" s="47">
        <f ca="1">IF(OR(INDEX(INDIRECT("times"&amp;EQ$2),$F364,FL$28)&gt;10,INDEX(INDIRECT(ES364),$E364,FL$28)&lt;=INDEX(INDIRECT(ES364),$E364,$F364)),0,(INDEX(INDIRECT(ES364),$E364,$F364)-INDEX(INDIRECT(ES364),$E364,FL$28))*(10-INDEX(INDIRECT("times"&amp;EQ$2),$F364,FL$28))/10)</f>
        <v>0</v>
      </c>
      <c r="FM364" s="47">
        <f ca="1">IF(OR(INDEX(INDIRECT("times"&amp;EQ$2),$F364,FM$28)&gt;10,INDEX(INDIRECT(ES364),$E364,FM$28)&lt;=INDEX(INDIRECT(ES364),$E364,$F364)),0,(INDEX(INDIRECT(ES364),$E364,$F364)-INDEX(INDIRECT(ES364),$E364,FM$28))*(10-INDEX(INDIRECT("times"&amp;EQ$2),$F364,FM$28))/10)</f>
        <v>0</v>
      </c>
      <c r="FN364" s="47">
        <f ca="1">IF(OR(INDEX(INDIRECT("times"&amp;EQ$2),$F364,FN$28)&gt;10,INDEX(INDIRECT(ES364),$E364,FN$28)&lt;=INDEX(INDIRECT(ES364),$E364,$F364)),0,(INDEX(INDIRECT(ES364),$E364,$F364)-INDEX(INDIRECT(ES364),$E364,FN$28))*(10-INDEX(INDIRECT("times"&amp;EQ$2),$F364,FN$28))/10)</f>
        <v>0</v>
      </c>
      <c r="FO364" s="47">
        <f ca="1">IF(OR(INDEX(INDIRECT("times"&amp;EQ$2),$F364,FO$28)&gt;10,INDEX(INDIRECT(ES364),$E364,FO$28)&lt;=INDEX(INDIRECT(ES364),$E364,$F364)),0,(INDEX(INDIRECT(ES364),$E364,$F364)-INDEX(INDIRECT(ES364),$E364,FO$28))*(10-INDEX(INDIRECT("times"&amp;EQ$2),$F364,FO$28))/10)</f>
        <v>0</v>
      </c>
      <c r="FP364" s="48">
        <f ca="1">IF(OR(INDEX(INDIRECT("times"&amp;EQ$2),$F364,FP$28)&gt;10,INDEX(INDIRECT(ES364),$E364,FP$28)&lt;=INDEX(INDIRECT(ES364),$E364,$F364)),0,(INDEX(INDIRECT(ES364),$E364,$F364)-INDEX(INDIRECT(ES364),$E364,FP$28))*(10-INDEX(INDIRECT("times"&amp;EQ$2),$F364,FP$28))/10)</f>
        <v>0</v>
      </c>
      <c r="FQ364" s="201">
        <v>7</v>
      </c>
      <c r="FS364" s="18" t="s">
        <v>195</v>
      </c>
      <c r="FT364" s="122">
        <f>FS341</f>
        <v>3</v>
      </c>
      <c r="FU364" s="122" t="str">
        <f>FS342</f>
        <v>shop65</v>
      </c>
      <c r="FV364" s="210" t="str">
        <f t="shared" si="1804"/>
        <v>core3_shop65</v>
      </c>
      <c r="FW364" s="122">
        <v>1</v>
      </c>
      <c r="FX364" s="33">
        <v>7</v>
      </c>
      <c r="FY364" s="46">
        <f ca="1">IF(OR(INDEX(INDIRECT("times"&amp;FT$2),$F364,FY$28)&gt;10,INDEX(INDIRECT(FV364),$E364,FY$28)&lt;=INDEX(INDIRECT(FV364),$E364,$F364)),0,(INDEX(INDIRECT(FV364),$E364,$F364)-INDEX(INDIRECT(FV364),$E364,FY$28))*(10-INDEX(INDIRECT("times"&amp;FT$2),$F364,FY$28))/10)</f>
        <v>0</v>
      </c>
      <c r="FZ364" s="47">
        <f ca="1">IF(OR(INDEX(INDIRECT("times"&amp;FT$2),$F364,FZ$28)&gt;10,INDEX(INDIRECT(FV364),$E364,FZ$28)&lt;=INDEX(INDIRECT(FV364),$E364,$F364)),0,(INDEX(INDIRECT(FV364),$E364,$F364)-INDEX(INDIRECT(FV364),$E364,FZ$28))*(10-INDEX(INDIRECT("times"&amp;FT$2),$F364,FZ$28))/10)</f>
        <v>0</v>
      </c>
      <c r="GA364" s="47">
        <f ca="1">IF(OR(INDEX(INDIRECT("times"&amp;FT$2),$F364,GA$28)&gt;10,INDEX(INDIRECT(FV364),$E364,GA$28)&lt;=INDEX(INDIRECT(FV364),$E364,$F364)),0,(INDEX(INDIRECT(FV364),$E364,$F364)-INDEX(INDIRECT(FV364),$E364,GA$28))*(10-INDEX(INDIRECT("times"&amp;FT$2),$F364,GA$28))/10)</f>
        <v>0</v>
      </c>
      <c r="GB364" s="47">
        <f ca="1">IF(OR(INDEX(INDIRECT("times"&amp;FT$2),$F364,GB$28)&gt;10,INDEX(INDIRECT(FV364),$E364,GB$28)&lt;=INDEX(INDIRECT(FV364),$E364,$F364)),0,(INDEX(INDIRECT(FV364),$E364,$F364)-INDEX(INDIRECT(FV364),$E364,GB$28))*(10-INDEX(INDIRECT("times"&amp;FT$2),$F364,GB$28))/10)</f>
        <v>0</v>
      </c>
      <c r="GC364" s="47">
        <f ca="1">IF(OR(INDEX(INDIRECT("times"&amp;FT$2),$F364,GC$28)&gt;10,INDEX(INDIRECT(FV364),$E364,GC$28)&lt;=INDEX(INDIRECT(FV364),$E364,$F364)),0,(INDEX(INDIRECT(FV364),$E364,$F364)-INDEX(INDIRECT(FV364),$E364,GC$28))*(10-INDEX(INDIRECT("times"&amp;FT$2),$F364,GC$28))/10)</f>
        <v>0</v>
      </c>
      <c r="GD364" s="47">
        <f ca="1">IF(OR(INDEX(INDIRECT("times"&amp;FT$2),$F364,GD$28)&gt;10,INDEX(INDIRECT(FV364),$E364,GD$28)&lt;=INDEX(INDIRECT(FV364),$E364,$F364)),0,(INDEX(INDIRECT(FV364),$E364,$F364)-INDEX(INDIRECT(FV364),$E364,GD$28))*(10-INDEX(INDIRECT("times"&amp;FT$2),$F364,GD$28))/10)</f>
        <v>0</v>
      </c>
      <c r="GE364" s="47">
        <f ca="1">IF(OR(INDEX(INDIRECT("times"&amp;FT$2),$F364,GE$28)&gt;10,INDEX(INDIRECT(FV364),$E364,GE$28)&lt;=INDEX(INDIRECT(FV364),$E364,$F364)),0,(INDEX(INDIRECT(FV364),$E364,$F364)-INDEX(INDIRECT(FV364),$E364,GE$28))*(10-INDEX(INDIRECT("times"&amp;FT$2),$F364,GE$28))/10)</f>
        <v>0</v>
      </c>
      <c r="GF364" s="47">
        <f ca="1">IF(OR(INDEX(INDIRECT("times"&amp;FT$2),$F364,GF$28)&gt;10,INDEX(INDIRECT(FV364),$E364,GF$28)&lt;=INDEX(INDIRECT(FV364),$E364,$F364)),0,(INDEX(INDIRECT(FV364),$E364,$F364)-INDEX(INDIRECT(FV364),$E364,GF$28))*(10-INDEX(INDIRECT("times"&amp;FT$2),$F364,GF$28))/10)</f>
        <v>0</v>
      </c>
      <c r="GG364" s="47">
        <f ca="1">IF(OR(INDEX(INDIRECT("times"&amp;FT$2),$F364,GG$28)&gt;10,INDEX(INDIRECT(FV364),$E364,GG$28)&lt;=INDEX(INDIRECT(FV364),$E364,$F364)),0,(INDEX(INDIRECT(FV364),$E364,$F364)-INDEX(INDIRECT(FV364),$E364,GG$28))*(10-INDEX(INDIRECT("times"&amp;FT$2),$F364,GG$28))/10)</f>
        <v>0</v>
      </c>
      <c r="GH364" s="47">
        <f ca="1">IF(OR(INDEX(INDIRECT("times"&amp;FT$2),$F364,GH$28)&gt;10,INDEX(INDIRECT(FV364),$E364,GH$28)&lt;=INDEX(INDIRECT(FV364),$E364,$F364)),0,(INDEX(INDIRECT(FV364),$E364,$F364)-INDEX(INDIRECT(FV364),$E364,GH$28))*(10-INDEX(INDIRECT("times"&amp;FT$2),$F364,GH$28))/10)</f>
        <v>0</v>
      </c>
      <c r="GI364" s="47">
        <f ca="1">IF(OR(INDEX(INDIRECT("times"&amp;FT$2),$F364,GI$28)&gt;10,INDEX(INDIRECT(FV364),$E364,GI$28)&lt;=INDEX(INDIRECT(FV364),$E364,$F364)),0,(INDEX(INDIRECT(FV364),$E364,$F364)-INDEX(INDIRECT(FV364),$E364,GI$28))*(10-INDEX(INDIRECT("times"&amp;FT$2),$F364,GI$28))/10)</f>
        <v>0</v>
      </c>
      <c r="GJ364" s="47">
        <f ca="1">IF(OR(INDEX(INDIRECT("times"&amp;FT$2),$F364,GJ$28)&gt;10,INDEX(INDIRECT(FV364),$E364,GJ$28)&lt;=INDEX(INDIRECT(FV364),$E364,$F364)),0,(INDEX(INDIRECT(FV364),$E364,$F364)-INDEX(INDIRECT(FV364),$E364,GJ$28))*(10-INDEX(INDIRECT("times"&amp;FT$2),$F364,GJ$28))/10)</f>
        <v>0</v>
      </c>
      <c r="GK364" s="47">
        <f ca="1">IF(OR(INDEX(INDIRECT("times"&amp;FT$2),$F364,GK$28)&gt;10,INDEX(INDIRECT(FV364),$E364,GK$28)&lt;=INDEX(INDIRECT(FV364),$E364,$F364)),0,(INDEX(INDIRECT(FV364),$E364,$F364)-INDEX(INDIRECT(FV364),$E364,GK$28))*(10-INDEX(INDIRECT("times"&amp;FT$2),$F364,GK$28))/10)</f>
        <v>0</v>
      </c>
      <c r="GL364" s="47">
        <f ca="1">IF(OR(INDEX(INDIRECT("times"&amp;FT$2),$F364,GL$28)&gt;10,INDEX(INDIRECT(FV364),$E364,GL$28)&lt;=INDEX(INDIRECT(FV364),$E364,$F364)),0,(INDEX(INDIRECT(FV364),$E364,$F364)-INDEX(INDIRECT(FV364),$E364,GL$28))*(10-INDEX(INDIRECT("times"&amp;FT$2),$F364,GL$28))/10)</f>
        <v>0</v>
      </c>
      <c r="GM364" s="47">
        <f ca="1">IF(OR(INDEX(INDIRECT("times"&amp;FT$2),$F364,GM$28)&gt;10,INDEX(INDIRECT(FV364),$E364,GM$28)&lt;=INDEX(INDIRECT(FV364),$E364,$F364)),0,(INDEX(INDIRECT(FV364),$E364,$F364)-INDEX(INDIRECT(FV364),$E364,GM$28))*(10-INDEX(INDIRECT("times"&amp;FT$2),$F364,GM$28))/10)</f>
        <v>0</v>
      </c>
      <c r="GN364" s="47">
        <f ca="1">IF(OR(INDEX(INDIRECT("times"&amp;FT$2),$F364,GN$28)&gt;10,INDEX(INDIRECT(FV364),$E364,GN$28)&lt;=INDEX(INDIRECT(FV364),$E364,$F364)),0,(INDEX(INDIRECT(FV364),$E364,$F364)-INDEX(INDIRECT(FV364),$E364,GN$28))*(10-INDEX(INDIRECT("times"&amp;FT$2),$F364,GN$28))/10)</f>
        <v>0</v>
      </c>
      <c r="GO364" s="47">
        <f ca="1">IF(OR(INDEX(INDIRECT("times"&amp;FT$2),$F364,GO$28)&gt;10,INDEX(INDIRECT(FV364),$E364,GO$28)&lt;=INDEX(INDIRECT(FV364),$E364,$F364)),0,(INDEX(INDIRECT(FV364),$E364,$F364)-INDEX(INDIRECT(FV364),$E364,GO$28))*(10-INDEX(INDIRECT("times"&amp;FT$2),$F364,GO$28))/10)</f>
        <v>0</v>
      </c>
      <c r="GP364" s="47">
        <f ca="1">IF(OR(INDEX(INDIRECT("times"&amp;FT$2),$F364,GP$28)&gt;10,INDEX(INDIRECT(FV364),$E364,GP$28)&lt;=INDEX(INDIRECT(FV364),$E364,$F364)),0,(INDEX(INDIRECT(FV364),$E364,$F364)-INDEX(INDIRECT(FV364),$E364,GP$28))*(10-INDEX(INDIRECT("times"&amp;FT$2),$F364,GP$28))/10)</f>
        <v>0</v>
      </c>
      <c r="GQ364" s="47">
        <f ca="1">IF(OR(INDEX(INDIRECT("times"&amp;FT$2),$F364,GQ$28)&gt;10,INDEX(INDIRECT(FV364),$E364,GQ$28)&lt;=INDEX(INDIRECT(FV364),$E364,$F364)),0,(INDEX(INDIRECT(FV364),$E364,$F364)-INDEX(INDIRECT(FV364),$E364,GQ$28))*(10-INDEX(INDIRECT("times"&amp;FT$2),$F364,GQ$28))/10)</f>
        <v>0</v>
      </c>
      <c r="GR364" s="47">
        <f ca="1">IF(OR(INDEX(INDIRECT("times"&amp;FT$2),$F364,GR$28)&gt;10,INDEX(INDIRECT(FV364),$E364,GR$28)&lt;=INDEX(INDIRECT(FV364),$E364,$F364)),0,(INDEX(INDIRECT(FV364),$E364,$F364)-INDEX(INDIRECT(FV364),$E364,GR$28))*(10-INDEX(INDIRECT("times"&amp;FT$2),$F364,GR$28))/10)</f>
        <v>0</v>
      </c>
      <c r="GS364" s="48">
        <f ca="1">IF(OR(INDEX(INDIRECT("times"&amp;FT$2),$F364,GS$28)&gt;10,INDEX(INDIRECT(FV364),$E364,GS$28)&lt;=INDEX(INDIRECT(FV364),$E364,$F364)),0,(INDEX(INDIRECT(FV364),$E364,$F364)-INDEX(INDIRECT(FV364),$E364,GS$28))*(10-INDEX(INDIRECT("times"&amp;FT$2),$F364,GS$28))/10)</f>
        <v>0</v>
      </c>
      <c r="GT364" s="201">
        <v>7</v>
      </c>
      <c r="GV364" s="18" t="s">
        <v>195</v>
      </c>
      <c r="GW364" s="122">
        <f>GV341</f>
        <v>3</v>
      </c>
      <c r="GX364" s="122" t="str">
        <f>GV342</f>
        <v>lei65</v>
      </c>
      <c r="GY364" s="210" t="str">
        <f t="shared" si="1805"/>
        <v>core3_lei65</v>
      </c>
      <c r="GZ364" s="122">
        <v>1</v>
      </c>
      <c r="HA364" s="33">
        <v>7</v>
      </c>
      <c r="HB364" s="46">
        <f ca="1">IF(OR(INDEX(INDIRECT("times"&amp;GW$2),$F364,HB$28)&gt;10,INDEX(INDIRECT(GY364),$E364,HB$28)&lt;=INDEX(INDIRECT(GY364),$E364,$F364)),0,(INDEX(INDIRECT(GY364),$E364,$F364)-INDEX(INDIRECT(GY364),$E364,HB$28))*(10-INDEX(INDIRECT("times"&amp;GW$2),$F364,HB$28))/10)</f>
        <v>0</v>
      </c>
      <c r="HC364" s="47">
        <f ca="1">IF(OR(INDEX(INDIRECT("times"&amp;GW$2),$F364,HC$28)&gt;10,INDEX(INDIRECT(GY364),$E364,HC$28)&lt;=INDEX(INDIRECT(GY364),$E364,$F364)),0,(INDEX(INDIRECT(GY364),$E364,$F364)-INDEX(INDIRECT(GY364),$E364,HC$28))*(10-INDEX(INDIRECT("times"&amp;GW$2),$F364,HC$28))/10)</f>
        <v>0</v>
      </c>
      <c r="HD364" s="47">
        <f ca="1">IF(OR(INDEX(INDIRECT("times"&amp;GW$2),$F364,HD$28)&gt;10,INDEX(INDIRECT(GY364),$E364,HD$28)&lt;=INDEX(INDIRECT(GY364),$E364,$F364)),0,(INDEX(INDIRECT(GY364),$E364,$F364)-INDEX(INDIRECT(GY364),$E364,HD$28))*(10-INDEX(INDIRECT("times"&amp;GW$2),$F364,HD$28))/10)</f>
        <v>0</v>
      </c>
      <c r="HE364" s="47">
        <f ca="1">IF(OR(INDEX(INDIRECT("times"&amp;GW$2),$F364,HE$28)&gt;10,INDEX(INDIRECT(GY364),$E364,HE$28)&lt;=INDEX(INDIRECT(GY364),$E364,$F364)),0,(INDEX(INDIRECT(GY364),$E364,$F364)-INDEX(INDIRECT(GY364),$E364,HE$28))*(10-INDEX(INDIRECT("times"&amp;GW$2),$F364,HE$28))/10)</f>
        <v>0</v>
      </c>
      <c r="HF364" s="47">
        <f ca="1">IF(OR(INDEX(INDIRECT("times"&amp;GW$2),$F364,HF$28)&gt;10,INDEX(INDIRECT(GY364),$E364,HF$28)&lt;=INDEX(INDIRECT(GY364),$E364,$F364)),0,(INDEX(INDIRECT(GY364),$E364,$F364)-INDEX(INDIRECT(GY364),$E364,HF$28))*(10-INDEX(INDIRECT("times"&amp;GW$2),$F364,HF$28))/10)</f>
        <v>0</v>
      </c>
      <c r="HG364" s="47">
        <f ca="1">IF(OR(INDEX(INDIRECT("times"&amp;GW$2),$F364,HG$28)&gt;10,INDEX(INDIRECT(GY364),$E364,HG$28)&lt;=INDEX(INDIRECT(GY364),$E364,$F364)),0,(INDEX(INDIRECT(GY364),$E364,$F364)-INDEX(INDIRECT(GY364),$E364,HG$28))*(10-INDEX(INDIRECT("times"&amp;GW$2),$F364,HG$28))/10)</f>
        <v>0</v>
      </c>
      <c r="HH364" s="47">
        <f ca="1">IF(OR(INDEX(INDIRECT("times"&amp;GW$2),$F364,HH$28)&gt;10,INDEX(INDIRECT(GY364),$E364,HH$28)&lt;=INDEX(INDIRECT(GY364),$E364,$F364)),0,(INDEX(INDIRECT(GY364),$E364,$F364)-INDEX(INDIRECT(GY364),$E364,HH$28))*(10-INDEX(INDIRECT("times"&amp;GW$2),$F364,HH$28))/10)</f>
        <v>0</v>
      </c>
      <c r="HI364" s="47">
        <f ca="1">IF(OR(INDEX(INDIRECT("times"&amp;GW$2),$F364,HI$28)&gt;10,INDEX(INDIRECT(GY364),$E364,HI$28)&lt;=INDEX(INDIRECT(GY364),$E364,$F364)),0,(INDEX(INDIRECT(GY364),$E364,$F364)-INDEX(INDIRECT(GY364),$E364,HI$28))*(10-INDEX(INDIRECT("times"&amp;GW$2),$F364,HI$28))/10)</f>
        <v>0</v>
      </c>
      <c r="HJ364" s="47">
        <f ca="1">IF(OR(INDEX(INDIRECT("times"&amp;GW$2),$F364,HJ$28)&gt;10,INDEX(INDIRECT(GY364),$E364,HJ$28)&lt;=INDEX(INDIRECT(GY364),$E364,$F364)),0,(INDEX(INDIRECT(GY364),$E364,$F364)-INDEX(INDIRECT(GY364),$E364,HJ$28))*(10-INDEX(INDIRECT("times"&amp;GW$2),$F364,HJ$28))/10)</f>
        <v>0</v>
      </c>
      <c r="HK364" s="47">
        <f ca="1">IF(OR(INDEX(INDIRECT("times"&amp;GW$2),$F364,HK$28)&gt;10,INDEX(INDIRECT(GY364),$E364,HK$28)&lt;=INDEX(INDIRECT(GY364),$E364,$F364)),0,(INDEX(INDIRECT(GY364),$E364,$F364)-INDEX(INDIRECT(GY364),$E364,HK$28))*(10-INDEX(INDIRECT("times"&amp;GW$2),$F364,HK$28))/10)</f>
        <v>0</v>
      </c>
      <c r="HL364" s="47">
        <f ca="1">IF(OR(INDEX(INDIRECT("times"&amp;GW$2),$F364,HL$28)&gt;10,INDEX(INDIRECT(GY364),$E364,HL$28)&lt;=INDEX(INDIRECT(GY364),$E364,$F364)),0,(INDEX(INDIRECT(GY364),$E364,$F364)-INDEX(INDIRECT(GY364),$E364,HL$28))*(10-INDEX(INDIRECT("times"&amp;GW$2),$F364,HL$28))/10)</f>
        <v>0</v>
      </c>
      <c r="HM364" s="47">
        <f ca="1">IF(OR(INDEX(INDIRECT("times"&amp;GW$2),$F364,HM$28)&gt;10,INDEX(INDIRECT(GY364),$E364,HM$28)&lt;=INDEX(INDIRECT(GY364),$E364,$F364)),0,(INDEX(INDIRECT(GY364),$E364,$F364)-INDEX(INDIRECT(GY364),$E364,HM$28))*(10-INDEX(INDIRECT("times"&amp;GW$2),$F364,HM$28))/10)</f>
        <v>0</v>
      </c>
      <c r="HN364" s="47">
        <f ca="1">IF(OR(INDEX(INDIRECT("times"&amp;GW$2),$F364,HN$28)&gt;10,INDEX(INDIRECT(GY364),$E364,HN$28)&lt;=INDEX(INDIRECT(GY364),$E364,$F364)),0,(INDEX(INDIRECT(GY364),$E364,$F364)-INDEX(INDIRECT(GY364),$E364,HN$28))*(10-INDEX(INDIRECT("times"&amp;GW$2),$F364,HN$28))/10)</f>
        <v>0</v>
      </c>
      <c r="HO364" s="47">
        <f ca="1">IF(OR(INDEX(INDIRECT("times"&amp;GW$2),$F364,HO$28)&gt;10,INDEX(INDIRECT(GY364),$E364,HO$28)&lt;=INDEX(INDIRECT(GY364),$E364,$F364)),0,(INDEX(INDIRECT(GY364),$E364,$F364)-INDEX(INDIRECT(GY364),$E364,HO$28))*(10-INDEX(INDIRECT("times"&amp;GW$2),$F364,HO$28))/10)</f>
        <v>0</v>
      </c>
      <c r="HP364" s="47">
        <f ca="1">IF(OR(INDEX(INDIRECT("times"&amp;GW$2),$F364,HP$28)&gt;10,INDEX(INDIRECT(GY364),$E364,HP$28)&lt;=INDEX(INDIRECT(GY364),$E364,$F364)),0,(INDEX(INDIRECT(GY364),$E364,$F364)-INDEX(INDIRECT(GY364),$E364,HP$28))*(10-INDEX(INDIRECT("times"&amp;GW$2),$F364,HP$28))/10)</f>
        <v>0</v>
      </c>
      <c r="HQ364" s="47">
        <f ca="1">IF(OR(INDEX(INDIRECT("times"&amp;GW$2),$F364,HQ$28)&gt;10,INDEX(INDIRECT(GY364),$E364,HQ$28)&lt;=INDEX(INDIRECT(GY364),$E364,$F364)),0,(INDEX(INDIRECT(GY364),$E364,$F364)-INDEX(INDIRECT(GY364),$E364,HQ$28))*(10-INDEX(INDIRECT("times"&amp;GW$2),$F364,HQ$28))/10)</f>
        <v>0</v>
      </c>
      <c r="HR364" s="47">
        <f ca="1">IF(OR(INDEX(INDIRECT("times"&amp;GW$2),$F364,HR$28)&gt;10,INDEX(INDIRECT(GY364),$E364,HR$28)&lt;=INDEX(INDIRECT(GY364),$E364,$F364)),0,(INDEX(INDIRECT(GY364),$E364,$F364)-INDEX(INDIRECT(GY364),$E364,HR$28))*(10-INDEX(INDIRECT("times"&amp;GW$2),$F364,HR$28))/10)</f>
        <v>0</v>
      </c>
      <c r="HS364" s="47">
        <f ca="1">IF(OR(INDEX(INDIRECT("times"&amp;GW$2),$F364,HS$28)&gt;10,INDEX(INDIRECT(GY364),$E364,HS$28)&lt;=INDEX(INDIRECT(GY364),$E364,$F364)),0,(INDEX(INDIRECT(GY364),$E364,$F364)-INDEX(INDIRECT(GY364),$E364,HS$28))*(10-INDEX(INDIRECT("times"&amp;GW$2),$F364,HS$28))/10)</f>
        <v>0</v>
      </c>
      <c r="HT364" s="47">
        <f ca="1">IF(OR(INDEX(INDIRECT("times"&amp;GW$2),$F364,HT$28)&gt;10,INDEX(INDIRECT(GY364),$E364,HT$28)&lt;=INDEX(INDIRECT(GY364),$E364,$F364)),0,(INDEX(INDIRECT(GY364),$E364,$F364)-INDEX(INDIRECT(GY364),$E364,HT$28))*(10-INDEX(INDIRECT("times"&amp;GW$2),$F364,HT$28))/10)</f>
        <v>0</v>
      </c>
      <c r="HU364" s="47">
        <f ca="1">IF(OR(INDEX(INDIRECT("times"&amp;GW$2),$F364,HU$28)&gt;10,INDEX(INDIRECT(GY364),$E364,HU$28)&lt;=INDEX(INDIRECT(GY364),$E364,$F364)),0,(INDEX(INDIRECT(GY364),$E364,$F364)-INDEX(INDIRECT(GY364),$E364,HU$28))*(10-INDEX(INDIRECT("times"&amp;GW$2),$F364,HU$28))/10)</f>
        <v>0</v>
      </c>
      <c r="HV364" s="48">
        <f ca="1">IF(OR(INDEX(INDIRECT("times"&amp;GW$2),$F364,HV$28)&gt;10,INDEX(INDIRECT(GY364),$E364,HV$28)&lt;=INDEX(INDIRECT(GY364),$E364,$F364)),0,(INDEX(INDIRECT(GY364),$E364,$F364)-INDEX(INDIRECT(GY364),$E364,HV$28))*(10-INDEX(INDIRECT("times"&amp;GW$2),$F364,HV$28))/10)</f>
        <v>0</v>
      </c>
      <c r="HW364" s="201">
        <v>7</v>
      </c>
    </row>
    <row r="365" spans="1:231" ht="15">
      <c r="A365" s="18" t="s">
        <v>196</v>
      </c>
      <c r="B365" s="122">
        <f>A341</f>
        <v>3</v>
      </c>
      <c r="C365" s="122" t="str">
        <f>A342</f>
        <v>work1834</v>
      </c>
      <c r="D365" s="210" t="str">
        <f t="shared" si="1798"/>
        <v>core3_work1834</v>
      </c>
      <c r="E365" s="122">
        <v>1</v>
      </c>
      <c r="F365" s="33">
        <v>8</v>
      </c>
      <c r="G365" s="46">
        <f ca="1">IF(OR(INDEX(INDIRECT("times"&amp;B$2),$F365,G$28)&gt;10,INDEX(INDIRECT(D365),$E365,G$28)&lt;=INDEX(INDIRECT(D365),$E365,$F365)),0,(INDEX(INDIRECT(D365),$E365,$F365)-INDEX(INDIRECT(D365),$E365,G$28))*(10-INDEX(INDIRECT("times"&amp;B$2),$F365,G$28))/10)</f>
        <v>0</v>
      </c>
      <c r="H365" s="47">
        <f ca="1">IF(OR(INDEX(INDIRECT("times"&amp;B$2),$F365,H$28)&gt;10,INDEX(INDIRECT(D365),$E365,H$28)&lt;=INDEX(INDIRECT(D365),$E365,$F365)),0,(INDEX(INDIRECT(D365),$E365,$F365)-INDEX(INDIRECT(D365),$E365,H$28))*(10-INDEX(INDIRECT("times"&amp;B$2),$F365,H$28))/10)</f>
        <v>0</v>
      </c>
      <c r="I365" s="47">
        <f ca="1">IF(OR(INDEX(INDIRECT("times"&amp;B$2),$F365,I$28)&gt;10,INDEX(INDIRECT(D365),$E365,I$28)&lt;=INDEX(INDIRECT(D365),$E365,$F365)),0,(INDEX(INDIRECT(D365),$E365,$F365)-INDEX(INDIRECT(D365),$E365,I$28))*(10-INDEX(INDIRECT("times"&amp;B$2),$F365,I$28))/10)</f>
        <v>0</v>
      </c>
      <c r="J365" s="47">
        <f ca="1">IF(OR(INDEX(INDIRECT("times"&amp;B$2),$F365,J$28)&gt;10,INDEX(INDIRECT(D365),$E365,J$28)&lt;=INDEX(INDIRECT(D365),$E365,$F365)),0,(INDEX(INDIRECT(D365),$E365,$F365)-INDEX(INDIRECT(D365),$E365,J$28))*(10-INDEX(INDIRECT("times"&amp;B$2),$F365,J$28))/10)</f>
        <v>0</v>
      </c>
      <c r="K365" s="47">
        <f ca="1">IF(OR(INDEX(INDIRECT("times"&amp;B$2),$F365,K$28)&gt;10,INDEX(INDIRECT(D365),$E365,K$28)&lt;=INDEX(INDIRECT(D365),$E365,$F365)),0,(INDEX(INDIRECT(D365),$E365,$F365)-INDEX(INDIRECT(D365),$E365,K$28))*(10-INDEX(INDIRECT("times"&amp;B$2),$F365,K$28))/10)</f>
        <v>0</v>
      </c>
      <c r="L365" s="47">
        <f ca="1">IF(OR(INDEX(INDIRECT("times"&amp;B$2),$F365,L$28)&gt;10,INDEX(INDIRECT(D365),$E365,L$28)&lt;=INDEX(INDIRECT(D365),$E365,$F365)),0,(INDEX(INDIRECT(D365),$E365,$F365)-INDEX(INDIRECT(D365),$E365,L$28))*(10-INDEX(INDIRECT("times"&amp;B$2),$F365,L$28))/10)</f>
        <v>0</v>
      </c>
      <c r="M365" s="47">
        <f ca="1">IF(OR(INDEX(INDIRECT("times"&amp;B$2),$F365,M$28)&gt;10,INDEX(INDIRECT(D365),$E365,M$28)&lt;=INDEX(INDIRECT(D365),$E365,$F365)),0,(INDEX(INDIRECT(D365),$E365,$F365)-INDEX(INDIRECT(D365),$E365,M$28))*(10-INDEX(INDIRECT("times"&amp;B$2),$F365,M$28))/10)</f>
        <v>0</v>
      </c>
      <c r="N365" s="47">
        <f ca="1">IF(OR(INDEX(INDIRECT("times"&amp;B$2),$F365,N$28)&gt;10,INDEX(INDIRECT(D365),$E365,N$28)&lt;=INDEX(INDIRECT(D365),$E365,$F365)),0,(INDEX(INDIRECT(D365),$E365,$F365)-INDEX(INDIRECT(D365),$E365,N$28))*(10-INDEX(INDIRECT("times"&amp;B$2),$F365,N$28))/10)</f>
        <v>0</v>
      </c>
      <c r="O365" s="47">
        <f ca="1">IF(OR(INDEX(INDIRECT("times"&amp;B$2),$F365,O$28)&gt;10,INDEX(INDIRECT(D365),$E365,O$28)&lt;=INDEX(INDIRECT(D365),$E365,$F365)),0,(INDEX(INDIRECT(D365),$E365,$F365)-INDEX(INDIRECT(D365),$E365,O$28))*(10-INDEX(INDIRECT("times"&amp;B$2),$F365,O$28))/10)</f>
        <v>0</v>
      </c>
      <c r="P365" s="47">
        <f ca="1">IF(OR(INDEX(INDIRECT("times"&amp;B$2),$F365,P$28)&gt;10,INDEX(INDIRECT(D365),$E365,P$28)&lt;=INDEX(INDIRECT(D365),$E365,$F365)),0,(INDEX(INDIRECT(D365),$E365,$F365)-INDEX(INDIRECT(D365),$E365,P$28))*(10-INDEX(INDIRECT("times"&amp;B$2),$F365,P$28))/10)</f>
        <v>0</v>
      </c>
      <c r="Q365" s="47">
        <f ca="1">IF(OR(INDEX(INDIRECT("times"&amp;B$2),$F365,Q$28)&gt;10,INDEX(INDIRECT(D365),$E365,Q$28)&lt;=INDEX(INDIRECT(D365),$E365,$F365)),0,(INDEX(INDIRECT(D365),$E365,$F365)-INDEX(INDIRECT(D365),$E365,Q$28))*(10-INDEX(INDIRECT("times"&amp;B$2),$F365,Q$28))/10)</f>
        <v>0</v>
      </c>
      <c r="R365" s="47">
        <f ca="1">IF(OR(INDEX(INDIRECT("times"&amp;B$2),$F365,R$28)&gt;10,INDEX(INDIRECT(D365),$E365,R$28)&lt;=INDEX(INDIRECT(D365),$E365,$F365)),0,(INDEX(INDIRECT(D365),$E365,$F365)-INDEX(INDIRECT(D365),$E365,R$28))*(10-INDEX(INDIRECT("times"&amp;B$2),$F365,R$28))/10)</f>
        <v>0</v>
      </c>
      <c r="S365" s="47">
        <f ca="1">IF(OR(INDEX(INDIRECT("times"&amp;B$2),$F365,S$28)&gt;10,INDEX(INDIRECT(D365),$E365,S$28)&lt;=INDEX(INDIRECT(D365),$E365,$F365)),0,(INDEX(INDIRECT(D365),$E365,$F365)-INDEX(INDIRECT(D365),$E365,S$28))*(10-INDEX(INDIRECT("times"&amp;B$2),$F365,S$28))/10)</f>
        <v>0</v>
      </c>
      <c r="T365" s="47">
        <f ca="1">IF(OR(INDEX(INDIRECT("times"&amp;B$2),$F365,T$28)&gt;10,INDEX(INDIRECT(D365),$E365,T$28)&lt;=INDEX(INDIRECT(D365),$E365,$F365)),0,(INDEX(INDIRECT(D365),$E365,$F365)-INDEX(INDIRECT(D365),$E365,T$28))*(10-INDEX(INDIRECT("times"&amp;B$2),$F365,T$28))/10)</f>
        <v>0</v>
      </c>
      <c r="U365" s="47">
        <f ca="1">IF(OR(INDEX(INDIRECT("times"&amp;B$2),$F365,U$28)&gt;10,INDEX(INDIRECT(D365),$E365,U$28)&lt;=INDEX(INDIRECT(D365),$E365,$F365)),0,(INDEX(INDIRECT(D365),$E365,$F365)-INDEX(INDIRECT(D365),$E365,U$28))*(10-INDEX(INDIRECT("times"&amp;B$2),$F365,U$28))/10)</f>
        <v>0</v>
      </c>
      <c r="V365" s="47">
        <f ca="1">IF(OR(INDEX(INDIRECT("times"&amp;B$2),$F365,V$28)&gt;10,INDEX(INDIRECT(D365),$E365,V$28)&lt;=INDEX(INDIRECT(D365),$E365,$F365)),0,(INDEX(INDIRECT(D365),$E365,$F365)-INDEX(INDIRECT(D365),$E365,V$28))*(10-INDEX(INDIRECT("times"&amp;B$2),$F365,V$28))/10)</f>
        <v>0</v>
      </c>
      <c r="W365" s="47">
        <f ca="1">IF(OR(INDEX(INDIRECT("times"&amp;B$2),$F365,W$28)&gt;10,INDEX(INDIRECT(D365),$E365,W$28)&lt;=INDEX(INDIRECT(D365),$E365,$F365)),0,(INDEX(INDIRECT(D365),$E365,$F365)-INDEX(INDIRECT(D365),$E365,W$28))*(10-INDEX(INDIRECT("times"&amp;B$2),$F365,W$28))/10)</f>
        <v>0</v>
      </c>
      <c r="X365" s="47">
        <f ca="1">IF(OR(INDEX(INDIRECT("times"&amp;B$2),$F365,X$28)&gt;10,INDEX(INDIRECT(D365),$E365,X$28)&lt;=INDEX(INDIRECT(D365),$E365,$F365)),0,(INDEX(INDIRECT(D365),$E365,$F365)-INDEX(INDIRECT(D365),$E365,X$28))*(10-INDEX(INDIRECT("times"&amp;B$2),$F365,X$28))/10)</f>
        <v>0</v>
      </c>
      <c r="Y365" s="47">
        <f ca="1">IF(OR(INDEX(INDIRECT("times"&amp;B$2),$F365,Y$28)&gt;10,INDEX(INDIRECT(D365),$E365,Y$28)&lt;=INDEX(INDIRECT(D365),$E365,$F365)),0,(INDEX(INDIRECT(D365),$E365,$F365)-INDEX(INDIRECT(D365),$E365,Y$28))*(10-INDEX(INDIRECT("times"&amp;B$2),$F365,Y$28))/10)</f>
        <v>0</v>
      </c>
      <c r="Z365" s="47">
        <f ca="1">IF(OR(INDEX(INDIRECT("times"&amp;B$2),$F365,Z$28)&gt;10,INDEX(INDIRECT(D365),$E365,Z$28)&lt;=INDEX(INDIRECT(D365),$E365,$F365)),0,(INDEX(INDIRECT(D365),$E365,$F365)-INDEX(INDIRECT(D365),$E365,Z$28))*(10-INDEX(INDIRECT("times"&amp;B$2),$F365,Z$28))/10)</f>
        <v>0</v>
      </c>
      <c r="AA365" s="48">
        <f ca="1">IF(OR(INDEX(INDIRECT("times"&amp;B$2),$F365,AA$28)&gt;10,INDEX(INDIRECT(D365),$E365,AA$28)&lt;=INDEX(INDIRECT(D365),$E365,$F365)),0,(INDEX(INDIRECT(D365),$E365,$F365)-INDEX(INDIRECT(D365),$E365,AA$28))*(10-INDEX(INDIRECT("times"&amp;B$2),$F365,AA$28))/10)</f>
        <v>0</v>
      </c>
      <c r="AB365" s="201">
        <v>8</v>
      </c>
      <c r="AD365" s="18" t="s">
        <v>196</v>
      </c>
      <c r="AE365" s="122">
        <f>AD341</f>
        <v>3</v>
      </c>
      <c r="AF365" s="122" t="str">
        <f>AD342</f>
        <v>shop1834</v>
      </c>
      <c r="AG365" s="210" t="str">
        <f t="shared" si="1799"/>
        <v>core3_shop1834</v>
      </c>
      <c r="AH365" s="122">
        <v>1</v>
      </c>
      <c r="AI365" s="33">
        <v>8</v>
      </c>
      <c r="AJ365" s="46">
        <f ca="1">IF(OR(INDEX(INDIRECT("times"&amp;AE$2),$F365,AJ$28)&gt;10,INDEX(INDIRECT(AG365),$E365,AJ$28)&lt;=INDEX(INDIRECT(AG365),$E365,$F365)),0,(INDEX(INDIRECT(AG365),$E365,$F365)-INDEX(INDIRECT(AG365),$E365,AJ$28))*(10-INDEX(INDIRECT("times"&amp;AE$2),$F365,AJ$28))/10)</f>
        <v>0</v>
      </c>
      <c r="AK365" s="47">
        <f ca="1">IF(OR(INDEX(INDIRECT("times"&amp;AE$2),$F365,AK$28)&gt;10,INDEX(INDIRECT(AG365),$E365,AK$28)&lt;=INDEX(INDIRECT(AG365),$E365,$F365)),0,(INDEX(INDIRECT(AG365),$E365,$F365)-INDEX(INDIRECT(AG365),$E365,AK$28))*(10-INDEX(INDIRECT("times"&amp;AE$2),$F365,AK$28))/10)</f>
        <v>0</v>
      </c>
      <c r="AL365" s="47">
        <f ca="1">IF(OR(INDEX(INDIRECT("times"&amp;AE$2),$F365,AL$28)&gt;10,INDEX(INDIRECT(AG365),$E365,AL$28)&lt;=INDEX(INDIRECT(AG365),$E365,$F365)),0,(INDEX(INDIRECT(AG365),$E365,$F365)-INDEX(INDIRECT(AG365),$E365,AL$28))*(10-INDEX(INDIRECT("times"&amp;AE$2),$F365,AL$28))/10)</f>
        <v>0</v>
      </c>
      <c r="AM365" s="47">
        <f ca="1">IF(OR(INDEX(INDIRECT("times"&amp;AE$2),$F365,AM$28)&gt;10,INDEX(INDIRECT(AG365),$E365,AM$28)&lt;=INDEX(INDIRECT(AG365),$E365,$F365)),0,(INDEX(INDIRECT(AG365),$E365,$F365)-INDEX(INDIRECT(AG365),$E365,AM$28))*(10-INDEX(INDIRECT("times"&amp;AE$2),$F365,AM$28))/10)</f>
        <v>0</v>
      </c>
      <c r="AN365" s="47">
        <f ca="1">IF(OR(INDEX(INDIRECT("times"&amp;AE$2),$F365,AN$28)&gt;10,INDEX(INDIRECT(AG365),$E365,AN$28)&lt;=INDEX(INDIRECT(AG365),$E365,$F365)),0,(INDEX(INDIRECT(AG365),$E365,$F365)-INDEX(INDIRECT(AG365),$E365,AN$28))*(10-INDEX(INDIRECT("times"&amp;AE$2),$F365,AN$28))/10)</f>
        <v>0</v>
      </c>
      <c r="AO365" s="47">
        <f ca="1">IF(OR(INDEX(INDIRECT("times"&amp;AE$2),$F365,AO$28)&gt;10,INDEX(INDIRECT(AG365),$E365,AO$28)&lt;=INDEX(INDIRECT(AG365),$E365,$F365)),0,(INDEX(INDIRECT(AG365),$E365,$F365)-INDEX(INDIRECT(AG365),$E365,AO$28))*(10-INDEX(INDIRECT("times"&amp;AE$2),$F365,AO$28))/10)</f>
        <v>0</v>
      </c>
      <c r="AP365" s="47">
        <f ca="1">IF(OR(INDEX(INDIRECT("times"&amp;AE$2),$F365,AP$28)&gt;10,INDEX(INDIRECT(AG365),$E365,AP$28)&lt;=INDEX(INDIRECT(AG365),$E365,$F365)),0,(INDEX(INDIRECT(AG365),$E365,$F365)-INDEX(INDIRECT(AG365),$E365,AP$28))*(10-INDEX(INDIRECT("times"&amp;AE$2),$F365,AP$28))/10)</f>
        <v>0</v>
      </c>
      <c r="AQ365" s="47">
        <f ca="1">IF(OR(INDEX(INDIRECT("times"&amp;AE$2),$F365,AQ$28)&gt;10,INDEX(INDIRECT(AG365),$E365,AQ$28)&lt;=INDEX(INDIRECT(AG365),$E365,$F365)),0,(INDEX(INDIRECT(AG365),$E365,$F365)-INDEX(INDIRECT(AG365),$E365,AQ$28))*(10-INDEX(INDIRECT("times"&amp;AE$2),$F365,AQ$28))/10)</f>
        <v>0</v>
      </c>
      <c r="AR365" s="47">
        <f ca="1">IF(OR(INDEX(INDIRECT("times"&amp;AE$2),$F365,AR$28)&gt;10,INDEX(INDIRECT(AG365),$E365,AR$28)&lt;=INDEX(INDIRECT(AG365),$E365,$F365)),0,(INDEX(INDIRECT(AG365),$E365,$F365)-INDEX(INDIRECT(AG365),$E365,AR$28))*(10-INDEX(INDIRECT("times"&amp;AE$2),$F365,AR$28))/10)</f>
        <v>0</v>
      </c>
      <c r="AS365" s="47">
        <f ca="1">IF(OR(INDEX(INDIRECT("times"&amp;AE$2),$F365,AS$28)&gt;10,INDEX(INDIRECT(AG365),$E365,AS$28)&lt;=INDEX(INDIRECT(AG365),$E365,$F365)),0,(INDEX(INDIRECT(AG365),$E365,$F365)-INDEX(INDIRECT(AG365),$E365,AS$28))*(10-INDEX(INDIRECT("times"&amp;AE$2),$F365,AS$28))/10)</f>
        <v>0</v>
      </c>
      <c r="AT365" s="47">
        <f ca="1">IF(OR(INDEX(INDIRECT("times"&amp;AE$2),$F365,AT$28)&gt;10,INDEX(INDIRECT(AG365),$E365,AT$28)&lt;=INDEX(INDIRECT(AG365),$E365,$F365)),0,(INDEX(INDIRECT(AG365),$E365,$F365)-INDEX(INDIRECT(AG365),$E365,AT$28))*(10-INDEX(INDIRECT("times"&amp;AE$2),$F365,AT$28))/10)</f>
        <v>0</v>
      </c>
      <c r="AU365" s="47">
        <f ca="1">IF(OR(INDEX(INDIRECT("times"&amp;AE$2),$F365,AU$28)&gt;10,INDEX(INDIRECT(AG365),$E365,AU$28)&lt;=INDEX(INDIRECT(AG365),$E365,$F365)),0,(INDEX(INDIRECT(AG365),$E365,$F365)-INDEX(INDIRECT(AG365),$E365,AU$28))*(10-INDEX(INDIRECT("times"&amp;AE$2),$F365,AU$28))/10)</f>
        <v>0</v>
      </c>
      <c r="AV365" s="47">
        <f ca="1">IF(OR(INDEX(INDIRECT("times"&amp;AE$2),$F365,AV$28)&gt;10,INDEX(INDIRECT(AG365),$E365,AV$28)&lt;=INDEX(INDIRECT(AG365),$E365,$F365)),0,(INDEX(INDIRECT(AG365),$E365,$F365)-INDEX(INDIRECT(AG365),$E365,AV$28))*(10-INDEX(INDIRECT("times"&amp;AE$2),$F365,AV$28))/10)</f>
        <v>0</v>
      </c>
      <c r="AW365" s="47">
        <f ca="1">IF(OR(INDEX(INDIRECT("times"&amp;AE$2),$F365,AW$28)&gt;10,INDEX(INDIRECT(AG365),$E365,AW$28)&lt;=INDEX(INDIRECT(AG365),$E365,$F365)),0,(INDEX(INDIRECT(AG365),$E365,$F365)-INDEX(INDIRECT(AG365),$E365,AW$28))*(10-INDEX(INDIRECT("times"&amp;AE$2),$F365,AW$28))/10)</f>
        <v>0</v>
      </c>
      <c r="AX365" s="47">
        <f ca="1">IF(OR(INDEX(INDIRECT("times"&amp;AE$2),$F365,AX$28)&gt;10,INDEX(INDIRECT(AG365),$E365,AX$28)&lt;=INDEX(INDIRECT(AG365),$E365,$F365)),0,(INDEX(INDIRECT(AG365),$E365,$F365)-INDEX(INDIRECT(AG365),$E365,AX$28))*(10-INDEX(INDIRECT("times"&amp;AE$2),$F365,AX$28))/10)</f>
        <v>0</v>
      </c>
      <c r="AY365" s="47">
        <f ca="1">IF(OR(INDEX(INDIRECT("times"&amp;AE$2),$F365,AY$28)&gt;10,INDEX(INDIRECT(AG365),$E365,AY$28)&lt;=INDEX(INDIRECT(AG365),$E365,$F365)),0,(INDEX(INDIRECT(AG365),$E365,$F365)-INDEX(INDIRECT(AG365),$E365,AY$28))*(10-INDEX(INDIRECT("times"&amp;AE$2),$F365,AY$28))/10)</f>
        <v>0</v>
      </c>
      <c r="AZ365" s="47">
        <f ca="1">IF(OR(INDEX(INDIRECT("times"&amp;AE$2),$F365,AZ$28)&gt;10,INDEX(INDIRECT(AG365),$E365,AZ$28)&lt;=INDEX(INDIRECT(AG365),$E365,$F365)),0,(INDEX(INDIRECT(AG365),$E365,$F365)-INDEX(INDIRECT(AG365),$E365,AZ$28))*(10-INDEX(INDIRECT("times"&amp;AE$2),$F365,AZ$28))/10)</f>
        <v>0</v>
      </c>
      <c r="BA365" s="47">
        <f ca="1">IF(OR(INDEX(INDIRECT("times"&amp;AE$2),$F365,BA$28)&gt;10,INDEX(INDIRECT(AG365),$E365,BA$28)&lt;=INDEX(INDIRECT(AG365),$E365,$F365)),0,(INDEX(INDIRECT(AG365),$E365,$F365)-INDEX(INDIRECT(AG365),$E365,BA$28))*(10-INDEX(INDIRECT("times"&amp;AE$2),$F365,BA$28))/10)</f>
        <v>0</v>
      </c>
      <c r="BB365" s="47">
        <f ca="1">IF(OR(INDEX(INDIRECT("times"&amp;AE$2),$F365,BB$28)&gt;10,INDEX(INDIRECT(AG365),$E365,BB$28)&lt;=INDEX(INDIRECT(AG365),$E365,$F365)),0,(INDEX(INDIRECT(AG365),$E365,$F365)-INDEX(INDIRECT(AG365),$E365,BB$28))*(10-INDEX(INDIRECT("times"&amp;AE$2),$F365,BB$28))/10)</f>
        <v>0</v>
      </c>
      <c r="BC365" s="47">
        <f ca="1">IF(OR(INDEX(INDIRECT("times"&amp;AE$2),$F365,BC$28)&gt;10,INDEX(INDIRECT(AG365),$E365,BC$28)&lt;=INDEX(INDIRECT(AG365),$E365,$F365)),0,(INDEX(INDIRECT(AG365),$E365,$F365)-INDEX(INDIRECT(AG365),$E365,BC$28))*(10-INDEX(INDIRECT("times"&amp;AE$2),$F365,BC$28))/10)</f>
        <v>0</v>
      </c>
      <c r="BD365" s="48">
        <f ca="1">IF(OR(INDEX(INDIRECT("times"&amp;AE$2),$F365,BD$28)&gt;10,INDEX(INDIRECT(AG365),$E365,BD$28)&lt;=INDEX(INDIRECT(AG365),$E365,$F365)),0,(INDEX(INDIRECT(AG365),$E365,$F365)-INDEX(INDIRECT(AG365),$E365,BD$28))*(10-INDEX(INDIRECT("times"&amp;AE$2),$F365,BD$28))/10)</f>
        <v>0</v>
      </c>
      <c r="BE365" s="201">
        <v>8</v>
      </c>
      <c r="BG365" s="18" t="s">
        <v>196</v>
      </c>
      <c r="BH365" s="122">
        <f>BG341</f>
        <v>3</v>
      </c>
      <c r="BI365" s="122" t="str">
        <f>BG342</f>
        <v>lei1834</v>
      </c>
      <c r="BJ365" s="210" t="str">
        <f t="shared" si="1800"/>
        <v>core3_lei1834</v>
      </c>
      <c r="BK365" s="122">
        <v>1</v>
      </c>
      <c r="BL365" s="33">
        <v>8</v>
      </c>
      <c r="BM365" s="46">
        <f ca="1">IF(OR(INDEX(INDIRECT("times"&amp;BH$2),$F365,BM$28)&gt;10,INDEX(INDIRECT(BJ365),$E365,BM$28)&lt;=INDEX(INDIRECT(BJ365),$E365,$F365)),0,(INDEX(INDIRECT(BJ365),$E365,$F365)-INDEX(INDIRECT(BJ365),$E365,BM$28))*(10-INDEX(INDIRECT("times"&amp;BH$2),$F365,BM$28))/10)</f>
        <v>0</v>
      </c>
      <c r="BN365" s="47">
        <f ca="1">IF(OR(INDEX(INDIRECT("times"&amp;BH$2),$F365,BN$28)&gt;10,INDEX(INDIRECT(BJ365),$E365,BN$28)&lt;=INDEX(INDIRECT(BJ365),$E365,$F365)),0,(INDEX(INDIRECT(BJ365),$E365,$F365)-INDEX(INDIRECT(BJ365),$E365,BN$28))*(10-INDEX(INDIRECT("times"&amp;BH$2),$F365,BN$28))/10)</f>
        <v>0</v>
      </c>
      <c r="BO365" s="47">
        <f ca="1">IF(OR(INDEX(INDIRECT("times"&amp;BH$2),$F365,BO$28)&gt;10,INDEX(INDIRECT(BJ365),$E365,BO$28)&lt;=INDEX(INDIRECT(BJ365),$E365,$F365)),0,(INDEX(INDIRECT(BJ365),$E365,$F365)-INDEX(INDIRECT(BJ365),$E365,BO$28))*(10-INDEX(INDIRECT("times"&amp;BH$2),$F365,BO$28))/10)</f>
        <v>0</v>
      </c>
      <c r="BP365" s="47">
        <f ca="1">IF(OR(INDEX(INDIRECT("times"&amp;BH$2),$F365,BP$28)&gt;10,INDEX(INDIRECT(BJ365),$E365,BP$28)&lt;=INDEX(INDIRECT(BJ365),$E365,$F365)),0,(INDEX(INDIRECT(BJ365),$E365,$F365)-INDEX(INDIRECT(BJ365),$E365,BP$28))*(10-INDEX(INDIRECT("times"&amp;BH$2),$F365,BP$28))/10)</f>
        <v>0</v>
      </c>
      <c r="BQ365" s="47">
        <f ca="1">IF(OR(INDEX(INDIRECT("times"&amp;BH$2),$F365,BQ$28)&gt;10,INDEX(INDIRECT(BJ365),$E365,BQ$28)&lt;=INDEX(INDIRECT(BJ365),$E365,$F365)),0,(INDEX(INDIRECT(BJ365),$E365,$F365)-INDEX(INDIRECT(BJ365),$E365,BQ$28))*(10-INDEX(INDIRECT("times"&amp;BH$2),$F365,BQ$28))/10)</f>
        <v>0</v>
      </c>
      <c r="BR365" s="47">
        <f ca="1">IF(OR(INDEX(INDIRECT("times"&amp;BH$2),$F365,BR$28)&gt;10,INDEX(INDIRECT(BJ365),$E365,BR$28)&lt;=INDEX(INDIRECT(BJ365),$E365,$F365)),0,(INDEX(INDIRECT(BJ365),$E365,$F365)-INDEX(INDIRECT(BJ365),$E365,BR$28))*(10-INDEX(INDIRECT("times"&amp;BH$2),$F365,BR$28))/10)</f>
        <v>0</v>
      </c>
      <c r="BS365" s="47">
        <f ca="1">IF(OR(INDEX(INDIRECT("times"&amp;BH$2),$F365,BS$28)&gt;10,INDEX(INDIRECT(BJ365),$E365,BS$28)&lt;=INDEX(INDIRECT(BJ365),$E365,$F365)),0,(INDEX(INDIRECT(BJ365),$E365,$F365)-INDEX(INDIRECT(BJ365),$E365,BS$28))*(10-INDEX(INDIRECT("times"&amp;BH$2),$F365,BS$28))/10)</f>
        <v>0</v>
      </c>
      <c r="BT365" s="47">
        <f ca="1">IF(OR(INDEX(INDIRECT("times"&amp;BH$2),$F365,BT$28)&gt;10,INDEX(INDIRECT(BJ365),$E365,BT$28)&lt;=INDEX(INDIRECT(BJ365),$E365,$F365)),0,(INDEX(INDIRECT(BJ365),$E365,$F365)-INDEX(INDIRECT(BJ365),$E365,BT$28))*(10-INDEX(INDIRECT("times"&amp;BH$2),$F365,BT$28))/10)</f>
        <v>0</v>
      </c>
      <c r="BU365" s="47">
        <f ca="1">IF(OR(INDEX(INDIRECT("times"&amp;BH$2),$F365,BU$28)&gt;10,INDEX(INDIRECT(BJ365),$E365,BU$28)&lt;=INDEX(INDIRECT(BJ365),$E365,$F365)),0,(INDEX(INDIRECT(BJ365),$E365,$F365)-INDEX(INDIRECT(BJ365),$E365,BU$28))*(10-INDEX(INDIRECT("times"&amp;BH$2),$F365,BU$28))/10)</f>
        <v>0</v>
      </c>
      <c r="BV365" s="47">
        <f ca="1">IF(OR(INDEX(INDIRECT("times"&amp;BH$2),$F365,BV$28)&gt;10,INDEX(INDIRECT(BJ365),$E365,BV$28)&lt;=INDEX(INDIRECT(BJ365),$E365,$F365)),0,(INDEX(INDIRECT(BJ365),$E365,$F365)-INDEX(INDIRECT(BJ365),$E365,BV$28))*(10-INDEX(INDIRECT("times"&amp;BH$2),$F365,BV$28))/10)</f>
        <v>0</v>
      </c>
      <c r="BW365" s="47">
        <f ca="1">IF(OR(INDEX(INDIRECT("times"&amp;BH$2),$F365,BW$28)&gt;10,INDEX(INDIRECT(BJ365),$E365,BW$28)&lt;=INDEX(INDIRECT(BJ365),$E365,$F365)),0,(INDEX(INDIRECT(BJ365),$E365,$F365)-INDEX(INDIRECT(BJ365),$E365,BW$28))*(10-INDEX(INDIRECT("times"&amp;BH$2),$F365,BW$28))/10)</f>
        <v>0</v>
      </c>
      <c r="BX365" s="47">
        <f ca="1">IF(OR(INDEX(INDIRECT("times"&amp;BH$2),$F365,BX$28)&gt;10,INDEX(INDIRECT(BJ365),$E365,BX$28)&lt;=INDEX(INDIRECT(BJ365),$E365,$F365)),0,(INDEX(INDIRECT(BJ365),$E365,$F365)-INDEX(INDIRECT(BJ365),$E365,BX$28))*(10-INDEX(INDIRECT("times"&amp;BH$2),$F365,BX$28))/10)</f>
        <v>0</v>
      </c>
      <c r="BY365" s="47">
        <f ca="1">IF(OR(INDEX(INDIRECT("times"&amp;BH$2),$F365,BY$28)&gt;10,INDEX(INDIRECT(BJ365),$E365,BY$28)&lt;=INDEX(INDIRECT(BJ365),$E365,$F365)),0,(INDEX(INDIRECT(BJ365),$E365,$F365)-INDEX(INDIRECT(BJ365),$E365,BY$28))*(10-INDEX(INDIRECT("times"&amp;BH$2),$F365,BY$28))/10)</f>
        <v>0</v>
      </c>
      <c r="BZ365" s="47">
        <f ca="1">IF(OR(INDEX(INDIRECT("times"&amp;BH$2),$F365,BZ$28)&gt;10,INDEX(INDIRECT(BJ365),$E365,BZ$28)&lt;=INDEX(INDIRECT(BJ365),$E365,$F365)),0,(INDEX(INDIRECT(BJ365),$E365,$F365)-INDEX(INDIRECT(BJ365),$E365,BZ$28))*(10-INDEX(INDIRECT("times"&amp;BH$2),$F365,BZ$28))/10)</f>
        <v>0</v>
      </c>
      <c r="CA365" s="47">
        <f ca="1">IF(OR(INDEX(INDIRECT("times"&amp;BH$2),$F365,CA$28)&gt;10,INDEX(INDIRECT(BJ365),$E365,CA$28)&lt;=INDEX(INDIRECT(BJ365),$E365,$F365)),0,(INDEX(INDIRECT(BJ365),$E365,$F365)-INDEX(INDIRECT(BJ365),$E365,CA$28))*(10-INDEX(INDIRECT("times"&amp;BH$2),$F365,CA$28))/10)</f>
        <v>0</v>
      </c>
      <c r="CB365" s="47">
        <f ca="1">IF(OR(INDEX(INDIRECT("times"&amp;BH$2),$F365,CB$28)&gt;10,INDEX(INDIRECT(BJ365),$E365,CB$28)&lt;=INDEX(INDIRECT(BJ365),$E365,$F365)),0,(INDEX(INDIRECT(BJ365),$E365,$F365)-INDEX(INDIRECT(BJ365),$E365,CB$28))*(10-INDEX(INDIRECT("times"&amp;BH$2),$F365,CB$28))/10)</f>
        <v>0</v>
      </c>
      <c r="CC365" s="47">
        <f ca="1">IF(OR(INDEX(INDIRECT("times"&amp;BH$2),$F365,CC$28)&gt;10,INDEX(INDIRECT(BJ365),$E365,CC$28)&lt;=INDEX(INDIRECT(BJ365),$E365,$F365)),0,(INDEX(INDIRECT(BJ365),$E365,$F365)-INDEX(INDIRECT(BJ365),$E365,CC$28))*(10-INDEX(INDIRECT("times"&amp;BH$2),$F365,CC$28))/10)</f>
        <v>0</v>
      </c>
      <c r="CD365" s="47">
        <f ca="1">IF(OR(INDEX(INDIRECT("times"&amp;BH$2),$F365,CD$28)&gt;10,INDEX(INDIRECT(BJ365),$E365,CD$28)&lt;=INDEX(INDIRECT(BJ365),$E365,$F365)),0,(INDEX(INDIRECT(BJ365),$E365,$F365)-INDEX(INDIRECT(BJ365),$E365,CD$28))*(10-INDEX(INDIRECT("times"&amp;BH$2),$F365,CD$28))/10)</f>
        <v>0</v>
      </c>
      <c r="CE365" s="47">
        <f ca="1">IF(OR(INDEX(INDIRECT("times"&amp;BH$2),$F365,CE$28)&gt;10,INDEX(INDIRECT(BJ365),$E365,CE$28)&lt;=INDEX(INDIRECT(BJ365),$E365,$F365)),0,(INDEX(INDIRECT(BJ365),$E365,$F365)-INDEX(INDIRECT(BJ365),$E365,CE$28))*(10-INDEX(INDIRECT("times"&amp;BH$2),$F365,CE$28))/10)</f>
        <v>0</v>
      </c>
      <c r="CF365" s="47">
        <f ca="1">IF(OR(INDEX(INDIRECT("times"&amp;BH$2),$F365,CF$28)&gt;10,INDEX(INDIRECT(BJ365),$E365,CF$28)&lt;=INDEX(INDIRECT(BJ365),$E365,$F365)),0,(INDEX(INDIRECT(BJ365),$E365,$F365)-INDEX(INDIRECT(BJ365),$E365,CF$28))*(10-INDEX(INDIRECT("times"&amp;BH$2),$F365,CF$28))/10)</f>
        <v>0</v>
      </c>
      <c r="CG365" s="48">
        <f ca="1">IF(OR(INDEX(INDIRECT("times"&amp;BH$2),$F365,CG$28)&gt;10,INDEX(INDIRECT(BJ365),$E365,CG$28)&lt;=INDEX(INDIRECT(BJ365),$E365,$F365)),0,(INDEX(INDIRECT(BJ365),$E365,$F365)-INDEX(INDIRECT(BJ365),$E365,CG$28))*(10-INDEX(INDIRECT("times"&amp;BH$2),$F365,CG$28))/10)</f>
        <v>0</v>
      </c>
      <c r="CH365" s="201">
        <v>8</v>
      </c>
      <c r="CJ365" s="18" t="s">
        <v>196</v>
      </c>
      <c r="CK365" s="122">
        <f>CJ341</f>
        <v>3</v>
      </c>
      <c r="CL365" s="122" t="str">
        <f>CJ342</f>
        <v>work3564</v>
      </c>
      <c r="CM365" s="210" t="str">
        <f t="shared" si="1801"/>
        <v>core3_work3564</v>
      </c>
      <c r="CN365" s="122">
        <v>1</v>
      </c>
      <c r="CO365" s="33">
        <v>8</v>
      </c>
      <c r="CP365" s="46">
        <f ca="1">IF(OR(INDEX(INDIRECT("times"&amp;CK$2),$F365,CP$28)&gt;10,INDEX(INDIRECT(CM365),$E365,CP$28)&lt;=INDEX(INDIRECT(CM365),$E365,$F365)),0,(INDEX(INDIRECT(CM365),$E365,$F365)-INDEX(INDIRECT(CM365),$E365,CP$28))*(10-INDEX(INDIRECT("times"&amp;CK$2),$F365,CP$28))/10)</f>
        <v>0</v>
      </c>
      <c r="CQ365" s="47">
        <f ca="1">IF(OR(INDEX(INDIRECT("times"&amp;CK$2),$F365,CQ$28)&gt;10,INDEX(INDIRECT(CM365),$E365,CQ$28)&lt;=INDEX(INDIRECT(CM365),$E365,$F365)),0,(INDEX(INDIRECT(CM365),$E365,$F365)-INDEX(INDIRECT(CM365),$E365,CQ$28))*(10-INDEX(INDIRECT("times"&amp;CK$2),$F365,CQ$28))/10)</f>
        <v>0</v>
      </c>
      <c r="CR365" s="47">
        <f ca="1">IF(OR(INDEX(INDIRECT("times"&amp;CK$2),$F365,CR$28)&gt;10,INDEX(INDIRECT(CM365),$E365,CR$28)&lt;=INDEX(INDIRECT(CM365),$E365,$F365)),0,(INDEX(INDIRECT(CM365),$E365,$F365)-INDEX(INDIRECT(CM365),$E365,CR$28))*(10-INDEX(INDIRECT("times"&amp;CK$2),$F365,CR$28))/10)</f>
        <v>0</v>
      </c>
      <c r="CS365" s="47">
        <f ca="1">IF(OR(INDEX(INDIRECT("times"&amp;CK$2),$F365,CS$28)&gt;10,INDEX(INDIRECT(CM365),$E365,CS$28)&lt;=INDEX(INDIRECT(CM365),$E365,$F365)),0,(INDEX(INDIRECT(CM365),$E365,$F365)-INDEX(INDIRECT(CM365),$E365,CS$28))*(10-INDEX(INDIRECT("times"&amp;CK$2),$F365,CS$28))/10)</f>
        <v>0</v>
      </c>
      <c r="CT365" s="47">
        <f ca="1">IF(OR(INDEX(INDIRECT("times"&amp;CK$2),$F365,CT$28)&gt;10,INDEX(INDIRECT(CM365),$E365,CT$28)&lt;=INDEX(INDIRECT(CM365),$E365,$F365)),0,(INDEX(INDIRECT(CM365),$E365,$F365)-INDEX(INDIRECT(CM365),$E365,CT$28))*(10-INDEX(INDIRECT("times"&amp;CK$2),$F365,CT$28))/10)</f>
        <v>0</v>
      </c>
      <c r="CU365" s="47">
        <f ca="1">IF(OR(INDEX(INDIRECT("times"&amp;CK$2),$F365,CU$28)&gt;10,INDEX(INDIRECT(CM365),$E365,CU$28)&lt;=INDEX(INDIRECT(CM365),$E365,$F365)),0,(INDEX(INDIRECT(CM365),$E365,$F365)-INDEX(INDIRECT(CM365),$E365,CU$28))*(10-INDEX(INDIRECT("times"&amp;CK$2),$F365,CU$28))/10)</f>
        <v>0</v>
      </c>
      <c r="CV365" s="47">
        <f ca="1">IF(OR(INDEX(INDIRECT("times"&amp;CK$2),$F365,CV$28)&gt;10,INDEX(INDIRECT(CM365),$E365,CV$28)&lt;=INDEX(INDIRECT(CM365),$E365,$F365)),0,(INDEX(INDIRECT(CM365),$E365,$F365)-INDEX(INDIRECT(CM365),$E365,CV$28))*(10-INDEX(INDIRECT("times"&amp;CK$2),$F365,CV$28))/10)</f>
        <v>0</v>
      </c>
      <c r="CW365" s="47">
        <f ca="1">IF(OR(INDEX(INDIRECT("times"&amp;CK$2),$F365,CW$28)&gt;10,INDEX(INDIRECT(CM365),$E365,CW$28)&lt;=INDEX(INDIRECT(CM365),$E365,$F365)),0,(INDEX(INDIRECT(CM365),$E365,$F365)-INDEX(INDIRECT(CM365),$E365,CW$28))*(10-INDEX(INDIRECT("times"&amp;CK$2),$F365,CW$28))/10)</f>
        <v>0</v>
      </c>
      <c r="CX365" s="47">
        <f ca="1">IF(OR(INDEX(INDIRECT("times"&amp;CK$2),$F365,CX$28)&gt;10,INDEX(INDIRECT(CM365),$E365,CX$28)&lt;=INDEX(INDIRECT(CM365),$E365,$F365)),0,(INDEX(INDIRECT(CM365),$E365,$F365)-INDEX(INDIRECT(CM365),$E365,CX$28))*(10-INDEX(INDIRECT("times"&amp;CK$2),$F365,CX$28))/10)</f>
        <v>0</v>
      </c>
      <c r="CY365" s="47">
        <f ca="1">IF(OR(INDEX(INDIRECT("times"&amp;CK$2),$F365,CY$28)&gt;10,INDEX(INDIRECT(CM365),$E365,CY$28)&lt;=INDEX(INDIRECT(CM365),$E365,$F365)),0,(INDEX(INDIRECT(CM365),$E365,$F365)-INDEX(INDIRECT(CM365),$E365,CY$28))*(10-INDEX(INDIRECT("times"&amp;CK$2),$F365,CY$28))/10)</f>
        <v>0</v>
      </c>
      <c r="CZ365" s="47">
        <f ca="1">IF(OR(INDEX(INDIRECT("times"&amp;CK$2),$F365,CZ$28)&gt;10,INDEX(INDIRECT(CM365),$E365,CZ$28)&lt;=INDEX(INDIRECT(CM365),$E365,$F365)),0,(INDEX(INDIRECT(CM365),$E365,$F365)-INDEX(INDIRECT(CM365),$E365,CZ$28))*(10-INDEX(INDIRECT("times"&amp;CK$2),$F365,CZ$28))/10)</f>
        <v>0</v>
      </c>
      <c r="DA365" s="47">
        <f ca="1">IF(OR(INDEX(INDIRECT("times"&amp;CK$2),$F365,DA$28)&gt;10,INDEX(INDIRECT(CM365),$E365,DA$28)&lt;=INDEX(INDIRECT(CM365),$E365,$F365)),0,(INDEX(INDIRECT(CM365),$E365,$F365)-INDEX(INDIRECT(CM365),$E365,DA$28))*(10-INDEX(INDIRECT("times"&amp;CK$2),$F365,DA$28))/10)</f>
        <v>0</v>
      </c>
      <c r="DB365" s="47">
        <f ca="1">IF(OR(INDEX(INDIRECT("times"&amp;CK$2),$F365,DB$28)&gt;10,INDEX(INDIRECT(CM365),$E365,DB$28)&lt;=INDEX(INDIRECT(CM365),$E365,$F365)),0,(INDEX(INDIRECT(CM365),$E365,$F365)-INDEX(INDIRECT(CM365),$E365,DB$28))*(10-INDEX(INDIRECT("times"&amp;CK$2),$F365,DB$28))/10)</f>
        <v>0</v>
      </c>
      <c r="DC365" s="47">
        <f ca="1">IF(OR(INDEX(INDIRECT("times"&amp;CK$2),$F365,DC$28)&gt;10,INDEX(INDIRECT(CM365),$E365,DC$28)&lt;=INDEX(INDIRECT(CM365),$E365,$F365)),0,(INDEX(INDIRECT(CM365),$E365,$F365)-INDEX(INDIRECT(CM365),$E365,DC$28))*(10-INDEX(INDIRECT("times"&amp;CK$2),$F365,DC$28))/10)</f>
        <v>0</v>
      </c>
      <c r="DD365" s="47">
        <f ca="1">IF(OR(INDEX(INDIRECT("times"&amp;CK$2),$F365,DD$28)&gt;10,INDEX(INDIRECT(CM365),$E365,DD$28)&lt;=INDEX(INDIRECT(CM365),$E365,$F365)),0,(INDEX(INDIRECT(CM365),$E365,$F365)-INDEX(INDIRECT(CM365),$E365,DD$28))*(10-INDEX(INDIRECT("times"&amp;CK$2),$F365,DD$28))/10)</f>
        <v>0</v>
      </c>
      <c r="DE365" s="47">
        <f ca="1">IF(OR(INDEX(INDIRECT("times"&amp;CK$2),$F365,DE$28)&gt;10,INDEX(INDIRECT(CM365),$E365,DE$28)&lt;=INDEX(INDIRECT(CM365),$E365,$F365)),0,(INDEX(INDIRECT(CM365),$E365,$F365)-INDEX(INDIRECT(CM365),$E365,DE$28))*(10-INDEX(INDIRECT("times"&amp;CK$2),$F365,DE$28))/10)</f>
        <v>0</v>
      </c>
      <c r="DF365" s="47">
        <f ca="1">IF(OR(INDEX(INDIRECT("times"&amp;CK$2),$F365,DF$28)&gt;10,INDEX(INDIRECT(CM365),$E365,DF$28)&lt;=INDEX(INDIRECT(CM365),$E365,$F365)),0,(INDEX(INDIRECT(CM365),$E365,$F365)-INDEX(INDIRECT(CM365),$E365,DF$28))*(10-INDEX(INDIRECT("times"&amp;CK$2),$F365,DF$28))/10)</f>
        <v>0</v>
      </c>
      <c r="DG365" s="47">
        <f ca="1">IF(OR(INDEX(INDIRECT("times"&amp;CK$2),$F365,DG$28)&gt;10,INDEX(INDIRECT(CM365),$E365,DG$28)&lt;=INDEX(INDIRECT(CM365),$E365,$F365)),0,(INDEX(INDIRECT(CM365),$E365,$F365)-INDEX(INDIRECT(CM365),$E365,DG$28))*(10-INDEX(INDIRECT("times"&amp;CK$2),$F365,DG$28))/10)</f>
        <v>0</v>
      </c>
      <c r="DH365" s="47">
        <f ca="1">IF(OR(INDEX(INDIRECT("times"&amp;CK$2),$F365,DH$28)&gt;10,INDEX(INDIRECT(CM365),$E365,DH$28)&lt;=INDEX(INDIRECT(CM365),$E365,$F365)),0,(INDEX(INDIRECT(CM365),$E365,$F365)-INDEX(INDIRECT(CM365),$E365,DH$28))*(10-INDEX(INDIRECT("times"&amp;CK$2),$F365,DH$28))/10)</f>
        <v>0</v>
      </c>
      <c r="DI365" s="47">
        <f ca="1">IF(OR(INDEX(INDIRECT("times"&amp;CK$2),$F365,DI$28)&gt;10,INDEX(INDIRECT(CM365),$E365,DI$28)&lt;=INDEX(INDIRECT(CM365),$E365,$F365)),0,(INDEX(INDIRECT(CM365),$E365,$F365)-INDEX(INDIRECT(CM365),$E365,DI$28))*(10-INDEX(INDIRECT("times"&amp;CK$2),$F365,DI$28))/10)</f>
        <v>0</v>
      </c>
      <c r="DJ365" s="48">
        <f ca="1">IF(OR(INDEX(INDIRECT("times"&amp;CK$2),$F365,DJ$28)&gt;10,INDEX(INDIRECT(CM365),$E365,DJ$28)&lt;=INDEX(INDIRECT(CM365),$E365,$F365)),0,(INDEX(INDIRECT(CM365),$E365,$F365)-INDEX(INDIRECT(CM365),$E365,DJ$28))*(10-INDEX(INDIRECT("times"&amp;CK$2),$F365,DJ$28))/10)</f>
        <v>0</v>
      </c>
      <c r="DK365" s="201">
        <v>8</v>
      </c>
      <c r="DM365" s="18" t="s">
        <v>196</v>
      </c>
      <c r="DN365" s="122">
        <f>DM341</f>
        <v>3</v>
      </c>
      <c r="DO365" s="122" t="str">
        <f>DM342</f>
        <v>shop3564</v>
      </c>
      <c r="DP365" s="210" t="str">
        <f t="shared" si="1802"/>
        <v>core3_shop3564</v>
      </c>
      <c r="DQ365" s="122">
        <v>1</v>
      </c>
      <c r="DR365" s="33">
        <v>8</v>
      </c>
      <c r="DS365" s="46">
        <f ca="1">IF(OR(INDEX(INDIRECT("times"&amp;DN$2),$F365,DS$28)&gt;10,INDEX(INDIRECT(DP365),$E365,DS$28)&lt;=INDEX(INDIRECT(DP365),$E365,$F365)),0,(INDEX(INDIRECT(DP365),$E365,$F365)-INDEX(INDIRECT(DP365),$E365,DS$28))*(10-INDEX(INDIRECT("times"&amp;DN$2),$F365,DS$28))/10)</f>
        <v>0</v>
      </c>
      <c r="DT365" s="47">
        <f ca="1">IF(OR(INDEX(INDIRECT("times"&amp;DN$2),$F365,DT$28)&gt;10,INDEX(INDIRECT(DP365),$E365,DT$28)&lt;=INDEX(INDIRECT(DP365),$E365,$F365)),0,(INDEX(INDIRECT(DP365),$E365,$F365)-INDEX(INDIRECT(DP365),$E365,DT$28))*(10-INDEX(INDIRECT("times"&amp;DN$2),$F365,DT$28))/10)</f>
        <v>0</v>
      </c>
      <c r="DU365" s="47">
        <f ca="1">IF(OR(INDEX(INDIRECT("times"&amp;DN$2),$F365,DU$28)&gt;10,INDEX(INDIRECT(DP365),$E365,DU$28)&lt;=INDEX(INDIRECT(DP365),$E365,$F365)),0,(INDEX(INDIRECT(DP365),$E365,$F365)-INDEX(INDIRECT(DP365),$E365,DU$28))*(10-INDEX(INDIRECT("times"&amp;DN$2),$F365,DU$28))/10)</f>
        <v>0</v>
      </c>
      <c r="DV365" s="47">
        <f ca="1">IF(OR(INDEX(INDIRECT("times"&amp;DN$2),$F365,DV$28)&gt;10,INDEX(INDIRECT(DP365),$E365,DV$28)&lt;=INDEX(INDIRECT(DP365),$E365,$F365)),0,(INDEX(INDIRECT(DP365),$E365,$F365)-INDEX(INDIRECT(DP365),$E365,DV$28))*(10-INDEX(INDIRECT("times"&amp;DN$2),$F365,DV$28))/10)</f>
        <v>0</v>
      </c>
      <c r="DW365" s="47">
        <f ca="1">IF(OR(INDEX(INDIRECT("times"&amp;DN$2),$F365,DW$28)&gt;10,INDEX(INDIRECT(DP365),$E365,DW$28)&lt;=INDEX(INDIRECT(DP365),$E365,$F365)),0,(INDEX(INDIRECT(DP365),$E365,$F365)-INDEX(INDIRECT(DP365),$E365,DW$28))*(10-INDEX(INDIRECT("times"&amp;DN$2),$F365,DW$28))/10)</f>
        <v>0</v>
      </c>
      <c r="DX365" s="47">
        <f ca="1">IF(OR(INDEX(INDIRECT("times"&amp;DN$2),$F365,DX$28)&gt;10,INDEX(INDIRECT(DP365),$E365,DX$28)&lt;=INDEX(INDIRECT(DP365),$E365,$F365)),0,(INDEX(INDIRECT(DP365),$E365,$F365)-INDEX(INDIRECT(DP365),$E365,DX$28))*(10-INDEX(INDIRECT("times"&amp;DN$2),$F365,DX$28))/10)</f>
        <v>0</v>
      </c>
      <c r="DY365" s="47">
        <f ca="1">IF(OR(INDEX(INDIRECT("times"&amp;DN$2),$F365,DY$28)&gt;10,INDEX(INDIRECT(DP365),$E365,DY$28)&lt;=INDEX(INDIRECT(DP365),$E365,$F365)),0,(INDEX(INDIRECT(DP365),$E365,$F365)-INDEX(INDIRECT(DP365),$E365,DY$28))*(10-INDEX(INDIRECT("times"&amp;DN$2),$F365,DY$28))/10)</f>
        <v>0</v>
      </c>
      <c r="DZ365" s="47">
        <f ca="1">IF(OR(INDEX(INDIRECT("times"&amp;DN$2),$F365,DZ$28)&gt;10,INDEX(INDIRECT(DP365),$E365,DZ$28)&lt;=INDEX(INDIRECT(DP365),$E365,$F365)),0,(INDEX(INDIRECT(DP365),$E365,$F365)-INDEX(INDIRECT(DP365),$E365,DZ$28))*(10-INDEX(INDIRECT("times"&amp;DN$2),$F365,DZ$28))/10)</f>
        <v>0</v>
      </c>
      <c r="EA365" s="47">
        <f ca="1">IF(OR(INDEX(INDIRECT("times"&amp;DN$2),$F365,EA$28)&gt;10,INDEX(INDIRECT(DP365),$E365,EA$28)&lt;=INDEX(INDIRECT(DP365),$E365,$F365)),0,(INDEX(INDIRECT(DP365),$E365,$F365)-INDEX(INDIRECT(DP365),$E365,EA$28))*(10-INDEX(INDIRECT("times"&amp;DN$2),$F365,EA$28))/10)</f>
        <v>0</v>
      </c>
      <c r="EB365" s="47">
        <f ca="1">IF(OR(INDEX(INDIRECT("times"&amp;DN$2),$F365,EB$28)&gt;10,INDEX(INDIRECT(DP365),$E365,EB$28)&lt;=INDEX(INDIRECT(DP365),$E365,$F365)),0,(INDEX(INDIRECT(DP365),$E365,$F365)-INDEX(INDIRECT(DP365),$E365,EB$28))*(10-INDEX(INDIRECT("times"&amp;DN$2),$F365,EB$28))/10)</f>
        <v>0</v>
      </c>
      <c r="EC365" s="47">
        <f ca="1">IF(OR(INDEX(INDIRECT("times"&amp;DN$2),$F365,EC$28)&gt;10,INDEX(INDIRECT(DP365),$E365,EC$28)&lt;=INDEX(INDIRECT(DP365),$E365,$F365)),0,(INDEX(INDIRECT(DP365),$E365,$F365)-INDEX(INDIRECT(DP365),$E365,EC$28))*(10-INDEX(INDIRECT("times"&amp;DN$2),$F365,EC$28))/10)</f>
        <v>0</v>
      </c>
      <c r="ED365" s="47">
        <f ca="1">IF(OR(INDEX(INDIRECT("times"&amp;DN$2),$F365,ED$28)&gt;10,INDEX(INDIRECT(DP365),$E365,ED$28)&lt;=INDEX(INDIRECT(DP365),$E365,$F365)),0,(INDEX(INDIRECT(DP365),$E365,$F365)-INDEX(INDIRECT(DP365),$E365,ED$28))*(10-INDEX(INDIRECT("times"&amp;DN$2),$F365,ED$28))/10)</f>
        <v>0</v>
      </c>
      <c r="EE365" s="47">
        <f ca="1">IF(OR(INDEX(INDIRECT("times"&amp;DN$2),$F365,EE$28)&gt;10,INDEX(INDIRECT(DP365),$E365,EE$28)&lt;=INDEX(INDIRECT(DP365),$E365,$F365)),0,(INDEX(INDIRECT(DP365),$E365,$F365)-INDEX(INDIRECT(DP365),$E365,EE$28))*(10-INDEX(INDIRECT("times"&amp;DN$2),$F365,EE$28))/10)</f>
        <v>0</v>
      </c>
      <c r="EF365" s="47">
        <f ca="1">IF(OR(INDEX(INDIRECT("times"&amp;DN$2),$F365,EF$28)&gt;10,INDEX(INDIRECT(DP365),$E365,EF$28)&lt;=INDEX(INDIRECT(DP365),$E365,$F365)),0,(INDEX(INDIRECT(DP365),$E365,$F365)-INDEX(INDIRECT(DP365),$E365,EF$28))*(10-INDEX(INDIRECT("times"&amp;DN$2),$F365,EF$28))/10)</f>
        <v>0</v>
      </c>
      <c r="EG365" s="47">
        <f ca="1">IF(OR(INDEX(INDIRECT("times"&amp;DN$2),$F365,EG$28)&gt;10,INDEX(INDIRECT(DP365),$E365,EG$28)&lt;=INDEX(INDIRECT(DP365),$E365,$F365)),0,(INDEX(INDIRECT(DP365),$E365,$F365)-INDEX(INDIRECT(DP365),$E365,EG$28))*(10-INDEX(INDIRECT("times"&amp;DN$2),$F365,EG$28))/10)</f>
        <v>0</v>
      </c>
      <c r="EH365" s="47">
        <f ca="1">IF(OR(INDEX(INDIRECT("times"&amp;DN$2),$F365,EH$28)&gt;10,INDEX(INDIRECT(DP365),$E365,EH$28)&lt;=INDEX(INDIRECT(DP365),$E365,$F365)),0,(INDEX(INDIRECT(DP365),$E365,$F365)-INDEX(INDIRECT(DP365),$E365,EH$28))*(10-INDEX(INDIRECT("times"&amp;DN$2),$F365,EH$28))/10)</f>
        <v>0</v>
      </c>
      <c r="EI365" s="47">
        <f ca="1">IF(OR(INDEX(INDIRECT("times"&amp;DN$2),$F365,EI$28)&gt;10,INDEX(INDIRECT(DP365),$E365,EI$28)&lt;=INDEX(INDIRECT(DP365),$E365,$F365)),0,(INDEX(INDIRECT(DP365),$E365,$F365)-INDEX(INDIRECT(DP365),$E365,EI$28))*(10-INDEX(INDIRECT("times"&amp;DN$2),$F365,EI$28))/10)</f>
        <v>0</v>
      </c>
      <c r="EJ365" s="47">
        <f ca="1">IF(OR(INDEX(INDIRECT("times"&amp;DN$2),$F365,EJ$28)&gt;10,INDEX(INDIRECT(DP365),$E365,EJ$28)&lt;=INDEX(INDIRECT(DP365),$E365,$F365)),0,(INDEX(INDIRECT(DP365),$E365,$F365)-INDEX(INDIRECT(DP365),$E365,EJ$28))*(10-INDEX(INDIRECT("times"&amp;DN$2),$F365,EJ$28))/10)</f>
        <v>0</v>
      </c>
      <c r="EK365" s="47">
        <f ca="1">IF(OR(INDEX(INDIRECT("times"&amp;DN$2),$F365,EK$28)&gt;10,INDEX(INDIRECT(DP365),$E365,EK$28)&lt;=INDEX(INDIRECT(DP365),$E365,$F365)),0,(INDEX(INDIRECT(DP365),$E365,$F365)-INDEX(INDIRECT(DP365),$E365,EK$28))*(10-INDEX(INDIRECT("times"&amp;DN$2),$F365,EK$28))/10)</f>
        <v>0</v>
      </c>
      <c r="EL365" s="47">
        <f ca="1">IF(OR(INDEX(INDIRECT("times"&amp;DN$2),$F365,EL$28)&gt;10,INDEX(INDIRECT(DP365),$E365,EL$28)&lt;=INDEX(INDIRECT(DP365),$E365,$F365)),0,(INDEX(INDIRECT(DP365),$E365,$F365)-INDEX(INDIRECT(DP365),$E365,EL$28))*(10-INDEX(INDIRECT("times"&amp;DN$2),$F365,EL$28))/10)</f>
        <v>0</v>
      </c>
      <c r="EM365" s="48">
        <f ca="1">IF(OR(INDEX(INDIRECT("times"&amp;DN$2),$F365,EM$28)&gt;10,INDEX(INDIRECT(DP365),$E365,EM$28)&lt;=INDEX(INDIRECT(DP365),$E365,$F365)),0,(INDEX(INDIRECT(DP365),$E365,$F365)-INDEX(INDIRECT(DP365),$E365,EM$28))*(10-INDEX(INDIRECT("times"&amp;DN$2),$F365,EM$28))/10)</f>
        <v>0</v>
      </c>
      <c r="EN365" s="201">
        <v>8</v>
      </c>
      <c r="EP365" s="18" t="s">
        <v>196</v>
      </c>
      <c r="EQ365" s="122">
        <f>EP341</f>
        <v>3</v>
      </c>
      <c r="ER365" s="122" t="str">
        <f>EP342</f>
        <v>lei3564</v>
      </c>
      <c r="ES365" s="210" t="str">
        <f t="shared" si="1803"/>
        <v>core3_lei3564</v>
      </c>
      <c r="ET365" s="122">
        <v>1</v>
      </c>
      <c r="EU365" s="33">
        <v>8</v>
      </c>
      <c r="EV365" s="46">
        <f ca="1">IF(OR(INDEX(INDIRECT("times"&amp;EQ$2),$F365,EV$28)&gt;10,INDEX(INDIRECT(ES365),$E365,EV$28)&lt;=INDEX(INDIRECT(ES365),$E365,$F365)),0,(INDEX(INDIRECT(ES365),$E365,$F365)-INDEX(INDIRECT(ES365),$E365,EV$28))*(10-INDEX(INDIRECT("times"&amp;EQ$2),$F365,EV$28))/10)</f>
        <v>0</v>
      </c>
      <c r="EW365" s="47">
        <f ca="1">IF(OR(INDEX(INDIRECT("times"&amp;EQ$2),$F365,EW$28)&gt;10,INDEX(INDIRECT(ES365),$E365,EW$28)&lt;=INDEX(INDIRECT(ES365),$E365,$F365)),0,(INDEX(INDIRECT(ES365),$E365,$F365)-INDEX(INDIRECT(ES365),$E365,EW$28))*(10-INDEX(INDIRECT("times"&amp;EQ$2),$F365,EW$28))/10)</f>
        <v>0</v>
      </c>
      <c r="EX365" s="47">
        <f ca="1">IF(OR(INDEX(INDIRECT("times"&amp;EQ$2),$F365,EX$28)&gt;10,INDEX(INDIRECT(ES365),$E365,EX$28)&lt;=INDEX(INDIRECT(ES365),$E365,$F365)),0,(INDEX(INDIRECT(ES365),$E365,$F365)-INDEX(INDIRECT(ES365),$E365,EX$28))*(10-INDEX(INDIRECT("times"&amp;EQ$2),$F365,EX$28))/10)</f>
        <v>0</v>
      </c>
      <c r="EY365" s="47">
        <f ca="1">IF(OR(INDEX(INDIRECT("times"&amp;EQ$2),$F365,EY$28)&gt;10,INDEX(INDIRECT(ES365),$E365,EY$28)&lt;=INDEX(INDIRECT(ES365),$E365,$F365)),0,(INDEX(INDIRECT(ES365),$E365,$F365)-INDEX(INDIRECT(ES365),$E365,EY$28))*(10-INDEX(INDIRECT("times"&amp;EQ$2),$F365,EY$28))/10)</f>
        <v>0</v>
      </c>
      <c r="EZ365" s="47">
        <f ca="1">IF(OR(INDEX(INDIRECT("times"&amp;EQ$2),$F365,EZ$28)&gt;10,INDEX(INDIRECT(ES365),$E365,EZ$28)&lt;=INDEX(INDIRECT(ES365),$E365,$F365)),0,(INDEX(INDIRECT(ES365),$E365,$F365)-INDEX(INDIRECT(ES365),$E365,EZ$28))*(10-INDEX(INDIRECT("times"&amp;EQ$2),$F365,EZ$28))/10)</f>
        <v>0</v>
      </c>
      <c r="FA365" s="47">
        <f ca="1">IF(OR(INDEX(INDIRECT("times"&amp;EQ$2),$F365,FA$28)&gt;10,INDEX(INDIRECT(ES365),$E365,FA$28)&lt;=INDEX(INDIRECT(ES365),$E365,$F365)),0,(INDEX(INDIRECT(ES365),$E365,$F365)-INDEX(INDIRECT(ES365),$E365,FA$28))*(10-INDEX(INDIRECT("times"&amp;EQ$2),$F365,FA$28))/10)</f>
        <v>0</v>
      </c>
      <c r="FB365" s="47">
        <f ca="1">IF(OR(INDEX(INDIRECT("times"&amp;EQ$2),$F365,FB$28)&gt;10,INDEX(INDIRECT(ES365),$E365,FB$28)&lt;=INDEX(INDIRECT(ES365),$E365,$F365)),0,(INDEX(INDIRECT(ES365),$E365,$F365)-INDEX(INDIRECT(ES365),$E365,FB$28))*(10-INDEX(INDIRECT("times"&amp;EQ$2),$F365,FB$28))/10)</f>
        <v>0</v>
      </c>
      <c r="FC365" s="47">
        <f ca="1">IF(OR(INDEX(INDIRECT("times"&amp;EQ$2),$F365,FC$28)&gt;10,INDEX(INDIRECT(ES365),$E365,FC$28)&lt;=INDEX(INDIRECT(ES365),$E365,$F365)),0,(INDEX(INDIRECT(ES365),$E365,$F365)-INDEX(INDIRECT(ES365),$E365,FC$28))*(10-INDEX(INDIRECT("times"&amp;EQ$2),$F365,FC$28))/10)</f>
        <v>0</v>
      </c>
      <c r="FD365" s="47">
        <f ca="1">IF(OR(INDEX(INDIRECT("times"&amp;EQ$2),$F365,FD$28)&gt;10,INDEX(INDIRECT(ES365),$E365,FD$28)&lt;=INDEX(INDIRECT(ES365),$E365,$F365)),0,(INDEX(INDIRECT(ES365),$E365,$F365)-INDEX(INDIRECT(ES365),$E365,FD$28))*(10-INDEX(INDIRECT("times"&amp;EQ$2),$F365,FD$28))/10)</f>
        <v>0</v>
      </c>
      <c r="FE365" s="47">
        <f ca="1">IF(OR(INDEX(INDIRECT("times"&amp;EQ$2),$F365,FE$28)&gt;10,INDEX(INDIRECT(ES365),$E365,FE$28)&lt;=INDEX(INDIRECT(ES365),$E365,$F365)),0,(INDEX(INDIRECT(ES365),$E365,$F365)-INDEX(INDIRECT(ES365),$E365,FE$28))*(10-INDEX(INDIRECT("times"&amp;EQ$2),$F365,FE$28))/10)</f>
        <v>0</v>
      </c>
      <c r="FF365" s="47">
        <f ca="1">IF(OR(INDEX(INDIRECT("times"&amp;EQ$2),$F365,FF$28)&gt;10,INDEX(INDIRECT(ES365),$E365,FF$28)&lt;=INDEX(INDIRECT(ES365),$E365,$F365)),0,(INDEX(INDIRECT(ES365),$E365,$F365)-INDEX(INDIRECT(ES365),$E365,FF$28))*(10-INDEX(INDIRECT("times"&amp;EQ$2),$F365,FF$28))/10)</f>
        <v>0</v>
      </c>
      <c r="FG365" s="47">
        <f ca="1">IF(OR(INDEX(INDIRECT("times"&amp;EQ$2),$F365,FG$28)&gt;10,INDEX(INDIRECT(ES365),$E365,FG$28)&lt;=INDEX(INDIRECT(ES365),$E365,$F365)),0,(INDEX(INDIRECT(ES365),$E365,$F365)-INDEX(INDIRECT(ES365),$E365,FG$28))*(10-INDEX(INDIRECT("times"&amp;EQ$2),$F365,FG$28))/10)</f>
        <v>0</v>
      </c>
      <c r="FH365" s="47">
        <f ca="1">IF(OR(INDEX(INDIRECT("times"&amp;EQ$2),$F365,FH$28)&gt;10,INDEX(INDIRECT(ES365),$E365,FH$28)&lt;=INDEX(INDIRECT(ES365),$E365,$F365)),0,(INDEX(INDIRECT(ES365),$E365,$F365)-INDEX(INDIRECT(ES365),$E365,FH$28))*(10-INDEX(INDIRECT("times"&amp;EQ$2),$F365,FH$28))/10)</f>
        <v>0</v>
      </c>
      <c r="FI365" s="47">
        <f ca="1">IF(OR(INDEX(INDIRECT("times"&amp;EQ$2),$F365,FI$28)&gt;10,INDEX(INDIRECT(ES365),$E365,FI$28)&lt;=INDEX(INDIRECT(ES365),$E365,$F365)),0,(INDEX(INDIRECT(ES365),$E365,$F365)-INDEX(INDIRECT(ES365),$E365,FI$28))*(10-INDEX(INDIRECT("times"&amp;EQ$2),$F365,FI$28))/10)</f>
        <v>0</v>
      </c>
      <c r="FJ365" s="47">
        <f ca="1">IF(OR(INDEX(INDIRECT("times"&amp;EQ$2),$F365,FJ$28)&gt;10,INDEX(INDIRECT(ES365),$E365,FJ$28)&lt;=INDEX(INDIRECT(ES365),$E365,$F365)),0,(INDEX(INDIRECT(ES365),$E365,$F365)-INDEX(INDIRECT(ES365),$E365,FJ$28))*(10-INDEX(INDIRECT("times"&amp;EQ$2),$F365,FJ$28))/10)</f>
        <v>0</v>
      </c>
      <c r="FK365" s="47">
        <f ca="1">IF(OR(INDEX(INDIRECT("times"&amp;EQ$2),$F365,FK$28)&gt;10,INDEX(INDIRECT(ES365),$E365,FK$28)&lt;=INDEX(INDIRECT(ES365),$E365,$F365)),0,(INDEX(INDIRECT(ES365),$E365,$F365)-INDEX(INDIRECT(ES365),$E365,FK$28))*(10-INDEX(INDIRECT("times"&amp;EQ$2),$F365,FK$28))/10)</f>
        <v>0</v>
      </c>
      <c r="FL365" s="47">
        <f ca="1">IF(OR(INDEX(INDIRECT("times"&amp;EQ$2),$F365,FL$28)&gt;10,INDEX(INDIRECT(ES365),$E365,FL$28)&lt;=INDEX(INDIRECT(ES365),$E365,$F365)),0,(INDEX(INDIRECT(ES365),$E365,$F365)-INDEX(INDIRECT(ES365),$E365,FL$28))*(10-INDEX(INDIRECT("times"&amp;EQ$2),$F365,FL$28))/10)</f>
        <v>0</v>
      </c>
      <c r="FM365" s="47">
        <f ca="1">IF(OR(INDEX(INDIRECT("times"&amp;EQ$2),$F365,FM$28)&gt;10,INDEX(INDIRECT(ES365),$E365,FM$28)&lt;=INDEX(INDIRECT(ES365),$E365,$F365)),0,(INDEX(INDIRECT(ES365),$E365,$F365)-INDEX(INDIRECT(ES365),$E365,FM$28))*(10-INDEX(INDIRECT("times"&amp;EQ$2),$F365,FM$28))/10)</f>
        <v>0</v>
      </c>
      <c r="FN365" s="47">
        <f ca="1">IF(OR(INDEX(INDIRECT("times"&amp;EQ$2),$F365,FN$28)&gt;10,INDEX(INDIRECT(ES365),$E365,FN$28)&lt;=INDEX(INDIRECT(ES365),$E365,$F365)),0,(INDEX(INDIRECT(ES365),$E365,$F365)-INDEX(INDIRECT(ES365),$E365,FN$28))*(10-INDEX(INDIRECT("times"&amp;EQ$2),$F365,FN$28))/10)</f>
        <v>0</v>
      </c>
      <c r="FO365" s="47">
        <f ca="1">IF(OR(INDEX(INDIRECT("times"&amp;EQ$2),$F365,FO$28)&gt;10,INDEX(INDIRECT(ES365),$E365,FO$28)&lt;=INDEX(INDIRECT(ES365),$E365,$F365)),0,(INDEX(INDIRECT(ES365),$E365,$F365)-INDEX(INDIRECT(ES365),$E365,FO$28))*(10-INDEX(INDIRECT("times"&amp;EQ$2),$F365,FO$28))/10)</f>
        <v>0</v>
      </c>
      <c r="FP365" s="48">
        <f ca="1">IF(OR(INDEX(INDIRECT("times"&amp;EQ$2),$F365,FP$28)&gt;10,INDEX(INDIRECT(ES365),$E365,FP$28)&lt;=INDEX(INDIRECT(ES365),$E365,$F365)),0,(INDEX(INDIRECT(ES365),$E365,$F365)-INDEX(INDIRECT(ES365),$E365,FP$28))*(10-INDEX(INDIRECT("times"&amp;EQ$2),$F365,FP$28))/10)</f>
        <v>0</v>
      </c>
      <c r="FQ365" s="201">
        <v>8</v>
      </c>
      <c r="FS365" s="18" t="s">
        <v>196</v>
      </c>
      <c r="FT365" s="122">
        <f>FS341</f>
        <v>3</v>
      </c>
      <c r="FU365" s="122" t="str">
        <f>FS342</f>
        <v>shop65</v>
      </c>
      <c r="FV365" s="210" t="str">
        <f t="shared" si="1804"/>
        <v>core3_shop65</v>
      </c>
      <c r="FW365" s="122">
        <v>1</v>
      </c>
      <c r="FX365" s="33">
        <v>8</v>
      </c>
      <c r="FY365" s="46">
        <f ca="1">IF(OR(INDEX(INDIRECT("times"&amp;FT$2),$F365,FY$28)&gt;10,INDEX(INDIRECT(FV365),$E365,FY$28)&lt;=INDEX(INDIRECT(FV365),$E365,$F365)),0,(INDEX(INDIRECT(FV365),$E365,$F365)-INDEX(INDIRECT(FV365),$E365,FY$28))*(10-INDEX(INDIRECT("times"&amp;FT$2),$F365,FY$28))/10)</f>
        <v>0</v>
      </c>
      <c r="FZ365" s="47">
        <f ca="1">IF(OR(INDEX(INDIRECT("times"&amp;FT$2),$F365,FZ$28)&gt;10,INDEX(INDIRECT(FV365),$E365,FZ$28)&lt;=INDEX(INDIRECT(FV365),$E365,$F365)),0,(INDEX(INDIRECT(FV365),$E365,$F365)-INDEX(INDIRECT(FV365),$E365,FZ$28))*(10-INDEX(INDIRECT("times"&amp;FT$2),$F365,FZ$28))/10)</f>
        <v>0</v>
      </c>
      <c r="GA365" s="47">
        <f ca="1">IF(OR(INDEX(INDIRECT("times"&amp;FT$2),$F365,GA$28)&gt;10,INDEX(INDIRECT(FV365),$E365,GA$28)&lt;=INDEX(INDIRECT(FV365),$E365,$F365)),0,(INDEX(INDIRECT(FV365),$E365,$F365)-INDEX(INDIRECT(FV365),$E365,GA$28))*(10-INDEX(INDIRECT("times"&amp;FT$2),$F365,GA$28))/10)</f>
        <v>0</v>
      </c>
      <c r="GB365" s="47">
        <f ca="1">IF(OR(INDEX(INDIRECT("times"&amp;FT$2),$F365,GB$28)&gt;10,INDEX(INDIRECT(FV365),$E365,GB$28)&lt;=INDEX(INDIRECT(FV365),$E365,$F365)),0,(INDEX(INDIRECT(FV365),$E365,$F365)-INDEX(INDIRECT(FV365),$E365,GB$28))*(10-INDEX(INDIRECT("times"&amp;FT$2),$F365,GB$28))/10)</f>
        <v>0</v>
      </c>
      <c r="GC365" s="47">
        <f ca="1">IF(OR(INDEX(INDIRECT("times"&amp;FT$2),$F365,GC$28)&gt;10,INDEX(INDIRECT(FV365),$E365,GC$28)&lt;=INDEX(INDIRECT(FV365),$E365,$F365)),0,(INDEX(INDIRECT(FV365),$E365,$F365)-INDEX(INDIRECT(FV365),$E365,GC$28))*(10-INDEX(INDIRECT("times"&amp;FT$2),$F365,GC$28))/10)</f>
        <v>0</v>
      </c>
      <c r="GD365" s="47">
        <f ca="1">IF(OR(INDEX(INDIRECT("times"&amp;FT$2),$F365,GD$28)&gt;10,INDEX(INDIRECT(FV365),$E365,GD$28)&lt;=INDEX(INDIRECT(FV365),$E365,$F365)),0,(INDEX(INDIRECT(FV365),$E365,$F365)-INDEX(INDIRECT(FV365),$E365,GD$28))*(10-INDEX(INDIRECT("times"&amp;FT$2),$F365,GD$28))/10)</f>
        <v>0</v>
      </c>
      <c r="GE365" s="47">
        <f ca="1">IF(OR(INDEX(INDIRECT("times"&amp;FT$2),$F365,GE$28)&gt;10,INDEX(INDIRECT(FV365),$E365,GE$28)&lt;=INDEX(INDIRECT(FV365),$E365,$F365)),0,(INDEX(INDIRECT(FV365),$E365,$F365)-INDEX(INDIRECT(FV365),$E365,GE$28))*(10-INDEX(INDIRECT("times"&amp;FT$2),$F365,GE$28))/10)</f>
        <v>0</v>
      </c>
      <c r="GF365" s="47">
        <f ca="1">IF(OR(INDEX(INDIRECT("times"&amp;FT$2),$F365,GF$28)&gt;10,INDEX(INDIRECT(FV365),$E365,GF$28)&lt;=INDEX(INDIRECT(FV365),$E365,$F365)),0,(INDEX(INDIRECT(FV365),$E365,$F365)-INDEX(INDIRECT(FV365),$E365,GF$28))*(10-INDEX(INDIRECT("times"&amp;FT$2),$F365,GF$28))/10)</f>
        <v>0</v>
      </c>
      <c r="GG365" s="47">
        <f ca="1">IF(OR(INDEX(INDIRECT("times"&amp;FT$2),$F365,GG$28)&gt;10,INDEX(INDIRECT(FV365),$E365,GG$28)&lt;=INDEX(INDIRECT(FV365),$E365,$F365)),0,(INDEX(INDIRECT(FV365),$E365,$F365)-INDEX(INDIRECT(FV365),$E365,GG$28))*(10-INDEX(INDIRECT("times"&amp;FT$2),$F365,GG$28))/10)</f>
        <v>0</v>
      </c>
      <c r="GH365" s="47">
        <f ca="1">IF(OR(INDEX(INDIRECT("times"&amp;FT$2),$F365,GH$28)&gt;10,INDEX(INDIRECT(FV365),$E365,GH$28)&lt;=INDEX(INDIRECT(FV365),$E365,$F365)),0,(INDEX(INDIRECT(FV365),$E365,$F365)-INDEX(INDIRECT(FV365),$E365,GH$28))*(10-INDEX(INDIRECT("times"&amp;FT$2),$F365,GH$28))/10)</f>
        <v>0</v>
      </c>
      <c r="GI365" s="47">
        <f ca="1">IF(OR(INDEX(INDIRECT("times"&amp;FT$2),$F365,GI$28)&gt;10,INDEX(INDIRECT(FV365),$E365,GI$28)&lt;=INDEX(INDIRECT(FV365),$E365,$F365)),0,(INDEX(INDIRECT(FV365),$E365,$F365)-INDEX(INDIRECT(FV365),$E365,GI$28))*(10-INDEX(INDIRECT("times"&amp;FT$2),$F365,GI$28))/10)</f>
        <v>0</v>
      </c>
      <c r="GJ365" s="47">
        <f ca="1">IF(OR(INDEX(INDIRECT("times"&amp;FT$2),$F365,GJ$28)&gt;10,INDEX(INDIRECT(FV365),$E365,GJ$28)&lt;=INDEX(INDIRECT(FV365),$E365,$F365)),0,(INDEX(INDIRECT(FV365),$E365,$F365)-INDEX(INDIRECT(FV365),$E365,GJ$28))*(10-INDEX(INDIRECT("times"&amp;FT$2),$F365,GJ$28))/10)</f>
        <v>0</v>
      </c>
      <c r="GK365" s="47">
        <f ca="1">IF(OR(INDEX(INDIRECT("times"&amp;FT$2),$F365,GK$28)&gt;10,INDEX(INDIRECT(FV365),$E365,GK$28)&lt;=INDEX(INDIRECT(FV365),$E365,$F365)),0,(INDEX(INDIRECT(FV365),$E365,$F365)-INDEX(INDIRECT(FV365),$E365,GK$28))*(10-INDEX(INDIRECT("times"&amp;FT$2),$F365,GK$28))/10)</f>
        <v>0</v>
      </c>
      <c r="GL365" s="47">
        <f ca="1">IF(OR(INDEX(INDIRECT("times"&amp;FT$2),$F365,GL$28)&gt;10,INDEX(INDIRECT(FV365),$E365,GL$28)&lt;=INDEX(INDIRECT(FV365),$E365,$F365)),0,(INDEX(INDIRECT(FV365),$E365,$F365)-INDEX(INDIRECT(FV365),$E365,GL$28))*(10-INDEX(INDIRECT("times"&amp;FT$2),$F365,GL$28))/10)</f>
        <v>0</v>
      </c>
      <c r="GM365" s="47">
        <f ca="1">IF(OR(INDEX(INDIRECT("times"&amp;FT$2),$F365,GM$28)&gt;10,INDEX(INDIRECT(FV365),$E365,GM$28)&lt;=INDEX(INDIRECT(FV365),$E365,$F365)),0,(INDEX(INDIRECT(FV365),$E365,$F365)-INDEX(INDIRECT(FV365),$E365,GM$28))*(10-INDEX(INDIRECT("times"&amp;FT$2),$F365,GM$28))/10)</f>
        <v>0</v>
      </c>
      <c r="GN365" s="47">
        <f ca="1">IF(OR(INDEX(INDIRECT("times"&amp;FT$2),$F365,GN$28)&gt;10,INDEX(INDIRECT(FV365),$E365,GN$28)&lt;=INDEX(INDIRECT(FV365),$E365,$F365)),0,(INDEX(INDIRECT(FV365),$E365,$F365)-INDEX(INDIRECT(FV365),$E365,GN$28))*(10-INDEX(INDIRECT("times"&amp;FT$2),$F365,GN$28))/10)</f>
        <v>0</v>
      </c>
      <c r="GO365" s="47">
        <f ca="1">IF(OR(INDEX(INDIRECT("times"&amp;FT$2),$F365,GO$28)&gt;10,INDEX(INDIRECT(FV365),$E365,GO$28)&lt;=INDEX(INDIRECT(FV365),$E365,$F365)),0,(INDEX(INDIRECT(FV365),$E365,$F365)-INDEX(INDIRECT(FV365),$E365,GO$28))*(10-INDEX(INDIRECT("times"&amp;FT$2),$F365,GO$28))/10)</f>
        <v>0</v>
      </c>
      <c r="GP365" s="47">
        <f ca="1">IF(OR(INDEX(INDIRECT("times"&amp;FT$2),$F365,GP$28)&gt;10,INDEX(INDIRECT(FV365),$E365,GP$28)&lt;=INDEX(INDIRECT(FV365),$E365,$F365)),0,(INDEX(INDIRECT(FV365),$E365,$F365)-INDEX(INDIRECT(FV365),$E365,GP$28))*(10-INDEX(INDIRECT("times"&amp;FT$2),$F365,GP$28))/10)</f>
        <v>0</v>
      </c>
      <c r="GQ365" s="47">
        <f ca="1">IF(OR(INDEX(INDIRECT("times"&amp;FT$2),$F365,GQ$28)&gt;10,INDEX(INDIRECT(FV365),$E365,GQ$28)&lt;=INDEX(INDIRECT(FV365),$E365,$F365)),0,(INDEX(INDIRECT(FV365),$E365,$F365)-INDEX(INDIRECT(FV365),$E365,GQ$28))*(10-INDEX(INDIRECT("times"&amp;FT$2),$F365,GQ$28))/10)</f>
        <v>0</v>
      </c>
      <c r="GR365" s="47">
        <f ca="1">IF(OR(INDEX(INDIRECT("times"&amp;FT$2),$F365,GR$28)&gt;10,INDEX(INDIRECT(FV365),$E365,GR$28)&lt;=INDEX(INDIRECT(FV365),$E365,$F365)),0,(INDEX(INDIRECT(FV365),$E365,$F365)-INDEX(INDIRECT(FV365),$E365,GR$28))*(10-INDEX(INDIRECT("times"&amp;FT$2),$F365,GR$28))/10)</f>
        <v>0</v>
      </c>
      <c r="GS365" s="48">
        <f ca="1">IF(OR(INDEX(INDIRECT("times"&amp;FT$2),$F365,GS$28)&gt;10,INDEX(INDIRECT(FV365),$E365,GS$28)&lt;=INDEX(INDIRECT(FV365),$E365,$F365)),0,(INDEX(INDIRECT(FV365),$E365,$F365)-INDEX(INDIRECT(FV365),$E365,GS$28))*(10-INDEX(INDIRECT("times"&amp;FT$2),$F365,GS$28))/10)</f>
        <v>0</v>
      </c>
      <c r="GT365" s="201">
        <v>8</v>
      </c>
      <c r="GV365" s="18" t="s">
        <v>196</v>
      </c>
      <c r="GW365" s="122">
        <f>GV341</f>
        <v>3</v>
      </c>
      <c r="GX365" s="122" t="str">
        <f>GV342</f>
        <v>lei65</v>
      </c>
      <c r="GY365" s="210" t="str">
        <f t="shared" si="1805"/>
        <v>core3_lei65</v>
      </c>
      <c r="GZ365" s="122">
        <v>1</v>
      </c>
      <c r="HA365" s="33">
        <v>8</v>
      </c>
      <c r="HB365" s="46">
        <f ca="1">IF(OR(INDEX(INDIRECT("times"&amp;GW$2),$F365,HB$28)&gt;10,INDEX(INDIRECT(GY365),$E365,HB$28)&lt;=INDEX(INDIRECT(GY365),$E365,$F365)),0,(INDEX(INDIRECT(GY365),$E365,$F365)-INDEX(INDIRECT(GY365),$E365,HB$28))*(10-INDEX(INDIRECT("times"&amp;GW$2),$F365,HB$28))/10)</f>
        <v>0</v>
      </c>
      <c r="HC365" s="47">
        <f ca="1">IF(OR(INDEX(INDIRECT("times"&amp;GW$2),$F365,HC$28)&gt;10,INDEX(INDIRECT(GY365),$E365,HC$28)&lt;=INDEX(INDIRECT(GY365),$E365,$F365)),0,(INDEX(INDIRECT(GY365),$E365,$F365)-INDEX(INDIRECT(GY365),$E365,HC$28))*(10-INDEX(INDIRECT("times"&amp;GW$2),$F365,HC$28))/10)</f>
        <v>0</v>
      </c>
      <c r="HD365" s="47">
        <f ca="1">IF(OR(INDEX(INDIRECT("times"&amp;GW$2),$F365,HD$28)&gt;10,INDEX(INDIRECT(GY365),$E365,HD$28)&lt;=INDEX(INDIRECT(GY365),$E365,$F365)),0,(INDEX(INDIRECT(GY365),$E365,$F365)-INDEX(INDIRECT(GY365),$E365,HD$28))*(10-INDEX(INDIRECT("times"&amp;GW$2),$F365,HD$28))/10)</f>
        <v>0</v>
      </c>
      <c r="HE365" s="47">
        <f ca="1">IF(OR(INDEX(INDIRECT("times"&amp;GW$2),$F365,HE$28)&gt;10,INDEX(INDIRECT(GY365),$E365,HE$28)&lt;=INDEX(INDIRECT(GY365),$E365,$F365)),0,(INDEX(INDIRECT(GY365),$E365,$F365)-INDEX(INDIRECT(GY365),$E365,HE$28))*(10-INDEX(INDIRECT("times"&amp;GW$2),$F365,HE$28))/10)</f>
        <v>0</v>
      </c>
      <c r="HF365" s="47">
        <f ca="1">IF(OR(INDEX(INDIRECT("times"&amp;GW$2),$F365,HF$28)&gt;10,INDEX(INDIRECT(GY365),$E365,HF$28)&lt;=INDEX(INDIRECT(GY365),$E365,$F365)),0,(INDEX(INDIRECT(GY365),$E365,$F365)-INDEX(INDIRECT(GY365),$E365,HF$28))*(10-INDEX(INDIRECT("times"&amp;GW$2),$F365,HF$28))/10)</f>
        <v>0</v>
      </c>
      <c r="HG365" s="47">
        <f ca="1">IF(OR(INDEX(INDIRECT("times"&amp;GW$2),$F365,HG$28)&gt;10,INDEX(INDIRECT(GY365),$E365,HG$28)&lt;=INDEX(INDIRECT(GY365),$E365,$F365)),0,(INDEX(INDIRECT(GY365),$E365,$F365)-INDEX(INDIRECT(GY365),$E365,HG$28))*(10-INDEX(INDIRECT("times"&amp;GW$2),$F365,HG$28))/10)</f>
        <v>0</v>
      </c>
      <c r="HH365" s="47">
        <f ca="1">IF(OR(INDEX(INDIRECT("times"&amp;GW$2),$F365,HH$28)&gt;10,INDEX(INDIRECT(GY365),$E365,HH$28)&lt;=INDEX(INDIRECT(GY365),$E365,$F365)),0,(INDEX(INDIRECT(GY365),$E365,$F365)-INDEX(INDIRECT(GY365),$E365,HH$28))*(10-INDEX(INDIRECT("times"&amp;GW$2),$F365,HH$28))/10)</f>
        <v>0</v>
      </c>
      <c r="HI365" s="47">
        <f ca="1">IF(OR(INDEX(INDIRECT("times"&amp;GW$2),$F365,HI$28)&gt;10,INDEX(INDIRECT(GY365),$E365,HI$28)&lt;=INDEX(INDIRECT(GY365),$E365,$F365)),0,(INDEX(INDIRECT(GY365),$E365,$F365)-INDEX(INDIRECT(GY365),$E365,HI$28))*(10-INDEX(INDIRECT("times"&amp;GW$2),$F365,HI$28))/10)</f>
        <v>0</v>
      </c>
      <c r="HJ365" s="47">
        <f ca="1">IF(OR(INDEX(INDIRECT("times"&amp;GW$2),$F365,HJ$28)&gt;10,INDEX(INDIRECT(GY365),$E365,HJ$28)&lt;=INDEX(INDIRECT(GY365),$E365,$F365)),0,(INDEX(INDIRECT(GY365),$E365,$F365)-INDEX(INDIRECT(GY365),$E365,HJ$28))*(10-INDEX(INDIRECT("times"&amp;GW$2),$F365,HJ$28))/10)</f>
        <v>0</v>
      </c>
      <c r="HK365" s="47">
        <f ca="1">IF(OR(INDEX(INDIRECT("times"&amp;GW$2),$F365,HK$28)&gt;10,INDEX(INDIRECT(GY365),$E365,HK$28)&lt;=INDEX(INDIRECT(GY365),$E365,$F365)),0,(INDEX(INDIRECT(GY365),$E365,$F365)-INDEX(INDIRECT(GY365),$E365,HK$28))*(10-INDEX(INDIRECT("times"&amp;GW$2),$F365,HK$28))/10)</f>
        <v>0</v>
      </c>
      <c r="HL365" s="47">
        <f ca="1">IF(OR(INDEX(INDIRECT("times"&amp;GW$2),$F365,HL$28)&gt;10,INDEX(INDIRECT(GY365),$E365,HL$28)&lt;=INDEX(INDIRECT(GY365),$E365,$F365)),0,(INDEX(INDIRECT(GY365),$E365,$F365)-INDEX(INDIRECT(GY365),$E365,HL$28))*(10-INDEX(INDIRECT("times"&amp;GW$2),$F365,HL$28))/10)</f>
        <v>0</v>
      </c>
      <c r="HM365" s="47">
        <f ca="1">IF(OR(INDEX(INDIRECT("times"&amp;GW$2),$F365,HM$28)&gt;10,INDEX(INDIRECT(GY365),$E365,HM$28)&lt;=INDEX(INDIRECT(GY365),$E365,$F365)),0,(INDEX(INDIRECT(GY365),$E365,$F365)-INDEX(INDIRECT(GY365),$E365,HM$28))*(10-INDEX(INDIRECT("times"&amp;GW$2),$F365,HM$28))/10)</f>
        <v>0</v>
      </c>
      <c r="HN365" s="47">
        <f ca="1">IF(OR(INDEX(INDIRECT("times"&amp;GW$2),$F365,HN$28)&gt;10,INDEX(INDIRECT(GY365),$E365,HN$28)&lt;=INDEX(INDIRECT(GY365),$E365,$F365)),0,(INDEX(INDIRECT(GY365),$E365,$F365)-INDEX(INDIRECT(GY365),$E365,HN$28))*(10-INDEX(INDIRECT("times"&amp;GW$2),$F365,HN$28))/10)</f>
        <v>0</v>
      </c>
      <c r="HO365" s="47">
        <f ca="1">IF(OR(INDEX(INDIRECT("times"&amp;GW$2),$F365,HO$28)&gt;10,INDEX(INDIRECT(GY365),$E365,HO$28)&lt;=INDEX(INDIRECT(GY365),$E365,$F365)),0,(INDEX(INDIRECT(GY365),$E365,$F365)-INDEX(INDIRECT(GY365),$E365,HO$28))*(10-INDEX(INDIRECT("times"&amp;GW$2),$F365,HO$28))/10)</f>
        <v>0</v>
      </c>
      <c r="HP365" s="47">
        <f ca="1">IF(OR(INDEX(INDIRECT("times"&amp;GW$2),$F365,HP$28)&gt;10,INDEX(INDIRECT(GY365),$E365,HP$28)&lt;=INDEX(INDIRECT(GY365),$E365,$F365)),0,(INDEX(INDIRECT(GY365),$E365,$F365)-INDEX(INDIRECT(GY365),$E365,HP$28))*(10-INDEX(INDIRECT("times"&amp;GW$2),$F365,HP$28))/10)</f>
        <v>0</v>
      </c>
      <c r="HQ365" s="47">
        <f ca="1">IF(OR(INDEX(INDIRECT("times"&amp;GW$2),$F365,HQ$28)&gt;10,INDEX(INDIRECT(GY365),$E365,HQ$28)&lt;=INDEX(INDIRECT(GY365),$E365,$F365)),0,(INDEX(INDIRECT(GY365),$E365,$F365)-INDEX(INDIRECT(GY365),$E365,HQ$28))*(10-INDEX(INDIRECT("times"&amp;GW$2),$F365,HQ$28))/10)</f>
        <v>0</v>
      </c>
      <c r="HR365" s="47">
        <f ca="1">IF(OR(INDEX(INDIRECT("times"&amp;GW$2),$F365,HR$28)&gt;10,INDEX(INDIRECT(GY365),$E365,HR$28)&lt;=INDEX(INDIRECT(GY365),$E365,$F365)),0,(INDEX(INDIRECT(GY365),$E365,$F365)-INDEX(INDIRECT(GY365),$E365,HR$28))*(10-INDEX(INDIRECT("times"&amp;GW$2),$F365,HR$28))/10)</f>
        <v>0</v>
      </c>
      <c r="HS365" s="47">
        <f ca="1">IF(OR(INDEX(INDIRECT("times"&amp;GW$2),$F365,HS$28)&gt;10,INDEX(INDIRECT(GY365),$E365,HS$28)&lt;=INDEX(INDIRECT(GY365),$E365,$F365)),0,(INDEX(INDIRECT(GY365),$E365,$F365)-INDEX(INDIRECT(GY365),$E365,HS$28))*(10-INDEX(INDIRECT("times"&amp;GW$2),$F365,HS$28))/10)</f>
        <v>0</v>
      </c>
      <c r="HT365" s="47">
        <f ca="1">IF(OR(INDEX(INDIRECT("times"&amp;GW$2),$F365,HT$28)&gt;10,INDEX(INDIRECT(GY365),$E365,HT$28)&lt;=INDEX(INDIRECT(GY365),$E365,$F365)),0,(INDEX(INDIRECT(GY365),$E365,$F365)-INDEX(INDIRECT(GY365),$E365,HT$28))*(10-INDEX(INDIRECT("times"&amp;GW$2),$F365,HT$28))/10)</f>
        <v>0</v>
      </c>
      <c r="HU365" s="47">
        <f ca="1">IF(OR(INDEX(INDIRECT("times"&amp;GW$2),$F365,HU$28)&gt;10,INDEX(INDIRECT(GY365),$E365,HU$28)&lt;=INDEX(INDIRECT(GY365),$E365,$F365)),0,(INDEX(INDIRECT(GY365),$E365,$F365)-INDEX(INDIRECT(GY365),$E365,HU$28))*(10-INDEX(INDIRECT("times"&amp;GW$2),$F365,HU$28))/10)</f>
        <v>0</v>
      </c>
      <c r="HV365" s="48">
        <f ca="1">IF(OR(INDEX(INDIRECT("times"&amp;GW$2),$F365,HV$28)&gt;10,INDEX(INDIRECT(GY365),$E365,HV$28)&lt;=INDEX(INDIRECT(GY365),$E365,$F365)),0,(INDEX(INDIRECT(GY365),$E365,$F365)-INDEX(INDIRECT(GY365),$E365,HV$28))*(10-INDEX(INDIRECT("times"&amp;GW$2),$F365,HV$28))/10)</f>
        <v>0</v>
      </c>
      <c r="HW365" s="201">
        <v>8</v>
      </c>
    </row>
    <row r="366" spans="1:231" ht="15">
      <c r="A366" s="18" t="s">
        <v>197</v>
      </c>
      <c r="B366" s="122">
        <f>A341</f>
        <v>3</v>
      </c>
      <c r="C366" s="122" t="str">
        <f>A342</f>
        <v>work1834</v>
      </c>
      <c r="D366" s="210" t="str">
        <f t="shared" si="1798"/>
        <v>core3_work1834</v>
      </c>
      <c r="E366" s="122">
        <v>1</v>
      </c>
      <c r="F366" s="33">
        <v>9</v>
      </c>
      <c r="G366" s="46">
        <f ca="1">IF(OR(INDEX(INDIRECT("times"&amp;B$2),$F366,G$28)&gt;10,INDEX(INDIRECT(D366),$E366,G$28)&lt;=INDEX(INDIRECT(D366),$E366,$F366)),0,(INDEX(INDIRECT(D366),$E366,$F366)-INDEX(INDIRECT(D366),$E366,G$28))*(10-INDEX(INDIRECT("times"&amp;B$2),$F366,G$28))/10)</f>
        <v>0</v>
      </c>
      <c r="H366" s="47">
        <f ca="1">IF(OR(INDEX(INDIRECT("times"&amp;B$2),$F366,H$28)&gt;10,INDEX(INDIRECT(D366),$E366,H$28)&lt;=INDEX(INDIRECT(D366),$E366,$F366)),0,(INDEX(INDIRECT(D366),$E366,$F366)-INDEX(INDIRECT(D366),$E366,H$28))*(10-INDEX(INDIRECT("times"&amp;B$2),$F366,H$28))/10)</f>
        <v>0</v>
      </c>
      <c r="I366" s="47">
        <f ca="1">IF(OR(INDEX(INDIRECT("times"&amp;B$2),$F366,I$28)&gt;10,INDEX(INDIRECT(D366),$E366,I$28)&lt;=INDEX(INDIRECT(D366),$E366,$F366)),0,(INDEX(INDIRECT(D366),$E366,$F366)-INDEX(INDIRECT(D366),$E366,I$28))*(10-INDEX(INDIRECT("times"&amp;B$2),$F366,I$28))/10)</f>
        <v>0</v>
      </c>
      <c r="J366" s="47">
        <f ca="1">IF(OR(INDEX(INDIRECT("times"&amp;B$2),$F366,J$28)&gt;10,INDEX(INDIRECT(D366),$E366,J$28)&lt;=INDEX(INDIRECT(D366),$E366,$F366)),0,(INDEX(INDIRECT(D366),$E366,$F366)-INDEX(INDIRECT(D366),$E366,J$28))*(10-INDEX(INDIRECT("times"&amp;B$2),$F366,J$28))/10)</f>
        <v>0</v>
      </c>
      <c r="K366" s="47">
        <f ca="1">IF(OR(INDEX(INDIRECT("times"&amp;B$2),$F366,K$28)&gt;10,INDEX(INDIRECT(D366),$E366,K$28)&lt;=INDEX(INDIRECT(D366),$E366,$F366)),0,(INDEX(INDIRECT(D366),$E366,$F366)-INDEX(INDIRECT(D366),$E366,K$28))*(10-INDEX(INDIRECT("times"&amp;B$2),$F366,K$28))/10)</f>
        <v>0</v>
      </c>
      <c r="L366" s="47">
        <f ca="1">IF(OR(INDEX(INDIRECT("times"&amp;B$2),$F366,L$28)&gt;10,INDEX(INDIRECT(D366),$E366,L$28)&lt;=INDEX(INDIRECT(D366),$E366,$F366)),0,(INDEX(INDIRECT(D366),$E366,$F366)-INDEX(INDIRECT(D366),$E366,L$28))*(10-INDEX(INDIRECT("times"&amp;B$2),$F366,L$28))/10)</f>
        <v>0</v>
      </c>
      <c r="M366" s="47">
        <f ca="1">IF(OR(INDEX(INDIRECT("times"&amp;B$2),$F366,M$28)&gt;10,INDEX(INDIRECT(D366),$E366,M$28)&lt;=INDEX(INDIRECT(D366),$E366,$F366)),0,(INDEX(INDIRECT(D366),$E366,$F366)-INDEX(INDIRECT(D366),$E366,M$28))*(10-INDEX(INDIRECT("times"&amp;B$2),$F366,M$28))/10)</f>
        <v>0</v>
      </c>
      <c r="N366" s="47">
        <f ca="1">IF(OR(INDEX(INDIRECT("times"&amp;B$2),$F366,N$28)&gt;10,INDEX(INDIRECT(D366),$E366,N$28)&lt;=INDEX(INDIRECT(D366),$E366,$F366)),0,(INDEX(INDIRECT(D366),$E366,$F366)-INDEX(INDIRECT(D366),$E366,N$28))*(10-INDEX(INDIRECT("times"&amp;B$2),$F366,N$28))/10)</f>
        <v>0</v>
      </c>
      <c r="O366" s="47">
        <f ca="1">IF(OR(INDEX(INDIRECT("times"&amp;B$2),$F366,O$28)&gt;10,INDEX(INDIRECT(D366),$E366,O$28)&lt;=INDEX(INDIRECT(D366),$E366,$F366)),0,(INDEX(INDIRECT(D366),$E366,$F366)-INDEX(INDIRECT(D366),$E366,O$28))*(10-INDEX(INDIRECT("times"&amp;B$2),$F366,O$28))/10)</f>
        <v>0</v>
      </c>
      <c r="P366" s="47">
        <f ca="1">IF(OR(INDEX(INDIRECT("times"&amp;B$2),$F366,P$28)&gt;10,INDEX(INDIRECT(D366),$E366,P$28)&lt;=INDEX(INDIRECT(D366),$E366,$F366)),0,(INDEX(INDIRECT(D366),$E366,$F366)-INDEX(INDIRECT(D366),$E366,P$28))*(10-INDEX(INDIRECT("times"&amp;B$2),$F366,P$28))/10)</f>
        <v>0</v>
      </c>
      <c r="Q366" s="47">
        <f ca="1">IF(OR(INDEX(INDIRECT("times"&amp;B$2),$F366,Q$28)&gt;10,INDEX(INDIRECT(D366),$E366,Q$28)&lt;=INDEX(INDIRECT(D366),$E366,$F366)),0,(INDEX(INDIRECT(D366),$E366,$F366)-INDEX(INDIRECT(D366),$E366,Q$28))*(10-INDEX(INDIRECT("times"&amp;B$2),$F366,Q$28))/10)</f>
        <v>0</v>
      </c>
      <c r="R366" s="47">
        <f ca="1">IF(OR(INDEX(INDIRECT("times"&amp;B$2),$F366,R$28)&gt;10,INDEX(INDIRECT(D366),$E366,R$28)&lt;=INDEX(INDIRECT(D366),$E366,$F366)),0,(INDEX(INDIRECT(D366),$E366,$F366)-INDEX(INDIRECT(D366),$E366,R$28))*(10-INDEX(INDIRECT("times"&amp;B$2),$F366,R$28))/10)</f>
        <v>0</v>
      </c>
      <c r="S366" s="47">
        <f ca="1">IF(OR(INDEX(INDIRECT("times"&amp;B$2),$F366,S$28)&gt;10,INDEX(INDIRECT(D366),$E366,S$28)&lt;=INDEX(INDIRECT(D366),$E366,$F366)),0,(INDEX(INDIRECT(D366),$E366,$F366)-INDEX(INDIRECT(D366),$E366,S$28))*(10-INDEX(INDIRECT("times"&amp;B$2),$F366,S$28))/10)</f>
        <v>0</v>
      </c>
      <c r="T366" s="47">
        <f ca="1">IF(OR(INDEX(INDIRECT("times"&amp;B$2),$F366,T$28)&gt;10,INDEX(INDIRECT(D366),$E366,T$28)&lt;=INDEX(INDIRECT(D366),$E366,$F366)),0,(INDEX(INDIRECT(D366),$E366,$F366)-INDEX(INDIRECT(D366),$E366,T$28))*(10-INDEX(INDIRECT("times"&amp;B$2),$F366,T$28))/10)</f>
        <v>0</v>
      </c>
      <c r="U366" s="47">
        <f ca="1">IF(OR(INDEX(INDIRECT("times"&amp;B$2),$F366,U$28)&gt;10,INDEX(INDIRECT(D366),$E366,U$28)&lt;=INDEX(INDIRECT(D366),$E366,$F366)),0,(INDEX(INDIRECT(D366),$E366,$F366)-INDEX(INDIRECT(D366),$E366,U$28))*(10-INDEX(INDIRECT("times"&amp;B$2),$F366,U$28))/10)</f>
        <v>0</v>
      </c>
      <c r="V366" s="47">
        <f ca="1">IF(OR(INDEX(INDIRECT("times"&amp;B$2),$F366,V$28)&gt;10,INDEX(INDIRECT(D366),$E366,V$28)&lt;=INDEX(INDIRECT(D366),$E366,$F366)),0,(INDEX(INDIRECT(D366),$E366,$F366)-INDEX(INDIRECT(D366),$E366,V$28))*(10-INDEX(INDIRECT("times"&amp;B$2),$F366,V$28))/10)</f>
        <v>0</v>
      </c>
      <c r="W366" s="47">
        <f ca="1">IF(OR(INDEX(INDIRECT("times"&amp;B$2),$F366,W$28)&gt;10,INDEX(INDIRECT(D366),$E366,W$28)&lt;=INDEX(INDIRECT(D366),$E366,$F366)),0,(INDEX(INDIRECT(D366),$E366,$F366)-INDEX(INDIRECT(D366),$E366,W$28))*(10-INDEX(INDIRECT("times"&amp;B$2),$F366,W$28))/10)</f>
        <v>0</v>
      </c>
      <c r="X366" s="47">
        <f ca="1">IF(OR(INDEX(INDIRECT("times"&amp;B$2),$F366,X$28)&gt;10,INDEX(INDIRECT(D366),$E366,X$28)&lt;=INDEX(INDIRECT(D366),$E366,$F366)),0,(INDEX(INDIRECT(D366),$E366,$F366)-INDEX(INDIRECT(D366),$E366,X$28))*(10-INDEX(INDIRECT("times"&amp;B$2),$F366,X$28))/10)</f>
        <v>0</v>
      </c>
      <c r="Y366" s="47">
        <f ca="1">IF(OR(INDEX(INDIRECT("times"&amp;B$2),$F366,Y$28)&gt;10,INDEX(INDIRECT(D366),$E366,Y$28)&lt;=INDEX(INDIRECT(D366),$E366,$F366)),0,(INDEX(INDIRECT(D366),$E366,$F366)-INDEX(INDIRECT(D366),$E366,Y$28))*(10-INDEX(INDIRECT("times"&amp;B$2),$F366,Y$28))/10)</f>
        <v>0</v>
      </c>
      <c r="Z366" s="47">
        <f ca="1">IF(OR(INDEX(INDIRECT("times"&amp;B$2),$F366,Z$28)&gt;10,INDEX(INDIRECT(D366),$E366,Z$28)&lt;=INDEX(INDIRECT(D366),$E366,$F366)),0,(INDEX(INDIRECT(D366),$E366,$F366)-INDEX(INDIRECT(D366),$E366,Z$28))*(10-INDEX(INDIRECT("times"&amp;B$2),$F366,Z$28))/10)</f>
        <v>0</v>
      </c>
      <c r="AA366" s="48">
        <f ca="1">IF(OR(INDEX(INDIRECT("times"&amp;B$2),$F366,AA$28)&gt;10,INDEX(INDIRECT(D366),$E366,AA$28)&lt;=INDEX(INDIRECT(D366),$E366,$F366)),0,(INDEX(INDIRECT(D366),$E366,$F366)-INDEX(INDIRECT(D366),$E366,AA$28))*(10-INDEX(INDIRECT("times"&amp;B$2),$F366,AA$28))/10)</f>
        <v>0</v>
      </c>
      <c r="AB366" s="201">
        <v>9</v>
      </c>
      <c r="AD366" s="18" t="s">
        <v>197</v>
      </c>
      <c r="AE366" s="122">
        <f>AD341</f>
        <v>3</v>
      </c>
      <c r="AF366" s="122" t="str">
        <f>AD342</f>
        <v>shop1834</v>
      </c>
      <c r="AG366" s="210" t="str">
        <f t="shared" si="1799"/>
        <v>core3_shop1834</v>
      </c>
      <c r="AH366" s="122">
        <v>1</v>
      </c>
      <c r="AI366" s="33">
        <v>9</v>
      </c>
      <c r="AJ366" s="46">
        <f ca="1">IF(OR(INDEX(INDIRECT("times"&amp;AE$2),$F366,AJ$28)&gt;10,INDEX(INDIRECT(AG366),$E366,AJ$28)&lt;=INDEX(INDIRECT(AG366),$E366,$F366)),0,(INDEX(INDIRECT(AG366),$E366,$F366)-INDEX(INDIRECT(AG366),$E366,AJ$28))*(10-INDEX(INDIRECT("times"&amp;AE$2),$F366,AJ$28))/10)</f>
        <v>0</v>
      </c>
      <c r="AK366" s="47">
        <f ca="1">IF(OR(INDEX(INDIRECT("times"&amp;AE$2),$F366,AK$28)&gt;10,INDEX(INDIRECT(AG366),$E366,AK$28)&lt;=INDEX(INDIRECT(AG366),$E366,$F366)),0,(INDEX(INDIRECT(AG366),$E366,$F366)-INDEX(INDIRECT(AG366),$E366,AK$28))*(10-INDEX(INDIRECT("times"&amp;AE$2),$F366,AK$28))/10)</f>
        <v>0</v>
      </c>
      <c r="AL366" s="47">
        <f ca="1">IF(OR(INDEX(INDIRECT("times"&amp;AE$2),$F366,AL$28)&gt;10,INDEX(INDIRECT(AG366),$E366,AL$28)&lt;=INDEX(INDIRECT(AG366),$E366,$F366)),0,(INDEX(INDIRECT(AG366),$E366,$F366)-INDEX(INDIRECT(AG366),$E366,AL$28))*(10-INDEX(INDIRECT("times"&amp;AE$2),$F366,AL$28))/10)</f>
        <v>0</v>
      </c>
      <c r="AM366" s="47">
        <f ca="1">IF(OR(INDEX(INDIRECT("times"&amp;AE$2),$F366,AM$28)&gt;10,INDEX(INDIRECT(AG366),$E366,AM$28)&lt;=INDEX(INDIRECT(AG366),$E366,$F366)),0,(INDEX(INDIRECT(AG366),$E366,$F366)-INDEX(INDIRECT(AG366),$E366,AM$28))*(10-INDEX(INDIRECT("times"&amp;AE$2),$F366,AM$28))/10)</f>
        <v>0</v>
      </c>
      <c r="AN366" s="47">
        <f ca="1">IF(OR(INDEX(INDIRECT("times"&amp;AE$2),$F366,AN$28)&gt;10,INDEX(INDIRECT(AG366),$E366,AN$28)&lt;=INDEX(INDIRECT(AG366),$E366,$F366)),0,(INDEX(INDIRECT(AG366),$E366,$F366)-INDEX(INDIRECT(AG366),$E366,AN$28))*(10-INDEX(INDIRECT("times"&amp;AE$2),$F366,AN$28))/10)</f>
        <v>0</v>
      </c>
      <c r="AO366" s="47">
        <f ca="1">IF(OR(INDEX(INDIRECT("times"&amp;AE$2),$F366,AO$28)&gt;10,INDEX(INDIRECT(AG366),$E366,AO$28)&lt;=INDEX(INDIRECT(AG366),$E366,$F366)),0,(INDEX(INDIRECT(AG366),$E366,$F366)-INDEX(INDIRECT(AG366),$E366,AO$28))*(10-INDEX(INDIRECT("times"&amp;AE$2),$F366,AO$28))/10)</f>
        <v>0</v>
      </c>
      <c r="AP366" s="47">
        <f ca="1">IF(OR(INDEX(INDIRECT("times"&amp;AE$2),$F366,AP$28)&gt;10,INDEX(INDIRECT(AG366),$E366,AP$28)&lt;=INDEX(INDIRECT(AG366),$E366,$F366)),0,(INDEX(INDIRECT(AG366),$E366,$F366)-INDEX(INDIRECT(AG366),$E366,AP$28))*(10-INDEX(INDIRECT("times"&amp;AE$2),$F366,AP$28))/10)</f>
        <v>0</v>
      </c>
      <c r="AQ366" s="47">
        <f ca="1">IF(OR(INDEX(INDIRECT("times"&amp;AE$2),$F366,AQ$28)&gt;10,INDEX(INDIRECT(AG366),$E366,AQ$28)&lt;=INDEX(INDIRECT(AG366),$E366,$F366)),0,(INDEX(INDIRECT(AG366),$E366,$F366)-INDEX(INDIRECT(AG366),$E366,AQ$28))*(10-INDEX(INDIRECT("times"&amp;AE$2),$F366,AQ$28))/10)</f>
        <v>0</v>
      </c>
      <c r="AR366" s="47">
        <f ca="1">IF(OR(INDEX(INDIRECT("times"&amp;AE$2),$F366,AR$28)&gt;10,INDEX(INDIRECT(AG366),$E366,AR$28)&lt;=INDEX(INDIRECT(AG366),$E366,$F366)),0,(INDEX(INDIRECT(AG366),$E366,$F366)-INDEX(INDIRECT(AG366),$E366,AR$28))*(10-INDEX(INDIRECT("times"&amp;AE$2),$F366,AR$28))/10)</f>
        <v>0</v>
      </c>
      <c r="AS366" s="47">
        <f ca="1">IF(OR(INDEX(INDIRECT("times"&amp;AE$2),$F366,AS$28)&gt;10,INDEX(INDIRECT(AG366),$E366,AS$28)&lt;=INDEX(INDIRECT(AG366),$E366,$F366)),0,(INDEX(INDIRECT(AG366),$E366,$F366)-INDEX(INDIRECT(AG366),$E366,AS$28))*(10-INDEX(INDIRECT("times"&amp;AE$2),$F366,AS$28))/10)</f>
        <v>0</v>
      </c>
      <c r="AT366" s="47">
        <f ca="1">IF(OR(INDEX(INDIRECT("times"&amp;AE$2),$F366,AT$28)&gt;10,INDEX(INDIRECT(AG366),$E366,AT$28)&lt;=INDEX(INDIRECT(AG366),$E366,$F366)),0,(INDEX(INDIRECT(AG366),$E366,$F366)-INDEX(INDIRECT(AG366),$E366,AT$28))*(10-INDEX(INDIRECT("times"&amp;AE$2),$F366,AT$28))/10)</f>
        <v>0</v>
      </c>
      <c r="AU366" s="47">
        <f ca="1">IF(OR(INDEX(INDIRECT("times"&amp;AE$2),$F366,AU$28)&gt;10,INDEX(INDIRECT(AG366),$E366,AU$28)&lt;=INDEX(INDIRECT(AG366),$E366,$F366)),0,(INDEX(INDIRECT(AG366),$E366,$F366)-INDEX(INDIRECT(AG366),$E366,AU$28))*(10-INDEX(INDIRECT("times"&amp;AE$2),$F366,AU$28))/10)</f>
        <v>0</v>
      </c>
      <c r="AV366" s="47">
        <f ca="1">IF(OR(INDEX(INDIRECT("times"&amp;AE$2),$F366,AV$28)&gt;10,INDEX(INDIRECT(AG366),$E366,AV$28)&lt;=INDEX(INDIRECT(AG366),$E366,$F366)),0,(INDEX(INDIRECT(AG366),$E366,$F366)-INDEX(INDIRECT(AG366),$E366,AV$28))*(10-INDEX(INDIRECT("times"&amp;AE$2),$F366,AV$28))/10)</f>
        <v>0</v>
      </c>
      <c r="AW366" s="47">
        <f ca="1">IF(OR(INDEX(INDIRECT("times"&amp;AE$2),$F366,AW$28)&gt;10,INDEX(INDIRECT(AG366),$E366,AW$28)&lt;=INDEX(INDIRECT(AG366),$E366,$F366)),0,(INDEX(INDIRECT(AG366),$E366,$F366)-INDEX(INDIRECT(AG366),$E366,AW$28))*(10-INDEX(INDIRECT("times"&amp;AE$2),$F366,AW$28))/10)</f>
        <v>0</v>
      </c>
      <c r="AX366" s="47">
        <f ca="1">IF(OR(INDEX(INDIRECT("times"&amp;AE$2),$F366,AX$28)&gt;10,INDEX(INDIRECT(AG366),$E366,AX$28)&lt;=INDEX(INDIRECT(AG366),$E366,$F366)),0,(INDEX(INDIRECT(AG366),$E366,$F366)-INDEX(INDIRECT(AG366),$E366,AX$28))*(10-INDEX(INDIRECT("times"&amp;AE$2),$F366,AX$28))/10)</f>
        <v>0</v>
      </c>
      <c r="AY366" s="47">
        <f ca="1">IF(OR(INDEX(INDIRECT("times"&amp;AE$2),$F366,AY$28)&gt;10,INDEX(INDIRECT(AG366),$E366,AY$28)&lt;=INDEX(INDIRECT(AG366),$E366,$F366)),0,(INDEX(INDIRECT(AG366),$E366,$F366)-INDEX(INDIRECT(AG366),$E366,AY$28))*(10-INDEX(INDIRECT("times"&amp;AE$2),$F366,AY$28))/10)</f>
        <v>0</v>
      </c>
      <c r="AZ366" s="47">
        <f ca="1">IF(OR(INDEX(INDIRECT("times"&amp;AE$2),$F366,AZ$28)&gt;10,INDEX(INDIRECT(AG366),$E366,AZ$28)&lt;=INDEX(INDIRECT(AG366),$E366,$F366)),0,(INDEX(INDIRECT(AG366),$E366,$F366)-INDEX(INDIRECT(AG366),$E366,AZ$28))*(10-INDEX(INDIRECT("times"&amp;AE$2),$F366,AZ$28))/10)</f>
        <v>0</v>
      </c>
      <c r="BA366" s="47">
        <f ca="1">IF(OR(INDEX(INDIRECT("times"&amp;AE$2),$F366,BA$28)&gt;10,INDEX(INDIRECT(AG366),$E366,BA$28)&lt;=INDEX(INDIRECT(AG366),$E366,$F366)),0,(INDEX(INDIRECT(AG366),$E366,$F366)-INDEX(INDIRECT(AG366),$E366,BA$28))*(10-INDEX(INDIRECT("times"&amp;AE$2),$F366,BA$28))/10)</f>
        <v>0</v>
      </c>
      <c r="BB366" s="47">
        <f ca="1">IF(OR(INDEX(INDIRECT("times"&amp;AE$2),$F366,BB$28)&gt;10,INDEX(INDIRECT(AG366),$E366,BB$28)&lt;=INDEX(INDIRECT(AG366),$E366,$F366)),0,(INDEX(INDIRECT(AG366),$E366,$F366)-INDEX(INDIRECT(AG366),$E366,BB$28))*(10-INDEX(INDIRECT("times"&amp;AE$2),$F366,BB$28))/10)</f>
        <v>0</v>
      </c>
      <c r="BC366" s="47">
        <f ca="1">IF(OR(INDEX(INDIRECT("times"&amp;AE$2),$F366,BC$28)&gt;10,INDEX(INDIRECT(AG366),$E366,BC$28)&lt;=INDEX(INDIRECT(AG366),$E366,$F366)),0,(INDEX(INDIRECT(AG366),$E366,$F366)-INDEX(INDIRECT(AG366),$E366,BC$28))*(10-INDEX(INDIRECT("times"&amp;AE$2),$F366,BC$28))/10)</f>
        <v>0</v>
      </c>
      <c r="BD366" s="48">
        <f ca="1">IF(OR(INDEX(INDIRECT("times"&amp;AE$2),$F366,BD$28)&gt;10,INDEX(INDIRECT(AG366),$E366,BD$28)&lt;=INDEX(INDIRECT(AG366),$E366,$F366)),0,(INDEX(INDIRECT(AG366),$E366,$F366)-INDEX(INDIRECT(AG366),$E366,BD$28))*(10-INDEX(INDIRECT("times"&amp;AE$2),$F366,BD$28))/10)</f>
        <v>0</v>
      </c>
      <c r="BE366" s="201">
        <v>9</v>
      </c>
      <c r="BG366" s="18" t="s">
        <v>197</v>
      </c>
      <c r="BH366" s="122">
        <f>BG341</f>
        <v>3</v>
      </c>
      <c r="BI366" s="122" t="str">
        <f>BG342</f>
        <v>lei1834</v>
      </c>
      <c r="BJ366" s="210" t="str">
        <f t="shared" si="1800"/>
        <v>core3_lei1834</v>
      </c>
      <c r="BK366" s="122">
        <v>1</v>
      </c>
      <c r="BL366" s="33">
        <v>9</v>
      </c>
      <c r="BM366" s="46">
        <f ca="1">IF(OR(INDEX(INDIRECT("times"&amp;BH$2),$F366,BM$28)&gt;10,INDEX(INDIRECT(BJ366),$E366,BM$28)&lt;=INDEX(INDIRECT(BJ366),$E366,$F366)),0,(INDEX(INDIRECT(BJ366),$E366,$F366)-INDEX(INDIRECT(BJ366),$E366,BM$28))*(10-INDEX(INDIRECT("times"&amp;BH$2),$F366,BM$28))/10)</f>
        <v>0</v>
      </c>
      <c r="BN366" s="47">
        <f ca="1">IF(OR(INDEX(INDIRECT("times"&amp;BH$2),$F366,BN$28)&gt;10,INDEX(INDIRECT(BJ366),$E366,BN$28)&lt;=INDEX(INDIRECT(BJ366),$E366,$F366)),0,(INDEX(INDIRECT(BJ366),$E366,$F366)-INDEX(INDIRECT(BJ366),$E366,BN$28))*(10-INDEX(INDIRECT("times"&amp;BH$2),$F366,BN$28))/10)</f>
        <v>0</v>
      </c>
      <c r="BO366" s="47">
        <f ca="1">IF(OR(INDEX(INDIRECT("times"&amp;BH$2),$F366,BO$28)&gt;10,INDEX(INDIRECT(BJ366),$E366,BO$28)&lt;=INDEX(INDIRECT(BJ366),$E366,$F366)),0,(INDEX(INDIRECT(BJ366),$E366,$F366)-INDEX(INDIRECT(BJ366),$E366,BO$28))*(10-INDEX(INDIRECT("times"&amp;BH$2),$F366,BO$28))/10)</f>
        <v>0</v>
      </c>
      <c r="BP366" s="47">
        <f ca="1">IF(OR(INDEX(INDIRECT("times"&amp;BH$2),$F366,BP$28)&gt;10,INDEX(INDIRECT(BJ366),$E366,BP$28)&lt;=INDEX(INDIRECT(BJ366),$E366,$F366)),0,(INDEX(INDIRECT(BJ366),$E366,$F366)-INDEX(INDIRECT(BJ366),$E366,BP$28))*(10-INDEX(INDIRECT("times"&amp;BH$2),$F366,BP$28))/10)</f>
        <v>0</v>
      </c>
      <c r="BQ366" s="47">
        <f ca="1">IF(OR(INDEX(INDIRECT("times"&amp;BH$2),$F366,BQ$28)&gt;10,INDEX(INDIRECT(BJ366),$E366,BQ$28)&lt;=INDEX(INDIRECT(BJ366),$E366,$F366)),0,(INDEX(INDIRECT(BJ366),$E366,$F366)-INDEX(INDIRECT(BJ366),$E366,BQ$28))*(10-INDEX(INDIRECT("times"&amp;BH$2),$F366,BQ$28))/10)</f>
        <v>0</v>
      </c>
      <c r="BR366" s="47">
        <f ca="1">IF(OR(INDEX(INDIRECT("times"&amp;BH$2),$F366,BR$28)&gt;10,INDEX(INDIRECT(BJ366),$E366,BR$28)&lt;=INDEX(INDIRECT(BJ366),$E366,$F366)),0,(INDEX(INDIRECT(BJ366),$E366,$F366)-INDEX(INDIRECT(BJ366),$E366,BR$28))*(10-INDEX(INDIRECT("times"&amp;BH$2),$F366,BR$28))/10)</f>
        <v>0</v>
      </c>
      <c r="BS366" s="47">
        <f ca="1">IF(OR(INDEX(INDIRECT("times"&amp;BH$2),$F366,BS$28)&gt;10,INDEX(INDIRECT(BJ366),$E366,BS$28)&lt;=INDEX(INDIRECT(BJ366),$E366,$F366)),0,(INDEX(INDIRECT(BJ366),$E366,$F366)-INDEX(INDIRECT(BJ366),$E366,BS$28))*(10-INDEX(INDIRECT("times"&amp;BH$2),$F366,BS$28))/10)</f>
        <v>0</v>
      </c>
      <c r="BT366" s="47">
        <f ca="1">IF(OR(INDEX(INDIRECT("times"&amp;BH$2),$F366,BT$28)&gt;10,INDEX(INDIRECT(BJ366),$E366,BT$28)&lt;=INDEX(INDIRECT(BJ366),$E366,$F366)),0,(INDEX(INDIRECT(BJ366),$E366,$F366)-INDEX(INDIRECT(BJ366),$E366,BT$28))*(10-INDEX(INDIRECT("times"&amp;BH$2),$F366,BT$28))/10)</f>
        <v>0</v>
      </c>
      <c r="BU366" s="47">
        <f ca="1">IF(OR(INDEX(INDIRECT("times"&amp;BH$2),$F366,BU$28)&gt;10,INDEX(INDIRECT(BJ366),$E366,BU$28)&lt;=INDEX(INDIRECT(BJ366),$E366,$F366)),0,(INDEX(INDIRECT(BJ366),$E366,$F366)-INDEX(INDIRECT(BJ366),$E366,BU$28))*(10-INDEX(INDIRECT("times"&amp;BH$2),$F366,BU$28))/10)</f>
        <v>0</v>
      </c>
      <c r="BV366" s="47">
        <f ca="1">IF(OR(INDEX(INDIRECT("times"&amp;BH$2),$F366,BV$28)&gt;10,INDEX(INDIRECT(BJ366),$E366,BV$28)&lt;=INDEX(INDIRECT(BJ366),$E366,$F366)),0,(INDEX(INDIRECT(BJ366),$E366,$F366)-INDEX(INDIRECT(BJ366),$E366,BV$28))*(10-INDEX(INDIRECT("times"&amp;BH$2),$F366,BV$28))/10)</f>
        <v>0</v>
      </c>
      <c r="BW366" s="47">
        <f ca="1">IF(OR(INDEX(INDIRECT("times"&amp;BH$2),$F366,BW$28)&gt;10,INDEX(INDIRECT(BJ366),$E366,BW$28)&lt;=INDEX(INDIRECT(BJ366),$E366,$F366)),0,(INDEX(INDIRECT(BJ366),$E366,$F366)-INDEX(INDIRECT(BJ366),$E366,BW$28))*(10-INDEX(INDIRECT("times"&amp;BH$2),$F366,BW$28))/10)</f>
        <v>0</v>
      </c>
      <c r="BX366" s="47">
        <f ca="1">IF(OR(INDEX(INDIRECT("times"&amp;BH$2),$F366,BX$28)&gt;10,INDEX(INDIRECT(BJ366),$E366,BX$28)&lt;=INDEX(INDIRECT(BJ366),$E366,$F366)),0,(INDEX(INDIRECT(BJ366),$E366,$F366)-INDEX(INDIRECT(BJ366),$E366,BX$28))*(10-INDEX(INDIRECT("times"&amp;BH$2),$F366,BX$28))/10)</f>
        <v>0</v>
      </c>
      <c r="BY366" s="47">
        <f ca="1">IF(OR(INDEX(INDIRECT("times"&amp;BH$2),$F366,BY$28)&gt;10,INDEX(INDIRECT(BJ366),$E366,BY$28)&lt;=INDEX(INDIRECT(BJ366),$E366,$F366)),0,(INDEX(INDIRECT(BJ366),$E366,$F366)-INDEX(INDIRECT(BJ366),$E366,BY$28))*(10-INDEX(INDIRECT("times"&amp;BH$2),$F366,BY$28))/10)</f>
        <v>0</v>
      </c>
      <c r="BZ366" s="47">
        <f ca="1">IF(OR(INDEX(INDIRECT("times"&amp;BH$2),$F366,BZ$28)&gt;10,INDEX(INDIRECT(BJ366),$E366,BZ$28)&lt;=INDEX(INDIRECT(BJ366),$E366,$F366)),0,(INDEX(INDIRECT(BJ366),$E366,$F366)-INDEX(INDIRECT(BJ366),$E366,BZ$28))*(10-INDEX(INDIRECT("times"&amp;BH$2),$F366,BZ$28))/10)</f>
        <v>0</v>
      </c>
      <c r="CA366" s="47">
        <f ca="1">IF(OR(INDEX(INDIRECT("times"&amp;BH$2),$F366,CA$28)&gt;10,INDEX(INDIRECT(BJ366),$E366,CA$28)&lt;=INDEX(INDIRECT(BJ366),$E366,$F366)),0,(INDEX(INDIRECT(BJ366),$E366,$F366)-INDEX(INDIRECT(BJ366),$E366,CA$28))*(10-INDEX(INDIRECT("times"&amp;BH$2),$F366,CA$28))/10)</f>
        <v>0</v>
      </c>
      <c r="CB366" s="47">
        <f ca="1">IF(OR(INDEX(INDIRECT("times"&amp;BH$2),$F366,CB$28)&gt;10,INDEX(INDIRECT(BJ366),$E366,CB$28)&lt;=INDEX(INDIRECT(BJ366),$E366,$F366)),0,(INDEX(INDIRECT(BJ366),$E366,$F366)-INDEX(INDIRECT(BJ366),$E366,CB$28))*(10-INDEX(INDIRECT("times"&amp;BH$2),$F366,CB$28))/10)</f>
        <v>0</v>
      </c>
      <c r="CC366" s="47">
        <f ca="1">IF(OR(INDEX(INDIRECT("times"&amp;BH$2),$F366,CC$28)&gt;10,INDEX(INDIRECT(BJ366),$E366,CC$28)&lt;=INDEX(INDIRECT(BJ366),$E366,$F366)),0,(INDEX(INDIRECT(BJ366),$E366,$F366)-INDEX(INDIRECT(BJ366),$E366,CC$28))*(10-INDEX(INDIRECT("times"&amp;BH$2),$F366,CC$28))/10)</f>
        <v>0</v>
      </c>
      <c r="CD366" s="47">
        <f ca="1">IF(OR(INDEX(INDIRECT("times"&amp;BH$2),$F366,CD$28)&gt;10,INDEX(INDIRECT(BJ366),$E366,CD$28)&lt;=INDEX(INDIRECT(BJ366),$E366,$F366)),0,(INDEX(INDIRECT(BJ366),$E366,$F366)-INDEX(INDIRECT(BJ366),$E366,CD$28))*(10-INDEX(INDIRECT("times"&amp;BH$2),$F366,CD$28))/10)</f>
        <v>0</v>
      </c>
      <c r="CE366" s="47">
        <f ca="1">IF(OR(INDEX(INDIRECT("times"&amp;BH$2),$F366,CE$28)&gt;10,INDEX(INDIRECT(BJ366),$E366,CE$28)&lt;=INDEX(INDIRECT(BJ366),$E366,$F366)),0,(INDEX(INDIRECT(BJ366),$E366,$F366)-INDEX(INDIRECT(BJ366),$E366,CE$28))*(10-INDEX(INDIRECT("times"&amp;BH$2),$F366,CE$28))/10)</f>
        <v>0</v>
      </c>
      <c r="CF366" s="47">
        <f ca="1">IF(OR(INDEX(INDIRECT("times"&amp;BH$2),$F366,CF$28)&gt;10,INDEX(INDIRECT(BJ366),$E366,CF$28)&lt;=INDEX(INDIRECT(BJ366),$E366,$F366)),0,(INDEX(INDIRECT(BJ366),$E366,$F366)-INDEX(INDIRECT(BJ366),$E366,CF$28))*(10-INDEX(INDIRECT("times"&amp;BH$2),$F366,CF$28))/10)</f>
        <v>0</v>
      </c>
      <c r="CG366" s="48">
        <f ca="1">IF(OR(INDEX(INDIRECT("times"&amp;BH$2),$F366,CG$28)&gt;10,INDEX(INDIRECT(BJ366),$E366,CG$28)&lt;=INDEX(INDIRECT(BJ366),$E366,$F366)),0,(INDEX(INDIRECT(BJ366),$E366,$F366)-INDEX(INDIRECT(BJ366),$E366,CG$28))*(10-INDEX(INDIRECT("times"&amp;BH$2),$F366,CG$28))/10)</f>
        <v>0</v>
      </c>
      <c r="CH366" s="201">
        <v>9</v>
      </c>
      <c r="CJ366" s="18" t="s">
        <v>197</v>
      </c>
      <c r="CK366" s="122">
        <f>CJ341</f>
        <v>3</v>
      </c>
      <c r="CL366" s="122" t="str">
        <f>CJ342</f>
        <v>work3564</v>
      </c>
      <c r="CM366" s="210" t="str">
        <f t="shared" si="1801"/>
        <v>core3_work3564</v>
      </c>
      <c r="CN366" s="122">
        <v>1</v>
      </c>
      <c r="CO366" s="33">
        <v>9</v>
      </c>
      <c r="CP366" s="46">
        <f ca="1">IF(OR(INDEX(INDIRECT("times"&amp;CK$2),$F366,CP$28)&gt;10,INDEX(INDIRECT(CM366),$E366,CP$28)&lt;=INDEX(INDIRECT(CM366),$E366,$F366)),0,(INDEX(INDIRECT(CM366),$E366,$F366)-INDEX(INDIRECT(CM366),$E366,CP$28))*(10-INDEX(INDIRECT("times"&amp;CK$2),$F366,CP$28))/10)</f>
        <v>0</v>
      </c>
      <c r="CQ366" s="47">
        <f ca="1">IF(OR(INDEX(INDIRECT("times"&amp;CK$2),$F366,CQ$28)&gt;10,INDEX(INDIRECT(CM366),$E366,CQ$28)&lt;=INDEX(INDIRECT(CM366),$E366,$F366)),0,(INDEX(INDIRECT(CM366),$E366,$F366)-INDEX(INDIRECT(CM366),$E366,CQ$28))*(10-INDEX(INDIRECT("times"&amp;CK$2),$F366,CQ$28))/10)</f>
        <v>0</v>
      </c>
      <c r="CR366" s="47">
        <f ca="1">IF(OR(INDEX(INDIRECT("times"&amp;CK$2),$F366,CR$28)&gt;10,INDEX(INDIRECT(CM366),$E366,CR$28)&lt;=INDEX(INDIRECT(CM366),$E366,$F366)),0,(INDEX(INDIRECT(CM366),$E366,$F366)-INDEX(INDIRECT(CM366),$E366,CR$28))*(10-INDEX(INDIRECT("times"&amp;CK$2),$F366,CR$28))/10)</f>
        <v>0</v>
      </c>
      <c r="CS366" s="47">
        <f ca="1">IF(OR(INDEX(INDIRECT("times"&amp;CK$2),$F366,CS$28)&gt;10,INDEX(INDIRECT(CM366),$E366,CS$28)&lt;=INDEX(INDIRECT(CM366),$E366,$F366)),0,(INDEX(INDIRECT(CM366),$E366,$F366)-INDEX(INDIRECT(CM366),$E366,CS$28))*(10-INDEX(INDIRECT("times"&amp;CK$2),$F366,CS$28))/10)</f>
        <v>0</v>
      </c>
      <c r="CT366" s="47">
        <f ca="1">IF(OR(INDEX(INDIRECT("times"&amp;CK$2),$F366,CT$28)&gt;10,INDEX(INDIRECT(CM366),$E366,CT$28)&lt;=INDEX(INDIRECT(CM366),$E366,$F366)),0,(INDEX(INDIRECT(CM366),$E366,$F366)-INDEX(INDIRECT(CM366),$E366,CT$28))*(10-INDEX(INDIRECT("times"&amp;CK$2),$F366,CT$28))/10)</f>
        <v>0</v>
      </c>
      <c r="CU366" s="47">
        <f ca="1">IF(OR(INDEX(INDIRECT("times"&amp;CK$2),$F366,CU$28)&gt;10,INDEX(INDIRECT(CM366),$E366,CU$28)&lt;=INDEX(INDIRECT(CM366),$E366,$F366)),0,(INDEX(INDIRECT(CM366),$E366,$F366)-INDEX(INDIRECT(CM366),$E366,CU$28))*(10-INDEX(INDIRECT("times"&amp;CK$2),$F366,CU$28))/10)</f>
        <v>0</v>
      </c>
      <c r="CV366" s="47">
        <f ca="1">IF(OR(INDEX(INDIRECT("times"&amp;CK$2),$F366,CV$28)&gt;10,INDEX(INDIRECT(CM366),$E366,CV$28)&lt;=INDEX(INDIRECT(CM366),$E366,$F366)),0,(INDEX(INDIRECT(CM366),$E366,$F366)-INDEX(INDIRECT(CM366),$E366,CV$28))*(10-INDEX(INDIRECT("times"&amp;CK$2),$F366,CV$28))/10)</f>
        <v>0</v>
      </c>
      <c r="CW366" s="47">
        <f ca="1">IF(OR(INDEX(INDIRECT("times"&amp;CK$2),$F366,CW$28)&gt;10,INDEX(INDIRECT(CM366),$E366,CW$28)&lt;=INDEX(INDIRECT(CM366),$E366,$F366)),0,(INDEX(INDIRECT(CM366),$E366,$F366)-INDEX(INDIRECT(CM366),$E366,CW$28))*(10-INDEX(INDIRECT("times"&amp;CK$2),$F366,CW$28))/10)</f>
        <v>0</v>
      </c>
      <c r="CX366" s="47">
        <f ca="1">IF(OR(INDEX(INDIRECT("times"&amp;CK$2),$F366,CX$28)&gt;10,INDEX(INDIRECT(CM366),$E366,CX$28)&lt;=INDEX(INDIRECT(CM366),$E366,$F366)),0,(INDEX(INDIRECT(CM366),$E366,$F366)-INDEX(INDIRECT(CM366),$E366,CX$28))*(10-INDEX(INDIRECT("times"&amp;CK$2),$F366,CX$28))/10)</f>
        <v>0</v>
      </c>
      <c r="CY366" s="47">
        <f ca="1">IF(OR(INDEX(INDIRECT("times"&amp;CK$2),$F366,CY$28)&gt;10,INDEX(INDIRECT(CM366),$E366,CY$28)&lt;=INDEX(INDIRECT(CM366),$E366,$F366)),0,(INDEX(INDIRECT(CM366),$E366,$F366)-INDEX(INDIRECT(CM366),$E366,CY$28))*(10-INDEX(INDIRECT("times"&amp;CK$2),$F366,CY$28))/10)</f>
        <v>0</v>
      </c>
      <c r="CZ366" s="47">
        <f ca="1">IF(OR(INDEX(INDIRECT("times"&amp;CK$2),$F366,CZ$28)&gt;10,INDEX(INDIRECT(CM366),$E366,CZ$28)&lt;=INDEX(INDIRECT(CM366),$E366,$F366)),0,(INDEX(INDIRECT(CM366),$E366,$F366)-INDEX(INDIRECT(CM366),$E366,CZ$28))*(10-INDEX(INDIRECT("times"&amp;CK$2),$F366,CZ$28))/10)</f>
        <v>0</v>
      </c>
      <c r="DA366" s="47">
        <f ca="1">IF(OR(INDEX(INDIRECT("times"&amp;CK$2),$F366,DA$28)&gt;10,INDEX(INDIRECT(CM366),$E366,DA$28)&lt;=INDEX(INDIRECT(CM366),$E366,$F366)),0,(INDEX(INDIRECT(CM366),$E366,$F366)-INDEX(INDIRECT(CM366),$E366,DA$28))*(10-INDEX(INDIRECT("times"&amp;CK$2),$F366,DA$28))/10)</f>
        <v>0</v>
      </c>
      <c r="DB366" s="47">
        <f ca="1">IF(OR(INDEX(INDIRECT("times"&amp;CK$2),$F366,DB$28)&gt;10,INDEX(INDIRECT(CM366),$E366,DB$28)&lt;=INDEX(INDIRECT(CM366),$E366,$F366)),0,(INDEX(INDIRECT(CM366),$E366,$F366)-INDEX(INDIRECT(CM366),$E366,DB$28))*(10-INDEX(INDIRECT("times"&amp;CK$2),$F366,DB$28))/10)</f>
        <v>0</v>
      </c>
      <c r="DC366" s="47">
        <f ca="1">IF(OR(INDEX(INDIRECT("times"&amp;CK$2),$F366,DC$28)&gt;10,INDEX(INDIRECT(CM366),$E366,DC$28)&lt;=INDEX(INDIRECT(CM366),$E366,$F366)),0,(INDEX(INDIRECT(CM366),$E366,$F366)-INDEX(INDIRECT(CM366),$E366,DC$28))*(10-INDEX(INDIRECT("times"&amp;CK$2),$F366,DC$28))/10)</f>
        <v>0</v>
      </c>
      <c r="DD366" s="47">
        <f ca="1">IF(OR(INDEX(INDIRECT("times"&amp;CK$2),$F366,DD$28)&gt;10,INDEX(INDIRECT(CM366),$E366,DD$28)&lt;=INDEX(INDIRECT(CM366),$E366,$F366)),0,(INDEX(INDIRECT(CM366),$E366,$F366)-INDEX(INDIRECT(CM366),$E366,DD$28))*(10-INDEX(INDIRECT("times"&amp;CK$2),$F366,DD$28))/10)</f>
        <v>0</v>
      </c>
      <c r="DE366" s="47">
        <f ca="1">IF(OR(INDEX(INDIRECT("times"&amp;CK$2),$F366,DE$28)&gt;10,INDEX(INDIRECT(CM366),$E366,DE$28)&lt;=INDEX(INDIRECT(CM366),$E366,$F366)),0,(INDEX(INDIRECT(CM366),$E366,$F366)-INDEX(INDIRECT(CM366),$E366,DE$28))*(10-INDEX(INDIRECT("times"&amp;CK$2),$F366,DE$28))/10)</f>
        <v>0</v>
      </c>
      <c r="DF366" s="47">
        <f ca="1">IF(OR(INDEX(INDIRECT("times"&amp;CK$2),$F366,DF$28)&gt;10,INDEX(INDIRECT(CM366),$E366,DF$28)&lt;=INDEX(INDIRECT(CM366),$E366,$F366)),0,(INDEX(INDIRECT(CM366),$E366,$F366)-INDEX(INDIRECT(CM366),$E366,DF$28))*(10-INDEX(INDIRECT("times"&amp;CK$2),$F366,DF$28))/10)</f>
        <v>0</v>
      </c>
      <c r="DG366" s="47">
        <f ca="1">IF(OR(INDEX(INDIRECT("times"&amp;CK$2),$F366,DG$28)&gt;10,INDEX(INDIRECT(CM366),$E366,DG$28)&lt;=INDEX(INDIRECT(CM366),$E366,$F366)),0,(INDEX(INDIRECT(CM366),$E366,$F366)-INDEX(INDIRECT(CM366),$E366,DG$28))*(10-INDEX(INDIRECT("times"&amp;CK$2),$F366,DG$28))/10)</f>
        <v>0</v>
      </c>
      <c r="DH366" s="47">
        <f ca="1">IF(OR(INDEX(INDIRECT("times"&amp;CK$2),$F366,DH$28)&gt;10,INDEX(INDIRECT(CM366),$E366,DH$28)&lt;=INDEX(INDIRECT(CM366),$E366,$F366)),0,(INDEX(INDIRECT(CM366),$E366,$F366)-INDEX(INDIRECT(CM366),$E366,DH$28))*(10-INDEX(INDIRECT("times"&amp;CK$2),$F366,DH$28))/10)</f>
        <v>0</v>
      </c>
      <c r="DI366" s="47">
        <f ca="1">IF(OR(INDEX(INDIRECT("times"&amp;CK$2),$F366,DI$28)&gt;10,INDEX(INDIRECT(CM366),$E366,DI$28)&lt;=INDEX(INDIRECT(CM366),$E366,$F366)),0,(INDEX(INDIRECT(CM366),$E366,$F366)-INDEX(INDIRECT(CM366),$E366,DI$28))*(10-INDEX(INDIRECT("times"&amp;CK$2),$F366,DI$28))/10)</f>
        <v>0</v>
      </c>
      <c r="DJ366" s="48">
        <f ca="1">IF(OR(INDEX(INDIRECT("times"&amp;CK$2),$F366,DJ$28)&gt;10,INDEX(INDIRECT(CM366),$E366,DJ$28)&lt;=INDEX(INDIRECT(CM366),$E366,$F366)),0,(INDEX(INDIRECT(CM366),$E366,$F366)-INDEX(INDIRECT(CM366),$E366,DJ$28))*(10-INDEX(INDIRECT("times"&amp;CK$2),$F366,DJ$28))/10)</f>
        <v>0</v>
      </c>
      <c r="DK366" s="201">
        <v>9</v>
      </c>
      <c r="DM366" s="18" t="s">
        <v>197</v>
      </c>
      <c r="DN366" s="122">
        <f>DM341</f>
        <v>3</v>
      </c>
      <c r="DO366" s="122" t="str">
        <f>DM342</f>
        <v>shop3564</v>
      </c>
      <c r="DP366" s="210" t="str">
        <f t="shared" si="1802"/>
        <v>core3_shop3564</v>
      </c>
      <c r="DQ366" s="122">
        <v>1</v>
      </c>
      <c r="DR366" s="33">
        <v>9</v>
      </c>
      <c r="DS366" s="46">
        <f ca="1">IF(OR(INDEX(INDIRECT("times"&amp;DN$2),$F366,DS$28)&gt;10,INDEX(INDIRECT(DP366),$E366,DS$28)&lt;=INDEX(INDIRECT(DP366),$E366,$F366)),0,(INDEX(INDIRECT(DP366),$E366,$F366)-INDEX(INDIRECT(DP366),$E366,DS$28))*(10-INDEX(INDIRECT("times"&amp;DN$2),$F366,DS$28))/10)</f>
        <v>0</v>
      </c>
      <c r="DT366" s="47">
        <f ca="1">IF(OR(INDEX(INDIRECT("times"&amp;DN$2),$F366,DT$28)&gt;10,INDEX(INDIRECT(DP366),$E366,DT$28)&lt;=INDEX(INDIRECT(DP366),$E366,$F366)),0,(INDEX(INDIRECT(DP366),$E366,$F366)-INDEX(INDIRECT(DP366),$E366,DT$28))*(10-INDEX(INDIRECT("times"&amp;DN$2),$F366,DT$28))/10)</f>
        <v>0</v>
      </c>
      <c r="DU366" s="47">
        <f ca="1">IF(OR(INDEX(INDIRECT("times"&amp;DN$2),$F366,DU$28)&gt;10,INDEX(INDIRECT(DP366),$E366,DU$28)&lt;=INDEX(INDIRECT(DP366),$E366,$F366)),0,(INDEX(INDIRECT(DP366),$E366,$F366)-INDEX(INDIRECT(DP366),$E366,DU$28))*(10-INDEX(INDIRECT("times"&amp;DN$2),$F366,DU$28))/10)</f>
        <v>0</v>
      </c>
      <c r="DV366" s="47">
        <f ca="1">IF(OR(INDEX(INDIRECT("times"&amp;DN$2),$F366,DV$28)&gt;10,INDEX(INDIRECT(DP366),$E366,DV$28)&lt;=INDEX(INDIRECT(DP366),$E366,$F366)),0,(INDEX(INDIRECT(DP366),$E366,$F366)-INDEX(INDIRECT(DP366),$E366,DV$28))*(10-INDEX(INDIRECT("times"&amp;DN$2),$F366,DV$28))/10)</f>
        <v>0</v>
      </c>
      <c r="DW366" s="47">
        <f ca="1">IF(OR(INDEX(INDIRECT("times"&amp;DN$2),$F366,DW$28)&gt;10,INDEX(INDIRECT(DP366),$E366,DW$28)&lt;=INDEX(INDIRECT(DP366),$E366,$F366)),0,(INDEX(INDIRECT(DP366),$E366,$F366)-INDEX(INDIRECT(DP366),$E366,DW$28))*(10-INDEX(INDIRECT("times"&amp;DN$2),$F366,DW$28))/10)</f>
        <v>0</v>
      </c>
      <c r="DX366" s="47">
        <f ca="1">IF(OR(INDEX(INDIRECT("times"&amp;DN$2),$F366,DX$28)&gt;10,INDEX(INDIRECT(DP366),$E366,DX$28)&lt;=INDEX(INDIRECT(DP366),$E366,$F366)),0,(INDEX(INDIRECT(DP366),$E366,$F366)-INDEX(INDIRECT(DP366),$E366,DX$28))*(10-INDEX(INDIRECT("times"&amp;DN$2),$F366,DX$28))/10)</f>
        <v>0</v>
      </c>
      <c r="DY366" s="47">
        <f ca="1">IF(OR(INDEX(INDIRECT("times"&amp;DN$2),$F366,DY$28)&gt;10,INDEX(INDIRECT(DP366),$E366,DY$28)&lt;=INDEX(INDIRECT(DP366),$E366,$F366)),0,(INDEX(INDIRECT(DP366),$E366,$F366)-INDEX(INDIRECT(DP366),$E366,DY$28))*(10-INDEX(INDIRECT("times"&amp;DN$2),$F366,DY$28))/10)</f>
        <v>0</v>
      </c>
      <c r="DZ366" s="47">
        <f ca="1">IF(OR(INDEX(INDIRECT("times"&amp;DN$2),$F366,DZ$28)&gt;10,INDEX(INDIRECT(DP366),$E366,DZ$28)&lt;=INDEX(INDIRECT(DP366),$E366,$F366)),0,(INDEX(INDIRECT(DP366),$E366,$F366)-INDEX(INDIRECT(DP366),$E366,DZ$28))*(10-INDEX(INDIRECT("times"&amp;DN$2),$F366,DZ$28))/10)</f>
        <v>0</v>
      </c>
      <c r="EA366" s="47">
        <f ca="1">IF(OR(INDEX(INDIRECT("times"&amp;DN$2),$F366,EA$28)&gt;10,INDEX(INDIRECT(DP366),$E366,EA$28)&lt;=INDEX(INDIRECT(DP366),$E366,$F366)),0,(INDEX(INDIRECT(DP366),$E366,$F366)-INDEX(INDIRECT(DP366),$E366,EA$28))*(10-INDEX(INDIRECT("times"&amp;DN$2),$F366,EA$28))/10)</f>
        <v>0</v>
      </c>
      <c r="EB366" s="47">
        <f ca="1">IF(OR(INDEX(INDIRECT("times"&amp;DN$2),$F366,EB$28)&gt;10,INDEX(INDIRECT(DP366),$E366,EB$28)&lt;=INDEX(INDIRECT(DP366),$E366,$F366)),0,(INDEX(INDIRECT(DP366),$E366,$F366)-INDEX(INDIRECT(DP366),$E366,EB$28))*(10-INDEX(INDIRECT("times"&amp;DN$2),$F366,EB$28))/10)</f>
        <v>0</v>
      </c>
      <c r="EC366" s="47">
        <f ca="1">IF(OR(INDEX(INDIRECT("times"&amp;DN$2),$F366,EC$28)&gt;10,INDEX(INDIRECT(DP366),$E366,EC$28)&lt;=INDEX(INDIRECT(DP366),$E366,$F366)),0,(INDEX(INDIRECT(DP366),$E366,$F366)-INDEX(INDIRECT(DP366),$E366,EC$28))*(10-INDEX(INDIRECT("times"&amp;DN$2),$F366,EC$28))/10)</f>
        <v>0</v>
      </c>
      <c r="ED366" s="47">
        <f ca="1">IF(OR(INDEX(INDIRECT("times"&amp;DN$2),$F366,ED$28)&gt;10,INDEX(INDIRECT(DP366),$E366,ED$28)&lt;=INDEX(INDIRECT(DP366),$E366,$F366)),0,(INDEX(INDIRECT(DP366),$E366,$F366)-INDEX(INDIRECT(DP366),$E366,ED$28))*(10-INDEX(INDIRECT("times"&amp;DN$2),$F366,ED$28))/10)</f>
        <v>0</v>
      </c>
      <c r="EE366" s="47">
        <f ca="1">IF(OR(INDEX(INDIRECT("times"&amp;DN$2),$F366,EE$28)&gt;10,INDEX(INDIRECT(DP366),$E366,EE$28)&lt;=INDEX(INDIRECT(DP366),$E366,$F366)),0,(INDEX(INDIRECT(DP366),$E366,$F366)-INDEX(INDIRECT(DP366),$E366,EE$28))*(10-INDEX(INDIRECT("times"&amp;DN$2),$F366,EE$28))/10)</f>
        <v>0</v>
      </c>
      <c r="EF366" s="47">
        <f ca="1">IF(OR(INDEX(INDIRECT("times"&amp;DN$2),$F366,EF$28)&gt;10,INDEX(INDIRECT(DP366),$E366,EF$28)&lt;=INDEX(INDIRECT(DP366),$E366,$F366)),0,(INDEX(INDIRECT(DP366),$E366,$F366)-INDEX(INDIRECT(DP366),$E366,EF$28))*(10-INDEX(INDIRECT("times"&amp;DN$2),$F366,EF$28))/10)</f>
        <v>0</v>
      </c>
      <c r="EG366" s="47">
        <f ca="1">IF(OR(INDEX(INDIRECT("times"&amp;DN$2),$F366,EG$28)&gt;10,INDEX(INDIRECT(DP366),$E366,EG$28)&lt;=INDEX(INDIRECT(DP366),$E366,$F366)),0,(INDEX(INDIRECT(DP366),$E366,$F366)-INDEX(INDIRECT(DP366),$E366,EG$28))*(10-INDEX(INDIRECT("times"&amp;DN$2),$F366,EG$28))/10)</f>
        <v>0</v>
      </c>
      <c r="EH366" s="47">
        <f ca="1">IF(OR(INDEX(INDIRECT("times"&amp;DN$2),$F366,EH$28)&gt;10,INDEX(INDIRECT(DP366),$E366,EH$28)&lt;=INDEX(INDIRECT(DP366),$E366,$F366)),0,(INDEX(INDIRECT(DP366),$E366,$F366)-INDEX(INDIRECT(DP366),$E366,EH$28))*(10-INDEX(INDIRECT("times"&amp;DN$2),$F366,EH$28))/10)</f>
        <v>0</v>
      </c>
      <c r="EI366" s="47">
        <f ca="1">IF(OR(INDEX(INDIRECT("times"&amp;DN$2),$F366,EI$28)&gt;10,INDEX(INDIRECT(DP366),$E366,EI$28)&lt;=INDEX(INDIRECT(DP366),$E366,$F366)),0,(INDEX(INDIRECT(DP366),$E366,$F366)-INDEX(INDIRECT(DP366),$E366,EI$28))*(10-INDEX(INDIRECT("times"&amp;DN$2),$F366,EI$28))/10)</f>
        <v>0</v>
      </c>
      <c r="EJ366" s="47">
        <f ca="1">IF(OR(INDEX(INDIRECT("times"&amp;DN$2),$F366,EJ$28)&gt;10,INDEX(INDIRECT(DP366),$E366,EJ$28)&lt;=INDEX(INDIRECT(DP366),$E366,$F366)),0,(INDEX(INDIRECT(DP366),$E366,$F366)-INDEX(INDIRECT(DP366),$E366,EJ$28))*(10-INDEX(INDIRECT("times"&amp;DN$2),$F366,EJ$28))/10)</f>
        <v>0</v>
      </c>
      <c r="EK366" s="47">
        <f ca="1">IF(OR(INDEX(INDIRECT("times"&amp;DN$2),$F366,EK$28)&gt;10,INDEX(INDIRECT(DP366),$E366,EK$28)&lt;=INDEX(INDIRECT(DP366),$E366,$F366)),0,(INDEX(INDIRECT(DP366),$E366,$F366)-INDEX(INDIRECT(DP366),$E366,EK$28))*(10-INDEX(INDIRECT("times"&amp;DN$2),$F366,EK$28))/10)</f>
        <v>0</v>
      </c>
      <c r="EL366" s="47">
        <f ca="1">IF(OR(INDEX(INDIRECT("times"&amp;DN$2),$F366,EL$28)&gt;10,INDEX(INDIRECT(DP366),$E366,EL$28)&lt;=INDEX(INDIRECT(DP366),$E366,$F366)),0,(INDEX(INDIRECT(DP366),$E366,$F366)-INDEX(INDIRECT(DP366),$E366,EL$28))*(10-INDEX(INDIRECT("times"&amp;DN$2),$F366,EL$28))/10)</f>
        <v>0</v>
      </c>
      <c r="EM366" s="48">
        <f ca="1">IF(OR(INDEX(INDIRECT("times"&amp;DN$2),$F366,EM$28)&gt;10,INDEX(INDIRECT(DP366),$E366,EM$28)&lt;=INDEX(INDIRECT(DP366),$E366,$F366)),0,(INDEX(INDIRECT(DP366),$E366,$F366)-INDEX(INDIRECT(DP366),$E366,EM$28))*(10-INDEX(INDIRECT("times"&amp;DN$2),$F366,EM$28))/10)</f>
        <v>0</v>
      </c>
      <c r="EN366" s="201">
        <v>9</v>
      </c>
      <c r="EP366" s="18" t="s">
        <v>197</v>
      </c>
      <c r="EQ366" s="122">
        <f>EP341</f>
        <v>3</v>
      </c>
      <c r="ER366" s="122" t="str">
        <f>EP342</f>
        <v>lei3564</v>
      </c>
      <c r="ES366" s="210" t="str">
        <f t="shared" si="1803"/>
        <v>core3_lei3564</v>
      </c>
      <c r="ET366" s="122">
        <v>1</v>
      </c>
      <c r="EU366" s="33">
        <v>9</v>
      </c>
      <c r="EV366" s="46">
        <f ca="1">IF(OR(INDEX(INDIRECT("times"&amp;EQ$2),$F366,EV$28)&gt;10,INDEX(INDIRECT(ES366),$E366,EV$28)&lt;=INDEX(INDIRECT(ES366),$E366,$F366)),0,(INDEX(INDIRECT(ES366),$E366,$F366)-INDEX(INDIRECT(ES366),$E366,EV$28))*(10-INDEX(INDIRECT("times"&amp;EQ$2),$F366,EV$28))/10)</f>
        <v>0</v>
      </c>
      <c r="EW366" s="47">
        <f ca="1">IF(OR(INDEX(INDIRECT("times"&amp;EQ$2),$F366,EW$28)&gt;10,INDEX(INDIRECT(ES366),$E366,EW$28)&lt;=INDEX(INDIRECT(ES366),$E366,$F366)),0,(INDEX(INDIRECT(ES366),$E366,$F366)-INDEX(INDIRECT(ES366),$E366,EW$28))*(10-INDEX(INDIRECT("times"&amp;EQ$2),$F366,EW$28))/10)</f>
        <v>0</v>
      </c>
      <c r="EX366" s="47">
        <f ca="1">IF(OR(INDEX(INDIRECT("times"&amp;EQ$2),$F366,EX$28)&gt;10,INDEX(INDIRECT(ES366),$E366,EX$28)&lt;=INDEX(INDIRECT(ES366),$E366,$F366)),0,(INDEX(INDIRECT(ES366),$E366,$F366)-INDEX(INDIRECT(ES366),$E366,EX$28))*(10-INDEX(INDIRECT("times"&amp;EQ$2),$F366,EX$28))/10)</f>
        <v>0</v>
      </c>
      <c r="EY366" s="47">
        <f ca="1">IF(OR(INDEX(INDIRECT("times"&amp;EQ$2),$F366,EY$28)&gt;10,INDEX(INDIRECT(ES366),$E366,EY$28)&lt;=INDEX(INDIRECT(ES366),$E366,$F366)),0,(INDEX(INDIRECT(ES366),$E366,$F366)-INDEX(INDIRECT(ES366),$E366,EY$28))*(10-INDEX(INDIRECT("times"&amp;EQ$2),$F366,EY$28))/10)</f>
        <v>0</v>
      </c>
      <c r="EZ366" s="47">
        <f ca="1">IF(OR(INDEX(INDIRECT("times"&amp;EQ$2),$F366,EZ$28)&gt;10,INDEX(INDIRECT(ES366),$E366,EZ$28)&lt;=INDEX(INDIRECT(ES366),$E366,$F366)),0,(INDEX(INDIRECT(ES366),$E366,$F366)-INDEX(INDIRECT(ES366),$E366,EZ$28))*(10-INDEX(INDIRECT("times"&amp;EQ$2),$F366,EZ$28))/10)</f>
        <v>0</v>
      </c>
      <c r="FA366" s="47">
        <f ca="1">IF(OR(INDEX(INDIRECT("times"&amp;EQ$2),$F366,FA$28)&gt;10,INDEX(INDIRECT(ES366),$E366,FA$28)&lt;=INDEX(INDIRECT(ES366),$E366,$F366)),0,(INDEX(INDIRECT(ES366),$E366,$F366)-INDEX(INDIRECT(ES366),$E366,FA$28))*(10-INDEX(INDIRECT("times"&amp;EQ$2),$F366,FA$28))/10)</f>
        <v>0</v>
      </c>
      <c r="FB366" s="47">
        <f ca="1">IF(OR(INDEX(INDIRECT("times"&amp;EQ$2),$F366,FB$28)&gt;10,INDEX(INDIRECT(ES366),$E366,FB$28)&lt;=INDEX(INDIRECT(ES366),$E366,$F366)),0,(INDEX(INDIRECT(ES366),$E366,$F366)-INDEX(INDIRECT(ES366),$E366,FB$28))*(10-INDEX(INDIRECT("times"&amp;EQ$2),$F366,FB$28))/10)</f>
        <v>0</v>
      </c>
      <c r="FC366" s="47">
        <f ca="1">IF(OR(INDEX(INDIRECT("times"&amp;EQ$2),$F366,FC$28)&gt;10,INDEX(INDIRECT(ES366),$E366,FC$28)&lt;=INDEX(INDIRECT(ES366),$E366,$F366)),0,(INDEX(INDIRECT(ES366),$E366,$F366)-INDEX(INDIRECT(ES366),$E366,FC$28))*(10-INDEX(INDIRECT("times"&amp;EQ$2),$F366,FC$28))/10)</f>
        <v>0</v>
      </c>
      <c r="FD366" s="47">
        <f ca="1">IF(OR(INDEX(INDIRECT("times"&amp;EQ$2),$F366,FD$28)&gt;10,INDEX(INDIRECT(ES366),$E366,FD$28)&lt;=INDEX(INDIRECT(ES366),$E366,$F366)),0,(INDEX(INDIRECT(ES366),$E366,$F366)-INDEX(INDIRECT(ES366),$E366,FD$28))*(10-INDEX(INDIRECT("times"&amp;EQ$2),$F366,FD$28))/10)</f>
        <v>0</v>
      </c>
      <c r="FE366" s="47">
        <f ca="1">IF(OR(INDEX(INDIRECT("times"&amp;EQ$2),$F366,FE$28)&gt;10,INDEX(INDIRECT(ES366),$E366,FE$28)&lt;=INDEX(INDIRECT(ES366),$E366,$F366)),0,(INDEX(INDIRECT(ES366),$E366,$F366)-INDEX(INDIRECT(ES366),$E366,FE$28))*(10-INDEX(INDIRECT("times"&amp;EQ$2),$F366,FE$28))/10)</f>
        <v>0</v>
      </c>
      <c r="FF366" s="47">
        <f ca="1">IF(OR(INDEX(INDIRECT("times"&amp;EQ$2),$F366,FF$28)&gt;10,INDEX(INDIRECT(ES366),$E366,FF$28)&lt;=INDEX(INDIRECT(ES366),$E366,$F366)),0,(INDEX(INDIRECT(ES366),$E366,$F366)-INDEX(INDIRECT(ES366),$E366,FF$28))*(10-INDEX(INDIRECT("times"&amp;EQ$2),$F366,FF$28))/10)</f>
        <v>0</v>
      </c>
      <c r="FG366" s="47">
        <f ca="1">IF(OR(INDEX(INDIRECT("times"&amp;EQ$2),$F366,FG$28)&gt;10,INDEX(INDIRECT(ES366),$E366,FG$28)&lt;=INDEX(INDIRECT(ES366),$E366,$F366)),0,(INDEX(INDIRECT(ES366),$E366,$F366)-INDEX(INDIRECT(ES366),$E366,FG$28))*(10-INDEX(INDIRECT("times"&amp;EQ$2),$F366,FG$28))/10)</f>
        <v>0</v>
      </c>
      <c r="FH366" s="47">
        <f ca="1">IF(OR(INDEX(INDIRECT("times"&amp;EQ$2),$F366,FH$28)&gt;10,INDEX(INDIRECT(ES366),$E366,FH$28)&lt;=INDEX(INDIRECT(ES366),$E366,$F366)),0,(INDEX(INDIRECT(ES366),$E366,$F366)-INDEX(INDIRECT(ES366),$E366,FH$28))*(10-INDEX(INDIRECT("times"&amp;EQ$2),$F366,FH$28))/10)</f>
        <v>0</v>
      </c>
      <c r="FI366" s="47">
        <f ca="1">IF(OR(INDEX(INDIRECT("times"&amp;EQ$2),$F366,FI$28)&gt;10,INDEX(INDIRECT(ES366),$E366,FI$28)&lt;=INDEX(INDIRECT(ES366),$E366,$F366)),0,(INDEX(INDIRECT(ES366),$E366,$F366)-INDEX(INDIRECT(ES366),$E366,FI$28))*(10-INDEX(INDIRECT("times"&amp;EQ$2),$F366,FI$28))/10)</f>
        <v>0</v>
      </c>
      <c r="FJ366" s="47">
        <f ca="1">IF(OR(INDEX(INDIRECT("times"&amp;EQ$2),$F366,FJ$28)&gt;10,INDEX(INDIRECT(ES366),$E366,FJ$28)&lt;=INDEX(INDIRECT(ES366),$E366,$F366)),0,(INDEX(INDIRECT(ES366),$E366,$F366)-INDEX(INDIRECT(ES366),$E366,FJ$28))*(10-INDEX(INDIRECT("times"&amp;EQ$2),$F366,FJ$28))/10)</f>
        <v>0</v>
      </c>
      <c r="FK366" s="47">
        <f ca="1">IF(OR(INDEX(INDIRECT("times"&amp;EQ$2),$F366,FK$28)&gt;10,INDEX(INDIRECT(ES366),$E366,FK$28)&lt;=INDEX(INDIRECT(ES366),$E366,$F366)),0,(INDEX(INDIRECT(ES366),$E366,$F366)-INDEX(INDIRECT(ES366),$E366,FK$28))*(10-INDEX(INDIRECT("times"&amp;EQ$2),$F366,FK$28))/10)</f>
        <v>0</v>
      </c>
      <c r="FL366" s="47">
        <f ca="1">IF(OR(INDEX(INDIRECT("times"&amp;EQ$2),$F366,FL$28)&gt;10,INDEX(INDIRECT(ES366),$E366,FL$28)&lt;=INDEX(INDIRECT(ES366),$E366,$F366)),0,(INDEX(INDIRECT(ES366),$E366,$F366)-INDEX(INDIRECT(ES366),$E366,FL$28))*(10-INDEX(INDIRECT("times"&amp;EQ$2),$F366,FL$28))/10)</f>
        <v>0</v>
      </c>
      <c r="FM366" s="47">
        <f ca="1">IF(OR(INDEX(INDIRECT("times"&amp;EQ$2),$F366,FM$28)&gt;10,INDEX(INDIRECT(ES366),$E366,FM$28)&lt;=INDEX(INDIRECT(ES366),$E366,$F366)),0,(INDEX(INDIRECT(ES366),$E366,$F366)-INDEX(INDIRECT(ES366),$E366,FM$28))*(10-INDEX(INDIRECT("times"&amp;EQ$2),$F366,FM$28))/10)</f>
        <v>0</v>
      </c>
      <c r="FN366" s="47">
        <f ca="1">IF(OR(INDEX(INDIRECT("times"&amp;EQ$2),$F366,FN$28)&gt;10,INDEX(INDIRECT(ES366),$E366,FN$28)&lt;=INDEX(INDIRECT(ES366),$E366,$F366)),0,(INDEX(INDIRECT(ES366),$E366,$F366)-INDEX(INDIRECT(ES366),$E366,FN$28))*(10-INDEX(INDIRECT("times"&amp;EQ$2),$F366,FN$28))/10)</f>
        <v>0</v>
      </c>
      <c r="FO366" s="47">
        <f ca="1">IF(OR(INDEX(INDIRECT("times"&amp;EQ$2),$F366,FO$28)&gt;10,INDEX(INDIRECT(ES366),$E366,FO$28)&lt;=INDEX(INDIRECT(ES366),$E366,$F366)),0,(INDEX(INDIRECT(ES366),$E366,$F366)-INDEX(INDIRECT(ES366),$E366,FO$28))*(10-INDEX(INDIRECT("times"&amp;EQ$2),$F366,FO$28))/10)</f>
        <v>0</v>
      </c>
      <c r="FP366" s="48">
        <f ca="1">IF(OR(INDEX(INDIRECT("times"&amp;EQ$2),$F366,FP$28)&gt;10,INDEX(INDIRECT(ES366),$E366,FP$28)&lt;=INDEX(INDIRECT(ES366),$E366,$F366)),0,(INDEX(INDIRECT(ES366),$E366,$F366)-INDEX(INDIRECT(ES366),$E366,FP$28))*(10-INDEX(INDIRECT("times"&amp;EQ$2),$F366,FP$28))/10)</f>
        <v>0</v>
      </c>
      <c r="FQ366" s="201">
        <v>9</v>
      </c>
      <c r="FS366" s="18" t="s">
        <v>197</v>
      </c>
      <c r="FT366" s="122">
        <f>FS341</f>
        <v>3</v>
      </c>
      <c r="FU366" s="122" t="str">
        <f>FS342</f>
        <v>shop65</v>
      </c>
      <c r="FV366" s="210" t="str">
        <f t="shared" si="1804"/>
        <v>core3_shop65</v>
      </c>
      <c r="FW366" s="122">
        <v>1</v>
      </c>
      <c r="FX366" s="33">
        <v>9</v>
      </c>
      <c r="FY366" s="46">
        <f ca="1">IF(OR(INDEX(INDIRECT("times"&amp;FT$2),$F366,FY$28)&gt;10,INDEX(INDIRECT(FV366),$E366,FY$28)&lt;=INDEX(INDIRECT(FV366),$E366,$F366)),0,(INDEX(INDIRECT(FV366),$E366,$F366)-INDEX(INDIRECT(FV366),$E366,FY$28))*(10-INDEX(INDIRECT("times"&amp;FT$2),$F366,FY$28))/10)</f>
        <v>0</v>
      </c>
      <c r="FZ366" s="47">
        <f ca="1">IF(OR(INDEX(INDIRECT("times"&amp;FT$2),$F366,FZ$28)&gt;10,INDEX(INDIRECT(FV366),$E366,FZ$28)&lt;=INDEX(INDIRECT(FV366),$E366,$F366)),0,(INDEX(INDIRECT(FV366),$E366,$F366)-INDEX(INDIRECT(FV366),$E366,FZ$28))*(10-INDEX(INDIRECT("times"&amp;FT$2),$F366,FZ$28))/10)</f>
        <v>0</v>
      </c>
      <c r="GA366" s="47">
        <f ca="1">IF(OR(INDEX(INDIRECT("times"&amp;FT$2),$F366,GA$28)&gt;10,INDEX(INDIRECT(FV366),$E366,GA$28)&lt;=INDEX(INDIRECT(FV366),$E366,$F366)),0,(INDEX(INDIRECT(FV366),$E366,$F366)-INDEX(INDIRECT(FV366),$E366,GA$28))*(10-INDEX(INDIRECT("times"&amp;FT$2),$F366,GA$28))/10)</f>
        <v>0</v>
      </c>
      <c r="GB366" s="47">
        <f ca="1">IF(OR(INDEX(INDIRECT("times"&amp;FT$2),$F366,GB$28)&gt;10,INDEX(INDIRECT(FV366),$E366,GB$28)&lt;=INDEX(INDIRECT(FV366),$E366,$F366)),0,(INDEX(INDIRECT(FV366),$E366,$F366)-INDEX(INDIRECT(FV366),$E366,GB$28))*(10-INDEX(INDIRECT("times"&amp;FT$2),$F366,GB$28))/10)</f>
        <v>0</v>
      </c>
      <c r="GC366" s="47">
        <f ca="1">IF(OR(INDEX(INDIRECT("times"&amp;FT$2),$F366,GC$28)&gt;10,INDEX(INDIRECT(FV366),$E366,GC$28)&lt;=INDEX(INDIRECT(FV366),$E366,$F366)),0,(INDEX(INDIRECT(FV366),$E366,$F366)-INDEX(INDIRECT(FV366),$E366,GC$28))*(10-INDEX(INDIRECT("times"&amp;FT$2),$F366,GC$28))/10)</f>
        <v>0</v>
      </c>
      <c r="GD366" s="47">
        <f ca="1">IF(OR(INDEX(INDIRECT("times"&amp;FT$2),$F366,GD$28)&gt;10,INDEX(INDIRECT(FV366),$E366,GD$28)&lt;=INDEX(INDIRECT(FV366),$E366,$F366)),0,(INDEX(INDIRECT(FV366),$E366,$F366)-INDEX(INDIRECT(FV366),$E366,GD$28))*(10-INDEX(INDIRECT("times"&amp;FT$2),$F366,GD$28))/10)</f>
        <v>0</v>
      </c>
      <c r="GE366" s="47">
        <f ca="1">IF(OR(INDEX(INDIRECT("times"&amp;FT$2),$F366,GE$28)&gt;10,INDEX(INDIRECT(FV366),$E366,GE$28)&lt;=INDEX(INDIRECT(FV366),$E366,$F366)),0,(INDEX(INDIRECT(FV366),$E366,$F366)-INDEX(INDIRECT(FV366),$E366,GE$28))*(10-INDEX(INDIRECT("times"&amp;FT$2),$F366,GE$28))/10)</f>
        <v>0</v>
      </c>
      <c r="GF366" s="47">
        <f ca="1">IF(OR(INDEX(INDIRECT("times"&amp;FT$2),$F366,GF$28)&gt;10,INDEX(INDIRECT(FV366),$E366,GF$28)&lt;=INDEX(INDIRECT(FV366),$E366,$F366)),0,(INDEX(INDIRECT(FV366),$E366,$F366)-INDEX(INDIRECT(FV366),$E366,GF$28))*(10-INDEX(INDIRECT("times"&amp;FT$2),$F366,GF$28))/10)</f>
        <v>0</v>
      </c>
      <c r="GG366" s="47">
        <f ca="1">IF(OR(INDEX(INDIRECT("times"&amp;FT$2),$F366,GG$28)&gt;10,INDEX(INDIRECT(FV366),$E366,GG$28)&lt;=INDEX(INDIRECT(FV366),$E366,$F366)),0,(INDEX(INDIRECT(FV366),$E366,$F366)-INDEX(INDIRECT(FV366),$E366,GG$28))*(10-INDEX(INDIRECT("times"&amp;FT$2),$F366,GG$28))/10)</f>
        <v>0</v>
      </c>
      <c r="GH366" s="47">
        <f ca="1">IF(OR(INDEX(INDIRECT("times"&amp;FT$2),$F366,GH$28)&gt;10,INDEX(INDIRECT(FV366),$E366,GH$28)&lt;=INDEX(INDIRECT(FV366),$E366,$F366)),0,(INDEX(INDIRECT(FV366),$E366,$F366)-INDEX(INDIRECT(FV366),$E366,GH$28))*(10-INDEX(INDIRECT("times"&amp;FT$2),$F366,GH$28))/10)</f>
        <v>0</v>
      </c>
      <c r="GI366" s="47">
        <f ca="1">IF(OR(INDEX(INDIRECT("times"&amp;FT$2),$F366,GI$28)&gt;10,INDEX(INDIRECT(FV366),$E366,GI$28)&lt;=INDEX(INDIRECT(FV366),$E366,$F366)),0,(INDEX(INDIRECT(FV366),$E366,$F366)-INDEX(INDIRECT(FV366),$E366,GI$28))*(10-INDEX(INDIRECT("times"&amp;FT$2),$F366,GI$28))/10)</f>
        <v>0</v>
      </c>
      <c r="GJ366" s="47">
        <f ca="1">IF(OR(INDEX(INDIRECT("times"&amp;FT$2),$F366,GJ$28)&gt;10,INDEX(INDIRECT(FV366),$E366,GJ$28)&lt;=INDEX(INDIRECT(FV366),$E366,$F366)),0,(INDEX(INDIRECT(FV366),$E366,$F366)-INDEX(INDIRECT(FV366),$E366,GJ$28))*(10-INDEX(INDIRECT("times"&amp;FT$2),$F366,GJ$28))/10)</f>
        <v>0</v>
      </c>
      <c r="GK366" s="47">
        <f ca="1">IF(OR(INDEX(INDIRECT("times"&amp;FT$2),$F366,GK$28)&gt;10,INDEX(INDIRECT(FV366),$E366,GK$28)&lt;=INDEX(INDIRECT(FV366),$E366,$F366)),0,(INDEX(INDIRECT(FV366),$E366,$F366)-INDEX(INDIRECT(FV366),$E366,GK$28))*(10-INDEX(INDIRECT("times"&amp;FT$2),$F366,GK$28))/10)</f>
        <v>0</v>
      </c>
      <c r="GL366" s="47">
        <f ca="1">IF(OR(INDEX(INDIRECT("times"&amp;FT$2),$F366,GL$28)&gt;10,INDEX(INDIRECT(FV366),$E366,GL$28)&lt;=INDEX(INDIRECT(FV366),$E366,$F366)),0,(INDEX(INDIRECT(FV366),$E366,$F366)-INDEX(INDIRECT(FV366),$E366,GL$28))*(10-INDEX(INDIRECT("times"&amp;FT$2),$F366,GL$28))/10)</f>
        <v>0</v>
      </c>
      <c r="GM366" s="47">
        <f ca="1">IF(OR(INDEX(INDIRECT("times"&amp;FT$2),$F366,GM$28)&gt;10,INDEX(INDIRECT(FV366),$E366,GM$28)&lt;=INDEX(INDIRECT(FV366),$E366,$F366)),0,(INDEX(INDIRECT(FV366),$E366,$F366)-INDEX(INDIRECT(FV366),$E366,GM$28))*(10-INDEX(INDIRECT("times"&amp;FT$2),$F366,GM$28))/10)</f>
        <v>0</v>
      </c>
      <c r="GN366" s="47">
        <f ca="1">IF(OR(INDEX(INDIRECT("times"&amp;FT$2),$F366,GN$28)&gt;10,INDEX(INDIRECT(FV366),$E366,GN$28)&lt;=INDEX(INDIRECT(FV366),$E366,$F366)),0,(INDEX(INDIRECT(FV366),$E366,$F366)-INDEX(INDIRECT(FV366),$E366,GN$28))*(10-INDEX(INDIRECT("times"&amp;FT$2),$F366,GN$28))/10)</f>
        <v>0</v>
      </c>
      <c r="GO366" s="47">
        <f ca="1">IF(OR(INDEX(INDIRECT("times"&amp;FT$2),$F366,GO$28)&gt;10,INDEX(INDIRECT(FV366),$E366,GO$28)&lt;=INDEX(INDIRECT(FV366),$E366,$F366)),0,(INDEX(INDIRECT(FV366),$E366,$F366)-INDEX(INDIRECT(FV366),$E366,GO$28))*(10-INDEX(INDIRECT("times"&amp;FT$2),$F366,GO$28))/10)</f>
        <v>0</v>
      </c>
      <c r="GP366" s="47">
        <f ca="1">IF(OR(INDEX(INDIRECT("times"&amp;FT$2),$F366,GP$28)&gt;10,INDEX(INDIRECT(FV366),$E366,GP$28)&lt;=INDEX(INDIRECT(FV366),$E366,$F366)),0,(INDEX(INDIRECT(FV366),$E366,$F366)-INDEX(INDIRECT(FV366),$E366,GP$28))*(10-INDEX(INDIRECT("times"&amp;FT$2),$F366,GP$28))/10)</f>
        <v>0</v>
      </c>
      <c r="GQ366" s="47">
        <f ca="1">IF(OR(INDEX(INDIRECT("times"&amp;FT$2),$F366,GQ$28)&gt;10,INDEX(INDIRECT(FV366),$E366,GQ$28)&lt;=INDEX(INDIRECT(FV366),$E366,$F366)),0,(INDEX(INDIRECT(FV366),$E366,$F366)-INDEX(INDIRECT(FV366),$E366,GQ$28))*(10-INDEX(INDIRECT("times"&amp;FT$2),$F366,GQ$28))/10)</f>
        <v>0</v>
      </c>
      <c r="GR366" s="47">
        <f ca="1">IF(OR(INDEX(INDIRECT("times"&amp;FT$2),$F366,GR$28)&gt;10,INDEX(INDIRECT(FV366),$E366,GR$28)&lt;=INDEX(INDIRECT(FV366),$E366,$F366)),0,(INDEX(INDIRECT(FV366),$E366,$F366)-INDEX(INDIRECT(FV366),$E366,GR$28))*(10-INDEX(INDIRECT("times"&amp;FT$2),$F366,GR$28))/10)</f>
        <v>0</v>
      </c>
      <c r="GS366" s="48">
        <f ca="1">IF(OR(INDEX(INDIRECT("times"&amp;FT$2),$F366,GS$28)&gt;10,INDEX(INDIRECT(FV366),$E366,GS$28)&lt;=INDEX(INDIRECT(FV366),$E366,$F366)),0,(INDEX(INDIRECT(FV366),$E366,$F366)-INDEX(INDIRECT(FV366),$E366,GS$28))*(10-INDEX(INDIRECT("times"&amp;FT$2),$F366,GS$28))/10)</f>
        <v>0</v>
      </c>
      <c r="GT366" s="201">
        <v>9</v>
      </c>
      <c r="GV366" s="18" t="s">
        <v>197</v>
      </c>
      <c r="GW366" s="122">
        <f>GV341</f>
        <v>3</v>
      </c>
      <c r="GX366" s="122" t="str">
        <f>GV342</f>
        <v>lei65</v>
      </c>
      <c r="GY366" s="210" t="str">
        <f t="shared" si="1805"/>
        <v>core3_lei65</v>
      </c>
      <c r="GZ366" s="122">
        <v>1</v>
      </c>
      <c r="HA366" s="33">
        <v>9</v>
      </c>
      <c r="HB366" s="46">
        <f ca="1">IF(OR(INDEX(INDIRECT("times"&amp;GW$2),$F366,HB$28)&gt;10,INDEX(INDIRECT(GY366),$E366,HB$28)&lt;=INDEX(INDIRECT(GY366),$E366,$F366)),0,(INDEX(INDIRECT(GY366),$E366,$F366)-INDEX(INDIRECT(GY366),$E366,HB$28))*(10-INDEX(INDIRECT("times"&amp;GW$2),$F366,HB$28))/10)</f>
        <v>0</v>
      </c>
      <c r="HC366" s="47">
        <f ca="1">IF(OR(INDEX(INDIRECT("times"&amp;GW$2),$F366,HC$28)&gt;10,INDEX(INDIRECT(GY366),$E366,HC$28)&lt;=INDEX(INDIRECT(GY366),$E366,$F366)),0,(INDEX(INDIRECT(GY366),$E366,$F366)-INDEX(INDIRECT(GY366),$E366,HC$28))*(10-INDEX(INDIRECT("times"&amp;GW$2),$F366,HC$28))/10)</f>
        <v>0</v>
      </c>
      <c r="HD366" s="47">
        <f ca="1">IF(OR(INDEX(INDIRECT("times"&amp;GW$2),$F366,HD$28)&gt;10,INDEX(INDIRECT(GY366),$E366,HD$28)&lt;=INDEX(INDIRECT(GY366),$E366,$F366)),0,(INDEX(INDIRECT(GY366),$E366,$F366)-INDEX(INDIRECT(GY366),$E366,HD$28))*(10-INDEX(INDIRECT("times"&amp;GW$2),$F366,HD$28))/10)</f>
        <v>0</v>
      </c>
      <c r="HE366" s="47">
        <f ca="1">IF(OR(INDEX(INDIRECT("times"&amp;GW$2),$F366,HE$28)&gt;10,INDEX(INDIRECT(GY366),$E366,HE$28)&lt;=INDEX(INDIRECT(GY366),$E366,$F366)),0,(INDEX(INDIRECT(GY366),$E366,$F366)-INDEX(INDIRECT(GY366),$E366,HE$28))*(10-INDEX(INDIRECT("times"&amp;GW$2),$F366,HE$28))/10)</f>
        <v>0</v>
      </c>
      <c r="HF366" s="47">
        <f ca="1">IF(OR(INDEX(INDIRECT("times"&amp;GW$2),$F366,HF$28)&gt;10,INDEX(INDIRECT(GY366),$E366,HF$28)&lt;=INDEX(INDIRECT(GY366),$E366,$F366)),0,(INDEX(INDIRECT(GY366),$E366,$F366)-INDEX(INDIRECT(GY366),$E366,HF$28))*(10-INDEX(INDIRECT("times"&amp;GW$2),$F366,HF$28))/10)</f>
        <v>0</v>
      </c>
      <c r="HG366" s="47">
        <f ca="1">IF(OR(INDEX(INDIRECT("times"&amp;GW$2),$F366,HG$28)&gt;10,INDEX(INDIRECT(GY366),$E366,HG$28)&lt;=INDEX(INDIRECT(GY366),$E366,$F366)),0,(INDEX(INDIRECT(GY366),$E366,$F366)-INDEX(INDIRECT(GY366),$E366,HG$28))*(10-INDEX(INDIRECT("times"&amp;GW$2),$F366,HG$28))/10)</f>
        <v>0</v>
      </c>
      <c r="HH366" s="47">
        <f ca="1">IF(OR(INDEX(INDIRECT("times"&amp;GW$2),$F366,HH$28)&gt;10,INDEX(INDIRECT(GY366),$E366,HH$28)&lt;=INDEX(INDIRECT(GY366),$E366,$F366)),0,(INDEX(INDIRECT(GY366),$E366,$F366)-INDEX(INDIRECT(GY366),$E366,HH$28))*(10-INDEX(INDIRECT("times"&amp;GW$2),$F366,HH$28))/10)</f>
        <v>0</v>
      </c>
      <c r="HI366" s="47">
        <f ca="1">IF(OR(INDEX(INDIRECT("times"&amp;GW$2),$F366,HI$28)&gt;10,INDEX(INDIRECT(GY366),$E366,HI$28)&lt;=INDEX(INDIRECT(GY366),$E366,$F366)),0,(INDEX(INDIRECT(GY366),$E366,$F366)-INDEX(INDIRECT(GY366),$E366,HI$28))*(10-INDEX(INDIRECT("times"&amp;GW$2),$F366,HI$28))/10)</f>
        <v>0</v>
      </c>
      <c r="HJ366" s="47">
        <f ca="1">IF(OR(INDEX(INDIRECT("times"&amp;GW$2),$F366,HJ$28)&gt;10,INDEX(INDIRECT(GY366),$E366,HJ$28)&lt;=INDEX(INDIRECT(GY366),$E366,$F366)),0,(INDEX(INDIRECT(GY366),$E366,$F366)-INDEX(INDIRECT(GY366),$E366,HJ$28))*(10-INDEX(INDIRECT("times"&amp;GW$2),$F366,HJ$28))/10)</f>
        <v>0</v>
      </c>
      <c r="HK366" s="47">
        <f ca="1">IF(OR(INDEX(INDIRECT("times"&amp;GW$2),$F366,HK$28)&gt;10,INDEX(INDIRECT(GY366),$E366,HK$28)&lt;=INDEX(INDIRECT(GY366),$E366,$F366)),0,(INDEX(INDIRECT(GY366),$E366,$F366)-INDEX(INDIRECT(GY366),$E366,HK$28))*(10-INDEX(INDIRECT("times"&amp;GW$2),$F366,HK$28))/10)</f>
        <v>0</v>
      </c>
      <c r="HL366" s="47">
        <f ca="1">IF(OR(INDEX(INDIRECT("times"&amp;GW$2),$F366,HL$28)&gt;10,INDEX(INDIRECT(GY366),$E366,HL$28)&lt;=INDEX(INDIRECT(GY366),$E366,$F366)),0,(INDEX(INDIRECT(GY366),$E366,$F366)-INDEX(INDIRECT(GY366),$E366,HL$28))*(10-INDEX(INDIRECT("times"&amp;GW$2),$F366,HL$28))/10)</f>
        <v>0</v>
      </c>
      <c r="HM366" s="47">
        <f ca="1">IF(OR(INDEX(INDIRECT("times"&amp;GW$2),$F366,HM$28)&gt;10,INDEX(INDIRECT(GY366),$E366,HM$28)&lt;=INDEX(INDIRECT(GY366),$E366,$F366)),0,(INDEX(INDIRECT(GY366),$E366,$F366)-INDEX(INDIRECT(GY366),$E366,HM$28))*(10-INDEX(INDIRECT("times"&amp;GW$2),$F366,HM$28))/10)</f>
        <v>0</v>
      </c>
      <c r="HN366" s="47">
        <f ca="1">IF(OR(INDEX(INDIRECT("times"&amp;GW$2),$F366,HN$28)&gt;10,INDEX(INDIRECT(GY366),$E366,HN$28)&lt;=INDEX(INDIRECT(GY366),$E366,$F366)),0,(INDEX(INDIRECT(GY366),$E366,$F366)-INDEX(INDIRECT(GY366),$E366,HN$28))*(10-INDEX(INDIRECT("times"&amp;GW$2),$F366,HN$28))/10)</f>
        <v>0</v>
      </c>
      <c r="HO366" s="47">
        <f ca="1">IF(OR(INDEX(INDIRECT("times"&amp;GW$2),$F366,HO$28)&gt;10,INDEX(INDIRECT(GY366),$E366,HO$28)&lt;=INDEX(INDIRECT(GY366),$E366,$F366)),0,(INDEX(INDIRECT(GY366),$E366,$F366)-INDEX(INDIRECT(GY366),$E366,HO$28))*(10-INDEX(INDIRECT("times"&amp;GW$2),$F366,HO$28))/10)</f>
        <v>0</v>
      </c>
      <c r="HP366" s="47">
        <f ca="1">IF(OR(INDEX(INDIRECT("times"&amp;GW$2),$F366,HP$28)&gt;10,INDEX(INDIRECT(GY366),$E366,HP$28)&lt;=INDEX(INDIRECT(GY366),$E366,$F366)),0,(INDEX(INDIRECT(GY366),$E366,$F366)-INDEX(INDIRECT(GY366),$E366,HP$28))*(10-INDEX(INDIRECT("times"&amp;GW$2),$F366,HP$28))/10)</f>
        <v>0</v>
      </c>
      <c r="HQ366" s="47">
        <f ca="1">IF(OR(INDEX(INDIRECT("times"&amp;GW$2),$F366,HQ$28)&gt;10,INDEX(INDIRECT(GY366),$E366,HQ$28)&lt;=INDEX(INDIRECT(GY366),$E366,$F366)),0,(INDEX(INDIRECT(GY366),$E366,$F366)-INDEX(INDIRECT(GY366),$E366,HQ$28))*(10-INDEX(INDIRECT("times"&amp;GW$2),$F366,HQ$28))/10)</f>
        <v>0</v>
      </c>
      <c r="HR366" s="47">
        <f ca="1">IF(OR(INDEX(INDIRECT("times"&amp;GW$2),$F366,HR$28)&gt;10,INDEX(INDIRECT(GY366),$E366,HR$28)&lt;=INDEX(INDIRECT(GY366),$E366,$F366)),0,(INDEX(INDIRECT(GY366),$E366,$F366)-INDEX(INDIRECT(GY366),$E366,HR$28))*(10-INDEX(INDIRECT("times"&amp;GW$2),$F366,HR$28))/10)</f>
        <v>0</v>
      </c>
      <c r="HS366" s="47">
        <f ca="1">IF(OR(INDEX(INDIRECT("times"&amp;GW$2),$F366,HS$28)&gt;10,INDEX(INDIRECT(GY366),$E366,HS$28)&lt;=INDEX(INDIRECT(GY366),$E366,$F366)),0,(INDEX(INDIRECT(GY366),$E366,$F366)-INDEX(INDIRECT(GY366),$E366,HS$28))*(10-INDEX(INDIRECT("times"&amp;GW$2),$F366,HS$28))/10)</f>
        <v>0</v>
      </c>
      <c r="HT366" s="47">
        <f ca="1">IF(OR(INDEX(INDIRECT("times"&amp;GW$2),$F366,HT$28)&gt;10,INDEX(INDIRECT(GY366),$E366,HT$28)&lt;=INDEX(INDIRECT(GY366),$E366,$F366)),0,(INDEX(INDIRECT(GY366),$E366,$F366)-INDEX(INDIRECT(GY366),$E366,HT$28))*(10-INDEX(INDIRECT("times"&amp;GW$2),$F366,HT$28))/10)</f>
        <v>0</v>
      </c>
      <c r="HU366" s="47">
        <f ca="1">IF(OR(INDEX(INDIRECT("times"&amp;GW$2),$F366,HU$28)&gt;10,INDEX(INDIRECT(GY366),$E366,HU$28)&lt;=INDEX(INDIRECT(GY366),$E366,$F366)),0,(INDEX(INDIRECT(GY366),$E366,$F366)-INDEX(INDIRECT(GY366),$E366,HU$28))*(10-INDEX(INDIRECT("times"&amp;GW$2),$F366,HU$28))/10)</f>
        <v>0</v>
      </c>
      <c r="HV366" s="48">
        <f ca="1">IF(OR(INDEX(INDIRECT("times"&amp;GW$2),$F366,HV$28)&gt;10,INDEX(INDIRECT(GY366),$E366,HV$28)&lt;=INDEX(INDIRECT(GY366),$E366,$F366)),0,(INDEX(INDIRECT(GY366),$E366,$F366)-INDEX(INDIRECT(GY366),$E366,HV$28))*(10-INDEX(INDIRECT("times"&amp;GW$2),$F366,HV$28))/10)</f>
        <v>0</v>
      </c>
      <c r="HW366" s="201">
        <v>9</v>
      </c>
    </row>
    <row r="367" spans="1:231" ht="15">
      <c r="A367" s="18" t="s">
        <v>198</v>
      </c>
      <c r="B367" s="122">
        <f>A341</f>
        <v>3</v>
      </c>
      <c r="C367" s="122" t="str">
        <f>A342</f>
        <v>work1834</v>
      </c>
      <c r="D367" s="210" t="str">
        <f t="shared" si="1798"/>
        <v>core3_work1834</v>
      </c>
      <c r="E367" s="122">
        <v>1</v>
      </c>
      <c r="F367" s="33">
        <v>10</v>
      </c>
      <c r="G367" s="46">
        <f ca="1">IF(OR(INDEX(INDIRECT("times"&amp;B$2),$F367,G$28)&gt;10,INDEX(INDIRECT(D367),$E367,G$28)&lt;=INDEX(INDIRECT(D367),$E367,$F367)),0,(INDEX(INDIRECT(D367),$E367,$F367)-INDEX(INDIRECT(D367),$E367,G$28))*(10-INDEX(INDIRECT("times"&amp;B$2),$F367,G$28))/10)</f>
        <v>0</v>
      </c>
      <c r="H367" s="47">
        <f ca="1">IF(OR(INDEX(INDIRECT("times"&amp;B$2),$F367,H$28)&gt;10,INDEX(INDIRECT(D367),$E367,H$28)&lt;=INDEX(INDIRECT(D367),$E367,$F367)),0,(INDEX(INDIRECT(D367),$E367,$F367)-INDEX(INDIRECT(D367),$E367,H$28))*(10-INDEX(INDIRECT("times"&amp;B$2),$F367,H$28))/10)</f>
        <v>0</v>
      </c>
      <c r="I367" s="47">
        <f ca="1">IF(OR(INDEX(INDIRECT("times"&amp;B$2),$F367,I$28)&gt;10,INDEX(INDIRECT(D367),$E367,I$28)&lt;=INDEX(INDIRECT(D367),$E367,$F367)),0,(INDEX(INDIRECT(D367),$E367,$F367)-INDEX(INDIRECT(D367),$E367,I$28))*(10-INDEX(INDIRECT("times"&amp;B$2),$F367,I$28))/10)</f>
        <v>0</v>
      </c>
      <c r="J367" s="47">
        <f ca="1">IF(OR(INDEX(INDIRECT("times"&amp;B$2),$F367,J$28)&gt;10,INDEX(INDIRECT(D367),$E367,J$28)&lt;=INDEX(INDIRECT(D367),$E367,$F367)),0,(INDEX(INDIRECT(D367),$E367,$F367)-INDEX(INDIRECT(D367),$E367,J$28))*(10-INDEX(INDIRECT("times"&amp;B$2),$F367,J$28))/10)</f>
        <v>0</v>
      </c>
      <c r="K367" s="47">
        <f ca="1">IF(OR(INDEX(INDIRECT("times"&amp;B$2),$F367,K$28)&gt;10,INDEX(INDIRECT(D367),$E367,K$28)&lt;=INDEX(INDIRECT(D367),$E367,$F367)),0,(INDEX(INDIRECT(D367),$E367,$F367)-INDEX(INDIRECT(D367),$E367,K$28))*(10-INDEX(INDIRECT("times"&amp;B$2),$F367,K$28))/10)</f>
        <v>0</v>
      </c>
      <c r="L367" s="47">
        <f ca="1">IF(OR(INDEX(INDIRECT("times"&amp;B$2),$F367,L$28)&gt;10,INDEX(INDIRECT(D367),$E367,L$28)&lt;=INDEX(INDIRECT(D367),$E367,$F367)),0,(INDEX(INDIRECT(D367),$E367,$F367)-INDEX(INDIRECT(D367),$E367,L$28))*(10-INDEX(INDIRECT("times"&amp;B$2),$F367,L$28))/10)</f>
        <v>0</v>
      </c>
      <c r="M367" s="47">
        <f ca="1">IF(OR(INDEX(INDIRECT("times"&amp;B$2),$F367,M$28)&gt;10,INDEX(INDIRECT(D367),$E367,M$28)&lt;=INDEX(INDIRECT(D367),$E367,$F367)),0,(INDEX(INDIRECT(D367),$E367,$F367)-INDEX(INDIRECT(D367),$E367,M$28))*(10-INDEX(INDIRECT("times"&amp;B$2),$F367,M$28))/10)</f>
        <v>0</v>
      </c>
      <c r="N367" s="47">
        <f ca="1">IF(OR(INDEX(INDIRECT("times"&amp;B$2),$F367,N$28)&gt;10,INDEX(INDIRECT(D367),$E367,N$28)&lt;=INDEX(INDIRECT(D367),$E367,$F367)),0,(INDEX(INDIRECT(D367),$E367,$F367)-INDEX(INDIRECT(D367),$E367,N$28))*(10-INDEX(INDIRECT("times"&amp;B$2),$F367,N$28))/10)</f>
        <v>0</v>
      </c>
      <c r="O367" s="47">
        <f ca="1">IF(OR(INDEX(INDIRECT("times"&amp;B$2),$F367,O$28)&gt;10,INDEX(INDIRECT(D367),$E367,O$28)&lt;=INDEX(INDIRECT(D367),$E367,$F367)),0,(INDEX(INDIRECT(D367),$E367,$F367)-INDEX(INDIRECT(D367),$E367,O$28))*(10-INDEX(INDIRECT("times"&amp;B$2),$F367,O$28))/10)</f>
        <v>0</v>
      </c>
      <c r="P367" s="47">
        <f ca="1">IF(OR(INDEX(INDIRECT("times"&amp;B$2),$F367,P$28)&gt;10,INDEX(INDIRECT(D367),$E367,P$28)&lt;=INDEX(INDIRECT(D367),$E367,$F367)),0,(INDEX(INDIRECT(D367),$E367,$F367)-INDEX(INDIRECT(D367),$E367,P$28))*(10-INDEX(INDIRECT("times"&amp;B$2),$F367,P$28))/10)</f>
        <v>0</v>
      </c>
      <c r="Q367" s="47">
        <f ca="1">IF(OR(INDEX(INDIRECT("times"&amp;B$2),$F367,Q$28)&gt;10,INDEX(INDIRECT(D367),$E367,Q$28)&lt;=INDEX(INDIRECT(D367),$E367,$F367)),0,(INDEX(INDIRECT(D367),$E367,$F367)-INDEX(INDIRECT(D367),$E367,Q$28))*(10-INDEX(INDIRECT("times"&amp;B$2),$F367,Q$28))/10)</f>
        <v>0</v>
      </c>
      <c r="R367" s="47">
        <f ca="1">IF(OR(INDEX(INDIRECT("times"&amp;B$2),$F367,R$28)&gt;10,INDEX(INDIRECT(D367),$E367,R$28)&lt;=INDEX(INDIRECT(D367),$E367,$F367)),0,(INDEX(INDIRECT(D367),$E367,$F367)-INDEX(INDIRECT(D367),$E367,R$28))*(10-INDEX(INDIRECT("times"&amp;B$2),$F367,R$28))/10)</f>
        <v>0</v>
      </c>
      <c r="S367" s="47">
        <f ca="1">IF(OR(INDEX(INDIRECT("times"&amp;B$2),$F367,S$28)&gt;10,INDEX(INDIRECT(D367),$E367,S$28)&lt;=INDEX(INDIRECT(D367),$E367,$F367)),0,(INDEX(INDIRECT(D367),$E367,$F367)-INDEX(INDIRECT(D367),$E367,S$28))*(10-INDEX(INDIRECT("times"&amp;B$2),$F367,S$28))/10)</f>
        <v>0</v>
      </c>
      <c r="T367" s="47">
        <f ca="1">IF(OR(INDEX(INDIRECT("times"&amp;B$2),$F367,T$28)&gt;10,INDEX(INDIRECT(D367),$E367,T$28)&lt;=INDEX(INDIRECT(D367),$E367,$F367)),0,(INDEX(INDIRECT(D367),$E367,$F367)-INDEX(INDIRECT(D367),$E367,T$28))*(10-INDEX(INDIRECT("times"&amp;B$2),$F367,T$28))/10)</f>
        <v>0</v>
      </c>
      <c r="U367" s="47">
        <f ca="1">IF(OR(INDEX(INDIRECT("times"&amp;B$2),$F367,U$28)&gt;10,INDEX(INDIRECT(D367),$E367,U$28)&lt;=INDEX(INDIRECT(D367),$E367,$F367)),0,(INDEX(INDIRECT(D367),$E367,$F367)-INDEX(INDIRECT(D367),$E367,U$28))*(10-INDEX(INDIRECT("times"&amp;B$2),$F367,U$28))/10)</f>
        <v>0</v>
      </c>
      <c r="V367" s="47">
        <f ca="1">IF(OR(INDEX(INDIRECT("times"&amp;B$2),$F367,V$28)&gt;10,INDEX(INDIRECT(D367),$E367,V$28)&lt;=INDEX(INDIRECT(D367),$E367,$F367)),0,(INDEX(INDIRECT(D367),$E367,$F367)-INDEX(INDIRECT(D367),$E367,V$28))*(10-INDEX(INDIRECT("times"&amp;B$2),$F367,V$28))/10)</f>
        <v>0</v>
      </c>
      <c r="W367" s="47">
        <f ca="1">IF(OR(INDEX(INDIRECT("times"&amp;B$2),$F367,W$28)&gt;10,INDEX(INDIRECT(D367),$E367,W$28)&lt;=INDEX(INDIRECT(D367),$E367,$F367)),0,(INDEX(INDIRECT(D367),$E367,$F367)-INDEX(INDIRECT(D367),$E367,W$28))*(10-INDEX(INDIRECT("times"&amp;B$2),$F367,W$28))/10)</f>
        <v>0</v>
      </c>
      <c r="X367" s="47">
        <f ca="1">IF(OR(INDEX(INDIRECT("times"&amp;B$2),$F367,X$28)&gt;10,INDEX(INDIRECT(D367),$E367,X$28)&lt;=INDEX(INDIRECT(D367),$E367,$F367)),0,(INDEX(INDIRECT(D367),$E367,$F367)-INDEX(INDIRECT(D367),$E367,X$28))*(10-INDEX(INDIRECT("times"&amp;B$2),$F367,X$28))/10)</f>
        <v>0</v>
      </c>
      <c r="Y367" s="47">
        <f ca="1">IF(OR(INDEX(INDIRECT("times"&amp;B$2),$F367,Y$28)&gt;10,INDEX(INDIRECT(D367),$E367,Y$28)&lt;=INDEX(INDIRECT(D367),$E367,$F367)),0,(INDEX(INDIRECT(D367),$E367,$F367)-INDEX(INDIRECT(D367),$E367,Y$28))*(10-INDEX(INDIRECT("times"&amp;B$2),$F367,Y$28))/10)</f>
        <v>0</v>
      </c>
      <c r="Z367" s="47">
        <f ca="1">IF(OR(INDEX(INDIRECT("times"&amp;B$2),$F367,Z$28)&gt;10,INDEX(INDIRECT(D367),$E367,Z$28)&lt;=INDEX(INDIRECT(D367),$E367,$F367)),0,(INDEX(INDIRECT(D367),$E367,$F367)-INDEX(INDIRECT(D367),$E367,Z$28))*(10-INDEX(INDIRECT("times"&amp;B$2),$F367,Z$28))/10)</f>
        <v>0</v>
      </c>
      <c r="AA367" s="48">
        <f ca="1">IF(OR(INDEX(INDIRECT("times"&amp;B$2),$F367,AA$28)&gt;10,INDEX(INDIRECT(D367),$E367,AA$28)&lt;=INDEX(INDIRECT(D367),$E367,$F367)),0,(INDEX(INDIRECT(D367),$E367,$F367)-INDEX(INDIRECT(D367),$E367,AA$28))*(10-INDEX(INDIRECT("times"&amp;B$2),$F367,AA$28))/10)</f>
        <v>0</v>
      </c>
      <c r="AB367" s="201">
        <v>10</v>
      </c>
      <c r="AD367" s="18" t="s">
        <v>198</v>
      </c>
      <c r="AE367" s="122">
        <f>AD341</f>
        <v>3</v>
      </c>
      <c r="AF367" s="122" t="str">
        <f>AD342</f>
        <v>shop1834</v>
      </c>
      <c r="AG367" s="210" t="str">
        <f t="shared" si="1799"/>
        <v>core3_shop1834</v>
      </c>
      <c r="AH367" s="122">
        <v>1</v>
      </c>
      <c r="AI367" s="33">
        <v>10</v>
      </c>
      <c r="AJ367" s="46">
        <f ca="1">IF(OR(INDEX(INDIRECT("times"&amp;AE$2),$F367,AJ$28)&gt;10,INDEX(INDIRECT(AG367),$E367,AJ$28)&lt;=INDEX(INDIRECT(AG367),$E367,$F367)),0,(INDEX(INDIRECT(AG367),$E367,$F367)-INDEX(INDIRECT(AG367),$E367,AJ$28))*(10-INDEX(INDIRECT("times"&amp;AE$2),$F367,AJ$28))/10)</f>
        <v>0</v>
      </c>
      <c r="AK367" s="47">
        <f ca="1">IF(OR(INDEX(INDIRECT("times"&amp;AE$2),$F367,AK$28)&gt;10,INDEX(INDIRECT(AG367),$E367,AK$28)&lt;=INDEX(INDIRECT(AG367),$E367,$F367)),0,(INDEX(INDIRECT(AG367),$E367,$F367)-INDEX(INDIRECT(AG367),$E367,AK$28))*(10-INDEX(INDIRECT("times"&amp;AE$2),$F367,AK$28))/10)</f>
        <v>0</v>
      </c>
      <c r="AL367" s="47">
        <f ca="1">IF(OR(INDEX(INDIRECT("times"&amp;AE$2),$F367,AL$28)&gt;10,INDEX(INDIRECT(AG367),$E367,AL$28)&lt;=INDEX(INDIRECT(AG367),$E367,$F367)),0,(INDEX(INDIRECT(AG367),$E367,$F367)-INDEX(INDIRECT(AG367),$E367,AL$28))*(10-INDEX(INDIRECT("times"&amp;AE$2),$F367,AL$28))/10)</f>
        <v>0</v>
      </c>
      <c r="AM367" s="47">
        <f ca="1">IF(OR(INDEX(INDIRECT("times"&amp;AE$2),$F367,AM$28)&gt;10,INDEX(INDIRECT(AG367),$E367,AM$28)&lt;=INDEX(INDIRECT(AG367),$E367,$F367)),0,(INDEX(INDIRECT(AG367),$E367,$F367)-INDEX(INDIRECT(AG367),$E367,AM$28))*(10-INDEX(INDIRECT("times"&amp;AE$2),$F367,AM$28))/10)</f>
        <v>0</v>
      </c>
      <c r="AN367" s="47">
        <f ca="1">IF(OR(INDEX(INDIRECT("times"&amp;AE$2),$F367,AN$28)&gt;10,INDEX(INDIRECT(AG367),$E367,AN$28)&lt;=INDEX(INDIRECT(AG367),$E367,$F367)),0,(INDEX(INDIRECT(AG367),$E367,$F367)-INDEX(INDIRECT(AG367),$E367,AN$28))*(10-INDEX(INDIRECT("times"&amp;AE$2),$F367,AN$28))/10)</f>
        <v>0</v>
      </c>
      <c r="AO367" s="47">
        <f ca="1">IF(OR(INDEX(INDIRECT("times"&amp;AE$2),$F367,AO$28)&gt;10,INDEX(INDIRECT(AG367),$E367,AO$28)&lt;=INDEX(INDIRECT(AG367),$E367,$F367)),0,(INDEX(INDIRECT(AG367),$E367,$F367)-INDEX(INDIRECT(AG367),$E367,AO$28))*(10-INDEX(INDIRECT("times"&amp;AE$2),$F367,AO$28))/10)</f>
        <v>0</v>
      </c>
      <c r="AP367" s="47">
        <f ca="1">IF(OR(INDEX(INDIRECT("times"&amp;AE$2),$F367,AP$28)&gt;10,INDEX(INDIRECT(AG367),$E367,AP$28)&lt;=INDEX(INDIRECT(AG367),$E367,$F367)),0,(INDEX(INDIRECT(AG367),$E367,$F367)-INDEX(INDIRECT(AG367),$E367,AP$28))*(10-INDEX(INDIRECT("times"&amp;AE$2),$F367,AP$28))/10)</f>
        <v>0</v>
      </c>
      <c r="AQ367" s="47">
        <f ca="1">IF(OR(INDEX(INDIRECT("times"&amp;AE$2),$F367,AQ$28)&gt;10,INDEX(INDIRECT(AG367),$E367,AQ$28)&lt;=INDEX(INDIRECT(AG367),$E367,$F367)),0,(INDEX(INDIRECT(AG367),$E367,$F367)-INDEX(INDIRECT(AG367),$E367,AQ$28))*(10-INDEX(INDIRECT("times"&amp;AE$2),$F367,AQ$28))/10)</f>
        <v>0</v>
      </c>
      <c r="AR367" s="47">
        <f ca="1">IF(OR(INDEX(INDIRECT("times"&amp;AE$2),$F367,AR$28)&gt;10,INDEX(INDIRECT(AG367),$E367,AR$28)&lt;=INDEX(INDIRECT(AG367),$E367,$F367)),0,(INDEX(INDIRECT(AG367),$E367,$F367)-INDEX(INDIRECT(AG367),$E367,AR$28))*(10-INDEX(INDIRECT("times"&amp;AE$2),$F367,AR$28))/10)</f>
        <v>0</v>
      </c>
      <c r="AS367" s="47">
        <f ca="1">IF(OR(INDEX(INDIRECT("times"&amp;AE$2),$F367,AS$28)&gt;10,INDEX(INDIRECT(AG367),$E367,AS$28)&lt;=INDEX(INDIRECT(AG367),$E367,$F367)),0,(INDEX(INDIRECT(AG367),$E367,$F367)-INDEX(INDIRECT(AG367),$E367,AS$28))*(10-INDEX(INDIRECT("times"&amp;AE$2),$F367,AS$28))/10)</f>
        <v>0</v>
      </c>
      <c r="AT367" s="47">
        <f ca="1">IF(OR(INDEX(INDIRECT("times"&amp;AE$2),$F367,AT$28)&gt;10,INDEX(INDIRECT(AG367),$E367,AT$28)&lt;=INDEX(INDIRECT(AG367),$E367,$F367)),0,(INDEX(INDIRECT(AG367),$E367,$F367)-INDEX(INDIRECT(AG367),$E367,AT$28))*(10-INDEX(INDIRECT("times"&amp;AE$2),$F367,AT$28))/10)</f>
        <v>0</v>
      </c>
      <c r="AU367" s="47">
        <f ca="1">IF(OR(INDEX(INDIRECT("times"&amp;AE$2),$F367,AU$28)&gt;10,INDEX(INDIRECT(AG367),$E367,AU$28)&lt;=INDEX(INDIRECT(AG367),$E367,$F367)),0,(INDEX(INDIRECT(AG367),$E367,$F367)-INDEX(INDIRECT(AG367),$E367,AU$28))*(10-INDEX(INDIRECT("times"&amp;AE$2),$F367,AU$28))/10)</f>
        <v>0</v>
      </c>
      <c r="AV367" s="47">
        <f ca="1">IF(OR(INDEX(INDIRECT("times"&amp;AE$2),$F367,AV$28)&gt;10,INDEX(INDIRECT(AG367),$E367,AV$28)&lt;=INDEX(INDIRECT(AG367),$E367,$F367)),0,(INDEX(INDIRECT(AG367),$E367,$F367)-INDEX(INDIRECT(AG367),$E367,AV$28))*(10-INDEX(INDIRECT("times"&amp;AE$2),$F367,AV$28))/10)</f>
        <v>0</v>
      </c>
      <c r="AW367" s="47">
        <f ca="1">IF(OR(INDEX(INDIRECT("times"&amp;AE$2),$F367,AW$28)&gt;10,INDEX(INDIRECT(AG367),$E367,AW$28)&lt;=INDEX(INDIRECT(AG367),$E367,$F367)),0,(INDEX(INDIRECT(AG367),$E367,$F367)-INDEX(INDIRECT(AG367),$E367,AW$28))*(10-INDEX(INDIRECT("times"&amp;AE$2),$F367,AW$28))/10)</f>
        <v>0</v>
      </c>
      <c r="AX367" s="47">
        <f ca="1">IF(OR(INDEX(INDIRECT("times"&amp;AE$2),$F367,AX$28)&gt;10,INDEX(INDIRECT(AG367),$E367,AX$28)&lt;=INDEX(INDIRECT(AG367),$E367,$F367)),0,(INDEX(INDIRECT(AG367),$E367,$F367)-INDEX(INDIRECT(AG367),$E367,AX$28))*(10-INDEX(INDIRECT("times"&amp;AE$2),$F367,AX$28))/10)</f>
        <v>0</v>
      </c>
      <c r="AY367" s="47">
        <f ca="1">IF(OR(INDEX(INDIRECT("times"&amp;AE$2),$F367,AY$28)&gt;10,INDEX(INDIRECT(AG367),$E367,AY$28)&lt;=INDEX(INDIRECT(AG367),$E367,$F367)),0,(INDEX(INDIRECT(AG367),$E367,$F367)-INDEX(INDIRECT(AG367),$E367,AY$28))*(10-INDEX(INDIRECT("times"&amp;AE$2),$F367,AY$28))/10)</f>
        <v>0</v>
      </c>
      <c r="AZ367" s="47">
        <f ca="1">IF(OR(INDEX(INDIRECT("times"&amp;AE$2),$F367,AZ$28)&gt;10,INDEX(INDIRECT(AG367),$E367,AZ$28)&lt;=INDEX(INDIRECT(AG367),$E367,$F367)),0,(INDEX(INDIRECT(AG367),$E367,$F367)-INDEX(INDIRECT(AG367),$E367,AZ$28))*(10-INDEX(INDIRECT("times"&amp;AE$2),$F367,AZ$28))/10)</f>
        <v>0</v>
      </c>
      <c r="BA367" s="47">
        <f ca="1">IF(OR(INDEX(INDIRECT("times"&amp;AE$2),$F367,BA$28)&gt;10,INDEX(INDIRECT(AG367),$E367,BA$28)&lt;=INDEX(INDIRECT(AG367),$E367,$F367)),0,(INDEX(INDIRECT(AG367),$E367,$F367)-INDEX(INDIRECT(AG367),$E367,BA$28))*(10-INDEX(INDIRECT("times"&amp;AE$2),$F367,BA$28))/10)</f>
        <v>0</v>
      </c>
      <c r="BB367" s="47">
        <f ca="1">IF(OR(INDEX(INDIRECT("times"&amp;AE$2),$F367,BB$28)&gt;10,INDEX(INDIRECT(AG367),$E367,BB$28)&lt;=INDEX(INDIRECT(AG367),$E367,$F367)),0,(INDEX(INDIRECT(AG367),$E367,$F367)-INDEX(INDIRECT(AG367),$E367,BB$28))*(10-INDEX(INDIRECT("times"&amp;AE$2),$F367,BB$28))/10)</f>
        <v>0</v>
      </c>
      <c r="BC367" s="47">
        <f ca="1">IF(OR(INDEX(INDIRECT("times"&amp;AE$2),$F367,BC$28)&gt;10,INDEX(INDIRECT(AG367),$E367,BC$28)&lt;=INDEX(INDIRECT(AG367),$E367,$F367)),0,(INDEX(INDIRECT(AG367),$E367,$F367)-INDEX(INDIRECT(AG367),$E367,BC$28))*(10-INDEX(INDIRECT("times"&amp;AE$2),$F367,BC$28))/10)</f>
        <v>0</v>
      </c>
      <c r="BD367" s="48">
        <f ca="1">IF(OR(INDEX(INDIRECT("times"&amp;AE$2),$F367,BD$28)&gt;10,INDEX(INDIRECT(AG367),$E367,BD$28)&lt;=INDEX(INDIRECT(AG367),$E367,$F367)),0,(INDEX(INDIRECT(AG367),$E367,$F367)-INDEX(INDIRECT(AG367),$E367,BD$28))*(10-INDEX(INDIRECT("times"&amp;AE$2),$F367,BD$28))/10)</f>
        <v>0</v>
      </c>
      <c r="BE367" s="201">
        <v>10</v>
      </c>
      <c r="BG367" s="18" t="s">
        <v>198</v>
      </c>
      <c r="BH367" s="122">
        <f>BG341</f>
        <v>3</v>
      </c>
      <c r="BI367" s="122" t="str">
        <f>BG342</f>
        <v>lei1834</v>
      </c>
      <c r="BJ367" s="210" t="str">
        <f t="shared" si="1800"/>
        <v>core3_lei1834</v>
      </c>
      <c r="BK367" s="122">
        <v>1</v>
      </c>
      <c r="BL367" s="33">
        <v>10</v>
      </c>
      <c r="BM367" s="46">
        <f ca="1">IF(OR(INDEX(INDIRECT("times"&amp;BH$2),$F367,BM$28)&gt;10,INDEX(INDIRECT(BJ367),$E367,BM$28)&lt;=INDEX(INDIRECT(BJ367),$E367,$F367)),0,(INDEX(INDIRECT(BJ367),$E367,$F367)-INDEX(INDIRECT(BJ367),$E367,BM$28))*(10-INDEX(INDIRECT("times"&amp;BH$2),$F367,BM$28))/10)</f>
        <v>0</v>
      </c>
      <c r="BN367" s="47">
        <f ca="1">IF(OR(INDEX(INDIRECT("times"&amp;BH$2),$F367,BN$28)&gt;10,INDEX(INDIRECT(BJ367),$E367,BN$28)&lt;=INDEX(INDIRECT(BJ367),$E367,$F367)),0,(INDEX(INDIRECT(BJ367),$E367,$F367)-INDEX(INDIRECT(BJ367),$E367,BN$28))*(10-INDEX(INDIRECT("times"&amp;BH$2),$F367,BN$28))/10)</f>
        <v>0</v>
      </c>
      <c r="BO367" s="47">
        <f ca="1">IF(OR(INDEX(INDIRECT("times"&amp;BH$2),$F367,BO$28)&gt;10,INDEX(INDIRECT(BJ367),$E367,BO$28)&lt;=INDEX(INDIRECT(BJ367),$E367,$F367)),0,(INDEX(INDIRECT(BJ367),$E367,$F367)-INDEX(INDIRECT(BJ367),$E367,BO$28))*(10-INDEX(INDIRECT("times"&amp;BH$2),$F367,BO$28))/10)</f>
        <v>0</v>
      </c>
      <c r="BP367" s="47">
        <f ca="1">IF(OR(INDEX(INDIRECT("times"&amp;BH$2),$F367,BP$28)&gt;10,INDEX(INDIRECT(BJ367),$E367,BP$28)&lt;=INDEX(INDIRECT(BJ367),$E367,$F367)),0,(INDEX(INDIRECT(BJ367),$E367,$F367)-INDEX(INDIRECT(BJ367),$E367,BP$28))*(10-INDEX(INDIRECT("times"&amp;BH$2),$F367,BP$28))/10)</f>
        <v>0</v>
      </c>
      <c r="BQ367" s="47">
        <f ca="1">IF(OR(INDEX(INDIRECT("times"&amp;BH$2),$F367,BQ$28)&gt;10,INDEX(INDIRECT(BJ367),$E367,BQ$28)&lt;=INDEX(INDIRECT(BJ367),$E367,$F367)),0,(INDEX(INDIRECT(BJ367),$E367,$F367)-INDEX(INDIRECT(BJ367),$E367,BQ$28))*(10-INDEX(INDIRECT("times"&amp;BH$2),$F367,BQ$28))/10)</f>
        <v>0</v>
      </c>
      <c r="BR367" s="47">
        <f ca="1">IF(OR(INDEX(INDIRECT("times"&amp;BH$2),$F367,BR$28)&gt;10,INDEX(INDIRECT(BJ367),$E367,BR$28)&lt;=INDEX(INDIRECT(BJ367),$E367,$F367)),0,(INDEX(INDIRECT(BJ367),$E367,$F367)-INDEX(INDIRECT(BJ367),$E367,BR$28))*(10-INDEX(INDIRECT("times"&amp;BH$2),$F367,BR$28))/10)</f>
        <v>0</v>
      </c>
      <c r="BS367" s="47">
        <f ca="1">IF(OR(INDEX(INDIRECT("times"&amp;BH$2),$F367,BS$28)&gt;10,INDEX(INDIRECT(BJ367),$E367,BS$28)&lt;=INDEX(INDIRECT(BJ367),$E367,$F367)),0,(INDEX(INDIRECT(BJ367),$E367,$F367)-INDEX(INDIRECT(BJ367),$E367,BS$28))*(10-INDEX(INDIRECT("times"&amp;BH$2),$F367,BS$28))/10)</f>
        <v>0</v>
      </c>
      <c r="BT367" s="47">
        <f ca="1">IF(OR(INDEX(INDIRECT("times"&amp;BH$2),$F367,BT$28)&gt;10,INDEX(INDIRECT(BJ367),$E367,BT$28)&lt;=INDEX(INDIRECT(BJ367),$E367,$F367)),0,(INDEX(INDIRECT(BJ367),$E367,$F367)-INDEX(INDIRECT(BJ367),$E367,BT$28))*(10-INDEX(INDIRECT("times"&amp;BH$2),$F367,BT$28))/10)</f>
        <v>0</v>
      </c>
      <c r="BU367" s="47">
        <f ca="1">IF(OR(INDEX(INDIRECT("times"&amp;BH$2),$F367,BU$28)&gt;10,INDEX(INDIRECT(BJ367),$E367,BU$28)&lt;=INDEX(INDIRECT(BJ367),$E367,$F367)),0,(INDEX(INDIRECT(BJ367),$E367,$F367)-INDEX(INDIRECT(BJ367),$E367,BU$28))*(10-INDEX(INDIRECT("times"&amp;BH$2),$F367,BU$28))/10)</f>
        <v>0</v>
      </c>
      <c r="BV367" s="47">
        <f ca="1">IF(OR(INDEX(INDIRECT("times"&amp;BH$2),$F367,BV$28)&gt;10,INDEX(INDIRECT(BJ367),$E367,BV$28)&lt;=INDEX(INDIRECT(BJ367),$E367,$F367)),0,(INDEX(INDIRECT(BJ367),$E367,$F367)-INDEX(INDIRECT(BJ367),$E367,BV$28))*(10-INDEX(INDIRECT("times"&amp;BH$2),$F367,BV$28))/10)</f>
        <v>0</v>
      </c>
      <c r="BW367" s="47">
        <f ca="1">IF(OR(INDEX(INDIRECT("times"&amp;BH$2),$F367,BW$28)&gt;10,INDEX(INDIRECT(BJ367),$E367,BW$28)&lt;=INDEX(INDIRECT(BJ367),$E367,$F367)),0,(INDEX(INDIRECT(BJ367),$E367,$F367)-INDEX(INDIRECT(BJ367),$E367,BW$28))*(10-INDEX(INDIRECT("times"&amp;BH$2),$F367,BW$28))/10)</f>
        <v>0</v>
      </c>
      <c r="BX367" s="47">
        <f ca="1">IF(OR(INDEX(INDIRECT("times"&amp;BH$2),$F367,BX$28)&gt;10,INDEX(INDIRECT(BJ367),$E367,BX$28)&lt;=INDEX(INDIRECT(BJ367),$E367,$F367)),0,(INDEX(INDIRECT(BJ367),$E367,$F367)-INDEX(INDIRECT(BJ367),$E367,BX$28))*(10-INDEX(INDIRECT("times"&amp;BH$2),$F367,BX$28))/10)</f>
        <v>0</v>
      </c>
      <c r="BY367" s="47">
        <f ca="1">IF(OR(INDEX(INDIRECT("times"&amp;BH$2),$F367,BY$28)&gt;10,INDEX(INDIRECT(BJ367),$E367,BY$28)&lt;=INDEX(INDIRECT(BJ367),$E367,$F367)),0,(INDEX(INDIRECT(BJ367),$E367,$F367)-INDEX(INDIRECT(BJ367),$E367,BY$28))*(10-INDEX(INDIRECT("times"&amp;BH$2),$F367,BY$28))/10)</f>
        <v>0</v>
      </c>
      <c r="BZ367" s="47">
        <f ca="1">IF(OR(INDEX(INDIRECT("times"&amp;BH$2),$F367,BZ$28)&gt;10,INDEX(INDIRECT(BJ367),$E367,BZ$28)&lt;=INDEX(INDIRECT(BJ367),$E367,$F367)),0,(INDEX(INDIRECT(BJ367),$E367,$F367)-INDEX(INDIRECT(BJ367),$E367,BZ$28))*(10-INDEX(INDIRECT("times"&amp;BH$2),$F367,BZ$28))/10)</f>
        <v>0</v>
      </c>
      <c r="CA367" s="47">
        <f ca="1">IF(OR(INDEX(INDIRECT("times"&amp;BH$2),$F367,CA$28)&gt;10,INDEX(INDIRECT(BJ367),$E367,CA$28)&lt;=INDEX(INDIRECT(BJ367),$E367,$F367)),0,(INDEX(INDIRECT(BJ367),$E367,$F367)-INDEX(INDIRECT(BJ367),$E367,CA$28))*(10-INDEX(INDIRECT("times"&amp;BH$2),$F367,CA$28))/10)</f>
        <v>0</v>
      </c>
      <c r="CB367" s="47">
        <f ca="1">IF(OR(INDEX(INDIRECT("times"&amp;BH$2),$F367,CB$28)&gt;10,INDEX(INDIRECT(BJ367),$E367,CB$28)&lt;=INDEX(INDIRECT(BJ367),$E367,$F367)),0,(INDEX(INDIRECT(BJ367),$E367,$F367)-INDEX(INDIRECT(BJ367),$E367,CB$28))*(10-INDEX(INDIRECT("times"&amp;BH$2),$F367,CB$28))/10)</f>
        <v>0</v>
      </c>
      <c r="CC367" s="47">
        <f ca="1">IF(OR(INDEX(INDIRECT("times"&amp;BH$2),$F367,CC$28)&gt;10,INDEX(INDIRECT(BJ367),$E367,CC$28)&lt;=INDEX(INDIRECT(BJ367),$E367,$F367)),0,(INDEX(INDIRECT(BJ367),$E367,$F367)-INDEX(INDIRECT(BJ367),$E367,CC$28))*(10-INDEX(INDIRECT("times"&amp;BH$2),$F367,CC$28))/10)</f>
        <v>0</v>
      </c>
      <c r="CD367" s="47">
        <f ca="1">IF(OR(INDEX(INDIRECT("times"&amp;BH$2),$F367,CD$28)&gt;10,INDEX(INDIRECT(BJ367),$E367,CD$28)&lt;=INDEX(INDIRECT(BJ367),$E367,$F367)),0,(INDEX(INDIRECT(BJ367),$E367,$F367)-INDEX(INDIRECT(BJ367),$E367,CD$28))*(10-INDEX(INDIRECT("times"&amp;BH$2),$F367,CD$28))/10)</f>
        <v>0</v>
      </c>
      <c r="CE367" s="47">
        <f ca="1">IF(OR(INDEX(INDIRECT("times"&amp;BH$2),$F367,CE$28)&gt;10,INDEX(INDIRECT(BJ367),$E367,CE$28)&lt;=INDEX(INDIRECT(BJ367),$E367,$F367)),0,(INDEX(INDIRECT(BJ367),$E367,$F367)-INDEX(INDIRECT(BJ367),$E367,CE$28))*(10-INDEX(INDIRECT("times"&amp;BH$2),$F367,CE$28))/10)</f>
        <v>0</v>
      </c>
      <c r="CF367" s="47">
        <f ca="1">IF(OR(INDEX(INDIRECT("times"&amp;BH$2),$F367,CF$28)&gt;10,INDEX(INDIRECT(BJ367),$E367,CF$28)&lt;=INDEX(INDIRECT(BJ367),$E367,$F367)),0,(INDEX(INDIRECT(BJ367),$E367,$F367)-INDEX(INDIRECT(BJ367),$E367,CF$28))*(10-INDEX(INDIRECT("times"&amp;BH$2),$F367,CF$28))/10)</f>
        <v>0</v>
      </c>
      <c r="CG367" s="48">
        <f ca="1">IF(OR(INDEX(INDIRECT("times"&amp;BH$2),$F367,CG$28)&gt;10,INDEX(INDIRECT(BJ367),$E367,CG$28)&lt;=INDEX(INDIRECT(BJ367),$E367,$F367)),0,(INDEX(INDIRECT(BJ367),$E367,$F367)-INDEX(INDIRECT(BJ367),$E367,CG$28))*(10-INDEX(INDIRECT("times"&amp;BH$2),$F367,CG$28))/10)</f>
        <v>0</v>
      </c>
      <c r="CH367" s="201">
        <v>10</v>
      </c>
      <c r="CJ367" s="18" t="s">
        <v>198</v>
      </c>
      <c r="CK367" s="122">
        <f>CJ341</f>
        <v>3</v>
      </c>
      <c r="CL367" s="122" t="str">
        <f>CJ342</f>
        <v>work3564</v>
      </c>
      <c r="CM367" s="210" t="str">
        <f t="shared" si="1801"/>
        <v>core3_work3564</v>
      </c>
      <c r="CN367" s="122">
        <v>1</v>
      </c>
      <c r="CO367" s="33">
        <v>10</v>
      </c>
      <c r="CP367" s="46">
        <f ca="1">IF(OR(INDEX(INDIRECT("times"&amp;CK$2),$F367,CP$28)&gt;10,INDEX(INDIRECT(CM367),$E367,CP$28)&lt;=INDEX(INDIRECT(CM367),$E367,$F367)),0,(INDEX(INDIRECT(CM367),$E367,$F367)-INDEX(INDIRECT(CM367),$E367,CP$28))*(10-INDEX(INDIRECT("times"&amp;CK$2),$F367,CP$28))/10)</f>
        <v>0</v>
      </c>
      <c r="CQ367" s="47">
        <f ca="1">IF(OR(INDEX(INDIRECT("times"&amp;CK$2),$F367,CQ$28)&gt;10,INDEX(INDIRECT(CM367),$E367,CQ$28)&lt;=INDEX(INDIRECT(CM367),$E367,$F367)),0,(INDEX(INDIRECT(CM367),$E367,$F367)-INDEX(INDIRECT(CM367),$E367,CQ$28))*(10-INDEX(INDIRECT("times"&amp;CK$2),$F367,CQ$28))/10)</f>
        <v>0</v>
      </c>
      <c r="CR367" s="47">
        <f ca="1">IF(OR(INDEX(INDIRECT("times"&amp;CK$2),$F367,CR$28)&gt;10,INDEX(INDIRECT(CM367),$E367,CR$28)&lt;=INDEX(INDIRECT(CM367),$E367,$F367)),0,(INDEX(INDIRECT(CM367),$E367,$F367)-INDEX(INDIRECT(CM367),$E367,CR$28))*(10-INDEX(INDIRECT("times"&amp;CK$2),$F367,CR$28))/10)</f>
        <v>0</v>
      </c>
      <c r="CS367" s="47">
        <f ca="1">IF(OR(INDEX(INDIRECT("times"&amp;CK$2),$F367,CS$28)&gt;10,INDEX(INDIRECT(CM367),$E367,CS$28)&lt;=INDEX(INDIRECT(CM367),$E367,$F367)),0,(INDEX(INDIRECT(CM367),$E367,$F367)-INDEX(INDIRECT(CM367),$E367,CS$28))*(10-INDEX(INDIRECT("times"&amp;CK$2),$F367,CS$28))/10)</f>
        <v>0</v>
      </c>
      <c r="CT367" s="47">
        <f ca="1">IF(OR(INDEX(INDIRECT("times"&amp;CK$2),$F367,CT$28)&gt;10,INDEX(INDIRECT(CM367),$E367,CT$28)&lt;=INDEX(INDIRECT(CM367),$E367,$F367)),0,(INDEX(INDIRECT(CM367),$E367,$F367)-INDEX(INDIRECT(CM367),$E367,CT$28))*(10-INDEX(INDIRECT("times"&amp;CK$2),$F367,CT$28))/10)</f>
        <v>0</v>
      </c>
      <c r="CU367" s="47">
        <f ca="1">IF(OR(INDEX(INDIRECT("times"&amp;CK$2),$F367,CU$28)&gt;10,INDEX(INDIRECT(CM367),$E367,CU$28)&lt;=INDEX(INDIRECT(CM367),$E367,$F367)),0,(INDEX(INDIRECT(CM367),$E367,$F367)-INDEX(INDIRECT(CM367),$E367,CU$28))*(10-INDEX(INDIRECT("times"&amp;CK$2),$F367,CU$28))/10)</f>
        <v>0</v>
      </c>
      <c r="CV367" s="47">
        <f ca="1">IF(OR(INDEX(INDIRECT("times"&amp;CK$2),$F367,CV$28)&gt;10,INDEX(INDIRECT(CM367),$E367,CV$28)&lt;=INDEX(INDIRECT(CM367),$E367,$F367)),0,(INDEX(INDIRECT(CM367),$E367,$F367)-INDEX(INDIRECT(CM367),$E367,CV$28))*(10-INDEX(INDIRECT("times"&amp;CK$2),$F367,CV$28))/10)</f>
        <v>0</v>
      </c>
      <c r="CW367" s="47">
        <f ca="1">IF(OR(INDEX(INDIRECT("times"&amp;CK$2),$F367,CW$28)&gt;10,INDEX(INDIRECT(CM367),$E367,CW$28)&lt;=INDEX(INDIRECT(CM367),$E367,$F367)),0,(INDEX(INDIRECT(CM367),$E367,$F367)-INDEX(INDIRECT(CM367),$E367,CW$28))*(10-INDEX(INDIRECT("times"&amp;CK$2),$F367,CW$28))/10)</f>
        <v>0</v>
      </c>
      <c r="CX367" s="47">
        <f ca="1">IF(OR(INDEX(INDIRECT("times"&amp;CK$2),$F367,CX$28)&gt;10,INDEX(INDIRECT(CM367),$E367,CX$28)&lt;=INDEX(INDIRECT(CM367),$E367,$F367)),0,(INDEX(INDIRECT(CM367),$E367,$F367)-INDEX(INDIRECT(CM367),$E367,CX$28))*(10-INDEX(INDIRECT("times"&amp;CK$2),$F367,CX$28))/10)</f>
        <v>0</v>
      </c>
      <c r="CY367" s="47">
        <f ca="1">IF(OR(INDEX(INDIRECT("times"&amp;CK$2),$F367,CY$28)&gt;10,INDEX(INDIRECT(CM367),$E367,CY$28)&lt;=INDEX(INDIRECT(CM367),$E367,$F367)),0,(INDEX(INDIRECT(CM367),$E367,$F367)-INDEX(INDIRECT(CM367),$E367,CY$28))*(10-INDEX(INDIRECT("times"&amp;CK$2),$F367,CY$28))/10)</f>
        <v>0</v>
      </c>
      <c r="CZ367" s="47">
        <f ca="1">IF(OR(INDEX(INDIRECT("times"&amp;CK$2),$F367,CZ$28)&gt;10,INDEX(INDIRECT(CM367),$E367,CZ$28)&lt;=INDEX(INDIRECT(CM367),$E367,$F367)),0,(INDEX(INDIRECT(CM367),$E367,$F367)-INDEX(INDIRECT(CM367),$E367,CZ$28))*(10-INDEX(INDIRECT("times"&amp;CK$2),$F367,CZ$28))/10)</f>
        <v>0</v>
      </c>
      <c r="DA367" s="47">
        <f ca="1">IF(OR(INDEX(INDIRECT("times"&amp;CK$2),$F367,DA$28)&gt;10,INDEX(INDIRECT(CM367),$E367,DA$28)&lt;=INDEX(INDIRECT(CM367),$E367,$F367)),0,(INDEX(INDIRECT(CM367),$E367,$F367)-INDEX(INDIRECT(CM367),$E367,DA$28))*(10-INDEX(INDIRECT("times"&amp;CK$2),$F367,DA$28))/10)</f>
        <v>0</v>
      </c>
      <c r="DB367" s="47">
        <f ca="1">IF(OR(INDEX(INDIRECT("times"&amp;CK$2),$F367,DB$28)&gt;10,INDEX(INDIRECT(CM367),$E367,DB$28)&lt;=INDEX(INDIRECT(CM367),$E367,$F367)),0,(INDEX(INDIRECT(CM367),$E367,$F367)-INDEX(INDIRECT(CM367),$E367,DB$28))*(10-INDEX(INDIRECT("times"&amp;CK$2),$F367,DB$28))/10)</f>
        <v>0</v>
      </c>
      <c r="DC367" s="47">
        <f ca="1">IF(OR(INDEX(INDIRECT("times"&amp;CK$2),$F367,DC$28)&gt;10,INDEX(INDIRECT(CM367),$E367,DC$28)&lt;=INDEX(INDIRECT(CM367),$E367,$F367)),0,(INDEX(INDIRECT(CM367),$E367,$F367)-INDEX(INDIRECT(CM367),$E367,DC$28))*(10-INDEX(INDIRECT("times"&amp;CK$2),$F367,DC$28))/10)</f>
        <v>0</v>
      </c>
      <c r="DD367" s="47">
        <f ca="1">IF(OR(INDEX(INDIRECT("times"&amp;CK$2),$F367,DD$28)&gt;10,INDEX(INDIRECT(CM367),$E367,DD$28)&lt;=INDEX(INDIRECT(CM367),$E367,$F367)),0,(INDEX(INDIRECT(CM367),$E367,$F367)-INDEX(INDIRECT(CM367),$E367,DD$28))*(10-INDEX(INDIRECT("times"&amp;CK$2),$F367,DD$28))/10)</f>
        <v>0</v>
      </c>
      <c r="DE367" s="47">
        <f ca="1">IF(OR(INDEX(INDIRECT("times"&amp;CK$2),$F367,DE$28)&gt;10,INDEX(INDIRECT(CM367),$E367,DE$28)&lt;=INDEX(INDIRECT(CM367),$E367,$F367)),0,(INDEX(INDIRECT(CM367),$E367,$F367)-INDEX(INDIRECT(CM367),$E367,DE$28))*(10-INDEX(INDIRECT("times"&amp;CK$2),$F367,DE$28))/10)</f>
        <v>0</v>
      </c>
      <c r="DF367" s="47">
        <f ca="1">IF(OR(INDEX(INDIRECT("times"&amp;CK$2),$F367,DF$28)&gt;10,INDEX(INDIRECT(CM367),$E367,DF$28)&lt;=INDEX(INDIRECT(CM367),$E367,$F367)),0,(INDEX(INDIRECT(CM367),$E367,$F367)-INDEX(INDIRECT(CM367),$E367,DF$28))*(10-INDEX(INDIRECT("times"&amp;CK$2),$F367,DF$28))/10)</f>
        <v>0</v>
      </c>
      <c r="DG367" s="47">
        <f ca="1">IF(OR(INDEX(INDIRECT("times"&amp;CK$2),$F367,DG$28)&gt;10,INDEX(INDIRECT(CM367),$E367,DG$28)&lt;=INDEX(INDIRECT(CM367),$E367,$F367)),0,(INDEX(INDIRECT(CM367),$E367,$F367)-INDEX(INDIRECT(CM367),$E367,DG$28))*(10-INDEX(INDIRECT("times"&amp;CK$2),$F367,DG$28))/10)</f>
        <v>0</v>
      </c>
      <c r="DH367" s="47">
        <f ca="1">IF(OR(INDEX(INDIRECT("times"&amp;CK$2),$F367,DH$28)&gt;10,INDEX(INDIRECT(CM367),$E367,DH$28)&lt;=INDEX(INDIRECT(CM367),$E367,$F367)),0,(INDEX(INDIRECT(CM367),$E367,$F367)-INDEX(INDIRECT(CM367),$E367,DH$28))*(10-INDEX(INDIRECT("times"&amp;CK$2),$F367,DH$28))/10)</f>
        <v>0</v>
      </c>
      <c r="DI367" s="47">
        <f ca="1">IF(OR(INDEX(INDIRECT("times"&amp;CK$2),$F367,DI$28)&gt;10,INDEX(INDIRECT(CM367),$E367,DI$28)&lt;=INDEX(INDIRECT(CM367),$E367,$F367)),0,(INDEX(INDIRECT(CM367),$E367,$F367)-INDEX(INDIRECT(CM367),$E367,DI$28))*(10-INDEX(INDIRECT("times"&amp;CK$2),$F367,DI$28))/10)</f>
        <v>0</v>
      </c>
      <c r="DJ367" s="48">
        <f ca="1">IF(OR(INDEX(INDIRECT("times"&amp;CK$2),$F367,DJ$28)&gt;10,INDEX(INDIRECT(CM367),$E367,DJ$28)&lt;=INDEX(INDIRECT(CM367),$E367,$F367)),0,(INDEX(INDIRECT(CM367),$E367,$F367)-INDEX(INDIRECT(CM367),$E367,DJ$28))*(10-INDEX(INDIRECT("times"&amp;CK$2),$F367,DJ$28))/10)</f>
        <v>0</v>
      </c>
      <c r="DK367" s="201">
        <v>10</v>
      </c>
      <c r="DM367" s="18" t="s">
        <v>198</v>
      </c>
      <c r="DN367" s="122">
        <f>DM341</f>
        <v>3</v>
      </c>
      <c r="DO367" s="122" t="str">
        <f>DM342</f>
        <v>shop3564</v>
      </c>
      <c r="DP367" s="210" t="str">
        <f t="shared" si="1802"/>
        <v>core3_shop3564</v>
      </c>
      <c r="DQ367" s="122">
        <v>1</v>
      </c>
      <c r="DR367" s="33">
        <v>10</v>
      </c>
      <c r="DS367" s="46">
        <f ca="1">IF(OR(INDEX(INDIRECT("times"&amp;DN$2),$F367,DS$28)&gt;10,INDEX(INDIRECT(DP367),$E367,DS$28)&lt;=INDEX(INDIRECT(DP367),$E367,$F367)),0,(INDEX(INDIRECT(DP367),$E367,$F367)-INDEX(INDIRECT(DP367),$E367,DS$28))*(10-INDEX(INDIRECT("times"&amp;DN$2),$F367,DS$28))/10)</f>
        <v>0</v>
      </c>
      <c r="DT367" s="47">
        <f ca="1">IF(OR(INDEX(INDIRECT("times"&amp;DN$2),$F367,DT$28)&gt;10,INDEX(INDIRECT(DP367),$E367,DT$28)&lt;=INDEX(INDIRECT(DP367),$E367,$F367)),0,(INDEX(INDIRECT(DP367),$E367,$F367)-INDEX(INDIRECT(DP367),$E367,DT$28))*(10-INDEX(INDIRECT("times"&amp;DN$2),$F367,DT$28))/10)</f>
        <v>0</v>
      </c>
      <c r="DU367" s="47">
        <f ca="1">IF(OR(INDEX(INDIRECT("times"&amp;DN$2),$F367,DU$28)&gt;10,INDEX(INDIRECT(DP367),$E367,DU$28)&lt;=INDEX(INDIRECT(DP367),$E367,$F367)),0,(INDEX(INDIRECT(DP367),$E367,$F367)-INDEX(INDIRECT(DP367),$E367,DU$28))*(10-INDEX(INDIRECT("times"&amp;DN$2),$F367,DU$28))/10)</f>
        <v>0</v>
      </c>
      <c r="DV367" s="47">
        <f ca="1">IF(OR(INDEX(INDIRECT("times"&amp;DN$2),$F367,DV$28)&gt;10,INDEX(INDIRECT(DP367),$E367,DV$28)&lt;=INDEX(INDIRECT(DP367),$E367,$F367)),0,(INDEX(INDIRECT(DP367),$E367,$F367)-INDEX(INDIRECT(DP367),$E367,DV$28))*(10-INDEX(INDIRECT("times"&amp;DN$2),$F367,DV$28))/10)</f>
        <v>0</v>
      </c>
      <c r="DW367" s="47">
        <f ca="1">IF(OR(INDEX(INDIRECT("times"&amp;DN$2),$F367,DW$28)&gt;10,INDEX(INDIRECT(DP367),$E367,DW$28)&lt;=INDEX(INDIRECT(DP367),$E367,$F367)),0,(INDEX(INDIRECT(DP367),$E367,$F367)-INDEX(INDIRECT(DP367),$E367,DW$28))*(10-INDEX(INDIRECT("times"&amp;DN$2),$F367,DW$28))/10)</f>
        <v>0</v>
      </c>
      <c r="DX367" s="47">
        <f ca="1">IF(OR(INDEX(INDIRECT("times"&amp;DN$2),$F367,DX$28)&gt;10,INDEX(INDIRECT(DP367),$E367,DX$28)&lt;=INDEX(INDIRECT(DP367),$E367,$F367)),0,(INDEX(INDIRECT(DP367),$E367,$F367)-INDEX(INDIRECT(DP367),$E367,DX$28))*(10-INDEX(INDIRECT("times"&amp;DN$2),$F367,DX$28))/10)</f>
        <v>0</v>
      </c>
      <c r="DY367" s="47">
        <f ca="1">IF(OR(INDEX(INDIRECT("times"&amp;DN$2),$F367,DY$28)&gt;10,INDEX(INDIRECT(DP367),$E367,DY$28)&lt;=INDEX(INDIRECT(DP367),$E367,$F367)),0,(INDEX(INDIRECT(DP367),$E367,$F367)-INDEX(INDIRECT(DP367),$E367,DY$28))*(10-INDEX(INDIRECT("times"&amp;DN$2),$F367,DY$28))/10)</f>
        <v>0</v>
      </c>
      <c r="DZ367" s="47">
        <f ca="1">IF(OR(INDEX(INDIRECT("times"&amp;DN$2),$F367,DZ$28)&gt;10,INDEX(INDIRECT(DP367),$E367,DZ$28)&lt;=INDEX(INDIRECT(DP367),$E367,$F367)),0,(INDEX(INDIRECT(DP367),$E367,$F367)-INDEX(INDIRECT(DP367),$E367,DZ$28))*(10-INDEX(INDIRECT("times"&amp;DN$2),$F367,DZ$28))/10)</f>
        <v>0</v>
      </c>
      <c r="EA367" s="47">
        <f ca="1">IF(OR(INDEX(INDIRECT("times"&amp;DN$2),$F367,EA$28)&gt;10,INDEX(INDIRECT(DP367),$E367,EA$28)&lt;=INDEX(INDIRECT(DP367),$E367,$F367)),0,(INDEX(INDIRECT(DP367),$E367,$F367)-INDEX(INDIRECT(DP367),$E367,EA$28))*(10-INDEX(INDIRECT("times"&amp;DN$2),$F367,EA$28))/10)</f>
        <v>0</v>
      </c>
      <c r="EB367" s="47">
        <f ca="1">IF(OR(INDEX(INDIRECT("times"&amp;DN$2),$F367,EB$28)&gt;10,INDEX(INDIRECT(DP367),$E367,EB$28)&lt;=INDEX(INDIRECT(DP367),$E367,$F367)),0,(INDEX(INDIRECT(DP367),$E367,$F367)-INDEX(INDIRECT(DP367),$E367,EB$28))*(10-INDEX(INDIRECT("times"&amp;DN$2),$F367,EB$28))/10)</f>
        <v>0</v>
      </c>
      <c r="EC367" s="47">
        <f ca="1">IF(OR(INDEX(INDIRECT("times"&amp;DN$2),$F367,EC$28)&gt;10,INDEX(INDIRECT(DP367),$E367,EC$28)&lt;=INDEX(INDIRECT(DP367),$E367,$F367)),0,(INDEX(INDIRECT(DP367),$E367,$F367)-INDEX(INDIRECT(DP367),$E367,EC$28))*(10-INDEX(INDIRECT("times"&amp;DN$2),$F367,EC$28))/10)</f>
        <v>0</v>
      </c>
      <c r="ED367" s="47">
        <f ca="1">IF(OR(INDEX(INDIRECT("times"&amp;DN$2),$F367,ED$28)&gt;10,INDEX(INDIRECT(DP367),$E367,ED$28)&lt;=INDEX(INDIRECT(DP367),$E367,$F367)),0,(INDEX(INDIRECT(DP367),$E367,$F367)-INDEX(INDIRECT(DP367),$E367,ED$28))*(10-INDEX(INDIRECT("times"&amp;DN$2),$F367,ED$28))/10)</f>
        <v>0</v>
      </c>
      <c r="EE367" s="47">
        <f ca="1">IF(OR(INDEX(INDIRECT("times"&amp;DN$2),$F367,EE$28)&gt;10,INDEX(INDIRECT(DP367),$E367,EE$28)&lt;=INDEX(INDIRECT(DP367),$E367,$F367)),0,(INDEX(INDIRECT(DP367),$E367,$F367)-INDEX(INDIRECT(DP367),$E367,EE$28))*(10-INDEX(INDIRECT("times"&amp;DN$2),$F367,EE$28))/10)</f>
        <v>0</v>
      </c>
      <c r="EF367" s="47">
        <f ca="1">IF(OR(INDEX(INDIRECT("times"&amp;DN$2),$F367,EF$28)&gt;10,INDEX(INDIRECT(DP367),$E367,EF$28)&lt;=INDEX(INDIRECT(DP367),$E367,$F367)),0,(INDEX(INDIRECT(DP367),$E367,$F367)-INDEX(INDIRECT(DP367),$E367,EF$28))*(10-INDEX(INDIRECT("times"&amp;DN$2),$F367,EF$28))/10)</f>
        <v>0</v>
      </c>
      <c r="EG367" s="47">
        <f ca="1">IF(OR(INDEX(INDIRECT("times"&amp;DN$2),$F367,EG$28)&gt;10,INDEX(INDIRECT(DP367),$E367,EG$28)&lt;=INDEX(INDIRECT(DP367),$E367,$F367)),0,(INDEX(INDIRECT(DP367),$E367,$F367)-INDEX(INDIRECT(DP367),$E367,EG$28))*(10-INDEX(INDIRECT("times"&amp;DN$2),$F367,EG$28))/10)</f>
        <v>0</v>
      </c>
      <c r="EH367" s="47">
        <f ca="1">IF(OR(INDEX(INDIRECT("times"&amp;DN$2),$F367,EH$28)&gt;10,INDEX(INDIRECT(DP367),$E367,EH$28)&lt;=INDEX(INDIRECT(DP367),$E367,$F367)),0,(INDEX(INDIRECT(DP367),$E367,$F367)-INDEX(INDIRECT(DP367),$E367,EH$28))*(10-INDEX(INDIRECT("times"&amp;DN$2),$F367,EH$28))/10)</f>
        <v>0</v>
      </c>
      <c r="EI367" s="47">
        <f ca="1">IF(OR(INDEX(INDIRECT("times"&amp;DN$2),$F367,EI$28)&gt;10,INDEX(INDIRECT(DP367),$E367,EI$28)&lt;=INDEX(INDIRECT(DP367),$E367,$F367)),0,(INDEX(INDIRECT(DP367),$E367,$F367)-INDEX(INDIRECT(DP367),$E367,EI$28))*(10-INDEX(INDIRECT("times"&amp;DN$2),$F367,EI$28))/10)</f>
        <v>0</v>
      </c>
      <c r="EJ367" s="47">
        <f ca="1">IF(OR(INDEX(INDIRECT("times"&amp;DN$2),$F367,EJ$28)&gt;10,INDEX(INDIRECT(DP367),$E367,EJ$28)&lt;=INDEX(INDIRECT(DP367),$E367,$F367)),0,(INDEX(INDIRECT(DP367),$E367,$F367)-INDEX(INDIRECT(DP367),$E367,EJ$28))*(10-INDEX(INDIRECT("times"&amp;DN$2),$F367,EJ$28))/10)</f>
        <v>0</v>
      </c>
      <c r="EK367" s="47">
        <f ca="1">IF(OR(INDEX(INDIRECT("times"&amp;DN$2),$F367,EK$28)&gt;10,INDEX(INDIRECT(DP367),$E367,EK$28)&lt;=INDEX(INDIRECT(DP367),$E367,$F367)),0,(INDEX(INDIRECT(DP367),$E367,$F367)-INDEX(INDIRECT(DP367),$E367,EK$28))*(10-INDEX(INDIRECT("times"&amp;DN$2),$F367,EK$28))/10)</f>
        <v>0</v>
      </c>
      <c r="EL367" s="47">
        <f ca="1">IF(OR(INDEX(INDIRECT("times"&amp;DN$2),$F367,EL$28)&gt;10,INDEX(INDIRECT(DP367),$E367,EL$28)&lt;=INDEX(INDIRECT(DP367),$E367,$F367)),0,(INDEX(INDIRECT(DP367),$E367,$F367)-INDEX(INDIRECT(DP367),$E367,EL$28))*(10-INDEX(INDIRECT("times"&amp;DN$2),$F367,EL$28))/10)</f>
        <v>0</v>
      </c>
      <c r="EM367" s="48">
        <f ca="1">IF(OR(INDEX(INDIRECT("times"&amp;DN$2),$F367,EM$28)&gt;10,INDEX(INDIRECT(DP367),$E367,EM$28)&lt;=INDEX(INDIRECT(DP367),$E367,$F367)),0,(INDEX(INDIRECT(DP367),$E367,$F367)-INDEX(INDIRECT(DP367),$E367,EM$28))*(10-INDEX(INDIRECT("times"&amp;DN$2),$F367,EM$28))/10)</f>
        <v>0</v>
      </c>
      <c r="EN367" s="201">
        <v>10</v>
      </c>
      <c r="EP367" s="18" t="s">
        <v>198</v>
      </c>
      <c r="EQ367" s="122">
        <f>EP341</f>
        <v>3</v>
      </c>
      <c r="ER367" s="122" t="str">
        <f>EP342</f>
        <v>lei3564</v>
      </c>
      <c r="ES367" s="210" t="str">
        <f t="shared" si="1803"/>
        <v>core3_lei3564</v>
      </c>
      <c r="ET367" s="122">
        <v>1</v>
      </c>
      <c r="EU367" s="33">
        <v>10</v>
      </c>
      <c r="EV367" s="46">
        <f ca="1">IF(OR(INDEX(INDIRECT("times"&amp;EQ$2),$F367,EV$28)&gt;10,INDEX(INDIRECT(ES367),$E367,EV$28)&lt;=INDEX(INDIRECT(ES367),$E367,$F367)),0,(INDEX(INDIRECT(ES367),$E367,$F367)-INDEX(INDIRECT(ES367),$E367,EV$28))*(10-INDEX(INDIRECT("times"&amp;EQ$2),$F367,EV$28))/10)</f>
        <v>0</v>
      </c>
      <c r="EW367" s="47">
        <f ca="1">IF(OR(INDEX(INDIRECT("times"&amp;EQ$2),$F367,EW$28)&gt;10,INDEX(INDIRECT(ES367),$E367,EW$28)&lt;=INDEX(INDIRECT(ES367),$E367,$F367)),0,(INDEX(INDIRECT(ES367),$E367,$F367)-INDEX(INDIRECT(ES367),$E367,EW$28))*(10-INDEX(INDIRECT("times"&amp;EQ$2),$F367,EW$28))/10)</f>
        <v>0</v>
      </c>
      <c r="EX367" s="47">
        <f ca="1">IF(OR(INDEX(INDIRECT("times"&amp;EQ$2),$F367,EX$28)&gt;10,INDEX(INDIRECT(ES367),$E367,EX$28)&lt;=INDEX(INDIRECT(ES367),$E367,$F367)),0,(INDEX(INDIRECT(ES367),$E367,$F367)-INDEX(INDIRECT(ES367),$E367,EX$28))*(10-INDEX(INDIRECT("times"&amp;EQ$2),$F367,EX$28))/10)</f>
        <v>0</v>
      </c>
      <c r="EY367" s="47">
        <f ca="1">IF(OR(INDEX(INDIRECT("times"&amp;EQ$2),$F367,EY$28)&gt;10,INDEX(INDIRECT(ES367),$E367,EY$28)&lt;=INDEX(INDIRECT(ES367),$E367,$F367)),0,(INDEX(INDIRECT(ES367),$E367,$F367)-INDEX(INDIRECT(ES367),$E367,EY$28))*(10-INDEX(INDIRECT("times"&amp;EQ$2),$F367,EY$28))/10)</f>
        <v>0</v>
      </c>
      <c r="EZ367" s="47">
        <f ca="1">IF(OR(INDEX(INDIRECT("times"&amp;EQ$2),$F367,EZ$28)&gt;10,INDEX(INDIRECT(ES367),$E367,EZ$28)&lt;=INDEX(INDIRECT(ES367),$E367,$F367)),0,(INDEX(INDIRECT(ES367),$E367,$F367)-INDEX(INDIRECT(ES367),$E367,EZ$28))*(10-INDEX(INDIRECT("times"&amp;EQ$2),$F367,EZ$28))/10)</f>
        <v>0</v>
      </c>
      <c r="FA367" s="47">
        <f ca="1">IF(OR(INDEX(INDIRECT("times"&amp;EQ$2),$F367,FA$28)&gt;10,INDEX(INDIRECT(ES367),$E367,FA$28)&lt;=INDEX(INDIRECT(ES367),$E367,$F367)),0,(INDEX(INDIRECT(ES367),$E367,$F367)-INDEX(INDIRECT(ES367),$E367,FA$28))*(10-INDEX(INDIRECT("times"&amp;EQ$2),$F367,FA$28))/10)</f>
        <v>0</v>
      </c>
      <c r="FB367" s="47">
        <f ca="1">IF(OR(INDEX(INDIRECT("times"&amp;EQ$2),$F367,FB$28)&gt;10,INDEX(INDIRECT(ES367),$E367,FB$28)&lt;=INDEX(INDIRECT(ES367),$E367,$F367)),0,(INDEX(INDIRECT(ES367),$E367,$F367)-INDEX(INDIRECT(ES367),$E367,FB$28))*(10-INDEX(INDIRECT("times"&amp;EQ$2),$F367,FB$28))/10)</f>
        <v>0</v>
      </c>
      <c r="FC367" s="47">
        <f ca="1">IF(OR(INDEX(INDIRECT("times"&amp;EQ$2),$F367,FC$28)&gt;10,INDEX(INDIRECT(ES367),$E367,FC$28)&lt;=INDEX(INDIRECT(ES367),$E367,$F367)),0,(INDEX(INDIRECT(ES367),$E367,$F367)-INDEX(INDIRECT(ES367),$E367,FC$28))*(10-INDEX(INDIRECT("times"&amp;EQ$2),$F367,FC$28))/10)</f>
        <v>0</v>
      </c>
      <c r="FD367" s="47">
        <f ca="1">IF(OR(INDEX(INDIRECT("times"&amp;EQ$2),$F367,FD$28)&gt;10,INDEX(INDIRECT(ES367),$E367,FD$28)&lt;=INDEX(INDIRECT(ES367),$E367,$F367)),0,(INDEX(INDIRECT(ES367),$E367,$F367)-INDEX(INDIRECT(ES367),$E367,FD$28))*(10-INDEX(INDIRECT("times"&amp;EQ$2),$F367,FD$28))/10)</f>
        <v>0</v>
      </c>
      <c r="FE367" s="47">
        <f ca="1">IF(OR(INDEX(INDIRECT("times"&amp;EQ$2),$F367,FE$28)&gt;10,INDEX(INDIRECT(ES367),$E367,FE$28)&lt;=INDEX(INDIRECT(ES367),$E367,$F367)),0,(INDEX(INDIRECT(ES367),$E367,$F367)-INDEX(INDIRECT(ES367),$E367,FE$28))*(10-INDEX(INDIRECT("times"&amp;EQ$2),$F367,FE$28))/10)</f>
        <v>0</v>
      </c>
      <c r="FF367" s="47">
        <f ca="1">IF(OR(INDEX(INDIRECT("times"&amp;EQ$2),$F367,FF$28)&gt;10,INDEX(INDIRECT(ES367),$E367,FF$28)&lt;=INDEX(INDIRECT(ES367),$E367,$F367)),0,(INDEX(INDIRECT(ES367),$E367,$F367)-INDEX(INDIRECT(ES367),$E367,FF$28))*(10-INDEX(INDIRECT("times"&amp;EQ$2),$F367,FF$28))/10)</f>
        <v>0</v>
      </c>
      <c r="FG367" s="47">
        <f ca="1">IF(OR(INDEX(INDIRECT("times"&amp;EQ$2),$F367,FG$28)&gt;10,INDEX(INDIRECT(ES367),$E367,FG$28)&lt;=INDEX(INDIRECT(ES367),$E367,$F367)),0,(INDEX(INDIRECT(ES367),$E367,$F367)-INDEX(INDIRECT(ES367),$E367,FG$28))*(10-INDEX(INDIRECT("times"&amp;EQ$2),$F367,FG$28))/10)</f>
        <v>0</v>
      </c>
      <c r="FH367" s="47">
        <f ca="1">IF(OR(INDEX(INDIRECT("times"&amp;EQ$2),$F367,FH$28)&gt;10,INDEX(INDIRECT(ES367),$E367,FH$28)&lt;=INDEX(INDIRECT(ES367),$E367,$F367)),0,(INDEX(INDIRECT(ES367),$E367,$F367)-INDEX(INDIRECT(ES367),$E367,FH$28))*(10-INDEX(INDIRECT("times"&amp;EQ$2),$F367,FH$28))/10)</f>
        <v>0</v>
      </c>
      <c r="FI367" s="47">
        <f ca="1">IF(OR(INDEX(INDIRECT("times"&amp;EQ$2),$F367,FI$28)&gt;10,INDEX(INDIRECT(ES367),$E367,FI$28)&lt;=INDEX(INDIRECT(ES367),$E367,$F367)),0,(INDEX(INDIRECT(ES367),$E367,$F367)-INDEX(INDIRECT(ES367),$E367,FI$28))*(10-INDEX(INDIRECT("times"&amp;EQ$2),$F367,FI$28))/10)</f>
        <v>0</v>
      </c>
      <c r="FJ367" s="47">
        <f ca="1">IF(OR(INDEX(INDIRECT("times"&amp;EQ$2),$F367,FJ$28)&gt;10,INDEX(INDIRECT(ES367),$E367,FJ$28)&lt;=INDEX(INDIRECT(ES367),$E367,$F367)),0,(INDEX(INDIRECT(ES367),$E367,$F367)-INDEX(INDIRECT(ES367),$E367,FJ$28))*(10-INDEX(INDIRECT("times"&amp;EQ$2),$F367,FJ$28))/10)</f>
        <v>0</v>
      </c>
      <c r="FK367" s="47">
        <f ca="1">IF(OR(INDEX(INDIRECT("times"&amp;EQ$2),$F367,FK$28)&gt;10,INDEX(INDIRECT(ES367),$E367,FK$28)&lt;=INDEX(INDIRECT(ES367),$E367,$F367)),0,(INDEX(INDIRECT(ES367),$E367,$F367)-INDEX(INDIRECT(ES367),$E367,FK$28))*(10-INDEX(INDIRECT("times"&amp;EQ$2),$F367,FK$28))/10)</f>
        <v>0</v>
      </c>
      <c r="FL367" s="47">
        <f ca="1">IF(OR(INDEX(INDIRECT("times"&amp;EQ$2),$F367,FL$28)&gt;10,INDEX(INDIRECT(ES367),$E367,FL$28)&lt;=INDEX(INDIRECT(ES367),$E367,$F367)),0,(INDEX(INDIRECT(ES367),$E367,$F367)-INDEX(INDIRECT(ES367),$E367,FL$28))*(10-INDEX(INDIRECT("times"&amp;EQ$2),$F367,FL$28))/10)</f>
        <v>0</v>
      </c>
      <c r="FM367" s="47">
        <f ca="1">IF(OR(INDEX(INDIRECT("times"&amp;EQ$2),$F367,FM$28)&gt;10,INDEX(INDIRECT(ES367),$E367,FM$28)&lt;=INDEX(INDIRECT(ES367),$E367,$F367)),0,(INDEX(INDIRECT(ES367),$E367,$F367)-INDEX(INDIRECT(ES367),$E367,FM$28))*(10-INDEX(INDIRECT("times"&amp;EQ$2),$F367,FM$28))/10)</f>
        <v>0</v>
      </c>
      <c r="FN367" s="47">
        <f ca="1">IF(OR(INDEX(INDIRECT("times"&amp;EQ$2),$F367,FN$28)&gt;10,INDEX(INDIRECT(ES367),$E367,FN$28)&lt;=INDEX(INDIRECT(ES367),$E367,$F367)),0,(INDEX(INDIRECT(ES367),$E367,$F367)-INDEX(INDIRECT(ES367),$E367,FN$28))*(10-INDEX(INDIRECT("times"&amp;EQ$2),$F367,FN$28))/10)</f>
        <v>0</v>
      </c>
      <c r="FO367" s="47">
        <f ca="1">IF(OR(INDEX(INDIRECT("times"&amp;EQ$2),$F367,FO$28)&gt;10,INDEX(INDIRECT(ES367),$E367,FO$28)&lt;=INDEX(INDIRECT(ES367),$E367,$F367)),0,(INDEX(INDIRECT(ES367),$E367,$F367)-INDEX(INDIRECT(ES367),$E367,FO$28))*(10-INDEX(INDIRECT("times"&amp;EQ$2),$F367,FO$28))/10)</f>
        <v>0</v>
      </c>
      <c r="FP367" s="48">
        <f ca="1">IF(OR(INDEX(INDIRECT("times"&amp;EQ$2),$F367,FP$28)&gt;10,INDEX(INDIRECT(ES367),$E367,FP$28)&lt;=INDEX(INDIRECT(ES367),$E367,$F367)),0,(INDEX(INDIRECT(ES367),$E367,$F367)-INDEX(INDIRECT(ES367),$E367,FP$28))*(10-INDEX(INDIRECT("times"&amp;EQ$2),$F367,FP$28))/10)</f>
        <v>0</v>
      </c>
      <c r="FQ367" s="201">
        <v>10</v>
      </c>
      <c r="FS367" s="18" t="s">
        <v>198</v>
      </c>
      <c r="FT367" s="122">
        <f>FS341</f>
        <v>3</v>
      </c>
      <c r="FU367" s="122" t="str">
        <f>FS342</f>
        <v>shop65</v>
      </c>
      <c r="FV367" s="210" t="str">
        <f t="shared" si="1804"/>
        <v>core3_shop65</v>
      </c>
      <c r="FW367" s="122">
        <v>1</v>
      </c>
      <c r="FX367" s="33">
        <v>10</v>
      </c>
      <c r="FY367" s="46">
        <f ca="1">IF(OR(INDEX(INDIRECT("times"&amp;FT$2),$F367,FY$28)&gt;10,INDEX(INDIRECT(FV367),$E367,FY$28)&lt;=INDEX(INDIRECT(FV367),$E367,$F367)),0,(INDEX(INDIRECT(FV367),$E367,$F367)-INDEX(INDIRECT(FV367),$E367,FY$28))*(10-INDEX(INDIRECT("times"&amp;FT$2),$F367,FY$28))/10)</f>
        <v>0</v>
      </c>
      <c r="FZ367" s="47">
        <f ca="1">IF(OR(INDEX(INDIRECT("times"&amp;FT$2),$F367,FZ$28)&gt;10,INDEX(INDIRECT(FV367),$E367,FZ$28)&lt;=INDEX(INDIRECT(FV367),$E367,$F367)),0,(INDEX(INDIRECT(FV367),$E367,$F367)-INDEX(INDIRECT(FV367),$E367,FZ$28))*(10-INDEX(INDIRECT("times"&amp;FT$2),$F367,FZ$28))/10)</f>
        <v>0</v>
      </c>
      <c r="GA367" s="47">
        <f ca="1">IF(OR(INDEX(INDIRECT("times"&amp;FT$2),$F367,GA$28)&gt;10,INDEX(INDIRECT(FV367),$E367,GA$28)&lt;=INDEX(INDIRECT(FV367),$E367,$F367)),0,(INDEX(INDIRECT(FV367),$E367,$F367)-INDEX(INDIRECT(FV367),$E367,GA$28))*(10-INDEX(INDIRECT("times"&amp;FT$2),$F367,GA$28))/10)</f>
        <v>0</v>
      </c>
      <c r="GB367" s="47">
        <f ca="1">IF(OR(INDEX(INDIRECT("times"&amp;FT$2),$F367,GB$28)&gt;10,INDEX(INDIRECT(FV367),$E367,GB$28)&lt;=INDEX(INDIRECT(FV367),$E367,$F367)),0,(INDEX(INDIRECT(FV367),$E367,$F367)-INDEX(INDIRECT(FV367),$E367,GB$28))*(10-INDEX(INDIRECT("times"&amp;FT$2),$F367,GB$28))/10)</f>
        <v>0</v>
      </c>
      <c r="GC367" s="47">
        <f ca="1">IF(OR(INDEX(INDIRECT("times"&amp;FT$2),$F367,GC$28)&gt;10,INDEX(INDIRECT(FV367),$E367,GC$28)&lt;=INDEX(INDIRECT(FV367),$E367,$F367)),0,(INDEX(INDIRECT(FV367),$E367,$F367)-INDEX(INDIRECT(FV367),$E367,GC$28))*(10-INDEX(INDIRECT("times"&amp;FT$2),$F367,GC$28))/10)</f>
        <v>0</v>
      </c>
      <c r="GD367" s="47">
        <f ca="1">IF(OR(INDEX(INDIRECT("times"&amp;FT$2),$F367,GD$28)&gt;10,INDEX(INDIRECT(FV367),$E367,GD$28)&lt;=INDEX(INDIRECT(FV367),$E367,$F367)),0,(INDEX(INDIRECT(FV367),$E367,$F367)-INDEX(INDIRECT(FV367),$E367,GD$28))*(10-INDEX(INDIRECT("times"&amp;FT$2),$F367,GD$28))/10)</f>
        <v>0</v>
      </c>
      <c r="GE367" s="47">
        <f ca="1">IF(OR(INDEX(INDIRECT("times"&amp;FT$2),$F367,GE$28)&gt;10,INDEX(INDIRECT(FV367),$E367,GE$28)&lt;=INDEX(INDIRECT(FV367),$E367,$F367)),0,(INDEX(INDIRECT(FV367),$E367,$F367)-INDEX(INDIRECT(FV367),$E367,GE$28))*(10-INDEX(INDIRECT("times"&amp;FT$2),$F367,GE$28))/10)</f>
        <v>0</v>
      </c>
      <c r="GF367" s="47">
        <f ca="1">IF(OR(INDEX(INDIRECT("times"&amp;FT$2),$F367,GF$28)&gt;10,INDEX(INDIRECT(FV367),$E367,GF$28)&lt;=INDEX(INDIRECT(FV367),$E367,$F367)),0,(INDEX(INDIRECT(FV367),$E367,$F367)-INDEX(INDIRECT(FV367),$E367,GF$28))*(10-INDEX(INDIRECT("times"&amp;FT$2),$F367,GF$28))/10)</f>
        <v>0</v>
      </c>
      <c r="GG367" s="47">
        <f ca="1">IF(OR(INDEX(INDIRECT("times"&amp;FT$2),$F367,GG$28)&gt;10,INDEX(INDIRECT(FV367),$E367,GG$28)&lt;=INDEX(INDIRECT(FV367),$E367,$F367)),0,(INDEX(INDIRECT(FV367),$E367,$F367)-INDEX(INDIRECT(FV367),$E367,GG$28))*(10-INDEX(INDIRECT("times"&amp;FT$2),$F367,GG$28))/10)</f>
        <v>0</v>
      </c>
      <c r="GH367" s="47">
        <f ca="1">IF(OR(INDEX(INDIRECT("times"&amp;FT$2),$F367,GH$28)&gt;10,INDEX(INDIRECT(FV367),$E367,GH$28)&lt;=INDEX(INDIRECT(FV367),$E367,$F367)),0,(INDEX(INDIRECT(FV367),$E367,$F367)-INDEX(INDIRECT(FV367),$E367,GH$28))*(10-INDEX(INDIRECT("times"&amp;FT$2),$F367,GH$28))/10)</f>
        <v>0</v>
      </c>
      <c r="GI367" s="47">
        <f ca="1">IF(OR(INDEX(INDIRECT("times"&amp;FT$2),$F367,GI$28)&gt;10,INDEX(INDIRECT(FV367),$E367,GI$28)&lt;=INDEX(INDIRECT(FV367),$E367,$F367)),0,(INDEX(INDIRECT(FV367),$E367,$F367)-INDEX(INDIRECT(FV367),$E367,GI$28))*(10-INDEX(INDIRECT("times"&amp;FT$2),$F367,GI$28))/10)</f>
        <v>0</v>
      </c>
      <c r="GJ367" s="47">
        <f ca="1">IF(OR(INDEX(INDIRECT("times"&amp;FT$2),$F367,GJ$28)&gt;10,INDEX(INDIRECT(FV367),$E367,GJ$28)&lt;=INDEX(INDIRECT(FV367),$E367,$F367)),0,(INDEX(INDIRECT(FV367),$E367,$F367)-INDEX(INDIRECT(FV367),$E367,GJ$28))*(10-INDEX(INDIRECT("times"&amp;FT$2),$F367,GJ$28))/10)</f>
        <v>0</v>
      </c>
      <c r="GK367" s="47">
        <f ca="1">IF(OR(INDEX(INDIRECT("times"&amp;FT$2),$F367,GK$28)&gt;10,INDEX(INDIRECT(FV367),$E367,GK$28)&lt;=INDEX(INDIRECT(FV367),$E367,$F367)),0,(INDEX(INDIRECT(FV367),$E367,$F367)-INDEX(INDIRECT(FV367),$E367,GK$28))*(10-INDEX(INDIRECT("times"&amp;FT$2),$F367,GK$28))/10)</f>
        <v>0</v>
      </c>
      <c r="GL367" s="47">
        <f ca="1">IF(OR(INDEX(INDIRECT("times"&amp;FT$2),$F367,GL$28)&gt;10,INDEX(INDIRECT(FV367),$E367,GL$28)&lt;=INDEX(INDIRECT(FV367),$E367,$F367)),0,(INDEX(INDIRECT(FV367),$E367,$F367)-INDEX(INDIRECT(FV367),$E367,GL$28))*(10-INDEX(INDIRECT("times"&amp;FT$2),$F367,GL$28))/10)</f>
        <v>0</v>
      </c>
      <c r="GM367" s="47">
        <f ca="1">IF(OR(INDEX(INDIRECT("times"&amp;FT$2),$F367,GM$28)&gt;10,INDEX(INDIRECT(FV367),$E367,GM$28)&lt;=INDEX(INDIRECT(FV367),$E367,$F367)),0,(INDEX(INDIRECT(FV367),$E367,$F367)-INDEX(INDIRECT(FV367),$E367,GM$28))*(10-INDEX(INDIRECT("times"&amp;FT$2),$F367,GM$28))/10)</f>
        <v>0</v>
      </c>
      <c r="GN367" s="47">
        <f ca="1">IF(OR(INDEX(INDIRECT("times"&amp;FT$2),$F367,GN$28)&gt;10,INDEX(INDIRECT(FV367),$E367,GN$28)&lt;=INDEX(INDIRECT(FV367),$E367,$F367)),0,(INDEX(INDIRECT(FV367),$E367,$F367)-INDEX(INDIRECT(FV367),$E367,GN$28))*(10-INDEX(INDIRECT("times"&amp;FT$2),$F367,GN$28))/10)</f>
        <v>0</v>
      </c>
      <c r="GO367" s="47">
        <f ca="1">IF(OR(INDEX(INDIRECT("times"&amp;FT$2),$F367,GO$28)&gt;10,INDEX(INDIRECT(FV367),$E367,GO$28)&lt;=INDEX(INDIRECT(FV367),$E367,$F367)),0,(INDEX(INDIRECT(FV367),$E367,$F367)-INDEX(INDIRECT(FV367),$E367,GO$28))*(10-INDEX(INDIRECT("times"&amp;FT$2),$F367,GO$28))/10)</f>
        <v>0</v>
      </c>
      <c r="GP367" s="47">
        <f ca="1">IF(OR(INDEX(INDIRECT("times"&amp;FT$2),$F367,GP$28)&gt;10,INDEX(INDIRECT(FV367),$E367,GP$28)&lt;=INDEX(INDIRECT(FV367),$E367,$F367)),0,(INDEX(INDIRECT(FV367),$E367,$F367)-INDEX(INDIRECT(FV367),$E367,GP$28))*(10-INDEX(INDIRECT("times"&amp;FT$2),$F367,GP$28))/10)</f>
        <v>0</v>
      </c>
      <c r="GQ367" s="47">
        <f ca="1">IF(OR(INDEX(INDIRECT("times"&amp;FT$2),$F367,GQ$28)&gt;10,INDEX(INDIRECT(FV367),$E367,GQ$28)&lt;=INDEX(INDIRECT(FV367),$E367,$F367)),0,(INDEX(INDIRECT(FV367),$E367,$F367)-INDEX(INDIRECT(FV367),$E367,GQ$28))*(10-INDEX(INDIRECT("times"&amp;FT$2),$F367,GQ$28))/10)</f>
        <v>0</v>
      </c>
      <c r="GR367" s="47">
        <f ca="1">IF(OR(INDEX(INDIRECT("times"&amp;FT$2),$F367,GR$28)&gt;10,INDEX(INDIRECT(FV367),$E367,GR$28)&lt;=INDEX(INDIRECT(FV367),$E367,$F367)),0,(INDEX(INDIRECT(FV367),$E367,$F367)-INDEX(INDIRECT(FV367),$E367,GR$28))*(10-INDEX(INDIRECT("times"&amp;FT$2),$F367,GR$28))/10)</f>
        <v>0</v>
      </c>
      <c r="GS367" s="48">
        <f ca="1">IF(OR(INDEX(INDIRECT("times"&amp;FT$2),$F367,GS$28)&gt;10,INDEX(INDIRECT(FV367),$E367,GS$28)&lt;=INDEX(INDIRECT(FV367),$E367,$F367)),0,(INDEX(INDIRECT(FV367),$E367,$F367)-INDEX(INDIRECT(FV367),$E367,GS$28))*(10-INDEX(INDIRECT("times"&amp;FT$2),$F367,GS$28))/10)</f>
        <v>0</v>
      </c>
      <c r="GT367" s="201">
        <v>10</v>
      </c>
      <c r="GV367" s="18" t="s">
        <v>198</v>
      </c>
      <c r="GW367" s="122">
        <f>GV341</f>
        <v>3</v>
      </c>
      <c r="GX367" s="122" t="str">
        <f>GV342</f>
        <v>lei65</v>
      </c>
      <c r="GY367" s="210" t="str">
        <f t="shared" si="1805"/>
        <v>core3_lei65</v>
      </c>
      <c r="GZ367" s="122">
        <v>1</v>
      </c>
      <c r="HA367" s="33">
        <v>10</v>
      </c>
      <c r="HB367" s="46">
        <f ca="1">IF(OR(INDEX(INDIRECT("times"&amp;GW$2),$F367,HB$28)&gt;10,INDEX(INDIRECT(GY367),$E367,HB$28)&lt;=INDEX(INDIRECT(GY367),$E367,$F367)),0,(INDEX(INDIRECT(GY367),$E367,$F367)-INDEX(INDIRECT(GY367),$E367,HB$28))*(10-INDEX(INDIRECT("times"&amp;GW$2),$F367,HB$28))/10)</f>
        <v>0</v>
      </c>
      <c r="HC367" s="47">
        <f ca="1">IF(OR(INDEX(INDIRECT("times"&amp;GW$2),$F367,HC$28)&gt;10,INDEX(INDIRECT(GY367),$E367,HC$28)&lt;=INDEX(INDIRECT(GY367),$E367,$F367)),0,(INDEX(INDIRECT(GY367),$E367,$F367)-INDEX(INDIRECT(GY367),$E367,HC$28))*(10-INDEX(INDIRECT("times"&amp;GW$2),$F367,HC$28))/10)</f>
        <v>0</v>
      </c>
      <c r="HD367" s="47">
        <f ca="1">IF(OR(INDEX(INDIRECT("times"&amp;GW$2),$F367,HD$28)&gt;10,INDEX(INDIRECT(GY367),$E367,HD$28)&lt;=INDEX(INDIRECT(GY367),$E367,$F367)),0,(INDEX(INDIRECT(GY367),$E367,$F367)-INDEX(INDIRECT(GY367),$E367,HD$28))*(10-INDEX(INDIRECT("times"&amp;GW$2),$F367,HD$28))/10)</f>
        <v>0</v>
      </c>
      <c r="HE367" s="47">
        <f ca="1">IF(OR(INDEX(INDIRECT("times"&amp;GW$2),$F367,HE$28)&gt;10,INDEX(INDIRECT(GY367),$E367,HE$28)&lt;=INDEX(INDIRECT(GY367),$E367,$F367)),0,(INDEX(INDIRECT(GY367),$E367,$F367)-INDEX(INDIRECT(GY367),$E367,HE$28))*(10-INDEX(INDIRECT("times"&amp;GW$2),$F367,HE$28))/10)</f>
        <v>0</v>
      </c>
      <c r="HF367" s="47">
        <f ca="1">IF(OR(INDEX(INDIRECT("times"&amp;GW$2),$F367,HF$28)&gt;10,INDEX(INDIRECT(GY367),$E367,HF$28)&lt;=INDEX(INDIRECT(GY367),$E367,$F367)),0,(INDEX(INDIRECT(GY367),$E367,$F367)-INDEX(INDIRECT(GY367),$E367,HF$28))*(10-INDEX(INDIRECT("times"&amp;GW$2),$F367,HF$28))/10)</f>
        <v>0</v>
      </c>
      <c r="HG367" s="47">
        <f ca="1">IF(OR(INDEX(INDIRECT("times"&amp;GW$2),$F367,HG$28)&gt;10,INDEX(INDIRECT(GY367),$E367,HG$28)&lt;=INDEX(INDIRECT(GY367),$E367,$F367)),0,(INDEX(INDIRECT(GY367),$E367,$F367)-INDEX(INDIRECT(GY367),$E367,HG$28))*(10-INDEX(INDIRECT("times"&amp;GW$2),$F367,HG$28))/10)</f>
        <v>0</v>
      </c>
      <c r="HH367" s="47">
        <f ca="1">IF(OR(INDEX(INDIRECT("times"&amp;GW$2),$F367,HH$28)&gt;10,INDEX(INDIRECT(GY367),$E367,HH$28)&lt;=INDEX(INDIRECT(GY367),$E367,$F367)),0,(INDEX(INDIRECT(GY367),$E367,$F367)-INDEX(INDIRECT(GY367),$E367,HH$28))*(10-INDEX(INDIRECT("times"&amp;GW$2),$F367,HH$28))/10)</f>
        <v>0</v>
      </c>
      <c r="HI367" s="47">
        <f ca="1">IF(OR(INDEX(INDIRECT("times"&amp;GW$2),$F367,HI$28)&gt;10,INDEX(INDIRECT(GY367),$E367,HI$28)&lt;=INDEX(INDIRECT(GY367),$E367,$F367)),0,(INDEX(INDIRECT(GY367),$E367,$F367)-INDEX(INDIRECT(GY367),$E367,HI$28))*(10-INDEX(INDIRECT("times"&amp;GW$2),$F367,HI$28))/10)</f>
        <v>0</v>
      </c>
      <c r="HJ367" s="47">
        <f ca="1">IF(OR(INDEX(INDIRECT("times"&amp;GW$2),$F367,HJ$28)&gt;10,INDEX(INDIRECT(GY367),$E367,HJ$28)&lt;=INDEX(INDIRECT(GY367),$E367,$F367)),0,(INDEX(INDIRECT(GY367),$E367,$F367)-INDEX(INDIRECT(GY367),$E367,HJ$28))*(10-INDEX(INDIRECT("times"&amp;GW$2),$F367,HJ$28))/10)</f>
        <v>0</v>
      </c>
      <c r="HK367" s="47">
        <f ca="1">IF(OR(INDEX(INDIRECT("times"&amp;GW$2),$F367,HK$28)&gt;10,INDEX(INDIRECT(GY367),$E367,HK$28)&lt;=INDEX(INDIRECT(GY367),$E367,$F367)),0,(INDEX(INDIRECT(GY367),$E367,$F367)-INDEX(INDIRECT(GY367),$E367,HK$28))*(10-INDEX(INDIRECT("times"&amp;GW$2),$F367,HK$28))/10)</f>
        <v>0</v>
      </c>
      <c r="HL367" s="47">
        <f ca="1">IF(OR(INDEX(INDIRECT("times"&amp;GW$2),$F367,HL$28)&gt;10,INDEX(INDIRECT(GY367),$E367,HL$28)&lt;=INDEX(INDIRECT(GY367),$E367,$F367)),0,(INDEX(INDIRECT(GY367),$E367,$F367)-INDEX(INDIRECT(GY367),$E367,HL$28))*(10-INDEX(INDIRECT("times"&amp;GW$2),$F367,HL$28))/10)</f>
        <v>0</v>
      </c>
      <c r="HM367" s="47">
        <f ca="1">IF(OR(INDEX(INDIRECT("times"&amp;GW$2),$F367,HM$28)&gt;10,INDEX(INDIRECT(GY367),$E367,HM$28)&lt;=INDEX(INDIRECT(GY367),$E367,$F367)),0,(INDEX(INDIRECT(GY367),$E367,$F367)-INDEX(INDIRECT(GY367),$E367,HM$28))*(10-INDEX(INDIRECT("times"&amp;GW$2),$F367,HM$28))/10)</f>
        <v>0</v>
      </c>
      <c r="HN367" s="47">
        <f ca="1">IF(OR(INDEX(INDIRECT("times"&amp;GW$2),$F367,HN$28)&gt;10,INDEX(INDIRECT(GY367),$E367,HN$28)&lt;=INDEX(INDIRECT(GY367),$E367,$F367)),0,(INDEX(INDIRECT(GY367),$E367,$F367)-INDEX(INDIRECT(GY367),$E367,HN$28))*(10-INDEX(INDIRECT("times"&amp;GW$2),$F367,HN$28))/10)</f>
        <v>0</v>
      </c>
      <c r="HO367" s="47">
        <f ca="1">IF(OR(INDEX(INDIRECT("times"&amp;GW$2),$F367,HO$28)&gt;10,INDEX(INDIRECT(GY367),$E367,HO$28)&lt;=INDEX(INDIRECT(GY367),$E367,$F367)),0,(INDEX(INDIRECT(GY367),$E367,$F367)-INDEX(INDIRECT(GY367),$E367,HO$28))*(10-INDEX(INDIRECT("times"&amp;GW$2),$F367,HO$28))/10)</f>
        <v>0</v>
      </c>
      <c r="HP367" s="47">
        <f ca="1">IF(OR(INDEX(INDIRECT("times"&amp;GW$2),$F367,HP$28)&gt;10,INDEX(INDIRECT(GY367),$E367,HP$28)&lt;=INDEX(INDIRECT(GY367),$E367,$F367)),0,(INDEX(INDIRECT(GY367),$E367,$F367)-INDEX(INDIRECT(GY367),$E367,HP$28))*(10-INDEX(INDIRECT("times"&amp;GW$2),$F367,HP$28))/10)</f>
        <v>0</v>
      </c>
      <c r="HQ367" s="47">
        <f ca="1">IF(OR(INDEX(INDIRECT("times"&amp;GW$2),$F367,HQ$28)&gt;10,INDEX(INDIRECT(GY367),$E367,HQ$28)&lt;=INDEX(INDIRECT(GY367),$E367,$F367)),0,(INDEX(INDIRECT(GY367),$E367,$F367)-INDEX(INDIRECT(GY367),$E367,HQ$28))*(10-INDEX(INDIRECT("times"&amp;GW$2),$F367,HQ$28))/10)</f>
        <v>0</v>
      </c>
      <c r="HR367" s="47">
        <f ca="1">IF(OR(INDEX(INDIRECT("times"&amp;GW$2),$F367,HR$28)&gt;10,INDEX(INDIRECT(GY367),$E367,HR$28)&lt;=INDEX(INDIRECT(GY367),$E367,$F367)),0,(INDEX(INDIRECT(GY367),$E367,$F367)-INDEX(INDIRECT(GY367),$E367,HR$28))*(10-INDEX(INDIRECT("times"&amp;GW$2),$F367,HR$28))/10)</f>
        <v>0</v>
      </c>
      <c r="HS367" s="47">
        <f ca="1">IF(OR(INDEX(INDIRECT("times"&amp;GW$2),$F367,HS$28)&gt;10,INDEX(INDIRECT(GY367),$E367,HS$28)&lt;=INDEX(INDIRECT(GY367),$E367,$F367)),0,(INDEX(INDIRECT(GY367),$E367,$F367)-INDEX(INDIRECT(GY367),$E367,HS$28))*(10-INDEX(INDIRECT("times"&amp;GW$2),$F367,HS$28))/10)</f>
        <v>0</v>
      </c>
      <c r="HT367" s="47">
        <f ca="1">IF(OR(INDEX(INDIRECT("times"&amp;GW$2),$F367,HT$28)&gt;10,INDEX(INDIRECT(GY367),$E367,HT$28)&lt;=INDEX(INDIRECT(GY367),$E367,$F367)),0,(INDEX(INDIRECT(GY367),$E367,$F367)-INDEX(INDIRECT(GY367),$E367,HT$28))*(10-INDEX(INDIRECT("times"&amp;GW$2),$F367,HT$28))/10)</f>
        <v>0</v>
      </c>
      <c r="HU367" s="47">
        <f ca="1">IF(OR(INDEX(INDIRECT("times"&amp;GW$2),$F367,HU$28)&gt;10,INDEX(INDIRECT(GY367),$E367,HU$28)&lt;=INDEX(INDIRECT(GY367),$E367,$F367)),0,(INDEX(INDIRECT(GY367),$E367,$F367)-INDEX(INDIRECT(GY367),$E367,HU$28))*(10-INDEX(INDIRECT("times"&amp;GW$2),$F367,HU$28))/10)</f>
        <v>0</v>
      </c>
      <c r="HV367" s="48">
        <f ca="1">IF(OR(INDEX(INDIRECT("times"&amp;GW$2),$F367,HV$28)&gt;10,INDEX(INDIRECT(GY367),$E367,HV$28)&lt;=INDEX(INDIRECT(GY367),$E367,$F367)),0,(INDEX(INDIRECT(GY367),$E367,$F367)-INDEX(INDIRECT(GY367),$E367,HV$28))*(10-INDEX(INDIRECT("times"&amp;GW$2),$F367,HV$28))/10)</f>
        <v>0</v>
      </c>
      <c r="HW367" s="201">
        <v>10</v>
      </c>
    </row>
    <row r="368" spans="1:231" ht="15">
      <c r="A368" s="18" t="s">
        <v>199</v>
      </c>
      <c r="B368" s="122">
        <f>A341</f>
        <v>3</v>
      </c>
      <c r="C368" s="122" t="str">
        <f>A342</f>
        <v>work1834</v>
      </c>
      <c r="D368" s="210" t="str">
        <f t="shared" si="1798"/>
        <v>core3_work1834</v>
      </c>
      <c r="E368" s="122">
        <v>1</v>
      </c>
      <c r="F368" s="33">
        <v>11</v>
      </c>
      <c r="G368" s="46">
        <f ca="1">IF(OR(INDEX(INDIRECT("times"&amp;B$2),$F368,G$28)&gt;10,INDEX(INDIRECT(D368),$E368,G$28)&lt;=INDEX(INDIRECT(D368),$E368,$F368)),0,(INDEX(INDIRECT(D368),$E368,$F368)-INDEX(INDIRECT(D368),$E368,G$28))*(10-INDEX(INDIRECT("times"&amp;B$2),$F368,G$28))/10)</f>
        <v>0</v>
      </c>
      <c r="H368" s="47">
        <f ca="1">IF(OR(INDEX(INDIRECT("times"&amp;B$2),$F368,H$28)&gt;10,INDEX(INDIRECT(D368),$E368,H$28)&lt;=INDEX(INDIRECT(D368),$E368,$F368)),0,(INDEX(INDIRECT(D368),$E368,$F368)-INDEX(INDIRECT(D368),$E368,H$28))*(10-INDEX(INDIRECT("times"&amp;B$2),$F368,H$28))/10)</f>
        <v>0</v>
      </c>
      <c r="I368" s="47">
        <f ca="1">IF(OR(INDEX(INDIRECT("times"&amp;B$2),$F368,I$28)&gt;10,INDEX(INDIRECT(D368),$E368,I$28)&lt;=INDEX(INDIRECT(D368),$E368,$F368)),0,(INDEX(INDIRECT(D368),$E368,$F368)-INDEX(INDIRECT(D368),$E368,I$28))*(10-INDEX(INDIRECT("times"&amp;B$2),$F368,I$28))/10)</f>
        <v>0</v>
      </c>
      <c r="J368" s="47">
        <f ca="1">IF(OR(INDEX(INDIRECT("times"&amp;B$2),$F368,J$28)&gt;10,INDEX(INDIRECT(D368),$E368,J$28)&lt;=INDEX(INDIRECT(D368),$E368,$F368)),0,(INDEX(INDIRECT(D368),$E368,$F368)-INDEX(INDIRECT(D368),$E368,J$28))*(10-INDEX(INDIRECT("times"&amp;B$2),$F368,J$28))/10)</f>
        <v>0</v>
      </c>
      <c r="K368" s="47">
        <f ca="1">IF(OR(INDEX(INDIRECT("times"&amp;B$2),$F368,K$28)&gt;10,INDEX(INDIRECT(D368),$E368,K$28)&lt;=INDEX(INDIRECT(D368),$E368,$F368)),0,(INDEX(INDIRECT(D368),$E368,$F368)-INDEX(INDIRECT(D368),$E368,K$28))*(10-INDEX(INDIRECT("times"&amp;B$2),$F368,K$28))/10)</f>
        <v>0</v>
      </c>
      <c r="L368" s="47">
        <f ca="1">IF(OR(INDEX(INDIRECT("times"&amp;B$2),$F368,L$28)&gt;10,INDEX(INDIRECT(D368),$E368,L$28)&lt;=INDEX(INDIRECT(D368),$E368,$F368)),0,(INDEX(INDIRECT(D368),$E368,$F368)-INDEX(INDIRECT(D368),$E368,L$28))*(10-INDEX(INDIRECT("times"&amp;B$2),$F368,L$28))/10)</f>
        <v>0</v>
      </c>
      <c r="M368" s="47">
        <f ca="1">IF(OR(INDEX(INDIRECT("times"&amp;B$2),$F368,M$28)&gt;10,INDEX(INDIRECT(D368),$E368,M$28)&lt;=INDEX(INDIRECT(D368),$E368,$F368)),0,(INDEX(INDIRECT(D368),$E368,$F368)-INDEX(INDIRECT(D368),$E368,M$28))*(10-INDEX(INDIRECT("times"&amp;B$2),$F368,M$28))/10)</f>
        <v>0</v>
      </c>
      <c r="N368" s="47">
        <f ca="1">IF(OR(INDEX(INDIRECT("times"&amp;B$2),$F368,N$28)&gt;10,INDEX(INDIRECT(D368),$E368,N$28)&lt;=INDEX(INDIRECT(D368),$E368,$F368)),0,(INDEX(INDIRECT(D368),$E368,$F368)-INDEX(INDIRECT(D368),$E368,N$28))*(10-INDEX(INDIRECT("times"&amp;B$2),$F368,N$28))/10)</f>
        <v>0</v>
      </c>
      <c r="O368" s="47">
        <f ca="1">IF(OR(INDEX(INDIRECT("times"&amp;B$2),$F368,O$28)&gt;10,INDEX(INDIRECT(D368),$E368,O$28)&lt;=INDEX(INDIRECT(D368),$E368,$F368)),0,(INDEX(INDIRECT(D368),$E368,$F368)-INDEX(INDIRECT(D368),$E368,O$28))*(10-INDEX(INDIRECT("times"&amp;B$2),$F368,O$28))/10)</f>
        <v>0</v>
      </c>
      <c r="P368" s="47">
        <f ca="1">IF(OR(INDEX(INDIRECT("times"&amp;B$2),$F368,P$28)&gt;10,INDEX(INDIRECT(D368),$E368,P$28)&lt;=INDEX(INDIRECT(D368),$E368,$F368)),0,(INDEX(INDIRECT(D368),$E368,$F368)-INDEX(INDIRECT(D368),$E368,P$28))*(10-INDEX(INDIRECT("times"&amp;B$2),$F368,P$28))/10)</f>
        <v>0</v>
      </c>
      <c r="Q368" s="47">
        <f ca="1">IF(OR(INDEX(INDIRECT("times"&amp;B$2),$F368,Q$28)&gt;10,INDEX(INDIRECT(D368),$E368,Q$28)&lt;=INDEX(INDIRECT(D368),$E368,$F368)),0,(INDEX(INDIRECT(D368),$E368,$F368)-INDEX(INDIRECT(D368),$E368,Q$28))*(10-INDEX(INDIRECT("times"&amp;B$2),$F368,Q$28))/10)</f>
        <v>0</v>
      </c>
      <c r="R368" s="47">
        <f ca="1">IF(OR(INDEX(INDIRECT("times"&amp;B$2),$F368,R$28)&gt;10,INDEX(INDIRECT(D368),$E368,R$28)&lt;=INDEX(INDIRECT(D368),$E368,$F368)),0,(INDEX(INDIRECT(D368),$E368,$F368)-INDEX(INDIRECT(D368),$E368,R$28))*(10-INDEX(INDIRECT("times"&amp;B$2),$F368,R$28))/10)</f>
        <v>0</v>
      </c>
      <c r="S368" s="47">
        <f ca="1">IF(OR(INDEX(INDIRECT("times"&amp;B$2),$F368,S$28)&gt;10,INDEX(INDIRECT(D368),$E368,S$28)&lt;=INDEX(INDIRECT(D368),$E368,$F368)),0,(INDEX(INDIRECT(D368),$E368,$F368)-INDEX(INDIRECT(D368),$E368,S$28))*(10-INDEX(INDIRECT("times"&amp;B$2),$F368,S$28))/10)</f>
        <v>0</v>
      </c>
      <c r="T368" s="47">
        <f ca="1">IF(OR(INDEX(INDIRECT("times"&amp;B$2),$F368,T$28)&gt;10,INDEX(INDIRECT(D368),$E368,T$28)&lt;=INDEX(INDIRECT(D368),$E368,$F368)),0,(INDEX(INDIRECT(D368),$E368,$F368)-INDEX(INDIRECT(D368),$E368,T$28))*(10-INDEX(INDIRECT("times"&amp;B$2),$F368,T$28))/10)</f>
        <v>0</v>
      </c>
      <c r="U368" s="47">
        <f ca="1">IF(OR(INDEX(INDIRECT("times"&amp;B$2),$F368,U$28)&gt;10,INDEX(INDIRECT(D368),$E368,U$28)&lt;=INDEX(INDIRECT(D368),$E368,$F368)),0,(INDEX(INDIRECT(D368),$E368,$F368)-INDEX(INDIRECT(D368),$E368,U$28))*(10-INDEX(INDIRECT("times"&amp;B$2),$F368,U$28))/10)</f>
        <v>0</v>
      </c>
      <c r="V368" s="47">
        <f ca="1">IF(OR(INDEX(INDIRECT("times"&amp;B$2),$F368,V$28)&gt;10,INDEX(INDIRECT(D368),$E368,V$28)&lt;=INDEX(INDIRECT(D368),$E368,$F368)),0,(INDEX(INDIRECT(D368),$E368,$F368)-INDEX(INDIRECT(D368),$E368,V$28))*(10-INDEX(INDIRECT("times"&amp;B$2),$F368,V$28))/10)</f>
        <v>0</v>
      </c>
      <c r="W368" s="47">
        <f ca="1">IF(OR(INDEX(INDIRECT("times"&amp;B$2),$F368,W$28)&gt;10,INDEX(INDIRECT(D368),$E368,W$28)&lt;=INDEX(INDIRECT(D368),$E368,$F368)),0,(INDEX(INDIRECT(D368),$E368,$F368)-INDEX(INDIRECT(D368),$E368,W$28))*(10-INDEX(INDIRECT("times"&amp;B$2),$F368,W$28))/10)</f>
        <v>0</v>
      </c>
      <c r="X368" s="47">
        <f ca="1">IF(OR(INDEX(INDIRECT("times"&amp;B$2),$F368,X$28)&gt;10,INDEX(INDIRECT(D368),$E368,X$28)&lt;=INDEX(INDIRECT(D368),$E368,$F368)),0,(INDEX(INDIRECT(D368),$E368,$F368)-INDEX(INDIRECT(D368),$E368,X$28))*(10-INDEX(INDIRECT("times"&amp;B$2),$F368,X$28))/10)</f>
        <v>0</v>
      </c>
      <c r="Y368" s="47">
        <f ca="1">IF(OR(INDEX(INDIRECT("times"&amp;B$2),$F368,Y$28)&gt;10,INDEX(INDIRECT(D368),$E368,Y$28)&lt;=INDEX(INDIRECT(D368),$E368,$F368)),0,(INDEX(INDIRECT(D368),$E368,$F368)-INDEX(INDIRECT(D368),$E368,Y$28))*(10-INDEX(INDIRECT("times"&amp;B$2),$F368,Y$28))/10)</f>
        <v>0</v>
      </c>
      <c r="Z368" s="47">
        <f ca="1">IF(OR(INDEX(INDIRECT("times"&amp;B$2),$F368,Z$28)&gt;10,INDEX(INDIRECT(D368),$E368,Z$28)&lt;=INDEX(INDIRECT(D368),$E368,$F368)),0,(INDEX(INDIRECT(D368),$E368,$F368)-INDEX(INDIRECT(D368),$E368,Z$28))*(10-INDEX(INDIRECT("times"&amp;B$2),$F368,Z$28))/10)</f>
        <v>0</v>
      </c>
      <c r="AA368" s="48">
        <f ca="1">IF(OR(INDEX(INDIRECT("times"&amp;B$2),$F368,AA$28)&gt;10,INDEX(INDIRECT(D368),$E368,AA$28)&lt;=INDEX(INDIRECT(D368),$E368,$F368)),0,(INDEX(INDIRECT(D368),$E368,$F368)-INDEX(INDIRECT(D368),$E368,AA$28))*(10-INDEX(INDIRECT("times"&amp;B$2),$F368,AA$28))/10)</f>
        <v>0</v>
      </c>
      <c r="AB368" s="201">
        <v>11</v>
      </c>
      <c r="AD368" s="18" t="s">
        <v>199</v>
      </c>
      <c r="AE368" s="122">
        <f>AD341</f>
        <v>3</v>
      </c>
      <c r="AF368" s="122" t="str">
        <f>AD342</f>
        <v>shop1834</v>
      </c>
      <c r="AG368" s="210" t="str">
        <f t="shared" si="1799"/>
        <v>core3_shop1834</v>
      </c>
      <c r="AH368" s="122">
        <v>1</v>
      </c>
      <c r="AI368" s="33">
        <v>11</v>
      </c>
      <c r="AJ368" s="46">
        <f ca="1">IF(OR(INDEX(INDIRECT("times"&amp;AE$2),$F368,AJ$28)&gt;10,INDEX(INDIRECT(AG368),$E368,AJ$28)&lt;=INDEX(INDIRECT(AG368),$E368,$F368)),0,(INDEX(INDIRECT(AG368),$E368,$F368)-INDEX(INDIRECT(AG368),$E368,AJ$28))*(10-INDEX(INDIRECT("times"&amp;AE$2),$F368,AJ$28))/10)</f>
        <v>0</v>
      </c>
      <c r="AK368" s="47">
        <f ca="1">IF(OR(INDEX(INDIRECT("times"&amp;AE$2),$F368,AK$28)&gt;10,INDEX(INDIRECT(AG368),$E368,AK$28)&lt;=INDEX(INDIRECT(AG368),$E368,$F368)),0,(INDEX(INDIRECT(AG368),$E368,$F368)-INDEX(INDIRECT(AG368),$E368,AK$28))*(10-INDEX(INDIRECT("times"&amp;AE$2),$F368,AK$28))/10)</f>
        <v>0</v>
      </c>
      <c r="AL368" s="47">
        <f ca="1">IF(OR(INDEX(INDIRECT("times"&amp;AE$2),$F368,AL$28)&gt;10,INDEX(INDIRECT(AG368),$E368,AL$28)&lt;=INDEX(INDIRECT(AG368),$E368,$F368)),0,(INDEX(INDIRECT(AG368),$E368,$F368)-INDEX(INDIRECT(AG368),$E368,AL$28))*(10-INDEX(INDIRECT("times"&amp;AE$2),$F368,AL$28))/10)</f>
        <v>0</v>
      </c>
      <c r="AM368" s="47">
        <f ca="1">IF(OR(INDEX(INDIRECT("times"&amp;AE$2),$F368,AM$28)&gt;10,INDEX(INDIRECT(AG368),$E368,AM$28)&lt;=INDEX(INDIRECT(AG368),$E368,$F368)),0,(INDEX(INDIRECT(AG368),$E368,$F368)-INDEX(INDIRECT(AG368),$E368,AM$28))*(10-INDEX(INDIRECT("times"&amp;AE$2),$F368,AM$28))/10)</f>
        <v>0</v>
      </c>
      <c r="AN368" s="47">
        <f ca="1">IF(OR(INDEX(INDIRECT("times"&amp;AE$2),$F368,AN$28)&gt;10,INDEX(INDIRECT(AG368),$E368,AN$28)&lt;=INDEX(INDIRECT(AG368),$E368,$F368)),0,(INDEX(INDIRECT(AG368),$E368,$F368)-INDEX(INDIRECT(AG368),$E368,AN$28))*(10-INDEX(INDIRECT("times"&amp;AE$2),$F368,AN$28))/10)</f>
        <v>0</v>
      </c>
      <c r="AO368" s="47">
        <f ca="1">IF(OR(INDEX(INDIRECT("times"&amp;AE$2),$F368,AO$28)&gt;10,INDEX(INDIRECT(AG368),$E368,AO$28)&lt;=INDEX(INDIRECT(AG368),$E368,$F368)),0,(INDEX(INDIRECT(AG368),$E368,$F368)-INDEX(INDIRECT(AG368),$E368,AO$28))*(10-INDEX(INDIRECT("times"&amp;AE$2),$F368,AO$28))/10)</f>
        <v>0</v>
      </c>
      <c r="AP368" s="47">
        <f ca="1">IF(OR(INDEX(INDIRECT("times"&amp;AE$2),$F368,AP$28)&gt;10,INDEX(INDIRECT(AG368),$E368,AP$28)&lt;=INDEX(INDIRECT(AG368),$E368,$F368)),0,(INDEX(INDIRECT(AG368),$E368,$F368)-INDEX(INDIRECT(AG368),$E368,AP$28))*(10-INDEX(INDIRECT("times"&amp;AE$2),$F368,AP$28))/10)</f>
        <v>0</v>
      </c>
      <c r="AQ368" s="47">
        <f ca="1">IF(OR(INDEX(INDIRECT("times"&amp;AE$2),$F368,AQ$28)&gt;10,INDEX(INDIRECT(AG368),$E368,AQ$28)&lt;=INDEX(INDIRECT(AG368),$E368,$F368)),0,(INDEX(INDIRECT(AG368),$E368,$F368)-INDEX(INDIRECT(AG368),$E368,AQ$28))*(10-INDEX(INDIRECT("times"&amp;AE$2),$F368,AQ$28))/10)</f>
        <v>0</v>
      </c>
      <c r="AR368" s="47">
        <f ca="1">IF(OR(INDEX(INDIRECT("times"&amp;AE$2),$F368,AR$28)&gt;10,INDEX(INDIRECT(AG368),$E368,AR$28)&lt;=INDEX(INDIRECT(AG368),$E368,$F368)),0,(INDEX(INDIRECT(AG368),$E368,$F368)-INDEX(INDIRECT(AG368),$E368,AR$28))*(10-INDEX(INDIRECT("times"&amp;AE$2),$F368,AR$28))/10)</f>
        <v>0</v>
      </c>
      <c r="AS368" s="47">
        <f ca="1">IF(OR(INDEX(INDIRECT("times"&amp;AE$2),$F368,AS$28)&gt;10,INDEX(INDIRECT(AG368),$E368,AS$28)&lt;=INDEX(INDIRECT(AG368),$E368,$F368)),0,(INDEX(INDIRECT(AG368),$E368,$F368)-INDEX(INDIRECT(AG368),$E368,AS$28))*(10-INDEX(INDIRECT("times"&amp;AE$2),$F368,AS$28))/10)</f>
        <v>0</v>
      </c>
      <c r="AT368" s="47">
        <f ca="1">IF(OR(INDEX(INDIRECT("times"&amp;AE$2),$F368,AT$28)&gt;10,INDEX(INDIRECT(AG368),$E368,AT$28)&lt;=INDEX(INDIRECT(AG368),$E368,$F368)),0,(INDEX(INDIRECT(AG368),$E368,$F368)-INDEX(INDIRECT(AG368),$E368,AT$28))*(10-INDEX(INDIRECT("times"&amp;AE$2),$F368,AT$28))/10)</f>
        <v>0</v>
      </c>
      <c r="AU368" s="47">
        <f ca="1">IF(OR(INDEX(INDIRECT("times"&amp;AE$2),$F368,AU$28)&gt;10,INDEX(INDIRECT(AG368),$E368,AU$28)&lt;=INDEX(INDIRECT(AG368),$E368,$F368)),0,(INDEX(INDIRECT(AG368),$E368,$F368)-INDEX(INDIRECT(AG368),$E368,AU$28))*(10-INDEX(INDIRECT("times"&amp;AE$2),$F368,AU$28))/10)</f>
        <v>0</v>
      </c>
      <c r="AV368" s="47">
        <f ca="1">IF(OR(INDEX(INDIRECT("times"&amp;AE$2),$F368,AV$28)&gt;10,INDEX(INDIRECT(AG368),$E368,AV$28)&lt;=INDEX(INDIRECT(AG368),$E368,$F368)),0,(INDEX(INDIRECT(AG368),$E368,$F368)-INDEX(INDIRECT(AG368),$E368,AV$28))*(10-INDEX(INDIRECT("times"&amp;AE$2),$F368,AV$28))/10)</f>
        <v>0</v>
      </c>
      <c r="AW368" s="47">
        <f ca="1">IF(OR(INDEX(INDIRECT("times"&amp;AE$2),$F368,AW$28)&gt;10,INDEX(INDIRECT(AG368),$E368,AW$28)&lt;=INDEX(INDIRECT(AG368),$E368,$F368)),0,(INDEX(INDIRECT(AG368),$E368,$F368)-INDEX(INDIRECT(AG368),$E368,AW$28))*(10-INDEX(INDIRECT("times"&amp;AE$2),$F368,AW$28))/10)</f>
        <v>0</v>
      </c>
      <c r="AX368" s="47">
        <f ca="1">IF(OR(INDEX(INDIRECT("times"&amp;AE$2),$F368,AX$28)&gt;10,INDEX(INDIRECT(AG368),$E368,AX$28)&lt;=INDEX(INDIRECT(AG368),$E368,$F368)),0,(INDEX(INDIRECT(AG368),$E368,$F368)-INDEX(INDIRECT(AG368),$E368,AX$28))*(10-INDEX(INDIRECT("times"&amp;AE$2),$F368,AX$28))/10)</f>
        <v>0</v>
      </c>
      <c r="AY368" s="47">
        <f ca="1">IF(OR(INDEX(INDIRECT("times"&amp;AE$2),$F368,AY$28)&gt;10,INDEX(INDIRECT(AG368),$E368,AY$28)&lt;=INDEX(INDIRECT(AG368),$E368,$F368)),0,(INDEX(INDIRECT(AG368),$E368,$F368)-INDEX(INDIRECT(AG368),$E368,AY$28))*(10-INDEX(INDIRECT("times"&amp;AE$2),$F368,AY$28))/10)</f>
        <v>0</v>
      </c>
      <c r="AZ368" s="47">
        <f ca="1">IF(OR(INDEX(INDIRECT("times"&amp;AE$2),$F368,AZ$28)&gt;10,INDEX(INDIRECT(AG368),$E368,AZ$28)&lt;=INDEX(INDIRECT(AG368),$E368,$F368)),0,(INDEX(INDIRECT(AG368),$E368,$F368)-INDEX(INDIRECT(AG368),$E368,AZ$28))*(10-INDEX(INDIRECT("times"&amp;AE$2),$F368,AZ$28))/10)</f>
        <v>0</v>
      </c>
      <c r="BA368" s="47">
        <f ca="1">IF(OR(INDEX(INDIRECT("times"&amp;AE$2),$F368,BA$28)&gt;10,INDEX(INDIRECT(AG368),$E368,BA$28)&lt;=INDEX(INDIRECT(AG368),$E368,$F368)),0,(INDEX(INDIRECT(AG368),$E368,$F368)-INDEX(INDIRECT(AG368),$E368,BA$28))*(10-INDEX(INDIRECT("times"&amp;AE$2),$F368,BA$28))/10)</f>
        <v>0</v>
      </c>
      <c r="BB368" s="47">
        <f ca="1">IF(OR(INDEX(INDIRECT("times"&amp;AE$2),$F368,BB$28)&gt;10,INDEX(INDIRECT(AG368),$E368,BB$28)&lt;=INDEX(INDIRECT(AG368),$E368,$F368)),0,(INDEX(INDIRECT(AG368),$E368,$F368)-INDEX(INDIRECT(AG368),$E368,BB$28))*(10-INDEX(INDIRECT("times"&amp;AE$2),$F368,BB$28))/10)</f>
        <v>0</v>
      </c>
      <c r="BC368" s="47">
        <f ca="1">IF(OR(INDEX(INDIRECT("times"&amp;AE$2),$F368,BC$28)&gt;10,INDEX(INDIRECT(AG368),$E368,BC$28)&lt;=INDEX(INDIRECT(AG368),$E368,$F368)),0,(INDEX(INDIRECT(AG368),$E368,$F368)-INDEX(INDIRECT(AG368),$E368,BC$28))*(10-INDEX(INDIRECT("times"&amp;AE$2),$F368,BC$28))/10)</f>
        <v>0</v>
      </c>
      <c r="BD368" s="48">
        <f ca="1">IF(OR(INDEX(INDIRECT("times"&amp;AE$2),$F368,BD$28)&gt;10,INDEX(INDIRECT(AG368),$E368,BD$28)&lt;=INDEX(INDIRECT(AG368),$E368,$F368)),0,(INDEX(INDIRECT(AG368),$E368,$F368)-INDEX(INDIRECT(AG368),$E368,BD$28))*(10-INDEX(INDIRECT("times"&amp;AE$2),$F368,BD$28))/10)</f>
        <v>0</v>
      </c>
      <c r="BE368" s="201">
        <v>11</v>
      </c>
      <c r="BG368" s="18" t="s">
        <v>199</v>
      </c>
      <c r="BH368" s="122">
        <f>BG341</f>
        <v>3</v>
      </c>
      <c r="BI368" s="122" t="str">
        <f>BG342</f>
        <v>lei1834</v>
      </c>
      <c r="BJ368" s="210" t="str">
        <f t="shared" si="1800"/>
        <v>core3_lei1834</v>
      </c>
      <c r="BK368" s="122">
        <v>1</v>
      </c>
      <c r="BL368" s="33">
        <v>11</v>
      </c>
      <c r="BM368" s="46">
        <f ca="1">IF(OR(INDEX(INDIRECT("times"&amp;BH$2),$F368,BM$28)&gt;10,INDEX(INDIRECT(BJ368),$E368,BM$28)&lt;=INDEX(INDIRECT(BJ368),$E368,$F368)),0,(INDEX(INDIRECT(BJ368),$E368,$F368)-INDEX(INDIRECT(BJ368),$E368,BM$28))*(10-INDEX(INDIRECT("times"&amp;BH$2),$F368,BM$28))/10)</f>
        <v>0</v>
      </c>
      <c r="BN368" s="47">
        <f ca="1">IF(OR(INDEX(INDIRECT("times"&amp;BH$2),$F368,BN$28)&gt;10,INDEX(INDIRECT(BJ368),$E368,BN$28)&lt;=INDEX(INDIRECT(BJ368),$E368,$F368)),0,(INDEX(INDIRECT(BJ368),$E368,$F368)-INDEX(INDIRECT(BJ368),$E368,BN$28))*(10-INDEX(INDIRECT("times"&amp;BH$2),$F368,BN$28))/10)</f>
        <v>0</v>
      </c>
      <c r="BO368" s="47">
        <f ca="1">IF(OR(INDEX(INDIRECT("times"&amp;BH$2),$F368,BO$28)&gt;10,INDEX(INDIRECT(BJ368),$E368,BO$28)&lt;=INDEX(INDIRECT(BJ368),$E368,$F368)),0,(INDEX(INDIRECT(BJ368),$E368,$F368)-INDEX(INDIRECT(BJ368),$E368,BO$28))*(10-INDEX(INDIRECT("times"&amp;BH$2),$F368,BO$28))/10)</f>
        <v>0</v>
      </c>
      <c r="BP368" s="47">
        <f ca="1">IF(OR(INDEX(INDIRECT("times"&amp;BH$2),$F368,BP$28)&gt;10,INDEX(INDIRECT(BJ368),$E368,BP$28)&lt;=INDEX(INDIRECT(BJ368),$E368,$F368)),0,(INDEX(INDIRECT(BJ368),$E368,$F368)-INDEX(INDIRECT(BJ368),$E368,BP$28))*(10-INDEX(INDIRECT("times"&amp;BH$2),$F368,BP$28))/10)</f>
        <v>0</v>
      </c>
      <c r="BQ368" s="47">
        <f ca="1">IF(OR(INDEX(INDIRECT("times"&amp;BH$2),$F368,BQ$28)&gt;10,INDEX(INDIRECT(BJ368),$E368,BQ$28)&lt;=INDEX(INDIRECT(BJ368),$E368,$F368)),0,(INDEX(INDIRECT(BJ368),$E368,$F368)-INDEX(INDIRECT(BJ368),$E368,BQ$28))*(10-INDEX(INDIRECT("times"&amp;BH$2),$F368,BQ$28))/10)</f>
        <v>0</v>
      </c>
      <c r="BR368" s="47">
        <f ca="1">IF(OR(INDEX(INDIRECT("times"&amp;BH$2),$F368,BR$28)&gt;10,INDEX(INDIRECT(BJ368),$E368,BR$28)&lt;=INDEX(INDIRECT(BJ368),$E368,$F368)),0,(INDEX(INDIRECT(BJ368),$E368,$F368)-INDEX(INDIRECT(BJ368),$E368,BR$28))*(10-INDEX(INDIRECT("times"&amp;BH$2),$F368,BR$28))/10)</f>
        <v>0</v>
      </c>
      <c r="BS368" s="47">
        <f ca="1">IF(OR(INDEX(INDIRECT("times"&amp;BH$2),$F368,BS$28)&gt;10,INDEX(INDIRECT(BJ368),$E368,BS$28)&lt;=INDEX(INDIRECT(BJ368),$E368,$F368)),0,(INDEX(INDIRECT(BJ368),$E368,$F368)-INDEX(INDIRECT(BJ368),$E368,BS$28))*(10-INDEX(INDIRECT("times"&amp;BH$2),$F368,BS$28))/10)</f>
        <v>0</v>
      </c>
      <c r="BT368" s="47">
        <f ca="1">IF(OR(INDEX(INDIRECT("times"&amp;BH$2),$F368,BT$28)&gt;10,INDEX(INDIRECT(BJ368),$E368,BT$28)&lt;=INDEX(INDIRECT(BJ368),$E368,$F368)),0,(INDEX(INDIRECT(BJ368),$E368,$F368)-INDEX(INDIRECT(BJ368),$E368,BT$28))*(10-INDEX(INDIRECT("times"&amp;BH$2),$F368,BT$28))/10)</f>
        <v>0</v>
      </c>
      <c r="BU368" s="47">
        <f ca="1">IF(OR(INDEX(INDIRECT("times"&amp;BH$2),$F368,BU$28)&gt;10,INDEX(INDIRECT(BJ368),$E368,BU$28)&lt;=INDEX(INDIRECT(BJ368),$E368,$F368)),0,(INDEX(INDIRECT(BJ368),$E368,$F368)-INDEX(INDIRECT(BJ368),$E368,BU$28))*(10-INDEX(INDIRECT("times"&amp;BH$2),$F368,BU$28))/10)</f>
        <v>0</v>
      </c>
      <c r="BV368" s="47">
        <f ca="1">IF(OR(INDEX(INDIRECT("times"&amp;BH$2),$F368,BV$28)&gt;10,INDEX(INDIRECT(BJ368),$E368,BV$28)&lt;=INDEX(INDIRECT(BJ368),$E368,$F368)),0,(INDEX(INDIRECT(BJ368),$E368,$F368)-INDEX(INDIRECT(BJ368),$E368,BV$28))*(10-INDEX(INDIRECT("times"&amp;BH$2),$F368,BV$28))/10)</f>
        <v>0</v>
      </c>
      <c r="BW368" s="47">
        <f ca="1">IF(OR(INDEX(INDIRECT("times"&amp;BH$2),$F368,BW$28)&gt;10,INDEX(INDIRECT(BJ368),$E368,BW$28)&lt;=INDEX(INDIRECT(BJ368),$E368,$F368)),0,(INDEX(INDIRECT(BJ368),$E368,$F368)-INDEX(INDIRECT(BJ368),$E368,BW$28))*(10-INDEX(INDIRECT("times"&amp;BH$2),$F368,BW$28))/10)</f>
        <v>0</v>
      </c>
      <c r="BX368" s="47">
        <f ca="1">IF(OR(INDEX(INDIRECT("times"&amp;BH$2),$F368,BX$28)&gt;10,INDEX(INDIRECT(BJ368),$E368,BX$28)&lt;=INDEX(INDIRECT(BJ368),$E368,$F368)),0,(INDEX(INDIRECT(BJ368),$E368,$F368)-INDEX(INDIRECT(BJ368),$E368,BX$28))*(10-INDEX(INDIRECT("times"&amp;BH$2),$F368,BX$28))/10)</f>
        <v>0</v>
      </c>
      <c r="BY368" s="47">
        <f ca="1">IF(OR(INDEX(INDIRECT("times"&amp;BH$2),$F368,BY$28)&gt;10,INDEX(INDIRECT(BJ368),$E368,BY$28)&lt;=INDEX(INDIRECT(BJ368),$E368,$F368)),0,(INDEX(INDIRECT(BJ368),$E368,$F368)-INDEX(INDIRECT(BJ368),$E368,BY$28))*(10-INDEX(INDIRECT("times"&amp;BH$2),$F368,BY$28))/10)</f>
        <v>0</v>
      </c>
      <c r="BZ368" s="47">
        <f ca="1">IF(OR(INDEX(INDIRECT("times"&amp;BH$2),$F368,BZ$28)&gt;10,INDEX(INDIRECT(BJ368),$E368,BZ$28)&lt;=INDEX(INDIRECT(BJ368),$E368,$F368)),0,(INDEX(INDIRECT(BJ368),$E368,$F368)-INDEX(INDIRECT(BJ368),$E368,BZ$28))*(10-INDEX(INDIRECT("times"&amp;BH$2),$F368,BZ$28))/10)</f>
        <v>0</v>
      </c>
      <c r="CA368" s="47">
        <f ca="1">IF(OR(INDEX(INDIRECT("times"&amp;BH$2),$F368,CA$28)&gt;10,INDEX(INDIRECT(BJ368),$E368,CA$28)&lt;=INDEX(INDIRECT(BJ368),$E368,$F368)),0,(INDEX(INDIRECT(BJ368),$E368,$F368)-INDEX(INDIRECT(BJ368),$E368,CA$28))*(10-INDEX(INDIRECT("times"&amp;BH$2),$F368,CA$28))/10)</f>
        <v>0</v>
      </c>
      <c r="CB368" s="47">
        <f ca="1">IF(OR(INDEX(INDIRECT("times"&amp;BH$2),$F368,CB$28)&gt;10,INDEX(INDIRECT(BJ368),$E368,CB$28)&lt;=INDEX(INDIRECT(BJ368),$E368,$F368)),0,(INDEX(INDIRECT(BJ368),$E368,$F368)-INDEX(INDIRECT(BJ368),$E368,CB$28))*(10-INDEX(INDIRECT("times"&amp;BH$2),$F368,CB$28))/10)</f>
        <v>0</v>
      </c>
      <c r="CC368" s="47">
        <f ca="1">IF(OR(INDEX(INDIRECT("times"&amp;BH$2),$F368,CC$28)&gt;10,INDEX(INDIRECT(BJ368),$E368,CC$28)&lt;=INDEX(INDIRECT(BJ368),$E368,$F368)),0,(INDEX(INDIRECT(BJ368),$E368,$F368)-INDEX(INDIRECT(BJ368),$E368,CC$28))*(10-INDEX(INDIRECT("times"&amp;BH$2),$F368,CC$28))/10)</f>
        <v>0</v>
      </c>
      <c r="CD368" s="47">
        <f ca="1">IF(OR(INDEX(INDIRECT("times"&amp;BH$2),$F368,CD$28)&gt;10,INDEX(INDIRECT(BJ368),$E368,CD$28)&lt;=INDEX(INDIRECT(BJ368),$E368,$F368)),0,(INDEX(INDIRECT(BJ368),$E368,$F368)-INDEX(INDIRECT(BJ368),$E368,CD$28))*(10-INDEX(INDIRECT("times"&amp;BH$2),$F368,CD$28))/10)</f>
        <v>0</v>
      </c>
      <c r="CE368" s="47">
        <f ca="1">IF(OR(INDEX(INDIRECT("times"&amp;BH$2),$F368,CE$28)&gt;10,INDEX(INDIRECT(BJ368),$E368,CE$28)&lt;=INDEX(INDIRECT(BJ368),$E368,$F368)),0,(INDEX(INDIRECT(BJ368),$E368,$F368)-INDEX(INDIRECT(BJ368),$E368,CE$28))*(10-INDEX(INDIRECT("times"&amp;BH$2),$F368,CE$28))/10)</f>
        <v>0</v>
      </c>
      <c r="CF368" s="47">
        <f ca="1">IF(OR(INDEX(INDIRECT("times"&amp;BH$2),$F368,CF$28)&gt;10,INDEX(INDIRECT(BJ368),$E368,CF$28)&lt;=INDEX(INDIRECT(BJ368),$E368,$F368)),0,(INDEX(INDIRECT(BJ368),$E368,$F368)-INDEX(INDIRECT(BJ368),$E368,CF$28))*(10-INDEX(INDIRECT("times"&amp;BH$2),$F368,CF$28))/10)</f>
        <v>0</v>
      </c>
      <c r="CG368" s="48">
        <f ca="1">IF(OR(INDEX(INDIRECT("times"&amp;BH$2),$F368,CG$28)&gt;10,INDEX(INDIRECT(BJ368),$E368,CG$28)&lt;=INDEX(INDIRECT(BJ368),$E368,$F368)),0,(INDEX(INDIRECT(BJ368),$E368,$F368)-INDEX(INDIRECT(BJ368),$E368,CG$28))*(10-INDEX(INDIRECT("times"&amp;BH$2),$F368,CG$28))/10)</f>
        <v>0</v>
      </c>
      <c r="CH368" s="201">
        <v>11</v>
      </c>
      <c r="CJ368" s="18" t="s">
        <v>199</v>
      </c>
      <c r="CK368" s="122">
        <f>CJ341</f>
        <v>3</v>
      </c>
      <c r="CL368" s="122" t="str">
        <f>CJ342</f>
        <v>work3564</v>
      </c>
      <c r="CM368" s="210" t="str">
        <f t="shared" si="1801"/>
        <v>core3_work3564</v>
      </c>
      <c r="CN368" s="122">
        <v>1</v>
      </c>
      <c r="CO368" s="33">
        <v>11</v>
      </c>
      <c r="CP368" s="46">
        <f ca="1">IF(OR(INDEX(INDIRECT("times"&amp;CK$2),$F368,CP$28)&gt;10,INDEX(INDIRECT(CM368),$E368,CP$28)&lt;=INDEX(INDIRECT(CM368),$E368,$F368)),0,(INDEX(INDIRECT(CM368),$E368,$F368)-INDEX(INDIRECT(CM368),$E368,CP$28))*(10-INDEX(INDIRECT("times"&amp;CK$2),$F368,CP$28))/10)</f>
        <v>0</v>
      </c>
      <c r="CQ368" s="47">
        <f ca="1">IF(OR(INDEX(INDIRECT("times"&amp;CK$2),$F368,CQ$28)&gt;10,INDEX(INDIRECT(CM368),$E368,CQ$28)&lt;=INDEX(INDIRECT(CM368),$E368,$F368)),0,(INDEX(INDIRECT(CM368),$E368,$F368)-INDEX(INDIRECT(CM368),$E368,CQ$28))*(10-INDEX(INDIRECT("times"&amp;CK$2),$F368,CQ$28))/10)</f>
        <v>0</v>
      </c>
      <c r="CR368" s="47">
        <f ca="1">IF(OR(INDEX(INDIRECT("times"&amp;CK$2),$F368,CR$28)&gt;10,INDEX(INDIRECT(CM368),$E368,CR$28)&lt;=INDEX(INDIRECT(CM368),$E368,$F368)),0,(INDEX(INDIRECT(CM368),$E368,$F368)-INDEX(INDIRECT(CM368),$E368,CR$28))*(10-INDEX(INDIRECT("times"&amp;CK$2),$F368,CR$28))/10)</f>
        <v>0</v>
      </c>
      <c r="CS368" s="47">
        <f ca="1">IF(OR(INDEX(INDIRECT("times"&amp;CK$2),$F368,CS$28)&gt;10,INDEX(INDIRECT(CM368),$E368,CS$28)&lt;=INDEX(INDIRECT(CM368),$E368,$F368)),0,(INDEX(INDIRECT(CM368),$E368,$F368)-INDEX(INDIRECT(CM368),$E368,CS$28))*(10-INDEX(INDIRECT("times"&amp;CK$2),$F368,CS$28))/10)</f>
        <v>0</v>
      </c>
      <c r="CT368" s="47">
        <f ca="1">IF(OR(INDEX(INDIRECT("times"&amp;CK$2),$F368,CT$28)&gt;10,INDEX(INDIRECT(CM368),$E368,CT$28)&lt;=INDEX(INDIRECT(CM368),$E368,$F368)),0,(INDEX(INDIRECT(CM368),$E368,$F368)-INDEX(INDIRECT(CM368),$E368,CT$28))*(10-INDEX(INDIRECT("times"&amp;CK$2),$F368,CT$28))/10)</f>
        <v>0</v>
      </c>
      <c r="CU368" s="47">
        <f ca="1">IF(OR(INDEX(INDIRECT("times"&amp;CK$2),$F368,CU$28)&gt;10,INDEX(INDIRECT(CM368),$E368,CU$28)&lt;=INDEX(INDIRECT(CM368),$E368,$F368)),0,(INDEX(INDIRECT(CM368),$E368,$F368)-INDEX(INDIRECT(CM368),$E368,CU$28))*(10-INDEX(INDIRECT("times"&amp;CK$2),$F368,CU$28))/10)</f>
        <v>0</v>
      </c>
      <c r="CV368" s="47">
        <f ca="1">IF(OR(INDEX(INDIRECT("times"&amp;CK$2),$F368,CV$28)&gt;10,INDEX(INDIRECT(CM368),$E368,CV$28)&lt;=INDEX(INDIRECT(CM368),$E368,$F368)),0,(INDEX(INDIRECT(CM368),$E368,$F368)-INDEX(INDIRECT(CM368),$E368,CV$28))*(10-INDEX(INDIRECT("times"&amp;CK$2),$F368,CV$28))/10)</f>
        <v>0</v>
      </c>
      <c r="CW368" s="47">
        <f ca="1">IF(OR(INDEX(INDIRECT("times"&amp;CK$2),$F368,CW$28)&gt;10,INDEX(INDIRECT(CM368),$E368,CW$28)&lt;=INDEX(INDIRECT(CM368),$E368,$F368)),0,(INDEX(INDIRECT(CM368),$E368,$F368)-INDEX(INDIRECT(CM368),$E368,CW$28))*(10-INDEX(INDIRECT("times"&amp;CK$2),$F368,CW$28))/10)</f>
        <v>0</v>
      </c>
      <c r="CX368" s="47">
        <f ca="1">IF(OR(INDEX(INDIRECT("times"&amp;CK$2),$F368,CX$28)&gt;10,INDEX(INDIRECT(CM368),$E368,CX$28)&lt;=INDEX(INDIRECT(CM368),$E368,$F368)),0,(INDEX(INDIRECT(CM368),$E368,$F368)-INDEX(INDIRECT(CM368),$E368,CX$28))*(10-INDEX(INDIRECT("times"&amp;CK$2),$F368,CX$28))/10)</f>
        <v>0</v>
      </c>
      <c r="CY368" s="47">
        <f ca="1">IF(OR(INDEX(INDIRECT("times"&amp;CK$2),$F368,CY$28)&gt;10,INDEX(INDIRECT(CM368),$E368,CY$28)&lt;=INDEX(INDIRECT(CM368),$E368,$F368)),0,(INDEX(INDIRECT(CM368),$E368,$F368)-INDEX(INDIRECT(CM368),$E368,CY$28))*(10-INDEX(INDIRECT("times"&amp;CK$2),$F368,CY$28))/10)</f>
        <v>0</v>
      </c>
      <c r="CZ368" s="47">
        <f ca="1">IF(OR(INDEX(INDIRECT("times"&amp;CK$2),$F368,CZ$28)&gt;10,INDEX(INDIRECT(CM368),$E368,CZ$28)&lt;=INDEX(INDIRECT(CM368),$E368,$F368)),0,(INDEX(INDIRECT(CM368),$E368,$F368)-INDEX(INDIRECT(CM368),$E368,CZ$28))*(10-INDEX(INDIRECT("times"&amp;CK$2),$F368,CZ$28))/10)</f>
        <v>0</v>
      </c>
      <c r="DA368" s="47">
        <f ca="1">IF(OR(INDEX(INDIRECT("times"&amp;CK$2),$F368,DA$28)&gt;10,INDEX(INDIRECT(CM368),$E368,DA$28)&lt;=INDEX(INDIRECT(CM368),$E368,$F368)),0,(INDEX(INDIRECT(CM368),$E368,$F368)-INDEX(INDIRECT(CM368),$E368,DA$28))*(10-INDEX(INDIRECT("times"&amp;CK$2),$F368,DA$28))/10)</f>
        <v>0</v>
      </c>
      <c r="DB368" s="47">
        <f ca="1">IF(OR(INDEX(INDIRECT("times"&amp;CK$2),$F368,DB$28)&gt;10,INDEX(INDIRECT(CM368),$E368,DB$28)&lt;=INDEX(INDIRECT(CM368),$E368,$F368)),0,(INDEX(INDIRECT(CM368),$E368,$F368)-INDEX(INDIRECT(CM368),$E368,DB$28))*(10-INDEX(INDIRECT("times"&amp;CK$2),$F368,DB$28))/10)</f>
        <v>0</v>
      </c>
      <c r="DC368" s="47">
        <f ca="1">IF(OR(INDEX(INDIRECT("times"&amp;CK$2),$F368,DC$28)&gt;10,INDEX(INDIRECT(CM368),$E368,DC$28)&lt;=INDEX(INDIRECT(CM368),$E368,$F368)),0,(INDEX(INDIRECT(CM368),$E368,$F368)-INDEX(INDIRECT(CM368),$E368,DC$28))*(10-INDEX(INDIRECT("times"&amp;CK$2),$F368,DC$28))/10)</f>
        <v>0</v>
      </c>
      <c r="DD368" s="47">
        <f ca="1">IF(OR(INDEX(INDIRECT("times"&amp;CK$2),$F368,DD$28)&gt;10,INDEX(INDIRECT(CM368),$E368,DD$28)&lt;=INDEX(INDIRECT(CM368),$E368,$F368)),0,(INDEX(INDIRECT(CM368),$E368,$F368)-INDEX(INDIRECT(CM368),$E368,DD$28))*(10-INDEX(INDIRECT("times"&amp;CK$2),$F368,DD$28))/10)</f>
        <v>0</v>
      </c>
      <c r="DE368" s="47">
        <f ca="1">IF(OR(INDEX(INDIRECT("times"&amp;CK$2),$F368,DE$28)&gt;10,INDEX(INDIRECT(CM368),$E368,DE$28)&lt;=INDEX(INDIRECT(CM368),$E368,$F368)),0,(INDEX(INDIRECT(CM368),$E368,$F368)-INDEX(INDIRECT(CM368),$E368,DE$28))*(10-INDEX(INDIRECT("times"&amp;CK$2),$F368,DE$28))/10)</f>
        <v>0</v>
      </c>
      <c r="DF368" s="47">
        <f ca="1">IF(OR(INDEX(INDIRECT("times"&amp;CK$2),$F368,DF$28)&gt;10,INDEX(INDIRECT(CM368),$E368,DF$28)&lt;=INDEX(INDIRECT(CM368),$E368,$F368)),0,(INDEX(INDIRECT(CM368),$E368,$F368)-INDEX(INDIRECT(CM368),$E368,DF$28))*(10-INDEX(INDIRECT("times"&amp;CK$2),$F368,DF$28))/10)</f>
        <v>0</v>
      </c>
      <c r="DG368" s="47">
        <f ca="1">IF(OR(INDEX(INDIRECT("times"&amp;CK$2),$F368,DG$28)&gt;10,INDEX(INDIRECT(CM368),$E368,DG$28)&lt;=INDEX(INDIRECT(CM368),$E368,$F368)),0,(INDEX(INDIRECT(CM368),$E368,$F368)-INDEX(INDIRECT(CM368),$E368,DG$28))*(10-INDEX(INDIRECT("times"&amp;CK$2),$F368,DG$28))/10)</f>
        <v>0</v>
      </c>
      <c r="DH368" s="47">
        <f ca="1">IF(OR(INDEX(INDIRECT("times"&amp;CK$2),$F368,DH$28)&gt;10,INDEX(INDIRECT(CM368),$E368,DH$28)&lt;=INDEX(INDIRECT(CM368),$E368,$F368)),0,(INDEX(INDIRECT(CM368),$E368,$F368)-INDEX(INDIRECT(CM368),$E368,DH$28))*(10-INDEX(INDIRECT("times"&amp;CK$2),$F368,DH$28))/10)</f>
        <v>0</v>
      </c>
      <c r="DI368" s="47">
        <f ca="1">IF(OR(INDEX(INDIRECT("times"&amp;CK$2),$F368,DI$28)&gt;10,INDEX(INDIRECT(CM368),$E368,DI$28)&lt;=INDEX(INDIRECT(CM368),$E368,$F368)),0,(INDEX(INDIRECT(CM368),$E368,$F368)-INDEX(INDIRECT(CM368),$E368,DI$28))*(10-INDEX(INDIRECT("times"&amp;CK$2),$F368,DI$28))/10)</f>
        <v>0</v>
      </c>
      <c r="DJ368" s="48">
        <f ca="1">IF(OR(INDEX(INDIRECT("times"&amp;CK$2),$F368,DJ$28)&gt;10,INDEX(INDIRECT(CM368),$E368,DJ$28)&lt;=INDEX(INDIRECT(CM368),$E368,$F368)),0,(INDEX(INDIRECT(CM368),$E368,$F368)-INDEX(INDIRECT(CM368),$E368,DJ$28))*(10-INDEX(INDIRECT("times"&amp;CK$2),$F368,DJ$28))/10)</f>
        <v>0</v>
      </c>
      <c r="DK368" s="201">
        <v>11</v>
      </c>
      <c r="DM368" s="18" t="s">
        <v>199</v>
      </c>
      <c r="DN368" s="122">
        <f>DM341</f>
        <v>3</v>
      </c>
      <c r="DO368" s="122" t="str">
        <f>DM342</f>
        <v>shop3564</v>
      </c>
      <c r="DP368" s="210" t="str">
        <f t="shared" si="1802"/>
        <v>core3_shop3564</v>
      </c>
      <c r="DQ368" s="122">
        <v>1</v>
      </c>
      <c r="DR368" s="33">
        <v>11</v>
      </c>
      <c r="DS368" s="46">
        <f ca="1">IF(OR(INDEX(INDIRECT("times"&amp;DN$2),$F368,DS$28)&gt;10,INDEX(INDIRECT(DP368),$E368,DS$28)&lt;=INDEX(INDIRECT(DP368),$E368,$F368)),0,(INDEX(INDIRECT(DP368),$E368,$F368)-INDEX(INDIRECT(DP368),$E368,DS$28))*(10-INDEX(INDIRECT("times"&amp;DN$2),$F368,DS$28))/10)</f>
        <v>0</v>
      </c>
      <c r="DT368" s="47">
        <f ca="1">IF(OR(INDEX(INDIRECT("times"&amp;DN$2),$F368,DT$28)&gt;10,INDEX(INDIRECT(DP368),$E368,DT$28)&lt;=INDEX(INDIRECT(DP368),$E368,$F368)),0,(INDEX(INDIRECT(DP368),$E368,$F368)-INDEX(INDIRECT(DP368),$E368,DT$28))*(10-INDEX(INDIRECT("times"&amp;DN$2),$F368,DT$28))/10)</f>
        <v>0</v>
      </c>
      <c r="DU368" s="47">
        <f ca="1">IF(OR(INDEX(INDIRECT("times"&amp;DN$2),$F368,DU$28)&gt;10,INDEX(INDIRECT(DP368),$E368,DU$28)&lt;=INDEX(INDIRECT(DP368),$E368,$F368)),0,(INDEX(INDIRECT(DP368),$E368,$F368)-INDEX(INDIRECT(DP368),$E368,DU$28))*(10-INDEX(INDIRECT("times"&amp;DN$2),$F368,DU$28))/10)</f>
        <v>0</v>
      </c>
      <c r="DV368" s="47">
        <f ca="1">IF(OR(INDEX(INDIRECT("times"&amp;DN$2),$F368,DV$28)&gt;10,INDEX(INDIRECT(DP368),$E368,DV$28)&lt;=INDEX(INDIRECT(DP368),$E368,$F368)),0,(INDEX(INDIRECT(DP368),$E368,$F368)-INDEX(INDIRECT(DP368),$E368,DV$28))*(10-INDEX(INDIRECT("times"&amp;DN$2),$F368,DV$28))/10)</f>
        <v>0</v>
      </c>
      <c r="DW368" s="47">
        <f ca="1">IF(OR(INDEX(INDIRECT("times"&amp;DN$2),$F368,DW$28)&gt;10,INDEX(INDIRECT(DP368),$E368,DW$28)&lt;=INDEX(INDIRECT(DP368),$E368,$F368)),0,(INDEX(INDIRECT(DP368),$E368,$F368)-INDEX(INDIRECT(DP368),$E368,DW$28))*(10-INDEX(INDIRECT("times"&amp;DN$2),$F368,DW$28))/10)</f>
        <v>0</v>
      </c>
      <c r="DX368" s="47">
        <f ca="1">IF(OR(INDEX(INDIRECT("times"&amp;DN$2),$F368,DX$28)&gt;10,INDEX(INDIRECT(DP368),$E368,DX$28)&lt;=INDEX(INDIRECT(DP368),$E368,$F368)),0,(INDEX(INDIRECT(DP368),$E368,$F368)-INDEX(INDIRECT(DP368),$E368,DX$28))*(10-INDEX(INDIRECT("times"&amp;DN$2),$F368,DX$28))/10)</f>
        <v>0</v>
      </c>
      <c r="DY368" s="47">
        <f ca="1">IF(OR(INDEX(INDIRECT("times"&amp;DN$2),$F368,DY$28)&gt;10,INDEX(INDIRECT(DP368),$E368,DY$28)&lt;=INDEX(INDIRECT(DP368),$E368,$F368)),0,(INDEX(INDIRECT(DP368),$E368,$F368)-INDEX(INDIRECT(DP368),$E368,DY$28))*(10-INDEX(INDIRECT("times"&amp;DN$2),$F368,DY$28))/10)</f>
        <v>0</v>
      </c>
      <c r="DZ368" s="47">
        <f ca="1">IF(OR(INDEX(INDIRECT("times"&amp;DN$2),$F368,DZ$28)&gt;10,INDEX(INDIRECT(DP368),$E368,DZ$28)&lt;=INDEX(INDIRECT(DP368),$E368,$F368)),0,(INDEX(INDIRECT(DP368),$E368,$F368)-INDEX(INDIRECT(DP368),$E368,DZ$28))*(10-INDEX(INDIRECT("times"&amp;DN$2),$F368,DZ$28))/10)</f>
        <v>0</v>
      </c>
      <c r="EA368" s="47">
        <f ca="1">IF(OR(INDEX(INDIRECT("times"&amp;DN$2),$F368,EA$28)&gt;10,INDEX(INDIRECT(DP368),$E368,EA$28)&lt;=INDEX(INDIRECT(DP368),$E368,$F368)),0,(INDEX(INDIRECT(DP368),$E368,$F368)-INDEX(INDIRECT(DP368),$E368,EA$28))*(10-INDEX(INDIRECT("times"&amp;DN$2),$F368,EA$28))/10)</f>
        <v>0</v>
      </c>
      <c r="EB368" s="47">
        <f ca="1">IF(OR(INDEX(INDIRECT("times"&amp;DN$2),$F368,EB$28)&gt;10,INDEX(INDIRECT(DP368),$E368,EB$28)&lt;=INDEX(INDIRECT(DP368),$E368,$F368)),0,(INDEX(INDIRECT(DP368),$E368,$F368)-INDEX(INDIRECT(DP368),$E368,EB$28))*(10-INDEX(INDIRECT("times"&amp;DN$2),$F368,EB$28))/10)</f>
        <v>0</v>
      </c>
      <c r="EC368" s="47">
        <f ca="1">IF(OR(INDEX(INDIRECT("times"&amp;DN$2),$F368,EC$28)&gt;10,INDEX(INDIRECT(DP368),$E368,EC$28)&lt;=INDEX(INDIRECT(DP368),$E368,$F368)),0,(INDEX(INDIRECT(DP368),$E368,$F368)-INDEX(INDIRECT(DP368),$E368,EC$28))*(10-INDEX(INDIRECT("times"&amp;DN$2),$F368,EC$28))/10)</f>
        <v>0</v>
      </c>
      <c r="ED368" s="47">
        <f ca="1">IF(OR(INDEX(INDIRECT("times"&amp;DN$2),$F368,ED$28)&gt;10,INDEX(INDIRECT(DP368),$E368,ED$28)&lt;=INDEX(INDIRECT(DP368),$E368,$F368)),0,(INDEX(INDIRECT(DP368),$E368,$F368)-INDEX(INDIRECT(DP368),$E368,ED$28))*(10-INDEX(INDIRECT("times"&amp;DN$2),$F368,ED$28))/10)</f>
        <v>0</v>
      </c>
      <c r="EE368" s="47">
        <f ca="1">IF(OR(INDEX(INDIRECT("times"&amp;DN$2),$F368,EE$28)&gt;10,INDEX(INDIRECT(DP368),$E368,EE$28)&lt;=INDEX(INDIRECT(DP368),$E368,$F368)),0,(INDEX(INDIRECT(DP368),$E368,$F368)-INDEX(INDIRECT(DP368),$E368,EE$28))*(10-INDEX(INDIRECT("times"&amp;DN$2),$F368,EE$28))/10)</f>
        <v>0</v>
      </c>
      <c r="EF368" s="47">
        <f ca="1">IF(OR(INDEX(INDIRECT("times"&amp;DN$2),$F368,EF$28)&gt;10,INDEX(INDIRECT(DP368),$E368,EF$28)&lt;=INDEX(INDIRECT(DP368),$E368,$F368)),0,(INDEX(INDIRECT(DP368),$E368,$F368)-INDEX(INDIRECT(DP368),$E368,EF$28))*(10-INDEX(INDIRECT("times"&amp;DN$2),$F368,EF$28))/10)</f>
        <v>0</v>
      </c>
      <c r="EG368" s="47">
        <f ca="1">IF(OR(INDEX(INDIRECT("times"&amp;DN$2),$F368,EG$28)&gt;10,INDEX(INDIRECT(DP368),$E368,EG$28)&lt;=INDEX(INDIRECT(DP368),$E368,$F368)),0,(INDEX(INDIRECT(DP368),$E368,$F368)-INDEX(INDIRECT(DP368),$E368,EG$28))*(10-INDEX(INDIRECT("times"&amp;DN$2),$F368,EG$28))/10)</f>
        <v>0</v>
      </c>
      <c r="EH368" s="47">
        <f ca="1">IF(OR(INDEX(INDIRECT("times"&amp;DN$2),$F368,EH$28)&gt;10,INDEX(INDIRECT(DP368),$E368,EH$28)&lt;=INDEX(INDIRECT(DP368),$E368,$F368)),0,(INDEX(INDIRECT(DP368),$E368,$F368)-INDEX(INDIRECT(DP368),$E368,EH$28))*(10-INDEX(INDIRECT("times"&amp;DN$2),$F368,EH$28))/10)</f>
        <v>0</v>
      </c>
      <c r="EI368" s="47">
        <f ca="1">IF(OR(INDEX(INDIRECT("times"&amp;DN$2),$F368,EI$28)&gt;10,INDEX(INDIRECT(DP368),$E368,EI$28)&lt;=INDEX(INDIRECT(DP368),$E368,$F368)),0,(INDEX(INDIRECT(DP368),$E368,$F368)-INDEX(INDIRECT(DP368),$E368,EI$28))*(10-INDEX(INDIRECT("times"&amp;DN$2),$F368,EI$28))/10)</f>
        <v>0</v>
      </c>
      <c r="EJ368" s="47">
        <f ca="1">IF(OR(INDEX(INDIRECT("times"&amp;DN$2),$F368,EJ$28)&gt;10,INDEX(INDIRECT(DP368),$E368,EJ$28)&lt;=INDEX(INDIRECT(DP368),$E368,$F368)),0,(INDEX(INDIRECT(DP368),$E368,$F368)-INDEX(INDIRECT(DP368),$E368,EJ$28))*(10-INDEX(INDIRECT("times"&amp;DN$2),$F368,EJ$28))/10)</f>
        <v>0</v>
      </c>
      <c r="EK368" s="47">
        <f ca="1">IF(OR(INDEX(INDIRECT("times"&amp;DN$2),$F368,EK$28)&gt;10,INDEX(INDIRECT(DP368),$E368,EK$28)&lt;=INDEX(INDIRECT(DP368),$E368,$F368)),0,(INDEX(INDIRECT(DP368),$E368,$F368)-INDEX(INDIRECT(DP368),$E368,EK$28))*(10-INDEX(INDIRECT("times"&amp;DN$2),$F368,EK$28))/10)</f>
        <v>0</v>
      </c>
      <c r="EL368" s="47">
        <f ca="1">IF(OR(INDEX(INDIRECT("times"&amp;DN$2),$F368,EL$28)&gt;10,INDEX(INDIRECT(DP368),$E368,EL$28)&lt;=INDEX(INDIRECT(DP368),$E368,$F368)),0,(INDEX(INDIRECT(DP368),$E368,$F368)-INDEX(INDIRECT(DP368),$E368,EL$28))*(10-INDEX(INDIRECT("times"&amp;DN$2),$F368,EL$28))/10)</f>
        <v>0</v>
      </c>
      <c r="EM368" s="48">
        <f ca="1">IF(OR(INDEX(INDIRECT("times"&amp;DN$2),$F368,EM$28)&gt;10,INDEX(INDIRECT(DP368),$E368,EM$28)&lt;=INDEX(INDIRECT(DP368),$E368,$F368)),0,(INDEX(INDIRECT(DP368),$E368,$F368)-INDEX(INDIRECT(DP368),$E368,EM$28))*(10-INDEX(INDIRECT("times"&amp;DN$2),$F368,EM$28))/10)</f>
        <v>0</v>
      </c>
      <c r="EN368" s="201">
        <v>11</v>
      </c>
      <c r="EP368" s="18" t="s">
        <v>199</v>
      </c>
      <c r="EQ368" s="122">
        <f>EP341</f>
        <v>3</v>
      </c>
      <c r="ER368" s="122" t="str">
        <f>EP342</f>
        <v>lei3564</v>
      </c>
      <c r="ES368" s="210" t="str">
        <f t="shared" si="1803"/>
        <v>core3_lei3564</v>
      </c>
      <c r="ET368" s="122">
        <v>1</v>
      </c>
      <c r="EU368" s="33">
        <v>11</v>
      </c>
      <c r="EV368" s="46">
        <f ca="1">IF(OR(INDEX(INDIRECT("times"&amp;EQ$2),$F368,EV$28)&gt;10,INDEX(INDIRECT(ES368),$E368,EV$28)&lt;=INDEX(INDIRECT(ES368),$E368,$F368)),0,(INDEX(INDIRECT(ES368),$E368,$F368)-INDEX(INDIRECT(ES368),$E368,EV$28))*(10-INDEX(INDIRECT("times"&amp;EQ$2),$F368,EV$28))/10)</f>
        <v>0</v>
      </c>
      <c r="EW368" s="47">
        <f ca="1">IF(OR(INDEX(INDIRECT("times"&amp;EQ$2),$F368,EW$28)&gt;10,INDEX(INDIRECT(ES368),$E368,EW$28)&lt;=INDEX(INDIRECT(ES368),$E368,$F368)),0,(INDEX(INDIRECT(ES368),$E368,$F368)-INDEX(INDIRECT(ES368),$E368,EW$28))*(10-INDEX(INDIRECT("times"&amp;EQ$2),$F368,EW$28))/10)</f>
        <v>0</v>
      </c>
      <c r="EX368" s="47">
        <f ca="1">IF(OR(INDEX(INDIRECT("times"&amp;EQ$2),$F368,EX$28)&gt;10,INDEX(INDIRECT(ES368),$E368,EX$28)&lt;=INDEX(INDIRECT(ES368),$E368,$F368)),0,(INDEX(INDIRECT(ES368),$E368,$F368)-INDEX(INDIRECT(ES368),$E368,EX$28))*(10-INDEX(INDIRECT("times"&amp;EQ$2),$F368,EX$28))/10)</f>
        <v>0</v>
      </c>
      <c r="EY368" s="47">
        <f ca="1">IF(OR(INDEX(INDIRECT("times"&amp;EQ$2),$F368,EY$28)&gt;10,INDEX(INDIRECT(ES368),$E368,EY$28)&lt;=INDEX(INDIRECT(ES368),$E368,$F368)),0,(INDEX(INDIRECT(ES368),$E368,$F368)-INDEX(INDIRECT(ES368),$E368,EY$28))*(10-INDEX(INDIRECT("times"&amp;EQ$2),$F368,EY$28))/10)</f>
        <v>0</v>
      </c>
      <c r="EZ368" s="47">
        <f ca="1">IF(OR(INDEX(INDIRECT("times"&amp;EQ$2),$F368,EZ$28)&gt;10,INDEX(INDIRECT(ES368),$E368,EZ$28)&lt;=INDEX(INDIRECT(ES368),$E368,$F368)),0,(INDEX(INDIRECT(ES368),$E368,$F368)-INDEX(INDIRECT(ES368),$E368,EZ$28))*(10-INDEX(INDIRECT("times"&amp;EQ$2),$F368,EZ$28))/10)</f>
        <v>0</v>
      </c>
      <c r="FA368" s="47">
        <f ca="1">IF(OR(INDEX(INDIRECT("times"&amp;EQ$2),$F368,FA$28)&gt;10,INDEX(INDIRECT(ES368),$E368,FA$28)&lt;=INDEX(INDIRECT(ES368),$E368,$F368)),0,(INDEX(INDIRECT(ES368),$E368,$F368)-INDEX(INDIRECT(ES368),$E368,FA$28))*(10-INDEX(INDIRECT("times"&amp;EQ$2),$F368,FA$28))/10)</f>
        <v>0</v>
      </c>
      <c r="FB368" s="47">
        <f ca="1">IF(OR(INDEX(INDIRECT("times"&amp;EQ$2),$F368,FB$28)&gt;10,INDEX(INDIRECT(ES368),$E368,FB$28)&lt;=INDEX(INDIRECT(ES368),$E368,$F368)),0,(INDEX(INDIRECT(ES368),$E368,$F368)-INDEX(INDIRECT(ES368),$E368,FB$28))*(10-INDEX(INDIRECT("times"&amp;EQ$2),$F368,FB$28))/10)</f>
        <v>0</v>
      </c>
      <c r="FC368" s="47">
        <f ca="1">IF(OR(INDEX(INDIRECT("times"&amp;EQ$2),$F368,FC$28)&gt;10,INDEX(INDIRECT(ES368),$E368,FC$28)&lt;=INDEX(INDIRECT(ES368),$E368,$F368)),0,(INDEX(INDIRECT(ES368),$E368,$F368)-INDEX(INDIRECT(ES368),$E368,FC$28))*(10-INDEX(INDIRECT("times"&amp;EQ$2),$F368,FC$28))/10)</f>
        <v>0</v>
      </c>
      <c r="FD368" s="47">
        <f ca="1">IF(OR(INDEX(INDIRECT("times"&amp;EQ$2),$F368,FD$28)&gt;10,INDEX(INDIRECT(ES368),$E368,FD$28)&lt;=INDEX(INDIRECT(ES368),$E368,$F368)),0,(INDEX(INDIRECT(ES368),$E368,$F368)-INDEX(INDIRECT(ES368),$E368,FD$28))*(10-INDEX(INDIRECT("times"&amp;EQ$2),$F368,FD$28))/10)</f>
        <v>0</v>
      </c>
      <c r="FE368" s="47">
        <f ca="1">IF(OR(INDEX(INDIRECT("times"&amp;EQ$2),$F368,FE$28)&gt;10,INDEX(INDIRECT(ES368),$E368,FE$28)&lt;=INDEX(INDIRECT(ES368),$E368,$F368)),0,(INDEX(INDIRECT(ES368),$E368,$F368)-INDEX(INDIRECT(ES368),$E368,FE$28))*(10-INDEX(INDIRECT("times"&amp;EQ$2),$F368,FE$28))/10)</f>
        <v>0</v>
      </c>
      <c r="FF368" s="47">
        <f ca="1">IF(OR(INDEX(INDIRECT("times"&amp;EQ$2),$F368,FF$28)&gt;10,INDEX(INDIRECT(ES368),$E368,FF$28)&lt;=INDEX(INDIRECT(ES368),$E368,$F368)),0,(INDEX(INDIRECT(ES368),$E368,$F368)-INDEX(INDIRECT(ES368),$E368,FF$28))*(10-INDEX(INDIRECT("times"&amp;EQ$2),$F368,FF$28))/10)</f>
        <v>0</v>
      </c>
      <c r="FG368" s="47">
        <f ca="1">IF(OR(INDEX(INDIRECT("times"&amp;EQ$2),$F368,FG$28)&gt;10,INDEX(INDIRECT(ES368),$E368,FG$28)&lt;=INDEX(INDIRECT(ES368),$E368,$F368)),0,(INDEX(INDIRECT(ES368),$E368,$F368)-INDEX(INDIRECT(ES368),$E368,FG$28))*(10-INDEX(INDIRECT("times"&amp;EQ$2),$F368,FG$28))/10)</f>
        <v>0</v>
      </c>
      <c r="FH368" s="47">
        <f ca="1">IF(OR(INDEX(INDIRECT("times"&amp;EQ$2),$F368,FH$28)&gt;10,INDEX(INDIRECT(ES368),$E368,FH$28)&lt;=INDEX(INDIRECT(ES368),$E368,$F368)),0,(INDEX(INDIRECT(ES368),$E368,$F368)-INDEX(INDIRECT(ES368),$E368,FH$28))*(10-INDEX(INDIRECT("times"&amp;EQ$2),$F368,FH$28))/10)</f>
        <v>0</v>
      </c>
      <c r="FI368" s="47">
        <f ca="1">IF(OR(INDEX(INDIRECT("times"&amp;EQ$2),$F368,FI$28)&gt;10,INDEX(INDIRECT(ES368),$E368,FI$28)&lt;=INDEX(INDIRECT(ES368),$E368,$F368)),0,(INDEX(INDIRECT(ES368),$E368,$F368)-INDEX(INDIRECT(ES368),$E368,FI$28))*(10-INDEX(INDIRECT("times"&amp;EQ$2),$F368,FI$28))/10)</f>
        <v>0</v>
      </c>
      <c r="FJ368" s="47">
        <f ca="1">IF(OR(INDEX(INDIRECT("times"&amp;EQ$2),$F368,FJ$28)&gt;10,INDEX(INDIRECT(ES368),$E368,FJ$28)&lt;=INDEX(INDIRECT(ES368),$E368,$F368)),0,(INDEX(INDIRECT(ES368),$E368,$F368)-INDEX(INDIRECT(ES368),$E368,FJ$28))*(10-INDEX(INDIRECT("times"&amp;EQ$2),$F368,FJ$28))/10)</f>
        <v>0</v>
      </c>
      <c r="FK368" s="47">
        <f ca="1">IF(OR(INDEX(INDIRECT("times"&amp;EQ$2),$F368,FK$28)&gt;10,INDEX(INDIRECT(ES368),$E368,FK$28)&lt;=INDEX(INDIRECT(ES368),$E368,$F368)),0,(INDEX(INDIRECT(ES368),$E368,$F368)-INDEX(INDIRECT(ES368),$E368,FK$28))*(10-INDEX(INDIRECT("times"&amp;EQ$2),$F368,FK$28))/10)</f>
        <v>0</v>
      </c>
      <c r="FL368" s="47">
        <f ca="1">IF(OR(INDEX(INDIRECT("times"&amp;EQ$2),$F368,FL$28)&gt;10,INDEX(INDIRECT(ES368),$E368,FL$28)&lt;=INDEX(INDIRECT(ES368),$E368,$F368)),0,(INDEX(INDIRECT(ES368),$E368,$F368)-INDEX(INDIRECT(ES368),$E368,FL$28))*(10-INDEX(INDIRECT("times"&amp;EQ$2),$F368,FL$28))/10)</f>
        <v>0</v>
      </c>
      <c r="FM368" s="47">
        <f ca="1">IF(OR(INDEX(INDIRECT("times"&amp;EQ$2),$F368,FM$28)&gt;10,INDEX(INDIRECT(ES368),$E368,FM$28)&lt;=INDEX(INDIRECT(ES368),$E368,$F368)),0,(INDEX(INDIRECT(ES368),$E368,$F368)-INDEX(INDIRECT(ES368),$E368,FM$28))*(10-INDEX(INDIRECT("times"&amp;EQ$2),$F368,FM$28))/10)</f>
        <v>0</v>
      </c>
      <c r="FN368" s="47">
        <f ca="1">IF(OR(INDEX(INDIRECT("times"&amp;EQ$2),$F368,FN$28)&gt;10,INDEX(INDIRECT(ES368),$E368,FN$28)&lt;=INDEX(INDIRECT(ES368),$E368,$F368)),0,(INDEX(INDIRECT(ES368),$E368,$F368)-INDEX(INDIRECT(ES368),$E368,FN$28))*(10-INDEX(INDIRECT("times"&amp;EQ$2),$F368,FN$28))/10)</f>
        <v>0</v>
      </c>
      <c r="FO368" s="47">
        <f ca="1">IF(OR(INDEX(INDIRECT("times"&amp;EQ$2),$F368,FO$28)&gt;10,INDEX(INDIRECT(ES368),$E368,FO$28)&lt;=INDEX(INDIRECT(ES368),$E368,$F368)),0,(INDEX(INDIRECT(ES368),$E368,$F368)-INDEX(INDIRECT(ES368),$E368,FO$28))*(10-INDEX(INDIRECT("times"&amp;EQ$2),$F368,FO$28))/10)</f>
        <v>0</v>
      </c>
      <c r="FP368" s="48">
        <f ca="1">IF(OR(INDEX(INDIRECT("times"&amp;EQ$2),$F368,FP$28)&gt;10,INDEX(INDIRECT(ES368),$E368,FP$28)&lt;=INDEX(INDIRECT(ES368),$E368,$F368)),0,(INDEX(INDIRECT(ES368),$E368,$F368)-INDEX(INDIRECT(ES368),$E368,FP$28))*(10-INDEX(INDIRECT("times"&amp;EQ$2),$F368,FP$28))/10)</f>
        <v>0</v>
      </c>
      <c r="FQ368" s="201">
        <v>11</v>
      </c>
      <c r="FS368" s="18" t="s">
        <v>199</v>
      </c>
      <c r="FT368" s="122">
        <f>FS341</f>
        <v>3</v>
      </c>
      <c r="FU368" s="122" t="str">
        <f>FS342</f>
        <v>shop65</v>
      </c>
      <c r="FV368" s="210" t="str">
        <f t="shared" si="1804"/>
        <v>core3_shop65</v>
      </c>
      <c r="FW368" s="122">
        <v>1</v>
      </c>
      <c r="FX368" s="33">
        <v>11</v>
      </c>
      <c r="FY368" s="46">
        <f ca="1">IF(OR(INDEX(INDIRECT("times"&amp;FT$2),$F368,FY$28)&gt;10,INDEX(INDIRECT(FV368),$E368,FY$28)&lt;=INDEX(INDIRECT(FV368),$E368,$F368)),0,(INDEX(INDIRECT(FV368),$E368,$F368)-INDEX(INDIRECT(FV368),$E368,FY$28))*(10-INDEX(INDIRECT("times"&amp;FT$2),$F368,FY$28))/10)</f>
        <v>0</v>
      </c>
      <c r="FZ368" s="47">
        <f ca="1">IF(OR(INDEX(INDIRECT("times"&amp;FT$2),$F368,FZ$28)&gt;10,INDEX(INDIRECT(FV368),$E368,FZ$28)&lt;=INDEX(INDIRECT(FV368),$E368,$F368)),0,(INDEX(INDIRECT(FV368),$E368,$F368)-INDEX(INDIRECT(FV368),$E368,FZ$28))*(10-INDEX(INDIRECT("times"&amp;FT$2),$F368,FZ$28))/10)</f>
        <v>0</v>
      </c>
      <c r="GA368" s="47">
        <f ca="1">IF(OR(INDEX(INDIRECT("times"&amp;FT$2),$F368,GA$28)&gt;10,INDEX(INDIRECT(FV368),$E368,GA$28)&lt;=INDEX(INDIRECT(FV368),$E368,$F368)),0,(INDEX(INDIRECT(FV368),$E368,$F368)-INDEX(INDIRECT(FV368),$E368,GA$28))*(10-INDEX(INDIRECT("times"&amp;FT$2),$F368,GA$28))/10)</f>
        <v>0</v>
      </c>
      <c r="GB368" s="47">
        <f ca="1">IF(OR(INDEX(INDIRECT("times"&amp;FT$2),$F368,GB$28)&gt;10,INDEX(INDIRECT(FV368),$E368,GB$28)&lt;=INDEX(INDIRECT(FV368),$E368,$F368)),0,(INDEX(INDIRECT(FV368),$E368,$F368)-INDEX(INDIRECT(FV368),$E368,GB$28))*(10-INDEX(INDIRECT("times"&amp;FT$2),$F368,GB$28))/10)</f>
        <v>0</v>
      </c>
      <c r="GC368" s="47">
        <f ca="1">IF(OR(INDEX(INDIRECT("times"&amp;FT$2),$F368,GC$28)&gt;10,INDEX(INDIRECT(FV368),$E368,GC$28)&lt;=INDEX(INDIRECT(FV368),$E368,$F368)),0,(INDEX(INDIRECT(FV368),$E368,$F368)-INDEX(INDIRECT(FV368),$E368,GC$28))*(10-INDEX(INDIRECT("times"&amp;FT$2),$F368,GC$28))/10)</f>
        <v>0</v>
      </c>
      <c r="GD368" s="47">
        <f ca="1">IF(OR(INDEX(INDIRECT("times"&amp;FT$2),$F368,GD$28)&gt;10,INDEX(INDIRECT(FV368),$E368,GD$28)&lt;=INDEX(INDIRECT(FV368),$E368,$F368)),0,(INDEX(INDIRECT(FV368),$E368,$F368)-INDEX(INDIRECT(FV368),$E368,GD$28))*(10-INDEX(INDIRECT("times"&amp;FT$2),$F368,GD$28))/10)</f>
        <v>0</v>
      </c>
      <c r="GE368" s="47">
        <f ca="1">IF(OR(INDEX(INDIRECT("times"&amp;FT$2),$F368,GE$28)&gt;10,INDEX(INDIRECT(FV368),$E368,GE$28)&lt;=INDEX(INDIRECT(FV368),$E368,$F368)),0,(INDEX(INDIRECT(FV368),$E368,$F368)-INDEX(INDIRECT(FV368),$E368,GE$28))*(10-INDEX(INDIRECT("times"&amp;FT$2),$F368,GE$28))/10)</f>
        <v>0</v>
      </c>
      <c r="GF368" s="47">
        <f ca="1">IF(OR(INDEX(INDIRECT("times"&amp;FT$2),$F368,GF$28)&gt;10,INDEX(INDIRECT(FV368),$E368,GF$28)&lt;=INDEX(INDIRECT(FV368),$E368,$F368)),0,(INDEX(INDIRECT(FV368),$E368,$F368)-INDEX(INDIRECT(FV368),$E368,GF$28))*(10-INDEX(INDIRECT("times"&amp;FT$2),$F368,GF$28))/10)</f>
        <v>0</v>
      </c>
      <c r="GG368" s="47">
        <f ca="1">IF(OR(INDEX(INDIRECT("times"&amp;FT$2),$F368,GG$28)&gt;10,INDEX(INDIRECT(FV368),$E368,GG$28)&lt;=INDEX(INDIRECT(FV368),$E368,$F368)),0,(INDEX(INDIRECT(FV368),$E368,$F368)-INDEX(INDIRECT(FV368),$E368,GG$28))*(10-INDEX(INDIRECT("times"&amp;FT$2),$F368,GG$28))/10)</f>
        <v>0</v>
      </c>
      <c r="GH368" s="47">
        <f ca="1">IF(OR(INDEX(INDIRECT("times"&amp;FT$2),$F368,GH$28)&gt;10,INDEX(INDIRECT(FV368),$E368,GH$28)&lt;=INDEX(INDIRECT(FV368),$E368,$F368)),0,(INDEX(INDIRECT(FV368),$E368,$F368)-INDEX(INDIRECT(FV368),$E368,GH$28))*(10-INDEX(INDIRECT("times"&amp;FT$2),$F368,GH$28))/10)</f>
        <v>0</v>
      </c>
      <c r="GI368" s="47">
        <f ca="1">IF(OR(INDEX(INDIRECT("times"&amp;FT$2),$F368,GI$28)&gt;10,INDEX(INDIRECT(FV368),$E368,GI$28)&lt;=INDEX(INDIRECT(FV368),$E368,$F368)),0,(INDEX(INDIRECT(FV368),$E368,$F368)-INDEX(INDIRECT(FV368),$E368,GI$28))*(10-INDEX(INDIRECT("times"&amp;FT$2),$F368,GI$28))/10)</f>
        <v>0</v>
      </c>
      <c r="GJ368" s="47">
        <f ca="1">IF(OR(INDEX(INDIRECT("times"&amp;FT$2),$F368,GJ$28)&gt;10,INDEX(INDIRECT(FV368),$E368,GJ$28)&lt;=INDEX(INDIRECT(FV368),$E368,$F368)),0,(INDEX(INDIRECT(FV368),$E368,$F368)-INDEX(INDIRECT(FV368),$E368,GJ$28))*(10-INDEX(INDIRECT("times"&amp;FT$2),$F368,GJ$28))/10)</f>
        <v>0</v>
      </c>
      <c r="GK368" s="47">
        <f ca="1">IF(OR(INDEX(INDIRECT("times"&amp;FT$2),$F368,GK$28)&gt;10,INDEX(INDIRECT(FV368),$E368,GK$28)&lt;=INDEX(INDIRECT(FV368),$E368,$F368)),0,(INDEX(INDIRECT(FV368),$E368,$F368)-INDEX(INDIRECT(FV368),$E368,GK$28))*(10-INDEX(INDIRECT("times"&amp;FT$2),$F368,GK$28))/10)</f>
        <v>0</v>
      </c>
      <c r="GL368" s="47">
        <f ca="1">IF(OR(INDEX(INDIRECT("times"&amp;FT$2),$F368,GL$28)&gt;10,INDEX(INDIRECT(FV368),$E368,GL$28)&lt;=INDEX(INDIRECT(FV368),$E368,$F368)),0,(INDEX(INDIRECT(FV368),$E368,$F368)-INDEX(INDIRECT(FV368),$E368,GL$28))*(10-INDEX(INDIRECT("times"&amp;FT$2),$F368,GL$28))/10)</f>
        <v>0</v>
      </c>
      <c r="GM368" s="47">
        <f ca="1">IF(OR(INDEX(INDIRECT("times"&amp;FT$2),$F368,GM$28)&gt;10,INDEX(INDIRECT(FV368),$E368,GM$28)&lt;=INDEX(INDIRECT(FV368),$E368,$F368)),0,(INDEX(INDIRECT(FV368),$E368,$F368)-INDEX(INDIRECT(FV368),$E368,GM$28))*(10-INDEX(INDIRECT("times"&amp;FT$2),$F368,GM$28))/10)</f>
        <v>0</v>
      </c>
      <c r="GN368" s="47">
        <f ca="1">IF(OR(INDEX(INDIRECT("times"&amp;FT$2),$F368,GN$28)&gt;10,INDEX(INDIRECT(FV368),$E368,GN$28)&lt;=INDEX(INDIRECT(FV368),$E368,$F368)),0,(INDEX(INDIRECT(FV368),$E368,$F368)-INDEX(INDIRECT(FV368),$E368,GN$28))*(10-INDEX(INDIRECT("times"&amp;FT$2),$F368,GN$28))/10)</f>
        <v>0</v>
      </c>
      <c r="GO368" s="47">
        <f ca="1">IF(OR(INDEX(INDIRECT("times"&amp;FT$2),$F368,GO$28)&gt;10,INDEX(INDIRECT(FV368),$E368,GO$28)&lt;=INDEX(INDIRECT(FV368),$E368,$F368)),0,(INDEX(INDIRECT(FV368),$E368,$F368)-INDEX(INDIRECT(FV368),$E368,GO$28))*(10-INDEX(INDIRECT("times"&amp;FT$2),$F368,GO$28))/10)</f>
        <v>0</v>
      </c>
      <c r="GP368" s="47">
        <f ca="1">IF(OR(INDEX(INDIRECT("times"&amp;FT$2),$F368,GP$28)&gt;10,INDEX(INDIRECT(FV368),$E368,GP$28)&lt;=INDEX(INDIRECT(FV368),$E368,$F368)),0,(INDEX(INDIRECT(FV368),$E368,$F368)-INDEX(INDIRECT(FV368),$E368,GP$28))*(10-INDEX(INDIRECT("times"&amp;FT$2),$F368,GP$28))/10)</f>
        <v>0</v>
      </c>
      <c r="GQ368" s="47">
        <f ca="1">IF(OR(INDEX(INDIRECT("times"&amp;FT$2),$F368,GQ$28)&gt;10,INDEX(INDIRECT(FV368),$E368,GQ$28)&lt;=INDEX(INDIRECT(FV368),$E368,$F368)),0,(INDEX(INDIRECT(FV368),$E368,$F368)-INDEX(INDIRECT(FV368),$E368,GQ$28))*(10-INDEX(INDIRECT("times"&amp;FT$2),$F368,GQ$28))/10)</f>
        <v>0</v>
      </c>
      <c r="GR368" s="47">
        <f ca="1">IF(OR(INDEX(INDIRECT("times"&amp;FT$2),$F368,GR$28)&gt;10,INDEX(INDIRECT(FV368),$E368,GR$28)&lt;=INDEX(INDIRECT(FV368),$E368,$F368)),0,(INDEX(INDIRECT(FV368),$E368,$F368)-INDEX(INDIRECT(FV368),$E368,GR$28))*(10-INDEX(INDIRECT("times"&amp;FT$2),$F368,GR$28))/10)</f>
        <v>0</v>
      </c>
      <c r="GS368" s="48">
        <f ca="1">IF(OR(INDEX(INDIRECT("times"&amp;FT$2),$F368,GS$28)&gt;10,INDEX(INDIRECT(FV368),$E368,GS$28)&lt;=INDEX(INDIRECT(FV368),$E368,$F368)),0,(INDEX(INDIRECT(FV368),$E368,$F368)-INDEX(INDIRECT(FV368),$E368,GS$28))*(10-INDEX(INDIRECT("times"&amp;FT$2),$F368,GS$28))/10)</f>
        <v>0</v>
      </c>
      <c r="GT368" s="201">
        <v>11</v>
      </c>
      <c r="GV368" s="18" t="s">
        <v>199</v>
      </c>
      <c r="GW368" s="122">
        <f>GV341</f>
        <v>3</v>
      </c>
      <c r="GX368" s="122" t="str">
        <f>GV342</f>
        <v>lei65</v>
      </c>
      <c r="GY368" s="210" t="str">
        <f t="shared" si="1805"/>
        <v>core3_lei65</v>
      </c>
      <c r="GZ368" s="122">
        <v>1</v>
      </c>
      <c r="HA368" s="33">
        <v>11</v>
      </c>
      <c r="HB368" s="46">
        <f ca="1">IF(OR(INDEX(INDIRECT("times"&amp;GW$2),$F368,HB$28)&gt;10,INDEX(INDIRECT(GY368),$E368,HB$28)&lt;=INDEX(INDIRECT(GY368),$E368,$F368)),0,(INDEX(INDIRECT(GY368),$E368,$F368)-INDEX(INDIRECT(GY368),$E368,HB$28))*(10-INDEX(INDIRECT("times"&amp;GW$2),$F368,HB$28))/10)</f>
        <v>0</v>
      </c>
      <c r="HC368" s="47">
        <f ca="1">IF(OR(INDEX(INDIRECT("times"&amp;GW$2),$F368,HC$28)&gt;10,INDEX(INDIRECT(GY368),$E368,HC$28)&lt;=INDEX(INDIRECT(GY368),$E368,$F368)),0,(INDEX(INDIRECT(GY368),$E368,$F368)-INDEX(INDIRECT(GY368),$E368,HC$28))*(10-INDEX(INDIRECT("times"&amp;GW$2),$F368,HC$28))/10)</f>
        <v>0</v>
      </c>
      <c r="HD368" s="47">
        <f ca="1">IF(OR(INDEX(INDIRECT("times"&amp;GW$2),$F368,HD$28)&gt;10,INDEX(INDIRECT(GY368),$E368,HD$28)&lt;=INDEX(INDIRECT(GY368),$E368,$F368)),0,(INDEX(INDIRECT(GY368),$E368,$F368)-INDEX(INDIRECT(GY368),$E368,HD$28))*(10-INDEX(INDIRECT("times"&amp;GW$2),$F368,HD$28))/10)</f>
        <v>0</v>
      </c>
      <c r="HE368" s="47">
        <f ca="1">IF(OR(INDEX(INDIRECT("times"&amp;GW$2),$F368,HE$28)&gt;10,INDEX(INDIRECT(GY368),$E368,HE$28)&lt;=INDEX(INDIRECT(GY368),$E368,$F368)),0,(INDEX(INDIRECT(GY368),$E368,$F368)-INDEX(INDIRECT(GY368),$E368,HE$28))*(10-INDEX(INDIRECT("times"&amp;GW$2),$F368,HE$28))/10)</f>
        <v>0</v>
      </c>
      <c r="HF368" s="47">
        <f ca="1">IF(OR(INDEX(INDIRECT("times"&amp;GW$2),$F368,HF$28)&gt;10,INDEX(INDIRECT(GY368),$E368,HF$28)&lt;=INDEX(INDIRECT(GY368),$E368,$F368)),0,(INDEX(INDIRECT(GY368),$E368,$F368)-INDEX(INDIRECT(GY368),$E368,HF$28))*(10-INDEX(INDIRECT("times"&amp;GW$2),$F368,HF$28))/10)</f>
        <v>0</v>
      </c>
      <c r="HG368" s="47">
        <f ca="1">IF(OR(INDEX(INDIRECT("times"&amp;GW$2),$F368,HG$28)&gt;10,INDEX(INDIRECT(GY368),$E368,HG$28)&lt;=INDEX(INDIRECT(GY368),$E368,$F368)),0,(INDEX(INDIRECT(GY368),$E368,$F368)-INDEX(INDIRECT(GY368),$E368,HG$28))*(10-INDEX(INDIRECT("times"&amp;GW$2),$F368,HG$28))/10)</f>
        <v>0</v>
      </c>
      <c r="HH368" s="47">
        <f ca="1">IF(OR(INDEX(INDIRECT("times"&amp;GW$2),$F368,HH$28)&gt;10,INDEX(INDIRECT(GY368),$E368,HH$28)&lt;=INDEX(INDIRECT(GY368),$E368,$F368)),0,(INDEX(INDIRECT(GY368),$E368,$F368)-INDEX(INDIRECT(GY368),$E368,HH$28))*(10-INDEX(INDIRECT("times"&amp;GW$2),$F368,HH$28))/10)</f>
        <v>0</v>
      </c>
      <c r="HI368" s="47">
        <f ca="1">IF(OR(INDEX(INDIRECT("times"&amp;GW$2),$F368,HI$28)&gt;10,INDEX(INDIRECT(GY368),$E368,HI$28)&lt;=INDEX(INDIRECT(GY368),$E368,$F368)),0,(INDEX(INDIRECT(GY368),$E368,$F368)-INDEX(INDIRECT(GY368),$E368,HI$28))*(10-INDEX(INDIRECT("times"&amp;GW$2),$F368,HI$28))/10)</f>
        <v>0</v>
      </c>
      <c r="HJ368" s="47">
        <f ca="1">IF(OR(INDEX(INDIRECT("times"&amp;GW$2),$F368,HJ$28)&gt;10,INDEX(INDIRECT(GY368),$E368,HJ$28)&lt;=INDEX(INDIRECT(GY368),$E368,$F368)),0,(INDEX(INDIRECT(GY368),$E368,$F368)-INDEX(INDIRECT(GY368),$E368,HJ$28))*(10-INDEX(INDIRECT("times"&amp;GW$2),$F368,HJ$28))/10)</f>
        <v>0</v>
      </c>
      <c r="HK368" s="47">
        <f ca="1">IF(OR(INDEX(INDIRECT("times"&amp;GW$2),$F368,HK$28)&gt;10,INDEX(INDIRECT(GY368),$E368,HK$28)&lt;=INDEX(INDIRECT(GY368),$E368,$F368)),0,(INDEX(INDIRECT(GY368),$E368,$F368)-INDEX(INDIRECT(GY368),$E368,HK$28))*(10-INDEX(INDIRECT("times"&amp;GW$2),$F368,HK$28))/10)</f>
        <v>0</v>
      </c>
      <c r="HL368" s="47">
        <f ca="1">IF(OR(INDEX(INDIRECT("times"&amp;GW$2),$F368,HL$28)&gt;10,INDEX(INDIRECT(GY368),$E368,HL$28)&lt;=INDEX(INDIRECT(GY368),$E368,$F368)),0,(INDEX(INDIRECT(GY368),$E368,$F368)-INDEX(INDIRECT(GY368),$E368,HL$28))*(10-INDEX(INDIRECT("times"&amp;GW$2),$F368,HL$28))/10)</f>
        <v>0</v>
      </c>
      <c r="HM368" s="47">
        <f ca="1">IF(OR(INDEX(INDIRECT("times"&amp;GW$2),$F368,HM$28)&gt;10,INDEX(INDIRECT(GY368),$E368,HM$28)&lt;=INDEX(INDIRECT(GY368),$E368,$F368)),0,(INDEX(INDIRECT(GY368),$E368,$F368)-INDEX(INDIRECT(GY368),$E368,HM$28))*(10-INDEX(INDIRECT("times"&amp;GW$2),$F368,HM$28))/10)</f>
        <v>0</v>
      </c>
      <c r="HN368" s="47">
        <f ca="1">IF(OR(INDEX(INDIRECT("times"&amp;GW$2),$F368,HN$28)&gt;10,INDEX(INDIRECT(GY368),$E368,HN$28)&lt;=INDEX(INDIRECT(GY368),$E368,$F368)),0,(INDEX(INDIRECT(GY368),$E368,$F368)-INDEX(INDIRECT(GY368),$E368,HN$28))*(10-INDEX(INDIRECT("times"&amp;GW$2),$F368,HN$28))/10)</f>
        <v>0</v>
      </c>
      <c r="HO368" s="47">
        <f ca="1">IF(OR(INDEX(INDIRECT("times"&amp;GW$2),$F368,HO$28)&gt;10,INDEX(INDIRECT(GY368),$E368,HO$28)&lt;=INDEX(INDIRECT(GY368),$E368,$F368)),0,(INDEX(INDIRECT(GY368),$E368,$F368)-INDEX(INDIRECT(GY368),$E368,HO$28))*(10-INDEX(INDIRECT("times"&amp;GW$2),$F368,HO$28))/10)</f>
        <v>0</v>
      </c>
      <c r="HP368" s="47">
        <f ca="1">IF(OR(INDEX(INDIRECT("times"&amp;GW$2),$F368,HP$28)&gt;10,INDEX(INDIRECT(GY368),$E368,HP$28)&lt;=INDEX(INDIRECT(GY368),$E368,$F368)),0,(INDEX(INDIRECT(GY368),$E368,$F368)-INDEX(INDIRECT(GY368),$E368,HP$28))*(10-INDEX(INDIRECT("times"&amp;GW$2),$F368,HP$28))/10)</f>
        <v>0</v>
      </c>
      <c r="HQ368" s="47">
        <f ca="1">IF(OR(INDEX(INDIRECT("times"&amp;GW$2),$F368,HQ$28)&gt;10,INDEX(INDIRECT(GY368),$E368,HQ$28)&lt;=INDEX(INDIRECT(GY368),$E368,$F368)),0,(INDEX(INDIRECT(GY368),$E368,$F368)-INDEX(INDIRECT(GY368),$E368,HQ$28))*(10-INDEX(INDIRECT("times"&amp;GW$2),$F368,HQ$28))/10)</f>
        <v>0</v>
      </c>
      <c r="HR368" s="47">
        <f ca="1">IF(OR(INDEX(INDIRECT("times"&amp;GW$2),$F368,HR$28)&gt;10,INDEX(INDIRECT(GY368),$E368,HR$28)&lt;=INDEX(INDIRECT(GY368),$E368,$F368)),0,(INDEX(INDIRECT(GY368),$E368,$F368)-INDEX(INDIRECT(GY368),$E368,HR$28))*(10-INDEX(INDIRECT("times"&amp;GW$2),$F368,HR$28))/10)</f>
        <v>0</v>
      </c>
      <c r="HS368" s="47">
        <f ca="1">IF(OR(INDEX(INDIRECT("times"&amp;GW$2),$F368,HS$28)&gt;10,INDEX(INDIRECT(GY368),$E368,HS$28)&lt;=INDEX(INDIRECT(GY368),$E368,$F368)),0,(INDEX(INDIRECT(GY368),$E368,$F368)-INDEX(INDIRECT(GY368),$E368,HS$28))*(10-INDEX(INDIRECT("times"&amp;GW$2),$F368,HS$28))/10)</f>
        <v>0</v>
      </c>
      <c r="HT368" s="47">
        <f ca="1">IF(OR(INDEX(INDIRECT("times"&amp;GW$2),$F368,HT$28)&gt;10,INDEX(INDIRECT(GY368),$E368,HT$28)&lt;=INDEX(INDIRECT(GY368),$E368,$F368)),0,(INDEX(INDIRECT(GY368),$E368,$F368)-INDEX(INDIRECT(GY368),$E368,HT$28))*(10-INDEX(INDIRECT("times"&amp;GW$2),$F368,HT$28))/10)</f>
        <v>0</v>
      </c>
      <c r="HU368" s="47">
        <f ca="1">IF(OR(INDEX(INDIRECT("times"&amp;GW$2),$F368,HU$28)&gt;10,INDEX(INDIRECT(GY368),$E368,HU$28)&lt;=INDEX(INDIRECT(GY368),$E368,$F368)),0,(INDEX(INDIRECT(GY368),$E368,$F368)-INDEX(INDIRECT(GY368),$E368,HU$28))*(10-INDEX(INDIRECT("times"&amp;GW$2),$F368,HU$28))/10)</f>
        <v>0</v>
      </c>
      <c r="HV368" s="48">
        <f ca="1">IF(OR(INDEX(INDIRECT("times"&amp;GW$2),$F368,HV$28)&gt;10,INDEX(INDIRECT(GY368),$E368,HV$28)&lt;=INDEX(INDIRECT(GY368),$E368,$F368)),0,(INDEX(INDIRECT(GY368),$E368,$F368)-INDEX(INDIRECT(GY368),$E368,HV$28))*(10-INDEX(INDIRECT("times"&amp;GW$2),$F368,HV$28))/10)</f>
        <v>0</v>
      </c>
      <c r="HW368" s="201">
        <v>11</v>
      </c>
    </row>
    <row r="369" spans="1:231" ht="15">
      <c r="A369" s="18" t="s">
        <v>200</v>
      </c>
      <c r="B369" s="122">
        <f>A341</f>
        <v>3</v>
      </c>
      <c r="C369" s="122" t="str">
        <f>A342</f>
        <v>work1834</v>
      </c>
      <c r="D369" s="210" t="str">
        <f t="shared" si="1798"/>
        <v>core3_work1834</v>
      </c>
      <c r="E369" s="122">
        <v>1</v>
      </c>
      <c r="F369" s="33">
        <v>12</v>
      </c>
      <c r="G369" s="46">
        <f ca="1">IF(OR(INDEX(INDIRECT("times"&amp;B$2),$F369,G$28)&gt;10,INDEX(INDIRECT(D369),$E369,G$28)&lt;=INDEX(INDIRECT(D369),$E369,$F369)),0,(INDEX(INDIRECT(D369),$E369,$F369)-INDEX(INDIRECT(D369),$E369,G$28))*(10-INDEX(INDIRECT("times"&amp;B$2),$F369,G$28))/10)</f>
        <v>0</v>
      </c>
      <c r="H369" s="47">
        <f ca="1">IF(OR(INDEX(INDIRECT("times"&amp;B$2),$F369,H$28)&gt;10,INDEX(INDIRECT(D369),$E369,H$28)&lt;=INDEX(INDIRECT(D369),$E369,$F369)),0,(INDEX(INDIRECT(D369),$E369,$F369)-INDEX(INDIRECT(D369),$E369,H$28))*(10-INDEX(INDIRECT("times"&amp;B$2),$F369,H$28))/10)</f>
        <v>0</v>
      </c>
      <c r="I369" s="47">
        <f ca="1">IF(OR(INDEX(INDIRECT("times"&amp;B$2),$F369,I$28)&gt;10,INDEX(INDIRECT(D369),$E369,I$28)&lt;=INDEX(INDIRECT(D369),$E369,$F369)),0,(INDEX(INDIRECT(D369),$E369,$F369)-INDEX(INDIRECT(D369),$E369,I$28))*(10-INDEX(INDIRECT("times"&amp;B$2),$F369,I$28))/10)</f>
        <v>0</v>
      </c>
      <c r="J369" s="47">
        <f ca="1">IF(OR(INDEX(INDIRECT("times"&amp;B$2),$F369,J$28)&gt;10,INDEX(INDIRECT(D369),$E369,J$28)&lt;=INDEX(INDIRECT(D369),$E369,$F369)),0,(INDEX(INDIRECT(D369),$E369,$F369)-INDEX(INDIRECT(D369),$E369,J$28))*(10-INDEX(INDIRECT("times"&amp;B$2),$F369,J$28))/10)</f>
        <v>0</v>
      </c>
      <c r="K369" s="47">
        <f ca="1">IF(OR(INDEX(INDIRECT("times"&amp;B$2),$F369,K$28)&gt;10,INDEX(INDIRECT(D369),$E369,K$28)&lt;=INDEX(INDIRECT(D369),$E369,$F369)),0,(INDEX(INDIRECT(D369),$E369,$F369)-INDEX(INDIRECT(D369),$E369,K$28))*(10-INDEX(INDIRECT("times"&amp;B$2),$F369,K$28))/10)</f>
        <v>0</v>
      </c>
      <c r="L369" s="47">
        <f ca="1">IF(OR(INDEX(INDIRECT("times"&amp;B$2),$F369,L$28)&gt;10,INDEX(INDIRECT(D369),$E369,L$28)&lt;=INDEX(INDIRECT(D369),$E369,$F369)),0,(INDEX(INDIRECT(D369),$E369,$F369)-INDEX(INDIRECT(D369),$E369,L$28))*(10-INDEX(INDIRECT("times"&amp;B$2),$F369,L$28))/10)</f>
        <v>0</v>
      </c>
      <c r="M369" s="47">
        <f ca="1">IF(OR(INDEX(INDIRECT("times"&amp;B$2),$F369,M$28)&gt;10,INDEX(INDIRECT(D369),$E369,M$28)&lt;=INDEX(INDIRECT(D369),$E369,$F369)),0,(INDEX(INDIRECT(D369),$E369,$F369)-INDEX(INDIRECT(D369),$E369,M$28))*(10-INDEX(INDIRECT("times"&amp;B$2),$F369,M$28))/10)</f>
        <v>0</v>
      </c>
      <c r="N369" s="47">
        <f ca="1">IF(OR(INDEX(INDIRECT("times"&amp;B$2),$F369,N$28)&gt;10,INDEX(INDIRECT(D369),$E369,N$28)&lt;=INDEX(INDIRECT(D369),$E369,$F369)),0,(INDEX(INDIRECT(D369),$E369,$F369)-INDEX(INDIRECT(D369),$E369,N$28))*(10-INDEX(INDIRECT("times"&amp;B$2),$F369,N$28))/10)</f>
        <v>0</v>
      </c>
      <c r="O369" s="47">
        <f ca="1">IF(OR(INDEX(INDIRECT("times"&amp;B$2),$F369,O$28)&gt;10,INDEX(INDIRECT(D369),$E369,O$28)&lt;=INDEX(INDIRECT(D369),$E369,$F369)),0,(INDEX(INDIRECT(D369),$E369,$F369)-INDEX(INDIRECT(D369),$E369,O$28))*(10-INDEX(INDIRECT("times"&amp;B$2),$F369,O$28))/10)</f>
        <v>0</v>
      </c>
      <c r="P369" s="47">
        <f ca="1">IF(OR(INDEX(INDIRECT("times"&amp;B$2),$F369,P$28)&gt;10,INDEX(INDIRECT(D369),$E369,P$28)&lt;=INDEX(INDIRECT(D369),$E369,$F369)),0,(INDEX(INDIRECT(D369),$E369,$F369)-INDEX(INDIRECT(D369),$E369,P$28))*(10-INDEX(INDIRECT("times"&amp;B$2),$F369,P$28))/10)</f>
        <v>0</v>
      </c>
      <c r="Q369" s="47">
        <f ca="1">IF(OR(INDEX(INDIRECT("times"&amp;B$2),$F369,Q$28)&gt;10,INDEX(INDIRECT(D369),$E369,Q$28)&lt;=INDEX(INDIRECT(D369),$E369,$F369)),0,(INDEX(INDIRECT(D369),$E369,$F369)-INDEX(INDIRECT(D369),$E369,Q$28))*(10-INDEX(INDIRECT("times"&amp;B$2),$F369,Q$28))/10)</f>
        <v>0</v>
      </c>
      <c r="R369" s="47">
        <f ca="1">IF(OR(INDEX(INDIRECT("times"&amp;B$2),$F369,R$28)&gt;10,INDEX(INDIRECT(D369),$E369,R$28)&lt;=INDEX(INDIRECT(D369),$E369,$F369)),0,(INDEX(INDIRECT(D369),$E369,$F369)-INDEX(INDIRECT(D369),$E369,R$28))*(10-INDEX(INDIRECT("times"&amp;B$2),$F369,R$28))/10)</f>
        <v>0</v>
      </c>
      <c r="S369" s="47">
        <f ca="1">IF(OR(INDEX(INDIRECT("times"&amp;B$2),$F369,S$28)&gt;10,INDEX(INDIRECT(D369),$E369,S$28)&lt;=INDEX(INDIRECT(D369),$E369,$F369)),0,(INDEX(INDIRECT(D369),$E369,$F369)-INDEX(INDIRECT(D369),$E369,S$28))*(10-INDEX(INDIRECT("times"&amp;B$2),$F369,S$28))/10)</f>
        <v>0</v>
      </c>
      <c r="T369" s="47">
        <f ca="1">IF(OR(INDEX(INDIRECT("times"&amp;B$2),$F369,T$28)&gt;10,INDEX(INDIRECT(D369),$E369,T$28)&lt;=INDEX(INDIRECT(D369),$E369,$F369)),0,(INDEX(INDIRECT(D369),$E369,$F369)-INDEX(INDIRECT(D369),$E369,T$28))*(10-INDEX(INDIRECT("times"&amp;B$2),$F369,T$28))/10)</f>
        <v>0</v>
      </c>
      <c r="U369" s="47">
        <f ca="1">IF(OR(INDEX(INDIRECT("times"&amp;B$2),$F369,U$28)&gt;10,INDEX(INDIRECT(D369),$E369,U$28)&lt;=INDEX(INDIRECT(D369),$E369,$F369)),0,(INDEX(INDIRECT(D369),$E369,$F369)-INDEX(INDIRECT(D369),$E369,U$28))*(10-INDEX(INDIRECT("times"&amp;B$2),$F369,U$28))/10)</f>
        <v>0</v>
      </c>
      <c r="V369" s="47">
        <f ca="1">IF(OR(INDEX(INDIRECT("times"&amp;B$2),$F369,V$28)&gt;10,INDEX(INDIRECT(D369),$E369,V$28)&lt;=INDEX(INDIRECT(D369),$E369,$F369)),0,(INDEX(INDIRECT(D369),$E369,$F369)-INDEX(INDIRECT(D369),$E369,V$28))*(10-INDEX(INDIRECT("times"&amp;B$2),$F369,V$28))/10)</f>
        <v>0</v>
      </c>
      <c r="W369" s="47">
        <f ca="1">IF(OR(INDEX(INDIRECT("times"&amp;B$2),$F369,W$28)&gt;10,INDEX(INDIRECT(D369),$E369,W$28)&lt;=INDEX(INDIRECT(D369),$E369,$F369)),0,(INDEX(INDIRECT(D369),$E369,$F369)-INDEX(INDIRECT(D369),$E369,W$28))*(10-INDEX(INDIRECT("times"&amp;B$2),$F369,W$28))/10)</f>
        <v>0</v>
      </c>
      <c r="X369" s="47">
        <f ca="1">IF(OR(INDEX(INDIRECT("times"&amp;B$2),$F369,X$28)&gt;10,INDEX(INDIRECT(D369),$E369,X$28)&lt;=INDEX(INDIRECT(D369),$E369,$F369)),0,(INDEX(INDIRECT(D369),$E369,$F369)-INDEX(INDIRECT(D369),$E369,X$28))*(10-INDEX(INDIRECT("times"&amp;B$2),$F369,X$28))/10)</f>
        <v>0</v>
      </c>
      <c r="Y369" s="47">
        <f ca="1">IF(OR(INDEX(INDIRECT("times"&amp;B$2),$F369,Y$28)&gt;10,INDEX(INDIRECT(D369),$E369,Y$28)&lt;=INDEX(INDIRECT(D369),$E369,$F369)),0,(INDEX(INDIRECT(D369),$E369,$F369)-INDEX(INDIRECT(D369),$E369,Y$28))*(10-INDEX(INDIRECT("times"&amp;B$2),$F369,Y$28))/10)</f>
        <v>0</v>
      </c>
      <c r="Z369" s="47">
        <f ca="1">IF(OR(INDEX(INDIRECT("times"&amp;B$2),$F369,Z$28)&gt;10,INDEX(INDIRECT(D369),$E369,Z$28)&lt;=INDEX(INDIRECT(D369),$E369,$F369)),0,(INDEX(INDIRECT(D369),$E369,$F369)-INDEX(INDIRECT(D369),$E369,Z$28))*(10-INDEX(INDIRECT("times"&amp;B$2),$F369,Z$28))/10)</f>
        <v>0</v>
      </c>
      <c r="AA369" s="48">
        <f ca="1">IF(OR(INDEX(INDIRECT("times"&amp;B$2),$F369,AA$28)&gt;10,INDEX(INDIRECT(D369),$E369,AA$28)&lt;=INDEX(INDIRECT(D369),$E369,$F369)),0,(INDEX(INDIRECT(D369),$E369,$F369)-INDEX(INDIRECT(D369),$E369,AA$28))*(10-INDEX(INDIRECT("times"&amp;B$2),$F369,AA$28))/10)</f>
        <v>0</v>
      </c>
      <c r="AB369" s="201">
        <v>12</v>
      </c>
      <c r="AD369" s="18" t="s">
        <v>200</v>
      </c>
      <c r="AE369" s="122">
        <f>AD341</f>
        <v>3</v>
      </c>
      <c r="AF369" s="122" t="str">
        <f>AD342</f>
        <v>shop1834</v>
      </c>
      <c r="AG369" s="210" t="str">
        <f t="shared" si="1799"/>
        <v>core3_shop1834</v>
      </c>
      <c r="AH369" s="122">
        <v>1</v>
      </c>
      <c r="AI369" s="33">
        <v>12</v>
      </c>
      <c r="AJ369" s="46">
        <f ca="1">IF(OR(INDEX(INDIRECT("times"&amp;AE$2),$F369,AJ$28)&gt;10,INDEX(INDIRECT(AG369),$E369,AJ$28)&lt;=INDEX(INDIRECT(AG369),$E369,$F369)),0,(INDEX(INDIRECT(AG369),$E369,$F369)-INDEX(INDIRECT(AG369),$E369,AJ$28))*(10-INDEX(INDIRECT("times"&amp;AE$2),$F369,AJ$28))/10)</f>
        <v>0</v>
      </c>
      <c r="AK369" s="47">
        <f ca="1">IF(OR(INDEX(INDIRECT("times"&amp;AE$2),$F369,AK$28)&gt;10,INDEX(INDIRECT(AG369),$E369,AK$28)&lt;=INDEX(INDIRECT(AG369),$E369,$F369)),0,(INDEX(INDIRECT(AG369),$E369,$F369)-INDEX(INDIRECT(AG369),$E369,AK$28))*(10-INDEX(INDIRECT("times"&amp;AE$2),$F369,AK$28))/10)</f>
        <v>0</v>
      </c>
      <c r="AL369" s="47">
        <f ca="1">IF(OR(INDEX(INDIRECT("times"&amp;AE$2),$F369,AL$28)&gt;10,INDEX(INDIRECT(AG369),$E369,AL$28)&lt;=INDEX(INDIRECT(AG369),$E369,$F369)),0,(INDEX(INDIRECT(AG369),$E369,$F369)-INDEX(INDIRECT(AG369),$E369,AL$28))*(10-INDEX(INDIRECT("times"&amp;AE$2),$F369,AL$28))/10)</f>
        <v>0</v>
      </c>
      <c r="AM369" s="47">
        <f ca="1">IF(OR(INDEX(INDIRECT("times"&amp;AE$2),$F369,AM$28)&gt;10,INDEX(INDIRECT(AG369),$E369,AM$28)&lt;=INDEX(INDIRECT(AG369),$E369,$F369)),0,(INDEX(INDIRECT(AG369),$E369,$F369)-INDEX(INDIRECT(AG369),$E369,AM$28))*(10-INDEX(INDIRECT("times"&amp;AE$2),$F369,AM$28))/10)</f>
        <v>0</v>
      </c>
      <c r="AN369" s="47">
        <f ca="1">IF(OR(INDEX(INDIRECT("times"&amp;AE$2),$F369,AN$28)&gt;10,INDEX(INDIRECT(AG369),$E369,AN$28)&lt;=INDEX(INDIRECT(AG369),$E369,$F369)),0,(INDEX(INDIRECT(AG369),$E369,$F369)-INDEX(INDIRECT(AG369),$E369,AN$28))*(10-INDEX(INDIRECT("times"&amp;AE$2),$F369,AN$28))/10)</f>
        <v>0</v>
      </c>
      <c r="AO369" s="47">
        <f ca="1">IF(OR(INDEX(INDIRECT("times"&amp;AE$2),$F369,AO$28)&gt;10,INDEX(INDIRECT(AG369),$E369,AO$28)&lt;=INDEX(INDIRECT(AG369),$E369,$F369)),0,(INDEX(INDIRECT(AG369),$E369,$F369)-INDEX(INDIRECT(AG369),$E369,AO$28))*(10-INDEX(INDIRECT("times"&amp;AE$2),$F369,AO$28))/10)</f>
        <v>0</v>
      </c>
      <c r="AP369" s="47">
        <f ca="1">IF(OR(INDEX(INDIRECT("times"&amp;AE$2),$F369,AP$28)&gt;10,INDEX(INDIRECT(AG369),$E369,AP$28)&lt;=INDEX(INDIRECT(AG369),$E369,$F369)),0,(INDEX(INDIRECT(AG369),$E369,$F369)-INDEX(INDIRECT(AG369),$E369,AP$28))*(10-INDEX(INDIRECT("times"&amp;AE$2),$F369,AP$28))/10)</f>
        <v>0</v>
      </c>
      <c r="AQ369" s="47">
        <f ca="1">IF(OR(INDEX(INDIRECT("times"&amp;AE$2),$F369,AQ$28)&gt;10,INDEX(INDIRECT(AG369),$E369,AQ$28)&lt;=INDEX(INDIRECT(AG369),$E369,$F369)),0,(INDEX(INDIRECT(AG369),$E369,$F369)-INDEX(INDIRECT(AG369),$E369,AQ$28))*(10-INDEX(INDIRECT("times"&amp;AE$2),$F369,AQ$28))/10)</f>
        <v>0</v>
      </c>
      <c r="AR369" s="47">
        <f ca="1">IF(OR(INDEX(INDIRECT("times"&amp;AE$2),$F369,AR$28)&gt;10,INDEX(INDIRECT(AG369),$E369,AR$28)&lt;=INDEX(INDIRECT(AG369),$E369,$F369)),0,(INDEX(INDIRECT(AG369),$E369,$F369)-INDEX(INDIRECT(AG369),$E369,AR$28))*(10-INDEX(INDIRECT("times"&amp;AE$2),$F369,AR$28))/10)</f>
        <v>0</v>
      </c>
      <c r="AS369" s="47">
        <f ca="1">IF(OR(INDEX(INDIRECT("times"&amp;AE$2),$F369,AS$28)&gt;10,INDEX(INDIRECT(AG369),$E369,AS$28)&lt;=INDEX(INDIRECT(AG369),$E369,$F369)),0,(INDEX(INDIRECT(AG369),$E369,$F369)-INDEX(INDIRECT(AG369),$E369,AS$28))*(10-INDEX(INDIRECT("times"&amp;AE$2),$F369,AS$28))/10)</f>
        <v>0</v>
      </c>
      <c r="AT369" s="47">
        <f ca="1">IF(OR(INDEX(INDIRECT("times"&amp;AE$2),$F369,AT$28)&gt;10,INDEX(INDIRECT(AG369),$E369,AT$28)&lt;=INDEX(INDIRECT(AG369),$E369,$F369)),0,(INDEX(INDIRECT(AG369),$E369,$F369)-INDEX(INDIRECT(AG369),$E369,AT$28))*(10-INDEX(INDIRECT("times"&amp;AE$2),$F369,AT$28))/10)</f>
        <v>0</v>
      </c>
      <c r="AU369" s="47">
        <f ca="1">IF(OR(INDEX(INDIRECT("times"&amp;AE$2),$F369,AU$28)&gt;10,INDEX(INDIRECT(AG369),$E369,AU$28)&lt;=INDEX(INDIRECT(AG369),$E369,$F369)),0,(INDEX(INDIRECT(AG369),$E369,$F369)-INDEX(INDIRECT(AG369),$E369,AU$28))*(10-INDEX(INDIRECT("times"&amp;AE$2),$F369,AU$28))/10)</f>
        <v>0</v>
      </c>
      <c r="AV369" s="47">
        <f ca="1">IF(OR(INDEX(INDIRECT("times"&amp;AE$2),$F369,AV$28)&gt;10,INDEX(INDIRECT(AG369),$E369,AV$28)&lt;=INDEX(INDIRECT(AG369),$E369,$F369)),0,(INDEX(INDIRECT(AG369),$E369,$F369)-INDEX(INDIRECT(AG369),$E369,AV$28))*(10-INDEX(INDIRECT("times"&amp;AE$2),$F369,AV$28))/10)</f>
        <v>0</v>
      </c>
      <c r="AW369" s="47">
        <f ca="1">IF(OR(INDEX(INDIRECT("times"&amp;AE$2),$F369,AW$28)&gt;10,INDEX(INDIRECT(AG369),$E369,AW$28)&lt;=INDEX(INDIRECT(AG369),$E369,$F369)),0,(INDEX(INDIRECT(AG369),$E369,$F369)-INDEX(INDIRECT(AG369),$E369,AW$28))*(10-INDEX(INDIRECT("times"&amp;AE$2),$F369,AW$28))/10)</f>
        <v>0</v>
      </c>
      <c r="AX369" s="47">
        <f ca="1">IF(OR(INDEX(INDIRECT("times"&amp;AE$2),$F369,AX$28)&gt;10,INDEX(INDIRECT(AG369),$E369,AX$28)&lt;=INDEX(INDIRECT(AG369),$E369,$F369)),0,(INDEX(INDIRECT(AG369),$E369,$F369)-INDEX(INDIRECT(AG369),$E369,AX$28))*(10-INDEX(INDIRECT("times"&amp;AE$2),$F369,AX$28))/10)</f>
        <v>0</v>
      </c>
      <c r="AY369" s="47">
        <f ca="1">IF(OR(INDEX(INDIRECT("times"&amp;AE$2),$F369,AY$28)&gt;10,INDEX(INDIRECT(AG369),$E369,AY$28)&lt;=INDEX(INDIRECT(AG369),$E369,$F369)),0,(INDEX(INDIRECT(AG369),$E369,$F369)-INDEX(INDIRECT(AG369),$E369,AY$28))*(10-INDEX(INDIRECT("times"&amp;AE$2),$F369,AY$28))/10)</f>
        <v>0</v>
      </c>
      <c r="AZ369" s="47">
        <f ca="1">IF(OR(INDEX(INDIRECT("times"&amp;AE$2),$F369,AZ$28)&gt;10,INDEX(INDIRECT(AG369),$E369,AZ$28)&lt;=INDEX(INDIRECT(AG369),$E369,$F369)),0,(INDEX(INDIRECT(AG369),$E369,$F369)-INDEX(INDIRECT(AG369),$E369,AZ$28))*(10-INDEX(INDIRECT("times"&amp;AE$2),$F369,AZ$28))/10)</f>
        <v>0</v>
      </c>
      <c r="BA369" s="47">
        <f ca="1">IF(OR(INDEX(INDIRECT("times"&amp;AE$2),$F369,BA$28)&gt;10,INDEX(INDIRECT(AG369),$E369,BA$28)&lt;=INDEX(INDIRECT(AG369),$E369,$F369)),0,(INDEX(INDIRECT(AG369),$E369,$F369)-INDEX(INDIRECT(AG369),$E369,BA$28))*(10-INDEX(INDIRECT("times"&amp;AE$2),$F369,BA$28))/10)</f>
        <v>0</v>
      </c>
      <c r="BB369" s="47">
        <f ca="1">IF(OR(INDEX(INDIRECT("times"&amp;AE$2),$F369,BB$28)&gt;10,INDEX(INDIRECT(AG369),$E369,BB$28)&lt;=INDEX(INDIRECT(AG369),$E369,$F369)),0,(INDEX(INDIRECT(AG369),$E369,$F369)-INDEX(INDIRECT(AG369),$E369,BB$28))*(10-INDEX(INDIRECT("times"&amp;AE$2),$F369,BB$28))/10)</f>
        <v>0</v>
      </c>
      <c r="BC369" s="47">
        <f ca="1">IF(OR(INDEX(INDIRECT("times"&amp;AE$2),$F369,BC$28)&gt;10,INDEX(INDIRECT(AG369),$E369,BC$28)&lt;=INDEX(INDIRECT(AG369),$E369,$F369)),0,(INDEX(INDIRECT(AG369),$E369,$F369)-INDEX(INDIRECT(AG369),$E369,BC$28))*(10-INDEX(INDIRECT("times"&amp;AE$2),$F369,BC$28))/10)</f>
        <v>0</v>
      </c>
      <c r="BD369" s="48">
        <f ca="1">IF(OR(INDEX(INDIRECT("times"&amp;AE$2),$F369,BD$28)&gt;10,INDEX(INDIRECT(AG369),$E369,BD$28)&lt;=INDEX(INDIRECT(AG369),$E369,$F369)),0,(INDEX(INDIRECT(AG369),$E369,$F369)-INDEX(INDIRECT(AG369),$E369,BD$28))*(10-INDEX(INDIRECT("times"&amp;AE$2),$F369,BD$28))/10)</f>
        <v>0</v>
      </c>
      <c r="BE369" s="201">
        <v>12</v>
      </c>
      <c r="BG369" s="18" t="s">
        <v>200</v>
      </c>
      <c r="BH369" s="122">
        <f>BG341</f>
        <v>3</v>
      </c>
      <c r="BI369" s="122" t="str">
        <f>BG342</f>
        <v>lei1834</v>
      </c>
      <c r="BJ369" s="210" t="str">
        <f t="shared" si="1800"/>
        <v>core3_lei1834</v>
      </c>
      <c r="BK369" s="122">
        <v>1</v>
      </c>
      <c r="BL369" s="33">
        <v>12</v>
      </c>
      <c r="BM369" s="46">
        <f ca="1">IF(OR(INDEX(INDIRECT("times"&amp;BH$2),$F369,BM$28)&gt;10,INDEX(INDIRECT(BJ369),$E369,BM$28)&lt;=INDEX(INDIRECT(BJ369),$E369,$F369)),0,(INDEX(INDIRECT(BJ369),$E369,$F369)-INDEX(INDIRECT(BJ369),$E369,BM$28))*(10-INDEX(INDIRECT("times"&amp;BH$2),$F369,BM$28))/10)</f>
        <v>0</v>
      </c>
      <c r="BN369" s="47">
        <f ca="1">IF(OR(INDEX(INDIRECT("times"&amp;BH$2),$F369,BN$28)&gt;10,INDEX(INDIRECT(BJ369),$E369,BN$28)&lt;=INDEX(INDIRECT(BJ369),$E369,$F369)),0,(INDEX(INDIRECT(BJ369),$E369,$F369)-INDEX(INDIRECT(BJ369),$E369,BN$28))*(10-INDEX(INDIRECT("times"&amp;BH$2),$F369,BN$28))/10)</f>
        <v>0</v>
      </c>
      <c r="BO369" s="47">
        <f ca="1">IF(OR(INDEX(INDIRECT("times"&amp;BH$2),$F369,BO$28)&gt;10,INDEX(INDIRECT(BJ369),$E369,BO$28)&lt;=INDEX(INDIRECT(BJ369),$E369,$F369)),0,(INDEX(INDIRECT(BJ369),$E369,$F369)-INDEX(INDIRECT(BJ369),$E369,BO$28))*(10-INDEX(INDIRECT("times"&amp;BH$2),$F369,BO$28))/10)</f>
        <v>0</v>
      </c>
      <c r="BP369" s="47">
        <f ca="1">IF(OR(INDEX(INDIRECT("times"&amp;BH$2),$F369,BP$28)&gt;10,INDEX(INDIRECT(BJ369),$E369,BP$28)&lt;=INDEX(INDIRECT(BJ369),$E369,$F369)),0,(INDEX(INDIRECT(BJ369),$E369,$F369)-INDEX(INDIRECT(BJ369),$E369,BP$28))*(10-INDEX(INDIRECT("times"&amp;BH$2),$F369,BP$28))/10)</f>
        <v>0</v>
      </c>
      <c r="BQ369" s="47">
        <f ca="1">IF(OR(INDEX(INDIRECT("times"&amp;BH$2),$F369,BQ$28)&gt;10,INDEX(INDIRECT(BJ369),$E369,BQ$28)&lt;=INDEX(INDIRECT(BJ369),$E369,$F369)),0,(INDEX(INDIRECT(BJ369),$E369,$F369)-INDEX(INDIRECT(BJ369),$E369,BQ$28))*(10-INDEX(INDIRECT("times"&amp;BH$2),$F369,BQ$28))/10)</f>
        <v>0</v>
      </c>
      <c r="BR369" s="47">
        <f ca="1">IF(OR(INDEX(INDIRECT("times"&amp;BH$2),$F369,BR$28)&gt;10,INDEX(INDIRECT(BJ369),$E369,BR$28)&lt;=INDEX(INDIRECT(BJ369),$E369,$F369)),0,(INDEX(INDIRECT(BJ369),$E369,$F369)-INDEX(INDIRECT(BJ369),$E369,BR$28))*(10-INDEX(INDIRECT("times"&amp;BH$2),$F369,BR$28))/10)</f>
        <v>0</v>
      </c>
      <c r="BS369" s="47">
        <f ca="1">IF(OR(INDEX(INDIRECT("times"&amp;BH$2),$F369,BS$28)&gt;10,INDEX(INDIRECT(BJ369),$E369,BS$28)&lt;=INDEX(INDIRECT(BJ369),$E369,$F369)),0,(INDEX(INDIRECT(BJ369),$E369,$F369)-INDEX(INDIRECT(BJ369),$E369,BS$28))*(10-INDEX(INDIRECT("times"&amp;BH$2),$F369,BS$28))/10)</f>
        <v>0</v>
      </c>
      <c r="BT369" s="47">
        <f ca="1">IF(OR(INDEX(INDIRECT("times"&amp;BH$2),$F369,BT$28)&gt;10,INDEX(INDIRECT(BJ369),$E369,BT$28)&lt;=INDEX(INDIRECT(BJ369),$E369,$F369)),0,(INDEX(INDIRECT(BJ369),$E369,$F369)-INDEX(INDIRECT(BJ369),$E369,BT$28))*(10-INDEX(INDIRECT("times"&amp;BH$2),$F369,BT$28))/10)</f>
        <v>0</v>
      </c>
      <c r="BU369" s="47">
        <f ca="1">IF(OR(INDEX(INDIRECT("times"&amp;BH$2),$F369,BU$28)&gt;10,INDEX(INDIRECT(BJ369),$E369,BU$28)&lt;=INDEX(INDIRECT(BJ369),$E369,$F369)),0,(INDEX(INDIRECT(BJ369),$E369,$F369)-INDEX(INDIRECT(BJ369),$E369,BU$28))*(10-INDEX(INDIRECT("times"&amp;BH$2),$F369,BU$28))/10)</f>
        <v>0</v>
      </c>
      <c r="BV369" s="47">
        <f ca="1">IF(OR(INDEX(INDIRECT("times"&amp;BH$2),$F369,BV$28)&gt;10,INDEX(INDIRECT(BJ369),$E369,BV$28)&lt;=INDEX(INDIRECT(BJ369),$E369,$F369)),0,(INDEX(INDIRECT(BJ369),$E369,$F369)-INDEX(INDIRECT(BJ369),$E369,BV$28))*(10-INDEX(INDIRECT("times"&amp;BH$2),$F369,BV$28))/10)</f>
        <v>0</v>
      </c>
      <c r="BW369" s="47">
        <f ca="1">IF(OR(INDEX(INDIRECT("times"&amp;BH$2),$F369,BW$28)&gt;10,INDEX(INDIRECT(BJ369),$E369,BW$28)&lt;=INDEX(INDIRECT(BJ369),$E369,$F369)),0,(INDEX(INDIRECT(BJ369),$E369,$F369)-INDEX(INDIRECT(BJ369),$E369,BW$28))*(10-INDEX(INDIRECT("times"&amp;BH$2),$F369,BW$28))/10)</f>
        <v>0</v>
      </c>
      <c r="BX369" s="47">
        <f ca="1">IF(OR(INDEX(INDIRECT("times"&amp;BH$2),$F369,BX$28)&gt;10,INDEX(INDIRECT(BJ369),$E369,BX$28)&lt;=INDEX(INDIRECT(BJ369),$E369,$F369)),0,(INDEX(INDIRECT(BJ369),$E369,$F369)-INDEX(INDIRECT(BJ369),$E369,BX$28))*(10-INDEX(INDIRECT("times"&amp;BH$2),$F369,BX$28))/10)</f>
        <v>0</v>
      </c>
      <c r="BY369" s="47">
        <f ca="1">IF(OR(INDEX(INDIRECT("times"&amp;BH$2),$F369,BY$28)&gt;10,INDEX(INDIRECT(BJ369),$E369,BY$28)&lt;=INDEX(INDIRECT(BJ369),$E369,$F369)),0,(INDEX(INDIRECT(BJ369),$E369,$F369)-INDEX(INDIRECT(BJ369),$E369,BY$28))*(10-INDEX(INDIRECT("times"&amp;BH$2),$F369,BY$28))/10)</f>
        <v>0</v>
      </c>
      <c r="BZ369" s="47">
        <f ca="1">IF(OR(INDEX(INDIRECT("times"&amp;BH$2),$F369,BZ$28)&gt;10,INDEX(INDIRECT(BJ369),$E369,BZ$28)&lt;=INDEX(INDIRECT(BJ369),$E369,$F369)),0,(INDEX(INDIRECT(BJ369),$E369,$F369)-INDEX(INDIRECT(BJ369),$E369,BZ$28))*(10-INDEX(INDIRECT("times"&amp;BH$2),$F369,BZ$28))/10)</f>
        <v>0</v>
      </c>
      <c r="CA369" s="47">
        <f ca="1">IF(OR(INDEX(INDIRECT("times"&amp;BH$2),$F369,CA$28)&gt;10,INDEX(INDIRECT(BJ369),$E369,CA$28)&lt;=INDEX(INDIRECT(BJ369),$E369,$F369)),0,(INDEX(INDIRECT(BJ369),$E369,$F369)-INDEX(INDIRECT(BJ369),$E369,CA$28))*(10-INDEX(INDIRECT("times"&amp;BH$2),$F369,CA$28))/10)</f>
        <v>0</v>
      </c>
      <c r="CB369" s="47">
        <f ca="1">IF(OR(INDEX(INDIRECT("times"&amp;BH$2),$F369,CB$28)&gt;10,INDEX(INDIRECT(BJ369),$E369,CB$28)&lt;=INDEX(INDIRECT(BJ369),$E369,$F369)),0,(INDEX(INDIRECT(BJ369),$E369,$F369)-INDEX(INDIRECT(BJ369),$E369,CB$28))*(10-INDEX(INDIRECT("times"&amp;BH$2),$F369,CB$28))/10)</f>
        <v>0</v>
      </c>
      <c r="CC369" s="47">
        <f ca="1">IF(OR(INDEX(INDIRECT("times"&amp;BH$2),$F369,CC$28)&gt;10,INDEX(INDIRECT(BJ369),$E369,CC$28)&lt;=INDEX(INDIRECT(BJ369),$E369,$F369)),0,(INDEX(INDIRECT(BJ369),$E369,$F369)-INDEX(INDIRECT(BJ369),$E369,CC$28))*(10-INDEX(INDIRECT("times"&amp;BH$2),$F369,CC$28))/10)</f>
        <v>0</v>
      </c>
      <c r="CD369" s="47">
        <f ca="1">IF(OR(INDEX(INDIRECT("times"&amp;BH$2),$F369,CD$28)&gt;10,INDEX(INDIRECT(BJ369),$E369,CD$28)&lt;=INDEX(INDIRECT(BJ369),$E369,$F369)),0,(INDEX(INDIRECT(BJ369),$E369,$F369)-INDEX(INDIRECT(BJ369),$E369,CD$28))*(10-INDEX(INDIRECT("times"&amp;BH$2),$F369,CD$28))/10)</f>
        <v>0</v>
      </c>
      <c r="CE369" s="47">
        <f ca="1">IF(OR(INDEX(INDIRECT("times"&amp;BH$2),$F369,CE$28)&gt;10,INDEX(INDIRECT(BJ369),$E369,CE$28)&lt;=INDEX(INDIRECT(BJ369),$E369,$F369)),0,(INDEX(INDIRECT(BJ369),$E369,$F369)-INDEX(INDIRECT(BJ369),$E369,CE$28))*(10-INDEX(INDIRECT("times"&amp;BH$2),$F369,CE$28))/10)</f>
        <v>0</v>
      </c>
      <c r="CF369" s="47">
        <f ca="1">IF(OR(INDEX(INDIRECT("times"&amp;BH$2),$F369,CF$28)&gt;10,INDEX(INDIRECT(BJ369),$E369,CF$28)&lt;=INDEX(INDIRECT(BJ369),$E369,$F369)),0,(INDEX(INDIRECT(BJ369),$E369,$F369)-INDEX(INDIRECT(BJ369),$E369,CF$28))*(10-INDEX(INDIRECT("times"&amp;BH$2),$F369,CF$28))/10)</f>
        <v>0</v>
      </c>
      <c r="CG369" s="48">
        <f ca="1">IF(OR(INDEX(INDIRECT("times"&amp;BH$2),$F369,CG$28)&gt;10,INDEX(INDIRECT(BJ369),$E369,CG$28)&lt;=INDEX(INDIRECT(BJ369),$E369,$F369)),0,(INDEX(INDIRECT(BJ369),$E369,$F369)-INDEX(INDIRECT(BJ369),$E369,CG$28))*(10-INDEX(INDIRECT("times"&amp;BH$2),$F369,CG$28))/10)</f>
        <v>0</v>
      </c>
      <c r="CH369" s="201">
        <v>12</v>
      </c>
      <c r="CJ369" s="18" t="s">
        <v>200</v>
      </c>
      <c r="CK369" s="122">
        <f>CJ341</f>
        <v>3</v>
      </c>
      <c r="CL369" s="122" t="str">
        <f>CJ342</f>
        <v>work3564</v>
      </c>
      <c r="CM369" s="210" t="str">
        <f t="shared" si="1801"/>
        <v>core3_work3564</v>
      </c>
      <c r="CN369" s="122">
        <v>1</v>
      </c>
      <c r="CO369" s="33">
        <v>12</v>
      </c>
      <c r="CP369" s="46">
        <f ca="1">IF(OR(INDEX(INDIRECT("times"&amp;CK$2),$F369,CP$28)&gt;10,INDEX(INDIRECT(CM369),$E369,CP$28)&lt;=INDEX(INDIRECT(CM369),$E369,$F369)),0,(INDEX(INDIRECT(CM369),$E369,$F369)-INDEX(INDIRECT(CM369),$E369,CP$28))*(10-INDEX(INDIRECT("times"&amp;CK$2),$F369,CP$28))/10)</f>
        <v>0</v>
      </c>
      <c r="CQ369" s="47">
        <f ca="1">IF(OR(INDEX(INDIRECT("times"&amp;CK$2),$F369,CQ$28)&gt;10,INDEX(INDIRECT(CM369),$E369,CQ$28)&lt;=INDEX(INDIRECT(CM369),$E369,$F369)),0,(INDEX(INDIRECT(CM369),$E369,$F369)-INDEX(INDIRECT(CM369),$E369,CQ$28))*(10-INDEX(INDIRECT("times"&amp;CK$2),$F369,CQ$28))/10)</f>
        <v>0</v>
      </c>
      <c r="CR369" s="47">
        <f ca="1">IF(OR(INDEX(INDIRECT("times"&amp;CK$2),$F369,CR$28)&gt;10,INDEX(INDIRECT(CM369),$E369,CR$28)&lt;=INDEX(INDIRECT(CM369),$E369,$F369)),0,(INDEX(INDIRECT(CM369),$E369,$F369)-INDEX(INDIRECT(CM369),$E369,CR$28))*(10-INDEX(INDIRECT("times"&amp;CK$2),$F369,CR$28))/10)</f>
        <v>0</v>
      </c>
      <c r="CS369" s="47">
        <f ca="1">IF(OR(INDEX(INDIRECT("times"&amp;CK$2),$F369,CS$28)&gt;10,INDEX(INDIRECT(CM369),$E369,CS$28)&lt;=INDEX(INDIRECT(CM369),$E369,$F369)),0,(INDEX(INDIRECT(CM369),$E369,$F369)-INDEX(INDIRECT(CM369),$E369,CS$28))*(10-INDEX(INDIRECT("times"&amp;CK$2),$F369,CS$28))/10)</f>
        <v>0</v>
      </c>
      <c r="CT369" s="47">
        <f ca="1">IF(OR(INDEX(INDIRECT("times"&amp;CK$2),$F369,CT$28)&gt;10,INDEX(INDIRECT(CM369),$E369,CT$28)&lt;=INDEX(INDIRECT(CM369),$E369,$F369)),0,(INDEX(INDIRECT(CM369),$E369,$F369)-INDEX(INDIRECT(CM369),$E369,CT$28))*(10-INDEX(INDIRECT("times"&amp;CK$2),$F369,CT$28))/10)</f>
        <v>0</v>
      </c>
      <c r="CU369" s="47">
        <f ca="1">IF(OR(INDEX(INDIRECT("times"&amp;CK$2),$F369,CU$28)&gt;10,INDEX(INDIRECT(CM369),$E369,CU$28)&lt;=INDEX(INDIRECT(CM369),$E369,$F369)),0,(INDEX(INDIRECT(CM369),$E369,$F369)-INDEX(INDIRECT(CM369),$E369,CU$28))*(10-INDEX(INDIRECT("times"&amp;CK$2),$F369,CU$28))/10)</f>
        <v>0</v>
      </c>
      <c r="CV369" s="47">
        <f ca="1">IF(OR(INDEX(INDIRECT("times"&amp;CK$2),$F369,CV$28)&gt;10,INDEX(INDIRECT(CM369),$E369,CV$28)&lt;=INDEX(INDIRECT(CM369),$E369,$F369)),0,(INDEX(INDIRECT(CM369),$E369,$F369)-INDEX(INDIRECT(CM369),$E369,CV$28))*(10-INDEX(INDIRECT("times"&amp;CK$2),$F369,CV$28))/10)</f>
        <v>0</v>
      </c>
      <c r="CW369" s="47">
        <f ca="1">IF(OR(INDEX(INDIRECT("times"&amp;CK$2),$F369,CW$28)&gt;10,INDEX(INDIRECT(CM369),$E369,CW$28)&lt;=INDEX(INDIRECT(CM369),$E369,$F369)),0,(INDEX(INDIRECT(CM369),$E369,$F369)-INDEX(INDIRECT(CM369),$E369,CW$28))*(10-INDEX(INDIRECT("times"&amp;CK$2),$F369,CW$28))/10)</f>
        <v>0</v>
      </c>
      <c r="CX369" s="47">
        <f ca="1">IF(OR(INDEX(INDIRECT("times"&amp;CK$2),$F369,CX$28)&gt;10,INDEX(INDIRECT(CM369),$E369,CX$28)&lt;=INDEX(INDIRECT(CM369),$E369,$F369)),0,(INDEX(INDIRECT(CM369),$E369,$F369)-INDEX(INDIRECT(CM369),$E369,CX$28))*(10-INDEX(INDIRECT("times"&amp;CK$2),$F369,CX$28))/10)</f>
        <v>0</v>
      </c>
      <c r="CY369" s="47">
        <f ca="1">IF(OR(INDEX(INDIRECT("times"&amp;CK$2),$F369,CY$28)&gt;10,INDEX(INDIRECT(CM369),$E369,CY$28)&lt;=INDEX(INDIRECT(CM369),$E369,$F369)),0,(INDEX(INDIRECT(CM369),$E369,$F369)-INDEX(INDIRECT(CM369),$E369,CY$28))*(10-INDEX(INDIRECT("times"&amp;CK$2),$F369,CY$28))/10)</f>
        <v>0</v>
      </c>
      <c r="CZ369" s="47">
        <f ca="1">IF(OR(INDEX(INDIRECT("times"&amp;CK$2),$F369,CZ$28)&gt;10,INDEX(INDIRECT(CM369),$E369,CZ$28)&lt;=INDEX(INDIRECT(CM369),$E369,$F369)),0,(INDEX(INDIRECT(CM369),$E369,$F369)-INDEX(INDIRECT(CM369),$E369,CZ$28))*(10-INDEX(INDIRECT("times"&amp;CK$2),$F369,CZ$28))/10)</f>
        <v>0</v>
      </c>
      <c r="DA369" s="47">
        <f ca="1">IF(OR(INDEX(INDIRECT("times"&amp;CK$2),$F369,DA$28)&gt;10,INDEX(INDIRECT(CM369),$E369,DA$28)&lt;=INDEX(INDIRECT(CM369),$E369,$F369)),0,(INDEX(INDIRECT(CM369),$E369,$F369)-INDEX(INDIRECT(CM369),$E369,DA$28))*(10-INDEX(INDIRECT("times"&amp;CK$2),$F369,DA$28))/10)</f>
        <v>0</v>
      </c>
      <c r="DB369" s="47">
        <f ca="1">IF(OR(INDEX(INDIRECT("times"&amp;CK$2),$F369,DB$28)&gt;10,INDEX(INDIRECT(CM369),$E369,DB$28)&lt;=INDEX(INDIRECT(CM369),$E369,$F369)),0,(INDEX(INDIRECT(CM369),$E369,$F369)-INDEX(INDIRECT(CM369),$E369,DB$28))*(10-INDEX(INDIRECT("times"&amp;CK$2),$F369,DB$28))/10)</f>
        <v>0</v>
      </c>
      <c r="DC369" s="47">
        <f ca="1">IF(OR(INDEX(INDIRECT("times"&amp;CK$2),$F369,DC$28)&gt;10,INDEX(INDIRECT(CM369),$E369,DC$28)&lt;=INDEX(INDIRECT(CM369),$E369,$F369)),0,(INDEX(INDIRECT(CM369),$E369,$F369)-INDEX(INDIRECT(CM369),$E369,DC$28))*(10-INDEX(INDIRECT("times"&amp;CK$2),$F369,DC$28))/10)</f>
        <v>0</v>
      </c>
      <c r="DD369" s="47">
        <f ca="1">IF(OR(INDEX(INDIRECT("times"&amp;CK$2),$F369,DD$28)&gt;10,INDEX(INDIRECT(CM369),$E369,DD$28)&lt;=INDEX(INDIRECT(CM369),$E369,$F369)),0,(INDEX(INDIRECT(CM369),$E369,$F369)-INDEX(INDIRECT(CM369),$E369,DD$28))*(10-INDEX(INDIRECT("times"&amp;CK$2),$F369,DD$28))/10)</f>
        <v>0</v>
      </c>
      <c r="DE369" s="47">
        <f ca="1">IF(OR(INDEX(INDIRECT("times"&amp;CK$2),$F369,DE$28)&gt;10,INDEX(INDIRECT(CM369),$E369,DE$28)&lt;=INDEX(INDIRECT(CM369),$E369,$F369)),0,(INDEX(INDIRECT(CM369),$E369,$F369)-INDEX(INDIRECT(CM369),$E369,DE$28))*(10-INDEX(INDIRECT("times"&amp;CK$2),$F369,DE$28))/10)</f>
        <v>0</v>
      </c>
      <c r="DF369" s="47">
        <f ca="1">IF(OR(INDEX(INDIRECT("times"&amp;CK$2),$F369,DF$28)&gt;10,INDEX(INDIRECT(CM369),$E369,DF$28)&lt;=INDEX(INDIRECT(CM369),$E369,$F369)),0,(INDEX(INDIRECT(CM369),$E369,$F369)-INDEX(INDIRECT(CM369),$E369,DF$28))*(10-INDEX(INDIRECT("times"&amp;CK$2),$F369,DF$28))/10)</f>
        <v>0</v>
      </c>
      <c r="DG369" s="47">
        <f ca="1">IF(OR(INDEX(INDIRECT("times"&amp;CK$2),$F369,DG$28)&gt;10,INDEX(INDIRECT(CM369),$E369,DG$28)&lt;=INDEX(INDIRECT(CM369),$E369,$F369)),0,(INDEX(INDIRECT(CM369),$E369,$F369)-INDEX(INDIRECT(CM369),$E369,DG$28))*(10-INDEX(INDIRECT("times"&amp;CK$2),$F369,DG$28))/10)</f>
        <v>0</v>
      </c>
      <c r="DH369" s="47">
        <f ca="1">IF(OR(INDEX(INDIRECT("times"&amp;CK$2),$F369,DH$28)&gt;10,INDEX(INDIRECT(CM369),$E369,DH$28)&lt;=INDEX(INDIRECT(CM369),$E369,$F369)),0,(INDEX(INDIRECT(CM369),$E369,$F369)-INDEX(INDIRECT(CM369),$E369,DH$28))*(10-INDEX(INDIRECT("times"&amp;CK$2),$F369,DH$28))/10)</f>
        <v>0</v>
      </c>
      <c r="DI369" s="47">
        <f ca="1">IF(OR(INDEX(INDIRECT("times"&amp;CK$2),$F369,DI$28)&gt;10,INDEX(INDIRECT(CM369),$E369,DI$28)&lt;=INDEX(INDIRECT(CM369),$E369,$F369)),0,(INDEX(INDIRECT(CM369),$E369,$F369)-INDEX(INDIRECT(CM369),$E369,DI$28))*(10-INDEX(INDIRECT("times"&amp;CK$2),$F369,DI$28))/10)</f>
        <v>0</v>
      </c>
      <c r="DJ369" s="48">
        <f ca="1">IF(OR(INDEX(INDIRECT("times"&amp;CK$2),$F369,DJ$28)&gt;10,INDEX(INDIRECT(CM369),$E369,DJ$28)&lt;=INDEX(INDIRECT(CM369),$E369,$F369)),0,(INDEX(INDIRECT(CM369),$E369,$F369)-INDEX(INDIRECT(CM369),$E369,DJ$28))*(10-INDEX(INDIRECT("times"&amp;CK$2),$F369,DJ$28))/10)</f>
        <v>0</v>
      </c>
      <c r="DK369" s="201">
        <v>12</v>
      </c>
      <c r="DM369" s="18" t="s">
        <v>200</v>
      </c>
      <c r="DN369" s="122">
        <f>DM341</f>
        <v>3</v>
      </c>
      <c r="DO369" s="122" t="str">
        <f>DM342</f>
        <v>shop3564</v>
      </c>
      <c r="DP369" s="210" t="str">
        <f t="shared" si="1802"/>
        <v>core3_shop3564</v>
      </c>
      <c r="DQ369" s="122">
        <v>1</v>
      </c>
      <c r="DR369" s="33">
        <v>12</v>
      </c>
      <c r="DS369" s="46">
        <f ca="1">IF(OR(INDEX(INDIRECT("times"&amp;DN$2),$F369,DS$28)&gt;10,INDEX(INDIRECT(DP369),$E369,DS$28)&lt;=INDEX(INDIRECT(DP369),$E369,$F369)),0,(INDEX(INDIRECT(DP369),$E369,$F369)-INDEX(INDIRECT(DP369),$E369,DS$28))*(10-INDEX(INDIRECT("times"&amp;DN$2),$F369,DS$28))/10)</f>
        <v>0</v>
      </c>
      <c r="DT369" s="47">
        <f ca="1">IF(OR(INDEX(INDIRECT("times"&amp;DN$2),$F369,DT$28)&gt;10,INDEX(INDIRECT(DP369),$E369,DT$28)&lt;=INDEX(INDIRECT(DP369),$E369,$F369)),0,(INDEX(INDIRECT(DP369),$E369,$F369)-INDEX(INDIRECT(DP369),$E369,DT$28))*(10-INDEX(INDIRECT("times"&amp;DN$2),$F369,DT$28))/10)</f>
        <v>0</v>
      </c>
      <c r="DU369" s="47">
        <f ca="1">IF(OR(INDEX(INDIRECT("times"&amp;DN$2),$F369,DU$28)&gt;10,INDEX(INDIRECT(DP369),$E369,DU$28)&lt;=INDEX(INDIRECT(DP369),$E369,$F369)),0,(INDEX(INDIRECT(DP369),$E369,$F369)-INDEX(INDIRECT(DP369),$E369,DU$28))*(10-INDEX(INDIRECT("times"&amp;DN$2),$F369,DU$28))/10)</f>
        <v>0</v>
      </c>
      <c r="DV369" s="47">
        <f ca="1">IF(OR(INDEX(INDIRECT("times"&amp;DN$2),$F369,DV$28)&gt;10,INDEX(INDIRECT(DP369),$E369,DV$28)&lt;=INDEX(INDIRECT(DP369),$E369,$F369)),0,(INDEX(INDIRECT(DP369),$E369,$F369)-INDEX(INDIRECT(DP369),$E369,DV$28))*(10-INDEX(INDIRECT("times"&amp;DN$2),$F369,DV$28))/10)</f>
        <v>0</v>
      </c>
      <c r="DW369" s="47">
        <f ca="1">IF(OR(INDEX(INDIRECT("times"&amp;DN$2),$F369,DW$28)&gt;10,INDEX(INDIRECT(DP369),$E369,DW$28)&lt;=INDEX(INDIRECT(DP369),$E369,$F369)),0,(INDEX(INDIRECT(DP369),$E369,$F369)-INDEX(INDIRECT(DP369),$E369,DW$28))*(10-INDEX(INDIRECT("times"&amp;DN$2),$F369,DW$28))/10)</f>
        <v>0</v>
      </c>
      <c r="DX369" s="47">
        <f ca="1">IF(OR(INDEX(INDIRECT("times"&amp;DN$2),$F369,DX$28)&gt;10,INDEX(INDIRECT(DP369),$E369,DX$28)&lt;=INDEX(INDIRECT(DP369),$E369,$F369)),0,(INDEX(INDIRECT(DP369),$E369,$F369)-INDEX(INDIRECT(DP369),$E369,DX$28))*(10-INDEX(INDIRECT("times"&amp;DN$2),$F369,DX$28))/10)</f>
        <v>0</v>
      </c>
      <c r="DY369" s="47">
        <f ca="1">IF(OR(INDEX(INDIRECT("times"&amp;DN$2),$F369,DY$28)&gt;10,INDEX(INDIRECT(DP369),$E369,DY$28)&lt;=INDEX(INDIRECT(DP369),$E369,$F369)),0,(INDEX(INDIRECT(DP369),$E369,$F369)-INDEX(INDIRECT(DP369),$E369,DY$28))*(10-INDEX(INDIRECT("times"&amp;DN$2),$F369,DY$28))/10)</f>
        <v>0</v>
      </c>
      <c r="DZ369" s="47">
        <f ca="1">IF(OR(INDEX(INDIRECT("times"&amp;DN$2),$F369,DZ$28)&gt;10,INDEX(INDIRECT(DP369),$E369,DZ$28)&lt;=INDEX(INDIRECT(DP369),$E369,$F369)),0,(INDEX(INDIRECT(DP369),$E369,$F369)-INDEX(INDIRECT(DP369),$E369,DZ$28))*(10-INDEX(INDIRECT("times"&amp;DN$2),$F369,DZ$28))/10)</f>
        <v>0</v>
      </c>
      <c r="EA369" s="47">
        <f ca="1">IF(OR(INDEX(INDIRECT("times"&amp;DN$2),$F369,EA$28)&gt;10,INDEX(INDIRECT(DP369),$E369,EA$28)&lt;=INDEX(INDIRECT(DP369),$E369,$F369)),0,(INDEX(INDIRECT(DP369),$E369,$F369)-INDEX(INDIRECT(DP369),$E369,EA$28))*(10-INDEX(INDIRECT("times"&amp;DN$2),$F369,EA$28))/10)</f>
        <v>0</v>
      </c>
      <c r="EB369" s="47">
        <f ca="1">IF(OR(INDEX(INDIRECT("times"&amp;DN$2),$F369,EB$28)&gt;10,INDEX(INDIRECT(DP369),$E369,EB$28)&lt;=INDEX(INDIRECT(DP369),$E369,$F369)),0,(INDEX(INDIRECT(DP369),$E369,$F369)-INDEX(INDIRECT(DP369),$E369,EB$28))*(10-INDEX(INDIRECT("times"&amp;DN$2),$F369,EB$28))/10)</f>
        <v>0</v>
      </c>
      <c r="EC369" s="47">
        <f ca="1">IF(OR(INDEX(INDIRECT("times"&amp;DN$2),$F369,EC$28)&gt;10,INDEX(INDIRECT(DP369),$E369,EC$28)&lt;=INDEX(INDIRECT(DP369),$E369,$F369)),0,(INDEX(INDIRECT(DP369),$E369,$F369)-INDEX(INDIRECT(DP369),$E369,EC$28))*(10-INDEX(INDIRECT("times"&amp;DN$2),$F369,EC$28))/10)</f>
        <v>0</v>
      </c>
      <c r="ED369" s="47">
        <f ca="1">IF(OR(INDEX(INDIRECT("times"&amp;DN$2),$F369,ED$28)&gt;10,INDEX(INDIRECT(DP369),$E369,ED$28)&lt;=INDEX(INDIRECT(DP369),$E369,$F369)),0,(INDEX(INDIRECT(DP369),$E369,$F369)-INDEX(INDIRECT(DP369),$E369,ED$28))*(10-INDEX(INDIRECT("times"&amp;DN$2),$F369,ED$28))/10)</f>
        <v>0</v>
      </c>
      <c r="EE369" s="47">
        <f ca="1">IF(OR(INDEX(INDIRECT("times"&amp;DN$2),$F369,EE$28)&gt;10,INDEX(INDIRECT(DP369),$E369,EE$28)&lt;=INDEX(INDIRECT(DP369),$E369,$F369)),0,(INDEX(INDIRECT(DP369),$E369,$F369)-INDEX(INDIRECT(DP369),$E369,EE$28))*(10-INDEX(INDIRECT("times"&amp;DN$2),$F369,EE$28))/10)</f>
        <v>0</v>
      </c>
      <c r="EF369" s="47">
        <f ca="1">IF(OR(INDEX(INDIRECT("times"&amp;DN$2),$F369,EF$28)&gt;10,INDEX(INDIRECT(DP369),$E369,EF$28)&lt;=INDEX(INDIRECT(DP369),$E369,$F369)),0,(INDEX(INDIRECT(DP369),$E369,$F369)-INDEX(INDIRECT(DP369),$E369,EF$28))*(10-INDEX(INDIRECT("times"&amp;DN$2),$F369,EF$28))/10)</f>
        <v>0</v>
      </c>
      <c r="EG369" s="47">
        <f ca="1">IF(OR(INDEX(INDIRECT("times"&amp;DN$2),$F369,EG$28)&gt;10,INDEX(INDIRECT(DP369),$E369,EG$28)&lt;=INDEX(INDIRECT(DP369),$E369,$F369)),0,(INDEX(INDIRECT(DP369),$E369,$F369)-INDEX(INDIRECT(DP369),$E369,EG$28))*(10-INDEX(INDIRECT("times"&amp;DN$2),$F369,EG$28))/10)</f>
        <v>0</v>
      </c>
      <c r="EH369" s="47">
        <f ca="1">IF(OR(INDEX(INDIRECT("times"&amp;DN$2),$F369,EH$28)&gt;10,INDEX(INDIRECT(DP369),$E369,EH$28)&lt;=INDEX(INDIRECT(DP369),$E369,$F369)),0,(INDEX(INDIRECT(DP369),$E369,$F369)-INDEX(INDIRECT(DP369),$E369,EH$28))*(10-INDEX(INDIRECT("times"&amp;DN$2),$F369,EH$28))/10)</f>
        <v>0</v>
      </c>
      <c r="EI369" s="47">
        <f ca="1">IF(OR(INDEX(INDIRECT("times"&amp;DN$2),$F369,EI$28)&gt;10,INDEX(INDIRECT(DP369),$E369,EI$28)&lt;=INDEX(INDIRECT(DP369),$E369,$F369)),0,(INDEX(INDIRECT(DP369),$E369,$F369)-INDEX(INDIRECT(DP369),$E369,EI$28))*(10-INDEX(INDIRECT("times"&amp;DN$2),$F369,EI$28))/10)</f>
        <v>0</v>
      </c>
      <c r="EJ369" s="47">
        <f ca="1">IF(OR(INDEX(INDIRECT("times"&amp;DN$2),$F369,EJ$28)&gt;10,INDEX(INDIRECT(DP369),$E369,EJ$28)&lt;=INDEX(INDIRECT(DP369),$E369,$F369)),0,(INDEX(INDIRECT(DP369),$E369,$F369)-INDEX(INDIRECT(DP369),$E369,EJ$28))*(10-INDEX(INDIRECT("times"&amp;DN$2),$F369,EJ$28))/10)</f>
        <v>0</v>
      </c>
      <c r="EK369" s="47">
        <f ca="1">IF(OR(INDEX(INDIRECT("times"&amp;DN$2),$F369,EK$28)&gt;10,INDEX(INDIRECT(DP369),$E369,EK$28)&lt;=INDEX(INDIRECT(DP369),$E369,$F369)),0,(INDEX(INDIRECT(DP369),$E369,$F369)-INDEX(INDIRECT(DP369),$E369,EK$28))*(10-INDEX(INDIRECT("times"&amp;DN$2),$F369,EK$28))/10)</f>
        <v>0</v>
      </c>
      <c r="EL369" s="47">
        <f ca="1">IF(OR(INDEX(INDIRECT("times"&amp;DN$2),$F369,EL$28)&gt;10,INDEX(INDIRECT(DP369),$E369,EL$28)&lt;=INDEX(INDIRECT(DP369),$E369,$F369)),0,(INDEX(INDIRECT(DP369),$E369,$F369)-INDEX(INDIRECT(DP369),$E369,EL$28))*(10-INDEX(INDIRECT("times"&amp;DN$2),$F369,EL$28))/10)</f>
        <v>0</v>
      </c>
      <c r="EM369" s="48">
        <f ca="1">IF(OR(INDEX(INDIRECT("times"&amp;DN$2),$F369,EM$28)&gt;10,INDEX(INDIRECT(DP369),$E369,EM$28)&lt;=INDEX(INDIRECT(DP369),$E369,$F369)),0,(INDEX(INDIRECT(DP369),$E369,$F369)-INDEX(INDIRECT(DP369),$E369,EM$28))*(10-INDEX(INDIRECT("times"&amp;DN$2),$F369,EM$28))/10)</f>
        <v>0</v>
      </c>
      <c r="EN369" s="201">
        <v>12</v>
      </c>
      <c r="EP369" s="18" t="s">
        <v>200</v>
      </c>
      <c r="EQ369" s="122">
        <f>EP341</f>
        <v>3</v>
      </c>
      <c r="ER369" s="122" t="str">
        <f>EP342</f>
        <v>lei3564</v>
      </c>
      <c r="ES369" s="210" t="str">
        <f t="shared" si="1803"/>
        <v>core3_lei3564</v>
      </c>
      <c r="ET369" s="122">
        <v>1</v>
      </c>
      <c r="EU369" s="33">
        <v>12</v>
      </c>
      <c r="EV369" s="46">
        <f ca="1">IF(OR(INDEX(INDIRECT("times"&amp;EQ$2),$F369,EV$28)&gt;10,INDEX(INDIRECT(ES369),$E369,EV$28)&lt;=INDEX(INDIRECT(ES369),$E369,$F369)),0,(INDEX(INDIRECT(ES369),$E369,$F369)-INDEX(INDIRECT(ES369),$E369,EV$28))*(10-INDEX(INDIRECT("times"&amp;EQ$2),$F369,EV$28))/10)</f>
        <v>0</v>
      </c>
      <c r="EW369" s="47">
        <f ca="1">IF(OR(INDEX(INDIRECT("times"&amp;EQ$2),$F369,EW$28)&gt;10,INDEX(INDIRECT(ES369),$E369,EW$28)&lt;=INDEX(INDIRECT(ES369),$E369,$F369)),0,(INDEX(INDIRECT(ES369),$E369,$F369)-INDEX(INDIRECT(ES369),$E369,EW$28))*(10-INDEX(INDIRECT("times"&amp;EQ$2),$F369,EW$28))/10)</f>
        <v>0</v>
      </c>
      <c r="EX369" s="47">
        <f ca="1">IF(OR(INDEX(INDIRECT("times"&amp;EQ$2),$F369,EX$28)&gt;10,INDEX(INDIRECT(ES369),$E369,EX$28)&lt;=INDEX(INDIRECT(ES369),$E369,$F369)),0,(INDEX(INDIRECT(ES369),$E369,$F369)-INDEX(INDIRECT(ES369),$E369,EX$28))*(10-INDEX(INDIRECT("times"&amp;EQ$2),$F369,EX$28))/10)</f>
        <v>0</v>
      </c>
      <c r="EY369" s="47">
        <f ca="1">IF(OR(INDEX(INDIRECT("times"&amp;EQ$2),$F369,EY$28)&gt;10,INDEX(INDIRECT(ES369),$E369,EY$28)&lt;=INDEX(INDIRECT(ES369),$E369,$F369)),0,(INDEX(INDIRECT(ES369),$E369,$F369)-INDEX(INDIRECT(ES369),$E369,EY$28))*(10-INDEX(INDIRECT("times"&amp;EQ$2),$F369,EY$28))/10)</f>
        <v>0</v>
      </c>
      <c r="EZ369" s="47">
        <f ca="1">IF(OR(INDEX(INDIRECT("times"&amp;EQ$2),$F369,EZ$28)&gt;10,INDEX(INDIRECT(ES369),$E369,EZ$28)&lt;=INDEX(INDIRECT(ES369),$E369,$F369)),0,(INDEX(INDIRECT(ES369),$E369,$F369)-INDEX(INDIRECT(ES369),$E369,EZ$28))*(10-INDEX(INDIRECT("times"&amp;EQ$2),$F369,EZ$28))/10)</f>
        <v>0</v>
      </c>
      <c r="FA369" s="47">
        <f ca="1">IF(OR(INDEX(INDIRECT("times"&amp;EQ$2),$F369,FA$28)&gt;10,INDEX(INDIRECT(ES369),$E369,FA$28)&lt;=INDEX(INDIRECT(ES369),$E369,$F369)),0,(INDEX(INDIRECT(ES369),$E369,$F369)-INDEX(INDIRECT(ES369),$E369,FA$28))*(10-INDEX(INDIRECT("times"&amp;EQ$2),$F369,FA$28))/10)</f>
        <v>0</v>
      </c>
      <c r="FB369" s="47">
        <f ca="1">IF(OR(INDEX(INDIRECT("times"&amp;EQ$2),$F369,FB$28)&gt;10,INDEX(INDIRECT(ES369),$E369,FB$28)&lt;=INDEX(INDIRECT(ES369),$E369,$F369)),0,(INDEX(INDIRECT(ES369),$E369,$F369)-INDEX(INDIRECT(ES369),$E369,FB$28))*(10-INDEX(INDIRECT("times"&amp;EQ$2),$F369,FB$28))/10)</f>
        <v>0</v>
      </c>
      <c r="FC369" s="47">
        <f ca="1">IF(OR(INDEX(INDIRECT("times"&amp;EQ$2),$F369,FC$28)&gt;10,INDEX(INDIRECT(ES369),$E369,FC$28)&lt;=INDEX(INDIRECT(ES369),$E369,$F369)),0,(INDEX(INDIRECT(ES369),$E369,$F369)-INDEX(INDIRECT(ES369),$E369,FC$28))*(10-INDEX(INDIRECT("times"&amp;EQ$2),$F369,FC$28))/10)</f>
        <v>0</v>
      </c>
      <c r="FD369" s="47">
        <f ca="1">IF(OR(INDEX(INDIRECT("times"&amp;EQ$2),$F369,FD$28)&gt;10,INDEX(INDIRECT(ES369),$E369,FD$28)&lt;=INDEX(INDIRECT(ES369),$E369,$F369)),0,(INDEX(INDIRECT(ES369),$E369,$F369)-INDEX(INDIRECT(ES369),$E369,FD$28))*(10-INDEX(INDIRECT("times"&amp;EQ$2),$F369,FD$28))/10)</f>
        <v>0</v>
      </c>
      <c r="FE369" s="47">
        <f ca="1">IF(OR(INDEX(INDIRECT("times"&amp;EQ$2),$F369,FE$28)&gt;10,INDEX(INDIRECT(ES369),$E369,FE$28)&lt;=INDEX(INDIRECT(ES369),$E369,$F369)),0,(INDEX(INDIRECT(ES369),$E369,$F369)-INDEX(INDIRECT(ES369),$E369,FE$28))*(10-INDEX(INDIRECT("times"&amp;EQ$2),$F369,FE$28))/10)</f>
        <v>0</v>
      </c>
      <c r="FF369" s="47">
        <f ca="1">IF(OR(INDEX(INDIRECT("times"&amp;EQ$2),$F369,FF$28)&gt;10,INDEX(INDIRECT(ES369),$E369,FF$28)&lt;=INDEX(INDIRECT(ES369),$E369,$F369)),0,(INDEX(INDIRECT(ES369),$E369,$F369)-INDEX(INDIRECT(ES369),$E369,FF$28))*(10-INDEX(INDIRECT("times"&amp;EQ$2),$F369,FF$28))/10)</f>
        <v>0</v>
      </c>
      <c r="FG369" s="47">
        <f ca="1">IF(OR(INDEX(INDIRECT("times"&amp;EQ$2),$F369,FG$28)&gt;10,INDEX(INDIRECT(ES369),$E369,FG$28)&lt;=INDEX(INDIRECT(ES369),$E369,$F369)),0,(INDEX(INDIRECT(ES369),$E369,$F369)-INDEX(INDIRECT(ES369),$E369,FG$28))*(10-INDEX(INDIRECT("times"&amp;EQ$2),$F369,FG$28))/10)</f>
        <v>0</v>
      </c>
      <c r="FH369" s="47">
        <f ca="1">IF(OR(INDEX(INDIRECT("times"&amp;EQ$2),$F369,FH$28)&gt;10,INDEX(INDIRECT(ES369),$E369,FH$28)&lt;=INDEX(INDIRECT(ES369),$E369,$F369)),0,(INDEX(INDIRECT(ES369),$E369,$F369)-INDEX(INDIRECT(ES369),$E369,FH$28))*(10-INDEX(INDIRECT("times"&amp;EQ$2),$F369,FH$28))/10)</f>
        <v>0</v>
      </c>
      <c r="FI369" s="47">
        <f ca="1">IF(OR(INDEX(INDIRECT("times"&amp;EQ$2),$F369,FI$28)&gt;10,INDEX(INDIRECT(ES369),$E369,FI$28)&lt;=INDEX(INDIRECT(ES369),$E369,$F369)),0,(INDEX(INDIRECT(ES369),$E369,$F369)-INDEX(INDIRECT(ES369),$E369,FI$28))*(10-INDEX(INDIRECT("times"&amp;EQ$2),$F369,FI$28))/10)</f>
        <v>0</v>
      </c>
      <c r="FJ369" s="47">
        <f ca="1">IF(OR(INDEX(INDIRECT("times"&amp;EQ$2),$F369,FJ$28)&gt;10,INDEX(INDIRECT(ES369),$E369,FJ$28)&lt;=INDEX(INDIRECT(ES369),$E369,$F369)),0,(INDEX(INDIRECT(ES369),$E369,$F369)-INDEX(INDIRECT(ES369),$E369,FJ$28))*(10-INDEX(INDIRECT("times"&amp;EQ$2),$F369,FJ$28))/10)</f>
        <v>0</v>
      </c>
      <c r="FK369" s="47">
        <f ca="1">IF(OR(INDEX(INDIRECT("times"&amp;EQ$2),$F369,FK$28)&gt;10,INDEX(INDIRECT(ES369),$E369,FK$28)&lt;=INDEX(INDIRECT(ES369),$E369,$F369)),0,(INDEX(INDIRECT(ES369),$E369,$F369)-INDEX(INDIRECT(ES369),$E369,FK$28))*(10-INDEX(INDIRECT("times"&amp;EQ$2),$F369,FK$28))/10)</f>
        <v>0</v>
      </c>
      <c r="FL369" s="47">
        <f ca="1">IF(OR(INDEX(INDIRECT("times"&amp;EQ$2),$F369,FL$28)&gt;10,INDEX(INDIRECT(ES369),$E369,FL$28)&lt;=INDEX(INDIRECT(ES369),$E369,$F369)),0,(INDEX(INDIRECT(ES369),$E369,$F369)-INDEX(INDIRECT(ES369),$E369,FL$28))*(10-INDEX(INDIRECT("times"&amp;EQ$2),$F369,FL$28))/10)</f>
        <v>0</v>
      </c>
      <c r="FM369" s="47">
        <f ca="1">IF(OR(INDEX(INDIRECT("times"&amp;EQ$2),$F369,FM$28)&gt;10,INDEX(INDIRECT(ES369),$E369,FM$28)&lt;=INDEX(INDIRECT(ES369),$E369,$F369)),0,(INDEX(INDIRECT(ES369),$E369,$F369)-INDEX(INDIRECT(ES369),$E369,FM$28))*(10-INDEX(INDIRECT("times"&amp;EQ$2),$F369,FM$28))/10)</f>
        <v>0</v>
      </c>
      <c r="FN369" s="47">
        <f ca="1">IF(OR(INDEX(INDIRECT("times"&amp;EQ$2),$F369,FN$28)&gt;10,INDEX(INDIRECT(ES369),$E369,FN$28)&lt;=INDEX(INDIRECT(ES369),$E369,$F369)),0,(INDEX(INDIRECT(ES369),$E369,$F369)-INDEX(INDIRECT(ES369),$E369,FN$28))*(10-INDEX(INDIRECT("times"&amp;EQ$2),$F369,FN$28))/10)</f>
        <v>0</v>
      </c>
      <c r="FO369" s="47">
        <f ca="1">IF(OR(INDEX(INDIRECT("times"&amp;EQ$2),$F369,FO$28)&gt;10,INDEX(INDIRECT(ES369),$E369,FO$28)&lt;=INDEX(INDIRECT(ES369),$E369,$F369)),0,(INDEX(INDIRECT(ES369),$E369,$F369)-INDEX(INDIRECT(ES369),$E369,FO$28))*(10-INDEX(INDIRECT("times"&amp;EQ$2),$F369,FO$28))/10)</f>
        <v>0</v>
      </c>
      <c r="FP369" s="48">
        <f ca="1">IF(OR(INDEX(INDIRECT("times"&amp;EQ$2),$F369,FP$28)&gt;10,INDEX(INDIRECT(ES369),$E369,FP$28)&lt;=INDEX(INDIRECT(ES369),$E369,$F369)),0,(INDEX(INDIRECT(ES369),$E369,$F369)-INDEX(INDIRECT(ES369),$E369,FP$28))*(10-INDEX(INDIRECT("times"&amp;EQ$2),$F369,FP$28))/10)</f>
        <v>0</v>
      </c>
      <c r="FQ369" s="201">
        <v>12</v>
      </c>
      <c r="FS369" s="18" t="s">
        <v>200</v>
      </c>
      <c r="FT369" s="122">
        <f>FS341</f>
        <v>3</v>
      </c>
      <c r="FU369" s="122" t="str">
        <f>FS342</f>
        <v>shop65</v>
      </c>
      <c r="FV369" s="210" t="str">
        <f t="shared" si="1804"/>
        <v>core3_shop65</v>
      </c>
      <c r="FW369" s="122">
        <v>1</v>
      </c>
      <c r="FX369" s="33">
        <v>12</v>
      </c>
      <c r="FY369" s="46">
        <f ca="1">IF(OR(INDEX(INDIRECT("times"&amp;FT$2),$F369,FY$28)&gt;10,INDEX(INDIRECT(FV369),$E369,FY$28)&lt;=INDEX(INDIRECT(FV369),$E369,$F369)),0,(INDEX(INDIRECT(FV369),$E369,$F369)-INDEX(INDIRECT(FV369),$E369,FY$28))*(10-INDEX(INDIRECT("times"&amp;FT$2),$F369,FY$28))/10)</f>
        <v>0</v>
      </c>
      <c r="FZ369" s="47">
        <f ca="1">IF(OR(INDEX(INDIRECT("times"&amp;FT$2),$F369,FZ$28)&gt;10,INDEX(INDIRECT(FV369),$E369,FZ$28)&lt;=INDEX(INDIRECT(FV369),$E369,$F369)),0,(INDEX(INDIRECT(FV369),$E369,$F369)-INDEX(INDIRECT(FV369),$E369,FZ$28))*(10-INDEX(INDIRECT("times"&amp;FT$2),$F369,FZ$28))/10)</f>
        <v>0</v>
      </c>
      <c r="GA369" s="47">
        <f ca="1">IF(OR(INDEX(INDIRECT("times"&amp;FT$2),$F369,GA$28)&gt;10,INDEX(INDIRECT(FV369),$E369,GA$28)&lt;=INDEX(INDIRECT(FV369),$E369,$F369)),0,(INDEX(INDIRECT(FV369),$E369,$F369)-INDEX(INDIRECT(FV369),$E369,GA$28))*(10-INDEX(INDIRECT("times"&amp;FT$2),$F369,GA$28))/10)</f>
        <v>0</v>
      </c>
      <c r="GB369" s="47">
        <f ca="1">IF(OR(INDEX(INDIRECT("times"&amp;FT$2),$F369,GB$28)&gt;10,INDEX(INDIRECT(FV369),$E369,GB$28)&lt;=INDEX(INDIRECT(FV369),$E369,$F369)),0,(INDEX(INDIRECT(FV369),$E369,$F369)-INDEX(INDIRECT(FV369),$E369,GB$28))*(10-INDEX(INDIRECT("times"&amp;FT$2),$F369,GB$28))/10)</f>
        <v>0</v>
      </c>
      <c r="GC369" s="47">
        <f ca="1">IF(OR(INDEX(INDIRECT("times"&amp;FT$2),$F369,GC$28)&gt;10,INDEX(INDIRECT(FV369),$E369,GC$28)&lt;=INDEX(INDIRECT(FV369),$E369,$F369)),0,(INDEX(INDIRECT(FV369),$E369,$F369)-INDEX(INDIRECT(FV369),$E369,GC$28))*(10-INDEX(INDIRECT("times"&amp;FT$2),$F369,GC$28))/10)</f>
        <v>0</v>
      </c>
      <c r="GD369" s="47">
        <f ca="1">IF(OR(INDEX(INDIRECT("times"&amp;FT$2),$F369,GD$28)&gt;10,INDEX(INDIRECT(FV369),$E369,GD$28)&lt;=INDEX(INDIRECT(FV369),$E369,$F369)),0,(INDEX(INDIRECT(FV369),$E369,$F369)-INDEX(INDIRECT(FV369),$E369,GD$28))*(10-INDEX(INDIRECT("times"&amp;FT$2),$F369,GD$28))/10)</f>
        <v>0</v>
      </c>
      <c r="GE369" s="47">
        <f ca="1">IF(OR(INDEX(INDIRECT("times"&amp;FT$2),$F369,GE$28)&gt;10,INDEX(INDIRECT(FV369),$E369,GE$28)&lt;=INDEX(INDIRECT(FV369),$E369,$F369)),0,(INDEX(INDIRECT(FV369),$E369,$F369)-INDEX(INDIRECT(FV369),$E369,GE$28))*(10-INDEX(INDIRECT("times"&amp;FT$2),$F369,GE$28))/10)</f>
        <v>0</v>
      </c>
      <c r="GF369" s="47">
        <f ca="1">IF(OR(INDEX(INDIRECT("times"&amp;FT$2),$F369,GF$28)&gt;10,INDEX(INDIRECT(FV369),$E369,GF$28)&lt;=INDEX(INDIRECT(FV369),$E369,$F369)),0,(INDEX(INDIRECT(FV369),$E369,$F369)-INDEX(INDIRECT(FV369),$E369,GF$28))*(10-INDEX(INDIRECT("times"&amp;FT$2),$F369,GF$28))/10)</f>
        <v>0</v>
      </c>
      <c r="GG369" s="47">
        <f ca="1">IF(OR(INDEX(INDIRECT("times"&amp;FT$2),$F369,GG$28)&gt;10,INDEX(INDIRECT(FV369),$E369,GG$28)&lt;=INDEX(INDIRECT(FV369),$E369,$F369)),0,(INDEX(INDIRECT(FV369),$E369,$F369)-INDEX(INDIRECT(FV369),$E369,GG$28))*(10-INDEX(INDIRECT("times"&amp;FT$2),$F369,GG$28))/10)</f>
        <v>0</v>
      </c>
      <c r="GH369" s="47">
        <f ca="1">IF(OR(INDEX(INDIRECT("times"&amp;FT$2),$F369,GH$28)&gt;10,INDEX(INDIRECT(FV369),$E369,GH$28)&lt;=INDEX(INDIRECT(FV369),$E369,$F369)),0,(INDEX(INDIRECT(FV369),$E369,$F369)-INDEX(INDIRECT(FV369),$E369,GH$28))*(10-INDEX(INDIRECT("times"&amp;FT$2),$F369,GH$28))/10)</f>
        <v>0</v>
      </c>
      <c r="GI369" s="47">
        <f ca="1">IF(OR(INDEX(INDIRECT("times"&amp;FT$2),$F369,GI$28)&gt;10,INDEX(INDIRECT(FV369),$E369,GI$28)&lt;=INDEX(INDIRECT(FV369),$E369,$F369)),0,(INDEX(INDIRECT(FV369),$E369,$F369)-INDEX(INDIRECT(FV369),$E369,GI$28))*(10-INDEX(INDIRECT("times"&amp;FT$2),$F369,GI$28))/10)</f>
        <v>0</v>
      </c>
      <c r="GJ369" s="47">
        <f ca="1">IF(OR(INDEX(INDIRECT("times"&amp;FT$2),$F369,GJ$28)&gt;10,INDEX(INDIRECT(FV369),$E369,GJ$28)&lt;=INDEX(INDIRECT(FV369),$E369,$F369)),0,(INDEX(INDIRECT(FV369),$E369,$F369)-INDEX(INDIRECT(FV369),$E369,GJ$28))*(10-INDEX(INDIRECT("times"&amp;FT$2),$F369,GJ$28))/10)</f>
        <v>0</v>
      </c>
      <c r="GK369" s="47">
        <f ca="1">IF(OR(INDEX(INDIRECT("times"&amp;FT$2),$F369,GK$28)&gt;10,INDEX(INDIRECT(FV369),$E369,GK$28)&lt;=INDEX(INDIRECT(FV369),$E369,$F369)),0,(INDEX(INDIRECT(FV369),$E369,$F369)-INDEX(INDIRECT(FV369),$E369,GK$28))*(10-INDEX(INDIRECT("times"&amp;FT$2),$F369,GK$28))/10)</f>
        <v>0</v>
      </c>
      <c r="GL369" s="47">
        <f ca="1">IF(OR(INDEX(INDIRECT("times"&amp;FT$2),$F369,GL$28)&gt;10,INDEX(INDIRECT(FV369),$E369,GL$28)&lt;=INDEX(INDIRECT(FV369),$E369,$F369)),0,(INDEX(INDIRECT(FV369),$E369,$F369)-INDEX(INDIRECT(FV369),$E369,GL$28))*(10-INDEX(INDIRECT("times"&amp;FT$2),$F369,GL$28))/10)</f>
        <v>0</v>
      </c>
      <c r="GM369" s="47">
        <f ca="1">IF(OR(INDEX(INDIRECT("times"&amp;FT$2),$F369,GM$28)&gt;10,INDEX(INDIRECT(FV369),$E369,GM$28)&lt;=INDEX(INDIRECT(FV369),$E369,$F369)),0,(INDEX(INDIRECT(FV369),$E369,$F369)-INDEX(INDIRECT(FV369),$E369,GM$28))*(10-INDEX(INDIRECT("times"&amp;FT$2),$F369,GM$28))/10)</f>
        <v>0</v>
      </c>
      <c r="GN369" s="47">
        <f ca="1">IF(OR(INDEX(INDIRECT("times"&amp;FT$2),$F369,GN$28)&gt;10,INDEX(INDIRECT(FV369),$E369,GN$28)&lt;=INDEX(INDIRECT(FV369),$E369,$F369)),0,(INDEX(INDIRECT(FV369),$E369,$F369)-INDEX(INDIRECT(FV369),$E369,GN$28))*(10-INDEX(INDIRECT("times"&amp;FT$2),$F369,GN$28))/10)</f>
        <v>0</v>
      </c>
      <c r="GO369" s="47">
        <f ca="1">IF(OR(INDEX(INDIRECT("times"&amp;FT$2),$F369,GO$28)&gt;10,INDEX(INDIRECT(FV369),$E369,GO$28)&lt;=INDEX(INDIRECT(FV369),$E369,$F369)),0,(INDEX(INDIRECT(FV369),$E369,$F369)-INDEX(INDIRECT(FV369),$E369,GO$28))*(10-INDEX(INDIRECT("times"&amp;FT$2),$F369,GO$28))/10)</f>
        <v>0</v>
      </c>
      <c r="GP369" s="47">
        <f ca="1">IF(OR(INDEX(INDIRECT("times"&amp;FT$2),$F369,GP$28)&gt;10,INDEX(INDIRECT(FV369),$E369,GP$28)&lt;=INDEX(INDIRECT(FV369),$E369,$F369)),0,(INDEX(INDIRECT(FV369),$E369,$F369)-INDEX(INDIRECT(FV369),$E369,GP$28))*(10-INDEX(INDIRECT("times"&amp;FT$2),$F369,GP$28))/10)</f>
        <v>0</v>
      </c>
      <c r="GQ369" s="47">
        <f ca="1">IF(OR(INDEX(INDIRECT("times"&amp;FT$2),$F369,GQ$28)&gt;10,INDEX(INDIRECT(FV369),$E369,GQ$28)&lt;=INDEX(INDIRECT(FV369),$E369,$F369)),0,(INDEX(INDIRECT(FV369),$E369,$F369)-INDEX(INDIRECT(FV369),$E369,GQ$28))*(10-INDEX(INDIRECT("times"&amp;FT$2),$F369,GQ$28))/10)</f>
        <v>0</v>
      </c>
      <c r="GR369" s="47">
        <f ca="1">IF(OR(INDEX(INDIRECT("times"&amp;FT$2),$F369,GR$28)&gt;10,INDEX(INDIRECT(FV369),$E369,GR$28)&lt;=INDEX(INDIRECT(FV369),$E369,$F369)),0,(INDEX(INDIRECT(FV369),$E369,$F369)-INDEX(INDIRECT(FV369),$E369,GR$28))*(10-INDEX(INDIRECT("times"&amp;FT$2),$F369,GR$28))/10)</f>
        <v>0</v>
      </c>
      <c r="GS369" s="48">
        <f ca="1">IF(OR(INDEX(INDIRECT("times"&amp;FT$2),$F369,GS$28)&gt;10,INDEX(INDIRECT(FV369),$E369,GS$28)&lt;=INDEX(INDIRECT(FV369),$E369,$F369)),0,(INDEX(INDIRECT(FV369),$E369,$F369)-INDEX(INDIRECT(FV369),$E369,GS$28))*(10-INDEX(INDIRECT("times"&amp;FT$2),$F369,GS$28))/10)</f>
        <v>0</v>
      </c>
      <c r="GT369" s="201">
        <v>12</v>
      </c>
      <c r="GV369" s="18" t="s">
        <v>200</v>
      </c>
      <c r="GW369" s="122">
        <f>GV341</f>
        <v>3</v>
      </c>
      <c r="GX369" s="122" t="str">
        <f>GV342</f>
        <v>lei65</v>
      </c>
      <c r="GY369" s="210" t="str">
        <f t="shared" si="1805"/>
        <v>core3_lei65</v>
      </c>
      <c r="GZ369" s="122">
        <v>1</v>
      </c>
      <c r="HA369" s="33">
        <v>12</v>
      </c>
      <c r="HB369" s="46">
        <f ca="1">IF(OR(INDEX(INDIRECT("times"&amp;GW$2),$F369,HB$28)&gt;10,INDEX(INDIRECT(GY369),$E369,HB$28)&lt;=INDEX(INDIRECT(GY369),$E369,$F369)),0,(INDEX(INDIRECT(GY369),$E369,$F369)-INDEX(INDIRECT(GY369),$E369,HB$28))*(10-INDEX(INDIRECT("times"&amp;GW$2),$F369,HB$28))/10)</f>
        <v>0</v>
      </c>
      <c r="HC369" s="47">
        <f ca="1">IF(OR(INDEX(INDIRECT("times"&amp;GW$2),$F369,HC$28)&gt;10,INDEX(INDIRECT(GY369),$E369,HC$28)&lt;=INDEX(INDIRECT(GY369),$E369,$F369)),0,(INDEX(INDIRECT(GY369),$E369,$F369)-INDEX(INDIRECT(GY369),$E369,HC$28))*(10-INDEX(INDIRECT("times"&amp;GW$2),$F369,HC$28))/10)</f>
        <v>0</v>
      </c>
      <c r="HD369" s="47">
        <f ca="1">IF(OR(INDEX(INDIRECT("times"&amp;GW$2),$F369,HD$28)&gt;10,INDEX(INDIRECT(GY369),$E369,HD$28)&lt;=INDEX(INDIRECT(GY369),$E369,$F369)),0,(INDEX(INDIRECT(GY369),$E369,$F369)-INDEX(INDIRECT(GY369),$E369,HD$28))*(10-INDEX(INDIRECT("times"&amp;GW$2),$F369,HD$28))/10)</f>
        <v>0</v>
      </c>
      <c r="HE369" s="47">
        <f ca="1">IF(OR(INDEX(INDIRECT("times"&amp;GW$2),$F369,HE$28)&gt;10,INDEX(INDIRECT(GY369),$E369,HE$28)&lt;=INDEX(INDIRECT(GY369),$E369,$F369)),0,(INDEX(INDIRECT(GY369),$E369,$F369)-INDEX(INDIRECT(GY369),$E369,HE$28))*(10-INDEX(INDIRECT("times"&amp;GW$2),$F369,HE$28))/10)</f>
        <v>0</v>
      </c>
      <c r="HF369" s="47">
        <f ca="1">IF(OR(INDEX(INDIRECT("times"&amp;GW$2),$F369,HF$28)&gt;10,INDEX(INDIRECT(GY369),$E369,HF$28)&lt;=INDEX(INDIRECT(GY369),$E369,$F369)),0,(INDEX(INDIRECT(GY369),$E369,$F369)-INDEX(INDIRECT(GY369),$E369,HF$28))*(10-INDEX(INDIRECT("times"&amp;GW$2),$F369,HF$28))/10)</f>
        <v>0</v>
      </c>
      <c r="HG369" s="47">
        <f ca="1">IF(OR(INDEX(INDIRECT("times"&amp;GW$2),$F369,HG$28)&gt;10,INDEX(INDIRECT(GY369),$E369,HG$28)&lt;=INDEX(INDIRECT(GY369),$E369,$F369)),0,(INDEX(INDIRECT(GY369),$E369,$F369)-INDEX(INDIRECT(GY369),$E369,HG$28))*(10-INDEX(INDIRECT("times"&amp;GW$2),$F369,HG$28))/10)</f>
        <v>0</v>
      </c>
      <c r="HH369" s="47">
        <f ca="1">IF(OR(INDEX(INDIRECT("times"&amp;GW$2),$F369,HH$28)&gt;10,INDEX(INDIRECT(GY369),$E369,HH$28)&lt;=INDEX(INDIRECT(GY369),$E369,$F369)),0,(INDEX(INDIRECT(GY369),$E369,$F369)-INDEX(INDIRECT(GY369),$E369,HH$28))*(10-INDEX(INDIRECT("times"&amp;GW$2),$F369,HH$28))/10)</f>
        <v>0</v>
      </c>
      <c r="HI369" s="47">
        <f ca="1">IF(OR(INDEX(INDIRECT("times"&amp;GW$2),$F369,HI$28)&gt;10,INDEX(INDIRECT(GY369),$E369,HI$28)&lt;=INDEX(INDIRECT(GY369),$E369,$F369)),0,(INDEX(INDIRECT(GY369),$E369,$F369)-INDEX(INDIRECT(GY369),$E369,HI$28))*(10-INDEX(INDIRECT("times"&amp;GW$2),$F369,HI$28))/10)</f>
        <v>0</v>
      </c>
      <c r="HJ369" s="47">
        <f ca="1">IF(OR(INDEX(INDIRECT("times"&amp;GW$2),$F369,HJ$28)&gt;10,INDEX(INDIRECT(GY369),$E369,HJ$28)&lt;=INDEX(INDIRECT(GY369),$E369,$F369)),0,(INDEX(INDIRECT(GY369),$E369,$F369)-INDEX(INDIRECT(GY369),$E369,HJ$28))*(10-INDEX(INDIRECT("times"&amp;GW$2),$F369,HJ$28))/10)</f>
        <v>0</v>
      </c>
      <c r="HK369" s="47">
        <f ca="1">IF(OR(INDEX(INDIRECT("times"&amp;GW$2),$F369,HK$28)&gt;10,INDEX(INDIRECT(GY369),$E369,HK$28)&lt;=INDEX(INDIRECT(GY369),$E369,$F369)),0,(INDEX(INDIRECT(GY369),$E369,$F369)-INDEX(INDIRECT(GY369),$E369,HK$28))*(10-INDEX(INDIRECT("times"&amp;GW$2),$F369,HK$28))/10)</f>
        <v>0</v>
      </c>
      <c r="HL369" s="47">
        <f ca="1">IF(OR(INDEX(INDIRECT("times"&amp;GW$2),$F369,HL$28)&gt;10,INDEX(INDIRECT(GY369),$E369,HL$28)&lt;=INDEX(INDIRECT(GY369),$E369,$F369)),0,(INDEX(INDIRECT(GY369),$E369,$F369)-INDEX(INDIRECT(GY369),$E369,HL$28))*(10-INDEX(INDIRECT("times"&amp;GW$2),$F369,HL$28))/10)</f>
        <v>0</v>
      </c>
      <c r="HM369" s="47">
        <f ca="1">IF(OR(INDEX(INDIRECT("times"&amp;GW$2),$F369,HM$28)&gt;10,INDEX(INDIRECT(GY369),$E369,HM$28)&lt;=INDEX(INDIRECT(GY369),$E369,$F369)),0,(INDEX(INDIRECT(GY369),$E369,$F369)-INDEX(INDIRECT(GY369),$E369,HM$28))*(10-INDEX(INDIRECT("times"&amp;GW$2),$F369,HM$28))/10)</f>
        <v>0</v>
      </c>
      <c r="HN369" s="47">
        <f ca="1">IF(OR(INDEX(INDIRECT("times"&amp;GW$2),$F369,HN$28)&gt;10,INDEX(INDIRECT(GY369),$E369,HN$28)&lt;=INDEX(INDIRECT(GY369),$E369,$F369)),0,(INDEX(INDIRECT(GY369),$E369,$F369)-INDEX(INDIRECT(GY369),$E369,HN$28))*(10-INDEX(INDIRECT("times"&amp;GW$2),$F369,HN$28))/10)</f>
        <v>0</v>
      </c>
      <c r="HO369" s="47">
        <f ca="1">IF(OR(INDEX(INDIRECT("times"&amp;GW$2),$F369,HO$28)&gt;10,INDEX(INDIRECT(GY369),$E369,HO$28)&lt;=INDEX(INDIRECT(GY369),$E369,$F369)),0,(INDEX(INDIRECT(GY369),$E369,$F369)-INDEX(INDIRECT(GY369),$E369,HO$28))*(10-INDEX(INDIRECT("times"&amp;GW$2),$F369,HO$28))/10)</f>
        <v>0</v>
      </c>
      <c r="HP369" s="47">
        <f ca="1">IF(OR(INDEX(INDIRECT("times"&amp;GW$2),$F369,HP$28)&gt;10,INDEX(INDIRECT(GY369),$E369,HP$28)&lt;=INDEX(INDIRECT(GY369),$E369,$F369)),0,(INDEX(INDIRECT(GY369),$E369,$F369)-INDEX(INDIRECT(GY369),$E369,HP$28))*(10-INDEX(INDIRECT("times"&amp;GW$2),$F369,HP$28))/10)</f>
        <v>0</v>
      </c>
      <c r="HQ369" s="47">
        <f ca="1">IF(OR(INDEX(INDIRECT("times"&amp;GW$2),$F369,HQ$28)&gt;10,INDEX(INDIRECT(GY369),$E369,HQ$28)&lt;=INDEX(INDIRECT(GY369),$E369,$F369)),0,(INDEX(INDIRECT(GY369),$E369,$F369)-INDEX(INDIRECT(GY369),$E369,HQ$28))*(10-INDEX(INDIRECT("times"&amp;GW$2),$F369,HQ$28))/10)</f>
        <v>0</v>
      </c>
      <c r="HR369" s="47">
        <f ca="1">IF(OR(INDEX(INDIRECT("times"&amp;GW$2),$F369,HR$28)&gt;10,INDEX(INDIRECT(GY369),$E369,HR$28)&lt;=INDEX(INDIRECT(GY369),$E369,$F369)),0,(INDEX(INDIRECT(GY369),$E369,$F369)-INDEX(INDIRECT(GY369),$E369,HR$28))*(10-INDEX(INDIRECT("times"&amp;GW$2),$F369,HR$28))/10)</f>
        <v>0</v>
      </c>
      <c r="HS369" s="47">
        <f ca="1">IF(OR(INDEX(INDIRECT("times"&amp;GW$2),$F369,HS$28)&gt;10,INDEX(INDIRECT(GY369),$E369,HS$28)&lt;=INDEX(INDIRECT(GY369),$E369,$F369)),0,(INDEX(INDIRECT(GY369),$E369,$F369)-INDEX(INDIRECT(GY369),$E369,HS$28))*(10-INDEX(INDIRECT("times"&amp;GW$2),$F369,HS$28))/10)</f>
        <v>0</v>
      </c>
      <c r="HT369" s="47">
        <f ca="1">IF(OR(INDEX(INDIRECT("times"&amp;GW$2),$F369,HT$28)&gt;10,INDEX(INDIRECT(GY369),$E369,HT$28)&lt;=INDEX(INDIRECT(GY369),$E369,$F369)),0,(INDEX(INDIRECT(GY369),$E369,$F369)-INDEX(INDIRECT(GY369),$E369,HT$28))*(10-INDEX(INDIRECT("times"&amp;GW$2),$F369,HT$28))/10)</f>
        <v>0</v>
      </c>
      <c r="HU369" s="47">
        <f ca="1">IF(OR(INDEX(INDIRECT("times"&amp;GW$2),$F369,HU$28)&gt;10,INDEX(INDIRECT(GY369),$E369,HU$28)&lt;=INDEX(INDIRECT(GY369),$E369,$F369)),0,(INDEX(INDIRECT(GY369),$E369,$F369)-INDEX(INDIRECT(GY369),$E369,HU$28))*(10-INDEX(INDIRECT("times"&amp;GW$2),$F369,HU$28))/10)</f>
        <v>0</v>
      </c>
      <c r="HV369" s="48">
        <f ca="1">IF(OR(INDEX(INDIRECT("times"&amp;GW$2),$F369,HV$28)&gt;10,INDEX(INDIRECT(GY369),$E369,HV$28)&lt;=INDEX(INDIRECT(GY369),$E369,$F369)),0,(INDEX(INDIRECT(GY369),$E369,$F369)-INDEX(INDIRECT(GY369),$E369,HV$28))*(10-INDEX(INDIRECT("times"&amp;GW$2),$F369,HV$28))/10)</f>
        <v>0</v>
      </c>
      <c r="HW369" s="201">
        <v>12</v>
      </c>
    </row>
    <row r="370" spans="1:231" ht="15">
      <c r="A370" s="18" t="s">
        <v>201</v>
      </c>
      <c r="B370" s="122">
        <f>A341</f>
        <v>3</v>
      </c>
      <c r="C370" s="122" t="str">
        <f>A342</f>
        <v>work1834</v>
      </c>
      <c r="D370" s="210" t="str">
        <f t="shared" si="1798"/>
        <v>core3_work1834</v>
      </c>
      <c r="E370" s="122">
        <v>1</v>
      </c>
      <c r="F370" s="33">
        <v>13</v>
      </c>
      <c r="G370" s="46">
        <f ca="1">IF(OR(INDEX(INDIRECT("times"&amp;B$2),$F370,G$28)&gt;10,INDEX(INDIRECT(D370),$E370,G$28)&lt;=INDEX(INDIRECT(D370),$E370,$F370)),0,(INDEX(INDIRECT(D370),$E370,$F370)-INDEX(INDIRECT(D370),$E370,G$28))*(10-INDEX(INDIRECT("times"&amp;B$2),$F370,G$28))/10)</f>
        <v>0</v>
      </c>
      <c r="H370" s="47">
        <f ca="1">IF(OR(INDEX(INDIRECT("times"&amp;B$2),$F370,H$28)&gt;10,INDEX(INDIRECT(D370),$E370,H$28)&lt;=INDEX(INDIRECT(D370),$E370,$F370)),0,(INDEX(INDIRECT(D370),$E370,$F370)-INDEX(INDIRECT(D370),$E370,H$28))*(10-INDEX(INDIRECT("times"&amp;B$2),$F370,H$28))/10)</f>
        <v>0</v>
      </c>
      <c r="I370" s="47">
        <f ca="1">IF(OR(INDEX(INDIRECT("times"&amp;B$2),$F370,I$28)&gt;10,INDEX(INDIRECT(D370),$E370,I$28)&lt;=INDEX(INDIRECT(D370),$E370,$F370)),0,(INDEX(INDIRECT(D370),$E370,$F370)-INDEX(INDIRECT(D370),$E370,I$28))*(10-INDEX(INDIRECT("times"&amp;B$2),$F370,I$28))/10)</f>
        <v>0</v>
      </c>
      <c r="J370" s="47">
        <f ca="1">IF(OR(INDEX(INDIRECT("times"&amp;B$2),$F370,J$28)&gt;10,INDEX(INDIRECT(D370),$E370,J$28)&lt;=INDEX(INDIRECT(D370),$E370,$F370)),0,(INDEX(INDIRECT(D370),$E370,$F370)-INDEX(INDIRECT(D370),$E370,J$28))*(10-INDEX(INDIRECT("times"&amp;B$2),$F370,J$28))/10)</f>
        <v>0</v>
      </c>
      <c r="K370" s="47">
        <f ca="1">IF(OR(INDEX(INDIRECT("times"&amp;B$2),$F370,K$28)&gt;10,INDEX(INDIRECT(D370),$E370,K$28)&lt;=INDEX(INDIRECT(D370),$E370,$F370)),0,(INDEX(INDIRECT(D370),$E370,$F370)-INDEX(INDIRECT(D370),$E370,K$28))*(10-INDEX(INDIRECT("times"&amp;B$2),$F370,K$28))/10)</f>
        <v>0</v>
      </c>
      <c r="L370" s="47">
        <f ca="1">IF(OR(INDEX(INDIRECT("times"&amp;B$2),$F370,L$28)&gt;10,INDEX(INDIRECT(D370),$E370,L$28)&lt;=INDEX(INDIRECT(D370),$E370,$F370)),0,(INDEX(INDIRECT(D370),$E370,$F370)-INDEX(INDIRECT(D370),$E370,L$28))*(10-INDEX(INDIRECT("times"&amp;B$2),$F370,L$28))/10)</f>
        <v>0</v>
      </c>
      <c r="M370" s="47">
        <f ca="1">IF(OR(INDEX(INDIRECT("times"&amp;B$2),$F370,M$28)&gt;10,INDEX(INDIRECT(D370),$E370,M$28)&lt;=INDEX(INDIRECT(D370),$E370,$F370)),0,(INDEX(INDIRECT(D370),$E370,$F370)-INDEX(INDIRECT(D370),$E370,M$28))*(10-INDEX(INDIRECT("times"&amp;B$2),$F370,M$28))/10)</f>
        <v>0</v>
      </c>
      <c r="N370" s="47">
        <f ca="1">IF(OR(INDEX(INDIRECT("times"&amp;B$2),$F370,N$28)&gt;10,INDEX(INDIRECT(D370),$E370,N$28)&lt;=INDEX(INDIRECT(D370),$E370,$F370)),0,(INDEX(INDIRECT(D370),$E370,$F370)-INDEX(INDIRECT(D370),$E370,N$28))*(10-INDEX(INDIRECT("times"&amp;B$2),$F370,N$28))/10)</f>
        <v>0</v>
      </c>
      <c r="O370" s="47">
        <f ca="1">IF(OR(INDEX(INDIRECT("times"&amp;B$2),$F370,O$28)&gt;10,INDEX(INDIRECT(D370),$E370,O$28)&lt;=INDEX(INDIRECT(D370),$E370,$F370)),0,(INDEX(INDIRECT(D370),$E370,$F370)-INDEX(INDIRECT(D370),$E370,O$28))*(10-INDEX(INDIRECT("times"&amp;B$2),$F370,O$28))/10)</f>
        <v>0</v>
      </c>
      <c r="P370" s="47">
        <f ca="1">IF(OR(INDEX(INDIRECT("times"&amp;B$2),$F370,P$28)&gt;10,INDEX(INDIRECT(D370),$E370,P$28)&lt;=INDEX(INDIRECT(D370),$E370,$F370)),0,(INDEX(INDIRECT(D370),$E370,$F370)-INDEX(INDIRECT(D370),$E370,P$28))*(10-INDEX(INDIRECT("times"&amp;B$2),$F370,P$28))/10)</f>
        <v>0</v>
      </c>
      <c r="Q370" s="47">
        <f ca="1">IF(OR(INDEX(INDIRECT("times"&amp;B$2),$F370,Q$28)&gt;10,INDEX(INDIRECT(D370),$E370,Q$28)&lt;=INDEX(INDIRECT(D370),$E370,$F370)),0,(INDEX(INDIRECT(D370),$E370,$F370)-INDEX(INDIRECT(D370),$E370,Q$28))*(10-INDEX(INDIRECT("times"&amp;B$2),$F370,Q$28))/10)</f>
        <v>0</v>
      </c>
      <c r="R370" s="47">
        <f ca="1">IF(OR(INDEX(INDIRECT("times"&amp;B$2),$F370,R$28)&gt;10,INDEX(INDIRECT(D370),$E370,R$28)&lt;=INDEX(INDIRECT(D370),$E370,$F370)),0,(INDEX(INDIRECT(D370),$E370,$F370)-INDEX(INDIRECT(D370),$E370,R$28))*(10-INDEX(INDIRECT("times"&amp;B$2),$F370,R$28))/10)</f>
        <v>0</v>
      </c>
      <c r="S370" s="47">
        <f ca="1">IF(OR(INDEX(INDIRECT("times"&amp;B$2),$F370,S$28)&gt;10,INDEX(INDIRECT(D370),$E370,S$28)&lt;=INDEX(INDIRECT(D370),$E370,$F370)),0,(INDEX(INDIRECT(D370),$E370,$F370)-INDEX(INDIRECT(D370),$E370,S$28))*(10-INDEX(INDIRECT("times"&amp;B$2),$F370,S$28))/10)</f>
        <v>0</v>
      </c>
      <c r="T370" s="47">
        <f ca="1">IF(OR(INDEX(INDIRECT("times"&amp;B$2),$F370,T$28)&gt;10,INDEX(INDIRECT(D370),$E370,T$28)&lt;=INDEX(INDIRECT(D370),$E370,$F370)),0,(INDEX(INDIRECT(D370),$E370,$F370)-INDEX(INDIRECT(D370),$E370,T$28))*(10-INDEX(INDIRECT("times"&amp;B$2),$F370,T$28))/10)</f>
        <v>0</v>
      </c>
      <c r="U370" s="47">
        <f ca="1">IF(OR(INDEX(INDIRECT("times"&amp;B$2),$F370,U$28)&gt;10,INDEX(INDIRECT(D370),$E370,U$28)&lt;=INDEX(INDIRECT(D370),$E370,$F370)),0,(INDEX(INDIRECT(D370),$E370,$F370)-INDEX(INDIRECT(D370),$E370,U$28))*(10-INDEX(INDIRECT("times"&amp;B$2),$F370,U$28))/10)</f>
        <v>0</v>
      </c>
      <c r="V370" s="47">
        <f ca="1">IF(OR(INDEX(INDIRECT("times"&amp;B$2),$F370,V$28)&gt;10,INDEX(INDIRECT(D370),$E370,V$28)&lt;=INDEX(INDIRECT(D370),$E370,$F370)),0,(INDEX(INDIRECT(D370),$E370,$F370)-INDEX(INDIRECT(D370),$E370,V$28))*(10-INDEX(INDIRECT("times"&amp;B$2),$F370,V$28))/10)</f>
        <v>0</v>
      </c>
      <c r="W370" s="47">
        <f ca="1">IF(OR(INDEX(INDIRECT("times"&amp;B$2),$F370,W$28)&gt;10,INDEX(INDIRECT(D370),$E370,W$28)&lt;=INDEX(INDIRECT(D370),$E370,$F370)),0,(INDEX(INDIRECT(D370),$E370,$F370)-INDEX(INDIRECT(D370),$E370,W$28))*(10-INDEX(INDIRECT("times"&amp;B$2),$F370,W$28))/10)</f>
        <v>0</v>
      </c>
      <c r="X370" s="47">
        <f ca="1">IF(OR(INDEX(INDIRECT("times"&amp;B$2),$F370,X$28)&gt;10,INDEX(INDIRECT(D370),$E370,X$28)&lt;=INDEX(INDIRECT(D370),$E370,$F370)),0,(INDEX(INDIRECT(D370),$E370,$F370)-INDEX(INDIRECT(D370),$E370,X$28))*(10-INDEX(INDIRECT("times"&amp;B$2),$F370,X$28))/10)</f>
        <v>0</v>
      </c>
      <c r="Y370" s="47">
        <f ca="1">IF(OR(INDEX(INDIRECT("times"&amp;B$2),$F370,Y$28)&gt;10,INDEX(INDIRECT(D370),$E370,Y$28)&lt;=INDEX(INDIRECT(D370),$E370,$F370)),0,(INDEX(INDIRECT(D370),$E370,$F370)-INDEX(INDIRECT(D370),$E370,Y$28))*(10-INDEX(INDIRECT("times"&amp;B$2),$F370,Y$28))/10)</f>
        <v>0</v>
      </c>
      <c r="Z370" s="47">
        <f ca="1">IF(OR(INDEX(INDIRECT("times"&amp;B$2),$F370,Z$28)&gt;10,INDEX(INDIRECT(D370),$E370,Z$28)&lt;=INDEX(INDIRECT(D370),$E370,$F370)),0,(INDEX(INDIRECT(D370),$E370,$F370)-INDEX(INDIRECT(D370),$E370,Z$28))*(10-INDEX(INDIRECT("times"&amp;B$2),$F370,Z$28))/10)</f>
        <v>0</v>
      </c>
      <c r="AA370" s="48">
        <f ca="1">IF(OR(INDEX(INDIRECT("times"&amp;B$2),$F370,AA$28)&gt;10,INDEX(INDIRECT(D370),$E370,AA$28)&lt;=INDEX(INDIRECT(D370),$E370,$F370)),0,(INDEX(INDIRECT(D370),$E370,$F370)-INDEX(INDIRECT(D370),$E370,AA$28))*(10-INDEX(INDIRECT("times"&amp;B$2),$F370,AA$28))/10)</f>
        <v>0</v>
      </c>
      <c r="AB370" s="201">
        <v>13</v>
      </c>
      <c r="AD370" s="18" t="s">
        <v>201</v>
      </c>
      <c r="AE370" s="122">
        <f>AD341</f>
        <v>3</v>
      </c>
      <c r="AF370" s="122" t="str">
        <f>AD342</f>
        <v>shop1834</v>
      </c>
      <c r="AG370" s="210" t="str">
        <f t="shared" si="1799"/>
        <v>core3_shop1834</v>
      </c>
      <c r="AH370" s="122">
        <v>1</v>
      </c>
      <c r="AI370" s="33">
        <v>13</v>
      </c>
      <c r="AJ370" s="46">
        <f ca="1">IF(OR(INDEX(INDIRECT("times"&amp;AE$2),$F370,AJ$28)&gt;10,INDEX(INDIRECT(AG370),$E370,AJ$28)&lt;=INDEX(INDIRECT(AG370),$E370,$F370)),0,(INDEX(INDIRECT(AG370),$E370,$F370)-INDEX(INDIRECT(AG370),$E370,AJ$28))*(10-INDEX(INDIRECT("times"&amp;AE$2),$F370,AJ$28))/10)</f>
        <v>0</v>
      </c>
      <c r="AK370" s="47">
        <f ca="1">IF(OR(INDEX(INDIRECT("times"&amp;AE$2),$F370,AK$28)&gt;10,INDEX(INDIRECT(AG370),$E370,AK$28)&lt;=INDEX(INDIRECT(AG370),$E370,$F370)),0,(INDEX(INDIRECT(AG370),$E370,$F370)-INDEX(INDIRECT(AG370),$E370,AK$28))*(10-INDEX(INDIRECT("times"&amp;AE$2),$F370,AK$28))/10)</f>
        <v>0</v>
      </c>
      <c r="AL370" s="47">
        <f ca="1">IF(OR(INDEX(INDIRECT("times"&amp;AE$2),$F370,AL$28)&gt;10,INDEX(INDIRECT(AG370),$E370,AL$28)&lt;=INDEX(INDIRECT(AG370),$E370,$F370)),0,(INDEX(INDIRECT(AG370),$E370,$F370)-INDEX(INDIRECT(AG370),$E370,AL$28))*(10-INDEX(INDIRECT("times"&amp;AE$2),$F370,AL$28))/10)</f>
        <v>0</v>
      </c>
      <c r="AM370" s="47">
        <f ca="1">IF(OR(INDEX(INDIRECT("times"&amp;AE$2),$F370,AM$28)&gt;10,INDEX(INDIRECT(AG370),$E370,AM$28)&lt;=INDEX(INDIRECT(AG370),$E370,$F370)),0,(INDEX(INDIRECT(AG370),$E370,$F370)-INDEX(INDIRECT(AG370),$E370,AM$28))*(10-INDEX(INDIRECT("times"&amp;AE$2),$F370,AM$28))/10)</f>
        <v>0</v>
      </c>
      <c r="AN370" s="47">
        <f ca="1">IF(OR(INDEX(INDIRECT("times"&amp;AE$2),$F370,AN$28)&gt;10,INDEX(INDIRECT(AG370),$E370,AN$28)&lt;=INDEX(INDIRECT(AG370),$E370,$F370)),0,(INDEX(INDIRECT(AG370),$E370,$F370)-INDEX(INDIRECT(AG370),$E370,AN$28))*(10-INDEX(INDIRECT("times"&amp;AE$2),$F370,AN$28))/10)</f>
        <v>0</v>
      </c>
      <c r="AO370" s="47">
        <f ca="1">IF(OR(INDEX(INDIRECT("times"&amp;AE$2),$F370,AO$28)&gt;10,INDEX(INDIRECT(AG370),$E370,AO$28)&lt;=INDEX(INDIRECT(AG370),$E370,$F370)),0,(INDEX(INDIRECT(AG370),$E370,$F370)-INDEX(INDIRECT(AG370),$E370,AO$28))*(10-INDEX(INDIRECT("times"&amp;AE$2),$F370,AO$28))/10)</f>
        <v>0</v>
      </c>
      <c r="AP370" s="47">
        <f ca="1">IF(OR(INDEX(INDIRECT("times"&amp;AE$2),$F370,AP$28)&gt;10,INDEX(INDIRECT(AG370),$E370,AP$28)&lt;=INDEX(INDIRECT(AG370),$E370,$F370)),0,(INDEX(INDIRECT(AG370),$E370,$F370)-INDEX(INDIRECT(AG370),$E370,AP$28))*(10-INDEX(INDIRECT("times"&amp;AE$2),$F370,AP$28))/10)</f>
        <v>0</v>
      </c>
      <c r="AQ370" s="47">
        <f ca="1">IF(OR(INDEX(INDIRECT("times"&amp;AE$2),$F370,AQ$28)&gt;10,INDEX(INDIRECT(AG370),$E370,AQ$28)&lt;=INDEX(INDIRECT(AG370),$E370,$F370)),0,(INDEX(INDIRECT(AG370),$E370,$F370)-INDEX(INDIRECT(AG370),$E370,AQ$28))*(10-INDEX(INDIRECT("times"&amp;AE$2),$F370,AQ$28))/10)</f>
        <v>0</v>
      </c>
      <c r="AR370" s="47">
        <f ca="1">IF(OR(INDEX(INDIRECT("times"&amp;AE$2),$F370,AR$28)&gt;10,INDEX(INDIRECT(AG370),$E370,AR$28)&lt;=INDEX(INDIRECT(AG370),$E370,$F370)),0,(INDEX(INDIRECT(AG370),$E370,$F370)-INDEX(INDIRECT(AG370),$E370,AR$28))*(10-INDEX(INDIRECT("times"&amp;AE$2),$F370,AR$28))/10)</f>
        <v>0</v>
      </c>
      <c r="AS370" s="47">
        <f ca="1">IF(OR(INDEX(INDIRECT("times"&amp;AE$2),$F370,AS$28)&gt;10,INDEX(INDIRECT(AG370),$E370,AS$28)&lt;=INDEX(INDIRECT(AG370),$E370,$F370)),0,(INDEX(INDIRECT(AG370),$E370,$F370)-INDEX(INDIRECT(AG370),$E370,AS$28))*(10-INDEX(INDIRECT("times"&amp;AE$2),$F370,AS$28))/10)</f>
        <v>0</v>
      </c>
      <c r="AT370" s="47">
        <f ca="1">IF(OR(INDEX(INDIRECT("times"&amp;AE$2),$F370,AT$28)&gt;10,INDEX(INDIRECT(AG370),$E370,AT$28)&lt;=INDEX(INDIRECT(AG370),$E370,$F370)),0,(INDEX(INDIRECT(AG370),$E370,$F370)-INDEX(INDIRECT(AG370),$E370,AT$28))*(10-INDEX(INDIRECT("times"&amp;AE$2),$F370,AT$28))/10)</f>
        <v>0</v>
      </c>
      <c r="AU370" s="47">
        <f ca="1">IF(OR(INDEX(INDIRECT("times"&amp;AE$2),$F370,AU$28)&gt;10,INDEX(INDIRECT(AG370),$E370,AU$28)&lt;=INDEX(INDIRECT(AG370),$E370,$F370)),0,(INDEX(INDIRECT(AG370),$E370,$F370)-INDEX(INDIRECT(AG370),$E370,AU$28))*(10-INDEX(INDIRECT("times"&amp;AE$2),$F370,AU$28))/10)</f>
        <v>0</v>
      </c>
      <c r="AV370" s="47">
        <f ca="1">IF(OR(INDEX(INDIRECT("times"&amp;AE$2),$F370,AV$28)&gt;10,INDEX(INDIRECT(AG370),$E370,AV$28)&lt;=INDEX(INDIRECT(AG370),$E370,$F370)),0,(INDEX(INDIRECT(AG370),$E370,$F370)-INDEX(INDIRECT(AG370),$E370,AV$28))*(10-INDEX(INDIRECT("times"&amp;AE$2),$F370,AV$28))/10)</f>
        <v>0</v>
      </c>
      <c r="AW370" s="47">
        <f ca="1">IF(OR(INDEX(INDIRECT("times"&amp;AE$2),$F370,AW$28)&gt;10,INDEX(INDIRECT(AG370),$E370,AW$28)&lt;=INDEX(INDIRECT(AG370),$E370,$F370)),0,(INDEX(INDIRECT(AG370),$E370,$F370)-INDEX(INDIRECT(AG370),$E370,AW$28))*(10-INDEX(INDIRECT("times"&amp;AE$2),$F370,AW$28))/10)</f>
        <v>0</v>
      </c>
      <c r="AX370" s="47">
        <f ca="1">IF(OR(INDEX(INDIRECT("times"&amp;AE$2),$F370,AX$28)&gt;10,INDEX(INDIRECT(AG370),$E370,AX$28)&lt;=INDEX(INDIRECT(AG370),$E370,$F370)),0,(INDEX(INDIRECT(AG370),$E370,$F370)-INDEX(INDIRECT(AG370),$E370,AX$28))*(10-INDEX(INDIRECT("times"&amp;AE$2),$F370,AX$28))/10)</f>
        <v>0</v>
      </c>
      <c r="AY370" s="47">
        <f ca="1">IF(OR(INDEX(INDIRECT("times"&amp;AE$2),$F370,AY$28)&gt;10,INDEX(INDIRECT(AG370),$E370,AY$28)&lt;=INDEX(INDIRECT(AG370),$E370,$F370)),0,(INDEX(INDIRECT(AG370),$E370,$F370)-INDEX(INDIRECT(AG370),$E370,AY$28))*(10-INDEX(INDIRECT("times"&amp;AE$2),$F370,AY$28))/10)</f>
        <v>0</v>
      </c>
      <c r="AZ370" s="47">
        <f ca="1">IF(OR(INDEX(INDIRECT("times"&amp;AE$2),$F370,AZ$28)&gt;10,INDEX(INDIRECT(AG370),$E370,AZ$28)&lt;=INDEX(INDIRECT(AG370),$E370,$F370)),0,(INDEX(INDIRECT(AG370),$E370,$F370)-INDEX(INDIRECT(AG370),$E370,AZ$28))*(10-INDEX(INDIRECT("times"&amp;AE$2),$F370,AZ$28))/10)</f>
        <v>0</v>
      </c>
      <c r="BA370" s="47">
        <f ca="1">IF(OR(INDEX(INDIRECT("times"&amp;AE$2),$F370,BA$28)&gt;10,INDEX(INDIRECT(AG370),$E370,BA$28)&lt;=INDEX(INDIRECT(AG370),$E370,$F370)),0,(INDEX(INDIRECT(AG370),$E370,$F370)-INDEX(INDIRECT(AG370),$E370,BA$28))*(10-INDEX(INDIRECT("times"&amp;AE$2),$F370,BA$28))/10)</f>
        <v>0</v>
      </c>
      <c r="BB370" s="47">
        <f ca="1">IF(OR(INDEX(INDIRECT("times"&amp;AE$2),$F370,BB$28)&gt;10,INDEX(INDIRECT(AG370),$E370,BB$28)&lt;=INDEX(INDIRECT(AG370),$E370,$F370)),0,(INDEX(INDIRECT(AG370),$E370,$F370)-INDEX(INDIRECT(AG370),$E370,BB$28))*(10-INDEX(INDIRECT("times"&amp;AE$2),$F370,BB$28))/10)</f>
        <v>0</v>
      </c>
      <c r="BC370" s="47">
        <f ca="1">IF(OR(INDEX(INDIRECT("times"&amp;AE$2),$F370,BC$28)&gt;10,INDEX(INDIRECT(AG370),$E370,BC$28)&lt;=INDEX(INDIRECT(AG370),$E370,$F370)),0,(INDEX(INDIRECT(AG370),$E370,$F370)-INDEX(INDIRECT(AG370),$E370,BC$28))*(10-INDEX(INDIRECT("times"&amp;AE$2),$F370,BC$28))/10)</f>
        <v>0</v>
      </c>
      <c r="BD370" s="48">
        <f ca="1">IF(OR(INDEX(INDIRECT("times"&amp;AE$2),$F370,BD$28)&gt;10,INDEX(INDIRECT(AG370),$E370,BD$28)&lt;=INDEX(INDIRECT(AG370),$E370,$F370)),0,(INDEX(INDIRECT(AG370),$E370,$F370)-INDEX(INDIRECT(AG370),$E370,BD$28))*(10-INDEX(INDIRECT("times"&amp;AE$2),$F370,BD$28))/10)</f>
        <v>0</v>
      </c>
      <c r="BE370" s="201">
        <v>13</v>
      </c>
      <c r="BG370" s="18" t="s">
        <v>201</v>
      </c>
      <c r="BH370" s="122">
        <f>BG341</f>
        <v>3</v>
      </c>
      <c r="BI370" s="122" t="str">
        <f>BG342</f>
        <v>lei1834</v>
      </c>
      <c r="BJ370" s="210" t="str">
        <f t="shared" si="1800"/>
        <v>core3_lei1834</v>
      </c>
      <c r="BK370" s="122">
        <v>1</v>
      </c>
      <c r="BL370" s="33">
        <v>13</v>
      </c>
      <c r="BM370" s="46">
        <f ca="1">IF(OR(INDEX(INDIRECT("times"&amp;BH$2),$F370,BM$28)&gt;10,INDEX(INDIRECT(BJ370),$E370,BM$28)&lt;=INDEX(INDIRECT(BJ370),$E370,$F370)),0,(INDEX(INDIRECT(BJ370),$E370,$F370)-INDEX(INDIRECT(BJ370),$E370,BM$28))*(10-INDEX(INDIRECT("times"&amp;BH$2),$F370,BM$28))/10)</f>
        <v>0</v>
      </c>
      <c r="BN370" s="47">
        <f ca="1">IF(OR(INDEX(INDIRECT("times"&amp;BH$2),$F370,BN$28)&gt;10,INDEX(INDIRECT(BJ370),$E370,BN$28)&lt;=INDEX(INDIRECT(BJ370),$E370,$F370)),0,(INDEX(INDIRECT(BJ370),$E370,$F370)-INDEX(INDIRECT(BJ370),$E370,BN$28))*(10-INDEX(INDIRECT("times"&amp;BH$2),$F370,BN$28))/10)</f>
        <v>0</v>
      </c>
      <c r="BO370" s="47">
        <f ca="1">IF(OR(INDEX(INDIRECT("times"&amp;BH$2),$F370,BO$28)&gt;10,INDEX(INDIRECT(BJ370),$E370,BO$28)&lt;=INDEX(INDIRECT(BJ370),$E370,$F370)),0,(INDEX(INDIRECT(BJ370),$E370,$F370)-INDEX(INDIRECT(BJ370),$E370,BO$28))*(10-INDEX(INDIRECT("times"&amp;BH$2),$F370,BO$28))/10)</f>
        <v>0</v>
      </c>
      <c r="BP370" s="47">
        <f ca="1">IF(OR(INDEX(INDIRECT("times"&amp;BH$2),$F370,BP$28)&gt;10,INDEX(INDIRECT(BJ370),$E370,BP$28)&lt;=INDEX(INDIRECT(BJ370),$E370,$F370)),0,(INDEX(INDIRECT(BJ370),$E370,$F370)-INDEX(INDIRECT(BJ370),$E370,BP$28))*(10-INDEX(INDIRECT("times"&amp;BH$2),$F370,BP$28))/10)</f>
        <v>0</v>
      </c>
      <c r="BQ370" s="47">
        <f ca="1">IF(OR(INDEX(INDIRECT("times"&amp;BH$2),$F370,BQ$28)&gt;10,INDEX(INDIRECT(BJ370),$E370,BQ$28)&lt;=INDEX(INDIRECT(BJ370),$E370,$F370)),0,(INDEX(INDIRECT(BJ370),$E370,$F370)-INDEX(INDIRECT(BJ370),$E370,BQ$28))*(10-INDEX(INDIRECT("times"&amp;BH$2),$F370,BQ$28))/10)</f>
        <v>0</v>
      </c>
      <c r="BR370" s="47">
        <f ca="1">IF(OR(INDEX(INDIRECT("times"&amp;BH$2),$F370,BR$28)&gt;10,INDEX(INDIRECT(BJ370),$E370,BR$28)&lt;=INDEX(INDIRECT(BJ370),$E370,$F370)),0,(INDEX(INDIRECT(BJ370),$E370,$F370)-INDEX(INDIRECT(BJ370),$E370,BR$28))*(10-INDEX(INDIRECT("times"&amp;BH$2),$F370,BR$28))/10)</f>
        <v>0</v>
      </c>
      <c r="BS370" s="47">
        <f ca="1">IF(OR(INDEX(INDIRECT("times"&amp;BH$2),$F370,BS$28)&gt;10,INDEX(INDIRECT(BJ370),$E370,BS$28)&lt;=INDEX(INDIRECT(BJ370),$E370,$F370)),0,(INDEX(INDIRECT(BJ370),$E370,$F370)-INDEX(INDIRECT(BJ370),$E370,BS$28))*(10-INDEX(INDIRECT("times"&amp;BH$2),$F370,BS$28))/10)</f>
        <v>0</v>
      </c>
      <c r="BT370" s="47">
        <f ca="1">IF(OR(INDEX(INDIRECT("times"&amp;BH$2),$F370,BT$28)&gt;10,INDEX(INDIRECT(BJ370),$E370,BT$28)&lt;=INDEX(INDIRECT(BJ370),$E370,$F370)),0,(INDEX(INDIRECT(BJ370),$E370,$F370)-INDEX(INDIRECT(BJ370),$E370,BT$28))*(10-INDEX(INDIRECT("times"&amp;BH$2),$F370,BT$28))/10)</f>
        <v>0</v>
      </c>
      <c r="BU370" s="47">
        <f ca="1">IF(OR(INDEX(INDIRECT("times"&amp;BH$2),$F370,BU$28)&gt;10,INDEX(INDIRECT(BJ370),$E370,BU$28)&lt;=INDEX(INDIRECT(BJ370),$E370,$F370)),0,(INDEX(INDIRECT(BJ370),$E370,$F370)-INDEX(INDIRECT(BJ370),$E370,BU$28))*(10-INDEX(INDIRECT("times"&amp;BH$2),$F370,BU$28))/10)</f>
        <v>0</v>
      </c>
      <c r="BV370" s="47">
        <f ca="1">IF(OR(INDEX(INDIRECT("times"&amp;BH$2),$F370,BV$28)&gt;10,INDEX(INDIRECT(BJ370),$E370,BV$28)&lt;=INDEX(INDIRECT(BJ370),$E370,$F370)),0,(INDEX(INDIRECT(BJ370),$E370,$F370)-INDEX(INDIRECT(BJ370),$E370,BV$28))*(10-INDEX(INDIRECT("times"&amp;BH$2),$F370,BV$28))/10)</f>
        <v>0</v>
      </c>
      <c r="BW370" s="47">
        <f ca="1">IF(OR(INDEX(INDIRECT("times"&amp;BH$2),$F370,BW$28)&gt;10,INDEX(INDIRECT(BJ370),$E370,BW$28)&lt;=INDEX(INDIRECT(BJ370),$E370,$F370)),0,(INDEX(INDIRECT(BJ370),$E370,$F370)-INDEX(INDIRECT(BJ370),$E370,BW$28))*(10-INDEX(INDIRECT("times"&amp;BH$2),$F370,BW$28))/10)</f>
        <v>0</v>
      </c>
      <c r="BX370" s="47">
        <f ca="1">IF(OR(INDEX(INDIRECT("times"&amp;BH$2),$F370,BX$28)&gt;10,INDEX(INDIRECT(BJ370),$E370,BX$28)&lt;=INDEX(INDIRECT(BJ370),$E370,$F370)),0,(INDEX(INDIRECT(BJ370),$E370,$F370)-INDEX(INDIRECT(BJ370),$E370,BX$28))*(10-INDEX(INDIRECT("times"&amp;BH$2),$F370,BX$28))/10)</f>
        <v>0</v>
      </c>
      <c r="BY370" s="47">
        <f ca="1">IF(OR(INDEX(INDIRECT("times"&amp;BH$2),$F370,BY$28)&gt;10,INDEX(INDIRECT(BJ370),$E370,BY$28)&lt;=INDEX(INDIRECT(BJ370),$E370,$F370)),0,(INDEX(INDIRECT(BJ370),$E370,$F370)-INDEX(INDIRECT(BJ370),$E370,BY$28))*(10-INDEX(INDIRECT("times"&amp;BH$2),$F370,BY$28))/10)</f>
        <v>0</v>
      </c>
      <c r="BZ370" s="47">
        <f ca="1">IF(OR(INDEX(INDIRECT("times"&amp;BH$2),$F370,BZ$28)&gt;10,INDEX(INDIRECT(BJ370),$E370,BZ$28)&lt;=INDEX(INDIRECT(BJ370),$E370,$F370)),0,(INDEX(INDIRECT(BJ370),$E370,$F370)-INDEX(INDIRECT(BJ370),$E370,BZ$28))*(10-INDEX(INDIRECT("times"&amp;BH$2),$F370,BZ$28))/10)</f>
        <v>0</v>
      </c>
      <c r="CA370" s="47">
        <f ca="1">IF(OR(INDEX(INDIRECT("times"&amp;BH$2),$F370,CA$28)&gt;10,INDEX(INDIRECT(BJ370),$E370,CA$28)&lt;=INDEX(INDIRECT(BJ370),$E370,$F370)),0,(INDEX(INDIRECT(BJ370),$E370,$F370)-INDEX(INDIRECT(BJ370),$E370,CA$28))*(10-INDEX(INDIRECT("times"&amp;BH$2),$F370,CA$28))/10)</f>
        <v>0</v>
      </c>
      <c r="CB370" s="47">
        <f ca="1">IF(OR(INDEX(INDIRECT("times"&amp;BH$2),$F370,CB$28)&gt;10,INDEX(INDIRECT(BJ370),$E370,CB$28)&lt;=INDEX(INDIRECT(BJ370),$E370,$F370)),0,(INDEX(INDIRECT(BJ370),$E370,$F370)-INDEX(INDIRECT(BJ370),$E370,CB$28))*(10-INDEX(INDIRECT("times"&amp;BH$2),$F370,CB$28))/10)</f>
        <v>0</v>
      </c>
      <c r="CC370" s="47">
        <f ca="1">IF(OR(INDEX(INDIRECT("times"&amp;BH$2),$F370,CC$28)&gt;10,INDEX(INDIRECT(BJ370),$E370,CC$28)&lt;=INDEX(INDIRECT(BJ370),$E370,$F370)),0,(INDEX(INDIRECT(BJ370),$E370,$F370)-INDEX(INDIRECT(BJ370),$E370,CC$28))*(10-INDEX(INDIRECT("times"&amp;BH$2),$F370,CC$28))/10)</f>
        <v>0</v>
      </c>
      <c r="CD370" s="47">
        <f ca="1">IF(OR(INDEX(INDIRECT("times"&amp;BH$2),$F370,CD$28)&gt;10,INDEX(INDIRECT(BJ370),$E370,CD$28)&lt;=INDEX(INDIRECT(BJ370),$E370,$F370)),0,(INDEX(INDIRECT(BJ370),$E370,$F370)-INDEX(INDIRECT(BJ370),$E370,CD$28))*(10-INDEX(INDIRECT("times"&amp;BH$2),$F370,CD$28))/10)</f>
        <v>0</v>
      </c>
      <c r="CE370" s="47">
        <f ca="1">IF(OR(INDEX(INDIRECT("times"&amp;BH$2),$F370,CE$28)&gt;10,INDEX(INDIRECT(BJ370),$E370,CE$28)&lt;=INDEX(INDIRECT(BJ370),$E370,$F370)),0,(INDEX(INDIRECT(BJ370),$E370,$F370)-INDEX(INDIRECT(BJ370),$E370,CE$28))*(10-INDEX(INDIRECT("times"&amp;BH$2),$F370,CE$28))/10)</f>
        <v>0</v>
      </c>
      <c r="CF370" s="47">
        <f ca="1">IF(OR(INDEX(INDIRECT("times"&amp;BH$2),$F370,CF$28)&gt;10,INDEX(INDIRECT(BJ370),$E370,CF$28)&lt;=INDEX(INDIRECT(BJ370),$E370,$F370)),0,(INDEX(INDIRECT(BJ370),$E370,$F370)-INDEX(INDIRECT(BJ370),$E370,CF$28))*(10-INDEX(INDIRECT("times"&amp;BH$2),$F370,CF$28))/10)</f>
        <v>0</v>
      </c>
      <c r="CG370" s="48">
        <f ca="1">IF(OR(INDEX(INDIRECT("times"&amp;BH$2),$F370,CG$28)&gt;10,INDEX(INDIRECT(BJ370),$E370,CG$28)&lt;=INDEX(INDIRECT(BJ370),$E370,$F370)),0,(INDEX(INDIRECT(BJ370),$E370,$F370)-INDEX(INDIRECT(BJ370),$E370,CG$28))*(10-INDEX(INDIRECT("times"&amp;BH$2),$F370,CG$28))/10)</f>
        <v>0</v>
      </c>
      <c r="CH370" s="201">
        <v>13</v>
      </c>
      <c r="CJ370" s="18" t="s">
        <v>201</v>
      </c>
      <c r="CK370" s="122">
        <f>CJ341</f>
        <v>3</v>
      </c>
      <c r="CL370" s="122" t="str">
        <f>CJ342</f>
        <v>work3564</v>
      </c>
      <c r="CM370" s="210" t="str">
        <f t="shared" si="1801"/>
        <v>core3_work3564</v>
      </c>
      <c r="CN370" s="122">
        <v>1</v>
      </c>
      <c r="CO370" s="33">
        <v>13</v>
      </c>
      <c r="CP370" s="46">
        <f ca="1">IF(OR(INDEX(INDIRECT("times"&amp;CK$2),$F370,CP$28)&gt;10,INDEX(INDIRECT(CM370),$E370,CP$28)&lt;=INDEX(INDIRECT(CM370),$E370,$F370)),0,(INDEX(INDIRECT(CM370),$E370,$F370)-INDEX(INDIRECT(CM370),$E370,CP$28))*(10-INDEX(INDIRECT("times"&amp;CK$2),$F370,CP$28))/10)</f>
        <v>0</v>
      </c>
      <c r="CQ370" s="47">
        <f ca="1">IF(OR(INDEX(INDIRECT("times"&amp;CK$2),$F370,CQ$28)&gt;10,INDEX(INDIRECT(CM370),$E370,CQ$28)&lt;=INDEX(INDIRECT(CM370),$E370,$F370)),0,(INDEX(INDIRECT(CM370),$E370,$F370)-INDEX(INDIRECT(CM370),$E370,CQ$28))*(10-INDEX(INDIRECT("times"&amp;CK$2),$F370,CQ$28))/10)</f>
        <v>0</v>
      </c>
      <c r="CR370" s="47">
        <f ca="1">IF(OR(INDEX(INDIRECT("times"&amp;CK$2),$F370,CR$28)&gt;10,INDEX(INDIRECT(CM370),$E370,CR$28)&lt;=INDEX(INDIRECT(CM370),$E370,$F370)),0,(INDEX(INDIRECT(CM370),$E370,$F370)-INDEX(INDIRECT(CM370),$E370,CR$28))*(10-INDEX(INDIRECT("times"&amp;CK$2),$F370,CR$28))/10)</f>
        <v>0</v>
      </c>
      <c r="CS370" s="47">
        <f ca="1">IF(OR(INDEX(INDIRECT("times"&amp;CK$2),$F370,CS$28)&gt;10,INDEX(INDIRECT(CM370),$E370,CS$28)&lt;=INDEX(INDIRECT(CM370),$E370,$F370)),0,(INDEX(INDIRECT(CM370),$E370,$F370)-INDEX(INDIRECT(CM370),$E370,CS$28))*(10-INDEX(INDIRECT("times"&amp;CK$2),$F370,CS$28))/10)</f>
        <v>0</v>
      </c>
      <c r="CT370" s="47">
        <f ca="1">IF(OR(INDEX(INDIRECT("times"&amp;CK$2),$F370,CT$28)&gt;10,INDEX(INDIRECT(CM370),$E370,CT$28)&lt;=INDEX(INDIRECT(CM370),$E370,$F370)),0,(INDEX(INDIRECT(CM370),$E370,$F370)-INDEX(INDIRECT(CM370),$E370,CT$28))*(10-INDEX(INDIRECT("times"&amp;CK$2),$F370,CT$28))/10)</f>
        <v>0</v>
      </c>
      <c r="CU370" s="47">
        <f ca="1">IF(OR(INDEX(INDIRECT("times"&amp;CK$2),$F370,CU$28)&gt;10,INDEX(INDIRECT(CM370),$E370,CU$28)&lt;=INDEX(INDIRECT(CM370),$E370,$F370)),0,(INDEX(INDIRECT(CM370),$E370,$F370)-INDEX(INDIRECT(CM370),$E370,CU$28))*(10-INDEX(INDIRECT("times"&amp;CK$2),$F370,CU$28))/10)</f>
        <v>0</v>
      </c>
      <c r="CV370" s="47">
        <f ca="1">IF(OR(INDEX(INDIRECT("times"&amp;CK$2),$F370,CV$28)&gt;10,INDEX(INDIRECT(CM370),$E370,CV$28)&lt;=INDEX(INDIRECT(CM370),$E370,$F370)),0,(INDEX(INDIRECT(CM370),$E370,$F370)-INDEX(INDIRECT(CM370),$E370,CV$28))*(10-INDEX(INDIRECT("times"&amp;CK$2),$F370,CV$28))/10)</f>
        <v>0</v>
      </c>
      <c r="CW370" s="47">
        <f ca="1">IF(OR(INDEX(INDIRECT("times"&amp;CK$2),$F370,CW$28)&gt;10,INDEX(INDIRECT(CM370),$E370,CW$28)&lt;=INDEX(INDIRECT(CM370),$E370,$F370)),0,(INDEX(INDIRECT(CM370),$E370,$F370)-INDEX(INDIRECT(CM370),$E370,CW$28))*(10-INDEX(INDIRECT("times"&amp;CK$2),$F370,CW$28))/10)</f>
        <v>0</v>
      </c>
      <c r="CX370" s="47">
        <f ca="1">IF(OR(INDEX(INDIRECT("times"&amp;CK$2),$F370,CX$28)&gt;10,INDEX(INDIRECT(CM370),$E370,CX$28)&lt;=INDEX(INDIRECT(CM370),$E370,$F370)),0,(INDEX(INDIRECT(CM370),$E370,$F370)-INDEX(INDIRECT(CM370),$E370,CX$28))*(10-INDEX(INDIRECT("times"&amp;CK$2),$F370,CX$28))/10)</f>
        <v>0</v>
      </c>
      <c r="CY370" s="47">
        <f ca="1">IF(OR(INDEX(INDIRECT("times"&amp;CK$2),$F370,CY$28)&gt;10,INDEX(INDIRECT(CM370),$E370,CY$28)&lt;=INDEX(INDIRECT(CM370),$E370,$F370)),0,(INDEX(INDIRECT(CM370),$E370,$F370)-INDEX(INDIRECT(CM370),$E370,CY$28))*(10-INDEX(INDIRECT("times"&amp;CK$2),$F370,CY$28))/10)</f>
        <v>0</v>
      </c>
      <c r="CZ370" s="47">
        <f ca="1">IF(OR(INDEX(INDIRECT("times"&amp;CK$2),$F370,CZ$28)&gt;10,INDEX(INDIRECT(CM370),$E370,CZ$28)&lt;=INDEX(INDIRECT(CM370),$E370,$F370)),0,(INDEX(INDIRECT(CM370),$E370,$F370)-INDEX(INDIRECT(CM370),$E370,CZ$28))*(10-INDEX(INDIRECT("times"&amp;CK$2),$F370,CZ$28))/10)</f>
        <v>0</v>
      </c>
      <c r="DA370" s="47">
        <f ca="1">IF(OR(INDEX(INDIRECT("times"&amp;CK$2),$F370,DA$28)&gt;10,INDEX(INDIRECT(CM370),$E370,DA$28)&lt;=INDEX(INDIRECT(CM370),$E370,$F370)),0,(INDEX(INDIRECT(CM370),$E370,$F370)-INDEX(INDIRECT(CM370),$E370,DA$28))*(10-INDEX(INDIRECT("times"&amp;CK$2),$F370,DA$28))/10)</f>
        <v>0</v>
      </c>
      <c r="DB370" s="47">
        <f ca="1">IF(OR(INDEX(INDIRECT("times"&amp;CK$2),$F370,DB$28)&gt;10,INDEX(INDIRECT(CM370),$E370,DB$28)&lt;=INDEX(INDIRECT(CM370),$E370,$F370)),0,(INDEX(INDIRECT(CM370),$E370,$F370)-INDEX(INDIRECT(CM370),$E370,DB$28))*(10-INDEX(INDIRECT("times"&amp;CK$2),$F370,DB$28))/10)</f>
        <v>0</v>
      </c>
      <c r="DC370" s="47">
        <f ca="1">IF(OR(INDEX(INDIRECT("times"&amp;CK$2),$F370,DC$28)&gt;10,INDEX(INDIRECT(CM370),$E370,DC$28)&lt;=INDEX(INDIRECT(CM370),$E370,$F370)),0,(INDEX(INDIRECT(CM370),$E370,$F370)-INDEX(INDIRECT(CM370),$E370,DC$28))*(10-INDEX(INDIRECT("times"&amp;CK$2),$F370,DC$28))/10)</f>
        <v>0</v>
      </c>
      <c r="DD370" s="47">
        <f ca="1">IF(OR(INDEX(INDIRECT("times"&amp;CK$2),$F370,DD$28)&gt;10,INDEX(INDIRECT(CM370),$E370,DD$28)&lt;=INDEX(INDIRECT(CM370),$E370,$F370)),0,(INDEX(INDIRECT(CM370),$E370,$F370)-INDEX(INDIRECT(CM370),$E370,DD$28))*(10-INDEX(INDIRECT("times"&amp;CK$2),$F370,DD$28))/10)</f>
        <v>0</v>
      </c>
      <c r="DE370" s="47">
        <f ca="1">IF(OR(INDEX(INDIRECT("times"&amp;CK$2),$F370,DE$28)&gt;10,INDEX(INDIRECT(CM370),$E370,DE$28)&lt;=INDEX(INDIRECT(CM370),$E370,$F370)),0,(INDEX(INDIRECT(CM370),$E370,$F370)-INDEX(INDIRECT(CM370),$E370,DE$28))*(10-INDEX(INDIRECT("times"&amp;CK$2),$F370,DE$28))/10)</f>
        <v>0</v>
      </c>
      <c r="DF370" s="47">
        <f ca="1">IF(OR(INDEX(INDIRECT("times"&amp;CK$2),$F370,DF$28)&gt;10,INDEX(INDIRECT(CM370),$E370,DF$28)&lt;=INDEX(INDIRECT(CM370),$E370,$F370)),0,(INDEX(INDIRECT(CM370),$E370,$F370)-INDEX(INDIRECT(CM370),$E370,DF$28))*(10-INDEX(INDIRECT("times"&amp;CK$2),$F370,DF$28))/10)</f>
        <v>0</v>
      </c>
      <c r="DG370" s="47">
        <f ca="1">IF(OR(INDEX(INDIRECT("times"&amp;CK$2),$F370,DG$28)&gt;10,INDEX(INDIRECT(CM370),$E370,DG$28)&lt;=INDEX(INDIRECT(CM370),$E370,$F370)),0,(INDEX(INDIRECT(CM370),$E370,$F370)-INDEX(INDIRECT(CM370),$E370,DG$28))*(10-INDEX(INDIRECT("times"&amp;CK$2),$F370,DG$28))/10)</f>
        <v>0</v>
      </c>
      <c r="DH370" s="47">
        <f ca="1">IF(OR(INDEX(INDIRECT("times"&amp;CK$2),$F370,DH$28)&gt;10,INDEX(INDIRECT(CM370),$E370,DH$28)&lt;=INDEX(INDIRECT(CM370),$E370,$F370)),0,(INDEX(INDIRECT(CM370),$E370,$F370)-INDEX(INDIRECT(CM370),$E370,DH$28))*(10-INDEX(INDIRECT("times"&amp;CK$2),$F370,DH$28))/10)</f>
        <v>0</v>
      </c>
      <c r="DI370" s="47">
        <f ca="1">IF(OR(INDEX(INDIRECT("times"&amp;CK$2),$F370,DI$28)&gt;10,INDEX(INDIRECT(CM370),$E370,DI$28)&lt;=INDEX(INDIRECT(CM370),$E370,$F370)),0,(INDEX(INDIRECT(CM370),$E370,$F370)-INDEX(INDIRECT(CM370),$E370,DI$28))*(10-INDEX(INDIRECT("times"&amp;CK$2),$F370,DI$28))/10)</f>
        <v>0</v>
      </c>
      <c r="DJ370" s="48">
        <f ca="1">IF(OR(INDEX(INDIRECT("times"&amp;CK$2),$F370,DJ$28)&gt;10,INDEX(INDIRECT(CM370),$E370,DJ$28)&lt;=INDEX(INDIRECT(CM370),$E370,$F370)),0,(INDEX(INDIRECT(CM370),$E370,$F370)-INDEX(INDIRECT(CM370),$E370,DJ$28))*(10-INDEX(INDIRECT("times"&amp;CK$2),$F370,DJ$28))/10)</f>
        <v>0</v>
      </c>
      <c r="DK370" s="201">
        <v>13</v>
      </c>
      <c r="DM370" s="18" t="s">
        <v>201</v>
      </c>
      <c r="DN370" s="122">
        <f>DM341</f>
        <v>3</v>
      </c>
      <c r="DO370" s="122" t="str">
        <f>DM342</f>
        <v>shop3564</v>
      </c>
      <c r="DP370" s="210" t="str">
        <f t="shared" si="1802"/>
        <v>core3_shop3564</v>
      </c>
      <c r="DQ370" s="122">
        <v>1</v>
      </c>
      <c r="DR370" s="33">
        <v>13</v>
      </c>
      <c r="DS370" s="46">
        <f ca="1">IF(OR(INDEX(INDIRECT("times"&amp;DN$2),$F370,DS$28)&gt;10,INDEX(INDIRECT(DP370),$E370,DS$28)&lt;=INDEX(INDIRECT(DP370),$E370,$F370)),0,(INDEX(INDIRECT(DP370),$E370,$F370)-INDEX(INDIRECT(DP370),$E370,DS$28))*(10-INDEX(INDIRECT("times"&amp;DN$2),$F370,DS$28))/10)</f>
        <v>0</v>
      </c>
      <c r="DT370" s="47">
        <f ca="1">IF(OR(INDEX(INDIRECT("times"&amp;DN$2),$F370,DT$28)&gt;10,INDEX(INDIRECT(DP370),$E370,DT$28)&lt;=INDEX(INDIRECT(DP370),$E370,$F370)),0,(INDEX(INDIRECT(DP370),$E370,$F370)-INDEX(INDIRECT(DP370),$E370,DT$28))*(10-INDEX(INDIRECT("times"&amp;DN$2),$F370,DT$28))/10)</f>
        <v>0</v>
      </c>
      <c r="DU370" s="47">
        <f ca="1">IF(OR(INDEX(INDIRECT("times"&amp;DN$2),$F370,DU$28)&gt;10,INDEX(INDIRECT(DP370),$E370,DU$28)&lt;=INDEX(INDIRECT(DP370),$E370,$F370)),0,(INDEX(INDIRECT(DP370),$E370,$F370)-INDEX(INDIRECT(DP370),$E370,DU$28))*(10-INDEX(INDIRECT("times"&amp;DN$2),$F370,DU$28))/10)</f>
        <v>0</v>
      </c>
      <c r="DV370" s="47">
        <f ca="1">IF(OR(INDEX(INDIRECT("times"&amp;DN$2),$F370,DV$28)&gt;10,INDEX(INDIRECT(DP370),$E370,DV$28)&lt;=INDEX(INDIRECT(DP370),$E370,$F370)),0,(INDEX(INDIRECT(DP370),$E370,$F370)-INDEX(INDIRECT(DP370),$E370,DV$28))*(10-INDEX(INDIRECT("times"&amp;DN$2),$F370,DV$28))/10)</f>
        <v>0</v>
      </c>
      <c r="DW370" s="47">
        <f ca="1">IF(OR(INDEX(INDIRECT("times"&amp;DN$2),$F370,DW$28)&gt;10,INDEX(INDIRECT(DP370),$E370,DW$28)&lt;=INDEX(INDIRECT(DP370),$E370,$F370)),0,(INDEX(INDIRECT(DP370),$E370,$F370)-INDEX(INDIRECT(DP370),$E370,DW$28))*(10-INDEX(INDIRECT("times"&amp;DN$2),$F370,DW$28))/10)</f>
        <v>0</v>
      </c>
      <c r="DX370" s="47">
        <f ca="1">IF(OR(INDEX(INDIRECT("times"&amp;DN$2),$F370,DX$28)&gt;10,INDEX(INDIRECT(DP370),$E370,DX$28)&lt;=INDEX(INDIRECT(DP370),$E370,$F370)),0,(INDEX(INDIRECT(DP370),$E370,$F370)-INDEX(INDIRECT(DP370),$E370,DX$28))*(10-INDEX(INDIRECT("times"&amp;DN$2),$F370,DX$28))/10)</f>
        <v>0</v>
      </c>
      <c r="DY370" s="47">
        <f ca="1">IF(OR(INDEX(INDIRECT("times"&amp;DN$2),$F370,DY$28)&gt;10,INDEX(INDIRECT(DP370),$E370,DY$28)&lt;=INDEX(INDIRECT(DP370),$E370,$F370)),0,(INDEX(INDIRECT(DP370),$E370,$F370)-INDEX(INDIRECT(DP370),$E370,DY$28))*(10-INDEX(INDIRECT("times"&amp;DN$2),$F370,DY$28))/10)</f>
        <v>0</v>
      </c>
      <c r="DZ370" s="47">
        <f ca="1">IF(OR(INDEX(INDIRECT("times"&amp;DN$2),$F370,DZ$28)&gt;10,INDEX(INDIRECT(DP370),$E370,DZ$28)&lt;=INDEX(INDIRECT(DP370),$E370,$F370)),0,(INDEX(INDIRECT(DP370),$E370,$F370)-INDEX(INDIRECT(DP370),$E370,DZ$28))*(10-INDEX(INDIRECT("times"&amp;DN$2),$F370,DZ$28))/10)</f>
        <v>0</v>
      </c>
      <c r="EA370" s="47">
        <f ca="1">IF(OR(INDEX(INDIRECT("times"&amp;DN$2),$F370,EA$28)&gt;10,INDEX(INDIRECT(DP370),$E370,EA$28)&lt;=INDEX(INDIRECT(DP370),$E370,$F370)),0,(INDEX(INDIRECT(DP370),$E370,$F370)-INDEX(INDIRECT(DP370),$E370,EA$28))*(10-INDEX(INDIRECT("times"&amp;DN$2),$F370,EA$28))/10)</f>
        <v>0</v>
      </c>
      <c r="EB370" s="47">
        <f ca="1">IF(OR(INDEX(INDIRECT("times"&amp;DN$2),$F370,EB$28)&gt;10,INDEX(INDIRECT(DP370),$E370,EB$28)&lt;=INDEX(INDIRECT(DP370),$E370,$F370)),0,(INDEX(INDIRECT(DP370),$E370,$F370)-INDEX(INDIRECT(DP370),$E370,EB$28))*(10-INDEX(INDIRECT("times"&amp;DN$2),$F370,EB$28))/10)</f>
        <v>0</v>
      </c>
      <c r="EC370" s="47">
        <f ca="1">IF(OR(INDEX(INDIRECT("times"&amp;DN$2),$F370,EC$28)&gt;10,INDEX(INDIRECT(DP370),$E370,EC$28)&lt;=INDEX(INDIRECT(DP370),$E370,$F370)),0,(INDEX(INDIRECT(DP370),$E370,$F370)-INDEX(INDIRECT(DP370),$E370,EC$28))*(10-INDEX(INDIRECT("times"&amp;DN$2),$F370,EC$28))/10)</f>
        <v>0</v>
      </c>
      <c r="ED370" s="47">
        <f ca="1">IF(OR(INDEX(INDIRECT("times"&amp;DN$2),$F370,ED$28)&gt;10,INDEX(INDIRECT(DP370),$E370,ED$28)&lt;=INDEX(INDIRECT(DP370),$E370,$F370)),0,(INDEX(INDIRECT(DP370),$E370,$F370)-INDEX(INDIRECT(DP370),$E370,ED$28))*(10-INDEX(INDIRECT("times"&amp;DN$2),$F370,ED$28))/10)</f>
        <v>0</v>
      </c>
      <c r="EE370" s="47">
        <f ca="1">IF(OR(INDEX(INDIRECT("times"&amp;DN$2),$F370,EE$28)&gt;10,INDEX(INDIRECT(DP370),$E370,EE$28)&lt;=INDEX(INDIRECT(DP370),$E370,$F370)),0,(INDEX(INDIRECT(DP370),$E370,$F370)-INDEX(INDIRECT(DP370),$E370,EE$28))*(10-INDEX(INDIRECT("times"&amp;DN$2),$F370,EE$28))/10)</f>
        <v>0</v>
      </c>
      <c r="EF370" s="47">
        <f ca="1">IF(OR(INDEX(INDIRECT("times"&amp;DN$2),$F370,EF$28)&gt;10,INDEX(INDIRECT(DP370),$E370,EF$28)&lt;=INDEX(INDIRECT(DP370),$E370,$F370)),0,(INDEX(INDIRECT(DP370),$E370,$F370)-INDEX(INDIRECT(DP370),$E370,EF$28))*(10-INDEX(INDIRECT("times"&amp;DN$2),$F370,EF$28))/10)</f>
        <v>0</v>
      </c>
      <c r="EG370" s="47">
        <f ca="1">IF(OR(INDEX(INDIRECT("times"&amp;DN$2),$F370,EG$28)&gt;10,INDEX(INDIRECT(DP370),$E370,EG$28)&lt;=INDEX(INDIRECT(DP370),$E370,$F370)),0,(INDEX(INDIRECT(DP370),$E370,$F370)-INDEX(INDIRECT(DP370),$E370,EG$28))*(10-INDEX(INDIRECT("times"&amp;DN$2),$F370,EG$28))/10)</f>
        <v>0</v>
      </c>
      <c r="EH370" s="47">
        <f ca="1">IF(OR(INDEX(INDIRECT("times"&amp;DN$2),$F370,EH$28)&gt;10,INDEX(INDIRECT(DP370),$E370,EH$28)&lt;=INDEX(INDIRECT(DP370),$E370,$F370)),0,(INDEX(INDIRECT(DP370),$E370,$F370)-INDEX(INDIRECT(DP370),$E370,EH$28))*(10-INDEX(INDIRECT("times"&amp;DN$2),$F370,EH$28))/10)</f>
        <v>0</v>
      </c>
      <c r="EI370" s="47">
        <f ca="1">IF(OR(INDEX(INDIRECT("times"&amp;DN$2),$F370,EI$28)&gt;10,INDEX(INDIRECT(DP370),$E370,EI$28)&lt;=INDEX(INDIRECT(DP370),$E370,$F370)),0,(INDEX(INDIRECT(DP370),$E370,$F370)-INDEX(INDIRECT(DP370),$E370,EI$28))*(10-INDEX(INDIRECT("times"&amp;DN$2),$F370,EI$28))/10)</f>
        <v>0</v>
      </c>
      <c r="EJ370" s="47">
        <f ca="1">IF(OR(INDEX(INDIRECT("times"&amp;DN$2),$F370,EJ$28)&gt;10,INDEX(INDIRECT(DP370),$E370,EJ$28)&lt;=INDEX(INDIRECT(DP370),$E370,$F370)),0,(INDEX(INDIRECT(DP370),$E370,$F370)-INDEX(INDIRECT(DP370),$E370,EJ$28))*(10-INDEX(INDIRECT("times"&amp;DN$2),$F370,EJ$28))/10)</f>
        <v>0</v>
      </c>
      <c r="EK370" s="47">
        <f ca="1">IF(OR(INDEX(INDIRECT("times"&amp;DN$2),$F370,EK$28)&gt;10,INDEX(INDIRECT(DP370),$E370,EK$28)&lt;=INDEX(INDIRECT(DP370),$E370,$F370)),0,(INDEX(INDIRECT(DP370),$E370,$F370)-INDEX(INDIRECT(DP370),$E370,EK$28))*(10-INDEX(INDIRECT("times"&amp;DN$2),$F370,EK$28))/10)</f>
        <v>0</v>
      </c>
      <c r="EL370" s="47">
        <f ca="1">IF(OR(INDEX(INDIRECT("times"&amp;DN$2),$F370,EL$28)&gt;10,INDEX(INDIRECT(DP370),$E370,EL$28)&lt;=INDEX(INDIRECT(DP370),$E370,$F370)),0,(INDEX(INDIRECT(DP370),$E370,$F370)-INDEX(INDIRECT(DP370),$E370,EL$28))*(10-INDEX(INDIRECT("times"&amp;DN$2),$F370,EL$28))/10)</f>
        <v>0</v>
      </c>
      <c r="EM370" s="48">
        <f ca="1">IF(OR(INDEX(INDIRECT("times"&amp;DN$2),$F370,EM$28)&gt;10,INDEX(INDIRECT(DP370),$E370,EM$28)&lt;=INDEX(INDIRECT(DP370),$E370,$F370)),0,(INDEX(INDIRECT(DP370),$E370,$F370)-INDEX(INDIRECT(DP370),$E370,EM$28))*(10-INDEX(INDIRECT("times"&amp;DN$2),$F370,EM$28))/10)</f>
        <v>0</v>
      </c>
      <c r="EN370" s="201">
        <v>13</v>
      </c>
      <c r="EP370" s="18" t="s">
        <v>201</v>
      </c>
      <c r="EQ370" s="122">
        <f>EP341</f>
        <v>3</v>
      </c>
      <c r="ER370" s="122" t="str">
        <f>EP342</f>
        <v>lei3564</v>
      </c>
      <c r="ES370" s="210" t="str">
        <f t="shared" si="1803"/>
        <v>core3_lei3564</v>
      </c>
      <c r="ET370" s="122">
        <v>1</v>
      </c>
      <c r="EU370" s="33">
        <v>13</v>
      </c>
      <c r="EV370" s="46">
        <f ca="1">IF(OR(INDEX(INDIRECT("times"&amp;EQ$2),$F370,EV$28)&gt;10,INDEX(INDIRECT(ES370),$E370,EV$28)&lt;=INDEX(INDIRECT(ES370),$E370,$F370)),0,(INDEX(INDIRECT(ES370),$E370,$F370)-INDEX(INDIRECT(ES370),$E370,EV$28))*(10-INDEX(INDIRECT("times"&amp;EQ$2),$F370,EV$28))/10)</f>
        <v>0</v>
      </c>
      <c r="EW370" s="47">
        <f ca="1">IF(OR(INDEX(INDIRECT("times"&amp;EQ$2),$F370,EW$28)&gt;10,INDEX(INDIRECT(ES370),$E370,EW$28)&lt;=INDEX(INDIRECT(ES370),$E370,$F370)),0,(INDEX(INDIRECT(ES370),$E370,$F370)-INDEX(INDIRECT(ES370),$E370,EW$28))*(10-INDEX(INDIRECT("times"&amp;EQ$2),$F370,EW$28))/10)</f>
        <v>0</v>
      </c>
      <c r="EX370" s="47">
        <f ca="1">IF(OR(INDEX(INDIRECT("times"&amp;EQ$2),$F370,EX$28)&gt;10,INDEX(INDIRECT(ES370),$E370,EX$28)&lt;=INDEX(INDIRECT(ES370),$E370,$F370)),0,(INDEX(INDIRECT(ES370),$E370,$F370)-INDEX(INDIRECT(ES370),$E370,EX$28))*(10-INDEX(INDIRECT("times"&amp;EQ$2),$F370,EX$28))/10)</f>
        <v>0</v>
      </c>
      <c r="EY370" s="47">
        <f ca="1">IF(OR(INDEX(INDIRECT("times"&amp;EQ$2),$F370,EY$28)&gt;10,INDEX(INDIRECT(ES370),$E370,EY$28)&lt;=INDEX(INDIRECT(ES370),$E370,$F370)),0,(INDEX(INDIRECT(ES370),$E370,$F370)-INDEX(INDIRECT(ES370),$E370,EY$28))*(10-INDEX(INDIRECT("times"&amp;EQ$2),$F370,EY$28))/10)</f>
        <v>0</v>
      </c>
      <c r="EZ370" s="47">
        <f ca="1">IF(OR(INDEX(INDIRECT("times"&amp;EQ$2),$F370,EZ$28)&gt;10,INDEX(INDIRECT(ES370),$E370,EZ$28)&lt;=INDEX(INDIRECT(ES370),$E370,$F370)),0,(INDEX(INDIRECT(ES370),$E370,$F370)-INDEX(INDIRECT(ES370),$E370,EZ$28))*(10-INDEX(INDIRECT("times"&amp;EQ$2),$F370,EZ$28))/10)</f>
        <v>0</v>
      </c>
      <c r="FA370" s="47">
        <f ca="1">IF(OR(INDEX(INDIRECT("times"&amp;EQ$2),$F370,FA$28)&gt;10,INDEX(INDIRECT(ES370),$E370,FA$28)&lt;=INDEX(INDIRECT(ES370),$E370,$F370)),0,(INDEX(INDIRECT(ES370),$E370,$F370)-INDEX(INDIRECT(ES370),$E370,FA$28))*(10-INDEX(INDIRECT("times"&amp;EQ$2),$F370,FA$28))/10)</f>
        <v>0</v>
      </c>
      <c r="FB370" s="47">
        <f ca="1">IF(OR(INDEX(INDIRECT("times"&amp;EQ$2),$F370,FB$28)&gt;10,INDEX(INDIRECT(ES370),$E370,FB$28)&lt;=INDEX(INDIRECT(ES370),$E370,$F370)),0,(INDEX(INDIRECT(ES370),$E370,$F370)-INDEX(INDIRECT(ES370),$E370,FB$28))*(10-INDEX(INDIRECT("times"&amp;EQ$2),$F370,FB$28))/10)</f>
        <v>0</v>
      </c>
      <c r="FC370" s="47">
        <f ca="1">IF(OR(INDEX(INDIRECT("times"&amp;EQ$2),$F370,FC$28)&gt;10,INDEX(INDIRECT(ES370),$E370,FC$28)&lt;=INDEX(INDIRECT(ES370),$E370,$F370)),0,(INDEX(INDIRECT(ES370),$E370,$F370)-INDEX(INDIRECT(ES370),$E370,FC$28))*(10-INDEX(INDIRECT("times"&amp;EQ$2),$F370,FC$28))/10)</f>
        <v>0</v>
      </c>
      <c r="FD370" s="47">
        <f ca="1">IF(OR(INDEX(INDIRECT("times"&amp;EQ$2),$F370,FD$28)&gt;10,INDEX(INDIRECT(ES370),$E370,FD$28)&lt;=INDEX(INDIRECT(ES370),$E370,$F370)),0,(INDEX(INDIRECT(ES370),$E370,$F370)-INDEX(INDIRECT(ES370),$E370,FD$28))*(10-INDEX(INDIRECT("times"&amp;EQ$2),$F370,FD$28))/10)</f>
        <v>0</v>
      </c>
      <c r="FE370" s="47">
        <f ca="1">IF(OR(INDEX(INDIRECT("times"&amp;EQ$2),$F370,FE$28)&gt;10,INDEX(INDIRECT(ES370),$E370,FE$28)&lt;=INDEX(INDIRECT(ES370),$E370,$F370)),0,(INDEX(INDIRECT(ES370),$E370,$F370)-INDEX(INDIRECT(ES370),$E370,FE$28))*(10-INDEX(INDIRECT("times"&amp;EQ$2),$F370,FE$28))/10)</f>
        <v>0</v>
      </c>
      <c r="FF370" s="47">
        <f ca="1">IF(OR(INDEX(INDIRECT("times"&amp;EQ$2),$F370,FF$28)&gt;10,INDEX(INDIRECT(ES370),$E370,FF$28)&lt;=INDEX(INDIRECT(ES370),$E370,$F370)),0,(INDEX(INDIRECT(ES370),$E370,$F370)-INDEX(INDIRECT(ES370),$E370,FF$28))*(10-INDEX(INDIRECT("times"&amp;EQ$2),$F370,FF$28))/10)</f>
        <v>0</v>
      </c>
      <c r="FG370" s="47">
        <f ca="1">IF(OR(INDEX(INDIRECT("times"&amp;EQ$2),$F370,FG$28)&gt;10,INDEX(INDIRECT(ES370),$E370,FG$28)&lt;=INDEX(INDIRECT(ES370),$E370,$F370)),0,(INDEX(INDIRECT(ES370),$E370,$F370)-INDEX(INDIRECT(ES370),$E370,FG$28))*(10-INDEX(INDIRECT("times"&amp;EQ$2),$F370,FG$28))/10)</f>
        <v>0</v>
      </c>
      <c r="FH370" s="47">
        <f ca="1">IF(OR(INDEX(INDIRECT("times"&amp;EQ$2),$F370,FH$28)&gt;10,INDEX(INDIRECT(ES370),$E370,FH$28)&lt;=INDEX(INDIRECT(ES370),$E370,$F370)),0,(INDEX(INDIRECT(ES370),$E370,$F370)-INDEX(INDIRECT(ES370),$E370,FH$28))*(10-INDEX(INDIRECT("times"&amp;EQ$2),$F370,FH$28))/10)</f>
        <v>0</v>
      </c>
      <c r="FI370" s="47">
        <f ca="1">IF(OR(INDEX(INDIRECT("times"&amp;EQ$2),$F370,FI$28)&gt;10,INDEX(INDIRECT(ES370),$E370,FI$28)&lt;=INDEX(INDIRECT(ES370),$E370,$F370)),0,(INDEX(INDIRECT(ES370),$E370,$F370)-INDEX(INDIRECT(ES370),$E370,FI$28))*(10-INDEX(INDIRECT("times"&amp;EQ$2),$F370,FI$28))/10)</f>
        <v>0</v>
      </c>
      <c r="FJ370" s="47">
        <f ca="1">IF(OR(INDEX(INDIRECT("times"&amp;EQ$2),$F370,FJ$28)&gt;10,INDEX(INDIRECT(ES370),$E370,FJ$28)&lt;=INDEX(INDIRECT(ES370),$E370,$F370)),0,(INDEX(INDIRECT(ES370),$E370,$F370)-INDEX(INDIRECT(ES370),$E370,FJ$28))*(10-INDEX(INDIRECT("times"&amp;EQ$2),$F370,FJ$28))/10)</f>
        <v>0</v>
      </c>
      <c r="FK370" s="47">
        <f ca="1">IF(OR(INDEX(INDIRECT("times"&amp;EQ$2),$F370,FK$28)&gt;10,INDEX(INDIRECT(ES370),$E370,FK$28)&lt;=INDEX(INDIRECT(ES370),$E370,$F370)),0,(INDEX(INDIRECT(ES370),$E370,$F370)-INDEX(INDIRECT(ES370),$E370,FK$28))*(10-INDEX(INDIRECT("times"&amp;EQ$2),$F370,FK$28))/10)</f>
        <v>0</v>
      </c>
      <c r="FL370" s="47">
        <f ca="1">IF(OR(INDEX(INDIRECT("times"&amp;EQ$2),$F370,FL$28)&gt;10,INDEX(INDIRECT(ES370),$E370,FL$28)&lt;=INDEX(INDIRECT(ES370),$E370,$F370)),0,(INDEX(INDIRECT(ES370),$E370,$F370)-INDEX(INDIRECT(ES370),$E370,FL$28))*(10-INDEX(INDIRECT("times"&amp;EQ$2),$F370,FL$28))/10)</f>
        <v>0</v>
      </c>
      <c r="FM370" s="47">
        <f ca="1">IF(OR(INDEX(INDIRECT("times"&amp;EQ$2),$F370,FM$28)&gt;10,INDEX(INDIRECT(ES370),$E370,FM$28)&lt;=INDEX(INDIRECT(ES370),$E370,$F370)),0,(INDEX(INDIRECT(ES370),$E370,$F370)-INDEX(INDIRECT(ES370),$E370,FM$28))*(10-INDEX(INDIRECT("times"&amp;EQ$2),$F370,FM$28))/10)</f>
        <v>0</v>
      </c>
      <c r="FN370" s="47">
        <f ca="1">IF(OR(INDEX(INDIRECT("times"&amp;EQ$2),$F370,FN$28)&gt;10,INDEX(INDIRECT(ES370),$E370,FN$28)&lt;=INDEX(INDIRECT(ES370),$E370,$F370)),0,(INDEX(INDIRECT(ES370),$E370,$F370)-INDEX(INDIRECT(ES370),$E370,FN$28))*(10-INDEX(INDIRECT("times"&amp;EQ$2),$F370,FN$28))/10)</f>
        <v>0</v>
      </c>
      <c r="FO370" s="47">
        <f ca="1">IF(OR(INDEX(INDIRECT("times"&amp;EQ$2),$F370,FO$28)&gt;10,INDEX(INDIRECT(ES370),$E370,FO$28)&lt;=INDEX(INDIRECT(ES370),$E370,$F370)),0,(INDEX(INDIRECT(ES370),$E370,$F370)-INDEX(INDIRECT(ES370),$E370,FO$28))*(10-INDEX(INDIRECT("times"&amp;EQ$2),$F370,FO$28))/10)</f>
        <v>0</v>
      </c>
      <c r="FP370" s="48">
        <f ca="1">IF(OR(INDEX(INDIRECT("times"&amp;EQ$2),$F370,FP$28)&gt;10,INDEX(INDIRECT(ES370),$E370,FP$28)&lt;=INDEX(INDIRECT(ES370),$E370,$F370)),0,(INDEX(INDIRECT(ES370),$E370,$F370)-INDEX(INDIRECT(ES370),$E370,FP$28))*(10-INDEX(INDIRECT("times"&amp;EQ$2),$F370,FP$28))/10)</f>
        <v>0</v>
      </c>
      <c r="FQ370" s="201">
        <v>13</v>
      </c>
      <c r="FS370" s="18" t="s">
        <v>201</v>
      </c>
      <c r="FT370" s="122">
        <f>FS341</f>
        <v>3</v>
      </c>
      <c r="FU370" s="122" t="str">
        <f>FS342</f>
        <v>shop65</v>
      </c>
      <c r="FV370" s="210" t="str">
        <f t="shared" si="1804"/>
        <v>core3_shop65</v>
      </c>
      <c r="FW370" s="122">
        <v>1</v>
      </c>
      <c r="FX370" s="33">
        <v>13</v>
      </c>
      <c r="FY370" s="46">
        <f ca="1">IF(OR(INDEX(INDIRECT("times"&amp;FT$2),$F370,FY$28)&gt;10,INDEX(INDIRECT(FV370),$E370,FY$28)&lt;=INDEX(INDIRECT(FV370),$E370,$F370)),0,(INDEX(INDIRECT(FV370),$E370,$F370)-INDEX(INDIRECT(FV370),$E370,FY$28))*(10-INDEX(INDIRECT("times"&amp;FT$2),$F370,FY$28))/10)</f>
        <v>0</v>
      </c>
      <c r="FZ370" s="47">
        <f ca="1">IF(OR(INDEX(INDIRECT("times"&amp;FT$2),$F370,FZ$28)&gt;10,INDEX(INDIRECT(FV370),$E370,FZ$28)&lt;=INDEX(INDIRECT(FV370),$E370,$F370)),0,(INDEX(INDIRECT(FV370),$E370,$F370)-INDEX(INDIRECT(FV370),$E370,FZ$28))*(10-INDEX(INDIRECT("times"&amp;FT$2),$F370,FZ$28))/10)</f>
        <v>0</v>
      </c>
      <c r="GA370" s="47">
        <f ca="1">IF(OR(INDEX(INDIRECT("times"&amp;FT$2),$F370,GA$28)&gt;10,INDEX(INDIRECT(FV370),$E370,GA$28)&lt;=INDEX(INDIRECT(FV370),$E370,$F370)),0,(INDEX(INDIRECT(FV370),$E370,$F370)-INDEX(INDIRECT(FV370),$E370,GA$28))*(10-INDEX(INDIRECT("times"&amp;FT$2),$F370,GA$28))/10)</f>
        <v>0</v>
      </c>
      <c r="GB370" s="47">
        <f ca="1">IF(OR(INDEX(INDIRECT("times"&amp;FT$2),$F370,GB$28)&gt;10,INDEX(INDIRECT(FV370),$E370,GB$28)&lt;=INDEX(INDIRECT(FV370),$E370,$F370)),0,(INDEX(INDIRECT(FV370),$E370,$F370)-INDEX(INDIRECT(FV370),$E370,GB$28))*(10-INDEX(INDIRECT("times"&amp;FT$2),$F370,GB$28))/10)</f>
        <v>0</v>
      </c>
      <c r="GC370" s="47">
        <f ca="1">IF(OR(INDEX(INDIRECT("times"&amp;FT$2),$F370,GC$28)&gt;10,INDEX(INDIRECT(FV370),$E370,GC$28)&lt;=INDEX(INDIRECT(FV370),$E370,$F370)),0,(INDEX(INDIRECT(FV370),$E370,$F370)-INDEX(INDIRECT(FV370),$E370,GC$28))*(10-INDEX(INDIRECT("times"&amp;FT$2),$F370,GC$28))/10)</f>
        <v>0</v>
      </c>
      <c r="GD370" s="47">
        <f ca="1">IF(OR(INDEX(INDIRECT("times"&amp;FT$2),$F370,GD$28)&gt;10,INDEX(INDIRECT(FV370),$E370,GD$28)&lt;=INDEX(INDIRECT(FV370),$E370,$F370)),0,(INDEX(INDIRECT(FV370),$E370,$F370)-INDEX(INDIRECT(FV370),$E370,GD$28))*(10-INDEX(INDIRECT("times"&amp;FT$2),$F370,GD$28))/10)</f>
        <v>0</v>
      </c>
      <c r="GE370" s="47">
        <f ca="1">IF(OR(INDEX(INDIRECT("times"&amp;FT$2),$F370,GE$28)&gt;10,INDEX(INDIRECT(FV370),$E370,GE$28)&lt;=INDEX(INDIRECT(FV370),$E370,$F370)),0,(INDEX(INDIRECT(FV370),$E370,$F370)-INDEX(INDIRECT(FV370),$E370,GE$28))*(10-INDEX(INDIRECT("times"&amp;FT$2),$F370,GE$28))/10)</f>
        <v>0</v>
      </c>
      <c r="GF370" s="47">
        <f ca="1">IF(OR(INDEX(INDIRECT("times"&amp;FT$2),$F370,GF$28)&gt;10,INDEX(INDIRECT(FV370),$E370,GF$28)&lt;=INDEX(INDIRECT(FV370),$E370,$F370)),0,(INDEX(INDIRECT(FV370),$E370,$F370)-INDEX(INDIRECT(FV370),$E370,GF$28))*(10-INDEX(INDIRECT("times"&amp;FT$2),$F370,GF$28))/10)</f>
        <v>0</v>
      </c>
      <c r="GG370" s="47">
        <f ca="1">IF(OR(INDEX(INDIRECT("times"&amp;FT$2),$F370,GG$28)&gt;10,INDEX(INDIRECT(FV370),$E370,GG$28)&lt;=INDEX(INDIRECT(FV370),$E370,$F370)),0,(INDEX(INDIRECT(FV370),$E370,$F370)-INDEX(INDIRECT(FV370),$E370,GG$28))*(10-INDEX(INDIRECT("times"&amp;FT$2),$F370,GG$28))/10)</f>
        <v>0</v>
      </c>
      <c r="GH370" s="47">
        <f ca="1">IF(OR(INDEX(INDIRECT("times"&amp;FT$2),$F370,GH$28)&gt;10,INDEX(INDIRECT(FV370),$E370,GH$28)&lt;=INDEX(INDIRECT(FV370),$E370,$F370)),0,(INDEX(INDIRECT(FV370),$E370,$F370)-INDEX(INDIRECT(FV370),$E370,GH$28))*(10-INDEX(INDIRECT("times"&amp;FT$2),$F370,GH$28))/10)</f>
        <v>0</v>
      </c>
      <c r="GI370" s="47">
        <f ca="1">IF(OR(INDEX(INDIRECT("times"&amp;FT$2),$F370,GI$28)&gt;10,INDEX(INDIRECT(FV370),$E370,GI$28)&lt;=INDEX(INDIRECT(FV370),$E370,$F370)),0,(INDEX(INDIRECT(FV370),$E370,$F370)-INDEX(INDIRECT(FV370),$E370,GI$28))*(10-INDEX(INDIRECT("times"&amp;FT$2),$F370,GI$28))/10)</f>
        <v>0</v>
      </c>
      <c r="GJ370" s="47">
        <f ca="1">IF(OR(INDEX(INDIRECT("times"&amp;FT$2),$F370,GJ$28)&gt;10,INDEX(INDIRECT(FV370),$E370,GJ$28)&lt;=INDEX(INDIRECT(FV370),$E370,$F370)),0,(INDEX(INDIRECT(FV370),$E370,$F370)-INDEX(INDIRECT(FV370),$E370,GJ$28))*(10-INDEX(INDIRECT("times"&amp;FT$2),$F370,GJ$28))/10)</f>
        <v>0</v>
      </c>
      <c r="GK370" s="47">
        <f ca="1">IF(OR(INDEX(INDIRECT("times"&amp;FT$2),$F370,GK$28)&gt;10,INDEX(INDIRECT(FV370),$E370,GK$28)&lt;=INDEX(INDIRECT(FV370),$E370,$F370)),0,(INDEX(INDIRECT(FV370),$E370,$F370)-INDEX(INDIRECT(FV370),$E370,GK$28))*(10-INDEX(INDIRECT("times"&amp;FT$2),$F370,GK$28))/10)</f>
        <v>0</v>
      </c>
      <c r="GL370" s="47">
        <f ca="1">IF(OR(INDEX(INDIRECT("times"&amp;FT$2),$F370,GL$28)&gt;10,INDEX(INDIRECT(FV370),$E370,GL$28)&lt;=INDEX(INDIRECT(FV370),$E370,$F370)),0,(INDEX(INDIRECT(FV370),$E370,$F370)-INDEX(INDIRECT(FV370),$E370,GL$28))*(10-INDEX(INDIRECT("times"&amp;FT$2),$F370,GL$28))/10)</f>
        <v>0</v>
      </c>
      <c r="GM370" s="47">
        <f ca="1">IF(OR(INDEX(INDIRECT("times"&amp;FT$2),$F370,GM$28)&gt;10,INDEX(INDIRECT(FV370),$E370,GM$28)&lt;=INDEX(INDIRECT(FV370),$E370,$F370)),0,(INDEX(INDIRECT(FV370),$E370,$F370)-INDEX(INDIRECT(FV370),$E370,GM$28))*(10-INDEX(INDIRECT("times"&amp;FT$2),$F370,GM$28))/10)</f>
        <v>0</v>
      </c>
      <c r="GN370" s="47">
        <f ca="1">IF(OR(INDEX(INDIRECT("times"&amp;FT$2),$F370,GN$28)&gt;10,INDEX(INDIRECT(FV370),$E370,GN$28)&lt;=INDEX(INDIRECT(FV370),$E370,$F370)),0,(INDEX(INDIRECT(FV370),$E370,$F370)-INDEX(INDIRECT(FV370),$E370,GN$28))*(10-INDEX(INDIRECT("times"&amp;FT$2),$F370,GN$28))/10)</f>
        <v>0</v>
      </c>
      <c r="GO370" s="47">
        <f ca="1">IF(OR(INDEX(INDIRECT("times"&amp;FT$2),$F370,GO$28)&gt;10,INDEX(INDIRECT(FV370),$E370,GO$28)&lt;=INDEX(INDIRECT(FV370),$E370,$F370)),0,(INDEX(INDIRECT(FV370),$E370,$F370)-INDEX(INDIRECT(FV370),$E370,GO$28))*(10-INDEX(INDIRECT("times"&amp;FT$2),$F370,GO$28))/10)</f>
        <v>0</v>
      </c>
      <c r="GP370" s="47">
        <f ca="1">IF(OR(INDEX(INDIRECT("times"&amp;FT$2),$F370,GP$28)&gt;10,INDEX(INDIRECT(FV370),$E370,GP$28)&lt;=INDEX(INDIRECT(FV370),$E370,$F370)),0,(INDEX(INDIRECT(FV370),$E370,$F370)-INDEX(INDIRECT(FV370),$E370,GP$28))*(10-INDEX(INDIRECT("times"&amp;FT$2),$F370,GP$28))/10)</f>
        <v>0</v>
      </c>
      <c r="GQ370" s="47">
        <f ca="1">IF(OR(INDEX(INDIRECT("times"&amp;FT$2),$F370,GQ$28)&gt;10,INDEX(INDIRECT(FV370),$E370,GQ$28)&lt;=INDEX(INDIRECT(FV370),$E370,$F370)),0,(INDEX(INDIRECT(FV370),$E370,$F370)-INDEX(INDIRECT(FV370),$E370,GQ$28))*(10-INDEX(INDIRECT("times"&amp;FT$2),$F370,GQ$28))/10)</f>
        <v>0</v>
      </c>
      <c r="GR370" s="47">
        <f ca="1">IF(OR(INDEX(INDIRECT("times"&amp;FT$2),$F370,GR$28)&gt;10,INDEX(INDIRECT(FV370),$E370,GR$28)&lt;=INDEX(INDIRECT(FV370),$E370,$F370)),0,(INDEX(INDIRECT(FV370),$E370,$F370)-INDEX(INDIRECT(FV370),$E370,GR$28))*(10-INDEX(INDIRECT("times"&amp;FT$2),$F370,GR$28))/10)</f>
        <v>0</v>
      </c>
      <c r="GS370" s="48">
        <f ca="1">IF(OR(INDEX(INDIRECT("times"&amp;FT$2),$F370,GS$28)&gt;10,INDEX(INDIRECT(FV370),$E370,GS$28)&lt;=INDEX(INDIRECT(FV370),$E370,$F370)),0,(INDEX(INDIRECT(FV370),$E370,$F370)-INDEX(INDIRECT(FV370),$E370,GS$28))*(10-INDEX(INDIRECT("times"&amp;FT$2),$F370,GS$28))/10)</f>
        <v>0</v>
      </c>
      <c r="GT370" s="201">
        <v>13</v>
      </c>
      <c r="GV370" s="18" t="s">
        <v>201</v>
      </c>
      <c r="GW370" s="122">
        <f>GV341</f>
        <v>3</v>
      </c>
      <c r="GX370" s="122" t="str">
        <f>GV342</f>
        <v>lei65</v>
      </c>
      <c r="GY370" s="210" t="str">
        <f t="shared" si="1805"/>
        <v>core3_lei65</v>
      </c>
      <c r="GZ370" s="122">
        <v>1</v>
      </c>
      <c r="HA370" s="33">
        <v>13</v>
      </c>
      <c r="HB370" s="46">
        <f ca="1">IF(OR(INDEX(INDIRECT("times"&amp;GW$2),$F370,HB$28)&gt;10,INDEX(INDIRECT(GY370),$E370,HB$28)&lt;=INDEX(INDIRECT(GY370),$E370,$F370)),0,(INDEX(INDIRECT(GY370),$E370,$F370)-INDEX(INDIRECT(GY370),$E370,HB$28))*(10-INDEX(INDIRECT("times"&amp;GW$2),$F370,HB$28))/10)</f>
        <v>0</v>
      </c>
      <c r="HC370" s="47">
        <f ca="1">IF(OR(INDEX(INDIRECT("times"&amp;GW$2),$F370,HC$28)&gt;10,INDEX(INDIRECT(GY370),$E370,HC$28)&lt;=INDEX(INDIRECT(GY370),$E370,$F370)),0,(INDEX(INDIRECT(GY370),$E370,$F370)-INDEX(INDIRECT(GY370),$E370,HC$28))*(10-INDEX(INDIRECT("times"&amp;GW$2),$F370,HC$28))/10)</f>
        <v>0</v>
      </c>
      <c r="HD370" s="47">
        <f ca="1">IF(OR(INDEX(INDIRECT("times"&amp;GW$2),$F370,HD$28)&gt;10,INDEX(INDIRECT(GY370),$E370,HD$28)&lt;=INDEX(INDIRECT(GY370),$E370,$F370)),0,(INDEX(INDIRECT(GY370),$E370,$F370)-INDEX(INDIRECT(GY370),$E370,HD$28))*(10-INDEX(INDIRECT("times"&amp;GW$2),$F370,HD$28))/10)</f>
        <v>0</v>
      </c>
      <c r="HE370" s="47">
        <f ca="1">IF(OR(INDEX(INDIRECT("times"&amp;GW$2),$F370,HE$28)&gt;10,INDEX(INDIRECT(GY370),$E370,HE$28)&lt;=INDEX(INDIRECT(GY370),$E370,$F370)),0,(INDEX(INDIRECT(GY370),$E370,$F370)-INDEX(INDIRECT(GY370),$E370,HE$28))*(10-INDEX(INDIRECT("times"&amp;GW$2),$F370,HE$28))/10)</f>
        <v>0</v>
      </c>
      <c r="HF370" s="47">
        <f ca="1">IF(OR(INDEX(INDIRECT("times"&amp;GW$2),$F370,HF$28)&gt;10,INDEX(INDIRECT(GY370),$E370,HF$28)&lt;=INDEX(INDIRECT(GY370),$E370,$F370)),0,(INDEX(INDIRECT(GY370),$E370,$F370)-INDEX(INDIRECT(GY370),$E370,HF$28))*(10-INDEX(INDIRECT("times"&amp;GW$2),$F370,HF$28))/10)</f>
        <v>0</v>
      </c>
      <c r="HG370" s="47">
        <f ca="1">IF(OR(INDEX(INDIRECT("times"&amp;GW$2),$F370,HG$28)&gt;10,INDEX(INDIRECT(GY370),$E370,HG$28)&lt;=INDEX(INDIRECT(GY370),$E370,$F370)),0,(INDEX(INDIRECT(GY370),$E370,$F370)-INDEX(INDIRECT(GY370),$E370,HG$28))*(10-INDEX(INDIRECT("times"&amp;GW$2),$F370,HG$28))/10)</f>
        <v>0</v>
      </c>
      <c r="HH370" s="47">
        <f ca="1">IF(OR(INDEX(INDIRECT("times"&amp;GW$2),$F370,HH$28)&gt;10,INDEX(INDIRECT(GY370),$E370,HH$28)&lt;=INDEX(INDIRECT(GY370),$E370,$F370)),0,(INDEX(INDIRECT(GY370),$E370,$F370)-INDEX(INDIRECT(GY370),$E370,HH$28))*(10-INDEX(INDIRECT("times"&amp;GW$2),$F370,HH$28))/10)</f>
        <v>0</v>
      </c>
      <c r="HI370" s="47">
        <f ca="1">IF(OR(INDEX(INDIRECT("times"&amp;GW$2),$F370,HI$28)&gt;10,INDEX(INDIRECT(GY370),$E370,HI$28)&lt;=INDEX(INDIRECT(GY370),$E370,$F370)),0,(INDEX(INDIRECT(GY370),$E370,$F370)-INDEX(INDIRECT(GY370),$E370,HI$28))*(10-INDEX(INDIRECT("times"&amp;GW$2),$F370,HI$28))/10)</f>
        <v>0</v>
      </c>
      <c r="HJ370" s="47">
        <f ca="1">IF(OR(INDEX(INDIRECT("times"&amp;GW$2),$F370,HJ$28)&gt;10,INDEX(INDIRECT(GY370),$E370,HJ$28)&lt;=INDEX(INDIRECT(GY370),$E370,$F370)),0,(INDEX(INDIRECT(GY370),$E370,$F370)-INDEX(INDIRECT(GY370),$E370,HJ$28))*(10-INDEX(INDIRECT("times"&amp;GW$2),$F370,HJ$28))/10)</f>
        <v>0</v>
      </c>
      <c r="HK370" s="47">
        <f ca="1">IF(OR(INDEX(INDIRECT("times"&amp;GW$2),$F370,HK$28)&gt;10,INDEX(INDIRECT(GY370),$E370,HK$28)&lt;=INDEX(INDIRECT(GY370),$E370,$F370)),0,(INDEX(INDIRECT(GY370),$E370,$F370)-INDEX(INDIRECT(GY370),$E370,HK$28))*(10-INDEX(INDIRECT("times"&amp;GW$2),$F370,HK$28))/10)</f>
        <v>0</v>
      </c>
      <c r="HL370" s="47">
        <f ca="1">IF(OR(INDEX(INDIRECT("times"&amp;GW$2),$F370,HL$28)&gt;10,INDEX(INDIRECT(GY370),$E370,HL$28)&lt;=INDEX(INDIRECT(GY370),$E370,$F370)),0,(INDEX(INDIRECT(GY370),$E370,$F370)-INDEX(INDIRECT(GY370),$E370,HL$28))*(10-INDEX(INDIRECT("times"&amp;GW$2),$F370,HL$28))/10)</f>
        <v>0</v>
      </c>
      <c r="HM370" s="47">
        <f ca="1">IF(OR(INDEX(INDIRECT("times"&amp;GW$2),$F370,HM$28)&gt;10,INDEX(INDIRECT(GY370),$E370,HM$28)&lt;=INDEX(INDIRECT(GY370),$E370,$F370)),0,(INDEX(INDIRECT(GY370),$E370,$F370)-INDEX(INDIRECT(GY370),$E370,HM$28))*(10-INDEX(INDIRECT("times"&amp;GW$2),$F370,HM$28))/10)</f>
        <v>0</v>
      </c>
      <c r="HN370" s="47">
        <f ca="1">IF(OR(INDEX(INDIRECT("times"&amp;GW$2),$F370,HN$28)&gt;10,INDEX(INDIRECT(GY370),$E370,HN$28)&lt;=INDEX(INDIRECT(GY370),$E370,$F370)),0,(INDEX(INDIRECT(GY370),$E370,$F370)-INDEX(INDIRECT(GY370),$E370,HN$28))*(10-INDEX(INDIRECT("times"&amp;GW$2),$F370,HN$28))/10)</f>
        <v>0</v>
      </c>
      <c r="HO370" s="47">
        <f ca="1">IF(OR(INDEX(INDIRECT("times"&amp;GW$2),$F370,HO$28)&gt;10,INDEX(INDIRECT(GY370),$E370,HO$28)&lt;=INDEX(INDIRECT(GY370),$E370,$F370)),0,(INDEX(INDIRECT(GY370),$E370,$F370)-INDEX(INDIRECT(GY370),$E370,HO$28))*(10-INDEX(INDIRECT("times"&amp;GW$2),$F370,HO$28))/10)</f>
        <v>0</v>
      </c>
      <c r="HP370" s="47">
        <f ca="1">IF(OR(INDEX(INDIRECT("times"&amp;GW$2),$F370,HP$28)&gt;10,INDEX(INDIRECT(GY370),$E370,HP$28)&lt;=INDEX(INDIRECT(GY370),$E370,$F370)),0,(INDEX(INDIRECT(GY370),$E370,$F370)-INDEX(INDIRECT(GY370),$E370,HP$28))*(10-INDEX(INDIRECT("times"&amp;GW$2),$F370,HP$28))/10)</f>
        <v>0</v>
      </c>
      <c r="HQ370" s="47">
        <f ca="1">IF(OR(INDEX(INDIRECT("times"&amp;GW$2),$F370,HQ$28)&gt;10,INDEX(INDIRECT(GY370),$E370,HQ$28)&lt;=INDEX(INDIRECT(GY370),$E370,$F370)),0,(INDEX(INDIRECT(GY370),$E370,$F370)-INDEX(INDIRECT(GY370),$E370,HQ$28))*(10-INDEX(INDIRECT("times"&amp;GW$2),$F370,HQ$28))/10)</f>
        <v>0</v>
      </c>
      <c r="HR370" s="47">
        <f ca="1">IF(OR(INDEX(INDIRECT("times"&amp;GW$2),$F370,HR$28)&gt;10,INDEX(INDIRECT(GY370),$E370,HR$28)&lt;=INDEX(INDIRECT(GY370),$E370,$F370)),0,(INDEX(INDIRECT(GY370),$E370,$F370)-INDEX(INDIRECT(GY370),$E370,HR$28))*(10-INDEX(INDIRECT("times"&amp;GW$2),$F370,HR$28))/10)</f>
        <v>0</v>
      </c>
      <c r="HS370" s="47">
        <f ca="1">IF(OR(INDEX(INDIRECT("times"&amp;GW$2),$F370,HS$28)&gt;10,INDEX(INDIRECT(GY370),$E370,HS$28)&lt;=INDEX(INDIRECT(GY370),$E370,$F370)),0,(INDEX(INDIRECT(GY370),$E370,$F370)-INDEX(INDIRECT(GY370),$E370,HS$28))*(10-INDEX(INDIRECT("times"&amp;GW$2),$F370,HS$28))/10)</f>
        <v>0</v>
      </c>
      <c r="HT370" s="47">
        <f ca="1">IF(OR(INDEX(INDIRECT("times"&amp;GW$2),$F370,HT$28)&gt;10,INDEX(INDIRECT(GY370),$E370,HT$28)&lt;=INDEX(INDIRECT(GY370),$E370,$F370)),0,(INDEX(INDIRECT(GY370),$E370,$F370)-INDEX(INDIRECT(GY370),$E370,HT$28))*(10-INDEX(INDIRECT("times"&amp;GW$2),$F370,HT$28))/10)</f>
        <v>0</v>
      </c>
      <c r="HU370" s="47">
        <f ca="1">IF(OR(INDEX(INDIRECT("times"&amp;GW$2),$F370,HU$28)&gt;10,INDEX(INDIRECT(GY370),$E370,HU$28)&lt;=INDEX(INDIRECT(GY370),$E370,$F370)),0,(INDEX(INDIRECT(GY370),$E370,$F370)-INDEX(INDIRECT(GY370),$E370,HU$28))*(10-INDEX(INDIRECT("times"&amp;GW$2),$F370,HU$28))/10)</f>
        <v>0</v>
      </c>
      <c r="HV370" s="48">
        <f ca="1">IF(OR(INDEX(INDIRECT("times"&amp;GW$2),$F370,HV$28)&gt;10,INDEX(INDIRECT(GY370),$E370,HV$28)&lt;=INDEX(INDIRECT(GY370),$E370,$F370)),0,(INDEX(INDIRECT(GY370),$E370,$F370)-INDEX(INDIRECT(GY370),$E370,HV$28))*(10-INDEX(INDIRECT("times"&amp;GW$2),$F370,HV$28))/10)</f>
        <v>0</v>
      </c>
      <c r="HW370" s="201">
        <v>13</v>
      </c>
    </row>
    <row r="371" spans="1:231" ht="15">
      <c r="A371" s="18" t="s">
        <v>202</v>
      </c>
      <c r="B371" s="122">
        <f>A341</f>
        <v>3</v>
      </c>
      <c r="C371" s="122" t="str">
        <f>A342</f>
        <v>work1834</v>
      </c>
      <c r="D371" s="210" t="str">
        <f t="shared" si="1798"/>
        <v>core3_work1834</v>
      </c>
      <c r="E371" s="122">
        <v>1</v>
      </c>
      <c r="F371" s="33">
        <v>14</v>
      </c>
      <c r="G371" s="46">
        <f ca="1">IF(OR(INDEX(INDIRECT("times"&amp;B$2),$F371,G$28)&gt;10,INDEX(INDIRECT(D371),$E371,G$28)&lt;=INDEX(INDIRECT(D371),$E371,$F371)),0,(INDEX(INDIRECT(D371),$E371,$F371)-INDEX(INDIRECT(D371),$E371,G$28))*(10-INDEX(INDIRECT("times"&amp;B$2),$F371,G$28))/10)</f>
        <v>0</v>
      </c>
      <c r="H371" s="47">
        <f ca="1">IF(OR(INDEX(INDIRECT("times"&amp;B$2),$F371,H$28)&gt;10,INDEX(INDIRECT(D371),$E371,H$28)&lt;=INDEX(INDIRECT(D371),$E371,$F371)),0,(INDEX(INDIRECT(D371),$E371,$F371)-INDEX(INDIRECT(D371),$E371,H$28))*(10-INDEX(INDIRECT("times"&amp;B$2),$F371,H$28))/10)</f>
        <v>0</v>
      </c>
      <c r="I371" s="47">
        <f ca="1">IF(OR(INDEX(INDIRECT("times"&amp;B$2),$F371,I$28)&gt;10,INDEX(INDIRECT(D371),$E371,I$28)&lt;=INDEX(INDIRECT(D371),$E371,$F371)),0,(INDEX(INDIRECT(D371),$E371,$F371)-INDEX(INDIRECT(D371),$E371,I$28))*(10-INDEX(INDIRECT("times"&amp;B$2),$F371,I$28))/10)</f>
        <v>0</v>
      </c>
      <c r="J371" s="47">
        <f ca="1">IF(OR(INDEX(INDIRECT("times"&amp;B$2),$F371,J$28)&gt;10,INDEX(INDIRECT(D371),$E371,J$28)&lt;=INDEX(INDIRECT(D371),$E371,$F371)),0,(INDEX(INDIRECT(D371),$E371,$F371)-INDEX(INDIRECT(D371),$E371,J$28))*(10-INDEX(INDIRECT("times"&amp;B$2),$F371,J$28))/10)</f>
        <v>0</v>
      </c>
      <c r="K371" s="47">
        <f ca="1">IF(OR(INDEX(INDIRECT("times"&amp;B$2),$F371,K$28)&gt;10,INDEX(INDIRECT(D371),$E371,K$28)&lt;=INDEX(INDIRECT(D371),$E371,$F371)),0,(INDEX(INDIRECT(D371),$E371,$F371)-INDEX(INDIRECT(D371),$E371,K$28))*(10-INDEX(INDIRECT("times"&amp;B$2),$F371,K$28))/10)</f>
        <v>0</v>
      </c>
      <c r="L371" s="47">
        <f ca="1">IF(OR(INDEX(INDIRECT("times"&amp;B$2),$F371,L$28)&gt;10,INDEX(INDIRECT(D371),$E371,L$28)&lt;=INDEX(INDIRECT(D371),$E371,$F371)),0,(INDEX(INDIRECT(D371),$E371,$F371)-INDEX(INDIRECT(D371),$E371,L$28))*(10-INDEX(INDIRECT("times"&amp;B$2),$F371,L$28))/10)</f>
        <v>0</v>
      </c>
      <c r="M371" s="47">
        <f ca="1">IF(OR(INDEX(INDIRECT("times"&amp;B$2),$F371,M$28)&gt;10,INDEX(INDIRECT(D371),$E371,M$28)&lt;=INDEX(INDIRECT(D371),$E371,$F371)),0,(INDEX(INDIRECT(D371),$E371,$F371)-INDEX(INDIRECT(D371),$E371,M$28))*(10-INDEX(INDIRECT("times"&amp;B$2),$F371,M$28))/10)</f>
        <v>0</v>
      </c>
      <c r="N371" s="47">
        <f ca="1">IF(OR(INDEX(INDIRECT("times"&amp;B$2),$F371,N$28)&gt;10,INDEX(INDIRECT(D371),$E371,N$28)&lt;=INDEX(INDIRECT(D371),$E371,$F371)),0,(INDEX(INDIRECT(D371),$E371,$F371)-INDEX(INDIRECT(D371),$E371,N$28))*(10-INDEX(INDIRECT("times"&amp;B$2),$F371,N$28))/10)</f>
        <v>0</v>
      </c>
      <c r="O371" s="47">
        <f ca="1">IF(OR(INDEX(INDIRECT("times"&amp;B$2),$F371,O$28)&gt;10,INDEX(INDIRECT(D371),$E371,O$28)&lt;=INDEX(INDIRECT(D371),$E371,$F371)),0,(INDEX(INDIRECT(D371),$E371,$F371)-INDEX(INDIRECT(D371),$E371,O$28))*(10-INDEX(INDIRECT("times"&amp;B$2),$F371,O$28))/10)</f>
        <v>0</v>
      </c>
      <c r="P371" s="47">
        <f ca="1">IF(OR(INDEX(INDIRECT("times"&amp;B$2),$F371,P$28)&gt;10,INDEX(INDIRECT(D371),$E371,P$28)&lt;=INDEX(INDIRECT(D371),$E371,$F371)),0,(INDEX(INDIRECT(D371),$E371,$F371)-INDEX(INDIRECT(D371),$E371,P$28))*(10-INDEX(INDIRECT("times"&amp;B$2),$F371,P$28))/10)</f>
        <v>0</v>
      </c>
      <c r="Q371" s="47">
        <f ca="1">IF(OR(INDEX(INDIRECT("times"&amp;B$2),$F371,Q$28)&gt;10,INDEX(INDIRECT(D371),$E371,Q$28)&lt;=INDEX(INDIRECT(D371),$E371,$F371)),0,(INDEX(INDIRECT(D371),$E371,$F371)-INDEX(INDIRECT(D371),$E371,Q$28))*(10-INDEX(INDIRECT("times"&amp;B$2),$F371,Q$28))/10)</f>
        <v>0</v>
      </c>
      <c r="R371" s="47">
        <f ca="1">IF(OR(INDEX(INDIRECT("times"&amp;B$2),$F371,R$28)&gt;10,INDEX(INDIRECT(D371),$E371,R$28)&lt;=INDEX(INDIRECT(D371),$E371,$F371)),0,(INDEX(INDIRECT(D371),$E371,$F371)-INDEX(INDIRECT(D371),$E371,R$28))*(10-INDEX(INDIRECT("times"&amp;B$2),$F371,R$28))/10)</f>
        <v>0</v>
      </c>
      <c r="S371" s="47">
        <f ca="1">IF(OR(INDEX(INDIRECT("times"&amp;B$2),$F371,S$28)&gt;10,INDEX(INDIRECT(D371),$E371,S$28)&lt;=INDEX(INDIRECT(D371),$E371,$F371)),0,(INDEX(INDIRECT(D371),$E371,$F371)-INDEX(INDIRECT(D371),$E371,S$28))*(10-INDEX(INDIRECT("times"&amp;B$2),$F371,S$28))/10)</f>
        <v>0</v>
      </c>
      <c r="T371" s="47">
        <f ca="1">IF(OR(INDEX(INDIRECT("times"&amp;B$2),$F371,T$28)&gt;10,INDEX(INDIRECT(D371),$E371,T$28)&lt;=INDEX(INDIRECT(D371),$E371,$F371)),0,(INDEX(INDIRECT(D371),$E371,$F371)-INDEX(INDIRECT(D371),$E371,T$28))*(10-INDEX(INDIRECT("times"&amp;B$2),$F371,T$28))/10)</f>
        <v>0</v>
      </c>
      <c r="U371" s="47">
        <f ca="1">IF(OR(INDEX(INDIRECT("times"&amp;B$2),$F371,U$28)&gt;10,INDEX(INDIRECT(D371),$E371,U$28)&lt;=INDEX(INDIRECT(D371),$E371,$F371)),0,(INDEX(INDIRECT(D371),$E371,$F371)-INDEX(INDIRECT(D371),$E371,U$28))*(10-INDEX(INDIRECT("times"&amp;B$2),$F371,U$28))/10)</f>
        <v>0</v>
      </c>
      <c r="V371" s="47">
        <f ca="1">IF(OR(INDEX(INDIRECT("times"&amp;B$2),$F371,V$28)&gt;10,INDEX(INDIRECT(D371),$E371,V$28)&lt;=INDEX(INDIRECT(D371),$E371,$F371)),0,(INDEX(INDIRECT(D371),$E371,$F371)-INDEX(INDIRECT(D371),$E371,V$28))*(10-INDEX(INDIRECT("times"&amp;B$2),$F371,V$28))/10)</f>
        <v>0</v>
      </c>
      <c r="W371" s="47">
        <f ca="1">IF(OR(INDEX(INDIRECT("times"&amp;B$2),$F371,W$28)&gt;10,INDEX(INDIRECT(D371),$E371,W$28)&lt;=INDEX(INDIRECT(D371),$E371,$F371)),0,(INDEX(INDIRECT(D371),$E371,$F371)-INDEX(INDIRECT(D371),$E371,W$28))*(10-INDEX(INDIRECT("times"&amp;B$2),$F371,W$28))/10)</f>
        <v>0</v>
      </c>
      <c r="X371" s="47">
        <f ca="1">IF(OR(INDEX(INDIRECT("times"&amp;B$2),$F371,X$28)&gt;10,INDEX(INDIRECT(D371),$E371,X$28)&lt;=INDEX(INDIRECT(D371),$E371,$F371)),0,(INDEX(INDIRECT(D371),$E371,$F371)-INDEX(INDIRECT(D371),$E371,X$28))*(10-INDEX(INDIRECT("times"&amp;B$2),$F371,X$28))/10)</f>
        <v>0</v>
      </c>
      <c r="Y371" s="47">
        <f ca="1">IF(OR(INDEX(INDIRECT("times"&amp;B$2),$F371,Y$28)&gt;10,INDEX(INDIRECT(D371),$E371,Y$28)&lt;=INDEX(INDIRECT(D371),$E371,$F371)),0,(INDEX(INDIRECT(D371),$E371,$F371)-INDEX(INDIRECT(D371),$E371,Y$28))*(10-INDEX(INDIRECT("times"&amp;B$2),$F371,Y$28))/10)</f>
        <v>0</v>
      </c>
      <c r="Z371" s="47">
        <f ca="1">IF(OR(INDEX(INDIRECT("times"&amp;B$2),$F371,Z$28)&gt;10,INDEX(INDIRECT(D371),$E371,Z$28)&lt;=INDEX(INDIRECT(D371),$E371,$F371)),0,(INDEX(INDIRECT(D371),$E371,$F371)-INDEX(INDIRECT(D371),$E371,Z$28))*(10-INDEX(INDIRECT("times"&amp;B$2),$F371,Z$28))/10)</f>
        <v>0</v>
      </c>
      <c r="AA371" s="48">
        <f ca="1">IF(OR(INDEX(INDIRECT("times"&amp;B$2),$F371,AA$28)&gt;10,INDEX(INDIRECT(D371),$E371,AA$28)&lt;=INDEX(INDIRECT(D371),$E371,$F371)),0,(INDEX(INDIRECT(D371),$E371,$F371)-INDEX(INDIRECT(D371),$E371,AA$28))*(10-INDEX(INDIRECT("times"&amp;B$2),$F371,AA$28))/10)</f>
        <v>0</v>
      </c>
      <c r="AB371" s="201">
        <v>14</v>
      </c>
      <c r="AD371" s="18" t="s">
        <v>202</v>
      </c>
      <c r="AE371" s="122">
        <f>AD341</f>
        <v>3</v>
      </c>
      <c r="AF371" s="122" t="str">
        <f>AD342</f>
        <v>shop1834</v>
      </c>
      <c r="AG371" s="210" t="str">
        <f t="shared" si="1799"/>
        <v>core3_shop1834</v>
      </c>
      <c r="AH371" s="122">
        <v>1</v>
      </c>
      <c r="AI371" s="33">
        <v>14</v>
      </c>
      <c r="AJ371" s="46">
        <f ca="1">IF(OR(INDEX(INDIRECT("times"&amp;AE$2),$F371,AJ$28)&gt;10,INDEX(INDIRECT(AG371),$E371,AJ$28)&lt;=INDEX(INDIRECT(AG371),$E371,$F371)),0,(INDEX(INDIRECT(AG371),$E371,$F371)-INDEX(INDIRECT(AG371),$E371,AJ$28))*(10-INDEX(INDIRECT("times"&amp;AE$2),$F371,AJ$28))/10)</f>
        <v>0</v>
      </c>
      <c r="AK371" s="47">
        <f ca="1">IF(OR(INDEX(INDIRECT("times"&amp;AE$2),$F371,AK$28)&gt;10,INDEX(INDIRECT(AG371),$E371,AK$28)&lt;=INDEX(INDIRECT(AG371),$E371,$F371)),0,(INDEX(INDIRECT(AG371),$E371,$F371)-INDEX(INDIRECT(AG371),$E371,AK$28))*(10-INDEX(INDIRECT("times"&amp;AE$2),$F371,AK$28))/10)</f>
        <v>0</v>
      </c>
      <c r="AL371" s="47">
        <f ca="1">IF(OR(INDEX(INDIRECT("times"&amp;AE$2),$F371,AL$28)&gt;10,INDEX(INDIRECT(AG371),$E371,AL$28)&lt;=INDEX(INDIRECT(AG371),$E371,$F371)),0,(INDEX(INDIRECT(AG371),$E371,$F371)-INDEX(INDIRECT(AG371),$E371,AL$28))*(10-INDEX(INDIRECT("times"&amp;AE$2),$F371,AL$28))/10)</f>
        <v>0</v>
      </c>
      <c r="AM371" s="47">
        <f ca="1">IF(OR(INDEX(INDIRECT("times"&amp;AE$2),$F371,AM$28)&gt;10,INDEX(INDIRECT(AG371),$E371,AM$28)&lt;=INDEX(INDIRECT(AG371),$E371,$F371)),0,(INDEX(INDIRECT(AG371),$E371,$F371)-INDEX(INDIRECT(AG371),$E371,AM$28))*(10-INDEX(INDIRECT("times"&amp;AE$2),$F371,AM$28))/10)</f>
        <v>0</v>
      </c>
      <c r="AN371" s="47">
        <f ca="1">IF(OR(INDEX(INDIRECT("times"&amp;AE$2),$F371,AN$28)&gt;10,INDEX(INDIRECT(AG371),$E371,AN$28)&lt;=INDEX(INDIRECT(AG371),$E371,$F371)),0,(INDEX(INDIRECT(AG371),$E371,$F371)-INDEX(INDIRECT(AG371),$E371,AN$28))*(10-INDEX(INDIRECT("times"&amp;AE$2),$F371,AN$28))/10)</f>
        <v>0</v>
      </c>
      <c r="AO371" s="47">
        <f ca="1">IF(OR(INDEX(INDIRECT("times"&amp;AE$2),$F371,AO$28)&gt;10,INDEX(INDIRECT(AG371),$E371,AO$28)&lt;=INDEX(INDIRECT(AG371),$E371,$F371)),0,(INDEX(INDIRECT(AG371),$E371,$F371)-INDEX(INDIRECT(AG371),$E371,AO$28))*(10-INDEX(INDIRECT("times"&amp;AE$2),$F371,AO$28))/10)</f>
        <v>0</v>
      </c>
      <c r="AP371" s="47">
        <f ca="1">IF(OR(INDEX(INDIRECT("times"&amp;AE$2),$F371,AP$28)&gt;10,INDEX(INDIRECT(AG371),$E371,AP$28)&lt;=INDEX(INDIRECT(AG371),$E371,$F371)),0,(INDEX(INDIRECT(AG371),$E371,$F371)-INDEX(INDIRECT(AG371),$E371,AP$28))*(10-INDEX(INDIRECT("times"&amp;AE$2),$F371,AP$28))/10)</f>
        <v>0</v>
      </c>
      <c r="AQ371" s="47">
        <f ca="1">IF(OR(INDEX(INDIRECT("times"&amp;AE$2),$F371,AQ$28)&gt;10,INDEX(INDIRECT(AG371),$E371,AQ$28)&lt;=INDEX(INDIRECT(AG371),$E371,$F371)),0,(INDEX(INDIRECT(AG371),$E371,$F371)-INDEX(INDIRECT(AG371),$E371,AQ$28))*(10-INDEX(INDIRECT("times"&amp;AE$2),$F371,AQ$28))/10)</f>
        <v>0</v>
      </c>
      <c r="AR371" s="47">
        <f ca="1">IF(OR(INDEX(INDIRECT("times"&amp;AE$2),$F371,AR$28)&gt;10,INDEX(INDIRECT(AG371),$E371,AR$28)&lt;=INDEX(INDIRECT(AG371),$E371,$F371)),0,(INDEX(INDIRECT(AG371),$E371,$F371)-INDEX(INDIRECT(AG371),$E371,AR$28))*(10-INDEX(INDIRECT("times"&amp;AE$2),$F371,AR$28))/10)</f>
        <v>0</v>
      </c>
      <c r="AS371" s="47">
        <f ca="1">IF(OR(INDEX(INDIRECT("times"&amp;AE$2),$F371,AS$28)&gt;10,INDEX(INDIRECT(AG371),$E371,AS$28)&lt;=INDEX(INDIRECT(AG371),$E371,$F371)),0,(INDEX(INDIRECT(AG371),$E371,$F371)-INDEX(INDIRECT(AG371),$E371,AS$28))*(10-INDEX(INDIRECT("times"&amp;AE$2),$F371,AS$28))/10)</f>
        <v>0</v>
      </c>
      <c r="AT371" s="47">
        <f ca="1">IF(OR(INDEX(INDIRECT("times"&amp;AE$2),$F371,AT$28)&gt;10,INDEX(INDIRECT(AG371),$E371,AT$28)&lt;=INDEX(INDIRECT(AG371),$E371,$F371)),0,(INDEX(INDIRECT(AG371),$E371,$F371)-INDEX(INDIRECT(AG371),$E371,AT$28))*(10-INDEX(INDIRECT("times"&amp;AE$2),$F371,AT$28))/10)</f>
        <v>0</v>
      </c>
      <c r="AU371" s="47">
        <f ca="1">IF(OR(INDEX(INDIRECT("times"&amp;AE$2),$F371,AU$28)&gt;10,INDEX(INDIRECT(AG371),$E371,AU$28)&lt;=INDEX(INDIRECT(AG371),$E371,$F371)),0,(INDEX(INDIRECT(AG371),$E371,$F371)-INDEX(INDIRECT(AG371),$E371,AU$28))*(10-INDEX(INDIRECT("times"&amp;AE$2),$F371,AU$28))/10)</f>
        <v>0</v>
      </c>
      <c r="AV371" s="47">
        <f ca="1">IF(OR(INDEX(INDIRECT("times"&amp;AE$2),$F371,AV$28)&gt;10,INDEX(INDIRECT(AG371),$E371,AV$28)&lt;=INDEX(INDIRECT(AG371),$E371,$F371)),0,(INDEX(INDIRECT(AG371),$E371,$F371)-INDEX(INDIRECT(AG371),$E371,AV$28))*(10-INDEX(INDIRECT("times"&amp;AE$2),$F371,AV$28))/10)</f>
        <v>0</v>
      </c>
      <c r="AW371" s="47">
        <f ca="1">IF(OR(INDEX(INDIRECT("times"&amp;AE$2),$F371,AW$28)&gt;10,INDEX(INDIRECT(AG371),$E371,AW$28)&lt;=INDEX(INDIRECT(AG371),$E371,$F371)),0,(INDEX(INDIRECT(AG371),$E371,$F371)-INDEX(INDIRECT(AG371),$E371,AW$28))*(10-INDEX(INDIRECT("times"&amp;AE$2),$F371,AW$28))/10)</f>
        <v>0</v>
      </c>
      <c r="AX371" s="47">
        <f ca="1">IF(OR(INDEX(INDIRECT("times"&amp;AE$2),$F371,AX$28)&gt;10,INDEX(INDIRECT(AG371),$E371,AX$28)&lt;=INDEX(INDIRECT(AG371),$E371,$F371)),0,(INDEX(INDIRECT(AG371),$E371,$F371)-INDEX(INDIRECT(AG371),$E371,AX$28))*(10-INDEX(INDIRECT("times"&amp;AE$2),$F371,AX$28))/10)</f>
        <v>0</v>
      </c>
      <c r="AY371" s="47">
        <f ca="1">IF(OR(INDEX(INDIRECT("times"&amp;AE$2),$F371,AY$28)&gt;10,INDEX(INDIRECT(AG371),$E371,AY$28)&lt;=INDEX(INDIRECT(AG371),$E371,$F371)),0,(INDEX(INDIRECT(AG371),$E371,$F371)-INDEX(INDIRECT(AG371),$E371,AY$28))*(10-INDEX(INDIRECT("times"&amp;AE$2),$F371,AY$28))/10)</f>
        <v>0</v>
      </c>
      <c r="AZ371" s="47">
        <f ca="1">IF(OR(INDEX(INDIRECT("times"&amp;AE$2),$F371,AZ$28)&gt;10,INDEX(INDIRECT(AG371),$E371,AZ$28)&lt;=INDEX(INDIRECT(AG371),$E371,$F371)),0,(INDEX(INDIRECT(AG371),$E371,$F371)-INDEX(INDIRECT(AG371),$E371,AZ$28))*(10-INDEX(INDIRECT("times"&amp;AE$2),$F371,AZ$28))/10)</f>
        <v>0</v>
      </c>
      <c r="BA371" s="47">
        <f ca="1">IF(OR(INDEX(INDIRECT("times"&amp;AE$2),$F371,BA$28)&gt;10,INDEX(INDIRECT(AG371),$E371,BA$28)&lt;=INDEX(INDIRECT(AG371),$E371,$F371)),0,(INDEX(INDIRECT(AG371),$E371,$F371)-INDEX(INDIRECT(AG371),$E371,BA$28))*(10-INDEX(INDIRECT("times"&amp;AE$2),$F371,BA$28))/10)</f>
        <v>0</v>
      </c>
      <c r="BB371" s="47">
        <f ca="1">IF(OR(INDEX(INDIRECT("times"&amp;AE$2),$F371,BB$28)&gt;10,INDEX(INDIRECT(AG371),$E371,BB$28)&lt;=INDEX(INDIRECT(AG371),$E371,$F371)),0,(INDEX(INDIRECT(AG371),$E371,$F371)-INDEX(INDIRECT(AG371),$E371,BB$28))*(10-INDEX(INDIRECT("times"&amp;AE$2),$F371,BB$28))/10)</f>
        <v>0</v>
      </c>
      <c r="BC371" s="47">
        <f ca="1">IF(OR(INDEX(INDIRECT("times"&amp;AE$2),$F371,BC$28)&gt;10,INDEX(INDIRECT(AG371),$E371,BC$28)&lt;=INDEX(INDIRECT(AG371),$E371,$F371)),0,(INDEX(INDIRECT(AG371),$E371,$F371)-INDEX(INDIRECT(AG371),$E371,BC$28))*(10-INDEX(INDIRECT("times"&amp;AE$2),$F371,BC$28))/10)</f>
        <v>0</v>
      </c>
      <c r="BD371" s="48">
        <f ca="1">IF(OR(INDEX(INDIRECT("times"&amp;AE$2),$F371,BD$28)&gt;10,INDEX(INDIRECT(AG371),$E371,BD$28)&lt;=INDEX(INDIRECT(AG371),$E371,$F371)),0,(INDEX(INDIRECT(AG371),$E371,$F371)-INDEX(INDIRECT(AG371),$E371,BD$28))*(10-INDEX(INDIRECT("times"&amp;AE$2),$F371,BD$28))/10)</f>
        <v>0</v>
      </c>
      <c r="BE371" s="201">
        <v>14</v>
      </c>
      <c r="BG371" s="18" t="s">
        <v>202</v>
      </c>
      <c r="BH371" s="122">
        <f>BG341</f>
        <v>3</v>
      </c>
      <c r="BI371" s="122" t="str">
        <f>BG342</f>
        <v>lei1834</v>
      </c>
      <c r="BJ371" s="210" t="str">
        <f t="shared" si="1800"/>
        <v>core3_lei1834</v>
      </c>
      <c r="BK371" s="122">
        <v>1</v>
      </c>
      <c r="BL371" s="33">
        <v>14</v>
      </c>
      <c r="BM371" s="46">
        <f ca="1">IF(OR(INDEX(INDIRECT("times"&amp;BH$2),$F371,BM$28)&gt;10,INDEX(INDIRECT(BJ371),$E371,BM$28)&lt;=INDEX(INDIRECT(BJ371),$E371,$F371)),0,(INDEX(INDIRECT(BJ371),$E371,$F371)-INDEX(INDIRECT(BJ371),$E371,BM$28))*(10-INDEX(INDIRECT("times"&amp;BH$2),$F371,BM$28))/10)</f>
        <v>0</v>
      </c>
      <c r="BN371" s="47">
        <f ca="1">IF(OR(INDEX(INDIRECT("times"&amp;BH$2),$F371,BN$28)&gt;10,INDEX(INDIRECT(BJ371),$E371,BN$28)&lt;=INDEX(INDIRECT(BJ371),$E371,$F371)),0,(INDEX(INDIRECT(BJ371),$E371,$F371)-INDEX(INDIRECT(BJ371),$E371,BN$28))*(10-INDEX(INDIRECT("times"&amp;BH$2),$F371,BN$28))/10)</f>
        <v>0</v>
      </c>
      <c r="BO371" s="47">
        <f ca="1">IF(OR(INDEX(INDIRECT("times"&amp;BH$2),$F371,BO$28)&gt;10,INDEX(INDIRECT(BJ371),$E371,BO$28)&lt;=INDEX(INDIRECT(BJ371),$E371,$F371)),0,(INDEX(INDIRECT(BJ371),$E371,$F371)-INDEX(INDIRECT(BJ371),$E371,BO$28))*(10-INDEX(INDIRECT("times"&amp;BH$2),$F371,BO$28))/10)</f>
        <v>0</v>
      </c>
      <c r="BP371" s="47">
        <f ca="1">IF(OR(INDEX(INDIRECT("times"&amp;BH$2),$F371,BP$28)&gt;10,INDEX(INDIRECT(BJ371),$E371,BP$28)&lt;=INDEX(INDIRECT(BJ371),$E371,$F371)),0,(INDEX(INDIRECT(BJ371),$E371,$F371)-INDEX(INDIRECT(BJ371),$E371,BP$28))*(10-INDEX(INDIRECT("times"&amp;BH$2),$F371,BP$28))/10)</f>
        <v>0</v>
      </c>
      <c r="BQ371" s="47">
        <f ca="1">IF(OR(INDEX(INDIRECT("times"&amp;BH$2),$F371,BQ$28)&gt;10,INDEX(INDIRECT(BJ371),$E371,BQ$28)&lt;=INDEX(INDIRECT(BJ371),$E371,$F371)),0,(INDEX(INDIRECT(BJ371),$E371,$F371)-INDEX(INDIRECT(BJ371),$E371,BQ$28))*(10-INDEX(INDIRECT("times"&amp;BH$2),$F371,BQ$28))/10)</f>
        <v>0</v>
      </c>
      <c r="BR371" s="47">
        <f ca="1">IF(OR(INDEX(INDIRECT("times"&amp;BH$2),$F371,BR$28)&gt;10,INDEX(INDIRECT(BJ371),$E371,BR$28)&lt;=INDEX(INDIRECT(BJ371),$E371,$F371)),0,(INDEX(INDIRECT(BJ371),$E371,$F371)-INDEX(INDIRECT(BJ371),$E371,BR$28))*(10-INDEX(INDIRECT("times"&amp;BH$2),$F371,BR$28))/10)</f>
        <v>0</v>
      </c>
      <c r="BS371" s="47">
        <f ca="1">IF(OR(INDEX(INDIRECT("times"&amp;BH$2),$F371,BS$28)&gt;10,INDEX(INDIRECT(BJ371),$E371,BS$28)&lt;=INDEX(INDIRECT(BJ371),$E371,$F371)),0,(INDEX(INDIRECT(BJ371),$E371,$F371)-INDEX(INDIRECT(BJ371),$E371,BS$28))*(10-INDEX(INDIRECT("times"&amp;BH$2),$F371,BS$28))/10)</f>
        <v>0</v>
      </c>
      <c r="BT371" s="47">
        <f ca="1">IF(OR(INDEX(INDIRECT("times"&amp;BH$2),$F371,BT$28)&gt;10,INDEX(INDIRECT(BJ371),$E371,BT$28)&lt;=INDEX(INDIRECT(BJ371),$E371,$F371)),0,(INDEX(INDIRECT(BJ371),$E371,$F371)-INDEX(INDIRECT(BJ371),$E371,BT$28))*(10-INDEX(INDIRECT("times"&amp;BH$2),$F371,BT$28))/10)</f>
        <v>0</v>
      </c>
      <c r="BU371" s="47">
        <f ca="1">IF(OR(INDEX(INDIRECT("times"&amp;BH$2),$F371,BU$28)&gt;10,INDEX(INDIRECT(BJ371),$E371,BU$28)&lt;=INDEX(INDIRECT(BJ371),$E371,$F371)),0,(INDEX(INDIRECT(BJ371),$E371,$F371)-INDEX(INDIRECT(BJ371),$E371,BU$28))*(10-INDEX(INDIRECT("times"&amp;BH$2),$F371,BU$28))/10)</f>
        <v>0</v>
      </c>
      <c r="BV371" s="47">
        <f ca="1">IF(OR(INDEX(INDIRECT("times"&amp;BH$2),$F371,BV$28)&gt;10,INDEX(INDIRECT(BJ371),$E371,BV$28)&lt;=INDEX(INDIRECT(BJ371),$E371,$F371)),0,(INDEX(INDIRECT(BJ371),$E371,$F371)-INDEX(INDIRECT(BJ371),$E371,BV$28))*(10-INDEX(INDIRECT("times"&amp;BH$2),$F371,BV$28))/10)</f>
        <v>0</v>
      </c>
      <c r="BW371" s="47">
        <f ca="1">IF(OR(INDEX(INDIRECT("times"&amp;BH$2),$F371,BW$28)&gt;10,INDEX(INDIRECT(BJ371),$E371,BW$28)&lt;=INDEX(INDIRECT(BJ371),$E371,$F371)),0,(INDEX(INDIRECT(BJ371),$E371,$F371)-INDEX(INDIRECT(BJ371),$E371,BW$28))*(10-INDEX(INDIRECT("times"&amp;BH$2),$F371,BW$28))/10)</f>
        <v>0</v>
      </c>
      <c r="BX371" s="47">
        <f ca="1">IF(OR(INDEX(INDIRECT("times"&amp;BH$2),$F371,BX$28)&gt;10,INDEX(INDIRECT(BJ371),$E371,BX$28)&lt;=INDEX(INDIRECT(BJ371),$E371,$F371)),0,(INDEX(INDIRECT(BJ371),$E371,$F371)-INDEX(INDIRECT(BJ371),$E371,BX$28))*(10-INDEX(INDIRECT("times"&amp;BH$2),$F371,BX$28))/10)</f>
        <v>0</v>
      </c>
      <c r="BY371" s="47">
        <f ca="1">IF(OR(INDEX(INDIRECT("times"&amp;BH$2),$F371,BY$28)&gt;10,INDEX(INDIRECT(BJ371),$E371,BY$28)&lt;=INDEX(INDIRECT(BJ371),$E371,$F371)),0,(INDEX(INDIRECT(BJ371),$E371,$F371)-INDEX(INDIRECT(BJ371),$E371,BY$28))*(10-INDEX(INDIRECT("times"&amp;BH$2),$F371,BY$28))/10)</f>
        <v>0</v>
      </c>
      <c r="BZ371" s="47">
        <f ca="1">IF(OR(INDEX(INDIRECT("times"&amp;BH$2),$F371,BZ$28)&gt;10,INDEX(INDIRECT(BJ371),$E371,BZ$28)&lt;=INDEX(INDIRECT(BJ371),$E371,$F371)),0,(INDEX(INDIRECT(BJ371),$E371,$F371)-INDEX(INDIRECT(BJ371),$E371,BZ$28))*(10-INDEX(INDIRECT("times"&amp;BH$2),$F371,BZ$28))/10)</f>
        <v>0</v>
      </c>
      <c r="CA371" s="47">
        <f ca="1">IF(OR(INDEX(INDIRECT("times"&amp;BH$2),$F371,CA$28)&gt;10,INDEX(INDIRECT(BJ371),$E371,CA$28)&lt;=INDEX(INDIRECT(BJ371),$E371,$F371)),0,(INDEX(INDIRECT(BJ371),$E371,$F371)-INDEX(INDIRECT(BJ371),$E371,CA$28))*(10-INDEX(INDIRECT("times"&amp;BH$2),$F371,CA$28))/10)</f>
        <v>0</v>
      </c>
      <c r="CB371" s="47">
        <f ca="1">IF(OR(INDEX(INDIRECT("times"&amp;BH$2),$F371,CB$28)&gt;10,INDEX(INDIRECT(BJ371),$E371,CB$28)&lt;=INDEX(INDIRECT(BJ371),$E371,$F371)),0,(INDEX(INDIRECT(BJ371),$E371,$F371)-INDEX(INDIRECT(BJ371),$E371,CB$28))*(10-INDEX(INDIRECT("times"&amp;BH$2),$F371,CB$28))/10)</f>
        <v>0</v>
      </c>
      <c r="CC371" s="47">
        <f ca="1">IF(OR(INDEX(INDIRECT("times"&amp;BH$2),$F371,CC$28)&gt;10,INDEX(INDIRECT(BJ371),$E371,CC$28)&lt;=INDEX(INDIRECT(BJ371),$E371,$F371)),0,(INDEX(INDIRECT(BJ371),$E371,$F371)-INDEX(INDIRECT(BJ371),$E371,CC$28))*(10-INDEX(INDIRECT("times"&amp;BH$2),$F371,CC$28))/10)</f>
        <v>0</v>
      </c>
      <c r="CD371" s="47">
        <f ca="1">IF(OR(INDEX(INDIRECT("times"&amp;BH$2),$F371,CD$28)&gt;10,INDEX(INDIRECT(BJ371),$E371,CD$28)&lt;=INDEX(INDIRECT(BJ371),$E371,$F371)),0,(INDEX(INDIRECT(BJ371),$E371,$F371)-INDEX(INDIRECT(BJ371),$E371,CD$28))*(10-INDEX(INDIRECT("times"&amp;BH$2),$F371,CD$28))/10)</f>
        <v>0</v>
      </c>
      <c r="CE371" s="47">
        <f ca="1">IF(OR(INDEX(INDIRECT("times"&amp;BH$2),$F371,CE$28)&gt;10,INDEX(INDIRECT(BJ371),$E371,CE$28)&lt;=INDEX(INDIRECT(BJ371),$E371,$F371)),0,(INDEX(INDIRECT(BJ371),$E371,$F371)-INDEX(INDIRECT(BJ371),$E371,CE$28))*(10-INDEX(INDIRECT("times"&amp;BH$2),$F371,CE$28))/10)</f>
        <v>0</v>
      </c>
      <c r="CF371" s="47">
        <f ca="1">IF(OR(INDEX(INDIRECT("times"&amp;BH$2),$F371,CF$28)&gt;10,INDEX(INDIRECT(BJ371),$E371,CF$28)&lt;=INDEX(INDIRECT(BJ371),$E371,$F371)),0,(INDEX(INDIRECT(BJ371),$E371,$F371)-INDEX(INDIRECT(BJ371),$E371,CF$28))*(10-INDEX(INDIRECT("times"&amp;BH$2),$F371,CF$28))/10)</f>
        <v>0</v>
      </c>
      <c r="CG371" s="48">
        <f ca="1">IF(OR(INDEX(INDIRECT("times"&amp;BH$2),$F371,CG$28)&gt;10,INDEX(INDIRECT(BJ371),$E371,CG$28)&lt;=INDEX(INDIRECT(BJ371),$E371,$F371)),0,(INDEX(INDIRECT(BJ371),$E371,$F371)-INDEX(INDIRECT(BJ371),$E371,CG$28))*(10-INDEX(INDIRECT("times"&amp;BH$2),$F371,CG$28))/10)</f>
        <v>0</v>
      </c>
      <c r="CH371" s="201">
        <v>14</v>
      </c>
      <c r="CJ371" s="18" t="s">
        <v>202</v>
      </c>
      <c r="CK371" s="122">
        <f>CJ341</f>
        <v>3</v>
      </c>
      <c r="CL371" s="122" t="str">
        <f>CJ342</f>
        <v>work3564</v>
      </c>
      <c r="CM371" s="210" t="str">
        <f t="shared" si="1801"/>
        <v>core3_work3564</v>
      </c>
      <c r="CN371" s="122">
        <v>1</v>
      </c>
      <c r="CO371" s="33">
        <v>14</v>
      </c>
      <c r="CP371" s="46">
        <f ca="1">IF(OR(INDEX(INDIRECT("times"&amp;CK$2),$F371,CP$28)&gt;10,INDEX(INDIRECT(CM371),$E371,CP$28)&lt;=INDEX(INDIRECT(CM371),$E371,$F371)),0,(INDEX(INDIRECT(CM371),$E371,$F371)-INDEX(INDIRECT(CM371),$E371,CP$28))*(10-INDEX(INDIRECT("times"&amp;CK$2),$F371,CP$28))/10)</f>
        <v>0</v>
      </c>
      <c r="CQ371" s="47">
        <f ca="1">IF(OR(INDEX(INDIRECT("times"&amp;CK$2),$F371,CQ$28)&gt;10,INDEX(INDIRECT(CM371),$E371,CQ$28)&lt;=INDEX(INDIRECT(CM371),$E371,$F371)),0,(INDEX(INDIRECT(CM371),$E371,$F371)-INDEX(INDIRECT(CM371),$E371,CQ$28))*(10-INDEX(INDIRECT("times"&amp;CK$2),$F371,CQ$28))/10)</f>
        <v>0</v>
      </c>
      <c r="CR371" s="47">
        <f ca="1">IF(OR(INDEX(INDIRECT("times"&amp;CK$2),$F371,CR$28)&gt;10,INDEX(INDIRECT(CM371),$E371,CR$28)&lt;=INDEX(INDIRECT(CM371),$E371,$F371)),0,(INDEX(INDIRECT(CM371),$E371,$F371)-INDEX(INDIRECT(CM371),$E371,CR$28))*(10-INDEX(INDIRECT("times"&amp;CK$2),$F371,CR$28))/10)</f>
        <v>0</v>
      </c>
      <c r="CS371" s="47">
        <f ca="1">IF(OR(INDEX(INDIRECT("times"&amp;CK$2),$F371,CS$28)&gt;10,INDEX(INDIRECT(CM371),$E371,CS$28)&lt;=INDEX(INDIRECT(CM371),$E371,$F371)),0,(INDEX(INDIRECT(CM371),$E371,$F371)-INDEX(INDIRECT(CM371),$E371,CS$28))*(10-INDEX(INDIRECT("times"&amp;CK$2),$F371,CS$28))/10)</f>
        <v>0</v>
      </c>
      <c r="CT371" s="47">
        <f ca="1">IF(OR(INDEX(INDIRECT("times"&amp;CK$2),$F371,CT$28)&gt;10,INDEX(INDIRECT(CM371),$E371,CT$28)&lt;=INDEX(INDIRECT(CM371),$E371,$F371)),0,(INDEX(INDIRECT(CM371),$E371,$F371)-INDEX(INDIRECT(CM371),$E371,CT$28))*(10-INDEX(INDIRECT("times"&amp;CK$2),$F371,CT$28))/10)</f>
        <v>0</v>
      </c>
      <c r="CU371" s="47">
        <f ca="1">IF(OR(INDEX(INDIRECT("times"&amp;CK$2),$F371,CU$28)&gt;10,INDEX(INDIRECT(CM371),$E371,CU$28)&lt;=INDEX(INDIRECT(CM371),$E371,$F371)),0,(INDEX(INDIRECT(CM371),$E371,$F371)-INDEX(INDIRECT(CM371),$E371,CU$28))*(10-INDEX(INDIRECT("times"&amp;CK$2),$F371,CU$28))/10)</f>
        <v>0</v>
      </c>
      <c r="CV371" s="47">
        <f ca="1">IF(OR(INDEX(INDIRECT("times"&amp;CK$2),$F371,CV$28)&gt;10,INDEX(INDIRECT(CM371),$E371,CV$28)&lt;=INDEX(INDIRECT(CM371),$E371,$F371)),0,(INDEX(INDIRECT(CM371),$E371,$F371)-INDEX(INDIRECT(CM371),$E371,CV$28))*(10-INDEX(INDIRECT("times"&amp;CK$2),$F371,CV$28))/10)</f>
        <v>0</v>
      </c>
      <c r="CW371" s="47">
        <f ca="1">IF(OR(INDEX(INDIRECT("times"&amp;CK$2),$F371,CW$28)&gt;10,INDEX(INDIRECT(CM371),$E371,CW$28)&lt;=INDEX(INDIRECT(CM371),$E371,$F371)),0,(INDEX(INDIRECT(CM371),$E371,$F371)-INDEX(INDIRECT(CM371),$E371,CW$28))*(10-INDEX(INDIRECT("times"&amp;CK$2),$F371,CW$28))/10)</f>
        <v>0</v>
      </c>
      <c r="CX371" s="47">
        <f ca="1">IF(OR(INDEX(INDIRECT("times"&amp;CK$2),$F371,CX$28)&gt;10,INDEX(INDIRECT(CM371),$E371,CX$28)&lt;=INDEX(INDIRECT(CM371),$E371,$F371)),0,(INDEX(INDIRECT(CM371),$E371,$F371)-INDEX(INDIRECT(CM371),$E371,CX$28))*(10-INDEX(INDIRECT("times"&amp;CK$2),$F371,CX$28))/10)</f>
        <v>0</v>
      </c>
      <c r="CY371" s="47">
        <f ca="1">IF(OR(INDEX(INDIRECT("times"&amp;CK$2),$F371,CY$28)&gt;10,INDEX(INDIRECT(CM371),$E371,CY$28)&lt;=INDEX(INDIRECT(CM371),$E371,$F371)),0,(INDEX(INDIRECT(CM371),$E371,$F371)-INDEX(INDIRECT(CM371),$E371,CY$28))*(10-INDEX(INDIRECT("times"&amp;CK$2),$F371,CY$28))/10)</f>
        <v>0</v>
      </c>
      <c r="CZ371" s="47">
        <f ca="1">IF(OR(INDEX(INDIRECT("times"&amp;CK$2),$F371,CZ$28)&gt;10,INDEX(INDIRECT(CM371),$E371,CZ$28)&lt;=INDEX(INDIRECT(CM371),$E371,$F371)),0,(INDEX(INDIRECT(CM371),$E371,$F371)-INDEX(INDIRECT(CM371),$E371,CZ$28))*(10-INDEX(INDIRECT("times"&amp;CK$2),$F371,CZ$28))/10)</f>
        <v>0</v>
      </c>
      <c r="DA371" s="47">
        <f ca="1">IF(OR(INDEX(INDIRECT("times"&amp;CK$2),$F371,DA$28)&gt;10,INDEX(INDIRECT(CM371),$E371,DA$28)&lt;=INDEX(INDIRECT(CM371),$E371,$F371)),0,(INDEX(INDIRECT(CM371),$E371,$F371)-INDEX(INDIRECT(CM371),$E371,DA$28))*(10-INDEX(INDIRECT("times"&amp;CK$2),$F371,DA$28))/10)</f>
        <v>0</v>
      </c>
      <c r="DB371" s="47">
        <f ca="1">IF(OR(INDEX(INDIRECT("times"&amp;CK$2),$F371,DB$28)&gt;10,INDEX(INDIRECT(CM371),$E371,DB$28)&lt;=INDEX(INDIRECT(CM371),$E371,$F371)),0,(INDEX(INDIRECT(CM371),$E371,$F371)-INDEX(INDIRECT(CM371),$E371,DB$28))*(10-INDEX(INDIRECT("times"&amp;CK$2),$F371,DB$28))/10)</f>
        <v>0</v>
      </c>
      <c r="DC371" s="47">
        <f ca="1">IF(OR(INDEX(INDIRECT("times"&amp;CK$2),$F371,DC$28)&gt;10,INDEX(INDIRECT(CM371),$E371,DC$28)&lt;=INDEX(INDIRECT(CM371),$E371,$F371)),0,(INDEX(INDIRECT(CM371),$E371,$F371)-INDEX(INDIRECT(CM371),$E371,DC$28))*(10-INDEX(INDIRECT("times"&amp;CK$2),$F371,DC$28))/10)</f>
        <v>0</v>
      </c>
      <c r="DD371" s="47">
        <f ca="1">IF(OR(INDEX(INDIRECT("times"&amp;CK$2),$F371,DD$28)&gt;10,INDEX(INDIRECT(CM371),$E371,DD$28)&lt;=INDEX(INDIRECT(CM371),$E371,$F371)),0,(INDEX(INDIRECT(CM371),$E371,$F371)-INDEX(INDIRECT(CM371),$E371,DD$28))*(10-INDEX(INDIRECT("times"&amp;CK$2),$F371,DD$28))/10)</f>
        <v>0</v>
      </c>
      <c r="DE371" s="47">
        <f ca="1">IF(OR(INDEX(INDIRECT("times"&amp;CK$2),$F371,DE$28)&gt;10,INDEX(INDIRECT(CM371),$E371,DE$28)&lt;=INDEX(INDIRECT(CM371),$E371,$F371)),0,(INDEX(INDIRECT(CM371),$E371,$F371)-INDEX(INDIRECT(CM371),$E371,DE$28))*(10-INDEX(INDIRECT("times"&amp;CK$2),$F371,DE$28))/10)</f>
        <v>0</v>
      </c>
      <c r="DF371" s="47">
        <f ca="1">IF(OR(INDEX(INDIRECT("times"&amp;CK$2),$F371,DF$28)&gt;10,INDEX(INDIRECT(CM371),$E371,DF$28)&lt;=INDEX(INDIRECT(CM371),$E371,$F371)),0,(INDEX(INDIRECT(CM371),$E371,$F371)-INDEX(INDIRECT(CM371),$E371,DF$28))*(10-INDEX(INDIRECT("times"&amp;CK$2),$F371,DF$28))/10)</f>
        <v>0</v>
      </c>
      <c r="DG371" s="47">
        <f ca="1">IF(OR(INDEX(INDIRECT("times"&amp;CK$2),$F371,DG$28)&gt;10,INDEX(INDIRECT(CM371),$E371,DG$28)&lt;=INDEX(INDIRECT(CM371),$E371,$F371)),0,(INDEX(INDIRECT(CM371),$E371,$F371)-INDEX(INDIRECT(CM371),$E371,DG$28))*(10-INDEX(INDIRECT("times"&amp;CK$2),$F371,DG$28))/10)</f>
        <v>0</v>
      </c>
      <c r="DH371" s="47">
        <f ca="1">IF(OR(INDEX(INDIRECT("times"&amp;CK$2),$F371,DH$28)&gt;10,INDEX(INDIRECT(CM371),$E371,DH$28)&lt;=INDEX(INDIRECT(CM371),$E371,$F371)),0,(INDEX(INDIRECT(CM371),$E371,$F371)-INDEX(INDIRECT(CM371),$E371,DH$28))*(10-INDEX(INDIRECT("times"&amp;CK$2),$F371,DH$28))/10)</f>
        <v>0</v>
      </c>
      <c r="DI371" s="47">
        <f ca="1">IF(OR(INDEX(INDIRECT("times"&amp;CK$2),$F371,DI$28)&gt;10,INDEX(INDIRECT(CM371),$E371,DI$28)&lt;=INDEX(INDIRECT(CM371),$E371,$F371)),0,(INDEX(INDIRECT(CM371),$E371,$F371)-INDEX(INDIRECT(CM371),$E371,DI$28))*(10-INDEX(INDIRECT("times"&amp;CK$2),$F371,DI$28))/10)</f>
        <v>0</v>
      </c>
      <c r="DJ371" s="48">
        <f ca="1">IF(OR(INDEX(INDIRECT("times"&amp;CK$2),$F371,DJ$28)&gt;10,INDEX(INDIRECT(CM371),$E371,DJ$28)&lt;=INDEX(INDIRECT(CM371),$E371,$F371)),0,(INDEX(INDIRECT(CM371),$E371,$F371)-INDEX(INDIRECT(CM371),$E371,DJ$28))*(10-INDEX(INDIRECT("times"&amp;CK$2),$F371,DJ$28))/10)</f>
        <v>0</v>
      </c>
      <c r="DK371" s="201">
        <v>14</v>
      </c>
      <c r="DM371" s="18" t="s">
        <v>202</v>
      </c>
      <c r="DN371" s="122">
        <f>DM341</f>
        <v>3</v>
      </c>
      <c r="DO371" s="122" t="str">
        <f>DM342</f>
        <v>shop3564</v>
      </c>
      <c r="DP371" s="210" t="str">
        <f t="shared" si="1802"/>
        <v>core3_shop3564</v>
      </c>
      <c r="DQ371" s="122">
        <v>1</v>
      </c>
      <c r="DR371" s="33">
        <v>14</v>
      </c>
      <c r="DS371" s="46">
        <f ca="1">IF(OR(INDEX(INDIRECT("times"&amp;DN$2),$F371,DS$28)&gt;10,INDEX(INDIRECT(DP371),$E371,DS$28)&lt;=INDEX(INDIRECT(DP371),$E371,$F371)),0,(INDEX(INDIRECT(DP371),$E371,$F371)-INDEX(INDIRECT(DP371),$E371,DS$28))*(10-INDEX(INDIRECT("times"&amp;DN$2),$F371,DS$28))/10)</f>
        <v>0</v>
      </c>
      <c r="DT371" s="47">
        <f ca="1">IF(OR(INDEX(INDIRECT("times"&amp;DN$2),$F371,DT$28)&gt;10,INDEX(INDIRECT(DP371),$E371,DT$28)&lt;=INDEX(INDIRECT(DP371),$E371,$F371)),0,(INDEX(INDIRECT(DP371),$E371,$F371)-INDEX(INDIRECT(DP371),$E371,DT$28))*(10-INDEX(INDIRECT("times"&amp;DN$2),$F371,DT$28))/10)</f>
        <v>0</v>
      </c>
      <c r="DU371" s="47">
        <f ca="1">IF(OR(INDEX(INDIRECT("times"&amp;DN$2),$F371,DU$28)&gt;10,INDEX(INDIRECT(DP371),$E371,DU$28)&lt;=INDEX(INDIRECT(DP371),$E371,$F371)),0,(INDEX(INDIRECT(DP371),$E371,$F371)-INDEX(INDIRECT(DP371),$E371,DU$28))*(10-INDEX(INDIRECT("times"&amp;DN$2),$F371,DU$28))/10)</f>
        <v>0</v>
      </c>
      <c r="DV371" s="47">
        <f ca="1">IF(OR(INDEX(INDIRECT("times"&amp;DN$2),$F371,DV$28)&gt;10,INDEX(INDIRECT(DP371),$E371,DV$28)&lt;=INDEX(INDIRECT(DP371),$E371,$F371)),0,(INDEX(INDIRECT(DP371),$E371,$F371)-INDEX(INDIRECT(DP371),$E371,DV$28))*(10-INDEX(INDIRECT("times"&amp;DN$2),$F371,DV$28))/10)</f>
        <v>0</v>
      </c>
      <c r="DW371" s="47">
        <f ca="1">IF(OR(INDEX(INDIRECT("times"&amp;DN$2),$F371,DW$28)&gt;10,INDEX(INDIRECT(DP371),$E371,DW$28)&lt;=INDEX(INDIRECT(DP371),$E371,$F371)),0,(INDEX(INDIRECT(DP371),$E371,$F371)-INDEX(INDIRECT(DP371),$E371,DW$28))*(10-INDEX(INDIRECT("times"&amp;DN$2),$F371,DW$28))/10)</f>
        <v>0</v>
      </c>
      <c r="DX371" s="47">
        <f ca="1">IF(OR(INDEX(INDIRECT("times"&amp;DN$2),$F371,DX$28)&gt;10,INDEX(INDIRECT(DP371),$E371,DX$28)&lt;=INDEX(INDIRECT(DP371),$E371,$F371)),0,(INDEX(INDIRECT(DP371),$E371,$F371)-INDEX(INDIRECT(DP371),$E371,DX$28))*(10-INDEX(INDIRECT("times"&amp;DN$2),$F371,DX$28))/10)</f>
        <v>0</v>
      </c>
      <c r="DY371" s="47">
        <f ca="1">IF(OR(INDEX(INDIRECT("times"&amp;DN$2),$F371,DY$28)&gt;10,INDEX(INDIRECT(DP371),$E371,DY$28)&lt;=INDEX(INDIRECT(DP371),$E371,$F371)),0,(INDEX(INDIRECT(DP371),$E371,$F371)-INDEX(INDIRECT(DP371),$E371,DY$28))*(10-INDEX(INDIRECT("times"&amp;DN$2),$F371,DY$28))/10)</f>
        <v>0</v>
      </c>
      <c r="DZ371" s="47">
        <f ca="1">IF(OR(INDEX(INDIRECT("times"&amp;DN$2),$F371,DZ$28)&gt;10,INDEX(INDIRECT(DP371),$E371,DZ$28)&lt;=INDEX(INDIRECT(DP371),$E371,$F371)),0,(INDEX(INDIRECT(DP371),$E371,$F371)-INDEX(INDIRECT(DP371),$E371,DZ$28))*(10-INDEX(INDIRECT("times"&amp;DN$2),$F371,DZ$28))/10)</f>
        <v>0</v>
      </c>
      <c r="EA371" s="47">
        <f ca="1">IF(OR(INDEX(INDIRECT("times"&amp;DN$2),$F371,EA$28)&gt;10,INDEX(INDIRECT(DP371),$E371,EA$28)&lt;=INDEX(INDIRECT(DP371),$E371,$F371)),0,(INDEX(INDIRECT(DP371),$E371,$F371)-INDEX(INDIRECT(DP371),$E371,EA$28))*(10-INDEX(INDIRECT("times"&amp;DN$2),$F371,EA$28))/10)</f>
        <v>0</v>
      </c>
      <c r="EB371" s="47">
        <f ca="1">IF(OR(INDEX(INDIRECT("times"&amp;DN$2),$F371,EB$28)&gt;10,INDEX(INDIRECT(DP371),$E371,EB$28)&lt;=INDEX(INDIRECT(DP371),$E371,$F371)),0,(INDEX(INDIRECT(DP371),$E371,$F371)-INDEX(INDIRECT(DP371),$E371,EB$28))*(10-INDEX(INDIRECT("times"&amp;DN$2),$F371,EB$28))/10)</f>
        <v>0</v>
      </c>
      <c r="EC371" s="47">
        <f ca="1">IF(OR(INDEX(INDIRECT("times"&amp;DN$2),$F371,EC$28)&gt;10,INDEX(INDIRECT(DP371),$E371,EC$28)&lt;=INDEX(INDIRECT(DP371),$E371,$F371)),0,(INDEX(INDIRECT(DP371),$E371,$F371)-INDEX(INDIRECT(DP371),$E371,EC$28))*(10-INDEX(INDIRECT("times"&amp;DN$2),$F371,EC$28))/10)</f>
        <v>0</v>
      </c>
      <c r="ED371" s="47">
        <f ca="1">IF(OR(INDEX(INDIRECT("times"&amp;DN$2),$F371,ED$28)&gt;10,INDEX(INDIRECT(DP371),$E371,ED$28)&lt;=INDEX(INDIRECT(DP371),$E371,$F371)),0,(INDEX(INDIRECT(DP371),$E371,$F371)-INDEX(INDIRECT(DP371),$E371,ED$28))*(10-INDEX(INDIRECT("times"&amp;DN$2),$F371,ED$28))/10)</f>
        <v>0</v>
      </c>
      <c r="EE371" s="47">
        <f ca="1">IF(OR(INDEX(INDIRECT("times"&amp;DN$2),$F371,EE$28)&gt;10,INDEX(INDIRECT(DP371),$E371,EE$28)&lt;=INDEX(INDIRECT(DP371),$E371,$F371)),0,(INDEX(INDIRECT(DP371),$E371,$F371)-INDEX(INDIRECT(DP371),$E371,EE$28))*(10-INDEX(INDIRECT("times"&amp;DN$2),$F371,EE$28))/10)</f>
        <v>0</v>
      </c>
      <c r="EF371" s="47">
        <f ca="1">IF(OR(INDEX(INDIRECT("times"&amp;DN$2),$F371,EF$28)&gt;10,INDEX(INDIRECT(DP371),$E371,EF$28)&lt;=INDEX(INDIRECT(DP371),$E371,$F371)),0,(INDEX(INDIRECT(DP371),$E371,$F371)-INDEX(INDIRECT(DP371),$E371,EF$28))*(10-INDEX(INDIRECT("times"&amp;DN$2),$F371,EF$28))/10)</f>
        <v>0</v>
      </c>
      <c r="EG371" s="47">
        <f ca="1">IF(OR(INDEX(INDIRECT("times"&amp;DN$2),$F371,EG$28)&gt;10,INDEX(INDIRECT(DP371),$E371,EG$28)&lt;=INDEX(INDIRECT(DP371),$E371,$F371)),0,(INDEX(INDIRECT(DP371),$E371,$F371)-INDEX(INDIRECT(DP371),$E371,EG$28))*(10-INDEX(INDIRECT("times"&amp;DN$2),$F371,EG$28))/10)</f>
        <v>0</v>
      </c>
      <c r="EH371" s="47">
        <f ca="1">IF(OR(INDEX(INDIRECT("times"&amp;DN$2),$F371,EH$28)&gt;10,INDEX(INDIRECT(DP371),$E371,EH$28)&lt;=INDEX(INDIRECT(DP371),$E371,$F371)),0,(INDEX(INDIRECT(DP371),$E371,$F371)-INDEX(INDIRECT(DP371),$E371,EH$28))*(10-INDEX(INDIRECT("times"&amp;DN$2),$F371,EH$28))/10)</f>
        <v>0</v>
      </c>
      <c r="EI371" s="47">
        <f ca="1">IF(OR(INDEX(INDIRECT("times"&amp;DN$2),$F371,EI$28)&gt;10,INDEX(INDIRECT(DP371),$E371,EI$28)&lt;=INDEX(INDIRECT(DP371),$E371,$F371)),0,(INDEX(INDIRECT(DP371),$E371,$F371)-INDEX(INDIRECT(DP371),$E371,EI$28))*(10-INDEX(INDIRECT("times"&amp;DN$2),$F371,EI$28))/10)</f>
        <v>0</v>
      </c>
      <c r="EJ371" s="47">
        <f ca="1">IF(OR(INDEX(INDIRECT("times"&amp;DN$2),$F371,EJ$28)&gt;10,INDEX(INDIRECT(DP371),$E371,EJ$28)&lt;=INDEX(INDIRECT(DP371),$E371,$F371)),0,(INDEX(INDIRECT(DP371),$E371,$F371)-INDEX(INDIRECT(DP371),$E371,EJ$28))*(10-INDEX(INDIRECT("times"&amp;DN$2),$F371,EJ$28))/10)</f>
        <v>0</v>
      </c>
      <c r="EK371" s="47">
        <f ca="1">IF(OR(INDEX(INDIRECT("times"&amp;DN$2),$F371,EK$28)&gt;10,INDEX(INDIRECT(DP371),$E371,EK$28)&lt;=INDEX(INDIRECT(DP371),$E371,$F371)),0,(INDEX(INDIRECT(DP371),$E371,$F371)-INDEX(INDIRECT(DP371),$E371,EK$28))*(10-INDEX(INDIRECT("times"&amp;DN$2),$F371,EK$28))/10)</f>
        <v>0</v>
      </c>
      <c r="EL371" s="47">
        <f ca="1">IF(OR(INDEX(INDIRECT("times"&amp;DN$2),$F371,EL$28)&gt;10,INDEX(INDIRECT(DP371),$E371,EL$28)&lt;=INDEX(INDIRECT(DP371),$E371,$F371)),0,(INDEX(INDIRECT(DP371),$E371,$F371)-INDEX(INDIRECT(DP371),$E371,EL$28))*(10-INDEX(INDIRECT("times"&amp;DN$2),$F371,EL$28))/10)</f>
        <v>0</v>
      </c>
      <c r="EM371" s="48">
        <f ca="1">IF(OR(INDEX(INDIRECT("times"&amp;DN$2),$F371,EM$28)&gt;10,INDEX(INDIRECT(DP371),$E371,EM$28)&lt;=INDEX(INDIRECT(DP371),$E371,$F371)),0,(INDEX(INDIRECT(DP371),$E371,$F371)-INDEX(INDIRECT(DP371),$E371,EM$28))*(10-INDEX(INDIRECT("times"&amp;DN$2),$F371,EM$28))/10)</f>
        <v>0</v>
      </c>
      <c r="EN371" s="201">
        <v>14</v>
      </c>
      <c r="EP371" s="18" t="s">
        <v>202</v>
      </c>
      <c r="EQ371" s="122">
        <f>EP341</f>
        <v>3</v>
      </c>
      <c r="ER371" s="122" t="str">
        <f>EP342</f>
        <v>lei3564</v>
      </c>
      <c r="ES371" s="210" t="str">
        <f t="shared" si="1803"/>
        <v>core3_lei3564</v>
      </c>
      <c r="ET371" s="122">
        <v>1</v>
      </c>
      <c r="EU371" s="33">
        <v>14</v>
      </c>
      <c r="EV371" s="46">
        <f ca="1">IF(OR(INDEX(INDIRECT("times"&amp;EQ$2),$F371,EV$28)&gt;10,INDEX(INDIRECT(ES371),$E371,EV$28)&lt;=INDEX(INDIRECT(ES371),$E371,$F371)),0,(INDEX(INDIRECT(ES371),$E371,$F371)-INDEX(INDIRECT(ES371),$E371,EV$28))*(10-INDEX(INDIRECT("times"&amp;EQ$2),$F371,EV$28))/10)</f>
        <v>0</v>
      </c>
      <c r="EW371" s="47">
        <f ca="1">IF(OR(INDEX(INDIRECT("times"&amp;EQ$2),$F371,EW$28)&gt;10,INDEX(INDIRECT(ES371),$E371,EW$28)&lt;=INDEX(INDIRECT(ES371),$E371,$F371)),0,(INDEX(INDIRECT(ES371),$E371,$F371)-INDEX(INDIRECT(ES371),$E371,EW$28))*(10-INDEX(INDIRECT("times"&amp;EQ$2),$F371,EW$28))/10)</f>
        <v>0</v>
      </c>
      <c r="EX371" s="47">
        <f ca="1">IF(OR(INDEX(INDIRECT("times"&amp;EQ$2),$F371,EX$28)&gt;10,INDEX(INDIRECT(ES371),$E371,EX$28)&lt;=INDEX(INDIRECT(ES371),$E371,$F371)),0,(INDEX(INDIRECT(ES371),$E371,$F371)-INDEX(INDIRECT(ES371),$E371,EX$28))*(10-INDEX(INDIRECT("times"&amp;EQ$2),$F371,EX$28))/10)</f>
        <v>0</v>
      </c>
      <c r="EY371" s="47">
        <f ca="1">IF(OR(INDEX(INDIRECT("times"&amp;EQ$2),$F371,EY$28)&gt;10,INDEX(INDIRECT(ES371),$E371,EY$28)&lt;=INDEX(INDIRECT(ES371),$E371,$F371)),0,(INDEX(INDIRECT(ES371),$E371,$F371)-INDEX(INDIRECT(ES371),$E371,EY$28))*(10-INDEX(INDIRECT("times"&amp;EQ$2),$F371,EY$28))/10)</f>
        <v>0</v>
      </c>
      <c r="EZ371" s="47">
        <f ca="1">IF(OR(INDEX(INDIRECT("times"&amp;EQ$2),$F371,EZ$28)&gt;10,INDEX(INDIRECT(ES371),$E371,EZ$28)&lt;=INDEX(INDIRECT(ES371),$E371,$F371)),0,(INDEX(INDIRECT(ES371),$E371,$F371)-INDEX(INDIRECT(ES371),$E371,EZ$28))*(10-INDEX(INDIRECT("times"&amp;EQ$2),$F371,EZ$28))/10)</f>
        <v>0</v>
      </c>
      <c r="FA371" s="47">
        <f ca="1">IF(OR(INDEX(INDIRECT("times"&amp;EQ$2),$F371,FA$28)&gt;10,INDEX(INDIRECT(ES371),$E371,FA$28)&lt;=INDEX(INDIRECT(ES371),$E371,$F371)),0,(INDEX(INDIRECT(ES371),$E371,$F371)-INDEX(INDIRECT(ES371),$E371,FA$28))*(10-INDEX(INDIRECT("times"&amp;EQ$2),$F371,FA$28))/10)</f>
        <v>0</v>
      </c>
      <c r="FB371" s="47">
        <f ca="1">IF(OR(INDEX(INDIRECT("times"&amp;EQ$2),$F371,FB$28)&gt;10,INDEX(INDIRECT(ES371),$E371,FB$28)&lt;=INDEX(INDIRECT(ES371),$E371,$F371)),0,(INDEX(INDIRECT(ES371),$E371,$F371)-INDEX(INDIRECT(ES371),$E371,FB$28))*(10-INDEX(INDIRECT("times"&amp;EQ$2),$F371,FB$28))/10)</f>
        <v>0</v>
      </c>
      <c r="FC371" s="47">
        <f ca="1">IF(OR(INDEX(INDIRECT("times"&amp;EQ$2),$F371,FC$28)&gt;10,INDEX(INDIRECT(ES371),$E371,FC$28)&lt;=INDEX(INDIRECT(ES371),$E371,$F371)),0,(INDEX(INDIRECT(ES371),$E371,$F371)-INDEX(INDIRECT(ES371),$E371,FC$28))*(10-INDEX(INDIRECT("times"&amp;EQ$2),$F371,FC$28))/10)</f>
        <v>0</v>
      </c>
      <c r="FD371" s="47">
        <f ca="1">IF(OR(INDEX(INDIRECT("times"&amp;EQ$2),$F371,FD$28)&gt;10,INDEX(INDIRECT(ES371),$E371,FD$28)&lt;=INDEX(INDIRECT(ES371),$E371,$F371)),0,(INDEX(INDIRECT(ES371),$E371,$F371)-INDEX(INDIRECT(ES371),$E371,FD$28))*(10-INDEX(INDIRECT("times"&amp;EQ$2),$F371,FD$28))/10)</f>
        <v>0</v>
      </c>
      <c r="FE371" s="47">
        <f ca="1">IF(OR(INDEX(INDIRECT("times"&amp;EQ$2),$F371,FE$28)&gt;10,INDEX(INDIRECT(ES371),$E371,FE$28)&lt;=INDEX(INDIRECT(ES371),$E371,$F371)),0,(INDEX(INDIRECT(ES371),$E371,$F371)-INDEX(INDIRECT(ES371),$E371,FE$28))*(10-INDEX(INDIRECT("times"&amp;EQ$2),$F371,FE$28))/10)</f>
        <v>0</v>
      </c>
      <c r="FF371" s="47">
        <f ca="1">IF(OR(INDEX(INDIRECT("times"&amp;EQ$2),$F371,FF$28)&gt;10,INDEX(INDIRECT(ES371),$E371,FF$28)&lt;=INDEX(INDIRECT(ES371),$E371,$F371)),0,(INDEX(INDIRECT(ES371),$E371,$F371)-INDEX(INDIRECT(ES371),$E371,FF$28))*(10-INDEX(INDIRECT("times"&amp;EQ$2),$F371,FF$28))/10)</f>
        <v>0</v>
      </c>
      <c r="FG371" s="47">
        <f ca="1">IF(OR(INDEX(INDIRECT("times"&amp;EQ$2),$F371,FG$28)&gt;10,INDEX(INDIRECT(ES371),$E371,FG$28)&lt;=INDEX(INDIRECT(ES371),$E371,$F371)),0,(INDEX(INDIRECT(ES371),$E371,$F371)-INDEX(INDIRECT(ES371),$E371,FG$28))*(10-INDEX(INDIRECT("times"&amp;EQ$2),$F371,FG$28))/10)</f>
        <v>0</v>
      </c>
      <c r="FH371" s="47">
        <f ca="1">IF(OR(INDEX(INDIRECT("times"&amp;EQ$2),$F371,FH$28)&gt;10,INDEX(INDIRECT(ES371),$E371,FH$28)&lt;=INDEX(INDIRECT(ES371),$E371,$F371)),0,(INDEX(INDIRECT(ES371),$E371,$F371)-INDEX(INDIRECT(ES371),$E371,FH$28))*(10-INDEX(INDIRECT("times"&amp;EQ$2),$F371,FH$28))/10)</f>
        <v>0</v>
      </c>
      <c r="FI371" s="47">
        <f ca="1">IF(OR(INDEX(INDIRECT("times"&amp;EQ$2),$F371,FI$28)&gt;10,INDEX(INDIRECT(ES371),$E371,FI$28)&lt;=INDEX(INDIRECT(ES371),$E371,$F371)),0,(INDEX(INDIRECT(ES371),$E371,$F371)-INDEX(INDIRECT(ES371),$E371,FI$28))*(10-INDEX(INDIRECT("times"&amp;EQ$2),$F371,FI$28))/10)</f>
        <v>0</v>
      </c>
      <c r="FJ371" s="47">
        <f ca="1">IF(OR(INDEX(INDIRECT("times"&amp;EQ$2),$F371,FJ$28)&gt;10,INDEX(INDIRECT(ES371),$E371,FJ$28)&lt;=INDEX(INDIRECT(ES371),$E371,$F371)),0,(INDEX(INDIRECT(ES371),$E371,$F371)-INDEX(INDIRECT(ES371),$E371,FJ$28))*(10-INDEX(INDIRECT("times"&amp;EQ$2),$F371,FJ$28))/10)</f>
        <v>0</v>
      </c>
      <c r="FK371" s="47">
        <f ca="1">IF(OR(INDEX(INDIRECT("times"&amp;EQ$2),$F371,FK$28)&gt;10,INDEX(INDIRECT(ES371),$E371,FK$28)&lt;=INDEX(INDIRECT(ES371),$E371,$F371)),0,(INDEX(INDIRECT(ES371),$E371,$F371)-INDEX(INDIRECT(ES371),$E371,FK$28))*(10-INDEX(INDIRECT("times"&amp;EQ$2),$F371,FK$28))/10)</f>
        <v>0</v>
      </c>
      <c r="FL371" s="47">
        <f ca="1">IF(OR(INDEX(INDIRECT("times"&amp;EQ$2),$F371,FL$28)&gt;10,INDEX(INDIRECT(ES371),$E371,FL$28)&lt;=INDEX(INDIRECT(ES371),$E371,$F371)),0,(INDEX(INDIRECT(ES371),$E371,$F371)-INDEX(INDIRECT(ES371),$E371,FL$28))*(10-INDEX(INDIRECT("times"&amp;EQ$2),$F371,FL$28))/10)</f>
        <v>0</v>
      </c>
      <c r="FM371" s="47">
        <f ca="1">IF(OR(INDEX(INDIRECT("times"&amp;EQ$2),$F371,FM$28)&gt;10,INDEX(INDIRECT(ES371),$E371,FM$28)&lt;=INDEX(INDIRECT(ES371),$E371,$F371)),0,(INDEX(INDIRECT(ES371),$E371,$F371)-INDEX(INDIRECT(ES371),$E371,FM$28))*(10-INDEX(INDIRECT("times"&amp;EQ$2),$F371,FM$28))/10)</f>
        <v>0</v>
      </c>
      <c r="FN371" s="47">
        <f ca="1">IF(OR(INDEX(INDIRECT("times"&amp;EQ$2),$F371,FN$28)&gt;10,INDEX(INDIRECT(ES371),$E371,FN$28)&lt;=INDEX(INDIRECT(ES371),$E371,$F371)),0,(INDEX(INDIRECT(ES371),$E371,$F371)-INDEX(INDIRECT(ES371),$E371,FN$28))*(10-INDEX(INDIRECT("times"&amp;EQ$2),$F371,FN$28))/10)</f>
        <v>0</v>
      </c>
      <c r="FO371" s="47">
        <f ca="1">IF(OR(INDEX(INDIRECT("times"&amp;EQ$2),$F371,FO$28)&gt;10,INDEX(INDIRECT(ES371),$E371,FO$28)&lt;=INDEX(INDIRECT(ES371),$E371,$F371)),0,(INDEX(INDIRECT(ES371),$E371,$F371)-INDEX(INDIRECT(ES371),$E371,FO$28))*(10-INDEX(INDIRECT("times"&amp;EQ$2),$F371,FO$28))/10)</f>
        <v>0</v>
      </c>
      <c r="FP371" s="48">
        <f ca="1">IF(OR(INDEX(INDIRECT("times"&amp;EQ$2),$F371,FP$28)&gt;10,INDEX(INDIRECT(ES371),$E371,FP$28)&lt;=INDEX(INDIRECT(ES371),$E371,$F371)),0,(INDEX(INDIRECT(ES371),$E371,$F371)-INDEX(INDIRECT(ES371),$E371,FP$28))*(10-INDEX(INDIRECT("times"&amp;EQ$2),$F371,FP$28))/10)</f>
        <v>0</v>
      </c>
      <c r="FQ371" s="201">
        <v>14</v>
      </c>
      <c r="FS371" s="18" t="s">
        <v>202</v>
      </c>
      <c r="FT371" s="122">
        <f>FS341</f>
        <v>3</v>
      </c>
      <c r="FU371" s="122" t="str">
        <f>FS342</f>
        <v>shop65</v>
      </c>
      <c r="FV371" s="210" t="str">
        <f t="shared" si="1804"/>
        <v>core3_shop65</v>
      </c>
      <c r="FW371" s="122">
        <v>1</v>
      </c>
      <c r="FX371" s="33">
        <v>14</v>
      </c>
      <c r="FY371" s="46">
        <f ca="1">IF(OR(INDEX(INDIRECT("times"&amp;FT$2),$F371,FY$28)&gt;10,INDEX(INDIRECT(FV371),$E371,FY$28)&lt;=INDEX(INDIRECT(FV371),$E371,$F371)),0,(INDEX(INDIRECT(FV371),$E371,$F371)-INDEX(INDIRECT(FV371),$E371,FY$28))*(10-INDEX(INDIRECT("times"&amp;FT$2),$F371,FY$28))/10)</f>
        <v>0</v>
      </c>
      <c r="FZ371" s="47">
        <f ca="1">IF(OR(INDEX(INDIRECT("times"&amp;FT$2),$F371,FZ$28)&gt;10,INDEX(INDIRECT(FV371),$E371,FZ$28)&lt;=INDEX(INDIRECT(FV371),$E371,$F371)),0,(INDEX(INDIRECT(FV371),$E371,$F371)-INDEX(INDIRECT(FV371),$E371,FZ$28))*(10-INDEX(INDIRECT("times"&amp;FT$2),$F371,FZ$28))/10)</f>
        <v>0</v>
      </c>
      <c r="GA371" s="47">
        <f ca="1">IF(OR(INDEX(INDIRECT("times"&amp;FT$2),$F371,GA$28)&gt;10,INDEX(INDIRECT(FV371),$E371,GA$28)&lt;=INDEX(INDIRECT(FV371),$E371,$F371)),0,(INDEX(INDIRECT(FV371),$E371,$F371)-INDEX(INDIRECT(FV371),$E371,GA$28))*(10-INDEX(INDIRECT("times"&amp;FT$2),$F371,GA$28))/10)</f>
        <v>0</v>
      </c>
      <c r="GB371" s="47">
        <f ca="1">IF(OR(INDEX(INDIRECT("times"&amp;FT$2),$F371,GB$28)&gt;10,INDEX(INDIRECT(FV371),$E371,GB$28)&lt;=INDEX(INDIRECT(FV371),$E371,$F371)),0,(INDEX(INDIRECT(FV371),$E371,$F371)-INDEX(INDIRECT(FV371),$E371,GB$28))*(10-INDEX(INDIRECT("times"&amp;FT$2),$F371,GB$28))/10)</f>
        <v>0</v>
      </c>
      <c r="GC371" s="47">
        <f ca="1">IF(OR(INDEX(INDIRECT("times"&amp;FT$2),$F371,GC$28)&gt;10,INDEX(INDIRECT(FV371),$E371,GC$28)&lt;=INDEX(INDIRECT(FV371),$E371,$F371)),0,(INDEX(INDIRECT(FV371),$E371,$F371)-INDEX(INDIRECT(FV371),$E371,GC$28))*(10-INDEX(INDIRECT("times"&amp;FT$2),$F371,GC$28))/10)</f>
        <v>0</v>
      </c>
      <c r="GD371" s="47">
        <f ca="1">IF(OR(INDEX(INDIRECT("times"&amp;FT$2),$F371,GD$28)&gt;10,INDEX(INDIRECT(FV371),$E371,GD$28)&lt;=INDEX(INDIRECT(FV371),$E371,$F371)),0,(INDEX(INDIRECT(FV371),$E371,$F371)-INDEX(INDIRECT(FV371),$E371,GD$28))*(10-INDEX(INDIRECT("times"&amp;FT$2),$F371,GD$28))/10)</f>
        <v>0</v>
      </c>
      <c r="GE371" s="47">
        <f ca="1">IF(OR(INDEX(INDIRECT("times"&amp;FT$2),$F371,GE$28)&gt;10,INDEX(INDIRECT(FV371),$E371,GE$28)&lt;=INDEX(INDIRECT(FV371),$E371,$F371)),0,(INDEX(INDIRECT(FV371),$E371,$F371)-INDEX(INDIRECT(FV371),$E371,GE$28))*(10-INDEX(INDIRECT("times"&amp;FT$2),$F371,GE$28))/10)</f>
        <v>0</v>
      </c>
      <c r="GF371" s="47">
        <f ca="1">IF(OR(INDEX(INDIRECT("times"&amp;FT$2),$F371,GF$28)&gt;10,INDEX(INDIRECT(FV371),$E371,GF$28)&lt;=INDEX(INDIRECT(FV371),$E371,$F371)),0,(INDEX(INDIRECT(FV371),$E371,$F371)-INDEX(INDIRECT(FV371),$E371,GF$28))*(10-INDEX(INDIRECT("times"&amp;FT$2),$F371,GF$28))/10)</f>
        <v>0</v>
      </c>
      <c r="GG371" s="47">
        <f ca="1">IF(OR(INDEX(INDIRECT("times"&amp;FT$2),$F371,GG$28)&gt;10,INDEX(INDIRECT(FV371),$E371,GG$28)&lt;=INDEX(INDIRECT(FV371),$E371,$F371)),0,(INDEX(INDIRECT(FV371),$E371,$F371)-INDEX(INDIRECT(FV371),$E371,GG$28))*(10-INDEX(INDIRECT("times"&amp;FT$2),$F371,GG$28))/10)</f>
        <v>0</v>
      </c>
      <c r="GH371" s="47">
        <f ca="1">IF(OR(INDEX(INDIRECT("times"&amp;FT$2),$F371,GH$28)&gt;10,INDEX(INDIRECT(FV371),$E371,GH$28)&lt;=INDEX(INDIRECT(FV371),$E371,$F371)),0,(INDEX(INDIRECT(FV371),$E371,$F371)-INDEX(INDIRECT(FV371),$E371,GH$28))*(10-INDEX(INDIRECT("times"&amp;FT$2),$F371,GH$28))/10)</f>
        <v>0</v>
      </c>
      <c r="GI371" s="47">
        <f ca="1">IF(OR(INDEX(INDIRECT("times"&amp;FT$2),$F371,GI$28)&gt;10,INDEX(INDIRECT(FV371),$E371,GI$28)&lt;=INDEX(INDIRECT(FV371),$E371,$F371)),0,(INDEX(INDIRECT(FV371),$E371,$F371)-INDEX(INDIRECT(FV371),$E371,GI$28))*(10-INDEX(INDIRECT("times"&amp;FT$2),$F371,GI$28))/10)</f>
        <v>0</v>
      </c>
      <c r="GJ371" s="47">
        <f ca="1">IF(OR(INDEX(INDIRECT("times"&amp;FT$2),$F371,GJ$28)&gt;10,INDEX(INDIRECT(FV371),$E371,GJ$28)&lt;=INDEX(INDIRECT(FV371),$E371,$F371)),0,(INDEX(INDIRECT(FV371),$E371,$F371)-INDEX(INDIRECT(FV371),$E371,GJ$28))*(10-INDEX(INDIRECT("times"&amp;FT$2),$F371,GJ$28))/10)</f>
        <v>0</v>
      </c>
      <c r="GK371" s="47">
        <f ca="1">IF(OR(INDEX(INDIRECT("times"&amp;FT$2),$F371,GK$28)&gt;10,INDEX(INDIRECT(FV371),$E371,GK$28)&lt;=INDEX(INDIRECT(FV371),$E371,$F371)),0,(INDEX(INDIRECT(FV371),$E371,$F371)-INDEX(INDIRECT(FV371),$E371,GK$28))*(10-INDEX(INDIRECT("times"&amp;FT$2),$F371,GK$28))/10)</f>
        <v>0</v>
      </c>
      <c r="GL371" s="47">
        <f ca="1">IF(OR(INDEX(INDIRECT("times"&amp;FT$2),$F371,GL$28)&gt;10,INDEX(INDIRECT(FV371),$E371,GL$28)&lt;=INDEX(INDIRECT(FV371),$E371,$F371)),0,(INDEX(INDIRECT(FV371),$E371,$F371)-INDEX(INDIRECT(FV371),$E371,GL$28))*(10-INDEX(INDIRECT("times"&amp;FT$2),$F371,GL$28))/10)</f>
        <v>0</v>
      </c>
      <c r="GM371" s="47">
        <f ca="1">IF(OR(INDEX(INDIRECT("times"&amp;FT$2),$F371,GM$28)&gt;10,INDEX(INDIRECT(FV371),$E371,GM$28)&lt;=INDEX(INDIRECT(FV371),$E371,$F371)),0,(INDEX(INDIRECT(FV371),$E371,$F371)-INDEX(INDIRECT(FV371),$E371,GM$28))*(10-INDEX(INDIRECT("times"&amp;FT$2),$F371,GM$28))/10)</f>
        <v>0</v>
      </c>
      <c r="GN371" s="47">
        <f ca="1">IF(OR(INDEX(INDIRECT("times"&amp;FT$2),$F371,GN$28)&gt;10,INDEX(INDIRECT(FV371),$E371,GN$28)&lt;=INDEX(INDIRECT(FV371),$E371,$F371)),0,(INDEX(INDIRECT(FV371),$E371,$F371)-INDEX(INDIRECT(FV371),$E371,GN$28))*(10-INDEX(INDIRECT("times"&amp;FT$2),$F371,GN$28))/10)</f>
        <v>0</v>
      </c>
      <c r="GO371" s="47">
        <f ca="1">IF(OR(INDEX(INDIRECT("times"&amp;FT$2),$F371,GO$28)&gt;10,INDEX(INDIRECT(FV371),$E371,GO$28)&lt;=INDEX(INDIRECT(FV371),$E371,$F371)),0,(INDEX(INDIRECT(FV371),$E371,$F371)-INDEX(INDIRECT(FV371),$E371,GO$28))*(10-INDEX(INDIRECT("times"&amp;FT$2),$F371,GO$28))/10)</f>
        <v>0</v>
      </c>
      <c r="GP371" s="47">
        <f ca="1">IF(OR(INDEX(INDIRECT("times"&amp;FT$2),$F371,GP$28)&gt;10,INDEX(INDIRECT(FV371),$E371,GP$28)&lt;=INDEX(INDIRECT(FV371),$E371,$F371)),0,(INDEX(INDIRECT(FV371),$E371,$F371)-INDEX(INDIRECT(FV371),$E371,GP$28))*(10-INDEX(INDIRECT("times"&amp;FT$2),$F371,GP$28))/10)</f>
        <v>0</v>
      </c>
      <c r="GQ371" s="47">
        <f ca="1">IF(OR(INDEX(INDIRECT("times"&amp;FT$2),$F371,GQ$28)&gt;10,INDEX(INDIRECT(FV371),$E371,GQ$28)&lt;=INDEX(INDIRECT(FV371),$E371,$F371)),0,(INDEX(INDIRECT(FV371),$E371,$F371)-INDEX(INDIRECT(FV371),$E371,GQ$28))*(10-INDEX(INDIRECT("times"&amp;FT$2),$F371,GQ$28))/10)</f>
        <v>0</v>
      </c>
      <c r="GR371" s="47">
        <f ca="1">IF(OR(INDEX(INDIRECT("times"&amp;FT$2),$F371,GR$28)&gt;10,INDEX(INDIRECT(FV371),$E371,GR$28)&lt;=INDEX(INDIRECT(FV371),$E371,$F371)),0,(INDEX(INDIRECT(FV371),$E371,$F371)-INDEX(INDIRECT(FV371),$E371,GR$28))*(10-INDEX(INDIRECT("times"&amp;FT$2),$F371,GR$28))/10)</f>
        <v>0</v>
      </c>
      <c r="GS371" s="48">
        <f ca="1">IF(OR(INDEX(INDIRECT("times"&amp;FT$2),$F371,GS$28)&gt;10,INDEX(INDIRECT(FV371),$E371,GS$28)&lt;=INDEX(INDIRECT(FV371),$E371,$F371)),0,(INDEX(INDIRECT(FV371),$E371,$F371)-INDEX(INDIRECT(FV371),$E371,GS$28))*(10-INDEX(INDIRECT("times"&amp;FT$2),$F371,GS$28))/10)</f>
        <v>0</v>
      </c>
      <c r="GT371" s="201">
        <v>14</v>
      </c>
      <c r="GV371" s="18" t="s">
        <v>202</v>
      </c>
      <c r="GW371" s="122">
        <f>GV341</f>
        <v>3</v>
      </c>
      <c r="GX371" s="122" t="str">
        <f>GV342</f>
        <v>lei65</v>
      </c>
      <c r="GY371" s="210" t="str">
        <f t="shared" si="1805"/>
        <v>core3_lei65</v>
      </c>
      <c r="GZ371" s="122">
        <v>1</v>
      </c>
      <c r="HA371" s="33">
        <v>14</v>
      </c>
      <c r="HB371" s="46">
        <f ca="1">IF(OR(INDEX(INDIRECT("times"&amp;GW$2),$F371,HB$28)&gt;10,INDEX(INDIRECT(GY371),$E371,HB$28)&lt;=INDEX(INDIRECT(GY371),$E371,$F371)),0,(INDEX(INDIRECT(GY371),$E371,$F371)-INDEX(INDIRECT(GY371),$E371,HB$28))*(10-INDEX(INDIRECT("times"&amp;GW$2),$F371,HB$28))/10)</f>
        <v>0</v>
      </c>
      <c r="HC371" s="47">
        <f ca="1">IF(OR(INDEX(INDIRECT("times"&amp;GW$2),$F371,HC$28)&gt;10,INDEX(INDIRECT(GY371),$E371,HC$28)&lt;=INDEX(INDIRECT(GY371),$E371,$F371)),0,(INDEX(INDIRECT(GY371),$E371,$F371)-INDEX(INDIRECT(GY371),$E371,HC$28))*(10-INDEX(INDIRECT("times"&amp;GW$2),$F371,HC$28))/10)</f>
        <v>0</v>
      </c>
      <c r="HD371" s="47">
        <f ca="1">IF(OR(INDEX(INDIRECT("times"&amp;GW$2),$F371,HD$28)&gt;10,INDEX(INDIRECT(GY371),$E371,HD$28)&lt;=INDEX(INDIRECT(GY371),$E371,$F371)),0,(INDEX(INDIRECT(GY371),$E371,$F371)-INDEX(INDIRECT(GY371),$E371,HD$28))*(10-INDEX(INDIRECT("times"&amp;GW$2),$F371,HD$28))/10)</f>
        <v>0</v>
      </c>
      <c r="HE371" s="47">
        <f ca="1">IF(OR(INDEX(INDIRECT("times"&amp;GW$2),$F371,HE$28)&gt;10,INDEX(INDIRECT(GY371),$E371,HE$28)&lt;=INDEX(INDIRECT(GY371),$E371,$F371)),0,(INDEX(INDIRECT(GY371),$E371,$F371)-INDEX(INDIRECT(GY371),$E371,HE$28))*(10-INDEX(INDIRECT("times"&amp;GW$2),$F371,HE$28))/10)</f>
        <v>0</v>
      </c>
      <c r="HF371" s="47">
        <f ca="1">IF(OR(INDEX(INDIRECT("times"&amp;GW$2),$F371,HF$28)&gt;10,INDEX(INDIRECT(GY371),$E371,HF$28)&lt;=INDEX(INDIRECT(GY371),$E371,$F371)),0,(INDEX(INDIRECT(GY371),$E371,$F371)-INDEX(INDIRECT(GY371),$E371,HF$28))*(10-INDEX(INDIRECT("times"&amp;GW$2),$F371,HF$28))/10)</f>
        <v>0</v>
      </c>
      <c r="HG371" s="47">
        <f ca="1">IF(OR(INDEX(INDIRECT("times"&amp;GW$2),$F371,HG$28)&gt;10,INDEX(INDIRECT(GY371),$E371,HG$28)&lt;=INDEX(INDIRECT(GY371),$E371,$F371)),0,(INDEX(INDIRECT(GY371),$E371,$F371)-INDEX(INDIRECT(GY371),$E371,HG$28))*(10-INDEX(INDIRECT("times"&amp;GW$2),$F371,HG$28))/10)</f>
        <v>0</v>
      </c>
      <c r="HH371" s="47">
        <f ca="1">IF(OR(INDEX(INDIRECT("times"&amp;GW$2),$F371,HH$28)&gt;10,INDEX(INDIRECT(GY371),$E371,HH$28)&lt;=INDEX(INDIRECT(GY371),$E371,$F371)),0,(INDEX(INDIRECT(GY371),$E371,$F371)-INDEX(INDIRECT(GY371),$E371,HH$28))*(10-INDEX(INDIRECT("times"&amp;GW$2),$F371,HH$28))/10)</f>
        <v>0</v>
      </c>
      <c r="HI371" s="47">
        <f ca="1">IF(OR(INDEX(INDIRECT("times"&amp;GW$2),$F371,HI$28)&gt;10,INDEX(INDIRECT(GY371),$E371,HI$28)&lt;=INDEX(INDIRECT(GY371),$E371,$F371)),0,(INDEX(INDIRECT(GY371),$E371,$F371)-INDEX(INDIRECT(GY371),$E371,HI$28))*(10-INDEX(INDIRECT("times"&amp;GW$2),$F371,HI$28))/10)</f>
        <v>0</v>
      </c>
      <c r="HJ371" s="47">
        <f ca="1">IF(OR(INDEX(INDIRECT("times"&amp;GW$2),$F371,HJ$28)&gt;10,INDEX(INDIRECT(GY371),$E371,HJ$28)&lt;=INDEX(INDIRECT(GY371),$E371,$F371)),0,(INDEX(INDIRECT(GY371),$E371,$F371)-INDEX(INDIRECT(GY371),$E371,HJ$28))*(10-INDEX(INDIRECT("times"&amp;GW$2),$F371,HJ$28))/10)</f>
        <v>0</v>
      </c>
      <c r="HK371" s="47">
        <f ca="1">IF(OR(INDEX(INDIRECT("times"&amp;GW$2),$F371,HK$28)&gt;10,INDEX(INDIRECT(GY371),$E371,HK$28)&lt;=INDEX(INDIRECT(GY371),$E371,$F371)),0,(INDEX(INDIRECT(GY371),$E371,$F371)-INDEX(INDIRECT(GY371),$E371,HK$28))*(10-INDEX(INDIRECT("times"&amp;GW$2),$F371,HK$28))/10)</f>
        <v>0</v>
      </c>
      <c r="HL371" s="47">
        <f ca="1">IF(OR(INDEX(INDIRECT("times"&amp;GW$2),$F371,HL$28)&gt;10,INDEX(INDIRECT(GY371),$E371,HL$28)&lt;=INDEX(INDIRECT(GY371),$E371,$F371)),0,(INDEX(INDIRECT(GY371),$E371,$F371)-INDEX(INDIRECT(GY371),$E371,HL$28))*(10-INDEX(INDIRECT("times"&amp;GW$2),$F371,HL$28))/10)</f>
        <v>0</v>
      </c>
      <c r="HM371" s="47">
        <f ca="1">IF(OR(INDEX(INDIRECT("times"&amp;GW$2),$F371,HM$28)&gt;10,INDEX(INDIRECT(GY371),$E371,HM$28)&lt;=INDEX(INDIRECT(GY371),$E371,$F371)),0,(INDEX(INDIRECT(GY371),$E371,$F371)-INDEX(INDIRECT(GY371),$E371,HM$28))*(10-INDEX(INDIRECT("times"&amp;GW$2),$F371,HM$28))/10)</f>
        <v>0</v>
      </c>
      <c r="HN371" s="47">
        <f ca="1">IF(OR(INDEX(INDIRECT("times"&amp;GW$2),$F371,HN$28)&gt;10,INDEX(INDIRECT(GY371),$E371,HN$28)&lt;=INDEX(INDIRECT(GY371),$E371,$F371)),0,(INDEX(INDIRECT(GY371),$E371,$F371)-INDEX(INDIRECT(GY371),$E371,HN$28))*(10-INDEX(INDIRECT("times"&amp;GW$2),$F371,HN$28))/10)</f>
        <v>0</v>
      </c>
      <c r="HO371" s="47">
        <f ca="1">IF(OR(INDEX(INDIRECT("times"&amp;GW$2),$F371,HO$28)&gt;10,INDEX(INDIRECT(GY371),$E371,HO$28)&lt;=INDEX(INDIRECT(GY371),$E371,$F371)),0,(INDEX(INDIRECT(GY371),$E371,$F371)-INDEX(INDIRECT(GY371),$E371,HO$28))*(10-INDEX(INDIRECT("times"&amp;GW$2),$F371,HO$28))/10)</f>
        <v>0</v>
      </c>
      <c r="HP371" s="47">
        <f ca="1">IF(OR(INDEX(INDIRECT("times"&amp;GW$2),$F371,HP$28)&gt;10,INDEX(INDIRECT(GY371),$E371,HP$28)&lt;=INDEX(INDIRECT(GY371),$E371,$F371)),0,(INDEX(INDIRECT(GY371),$E371,$F371)-INDEX(INDIRECT(GY371),$E371,HP$28))*(10-INDEX(INDIRECT("times"&amp;GW$2),$F371,HP$28))/10)</f>
        <v>0</v>
      </c>
      <c r="HQ371" s="47">
        <f ca="1">IF(OR(INDEX(INDIRECT("times"&amp;GW$2),$F371,HQ$28)&gt;10,INDEX(INDIRECT(GY371),$E371,HQ$28)&lt;=INDEX(INDIRECT(GY371),$E371,$F371)),0,(INDEX(INDIRECT(GY371),$E371,$F371)-INDEX(INDIRECT(GY371),$E371,HQ$28))*(10-INDEX(INDIRECT("times"&amp;GW$2),$F371,HQ$28))/10)</f>
        <v>0</v>
      </c>
      <c r="HR371" s="47">
        <f ca="1">IF(OR(INDEX(INDIRECT("times"&amp;GW$2),$F371,HR$28)&gt;10,INDEX(INDIRECT(GY371),$E371,HR$28)&lt;=INDEX(INDIRECT(GY371),$E371,$F371)),0,(INDEX(INDIRECT(GY371),$E371,$F371)-INDEX(INDIRECT(GY371),$E371,HR$28))*(10-INDEX(INDIRECT("times"&amp;GW$2),$F371,HR$28))/10)</f>
        <v>0</v>
      </c>
      <c r="HS371" s="47">
        <f ca="1">IF(OR(INDEX(INDIRECT("times"&amp;GW$2),$F371,HS$28)&gt;10,INDEX(INDIRECT(GY371),$E371,HS$28)&lt;=INDEX(INDIRECT(GY371),$E371,$F371)),0,(INDEX(INDIRECT(GY371),$E371,$F371)-INDEX(INDIRECT(GY371),$E371,HS$28))*(10-INDEX(INDIRECT("times"&amp;GW$2),$F371,HS$28))/10)</f>
        <v>0</v>
      </c>
      <c r="HT371" s="47">
        <f ca="1">IF(OR(INDEX(INDIRECT("times"&amp;GW$2),$F371,HT$28)&gt;10,INDEX(INDIRECT(GY371),$E371,HT$28)&lt;=INDEX(INDIRECT(GY371),$E371,$F371)),0,(INDEX(INDIRECT(GY371),$E371,$F371)-INDEX(INDIRECT(GY371),$E371,HT$28))*(10-INDEX(INDIRECT("times"&amp;GW$2),$F371,HT$28))/10)</f>
        <v>0</v>
      </c>
      <c r="HU371" s="47">
        <f ca="1">IF(OR(INDEX(INDIRECT("times"&amp;GW$2),$F371,HU$28)&gt;10,INDEX(INDIRECT(GY371),$E371,HU$28)&lt;=INDEX(INDIRECT(GY371),$E371,$F371)),0,(INDEX(INDIRECT(GY371),$E371,$F371)-INDEX(INDIRECT(GY371),$E371,HU$28))*(10-INDEX(INDIRECT("times"&amp;GW$2),$F371,HU$28))/10)</f>
        <v>0</v>
      </c>
      <c r="HV371" s="48">
        <f ca="1">IF(OR(INDEX(INDIRECT("times"&amp;GW$2),$F371,HV$28)&gt;10,INDEX(INDIRECT(GY371),$E371,HV$28)&lt;=INDEX(INDIRECT(GY371),$E371,$F371)),0,(INDEX(INDIRECT(GY371),$E371,$F371)-INDEX(INDIRECT(GY371),$E371,HV$28))*(10-INDEX(INDIRECT("times"&amp;GW$2),$F371,HV$28))/10)</f>
        <v>0</v>
      </c>
      <c r="HW371" s="201">
        <v>14</v>
      </c>
    </row>
    <row r="372" spans="1:231" ht="15">
      <c r="A372" s="18" t="s">
        <v>203</v>
      </c>
      <c r="B372" s="122">
        <f>A341</f>
        <v>3</v>
      </c>
      <c r="C372" s="122" t="str">
        <f>A342</f>
        <v>work1834</v>
      </c>
      <c r="D372" s="210" t="str">
        <f t="shared" si="1798"/>
        <v>core3_work1834</v>
      </c>
      <c r="E372" s="122">
        <v>1</v>
      </c>
      <c r="F372" s="33">
        <v>15</v>
      </c>
      <c r="G372" s="46">
        <f ca="1">IF(OR(INDEX(INDIRECT("times"&amp;B$2),$F372,G$28)&gt;10,INDEX(INDIRECT(D372),$E372,G$28)&lt;=INDEX(INDIRECT(D372),$E372,$F372)),0,(INDEX(INDIRECT(D372),$E372,$F372)-INDEX(INDIRECT(D372),$E372,G$28))*(10-INDEX(INDIRECT("times"&amp;B$2),$F372,G$28))/10)</f>
        <v>0</v>
      </c>
      <c r="H372" s="47">
        <f ca="1">IF(OR(INDEX(INDIRECT("times"&amp;B$2),$F372,H$28)&gt;10,INDEX(INDIRECT(D372),$E372,H$28)&lt;=INDEX(INDIRECT(D372),$E372,$F372)),0,(INDEX(INDIRECT(D372),$E372,$F372)-INDEX(INDIRECT(D372),$E372,H$28))*(10-INDEX(INDIRECT("times"&amp;B$2),$F372,H$28))/10)</f>
        <v>0</v>
      </c>
      <c r="I372" s="47">
        <f ca="1">IF(OR(INDEX(INDIRECT("times"&amp;B$2),$F372,I$28)&gt;10,INDEX(INDIRECT(D372),$E372,I$28)&lt;=INDEX(INDIRECT(D372),$E372,$F372)),0,(INDEX(INDIRECT(D372),$E372,$F372)-INDEX(INDIRECT(D372),$E372,I$28))*(10-INDEX(INDIRECT("times"&amp;B$2),$F372,I$28))/10)</f>
        <v>0</v>
      </c>
      <c r="J372" s="47">
        <f ca="1">IF(OR(INDEX(INDIRECT("times"&amp;B$2),$F372,J$28)&gt;10,INDEX(INDIRECT(D372),$E372,J$28)&lt;=INDEX(INDIRECT(D372),$E372,$F372)),0,(INDEX(INDIRECT(D372),$E372,$F372)-INDEX(INDIRECT(D372),$E372,J$28))*(10-INDEX(INDIRECT("times"&amp;B$2),$F372,J$28))/10)</f>
        <v>0</v>
      </c>
      <c r="K372" s="47">
        <f ca="1">IF(OR(INDEX(INDIRECT("times"&amp;B$2),$F372,K$28)&gt;10,INDEX(INDIRECT(D372),$E372,K$28)&lt;=INDEX(INDIRECT(D372),$E372,$F372)),0,(INDEX(INDIRECT(D372),$E372,$F372)-INDEX(INDIRECT(D372),$E372,K$28))*(10-INDEX(INDIRECT("times"&amp;B$2),$F372,K$28))/10)</f>
        <v>0</v>
      </c>
      <c r="L372" s="47">
        <f ca="1">IF(OR(INDEX(INDIRECT("times"&amp;B$2),$F372,L$28)&gt;10,INDEX(INDIRECT(D372),$E372,L$28)&lt;=INDEX(INDIRECT(D372),$E372,$F372)),0,(INDEX(INDIRECT(D372),$E372,$F372)-INDEX(INDIRECT(D372),$E372,L$28))*(10-INDEX(INDIRECT("times"&amp;B$2),$F372,L$28))/10)</f>
        <v>0</v>
      </c>
      <c r="M372" s="47">
        <f ca="1">IF(OR(INDEX(INDIRECT("times"&amp;B$2),$F372,M$28)&gt;10,INDEX(INDIRECT(D372),$E372,M$28)&lt;=INDEX(INDIRECT(D372),$E372,$F372)),0,(INDEX(INDIRECT(D372),$E372,$F372)-INDEX(INDIRECT(D372),$E372,M$28))*(10-INDEX(INDIRECT("times"&amp;B$2),$F372,M$28))/10)</f>
        <v>0</v>
      </c>
      <c r="N372" s="47">
        <f ca="1">IF(OR(INDEX(INDIRECT("times"&amp;B$2),$F372,N$28)&gt;10,INDEX(INDIRECT(D372),$E372,N$28)&lt;=INDEX(INDIRECT(D372),$E372,$F372)),0,(INDEX(INDIRECT(D372),$E372,$F372)-INDEX(INDIRECT(D372),$E372,N$28))*(10-INDEX(INDIRECT("times"&amp;B$2),$F372,N$28))/10)</f>
        <v>0</v>
      </c>
      <c r="O372" s="47">
        <f ca="1">IF(OR(INDEX(INDIRECT("times"&amp;B$2),$F372,O$28)&gt;10,INDEX(INDIRECT(D372),$E372,O$28)&lt;=INDEX(INDIRECT(D372),$E372,$F372)),0,(INDEX(INDIRECT(D372),$E372,$F372)-INDEX(INDIRECT(D372),$E372,O$28))*(10-INDEX(INDIRECT("times"&amp;B$2),$F372,O$28))/10)</f>
        <v>0</v>
      </c>
      <c r="P372" s="47">
        <f ca="1">IF(OR(INDEX(INDIRECT("times"&amp;B$2),$F372,P$28)&gt;10,INDEX(INDIRECT(D372),$E372,P$28)&lt;=INDEX(INDIRECT(D372),$E372,$F372)),0,(INDEX(INDIRECT(D372),$E372,$F372)-INDEX(INDIRECT(D372),$E372,P$28))*(10-INDEX(INDIRECT("times"&amp;B$2),$F372,P$28))/10)</f>
        <v>0</v>
      </c>
      <c r="Q372" s="47">
        <f ca="1">IF(OR(INDEX(INDIRECT("times"&amp;B$2),$F372,Q$28)&gt;10,INDEX(INDIRECT(D372),$E372,Q$28)&lt;=INDEX(INDIRECT(D372),$E372,$F372)),0,(INDEX(INDIRECT(D372),$E372,$F372)-INDEX(INDIRECT(D372),$E372,Q$28))*(10-INDEX(INDIRECT("times"&amp;B$2),$F372,Q$28))/10)</f>
        <v>0</v>
      </c>
      <c r="R372" s="47">
        <f ca="1">IF(OR(INDEX(INDIRECT("times"&amp;B$2),$F372,R$28)&gt;10,INDEX(INDIRECT(D372),$E372,R$28)&lt;=INDEX(INDIRECT(D372),$E372,$F372)),0,(INDEX(INDIRECT(D372),$E372,$F372)-INDEX(INDIRECT(D372),$E372,R$28))*(10-INDEX(INDIRECT("times"&amp;B$2),$F372,R$28))/10)</f>
        <v>0</v>
      </c>
      <c r="S372" s="47">
        <f ca="1">IF(OR(INDEX(INDIRECT("times"&amp;B$2),$F372,S$28)&gt;10,INDEX(INDIRECT(D372),$E372,S$28)&lt;=INDEX(INDIRECT(D372),$E372,$F372)),0,(INDEX(INDIRECT(D372),$E372,$F372)-INDEX(INDIRECT(D372),$E372,S$28))*(10-INDEX(INDIRECT("times"&amp;B$2),$F372,S$28))/10)</f>
        <v>0</v>
      </c>
      <c r="T372" s="47">
        <f ca="1">IF(OR(INDEX(INDIRECT("times"&amp;B$2),$F372,T$28)&gt;10,INDEX(INDIRECT(D372),$E372,T$28)&lt;=INDEX(INDIRECT(D372),$E372,$F372)),0,(INDEX(INDIRECT(D372),$E372,$F372)-INDEX(INDIRECT(D372),$E372,T$28))*(10-INDEX(INDIRECT("times"&amp;B$2),$F372,T$28))/10)</f>
        <v>0</v>
      </c>
      <c r="U372" s="47">
        <f ca="1">IF(OR(INDEX(INDIRECT("times"&amp;B$2),$F372,U$28)&gt;10,INDEX(INDIRECT(D372),$E372,U$28)&lt;=INDEX(INDIRECT(D372),$E372,$F372)),0,(INDEX(INDIRECT(D372),$E372,$F372)-INDEX(INDIRECT(D372),$E372,U$28))*(10-INDEX(INDIRECT("times"&amp;B$2),$F372,U$28))/10)</f>
        <v>0</v>
      </c>
      <c r="V372" s="47">
        <f ca="1">IF(OR(INDEX(INDIRECT("times"&amp;B$2),$F372,V$28)&gt;10,INDEX(INDIRECT(D372),$E372,V$28)&lt;=INDEX(INDIRECT(D372),$E372,$F372)),0,(INDEX(INDIRECT(D372),$E372,$F372)-INDEX(INDIRECT(D372),$E372,V$28))*(10-INDEX(INDIRECT("times"&amp;B$2),$F372,V$28))/10)</f>
        <v>0</v>
      </c>
      <c r="W372" s="47">
        <f ca="1">IF(OR(INDEX(INDIRECT("times"&amp;B$2),$F372,W$28)&gt;10,INDEX(INDIRECT(D372),$E372,W$28)&lt;=INDEX(INDIRECT(D372),$E372,$F372)),0,(INDEX(INDIRECT(D372),$E372,$F372)-INDEX(INDIRECT(D372),$E372,W$28))*(10-INDEX(INDIRECT("times"&amp;B$2),$F372,W$28))/10)</f>
        <v>0</v>
      </c>
      <c r="X372" s="47">
        <f ca="1">IF(OR(INDEX(INDIRECT("times"&amp;B$2),$F372,X$28)&gt;10,INDEX(INDIRECT(D372),$E372,X$28)&lt;=INDEX(INDIRECT(D372),$E372,$F372)),0,(INDEX(INDIRECT(D372),$E372,$F372)-INDEX(INDIRECT(D372),$E372,X$28))*(10-INDEX(INDIRECT("times"&amp;B$2),$F372,X$28))/10)</f>
        <v>0</v>
      </c>
      <c r="Y372" s="47">
        <f ca="1">IF(OR(INDEX(INDIRECT("times"&amp;B$2),$F372,Y$28)&gt;10,INDEX(INDIRECT(D372),$E372,Y$28)&lt;=INDEX(INDIRECT(D372),$E372,$F372)),0,(INDEX(INDIRECT(D372),$E372,$F372)-INDEX(INDIRECT(D372),$E372,Y$28))*(10-INDEX(INDIRECT("times"&amp;B$2),$F372,Y$28))/10)</f>
        <v>0</v>
      </c>
      <c r="Z372" s="47">
        <f ca="1">IF(OR(INDEX(INDIRECT("times"&amp;B$2),$F372,Z$28)&gt;10,INDEX(INDIRECT(D372),$E372,Z$28)&lt;=INDEX(INDIRECT(D372),$E372,$F372)),0,(INDEX(INDIRECT(D372),$E372,$F372)-INDEX(INDIRECT(D372),$E372,Z$28))*(10-INDEX(INDIRECT("times"&amp;B$2),$F372,Z$28))/10)</f>
        <v>0</v>
      </c>
      <c r="AA372" s="48">
        <f ca="1">IF(OR(INDEX(INDIRECT("times"&amp;B$2),$F372,AA$28)&gt;10,INDEX(INDIRECT(D372),$E372,AA$28)&lt;=INDEX(INDIRECT(D372),$E372,$F372)),0,(INDEX(INDIRECT(D372),$E372,$F372)-INDEX(INDIRECT(D372),$E372,AA$28))*(10-INDEX(INDIRECT("times"&amp;B$2),$F372,AA$28))/10)</f>
        <v>0</v>
      </c>
      <c r="AB372" s="201">
        <v>15</v>
      </c>
      <c r="AD372" s="18" t="s">
        <v>203</v>
      </c>
      <c r="AE372" s="122">
        <f>AD341</f>
        <v>3</v>
      </c>
      <c r="AF372" s="122" t="str">
        <f>AD342</f>
        <v>shop1834</v>
      </c>
      <c r="AG372" s="210" t="str">
        <f t="shared" si="1799"/>
        <v>core3_shop1834</v>
      </c>
      <c r="AH372" s="122">
        <v>1</v>
      </c>
      <c r="AI372" s="33">
        <v>15</v>
      </c>
      <c r="AJ372" s="46">
        <f ca="1">IF(OR(INDEX(INDIRECT("times"&amp;AE$2),$F372,AJ$28)&gt;10,INDEX(INDIRECT(AG372),$E372,AJ$28)&lt;=INDEX(INDIRECT(AG372),$E372,$F372)),0,(INDEX(INDIRECT(AG372),$E372,$F372)-INDEX(INDIRECT(AG372),$E372,AJ$28))*(10-INDEX(INDIRECT("times"&amp;AE$2),$F372,AJ$28))/10)</f>
        <v>0</v>
      </c>
      <c r="AK372" s="47">
        <f ca="1">IF(OR(INDEX(INDIRECT("times"&amp;AE$2),$F372,AK$28)&gt;10,INDEX(INDIRECT(AG372),$E372,AK$28)&lt;=INDEX(INDIRECT(AG372),$E372,$F372)),0,(INDEX(INDIRECT(AG372),$E372,$F372)-INDEX(INDIRECT(AG372),$E372,AK$28))*(10-INDEX(INDIRECT("times"&amp;AE$2),$F372,AK$28))/10)</f>
        <v>0</v>
      </c>
      <c r="AL372" s="47">
        <f ca="1">IF(OR(INDEX(INDIRECT("times"&amp;AE$2),$F372,AL$28)&gt;10,INDEX(INDIRECT(AG372),$E372,AL$28)&lt;=INDEX(INDIRECT(AG372),$E372,$F372)),0,(INDEX(INDIRECT(AG372),$E372,$F372)-INDEX(INDIRECT(AG372),$E372,AL$28))*(10-INDEX(INDIRECT("times"&amp;AE$2),$F372,AL$28))/10)</f>
        <v>0</v>
      </c>
      <c r="AM372" s="47">
        <f ca="1">IF(OR(INDEX(INDIRECT("times"&amp;AE$2),$F372,AM$28)&gt;10,INDEX(INDIRECT(AG372),$E372,AM$28)&lt;=INDEX(INDIRECT(AG372),$E372,$F372)),0,(INDEX(INDIRECT(AG372),$E372,$F372)-INDEX(INDIRECT(AG372),$E372,AM$28))*(10-INDEX(INDIRECT("times"&amp;AE$2),$F372,AM$28))/10)</f>
        <v>0</v>
      </c>
      <c r="AN372" s="47">
        <f ca="1">IF(OR(INDEX(INDIRECT("times"&amp;AE$2),$F372,AN$28)&gt;10,INDEX(INDIRECT(AG372),$E372,AN$28)&lt;=INDEX(INDIRECT(AG372),$E372,$F372)),0,(INDEX(INDIRECT(AG372),$E372,$F372)-INDEX(INDIRECT(AG372),$E372,AN$28))*(10-INDEX(INDIRECT("times"&amp;AE$2),$F372,AN$28))/10)</f>
        <v>0</v>
      </c>
      <c r="AO372" s="47">
        <f ca="1">IF(OR(INDEX(INDIRECT("times"&amp;AE$2),$F372,AO$28)&gt;10,INDEX(INDIRECT(AG372),$E372,AO$28)&lt;=INDEX(INDIRECT(AG372),$E372,$F372)),0,(INDEX(INDIRECT(AG372),$E372,$F372)-INDEX(INDIRECT(AG372),$E372,AO$28))*(10-INDEX(INDIRECT("times"&amp;AE$2),$F372,AO$28))/10)</f>
        <v>0</v>
      </c>
      <c r="AP372" s="47">
        <f ca="1">IF(OR(INDEX(INDIRECT("times"&amp;AE$2),$F372,AP$28)&gt;10,INDEX(INDIRECT(AG372),$E372,AP$28)&lt;=INDEX(INDIRECT(AG372),$E372,$F372)),0,(INDEX(INDIRECT(AG372),$E372,$F372)-INDEX(INDIRECT(AG372),$E372,AP$28))*(10-INDEX(INDIRECT("times"&amp;AE$2),$F372,AP$28))/10)</f>
        <v>0</v>
      </c>
      <c r="AQ372" s="47">
        <f ca="1">IF(OR(INDEX(INDIRECT("times"&amp;AE$2),$F372,AQ$28)&gt;10,INDEX(INDIRECT(AG372),$E372,AQ$28)&lt;=INDEX(INDIRECT(AG372),$E372,$F372)),0,(INDEX(INDIRECT(AG372),$E372,$F372)-INDEX(INDIRECT(AG372),$E372,AQ$28))*(10-INDEX(INDIRECT("times"&amp;AE$2),$F372,AQ$28))/10)</f>
        <v>0</v>
      </c>
      <c r="AR372" s="47">
        <f ca="1">IF(OR(INDEX(INDIRECT("times"&amp;AE$2),$F372,AR$28)&gt;10,INDEX(INDIRECT(AG372),$E372,AR$28)&lt;=INDEX(INDIRECT(AG372),$E372,$F372)),0,(INDEX(INDIRECT(AG372),$E372,$F372)-INDEX(INDIRECT(AG372),$E372,AR$28))*(10-INDEX(INDIRECT("times"&amp;AE$2),$F372,AR$28))/10)</f>
        <v>0</v>
      </c>
      <c r="AS372" s="47">
        <f ca="1">IF(OR(INDEX(INDIRECT("times"&amp;AE$2),$F372,AS$28)&gt;10,INDEX(INDIRECT(AG372),$E372,AS$28)&lt;=INDEX(INDIRECT(AG372),$E372,$F372)),0,(INDEX(INDIRECT(AG372),$E372,$F372)-INDEX(INDIRECT(AG372),$E372,AS$28))*(10-INDEX(INDIRECT("times"&amp;AE$2),$F372,AS$28))/10)</f>
        <v>0</v>
      </c>
      <c r="AT372" s="47">
        <f ca="1">IF(OR(INDEX(INDIRECT("times"&amp;AE$2),$F372,AT$28)&gt;10,INDEX(INDIRECT(AG372),$E372,AT$28)&lt;=INDEX(INDIRECT(AG372),$E372,$F372)),0,(INDEX(INDIRECT(AG372),$E372,$F372)-INDEX(INDIRECT(AG372),$E372,AT$28))*(10-INDEX(INDIRECT("times"&amp;AE$2),$F372,AT$28))/10)</f>
        <v>0</v>
      </c>
      <c r="AU372" s="47">
        <f ca="1">IF(OR(INDEX(INDIRECT("times"&amp;AE$2),$F372,AU$28)&gt;10,INDEX(INDIRECT(AG372),$E372,AU$28)&lt;=INDEX(INDIRECT(AG372),$E372,$F372)),0,(INDEX(INDIRECT(AG372),$E372,$F372)-INDEX(INDIRECT(AG372),$E372,AU$28))*(10-INDEX(INDIRECT("times"&amp;AE$2),$F372,AU$28))/10)</f>
        <v>0</v>
      </c>
      <c r="AV372" s="47">
        <f ca="1">IF(OR(INDEX(INDIRECT("times"&amp;AE$2),$F372,AV$28)&gt;10,INDEX(INDIRECT(AG372),$E372,AV$28)&lt;=INDEX(INDIRECT(AG372),$E372,$F372)),0,(INDEX(INDIRECT(AG372),$E372,$F372)-INDEX(INDIRECT(AG372),$E372,AV$28))*(10-INDEX(INDIRECT("times"&amp;AE$2),$F372,AV$28))/10)</f>
        <v>0</v>
      </c>
      <c r="AW372" s="47">
        <f ca="1">IF(OR(INDEX(INDIRECT("times"&amp;AE$2),$F372,AW$28)&gt;10,INDEX(INDIRECT(AG372),$E372,AW$28)&lt;=INDEX(INDIRECT(AG372),$E372,$F372)),0,(INDEX(INDIRECT(AG372),$E372,$F372)-INDEX(INDIRECT(AG372),$E372,AW$28))*(10-INDEX(INDIRECT("times"&amp;AE$2),$F372,AW$28))/10)</f>
        <v>0</v>
      </c>
      <c r="AX372" s="47">
        <f ca="1">IF(OR(INDEX(INDIRECT("times"&amp;AE$2),$F372,AX$28)&gt;10,INDEX(INDIRECT(AG372),$E372,AX$28)&lt;=INDEX(INDIRECT(AG372),$E372,$F372)),0,(INDEX(INDIRECT(AG372),$E372,$F372)-INDEX(INDIRECT(AG372),$E372,AX$28))*(10-INDEX(INDIRECT("times"&amp;AE$2),$F372,AX$28))/10)</f>
        <v>0</v>
      </c>
      <c r="AY372" s="47">
        <f ca="1">IF(OR(INDEX(INDIRECT("times"&amp;AE$2),$F372,AY$28)&gt;10,INDEX(INDIRECT(AG372),$E372,AY$28)&lt;=INDEX(INDIRECT(AG372),$E372,$F372)),0,(INDEX(INDIRECT(AG372),$E372,$F372)-INDEX(INDIRECT(AG372),$E372,AY$28))*(10-INDEX(INDIRECT("times"&amp;AE$2),$F372,AY$28))/10)</f>
        <v>0</v>
      </c>
      <c r="AZ372" s="47">
        <f ca="1">IF(OR(INDEX(INDIRECT("times"&amp;AE$2),$F372,AZ$28)&gt;10,INDEX(INDIRECT(AG372),$E372,AZ$28)&lt;=INDEX(INDIRECT(AG372),$E372,$F372)),0,(INDEX(INDIRECT(AG372),$E372,$F372)-INDEX(INDIRECT(AG372),$E372,AZ$28))*(10-INDEX(INDIRECT("times"&amp;AE$2),$F372,AZ$28))/10)</f>
        <v>0</v>
      </c>
      <c r="BA372" s="47">
        <f ca="1">IF(OR(INDEX(INDIRECT("times"&amp;AE$2),$F372,BA$28)&gt;10,INDEX(INDIRECT(AG372),$E372,BA$28)&lt;=INDEX(INDIRECT(AG372),$E372,$F372)),0,(INDEX(INDIRECT(AG372),$E372,$F372)-INDEX(INDIRECT(AG372),$E372,BA$28))*(10-INDEX(INDIRECT("times"&amp;AE$2),$F372,BA$28))/10)</f>
        <v>0</v>
      </c>
      <c r="BB372" s="47">
        <f ca="1">IF(OR(INDEX(INDIRECT("times"&amp;AE$2),$F372,BB$28)&gt;10,INDEX(INDIRECT(AG372),$E372,BB$28)&lt;=INDEX(INDIRECT(AG372),$E372,$F372)),0,(INDEX(INDIRECT(AG372),$E372,$F372)-INDEX(INDIRECT(AG372),$E372,BB$28))*(10-INDEX(INDIRECT("times"&amp;AE$2),$F372,BB$28))/10)</f>
        <v>0</v>
      </c>
      <c r="BC372" s="47">
        <f ca="1">IF(OR(INDEX(INDIRECT("times"&amp;AE$2),$F372,BC$28)&gt;10,INDEX(INDIRECT(AG372),$E372,BC$28)&lt;=INDEX(INDIRECT(AG372),$E372,$F372)),0,(INDEX(INDIRECT(AG372),$E372,$F372)-INDEX(INDIRECT(AG372),$E372,BC$28))*(10-INDEX(INDIRECT("times"&amp;AE$2),$F372,BC$28))/10)</f>
        <v>0</v>
      </c>
      <c r="BD372" s="48">
        <f ca="1">IF(OR(INDEX(INDIRECT("times"&amp;AE$2),$F372,BD$28)&gt;10,INDEX(INDIRECT(AG372),$E372,BD$28)&lt;=INDEX(INDIRECT(AG372),$E372,$F372)),0,(INDEX(INDIRECT(AG372),$E372,$F372)-INDEX(INDIRECT(AG372),$E372,BD$28))*(10-INDEX(INDIRECT("times"&amp;AE$2),$F372,BD$28))/10)</f>
        <v>0</v>
      </c>
      <c r="BE372" s="201">
        <v>15</v>
      </c>
      <c r="BG372" s="18" t="s">
        <v>203</v>
      </c>
      <c r="BH372" s="122">
        <f>BG341</f>
        <v>3</v>
      </c>
      <c r="BI372" s="122" t="str">
        <f>BG342</f>
        <v>lei1834</v>
      </c>
      <c r="BJ372" s="210" t="str">
        <f t="shared" si="1800"/>
        <v>core3_lei1834</v>
      </c>
      <c r="BK372" s="122">
        <v>1</v>
      </c>
      <c r="BL372" s="33">
        <v>15</v>
      </c>
      <c r="BM372" s="46">
        <f ca="1">IF(OR(INDEX(INDIRECT("times"&amp;BH$2),$F372,BM$28)&gt;10,INDEX(INDIRECT(BJ372),$E372,BM$28)&lt;=INDEX(INDIRECT(BJ372),$E372,$F372)),0,(INDEX(INDIRECT(BJ372),$E372,$F372)-INDEX(INDIRECT(BJ372),$E372,BM$28))*(10-INDEX(INDIRECT("times"&amp;BH$2),$F372,BM$28))/10)</f>
        <v>0</v>
      </c>
      <c r="BN372" s="47">
        <f ca="1">IF(OR(INDEX(INDIRECT("times"&amp;BH$2),$F372,BN$28)&gt;10,INDEX(INDIRECT(BJ372),$E372,BN$28)&lt;=INDEX(INDIRECT(BJ372),$E372,$F372)),0,(INDEX(INDIRECT(BJ372),$E372,$F372)-INDEX(INDIRECT(BJ372),$E372,BN$28))*(10-INDEX(INDIRECT("times"&amp;BH$2),$F372,BN$28))/10)</f>
        <v>0</v>
      </c>
      <c r="BO372" s="47">
        <f ca="1">IF(OR(INDEX(INDIRECT("times"&amp;BH$2),$F372,BO$28)&gt;10,INDEX(INDIRECT(BJ372),$E372,BO$28)&lt;=INDEX(INDIRECT(BJ372),$E372,$F372)),0,(INDEX(INDIRECT(BJ372),$E372,$F372)-INDEX(INDIRECT(BJ372),$E372,BO$28))*(10-INDEX(INDIRECT("times"&amp;BH$2),$F372,BO$28))/10)</f>
        <v>0</v>
      </c>
      <c r="BP372" s="47">
        <f ca="1">IF(OR(INDEX(INDIRECT("times"&amp;BH$2),$F372,BP$28)&gt;10,INDEX(INDIRECT(BJ372),$E372,BP$28)&lt;=INDEX(INDIRECT(BJ372),$E372,$F372)),0,(INDEX(INDIRECT(BJ372),$E372,$F372)-INDEX(INDIRECT(BJ372),$E372,BP$28))*(10-INDEX(INDIRECT("times"&amp;BH$2),$F372,BP$28))/10)</f>
        <v>0</v>
      </c>
      <c r="BQ372" s="47">
        <f ca="1">IF(OR(INDEX(INDIRECT("times"&amp;BH$2),$F372,BQ$28)&gt;10,INDEX(INDIRECT(BJ372),$E372,BQ$28)&lt;=INDEX(INDIRECT(BJ372),$E372,$F372)),0,(INDEX(INDIRECT(BJ372),$E372,$F372)-INDEX(INDIRECT(BJ372),$E372,BQ$28))*(10-INDEX(INDIRECT("times"&amp;BH$2),$F372,BQ$28))/10)</f>
        <v>0</v>
      </c>
      <c r="BR372" s="47">
        <f ca="1">IF(OR(INDEX(INDIRECT("times"&amp;BH$2),$F372,BR$28)&gt;10,INDEX(INDIRECT(BJ372),$E372,BR$28)&lt;=INDEX(INDIRECT(BJ372),$E372,$F372)),0,(INDEX(INDIRECT(BJ372),$E372,$F372)-INDEX(INDIRECT(BJ372),$E372,BR$28))*(10-INDEX(INDIRECT("times"&amp;BH$2),$F372,BR$28))/10)</f>
        <v>0</v>
      </c>
      <c r="BS372" s="47">
        <f ca="1">IF(OR(INDEX(INDIRECT("times"&amp;BH$2),$F372,BS$28)&gt;10,INDEX(INDIRECT(BJ372),$E372,BS$28)&lt;=INDEX(INDIRECT(BJ372),$E372,$F372)),0,(INDEX(INDIRECT(BJ372),$E372,$F372)-INDEX(INDIRECT(BJ372),$E372,BS$28))*(10-INDEX(INDIRECT("times"&amp;BH$2),$F372,BS$28))/10)</f>
        <v>0</v>
      </c>
      <c r="BT372" s="47">
        <f ca="1">IF(OR(INDEX(INDIRECT("times"&amp;BH$2),$F372,BT$28)&gt;10,INDEX(INDIRECT(BJ372),$E372,BT$28)&lt;=INDEX(INDIRECT(BJ372),$E372,$F372)),0,(INDEX(INDIRECT(BJ372),$E372,$F372)-INDEX(INDIRECT(BJ372),$E372,BT$28))*(10-INDEX(INDIRECT("times"&amp;BH$2),$F372,BT$28))/10)</f>
        <v>0</v>
      </c>
      <c r="BU372" s="47">
        <f ca="1">IF(OR(INDEX(INDIRECT("times"&amp;BH$2),$F372,BU$28)&gt;10,INDEX(INDIRECT(BJ372),$E372,BU$28)&lt;=INDEX(INDIRECT(BJ372),$E372,$F372)),0,(INDEX(INDIRECT(BJ372),$E372,$F372)-INDEX(INDIRECT(BJ372),$E372,BU$28))*(10-INDEX(INDIRECT("times"&amp;BH$2),$F372,BU$28))/10)</f>
        <v>0</v>
      </c>
      <c r="BV372" s="47">
        <f ca="1">IF(OR(INDEX(INDIRECT("times"&amp;BH$2),$F372,BV$28)&gt;10,INDEX(INDIRECT(BJ372),$E372,BV$28)&lt;=INDEX(INDIRECT(BJ372),$E372,$F372)),0,(INDEX(INDIRECT(BJ372),$E372,$F372)-INDEX(INDIRECT(BJ372),$E372,BV$28))*(10-INDEX(INDIRECT("times"&amp;BH$2),$F372,BV$28))/10)</f>
        <v>0</v>
      </c>
      <c r="BW372" s="47">
        <f ca="1">IF(OR(INDEX(INDIRECT("times"&amp;BH$2),$F372,BW$28)&gt;10,INDEX(INDIRECT(BJ372),$E372,BW$28)&lt;=INDEX(INDIRECT(BJ372),$E372,$F372)),0,(INDEX(INDIRECT(BJ372),$E372,$F372)-INDEX(INDIRECT(BJ372),$E372,BW$28))*(10-INDEX(INDIRECT("times"&amp;BH$2),$F372,BW$28))/10)</f>
        <v>0</v>
      </c>
      <c r="BX372" s="47">
        <f ca="1">IF(OR(INDEX(INDIRECT("times"&amp;BH$2),$F372,BX$28)&gt;10,INDEX(INDIRECT(BJ372),$E372,BX$28)&lt;=INDEX(INDIRECT(BJ372),$E372,$F372)),0,(INDEX(INDIRECT(BJ372),$E372,$F372)-INDEX(INDIRECT(BJ372),$E372,BX$28))*(10-INDEX(INDIRECT("times"&amp;BH$2),$F372,BX$28))/10)</f>
        <v>0</v>
      </c>
      <c r="BY372" s="47">
        <f ca="1">IF(OR(INDEX(INDIRECT("times"&amp;BH$2),$F372,BY$28)&gt;10,INDEX(INDIRECT(BJ372),$E372,BY$28)&lt;=INDEX(INDIRECT(BJ372),$E372,$F372)),0,(INDEX(INDIRECT(BJ372),$E372,$F372)-INDEX(INDIRECT(BJ372),$E372,BY$28))*(10-INDEX(INDIRECT("times"&amp;BH$2),$F372,BY$28))/10)</f>
        <v>0</v>
      </c>
      <c r="BZ372" s="47">
        <f ca="1">IF(OR(INDEX(INDIRECT("times"&amp;BH$2),$F372,BZ$28)&gt;10,INDEX(INDIRECT(BJ372),$E372,BZ$28)&lt;=INDEX(INDIRECT(BJ372),$E372,$F372)),0,(INDEX(INDIRECT(BJ372),$E372,$F372)-INDEX(INDIRECT(BJ372),$E372,BZ$28))*(10-INDEX(INDIRECT("times"&amp;BH$2),$F372,BZ$28))/10)</f>
        <v>0</v>
      </c>
      <c r="CA372" s="47">
        <f ca="1">IF(OR(INDEX(INDIRECT("times"&amp;BH$2),$F372,CA$28)&gt;10,INDEX(INDIRECT(BJ372),$E372,CA$28)&lt;=INDEX(INDIRECT(BJ372),$E372,$F372)),0,(INDEX(INDIRECT(BJ372),$E372,$F372)-INDEX(INDIRECT(BJ372),$E372,CA$28))*(10-INDEX(INDIRECT("times"&amp;BH$2),$F372,CA$28))/10)</f>
        <v>0</v>
      </c>
      <c r="CB372" s="47">
        <f ca="1">IF(OR(INDEX(INDIRECT("times"&amp;BH$2),$F372,CB$28)&gt;10,INDEX(INDIRECT(BJ372),$E372,CB$28)&lt;=INDEX(INDIRECT(BJ372),$E372,$F372)),0,(INDEX(INDIRECT(BJ372),$E372,$F372)-INDEX(INDIRECT(BJ372),$E372,CB$28))*(10-INDEX(INDIRECT("times"&amp;BH$2),$F372,CB$28))/10)</f>
        <v>0</v>
      </c>
      <c r="CC372" s="47">
        <f ca="1">IF(OR(INDEX(INDIRECT("times"&amp;BH$2),$F372,CC$28)&gt;10,INDEX(INDIRECT(BJ372),$E372,CC$28)&lt;=INDEX(INDIRECT(BJ372),$E372,$F372)),0,(INDEX(INDIRECT(BJ372),$E372,$F372)-INDEX(INDIRECT(BJ372),$E372,CC$28))*(10-INDEX(INDIRECT("times"&amp;BH$2),$F372,CC$28))/10)</f>
        <v>0</v>
      </c>
      <c r="CD372" s="47">
        <f ca="1">IF(OR(INDEX(INDIRECT("times"&amp;BH$2),$F372,CD$28)&gt;10,INDEX(INDIRECT(BJ372),$E372,CD$28)&lt;=INDEX(INDIRECT(BJ372),$E372,$F372)),0,(INDEX(INDIRECT(BJ372),$E372,$F372)-INDEX(INDIRECT(BJ372),$E372,CD$28))*(10-INDEX(INDIRECT("times"&amp;BH$2),$F372,CD$28))/10)</f>
        <v>0</v>
      </c>
      <c r="CE372" s="47">
        <f ca="1">IF(OR(INDEX(INDIRECT("times"&amp;BH$2),$F372,CE$28)&gt;10,INDEX(INDIRECT(BJ372),$E372,CE$28)&lt;=INDEX(INDIRECT(BJ372),$E372,$F372)),0,(INDEX(INDIRECT(BJ372),$E372,$F372)-INDEX(INDIRECT(BJ372),$E372,CE$28))*(10-INDEX(INDIRECT("times"&amp;BH$2),$F372,CE$28))/10)</f>
        <v>0</v>
      </c>
      <c r="CF372" s="47">
        <f ca="1">IF(OR(INDEX(INDIRECT("times"&amp;BH$2),$F372,CF$28)&gt;10,INDEX(INDIRECT(BJ372),$E372,CF$28)&lt;=INDEX(INDIRECT(BJ372),$E372,$F372)),0,(INDEX(INDIRECT(BJ372),$E372,$F372)-INDEX(INDIRECT(BJ372),$E372,CF$28))*(10-INDEX(INDIRECT("times"&amp;BH$2),$F372,CF$28))/10)</f>
        <v>0</v>
      </c>
      <c r="CG372" s="48">
        <f ca="1">IF(OR(INDEX(INDIRECT("times"&amp;BH$2),$F372,CG$28)&gt;10,INDEX(INDIRECT(BJ372),$E372,CG$28)&lt;=INDEX(INDIRECT(BJ372),$E372,$F372)),0,(INDEX(INDIRECT(BJ372),$E372,$F372)-INDEX(INDIRECT(BJ372),$E372,CG$28))*(10-INDEX(INDIRECT("times"&amp;BH$2),$F372,CG$28))/10)</f>
        <v>0</v>
      </c>
      <c r="CH372" s="201">
        <v>15</v>
      </c>
      <c r="CJ372" s="18" t="s">
        <v>203</v>
      </c>
      <c r="CK372" s="122">
        <f>CJ341</f>
        <v>3</v>
      </c>
      <c r="CL372" s="122" t="str">
        <f>CJ342</f>
        <v>work3564</v>
      </c>
      <c r="CM372" s="210" t="str">
        <f t="shared" si="1801"/>
        <v>core3_work3564</v>
      </c>
      <c r="CN372" s="122">
        <v>1</v>
      </c>
      <c r="CO372" s="33">
        <v>15</v>
      </c>
      <c r="CP372" s="46">
        <f ca="1">IF(OR(INDEX(INDIRECT("times"&amp;CK$2),$F372,CP$28)&gt;10,INDEX(INDIRECT(CM372),$E372,CP$28)&lt;=INDEX(INDIRECT(CM372),$E372,$F372)),0,(INDEX(INDIRECT(CM372),$E372,$F372)-INDEX(INDIRECT(CM372),$E372,CP$28))*(10-INDEX(INDIRECT("times"&amp;CK$2),$F372,CP$28))/10)</f>
        <v>0</v>
      </c>
      <c r="CQ372" s="47">
        <f ca="1">IF(OR(INDEX(INDIRECT("times"&amp;CK$2),$F372,CQ$28)&gt;10,INDEX(INDIRECT(CM372),$E372,CQ$28)&lt;=INDEX(INDIRECT(CM372),$E372,$F372)),0,(INDEX(INDIRECT(CM372),$E372,$F372)-INDEX(INDIRECT(CM372),$E372,CQ$28))*(10-INDEX(INDIRECT("times"&amp;CK$2),$F372,CQ$28))/10)</f>
        <v>0</v>
      </c>
      <c r="CR372" s="47">
        <f ca="1">IF(OR(INDEX(INDIRECT("times"&amp;CK$2),$F372,CR$28)&gt;10,INDEX(INDIRECT(CM372),$E372,CR$28)&lt;=INDEX(INDIRECT(CM372),$E372,$F372)),0,(INDEX(INDIRECT(CM372),$E372,$F372)-INDEX(INDIRECT(CM372),$E372,CR$28))*(10-INDEX(INDIRECT("times"&amp;CK$2),$F372,CR$28))/10)</f>
        <v>0</v>
      </c>
      <c r="CS372" s="47">
        <f ca="1">IF(OR(INDEX(INDIRECT("times"&amp;CK$2),$F372,CS$28)&gt;10,INDEX(INDIRECT(CM372),$E372,CS$28)&lt;=INDEX(INDIRECT(CM372),$E372,$F372)),0,(INDEX(INDIRECT(CM372),$E372,$F372)-INDEX(INDIRECT(CM372),$E372,CS$28))*(10-INDEX(INDIRECT("times"&amp;CK$2),$F372,CS$28))/10)</f>
        <v>0</v>
      </c>
      <c r="CT372" s="47">
        <f ca="1">IF(OR(INDEX(INDIRECT("times"&amp;CK$2),$F372,CT$28)&gt;10,INDEX(INDIRECT(CM372),$E372,CT$28)&lt;=INDEX(INDIRECT(CM372),$E372,$F372)),0,(INDEX(INDIRECT(CM372),$E372,$F372)-INDEX(INDIRECT(CM372),$E372,CT$28))*(10-INDEX(INDIRECT("times"&amp;CK$2),$F372,CT$28))/10)</f>
        <v>0</v>
      </c>
      <c r="CU372" s="47">
        <f ca="1">IF(OR(INDEX(INDIRECT("times"&amp;CK$2),$F372,CU$28)&gt;10,INDEX(INDIRECT(CM372),$E372,CU$28)&lt;=INDEX(INDIRECT(CM372),$E372,$F372)),0,(INDEX(INDIRECT(CM372),$E372,$F372)-INDEX(INDIRECT(CM372),$E372,CU$28))*(10-INDEX(INDIRECT("times"&amp;CK$2),$F372,CU$28))/10)</f>
        <v>0</v>
      </c>
      <c r="CV372" s="47">
        <f ca="1">IF(OR(INDEX(INDIRECT("times"&amp;CK$2),$F372,CV$28)&gt;10,INDEX(INDIRECT(CM372),$E372,CV$28)&lt;=INDEX(INDIRECT(CM372),$E372,$F372)),0,(INDEX(INDIRECT(CM372),$E372,$F372)-INDEX(INDIRECT(CM372),$E372,CV$28))*(10-INDEX(INDIRECT("times"&amp;CK$2),$F372,CV$28))/10)</f>
        <v>0</v>
      </c>
      <c r="CW372" s="47">
        <f ca="1">IF(OR(INDEX(INDIRECT("times"&amp;CK$2),$F372,CW$28)&gt;10,INDEX(INDIRECT(CM372),$E372,CW$28)&lt;=INDEX(INDIRECT(CM372),$E372,$F372)),0,(INDEX(INDIRECT(CM372),$E372,$F372)-INDEX(INDIRECT(CM372),$E372,CW$28))*(10-INDEX(INDIRECT("times"&amp;CK$2),$F372,CW$28))/10)</f>
        <v>0</v>
      </c>
      <c r="CX372" s="47">
        <f ca="1">IF(OR(INDEX(INDIRECT("times"&amp;CK$2),$F372,CX$28)&gt;10,INDEX(INDIRECT(CM372),$E372,CX$28)&lt;=INDEX(INDIRECT(CM372),$E372,$F372)),0,(INDEX(INDIRECT(CM372),$E372,$F372)-INDEX(INDIRECT(CM372),$E372,CX$28))*(10-INDEX(INDIRECT("times"&amp;CK$2),$F372,CX$28))/10)</f>
        <v>0</v>
      </c>
      <c r="CY372" s="47">
        <f ca="1">IF(OR(INDEX(INDIRECT("times"&amp;CK$2),$F372,CY$28)&gt;10,INDEX(INDIRECT(CM372),$E372,CY$28)&lt;=INDEX(INDIRECT(CM372),$E372,$F372)),0,(INDEX(INDIRECT(CM372),$E372,$F372)-INDEX(INDIRECT(CM372),$E372,CY$28))*(10-INDEX(INDIRECT("times"&amp;CK$2),$F372,CY$28))/10)</f>
        <v>0</v>
      </c>
      <c r="CZ372" s="47">
        <f ca="1">IF(OR(INDEX(INDIRECT("times"&amp;CK$2),$F372,CZ$28)&gt;10,INDEX(INDIRECT(CM372),$E372,CZ$28)&lt;=INDEX(INDIRECT(CM372),$E372,$F372)),0,(INDEX(INDIRECT(CM372),$E372,$F372)-INDEX(INDIRECT(CM372),$E372,CZ$28))*(10-INDEX(INDIRECT("times"&amp;CK$2),$F372,CZ$28))/10)</f>
        <v>0</v>
      </c>
      <c r="DA372" s="47">
        <f ca="1">IF(OR(INDEX(INDIRECT("times"&amp;CK$2),$F372,DA$28)&gt;10,INDEX(INDIRECT(CM372),$E372,DA$28)&lt;=INDEX(INDIRECT(CM372),$E372,$F372)),0,(INDEX(INDIRECT(CM372),$E372,$F372)-INDEX(INDIRECT(CM372),$E372,DA$28))*(10-INDEX(INDIRECT("times"&amp;CK$2),$F372,DA$28))/10)</f>
        <v>0</v>
      </c>
      <c r="DB372" s="47">
        <f ca="1">IF(OR(INDEX(INDIRECT("times"&amp;CK$2),$F372,DB$28)&gt;10,INDEX(INDIRECT(CM372),$E372,DB$28)&lt;=INDEX(INDIRECT(CM372),$E372,$F372)),0,(INDEX(INDIRECT(CM372),$E372,$F372)-INDEX(INDIRECT(CM372),$E372,DB$28))*(10-INDEX(INDIRECT("times"&amp;CK$2),$F372,DB$28))/10)</f>
        <v>0</v>
      </c>
      <c r="DC372" s="47">
        <f ca="1">IF(OR(INDEX(INDIRECT("times"&amp;CK$2),$F372,DC$28)&gt;10,INDEX(INDIRECT(CM372),$E372,DC$28)&lt;=INDEX(INDIRECT(CM372),$E372,$F372)),0,(INDEX(INDIRECT(CM372),$E372,$F372)-INDEX(INDIRECT(CM372),$E372,DC$28))*(10-INDEX(INDIRECT("times"&amp;CK$2),$F372,DC$28))/10)</f>
        <v>0</v>
      </c>
      <c r="DD372" s="47">
        <f ca="1">IF(OR(INDEX(INDIRECT("times"&amp;CK$2),$F372,DD$28)&gt;10,INDEX(INDIRECT(CM372),$E372,DD$28)&lt;=INDEX(INDIRECT(CM372),$E372,$F372)),0,(INDEX(INDIRECT(CM372),$E372,$F372)-INDEX(INDIRECT(CM372),$E372,DD$28))*(10-INDEX(INDIRECT("times"&amp;CK$2),$F372,DD$28))/10)</f>
        <v>0</v>
      </c>
      <c r="DE372" s="47">
        <f ca="1">IF(OR(INDEX(INDIRECT("times"&amp;CK$2),$F372,DE$28)&gt;10,INDEX(INDIRECT(CM372),$E372,DE$28)&lt;=INDEX(INDIRECT(CM372),$E372,$F372)),0,(INDEX(INDIRECT(CM372),$E372,$F372)-INDEX(INDIRECT(CM372),$E372,DE$28))*(10-INDEX(INDIRECT("times"&amp;CK$2),$F372,DE$28))/10)</f>
        <v>0</v>
      </c>
      <c r="DF372" s="47">
        <f ca="1">IF(OR(INDEX(INDIRECT("times"&amp;CK$2),$F372,DF$28)&gt;10,INDEX(INDIRECT(CM372),$E372,DF$28)&lt;=INDEX(INDIRECT(CM372),$E372,$F372)),0,(INDEX(INDIRECT(CM372),$E372,$F372)-INDEX(INDIRECT(CM372),$E372,DF$28))*(10-INDEX(INDIRECT("times"&amp;CK$2),$F372,DF$28))/10)</f>
        <v>0</v>
      </c>
      <c r="DG372" s="47">
        <f ca="1">IF(OR(INDEX(INDIRECT("times"&amp;CK$2),$F372,DG$28)&gt;10,INDEX(INDIRECT(CM372),$E372,DG$28)&lt;=INDEX(INDIRECT(CM372),$E372,$F372)),0,(INDEX(INDIRECT(CM372),$E372,$F372)-INDEX(INDIRECT(CM372),$E372,DG$28))*(10-INDEX(INDIRECT("times"&amp;CK$2),$F372,DG$28))/10)</f>
        <v>0</v>
      </c>
      <c r="DH372" s="47">
        <f ca="1">IF(OR(INDEX(INDIRECT("times"&amp;CK$2),$F372,DH$28)&gt;10,INDEX(INDIRECT(CM372),$E372,DH$28)&lt;=INDEX(INDIRECT(CM372),$E372,$F372)),0,(INDEX(INDIRECT(CM372),$E372,$F372)-INDEX(INDIRECT(CM372),$E372,DH$28))*(10-INDEX(INDIRECT("times"&amp;CK$2),$F372,DH$28))/10)</f>
        <v>0</v>
      </c>
      <c r="DI372" s="47">
        <f ca="1">IF(OR(INDEX(INDIRECT("times"&amp;CK$2),$F372,DI$28)&gt;10,INDEX(INDIRECT(CM372),$E372,DI$28)&lt;=INDEX(INDIRECT(CM372),$E372,$F372)),0,(INDEX(INDIRECT(CM372),$E372,$F372)-INDEX(INDIRECT(CM372),$E372,DI$28))*(10-INDEX(INDIRECT("times"&amp;CK$2),$F372,DI$28))/10)</f>
        <v>0</v>
      </c>
      <c r="DJ372" s="48">
        <f ca="1">IF(OR(INDEX(INDIRECT("times"&amp;CK$2),$F372,DJ$28)&gt;10,INDEX(INDIRECT(CM372),$E372,DJ$28)&lt;=INDEX(INDIRECT(CM372),$E372,$F372)),0,(INDEX(INDIRECT(CM372),$E372,$F372)-INDEX(INDIRECT(CM372),$E372,DJ$28))*(10-INDEX(INDIRECT("times"&amp;CK$2),$F372,DJ$28))/10)</f>
        <v>0</v>
      </c>
      <c r="DK372" s="201">
        <v>15</v>
      </c>
      <c r="DM372" s="18" t="s">
        <v>203</v>
      </c>
      <c r="DN372" s="122">
        <f>DM341</f>
        <v>3</v>
      </c>
      <c r="DO372" s="122" t="str">
        <f>DM342</f>
        <v>shop3564</v>
      </c>
      <c r="DP372" s="210" t="str">
        <f t="shared" si="1802"/>
        <v>core3_shop3564</v>
      </c>
      <c r="DQ372" s="122">
        <v>1</v>
      </c>
      <c r="DR372" s="33">
        <v>15</v>
      </c>
      <c r="DS372" s="46">
        <f ca="1">IF(OR(INDEX(INDIRECT("times"&amp;DN$2),$F372,DS$28)&gt;10,INDEX(INDIRECT(DP372),$E372,DS$28)&lt;=INDEX(INDIRECT(DP372),$E372,$F372)),0,(INDEX(INDIRECT(DP372),$E372,$F372)-INDEX(INDIRECT(DP372),$E372,DS$28))*(10-INDEX(INDIRECT("times"&amp;DN$2),$F372,DS$28))/10)</f>
        <v>0</v>
      </c>
      <c r="DT372" s="47">
        <f ca="1">IF(OR(INDEX(INDIRECT("times"&amp;DN$2),$F372,DT$28)&gt;10,INDEX(INDIRECT(DP372),$E372,DT$28)&lt;=INDEX(INDIRECT(DP372),$E372,$F372)),0,(INDEX(INDIRECT(DP372),$E372,$F372)-INDEX(INDIRECT(DP372),$E372,DT$28))*(10-INDEX(INDIRECT("times"&amp;DN$2),$F372,DT$28))/10)</f>
        <v>0</v>
      </c>
      <c r="DU372" s="47">
        <f ca="1">IF(OR(INDEX(INDIRECT("times"&amp;DN$2),$F372,DU$28)&gt;10,INDEX(INDIRECT(DP372),$E372,DU$28)&lt;=INDEX(INDIRECT(DP372),$E372,$F372)),0,(INDEX(INDIRECT(DP372),$E372,$F372)-INDEX(INDIRECT(DP372),$E372,DU$28))*(10-INDEX(INDIRECT("times"&amp;DN$2),$F372,DU$28))/10)</f>
        <v>0</v>
      </c>
      <c r="DV372" s="47">
        <f ca="1">IF(OR(INDEX(INDIRECT("times"&amp;DN$2),$F372,DV$28)&gt;10,INDEX(INDIRECT(DP372),$E372,DV$28)&lt;=INDEX(INDIRECT(DP372),$E372,$F372)),0,(INDEX(INDIRECT(DP372),$E372,$F372)-INDEX(INDIRECT(DP372),$E372,DV$28))*(10-INDEX(INDIRECT("times"&amp;DN$2),$F372,DV$28))/10)</f>
        <v>0</v>
      </c>
      <c r="DW372" s="47">
        <f ca="1">IF(OR(INDEX(INDIRECT("times"&amp;DN$2),$F372,DW$28)&gt;10,INDEX(INDIRECT(DP372),$E372,DW$28)&lt;=INDEX(INDIRECT(DP372),$E372,$F372)),0,(INDEX(INDIRECT(DP372),$E372,$F372)-INDEX(INDIRECT(DP372),$E372,DW$28))*(10-INDEX(INDIRECT("times"&amp;DN$2),$F372,DW$28))/10)</f>
        <v>0</v>
      </c>
      <c r="DX372" s="47">
        <f ca="1">IF(OR(INDEX(INDIRECT("times"&amp;DN$2),$F372,DX$28)&gt;10,INDEX(INDIRECT(DP372),$E372,DX$28)&lt;=INDEX(INDIRECT(DP372),$E372,$F372)),0,(INDEX(INDIRECT(DP372),$E372,$F372)-INDEX(INDIRECT(DP372),$E372,DX$28))*(10-INDEX(INDIRECT("times"&amp;DN$2),$F372,DX$28))/10)</f>
        <v>0</v>
      </c>
      <c r="DY372" s="47">
        <f ca="1">IF(OR(INDEX(INDIRECT("times"&amp;DN$2),$F372,DY$28)&gt;10,INDEX(INDIRECT(DP372),$E372,DY$28)&lt;=INDEX(INDIRECT(DP372),$E372,$F372)),0,(INDEX(INDIRECT(DP372),$E372,$F372)-INDEX(INDIRECT(DP372),$E372,DY$28))*(10-INDEX(INDIRECT("times"&amp;DN$2),$F372,DY$28))/10)</f>
        <v>0</v>
      </c>
      <c r="DZ372" s="47">
        <f ca="1">IF(OR(INDEX(INDIRECT("times"&amp;DN$2),$F372,DZ$28)&gt;10,INDEX(INDIRECT(DP372),$E372,DZ$28)&lt;=INDEX(INDIRECT(DP372),$E372,$F372)),0,(INDEX(INDIRECT(DP372),$E372,$F372)-INDEX(INDIRECT(DP372),$E372,DZ$28))*(10-INDEX(INDIRECT("times"&amp;DN$2),$F372,DZ$28))/10)</f>
        <v>0</v>
      </c>
      <c r="EA372" s="47">
        <f ca="1">IF(OR(INDEX(INDIRECT("times"&amp;DN$2),$F372,EA$28)&gt;10,INDEX(INDIRECT(DP372),$E372,EA$28)&lt;=INDEX(INDIRECT(DP372),$E372,$F372)),0,(INDEX(INDIRECT(DP372),$E372,$F372)-INDEX(INDIRECT(DP372),$E372,EA$28))*(10-INDEX(INDIRECT("times"&amp;DN$2),$F372,EA$28))/10)</f>
        <v>0</v>
      </c>
      <c r="EB372" s="47">
        <f ca="1">IF(OR(INDEX(INDIRECT("times"&amp;DN$2),$F372,EB$28)&gt;10,INDEX(INDIRECT(DP372),$E372,EB$28)&lt;=INDEX(INDIRECT(DP372),$E372,$F372)),0,(INDEX(INDIRECT(DP372),$E372,$F372)-INDEX(INDIRECT(DP372),$E372,EB$28))*(10-INDEX(INDIRECT("times"&amp;DN$2),$F372,EB$28))/10)</f>
        <v>0</v>
      </c>
      <c r="EC372" s="47">
        <f ca="1">IF(OR(INDEX(INDIRECT("times"&amp;DN$2),$F372,EC$28)&gt;10,INDEX(INDIRECT(DP372),$E372,EC$28)&lt;=INDEX(INDIRECT(DP372),$E372,$F372)),0,(INDEX(INDIRECT(DP372),$E372,$F372)-INDEX(INDIRECT(DP372),$E372,EC$28))*(10-INDEX(INDIRECT("times"&amp;DN$2),$F372,EC$28))/10)</f>
        <v>0</v>
      </c>
      <c r="ED372" s="47">
        <f ca="1">IF(OR(INDEX(INDIRECT("times"&amp;DN$2),$F372,ED$28)&gt;10,INDEX(INDIRECT(DP372),$E372,ED$28)&lt;=INDEX(INDIRECT(DP372),$E372,$F372)),0,(INDEX(INDIRECT(DP372),$E372,$F372)-INDEX(INDIRECT(DP372),$E372,ED$28))*(10-INDEX(INDIRECT("times"&amp;DN$2),$F372,ED$28))/10)</f>
        <v>0</v>
      </c>
      <c r="EE372" s="47">
        <f ca="1">IF(OR(INDEX(INDIRECT("times"&amp;DN$2),$F372,EE$28)&gt;10,INDEX(INDIRECT(DP372),$E372,EE$28)&lt;=INDEX(INDIRECT(DP372),$E372,$F372)),0,(INDEX(INDIRECT(DP372),$E372,$F372)-INDEX(INDIRECT(DP372),$E372,EE$28))*(10-INDEX(INDIRECT("times"&amp;DN$2),$F372,EE$28))/10)</f>
        <v>0</v>
      </c>
      <c r="EF372" s="47">
        <f ca="1">IF(OR(INDEX(INDIRECT("times"&amp;DN$2),$F372,EF$28)&gt;10,INDEX(INDIRECT(DP372),$E372,EF$28)&lt;=INDEX(INDIRECT(DP372),$E372,$F372)),0,(INDEX(INDIRECT(DP372),$E372,$F372)-INDEX(INDIRECT(DP372),$E372,EF$28))*(10-INDEX(INDIRECT("times"&amp;DN$2),$F372,EF$28))/10)</f>
        <v>0</v>
      </c>
      <c r="EG372" s="47">
        <f ca="1">IF(OR(INDEX(INDIRECT("times"&amp;DN$2),$F372,EG$28)&gt;10,INDEX(INDIRECT(DP372),$E372,EG$28)&lt;=INDEX(INDIRECT(DP372),$E372,$F372)),0,(INDEX(INDIRECT(DP372),$E372,$F372)-INDEX(INDIRECT(DP372),$E372,EG$28))*(10-INDEX(INDIRECT("times"&amp;DN$2),$F372,EG$28))/10)</f>
        <v>0</v>
      </c>
      <c r="EH372" s="47">
        <f ca="1">IF(OR(INDEX(INDIRECT("times"&amp;DN$2),$F372,EH$28)&gt;10,INDEX(INDIRECT(DP372),$E372,EH$28)&lt;=INDEX(INDIRECT(DP372),$E372,$F372)),0,(INDEX(INDIRECT(DP372),$E372,$F372)-INDEX(INDIRECT(DP372),$E372,EH$28))*(10-INDEX(INDIRECT("times"&amp;DN$2),$F372,EH$28))/10)</f>
        <v>0</v>
      </c>
      <c r="EI372" s="47">
        <f ca="1">IF(OR(INDEX(INDIRECT("times"&amp;DN$2),$F372,EI$28)&gt;10,INDEX(INDIRECT(DP372),$E372,EI$28)&lt;=INDEX(INDIRECT(DP372),$E372,$F372)),0,(INDEX(INDIRECT(DP372),$E372,$F372)-INDEX(INDIRECT(DP372),$E372,EI$28))*(10-INDEX(INDIRECT("times"&amp;DN$2),$F372,EI$28))/10)</f>
        <v>0</v>
      </c>
      <c r="EJ372" s="47">
        <f ca="1">IF(OR(INDEX(INDIRECT("times"&amp;DN$2),$F372,EJ$28)&gt;10,INDEX(INDIRECT(DP372),$E372,EJ$28)&lt;=INDEX(INDIRECT(DP372),$E372,$F372)),0,(INDEX(INDIRECT(DP372),$E372,$F372)-INDEX(INDIRECT(DP372),$E372,EJ$28))*(10-INDEX(INDIRECT("times"&amp;DN$2),$F372,EJ$28))/10)</f>
        <v>0</v>
      </c>
      <c r="EK372" s="47">
        <f ca="1">IF(OR(INDEX(INDIRECT("times"&amp;DN$2),$F372,EK$28)&gt;10,INDEX(INDIRECT(DP372),$E372,EK$28)&lt;=INDEX(INDIRECT(DP372),$E372,$F372)),0,(INDEX(INDIRECT(DP372),$E372,$F372)-INDEX(INDIRECT(DP372),$E372,EK$28))*(10-INDEX(INDIRECT("times"&amp;DN$2),$F372,EK$28))/10)</f>
        <v>0</v>
      </c>
      <c r="EL372" s="47">
        <f ca="1">IF(OR(INDEX(INDIRECT("times"&amp;DN$2),$F372,EL$28)&gt;10,INDEX(INDIRECT(DP372),$E372,EL$28)&lt;=INDEX(INDIRECT(DP372),$E372,$F372)),0,(INDEX(INDIRECT(DP372),$E372,$F372)-INDEX(INDIRECT(DP372),$E372,EL$28))*(10-INDEX(INDIRECT("times"&amp;DN$2),$F372,EL$28))/10)</f>
        <v>0</v>
      </c>
      <c r="EM372" s="48">
        <f ca="1">IF(OR(INDEX(INDIRECT("times"&amp;DN$2),$F372,EM$28)&gt;10,INDEX(INDIRECT(DP372),$E372,EM$28)&lt;=INDEX(INDIRECT(DP372),$E372,$F372)),0,(INDEX(INDIRECT(DP372),$E372,$F372)-INDEX(INDIRECT(DP372),$E372,EM$28))*(10-INDEX(INDIRECT("times"&amp;DN$2),$F372,EM$28))/10)</f>
        <v>0</v>
      </c>
      <c r="EN372" s="201">
        <v>15</v>
      </c>
      <c r="EP372" s="18" t="s">
        <v>203</v>
      </c>
      <c r="EQ372" s="122">
        <f>EP341</f>
        <v>3</v>
      </c>
      <c r="ER372" s="122" t="str">
        <f>EP342</f>
        <v>lei3564</v>
      </c>
      <c r="ES372" s="210" t="str">
        <f t="shared" si="1803"/>
        <v>core3_lei3564</v>
      </c>
      <c r="ET372" s="122">
        <v>1</v>
      </c>
      <c r="EU372" s="33">
        <v>15</v>
      </c>
      <c r="EV372" s="46">
        <f ca="1">IF(OR(INDEX(INDIRECT("times"&amp;EQ$2),$F372,EV$28)&gt;10,INDEX(INDIRECT(ES372),$E372,EV$28)&lt;=INDEX(INDIRECT(ES372),$E372,$F372)),0,(INDEX(INDIRECT(ES372),$E372,$F372)-INDEX(INDIRECT(ES372),$E372,EV$28))*(10-INDEX(INDIRECT("times"&amp;EQ$2),$F372,EV$28))/10)</f>
        <v>0</v>
      </c>
      <c r="EW372" s="47">
        <f ca="1">IF(OR(INDEX(INDIRECT("times"&amp;EQ$2),$F372,EW$28)&gt;10,INDEX(INDIRECT(ES372),$E372,EW$28)&lt;=INDEX(INDIRECT(ES372),$E372,$F372)),0,(INDEX(INDIRECT(ES372),$E372,$F372)-INDEX(INDIRECT(ES372),$E372,EW$28))*(10-INDEX(INDIRECT("times"&amp;EQ$2),$F372,EW$28))/10)</f>
        <v>0</v>
      </c>
      <c r="EX372" s="47">
        <f ca="1">IF(OR(INDEX(INDIRECT("times"&amp;EQ$2),$F372,EX$28)&gt;10,INDEX(INDIRECT(ES372),$E372,EX$28)&lt;=INDEX(INDIRECT(ES372),$E372,$F372)),0,(INDEX(INDIRECT(ES372),$E372,$F372)-INDEX(INDIRECT(ES372),$E372,EX$28))*(10-INDEX(INDIRECT("times"&amp;EQ$2),$F372,EX$28))/10)</f>
        <v>0</v>
      </c>
      <c r="EY372" s="47">
        <f ca="1">IF(OR(INDEX(INDIRECT("times"&amp;EQ$2),$F372,EY$28)&gt;10,INDEX(INDIRECT(ES372),$E372,EY$28)&lt;=INDEX(INDIRECT(ES372),$E372,$F372)),0,(INDEX(INDIRECT(ES372),$E372,$F372)-INDEX(INDIRECT(ES372),$E372,EY$28))*(10-INDEX(INDIRECT("times"&amp;EQ$2),$F372,EY$28))/10)</f>
        <v>0</v>
      </c>
      <c r="EZ372" s="47">
        <f ca="1">IF(OR(INDEX(INDIRECT("times"&amp;EQ$2),$F372,EZ$28)&gt;10,INDEX(INDIRECT(ES372),$E372,EZ$28)&lt;=INDEX(INDIRECT(ES372),$E372,$F372)),0,(INDEX(INDIRECT(ES372),$E372,$F372)-INDEX(INDIRECT(ES372),$E372,EZ$28))*(10-INDEX(INDIRECT("times"&amp;EQ$2),$F372,EZ$28))/10)</f>
        <v>0</v>
      </c>
      <c r="FA372" s="47">
        <f ca="1">IF(OR(INDEX(INDIRECT("times"&amp;EQ$2),$F372,FA$28)&gt;10,INDEX(INDIRECT(ES372),$E372,FA$28)&lt;=INDEX(INDIRECT(ES372),$E372,$F372)),0,(INDEX(INDIRECT(ES372),$E372,$F372)-INDEX(INDIRECT(ES372),$E372,FA$28))*(10-INDEX(INDIRECT("times"&amp;EQ$2),$F372,FA$28))/10)</f>
        <v>0</v>
      </c>
      <c r="FB372" s="47">
        <f ca="1">IF(OR(INDEX(INDIRECT("times"&amp;EQ$2),$F372,FB$28)&gt;10,INDEX(INDIRECT(ES372),$E372,FB$28)&lt;=INDEX(INDIRECT(ES372),$E372,$F372)),0,(INDEX(INDIRECT(ES372),$E372,$F372)-INDEX(INDIRECT(ES372),$E372,FB$28))*(10-INDEX(INDIRECT("times"&amp;EQ$2),$F372,FB$28))/10)</f>
        <v>0</v>
      </c>
      <c r="FC372" s="47">
        <f ca="1">IF(OR(INDEX(INDIRECT("times"&amp;EQ$2),$F372,FC$28)&gt;10,INDEX(INDIRECT(ES372),$E372,FC$28)&lt;=INDEX(INDIRECT(ES372),$E372,$F372)),0,(INDEX(INDIRECT(ES372),$E372,$F372)-INDEX(INDIRECT(ES372),$E372,FC$28))*(10-INDEX(INDIRECT("times"&amp;EQ$2),$F372,FC$28))/10)</f>
        <v>0</v>
      </c>
      <c r="FD372" s="47">
        <f ca="1">IF(OR(INDEX(INDIRECT("times"&amp;EQ$2),$F372,FD$28)&gt;10,INDEX(INDIRECT(ES372),$E372,FD$28)&lt;=INDEX(INDIRECT(ES372),$E372,$F372)),0,(INDEX(INDIRECT(ES372),$E372,$F372)-INDEX(INDIRECT(ES372),$E372,FD$28))*(10-INDEX(INDIRECT("times"&amp;EQ$2),$F372,FD$28))/10)</f>
        <v>0</v>
      </c>
      <c r="FE372" s="47">
        <f ca="1">IF(OR(INDEX(INDIRECT("times"&amp;EQ$2),$F372,FE$28)&gt;10,INDEX(INDIRECT(ES372),$E372,FE$28)&lt;=INDEX(INDIRECT(ES372),$E372,$F372)),0,(INDEX(INDIRECT(ES372),$E372,$F372)-INDEX(INDIRECT(ES372),$E372,FE$28))*(10-INDEX(INDIRECT("times"&amp;EQ$2),$F372,FE$28))/10)</f>
        <v>0</v>
      </c>
      <c r="FF372" s="47">
        <f ca="1">IF(OR(INDEX(INDIRECT("times"&amp;EQ$2),$F372,FF$28)&gt;10,INDEX(INDIRECT(ES372),$E372,FF$28)&lt;=INDEX(INDIRECT(ES372),$E372,$F372)),0,(INDEX(INDIRECT(ES372),$E372,$F372)-INDEX(INDIRECT(ES372),$E372,FF$28))*(10-INDEX(INDIRECT("times"&amp;EQ$2),$F372,FF$28))/10)</f>
        <v>0</v>
      </c>
      <c r="FG372" s="47">
        <f ca="1">IF(OR(INDEX(INDIRECT("times"&amp;EQ$2),$F372,FG$28)&gt;10,INDEX(INDIRECT(ES372),$E372,FG$28)&lt;=INDEX(INDIRECT(ES372),$E372,$F372)),0,(INDEX(INDIRECT(ES372),$E372,$F372)-INDEX(INDIRECT(ES372),$E372,FG$28))*(10-INDEX(INDIRECT("times"&amp;EQ$2),$F372,FG$28))/10)</f>
        <v>0</v>
      </c>
      <c r="FH372" s="47">
        <f ca="1">IF(OR(INDEX(INDIRECT("times"&amp;EQ$2),$F372,FH$28)&gt;10,INDEX(INDIRECT(ES372),$E372,FH$28)&lt;=INDEX(INDIRECT(ES372),$E372,$F372)),0,(INDEX(INDIRECT(ES372),$E372,$F372)-INDEX(INDIRECT(ES372),$E372,FH$28))*(10-INDEX(INDIRECT("times"&amp;EQ$2),$F372,FH$28))/10)</f>
        <v>0</v>
      </c>
      <c r="FI372" s="47">
        <f ca="1">IF(OR(INDEX(INDIRECT("times"&amp;EQ$2),$F372,FI$28)&gt;10,INDEX(INDIRECT(ES372),$E372,FI$28)&lt;=INDEX(INDIRECT(ES372),$E372,$F372)),0,(INDEX(INDIRECT(ES372),$E372,$F372)-INDEX(INDIRECT(ES372),$E372,FI$28))*(10-INDEX(INDIRECT("times"&amp;EQ$2),$F372,FI$28))/10)</f>
        <v>0</v>
      </c>
      <c r="FJ372" s="47">
        <f ca="1">IF(OR(INDEX(INDIRECT("times"&amp;EQ$2),$F372,FJ$28)&gt;10,INDEX(INDIRECT(ES372),$E372,FJ$28)&lt;=INDEX(INDIRECT(ES372),$E372,$F372)),0,(INDEX(INDIRECT(ES372),$E372,$F372)-INDEX(INDIRECT(ES372),$E372,FJ$28))*(10-INDEX(INDIRECT("times"&amp;EQ$2),$F372,FJ$28))/10)</f>
        <v>0</v>
      </c>
      <c r="FK372" s="47">
        <f ca="1">IF(OR(INDEX(INDIRECT("times"&amp;EQ$2),$F372,FK$28)&gt;10,INDEX(INDIRECT(ES372),$E372,FK$28)&lt;=INDEX(INDIRECT(ES372),$E372,$F372)),0,(INDEX(INDIRECT(ES372),$E372,$F372)-INDEX(INDIRECT(ES372),$E372,FK$28))*(10-INDEX(INDIRECT("times"&amp;EQ$2),$F372,FK$28))/10)</f>
        <v>0</v>
      </c>
      <c r="FL372" s="47">
        <f ca="1">IF(OR(INDEX(INDIRECT("times"&amp;EQ$2),$F372,FL$28)&gt;10,INDEX(INDIRECT(ES372),$E372,FL$28)&lt;=INDEX(INDIRECT(ES372),$E372,$F372)),0,(INDEX(INDIRECT(ES372),$E372,$F372)-INDEX(INDIRECT(ES372),$E372,FL$28))*(10-INDEX(INDIRECT("times"&amp;EQ$2),$F372,FL$28))/10)</f>
        <v>0</v>
      </c>
      <c r="FM372" s="47">
        <f ca="1">IF(OR(INDEX(INDIRECT("times"&amp;EQ$2),$F372,FM$28)&gt;10,INDEX(INDIRECT(ES372),$E372,FM$28)&lt;=INDEX(INDIRECT(ES372),$E372,$F372)),0,(INDEX(INDIRECT(ES372),$E372,$F372)-INDEX(INDIRECT(ES372),$E372,FM$28))*(10-INDEX(INDIRECT("times"&amp;EQ$2),$F372,FM$28))/10)</f>
        <v>0</v>
      </c>
      <c r="FN372" s="47">
        <f ca="1">IF(OR(INDEX(INDIRECT("times"&amp;EQ$2),$F372,FN$28)&gt;10,INDEX(INDIRECT(ES372),$E372,FN$28)&lt;=INDEX(INDIRECT(ES372),$E372,$F372)),0,(INDEX(INDIRECT(ES372),$E372,$F372)-INDEX(INDIRECT(ES372),$E372,FN$28))*(10-INDEX(INDIRECT("times"&amp;EQ$2),$F372,FN$28))/10)</f>
        <v>0</v>
      </c>
      <c r="FO372" s="47">
        <f ca="1">IF(OR(INDEX(INDIRECT("times"&amp;EQ$2),$F372,FO$28)&gt;10,INDEX(INDIRECT(ES372),$E372,FO$28)&lt;=INDEX(INDIRECT(ES372),$E372,$F372)),0,(INDEX(INDIRECT(ES372),$E372,$F372)-INDEX(INDIRECT(ES372),$E372,FO$28))*(10-INDEX(INDIRECT("times"&amp;EQ$2),$F372,FO$28))/10)</f>
        <v>0</v>
      </c>
      <c r="FP372" s="48">
        <f ca="1">IF(OR(INDEX(INDIRECT("times"&amp;EQ$2),$F372,FP$28)&gt;10,INDEX(INDIRECT(ES372),$E372,FP$28)&lt;=INDEX(INDIRECT(ES372),$E372,$F372)),0,(INDEX(INDIRECT(ES372),$E372,$F372)-INDEX(INDIRECT(ES372),$E372,FP$28))*(10-INDEX(INDIRECT("times"&amp;EQ$2),$F372,FP$28))/10)</f>
        <v>0</v>
      </c>
      <c r="FQ372" s="201">
        <v>15</v>
      </c>
      <c r="FS372" s="18" t="s">
        <v>203</v>
      </c>
      <c r="FT372" s="122">
        <f>FS341</f>
        <v>3</v>
      </c>
      <c r="FU372" s="122" t="str">
        <f>FS342</f>
        <v>shop65</v>
      </c>
      <c r="FV372" s="210" t="str">
        <f t="shared" si="1804"/>
        <v>core3_shop65</v>
      </c>
      <c r="FW372" s="122">
        <v>1</v>
      </c>
      <c r="FX372" s="33">
        <v>15</v>
      </c>
      <c r="FY372" s="46">
        <f ca="1">IF(OR(INDEX(INDIRECT("times"&amp;FT$2),$F372,FY$28)&gt;10,INDEX(INDIRECT(FV372),$E372,FY$28)&lt;=INDEX(INDIRECT(FV372),$E372,$F372)),0,(INDEX(INDIRECT(FV372),$E372,$F372)-INDEX(INDIRECT(FV372),$E372,FY$28))*(10-INDEX(INDIRECT("times"&amp;FT$2),$F372,FY$28))/10)</f>
        <v>0</v>
      </c>
      <c r="FZ372" s="47">
        <f ca="1">IF(OR(INDEX(INDIRECT("times"&amp;FT$2),$F372,FZ$28)&gt;10,INDEX(INDIRECT(FV372),$E372,FZ$28)&lt;=INDEX(INDIRECT(FV372),$E372,$F372)),0,(INDEX(INDIRECT(FV372),$E372,$F372)-INDEX(INDIRECT(FV372),$E372,FZ$28))*(10-INDEX(INDIRECT("times"&amp;FT$2),$F372,FZ$28))/10)</f>
        <v>0</v>
      </c>
      <c r="GA372" s="47">
        <f ca="1">IF(OR(INDEX(INDIRECT("times"&amp;FT$2),$F372,GA$28)&gt;10,INDEX(INDIRECT(FV372),$E372,GA$28)&lt;=INDEX(INDIRECT(FV372),$E372,$F372)),0,(INDEX(INDIRECT(FV372),$E372,$F372)-INDEX(INDIRECT(FV372),$E372,GA$28))*(10-INDEX(INDIRECT("times"&amp;FT$2),$F372,GA$28))/10)</f>
        <v>0</v>
      </c>
      <c r="GB372" s="47">
        <f ca="1">IF(OR(INDEX(INDIRECT("times"&amp;FT$2),$F372,GB$28)&gt;10,INDEX(INDIRECT(FV372),$E372,GB$28)&lt;=INDEX(INDIRECT(FV372),$E372,$F372)),0,(INDEX(INDIRECT(FV372),$E372,$F372)-INDEX(INDIRECT(FV372),$E372,GB$28))*(10-INDEX(INDIRECT("times"&amp;FT$2),$F372,GB$28))/10)</f>
        <v>0</v>
      </c>
      <c r="GC372" s="47">
        <f ca="1">IF(OR(INDEX(INDIRECT("times"&amp;FT$2),$F372,GC$28)&gt;10,INDEX(INDIRECT(FV372),$E372,GC$28)&lt;=INDEX(INDIRECT(FV372),$E372,$F372)),0,(INDEX(INDIRECT(FV372),$E372,$F372)-INDEX(INDIRECT(FV372),$E372,GC$28))*(10-INDEX(INDIRECT("times"&amp;FT$2),$F372,GC$28))/10)</f>
        <v>0</v>
      </c>
      <c r="GD372" s="47">
        <f ca="1">IF(OR(INDEX(INDIRECT("times"&amp;FT$2),$F372,GD$28)&gt;10,INDEX(INDIRECT(FV372),$E372,GD$28)&lt;=INDEX(INDIRECT(FV372),$E372,$F372)),0,(INDEX(INDIRECT(FV372),$E372,$F372)-INDEX(INDIRECT(FV372),$E372,GD$28))*(10-INDEX(INDIRECT("times"&amp;FT$2),$F372,GD$28))/10)</f>
        <v>0</v>
      </c>
      <c r="GE372" s="47">
        <f ca="1">IF(OR(INDEX(INDIRECT("times"&amp;FT$2),$F372,GE$28)&gt;10,INDEX(INDIRECT(FV372),$E372,GE$28)&lt;=INDEX(INDIRECT(FV372),$E372,$F372)),0,(INDEX(INDIRECT(FV372),$E372,$F372)-INDEX(INDIRECT(FV372),$E372,GE$28))*(10-INDEX(INDIRECT("times"&amp;FT$2),$F372,GE$28))/10)</f>
        <v>0</v>
      </c>
      <c r="GF372" s="47">
        <f ca="1">IF(OR(INDEX(INDIRECT("times"&amp;FT$2),$F372,GF$28)&gt;10,INDEX(INDIRECT(FV372),$E372,GF$28)&lt;=INDEX(INDIRECT(FV372),$E372,$F372)),0,(INDEX(INDIRECT(FV372),$E372,$F372)-INDEX(INDIRECT(FV372),$E372,GF$28))*(10-INDEX(INDIRECT("times"&amp;FT$2),$F372,GF$28))/10)</f>
        <v>0</v>
      </c>
      <c r="GG372" s="47">
        <f ca="1">IF(OR(INDEX(INDIRECT("times"&amp;FT$2),$F372,GG$28)&gt;10,INDEX(INDIRECT(FV372),$E372,GG$28)&lt;=INDEX(INDIRECT(FV372),$E372,$F372)),0,(INDEX(INDIRECT(FV372),$E372,$F372)-INDEX(INDIRECT(FV372),$E372,GG$28))*(10-INDEX(INDIRECT("times"&amp;FT$2),$F372,GG$28))/10)</f>
        <v>0</v>
      </c>
      <c r="GH372" s="47">
        <f ca="1">IF(OR(INDEX(INDIRECT("times"&amp;FT$2),$F372,GH$28)&gt;10,INDEX(INDIRECT(FV372),$E372,GH$28)&lt;=INDEX(INDIRECT(FV372),$E372,$F372)),0,(INDEX(INDIRECT(FV372),$E372,$F372)-INDEX(INDIRECT(FV372),$E372,GH$28))*(10-INDEX(INDIRECT("times"&amp;FT$2),$F372,GH$28))/10)</f>
        <v>0</v>
      </c>
      <c r="GI372" s="47">
        <f ca="1">IF(OR(INDEX(INDIRECT("times"&amp;FT$2),$F372,GI$28)&gt;10,INDEX(INDIRECT(FV372),$E372,GI$28)&lt;=INDEX(INDIRECT(FV372),$E372,$F372)),0,(INDEX(INDIRECT(FV372),$E372,$F372)-INDEX(INDIRECT(FV372),$E372,GI$28))*(10-INDEX(INDIRECT("times"&amp;FT$2),$F372,GI$28))/10)</f>
        <v>0</v>
      </c>
      <c r="GJ372" s="47">
        <f ca="1">IF(OR(INDEX(INDIRECT("times"&amp;FT$2),$F372,GJ$28)&gt;10,INDEX(INDIRECT(FV372),$E372,GJ$28)&lt;=INDEX(INDIRECT(FV372),$E372,$F372)),0,(INDEX(INDIRECT(FV372),$E372,$F372)-INDEX(INDIRECT(FV372),$E372,GJ$28))*(10-INDEX(INDIRECT("times"&amp;FT$2),$F372,GJ$28))/10)</f>
        <v>0</v>
      </c>
      <c r="GK372" s="47">
        <f ca="1">IF(OR(INDEX(INDIRECT("times"&amp;FT$2),$F372,GK$28)&gt;10,INDEX(INDIRECT(FV372),$E372,GK$28)&lt;=INDEX(INDIRECT(FV372),$E372,$F372)),0,(INDEX(INDIRECT(FV372),$E372,$F372)-INDEX(INDIRECT(FV372),$E372,GK$28))*(10-INDEX(INDIRECT("times"&amp;FT$2),$F372,GK$28))/10)</f>
        <v>0</v>
      </c>
      <c r="GL372" s="47">
        <f ca="1">IF(OR(INDEX(INDIRECT("times"&amp;FT$2),$F372,GL$28)&gt;10,INDEX(INDIRECT(FV372),$E372,GL$28)&lt;=INDEX(INDIRECT(FV372),$E372,$F372)),0,(INDEX(INDIRECT(FV372),$E372,$F372)-INDEX(INDIRECT(FV372),$E372,GL$28))*(10-INDEX(INDIRECT("times"&amp;FT$2),$F372,GL$28))/10)</f>
        <v>0</v>
      </c>
      <c r="GM372" s="47">
        <f ca="1">IF(OR(INDEX(INDIRECT("times"&amp;FT$2),$F372,GM$28)&gt;10,INDEX(INDIRECT(FV372),$E372,GM$28)&lt;=INDEX(INDIRECT(FV372),$E372,$F372)),0,(INDEX(INDIRECT(FV372),$E372,$F372)-INDEX(INDIRECT(FV372),$E372,GM$28))*(10-INDEX(INDIRECT("times"&amp;FT$2),$F372,GM$28))/10)</f>
        <v>0</v>
      </c>
      <c r="GN372" s="47">
        <f ca="1">IF(OR(INDEX(INDIRECT("times"&amp;FT$2),$F372,GN$28)&gt;10,INDEX(INDIRECT(FV372),$E372,GN$28)&lt;=INDEX(INDIRECT(FV372),$E372,$F372)),0,(INDEX(INDIRECT(FV372),$E372,$F372)-INDEX(INDIRECT(FV372),$E372,GN$28))*(10-INDEX(INDIRECT("times"&amp;FT$2),$F372,GN$28))/10)</f>
        <v>0</v>
      </c>
      <c r="GO372" s="47">
        <f ca="1">IF(OR(INDEX(INDIRECT("times"&amp;FT$2),$F372,GO$28)&gt;10,INDEX(INDIRECT(FV372),$E372,GO$28)&lt;=INDEX(INDIRECT(FV372),$E372,$F372)),0,(INDEX(INDIRECT(FV372),$E372,$F372)-INDEX(INDIRECT(FV372),$E372,GO$28))*(10-INDEX(INDIRECT("times"&amp;FT$2),$F372,GO$28))/10)</f>
        <v>0</v>
      </c>
      <c r="GP372" s="47">
        <f ca="1">IF(OR(INDEX(INDIRECT("times"&amp;FT$2),$F372,GP$28)&gt;10,INDEX(INDIRECT(FV372),$E372,GP$28)&lt;=INDEX(INDIRECT(FV372),$E372,$F372)),0,(INDEX(INDIRECT(FV372),$E372,$F372)-INDEX(INDIRECT(FV372),$E372,GP$28))*(10-INDEX(INDIRECT("times"&amp;FT$2),$F372,GP$28))/10)</f>
        <v>0</v>
      </c>
      <c r="GQ372" s="47">
        <f ca="1">IF(OR(INDEX(INDIRECT("times"&amp;FT$2),$F372,GQ$28)&gt;10,INDEX(INDIRECT(FV372),$E372,GQ$28)&lt;=INDEX(INDIRECT(FV372),$E372,$F372)),0,(INDEX(INDIRECT(FV372),$E372,$F372)-INDEX(INDIRECT(FV372),$E372,GQ$28))*(10-INDEX(INDIRECT("times"&amp;FT$2),$F372,GQ$28))/10)</f>
        <v>0</v>
      </c>
      <c r="GR372" s="47">
        <f ca="1">IF(OR(INDEX(INDIRECT("times"&amp;FT$2),$F372,GR$28)&gt;10,INDEX(INDIRECT(FV372),$E372,GR$28)&lt;=INDEX(INDIRECT(FV372),$E372,$F372)),0,(INDEX(INDIRECT(FV372),$E372,$F372)-INDEX(INDIRECT(FV372),$E372,GR$28))*(10-INDEX(INDIRECT("times"&amp;FT$2),$F372,GR$28))/10)</f>
        <v>0</v>
      </c>
      <c r="GS372" s="48">
        <f ca="1">IF(OR(INDEX(INDIRECT("times"&amp;FT$2),$F372,GS$28)&gt;10,INDEX(INDIRECT(FV372),$E372,GS$28)&lt;=INDEX(INDIRECT(FV372),$E372,$F372)),0,(INDEX(INDIRECT(FV372),$E372,$F372)-INDEX(INDIRECT(FV372),$E372,GS$28))*(10-INDEX(INDIRECT("times"&amp;FT$2),$F372,GS$28))/10)</f>
        <v>0</v>
      </c>
      <c r="GT372" s="201">
        <v>15</v>
      </c>
      <c r="GV372" s="18" t="s">
        <v>203</v>
      </c>
      <c r="GW372" s="122">
        <f>GV341</f>
        <v>3</v>
      </c>
      <c r="GX372" s="122" t="str">
        <f>GV342</f>
        <v>lei65</v>
      </c>
      <c r="GY372" s="210" t="str">
        <f t="shared" si="1805"/>
        <v>core3_lei65</v>
      </c>
      <c r="GZ372" s="122">
        <v>1</v>
      </c>
      <c r="HA372" s="33">
        <v>15</v>
      </c>
      <c r="HB372" s="46">
        <f ca="1">IF(OR(INDEX(INDIRECT("times"&amp;GW$2),$F372,HB$28)&gt;10,INDEX(INDIRECT(GY372),$E372,HB$28)&lt;=INDEX(INDIRECT(GY372),$E372,$F372)),0,(INDEX(INDIRECT(GY372),$E372,$F372)-INDEX(INDIRECT(GY372),$E372,HB$28))*(10-INDEX(INDIRECT("times"&amp;GW$2),$F372,HB$28))/10)</f>
        <v>0</v>
      </c>
      <c r="HC372" s="47">
        <f ca="1">IF(OR(INDEX(INDIRECT("times"&amp;GW$2),$F372,HC$28)&gt;10,INDEX(INDIRECT(GY372),$E372,HC$28)&lt;=INDEX(INDIRECT(GY372),$E372,$F372)),0,(INDEX(INDIRECT(GY372),$E372,$F372)-INDEX(INDIRECT(GY372),$E372,HC$28))*(10-INDEX(INDIRECT("times"&amp;GW$2),$F372,HC$28))/10)</f>
        <v>0</v>
      </c>
      <c r="HD372" s="47">
        <f ca="1">IF(OR(INDEX(INDIRECT("times"&amp;GW$2),$F372,HD$28)&gt;10,INDEX(INDIRECT(GY372),$E372,HD$28)&lt;=INDEX(INDIRECT(GY372),$E372,$F372)),0,(INDEX(INDIRECT(GY372),$E372,$F372)-INDEX(INDIRECT(GY372),$E372,HD$28))*(10-INDEX(INDIRECT("times"&amp;GW$2),$F372,HD$28))/10)</f>
        <v>0</v>
      </c>
      <c r="HE372" s="47">
        <f ca="1">IF(OR(INDEX(INDIRECT("times"&amp;GW$2),$F372,HE$28)&gt;10,INDEX(INDIRECT(GY372),$E372,HE$28)&lt;=INDEX(INDIRECT(GY372),$E372,$F372)),0,(INDEX(INDIRECT(GY372),$E372,$F372)-INDEX(INDIRECT(GY372),$E372,HE$28))*(10-INDEX(INDIRECT("times"&amp;GW$2),$F372,HE$28))/10)</f>
        <v>0</v>
      </c>
      <c r="HF372" s="47">
        <f ca="1">IF(OR(INDEX(INDIRECT("times"&amp;GW$2),$F372,HF$28)&gt;10,INDEX(INDIRECT(GY372),$E372,HF$28)&lt;=INDEX(INDIRECT(GY372),$E372,$F372)),0,(INDEX(INDIRECT(GY372),$E372,$F372)-INDEX(INDIRECT(GY372),$E372,HF$28))*(10-INDEX(INDIRECT("times"&amp;GW$2),$F372,HF$28))/10)</f>
        <v>0</v>
      </c>
      <c r="HG372" s="47">
        <f ca="1">IF(OR(INDEX(INDIRECT("times"&amp;GW$2),$F372,HG$28)&gt;10,INDEX(INDIRECT(GY372),$E372,HG$28)&lt;=INDEX(INDIRECT(GY372),$E372,$F372)),0,(INDEX(INDIRECT(GY372),$E372,$F372)-INDEX(INDIRECT(GY372),$E372,HG$28))*(10-INDEX(INDIRECT("times"&amp;GW$2),$F372,HG$28))/10)</f>
        <v>0</v>
      </c>
      <c r="HH372" s="47">
        <f ca="1">IF(OR(INDEX(INDIRECT("times"&amp;GW$2),$F372,HH$28)&gt;10,INDEX(INDIRECT(GY372),$E372,HH$28)&lt;=INDEX(INDIRECT(GY372),$E372,$F372)),0,(INDEX(INDIRECT(GY372),$E372,$F372)-INDEX(INDIRECT(GY372),$E372,HH$28))*(10-INDEX(INDIRECT("times"&amp;GW$2),$F372,HH$28))/10)</f>
        <v>0</v>
      </c>
      <c r="HI372" s="47">
        <f ca="1">IF(OR(INDEX(INDIRECT("times"&amp;GW$2),$F372,HI$28)&gt;10,INDEX(INDIRECT(GY372),$E372,HI$28)&lt;=INDEX(INDIRECT(GY372),$E372,$F372)),0,(INDEX(INDIRECT(GY372),$E372,$F372)-INDEX(INDIRECT(GY372),$E372,HI$28))*(10-INDEX(INDIRECT("times"&amp;GW$2),$F372,HI$28))/10)</f>
        <v>0</v>
      </c>
      <c r="HJ372" s="47">
        <f ca="1">IF(OR(INDEX(INDIRECT("times"&amp;GW$2),$F372,HJ$28)&gt;10,INDEX(INDIRECT(GY372),$E372,HJ$28)&lt;=INDEX(INDIRECT(GY372),$E372,$F372)),0,(INDEX(INDIRECT(GY372),$E372,$F372)-INDEX(INDIRECT(GY372),$E372,HJ$28))*(10-INDEX(INDIRECT("times"&amp;GW$2),$F372,HJ$28))/10)</f>
        <v>0</v>
      </c>
      <c r="HK372" s="47">
        <f ca="1">IF(OR(INDEX(INDIRECT("times"&amp;GW$2),$F372,HK$28)&gt;10,INDEX(INDIRECT(GY372),$E372,HK$28)&lt;=INDEX(INDIRECT(GY372),$E372,$F372)),0,(INDEX(INDIRECT(GY372),$E372,$F372)-INDEX(INDIRECT(GY372),$E372,HK$28))*(10-INDEX(INDIRECT("times"&amp;GW$2),$F372,HK$28))/10)</f>
        <v>0</v>
      </c>
      <c r="HL372" s="47">
        <f ca="1">IF(OR(INDEX(INDIRECT("times"&amp;GW$2),$F372,HL$28)&gt;10,INDEX(INDIRECT(GY372),$E372,HL$28)&lt;=INDEX(INDIRECT(GY372),$E372,$F372)),0,(INDEX(INDIRECT(GY372),$E372,$F372)-INDEX(INDIRECT(GY372),$E372,HL$28))*(10-INDEX(INDIRECT("times"&amp;GW$2),$F372,HL$28))/10)</f>
        <v>0</v>
      </c>
      <c r="HM372" s="47">
        <f ca="1">IF(OR(INDEX(INDIRECT("times"&amp;GW$2),$F372,HM$28)&gt;10,INDEX(INDIRECT(GY372),$E372,HM$28)&lt;=INDEX(INDIRECT(GY372),$E372,$F372)),0,(INDEX(INDIRECT(GY372),$E372,$F372)-INDEX(INDIRECT(GY372),$E372,HM$28))*(10-INDEX(INDIRECT("times"&amp;GW$2),$F372,HM$28))/10)</f>
        <v>0</v>
      </c>
      <c r="HN372" s="47">
        <f ca="1">IF(OR(INDEX(INDIRECT("times"&amp;GW$2),$F372,HN$28)&gt;10,INDEX(INDIRECT(GY372),$E372,HN$28)&lt;=INDEX(INDIRECT(GY372),$E372,$F372)),0,(INDEX(INDIRECT(GY372),$E372,$F372)-INDEX(INDIRECT(GY372),$E372,HN$28))*(10-INDEX(INDIRECT("times"&amp;GW$2),$F372,HN$28))/10)</f>
        <v>0</v>
      </c>
      <c r="HO372" s="47">
        <f ca="1">IF(OR(INDEX(INDIRECT("times"&amp;GW$2),$F372,HO$28)&gt;10,INDEX(INDIRECT(GY372),$E372,HO$28)&lt;=INDEX(INDIRECT(GY372),$E372,$F372)),0,(INDEX(INDIRECT(GY372),$E372,$F372)-INDEX(INDIRECT(GY372),$E372,HO$28))*(10-INDEX(INDIRECT("times"&amp;GW$2),$F372,HO$28))/10)</f>
        <v>0</v>
      </c>
      <c r="HP372" s="47">
        <f ca="1">IF(OR(INDEX(INDIRECT("times"&amp;GW$2),$F372,HP$28)&gt;10,INDEX(INDIRECT(GY372),$E372,HP$28)&lt;=INDEX(INDIRECT(GY372),$E372,$F372)),0,(INDEX(INDIRECT(GY372),$E372,$F372)-INDEX(INDIRECT(GY372),$E372,HP$28))*(10-INDEX(INDIRECT("times"&amp;GW$2),$F372,HP$28))/10)</f>
        <v>0</v>
      </c>
      <c r="HQ372" s="47">
        <f ca="1">IF(OR(INDEX(INDIRECT("times"&amp;GW$2),$F372,HQ$28)&gt;10,INDEX(INDIRECT(GY372),$E372,HQ$28)&lt;=INDEX(INDIRECT(GY372),$E372,$F372)),0,(INDEX(INDIRECT(GY372),$E372,$F372)-INDEX(INDIRECT(GY372),$E372,HQ$28))*(10-INDEX(INDIRECT("times"&amp;GW$2),$F372,HQ$28))/10)</f>
        <v>0</v>
      </c>
      <c r="HR372" s="47">
        <f ca="1">IF(OR(INDEX(INDIRECT("times"&amp;GW$2),$F372,HR$28)&gt;10,INDEX(INDIRECT(GY372),$E372,HR$28)&lt;=INDEX(INDIRECT(GY372),$E372,$F372)),0,(INDEX(INDIRECT(GY372),$E372,$F372)-INDEX(INDIRECT(GY372),$E372,HR$28))*(10-INDEX(INDIRECT("times"&amp;GW$2),$F372,HR$28))/10)</f>
        <v>0</v>
      </c>
      <c r="HS372" s="47">
        <f ca="1">IF(OR(INDEX(INDIRECT("times"&amp;GW$2),$F372,HS$28)&gt;10,INDEX(INDIRECT(GY372),$E372,HS$28)&lt;=INDEX(INDIRECT(GY372),$E372,$F372)),0,(INDEX(INDIRECT(GY372),$E372,$F372)-INDEX(INDIRECT(GY372),$E372,HS$28))*(10-INDEX(INDIRECT("times"&amp;GW$2),$F372,HS$28))/10)</f>
        <v>0</v>
      </c>
      <c r="HT372" s="47">
        <f ca="1">IF(OR(INDEX(INDIRECT("times"&amp;GW$2),$F372,HT$28)&gt;10,INDEX(INDIRECT(GY372),$E372,HT$28)&lt;=INDEX(INDIRECT(GY372),$E372,$F372)),0,(INDEX(INDIRECT(GY372),$E372,$F372)-INDEX(INDIRECT(GY372),$E372,HT$28))*(10-INDEX(INDIRECT("times"&amp;GW$2),$F372,HT$28))/10)</f>
        <v>0</v>
      </c>
      <c r="HU372" s="47">
        <f ca="1">IF(OR(INDEX(INDIRECT("times"&amp;GW$2),$F372,HU$28)&gt;10,INDEX(INDIRECT(GY372),$E372,HU$28)&lt;=INDEX(INDIRECT(GY372),$E372,$F372)),0,(INDEX(INDIRECT(GY372),$E372,$F372)-INDEX(INDIRECT(GY372),$E372,HU$28))*(10-INDEX(INDIRECT("times"&amp;GW$2),$F372,HU$28))/10)</f>
        <v>0</v>
      </c>
      <c r="HV372" s="48">
        <f ca="1">IF(OR(INDEX(INDIRECT("times"&amp;GW$2),$F372,HV$28)&gt;10,INDEX(INDIRECT(GY372),$E372,HV$28)&lt;=INDEX(INDIRECT(GY372),$E372,$F372)),0,(INDEX(INDIRECT(GY372),$E372,$F372)-INDEX(INDIRECT(GY372),$E372,HV$28))*(10-INDEX(INDIRECT("times"&amp;GW$2),$F372,HV$28))/10)</f>
        <v>0</v>
      </c>
      <c r="HW372" s="201">
        <v>15</v>
      </c>
    </row>
    <row r="373" spans="1:231" ht="15">
      <c r="A373" s="18" t="s">
        <v>204</v>
      </c>
      <c r="B373" s="122">
        <f>A341</f>
        <v>3</v>
      </c>
      <c r="C373" s="122" t="str">
        <f>A342</f>
        <v>work1834</v>
      </c>
      <c r="D373" s="210" t="str">
        <f t="shared" si="1798"/>
        <v>core3_work1834</v>
      </c>
      <c r="E373" s="122">
        <v>1</v>
      </c>
      <c r="F373" s="33">
        <v>16</v>
      </c>
      <c r="G373" s="46">
        <f ca="1">IF(OR(INDEX(INDIRECT("times"&amp;B$2),$F373,G$28)&gt;10,INDEX(INDIRECT(D373),$E373,G$28)&lt;=INDEX(INDIRECT(D373),$E373,$F373)),0,(INDEX(INDIRECT(D373),$E373,$F373)-INDEX(INDIRECT(D373),$E373,G$28))*(10-INDEX(INDIRECT("times"&amp;B$2),$F373,G$28))/10)</f>
        <v>0</v>
      </c>
      <c r="H373" s="47">
        <f ca="1">IF(OR(INDEX(INDIRECT("times"&amp;B$2),$F373,H$28)&gt;10,INDEX(INDIRECT(D373),$E373,H$28)&lt;=INDEX(INDIRECT(D373),$E373,$F373)),0,(INDEX(INDIRECT(D373),$E373,$F373)-INDEX(INDIRECT(D373),$E373,H$28))*(10-INDEX(INDIRECT("times"&amp;B$2),$F373,H$28))/10)</f>
        <v>0</v>
      </c>
      <c r="I373" s="47">
        <f ca="1">IF(OR(INDEX(INDIRECT("times"&amp;B$2),$F373,I$28)&gt;10,INDEX(INDIRECT(D373),$E373,I$28)&lt;=INDEX(INDIRECT(D373),$E373,$F373)),0,(INDEX(INDIRECT(D373),$E373,$F373)-INDEX(INDIRECT(D373),$E373,I$28))*(10-INDEX(INDIRECT("times"&amp;B$2),$F373,I$28))/10)</f>
        <v>0</v>
      </c>
      <c r="J373" s="47">
        <f ca="1">IF(OR(INDEX(INDIRECT("times"&amp;B$2),$F373,J$28)&gt;10,INDEX(INDIRECT(D373),$E373,J$28)&lt;=INDEX(INDIRECT(D373),$E373,$F373)),0,(INDEX(INDIRECT(D373),$E373,$F373)-INDEX(INDIRECT(D373),$E373,J$28))*(10-INDEX(INDIRECT("times"&amp;B$2),$F373,J$28))/10)</f>
        <v>0</v>
      </c>
      <c r="K373" s="47">
        <f ca="1">IF(OR(INDEX(INDIRECT("times"&amp;B$2),$F373,K$28)&gt;10,INDEX(INDIRECT(D373),$E373,K$28)&lt;=INDEX(INDIRECT(D373),$E373,$F373)),0,(INDEX(INDIRECT(D373),$E373,$F373)-INDEX(INDIRECT(D373),$E373,K$28))*(10-INDEX(INDIRECT("times"&amp;B$2),$F373,K$28))/10)</f>
        <v>0</v>
      </c>
      <c r="L373" s="47">
        <f ca="1">IF(OR(INDEX(INDIRECT("times"&amp;B$2),$F373,L$28)&gt;10,INDEX(INDIRECT(D373),$E373,L$28)&lt;=INDEX(INDIRECT(D373),$E373,$F373)),0,(INDEX(INDIRECT(D373),$E373,$F373)-INDEX(INDIRECT(D373),$E373,L$28))*(10-INDEX(INDIRECT("times"&amp;B$2),$F373,L$28))/10)</f>
        <v>0</v>
      </c>
      <c r="M373" s="47">
        <f ca="1">IF(OR(INDEX(INDIRECT("times"&amp;B$2),$F373,M$28)&gt;10,INDEX(INDIRECT(D373),$E373,M$28)&lt;=INDEX(INDIRECT(D373),$E373,$F373)),0,(INDEX(INDIRECT(D373),$E373,$F373)-INDEX(INDIRECT(D373),$E373,M$28))*(10-INDEX(INDIRECT("times"&amp;B$2),$F373,M$28))/10)</f>
        <v>0</v>
      </c>
      <c r="N373" s="47">
        <f ca="1">IF(OR(INDEX(INDIRECT("times"&amp;B$2),$F373,N$28)&gt;10,INDEX(INDIRECT(D373),$E373,N$28)&lt;=INDEX(INDIRECT(D373),$E373,$F373)),0,(INDEX(INDIRECT(D373),$E373,$F373)-INDEX(INDIRECT(D373),$E373,N$28))*(10-INDEX(INDIRECT("times"&amp;B$2),$F373,N$28))/10)</f>
        <v>0</v>
      </c>
      <c r="O373" s="47">
        <f ca="1">IF(OR(INDEX(INDIRECT("times"&amp;B$2),$F373,O$28)&gt;10,INDEX(INDIRECT(D373),$E373,O$28)&lt;=INDEX(INDIRECT(D373),$E373,$F373)),0,(INDEX(INDIRECT(D373),$E373,$F373)-INDEX(INDIRECT(D373),$E373,O$28))*(10-INDEX(INDIRECT("times"&amp;B$2),$F373,O$28))/10)</f>
        <v>0</v>
      </c>
      <c r="P373" s="47">
        <f ca="1">IF(OR(INDEX(INDIRECT("times"&amp;B$2),$F373,P$28)&gt;10,INDEX(INDIRECT(D373),$E373,P$28)&lt;=INDEX(INDIRECT(D373),$E373,$F373)),0,(INDEX(INDIRECT(D373),$E373,$F373)-INDEX(INDIRECT(D373),$E373,P$28))*(10-INDEX(INDIRECT("times"&amp;B$2),$F373,P$28))/10)</f>
        <v>0</v>
      </c>
      <c r="Q373" s="47">
        <f ca="1">IF(OR(INDEX(INDIRECT("times"&amp;B$2),$F373,Q$28)&gt;10,INDEX(INDIRECT(D373),$E373,Q$28)&lt;=INDEX(INDIRECT(D373),$E373,$F373)),0,(INDEX(INDIRECT(D373),$E373,$F373)-INDEX(INDIRECT(D373),$E373,Q$28))*(10-INDEX(INDIRECT("times"&amp;B$2),$F373,Q$28))/10)</f>
        <v>0</v>
      </c>
      <c r="R373" s="47">
        <f ca="1">IF(OR(INDEX(INDIRECT("times"&amp;B$2),$F373,R$28)&gt;10,INDEX(INDIRECT(D373),$E373,R$28)&lt;=INDEX(INDIRECT(D373),$E373,$F373)),0,(INDEX(INDIRECT(D373),$E373,$F373)-INDEX(INDIRECT(D373),$E373,R$28))*(10-INDEX(INDIRECT("times"&amp;B$2),$F373,R$28))/10)</f>
        <v>0</v>
      </c>
      <c r="S373" s="47">
        <f ca="1">IF(OR(INDEX(INDIRECT("times"&amp;B$2),$F373,S$28)&gt;10,INDEX(INDIRECT(D373),$E373,S$28)&lt;=INDEX(INDIRECT(D373),$E373,$F373)),0,(INDEX(INDIRECT(D373),$E373,$F373)-INDEX(INDIRECT(D373),$E373,S$28))*(10-INDEX(INDIRECT("times"&amp;B$2),$F373,S$28))/10)</f>
        <v>0</v>
      </c>
      <c r="T373" s="47">
        <f ca="1">IF(OR(INDEX(INDIRECT("times"&amp;B$2),$F373,T$28)&gt;10,INDEX(INDIRECT(D373),$E373,T$28)&lt;=INDEX(INDIRECT(D373),$E373,$F373)),0,(INDEX(INDIRECT(D373),$E373,$F373)-INDEX(INDIRECT(D373),$E373,T$28))*(10-INDEX(INDIRECT("times"&amp;B$2),$F373,T$28))/10)</f>
        <v>0</v>
      </c>
      <c r="U373" s="47">
        <f ca="1">IF(OR(INDEX(INDIRECT("times"&amp;B$2),$F373,U$28)&gt;10,INDEX(INDIRECT(D373),$E373,U$28)&lt;=INDEX(INDIRECT(D373),$E373,$F373)),0,(INDEX(INDIRECT(D373),$E373,$F373)-INDEX(INDIRECT(D373),$E373,U$28))*(10-INDEX(INDIRECT("times"&amp;B$2),$F373,U$28))/10)</f>
        <v>0</v>
      </c>
      <c r="V373" s="47">
        <f ca="1">IF(OR(INDEX(INDIRECT("times"&amp;B$2),$F373,V$28)&gt;10,INDEX(INDIRECT(D373),$E373,V$28)&lt;=INDEX(INDIRECT(D373),$E373,$F373)),0,(INDEX(INDIRECT(D373),$E373,$F373)-INDEX(INDIRECT(D373),$E373,V$28))*(10-INDEX(INDIRECT("times"&amp;B$2),$F373,V$28))/10)</f>
        <v>0</v>
      </c>
      <c r="W373" s="47">
        <f ca="1">IF(OR(INDEX(INDIRECT("times"&amp;B$2),$F373,W$28)&gt;10,INDEX(INDIRECT(D373),$E373,W$28)&lt;=INDEX(INDIRECT(D373),$E373,$F373)),0,(INDEX(INDIRECT(D373),$E373,$F373)-INDEX(INDIRECT(D373),$E373,W$28))*(10-INDEX(INDIRECT("times"&amp;B$2),$F373,W$28))/10)</f>
        <v>0</v>
      </c>
      <c r="X373" s="47">
        <f ca="1">IF(OR(INDEX(INDIRECT("times"&amp;B$2),$F373,X$28)&gt;10,INDEX(INDIRECT(D373),$E373,X$28)&lt;=INDEX(INDIRECT(D373),$E373,$F373)),0,(INDEX(INDIRECT(D373),$E373,$F373)-INDEX(INDIRECT(D373),$E373,X$28))*(10-INDEX(INDIRECT("times"&amp;B$2),$F373,X$28))/10)</f>
        <v>0</v>
      </c>
      <c r="Y373" s="47">
        <f ca="1">IF(OR(INDEX(INDIRECT("times"&amp;B$2),$F373,Y$28)&gt;10,INDEX(INDIRECT(D373),$E373,Y$28)&lt;=INDEX(INDIRECT(D373),$E373,$F373)),0,(INDEX(INDIRECT(D373),$E373,$F373)-INDEX(INDIRECT(D373),$E373,Y$28))*(10-INDEX(INDIRECT("times"&amp;B$2),$F373,Y$28))/10)</f>
        <v>0</v>
      </c>
      <c r="Z373" s="47">
        <f ca="1">IF(OR(INDEX(INDIRECT("times"&amp;B$2),$F373,Z$28)&gt;10,INDEX(INDIRECT(D373),$E373,Z$28)&lt;=INDEX(INDIRECT(D373),$E373,$F373)),0,(INDEX(INDIRECT(D373),$E373,$F373)-INDEX(INDIRECT(D373),$E373,Z$28))*(10-INDEX(INDIRECT("times"&amp;B$2),$F373,Z$28))/10)</f>
        <v>0</v>
      </c>
      <c r="AA373" s="48">
        <f ca="1">IF(OR(INDEX(INDIRECT("times"&amp;B$2),$F373,AA$28)&gt;10,INDEX(INDIRECT(D373),$E373,AA$28)&lt;=INDEX(INDIRECT(D373),$E373,$F373)),0,(INDEX(INDIRECT(D373),$E373,$F373)-INDEX(INDIRECT(D373),$E373,AA$28))*(10-INDEX(INDIRECT("times"&amp;B$2),$F373,AA$28))/10)</f>
        <v>0</v>
      </c>
      <c r="AB373" s="201">
        <v>16</v>
      </c>
      <c r="AD373" s="18" t="s">
        <v>204</v>
      </c>
      <c r="AE373" s="122">
        <f>AD341</f>
        <v>3</v>
      </c>
      <c r="AF373" s="122" t="str">
        <f>AD342</f>
        <v>shop1834</v>
      </c>
      <c r="AG373" s="210" t="str">
        <f t="shared" si="1799"/>
        <v>core3_shop1834</v>
      </c>
      <c r="AH373" s="122">
        <v>1</v>
      </c>
      <c r="AI373" s="33">
        <v>16</v>
      </c>
      <c r="AJ373" s="46">
        <f ca="1">IF(OR(INDEX(INDIRECT("times"&amp;AE$2),$F373,AJ$28)&gt;10,INDEX(INDIRECT(AG373),$E373,AJ$28)&lt;=INDEX(INDIRECT(AG373),$E373,$F373)),0,(INDEX(INDIRECT(AG373),$E373,$F373)-INDEX(INDIRECT(AG373),$E373,AJ$28))*(10-INDEX(INDIRECT("times"&amp;AE$2),$F373,AJ$28))/10)</f>
        <v>0</v>
      </c>
      <c r="AK373" s="47">
        <f ca="1">IF(OR(INDEX(INDIRECT("times"&amp;AE$2),$F373,AK$28)&gt;10,INDEX(INDIRECT(AG373),$E373,AK$28)&lt;=INDEX(INDIRECT(AG373),$E373,$F373)),0,(INDEX(INDIRECT(AG373),$E373,$F373)-INDEX(INDIRECT(AG373),$E373,AK$28))*(10-INDEX(INDIRECT("times"&amp;AE$2),$F373,AK$28))/10)</f>
        <v>0</v>
      </c>
      <c r="AL373" s="47">
        <f ca="1">IF(OR(INDEX(INDIRECT("times"&amp;AE$2),$F373,AL$28)&gt;10,INDEX(INDIRECT(AG373),$E373,AL$28)&lt;=INDEX(INDIRECT(AG373),$E373,$F373)),0,(INDEX(INDIRECT(AG373),$E373,$F373)-INDEX(INDIRECT(AG373),$E373,AL$28))*(10-INDEX(INDIRECT("times"&amp;AE$2),$F373,AL$28))/10)</f>
        <v>0</v>
      </c>
      <c r="AM373" s="47">
        <f ca="1">IF(OR(INDEX(INDIRECT("times"&amp;AE$2),$F373,AM$28)&gt;10,INDEX(INDIRECT(AG373),$E373,AM$28)&lt;=INDEX(INDIRECT(AG373),$E373,$F373)),0,(INDEX(INDIRECT(AG373),$E373,$F373)-INDEX(INDIRECT(AG373),$E373,AM$28))*(10-INDEX(INDIRECT("times"&amp;AE$2),$F373,AM$28))/10)</f>
        <v>0</v>
      </c>
      <c r="AN373" s="47">
        <f ca="1">IF(OR(INDEX(INDIRECT("times"&amp;AE$2),$F373,AN$28)&gt;10,INDEX(INDIRECT(AG373),$E373,AN$28)&lt;=INDEX(INDIRECT(AG373),$E373,$F373)),0,(INDEX(INDIRECT(AG373),$E373,$F373)-INDEX(INDIRECT(AG373),$E373,AN$28))*(10-INDEX(INDIRECT("times"&amp;AE$2),$F373,AN$28))/10)</f>
        <v>0</v>
      </c>
      <c r="AO373" s="47">
        <f ca="1">IF(OR(INDEX(INDIRECT("times"&amp;AE$2),$F373,AO$28)&gt;10,INDEX(INDIRECT(AG373),$E373,AO$28)&lt;=INDEX(INDIRECT(AG373),$E373,$F373)),0,(INDEX(INDIRECT(AG373),$E373,$F373)-INDEX(INDIRECT(AG373),$E373,AO$28))*(10-INDEX(INDIRECT("times"&amp;AE$2),$F373,AO$28))/10)</f>
        <v>0</v>
      </c>
      <c r="AP373" s="47">
        <f ca="1">IF(OR(INDEX(INDIRECT("times"&amp;AE$2),$F373,AP$28)&gt;10,INDEX(INDIRECT(AG373),$E373,AP$28)&lt;=INDEX(INDIRECT(AG373),$E373,$F373)),0,(INDEX(INDIRECT(AG373),$E373,$F373)-INDEX(INDIRECT(AG373),$E373,AP$28))*(10-INDEX(INDIRECT("times"&amp;AE$2),$F373,AP$28))/10)</f>
        <v>0</v>
      </c>
      <c r="AQ373" s="47">
        <f ca="1">IF(OR(INDEX(INDIRECT("times"&amp;AE$2),$F373,AQ$28)&gt;10,INDEX(INDIRECT(AG373),$E373,AQ$28)&lt;=INDEX(INDIRECT(AG373),$E373,$F373)),0,(INDEX(INDIRECT(AG373),$E373,$F373)-INDEX(INDIRECT(AG373),$E373,AQ$28))*(10-INDEX(INDIRECT("times"&amp;AE$2),$F373,AQ$28))/10)</f>
        <v>0</v>
      </c>
      <c r="AR373" s="47">
        <f ca="1">IF(OR(INDEX(INDIRECT("times"&amp;AE$2),$F373,AR$28)&gt;10,INDEX(INDIRECT(AG373),$E373,AR$28)&lt;=INDEX(INDIRECT(AG373),$E373,$F373)),0,(INDEX(INDIRECT(AG373),$E373,$F373)-INDEX(INDIRECT(AG373),$E373,AR$28))*(10-INDEX(INDIRECT("times"&amp;AE$2),$F373,AR$28))/10)</f>
        <v>0</v>
      </c>
      <c r="AS373" s="47">
        <f ca="1">IF(OR(INDEX(INDIRECT("times"&amp;AE$2),$F373,AS$28)&gt;10,INDEX(INDIRECT(AG373),$E373,AS$28)&lt;=INDEX(INDIRECT(AG373),$E373,$F373)),0,(INDEX(INDIRECT(AG373),$E373,$F373)-INDEX(INDIRECT(AG373),$E373,AS$28))*(10-INDEX(INDIRECT("times"&amp;AE$2),$F373,AS$28))/10)</f>
        <v>0</v>
      </c>
      <c r="AT373" s="47">
        <f ca="1">IF(OR(INDEX(INDIRECT("times"&amp;AE$2),$F373,AT$28)&gt;10,INDEX(INDIRECT(AG373),$E373,AT$28)&lt;=INDEX(INDIRECT(AG373),$E373,$F373)),0,(INDEX(INDIRECT(AG373),$E373,$F373)-INDEX(INDIRECT(AG373),$E373,AT$28))*(10-INDEX(INDIRECT("times"&amp;AE$2),$F373,AT$28))/10)</f>
        <v>0</v>
      </c>
      <c r="AU373" s="47">
        <f ca="1">IF(OR(INDEX(INDIRECT("times"&amp;AE$2),$F373,AU$28)&gt;10,INDEX(INDIRECT(AG373),$E373,AU$28)&lt;=INDEX(INDIRECT(AG373),$E373,$F373)),0,(INDEX(INDIRECT(AG373),$E373,$F373)-INDEX(INDIRECT(AG373),$E373,AU$28))*(10-INDEX(INDIRECT("times"&amp;AE$2),$F373,AU$28))/10)</f>
        <v>0</v>
      </c>
      <c r="AV373" s="47">
        <f ca="1">IF(OR(INDEX(INDIRECT("times"&amp;AE$2),$F373,AV$28)&gt;10,INDEX(INDIRECT(AG373),$E373,AV$28)&lt;=INDEX(INDIRECT(AG373),$E373,$F373)),0,(INDEX(INDIRECT(AG373),$E373,$F373)-INDEX(INDIRECT(AG373),$E373,AV$28))*(10-INDEX(INDIRECT("times"&amp;AE$2),$F373,AV$28))/10)</f>
        <v>0</v>
      </c>
      <c r="AW373" s="47">
        <f ca="1">IF(OR(INDEX(INDIRECT("times"&amp;AE$2),$F373,AW$28)&gt;10,INDEX(INDIRECT(AG373),$E373,AW$28)&lt;=INDEX(INDIRECT(AG373),$E373,$F373)),0,(INDEX(INDIRECT(AG373),$E373,$F373)-INDEX(INDIRECT(AG373),$E373,AW$28))*(10-INDEX(INDIRECT("times"&amp;AE$2),$F373,AW$28))/10)</f>
        <v>0</v>
      </c>
      <c r="AX373" s="47">
        <f ca="1">IF(OR(INDEX(INDIRECT("times"&amp;AE$2),$F373,AX$28)&gt;10,INDEX(INDIRECT(AG373),$E373,AX$28)&lt;=INDEX(INDIRECT(AG373),$E373,$F373)),0,(INDEX(INDIRECT(AG373),$E373,$F373)-INDEX(INDIRECT(AG373),$E373,AX$28))*(10-INDEX(INDIRECT("times"&amp;AE$2),$F373,AX$28))/10)</f>
        <v>0</v>
      </c>
      <c r="AY373" s="47">
        <f ca="1">IF(OR(INDEX(INDIRECT("times"&amp;AE$2),$F373,AY$28)&gt;10,INDEX(INDIRECT(AG373),$E373,AY$28)&lt;=INDEX(INDIRECT(AG373),$E373,$F373)),0,(INDEX(INDIRECT(AG373),$E373,$F373)-INDEX(INDIRECT(AG373),$E373,AY$28))*(10-INDEX(INDIRECT("times"&amp;AE$2),$F373,AY$28))/10)</f>
        <v>0</v>
      </c>
      <c r="AZ373" s="47">
        <f ca="1">IF(OR(INDEX(INDIRECT("times"&amp;AE$2),$F373,AZ$28)&gt;10,INDEX(INDIRECT(AG373),$E373,AZ$28)&lt;=INDEX(INDIRECT(AG373),$E373,$F373)),0,(INDEX(INDIRECT(AG373),$E373,$F373)-INDEX(INDIRECT(AG373),$E373,AZ$28))*(10-INDEX(INDIRECT("times"&amp;AE$2),$F373,AZ$28))/10)</f>
        <v>0</v>
      </c>
      <c r="BA373" s="47">
        <f ca="1">IF(OR(INDEX(INDIRECT("times"&amp;AE$2),$F373,BA$28)&gt;10,INDEX(INDIRECT(AG373),$E373,BA$28)&lt;=INDEX(INDIRECT(AG373),$E373,$F373)),0,(INDEX(INDIRECT(AG373),$E373,$F373)-INDEX(INDIRECT(AG373),$E373,BA$28))*(10-INDEX(INDIRECT("times"&amp;AE$2),$F373,BA$28))/10)</f>
        <v>0</v>
      </c>
      <c r="BB373" s="47">
        <f ca="1">IF(OR(INDEX(INDIRECT("times"&amp;AE$2),$F373,BB$28)&gt;10,INDEX(INDIRECT(AG373),$E373,BB$28)&lt;=INDEX(INDIRECT(AG373),$E373,$F373)),0,(INDEX(INDIRECT(AG373),$E373,$F373)-INDEX(INDIRECT(AG373),$E373,BB$28))*(10-INDEX(INDIRECT("times"&amp;AE$2),$F373,BB$28))/10)</f>
        <v>0</v>
      </c>
      <c r="BC373" s="47">
        <f ca="1">IF(OR(INDEX(INDIRECT("times"&amp;AE$2),$F373,BC$28)&gt;10,INDEX(INDIRECT(AG373),$E373,BC$28)&lt;=INDEX(INDIRECT(AG373),$E373,$F373)),0,(INDEX(INDIRECT(AG373),$E373,$F373)-INDEX(INDIRECT(AG373),$E373,BC$28))*(10-INDEX(INDIRECT("times"&amp;AE$2),$F373,BC$28))/10)</f>
        <v>0</v>
      </c>
      <c r="BD373" s="48">
        <f ca="1">IF(OR(INDEX(INDIRECT("times"&amp;AE$2),$F373,BD$28)&gt;10,INDEX(INDIRECT(AG373),$E373,BD$28)&lt;=INDEX(INDIRECT(AG373),$E373,$F373)),0,(INDEX(INDIRECT(AG373),$E373,$F373)-INDEX(INDIRECT(AG373),$E373,BD$28))*(10-INDEX(INDIRECT("times"&amp;AE$2),$F373,BD$28))/10)</f>
        <v>0</v>
      </c>
      <c r="BE373" s="201">
        <v>16</v>
      </c>
      <c r="BG373" s="18" t="s">
        <v>204</v>
      </c>
      <c r="BH373" s="122">
        <f>BG341</f>
        <v>3</v>
      </c>
      <c r="BI373" s="122" t="str">
        <f>BG342</f>
        <v>lei1834</v>
      </c>
      <c r="BJ373" s="210" t="str">
        <f t="shared" si="1800"/>
        <v>core3_lei1834</v>
      </c>
      <c r="BK373" s="122">
        <v>1</v>
      </c>
      <c r="BL373" s="33">
        <v>16</v>
      </c>
      <c r="BM373" s="46">
        <f ca="1">IF(OR(INDEX(INDIRECT("times"&amp;BH$2),$F373,BM$28)&gt;10,INDEX(INDIRECT(BJ373),$E373,BM$28)&lt;=INDEX(INDIRECT(BJ373),$E373,$F373)),0,(INDEX(INDIRECT(BJ373),$E373,$F373)-INDEX(INDIRECT(BJ373),$E373,BM$28))*(10-INDEX(INDIRECT("times"&amp;BH$2),$F373,BM$28))/10)</f>
        <v>0</v>
      </c>
      <c r="BN373" s="47">
        <f ca="1">IF(OR(INDEX(INDIRECT("times"&amp;BH$2),$F373,BN$28)&gt;10,INDEX(INDIRECT(BJ373),$E373,BN$28)&lt;=INDEX(INDIRECT(BJ373),$E373,$F373)),0,(INDEX(INDIRECT(BJ373),$E373,$F373)-INDEX(INDIRECT(BJ373),$E373,BN$28))*(10-INDEX(INDIRECT("times"&amp;BH$2),$F373,BN$28))/10)</f>
        <v>0</v>
      </c>
      <c r="BO373" s="47">
        <f ca="1">IF(OR(INDEX(INDIRECT("times"&amp;BH$2),$F373,BO$28)&gt;10,INDEX(INDIRECT(BJ373),$E373,BO$28)&lt;=INDEX(INDIRECT(BJ373),$E373,$F373)),0,(INDEX(INDIRECT(BJ373),$E373,$F373)-INDEX(INDIRECT(BJ373),$E373,BO$28))*(10-INDEX(INDIRECT("times"&amp;BH$2),$F373,BO$28))/10)</f>
        <v>0</v>
      </c>
      <c r="BP373" s="47">
        <f ca="1">IF(OR(INDEX(INDIRECT("times"&amp;BH$2),$F373,BP$28)&gt;10,INDEX(INDIRECT(BJ373),$E373,BP$28)&lt;=INDEX(INDIRECT(BJ373),$E373,$F373)),0,(INDEX(INDIRECT(BJ373),$E373,$F373)-INDEX(INDIRECT(BJ373),$E373,BP$28))*(10-INDEX(INDIRECT("times"&amp;BH$2),$F373,BP$28))/10)</f>
        <v>0</v>
      </c>
      <c r="BQ373" s="47">
        <f ca="1">IF(OR(INDEX(INDIRECT("times"&amp;BH$2),$F373,BQ$28)&gt;10,INDEX(INDIRECT(BJ373),$E373,BQ$28)&lt;=INDEX(INDIRECT(BJ373),$E373,$F373)),0,(INDEX(INDIRECT(BJ373),$E373,$F373)-INDEX(INDIRECT(BJ373),$E373,BQ$28))*(10-INDEX(INDIRECT("times"&amp;BH$2),$F373,BQ$28))/10)</f>
        <v>0</v>
      </c>
      <c r="BR373" s="47">
        <f ca="1">IF(OR(INDEX(INDIRECT("times"&amp;BH$2),$F373,BR$28)&gt;10,INDEX(INDIRECT(BJ373),$E373,BR$28)&lt;=INDEX(INDIRECT(BJ373),$E373,$F373)),0,(INDEX(INDIRECT(BJ373),$E373,$F373)-INDEX(INDIRECT(BJ373),$E373,BR$28))*(10-INDEX(INDIRECT("times"&amp;BH$2),$F373,BR$28))/10)</f>
        <v>0</v>
      </c>
      <c r="BS373" s="47">
        <f ca="1">IF(OR(INDEX(INDIRECT("times"&amp;BH$2),$F373,BS$28)&gt;10,INDEX(INDIRECT(BJ373),$E373,BS$28)&lt;=INDEX(INDIRECT(BJ373),$E373,$F373)),0,(INDEX(INDIRECT(BJ373),$E373,$F373)-INDEX(INDIRECT(BJ373),$E373,BS$28))*(10-INDEX(INDIRECT("times"&amp;BH$2),$F373,BS$28))/10)</f>
        <v>0</v>
      </c>
      <c r="BT373" s="47">
        <f ca="1">IF(OR(INDEX(INDIRECT("times"&amp;BH$2),$F373,BT$28)&gt;10,INDEX(INDIRECT(BJ373),$E373,BT$28)&lt;=INDEX(INDIRECT(BJ373),$E373,$F373)),0,(INDEX(INDIRECT(BJ373),$E373,$F373)-INDEX(INDIRECT(BJ373),$E373,BT$28))*(10-INDEX(INDIRECT("times"&amp;BH$2),$F373,BT$28))/10)</f>
        <v>0</v>
      </c>
      <c r="BU373" s="47">
        <f ca="1">IF(OR(INDEX(INDIRECT("times"&amp;BH$2),$F373,BU$28)&gt;10,INDEX(INDIRECT(BJ373),$E373,BU$28)&lt;=INDEX(INDIRECT(BJ373),$E373,$F373)),0,(INDEX(INDIRECT(BJ373),$E373,$F373)-INDEX(INDIRECT(BJ373),$E373,BU$28))*(10-INDEX(INDIRECT("times"&amp;BH$2),$F373,BU$28))/10)</f>
        <v>0</v>
      </c>
      <c r="BV373" s="47">
        <f ca="1">IF(OR(INDEX(INDIRECT("times"&amp;BH$2),$F373,BV$28)&gt;10,INDEX(INDIRECT(BJ373),$E373,BV$28)&lt;=INDEX(INDIRECT(BJ373),$E373,$F373)),0,(INDEX(INDIRECT(BJ373),$E373,$F373)-INDEX(INDIRECT(BJ373),$E373,BV$28))*(10-INDEX(INDIRECT("times"&amp;BH$2),$F373,BV$28))/10)</f>
        <v>0</v>
      </c>
      <c r="BW373" s="47">
        <f ca="1">IF(OR(INDEX(INDIRECT("times"&amp;BH$2),$F373,BW$28)&gt;10,INDEX(INDIRECT(BJ373),$E373,BW$28)&lt;=INDEX(INDIRECT(BJ373),$E373,$F373)),0,(INDEX(INDIRECT(BJ373),$E373,$F373)-INDEX(INDIRECT(BJ373),$E373,BW$28))*(10-INDEX(INDIRECT("times"&amp;BH$2),$F373,BW$28))/10)</f>
        <v>0</v>
      </c>
      <c r="BX373" s="47">
        <f ca="1">IF(OR(INDEX(INDIRECT("times"&amp;BH$2),$F373,BX$28)&gt;10,INDEX(INDIRECT(BJ373),$E373,BX$28)&lt;=INDEX(INDIRECT(BJ373),$E373,$F373)),0,(INDEX(INDIRECT(BJ373),$E373,$F373)-INDEX(INDIRECT(BJ373),$E373,BX$28))*(10-INDEX(INDIRECT("times"&amp;BH$2),$F373,BX$28))/10)</f>
        <v>0</v>
      </c>
      <c r="BY373" s="47">
        <f ca="1">IF(OR(INDEX(INDIRECT("times"&amp;BH$2),$F373,BY$28)&gt;10,INDEX(INDIRECT(BJ373),$E373,BY$28)&lt;=INDEX(INDIRECT(BJ373),$E373,$F373)),0,(INDEX(INDIRECT(BJ373),$E373,$F373)-INDEX(INDIRECT(BJ373),$E373,BY$28))*(10-INDEX(INDIRECT("times"&amp;BH$2),$F373,BY$28))/10)</f>
        <v>0</v>
      </c>
      <c r="BZ373" s="47">
        <f ca="1">IF(OR(INDEX(INDIRECT("times"&amp;BH$2),$F373,BZ$28)&gt;10,INDEX(INDIRECT(BJ373),$E373,BZ$28)&lt;=INDEX(INDIRECT(BJ373),$E373,$F373)),0,(INDEX(INDIRECT(BJ373),$E373,$F373)-INDEX(INDIRECT(BJ373),$E373,BZ$28))*(10-INDEX(INDIRECT("times"&amp;BH$2),$F373,BZ$28))/10)</f>
        <v>0</v>
      </c>
      <c r="CA373" s="47">
        <f ca="1">IF(OR(INDEX(INDIRECT("times"&amp;BH$2),$F373,CA$28)&gt;10,INDEX(INDIRECT(BJ373),$E373,CA$28)&lt;=INDEX(INDIRECT(BJ373),$E373,$F373)),0,(INDEX(INDIRECT(BJ373),$E373,$F373)-INDEX(INDIRECT(BJ373),$E373,CA$28))*(10-INDEX(INDIRECT("times"&amp;BH$2),$F373,CA$28))/10)</f>
        <v>0</v>
      </c>
      <c r="CB373" s="47">
        <f ca="1">IF(OR(INDEX(INDIRECT("times"&amp;BH$2),$F373,CB$28)&gt;10,INDEX(INDIRECT(BJ373),$E373,CB$28)&lt;=INDEX(INDIRECT(BJ373),$E373,$F373)),0,(INDEX(INDIRECT(BJ373),$E373,$F373)-INDEX(INDIRECT(BJ373),$E373,CB$28))*(10-INDEX(INDIRECT("times"&amp;BH$2),$F373,CB$28))/10)</f>
        <v>0</v>
      </c>
      <c r="CC373" s="47">
        <f ca="1">IF(OR(INDEX(INDIRECT("times"&amp;BH$2),$F373,CC$28)&gt;10,INDEX(INDIRECT(BJ373),$E373,CC$28)&lt;=INDEX(INDIRECT(BJ373),$E373,$F373)),0,(INDEX(INDIRECT(BJ373),$E373,$F373)-INDEX(INDIRECT(BJ373),$E373,CC$28))*(10-INDEX(INDIRECT("times"&amp;BH$2),$F373,CC$28))/10)</f>
        <v>0</v>
      </c>
      <c r="CD373" s="47">
        <f ca="1">IF(OR(INDEX(INDIRECT("times"&amp;BH$2),$F373,CD$28)&gt;10,INDEX(INDIRECT(BJ373),$E373,CD$28)&lt;=INDEX(INDIRECT(BJ373),$E373,$F373)),0,(INDEX(INDIRECT(BJ373),$E373,$F373)-INDEX(INDIRECT(BJ373),$E373,CD$28))*(10-INDEX(INDIRECT("times"&amp;BH$2),$F373,CD$28))/10)</f>
        <v>0</v>
      </c>
      <c r="CE373" s="47">
        <f ca="1">IF(OR(INDEX(INDIRECT("times"&amp;BH$2),$F373,CE$28)&gt;10,INDEX(INDIRECT(BJ373),$E373,CE$28)&lt;=INDEX(INDIRECT(BJ373),$E373,$F373)),0,(INDEX(INDIRECT(BJ373),$E373,$F373)-INDEX(INDIRECT(BJ373),$E373,CE$28))*(10-INDEX(INDIRECT("times"&amp;BH$2),$F373,CE$28))/10)</f>
        <v>0</v>
      </c>
      <c r="CF373" s="47">
        <f ca="1">IF(OR(INDEX(INDIRECT("times"&amp;BH$2),$F373,CF$28)&gt;10,INDEX(INDIRECT(BJ373),$E373,CF$28)&lt;=INDEX(INDIRECT(BJ373),$E373,$F373)),0,(INDEX(INDIRECT(BJ373),$E373,$F373)-INDEX(INDIRECT(BJ373),$E373,CF$28))*(10-INDEX(INDIRECT("times"&amp;BH$2),$F373,CF$28))/10)</f>
        <v>0</v>
      </c>
      <c r="CG373" s="48">
        <f ca="1">IF(OR(INDEX(INDIRECT("times"&amp;BH$2),$F373,CG$28)&gt;10,INDEX(INDIRECT(BJ373),$E373,CG$28)&lt;=INDEX(INDIRECT(BJ373),$E373,$F373)),0,(INDEX(INDIRECT(BJ373),$E373,$F373)-INDEX(INDIRECT(BJ373),$E373,CG$28))*(10-INDEX(INDIRECT("times"&amp;BH$2),$F373,CG$28))/10)</f>
        <v>0</v>
      </c>
      <c r="CH373" s="201">
        <v>16</v>
      </c>
      <c r="CJ373" s="18" t="s">
        <v>204</v>
      </c>
      <c r="CK373" s="122">
        <f>CJ341</f>
        <v>3</v>
      </c>
      <c r="CL373" s="122" t="str">
        <f>CJ342</f>
        <v>work3564</v>
      </c>
      <c r="CM373" s="210" t="str">
        <f t="shared" si="1801"/>
        <v>core3_work3564</v>
      </c>
      <c r="CN373" s="122">
        <v>1</v>
      </c>
      <c r="CO373" s="33">
        <v>16</v>
      </c>
      <c r="CP373" s="46">
        <f ca="1">IF(OR(INDEX(INDIRECT("times"&amp;CK$2),$F373,CP$28)&gt;10,INDEX(INDIRECT(CM373),$E373,CP$28)&lt;=INDEX(INDIRECT(CM373),$E373,$F373)),0,(INDEX(INDIRECT(CM373),$E373,$F373)-INDEX(INDIRECT(CM373),$E373,CP$28))*(10-INDEX(INDIRECT("times"&amp;CK$2),$F373,CP$28))/10)</f>
        <v>0</v>
      </c>
      <c r="CQ373" s="47">
        <f ca="1">IF(OR(INDEX(INDIRECT("times"&amp;CK$2),$F373,CQ$28)&gt;10,INDEX(INDIRECT(CM373),$E373,CQ$28)&lt;=INDEX(INDIRECT(CM373),$E373,$F373)),0,(INDEX(INDIRECT(CM373),$E373,$F373)-INDEX(INDIRECT(CM373),$E373,CQ$28))*(10-INDEX(INDIRECT("times"&amp;CK$2),$F373,CQ$28))/10)</f>
        <v>0</v>
      </c>
      <c r="CR373" s="47">
        <f ca="1">IF(OR(INDEX(INDIRECT("times"&amp;CK$2),$F373,CR$28)&gt;10,INDEX(INDIRECT(CM373),$E373,CR$28)&lt;=INDEX(INDIRECT(CM373),$E373,$F373)),0,(INDEX(INDIRECT(CM373),$E373,$F373)-INDEX(INDIRECT(CM373),$E373,CR$28))*(10-INDEX(INDIRECT("times"&amp;CK$2),$F373,CR$28))/10)</f>
        <v>0</v>
      </c>
      <c r="CS373" s="47">
        <f ca="1">IF(OR(INDEX(INDIRECT("times"&amp;CK$2),$F373,CS$28)&gt;10,INDEX(INDIRECT(CM373),$E373,CS$28)&lt;=INDEX(INDIRECT(CM373),$E373,$F373)),0,(INDEX(INDIRECT(CM373),$E373,$F373)-INDEX(INDIRECT(CM373),$E373,CS$28))*(10-INDEX(INDIRECT("times"&amp;CK$2),$F373,CS$28))/10)</f>
        <v>0</v>
      </c>
      <c r="CT373" s="47">
        <f ca="1">IF(OR(INDEX(INDIRECT("times"&amp;CK$2),$F373,CT$28)&gt;10,INDEX(INDIRECT(CM373),$E373,CT$28)&lt;=INDEX(INDIRECT(CM373),$E373,$F373)),0,(INDEX(INDIRECT(CM373),$E373,$F373)-INDEX(INDIRECT(CM373),$E373,CT$28))*(10-INDEX(INDIRECT("times"&amp;CK$2),$F373,CT$28))/10)</f>
        <v>0</v>
      </c>
      <c r="CU373" s="47">
        <f ca="1">IF(OR(INDEX(INDIRECT("times"&amp;CK$2),$F373,CU$28)&gt;10,INDEX(INDIRECT(CM373),$E373,CU$28)&lt;=INDEX(INDIRECT(CM373),$E373,$F373)),0,(INDEX(INDIRECT(CM373),$E373,$F373)-INDEX(INDIRECT(CM373),$E373,CU$28))*(10-INDEX(INDIRECT("times"&amp;CK$2),$F373,CU$28))/10)</f>
        <v>0</v>
      </c>
      <c r="CV373" s="47">
        <f ca="1">IF(OR(INDEX(INDIRECT("times"&amp;CK$2),$F373,CV$28)&gt;10,INDEX(INDIRECT(CM373),$E373,CV$28)&lt;=INDEX(INDIRECT(CM373),$E373,$F373)),0,(INDEX(INDIRECT(CM373),$E373,$F373)-INDEX(INDIRECT(CM373),$E373,CV$28))*(10-INDEX(INDIRECT("times"&amp;CK$2),$F373,CV$28))/10)</f>
        <v>0</v>
      </c>
      <c r="CW373" s="47">
        <f ca="1">IF(OR(INDEX(INDIRECT("times"&amp;CK$2),$F373,CW$28)&gt;10,INDEX(INDIRECT(CM373),$E373,CW$28)&lt;=INDEX(INDIRECT(CM373),$E373,$F373)),0,(INDEX(INDIRECT(CM373),$E373,$F373)-INDEX(INDIRECT(CM373),$E373,CW$28))*(10-INDEX(INDIRECT("times"&amp;CK$2),$F373,CW$28))/10)</f>
        <v>0</v>
      </c>
      <c r="CX373" s="47">
        <f ca="1">IF(OR(INDEX(INDIRECT("times"&amp;CK$2),$F373,CX$28)&gt;10,INDEX(INDIRECT(CM373),$E373,CX$28)&lt;=INDEX(INDIRECT(CM373),$E373,$F373)),0,(INDEX(INDIRECT(CM373),$E373,$F373)-INDEX(INDIRECT(CM373),$E373,CX$28))*(10-INDEX(INDIRECT("times"&amp;CK$2),$F373,CX$28))/10)</f>
        <v>0</v>
      </c>
      <c r="CY373" s="47">
        <f ca="1">IF(OR(INDEX(INDIRECT("times"&amp;CK$2),$F373,CY$28)&gt;10,INDEX(INDIRECT(CM373),$E373,CY$28)&lt;=INDEX(INDIRECT(CM373),$E373,$F373)),0,(INDEX(INDIRECT(CM373),$E373,$F373)-INDEX(INDIRECT(CM373),$E373,CY$28))*(10-INDEX(INDIRECT("times"&amp;CK$2),$F373,CY$28))/10)</f>
        <v>0</v>
      </c>
      <c r="CZ373" s="47">
        <f ca="1">IF(OR(INDEX(INDIRECT("times"&amp;CK$2),$F373,CZ$28)&gt;10,INDEX(INDIRECT(CM373),$E373,CZ$28)&lt;=INDEX(INDIRECT(CM373),$E373,$F373)),0,(INDEX(INDIRECT(CM373),$E373,$F373)-INDEX(INDIRECT(CM373),$E373,CZ$28))*(10-INDEX(INDIRECT("times"&amp;CK$2),$F373,CZ$28))/10)</f>
        <v>0</v>
      </c>
      <c r="DA373" s="47">
        <f ca="1">IF(OR(INDEX(INDIRECT("times"&amp;CK$2),$F373,DA$28)&gt;10,INDEX(INDIRECT(CM373),$E373,DA$28)&lt;=INDEX(INDIRECT(CM373),$E373,$F373)),0,(INDEX(INDIRECT(CM373),$E373,$F373)-INDEX(INDIRECT(CM373),$E373,DA$28))*(10-INDEX(INDIRECT("times"&amp;CK$2),$F373,DA$28))/10)</f>
        <v>0</v>
      </c>
      <c r="DB373" s="47">
        <f ca="1">IF(OR(INDEX(INDIRECT("times"&amp;CK$2),$F373,DB$28)&gt;10,INDEX(INDIRECT(CM373),$E373,DB$28)&lt;=INDEX(INDIRECT(CM373),$E373,$F373)),0,(INDEX(INDIRECT(CM373),$E373,$F373)-INDEX(INDIRECT(CM373),$E373,DB$28))*(10-INDEX(INDIRECT("times"&amp;CK$2),$F373,DB$28))/10)</f>
        <v>0</v>
      </c>
      <c r="DC373" s="47">
        <f ca="1">IF(OR(INDEX(INDIRECT("times"&amp;CK$2),$F373,DC$28)&gt;10,INDEX(INDIRECT(CM373),$E373,DC$28)&lt;=INDEX(INDIRECT(CM373),$E373,$F373)),0,(INDEX(INDIRECT(CM373),$E373,$F373)-INDEX(INDIRECT(CM373),$E373,DC$28))*(10-INDEX(INDIRECT("times"&amp;CK$2),$F373,DC$28))/10)</f>
        <v>0</v>
      </c>
      <c r="DD373" s="47">
        <f ca="1">IF(OR(INDEX(INDIRECT("times"&amp;CK$2),$F373,DD$28)&gt;10,INDEX(INDIRECT(CM373),$E373,DD$28)&lt;=INDEX(INDIRECT(CM373),$E373,$F373)),0,(INDEX(INDIRECT(CM373),$E373,$F373)-INDEX(INDIRECT(CM373),$E373,DD$28))*(10-INDEX(INDIRECT("times"&amp;CK$2),$F373,DD$28))/10)</f>
        <v>0</v>
      </c>
      <c r="DE373" s="47">
        <f ca="1">IF(OR(INDEX(INDIRECT("times"&amp;CK$2),$F373,DE$28)&gt;10,INDEX(INDIRECT(CM373),$E373,DE$28)&lt;=INDEX(INDIRECT(CM373),$E373,$F373)),0,(INDEX(INDIRECT(CM373),$E373,$F373)-INDEX(INDIRECT(CM373),$E373,DE$28))*(10-INDEX(INDIRECT("times"&amp;CK$2),$F373,DE$28))/10)</f>
        <v>0</v>
      </c>
      <c r="DF373" s="47">
        <f ca="1">IF(OR(INDEX(INDIRECT("times"&amp;CK$2),$F373,DF$28)&gt;10,INDEX(INDIRECT(CM373),$E373,DF$28)&lt;=INDEX(INDIRECT(CM373),$E373,$F373)),0,(INDEX(INDIRECT(CM373),$E373,$F373)-INDEX(INDIRECT(CM373),$E373,DF$28))*(10-INDEX(INDIRECT("times"&amp;CK$2),$F373,DF$28))/10)</f>
        <v>0</v>
      </c>
      <c r="DG373" s="47">
        <f ca="1">IF(OR(INDEX(INDIRECT("times"&amp;CK$2),$F373,DG$28)&gt;10,INDEX(INDIRECT(CM373),$E373,DG$28)&lt;=INDEX(INDIRECT(CM373),$E373,$F373)),0,(INDEX(INDIRECT(CM373),$E373,$F373)-INDEX(INDIRECT(CM373),$E373,DG$28))*(10-INDEX(INDIRECT("times"&amp;CK$2),$F373,DG$28))/10)</f>
        <v>0</v>
      </c>
      <c r="DH373" s="47">
        <f ca="1">IF(OR(INDEX(INDIRECT("times"&amp;CK$2),$F373,DH$28)&gt;10,INDEX(INDIRECT(CM373),$E373,DH$28)&lt;=INDEX(INDIRECT(CM373),$E373,$F373)),0,(INDEX(INDIRECT(CM373),$E373,$F373)-INDEX(INDIRECT(CM373),$E373,DH$28))*(10-INDEX(INDIRECT("times"&amp;CK$2),$F373,DH$28))/10)</f>
        <v>0</v>
      </c>
      <c r="DI373" s="47">
        <f ca="1">IF(OR(INDEX(INDIRECT("times"&amp;CK$2),$F373,DI$28)&gt;10,INDEX(INDIRECT(CM373),$E373,DI$28)&lt;=INDEX(INDIRECT(CM373),$E373,$F373)),0,(INDEX(INDIRECT(CM373),$E373,$F373)-INDEX(INDIRECT(CM373),$E373,DI$28))*(10-INDEX(INDIRECT("times"&amp;CK$2),$F373,DI$28))/10)</f>
        <v>0</v>
      </c>
      <c r="DJ373" s="48">
        <f ca="1">IF(OR(INDEX(INDIRECT("times"&amp;CK$2),$F373,DJ$28)&gt;10,INDEX(INDIRECT(CM373),$E373,DJ$28)&lt;=INDEX(INDIRECT(CM373),$E373,$F373)),0,(INDEX(INDIRECT(CM373),$E373,$F373)-INDEX(INDIRECT(CM373),$E373,DJ$28))*(10-INDEX(INDIRECT("times"&amp;CK$2),$F373,DJ$28))/10)</f>
        <v>0</v>
      </c>
      <c r="DK373" s="201">
        <v>16</v>
      </c>
      <c r="DM373" s="18" t="s">
        <v>204</v>
      </c>
      <c r="DN373" s="122">
        <f>DM341</f>
        <v>3</v>
      </c>
      <c r="DO373" s="122" t="str">
        <f>DM342</f>
        <v>shop3564</v>
      </c>
      <c r="DP373" s="210" t="str">
        <f t="shared" si="1802"/>
        <v>core3_shop3564</v>
      </c>
      <c r="DQ373" s="122">
        <v>1</v>
      </c>
      <c r="DR373" s="33">
        <v>16</v>
      </c>
      <c r="DS373" s="46">
        <f ca="1">IF(OR(INDEX(INDIRECT("times"&amp;DN$2),$F373,DS$28)&gt;10,INDEX(INDIRECT(DP373),$E373,DS$28)&lt;=INDEX(INDIRECT(DP373),$E373,$F373)),0,(INDEX(INDIRECT(DP373),$E373,$F373)-INDEX(INDIRECT(DP373),$E373,DS$28))*(10-INDEX(INDIRECT("times"&amp;DN$2),$F373,DS$28))/10)</f>
        <v>0</v>
      </c>
      <c r="DT373" s="47">
        <f ca="1">IF(OR(INDEX(INDIRECT("times"&amp;DN$2),$F373,DT$28)&gt;10,INDEX(INDIRECT(DP373),$E373,DT$28)&lt;=INDEX(INDIRECT(DP373),$E373,$F373)),0,(INDEX(INDIRECT(DP373),$E373,$F373)-INDEX(INDIRECT(DP373),$E373,DT$28))*(10-INDEX(INDIRECT("times"&amp;DN$2),$F373,DT$28))/10)</f>
        <v>0</v>
      </c>
      <c r="DU373" s="47">
        <f ca="1">IF(OR(INDEX(INDIRECT("times"&amp;DN$2),$F373,DU$28)&gt;10,INDEX(INDIRECT(DP373),$E373,DU$28)&lt;=INDEX(INDIRECT(DP373),$E373,$F373)),0,(INDEX(INDIRECT(DP373),$E373,$F373)-INDEX(INDIRECT(DP373),$E373,DU$28))*(10-INDEX(INDIRECT("times"&amp;DN$2),$F373,DU$28))/10)</f>
        <v>0</v>
      </c>
      <c r="DV373" s="47">
        <f ca="1">IF(OR(INDEX(INDIRECT("times"&amp;DN$2),$F373,DV$28)&gt;10,INDEX(INDIRECT(DP373),$E373,DV$28)&lt;=INDEX(INDIRECT(DP373),$E373,$F373)),0,(INDEX(INDIRECT(DP373),$E373,$F373)-INDEX(INDIRECT(DP373),$E373,DV$28))*(10-INDEX(INDIRECT("times"&amp;DN$2),$F373,DV$28))/10)</f>
        <v>0</v>
      </c>
      <c r="DW373" s="47">
        <f ca="1">IF(OR(INDEX(INDIRECT("times"&amp;DN$2),$F373,DW$28)&gt;10,INDEX(INDIRECT(DP373),$E373,DW$28)&lt;=INDEX(INDIRECT(DP373),$E373,$F373)),0,(INDEX(INDIRECT(DP373),$E373,$F373)-INDEX(INDIRECT(DP373),$E373,DW$28))*(10-INDEX(INDIRECT("times"&amp;DN$2),$F373,DW$28))/10)</f>
        <v>0</v>
      </c>
      <c r="DX373" s="47">
        <f ca="1">IF(OR(INDEX(INDIRECT("times"&amp;DN$2),$F373,DX$28)&gt;10,INDEX(INDIRECT(DP373),$E373,DX$28)&lt;=INDEX(INDIRECT(DP373),$E373,$F373)),0,(INDEX(INDIRECT(DP373),$E373,$F373)-INDEX(INDIRECT(DP373),$E373,DX$28))*(10-INDEX(INDIRECT("times"&amp;DN$2),$F373,DX$28))/10)</f>
        <v>0</v>
      </c>
      <c r="DY373" s="47">
        <f ca="1">IF(OR(INDEX(INDIRECT("times"&amp;DN$2),$F373,DY$28)&gt;10,INDEX(INDIRECT(DP373),$E373,DY$28)&lt;=INDEX(INDIRECT(DP373),$E373,$F373)),0,(INDEX(INDIRECT(DP373),$E373,$F373)-INDEX(INDIRECT(DP373),$E373,DY$28))*(10-INDEX(INDIRECT("times"&amp;DN$2),$F373,DY$28))/10)</f>
        <v>0</v>
      </c>
      <c r="DZ373" s="47">
        <f ca="1">IF(OR(INDEX(INDIRECT("times"&amp;DN$2),$F373,DZ$28)&gt;10,INDEX(INDIRECT(DP373),$E373,DZ$28)&lt;=INDEX(INDIRECT(DP373),$E373,$F373)),0,(INDEX(INDIRECT(DP373),$E373,$F373)-INDEX(INDIRECT(DP373),$E373,DZ$28))*(10-INDEX(INDIRECT("times"&amp;DN$2),$F373,DZ$28))/10)</f>
        <v>0</v>
      </c>
      <c r="EA373" s="47">
        <f ca="1">IF(OR(INDEX(INDIRECT("times"&amp;DN$2),$F373,EA$28)&gt;10,INDEX(INDIRECT(DP373),$E373,EA$28)&lt;=INDEX(INDIRECT(DP373),$E373,$F373)),0,(INDEX(INDIRECT(DP373),$E373,$F373)-INDEX(INDIRECT(DP373),$E373,EA$28))*(10-INDEX(INDIRECT("times"&amp;DN$2),$F373,EA$28))/10)</f>
        <v>0</v>
      </c>
      <c r="EB373" s="47">
        <f ca="1">IF(OR(INDEX(INDIRECT("times"&amp;DN$2),$F373,EB$28)&gt;10,INDEX(INDIRECT(DP373),$E373,EB$28)&lt;=INDEX(INDIRECT(DP373),$E373,$F373)),0,(INDEX(INDIRECT(DP373),$E373,$F373)-INDEX(INDIRECT(DP373),$E373,EB$28))*(10-INDEX(INDIRECT("times"&amp;DN$2),$F373,EB$28))/10)</f>
        <v>0</v>
      </c>
      <c r="EC373" s="47">
        <f ca="1">IF(OR(INDEX(INDIRECT("times"&amp;DN$2),$F373,EC$28)&gt;10,INDEX(INDIRECT(DP373),$E373,EC$28)&lt;=INDEX(INDIRECT(DP373),$E373,$F373)),0,(INDEX(INDIRECT(DP373),$E373,$F373)-INDEX(INDIRECT(DP373),$E373,EC$28))*(10-INDEX(INDIRECT("times"&amp;DN$2),$F373,EC$28))/10)</f>
        <v>0</v>
      </c>
      <c r="ED373" s="47">
        <f ca="1">IF(OR(INDEX(INDIRECT("times"&amp;DN$2),$F373,ED$28)&gt;10,INDEX(INDIRECT(DP373),$E373,ED$28)&lt;=INDEX(INDIRECT(DP373),$E373,$F373)),0,(INDEX(INDIRECT(DP373),$E373,$F373)-INDEX(INDIRECT(DP373),$E373,ED$28))*(10-INDEX(INDIRECT("times"&amp;DN$2),$F373,ED$28))/10)</f>
        <v>0</v>
      </c>
      <c r="EE373" s="47">
        <f ca="1">IF(OR(INDEX(INDIRECT("times"&amp;DN$2),$F373,EE$28)&gt;10,INDEX(INDIRECT(DP373),$E373,EE$28)&lt;=INDEX(INDIRECT(DP373),$E373,$F373)),0,(INDEX(INDIRECT(DP373),$E373,$F373)-INDEX(INDIRECT(DP373),$E373,EE$28))*(10-INDEX(INDIRECT("times"&amp;DN$2),$F373,EE$28))/10)</f>
        <v>0</v>
      </c>
      <c r="EF373" s="47">
        <f ca="1">IF(OR(INDEX(INDIRECT("times"&amp;DN$2),$F373,EF$28)&gt;10,INDEX(INDIRECT(DP373),$E373,EF$28)&lt;=INDEX(INDIRECT(DP373),$E373,$F373)),0,(INDEX(INDIRECT(DP373),$E373,$F373)-INDEX(INDIRECT(DP373),$E373,EF$28))*(10-INDEX(INDIRECT("times"&amp;DN$2),$F373,EF$28))/10)</f>
        <v>0</v>
      </c>
      <c r="EG373" s="47">
        <f ca="1">IF(OR(INDEX(INDIRECT("times"&amp;DN$2),$F373,EG$28)&gt;10,INDEX(INDIRECT(DP373),$E373,EG$28)&lt;=INDEX(INDIRECT(DP373),$E373,$F373)),0,(INDEX(INDIRECT(DP373),$E373,$F373)-INDEX(INDIRECT(DP373),$E373,EG$28))*(10-INDEX(INDIRECT("times"&amp;DN$2),$F373,EG$28))/10)</f>
        <v>0</v>
      </c>
      <c r="EH373" s="47">
        <f ca="1">IF(OR(INDEX(INDIRECT("times"&amp;DN$2),$F373,EH$28)&gt;10,INDEX(INDIRECT(DP373),$E373,EH$28)&lt;=INDEX(INDIRECT(DP373),$E373,$F373)),0,(INDEX(INDIRECT(DP373),$E373,$F373)-INDEX(INDIRECT(DP373),$E373,EH$28))*(10-INDEX(INDIRECT("times"&amp;DN$2),$F373,EH$28))/10)</f>
        <v>0</v>
      </c>
      <c r="EI373" s="47">
        <f ca="1">IF(OR(INDEX(INDIRECT("times"&amp;DN$2),$F373,EI$28)&gt;10,INDEX(INDIRECT(DP373),$E373,EI$28)&lt;=INDEX(INDIRECT(DP373),$E373,$F373)),0,(INDEX(INDIRECT(DP373),$E373,$F373)-INDEX(INDIRECT(DP373),$E373,EI$28))*(10-INDEX(INDIRECT("times"&amp;DN$2),$F373,EI$28))/10)</f>
        <v>0</v>
      </c>
      <c r="EJ373" s="47">
        <f ca="1">IF(OR(INDEX(INDIRECT("times"&amp;DN$2),$F373,EJ$28)&gt;10,INDEX(INDIRECT(DP373),$E373,EJ$28)&lt;=INDEX(INDIRECT(DP373),$E373,$F373)),0,(INDEX(INDIRECT(DP373),$E373,$F373)-INDEX(INDIRECT(DP373),$E373,EJ$28))*(10-INDEX(INDIRECT("times"&amp;DN$2),$F373,EJ$28))/10)</f>
        <v>0</v>
      </c>
      <c r="EK373" s="47">
        <f ca="1">IF(OR(INDEX(INDIRECT("times"&amp;DN$2),$F373,EK$28)&gt;10,INDEX(INDIRECT(DP373),$E373,EK$28)&lt;=INDEX(INDIRECT(DP373),$E373,$F373)),0,(INDEX(INDIRECT(DP373),$E373,$F373)-INDEX(INDIRECT(DP373),$E373,EK$28))*(10-INDEX(INDIRECT("times"&amp;DN$2),$F373,EK$28))/10)</f>
        <v>0</v>
      </c>
      <c r="EL373" s="47">
        <f ca="1">IF(OR(INDEX(INDIRECT("times"&amp;DN$2),$F373,EL$28)&gt;10,INDEX(INDIRECT(DP373),$E373,EL$28)&lt;=INDEX(INDIRECT(DP373),$E373,$F373)),0,(INDEX(INDIRECT(DP373),$E373,$F373)-INDEX(INDIRECT(DP373),$E373,EL$28))*(10-INDEX(INDIRECT("times"&amp;DN$2),$F373,EL$28))/10)</f>
        <v>0</v>
      </c>
      <c r="EM373" s="48">
        <f ca="1">IF(OR(INDEX(INDIRECT("times"&amp;DN$2),$F373,EM$28)&gt;10,INDEX(INDIRECT(DP373),$E373,EM$28)&lt;=INDEX(INDIRECT(DP373),$E373,$F373)),0,(INDEX(INDIRECT(DP373),$E373,$F373)-INDEX(INDIRECT(DP373),$E373,EM$28))*(10-INDEX(INDIRECT("times"&amp;DN$2),$F373,EM$28))/10)</f>
        <v>0</v>
      </c>
      <c r="EN373" s="201">
        <v>16</v>
      </c>
      <c r="EP373" s="18" t="s">
        <v>204</v>
      </c>
      <c r="EQ373" s="122">
        <f>EP341</f>
        <v>3</v>
      </c>
      <c r="ER373" s="122" t="str">
        <f>EP342</f>
        <v>lei3564</v>
      </c>
      <c r="ES373" s="210" t="str">
        <f t="shared" si="1803"/>
        <v>core3_lei3564</v>
      </c>
      <c r="ET373" s="122">
        <v>1</v>
      </c>
      <c r="EU373" s="33">
        <v>16</v>
      </c>
      <c r="EV373" s="46">
        <f ca="1">IF(OR(INDEX(INDIRECT("times"&amp;EQ$2),$F373,EV$28)&gt;10,INDEX(INDIRECT(ES373),$E373,EV$28)&lt;=INDEX(INDIRECT(ES373),$E373,$F373)),0,(INDEX(INDIRECT(ES373),$E373,$F373)-INDEX(INDIRECT(ES373),$E373,EV$28))*(10-INDEX(INDIRECT("times"&amp;EQ$2),$F373,EV$28))/10)</f>
        <v>0</v>
      </c>
      <c r="EW373" s="47">
        <f ca="1">IF(OR(INDEX(INDIRECT("times"&amp;EQ$2),$F373,EW$28)&gt;10,INDEX(INDIRECT(ES373),$E373,EW$28)&lt;=INDEX(INDIRECT(ES373),$E373,$F373)),0,(INDEX(INDIRECT(ES373),$E373,$F373)-INDEX(INDIRECT(ES373),$E373,EW$28))*(10-INDEX(INDIRECT("times"&amp;EQ$2),$F373,EW$28))/10)</f>
        <v>0</v>
      </c>
      <c r="EX373" s="47">
        <f ca="1">IF(OR(INDEX(INDIRECT("times"&amp;EQ$2),$F373,EX$28)&gt;10,INDEX(INDIRECT(ES373),$E373,EX$28)&lt;=INDEX(INDIRECT(ES373),$E373,$F373)),0,(INDEX(INDIRECT(ES373),$E373,$F373)-INDEX(INDIRECT(ES373),$E373,EX$28))*(10-INDEX(INDIRECT("times"&amp;EQ$2),$F373,EX$28))/10)</f>
        <v>0</v>
      </c>
      <c r="EY373" s="47">
        <f ca="1">IF(OR(INDEX(INDIRECT("times"&amp;EQ$2),$F373,EY$28)&gt;10,INDEX(INDIRECT(ES373),$E373,EY$28)&lt;=INDEX(INDIRECT(ES373),$E373,$F373)),0,(INDEX(INDIRECT(ES373),$E373,$F373)-INDEX(INDIRECT(ES373),$E373,EY$28))*(10-INDEX(INDIRECT("times"&amp;EQ$2),$F373,EY$28))/10)</f>
        <v>0</v>
      </c>
      <c r="EZ373" s="47">
        <f ca="1">IF(OR(INDEX(INDIRECT("times"&amp;EQ$2),$F373,EZ$28)&gt;10,INDEX(INDIRECT(ES373),$E373,EZ$28)&lt;=INDEX(INDIRECT(ES373),$E373,$F373)),0,(INDEX(INDIRECT(ES373),$E373,$F373)-INDEX(INDIRECT(ES373),$E373,EZ$28))*(10-INDEX(INDIRECT("times"&amp;EQ$2),$F373,EZ$28))/10)</f>
        <v>0</v>
      </c>
      <c r="FA373" s="47">
        <f ca="1">IF(OR(INDEX(INDIRECT("times"&amp;EQ$2),$F373,FA$28)&gt;10,INDEX(INDIRECT(ES373),$E373,FA$28)&lt;=INDEX(INDIRECT(ES373),$E373,$F373)),0,(INDEX(INDIRECT(ES373),$E373,$F373)-INDEX(INDIRECT(ES373),$E373,FA$28))*(10-INDEX(INDIRECT("times"&amp;EQ$2),$F373,FA$28))/10)</f>
        <v>0</v>
      </c>
      <c r="FB373" s="47">
        <f ca="1">IF(OR(INDEX(INDIRECT("times"&amp;EQ$2),$F373,FB$28)&gt;10,INDEX(INDIRECT(ES373),$E373,FB$28)&lt;=INDEX(INDIRECT(ES373),$E373,$F373)),0,(INDEX(INDIRECT(ES373),$E373,$F373)-INDEX(INDIRECT(ES373),$E373,FB$28))*(10-INDEX(INDIRECT("times"&amp;EQ$2),$F373,FB$28))/10)</f>
        <v>0</v>
      </c>
      <c r="FC373" s="47">
        <f ca="1">IF(OR(INDEX(INDIRECT("times"&amp;EQ$2),$F373,FC$28)&gt;10,INDEX(INDIRECT(ES373),$E373,FC$28)&lt;=INDEX(INDIRECT(ES373),$E373,$F373)),0,(INDEX(INDIRECT(ES373),$E373,$F373)-INDEX(INDIRECT(ES373),$E373,FC$28))*(10-INDEX(INDIRECT("times"&amp;EQ$2),$F373,FC$28))/10)</f>
        <v>0</v>
      </c>
      <c r="FD373" s="47">
        <f ca="1">IF(OR(INDEX(INDIRECT("times"&amp;EQ$2),$F373,FD$28)&gt;10,INDEX(INDIRECT(ES373),$E373,FD$28)&lt;=INDEX(INDIRECT(ES373),$E373,$F373)),0,(INDEX(INDIRECT(ES373),$E373,$F373)-INDEX(INDIRECT(ES373),$E373,FD$28))*(10-INDEX(INDIRECT("times"&amp;EQ$2),$F373,FD$28))/10)</f>
        <v>0</v>
      </c>
      <c r="FE373" s="47">
        <f ca="1">IF(OR(INDEX(INDIRECT("times"&amp;EQ$2),$F373,FE$28)&gt;10,INDEX(INDIRECT(ES373),$E373,FE$28)&lt;=INDEX(INDIRECT(ES373),$E373,$F373)),0,(INDEX(INDIRECT(ES373),$E373,$F373)-INDEX(INDIRECT(ES373),$E373,FE$28))*(10-INDEX(INDIRECT("times"&amp;EQ$2),$F373,FE$28))/10)</f>
        <v>0</v>
      </c>
      <c r="FF373" s="47">
        <f ca="1">IF(OR(INDEX(INDIRECT("times"&amp;EQ$2),$F373,FF$28)&gt;10,INDEX(INDIRECT(ES373),$E373,FF$28)&lt;=INDEX(INDIRECT(ES373),$E373,$F373)),0,(INDEX(INDIRECT(ES373),$E373,$F373)-INDEX(INDIRECT(ES373),$E373,FF$28))*(10-INDEX(INDIRECT("times"&amp;EQ$2),$F373,FF$28))/10)</f>
        <v>0</v>
      </c>
      <c r="FG373" s="47">
        <f ca="1">IF(OR(INDEX(INDIRECT("times"&amp;EQ$2),$F373,FG$28)&gt;10,INDEX(INDIRECT(ES373),$E373,FG$28)&lt;=INDEX(INDIRECT(ES373),$E373,$F373)),0,(INDEX(INDIRECT(ES373),$E373,$F373)-INDEX(INDIRECT(ES373),$E373,FG$28))*(10-INDEX(INDIRECT("times"&amp;EQ$2),$F373,FG$28))/10)</f>
        <v>0</v>
      </c>
      <c r="FH373" s="47">
        <f ca="1">IF(OR(INDEX(INDIRECT("times"&amp;EQ$2),$F373,FH$28)&gt;10,INDEX(INDIRECT(ES373),$E373,FH$28)&lt;=INDEX(INDIRECT(ES373),$E373,$F373)),0,(INDEX(INDIRECT(ES373),$E373,$F373)-INDEX(INDIRECT(ES373),$E373,FH$28))*(10-INDEX(INDIRECT("times"&amp;EQ$2),$F373,FH$28))/10)</f>
        <v>0</v>
      </c>
      <c r="FI373" s="47">
        <f ca="1">IF(OR(INDEX(INDIRECT("times"&amp;EQ$2),$F373,FI$28)&gt;10,INDEX(INDIRECT(ES373),$E373,FI$28)&lt;=INDEX(INDIRECT(ES373),$E373,$F373)),0,(INDEX(INDIRECT(ES373),$E373,$F373)-INDEX(INDIRECT(ES373),$E373,FI$28))*(10-INDEX(INDIRECT("times"&amp;EQ$2),$F373,FI$28))/10)</f>
        <v>0</v>
      </c>
      <c r="FJ373" s="47">
        <f ca="1">IF(OR(INDEX(INDIRECT("times"&amp;EQ$2),$F373,FJ$28)&gt;10,INDEX(INDIRECT(ES373),$E373,FJ$28)&lt;=INDEX(INDIRECT(ES373),$E373,$F373)),0,(INDEX(INDIRECT(ES373),$E373,$F373)-INDEX(INDIRECT(ES373),$E373,FJ$28))*(10-INDEX(INDIRECT("times"&amp;EQ$2),$F373,FJ$28))/10)</f>
        <v>0</v>
      </c>
      <c r="FK373" s="47">
        <f ca="1">IF(OR(INDEX(INDIRECT("times"&amp;EQ$2),$F373,FK$28)&gt;10,INDEX(INDIRECT(ES373),$E373,FK$28)&lt;=INDEX(INDIRECT(ES373),$E373,$F373)),0,(INDEX(INDIRECT(ES373),$E373,$F373)-INDEX(INDIRECT(ES373),$E373,FK$28))*(10-INDEX(INDIRECT("times"&amp;EQ$2),$F373,FK$28))/10)</f>
        <v>0</v>
      </c>
      <c r="FL373" s="47">
        <f ca="1">IF(OR(INDEX(INDIRECT("times"&amp;EQ$2),$F373,FL$28)&gt;10,INDEX(INDIRECT(ES373),$E373,FL$28)&lt;=INDEX(INDIRECT(ES373),$E373,$F373)),0,(INDEX(INDIRECT(ES373),$E373,$F373)-INDEX(INDIRECT(ES373),$E373,FL$28))*(10-INDEX(INDIRECT("times"&amp;EQ$2),$F373,FL$28))/10)</f>
        <v>0</v>
      </c>
      <c r="FM373" s="47">
        <f ca="1">IF(OR(INDEX(INDIRECT("times"&amp;EQ$2),$F373,FM$28)&gt;10,INDEX(INDIRECT(ES373),$E373,FM$28)&lt;=INDEX(INDIRECT(ES373),$E373,$F373)),0,(INDEX(INDIRECT(ES373),$E373,$F373)-INDEX(INDIRECT(ES373),$E373,FM$28))*(10-INDEX(INDIRECT("times"&amp;EQ$2),$F373,FM$28))/10)</f>
        <v>0</v>
      </c>
      <c r="FN373" s="47">
        <f ca="1">IF(OR(INDEX(INDIRECT("times"&amp;EQ$2),$F373,FN$28)&gt;10,INDEX(INDIRECT(ES373),$E373,FN$28)&lt;=INDEX(INDIRECT(ES373),$E373,$F373)),0,(INDEX(INDIRECT(ES373),$E373,$F373)-INDEX(INDIRECT(ES373),$E373,FN$28))*(10-INDEX(INDIRECT("times"&amp;EQ$2),$F373,FN$28))/10)</f>
        <v>0</v>
      </c>
      <c r="FO373" s="47">
        <f ca="1">IF(OR(INDEX(INDIRECT("times"&amp;EQ$2),$F373,FO$28)&gt;10,INDEX(INDIRECT(ES373),$E373,FO$28)&lt;=INDEX(INDIRECT(ES373),$E373,$F373)),0,(INDEX(INDIRECT(ES373),$E373,$F373)-INDEX(INDIRECT(ES373),$E373,FO$28))*(10-INDEX(INDIRECT("times"&amp;EQ$2),$F373,FO$28))/10)</f>
        <v>0</v>
      </c>
      <c r="FP373" s="48">
        <f ca="1">IF(OR(INDEX(INDIRECT("times"&amp;EQ$2),$F373,FP$28)&gt;10,INDEX(INDIRECT(ES373),$E373,FP$28)&lt;=INDEX(INDIRECT(ES373),$E373,$F373)),0,(INDEX(INDIRECT(ES373),$E373,$F373)-INDEX(INDIRECT(ES373),$E373,FP$28))*(10-INDEX(INDIRECT("times"&amp;EQ$2),$F373,FP$28))/10)</f>
        <v>0</v>
      </c>
      <c r="FQ373" s="201">
        <v>16</v>
      </c>
      <c r="FS373" s="18" t="s">
        <v>204</v>
      </c>
      <c r="FT373" s="122">
        <f>FS341</f>
        <v>3</v>
      </c>
      <c r="FU373" s="122" t="str">
        <f>FS342</f>
        <v>shop65</v>
      </c>
      <c r="FV373" s="210" t="str">
        <f t="shared" si="1804"/>
        <v>core3_shop65</v>
      </c>
      <c r="FW373" s="122">
        <v>1</v>
      </c>
      <c r="FX373" s="33">
        <v>16</v>
      </c>
      <c r="FY373" s="46">
        <f ca="1">IF(OR(INDEX(INDIRECT("times"&amp;FT$2),$F373,FY$28)&gt;10,INDEX(INDIRECT(FV373),$E373,FY$28)&lt;=INDEX(INDIRECT(FV373),$E373,$F373)),0,(INDEX(INDIRECT(FV373),$E373,$F373)-INDEX(INDIRECT(FV373),$E373,FY$28))*(10-INDEX(INDIRECT("times"&amp;FT$2),$F373,FY$28))/10)</f>
        <v>0</v>
      </c>
      <c r="FZ373" s="47">
        <f ca="1">IF(OR(INDEX(INDIRECT("times"&amp;FT$2),$F373,FZ$28)&gt;10,INDEX(INDIRECT(FV373),$E373,FZ$28)&lt;=INDEX(INDIRECT(FV373),$E373,$F373)),0,(INDEX(INDIRECT(FV373),$E373,$F373)-INDEX(INDIRECT(FV373),$E373,FZ$28))*(10-INDEX(INDIRECT("times"&amp;FT$2),$F373,FZ$28))/10)</f>
        <v>0</v>
      </c>
      <c r="GA373" s="47">
        <f ca="1">IF(OR(INDEX(INDIRECT("times"&amp;FT$2),$F373,GA$28)&gt;10,INDEX(INDIRECT(FV373),$E373,GA$28)&lt;=INDEX(INDIRECT(FV373),$E373,$F373)),0,(INDEX(INDIRECT(FV373),$E373,$F373)-INDEX(INDIRECT(FV373),$E373,GA$28))*(10-INDEX(INDIRECT("times"&amp;FT$2),$F373,GA$28))/10)</f>
        <v>0</v>
      </c>
      <c r="GB373" s="47">
        <f ca="1">IF(OR(INDEX(INDIRECT("times"&amp;FT$2),$F373,GB$28)&gt;10,INDEX(INDIRECT(FV373),$E373,GB$28)&lt;=INDEX(INDIRECT(FV373),$E373,$F373)),0,(INDEX(INDIRECT(FV373),$E373,$F373)-INDEX(INDIRECT(FV373),$E373,GB$28))*(10-INDEX(INDIRECT("times"&amp;FT$2),$F373,GB$28))/10)</f>
        <v>0</v>
      </c>
      <c r="GC373" s="47">
        <f ca="1">IF(OR(INDEX(INDIRECT("times"&amp;FT$2),$F373,GC$28)&gt;10,INDEX(INDIRECT(FV373),$E373,GC$28)&lt;=INDEX(INDIRECT(FV373),$E373,$F373)),0,(INDEX(INDIRECT(FV373),$E373,$F373)-INDEX(INDIRECT(FV373),$E373,GC$28))*(10-INDEX(INDIRECT("times"&amp;FT$2),$F373,GC$28))/10)</f>
        <v>0</v>
      </c>
      <c r="GD373" s="47">
        <f ca="1">IF(OR(INDEX(INDIRECT("times"&amp;FT$2),$F373,GD$28)&gt;10,INDEX(INDIRECT(FV373),$E373,GD$28)&lt;=INDEX(INDIRECT(FV373),$E373,$F373)),0,(INDEX(INDIRECT(FV373),$E373,$F373)-INDEX(INDIRECT(FV373),$E373,GD$28))*(10-INDEX(INDIRECT("times"&amp;FT$2),$F373,GD$28))/10)</f>
        <v>0</v>
      </c>
      <c r="GE373" s="47">
        <f ca="1">IF(OR(INDEX(INDIRECT("times"&amp;FT$2),$F373,GE$28)&gt;10,INDEX(INDIRECT(FV373),$E373,GE$28)&lt;=INDEX(INDIRECT(FV373),$E373,$F373)),0,(INDEX(INDIRECT(FV373),$E373,$F373)-INDEX(INDIRECT(FV373),$E373,GE$28))*(10-INDEX(INDIRECT("times"&amp;FT$2),$F373,GE$28))/10)</f>
        <v>0</v>
      </c>
      <c r="GF373" s="47">
        <f ca="1">IF(OR(INDEX(INDIRECT("times"&amp;FT$2),$F373,GF$28)&gt;10,INDEX(INDIRECT(FV373),$E373,GF$28)&lt;=INDEX(INDIRECT(FV373),$E373,$F373)),0,(INDEX(INDIRECT(FV373),$E373,$F373)-INDEX(INDIRECT(FV373),$E373,GF$28))*(10-INDEX(INDIRECT("times"&amp;FT$2),$F373,GF$28))/10)</f>
        <v>0</v>
      </c>
      <c r="GG373" s="47">
        <f ca="1">IF(OR(INDEX(INDIRECT("times"&amp;FT$2),$F373,GG$28)&gt;10,INDEX(INDIRECT(FV373),$E373,GG$28)&lt;=INDEX(INDIRECT(FV373),$E373,$F373)),0,(INDEX(INDIRECT(FV373),$E373,$F373)-INDEX(INDIRECT(FV373),$E373,GG$28))*(10-INDEX(INDIRECT("times"&amp;FT$2),$F373,GG$28))/10)</f>
        <v>0</v>
      </c>
      <c r="GH373" s="47">
        <f ca="1">IF(OR(INDEX(INDIRECT("times"&amp;FT$2),$F373,GH$28)&gt;10,INDEX(INDIRECT(FV373),$E373,GH$28)&lt;=INDEX(INDIRECT(FV373),$E373,$F373)),0,(INDEX(INDIRECT(FV373),$E373,$F373)-INDEX(INDIRECT(FV373),$E373,GH$28))*(10-INDEX(INDIRECT("times"&amp;FT$2),$F373,GH$28))/10)</f>
        <v>0</v>
      </c>
      <c r="GI373" s="47">
        <f ca="1">IF(OR(INDEX(INDIRECT("times"&amp;FT$2),$F373,GI$28)&gt;10,INDEX(INDIRECT(FV373),$E373,GI$28)&lt;=INDEX(INDIRECT(FV373),$E373,$F373)),0,(INDEX(INDIRECT(FV373),$E373,$F373)-INDEX(INDIRECT(FV373),$E373,GI$28))*(10-INDEX(INDIRECT("times"&amp;FT$2),$F373,GI$28))/10)</f>
        <v>0</v>
      </c>
      <c r="GJ373" s="47">
        <f ca="1">IF(OR(INDEX(INDIRECT("times"&amp;FT$2),$F373,GJ$28)&gt;10,INDEX(INDIRECT(FV373),$E373,GJ$28)&lt;=INDEX(INDIRECT(FV373),$E373,$F373)),0,(INDEX(INDIRECT(FV373),$E373,$F373)-INDEX(INDIRECT(FV373),$E373,GJ$28))*(10-INDEX(INDIRECT("times"&amp;FT$2),$F373,GJ$28))/10)</f>
        <v>0</v>
      </c>
      <c r="GK373" s="47">
        <f ca="1">IF(OR(INDEX(INDIRECT("times"&amp;FT$2),$F373,GK$28)&gt;10,INDEX(INDIRECT(FV373),$E373,GK$28)&lt;=INDEX(INDIRECT(FV373),$E373,$F373)),0,(INDEX(INDIRECT(FV373),$E373,$F373)-INDEX(INDIRECT(FV373),$E373,GK$28))*(10-INDEX(INDIRECT("times"&amp;FT$2),$F373,GK$28))/10)</f>
        <v>0</v>
      </c>
      <c r="GL373" s="47">
        <f ca="1">IF(OR(INDEX(INDIRECT("times"&amp;FT$2),$F373,GL$28)&gt;10,INDEX(INDIRECT(FV373),$E373,GL$28)&lt;=INDEX(INDIRECT(FV373),$E373,$F373)),0,(INDEX(INDIRECT(FV373),$E373,$F373)-INDEX(INDIRECT(FV373),$E373,GL$28))*(10-INDEX(INDIRECT("times"&amp;FT$2),$F373,GL$28))/10)</f>
        <v>0</v>
      </c>
      <c r="GM373" s="47">
        <f ca="1">IF(OR(INDEX(INDIRECT("times"&amp;FT$2),$F373,GM$28)&gt;10,INDEX(INDIRECT(FV373),$E373,GM$28)&lt;=INDEX(INDIRECT(FV373),$E373,$F373)),0,(INDEX(INDIRECT(FV373),$E373,$F373)-INDEX(INDIRECT(FV373),$E373,GM$28))*(10-INDEX(INDIRECT("times"&amp;FT$2),$F373,GM$28))/10)</f>
        <v>0</v>
      </c>
      <c r="GN373" s="47">
        <f ca="1">IF(OR(INDEX(INDIRECT("times"&amp;FT$2),$F373,GN$28)&gt;10,INDEX(INDIRECT(FV373),$E373,GN$28)&lt;=INDEX(INDIRECT(FV373),$E373,$F373)),0,(INDEX(INDIRECT(FV373),$E373,$F373)-INDEX(INDIRECT(FV373),$E373,GN$28))*(10-INDEX(INDIRECT("times"&amp;FT$2),$F373,GN$28))/10)</f>
        <v>0</v>
      </c>
      <c r="GO373" s="47">
        <f ca="1">IF(OR(INDEX(INDIRECT("times"&amp;FT$2),$F373,GO$28)&gt;10,INDEX(INDIRECT(FV373),$E373,GO$28)&lt;=INDEX(INDIRECT(FV373),$E373,$F373)),0,(INDEX(INDIRECT(FV373),$E373,$F373)-INDEX(INDIRECT(FV373),$E373,GO$28))*(10-INDEX(INDIRECT("times"&amp;FT$2),$F373,GO$28))/10)</f>
        <v>0</v>
      </c>
      <c r="GP373" s="47">
        <f ca="1">IF(OR(INDEX(INDIRECT("times"&amp;FT$2),$F373,GP$28)&gt;10,INDEX(INDIRECT(FV373),$E373,GP$28)&lt;=INDEX(INDIRECT(FV373),$E373,$F373)),0,(INDEX(INDIRECT(FV373),$E373,$F373)-INDEX(INDIRECT(FV373),$E373,GP$28))*(10-INDEX(INDIRECT("times"&amp;FT$2),$F373,GP$28))/10)</f>
        <v>0</v>
      </c>
      <c r="GQ373" s="47">
        <f ca="1">IF(OR(INDEX(INDIRECT("times"&amp;FT$2),$F373,GQ$28)&gt;10,INDEX(INDIRECT(FV373),$E373,GQ$28)&lt;=INDEX(INDIRECT(FV373),$E373,$F373)),0,(INDEX(INDIRECT(FV373),$E373,$F373)-INDEX(INDIRECT(FV373),$E373,GQ$28))*(10-INDEX(INDIRECT("times"&amp;FT$2),$F373,GQ$28))/10)</f>
        <v>0</v>
      </c>
      <c r="GR373" s="47">
        <f ca="1">IF(OR(INDEX(INDIRECT("times"&amp;FT$2),$F373,GR$28)&gt;10,INDEX(INDIRECT(FV373),$E373,GR$28)&lt;=INDEX(INDIRECT(FV373),$E373,$F373)),0,(INDEX(INDIRECT(FV373),$E373,$F373)-INDEX(INDIRECT(FV373),$E373,GR$28))*(10-INDEX(INDIRECT("times"&amp;FT$2),$F373,GR$28))/10)</f>
        <v>0</v>
      </c>
      <c r="GS373" s="48">
        <f ca="1">IF(OR(INDEX(INDIRECT("times"&amp;FT$2),$F373,GS$28)&gt;10,INDEX(INDIRECT(FV373),$E373,GS$28)&lt;=INDEX(INDIRECT(FV373),$E373,$F373)),0,(INDEX(INDIRECT(FV373),$E373,$F373)-INDEX(INDIRECT(FV373),$E373,GS$28))*(10-INDEX(INDIRECT("times"&amp;FT$2),$F373,GS$28))/10)</f>
        <v>0</v>
      </c>
      <c r="GT373" s="201">
        <v>16</v>
      </c>
      <c r="GV373" s="18" t="s">
        <v>204</v>
      </c>
      <c r="GW373" s="122">
        <f>GV341</f>
        <v>3</v>
      </c>
      <c r="GX373" s="122" t="str">
        <f>GV342</f>
        <v>lei65</v>
      </c>
      <c r="GY373" s="210" t="str">
        <f t="shared" si="1805"/>
        <v>core3_lei65</v>
      </c>
      <c r="GZ373" s="122">
        <v>1</v>
      </c>
      <c r="HA373" s="33">
        <v>16</v>
      </c>
      <c r="HB373" s="46">
        <f ca="1">IF(OR(INDEX(INDIRECT("times"&amp;GW$2),$F373,HB$28)&gt;10,INDEX(INDIRECT(GY373),$E373,HB$28)&lt;=INDEX(INDIRECT(GY373),$E373,$F373)),0,(INDEX(INDIRECT(GY373),$E373,$F373)-INDEX(INDIRECT(GY373),$E373,HB$28))*(10-INDEX(INDIRECT("times"&amp;GW$2),$F373,HB$28))/10)</f>
        <v>0</v>
      </c>
      <c r="HC373" s="47">
        <f ca="1">IF(OR(INDEX(INDIRECT("times"&amp;GW$2),$F373,HC$28)&gt;10,INDEX(INDIRECT(GY373),$E373,HC$28)&lt;=INDEX(INDIRECT(GY373),$E373,$F373)),0,(INDEX(INDIRECT(GY373),$E373,$F373)-INDEX(INDIRECT(GY373),$E373,HC$28))*(10-INDEX(INDIRECT("times"&amp;GW$2),$F373,HC$28))/10)</f>
        <v>0</v>
      </c>
      <c r="HD373" s="47">
        <f ca="1">IF(OR(INDEX(INDIRECT("times"&amp;GW$2),$F373,HD$28)&gt;10,INDEX(INDIRECT(GY373),$E373,HD$28)&lt;=INDEX(INDIRECT(GY373),$E373,$F373)),0,(INDEX(INDIRECT(GY373),$E373,$F373)-INDEX(INDIRECT(GY373),$E373,HD$28))*(10-INDEX(INDIRECT("times"&amp;GW$2),$F373,HD$28))/10)</f>
        <v>0</v>
      </c>
      <c r="HE373" s="47">
        <f ca="1">IF(OR(INDEX(INDIRECT("times"&amp;GW$2),$F373,HE$28)&gt;10,INDEX(INDIRECT(GY373),$E373,HE$28)&lt;=INDEX(INDIRECT(GY373),$E373,$F373)),0,(INDEX(INDIRECT(GY373),$E373,$F373)-INDEX(INDIRECT(GY373),$E373,HE$28))*(10-INDEX(INDIRECT("times"&amp;GW$2),$F373,HE$28))/10)</f>
        <v>0</v>
      </c>
      <c r="HF373" s="47">
        <f ca="1">IF(OR(INDEX(INDIRECT("times"&amp;GW$2),$F373,HF$28)&gt;10,INDEX(INDIRECT(GY373),$E373,HF$28)&lt;=INDEX(INDIRECT(GY373),$E373,$F373)),0,(INDEX(INDIRECT(GY373),$E373,$F373)-INDEX(INDIRECT(GY373),$E373,HF$28))*(10-INDEX(INDIRECT("times"&amp;GW$2),$F373,HF$28))/10)</f>
        <v>0</v>
      </c>
      <c r="HG373" s="47">
        <f ca="1">IF(OR(INDEX(INDIRECT("times"&amp;GW$2),$F373,HG$28)&gt;10,INDEX(INDIRECT(GY373),$E373,HG$28)&lt;=INDEX(INDIRECT(GY373),$E373,$F373)),0,(INDEX(INDIRECT(GY373),$E373,$F373)-INDEX(INDIRECT(GY373),$E373,HG$28))*(10-INDEX(INDIRECT("times"&amp;GW$2),$F373,HG$28))/10)</f>
        <v>0</v>
      </c>
      <c r="HH373" s="47">
        <f ca="1">IF(OR(INDEX(INDIRECT("times"&amp;GW$2),$F373,HH$28)&gt;10,INDEX(INDIRECT(GY373),$E373,HH$28)&lt;=INDEX(INDIRECT(GY373),$E373,$F373)),0,(INDEX(INDIRECT(GY373),$E373,$F373)-INDEX(INDIRECT(GY373),$E373,HH$28))*(10-INDEX(INDIRECT("times"&amp;GW$2),$F373,HH$28))/10)</f>
        <v>0</v>
      </c>
      <c r="HI373" s="47">
        <f ca="1">IF(OR(INDEX(INDIRECT("times"&amp;GW$2),$F373,HI$28)&gt;10,INDEX(INDIRECT(GY373),$E373,HI$28)&lt;=INDEX(INDIRECT(GY373),$E373,$F373)),0,(INDEX(INDIRECT(GY373),$E373,$F373)-INDEX(INDIRECT(GY373),$E373,HI$28))*(10-INDEX(INDIRECT("times"&amp;GW$2),$F373,HI$28))/10)</f>
        <v>0</v>
      </c>
      <c r="HJ373" s="47">
        <f ca="1">IF(OR(INDEX(INDIRECT("times"&amp;GW$2),$F373,HJ$28)&gt;10,INDEX(INDIRECT(GY373),$E373,HJ$28)&lt;=INDEX(INDIRECT(GY373),$E373,$F373)),0,(INDEX(INDIRECT(GY373),$E373,$F373)-INDEX(INDIRECT(GY373),$E373,HJ$28))*(10-INDEX(INDIRECT("times"&amp;GW$2),$F373,HJ$28))/10)</f>
        <v>0</v>
      </c>
      <c r="HK373" s="47">
        <f ca="1">IF(OR(INDEX(INDIRECT("times"&amp;GW$2),$F373,HK$28)&gt;10,INDEX(INDIRECT(GY373),$E373,HK$28)&lt;=INDEX(INDIRECT(GY373),$E373,$F373)),0,(INDEX(INDIRECT(GY373),$E373,$F373)-INDEX(INDIRECT(GY373),$E373,HK$28))*(10-INDEX(INDIRECT("times"&amp;GW$2),$F373,HK$28))/10)</f>
        <v>0</v>
      </c>
      <c r="HL373" s="47">
        <f ca="1">IF(OR(INDEX(INDIRECT("times"&amp;GW$2),$F373,HL$28)&gt;10,INDEX(INDIRECT(GY373),$E373,HL$28)&lt;=INDEX(INDIRECT(GY373),$E373,$F373)),0,(INDEX(INDIRECT(GY373),$E373,$F373)-INDEX(INDIRECT(GY373),$E373,HL$28))*(10-INDEX(INDIRECT("times"&amp;GW$2),$F373,HL$28))/10)</f>
        <v>0</v>
      </c>
      <c r="HM373" s="47">
        <f ca="1">IF(OR(INDEX(INDIRECT("times"&amp;GW$2),$F373,HM$28)&gt;10,INDEX(INDIRECT(GY373),$E373,HM$28)&lt;=INDEX(INDIRECT(GY373),$E373,$F373)),0,(INDEX(INDIRECT(GY373),$E373,$F373)-INDEX(INDIRECT(GY373),$E373,HM$28))*(10-INDEX(INDIRECT("times"&amp;GW$2),$F373,HM$28))/10)</f>
        <v>0</v>
      </c>
      <c r="HN373" s="47">
        <f ca="1">IF(OR(INDEX(INDIRECT("times"&amp;GW$2),$F373,HN$28)&gt;10,INDEX(INDIRECT(GY373),$E373,HN$28)&lt;=INDEX(INDIRECT(GY373),$E373,$F373)),0,(INDEX(INDIRECT(GY373),$E373,$F373)-INDEX(INDIRECT(GY373),$E373,HN$28))*(10-INDEX(INDIRECT("times"&amp;GW$2),$F373,HN$28))/10)</f>
        <v>0</v>
      </c>
      <c r="HO373" s="47">
        <f ca="1">IF(OR(INDEX(INDIRECT("times"&amp;GW$2),$F373,HO$28)&gt;10,INDEX(INDIRECT(GY373),$E373,HO$28)&lt;=INDEX(INDIRECT(GY373),$E373,$F373)),0,(INDEX(INDIRECT(GY373),$E373,$F373)-INDEX(INDIRECT(GY373),$E373,HO$28))*(10-INDEX(INDIRECT("times"&amp;GW$2),$F373,HO$28))/10)</f>
        <v>0</v>
      </c>
      <c r="HP373" s="47">
        <f ca="1">IF(OR(INDEX(INDIRECT("times"&amp;GW$2),$F373,HP$28)&gt;10,INDEX(INDIRECT(GY373),$E373,HP$28)&lt;=INDEX(INDIRECT(GY373),$E373,$F373)),0,(INDEX(INDIRECT(GY373),$E373,$F373)-INDEX(INDIRECT(GY373),$E373,HP$28))*(10-INDEX(INDIRECT("times"&amp;GW$2),$F373,HP$28))/10)</f>
        <v>0</v>
      </c>
      <c r="HQ373" s="47">
        <f ca="1">IF(OR(INDEX(INDIRECT("times"&amp;GW$2),$F373,HQ$28)&gt;10,INDEX(INDIRECT(GY373),$E373,HQ$28)&lt;=INDEX(INDIRECT(GY373),$E373,$F373)),0,(INDEX(INDIRECT(GY373),$E373,$F373)-INDEX(INDIRECT(GY373),$E373,HQ$28))*(10-INDEX(INDIRECT("times"&amp;GW$2),$F373,HQ$28))/10)</f>
        <v>0</v>
      </c>
      <c r="HR373" s="47">
        <f ca="1">IF(OR(INDEX(INDIRECT("times"&amp;GW$2),$F373,HR$28)&gt;10,INDEX(INDIRECT(GY373),$E373,HR$28)&lt;=INDEX(INDIRECT(GY373),$E373,$F373)),0,(INDEX(INDIRECT(GY373),$E373,$F373)-INDEX(INDIRECT(GY373),$E373,HR$28))*(10-INDEX(INDIRECT("times"&amp;GW$2),$F373,HR$28))/10)</f>
        <v>0</v>
      </c>
      <c r="HS373" s="47">
        <f ca="1">IF(OR(INDEX(INDIRECT("times"&amp;GW$2),$F373,HS$28)&gt;10,INDEX(INDIRECT(GY373),$E373,HS$28)&lt;=INDEX(INDIRECT(GY373),$E373,$F373)),0,(INDEX(INDIRECT(GY373),$E373,$F373)-INDEX(INDIRECT(GY373),$E373,HS$28))*(10-INDEX(INDIRECT("times"&amp;GW$2),$F373,HS$28))/10)</f>
        <v>0</v>
      </c>
      <c r="HT373" s="47">
        <f ca="1">IF(OR(INDEX(INDIRECT("times"&amp;GW$2),$F373,HT$28)&gt;10,INDEX(INDIRECT(GY373),$E373,HT$28)&lt;=INDEX(INDIRECT(GY373),$E373,$F373)),0,(INDEX(INDIRECT(GY373),$E373,$F373)-INDEX(INDIRECT(GY373),$E373,HT$28))*(10-INDEX(INDIRECT("times"&amp;GW$2),$F373,HT$28))/10)</f>
        <v>0</v>
      </c>
      <c r="HU373" s="47">
        <f ca="1">IF(OR(INDEX(INDIRECT("times"&amp;GW$2),$F373,HU$28)&gt;10,INDEX(INDIRECT(GY373),$E373,HU$28)&lt;=INDEX(INDIRECT(GY373),$E373,$F373)),0,(INDEX(INDIRECT(GY373),$E373,$F373)-INDEX(INDIRECT(GY373),$E373,HU$28))*(10-INDEX(INDIRECT("times"&amp;GW$2),$F373,HU$28))/10)</f>
        <v>0</v>
      </c>
      <c r="HV373" s="48">
        <f ca="1">IF(OR(INDEX(INDIRECT("times"&amp;GW$2),$F373,HV$28)&gt;10,INDEX(INDIRECT(GY373),$E373,HV$28)&lt;=INDEX(INDIRECT(GY373),$E373,$F373)),0,(INDEX(INDIRECT(GY373),$E373,$F373)-INDEX(INDIRECT(GY373),$E373,HV$28))*(10-INDEX(INDIRECT("times"&amp;GW$2),$F373,HV$28))/10)</f>
        <v>0</v>
      </c>
      <c r="HW373" s="201">
        <v>16</v>
      </c>
    </row>
    <row r="374" spans="1:231" ht="15">
      <c r="A374" s="18" t="s">
        <v>205</v>
      </c>
      <c r="B374" s="122">
        <f>A341</f>
        <v>3</v>
      </c>
      <c r="C374" s="122" t="str">
        <f>A342</f>
        <v>work1834</v>
      </c>
      <c r="D374" s="210" t="str">
        <f t="shared" si="1798"/>
        <v>core3_work1834</v>
      </c>
      <c r="E374" s="122">
        <v>1</v>
      </c>
      <c r="F374" s="33">
        <v>17</v>
      </c>
      <c r="G374" s="46">
        <f ca="1">IF(OR(INDEX(INDIRECT("times"&amp;B$2),$F374,G$28)&gt;10,INDEX(INDIRECT(D374),$E374,G$28)&lt;=INDEX(INDIRECT(D374),$E374,$F374)),0,(INDEX(INDIRECT(D374),$E374,$F374)-INDEX(INDIRECT(D374),$E374,G$28))*(10-INDEX(INDIRECT("times"&amp;B$2),$F374,G$28))/10)</f>
        <v>0</v>
      </c>
      <c r="H374" s="47">
        <f ca="1">IF(OR(INDEX(INDIRECT("times"&amp;B$2),$F374,H$28)&gt;10,INDEX(INDIRECT(D374),$E374,H$28)&lt;=INDEX(INDIRECT(D374),$E374,$F374)),0,(INDEX(INDIRECT(D374),$E374,$F374)-INDEX(INDIRECT(D374),$E374,H$28))*(10-INDEX(INDIRECT("times"&amp;B$2),$F374,H$28))/10)</f>
        <v>0</v>
      </c>
      <c r="I374" s="47">
        <f ca="1">IF(OR(INDEX(INDIRECT("times"&amp;B$2),$F374,I$28)&gt;10,INDEX(INDIRECT(D374),$E374,I$28)&lt;=INDEX(INDIRECT(D374),$E374,$F374)),0,(INDEX(INDIRECT(D374),$E374,$F374)-INDEX(INDIRECT(D374),$E374,I$28))*(10-INDEX(INDIRECT("times"&amp;B$2),$F374,I$28))/10)</f>
        <v>0</v>
      </c>
      <c r="J374" s="47">
        <f ca="1">IF(OR(INDEX(INDIRECT("times"&amp;B$2),$F374,J$28)&gt;10,INDEX(INDIRECT(D374),$E374,J$28)&lt;=INDEX(INDIRECT(D374),$E374,$F374)),0,(INDEX(INDIRECT(D374),$E374,$F374)-INDEX(INDIRECT(D374),$E374,J$28))*(10-INDEX(INDIRECT("times"&amp;B$2),$F374,J$28))/10)</f>
        <v>0</v>
      </c>
      <c r="K374" s="47">
        <f ca="1">IF(OR(INDEX(INDIRECT("times"&amp;B$2),$F374,K$28)&gt;10,INDEX(INDIRECT(D374),$E374,K$28)&lt;=INDEX(INDIRECT(D374),$E374,$F374)),0,(INDEX(INDIRECT(D374),$E374,$F374)-INDEX(INDIRECT(D374),$E374,K$28))*(10-INDEX(INDIRECT("times"&amp;B$2),$F374,K$28))/10)</f>
        <v>0</v>
      </c>
      <c r="L374" s="47">
        <f ca="1">IF(OR(INDEX(INDIRECT("times"&amp;B$2),$F374,L$28)&gt;10,INDEX(INDIRECT(D374),$E374,L$28)&lt;=INDEX(INDIRECT(D374),$E374,$F374)),0,(INDEX(INDIRECT(D374),$E374,$F374)-INDEX(INDIRECT(D374),$E374,L$28))*(10-INDEX(INDIRECT("times"&amp;B$2),$F374,L$28))/10)</f>
        <v>0</v>
      </c>
      <c r="M374" s="47">
        <f ca="1">IF(OR(INDEX(INDIRECT("times"&amp;B$2),$F374,M$28)&gt;10,INDEX(INDIRECT(D374),$E374,M$28)&lt;=INDEX(INDIRECT(D374),$E374,$F374)),0,(INDEX(INDIRECT(D374),$E374,$F374)-INDEX(INDIRECT(D374),$E374,M$28))*(10-INDEX(INDIRECT("times"&amp;B$2),$F374,M$28))/10)</f>
        <v>0</v>
      </c>
      <c r="N374" s="47">
        <f ca="1">IF(OR(INDEX(INDIRECT("times"&amp;B$2),$F374,N$28)&gt;10,INDEX(INDIRECT(D374),$E374,N$28)&lt;=INDEX(INDIRECT(D374),$E374,$F374)),0,(INDEX(INDIRECT(D374),$E374,$F374)-INDEX(INDIRECT(D374),$E374,N$28))*(10-INDEX(INDIRECT("times"&amp;B$2),$F374,N$28))/10)</f>
        <v>0</v>
      </c>
      <c r="O374" s="47">
        <f ca="1">IF(OR(INDEX(INDIRECT("times"&amp;B$2),$F374,O$28)&gt;10,INDEX(INDIRECT(D374),$E374,O$28)&lt;=INDEX(INDIRECT(D374),$E374,$F374)),0,(INDEX(INDIRECT(D374),$E374,$F374)-INDEX(INDIRECT(D374),$E374,O$28))*(10-INDEX(INDIRECT("times"&amp;B$2),$F374,O$28))/10)</f>
        <v>0</v>
      </c>
      <c r="P374" s="47">
        <f ca="1">IF(OR(INDEX(INDIRECT("times"&amp;B$2),$F374,P$28)&gt;10,INDEX(INDIRECT(D374),$E374,P$28)&lt;=INDEX(INDIRECT(D374),$E374,$F374)),0,(INDEX(INDIRECT(D374),$E374,$F374)-INDEX(INDIRECT(D374),$E374,P$28))*(10-INDEX(INDIRECT("times"&amp;B$2),$F374,P$28))/10)</f>
        <v>0</v>
      </c>
      <c r="Q374" s="47">
        <f ca="1">IF(OR(INDEX(INDIRECT("times"&amp;B$2),$F374,Q$28)&gt;10,INDEX(INDIRECT(D374),$E374,Q$28)&lt;=INDEX(INDIRECT(D374),$E374,$F374)),0,(INDEX(INDIRECT(D374),$E374,$F374)-INDEX(INDIRECT(D374),$E374,Q$28))*(10-INDEX(INDIRECT("times"&amp;B$2),$F374,Q$28))/10)</f>
        <v>0</v>
      </c>
      <c r="R374" s="47">
        <f ca="1">IF(OR(INDEX(INDIRECT("times"&amp;B$2),$F374,R$28)&gt;10,INDEX(INDIRECT(D374),$E374,R$28)&lt;=INDEX(INDIRECT(D374),$E374,$F374)),0,(INDEX(INDIRECT(D374),$E374,$F374)-INDEX(INDIRECT(D374),$E374,R$28))*(10-INDEX(INDIRECT("times"&amp;B$2),$F374,R$28))/10)</f>
        <v>0</v>
      </c>
      <c r="S374" s="47">
        <f ca="1">IF(OR(INDEX(INDIRECT("times"&amp;B$2),$F374,S$28)&gt;10,INDEX(INDIRECT(D374),$E374,S$28)&lt;=INDEX(INDIRECT(D374),$E374,$F374)),0,(INDEX(INDIRECT(D374),$E374,$F374)-INDEX(INDIRECT(D374),$E374,S$28))*(10-INDEX(INDIRECT("times"&amp;B$2),$F374,S$28))/10)</f>
        <v>0</v>
      </c>
      <c r="T374" s="47">
        <f ca="1">IF(OR(INDEX(INDIRECT("times"&amp;B$2),$F374,T$28)&gt;10,INDEX(INDIRECT(D374),$E374,T$28)&lt;=INDEX(INDIRECT(D374),$E374,$F374)),0,(INDEX(INDIRECT(D374),$E374,$F374)-INDEX(INDIRECT(D374),$E374,T$28))*(10-INDEX(INDIRECT("times"&amp;B$2),$F374,T$28))/10)</f>
        <v>0</v>
      </c>
      <c r="U374" s="47">
        <f ca="1">IF(OR(INDEX(INDIRECT("times"&amp;B$2),$F374,U$28)&gt;10,INDEX(INDIRECT(D374),$E374,U$28)&lt;=INDEX(INDIRECT(D374),$E374,$F374)),0,(INDEX(INDIRECT(D374),$E374,$F374)-INDEX(INDIRECT(D374),$E374,U$28))*(10-INDEX(INDIRECT("times"&amp;B$2),$F374,U$28))/10)</f>
        <v>0</v>
      </c>
      <c r="V374" s="47">
        <f ca="1">IF(OR(INDEX(INDIRECT("times"&amp;B$2),$F374,V$28)&gt;10,INDEX(INDIRECT(D374),$E374,V$28)&lt;=INDEX(INDIRECT(D374),$E374,$F374)),0,(INDEX(INDIRECT(D374),$E374,$F374)-INDEX(INDIRECT(D374),$E374,V$28))*(10-INDEX(INDIRECT("times"&amp;B$2),$F374,V$28))/10)</f>
        <v>0</v>
      </c>
      <c r="W374" s="47">
        <f ca="1">IF(OR(INDEX(INDIRECT("times"&amp;B$2),$F374,W$28)&gt;10,INDEX(INDIRECT(D374),$E374,W$28)&lt;=INDEX(INDIRECT(D374),$E374,$F374)),0,(INDEX(INDIRECT(D374),$E374,$F374)-INDEX(INDIRECT(D374),$E374,W$28))*(10-INDEX(INDIRECT("times"&amp;B$2),$F374,W$28))/10)</f>
        <v>0</v>
      </c>
      <c r="X374" s="47">
        <f ca="1">IF(OR(INDEX(INDIRECT("times"&amp;B$2),$F374,X$28)&gt;10,INDEX(INDIRECT(D374),$E374,X$28)&lt;=INDEX(INDIRECT(D374),$E374,$F374)),0,(INDEX(INDIRECT(D374),$E374,$F374)-INDEX(INDIRECT(D374),$E374,X$28))*(10-INDEX(INDIRECT("times"&amp;B$2),$F374,X$28))/10)</f>
        <v>0</v>
      </c>
      <c r="Y374" s="47">
        <f ca="1">IF(OR(INDEX(INDIRECT("times"&amp;B$2),$F374,Y$28)&gt;10,INDEX(INDIRECT(D374),$E374,Y$28)&lt;=INDEX(INDIRECT(D374),$E374,$F374)),0,(INDEX(INDIRECT(D374),$E374,$F374)-INDEX(INDIRECT(D374),$E374,Y$28))*(10-INDEX(INDIRECT("times"&amp;B$2),$F374,Y$28))/10)</f>
        <v>0</v>
      </c>
      <c r="Z374" s="47">
        <f ca="1">IF(OR(INDEX(INDIRECT("times"&amp;B$2),$F374,Z$28)&gt;10,INDEX(INDIRECT(D374),$E374,Z$28)&lt;=INDEX(INDIRECT(D374),$E374,$F374)),0,(INDEX(INDIRECT(D374),$E374,$F374)-INDEX(INDIRECT(D374),$E374,Z$28))*(10-INDEX(INDIRECT("times"&amp;B$2),$F374,Z$28))/10)</f>
        <v>0</v>
      </c>
      <c r="AA374" s="48">
        <f ca="1">IF(OR(INDEX(INDIRECT("times"&amp;B$2),$F374,AA$28)&gt;10,INDEX(INDIRECT(D374),$E374,AA$28)&lt;=INDEX(INDIRECT(D374),$E374,$F374)),0,(INDEX(INDIRECT(D374),$E374,$F374)-INDEX(INDIRECT(D374),$E374,AA$28))*(10-INDEX(INDIRECT("times"&amp;B$2),$F374,AA$28))/10)</f>
        <v>0</v>
      </c>
      <c r="AB374" s="201">
        <v>17</v>
      </c>
      <c r="AD374" s="18" t="s">
        <v>205</v>
      </c>
      <c r="AE374" s="122">
        <f>AD341</f>
        <v>3</v>
      </c>
      <c r="AF374" s="122" t="str">
        <f>AD342</f>
        <v>shop1834</v>
      </c>
      <c r="AG374" s="210" t="str">
        <f t="shared" si="1799"/>
        <v>core3_shop1834</v>
      </c>
      <c r="AH374" s="122">
        <v>1</v>
      </c>
      <c r="AI374" s="33">
        <v>17</v>
      </c>
      <c r="AJ374" s="46">
        <f ca="1">IF(OR(INDEX(INDIRECT("times"&amp;AE$2),$F374,AJ$28)&gt;10,INDEX(INDIRECT(AG374),$E374,AJ$28)&lt;=INDEX(INDIRECT(AG374),$E374,$F374)),0,(INDEX(INDIRECT(AG374),$E374,$F374)-INDEX(INDIRECT(AG374),$E374,AJ$28))*(10-INDEX(INDIRECT("times"&amp;AE$2),$F374,AJ$28))/10)</f>
        <v>0</v>
      </c>
      <c r="AK374" s="47">
        <f ca="1">IF(OR(INDEX(INDIRECT("times"&amp;AE$2),$F374,AK$28)&gt;10,INDEX(INDIRECT(AG374),$E374,AK$28)&lt;=INDEX(INDIRECT(AG374),$E374,$F374)),0,(INDEX(INDIRECT(AG374),$E374,$F374)-INDEX(INDIRECT(AG374),$E374,AK$28))*(10-INDEX(INDIRECT("times"&amp;AE$2),$F374,AK$28))/10)</f>
        <v>0</v>
      </c>
      <c r="AL374" s="47">
        <f ca="1">IF(OR(INDEX(INDIRECT("times"&amp;AE$2),$F374,AL$28)&gt;10,INDEX(INDIRECT(AG374),$E374,AL$28)&lt;=INDEX(INDIRECT(AG374),$E374,$F374)),0,(INDEX(INDIRECT(AG374),$E374,$F374)-INDEX(INDIRECT(AG374),$E374,AL$28))*(10-INDEX(INDIRECT("times"&amp;AE$2),$F374,AL$28))/10)</f>
        <v>0</v>
      </c>
      <c r="AM374" s="47">
        <f ca="1">IF(OR(INDEX(INDIRECT("times"&amp;AE$2),$F374,AM$28)&gt;10,INDEX(INDIRECT(AG374),$E374,AM$28)&lt;=INDEX(INDIRECT(AG374),$E374,$F374)),0,(INDEX(INDIRECT(AG374),$E374,$F374)-INDEX(INDIRECT(AG374),$E374,AM$28))*(10-INDEX(INDIRECT("times"&amp;AE$2),$F374,AM$28))/10)</f>
        <v>0</v>
      </c>
      <c r="AN374" s="47">
        <f ca="1">IF(OR(INDEX(INDIRECT("times"&amp;AE$2),$F374,AN$28)&gt;10,INDEX(INDIRECT(AG374),$E374,AN$28)&lt;=INDEX(INDIRECT(AG374),$E374,$F374)),0,(INDEX(INDIRECT(AG374),$E374,$F374)-INDEX(INDIRECT(AG374),$E374,AN$28))*(10-INDEX(INDIRECT("times"&amp;AE$2),$F374,AN$28))/10)</f>
        <v>0</v>
      </c>
      <c r="AO374" s="47">
        <f ca="1">IF(OR(INDEX(INDIRECT("times"&amp;AE$2),$F374,AO$28)&gt;10,INDEX(INDIRECT(AG374),$E374,AO$28)&lt;=INDEX(INDIRECT(AG374),$E374,$F374)),0,(INDEX(INDIRECT(AG374),$E374,$F374)-INDEX(INDIRECT(AG374),$E374,AO$28))*(10-INDEX(INDIRECT("times"&amp;AE$2),$F374,AO$28))/10)</f>
        <v>0</v>
      </c>
      <c r="AP374" s="47">
        <f ca="1">IF(OR(INDEX(INDIRECT("times"&amp;AE$2),$F374,AP$28)&gt;10,INDEX(INDIRECT(AG374),$E374,AP$28)&lt;=INDEX(INDIRECT(AG374),$E374,$F374)),0,(INDEX(INDIRECT(AG374),$E374,$F374)-INDEX(INDIRECT(AG374),$E374,AP$28))*(10-INDEX(INDIRECT("times"&amp;AE$2),$F374,AP$28))/10)</f>
        <v>0</v>
      </c>
      <c r="AQ374" s="47">
        <f ca="1">IF(OR(INDEX(INDIRECT("times"&amp;AE$2),$F374,AQ$28)&gt;10,INDEX(INDIRECT(AG374),$E374,AQ$28)&lt;=INDEX(INDIRECT(AG374),$E374,$F374)),0,(INDEX(INDIRECT(AG374),$E374,$F374)-INDEX(INDIRECT(AG374),$E374,AQ$28))*(10-INDEX(INDIRECT("times"&amp;AE$2),$F374,AQ$28))/10)</f>
        <v>0</v>
      </c>
      <c r="AR374" s="47">
        <f ca="1">IF(OR(INDEX(INDIRECT("times"&amp;AE$2),$F374,AR$28)&gt;10,INDEX(INDIRECT(AG374),$E374,AR$28)&lt;=INDEX(INDIRECT(AG374),$E374,$F374)),0,(INDEX(INDIRECT(AG374),$E374,$F374)-INDEX(INDIRECT(AG374),$E374,AR$28))*(10-INDEX(INDIRECT("times"&amp;AE$2),$F374,AR$28))/10)</f>
        <v>0</v>
      </c>
      <c r="AS374" s="47">
        <f ca="1">IF(OR(INDEX(INDIRECT("times"&amp;AE$2),$F374,AS$28)&gt;10,INDEX(INDIRECT(AG374),$E374,AS$28)&lt;=INDEX(INDIRECT(AG374),$E374,$F374)),0,(INDEX(INDIRECT(AG374),$E374,$F374)-INDEX(INDIRECT(AG374),$E374,AS$28))*(10-INDEX(INDIRECT("times"&amp;AE$2),$F374,AS$28))/10)</f>
        <v>0</v>
      </c>
      <c r="AT374" s="47">
        <f ca="1">IF(OR(INDEX(INDIRECT("times"&amp;AE$2),$F374,AT$28)&gt;10,INDEX(INDIRECT(AG374),$E374,AT$28)&lt;=INDEX(INDIRECT(AG374),$E374,$F374)),0,(INDEX(INDIRECT(AG374),$E374,$F374)-INDEX(INDIRECT(AG374),$E374,AT$28))*(10-INDEX(INDIRECT("times"&amp;AE$2),$F374,AT$28))/10)</f>
        <v>0</v>
      </c>
      <c r="AU374" s="47">
        <f ca="1">IF(OR(INDEX(INDIRECT("times"&amp;AE$2),$F374,AU$28)&gt;10,INDEX(INDIRECT(AG374),$E374,AU$28)&lt;=INDEX(INDIRECT(AG374),$E374,$F374)),0,(INDEX(INDIRECT(AG374),$E374,$F374)-INDEX(INDIRECT(AG374),$E374,AU$28))*(10-INDEX(INDIRECT("times"&amp;AE$2),$F374,AU$28))/10)</f>
        <v>0</v>
      </c>
      <c r="AV374" s="47">
        <f ca="1">IF(OR(INDEX(INDIRECT("times"&amp;AE$2),$F374,AV$28)&gt;10,INDEX(INDIRECT(AG374),$E374,AV$28)&lt;=INDEX(INDIRECT(AG374),$E374,$F374)),0,(INDEX(INDIRECT(AG374),$E374,$F374)-INDEX(INDIRECT(AG374),$E374,AV$28))*(10-INDEX(INDIRECT("times"&amp;AE$2),$F374,AV$28))/10)</f>
        <v>0</v>
      </c>
      <c r="AW374" s="47">
        <f ca="1">IF(OR(INDEX(INDIRECT("times"&amp;AE$2),$F374,AW$28)&gt;10,INDEX(INDIRECT(AG374),$E374,AW$28)&lt;=INDEX(INDIRECT(AG374),$E374,$F374)),0,(INDEX(INDIRECT(AG374),$E374,$F374)-INDEX(INDIRECT(AG374),$E374,AW$28))*(10-INDEX(INDIRECT("times"&amp;AE$2),$F374,AW$28))/10)</f>
        <v>0</v>
      </c>
      <c r="AX374" s="47">
        <f ca="1">IF(OR(INDEX(INDIRECT("times"&amp;AE$2),$F374,AX$28)&gt;10,INDEX(INDIRECT(AG374),$E374,AX$28)&lt;=INDEX(INDIRECT(AG374),$E374,$F374)),0,(INDEX(INDIRECT(AG374),$E374,$F374)-INDEX(INDIRECT(AG374),$E374,AX$28))*(10-INDEX(INDIRECT("times"&amp;AE$2),$F374,AX$28))/10)</f>
        <v>0</v>
      </c>
      <c r="AY374" s="47">
        <f ca="1">IF(OR(INDEX(INDIRECT("times"&amp;AE$2),$F374,AY$28)&gt;10,INDEX(INDIRECT(AG374),$E374,AY$28)&lt;=INDEX(INDIRECT(AG374),$E374,$F374)),0,(INDEX(INDIRECT(AG374),$E374,$F374)-INDEX(INDIRECT(AG374),$E374,AY$28))*(10-INDEX(INDIRECT("times"&amp;AE$2),$F374,AY$28))/10)</f>
        <v>0</v>
      </c>
      <c r="AZ374" s="47">
        <f ca="1">IF(OR(INDEX(INDIRECT("times"&amp;AE$2),$F374,AZ$28)&gt;10,INDEX(INDIRECT(AG374),$E374,AZ$28)&lt;=INDEX(INDIRECT(AG374),$E374,$F374)),0,(INDEX(INDIRECT(AG374),$E374,$F374)-INDEX(INDIRECT(AG374),$E374,AZ$28))*(10-INDEX(INDIRECT("times"&amp;AE$2),$F374,AZ$28))/10)</f>
        <v>0</v>
      </c>
      <c r="BA374" s="47">
        <f ca="1">IF(OR(INDEX(INDIRECT("times"&amp;AE$2),$F374,BA$28)&gt;10,INDEX(INDIRECT(AG374),$E374,BA$28)&lt;=INDEX(INDIRECT(AG374),$E374,$F374)),0,(INDEX(INDIRECT(AG374),$E374,$F374)-INDEX(INDIRECT(AG374),$E374,BA$28))*(10-INDEX(INDIRECT("times"&amp;AE$2),$F374,BA$28))/10)</f>
        <v>0</v>
      </c>
      <c r="BB374" s="47">
        <f ca="1">IF(OR(INDEX(INDIRECT("times"&amp;AE$2),$F374,BB$28)&gt;10,INDEX(INDIRECT(AG374),$E374,BB$28)&lt;=INDEX(INDIRECT(AG374),$E374,$F374)),0,(INDEX(INDIRECT(AG374),$E374,$F374)-INDEX(INDIRECT(AG374),$E374,BB$28))*(10-INDEX(INDIRECT("times"&amp;AE$2),$F374,BB$28))/10)</f>
        <v>0</v>
      </c>
      <c r="BC374" s="47">
        <f ca="1">IF(OR(INDEX(INDIRECT("times"&amp;AE$2),$F374,BC$28)&gt;10,INDEX(INDIRECT(AG374),$E374,BC$28)&lt;=INDEX(INDIRECT(AG374),$E374,$F374)),0,(INDEX(INDIRECT(AG374),$E374,$F374)-INDEX(INDIRECT(AG374),$E374,BC$28))*(10-INDEX(INDIRECT("times"&amp;AE$2),$F374,BC$28))/10)</f>
        <v>0</v>
      </c>
      <c r="BD374" s="48">
        <f ca="1">IF(OR(INDEX(INDIRECT("times"&amp;AE$2),$F374,BD$28)&gt;10,INDEX(INDIRECT(AG374),$E374,BD$28)&lt;=INDEX(INDIRECT(AG374),$E374,$F374)),0,(INDEX(INDIRECT(AG374),$E374,$F374)-INDEX(INDIRECT(AG374),$E374,BD$28))*(10-INDEX(INDIRECT("times"&amp;AE$2),$F374,BD$28))/10)</f>
        <v>0</v>
      </c>
      <c r="BE374" s="201">
        <v>17</v>
      </c>
      <c r="BG374" s="18" t="s">
        <v>205</v>
      </c>
      <c r="BH374" s="122">
        <f>BG341</f>
        <v>3</v>
      </c>
      <c r="BI374" s="122" t="str">
        <f>BG342</f>
        <v>lei1834</v>
      </c>
      <c r="BJ374" s="210" t="str">
        <f t="shared" si="1800"/>
        <v>core3_lei1834</v>
      </c>
      <c r="BK374" s="122">
        <v>1</v>
      </c>
      <c r="BL374" s="33">
        <v>17</v>
      </c>
      <c r="BM374" s="46">
        <f ca="1">IF(OR(INDEX(INDIRECT("times"&amp;BH$2),$F374,BM$28)&gt;10,INDEX(INDIRECT(BJ374),$E374,BM$28)&lt;=INDEX(INDIRECT(BJ374),$E374,$F374)),0,(INDEX(INDIRECT(BJ374),$E374,$F374)-INDEX(INDIRECT(BJ374),$E374,BM$28))*(10-INDEX(INDIRECT("times"&amp;BH$2),$F374,BM$28))/10)</f>
        <v>0</v>
      </c>
      <c r="BN374" s="47">
        <f ca="1">IF(OR(INDEX(INDIRECT("times"&amp;BH$2),$F374,BN$28)&gt;10,INDEX(INDIRECT(BJ374),$E374,BN$28)&lt;=INDEX(INDIRECT(BJ374),$E374,$F374)),0,(INDEX(INDIRECT(BJ374),$E374,$F374)-INDEX(INDIRECT(BJ374),$E374,BN$28))*(10-INDEX(INDIRECT("times"&amp;BH$2),$F374,BN$28))/10)</f>
        <v>0</v>
      </c>
      <c r="BO374" s="47">
        <f ca="1">IF(OR(INDEX(INDIRECT("times"&amp;BH$2),$F374,BO$28)&gt;10,INDEX(INDIRECT(BJ374),$E374,BO$28)&lt;=INDEX(INDIRECT(BJ374),$E374,$F374)),0,(INDEX(INDIRECT(BJ374),$E374,$F374)-INDEX(INDIRECT(BJ374),$E374,BO$28))*(10-INDEX(INDIRECT("times"&amp;BH$2),$F374,BO$28))/10)</f>
        <v>0</v>
      </c>
      <c r="BP374" s="47">
        <f ca="1">IF(OR(INDEX(INDIRECT("times"&amp;BH$2),$F374,BP$28)&gt;10,INDEX(INDIRECT(BJ374),$E374,BP$28)&lt;=INDEX(INDIRECT(BJ374),$E374,$F374)),0,(INDEX(INDIRECT(BJ374),$E374,$F374)-INDEX(INDIRECT(BJ374),$E374,BP$28))*(10-INDEX(INDIRECT("times"&amp;BH$2),$F374,BP$28))/10)</f>
        <v>0</v>
      </c>
      <c r="BQ374" s="47">
        <f ca="1">IF(OR(INDEX(INDIRECT("times"&amp;BH$2),$F374,BQ$28)&gt;10,INDEX(INDIRECT(BJ374),$E374,BQ$28)&lt;=INDEX(INDIRECT(BJ374),$E374,$F374)),0,(INDEX(INDIRECT(BJ374),$E374,$F374)-INDEX(INDIRECT(BJ374),$E374,BQ$28))*(10-INDEX(INDIRECT("times"&amp;BH$2),$F374,BQ$28))/10)</f>
        <v>0</v>
      </c>
      <c r="BR374" s="47">
        <f ca="1">IF(OR(INDEX(INDIRECT("times"&amp;BH$2),$F374,BR$28)&gt;10,INDEX(INDIRECT(BJ374),$E374,BR$28)&lt;=INDEX(INDIRECT(BJ374),$E374,$F374)),0,(INDEX(INDIRECT(BJ374),$E374,$F374)-INDEX(INDIRECT(BJ374),$E374,BR$28))*(10-INDEX(INDIRECT("times"&amp;BH$2),$F374,BR$28))/10)</f>
        <v>0</v>
      </c>
      <c r="BS374" s="47">
        <f ca="1">IF(OR(INDEX(INDIRECT("times"&amp;BH$2),$F374,BS$28)&gt;10,INDEX(INDIRECT(BJ374),$E374,BS$28)&lt;=INDEX(INDIRECT(BJ374),$E374,$F374)),0,(INDEX(INDIRECT(BJ374),$E374,$F374)-INDEX(INDIRECT(BJ374),$E374,BS$28))*(10-INDEX(INDIRECT("times"&amp;BH$2),$F374,BS$28))/10)</f>
        <v>0</v>
      </c>
      <c r="BT374" s="47">
        <f ca="1">IF(OR(INDEX(INDIRECT("times"&amp;BH$2),$F374,BT$28)&gt;10,INDEX(INDIRECT(BJ374),$E374,BT$28)&lt;=INDEX(INDIRECT(BJ374),$E374,$F374)),0,(INDEX(INDIRECT(BJ374),$E374,$F374)-INDEX(INDIRECT(BJ374),$E374,BT$28))*(10-INDEX(INDIRECT("times"&amp;BH$2),$F374,BT$28))/10)</f>
        <v>0</v>
      </c>
      <c r="BU374" s="47">
        <f ca="1">IF(OR(INDEX(INDIRECT("times"&amp;BH$2),$F374,BU$28)&gt;10,INDEX(INDIRECT(BJ374),$E374,BU$28)&lt;=INDEX(INDIRECT(BJ374),$E374,$F374)),0,(INDEX(INDIRECT(BJ374),$E374,$F374)-INDEX(INDIRECT(BJ374),$E374,BU$28))*(10-INDEX(INDIRECT("times"&amp;BH$2),$F374,BU$28))/10)</f>
        <v>0</v>
      </c>
      <c r="BV374" s="47">
        <f ca="1">IF(OR(INDEX(INDIRECT("times"&amp;BH$2),$F374,BV$28)&gt;10,INDEX(INDIRECT(BJ374),$E374,BV$28)&lt;=INDEX(INDIRECT(BJ374),$E374,$F374)),0,(INDEX(INDIRECT(BJ374),$E374,$F374)-INDEX(INDIRECT(BJ374),$E374,BV$28))*(10-INDEX(INDIRECT("times"&amp;BH$2),$F374,BV$28))/10)</f>
        <v>0</v>
      </c>
      <c r="BW374" s="47">
        <f ca="1">IF(OR(INDEX(INDIRECT("times"&amp;BH$2),$F374,BW$28)&gt;10,INDEX(INDIRECT(BJ374),$E374,BW$28)&lt;=INDEX(INDIRECT(BJ374),$E374,$F374)),0,(INDEX(INDIRECT(BJ374),$E374,$F374)-INDEX(INDIRECT(BJ374),$E374,BW$28))*(10-INDEX(INDIRECT("times"&amp;BH$2),$F374,BW$28))/10)</f>
        <v>0</v>
      </c>
      <c r="BX374" s="47">
        <f ca="1">IF(OR(INDEX(INDIRECT("times"&amp;BH$2),$F374,BX$28)&gt;10,INDEX(INDIRECT(BJ374),$E374,BX$28)&lt;=INDEX(INDIRECT(BJ374),$E374,$F374)),0,(INDEX(INDIRECT(BJ374),$E374,$F374)-INDEX(INDIRECT(BJ374),$E374,BX$28))*(10-INDEX(INDIRECT("times"&amp;BH$2),$F374,BX$28))/10)</f>
        <v>0</v>
      </c>
      <c r="BY374" s="47">
        <f ca="1">IF(OR(INDEX(INDIRECT("times"&amp;BH$2),$F374,BY$28)&gt;10,INDEX(INDIRECT(BJ374),$E374,BY$28)&lt;=INDEX(INDIRECT(BJ374),$E374,$F374)),0,(INDEX(INDIRECT(BJ374),$E374,$F374)-INDEX(INDIRECT(BJ374),$E374,BY$28))*(10-INDEX(INDIRECT("times"&amp;BH$2),$F374,BY$28))/10)</f>
        <v>0</v>
      </c>
      <c r="BZ374" s="47">
        <f ca="1">IF(OR(INDEX(INDIRECT("times"&amp;BH$2),$F374,BZ$28)&gt;10,INDEX(INDIRECT(BJ374),$E374,BZ$28)&lt;=INDEX(INDIRECT(BJ374),$E374,$F374)),0,(INDEX(INDIRECT(BJ374),$E374,$F374)-INDEX(INDIRECT(BJ374),$E374,BZ$28))*(10-INDEX(INDIRECT("times"&amp;BH$2),$F374,BZ$28))/10)</f>
        <v>0</v>
      </c>
      <c r="CA374" s="47">
        <f ca="1">IF(OR(INDEX(INDIRECT("times"&amp;BH$2),$F374,CA$28)&gt;10,INDEX(INDIRECT(BJ374),$E374,CA$28)&lt;=INDEX(INDIRECT(BJ374),$E374,$F374)),0,(INDEX(INDIRECT(BJ374),$E374,$F374)-INDEX(INDIRECT(BJ374),$E374,CA$28))*(10-INDEX(INDIRECT("times"&amp;BH$2),$F374,CA$28))/10)</f>
        <v>0</v>
      </c>
      <c r="CB374" s="47">
        <f ca="1">IF(OR(INDEX(INDIRECT("times"&amp;BH$2),$F374,CB$28)&gt;10,INDEX(INDIRECT(BJ374),$E374,CB$28)&lt;=INDEX(INDIRECT(BJ374),$E374,$F374)),0,(INDEX(INDIRECT(BJ374),$E374,$F374)-INDEX(INDIRECT(BJ374),$E374,CB$28))*(10-INDEX(INDIRECT("times"&amp;BH$2),$F374,CB$28))/10)</f>
        <v>0</v>
      </c>
      <c r="CC374" s="47">
        <f ca="1">IF(OR(INDEX(INDIRECT("times"&amp;BH$2),$F374,CC$28)&gt;10,INDEX(INDIRECT(BJ374),$E374,CC$28)&lt;=INDEX(INDIRECT(BJ374),$E374,$F374)),0,(INDEX(INDIRECT(BJ374),$E374,$F374)-INDEX(INDIRECT(BJ374),$E374,CC$28))*(10-INDEX(INDIRECT("times"&amp;BH$2),$F374,CC$28))/10)</f>
        <v>0</v>
      </c>
      <c r="CD374" s="47">
        <f ca="1">IF(OR(INDEX(INDIRECT("times"&amp;BH$2),$F374,CD$28)&gt;10,INDEX(INDIRECT(BJ374),$E374,CD$28)&lt;=INDEX(INDIRECT(BJ374),$E374,$F374)),0,(INDEX(INDIRECT(BJ374),$E374,$F374)-INDEX(INDIRECT(BJ374),$E374,CD$28))*(10-INDEX(INDIRECT("times"&amp;BH$2),$F374,CD$28))/10)</f>
        <v>0</v>
      </c>
      <c r="CE374" s="47">
        <f ca="1">IF(OR(INDEX(INDIRECT("times"&amp;BH$2),$F374,CE$28)&gt;10,INDEX(INDIRECT(BJ374),$E374,CE$28)&lt;=INDEX(INDIRECT(BJ374),$E374,$F374)),0,(INDEX(INDIRECT(BJ374),$E374,$F374)-INDEX(INDIRECT(BJ374),$E374,CE$28))*(10-INDEX(INDIRECT("times"&amp;BH$2),$F374,CE$28))/10)</f>
        <v>0</v>
      </c>
      <c r="CF374" s="47">
        <f ca="1">IF(OR(INDEX(INDIRECT("times"&amp;BH$2),$F374,CF$28)&gt;10,INDEX(INDIRECT(BJ374),$E374,CF$28)&lt;=INDEX(INDIRECT(BJ374),$E374,$F374)),0,(INDEX(INDIRECT(BJ374),$E374,$F374)-INDEX(INDIRECT(BJ374),$E374,CF$28))*(10-INDEX(INDIRECT("times"&amp;BH$2),$F374,CF$28))/10)</f>
        <v>0</v>
      </c>
      <c r="CG374" s="48">
        <f ca="1">IF(OR(INDEX(INDIRECT("times"&amp;BH$2),$F374,CG$28)&gt;10,INDEX(INDIRECT(BJ374),$E374,CG$28)&lt;=INDEX(INDIRECT(BJ374),$E374,$F374)),0,(INDEX(INDIRECT(BJ374),$E374,$F374)-INDEX(INDIRECT(BJ374),$E374,CG$28))*(10-INDEX(INDIRECT("times"&amp;BH$2),$F374,CG$28))/10)</f>
        <v>0</v>
      </c>
      <c r="CH374" s="201">
        <v>17</v>
      </c>
      <c r="CJ374" s="18" t="s">
        <v>205</v>
      </c>
      <c r="CK374" s="122">
        <f>CJ341</f>
        <v>3</v>
      </c>
      <c r="CL374" s="122" t="str">
        <f>CJ342</f>
        <v>work3564</v>
      </c>
      <c r="CM374" s="210" t="str">
        <f t="shared" si="1801"/>
        <v>core3_work3564</v>
      </c>
      <c r="CN374" s="122">
        <v>1</v>
      </c>
      <c r="CO374" s="33">
        <v>17</v>
      </c>
      <c r="CP374" s="46">
        <f ca="1">IF(OR(INDEX(INDIRECT("times"&amp;CK$2),$F374,CP$28)&gt;10,INDEX(INDIRECT(CM374),$E374,CP$28)&lt;=INDEX(INDIRECT(CM374),$E374,$F374)),0,(INDEX(INDIRECT(CM374),$E374,$F374)-INDEX(INDIRECT(CM374),$E374,CP$28))*(10-INDEX(INDIRECT("times"&amp;CK$2),$F374,CP$28))/10)</f>
        <v>0</v>
      </c>
      <c r="CQ374" s="47">
        <f ca="1">IF(OR(INDEX(INDIRECT("times"&amp;CK$2),$F374,CQ$28)&gt;10,INDEX(INDIRECT(CM374),$E374,CQ$28)&lt;=INDEX(INDIRECT(CM374),$E374,$F374)),0,(INDEX(INDIRECT(CM374),$E374,$F374)-INDEX(INDIRECT(CM374),$E374,CQ$28))*(10-INDEX(INDIRECT("times"&amp;CK$2),$F374,CQ$28))/10)</f>
        <v>0</v>
      </c>
      <c r="CR374" s="47">
        <f ca="1">IF(OR(INDEX(INDIRECT("times"&amp;CK$2),$F374,CR$28)&gt;10,INDEX(INDIRECT(CM374),$E374,CR$28)&lt;=INDEX(INDIRECT(CM374),$E374,$F374)),0,(INDEX(INDIRECT(CM374),$E374,$F374)-INDEX(INDIRECT(CM374),$E374,CR$28))*(10-INDEX(INDIRECT("times"&amp;CK$2),$F374,CR$28))/10)</f>
        <v>0</v>
      </c>
      <c r="CS374" s="47">
        <f ca="1">IF(OR(INDEX(INDIRECT("times"&amp;CK$2),$F374,CS$28)&gt;10,INDEX(INDIRECT(CM374),$E374,CS$28)&lt;=INDEX(INDIRECT(CM374),$E374,$F374)),0,(INDEX(INDIRECT(CM374),$E374,$F374)-INDEX(INDIRECT(CM374),$E374,CS$28))*(10-INDEX(INDIRECT("times"&amp;CK$2),$F374,CS$28))/10)</f>
        <v>0</v>
      </c>
      <c r="CT374" s="47">
        <f ca="1">IF(OR(INDEX(INDIRECT("times"&amp;CK$2),$F374,CT$28)&gt;10,INDEX(INDIRECT(CM374),$E374,CT$28)&lt;=INDEX(INDIRECT(CM374),$E374,$F374)),0,(INDEX(INDIRECT(CM374),$E374,$F374)-INDEX(INDIRECT(CM374),$E374,CT$28))*(10-INDEX(INDIRECT("times"&amp;CK$2),$F374,CT$28))/10)</f>
        <v>0</v>
      </c>
      <c r="CU374" s="47">
        <f ca="1">IF(OR(INDEX(INDIRECT("times"&amp;CK$2),$F374,CU$28)&gt;10,INDEX(INDIRECT(CM374),$E374,CU$28)&lt;=INDEX(INDIRECT(CM374),$E374,$F374)),0,(INDEX(INDIRECT(CM374),$E374,$F374)-INDEX(INDIRECT(CM374),$E374,CU$28))*(10-INDEX(INDIRECT("times"&amp;CK$2),$F374,CU$28))/10)</f>
        <v>0</v>
      </c>
      <c r="CV374" s="47">
        <f ca="1">IF(OR(INDEX(INDIRECT("times"&amp;CK$2),$F374,CV$28)&gt;10,INDEX(INDIRECT(CM374),$E374,CV$28)&lt;=INDEX(INDIRECT(CM374),$E374,$F374)),0,(INDEX(INDIRECT(CM374),$E374,$F374)-INDEX(INDIRECT(CM374),$E374,CV$28))*(10-INDEX(INDIRECT("times"&amp;CK$2),$F374,CV$28))/10)</f>
        <v>0</v>
      </c>
      <c r="CW374" s="47">
        <f ca="1">IF(OR(INDEX(INDIRECT("times"&amp;CK$2),$F374,CW$28)&gt;10,INDEX(INDIRECT(CM374),$E374,CW$28)&lt;=INDEX(INDIRECT(CM374),$E374,$F374)),0,(INDEX(INDIRECT(CM374),$E374,$F374)-INDEX(INDIRECT(CM374),$E374,CW$28))*(10-INDEX(INDIRECT("times"&amp;CK$2),$F374,CW$28))/10)</f>
        <v>0</v>
      </c>
      <c r="CX374" s="47">
        <f ca="1">IF(OR(INDEX(INDIRECT("times"&amp;CK$2),$F374,CX$28)&gt;10,INDEX(INDIRECT(CM374),$E374,CX$28)&lt;=INDEX(INDIRECT(CM374),$E374,$F374)),0,(INDEX(INDIRECT(CM374),$E374,$F374)-INDEX(INDIRECT(CM374),$E374,CX$28))*(10-INDEX(INDIRECT("times"&amp;CK$2),$F374,CX$28))/10)</f>
        <v>0</v>
      </c>
      <c r="CY374" s="47">
        <f ca="1">IF(OR(INDEX(INDIRECT("times"&amp;CK$2),$F374,CY$28)&gt;10,INDEX(INDIRECT(CM374),$E374,CY$28)&lt;=INDEX(INDIRECT(CM374),$E374,$F374)),0,(INDEX(INDIRECT(CM374),$E374,$F374)-INDEX(INDIRECT(CM374),$E374,CY$28))*(10-INDEX(INDIRECT("times"&amp;CK$2),$F374,CY$28))/10)</f>
        <v>0</v>
      </c>
      <c r="CZ374" s="47">
        <f ca="1">IF(OR(INDEX(INDIRECT("times"&amp;CK$2),$F374,CZ$28)&gt;10,INDEX(INDIRECT(CM374),$E374,CZ$28)&lt;=INDEX(INDIRECT(CM374),$E374,$F374)),0,(INDEX(INDIRECT(CM374),$E374,$F374)-INDEX(INDIRECT(CM374),$E374,CZ$28))*(10-INDEX(INDIRECT("times"&amp;CK$2),$F374,CZ$28))/10)</f>
        <v>0</v>
      </c>
      <c r="DA374" s="47">
        <f ca="1">IF(OR(INDEX(INDIRECT("times"&amp;CK$2),$F374,DA$28)&gt;10,INDEX(INDIRECT(CM374),$E374,DA$28)&lt;=INDEX(INDIRECT(CM374),$E374,$F374)),0,(INDEX(INDIRECT(CM374),$E374,$F374)-INDEX(INDIRECT(CM374),$E374,DA$28))*(10-INDEX(INDIRECT("times"&amp;CK$2),$F374,DA$28))/10)</f>
        <v>0</v>
      </c>
      <c r="DB374" s="47">
        <f ca="1">IF(OR(INDEX(INDIRECT("times"&amp;CK$2),$F374,DB$28)&gt;10,INDEX(INDIRECT(CM374),$E374,DB$28)&lt;=INDEX(INDIRECT(CM374),$E374,$F374)),0,(INDEX(INDIRECT(CM374),$E374,$F374)-INDEX(INDIRECT(CM374),$E374,DB$28))*(10-INDEX(INDIRECT("times"&amp;CK$2),$F374,DB$28))/10)</f>
        <v>0</v>
      </c>
      <c r="DC374" s="47">
        <f ca="1">IF(OR(INDEX(INDIRECT("times"&amp;CK$2),$F374,DC$28)&gt;10,INDEX(INDIRECT(CM374),$E374,DC$28)&lt;=INDEX(INDIRECT(CM374),$E374,$F374)),0,(INDEX(INDIRECT(CM374),$E374,$F374)-INDEX(INDIRECT(CM374),$E374,DC$28))*(10-INDEX(INDIRECT("times"&amp;CK$2),$F374,DC$28))/10)</f>
        <v>0</v>
      </c>
      <c r="DD374" s="47">
        <f ca="1">IF(OR(INDEX(INDIRECT("times"&amp;CK$2),$F374,DD$28)&gt;10,INDEX(INDIRECT(CM374),$E374,DD$28)&lt;=INDEX(INDIRECT(CM374),$E374,$F374)),0,(INDEX(INDIRECT(CM374),$E374,$F374)-INDEX(INDIRECT(CM374),$E374,DD$28))*(10-INDEX(INDIRECT("times"&amp;CK$2),$F374,DD$28))/10)</f>
        <v>0</v>
      </c>
      <c r="DE374" s="47">
        <f ca="1">IF(OR(INDEX(INDIRECT("times"&amp;CK$2),$F374,DE$28)&gt;10,INDEX(INDIRECT(CM374),$E374,DE$28)&lt;=INDEX(INDIRECT(CM374),$E374,$F374)),0,(INDEX(INDIRECT(CM374),$E374,$F374)-INDEX(INDIRECT(CM374),$E374,DE$28))*(10-INDEX(INDIRECT("times"&amp;CK$2),$F374,DE$28))/10)</f>
        <v>0</v>
      </c>
      <c r="DF374" s="47">
        <f ca="1">IF(OR(INDEX(INDIRECT("times"&amp;CK$2),$F374,DF$28)&gt;10,INDEX(INDIRECT(CM374),$E374,DF$28)&lt;=INDEX(INDIRECT(CM374),$E374,$F374)),0,(INDEX(INDIRECT(CM374),$E374,$F374)-INDEX(INDIRECT(CM374),$E374,DF$28))*(10-INDEX(INDIRECT("times"&amp;CK$2),$F374,DF$28))/10)</f>
        <v>0</v>
      </c>
      <c r="DG374" s="47">
        <f ca="1">IF(OR(INDEX(INDIRECT("times"&amp;CK$2),$F374,DG$28)&gt;10,INDEX(INDIRECT(CM374),$E374,DG$28)&lt;=INDEX(INDIRECT(CM374),$E374,$F374)),0,(INDEX(INDIRECT(CM374),$E374,$F374)-INDEX(INDIRECT(CM374),$E374,DG$28))*(10-INDEX(INDIRECT("times"&amp;CK$2),$F374,DG$28))/10)</f>
        <v>0</v>
      </c>
      <c r="DH374" s="47">
        <f ca="1">IF(OR(INDEX(INDIRECT("times"&amp;CK$2),$F374,DH$28)&gt;10,INDEX(INDIRECT(CM374),$E374,DH$28)&lt;=INDEX(INDIRECT(CM374),$E374,$F374)),0,(INDEX(INDIRECT(CM374),$E374,$F374)-INDEX(INDIRECT(CM374),$E374,DH$28))*(10-INDEX(INDIRECT("times"&amp;CK$2),$F374,DH$28))/10)</f>
        <v>0</v>
      </c>
      <c r="DI374" s="47">
        <f ca="1">IF(OR(INDEX(INDIRECT("times"&amp;CK$2),$F374,DI$28)&gt;10,INDEX(INDIRECT(CM374),$E374,DI$28)&lt;=INDEX(INDIRECT(CM374),$E374,$F374)),0,(INDEX(INDIRECT(CM374),$E374,$F374)-INDEX(INDIRECT(CM374),$E374,DI$28))*(10-INDEX(INDIRECT("times"&amp;CK$2),$F374,DI$28))/10)</f>
        <v>0</v>
      </c>
      <c r="DJ374" s="48">
        <f ca="1">IF(OR(INDEX(INDIRECT("times"&amp;CK$2),$F374,DJ$28)&gt;10,INDEX(INDIRECT(CM374),$E374,DJ$28)&lt;=INDEX(INDIRECT(CM374),$E374,$F374)),0,(INDEX(INDIRECT(CM374),$E374,$F374)-INDEX(INDIRECT(CM374),$E374,DJ$28))*(10-INDEX(INDIRECT("times"&amp;CK$2),$F374,DJ$28))/10)</f>
        <v>0</v>
      </c>
      <c r="DK374" s="201">
        <v>17</v>
      </c>
      <c r="DM374" s="18" t="s">
        <v>205</v>
      </c>
      <c r="DN374" s="122">
        <f>DM341</f>
        <v>3</v>
      </c>
      <c r="DO374" s="122" t="str">
        <f>DM342</f>
        <v>shop3564</v>
      </c>
      <c r="DP374" s="210" t="str">
        <f t="shared" si="1802"/>
        <v>core3_shop3564</v>
      </c>
      <c r="DQ374" s="122">
        <v>1</v>
      </c>
      <c r="DR374" s="33">
        <v>17</v>
      </c>
      <c r="DS374" s="46">
        <f ca="1">IF(OR(INDEX(INDIRECT("times"&amp;DN$2),$F374,DS$28)&gt;10,INDEX(INDIRECT(DP374),$E374,DS$28)&lt;=INDEX(INDIRECT(DP374),$E374,$F374)),0,(INDEX(INDIRECT(DP374),$E374,$F374)-INDEX(INDIRECT(DP374),$E374,DS$28))*(10-INDEX(INDIRECT("times"&amp;DN$2),$F374,DS$28))/10)</f>
        <v>0</v>
      </c>
      <c r="DT374" s="47">
        <f ca="1">IF(OR(INDEX(INDIRECT("times"&amp;DN$2),$F374,DT$28)&gt;10,INDEX(INDIRECT(DP374),$E374,DT$28)&lt;=INDEX(INDIRECT(DP374),$E374,$F374)),0,(INDEX(INDIRECT(DP374),$E374,$F374)-INDEX(INDIRECT(DP374),$E374,DT$28))*(10-INDEX(INDIRECT("times"&amp;DN$2),$F374,DT$28))/10)</f>
        <v>0</v>
      </c>
      <c r="DU374" s="47">
        <f ca="1">IF(OR(INDEX(INDIRECT("times"&amp;DN$2),$F374,DU$28)&gt;10,INDEX(INDIRECT(DP374),$E374,DU$28)&lt;=INDEX(INDIRECT(DP374),$E374,$F374)),0,(INDEX(INDIRECT(DP374),$E374,$F374)-INDEX(INDIRECT(DP374),$E374,DU$28))*(10-INDEX(INDIRECT("times"&amp;DN$2),$F374,DU$28))/10)</f>
        <v>0</v>
      </c>
      <c r="DV374" s="47">
        <f ca="1">IF(OR(INDEX(INDIRECT("times"&amp;DN$2),$F374,DV$28)&gt;10,INDEX(INDIRECT(DP374),$E374,DV$28)&lt;=INDEX(INDIRECT(DP374),$E374,$F374)),0,(INDEX(INDIRECT(DP374),$E374,$F374)-INDEX(INDIRECT(DP374),$E374,DV$28))*(10-INDEX(INDIRECT("times"&amp;DN$2),$F374,DV$28))/10)</f>
        <v>0</v>
      </c>
      <c r="DW374" s="47">
        <f ca="1">IF(OR(INDEX(INDIRECT("times"&amp;DN$2),$F374,DW$28)&gt;10,INDEX(INDIRECT(DP374),$E374,DW$28)&lt;=INDEX(INDIRECT(DP374),$E374,$F374)),0,(INDEX(INDIRECT(DP374),$E374,$F374)-INDEX(INDIRECT(DP374),$E374,DW$28))*(10-INDEX(INDIRECT("times"&amp;DN$2),$F374,DW$28))/10)</f>
        <v>0</v>
      </c>
      <c r="DX374" s="47">
        <f ca="1">IF(OR(INDEX(INDIRECT("times"&amp;DN$2),$F374,DX$28)&gt;10,INDEX(INDIRECT(DP374),$E374,DX$28)&lt;=INDEX(INDIRECT(DP374),$E374,$F374)),0,(INDEX(INDIRECT(DP374),$E374,$F374)-INDEX(INDIRECT(DP374),$E374,DX$28))*(10-INDEX(INDIRECT("times"&amp;DN$2),$F374,DX$28))/10)</f>
        <v>0</v>
      </c>
      <c r="DY374" s="47">
        <f ca="1">IF(OR(INDEX(INDIRECT("times"&amp;DN$2),$F374,DY$28)&gt;10,INDEX(INDIRECT(DP374),$E374,DY$28)&lt;=INDEX(INDIRECT(DP374),$E374,$F374)),0,(INDEX(INDIRECT(DP374),$E374,$F374)-INDEX(INDIRECT(DP374),$E374,DY$28))*(10-INDEX(INDIRECT("times"&amp;DN$2),$F374,DY$28))/10)</f>
        <v>0</v>
      </c>
      <c r="DZ374" s="47">
        <f ca="1">IF(OR(INDEX(INDIRECT("times"&amp;DN$2),$F374,DZ$28)&gt;10,INDEX(INDIRECT(DP374),$E374,DZ$28)&lt;=INDEX(INDIRECT(DP374),$E374,$F374)),0,(INDEX(INDIRECT(DP374),$E374,$F374)-INDEX(INDIRECT(DP374),$E374,DZ$28))*(10-INDEX(INDIRECT("times"&amp;DN$2),$F374,DZ$28))/10)</f>
        <v>0</v>
      </c>
      <c r="EA374" s="47">
        <f ca="1">IF(OR(INDEX(INDIRECT("times"&amp;DN$2),$F374,EA$28)&gt;10,INDEX(INDIRECT(DP374),$E374,EA$28)&lt;=INDEX(INDIRECT(DP374),$E374,$F374)),0,(INDEX(INDIRECT(DP374),$E374,$F374)-INDEX(INDIRECT(DP374),$E374,EA$28))*(10-INDEX(INDIRECT("times"&amp;DN$2),$F374,EA$28))/10)</f>
        <v>0</v>
      </c>
      <c r="EB374" s="47">
        <f ca="1">IF(OR(INDEX(INDIRECT("times"&amp;DN$2),$F374,EB$28)&gt;10,INDEX(INDIRECT(DP374),$E374,EB$28)&lt;=INDEX(INDIRECT(DP374),$E374,$F374)),0,(INDEX(INDIRECT(DP374),$E374,$F374)-INDEX(INDIRECT(DP374),$E374,EB$28))*(10-INDEX(INDIRECT("times"&amp;DN$2),$F374,EB$28))/10)</f>
        <v>0</v>
      </c>
      <c r="EC374" s="47">
        <f ca="1">IF(OR(INDEX(INDIRECT("times"&amp;DN$2),$F374,EC$28)&gt;10,INDEX(INDIRECT(DP374),$E374,EC$28)&lt;=INDEX(INDIRECT(DP374),$E374,$F374)),0,(INDEX(INDIRECT(DP374),$E374,$F374)-INDEX(INDIRECT(DP374),$E374,EC$28))*(10-INDEX(INDIRECT("times"&amp;DN$2),$F374,EC$28))/10)</f>
        <v>0</v>
      </c>
      <c r="ED374" s="47">
        <f ca="1">IF(OR(INDEX(INDIRECT("times"&amp;DN$2),$F374,ED$28)&gt;10,INDEX(INDIRECT(DP374),$E374,ED$28)&lt;=INDEX(INDIRECT(DP374),$E374,$F374)),0,(INDEX(INDIRECT(DP374),$E374,$F374)-INDEX(INDIRECT(DP374),$E374,ED$28))*(10-INDEX(INDIRECT("times"&amp;DN$2),$F374,ED$28))/10)</f>
        <v>0</v>
      </c>
      <c r="EE374" s="47">
        <f ca="1">IF(OR(INDEX(INDIRECT("times"&amp;DN$2),$F374,EE$28)&gt;10,INDEX(INDIRECT(DP374),$E374,EE$28)&lt;=INDEX(INDIRECT(DP374),$E374,$F374)),0,(INDEX(INDIRECT(DP374),$E374,$F374)-INDEX(INDIRECT(DP374),$E374,EE$28))*(10-INDEX(INDIRECT("times"&amp;DN$2),$F374,EE$28))/10)</f>
        <v>0</v>
      </c>
      <c r="EF374" s="47">
        <f ca="1">IF(OR(INDEX(INDIRECT("times"&amp;DN$2),$F374,EF$28)&gt;10,INDEX(INDIRECT(DP374),$E374,EF$28)&lt;=INDEX(INDIRECT(DP374),$E374,$F374)),0,(INDEX(INDIRECT(DP374),$E374,$F374)-INDEX(INDIRECT(DP374),$E374,EF$28))*(10-INDEX(INDIRECT("times"&amp;DN$2),$F374,EF$28))/10)</f>
        <v>0</v>
      </c>
      <c r="EG374" s="47">
        <f ca="1">IF(OR(INDEX(INDIRECT("times"&amp;DN$2),$F374,EG$28)&gt;10,INDEX(INDIRECT(DP374),$E374,EG$28)&lt;=INDEX(INDIRECT(DP374),$E374,$F374)),0,(INDEX(INDIRECT(DP374),$E374,$F374)-INDEX(INDIRECT(DP374),$E374,EG$28))*(10-INDEX(INDIRECT("times"&amp;DN$2),$F374,EG$28))/10)</f>
        <v>0</v>
      </c>
      <c r="EH374" s="47">
        <f ca="1">IF(OR(INDEX(INDIRECT("times"&amp;DN$2),$F374,EH$28)&gt;10,INDEX(INDIRECT(DP374),$E374,EH$28)&lt;=INDEX(INDIRECT(DP374),$E374,$F374)),0,(INDEX(INDIRECT(DP374),$E374,$F374)-INDEX(INDIRECT(DP374),$E374,EH$28))*(10-INDEX(INDIRECT("times"&amp;DN$2),$F374,EH$28))/10)</f>
        <v>0</v>
      </c>
      <c r="EI374" s="47">
        <f ca="1">IF(OR(INDEX(INDIRECT("times"&amp;DN$2),$F374,EI$28)&gt;10,INDEX(INDIRECT(DP374),$E374,EI$28)&lt;=INDEX(INDIRECT(DP374),$E374,$F374)),0,(INDEX(INDIRECT(DP374),$E374,$F374)-INDEX(INDIRECT(DP374),$E374,EI$28))*(10-INDEX(INDIRECT("times"&amp;DN$2),$F374,EI$28))/10)</f>
        <v>0</v>
      </c>
      <c r="EJ374" s="47">
        <f ca="1">IF(OR(INDEX(INDIRECT("times"&amp;DN$2),$F374,EJ$28)&gt;10,INDEX(INDIRECT(DP374),$E374,EJ$28)&lt;=INDEX(INDIRECT(DP374),$E374,$F374)),0,(INDEX(INDIRECT(DP374),$E374,$F374)-INDEX(INDIRECT(DP374),$E374,EJ$28))*(10-INDEX(INDIRECT("times"&amp;DN$2),$F374,EJ$28))/10)</f>
        <v>0</v>
      </c>
      <c r="EK374" s="47">
        <f ca="1">IF(OR(INDEX(INDIRECT("times"&amp;DN$2),$F374,EK$28)&gt;10,INDEX(INDIRECT(DP374),$E374,EK$28)&lt;=INDEX(INDIRECT(DP374),$E374,$F374)),0,(INDEX(INDIRECT(DP374),$E374,$F374)-INDEX(INDIRECT(DP374),$E374,EK$28))*(10-INDEX(INDIRECT("times"&amp;DN$2),$F374,EK$28))/10)</f>
        <v>0</v>
      </c>
      <c r="EL374" s="47">
        <f ca="1">IF(OR(INDEX(INDIRECT("times"&amp;DN$2),$F374,EL$28)&gt;10,INDEX(INDIRECT(DP374),$E374,EL$28)&lt;=INDEX(INDIRECT(DP374),$E374,$F374)),0,(INDEX(INDIRECT(DP374),$E374,$F374)-INDEX(INDIRECT(DP374),$E374,EL$28))*(10-INDEX(INDIRECT("times"&amp;DN$2),$F374,EL$28))/10)</f>
        <v>0</v>
      </c>
      <c r="EM374" s="48">
        <f ca="1">IF(OR(INDEX(INDIRECT("times"&amp;DN$2),$F374,EM$28)&gt;10,INDEX(INDIRECT(DP374),$E374,EM$28)&lt;=INDEX(INDIRECT(DP374),$E374,$F374)),0,(INDEX(INDIRECT(DP374),$E374,$F374)-INDEX(INDIRECT(DP374),$E374,EM$28))*(10-INDEX(INDIRECT("times"&amp;DN$2),$F374,EM$28))/10)</f>
        <v>0</v>
      </c>
      <c r="EN374" s="201">
        <v>17</v>
      </c>
      <c r="EP374" s="18" t="s">
        <v>205</v>
      </c>
      <c r="EQ374" s="122">
        <f>EP341</f>
        <v>3</v>
      </c>
      <c r="ER374" s="122" t="str">
        <f>EP342</f>
        <v>lei3564</v>
      </c>
      <c r="ES374" s="210" t="str">
        <f t="shared" si="1803"/>
        <v>core3_lei3564</v>
      </c>
      <c r="ET374" s="122">
        <v>1</v>
      </c>
      <c r="EU374" s="33">
        <v>17</v>
      </c>
      <c r="EV374" s="46">
        <f ca="1">IF(OR(INDEX(INDIRECT("times"&amp;EQ$2),$F374,EV$28)&gt;10,INDEX(INDIRECT(ES374),$E374,EV$28)&lt;=INDEX(INDIRECT(ES374),$E374,$F374)),0,(INDEX(INDIRECT(ES374),$E374,$F374)-INDEX(INDIRECT(ES374),$E374,EV$28))*(10-INDEX(INDIRECT("times"&amp;EQ$2),$F374,EV$28))/10)</f>
        <v>0</v>
      </c>
      <c r="EW374" s="47">
        <f ca="1">IF(OR(INDEX(INDIRECT("times"&amp;EQ$2),$F374,EW$28)&gt;10,INDEX(INDIRECT(ES374),$E374,EW$28)&lt;=INDEX(INDIRECT(ES374),$E374,$F374)),0,(INDEX(INDIRECT(ES374),$E374,$F374)-INDEX(INDIRECT(ES374),$E374,EW$28))*(10-INDEX(INDIRECT("times"&amp;EQ$2),$F374,EW$28))/10)</f>
        <v>0</v>
      </c>
      <c r="EX374" s="47">
        <f ca="1">IF(OR(INDEX(INDIRECT("times"&amp;EQ$2),$F374,EX$28)&gt;10,INDEX(INDIRECT(ES374),$E374,EX$28)&lt;=INDEX(INDIRECT(ES374),$E374,$F374)),0,(INDEX(INDIRECT(ES374),$E374,$F374)-INDEX(INDIRECT(ES374),$E374,EX$28))*(10-INDEX(INDIRECT("times"&amp;EQ$2),$F374,EX$28))/10)</f>
        <v>0</v>
      </c>
      <c r="EY374" s="47">
        <f ca="1">IF(OR(INDEX(INDIRECT("times"&amp;EQ$2),$F374,EY$28)&gt;10,INDEX(INDIRECT(ES374),$E374,EY$28)&lt;=INDEX(INDIRECT(ES374),$E374,$F374)),0,(INDEX(INDIRECT(ES374),$E374,$F374)-INDEX(INDIRECT(ES374),$E374,EY$28))*(10-INDEX(INDIRECT("times"&amp;EQ$2),$F374,EY$28))/10)</f>
        <v>0</v>
      </c>
      <c r="EZ374" s="47">
        <f ca="1">IF(OR(INDEX(INDIRECT("times"&amp;EQ$2),$F374,EZ$28)&gt;10,INDEX(INDIRECT(ES374),$E374,EZ$28)&lt;=INDEX(INDIRECT(ES374),$E374,$F374)),0,(INDEX(INDIRECT(ES374),$E374,$F374)-INDEX(INDIRECT(ES374),$E374,EZ$28))*(10-INDEX(INDIRECT("times"&amp;EQ$2),$F374,EZ$28))/10)</f>
        <v>0</v>
      </c>
      <c r="FA374" s="47">
        <f ca="1">IF(OR(INDEX(INDIRECT("times"&amp;EQ$2),$F374,FA$28)&gt;10,INDEX(INDIRECT(ES374),$E374,FA$28)&lt;=INDEX(INDIRECT(ES374),$E374,$F374)),0,(INDEX(INDIRECT(ES374),$E374,$F374)-INDEX(INDIRECT(ES374),$E374,FA$28))*(10-INDEX(INDIRECT("times"&amp;EQ$2),$F374,FA$28))/10)</f>
        <v>0</v>
      </c>
      <c r="FB374" s="47">
        <f ca="1">IF(OR(INDEX(INDIRECT("times"&amp;EQ$2),$F374,FB$28)&gt;10,INDEX(INDIRECT(ES374),$E374,FB$28)&lt;=INDEX(INDIRECT(ES374),$E374,$F374)),0,(INDEX(INDIRECT(ES374),$E374,$F374)-INDEX(INDIRECT(ES374),$E374,FB$28))*(10-INDEX(INDIRECT("times"&amp;EQ$2),$F374,FB$28))/10)</f>
        <v>0</v>
      </c>
      <c r="FC374" s="47">
        <f ca="1">IF(OR(INDEX(INDIRECT("times"&amp;EQ$2),$F374,FC$28)&gt;10,INDEX(INDIRECT(ES374),$E374,FC$28)&lt;=INDEX(INDIRECT(ES374),$E374,$F374)),0,(INDEX(INDIRECT(ES374),$E374,$F374)-INDEX(INDIRECT(ES374),$E374,FC$28))*(10-INDEX(INDIRECT("times"&amp;EQ$2),$F374,FC$28))/10)</f>
        <v>0</v>
      </c>
      <c r="FD374" s="47">
        <f ca="1">IF(OR(INDEX(INDIRECT("times"&amp;EQ$2),$F374,FD$28)&gt;10,INDEX(INDIRECT(ES374),$E374,FD$28)&lt;=INDEX(INDIRECT(ES374),$E374,$F374)),0,(INDEX(INDIRECT(ES374),$E374,$F374)-INDEX(INDIRECT(ES374),$E374,FD$28))*(10-INDEX(INDIRECT("times"&amp;EQ$2),$F374,FD$28))/10)</f>
        <v>0</v>
      </c>
      <c r="FE374" s="47">
        <f ca="1">IF(OR(INDEX(INDIRECT("times"&amp;EQ$2),$F374,FE$28)&gt;10,INDEX(INDIRECT(ES374),$E374,FE$28)&lt;=INDEX(INDIRECT(ES374),$E374,$F374)),0,(INDEX(INDIRECT(ES374),$E374,$F374)-INDEX(INDIRECT(ES374),$E374,FE$28))*(10-INDEX(INDIRECT("times"&amp;EQ$2),$F374,FE$28))/10)</f>
        <v>0</v>
      </c>
      <c r="FF374" s="47">
        <f ca="1">IF(OR(INDEX(INDIRECT("times"&amp;EQ$2),$F374,FF$28)&gt;10,INDEX(INDIRECT(ES374),$E374,FF$28)&lt;=INDEX(INDIRECT(ES374),$E374,$F374)),0,(INDEX(INDIRECT(ES374),$E374,$F374)-INDEX(INDIRECT(ES374),$E374,FF$28))*(10-INDEX(INDIRECT("times"&amp;EQ$2),$F374,FF$28))/10)</f>
        <v>0</v>
      </c>
      <c r="FG374" s="47">
        <f ca="1">IF(OR(INDEX(INDIRECT("times"&amp;EQ$2),$F374,FG$28)&gt;10,INDEX(INDIRECT(ES374),$E374,FG$28)&lt;=INDEX(INDIRECT(ES374),$E374,$F374)),0,(INDEX(INDIRECT(ES374),$E374,$F374)-INDEX(INDIRECT(ES374),$E374,FG$28))*(10-INDEX(INDIRECT("times"&amp;EQ$2),$F374,FG$28))/10)</f>
        <v>0</v>
      </c>
      <c r="FH374" s="47">
        <f ca="1">IF(OR(INDEX(INDIRECT("times"&amp;EQ$2),$F374,FH$28)&gt;10,INDEX(INDIRECT(ES374),$E374,FH$28)&lt;=INDEX(INDIRECT(ES374),$E374,$F374)),0,(INDEX(INDIRECT(ES374),$E374,$F374)-INDEX(INDIRECT(ES374),$E374,FH$28))*(10-INDEX(INDIRECT("times"&amp;EQ$2),$F374,FH$28))/10)</f>
        <v>0</v>
      </c>
      <c r="FI374" s="47">
        <f ca="1">IF(OR(INDEX(INDIRECT("times"&amp;EQ$2),$F374,FI$28)&gt;10,INDEX(INDIRECT(ES374),$E374,FI$28)&lt;=INDEX(INDIRECT(ES374),$E374,$F374)),0,(INDEX(INDIRECT(ES374),$E374,$F374)-INDEX(INDIRECT(ES374),$E374,FI$28))*(10-INDEX(INDIRECT("times"&amp;EQ$2),$F374,FI$28))/10)</f>
        <v>0</v>
      </c>
      <c r="FJ374" s="47">
        <f ca="1">IF(OR(INDEX(INDIRECT("times"&amp;EQ$2),$F374,FJ$28)&gt;10,INDEX(INDIRECT(ES374),$E374,FJ$28)&lt;=INDEX(INDIRECT(ES374),$E374,$F374)),0,(INDEX(INDIRECT(ES374),$E374,$F374)-INDEX(INDIRECT(ES374),$E374,FJ$28))*(10-INDEX(INDIRECT("times"&amp;EQ$2),$F374,FJ$28))/10)</f>
        <v>0</v>
      </c>
      <c r="FK374" s="47">
        <f ca="1">IF(OR(INDEX(INDIRECT("times"&amp;EQ$2),$F374,FK$28)&gt;10,INDEX(INDIRECT(ES374),$E374,FK$28)&lt;=INDEX(INDIRECT(ES374),$E374,$F374)),0,(INDEX(INDIRECT(ES374),$E374,$F374)-INDEX(INDIRECT(ES374),$E374,FK$28))*(10-INDEX(INDIRECT("times"&amp;EQ$2),$F374,FK$28))/10)</f>
        <v>0</v>
      </c>
      <c r="FL374" s="47">
        <f ca="1">IF(OR(INDEX(INDIRECT("times"&amp;EQ$2),$F374,FL$28)&gt;10,INDEX(INDIRECT(ES374),$E374,FL$28)&lt;=INDEX(INDIRECT(ES374),$E374,$F374)),0,(INDEX(INDIRECT(ES374),$E374,$F374)-INDEX(INDIRECT(ES374),$E374,FL$28))*(10-INDEX(INDIRECT("times"&amp;EQ$2),$F374,FL$28))/10)</f>
        <v>0</v>
      </c>
      <c r="FM374" s="47">
        <f ca="1">IF(OR(INDEX(INDIRECT("times"&amp;EQ$2),$F374,FM$28)&gt;10,INDEX(INDIRECT(ES374),$E374,FM$28)&lt;=INDEX(INDIRECT(ES374),$E374,$F374)),0,(INDEX(INDIRECT(ES374),$E374,$F374)-INDEX(INDIRECT(ES374),$E374,FM$28))*(10-INDEX(INDIRECT("times"&amp;EQ$2),$F374,FM$28))/10)</f>
        <v>0</v>
      </c>
      <c r="FN374" s="47">
        <f ca="1">IF(OR(INDEX(INDIRECT("times"&amp;EQ$2),$F374,FN$28)&gt;10,INDEX(INDIRECT(ES374),$E374,FN$28)&lt;=INDEX(INDIRECT(ES374),$E374,$F374)),0,(INDEX(INDIRECT(ES374),$E374,$F374)-INDEX(INDIRECT(ES374),$E374,FN$28))*(10-INDEX(INDIRECT("times"&amp;EQ$2),$F374,FN$28))/10)</f>
        <v>0</v>
      </c>
      <c r="FO374" s="47">
        <f ca="1">IF(OR(INDEX(INDIRECT("times"&amp;EQ$2),$F374,FO$28)&gt;10,INDEX(INDIRECT(ES374),$E374,FO$28)&lt;=INDEX(INDIRECT(ES374),$E374,$F374)),0,(INDEX(INDIRECT(ES374),$E374,$F374)-INDEX(INDIRECT(ES374),$E374,FO$28))*(10-INDEX(INDIRECT("times"&amp;EQ$2),$F374,FO$28))/10)</f>
        <v>0</v>
      </c>
      <c r="FP374" s="48">
        <f ca="1">IF(OR(INDEX(INDIRECT("times"&amp;EQ$2),$F374,FP$28)&gt;10,INDEX(INDIRECT(ES374),$E374,FP$28)&lt;=INDEX(INDIRECT(ES374),$E374,$F374)),0,(INDEX(INDIRECT(ES374),$E374,$F374)-INDEX(INDIRECT(ES374),$E374,FP$28))*(10-INDEX(INDIRECT("times"&amp;EQ$2),$F374,FP$28))/10)</f>
        <v>0</v>
      </c>
      <c r="FQ374" s="201">
        <v>17</v>
      </c>
      <c r="FS374" s="18" t="s">
        <v>205</v>
      </c>
      <c r="FT374" s="122">
        <f>FS341</f>
        <v>3</v>
      </c>
      <c r="FU374" s="122" t="str">
        <f>FS342</f>
        <v>shop65</v>
      </c>
      <c r="FV374" s="210" t="str">
        <f t="shared" si="1804"/>
        <v>core3_shop65</v>
      </c>
      <c r="FW374" s="122">
        <v>1</v>
      </c>
      <c r="FX374" s="33">
        <v>17</v>
      </c>
      <c r="FY374" s="46">
        <f ca="1">IF(OR(INDEX(INDIRECT("times"&amp;FT$2),$F374,FY$28)&gt;10,INDEX(INDIRECT(FV374),$E374,FY$28)&lt;=INDEX(INDIRECT(FV374),$E374,$F374)),0,(INDEX(INDIRECT(FV374),$E374,$F374)-INDEX(INDIRECT(FV374),$E374,FY$28))*(10-INDEX(INDIRECT("times"&amp;FT$2),$F374,FY$28))/10)</f>
        <v>0</v>
      </c>
      <c r="FZ374" s="47">
        <f ca="1">IF(OR(INDEX(INDIRECT("times"&amp;FT$2),$F374,FZ$28)&gt;10,INDEX(INDIRECT(FV374),$E374,FZ$28)&lt;=INDEX(INDIRECT(FV374),$E374,$F374)),0,(INDEX(INDIRECT(FV374),$E374,$F374)-INDEX(INDIRECT(FV374),$E374,FZ$28))*(10-INDEX(INDIRECT("times"&amp;FT$2),$F374,FZ$28))/10)</f>
        <v>0</v>
      </c>
      <c r="GA374" s="47">
        <f ca="1">IF(OR(INDEX(INDIRECT("times"&amp;FT$2),$F374,GA$28)&gt;10,INDEX(INDIRECT(FV374),$E374,GA$28)&lt;=INDEX(INDIRECT(FV374),$E374,$F374)),0,(INDEX(INDIRECT(FV374),$E374,$F374)-INDEX(INDIRECT(FV374),$E374,GA$28))*(10-INDEX(INDIRECT("times"&amp;FT$2),$F374,GA$28))/10)</f>
        <v>0</v>
      </c>
      <c r="GB374" s="47">
        <f ca="1">IF(OR(INDEX(INDIRECT("times"&amp;FT$2),$F374,GB$28)&gt;10,INDEX(INDIRECT(FV374),$E374,GB$28)&lt;=INDEX(INDIRECT(FV374),$E374,$F374)),0,(INDEX(INDIRECT(FV374),$E374,$F374)-INDEX(INDIRECT(FV374),$E374,GB$28))*(10-INDEX(INDIRECT("times"&amp;FT$2),$F374,GB$28))/10)</f>
        <v>0</v>
      </c>
      <c r="GC374" s="47">
        <f ca="1">IF(OR(INDEX(INDIRECT("times"&amp;FT$2),$F374,GC$28)&gt;10,INDEX(INDIRECT(FV374),$E374,GC$28)&lt;=INDEX(INDIRECT(FV374),$E374,$F374)),0,(INDEX(INDIRECT(FV374),$E374,$F374)-INDEX(INDIRECT(FV374),$E374,GC$28))*(10-INDEX(INDIRECT("times"&amp;FT$2),$F374,GC$28))/10)</f>
        <v>0</v>
      </c>
      <c r="GD374" s="47">
        <f ca="1">IF(OR(INDEX(INDIRECT("times"&amp;FT$2),$F374,GD$28)&gt;10,INDEX(INDIRECT(FV374),$E374,GD$28)&lt;=INDEX(INDIRECT(FV374),$E374,$F374)),0,(INDEX(INDIRECT(FV374),$E374,$F374)-INDEX(INDIRECT(FV374),$E374,GD$28))*(10-INDEX(INDIRECT("times"&amp;FT$2),$F374,GD$28))/10)</f>
        <v>0</v>
      </c>
      <c r="GE374" s="47">
        <f ca="1">IF(OR(INDEX(INDIRECT("times"&amp;FT$2),$F374,GE$28)&gt;10,INDEX(INDIRECT(FV374),$E374,GE$28)&lt;=INDEX(INDIRECT(FV374),$E374,$F374)),0,(INDEX(INDIRECT(FV374),$E374,$F374)-INDEX(INDIRECT(FV374),$E374,GE$28))*(10-INDEX(INDIRECT("times"&amp;FT$2),$F374,GE$28))/10)</f>
        <v>0</v>
      </c>
      <c r="GF374" s="47">
        <f ca="1">IF(OR(INDEX(INDIRECT("times"&amp;FT$2),$F374,GF$28)&gt;10,INDEX(INDIRECT(FV374),$E374,GF$28)&lt;=INDEX(INDIRECT(FV374),$E374,$F374)),0,(INDEX(INDIRECT(FV374),$E374,$F374)-INDEX(INDIRECT(FV374),$E374,GF$28))*(10-INDEX(INDIRECT("times"&amp;FT$2),$F374,GF$28))/10)</f>
        <v>0</v>
      </c>
      <c r="GG374" s="47">
        <f ca="1">IF(OR(INDEX(INDIRECT("times"&amp;FT$2),$F374,GG$28)&gt;10,INDEX(INDIRECT(FV374),$E374,GG$28)&lt;=INDEX(INDIRECT(FV374),$E374,$F374)),0,(INDEX(INDIRECT(FV374),$E374,$F374)-INDEX(INDIRECT(FV374),$E374,GG$28))*(10-INDEX(INDIRECT("times"&amp;FT$2),$F374,GG$28))/10)</f>
        <v>0</v>
      </c>
      <c r="GH374" s="47">
        <f ca="1">IF(OR(INDEX(INDIRECT("times"&amp;FT$2),$F374,GH$28)&gt;10,INDEX(INDIRECT(FV374),$E374,GH$28)&lt;=INDEX(INDIRECT(FV374),$E374,$F374)),0,(INDEX(INDIRECT(FV374),$E374,$F374)-INDEX(INDIRECT(FV374),$E374,GH$28))*(10-INDEX(INDIRECT("times"&amp;FT$2),$F374,GH$28))/10)</f>
        <v>0</v>
      </c>
      <c r="GI374" s="47">
        <f ca="1">IF(OR(INDEX(INDIRECT("times"&amp;FT$2),$F374,GI$28)&gt;10,INDEX(INDIRECT(FV374),$E374,GI$28)&lt;=INDEX(INDIRECT(FV374),$E374,$F374)),0,(INDEX(INDIRECT(FV374),$E374,$F374)-INDEX(INDIRECT(FV374),$E374,GI$28))*(10-INDEX(INDIRECT("times"&amp;FT$2),$F374,GI$28))/10)</f>
        <v>0</v>
      </c>
      <c r="GJ374" s="47">
        <f ca="1">IF(OR(INDEX(INDIRECT("times"&amp;FT$2),$F374,GJ$28)&gt;10,INDEX(INDIRECT(FV374),$E374,GJ$28)&lt;=INDEX(INDIRECT(FV374),$E374,$F374)),0,(INDEX(INDIRECT(FV374),$E374,$F374)-INDEX(INDIRECT(FV374),$E374,GJ$28))*(10-INDEX(INDIRECT("times"&amp;FT$2),$F374,GJ$28))/10)</f>
        <v>0</v>
      </c>
      <c r="GK374" s="47">
        <f ca="1">IF(OR(INDEX(INDIRECT("times"&amp;FT$2),$F374,GK$28)&gt;10,INDEX(INDIRECT(FV374),$E374,GK$28)&lt;=INDEX(INDIRECT(FV374),$E374,$F374)),0,(INDEX(INDIRECT(FV374),$E374,$F374)-INDEX(INDIRECT(FV374),$E374,GK$28))*(10-INDEX(INDIRECT("times"&amp;FT$2),$F374,GK$28))/10)</f>
        <v>0</v>
      </c>
      <c r="GL374" s="47">
        <f ca="1">IF(OR(INDEX(INDIRECT("times"&amp;FT$2),$F374,GL$28)&gt;10,INDEX(INDIRECT(FV374),$E374,GL$28)&lt;=INDEX(INDIRECT(FV374),$E374,$F374)),0,(INDEX(INDIRECT(FV374),$E374,$F374)-INDEX(INDIRECT(FV374),$E374,GL$28))*(10-INDEX(INDIRECT("times"&amp;FT$2),$F374,GL$28))/10)</f>
        <v>0</v>
      </c>
      <c r="GM374" s="47">
        <f ca="1">IF(OR(INDEX(INDIRECT("times"&amp;FT$2),$F374,GM$28)&gt;10,INDEX(INDIRECT(FV374),$E374,GM$28)&lt;=INDEX(INDIRECT(FV374),$E374,$F374)),0,(INDEX(INDIRECT(FV374),$E374,$F374)-INDEX(INDIRECT(FV374),$E374,GM$28))*(10-INDEX(INDIRECT("times"&amp;FT$2),$F374,GM$28))/10)</f>
        <v>0</v>
      </c>
      <c r="GN374" s="47">
        <f ca="1">IF(OR(INDEX(INDIRECT("times"&amp;FT$2),$F374,GN$28)&gt;10,INDEX(INDIRECT(FV374),$E374,GN$28)&lt;=INDEX(INDIRECT(FV374),$E374,$F374)),0,(INDEX(INDIRECT(FV374),$E374,$F374)-INDEX(INDIRECT(FV374),$E374,GN$28))*(10-INDEX(INDIRECT("times"&amp;FT$2),$F374,GN$28))/10)</f>
        <v>0</v>
      </c>
      <c r="GO374" s="47">
        <f ca="1">IF(OR(INDEX(INDIRECT("times"&amp;FT$2),$F374,GO$28)&gt;10,INDEX(INDIRECT(FV374),$E374,GO$28)&lt;=INDEX(INDIRECT(FV374),$E374,$F374)),0,(INDEX(INDIRECT(FV374),$E374,$F374)-INDEX(INDIRECT(FV374),$E374,GO$28))*(10-INDEX(INDIRECT("times"&amp;FT$2),$F374,GO$28))/10)</f>
        <v>0</v>
      </c>
      <c r="GP374" s="47">
        <f ca="1">IF(OR(INDEX(INDIRECT("times"&amp;FT$2),$F374,GP$28)&gt;10,INDEX(INDIRECT(FV374),$E374,GP$28)&lt;=INDEX(INDIRECT(FV374),$E374,$F374)),0,(INDEX(INDIRECT(FV374),$E374,$F374)-INDEX(INDIRECT(FV374),$E374,GP$28))*(10-INDEX(INDIRECT("times"&amp;FT$2),$F374,GP$28))/10)</f>
        <v>0</v>
      </c>
      <c r="GQ374" s="47">
        <f ca="1">IF(OR(INDEX(INDIRECT("times"&amp;FT$2),$F374,GQ$28)&gt;10,INDEX(INDIRECT(FV374),$E374,GQ$28)&lt;=INDEX(INDIRECT(FV374),$E374,$F374)),0,(INDEX(INDIRECT(FV374),$E374,$F374)-INDEX(INDIRECT(FV374),$E374,GQ$28))*(10-INDEX(INDIRECT("times"&amp;FT$2),$F374,GQ$28))/10)</f>
        <v>0</v>
      </c>
      <c r="GR374" s="47">
        <f ca="1">IF(OR(INDEX(INDIRECT("times"&amp;FT$2),$F374,GR$28)&gt;10,INDEX(INDIRECT(FV374),$E374,GR$28)&lt;=INDEX(INDIRECT(FV374),$E374,$F374)),0,(INDEX(INDIRECT(FV374),$E374,$F374)-INDEX(INDIRECT(FV374),$E374,GR$28))*(10-INDEX(INDIRECT("times"&amp;FT$2),$F374,GR$28))/10)</f>
        <v>0</v>
      </c>
      <c r="GS374" s="48">
        <f ca="1">IF(OR(INDEX(INDIRECT("times"&amp;FT$2),$F374,GS$28)&gt;10,INDEX(INDIRECT(FV374),$E374,GS$28)&lt;=INDEX(INDIRECT(FV374),$E374,$F374)),0,(INDEX(INDIRECT(FV374),$E374,$F374)-INDEX(INDIRECT(FV374),$E374,GS$28))*(10-INDEX(INDIRECT("times"&amp;FT$2),$F374,GS$28))/10)</f>
        <v>0</v>
      </c>
      <c r="GT374" s="201">
        <v>17</v>
      </c>
      <c r="GV374" s="18" t="s">
        <v>205</v>
      </c>
      <c r="GW374" s="122">
        <f>GV341</f>
        <v>3</v>
      </c>
      <c r="GX374" s="122" t="str">
        <f>GV342</f>
        <v>lei65</v>
      </c>
      <c r="GY374" s="210" t="str">
        <f t="shared" si="1805"/>
        <v>core3_lei65</v>
      </c>
      <c r="GZ374" s="122">
        <v>1</v>
      </c>
      <c r="HA374" s="33">
        <v>17</v>
      </c>
      <c r="HB374" s="46">
        <f ca="1">IF(OR(INDEX(INDIRECT("times"&amp;GW$2),$F374,HB$28)&gt;10,INDEX(INDIRECT(GY374),$E374,HB$28)&lt;=INDEX(INDIRECT(GY374),$E374,$F374)),0,(INDEX(INDIRECT(GY374),$E374,$F374)-INDEX(INDIRECT(GY374),$E374,HB$28))*(10-INDEX(INDIRECT("times"&amp;GW$2),$F374,HB$28))/10)</f>
        <v>0</v>
      </c>
      <c r="HC374" s="47">
        <f ca="1">IF(OR(INDEX(INDIRECT("times"&amp;GW$2),$F374,HC$28)&gt;10,INDEX(INDIRECT(GY374),$E374,HC$28)&lt;=INDEX(INDIRECT(GY374),$E374,$F374)),0,(INDEX(INDIRECT(GY374),$E374,$F374)-INDEX(INDIRECT(GY374),$E374,HC$28))*(10-INDEX(INDIRECT("times"&amp;GW$2),$F374,HC$28))/10)</f>
        <v>0</v>
      </c>
      <c r="HD374" s="47">
        <f ca="1">IF(OR(INDEX(INDIRECT("times"&amp;GW$2),$F374,HD$28)&gt;10,INDEX(INDIRECT(GY374),$E374,HD$28)&lt;=INDEX(INDIRECT(GY374),$E374,$F374)),0,(INDEX(INDIRECT(GY374),$E374,$F374)-INDEX(INDIRECT(GY374),$E374,HD$28))*(10-INDEX(INDIRECT("times"&amp;GW$2),$F374,HD$28))/10)</f>
        <v>0</v>
      </c>
      <c r="HE374" s="47">
        <f ca="1">IF(OR(INDEX(INDIRECT("times"&amp;GW$2),$F374,HE$28)&gt;10,INDEX(INDIRECT(GY374),$E374,HE$28)&lt;=INDEX(INDIRECT(GY374),$E374,$F374)),0,(INDEX(INDIRECT(GY374),$E374,$F374)-INDEX(INDIRECT(GY374),$E374,HE$28))*(10-INDEX(INDIRECT("times"&amp;GW$2),$F374,HE$28))/10)</f>
        <v>0</v>
      </c>
      <c r="HF374" s="47">
        <f ca="1">IF(OR(INDEX(INDIRECT("times"&amp;GW$2),$F374,HF$28)&gt;10,INDEX(INDIRECT(GY374),$E374,HF$28)&lt;=INDEX(INDIRECT(GY374),$E374,$F374)),0,(INDEX(INDIRECT(GY374),$E374,$F374)-INDEX(INDIRECT(GY374),$E374,HF$28))*(10-INDEX(INDIRECT("times"&amp;GW$2),$F374,HF$28))/10)</f>
        <v>0</v>
      </c>
      <c r="HG374" s="47">
        <f ca="1">IF(OR(INDEX(INDIRECT("times"&amp;GW$2),$F374,HG$28)&gt;10,INDEX(INDIRECT(GY374),$E374,HG$28)&lt;=INDEX(INDIRECT(GY374),$E374,$F374)),0,(INDEX(INDIRECT(GY374),$E374,$F374)-INDEX(INDIRECT(GY374),$E374,HG$28))*(10-INDEX(INDIRECT("times"&amp;GW$2),$F374,HG$28))/10)</f>
        <v>0</v>
      </c>
      <c r="HH374" s="47">
        <f ca="1">IF(OR(INDEX(INDIRECT("times"&amp;GW$2),$F374,HH$28)&gt;10,INDEX(INDIRECT(GY374),$E374,HH$28)&lt;=INDEX(INDIRECT(GY374),$E374,$F374)),0,(INDEX(INDIRECT(GY374),$E374,$F374)-INDEX(INDIRECT(GY374),$E374,HH$28))*(10-INDEX(INDIRECT("times"&amp;GW$2),$F374,HH$28))/10)</f>
        <v>0</v>
      </c>
      <c r="HI374" s="47">
        <f ca="1">IF(OR(INDEX(INDIRECT("times"&amp;GW$2),$F374,HI$28)&gt;10,INDEX(INDIRECT(GY374),$E374,HI$28)&lt;=INDEX(INDIRECT(GY374),$E374,$F374)),0,(INDEX(INDIRECT(GY374),$E374,$F374)-INDEX(INDIRECT(GY374),$E374,HI$28))*(10-INDEX(INDIRECT("times"&amp;GW$2),$F374,HI$28))/10)</f>
        <v>0</v>
      </c>
      <c r="HJ374" s="47">
        <f ca="1">IF(OR(INDEX(INDIRECT("times"&amp;GW$2),$F374,HJ$28)&gt;10,INDEX(INDIRECT(GY374),$E374,HJ$28)&lt;=INDEX(INDIRECT(GY374),$E374,$F374)),0,(INDEX(INDIRECT(GY374),$E374,$F374)-INDEX(INDIRECT(GY374),$E374,HJ$28))*(10-INDEX(INDIRECT("times"&amp;GW$2),$F374,HJ$28))/10)</f>
        <v>0</v>
      </c>
      <c r="HK374" s="47">
        <f ca="1">IF(OR(INDEX(INDIRECT("times"&amp;GW$2),$F374,HK$28)&gt;10,INDEX(INDIRECT(GY374),$E374,HK$28)&lt;=INDEX(INDIRECT(GY374),$E374,$F374)),0,(INDEX(INDIRECT(GY374),$E374,$F374)-INDEX(INDIRECT(GY374),$E374,HK$28))*(10-INDEX(INDIRECT("times"&amp;GW$2),$F374,HK$28))/10)</f>
        <v>0</v>
      </c>
      <c r="HL374" s="47">
        <f ca="1">IF(OR(INDEX(INDIRECT("times"&amp;GW$2),$F374,HL$28)&gt;10,INDEX(INDIRECT(GY374),$E374,HL$28)&lt;=INDEX(INDIRECT(GY374),$E374,$F374)),0,(INDEX(INDIRECT(GY374),$E374,$F374)-INDEX(INDIRECT(GY374),$E374,HL$28))*(10-INDEX(INDIRECT("times"&amp;GW$2),$F374,HL$28))/10)</f>
        <v>0</v>
      </c>
      <c r="HM374" s="47">
        <f ca="1">IF(OR(INDEX(INDIRECT("times"&amp;GW$2),$F374,HM$28)&gt;10,INDEX(INDIRECT(GY374),$E374,HM$28)&lt;=INDEX(INDIRECT(GY374),$E374,$F374)),0,(INDEX(INDIRECT(GY374),$E374,$F374)-INDEX(INDIRECT(GY374),$E374,HM$28))*(10-INDEX(INDIRECT("times"&amp;GW$2),$F374,HM$28))/10)</f>
        <v>0</v>
      </c>
      <c r="HN374" s="47">
        <f ca="1">IF(OR(INDEX(INDIRECT("times"&amp;GW$2),$F374,HN$28)&gt;10,INDEX(INDIRECT(GY374),$E374,HN$28)&lt;=INDEX(INDIRECT(GY374),$E374,$F374)),0,(INDEX(INDIRECT(GY374),$E374,$F374)-INDEX(INDIRECT(GY374),$E374,HN$28))*(10-INDEX(INDIRECT("times"&amp;GW$2),$F374,HN$28))/10)</f>
        <v>0</v>
      </c>
      <c r="HO374" s="47">
        <f ca="1">IF(OR(INDEX(INDIRECT("times"&amp;GW$2),$F374,HO$28)&gt;10,INDEX(INDIRECT(GY374),$E374,HO$28)&lt;=INDEX(INDIRECT(GY374),$E374,$F374)),0,(INDEX(INDIRECT(GY374),$E374,$F374)-INDEX(INDIRECT(GY374),$E374,HO$28))*(10-INDEX(INDIRECT("times"&amp;GW$2),$F374,HO$28))/10)</f>
        <v>0</v>
      </c>
      <c r="HP374" s="47">
        <f ca="1">IF(OR(INDEX(INDIRECT("times"&amp;GW$2),$F374,HP$28)&gt;10,INDEX(INDIRECT(GY374),$E374,HP$28)&lt;=INDEX(INDIRECT(GY374),$E374,$F374)),0,(INDEX(INDIRECT(GY374),$E374,$F374)-INDEX(INDIRECT(GY374),$E374,HP$28))*(10-INDEX(INDIRECT("times"&amp;GW$2),$F374,HP$28))/10)</f>
        <v>0</v>
      </c>
      <c r="HQ374" s="47">
        <f ca="1">IF(OR(INDEX(INDIRECT("times"&amp;GW$2),$F374,HQ$28)&gt;10,INDEX(INDIRECT(GY374),$E374,HQ$28)&lt;=INDEX(INDIRECT(GY374),$E374,$F374)),0,(INDEX(INDIRECT(GY374),$E374,$F374)-INDEX(INDIRECT(GY374),$E374,HQ$28))*(10-INDEX(INDIRECT("times"&amp;GW$2),$F374,HQ$28))/10)</f>
        <v>0</v>
      </c>
      <c r="HR374" s="47">
        <f ca="1">IF(OR(INDEX(INDIRECT("times"&amp;GW$2),$F374,HR$28)&gt;10,INDEX(INDIRECT(GY374),$E374,HR$28)&lt;=INDEX(INDIRECT(GY374),$E374,$F374)),0,(INDEX(INDIRECT(GY374),$E374,$F374)-INDEX(INDIRECT(GY374),$E374,HR$28))*(10-INDEX(INDIRECT("times"&amp;GW$2),$F374,HR$28))/10)</f>
        <v>0</v>
      </c>
      <c r="HS374" s="47">
        <f ca="1">IF(OR(INDEX(INDIRECT("times"&amp;GW$2),$F374,HS$28)&gt;10,INDEX(INDIRECT(GY374),$E374,HS$28)&lt;=INDEX(INDIRECT(GY374),$E374,$F374)),0,(INDEX(INDIRECT(GY374),$E374,$F374)-INDEX(INDIRECT(GY374),$E374,HS$28))*(10-INDEX(INDIRECT("times"&amp;GW$2),$F374,HS$28))/10)</f>
        <v>0</v>
      </c>
      <c r="HT374" s="47">
        <f ca="1">IF(OR(INDEX(INDIRECT("times"&amp;GW$2),$F374,HT$28)&gt;10,INDEX(INDIRECT(GY374),$E374,HT$28)&lt;=INDEX(INDIRECT(GY374),$E374,$F374)),0,(INDEX(INDIRECT(GY374),$E374,$F374)-INDEX(INDIRECT(GY374),$E374,HT$28))*(10-INDEX(INDIRECT("times"&amp;GW$2),$F374,HT$28))/10)</f>
        <v>0</v>
      </c>
      <c r="HU374" s="47">
        <f ca="1">IF(OR(INDEX(INDIRECT("times"&amp;GW$2),$F374,HU$28)&gt;10,INDEX(INDIRECT(GY374),$E374,HU$28)&lt;=INDEX(INDIRECT(GY374),$E374,$F374)),0,(INDEX(INDIRECT(GY374),$E374,$F374)-INDEX(INDIRECT(GY374),$E374,HU$28))*(10-INDEX(INDIRECT("times"&amp;GW$2),$F374,HU$28))/10)</f>
        <v>0</v>
      </c>
      <c r="HV374" s="48">
        <f ca="1">IF(OR(INDEX(INDIRECT("times"&amp;GW$2),$F374,HV$28)&gt;10,INDEX(INDIRECT(GY374),$E374,HV$28)&lt;=INDEX(INDIRECT(GY374),$E374,$F374)),0,(INDEX(INDIRECT(GY374),$E374,$F374)-INDEX(INDIRECT(GY374),$E374,HV$28))*(10-INDEX(INDIRECT("times"&amp;GW$2),$F374,HV$28))/10)</f>
        <v>0</v>
      </c>
      <c r="HW374" s="201">
        <v>17</v>
      </c>
    </row>
    <row r="375" spans="1:231" ht="15">
      <c r="A375" s="18" t="s">
        <v>206</v>
      </c>
      <c r="B375" s="122">
        <f>A341</f>
        <v>3</v>
      </c>
      <c r="C375" s="122" t="str">
        <f>A342</f>
        <v>work1834</v>
      </c>
      <c r="D375" s="210" t="str">
        <f t="shared" si="1798"/>
        <v>core3_work1834</v>
      </c>
      <c r="E375" s="122">
        <v>1</v>
      </c>
      <c r="F375" s="33">
        <v>18</v>
      </c>
      <c r="G375" s="46">
        <f ca="1">IF(OR(INDEX(INDIRECT("times"&amp;B$2),$F375,G$28)&gt;10,INDEX(INDIRECT(D375),$E375,G$28)&lt;=INDEX(INDIRECT(D375),$E375,$F375)),0,(INDEX(INDIRECT(D375),$E375,$F375)-INDEX(INDIRECT(D375),$E375,G$28))*(10-INDEX(INDIRECT("times"&amp;B$2),$F375,G$28))/10)</f>
        <v>0</v>
      </c>
      <c r="H375" s="47">
        <f ca="1">IF(OR(INDEX(INDIRECT("times"&amp;B$2),$F375,H$28)&gt;10,INDEX(INDIRECT(D375),$E375,H$28)&lt;=INDEX(INDIRECT(D375),$E375,$F375)),0,(INDEX(INDIRECT(D375),$E375,$F375)-INDEX(INDIRECT(D375),$E375,H$28))*(10-INDEX(INDIRECT("times"&amp;B$2),$F375,H$28))/10)</f>
        <v>0</v>
      </c>
      <c r="I375" s="47">
        <f ca="1">IF(OR(INDEX(INDIRECT("times"&amp;B$2),$F375,I$28)&gt;10,INDEX(INDIRECT(D375),$E375,I$28)&lt;=INDEX(INDIRECT(D375),$E375,$F375)),0,(INDEX(INDIRECT(D375),$E375,$F375)-INDEX(INDIRECT(D375),$E375,I$28))*(10-INDEX(INDIRECT("times"&amp;B$2),$F375,I$28))/10)</f>
        <v>0</v>
      </c>
      <c r="J375" s="47">
        <f ca="1">IF(OR(INDEX(INDIRECT("times"&amp;B$2),$F375,J$28)&gt;10,INDEX(INDIRECT(D375),$E375,J$28)&lt;=INDEX(INDIRECT(D375),$E375,$F375)),0,(INDEX(INDIRECT(D375),$E375,$F375)-INDEX(INDIRECT(D375),$E375,J$28))*(10-INDEX(INDIRECT("times"&amp;B$2),$F375,J$28))/10)</f>
        <v>0</v>
      </c>
      <c r="K375" s="47">
        <f ca="1">IF(OR(INDEX(INDIRECT("times"&amp;B$2),$F375,K$28)&gt;10,INDEX(INDIRECT(D375),$E375,K$28)&lt;=INDEX(INDIRECT(D375),$E375,$F375)),0,(INDEX(INDIRECT(D375),$E375,$F375)-INDEX(INDIRECT(D375),$E375,K$28))*(10-INDEX(INDIRECT("times"&amp;B$2),$F375,K$28))/10)</f>
        <v>0</v>
      </c>
      <c r="L375" s="47">
        <f ca="1">IF(OR(INDEX(INDIRECT("times"&amp;B$2),$F375,L$28)&gt;10,INDEX(INDIRECT(D375),$E375,L$28)&lt;=INDEX(INDIRECT(D375),$E375,$F375)),0,(INDEX(INDIRECT(D375),$E375,$F375)-INDEX(INDIRECT(D375),$E375,L$28))*(10-INDEX(INDIRECT("times"&amp;B$2),$F375,L$28))/10)</f>
        <v>0</v>
      </c>
      <c r="M375" s="47">
        <f ca="1">IF(OR(INDEX(INDIRECT("times"&amp;B$2),$F375,M$28)&gt;10,INDEX(INDIRECT(D375),$E375,M$28)&lt;=INDEX(INDIRECT(D375),$E375,$F375)),0,(INDEX(INDIRECT(D375),$E375,$F375)-INDEX(INDIRECT(D375),$E375,M$28))*(10-INDEX(INDIRECT("times"&amp;B$2),$F375,M$28))/10)</f>
        <v>0</v>
      </c>
      <c r="N375" s="47">
        <f ca="1">IF(OR(INDEX(INDIRECT("times"&amp;B$2),$F375,N$28)&gt;10,INDEX(INDIRECT(D375),$E375,N$28)&lt;=INDEX(INDIRECT(D375),$E375,$F375)),0,(INDEX(INDIRECT(D375),$E375,$F375)-INDEX(INDIRECT(D375),$E375,N$28))*(10-INDEX(INDIRECT("times"&amp;B$2),$F375,N$28))/10)</f>
        <v>0</v>
      </c>
      <c r="O375" s="47">
        <f ca="1">IF(OR(INDEX(INDIRECT("times"&amp;B$2),$F375,O$28)&gt;10,INDEX(INDIRECT(D375),$E375,O$28)&lt;=INDEX(INDIRECT(D375),$E375,$F375)),0,(INDEX(INDIRECT(D375),$E375,$F375)-INDEX(INDIRECT(D375),$E375,O$28))*(10-INDEX(INDIRECT("times"&amp;B$2),$F375,O$28))/10)</f>
        <v>0</v>
      </c>
      <c r="P375" s="47">
        <f ca="1">IF(OR(INDEX(INDIRECT("times"&amp;B$2),$F375,P$28)&gt;10,INDEX(INDIRECT(D375),$E375,P$28)&lt;=INDEX(INDIRECT(D375),$E375,$F375)),0,(INDEX(INDIRECT(D375),$E375,$F375)-INDEX(INDIRECT(D375),$E375,P$28))*(10-INDEX(INDIRECT("times"&amp;B$2),$F375,P$28))/10)</f>
        <v>0</v>
      </c>
      <c r="Q375" s="47">
        <f ca="1">IF(OR(INDEX(INDIRECT("times"&amp;B$2),$F375,Q$28)&gt;10,INDEX(INDIRECT(D375),$E375,Q$28)&lt;=INDEX(INDIRECT(D375),$E375,$F375)),0,(INDEX(INDIRECT(D375),$E375,$F375)-INDEX(INDIRECT(D375),$E375,Q$28))*(10-INDEX(INDIRECT("times"&amp;B$2),$F375,Q$28))/10)</f>
        <v>0</v>
      </c>
      <c r="R375" s="47">
        <f ca="1">IF(OR(INDEX(INDIRECT("times"&amp;B$2),$F375,R$28)&gt;10,INDEX(INDIRECT(D375),$E375,R$28)&lt;=INDEX(INDIRECT(D375),$E375,$F375)),0,(INDEX(INDIRECT(D375),$E375,$F375)-INDEX(INDIRECT(D375),$E375,R$28))*(10-INDEX(INDIRECT("times"&amp;B$2),$F375,R$28))/10)</f>
        <v>0</v>
      </c>
      <c r="S375" s="47">
        <f ca="1">IF(OR(INDEX(INDIRECT("times"&amp;B$2),$F375,S$28)&gt;10,INDEX(INDIRECT(D375),$E375,S$28)&lt;=INDEX(INDIRECT(D375),$E375,$F375)),0,(INDEX(INDIRECT(D375),$E375,$F375)-INDEX(INDIRECT(D375),$E375,S$28))*(10-INDEX(INDIRECT("times"&amp;B$2),$F375,S$28))/10)</f>
        <v>0</v>
      </c>
      <c r="T375" s="47">
        <f ca="1">IF(OR(INDEX(INDIRECT("times"&amp;B$2),$F375,T$28)&gt;10,INDEX(INDIRECT(D375),$E375,T$28)&lt;=INDEX(INDIRECT(D375),$E375,$F375)),0,(INDEX(INDIRECT(D375),$E375,$F375)-INDEX(INDIRECT(D375),$E375,T$28))*(10-INDEX(INDIRECT("times"&amp;B$2),$F375,T$28))/10)</f>
        <v>0</v>
      </c>
      <c r="U375" s="47">
        <f ca="1">IF(OR(INDEX(INDIRECT("times"&amp;B$2),$F375,U$28)&gt;10,INDEX(INDIRECT(D375),$E375,U$28)&lt;=INDEX(INDIRECT(D375),$E375,$F375)),0,(INDEX(INDIRECT(D375),$E375,$F375)-INDEX(INDIRECT(D375),$E375,U$28))*(10-INDEX(INDIRECT("times"&amp;B$2),$F375,U$28))/10)</f>
        <v>0</v>
      </c>
      <c r="V375" s="47">
        <f ca="1">IF(OR(INDEX(INDIRECT("times"&amp;B$2),$F375,V$28)&gt;10,INDEX(INDIRECT(D375),$E375,V$28)&lt;=INDEX(INDIRECT(D375),$E375,$F375)),0,(INDEX(INDIRECT(D375),$E375,$F375)-INDEX(INDIRECT(D375),$E375,V$28))*(10-INDEX(INDIRECT("times"&amp;B$2),$F375,V$28))/10)</f>
        <v>0</v>
      </c>
      <c r="W375" s="47">
        <f ca="1">IF(OR(INDEX(INDIRECT("times"&amp;B$2),$F375,W$28)&gt;10,INDEX(INDIRECT(D375),$E375,W$28)&lt;=INDEX(INDIRECT(D375),$E375,$F375)),0,(INDEX(INDIRECT(D375),$E375,$F375)-INDEX(INDIRECT(D375),$E375,W$28))*(10-INDEX(INDIRECT("times"&amp;B$2),$F375,W$28))/10)</f>
        <v>0</v>
      </c>
      <c r="X375" s="47">
        <f ca="1">IF(OR(INDEX(INDIRECT("times"&amp;B$2),$F375,X$28)&gt;10,INDEX(INDIRECT(D375),$E375,X$28)&lt;=INDEX(INDIRECT(D375),$E375,$F375)),0,(INDEX(INDIRECT(D375),$E375,$F375)-INDEX(INDIRECT(D375),$E375,X$28))*(10-INDEX(INDIRECT("times"&amp;B$2),$F375,X$28))/10)</f>
        <v>0</v>
      </c>
      <c r="Y375" s="47">
        <f ca="1">IF(OR(INDEX(INDIRECT("times"&amp;B$2),$F375,Y$28)&gt;10,INDEX(INDIRECT(D375),$E375,Y$28)&lt;=INDEX(INDIRECT(D375),$E375,$F375)),0,(INDEX(INDIRECT(D375),$E375,$F375)-INDEX(INDIRECT(D375),$E375,Y$28))*(10-INDEX(INDIRECT("times"&amp;B$2),$F375,Y$28))/10)</f>
        <v>0</v>
      </c>
      <c r="Z375" s="47">
        <f ca="1">IF(OR(INDEX(INDIRECT("times"&amp;B$2),$F375,Z$28)&gt;10,INDEX(INDIRECT(D375),$E375,Z$28)&lt;=INDEX(INDIRECT(D375),$E375,$F375)),0,(INDEX(INDIRECT(D375),$E375,$F375)-INDEX(INDIRECT(D375),$E375,Z$28))*(10-INDEX(INDIRECT("times"&amp;B$2),$F375,Z$28))/10)</f>
        <v>0</v>
      </c>
      <c r="AA375" s="48">
        <f ca="1">IF(OR(INDEX(INDIRECT("times"&amp;B$2),$F375,AA$28)&gt;10,INDEX(INDIRECT(D375),$E375,AA$28)&lt;=INDEX(INDIRECT(D375),$E375,$F375)),0,(INDEX(INDIRECT(D375),$E375,$F375)-INDEX(INDIRECT(D375),$E375,AA$28))*(10-INDEX(INDIRECT("times"&amp;B$2),$F375,AA$28))/10)</f>
        <v>0</v>
      </c>
      <c r="AB375" s="201">
        <v>18</v>
      </c>
      <c r="AD375" s="18" t="s">
        <v>206</v>
      </c>
      <c r="AE375" s="122">
        <f>AD341</f>
        <v>3</v>
      </c>
      <c r="AF375" s="122" t="str">
        <f>AD342</f>
        <v>shop1834</v>
      </c>
      <c r="AG375" s="210" t="str">
        <f t="shared" si="1799"/>
        <v>core3_shop1834</v>
      </c>
      <c r="AH375" s="122">
        <v>1</v>
      </c>
      <c r="AI375" s="33">
        <v>18</v>
      </c>
      <c r="AJ375" s="46">
        <f ca="1">IF(OR(INDEX(INDIRECT("times"&amp;AE$2),$F375,AJ$28)&gt;10,INDEX(INDIRECT(AG375),$E375,AJ$28)&lt;=INDEX(INDIRECT(AG375),$E375,$F375)),0,(INDEX(INDIRECT(AG375),$E375,$F375)-INDEX(INDIRECT(AG375),$E375,AJ$28))*(10-INDEX(INDIRECT("times"&amp;AE$2),$F375,AJ$28))/10)</f>
        <v>0</v>
      </c>
      <c r="AK375" s="47">
        <f ca="1">IF(OR(INDEX(INDIRECT("times"&amp;AE$2),$F375,AK$28)&gt;10,INDEX(INDIRECT(AG375),$E375,AK$28)&lt;=INDEX(INDIRECT(AG375),$E375,$F375)),0,(INDEX(INDIRECT(AG375),$E375,$F375)-INDEX(INDIRECT(AG375),$E375,AK$28))*(10-INDEX(INDIRECT("times"&amp;AE$2),$F375,AK$28))/10)</f>
        <v>0</v>
      </c>
      <c r="AL375" s="47">
        <f ca="1">IF(OR(INDEX(INDIRECT("times"&amp;AE$2),$F375,AL$28)&gt;10,INDEX(INDIRECT(AG375),$E375,AL$28)&lt;=INDEX(INDIRECT(AG375),$E375,$F375)),0,(INDEX(INDIRECT(AG375),$E375,$F375)-INDEX(INDIRECT(AG375),$E375,AL$28))*(10-INDEX(INDIRECT("times"&amp;AE$2),$F375,AL$28))/10)</f>
        <v>0</v>
      </c>
      <c r="AM375" s="47">
        <f ca="1">IF(OR(INDEX(INDIRECT("times"&amp;AE$2),$F375,AM$28)&gt;10,INDEX(INDIRECT(AG375),$E375,AM$28)&lt;=INDEX(INDIRECT(AG375),$E375,$F375)),0,(INDEX(INDIRECT(AG375),$E375,$F375)-INDEX(INDIRECT(AG375),$E375,AM$28))*(10-INDEX(INDIRECT("times"&amp;AE$2),$F375,AM$28))/10)</f>
        <v>0</v>
      </c>
      <c r="AN375" s="47">
        <f ca="1">IF(OR(INDEX(INDIRECT("times"&amp;AE$2),$F375,AN$28)&gt;10,INDEX(INDIRECT(AG375),$E375,AN$28)&lt;=INDEX(INDIRECT(AG375),$E375,$F375)),0,(INDEX(INDIRECT(AG375),$E375,$F375)-INDEX(INDIRECT(AG375),$E375,AN$28))*(10-INDEX(INDIRECT("times"&amp;AE$2),$F375,AN$28))/10)</f>
        <v>0</v>
      </c>
      <c r="AO375" s="47">
        <f ca="1">IF(OR(INDEX(INDIRECT("times"&amp;AE$2),$F375,AO$28)&gt;10,INDEX(INDIRECT(AG375),$E375,AO$28)&lt;=INDEX(INDIRECT(AG375),$E375,$F375)),0,(INDEX(INDIRECT(AG375),$E375,$F375)-INDEX(INDIRECT(AG375),$E375,AO$28))*(10-INDEX(INDIRECT("times"&amp;AE$2),$F375,AO$28))/10)</f>
        <v>0</v>
      </c>
      <c r="AP375" s="47">
        <f ca="1">IF(OR(INDEX(INDIRECT("times"&amp;AE$2),$F375,AP$28)&gt;10,INDEX(INDIRECT(AG375),$E375,AP$28)&lt;=INDEX(INDIRECT(AG375),$E375,$F375)),0,(INDEX(INDIRECT(AG375),$E375,$F375)-INDEX(INDIRECT(AG375),$E375,AP$28))*(10-INDEX(INDIRECT("times"&amp;AE$2),$F375,AP$28))/10)</f>
        <v>0</v>
      </c>
      <c r="AQ375" s="47">
        <f ca="1">IF(OR(INDEX(INDIRECT("times"&amp;AE$2),$F375,AQ$28)&gt;10,INDEX(INDIRECT(AG375),$E375,AQ$28)&lt;=INDEX(INDIRECT(AG375),$E375,$F375)),0,(INDEX(INDIRECT(AG375),$E375,$F375)-INDEX(INDIRECT(AG375),$E375,AQ$28))*(10-INDEX(INDIRECT("times"&amp;AE$2),$F375,AQ$28))/10)</f>
        <v>0</v>
      </c>
      <c r="AR375" s="47">
        <f ca="1">IF(OR(INDEX(INDIRECT("times"&amp;AE$2),$F375,AR$28)&gt;10,INDEX(INDIRECT(AG375),$E375,AR$28)&lt;=INDEX(INDIRECT(AG375),$E375,$F375)),0,(INDEX(INDIRECT(AG375),$E375,$F375)-INDEX(INDIRECT(AG375),$E375,AR$28))*(10-INDEX(INDIRECT("times"&amp;AE$2),$F375,AR$28))/10)</f>
        <v>0</v>
      </c>
      <c r="AS375" s="47">
        <f ca="1">IF(OR(INDEX(INDIRECT("times"&amp;AE$2),$F375,AS$28)&gt;10,INDEX(INDIRECT(AG375),$E375,AS$28)&lt;=INDEX(INDIRECT(AG375),$E375,$F375)),0,(INDEX(INDIRECT(AG375),$E375,$F375)-INDEX(INDIRECT(AG375),$E375,AS$28))*(10-INDEX(INDIRECT("times"&amp;AE$2),$F375,AS$28))/10)</f>
        <v>0</v>
      </c>
      <c r="AT375" s="47">
        <f ca="1">IF(OR(INDEX(INDIRECT("times"&amp;AE$2),$F375,AT$28)&gt;10,INDEX(INDIRECT(AG375),$E375,AT$28)&lt;=INDEX(INDIRECT(AG375),$E375,$F375)),0,(INDEX(INDIRECT(AG375),$E375,$F375)-INDEX(INDIRECT(AG375),$E375,AT$28))*(10-INDEX(INDIRECT("times"&amp;AE$2),$F375,AT$28))/10)</f>
        <v>0</v>
      </c>
      <c r="AU375" s="47">
        <f ca="1">IF(OR(INDEX(INDIRECT("times"&amp;AE$2),$F375,AU$28)&gt;10,INDEX(INDIRECT(AG375),$E375,AU$28)&lt;=INDEX(INDIRECT(AG375),$E375,$F375)),0,(INDEX(INDIRECT(AG375),$E375,$F375)-INDEX(INDIRECT(AG375),$E375,AU$28))*(10-INDEX(INDIRECT("times"&amp;AE$2),$F375,AU$28))/10)</f>
        <v>0</v>
      </c>
      <c r="AV375" s="47">
        <f ca="1">IF(OR(INDEX(INDIRECT("times"&amp;AE$2),$F375,AV$28)&gt;10,INDEX(INDIRECT(AG375),$E375,AV$28)&lt;=INDEX(INDIRECT(AG375),$E375,$F375)),0,(INDEX(INDIRECT(AG375),$E375,$F375)-INDEX(INDIRECT(AG375),$E375,AV$28))*(10-INDEX(INDIRECT("times"&amp;AE$2),$F375,AV$28))/10)</f>
        <v>0</v>
      </c>
      <c r="AW375" s="47">
        <f ca="1">IF(OR(INDEX(INDIRECT("times"&amp;AE$2),$F375,AW$28)&gt;10,INDEX(INDIRECT(AG375),$E375,AW$28)&lt;=INDEX(INDIRECT(AG375),$E375,$F375)),0,(INDEX(INDIRECT(AG375),$E375,$F375)-INDEX(INDIRECT(AG375),$E375,AW$28))*(10-INDEX(INDIRECT("times"&amp;AE$2),$F375,AW$28))/10)</f>
        <v>0</v>
      </c>
      <c r="AX375" s="47">
        <f ca="1">IF(OR(INDEX(INDIRECT("times"&amp;AE$2),$F375,AX$28)&gt;10,INDEX(INDIRECT(AG375),$E375,AX$28)&lt;=INDEX(INDIRECT(AG375),$E375,$F375)),0,(INDEX(INDIRECT(AG375),$E375,$F375)-INDEX(INDIRECT(AG375),$E375,AX$28))*(10-INDEX(INDIRECT("times"&amp;AE$2),$F375,AX$28))/10)</f>
        <v>0</v>
      </c>
      <c r="AY375" s="47">
        <f ca="1">IF(OR(INDEX(INDIRECT("times"&amp;AE$2),$F375,AY$28)&gt;10,INDEX(INDIRECT(AG375),$E375,AY$28)&lt;=INDEX(INDIRECT(AG375),$E375,$F375)),0,(INDEX(INDIRECT(AG375),$E375,$F375)-INDEX(INDIRECT(AG375),$E375,AY$28))*(10-INDEX(INDIRECT("times"&amp;AE$2),$F375,AY$28))/10)</f>
        <v>0</v>
      </c>
      <c r="AZ375" s="47">
        <f ca="1">IF(OR(INDEX(INDIRECT("times"&amp;AE$2),$F375,AZ$28)&gt;10,INDEX(INDIRECT(AG375),$E375,AZ$28)&lt;=INDEX(INDIRECT(AG375),$E375,$F375)),0,(INDEX(INDIRECT(AG375),$E375,$F375)-INDEX(INDIRECT(AG375),$E375,AZ$28))*(10-INDEX(INDIRECT("times"&amp;AE$2),$F375,AZ$28))/10)</f>
        <v>0</v>
      </c>
      <c r="BA375" s="47">
        <f ca="1">IF(OR(INDEX(INDIRECT("times"&amp;AE$2),$F375,BA$28)&gt;10,INDEX(INDIRECT(AG375),$E375,BA$28)&lt;=INDEX(INDIRECT(AG375),$E375,$F375)),0,(INDEX(INDIRECT(AG375),$E375,$F375)-INDEX(INDIRECT(AG375),$E375,BA$28))*(10-INDEX(INDIRECT("times"&amp;AE$2),$F375,BA$28))/10)</f>
        <v>0</v>
      </c>
      <c r="BB375" s="47">
        <f ca="1">IF(OR(INDEX(INDIRECT("times"&amp;AE$2),$F375,BB$28)&gt;10,INDEX(INDIRECT(AG375),$E375,BB$28)&lt;=INDEX(INDIRECT(AG375),$E375,$F375)),0,(INDEX(INDIRECT(AG375),$E375,$F375)-INDEX(INDIRECT(AG375),$E375,BB$28))*(10-INDEX(INDIRECT("times"&amp;AE$2),$F375,BB$28))/10)</f>
        <v>0</v>
      </c>
      <c r="BC375" s="47">
        <f ca="1">IF(OR(INDEX(INDIRECT("times"&amp;AE$2),$F375,BC$28)&gt;10,INDEX(INDIRECT(AG375),$E375,BC$28)&lt;=INDEX(INDIRECT(AG375),$E375,$F375)),0,(INDEX(INDIRECT(AG375),$E375,$F375)-INDEX(INDIRECT(AG375),$E375,BC$28))*(10-INDEX(INDIRECT("times"&amp;AE$2),$F375,BC$28))/10)</f>
        <v>0</v>
      </c>
      <c r="BD375" s="48">
        <f ca="1">IF(OR(INDEX(INDIRECT("times"&amp;AE$2),$F375,BD$28)&gt;10,INDEX(INDIRECT(AG375),$E375,BD$28)&lt;=INDEX(INDIRECT(AG375),$E375,$F375)),0,(INDEX(INDIRECT(AG375),$E375,$F375)-INDEX(INDIRECT(AG375),$E375,BD$28))*(10-INDEX(INDIRECT("times"&amp;AE$2),$F375,BD$28))/10)</f>
        <v>0</v>
      </c>
      <c r="BE375" s="201">
        <v>18</v>
      </c>
      <c r="BG375" s="18" t="s">
        <v>206</v>
      </c>
      <c r="BH375" s="122">
        <f>BG341</f>
        <v>3</v>
      </c>
      <c r="BI375" s="122" t="str">
        <f>BG342</f>
        <v>lei1834</v>
      </c>
      <c r="BJ375" s="210" t="str">
        <f t="shared" si="1800"/>
        <v>core3_lei1834</v>
      </c>
      <c r="BK375" s="122">
        <v>1</v>
      </c>
      <c r="BL375" s="33">
        <v>18</v>
      </c>
      <c r="BM375" s="46">
        <f ca="1">IF(OR(INDEX(INDIRECT("times"&amp;BH$2),$F375,BM$28)&gt;10,INDEX(INDIRECT(BJ375),$E375,BM$28)&lt;=INDEX(INDIRECT(BJ375),$E375,$F375)),0,(INDEX(INDIRECT(BJ375),$E375,$F375)-INDEX(INDIRECT(BJ375),$E375,BM$28))*(10-INDEX(INDIRECT("times"&amp;BH$2),$F375,BM$28))/10)</f>
        <v>0</v>
      </c>
      <c r="BN375" s="47">
        <f ca="1">IF(OR(INDEX(INDIRECT("times"&amp;BH$2),$F375,BN$28)&gt;10,INDEX(INDIRECT(BJ375),$E375,BN$28)&lt;=INDEX(INDIRECT(BJ375),$E375,$F375)),0,(INDEX(INDIRECT(BJ375),$E375,$F375)-INDEX(INDIRECT(BJ375),$E375,BN$28))*(10-INDEX(INDIRECT("times"&amp;BH$2),$F375,BN$28))/10)</f>
        <v>0</v>
      </c>
      <c r="BO375" s="47">
        <f ca="1">IF(OR(INDEX(INDIRECT("times"&amp;BH$2),$F375,BO$28)&gt;10,INDEX(INDIRECT(BJ375),$E375,BO$28)&lt;=INDEX(INDIRECT(BJ375),$E375,$F375)),0,(INDEX(INDIRECT(BJ375),$E375,$F375)-INDEX(INDIRECT(BJ375),$E375,BO$28))*(10-INDEX(INDIRECT("times"&amp;BH$2),$F375,BO$28))/10)</f>
        <v>0</v>
      </c>
      <c r="BP375" s="47">
        <f ca="1">IF(OR(INDEX(INDIRECT("times"&amp;BH$2),$F375,BP$28)&gt;10,INDEX(INDIRECT(BJ375),$E375,BP$28)&lt;=INDEX(INDIRECT(BJ375),$E375,$F375)),0,(INDEX(INDIRECT(BJ375),$E375,$F375)-INDEX(INDIRECT(BJ375),$E375,BP$28))*(10-INDEX(INDIRECT("times"&amp;BH$2),$F375,BP$28))/10)</f>
        <v>0</v>
      </c>
      <c r="BQ375" s="47">
        <f ca="1">IF(OR(INDEX(INDIRECT("times"&amp;BH$2),$F375,BQ$28)&gt;10,INDEX(INDIRECT(BJ375),$E375,BQ$28)&lt;=INDEX(INDIRECT(BJ375),$E375,$F375)),0,(INDEX(INDIRECT(BJ375),$E375,$F375)-INDEX(INDIRECT(BJ375),$E375,BQ$28))*(10-INDEX(INDIRECT("times"&amp;BH$2),$F375,BQ$28))/10)</f>
        <v>0</v>
      </c>
      <c r="BR375" s="47">
        <f ca="1">IF(OR(INDEX(INDIRECT("times"&amp;BH$2),$F375,BR$28)&gt;10,INDEX(INDIRECT(BJ375),$E375,BR$28)&lt;=INDEX(INDIRECT(BJ375),$E375,$F375)),0,(INDEX(INDIRECT(BJ375),$E375,$F375)-INDEX(INDIRECT(BJ375),$E375,BR$28))*(10-INDEX(INDIRECT("times"&amp;BH$2),$F375,BR$28))/10)</f>
        <v>0</v>
      </c>
      <c r="BS375" s="47">
        <f ca="1">IF(OR(INDEX(INDIRECT("times"&amp;BH$2),$F375,BS$28)&gt;10,INDEX(INDIRECT(BJ375),$E375,BS$28)&lt;=INDEX(INDIRECT(BJ375),$E375,$F375)),0,(INDEX(INDIRECT(BJ375),$E375,$F375)-INDEX(INDIRECT(BJ375),$E375,BS$28))*(10-INDEX(INDIRECT("times"&amp;BH$2),$F375,BS$28))/10)</f>
        <v>0</v>
      </c>
      <c r="BT375" s="47">
        <f ca="1">IF(OR(INDEX(INDIRECT("times"&amp;BH$2),$F375,BT$28)&gt;10,INDEX(INDIRECT(BJ375),$E375,BT$28)&lt;=INDEX(INDIRECT(BJ375),$E375,$F375)),0,(INDEX(INDIRECT(BJ375),$E375,$F375)-INDEX(INDIRECT(BJ375),$E375,BT$28))*(10-INDEX(INDIRECT("times"&amp;BH$2),$F375,BT$28))/10)</f>
        <v>0</v>
      </c>
      <c r="BU375" s="47">
        <f ca="1">IF(OR(INDEX(INDIRECT("times"&amp;BH$2),$F375,BU$28)&gt;10,INDEX(INDIRECT(BJ375),$E375,BU$28)&lt;=INDEX(INDIRECT(BJ375),$E375,$F375)),0,(INDEX(INDIRECT(BJ375),$E375,$F375)-INDEX(INDIRECT(BJ375),$E375,BU$28))*(10-INDEX(INDIRECT("times"&amp;BH$2),$F375,BU$28))/10)</f>
        <v>0</v>
      </c>
      <c r="BV375" s="47">
        <f ca="1">IF(OR(INDEX(INDIRECT("times"&amp;BH$2),$F375,BV$28)&gt;10,INDEX(INDIRECT(BJ375),$E375,BV$28)&lt;=INDEX(INDIRECT(BJ375),$E375,$F375)),0,(INDEX(INDIRECT(BJ375),$E375,$F375)-INDEX(INDIRECT(BJ375),$E375,BV$28))*(10-INDEX(INDIRECT("times"&amp;BH$2),$F375,BV$28))/10)</f>
        <v>0</v>
      </c>
      <c r="BW375" s="47">
        <f ca="1">IF(OR(INDEX(INDIRECT("times"&amp;BH$2),$F375,BW$28)&gt;10,INDEX(INDIRECT(BJ375),$E375,BW$28)&lt;=INDEX(INDIRECT(BJ375),$E375,$F375)),0,(INDEX(INDIRECT(BJ375),$E375,$F375)-INDEX(INDIRECT(BJ375),$E375,BW$28))*(10-INDEX(INDIRECT("times"&amp;BH$2),$F375,BW$28))/10)</f>
        <v>0</v>
      </c>
      <c r="BX375" s="47">
        <f ca="1">IF(OR(INDEX(INDIRECT("times"&amp;BH$2),$F375,BX$28)&gt;10,INDEX(INDIRECT(BJ375),$E375,BX$28)&lt;=INDEX(INDIRECT(BJ375),$E375,$F375)),0,(INDEX(INDIRECT(BJ375),$E375,$F375)-INDEX(INDIRECT(BJ375),$E375,BX$28))*(10-INDEX(INDIRECT("times"&amp;BH$2),$F375,BX$28))/10)</f>
        <v>0</v>
      </c>
      <c r="BY375" s="47">
        <f ca="1">IF(OR(INDEX(INDIRECT("times"&amp;BH$2),$F375,BY$28)&gt;10,INDEX(INDIRECT(BJ375),$E375,BY$28)&lt;=INDEX(INDIRECT(BJ375),$E375,$F375)),0,(INDEX(INDIRECT(BJ375),$E375,$F375)-INDEX(INDIRECT(BJ375),$E375,BY$28))*(10-INDEX(INDIRECT("times"&amp;BH$2),$F375,BY$28))/10)</f>
        <v>0</v>
      </c>
      <c r="BZ375" s="47">
        <f ca="1">IF(OR(INDEX(INDIRECT("times"&amp;BH$2),$F375,BZ$28)&gt;10,INDEX(INDIRECT(BJ375),$E375,BZ$28)&lt;=INDEX(INDIRECT(BJ375),$E375,$F375)),0,(INDEX(INDIRECT(BJ375),$E375,$F375)-INDEX(INDIRECT(BJ375),$E375,BZ$28))*(10-INDEX(INDIRECT("times"&amp;BH$2),$F375,BZ$28))/10)</f>
        <v>0</v>
      </c>
      <c r="CA375" s="47">
        <f ca="1">IF(OR(INDEX(INDIRECT("times"&amp;BH$2),$F375,CA$28)&gt;10,INDEX(INDIRECT(BJ375),$E375,CA$28)&lt;=INDEX(INDIRECT(BJ375),$E375,$F375)),0,(INDEX(INDIRECT(BJ375),$E375,$F375)-INDEX(INDIRECT(BJ375),$E375,CA$28))*(10-INDEX(INDIRECT("times"&amp;BH$2),$F375,CA$28))/10)</f>
        <v>0</v>
      </c>
      <c r="CB375" s="47">
        <f ca="1">IF(OR(INDEX(INDIRECT("times"&amp;BH$2),$F375,CB$28)&gt;10,INDEX(INDIRECT(BJ375),$E375,CB$28)&lt;=INDEX(INDIRECT(BJ375),$E375,$F375)),0,(INDEX(INDIRECT(BJ375),$E375,$F375)-INDEX(INDIRECT(BJ375),$E375,CB$28))*(10-INDEX(INDIRECT("times"&amp;BH$2),$F375,CB$28))/10)</f>
        <v>0</v>
      </c>
      <c r="CC375" s="47">
        <f ca="1">IF(OR(INDEX(INDIRECT("times"&amp;BH$2),$F375,CC$28)&gt;10,INDEX(INDIRECT(BJ375),$E375,CC$28)&lt;=INDEX(INDIRECT(BJ375),$E375,$F375)),0,(INDEX(INDIRECT(BJ375),$E375,$F375)-INDEX(INDIRECT(BJ375),$E375,CC$28))*(10-INDEX(INDIRECT("times"&amp;BH$2),$F375,CC$28))/10)</f>
        <v>0</v>
      </c>
      <c r="CD375" s="47">
        <f ca="1">IF(OR(INDEX(INDIRECT("times"&amp;BH$2),$F375,CD$28)&gt;10,INDEX(INDIRECT(BJ375),$E375,CD$28)&lt;=INDEX(INDIRECT(BJ375),$E375,$F375)),0,(INDEX(INDIRECT(BJ375),$E375,$F375)-INDEX(INDIRECT(BJ375),$E375,CD$28))*(10-INDEX(INDIRECT("times"&amp;BH$2),$F375,CD$28))/10)</f>
        <v>0</v>
      </c>
      <c r="CE375" s="47">
        <f ca="1">IF(OR(INDEX(INDIRECT("times"&amp;BH$2),$F375,CE$28)&gt;10,INDEX(INDIRECT(BJ375),$E375,CE$28)&lt;=INDEX(INDIRECT(BJ375),$E375,$F375)),0,(INDEX(INDIRECT(BJ375),$E375,$F375)-INDEX(INDIRECT(BJ375),$E375,CE$28))*(10-INDEX(INDIRECT("times"&amp;BH$2),$F375,CE$28))/10)</f>
        <v>0</v>
      </c>
      <c r="CF375" s="47">
        <f ca="1">IF(OR(INDEX(INDIRECT("times"&amp;BH$2),$F375,CF$28)&gt;10,INDEX(INDIRECT(BJ375),$E375,CF$28)&lt;=INDEX(INDIRECT(BJ375),$E375,$F375)),0,(INDEX(INDIRECT(BJ375),$E375,$F375)-INDEX(INDIRECT(BJ375),$E375,CF$28))*(10-INDEX(INDIRECT("times"&amp;BH$2),$F375,CF$28))/10)</f>
        <v>0</v>
      </c>
      <c r="CG375" s="48">
        <f ca="1">IF(OR(INDEX(INDIRECT("times"&amp;BH$2),$F375,CG$28)&gt;10,INDEX(INDIRECT(BJ375),$E375,CG$28)&lt;=INDEX(INDIRECT(BJ375),$E375,$F375)),0,(INDEX(INDIRECT(BJ375),$E375,$F375)-INDEX(INDIRECT(BJ375),$E375,CG$28))*(10-INDEX(INDIRECT("times"&amp;BH$2),$F375,CG$28))/10)</f>
        <v>0</v>
      </c>
      <c r="CH375" s="201">
        <v>18</v>
      </c>
      <c r="CJ375" s="18" t="s">
        <v>206</v>
      </c>
      <c r="CK375" s="122">
        <f>CJ341</f>
        <v>3</v>
      </c>
      <c r="CL375" s="122" t="str">
        <f>CJ342</f>
        <v>work3564</v>
      </c>
      <c r="CM375" s="210" t="str">
        <f t="shared" si="1801"/>
        <v>core3_work3564</v>
      </c>
      <c r="CN375" s="122">
        <v>1</v>
      </c>
      <c r="CO375" s="33">
        <v>18</v>
      </c>
      <c r="CP375" s="46">
        <f ca="1">IF(OR(INDEX(INDIRECT("times"&amp;CK$2),$F375,CP$28)&gt;10,INDEX(INDIRECT(CM375),$E375,CP$28)&lt;=INDEX(INDIRECT(CM375),$E375,$F375)),0,(INDEX(INDIRECT(CM375),$E375,$F375)-INDEX(INDIRECT(CM375),$E375,CP$28))*(10-INDEX(INDIRECT("times"&amp;CK$2),$F375,CP$28))/10)</f>
        <v>0</v>
      </c>
      <c r="CQ375" s="47">
        <f ca="1">IF(OR(INDEX(INDIRECT("times"&amp;CK$2),$F375,CQ$28)&gt;10,INDEX(INDIRECT(CM375),$E375,CQ$28)&lt;=INDEX(INDIRECT(CM375),$E375,$F375)),0,(INDEX(INDIRECT(CM375),$E375,$F375)-INDEX(INDIRECT(CM375),$E375,CQ$28))*(10-INDEX(INDIRECT("times"&amp;CK$2),$F375,CQ$28))/10)</f>
        <v>0</v>
      </c>
      <c r="CR375" s="47">
        <f ca="1">IF(OR(INDEX(INDIRECT("times"&amp;CK$2),$F375,CR$28)&gt;10,INDEX(INDIRECT(CM375),$E375,CR$28)&lt;=INDEX(INDIRECT(CM375),$E375,$F375)),0,(INDEX(INDIRECT(CM375),$E375,$F375)-INDEX(INDIRECT(CM375),$E375,CR$28))*(10-INDEX(INDIRECT("times"&amp;CK$2),$F375,CR$28))/10)</f>
        <v>0</v>
      </c>
      <c r="CS375" s="47">
        <f ca="1">IF(OR(INDEX(INDIRECT("times"&amp;CK$2),$F375,CS$28)&gt;10,INDEX(INDIRECT(CM375),$E375,CS$28)&lt;=INDEX(INDIRECT(CM375),$E375,$F375)),0,(INDEX(INDIRECT(CM375),$E375,$F375)-INDEX(INDIRECT(CM375),$E375,CS$28))*(10-INDEX(INDIRECT("times"&amp;CK$2),$F375,CS$28))/10)</f>
        <v>0</v>
      </c>
      <c r="CT375" s="47">
        <f ca="1">IF(OR(INDEX(INDIRECT("times"&amp;CK$2),$F375,CT$28)&gt;10,INDEX(INDIRECT(CM375),$E375,CT$28)&lt;=INDEX(INDIRECT(CM375),$E375,$F375)),0,(INDEX(INDIRECT(CM375),$E375,$F375)-INDEX(INDIRECT(CM375),$E375,CT$28))*(10-INDEX(INDIRECT("times"&amp;CK$2),$F375,CT$28))/10)</f>
        <v>0</v>
      </c>
      <c r="CU375" s="47">
        <f ca="1">IF(OR(INDEX(INDIRECT("times"&amp;CK$2),$F375,CU$28)&gt;10,INDEX(INDIRECT(CM375),$E375,CU$28)&lt;=INDEX(INDIRECT(CM375),$E375,$F375)),0,(INDEX(INDIRECT(CM375),$E375,$F375)-INDEX(INDIRECT(CM375),$E375,CU$28))*(10-INDEX(INDIRECT("times"&amp;CK$2),$F375,CU$28))/10)</f>
        <v>0</v>
      </c>
      <c r="CV375" s="47">
        <f ca="1">IF(OR(INDEX(INDIRECT("times"&amp;CK$2),$F375,CV$28)&gt;10,INDEX(INDIRECT(CM375),$E375,CV$28)&lt;=INDEX(INDIRECT(CM375),$E375,$F375)),0,(INDEX(INDIRECT(CM375),$E375,$F375)-INDEX(INDIRECT(CM375),$E375,CV$28))*(10-INDEX(INDIRECT("times"&amp;CK$2),$F375,CV$28))/10)</f>
        <v>0</v>
      </c>
      <c r="CW375" s="47">
        <f ca="1">IF(OR(INDEX(INDIRECT("times"&amp;CK$2),$F375,CW$28)&gt;10,INDEX(INDIRECT(CM375),$E375,CW$28)&lt;=INDEX(INDIRECT(CM375),$E375,$F375)),0,(INDEX(INDIRECT(CM375),$E375,$F375)-INDEX(INDIRECT(CM375),$E375,CW$28))*(10-INDEX(INDIRECT("times"&amp;CK$2),$F375,CW$28))/10)</f>
        <v>0</v>
      </c>
      <c r="CX375" s="47">
        <f ca="1">IF(OR(INDEX(INDIRECT("times"&amp;CK$2),$F375,CX$28)&gt;10,INDEX(INDIRECT(CM375),$E375,CX$28)&lt;=INDEX(INDIRECT(CM375),$E375,$F375)),0,(INDEX(INDIRECT(CM375),$E375,$F375)-INDEX(INDIRECT(CM375),$E375,CX$28))*(10-INDEX(INDIRECT("times"&amp;CK$2),$F375,CX$28))/10)</f>
        <v>0</v>
      </c>
      <c r="CY375" s="47">
        <f ca="1">IF(OR(INDEX(INDIRECT("times"&amp;CK$2),$F375,CY$28)&gt;10,INDEX(INDIRECT(CM375),$E375,CY$28)&lt;=INDEX(INDIRECT(CM375),$E375,$F375)),0,(INDEX(INDIRECT(CM375),$E375,$F375)-INDEX(INDIRECT(CM375),$E375,CY$28))*(10-INDEX(INDIRECT("times"&amp;CK$2),$F375,CY$28))/10)</f>
        <v>0</v>
      </c>
      <c r="CZ375" s="47">
        <f ca="1">IF(OR(INDEX(INDIRECT("times"&amp;CK$2),$F375,CZ$28)&gt;10,INDEX(INDIRECT(CM375),$E375,CZ$28)&lt;=INDEX(INDIRECT(CM375),$E375,$F375)),0,(INDEX(INDIRECT(CM375),$E375,$F375)-INDEX(INDIRECT(CM375),$E375,CZ$28))*(10-INDEX(INDIRECT("times"&amp;CK$2),$F375,CZ$28))/10)</f>
        <v>0</v>
      </c>
      <c r="DA375" s="47">
        <f ca="1">IF(OR(INDEX(INDIRECT("times"&amp;CK$2),$F375,DA$28)&gt;10,INDEX(INDIRECT(CM375),$E375,DA$28)&lt;=INDEX(INDIRECT(CM375),$E375,$F375)),0,(INDEX(INDIRECT(CM375),$E375,$F375)-INDEX(INDIRECT(CM375),$E375,DA$28))*(10-INDEX(INDIRECT("times"&amp;CK$2),$F375,DA$28))/10)</f>
        <v>0</v>
      </c>
      <c r="DB375" s="47">
        <f ca="1">IF(OR(INDEX(INDIRECT("times"&amp;CK$2),$F375,DB$28)&gt;10,INDEX(INDIRECT(CM375),$E375,DB$28)&lt;=INDEX(INDIRECT(CM375),$E375,$F375)),0,(INDEX(INDIRECT(CM375),$E375,$F375)-INDEX(INDIRECT(CM375),$E375,DB$28))*(10-INDEX(INDIRECT("times"&amp;CK$2),$F375,DB$28))/10)</f>
        <v>0</v>
      </c>
      <c r="DC375" s="47">
        <f ca="1">IF(OR(INDEX(INDIRECT("times"&amp;CK$2),$F375,DC$28)&gt;10,INDEX(INDIRECT(CM375),$E375,DC$28)&lt;=INDEX(INDIRECT(CM375),$E375,$F375)),0,(INDEX(INDIRECT(CM375),$E375,$F375)-INDEX(INDIRECT(CM375),$E375,DC$28))*(10-INDEX(INDIRECT("times"&amp;CK$2),$F375,DC$28))/10)</f>
        <v>0</v>
      </c>
      <c r="DD375" s="47">
        <f ca="1">IF(OR(INDEX(INDIRECT("times"&amp;CK$2),$F375,DD$28)&gt;10,INDEX(INDIRECT(CM375),$E375,DD$28)&lt;=INDEX(INDIRECT(CM375),$E375,$F375)),0,(INDEX(INDIRECT(CM375),$E375,$F375)-INDEX(INDIRECT(CM375),$E375,DD$28))*(10-INDEX(INDIRECT("times"&amp;CK$2),$F375,DD$28))/10)</f>
        <v>0</v>
      </c>
      <c r="DE375" s="47">
        <f ca="1">IF(OR(INDEX(INDIRECT("times"&amp;CK$2),$F375,DE$28)&gt;10,INDEX(INDIRECT(CM375),$E375,DE$28)&lt;=INDEX(INDIRECT(CM375),$E375,$F375)),0,(INDEX(INDIRECT(CM375),$E375,$F375)-INDEX(INDIRECT(CM375),$E375,DE$28))*(10-INDEX(INDIRECT("times"&amp;CK$2),$F375,DE$28))/10)</f>
        <v>0</v>
      </c>
      <c r="DF375" s="47">
        <f ca="1">IF(OR(INDEX(INDIRECT("times"&amp;CK$2),$F375,DF$28)&gt;10,INDEX(INDIRECT(CM375),$E375,DF$28)&lt;=INDEX(INDIRECT(CM375),$E375,$F375)),0,(INDEX(INDIRECT(CM375),$E375,$F375)-INDEX(INDIRECT(CM375),$E375,DF$28))*(10-INDEX(INDIRECT("times"&amp;CK$2),$F375,DF$28))/10)</f>
        <v>0</v>
      </c>
      <c r="DG375" s="47">
        <f ca="1">IF(OR(INDEX(INDIRECT("times"&amp;CK$2),$F375,DG$28)&gt;10,INDEX(INDIRECT(CM375),$E375,DG$28)&lt;=INDEX(INDIRECT(CM375),$E375,$F375)),0,(INDEX(INDIRECT(CM375),$E375,$F375)-INDEX(INDIRECT(CM375),$E375,DG$28))*(10-INDEX(INDIRECT("times"&amp;CK$2),$F375,DG$28))/10)</f>
        <v>0</v>
      </c>
      <c r="DH375" s="47">
        <f ca="1">IF(OR(INDEX(INDIRECT("times"&amp;CK$2),$F375,DH$28)&gt;10,INDEX(INDIRECT(CM375),$E375,DH$28)&lt;=INDEX(INDIRECT(CM375),$E375,$F375)),0,(INDEX(INDIRECT(CM375),$E375,$F375)-INDEX(INDIRECT(CM375),$E375,DH$28))*(10-INDEX(INDIRECT("times"&amp;CK$2),$F375,DH$28))/10)</f>
        <v>0</v>
      </c>
      <c r="DI375" s="47">
        <f ca="1">IF(OR(INDEX(INDIRECT("times"&amp;CK$2),$F375,DI$28)&gt;10,INDEX(INDIRECT(CM375),$E375,DI$28)&lt;=INDEX(INDIRECT(CM375),$E375,$F375)),0,(INDEX(INDIRECT(CM375),$E375,$F375)-INDEX(INDIRECT(CM375),$E375,DI$28))*(10-INDEX(INDIRECT("times"&amp;CK$2),$F375,DI$28))/10)</f>
        <v>0</v>
      </c>
      <c r="DJ375" s="48">
        <f ca="1">IF(OR(INDEX(INDIRECT("times"&amp;CK$2),$F375,DJ$28)&gt;10,INDEX(INDIRECT(CM375),$E375,DJ$28)&lt;=INDEX(INDIRECT(CM375),$E375,$F375)),0,(INDEX(INDIRECT(CM375),$E375,$F375)-INDEX(INDIRECT(CM375),$E375,DJ$28))*(10-INDEX(INDIRECT("times"&amp;CK$2),$F375,DJ$28))/10)</f>
        <v>0</v>
      </c>
      <c r="DK375" s="201">
        <v>18</v>
      </c>
      <c r="DM375" s="18" t="s">
        <v>206</v>
      </c>
      <c r="DN375" s="122">
        <f>DM341</f>
        <v>3</v>
      </c>
      <c r="DO375" s="122" t="str">
        <f>DM342</f>
        <v>shop3564</v>
      </c>
      <c r="DP375" s="210" t="str">
        <f t="shared" si="1802"/>
        <v>core3_shop3564</v>
      </c>
      <c r="DQ375" s="122">
        <v>1</v>
      </c>
      <c r="DR375" s="33">
        <v>18</v>
      </c>
      <c r="DS375" s="46">
        <f ca="1">IF(OR(INDEX(INDIRECT("times"&amp;DN$2),$F375,DS$28)&gt;10,INDEX(INDIRECT(DP375),$E375,DS$28)&lt;=INDEX(INDIRECT(DP375),$E375,$F375)),0,(INDEX(INDIRECT(DP375),$E375,$F375)-INDEX(INDIRECT(DP375),$E375,DS$28))*(10-INDEX(INDIRECT("times"&amp;DN$2),$F375,DS$28))/10)</f>
        <v>0</v>
      </c>
      <c r="DT375" s="47">
        <f ca="1">IF(OR(INDEX(INDIRECT("times"&amp;DN$2),$F375,DT$28)&gt;10,INDEX(INDIRECT(DP375),$E375,DT$28)&lt;=INDEX(INDIRECT(DP375),$E375,$F375)),0,(INDEX(INDIRECT(DP375),$E375,$F375)-INDEX(INDIRECT(DP375),$E375,DT$28))*(10-INDEX(INDIRECT("times"&amp;DN$2),$F375,DT$28))/10)</f>
        <v>0</v>
      </c>
      <c r="DU375" s="47">
        <f ca="1">IF(OR(INDEX(INDIRECT("times"&amp;DN$2),$F375,DU$28)&gt;10,INDEX(INDIRECT(DP375),$E375,DU$28)&lt;=INDEX(INDIRECT(DP375),$E375,$F375)),0,(INDEX(INDIRECT(DP375),$E375,$F375)-INDEX(INDIRECT(DP375),$E375,DU$28))*(10-INDEX(INDIRECT("times"&amp;DN$2),$F375,DU$28))/10)</f>
        <v>0</v>
      </c>
      <c r="DV375" s="47">
        <f ca="1">IF(OR(INDEX(INDIRECT("times"&amp;DN$2),$F375,DV$28)&gt;10,INDEX(INDIRECT(DP375),$E375,DV$28)&lt;=INDEX(INDIRECT(DP375),$E375,$F375)),0,(INDEX(INDIRECT(DP375),$E375,$F375)-INDEX(INDIRECT(DP375),$E375,DV$28))*(10-INDEX(INDIRECT("times"&amp;DN$2),$F375,DV$28))/10)</f>
        <v>0</v>
      </c>
      <c r="DW375" s="47">
        <f ca="1">IF(OR(INDEX(INDIRECT("times"&amp;DN$2),$F375,DW$28)&gt;10,INDEX(INDIRECT(DP375),$E375,DW$28)&lt;=INDEX(INDIRECT(DP375),$E375,$F375)),0,(INDEX(INDIRECT(DP375),$E375,$F375)-INDEX(INDIRECT(DP375),$E375,DW$28))*(10-INDEX(INDIRECT("times"&amp;DN$2),$F375,DW$28))/10)</f>
        <v>0</v>
      </c>
      <c r="DX375" s="47">
        <f ca="1">IF(OR(INDEX(INDIRECT("times"&amp;DN$2),$F375,DX$28)&gt;10,INDEX(INDIRECT(DP375),$E375,DX$28)&lt;=INDEX(INDIRECT(DP375),$E375,$F375)),0,(INDEX(INDIRECT(DP375),$E375,$F375)-INDEX(INDIRECT(DP375),$E375,DX$28))*(10-INDEX(INDIRECT("times"&amp;DN$2),$F375,DX$28))/10)</f>
        <v>0</v>
      </c>
      <c r="DY375" s="47">
        <f ca="1">IF(OR(INDEX(INDIRECT("times"&amp;DN$2),$F375,DY$28)&gt;10,INDEX(INDIRECT(DP375),$E375,DY$28)&lt;=INDEX(INDIRECT(DP375),$E375,$F375)),0,(INDEX(INDIRECT(DP375),$E375,$F375)-INDEX(INDIRECT(DP375),$E375,DY$28))*(10-INDEX(INDIRECT("times"&amp;DN$2),$F375,DY$28))/10)</f>
        <v>0</v>
      </c>
      <c r="DZ375" s="47">
        <f ca="1">IF(OR(INDEX(INDIRECT("times"&amp;DN$2),$F375,DZ$28)&gt;10,INDEX(INDIRECT(DP375),$E375,DZ$28)&lt;=INDEX(INDIRECT(DP375),$E375,$F375)),0,(INDEX(INDIRECT(DP375),$E375,$F375)-INDEX(INDIRECT(DP375),$E375,DZ$28))*(10-INDEX(INDIRECT("times"&amp;DN$2),$F375,DZ$28))/10)</f>
        <v>0</v>
      </c>
      <c r="EA375" s="47">
        <f ca="1">IF(OR(INDEX(INDIRECT("times"&amp;DN$2),$F375,EA$28)&gt;10,INDEX(INDIRECT(DP375),$E375,EA$28)&lt;=INDEX(INDIRECT(DP375),$E375,$F375)),0,(INDEX(INDIRECT(DP375),$E375,$F375)-INDEX(INDIRECT(DP375),$E375,EA$28))*(10-INDEX(INDIRECT("times"&amp;DN$2),$F375,EA$28))/10)</f>
        <v>0</v>
      </c>
      <c r="EB375" s="47">
        <f ca="1">IF(OR(INDEX(INDIRECT("times"&amp;DN$2),$F375,EB$28)&gt;10,INDEX(INDIRECT(DP375),$E375,EB$28)&lt;=INDEX(INDIRECT(DP375),$E375,$F375)),0,(INDEX(INDIRECT(DP375),$E375,$F375)-INDEX(INDIRECT(DP375),$E375,EB$28))*(10-INDEX(INDIRECT("times"&amp;DN$2),$F375,EB$28))/10)</f>
        <v>0</v>
      </c>
      <c r="EC375" s="47">
        <f ca="1">IF(OR(INDEX(INDIRECT("times"&amp;DN$2),$F375,EC$28)&gt;10,INDEX(INDIRECT(DP375),$E375,EC$28)&lt;=INDEX(INDIRECT(DP375),$E375,$F375)),0,(INDEX(INDIRECT(DP375),$E375,$F375)-INDEX(INDIRECT(DP375),$E375,EC$28))*(10-INDEX(INDIRECT("times"&amp;DN$2),$F375,EC$28))/10)</f>
        <v>0</v>
      </c>
      <c r="ED375" s="47">
        <f ca="1">IF(OR(INDEX(INDIRECT("times"&amp;DN$2),$F375,ED$28)&gt;10,INDEX(INDIRECT(DP375),$E375,ED$28)&lt;=INDEX(INDIRECT(DP375),$E375,$F375)),0,(INDEX(INDIRECT(DP375),$E375,$F375)-INDEX(INDIRECT(DP375),$E375,ED$28))*(10-INDEX(INDIRECT("times"&amp;DN$2),$F375,ED$28))/10)</f>
        <v>0</v>
      </c>
      <c r="EE375" s="47">
        <f ca="1">IF(OR(INDEX(INDIRECT("times"&amp;DN$2),$F375,EE$28)&gt;10,INDEX(INDIRECT(DP375),$E375,EE$28)&lt;=INDEX(INDIRECT(DP375),$E375,$F375)),0,(INDEX(INDIRECT(DP375),$E375,$F375)-INDEX(INDIRECT(DP375),$E375,EE$28))*(10-INDEX(INDIRECT("times"&amp;DN$2),$F375,EE$28))/10)</f>
        <v>0</v>
      </c>
      <c r="EF375" s="47">
        <f ca="1">IF(OR(INDEX(INDIRECT("times"&amp;DN$2),$F375,EF$28)&gt;10,INDEX(INDIRECT(DP375),$E375,EF$28)&lt;=INDEX(INDIRECT(DP375),$E375,$F375)),0,(INDEX(INDIRECT(DP375),$E375,$F375)-INDEX(INDIRECT(DP375),$E375,EF$28))*(10-INDEX(INDIRECT("times"&amp;DN$2),$F375,EF$28))/10)</f>
        <v>0</v>
      </c>
      <c r="EG375" s="47">
        <f ca="1">IF(OR(INDEX(INDIRECT("times"&amp;DN$2),$F375,EG$28)&gt;10,INDEX(INDIRECT(DP375),$E375,EG$28)&lt;=INDEX(INDIRECT(DP375),$E375,$F375)),0,(INDEX(INDIRECT(DP375),$E375,$F375)-INDEX(INDIRECT(DP375),$E375,EG$28))*(10-INDEX(INDIRECT("times"&amp;DN$2),$F375,EG$28))/10)</f>
        <v>0</v>
      </c>
      <c r="EH375" s="47">
        <f ca="1">IF(OR(INDEX(INDIRECT("times"&amp;DN$2),$F375,EH$28)&gt;10,INDEX(INDIRECT(DP375),$E375,EH$28)&lt;=INDEX(INDIRECT(DP375),$E375,$F375)),0,(INDEX(INDIRECT(DP375),$E375,$F375)-INDEX(INDIRECT(DP375),$E375,EH$28))*(10-INDEX(INDIRECT("times"&amp;DN$2),$F375,EH$28))/10)</f>
        <v>0</v>
      </c>
      <c r="EI375" s="47">
        <f ca="1">IF(OR(INDEX(INDIRECT("times"&amp;DN$2),$F375,EI$28)&gt;10,INDEX(INDIRECT(DP375),$E375,EI$28)&lt;=INDEX(INDIRECT(DP375),$E375,$F375)),0,(INDEX(INDIRECT(DP375),$E375,$F375)-INDEX(INDIRECT(DP375),$E375,EI$28))*(10-INDEX(INDIRECT("times"&amp;DN$2),$F375,EI$28))/10)</f>
        <v>0</v>
      </c>
      <c r="EJ375" s="47">
        <f ca="1">IF(OR(INDEX(INDIRECT("times"&amp;DN$2),$F375,EJ$28)&gt;10,INDEX(INDIRECT(DP375),$E375,EJ$28)&lt;=INDEX(INDIRECT(DP375),$E375,$F375)),0,(INDEX(INDIRECT(DP375),$E375,$F375)-INDEX(INDIRECT(DP375),$E375,EJ$28))*(10-INDEX(INDIRECT("times"&amp;DN$2),$F375,EJ$28))/10)</f>
        <v>0</v>
      </c>
      <c r="EK375" s="47">
        <f ca="1">IF(OR(INDEX(INDIRECT("times"&amp;DN$2),$F375,EK$28)&gt;10,INDEX(INDIRECT(DP375),$E375,EK$28)&lt;=INDEX(INDIRECT(DP375),$E375,$F375)),0,(INDEX(INDIRECT(DP375),$E375,$F375)-INDEX(INDIRECT(DP375),$E375,EK$28))*(10-INDEX(INDIRECT("times"&amp;DN$2),$F375,EK$28))/10)</f>
        <v>0</v>
      </c>
      <c r="EL375" s="47">
        <f ca="1">IF(OR(INDEX(INDIRECT("times"&amp;DN$2),$F375,EL$28)&gt;10,INDEX(INDIRECT(DP375),$E375,EL$28)&lt;=INDEX(INDIRECT(DP375),$E375,$F375)),0,(INDEX(INDIRECT(DP375),$E375,$F375)-INDEX(INDIRECT(DP375),$E375,EL$28))*(10-INDEX(INDIRECT("times"&amp;DN$2),$F375,EL$28))/10)</f>
        <v>0</v>
      </c>
      <c r="EM375" s="48">
        <f ca="1">IF(OR(INDEX(INDIRECT("times"&amp;DN$2),$F375,EM$28)&gt;10,INDEX(INDIRECT(DP375),$E375,EM$28)&lt;=INDEX(INDIRECT(DP375),$E375,$F375)),0,(INDEX(INDIRECT(DP375),$E375,$F375)-INDEX(INDIRECT(DP375),$E375,EM$28))*(10-INDEX(INDIRECT("times"&amp;DN$2),$F375,EM$28))/10)</f>
        <v>0</v>
      </c>
      <c r="EN375" s="201">
        <v>18</v>
      </c>
      <c r="EP375" s="18" t="s">
        <v>206</v>
      </c>
      <c r="EQ375" s="122">
        <f>EP341</f>
        <v>3</v>
      </c>
      <c r="ER375" s="122" t="str">
        <f>EP342</f>
        <v>lei3564</v>
      </c>
      <c r="ES375" s="210" t="str">
        <f t="shared" si="1803"/>
        <v>core3_lei3564</v>
      </c>
      <c r="ET375" s="122">
        <v>1</v>
      </c>
      <c r="EU375" s="33">
        <v>18</v>
      </c>
      <c r="EV375" s="46">
        <f ca="1">IF(OR(INDEX(INDIRECT("times"&amp;EQ$2),$F375,EV$28)&gt;10,INDEX(INDIRECT(ES375),$E375,EV$28)&lt;=INDEX(INDIRECT(ES375),$E375,$F375)),0,(INDEX(INDIRECT(ES375),$E375,$F375)-INDEX(INDIRECT(ES375),$E375,EV$28))*(10-INDEX(INDIRECT("times"&amp;EQ$2),$F375,EV$28))/10)</f>
        <v>0</v>
      </c>
      <c r="EW375" s="47">
        <f ca="1">IF(OR(INDEX(INDIRECT("times"&amp;EQ$2),$F375,EW$28)&gt;10,INDEX(INDIRECT(ES375),$E375,EW$28)&lt;=INDEX(INDIRECT(ES375),$E375,$F375)),0,(INDEX(INDIRECT(ES375),$E375,$F375)-INDEX(INDIRECT(ES375),$E375,EW$28))*(10-INDEX(INDIRECT("times"&amp;EQ$2),$F375,EW$28))/10)</f>
        <v>0</v>
      </c>
      <c r="EX375" s="47">
        <f ca="1">IF(OR(INDEX(INDIRECT("times"&amp;EQ$2),$F375,EX$28)&gt;10,INDEX(INDIRECT(ES375),$E375,EX$28)&lt;=INDEX(INDIRECT(ES375),$E375,$F375)),0,(INDEX(INDIRECT(ES375),$E375,$F375)-INDEX(INDIRECT(ES375),$E375,EX$28))*(10-INDEX(INDIRECT("times"&amp;EQ$2),$F375,EX$28))/10)</f>
        <v>0</v>
      </c>
      <c r="EY375" s="47">
        <f ca="1">IF(OR(INDEX(INDIRECT("times"&amp;EQ$2),$F375,EY$28)&gt;10,INDEX(INDIRECT(ES375),$E375,EY$28)&lt;=INDEX(INDIRECT(ES375),$E375,$F375)),0,(INDEX(INDIRECT(ES375),$E375,$F375)-INDEX(INDIRECT(ES375),$E375,EY$28))*(10-INDEX(INDIRECT("times"&amp;EQ$2),$F375,EY$28))/10)</f>
        <v>0</v>
      </c>
      <c r="EZ375" s="47">
        <f ca="1">IF(OR(INDEX(INDIRECT("times"&amp;EQ$2),$F375,EZ$28)&gt;10,INDEX(INDIRECT(ES375),$E375,EZ$28)&lt;=INDEX(INDIRECT(ES375),$E375,$F375)),0,(INDEX(INDIRECT(ES375),$E375,$F375)-INDEX(INDIRECT(ES375),$E375,EZ$28))*(10-INDEX(INDIRECT("times"&amp;EQ$2),$F375,EZ$28))/10)</f>
        <v>0</v>
      </c>
      <c r="FA375" s="47">
        <f ca="1">IF(OR(INDEX(INDIRECT("times"&amp;EQ$2),$F375,FA$28)&gt;10,INDEX(INDIRECT(ES375),$E375,FA$28)&lt;=INDEX(INDIRECT(ES375),$E375,$F375)),0,(INDEX(INDIRECT(ES375),$E375,$F375)-INDEX(INDIRECT(ES375),$E375,FA$28))*(10-INDEX(INDIRECT("times"&amp;EQ$2),$F375,FA$28))/10)</f>
        <v>0</v>
      </c>
      <c r="FB375" s="47">
        <f ca="1">IF(OR(INDEX(INDIRECT("times"&amp;EQ$2),$F375,FB$28)&gt;10,INDEX(INDIRECT(ES375),$E375,FB$28)&lt;=INDEX(INDIRECT(ES375),$E375,$F375)),0,(INDEX(INDIRECT(ES375),$E375,$F375)-INDEX(INDIRECT(ES375),$E375,FB$28))*(10-INDEX(INDIRECT("times"&amp;EQ$2),$F375,FB$28))/10)</f>
        <v>0</v>
      </c>
      <c r="FC375" s="47">
        <f ca="1">IF(OR(INDEX(INDIRECT("times"&amp;EQ$2),$F375,FC$28)&gt;10,INDEX(INDIRECT(ES375),$E375,FC$28)&lt;=INDEX(INDIRECT(ES375),$E375,$F375)),0,(INDEX(INDIRECT(ES375),$E375,$F375)-INDEX(INDIRECT(ES375),$E375,FC$28))*(10-INDEX(INDIRECT("times"&amp;EQ$2),$F375,FC$28))/10)</f>
        <v>0</v>
      </c>
      <c r="FD375" s="47">
        <f ca="1">IF(OR(INDEX(INDIRECT("times"&amp;EQ$2),$F375,FD$28)&gt;10,INDEX(INDIRECT(ES375),$E375,FD$28)&lt;=INDEX(INDIRECT(ES375),$E375,$F375)),0,(INDEX(INDIRECT(ES375),$E375,$F375)-INDEX(INDIRECT(ES375),$E375,FD$28))*(10-INDEX(INDIRECT("times"&amp;EQ$2),$F375,FD$28))/10)</f>
        <v>0</v>
      </c>
      <c r="FE375" s="47">
        <f ca="1">IF(OR(INDEX(INDIRECT("times"&amp;EQ$2),$F375,FE$28)&gt;10,INDEX(INDIRECT(ES375),$E375,FE$28)&lt;=INDEX(INDIRECT(ES375),$E375,$F375)),0,(INDEX(INDIRECT(ES375),$E375,$F375)-INDEX(INDIRECT(ES375),$E375,FE$28))*(10-INDEX(INDIRECT("times"&amp;EQ$2),$F375,FE$28))/10)</f>
        <v>0</v>
      </c>
      <c r="FF375" s="47">
        <f ca="1">IF(OR(INDEX(INDIRECT("times"&amp;EQ$2),$F375,FF$28)&gt;10,INDEX(INDIRECT(ES375),$E375,FF$28)&lt;=INDEX(INDIRECT(ES375),$E375,$F375)),0,(INDEX(INDIRECT(ES375),$E375,$F375)-INDEX(INDIRECT(ES375),$E375,FF$28))*(10-INDEX(INDIRECT("times"&amp;EQ$2),$F375,FF$28))/10)</f>
        <v>0</v>
      </c>
      <c r="FG375" s="47">
        <f ca="1">IF(OR(INDEX(INDIRECT("times"&amp;EQ$2),$F375,FG$28)&gt;10,INDEX(INDIRECT(ES375),$E375,FG$28)&lt;=INDEX(INDIRECT(ES375),$E375,$F375)),0,(INDEX(INDIRECT(ES375),$E375,$F375)-INDEX(INDIRECT(ES375),$E375,FG$28))*(10-INDEX(INDIRECT("times"&amp;EQ$2),$F375,FG$28))/10)</f>
        <v>0</v>
      </c>
      <c r="FH375" s="47">
        <f ca="1">IF(OR(INDEX(INDIRECT("times"&amp;EQ$2),$F375,FH$28)&gt;10,INDEX(INDIRECT(ES375),$E375,FH$28)&lt;=INDEX(INDIRECT(ES375),$E375,$F375)),0,(INDEX(INDIRECT(ES375),$E375,$F375)-INDEX(INDIRECT(ES375),$E375,FH$28))*(10-INDEX(INDIRECT("times"&amp;EQ$2),$F375,FH$28))/10)</f>
        <v>0</v>
      </c>
      <c r="FI375" s="47">
        <f ca="1">IF(OR(INDEX(INDIRECT("times"&amp;EQ$2),$F375,FI$28)&gt;10,INDEX(INDIRECT(ES375),$E375,FI$28)&lt;=INDEX(INDIRECT(ES375),$E375,$F375)),0,(INDEX(INDIRECT(ES375),$E375,$F375)-INDEX(INDIRECT(ES375),$E375,FI$28))*(10-INDEX(INDIRECT("times"&amp;EQ$2),$F375,FI$28))/10)</f>
        <v>0</v>
      </c>
      <c r="FJ375" s="47">
        <f ca="1">IF(OR(INDEX(INDIRECT("times"&amp;EQ$2),$F375,FJ$28)&gt;10,INDEX(INDIRECT(ES375),$E375,FJ$28)&lt;=INDEX(INDIRECT(ES375),$E375,$F375)),0,(INDEX(INDIRECT(ES375),$E375,$F375)-INDEX(INDIRECT(ES375),$E375,FJ$28))*(10-INDEX(INDIRECT("times"&amp;EQ$2),$F375,FJ$28))/10)</f>
        <v>0</v>
      </c>
      <c r="FK375" s="47">
        <f ca="1">IF(OR(INDEX(INDIRECT("times"&amp;EQ$2),$F375,FK$28)&gt;10,INDEX(INDIRECT(ES375),$E375,FK$28)&lt;=INDEX(INDIRECT(ES375),$E375,$F375)),0,(INDEX(INDIRECT(ES375),$E375,$F375)-INDEX(INDIRECT(ES375),$E375,FK$28))*(10-INDEX(INDIRECT("times"&amp;EQ$2),$F375,FK$28))/10)</f>
        <v>0</v>
      </c>
      <c r="FL375" s="47">
        <f ca="1">IF(OR(INDEX(INDIRECT("times"&amp;EQ$2),$F375,FL$28)&gt;10,INDEX(INDIRECT(ES375),$E375,FL$28)&lt;=INDEX(INDIRECT(ES375),$E375,$F375)),0,(INDEX(INDIRECT(ES375),$E375,$F375)-INDEX(INDIRECT(ES375),$E375,FL$28))*(10-INDEX(INDIRECT("times"&amp;EQ$2),$F375,FL$28))/10)</f>
        <v>0</v>
      </c>
      <c r="FM375" s="47">
        <f ca="1">IF(OR(INDEX(INDIRECT("times"&amp;EQ$2),$F375,FM$28)&gt;10,INDEX(INDIRECT(ES375),$E375,FM$28)&lt;=INDEX(INDIRECT(ES375),$E375,$F375)),0,(INDEX(INDIRECT(ES375),$E375,$F375)-INDEX(INDIRECT(ES375),$E375,FM$28))*(10-INDEX(INDIRECT("times"&amp;EQ$2),$F375,FM$28))/10)</f>
        <v>0</v>
      </c>
      <c r="FN375" s="47">
        <f ca="1">IF(OR(INDEX(INDIRECT("times"&amp;EQ$2),$F375,FN$28)&gt;10,INDEX(INDIRECT(ES375),$E375,FN$28)&lt;=INDEX(INDIRECT(ES375),$E375,$F375)),0,(INDEX(INDIRECT(ES375),$E375,$F375)-INDEX(INDIRECT(ES375),$E375,FN$28))*(10-INDEX(INDIRECT("times"&amp;EQ$2),$F375,FN$28))/10)</f>
        <v>0</v>
      </c>
      <c r="FO375" s="47">
        <f ca="1">IF(OR(INDEX(INDIRECT("times"&amp;EQ$2),$F375,FO$28)&gt;10,INDEX(INDIRECT(ES375),$E375,FO$28)&lt;=INDEX(INDIRECT(ES375),$E375,$F375)),0,(INDEX(INDIRECT(ES375),$E375,$F375)-INDEX(INDIRECT(ES375),$E375,FO$28))*(10-INDEX(INDIRECT("times"&amp;EQ$2),$F375,FO$28))/10)</f>
        <v>0</v>
      </c>
      <c r="FP375" s="48">
        <f ca="1">IF(OR(INDEX(INDIRECT("times"&amp;EQ$2),$F375,FP$28)&gt;10,INDEX(INDIRECT(ES375),$E375,FP$28)&lt;=INDEX(INDIRECT(ES375),$E375,$F375)),0,(INDEX(INDIRECT(ES375),$E375,$F375)-INDEX(INDIRECT(ES375),$E375,FP$28))*(10-INDEX(INDIRECT("times"&amp;EQ$2),$F375,FP$28))/10)</f>
        <v>0</v>
      </c>
      <c r="FQ375" s="201">
        <v>18</v>
      </c>
      <c r="FS375" s="18" t="s">
        <v>206</v>
      </c>
      <c r="FT375" s="122">
        <f>FS341</f>
        <v>3</v>
      </c>
      <c r="FU375" s="122" t="str">
        <f>FS342</f>
        <v>shop65</v>
      </c>
      <c r="FV375" s="210" t="str">
        <f t="shared" si="1804"/>
        <v>core3_shop65</v>
      </c>
      <c r="FW375" s="122">
        <v>1</v>
      </c>
      <c r="FX375" s="33">
        <v>18</v>
      </c>
      <c r="FY375" s="46">
        <f ca="1">IF(OR(INDEX(INDIRECT("times"&amp;FT$2),$F375,FY$28)&gt;10,INDEX(INDIRECT(FV375),$E375,FY$28)&lt;=INDEX(INDIRECT(FV375),$E375,$F375)),0,(INDEX(INDIRECT(FV375),$E375,$F375)-INDEX(INDIRECT(FV375),$E375,FY$28))*(10-INDEX(INDIRECT("times"&amp;FT$2),$F375,FY$28))/10)</f>
        <v>0</v>
      </c>
      <c r="FZ375" s="47">
        <f ca="1">IF(OR(INDEX(INDIRECT("times"&amp;FT$2),$F375,FZ$28)&gt;10,INDEX(INDIRECT(FV375),$E375,FZ$28)&lt;=INDEX(INDIRECT(FV375),$E375,$F375)),0,(INDEX(INDIRECT(FV375),$E375,$F375)-INDEX(INDIRECT(FV375),$E375,FZ$28))*(10-INDEX(INDIRECT("times"&amp;FT$2),$F375,FZ$28))/10)</f>
        <v>0</v>
      </c>
      <c r="GA375" s="47">
        <f ca="1">IF(OR(INDEX(INDIRECT("times"&amp;FT$2),$F375,GA$28)&gt;10,INDEX(INDIRECT(FV375),$E375,GA$28)&lt;=INDEX(INDIRECT(FV375),$E375,$F375)),0,(INDEX(INDIRECT(FV375),$E375,$F375)-INDEX(INDIRECT(FV375),$E375,GA$28))*(10-INDEX(INDIRECT("times"&amp;FT$2),$F375,GA$28))/10)</f>
        <v>0</v>
      </c>
      <c r="GB375" s="47">
        <f ca="1">IF(OR(INDEX(INDIRECT("times"&amp;FT$2),$F375,GB$28)&gt;10,INDEX(INDIRECT(FV375),$E375,GB$28)&lt;=INDEX(INDIRECT(FV375),$E375,$F375)),0,(INDEX(INDIRECT(FV375),$E375,$F375)-INDEX(INDIRECT(FV375),$E375,GB$28))*(10-INDEX(INDIRECT("times"&amp;FT$2),$F375,GB$28))/10)</f>
        <v>0</v>
      </c>
      <c r="GC375" s="47">
        <f ca="1">IF(OR(INDEX(INDIRECT("times"&amp;FT$2),$F375,GC$28)&gt;10,INDEX(INDIRECT(FV375),$E375,GC$28)&lt;=INDEX(INDIRECT(FV375),$E375,$F375)),0,(INDEX(INDIRECT(FV375),$E375,$F375)-INDEX(INDIRECT(FV375),$E375,GC$28))*(10-INDEX(INDIRECT("times"&amp;FT$2),$F375,GC$28))/10)</f>
        <v>0</v>
      </c>
      <c r="GD375" s="47">
        <f ca="1">IF(OR(INDEX(INDIRECT("times"&amp;FT$2),$F375,GD$28)&gt;10,INDEX(INDIRECT(FV375),$E375,GD$28)&lt;=INDEX(INDIRECT(FV375),$E375,$F375)),0,(INDEX(INDIRECT(FV375),$E375,$F375)-INDEX(INDIRECT(FV375),$E375,GD$28))*(10-INDEX(INDIRECT("times"&amp;FT$2),$F375,GD$28))/10)</f>
        <v>0</v>
      </c>
      <c r="GE375" s="47">
        <f ca="1">IF(OR(INDEX(INDIRECT("times"&amp;FT$2),$F375,GE$28)&gt;10,INDEX(INDIRECT(FV375),$E375,GE$28)&lt;=INDEX(INDIRECT(FV375),$E375,$F375)),0,(INDEX(INDIRECT(FV375),$E375,$F375)-INDEX(INDIRECT(FV375),$E375,GE$28))*(10-INDEX(INDIRECT("times"&amp;FT$2),$F375,GE$28))/10)</f>
        <v>0</v>
      </c>
      <c r="GF375" s="47">
        <f ca="1">IF(OR(INDEX(INDIRECT("times"&amp;FT$2),$F375,GF$28)&gt;10,INDEX(INDIRECT(FV375),$E375,GF$28)&lt;=INDEX(INDIRECT(FV375),$E375,$F375)),0,(INDEX(INDIRECT(FV375),$E375,$F375)-INDEX(INDIRECT(FV375),$E375,GF$28))*(10-INDEX(INDIRECT("times"&amp;FT$2),$F375,GF$28))/10)</f>
        <v>0</v>
      </c>
      <c r="GG375" s="47">
        <f ca="1">IF(OR(INDEX(INDIRECT("times"&amp;FT$2),$F375,GG$28)&gt;10,INDEX(INDIRECT(FV375),$E375,GG$28)&lt;=INDEX(INDIRECT(FV375),$E375,$F375)),0,(INDEX(INDIRECT(FV375),$E375,$F375)-INDEX(INDIRECT(FV375),$E375,GG$28))*(10-INDEX(INDIRECT("times"&amp;FT$2),$F375,GG$28))/10)</f>
        <v>0</v>
      </c>
      <c r="GH375" s="47">
        <f ca="1">IF(OR(INDEX(INDIRECT("times"&amp;FT$2),$F375,GH$28)&gt;10,INDEX(INDIRECT(FV375),$E375,GH$28)&lt;=INDEX(INDIRECT(FV375),$E375,$F375)),0,(INDEX(INDIRECT(FV375),$E375,$F375)-INDEX(INDIRECT(FV375),$E375,GH$28))*(10-INDEX(INDIRECT("times"&amp;FT$2),$F375,GH$28))/10)</f>
        <v>0</v>
      </c>
      <c r="GI375" s="47">
        <f ca="1">IF(OR(INDEX(INDIRECT("times"&amp;FT$2),$F375,GI$28)&gt;10,INDEX(INDIRECT(FV375),$E375,GI$28)&lt;=INDEX(INDIRECT(FV375),$E375,$F375)),0,(INDEX(INDIRECT(FV375),$E375,$F375)-INDEX(INDIRECT(FV375),$E375,GI$28))*(10-INDEX(INDIRECT("times"&amp;FT$2),$F375,GI$28))/10)</f>
        <v>0</v>
      </c>
      <c r="GJ375" s="47">
        <f ca="1">IF(OR(INDEX(INDIRECT("times"&amp;FT$2),$F375,GJ$28)&gt;10,INDEX(INDIRECT(FV375),$E375,GJ$28)&lt;=INDEX(INDIRECT(FV375),$E375,$F375)),0,(INDEX(INDIRECT(FV375),$E375,$F375)-INDEX(INDIRECT(FV375),$E375,GJ$28))*(10-INDEX(INDIRECT("times"&amp;FT$2),$F375,GJ$28))/10)</f>
        <v>0</v>
      </c>
      <c r="GK375" s="47">
        <f ca="1">IF(OR(INDEX(INDIRECT("times"&amp;FT$2),$F375,GK$28)&gt;10,INDEX(INDIRECT(FV375),$E375,GK$28)&lt;=INDEX(INDIRECT(FV375),$E375,$F375)),0,(INDEX(INDIRECT(FV375),$E375,$F375)-INDEX(INDIRECT(FV375),$E375,GK$28))*(10-INDEX(INDIRECT("times"&amp;FT$2),$F375,GK$28))/10)</f>
        <v>0</v>
      </c>
      <c r="GL375" s="47">
        <f ca="1">IF(OR(INDEX(INDIRECT("times"&amp;FT$2),$F375,GL$28)&gt;10,INDEX(INDIRECT(FV375),$E375,GL$28)&lt;=INDEX(INDIRECT(FV375),$E375,$F375)),0,(INDEX(INDIRECT(FV375),$E375,$F375)-INDEX(INDIRECT(FV375),$E375,GL$28))*(10-INDEX(INDIRECT("times"&amp;FT$2),$F375,GL$28))/10)</f>
        <v>0</v>
      </c>
      <c r="GM375" s="47">
        <f ca="1">IF(OR(INDEX(INDIRECT("times"&amp;FT$2),$F375,GM$28)&gt;10,INDEX(INDIRECT(FV375),$E375,GM$28)&lt;=INDEX(INDIRECT(FV375),$E375,$F375)),0,(INDEX(INDIRECT(FV375),$E375,$F375)-INDEX(INDIRECT(FV375),$E375,GM$28))*(10-INDEX(INDIRECT("times"&amp;FT$2),$F375,GM$28))/10)</f>
        <v>0</v>
      </c>
      <c r="GN375" s="47">
        <f ca="1">IF(OR(INDEX(INDIRECT("times"&amp;FT$2),$F375,GN$28)&gt;10,INDEX(INDIRECT(FV375),$E375,GN$28)&lt;=INDEX(INDIRECT(FV375),$E375,$F375)),0,(INDEX(INDIRECT(FV375),$E375,$F375)-INDEX(INDIRECT(FV375),$E375,GN$28))*(10-INDEX(INDIRECT("times"&amp;FT$2),$F375,GN$28))/10)</f>
        <v>0</v>
      </c>
      <c r="GO375" s="47">
        <f ca="1">IF(OR(INDEX(INDIRECT("times"&amp;FT$2),$F375,GO$28)&gt;10,INDEX(INDIRECT(FV375),$E375,GO$28)&lt;=INDEX(INDIRECT(FV375),$E375,$F375)),0,(INDEX(INDIRECT(FV375),$E375,$F375)-INDEX(INDIRECT(FV375),$E375,GO$28))*(10-INDEX(INDIRECT("times"&amp;FT$2),$F375,GO$28))/10)</f>
        <v>0</v>
      </c>
      <c r="GP375" s="47">
        <f ca="1">IF(OR(INDEX(INDIRECT("times"&amp;FT$2),$F375,GP$28)&gt;10,INDEX(INDIRECT(FV375),$E375,GP$28)&lt;=INDEX(INDIRECT(FV375),$E375,$F375)),0,(INDEX(INDIRECT(FV375),$E375,$F375)-INDEX(INDIRECT(FV375),$E375,GP$28))*(10-INDEX(INDIRECT("times"&amp;FT$2),$F375,GP$28))/10)</f>
        <v>0</v>
      </c>
      <c r="GQ375" s="47">
        <f ca="1">IF(OR(INDEX(INDIRECT("times"&amp;FT$2),$F375,GQ$28)&gt;10,INDEX(INDIRECT(FV375),$E375,GQ$28)&lt;=INDEX(INDIRECT(FV375),$E375,$F375)),0,(INDEX(INDIRECT(FV375),$E375,$F375)-INDEX(INDIRECT(FV375),$E375,GQ$28))*(10-INDEX(INDIRECT("times"&amp;FT$2),$F375,GQ$28))/10)</f>
        <v>0</v>
      </c>
      <c r="GR375" s="47">
        <f ca="1">IF(OR(INDEX(INDIRECT("times"&amp;FT$2),$F375,GR$28)&gt;10,INDEX(INDIRECT(FV375),$E375,GR$28)&lt;=INDEX(INDIRECT(FV375),$E375,$F375)),0,(INDEX(INDIRECT(FV375),$E375,$F375)-INDEX(INDIRECT(FV375),$E375,GR$28))*(10-INDEX(INDIRECT("times"&amp;FT$2),$F375,GR$28))/10)</f>
        <v>0</v>
      </c>
      <c r="GS375" s="48">
        <f ca="1">IF(OR(INDEX(INDIRECT("times"&amp;FT$2),$F375,GS$28)&gt;10,INDEX(INDIRECT(FV375),$E375,GS$28)&lt;=INDEX(INDIRECT(FV375),$E375,$F375)),0,(INDEX(INDIRECT(FV375),$E375,$F375)-INDEX(INDIRECT(FV375),$E375,GS$28))*(10-INDEX(INDIRECT("times"&amp;FT$2),$F375,GS$28))/10)</f>
        <v>0</v>
      </c>
      <c r="GT375" s="201">
        <v>18</v>
      </c>
      <c r="GV375" s="18" t="s">
        <v>206</v>
      </c>
      <c r="GW375" s="122">
        <f>GV341</f>
        <v>3</v>
      </c>
      <c r="GX375" s="122" t="str">
        <f>GV342</f>
        <v>lei65</v>
      </c>
      <c r="GY375" s="210" t="str">
        <f t="shared" si="1805"/>
        <v>core3_lei65</v>
      </c>
      <c r="GZ375" s="122">
        <v>1</v>
      </c>
      <c r="HA375" s="33">
        <v>18</v>
      </c>
      <c r="HB375" s="46">
        <f ca="1">IF(OR(INDEX(INDIRECT("times"&amp;GW$2),$F375,HB$28)&gt;10,INDEX(INDIRECT(GY375),$E375,HB$28)&lt;=INDEX(INDIRECT(GY375),$E375,$F375)),0,(INDEX(INDIRECT(GY375),$E375,$F375)-INDEX(INDIRECT(GY375),$E375,HB$28))*(10-INDEX(INDIRECT("times"&amp;GW$2),$F375,HB$28))/10)</f>
        <v>0</v>
      </c>
      <c r="HC375" s="47">
        <f ca="1">IF(OR(INDEX(INDIRECT("times"&amp;GW$2),$F375,HC$28)&gt;10,INDEX(INDIRECT(GY375),$E375,HC$28)&lt;=INDEX(INDIRECT(GY375),$E375,$F375)),0,(INDEX(INDIRECT(GY375),$E375,$F375)-INDEX(INDIRECT(GY375),$E375,HC$28))*(10-INDEX(INDIRECT("times"&amp;GW$2),$F375,HC$28))/10)</f>
        <v>0</v>
      </c>
      <c r="HD375" s="47">
        <f ca="1">IF(OR(INDEX(INDIRECT("times"&amp;GW$2),$F375,HD$28)&gt;10,INDEX(INDIRECT(GY375),$E375,HD$28)&lt;=INDEX(INDIRECT(GY375),$E375,$F375)),0,(INDEX(INDIRECT(GY375),$E375,$F375)-INDEX(INDIRECT(GY375),$E375,HD$28))*(10-INDEX(INDIRECT("times"&amp;GW$2),$F375,HD$28))/10)</f>
        <v>0</v>
      </c>
      <c r="HE375" s="47">
        <f ca="1">IF(OR(INDEX(INDIRECT("times"&amp;GW$2),$F375,HE$28)&gt;10,INDEX(INDIRECT(GY375),$E375,HE$28)&lt;=INDEX(INDIRECT(GY375),$E375,$F375)),0,(INDEX(INDIRECT(GY375),$E375,$F375)-INDEX(INDIRECT(GY375),$E375,HE$28))*(10-INDEX(INDIRECT("times"&amp;GW$2),$F375,HE$28))/10)</f>
        <v>0</v>
      </c>
      <c r="HF375" s="47">
        <f ca="1">IF(OR(INDEX(INDIRECT("times"&amp;GW$2),$F375,HF$28)&gt;10,INDEX(INDIRECT(GY375),$E375,HF$28)&lt;=INDEX(INDIRECT(GY375),$E375,$F375)),0,(INDEX(INDIRECT(GY375),$E375,$F375)-INDEX(INDIRECT(GY375),$E375,HF$28))*(10-INDEX(INDIRECT("times"&amp;GW$2),$F375,HF$28))/10)</f>
        <v>0</v>
      </c>
      <c r="HG375" s="47">
        <f ca="1">IF(OR(INDEX(INDIRECT("times"&amp;GW$2),$F375,HG$28)&gt;10,INDEX(INDIRECT(GY375),$E375,HG$28)&lt;=INDEX(INDIRECT(GY375),$E375,$F375)),0,(INDEX(INDIRECT(GY375),$E375,$F375)-INDEX(INDIRECT(GY375),$E375,HG$28))*(10-INDEX(INDIRECT("times"&amp;GW$2),$F375,HG$28))/10)</f>
        <v>0</v>
      </c>
      <c r="HH375" s="47">
        <f ca="1">IF(OR(INDEX(INDIRECT("times"&amp;GW$2),$F375,HH$28)&gt;10,INDEX(INDIRECT(GY375),$E375,HH$28)&lt;=INDEX(INDIRECT(GY375),$E375,$F375)),0,(INDEX(INDIRECT(GY375),$E375,$F375)-INDEX(INDIRECT(GY375),$E375,HH$28))*(10-INDEX(INDIRECT("times"&amp;GW$2),$F375,HH$28))/10)</f>
        <v>0</v>
      </c>
      <c r="HI375" s="47">
        <f ca="1">IF(OR(INDEX(INDIRECT("times"&amp;GW$2),$F375,HI$28)&gt;10,INDEX(INDIRECT(GY375),$E375,HI$28)&lt;=INDEX(INDIRECT(GY375),$E375,$F375)),0,(INDEX(INDIRECT(GY375),$E375,$F375)-INDEX(INDIRECT(GY375),$E375,HI$28))*(10-INDEX(INDIRECT("times"&amp;GW$2),$F375,HI$28))/10)</f>
        <v>0</v>
      </c>
      <c r="HJ375" s="47">
        <f ca="1">IF(OR(INDEX(INDIRECT("times"&amp;GW$2),$F375,HJ$28)&gt;10,INDEX(INDIRECT(GY375),$E375,HJ$28)&lt;=INDEX(INDIRECT(GY375),$E375,$F375)),0,(INDEX(INDIRECT(GY375),$E375,$F375)-INDEX(INDIRECT(GY375),$E375,HJ$28))*(10-INDEX(INDIRECT("times"&amp;GW$2),$F375,HJ$28))/10)</f>
        <v>0</v>
      </c>
      <c r="HK375" s="47">
        <f ca="1">IF(OR(INDEX(INDIRECT("times"&amp;GW$2),$F375,HK$28)&gt;10,INDEX(INDIRECT(GY375),$E375,HK$28)&lt;=INDEX(INDIRECT(GY375),$E375,$F375)),0,(INDEX(INDIRECT(GY375),$E375,$F375)-INDEX(INDIRECT(GY375),$E375,HK$28))*(10-INDEX(INDIRECT("times"&amp;GW$2),$F375,HK$28))/10)</f>
        <v>0</v>
      </c>
      <c r="HL375" s="47">
        <f ca="1">IF(OR(INDEX(INDIRECT("times"&amp;GW$2),$F375,HL$28)&gt;10,INDEX(INDIRECT(GY375),$E375,HL$28)&lt;=INDEX(INDIRECT(GY375),$E375,$F375)),0,(INDEX(INDIRECT(GY375),$E375,$F375)-INDEX(INDIRECT(GY375),$E375,HL$28))*(10-INDEX(INDIRECT("times"&amp;GW$2),$F375,HL$28))/10)</f>
        <v>0</v>
      </c>
      <c r="HM375" s="47">
        <f ca="1">IF(OR(INDEX(INDIRECT("times"&amp;GW$2),$F375,HM$28)&gt;10,INDEX(INDIRECT(GY375),$E375,HM$28)&lt;=INDEX(INDIRECT(GY375),$E375,$F375)),0,(INDEX(INDIRECT(GY375),$E375,$F375)-INDEX(INDIRECT(GY375),$E375,HM$28))*(10-INDEX(INDIRECT("times"&amp;GW$2),$F375,HM$28))/10)</f>
        <v>0</v>
      </c>
      <c r="HN375" s="47">
        <f ca="1">IF(OR(INDEX(INDIRECT("times"&amp;GW$2),$F375,HN$28)&gt;10,INDEX(INDIRECT(GY375),$E375,HN$28)&lt;=INDEX(INDIRECT(GY375),$E375,$F375)),0,(INDEX(INDIRECT(GY375),$E375,$F375)-INDEX(INDIRECT(GY375),$E375,HN$28))*(10-INDEX(INDIRECT("times"&amp;GW$2),$F375,HN$28))/10)</f>
        <v>0</v>
      </c>
      <c r="HO375" s="47">
        <f ca="1">IF(OR(INDEX(INDIRECT("times"&amp;GW$2),$F375,HO$28)&gt;10,INDEX(INDIRECT(GY375),$E375,HO$28)&lt;=INDEX(INDIRECT(GY375),$E375,$F375)),0,(INDEX(INDIRECT(GY375),$E375,$F375)-INDEX(INDIRECT(GY375),$E375,HO$28))*(10-INDEX(INDIRECT("times"&amp;GW$2),$F375,HO$28))/10)</f>
        <v>0</v>
      </c>
      <c r="HP375" s="47">
        <f ca="1">IF(OR(INDEX(INDIRECT("times"&amp;GW$2),$F375,HP$28)&gt;10,INDEX(INDIRECT(GY375),$E375,HP$28)&lt;=INDEX(INDIRECT(GY375),$E375,$F375)),0,(INDEX(INDIRECT(GY375),$E375,$F375)-INDEX(INDIRECT(GY375),$E375,HP$28))*(10-INDEX(INDIRECT("times"&amp;GW$2),$F375,HP$28))/10)</f>
        <v>0</v>
      </c>
      <c r="HQ375" s="47">
        <f ca="1">IF(OR(INDEX(INDIRECT("times"&amp;GW$2),$F375,HQ$28)&gt;10,INDEX(INDIRECT(GY375),$E375,HQ$28)&lt;=INDEX(INDIRECT(GY375),$E375,$F375)),0,(INDEX(INDIRECT(GY375),$E375,$F375)-INDEX(INDIRECT(GY375),$E375,HQ$28))*(10-INDEX(INDIRECT("times"&amp;GW$2),$F375,HQ$28))/10)</f>
        <v>0</v>
      </c>
      <c r="HR375" s="47">
        <f ca="1">IF(OR(INDEX(INDIRECT("times"&amp;GW$2),$F375,HR$28)&gt;10,INDEX(INDIRECT(GY375),$E375,HR$28)&lt;=INDEX(INDIRECT(GY375),$E375,$F375)),0,(INDEX(INDIRECT(GY375),$E375,$F375)-INDEX(INDIRECT(GY375),$E375,HR$28))*(10-INDEX(INDIRECT("times"&amp;GW$2),$F375,HR$28))/10)</f>
        <v>0</v>
      </c>
      <c r="HS375" s="47">
        <f ca="1">IF(OR(INDEX(INDIRECT("times"&amp;GW$2),$F375,HS$28)&gt;10,INDEX(INDIRECT(GY375),$E375,HS$28)&lt;=INDEX(INDIRECT(GY375),$E375,$F375)),0,(INDEX(INDIRECT(GY375),$E375,$F375)-INDEX(INDIRECT(GY375),$E375,HS$28))*(10-INDEX(INDIRECT("times"&amp;GW$2),$F375,HS$28))/10)</f>
        <v>0</v>
      </c>
      <c r="HT375" s="47">
        <f ca="1">IF(OR(INDEX(INDIRECT("times"&amp;GW$2),$F375,HT$28)&gt;10,INDEX(INDIRECT(GY375),$E375,HT$28)&lt;=INDEX(INDIRECT(GY375),$E375,$F375)),0,(INDEX(INDIRECT(GY375),$E375,$F375)-INDEX(INDIRECT(GY375),$E375,HT$28))*(10-INDEX(INDIRECT("times"&amp;GW$2),$F375,HT$28))/10)</f>
        <v>0</v>
      </c>
      <c r="HU375" s="47">
        <f ca="1">IF(OR(INDEX(INDIRECT("times"&amp;GW$2),$F375,HU$28)&gt;10,INDEX(INDIRECT(GY375),$E375,HU$28)&lt;=INDEX(INDIRECT(GY375),$E375,$F375)),0,(INDEX(INDIRECT(GY375),$E375,$F375)-INDEX(INDIRECT(GY375),$E375,HU$28))*(10-INDEX(INDIRECT("times"&amp;GW$2),$F375,HU$28))/10)</f>
        <v>0</v>
      </c>
      <c r="HV375" s="48">
        <f ca="1">IF(OR(INDEX(INDIRECT("times"&amp;GW$2),$F375,HV$28)&gt;10,INDEX(INDIRECT(GY375),$E375,HV$28)&lt;=INDEX(INDIRECT(GY375),$E375,$F375)),0,(INDEX(INDIRECT(GY375),$E375,$F375)-INDEX(INDIRECT(GY375),$E375,HV$28))*(10-INDEX(INDIRECT("times"&amp;GW$2),$F375,HV$28))/10)</f>
        <v>0</v>
      </c>
      <c r="HW375" s="201">
        <v>18</v>
      </c>
    </row>
    <row r="376" spans="1:231" ht="15">
      <c r="A376" s="18" t="s">
        <v>207</v>
      </c>
      <c r="B376" s="122">
        <f>A341</f>
        <v>3</v>
      </c>
      <c r="C376" s="122" t="str">
        <f>A342</f>
        <v>work1834</v>
      </c>
      <c r="D376" s="210" t="str">
        <f t="shared" si="1798"/>
        <v>core3_work1834</v>
      </c>
      <c r="E376" s="122">
        <v>1</v>
      </c>
      <c r="F376" s="33">
        <v>19</v>
      </c>
      <c r="G376" s="46">
        <f ca="1">IF(OR(INDEX(INDIRECT("times"&amp;B$2),$F376,G$28)&gt;10,INDEX(INDIRECT(D376),$E376,G$28)&lt;=INDEX(INDIRECT(D376),$E376,$F376)),0,(INDEX(INDIRECT(D376),$E376,$F376)-INDEX(INDIRECT(D376),$E376,G$28))*(10-INDEX(INDIRECT("times"&amp;B$2),$F376,G$28))/10)</f>
        <v>0</v>
      </c>
      <c r="H376" s="47">
        <f ca="1">IF(OR(INDEX(INDIRECT("times"&amp;B$2),$F376,H$28)&gt;10,INDEX(INDIRECT(D376),$E376,H$28)&lt;=INDEX(INDIRECT(D376),$E376,$F376)),0,(INDEX(INDIRECT(D376),$E376,$F376)-INDEX(INDIRECT(D376),$E376,H$28))*(10-INDEX(INDIRECT("times"&amp;B$2),$F376,H$28))/10)</f>
        <v>0</v>
      </c>
      <c r="I376" s="47">
        <f ca="1">IF(OR(INDEX(INDIRECT("times"&amp;B$2),$F376,I$28)&gt;10,INDEX(INDIRECT(D376),$E376,I$28)&lt;=INDEX(INDIRECT(D376),$E376,$F376)),0,(INDEX(INDIRECT(D376),$E376,$F376)-INDEX(INDIRECT(D376),$E376,I$28))*(10-INDEX(INDIRECT("times"&amp;B$2),$F376,I$28))/10)</f>
        <v>0</v>
      </c>
      <c r="J376" s="47">
        <f ca="1">IF(OR(INDEX(INDIRECT("times"&amp;B$2),$F376,J$28)&gt;10,INDEX(INDIRECT(D376),$E376,J$28)&lt;=INDEX(INDIRECT(D376),$E376,$F376)),0,(INDEX(INDIRECT(D376),$E376,$F376)-INDEX(INDIRECT(D376),$E376,J$28))*(10-INDEX(INDIRECT("times"&amp;B$2),$F376,J$28))/10)</f>
        <v>0</v>
      </c>
      <c r="K376" s="47">
        <f ca="1">IF(OR(INDEX(INDIRECT("times"&amp;B$2),$F376,K$28)&gt;10,INDEX(INDIRECT(D376),$E376,K$28)&lt;=INDEX(INDIRECT(D376),$E376,$F376)),0,(INDEX(INDIRECT(D376),$E376,$F376)-INDEX(INDIRECT(D376),$E376,K$28))*(10-INDEX(INDIRECT("times"&amp;B$2),$F376,K$28))/10)</f>
        <v>0</v>
      </c>
      <c r="L376" s="47">
        <f ca="1">IF(OR(INDEX(INDIRECT("times"&amp;B$2),$F376,L$28)&gt;10,INDEX(INDIRECT(D376),$E376,L$28)&lt;=INDEX(INDIRECT(D376),$E376,$F376)),0,(INDEX(INDIRECT(D376),$E376,$F376)-INDEX(INDIRECT(D376),$E376,L$28))*(10-INDEX(INDIRECT("times"&amp;B$2),$F376,L$28))/10)</f>
        <v>0</v>
      </c>
      <c r="M376" s="47">
        <f ca="1">IF(OR(INDEX(INDIRECT("times"&amp;B$2),$F376,M$28)&gt;10,INDEX(INDIRECT(D376),$E376,M$28)&lt;=INDEX(INDIRECT(D376),$E376,$F376)),0,(INDEX(INDIRECT(D376),$E376,$F376)-INDEX(INDIRECT(D376),$E376,M$28))*(10-INDEX(INDIRECT("times"&amp;B$2),$F376,M$28))/10)</f>
        <v>0</v>
      </c>
      <c r="N376" s="47">
        <f ca="1">IF(OR(INDEX(INDIRECT("times"&amp;B$2),$F376,N$28)&gt;10,INDEX(INDIRECT(D376),$E376,N$28)&lt;=INDEX(INDIRECT(D376),$E376,$F376)),0,(INDEX(INDIRECT(D376),$E376,$F376)-INDEX(INDIRECT(D376),$E376,N$28))*(10-INDEX(INDIRECT("times"&amp;B$2),$F376,N$28))/10)</f>
        <v>0</v>
      </c>
      <c r="O376" s="47">
        <f ca="1">IF(OR(INDEX(INDIRECT("times"&amp;B$2),$F376,O$28)&gt;10,INDEX(INDIRECT(D376),$E376,O$28)&lt;=INDEX(INDIRECT(D376),$E376,$F376)),0,(INDEX(INDIRECT(D376),$E376,$F376)-INDEX(INDIRECT(D376),$E376,O$28))*(10-INDEX(INDIRECT("times"&amp;B$2),$F376,O$28))/10)</f>
        <v>0</v>
      </c>
      <c r="P376" s="47">
        <f ca="1">IF(OR(INDEX(INDIRECT("times"&amp;B$2),$F376,P$28)&gt;10,INDEX(INDIRECT(D376),$E376,P$28)&lt;=INDEX(INDIRECT(D376),$E376,$F376)),0,(INDEX(INDIRECT(D376),$E376,$F376)-INDEX(INDIRECT(D376),$E376,P$28))*(10-INDEX(INDIRECT("times"&amp;B$2),$F376,P$28))/10)</f>
        <v>0</v>
      </c>
      <c r="Q376" s="47">
        <f ca="1">IF(OR(INDEX(INDIRECT("times"&amp;B$2),$F376,Q$28)&gt;10,INDEX(INDIRECT(D376),$E376,Q$28)&lt;=INDEX(INDIRECT(D376),$E376,$F376)),0,(INDEX(INDIRECT(D376),$E376,$F376)-INDEX(INDIRECT(D376),$E376,Q$28))*(10-INDEX(INDIRECT("times"&amp;B$2),$F376,Q$28))/10)</f>
        <v>0</v>
      </c>
      <c r="R376" s="47">
        <f ca="1">IF(OR(INDEX(INDIRECT("times"&amp;B$2),$F376,R$28)&gt;10,INDEX(INDIRECT(D376),$E376,R$28)&lt;=INDEX(INDIRECT(D376),$E376,$F376)),0,(INDEX(INDIRECT(D376),$E376,$F376)-INDEX(INDIRECT(D376),$E376,R$28))*(10-INDEX(INDIRECT("times"&amp;B$2),$F376,R$28))/10)</f>
        <v>0</v>
      </c>
      <c r="S376" s="47">
        <f ca="1">IF(OR(INDEX(INDIRECT("times"&amp;B$2),$F376,S$28)&gt;10,INDEX(INDIRECT(D376),$E376,S$28)&lt;=INDEX(INDIRECT(D376),$E376,$F376)),0,(INDEX(INDIRECT(D376),$E376,$F376)-INDEX(INDIRECT(D376),$E376,S$28))*(10-INDEX(INDIRECT("times"&amp;B$2),$F376,S$28))/10)</f>
        <v>0</v>
      </c>
      <c r="T376" s="47">
        <f ca="1">IF(OR(INDEX(INDIRECT("times"&amp;B$2),$F376,T$28)&gt;10,INDEX(INDIRECT(D376),$E376,T$28)&lt;=INDEX(INDIRECT(D376),$E376,$F376)),0,(INDEX(INDIRECT(D376),$E376,$F376)-INDEX(INDIRECT(D376),$E376,T$28))*(10-INDEX(INDIRECT("times"&amp;B$2),$F376,T$28))/10)</f>
        <v>0</v>
      </c>
      <c r="U376" s="47">
        <f ca="1">IF(OR(INDEX(INDIRECT("times"&amp;B$2),$F376,U$28)&gt;10,INDEX(INDIRECT(D376),$E376,U$28)&lt;=INDEX(INDIRECT(D376),$E376,$F376)),0,(INDEX(INDIRECT(D376),$E376,$F376)-INDEX(INDIRECT(D376),$E376,U$28))*(10-INDEX(INDIRECT("times"&amp;B$2),$F376,U$28))/10)</f>
        <v>0</v>
      </c>
      <c r="V376" s="47">
        <f ca="1">IF(OR(INDEX(INDIRECT("times"&amp;B$2),$F376,V$28)&gt;10,INDEX(INDIRECT(D376),$E376,V$28)&lt;=INDEX(INDIRECT(D376),$E376,$F376)),0,(INDEX(INDIRECT(D376),$E376,$F376)-INDEX(INDIRECT(D376),$E376,V$28))*(10-INDEX(INDIRECT("times"&amp;B$2),$F376,V$28))/10)</f>
        <v>0</v>
      </c>
      <c r="W376" s="47">
        <f ca="1">IF(OR(INDEX(INDIRECT("times"&amp;B$2),$F376,W$28)&gt;10,INDEX(INDIRECT(D376),$E376,W$28)&lt;=INDEX(INDIRECT(D376),$E376,$F376)),0,(INDEX(INDIRECT(D376),$E376,$F376)-INDEX(INDIRECT(D376),$E376,W$28))*(10-INDEX(INDIRECT("times"&amp;B$2),$F376,W$28))/10)</f>
        <v>0</v>
      </c>
      <c r="X376" s="47">
        <f ca="1">IF(OR(INDEX(INDIRECT("times"&amp;B$2),$F376,X$28)&gt;10,INDEX(INDIRECT(D376),$E376,X$28)&lt;=INDEX(INDIRECT(D376),$E376,$F376)),0,(INDEX(INDIRECT(D376),$E376,$F376)-INDEX(INDIRECT(D376),$E376,X$28))*(10-INDEX(INDIRECT("times"&amp;B$2),$F376,X$28))/10)</f>
        <v>0</v>
      </c>
      <c r="Y376" s="47">
        <f ca="1">IF(OR(INDEX(INDIRECT("times"&amp;B$2),$F376,Y$28)&gt;10,INDEX(INDIRECT(D376),$E376,Y$28)&lt;=INDEX(INDIRECT(D376),$E376,$F376)),0,(INDEX(INDIRECT(D376),$E376,$F376)-INDEX(INDIRECT(D376),$E376,Y$28))*(10-INDEX(INDIRECT("times"&amp;B$2),$F376,Y$28))/10)</f>
        <v>0</v>
      </c>
      <c r="Z376" s="47">
        <f ca="1">IF(OR(INDEX(INDIRECT("times"&amp;B$2),$F376,Z$28)&gt;10,INDEX(INDIRECT(D376),$E376,Z$28)&lt;=INDEX(INDIRECT(D376),$E376,$F376)),0,(INDEX(INDIRECT(D376),$E376,$F376)-INDEX(INDIRECT(D376),$E376,Z$28))*(10-INDEX(INDIRECT("times"&amp;B$2),$F376,Z$28))/10)</f>
        <v>0</v>
      </c>
      <c r="AA376" s="48">
        <f ca="1">IF(OR(INDEX(INDIRECT("times"&amp;B$2),$F376,AA$28)&gt;10,INDEX(INDIRECT(D376),$E376,AA$28)&lt;=INDEX(INDIRECT(D376),$E376,$F376)),0,(INDEX(INDIRECT(D376),$E376,$F376)-INDEX(INDIRECT(D376),$E376,AA$28))*(10-INDEX(INDIRECT("times"&amp;B$2),$F376,AA$28))/10)</f>
        <v>0</v>
      </c>
      <c r="AB376" s="201">
        <v>19</v>
      </c>
      <c r="AD376" s="18" t="s">
        <v>207</v>
      </c>
      <c r="AE376" s="122">
        <f>AD341</f>
        <v>3</v>
      </c>
      <c r="AF376" s="122" t="str">
        <f>AD342</f>
        <v>shop1834</v>
      </c>
      <c r="AG376" s="210" t="str">
        <f t="shared" si="1799"/>
        <v>core3_shop1834</v>
      </c>
      <c r="AH376" s="122">
        <v>1</v>
      </c>
      <c r="AI376" s="33">
        <v>19</v>
      </c>
      <c r="AJ376" s="46">
        <f ca="1">IF(OR(INDEX(INDIRECT("times"&amp;AE$2),$F376,AJ$28)&gt;10,INDEX(INDIRECT(AG376),$E376,AJ$28)&lt;=INDEX(INDIRECT(AG376),$E376,$F376)),0,(INDEX(INDIRECT(AG376),$E376,$F376)-INDEX(INDIRECT(AG376),$E376,AJ$28))*(10-INDEX(INDIRECT("times"&amp;AE$2),$F376,AJ$28))/10)</f>
        <v>0</v>
      </c>
      <c r="AK376" s="47">
        <f ca="1">IF(OR(INDEX(INDIRECT("times"&amp;AE$2),$F376,AK$28)&gt;10,INDEX(INDIRECT(AG376),$E376,AK$28)&lt;=INDEX(INDIRECT(AG376),$E376,$F376)),0,(INDEX(INDIRECT(AG376),$E376,$F376)-INDEX(INDIRECT(AG376),$E376,AK$28))*(10-INDEX(INDIRECT("times"&amp;AE$2),$F376,AK$28))/10)</f>
        <v>0</v>
      </c>
      <c r="AL376" s="47">
        <f ca="1">IF(OR(INDEX(INDIRECT("times"&amp;AE$2),$F376,AL$28)&gt;10,INDEX(INDIRECT(AG376),$E376,AL$28)&lt;=INDEX(INDIRECT(AG376),$E376,$F376)),0,(INDEX(INDIRECT(AG376),$E376,$F376)-INDEX(INDIRECT(AG376),$E376,AL$28))*(10-INDEX(INDIRECT("times"&amp;AE$2),$F376,AL$28))/10)</f>
        <v>0</v>
      </c>
      <c r="AM376" s="47">
        <f ca="1">IF(OR(INDEX(INDIRECT("times"&amp;AE$2),$F376,AM$28)&gt;10,INDEX(INDIRECT(AG376),$E376,AM$28)&lt;=INDEX(INDIRECT(AG376),$E376,$F376)),0,(INDEX(INDIRECT(AG376),$E376,$F376)-INDEX(INDIRECT(AG376),$E376,AM$28))*(10-INDEX(INDIRECT("times"&amp;AE$2),$F376,AM$28))/10)</f>
        <v>0</v>
      </c>
      <c r="AN376" s="47">
        <f ca="1">IF(OR(INDEX(INDIRECT("times"&amp;AE$2),$F376,AN$28)&gt;10,INDEX(INDIRECT(AG376),$E376,AN$28)&lt;=INDEX(INDIRECT(AG376),$E376,$F376)),0,(INDEX(INDIRECT(AG376),$E376,$F376)-INDEX(INDIRECT(AG376),$E376,AN$28))*(10-INDEX(INDIRECT("times"&amp;AE$2),$F376,AN$28))/10)</f>
        <v>0</v>
      </c>
      <c r="AO376" s="47">
        <f ca="1">IF(OR(INDEX(INDIRECT("times"&amp;AE$2),$F376,AO$28)&gt;10,INDEX(INDIRECT(AG376),$E376,AO$28)&lt;=INDEX(INDIRECT(AG376),$E376,$F376)),0,(INDEX(INDIRECT(AG376),$E376,$F376)-INDEX(INDIRECT(AG376),$E376,AO$28))*(10-INDEX(INDIRECT("times"&amp;AE$2),$F376,AO$28))/10)</f>
        <v>0</v>
      </c>
      <c r="AP376" s="47">
        <f ca="1">IF(OR(INDEX(INDIRECT("times"&amp;AE$2),$F376,AP$28)&gt;10,INDEX(INDIRECT(AG376),$E376,AP$28)&lt;=INDEX(INDIRECT(AG376),$E376,$F376)),0,(INDEX(INDIRECT(AG376),$E376,$F376)-INDEX(INDIRECT(AG376),$E376,AP$28))*(10-INDEX(INDIRECT("times"&amp;AE$2),$F376,AP$28))/10)</f>
        <v>0</v>
      </c>
      <c r="AQ376" s="47">
        <f ca="1">IF(OR(INDEX(INDIRECT("times"&amp;AE$2),$F376,AQ$28)&gt;10,INDEX(INDIRECT(AG376),$E376,AQ$28)&lt;=INDEX(INDIRECT(AG376),$E376,$F376)),0,(INDEX(INDIRECT(AG376),$E376,$F376)-INDEX(INDIRECT(AG376),$E376,AQ$28))*(10-INDEX(INDIRECT("times"&amp;AE$2),$F376,AQ$28))/10)</f>
        <v>0</v>
      </c>
      <c r="AR376" s="47">
        <f ca="1">IF(OR(INDEX(INDIRECT("times"&amp;AE$2),$F376,AR$28)&gt;10,INDEX(INDIRECT(AG376),$E376,AR$28)&lt;=INDEX(INDIRECT(AG376),$E376,$F376)),0,(INDEX(INDIRECT(AG376),$E376,$F376)-INDEX(INDIRECT(AG376),$E376,AR$28))*(10-INDEX(INDIRECT("times"&amp;AE$2),$F376,AR$28))/10)</f>
        <v>0</v>
      </c>
      <c r="AS376" s="47">
        <f ca="1">IF(OR(INDEX(INDIRECT("times"&amp;AE$2),$F376,AS$28)&gt;10,INDEX(INDIRECT(AG376),$E376,AS$28)&lt;=INDEX(INDIRECT(AG376),$E376,$F376)),0,(INDEX(INDIRECT(AG376),$E376,$F376)-INDEX(INDIRECT(AG376),$E376,AS$28))*(10-INDEX(INDIRECT("times"&amp;AE$2),$F376,AS$28))/10)</f>
        <v>0</v>
      </c>
      <c r="AT376" s="47">
        <f ca="1">IF(OR(INDEX(INDIRECT("times"&amp;AE$2),$F376,AT$28)&gt;10,INDEX(INDIRECT(AG376),$E376,AT$28)&lt;=INDEX(INDIRECT(AG376),$E376,$F376)),0,(INDEX(INDIRECT(AG376),$E376,$F376)-INDEX(INDIRECT(AG376),$E376,AT$28))*(10-INDEX(INDIRECT("times"&amp;AE$2),$F376,AT$28))/10)</f>
        <v>0</v>
      </c>
      <c r="AU376" s="47">
        <f ca="1">IF(OR(INDEX(INDIRECT("times"&amp;AE$2),$F376,AU$28)&gt;10,INDEX(INDIRECT(AG376),$E376,AU$28)&lt;=INDEX(INDIRECT(AG376),$E376,$F376)),0,(INDEX(INDIRECT(AG376),$E376,$F376)-INDEX(INDIRECT(AG376),$E376,AU$28))*(10-INDEX(INDIRECT("times"&amp;AE$2),$F376,AU$28))/10)</f>
        <v>0</v>
      </c>
      <c r="AV376" s="47">
        <f ca="1">IF(OR(INDEX(INDIRECT("times"&amp;AE$2),$F376,AV$28)&gt;10,INDEX(INDIRECT(AG376),$E376,AV$28)&lt;=INDEX(INDIRECT(AG376),$E376,$F376)),0,(INDEX(INDIRECT(AG376),$E376,$F376)-INDEX(INDIRECT(AG376),$E376,AV$28))*(10-INDEX(INDIRECT("times"&amp;AE$2),$F376,AV$28))/10)</f>
        <v>0</v>
      </c>
      <c r="AW376" s="47">
        <f ca="1">IF(OR(INDEX(INDIRECT("times"&amp;AE$2),$F376,AW$28)&gt;10,INDEX(INDIRECT(AG376),$E376,AW$28)&lt;=INDEX(INDIRECT(AG376),$E376,$F376)),0,(INDEX(INDIRECT(AG376),$E376,$F376)-INDEX(INDIRECT(AG376),$E376,AW$28))*(10-INDEX(INDIRECT("times"&amp;AE$2),$F376,AW$28))/10)</f>
        <v>0</v>
      </c>
      <c r="AX376" s="47">
        <f ca="1">IF(OR(INDEX(INDIRECT("times"&amp;AE$2),$F376,AX$28)&gt;10,INDEX(INDIRECT(AG376),$E376,AX$28)&lt;=INDEX(INDIRECT(AG376),$E376,$F376)),0,(INDEX(INDIRECT(AG376),$E376,$F376)-INDEX(INDIRECT(AG376),$E376,AX$28))*(10-INDEX(INDIRECT("times"&amp;AE$2),$F376,AX$28))/10)</f>
        <v>0</v>
      </c>
      <c r="AY376" s="47">
        <f ca="1">IF(OR(INDEX(INDIRECT("times"&amp;AE$2),$F376,AY$28)&gt;10,INDEX(INDIRECT(AG376),$E376,AY$28)&lt;=INDEX(INDIRECT(AG376),$E376,$F376)),0,(INDEX(INDIRECT(AG376),$E376,$F376)-INDEX(INDIRECT(AG376),$E376,AY$28))*(10-INDEX(INDIRECT("times"&amp;AE$2),$F376,AY$28))/10)</f>
        <v>0</v>
      </c>
      <c r="AZ376" s="47">
        <f ca="1">IF(OR(INDEX(INDIRECT("times"&amp;AE$2),$F376,AZ$28)&gt;10,INDEX(INDIRECT(AG376),$E376,AZ$28)&lt;=INDEX(INDIRECT(AG376),$E376,$F376)),0,(INDEX(INDIRECT(AG376),$E376,$F376)-INDEX(INDIRECT(AG376),$E376,AZ$28))*(10-INDEX(INDIRECT("times"&amp;AE$2),$F376,AZ$28))/10)</f>
        <v>0</v>
      </c>
      <c r="BA376" s="47">
        <f ca="1">IF(OR(INDEX(INDIRECT("times"&amp;AE$2),$F376,BA$28)&gt;10,INDEX(INDIRECT(AG376),$E376,BA$28)&lt;=INDEX(INDIRECT(AG376),$E376,$F376)),0,(INDEX(INDIRECT(AG376),$E376,$F376)-INDEX(INDIRECT(AG376),$E376,BA$28))*(10-INDEX(INDIRECT("times"&amp;AE$2),$F376,BA$28))/10)</f>
        <v>0</v>
      </c>
      <c r="BB376" s="47">
        <f ca="1">IF(OR(INDEX(INDIRECT("times"&amp;AE$2),$F376,BB$28)&gt;10,INDEX(INDIRECT(AG376),$E376,BB$28)&lt;=INDEX(INDIRECT(AG376),$E376,$F376)),0,(INDEX(INDIRECT(AG376),$E376,$F376)-INDEX(INDIRECT(AG376),$E376,BB$28))*(10-INDEX(INDIRECT("times"&amp;AE$2),$F376,BB$28))/10)</f>
        <v>0</v>
      </c>
      <c r="BC376" s="47">
        <f ca="1">IF(OR(INDEX(INDIRECT("times"&amp;AE$2),$F376,BC$28)&gt;10,INDEX(INDIRECT(AG376),$E376,BC$28)&lt;=INDEX(INDIRECT(AG376),$E376,$F376)),0,(INDEX(INDIRECT(AG376),$E376,$F376)-INDEX(INDIRECT(AG376),$E376,BC$28))*(10-INDEX(INDIRECT("times"&amp;AE$2),$F376,BC$28))/10)</f>
        <v>0</v>
      </c>
      <c r="BD376" s="48">
        <f ca="1">IF(OR(INDEX(INDIRECT("times"&amp;AE$2),$F376,BD$28)&gt;10,INDEX(INDIRECT(AG376),$E376,BD$28)&lt;=INDEX(INDIRECT(AG376),$E376,$F376)),0,(INDEX(INDIRECT(AG376),$E376,$F376)-INDEX(INDIRECT(AG376),$E376,BD$28))*(10-INDEX(INDIRECT("times"&amp;AE$2),$F376,BD$28))/10)</f>
        <v>0</v>
      </c>
      <c r="BE376" s="201">
        <v>19</v>
      </c>
      <c r="BG376" s="18" t="s">
        <v>207</v>
      </c>
      <c r="BH376" s="122">
        <f>BG341</f>
        <v>3</v>
      </c>
      <c r="BI376" s="122" t="str">
        <f>BG342</f>
        <v>lei1834</v>
      </c>
      <c r="BJ376" s="210" t="str">
        <f t="shared" si="1800"/>
        <v>core3_lei1834</v>
      </c>
      <c r="BK376" s="122">
        <v>1</v>
      </c>
      <c r="BL376" s="33">
        <v>19</v>
      </c>
      <c r="BM376" s="46">
        <f ca="1">IF(OR(INDEX(INDIRECT("times"&amp;BH$2),$F376,BM$28)&gt;10,INDEX(INDIRECT(BJ376),$E376,BM$28)&lt;=INDEX(INDIRECT(BJ376),$E376,$F376)),0,(INDEX(INDIRECT(BJ376),$E376,$F376)-INDEX(INDIRECT(BJ376),$E376,BM$28))*(10-INDEX(INDIRECT("times"&amp;BH$2),$F376,BM$28))/10)</f>
        <v>0</v>
      </c>
      <c r="BN376" s="47">
        <f ca="1">IF(OR(INDEX(INDIRECT("times"&amp;BH$2),$F376,BN$28)&gt;10,INDEX(INDIRECT(BJ376),$E376,BN$28)&lt;=INDEX(INDIRECT(BJ376),$E376,$F376)),0,(INDEX(INDIRECT(BJ376),$E376,$F376)-INDEX(INDIRECT(BJ376),$E376,BN$28))*(10-INDEX(INDIRECT("times"&amp;BH$2),$F376,BN$28))/10)</f>
        <v>0</v>
      </c>
      <c r="BO376" s="47">
        <f ca="1">IF(OR(INDEX(INDIRECT("times"&amp;BH$2),$F376,BO$28)&gt;10,INDEX(INDIRECT(BJ376),$E376,BO$28)&lt;=INDEX(INDIRECT(BJ376),$E376,$F376)),0,(INDEX(INDIRECT(BJ376),$E376,$F376)-INDEX(INDIRECT(BJ376),$E376,BO$28))*(10-INDEX(INDIRECT("times"&amp;BH$2),$F376,BO$28))/10)</f>
        <v>0</v>
      </c>
      <c r="BP376" s="47">
        <f ca="1">IF(OR(INDEX(INDIRECT("times"&amp;BH$2),$F376,BP$28)&gt;10,INDEX(INDIRECT(BJ376),$E376,BP$28)&lt;=INDEX(INDIRECT(BJ376),$E376,$F376)),0,(INDEX(INDIRECT(BJ376),$E376,$F376)-INDEX(INDIRECT(BJ376),$E376,BP$28))*(10-INDEX(INDIRECT("times"&amp;BH$2),$F376,BP$28))/10)</f>
        <v>0</v>
      </c>
      <c r="BQ376" s="47">
        <f ca="1">IF(OR(INDEX(INDIRECT("times"&amp;BH$2),$F376,BQ$28)&gt;10,INDEX(INDIRECT(BJ376),$E376,BQ$28)&lt;=INDEX(INDIRECT(BJ376),$E376,$F376)),0,(INDEX(INDIRECT(BJ376),$E376,$F376)-INDEX(INDIRECT(BJ376),$E376,BQ$28))*(10-INDEX(INDIRECT("times"&amp;BH$2),$F376,BQ$28))/10)</f>
        <v>0</v>
      </c>
      <c r="BR376" s="47">
        <f ca="1">IF(OR(INDEX(INDIRECT("times"&amp;BH$2),$F376,BR$28)&gt;10,INDEX(INDIRECT(BJ376),$E376,BR$28)&lt;=INDEX(INDIRECT(BJ376),$E376,$F376)),0,(INDEX(INDIRECT(BJ376),$E376,$F376)-INDEX(INDIRECT(BJ376),$E376,BR$28))*(10-INDEX(INDIRECT("times"&amp;BH$2),$F376,BR$28))/10)</f>
        <v>0</v>
      </c>
      <c r="BS376" s="47">
        <f ca="1">IF(OR(INDEX(INDIRECT("times"&amp;BH$2),$F376,BS$28)&gt;10,INDEX(INDIRECT(BJ376),$E376,BS$28)&lt;=INDEX(INDIRECT(BJ376),$E376,$F376)),0,(INDEX(INDIRECT(BJ376),$E376,$F376)-INDEX(INDIRECT(BJ376),$E376,BS$28))*(10-INDEX(INDIRECT("times"&amp;BH$2),$F376,BS$28))/10)</f>
        <v>0</v>
      </c>
      <c r="BT376" s="47">
        <f ca="1">IF(OR(INDEX(INDIRECT("times"&amp;BH$2),$F376,BT$28)&gt;10,INDEX(INDIRECT(BJ376),$E376,BT$28)&lt;=INDEX(INDIRECT(BJ376),$E376,$F376)),0,(INDEX(INDIRECT(BJ376),$E376,$F376)-INDEX(INDIRECT(BJ376),$E376,BT$28))*(10-INDEX(INDIRECT("times"&amp;BH$2),$F376,BT$28))/10)</f>
        <v>0</v>
      </c>
      <c r="BU376" s="47">
        <f ca="1">IF(OR(INDEX(INDIRECT("times"&amp;BH$2),$F376,BU$28)&gt;10,INDEX(INDIRECT(BJ376),$E376,BU$28)&lt;=INDEX(INDIRECT(BJ376),$E376,$F376)),0,(INDEX(INDIRECT(BJ376),$E376,$F376)-INDEX(INDIRECT(BJ376),$E376,BU$28))*(10-INDEX(INDIRECT("times"&amp;BH$2),$F376,BU$28))/10)</f>
        <v>0</v>
      </c>
      <c r="BV376" s="47">
        <f ca="1">IF(OR(INDEX(INDIRECT("times"&amp;BH$2),$F376,BV$28)&gt;10,INDEX(INDIRECT(BJ376),$E376,BV$28)&lt;=INDEX(INDIRECT(BJ376),$E376,$F376)),0,(INDEX(INDIRECT(BJ376),$E376,$F376)-INDEX(INDIRECT(BJ376),$E376,BV$28))*(10-INDEX(INDIRECT("times"&amp;BH$2),$F376,BV$28))/10)</f>
        <v>0</v>
      </c>
      <c r="BW376" s="47">
        <f ca="1">IF(OR(INDEX(INDIRECT("times"&amp;BH$2),$F376,BW$28)&gt;10,INDEX(INDIRECT(BJ376),$E376,BW$28)&lt;=INDEX(INDIRECT(BJ376),$E376,$F376)),0,(INDEX(INDIRECT(BJ376),$E376,$F376)-INDEX(INDIRECT(BJ376),$E376,BW$28))*(10-INDEX(INDIRECT("times"&amp;BH$2),$F376,BW$28))/10)</f>
        <v>0</v>
      </c>
      <c r="BX376" s="47">
        <f ca="1">IF(OR(INDEX(INDIRECT("times"&amp;BH$2),$F376,BX$28)&gt;10,INDEX(INDIRECT(BJ376),$E376,BX$28)&lt;=INDEX(INDIRECT(BJ376),$E376,$F376)),0,(INDEX(INDIRECT(BJ376),$E376,$F376)-INDEX(INDIRECT(BJ376),$E376,BX$28))*(10-INDEX(INDIRECT("times"&amp;BH$2),$F376,BX$28))/10)</f>
        <v>0</v>
      </c>
      <c r="BY376" s="47">
        <f ca="1">IF(OR(INDEX(INDIRECT("times"&amp;BH$2),$F376,BY$28)&gt;10,INDEX(INDIRECT(BJ376),$E376,BY$28)&lt;=INDEX(INDIRECT(BJ376),$E376,$F376)),0,(INDEX(INDIRECT(BJ376),$E376,$F376)-INDEX(INDIRECT(BJ376),$E376,BY$28))*(10-INDEX(INDIRECT("times"&amp;BH$2),$F376,BY$28))/10)</f>
        <v>0</v>
      </c>
      <c r="BZ376" s="47">
        <f ca="1">IF(OR(INDEX(INDIRECT("times"&amp;BH$2),$F376,BZ$28)&gt;10,INDEX(INDIRECT(BJ376),$E376,BZ$28)&lt;=INDEX(INDIRECT(BJ376),$E376,$F376)),0,(INDEX(INDIRECT(BJ376),$E376,$F376)-INDEX(INDIRECT(BJ376),$E376,BZ$28))*(10-INDEX(INDIRECT("times"&amp;BH$2),$F376,BZ$28))/10)</f>
        <v>0</v>
      </c>
      <c r="CA376" s="47">
        <f ca="1">IF(OR(INDEX(INDIRECT("times"&amp;BH$2),$F376,CA$28)&gt;10,INDEX(INDIRECT(BJ376),$E376,CA$28)&lt;=INDEX(INDIRECT(BJ376),$E376,$F376)),0,(INDEX(INDIRECT(BJ376),$E376,$F376)-INDEX(INDIRECT(BJ376),$E376,CA$28))*(10-INDEX(INDIRECT("times"&amp;BH$2),$F376,CA$28))/10)</f>
        <v>0</v>
      </c>
      <c r="CB376" s="47">
        <f ca="1">IF(OR(INDEX(INDIRECT("times"&amp;BH$2),$F376,CB$28)&gt;10,INDEX(INDIRECT(BJ376),$E376,CB$28)&lt;=INDEX(INDIRECT(BJ376),$E376,$F376)),0,(INDEX(INDIRECT(BJ376),$E376,$F376)-INDEX(INDIRECT(BJ376),$E376,CB$28))*(10-INDEX(INDIRECT("times"&amp;BH$2),$F376,CB$28))/10)</f>
        <v>0</v>
      </c>
      <c r="CC376" s="47">
        <f ca="1">IF(OR(INDEX(INDIRECT("times"&amp;BH$2),$F376,CC$28)&gt;10,INDEX(INDIRECT(BJ376),$E376,CC$28)&lt;=INDEX(INDIRECT(BJ376),$E376,$F376)),0,(INDEX(INDIRECT(BJ376),$E376,$F376)-INDEX(INDIRECT(BJ376),$E376,CC$28))*(10-INDEX(INDIRECT("times"&amp;BH$2),$F376,CC$28))/10)</f>
        <v>0</v>
      </c>
      <c r="CD376" s="47">
        <f ca="1">IF(OR(INDEX(INDIRECT("times"&amp;BH$2),$F376,CD$28)&gt;10,INDEX(INDIRECT(BJ376),$E376,CD$28)&lt;=INDEX(INDIRECT(BJ376),$E376,$F376)),0,(INDEX(INDIRECT(BJ376),$E376,$F376)-INDEX(INDIRECT(BJ376),$E376,CD$28))*(10-INDEX(INDIRECT("times"&amp;BH$2),$F376,CD$28))/10)</f>
        <v>0</v>
      </c>
      <c r="CE376" s="47">
        <f ca="1">IF(OR(INDEX(INDIRECT("times"&amp;BH$2),$F376,CE$28)&gt;10,INDEX(INDIRECT(BJ376),$E376,CE$28)&lt;=INDEX(INDIRECT(BJ376),$E376,$F376)),0,(INDEX(INDIRECT(BJ376),$E376,$F376)-INDEX(INDIRECT(BJ376),$E376,CE$28))*(10-INDEX(INDIRECT("times"&amp;BH$2),$F376,CE$28))/10)</f>
        <v>0</v>
      </c>
      <c r="CF376" s="47">
        <f ca="1">IF(OR(INDEX(INDIRECT("times"&amp;BH$2),$F376,CF$28)&gt;10,INDEX(INDIRECT(BJ376),$E376,CF$28)&lt;=INDEX(INDIRECT(BJ376),$E376,$F376)),0,(INDEX(INDIRECT(BJ376),$E376,$F376)-INDEX(INDIRECT(BJ376),$E376,CF$28))*(10-INDEX(INDIRECT("times"&amp;BH$2),$F376,CF$28))/10)</f>
        <v>0</v>
      </c>
      <c r="CG376" s="48">
        <f ca="1">IF(OR(INDEX(INDIRECT("times"&amp;BH$2),$F376,CG$28)&gt;10,INDEX(INDIRECT(BJ376),$E376,CG$28)&lt;=INDEX(INDIRECT(BJ376),$E376,$F376)),0,(INDEX(INDIRECT(BJ376),$E376,$F376)-INDEX(INDIRECT(BJ376),$E376,CG$28))*(10-INDEX(INDIRECT("times"&amp;BH$2),$F376,CG$28))/10)</f>
        <v>0</v>
      </c>
      <c r="CH376" s="201">
        <v>19</v>
      </c>
      <c r="CJ376" s="18" t="s">
        <v>207</v>
      </c>
      <c r="CK376" s="122">
        <f>CJ341</f>
        <v>3</v>
      </c>
      <c r="CL376" s="122" t="str">
        <f>CJ342</f>
        <v>work3564</v>
      </c>
      <c r="CM376" s="210" t="str">
        <f t="shared" si="1801"/>
        <v>core3_work3564</v>
      </c>
      <c r="CN376" s="122">
        <v>1</v>
      </c>
      <c r="CO376" s="33">
        <v>19</v>
      </c>
      <c r="CP376" s="46">
        <f ca="1">IF(OR(INDEX(INDIRECT("times"&amp;CK$2),$F376,CP$28)&gt;10,INDEX(INDIRECT(CM376),$E376,CP$28)&lt;=INDEX(INDIRECT(CM376),$E376,$F376)),0,(INDEX(INDIRECT(CM376),$E376,$F376)-INDEX(INDIRECT(CM376),$E376,CP$28))*(10-INDEX(INDIRECT("times"&amp;CK$2),$F376,CP$28))/10)</f>
        <v>0</v>
      </c>
      <c r="CQ376" s="47">
        <f ca="1">IF(OR(INDEX(INDIRECT("times"&amp;CK$2),$F376,CQ$28)&gt;10,INDEX(INDIRECT(CM376),$E376,CQ$28)&lt;=INDEX(INDIRECT(CM376),$E376,$F376)),0,(INDEX(INDIRECT(CM376),$E376,$F376)-INDEX(INDIRECT(CM376),$E376,CQ$28))*(10-INDEX(INDIRECT("times"&amp;CK$2),$F376,CQ$28))/10)</f>
        <v>0</v>
      </c>
      <c r="CR376" s="47">
        <f ca="1">IF(OR(INDEX(INDIRECT("times"&amp;CK$2),$F376,CR$28)&gt;10,INDEX(INDIRECT(CM376),$E376,CR$28)&lt;=INDEX(INDIRECT(CM376),$E376,$F376)),0,(INDEX(INDIRECT(CM376),$E376,$F376)-INDEX(INDIRECT(CM376),$E376,CR$28))*(10-INDEX(INDIRECT("times"&amp;CK$2),$F376,CR$28))/10)</f>
        <v>0</v>
      </c>
      <c r="CS376" s="47">
        <f ca="1">IF(OR(INDEX(INDIRECT("times"&amp;CK$2),$F376,CS$28)&gt;10,INDEX(INDIRECT(CM376),$E376,CS$28)&lt;=INDEX(INDIRECT(CM376),$E376,$F376)),0,(INDEX(INDIRECT(CM376),$E376,$F376)-INDEX(INDIRECT(CM376),$E376,CS$28))*(10-INDEX(INDIRECT("times"&amp;CK$2),$F376,CS$28))/10)</f>
        <v>0</v>
      </c>
      <c r="CT376" s="47">
        <f ca="1">IF(OR(INDEX(INDIRECT("times"&amp;CK$2),$F376,CT$28)&gt;10,INDEX(INDIRECT(CM376),$E376,CT$28)&lt;=INDEX(INDIRECT(CM376),$E376,$F376)),0,(INDEX(INDIRECT(CM376),$E376,$F376)-INDEX(INDIRECT(CM376),$E376,CT$28))*(10-INDEX(INDIRECT("times"&amp;CK$2),$F376,CT$28))/10)</f>
        <v>0</v>
      </c>
      <c r="CU376" s="47">
        <f ca="1">IF(OR(INDEX(INDIRECT("times"&amp;CK$2),$F376,CU$28)&gt;10,INDEX(INDIRECT(CM376),$E376,CU$28)&lt;=INDEX(INDIRECT(CM376),$E376,$F376)),0,(INDEX(INDIRECT(CM376),$E376,$F376)-INDEX(INDIRECT(CM376),$E376,CU$28))*(10-INDEX(INDIRECT("times"&amp;CK$2),$F376,CU$28))/10)</f>
        <v>0</v>
      </c>
      <c r="CV376" s="47">
        <f ca="1">IF(OR(INDEX(INDIRECT("times"&amp;CK$2),$F376,CV$28)&gt;10,INDEX(INDIRECT(CM376),$E376,CV$28)&lt;=INDEX(INDIRECT(CM376),$E376,$F376)),0,(INDEX(INDIRECT(CM376),$E376,$F376)-INDEX(INDIRECT(CM376),$E376,CV$28))*(10-INDEX(INDIRECT("times"&amp;CK$2),$F376,CV$28))/10)</f>
        <v>0</v>
      </c>
      <c r="CW376" s="47">
        <f ca="1">IF(OR(INDEX(INDIRECT("times"&amp;CK$2),$F376,CW$28)&gt;10,INDEX(INDIRECT(CM376),$E376,CW$28)&lt;=INDEX(INDIRECT(CM376),$E376,$F376)),0,(INDEX(INDIRECT(CM376),$E376,$F376)-INDEX(INDIRECT(CM376),$E376,CW$28))*(10-INDEX(INDIRECT("times"&amp;CK$2),$F376,CW$28))/10)</f>
        <v>0</v>
      </c>
      <c r="CX376" s="47">
        <f ca="1">IF(OR(INDEX(INDIRECT("times"&amp;CK$2),$F376,CX$28)&gt;10,INDEX(INDIRECT(CM376),$E376,CX$28)&lt;=INDEX(INDIRECT(CM376),$E376,$F376)),0,(INDEX(INDIRECT(CM376),$E376,$F376)-INDEX(INDIRECT(CM376),$E376,CX$28))*(10-INDEX(INDIRECT("times"&amp;CK$2),$F376,CX$28))/10)</f>
        <v>0</v>
      </c>
      <c r="CY376" s="47">
        <f ca="1">IF(OR(INDEX(INDIRECT("times"&amp;CK$2),$F376,CY$28)&gt;10,INDEX(INDIRECT(CM376),$E376,CY$28)&lt;=INDEX(INDIRECT(CM376),$E376,$F376)),0,(INDEX(INDIRECT(CM376),$E376,$F376)-INDEX(INDIRECT(CM376),$E376,CY$28))*(10-INDEX(INDIRECT("times"&amp;CK$2),$F376,CY$28))/10)</f>
        <v>0</v>
      </c>
      <c r="CZ376" s="47">
        <f ca="1">IF(OR(INDEX(INDIRECT("times"&amp;CK$2),$F376,CZ$28)&gt;10,INDEX(INDIRECT(CM376),$E376,CZ$28)&lt;=INDEX(INDIRECT(CM376),$E376,$F376)),0,(INDEX(INDIRECT(CM376),$E376,$F376)-INDEX(INDIRECT(CM376),$E376,CZ$28))*(10-INDEX(INDIRECT("times"&amp;CK$2),$F376,CZ$28))/10)</f>
        <v>0</v>
      </c>
      <c r="DA376" s="47">
        <f ca="1">IF(OR(INDEX(INDIRECT("times"&amp;CK$2),$F376,DA$28)&gt;10,INDEX(INDIRECT(CM376),$E376,DA$28)&lt;=INDEX(INDIRECT(CM376),$E376,$F376)),0,(INDEX(INDIRECT(CM376),$E376,$F376)-INDEX(INDIRECT(CM376),$E376,DA$28))*(10-INDEX(INDIRECT("times"&amp;CK$2),$F376,DA$28))/10)</f>
        <v>0</v>
      </c>
      <c r="DB376" s="47">
        <f ca="1">IF(OR(INDEX(INDIRECT("times"&amp;CK$2),$F376,DB$28)&gt;10,INDEX(INDIRECT(CM376),$E376,DB$28)&lt;=INDEX(INDIRECT(CM376),$E376,$F376)),0,(INDEX(INDIRECT(CM376),$E376,$F376)-INDEX(INDIRECT(CM376),$E376,DB$28))*(10-INDEX(INDIRECT("times"&amp;CK$2),$F376,DB$28))/10)</f>
        <v>0</v>
      </c>
      <c r="DC376" s="47">
        <f ca="1">IF(OR(INDEX(INDIRECT("times"&amp;CK$2),$F376,DC$28)&gt;10,INDEX(INDIRECT(CM376),$E376,DC$28)&lt;=INDEX(INDIRECT(CM376),$E376,$F376)),0,(INDEX(INDIRECT(CM376),$E376,$F376)-INDEX(INDIRECT(CM376),$E376,DC$28))*(10-INDEX(INDIRECT("times"&amp;CK$2),$F376,DC$28))/10)</f>
        <v>0</v>
      </c>
      <c r="DD376" s="47">
        <f ca="1">IF(OR(INDEX(INDIRECT("times"&amp;CK$2),$F376,DD$28)&gt;10,INDEX(INDIRECT(CM376),$E376,DD$28)&lt;=INDEX(INDIRECT(CM376),$E376,$F376)),0,(INDEX(INDIRECT(CM376),$E376,$F376)-INDEX(INDIRECT(CM376),$E376,DD$28))*(10-INDEX(INDIRECT("times"&amp;CK$2),$F376,DD$28))/10)</f>
        <v>0</v>
      </c>
      <c r="DE376" s="47">
        <f ca="1">IF(OR(INDEX(INDIRECT("times"&amp;CK$2),$F376,DE$28)&gt;10,INDEX(INDIRECT(CM376),$E376,DE$28)&lt;=INDEX(INDIRECT(CM376),$E376,$F376)),0,(INDEX(INDIRECT(CM376),$E376,$F376)-INDEX(INDIRECT(CM376),$E376,DE$28))*(10-INDEX(INDIRECT("times"&amp;CK$2),$F376,DE$28))/10)</f>
        <v>0</v>
      </c>
      <c r="DF376" s="47">
        <f ca="1">IF(OR(INDEX(INDIRECT("times"&amp;CK$2),$F376,DF$28)&gt;10,INDEX(INDIRECT(CM376),$E376,DF$28)&lt;=INDEX(INDIRECT(CM376),$E376,$F376)),0,(INDEX(INDIRECT(CM376),$E376,$F376)-INDEX(INDIRECT(CM376),$E376,DF$28))*(10-INDEX(INDIRECT("times"&amp;CK$2),$F376,DF$28))/10)</f>
        <v>0</v>
      </c>
      <c r="DG376" s="47">
        <f ca="1">IF(OR(INDEX(INDIRECT("times"&amp;CK$2),$F376,DG$28)&gt;10,INDEX(INDIRECT(CM376),$E376,DG$28)&lt;=INDEX(INDIRECT(CM376),$E376,$F376)),0,(INDEX(INDIRECT(CM376),$E376,$F376)-INDEX(INDIRECT(CM376),$E376,DG$28))*(10-INDEX(INDIRECT("times"&amp;CK$2),$F376,DG$28))/10)</f>
        <v>0</v>
      </c>
      <c r="DH376" s="47">
        <f ca="1">IF(OR(INDEX(INDIRECT("times"&amp;CK$2),$F376,DH$28)&gt;10,INDEX(INDIRECT(CM376),$E376,DH$28)&lt;=INDEX(INDIRECT(CM376),$E376,$F376)),0,(INDEX(INDIRECT(CM376),$E376,$F376)-INDEX(INDIRECT(CM376),$E376,DH$28))*(10-INDEX(INDIRECT("times"&amp;CK$2),$F376,DH$28))/10)</f>
        <v>0</v>
      </c>
      <c r="DI376" s="47">
        <f ca="1">IF(OR(INDEX(INDIRECT("times"&amp;CK$2),$F376,DI$28)&gt;10,INDEX(INDIRECT(CM376),$E376,DI$28)&lt;=INDEX(INDIRECT(CM376),$E376,$F376)),0,(INDEX(INDIRECT(CM376),$E376,$F376)-INDEX(INDIRECT(CM376),$E376,DI$28))*(10-INDEX(INDIRECT("times"&amp;CK$2),$F376,DI$28))/10)</f>
        <v>0</v>
      </c>
      <c r="DJ376" s="48">
        <f ca="1">IF(OR(INDEX(INDIRECT("times"&amp;CK$2),$F376,DJ$28)&gt;10,INDEX(INDIRECT(CM376),$E376,DJ$28)&lt;=INDEX(INDIRECT(CM376),$E376,$F376)),0,(INDEX(INDIRECT(CM376),$E376,$F376)-INDEX(INDIRECT(CM376),$E376,DJ$28))*(10-INDEX(INDIRECT("times"&amp;CK$2),$F376,DJ$28))/10)</f>
        <v>0</v>
      </c>
      <c r="DK376" s="201">
        <v>19</v>
      </c>
      <c r="DM376" s="18" t="s">
        <v>207</v>
      </c>
      <c r="DN376" s="122">
        <f>DM341</f>
        <v>3</v>
      </c>
      <c r="DO376" s="122" t="str">
        <f>DM342</f>
        <v>shop3564</v>
      </c>
      <c r="DP376" s="210" t="str">
        <f t="shared" si="1802"/>
        <v>core3_shop3564</v>
      </c>
      <c r="DQ376" s="122">
        <v>1</v>
      </c>
      <c r="DR376" s="33">
        <v>19</v>
      </c>
      <c r="DS376" s="46">
        <f ca="1">IF(OR(INDEX(INDIRECT("times"&amp;DN$2),$F376,DS$28)&gt;10,INDEX(INDIRECT(DP376),$E376,DS$28)&lt;=INDEX(INDIRECT(DP376),$E376,$F376)),0,(INDEX(INDIRECT(DP376),$E376,$F376)-INDEX(INDIRECT(DP376),$E376,DS$28))*(10-INDEX(INDIRECT("times"&amp;DN$2),$F376,DS$28))/10)</f>
        <v>0</v>
      </c>
      <c r="DT376" s="47">
        <f ca="1">IF(OR(INDEX(INDIRECT("times"&amp;DN$2),$F376,DT$28)&gt;10,INDEX(INDIRECT(DP376),$E376,DT$28)&lt;=INDEX(INDIRECT(DP376),$E376,$F376)),0,(INDEX(INDIRECT(DP376),$E376,$F376)-INDEX(INDIRECT(DP376),$E376,DT$28))*(10-INDEX(INDIRECT("times"&amp;DN$2),$F376,DT$28))/10)</f>
        <v>0</v>
      </c>
      <c r="DU376" s="47">
        <f ca="1">IF(OR(INDEX(INDIRECT("times"&amp;DN$2),$F376,DU$28)&gt;10,INDEX(INDIRECT(DP376),$E376,DU$28)&lt;=INDEX(INDIRECT(DP376),$E376,$F376)),0,(INDEX(INDIRECT(DP376),$E376,$F376)-INDEX(INDIRECT(DP376),$E376,DU$28))*(10-INDEX(INDIRECT("times"&amp;DN$2),$F376,DU$28))/10)</f>
        <v>0</v>
      </c>
      <c r="DV376" s="47">
        <f ca="1">IF(OR(INDEX(INDIRECT("times"&amp;DN$2),$F376,DV$28)&gt;10,INDEX(INDIRECT(DP376),$E376,DV$28)&lt;=INDEX(INDIRECT(DP376),$E376,$F376)),0,(INDEX(INDIRECT(DP376),$E376,$F376)-INDEX(INDIRECT(DP376),$E376,DV$28))*(10-INDEX(INDIRECT("times"&amp;DN$2),$F376,DV$28))/10)</f>
        <v>0</v>
      </c>
      <c r="DW376" s="47">
        <f ca="1">IF(OR(INDEX(INDIRECT("times"&amp;DN$2),$F376,DW$28)&gt;10,INDEX(INDIRECT(DP376),$E376,DW$28)&lt;=INDEX(INDIRECT(DP376),$E376,$F376)),0,(INDEX(INDIRECT(DP376),$E376,$F376)-INDEX(INDIRECT(DP376),$E376,DW$28))*(10-INDEX(INDIRECT("times"&amp;DN$2),$F376,DW$28))/10)</f>
        <v>0</v>
      </c>
      <c r="DX376" s="47">
        <f ca="1">IF(OR(INDEX(INDIRECT("times"&amp;DN$2),$F376,DX$28)&gt;10,INDEX(INDIRECT(DP376),$E376,DX$28)&lt;=INDEX(INDIRECT(DP376),$E376,$F376)),0,(INDEX(INDIRECT(DP376),$E376,$F376)-INDEX(INDIRECT(DP376),$E376,DX$28))*(10-INDEX(INDIRECT("times"&amp;DN$2),$F376,DX$28))/10)</f>
        <v>0</v>
      </c>
      <c r="DY376" s="47">
        <f ca="1">IF(OR(INDEX(INDIRECT("times"&amp;DN$2),$F376,DY$28)&gt;10,INDEX(INDIRECT(DP376),$E376,DY$28)&lt;=INDEX(INDIRECT(DP376),$E376,$F376)),0,(INDEX(INDIRECT(DP376),$E376,$F376)-INDEX(INDIRECT(DP376),$E376,DY$28))*(10-INDEX(INDIRECT("times"&amp;DN$2),$F376,DY$28))/10)</f>
        <v>0</v>
      </c>
      <c r="DZ376" s="47">
        <f ca="1">IF(OR(INDEX(INDIRECT("times"&amp;DN$2),$F376,DZ$28)&gt;10,INDEX(INDIRECT(DP376),$E376,DZ$28)&lt;=INDEX(INDIRECT(DP376),$E376,$F376)),0,(INDEX(INDIRECT(DP376),$E376,$F376)-INDEX(INDIRECT(DP376),$E376,DZ$28))*(10-INDEX(INDIRECT("times"&amp;DN$2),$F376,DZ$28))/10)</f>
        <v>0</v>
      </c>
      <c r="EA376" s="47">
        <f ca="1">IF(OR(INDEX(INDIRECT("times"&amp;DN$2),$F376,EA$28)&gt;10,INDEX(INDIRECT(DP376),$E376,EA$28)&lt;=INDEX(INDIRECT(DP376),$E376,$F376)),0,(INDEX(INDIRECT(DP376),$E376,$F376)-INDEX(INDIRECT(DP376),$E376,EA$28))*(10-INDEX(INDIRECT("times"&amp;DN$2),$F376,EA$28))/10)</f>
        <v>0</v>
      </c>
      <c r="EB376" s="47">
        <f ca="1">IF(OR(INDEX(INDIRECT("times"&amp;DN$2),$F376,EB$28)&gt;10,INDEX(INDIRECT(DP376),$E376,EB$28)&lt;=INDEX(INDIRECT(DP376),$E376,$F376)),0,(INDEX(INDIRECT(DP376),$E376,$F376)-INDEX(INDIRECT(DP376),$E376,EB$28))*(10-INDEX(INDIRECT("times"&amp;DN$2),$F376,EB$28))/10)</f>
        <v>0</v>
      </c>
      <c r="EC376" s="47">
        <f ca="1">IF(OR(INDEX(INDIRECT("times"&amp;DN$2),$F376,EC$28)&gt;10,INDEX(INDIRECT(DP376),$E376,EC$28)&lt;=INDEX(INDIRECT(DP376),$E376,$F376)),0,(INDEX(INDIRECT(DP376),$E376,$F376)-INDEX(INDIRECT(DP376),$E376,EC$28))*(10-INDEX(INDIRECT("times"&amp;DN$2),$F376,EC$28))/10)</f>
        <v>0</v>
      </c>
      <c r="ED376" s="47">
        <f ca="1">IF(OR(INDEX(INDIRECT("times"&amp;DN$2),$F376,ED$28)&gt;10,INDEX(INDIRECT(DP376),$E376,ED$28)&lt;=INDEX(INDIRECT(DP376),$E376,$F376)),0,(INDEX(INDIRECT(DP376),$E376,$F376)-INDEX(INDIRECT(DP376),$E376,ED$28))*(10-INDEX(INDIRECT("times"&amp;DN$2),$F376,ED$28))/10)</f>
        <v>0</v>
      </c>
      <c r="EE376" s="47">
        <f ca="1">IF(OR(INDEX(INDIRECT("times"&amp;DN$2),$F376,EE$28)&gt;10,INDEX(INDIRECT(DP376),$E376,EE$28)&lt;=INDEX(INDIRECT(DP376),$E376,$F376)),0,(INDEX(INDIRECT(DP376),$E376,$F376)-INDEX(INDIRECT(DP376),$E376,EE$28))*(10-INDEX(INDIRECT("times"&amp;DN$2),$F376,EE$28))/10)</f>
        <v>0</v>
      </c>
      <c r="EF376" s="47">
        <f ca="1">IF(OR(INDEX(INDIRECT("times"&amp;DN$2),$F376,EF$28)&gt;10,INDEX(INDIRECT(DP376),$E376,EF$28)&lt;=INDEX(INDIRECT(DP376),$E376,$F376)),0,(INDEX(INDIRECT(DP376),$E376,$F376)-INDEX(INDIRECT(DP376),$E376,EF$28))*(10-INDEX(INDIRECT("times"&amp;DN$2),$F376,EF$28))/10)</f>
        <v>0</v>
      </c>
      <c r="EG376" s="47">
        <f ca="1">IF(OR(INDEX(INDIRECT("times"&amp;DN$2),$F376,EG$28)&gt;10,INDEX(INDIRECT(DP376),$E376,EG$28)&lt;=INDEX(INDIRECT(DP376),$E376,$F376)),0,(INDEX(INDIRECT(DP376),$E376,$F376)-INDEX(INDIRECT(DP376),$E376,EG$28))*(10-INDEX(INDIRECT("times"&amp;DN$2),$F376,EG$28))/10)</f>
        <v>0</v>
      </c>
      <c r="EH376" s="47">
        <f ca="1">IF(OR(INDEX(INDIRECT("times"&amp;DN$2),$F376,EH$28)&gt;10,INDEX(INDIRECT(DP376),$E376,EH$28)&lt;=INDEX(INDIRECT(DP376),$E376,$F376)),0,(INDEX(INDIRECT(DP376),$E376,$F376)-INDEX(INDIRECT(DP376),$E376,EH$28))*(10-INDEX(INDIRECT("times"&amp;DN$2),$F376,EH$28))/10)</f>
        <v>0</v>
      </c>
      <c r="EI376" s="47">
        <f ca="1">IF(OR(INDEX(INDIRECT("times"&amp;DN$2),$F376,EI$28)&gt;10,INDEX(INDIRECT(DP376),$E376,EI$28)&lt;=INDEX(INDIRECT(DP376),$E376,$F376)),0,(INDEX(INDIRECT(DP376),$E376,$F376)-INDEX(INDIRECT(DP376),$E376,EI$28))*(10-INDEX(INDIRECT("times"&amp;DN$2),$F376,EI$28))/10)</f>
        <v>0</v>
      </c>
      <c r="EJ376" s="47">
        <f ca="1">IF(OR(INDEX(INDIRECT("times"&amp;DN$2),$F376,EJ$28)&gt;10,INDEX(INDIRECT(DP376),$E376,EJ$28)&lt;=INDEX(INDIRECT(DP376),$E376,$F376)),0,(INDEX(INDIRECT(DP376),$E376,$F376)-INDEX(INDIRECT(DP376),$E376,EJ$28))*(10-INDEX(INDIRECT("times"&amp;DN$2),$F376,EJ$28))/10)</f>
        <v>0</v>
      </c>
      <c r="EK376" s="47">
        <f ca="1">IF(OR(INDEX(INDIRECT("times"&amp;DN$2),$F376,EK$28)&gt;10,INDEX(INDIRECT(DP376),$E376,EK$28)&lt;=INDEX(INDIRECT(DP376),$E376,$F376)),0,(INDEX(INDIRECT(DP376),$E376,$F376)-INDEX(INDIRECT(DP376),$E376,EK$28))*(10-INDEX(INDIRECT("times"&amp;DN$2),$F376,EK$28))/10)</f>
        <v>0</v>
      </c>
      <c r="EL376" s="47">
        <f ca="1">IF(OR(INDEX(INDIRECT("times"&amp;DN$2),$F376,EL$28)&gt;10,INDEX(INDIRECT(DP376),$E376,EL$28)&lt;=INDEX(INDIRECT(DP376),$E376,$F376)),0,(INDEX(INDIRECT(DP376),$E376,$F376)-INDEX(INDIRECT(DP376),$E376,EL$28))*(10-INDEX(INDIRECT("times"&amp;DN$2),$F376,EL$28))/10)</f>
        <v>0</v>
      </c>
      <c r="EM376" s="48">
        <f ca="1">IF(OR(INDEX(INDIRECT("times"&amp;DN$2),$F376,EM$28)&gt;10,INDEX(INDIRECT(DP376),$E376,EM$28)&lt;=INDEX(INDIRECT(DP376),$E376,$F376)),0,(INDEX(INDIRECT(DP376),$E376,$F376)-INDEX(INDIRECT(DP376),$E376,EM$28))*(10-INDEX(INDIRECT("times"&amp;DN$2),$F376,EM$28))/10)</f>
        <v>0</v>
      </c>
      <c r="EN376" s="201">
        <v>19</v>
      </c>
      <c r="EP376" s="18" t="s">
        <v>207</v>
      </c>
      <c r="EQ376" s="122">
        <f>EP341</f>
        <v>3</v>
      </c>
      <c r="ER376" s="122" t="str">
        <f>EP342</f>
        <v>lei3564</v>
      </c>
      <c r="ES376" s="210" t="str">
        <f t="shared" si="1803"/>
        <v>core3_lei3564</v>
      </c>
      <c r="ET376" s="122">
        <v>1</v>
      </c>
      <c r="EU376" s="33">
        <v>19</v>
      </c>
      <c r="EV376" s="46">
        <f ca="1">IF(OR(INDEX(INDIRECT("times"&amp;EQ$2),$F376,EV$28)&gt;10,INDEX(INDIRECT(ES376),$E376,EV$28)&lt;=INDEX(INDIRECT(ES376),$E376,$F376)),0,(INDEX(INDIRECT(ES376),$E376,$F376)-INDEX(INDIRECT(ES376),$E376,EV$28))*(10-INDEX(INDIRECT("times"&amp;EQ$2),$F376,EV$28))/10)</f>
        <v>0</v>
      </c>
      <c r="EW376" s="47">
        <f ca="1">IF(OR(INDEX(INDIRECT("times"&amp;EQ$2),$F376,EW$28)&gt;10,INDEX(INDIRECT(ES376),$E376,EW$28)&lt;=INDEX(INDIRECT(ES376),$E376,$F376)),0,(INDEX(INDIRECT(ES376),$E376,$F376)-INDEX(INDIRECT(ES376),$E376,EW$28))*(10-INDEX(INDIRECT("times"&amp;EQ$2),$F376,EW$28))/10)</f>
        <v>0</v>
      </c>
      <c r="EX376" s="47">
        <f ca="1">IF(OR(INDEX(INDIRECT("times"&amp;EQ$2),$F376,EX$28)&gt;10,INDEX(INDIRECT(ES376),$E376,EX$28)&lt;=INDEX(INDIRECT(ES376),$E376,$F376)),0,(INDEX(INDIRECT(ES376),$E376,$F376)-INDEX(INDIRECT(ES376),$E376,EX$28))*(10-INDEX(INDIRECT("times"&amp;EQ$2),$F376,EX$28))/10)</f>
        <v>0</v>
      </c>
      <c r="EY376" s="47">
        <f ca="1">IF(OR(INDEX(INDIRECT("times"&amp;EQ$2),$F376,EY$28)&gt;10,INDEX(INDIRECT(ES376),$E376,EY$28)&lt;=INDEX(INDIRECT(ES376),$E376,$F376)),0,(INDEX(INDIRECT(ES376),$E376,$F376)-INDEX(INDIRECT(ES376),$E376,EY$28))*(10-INDEX(INDIRECT("times"&amp;EQ$2),$F376,EY$28))/10)</f>
        <v>0</v>
      </c>
      <c r="EZ376" s="47">
        <f ca="1">IF(OR(INDEX(INDIRECT("times"&amp;EQ$2),$F376,EZ$28)&gt;10,INDEX(INDIRECT(ES376),$E376,EZ$28)&lt;=INDEX(INDIRECT(ES376),$E376,$F376)),0,(INDEX(INDIRECT(ES376),$E376,$F376)-INDEX(INDIRECT(ES376),$E376,EZ$28))*(10-INDEX(INDIRECT("times"&amp;EQ$2),$F376,EZ$28))/10)</f>
        <v>0</v>
      </c>
      <c r="FA376" s="47">
        <f ca="1">IF(OR(INDEX(INDIRECT("times"&amp;EQ$2),$F376,FA$28)&gt;10,INDEX(INDIRECT(ES376),$E376,FA$28)&lt;=INDEX(INDIRECT(ES376),$E376,$F376)),0,(INDEX(INDIRECT(ES376),$E376,$F376)-INDEX(INDIRECT(ES376),$E376,FA$28))*(10-INDEX(INDIRECT("times"&amp;EQ$2),$F376,FA$28))/10)</f>
        <v>0</v>
      </c>
      <c r="FB376" s="47">
        <f ca="1">IF(OR(INDEX(INDIRECT("times"&amp;EQ$2),$F376,FB$28)&gt;10,INDEX(INDIRECT(ES376),$E376,FB$28)&lt;=INDEX(INDIRECT(ES376),$E376,$F376)),0,(INDEX(INDIRECT(ES376),$E376,$F376)-INDEX(INDIRECT(ES376),$E376,FB$28))*(10-INDEX(INDIRECT("times"&amp;EQ$2),$F376,FB$28))/10)</f>
        <v>0</v>
      </c>
      <c r="FC376" s="47">
        <f ca="1">IF(OR(INDEX(INDIRECT("times"&amp;EQ$2),$F376,FC$28)&gt;10,INDEX(INDIRECT(ES376),$E376,FC$28)&lt;=INDEX(INDIRECT(ES376),$E376,$F376)),0,(INDEX(INDIRECT(ES376),$E376,$F376)-INDEX(INDIRECT(ES376),$E376,FC$28))*(10-INDEX(INDIRECT("times"&amp;EQ$2),$F376,FC$28))/10)</f>
        <v>0</v>
      </c>
      <c r="FD376" s="47">
        <f ca="1">IF(OR(INDEX(INDIRECT("times"&amp;EQ$2),$F376,FD$28)&gt;10,INDEX(INDIRECT(ES376),$E376,FD$28)&lt;=INDEX(INDIRECT(ES376),$E376,$F376)),0,(INDEX(INDIRECT(ES376),$E376,$F376)-INDEX(INDIRECT(ES376),$E376,FD$28))*(10-INDEX(INDIRECT("times"&amp;EQ$2),$F376,FD$28))/10)</f>
        <v>0</v>
      </c>
      <c r="FE376" s="47">
        <f ca="1">IF(OR(INDEX(INDIRECT("times"&amp;EQ$2),$F376,FE$28)&gt;10,INDEX(INDIRECT(ES376),$E376,FE$28)&lt;=INDEX(INDIRECT(ES376),$E376,$F376)),0,(INDEX(INDIRECT(ES376),$E376,$F376)-INDEX(INDIRECT(ES376),$E376,FE$28))*(10-INDEX(INDIRECT("times"&amp;EQ$2),$F376,FE$28))/10)</f>
        <v>0</v>
      </c>
      <c r="FF376" s="47">
        <f ca="1">IF(OR(INDEX(INDIRECT("times"&amp;EQ$2),$F376,FF$28)&gt;10,INDEX(INDIRECT(ES376),$E376,FF$28)&lt;=INDEX(INDIRECT(ES376),$E376,$F376)),0,(INDEX(INDIRECT(ES376),$E376,$F376)-INDEX(INDIRECT(ES376),$E376,FF$28))*(10-INDEX(INDIRECT("times"&amp;EQ$2),$F376,FF$28))/10)</f>
        <v>0</v>
      </c>
      <c r="FG376" s="47">
        <f ca="1">IF(OR(INDEX(INDIRECT("times"&amp;EQ$2),$F376,FG$28)&gt;10,INDEX(INDIRECT(ES376),$E376,FG$28)&lt;=INDEX(INDIRECT(ES376),$E376,$F376)),0,(INDEX(INDIRECT(ES376),$E376,$F376)-INDEX(INDIRECT(ES376),$E376,FG$28))*(10-INDEX(INDIRECT("times"&amp;EQ$2),$F376,FG$28))/10)</f>
        <v>0</v>
      </c>
      <c r="FH376" s="47">
        <f ca="1">IF(OR(INDEX(INDIRECT("times"&amp;EQ$2),$F376,FH$28)&gt;10,INDEX(INDIRECT(ES376),$E376,FH$28)&lt;=INDEX(INDIRECT(ES376),$E376,$F376)),0,(INDEX(INDIRECT(ES376),$E376,$F376)-INDEX(INDIRECT(ES376),$E376,FH$28))*(10-INDEX(INDIRECT("times"&amp;EQ$2),$F376,FH$28))/10)</f>
        <v>0</v>
      </c>
      <c r="FI376" s="47">
        <f ca="1">IF(OR(INDEX(INDIRECT("times"&amp;EQ$2),$F376,FI$28)&gt;10,INDEX(INDIRECT(ES376),$E376,FI$28)&lt;=INDEX(INDIRECT(ES376),$E376,$F376)),0,(INDEX(INDIRECT(ES376),$E376,$F376)-INDEX(INDIRECT(ES376),$E376,FI$28))*(10-INDEX(INDIRECT("times"&amp;EQ$2),$F376,FI$28))/10)</f>
        <v>0</v>
      </c>
      <c r="FJ376" s="47">
        <f ca="1">IF(OR(INDEX(INDIRECT("times"&amp;EQ$2),$F376,FJ$28)&gt;10,INDEX(INDIRECT(ES376),$E376,FJ$28)&lt;=INDEX(INDIRECT(ES376),$E376,$F376)),0,(INDEX(INDIRECT(ES376),$E376,$F376)-INDEX(INDIRECT(ES376),$E376,FJ$28))*(10-INDEX(INDIRECT("times"&amp;EQ$2),$F376,FJ$28))/10)</f>
        <v>0</v>
      </c>
      <c r="FK376" s="47">
        <f ca="1">IF(OR(INDEX(INDIRECT("times"&amp;EQ$2),$F376,FK$28)&gt;10,INDEX(INDIRECT(ES376),$E376,FK$28)&lt;=INDEX(INDIRECT(ES376),$E376,$F376)),0,(INDEX(INDIRECT(ES376),$E376,$F376)-INDEX(INDIRECT(ES376),$E376,FK$28))*(10-INDEX(INDIRECT("times"&amp;EQ$2),$F376,FK$28))/10)</f>
        <v>0</v>
      </c>
      <c r="FL376" s="47">
        <f ca="1">IF(OR(INDEX(INDIRECT("times"&amp;EQ$2),$F376,FL$28)&gt;10,INDEX(INDIRECT(ES376),$E376,FL$28)&lt;=INDEX(INDIRECT(ES376),$E376,$F376)),0,(INDEX(INDIRECT(ES376),$E376,$F376)-INDEX(INDIRECT(ES376),$E376,FL$28))*(10-INDEX(INDIRECT("times"&amp;EQ$2),$F376,FL$28))/10)</f>
        <v>0</v>
      </c>
      <c r="FM376" s="47">
        <f ca="1">IF(OR(INDEX(INDIRECT("times"&amp;EQ$2),$F376,FM$28)&gt;10,INDEX(INDIRECT(ES376),$E376,FM$28)&lt;=INDEX(INDIRECT(ES376),$E376,$F376)),0,(INDEX(INDIRECT(ES376),$E376,$F376)-INDEX(INDIRECT(ES376),$E376,FM$28))*(10-INDEX(INDIRECT("times"&amp;EQ$2),$F376,FM$28))/10)</f>
        <v>0</v>
      </c>
      <c r="FN376" s="47">
        <f ca="1">IF(OR(INDEX(INDIRECT("times"&amp;EQ$2),$F376,FN$28)&gt;10,INDEX(INDIRECT(ES376),$E376,FN$28)&lt;=INDEX(INDIRECT(ES376),$E376,$F376)),0,(INDEX(INDIRECT(ES376),$E376,$F376)-INDEX(INDIRECT(ES376),$E376,FN$28))*(10-INDEX(INDIRECT("times"&amp;EQ$2),$F376,FN$28))/10)</f>
        <v>0</v>
      </c>
      <c r="FO376" s="47">
        <f ca="1">IF(OR(INDEX(INDIRECT("times"&amp;EQ$2),$F376,FO$28)&gt;10,INDEX(INDIRECT(ES376),$E376,FO$28)&lt;=INDEX(INDIRECT(ES376),$E376,$F376)),0,(INDEX(INDIRECT(ES376),$E376,$F376)-INDEX(INDIRECT(ES376),$E376,FO$28))*(10-INDEX(INDIRECT("times"&amp;EQ$2),$F376,FO$28))/10)</f>
        <v>0</v>
      </c>
      <c r="FP376" s="48">
        <f ca="1">IF(OR(INDEX(INDIRECT("times"&amp;EQ$2),$F376,FP$28)&gt;10,INDEX(INDIRECT(ES376),$E376,FP$28)&lt;=INDEX(INDIRECT(ES376),$E376,$F376)),0,(INDEX(INDIRECT(ES376),$E376,$F376)-INDEX(INDIRECT(ES376),$E376,FP$28))*(10-INDEX(INDIRECT("times"&amp;EQ$2),$F376,FP$28))/10)</f>
        <v>0</v>
      </c>
      <c r="FQ376" s="201">
        <v>19</v>
      </c>
      <c r="FS376" s="18" t="s">
        <v>207</v>
      </c>
      <c r="FT376" s="122">
        <f>FS341</f>
        <v>3</v>
      </c>
      <c r="FU376" s="122" t="str">
        <f>FS342</f>
        <v>shop65</v>
      </c>
      <c r="FV376" s="210" t="str">
        <f t="shared" si="1804"/>
        <v>core3_shop65</v>
      </c>
      <c r="FW376" s="122">
        <v>1</v>
      </c>
      <c r="FX376" s="33">
        <v>19</v>
      </c>
      <c r="FY376" s="46">
        <f ca="1">IF(OR(INDEX(INDIRECT("times"&amp;FT$2),$F376,FY$28)&gt;10,INDEX(INDIRECT(FV376),$E376,FY$28)&lt;=INDEX(INDIRECT(FV376),$E376,$F376)),0,(INDEX(INDIRECT(FV376),$E376,$F376)-INDEX(INDIRECT(FV376),$E376,FY$28))*(10-INDEX(INDIRECT("times"&amp;FT$2),$F376,FY$28))/10)</f>
        <v>0</v>
      </c>
      <c r="FZ376" s="47">
        <f ca="1">IF(OR(INDEX(INDIRECT("times"&amp;FT$2),$F376,FZ$28)&gt;10,INDEX(INDIRECT(FV376),$E376,FZ$28)&lt;=INDEX(INDIRECT(FV376),$E376,$F376)),0,(INDEX(INDIRECT(FV376),$E376,$F376)-INDEX(INDIRECT(FV376),$E376,FZ$28))*(10-INDEX(INDIRECT("times"&amp;FT$2),$F376,FZ$28))/10)</f>
        <v>0</v>
      </c>
      <c r="GA376" s="47">
        <f ca="1">IF(OR(INDEX(INDIRECT("times"&amp;FT$2),$F376,GA$28)&gt;10,INDEX(INDIRECT(FV376),$E376,GA$28)&lt;=INDEX(INDIRECT(FV376),$E376,$F376)),0,(INDEX(INDIRECT(FV376),$E376,$F376)-INDEX(INDIRECT(FV376),$E376,GA$28))*(10-INDEX(INDIRECT("times"&amp;FT$2),$F376,GA$28))/10)</f>
        <v>0</v>
      </c>
      <c r="GB376" s="47">
        <f ca="1">IF(OR(INDEX(INDIRECT("times"&amp;FT$2),$F376,GB$28)&gt;10,INDEX(INDIRECT(FV376),$E376,GB$28)&lt;=INDEX(INDIRECT(FV376),$E376,$F376)),0,(INDEX(INDIRECT(FV376),$E376,$F376)-INDEX(INDIRECT(FV376),$E376,GB$28))*(10-INDEX(INDIRECT("times"&amp;FT$2),$F376,GB$28))/10)</f>
        <v>0</v>
      </c>
      <c r="GC376" s="47">
        <f ca="1">IF(OR(INDEX(INDIRECT("times"&amp;FT$2),$F376,GC$28)&gt;10,INDEX(INDIRECT(FV376),$E376,GC$28)&lt;=INDEX(INDIRECT(FV376),$E376,$F376)),0,(INDEX(INDIRECT(FV376),$E376,$F376)-INDEX(INDIRECT(FV376),$E376,GC$28))*(10-INDEX(INDIRECT("times"&amp;FT$2),$F376,GC$28))/10)</f>
        <v>0</v>
      </c>
      <c r="GD376" s="47">
        <f ca="1">IF(OR(INDEX(INDIRECT("times"&amp;FT$2),$F376,GD$28)&gt;10,INDEX(INDIRECT(FV376),$E376,GD$28)&lt;=INDEX(INDIRECT(FV376),$E376,$F376)),0,(INDEX(INDIRECT(FV376),$E376,$F376)-INDEX(INDIRECT(FV376),$E376,GD$28))*(10-INDEX(INDIRECT("times"&amp;FT$2),$F376,GD$28))/10)</f>
        <v>0</v>
      </c>
      <c r="GE376" s="47">
        <f ca="1">IF(OR(INDEX(INDIRECT("times"&amp;FT$2),$F376,GE$28)&gt;10,INDEX(INDIRECT(FV376),$E376,GE$28)&lt;=INDEX(INDIRECT(FV376),$E376,$F376)),0,(INDEX(INDIRECT(FV376),$E376,$F376)-INDEX(INDIRECT(FV376),$E376,GE$28))*(10-INDEX(INDIRECT("times"&amp;FT$2),$F376,GE$28))/10)</f>
        <v>0</v>
      </c>
      <c r="GF376" s="47">
        <f ca="1">IF(OR(INDEX(INDIRECT("times"&amp;FT$2),$F376,GF$28)&gt;10,INDEX(INDIRECT(FV376),$E376,GF$28)&lt;=INDEX(INDIRECT(FV376),$E376,$F376)),0,(INDEX(INDIRECT(FV376),$E376,$F376)-INDEX(INDIRECT(FV376),$E376,GF$28))*(10-INDEX(INDIRECT("times"&amp;FT$2),$F376,GF$28))/10)</f>
        <v>0</v>
      </c>
      <c r="GG376" s="47">
        <f ca="1">IF(OR(INDEX(INDIRECT("times"&amp;FT$2),$F376,GG$28)&gt;10,INDEX(INDIRECT(FV376),$E376,GG$28)&lt;=INDEX(INDIRECT(FV376),$E376,$F376)),0,(INDEX(INDIRECT(FV376),$E376,$F376)-INDEX(INDIRECT(FV376),$E376,GG$28))*(10-INDEX(INDIRECT("times"&amp;FT$2),$F376,GG$28))/10)</f>
        <v>0</v>
      </c>
      <c r="GH376" s="47">
        <f ca="1">IF(OR(INDEX(INDIRECT("times"&amp;FT$2),$F376,GH$28)&gt;10,INDEX(INDIRECT(FV376),$E376,GH$28)&lt;=INDEX(INDIRECT(FV376),$E376,$F376)),0,(INDEX(INDIRECT(FV376),$E376,$F376)-INDEX(INDIRECT(FV376),$E376,GH$28))*(10-INDEX(INDIRECT("times"&amp;FT$2),$F376,GH$28))/10)</f>
        <v>0</v>
      </c>
      <c r="GI376" s="47">
        <f ca="1">IF(OR(INDEX(INDIRECT("times"&amp;FT$2),$F376,GI$28)&gt;10,INDEX(INDIRECT(FV376),$E376,GI$28)&lt;=INDEX(INDIRECT(FV376),$E376,$F376)),0,(INDEX(INDIRECT(FV376),$E376,$F376)-INDEX(INDIRECT(FV376),$E376,GI$28))*(10-INDEX(INDIRECT("times"&amp;FT$2),$F376,GI$28))/10)</f>
        <v>0</v>
      </c>
      <c r="GJ376" s="47">
        <f ca="1">IF(OR(INDEX(INDIRECT("times"&amp;FT$2),$F376,GJ$28)&gt;10,INDEX(INDIRECT(FV376),$E376,GJ$28)&lt;=INDEX(INDIRECT(FV376),$E376,$F376)),0,(INDEX(INDIRECT(FV376),$E376,$F376)-INDEX(INDIRECT(FV376),$E376,GJ$28))*(10-INDEX(INDIRECT("times"&amp;FT$2),$F376,GJ$28))/10)</f>
        <v>0</v>
      </c>
      <c r="GK376" s="47">
        <f ca="1">IF(OR(INDEX(INDIRECT("times"&amp;FT$2),$F376,GK$28)&gt;10,INDEX(INDIRECT(FV376),$E376,GK$28)&lt;=INDEX(INDIRECT(FV376),$E376,$F376)),0,(INDEX(INDIRECT(FV376),$E376,$F376)-INDEX(INDIRECT(FV376),$E376,GK$28))*(10-INDEX(INDIRECT("times"&amp;FT$2),$F376,GK$28))/10)</f>
        <v>0</v>
      </c>
      <c r="GL376" s="47">
        <f ca="1">IF(OR(INDEX(INDIRECT("times"&amp;FT$2),$F376,GL$28)&gt;10,INDEX(INDIRECT(FV376),$E376,GL$28)&lt;=INDEX(INDIRECT(FV376),$E376,$F376)),0,(INDEX(INDIRECT(FV376),$E376,$F376)-INDEX(INDIRECT(FV376),$E376,GL$28))*(10-INDEX(INDIRECT("times"&amp;FT$2),$F376,GL$28))/10)</f>
        <v>0</v>
      </c>
      <c r="GM376" s="47">
        <f ca="1">IF(OR(INDEX(INDIRECT("times"&amp;FT$2),$F376,GM$28)&gt;10,INDEX(INDIRECT(FV376),$E376,GM$28)&lt;=INDEX(INDIRECT(FV376),$E376,$F376)),0,(INDEX(INDIRECT(FV376),$E376,$F376)-INDEX(INDIRECT(FV376),$E376,GM$28))*(10-INDEX(INDIRECT("times"&amp;FT$2),$F376,GM$28))/10)</f>
        <v>0</v>
      </c>
      <c r="GN376" s="47">
        <f ca="1">IF(OR(INDEX(INDIRECT("times"&amp;FT$2),$F376,GN$28)&gt;10,INDEX(INDIRECT(FV376),$E376,GN$28)&lt;=INDEX(INDIRECT(FV376),$E376,$F376)),0,(INDEX(INDIRECT(FV376),$E376,$F376)-INDEX(INDIRECT(FV376),$E376,GN$28))*(10-INDEX(INDIRECT("times"&amp;FT$2),$F376,GN$28))/10)</f>
        <v>0</v>
      </c>
      <c r="GO376" s="47">
        <f ca="1">IF(OR(INDEX(INDIRECT("times"&amp;FT$2),$F376,GO$28)&gt;10,INDEX(INDIRECT(FV376),$E376,GO$28)&lt;=INDEX(INDIRECT(FV376),$E376,$F376)),0,(INDEX(INDIRECT(FV376),$E376,$F376)-INDEX(INDIRECT(FV376),$E376,GO$28))*(10-INDEX(INDIRECT("times"&amp;FT$2),$F376,GO$28))/10)</f>
        <v>0</v>
      </c>
      <c r="GP376" s="47">
        <f ca="1">IF(OR(INDEX(INDIRECT("times"&amp;FT$2),$F376,GP$28)&gt;10,INDEX(INDIRECT(FV376),$E376,GP$28)&lt;=INDEX(INDIRECT(FV376),$E376,$F376)),0,(INDEX(INDIRECT(FV376),$E376,$F376)-INDEX(INDIRECT(FV376),$E376,GP$28))*(10-INDEX(INDIRECT("times"&amp;FT$2),$F376,GP$28))/10)</f>
        <v>0</v>
      </c>
      <c r="GQ376" s="47">
        <f ca="1">IF(OR(INDEX(INDIRECT("times"&amp;FT$2),$F376,GQ$28)&gt;10,INDEX(INDIRECT(FV376),$E376,GQ$28)&lt;=INDEX(INDIRECT(FV376),$E376,$F376)),0,(INDEX(INDIRECT(FV376),$E376,$F376)-INDEX(INDIRECT(FV376),$E376,GQ$28))*(10-INDEX(INDIRECT("times"&amp;FT$2),$F376,GQ$28))/10)</f>
        <v>0</v>
      </c>
      <c r="GR376" s="47">
        <f ca="1">IF(OR(INDEX(INDIRECT("times"&amp;FT$2),$F376,GR$28)&gt;10,INDEX(INDIRECT(FV376),$E376,GR$28)&lt;=INDEX(INDIRECT(FV376),$E376,$F376)),0,(INDEX(INDIRECT(FV376),$E376,$F376)-INDEX(INDIRECT(FV376),$E376,GR$28))*(10-INDEX(INDIRECT("times"&amp;FT$2),$F376,GR$28))/10)</f>
        <v>0</v>
      </c>
      <c r="GS376" s="48">
        <f ca="1">IF(OR(INDEX(INDIRECT("times"&amp;FT$2),$F376,GS$28)&gt;10,INDEX(INDIRECT(FV376),$E376,GS$28)&lt;=INDEX(INDIRECT(FV376),$E376,$F376)),0,(INDEX(INDIRECT(FV376),$E376,$F376)-INDEX(INDIRECT(FV376),$E376,GS$28))*(10-INDEX(INDIRECT("times"&amp;FT$2),$F376,GS$28))/10)</f>
        <v>0</v>
      </c>
      <c r="GT376" s="201">
        <v>19</v>
      </c>
      <c r="GV376" s="18" t="s">
        <v>207</v>
      </c>
      <c r="GW376" s="122">
        <f>GV341</f>
        <v>3</v>
      </c>
      <c r="GX376" s="122" t="str">
        <f>GV342</f>
        <v>lei65</v>
      </c>
      <c r="GY376" s="210" t="str">
        <f t="shared" si="1805"/>
        <v>core3_lei65</v>
      </c>
      <c r="GZ376" s="122">
        <v>1</v>
      </c>
      <c r="HA376" s="33">
        <v>19</v>
      </c>
      <c r="HB376" s="46">
        <f ca="1">IF(OR(INDEX(INDIRECT("times"&amp;GW$2),$F376,HB$28)&gt;10,INDEX(INDIRECT(GY376),$E376,HB$28)&lt;=INDEX(INDIRECT(GY376),$E376,$F376)),0,(INDEX(INDIRECT(GY376),$E376,$F376)-INDEX(INDIRECT(GY376),$E376,HB$28))*(10-INDEX(INDIRECT("times"&amp;GW$2),$F376,HB$28))/10)</f>
        <v>0</v>
      </c>
      <c r="HC376" s="47">
        <f ca="1">IF(OR(INDEX(INDIRECT("times"&amp;GW$2),$F376,HC$28)&gt;10,INDEX(INDIRECT(GY376),$E376,HC$28)&lt;=INDEX(INDIRECT(GY376),$E376,$F376)),0,(INDEX(INDIRECT(GY376),$E376,$F376)-INDEX(INDIRECT(GY376),$E376,HC$28))*(10-INDEX(INDIRECT("times"&amp;GW$2),$F376,HC$28))/10)</f>
        <v>0</v>
      </c>
      <c r="HD376" s="47">
        <f ca="1">IF(OR(INDEX(INDIRECT("times"&amp;GW$2),$F376,HD$28)&gt;10,INDEX(INDIRECT(GY376),$E376,HD$28)&lt;=INDEX(INDIRECT(GY376),$E376,$F376)),0,(INDEX(INDIRECT(GY376),$E376,$F376)-INDEX(INDIRECT(GY376),$E376,HD$28))*(10-INDEX(INDIRECT("times"&amp;GW$2),$F376,HD$28))/10)</f>
        <v>0</v>
      </c>
      <c r="HE376" s="47">
        <f ca="1">IF(OR(INDEX(INDIRECT("times"&amp;GW$2),$F376,HE$28)&gt;10,INDEX(INDIRECT(GY376),$E376,HE$28)&lt;=INDEX(INDIRECT(GY376),$E376,$F376)),0,(INDEX(INDIRECT(GY376),$E376,$F376)-INDEX(INDIRECT(GY376),$E376,HE$28))*(10-INDEX(INDIRECT("times"&amp;GW$2),$F376,HE$28))/10)</f>
        <v>0</v>
      </c>
      <c r="HF376" s="47">
        <f ca="1">IF(OR(INDEX(INDIRECT("times"&amp;GW$2),$F376,HF$28)&gt;10,INDEX(INDIRECT(GY376),$E376,HF$28)&lt;=INDEX(INDIRECT(GY376),$E376,$F376)),0,(INDEX(INDIRECT(GY376),$E376,$F376)-INDEX(INDIRECT(GY376),$E376,HF$28))*(10-INDEX(INDIRECT("times"&amp;GW$2),$F376,HF$28))/10)</f>
        <v>0</v>
      </c>
      <c r="HG376" s="47">
        <f ca="1">IF(OR(INDEX(INDIRECT("times"&amp;GW$2),$F376,HG$28)&gt;10,INDEX(INDIRECT(GY376),$E376,HG$28)&lt;=INDEX(INDIRECT(GY376),$E376,$F376)),0,(INDEX(INDIRECT(GY376),$E376,$F376)-INDEX(INDIRECT(GY376),$E376,HG$28))*(10-INDEX(INDIRECT("times"&amp;GW$2),$F376,HG$28))/10)</f>
        <v>0</v>
      </c>
      <c r="HH376" s="47">
        <f ca="1">IF(OR(INDEX(INDIRECT("times"&amp;GW$2),$F376,HH$28)&gt;10,INDEX(INDIRECT(GY376),$E376,HH$28)&lt;=INDEX(INDIRECT(GY376),$E376,$F376)),0,(INDEX(INDIRECT(GY376),$E376,$F376)-INDEX(INDIRECT(GY376),$E376,HH$28))*(10-INDEX(INDIRECT("times"&amp;GW$2),$F376,HH$28))/10)</f>
        <v>0</v>
      </c>
      <c r="HI376" s="47">
        <f ca="1">IF(OR(INDEX(INDIRECT("times"&amp;GW$2),$F376,HI$28)&gt;10,INDEX(INDIRECT(GY376),$E376,HI$28)&lt;=INDEX(INDIRECT(GY376),$E376,$F376)),0,(INDEX(INDIRECT(GY376),$E376,$F376)-INDEX(INDIRECT(GY376),$E376,HI$28))*(10-INDEX(INDIRECT("times"&amp;GW$2),$F376,HI$28))/10)</f>
        <v>0</v>
      </c>
      <c r="HJ376" s="47">
        <f ca="1">IF(OR(INDEX(INDIRECT("times"&amp;GW$2),$F376,HJ$28)&gt;10,INDEX(INDIRECT(GY376),$E376,HJ$28)&lt;=INDEX(INDIRECT(GY376),$E376,$F376)),0,(INDEX(INDIRECT(GY376),$E376,$F376)-INDEX(INDIRECT(GY376),$E376,HJ$28))*(10-INDEX(INDIRECT("times"&amp;GW$2),$F376,HJ$28))/10)</f>
        <v>0</v>
      </c>
      <c r="HK376" s="47">
        <f ca="1">IF(OR(INDEX(INDIRECT("times"&amp;GW$2),$F376,HK$28)&gt;10,INDEX(INDIRECT(GY376),$E376,HK$28)&lt;=INDEX(INDIRECT(GY376),$E376,$F376)),0,(INDEX(INDIRECT(GY376),$E376,$F376)-INDEX(INDIRECT(GY376),$E376,HK$28))*(10-INDEX(INDIRECT("times"&amp;GW$2),$F376,HK$28))/10)</f>
        <v>0</v>
      </c>
      <c r="HL376" s="47">
        <f ca="1">IF(OR(INDEX(INDIRECT("times"&amp;GW$2),$F376,HL$28)&gt;10,INDEX(INDIRECT(GY376),$E376,HL$28)&lt;=INDEX(INDIRECT(GY376),$E376,$F376)),0,(INDEX(INDIRECT(GY376),$E376,$F376)-INDEX(INDIRECT(GY376),$E376,HL$28))*(10-INDEX(INDIRECT("times"&amp;GW$2),$F376,HL$28))/10)</f>
        <v>0</v>
      </c>
      <c r="HM376" s="47">
        <f ca="1">IF(OR(INDEX(INDIRECT("times"&amp;GW$2),$F376,HM$28)&gt;10,INDEX(INDIRECT(GY376),$E376,HM$28)&lt;=INDEX(INDIRECT(GY376),$E376,$F376)),0,(INDEX(INDIRECT(GY376),$E376,$F376)-INDEX(INDIRECT(GY376),$E376,HM$28))*(10-INDEX(INDIRECT("times"&amp;GW$2),$F376,HM$28))/10)</f>
        <v>0</v>
      </c>
      <c r="HN376" s="47">
        <f ca="1">IF(OR(INDEX(INDIRECT("times"&amp;GW$2),$F376,HN$28)&gt;10,INDEX(INDIRECT(GY376),$E376,HN$28)&lt;=INDEX(INDIRECT(GY376),$E376,$F376)),0,(INDEX(INDIRECT(GY376),$E376,$F376)-INDEX(INDIRECT(GY376),$E376,HN$28))*(10-INDEX(INDIRECT("times"&amp;GW$2),$F376,HN$28))/10)</f>
        <v>0</v>
      </c>
      <c r="HO376" s="47">
        <f ca="1">IF(OR(INDEX(INDIRECT("times"&amp;GW$2),$F376,HO$28)&gt;10,INDEX(INDIRECT(GY376),$E376,HO$28)&lt;=INDEX(INDIRECT(GY376),$E376,$F376)),0,(INDEX(INDIRECT(GY376),$E376,$F376)-INDEX(INDIRECT(GY376),$E376,HO$28))*(10-INDEX(INDIRECT("times"&amp;GW$2),$F376,HO$28))/10)</f>
        <v>0</v>
      </c>
      <c r="HP376" s="47">
        <f ca="1">IF(OR(INDEX(INDIRECT("times"&amp;GW$2),$F376,HP$28)&gt;10,INDEX(INDIRECT(GY376),$E376,HP$28)&lt;=INDEX(INDIRECT(GY376),$E376,$F376)),0,(INDEX(INDIRECT(GY376),$E376,$F376)-INDEX(INDIRECT(GY376),$E376,HP$28))*(10-INDEX(INDIRECT("times"&amp;GW$2),$F376,HP$28))/10)</f>
        <v>0</v>
      </c>
      <c r="HQ376" s="47">
        <f ca="1">IF(OR(INDEX(INDIRECT("times"&amp;GW$2),$F376,HQ$28)&gt;10,INDEX(INDIRECT(GY376),$E376,HQ$28)&lt;=INDEX(INDIRECT(GY376),$E376,$F376)),0,(INDEX(INDIRECT(GY376),$E376,$F376)-INDEX(INDIRECT(GY376),$E376,HQ$28))*(10-INDEX(INDIRECT("times"&amp;GW$2),$F376,HQ$28))/10)</f>
        <v>0</v>
      </c>
      <c r="HR376" s="47">
        <f ca="1">IF(OR(INDEX(INDIRECT("times"&amp;GW$2),$F376,HR$28)&gt;10,INDEX(INDIRECT(GY376),$E376,HR$28)&lt;=INDEX(INDIRECT(GY376),$E376,$F376)),0,(INDEX(INDIRECT(GY376),$E376,$F376)-INDEX(INDIRECT(GY376),$E376,HR$28))*(10-INDEX(INDIRECT("times"&amp;GW$2),$F376,HR$28))/10)</f>
        <v>0</v>
      </c>
      <c r="HS376" s="47">
        <f ca="1">IF(OR(INDEX(INDIRECT("times"&amp;GW$2),$F376,HS$28)&gt;10,INDEX(INDIRECT(GY376),$E376,HS$28)&lt;=INDEX(INDIRECT(GY376),$E376,$F376)),0,(INDEX(INDIRECT(GY376),$E376,$F376)-INDEX(INDIRECT(GY376),$E376,HS$28))*(10-INDEX(INDIRECT("times"&amp;GW$2),$F376,HS$28))/10)</f>
        <v>0</v>
      </c>
      <c r="HT376" s="47">
        <f ca="1">IF(OR(INDEX(INDIRECT("times"&amp;GW$2),$F376,HT$28)&gt;10,INDEX(INDIRECT(GY376),$E376,HT$28)&lt;=INDEX(INDIRECT(GY376),$E376,$F376)),0,(INDEX(INDIRECT(GY376),$E376,$F376)-INDEX(INDIRECT(GY376),$E376,HT$28))*(10-INDEX(INDIRECT("times"&amp;GW$2),$F376,HT$28))/10)</f>
        <v>0</v>
      </c>
      <c r="HU376" s="47">
        <f ca="1">IF(OR(INDEX(INDIRECT("times"&amp;GW$2),$F376,HU$28)&gt;10,INDEX(INDIRECT(GY376),$E376,HU$28)&lt;=INDEX(INDIRECT(GY376),$E376,$F376)),0,(INDEX(INDIRECT(GY376),$E376,$F376)-INDEX(INDIRECT(GY376),$E376,HU$28))*(10-INDEX(INDIRECT("times"&amp;GW$2),$F376,HU$28))/10)</f>
        <v>0</v>
      </c>
      <c r="HV376" s="48">
        <f ca="1">IF(OR(INDEX(INDIRECT("times"&amp;GW$2),$F376,HV$28)&gt;10,INDEX(INDIRECT(GY376),$E376,HV$28)&lt;=INDEX(INDIRECT(GY376),$E376,$F376)),0,(INDEX(INDIRECT(GY376),$E376,$F376)-INDEX(INDIRECT(GY376),$E376,HV$28))*(10-INDEX(INDIRECT("times"&amp;GW$2),$F376,HV$28))/10)</f>
        <v>0</v>
      </c>
      <c r="HW376" s="201">
        <v>19</v>
      </c>
    </row>
    <row r="377" spans="1:231" ht="15">
      <c r="A377" s="18" t="s">
        <v>208</v>
      </c>
      <c r="B377" s="122">
        <f>A341</f>
        <v>3</v>
      </c>
      <c r="C377" s="122" t="str">
        <f>A342</f>
        <v>work1834</v>
      </c>
      <c r="D377" s="210" t="str">
        <f t="shared" si="1798"/>
        <v>core3_work1834</v>
      </c>
      <c r="E377" s="122">
        <v>1</v>
      </c>
      <c r="F377" s="33">
        <v>20</v>
      </c>
      <c r="G377" s="46">
        <f ca="1">IF(OR(INDEX(INDIRECT("times"&amp;B$2),$F377,G$28)&gt;10,INDEX(INDIRECT(D377),$E377,G$28)&lt;=INDEX(INDIRECT(D377),$E377,$F377)),0,(INDEX(INDIRECT(D377),$E377,$F377)-INDEX(INDIRECT(D377),$E377,G$28))*(10-INDEX(INDIRECT("times"&amp;B$2),$F377,G$28))/10)</f>
        <v>0</v>
      </c>
      <c r="H377" s="47">
        <f ca="1">IF(OR(INDEX(INDIRECT("times"&amp;B$2),$F377,H$28)&gt;10,INDEX(INDIRECT(D377),$E377,H$28)&lt;=INDEX(INDIRECT(D377),$E377,$F377)),0,(INDEX(INDIRECT(D377),$E377,$F377)-INDEX(INDIRECT(D377),$E377,H$28))*(10-INDEX(INDIRECT("times"&amp;B$2),$F377,H$28))/10)</f>
        <v>0</v>
      </c>
      <c r="I377" s="47">
        <f ca="1">IF(OR(INDEX(INDIRECT("times"&amp;B$2),$F377,I$28)&gt;10,INDEX(INDIRECT(D377),$E377,I$28)&lt;=INDEX(INDIRECT(D377),$E377,$F377)),0,(INDEX(INDIRECT(D377),$E377,$F377)-INDEX(INDIRECT(D377),$E377,I$28))*(10-INDEX(INDIRECT("times"&amp;B$2),$F377,I$28))/10)</f>
        <v>0</v>
      </c>
      <c r="J377" s="47">
        <f ca="1">IF(OR(INDEX(INDIRECT("times"&amp;B$2),$F377,J$28)&gt;10,INDEX(INDIRECT(D377),$E377,J$28)&lt;=INDEX(INDIRECT(D377),$E377,$F377)),0,(INDEX(INDIRECT(D377),$E377,$F377)-INDEX(INDIRECT(D377),$E377,J$28))*(10-INDEX(INDIRECT("times"&amp;B$2),$F377,J$28))/10)</f>
        <v>0</v>
      </c>
      <c r="K377" s="47">
        <f ca="1">IF(OR(INDEX(INDIRECT("times"&amp;B$2),$F377,K$28)&gt;10,INDEX(INDIRECT(D377),$E377,K$28)&lt;=INDEX(INDIRECT(D377),$E377,$F377)),0,(INDEX(INDIRECT(D377),$E377,$F377)-INDEX(INDIRECT(D377),$E377,K$28))*(10-INDEX(INDIRECT("times"&amp;B$2),$F377,K$28))/10)</f>
        <v>0</v>
      </c>
      <c r="L377" s="47">
        <f ca="1">IF(OR(INDEX(INDIRECT("times"&amp;B$2),$F377,L$28)&gt;10,INDEX(INDIRECT(D377),$E377,L$28)&lt;=INDEX(INDIRECT(D377),$E377,$F377)),0,(INDEX(INDIRECT(D377),$E377,$F377)-INDEX(INDIRECT(D377),$E377,L$28))*(10-INDEX(INDIRECT("times"&amp;B$2),$F377,L$28))/10)</f>
        <v>0</v>
      </c>
      <c r="M377" s="47">
        <f ca="1">IF(OR(INDEX(INDIRECT("times"&amp;B$2),$F377,M$28)&gt;10,INDEX(INDIRECT(D377),$E377,M$28)&lt;=INDEX(INDIRECT(D377),$E377,$F377)),0,(INDEX(INDIRECT(D377),$E377,$F377)-INDEX(INDIRECT(D377),$E377,M$28))*(10-INDEX(INDIRECT("times"&amp;B$2),$F377,M$28))/10)</f>
        <v>0</v>
      </c>
      <c r="N377" s="47">
        <f ca="1">IF(OR(INDEX(INDIRECT("times"&amp;B$2),$F377,N$28)&gt;10,INDEX(INDIRECT(D377),$E377,N$28)&lt;=INDEX(INDIRECT(D377),$E377,$F377)),0,(INDEX(INDIRECT(D377),$E377,$F377)-INDEX(INDIRECT(D377),$E377,N$28))*(10-INDEX(INDIRECT("times"&amp;B$2),$F377,N$28))/10)</f>
        <v>0</v>
      </c>
      <c r="O377" s="47">
        <f ca="1">IF(OR(INDEX(INDIRECT("times"&amp;B$2),$F377,O$28)&gt;10,INDEX(INDIRECT(D377),$E377,O$28)&lt;=INDEX(INDIRECT(D377),$E377,$F377)),0,(INDEX(INDIRECT(D377),$E377,$F377)-INDEX(INDIRECT(D377),$E377,O$28))*(10-INDEX(INDIRECT("times"&amp;B$2),$F377,O$28))/10)</f>
        <v>0</v>
      </c>
      <c r="P377" s="47">
        <f ca="1">IF(OR(INDEX(INDIRECT("times"&amp;B$2),$F377,P$28)&gt;10,INDEX(INDIRECT(D377),$E377,P$28)&lt;=INDEX(INDIRECT(D377),$E377,$F377)),0,(INDEX(INDIRECT(D377),$E377,$F377)-INDEX(INDIRECT(D377),$E377,P$28))*(10-INDEX(INDIRECT("times"&amp;B$2),$F377,P$28))/10)</f>
        <v>0</v>
      </c>
      <c r="Q377" s="47">
        <f ca="1">IF(OR(INDEX(INDIRECT("times"&amp;B$2),$F377,Q$28)&gt;10,INDEX(INDIRECT(D377),$E377,Q$28)&lt;=INDEX(INDIRECT(D377),$E377,$F377)),0,(INDEX(INDIRECT(D377),$E377,$F377)-INDEX(INDIRECT(D377),$E377,Q$28))*(10-INDEX(INDIRECT("times"&amp;B$2),$F377,Q$28))/10)</f>
        <v>0</v>
      </c>
      <c r="R377" s="47">
        <f ca="1">IF(OR(INDEX(INDIRECT("times"&amp;B$2),$F377,R$28)&gt;10,INDEX(INDIRECT(D377),$E377,R$28)&lt;=INDEX(INDIRECT(D377),$E377,$F377)),0,(INDEX(INDIRECT(D377),$E377,$F377)-INDEX(INDIRECT(D377),$E377,R$28))*(10-INDEX(INDIRECT("times"&amp;B$2),$F377,R$28))/10)</f>
        <v>0</v>
      </c>
      <c r="S377" s="47">
        <f ca="1">IF(OR(INDEX(INDIRECT("times"&amp;B$2),$F377,S$28)&gt;10,INDEX(INDIRECT(D377),$E377,S$28)&lt;=INDEX(INDIRECT(D377),$E377,$F377)),0,(INDEX(INDIRECT(D377),$E377,$F377)-INDEX(INDIRECT(D377),$E377,S$28))*(10-INDEX(INDIRECT("times"&amp;B$2),$F377,S$28))/10)</f>
        <v>0</v>
      </c>
      <c r="T377" s="47">
        <f ca="1">IF(OR(INDEX(INDIRECT("times"&amp;B$2),$F377,T$28)&gt;10,INDEX(INDIRECT(D377),$E377,T$28)&lt;=INDEX(INDIRECT(D377),$E377,$F377)),0,(INDEX(INDIRECT(D377),$E377,$F377)-INDEX(INDIRECT(D377),$E377,T$28))*(10-INDEX(INDIRECT("times"&amp;B$2),$F377,T$28))/10)</f>
        <v>0</v>
      </c>
      <c r="U377" s="47">
        <f ca="1">IF(OR(INDEX(INDIRECT("times"&amp;B$2),$F377,U$28)&gt;10,INDEX(INDIRECT(D377),$E377,U$28)&lt;=INDEX(INDIRECT(D377),$E377,$F377)),0,(INDEX(INDIRECT(D377),$E377,$F377)-INDEX(INDIRECT(D377),$E377,U$28))*(10-INDEX(INDIRECT("times"&amp;B$2),$F377,U$28))/10)</f>
        <v>0</v>
      </c>
      <c r="V377" s="47">
        <f ca="1">IF(OR(INDEX(INDIRECT("times"&amp;B$2),$F377,V$28)&gt;10,INDEX(INDIRECT(D377),$E377,V$28)&lt;=INDEX(INDIRECT(D377),$E377,$F377)),0,(INDEX(INDIRECT(D377),$E377,$F377)-INDEX(INDIRECT(D377),$E377,V$28))*(10-INDEX(INDIRECT("times"&amp;B$2),$F377,V$28))/10)</f>
        <v>0</v>
      </c>
      <c r="W377" s="47">
        <f ca="1">IF(OR(INDEX(INDIRECT("times"&amp;B$2),$F377,W$28)&gt;10,INDEX(INDIRECT(D377),$E377,W$28)&lt;=INDEX(INDIRECT(D377),$E377,$F377)),0,(INDEX(INDIRECT(D377),$E377,$F377)-INDEX(INDIRECT(D377),$E377,W$28))*(10-INDEX(INDIRECT("times"&amp;B$2),$F377,W$28))/10)</f>
        <v>0</v>
      </c>
      <c r="X377" s="47">
        <f ca="1">IF(OR(INDEX(INDIRECT("times"&amp;B$2),$F377,X$28)&gt;10,INDEX(INDIRECT(D377),$E377,X$28)&lt;=INDEX(INDIRECT(D377),$E377,$F377)),0,(INDEX(INDIRECT(D377),$E377,$F377)-INDEX(INDIRECT(D377),$E377,X$28))*(10-INDEX(INDIRECT("times"&amp;B$2),$F377,X$28))/10)</f>
        <v>0</v>
      </c>
      <c r="Y377" s="47">
        <f ca="1">IF(OR(INDEX(INDIRECT("times"&amp;B$2),$F377,Y$28)&gt;10,INDEX(INDIRECT(D377),$E377,Y$28)&lt;=INDEX(INDIRECT(D377),$E377,$F377)),0,(INDEX(INDIRECT(D377),$E377,$F377)-INDEX(INDIRECT(D377),$E377,Y$28))*(10-INDEX(INDIRECT("times"&amp;B$2),$F377,Y$28))/10)</f>
        <v>0</v>
      </c>
      <c r="Z377" s="47">
        <f ca="1">IF(OR(INDEX(INDIRECT("times"&amp;B$2),$F377,Z$28)&gt;10,INDEX(INDIRECT(D377),$E377,Z$28)&lt;=INDEX(INDIRECT(D377),$E377,$F377)),0,(INDEX(INDIRECT(D377),$E377,$F377)-INDEX(INDIRECT(D377),$E377,Z$28))*(10-INDEX(INDIRECT("times"&amp;B$2),$F377,Z$28))/10)</f>
        <v>0</v>
      </c>
      <c r="AA377" s="48">
        <f ca="1">IF(OR(INDEX(INDIRECT("times"&amp;B$2),$F377,AA$28)&gt;10,INDEX(INDIRECT(D377),$E377,AA$28)&lt;=INDEX(INDIRECT(D377),$E377,$F377)),0,(INDEX(INDIRECT(D377),$E377,$F377)-INDEX(INDIRECT(D377),$E377,AA$28))*(10-INDEX(INDIRECT("times"&amp;B$2),$F377,AA$28))/10)</f>
        <v>0</v>
      </c>
      <c r="AB377" s="201">
        <v>20</v>
      </c>
      <c r="AD377" s="18" t="s">
        <v>208</v>
      </c>
      <c r="AE377" s="122">
        <f>AD341</f>
        <v>3</v>
      </c>
      <c r="AF377" s="122" t="str">
        <f>AD342</f>
        <v>shop1834</v>
      </c>
      <c r="AG377" s="210" t="str">
        <f t="shared" si="1799"/>
        <v>core3_shop1834</v>
      </c>
      <c r="AH377" s="122">
        <v>1</v>
      </c>
      <c r="AI377" s="33">
        <v>20</v>
      </c>
      <c r="AJ377" s="46">
        <f ca="1">IF(OR(INDEX(INDIRECT("times"&amp;AE$2),$F377,AJ$28)&gt;10,INDEX(INDIRECT(AG377),$E377,AJ$28)&lt;=INDEX(INDIRECT(AG377),$E377,$F377)),0,(INDEX(INDIRECT(AG377),$E377,$F377)-INDEX(INDIRECT(AG377),$E377,AJ$28))*(10-INDEX(INDIRECT("times"&amp;AE$2),$F377,AJ$28))/10)</f>
        <v>0</v>
      </c>
      <c r="AK377" s="47">
        <f ca="1">IF(OR(INDEX(INDIRECT("times"&amp;AE$2),$F377,AK$28)&gt;10,INDEX(INDIRECT(AG377),$E377,AK$28)&lt;=INDEX(INDIRECT(AG377),$E377,$F377)),0,(INDEX(INDIRECT(AG377),$E377,$F377)-INDEX(INDIRECT(AG377),$E377,AK$28))*(10-INDEX(INDIRECT("times"&amp;AE$2),$F377,AK$28))/10)</f>
        <v>0</v>
      </c>
      <c r="AL377" s="47">
        <f ca="1">IF(OR(INDEX(INDIRECT("times"&amp;AE$2),$F377,AL$28)&gt;10,INDEX(INDIRECT(AG377),$E377,AL$28)&lt;=INDEX(INDIRECT(AG377),$E377,$F377)),0,(INDEX(INDIRECT(AG377),$E377,$F377)-INDEX(INDIRECT(AG377),$E377,AL$28))*(10-INDEX(INDIRECT("times"&amp;AE$2),$F377,AL$28))/10)</f>
        <v>0</v>
      </c>
      <c r="AM377" s="47">
        <f ca="1">IF(OR(INDEX(INDIRECT("times"&amp;AE$2),$F377,AM$28)&gt;10,INDEX(INDIRECT(AG377),$E377,AM$28)&lt;=INDEX(INDIRECT(AG377),$E377,$F377)),0,(INDEX(INDIRECT(AG377),$E377,$F377)-INDEX(INDIRECT(AG377),$E377,AM$28))*(10-INDEX(INDIRECT("times"&amp;AE$2),$F377,AM$28))/10)</f>
        <v>0</v>
      </c>
      <c r="AN377" s="47">
        <f ca="1">IF(OR(INDEX(INDIRECT("times"&amp;AE$2),$F377,AN$28)&gt;10,INDEX(INDIRECT(AG377),$E377,AN$28)&lt;=INDEX(INDIRECT(AG377),$E377,$F377)),0,(INDEX(INDIRECT(AG377),$E377,$F377)-INDEX(INDIRECT(AG377),$E377,AN$28))*(10-INDEX(INDIRECT("times"&amp;AE$2),$F377,AN$28))/10)</f>
        <v>0</v>
      </c>
      <c r="AO377" s="47">
        <f ca="1">IF(OR(INDEX(INDIRECT("times"&amp;AE$2),$F377,AO$28)&gt;10,INDEX(INDIRECT(AG377),$E377,AO$28)&lt;=INDEX(INDIRECT(AG377),$E377,$F377)),0,(INDEX(INDIRECT(AG377),$E377,$F377)-INDEX(INDIRECT(AG377),$E377,AO$28))*(10-INDEX(INDIRECT("times"&amp;AE$2),$F377,AO$28))/10)</f>
        <v>0</v>
      </c>
      <c r="AP377" s="47">
        <f ca="1">IF(OR(INDEX(INDIRECT("times"&amp;AE$2),$F377,AP$28)&gt;10,INDEX(INDIRECT(AG377),$E377,AP$28)&lt;=INDEX(INDIRECT(AG377),$E377,$F377)),0,(INDEX(INDIRECT(AG377),$E377,$F377)-INDEX(INDIRECT(AG377),$E377,AP$28))*(10-INDEX(INDIRECT("times"&amp;AE$2),$F377,AP$28))/10)</f>
        <v>0</v>
      </c>
      <c r="AQ377" s="47">
        <f ca="1">IF(OR(INDEX(INDIRECT("times"&amp;AE$2),$F377,AQ$28)&gt;10,INDEX(INDIRECT(AG377),$E377,AQ$28)&lt;=INDEX(INDIRECT(AG377),$E377,$F377)),0,(INDEX(INDIRECT(AG377),$E377,$F377)-INDEX(INDIRECT(AG377),$E377,AQ$28))*(10-INDEX(INDIRECT("times"&amp;AE$2),$F377,AQ$28))/10)</f>
        <v>0</v>
      </c>
      <c r="AR377" s="47">
        <f ca="1">IF(OR(INDEX(INDIRECT("times"&amp;AE$2),$F377,AR$28)&gt;10,INDEX(INDIRECT(AG377),$E377,AR$28)&lt;=INDEX(INDIRECT(AG377),$E377,$F377)),0,(INDEX(INDIRECT(AG377),$E377,$F377)-INDEX(INDIRECT(AG377),$E377,AR$28))*(10-INDEX(INDIRECT("times"&amp;AE$2),$F377,AR$28))/10)</f>
        <v>0</v>
      </c>
      <c r="AS377" s="47">
        <f ca="1">IF(OR(INDEX(INDIRECT("times"&amp;AE$2),$F377,AS$28)&gt;10,INDEX(INDIRECT(AG377),$E377,AS$28)&lt;=INDEX(INDIRECT(AG377),$E377,$F377)),0,(INDEX(INDIRECT(AG377),$E377,$F377)-INDEX(INDIRECT(AG377),$E377,AS$28))*(10-INDEX(INDIRECT("times"&amp;AE$2),$F377,AS$28))/10)</f>
        <v>0</v>
      </c>
      <c r="AT377" s="47">
        <f ca="1">IF(OR(INDEX(INDIRECT("times"&amp;AE$2),$F377,AT$28)&gt;10,INDEX(INDIRECT(AG377),$E377,AT$28)&lt;=INDEX(INDIRECT(AG377),$E377,$F377)),0,(INDEX(INDIRECT(AG377),$E377,$F377)-INDEX(INDIRECT(AG377),$E377,AT$28))*(10-INDEX(INDIRECT("times"&amp;AE$2),$F377,AT$28))/10)</f>
        <v>0</v>
      </c>
      <c r="AU377" s="47">
        <f ca="1">IF(OR(INDEX(INDIRECT("times"&amp;AE$2),$F377,AU$28)&gt;10,INDEX(INDIRECT(AG377),$E377,AU$28)&lt;=INDEX(INDIRECT(AG377),$E377,$F377)),0,(INDEX(INDIRECT(AG377),$E377,$F377)-INDEX(INDIRECT(AG377),$E377,AU$28))*(10-INDEX(INDIRECT("times"&amp;AE$2),$F377,AU$28))/10)</f>
        <v>0</v>
      </c>
      <c r="AV377" s="47">
        <f ca="1">IF(OR(INDEX(INDIRECT("times"&amp;AE$2),$F377,AV$28)&gt;10,INDEX(INDIRECT(AG377),$E377,AV$28)&lt;=INDEX(INDIRECT(AG377),$E377,$F377)),0,(INDEX(INDIRECT(AG377),$E377,$F377)-INDEX(INDIRECT(AG377),$E377,AV$28))*(10-INDEX(INDIRECT("times"&amp;AE$2),$F377,AV$28))/10)</f>
        <v>0</v>
      </c>
      <c r="AW377" s="47">
        <f ca="1">IF(OR(INDEX(INDIRECT("times"&amp;AE$2),$F377,AW$28)&gt;10,INDEX(INDIRECT(AG377),$E377,AW$28)&lt;=INDEX(INDIRECT(AG377),$E377,$F377)),0,(INDEX(INDIRECT(AG377),$E377,$F377)-INDEX(INDIRECT(AG377),$E377,AW$28))*(10-INDEX(INDIRECT("times"&amp;AE$2),$F377,AW$28))/10)</f>
        <v>0</v>
      </c>
      <c r="AX377" s="47">
        <f ca="1">IF(OR(INDEX(INDIRECT("times"&amp;AE$2),$F377,AX$28)&gt;10,INDEX(INDIRECT(AG377),$E377,AX$28)&lt;=INDEX(INDIRECT(AG377),$E377,$F377)),0,(INDEX(INDIRECT(AG377),$E377,$F377)-INDEX(INDIRECT(AG377),$E377,AX$28))*(10-INDEX(INDIRECT("times"&amp;AE$2),$F377,AX$28))/10)</f>
        <v>0</v>
      </c>
      <c r="AY377" s="47">
        <f ca="1">IF(OR(INDEX(INDIRECT("times"&amp;AE$2),$F377,AY$28)&gt;10,INDEX(INDIRECT(AG377),$E377,AY$28)&lt;=INDEX(INDIRECT(AG377),$E377,$F377)),0,(INDEX(INDIRECT(AG377),$E377,$F377)-INDEX(INDIRECT(AG377),$E377,AY$28))*(10-INDEX(INDIRECT("times"&amp;AE$2),$F377,AY$28))/10)</f>
        <v>0</v>
      </c>
      <c r="AZ377" s="47">
        <f ca="1">IF(OR(INDEX(INDIRECT("times"&amp;AE$2),$F377,AZ$28)&gt;10,INDEX(INDIRECT(AG377),$E377,AZ$28)&lt;=INDEX(INDIRECT(AG377),$E377,$F377)),0,(INDEX(INDIRECT(AG377),$E377,$F377)-INDEX(INDIRECT(AG377),$E377,AZ$28))*(10-INDEX(INDIRECT("times"&amp;AE$2),$F377,AZ$28))/10)</f>
        <v>0</v>
      </c>
      <c r="BA377" s="47">
        <f ca="1">IF(OR(INDEX(INDIRECT("times"&amp;AE$2),$F377,BA$28)&gt;10,INDEX(INDIRECT(AG377),$E377,BA$28)&lt;=INDEX(INDIRECT(AG377),$E377,$F377)),0,(INDEX(INDIRECT(AG377),$E377,$F377)-INDEX(INDIRECT(AG377),$E377,BA$28))*(10-INDEX(INDIRECT("times"&amp;AE$2),$F377,BA$28))/10)</f>
        <v>0</v>
      </c>
      <c r="BB377" s="47">
        <f ca="1">IF(OR(INDEX(INDIRECT("times"&amp;AE$2),$F377,BB$28)&gt;10,INDEX(INDIRECT(AG377),$E377,BB$28)&lt;=INDEX(INDIRECT(AG377),$E377,$F377)),0,(INDEX(INDIRECT(AG377),$E377,$F377)-INDEX(INDIRECT(AG377),$E377,BB$28))*(10-INDEX(INDIRECT("times"&amp;AE$2),$F377,BB$28))/10)</f>
        <v>0</v>
      </c>
      <c r="BC377" s="47">
        <f ca="1">IF(OR(INDEX(INDIRECT("times"&amp;AE$2),$F377,BC$28)&gt;10,INDEX(INDIRECT(AG377),$E377,BC$28)&lt;=INDEX(INDIRECT(AG377),$E377,$F377)),0,(INDEX(INDIRECT(AG377),$E377,$F377)-INDEX(INDIRECT(AG377),$E377,BC$28))*(10-INDEX(INDIRECT("times"&amp;AE$2),$F377,BC$28))/10)</f>
        <v>0</v>
      </c>
      <c r="BD377" s="48">
        <f ca="1">IF(OR(INDEX(INDIRECT("times"&amp;AE$2),$F377,BD$28)&gt;10,INDEX(INDIRECT(AG377),$E377,BD$28)&lt;=INDEX(INDIRECT(AG377),$E377,$F377)),0,(INDEX(INDIRECT(AG377),$E377,$F377)-INDEX(INDIRECT(AG377),$E377,BD$28))*(10-INDEX(INDIRECT("times"&amp;AE$2),$F377,BD$28))/10)</f>
        <v>0</v>
      </c>
      <c r="BE377" s="201">
        <v>20</v>
      </c>
      <c r="BG377" s="18" t="s">
        <v>208</v>
      </c>
      <c r="BH377" s="122">
        <f>BG341</f>
        <v>3</v>
      </c>
      <c r="BI377" s="122" t="str">
        <f>BG342</f>
        <v>lei1834</v>
      </c>
      <c r="BJ377" s="210" t="str">
        <f t="shared" si="1800"/>
        <v>core3_lei1834</v>
      </c>
      <c r="BK377" s="122">
        <v>1</v>
      </c>
      <c r="BL377" s="33">
        <v>20</v>
      </c>
      <c r="BM377" s="46">
        <f ca="1">IF(OR(INDEX(INDIRECT("times"&amp;BH$2),$F377,BM$28)&gt;10,INDEX(INDIRECT(BJ377),$E377,BM$28)&lt;=INDEX(INDIRECT(BJ377),$E377,$F377)),0,(INDEX(INDIRECT(BJ377),$E377,$F377)-INDEX(INDIRECT(BJ377),$E377,BM$28))*(10-INDEX(INDIRECT("times"&amp;BH$2),$F377,BM$28))/10)</f>
        <v>0</v>
      </c>
      <c r="BN377" s="47">
        <f ca="1">IF(OR(INDEX(INDIRECT("times"&amp;BH$2),$F377,BN$28)&gt;10,INDEX(INDIRECT(BJ377),$E377,BN$28)&lt;=INDEX(INDIRECT(BJ377),$E377,$F377)),0,(INDEX(INDIRECT(BJ377),$E377,$F377)-INDEX(INDIRECT(BJ377),$E377,BN$28))*(10-INDEX(INDIRECT("times"&amp;BH$2),$F377,BN$28))/10)</f>
        <v>0</v>
      </c>
      <c r="BO377" s="47">
        <f ca="1">IF(OR(INDEX(INDIRECT("times"&amp;BH$2),$F377,BO$28)&gt;10,INDEX(INDIRECT(BJ377),$E377,BO$28)&lt;=INDEX(INDIRECT(BJ377),$E377,$F377)),0,(INDEX(INDIRECT(BJ377),$E377,$F377)-INDEX(INDIRECT(BJ377),$E377,BO$28))*(10-INDEX(INDIRECT("times"&amp;BH$2),$F377,BO$28))/10)</f>
        <v>0</v>
      </c>
      <c r="BP377" s="47">
        <f ca="1">IF(OR(INDEX(INDIRECT("times"&amp;BH$2),$F377,BP$28)&gt;10,INDEX(INDIRECT(BJ377),$E377,BP$28)&lt;=INDEX(INDIRECT(BJ377),$E377,$F377)),0,(INDEX(INDIRECT(BJ377),$E377,$F377)-INDEX(INDIRECT(BJ377),$E377,BP$28))*(10-INDEX(INDIRECT("times"&amp;BH$2),$F377,BP$28))/10)</f>
        <v>0</v>
      </c>
      <c r="BQ377" s="47">
        <f ca="1">IF(OR(INDEX(INDIRECT("times"&amp;BH$2),$F377,BQ$28)&gt;10,INDEX(INDIRECT(BJ377),$E377,BQ$28)&lt;=INDEX(INDIRECT(BJ377),$E377,$F377)),0,(INDEX(INDIRECT(BJ377),$E377,$F377)-INDEX(INDIRECT(BJ377),$E377,BQ$28))*(10-INDEX(INDIRECT("times"&amp;BH$2),$F377,BQ$28))/10)</f>
        <v>0</v>
      </c>
      <c r="BR377" s="47">
        <f ca="1">IF(OR(INDEX(INDIRECT("times"&amp;BH$2),$F377,BR$28)&gt;10,INDEX(INDIRECT(BJ377),$E377,BR$28)&lt;=INDEX(INDIRECT(BJ377),$E377,$F377)),0,(INDEX(INDIRECT(BJ377),$E377,$F377)-INDEX(INDIRECT(BJ377),$E377,BR$28))*(10-INDEX(INDIRECT("times"&amp;BH$2),$F377,BR$28))/10)</f>
        <v>0</v>
      </c>
      <c r="BS377" s="47">
        <f ca="1">IF(OR(INDEX(INDIRECT("times"&amp;BH$2),$F377,BS$28)&gt;10,INDEX(INDIRECT(BJ377),$E377,BS$28)&lt;=INDEX(INDIRECT(BJ377),$E377,$F377)),0,(INDEX(INDIRECT(BJ377),$E377,$F377)-INDEX(INDIRECT(BJ377),$E377,BS$28))*(10-INDEX(INDIRECT("times"&amp;BH$2),$F377,BS$28))/10)</f>
        <v>0</v>
      </c>
      <c r="BT377" s="47">
        <f ca="1">IF(OR(INDEX(INDIRECT("times"&amp;BH$2),$F377,BT$28)&gt;10,INDEX(INDIRECT(BJ377),$E377,BT$28)&lt;=INDEX(INDIRECT(BJ377),$E377,$F377)),0,(INDEX(INDIRECT(BJ377),$E377,$F377)-INDEX(INDIRECT(BJ377),$E377,BT$28))*(10-INDEX(INDIRECT("times"&amp;BH$2),$F377,BT$28))/10)</f>
        <v>0</v>
      </c>
      <c r="BU377" s="47">
        <f ca="1">IF(OR(INDEX(INDIRECT("times"&amp;BH$2),$F377,BU$28)&gt;10,INDEX(INDIRECT(BJ377),$E377,BU$28)&lt;=INDEX(INDIRECT(BJ377),$E377,$F377)),0,(INDEX(INDIRECT(BJ377),$E377,$F377)-INDEX(INDIRECT(BJ377),$E377,BU$28))*(10-INDEX(INDIRECT("times"&amp;BH$2),$F377,BU$28))/10)</f>
        <v>0</v>
      </c>
      <c r="BV377" s="47">
        <f ca="1">IF(OR(INDEX(INDIRECT("times"&amp;BH$2),$F377,BV$28)&gt;10,INDEX(INDIRECT(BJ377),$E377,BV$28)&lt;=INDEX(INDIRECT(BJ377),$E377,$F377)),0,(INDEX(INDIRECT(BJ377),$E377,$F377)-INDEX(INDIRECT(BJ377),$E377,BV$28))*(10-INDEX(INDIRECT("times"&amp;BH$2),$F377,BV$28))/10)</f>
        <v>0</v>
      </c>
      <c r="BW377" s="47">
        <f ca="1">IF(OR(INDEX(INDIRECT("times"&amp;BH$2),$F377,BW$28)&gt;10,INDEX(INDIRECT(BJ377),$E377,BW$28)&lt;=INDEX(INDIRECT(BJ377),$E377,$F377)),0,(INDEX(INDIRECT(BJ377),$E377,$F377)-INDEX(INDIRECT(BJ377),$E377,BW$28))*(10-INDEX(INDIRECT("times"&amp;BH$2),$F377,BW$28))/10)</f>
        <v>0</v>
      </c>
      <c r="BX377" s="47">
        <f ca="1">IF(OR(INDEX(INDIRECT("times"&amp;BH$2),$F377,BX$28)&gt;10,INDEX(INDIRECT(BJ377),$E377,BX$28)&lt;=INDEX(INDIRECT(BJ377),$E377,$F377)),0,(INDEX(INDIRECT(BJ377),$E377,$F377)-INDEX(INDIRECT(BJ377),$E377,BX$28))*(10-INDEX(INDIRECT("times"&amp;BH$2),$F377,BX$28))/10)</f>
        <v>0</v>
      </c>
      <c r="BY377" s="47">
        <f ca="1">IF(OR(INDEX(INDIRECT("times"&amp;BH$2),$F377,BY$28)&gt;10,INDEX(INDIRECT(BJ377),$E377,BY$28)&lt;=INDEX(INDIRECT(BJ377),$E377,$F377)),0,(INDEX(INDIRECT(BJ377),$E377,$F377)-INDEX(INDIRECT(BJ377),$E377,BY$28))*(10-INDEX(INDIRECT("times"&amp;BH$2),$F377,BY$28))/10)</f>
        <v>0</v>
      </c>
      <c r="BZ377" s="47">
        <f ca="1">IF(OR(INDEX(INDIRECT("times"&amp;BH$2),$F377,BZ$28)&gt;10,INDEX(INDIRECT(BJ377),$E377,BZ$28)&lt;=INDEX(INDIRECT(BJ377),$E377,$F377)),0,(INDEX(INDIRECT(BJ377),$E377,$F377)-INDEX(INDIRECT(BJ377),$E377,BZ$28))*(10-INDEX(INDIRECT("times"&amp;BH$2),$F377,BZ$28))/10)</f>
        <v>0</v>
      </c>
      <c r="CA377" s="47">
        <f ca="1">IF(OR(INDEX(INDIRECT("times"&amp;BH$2),$F377,CA$28)&gt;10,INDEX(INDIRECT(BJ377),$E377,CA$28)&lt;=INDEX(INDIRECT(BJ377),$E377,$F377)),0,(INDEX(INDIRECT(BJ377),$E377,$F377)-INDEX(INDIRECT(BJ377),$E377,CA$28))*(10-INDEX(INDIRECT("times"&amp;BH$2),$F377,CA$28))/10)</f>
        <v>0</v>
      </c>
      <c r="CB377" s="47">
        <f ca="1">IF(OR(INDEX(INDIRECT("times"&amp;BH$2),$F377,CB$28)&gt;10,INDEX(INDIRECT(BJ377),$E377,CB$28)&lt;=INDEX(INDIRECT(BJ377),$E377,$F377)),0,(INDEX(INDIRECT(BJ377),$E377,$F377)-INDEX(INDIRECT(BJ377),$E377,CB$28))*(10-INDEX(INDIRECT("times"&amp;BH$2),$F377,CB$28))/10)</f>
        <v>0</v>
      </c>
      <c r="CC377" s="47">
        <f ca="1">IF(OR(INDEX(INDIRECT("times"&amp;BH$2),$F377,CC$28)&gt;10,INDEX(INDIRECT(BJ377),$E377,CC$28)&lt;=INDEX(INDIRECT(BJ377),$E377,$F377)),0,(INDEX(INDIRECT(BJ377),$E377,$F377)-INDEX(INDIRECT(BJ377),$E377,CC$28))*(10-INDEX(INDIRECT("times"&amp;BH$2),$F377,CC$28))/10)</f>
        <v>0</v>
      </c>
      <c r="CD377" s="47">
        <f ca="1">IF(OR(INDEX(INDIRECT("times"&amp;BH$2),$F377,CD$28)&gt;10,INDEX(INDIRECT(BJ377),$E377,CD$28)&lt;=INDEX(INDIRECT(BJ377),$E377,$F377)),0,(INDEX(INDIRECT(BJ377),$E377,$F377)-INDEX(INDIRECT(BJ377),$E377,CD$28))*(10-INDEX(INDIRECT("times"&amp;BH$2),$F377,CD$28))/10)</f>
        <v>0</v>
      </c>
      <c r="CE377" s="47">
        <f ca="1">IF(OR(INDEX(INDIRECT("times"&amp;BH$2),$F377,CE$28)&gt;10,INDEX(INDIRECT(BJ377),$E377,CE$28)&lt;=INDEX(INDIRECT(BJ377),$E377,$F377)),0,(INDEX(INDIRECT(BJ377),$E377,$F377)-INDEX(INDIRECT(BJ377),$E377,CE$28))*(10-INDEX(INDIRECT("times"&amp;BH$2),$F377,CE$28))/10)</f>
        <v>0</v>
      </c>
      <c r="CF377" s="47">
        <f ca="1">IF(OR(INDEX(INDIRECT("times"&amp;BH$2),$F377,CF$28)&gt;10,INDEX(INDIRECT(BJ377),$E377,CF$28)&lt;=INDEX(INDIRECT(BJ377),$E377,$F377)),0,(INDEX(INDIRECT(BJ377),$E377,$F377)-INDEX(INDIRECT(BJ377),$E377,CF$28))*(10-INDEX(INDIRECT("times"&amp;BH$2),$F377,CF$28))/10)</f>
        <v>0</v>
      </c>
      <c r="CG377" s="48">
        <f ca="1">IF(OR(INDEX(INDIRECT("times"&amp;BH$2),$F377,CG$28)&gt;10,INDEX(INDIRECT(BJ377),$E377,CG$28)&lt;=INDEX(INDIRECT(BJ377),$E377,$F377)),0,(INDEX(INDIRECT(BJ377),$E377,$F377)-INDEX(INDIRECT(BJ377),$E377,CG$28))*(10-INDEX(INDIRECT("times"&amp;BH$2),$F377,CG$28))/10)</f>
        <v>0</v>
      </c>
      <c r="CH377" s="201">
        <v>20</v>
      </c>
      <c r="CJ377" s="18" t="s">
        <v>208</v>
      </c>
      <c r="CK377" s="122">
        <f>CJ341</f>
        <v>3</v>
      </c>
      <c r="CL377" s="122" t="str">
        <f>CJ342</f>
        <v>work3564</v>
      </c>
      <c r="CM377" s="210" t="str">
        <f t="shared" si="1801"/>
        <v>core3_work3564</v>
      </c>
      <c r="CN377" s="122">
        <v>1</v>
      </c>
      <c r="CO377" s="33">
        <v>20</v>
      </c>
      <c r="CP377" s="46">
        <f ca="1">IF(OR(INDEX(INDIRECT("times"&amp;CK$2),$F377,CP$28)&gt;10,INDEX(INDIRECT(CM377),$E377,CP$28)&lt;=INDEX(INDIRECT(CM377),$E377,$F377)),0,(INDEX(INDIRECT(CM377),$E377,$F377)-INDEX(INDIRECT(CM377),$E377,CP$28))*(10-INDEX(INDIRECT("times"&amp;CK$2),$F377,CP$28))/10)</f>
        <v>0</v>
      </c>
      <c r="CQ377" s="47">
        <f ca="1">IF(OR(INDEX(INDIRECT("times"&amp;CK$2),$F377,CQ$28)&gt;10,INDEX(INDIRECT(CM377),$E377,CQ$28)&lt;=INDEX(INDIRECT(CM377),$E377,$F377)),0,(INDEX(INDIRECT(CM377),$E377,$F377)-INDEX(INDIRECT(CM377),$E377,CQ$28))*(10-INDEX(INDIRECT("times"&amp;CK$2),$F377,CQ$28))/10)</f>
        <v>0</v>
      </c>
      <c r="CR377" s="47">
        <f ca="1">IF(OR(INDEX(INDIRECT("times"&amp;CK$2),$F377,CR$28)&gt;10,INDEX(INDIRECT(CM377),$E377,CR$28)&lt;=INDEX(INDIRECT(CM377),$E377,$F377)),0,(INDEX(INDIRECT(CM377),$E377,$F377)-INDEX(INDIRECT(CM377),$E377,CR$28))*(10-INDEX(INDIRECT("times"&amp;CK$2),$F377,CR$28))/10)</f>
        <v>0</v>
      </c>
      <c r="CS377" s="47">
        <f ca="1">IF(OR(INDEX(INDIRECT("times"&amp;CK$2),$F377,CS$28)&gt;10,INDEX(INDIRECT(CM377),$E377,CS$28)&lt;=INDEX(INDIRECT(CM377),$E377,$F377)),0,(INDEX(INDIRECT(CM377),$E377,$F377)-INDEX(INDIRECT(CM377),$E377,CS$28))*(10-INDEX(INDIRECT("times"&amp;CK$2),$F377,CS$28))/10)</f>
        <v>0</v>
      </c>
      <c r="CT377" s="47">
        <f ca="1">IF(OR(INDEX(INDIRECT("times"&amp;CK$2),$F377,CT$28)&gt;10,INDEX(INDIRECT(CM377),$E377,CT$28)&lt;=INDEX(INDIRECT(CM377),$E377,$F377)),0,(INDEX(INDIRECT(CM377),$E377,$F377)-INDEX(INDIRECT(CM377),$E377,CT$28))*(10-INDEX(INDIRECT("times"&amp;CK$2),$F377,CT$28))/10)</f>
        <v>0</v>
      </c>
      <c r="CU377" s="47">
        <f ca="1">IF(OR(INDEX(INDIRECT("times"&amp;CK$2),$F377,CU$28)&gt;10,INDEX(INDIRECT(CM377),$E377,CU$28)&lt;=INDEX(INDIRECT(CM377),$E377,$F377)),0,(INDEX(INDIRECT(CM377),$E377,$F377)-INDEX(INDIRECT(CM377),$E377,CU$28))*(10-INDEX(INDIRECT("times"&amp;CK$2),$F377,CU$28))/10)</f>
        <v>0</v>
      </c>
      <c r="CV377" s="47">
        <f ca="1">IF(OR(INDEX(INDIRECT("times"&amp;CK$2),$F377,CV$28)&gt;10,INDEX(INDIRECT(CM377),$E377,CV$28)&lt;=INDEX(INDIRECT(CM377),$E377,$F377)),0,(INDEX(INDIRECT(CM377),$E377,$F377)-INDEX(INDIRECT(CM377),$E377,CV$28))*(10-INDEX(INDIRECT("times"&amp;CK$2),$F377,CV$28))/10)</f>
        <v>0</v>
      </c>
      <c r="CW377" s="47">
        <f ca="1">IF(OR(INDEX(INDIRECT("times"&amp;CK$2),$F377,CW$28)&gt;10,INDEX(INDIRECT(CM377),$E377,CW$28)&lt;=INDEX(INDIRECT(CM377),$E377,$F377)),0,(INDEX(INDIRECT(CM377),$E377,$F377)-INDEX(INDIRECT(CM377),$E377,CW$28))*(10-INDEX(INDIRECT("times"&amp;CK$2),$F377,CW$28))/10)</f>
        <v>0</v>
      </c>
      <c r="CX377" s="47">
        <f ca="1">IF(OR(INDEX(INDIRECT("times"&amp;CK$2),$F377,CX$28)&gt;10,INDEX(INDIRECT(CM377),$E377,CX$28)&lt;=INDEX(INDIRECT(CM377),$E377,$F377)),0,(INDEX(INDIRECT(CM377),$E377,$F377)-INDEX(INDIRECT(CM377),$E377,CX$28))*(10-INDEX(INDIRECT("times"&amp;CK$2),$F377,CX$28))/10)</f>
        <v>0</v>
      </c>
      <c r="CY377" s="47">
        <f ca="1">IF(OR(INDEX(INDIRECT("times"&amp;CK$2),$F377,CY$28)&gt;10,INDEX(INDIRECT(CM377),$E377,CY$28)&lt;=INDEX(INDIRECT(CM377),$E377,$F377)),0,(INDEX(INDIRECT(CM377),$E377,$F377)-INDEX(INDIRECT(CM377),$E377,CY$28))*(10-INDEX(INDIRECT("times"&amp;CK$2),$F377,CY$28))/10)</f>
        <v>0</v>
      </c>
      <c r="CZ377" s="47">
        <f ca="1">IF(OR(INDEX(INDIRECT("times"&amp;CK$2),$F377,CZ$28)&gt;10,INDEX(INDIRECT(CM377),$E377,CZ$28)&lt;=INDEX(INDIRECT(CM377),$E377,$F377)),0,(INDEX(INDIRECT(CM377),$E377,$F377)-INDEX(INDIRECT(CM377),$E377,CZ$28))*(10-INDEX(INDIRECT("times"&amp;CK$2),$F377,CZ$28))/10)</f>
        <v>0</v>
      </c>
      <c r="DA377" s="47">
        <f ca="1">IF(OR(INDEX(INDIRECT("times"&amp;CK$2),$F377,DA$28)&gt;10,INDEX(INDIRECT(CM377),$E377,DA$28)&lt;=INDEX(INDIRECT(CM377),$E377,$F377)),0,(INDEX(INDIRECT(CM377),$E377,$F377)-INDEX(INDIRECT(CM377),$E377,DA$28))*(10-INDEX(INDIRECT("times"&amp;CK$2),$F377,DA$28))/10)</f>
        <v>0</v>
      </c>
      <c r="DB377" s="47">
        <f ca="1">IF(OR(INDEX(INDIRECT("times"&amp;CK$2),$F377,DB$28)&gt;10,INDEX(INDIRECT(CM377),$E377,DB$28)&lt;=INDEX(INDIRECT(CM377),$E377,$F377)),0,(INDEX(INDIRECT(CM377),$E377,$F377)-INDEX(INDIRECT(CM377),$E377,DB$28))*(10-INDEX(INDIRECT("times"&amp;CK$2),$F377,DB$28))/10)</f>
        <v>0</v>
      </c>
      <c r="DC377" s="47">
        <f ca="1">IF(OR(INDEX(INDIRECT("times"&amp;CK$2),$F377,DC$28)&gt;10,INDEX(INDIRECT(CM377),$E377,DC$28)&lt;=INDEX(INDIRECT(CM377),$E377,$F377)),0,(INDEX(INDIRECT(CM377),$E377,$F377)-INDEX(INDIRECT(CM377),$E377,DC$28))*(10-INDEX(INDIRECT("times"&amp;CK$2),$F377,DC$28))/10)</f>
        <v>0</v>
      </c>
      <c r="DD377" s="47">
        <f ca="1">IF(OR(INDEX(INDIRECT("times"&amp;CK$2),$F377,DD$28)&gt;10,INDEX(INDIRECT(CM377),$E377,DD$28)&lt;=INDEX(INDIRECT(CM377),$E377,$F377)),0,(INDEX(INDIRECT(CM377),$E377,$F377)-INDEX(INDIRECT(CM377),$E377,DD$28))*(10-INDEX(INDIRECT("times"&amp;CK$2),$F377,DD$28))/10)</f>
        <v>0</v>
      </c>
      <c r="DE377" s="47">
        <f ca="1">IF(OR(INDEX(INDIRECT("times"&amp;CK$2),$F377,DE$28)&gt;10,INDEX(INDIRECT(CM377),$E377,DE$28)&lt;=INDEX(INDIRECT(CM377),$E377,$F377)),0,(INDEX(INDIRECT(CM377),$E377,$F377)-INDEX(INDIRECT(CM377),$E377,DE$28))*(10-INDEX(INDIRECT("times"&amp;CK$2),$F377,DE$28))/10)</f>
        <v>0</v>
      </c>
      <c r="DF377" s="47">
        <f ca="1">IF(OR(INDEX(INDIRECT("times"&amp;CK$2),$F377,DF$28)&gt;10,INDEX(INDIRECT(CM377),$E377,DF$28)&lt;=INDEX(INDIRECT(CM377),$E377,$F377)),0,(INDEX(INDIRECT(CM377),$E377,$F377)-INDEX(INDIRECT(CM377),$E377,DF$28))*(10-INDEX(INDIRECT("times"&amp;CK$2),$F377,DF$28))/10)</f>
        <v>0</v>
      </c>
      <c r="DG377" s="47">
        <f ca="1">IF(OR(INDEX(INDIRECT("times"&amp;CK$2),$F377,DG$28)&gt;10,INDEX(INDIRECT(CM377),$E377,DG$28)&lt;=INDEX(INDIRECT(CM377),$E377,$F377)),0,(INDEX(INDIRECT(CM377),$E377,$F377)-INDEX(INDIRECT(CM377),$E377,DG$28))*(10-INDEX(INDIRECT("times"&amp;CK$2),$F377,DG$28))/10)</f>
        <v>0</v>
      </c>
      <c r="DH377" s="47">
        <f ca="1">IF(OR(INDEX(INDIRECT("times"&amp;CK$2),$F377,DH$28)&gt;10,INDEX(INDIRECT(CM377),$E377,DH$28)&lt;=INDEX(INDIRECT(CM377),$E377,$F377)),0,(INDEX(INDIRECT(CM377),$E377,$F377)-INDEX(INDIRECT(CM377),$E377,DH$28))*(10-INDEX(INDIRECT("times"&amp;CK$2),$F377,DH$28))/10)</f>
        <v>0</v>
      </c>
      <c r="DI377" s="47">
        <f ca="1">IF(OR(INDEX(INDIRECT("times"&amp;CK$2),$F377,DI$28)&gt;10,INDEX(INDIRECT(CM377),$E377,DI$28)&lt;=INDEX(INDIRECT(CM377),$E377,$F377)),0,(INDEX(INDIRECT(CM377),$E377,$F377)-INDEX(INDIRECT(CM377),$E377,DI$28))*(10-INDEX(INDIRECT("times"&amp;CK$2),$F377,DI$28))/10)</f>
        <v>0</v>
      </c>
      <c r="DJ377" s="48">
        <f ca="1">IF(OR(INDEX(INDIRECT("times"&amp;CK$2),$F377,DJ$28)&gt;10,INDEX(INDIRECT(CM377),$E377,DJ$28)&lt;=INDEX(INDIRECT(CM377),$E377,$F377)),0,(INDEX(INDIRECT(CM377),$E377,$F377)-INDEX(INDIRECT(CM377),$E377,DJ$28))*(10-INDEX(INDIRECT("times"&amp;CK$2),$F377,DJ$28))/10)</f>
        <v>0</v>
      </c>
      <c r="DK377" s="201">
        <v>20</v>
      </c>
      <c r="DM377" s="18" t="s">
        <v>208</v>
      </c>
      <c r="DN377" s="122">
        <f>DM341</f>
        <v>3</v>
      </c>
      <c r="DO377" s="122" t="str">
        <f>DM342</f>
        <v>shop3564</v>
      </c>
      <c r="DP377" s="210" t="str">
        <f t="shared" si="1802"/>
        <v>core3_shop3564</v>
      </c>
      <c r="DQ377" s="122">
        <v>1</v>
      </c>
      <c r="DR377" s="33">
        <v>20</v>
      </c>
      <c r="DS377" s="46">
        <f ca="1">IF(OR(INDEX(INDIRECT("times"&amp;DN$2),$F377,DS$28)&gt;10,INDEX(INDIRECT(DP377),$E377,DS$28)&lt;=INDEX(INDIRECT(DP377),$E377,$F377)),0,(INDEX(INDIRECT(DP377),$E377,$F377)-INDEX(INDIRECT(DP377),$E377,DS$28))*(10-INDEX(INDIRECT("times"&amp;DN$2),$F377,DS$28))/10)</f>
        <v>0</v>
      </c>
      <c r="DT377" s="47">
        <f ca="1">IF(OR(INDEX(INDIRECT("times"&amp;DN$2),$F377,DT$28)&gt;10,INDEX(INDIRECT(DP377),$E377,DT$28)&lt;=INDEX(INDIRECT(DP377),$E377,$F377)),0,(INDEX(INDIRECT(DP377),$E377,$F377)-INDEX(INDIRECT(DP377),$E377,DT$28))*(10-INDEX(INDIRECT("times"&amp;DN$2),$F377,DT$28))/10)</f>
        <v>0</v>
      </c>
      <c r="DU377" s="47">
        <f ca="1">IF(OR(INDEX(INDIRECT("times"&amp;DN$2),$F377,DU$28)&gt;10,INDEX(INDIRECT(DP377),$E377,DU$28)&lt;=INDEX(INDIRECT(DP377),$E377,$F377)),0,(INDEX(INDIRECT(DP377),$E377,$F377)-INDEX(INDIRECT(DP377),$E377,DU$28))*(10-INDEX(INDIRECT("times"&amp;DN$2),$F377,DU$28))/10)</f>
        <v>0</v>
      </c>
      <c r="DV377" s="47">
        <f ca="1">IF(OR(INDEX(INDIRECT("times"&amp;DN$2),$F377,DV$28)&gt;10,INDEX(INDIRECT(DP377),$E377,DV$28)&lt;=INDEX(INDIRECT(DP377),$E377,$F377)),0,(INDEX(INDIRECT(DP377),$E377,$F377)-INDEX(INDIRECT(DP377),$E377,DV$28))*(10-INDEX(INDIRECT("times"&amp;DN$2),$F377,DV$28))/10)</f>
        <v>0</v>
      </c>
      <c r="DW377" s="47">
        <f ca="1">IF(OR(INDEX(INDIRECT("times"&amp;DN$2),$F377,DW$28)&gt;10,INDEX(INDIRECT(DP377),$E377,DW$28)&lt;=INDEX(INDIRECT(DP377),$E377,$F377)),0,(INDEX(INDIRECT(DP377),$E377,$F377)-INDEX(INDIRECT(DP377),$E377,DW$28))*(10-INDEX(INDIRECT("times"&amp;DN$2),$F377,DW$28))/10)</f>
        <v>0</v>
      </c>
      <c r="DX377" s="47">
        <f ca="1">IF(OR(INDEX(INDIRECT("times"&amp;DN$2),$F377,DX$28)&gt;10,INDEX(INDIRECT(DP377),$E377,DX$28)&lt;=INDEX(INDIRECT(DP377),$E377,$F377)),0,(INDEX(INDIRECT(DP377),$E377,$F377)-INDEX(INDIRECT(DP377),$E377,DX$28))*(10-INDEX(INDIRECT("times"&amp;DN$2),$F377,DX$28))/10)</f>
        <v>0</v>
      </c>
      <c r="DY377" s="47">
        <f ca="1">IF(OR(INDEX(INDIRECT("times"&amp;DN$2),$F377,DY$28)&gt;10,INDEX(INDIRECT(DP377),$E377,DY$28)&lt;=INDEX(INDIRECT(DP377),$E377,$F377)),0,(INDEX(INDIRECT(DP377),$E377,$F377)-INDEX(INDIRECT(DP377),$E377,DY$28))*(10-INDEX(INDIRECT("times"&amp;DN$2),$F377,DY$28))/10)</f>
        <v>0</v>
      </c>
      <c r="DZ377" s="47">
        <f ca="1">IF(OR(INDEX(INDIRECT("times"&amp;DN$2),$F377,DZ$28)&gt;10,INDEX(INDIRECT(DP377),$E377,DZ$28)&lt;=INDEX(INDIRECT(DP377),$E377,$F377)),0,(INDEX(INDIRECT(DP377),$E377,$F377)-INDEX(INDIRECT(DP377),$E377,DZ$28))*(10-INDEX(INDIRECT("times"&amp;DN$2),$F377,DZ$28))/10)</f>
        <v>0</v>
      </c>
      <c r="EA377" s="47">
        <f ca="1">IF(OR(INDEX(INDIRECT("times"&amp;DN$2),$F377,EA$28)&gt;10,INDEX(INDIRECT(DP377),$E377,EA$28)&lt;=INDEX(INDIRECT(DP377),$E377,$F377)),0,(INDEX(INDIRECT(DP377),$E377,$F377)-INDEX(INDIRECT(DP377),$E377,EA$28))*(10-INDEX(INDIRECT("times"&amp;DN$2),$F377,EA$28))/10)</f>
        <v>0</v>
      </c>
      <c r="EB377" s="47">
        <f ca="1">IF(OR(INDEX(INDIRECT("times"&amp;DN$2),$F377,EB$28)&gt;10,INDEX(INDIRECT(DP377),$E377,EB$28)&lt;=INDEX(INDIRECT(DP377),$E377,$F377)),0,(INDEX(INDIRECT(DP377),$E377,$F377)-INDEX(INDIRECT(DP377),$E377,EB$28))*(10-INDEX(INDIRECT("times"&amp;DN$2),$F377,EB$28))/10)</f>
        <v>0</v>
      </c>
      <c r="EC377" s="47">
        <f ca="1">IF(OR(INDEX(INDIRECT("times"&amp;DN$2),$F377,EC$28)&gt;10,INDEX(INDIRECT(DP377),$E377,EC$28)&lt;=INDEX(INDIRECT(DP377),$E377,$F377)),0,(INDEX(INDIRECT(DP377),$E377,$F377)-INDEX(INDIRECT(DP377),$E377,EC$28))*(10-INDEX(INDIRECT("times"&amp;DN$2),$F377,EC$28))/10)</f>
        <v>0</v>
      </c>
      <c r="ED377" s="47">
        <f ca="1">IF(OR(INDEX(INDIRECT("times"&amp;DN$2),$F377,ED$28)&gt;10,INDEX(INDIRECT(DP377),$E377,ED$28)&lt;=INDEX(INDIRECT(DP377),$E377,$F377)),0,(INDEX(INDIRECT(DP377),$E377,$F377)-INDEX(INDIRECT(DP377),$E377,ED$28))*(10-INDEX(INDIRECT("times"&amp;DN$2),$F377,ED$28))/10)</f>
        <v>0</v>
      </c>
      <c r="EE377" s="47">
        <f ca="1">IF(OR(INDEX(INDIRECT("times"&amp;DN$2),$F377,EE$28)&gt;10,INDEX(INDIRECT(DP377),$E377,EE$28)&lt;=INDEX(INDIRECT(DP377),$E377,$F377)),0,(INDEX(INDIRECT(DP377),$E377,$F377)-INDEX(INDIRECT(DP377),$E377,EE$28))*(10-INDEX(INDIRECT("times"&amp;DN$2),$F377,EE$28))/10)</f>
        <v>0</v>
      </c>
      <c r="EF377" s="47">
        <f ca="1">IF(OR(INDEX(INDIRECT("times"&amp;DN$2),$F377,EF$28)&gt;10,INDEX(INDIRECT(DP377),$E377,EF$28)&lt;=INDEX(INDIRECT(DP377),$E377,$F377)),0,(INDEX(INDIRECT(DP377),$E377,$F377)-INDEX(INDIRECT(DP377),$E377,EF$28))*(10-INDEX(INDIRECT("times"&amp;DN$2),$F377,EF$28))/10)</f>
        <v>0</v>
      </c>
      <c r="EG377" s="47">
        <f ca="1">IF(OR(INDEX(INDIRECT("times"&amp;DN$2),$F377,EG$28)&gt;10,INDEX(INDIRECT(DP377),$E377,EG$28)&lt;=INDEX(INDIRECT(DP377),$E377,$F377)),0,(INDEX(INDIRECT(DP377),$E377,$F377)-INDEX(INDIRECT(DP377),$E377,EG$28))*(10-INDEX(INDIRECT("times"&amp;DN$2),$F377,EG$28))/10)</f>
        <v>0</v>
      </c>
      <c r="EH377" s="47">
        <f ca="1">IF(OR(INDEX(INDIRECT("times"&amp;DN$2),$F377,EH$28)&gt;10,INDEX(INDIRECT(DP377),$E377,EH$28)&lt;=INDEX(INDIRECT(DP377),$E377,$F377)),0,(INDEX(INDIRECT(DP377),$E377,$F377)-INDEX(INDIRECT(DP377),$E377,EH$28))*(10-INDEX(INDIRECT("times"&amp;DN$2),$F377,EH$28))/10)</f>
        <v>0</v>
      </c>
      <c r="EI377" s="47">
        <f ca="1">IF(OR(INDEX(INDIRECT("times"&amp;DN$2),$F377,EI$28)&gt;10,INDEX(INDIRECT(DP377),$E377,EI$28)&lt;=INDEX(INDIRECT(DP377),$E377,$F377)),0,(INDEX(INDIRECT(DP377),$E377,$F377)-INDEX(INDIRECT(DP377),$E377,EI$28))*(10-INDEX(INDIRECT("times"&amp;DN$2),$F377,EI$28))/10)</f>
        <v>0</v>
      </c>
      <c r="EJ377" s="47">
        <f ca="1">IF(OR(INDEX(INDIRECT("times"&amp;DN$2),$F377,EJ$28)&gt;10,INDEX(INDIRECT(DP377),$E377,EJ$28)&lt;=INDEX(INDIRECT(DP377),$E377,$F377)),0,(INDEX(INDIRECT(DP377),$E377,$F377)-INDEX(INDIRECT(DP377),$E377,EJ$28))*(10-INDEX(INDIRECT("times"&amp;DN$2),$F377,EJ$28))/10)</f>
        <v>0</v>
      </c>
      <c r="EK377" s="47">
        <f ca="1">IF(OR(INDEX(INDIRECT("times"&amp;DN$2),$F377,EK$28)&gt;10,INDEX(INDIRECT(DP377),$E377,EK$28)&lt;=INDEX(INDIRECT(DP377),$E377,$F377)),0,(INDEX(INDIRECT(DP377),$E377,$F377)-INDEX(INDIRECT(DP377),$E377,EK$28))*(10-INDEX(INDIRECT("times"&amp;DN$2),$F377,EK$28))/10)</f>
        <v>0</v>
      </c>
      <c r="EL377" s="47">
        <f ca="1">IF(OR(INDEX(INDIRECT("times"&amp;DN$2),$F377,EL$28)&gt;10,INDEX(INDIRECT(DP377),$E377,EL$28)&lt;=INDEX(INDIRECT(DP377),$E377,$F377)),0,(INDEX(INDIRECT(DP377),$E377,$F377)-INDEX(INDIRECT(DP377),$E377,EL$28))*(10-INDEX(INDIRECT("times"&amp;DN$2),$F377,EL$28))/10)</f>
        <v>0</v>
      </c>
      <c r="EM377" s="48">
        <f ca="1">IF(OR(INDEX(INDIRECT("times"&amp;DN$2),$F377,EM$28)&gt;10,INDEX(INDIRECT(DP377),$E377,EM$28)&lt;=INDEX(INDIRECT(DP377),$E377,$F377)),0,(INDEX(INDIRECT(DP377),$E377,$F377)-INDEX(INDIRECT(DP377),$E377,EM$28))*(10-INDEX(INDIRECT("times"&amp;DN$2),$F377,EM$28))/10)</f>
        <v>0</v>
      </c>
      <c r="EN377" s="201">
        <v>20</v>
      </c>
      <c r="EP377" s="18" t="s">
        <v>208</v>
      </c>
      <c r="EQ377" s="122">
        <f>EP341</f>
        <v>3</v>
      </c>
      <c r="ER377" s="122" t="str">
        <f>EP342</f>
        <v>lei3564</v>
      </c>
      <c r="ES377" s="210" t="str">
        <f t="shared" si="1803"/>
        <v>core3_lei3564</v>
      </c>
      <c r="ET377" s="122">
        <v>1</v>
      </c>
      <c r="EU377" s="33">
        <v>20</v>
      </c>
      <c r="EV377" s="46">
        <f ca="1">IF(OR(INDEX(INDIRECT("times"&amp;EQ$2),$F377,EV$28)&gt;10,INDEX(INDIRECT(ES377),$E377,EV$28)&lt;=INDEX(INDIRECT(ES377),$E377,$F377)),0,(INDEX(INDIRECT(ES377),$E377,$F377)-INDEX(INDIRECT(ES377),$E377,EV$28))*(10-INDEX(INDIRECT("times"&amp;EQ$2),$F377,EV$28))/10)</f>
        <v>0</v>
      </c>
      <c r="EW377" s="47">
        <f ca="1">IF(OR(INDEX(INDIRECT("times"&amp;EQ$2),$F377,EW$28)&gt;10,INDEX(INDIRECT(ES377),$E377,EW$28)&lt;=INDEX(INDIRECT(ES377),$E377,$F377)),0,(INDEX(INDIRECT(ES377),$E377,$F377)-INDEX(INDIRECT(ES377),$E377,EW$28))*(10-INDEX(INDIRECT("times"&amp;EQ$2),$F377,EW$28))/10)</f>
        <v>0</v>
      </c>
      <c r="EX377" s="47">
        <f ca="1">IF(OR(INDEX(INDIRECT("times"&amp;EQ$2),$F377,EX$28)&gt;10,INDEX(INDIRECT(ES377),$E377,EX$28)&lt;=INDEX(INDIRECT(ES377),$E377,$F377)),0,(INDEX(INDIRECT(ES377),$E377,$F377)-INDEX(INDIRECT(ES377),$E377,EX$28))*(10-INDEX(INDIRECT("times"&amp;EQ$2),$F377,EX$28))/10)</f>
        <v>0</v>
      </c>
      <c r="EY377" s="47">
        <f ca="1">IF(OR(INDEX(INDIRECT("times"&amp;EQ$2),$F377,EY$28)&gt;10,INDEX(INDIRECT(ES377),$E377,EY$28)&lt;=INDEX(INDIRECT(ES377),$E377,$F377)),0,(INDEX(INDIRECT(ES377),$E377,$F377)-INDEX(INDIRECT(ES377),$E377,EY$28))*(10-INDEX(INDIRECT("times"&amp;EQ$2),$F377,EY$28))/10)</f>
        <v>0</v>
      </c>
      <c r="EZ377" s="47">
        <f ca="1">IF(OR(INDEX(INDIRECT("times"&amp;EQ$2),$F377,EZ$28)&gt;10,INDEX(INDIRECT(ES377),$E377,EZ$28)&lt;=INDEX(INDIRECT(ES377),$E377,$F377)),0,(INDEX(INDIRECT(ES377),$E377,$F377)-INDEX(INDIRECT(ES377),$E377,EZ$28))*(10-INDEX(INDIRECT("times"&amp;EQ$2),$F377,EZ$28))/10)</f>
        <v>0</v>
      </c>
      <c r="FA377" s="47">
        <f ca="1">IF(OR(INDEX(INDIRECT("times"&amp;EQ$2),$F377,FA$28)&gt;10,INDEX(INDIRECT(ES377),$E377,FA$28)&lt;=INDEX(INDIRECT(ES377),$E377,$F377)),0,(INDEX(INDIRECT(ES377),$E377,$F377)-INDEX(INDIRECT(ES377),$E377,FA$28))*(10-INDEX(INDIRECT("times"&amp;EQ$2),$F377,FA$28))/10)</f>
        <v>0</v>
      </c>
      <c r="FB377" s="47">
        <f ca="1">IF(OR(INDEX(INDIRECT("times"&amp;EQ$2),$F377,FB$28)&gt;10,INDEX(INDIRECT(ES377),$E377,FB$28)&lt;=INDEX(INDIRECT(ES377),$E377,$F377)),0,(INDEX(INDIRECT(ES377),$E377,$F377)-INDEX(INDIRECT(ES377),$E377,FB$28))*(10-INDEX(INDIRECT("times"&amp;EQ$2),$F377,FB$28))/10)</f>
        <v>0</v>
      </c>
      <c r="FC377" s="47">
        <f ca="1">IF(OR(INDEX(INDIRECT("times"&amp;EQ$2),$F377,FC$28)&gt;10,INDEX(INDIRECT(ES377),$E377,FC$28)&lt;=INDEX(INDIRECT(ES377),$E377,$F377)),0,(INDEX(INDIRECT(ES377),$E377,$F377)-INDEX(INDIRECT(ES377),$E377,FC$28))*(10-INDEX(INDIRECT("times"&amp;EQ$2),$F377,FC$28))/10)</f>
        <v>0</v>
      </c>
      <c r="FD377" s="47">
        <f ca="1">IF(OR(INDEX(INDIRECT("times"&amp;EQ$2),$F377,FD$28)&gt;10,INDEX(INDIRECT(ES377),$E377,FD$28)&lt;=INDEX(INDIRECT(ES377),$E377,$F377)),0,(INDEX(INDIRECT(ES377),$E377,$F377)-INDEX(INDIRECT(ES377),$E377,FD$28))*(10-INDEX(INDIRECT("times"&amp;EQ$2),$F377,FD$28))/10)</f>
        <v>0</v>
      </c>
      <c r="FE377" s="47">
        <f ca="1">IF(OR(INDEX(INDIRECT("times"&amp;EQ$2),$F377,FE$28)&gt;10,INDEX(INDIRECT(ES377),$E377,FE$28)&lt;=INDEX(INDIRECT(ES377),$E377,$F377)),0,(INDEX(INDIRECT(ES377),$E377,$F377)-INDEX(INDIRECT(ES377),$E377,FE$28))*(10-INDEX(INDIRECT("times"&amp;EQ$2),$F377,FE$28))/10)</f>
        <v>0</v>
      </c>
      <c r="FF377" s="47">
        <f ca="1">IF(OR(INDEX(INDIRECT("times"&amp;EQ$2),$F377,FF$28)&gt;10,INDEX(INDIRECT(ES377),$E377,FF$28)&lt;=INDEX(INDIRECT(ES377),$E377,$F377)),0,(INDEX(INDIRECT(ES377),$E377,$F377)-INDEX(INDIRECT(ES377),$E377,FF$28))*(10-INDEX(INDIRECT("times"&amp;EQ$2),$F377,FF$28))/10)</f>
        <v>0</v>
      </c>
      <c r="FG377" s="47">
        <f ca="1">IF(OR(INDEX(INDIRECT("times"&amp;EQ$2),$F377,FG$28)&gt;10,INDEX(INDIRECT(ES377),$E377,FG$28)&lt;=INDEX(INDIRECT(ES377),$E377,$F377)),0,(INDEX(INDIRECT(ES377),$E377,$F377)-INDEX(INDIRECT(ES377),$E377,FG$28))*(10-INDEX(INDIRECT("times"&amp;EQ$2),$F377,FG$28))/10)</f>
        <v>0</v>
      </c>
      <c r="FH377" s="47">
        <f ca="1">IF(OR(INDEX(INDIRECT("times"&amp;EQ$2),$F377,FH$28)&gt;10,INDEX(INDIRECT(ES377),$E377,FH$28)&lt;=INDEX(INDIRECT(ES377),$E377,$F377)),0,(INDEX(INDIRECT(ES377),$E377,$F377)-INDEX(INDIRECT(ES377),$E377,FH$28))*(10-INDEX(INDIRECT("times"&amp;EQ$2),$F377,FH$28))/10)</f>
        <v>0</v>
      </c>
      <c r="FI377" s="47">
        <f ca="1">IF(OR(INDEX(INDIRECT("times"&amp;EQ$2),$F377,FI$28)&gt;10,INDEX(INDIRECT(ES377),$E377,FI$28)&lt;=INDEX(INDIRECT(ES377),$E377,$F377)),0,(INDEX(INDIRECT(ES377),$E377,$F377)-INDEX(INDIRECT(ES377),$E377,FI$28))*(10-INDEX(INDIRECT("times"&amp;EQ$2),$F377,FI$28))/10)</f>
        <v>0</v>
      </c>
      <c r="FJ377" s="47">
        <f ca="1">IF(OR(INDEX(INDIRECT("times"&amp;EQ$2),$F377,FJ$28)&gt;10,INDEX(INDIRECT(ES377),$E377,FJ$28)&lt;=INDEX(INDIRECT(ES377),$E377,$F377)),0,(INDEX(INDIRECT(ES377),$E377,$F377)-INDEX(INDIRECT(ES377),$E377,FJ$28))*(10-INDEX(INDIRECT("times"&amp;EQ$2),$F377,FJ$28))/10)</f>
        <v>0</v>
      </c>
      <c r="FK377" s="47">
        <f ca="1">IF(OR(INDEX(INDIRECT("times"&amp;EQ$2),$F377,FK$28)&gt;10,INDEX(INDIRECT(ES377),$E377,FK$28)&lt;=INDEX(INDIRECT(ES377),$E377,$F377)),0,(INDEX(INDIRECT(ES377),$E377,$F377)-INDEX(INDIRECT(ES377),$E377,FK$28))*(10-INDEX(INDIRECT("times"&amp;EQ$2),$F377,FK$28))/10)</f>
        <v>0</v>
      </c>
      <c r="FL377" s="47">
        <f ca="1">IF(OR(INDEX(INDIRECT("times"&amp;EQ$2),$F377,FL$28)&gt;10,INDEX(INDIRECT(ES377),$E377,FL$28)&lt;=INDEX(INDIRECT(ES377),$E377,$F377)),0,(INDEX(INDIRECT(ES377),$E377,$F377)-INDEX(INDIRECT(ES377),$E377,FL$28))*(10-INDEX(INDIRECT("times"&amp;EQ$2),$F377,FL$28))/10)</f>
        <v>0</v>
      </c>
      <c r="FM377" s="47">
        <f ca="1">IF(OR(INDEX(INDIRECT("times"&amp;EQ$2),$F377,FM$28)&gt;10,INDEX(INDIRECT(ES377),$E377,FM$28)&lt;=INDEX(INDIRECT(ES377),$E377,$F377)),0,(INDEX(INDIRECT(ES377),$E377,$F377)-INDEX(INDIRECT(ES377),$E377,FM$28))*(10-INDEX(INDIRECT("times"&amp;EQ$2),$F377,FM$28))/10)</f>
        <v>0</v>
      </c>
      <c r="FN377" s="47">
        <f ca="1">IF(OR(INDEX(INDIRECT("times"&amp;EQ$2),$F377,FN$28)&gt;10,INDEX(INDIRECT(ES377),$E377,FN$28)&lt;=INDEX(INDIRECT(ES377),$E377,$F377)),0,(INDEX(INDIRECT(ES377),$E377,$F377)-INDEX(INDIRECT(ES377),$E377,FN$28))*(10-INDEX(INDIRECT("times"&amp;EQ$2),$F377,FN$28))/10)</f>
        <v>0</v>
      </c>
      <c r="FO377" s="47">
        <f ca="1">IF(OR(INDEX(INDIRECT("times"&amp;EQ$2),$F377,FO$28)&gt;10,INDEX(INDIRECT(ES377),$E377,FO$28)&lt;=INDEX(INDIRECT(ES377),$E377,$F377)),0,(INDEX(INDIRECT(ES377),$E377,$F377)-INDEX(INDIRECT(ES377),$E377,FO$28))*(10-INDEX(INDIRECT("times"&amp;EQ$2),$F377,FO$28))/10)</f>
        <v>0</v>
      </c>
      <c r="FP377" s="48">
        <f ca="1">IF(OR(INDEX(INDIRECT("times"&amp;EQ$2),$F377,FP$28)&gt;10,INDEX(INDIRECT(ES377),$E377,FP$28)&lt;=INDEX(INDIRECT(ES377),$E377,$F377)),0,(INDEX(INDIRECT(ES377),$E377,$F377)-INDEX(INDIRECT(ES377),$E377,FP$28))*(10-INDEX(INDIRECT("times"&amp;EQ$2),$F377,FP$28))/10)</f>
        <v>0</v>
      </c>
      <c r="FQ377" s="201">
        <v>20</v>
      </c>
      <c r="FS377" s="18" t="s">
        <v>208</v>
      </c>
      <c r="FT377" s="122">
        <f>FS341</f>
        <v>3</v>
      </c>
      <c r="FU377" s="122" t="str">
        <f>FS342</f>
        <v>shop65</v>
      </c>
      <c r="FV377" s="210" t="str">
        <f t="shared" si="1804"/>
        <v>core3_shop65</v>
      </c>
      <c r="FW377" s="122">
        <v>1</v>
      </c>
      <c r="FX377" s="33">
        <v>20</v>
      </c>
      <c r="FY377" s="46">
        <f ca="1">IF(OR(INDEX(INDIRECT("times"&amp;FT$2),$F377,FY$28)&gt;10,INDEX(INDIRECT(FV377),$E377,FY$28)&lt;=INDEX(INDIRECT(FV377),$E377,$F377)),0,(INDEX(INDIRECT(FV377),$E377,$F377)-INDEX(INDIRECT(FV377),$E377,FY$28))*(10-INDEX(INDIRECT("times"&amp;FT$2),$F377,FY$28))/10)</f>
        <v>0</v>
      </c>
      <c r="FZ377" s="47">
        <f ca="1">IF(OR(INDEX(INDIRECT("times"&amp;FT$2),$F377,FZ$28)&gt;10,INDEX(INDIRECT(FV377),$E377,FZ$28)&lt;=INDEX(INDIRECT(FV377),$E377,$F377)),0,(INDEX(INDIRECT(FV377),$E377,$F377)-INDEX(INDIRECT(FV377),$E377,FZ$28))*(10-INDEX(INDIRECT("times"&amp;FT$2),$F377,FZ$28))/10)</f>
        <v>0</v>
      </c>
      <c r="GA377" s="47">
        <f ca="1">IF(OR(INDEX(INDIRECT("times"&amp;FT$2),$F377,GA$28)&gt;10,INDEX(INDIRECT(FV377),$E377,GA$28)&lt;=INDEX(INDIRECT(FV377),$E377,$F377)),0,(INDEX(INDIRECT(FV377),$E377,$F377)-INDEX(INDIRECT(FV377),$E377,GA$28))*(10-INDEX(INDIRECT("times"&amp;FT$2),$F377,GA$28))/10)</f>
        <v>0</v>
      </c>
      <c r="GB377" s="47">
        <f ca="1">IF(OR(INDEX(INDIRECT("times"&amp;FT$2),$F377,GB$28)&gt;10,INDEX(INDIRECT(FV377),$E377,GB$28)&lt;=INDEX(INDIRECT(FV377),$E377,$F377)),0,(INDEX(INDIRECT(FV377),$E377,$F377)-INDEX(INDIRECT(FV377),$E377,GB$28))*(10-INDEX(INDIRECT("times"&amp;FT$2),$F377,GB$28))/10)</f>
        <v>0</v>
      </c>
      <c r="GC377" s="47">
        <f ca="1">IF(OR(INDEX(INDIRECT("times"&amp;FT$2),$F377,GC$28)&gt;10,INDEX(INDIRECT(FV377),$E377,GC$28)&lt;=INDEX(INDIRECT(FV377),$E377,$F377)),0,(INDEX(INDIRECT(FV377),$E377,$F377)-INDEX(INDIRECT(FV377),$E377,GC$28))*(10-INDEX(INDIRECT("times"&amp;FT$2),$F377,GC$28))/10)</f>
        <v>0</v>
      </c>
      <c r="GD377" s="47">
        <f ca="1">IF(OR(INDEX(INDIRECT("times"&amp;FT$2),$F377,GD$28)&gt;10,INDEX(INDIRECT(FV377),$E377,GD$28)&lt;=INDEX(INDIRECT(FV377),$E377,$F377)),0,(INDEX(INDIRECT(FV377),$E377,$F377)-INDEX(INDIRECT(FV377),$E377,GD$28))*(10-INDEX(INDIRECT("times"&amp;FT$2),$F377,GD$28))/10)</f>
        <v>0</v>
      </c>
      <c r="GE377" s="47">
        <f ca="1">IF(OR(INDEX(INDIRECT("times"&amp;FT$2),$F377,GE$28)&gt;10,INDEX(INDIRECT(FV377),$E377,GE$28)&lt;=INDEX(INDIRECT(FV377),$E377,$F377)),0,(INDEX(INDIRECT(FV377),$E377,$F377)-INDEX(INDIRECT(FV377),$E377,GE$28))*(10-INDEX(INDIRECT("times"&amp;FT$2),$F377,GE$28))/10)</f>
        <v>0</v>
      </c>
      <c r="GF377" s="47">
        <f ca="1">IF(OR(INDEX(INDIRECT("times"&amp;FT$2),$F377,GF$28)&gt;10,INDEX(INDIRECT(FV377),$E377,GF$28)&lt;=INDEX(INDIRECT(FV377),$E377,$F377)),0,(INDEX(INDIRECT(FV377),$E377,$F377)-INDEX(INDIRECT(FV377),$E377,GF$28))*(10-INDEX(INDIRECT("times"&amp;FT$2),$F377,GF$28))/10)</f>
        <v>0</v>
      </c>
      <c r="GG377" s="47">
        <f ca="1">IF(OR(INDEX(INDIRECT("times"&amp;FT$2),$F377,GG$28)&gt;10,INDEX(INDIRECT(FV377),$E377,GG$28)&lt;=INDEX(INDIRECT(FV377),$E377,$F377)),0,(INDEX(INDIRECT(FV377),$E377,$F377)-INDEX(INDIRECT(FV377),$E377,GG$28))*(10-INDEX(INDIRECT("times"&amp;FT$2),$F377,GG$28))/10)</f>
        <v>0</v>
      </c>
      <c r="GH377" s="47">
        <f ca="1">IF(OR(INDEX(INDIRECT("times"&amp;FT$2),$F377,GH$28)&gt;10,INDEX(INDIRECT(FV377),$E377,GH$28)&lt;=INDEX(INDIRECT(FV377),$E377,$F377)),0,(INDEX(INDIRECT(FV377),$E377,$F377)-INDEX(INDIRECT(FV377),$E377,GH$28))*(10-INDEX(INDIRECT("times"&amp;FT$2),$F377,GH$28))/10)</f>
        <v>0</v>
      </c>
      <c r="GI377" s="47">
        <f ca="1">IF(OR(INDEX(INDIRECT("times"&amp;FT$2),$F377,GI$28)&gt;10,INDEX(INDIRECT(FV377),$E377,GI$28)&lt;=INDEX(INDIRECT(FV377),$E377,$F377)),0,(INDEX(INDIRECT(FV377),$E377,$F377)-INDEX(INDIRECT(FV377),$E377,GI$28))*(10-INDEX(INDIRECT("times"&amp;FT$2),$F377,GI$28))/10)</f>
        <v>0</v>
      </c>
      <c r="GJ377" s="47">
        <f ca="1">IF(OR(INDEX(INDIRECT("times"&amp;FT$2),$F377,GJ$28)&gt;10,INDEX(INDIRECT(FV377),$E377,GJ$28)&lt;=INDEX(INDIRECT(FV377),$E377,$F377)),0,(INDEX(INDIRECT(FV377),$E377,$F377)-INDEX(INDIRECT(FV377),$E377,GJ$28))*(10-INDEX(INDIRECT("times"&amp;FT$2),$F377,GJ$28))/10)</f>
        <v>0</v>
      </c>
      <c r="GK377" s="47">
        <f ca="1">IF(OR(INDEX(INDIRECT("times"&amp;FT$2),$F377,GK$28)&gt;10,INDEX(INDIRECT(FV377),$E377,GK$28)&lt;=INDEX(INDIRECT(FV377),$E377,$F377)),0,(INDEX(INDIRECT(FV377),$E377,$F377)-INDEX(INDIRECT(FV377),$E377,GK$28))*(10-INDEX(INDIRECT("times"&amp;FT$2),$F377,GK$28))/10)</f>
        <v>0</v>
      </c>
      <c r="GL377" s="47">
        <f ca="1">IF(OR(INDEX(INDIRECT("times"&amp;FT$2),$F377,GL$28)&gt;10,INDEX(INDIRECT(FV377),$E377,GL$28)&lt;=INDEX(INDIRECT(FV377),$E377,$F377)),0,(INDEX(INDIRECT(FV377),$E377,$F377)-INDEX(INDIRECT(FV377),$E377,GL$28))*(10-INDEX(INDIRECT("times"&amp;FT$2),$F377,GL$28))/10)</f>
        <v>0</v>
      </c>
      <c r="GM377" s="47">
        <f ca="1">IF(OR(INDEX(INDIRECT("times"&amp;FT$2),$F377,GM$28)&gt;10,INDEX(INDIRECT(FV377),$E377,GM$28)&lt;=INDEX(INDIRECT(FV377),$E377,$F377)),0,(INDEX(INDIRECT(FV377),$E377,$F377)-INDEX(INDIRECT(FV377),$E377,GM$28))*(10-INDEX(INDIRECT("times"&amp;FT$2),$F377,GM$28))/10)</f>
        <v>0</v>
      </c>
      <c r="GN377" s="47">
        <f ca="1">IF(OR(INDEX(INDIRECT("times"&amp;FT$2),$F377,GN$28)&gt;10,INDEX(INDIRECT(FV377),$E377,GN$28)&lt;=INDEX(INDIRECT(FV377),$E377,$F377)),0,(INDEX(INDIRECT(FV377),$E377,$F377)-INDEX(INDIRECT(FV377),$E377,GN$28))*(10-INDEX(INDIRECT("times"&amp;FT$2),$F377,GN$28))/10)</f>
        <v>0</v>
      </c>
      <c r="GO377" s="47">
        <f ca="1">IF(OR(INDEX(INDIRECT("times"&amp;FT$2),$F377,GO$28)&gt;10,INDEX(INDIRECT(FV377),$E377,GO$28)&lt;=INDEX(INDIRECT(FV377),$E377,$F377)),0,(INDEX(INDIRECT(FV377),$E377,$F377)-INDEX(INDIRECT(FV377),$E377,GO$28))*(10-INDEX(INDIRECT("times"&amp;FT$2),$F377,GO$28))/10)</f>
        <v>0</v>
      </c>
      <c r="GP377" s="47">
        <f ca="1">IF(OR(INDEX(INDIRECT("times"&amp;FT$2),$F377,GP$28)&gt;10,INDEX(INDIRECT(FV377),$E377,GP$28)&lt;=INDEX(INDIRECT(FV377),$E377,$F377)),0,(INDEX(INDIRECT(FV377),$E377,$F377)-INDEX(INDIRECT(FV377),$E377,GP$28))*(10-INDEX(INDIRECT("times"&amp;FT$2),$F377,GP$28))/10)</f>
        <v>0</v>
      </c>
      <c r="GQ377" s="47">
        <f ca="1">IF(OR(INDEX(INDIRECT("times"&amp;FT$2),$F377,GQ$28)&gt;10,INDEX(INDIRECT(FV377),$E377,GQ$28)&lt;=INDEX(INDIRECT(FV377),$E377,$F377)),0,(INDEX(INDIRECT(FV377),$E377,$F377)-INDEX(INDIRECT(FV377),$E377,GQ$28))*(10-INDEX(INDIRECT("times"&amp;FT$2),$F377,GQ$28))/10)</f>
        <v>0</v>
      </c>
      <c r="GR377" s="47">
        <f ca="1">IF(OR(INDEX(INDIRECT("times"&amp;FT$2),$F377,GR$28)&gt;10,INDEX(INDIRECT(FV377),$E377,GR$28)&lt;=INDEX(INDIRECT(FV377),$E377,$F377)),0,(INDEX(INDIRECT(FV377),$E377,$F377)-INDEX(INDIRECT(FV377),$E377,GR$28))*(10-INDEX(INDIRECT("times"&amp;FT$2),$F377,GR$28))/10)</f>
        <v>0</v>
      </c>
      <c r="GS377" s="48">
        <f ca="1">IF(OR(INDEX(INDIRECT("times"&amp;FT$2),$F377,GS$28)&gt;10,INDEX(INDIRECT(FV377),$E377,GS$28)&lt;=INDEX(INDIRECT(FV377),$E377,$F377)),0,(INDEX(INDIRECT(FV377),$E377,$F377)-INDEX(INDIRECT(FV377),$E377,GS$28))*(10-INDEX(INDIRECT("times"&amp;FT$2),$F377,GS$28))/10)</f>
        <v>0</v>
      </c>
      <c r="GT377" s="201">
        <v>20</v>
      </c>
      <c r="GV377" s="18" t="s">
        <v>208</v>
      </c>
      <c r="GW377" s="122">
        <f>GV341</f>
        <v>3</v>
      </c>
      <c r="GX377" s="122" t="str">
        <f>GV342</f>
        <v>lei65</v>
      </c>
      <c r="GY377" s="210" t="str">
        <f t="shared" si="1805"/>
        <v>core3_lei65</v>
      </c>
      <c r="GZ377" s="122">
        <v>1</v>
      </c>
      <c r="HA377" s="33">
        <v>20</v>
      </c>
      <c r="HB377" s="46">
        <f ca="1">IF(OR(INDEX(INDIRECT("times"&amp;GW$2),$F377,HB$28)&gt;10,INDEX(INDIRECT(GY377),$E377,HB$28)&lt;=INDEX(INDIRECT(GY377),$E377,$F377)),0,(INDEX(INDIRECT(GY377),$E377,$F377)-INDEX(INDIRECT(GY377),$E377,HB$28))*(10-INDEX(INDIRECT("times"&amp;GW$2),$F377,HB$28))/10)</f>
        <v>0</v>
      </c>
      <c r="HC377" s="47">
        <f ca="1">IF(OR(INDEX(INDIRECT("times"&amp;GW$2),$F377,HC$28)&gt;10,INDEX(INDIRECT(GY377),$E377,HC$28)&lt;=INDEX(INDIRECT(GY377),$E377,$F377)),0,(INDEX(INDIRECT(GY377),$E377,$F377)-INDEX(INDIRECT(GY377),$E377,HC$28))*(10-INDEX(INDIRECT("times"&amp;GW$2),$F377,HC$28))/10)</f>
        <v>0</v>
      </c>
      <c r="HD377" s="47">
        <f ca="1">IF(OR(INDEX(INDIRECT("times"&amp;GW$2),$F377,HD$28)&gt;10,INDEX(INDIRECT(GY377),$E377,HD$28)&lt;=INDEX(INDIRECT(GY377),$E377,$F377)),0,(INDEX(INDIRECT(GY377),$E377,$F377)-INDEX(INDIRECT(GY377),$E377,HD$28))*(10-INDEX(INDIRECT("times"&amp;GW$2),$F377,HD$28))/10)</f>
        <v>0</v>
      </c>
      <c r="HE377" s="47">
        <f ca="1">IF(OR(INDEX(INDIRECT("times"&amp;GW$2),$F377,HE$28)&gt;10,INDEX(INDIRECT(GY377),$E377,HE$28)&lt;=INDEX(INDIRECT(GY377),$E377,$F377)),0,(INDEX(INDIRECT(GY377),$E377,$F377)-INDEX(INDIRECT(GY377),$E377,HE$28))*(10-INDEX(INDIRECT("times"&amp;GW$2),$F377,HE$28))/10)</f>
        <v>0</v>
      </c>
      <c r="HF377" s="47">
        <f ca="1">IF(OR(INDEX(INDIRECT("times"&amp;GW$2),$F377,HF$28)&gt;10,INDEX(INDIRECT(GY377),$E377,HF$28)&lt;=INDEX(INDIRECT(GY377),$E377,$F377)),0,(INDEX(INDIRECT(GY377),$E377,$F377)-INDEX(INDIRECT(GY377),$E377,HF$28))*(10-INDEX(INDIRECT("times"&amp;GW$2),$F377,HF$28))/10)</f>
        <v>0</v>
      </c>
      <c r="HG377" s="47">
        <f ca="1">IF(OR(INDEX(INDIRECT("times"&amp;GW$2),$F377,HG$28)&gt;10,INDEX(INDIRECT(GY377),$E377,HG$28)&lt;=INDEX(INDIRECT(GY377),$E377,$F377)),0,(INDEX(INDIRECT(GY377),$E377,$F377)-INDEX(INDIRECT(GY377),$E377,HG$28))*(10-INDEX(INDIRECT("times"&amp;GW$2),$F377,HG$28))/10)</f>
        <v>0</v>
      </c>
      <c r="HH377" s="47">
        <f ca="1">IF(OR(INDEX(INDIRECT("times"&amp;GW$2),$F377,HH$28)&gt;10,INDEX(INDIRECT(GY377),$E377,HH$28)&lt;=INDEX(INDIRECT(GY377),$E377,$F377)),0,(INDEX(INDIRECT(GY377),$E377,$F377)-INDEX(INDIRECT(GY377),$E377,HH$28))*(10-INDEX(INDIRECT("times"&amp;GW$2),$F377,HH$28))/10)</f>
        <v>0</v>
      </c>
      <c r="HI377" s="47">
        <f ca="1">IF(OR(INDEX(INDIRECT("times"&amp;GW$2),$F377,HI$28)&gt;10,INDEX(INDIRECT(GY377),$E377,HI$28)&lt;=INDEX(INDIRECT(GY377),$E377,$F377)),0,(INDEX(INDIRECT(GY377),$E377,$F377)-INDEX(INDIRECT(GY377),$E377,HI$28))*(10-INDEX(INDIRECT("times"&amp;GW$2),$F377,HI$28))/10)</f>
        <v>0</v>
      </c>
      <c r="HJ377" s="47">
        <f ca="1">IF(OR(INDEX(INDIRECT("times"&amp;GW$2),$F377,HJ$28)&gt;10,INDEX(INDIRECT(GY377),$E377,HJ$28)&lt;=INDEX(INDIRECT(GY377),$E377,$F377)),0,(INDEX(INDIRECT(GY377),$E377,$F377)-INDEX(INDIRECT(GY377),$E377,HJ$28))*(10-INDEX(INDIRECT("times"&amp;GW$2),$F377,HJ$28))/10)</f>
        <v>0</v>
      </c>
      <c r="HK377" s="47">
        <f ca="1">IF(OR(INDEX(INDIRECT("times"&amp;GW$2),$F377,HK$28)&gt;10,INDEX(INDIRECT(GY377),$E377,HK$28)&lt;=INDEX(INDIRECT(GY377),$E377,$F377)),0,(INDEX(INDIRECT(GY377),$E377,$F377)-INDEX(INDIRECT(GY377),$E377,HK$28))*(10-INDEX(INDIRECT("times"&amp;GW$2),$F377,HK$28))/10)</f>
        <v>0</v>
      </c>
      <c r="HL377" s="47">
        <f ca="1">IF(OR(INDEX(INDIRECT("times"&amp;GW$2),$F377,HL$28)&gt;10,INDEX(INDIRECT(GY377),$E377,HL$28)&lt;=INDEX(INDIRECT(GY377),$E377,$F377)),0,(INDEX(INDIRECT(GY377),$E377,$F377)-INDEX(INDIRECT(GY377),$E377,HL$28))*(10-INDEX(INDIRECT("times"&amp;GW$2),$F377,HL$28))/10)</f>
        <v>0</v>
      </c>
      <c r="HM377" s="47">
        <f ca="1">IF(OR(INDEX(INDIRECT("times"&amp;GW$2),$F377,HM$28)&gt;10,INDEX(INDIRECT(GY377),$E377,HM$28)&lt;=INDEX(INDIRECT(GY377),$E377,$F377)),0,(INDEX(INDIRECT(GY377),$E377,$F377)-INDEX(INDIRECT(GY377),$E377,HM$28))*(10-INDEX(INDIRECT("times"&amp;GW$2),$F377,HM$28))/10)</f>
        <v>0</v>
      </c>
      <c r="HN377" s="47">
        <f ca="1">IF(OR(INDEX(INDIRECT("times"&amp;GW$2),$F377,HN$28)&gt;10,INDEX(INDIRECT(GY377),$E377,HN$28)&lt;=INDEX(INDIRECT(GY377),$E377,$F377)),0,(INDEX(INDIRECT(GY377),$E377,$F377)-INDEX(INDIRECT(GY377),$E377,HN$28))*(10-INDEX(INDIRECT("times"&amp;GW$2),$F377,HN$28))/10)</f>
        <v>0</v>
      </c>
      <c r="HO377" s="47">
        <f ca="1">IF(OR(INDEX(INDIRECT("times"&amp;GW$2),$F377,HO$28)&gt;10,INDEX(INDIRECT(GY377),$E377,HO$28)&lt;=INDEX(INDIRECT(GY377),$E377,$F377)),0,(INDEX(INDIRECT(GY377),$E377,$F377)-INDEX(INDIRECT(GY377),$E377,HO$28))*(10-INDEX(INDIRECT("times"&amp;GW$2),$F377,HO$28))/10)</f>
        <v>0</v>
      </c>
      <c r="HP377" s="47">
        <f ca="1">IF(OR(INDEX(INDIRECT("times"&amp;GW$2),$F377,HP$28)&gt;10,INDEX(INDIRECT(GY377),$E377,HP$28)&lt;=INDEX(INDIRECT(GY377),$E377,$F377)),0,(INDEX(INDIRECT(GY377),$E377,$F377)-INDEX(INDIRECT(GY377),$E377,HP$28))*(10-INDEX(INDIRECT("times"&amp;GW$2),$F377,HP$28))/10)</f>
        <v>0</v>
      </c>
      <c r="HQ377" s="47">
        <f ca="1">IF(OR(INDEX(INDIRECT("times"&amp;GW$2),$F377,HQ$28)&gt;10,INDEX(INDIRECT(GY377),$E377,HQ$28)&lt;=INDEX(INDIRECT(GY377),$E377,$F377)),0,(INDEX(INDIRECT(GY377),$E377,$F377)-INDEX(INDIRECT(GY377),$E377,HQ$28))*(10-INDEX(INDIRECT("times"&amp;GW$2),$F377,HQ$28))/10)</f>
        <v>0</v>
      </c>
      <c r="HR377" s="47">
        <f ca="1">IF(OR(INDEX(INDIRECT("times"&amp;GW$2),$F377,HR$28)&gt;10,INDEX(INDIRECT(GY377),$E377,HR$28)&lt;=INDEX(INDIRECT(GY377),$E377,$F377)),0,(INDEX(INDIRECT(GY377),$E377,$F377)-INDEX(INDIRECT(GY377),$E377,HR$28))*(10-INDEX(INDIRECT("times"&amp;GW$2),$F377,HR$28))/10)</f>
        <v>0</v>
      </c>
      <c r="HS377" s="47">
        <f ca="1">IF(OR(INDEX(INDIRECT("times"&amp;GW$2),$F377,HS$28)&gt;10,INDEX(INDIRECT(GY377),$E377,HS$28)&lt;=INDEX(INDIRECT(GY377),$E377,$F377)),0,(INDEX(INDIRECT(GY377),$E377,$F377)-INDEX(INDIRECT(GY377),$E377,HS$28))*(10-INDEX(INDIRECT("times"&amp;GW$2),$F377,HS$28))/10)</f>
        <v>0</v>
      </c>
      <c r="HT377" s="47">
        <f ca="1">IF(OR(INDEX(INDIRECT("times"&amp;GW$2),$F377,HT$28)&gt;10,INDEX(INDIRECT(GY377),$E377,HT$28)&lt;=INDEX(INDIRECT(GY377),$E377,$F377)),0,(INDEX(INDIRECT(GY377),$E377,$F377)-INDEX(INDIRECT(GY377),$E377,HT$28))*(10-INDEX(INDIRECT("times"&amp;GW$2),$F377,HT$28))/10)</f>
        <v>0</v>
      </c>
      <c r="HU377" s="47">
        <f ca="1">IF(OR(INDEX(INDIRECT("times"&amp;GW$2),$F377,HU$28)&gt;10,INDEX(INDIRECT(GY377),$E377,HU$28)&lt;=INDEX(INDIRECT(GY377),$E377,$F377)),0,(INDEX(INDIRECT(GY377),$E377,$F377)-INDEX(INDIRECT(GY377),$E377,HU$28))*(10-INDEX(INDIRECT("times"&amp;GW$2),$F377,HU$28))/10)</f>
        <v>0</v>
      </c>
      <c r="HV377" s="48">
        <f ca="1">IF(OR(INDEX(INDIRECT("times"&amp;GW$2),$F377,HV$28)&gt;10,INDEX(INDIRECT(GY377),$E377,HV$28)&lt;=INDEX(INDIRECT(GY377),$E377,$F377)),0,(INDEX(INDIRECT(GY377),$E377,$F377)-INDEX(INDIRECT(GY377),$E377,HV$28))*(10-INDEX(INDIRECT("times"&amp;GW$2),$F377,HV$28))/10)</f>
        <v>0</v>
      </c>
      <c r="HW377" s="201">
        <v>20</v>
      </c>
    </row>
    <row r="378" spans="1:231" ht="15.75" thickBot="1">
      <c r="A378" s="19" t="s">
        <v>209</v>
      </c>
      <c r="B378" s="125">
        <f>A341</f>
        <v>3</v>
      </c>
      <c r="C378" s="125" t="str">
        <f>A342</f>
        <v>work1834</v>
      </c>
      <c r="D378" s="224" t="str">
        <f t="shared" si="1798"/>
        <v>core3_work1834</v>
      </c>
      <c r="E378" s="125">
        <v>1</v>
      </c>
      <c r="F378" s="34">
        <v>21</v>
      </c>
      <c r="G378" s="49">
        <f ca="1">IF(OR(INDEX(INDIRECT("times"&amp;B$2),$F378,G$28)&gt;10,INDEX(INDIRECT(D378),$E378,G$28)&lt;=INDEX(INDIRECT(D378),$E378,$F378)),0,(INDEX(INDIRECT(D378),$E378,$F378)-INDEX(INDIRECT(D378),$E378,G$28))*(10-INDEX(INDIRECT("times"&amp;B$2),$F378,G$28))/10)</f>
        <v>0</v>
      </c>
      <c r="H378" s="50">
        <f ca="1">IF(OR(INDEX(INDIRECT("times"&amp;B$2),$F378,H$28)&gt;10,INDEX(INDIRECT(D378),$E378,H$28)&lt;=INDEX(INDIRECT(D378),$E378,$F378)),0,(INDEX(INDIRECT(D378),$E378,$F378)-INDEX(INDIRECT(D378),$E378,H$28))*(10-INDEX(INDIRECT("times"&amp;B$2),$F378,H$28))/10)</f>
        <v>0</v>
      </c>
      <c r="I378" s="50">
        <f ca="1">IF(OR(INDEX(INDIRECT("times"&amp;B$2),$F378,I$28)&gt;10,INDEX(INDIRECT(D378),$E378,I$28)&lt;=INDEX(INDIRECT(D378),$E378,$F378)),0,(INDEX(INDIRECT(D378),$E378,$F378)-INDEX(INDIRECT(D378),$E378,I$28))*(10-INDEX(INDIRECT("times"&amp;B$2),$F378,I$28))/10)</f>
        <v>0</v>
      </c>
      <c r="J378" s="50">
        <f ca="1">IF(OR(INDEX(INDIRECT("times"&amp;B$2),$F378,J$28)&gt;10,INDEX(INDIRECT(D378),$E378,J$28)&lt;=INDEX(INDIRECT(D378),$E378,$F378)),0,(INDEX(INDIRECT(D378),$E378,$F378)-INDEX(INDIRECT(D378),$E378,J$28))*(10-INDEX(INDIRECT("times"&amp;B$2),$F378,J$28))/10)</f>
        <v>0</v>
      </c>
      <c r="K378" s="50">
        <f ca="1">IF(OR(INDEX(INDIRECT("times"&amp;B$2),$F378,K$28)&gt;10,INDEX(INDIRECT(D378),$E378,K$28)&lt;=INDEX(INDIRECT(D378),$E378,$F378)),0,(INDEX(INDIRECT(D378),$E378,$F378)-INDEX(INDIRECT(D378),$E378,K$28))*(10-INDEX(INDIRECT("times"&amp;B$2),$F378,K$28))/10)</f>
        <v>0</v>
      </c>
      <c r="L378" s="50">
        <f ca="1">IF(OR(INDEX(INDIRECT("times"&amp;B$2),$F378,L$28)&gt;10,INDEX(INDIRECT(D378),$E378,L$28)&lt;=INDEX(INDIRECT(D378),$E378,$F378)),0,(INDEX(INDIRECT(D378),$E378,$F378)-INDEX(INDIRECT(D378),$E378,L$28))*(10-INDEX(INDIRECT("times"&amp;B$2),$F378,L$28))/10)</f>
        <v>0</v>
      </c>
      <c r="M378" s="50">
        <f ca="1">IF(OR(INDEX(INDIRECT("times"&amp;B$2),$F378,M$28)&gt;10,INDEX(INDIRECT(D378),$E378,M$28)&lt;=INDEX(INDIRECT(D378),$E378,$F378)),0,(INDEX(INDIRECT(D378),$E378,$F378)-INDEX(INDIRECT(D378),$E378,M$28))*(10-INDEX(INDIRECT("times"&amp;B$2),$F378,M$28))/10)</f>
        <v>0</v>
      </c>
      <c r="N378" s="50">
        <f ca="1">IF(OR(INDEX(INDIRECT("times"&amp;B$2),$F378,N$28)&gt;10,INDEX(INDIRECT(D378),$E378,N$28)&lt;=INDEX(INDIRECT(D378),$E378,$F378)),0,(INDEX(INDIRECT(D378),$E378,$F378)-INDEX(INDIRECT(D378),$E378,N$28))*(10-INDEX(INDIRECT("times"&amp;B$2),$F378,N$28))/10)</f>
        <v>0</v>
      </c>
      <c r="O378" s="50">
        <f ca="1">IF(OR(INDEX(INDIRECT("times"&amp;B$2),$F378,O$28)&gt;10,INDEX(INDIRECT(D378),$E378,O$28)&lt;=INDEX(INDIRECT(D378),$E378,$F378)),0,(INDEX(INDIRECT(D378),$E378,$F378)-INDEX(INDIRECT(D378),$E378,O$28))*(10-INDEX(INDIRECT("times"&amp;B$2),$F378,O$28))/10)</f>
        <v>0</v>
      </c>
      <c r="P378" s="50">
        <f ca="1">IF(OR(INDEX(INDIRECT("times"&amp;B$2),$F378,P$28)&gt;10,INDEX(INDIRECT(D378),$E378,P$28)&lt;=INDEX(INDIRECT(D378),$E378,$F378)),0,(INDEX(INDIRECT(D378),$E378,$F378)-INDEX(INDIRECT(D378),$E378,P$28))*(10-INDEX(INDIRECT("times"&amp;B$2),$F378,P$28))/10)</f>
        <v>0</v>
      </c>
      <c r="Q378" s="50">
        <f ca="1">IF(OR(INDEX(INDIRECT("times"&amp;B$2),$F378,Q$28)&gt;10,INDEX(INDIRECT(D378),$E378,Q$28)&lt;=INDEX(INDIRECT(D378),$E378,$F378)),0,(INDEX(INDIRECT(D378),$E378,$F378)-INDEX(INDIRECT(D378),$E378,Q$28))*(10-INDEX(INDIRECT("times"&amp;B$2),$F378,Q$28))/10)</f>
        <v>0</v>
      </c>
      <c r="R378" s="50">
        <f ca="1">IF(OR(INDEX(INDIRECT("times"&amp;B$2),$F378,R$28)&gt;10,INDEX(INDIRECT(D378),$E378,R$28)&lt;=INDEX(INDIRECT(D378),$E378,$F378)),0,(INDEX(INDIRECT(D378),$E378,$F378)-INDEX(INDIRECT(D378),$E378,R$28))*(10-INDEX(INDIRECT("times"&amp;B$2),$F378,R$28))/10)</f>
        <v>0</v>
      </c>
      <c r="S378" s="50">
        <f ca="1">IF(OR(INDEX(INDIRECT("times"&amp;B$2),$F378,S$28)&gt;10,INDEX(INDIRECT(D378),$E378,S$28)&lt;=INDEX(INDIRECT(D378),$E378,$F378)),0,(INDEX(INDIRECT(D378),$E378,$F378)-INDEX(INDIRECT(D378),$E378,S$28))*(10-INDEX(INDIRECT("times"&amp;B$2),$F378,S$28))/10)</f>
        <v>0</v>
      </c>
      <c r="T378" s="50">
        <f ca="1">IF(OR(INDEX(INDIRECT("times"&amp;B$2),$F378,T$28)&gt;10,INDEX(INDIRECT(D378),$E378,T$28)&lt;=INDEX(INDIRECT(D378),$E378,$F378)),0,(INDEX(INDIRECT(D378),$E378,$F378)-INDEX(INDIRECT(D378),$E378,T$28))*(10-INDEX(INDIRECT("times"&amp;B$2),$F378,T$28))/10)</f>
        <v>0</v>
      </c>
      <c r="U378" s="50">
        <f ca="1">IF(OR(INDEX(INDIRECT("times"&amp;B$2),$F378,U$28)&gt;10,INDEX(INDIRECT(D378),$E378,U$28)&lt;=INDEX(INDIRECT(D378),$E378,$F378)),0,(INDEX(INDIRECT(D378),$E378,$F378)-INDEX(INDIRECT(D378),$E378,U$28))*(10-INDEX(INDIRECT("times"&amp;B$2),$F378,U$28))/10)</f>
        <v>0</v>
      </c>
      <c r="V378" s="50">
        <f ca="1">IF(OR(INDEX(INDIRECT("times"&amp;B$2),$F378,V$28)&gt;10,INDEX(INDIRECT(D378),$E378,V$28)&lt;=INDEX(INDIRECT(D378),$E378,$F378)),0,(INDEX(INDIRECT(D378),$E378,$F378)-INDEX(INDIRECT(D378),$E378,V$28))*(10-INDEX(INDIRECT("times"&amp;B$2),$F378,V$28))/10)</f>
        <v>0</v>
      </c>
      <c r="W378" s="50">
        <f ca="1">IF(OR(INDEX(INDIRECT("times"&amp;B$2),$F378,W$28)&gt;10,INDEX(INDIRECT(D378),$E378,W$28)&lt;=INDEX(INDIRECT(D378),$E378,$F378)),0,(INDEX(INDIRECT(D378),$E378,$F378)-INDEX(INDIRECT(D378),$E378,W$28))*(10-INDEX(INDIRECT("times"&amp;B$2),$F378,W$28))/10)</f>
        <v>0</v>
      </c>
      <c r="X378" s="50">
        <f ca="1">IF(OR(INDEX(INDIRECT("times"&amp;B$2),$F378,X$28)&gt;10,INDEX(INDIRECT(D378),$E378,X$28)&lt;=INDEX(INDIRECT(D378),$E378,$F378)),0,(INDEX(INDIRECT(D378),$E378,$F378)-INDEX(INDIRECT(D378),$E378,X$28))*(10-INDEX(INDIRECT("times"&amp;B$2),$F378,X$28))/10)</f>
        <v>0</v>
      </c>
      <c r="Y378" s="50">
        <f ca="1">IF(OR(INDEX(INDIRECT("times"&amp;B$2),$F378,Y$28)&gt;10,INDEX(INDIRECT(D378),$E378,Y$28)&lt;=INDEX(INDIRECT(D378),$E378,$F378)),0,(INDEX(INDIRECT(D378),$E378,$F378)-INDEX(INDIRECT(D378),$E378,Y$28))*(10-INDEX(INDIRECT("times"&amp;B$2),$F378,Y$28))/10)</f>
        <v>0</v>
      </c>
      <c r="Z378" s="50">
        <f ca="1">IF(OR(INDEX(INDIRECT("times"&amp;B$2),$F378,Z$28)&gt;10,INDEX(INDIRECT(D378),$E378,Z$28)&lt;=INDEX(INDIRECT(D378),$E378,$F378)),0,(INDEX(INDIRECT(D378),$E378,$F378)-INDEX(INDIRECT(D378),$E378,Z$28))*(10-INDEX(INDIRECT("times"&amp;B$2),$F378,Z$28))/10)</f>
        <v>0</v>
      </c>
      <c r="AA378" s="51">
        <f ca="1">IF(OR(INDEX(INDIRECT("times"&amp;B$2),$F378,AA$28)&gt;10,INDEX(INDIRECT(D378),$E378,AA$28)&lt;=INDEX(INDIRECT(D378),$E378,$F378)),0,(INDEX(INDIRECT(D378),$E378,$F378)-INDEX(INDIRECT(D378),$E378,AA$28))*(10-INDEX(INDIRECT("times"&amp;B$2),$F378,AA$28))/10)</f>
        <v>0</v>
      </c>
      <c r="AB378" s="202">
        <v>21</v>
      </c>
      <c r="AD378" s="19" t="s">
        <v>209</v>
      </c>
      <c r="AE378" s="125">
        <f>AD341</f>
        <v>3</v>
      </c>
      <c r="AF378" s="125" t="str">
        <f>AD342</f>
        <v>shop1834</v>
      </c>
      <c r="AG378" s="224" t="str">
        <f t="shared" si="1799"/>
        <v>core3_shop1834</v>
      </c>
      <c r="AH378" s="125">
        <v>1</v>
      </c>
      <c r="AI378" s="34">
        <v>21</v>
      </c>
      <c r="AJ378" s="49">
        <f ca="1">IF(OR(INDEX(INDIRECT("times"&amp;AE$2),$F378,AJ$28)&gt;10,INDEX(INDIRECT(AG378),$E378,AJ$28)&lt;=INDEX(INDIRECT(AG378),$E378,$F378)),0,(INDEX(INDIRECT(AG378),$E378,$F378)-INDEX(INDIRECT(AG378),$E378,AJ$28))*(10-INDEX(INDIRECT("times"&amp;AE$2),$F378,AJ$28))/10)</f>
        <v>0</v>
      </c>
      <c r="AK378" s="50">
        <f ca="1">IF(OR(INDEX(INDIRECT("times"&amp;AE$2),$F378,AK$28)&gt;10,INDEX(INDIRECT(AG378),$E378,AK$28)&lt;=INDEX(INDIRECT(AG378),$E378,$F378)),0,(INDEX(INDIRECT(AG378),$E378,$F378)-INDEX(INDIRECT(AG378),$E378,AK$28))*(10-INDEX(INDIRECT("times"&amp;AE$2),$F378,AK$28))/10)</f>
        <v>0</v>
      </c>
      <c r="AL378" s="50">
        <f ca="1">IF(OR(INDEX(INDIRECT("times"&amp;AE$2),$F378,AL$28)&gt;10,INDEX(INDIRECT(AG378),$E378,AL$28)&lt;=INDEX(INDIRECT(AG378),$E378,$F378)),0,(INDEX(INDIRECT(AG378),$E378,$F378)-INDEX(INDIRECT(AG378),$E378,AL$28))*(10-INDEX(INDIRECT("times"&amp;AE$2),$F378,AL$28))/10)</f>
        <v>0</v>
      </c>
      <c r="AM378" s="50">
        <f ca="1">IF(OR(INDEX(INDIRECT("times"&amp;AE$2),$F378,AM$28)&gt;10,INDEX(INDIRECT(AG378),$E378,AM$28)&lt;=INDEX(INDIRECT(AG378),$E378,$F378)),0,(INDEX(INDIRECT(AG378),$E378,$F378)-INDEX(INDIRECT(AG378),$E378,AM$28))*(10-INDEX(INDIRECT("times"&amp;AE$2),$F378,AM$28))/10)</f>
        <v>0</v>
      </c>
      <c r="AN378" s="50">
        <f ca="1">IF(OR(INDEX(INDIRECT("times"&amp;AE$2),$F378,AN$28)&gt;10,INDEX(INDIRECT(AG378),$E378,AN$28)&lt;=INDEX(INDIRECT(AG378),$E378,$F378)),0,(INDEX(INDIRECT(AG378),$E378,$F378)-INDEX(INDIRECT(AG378),$E378,AN$28))*(10-INDEX(INDIRECT("times"&amp;AE$2),$F378,AN$28))/10)</f>
        <v>0</v>
      </c>
      <c r="AO378" s="50">
        <f ca="1">IF(OR(INDEX(INDIRECT("times"&amp;AE$2),$F378,AO$28)&gt;10,INDEX(INDIRECT(AG378),$E378,AO$28)&lt;=INDEX(INDIRECT(AG378),$E378,$F378)),0,(INDEX(INDIRECT(AG378),$E378,$F378)-INDEX(INDIRECT(AG378),$E378,AO$28))*(10-INDEX(INDIRECT("times"&amp;AE$2),$F378,AO$28))/10)</f>
        <v>0</v>
      </c>
      <c r="AP378" s="50">
        <f ca="1">IF(OR(INDEX(INDIRECT("times"&amp;AE$2),$F378,AP$28)&gt;10,INDEX(INDIRECT(AG378),$E378,AP$28)&lt;=INDEX(INDIRECT(AG378),$E378,$F378)),0,(INDEX(INDIRECT(AG378),$E378,$F378)-INDEX(INDIRECT(AG378),$E378,AP$28))*(10-INDEX(INDIRECT("times"&amp;AE$2),$F378,AP$28))/10)</f>
        <v>0</v>
      </c>
      <c r="AQ378" s="50">
        <f ca="1">IF(OR(INDEX(INDIRECT("times"&amp;AE$2),$F378,AQ$28)&gt;10,INDEX(INDIRECT(AG378),$E378,AQ$28)&lt;=INDEX(INDIRECT(AG378),$E378,$F378)),0,(INDEX(INDIRECT(AG378),$E378,$F378)-INDEX(INDIRECT(AG378),$E378,AQ$28))*(10-INDEX(INDIRECT("times"&amp;AE$2),$F378,AQ$28))/10)</f>
        <v>0</v>
      </c>
      <c r="AR378" s="50">
        <f ca="1">IF(OR(INDEX(INDIRECT("times"&amp;AE$2),$F378,AR$28)&gt;10,INDEX(INDIRECT(AG378),$E378,AR$28)&lt;=INDEX(INDIRECT(AG378),$E378,$F378)),0,(INDEX(INDIRECT(AG378),$E378,$F378)-INDEX(INDIRECT(AG378),$E378,AR$28))*(10-INDEX(INDIRECT("times"&amp;AE$2),$F378,AR$28))/10)</f>
        <v>0</v>
      </c>
      <c r="AS378" s="50">
        <f ca="1">IF(OR(INDEX(INDIRECT("times"&amp;AE$2),$F378,AS$28)&gt;10,INDEX(INDIRECT(AG378),$E378,AS$28)&lt;=INDEX(INDIRECT(AG378),$E378,$F378)),0,(INDEX(INDIRECT(AG378),$E378,$F378)-INDEX(INDIRECT(AG378),$E378,AS$28))*(10-INDEX(INDIRECT("times"&amp;AE$2),$F378,AS$28))/10)</f>
        <v>0</v>
      </c>
      <c r="AT378" s="50">
        <f ca="1">IF(OR(INDEX(INDIRECT("times"&amp;AE$2),$F378,AT$28)&gt;10,INDEX(INDIRECT(AG378),$E378,AT$28)&lt;=INDEX(INDIRECT(AG378),$E378,$F378)),0,(INDEX(INDIRECT(AG378),$E378,$F378)-INDEX(INDIRECT(AG378),$E378,AT$28))*(10-INDEX(INDIRECT("times"&amp;AE$2),$F378,AT$28))/10)</f>
        <v>0</v>
      </c>
      <c r="AU378" s="50">
        <f ca="1">IF(OR(INDEX(INDIRECT("times"&amp;AE$2),$F378,AU$28)&gt;10,INDEX(INDIRECT(AG378),$E378,AU$28)&lt;=INDEX(INDIRECT(AG378),$E378,$F378)),0,(INDEX(INDIRECT(AG378),$E378,$F378)-INDEX(INDIRECT(AG378),$E378,AU$28))*(10-INDEX(INDIRECT("times"&amp;AE$2),$F378,AU$28))/10)</f>
        <v>0</v>
      </c>
      <c r="AV378" s="50">
        <f ca="1">IF(OR(INDEX(INDIRECT("times"&amp;AE$2),$F378,AV$28)&gt;10,INDEX(INDIRECT(AG378),$E378,AV$28)&lt;=INDEX(INDIRECT(AG378),$E378,$F378)),0,(INDEX(INDIRECT(AG378),$E378,$F378)-INDEX(INDIRECT(AG378),$E378,AV$28))*(10-INDEX(INDIRECT("times"&amp;AE$2),$F378,AV$28))/10)</f>
        <v>0</v>
      </c>
      <c r="AW378" s="50">
        <f ca="1">IF(OR(INDEX(INDIRECT("times"&amp;AE$2),$F378,AW$28)&gt;10,INDEX(INDIRECT(AG378),$E378,AW$28)&lt;=INDEX(INDIRECT(AG378),$E378,$F378)),0,(INDEX(INDIRECT(AG378),$E378,$F378)-INDEX(INDIRECT(AG378),$E378,AW$28))*(10-INDEX(INDIRECT("times"&amp;AE$2),$F378,AW$28))/10)</f>
        <v>0</v>
      </c>
      <c r="AX378" s="50">
        <f ca="1">IF(OR(INDEX(INDIRECT("times"&amp;AE$2),$F378,AX$28)&gt;10,INDEX(INDIRECT(AG378),$E378,AX$28)&lt;=INDEX(INDIRECT(AG378),$E378,$F378)),0,(INDEX(INDIRECT(AG378),$E378,$F378)-INDEX(INDIRECT(AG378),$E378,AX$28))*(10-INDEX(INDIRECT("times"&amp;AE$2),$F378,AX$28))/10)</f>
        <v>0</v>
      </c>
      <c r="AY378" s="50">
        <f ca="1">IF(OR(INDEX(INDIRECT("times"&amp;AE$2),$F378,AY$28)&gt;10,INDEX(INDIRECT(AG378),$E378,AY$28)&lt;=INDEX(INDIRECT(AG378),$E378,$F378)),0,(INDEX(INDIRECT(AG378),$E378,$F378)-INDEX(INDIRECT(AG378),$E378,AY$28))*(10-INDEX(INDIRECT("times"&amp;AE$2),$F378,AY$28))/10)</f>
        <v>0</v>
      </c>
      <c r="AZ378" s="50">
        <f ca="1">IF(OR(INDEX(INDIRECT("times"&amp;AE$2),$F378,AZ$28)&gt;10,INDEX(INDIRECT(AG378),$E378,AZ$28)&lt;=INDEX(INDIRECT(AG378),$E378,$F378)),0,(INDEX(INDIRECT(AG378),$E378,$F378)-INDEX(INDIRECT(AG378),$E378,AZ$28))*(10-INDEX(INDIRECT("times"&amp;AE$2),$F378,AZ$28))/10)</f>
        <v>0</v>
      </c>
      <c r="BA378" s="50">
        <f ca="1">IF(OR(INDEX(INDIRECT("times"&amp;AE$2),$F378,BA$28)&gt;10,INDEX(INDIRECT(AG378),$E378,BA$28)&lt;=INDEX(INDIRECT(AG378),$E378,$F378)),0,(INDEX(INDIRECT(AG378),$E378,$F378)-INDEX(INDIRECT(AG378),$E378,BA$28))*(10-INDEX(INDIRECT("times"&amp;AE$2),$F378,BA$28))/10)</f>
        <v>0</v>
      </c>
      <c r="BB378" s="50">
        <f ca="1">IF(OR(INDEX(INDIRECT("times"&amp;AE$2),$F378,BB$28)&gt;10,INDEX(INDIRECT(AG378),$E378,BB$28)&lt;=INDEX(INDIRECT(AG378),$E378,$F378)),0,(INDEX(INDIRECT(AG378),$E378,$F378)-INDEX(INDIRECT(AG378),$E378,BB$28))*(10-INDEX(INDIRECT("times"&amp;AE$2),$F378,BB$28))/10)</f>
        <v>0</v>
      </c>
      <c r="BC378" s="50">
        <f ca="1">IF(OR(INDEX(INDIRECT("times"&amp;AE$2),$F378,BC$28)&gt;10,INDEX(INDIRECT(AG378),$E378,BC$28)&lt;=INDEX(INDIRECT(AG378),$E378,$F378)),0,(INDEX(INDIRECT(AG378),$E378,$F378)-INDEX(INDIRECT(AG378),$E378,BC$28))*(10-INDEX(INDIRECT("times"&amp;AE$2),$F378,BC$28))/10)</f>
        <v>0</v>
      </c>
      <c r="BD378" s="51">
        <f ca="1">IF(OR(INDEX(INDIRECT("times"&amp;AE$2),$F378,BD$28)&gt;10,INDEX(INDIRECT(AG378),$E378,BD$28)&lt;=INDEX(INDIRECT(AG378),$E378,$F378)),0,(INDEX(INDIRECT(AG378),$E378,$F378)-INDEX(INDIRECT(AG378),$E378,BD$28))*(10-INDEX(INDIRECT("times"&amp;AE$2),$F378,BD$28))/10)</f>
        <v>0</v>
      </c>
      <c r="BE378" s="202">
        <v>21</v>
      </c>
      <c r="BG378" s="19" t="s">
        <v>209</v>
      </c>
      <c r="BH378" s="125">
        <f>BG341</f>
        <v>3</v>
      </c>
      <c r="BI378" s="125" t="str">
        <f>BG342</f>
        <v>lei1834</v>
      </c>
      <c r="BJ378" s="224" t="str">
        <f t="shared" si="1800"/>
        <v>core3_lei1834</v>
      </c>
      <c r="BK378" s="125">
        <v>1</v>
      </c>
      <c r="BL378" s="34">
        <v>21</v>
      </c>
      <c r="BM378" s="49">
        <f ca="1">IF(OR(INDEX(INDIRECT("times"&amp;BH$2),$F378,BM$28)&gt;10,INDEX(INDIRECT(BJ378),$E378,BM$28)&lt;=INDEX(INDIRECT(BJ378),$E378,$F378)),0,(INDEX(INDIRECT(BJ378),$E378,$F378)-INDEX(INDIRECT(BJ378),$E378,BM$28))*(10-INDEX(INDIRECT("times"&amp;BH$2),$F378,BM$28))/10)</f>
        <v>0</v>
      </c>
      <c r="BN378" s="50">
        <f ca="1">IF(OR(INDEX(INDIRECT("times"&amp;BH$2),$F378,BN$28)&gt;10,INDEX(INDIRECT(BJ378),$E378,BN$28)&lt;=INDEX(INDIRECT(BJ378),$E378,$F378)),0,(INDEX(INDIRECT(BJ378),$E378,$F378)-INDEX(INDIRECT(BJ378),$E378,BN$28))*(10-INDEX(INDIRECT("times"&amp;BH$2),$F378,BN$28))/10)</f>
        <v>0</v>
      </c>
      <c r="BO378" s="50">
        <f ca="1">IF(OR(INDEX(INDIRECT("times"&amp;BH$2),$F378,BO$28)&gt;10,INDEX(INDIRECT(BJ378),$E378,BO$28)&lt;=INDEX(INDIRECT(BJ378),$E378,$F378)),0,(INDEX(INDIRECT(BJ378),$E378,$F378)-INDEX(INDIRECT(BJ378),$E378,BO$28))*(10-INDEX(INDIRECT("times"&amp;BH$2),$F378,BO$28))/10)</f>
        <v>0</v>
      </c>
      <c r="BP378" s="50">
        <f ca="1">IF(OR(INDEX(INDIRECT("times"&amp;BH$2),$F378,BP$28)&gt;10,INDEX(INDIRECT(BJ378),$E378,BP$28)&lt;=INDEX(INDIRECT(BJ378),$E378,$F378)),0,(INDEX(INDIRECT(BJ378),$E378,$F378)-INDEX(INDIRECT(BJ378),$E378,BP$28))*(10-INDEX(INDIRECT("times"&amp;BH$2),$F378,BP$28))/10)</f>
        <v>0</v>
      </c>
      <c r="BQ378" s="50">
        <f ca="1">IF(OR(INDEX(INDIRECT("times"&amp;BH$2),$F378,BQ$28)&gt;10,INDEX(INDIRECT(BJ378),$E378,BQ$28)&lt;=INDEX(INDIRECT(BJ378),$E378,$F378)),0,(INDEX(INDIRECT(BJ378),$E378,$F378)-INDEX(INDIRECT(BJ378),$E378,BQ$28))*(10-INDEX(INDIRECT("times"&amp;BH$2),$F378,BQ$28))/10)</f>
        <v>0</v>
      </c>
      <c r="BR378" s="50">
        <f ca="1">IF(OR(INDEX(INDIRECT("times"&amp;BH$2),$F378,BR$28)&gt;10,INDEX(INDIRECT(BJ378),$E378,BR$28)&lt;=INDEX(INDIRECT(BJ378),$E378,$F378)),0,(INDEX(INDIRECT(BJ378),$E378,$F378)-INDEX(INDIRECT(BJ378),$E378,BR$28))*(10-INDEX(INDIRECT("times"&amp;BH$2),$F378,BR$28))/10)</f>
        <v>0</v>
      </c>
      <c r="BS378" s="50">
        <f ca="1">IF(OR(INDEX(INDIRECT("times"&amp;BH$2),$F378,BS$28)&gt;10,INDEX(INDIRECT(BJ378),$E378,BS$28)&lt;=INDEX(INDIRECT(BJ378),$E378,$F378)),0,(INDEX(INDIRECT(BJ378),$E378,$F378)-INDEX(INDIRECT(BJ378),$E378,BS$28))*(10-INDEX(INDIRECT("times"&amp;BH$2),$F378,BS$28))/10)</f>
        <v>0</v>
      </c>
      <c r="BT378" s="50">
        <f ca="1">IF(OR(INDEX(INDIRECT("times"&amp;BH$2),$F378,BT$28)&gt;10,INDEX(INDIRECT(BJ378),$E378,BT$28)&lt;=INDEX(INDIRECT(BJ378),$E378,$F378)),0,(INDEX(INDIRECT(BJ378),$E378,$F378)-INDEX(INDIRECT(BJ378),$E378,BT$28))*(10-INDEX(INDIRECT("times"&amp;BH$2),$F378,BT$28))/10)</f>
        <v>0</v>
      </c>
      <c r="BU378" s="50">
        <f ca="1">IF(OR(INDEX(INDIRECT("times"&amp;BH$2),$F378,BU$28)&gt;10,INDEX(INDIRECT(BJ378),$E378,BU$28)&lt;=INDEX(INDIRECT(BJ378),$E378,$F378)),0,(INDEX(INDIRECT(BJ378),$E378,$F378)-INDEX(INDIRECT(BJ378),$E378,BU$28))*(10-INDEX(INDIRECT("times"&amp;BH$2),$F378,BU$28))/10)</f>
        <v>0</v>
      </c>
      <c r="BV378" s="50">
        <f ca="1">IF(OR(INDEX(INDIRECT("times"&amp;BH$2),$F378,BV$28)&gt;10,INDEX(INDIRECT(BJ378),$E378,BV$28)&lt;=INDEX(INDIRECT(BJ378),$E378,$F378)),0,(INDEX(INDIRECT(BJ378),$E378,$F378)-INDEX(INDIRECT(BJ378),$E378,BV$28))*(10-INDEX(INDIRECT("times"&amp;BH$2),$F378,BV$28))/10)</f>
        <v>0</v>
      </c>
      <c r="BW378" s="50">
        <f ca="1">IF(OR(INDEX(INDIRECT("times"&amp;BH$2),$F378,BW$28)&gt;10,INDEX(INDIRECT(BJ378),$E378,BW$28)&lt;=INDEX(INDIRECT(BJ378),$E378,$F378)),0,(INDEX(INDIRECT(BJ378),$E378,$F378)-INDEX(INDIRECT(BJ378),$E378,BW$28))*(10-INDEX(INDIRECT("times"&amp;BH$2),$F378,BW$28))/10)</f>
        <v>0</v>
      </c>
      <c r="BX378" s="50">
        <f ca="1">IF(OR(INDEX(INDIRECT("times"&amp;BH$2),$F378,BX$28)&gt;10,INDEX(INDIRECT(BJ378),$E378,BX$28)&lt;=INDEX(INDIRECT(BJ378),$E378,$F378)),0,(INDEX(INDIRECT(BJ378),$E378,$F378)-INDEX(INDIRECT(BJ378),$E378,BX$28))*(10-INDEX(INDIRECT("times"&amp;BH$2),$F378,BX$28))/10)</f>
        <v>0</v>
      </c>
      <c r="BY378" s="50">
        <f ca="1">IF(OR(INDEX(INDIRECT("times"&amp;BH$2),$F378,BY$28)&gt;10,INDEX(INDIRECT(BJ378),$E378,BY$28)&lt;=INDEX(INDIRECT(BJ378),$E378,$F378)),0,(INDEX(INDIRECT(BJ378),$E378,$F378)-INDEX(INDIRECT(BJ378),$E378,BY$28))*(10-INDEX(INDIRECT("times"&amp;BH$2),$F378,BY$28))/10)</f>
        <v>0</v>
      </c>
      <c r="BZ378" s="50">
        <f ca="1">IF(OR(INDEX(INDIRECT("times"&amp;BH$2),$F378,BZ$28)&gt;10,INDEX(INDIRECT(BJ378),$E378,BZ$28)&lt;=INDEX(INDIRECT(BJ378),$E378,$F378)),0,(INDEX(INDIRECT(BJ378),$E378,$F378)-INDEX(INDIRECT(BJ378),$E378,BZ$28))*(10-INDEX(INDIRECT("times"&amp;BH$2),$F378,BZ$28))/10)</f>
        <v>0</v>
      </c>
      <c r="CA378" s="50">
        <f ca="1">IF(OR(INDEX(INDIRECT("times"&amp;BH$2),$F378,CA$28)&gt;10,INDEX(INDIRECT(BJ378),$E378,CA$28)&lt;=INDEX(INDIRECT(BJ378),$E378,$F378)),0,(INDEX(INDIRECT(BJ378),$E378,$F378)-INDEX(INDIRECT(BJ378),$E378,CA$28))*(10-INDEX(INDIRECT("times"&amp;BH$2),$F378,CA$28))/10)</f>
        <v>0</v>
      </c>
      <c r="CB378" s="50">
        <f ca="1">IF(OR(INDEX(INDIRECT("times"&amp;BH$2),$F378,CB$28)&gt;10,INDEX(INDIRECT(BJ378),$E378,CB$28)&lt;=INDEX(INDIRECT(BJ378),$E378,$F378)),0,(INDEX(INDIRECT(BJ378),$E378,$F378)-INDEX(INDIRECT(BJ378),$E378,CB$28))*(10-INDEX(INDIRECT("times"&amp;BH$2),$F378,CB$28))/10)</f>
        <v>0</v>
      </c>
      <c r="CC378" s="50">
        <f ca="1">IF(OR(INDEX(INDIRECT("times"&amp;BH$2),$F378,CC$28)&gt;10,INDEX(INDIRECT(BJ378),$E378,CC$28)&lt;=INDEX(INDIRECT(BJ378),$E378,$F378)),0,(INDEX(INDIRECT(BJ378),$E378,$F378)-INDEX(INDIRECT(BJ378),$E378,CC$28))*(10-INDEX(INDIRECT("times"&amp;BH$2),$F378,CC$28))/10)</f>
        <v>0</v>
      </c>
      <c r="CD378" s="50">
        <f ca="1">IF(OR(INDEX(INDIRECT("times"&amp;BH$2),$F378,CD$28)&gt;10,INDEX(INDIRECT(BJ378),$E378,CD$28)&lt;=INDEX(INDIRECT(BJ378),$E378,$F378)),0,(INDEX(INDIRECT(BJ378),$E378,$F378)-INDEX(INDIRECT(BJ378),$E378,CD$28))*(10-INDEX(INDIRECT("times"&amp;BH$2),$F378,CD$28))/10)</f>
        <v>0</v>
      </c>
      <c r="CE378" s="50">
        <f ca="1">IF(OR(INDEX(INDIRECT("times"&amp;BH$2),$F378,CE$28)&gt;10,INDEX(INDIRECT(BJ378),$E378,CE$28)&lt;=INDEX(INDIRECT(BJ378),$E378,$F378)),0,(INDEX(INDIRECT(BJ378),$E378,$F378)-INDEX(INDIRECT(BJ378),$E378,CE$28))*(10-INDEX(INDIRECT("times"&amp;BH$2),$F378,CE$28))/10)</f>
        <v>0</v>
      </c>
      <c r="CF378" s="50">
        <f ca="1">IF(OR(INDEX(INDIRECT("times"&amp;BH$2),$F378,CF$28)&gt;10,INDEX(INDIRECT(BJ378),$E378,CF$28)&lt;=INDEX(INDIRECT(BJ378),$E378,$F378)),0,(INDEX(INDIRECT(BJ378),$E378,$F378)-INDEX(INDIRECT(BJ378),$E378,CF$28))*(10-INDEX(INDIRECT("times"&amp;BH$2),$F378,CF$28))/10)</f>
        <v>0</v>
      </c>
      <c r="CG378" s="51">
        <f ca="1">IF(OR(INDEX(INDIRECT("times"&amp;BH$2),$F378,CG$28)&gt;10,INDEX(INDIRECT(BJ378),$E378,CG$28)&lt;=INDEX(INDIRECT(BJ378),$E378,$F378)),0,(INDEX(INDIRECT(BJ378),$E378,$F378)-INDEX(INDIRECT(BJ378),$E378,CG$28))*(10-INDEX(INDIRECT("times"&amp;BH$2),$F378,CG$28))/10)</f>
        <v>0</v>
      </c>
      <c r="CH378" s="202">
        <v>21</v>
      </c>
      <c r="CJ378" s="19" t="s">
        <v>209</v>
      </c>
      <c r="CK378" s="125">
        <f>CJ341</f>
        <v>3</v>
      </c>
      <c r="CL378" s="125" t="str">
        <f>CJ342</f>
        <v>work3564</v>
      </c>
      <c r="CM378" s="224" t="str">
        <f t="shared" si="1801"/>
        <v>core3_work3564</v>
      </c>
      <c r="CN378" s="125">
        <v>1</v>
      </c>
      <c r="CO378" s="34">
        <v>21</v>
      </c>
      <c r="CP378" s="49">
        <f ca="1">IF(OR(INDEX(INDIRECT("times"&amp;CK$2),$F378,CP$28)&gt;10,INDEX(INDIRECT(CM378),$E378,CP$28)&lt;=INDEX(INDIRECT(CM378),$E378,$F378)),0,(INDEX(INDIRECT(CM378),$E378,$F378)-INDEX(INDIRECT(CM378),$E378,CP$28))*(10-INDEX(INDIRECT("times"&amp;CK$2),$F378,CP$28))/10)</f>
        <v>0</v>
      </c>
      <c r="CQ378" s="50">
        <f ca="1">IF(OR(INDEX(INDIRECT("times"&amp;CK$2),$F378,CQ$28)&gt;10,INDEX(INDIRECT(CM378),$E378,CQ$28)&lt;=INDEX(INDIRECT(CM378),$E378,$F378)),0,(INDEX(INDIRECT(CM378),$E378,$F378)-INDEX(INDIRECT(CM378),$E378,CQ$28))*(10-INDEX(INDIRECT("times"&amp;CK$2),$F378,CQ$28))/10)</f>
        <v>0</v>
      </c>
      <c r="CR378" s="50">
        <f ca="1">IF(OR(INDEX(INDIRECT("times"&amp;CK$2),$F378,CR$28)&gt;10,INDEX(INDIRECT(CM378),$E378,CR$28)&lt;=INDEX(INDIRECT(CM378),$E378,$F378)),0,(INDEX(INDIRECT(CM378),$E378,$F378)-INDEX(INDIRECT(CM378),$E378,CR$28))*(10-INDEX(INDIRECT("times"&amp;CK$2),$F378,CR$28))/10)</f>
        <v>0</v>
      </c>
      <c r="CS378" s="50">
        <f ca="1">IF(OR(INDEX(INDIRECT("times"&amp;CK$2),$F378,CS$28)&gt;10,INDEX(INDIRECT(CM378),$E378,CS$28)&lt;=INDEX(INDIRECT(CM378),$E378,$F378)),0,(INDEX(INDIRECT(CM378),$E378,$F378)-INDEX(INDIRECT(CM378),$E378,CS$28))*(10-INDEX(INDIRECT("times"&amp;CK$2),$F378,CS$28))/10)</f>
        <v>0</v>
      </c>
      <c r="CT378" s="50">
        <f ca="1">IF(OR(INDEX(INDIRECT("times"&amp;CK$2),$F378,CT$28)&gt;10,INDEX(INDIRECT(CM378),$E378,CT$28)&lt;=INDEX(INDIRECT(CM378),$E378,$F378)),0,(INDEX(INDIRECT(CM378),$E378,$F378)-INDEX(INDIRECT(CM378),$E378,CT$28))*(10-INDEX(INDIRECT("times"&amp;CK$2),$F378,CT$28))/10)</f>
        <v>0</v>
      </c>
      <c r="CU378" s="50">
        <f ca="1">IF(OR(INDEX(INDIRECT("times"&amp;CK$2),$F378,CU$28)&gt;10,INDEX(INDIRECT(CM378),$E378,CU$28)&lt;=INDEX(INDIRECT(CM378),$E378,$F378)),0,(INDEX(INDIRECT(CM378),$E378,$F378)-INDEX(INDIRECT(CM378),$E378,CU$28))*(10-INDEX(INDIRECT("times"&amp;CK$2),$F378,CU$28))/10)</f>
        <v>0</v>
      </c>
      <c r="CV378" s="50">
        <f ca="1">IF(OR(INDEX(INDIRECT("times"&amp;CK$2),$F378,CV$28)&gt;10,INDEX(INDIRECT(CM378),$E378,CV$28)&lt;=INDEX(INDIRECT(CM378),$E378,$F378)),0,(INDEX(INDIRECT(CM378),$E378,$F378)-INDEX(INDIRECT(CM378),$E378,CV$28))*(10-INDEX(INDIRECT("times"&amp;CK$2),$F378,CV$28))/10)</f>
        <v>0</v>
      </c>
      <c r="CW378" s="50">
        <f ca="1">IF(OR(INDEX(INDIRECT("times"&amp;CK$2),$F378,CW$28)&gt;10,INDEX(INDIRECT(CM378),$E378,CW$28)&lt;=INDEX(INDIRECT(CM378),$E378,$F378)),0,(INDEX(INDIRECT(CM378),$E378,$F378)-INDEX(INDIRECT(CM378),$E378,CW$28))*(10-INDEX(INDIRECT("times"&amp;CK$2),$F378,CW$28))/10)</f>
        <v>0</v>
      </c>
      <c r="CX378" s="50">
        <f ca="1">IF(OR(INDEX(INDIRECT("times"&amp;CK$2),$F378,CX$28)&gt;10,INDEX(INDIRECT(CM378),$E378,CX$28)&lt;=INDEX(INDIRECT(CM378),$E378,$F378)),0,(INDEX(INDIRECT(CM378),$E378,$F378)-INDEX(INDIRECT(CM378),$E378,CX$28))*(10-INDEX(INDIRECT("times"&amp;CK$2),$F378,CX$28))/10)</f>
        <v>0</v>
      </c>
      <c r="CY378" s="50">
        <f ca="1">IF(OR(INDEX(INDIRECT("times"&amp;CK$2),$F378,CY$28)&gt;10,INDEX(INDIRECT(CM378),$E378,CY$28)&lt;=INDEX(INDIRECT(CM378),$E378,$F378)),0,(INDEX(INDIRECT(CM378),$E378,$F378)-INDEX(INDIRECT(CM378),$E378,CY$28))*(10-INDEX(INDIRECT("times"&amp;CK$2),$F378,CY$28))/10)</f>
        <v>0</v>
      </c>
      <c r="CZ378" s="50">
        <f ca="1">IF(OR(INDEX(INDIRECT("times"&amp;CK$2),$F378,CZ$28)&gt;10,INDEX(INDIRECT(CM378),$E378,CZ$28)&lt;=INDEX(INDIRECT(CM378),$E378,$F378)),0,(INDEX(INDIRECT(CM378),$E378,$F378)-INDEX(INDIRECT(CM378),$E378,CZ$28))*(10-INDEX(INDIRECT("times"&amp;CK$2),$F378,CZ$28))/10)</f>
        <v>0</v>
      </c>
      <c r="DA378" s="50">
        <f ca="1">IF(OR(INDEX(INDIRECT("times"&amp;CK$2),$F378,DA$28)&gt;10,INDEX(INDIRECT(CM378),$E378,DA$28)&lt;=INDEX(INDIRECT(CM378),$E378,$F378)),0,(INDEX(INDIRECT(CM378),$E378,$F378)-INDEX(INDIRECT(CM378),$E378,DA$28))*(10-INDEX(INDIRECT("times"&amp;CK$2),$F378,DA$28))/10)</f>
        <v>0</v>
      </c>
      <c r="DB378" s="50">
        <f ca="1">IF(OR(INDEX(INDIRECT("times"&amp;CK$2),$F378,DB$28)&gt;10,INDEX(INDIRECT(CM378),$E378,DB$28)&lt;=INDEX(INDIRECT(CM378),$E378,$F378)),0,(INDEX(INDIRECT(CM378),$E378,$F378)-INDEX(INDIRECT(CM378),$E378,DB$28))*(10-INDEX(INDIRECT("times"&amp;CK$2),$F378,DB$28))/10)</f>
        <v>0</v>
      </c>
      <c r="DC378" s="50">
        <f ca="1">IF(OR(INDEX(INDIRECT("times"&amp;CK$2),$F378,DC$28)&gt;10,INDEX(INDIRECT(CM378),$E378,DC$28)&lt;=INDEX(INDIRECT(CM378),$E378,$F378)),0,(INDEX(INDIRECT(CM378),$E378,$F378)-INDEX(INDIRECT(CM378),$E378,DC$28))*(10-INDEX(INDIRECT("times"&amp;CK$2),$F378,DC$28))/10)</f>
        <v>0</v>
      </c>
      <c r="DD378" s="50">
        <f ca="1">IF(OR(INDEX(INDIRECT("times"&amp;CK$2),$F378,DD$28)&gt;10,INDEX(INDIRECT(CM378),$E378,DD$28)&lt;=INDEX(INDIRECT(CM378),$E378,$F378)),0,(INDEX(INDIRECT(CM378),$E378,$F378)-INDEX(INDIRECT(CM378),$E378,DD$28))*(10-INDEX(INDIRECT("times"&amp;CK$2),$F378,DD$28))/10)</f>
        <v>0</v>
      </c>
      <c r="DE378" s="50">
        <f ca="1">IF(OR(INDEX(INDIRECT("times"&amp;CK$2),$F378,DE$28)&gt;10,INDEX(INDIRECT(CM378),$E378,DE$28)&lt;=INDEX(INDIRECT(CM378),$E378,$F378)),0,(INDEX(INDIRECT(CM378),$E378,$F378)-INDEX(INDIRECT(CM378),$E378,DE$28))*(10-INDEX(INDIRECT("times"&amp;CK$2),$F378,DE$28))/10)</f>
        <v>0</v>
      </c>
      <c r="DF378" s="50">
        <f ca="1">IF(OR(INDEX(INDIRECT("times"&amp;CK$2),$F378,DF$28)&gt;10,INDEX(INDIRECT(CM378),$E378,DF$28)&lt;=INDEX(INDIRECT(CM378),$E378,$F378)),0,(INDEX(INDIRECT(CM378),$E378,$F378)-INDEX(INDIRECT(CM378),$E378,DF$28))*(10-INDEX(INDIRECT("times"&amp;CK$2),$F378,DF$28))/10)</f>
        <v>0</v>
      </c>
      <c r="DG378" s="50">
        <f ca="1">IF(OR(INDEX(INDIRECT("times"&amp;CK$2),$F378,DG$28)&gt;10,INDEX(INDIRECT(CM378),$E378,DG$28)&lt;=INDEX(INDIRECT(CM378),$E378,$F378)),0,(INDEX(INDIRECT(CM378),$E378,$F378)-INDEX(INDIRECT(CM378),$E378,DG$28))*(10-INDEX(INDIRECT("times"&amp;CK$2),$F378,DG$28))/10)</f>
        <v>0</v>
      </c>
      <c r="DH378" s="50">
        <f ca="1">IF(OR(INDEX(INDIRECT("times"&amp;CK$2),$F378,DH$28)&gt;10,INDEX(INDIRECT(CM378),$E378,DH$28)&lt;=INDEX(INDIRECT(CM378),$E378,$F378)),0,(INDEX(INDIRECT(CM378),$E378,$F378)-INDEX(INDIRECT(CM378),$E378,DH$28))*(10-INDEX(INDIRECT("times"&amp;CK$2),$F378,DH$28))/10)</f>
        <v>0</v>
      </c>
      <c r="DI378" s="50">
        <f ca="1">IF(OR(INDEX(INDIRECT("times"&amp;CK$2),$F378,DI$28)&gt;10,INDEX(INDIRECT(CM378),$E378,DI$28)&lt;=INDEX(INDIRECT(CM378),$E378,$F378)),0,(INDEX(INDIRECT(CM378),$E378,$F378)-INDEX(INDIRECT(CM378),$E378,DI$28))*(10-INDEX(INDIRECT("times"&amp;CK$2),$F378,DI$28))/10)</f>
        <v>0</v>
      </c>
      <c r="DJ378" s="51">
        <f ca="1">IF(OR(INDEX(INDIRECT("times"&amp;CK$2),$F378,DJ$28)&gt;10,INDEX(INDIRECT(CM378),$E378,DJ$28)&lt;=INDEX(INDIRECT(CM378),$E378,$F378)),0,(INDEX(INDIRECT(CM378),$E378,$F378)-INDEX(INDIRECT(CM378),$E378,DJ$28))*(10-INDEX(INDIRECT("times"&amp;CK$2),$F378,DJ$28))/10)</f>
        <v>0</v>
      </c>
      <c r="DK378" s="202">
        <v>21</v>
      </c>
      <c r="DM378" s="19" t="s">
        <v>209</v>
      </c>
      <c r="DN378" s="125">
        <f>DM341</f>
        <v>3</v>
      </c>
      <c r="DO378" s="125" t="str">
        <f>DM342</f>
        <v>shop3564</v>
      </c>
      <c r="DP378" s="224" t="str">
        <f t="shared" si="1802"/>
        <v>core3_shop3564</v>
      </c>
      <c r="DQ378" s="125">
        <v>1</v>
      </c>
      <c r="DR378" s="34">
        <v>21</v>
      </c>
      <c r="DS378" s="49">
        <f ca="1">IF(OR(INDEX(INDIRECT("times"&amp;DN$2),$F378,DS$28)&gt;10,INDEX(INDIRECT(DP378),$E378,DS$28)&lt;=INDEX(INDIRECT(DP378),$E378,$F378)),0,(INDEX(INDIRECT(DP378),$E378,$F378)-INDEX(INDIRECT(DP378),$E378,DS$28))*(10-INDEX(INDIRECT("times"&amp;DN$2),$F378,DS$28))/10)</f>
        <v>0</v>
      </c>
      <c r="DT378" s="50">
        <f ca="1">IF(OR(INDEX(INDIRECT("times"&amp;DN$2),$F378,DT$28)&gt;10,INDEX(INDIRECT(DP378),$E378,DT$28)&lt;=INDEX(INDIRECT(DP378),$E378,$F378)),0,(INDEX(INDIRECT(DP378),$E378,$F378)-INDEX(INDIRECT(DP378),$E378,DT$28))*(10-INDEX(INDIRECT("times"&amp;DN$2),$F378,DT$28))/10)</f>
        <v>0</v>
      </c>
      <c r="DU378" s="50">
        <f ca="1">IF(OR(INDEX(INDIRECT("times"&amp;DN$2),$F378,DU$28)&gt;10,INDEX(INDIRECT(DP378),$E378,DU$28)&lt;=INDEX(INDIRECT(DP378),$E378,$F378)),0,(INDEX(INDIRECT(DP378),$E378,$F378)-INDEX(INDIRECT(DP378),$E378,DU$28))*(10-INDEX(INDIRECT("times"&amp;DN$2),$F378,DU$28))/10)</f>
        <v>0</v>
      </c>
      <c r="DV378" s="50">
        <f ca="1">IF(OR(INDEX(INDIRECT("times"&amp;DN$2),$F378,DV$28)&gt;10,INDEX(INDIRECT(DP378),$E378,DV$28)&lt;=INDEX(INDIRECT(DP378),$E378,$F378)),0,(INDEX(INDIRECT(DP378),$E378,$F378)-INDEX(INDIRECT(DP378),$E378,DV$28))*(10-INDEX(INDIRECT("times"&amp;DN$2),$F378,DV$28))/10)</f>
        <v>0</v>
      </c>
      <c r="DW378" s="50">
        <f ca="1">IF(OR(INDEX(INDIRECT("times"&amp;DN$2),$F378,DW$28)&gt;10,INDEX(INDIRECT(DP378),$E378,DW$28)&lt;=INDEX(INDIRECT(DP378),$E378,$F378)),0,(INDEX(INDIRECT(DP378),$E378,$F378)-INDEX(INDIRECT(DP378),$E378,DW$28))*(10-INDEX(INDIRECT("times"&amp;DN$2),$F378,DW$28))/10)</f>
        <v>0</v>
      </c>
      <c r="DX378" s="50">
        <f ca="1">IF(OR(INDEX(INDIRECT("times"&amp;DN$2),$F378,DX$28)&gt;10,INDEX(INDIRECT(DP378),$E378,DX$28)&lt;=INDEX(INDIRECT(DP378),$E378,$F378)),0,(INDEX(INDIRECT(DP378),$E378,$F378)-INDEX(INDIRECT(DP378),$E378,DX$28))*(10-INDEX(INDIRECT("times"&amp;DN$2),$F378,DX$28))/10)</f>
        <v>0</v>
      </c>
      <c r="DY378" s="50">
        <f ca="1">IF(OR(INDEX(INDIRECT("times"&amp;DN$2),$F378,DY$28)&gt;10,INDEX(INDIRECT(DP378),$E378,DY$28)&lt;=INDEX(INDIRECT(DP378),$E378,$F378)),0,(INDEX(INDIRECT(DP378),$E378,$F378)-INDEX(INDIRECT(DP378),$E378,DY$28))*(10-INDEX(INDIRECT("times"&amp;DN$2),$F378,DY$28))/10)</f>
        <v>0</v>
      </c>
      <c r="DZ378" s="50">
        <f ca="1">IF(OR(INDEX(INDIRECT("times"&amp;DN$2),$F378,DZ$28)&gt;10,INDEX(INDIRECT(DP378),$E378,DZ$28)&lt;=INDEX(INDIRECT(DP378),$E378,$F378)),0,(INDEX(INDIRECT(DP378),$E378,$F378)-INDEX(INDIRECT(DP378),$E378,DZ$28))*(10-INDEX(INDIRECT("times"&amp;DN$2),$F378,DZ$28))/10)</f>
        <v>0</v>
      </c>
      <c r="EA378" s="50">
        <f ca="1">IF(OR(INDEX(INDIRECT("times"&amp;DN$2),$F378,EA$28)&gt;10,INDEX(INDIRECT(DP378),$E378,EA$28)&lt;=INDEX(INDIRECT(DP378),$E378,$F378)),0,(INDEX(INDIRECT(DP378),$E378,$F378)-INDEX(INDIRECT(DP378),$E378,EA$28))*(10-INDEX(INDIRECT("times"&amp;DN$2),$F378,EA$28))/10)</f>
        <v>0</v>
      </c>
      <c r="EB378" s="50">
        <f ca="1">IF(OR(INDEX(INDIRECT("times"&amp;DN$2),$F378,EB$28)&gt;10,INDEX(INDIRECT(DP378),$E378,EB$28)&lt;=INDEX(INDIRECT(DP378),$E378,$F378)),0,(INDEX(INDIRECT(DP378),$E378,$F378)-INDEX(INDIRECT(DP378),$E378,EB$28))*(10-INDEX(INDIRECT("times"&amp;DN$2),$F378,EB$28))/10)</f>
        <v>0</v>
      </c>
      <c r="EC378" s="50">
        <f ca="1">IF(OR(INDEX(INDIRECT("times"&amp;DN$2),$F378,EC$28)&gt;10,INDEX(INDIRECT(DP378),$E378,EC$28)&lt;=INDEX(INDIRECT(DP378),$E378,$F378)),0,(INDEX(INDIRECT(DP378),$E378,$F378)-INDEX(INDIRECT(DP378),$E378,EC$28))*(10-INDEX(INDIRECT("times"&amp;DN$2),$F378,EC$28))/10)</f>
        <v>0</v>
      </c>
      <c r="ED378" s="50">
        <f ca="1">IF(OR(INDEX(INDIRECT("times"&amp;DN$2),$F378,ED$28)&gt;10,INDEX(INDIRECT(DP378),$E378,ED$28)&lt;=INDEX(INDIRECT(DP378),$E378,$F378)),0,(INDEX(INDIRECT(DP378),$E378,$F378)-INDEX(INDIRECT(DP378),$E378,ED$28))*(10-INDEX(INDIRECT("times"&amp;DN$2),$F378,ED$28))/10)</f>
        <v>0</v>
      </c>
      <c r="EE378" s="50">
        <f ca="1">IF(OR(INDEX(INDIRECT("times"&amp;DN$2),$F378,EE$28)&gt;10,INDEX(INDIRECT(DP378),$E378,EE$28)&lt;=INDEX(INDIRECT(DP378),$E378,$F378)),0,(INDEX(INDIRECT(DP378),$E378,$F378)-INDEX(INDIRECT(DP378),$E378,EE$28))*(10-INDEX(INDIRECT("times"&amp;DN$2),$F378,EE$28))/10)</f>
        <v>0</v>
      </c>
      <c r="EF378" s="50">
        <f ca="1">IF(OR(INDEX(INDIRECT("times"&amp;DN$2),$F378,EF$28)&gt;10,INDEX(INDIRECT(DP378),$E378,EF$28)&lt;=INDEX(INDIRECT(DP378),$E378,$F378)),0,(INDEX(INDIRECT(DP378),$E378,$F378)-INDEX(INDIRECT(DP378),$E378,EF$28))*(10-INDEX(INDIRECT("times"&amp;DN$2),$F378,EF$28))/10)</f>
        <v>0</v>
      </c>
      <c r="EG378" s="50">
        <f ca="1">IF(OR(INDEX(INDIRECT("times"&amp;DN$2),$F378,EG$28)&gt;10,INDEX(INDIRECT(DP378),$E378,EG$28)&lt;=INDEX(INDIRECT(DP378),$E378,$F378)),0,(INDEX(INDIRECT(DP378),$E378,$F378)-INDEX(INDIRECT(DP378),$E378,EG$28))*(10-INDEX(INDIRECT("times"&amp;DN$2),$F378,EG$28))/10)</f>
        <v>0</v>
      </c>
      <c r="EH378" s="50">
        <f ca="1">IF(OR(INDEX(INDIRECT("times"&amp;DN$2),$F378,EH$28)&gt;10,INDEX(INDIRECT(DP378),$E378,EH$28)&lt;=INDEX(INDIRECT(DP378),$E378,$F378)),0,(INDEX(INDIRECT(DP378),$E378,$F378)-INDEX(INDIRECT(DP378),$E378,EH$28))*(10-INDEX(INDIRECT("times"&amp;DN$2),$F378,EH$28))/10)</f>
        <v>0</v>
      </c>
      <c r="EI378" s="50">
        <f ca="1">IF(OR(INDEX(INDIRECT("times"&amp;DN$2),$F378,EI$28)&gt;10,INDEX(INDIRECT(DP378),$E378,EI$28)&lt;=INDEX(INDIRECT(DP378),$E378,$F378)),0,(INDEX(INDIRECT(DP378),$E378,$F378)-INDEX(INDIRECT(DP378),$E378,EI$28))*(10-INDEX(INDIRECT("times"&amp;DN$2),$F378,EI$28))/10)</f>
        <v>0</v>
      </c>
      <c r="EJ378" s="50">
        <f ca="1">IF(OR(INDEX(INDIRECT("times"&amp;DN$2),$F378,EJ$28)&gt;10,INDEX(INDIRECT(DP378),$E378,EJ$28)&lt;=INDEX(INDIRECT(DP378),$E378,$F378)),0,(INDEX(INDIRECT(DP378),$E378,$F378)-INDEX(INDIRECT(DP378),$E378,EJ$28))*(10-INDEX(INDIRECT("times"&amp;DN$2),$F378,EJ$28))/10)</f>
        <v>0</v>
      </c>
      <c r="EK378" s="50">
        <f ca="1">IF(OR(INDEX(INDIRECT("times"&amp;DN$2),$F378,EK$28)&gt;10,INDEX(INDIRECT(DP378),$E378,EK$28)&lt;=INDEX(INDIRECT(DP378),$E378,$F378)),0,(INDEX(INDIRECT(DP378),$E378,$F378)-INDEX(INDIRECT(DP378),$E378,EK$28))*(10-INDEX(INDIRECT("times"&amp;DN$2),$F378,EK$28))/10)</f>
        <v>0</v>
      </c>
      <c r="EL378" s="50">
        <f ca="1">IF(OR(INDEX(INDIRECT("times"&amp;DN$2),$F378,EL$28)&gt;10,INDEX(INDIRECT(DP378),$E378,EL$28)&lt;=INDEX(INDIRECT(DP378),$E378,$F378)),0,(INDEX(INDIRECT(DP378),$E378,$F378)-INDEX(INDIRECT(DP378),$E378,EL$28))*(10-INDEX(INDIRECT("times"&amp;DN$2),$F378,EL$28))/10)</f>
        <v>0</v>
      </c>
      <c r="EM378" s="51">
        <f ca="1">IF(OR(INDEX(INDIRECT("times"&amp;DN$2),$F378,EM$28)&gt;10,INDEX(INDIRECT(DP378),$E378,EM$28)&lt;=INDEX(INDIRECT(DP378),$E378,$F378)),0,(INDEX(INDIRECT(DP378),$E378,$F378)-INDEX(INDIRECT(DP378),$E378,EM$28))*(10-INDEX(INDIRECT("times"&amp;DN$2),$F378,EM$28))/10)</f>
        <v>0</v>
      </c>
      <c r="EN378" s="202">
        <v>21</v>
      </c>
      <c r="EP378" s="19" t="s">
        <v>209</v>
      </c>
      <c r="EQ378" s="125">
        <f>EP341</f>
        <v>3</v>
      </c>
      <c r="ER378" s="125" t="str">
        <f>EP342</f>
        <v>lei3564</v>
      </c>
      <c r="ES378" s="224" t="str">
        <f t="shared" si="1803"/>
        <v>core3_lei3564</v>
      </c>
      <c r="ET378" s="125">
        <v>1</v>
      </c>
      <c r="EU378" s="34">
        <v>21</v>
      </c>
      <c r="EV378" s="49">
        <f ca="1">IF(OR(INDEX(INDIRECT("times"&amp;EQ$2),$F378,EV$28)&gt;10,INDEX(INDIRECT(ES378),$E378,EV$28)&lt;=INDEX(INDIRECT(ES378),$E378,$F378)),0,(INDEX(INDIRECT(ES378),$E378,$F378)-INDEX(INDIRECT(ES378),$E378,EV$28))*(10-INDEX(INDIRECT("times"&amp;EQ$2),$F378,EV$28))/10)</f>
        <v>0</v>
      </c>
      <c r="EW378" s="50">
        <f ca="1">IF(OR(INDEX(INDIRECT("times"&amp;EQ$2),$F378,EW$28)&gt;10,INDEX(INDIRECT(ES378),$E378,EW$28)&lt;=INDEX(INDIRECT(ES378),$E378,$F378)),0,(INDEX(INDIRECT(ES378),$E378,$F378)-INDEX(INDIRECT(ES378),$E378,EW$28))*(10-INDEX(INDIRECT("times"&amp;EQ$2),$F378,EW$28))/10)</f>
        <v>0</v>
      </c>
      <c r="EX378" s="50">
        <f ca="1">IF(OR(INDEX(INDIRECT("times"&amp;EQ$2),$F378,EX$28)&gt;10,INDEX(INDIRECT(ES378),$E378,EX$28)&lt;=INDEX(INDIRECT(ES378),$E378,$F378)),0,(INDEX(INDIRECT(ES378),$E378,$F378)-INDEX(INDIRECT(ES378),$E378,EX$28))*(10-INDEX(INDIRECT("times"&amp;EQ$2),$F378,EX$28))/10)</f>
        <v>0</v>
      </c>
      <c r="EY378" s="50">
        <f ca="1">IF(OR(INDEX(INDIRECT("times"&amp;EQ$2),$F378,EY$28)&gt;10,INDEX(INDIRECT(ES378),$E378,EY$28)&lt;=INDEX(INDIRECT(ES378),$E378,$F378)),0,(INDEX(INDIRECT(ES378),$E378,$F378)-INDEX(INDIRECT(ES378),$E378,EY$28))*(10-INDEX(INDIRECT("times"&amp;EQ$2),$F378,EY$28))/10)</f>
        <v>0</v>
      </c>
      <c r="EZ378" s="50">
        <f ca="1">IF(OR(INDEX(INDIRECT("times"&amp;EQ$2),$F378,EZ$28)&gt;10,INDEX(INDIRECT(ES378),$E378,EZ$28)&lt;=INDEX(INDIRECT(ES378),$E378,$F378)),0,(INDEX(INDIRECT(ES378),$E378,$F378)-INDEX(INDIRECT(ES378),$E378,EZ$28))*(10-INDEX(INDIRECT("times"&amp;EQ$2),$F378,EZ$28))/10)</f>
        <v>0</v>
      </c>
      <c r="FA378" s="50">
        <f ca="1">IF(OR(INDEX(INDIRECT("times"&amp;EQ$2),$F378,FA$28)&gt;10,INDEX(INDIRECT(ES378),$E378,FA$28)&lt;=INDEX(INDIRECT(ES378),$E378,$F378)),0,(INDEX(INDIRECT(ES378),$E378,$F378)-INDEX(INDIRECT(ES378),$E378,FA$28))*(10-INDEX(INDIRECT("times"&amp;EQ$2),$F378,FA$28))/10)</f>
        <v>0</v>
      </c>
      <c r="FB378" s="50">
        <f ca="1">IF(OR(INDEX(INDIRECT("times"&amp;EQ$2),$F378,FB$28)&gt;10,INDEX(INDIRECT(ES378),$E378,FB$28)&lt;=INDEX(INDIRECT(ES378),$E378,$F378)),0,(INDEX(INDIRECT(ES378),$E378,$F378)-INDEX(INDIRECT(ES378),$E378,FB$28))*(10-INDEX(INDIRECT("times"&amp;EQ$2),$F378,FB$28))/10)</f>
        <v>0</v>
      </c>
      <c r="FC378" s="50">
        <f ca="1">IF(OR(INDEX(INDIRECT("times"&amp;EQ$2),$F378,FC$28)&gt;10,INDEX(INDIRECT(ES378),$E378,FC$28)&lt;=INDEX(INDIRECT(ES378),$E378,$F378)),0,(INDEX(INDIRECT(ES378),$E378,$F378)-INDEX(INDIRECT(ES378),$E378,FC$28))*(10-INDEX(INDIRECT("times"&amp;EQ$2),$F378,FC$28))/10)</f>
        <v>0</v>
      </c>
      <c r="FD378" s="50">
        <f ca="1">IF(OR(INDEX(INDIRECT("times"&amp;EQ$2),$F378,FD$28)&gt;10,INDEX(INDIRECT(ES378),$E378,FD$28)&lt;=INDEX(INDIRECT(ES378),$E378,$F378)),0,(INDEX(INDIRECT(ES378),$E378,$F378)-INDEX(INDIRECT(ES378),$E378,FD$28))*(10-INDEX(INDIRECT("times"&amp;EQ$2),$F378,FD$28))/10)</f>
        <v>0</v>
      </c>
      <c r="FE378" s="50">
        <f ca="1">IF(OR(INDEX(INDIRECT("times"&amp;EQ$2),$F378,FE$28)&gt;10,INDEX(INDIRECT(ES378),$E378,FE$28)&lt;=INDEX(INDIRECT(ES378),$E378,$F378)),0,(INDEX(INDIRECT(ES378),$E378,$F378)-INDEX(INDIRECT(ES378),$E378,FE$28))*(10-INDEX(INDIRECT("times"&amp;EQ$2),$F378,FE$28))/10)</f>
        <v>0</v>
      </c>
      <c r="FF378" s="50">
        <f ca="1">IF(OR(INDEX(INDIRECT("times"&amp;EQ$2),$F378,FF$28)&gt;10,INDEX(INDIRECT(ES378),$E378,FF$28)&lt;=INDEX(INDIRECT(ES378),$E378,$F378)),0,(INDEX(INDIRECT(ES378),$E378,$F378)-INDEX(INDIRECT(ES378),$E378,FF$28))*(10-INDEX(INDIRECT("times"&amp;EQ$2),$F378,FF$28))/10)</f>
        <v>0</v>
      </c>
      <c r="FG378" s="50">
        <f ca="1">IF(OR(INDEX(INDIRECT("times"&amp;EQ$2),$F378,FG$28)&gt;10,INDEX(INDIRECT(ES378),$E378,FG$28)&lt;=INDEX(INDIRECT(ES378),$E378,$F378)),0,(INDEX(INDIRECT(ES378),$E378,$F378)-INDEX(INDIRECT(ES378),$E378,FG$28))*(10-INDEX(INDIRECT("times"&amp;EQ$2),$F378,FG$28))/10)</f>
        <v>0</v>
      </c>
      <c r="FH378" s="50">
        <f ca="1">IF(OR(INDEX(INDIRECT("times"&amp;EQ$2),$F378,FH$28)&gt;10,INDEX(INDIRECT(ES378),$E378,FH$28)&lt;=INDEX(INDIRECT(ES378),$E378,$F378)),0,(INDEX(INDIRECT(ES378),$E378,$F378)-INDEX(INDIRECT(ES378),$E378,FH$28))*(10-INDEX(INDIRECT("times"&amp;EQ$2),$F378,FH$28))/10)</f>
        <v>0</v>
      </c>
      <c r="FI378" s="50">
        <f ca="1">IF(OR(INDEX(INDIRECT("times"&amp;EQ$2),$F378,FI$28)&gt;10,INDEX(INDIRECT(ES378),$E378,FI$28)&lt;=INDEX(INDIRECT(ES378),$E378,$F378)),0,(INDEX(INDIRECT(ES378),$E378,$F378)-INDEX(INDIRECT(ES378),$E378,FI$28))*(10-INDEX(INDIRECT("times"&amp;EQ$2),$F378,FI$28))/10)</f>
        <v>0</v>
      </c>
      <c r="FJ378" s="50">
        <f ca="1">IF(OR(INDEX(INDIRECT("times"&amp;EQ$2),$F378,FJ$28)&gt;10,INDEX(INDIRECT(ES378),$E378,FJ$28)&lt;=INDEX(INDIRECT(ES378),$E378,$F378)),0,(INDEX(INDIRECT(ES378),$E378,$F378)-INDEX(INDIRECT(ES378),$E378,FJ$28))*(10-INDEX(INDIRECT("times"&amp;EQ$2),$F378,FJ$28))/10)</f>
        <v>0</v>
      </c>
      <c r="FK378" s="50">
        <f ca="1">IF(OR(INDEX(INDIRECT("times"&amp;EQ$2),$F378,FK$28)&gt;10,INDEX(INDIRECT(ES378),$E378,FK$28)&lt;=INDEX(INDIRECT(ES378),$E378,$F378)),0,(INDEX(INDIRECT(ES378),$E378,$F378)-INDEX(INDIRECT(ES378),$E378,FK$28))*(10-INDEX(INDIRECT("times"&amp;EQ$2),$F378,FK$28))/10)</f>
        <v>0</v>
      </c>
      <c r="FL378" s="50">
        <f ca="1">IF(OR(INDEX(INDIRECT("times"&amp;EQ$2),$F378,FL$28)&gt;10,INDEX(INDIRECT(ES378),$E378,FL$28)&lt;=INDEX(INDIRECT(ES378),$E378,$F378)),0,(INDEX(INDIRECT(ES378),$E378,$F378)-INDEX(INDIRECT(ES378),$E378,FL$28))*(10-INDEX(INDIRECT("times"&amp;EQ$2),$F378,FL$28))/10)</f>
        <v>0</v>
      </c>
      <c r="FM378" s="50">
        <f ca="1">IF(OR(INDEX(INDIRECT("times"&amp;EQ$2),$F378,FM$28)&gt;10,INDEX(INDIRECT(ES378),$E378,FM$28)&lt;=INDEX(INDIRECT(ES378),$E378,$F378)),0,(INDEX(INDIRECT(ES378),$E378,$F378)-INDEX(INDIRECT(ES378),$E378,FM$28))*(10-INDEX(INDIRECT("times"&amp;EQ$2),$F378,FM$28))/10)</f>
        <v>0</v>
      </c>
      <c r="FN378" s="50">
        <f ca="1">IF(OR(INDEX(INDIRECT("times"&amp;EQ$2),$F378,FN$28)&gt;10,INDEX(INDIRECT(ES378),$E378,FN$28)&lt;=INDEX(INDIRECT(ES378),$E378,$F378)),0,(INDEX(INDIRECT(ES378),$E378,$F378)-INDEX(INDIRECT(ES378),$E378,FN$28))*(10-INDEX(INDIRECT("times"&amp;EQ$2),$F378,FN$28))/10)</f>
        <v>0</v>
      </c>
      <c r="FO378" s="50">
        <f ca="1">IF(OR(INDEX(INDIRECT("times"&amp;EQ$2),$F378,FO$28)&gt;10,INDEX(INDIRECT(ES378),$E378,FO$28)&lt;=INDEX(INDIRECT(ES378),$E378,$F378)),0,(INDEX(INDIRECT(ES378),$E378,$F378)-INDEX(INDIRECT(ES378),$E378,FO$28))*(10-INDEX(INDIRECT("times"&amp;EQ$2),$F378,FO$28))/10)</f>
        <v>0</v>
      </c>
      <c r="FP378" s="51">
        <f ca="1">IF(OR(INDEX(INDIRECT("times"&amp;EQ$2),$F378,FP$28)&gt;10,INDEX(INDIRECT(ES378),$E378,FP$28)&lt;=INDEX(INDIRECT(ES378),$E378,$F378)),0,(INDEX(INDIRECT(ES378),$E378,$F378)-INDEX(INDIRECT(ES378),$E378,FP$28))*(10-INDEX(INDIRECT("times"&amp;EQ$2),$F378,FP$28))/10)</f>
        <v>0</v>
      </c>
      <c r="FQ378" s="202">
        <v>21</v>
      </c>
      <c r="FS378" s="19" t="s">
        <v>209</v>
      </c>
      <c r="FT378" s="125">
        <f>FS341</f>
        <v>3</v>
      </c>
      <c r="FU378" s="125" t="str">
        <f>FS342</f>
        <v>shop65</v>
      </c>
      <c r="FV378" s="224" t="str">
        <f t="shared" si="1804"/>
        <v>core3_shop65</v>
      </c>
      <c r="FW378" s="125">
        <v>1</v>
      </c>
      <c r="FX378" s="34">
        <v>21</v>
      </c>
      <c r="FY378" s="49">
        <f ca="1">IF(OR(INDEX(INDIRECT("times"&amp;FT$2),$F378,FY$28)&gt;10,INDEX(INDIRECT(FV378),$E378,FY$28)&lt;=INDEX(INDIRECT(FV378),$E378,$F378)),0,(INDEX(INDIRECT(FV378),$E378,$F378)-INDEX(INDIRECT(FV378),$E378,FY$28))*(10-INDEX(INDIRECT("times"&amp;FT$2),$F378,FY$28))/10)</f>
        <v>0</v>
      </c>
      <c r="FZ378" s="50">
        <f ca="1">IF(OR(INDEX(INDIRECT("times"&amp;FT$2),$F378,FZ$28)&gt;10,INDEX(INDIRECT(FV378),$E378,FZ$28)&lt;=INDEX(INDIRECT(FV378),$E378,$F378)),0,(INDEX(INDIRECT(FV378),$E378,$F378)-INDEX(INDIRECT(FV378),$E378,FZ$28))*(10-INDEX(INDIRECT("times"&amp;FT$2),$F378,FZ$28))/10)</f>
        <v>0</v>
      </c>
      <c r="GA378" s="50">
        <f ca="1">IF(OR(INDEX(INDIRECT("times"&amp;FT$2),$F378,GA$28)&gt;10,INDEX(INDIRECT(FV378),$E378,GA$28)&lt;=INDEX(INDIRECT(FV378),$E378,$F378)),0,(INDEX(INDIRECT(FV378),$E378,$F378)-INDEX(INDIRECT(FV378),$E378,GA$28))*(10-INDEX(INDIRECT("times"&amp;FT$2),$F378,GA$28))/10)</f>
        <v>0</v>
      </c>
      <c r="GB378" s="50">
        <f ca="1">IF(OR(INDEX(INDIRECT("times"&amp;FT$2),$F378,GB$28)&gt;10,INDEX(INDIRECT(FV378),$E378,GB$28)&lt;=INDEX(INDIRECT(FV378),$E378,$F378)),0,(INDEX(INDIRECT(FV378),$E378,$F378)-INDEX(INDIRECT(FV378),$E378,GB$28))*(10-INDEX(INDIRECT("times"&amp;FT$2),$F378,GB$28))/10)</f>
        <v>0</v>
      </c>
      <c r="GC378" s="50">
        <f ca="1">IF(OR(INDEX(INDIRECT("times"&amp;FT$2),$F378,GC$28)&gt;10,INDEX(INDIRECT(FV378),$E378,GC$28)&lt;=INDEX(INDIRECT(FV378),$E378,$F378)),0,(INDEX(INDIRECT(FV378),$E378,$F378)-INDEX(INDIRECT(FV378),$E378,GC$28))*(10-INDEX(INDIRECT("times"&amp;FT$2),$F378,GC$28))/10)</f>
        <v>0</v>
      </c>
      <c r="GD378" s="50">
        <f ca="1">IF(OR(INDEX(INDIRECT("times"&amp;FT$2),$F378,GD$28)&gt;10,INDEX(INDIRECT(FV378),$E378,GD$28)&lt;=INDEX(INDIRECT(FV378),$E378,$F378)),0,(INDEX(INDIRECT(FV378),$E378,$F378)-INDEX(INDIRECT(FV378),$E378,GD$28))*(10-INDEX(INDIRECT("times"&amp;FT$2),$F378,GD$28))/10)</f>
        <v>0</v>
      </c>
      <c r="GE378" s="50">
        <f ca="1">IF(OR(INDEX(INDIRECT("times"&amp;FT$2),$F378,GE$28)&gt;10,INDEX(INDIRECT(FV378),$E378,GE$28)&lt;=INDEX(INDIRECT(FV378),$E378,$F378)),0,(INDEX(INDIRECT(FV378),$E378,$F378)-INDEX(INDIRECT(FV378),$E378,GE$28))*(10-INDEX(INDIRECT("times"&amp;FT$2),$F378,GE$28))/10)</f>
        <v>0</v>
      </c>
      <c r="GF378" s="50">
        <f ca="1">IF(OR(INDEX(INDIRECT("times"&amp;FT$2),$F378,GF$28)&gt;10,INDEX(INDIRECT(FV378),$E378,GF$28)&lt;=INDEX(INDIRECT(FV378),$E378,$F378)),0,(INDEX(INDIRECT(FV378),$E378,$F378)-INDEX(INDIRECT(FV378),$E378,GF$28))*(10-INDEX(INDIRECT("times"&amp;FT$2),$F378,GF$28))/10)</f>
        <v>0</v>
      </c>
      <c r="GG378" s="50">
        <f ca="1">IF(OR(INDEX(INDIRECT("times"&amp;FT$2),$F378,GG$28)&gt;10,INDEX(INDIRECT(FV378),$E378,GG$28)&lt;=INDEX(INDIRECT(FV378),$E378,$F378)),0,(INDEX(INDIRECT(FV378),$E378,$F378)-INDEX(INDIRECT(FV378),$E378,GG$28))*(10-INDEX(INDIRECT("times"&amp;FT$2),$F378,GG$28))/10)</f>
        <v>0</v>
      </c>
      <c r="GH378" s="50">
        <f ca="1">IF(OR(INDEX(INDIRECT("times"&amp;FT$2),$F378,GH$28)&gt;10,INDEX(INDIRECT(FV378),$E378,GH$28)&lt;=INDEX(INDIRECT(FV378),$E378,$F378)),0,(INDEX(INDIRECT(FV378),$E378,$F378)-INDEX(INDIRECT(FV378),$E378,GH$28))*(10-INDEX(INDIRECT("times"&amp;FT$2),$F378,GH$28))/10)</f>
        <v>0</v>
      </c>
      <c r="GI378" s="50">
        <f ca="1">IF(OR(INDEX(INDIRECT("times"&amp;FT$2),$F378,GI$28)&gt;10,INDEX(INDIRECT(FV378),$E378,GI$28)&lt;=INDEX(INDIRECT(FV378),$E378,$F378)),0,(INDEX(INDIRECT(FV378),$E378,$F378)-INDEX(INDIRECT(FV378),$E378,GI$28))*(10-INDEX(INDIRECT("times"&amp;FT$2),$F378,GI$28))/10)</f>
        <v>0</v>
      </c>
      <c r="GJ378" s="50">
        <f ca="1">IF(OR(INDEX(INDIRECT("times"&amp;FT$2),$F378,GJ$28)&gt;10,INDEX(INDIRECT(FV378),$E378,GJ$28)&lt;=INDEX(INDIRECT(FV378),$E378,$F378)),0,(INDEX(INDIRECT(FV378),$E378,$F378)-INDEX(INDIRECT(FV378),$E378,GJ$28))*(10-INDEX(INDIRECT("times"&amp;FT$2),$F378,GJ$28))/10)</f>
        <v>0</v>
      </c>
      <c r="GK378" s="50">
        <f ca="1">IF(OR(INDEX(INDIRECT("times"&amp;FT$2),$F378,GK$28)&gt;10,INDEX(INDIRECT(FV378),$E378,GK$28)&lt;=INDEX(INDIRECT(FV378),$E378,$F378)),0,(INDEX(INDIRECT(FV378),$E378,$F378)-INDEX(INDIRECT(FV378),$E378,GK$28))*(10-INDEX(INDIRECT("times"&amp;FT$2),$F378,GK$28))/10)</f>
        <v>0</v>
      </c>
      <c r="GL378" s="50">
        <f ca="1">IF(OR(INDEX(INDIRECT("times"&amp;FT$2),$F378,GL$28)&gt;10,INDEX(INDIRECT(FV378),$E378,GL$28)&lt;=INDEX(INDIRECT(FV378),$E378,$F378)),0,(INDEX(INDIRECT(FV378),$E378,$F378)-INDEX(INDIRECT(FV378),$E378,GL$28))*(10-INDEX(INDIRECT("times"&amp;FT$2),$F378,GL$28))/10)</f>
        <v>0</v>
      </c>
      <c r="GM378" s="50">
        <f ca="1">IF(OR(INDEX(INDIRECT("times"&amp;FT$2),$F378,GM$28)&gt;10,INDEX(INDIRECT(FV378),$E378,GM$28)&lt;=INDEX(INDIRECT(FV378),$E378,$F378)),0,(INDEX(INDIRECT(FV378),$E378,$F378)-INDEX(INDIRECT(FV378),$E378,GM$28))*(10-INDEX(INDIRECT("times"&amp;FT$2),$F378,GM$28))/10)</f>
        <v>0</v>
      </c>
      <c r="GN378" s="50">
        <f ca="1">IF(OR(INDEX(INDIRECT("times"&amp;FT$2),$F378,GN$28)&gt;10,INDEX(INDIRECT(FV378),$E378,GN$28)&lt;=INDEX(INDIRECT(FV378),$E378,$F378)),0,(INDEX(INDIRECT(FV378),$E378,$F378)-INDEX(INDIRECT(FV378),$E378,GN$28))*(10-INDEX(INDIRECT("times"&amp;FT$2),$F378,GN$28))/10)</f>
        <v>0</v>
      </c>
      <c r="GO378" s="50">
        <f ca="1">IF(OR(INDEX(INDIRECT("times"&amp;FT$2),$F378,GO$28)&gt;10,INDEX(INDIRECT(FV378),$E378,GO$28)&lt;=INDEX(INDIRECT(FV378),$E378,$F378)),0,(INDEX(INDIRECT(FV378),$E378,$F378)-INDEX(INDIRECT(FV378),$E378,GO$28))*(10-INDEX(INDIRECT("times"&amp;FT$2),$F378,GO$28))/10)</f>
        <v>0</v>
      </c>
      <c r="GP378" s="50">
        <f ca="1">IF(OR(INDEX(INDIRECT("times"&amp;FT$2),$F378,GP$28)&gt;10,INDEX(INDIRECT(FV378),$E378,GP$28)&lt;=INDEX(INDIRECT(FV378),$E378,$F378)),0,(INDEX(INDIRECT(FV378),$E378,$F378)-INDEX(INDIRECT(FV378),$E378,GP$28))*(10-INDEX(INDIRECT("times"&amp;FT$2),$F378,GP$28))/10)</f>
        <v>0</v>
      </c>
      <c r="GQ378" s="50">
        <f ca="1">IF(OR(INDEX(INDIRECT("times"&amp;FT$2),$F378,GQ$28)&gt;10,INDEX(INDIRECT(FV378),$E378,GQ$28)&lt;=INDEX(INDIRECT(FV378),$E378,$F378)),0,(INDEX(INDIRECT(FV378),$E378,$F378)-INDEX(INDIRECT(FV378),$E378,GQ$28))*(10-INDEX(INDIRECT("times"&amp;FT$2),$F378,GQ$28))/10)</f>
        <v>0</v>
      </c>
      <c r="GR378" s="50">
        <f ca="1">IF(OR(INDEX(INDIRECT("times"&amp;FT$2),$F378,GR$28)&gt;10,INDEX(INDIRECT(FV378),$E378,GR$28)&lt;=INDEX(INDIRECT(FV378),$E378,$F378)),0,(INDEX(INDIRECT(FV378),$E378,$F378)-INDEX(INDIRECT(FV378),$E378,GR$28))*(10-INDEX(INDIRECT("times"&amp;FT$2),$F378,GR$28))/10)</f>
        <v>0</v>
      </c>
      <c r="GS378" s="51">
        <f ca="1">IF(OR(INDEX(INDIRECT("times"&amp;FT$2),$F378,GS$28)&gt;10,INDEX(INDIRECT(FV378),$E378,GS$28)&lt;=INDEX(INDIRECT(FV378),$E378,$F378)),0,(INDEX(INDIRECT(FV378),$E378,$F378)-INDEX(INDIRECT(FV378),$E378,GS$28))*(10-INDEX(INDIRECT("times"&amp;FT$2),$F378,GS$28))/10)</f>
        <v>0</v>
      </c>
      <c r="GT378" s="202">
        <v>21</v>
      </c>
      <c r="GV378" s="19" t="s">
        <v>209</v>
      </c>
      <c r="GW378" s="125">
        <f>GV341</f>
        <v>3</v>
      </c>
      <c r="GX378" s="125" t="str">
        <f>GV342</f>
        <v>lei65</v>
      </c>
      <c r="GY378" s="224" t="str">
        <f t="shared" si="1805"/>
        <v>core3_lei65</v>
      </c>
      <c r="GZ378" s="125">
        <v>1</v>
      </c>
      <c r="HA378" s="34">
        <v>21</v>
      </c>
      <c r="HB378" s="49">
        <f ca="1">IF(OR(INDEX(INDIRECT("times"&amp;GW$2),$F378,HB$28)&gt;10,INDEX(INDIRECT(GY378),$E378,HB$28)&lt;=INDEX(INDIRECT(GY378),$E378,$F378)),0,(INDEX(INDIRECT(GY378),$E378,$F378)-INDEX(INDIRECT(GY378),$E378,HB$28))*(10-INDEX(INDIRECT("times"&amp;GW$2),$F378,HB$28))/10)</f>
        <v>0</v>
      </c>
      <c r="HC378" s="50">
        <f ca="1">IF(OR(INDEX(INDIRECT("times"&amp;GW$2),$F378,HC$28)&gt;10,INDEX(INDIRECT(GY378),$E378,HC$28)&lt;=INDEX(INDIRECT(GY378),$E378,$F378)),0,(INDEX(INDIRECT(GY378),$E378,$F378)-INDEX(INDIRECT(GY378),$E378,HC$28))*(10-INDEX(INDIRECT("times"&amp;GW$2),$F378,HC$28))/10)</f>
        <v>0</v>
      </c>
      <c r="HD378" s="50">
        <f ca="1">IF(OR(INDEX(INDIRECT("times"&amp;GW$2),$F378,HD$28)&gt;10,INDEX(INDIRECT(GY378),$E378,HD$28)&lt;=INDEX(INDIRECT(GY378),$E378,$F378)),0,(INDEX(INDIRECT(GY378),$E378,$F378)-INDEX(INDIRECT(GY378),$E378,HD$28))*(10-INDEX(INDIRECT("times"&amp;GW$2),$F378,HD$28))/10)</f>
        <v>0</v>
      </c>
      <c r="HE378" s="50">
        <f ca="1">IF(OR(INDEX(INDIRECT("times"&amp;GW$2),$F378,HE$28)&gt;10,INDEX(INDIRECT(GY378),$E378,HE$28)&lt;=INDEX(INDIRECT(GY378),$E378,$F378)),0,(INDEX(INDIRECT(GY378),$E378,$F378)-INDEX(INDIRECT(GY378),$E378,HE$28))*(10-INDEX(INDIRECT("times"&amp;GW$2),$F378,HE$28))/10)</f>
        <v>0</v>
      </c>
      <c r="HF378" s="50">
        <f ca="1">IF(OR(INDEX(INDIRECT("times"&amp;GW$2),$F378,HF$28)&gt;10,INDEX(INDIRECT(GY378),$E378,HF$28)&lt;=INDEX(INDIRECT(GY378),$E378,$F378)),0,(INDEX(INDIRECT(GY378),$E378,$F378)-INDEX(INDIRECT(GY378),$E378,HF$28))*(10-INDEX(INDIRECT("times"&amp;GW$2),$F378,HF$28))/10)</f>
        <v>0</v>
      </c>
      <c r="HG378" s="50">
        <f ca="1">IF(OR(INDEX(INDIRECT("times"&amp;GW$2),$F378,HG$28)&gt;10,INDEX(INDIRECT(GY378),$E378,HG$28)&lt;=INDEX(INDIRECT(GY378),$E378,$F378)),0,(INDEX(INDIRECT(GY378),$E378,$F378)-INDEX(INDIRECT(GY378),$E378,HG$28))*(10-INDEX(INDIRECT("times"&amp;GW$2),$F378,HG$28))/10)</f>
        <v>0</v>
      </c>
      <c r="HH378" s="50">
        <f ca="1">IF(OR(INDEX(INDIRECT("times"&amp;GW$2),$F378,HH$28)&gt;10,INDEX(INDIRECT(GY378),$E378,HH$28)&lt;=INDEX(INDIRECT(GY378),$E378,$F378)),0,(INDEX(INDIRECT(GY378),$E378,$F378)-INDEX(INDIRECT(GY378),$E378,HH$28))*(10-INDEX(INDIRECT("times"&amp;GW$2),$F378,HH$28))/10)</f>
        <v>0</v>
      </c>
      <c r="HI378" s="50">
        <f ca="1">IF(OR(INDEX(INDIRECT("times"&amp;GW$2),$F378,HI$28)&gt;10,INDEX(INDIRECT(GY378),$E378,HI$28)&lt;=INDEX(INDIRECT(GY378),$E378,$F378)),0,(INDEX(INDIRECT(GY378),$E378,$F378)-INDEX(INDIRECT(GY378),$E378,HI$28))*(10-INDEX(INDIRECT("times"&amp;GW$2),$F378,HI$28))/10)</f>
        <v>0</v>
      </c>
      <c r="HJ378" s="50">
        <f ca="1">IF(OR(INDEX(INDIRECT("times"&amp;GW$2),$F378,HJ$28)&gt;10,INDEX(INDIRECT(GY378),$E378,HJ$28)&lt;=INDEX(INDIRECT(GY378),$E378,$F378)),0,(INDEX(INDIRECT(GY378),$E378,$F378)-INDEX(INDIRECT(GY378),$E378,HJ$28))*(10-INDEX(INDIRECT("times"&amp;GW$2),$F378,HJ$28))/10)</f>
        <v>0</v>
      </c>
      <c r="HK378" s="50">
        <f ca="1">IF(OR(INDEX(INDIRECT("times"&amp;GW$2),$F378,HK$28)&gt;10,INDEX(INDIRECT(GY378),$E378,HK$28)&lt;=INDEX(INDIRECT(GY378),$E378,$F378)),0,(INDEX(INDIRECT(GY378),$E378,$F378)-INDEX(INDIRECT(GY378),$E378,HK$28))*(10-INDEX(INDIRECT("times"&amp;GW$2),$F378,HK$28))/10)</f>
        <v>0</v>
      </c>
      <c r="HL378" s="50">
        <f ca="1">IF(OR(INDEX(INDIRECT("times"&amp;GW$2),$F378,HL$28)&gt;10,INDEX(INDIRECT(GY378),$E378,HL$28)&lt;=INDEX(INDIRECT(GY378),$E378,$F378)),0,(INDEX(INDIRECT(GY378),$E378,$F378)-INDEX(INDIRECT(GY378),$E378,HL$28))*(10-INDEX(INDIRECT("times"&amp;GW$2),$F378,HL$28))/10)</f>
        <v>0</v>
      </c>
      <c r="HM378" s="50">
        <f ca="1">IF(OR(INDEX(INDIRECT("times"&amp;GW$2),$F378,HM$28)&gt;10,INDEX(INDIRECT(GY378),$E378,HM$28)&lt;=INDEX(INDIRECT(GY378),$E378,$F378)),0,(INDEX(INDIRECT(GY378),$E378,$F378)-INDEX(INDIRECT(GY378),$E378,HM$28))*(10-INDEX(INDIRECT("times"&amp;GW$2),$F378,HM$28))/10)</f>
        <v>0</v>
      </c>
      <c r="HN378" s="50">
        <f ca="1">IF(OR(INDEX(INDIRECT("times"&amp;GW$2),$F378,HN$28)&gt;10,INDEX(INDIRECT(GY378),$E378,HN$28)&lt;=INDEX(INDIRECT(GY378),$E378,$F378)),0,(INDEX(INDIRECT(GY378),$E378,$F378)-INDEX(INDIRECT(GY378),$E378,HN$28))*(10-INDEX(INDIRECT("times"&amp;GW$2),$F378,HN$28))/10)</f>
        <v>0</v>
      </c>
      <c r="HO378" s="50">
        <f ca="1">IF(OR(INDEX(INDIRECT("times"&amp;GW$2),$F378,HO$28)&gt;10,INDEX(INDIRECT(GY378),$E378,HO$28)&lt;=INDEX(INDIRECT(GY378),$E378,$F378)),0,(INDEX(INDIRECT(GY378),$E378,$F378)-INDEX(INDIRECT(GY378),$E378,HO$28))*(10-INDEX(INDIRECT("times"&amp;GW$2),$F378,HO$28))/10)</f>
        <v>0</v>
      </c>
      <c r="HP378" s="50">
        <f ca="1">IF(OR(INDEX(INDIRECT("times"&amp;GW$2),$F378,HP$28)&gt;10,INDEX(INDIRECT(GY378),$E378,HP$28)&lt;=INDEX(INDIRECT(GY378),$E378,$F378)),0,(INDEX(INDIRECT(GY378),$E378,$F378)-INDEX(INDIRECT(GY378),$E378,HP$28))*(10-INDEX(INDIRECT("times"&amp;GW$2),$F378,HP$28))/10)</f>
        <v>0</v>
      </c>
      <c r="HQ378" s="50">
        <f ca="1">IF(OR(INDEX(INDIRECT("times"&amp;GW$2),$F378,HQ$28)&gt;10,INDEX(INDIRECT(GY378),$E378,HQ$28)&lt;=INDEX(INDIRECT(GY378),$E378,$F378)),0,(INDEX(INDIRECT(GY378),$E378,$F378)-INDEX(INDIRECT(GY378),$E378,HQ$28))*(10-INDEX(INDIRECT("times"&amp;GW$2),$F378,HQ$28))/10)</f>
        <v>0</v>
      </c>
      <c r="HR378" s="50">
        <f ca="1">IF(OR(INDEX(INDIRECT("times"&amp;GW$2),$F378,HR$28)&gt;10,INDEX(INDIRECT(GY378),$E378,HR$28)&lt;=INDEX(INDIRECT(GY378),$E378,$F378)),0,(INDEX(INDIRECT(GY378),$E378,$F378)-INDEX(INDIRECT(GY378),$E378,HR$28))*(10-INDEX(INDIRECT("times"&amp;GW$2),$F378,HR$28))/10)</f>
        <v>0</v>
      </c>
      <c r="HS378" s="50">
        <f ca="1">IF(OR(INDEX(INDIRECT("times"&amp;GW$2),$F378,HS$28)&gt;10,INDEX(INDIRECT(GY378),$E378,HS$28)&lt;=INDEX(INDIRECT(GY378),$E378,$F378)),0,(INDEX(INDIRECT(GY378),$E378,$F378)-INDEX(INDIRECT(GY378),$E378,HS$28))*(10-INDEX(INDIRECT("times"&amp;GW$2),$F378,HS$28))/10)</f>
        <v>0</v>
      </c>
      <c r="HT378" s="50">
        <f ca="1">IF(OR(INDEX(INDIRECT("times"&amp;GW$2),$F378,HT$28)&gt;10,INDEX(INDIRECT(GY378),$E378,HT$28)&lt;=INDEX(INDIRECT(GY378),$E378,$F378)),0,(INDEX(INDIRECT(GY378),$E378,$F378)-INDEX(INDIRECT(GY378),$E378,HT$28))*(10-INDEX(INDIRECT("times"&amp;GW$2),$F378,HT$28))/10)</f>
        <v>0</v>
      </c>
      <c r="HU378" s="50">
        <f ca="1">IF(OR(INDEX(INDIRECT("times"&amp;GW$2),$F378,HU$28)&gt;10,INDEX(INDIRECT(GY378),$E378,HU$28)&lt;=INDEX(INDIRECT(GY378),$E378,$F378)),0,(INDEX(INDIRECT(GY378),$E378,$F378)-INDEX(INDIRECT(GY378),$E378,HU$28))*(10-INDEX(INDIRECT("times"&amp;GW$2),$F378,HU$28))/10)</f>
        <v>0</v>
      </c>
      <c r="HV378" s="51">
        <f ca="1">IF(OR(INDEX(INDIRECT("times"&amp;GW$2),$F378,HV$28)&gt;10,INDEX(INDIRECT(GY378),$E378,HV$28)&lt;=INDEX(INDIRECT(GY378),$E378,$F378)),0,(INDEX(INDIRECT(GY378),$E378,$F378)-INDEX(INDIRECT(GY378),$E378,HV$28))*(10-INDEX(INDIRECT("times"&amp;GW$2),$F378,HV$28))/10)</f>
        <v>0</v>
      </c>
      <c r="HW378" s="202">
        <v>21</v>
      </c>
    </row>
    <row r="379" spans="1:231" ht="15">
      <c r="A379" s="17" t="s">
        <v>210</v>
      </c>
      <c r="B379" s="124">
        <f>A341</f>
        <v>3</v>
      </c>
      <c r="C379" s="124" t="str">
        <f>A342</f>
        <v>work1834</v>
      </c>
      <c r="D379" s="223" t="str">
        <f t="shared" si="1798"/>
        <v>core3_work1834</v>
      </c>
      <c r="E379" s="124">
        <v>5</v>
      </c>
      <c r="F379" s="32">
        <v>1</v>
      </c>
      <c r="G379" s="43">
        <f ca="1">IF(OR(INDEX(INDIRECT("times"&amp;B$2),$F379,G$28)&gt;10,INDEX(INDIRECT(D379),$E379,$F379)="",INDEX(INDIRECT(D379),$E379,$F379)&gt;=INDEX(INDIRECT(D379),1,G$28)),0,(INDEX(INDIRECT(D379),$E379,$F379))-INDEX(INDIRECT(D379),1,G$28))*(10-INDEX(INDIRECT("times"&amp;B$2),$F379,G$28))/10</f>
        <v>-77.902842312138745</v>
      </c>
      <c r="H379" s="60">
        <f ca="1">IF(OR(INDEX(INDIRECT("times"&amp;B$2),$F379,H$28)&gt;10,INDEX(INDIRECT(D379),$E379,$F379)="",INDEX(INDIRECT(D379),$E379,$F379)&gt;=INDEX(INDIRECT(D379),1,H$28)),0,(INDEX(INDIRECT(D379),$E379,$F379))-INDEX(INDIRECT(D379),1,H$28))*(10-INDEX(INDIRECT("times"&amp;B$2),$F379,H$28))/10</f>
        <v>-73.094024885463526</v>
      </c>
      <c r="I379" s="60">
        <f ca="1">IF(OR(INDEX(INDIRECT("times"&amp;B$2),$F379,I$28)&gt;10,INDEX(INDIRECT(D379),$E379,$F379)="",INDEX(INDIRECT(D379),$E379,$F379)&gt;=INDEX(INDIRECT(D379),1,I$28)),0,(INDEX(INDIRECT(D379),$E379,$F379))-INDEX(INDIRECT(D379),1,I$28))*(10-INDEX(INDIRECT("times"&amp;B$2),$F379,I$28))/10</f>
        <v>-68.285207458788278</v>
      </c>
      <c r="J379" s="60">
        <f ca="1">IF(OR(INDEX(INDIRECT("times"&amp;B$2),$F379,J$28)&gt;10,INDEX(INDIRECT(D379),$E379,$F379)="",INDEX(INDIRECT(D379),$E379,$F379)&gt;=INDEX(INDIRECT(D379),1,J$28)),0,(INDEX(INDIRECT(D379),$E379,$F379))-INDEX(INDIRECT(D379),1,J$28))*(10-INDEX(INDIRECT("times"&amp;B$2),$F379,J$28))/10</f>
        <v>-63.476390032113059</v>
      </c>
      <c r="K379" s="60">
        <f ca="1">IF(OR(INDEX(INDIRECT("times"&amp;B$2),$F379,K$28)&gt;10,INDEX(INDIRECT(D379),$E379,$F379)="",INDEX(INDIRECT(D379),$E379,$F379)&gt;=INDEX(INDIRECT(D379),1,K$28)),0,(INDEX(INDIRECT(D379),$E379,$F379))-INDEX(INDIRECT(D379),1,K$28))*(10-INDEX(INDIRECT("times"&amp;B$2),$F379,K$28))/10</f>
        <v>-58.667572605437819</v>
      </c>
      <c r="L379" s="60">
        <f ca="1">IF(OR(INDEX(INDIRECT("times"&amp;B$2),$F379,L$28)&gt;10,INDEX(INDIRECT(D379),$E379,$F379)="",INDEX(INDIRECT(D379),$E379,$F379)&gt;=INDEX(INDIRECT(D379),1,L$28)),0,(INDEX(INDIRECT(D379),$E379,$F379))-INDEX(INDIRECT(D379),1,L$28))*(10-INDEX(INDIRECT("times"&amp;B$2),$F379,L$28))/10</f>
        <v>-53.858755178762593</v>
      </c>
      <c r="M379" s="60">
        <f ca="1">IF(OR(INDEX(INDIRECT("times"&amp;B$2),$F379,M$28)&gt;10,INDEX(INDIRECT(D379),$E379,$F379)="",INDEX(INDIRECT(D379),$E379,$F379)&gt;=INDEX(INDIRECT(D379),1,M$28)),0,(INDEX(INDIRECT(D379),$E379,$F379))-INDEX(INDIRECT(D379),1,M$28))*(10-INDEX(INDIRECT("times"&amp;B$2),$F379,M$28))/10</f>
        <v>-49.049937752087359</v>
      </c>
      <c r="N379" s="60">
        <f ca="1">IF(OR(INDEX(INDIRECT("times"&amp;B$2),$F379,N$28)&gt;10,INDEX(INDIRECT(D379),$E379,$F379)="",INDEX(INDIRECT(D379),$E379,$F379)&gt;=INDEX(INDIRECT(D379),1,N$28)),0,(INDEX(INDIRECT(D379),$E379,$F379))-INDEX(INDIRECT(D379),1,N$28))*(10-INDEX(INDIRECT("times"&amp;B$2),$F379,N$28))/10</f>
        <v>-44.241120325412126</v>
      </c>
      <c r="O379" s="60">
        <f ca="1">IF(OR(INDEX(INDIRECT("times"&amp;B$2),$F379,O$28)&gt;10,INDEX(INDIRECT(D379),$E379,$F379)="",INDEX(INDIRECT(D379),$E379,$F379)&gt;=INDEX(INDIRECT(D379),1,O$28)),0,(INDEX(INDIRECT(D379),$E379,$F379))-INDEX(INDIRECT(D379),1,O$28))*(10-INDEX(INDIRECT("times"&amp;B$2),$F379,O$28))/10</f>
        <v>-39.432302898736893</v>
      </c>
      <c r="P379" s="60">
        <f ca="1">IF(OR(INDEX(INDIRECT("times"&amp;B$2),$F379,P$28)&gt;10,INDEX(INDIRECT(D379),$E379,$F379)="",INDEX(INDIRECT(D379),$E379,$F379)&gt;=INDEX(INDIRECT(D379),1,P$28)),0,(INDEX(INDIRECT(D379),$E379,$F379))-INDEX(INDIRECT(D379),1,P$28))*(10-INDEX(INDIRECT("times"&amp;B$2),$F379,P$28))/10</f>
        <v>-34.623485472061667</v>
      </c>
      <c r="Q379" s="60">
        <f ca="1">IF(OR(INDEX(INDIRECT("times"&amp;B$2),$F379,Q$28)&gt;10,INDEX(INDIRECT(D379),$E379,$F379)="",INDEX(INDIRECT(D379),$E379,$F379)&gt;=INDEX(INDIRECT(D379),1,Q$28)),0,(INDEX(INDIRECT(D379),$E379,$F379))-INDEX(INDIRECT(D379),1,Q$28))*(10-INDEX(INDIRECT("times"&amp;B$2),$F379,Q$28))/10</f>
        <v>-29.814668045386433</v>
      </c>
      <c r="R379" s="60">
        <f ca="1">IF(OR(INDEX(INDIRECT("times"&amp;B$2),$F379,R$28)&gt;10,INDEX(INDIRECT(D379),$E379,$F379)="",INDEX(INDIRECT(D379),$E379,$F379)&gt;=INDEX(INDIRECT(D379),1,R$28)),0,(INDEX(INDIRECT(D379),$E379,$F379))-INDEX(INDIRECT(D379),1,R$28))*(10-INDEX(INDIRECT("times"&amp;B$2),$F379,R$28))/10</f>
        <v>-25.005850618711211</v>
      </c>
      <c r="S379" s="60">
        <f ca="1">IF(OR(INDEX(INDIRECT("times"&amp;B$2),$F379,S$28)&gt;10,INDEX(INDIRECT(D379),$E379,$F379)="",INDEX(INDIRECT(D379),$E379,$F379)&gt;=INDEX(INDIRECT(D379),1,S$28)),0,(INDEX(INDIRECT(D379),$E379,$F379))-INDEX(INDIRECT(D379),1,S$28))*(10-INDEX(INDIRECT("times"&amp;B$2),$F379,S$28))/10</f>
        <v>-20.19703319203597</v>
      </c>
      <c r="T379" s="60">
        <f ca="1">IF(OR(INDEX(INDIRECT("times"&amp;B$2),$F379,T$28)&gt;10,INDEX(INDIRECT(D379),$E379,$F379)="",INDEX(INDIRECT(D379),$E379,$F379)&gt;=INDEX(INDIRECT(D379),1,T$28)),0,(INDEX(INDIRECT(D379),$E379,$F379))-INDEX(INDIRECT(D379),1,T$28))*(10-INDEX(INDIRECT("times"&amp;B$2),$F379,T$28))/10</f>
        <v>-15.388215765360737</v>
      </c>
      <c r="U379" s="60">
        <f ca="1">IF(OR(INDEX(INDIRECT("times"&amp;B$2),$F379,U$28)&gt;10,INDEX(INDIRECT(D379),$E379,$F379)="",INDEX(INDIRECT(D379),$E379,$F379)&gt;=INDEX(INDIRECT(D379),1,U$28)),0,(INDEX(INDIRECT(D379),$E379,$F379))-INDEX(INDIRECT(D379),1,U$28))*(10-INDEX(INDIRECT("times"&amp;B$2),$F379,U$28))/10</f>
        <v>-10.579398338685515</v>
      </c>
      <c r="V379" s="60">
        <f ca="1">IF(OR(INDEX(INDIRECT("times"&amp;B$2),$F379,V$28)&gt;10,INDEX(INDIRECT(D379),$E379,$F379)="",INDEX(INDIRECT(D379),$E379,$F379)&gt;=INDEX(INDIRECT(D379),1,V$28)),0,(INDEX(INDIRECT(D379),$E379,$F379))-INDEX(INDIRECT(D379),1,V$28))*(10-INDEX(INDIRECT("times"&amp;B$2),$F379,V$28))/10</f>
        <v>-5.770580912010276</v>
      </c>
      <c r="W379" s="60">
        <f ca="1">IF(OR(INDEX(INDIRECT("times"&amp;B$2),$F379,W$28)&gt;10,INDEX(INDIRECT(D379),$E379,$F379)="",INDEX(INDIRECT(D379),$E379,$F379)&gt;=INDEX(INDIRECT(D379),1,W$28)),0,(INDEX(INDIRECT(D379),$E379,$F379))-INDEX(INDIRECT(D379),1,W$28))*(10-INDEX(INDIRECT("times"&amp;B$2),$F379,W$28))/10</f>
        <v>-0.96176348533505052</v>
      </c>
      <c r="X379" s="60">
        <f ca="1">IF(OR(INDEX(INDIRECT("times"&amp;B$2),$F379,X$28)&gt;10,INDEX(INDIRECT(D379),$E379,$F379)="",INDEX(INDIRECT(D379),$E379,$F379)&gt;=INDEX(INDIRECT(D379),1,X$28)),0,(INDEX(INDIRECT(D379),$E379,$F379))-INDEX(INDIRECT(D379),1,X$28))*(10-INDEX(INDIRECT("times"&amp;B$2),$F379,X$28))/10</f>
        <v>0</v>
      </c>
      <c r="Y379" s="60">
        <f ca="1">IF(OR(INDEX(INDIRECT("times"&amp;B$2),$F379,Y$28)&gt;10,INDEX(INDIRECT(D379),$E379,$F379)="",INDEX(INDIRECT(D379),$E379,$F379)&gt;=INDEX(INDIRECT(D379),1,Y$28)),0,(INDEX(INDIRECT(D379),$E379,$F379))-INDEX(INDIRECT(D379),1,Y$28))*(10-INDEX(INDIRECT("times"&amp;B$2),$F379,Y$28))/10</f>
        <v>0</v>
      </c>
      <c r="Z379" s="60">
        <f ca="1">IF(OR(INDEX(INDIRECT("times"&amp;B$2),$F379,Z$28)&gt;10,INDEX(INDIRECT(D379),$E379,$F379)="",INDEX(INDIRECT(D379),$E379,$F379)&gt;=INDEX(INDIRECT(D379),1,Z$28)),0,(INDEX(INDIRECT(D379),$E379,$F379))-INDEX(INDIRECT(D379),1,Z$28))*(10-INDEX(INDIRECT("times"&amp;B$2),$F379,Z$28))/10</f>
        <v>0</v>
      </c>
      <c r="AA379" s="61">
        <f ca="1">IF(OR(INDEX(INDIRECT("times"&amp;B$2),$F379,AA$28)&gt;10,INDEX(INDIRECT(D379),$E379,$F379)="",INDEX(INDIRECT(D379),$E379,$F379)&gt;=INDEX(INDIRECT(D379),1,AA$28)),0,(INDEX(INDIRECT(D379),$E379,$F379))-INDEX(INDIRECT(D379),1,AA$28))*(10-INDEX(INDIRECT("times"&amp;B$2),$F379,AA$28))/10</f>
        <v>0</v>
      </c>
      <c r="AB379" s="200">
        <v>1</v>
      </c>
      <c r="AD379" s="17" t="s">
        <v>210</v>
      </c>
      <c r="AE379" s="124">
        <f>AD341</f>
        <v>3</v>
      </c>
      <c r="AF379" s="124" t="str">
        <f>AD342</f>
        <v>shop1834</v>
      </c>
      <c r="AG379" s="223" t="str">
        <f t="shared" si="1799"/>
        <v>core3_shop1834</v>
      </c>
      <c r="AH379" s="124">
        <v>5</v>
      </c>
      <c r="AI379" s="32">
        <v>1</v>
      </c>
      <c r="AJ379" s="43">
        <f ca="1">IF(OR(INDEX(INDIRECT("times"&amp;AE$2),$F379,AJ$28)&gt;10,INDEX(INDIRECT(AG379),$E379,$F379)="",INDEX(INDIRECT(AG379),$E379,$F379)&gt;=INDEX(INDIRECT(AG379),1,AJ$28)),0,(INDEX(INDIRECT(AG379),$E379,$F379))-INDEX(INDIRECT(AG379),1,AJ$28))*(10-INDEX(INDIRECT("times"&amp;AE$2),$F379,AJ$28))/10</f>
        <v>-95.620324624277444</v>
      </c>
      <c r="AK379" s="60">
        <f ca="1">IF(OR(INDEX(INDIRECT("times"&amp;AE$2),$F379,AK$28)&gt;10,INDEX(INDIRECT(AG379),$E379,$F379)="",INDEX(INDIRECT(AG379),$E379,$F379)&gt;=INDEX(INDIRECT(AG379),1,AK$28)),0,(INDEX(INDIRECT(AG379),$E379,$F379))-INDEX(INDIRECT(AG379),1,AK$28))*(10-INDEX(INDIRECT("times"&amp;AE$2),$F379,AK$28))/10</f>
        <v>-89.717835449939344</v>
      </c>
      <c r="AL379" s="60">
        <f ca="1">IF(OR(INDEX(INDIRECT("times"&amp;AE$2),$F379,AL$28)&gt;10,INDEX(INDIRECT(AG379),$E379,$F379)="",INDEX(INDIRECT(AG379),$E379,$F379)&gt;=INDEX(INDIRECT(AG379),1,AL$28)),0,(INDEX(INDIRECT(AG379),$E379,$F379))-INDEX(INDIRECT(AG379),1,AL$28))*(10-INDEX(INDIRECT("times"&amp;AE$2),$F379,AL$28))/10</f>
        <v>-83.815346275601215</v>
      </c>
      <c r="AM379" s="60">
        <f ca="1">IF(OR(INDEX(INDIRECT("times"&amp;AE$2),$F379,AM$28)&gt;10,INDEX(INDIRECT(AG379),$E379,$F379)="",INDEX(INDIRECT(AG379),$E379,$F379)&gt;=INDEX(INDIRECT(AG379),1,AM$28)),0,(INDEX(INDIRECT(AG379),$E379,$F379))-INDEX(INDIRECT(AG379),1,AM$28))*(10-INDEX(INDIRECT("times"&amp;AE$2),$F379,AM$28))/10</f>
        <v>-77.912857101263114</v>
      </c>
      <c r="AN379" s="60">
        <f ca="1">IF(OR(INDEX(INDIRECT("times"&amp;AE$2),$F379,AN$28)&gt;10,INDEX(INDIRECT(AG379),$E379,$F379)="",INDEX(INDIRECT(AG379),$E379,$F379)&gt;=INDEX(INDIRECT(AG379),1,AN$28)),0,(INDEX(INDIRECT(AG379),$E379,$F379))-INDEX(INDIRECT(AG379),1,AN$28))*(10-INDEX(INDIRECT("times"&amp;AE$2),$F379,AN$28))/10</f>
        <v>-72.010367926924985</v>
      </c>
      <c r="AO379" s="60">
        <f ca="1">IF(OR(INDEX(INDIRECT("times"&amp;AE$2),$F379,AO$28)&gt;10,INDEX(INDIRECT(AG379),$E379,$F379)="",INDEX(INDIRECT(AG379),$E379,$F379)&gt;=INDEX(INDIRECT(AG379),1,AO$28)),0,(INDEX(INDIRECT(AG379),$E379,$F379))-INDEX(INDIRECT(AG379),1,AO$28))*(10-INDEX(INDIRECT("times"&amp;AE$2),$F379,AO$28))/10</f>
        <v>-66.107878752586885</v>
      </c>
      <c r="AP379" s="60">
        <f ca="1">IF(OR(INDEX(INDIRECT("times"&amp;AE$2),$F379,AP$28)&gt;10,INDEX(INDIRECT(AG379),$E379,$F379)="",INDEX(INDIRECT(AG379),$E379,$F379)&gt;=INDEX(INDIRECT(AG379),1,AP$28)),0,(INDEX(INDIRECT(AG379),$E379,$F379))-INDEX(INDIRECT(AG379),1,AP$28))*(10-INDEX(INDIRECT("times"&amp;AE$2),$F379,AP$28))/10</f>
        <v>-60.205389578248756</v>
      </c>
      <c r="AQ379" s="60">
        <f ca="1">IF(OR(INDEX(INDIRECT("times"&amp;AE$2),$F379,AQ$28)&gt;10,INDEX(INDIRECT(AG379),$E379,$F379)="",INDEX(INDIRECT(AG379),$E379,$F379)&gt;=INDEX(INDIRECT(AG379),1,AQ$28)),0,(INDEX(INDIRECT(AG379),$E379,$F379))-INDEX(INDIRECT(AG379),1,AQ$28))*(10-INDEX(INDIRECT("times"&amp;AE$2),$F379,AQ$28))/10</f>
        <v>-54.302900403910655</v>
      </c>
      <c r="AR379" s="60">
        <f ca="1">IF(OR(INDEX(INDIRECT("times"&amp;AE$2),$F379,AR$28)&gt;10,INDEX(INDIRECT(AG379),$E379,$F379)="",INDEX(INDIRECT(AG379),$E379,$F379)&gt;=INDEX(INDIRECT(AG379),1,AR$28)),0,(INDEX(INDIRECT(AG379),$E379,$F379))-INDEX(INDIRECT(AG379),1,AR$28))*(10-INDEX(INDIRECT("times"&amp;AE$2),$F379,AR$28))/10</f>
        <v>-48.400411229572534</v>
      </c>
      <c r="AS379" s="60">
        <f ca="1">IF(OR(INDEX(INDIRECT("times"&amp;AE$2),$F379,AS$28)&gt;10,INDEX(INDIRECT(AG379),$E379,$F379)="",INDEX(INDIRECT(AG379),$E379,$F379)&gt;=INDEX(INDIRECT(AG379),1,AS$28)),0,(INDEX(INDIRECT(AG379),$E379,$F379))-INDEX(INDIRECT(AG379),1,AS$28))*(10-INDEX(INDIRECT("times"&amp;AE$2),$F379,AS$28))/10</f>
        <v>-42.497922055234419</v>
      </c>
      <c r="AT379" s="60">
        <f ca="1">IF(OR(INDEX(INDIRECT("times"&amp;AE$2),$F379,AT$28)&gt;10,INDEX(INDIRECT(AG379),$E379,$F379)="",INDEX(INDIRECT(AG379),$E379,$F379)&gt;=INDEX(INDIRECT(AG379),1,AT$28)),0,(INDEX(INDIRECT(AG379),$E379,$F379))-INDEX(INDIRECT(AG379),1,AT$28))*(10-INDEX(INDIRECT("times"&amp;AE$2),$F379,AT$28))/10</f>
        <v>-36.595432880896304</v>
      </c>
      <c r="AU379" s="60">
        <f ca="1">IF(OR(INDEX(INDIRECT("times"&amp;AE$2),$F379,AU$28)&gt;10,INDEX(INDIRECT(AG379),$E379,$F379)="",INDEX(INDIRECT(AG379),$E379,$F379)&gt;=INDEX(INDIRECT(AG379),1,AU$28)),0,(INDEX(INDIRECT(AG379),$E379,$F379))-INDEX(INDIRECT(AG379),1,AU$28))*(10-INDEX(INDIRECT("times"&amp;AE$2),$F379,AU$28))/10</f>
        <v>-30.692943706558204</v>
      </c>
      <c r="AV379" s="60">
        <f ca="1">IF(OR(INDEX(INDIRECT("times"&amp;AE$2),$F379,AV$28)&gt;10,INDEX(INDIRECT(AG379),$E379,$F379)="",INDEX(INDIRECT(AG379),$E379,$F379)&gt;=INDEX(INDIRECT(AG379),1,AV$28)),0,(INDEX(INDIRECT(AG379),$E379,$F379))-INDEX(INDIRECT(AG379),1,AV$28))*(10-INDEX(INDIRECT("times"&amp;AE$2),$F379,AV$28))/10</f>
        <v>-24.790454532220078</v>
      </c>
      <c r="AW379" s="60">
        <f ca="1">IF(OR(INDEX(INDIRECT("times"&amp;AE$2),$F379,AW$28)&gt;10,INDEX(INDIRECT(AG379),$E379,$F379)="",INDEX(INDIRECT(AG379),$E379,$F379)&gt;=INDEX(INDIRECT(AG379),1,AW$28)),0,(INDEX(INDIRECT(AG379),$E379,$F379))-INDEX(INDIRECT(AG379),1,AW$28))*(10-INDEX(INDIRECT("times"&amp;AE$2),$F379,AW$28))/10</f>
        <v>-18.887965357881964</v>
      </c>
      <c r="AX379" s="60">
        <f ca="1">IF(OR(INDEX(INDIRECT("times"&amp;AE$2),$F379,AX$28)&gt;10,INDEX(INDIRECT(AG379),$E379,$F379)="",INDEX(INDIRECT(AG379),$E379,$F379)&gt;=INDEX(INDIRECT(AG379),1,AX$28)),0,(INDEX(INDIRECT(AG379),$E379,$F379))-INDEX(INDIRECT(AG379),1,AX$28))*(10-INDEX(INDIRECT("times"&amp;AE$2),$F379,AX$28))/10</f>
        <v>-12.985476183543858</v>
      </c>
      <c r="AY379" s="60">
        <f ca="1">IF(OR(INDEX(INDIRECT("times"&amp;AE$2),$F379,AY$28)&gt;10,INDEX(INDIRECT(AG379),$E379,$F379)="",INDEX(INDIRECT(AG379),$E379,$F379)&gt;=INDEX(INDIRECT(AG379),1,AY$28)),0,(INDEX(INDIRECT(AG379),$E379,$F379))-INDEX(INDIRECT(AG379),1,AY$28))*(10-INDEX(INDIRECT("times"&amp;AE$2),$F379,AY$28))/10</f>
        <v>-7.0829870092057332</v>
      </c>
      <c r="AZ379" s="60">
        <f ca="1">IF(OR(INDEX(INDIRECT("times"&amp;AE$2),$F379,AZ$28)&gt;10,INDEX(INDIRECT(AG379),$E379,$F379)="",INDEX(INDIRECT(AG379),$E379,$F379)&gt;=INDEX(INDIRECT(AG379),1,AZ$28)),0,(INDEX(INDIRECT(AG379),$E379,$F379))-INDEX(INDIRECT(AG379),1,AZ$28))*(10-INDEX(INDIRECT("times"&amp;AE$2),$F379,AZ$28))/10</f>
        <v>-1.180497834867628</v>
      </c>
      <c r="BA379" s="60">
        <f ca="1">IF(OR(INDEX(INDIRECT("times"&amp;AE$2),$F379,BA$28)&gt;10,INDEX(INDIRECT(AG379),$E379,$F379)="",INDEX(INDIRECT(AG379),$E379,$F379)&gt;=INDEX(INDIRECT(AG379),1,BA$28)),0,(INDEX(INDIRECT(AG379),$E379,$F379))-INDEX(INDIRECT(AG379),1,BA$28))*(10-INDEX(INDIRECT("times"&amp;AE$2),$F379,BA$28))/10</f>
        <v>0</v>
      </c>
      <c r="BB379" s="60">
        <f ca="1">IF(OR(INDEX(INDIRECT("times"&amp;AE$2),$F379,BB$28)&gt;10,INDEX(INDIRECT(AG379),$E379,$F379)="",INDEX(INDIRECT(AG379),$E379,$F379)&gt;=INDEX(INDIRECT(AG379),1,BB$28)),0,(INDEX(INDIRECT(AG379),$E379,$F379))-INDEX(INDIRECT(AG379),1,BB$28))*(10-INDEX(INDIRECT("times"&amp;AE$2),$F379,BB$28))/10</f>
        <v>0</v>
      </c>
      <c r="BC379" s="60">
        <f ca="1">IF(OR(INDEX(INDIRECT("times"&amp;AE$2),$F379,BC$28)&gt;10,INDEX(INDIRECT(AG379),$E379,$F379)="",INDEX(INDIRECT(AG379),$E379,$F379)&gt;=INDEX(INDIRECT(AG379),1,BC$28)),0,(INDEX(INDIRECT(AG379),$E379,$F379))-INDEX(INDIRECT(AG379),1,BC$28))*(10-INDEX(INDIRECT("times"&amp;AE$2),$F379,BC$28))/10</f>
        <v>0</v>
      </c>
      <c r="BD379" s="61">
        <f ca="1">IF(OR(INDEX(INDIRECT("times"&amp;AE$2),$F379,BD$28)&gt;10,INDEX(INDIRECT(AG379),$E379,$F379)="",INDEX(INDIRECT(AG379),$E379,$F379)&gt;=INDEX(INDIRECT(AG379),1,BD$28)),0,(INDEX(INDIRECT(AG379),$E379,$F379))-INDEX(INDIRECT(AG379),1,BD$28))*(10-INDEX(INDIRECT("times"&amp;AE$2),$F379,BD$28))/10</f>
        <v>0</v>
      </c>
      <c r="BE379" s="200">
        <v>1</v>
      </c>
      <c r="BG379" s="17" t="s">
        <v>210</v>
      </c>
      <c r="BH379" s="124">
        <f>BG341</f>
        <v>3</v>
      </c>
      <c r="BI379" s="124" t="str">
        <f>BG342</f>
        <v>lei1834</v>
      </c>
      <c r="BJ379" s="223" t="str">
        <f t="shared" si="1800"/>
        <v>core3_lei1834</v>
      </c>
      <c r="BK379" s="124">
        <v>5</v>
      </c>
      <c r="BL379" s="32">
        <v>1</v>
      </c>
      <c r="BM379" s="43">
        <f ca="1">IF(OR(INDEX(INDIRECT("times"&amp;BH$2),$F379,BM$28)&gt;10,INDEX(INDIRECT(BJ379),$E379,$F379)="",INDEX(INDIRECT(BJ379),$E379,$F379)&gt;=INDEX(INDIRECT(BJ379),1,BM$28)),0,(INDEX(INDIRECT(BJ379),$E379,$F379))-INDEX(INDIRECT(BJ379),1,BM$28))*(10-INDEX(INDIRECT("times"&amp;BH$2),$F379,BM$28))/10</f>
        <v>-83.50761473988436</v>
      </c>
      <c r="BN379" s="60">
        <f ca="1">IF(OR(INDEX(INDIRECT("times"&amp;BH$2),$F379,BN$28)&gt;10,INDEX(INDIRECT(BJ379),$E379,$F379)="",INDEX(INDIRECT(BJ379),$E379,$F379)&gt;=INDEX(INDIRECT(BJ379),1,BN$28)),0,(INDEX(INDIRECT(BJ379),$E379,$F379))-INDEX(INDIRECT(BJ379),1,BN$28))*(10-INDEX(INDIRECT("times"&amp;BH$2),$F379,BN$28))/10</f>
        <v>-78.352823706558169</v>
      </c>
      <c r="BO379" s="60">
        <f ca="1">IF(OR(INDEX(INDIRECT("times"&amp;BH$2),$F379,BO$28)&gt;10,INDEX(INDIRECT(BJ379),$E379,$F379)="",INDEX(INDIRECT(BJ379),$E379,$F379)&gt;=INDEX(INDIRECT(BJ379),1,BO$28)),0,(INDEX(INDIRECT(BJ379),$E379,$F379))-INDEX(INDIRECT(BJ379),1,BO$28))*(10-INDEX(INDIRECT("times"&amp;BH$2),$F379,BO$28))/10</f>
        <v>-73.198032673231964</v>
      </c>
      <c r="BP379" s="60">
        <f ca="1">IF(OR(INDEX(INDIRECT("times"&amp;BH$2),$F379,BP$28)&gt;10,INDEX(INDIRECT(BJ379),$E379,$F379)="",INDEX(INDIRECT(BJ379),$E379,$F379)&gt;=INDEX(INDIRECT(BJ379),1,BP$28)),0,(INDEX(INDIRECT(BJ379),$E379,$F379))-INDEX(INDIRECT(BJ379),1,BP$28))*(10-INDEX(INDIRECT("times"&amp;BH$2),$F379,BP$28))/10</f>
        <v>-68.043241639905787</v>
      </c>
      <c r="BQ379" s="60">
        <f ca="1">IF(OR(INDEX(INDIRECT("times"&amp;BH$2),$F379,BQ$28)&gt;10,INDEX(INDIRECT(BJ379),$E379,$F379)="",INDEX(INDIRECT(BJ379),$E379,$F379)&gt;=INDEX(INDIRECT(BJ379),1,BQ$28)),0,(INDEX(INDIRECT(BJ379),$E379,$F379))-INDEX(INDIRECT(BJ379),1,BQ$28))*(10-INDEX(INDIRECT("times"&amp;BH$2),$F379,BQ$28))/10</f>
        <v>-62.888450606579582</v>
      </c>
      <c r="BR379" s="60">
        <f ca="1">IF(OR(INDEX(INDIRECT("times"&amp;BH$2),$F379,BR$28)&gt;10,INDEX(INDIRECT(BJ379),$E379,$F379)="",INDEX(INDIRECT(BJ379),$E379,$F379)&gt;=INDEX(INDIRECT(BJ379),1,BR$28)),0,(INDEX(INDIRECT(BJ379),$E379,$F379))-INDEX(INDIRECT(BJ379),1,BR$28))*(10-INDEX(INDIRECT("times"&amp;BH$2),$F379,BR$28))/10</f>
        <v>-57.733659573253384</v>
      </c>
      <c r="BS379" s="60">
        <f ca="1">IF(OR(INDEX(INDIRECT("times"&amp;BH$2),$F379,BS$28)&gt;10,INDEX(INDIRECT(BJ379),$E379,$F379)="",INDEX(INDIRECT(BJ379),$E379,$F379)&gt;=INDEX(INDIRECT(BJ379),1,BS$28)),0,(INDEX(INDIRECT(BJ379),$E379,$F379))-INDEX(INDIRECT(BJ379),1,BS$28))*(10-INDEX(INDIRECT("times"&amp;BH$2),$F379,BS$28))/10</f>
        <v>-52.578868539927193</v>
      </c>
      <c r="BT379" s="60">
        <f ca="1">IF(OR(INDEX(INDIRECT("times"&amp;BH$2),$F379,BT$28)&gt;10,INDEX(INDIRECT(BJ379),$E379,$F379)="",INDEX(INDIRECT(BJ379),$E379,$F379)&gt;=INDEX(INDIRECT(BJ379),1,BT$28)),0,(INDEX(INDIRECT(BJ379),$E379,$F379))-INDEX(INDIRECT(BJ379),1,BT$28))*(10-INDEX(INDIRECT("times"&amp;BH$2),$F379,BT$28))/10</f>
        <v>-47.424077506600995</v>
      </c>
      <c r="BU379" s="60">
        <f ca="1">IF(OR(INDEX(INDIRECT("times"&amp;BH$2),$F379,BU$28)&gt;10,INDEX(INDIRECT(BJ379),$E379,$F379)="",INDEX(INDIRECT(BJ379),$E379,$F379)&gt;=INDEX(INDIRECT(BJ379),1,BU$28)),0,(INDEX(INDIRECT(BJ379),$E379,$F379))-INDEX(INDIRECT(BJ379),1,BU$28))*(10-INDEX(INDIRECT("times"&amp;BH$2),$F379,BU$28))/10</f>
        <v>-42.269286473274803</v>
      </c>
      <c r="BV379" s="60">
        <f ca="1">IF(OR(INDEX(INDIRECT("times"&amp;BH$2),$F379,BV$28)&gt;10,INDEX(INDIRECT(BJ379),$E379,$F379)="",INDEX(INDIRECT(BJ379),$E379,$F379)&gt;=INDEX(INDIRECT(BJ379),1,BV$28)),0,(INDEX(INDIRECT(BJ379),$E379,$F379))-INDEX(INDIRECT(BJ379),1,BV$28))*(10-INDEX(INDIRECT("times"&amp;BH$2),$F379,BV$28))/10</f>
        <v>-37.114495439948605</v>
      </c>
      <c r="BW379" s="60">
        <f ca="1">IF(OR(INDEX(INDIRECT("times"&amp;BH$2),$F379,BW$28)&gt;10,INDEX(INDIRECT(BJ379),$E379,$F379)="",INDEX(INDIRECT(BJ379),$E379,$F379)&gt;=INDEX(INDIRECT(BJ379),1,BW$28)),0,(INDEX(INDIRECT(BJ379),$E379,$F379))-INDEX(INDIRECT(BJ379),1,BW$28))*(10-INDEX(INDIRECT("times"&amp;BH$2),$F379,BW$28))/10</f>
        <v>-31.959704406622411</v>
      </c>
      <c r="BX379" s="60">
        <f ca="1">IF(OR(INDEX(INDIRECT("times"&amp;BH$2),$F379,BX$28)&gt;10,INDEX(INDIRECT(BJ379),$E379,$F379)="",INDEX(INDIRECT(BJ379),$E379,$F379)&gt;=INDEX(INDIRECT(BJ379),1,BX$28)),0,(INDEX(INDIRECT(BJ379),$E379,$F379))-INDEX(INDIRECT(BJ379),1,BX$28))*(10-INDEX(INDIRECT("times"&amp;BH$2),$F379,BX$28))/10</f>
        <v>-26.804913373296223</v>
      </c>
      <c r="BY379" s="60">
        <f ca="1">IF(OR(INDEX(INDIRECT("times"&amp;BH$2),$F379,BY$28)&gt;10,INDEX(INDIRECT(BJ379),$E379,$F379)="",INDEX(INDIRECT(BJ379),$E379,$F379)&gt;=INDEX(INDIRECT(BJ379),1,BY$28)),0,(INDEX(INDIRECT(BJ379),$E379,$F379))-INDEX(INDIRECT(BJ379),1,BY$28))*(10-INDEX(INDIRECT("times"&amp;BH$2),$F379,BY$28))/10</f>
        <v>-21.650122339970018</v>
      </c>
      <c r="BZ379" s="60">
        <f ca="1">IF(OR(INDEX(INDIRECT("times"&amp;BH$2),$F379,BZ$28)&gt;10,INDEX(INDIRECT(BJ379),$E379,$F379)="",INDEX(INDIRECT(BJ379),$E379,$F379)&gt;=INDEX(INDIRECT(BJ379),1,BZ$28)),0,(INDEX(INDIRECT(BJ379),$E379,$F379))-INDEX(INDIRECT(BJ379),1,BZ$28))*(10-INDEX(INDIRECT("times"&amp;BH$2),$F379,BZ$28))/10</f>
        <v>-16.495331306643823</v>
      </c>
      <c r="CA379" s="60">
        <f ca="1">IF(OR(INDEX(INDIRECT("times"&amp;BH$2),$F379,CA$28)&gt;10,INDEX(INDIRECT(BJ379),$E379,$F379)="",INDEX(INDIRECT(BJ379),$E379,$F379)&gt;=INDEX(INDIRECT(BJ379),1,CA$28)),0,(INDEX(INDIRECT(BJ379),$E379,$F379))-INDEX(INDIRECT(BJ379),1,CA$28))*(10-INDEX(INDIRECT("times"&amp;BH$2),$F379,CA$28))/10</f>
        <v>-11.340540273317634</v>
      </c>
      <c r="CB379" s="60">
        <f ca="1">IF(OR(INDEX(INDIRECT("times"&amp;BH$2),$F379,CB$28)&gt;10,INDEX(INDIRECT(BJ379),$E379,$F379)="",INDEX(INDIRECT(BJ379),$E379,$F379)&gt;=INDEX(INDIRECT(BJ379),1,CB$28)),0,(INDEX(INDIRECT(BJ379),$E379,$F379))-INDEX(INDIRECT(BJ379),1,CB$28))*(10-INDEX(INDIRECT("times"&amp;BH$2),$F379,CB$28))/10</f>
        <v>-6.1857492399914324</v>
      </c>
      <c r="CC379" s="60">
        <f ca="1">IF(OR(INDEX(INDIRECT("times"&amp;BH$2),$F379,CC$28)&gt;10,INDEX(INDIRECT(BJ379),$E379,$F379)="",INDEX(INDIRECT(BJ379),$E379,$F379)&gt;=INDEX(INDIRECT(BJ379),1,CC$28)),0,(INDEX(INDIRECT(BJ379),$E379,$F379))-INDEX(INDIRECT(BJ379),1,CC$28))*(10-INDEX(INDIRECT("times"&amp;BH$2),$F379,CC$28))/10</f>
        <v>-1.0309582066652436</v>
      </c>
      <c r="CD379" s="60">
        <f ca="1">IF(OR(INDEX(INDIRECT("times"&amp;BH$2),$F379,CD$28)&gt;10,INDEX(INDIRECT(BJ379),$E379,$F379)="",INDEX(INDIRECT(BJ379),$E379,$F379)&gt;=INDEX(INDIRECT(BJ379),1,CD$28)),0,(INDEX(INDIRECT(BJ379),$E379,$F379))-INDEX(INDIRECT(BJ379),1,CD$28))*(10-INDEX(INDIRECT("times"&amp;BH$2),$F379,CD$28))/10</f>
        <v>0</v>
      </c>
      <c r="CE379" s="60">
        <f ca="1">IF(OR(INDEX(INDIRECT("times"&amp;BH$2),$F379,CE$28)&gt;10,INDEX(INDIRECT(BJ379),$E379,$F379)="",INDEX(INDIRECT(BJ379),$E379,$F379)&gt;=INDEX(INDIRECT(BJ379),1,CE$28)),0,(INDEX(INDIRECT(BJ379),$E379,$F379))-INDEX(INDIRECT(BJ379),1,CE$28))*(10-INDEX(INDIRECT("times"&amp;BH$2),$F379,CE$28))/10</f>
        <v>0</v>
      </c>
      <c r="CF379" s="60">
        <f ca="1">IF(OR(INDEX(INDIRECT("times"&amp;BH$2),$F379,CF$28)&gt;10,INDEX(INDIRECT(BJ379),$E379,$F379)="",INDEX(INDIRECT(BJ379),$E379,$F379)&gt;=INDEX(INDIRECT(BJ379),1,CF$28)),0,(INDEX(INDIRECT(BJ379),$E379,$F379))-INDEX(INDIRECT(BJ379),1,CF$28))*(10-INDEX(INDIRECT("times"&amp;BH$2),$F379,CF$28))/10</f>
        <v>0</v>
      </c>
      <c r="CG379" s="61">
        <f ca="1">IF(OR(INDEX(INDIRECT("times"&amp;BH$2),$F379,CG$28)&gt;10,INDEX(INDIRECT(BJ379),$E379,$F379)="",INDEX(INDIRECT(BJ379),$E379,$F379)&gt;=INDEX(INDIRECT(BJ379),1,CG$28)),0,(INDEX(INDIRECT(BJ379),$E379,$F379))-INDEX(INDIRECT(BJ379),1,CG$28))*(10-INDEX(INDIRECT("times"&amp;BH$2),$F379,CG$28))/10</f>
        <v>0</v>
      </c>
      <c r="CH379" s="200">
        <v>1</v>
      </c>
      <c r="CJ379" s="17" t="s">
        <v>210</v>
      </c>
      <c r="CK379" s="124">
        <f>CJ341</f>
        <v>3</v>
      </c>
      <c r="CL379" s="124" t="str">
        <f>CJ342</f>
        <v>work3564</v>
      </c>
      <c r="CM379" s="223" t="str">
        <f t="shared" si="1801"/>
        <v>core3_work3564</v>
      </c>
      <c r="CN379" s="124">
        <v>5</v>
      </c>
      <c r="CO379" s="32">
        <v>1</v>
      </c>
      <c r="CP379" s="43">
        <f ca="1">IF(OR(INDEX(INDIRECT("times"&amp;CK$2),$F379,CP$28)&gt;10,INDEX(INDIRECT(CM379),$E379,$F379)="",INDEX(INDIRECT(CM379),$E379,$F379)&gt;=INDEX(INDIRECT(CM379),1,CP$28)),0,(INDEX(INDIRECT(CM379),$E379,$F379))-INDEX(INDIRECT(CM379),1,CP$28))*(10-INDEX(INDIRECT("times"&amp;CK$2),$F379,CP$28))/10</f>
        <v>-86.062074104046246</v>
      </c>
      <c r="CQ379" s="60">
        <f ca="1">IF(OR(INDEX(INDIRECT("times"&amp;CK$2),$F379,CQ$28)&gt;10,INDEX(INDIRECT(CM379),$E379,$F379)="",INDEX(INDIRECT(CM379),$E379,$F379)&gt;=INDEX(INDIRECT(CM379),1,CQ$28)),0,(INDEX(INDIRECT(CM379),$E379,$F379))-INDEX(INDIRECT(CM379),1,CQ$28))*(10-INDEX(INDIRECT("times"&amp;CK$2),$F379,CQ$28))/10</f>
        <v>-80.749600393919948</v>
      </c>
      <c r="CR379" s="60">
        <f ca="1">IF(OR(INDEX(INDIRECT("times"&amp;CK$2),$F379,CR$28)&gt;10,INDEX(INDIRECT(CM379),$E379,$F379)="",INDEX(INDIRECT(CM379),$E379,$F379)&gt;=INDEX(INDIRECT(CM379),1,CR$28)),0,(INDEX(INDIRECT(CM379),$E379,$F379))-INDEX(INDIRECT(CM379),1,CR$28))*(10-INDEX(INDIRECT("times"&amp;CK$2),$F379,CR$28))/10</f>
        <v>-75.437126683793622</v>
      </c>
      <c r="CS379" s="60">
        <f ca="1">IF(OR(INDEX(INDIRECT("times"&amp;CK$2),$F379,CS$28)&gt;10,INDEX(INDIRECT(CM379),$E379,$F379)="",INDEX(INDIRECT(CM379),$E379,$F379)&gt;=INDEX(INDIRECT(CM379),1,CS$28)),0,(INDEX(INDIRECT(CM379),$E379,$F379))-INDEX(INDIRECT(CM379),1,CS$28))*(10-INDEX(INDIRECT("times"&amp;CK$2),$F379,CS$28))/10</f>
        <v>-70.124652973667324</v>
      </c>
      <c r="CT379" s="60">
        <f ca="1">IF(OR(INDEX(INDIRECT("times"&amp;CK$2),$F379,CT$28)&gt;10,INDEX(INDIRECT(CM379),$E379,$F379)="",INDEX(INDIRECT(CM379),$E379,$F379)&gt;=INDEX(INDIRECT(CM379),1,CT$28)),0,(INDEX(INDIRECT(CM379),$E379,$F379))-INDEX(INDIRECT(CM379),1,CT$28))*(10-INDEX(INDIRECT("times"&amp;CK$2),$F379,CT$28))/10</f>
        <v>-64.812179263540997</v>
      </c>
      <c r="CU379" s="60">
        <f ca="1">IF(OR(INDEX(INDIRECT("times"&amp;CK$2),$F379,CU$28)&gt;10,INDEX(INDIRECT(CM379),$E379,$F379)="",INDEX(INDIRECT(CM379),$E379,$F379)&gt;=INDEX(INDIRECT(CM379),1,CU$28)),0,(INDEX(INDIRECT(CM379),$E379,$F379))-INDEX(INDIRECT(CM379),1,CU$28))*(10-INDEX(INDIRECT("times"&amp;CK$2),$F379,CU$28))/10</f>
        <v>-59.499705553414699</v>
      </c>
      <c r="CV379" s="60">
        <f ca="1">IF(OR(INDEX(INDIRECT("times"&amp;CK$2),$F379,CV$28)&gt;10,INDEX(INDIRECT(CM379),$E379,$F379)="",INDEX(INDIRECT(CM379),$E379,$F379)&gt;=INDEX(INDIRECT(CM379),1,CV$28)),0,(INDEX(INDIRECT(CM379),$E379,$F379))-INDEX(INDIRECT(CM379),1,CV$28))*(10-INDEX(INDIRECT("times"&amp;CK$2),$F379,CV$28))/10</f>
        <v>-54.187231843288373</v>
      </c>
      <c r="CW379" s="60">
        <f ca="1">IF(OR(INDEX(INDIRECT("times"&amp;CK$2),$F379,CW$28)&gt;10,INDEX(INDIRECT(CM379),$E379,$F379)="",INDEX(INDIRECT(CM379),$E379,$F379)&gt;=INDEX(INDIRECT(CM379),1,CW$28)),0,(INDEX(INDIRECT(CM379),$E379,$F379))-INDEX(INDIRECT(CM379),1,CW$28))*(10-INDEX(INDIRECT("times"&amp;CK$2),$F379,CW$28))/10</f>
        <v>-48.874758133162068</v>
      </c>
      <c r="CX379" s="60">
        <f ca="1">IF(OR(INDEX(INDIRECT("times"&amp;CK$2),$F379,CX$28)&gt;10,INDEX(INDIRECT(CM379),$E379,$F379)="",INDEX(INDIRECT(CM379),$E379,$F379)&gt;=INDEX(INDIRECT(CM379),1,CX$28)),0,(INDEX(INDIRECT(CM379),$E379,$F379))-INDEX(INDIRECT(CM379),1,CX$28))*(10-INDEX(INDIRECT("times"&amp;CK$2),$F379,CX$28))/10</f>
        <v>-43.562284423035756</v>
      </c>
      <c r="CY379" s="60">
        <f ca="1">IF(OR(INDEX(INDIRECT("times"&amp;CK$2),$F379,CY$28)&gt;10,INDEX(INDIRECT(CM379),$E379,$F379)="",INDEX(INDIRECT(CM379),$E379,$F379)&gt;=INDEX(INDIRECT(CM379),1,CY$28)),0,(INDEX(INDIRECT(CM379),$E379,$F379))-INDEX(INDIRECT(CM379),1,CY$28))*(10-INDEX(INDIRECT("times"&amp;CK$2),$F379,CY$28))/10</f>
        <v>-38.249810712909444</v>
      </c>
      <c r="CZ379" s="60">
        <f ca="1">IF(OR(INDEX(INDIRECT("times"&amp;CK$2),$F379,CZ$28)&gt;10,INDEX(INDIRECT(CM379),$E379,$F379)="",INDEX(INDIRECT(CM379),$E379,$F379)&gt;=INDEX(INDIRECT(CM379),1,CZ$28)),0,(INDEX(INDIRECT(CM379),$E379,$F379))-INDEX(INDIRECT(CM379),1,CZ$28))*(10-INDEX(INDIRECT("times"&amp;CK$2),$F379,CZ$28))/10</f>
        <v>-32.937337002783131</v>
      </c>
      <c r="DA379" s="60">
        <f ca="1">IF(OR(INDEX(INDIRECT("times"&amp;CK$2),$F379,DA$28)&gt;10,INDEX(INDIRECT(CM379),$E379,$F379)="",INDEX(INDIRECT(CM379),$E379,$F379)&gt;=INDEX(INDIRECT(CM379),1,DA$28)),0,(INDEX(INDIRECT(CM379),$E379,$F379))-INDEX(INDIRECT(CM379),1,DA$28))*(10-INDEX(INDIRECT("times"&amp;CK$2),$F379,DA$28))/10</f>
        <v>-27.62486329265683</v>
      </c>
      <c r="DB379" s="60">
        <f ca="1">IF(OR(INDEX(INDIRECT("times"&amp;CK$2),$F379,DB$28)&gt;10,INDEX(INDIRECT(CM379),$E379,$F379)="",INDEX(INDIRECT(CM379),$E379,$F379)&gt;=INDEX(INDIRECT(CM379),1,DB$28)),0,(INDEX(INDIRECT(CM379),$E379,$F379))-INDEX(INDIRECT(CM379),1,DB$28))*(10-INDEX(INDIRECT("times"&amp;CK$2),$F379,DB$28))/10</f>
        <v>-22.312389582530507</v>
      </c>
      <c r="DC379" s="60">
        <f ca="1">IF(OR(INDEX(INDIRECT("times"&amp;CK$2),$F379,DC$28)&gt;10,INDEX(INDIRECT(CM379),$E379,$F379)="",INDEX(INDIRECT(CM379),$E379,$F379)&gt;=INDEX(INDIRECT(CM379),1,DC$28)),0,(INDEX(INDIRECT(CM379),$E379,$F379))-INDEX(INDIRECT(CM379),1,DC$28))*(10-INDEX(INDIRECT("times"&amp;CK$2),$F379,DC$28))/10</f>
        <v>-16.999915872404195</v>
      </c>
      <c r="DD379" s="60">
        <f ca="1">IF(OR(INDEX(INDIRECT("times"&amp;CK$2),$F379,DD$28)&gt;10,INDEX(INDIRECT(CM379),$E379,$F379)="",INDEX(INDIRECT(CM379),$E379,$F379)&gt;=INDEX(INDIRECT(CM379),1,DD$28)),0,(INDEX(INDIRECT(CM379),$E379,$F379))-INDEX(INDIRECT(CM379),1,DD$28))*(10-INDEX(INDIRECT("times"&amp;CK$2),$F379,DD$28))/10</f>
        <v>-11.687442162277891</v>
      </c>
      <c r="DE379" s="60">
        <f ca="1">IF(OR(INDEX(INDIRECT("times"&amp;CK$2),$F379,DE$28)&gt;10,INDEX(INDIRECT(CM379),$E379,$F379)="",INDEX(INDIRECT(CM379),$E379,$F379)&gt;=INDEX(INDIRECT(CM379),1,DE$28)),0,(INDEX(INDIRECT(CM379),$E379,$F379))-INDEX(INDIRECT(CM379),1,DE$28))*(10-INDEX(INDIRECT("times"&amp;CK$2),$F379,DE$28))/10</f>
        <v>-6.3749684521515722</v>
      </c>
      <c r="DF379" s="60">
        <f ca="1">IF(OR(INDEX(INDIRECT("times"&amp;CK$2),$F379,DF$28)&gt;10,INDEX(INDIRECT(CM379),$E379,$F379)="",INDEX(INDIRECT(CM379),$E379,$F379)&gt;=INDEX(INDIRECT(CM379),1,DF$28)),0,(INDEX(INDIRECT(CM379),$E379,$F379))-INDEX(INDIRECT(CM379),1,DF$28))*(10-INDEX(INDIRECT("times"&amp;CK$2),$F379,DF$28))/10</f>
        <v>-1.0624947420252671</v>
      </c>
      <c r="DG379" s="60">
        <f ca="1">IF(OR(INDEX(INDIRECT("times"&amp;CK$2),$F379,DG$28)&gt;10,INDEX(INDIRECT(CM379),$E379,$F379)="",INDEX(INDIRECT(CM379),$E379,$F379)&gt;=INDEX(INDIRECT(CM379),1,DG$28)),0,(INDEX(INDIRECT(CM379),$E379,$F379))-INDEX(INDIRECT(CM379),1,DG$28))*(10-INDEX(INDIRECT("times"&amp;CK$2),$F379,DG$28))/10</f>
        <v>0</v>
      </c>
      <c r="DH379" s="60">
        <f ca="1">IF(OR(INDEX(INDIRECT("times"&amp;CK$2),$F379,DH$28)&gt;10,INDEX(INDIRECT(CM379),$E379,$F379)="",INDEX(INDIRECT(CM379),$E379,$F379)&gt;=INDEX(INDIRECT(CM379),1,DH$28)),0,(INDEX(INDIRECT(CM379),$E379,$F379))-INDEX(INDIRECT(CM379),1,DH$28))*(10-INDEX(INDIRECT("times"&amp;CK$2),$F379,DH$28))/10</f>
        <v>0</v>
      </c>
      <c r="DI379" s="60">
        <f ca="1">IF(OR(INDEX(INDIRECT("times"&amp;CK$2),$F379,DI$28)&gt;10,INDEX(INDIRECT(CM379),$E379,$F379)="",INDEX(INDIRECT(CM379),$E379,$F379)&gt;=INDEX(INDIRECT(CM379),1,DI$28)),0,(INDEX(INDIRECT(CM379),$E379,$F379))-INDEX(INDIRECT(CM379),1,DI$28))*(10-INDEX(INDIRECT("times"&amp;CK$2),$F379,DI$28))/10</f>
        <v>0</v>
      </c>
      <c r="DJ379" s="61">
        <f ca="1">IF(OR(INDEX(INDIRECT("times"&amp;CK$2),$F379,DJ$28)&gt;10,INDEX(INDIRECT(CM379),$E379,$F379)="",INDEX(INDIRECT(CM379),$E379,$F379)&gt;=INDEX(INDIRECT(CM379),1,DJ$28)),0,(INDEX(INDIRECT(CM379),$E379,$F379))-INDEX(INDIRECT(CM379),1,DJ$28))*(10-INDEX(INDIRECT("times"&amp;CK$2),$F379,DJ$28))/10</f>
        <v>0</v>
      </c>
      <c r="DK379" s="200">
        <v>1</v>
      </c>
      <c r="DM379" s="17" t="s">
        <v>210</v>
      </c>
      <c r="DN379" s="124">
        <f>DM341</f>
        <v>3</v>
      </c>
      <c r="DO379" s="124" t="str">
        <f>DM342</f>
        <v>shop3564</v>
      </c>
      <c r="DP379" s="223" t="str">
        <f t="shared" si="1802"/>
        <v>core3_shop3564</v>
      </c>
      <c r="DQ379" s="124">
        <v>5</v>
      </c>
      <c r="DR379" s="32">
        <v>1</v>
      </c>
      <c r="DS379" s="43">
        <f ca="1">IF(OR(INDEX(INDIRECT("times"&amp;DN$2),$F379,DS$28)&gt;10,INDEX(INDIRECT(DP379),$E379,$F379)="",INDEX(INDIRECT(DP379),$E379,$F379)&gt;=INDEX(INDIRECT(DP379),1,DS$28)),0,(INDEX(INDIRECT(DP379),$E379,$F379))-INDEX(INDIRECT(DP379),1,DS$28))*(10-INDEX(INDIRECT("times"&amp;DN$2),$F379,DS$28))/10</f>
        <v>-75.802094971098271</v>
      </c>
      <c r="DT379" s="60">
        <f ca="1">IF(OR(INDEX(INDIRECT("times"&amp;DN$2),$F379,DT$28)&gt;10,INDEX(INDIRECT(DP379),$E379,$F379)="",INDEX(INDIRECT(DP379),$E379,$F379)&gt;=INDEX(INDIRECT(DP379),1,DT$28)),0,(INDEX(INDIRECT(DP379),$E379,$F379))-INDEX(INDIRECT(DP379),1,DT$28))*(10-INDEX(INDIRECT("times"&amp;DN$2),$F379,DT$28))/10</f>
        <v>-71.122953306215663</v>
      </c>
      <c r="DU379" s="60">
        <f ca="1">IF(OR(INDEX(INDIRECT("times"&amp;DN$2),$F379,DU$28)&gt;10,INDEX(INDIRECT(DP379),$E379,$F379)="",INDEX(INDIRECT(DP379),$E379,$F379)&gt;=INDEX(INDIRECT(DP379),1,DU$28)),0,(INDEX(INDIRECT(DP379),$E379,$F379))-INDEX(INDIRECT(DP379),1,DU$28))*(10-INDEX(INDIRECT("times"&amp;DN$2),$F379,DU$28))/10</f>
        <v>-66.443811641333042</v>
      </c>
      <c r="DV379" s="60">
        <f ca="1">IF(OR(INDEX(INDIRECT("times"&amp;DN$2),$F379,DV$28)&gt;10,INDEX(INDIRECT(DP379),$E379,$F379)="",INDEX(INDIRECT(DP379),$E379,$F379)&gt;=INDEX(INDIRECT(DP379),1,DV$28)),0,(INDEX(INDIRECT(DP379),$E379,$F379))-INDEX(INDIRECT(DP379),1,DV$28))*(10-INDEX(INDIRECT("times"&amp;DN$2),$F379,DV$28))/10</f>
        <v>-61.764669976450442</v>
      </c>
      <c r="DW379" s="60">
        <f ca="1">IF(OR(INDEX(INDIRECT("times"&amp;DN$2),$F379,DW$28)&gt;10,INDEX(INDIRECT(DP379),$E379,$F379)="",INDEX(INDIRECT(DP379),$E379,$F379)&gt;=INDEX(INDIRECT(DP379),1,DW$28)),0,(INDEX(INDIRECT(DP379),$E379,$F379))-INDEX(INDIRECT(DP379),1,DW$28))*(10-INDEX(INDIRECT("times"&amp;DN$2),$F379,DW$28))/10</f>
        <v>-57.085528311567828</v>
      </c>
      <c r="DX379" s="60">
        <f ca="1">IF(OR(INDEX(INDIRECT("times"&amp;DN$2),$F379,DX$28)&gt;10,INDEX(INDIRECT(DP379),$E379,$F379)="",INDEX(INDIRECT(DP379),$E379,$F379)&gt;=INDEX(INDIRECT(DP379),1,DX$28)),0,(INDEX(INDIRECT(DP379),$E379,$F379))-INDEX(INDIRECT(DP379),1,DX$28))*(10-INDEX(INDIRECT("times"&amp;DN$2),$F379,DX$28))/10</f>
        <v>-52.40638664668522</v>
      </c>
      <c r="DY379" s="60">
        <f ca="1">IF(OR(INDEX(INDIRECT("times"&amp;DN$2),$F379,DY$28)&gt;10,INDEX(INDIRECT(DP379),$E379,$F379)="",INDEX(INDIRECT(DP379),$E379,$F379)&gt;=INDEX(INDIRECT(DP379),1,DY$28)),0,(INDEX(INDIRECT(DP379),$E379,$F379))-INDEX(INDIRECT(DP379),1,DY$28))*(10-INDEX(INDIRECT("times"&amp;DN$2),$F379,DY$28))/10</f>
        <v>-47.727244981802613</v>
      </c>
      <c r="DZ379" s="60">
        <f ca="1">IF(OR(INDEX(INDIRECT("times"&amp;DN$2),$F379,DZ$28)&gt;10,INDEX(INDIRECT(DP379),$E379,$F379)="",INDEX(INDIRECT(DP379),$E379,$F379)&gt;=INDEX(INDIRECT(DP379),1,DZ$28)),0,(INDEX(INDIRECT(DP379),$E379,$F379))-INDEX(INDIRECT(DP379),1,DZ$28))*(10-INDEX(INDIRECT("times"&amp;DN$2),$F379,DZ$28))/10</f>
        <v>-43.048103316920006</v>
      </c>
      <c r="EA379" s="60">
        <f ca="1">IF(OR(INDEX(INDIRECT("times"&amp;DN$2),$F379,EA$28)&gt;10,INDEX(INDIRECT(DP379),$E379,$F379)="",INDEX(INDIRECT(DP379),$E379,$F379)&gt;=INDEX(INDIRECT(DP379),1,EA$28)),0,(INDEX(INDIRECT(DP379),$E379,$F379))-INDEX(INDIRECT(DP379),1,EA$28))*(10-INDEX(INDIRECT("times"&amp;DN$2),$F379,EA$28))/10</f>
        <v>-38.368961652037399</v>
      </c>
      <c r="EB379" s="60">
        <f ca="1">IF(OR(INDEX(INDIRECT("times"&amp;DN$2),$F379,EB$28)&gt;10,INDEX(INDIRECT(DP379),$E379,$F379)="",INDEX(INDIRECT(DP379),$E379,$F379)&gt;=INDEX(INDIRECT(DP379),1,EB$28)),0,(INDEX(INDIRECT(DP379),$E379,$F379))-INDEX(INDIRECT(DP379),1,EB$28))*(10-INDEX(INDIRECT("times"&amp;DN$2),$F379,EB$28))/10</f>
        <v>-33.689819987154792</v>
      </c>
      <c r="EC379" s="60">
        <f ca="1">IF(OR(INDEX(INDIRECT("times"&amp;DN$2),$F379,EC$28)&gt;10,INDEX(INDIRECT(DP379),$E379,$F379)="",INDEX(INDIRECT(DP379),$E379,$F379)&gt;=INDEX(INDIRECT(DP379),1,EC$28)),0,(INDEX(INDIRECT(DP379),$E379,$F379))-INDEX(INDIRECT(DP379),1,EC$28))*(10-INDEX(INDIRECT("times"&amp;DN$2),$F379,EC$28))/10</f>
        <v>-29.010678322272177</v>
      </c>
      <c r="ED379" s="60">
        <f ca="1">IF(OR(INDEX(INDIRECT("times"&amp;DN$2),$F379,ED$28)&gt;10,INDEX(INDIRECT(DP379),$E379,$F379)="",INDEX(INDIRECT(DP379),$E379,$F379)&gt;=INDEX(INDIRECT(DP379),1,ED$28)),0,(INDEX(INDIRECT(DP379),$E379,$F379))-INDEX(INDIRECT(DP379),1,ED$28))*(10-INDEX(INDIRECT("times"&amp;DN$2),$F379,ED$28))/10</f>
        <v>-24.331536657389574</v>
      </c>
      <c r="EE379" s="60">
        <f ca="1">IF(OR(INDEX(INDIRECT("times"&amp;DN$2),$F379,EE$28)&gt;10,INDEX(INDIRECT(DP379),$E379,$F379)="",INDEX(INDIRECT(DP379),$E379,$F379)&gt;=INDEX(INDIRECT(DP379),1,EE$28)),0,(INDEX(INDIRECT(DP379),$E379,$F379))-INDEX(INDIRECT(DP379),1,EE$28))*(10-INDEX(INDIRECT("times"&amp;DN$2),$F379,EE$28))/10</f>
        <v>-19.652394992506959</v>
      </c>
      <c r="EF379" s="60">
        <f ca="1">IF(OR(INDEX(INDIRECT("times"&amp;DN$2),$F379,EF$28)&gt;10,INDEX(INDIRECT(DP379),$E379,$F379)="",INDEX(INDIRECT(DP379),$E379,$F379)&gt;=INDEX(INDIRECT(DP379),1,EF$28)),0,(INDEX(INDIRECT(DP379),$E379,$F379))-INDEX(INDIRECT(DP379),1,EF$28))*(10-INDEX(INDIRECT("times"&amp;DN$2),$F379,EF$28))/10</f>
        <v>-14.973253327624349</v>
      </c>
      <c r="EG379" s="60">
        <f ca="1">IF(OR(INDEX(INDIRECT("times"&amp;DN$2),$F379,EG$28)&gt;10,INDEX(INDIRECT(DP379),$E379,$F379)="",INDEX(INDIRECT(DP379),$E379,$F379)&gt;=INDEX(INDIRECT(DP379),1,EG$28)),0,(INDEX(INDIRECT(DP379),$E379,$F379))-INDEX(INDIRECT(DP379),1,EG$28))*(10-INDEX(INDIRECT("times"&amp;DN$2),$F379,EG$28))/10</f>
        <v>-10.294111662741745</v>
      </c>
      <c r="EH379" s="60">
        <f ca="1">IF(OR(INDEX(INDIRECT("times"&amp;DN$2),$F379,EH$28)&gt;10,INDEX(INDIRECT(DP379),$E379,$F379)="",INDEX(INDIRECT(DP379),$E379,$F379)&gt;=INDEX(INDIRECT(DP379),1,EH$28)),0,(INDEX(INDIRECT(DP379),$E379,$F379))-INDEX(INDIRECT(DP379),1,EH$28))*(10-INDEX(INDIRECT("times"&amp;DN$2),$F379,EH$28))/10</f>
        <v>-5.614969997859129</v>
      </c>
      <c r="EI379" s="60">
        <f ca="1">IF(OR(INDEX(INDIRECT("times"&amp;DN$2),$F379,EI$28)&gt;10,INDEX(INDIRECT(DP379),$E379,$F379)="",INDEX(INDIRECT(DP379),$E379,$F379)&gt;=INDEX(INDIRECT(DP379),1,EI$28)),0,(INDEX(INDIRECT(DP379),$E379,$F379))-INDEX(INDIRECT(DP379),1,EI$28))*(10-INDEX(INDIRECT("times"&amp;DN$2),$F379,EI$28))/10</f>
        <v>-0.93582833297652601</v>
      </c>
      <c r="EJ379" s="60">
        <f ca="1">IF(OR(INDEX(INDIRECT("times"&amp;DN$2),$F379,EJ$28)&gt;10,INDEX(INDIRECT(DP379),$E379,$F379)="",INDEX(INDIRECT(DP379),$E379,$F379)&gt;=INDEX(INDIRECT(DP379),1,EJ$28)),0,(INDEX(INDIRECT(DP379),$E379,$F379))-INDEX(INDIRECT(DP379),1,EJ$28))*(10-INDEX(INDIRECT("times"&amp;DN$2),$F379,EJ$28))/10</f>
        <v>0</v>
      </c>
      <c r="EK379" s="60">
        <f ca="1">IF(OR(INDEX(INDIRECT("times"&amp;DN$2),$F379,EK$28)&gt;10,INDEX(INDIRECT(DP379),$E379,$F379)="",INDEX(INDIRECT(DP379),$E379,$F379)&gt;=INDEX(INDIRECT(DP379),1,EK$28)),0,(INDEX(INDIRECT(DP379),$E379,$F379))-INDEX(INDIRECT(DP379),1,EK$28))*(10-INDEX(INDIRECT("times"&amp;DN$2),$F379,EK$28))/10</f>
        <v>0</v>
      </c>
      <c r="EL379" s="60">
        <f ca="1">IF(OR(INDEX(INDIRECT("times"&amp;DN$2),$F379,EL$28)&gt;10,INDEX(INDIRECT(DP379),$E379,$F379)="",INDEX(INDIRECT(DP379),$E379,$F379)&gt;=INDEX(INDIRECT(DP379),1,EL$28)),0,(INDEX(INDIRECT(DP379),$E379,$F379))-INDEX(INDIRECT(DP379),1,EL$28))*(10-INDEX(INDIRECT("times"&amp;DN$2),$F379,EL$28))/10</f>
        <v>0</v>
      </c>
      <c r="EM379" s="61">
        <f ca="1">IF(OR(INDEX(INDIRECT("times"&amp;DN$2),$F379,EM$28)&gt;10,INDEX(INDIRECT(DP379),$E379,$F379)="",INDEX(INDIRECT(DP379),$E379,$F379)&gt;=INDEX(INDIRECT(DP379),1,EM$28)),0,(INDEX(INDIRECT(DP379),$E379,$F379))-INDEX(INDIRECT(DP379),1,EM$28))*(10-INDEX(INDIRECT("times"&amp;DN$2),$F379,EM$28))/10</f>
        <v>0</v>
      </c>
      <c r="EN379" s="200">
        <v>1</v>
      </c>
      <c r="EP379" s="17" t="s">
        <v>210</v>
      </c>
      <c r="EQ379" s="124">
        <f>EP341</f>
        <v>3</v>
      </c>
      <c r="ER379" s="124" t="str">
        <f>EP342</f>
        <v>lei3564</v>
      </c>
      <c r="ES379" s="223" t="str">
        <f t="shared" si="1803"/>
        <v>core3_lei3564</v>
      </c>
      <c r="ET379" s="124">
        <v>5</v>
      </c>
      <c r="EU379" s="32">
        <v>1</v>
      </c>
      <c r="EV379" s="43">
        <f ca="1">IF(OR(INDEX(INDIRECT("times"&amp;EQ$2),$F379,EV$28)&gt;10,INDEX(INDIRECT(ES379),$E379,$F379)="",INDEX(INDIRECT(ES379),$E379,$F379)&gt;=INDEX(INDIRECT(ES379),1,EV$28)),0,(INDEX(INDIRECT(ES379),$E379,$F379))-INDEX(INDIRECT(ES379),1,EV$28))*(10-INDEX(INDIRECT("times"&amp;EQ$2),$F379,EV$28))/10</f>
        <v>-76.818173526011549</v>
      </c>
      <c r="EW379" s="60">
        <f ca="1">IF(OR(INDEX(INDIRECT("times"&amp;EQ$2),$F379,EW$28)&gt;10,INDEX(INDIRECT(ES379),$E379,$F379)="",INDEX(INDIRECT(ES379),$E379,$F379)&gt;=INDEX(INDIRECT(ES379),1,EW$28)),0,(INDEX(INDIRECT(ES379),$E379,$F379))-INDEX(INDIRECT(ES379),1,EW$28))*(10-INDEX(INDIRECT("times"&amp;EQ$2),$F379,EW$28))/10</f>
        <v>-72.07631096267751</v>
      </c>
      <c r="EX379" s="60">
        <f ca="1">IF(OR(INDEX(INDIRECT("times"&amp;EQ$2),$F379,EX$28)&gt;10,INDEX(INDIRECT(ES379),$E379,$F379)="",INDEX(INDIRECT(ES379),$E379,$F379)&gt;=INDEX(INDIRECT(ES379),1,EX$28)),0,(INDEX(INDIRECT(ES379),$E379,$F379))-INDEX(INDIRECT(ES379),1,EX$28))*(10-INDEX(INDIRECT("times"&amp;EQ$2),$F379,EX$28))/10</f>
        <v>-67.334448399343458</v>
      </c>
      <c r="EY379" s="60">
        <f ca="1">IF(OR(INDEX(INDIRECT("times"&amp;EQ$2),$F379,EY$28)&gt;10,INDEX(INDIRECT(ES379),$E379,$F379)="",INDEX(INDIRECT(ES379),$E379,$F379)&gt;=INDEX(INDIRECT(ES379),1,EY$28)),0,(INDEX(INDIRECT(ES379),$E379,$F379))-INDEX(INDIRECT(ES379),1,EY$28))*(10-INDEX(INDIRECT("times"&amp;EQ$2),$F379,EY$28))/10</f>
        <v>-62.592585836009413</v>
      </c>
      <c r="EZ379" s="60">
        <f ca="1">IF(OR(INDEX(INDIRECT("times"&amp;EQ$2),$F379,EZ$28)&gt;10,INDEX(INDIRECT(ES379),$E379,$F379)="",INDEX(INDIRECT(ES379),$E379,$F379)&gt;=INDEX(INDIRECT(ES379),1,EZ$28)),0,(INDEX(INDIRECT(ES379),$E379,$F379))-INDEX(INDIRECT(ES379),1,EZ$28))*(10-INDEX(INDIRECT("times"&amp;EQ$2),$F379,EZ$28))/10</f>
        <v>-57.85072327267536</v>
      </c>
      <c r="FA379" s="60">
        <f ca="1">IF(OR(INDEX(INDIRECT("times"&amp;EQ$2),$F379,FA$28)&gt;10,INDEX(INDIRECT(ES379),$E379,$F379)="",INDEX(INDIRECT(ES379),$E379,$F379)&gt;=INDEX(INDIRECT(ES379),1,FA$28)),0,(INDEX(INDIRECT(ES379),$E379,$F379))-INDEX(INDIRECT(ES379),1,FA$28))*(10-INDEX(INDIRECT("times"&amp;EQ$2),$F379,FA$28))/10</f>
        <v>-53.108860709341322</v>
      </c>
      <c r="FB379" s="60">
        <f ca="1">IF(OR(INDEX(INDIRECT("times"&amp;EQ$2),$F379,FB$28)&gt;10,INDEX(INDIRECT(ES379),$E379,$F379)="",INDEX(INDIRECT(ES379),$E379,$F379)&gt;=INDEX(INDIRECT(ES379),1,FB$28)),0,(INDEX(INDIRECT(ES379),$E379,$F379))-INDEX(INDIRECT(ES379),1,FB$28))*(10-INDEX(INDIRECT("times"&amp;EQ$2),$F379,FB$28))/10</f>
        <v>-48.366998146007269</v>
      </c>
      <c r="FC379" s="60">
        <f ca="1">IF(OR(INDEX(INDIRECT("times"&amp;EQ$2),$F379,FC$28)&gt;10,INDEX(INDIRECT(ES379),$E379,$F379)="",INDEX(INDIRECT(ES379),$E379,$F379)&gt;=INDEX(INDIRECT(ES379),1,FC$28)),0,(INDEX(INDIRECT(ES379),$E379,$F379))-INDEX(INDIRECT(ES379),1,FC$28))*(10-INDEX(INDIRECT("times"&amp;EQ$2),$F379,FC$28))/10</f>
        <v>-43.625135582673224</v>
      </c>
      <c r="FD379" s="60">
        <f ca="1">IF(OR(INDEX(INDIRECT("times"&amp;EQ$2),$F379,FD$28)&gt;10,INDEX(INDIRECT(ES379),$E379,$F379)="",INDEX(INDIRECT(ES379),$E379,$F379)&gt;=INDEX(INDIRECT(ES379),1,FD$28)),0,(INDEX(INDIRECT(ES379),$E379,$F379))-INDEX(INDIRECT(ES379),1,FD$28))*(10-INDEX(INDIRECT("times"&amp;EQ$2),$F379,FD$28))/10</f>
        <v>-38.883273019339178</v>
      </c>
      <c r="FE379" s="60">
        <f ca="1">IF(OR(INDEX(INDIRECT("times"&amp;EQ$2),$F379,FE$28)&gt;10,INDEX(INDIRECT(ES379),$E379,$F379)="",INDEX(INDIRECT(ES379),$E379,$F379)&gt;=INDEX(INDIRECT(ES379),1,FE$28)),0,(INDEX(INDIRECT(ES379),$E379,$F379))-INDEX(INDIRECT(ES379),1,FE$28))*(10-INDEX(INDIRECT("times"&amp;EQ$2),$F379,FE$28))/10</f>
        <v>-34.141410456005133</v>
      </c>
      <c r="FF379" s="60">
        <f ca="1">IF(OR(INDEX(INDIRECT("times"&amp;EQ$2),$F379,FF$28)&gt;10,INDEX(INDIRECT(ES379),$E379,$F379)="",INDEX(INDIRECT(ES379),$E379,$F379)&gt;=INDEX(INDIRECT(ES379),1,FF$28)),0,(INDEX(INDIRECT(ES379),$E379,$F379))-INDEX(INDIRECT(ES379),1,FF$28))*(10-INDEX(INDIRECT("times"&amp;EQ$2),$F379,FF$28))/10</f>
        <v>-29.399547892671087</v>
      </c>
      <c r="FG379" s="60">
        <f ca="1">IF(OR(INDEX(INDIRECT("times"&amp;EQ$2),$F379,FG$28)&gt;10,INDEX(INDIRECT(ES379),$E379,$F379)="",INDEX(INDIRECT(ES379),$E379,$F379)&gt;=INDEX(INDIRECT(ES379),1,FG$28)),0,(INDEX(INDIRECT(ES379),$E379,$F379))-INDEX(INDIRECT(ES379),1,FG$28))*(10-INDEX(INDIRECT("times"&amp;EQ$2),$F379,FG$28))/10</f>
        <v>-24.657685329337049</v>
      </c>
      <c r="FH379" s="60">
        <f ca="1">IF(OR(INDEX(INDIRECT("times"&amp;EQ$2),$F379,FH$28)&gt;10,INDEX(INDIRECT(ES379),$E379,$F379)="",INDEX(INDIRECT(ES379),$E379,$F379)&gt;=INDEX(INDIRECT(ES379),1,FH$28)),0,(INDEX(INDIRECT(ES379),$E379,$F379))-INDEX(INDIRECT(ES379),1,FH$28))*(10-INDEX(INDIRECT("times"&amp;EQ$2),$F379,FH$28))/10</f>
        <v>-19.915822766002997</v>
      </c>
      <c r="FI379" s="60">
        <f ca="1">IF(OR(INDEX(INDIRECT("times"&amp;EQ$2),$F379,FI$28)&gt;10,INDEX(INDIRECT(ES379),$E379,$F379)="",INDEX(INDIRECT(ES379),$E379,$F379)&gt;=INDEX(INDIRECT(ES379),1,FI$28)),0,(INDEX(INDIRECT(ES379),$E379,$F379))-INDEX(INDIRECT(ES379),1,FI$28))*(10-INDEX(INDIRECT("times"&amp;EQ$2),$F379,FI$28))/10</f>
        <v>-15.173960202668948</v>
      </c>
      <c r="FJ379" s="60">
        <f ca="1">IF(OR(INDEX(INDIRECT("times"&amp;EQ$2),$F379,FJ$28)&gt;10,INDEX(INDIRECT(ES379),$E379,$F379)="",INDEX(INDIRECT(ES379),$E379,$F379)&gt;=INDEX(INDIRECT(ES379),1,FJ$28)),0,(INDEX(INDIRECT(ES379),$E379,$F379))-INDEX(INDIRECT(ES379),1,FJ$28))*(10-INDEX(INDIRECT("times"&amp;EQ$2),$F379,FJ$28))/10</f>
        <v>-10.432097639334907</v>
      </c>
      <c r="FK379" s="60">
        <f ca="1">IF(OR(INDEX(INDIRECT("times"&amp;EQ$2),$F379,FK$28)&gt;10,INDEX(INDIRECT(ES379),$E379,$F379)="",INDEX(INDIRECT(ES379),$E379,$F379)&gt;=INDEX(INDIRECT(ES379),1,FK$28)),0,(INDEX(INDIRECT(ES379),$E379,$F379))-INDEX(INDIRECT(ES379),1,FK$28))*(10-INDEX(INDIRECT("times"&amp;EQ$2),$F379,FK$28))/10</f>
        <v>-5.6902350760008531</v>
      </c>
      <c r="FL379" s="60">
        <f ca="1">IF(OR(INDEX(INDIRECT("times"&amp;EQ$2),$F379,FL$28)&gt;10,INDEX(INDIRECT(ES379),$E379,$F379)="",INDEX(INDIRECT(ES379),$E379,$F379)&gt;=INDEX(INDIRECT(ES379),1,FL$28)),0,(INDEX(INDIRECT(ES379),$E379,$F379))-INDEX(INDIRECT(ES379),1,FL$28))*(10-INDEX(INDIRECT("times"&amp;EQ$2),$F379,FL$28))/10</f>
        <v>-0.94837251266681355</v>
      </c>
      <c r="FM379" s="60">
        <f ca="1">IF(OR(INDEX(INDIRECT("times"&amp;EQ$2),$F379,FM$28)&gt;10,INDEX(INDIRECT(ES379),$E379,$F379)="",INDEX(INDIRECT(ES379),$E379,$F379)&gt;=INDEX(INDIRECT(ES379),1,FM$28)),0,(INDEX(INDIRECT(ES379),$E379,$F379))-INDEX(INDIRECT(ES379),1,FM$28))*(10-INDEX(INDIRECT("times"&amp;EQ$2),$F379,FM$28))/10</f>
        <v>0</v>
      </c>
      <c r="FN379" s="60">
        <f ca="1">IF(OR(INDEX(INDIRECT("times"&amp;EQ$2),$F379,FN$28)&gt;10,INDEX(INDIRECT(ES379),$E379,$F379)="",INDEX(INDIRECT(ES379),$E379,$F379)&gt;=INDEX(INDIRECT(ES379),1,FN$28)),0,(INDEX(INDIRECT(ES379),$E379,$F379))-INDEX(INDIRECT(ES379),1,FN$28))*(10-INDEX(INDIRECT("times"&amp;EQ$2),$F379,FN$28))/10</f>
        <v>0</v>
      </c>
      <c r="FO379" s="60">
        <f ca="1">IF(OR(INDEX(INDIRECT("times"&amp;EQ$2),$F379,FO$28)&gt;10,INDEX(INDIRECT(ES379),$E379,$F379)="",INDEX(INDIRECT(ES379),$E379,$F379)&gt;=INDEX(INDIRECT(ES379),1,FO$28)),0,(INDEX(INDIRECT(ES379),$E379,$F379))-INDEX(INDIRECT(ES379),1,FO$28))*(10-INDEX(INDIRECT("times"&amp;EQ$2),$F379,FO$28))/10</f>
        <v>0</v>
      </c>
      <c r="FP379" s="61">
        <f ca="1">IF(OR(INDEX(INDIRECT("times"&amp;EQ$2),$F379,FP$28)&gt;10,INDEX(INDIRECT(ES379),$E379,$F379)="",INDEX(INDIRECT(ES379),$E379,$F379)&gt;=INDEX(INDIRECT(ES379),1,FP$28)),0,(INDEX(INDIRECT(ES379),$E379,$F379))-INDEX(INDIRECT(ES379),1,FP$28))*(10-INDEX(INDIRECT("times"&amp;EQ$2),$F379,FP$28))/10</f>
        <v>0</v>
      </c>
      <c r="FQ379" s="200">
        <v>1</v>
      </c>
      <c r="FS379" s="17" t="s">
        <v>210</v>
      </c>
      <c r="FT379" s="124">
        <f>FS341</f>
        <v>3</v>
      </c>
      <c r="FU379" s="124" t="str">
        <f>FS342</f>
        <v>shop65</v>
      </c>
      <c r="FV379" s="223" t="str">
        <f t="shared" si="1804"/>
        <v>core3_shop65</v>
      </c>
      <c r="FW379" s="124">
        <v>5</v>
      </c>
      <c r="FX379" s="32">
        <v>1</v>
      </c>
      <c r="FY379" s="43">
        <f ca="1">IF(OR(INDEX(INDIRECT("times"&amp;FT$2),$F379,FY$28)&gt;10,INDEX(INDIRECT(FV379),$E379,$F379)="",INDEX(INDIRECT(FV379),$E379,$F379)&gt;=INDEX(INDIRECT(FV379),1,FY$28)),0,(INDEX(INDIRECT(FV379),$E379,$F379))-INDEX(INDIRECT(FV379),1,FY$28))*(10-INDEX(INDIRECT("times"&amp;FT$2),$F379,FY$28))/10</f>
        <v>-76.995425780346821</v>
      </c>
      <c r="FZ379" s="60">
        <f ca="1">IF(OR(INDEX(INDIRECT("times"&amp;FT$2),$F379,FZ$28)&gt;10,INDEX(INDIRECT(FV379),$E379,$F379)="",INDEX(INDIRECT(FV379),$E379,$F379)&gt;=INDEX(INDIRECT(FV379),1,FZ$28)),0,(INDEX(INDIRECT(FV379),$E379,$F379))-INDEX(INDIRECT(FV379),1,FZ$28))*(10-INDEX(INDIRECT("times"&amp;FT$2),$F379,FZ$28))/10</f>
        <v>-69.44685462541085</v>
      </c>
      <c r="GA379" s="60">
        <f ca="1">IF(OR(INDEX(INDIRECT("times"&amp;FT$2),$F379,GA$28)&gt;10,INDEX(INDIRECT(FV379),$E379,$F379)="",INDEX(INDIRECT(FV379),$E379,$F379)&gt;=INDEX(INDIRECT(FV379),1,GA$28)),0,(INDEX(INDIRECT(FV379),$E379,$F379))-INDEX(INDIRECT(FV379),1,GA$28))*(10-INDEX(INDIRECT("times"&amp;FT$2),$F379,GA$28))/10</f>
        <v>-61.898283470474894</v>
      </c>
      <c r="GB379" s="60">
        <f ca="1">IF(OR(INDEX(INDIRECT("times"&amp;FT$2),$F379,GB$28)&gt;10,INDEX(INDIRECT(FV379),$E379,$F379)="",INDEX(INDIRECT(FV379),$E379,$F379)&gt;=INDEX(INDIRECT(FV379),1,GB$28)),0,(INDEX(INDIRECT(FV379),$E379,$F379))-INDEX(INDIRECT(FV379),1,GB$28))*(10-INDEX(INDIRECT("times"&amp;FT$2),$F379,GB$28))/10</f>
        <v>-54.34971231553893</v>
      </c>
      <c r="GC379" s="60">
        <f ca="1">IF(OR(INDEX(INDIRECT("times"&amp;FT$2),$F379,GC$28)&gt;10,INDEX(INDIRECT(FV379),$E379,$F379)="",INDEX(INDIRECT(FV379),$E379,$F379)&gt;=INDEX(INDIRECT(FV379),1,GC$28)),0,(INDEX(INDIRECT(FV379),$E379,$F379))-INDEX(INDIRECT(FV379),1,GC$28))*(10-INDEX(INDIRECT("times"&amp;FT$2),$F379,GC$28))/10</f>
        <v>-46.801141160602967</v>
      </c>
      <c r="GD379" s="60">
        <f ca="1">IF(OR(INDEX(INDIRECT("times"&amp;FT$2),$F379,GD$28)&gt;10,INDEX(INDIRECT(FV379),$E379,$F379)="",INDEX(INDIRECT(FV379),$E379,$F379)&gt;=INDEX(INDIRECT(FV379),1,GD$28)),0,(INDEX(INDIRECT(FV379),$E379,$F379))-INDEX(INDIRECT(FV379),1,GD$28))*(10-INDEX(INDIRECT("times"&amp;FT$2),$F379,GD$28))/10</f>
        <v>-39.252570005667003</v>
      </c>
      <c r="GE379" s="60">
        <f ca="1">IF(OR(INDEX(INDIRECT("times"&amp;FT$2),$F379,GE$28)&gt;10,INDEX(INDIRECT(FV379),$E379,$F379)="",INDEX(INDIRECT(FV379),$E379,$F379)&gt;=INDEX(INDIRECT(FV379),1,GE$28)),0,(INDEX(INDIRECT(FV379),$E379,$F379))-INDEX(INDIRECT(FV379),1,GE$28))*(10-INDEX(INDIRECT("times"&amp;FT$2),$F379,GE$28))/10</f>
        <v>-31.70399885073104</v>
      </c>
      <c r="GF379" s="60">
        <f ca="1">IF(OR(INDEX(INDIRECT("times"&amp;FT$2),$F379,GF$28)&gt;10,INDEX(INDIRECT(FV379),$E379,$F379)="",INDEX(INDIRECT(FV379),$E379,$F379)&gt;=INDEX(INDIRECT(FV379),1,GF$28)),0,(INDEX(INDIRECT(FV379),$E379,$F379))-INDEX(INDIRECT(FV379),1,GF$28))*(10-INDEX(INDIRECT("times"&amp;FT$2),$F379,GF$28))/10</f>
        <v>-24.155427695795083</v>
      </c>
      <c r="GG379" s="60">
        <f ca="1">IF(OR(INDEX(INDIRECT("times"&amp;FT$2),$F379,GG$28)&gt;10,INDEX(INDIRECT(FV379),$E379,$F379)="",INDEX(INDIRECT(FV379),$E379,$F379)&gt;=INDEX(INDIRECT(FV379),1,GG$28)),0,(INDEX(INDIRECT(FV379),$E379,$F379))-INDEX(INDIRECT(FV379),1,GG$28))*(10-INDEX(INDIRECT("times"&amp;FT$2),$F379,GG$28))/10</f>
        <v>-16.606856540859113</v>
      </c>
      <c r="GH379" s="60">
        <f ca="1">IF(OR(INDEX(INDIRECT("times"&amp;FT$2),$F379,GH$28)&gt;10,INDEX(INDIRECT(FV379),$E379,$F379)="",INDEX(INDIRECT(FV379),$E379,$F379)&gt;=INDEX(INDIRECT(FV379),1,GH$28)),0,(INDEX(INDIRECT(FV379),$E379,$F379))-INDEX(INDIRECT(FV379),1,GH$28))*(10-INDEX(INDIRECT("times"&amp;FT$2),$F379,GH$28))/10</f>
        <v>-9.0582853859231509</v>
      </c>
      <c r="GI379" s="60">
        <f ca="1">IF(OR(INDEX(INDIRECT("times"&amp;FT$2),$F379,GI$28)&gt;10,INDEX(INDIRECT(FV379),$E379,$F379)="",INDEX(INDIRECT(FV379),$E379,$F379)&gt;=INDEX(INDIRECT(FV379),1,GI$28)),0,(INDEX(INDIRECT(FV379),$E379,$F379))-INDEX(INDIRECT(FV379),1,GI$28))*(10-INDEX(INDIRECT("times"&amp;FT$2),$F379,GI$28))/10</f>
        <v>-1.5097142309871872</v>
      </c>
      <c r="GJ379" s="60">
        <f ca="1">IF(OR(INDEX(INDIRECT("times"&amp;FT$2),$F379,GJ$28)&gt;10,INDEX(INDIRECT(FV379),$E379,$F379)="",INDEX(INDIRECT(FV379),$E379,$F379)&gt;=INDEX(INDIRECT(FV379),1,GJ$28)),0,(INDEX(INDIRECT(FV379),$E379,$F379))-INDEX(INDIRECT(FV379),1,GJ$28))*(10-INDEX(INDIRECT("times"&amp;FT$2),$F379,GJ$28))/10</f>
        <v>0</v>
      </c>
      <c r="GK379" s="60">
        <f ca="1">IF(OR(INDEX(INDIRECT("times"&amp;FT$2),$F379,GK$28)&gt;10,INDEX(INDIRECT(FV379),$E379,$F379)="",INDEX(INDIRECT(FV379),$E379,$F379)&gt;=INDEX(INDIRECT(FV379),1,GK$28)),0,(INDEX(INDIRECT(FV379),$E379,$F379))-INDEX(INDIRECT(FV379),1,GK$28))*(10-INDEX(INDIRECT("times"&amp;FT$2),$F379,GK$28))/10</f>
        <v>0</v>
      </c>
      <c r="GL379" s="60">
        <f ca="1">IF(OR(INDEX(INDIRECT("times"&amp;FT$2),$F379,GL$28)&gt;10,INDEX(INDIRECT(FV379),$E379,$F379)="",INDEX(INDIRECT(FV379),$E379,$F379)&gt;=INDEX(INDIRECT(FV379),1,GL$28)),0,(INDEX(INDIRECT(FV379),$E379,$F379))-INDEX(INDIRECT(FV379),1,GL$28))*(10-INDEX(INDIRECT("times"&amp;FT$2),$F379,GL$28))/10</f>
        <v>0</v>
      </c>
      <c r="GM379" s="60">
        <f ca="1">IF(OR(INDEX(INDIRECT("times"&amp;FT$2),$F379,GM$28)&gt;10,INDEX(INDIRECT(FV379),$E379,$F379)="",INDEX(INDIRECT(FV379),$E379,$F379)&gt;=INDEX(INDIRECT(FV379),1,GM$28)),0,(INDEX(INDIRECT(FV379),$E379,$F379))-INDEX(INDIRECT(FV379),1,GM$28))*(10-INDEX(INDIRECT("times"&amp;FT$2),$F379,GM$28))/10</f>
        <v>0</v>
      </c>
      <c r="GN379" s="60">
        <f ca="1">IF(OR(INDEX(INDIRECT("times"&amp;FT$2),$F379,GN$28)&gt;10,INDEX(INDIRECT(FV379),$E379,$F379)="",INDEX(INDIRECT(FV379),$E379,$F379)&gt;=INDEX(INDIRECT(FV379),1,GN$28)),0,(INDEX(INDIRECT(FV379),$E379,$F379))-INDEX(INDIRECT(FV379),1,GN$28))*(10-INDEX(INDIRECT("times"&amp;FT$2),$F379,GN$28))/10</f>
        <v>0</v>
      </c>
      <c r="GO379" s="60">
        <f ca="1">IF(OR(INDEX(INDIRECT("times"&amp;FT$2),$F379,GO$28)&gt;10,INDEX(INDIRECT(FV379),$E379,$F379)="",INDEX(INDIRECT(FV379),$E379,$F379)&gt;=INDEX(INDIRECT(FV379),1,GO$28)),0,(INDEX(INDIRECT(FV379),$E379,$F379))-INDEX(INDIRECT(FV379),1,GO$28))*(10-INDEX(INDIRECT("times"&amp;FT$2),$F379,GO$28))/10</f>
        <v>0</v>
      </c>
      <c r="GP379" s="60">
        <f ca="1">IF(OR(INDEX(INDIRECT("times"&amp;FT$2),$F379,GP$28)&gt;10,INDEX(INDIRECT(FV379),$E379,$F379)="",INDEX(INDIRECT(FV379),$E379,$F379)&gt;=INDEX(INDIRECT(FV379),1,GP$28)),0,(INDEX(INDIRECT(FV379),$E379,$F379))-INDEX(INDIRECT(FV379),1,GP$28))*(10-INDEX(INDIRECT("times"&amp;FT$2),$F379,GP$28))/10</f>
        <v>0</v>
      </c>
      <c r="GQ379" s="60">
        <f ca="1">IF(OR(INDEX(INDIRECT("times"&amp;FT$2),$F379,GQ$28)&gt;10,INDEX(INDIRECT(FV379),$E379,$F379)="",INDEX(INDIRECT(FV379),$E379,$F379)&gt;=INDEX(INDIRECT(FV379),1,GQ$28)),0,(INDEX(INDIRECT(FV379),$E379,$F379))-INDEX(INDIRECT(FV379),1,GQ$28))*(10-INDEX(INDIRECT("times"&amp;FT$2),$F379,GQ$28))/10</f>
        <v>0</v>
      </c>
      <c r="GR379" s="60">
        <f ca="1">IF(OR(INDEX(INDIRECT("times"&amp;FT$2),$F379,GR$28)&gt;10,INDEX(INDIRECT(FV379),$E379,$F379)="",INDEX(INDIRECT(FV379),$E379,$F379)&gt;=INDEX(INDIRECT(FV379),1,GR$28)),0,(INDEX(INDIRECT(FV379),$E379,$F379))-INDEX(INDIRECT(FV379),1,GR$28))*(10-INDEX(INDIRECT("times"&amp;FT$2),$F379,GR$28))/10</f>
        <v>0</v>
      </c>
      <c r="GS379" s="61">
        <f ca="1">IF(OR(INDEX(INDIRECT("times"&amp;FT$2),$F379,GS$28)&gt;10,INDEX(INDIRECT(FV379),$E379,$F379)="",INDEX(INDIRECT(FV379),$E379,$F379)&gt;=INDEX(INDIRECT(FV379),1,GS$28)),0,(INDEX(INDIRECT(FV379),$E379,$F379))-INDEX(INDIRECT(FV379),1,GS$28))*(10-INDEX(INDIRECT("times"&amp;FT$2),$F379,GS$28))/10</f>
        <v>0</v>
      </c>
      <c r="GT379" s="200">
        <v>1</v>
      </c>
      <c r="GV379" s="17" t="s">
        <v>210</v>
      </c>
      <c r="GW379" s="124">
        <f>GV341</f>
        <v>3</v>
      </c>
      <c r="GX379" s="124" t="str">
        <f>GV342</f>
        <v>lei65</v>
      </c>
      <c r="GY379" s="223" t="str">
        <f t="shared" si="1805"/>
        <v>core3_lei65</v>
      </c>
      <c r="GZ379" s="124">
        <v>5</v>
      </c>
      <c r="HA379" s="32">
        <v>1</v>
      </c>
      <c r="HB379" s="43">
        <f ca="1">IF(OR(INDEX(INDIRECT("times"&amp;GW$2),$F379,HB$28)&gt;10,INDEX(INDIRECT(GY379),$E379,$F379)="",INDEX(INDIRECT(GY379),$E379,$F379)&gt;=INDEX(INDIRECT(GY379),1,HB$28)),0,(INDEX(INDIRECT(GY379),$E379,$F379))-INDEX(INDIRECT(GY379),1,HB$28))*(10-INDEX(INDIRECT("times"&amp;GW$2),$F379,HB$28))/10</f>
        <v>-73.076021387283248</v>
      </c>
      <c r="HC379" s="60">
        <f ca="1">IF(OR(INDEX(INDIRECT("times"&amp;GW$2),$F379,HC$28)&gt;10,INDEX(INDIRECT(GY379),$E379,$F379)="",INDEX(INDIRECT(GY379),$E379,$F379)&gt;=INDEX(INDIRECT(GY379),1,HC$28)),0,(INDEX(INDIRECT(GY379),$E379,$F379))-INDEX(INDIRECT(GY379),1,HC$28))*(10-INDEX(INDIRECT("times"&amp;GW$2),$F379,HC$28))/10</f>
        <v>-65.911705565000574</v>
      </c>
      <c r="HD379" s="60">
        <f ca="1">IF(OR(INDEX(INDIRECT("times"&amp;GW$2),$F379,HD$28)&gt;10,INDEX(INDIRECT(GY379),$E379,$F379)="",INDEX(INDIRECT(GY379),$E379,$F379)&gt;=INDEX(INDIRECT(GY379),1,HD$28)),0,(INDEX(INDIRECT(GY379),$E379,$F379))-INDEX(INDIRECT(GY379),1,HD$28))*(10-INDEX(INDIRECT("times"&amp;GW$2),$F379,HD$28))/10</f>
        <v>-58.747389742717907</v>
      </c>
      <c r="HE379" s="60">
        <f ca="1">IF(OR(INDEX(INDIRECT("times"&amp;GW$2),$F379,HE$28)&gt;10,INDEX(INDIRECT(GY379),$E379,$F379)="",INDEX(INDIRECT(GY379),$E379,$F379)&gt;=INDEX(INDIRECT(GY379),1,HE$28)),0,(INDEX(INDIRECT(GY379),$E379,$F379))-INDEX(INDIRECT(GY379),1,HE$28))*(10-INDEX(INDIRECT("times"&amp;GW$2),$F379,HE$28))/10</f>
        <v>-51.583073920435233</v>
      </c>
      <c r="HF379" s="60">
        <f ca="1">IF(OR(INDEX(INDIRECT("times"&amp;GW$2),$F379,HF$28)&gt;10,INDEX(INDIRECT(GY379),$E379,$F379)="",INDEX(INDIRECT(GY379),$E379,$F379)&gt;=INDEX(INDIRECT(GY379),1,HF$28)),0,(INDEX(INDIRECT(GY379),$E379,$F379))-INDEX(INDIRECT(GY379),1,HF$28))*(10-INDEX(INDIRECT("times"&amp;GW$2),$F379,HF$28))/10</f>
        <v>-44.418758098152566</v>
      </c>
      <c r="HG379" s="60">
        <f ca="1">IF(OR(INDEX(INDIRECT("times"&amp;GW$2),$F379,HG$28)&gt;10,INDEX(INDIRECT(GY379),$E379,$F379)="",INDEX(INDIRECT(GY379),$E379,$F379)&gt;=INDEX(INDIRECT(GY379),1,HG$28)),0,(INDEX(INDIRECT(GY379),$E379,$F379))-INDEX(INDIRECT(GY379),1,HG$28))*(10-INDEX(INDIRECT("times"&amp;GW$2),$F379,HG$28))/10</f>
        <v>-37.254442275869891</v>
      </c>
      <c r="HH379" s="60">
        <f ca="1">IF(OR(INDEX(INDIRECT("times"&amp;GW$2),$F379,HH$28)&gt;10,INDEX(INDIRECT(GY379),$E379,$F379)="",INDEX(INDIRECT(GY379),$E379,$F379)&gt;=INDEX(INDIRECT(GY379),1,HH$28)),0,(INDEX(INDIRECT(GY379),$E379,$F379))-INDEX(INDIRECT(GY379),1,HH$28))*(10-INDEX(INDIRECT("times"&amp;GW$2),$F379,HH$28))/10</f>
        <v>-30.090126453587214</v>
      </c>
      <c r="HI379" s="60">
        <f ca="1">IF(OR(INDEX(INDIRECT("times"&amp;GW$2),$F379,HI$28)&gt;10,INDEX(INDIRECT(GY379),$E379,$F379)="",INDEX(INDIRECT(GY379),$E379,$F379)&gt;=INDEX(INDIRECT(GY379),1,HI$28)),0,(INDEX(INDIRECT(GY379),$E379,$F379))-INDEX(INDIRECT(GY379),1,HI$28))*(10-INDEX(INDIRECT("times"&amp;GW$2),$F379,HI$28))/10</f>
        <v>-22.92581063130455</v>
      </c>
      <c r="HJ379" s="60">
        <f ca="1">IF(OR(INDEX(INDIRECT("times"&amp;GW$2),$F379,HJ$28)&gt;10,INDEX(INDIRECT(GY379),$E379,$F379)="",INDEX(INDIRECT(GY379),$E379,$F379)&gt;=INDEX(INDIRECT(GY379),1,HJ$28)),0,(INDEX(INDIRECT(GY379),$E379,$F379))-INDEX(INDIRECT(GY379),1,HJ$28))*(10-INDEX(INDIRECT("times"&amp;GW$2),$F379,HJ$28))/10</f>
        <v>-15.761494809021872</v>
      </c>
      <c r="HK379" s="60">
        <f ca="1">IF(OR(INDEX(INDIRECT("times"&amp;GW$2),$F379,HK$28)&gt;10,INDEX(INDIRECT(GY379),$E379,$F379)="",INDEX(INDIRECT(GY379),$E379,$F379)&gt;=INDEX(INDIRECT(GY379),1,HK$28)),0,(INDEX(INDIRECT(GY379),$E379,$F379))-INDEX(INDIRECT(GY379),1,HK$28))*(10-INDEX(INDIRECT("times"&amp;GW$2),$F379,HK$28))/10</f>
        <v>-8.5971789867392001</v>
      </c>
      <c r="HL379" s="60">
        <f ca="1">IF(OR(INDEX(INDIRECT("times"&amp;GW$2),$F379,HL$28)&gt;10,INDEX(INDIRECT(GY379),$E379,$F379)="",INDEX(INDIRECT(GY379),$E379,$F379)&gt;=INDEX(INDIRECT(GY379),1,HL$28)),0,(INDEX(INDIRECT(GY379),$E379,$F379))-INDEX(INDIRECT(GY379),1,HL$28))*(10-INDEX(INDIRECT("times"&amp;GW$2),$F379,HL$28))/10</f>
        <v>-1.4328631644565291</v>
      </c>
      <c r="HM379" s="60">
        <f ca="1">IF(OR(INDEX(INDIRECT("times"&amp;GW$2),$F379,HM$28)&gt;10,INDEX(INDIRECT(GY379),$E379,$F379)="",INDEX(INDIRECT(GY379),$E379,$F379)&gt;=INDEX(INDIRECT(GY379),1,HM$28)),0,(INDEX(INDIRECT(GY379),$E379,$F379))-INDEX(INDIRECT(GY379),1,HM$28))*(10-INDEX(INDIRECT("times"&amp;GW$2),$F379,HM$28))/10</f>
        <v>0</v>
      </c>
      <c r="HN379" s="60">
        <f ca="1">IF(OR(INDEX(INDIRECT("times"&amp;GW$2),$F379,HN$28)&gt;10,INDEX(INDIRECT(GY379),$E379,$F379)="",INDEX(INDIRECT(GY379),$E379,$F379)&gt;=INDEX(INDIRECT(GY379),1,HN$28)),0,(INDEX(INDIRECT(GY379),$E379,$F379))-INDEX(INDIRECT(GY379),1,HN$28))*(10-INDEX(INDIRECT("times"&amp;GW$2),$F379,HN$28))/10</f>
        <v>0</v>
      </c>
      <c r="HO379" s="60">
        <f ca="1">IF(OR(INDEX(INDIRECT("times"&amp;GW$2),$F379,HO$28)&gt;10,INDEX(INDIRECT(GY379),$E379,$F379)="",INDEX(INDIRECT(GY379),$E379,$F379)&gt;=INDEX(INDIRECT(GY379),1,HO$28)),0,(INDEX(INDIRECT(GY379),$E379,$F379))-INDEX(INDIRECT(GY379),1,HO$28))*(10-INDEX(INDIRECT("times"&amp;GW$2),$F379,HO$28))/10</f>
        <v>0</v>
      </c>
      <c r="HP379" s="60">
        <f ca="1">IF(OR(INDEX(INDIRECT("times"&amp;GW$2),$F379,HP$28)&gt;10,INDEX(INDIRECT(GY379),$E379,$F379)="",INDEX(INDIRECT(GY379),$E379,$F379)&gt;=INDEX(INDIRECT(GY379),1,HP$28)),0,(INDEX(INDIRECT(GY379),$E379,$F379))-INDEX(INDIRECT(GY379),1,HP$28))*(10-INDEX(INDIRECT("times"&amp;GW$2),$F379,HP$28))/10</f>
        <v>0</v>
      </c>
      <c r="HQ379" s="60">
        <f ca="1">IF(OR(INDEX(INDIRECT("times"&amp;GW$2),$F379,HQ$28)&gt;10,INDEX(INDIRECT(GY379),$E379,$F379)="",INDEX(INDIRECT(GY379),$E379,$F379)&gt;=INDEX(INDIRECT(GY379),1,HQ$28)),0,(INDEX(INDIRECT(GY379),$E379,$F379))-INDEX(INDIRECT(GY379),1,HQ$28))*(10-INDEX(INDIRECT("times"&amp;GW$2),$F379,HQ$28))/10</f>
        <v>0</v>
      </c>
      <c r="HR379" s="60">
        <f ca="1">IF(OR(INDEX(INDIRECT("times"&amp;GW$2),$F379,HR$28)&gt;10,INDEX(INDIRECT(GY379),$E379,$F379)="",INDEX(INDIRECT(GY379),$E379,$F379)&gt;=INDEX(INDIRECT(GY379),1,HR$28)),0,(INDEX(INDIRECT(GY379),$E379,$F379))-INDEX(INDIRECT(GY379),1,HR$28))*(10-INDEX(INDIRECT("times"&amp;GW$2),$F379,HR$28))/10</f>
        <v>0</v>
      </c>
      <c r="HS379" s="60">
        <f ca="1">IF(OR(INDEX(INDIRECT("times"&amp;GW$2),$F379,HS$28)&gt;10,INDEX(INDIRECT(GY379),$E379,$F379)="",INDEX(INDIRECT(GY379),$E379,$F379)&gt;=INDEX(INDIRECT(GY379),1,HS$28)),0,(INDEX(INDIRECT(GY379),$E379,$F379))-INDEX(INDIRECT(GY379),1,HS$28))*(10-INDEX(INDIRECT("times"&amp;GW$2),$F379,HS$28))/10</f>
        <v>0</v>
      </c>
      <c r="HT379" s="60">
        <f ca="1">IF(OR(INDEX(INDIRECT("times"&amp;GW$2),$F379,HT$28)&gt;10,INDEX(INDIRECT(GY379),$E379,$F379)="",INDEX(INDIRECT(GY379),$E379,$F379)&gt;=INDEX(INDIRECT(GY379),1,HT$28)),0,(INDEX(INDIRECT(GY379),$E379,$F379))-INDEX(INDIRECT(GY379),1,HT$28))*(10-INDEX(INDIRECT("times"&amp;GW$2),$F379,HT$28))/10</f>
        <v>0</v>
      </c>
      <c r="HU379" s="60">
        <f ca="1">IF(OR(INDEX(INDIRECT("times"&amp;GW$2),$F379,HU$28)&gt;10,INDEX(INDIRECT(GY379),$E379,$F379)="",INDEX(INDIRECT(GY379),$E379,$F379)&gt;=INDEX(INDIRECT(GY379),1,HU$28)),0,(INDEX(INDIRECT(GY379),$E379,$F379))-INDEX(INDIRECT(GY379),1,HU$28))*(10-INDEX(INDIRECT("times"&amp;GW$2),$F379,HU$28))/10</f>
        <v>0</v>
      </c>
      <c r="HV379" s="61">
        <f ca="1">IF(OR(INDEX(INDIRECT("times"&amp;GW$2),$F379,HV$28)&gt;10,INDEX(INDIRECT(GY379),$E379,$F379)="",INDEX(INDIRECT(GY379),$E379,$F379)&gt;=INDEX(INDIRECT(GY379),1,HV$28)),0,(INDEX(INDIRECT(GY379),$E379,$F379))-INDEX(INDIRECT(GY379),1,HV$28))*(10-INDEX(INDIRECT("times"&amp;GW$2),$F379,HV$28))/10</f>
        <v>0</v>
      </c>
      <c r="HW379" s="200">
        <v>1</v>
      </c>
    </row>
    <row r="380" spans="1:231" ht="15">
      <c r="A380" s="18" t="s">
        <v>211</v>
      </c>
      <c r="B380" s="122">
        <f>A341</f>
        <v>3</v>
      </c>
      <c r="C380" s="122" t="str">
        <f>A342</f>
        <v>work1834</v>
      </c>
      <c r="D380" s="210" t="str">
        <f t="shared" si="1798"/>
        <v>core3_work1834</v>
      </c>
      <c r="E380" s="122">
        <v>5</v>
      </c>
      <c r="F380" s="33">
        <v>2</v>
      </c>
      <c r="G380" s="62">
        <f ca="1">IF(OR(INDEX(INDIRECT("times"&amp;B$2),$F380,G$28)&gt;10,INDEX(INDIRECT(D380),$E380,$F380)="",INDEX(INDIRECT(D380),$E380,$F380)&gt;=INDEX(INDIRECT(D380),1,G$28)),0,(INDEX(INDIRECT(D380),$E380,$F380))-INDEX(INDIRECT(D380),1,G$28))*(10-INDEX(INDIRECT("times"&amp;B$2),$F380,G$28))/10</f>
        <v>0</v>
      </c>
      <c r="H380" s="63">
        <f ca="1">IF(OR(INDEX(INDIRECT("times"&amp;B$2),$F380,H$28)&gt;10,INDEX(INDIRECT(D380),$E380,$F380)="",INDEX(INDIRECT(D380),$E380,$F380)&gt;=INDEX(INDIRECT(D380),1,H$28)),0,(INDEX(INDIRECT(D380),$E380,$F380))-INDEX(INDIRECT(D380),1,H$28))*(10-INDEX(INDIRECT("times"&amp;B$2),$F380,H$28))/10</f>
        <v>0</v>
      </c>
      <c r="I380" s="63">
        <f ca="1">IF(OR(INDEX(INDIRECT("times"&amp;B$2),$F380,I$28)&gt;10,INDEX(INDIRECT(D380),$E380,$F380)="",INDEX(INDIRECT(D380),$E380,$F380)&gt;=INDEX(INDIRECT(D380),1,I$28)),0,(INDEX(INDIRECT(D380),$E380,$F380))-INDEX(INDIRECT(D380),1,I$28))*(10-INDEX(INDIRECT("times"&amp;B$2),$F380,I$28))/10</f>
        <v>0</v>
      </c>
      <c r="J380" s="63">
        <f ca="1">IF(OR(INDEX(INDIRECT("times"&amp;B$2),$F380,J$28)&gt;10,INDEX(INDIRECT(D380),$E380,$F380)="",INDEX(INDIRECT(D380),$E380,$F380)&gt;=INDEX(INDIRECT(D380),1,J$28)),0,(INDEX(INDIRECT(D380),$E380,$F380))-INDEX(INDIRECT(D380),1,J$28))*(10-INDEX(INDIRECT("times"&amp;B$2),$F380,J$28))/10</f>
        <v>0</v>
      </c>
      <c r="K380" s="63">
        <f ca="1">IF(OR(INDEX(INDIRECT("times"&amp;B$2),$F380,K$28)&gt;10,INDEX(INDIRECT(D380),$E380,$F380)="",INDEX(INDIRECT(D380),$E380,$F380)&gt;=INDEX(INDIRECT(D380),1,K$28)),0,(INDEX(INDIRECT(D380),$E380,$F380))-INDEX(INDIRECT(D380),1,K$28))*(10-INDEX(INDIRECT("times"&amp;B$2),$F380,K$28))/10</f>
        <v>0</v>
      </c>
      <c r="L380" s="63">
        <f ca="1">IF(OR(INDEX(INDIRECT("times"&amp;B$2),$F380,L$28)&gt;10,INDEX(INDIRECT(D380),$E380,$F380)="",INDEX(INDIRECT(D380),$E380,$F380)&gt;=INDEX(INDIRECT(D380),1,L$28)),0,(INDEX(INDIRECT(D380),$E380,$F380))-INDEX(INDIRECT(D380),1,L$28))*(10-INDEX(INDIRECT("times"&amp;B$2),$F380,L$28))/10</f>
        <v>0</v>
      </c>
      <c r="M380" s="63">
        <f ca="1">IF(OR(INDEX(INDIRECT("times"&amp;B$2),$F380,M$28)&gt;10,INDEX(INDIRECT(D380),$E380,$F380)="",INDEX(INDIRECT(D380),$E380,$F380)&gt;=INDEX(INDIRECT(D380),1,M$28)),0,(INDEX(INDIRECT(D380),$E380,$F380))-INDEX(INDIRECT(D380),1,M$28))*(10-INDEX(INDIRECT("times"&amp;B$2),$F380,M$28))/10</f>
        <v>0</v>
      </c>
      <c r="N380" s="63">
        <f ca="1">IF(OR(INDEX(INDIRECT("times"&amp;B$2),$F380,N$28)&gt;10,INDEX(INDIRECT(D380),$E380,$F380)="",INDEX(INDIRECT(D380),$E380,$F380)&gt;=INDEX(INDIRECT(D380),1,N$28)),0,(INDEX(INDIRECT(D380),$E380,$F380))-INDEX(INDIRECT(D380),1,N$28))*(10-INDEX(INDIRECT("times"&amp;B$2),$F380,N$28))/10</f>
        <v>0</v>
      </c>
      <c r="O380" s="63">
        <f ca="1">IF(OR(INDEX(INDIRECT("times"&amp;B$2),$F380,O$28)&gt;10,INDEX(INDIRECT(D380),$E380,$F380)="",INDEX(INDIRECT(D380),$E380,$F380)&gt;=INDEX(INDIRECT(D380),1,O$28)),0,(INDEX(INDIRECT(D380),$E380,$F380))-INDEX(INDIRECT(D380),1,O$28))*(10-INDEX(INDIRECT("times"&amp;B$2),$F380,O$28))/10</f>
        <v>0</v>
      </c>
      <c r="P380" s="63">
        <f ca="1">IF(OR(INDEX(INDIRECT("times"&amp;B$2),$F380,P$28)&gt;10,INDEX(INDIRECT(D380),$E380,$F380)="",INDEX(INDIRECT(D380),$E380,$F380)&gt;=INDEX(INDIRECT(D380),1,P$28)),0,(INDEX(INDIRECT(D380),$E380,$F380))-INDEX(INDIRECT(D380),1,P$28))*(10-INDEX(INDIRECT("times"&amp;B$2),$F380,P$28))/10</f>
        <v>0</v>
      </c>
      <c r="Q380" s="63">
        <f ca="1">IF(OR(INDEX(INDIRECT("times"&amp;B$2),$F380,Q$28)&gt;10,INDEX(INDIRECT(D380),$E380,$F380)="",INDEX(INDIRECT(D380),$E380,$F380)&gt;=INDEX(INDIRECT(D380),1,Q$28)),0,(INDEX(INDIRECT(D380),$E380,$F380))-INDEX(INDIRECT(D380),1,Q$28))*(10-INDEX(INDIRECT("times"&amp;B$2),$F380,Q$28))/10</f>
        <v>0</v>
      </c>
      <c r="R380" s="63">
        <f ca="1">IF(OR(INDEX(INDIRECT("times"&amp;B$2),$F380,R$28)&gt;10,INDEX(INDIRECT(D380),$E380,$F380)="",INDEX(INDIRECT(D380),$E380,$F380)&gt;=INDEX(INDIRECT(D380),1,R$28)),0,(INDEX(INDIRECT(D380),$E380,$F380))-INDEX(INDIRECT(D380),1,R$28))*(10-INDEX(INDIRECT("times"&amp;B$2),$F380,R$28))/10</f>
        <v>0</v>
      </c>
      <c r="S380" s="63">
        <f ca="1">IF(OR(INDEX(INDIRECT("times"&amp;B$2),$F380,S$28)&gt;10,INDEX(INDIRECT(D380),$E380,$F380)="",INDEX(INDIRECT(D380),$E380,$F380)&gt;=INDEX(INDIRECT(D380),1,S$28)),0,(INDEX(INDIRECT(D380),$E380,$F380))-INDEX(INDIRECT(D380),1,S$28))*(10-INDEX(INDIRECT("times"&amp;B$2),$F380,S$28))/10</f>
        <v>0</v>
      </c>
      <c r="T380" s="63">
        <f ca="1">IF(OR(INDEX(INDIRECT("times"&amp;B$2),$F380,T$28)&gt;10,INDEX(INDIRECT(D380),$E380,$F380)="",INDEX(INDIRECT(D380),$E380,$F380)&gt;=INDEX(INDIRECT(D380),1,T$28)),0,(INDEX(INDIRECT(D380),$E380,$F380))-INDEX(INDIRECT(D380),1,T$28))*(10-INDEX(INDIRECT("times"&amp;B$2),$F380,T$28))/10</f>
        <v>0</v>
      </c>
      <c r="U380" s="63">
        <f ca="1">IF(OR(INDEX(INDIRECT("times"&amp;B$2),$F380,U$28)&gt;10,INDEX(INDIRECT(D380),$E380,$F380)="",INDEX(INDIRECT(D380),$E380,$F380)&gt;=INDEX(INDIRECT(D380),1,U$28)),0,(INDEX(INDIRECT(D380),$E380,$F380))-INDEX(INDIRECT(D380),1,U$28))*(10-INDEX(INDIRECT("times"&amp;B$2),$F380,U$28))/10</f>
        <v>0</v>
      </c>
      <c r="V380" s="63">
        <f ca="1">IF(OR(INDEX(INDIRECT("times"&amp;B$2),$F380,V$28)&gt;10,INDEX(INDIRECT(D380),$E380,$F380)="",INDEX(INDIRECT(D380),$E380,$F380)&gt;=INDEX(INDIRECT(D380),1,V$28)),0,(INDEX(INDIRECT(D380),$E380,$F380))-INDEX(INDIRECT(D380),1,V$28))*(10-INDEX(INDIRECT("times"&amp;B$2),$F380,V$28))/10</f>
        <v>0</v>
      </c>
      <c r="W380" s="63">
        <f ca="1">IF(OR(INDEX(INDIRECT("times"&amp;B$2),$F380,W$28)&gt;10,INDEX(INDIRECT(D380),$E380,$F380)="",INDEX(INDIRECT(D380),$E380,$F380)&gt;=INDEX(INDIRECT(D380),1,W$28)),0,(INDEX(INDIRECT(D380),$E380,$F380))-INDEX(INDIRECT(D380),1,W$28))*(10-INDEX(INDIRECT("times"&amp;B$2),$F380,W$28))/10</f>
        <v>0</v>
      </c>
      <c r="X380" s="63">
        <f ca="1">IF(OR(INDEX(INDIRECT("times"&amp;B$2),$F380,X$28)&gt;10,INDEX(INDIRECT(D380),$E380,$F380)="",INDEX(INDIRECT(D380),$E380,$F380)&gt;=INDEX(INDIRECT(D380),1,X$28)),0,(INDEX(INDIRECT(D380),$E380,$F380))-INDEX(INDIRECT(D380),1,X$28))*(10-INDEX(INDIRECT("times"&amp;B$2),$F380,X$28))/10</f>
        <v>0</v>
      </c>
      <c r="Y380" s="63">
        <f ca="1">IF(OR(INDEX(INDIRECT("times"&amp;B$2),$F380,Y$28)&gt;10,INDEX(INDIRECT(D380),$E380,$F380)="",INDEX(INDIRECT(D380),$E380,$F380)&gt;=INDEX(INDIRECT(D380),1,Y$28)),0,(INDEX(INDIRECT(D380),$E380,$F380))-INDEX(INDIRECT(D380),1,Y$28))*(10-INDEX(INDIRECT("times"&amp;B$2),$F380,Y$28))/10</f>
        <v>0</v>
      </c>
      <c r="Z380" s="63">
        <f ca="1">IF(OR(INDEX(INDIRECT("times"&amp;B$2),$F380,Z$28)&gt;10,INDEX(INDIRECT(D380),$E380,$F380)="",INDEX(INDIRECT(D380),$E380,$F380)&gt;=INDEX(INDIRECT(D380),1,Z$28)),0,(INDEX(INDIRECT(D380),$E380,$F380))-INDEX(INDIRECT(D380),1,Z$28))*(10-INDEX(INDIRECT("times"&amp;B$2),$F380,Z$28))/10</f>
        <v>0</v>
      </c>
      <c r="AA380" s="64">
        <f ca="1">IF(OR(INDEX(INDIRECT("times"&amp;B$2),$F380,AA$28)&gt;10,INDEX(INDIRECT(D380),$E380,$F380)="",INDEX(INDIRECT(D380),$E380,$F380)&gt;=INDEX(INDIRECT(D380),1,AA$28)),0,(INDEX(INDIRECT(D380),$E380,$F380))-INDEX(INDIRECT(D380),1,AA$28))*(10-INDEX(INDIRECT("times"&amp;B$2),$F380,AA$28))/10</f>
        <v>0</v>
      </c>
      <c r="AB380" s="201">
        <v>2</v>
      </c>
      <c r="AD380" s="18" t="s">
        <v>211</v>
      </c>
      <c r="AE380" s="122">
        <f>AD341</f>
        <v>3</v>
      </c>
      <c r="AF380" s="122" t="str">
        <f>AD342</f>
        <v>shop1834</v>
      </c>
      <c r="AG380" s="210" t="str">
        <f t="shared" si="1799"/>
        <v>core3_shop1834</v>
      </c>
      <c r="AH380" s="122">
        <v>5</v>
      </c>
      <c r="AI380" s="33">
        <v>2</v>
      </c>
      <c r="AJ380" s="62">
        <f ca="1">IF(OR(INDEX(INDIRECT("times"&amp;AE$2),$F380,AJ$28)&gt;10,INDEX(INDIRECT(AG380),$E380,$F380)="",INDEX(INDIRECT(AG380),$E380,$F380)&gt;=INDEX(INDIRECT(AG380),1,AJ$28)),0,(INDEX(INDIRECT(AG380),$E380,$F380))-INDEX(INDIRECT(AG380),1,AJ$28))*(10-INDEX(INDIRECT("times"&amp;AE$2),$F380,AJ$28))/10</f>
        <v>0</v>
      </c>
      <c r="AK380" s="63">
        <f ca="1">IF(OR(INDEX(INDIRECT("times"&amp;AE$2),$F380,AK$28)&gt;10,INDEX(INDIRECT(AG380),$E380,$F380)="",INDEX(INDIRECT(AG380),$E380,$F380)&gt;=INDEX(INDIRECT(AG380),1,AK$28)),0,(INDEX(INDIRECT(AG380),$E380,$F380))-INDEX(INDIRECT(AG380),1,AK$28))*(10-INDEX(INDIRECT("times"&amp;AE$2),$F380,AK$28))/10</f>
        <v>0</v>
      </c>
      <c r="AL380" s="63">
        <f ca="1">IF(OR(INDEX(INDIRECT("times"&amp;AE$2),$F380,AL$28)&gt;10,INDEX(INDIRECT(AG380),$E380,$F380)="",INDEX(INDIRECT(AG380),$E380,$F380)&gt;=INDEX(INDIRECT(AG380),1,AL$28)),0,(INDEX(INDIRECT(AG380),$E380,$F380))-INDEX(INDIRECT(AG380),1,AL$28))*(10-INDEX(INDIRECT("times"&amp;AE$2),$F380,AL$28))/10</f>
        <v>0</v>
      </c>
      <c r="AM380" s="63">
        <f ca="1">IF(OR(INDEX(INDIRECT("times"&amp;AE$2),$F380,AM$28)&gt;10,INDEX(INDIRECT(AG380),$E380,$F380)="",INDEX(INDIRECT(AG380),$E380,$F380)&gt;=INDEX(INDIRECT(AG380),1,AM$28)),0,(INDEX(INDIRECT(AG380),$E380,$F380))-INDEX(INDIRECT(AG380),1,AM$28))*(10-INDEX(INDIRECT("times"&amp;AE$2),$F380,AM$28))/10</f>
        <v>0</v>
      </c>
      <c r="AN380" s="63">
        <f ca="1">IF(OR(INDEX(INDIRECT("times"&amp;AE$2),$F380,AN$28)&gt;10,INDEX(INDIRECT(AG380),$E380,$F380)="",INDEX(INDIRECT(AG380),$E380,$F380)&gt;=INDEX(INDIRECT(AG380),1,AN$28)),0,(INDEX(INDIRECT(AG380),$E380,$F380))-INDEX(INDIRECT(AG380),1,AN$28))*(10-INDEX(INDIRECT("times"&amp;AE$2),$F380,AN$28))/10</f>
        <v>0</v>
      </c>
      <c r="AO380" s="63">
        <f ca="1">IF(OR(INDEX(INDIRECT("times"&amp;AE$2),$F380,AO$28)&gt;10,INDEX(INDIRECT(AG380),$E380,$F380)="",INDEX(INDIRECT(AG380),$E380,$F380)&gt;=INDEX(INDIRECT(AG380),1,AO$28)),0,(INDEX(INDIRECT(AG380),$E380,$F380))-INDEX(INDIRECT(AG380),1,AO$28))*(10-INDEX(INDIRECT("times"&amp;AE$2),$F380,AO$28))/10</f>
        <v>0</v>
      </c>
      <c r="AP380" s="63">
        <f ca="1">IF(OR(INDEX(INDIRECT("times"&amp;AE$2),$F380,AP$28)&gt;10,INDEX(INDIRECT(AG380),$E380,$F380)="",INDEX(INDIRECT(AG380),$E380,$F380)&gt;=INDEX(INDIRECT(AG380),1,AP$28)),0,(INDEX(INDIRECT(AG380),$E380,$F380))-INDEX(INDIRECT(AG380),1,AP$28))*(10-INDEX(INDIRECT("times"&amp;AE$2),$F380,AP$28))/10</f>
        <v>0</v>
      </c>
      <c r="AQ380" s="63">
        <f ca="1">IF(OR(INDEX(INDIRECT("times"&amp;AE$2),$F380,AQ$28)&gt;10,INDEX(INDIRECT(AG380),$E380,$F380)="",INDEX(INDIRECT(AG380),$E380,$F380)&gt;=INDEX(INDIRECT(AG380),1,AQ$28)),0,(INDEX(INDIRECT(AG380),$E380,$F380))-INDEX(INDIRECT(AG380),1,AQ$28))*(10-INDEX(INDIRECT("times"&amp;AE$2),$F380,AQ$28))/10</f>
        <v>0</v>
      </c>
      <c r="AR380" s="63">
        <f ca="1">IF(OR(INDEX(INDIRECT("times"&amp;AE$2),$F380,AR$28)&gt;10,INDEX(INDIRECT(AG380),$E380,$F380)="",INDEX(INDIRECT(AG380),$E380,$F380)&gt;=INDEX(INDIRECT(AG380),1,AR$28)),0,(INDEX(INDIRECT(AG380),$E380,$F380))-INDEX(INDIRECT(AG380),1,AR$28))*(10-INDEX(INDIRECT("times"&amp;AE$2),$F380,AR$28))/10</f>
        <v>0</v>
      </c>
      <c r="AS380" s="63">
        <f ca="1">IF(OR(INDEX(INDIRECT("times"&amp;AE$2),$F380,AS$28)&gt;10,INDEX(INDIRECT(AG380),$E380,$F380)="",INDEX(INDIRECT(AG380),$E380,$F380)&gt;=INDEX(INDIRECT(AG380),1,AS$28)),0,(INDEX(INDIRECT(AG380),$E380,$F380))-INDEX(INDIRECT(AG380),1,AS$28))*(10-INDEX(INDIRECT("times"&amp;AE$2),$F380,AS$28))/10</f>
        <v>0</v>
      </c>
      <c r="AT380" s="63">
        <f ca="1">IF(OR(INDEX(INDIRECT("times"&amp;AE$2),$F380,AT$28)&gt;10,INDEX(INDIRECT(AG380),$E380,$F380)="",INDEX(INDIRECT(AG380),$E380,$F380)&gt;=INDEX(INDIRECT(AG380),1,AT$28)),0,(INDEX(INDIRECT(AG380),$E380,$F380))-INDEX(INDIRECT(AG380),1,AT$28))*(10-INDEX(INDIRECT("times"&amp;AE$2),$F380,AT$28))/10</f>
        <v>0</v>
      </c>
      <c r="AU380" s="63">
        <f ca="1">IF(OR(INDEX(INDIRECT("times"&amp;AE$2),$F380,AU$28)&gt;10,INDEX(INDIRECT(AG380),$E380,$F380)="",INDEX(INDIRECT(AG380),$E380,$F380)&gt;=INDEX(INDIRECT(AG380),1,AU$28)),0,(INDEX(INDIRECT(AG380),$E380,$F380))-INDEX(INDIRECT(AG380),1,AU$28))*(10-INDEX(INDIRECT("times"&amp;AE$2),$F380,AU$28))/10</f>
        <v>0</v>
      </c>
      <c r="AV380" s="63">
        <f ca="1">IF(OR(INDEX(INDIRECT("times"&amp;AE$2),$F380,AV$28)&gt;10,INDEX(INDIRECT(AG380),$E380,$F380)="",INDEX(INDIRECT(AG380),$E380,$F380)&gt;=INDEX(INDIRECT(AG380),1,AV$28)),0,(INDEX(INDIRECT(AG380),$E380,$F380))-INDEX(INDIRECT(AG380),1,AV$28))*(10-INDEX(INDIRECT("times"&amp;AE$2),$F380,AV$28))/10</f>
        <v>0</v>
      </c>
      <c r="AW380" s="63">
        <f ca="1">IF(OR(INDEX(INDIRECT("times"&amp;AE$2),$F380,AW$28)&gt;10,INDEX(INDIRECT(AG380),$E380,$F380)="",INDEX(INDIRECT(AG380),$E380,$F380)&gt;=INDEX(INDIRECT(AG380),1,AW$28)),0,(INDEX(INDIRECT(AG380),$E380,$F380))-INDEX(INDIRECT(AG380),1,AW$28))*(10-INDEX(INDIRECT("times"&amp;AE$2),$F380,AW$28))/10</f>
        <v>0</v>
      </c>
      <c r="AX380" s="63">
        <f ca="1">IF(OR(INDEX(INDIRECT("times"&amp;AE$2),$F380,AX$28)&gt;10,INDEX(INDIRECT(AG380),$E380,$F380)="",INDEX(INDIRECT(AG380),$E380,$F380)&gt;=INDEX(INDIRECT(AG380),1,AX$28)),0,(INDEX(INDIRECT(AG380),$E380,$F380))-INDEX(INDIRECT(AG380),1,AX$28))*(10-INDEX(INDIRECT("times"&amp;AE$2),$F380,AX$28))/10</f>
        <v>0</v>
      </c>
      <c r="AY380" s="63">
        <f ca="1">IF(OR(INDEX(INDIRECT("times"&amp;AE$2),$F380,AY$28)&gt;10,INDEX(INDIRECT(AG380),$E380,$F380)="",INDEX(INDIRECT(AG380),$E380,$F380)&gt;=INDEX(INDIRECT(AG380),1,AY$28)),0,(INDEX(INDIRECT(AG380),$E380,$F380))-INDEX(INDIRECT(AG380),1,AY$28))*(10-INDEX(INDIRECT("times"&amp;AE$2),$F380,AY$28))/10</f>
        <v>0</v>
      </c>
      <c r="AZ380" s="63">
        <f ca="1">IF(OR(INDEX(INDIRECT("times"&amp;AE$2),$F380,AZ$28)&gt;10,INDEX(INDIRECT(AG380),$E380,$F380)="",INDEX(INDIRECT(AG380),$E380,$F380)&gt;=INDEX(INDIRECT(AG380),1,AZ$28)),0,(INDEX(INDIRECT(AG380),$E380,$F380))-INDEX(INDIRECT(AG380),1,AZ$28))*(10-INDEX(INDIRECT("times"&amp;AE$2),$F380,AZ$28))/10</f>
        <v>0</v>
      </c>
      <c r="BA380" s="63">
        <f ca="1">IF(OR(INDEX(INDIRECT("times"&amp;AE$2),$F380,BA$28)&gt;10,INDEX(INDIRECT(AG380),$E380,$F380)="",INDEX(INDIRECT(AG380),$E380,$F380)&gt;=INDEX(INDIRECT(AG380),1,BA$28)),0,(INDEX(INDIRECT(AG380),$E380,$F380))-INDEX(INDIRECT(AG380),1,BA$28))*(10-INDEX(INDIRECT("times"&amp;AE$2),$F380,BA$28))/10</f>
        <v>0</v>
      </c>
      <c r="BB380" s="63">
        <f ca="1">IF(OR(INDEX(INDIRECT("times"&amp;AE$2),$F380,BB$28)&gt;10,INDEX(INDIRECT(AG380),$E380,$F380)="",INDEX(INDIRECT(AG380),$E380,$F380)&gt;=INDEX(INDIRECT(AG380),1,BB$28)),0,(INDEX(INDIRECT(AG380),$E380,$F380))-INDEX(INDIRECT(AG380),1,BB$28))*(10-INDEX(INDIRECT("times"&amp;AE$2),$F380,BB$28))/10</f>
        <v>0</v>
      </c>
      <c r="BC380" s="63">
        <f ca="1">IF(OR(INDEX(INDIRECT("times"&amp;AE$2),$F380,BC$28)&gt;10,INDEX(INDIRECT(AG380),$E380,$F380)="",INDEX(INDIRECT(AG380),$E380,$F380)&gt;=INDEX(INDIRECT(AG380),1,BC$28)),0,(INDEX(INDIRECT(AG380),$E380,$F380))-INDEX(INDIRECT(AG380),1,BC$28))*(10-INDEX(INDIRECT("times"&amp;AE$2),$F380,BC$28))/10</f>
        <v>0</v>
      </c>
      <c r="BD380" s="64">
        <f ca="1">IF(OR(INDEX(INDIRECT("times"&amp;AE$2),$F380,BD$28)&gt;10,INDEX(INDIRECT(AG380),$E380,$F380)="",INDEX(INDIRECT(AG380),$E380,$F380)&gt;=INDEX(INDIRECT(AG380),1,BD$28)),0,(INDEX(INDIRECT(AG380),$E380,$F380))-INDEX(INDIRECT(AG380),1,BD$28))*(10-INDEX(INDIRECT("times"&amp;AE$2),$F380,BD$28))/10</f>
        <v>0</v>
      </c>
      <c r="BE380" s="201">
        <v>2</v>
      </c>
      <c r="BG380" s="18" t="s">
        <v>211</v>
      </c>
      <c r="BH380" s="122">
        <f>BG341</f>
        <v>3</v>
      </c>
      <c r="BI380" s="122" t="str">
        <f>BG342</f>
        <v>lei1834</v>
      </c>
      <c r="BJ380" s="210" t="str">
        <f t="shared" si="1800"/>
        <v>core3_lei1834</v>
      </c>
      <c r="BK380" s="122">
        <v>5</v>
      </c>
      <c r="BL380" s="33">
        <v>2</v>
      </c>
      <c r="BM380" s="62">
        <f ca="1">IF(OR(INDEX(INDIRECT("times"&amp;BH$2),$F380,BM$28)&gt;10,INDEX(INDIRECT(BJ380),$E380,$F380)="",INDEX(INDIRECT(BJ380),$E380,$F380)&gt;=INDEX(INDIRECT(BJ380),1,BM$28)),0,(INDEX(INDIRECT(BJ380),$E380,$F380))-INDEX(INDIRECT(BJ380),1,BM$28))*(10-INDEX(INDIRECT("times"&amp;BH$2),$F380,BM$28))/10</f>
        <v>0</v>
      </c>
      <c r="BN380" s="63">
        <f ca="1">IF(OR(INDEX(INDIRECT("times"&amp;BH$2),$F380,BN$28)&gt;10,INDEX(INDIRECT(BJ380),$E380,$F380)="",INDEX(INDIRECT(BJ380),$E380,$F380)&gt;=INDEX(INDIRECT(BJ380),1,BN$28)),0,(INDEX(INDIRECT(BJ380),$E380,$F380))-INDEX(INDIRECT(BJ380),1,BN$28))*(10-INDEX(INDIRECT("times"&amp;BH$2),$F380,BN$28))/10</f>
        <v>0</v>
      </c>
      <c r="BO380" s="63">
        <f ca="1">IF(OR(INDEX(INDIRECT("times"&amp;BH$2),$F380,BO$28)&gt;10,INDEX(INDIRECT(BJ380),$E380,$F380)="",INDEX(INDIRECT(BJ380),$E380,$F380)&gt;=INDEX(INDIRECT(BJ380),1,BO$28)),0,(INDEX(INDIRECT(BJ380),$E380,$F380))-INDEX(INDIRECT(BJ380),1,BO$28))*(10-INDEX(INDIRECT("times"&amp;BH$2),$F380,BO$28))/10</f>
        <v>0</v>
      </c>
      <c r="BP380" s="63">
        <f ca="1">IF(OR(INDEX(INDIRECT("times"&amp;BH$2),$F380,BP$28)&gt;10,INDEX(INDIRECT(BJ380),$E380,$F380)="",INDEX(INDIRECT(BJ380),$E380,$F380)&gt;=INDEX(INDIRECT(BJ380),1,BP$28)),0,(INDEX(INDIRECT(BJ380),$E380,$F380))-INDEX(INDIRECT(BJ380),1,BP$28))*(10-INDEX(INDIRECT("times"&amp;BH$2),$F380,BP$28))/10</f>
        <v>0</v>
      </c>
      <c r="BQ380" s="63">
        <f ca="1">IF(OR(INDEX(INDIRECT("times"&amp;BH$2),$F380,BQ$28)&gt;10,INDEX(INDIRECT(BJ380),$E380,$F380)="",INDEX(INDIRECT(BJ380),$E380,$F380)&gt;=INDEX(INDIRECT(BJ380),1,BQ$28)),0,(INDEX(INDIRECT(BJ380),$E380,$F380))-INDEX(INDIRECT(BJ380),1,BQ$28))*(10-INDEX(INDIRECT("times"&amp;BH$2),$F380,BQ$28))/10</f>
        <v>0</v>
      </c>
      <c r="BR380" s="63">
        <f ca="1">IF(OR(INDEX(INDIRECT("times"&amp;BH$2),$F380,BR$28)&gt;10,INDEX(INDIRECT(BJ380),$E380,$F380)="",INDEX(INDIRECT(BJ380),$E380,$F380)&gt;=INDEX(INDIRECT(BJ380),1,BR$28)),0,(INDEX(INDIRECT(BJ380),$E380,$F380))-INDEX(INDIRECT(BJ380),1,BR$28))*(10-INDEX(INDIRECT("times"&amp;BH$2),$F380,BR$28))/10</f>
        <v>0</v>
      </c>
      <c r="BS380" s="63">
        <f ca="1">IF(OR(INDEX(INDIRECT("times"&amp;BH$2),$F380,BS$28)&gt;10,INDEX(INDIRECT(BJ380),$E380,$F380)="",INDEX(INDIRECT(BJ380),$E380,$F380)&gt;=INDEX(INDIRECT(BJ380),1,BS$28)),0,(INDEX(INDIRECT(BJ380),$E380,$F380))-INDEX(INDIRECT(BJ380),1,BS$28))*(10-INDEX(INDIRECT("times"&amp;BH$2),$F380,BS$28))/10</f>
        <v>0</v>
      </c>
      <c r="BT380" s="63">
        <f ca="1">IF(OR(INDEX(INDIRECT("times"&amp;BH$2),$F380,BT$28)&gt;10,INDEX(INDIRECT(BJ380),$E380,$F380)="",INDEX(INDIRECT(BJ380),$E380,$F380)&gt;=INDEX(INDIRECT(BJ380),1,BT$28)),0,(INDEX(INDIRECT(BJ380),$E380,$F380))-INDEX(INDIRECT(BJ380),1,BT$28))*(10-INDEX(INDIRECT("times"&amp;BH$2),$F380,BT$28))/10</f>
        <v>0</v>
      </c>
      <c r="BU380" s="63">
        <f ca="1">IF(OR(INDEX(INDIRECT("times"&amp;BH$2),$F380,BU$28)&gt;10,INDEX(INDIRECT(BJ380),$E380,$F380)="",INDEX(INDIRECT(BJ380),$E380,$F380)&gt;=INDEX(INDIRECT(BJ380),1,BU$28)),0,(INDEX(INDIRECT(BJ380),$E380,$F380))-INDEX(INDIRECT(BJ380),1,BU$28))*(10-INDEX(INDIRECT("times"&amp;BH$2),$F380,BU$28))/10</f>
        <v>0</v>
      </c>
      <c r="BV380" s="63">
        <f ca="1">IF(OR(INDEX(INDIRECT("times"&amp;BH$2),$F380,BV$28)&gt;10,INDEX(INDIRECT(BJ380),$E380,$F380)="",INDEX(INDIRECT(BJ380),$E380,$F380)&gt;=INDEX(INDIRECT(BJ380),1,BV$28)),0,(INDEX(INDIRECT(BJ380),$E380,$F380))-INDEX(INDIRECT(BJ380),1,BV$28))*(10-INDEX(INDIRECT("times"&amp;BH$2),$F380,BV$28))/10</f>
        <v>0</v>
      </c>
      <c r="BW380" s="63">
        <f ca="1">IF(OR(INDEX(INDIRECT("times"&amp;BH$2),$F380,BW$28)&gt;10,INDEX(INDIRECT(BJ380),$E380,$F380)="",INDEX(INDIRECT(BJ380),$E380,$F380)&gt;=INDEX(INDIRECT(BJ380),1,BW$28)),0,(INDEX(INDIRECT(BJ380),$E380,$F380))-INDEX(INDIRECT(BJ380),1,BW$28))*(10-INDEX(INDIRECT("times"&amp;BH$2),$F380,BW$28))/10</f>
        <v>0</v>
      </c>
      <c r="BX380" s="63">
        <f ca="1">IF(OR(INDEX(INDIRECT("times"&amp;BH$2),$F380,BX$28)&gt;10,INDEX(INDIRECT(BJ380),$E380,$F380)="",INDEX(INDIRECT(BJ380),$E380,$F380)&gt;=INDEX(INDIRECT(BJ380),1,BX$28)),0,(INDEX(INDIRECT(BJ380),$E380,$F380))-INDEX(INDIRECT(BJ380),1,BX$28))*(10-INDEX(INDIRECT("times"&amp;BH$2),$F380,BX$28))/10</f>
        <v>0</v>
      </c>
      <c r="BY380" s="63">
        <f ca="1">IF(OR(INDEX(INDIRECT("times"&amp;BH$2),$F380,BY$28)&gt;10,INDEX(INDIRECT(BJ380),$E380,$F380)="",INDEX(INDIRECT(BJ380),$E380,$F380)&gt;=INDEX(INDIRECT(BJ380),1,BY$28)),0,(INDEX(INDIRECT(BJ380),$E380,$F380))-INDEX(INDIRECT(BJ380),1,BY$28))*(10-INDEX(INDIRECT("times"&amp;BH$2),$F380,BY$28))/10</f>
        <v>0</v>
      </c>
      <c r="BZ380" s="63">
        <f ca="1">IF(OR(INDEX(INDIRECT("times"&amp;BH$2),$F380,BZ$28)&gt;10,INDEX(INDIRECT(BJ380),$E380,$F380)="",INDEX(INDIRECT(BJ380),$E380,$F380)&gt;=INDEX(INDIRECT(BJ380),1,BZ$28)),0,(INDEX(INDIRECT(BJ380),$E380,$F380))-INDEX(INDIRECT(BJ380),1,BZ$28))*(10-INDEX(INDIRECT("times"&amp;BH$2),$F380,BZ$28))/10</f>
        <v>0</v>
      </c>
      <c r="CA380" s="63">
        <f ca="1">IF(OR(INDEX(INDIRECT("times"&amp;BH$2),$F380,CA$28)&gt;10,INDEX(INDIRECT(BJ380),$E380,$F380)="",INDEX(INDIRECT(BJ380),$E380,$F380)&gt;=INDEX(INDIRECT(BJ380),1,CA$28)),0,(INDEX(INDIRECT(BJ380),$E380,$F380))-INDEX(INDIRECT(BJ380),1,CA$28))*(10-INDEX(INDIRECT("times"&amp;BH$2),$F380,CA$28))/10</f>
        <v>0</v>
      </c>
      <c r="CB380" s="63">
        <f ca="1">IF(OR(INDEX(INDIRECT("times"&amp;BH$2),$F380,CB$28)&gt;10,INDEX(INDIRECT(BJ380),$E380,$F380)="",INDEX(INDIRECT(BJ380),$E380,$F380)&gt;=INDEX(INDIRECT(BJ380),1,CB$28)),0,(INDEX(INDIRECT(BJ380),$E380,$F380))-INDEX(INDIRECT(BJ380),1,CB$28))*(10-INDEX(INDIRECT("times"&amp;BH$2),$F380,CB$28))/10</f>
        <v>0</v>
      </c>
      <c r="CC380" s="63">
        <f ca="1">IF(OR(INDEX(INDIRECT("times"&amp;BH$2),$F380,CC$28)&gt;10,INDEX(INDIRECT(BJ380),$E380,$F380)="",INDEX(INDIRECT(BJ380),$E380,$F380)&gt;=INDEX(INDIRECT(BJ380),1,CC$28)),0,(INDEX(INDIRECT(BJ380),$E380,$F380))-INDEX(INDIRECT(BJ380),1,CC$28))*(10-INDEX(INDIRECT("times"&amp;BH$2),$F380,CC$28))/10</f>
        <v>0</v>
      </c>
      <c r="CD380" s="63">
        <f ca="1">IF(OR(INDEX(INDIRECT("times"&amp;BH$2),$F380,CD$28)&gt;10,INDEX(INDIRECT(BJ380),$E380,$F380)="",INDEX(INDIRECT(BJ380),$E380,$F380)&gt;=INDEX(INDIRECT(BJ380),1,CD$28)),0,(INDEX(INDIRECT(BJ380),$E380,$F380))-INDEX(INDIRECT(BJ380),1,CD$28))*(10-INDEX(INDIRECT("times"&amp;BH$2),$F380,CD$28))/10</f>
        <v>0</v>
      </c>
      <c r="CE380" s="63">
        <f ca="1">IF(OR(INDEX(INDIRECT("times"&amp;BH$2),$F380,CE$28)&gt;10,INDEX(INDIRECT(BJ380),$E380,$F380)="",INDEX(INDIRECT(BJ380),$E380,$F380)&gt;=INDEX(INDIRECT(BJ380),1,CE$28)),0,(INDEX(INDIRECT(BJ380),$E380,$F380))-INDEX(INDIRECT(BJ380),1,CE$28))*(10-INDEX(INDIRECT("times"&amp;BH$2),$F380,CE$28))/10</f>
        <v>0</v>
      </c>
      <c r="CF380" s="63">
        <f ca="1">IF(OR(INDEX(INDIRECT("times"&amp;BH$2),$F380,CF$28)&gt;10,INDEX(INDIRECT(BJ380),$E380,$F380)="",INDEX(INDIRECT(BJ380),$E380,$F380)&gt;=INDEX(INDIRECT(BJ380),1,CF$28)),0,(INDEX(INDIRECT(BJ380),$E380,$F380))-INDEX(INDIRECT(BJ380),1,CF$28))*(10-INDEX(INDIRECT("times"&amp;BH$2),$F380,CF$28))/10</f>
        <v>0</v>
      </c>
      <c r="CG380" s="64">
        <f ca="1">IF(OR(INDEX(INDIRECT("times"&amp;BH$2),$F380,CG$28)&gt;10,INDEX(INDIRECT(BJ380),$E380,$F380)="",INDEX(INDIRECT(BJ380),$E380,$F380)&gt;=INDEX(INDIRECT(BJ380),1,CG$28)),0,(INDEX(INDIRECT(BJ380),$E380,$F380))-INDEX(INDIRECT(BJ380),1,CG$28))*(10-INDEX(INDIRECT("times"&amp;BH$2),$F380,CG$28))/10</f>
        <v>0</v>
      </c>
      <c r="CH380" s="201">
        <v>2</v>
      </c>
      <c r="CJ380" s="18" t="s">
        <v>211</v>
      </c>
      <c r="CK380" s="122">
        <f>CJ341</f>
        <v>3</v>
      </c>
      <c r="CL380" s="122" t="str">
        <f>CJ342</f>
        <v>work3564</v>
      </c>
      <c r="CM380" s="210" t="str">
        <f t="shared" si="1801"/>
        <v>core3_work3564</v>
      </c>
      <c r="CN380" s="122">
        <v>5</v>
      </c>
      <c r="CO380" s="33">
        <v>2</v>
      </c>
      <c r="CP380" s="62">
        <f ca="1">IF(OR(INDEX(INDIRECT("times"&amp;CK$2),$F380,CP$28)&gt;10,INDEX(INDIRECT(CM380),$E380,$F380)="",INDEX(INDIRECT(CM380),$E380,$F380)&gt;=INDEX(INDIRECT(CM380),1,CP$28)),0,(INDEX(INDIRECT(CM380),$E380,$F380))-INDEX(INDIRECT(CM380),1,CP$28))*(10-INDEX(INDIRECT("times"&amp;CK$2),$F380,CP$28))/10</f>
        <v>0</v>
      </c>
      <c r="CQ380" s="63">
        <f ca="1">IF(OR(INDEX(INDIRECT("times"&amp;CK$2),$F380,CQ$28)&gt;10,INDEX(INDIRECT(CM380),$E380,$F380)="",INDEX(INDIRECT(CM380),$E380,$F380)&gt;=INDEX(INDIRECT(CM380),1,CQ$28)),0,(INDEX(INDIRECT(CM380),$E380,$F380))-INDEX(INDIRECT(CM380),1,CQ$28))*(10-INDEX(INDIRECT("times"&amp;CK$2),$F380,CQ$28))/10</f>
        <v>0</v>
      </c>
      <c r="CR380" s="63">
        <f ca="1">IF(OR(INDEX(INDIRECT("times"&amp;CK$2),$F380,CR$28)&gt;10,INDEX(INDIRECT(CM380),$E380,$F380)="",INDEX(INDIRECT(CM380),$E380,$F380)&gt;=INDEX(INDIRECT(CM380),1,CR$28)),0,(INDEX(INDIRECT(CM380),$E380,$F380))-INDEX(INDIRECT(CM380),1,CR$28))*(10-INDEX(INDIRECT("times"&amp;CK$2),$F380,CR$28))/10</f>
        <v>0</v>
      </c>
      <c r="CS380" s="63">
        <f ca="1">IF(OR(INDEX(INDIRECT("times"&amp;CK$2),$F380,CS$28)&gt;10,INDEX(INDIRECT(CM380),$E380,$F380)="",INDEX(INDIRECT(CM380),$E380,$F380)&gt;=INDEX(INDIRECT(CM380),1,CS$28)),0,(INDEX(INDIRECT(CM380),$E380,$F380))-INDEX(INDIRECT(CM380),1,CS$28))*(10-INDEX(INDIRECT("times"&amp;CK$2),$F380,CS$28))/10</f>
        <v>0</v>
      </c>
      <c r="CT380" s="63">
        <f ca="1">IF(OR(INDEX(INDIRECT("times"&amp;CK$2),$F380,CT$28)&gt;10,INDEX(INDIRECT(CM380),$E380,$F380)="",INDEX(INDIRECT(CM380),$E380,$F380)&gt;=INDEX(INDIRECT(CM380),1,CT$28)),0,(INDEX(INDIRECT(CM380),$E380,$F380))-INDEX(INDIRECT(CM380),1,CT$28))*(10-INDEX(INDIRECT("times"&amp;CK$2),$F380,CT$28))/10</f>
        <v>0</v>
      </c>
      <c r="CU380" s="63">
        <f ca="1">IF(OR(INDEX(INDIRECT("times"&amp;CK$2),$F380,CU$28)&gt;10,INDEX(INDIRECT(CM380),$E380,$F380)="",INDEX(INDIRECT(CM380),$E380,$F380)&gt;=INDEX(INDIRECT(CM380),1,CU$28)),0,(INDEX(INDIRECT(CM380),$E380,$F380))-INDEX(INDIRECT(CM380),1,CU$28))*(10-INDEX(INDIRECT("times"&amp;CK$2),$F380,CU$28))/10</f>
        <v>0</v>
      </c>
      <c r="CV380" s="63">
        <f ca="1">IF(OR(INDEX(INDIRECT("times"&amp;CK$2),$F380,CV$28)&gt;10,INDEX(INDIRECT(CM380),$E380,$F380)="",INDEX(INDIRECT(CM380),$E380,$F380)&gt;=INDEX(INDIRECT(CM380),1,CV$28)),0,(INDEX(INDIRECT(CM380),$E380,$F380))-INDEX(INDIRECT(CM380),1,CV$28))*(10-INDEX(INDIRECT("times"&amp;CK$2),$F380,CV$28))/10</f>
        <v>0</v>
      </c>
      <c r="CW380" s="63">
        <f ca="1">IF(OR(INDEX(INDIRECT("times"&amp;CK$2),$F380,CW$28)&gt;10,INDEX(INDIRECT(CM380),$E380,$F380)="",INDEX(INDIRECT(CM380),$E380,$F380)&gt;=INDEX(INDIRECT(CM380),1,CW$28)),0,(INDEX(INDIRECT(CM380),$E380,$F380))-INDEX(INDIRECT(CM380),1,CW$28))*(10-INDEX(INDIRECT("times"&amp;CK$2),$F380,CW$28))/10</f>
        <v>0</v>
      </c>
      <c r="CX380" s="63">
        <f ca="1">IF(OR(INDEX(INDIRECT("times"&amp;CK$2),$F380,CX$28)&gt;10,INDEX(INDIRECT(CM380),$E380,$F380)="",INDEX(INDIRECT(CM380),$E380,$F380)&gt;=INDEX(INDIRECT(CM380),1,CX$28)),0,(INDEX(INDIRECT(CM380),$E380,$F380))-INDEX(INDIRECT(CM380),1,CX$28))*(10-INDEX(INDIRECT("times"&amp;CK$2),$F380,CX$28))/10</f>
        <v>0</v>
      </c>
      <c r="CY380" s="63">
        <f ca="1">IF(OR(INDEX(INDIRECT("times"&amp;CK$2),$F380,CY$28)&gt;10,INDEX(INDIRECT(CM380),$E380,$F380)="",INDEX(INDIRECT(CM380),$E380,$F380)&gt;=INDEX(INDIRECT(CM380),1,CY$28)),0,(INDEX(INDIRECT(CM380),$E380,$F380))-INDEX(INDIRECT(CM380),1,CY$28))*(10-INDEX(INDIRECT("times"&amp;CK$2),$F380,CY$28))/10</f>
        <v>0</v>
      </c>
      <c r="CZ380" s="63">
        <f ca="1">IF(OR(INDEX(INDIRECT("times"&amp;CK$2),$F380,CZ$28)&gt;10,INDEX(INDIRECT(CM380),$E380,$F380)="",INDEX(INDIRECT(CM380),$E380,$F380)&gt;=INDEX(INDIRECT(CM380),1,CZ$28)),0,(INDEX(INDIRECT(CM380),$E380,$F380))-INDEX(INDIRECT(CM380),1,CZ$28))*(10-INDEX(INDIRECT("times"&amp;CK$2),$F380,CZ$28))/10</f>
        <v>0</v>
      </c>
      <c r="DA380" s="63">
        <f ca="1">IF(OR(INDEX(INDIRECT("times"&amp;CK$2),$F380,DA$28)&gt;10,INDEX(INDIRECT(CM380),$E380,$F380)="",INDEX(INDIRECT(CM380),$E380,$F380)&gt;=INDEX(INDIRECT(CM380),1,DA$28)),0,(INDEX(INDIRECT(CM380),$E380,$F380))-INDEX(INDIRECT(CM380),1,DA$28))*(10-INDEX(INDIRECT("times"&amp;CK$2),$F380,DA$28))/10</f>
        <v>0</v>
      </c>
      <c r="DB380" s="63">
        <f ca="1">IF(OR(INDEX(INDIRECT("times"&amp;CK$2),$F380,DB$28)&gt;10,INDEX(INDIRECT(CM380),$E380,$F380)="",INDEX(INDIRECT(CM380),$E380,$F380)&gt;=INDEX(INDIRECT(CM380),1,DB$28)),0,(INDEX(INDIRECT(CM380),$E380,$F380))-INDEX(INDIRECT(CM380),1,DB$28))*(10-INDEX(INDIRECT("times"&amp;CK$2),$F380,DB$28))/10</f>
        <v>0</v>
      </c>
      <c r="DC380" s="63">
        <f ca="1">IF(OR(INDEX(INDIRECT("times"&amp;CK$2),$F380,DC$28)&gt;10,INDEX(INDIRECT(CM380),$E380,$F380)="",INDEX(INDIRECT(CM380),$E380,$F380)&gt;=INDEX(INDIRECT(CM380),1,DC$28)),0,(INDEX(INDIRECT(CM380),$E380,$F380))-INDEX(INDIRECT(CM380),1,DC$28))*(10-INDEX(INDIRECT("times"&amp;CK$2),$F380,DC$28))/10</f>
        <v>0</v>
      </c>
      <c r="DD380" s="63">
        <f ca="1">IF(OR(INDEX(INDIRECT("times"&amp;CK$2),$F380,DD$28)&gt;10,INDEX(INDIRECT(CM380),$E380,$F380)="",INDEX(INDIRECT(CM380),$E380,$F380)&gt;=INDEX(INDIRECT(CM380),1,DD$28)),0,(INDEX(INDIRECT(CM380),$E380,$F380))-INDEX(INDIRECT(CM380),1,DD$28))*(10-INDEX(INDIRECT("times"&amp;CK$2),$F380,DD$28))/10</f>
        <v>0</v>
      </c>
      <c r="DE380" s="63">
        <f ca="1">IF(OR(INDEX(INDIRECT("times"&amp;CK$2),$F380,DE$28)&gt;10,INDEX(INDIRECT(CM380),$E380,$F380)="",INDEX(INDIRECT(CM380),$E380,$F380)&gt;=INDEX(INDIRECT(CM380),1,DE$28)),0,(INDEX(INDIRECT(CM380),$E380,$F380))-INDEX(INDIRECT(CM380),1,DE$28))*(10-INDEX(INDIRECT("times"&amp;CK$2),$F380,DE$28))/10</f>
        <v>0</v>
      </c>
      <c r="DF380" s="63">
        <f ca="1">IF(OR(INDEX(INDIRECT("times"&amp;CK$2),$F380,DF$28)&gt;10,INDEX(INDIRECT(CM380),$E380,$F380)="",INDEX(INDIRECT(CM380),$E380,$F380)&gt;=INDEX(INDIRECT(CM380),1,DF$28)),0,(INDEX(INDIRECT(CM380),$E380,$F380))-INDEX(INDIRECT(CM380),1,DF$28))*(10-INDEX(INDIRECT("times"&amp;CK$2),$F380,DF$28))/10</f>
        <v>0</v>
      </c>
      <c r="DG380" s="63">
        <f ca="1">IF(OR(INDEX(INDIRECT("times"&amp;CK$2),$F380,DG$28)&gt;10,INDEX(INDIRECT(CM380),$E380,$F380)="",INDEX(INDIRECT(CM380),$E380,$F380)&gt;=INDEX(INDIRECT(CM380),1,DG$28)),0,(INDEX(INDIRECT(CM380),$E380,$F380))-INDEX(INDIRECT(CM380),1,DG$28))*(10-INDEX(INDIRECT("times"&amp;CK$2),$F380,DG$28))/10</f>
        <v>0</v>
      </c>
      <c r="DH380" s="63">
        <f ca="1">IF(OR(INDEX(INDIRECT("times"&amp;CK$2),$F380,DH$28)&gt;10,INDEX(INDIRECT(CM380),$E380,$F380)="",INDEX(INDIRECT(CM380),$E380,$F380)&gt;=INDEX(INDIRECT(CM380),1,DH$28)),0,(INDEX(INDIRECT(CM380),$E380,$F380))-INDEX(INDIRECT(CM380),1,DH$28))*(10-INDEX(INDIRECT("times"&amp;CK$2),$F380,DH$28))/10</f>
        <v>0</v>
      </c>
      <c r="DI380" s="63">
        <f ca="1">IF(OR(INDEX(INDIRECT("times"&amp;CK$2),$F380,DI$28)&gt;10,INDEX(INDIRECT(CM380),$E380,$F380)="",INDEX(INDIRECT(CM380),$E380,$F380)&gt;=INDEX(INDIRECT(CM380),1,DI$28)),0,(INDEX(INDIRECT(CM380),$E380,$F380))-INDEX(INDIRECT(CM380),1,DI$28))*(10-INDEX(INDIRECT("times"&amp;CK$2),$F380,DI$28))/10</f>
        <v>0</v>
      </c>
      <c r="DJ380" s="64">
        <f ca="1">IF(OR(INDEX(INDIRECT("times"&amp;CK$2),$F380,DJ$28)&gt;10,INDEX(INDIRECT(CM380),$E380,$F380)="",INDEX(INDIRECT(CM380),$E380,$F380)&gt;=INDEX(INDIRECT(CM380),1,DJ$28)),0,(INDEX(INDIRECT(CM380),$E380,$F380))-INDEX(INDIRECT(CM380),1,DJ$28))*(10-INDEX(INDIRECT("times"&amp;CK$2),$F380,DJ$28))/10</f>
        <v>0</v>
      </c>
      <c r="DK380" s="201">
        <v>2</v>
      </c>
      <c r="DM380" s="18" t="s">
        <v>211</v>
      </c>
      <c r="DN380" s="122">
        <f>DM341</f>
        <v>3</v>
      </c>
      <c r="DO380" s="122" t="str">
        <f>DM342</f>
        <v>shop3564</v>
      </c>
      <c r="DP380" s="210" t="str">
        <f t="shared" si="1802"/>
        <v>core3_shop3564</v>
      </c>
      <c r="DQ380" s="122">
        <v>5</v>
      </c>
      <c r="DR380" s="33">
        <v>2</v>
      </c>
      <c r="DS380" s="62">
        <f ca="1">IF(OR(INDEX(INDIRECT("times"&amp;DN$2),$F380,DS$28)&gt;10,INDEX(INDIRECT(DP380),$E380,$F380)="",INDEX(INDIRECT(DP380),$E380,$F380)&gt;=INDEX(INDIRECT(DP380),1,DS$28)),0,(INDEX(INDIRECT(DP380),$E380,$F380))-INDEX(INDIRECT(DP380),1,DS$28))*(10-INDEX(INDIRECT("times"&amp;DN$2),$F380,DS$28))/10</f>
        <v>0</v>
      </c>
      <c r="DT380" s="63">
        <f ca="1">IF(OR(INDEX(INDIRECT("times"&amp;DN$2),$F380,DT$28)&gt;10,INDEX(INDIRECT(DP380),$E380,$F380)="",INDEX(INDIRECT(DP380),$E380,$F380)&gt;=INDEX(INDIRECT(DP380),1,DT$28)),0,(INDEX(INDIRECT(DP380),$E380,$F380))-INDEX(INDIRECT(DP380),1,DT$28))*(10-INDEX(INDIRECT("times"&amp;DN$2),$F380,DT$28))/10</f>
        <v>0</v>
      </c>
      <c r="DU380" s="63">
        <f ca="1">IF(OR(INDEX(INDIRECT("times"&amp;DN$2),$F380,DU$28)&gt;10,INDEX(INDIRECT(DP380),$E380,$F380)="",INDEX(INDIRECT(DP380),$E380,$F380)&gt;=INDEX(INDIRECT(DP380),1,DU$28)),0,(INDEX(INDIRECT(DP380),$E380,$F380))-INDEX(INDIRECT(DP380),1,DU$28))*(10-INDEX(INDIRECT("times"&amp;DN$2),$F380,DU$28))/10</f>
        <v>0</v>
      </c>
      <c r="DV380" s="63">
        <f ca="1">IF(OR(INDEX(INDIRECT("times"&amp;DN$2),$F380,DV$28)&gt;10,INDEX(INDIRECT(DP380),$E380,$F380)="",INDEX(INDIRECT(DP380),$E380,$F380)&gt;=INDEX(INDIRECT(DP380),1,DV$28)),0,(INDEX(INDIRECT(DP380),$E380,$F380))-INDEX(INDIRECT(DP380),1,DV$28))*(10-INDEX(INDIRECT("times"&amp;DN$2),$F380,DV$28))/10</f>
        <v>0</v>
      </c>
      <c r="DW380" s="63">
        <f ca="1">IF(OR(INDEX(INDIRECT("times"&amp;DN$2),$F380,DW$28)&gt;10,INDEX(INDIRECT(DP380),$E380,$F380)="",INDEX(INDIRECT(DP380),$E380,$F380)&gt;=INDEX(INDIRECT(DP380),1,DW$28)),0,(INDEX(INDIRECT(DP380),$E380,$F380))-INDEX(INDIRECT(DP380),1,DW$28))*(10-INDEX(INDIRECT("times"&amp;DN$2),$F380,DW$28))/10</f>
        <v>0</v>
      </c>
      <c r="DX380" s="63">
        <f ca="1">IF(OR(INDEX(INDIRECT("times"&amp;DN$2),$F380,DX$28)&gt;10,INDEX(INDIRECT(DP380),$E380,$F380)="",INDEX(INDIRECT(DP380),$E380,$F380)&gt;=INDEX(INDIRECT(DP380),1,DX$28)),0,(INDEX(INDIRECT(DP380),$E380,$F380))-INDEX(INDIRECT(DP380),1,DX$28))*(10-INDEX(INDIRECT("times"&amp;DN$2),$F380,DX$28))/10</f>
        <v>0</v>
      </c>
      <c r="DY380" s="63">
        <f ca="1">IF(OR(INDEX(INDIRECT("times"&amp;DN$2),$F380,DY$28)&gt;10,INDEX(INDIRECT(DP380),$E380,$F380)="",INDEX(INDIRECT(DP380),$E380,$F380)&gt;=INDEX(INDIRECT(DP380),1,DY$28)),0,(INDEX(INDIRECT(DP380),$E380,$F380))-INDEX(INDIRECT(DP380),1,DY$28))*(10-INDEX(INDIRECT("times"&amp;DN$2),$F380,DY$28))/10</f>
        <v>0</v>
      </c>
      <c r="DZ380" s="63">
        <f ca="1">IF(OR(INDEX(INDIRECT("times"&amp;DN$2),$F380,DZ$28)&gt;10,INDEX(INDIRECT(DP380),$E380,$F380)="",INDEX(INDIRECT(DP380),$E380,$F380)&gt;=INDEX(INDIRECT(DP380),1,DZ$28)),0,(INDEX(INDIRECT(DP380),$E380,$F380))-INDEX(INDIRECT(DP380),1,DZ$28))*(10-INDEX(INDIRECT("times"&amp;DN$2),$F380,DZ$28))/10</f>
        <v>0</v>
      </c>
      <c r="EA380" s="63">
        <f ca="1">IF(OR(INDEX(INDIRECT("times"&amp;DN$2),$F380,EA$28)&gt;10,INDEX(INDIRECT(DP380),$E380,$F380)="",INDEX(INDIRECT(DP380),$E380,$F380)&gt;=INDEX(INDIRECT(DP380),1,EA$28)),0,(INDEX(INDIRECT(DP380),$E380,$F380))-INDEX(INDIRECT(DP380),1,EA$28))*(10-INDEX(INDIRECT("times"&amp;DN$2),$F380,EA$28))/10</f>
        <v>0</v>
      </c>
      <c r="EB380" s="63">
        <f ca="1">IF(OR(INDEX(INDIRECT("times"&amp;DN$2),$F380,EB$28)&gt;10,INDEX(INDIRECT(DP380),$E380,$F380)="",INDEX(INDIRECT(DP380),$E380,$F380)&gt;=INDEX(INDIRECT(DP380),1,EB$28)),0,(INDEX(INDIRECT(DP380),$E380,$F380))-INDEX(INDIRECT(DP380),1,EB$28))*(10-INDEX(INDIRECT("times"&amp;DN$2),$F380,EB$28))/10</f>
        <v>0</v>
      </c>
      <c r="EC380" s="63">
        <f ca="1">IF(OR(INDEX(INDIRECT("times"&amp;DN$2),$F380,EC$28)&gt;10,INDEX(INDIRECT(DP380),$E380,$F380)="",INDEX(INDIRECT(DP380),$E380,$F380)&gt;=INDEX(INDIRECT(DP380),1,EC$28)),0,(INDEX(INDIRECT(DP380),$E380,$F380))-INDEX(INDIRECT(DP380),1,EC$28))*(10-INDEX(INDIRECT("times"&amp;DN$2),$F380,EC$28))/10</f>
        <v>0</v>
      </c>
      <c r="ED380" s="63">
        <f ca="1">IF(OR(INDEX(INDIRECT("times"&amp;DN$2),$F380,ED$28)&gt;10,INDEX(INDIRECT(DP380),$E380,$F380)="",INDEX(INDIRECT(DP380),$E380,$F380)&gt;=INDEX(INDIRECT(DP380),1,ED$28)),0,(INDEX(INDIRECT(DP380),$E380,$F380))-INDEX(INDIRECT(DP380),1,ED$28))*(10-INDEX(INDIRECT("times"&amp;DN$2),$F380,ED$28))/10</f>
        <v>0</v>
      </c>
      <c r="EE380" s="63">
        <f ca="1">IF(OR(INDEX(INDIRECT("times"&amp;DN$2),$F380,EE$28)&gt;10,INDEX(INDIRECT(DP380),$E380,$F380)="",INDEX(INDIRECT(DP380),$E380,$F380)&gt;=INDEX(INDIRECT(DP380),1,EE$28)),0,(INDEX(INDIRECT(DP380),$E380,$F380))-INDEX(INDIRECT(DP380),1,EE$28))*(10-INDEX(INDIRECT("times"&amp;DN$2),$F380,EE$28))/10</f>
        <v>0</v>
      </c>
      <c r="EF380" s="63">
        <f ca="1">IF(OR(INDEX(INDIRECT("times"&amp;DN$2),$F380,EF$28)&gt;10,INDEX(INDIRECT(DP380),$E380,$F380)="",INDEX(INDIRECT(DP380),$E380,$F380)&gt;=INDEX(INDIRECT(DP380),1,EF$28)),0,(INDEX(INDIRECT(DP380),$E380,$F380))-INDEX(INDIRECT(DP380),1,EF$28))*(10-INDEX(INDIRECT("times"&amp;DN$2),$F380,EF$28))/10</f>
        <v>0</v>
      </c>
      <c r="EG380" s="63">
        <f ca="1">IF(OR(INDEX(INDIRECT("times"&amp;DN$2),$F380,EG$28)&gt;10,INDEX(INDIRECT(DP380),$E380,$F380)="",INDEX(INDIRECT(DP380),$E380,$F380)&gt;=INDEX(INDIRECT(DP380),1,EG$28)),0,(INDEX(INDIRECT(DP380),$E380,$F380))-INDEX(INDIRECT(DP380),1,EG$28))*(10-INDEX(INDIRECT("times"&amp;DN$2),$F380,EG$28))/10</f>
        <v>0</v>
      </c>
      <c r="EH380" s="63">
        <f ca="1">IF(OR(INDEX(INDIRECT("times"&amp;DN$2),$F380,EH$28)&gt;10,INDEX(INDIRECT(DP380),$E380,$F380)="",INDEX(INDIRECT(DP380),$E380,$F380)&gt;=INDEX(INDIRECT(DP380),1,EH$28)),0,(INDEX(INDIRECT(DP380),$E380,$F380))-INDEX(INDIRECT(DP380),1,EH$28))*(10-INDEX(INDIRECT("times"&amp;DN$2),$F380,EH$28))/10</f>
        <v>0</v>
      </c>
      <c r="EI380" s="63">
        <f ca="1">IF(OR(INDEX(INDIRECT("times"&amp;DN$2),$F380,EI$28)&gt;10,INDEX(INDIRECT(DP380),$E380,$F380)="",INDEX(INDIRECT(DP380),$E380,$F380)&gt;=INDEX(INDIRECT(DP380),1,EI$28)),0,(INDEX(INDIRECT(DP380),$E380,$F380))-INDEX(INDIRECT(DP380),1,EI$28))*(10-INDEX(INDIRECT("times"&amp;DN$2),$F380,EI$28))/10</f>
        <v>0</v>
      </c>
      <c r="EJ380" s="63">
        <f ca="1">IF(OR(INDEX(INDIRECT("times"&amp;DN$2),$F380,EJ$28)&gt;10,INDEX(INDIRECT(DP380),$E380,$F380)="",INDEX(INDIRECT(DP380),$E380,$F380)&gt;=INDEX(INDIRECT(DP380),1,EJ$28)),0,(INDEX(INDIRECT(DP380),$E380,$F380))-INDEX(INDIRECT(DP380),1,EJ$28))*(10-INDEX(INDIRECT("times"&amp;DN$2),$F380,EJ$28))/10</f>
        <v>0</v>
      </c>
      <c r="EK380" s="63">
        <f ca="1">IF(OR(INDEX(INDIRECT("times"&amp;DN$2),$F380,EK$28)&gt;10,INDEX(INDIRECT(DP380),$E380,$F380)="",INDEX(INDIRECT(DP380),$E380,$F380)&gt;=INDEX(INDIRECT(DP380),1,EK$28)),0,(INDEX(INDIRECT(DP380),$E380,$F380))-INDEX(INDIRECT(DP380),1,EK$28))*(10-INDEX(INDIRECT("times"&amp;DN$2),$F380,EK$28))/10</f>
        <v>0</v>
      </c>
      <c r="EL380" s="63">
        <f ca="1">IF(OR(INDEX(INDIRECT("times"&amp;DN$2),$F380,EL$28)&gt;10,INDEX(INDIRECT(DP380),$E380,$F380)="",INDEX(INDIRECT(DP380),$E380,$F380)&gt;=INDEX(INDIRECT(DP380),1,EL$28)),0,(INDEX(INDIRECT(DP380),$E380,$F380))-INDEX(INDIRECT(DP380),1,EL$28))*(10-INDEX(INDIRECT("times"&amp;DN$2),$F380,EL$28))/10</f>
        <v>0</v>
      </c>
      <c r="EM380" s="64">
        <f ca="1">IF(OR(INDEX(INDIRECT("times"&amp;DN$2),$F380,EM$28)&gt;10,INDEX(INDIRECT(DP380),$E380,$F380)="",INDEX(INDIRECT(DP380),$E380,$F380)&gt;=INDEX(INDIRECT(DP380),1,EM$28)),0,(INDEX(INDIRECT(DP380),$E380,$F380))-INDEX(INDIRECT(DP380),1,EM$28))*(10-INDEX(INDIRECT("times"&amp;DN$2),$F380,EM$28))/10</f>
        <v>0</v>
      </c>
      <c r="EN380" s="201">
        <v>2</v>
      </c>
      <c r="EP380" s="18" t="s">
        <v>211</v>
      </c>
      <c r="EQ380" s="122">
        <f>EP341</f>
        <v>3</v>
      </c>
      <c r="ER380" s="122" t="str">
        <f>EP342</f>
        <v>lei3564</v>
      </c>
      <c r="ES380" s="210" t="str">
        <f t="shared" si="1803"/>
        <v>core3_lei3564</v>
      </c>
      <c r="ET380" s="122">
        <v>5</v>
      </c>
      <c r="EU380" s="33">
        <v>2</v>
      </c>
      <c r="EV380" s="62">
        <f ca="1">IF(OR(INDEX(INDIRECT("times"&amp;EQ$2),$F380,EV$28)&gt;10,INDEX(INDIRECT(ES380),$E380,$F380)="",INDEX(INDIRECT(ES380),$E380,$F380)&gt;=INDEX(INDIRECT(ES380),1,EV$28)),0,(INDEX(INDIRECT(ES380),$E380,$F380))-INDEX(INDIRECT(ES380),1,EV$28))*(10-INDEX(INDIRECT("times"&amp;EQ$2),$F380,EV$28))/10</f>
        <v>0</v>
      </c>
      <c r="EW380" s="63">
        <f ca="1">IF(OR(INDEX(INDIRECT("times"&amp;EQ$2),$F380,EW$28)&gt;10,INDEX(INDIRECT(ES380),$E380,$F380)="",INDEX(INDIRECT(ES380),$E380,$F380)&gt;=INDEX(INDIRECT(ES380),1,EW$28)),0,(INDEX(INDIRECT(ES380),$E380,$F380))-INDEX(INDIRECT(ES380),1,EW$28))*(10-INDEX(INDIRECT("times"&amp;EQ$2),$F380,EW$28))/10</f>
        <v>0</v>
      </c>
      <c r="EX380" s="63">
        <f ca="1">IF(OR(INDEX(INDIRECT("times"&amp;EQ$2),$F380,EX$28)&gt;10,INDEX(INDIRECT(ES380),$E380,$F380)="",INDEX(INDIRECT(ES380),$E380,$F380)&gt;=INDEX(INDIRECT(ES380),1,EX$28)),0,(INDEX(INDIRECT(ES380),$E380,$F380))-INDEX(INDIRECT(ES380),1,EX$28))*(10-INDEX(INDIRECT("times"&amp;EQ$2),$F380,EX$28))/10</f>
        <v>0</v>
      </c>
      <c r="EY380" s="63">
        <f ca="1">IF(OR(INDEX(INDIRECT("times"&amp;EQ$2),$F380,EY$28)&gt;10,INDEX(INDIRECT(ES380),$E380,$F380)="",INDEX(INDIRECT(ES380),$E380,$F380)&gt;=INDEX(INDIRECT(ES380),1,EY$28)),0,(INDEX(INDIRECT(ES380),$E380,$F380))-INDEX(INDIRECT(ES380),1,EY$28))*(10-INDEX(INDIRECT("times"&amp;EQ$2),$F380,EY$28))/10</f>
        <v>0</v>
      </c>
      <c r="EZ380" s="63">
        <f ca="1">IF(OR(INDEX(INDIRECT("times"&amp;EQ$2),$F380,EZ$28)&gt;10,INDEX(INDIRECT(ES380),$E380,$F380)="",INDEX(INDIRECT(ES380),$E380,$F380)&gt;=INDEX(INDIRECT(ES380),1,EZ$28)),0,(INDEX(INDIRECT(ES380),$E380,$F380))-INDEX(INDIRECT(ES380),1,EZ$28))*(10-INDEX(INDIRECT("times"&amp;EQ$2),$F380,EZ$28))/10</f>
        <v>0</v>
      </c>
      <c r="FA380" s="63">
        <f ca="1">IF(OR(INDEX(INDIRECT("times"&amp;EQ$2),$F380,FA$28)&gt;10,INDEX(INDIRECT(ES380),$E380,$F380)="",INDEX(INDIRECT(ES380),$E380,$F380)&gt;=INDEX(INDIRECT(ES380),1,FA$28)),0,(INDEX(INDIRECT(ES380),$E380,$F380))-INDEX(INDIRECT(ES380),1,FA$28))*(10-INDEX(INDIRECT("times"&amp;EQ$2),$F380,FA$28))/10</f>
        <v>0</v>
      </c>
      <c r="FB380" s="63">
        <f ca="1">IF(OR(INDEX(INDIRECT("times"&amp;EQ$2),$F380,FB$28)&gt;10,INDEX(INDIRECT(ES380),$E380,$F380)="",INDEX(INDIRECT(ES380),$E380,$F380)&gt;=INDEX(INDIRECT(ES380),1,FB$28)),0,(INDEX(INDIRECT(ES380),$E380,$F380))-INDEX(INDIRECT(ES380),1,FB$28))*(10-INDEX(INDIRECT("times"&amp;EQ$2),$F380,FB$28))/10</f>
        <v>0</v>
      </c>
      <c r="FC380" s="63">
        <f ca="1">IF(OR(INDEX(INDIRECT("times"&amp;EQ$2),$F380,FC$28)&gt;10,INDEX(INDIRECT(ES380),$E380,$F380)="",INDEX(INDIRECT(ES380),$E380,$F380)&gt;=INDEX(INDIRECT(ES380),1,FC$28)),0,(INDEX(INDIRECT(ES380),$E380,$F380))-INDEX(INDIRECT(ES380),1,FC$28))*(10-INDEX(INDIRECT("times"&amp;EQ$2),$F380,FC$28))/10</f>
        <v>0</v>
      </c>
      <c r="FD380" s="63">
        <f ca="1">IF(OR(INDEX(INDIRECT("times"&amp;EQ$2),$F380,FD$28)&gt;10,INDEX(INDIRECT(ES380),$E380,$F380)="",INDEX(INDIRECT(ES380),$E380,$F380)&gt;=INDEX(INDIRECT(ES380),1,FD$28)),0,(INDEX(INDIRECT(ES380),$E380,$F380))-INDEX(INDIRECT(ES380),1,FD$28))*(10-INDEX(INDIRECT("times"&amp;EQ$2),$F380,FD$28))/10</f>
        <v>0</v>
      </c>
      <c r="FE380" s="63">
        <f ca="1">IF(OR(INDEX(INDIRECT("times"&amp;EQ$2),$F380,FE$28)&gt;10,INDEX(INDIRECT(ES380),$E380,$F380)="",INDEX(INDIRECT(ES380),$E380,$F380)&gt;=INDEX(INDIRECT(ES380),1,FE$28)),0,(INDEX(INDIRECT(ES380),$E380,$F380))-INDEX(INDIRECT(ES380),1,FE$28))*(10-INDEX(INDIRECT("times"&amp;EQ$2),$F380,FE$28))/10</f>
        <v>0</v>
      </c>
      <c r="FF380" s="63">
        <f ca="1">IF(OR(INDEX(INDIRECT("times"&amp;EQ$2),$F380,FF$28)&gt;10,INDEX(INDIRECT(ES380),$E380,$F380)="",INDEX(INDIRECT(ES380),$E380,$F380)&gt;=INDEX(INDIRECT(ES380),1,FF$28)),0,(INDEX(INDIRECT(ES380),$E380,$F380))-INDEX(INDIRECT(ES380),1,FF$28))*(10-INDEX(INDIRECT("times"&amp;EQ$2),$F380,FF$28))/10</f>
        <v>0</v>
      </c>
      <c r="FG380" s="63">
        <f ca="1">IF(OR(INDEX(INDIRECT("times"&amp;EQ$2),$F380,FG$28)&gt;10,INDEX(INDIRECT(ES380),$E380,$F380)="",INDEX(INDIRECT(ES380),$E380,$F380)&gt;=INDEX(INDIRECT(ES380),1,FG$28)),0,(INDEX(INDIRECT(ES380),$E380,$F380))-INDEX(INDIRECT(ES380),1,FG$28))*(10-INDEX(INDIRECT("times"&amp;EQ$2),$F380,FG$28))/10</f>
        <v>0</v>
      </c>
      <c r="FH380" s="63">
        <f ca="1">IF(OR(INDEX(INDIRECT("times"&amp;EQ$2),$F380,FH$28)&gt;10,INDEX(INDIRECT(ES380),$E380,$F380)="",INDEX(INDIRECT(ES380),$E380,$F380)&gt;=INDEX(INDIRECT(ES380),1,FH$28)),0,(INDEX(INDIRECT(ES380),$E380,$F380))-INDEX(INDIRECT(ES380),1,FH$28))*(10-INDEX(INDIRECT("times"&amp;EQ$2),$F380,FH$28))/10</f>
        <v>0</v>
      </c>
      <c r="FI380" s="63">
        <f ca="1">IF(OR(INDEX(INDIRECT("times"&amp;EQ$2),$F380,FI$28)&gt;10,INDEX(INDIRECT(ES380),$E380,$F380)="",INDEX(INDIRECT(ES380),$E380,$F380)&gt;=INDEX(INDIRECT(ES380),1,FI$28)),0,(INDEX(INDIRECT(ES380),$E380,$F380))-INDEX(INDIRECT(ES380),1,FI$28))*(10-INDEX(INDIRECT("times"&amp;EQ$2),$F380,FI$28))/10</f>
        <v>0</v>
      </c>
      <c r="FJ380" s="63">
        <f ca="1">IF(OR(INDEX(INDIRECT("times"&amp;EQ$2),$F380,FJ$28)&gt;10,INDEX(INDIRECT(ES380),$E380,$F380)="",INDEX(INDIRECT(ES380),$E380,$F380)&gt;=INDEX(INDIRECT(ES380),1,FJ$28)),0,(INDEX(INDIRECT(ES380),$E380,$F380))-INDEX(INDIRECT(ES380),1,FJ$28))*(10-INDEX(INDIRECT("times"&amp;EQ$2),$F380,FJ$28))/10</f>
        <v>0</v>
      </c>
      <c r="FK380" s="63">
        <f ca="1">IF(OR(INDEX(INDIRECT("times"&amp;EQ$2),$F380,FK$28)&gt;10,INDEX(INDIRECT(ES380),$E380,$F380)="",INDEX(INDIRECT(ES380),$E380,$F380)&gt;=INDEX(INDIRECT(ES380),1,FK$28)),0,(INDEX(INDIRECT(ES380),$E380,$F380))-INDEX(INDIRECT(ES380),1,FK$28))*(10-INDEX(INDIRECT("times"&amp;EQ$2),$F380,FK$28))/10</f>
        <v>0</v>
      </c>
      <c r="FL380" s="63">
        <f ca="1">IF(OR(INDEX(INDIRECT("times"&amp;EQ$2),$F380,FL$28)&gt;10,INDEX(INDIRECT(ES380),$E380,$F380)="",INDEX(INDIRECT(ES380),$E380,$F380)&gt;=INDEX(INDIRECT(ES380),1,FL$28)),0,(INDEX(INDIRECT(ES380),$E380,$F380))-INDEX(INDIRECT(ES380),1,FL$28))*(10-INDEX(INDIRECT("times"&amp;EQ$2),$F380,FL$28))/10</f>
        <v>0</v>
      </c>
      <c r="FM380" s="63">
        <f ca="1">IF(OR(INDEX(INDIRECT("times"&amp;EQ$2),$F380,FM$28)&gt;10,INDEX(INDIRECT(ES380),$E380,$F380)="",INDEX(INDIRECT(ES380),$E380,$F380)&gt;=INDEX(INDIRECT(ES380),1,FM$28)),0,(INDEX(INDIRECT(ES380),$E380,$F380))-INDEX(INDIRECT(ES380),1,FM$28))*(10-INDEX(INDIRECT("times"&amp;EQ$2),$F380,FM$28))/10</f>
        <v>0</v>
      </c>
      <c r="FN380" s="63">
        <f ca="1">IF(OR(INDEX(INDIRECT("times"&amp;EQ$2),$F380,FN$28)&gt;10,INDEX(INDIRECT(ES380),$E380,$F380)="",INDEX(INDIRECT(ES380),$E380,$F380)&gt;=INDEX(INDIRECT(ES380),1,FN$28)),0,(INDEX(INDIRECT(ES380),$E380,$F380))-INDEX(INDIRECT(ES380),1,FN$28))*(10-INDEX(INDIRECT("times"&amp;EQ$2),$F380,FN$28))/10</f>
        <v>0</v>
      </c>
      <c r="FO380" s="63">
        <f ca="1">IF(OR(INDEX(INDIRECT("times"&amp;EQ$2),$F380,FO$28)&gt;10,INDEX(INDIRECT(ES380),$E380,$F380)="",INDEX(INDIRECT(ES380),$E380,$F380)&gt;=INDEX(INDIRECT(ES380),1,FO$28)),0,(INDEX(INDIRECT(ES380),$E380,$F380))-INDEX(INDIRECT(ES380),1,FO$28))*(10-INDEX(INDIRECT("times"&amp;EQ$2),$F380,FO$28))/10</f>
        <v>0</v>
      </c>
      <c r="FP380" s="64">
        <f ca="1">IF(OR(INDEX(INDIRECT("times"&amp;EQ$2),$F380,FP$28)&gt;10,INDEX(INDIRECT(ES380),$E380,$F380)="",INDEX(INDIRECT(ES380),$E380,$F380)&gt;=INDEX(INDIRECT(ES380),1,FP$28)),0,(INDEX(INDIRECT(ES380),$E380,$F380))-INDEX(INDIRECT(ES380),1,FP$28))*(10-INDEX(INDIRECT("times"&amp;EQ$2),$F380,FP$28))/10</f>
        <v>0</v>
      </c>
      <c r="FQ380" s="201">
        <v>2</v>
      </c>
      <c r="FS380" s="18" t="s">
        <v>211</v>
      </c>
      <c r="FT380" s="122">
        <f>FS341</f>
        <v>3</v>
      </c>
      <c r="FU380" s="122" t="str">
        <f>FS342</f>
        <v>shop65</v>
      </c>
      <c r="FV380" s="210" t="str">
        <f t="shared" si="1804"/>
        <v>core3_shop65</v>
      </c>
      <c r="FW380" s="122">
        <v>5</v>
      </c>
      <c r="FX380" s="33">
        <v>2</v>
      </c>
      <c r="FY380" s="62">
        <f ca="1">IF(OR(INDEX(INDIRECT("times"&amp;FT$2),$F380,FY$28)&gt;10,INDEX(INDIRECT(FV380),$E380,$F380)="",INDEX(INDIRECT(FV380),$E380,$F380)&gt;=INDEX(INDIRECT(FV380),1,FY$28)),0,(INDEX(INDIRECT(FV380),$E380,$F380))-INDEX(INDIRECT(FV380),1,FY$28))*(10-INDEX(INDIRECT("times"&amp;FT$2),$F380,FY$28))/10</f>
        <v>0</v>
      </c>
      <c r="FZ380" s="63">
        <f ca="1">IF(OR(INDEX(INDIRECT("times"&amp;FT$2),$F380,FZ$28)&gt;10,INDEX(INDIRECT(FV380),$E380,$F380)="",INDEX(INDIRECT(FV380),$E380,$F380)&gt;=INDEX(INDIRECT(FV380),1,FZ$28)),0,(INDEX(INDIRECT(FV380),$E380,$F380))-INDEX(INDIRECT(FV380),1,FZ$28))*(10-INDEX(INDIRECT("times"&amp;FT$2),$F380,FZ$28))/10</f>
        <v>0</v>
      </c>
      <c r="GA380" s="63">
        <f ca="1">IF(OR(INDEX(INDIRECT("times"&amp;FT$2),$F380,GA$28)&gt;10,INDEX(INDIRECT(FV380),$E380,$F380)="",INDEX(INDIRECT(FV380),$E380,$F380)&gt;=INDEX(INDIRECT(FV380),1,GA$28)),0,(INDEX(INDIRECT(FV380),$E380,$F380))-INDEX(INDIRECT(FV380),1,GA$28))*(10-INDEX(INDIRECT("times"&amp;FT$2),$F380,GA$28))/10</f>
        <v>0</v>
      </c>
      <c r="GB380" s="63">
        <f ca="1">IF(OR(INDEX(INDIRECT("times"&amp;FT$2),$F380,GB$28)&gt;10,INDEX(INDIRECT(FV380),$E380,$F380)="",INDEX(INDIRECT(FV380),$E380,$F380)&gt;=INDEX(INDIRECT(FV380),1,GB$28)),0,(INDEX(INDIRECT(FV380),$E380,$F380))-INDEX(INDIRECT(FV380),1,GB$28))*(10-INDEX(INDIRECT("times"&amp;FT$2),$F380,GB$28))/10</f>
        <v>0</v>
      </c>
      <c r="GC380" s="63">
        <f ca="1">IF(OR(INDEX(INDIRECT("times"&amp;FT$2),$F380,GC$28)&gt;10,INDEX(INDIRECT(FV380),$E380,$F380)="",INDEX(INDIRECT(FV380),$E380,$F380)&gt;=INDEX(INDIRECT(FV380),1,GC$28)),0,(INDEX(INDIRECT(FV380),$E380,$F380))-INDEX(INDIRECT(FV380),1,GC$28))*(10-INDEX(INDIRECT("times"&amp;FT$2),$F380,GC$28))/10</f>
        <v>0</v>
      </c>
      <c r="GD380" s="63">
        <f ca="1">IF(OR(INDEX(INDIRECT("times"&amp;FT$2),$F380,GD$28)&gt;10,INDEX(INDIRECT(FV380),$E380,$F380)="",INDEX(INDIRECT(FV380),$E380,$F380)&gt;=INDEX(INDIRECT(FV380),1,GD$28)),0,(INDEX(INDIRECT(FV380),$E380,$F380))-INDEX(INDIRECT(FV380),1,GD$28))*(10-INDEX(INDIRECT("times"&amp;FT$2),$F380,GD$28))/10</f>
        <v>0</v>
      </c>
      <c r="GE380" s="63">
        <f ca="1">IF(OR(INDEX(INDIRECT("times"&amp;FT$2),$F380,GE$28)&gt;10,INDEX(INDIRECT(FV380),$E380,$F380)="",INDEX(INDIRECT(FV380),$E380,$F380)&gt;=INDEX(INDIRECT(FV380),1,GE$28)),0,(INDEX(INDIRECT(FV380),$E380,$F380))-INDEX(INDIRECT(FV380),1,GE$28))*(10-INDEX(INDIRECT("times"&amp;FT$2),$F380,GE$28))/10</f>
        <v>0</v>
      </c>
      <c r="GF380" s="63">
        <f ca="1">IF(OR(INDEX(INDIRECT("times"&amp;FT$2),$F380,GF$28)&gt;10,INDEX(INDIRECT(FV380),$E380,$F380)="",INDEX(INDIRECT(FV380),$E380,$F380)&gt;=INDEX(INDIRECT(FV380),1,GF$28)),0,(INDEX(INDIRECT(FV380),$E380,$F380))-INDEX(INDIRECT(FV380),1,GF$28))*(10-INDEX(INDIRECT("times"&amp;FT$2),$F380,GF$28))/10</f>
        <v>0</v>
      </c>
      <c r="GG380" s="63">
        <f ca="1">IF(OR(INDEX(INDIRECT("times"&amp;FT$2),$F380,GG$28)&gt;10,INDEX(INDIRECT(FV380),$E380,$F380)="",INDEX(INDIRECT(FV380),$E380,$F380)&gt;=INDEX(INDIRECT(FV380),1,GG$28)),0,(INDEX(INDIRECT(FV380),$E380,$F380))-INDEX(INDIRECT(FV380),1,GG$28))*(10-INDEX(INDIRECT("times"&amp;FT$2),$F380,GG$28))/10</f>
        <v>0</v>
      </c>
      <c r="GH380" s="63">
        <f ca="1">IF(OR(INDEX(INDIRECT("times"&amp;FT$2),$F380,GH$28)&gt;10,INDEX(INDIRECT(FV380),$E380,$F380)="",INDEX(INDIRECT(FV380),$E380,$F380)&gt;=INDEX(INDIRECT(FV380),1,GH$28)),0,(INDEX(INDIRECT(FV380),$E380,$F380))-INDEX(INDIRECT(FV380),1,GH$28))*(10-INDEX(INDIRECT("times"&amp;FT$2),$F380,GH$28))/10</f>
        <v>0</v>
      </c>
      <c r="GI380" s="63">
        <f ca="1">IF(OR(INDEX(INDIRECT("times"&amp;FT$2),$F380,GI$28)&gt;10,INDEX(INDIRECT(FV380),$E380,$F380)="",INDEX(INDIRECT(FV380),$E380,$F380)&gt;=INDEX(INDIRECT(FV380),1,GI$28)),0,(INDEX(INDIRECT(FV380),$E380,$F380))-INDEX(INDIRECT(FV380),1,GI$28))*(10-INDEX(INDIRECT("times"&amp;FT$2),$F380,GI$28))/10</f>
        <v>0</v>
      </c>
      <c r="GJ380" s="63">
        <f ca="1">IF(OR(INDEX(INDIRECT("times"&amp;FT$2),$F380,GJ$28)&gt;10,INDEX(INDIRECT(FV380),$E380,$F380)="",INDEX(INDIRECT(FV380),$E380,$F380)&gt;=INDEX(INDIRECT(FV380),1,GJ$28)),0,(INDEX(INDIRECT(FV380),$E380,$F380))-INDEX(INDIRECT(FV380),1,GJ$28))*(10-INDEX(INDIRECT("times"&amp;FT$2),$F380,GJ$28))/10</f>
        <v>0</v>
      </c>
      <c r="GK380" s="63">
        <f ca="1">IF(OR(INDEX(INDIRECT("times"&amp;FT$2),$F380,GK$28)&gt;10,INDEX(INDIRECT(FV380),$E380,$F380)="",INDEX(INDIRECT(FV380),$E380,$F380)&gt;=INDEX(INDIRECT(FV380),1,GK$28)),0,(INDEX(INDIRECT(FV380),$E380,$F380))-INDEX(INDIRECT(FV380),1,GK$28))*(10-INDEX(INDIRECT("times"&amp;FT$2),$F380,GK$28))/10</f>
        <v>0</v>
      </c>
      <c r="GL380" s="63">
        <f ca="1">IF(OR(INDEX(INDIRECT("times"&amp;FT$2),$F380,GL$28)&gt;10,INDEX(INDIRECT(FV380),$E380,$F380)="",INDEX(INDIRECT(FV380),$E380,$F380)&gt;=INDEX(INDIRECT(FV380),1,GL$28)),0,(INDEX(INDIRECT(FV380),$E380,$F380))-INDEX(INDIRECT(FV380),1,GL$28))*(10-INDEX(INDIRECT("times"&amp;FT$2),$F380,GL$28))/10</f>
        <v>0</v>
      </c>
      <c r="GM380" s="63">
        <f ca="1">IF(OR(INDEX(INDIRECT("times"&amp;FT$2),$F380,GM$28)&gt;10,INDEX(INDIRECT(FV380),$E380,$F380)="",INDEX(INDIRECT(FV380),$E380,$F380)&gt;=INDEX(INDIRECT(FV380),1,GM$28)),0,(INDEX(INDIRECT(FV380),$E380,$F380))-INDEX(INDIRECT(FV380),1,GM$28))*(10-INDEX(INDIRECT("times"&amp;FT$2),$F380,GM$28))/10</f>
        <v>0</v>
      </c>
      <c r="GN380" s="63">
        <f ca="1">IF(OR(INDEX(INDIRECT("times"&amp;FT$2),$F380,GN$28)&gt;10,INDEX(INDIRECT(FV380),$E380,$F380)="",INDEX(INDIRECT(FV380),$E380,$F380)&gt;=INDEX(INDIRECT(FV380),1,GN$28)),0,(INDEX(INDIRECT(FV380),$E380,$F380))-INDEX(INDIRECT(FV380),1,GN$28))*(10-INDEX(INDIRECT("times"&amp;FT$2),$F380,GN$28))/10</f>
        <v>0</v>
      </c>
      <c r="GO380" s="63">
        <f ca="1">IF(OR(INDEX(INDIRECT("times"&amp;FT$2),$F380,GO$28)&gt;10,INDEX(INDIRECT(FV380),$E380,$F380)="",INDEX(INDIRECT(FV380),$E380,$F380)&gt;=INDEX(INDIRECT(FV380),1,GO$28)),0,(INDEX(INDIRECT(FV380),$E380,$F380))-INDEX(INDIRECT(FV380),1,GO$28))*(10-INDEX(INDIRECT("times"&amp;FT$2),$F380,GO$28))/10</f>
        <v>0</v>
      </c>
      <c r="GP380" s="63">
        <f ca="1">IF(OR(INDEX(INDIRECT("times"&amp;FT$2),$F380,GP$28)&gt;10,INDEX(INDIRECT(FV380),$E380,$F380)="",INDEX(INDIRECT(FV380),$E380,$F380)&gt;=INDEX(INDIRECT(FV380),1,GP$28)),0,(INDEX(INDIRECT(FV380),$E380,$F380))-INDEX(INDIRECT(FV380),1,GP$28))*(10-INDEX(INDIRECT("times"&amp;FT$2),$F380,GP$28))/10</f>
        <v>0</v>
      </c>
      <c r="GQ380" s="63">
        <f ca="1">IF(OR(INDEX(INDIRECT("times"&amp;FT$2),$F380,GQ$28)&gt;10,INDEX(INDIRECT(FV380),$E380,$F380)="",INDEX(INDIRECT(FV380),$E380,$F380)&gt;=INDEX(INDIRECT(FV380),1,GQ$28)),0,(INDEX(INDIRECT(FV380),$E380,$F380))-INDEX(INDIRECT(FV380),1,GQ$28))*(10-INDEX(INDIRECT("times"&amp;FT$2),$F380,GQ$28))/10</f>
        <v>0</v>
      </c>
      <c r="GR380" s="63">
        <f ca="1">IF(OR(INDEX(INDIRECT("times"&amp;FT$2),$F380,GR$28)&gt;10,INDEX(INDIRECT(FV380),$E380,$F380)="",INDEX(INDIRECT(FV380),$E380,$F380)&gt;=INDEX(INDIRECT(FV380),1,GR$28)),0,(INDEX(INDIRECT(FV380),$E380,$F380))-INDEX(INDIRECT(FV380),1,GR$28))*(10-INDEX(INDIRECT("times"&amp;FT$2),$F380,GR$28))/10</f>
        <v>0</v>
      </c>
      <c r="GS380" s="64">
        <f ca="1">IF(OR(INDEX(INDIRECT("times"&amp;FT$2),$F380,GS$28)&gt;10,INDEX(INDIRECT(FV380),$E380,$F380)="",INDEX(INDIRECT(FV380),$E380,$F380)&gt;=INDEX(INDIRECT(FV380),1,GS$28)),0,(INDEX(INDIRECT(FV380),$E380,$F380))-INDEX(INDIRECT(FV380),1,GS$28))*(10-INDEX(INDIRECT("times"&amp;FT$2),$F380,GS$28))/10</f>
        <v>0</v>
      </c>
      <c r="GT380" s="201">
        <v>2</v>
      </c>
      <c r="GV380" s="18" t="s">
        <v>211</v>
      </c>
      <c r="GW380" s="122">
        <f>GV341</f>
        <v>3</v>
      </c>
      <c r="GX380" s="122" t="str">
        <f>GV342</f>
        <v>lei65</v>
      </c>
      <c r="GY380" s="210" t="str">
        <f t="shared" si="1805"/>
        <v>core3_lei65</v>
      </c>
      <c r="GZ380" s="122">
        <v>5</v>
      </c>
      <c r="HA380" s="33">
        <v>2</v>
      </c>
      <c r="HB380" s="62">
        <f ca="1">IF(OR(INDEX(INDIRECT("times"&amp;GW$2),$F380,HB$28)&gt;10,INDEX(INDIRECT(GY380),$E380,$F380)="",INDEX(INDIRECT(GY380),$E380,$F380)&gt;=INDEX(INDIRECT(GY380),1,HB$28)),0,(INDEX(INDIRECT(GY380),$E380,$F380))-INDEX(INDIRECT(GY380),1,HB$28))*(10-INDEX(INDIRECT("times"&amp;GW$2),$F380,HB$28))/10</f>
        <v>0</v>
      </c>
      <c r="HC380" s="63">
        <f ca="1">IF(OR(INDEX(INDIRECT("times"&amp;GW$2),$F380,HC$28)&gt;10,INDEX(INDIRECT(GY380),$E380,$F380)="",INDEX(INDIRECT(GY380),$E380,$F380)&gt;=INDEX(INDIRECT(GY380),1,HC$28)),0,(INDEX(INDIRECT(GY380),$E380,$F380))-INDEX(INDIRECT(GY380),1,HC$28))*(10-INDEX(INDIRECT("times"&amp;GW$2),$F380,HC$28))/10</f>
        <v>0</v>
      </c>
      <c r="HD380" s="63">
        <f ca="1">IF(OR(INDEX(INDIRECT("times"&amp;GW$2),$F380,HD$28)&gt;10,INDEX(INDIRECT(GY380),$E380,$F380)="",INDEX(INDIRECT(GY380),$E380,$F380)&gt;=INDEX(INDIRECT(GY380),1,HD$28)),0,(INDEX(INDIRECT(GY380),$E380,$F380))-INDEX(INDIRECT(GY380),1,HD$28))*(10-INDEX(INDIRECT("times"&amp;GW$2),$F380,HD$28))/10</f>
        <v>0</v>
      </c>
      <c r="HE380" s="63">
        <f ca="1">IF(OR(INDEX(INDIRECT("times"&amp;GW$2),$F380,HE$28)&gt;10,INDEX(INDIRECT(GY380),$E380,$F380)="",INDEX(INDIRECT(GY380),$E380,$F380)&gt;=INDEX(INDIRECT(GY380),1,HE$28)),0,(INDEX(INDIRECT(GY380),$E380,$F380))-INDEX(INDIRECT(GY380),1,HE$28))*(10-INDEX(INDIRECT("times"&amp;GW$2),$F380,HE$28))/10</f>
        <v>0</v>
      </c>
      <c r="HF380" s="63">
        <f ca="1">IF(OR(INDEX(INDIRECT("times"&amp;GW$2),$F380,HF$28)&gt;10,INDEX(INDIRECT(GY380),$E380,$F380)="",INDEX(INDIRECT(GY380),$E380,$F380)&gt;=INDEX(INDIRECT(GY380),1,HF$28)),0,(INDEX(INDIRECT(GY380),$E380,$F380))-INDEX(INDIRECT(GY380),1,HF$28))*(10-INDEX(INDIRECT("times"&amp;GW$2),$F380,HF$28))/10</f>
        <v>0</v>
      </c>
      <c r="HG380" s="63">
        <f ca="1">IF(OR(INDEX(INDIRECT("times"&amp;GW$2),$F380,HG$28)&gt;10,INDEX(INDIRECT(GY380),$E380,$F380)="",INDEX(INDIRECT(GY380),$E380,$F380)&gt;=INDEX(INDIRECT(GY380),1,HG$28)),0,(INDEX(INDIRECT(GY380),$E380,$F380))-INDEX(INDIRECT(GY380),1,HG$28))*(10-INDEX(INDIRECT("times"&amp;GW$2),$F380,HG$28))/10</f>
        <v>0</v>
      </c>
      <c r="HH380" s="63">
        <f ca="1">IF(OR(INDEX(INDIRECT("times"&amp;GW$2),$F380,HH$28)&gt;10,INDEX(INDIRECT(GY380),$E380,$F380)="",INDEX(INDIRECT(GY380),$E380,$F380)&gt;=INDEX(INDIRECT(GY380),1,HH$28)),0,(INDEX(INDIRECT(GY380),$E380,$F380))-INDEX(INDIRECT(GY380),1,HH$28))*(10-INDEX(INDIRECT("times"&amp;GW$2),$F380,HH$28))/10</f>
        <v>0</v>
      </c>
      <c r="HI380" s="63">
        <f ca="1">IF(OR(INDEX(INDIRECT("times"&amp;GW$2),$F380,HI$28)&gt;10,INDEX(INDIRECT(GY380),$E380,$F380)="",INDEX(INDIRECT(GY380),$E380,$F380)&gt;=INDEX(INDIRECT(GY380),1,HI$28)),0,(INDEX(INDIRECT(GY380),$E380,$F380))-INDEX(INDIRECT(GY380),1,HI$28))*(10-INDEX(INDIRECT("times"&amp;GW$2),$F380,HI$28))/10</f>
        <v>0</v>
      </c>
      <c r="HJ380" s="63">
        <f ca="1">IF(OR(INDEX(INDIRECT("times"&amp;GW$2),$F380,HJ$28)&gt;10,INDEX(INDIRECT(GY380),$E380,$F380)="",INDEX(INDIRECT(GY380),$E380,$F380)&gt;=INDEX(INDIRECT(GY380),1,HJ$28)),0,(INDEX(INDIRECT(GY380),$E380,$F380))-INDEX(INDIRECT(GY380),1,HJ$28))*(10-INDEX(INDIRECT("times"&amp;GW$2),$F380,HJ$28))/10</f>
        <v>0</v>
      </c>
      <c r="HK380" s="63">
        <f ca="1">IF(OR(INDEX(INDIRECT("times"&amp;GW$2),$F380,HK$28)&gt;10,INDEX(INDIRECT(GY380),$E380,$F380)="",INDEX(INDIRECT(GY380),$E380,$F380)&gt;=INDEX(INDIRECT(GY380),1,HK$28)),0,(INDEX(INDIRECT(GY380),$E380,$F380))-INDEX(INDIRECT(GY380),1,HK$28))*(10-INDEX(INDIRECT("times"&amp;GW$2),$F380,HK$28))/10</f>
        <v>0</v>
      </c>
      <c r="HL380" s="63">
        <f ca="1">IF(OR(INDEX(INDIRECT("times"&amp;GW$2),$F380,HL$28)&gt;10,INDEX(INDIRECT(GY380),$E380,$F380)="",INDEX(INDIRECT(GY380),$E380,$F380)&gt;=INDEX(INDIRECT(GY380),1,HL$28)),0,(INDEX(INDIRECT(GY380),$E380,$F380))-INDEX(INDIRECT(GY380),1,HL$28))*(10-INDEX(INDIRECT("times"&amp;GW$2),$F380,HL$28))/10</f>
        <v>0</v>
      </c>
      <c r="HM380" s="63">
        <f ca="1">IF(OR(INDEX(INDIRECT("times"&amp;GW$2),$F380,HM$28)&gt;10,INDEX(INDIRECT(GY380),$E380,$F380)="",INDEX(INDIRECT(GY380),$E380,$F380)&gt;=INDEX(INDIRECT(GY380),1,HM$28)),0,(INDEX(INDIRECT(GY380),$E380,$F380))-INDEX(INDIRECT(GY380),1,HM$28))*(10-INDEX(INDIRECT("times"&amp;GW$2),$F380,HM$28))/10</f>
        <v>0</v>
      </c>
      <c r="HN380" s="63">
        <f ca="1">IF(OR(INDEX(INDIRECT("times"&amp;GW$2),$F380,HN$28)&gt;10,INDEX(INDIRECT(GY380),$E380,$F380)="",INDEX(INDIRECT(GY380),$E380,$F380)&gt;=INDEX(INDIRECT(GY380),1,HN$28)),0,(INDEX(INDIRECT(GY380),$E380,$F380))-INDEX(INDIRECT(GY380),1,HN$28))*(10-INDEX(INDIRECT("times"&amp;GW$2),$F380,HN$28))/10</f>
        <v>0</v>
      </c>
      <c r="HO380" s="63">
        <f ca="1">IF(OR(INDEX(INDIRECT("times"&amp;GW$2),$F380,HO$28)&gt;10,INDEX(INDIRECT(GY380),$E380,$F380)="",INDEX(INDIRECT(GY380),$E380,$F380)&gt;=INDEX(INDIRECT(GY380),1,HO$28)),0,(INDEX(INDIRECT(GY380),$E380,$F380))-INDEX(INDIRECT(GY380),1,HO$28))*(10-INDEX(INDIRECT("times"&amp;GW$2),$F380,HO$28))/10</f>
        <v>0</v>
      </c>
      <c r="HP380" s="63">
        <f ca="1">IF(OR(INDEX(INDIRECT("times"&amp;GW$2),$F380,HP$28)&gt;10,INDEX(INDIRECT(GY380),$E380,$F380)="",INDEX(INDIRECT(GY380),$E380,$F380)&gt;=INDEX(INDIRECT(GY380),1,HP$28)),0,(INDEX(INDIRECT(GY380),$E380,$F380))-INDEX(INDIRECT(GY380),1,HP$28))*(10-INDEX(INDIRECT("times"&amp;GW$2),$F380,HP$28))/10</f>
        <v>0</v>
      </c>
      <c r="HQ380" s="63">
        <f ca="1">IF(OR(INDEX(INDIRECT("times"&amp;GW$2),$F380,HQ$28)&gt;10,INDEX(INDIRECT(GY380),$E380,$F380)="",INDEX(INDIRECT(GY380),$E380,$F380)&gt;=INDEX(INDIRECT(GY380),1,HQ$28)),0,(INDEX(INDIRECT(GY380),$E380,$F380))-INDEX(INDIRECT(GY380),1,HQ$28))*(10-INDEX(INDIRECT("times"&amp;GW$2),$F380,HQ$28))/10</f>
        <v>0</v>
      </c>
      <c r="HR380" s="63">
        <f ca="1">IF(OR(INDEX(INDIRECT("times"&amp;GW$2),$F380,HR$28)&gt;10,INDEX(INDIRECT(GY380),$E380,$F380)="",INDEX(INDIRECT(GY380),$E380,$F380)&gt;=INDEX(INDIRECT(GY380),1,HR$28)),0,(INDEX(INDIRECT(GY380),$E380,$F380))-INDEX(INDIRECT(GY380),1,HR$28))*(10-INDEX(INDIRECT("times"&amp;GW$2),$F380,HR$28))/10</f>
        <v>0</v>
      </c>
      <c r="HS380" s="63">
        <f ca="1">IF(OR(INDEX(INDIRECT("times"&amp;GW$2),$F380,HS$28)&gt;10,INDEX(INDIRECT(GY380),$E380,$F380)="",INDEX(INDIRECT(GY380),$E380,$F380)&gt;=INDEX(INDIRECT(GY380),1,HS$28)),0,(INDEX(INDIRECT(GY380),$E380,$F380))-INDEX(INDIRECT(GY380),1,HS$28))*(10-INDEX(INDIRECT("times"&amp;GW$2),$F380,HS$28))/10</f>
        <v>0</v>
      </c>
      <c r="HT380" s="63">
        <f ca="1">IF(OR(INDEX(INDIRECT("times"&amp;GW$2),$F380,HT$28)&gt;10,INDEX(INDIRECT(GY380),$E380,$F380)="",INDEX(INDIRECT(GY380),$E380,$F380)&gt;=INDEX(INDIRECT(GY380),1,HT$28)),0,(INDEX(INDIRECT(GY380),$E380,$F380))-INDEX(INDIRECT(GY380),1,HT$28))*(10-INDEX(INDIRECT("times"&amp;GW$2),$F380,HT$28))/10</f>
        <v>0</v>
      </c>
      <c r="HU380" s="63">
        <f ca="1">IF(OR(INDEX(INDIRECT("times"&amp;GW$2),$F380,HU$28)&gt;10,INDEX(INDIRECT(GY380),$E380,$F380)="",INDEX(INDIRECT(GY380),$E380,$F380)&gt;=INDEX(INDIRECT(GY380),1,HU$28)),0,(INDEX(INDIRECT(GY380),$E380,$F380))-INDEX(INDIRECT(GY380),1,HU$28))*(10-INDEX(INDIRECT("times"&amp;GW$2),$F380,HU$28))/10</f>
        <v>0</v>
      </c>
      <c r="HV380" s="64">
        <f ca="1">IF(OR(INDEX(INDIRECT("times"&amp;GW$2),$F380,HV$28)&gt;10,INDEX(INDIRECT(GY380),$E380,$F380)="",INDEX(INDIRECT(GY380),$E380,$F380)&gt;=INDEX(INDIRECT(GY380),1,HV$28)),0,(INDEX(INDIRECT(GY380),$E380,$F380))-INDEX(INDIRECT(GY380),1,HV$28))*(10-INDEX(INDIRECT("times"&amp;GW$2),$F380,HV$28))/10</f>
        <v>0</v>
      </c>
      <c r="HW380" s="201">
        <v>2</v>
      </c>
    </row>
    <row r="381" spans="1:231" ht="15">
      <c r="A381" s="18" t="s">
        <v>212</v>
      </c>
      <c r="B381" s="122">
        <f>A341</f>
        <v>3</v>
      </c>
      <c r="C381" s="122" t="str">
        <f>A342</f>
        <v>work1834</v>
      </c>
      <c r="D381" s="210" t="str">
        <f t="shared" si="1798"/>
        <v>core3_work1834</v>
      </c>
      <c r="E381" s="122">
        <v>5</v>
      </c>
      <c r="F381" s="33">
        <v>3</v>
      </c>
      <c r="G381" s="62">
        <f ca="1">IF(OR(INDEX(INDIRECT("times"&amp;B$2),$F381,G$28)&gt;10,INDEX(INDIRECT(D381),$E381,$F381)="",INDEX(INDIRECT(D381),$E381,$F381)&gt;=INDEX(INDIRECT(D381),1,G$28)),0,(INDEX(INDIRECT(D381),$E381,$F381))-INDEX(INDIRECT(D381),1,G$28))*(10-INDEX(INDIRECT("times"&amp;B$2),$F381,G$28))/10</f>
        <v>0</v>
      </c>
      <c r="H381" s="63">
        <f ca="1">IF(OR(INDEX(INDIRECT("times"&amp;B$2),$F381,H$28)&gt;10,INDEX(INDIRECT(D381),$E381,$F381)="",INDEX(INDIRECT(D381),$E381,$F381)&gt;=INDEX(INDIRECT(D381),1,H$28)),0,(INDEX(INDIRECT(D381),$E381,$F381))-INDEX(INDIRECT(D381),1,H$28))*(10-INDEX(INDIRECT("times"&amp;B$2),$F381,H$28))/10</f>
        <v>0</v>
      </c>
      <c r="I381" s="63">
        <f ca="1">IF(OR(INDEX(INDIRECT("times"&amp;B$2),$F381,I$28)&gt;10,INDEX(INDIRECT(D381),$E381,$F381)="",INDEX(INDIRECT(D381),$E381,$F381)&gt;=INDEX(INDIRECT(D381),1,I$28)),0,(INDEX(INDIRECT(D381),$E381,$F381))-INDEX(INDIRECT(D381),1,I$28))*(10-INDEX(INDIRECT("times"&amp;B$2),$F381,I$28))/10</f>
        <v>0</v>
      </c>
      <c r="J381" s="63">
        <f ca="1">IF(OR(INDEX(INDIRECT("times"&amp;B$2),$F381,J$28)&gt;10,INDEX(INDIRECT(D381),$E381,$F381)="",INDEX(INDIRECT(D381),$E381,$F381)&gt;=INDEX(INDIRECT(D381),1,J$28)),0,(INDEX(INDIRECT(D381),$E381,$F381))-INDEX(INDIRECT(D381),1,J$28))*(10-INDEX(INDIRECT("times"&amp;B$2),$F381,J$28))/10</f>
        <v>0</v>
      </c>
      <c r="K381" s="63">
        <f ca="1">IF(OR(INDEX(INDIRECT("times"&amp;B$2),$F381,K$28)&gt;10,INDEX(INDIRECT(D381),$E381,$F381)="",INDEX(INDIRECT(D381),$E381,$F381)&gt;=INDEX(INDIRECT(D381),1,K$28)),0,(INDEX(INDIRECT(D381),$E381,$F381))-INDEX(INDIRECT(D381),1,K$28))*(10-INDEX(INDIRECT("times"&amp;B$2),$F381,K$28))/10</f>
        <v>0</v>
      </c>
      <c r="L381" s="63">
        <f ca="1">IF(OR(INDEX(INDIRECT("times"&amp;B$2),$F381,L$28)&gt;10,INDEX(INDIRECT(D381),$E381,$F381)="",INDEX(INDIRECT(D381),$E381,$F381)&gt;=INDEX(INDIRECT(D381),1,L$28)),0,(INDEX(INDIRECT(D381),$E381,$F381))-INDEX(INDIRECT(D381),1,L$28))*(10-INDEX(INDIRECT("times"&amp;B$2),$F381,L$28))/10</f>
        <v>0</v>
      </c>
      <c r="M381" s="63">
        <f ca="1">IF(OR(INDEX(INDIRECT("times"&amp;B$2),$F381,M$28)&gt;10,INDEX(INDIRECT(D381),$E381,$F381)="",INDEX(INDIRECT(D381),$E381,$F381)&gt;=INDEX(INDIRECT(D381),1,M$28)),0,(INDEX(INDIRECT(D381),$E381,$F381))-INDEX(INDIRECT(D381),1,M$28))*(10-INDEX(INDIRECT("times"&amp;B$2),$F381,M$28))/10</f>
        <v>0</v>
      </c>
      <c r="N381" s="63">
        <f ca="1">IF(OR(INDEX(INDIRECT("times"&amp;B$2),$F381,N$28)&gt;10,INDEX(INDIRECT(D381),$E381,$F381)="",INDEX(INDIRECT(D381),$E381,$F381)&gt;=INDEX(INDIRECT(D381),1,N$28)),0,(INDEX(INDIRECT(D381),$E381,$F381))-INDEX(INDIRECT(D381),1,N$28))*(10-INDEX(INDIRECT("times"&amp;B$2),$F381,N$28))/10</f>
        <v>0</v>
      </c>
      <c r="O381" s="63">
        <f ca="1">IF(OR(INDEX(INDIRECT("times"&amp;B$2),$F381,O$28)&gt;10,INDEX(INDIRECT(D381),$E381,$F381)="",INDEX(INDIRECT(D381),$E381,$F381)&gt;=INDEX(INDIRECT(D381),1,O$28)),0,(INDEX(INDIRECT(D381),$E381,$F381))-INDEX(INDIRECT(D381),1,O$28))*(10-INDEX(INDIRECT("times"&amp;B$2),$F381,O$28))/10</f>
        <v>0</v>
      </c>
      <c r="P381" s="63">
        <f ca="1">IF(OR(INDEX(INDIRECT("times"&amp;B$2),$F381,P$28)&gt;10,INDEX(INDIRECT(D381),$E381,$F381)="",INDEX(INDIRECT(D381),$E381,$F381)&gt;=INDEX(INDIRECT(D381),1,P$28)),0,(INDEX(INDIRECT(D381),$E381,$F381))-INDEX(INDIRECT(D381),1,P$28))*(10-INDEX(INDIRECT("times"&amp;B$2),$F381,P$28))/10</f>
        <v>0</v>
      </c>
      <c r="Q381" s="63">
        <f ca="1">IF(OR(INDEX(INDIRECT("times"&amp;B$2),$F381,Q$28)&gt;10,INDEX(INDIRECT(D381),$E381,$F381)="",INDEX(INDIRECT(D381),$E381,$F381)&gt;=INDEX(INDIRECT(D381),1,Q$28)),0,(INDEX(INDIRECT(D381),$E381,$F381))-INDEX(INDIRECT(D381),1,Q$28))*(10-INDEX(INDIRECT("times"&amp;B$2),$F381,Q$28))/10</f>
        <v>0</v>
      </c>
      <c r="R381" s="63">
        <f ca="1">IF(OR(INDEX(INDIRECT("times"&amp;B$2),$F381,R$28)&gt;10,INDEX(INDIRECT(D381),$E381,$F381)="",INDEX(INDIRECT(D381),$E381,$F381)&gt;=INDEX(INDIRECT(D381),1,R$28)),0,(INDEX(INDIRECT(D381),$E381,$F381))-INDEX(INDIRECT(D381),1,R$28))*(10-INDEX(INDIRECT("times"&amp;B$2),$F381,R$28))/10</f>
        <v>0</v>
      </c>
      <c r="S381" s="63">
        <f ca="1">IF(OR(INDEX(INDIRECT("times"&amp;B$2),$F381,S$28)&gt;10,INDEX(INDIRECT(D381),$E381,$F381)="",INDEX(INDIRECT(D381),$E381,$F381)&gt;=INDEX(INDIRECT(D381),1,S$28)),0,(INDEX(INDIRECT(D381),$E381,$F381))-INDEX(INDIRECT(D381),1,S$28))*(10-INDEX(INDIRECT("times"&amp;B$2),$F381,S$28))/10</f>
        <v>0</v>
      </c>
      <c r="T381" s="63">
        <f ca="1">IF(OR(INDEX(INDIRECT("times"&amp;B$2),$F381,T$28)&gt;10,INDEX(INDIRECT(D381),$E381,$F381)="",INDEX(INDIRECT(D381),$E381,$F381)&gt;=INDEX(INDIRECT(D381),1,T$28)),0,(INDEX(INDIRECT(D381),$E381,$F381))-INDEX(INDIRECT(D381),1,T$28))*(10-INDEX(INDIRECT("times"&amp;B$2),$F381,T$28))/10</f>
        <v>0</v>
      </c>
      <c r="U381" s="63">
        <f ca="1">IF(OR(INDEX(INDIRECT("times"&amp;B$2),$F381,U$28)&gt;10,INDEX(INDIRECT(D381),$E381,$F381)="",INDEX(INDIRECT(D381),$E381,$F381)&gt;=INDEX(INDIRECT(D381),1,U$28)),0,(INDEX(INDIRECT(D381),$E381,$F381))-INDEX(INDIRECT(D381),1,U$28))*(10-INDEX(INDIRECT("times"&amp;B$2),$F381,U$28))/10</f>
        <v>0</v>
      </c>
      <c r="V381" s="63">
        <f ca="1">IF(OR(INDEX(INDIRECT("times"&amp;B$2),$F381,V$28)&gt;10,INDEX(INDIRECT(D381),$E381,$F381)="",INDEX(INDIRECT(D381),$E381,$F381)&gt;=INDEX(INDIRECT(D381),1,V$28)),0,(INDEX(INDIRECT(D381),$E381,$F381))-INDEX(INDIRECT(D381),1,V$28))*(10-INDEX(INDIRECT("times"&amp;B$2),$F381,V$28))/10</f>
        <v>0</v>
      </c>
      <c r="W381" s="63">
        <f ca="1">IF(OR(INDEX(INDIRECT("times"&amp;B$2),$F381,W$28)&gt;10,INDEX(INDIRECT(D381),$E381,$F381)="",INDEX(INDIRECT(D381),$E381,$F381)&gt;=INDEX(INDIRECT(D381),1,W$28)),0,(INDEX(INDIRECT(D381),$E381,$F381))-INDEX(INDIRECT(D381),1,W$28))*(10-INDEX(INDIRECT("times"&amp;B$2),$F381,W$28))/10</f>
        <v>0</v>
      </c>
      <c r="X381" s="63">
        <f ca="1">IF(OR(INDEX(INDIRECT("times"&amp;B$2),$F381,X$28)&gt;10,INDEX(INDIRECT(D381),$E381,$F381)="",INDEX(INDIRECT(D381),$E381,$F381)&gt;=INDEX(INDIRECT(D381),1,X$28)),0,(INDEX(INDIRECT(D381),$E381,$F381))-INDEX(INDIRECT(D381),1,X$28))*(10-INDEX(INDIRECT("times"&amp;B$2),$F381,X$28))/10</f>
        <v>0</v>
      </c>
      <c r="Y381" s="63">
        <f ca="1">IF(OR(INDEX(INDIRECT("times"&amp;B$2),$F381,Y$28)&gt;10,INDEX(INDIRECT(D381),$E381,$F381)="",INDEX(INDIRECT(D381),$E381,$F381)&gt;=INDEX(INDIRECT(D381),1,Y$28)),0,(INDEX(INDIRECT(D381),$E381,$F381))-INDEX(INDIRECT(D381),1,Y$28))*(10-INDEX(INDIRECT("times"&amp;B$2),$F381,Y$28))/10</f>
        <v>0</v>
      </c>
      <c r="Z381" s="63">
        <f ca="1">IF(OR(INDEX(INDIRECT("times"&amp;B$2),$F381,Z$28)&gt;10,INDEX(INDIRECT(D381),$E381,$F381)="",INDEX(INDIRECT(D381),$E381,$F381)&gt;=INDEX(INDIRECT(D381),1,Z$28)),0,(INDEX(INDIRECT(D381),$E381,$F381))-INDEX(INDIRECT(D381),1,Z$28))*(10-INDEX(INDIRECT("times"&amp;B$2),$F381,Z$28))/10</f>
        <v>0</v>
      </c>
      <c r="AA381" s="64">
        <f ca="1">IF(OR(INDEX(INDIRECT("times"&amp;B$2),$F381,AA$28)&gt;10,INDEX(INDIRECT(D381),$E381,$F381)="",INDEX(INDIRECT(D381),$E381,$F381)&gt;=INDEX(INDIRECT(D381),1,AA$28)),0,(INDEX(INDIRECT(D381),$E381,$F381))-INDEX(INDIRECT(D381),1,AA$28))*(10-INDEX(INDIRECT("times"&amp;B$2),$F381,AA$28))/10</f>
        <v>0</v>
      </c>
      <c r="AB381" s="201">
        <v>3</v>
      </c>
      <c r="AD381" s="18" t="s">
        <v>212</v>
      </c>
      <c r="AE381" s="122">
        <f>AD341</f>
        <v>3</v>
      </c>
      <c r="AF381" s="122" t="str">
        <f>AD342</f>
        <v>shop1834</v>
      </c>
      <c r="AG381" s="210" t="str">
        <f t="shared" si="1799"/>
        <v>core3_shop1834</v>
      </c>
      <c r="AH381" s="122">
        <v>5</v>
      </c>
      <c r="AI381" s="33">
        <v>3</v>
      </c>
      <c r="AJ381" s="62">
        <f ca="1">IF(OR(INDEX(INDIRECT("times"&amp;AE$2),$F381,AJ$28)&gt;10,INDEX(INDIRECT(AG381),$E381,$F381)="",INDEX(INDIRECT(AG381),$E381,$F381)&gt;=INDEX(INDIRECT(AG381),1,AJ$28)),0,(INDEX(INDIRECT(AG381),$E381,$F381))-INDEX(INDIRECT(AG381),1,AJ$28))*(10-INDEX(INDIRECT("times"&amp;AE$2),$F381,AJ$28))/10</f>
        <v>0</v>
      </c>
      <c r="AK381" s="63">
        <f ca="1">IF(OR(INDEX(INDIRECT("times"&amp;AE$2),$F381,AK$28)&gt;10,INDEX(INDIRECT(AG381),$E381,$F381)="",INDEX(INDIRECT(AG381),$E381,$F381)&gt;=INDEX(INDIRECT(AG381),1,AK$28)),0,(INDEX(INDIRECT(AG381),$E381,$F381))-INDEX(INDIRECT(AG381),1,AK$28))*(10-INDEX(INDIRECT("times"&amp;AE$2),$F381,AK$28))/10</f>
        <v>0</v>
      </c>
      <c r="AL381" s="63">
        <f ca="1">IF(OR(INDEX(INDIRECT("times"&amp;AE$2),$F381,AL$28)&gt;10,INDEX(INDIRECT(AG381),$E381,$F381)="",INDEX(INDIRECT(AG381),$E381,$F381)&gt;=INDEX(INDIRECT(AG381),1,AL$28)),0,(INDEX(INDIRECT(AG381),$E381,$F381))-INDEX(INDIRECT(AG381),1,AL$28))*(10-INDEX(INDIRECT("times"&amp;AE$2),$F381,AL$28))/10</f>
        <v>0</v>
      </c>
      <c r="AM381" s="63">
        <f ca="1">IF(OR(INDEX(INDIRECT("times"&amp;AE$2),$F381,AM$28)&gt;10,INDEX(INDIRECT(AG381),$E381,$F381)="",INDEX(INDIRECT(AG381),$E381,$F381)&gt;=INDEX(INDIRECT(AG381),1,AM$28)),0,(INDEX(INDIRECT(AG381),$E381,$F381))-INDEX(INDIRECT(AG381),1,AM$28))*(10-INDEX(INDIRECT("times"&amp;AE$2),$F381,AM$28))/10</f>
        <v>0</v>
      </c>
      <c r="AN381" s="63">
        <f ca="1">IF(OR(INDEX(INDIRECT("times"&amp;AE$2),$F381,AN$28)&gt;10,INDEX(INDIRECT(AG381),$E381,$F381)="",INDEX(INDIRECT(AG381),$E381,$F381)&gt;=INDEX(INDIRECT(AG381),1,AN$28)),0,(INDEX(INDIRECT(AG381),$E381,$F381))-INDEX(INDIRECT(AG381),1,AN$28))*(10-INDEX(INDIRECT("times"&amp;AE$2),$F381,AN$28))/10</f>
        <v>0</v>
      </c>
      <c r="AO381" s="63">
        <f ca="1">IF(OR(INDEX(INDIRECT("times"&amp;AE$2),$F381,AO$28)&gt;10,INDEX(INDIRECT(AG381),$E381,$F381)="",INDEX(INDIRECT(AG381),$E381,$F381)&gt;=INDEX(INDIRECT(AG381),1,AO$28)),0,(INDEX(INDIRECT(AG381),$E381,$F381))-INDEX(INDIRECT(AG381),1,AO$28))*(10-INDEX(INDIRECT("times"&amp;AE$2),$F381,AO$28))/10</f>
        <v>0</v>
      </c>
      <c r="AP381" s="63">
        <f ca="1">IF(OR(INDEX(INDIRECT("times"&amp;AE$2),$F381,AP$28)&gt;10,INDEX(INDIRECT(AG381),$E381,$F381)="",INDEX(INDIRECT(AG381),$E381,$F381)&gt;=INDEX(INDIRECT(AG381),1,AP$28)),0,(INDEX(INDIRECT(AG381),$E381,$F381))-INDEX(INDIRECT(AG381),1,AP$28))*(10-INDEX(INDIRECT("times"&amp;AE$2),$F381,AP$28))/10</f>
        <v>0</v>
      </c>
      <c r="AQ381" s="63">
        <f ca="1">IF(OR(INDEX(INDIRECT("times"&amp;AE$2),$F381,AQ$28)&gt;10,INDEX(INDIRECT(AG381),$E381,$F381)="",INDEX(INDIRECT(AG381),$E381,$F381)&gt;=INDEX(INDIRECT(AG381),1,AQ$28)),0,(INDEX(INDIRECT(AG381),$E381,$F381))-INDEX(INDIRECT(AG381),1,AQ$28))*(10-INDEX(INDIRECT("times"&amp;AE$2),$F381,AQ$28))/10</f>
        <v>0</v>
      </c>
      <c r="AR381" s="63">
        <f ca="1">IF(OR(INDEX(INDIRECT("times"&amp;AE$2),$F381,AR$28)&gt;10,INDEX(INDIRECT(AG381),$E381,$F381)="",INDEX(INDIRECT(AG381),$E381,$F381)&gt;=INDEX(INDIRECT(AG381),1,AR$28)),0,(INDEX(INDIRECT(AG381),$E381,$F381))-INDEX(INDIRECT(AG381),1,AR$28))*(10-INDEX(INDIRECT("times"&amp;AE$2),$F381,AR$28))/10</f>
        <v>0</v>
      </c>
      <c r="AS381" s="63">
        <f ca="1">IF(OR(INDEX(INDIRECT("times"&amp;AE$2),$F381,AS$28)&gt;10,INDEX(INDIRECT(AG381),$E381,$F381)="",INDEX(INDIRECT(AG381),$E381,$F381)&gt;=INDEX(INDIRECT(AG381),1,AS$28)),0,(INDEX(INDIRECT(AG381),$E381,$F381))-INDEX(INDIRECT(AG381),1,AS$28))*(10-INDEX(INDIRECT("times"&amp;AE$2),$F381,AS$28))/10</f>
        <v>0</v>
      </c>
      <c r="AT381" s="63">
        <f ca="1">IF(OR(INDEX(INDIRECT("times"&amp;AE$2),$F381,AT$28)&gt;10,INDEX(INDIRECT(AG381),$E381,$F381)="",INDEX(INDIRECT(AG381),$E381,$F381)&gt;=INDEX(INDIRECT(AG381),1,AT$28)),0,(INDEX(INDIRECT(AG381),$E381,$F381))-INDEX(INDIRECT(AG381),1,AT$28))*(10-INDEX(INDIRECT("times"&amp;AE$2),$F381,AT$28))/10</f>
        <v>0</v>
      </c>
      <c r="AU381" s="63">
        <f ca="1">IF(OR(INDEX(INDIRECT("times"&amp;AE$2),$F381,AU$28)&gt;10,INDEX(INDIRECT(AG381),$E381,$F381)="",INDEX(INDIRECT(AG381),$E381,$F381)&gt;=INDEX(INDIRECT(AG381),1,AU$28)),0,(INDEX(INDIRECT(AG381),$E381,$F381))-INDEX(INDIRECT(AG381),1,AU$28))*(10-INDEX(INDIRECT("times"&amp;AE$2),$F381,AU$28))/10</f>
        <v>0</v>
      </c>
      <c r="AV381" s="63">
        <f ca="1">IF(OR(INDEX(INDIRECT("times"&amp;AE$2),$F381,AV$28)&gt;10,INDEX(INDIRECT(AG381),$E381,$F381)="",INDEX(INDIRECT(AG381),$E381,$F381)&gt;=INDEX(INDIRECT(AG381),1,AV$28)),0,(INDEX(INDIRECT(AG381),$E381,$F381))-INDEX(INDIRECT(AG381),1,AV$28))*(10-INDEX(INDIRECT("times"&amp;AE$2),$F381,AV$28))/10</f>
        <v>0</v>
      </c>
      <c r="AW381" s="63">
        <f ca="1">IF(OR(INDEX(INDIRECT("times"&amp;AE$2),$F381,AW$28)&gt;10,INDEX(INDIRECT(AG381),$E381,$F381)="",INDEX(INDIRECT(AG381),$E381,$F381)&gt;=INDEX(INDIRECT(AG381),1,AW$28)),0,(INDEX(INDIRECT(AG381),$E381,$F381))-INDEX(INDIRECT(AG381),1,AW$28))*(10-INDEX(INDIRECT("times"&amp;AE$2),$F381,AW$28))/10</f>
        <v>0</v>
      </c>
      <c r="AX381" s="63">
        <f ca="1">IF(OR(INDEX(INDIRECT("times"&amp;AE$2),$F381,AX$28)&gt;10,INDEX(INDIRECT(AG381),$E381,$F381)="",INDEX(INDIRECT(AG381),$E381,$F381)&gt;=INDEX(INDIRECT(AG381),1,AX$28)),0,(INDEX(INDIRECT(AG381),$E381,$F381))-INDEX(INDIRECT(AG381),1,AX$28))*(10-INDEX(INDIRECT("times"&amp;AE$2),$F381,AX$28))/10</f>
        <v>0</v>
      </c>
      <c r="AY381" s="63">
        <f ca="1">IF(OR(INDEX(INDIRECT("times"&amp;AE$2),$F381,AY$28)&gt;10,INDEX(INDIRECT(AG381),$E381,$F381)="",INDEX(INDIRECT(AG381),$E381,$F381)&gt;=INDEX(INDIRECT(AG381),1,AY$28)),0,(INDEX(INDIRECT(AG381),$E381,$F381))-INDEX(INDIRECT(AG381),1,AY$28))*(10-INDEX(INDIRECT("times"&amp;AE$2),$F381,AY$28))/10</f>
        <v>0</v>
      </c>
      <c r="AZ381" s="63">
        <f ca="1">IF(OR(INDEX(INDIRECT("times"&amp;AE$2),$F381,AZ$28)&gt;10,INDEX(INDIRECT(AG381),$E381,$F381)="",INDEX(INDIRECT(AG381),$E381,$F381)&gt;=INDEX(INDIRECT(AG381),1,AZ$28)),0,(INDEX(INDIRECT(AG381),$E381,$F381))-INDEX(INDIRECT(AG381),1,AZ$28))*(10-INDEX(INDIRECT("times"&amp;AE$2),$F381,AZ$28))/10</f>
        <v>0</v>
      </c>
      <c r="BA381" s="63">
        <f ca="1">IF(OR(INDEX(INDIRECT("times"&amp;AE$2),$F381,BA$28)&gt;10,INDEX(INDIRECT(AG381),$E381,$F381)="",INDEX(INDIRECT(AG381),$E381,$F381)&gt;=INDEX(INDIRECT(AG381),1,BA$28)),0,(INDEX(INDIRECT(AG381),$E381,$F381))-INDEX(INDIRECT(AG381),1,BA$28))*(10-INDEX(INDIRECT("times"&amp;AE$2),$F381,BA$28))/10</f>
        <v>0</v>
      </c>
      <c r="BB381" s="63">
        <f ca="1">IF(OR(INDEX(INDIRECT("times"&amp;AE$2),$F381,BB$28)&gt;10,INDEX(INDIRECT(AG381),$E381,$F381)="",INDEX(INDIRECT(AG381),$E381,$F381)&gt;=INDEX(INDIRECT(AG381),1,BB$28)),0,(INDEX(INDIRECT(AG381),$E381,$F381))-INDEX(INDIRECT(AG381),1,BB$28))*(10-INDEX(INDIRECT("times"&amp;AE$2),$F381,BB$28))/10</f>
        <v>0</v>
      </c>
      <c r="BC381" s="63">
        <f ca="1">IF(OR(INDEX(INDIRECT("times"&amp;AE$2),$F381,BC$28)&gt;10,INDEX(INDIRECT(AG381),$E381,$F381)="",INDEX(INDIRECT(AG381),$E381,$F381)&gt;=INDEX(INDIRECT(AG381),1,BC$28)),0,(INDEX(INDIRECT(AG381),$E381,$F381))-INDEX(INDIRECT(AG381),1,BC$28))*(10-INDEX(INDIRECT("times"&amp;AE$2),$F381,BC$28))/10</f>
        <v>0</v>
      </c>
      <c r="BD381" s="64">
        <f ca="1">IF(OR(INDEX(INDIRECT("times"&amp;AE$2),$F381,BD$28)&gt;10,INDEX(INDIRECT(AG381),$E381,$F381)="",INDEX(INDIRECT(AG381),$E381,$F381)&gt;=INDEX(INDIRECT(AG381),1,BD$28)),0,(INDEX(INDIRECT(AG381),$E381,$F381))-INDEX(INDIRECT(AG381),1,BD$28))*(10-INDEX(INDIRECT("times"&amp;AE$2),$F381,BD$28))/10</f>
        <v>0</v>
      </c>
      <c r="BE381" s="201">
        <v>3</v>
      </c>
      <c r="BG381" s="18" t="s">
        <v>212</v>
      </c>
      <c r="BH381" s="122">
        <f>BG341</f>
        <v>3</v>
      </c>
      <c r="BI381" s="122" t="str">
        <f>BG342</f>
        <v>lei1834</v>
      </c>
      <c r="BJ381" s="210" t="str">
        <f t="shared" si="1800"/>
        <v>core3_lei1834</v>
      </c>
      <c r="BK381" s="122">
        <v>5</v>
      </c>
      <c r="BL381" s="33">
        <v>3</v>
      </c>
      <c r="BM381" s="62">
        <f ca="1">IF(OR(INDEX(INDIRECT("times"&amp;BH$2),$F381,BM$28)&gt;10,INDEX(INDIRECT(BJ381),$E381,$F381)="",INDEX(INDIRECT(BJ381),$E381,$F381)&gt;=INDEX(INDIRECT(BJ381),1,BM$28)),0,(INDEX(INDIRECT(BJ381),$E381,$F381))-INDEX(INDIRECT(BJ381),1,BM$28))*(10-INDEX(INDIRECT("times"&amp;BH$2),$F381,BM$28))/10</f>
        <v>0</v>
      </c>
      <c r="BN381" s="63">
        <f ca="1">IF(OR(INDEX(INDIRECT("times"&amp;BH$2),$F381,BN$28)&gt;10,INDEX(INDIRECT(BJ381),$E381,$F381)="",INDEX(INDIRECT(BJ381),$E381,$F381)&gt;=INDEX(INDIRECT(BJ381),1,BN$28)),0,(INDEX(INDIRECT(BJ381),$E381,$F381))-INDEX(INDIRECT(BJ381),1,BN$28))*(10-INDEX(INDIRECT("times"&amp;BH$2),$F381,BN$28))/10</f>
        <v>0</v>
      </c>
      <c r="BO381" s="63">
        <f ca="1">IF(OR(INDEX(INDIRECT("times"&amp;BH$2),$F381,BO$28)&gt;10,INDEX(INDIRECT(BJ381),$E381,$F381)="",INDEX(INDIRECT(BJ381),$E381,$F381)&gt;=INDEX(INDIRECT(BJ381),1,BO$28)),0,(INDEX(INDIRECT(BJ381),$E381,$F381))-INDEX(INDIRECT(BJ381),1,BO$28))*(10-INDEX(INDIRECT("times"&amp;BH$2),$F381,BO$28))/10</f>
        <v>0</v>
      </c>
      <c r="BP381" s="63">
        <f ca="1">IF(OR(INDEX(INDIRECT("times"&amp;BH$2),$F381,BP$28)&gt;10,INDEX(INDIRECT(BJ381),$E381,$F381)="",INDEX(INDIRECT(BJ381),$E381,$F381)&gt;=INDEX(INDIRECT(BJ381),1,BP$28)),0,(INDEX(INDIRECT(BJ381),$E381,$F381))-INDEX(INDIRECT(BJ381),1,BP$28))*(10-INDEX(INDIRECT("times"&amp;BH$2),$F381,BP$28))/10</f>
        <v>0</v>
      </c>
      <c r="BQ381" s="63">
        <f ca="1">IF(OR(INDEX(INDIRECT("times"&amp;BH$2),$F381,BQ$28)&gt;10,INDEX(INDIRECT(BJ381),$E381,$F381)="",INDEX(INDIRECT(BJ381),$E381,$F381)&gt;=INDEX(INDIRECT(BJ381),1,BQ$28)),0,(INDEX(INDIRECT(BJ381),$E381,$F381))-INDEX(INDIRECT(BJ381),1,BQ$28))*(10-INDEX(INDIRECT("times"&amp;BH$2),$F381,BQ$28))/10</f>
        <v>0</v>
      </c>
      <c r="BR381" s="63">
        <f ca="1">IF(OR(INDEX(INDIRECT("times"&amp;BH$2),$F381,BR$28)&gt;10,INDEX(INDIRECT(BJ381),$E381,$F381)="",INDEX(INDIRECT(BJ381),$E381,$F381)&gt;=INDEX(INDIRECT(BJ381),1,BR$28)),0,(INDEX(INDIRECT(BJ381),$E381,$F381))-INDEX(INDIRECT(BJ381),1,BR$28))*(10-INDEX(INDIRECT("times"&amp;BH$2),$F381,BR$28))/10</f>
        <v>0</v>
      </c>
      <c r="BS381" s="63">
        <f ca="1">IF(OR(INDEX(INDIRECT("times"&amp;BH$2),$F381,BS$28)&gt;10,INDEX(INDIRECT(BJ381),$E381,$F381)="",INDEX(INDIRECT(BJ381),$E381,$F381)&gt;=INDEX(INDIRECT(BJ381),1,BS$28)),0,(INDEX(INDIRECT(BJ381),$E381,$F381))-INDEX(INDIRECT(BJ381),1,BS$28))*(10-INDEX(INDIRECT("times"&amp;BH$2),$F381,BS$28))/10</f>
        <v>0</v>
      </c>
      <c r="BT381" s="63">
        <f ca="1">IF(OR(INDEX(INDIRECT("times"&amp;BH$2),$F381,BT$28)&gt;10,INDEX(INDIRECT(BJ381),$E381,$F381)="",INDEX(INDIRECT(BJ381),$E381,$F381)&gt;=INDEX(INDIRECT(BJ381),1,BT$28)),0,(INDEX(INDIRECT(BJ381),$E381,$F381))-INDEX(INDIRECT(BJ381),1,BT$28))*(10-INDEX(INDIRECT("times"&amp;BH$2),$F381,BT$28))/10</f>
        <v>0</v>
      </c>
      <c r="BU381" s="63">
        <f ca="1">IF(OR(INDEX(INDIRECT("times"&amp;BH$2),$F381,BU$28)&gt;10,INDEX(INDIRECT(BJ381),$E381,$F381)="",INDEX(INDIRECT(BJ381),$E381,$F381)&gt;=INDEX(INDIRECT(BJ381),1,BU$28)),0,(INDEX(INDIRECT(BJ381),$E381,$F381))-INDEX(INDIRECT(BJ381),1,BU$28))*(10-INDEX(INDIRECT("times"&amp;BH$2),$F381,BU$28))/10</f>
        <v>0</v>
      </c>
      <c r="BV381" s="63">
        <f ca="1">IF(OR(INDEX(INDIRECT("times"&amp;BH$2),$F381,BV$28)&gt;10,INDEX(INDIRECT(BJ381),$E381,$F381)="",INDEX(INDIRECT(BJ381),$E381,$F381)&gt;=INDEX(INDIRECT(BJ381),1,BV$28)),0,(INDEX(INDIRECT(BJ381),$E381,$F381))-INDEX(INDIRECT(BJ381),1,BV$28))*(10-INDEX(INDIRECT("times"&amp;BH$2),$F381,BV$28))/10</f>
        <v>0</v>
      </c>
      <c r="BW381" s="63">
        <f ca="1">IF(OR(INDEX(INDIRECT("times"&amp;BH$2),$F381,BW$28)&gt;10,INDEX(INDIRECT(BJ381),$E381,$F381)="",INDEX(INDIRECT(BJ381),$E381,$F381)&gt;=INDEX(INDIRECT(BJ381),1,BW$28)),0,(INDEX(INDIRECT(BJ381),$E381,$F381))-INDEX(INDIRECT(BJ381),1,BW$28))*(10-INDEX(INDIRECT("times"&amp;BH$2),$F381,BW$28))/10</f>
        <v>0</v>
      </c>
      <c r="BX381" s="63">
        <f ca="1">IF(OR(INDEX(INDIRECT("times"&amp;BH$2),$F381,BX$28)&gt;10,INDEX(INDIRECT(BJ381),$E381,$F381)="",INDEX(INDIRECT(BJ381),$E381,$F381)&gt;=INDEX(INDIRECT(BJ381),1,BX$28)),0,(INDEX(INDIRECT(BJ381),$E381,$F381))-INDEX(INDIRECT(BJ381),1,BX$28))*(10-INDEX(INDIRECT("times"&amp;BH$2),$F381,BX$28))/10</f>
        <v>0</v>
      </c>
      <c r="BY381" s="63">
        <f ca="1">IF(OR(INDEX(INDIRECT("times"&amp;BH$2),$F381,BY$28)&gt;10,INDEX(INDIRECT(BJ381),$E381,$F381)="",INDEX(INDIRECT(BJ381),$E381,$F381)&gt;=INDEX(INDIRECT(BJ381),1,BY$28)),0,(INDEX(INDIRECT(BJ381),$E381,$F381))-INDEX(INDIRECT(BJ381),1,BY$28))*(10-INDEX(INDIRECT("times"&amp;BH$2),$F381,BY$28))/10</f>
        <v>0</v>
      </c>
      <c r="BZ381" s="63">
        <f ca="1">IF(OR(INDEX(INDIRECT("times"&amp;BH$2),$F381,BZ$28)&gt;10,INDEX(INDIRECT(BJ381),$E381,$F381)="",INDEX(INDIRECT(BJ381),$E381,$F381)&gt;=INDEX(INDIRECT(BJ381),1,BZ$28)),0,(INDEX(INDIRECT(BJ381),$E381,$F381))-INDEX(INDIRECT(BJ381),1,BZ$28))*(10-INDEX(INDIRECT("times"&amp;BH$2),$F381,BZ$28))/10</f>
        <v>0</v>
      </c>
      <c r="CA381" s="63">
        <f ca="1">IF(OR(INDEX(INDIRECT("times"&amp;BH$2),$F381,CA$28)&gt;10,INDEX(INDIRECT(BJ381),$E381,$F381)="",INDEX(INDIRECT(BJ381),$E381,$F381)&gt;=INDEX(INDIRECT(BJ381),1,CA$28)),0,(INDEX(INDIRECT(BJ381),$E381,$F381))-INDEX(INDIRECT(BJ381),1,CA$28))*(10-INDEX(INDIRECT("times"&amp;BH$2),$F381,CA$28))/10</f>
        <v>0</v>
      </c>
      <c r="CB381" s="63">
        <f ca="1">IF(OR(INDEX(INDIRECT("times"&amp;BH$2),$F381,CB$28)&gt;10,INDEX(INDIRECT(BJ381),$E381,$F381)="",INDEX(INDIRECT(BJ381),$E381,$F381)&gt;=INDEX(INDIRECT(BJ381),1,CB$28)),0,(INDEX(INDIRECT(BJ381),$E381,$F381))-INDEX(INDIRECT(BJ381),1,CB$28))*(10-INDEX(INDIRECT("times"&amp;BH$2),$F381,CB$28))/10</f>
        <v>0</v>
      </c>
      <c r="CC381" s="63">
        <f ca="1">IF(OR(INDEX(INDIRECT("times"&amp;BH$2),$F381,CC$28)&gt;10,INDEX(INDIRECT(BJ381),$E381,$F381)="",INDEX(INDIRECT(BJ381),$E381,$F381)&gt;=INDEX(INDIRECT(BJ381),1,CC$28)),0,(INDEX(INDIRECT(BJ381),$E381,$F381))-INDEX(INDIRECT(BJ381),1,CC$28))*(10-INDEX(INDIRECT("times"&amp;BH$2),$F381,CC$28))/10</f>
        <v>0</v>
      </c>
      <c r="CD381" s="63">
        <f ca="1">IF(OR(INDEX(INDIRECT("times"&amp;BH$2),$F381,CD$28)&gt;10,INDEX(INDIRECT(BJ381),$E381,$F381)="",INDEX(INDIRECT(BJ381),$E381,$F381)&gt;=INDEX(INDIRECT(BJ381),1,CD$28)),0,(INDEX(INDIRECT(BJ381),$E381,$F381))-INDEX(INDIRECT(BJ381),1,CD$28))*(10-INDEX(INDIRECT("times"&amp;BH$2),$F381,CD$28))/10</f>
        <v>0</v>
      </c>
      <c r="CE381" s="63">
        <f ca="1">IF(OR(INDEX(INDIRECT("times"&amp;BH$2),$F381,CE$28)&gt;10,INDEX(INDIRECT(BJ381),$E381,$F381)="",INDEX(INDIRECT(BJ381),$E381,$F381)&gt;=INDEX(INDIRECT(BJ381),1,CE$28)),0,(INDEX(INDIRECT(BJ381),$E381,$F381))-INDEX(INDIRECT(BJ381),1,CE$28))*(10-INDEX(INDIRECT("times"&amp;BH$2),$F381,CE$28))/10</f>
        <v>0</v>
      </c>
      <c r="CF381" s="63">
        <f ca="1">IF(OR(INDEX(INDIRECT("times"&amp;BH$2),$F381,CF$28)&gt;10,INDEX(INDIRECT(BJ381),$E381,$F381)="",INDEX(INDIRECT(BJ381),$E381,$F381)&gt;=INDEX(INDIRECT(BJ381),1,CF$28)),0,(INDEX(INDIRECT(BJ381),$E381,$F381))-INDEX(INDIRECT(BJ381),1,CF$28))*(10-INDEX(INDIRECT("times"&amp;BH$2),$F381,CF$28))/10</f>
        <v>0</v>
      </c>
      <c r="CG381" s="64">
        <f ca="1">IF(OR(INDEX(INDIRECT("times"&amp;BH$2),$F381,CG$28)&gt;10,INDEX(INDIRECT(BJ381),$E381,$F381)="",INDEX(INDIRECT(BJ381),$E381,$F381)&gt;=INDEX(INDIRECT(BJ381),1,CG$28)),0,(INDEX(INDIRECT(BJ381),$E381,$F381))-INDEX(INDIRECT(BJ381),1,CG$28))*(10-INDEX(INDIRECT("times"&amp;BH$2),$F381,CG$28))/10</f>
        <v>0</v>
      </c>
      <c r="CH381" s="201">
        <v>3</v>
      </c>
      <c r="CJ381" s="18" t="s">
        <v>212</v>
      </c>
      <c r="CK381" s="122">
        <f>CJ341</f>
        <v>3</v>
      </c>
      <c r="CL381" s="122" t="str">
        <f>CJ342</f>
        <v>work3564</v>
      </c>
      <c r="CM381" s="210" t="str">
        <f t="shared" si="1801"/>
        <v>core3_work3564</v>
      </c>
      <c r="CN381" s="122">
        <v>5</v>
      </c>
      <c r="CO381" s="33">
        <v>3</v>
      </c>
      <c r="CP381" s="62">
        <f ca="1">IF(OR(INDEX(INDIRECT("times"&amp;CK$2),$F381,CP$28)&gt;10,INDEX(INDIRECT(CM381),$E381,$F381)="",INDEX(INDIRECT(CM381),$E381,$F381)&gt;=INDEX(INDIRECT(CM381),1,CP$28)),0,(INDEX(INDIRECT(CM381),$E381,$F381))-INDEX(INDIRECT(CM381),1,CP$28))*(10-INDEX(INDIRECT("times"&amp;CK$2),$F381,CP$28))/10</f>
        <v>0</v>
      </c>
      <c r="CQ381" s="63">
        <f ca="1">IF(OR(INDEX(INDIRECT("times"&amp;CK$2),$F381,CQ$28)&gt;10,INDEX(INDIRECT(CM381),$E381,$F381)="",INDEX(INDIRECT(CM381),$E381,$F381)&gt;=INDEX(INDIRECT(CM381),1,CQ$28)),0,(INDEX(INDIRECT(CM381),$E381,$F381))-INDEX(INDIRECT(CM381),1,CQ$28))*(10-INDEX(INDIRECT("times"&amp;CK$2),$F381,CQ$28))/10</f>
        <v>0</v>
      </c>
      <c r="CR381" s="63">
        <f ca="1">IF(OR(INDEX(INDIRECT("times"&amp;CK$2),$F381,CR$28)&gt;10,INDEX(INDIRECT(CM381),$E381,$F381)="",INDEX(INDIRECT(CM381),$E381,$F381)&gt;=INDEX(INDIRECT(CM381),1,CR$28)),0,(INDEX(INDIRECT(CM381),$E381,$F381))-INDEX(INDIRECT(CM381),1,CR$28))*(10-INDEX(INDIRECT("times"&amp;CK$2),$F381,CR$28))/10</f>
        <v>0</v>
      </c>
      <c r="CS381" s="63">
        <f ca="1">IF(OR(INDEX(INDIRECT("times"&amp;CK$2),$F381,CS$28)&gt;10,INDEX(INDIRECT(CM381),$E381,$F381)="",INDEX(INDIRECT(CM381),$E381,$F381)&gt;=INDEX(INDIRECT(CM381),1,CS$28)),0,(INDEX(INDIRECT(CM381),$E381,$F381))-INDEX(INDIRECT(CM381),1,CS$28))*(10-INDEX(INDIRECT("times"&amp;CK$2),$F381,CS$28))/10</f>
        <v>0</v>
      </c>
      <c r="CT381" s="63">
        <f ca="1">IF(OR(INDEX(INDIRECT("times"&amp;CK$2),$F381,CT$28)&gt;10,INDEX(INDIRECT(CM381),$E381,$F381)="",INDEX(INDIRECT(CM381),$E381,$F381)&gt;=INDEX(INDIRECT(CM381),1,CT$28)),0,(INDEX(INDIRECT(CM381),$E381,$F381))-INDEX(INDIRECT(CM381),1,CT$28))*(10-INDEX(INDIRECT("times"&amp;CK$2),$F381,CT$28))/10</f>
        <v>0</v>
      </c>
      <c r="CU381" s="63">
        <f ca="1">IF(OR(INDEX(INDIRECT("times"&amp;CK$2),$F381,CU$28)&gt;10,INDEX(INDIRECT(CM381),$E381,$F381)="",INDEX(INDIRECT(CM381),$E381,$F381)&gt;=INDEX(INDIRECT(CM381),1,CU$28)),0,(INDEX(INDIRECT(CM381),$E381,$F381))-INDEX(INDIRECT(CM381),1,CU$28))*(10-INDEX(INDIRECT("times"&amp;CK$2),$F381,CU$28))/10</f>
        <v>0</v>
      </c>
      <c r="CV381" s="63">
        <f ca="1">IF(OR(INDEX(INDIRECT("times"&amp;CK$2),$F381,CV$28)&gt;10,INDEX(INDIRECT(CM381),$E381,$F381)="",INDEX(INDIRECT(CM381),$E381,$F381)&gt;=INDEX(INDIRECT(CM381),1,CV$28)),0,(INDEX(INDIRECT(CM381),$E381,$F381))-INDEX(INDIRECT(CM381),1,CV$28))*(10-INDEX(INDIRECT("times"&amp;CK$2),$F381,CV$28))/10</f>
        <v>0</v>
      </c>
      <c r="CW381" s="63">
        <f ca="1">IF(OR(INDEX(INDIRECT("times"&amp;CK$2),$F381,CW$28)&gt;10,INDEX(INDIRECT(CM381),$E381,$F381)="",INDEX(INDIRECT(CM381),$E381,$F381)&gt;=INDEX(INDIRECT(CM381),1,CW$28)),0,(INDEX(INDIRECT(CM381),$E381,$F381))-INDEX(INDIRECT(CM381),1,CW$28))*(10-INDEX(INDIRECT("times"&amp;CK$2),$F381,CW$28))/10</f>
        <v>0</v>
      </c>
      <c r="CX381" s="63">
        <f ca="1">IF(OR(INDEX(INDIRECT("times"&amp;CK$2),$F381,CX$28)&gt;10,INDEX(INDIRECT(CM381),$E381,$F381)="",INDEX(INDIRECT(CM381),$E381,$F381)&gt;=INDEX(INDIRECT(CM381),1,CX$28)),0,(INDEX(INDIRECT(CM381),$E381,$F381))-INDEX(INDIRECT(CM381),1,CX$28))*(10-INDEX(INDIRECT("times"&amp;CK$2),$F381,CX$28))/10</f>
        <v>0</v>
      </c>
      <c r="CY381" s="63">
        <f ca="1">IF(OR(INDEX(INDIRECT("times"&amp;CK$2),$F381,CY$28)&gt;10,INDEX(INDIRECT(CM381),$E381,$F381)="",INDEX(INDIRECT(CM381),$E381,$F381)&gt;=INDEX(INDIRECT(CM381),1,CY$28)),0,(INDEX(INDIRECT(CM381),$E381,$F381))-INDEX(INDIRECT(CM381),1,CY$28))*(10-INDEX(INDIRECT("times"&amp;CK$2),$F381,CY$28))/10</f>
        <v>0</v>
      </c>
      <c r="CZ381" s="63">
        <f ca="1">IF(OR(INDEX(INDIRECT("times"&amp;CK$2),$F381,CZ$28)&gt;10,INDEX(INDIRECT(CM381),$E381,$F381)="",INDEX(INDIRECT(CM381),$E381,$F381)&gt;=INDEX(INDIRECT(CM381),1,CZ$28)),0,(INDEX(INDIRECT(CM381),$E381,$F381))-INDEX(INDIRECT(CM381),1,CZ$28))*(10-INDEX(INDIRECT("times"&amp;CK$2),$F381,CZ$28))/10</f>
        <v>0</v>
      </c>
      <c r="DA381" s="63">
        <f ca="1">IF(OR(INDEX(INDIRECT("times"&amp;CK$2),$F381,DA$28)&gt;10,INDEX(INDIRECT(CM381),$E381,$F381)="",INDEX(INDIRECT(CM381),$E381,$F381)&gt;=INDEX(INDIRECT(CM381),1,DA$28)),0,(INDEX(INDIRECT(CM381),$E381,$F381))-INDEX(INDIRECT(CM381),1,DA$28))*(10-INDEX(INDIRECT("times"&amp;CK$2),$F381,DA$28))/10</f>
        <v>0</v>
      </c>
      <c r="DB381" s="63">
        <f ca="1">IF(OR(INDEX(INDIRECT("times"&amp;CK$2),$F381,DB$28)&gt;10,INDEX(INDIRECT(CM381),$E381,$F381)="",INDEX(INDIRECT(CM381),$E381,$F381)&gt;=INDEX(INDIRECT(CM381),1,DB$28)),0,(INDEX(INDIRECT(CM381),$E381,$F381))-INDEX(INDIRECT(CM381),1,DB$28))*(10-INDEX(INDIRECT("times"&amp;CK$2),$F381,DB$28))/10</f>
        <v>0</v>
      </c>
      <c r="DC381" s="63">
        <f ca="1">IF(OR(INDEX(INDIRECT("times"&amp;CK$2),$F381,DC$28)&gt;10,INDEX(INDIRECT(CM381),$E381,$F381)="",INDEX(INDIRECT(CM381),$E381,$F381)&gt;=INDEX(INDIRECT(CM381),1,DC$28)),0,(INDEX(INDIRECT(CM381),$E381,$F381))-INDEX(INDIRECT(CM381),1,DC$28))*(10-INDEX(INDIRECT("times"&amp;CK$2),$F381,DC$28))/10</f>
        <v>0</v>
      </c>
      <c r="DD381" s="63">
        <f ca="1">IF(OR(INDEX(INDIRECT("times"&amp;CK$2),$F381,DD$28)&gt;10,INDEX(INDIRECT(CM381),$E381,$F381)="",INDEX(INDIRECT(CM381),$E381,$F381)&gt;=INDEX(INDIRECT(CM381),1,DD$28)),0,(INDEX(INDIRECT(CM381),$E381,$F381))-INDEX(INDIRECT(CM381),1,DD$28))*(10-INDEX(INDIRECT("times"&amp;CK$2),$F381,DD$28))/10</f>
        <v>0</v>
      </c>
      <c r="DE381" s="63">
        <f ca="1">IF(OR(INDEX(INDIRECT("times"&amp;CK$2),$F381,DE$28)&gt;10,INDEX(INDIRECT(CM381),$E381,$F381)="",INDEX(INDIRECT(CM381),$E381,$F381)&gt;=INDEX(INDIRECT(CM381),1,DE$28)),0,(INDEX(INDIRECT(CM381),$E381,$F381))-INDEX(INDIRECT(CM381),1,DE$28))*(10-INDEX(INDIRECT("times"&amp;CK$2),$F381,DE$28))/10</f>
        <v>0</v>
      </c>
      <c r="DF381" s="63">
        <f ca="1">IF(OR(INDEX(INDIRECT("times"&amp;CK$2),$F381,DF$28)&gt;10,INDEX(INDIRECT(CM381),$E381,$F381)="",INDEX(INDIRECT(CM381),$E381,$F381)&gt;=INDEX(INDIRECT(CM381),1,DF$28)),0,(INDEX(INDIRECT(CM381),$E381,$F381))-INDEX(INDIRECT(CM381),1,DF$28))*(10-INDEX(INDIRECT("times"&amp;CK$2),$F381,DF$28))/10</f>
        <v>0</v>
      </c>
      <c r="DG381" s="63">
        <f ca="1">IF(OR(INDEX(INDIRECT("times"&amp;CK$2),$F381,DG$28)&gt;10,INDEX(INDIRECT(CM381),$E381,$F381)="",INDEX(INDIRECT(CM381),$E381,$F381)&gt;=INDEX(INDIRECT(CM381),1,DG$28)),0,(INDEX(INDIRECT(CM381),$E381,$F381))-INDEX(INDIRECT(CM381),1,DG$28))*(10-INDEX(INDIRECT("times"&amp;CK$2),$F381,DG$28))/10</f>
        <v>0</v>
      </c>
      <c r="DH381" s="63">
        <f ca="1">IF(OR(INDEX(INDIRECT("times"&amp;CK$2),$F381,DH$28)&gt;10,INDEX(INDIRECT(CM381),$E381,$F381)="",INDEX(INDIRECT(CM381),$E381,$F381)&gt;=INDEX(INDIRECT(CM381),1,DH$28)),0,(INDEX(INDIRECT(CM381),$E381,$F381))-INDEX(INDIRECT(CM381),1,DH$28))*(10-INDEX(INDIRECT("times"&amp;CK$2),$F381,DH$28))/10</f>
        <v>0</v>
      </c>
      <c r="DI381" s="63">
        <f ca="1">IF(OR(INDEX(INDIRECT("times"&amp;CK$2),$F381,DI$28)&gt;10,INDEX(INDIRECT(CM381),$E381,$F381)="",INDEX(INDIRECT(CM381),$E381,$F381)&gt;=INDEX(INDIRECT(CM381),1,DI$28)),0,(INDEX(INDIRECT(CM381),$E381,$F381))-INDEX(INDIRECT(CM381),1,DI$28))*(10-INDEX(INDIRECT("times"&amp;CK$2),$F381,DI$28))/10</f>
        <v>0</v>
      </c>
      <c r="DJ381" s="64">
        <f ca="1">IF(OR(INDEX(INDIRECT("times"&amp;CK$2),$F381,DJ$28)&gt;10,INDEX(INDIRECT(CM381),$E381,$F381)="",INDEX(INDIRECT(CM381),$E381,$F381)&gt;=INDEX(INDIRECT(CM381),1,DJ$28)),0,(INDEX(INDIRECT(CM381),$E381,$F381))-INDEX(INDIRECT(CM381),1,DJ$28))*(10-INDEX(INDIRECT("times"&amp;CK$2),$F381,DJ$28))/10</f>
        <v>0</v>
      </c>
      <c r="DK381" s="201">
        <v>3</v>
      </c>
      <c r="DM381" s="18" t="s">
        <v>212</v>
      </c>
      <c r="DN381" s="122">
        <f>DM341</f>
        <v>3</v>
      </c>
      <c r="DO381" s="122" t="str">
        <f>DM342</f>
        <v>shop3564</v>
      </c>
      <c r="DP381" s="210" t="str">
        <f t="shared" si="1802"/>
        <v>core3_shop3564</v>
      </c>
      <c r="DQ381" s="122">
        <v>5</v>
      </c>
      <c r="DR381" s="33">
        <v>3</v>
      </c>
      <c r="DS381" s="62">
        <f ca="1">IF(OR(INDEX(INDIRECT("times"&amp;DN$2),$F381,DS$28)&gt;10,INDEX(INDIRECT(DP381),$E381,$F381)="",INDEX(INDIRECT(DP381),$E381,$F381)&gt;=INDEX(INDIRECT(DP381),1,DS$28)),0,(INDEX(INDIRECT(DP381),$E381,$F381))-INDEX(INDIRECT(DP381),1,DS$28))*(10-INDEX(INDIRECT("times"&amp;DN$2),$F381,DS$28))/10</f>
        <v>0</v>
      </c>
      <c r="DT381" s="63">
        <f ca="1">IF(OR(INDEX(INDIRECT("times"&amp;DN$2),$F381,DT$28)&gt;10,INDEX(INDIRECT(DP381),$E381,$F381)="",INDEX(INDIRECT(DP381),$E381,$F381)&gt;=INDEX(INDIRECT(DP381),1,DT$28)),0,(INDEX(INDIRECT(DP381),$E381,$F381))-INDEX(INDIRECT(DP381),1,DT$28))*(10-INDEX(INDIRECT("times"&amp;DN$2),$F381,DT$28))/10</f>
        <v>0</v>
      </c>
      <c r="DU381" s="63">
        <f ca="1">IF(OR(INDEX(INDIRECT("times"&amp;DN$2),$F381,DU$28)&gt;10,INDEX(INDIRECT(DP381),$E381,$F381)="",INDEX(INDIRECT(DP381),$E381,$F381)&gt;=INDEX(INDIRECT(DP381),1,DU$28)),0,(INDEX(INDIRECT(DP381),$E381,$F381))-INDEX(INDIRECT(DP381),1,DU$28))*(10-INDEX(INDIRECT("times"&amp;DN$2),$F381,DU$28))/10</f>
        <v>0</v>
      </c>
      <c r="DV381" s="63">
        <f ca="1">IF(OR(INDEX(INDIRECT("times"&amp;DN$2),$F381,DV$28)&gt;10,INDEX(INDIRECT(DP381),$E381,$F381)="",INDEX(INDIRECT(DP381),$E381,$F381)&gt;=INDEX(INDIRECT(DP381),1,DV$28)),0,(INDEX(INDIRECT(DP381),$E381,$F381))-INDEX(INDIRECT(DP381),1,DV$28))*(10-INDEX(INDIRECT("times"&amp;DN$2),$F381,DV$28))/10</f>
        <v>0</v>
      </c>
      <c r="DW381" s="63">
        <f ca="1">IF(OR(INDEX(INDIRECT("times"&amp;DN$2),$F381,DW$28)&gt;10,INDEX(INDIRECT(DP381),$E381,$F381)="",INDEX(INDIRECT(DP381),$E381,$F381)&gt;=INDEX(INDIRECT(DP381),1,DW$28)),0,(INDEX(INDIRECT(DP381),$E381,$F381))-INDEX(INDIRECT(DP381),1,DW$28))*(10-INDEX(INDIRECT("times"&amp;DN$2),$F381,DW$28))/10</f>
        <v>0</v>
      </c>
      <c r="DX381" s="63">
        <f ca="1">IF(OR(INDEX(INDIRECT("times"&amp;DN$2),$F381,DX$28)&gt;10,INDEX(INDIRECT(DP381),$E381,$F381)="",INDEX(INDIRECT(DP381),$E381,$F381)&gt;=INDEX(INDIRECT(DP381),1,DX$28)),0,(INDEX(INDIRECT(DP381),$E381,$F381))-INDEX(INDIRECT(DP381),1,DX$28))*(10-INDEX(INDIRECT("times"&amp;DN$2),$F381,DX$28))/10</f>
        <v>0</v>
      </c>
      <c r="DY381" s="63">
        <f ca="1">IF(OR(INDEX(INDIRECT("times"&amp;DN$2),$F381,DY$28)&gt;10,INDEX(INDIRECT(DP381),$E381,$F381)="",INDEX(INDIRECT(DP381),$E381,$F381)&gt;=INDEX(INDIRECT(DP381),1,DY$28)),0,(INDEX(INDIRECT(DP381),$E381,$F381))-INDEX(INDIRECT(DP381),1,DY$28))*(10-INDEX(INDIRECT("times"&amp;DN$2),$F381,DY$28))/10</f>
        <v>0</v>
      </c>
      <c r="DZ381" s="63">
        <f ca="1">IF(OR(INDEX(INDIRECT("times"&amp;DN$2),$F381,DZ$28)&gt;10,INDEX(INDIRECT(DP381),$E381,$F381)="",INDEX(INDIRECT(DP381),$E381,$F381)&gt;=INDEX(INDIRECT(DP381),1,DZ$28)),0,(INDEX(INDIRECT(DP381),$E381,$F381))-INDEX(INDIRECT(DP381),1,DZ$28))*(10-INDEX(INDIRECT("times"&amp;DN$2),$F381,DZ$28))/10</f>
        <v>0</v>
      </c>
      <c r="EA381" s="63">
        <f ca="1">IF(OR(INDEX(INDIRECT("times"&amp;DN$2),$F381,EA$28)&gt;10,INDEX(INDIRECT(DP381),$E381,$F381)="",INDEX(INDIRECT(DP381),$E381,$F381)&gt;=INDEX(INDIRECT(DP381),1,EA$28)),0,(INDEX(INDIRECT(DP381),$E381,$F381))-INDEX(INDIRECT(DP381),1,EA$28))*(10-INDEX(INDIRECT("times"&amp;DN$2),$F381,EA$28))/10</f>
        <v>0</v>
      </c>
      <c r="EB381" s="63">
        <f ca="1">IF(OR(INDEX(INDIRECT("times"&amp;DN$2),$F381,EB$28)&gt;10,INDEX(INDIRECT(DP381),$E381,$F381)="",INDEX(INDIRECT(DP381),$E381,$F381)&gt;=INDEX(INDIRECT(DP381),1,EB$28)),0,(INDEX(INDIRECT(DP381),$E381,$F381))-INDEX(INDIRECT(DP381),1,EB$28))*(10-INDEX(INDIRECT("times"&amp;DN$2),$F381,EB$28))/10</f>
        <v>0</v>
      </c>
      <c r="EC381" s="63">
        <f ca="1">IF(OR(INDEX(INDIRECT("times"&amp;DN$2),$F381,EC$28)&gt;10,INDEX(INDIRECT(DP381),$E381,$F381)="",INDEX(INDIRECT(DP381),$E381,$F381)&gt;=INDEX(INDIRECT(DP381),1,EC$28)),0,(INDEX(INDIRECT(DP381),$E381,$F381))-INDEX(INDIRECT(DP381),1,EC$28))*(10-INDEX(INDIRECT("times"&amp;DN$2),$F381,EC$28))/10</f>
        <v>0</v>
      </c>
      <c r="ED381" s="63">
        <f ca="1">IF(OR(INDEX(INDIRECT("times"&amp;DN$2),$F381,ED$28)&gt;10,INDEX(INDIRECT(DP381),$E381,$F381)="",INDEX(INDIRECT(DP381),$E381,$F381)&gt;=INDEX(INDIRECT(DP381),1,ED$28)),0,(INDEX(INDIRECT(DP381),$E381,$F381))-INDEX(INDIRECT(DP381),1,ED$28))*(10-INDEX(INDIRECT("times"&amp;DN$2),$F381,ED$28))/10</f>
        <v>0</v>
      </c>
      <c r="EE381" s="63">
        <f ca="1">IF(OR(INDEX(INDIRECT("times"&amp;DN$2),$F381,EE$28)&gt;10,INDEX(INDIRECT(DP381),$E381,$F381)="",INDEX(INDIRECT(DP381),$E381,$F381)&gt;=INDEX(INDIRECT(DP381),1,EE$28)),0,(INDEX(INDIRECT(DP381),$E381,$F381))-INDEX(INDIRECT(DP381),1,EE$28))*(10-INDEX(INDIRECT("times"&amp;DN$2),$F381,EE$28))/10</f>
        <v>0</v>
      </c>
      <c r="EF381" s="63">
        <f ca="1">IF(OR(INDEX(INDIRECT("times"&amp;DN$2),$F381,EF$28)&gt;10,INDEX(INDIRECT(DP381),$E381,$F381)="",INDEX(INDIRECT(DP381),$E381,$F381)&gt;=INDEX(INDIRECT(DP381),1,EF$28)),0,(INDEX(INDIRECT(DP381),$E381,$F381))-INDEX(INDIRECT(DP381),1,EF$28))*(10-INDEX(INDIRECT("times"&amp;DN$2),$F381,EF$28))/10</f>
        <v>0</v>
      </c>
      <c r="EG381" s="63">
        <f ca="1">IF(OR(INDEX(INDIRECT("times"&amp;DN$2),$F381,EG$28)&gt;10,INDEX(INDIRECT(DP381),$E381,$F381)="",INDEX(INDIRECT(DP381),$E381,$F381)&gt;=INDEX(INDIRECT(DP381),1,EG$28)),0,(INDEX(INDIRECT(DP381),$E381,$F381))-INDEX(INDIRECT(DP381),1,EG$28))*(10-INDEX(INDIRECT("times"&amp;DN$2),$F381,EG$28))/10</f>
        <v>0</v>
      </c>
      <c r="EH381" s="63">
        <f ca="1">IF(OR(INDEX(INDIRECT("times"&amp;DN$2),$F381,EH$28)&gt;10,INDEX(INDIRECT(DP381),$E381,$F381)="",INDEX(INDIRECT(DP381),$E381,$F381)&gt;=INDEX(INDIRECT(DP381),1,EH$28)),0,(INDEX(INDIRECT(DP381),$E381,$F381))-INDEX(INDIRECT(DP381),1,EH$28))*(10-INDEX(INDIRECT("times"&amp;DN$2),$F381,EH$28))/10</f>
        <v>0</v>
      </c>
      <c r="EI381" s="63">
        <f ca="1">IF(OR(INDEX(INDIRECT("times"&amp;DN$2),$F381,EI$28)&gt;10,INDEX(INDIRECT(DP381),$E381,$F381)="",INDEX(INDIRECT(DP381),$E381,$F381)&gt;=INDEX(INDIRECT(DP381),1,EI$28)),0,(INDEX(INDIRECT(DP381),$E381,$F381))-INDEX(INDIRECT(DP381),1,EI$28))*(10-INDEX(INDIRECT("times"&amp;DN$2),$F381,EI$28))/10</f>
        <v>0</v>
      </c>
      <c r="EJ381" s="63">
        <f ca="1">IF(OR(INDEX(INDIRECT("times"&amp;DN$2),$F381,EJ$28)&gt;10,INDEX(INDIRECT(DP381),$E381,$F381)="",INDEX(INDIRECT(DP381),$E381,$F381)&gt;=INDEX(INDIRECT(DP381),1,EJ$28)),0,(INDEX(INDIRECT(DP381),$E381,$F381))-INDEX(INDIRECT(DP381),1,EJ$28))*(10-INDEX(INDIRECT("times"&amp;DN$2),$F381,EJ$28))/10</f>
        <v>0</v>
      </c>
      <c r="EK381" s="63">
        <f ca="1">IF(OR(INDEX(INDIRECT("times"&amp;DN$2),$F381,EK$28)&gt;10,INDEX(INDIRECT(DP381),$E381,$F381)="",INDEX(INDIRECT(DP381),$E381,$F381)&gt;=INDEX(INDIRECT(DP381),1,EK$28)),0,(INDEX(INDIRECT(DP381),$E381,$F381))-INDEX(INDIRECT(DP381),1,EK$28))*(10-INDEX(INDIRECT("times"&amp;DN$2),$F381,EK$28))/10</f>
        <v>0</v>
      </c>
      <c r="EL381" s="63">
        <f ca="1">IF(OR(INDEX(INDIRECT("times"&amp;DN$2),$F381,EL$28)&gt;10,INDEX(INDIRECT(DP381),$E381,$F381)="",INDEX(INDIRECT(DP381),$E381,$F381)&gt;=INDEX(INDIRECT(DP381),1,EL$28)),0,(INDEX(INDIRECT(DP381),$E381,$F381))-INDEX(INDIRECT(DP381),1,EL$28))*(10-INDEX(INDIRECT("times"&amp;DN$2),$F381,EL$28))/10</f>
        <v>0</v>
      </c>
      <c r="EM381" s="64">
        <f ca="1">IF(OR(INDEX(INDIRECT("times"&amp;DN$2),$F381,EM$28)&gt;10,INDEX(INDIRECT(DP381),$E381,$F381)="",INDEX(INDIRECT(DP381),$E381,$F381)&gt;=INDEX(INDIRECT(DP381),1,EM$28)),0,(INDEX(INDIRECT(DP381),$E381,$F381))-INDEX(INDIRECT(DP381),1,EM$28))*(10-INDEX(INDIRECT("times"&amp;DN$2),$F381,EM$28))/10</f>
        <v>0</v>
      </c>
      <c r="EN381" s="201">
        <v>3</v>
      </c>
      <c r="EP381" s="18" t="s">
        <v>212</v>
      </c>
      <c r="EQ381" s="122">
        <f>EP341</f>
        <v>3</v>
      </c>
      <c r="ER381" s="122" t="str">
        <f>EP342</f>
        <v>lei3564</v>
      </c>
      <c r="ES381" s="210" t="str">
        <f t="shared" si="1803"/>
        <v>core3_lei3564</v>
      </c>
      <c r="ET381" s="122">
        <v>5</v>
      </c>
      <c r="EU381" s="33">
        <v>3</v>
      </c>
      <c r="EV381" s="62">
        <f ca="1">IF(OR(INDEX(INDIRECT("times"&amp;EQ$2),$F381,EV$28)&gt;10,INDEX(INDIRECT(ES381),$E381,$F381)="",INDEX(INDIRECT(ES381),$E381,$F381)&gt;=INDEX(INDIRECT(ES381),1,EV$28)),0,(INDEX(INDIRECT(ES381),$E381,$F381))-INDEX(INDIRECT(ES381),1,EV$28))*(10-INDEX(INDIRECT("times"&amp;EQ$2),$F381,EV$28))/10</f>
        <v>0</v>
      </c>
      <c r="EW381" s="63">
        <f ca="1">IF(OR(INDEX(INDIRECT("times"&amp;EQ$2),$F381,EW$28)&gt;10,INDEX(INDIRECT(ES381),$E381,$F381)="",INDEX(INDIRECT(ES381),$E381,$F381)&gt;=INDEX(INDIRECT(ES381),1,EW$28)),0,(INDEX(INDIRECT(ES381),$E381,$F381))-INDEX(INDIRECT(ES381),1,EW$28))*(10-INDEX(INDIRECT("times"&amp;EQ$2),$F381,EW$28))/10</f>
        <v>0</v>
      </c>
      <c r="EX381" s="63">
        <f ca="1">IF(OR(INDEX(INDIRECT("times"&amp;EQ$2),$F381,EX$28)&gt;10,INDEX(INDIRECT(ES381),$E381,$F381)="",INDEX(INDIRECT(ES381),$E381,$F381)&gt;=INDEX(INDIRECT(ES381),1,EX$28)),0,(INDEX(INDIRECT(ES381),$E381,$F381))-INDEX(INDIRECT(ES381),1,EX$28))*(10-INDEX(INDIRECT("times"&amp;EQ$2),$F381,EX$28))/10</f>
        <v>0</v>
      </c>
      <c r="EY381" s="63">
        <f ca="1">IF(OR(INDEX(INDIRECT("times"&amp;EQ$2),$F381,EY$28)&gt;10,INDEX(INDIRECT(ES381),$E381,$F381)="",INDEX(INDIRECT(ES381),$E381,$F381)&gt;=INDEX(INDIRECT(ES381),1,EY$28)),0,(INDEX(INDIRECT(ES381),$E381,$F381))-INDEX(INDIRECT(ES381),1,EY$28))*(10-INDEX(INDIRECT("times"&amp;EQ$2),$F381,EY$28))/10</f>
        <v>0</v>
      </c>
      <c r="EZ381" s="63">
        <f ca="1">IF(OR(INDEX(INDIRECT("times"&amp;EQ$2),$F381,EZ$28)&gt;10,INDEX(INDIRECT(ES381),$E381,$F381)="",INDEX(INDIRECT(ES381),$E381,$F381)&gt;=INDEX(INDIRECT(ES381),1,EZ$28)),0,(INDEX(INDIRECT(ES381),$E381,$F381))-INDEX(INDIRECT(ES381),1,EZ$28))*(10-INDEX(INDIRECT("times"&amp;EQ$2),$F381,EZ$28))/10</f>
        <v>0</v>
      </c>
      <c r="FA381" s="63">
        <f ca="1">IF(OR(INDEX(INDIRECT("times"&amp;EQ$2),$F381,FA$28)&gt;10,INDEX(INDIRECT(ES381),$E381,$F381)="",INDEX(INDIRECT(ES381),$E381,$F381)&gt;=INDEX(INDIRECT(ES381),1,FA$28)),0,(INDEX(INDIRECT(ES381),$E381,$F381))-INDEX(INDIRECT(ES381),1,FA$28))*(10-INDEX(INDIRECT("times"&amp;EQ$2),$F381,FA$28))/10</f>
        <v>0</v>
      </c>
      <c r="FB381" s="63">
        <f ca="1">IF(OR(INDEX(INDIRECT("times"&amp;EQ$2),$F381,FB$28)&gt;10,INDEX(INDIRECT(ES381),$E381,$F381)="",INDEX(INDIRECT(ES381),$E381,$F381)&gt;=INDEX(INDIRECT(ES381),1,FB$28)),0,(INDEX(INDIRECT(ES381),$E381,$F381))-INDEX(INDIRECT(ES381),1,FB$28))*(10-INDEX(INDIRECT("times"&amp;EQ$2),$F381,FB$28))/10</f>
        <v>0</v>
      </c>
      <c r="FC381" s="63">
        <f ca="1">IF(OR(INDEX(INDIRECT("times"&amp;EQ$2),$F381,FC$28)&gt;10,INDEX(INDIRECT(ES381),$E381,$F381)="",INDEX(INDIRECT(ES381),$E381,$F381)&gt;=INDEX(INDIRECT(ES381),1,FC$28)),0,(INDEX(INDIRECT(ES381),$E381,$F381))-INDEX(INDIRECT(ES381),1,FC$28))*(10-INDEX(INDIRECT("times"&amp;EQ$2),$F381,FC$28))/10</f>
        <v>0</v>
      </c>
      <c r="FD381" s="63">
        <f ca="1">IF(OR(INDEX(INDIRECT("times"&amp;EQ$2),$F381,FD$28)&gt;10,INDEX(INDIRECT(ES381),$E381,$F381)="",INDEX(INDIRECT(ES381),$E381,$F381)&gt;=INDEX(INDIRECT(ES381),1,FD$28)),0,(INDEX(INDIRECT(ES381),$E381,$F381))-INDEX(INDIRECT(ES381),1,FD$28))*(10-INDEX(INDIRECT("times"&amp;EQ$2),$F381,FD$28))/10</f>
        <v>0</v>
      </c>
      <c r="FE381" s="63">
        <f ca="1">IF(OR(INDEX(INDIRECT("times"&amp;EQ$2),$F381,FE$28)&gt;10,INDEX(INDIRECT(ES381),$E381,$F381)="",INDEX(INDIRECT(ES381),$E381,$F381)&gt;=INDEX(INDIRECT(ES381),1,FE$28)),0,(INDEX(INDIRECT(ES381),$E381,$F381))-INDEX(INDIRECT(ES381),1,FE$28))*(10-INDEX(INDIRECT("times"&amp;EQ$2),$F381,FE$28))/10</f>
        <v>0</v>
      </c>
      <c r="FF381" s="63">
        <f ca="1">IF(OR(INDEX(INDIRECT("times"&amp;EQ$2),$F381,FF$28)&gt;10,INDEX(INDIRECT(ES381),$E381,$F381)="",INDEX(INDIRECT(ES381),$E381,$F381)&gt;=INDEX(INDIRECT(ES381),1,FF$28)),0,(INDEX(INDIRECT(ES381),$E381,$F381))-INDEX(INDIRECT(ES381),1,FF$28))*(10-INDEX(INDIRECT("times"&amp;EQ$2),$F381,FF$28))/10</f>
        <v>0</v>
      </c>
      <c r="FG381" s="63">
        <f ca="1">IF(OR(INDEX(INDIRECT("times"&amp;EQ$2),$F381,FG$28)&gt;10,INDEX(INDIRECT(ES381),$E381,$F381)="",INDEX(INDIRECT(ES381),$E381,$F381)&gt;=INDEX(INDIRECT(ES381),1,FG$28)),0,(INDEX(INDIRECT(ES381),$E381,$F381))-INDEX(INDIRECT(ES381),1,FG$28))*(10-INDEX(INDIRECT("times"&amp;EQ$2),$F381,FG$28))/10</f>
        <v>0</v>
      </c>
      <c r="FH381" s="63">
        <f ca="1">IF(OR(INDEX(INDIRECT("times"&amp;EQ$2),$F381,FH$28)&gt;10,INDEX(INDIRECT(ES381),$E381,$F381)="",INDEX(INDIRECT(ES381),$E381,$F381)&gt;=INDEX(INDIRECT(ES381),1,FH$28)),0,(INDEX(INDIRECT(ES381),$E381,$F381))-INDEX(INDIRECT(ES381),1,FH$28))*(10-INDEX(INDIRECT("times"&amp;EQ$2),$F381,FH$28))/10</f>
        <v>0</v>
      </c>
      <c r="FI381" s="63">
        <f ca="1">IF(OR(INDEX(INDIRECT("times"&amp;EQ$2),$F381,FI$28)&gt;10,INDEX(INDIRECT(ES381),$E381,$F381)="",INDEX(INDIRECT(ES381),$E381,$F381)&gt;=INDEX(INDIRECT(ES381),1,FI$28)),0,(INDEX(INDIRECT(ES381),$E381,$F381))-INDEX(INDIRECT(ES381),1,FI$28))*(10-INDEX(INDIRECT("times"&amp;EQ$2),$F381,FI$28))/10</f>
        <v>0</v>
      </c>
      <c r="FJ381" s="63">
        <f ca="1">IF(OR(INDEX(INDIRECT("times"&amp;EQ$2),$F381,FJ$28)&gt;10,INDEX(INDIRECT(ES381),$E381,$F381)="",INDEX(INDIRECT(ES381),$E381,$F381)&gt;=INDEX(INDIRECT(ES381),1,FJ$28)),0,(INDEX(INDIRECT(ES381),$E381,$F381))-INDEX(INDIRECT(ES381),1,FJ$28))*(10-INDEX(INDIRECT("times"&amp;EQ$2),$F381,FJ$28))/10</f>
        <v>0</v>
      </c>
      <c r="FK381" s="63">
        <f ca="1">IF(OR(INDEX(INDIRECT("times"&amp;EQ$2),$F381,FK$28)&gt;10,INDEX(INDIRECT(ES381),$E381,$F381)="",INDEX(INDIRECT(ES381),$E381,$F381)&gt;=INDEX(INDIRECT(ES381),1,FK$28)),0,(INDEX(INDIRECT(ES381),$E381,$F381))-INDEX(INDIRECT(ES381),1,FK$28))*(10-INDEX(INDIRECT("times"&amp;EQ$2),$F381,FK$28))/10</f>
        <v>0</v>
      </c>
      <c r="FL381" s="63">
        <f ca="1">IF(OR(INDEX(INDIRECT("times"&amp;EQ$2),$F381,FL$28)&gt;10,INDEX(INDIRECT(ES381),$E381,$F381)="",INDEX(INDIRECT(ES381),$E381,$F381)&gt;=INDEX(INDIRECT(ES381),1,FL$28)),0,(INDEX(INDIRECT(ES381),$E381,$F381))-INDEX(INDIRECT(ES381),1,FL$28))*(10-INDEX(INDIRECT("times"&amp;EQ$2),$F381,FL$28))/10</f>
        <v>0</v>
      </c>
      <c r="FM381" s="63">
        <f ca="1">IF(OR(INDEX(INDIRECT("times"&amp;EQ$2),$F381,FM$28)&gt;10,INDEX(INDIRECT(ES381),$E381,$F381)="",INDEX(INDIRECT(ES381),$E381,$F381)&gt;=INDEX(INDIRECT(ES381),1,FM$28)),0,(INDEX(INDIRECT(ES381),$E381,$F381))-INDEX(INDIRECT(ES381),1,FM$28))*(10-INDEX(INDIRECT("times"&amp;EQ$2),$F381,FM$28))/10</f>
        <v>0</v>
      </c>
      <c r="FN381" s="63">
        <f ca="1">IF(OR(INDEX(INDIRECT("times"&amp;EQ$2),$F381,FN$28)&gt;10,INDEX(INDIRECT(ES381),$E381,$F381)="",INDEX(INDIRECT(ES381),$E381,$F381)&gt;=INDEX(INDIRECT(ES381),1,FN$28)),0,(INDEX(INDIRECT(ES381),$E381,$F381))-INDEX(INDIRECT(ES381),1,FN$28))*(10-INDEX(INDIRECT("times"&amp;EQ$2),$F381,FN$28))/10</f>
        <v>0</v>
      </c>
      <c r="FO381" s="63">
        <f ca="1">IF(OR(INDEX(INDIRECT("times"&amp;EQ$2),$F381,FO$28)&gt;10,INDEX(INDIRECT(ES381),$E381,$F381)="",INDEX(INDIRECT(ES381),$E381,$F381)&gt;=INDEX(INDIRECT(ES381),1,FO$28)),0,(INDEX(INDIRECT(ES381),$E381,$F381))-INDEX(INDIRECT(ES381),1,FO$28))*(10-INDEX(INDIRECT("times"&amp;EQ$2),$F381,FO$28))/10</f>
        <v>0</v>
      </c>
      <c r="FP381" s="64">
        <f ca="1">IF(OR(INDEX(INDIRECT("times"&amp;EQ$2),$F381,FP$28)&gt;10,INDEX(INDIRECT(ES381),$E381,$F381)="",INDEX(INDIRECT(ES381),$E381,$F381)&gt;=INDEX(INDIRECT(ES381),1,FP$28)),0,(INDEX(INDIRECT(ES381),$E381,$F381))-INDEX(INDIRECT(ES381),1,FP$28))*(10-INDEX(INDIRECT("times"&amp;EQ$2),$F381,FP$28))/10</f>
        <v>0</v>
      </c>
      <c r="FQ381" s="201">
        <v>3</v>
      </c>
      <c r="FS381" s="18" t="s">
        <v>212</v>
      </c>
      <c r="FT381" s="122">
        <f>FS341</f>
        <v>3</v>
      </c>
      <c r="FU381" s="122" t="str">
        <f>FS342</f>
        <v>shop65</v>
      </c>
      <c r="FV381" s="210" t="str">
        <f t="shared" si="1804"/>
        <v>core3_shop65</v>
      </c>
      <c r="FW381" s="122">
        <v>5</v>
      </c>
      <c r="FX381" s="33">
        <v>3</v>
      </c>
      <c r="FY381" s="62">
        <f ca="1">IF(OR(INDEX(INDIRECT("times"&amp;FT$2),$F381,FY$28)&gt;10,INDEX(INDIRECT(FV381),$E381,$F381)="",INDEX(INDIRECT(FV381),$E381,$F381)&gt;=INDEX(INDIRECT(FV381),1,FY$28)),0,(INDEX(INDIRECT(FV381),$E381,$F381))-INDEX(INDIRECT(FV381),1,FY$28))*(10-INDEX(INDIRECT("times"&amp;FT$2),$F381,FY$28))/10</f>
        <v>0</v>
      </c>
      <c r="FZ381" s="63">
        <f ca="1">IF(OR(INDEX(INDIRECT("times"&amp;FT$2),$F381,FZ$28)&gt;10,INDEX(INDIRECT(FV381),$E381,$F381)="",INDEX(INDIRECT(FV381),$E381,$F381)&gt;=INDEX(INDIRECT(FV381),1,FZ$28)),0,(INDEX(INDIRECT(FV381),$E381,$F381))-INDEX(INDIRECT(FV381),1,FZ$28))*(10-INDEX(INDIRECT("times"&amp;FT$2),$F381,FZ$28))/10</f>
        <v>0</v>
      </c>
      <c r="GA381" s="63">
        <f ca="1">IF(OR(INDEX(INDIRECT("times"&amp;FT$2),$F381,GA$28)&gt;10,INDEX(INDIRECT(FV381),$E381,$F381)="",INDEX(INDIRECT(FV381),$E381,$F381)&gt;=INDEX(INDIRECT(FV381),1,GA$28)),0,(INDEX(INDIRECT(FV381),$E381,$F381))-INDEX(INDIRECT(FV381),1,GA$28))*(10-INDEX(INDIRECT("times"&amp;FT$2),$F381,GA$28))/10</f>
        <v>0</v>
      </c>
      <c r="GB381" s="63">
        <f ca="1">IF(OR(INDEX(INDIRECT("times"&amp;FT$2),$F381,GB$28)&gt;10,INDEX(INDIRECT(FV381),$E381,$F381)="",INDEX(INDIRECT(FV381),$E381,$F381)&gt;=INDEX(INDIRECT(FV381),1,GB$28)),0,(INDEX(INDIRECT(FV381),$E381,$F381))-INDEX(INDIRECT(FV381),1,GB$28))*(10-INDEX(INDIRECT("times"&amp;FT$2),$F381,GB$28))/10</f>
        <v>0</v>
      </c>
      <c r="GC381" s="63">
        <f ca="1">IF(OR(INDEX(INDIRECT("times"&amp;FT$2),$F381,GC$28)&gt;10,INDEX(INDIRECT(FV381),$E381,$F381)="",INDEX(INDIRECT(FV381),$E381,$F381)&gt;=INDEX(INDIRECT(FV381),1,GC$28)),0,(INDEX(INDIRECT(FV381),$E381,$F381))-INDEX(INDIRECT(FV381),1,GC$28))*(10-INDEX(INDIRECT("times"&amp;FT$2),$F381,GC$28))/10</f>
        <v>0</v>
      </c>
      <c r="GD381" s="63">
        <f ca="1">IF(OR(INDEX(INDIRECT("times"&amp;FT$2),$F381,GD$28)&gt;10,INDEX(INDIRECT(FV381),$E381,$F381)="",INDEX(INDIRECT(FV381),$E381,$F381)&gt;=INDEX(INDIRECT(FV381),1,GD$28)),0,(INDEX(INDIRECT(FV381),$E381,$F381))-INDEX(INDIRECT(FV381),1,GD$28))*(10-INDEX(INDIRECT("times"&amp;FT$2),$F381,GD$28))/10</f>
        <v>0</v>
      </c>
      <c r="GE381" s="63">
        <f ca="1">IF(OR(INDEX(INDIRECT("times"&amp;FT$2),$F381,GE$28)&gt;10,INDEX(INDIRECT(FV381),$E381,$F381)="",INDEX(INDIRECT(FV381),$E381,$F381)&gt;=INDEX(INDIRECT(FV381),1,GE$28)),0,(INDEX(INDIRECT(FV381),$E381,$F381))-INDEX(INDIRECT(FV381),1,GE$28))*(10-INDEX(INDIRECT("times"&amp;FT$2),$F381,GE$28))/10</f>
        <v>0</v>
      </c>
      <c r="GF381" s="63">
        <f ca="1">IF(OR(INDEX(INDIRECT("times"&amp;FT$2),$F381,GF$28)&gt;10,INDEX(INDIRECT(FV381),$E381,$F381)="",INDEX(INDIRECT(FV381),$E381,$F381)&gt;=INDEX(INDIRECT(FV381),1,GF$28)),0,(INDEX(INDIRECT(FV381),$E381,$F381))-INDEX(INDIRECT(FV381),1,GF$28))*(10-INDEX(INDIRECT("times"&amp;FT$2),$F381,GF$28))/10</f>
        <v>0</v>
      </c>
      <c r="GG381" s="63">
        <f ca="1">IF(OR(INDEX(INDIRECT("times"&amp;FT$2),$F381,GG$28)&gt;10,INDEX(INDIRECT(FV381),$E381,$F381)="",INDEX(INDIRECT(FV381),$E381,$F381)&gt;=INDEX(INDIRECT(FV381),1,GG$28)),0,(INDEX(INDIRECT(FV381),$E381,$F381))-INDEX(INDIRECT(FV381),1,GG$28))*(10-INDEX(INDIRECT("times"&amp;FT$2),$F381,GG$28))/10</f>
        <v>0</v>
      </c>
      <c r="GH381" s="63">
        <f ca="1">IF(OR(INDEX(INDIRECT("times"&amp;FT$2),$F381,GH$28)&gt;10,INDEX(INDIRECT(FV381),$E381,$F381)="",INDEX(INDIRECT(FV381),$E381,$F381)&gt;=INDEX(INDIRECT(FV381),1,GH$28)),0,(INDEX(INDIRECT(FV381),$E381,$F381))-INDEX(INDIRECT(FV381),1,GH$28))*(10-INDEX(INDIRECT("times"&amp;FT$2),$F381,GH$28))/10</f>
        <v>0</v>
      </c>
      <c r="GI381" s="63">
        <f ca="1">IF(OR(INDEX(INDIRECT("times"&amp;FT$2),$F381,GI$28)&gt;10,INDEX(INDIRECT(FV381),$E381,$F381)="",INDEX(INDIRECT(FV381),$E381,$F381)&gt;=INDEX(INDIRECT(FV381),1,GI$28)),0,(INDEX(INDIRECT(FV381),$E381,$F381))-INDEX(INDIRECT(FV381),1,GI$28))*(10-INDEX(INDIRECT("times"&amp;FT$2),$F381,GI$28))/10</f>
        <v>0</v>
      </c>
      <c r="GJ381" s="63">
        <f ca="1">IF(OR(INDEX(INDIRECT("times"&amp;FT$2),$F381,GJ$28)&gt;10,INDEX(INDIRECT(FV381),$E381,$F381)="",INDEX(INDIRECT(FV381),$E381,$F381)&gt;=INDEX(INDIRECT(FV381),1,GJ$28)),0,(INDEX(INDIRECT(FV381),$E381,$F381))-INDEX(INDIRECT(FV381),1,GJ$28))*(10-INDEX(INDIRECT("times"&amp;FT$2),$F381,GJ$28))/10</f>
        <v>0</v>
      </c>
      <c r="GK381" s="63">
        <f ca="1">IF(OR(INDEX(INDIRECT("times"&amp;FT$2),$F381,GK$28)&gt;10,INDEX(INDIRECT(FV381),$E381,$F381)="",INDEX(INDIRECT(FV381),$E381,$F381)&gt;=INDEX(INDIRECT(FV381),1,GK$28)),0,(INDEX(INDIRECT(FV381),$E381,$F381))-INDEX(INDIRECT(FV381),1,GK$28))*(10-INDEX(INDIRECT("times"&amp;FT$2),$F381,GK$28))/10</f>
        <v>0</v>
      </c>
      <c r="GL381" s="63">
        <f ca="1">IF(OR(INDEX(INDIRECT("times"&amp;FT$2),$F381,GL$28)&gt;10,INDEX(INDIRECT(FV381),$E381,$F381)="",INDEX(INDIRECT(FV381),$E381,$F381)&gt;=INDEX(INDIRECT(FV381),1,GL$28)),0,(INDEX(INDIRECT(FV381),$E381,$F381))-INDEX(INDIRECT(FV381),1,GL$28))*(10-INDEX(INDIRECT("times"&amp;FT$2),$F381,GL$28))/10</f>
        <v>0</v>
      </c>
      <c r="GM381" s="63">
        <f ca="1">IF(OR(INDEX(INDIRECT("times"&amp;FT$2),$F381,GM$28)&gt;10,INDEX(INDIRECT(FV381),$E381,$F381)="",INDEX(INDIRECT(FV381),$E381,$F381)&gt;=INDEX(INDIRECT(FV381),1,GM$28)),0,(INDEX(INDIRECT(FV381),$E381,$F381))-INDEX(INDIRECT(FV381),1,GM$28))*(10-INDEX(INDIRECT("times"&amp;FT$2),$F381,GM$28))/10</f>
        <v>0</v>
      </c>
      <c r="GN381" s="63">
        <f ca="1">IF(OR(INDEX(INDIRECT("times"&amp;FT$2),$F381,GN$28)&gt;10,INDEX(INDIRECT(FV381),$E381,$F381)="",INDEX(INDIRECT(FV381),$E381,$F381)&gt;=INDEX(INDIRECT(FV381),1,GN$28)),0,(INDEX(INDIRECT(FV381),$E381,$F381))-INDEX(INDIRECT(FV381),1,GN$28))*(10-INDEX(INDIRECT("times"&amp;FT$2),$F381,GN$28))/10</f>
        <v>0</v>
      </c>
      <c r="GO381" s="63">
        <f ca="1">IF(OR(INDEX(INDIRECT("times"&amp;FT$2),$F381,GO$28)&gt;10,INDEX(INDIRECT(FV381),$E381,$F381)="",INDEX(INDIRECT(FV381),$E381,$F381)&gt;=INDEX(INDIRECT(FV381),1,GO$28)),0,(INDEX(INDIRECT(FV381),$E381,$F381))-INDEX(INDIRECT(FV381),1,GO$28))*(10-INDEX(INDIRECT("times"&amp;FT$2),$F381,GO$28))/10</f>
        <v>0</v>
      </c>
      <c r="GP381" s="63">
        <f ca="1">IF(OR(INDEX(INDIRECT("times"&amp;FT$2),$F381,GP$28)&gt;10,INDEX(INDIRECT(FV381),$E381,$F381)="",INDEX(INDIRECT(FV381),$E381,$F381)&gt;=INDEX(INDIRECT(FV381),1,GP$28)),0,(INDEX(INDIRECT(FV381),$E381,$F381))-INDEX(INDIRECT(FV381),1,GP$28))*(10-INDEX(INDIRECT("times"&amp;FT$2),$F381,GP$28))/10</f>
        <v>0</v>
      </c>
      <c r="GQ381" s="63">
        <f ca="1">IF(OR(INDEX(INDIRECT("times"&amp;FT$2),$F381,GQ$28)&gt;10,INDEX(INDIRECT(FV381),$E381,$F381)="",INDEX(INDIRECT(FV381),$E381,$F381)&gt;=INDEX(INDIRECT(FV381),1,GQ$28)),0,(INDEX(INDIRECT(FV381),$E381,$F381))-INDEX(INDIRECT(FV381),1,GQ$28))*(10-INDEX(INDIRECT("times"&amp;FT$2),$F381,GQ$28))/10</f>
        <v>0</v>
      </c>
      <c r="GR381" s="63">
        <f ca="1">IF(OR(INDEX(INDIRECT("times"&amp;FT$2),$F381,GR$28)&gt;10,INDEX(INDIRECT(FV381),$E381,$F381)="",INDEX(INDIRECT(FV381),$E381,$F381)&gt;=INDEX(INDIRECT(FV381),1,GR$28)),0,(INDEX(INDIRECT(FV381),$E381,$F381))-INDEX(INDIRECT(FV381),1,GR$28))*(10-INDEX(INDIRECT("times"&amp;FT$2),$F381,GR$28))/10</f>
        <v>0</v>
      </c>
      <c r="GS381" s="64">
        <f ca="1">IF(OR(INDEX(INDIRECT("times"&amp;FT$2),$F381,GS$28)&gt;10,INDEX(INDIRECT(FV381),$E381,$F381)="",INDEX(INDIRECT(FV381),$E381,$F381)&gt;=INDEX(INDIRECT(FV381),1,GS$28)),0,(INDEX(INDIRECT(FV381),$E381,$F381))-INDEX(INDIRECT(FV381),1,GS$28))*(10-INDEX(INDIRECT("times"&amp;FT$2),$F381,GS$28))/10</f>
        <v>0</v>
      </c>
      <c r="GT381" s="201">
        <v>3</v>
      </c>
      <c r="GV381" s="18" t="s">
        <v>212</v>
      </c>
      <c r="GW381" s="122">
        <f>GV341</f>
        <v>3</v>
      </c>
      <c r="GX381" s="122" t="str">
        <f>GV342</f>
        <v>lei65</v>
      </c>
      <c r="GY381" s="210" t="str">
        <f t="shared" si="1805"/>
        <v>core3_lei65</v>
      </c>
      <c r="GZ381" s="122">
        <v>5</v>
      </c>
      <c r="HA381" s="33">
        <v>3</v>
      </c>
      <c r="HB381" s="62">
        <f ca="1">IF(OR(INDEX(INDIRECT("times"&amp;GW$2),$F381,HB$28)&gt;10,INDEX(INDIRECT(GY381),$E381,$F381)="",INDEX(INDIRECT(GY381),$E381,$F381)&gt;=INDEX(INDIRECT(GY381),1,HB$28)),0,(INDEX(INDIRECT(GY381),$E381,$F381))-INDEX(INDIRECT(GY381),1,HB$28))*(10-INDEX(INDIRECT("times"&amp;GW$2),$F381,HB$28))/10</f>
        <v>0</v>
      </c>
      <c r="HC381" s="63">
        <f ca="1">IF(OR(INDEX(INDIRECT("times"&amp;GW$2),$F381,HC$28)&gt;10,INDEX(INDIRECT(GY381),$E381,$F381)="",INDEX(INDIRECT(GY381),$E381,$F381)&gt;=INDEX(INDIRECT(GY381),1,HC$28)),0,(INDEX(INDIRECT(GY381),$E381,$F381))-INDEX(INDIRECT(GY381),1,HC$28))*(10-INDEX(INDIRECT("times"&amp;GW$2),$F381,HC$28))/10</f>
        <v>0</v>
      </c>
      <c r="HD381" s="63">
        <f ca="1">IF(OR(INDEX(INDIRECT("times"&amp;GW$2),$F381,HD$28)&gt;10,INDEX(INDIRECT(GY381),$E381,$F381)="",INDEX(INDIRECT(GY381),$E381,$F381)&gt;=INDEX(INDIRECT(GY381),1,HD$28)),0,(INDEX(INDIRECT(GY381),$E381,$F381))-INDEX(INDIRECT(GY381),1,HD$28))*(10-INDEX(INDIRECT("times"&amp;GW$2),$F381,HD$28))/10</f>
        <v>0</v>
      </c>
      <c r="HE381" s="63">
        <f ca="1">IF(OR(INDEX(INDIRECT("times"&amp;GW$2),$F381,HE$28)&gt;10,INDEX(INDIRECT(GY381),$E381,$F381)="",INDEX(INDIRECT(GY381),$E381,$F381)&gt;=INDEX(INDIRECT(GY381),1,HE$28)),0,(INDEX(INDIRECT(GY381),$E381,$F381))-INDEX(INDIRECT(GY381),1,HE$28))*(10-INDEX(INDIRECT("times"&amp;GW$2),$F381,HE$28))/10</f>
        <v>0</v>
      </c>
      <c r="HF381" s="63">
        <f ca="1">IF(OR(INDEX(INDIRECT("times"&amp;GW$2),$F381,HF$28)&gt;10,INDEX(INDIRECT(GY381),$E381,$F381)="",INDEX(INDIRECT(GY381),$E381,$F381)&gt;=INDEX(INDIRECT(GY381),1,HF$28)),0,(INDEX(INDIRECT(GY381),$E381,$F381))-INDEX(INDIRECT(GY381),1,HF$28))*(10-INDEX(INDIRECT("times"&amp;GW$2),$F381,HF$28))/10</f>
        <v>0</v>
      </c>
      <c r="HG381" s="63">
        <f ca="1">IF(OR(INDEX(INDIRECT("times"&amp;GW$2),$F381,HG$28)&gt;10,INDEX(INDIRECT(GY381),$E381,$F381)="",INDEX(INDIRECT(GY381),$E381,$F381)&gt;=INDEX(INDIRECT(GY381),1,HG$28)),0,(INDEX(INDIRECT(GY381),$E381,$F381))-INDEX(INDIRECT(GY381),1,HG$28))*(10-INDEX(INDIRECT("times"&amp;GW$2),$F381,HG$28))/10</f>
        <v>0</v>
      </c>
      <c r="HH381" s="63">
        <f ca="1">IF(OR(INDEX(INDIRECT("times"&amp;GW$2),$F381,HH$28)&gt;10,INDEX(INDIRECT(GY381),$E381,$F381)="",INDEX(INDIRECT(GY381),$E381,$F381)&gt;=INDEX(INDIRECT(GY381),1,HH$28)),0,(INDEX(INDIRECT(GY381),$E381,$F381))-INDEX(INDIRECT(GY381),1,HH$28))*(10-INDEX(INDIRECT("times"&amp;GW$2),$F381,HH$28))/10</f>
        <v>0</v>
      </c>
      <c r="HI381" s="63">
        <f ca="1">IF(OR(INDEX(INDIRECT("times"&amp;GW$2),$F381,HI$28)&gt;10,INDEX(INDIRECT(GY381),$E381,$F381)="",INDEX(INDIRECT(GY381),$E381,$F381)&gt;=INDEX(INDIRECT(GY381),1,HI$28)),0,(INDEX(INDIRECT(GY381),$E381,$F381))-INDEX(INDIRECT(GY381),1,HI$28))*(10-INDEX(INDIRECT("times"&amp;GW$2),$F381,HI$28))/10</f>
        <v>0</v>
      </c>
      <c r="HJ381" s="63">
        <f ca="1">IF(OR(INDEX(INDIRECT("times"&amp;GW$2),$F381,HJ$28)&gt;10,INDEX(INDIRECT(GY381),$E381,$F381)="",INDEX(INDIRECT(GY381),$E381,$F381)&gt;=INDEX(INDIRECT(GY381),1,HJ$28)),0,(INDEX(INDIRECT(GY381),$E381,$F381))-INDEX(INDIRECT(GY381),1,HJ$28))*(10-INDEX(INDIRECT("times"&amp;GW$2),$F381,HJ$28))/10</f>
        <v>0</v>
      </c>
      <c r="HK381" s="63">
        <f ca="1">IF(OR(INDEX(INDIRECT("times"&amp;GW$2),$F381,HK$28)&gt;10,INDEX(INDIRECT(GY381),$E381,$F381)="",INDEX(INDIRECT(GY381),$E381,$F381)&gt;=INDEX(INDIRECT(GY381),1,HK$28)),0,(INDEX(INDIRECT(GY381),$E381,$F381))-INDEX(INDIRECT(GY381),1,HK$28))*(10-INDEX(INDIRECT("times"&amp;GW$2),$F381,HK$28))/10</f>
        <v>0</v>
      </c>
      <c r="HL381" s="63">
        <f ca="1">IF(OR(INDEX(INDIRECT("times"&amp;GW$2),$F381,HL$28)&gt;10,INDEX(INDIRECT(GY381),$E381,$F381)="",INDEX(INDIRECT(GY381),$E381,$F381)&gt;=INDEX(INDIRECT(GY381),1,HL$28)),0,(INDEX(INDIRECT(GY381),$E381,$F381))-INDEX(INDIRECT(GY381),1,HL$28))*(10-INDEX(INDIRECT("times"&amp;GW$2),$F381,HL$28))/10</f>
        <v>0</v>
      </c>
      <c r="HM381" s="63">
        <f ca="1">IF(OR(INDEX(INDIRECT("times"&amp;GW$2),$F381,HM$28)&gt;10,INDEX(INDIRECT(GY381),$E381,$F381)="",INDEX(INDIRECT(GY381),$E381,$F381)&gt;=INDEX(INDIRECT(GY381),1,HM$28)),0,(INDEX(INDIRECT(GY381),$E381,$F381))-INDEX(INDIRECT(GY381),1,HM$28))*(10-INDEX(INDIRECT("times"&amp;GW$2),$F381,HM$28))/10</f>
        <v>0</v>
      </c>
      <c r="HN381" s="63">
        <f ca="1">IF(OR(INDEX(INDIRECT("times"&amp;GW$2),$F381,HN$28)&gt;10,INDEX(INDIRECT(GY381),$E381,$F381)="",INDEX(INDIRECT(GY381),$E381,$F381)&gt;=INDEX(INDIRECT(GY381),1,HN$28)),0,(INDEX(INDIRECT(GY381),$E381,$F381))-INDEX(INDIRECT(GY381),1,HN$28))*(10-INDEX(INDIRECT("times"&amp;GW$2),$F381,HN$28))/10</f>
        <v>0</v>
      </c>
      <c r="HO381" s="63">
        <f ca="1">IF(OR(INDEX(INDIRECT("times"&amp;GW$2),$F381,HO$28)&gt;10,INDEX(INDIRECT(GY381),$E381,$F381)="",INDEX(INDIRECT(GY381),$E381,$F381)&gt;=INDEX(INDIRECT(GY381),1,HO$28)),0,(INDEX(INDIRECT(GY381),$E381,$F381))-INDEX(INDIRECT(GY381),1,HO$28))*(10-INDEX(INDIRECT("times"&amp;GW$2),$F381,HO$28))/10</f>
        <v>0</v>
      </c>
      <c r="HP381" s="63">
        <f ca="1">IF(OR(INDEX(INDIRECT("times"&amp;GW$2),$F381,HP$28)&gt;10,INDEX(INDIRECT(GY381),$E381,$F381)="",INDEX(INDIRECT(GY381),$E381,$F381)&gt;=INDEX(INDIRECT(GY381),1,HP$28)),0,(INDEX(INDIRECT(GY381),$E381,$F381))-INDEX(INDIRECT(GY381),1,HP$28))*(10-INDEX(INDIRECT("times"&amp;GW$2),$F381,HP$28))/10</f>
        <v>0</v>
      </c>
      <c r="HQ381" s="63">
        <f ca="1">IF(OR(INDEX(INDIRECT("times"&amp;GW$2),$F381,HQ$28)&gt;10,INDEX(INDIRECT(GY381),$E381,$F381)="",INDEX(INDIRECT(GY381),$E381,$F381)&gt;=INDEX(INDIRECT(GY381),1,HQ$28)),0,(INDEX(INDIRECT(GY381),$E381,$F381))-INDEX(INDIRECT(GY381),1,HQ$28))*(10-INDEX(INDIRECT("times"&amp;GW$2),$F381,HQ$28))/10</f>
        <v>0</v>
      </c>
      <c r="HR381" s="63">
        <f ca="1">IF(OR(INDEX(INDIRECT("times"&amp;GW$2),$F381,HR$28)&gt;10,INDEX(INDIRECT(GY381),$E381,$F381)="",INDEX(INDIRECT(GY381),$E381,$F381)&gt;=INDEX(INDIRECT(GY381),1,HR$28)),0,(INDEX(INDIRECT(GY381),$E381,$F381))-INDEX(INDIRECT(GY381),1,HR$28))*(10-INDEX(INDIRECT("times"&amp;GW$2),$F381,HR$28))/10</f>
        <v>0</v>
      </c>
      <c r="HS381" s="63">
        <f ca="1">IF(OR(INDEX(INDIRECT("times"&amp;GW$2),$F381,HS$28)&gt;10,INDEX(INDIRECT(GY381),$E381,$F381)="",INDEX(INDIRECT(GY381),$E381,$F381)&gt;=INDEX(INDIRECT(GY381),1,HS$28)),0,(INDEX(INDIRECT(GY381),$E381,$F381))-INDEX(INDIRECT(GY381),1,HS$28))*(10-INDEX(INDIRECT("times"&amp;GW$2),$F381,HS$28))/10</f>
        <v>0</v>
      </c>
      <c r="HT381" s="63">
        <f ca="1">IF(OR(INDEX(INDIRECT("times"&amp;GW$2),$F381,HT$28)&gt;10,INDEX(INDIRECT(GY381),$E381,$F381)="",INDEX(INDIRECT(GY381),$E381,$F381)&gt;=INDEX(INDIRECT(GY381),1,HT$28)),0,(INDEX(INDIRECT(GY381),$E381,$F381))-INDEX(INDIRECT(GY381),1,HT$28))*(10-INDEX(INDIRECT("times"&amp;GW$2),$F381,HT$28))/10</f>
        <v>0</v>
      </c>
      <c r="HU381" s="63">
        <f ca="1">IF(OR(INDEX(INDIRECT("times"&amp;GW$2),$F381,HU$28)&gt;10,INDEX(INDIRECT(GY381),$E381,$F381)="",INDEX(INDIRECT(GY381),$E381,$F381)&gt;=INDEX(INDIRECT(GY381),1,HU$28)),0,(INDEX(INDIRECT(GY381),$E381,$F381))-INDEX(INDIRECT(GY381),1,HU$28))*(10-INDEX(INDIRECT("times"&amp;GW$2),$F381,HU$28))/10</f>
        <v>0</v>
      </c>
      <c r="HV381" s="64">
        <f ca="1">IF(OR(INDEX(INDIRECT("times"&amp;GW$2),$F381,HV$28)&gt;10,INDEX(INDIRECT(GY381),$E381,$F381)="",INDEX(INDIRECT(GY381),$E381,$F381)&gt;=INDEX(INDIRECT(GY381),1,HV$28)),0,(INDEX(INDIRECT(GY381),$E381,$F381))-INDEX(INDIRECT(GY381),1,HV$28))*(10-INDEX(INDIRECT("times"&amp;GW$2),$F381,HV$28))/10</f>
        <v>0</v>
      </c>
      <c r="HW381" s="201">
        <v>3</v>
      </c>
    </row>
    <row r="382" spans="1:231" ht="15">
      <c r="A382" s="18" t="s">
        <v>213</v>
      </c>
      <c r="B382" s="122">
        <f>A341</f>
        <v>3</v>
      </c>
      <c r="C382" s="122" t="str">
        <f>A342</f>
        <v>work1834</v>
      </c>
      <c r="D382" s="210" t="str">
        <f t="shared" si="1798"/>
        <v>core3_work1834</v>
      </c>
      <c r="E382" s="122">
        <v>5</v>
      </c>
      <c r="F382" s="33">
        <v>4</v>
      </c>
      <c r="G382" s="62">
        <f ca="1">IF(OR(INDEX(INDIRECT("times"&amp;B$2),$F382,G$28)&gt;10,INDEX(INDIRECT(D382),$E382,$F382)="",INDEX(INDIRECT(D382),$E382,$F382)&gt;=INDEX(INDIRECT(D382),1,G$28)),0,(INDEX(INDIRECT(D382),$E382,$F382))-INDEX(INDIRECT(D382),1,G$28))*(10-INDEX(INDIRECT("times"&amp;B$2),$F382,G$28))/10</f>
        <v>0</v>
      </c>
      <c r="H382" s="63">
        <f ca="1">IF(OR(INDEX(INDIRECT("times"&amp;B$2),$F382,H$28)&gt;10,INDEX(INDIRECT(D382),$E382,$F382)="",INDEX(INDIRECT(D382),$E382,$F382)&gt;=INDEX(INDIRECT(D382),1,H$28)),0,(INDEX(INDIRECT(D382),$E382,$F382))-INDEX(INDIRECT(D382),1,H$28))*(10-INDEX(INDIRECT("times"&amp;B$2),$F382,H$28))/10</f>
        <v>0</v>
      </c>
      <c r="I382" s="63">
        <f ca="1">IF(OR(INDEX(INDIRECT("times"&amp;B$2),$F382,I$28)&gt;10,INDEX(INDIRECT(D382),$E382,$F382)="",INDEX(INDIRECT(D382),$E382,$F382)&gt;=INDEX(INDIRECT(D382),1,I$28)),0,(INDEX(INDIRECT(D382),$E382,$F382))-INDEX(INDIRECT(D382),1,I$28))*(10-INDEX(INDIRECT("times"&amp;B$2),$F382,I$28))/10</f>
        <v>0</v>
      </c>
      <c r="J382" s="63">
        <f ca="1">IF(OR(INDEX(INDIRECT("times"&amp;B$2),$F382,J$28)&gt;10,INDEX(INDIRECT(D382),$E382,$F382)="",INDEX(INDIRECT(D382),$E382,$F382)&gt;=INDEX(INDIRECT(D382),1,J$28)),0,(INDEX(INDIRECT(D382),$E382,$F382))-INDEX(INDIRECT(D382),1,J$28))*(10-INDEX(INDIRECT("times"&amp;B$2),$F382,J$28))/10</f>
        <v>0</v>
      </c>
      <c r="K382" s="63">
        <f ca="1">IF(OR(INDEX(INDIRECT("times"&amp;B$2),$F382,K$28)&gt;10,INDEX(INDIRECT(D382),$E382,$F382)="",INDEX(INDIRECT(D382),$E382,$F382)&gt;=INDEX(INDIRECT(D382),1,K$28)),0,(INDEX(INDIRECT(D382),$E382,$F382))-INDEX(INDIRECT(D382),1,K$28))*(10-INDEX(INDIRECT("times"&amp;B$2),$F382,K$28))/10</f>
        <v>0</v>
      </c>
      <c r="L382" s="63">
        <f ca="1">IF(OR(INDEX(INDIRECT("times"&amp;B$2),$F382,L$28)&gt;10,INDEX(INDIRECT(D382),$E382,$F382)="",INDEX(INDIRECT(D382),$E382,$F382)&gt;=INDEX(INDIRECT(D382),1,L$28)),0,(INDEX(INDIRECT(D382),$E382,$F382))-INDEX(INDIRECT(D382),1,L$28))*(10-INDEX(INDIRECT("times"&amp;B$2),$F382,L$28))/10</f>
        <v>0</v>
      </c>
      <c r="M382" s="63">
        <f ca="1">IF(OR(INDEX(INDIRECT("times"&amp;B$2),$F382,M$28)&gt;10,INDEX(INDIRECT(D382),$E382,$F382)="",INDEX(INDIRECT(D382),$E382,$F382)&gt;=INDEX(INDIRECT(D382),1,M$28)),0,(INDEX(INDIRECT(D382),$E382,$F382))-INDEX(INDIRECT(D382),1,M$28))*(10-INDEX(INDIRECT("times"&amp;B$2),$F382,M$28))/10</f>
        <v>0</v>
      </c>
      <c r="N382" s="63">
        <f ca="1">IF(OR(INDEX(INDIRECT("times"&amp;B$2),$F382,N$28)&gt;10,INDEX(INDIRECT(D382),$E382,$F382)="",INDEX(INDIRECT(D382),$E382,$F382)&gt;=INDEX(INDIRECT(D382),1,N$28)),0,(INDEX(INDIRECT(D382),$E382,$F382))-INDEX(INDIRECT(D382),1,N$28))*(10-INDEX(INDIRECT("times"&amp;B$2),$F382,N$28))/10</f>
        <v>0</v>
      </c>
      <c r="O382" s="63">
        <f ca="1">IF(OR(INDEX(INDIRECT("times"&amp;B$2),$F382,O$28)&gt;10,INDEX(INDIRECT(D382),$E382,$F382)="",INDEX(INDIRECT(D382),$E382,$F382)&gt;=INDEX(INDIRECT(D382),1,O$28)),0,(INDEX(INDIRECT(D382),$E382,$F382))-INDEX(INDIRECT(D382),1,O$28))*(10-INDEX(INDIRECT("times"&amp;B$2),$F382,O$28))/10</f>
        <v>0</v>
      </c>
      <c r="P382" s="63">
        <f ca="1">IF(OR(INDEX(INDIRECT("times"&amp;B$2),$F382,P$28)&gt;10,INDEX(INDIRECT(D382),$E382,$F382)="",INDEX(INDIRECT(D382),$E382,$F382)&gt;=INDEX(INDIRECT(D382),1,P$28)),0,(INDEX(INDIRECT(D382),$E382,$F382))-INDEX(INDIRECT(D382),1,P$28))*(10-INDEX(INDIRECT("times"&amp;B$2),$F382,P$28))/10</f>
        <v>0</v>
      </c>
      <c r="Q382" s="63">
        <f ca="1">IF(OR(INDEX(INDIRECT("times"&amp;B$2),$F382,Q$28)&gt;10,INDEX(INDIRECT(D382),$E382,$F382)="",INDEX(INDIRECT(D382),$E382,$F382)&gt;=INDEX(INDIRECT(D382),1,Q$28)),0,(INDEX(INDIRECT(D382),$E382,$F382))-INDEX(INDIRECT(D382),1,Q$28))*(10-INDEX(INDIRECT("times"&amp;B$2),$F382,Q$28))/10</f>
        <v>0</v>
      </c>
      <c r="R382" s="63">
        <f ca="1">IF(OR(INDEX(INDIRECT("times"&amp;B$2),$F382,R$28)&gt;10,INDEX(INDIRECT(D382),$E382,$F382)="",INDEX(INDIRECT(D382),$E382,$F382)&gt;=INDEX(INDIRECT(D382),1,R$28)),0,(INDEX(INDIRECT(D382),$E382,$F382))-INDEX(INDIRECT(D382),1,R$28))*(10-INDEX(INDIRECT("times"&amp;B$2),$F382,R$28))/10</f>
        <v>0</v>
      </c>
      <c r="S382" s="63">
        <f ca="1">IF(OR(INDEX(INDIRECT("times"&amp;B$2),$F382,S$28)&gt;10,INDEX(INDIRECT(D382),$E382,$F382)="",INDEX(INDIRECT(D382),$E382,$F382)&gt;=INDEX(INDIRECT(D382),1,S$28)),0,(INDEX(INDIRECT(D382),$E382,$F382))-INDEX(INDIRECT(D382),1,S$28))*(10-INDEX(INDIRECT("times"&amp;B$2),$F382,S$28))/10</f>
        <v>0</v>
      </c>
      <c r="T382" s="63">
        <f ca="1">IF(OR(INDEX(INDIRECT("times"&amp;B$2),$F382,T$28)&gt;10,INDEX(INDIRECT(D382),$E382,$F382)="",INDEX(INDIRECT(D382),$E382,$F382)&gt;=INDEX(INDIRECT(D382),1,T$28)),0,(INDEX(INDIRECT(D382),$E382,$F382))-INDEX(INDIRECT(D382),1,T$28))*(10-INDEX(INDIRECT("times"&amp;B$2),$F382,T$28))/10</f>
        <v>0</v>
      </c>
      <c r="U382" s="63">
        <f ca="1">IF(OR(INDEX(INDIRECT("times"&amp;B$2),$F382,U$28)&gt;10,INDEX(INDIRECT(D382),$E382,$F382)="",INDEX(INDIRECT(D382),$E382,$F382)&gt;=INDEX(INDIRECT(D382),1,U$28)),0,(INDEX(INDIRECT(D382),$E382,$F382))-INDEX(INDIRECT(D382),1,U$28))*(10-INDEX(INDIRECT("times"&amp;B$2),$F382,U$28))/10</f>
        <v>0</v>
      </c>
      <c r="V382" s="63">
        <f ca="1">IF(OR(INDEX(INDIRECT("times"&amp;B$2),$F382,V$28)&gt;10,INDEX(INDIRECT(D382),$E382,$F382)="",INDEX(INDIRECT(D382),$E382,$F382)&gt;=INDEX(INDIRECT(D382),1,V$28)),0,(INDEX(INDIRECT(D382),$E382,$F382))-INDEX(INDIRECT(D382),1,V$28))*(10-INDEX(INDIRECT("times"&amp;B$2),$F382,V$28))/10</f>
        <v>0</v>
      </c>
      <c r="W382" s="63">
        <f ca="1">IF(OR(INDEX(INDIRECT("times"&amp;B$2),$F382,W$28)&gt;10,INDEX(INDIRECT(D382),$E382,$F382)="",INDEX(INDIRECT(D382),$E382,$F382)&gt;=INDEX(INDIRECT(D382),1,W$28)),0,(INDEX(INDIRECT(D382),$E382,$F382))-INDEX(INDIRECT(D382),1,W$28))*(10-INDEX(INDIRECT("times"&amp;B$2),$F382,W$28))/10</f>
        <v>0</v>
      </c>
      <c r="X382" s="63">
        <f ca="1">IF(OR(INDEX(INDIRECT("times"&amp;B$2),$F382,X$28)&gt;10,INDEX(INDIRECT(D382),$E382,$F382)="",INDEX(INDIRECT(D382),$E382,$F382)&gt;=INDEX(INDIRECT(D382),1,X$28)),0,(INDEX(INDIRECT(D382),$E382,$F382))-INDEX(INDIRECT(D382),1,X$28))*(10-INDEX(INDIRECT("times"&amp;B$2),$F382,X$28))/10</f>
        <v>0</v>
      </c>
      <c r="Y382" s="63">
        <f ca="1">IF(OR(INDEX(INDIRECT("times"&amp;B$2),$F382,Y$28)&gt;10,INDEX(INDIRECT(D382),$E382,$F382)="",INDEX(INDIRECT(D382),$E382,$F382)&gt;=INDEX(INDIRECT(D382),1,Y$28)),0,(INDEX(INDIRECT(D382),$E382,$F382))-INDEX(INDIRECT(D382),1,Y$28))*(10-INDEX(INDIRECT("times"&amp;B$2),$F382,Y$28))/10</f>
        <v>0</v>
      </c>
      <c r="Z382" s="63">
        <f ca="1">IF(OR(INDEX(INDIRECT("times"&amp;B$2),$F382,Z$28)&gt;10,INDEX(INDIRECT(D382),$E382,$F382)="",INDEX(INDIRECT(D382),$E382,$F382)&gt;=INDEX(INDIRECT(D382),1,Z$28)),0,(INDEX(INDIRECT(D382),$E382,$F382))-INDEX(INDIRECT(D382),1,Z$28))*(10-INDEX(INDIRECT("times"&amp;B$2),$F382,Z$28))/10</f>
        <v>0</v>
      </c>
      <c r="AA382" s="64">
        <f ca="1">IF(OR(INDEX(INDIRECT("times"&amp;B$2),$F382,AA$28)&gt;10,INDEX(INDIRECT(D382),$E382,$F382)="",INDEX(INDIRECT(D382),$E382,$F382)&gt;=INDEX(INDIRECT(D382),1,AA$28)),0,(INDEX(INDIRECT(D382),$E382,$F382))-INDEX(INDIRECT(D382),1,AA$28))*(10-INDEX(INDIRECT("times"&amp;B$2),$F382,AA$28))/10</f>
        <v>0</v>
      </c>
      <c r="AB382" s="201">
        <v>4</v>
      </c>
      <c r="AD382" s="18" t="s">
        <v>213</v>
      </c>
      <c r="AE382" s="122">
        <f>AD341</f>
        <v>3</v>
      </c>
      <c r="AF382" s="122" t="str">
        <f>AD342</f>
        <v>shop1834</v>
      </c>
      <c r="AG382" s="210" t="str">
        <f t="shared" si="1799"/>
        <v>core3_shop1834</v>
      </c>
      <c r="AH382" s="122">
        <v>5</v>
      </c>
      <c r="AI382" s="33">
        <v>4</v>
      </c>
      <c r="AJ382" s="62">
        <f ca="1">IF(OR(INDEX(INDIRECT("times"&amp;AE$2),$F382,AJ$28)&gt;10,INDEX(INDIRECT(AG382),$E382,$F382)="",INDEX(INDIRECT(AG382),$E382,$F382)&gt;=INDEX(INDIRECT(AG382),1,AJ$28)),0,(INDEX(INDIRECT(AG382),$E382,$F382))-INDEX(INDIRECT(AG382),1,AJ$28))*(10-INDEX(INDIRECT("times"&amp;AE$2),$F382,AJ$28))/10</f>
        <v>0</v>
      </c>
      <c r="AK382" s="63">
        <f ca="1">IF(OR(INDEX(INDIRECT("times"&amp;AE$2),$F382,AK$28)&gt;10,INDEX(INDIRECT(AG382),$E382,$F382)="",INDEX(INDIRECT(AG382),$E382,$F382)&gt;=INDEX(INDIRECT(AG382),1,AK$28)),0,(INDEX(INDIRECT(AG382),$E382,$F382))-INDEX(INDIRECT(AG382),1,AK$28))*(10-INDEX(INDIRECT("times"&amp;AE$2),$F382,AK$28))/10</f>
        <v>0</v>
      </c>
      <c r="AL382" s="63">
        <f ca="1">IF(OR(INDEX(INDIRECT("times"&amp;AE$2),$F382,AL$28)&gt;10,INDEX(INDIRECT(AG382),$E382,$F382)="",INDEX(INDIRECT(AG382),$E382,$F382)&gt;=INDEX(INDIRECT(AG382),1,AL$28)),0,(INDEX(INDIRECT(AG382),$E382,$F382))-INDEX(INDIRECT(AG382),1,AL$28))*(10-INDEX(INDIRECT("times"&amp;AE$2),$F382,AL$28))/10</f>
        <v>0</v>
      </c>
      <c r="AM382" s="63">
        <f ca="1">IF(OR(INDEX(INDIRECT("times"&amp;AE$2),$F382,AM$28)&gt;10,INDEX(INDIRECT(AG382),$E382,$F382)="",INDEX(INDIRECT(AG382),$E382,$F382)&gt;=INDEX(INDIRECT(AG382),1,AM$28)),0,(INDEX(INDIRECT(AG382),$E382,$F382))-INDEX(INDIRECT(AG382),1,AM$28))*(10-INDEX(INDIRECT("times"&amp;AE$2),$F382,AM$28))/10</f>
        <v>0</v>
      </c>
      <c r="AN382" s="63">
        <f ca="1">IF(OR(INDEX(INDIRECT("times"&amp;AE$2),$F382,AN$28)&gt;10,INDEX(INDIRECT(AG382),$E382,$F382)="",INDEX(INDIRECT(AG382),$E382,$F382)&gt;=INDEX(INDIRECT(AG382),1,AN$28)),0,(INDEX(INDIRECT(AG382),$E382,$F382))-INDEX(INDIRECT(AG382),1,AN$28))*(10-INDEX(INDIRECT("times"&amp;AE$2),$F382,AN$28))/10</f>
        <v>0</v>
      </c>
      <c r="AO382" s="63">
        <f ca="1">IF(OR(INDEX(INDIRECT("times"&amp;AE$2),$F382,AO$28)&gt;10,INDEX(INDIRECT(AG382),$E382,$F382)="",INDEX(INDIRECT(AG382),$E382,$F382)&gt;=INDEX(INDIRECT(AG382),1,AO$28)),0,(INDEX(INDIRECT(AG382),$E382,$F382))-INDEX(INDIRECT(AG382),1,AO$28))*(10-INDEX(INDIRECT("times"&amp;AE$2),$F382,AO$28))/10</f>
        <v>0</v>
      </c>
      <c r="AP382" s="63">
        <f ca="1">IF(OR(INDEX(INDIRECT("times"&amp;AE$2),$F382,AP$28)&gt;10,INDEX(INDIRECT(AG382),$E382,$F382)="",INDEX(INDIRECT(AG382),$E382,$F382)&gt;=INDEX(INDIRECT(AG382),1,AP$28)),0,(INDEX(INDIRECT(AG382),$E382,$F382))-INDEX(INDIRECT(AG382),1,AP$28))*(10-INDEX(INDIRECT("times"&amp;AE$2),$F382,AP$28))/10</f>
        <v>0</v>
      </c>
      <c r="AQ382" s="63">
        <f ca="1">IF(OR(INDEX(INDIRECT("times"&amp;AE$2),$F382,AQ$28)&gt;10,INDEX(INDIRECT(AG382),$E382,$F382)="",INDEX(INDIRECT(AG382),$E382,$F382)&gt;=INDEX(INDIRECT(AG382),1,AQ$28)),0,(INDEX(INDIRECT(AG382),$E382,$F382))-INDEX(INDIRECT(AG382),1,AQ$28))*(10-INDEX(INDIRECT("times"&amp;AE$2),$F382,AQ$28))/10</f>
        <v>0</v>
      </c>
      <c r="AR382" s="63">
        <f ca="1">IF(OR(INDEX(INDIRECT("times"&amp;AE$2),$F382,AR$28)&gt;10,INDEX(INDIRECT(AG382),$E382,$F382)="",INDEX(INDIRECT(AG382),$E382,$F382)&gt;=INDEX(INDIRECT(AG382),1,AR$28)),0,(INDEX(INDIRECT(AG382),$E382,$F382))-INDEX(INDIRECT(AG382),1,AR$28))*(10-INDEX(INDIRECT("times"&amp;AE$2),$F382,AR$28))/10</f>
        <v>0</v>
      </c>
      <c r="AS382" s="63">
        <f ca="1">IF(OR(INDEX(INDIRECT("times"&amp;AE$2),$F382,AS$28)&gt;10,INDEX(INDIRECT(AG382),$E382,$F382)="",INDEX(INDIRECT(AG382),$E382,$F382)&gt;=INDEX(INDIRECT(AG382),1,AS$28)),0,(INDEX(INDIRECT(AG382),$E382,$F382))-INDEX(INDIRECT(AG382),1,AS$28))*(10-INDEX(INDIRECT("times"&amp;AE$2),$F382,AS$28))/10</f>
        <v>0</v>
      </c>
      <c r="AT382" s="63">
        <f ca="1">IF(OR(INDEX(INDIRECT("times"&amp;AE$2),$F382,AT$28)&gt;10,INDEX(INDIRECT(AG382),$E382,$F382)="",INDEX(INDIRECT(AG382),$E382,$F382)&gt;=INDEX(INDIRECT(AG382),1,AT$28)),0,(INDEX(INDIRECT(AG382),$E382,$F382))-INDEX(INDIRECT(AG382),1,AT$28))*(10-INDEX(INDIRECT("times"&amp;AE$2),$F382,AT$28))/10</f>
        <v>0</v>
      </c>
      <c r="AU382" s="63">
        <f ca="1">IF(OR(INDEX(INDIRECT("times"&amp;AE$2),$F382,AU$28)&gt;10,INDEX(INDIRECT(AG382),$E382,$F382)="",INDEX(INDIRECT(AG382),$E382,$F382)&gt;=INDEX(INDIRECT(AG382),1,AU$28)),0,(INDEX(INDIRECT(AG382),$E382,$F382))-INDEX(INDIRECT(AG382),1,AU$28))*(10-INDEX(INDIRECT("times"&amp;AE$2),$F382,AU$28))/10</f>
        <v>0</v>
      </c>
      <c r="AV382" s="63">
        <f ca="1">IF(OR(INDEX(INDIRECT("times"&amp;AE$2),$F382,AV$28)&gt;10,INDEX(INDIRECT(AG382),$E382,$F382)="",INDEX(INDIRECT(AG382),$E382,$F382)&gt;=INDEX(INDIRECT(AG382),1,AV$28)),0,(INDEX(INDIRECT(AG382),$E382,$F382))-INDEX(INDIRECT(AG382),1,AV$28))*(10-INDEX(INDIRECT("times"&amp;AE$2),$F382,AV$28))/10</f>
        <v>0</v>
      </c>
      <c r="AW382" s="63">
        <f ca="1">IF(OR(INDEX(INDIRECT("times"&amp;AE$2),$F382,AW$28)&gt;10,INDEX(INDIRECT(AG382),$E382,$F382)="",INDEX(INDIRECT(AG382),$E382,$F382)&gt;=INDEX(INDIRECT(AG382),1,AW$28)),0,(INDEX(INDIRECT(AG382),$E382,$F382))-INDEX(INDIRECT(AG382),1,AW$28))*(10-INDEX(INDIRECT("times"&amp;AE$2),$F382,AW$28))/10</f>
        <v>0</v>
      </c>
      <c r="AX382" s="63">
        <f ca="1">IF(OR(INDEX(INDIRECT("times"&amp;AE$2),$F382,AX$28)&gt;10,INDEX(INDIRECT(AG382),$E382,$F382)="",INDEX(INDIRECT(AG382),$E382,$F382)&gt;=INDEX(INDIRECT(AG382),1,AX$28)),0,(INDEX(INDIRECT(AG382),$E382,$F382))-INDEX(INDIRECT(AG382),1,AX$28))*(10-INDEX(INDIRECT("times"&amp;AE$2),$F382,AX$28))/10</f>
        <v>0</v>
      </c>
      <c r="AY382" s="63">
        <f ca="1">IF(OR(INDEX(INDIRECT("times"&amp;AE$2),$F382,AY$28)&gt;10,INDEX(INDIRECT(AG382),$E382,$F382)="",INDEX(INDIRECT(AG382),$E382,$F382)&gt;=INDEX(INDIRECT(AG382),1,AY$28)),0,(INDEX(INDIRECT(AG382),$E382,$F382))-INDEX(INDIRECT(AG382),1,AY$28))*(10-INDEX(INDIRECT("times"&amp;AE$2),$F382,AY$28))/10</f>
        <v>0</v>
      </c>
      <c r="AZ382" s="63">
        <f ca="1">IF(OR(INDEX(INDIRECT("times"&amp;AE$2),$F382,AZ$28)&gt;10,INDEX(INDIRECT(AG382),$E382,$F382)="",INDEX(INDIRECT(AG382),$E382,$F382)&gt;=INDEX(INDIRECT(AG382),1,AZ$28)),0,(INDEX(INDIRECT(AG382),$E382,$F382))-INDEX(INDIRECT(AG382),1,AZ$28))*(10-INDEX(INDIRECT("times"&amp;AE$2),$F382,AZ$28))/10</f>
        <v>0</v>
      </c>
      <c r="BA382" s="63">
        <f ca="1">IF(OR(INDEX(INDIRECT("times"&amp;AE$2),$F382,BA$28)&gt;10,INDEX(INDIRECT(AG382),$E382,$F382)="",INDEX(INDIRECT(AG382),$E382,$F382)&gt;=INDEX(INDIRECT(AG382),1,BA$28)),0,(INDEX(INDIRECT(AG382),$E382,$F382))-INDEX(INDIRECT(AG382),1,BA$28))*(10-INDEX(INDIRECT("times"&amp;AE$2),$F382,BA$28))/10</f>
        <v>0</v>
      </c>
      <c r="BB382" s="63">
        <f ca="1">IF(OR(INDEX(INDIRECT("times"&amp;AE$2),$F382,BB$28)&gt;10,INDEX(INDIRECT(AG382),$E382,$F382)="",INDEX(INDIRECT(AG382),$E382,$F382)&gt;=INDEX(INDIRECT(AG382),1,BB$28)),0,(INDEX(INDIRECT(AG382),$E382,$F382))-INDEX(INDIRECT(AG382),1,BB$28))*(10-INDEX(INDIRECT("times"&amp;AE$2),$F382,BB$28))/10</f>
        <v>0</v>
      </c>
      <c r="BC382" s="63">
        <f ca="1">IF(OR(INDEX(INDIRECT("times"&amp;AE$2),$F382,BC$28)&gt;10,INDEX(INDIRECT(AG382),$E382,$F382)="",INDEX(INDIRECT(AG382),$E382,$F382)&gt;=INDEX(INDIRECT(AG382),1,BC$28)),0,(INDEX(INDIRECT(AG382),$E382,$F382))-INDEX(INDIRECT(AG382),1,BC$28))*(10-INDEX(INDIRECT("times"&amp;AE$2),$F382,BC$28))/10</f>
        <v>0</v>
      </c>
      <c r="BD382" s="64">
        <f ca="1">IF(OR(INDEX(INDIRECT("times"&amp;AE$2),$F382,BD$28)&gt;10,INDEX(INDIRECT(AG382),$E382,$F382)="",INDEX(INDIRECT(AG382),$E382,$F382)&gt;=INDEX(INDIRECT(AG382),1,BD$28)),0,(INDEX(INDIRECT(AG382),$E382,$F382))-INDEX(INDIRECT(AG382),1,BD$28))*(10-INDEX(INDIRECT("times"&amp;AE$2),$F382,BD$28))/10</f>
        <v>0</v>
      </c>
      <c r="BE382" s="201">
        <v>4</v>
      </c>
      <c r="BG382" s="18" t="s">
        <v>213</v>
      </c>
      <c r="BH382" s="122">
        <f>BG341</f>
        <v>3</v>
      </c>
      <c r="BI382" s="122" t="str">
        <f>BG342</f>
        <v>lei1834</v>
      </c>
      <c r="BJ382" s="210" t="str">
        <f t="shared" si="1800"/>
        <v>core3_lei1834</v>
      </c>
      <c r="BK382" s="122">
        <v>5</v>
      </c>
      <c r="BL382" s="33">
        <v>4</v>
      </c>
      <c r="BM382" s="62">
        <f ca="1">IF(OR(INDEX(INDIRECT("times"&amp;BH$2),$F382,BM$28)&gt;10,INDEX(INDIRECT(BJ382),$E382,$F382)="",INDEX(INDIRECT(BJ382),$E382,$F382)&gt;=INDEX(INDIRECT(BJ382),1,BM$28)),0,(INDEX(INDIRECT(BJ382),$E382,$F382))-INDEX(INDIRECT(BJ382),1,BM$28))*(10-INDEX(INDIRECT("times"&amp;BH$2),$F382,BM$28))/10</f>
        <v>0</v>
      </c>
      <c r="BN382" s="63">
        <f ca="1">IF(OR(INDEX(INDIRECT("times"&amp;BH$2),$F382,BN$28)&gt;10,INDEX(INDIRECT(BJ382),$E382,$F382)="",INDEX(INDIRECT(BJ382),$E382,$F382)&gt;=INDEX(INDIRECT(BJ382),1,BN$28)),0,(INDEX(INDIRECT(BJ382),$E382,$F382))-INDEX(INDIRECT(BJ382),1,BN$28))*(10-INDEX(INDIRECT("times"&amp;BH$2),$F382,BN$28))/10</f>
        <v>0</v>
      </c>
      <c r="BO382" s="63">
        <f ca="1">IF(OR(INDEX(INDIRECT("times"&amp;BH$2),$F382,BO$28)&gt;10,INDEX(INDIRECT(BJ382),$E382,$F382)="",INDEX(INDIRECT(BJ382),$E382,$F382)&gt;=INDEX(INDIRECT(BJ382),1,BO$28)),0,(INDEX(INDIRECT(BJ382),$E382,$F382))-INDEX(INDIRECT(BJ382),1,BO$28))*(10-INDEX(INDIRECT("times"&amp;BH$2),$F382,BO$28))/10</f>
        <v>0</v>
      </c>
      <c r="BP382" s="63">
        <f ca="1">IF(OR(INDEX(INDIRECT("times"&amp;BH$2),$F382,BP$28)&gt;10,INDEX(INDIRECT(BJ382),$E382,$F382)="",INDEX(INDIRECT(BJ382),$E382,$F382)&gt;=INDEX(INDIRECT(BJ382),1,BP$28)),0,(INDEX(INDIRECT(BJ382),$E382,$F382))-INDEX(INDIRECT(BJ382),1,BP$28))*(10-INDEX(INDIRECT("times"&amp;BH$2),$F382,BP$28))/10</f>
        <v>0</v>
      </c>
      <c r="BQ382" s="63">
        <f ca="1">IF(OR(INDEX(INDIRECT("times"&amp;BH$2),$F382,BQ$28)&gt;10,INDEX(INDIRECT(BJ382),$E382,$F382)="",INDEX(INDIRECT(BJ382),$E382,$F382)&gt;=INDEX(INDIRECT(BJ382),1,BQ$28)),0,(INDEX(INDIRECT(BJ382),$E382,$F382))-INDEX(INDIRECT(BJ382),1,BQ$28))*(10-INDEX(INDIRECT("times"&amp;BH$2),$F382,BQ$28))/10</f>
        <v>0</v>
      </c>
      <c r="BR382" s="63">
        <f ca="1">IF(OR(INDEX(INDIRECT("times"&amp;BH$2),$F382,BR$28)&gt;10,INDEX(INDIRECT(BJ382),$E382,$F382)="",INDEX(INDIRECT(BJ382),$E382,$F382)&gt;=INDEX(INDIRECT(BJ382),1,BR$28)),0,(INDEX(INDIRECT(BJ382),$E382,$F382))-INDEX(INDIRECT(BJ382),1,BR$28))*(10-INDEX(INDIRECT("times"&amp;BH$2),$F382,BR$28))/10</f>
        <v>0</v>
      </c>
      <c r="BS382" s="63">
        <f ca="1">IF(OR(INDEX(INDIRECT("times"&amp;BH$2),$F382,BS$28)&gt;10,INDEX(INDIRECT(BJ382),$E382,$F382)="",INDEX(INDIRECT(BJ382),$E382,$F382)&gt;=INDEX(INDIRECT(BJ382),1,BS$28)),0,(INDEX(INDIRECT(BJ382),$E382,$F382))-INDEX(INDIRECT(BJ382),1,BS$28))*(10-INDEX(INDIRECT("times"&amp;BH$2),$F382,BS$28))/10</f>
        <v>0</v>
      </c>
      <c r="BT382" s="63">
        <f ca="1">IF(OR(INDEX(INDIRECT("times"&amp;BH$2),$F382,BT$28)&gt;10,INDEX(INDIRECT(BJ382),$E382,$F382)="",INDEX(INDIRECT(BJ382),$E382,$F382)&gt;=INDEX(INDIRECT(BJ382),1,BT$28)),0,(INDEX(INDIRECT(BJ382),$E382,$F382))-INDEX(INDIRECT(BJ382),1,BT$28))*(10-INDEX(INDIRECT("times"&amp;BH$2),$F382,BT$28))/10</f>
        <v>0</v>
      </c>
      <c r="BU382" s="63">
        <f ca="1">IF(OR(INDEX(INDIRECT("times"&amp;BH$2),$F382,BU$28)&gt;10,INDEX(INDIRECT(BJ382),$E382,$F382)="",INDEX(INDIRECT(BJ382),$E382,$F382)&gt;=INDEX(INDIRECT(BJ382),1,BU$28)),0,(INDEX(INDIRECT(BJ382),$E382,$F382))-INDEX(INDIRECT(BJ382),1,BU$28))*(10-INDEX(INDIRECT("times"&amp;BH$2),$F382,BU$28))/10</f>
        <v>0</v>
      </c>
      <c r="BV382" s="63">
        <f ca="1">IF(OR(INDEX(INDIRECT("times"&amp;BH$2),$F382,BV$28)&gt;10,INDEX(INDIRECT(BJ382),$E382,$F382)="",INDEX(INDIRECT(BJ382),$E382,$F382)&gt;=INDEX(INDIRECT(BJ382),1,BV$28)),0,(INDEX(INDIRECT(BJ382),$E382,$F382))-INDEX(INDIRECT(BJ382),1,BV$28))*(10-INDEX(INDIRECT("times"&amp;BH$2),$F382,BV$28))/10</f>
        <v>0</v>
      </c>
      <c r="BW382" s="63">
        <f ca="1">IF(OR(INDEX(INDIRECT("times"&amp;BH$2),$F382,BW$28)&gt;10,INDEX(INDIRECT(BJ382),$E382,$F382)="",INDEX(INDIRECT(BJ382),$E382,$F382)&gt;=INDEX(INDIRECT(BJ382),1,BW$28)),0,(INDEX(INDIRECT(BJ382),$E382,$F382))-INDEX(INDIRECT(BJ382),1,BW$28))*(10-INDEX(INDIRECT("times"&amp;BH$2),$F382,BW$28))/10</f>
        <v>0</v>
      </c>
      <c r="BX382" s="63">
        <f ca="1">IF(OR(INDEX(INDIRECT("times"&amp;BH$2),$F382,BX$28)&gt;10,INDEX(INDIRECT(BJ382),$E382,$F382)="",INDEX(INDIRECT(BJ382),$E382,$F382)&gt;=INDEX(INDIRECT(BJ382),1,BX$28)),0,(INDEX(INDIRECT(BJ382),$E382,$F382))-INDEX(INDIRECT(BJ382),1,BX$28))*(10-INDEX(INDIRECT("times"&amp;BH$2),$F382,BX$28))/10</f>
        <v>0</v>
      </c>
      <c r="BY382" s="63">
        <f ca="1">IF(OR(INDEX(INDIRECT("times"&amp;BH$2),$F382,BY$28)&gt;10,INDEX(INDIRECT(BJ382),$E382,$F382)="",INDEX(INDIRECT(BJ382),$E382,$F382)&gt;=INDEX(INDIRECT(BJ382),1,BY$28)),0,(INDEX(INDIRECT(BJ382),$E382,$F382))-INDEX(INDIRECT(BJ382),1,BY$28))*(10-INDEX(INDIRECT("times"&amp;BH$2),$F382,BY$28))/10</f>
        <v>0</v>
      </c>
      <c r="BZ382" s="63">
        <f ca="1">IF(OR(INDEX(INDIRECT("times"&amp;BH$2),$F382,BZ$28)&gt;10,INDEX(INDIRECT(BJ382),$E382,$F382)="",INDEX(INDIRECT(BJ382),$E382,$F382)&gt;=INDEX(INDIRECT(BJ382),1,BZ$28)),0,(INDEX(INDIRECT(BJ382),$E382,$F382))-INDEX(INDIRECT(BJ382),1,BZ$28))*(10-INDEX(INDIRECT("times"&amp;BH$2),$F382,BZ$28))/10</f>
        <v>0</v>
      </c>
      <c r="CA382" s="63">
        <f ca="1">IF(OR(INDEX(INDIRECT("times"&amp;BH$2),$F382,CA$28)&gt;10,INDEX(INDIRECT(BJ382),$E382,$F382)="",INDEX(INDIRECT(BJ382),$E382,$F382)&gt;=INDEX(INDIRECT(BJ382),1,CA$28)),0,(INDEX(INDIRECT(BJ382),$E382,$F382))-INDEX(INDIRECT(BJ382),1,CA$28))*(10-INDEX(INDIRECT("times"&amp;BH$2),$F382,CA$28))/10</f>
        <v>0</v>
      </c>
      <c r="CB382" s="63">
        <f ca="1">IF(OR(INDEX(INDIRECT("times"&amp;BH$2),$F382,CB$28)&gt;10,INDEX(INDIRECT(BJ382),$E382,$F382)="",INDEX(INDIRECT(BJ382),$E382,$F382)&gt;=INDEX(INDIRECT(BJ382),1,CB$28)),0,(INDEX(INDIRECT(BJ382),$E382,$F382))-INDEX(INDIRECT(BJ382),1,CB$28))*(10-INDEX(INDIRECT("times"&amp;BH$2),$F382,CB$28))/10</f>
        <v>0</v>
      </c>
      <c r="CC382" s="63">
        <f ca="1">IF(OR(INDEX(INDIRECT("times"&amp;BH$2),$F382,CC$28)&gt;10,INDEX(INDIRECT(BJ382),$E382,$F382)="",INDEX(INDIRECT(BJ382),$E382,$F382)&gt;=INDEX(INDIRECT(BJ382),1,CC$28)),0,(INDEX(INDIRECT(BJ382),$E382,$F382))-INDEX(INDIRECT(BJ382),1,CC$28))*(10-INDEX(INDIRECT("times"&amp;BH$2),$F382,CC$28))/10</f>
        <v>0</v>
      </c>
      <c r="CD382" s="63">
        <f ca="1">IF(OR(INDEX(INDIRECT("times"&amp;BH$2),$F382,CD$28)&gt;10,INDEX(INDIRECT(BJ382),$E382,$F382)="",INDEX(INDIRECT(BJ382),$E382,$F382)&gt;=INDEX(INDIRECT(BJ382),1,CD$28)),0,(INDEX(INDIRECT(BJ382),$E382,$F382))-INDEX(INDIRECT(BJ382),1,CD$28))*(10-INDEX(INDIRECT("times"&amp;BH$2),$F382,CD$28))/10</f>
        <v>0</v>
      </c>
      <c r="CE382" s="63">
        <f ca="1">IF(OR(INDEX(INDIRECT("times"&amp;BH$2),$F382,CE$28)&gt;10,INDEX(INDIRECT(BJ382),$E382,$F382)="",INDEX(INDIRECT(BJ382),$E382,$F382)&gt;=INDEX(INDIRECT(BJ382),1,CE$28)),0,(INDEX(INDIRECT(BJ382),$E382,$F382))-INDEX(INDIRECT(BJ382),1,CE$28))*(10-INDEX(INDIRECT("times"&amp;BH$2),$F382,CE$28))/10</f>
        <v>0</v>
      </c>
      <c r="CF382" s="63">
        <f ca="1">IF(OR(INDEX(INDIRECT("times"&amp;BH$2),$F382,CF$28)&gt;10,INDEX(INDIRECT(BJ382),$E382,$F382)="",INDEX(INDIRECT(BJ382),$E382,$F382)&gt;=INDEX(INDIRECT(BJ382),1,CF$28)),0,(INDEX(INDIRECT(BJ382),$E382,$F382))-INDEX(INDIRECT(BJ382),1,CF$28))*(10-INDEX(INDIRECT("times"&amp;BH$2),$F382,CF$28))/10</f>
        <v>0</v>
      </c>
      <c r="CG382" s="64">
        <f ca="1">IF(OR(INDEX(INDIRECT("times"&amp;BH$2),$F382,CG$28)&gt;10,INDEX(INDIRECT(BJ382),$E382,$F382)="",INDEX(INDIRECT(BJ382),$E382,$F382)&gt;=INDEX(INDIRECT(BJ382),1,CG$28)),0,(INDEX(INDIRECT(BJ382),$E382,$F382))-INDEX(INDIRECT(BJ382),1,CG$28))*(10-INDEX(INDIRECT("times"&amp;BH$2),$F382,CG$28))/10</f>
        <v>0</v>
      </c>
      <c r="CH382" s="201">
        <v>4</v>
      </c>
      <c r="CJ382" s="18" t="s">
        <v>213</v>
      </c>
      <c r="CK382" s="122">
        <f>CJ341</f>
        <v>3</v>
      </c>
      <c r="CL382" s="122" t="str">
        <f>CJ342</f>
        <v>work3564</v>
      </c>
      <c r="CM382" s="210" t="str">
        <f t="shared" si="1801"/>
        <v>core3_work3564</v>
      </c>
      <c r="CN382" s="122">
        <v>5</v>
      </c>
      <c r="CO382" s="33">
        <v>4</v>
      </c>
      <c r="CP382" s="62">
        <f ca="1">IF(OR(INDEX(INDIRECT("times"&amp;CK$2),$F382,CP$28)&gt;10,INDEX(INDIRECT(CM382),$E382,$F382)="",INDEX(INDIRECT(CM382),$E382,$F382)&gt;=INDEX(INDIRECT(CM382),1,CP$28)),0,(INDEX(INDIRECT(CM382),$E382,$F382))-INDEX(INDIRECT(CM382),1,CP$28))*(10-INDEX(INDIRECT("times"&amp;CK$2),$F382,CP$28))/10</f>
        <v>0</v>
      </c>
      <c r="CQ382" s="63">
        <f ca="1">IF(OR(INDEX(INDIRECT("times"&amp;CK$2),$F382,CQ$28)&gt;10,INDEX(INDIRECT(CM382),$E382,$F382)="",INDEX(INDIRECT(CM382),$E382,$F382)&gt;=INDEX(INDIRECT(CM382),1,CQ$28)),0,(INDEX(INDIRECT(CM382),$E382,$F382))-INDEX(INDIRECT(CM382),1,CQ$28))*(10-INDEX(INDIRECT("times"&amp;CK$2),$F382,CQ$28))/10</f>
        <v>0</v>
      </c>
      <c r="CR382" s="63">
        <f ca="1">IF(OR(INDEX(INDIRECT("times"&amp;CK$2),$F382,CR$28)&gt;10,INDEX(INDIRECT(CM382),$E382,$F382)="",INDEX(INDIRECT(CM382),$E382,$F382)&gt;=INDEX(INDIRECT(CM382),1,CR$28)),0,(INDEX(INDIRECT(CM382),$E382,$F382))-INDEX(INDIRECT(CM382),1,CR$28))*(10-INDEX(INDIRECT("times"&amp;CK$2),$F382,CR$28))/10</f>
        <v>0</v>
      </c>
      <c r="CS382" s="63">
        <f ca="1">IF(OR(INDEX(INDIRECT("times"&amp;CK$2),$F382,CS$28)&gt;10,INDEX(INDIRECT(CM382),$E382,$F382)="",INDEX(INDIRECT(CM382),$E382,$F382)&gt;=INDEX(INDIRECT(CM382),1,CS$28)),0,(INDEX(INDIRECT(CM382),$E382,$F382))-INDEX(INDIRECT(CM382),1,CS$28))*(10-INDEX(INDIRECT("times"&amp;CK$2),$F382,CS$28))/10</f>
        <v>0</v>
      </c>
      <c r="CT382" s="63">
        <f ca="1">IF(OR(INDEX(INDIRECT("times"&amp;CK$2),$F382,CT$28)&gt;10,INDEX(INDIRECT(CM382),$E382,$F382)="",INDEX(INDIRECT(CM382),$E382,$F382)&gt;=INDEX(INDIRECT(CM382),1,CT$28)),0,(INDEX(INDIRECT(CM382),$E382,$F382))-INDEX(INDIRECT(CM382),1,CT$28))*(10-INDEX(INDIRECT("times"&amp;CK$2),$F382,CT$28))/10</f>
        <v>0</v>
      </c>
      <c r="CU382" s="63">
        <f ca="1">IF(OR(INDEX(INDIRECT("times"&amp;CK$2),$F382,CU$28)&gt;10,INDEX(INDIRECT(CM382),$E382,$F382)="",INDEX(INDIRECT(CM382),$E382,$F382)&gt;=INDEX(INDIRECT(CM382),1,CU$28)),0,(INDEX(INDIRECT(CM382),$E382,$F382))-INDEX(INDIRECT(CM382),1,CU$28))*(10-INDEX(INDIRECT("times"&amp;CK$2),$F382,CU$28))/10</f>
        <v>0</v>
      </c>
      <c r="CV382" s="63">
        <f ca="1">IF(OR(INDEX(INDIRECT("times"&amp;CK$2),$F382,CV$28)&gt;10,INDEX(INDIRECT(CM382),$E382,$F382)="",INDEX(INDIRECT(CM382),$E382,$F382)&gt;=INDEX(INDIRECT(CM382),1,CV$28)),0,(INDEX(INDIRECT(CM382),$E382,$F382))-INDEX(INDIRECT(CM382),1,CV$28))*(10-INDEX(INDIRECT("times"&amp;CK$2),$F382,CV$28))/10</f>
        <v>0</v>
      </c>
      <c r="CW382" s="63">
        <f ca="1">IF(OR(INDEX(INDIRECT("times"&amp;CK$2),$F382,CW$28)&gt;10,INDEX(INDIRECT(CM382),$E382,$F382)="",INDEX(INDIRECT(CM382),$E382,$F382)&gt;=INDEX(INDIRECT(CM382),1,CW$28)),0,(INDEX(INDIRECT(CM382),$E382,$F382))-INDEX(INDIRECT(CM382),1,CW$28))*(10-INDEX(INDIRECT("times"&amp;CK$2),$F382,CW$28))/10</f>
        <v>0</v>
      </c>
      <c r="CX382" s="63">
        <f ca="1">IF(OR(INDEX(INDIRECT("times"&amp;CK$2),$F382,CX$28)&gt;10,INDEX(INDIRECT(CM382),$E382,$F382)="",INDEX(INDIRECT(CM382),$E382,$F382)&gt;=INDEX(INDIRECT(CM382),1,CX$28)),0,(INDEX(INDIRECT(CM382),$E382,$F382))-INDEX(INDIRECT(CM382),1,CX$28))*(10-INDEX(INDIRECT("times"&amp;CK$2),$F382,CX$28))/10</f>
        <v>0</v>
      </c>
      <c r="CY382" s="63">
        <f ca="1">IF(OR(INDEX(INDIRECT("times"&amp;CK$2),$F382,CY$28)&gt;10,INDEX(INDIRECT(CM382),$E382,$F382)="",INDEX(INDIRECT(CM382),$E382,$F382)&gt;=INDEX(INDIRECT(CM382),1,CY$28)),0,(INDEX(INDIRECT(CM382),$E382,$F382))-INDEX(INDIRECT(CM382),1,CY$28))*(10-INDEX(INDIRECT("times"&amp;CK$2),$F382,CY$28))/10</f>
        <v>0</v>
      </c>
      <c r="CZ382" s="63">
        <f ca="1">IF(OR(INDEX(INDIRECT("times"&amp;CK$2),$F382,CZ$28)&gt;10,INDEX(INDIRECT(CM382),$E382,$F382)="",INDEX(INDIRECT(CM382),$E382,$F382)&gt;=INDEX(INDIRECT(CM382),1,CZ$28)),0,(INDEX(INDIRECT(CM382),$E382,$F382))-INDEX(INDIRECT(CM382),1,CZ$28))*(10-INDEX(INDIRECT("times"&amp;CK$2),$F382,CZ$28))/10</f>
        <v>0</v>
      </c>
      <c r="DA382" s="63">
        <f ca="1">IF(OR(INDEX(INDIRECT("times"&amp;CK$2),$F382,DA$28)&gt;10,INDEX(INDIRECT(CM382),$E382,$F382)="",INDEX(INDIRECT(CM382),$E382,$F382)&gt;=INDEX(INDIRECT(CM382),1,DA$28)),0,(INDEX(INDIRECT(CM382),$E382,$F382))-INDEX(INDIRECT(CM382),1,DA$28))*(10-INDEX(INDIRECT("times"&amp;CK$2),$F382,DA$28))/10</f>
        <v>0</v>
      </c>
      <c r="DB382" s="63">
        <f ca="1">IF(OR(INDEX(INDIRECT("times"&amp;CK$2),$F382,DB$28)&gt;10,INDEX(INDIRECT(CM382),$E382,$F382)="",INDEX(INDIRECT(CM382),$E382,$F382)&gt;=INDEX(INDIRECT(CM382),1,DB$28)),0,(INDEX(INDIRECT(CM382),$E382,$F382))-INDEX(INDIRECT(CM382),1,DB$28))*(10-INDEX(INDIRECT("times"&amp;CK$2),$F382,DB$28))/10</f>
        <v>0</v>
      </c>
      <c r="DC382" s="63">
        <f ca="1">IF(OR(INDEX(INDIRECT("times"&amp;CK$2),$F382,DC$28)&gt;10,INDEX(INDIRECT(CM382),$E382,$F382)="",INDEX(INDIRECT(CM382),$E382,$F382)&gt;=INDEX(INDIRECT(CM382),1,DC$28)),0,(INDEX(INDIRECT(CM382),$E382,$F382))-INDEX(INDIRECT(CM382),1,DC$28))*(10-INDEX(INDIRECT("times"&amp;CK$2),$F382,DC$28))/10</f>
        <v>0</v>
      </c>
      <c r="DD382" s="63">
        <f ca="1">IF(OR(INDEX(INDIRECT("times"&amp;CK$2),$F382,DD$28)&gt;10,INDEX(INDIRECT(CM382),$E382,$F382)="",INDEX(INDIRECT(CM382),$E382,$F382)&gt;=INDEX(INDIRECT(CM382),1,DD$28)),0,(INDEX(INDIRECT(CM382),$E382,$F382))-INDEX(INDIRECT(CM382),1,DD$28))*(10-INDEX(INDIRECT("times"&amp;CK$2),$F382,DD$28))/10</f>
        <v>0</v>
      </c>
      <c r="DE382" s="63">
        <f ca="1">IF(OR(INDEX(INDIRECT("times"&amp;CK$2),$F382,DE$28)&gt;10,INDEX(INDIRECT(CM382),$E382,$F382)="",INDEX(INDIRECT(CM382),$E382,$F382)&gt;=INDEX(INDIRECT(CM382),1,DE$28)),0,(INDEX(INDIRECT(CM382),$E382,$F382))-INDEX(INDIRECT(CM382),1,DE$28))*(10-INDEX(INDIRECT("times"&amp;CK$2),$F382,DE$28))/10</f>
        <v>0</v>
      </c>
      <c r="DF382" s="63">
        <f ca="1">IF(OR(INDEX(INDIRECT("times"&amp;CK$2),$F382,DF$28)&gt;10,INDEX(INDIRECT(CM382),$E382,$F382)="",INDEX(INDIRECT(CM382),$E382,$F382)&gt;=INDEX(INDIRECT(CM382),1,DF$28)),0,(INDEX(INDIRECT(CM382),$E382,$F382))-INDEX(INDIRECT(CM382),1,DF$28))*(10-INDEX(INDIRECT("times"&amp;CK$2),$F382,DF$28))/10</f>
        <v>0</v>
      </c>
      <c r="DG382" s="63">
        <f ca="1">IF(OR(INDEX(INDIRECT("times"&amp;CK$2),$F382,DG$28)&gt;10,INDEX(INDIRECT(CM382),$E382,$F382)="",INDEX(INDIRECT(CM382),$E382,$F382)&gt;=INDEX(INDIRECT(CM382),1,DG$28)),0,(INDEX(INDIRECT(CM382),$E382,$F382))-INDEX(INDIRECT(CM382),1,DG$28))*(10-INDEX(INDIRECT("times"&amp;CK$2),$F382,DG$28))/10</f>
        <v>0</v>
      </c>
      <c r="DH382" s="63">
        <f ca="1">IF(OR(INDEX(INDIRECT("times"&amp;CK$2),$F382,DH$28)&gt;10,INDEX(INDIRECT(CM382),$E382,$F382)="",INDEX(INDIRECT(CM382),$E382,$F382)&gt;=INDEX(INDIRECT(CM382),1,DH$28)),0,(INDEX(INDIRECT(CM382),$E382,$F382))-INDEX(INDIRECT(CM382),1,DH$28))*(10-INDEX(INDIRECT("times"&amp;CK$2),$F382,DH$28))/10</f>
        <v>0</v>
      </c>
      <c r="DI382" s="63">
        <f ca="1">IF(OR(INDEX(INDIRECT("times"&amp;CK$2),$F382,DI$28)&gt;10,INDEX(INDIRECT(CM382),$E382,$F382)="",INDEX(INDIRECT(CM382),$E382,$F382)&gt;=INDEX(INDIRECT(CM382),1,DI$28)),0,(INDEX(INDIRECT(CM382),$E382,$F382))-INDEX(INDIRECT(CM382),1,DI$28))*(10-INDEX(INDIRECT("times"&amp;CK$2),$F382,DI$28))/10</f>
        <v>0</v>
      </c>
      <c r="DJ382" s="64">
        <f ca="1">IF(OR(INDEX(INDIRECT("times"&amp;CK$2),$F382,DJ$28)&gt;10,INDEX(INDIRECT(CM382),$E382,$F382)="",INDEX(INDIRECT(CM382),$E382,$F382)&gt;=INDEX(INDIRECT(CM382),1,DJ$28)),0,(INDEX(INDIRECT(CM382),$E382,$F382))-INDEX(INDIRECT(CM382),1,DJ$28))*(10-INDEX(INDIRECT("times"&amp;CK$2),$F382,DJ$28))/10</f>
        <v>0</v>
      </c>
      <c r="DK382" s="201">
        <v>4</v>
      </c>
      <c r="DM382" s="18" t="s">
        <v>213</v>
      </c>
      <c r="DN382" s="122">
        <f>DM341</f>
        <v>3</v>
      </c>
      <c r="DO382" s="122" t="str">
        <f>DM342</f>
        <v>shop3564</v>
      </c>
      <c r="DP382" s="210" t="str">
        <f t="shared" si="1802"/>
        <v>core3_shop3564</v>
      </c>
      <c r="DQ382" s="122">
        <v>5</v>
      </c>
      <c r="DR382" s="33">
        <v>4</v>
      </c>
      <c r="DS382" s="62">
        <f ca="1">IF(OR(INDEX(INDIRECT("times"&amp;DN$2),$F382,DS$28)&gt;10,INDEX(INDIRECT(DP382),$E382,$F382)="",INDEX(INDIRECT(DP382),$E382,$F382)&gt;=INDEX(INDIRECT(DP382),1,DS$28)),0,(INDEX(INDIRECT(DP382),$E382,$F382))-INDEX(INDIRECT(DP382),1,DS$28))*(10-INDEX(INDIRECT("times"&amp;DN$2),$F382,DS$28))/10</f>
        <v>0</v>
      </c>
      <c r="DT382" s="63">
        <f ca="1">IF(OR(INDEX(INDIRECT("times"&amp;DN$2),$F382,DT$28)&gt;10,INDEX(INDIRECT(DP382),$E382,$F382)="",INDEX(INDIRECT(DP382),$E382,$F382)&gt;=INDEX(INDIRECT(DP382),1,DT$28)),0,(INDEX(INDIRECT(DP382),$E382,$F382))-INDEX(INDIRECT(DP382),1,DT$28))*(10-INDEX(INDIRECT("times"&amp;DN$2),$F382,DT$28))/10</f>
        <v>0</v>
      </c>
      <c r="DU382" s="63">
        <f ca="1">IF(OR(INDEX(INDIRECT("times"&amp;DN$2),$F382,DU$28)&gt;10,INDEX(INDIRECT(DP382),$E382,$F382)="",INDEX(INDIRECT(DP382),$E382,$F382)&gt;=INDEX(INDIRECT(DP382),1,DU$28)),0,(INDEX(INDIRECT(DP382),$E382,$F382))-INDEX(INDIRECT(DP382),1,DU$28))*(10-INDEX(INDIRECT("times"&amp;DN$2),$F382,DU$28))/10</f>
        <v>0</v>
      </c>
      <c r="DV382" s="63">
        <f ca="1">IF(OR(INDEX(INDIRECT("times"&amp;DN$2),$F382,DV$28)&gt;10,INDEX(INDIRECT(DP382),$E382,$F382)="",INDEX(INDIRECT(DP382),$E382,$F382)&gt;=INDEX(INDIRECT(DP382),1,DV$28)),0,(INDEX(INDIRECT(DP382),$E382,$F382))-INDEX(INDIRECT(DP382),1,DV$28))*(10-INDEX(INDIRECT("times"&amp;DN$2),$F382,DV$28))/10</f>
        <v>0</v>
      </c>
      <c r="DW382" s="63">
        <f ca="1">IF(OR(INDEX(INDIRECT("times"&amp;DN$2),$F382,DW$28)&gt;10,INDEX(INDIRECT(DP382),$E382,$F382)="",INDEX(INDIRECT(DP382),$E382,$F382)&gt;=INDEX(INDIRECT(DP382),1,DW$28)),0,(INDEX(INDIRECT(DP382),$E382,$F382))-INDEX(INDIRECT(DP382),1,DW$28))*(10-INDEX(INDIRECT("times"&amp;DN$2),$F382,DW$28))/10</f>
        <v>0</v>
      </c>
      <c r="DX382" s="63">
        <f ca="1">IF(OR(INDEX(INDIRECT("times"&amp;DN$2),$F382,DX$28)&gt;10,INDEX(INDIRECT(DP382),$E382,$F382)="",INDEX(INDIRECT(DP382),$E382,$F382)&gt;=INDEX(INDIRECT(DP382),1,DX$28)),0,(INDEX(INDIRECT(DP382),$E382,$F382))-INDEX(INDIRECT(DP382),1,DX$28))*(10-INDEX(INDIRECT("times"&amp;DN$2),$F382,DX$28))/10</f>
        <v>0</v>
      </c>
      <c r="DY382" s="63">
        <f ca="1">IF(OR(INDEX(INDIRECT("times"&amp;DN$2),$F382,DY$28)&gt;10,INDEX(INDIRECT(DP382),$E382,$F382)="",INDEX(INDIRECT(DP382),$E382,$F382)&gt;=INDEX(INDIRECT(DP382),1,DY$28)),0,(INDEX(INDIRECT(DP382),$E382,$F382))-INDEX(INDIRECT(DP382),1,DY$28))*(10-INDEX(INDIRECT("times"&amp;DN$2),$F382,DY$28))/10</f>
        <v>0</v>
      </c>
      <c r="DZ382" s="63">
        <f ca="1">IF(OR(INDEX(INDIRECT("times"&amp;DN$2),$F382,DZ$28)&gt;10,INDEX(INDIRECT(DP382),$E382,$F382)="",INDEX(INDIRECT(DP382),$E382,$F382)&gt;=INDEX(INDIRECT(DP382),1,DZ$28)),0,(INDEX(INDIRECT(DP382),$E382,$F382))-INDEX(INDIRECT(DP382),1,DZ$28))*(10-INDEX(INDIRECT("times"&amp;DN$2),$F382,DZ$28))/10</f>
        <v>0</v>
      </c>
      <c r="EA382" s="63">
        <f ca="1">IF(OR(INDEX(INDIRECT("times"&amp;DN$2),$F382,EA$28)&gt;10,INDEX(INDIRECT(DP382),$E382,$F382)="",INDEX(INDIRECT(DP382),$E382,$F382)&gt;=INDEX(INDIRECT(DP382),1,EA$28)),0,(INDEX(INDIRECT(DP382),$E382,$F382))-INDEX(INDIRECT(DP382),1,EA$28))*(10-INDEX(INDIRECT("times"&amp;DN$2),$F382,EA$28))/10</f>
        <v>0</v>
      </c>
      <c r="EB382" s="63">
        <f ca="1">IF(OR(INDEX(INDIRECT("times"&amp;DN$2),$F382,EB$28)&gt;10,INDEX(INDIRECT(DP382),$E382,$F382)="",INDEX(INDIRECT(DP382),$E382,$F382)&gt;=INDEX(INDIRECT(DP382),1,EB$28)),0,(INDEX(INDIRECT(DP382),$E382,$F382))-INDEX(INDIRECT(DP382),1,EB$28))*(10-INDEX(INDIRECT("times"&amp;DN$2),$F382,EB$28))/10</f>
        <v>0</v>
      </c>
      <c r="EC382" s="63">
        <f ca="1">IF(OR(INDEX(INDIRECT("times"&amp;DN$2),$F382,EC$28)&gt;10,INDEX(INDIRECT(DP382),$E382,$F382)="",INDEX(INDIRECT(DP382),$E382,$F382)&gt;=INDEX(INDIRECT(DP382),1,EC$28)),0,(INDEX(INDIRECT(DP382),$E382,$F382))-INDEX(INDIRECT(DP382),1,EC$28))*(10-INDEX(INDIRECT("times"&amp;DN$2),$F382,EC$28))/10</f>
        <v>0</v>
      </c>
      <c r="ED382" s="63">
        <f ca="1">IF(OR(INDEX(INDIRECT("times"&amp;DN$2),$F382,ED$28)&gt;10,INDEX(INDIRECT(DP382),$E382,$F382)="",INDEX(INDIRECT(DP382),$E382,$F382)&gt;=INDEX(INDIRECT(DP382),1,ED$28)),0,(INDEX(INDIRECT(DP382),$E382,$F382))-INDEX(INDIRECT(DP382),1,ED$28))*(10-INDEX(INDIRECT("times"&amp;DN$2),$F382,ED$28))/10</f>
        <v>0</v>
      </c>
      <c r="EE382" s="63">
        <f ca="1">IF(OR(INDEX(INDIRECT("times"&amp;DN$2),$F382,EE$28)&gt;10,INDEX(INDIRECT(DP382),$E382,$F382)="",INDEX(INDIRECT(DP382),$E382,$F382)&gt;=INDEX(INDIRECT(DP382),1,EE$28)),0,(INDEX(INDIRECT(DP382),$E382,$F382))-INDEX(INDIRECT(DP382),1,EE$28))*(10-INDEX(INDIRECT("times"&amp;DN$2),$F382,EE$28))/10</f>
        <v>0</v>
      </c>
      <c r="EF382" s="63">
        <f ca="1">IF(OR(INDEX(INDIRECT("times"&amp;DN$2),$F382,EF$28)&gt;10,INDEX(INDIRECT(DP382),$E382,$F382)="",INDEX(INDIRECT(DP382),$E382,$F382)&gt;=INDEX(INDIRECT(DP382),1,EF$28)),0,(INDEX(INDIRECT(DP382),$E382,$F382))-INDEX(INDIRECT(DP382),1,EF$28))*(10-INDEX(INDIRECT("times"&amp;DN$2),$F382,EF$28))/10</f>
        <v>0</v>
      </c>
      <c r="EG382" s="63">
        <f ca="1">IF(OR(INDEX(INDIRECT("times"&amp;DN$2),$F382,EG$28)&gt;10,INDEX(INDIRECT(DP382),$E382,$F382)="",INDEX(INDIRECT(DP382),$E382,$F382)&gt;=INDEX(INDIRECT(DP382),1,EG$28)),0,(INDEX(INDIRECT(DP382),$E382,$F382))-INDEX(INDIRECT(DP382),1,EG$28))*(10-INDEX(INDIRECT("times"&amp;DN$2),$F382,EG$28))/10</f>
        <v>0</v>
      </c>
      <c r="EH382" s="63">
        <f ca="1">IF(OR(INDEX(INDIRECT("times"&amp;DN$2),$F382,EH$28)&gt;10,INDEX(INDIRECT(DP382),$E382,$F382)="",INDEX(INDIRECT(DP382),$E382,$F382)&gt;=INDEX(INDIRECT(DP382),1,EH$28)),0,(INDEX(INDIRECT(DP382),$E382,$F382))-INDEX(INDIRECT(DP382),1,EH$28))*(10-INDEX(INDIRECT("times"&amp;DN$2),$F382,EH$28))/10</f>
        <v>0</v>
      </c>
      <c r="EI382" s="63">
        <f ca="1">IF(OR(INDEX(INDIRECT("times"&amp;DN$2),$F382,EI$28)&gt;10,INDEX(INDIRECT(DP382),$E382,$F382)="",INDEX(INDIRECT(DP382),$E382,$F382)&gt;=INDEX(INDIRECT(DP382),1,EI$28)),0,(INDEX(INDIRECT(DP382),$E382,$F382))-INDEX(INDIRECT(DP382),1,EI$28))*(10-INDEX(INDIRECT("times"&amp;DN$2),$F382,EI$28))/10</f>
        <v>0</v>
      </c>
      <c r="EJ382" s="63">
        <f ca="1">IF(OR(INDEX(INDIRECT("times"&amp;DN$2),$F382,EJ$28)&gt;10,INDEX(INDIRECT(DP382),$E382,$F382)="",INDEX(INDIRECT(DP382),$E382,$F382)&gt;=INDEX(INDIRECT(DP382),1,EJ$28)),0,(INDEX(INDIRECT(DP382),$E382,$F382))-INDEX(INDIRECT(DP382),1,EJ$28))*(10-INDEX(INDIRECT("times"&amp;DN$2),$F382,EJ$28))/10</f>
        <v>0</v>
      </c>
      <c r="EK382" s="63">
        <f ca="1">IF(OR(INDEX(INDIRECT("times"&amp;DN$2),$F382,EK$28)&gt;10,INDEX(INDIRECT(DP382),$E382,$F382)="",INDEX(INDIRECT(DP382),$E382,$F382)&gt;=INDEX(INDIRECT(DP382),1,EK$28)),0,(INDEX(INDIRECT(DP382),$E382,$F382))-INDEX(INDIRECT(DP382),1,EK$28))*(10-INDEX(INDIRECT("times"&amp;DN$2),$F382,EK$28))/10</f>
        <v>0</v>
      </c>
      <c r="EL382" s="63">
        <f ca="1">IF(OR(INDEX(INDIRECT("times"&amp;DN$2),$F382,EL$28)&gt;10,INDEX(INDIRECT(DP382),$E382,$F382)="",INDEX(INDIRECT(DP382),$E382,$F382)&gt;=INDEX(INDIRECT(DP382),1,EL$28)),0,(INDEX(INDIRECT(DP382),$E382,$F382))-INDEX(INDIRECT(DP382),1,EL$28))*(10-INDEX(INDIRECT("times"&amp;DN$2),$F382,EL$28))/10</f>
        <v>0</v>
      </c>
      <c r="EM382" s="64">
        <f ca="1">IF(OR(INDEX(INDIRECT("times"&amp;DN$2),$F382,EM$28)&gt;10,INDEX(INDIRECT(DP382),$E382,$F382)="",INDEX(INDIRECT(DP382),$E382,$F382)&gt;=INDEX(INDIRECT(DP382),1,EM$28)),0,(INDEX(INDIRECT(DP382),$E382,$F382))-INDEX(INDIRECT(DP382),1,EM$28))*(10-INDEX(INDIRECT("times"&amp;DN$2),$F382,EM$28))/10</f>
        <v>0</v>
      </c>
      <c r="EN382" s="201">
        <v>4</v>
      </c>
      <c r="EP382" s="18" t="s">
        <v>213</v>
      </c>
      <c r="EQ382" s="122">
        <f>EP341</f>
        <v>3</v>
      </c>
      <c r="ER382" s="122" t="str">
        <f>EP342</f>
        <v>lei3564</v>
      </c>
      <c r="ES382" s="210" t="str">
        <f t="shared" si="1803"/>
        <v>core3_lei3564</v>
      </c>
      <c r="ET382" s="122">
        <v>5</v>
      </c>
      <c r="EU382" s="33">
        <v>4</v>
      </c>
      <c r="EV382" s="62">
        <f ca="1">IF(OR(INDEX(INDIRECT("times"&amp;EQ$2),$F382,EV$28)&gt;10,INDEX(INDIRECT(ES382),$E382,$F382)="",INDEX(INDIRECT(ES382),$E382,$F382)&gt;=INDEX(INDIRECT(ES382),1,EV$28)),0,(INDEX(INDIRECT(ES382),$E382,$F382))-INDEX(INDIRECT(ES382),1,EV$28))*(10-INDEX(INDIRECT("times"&amp;EQ$2),$F382,EV$28))/10</f>
        <v>0</v>
      </c>
      <c r="EW382" s="63">
        <f ca="1">IF(OR(INDEX(INDIRECT("times"&amp;EQ$2),$F382,EW$28)&gt;10,INDEX(INDIRECT(ES382),$E382,$F382)="",INDEX(INDIRECT(ES382),$E382,$F382)&gt;=INDEX(INDIRECT(ES382),1,EW$28)),0,(INDEX(INDIRECT(ES382),$E382,$F382))-INDEX(INDIRECT(ES382),1,EW$28))*(10-INDEX(INDIRECT("times"&amp;EQ$2),$F382,EW$28))/10</f>
        <v>0</v>
      </c>
      <c r="EX382" s="63">
        <f ca="1">IF(OR(INDEX(INDIRECT("times"&amp;EQ$2),$F382,EX$28)&gt;10,INDEX(INDIRECT(ES382),$E382,$F382)="",INDEX(INDIRECT(ES382),$E382,$F382)&gt;=INDEX(INDIRECT(ES382),1,EX$28)),0,(INDEX(INDIRECT(ES382),$E382,$F382))-INDEX(INDIRECT(ES382),1,EX$28))*(10-INDEX(INDIRECT("times"&amp;EQ$2),$F382,EX$28))/10</f>
        <v>0</v>
      </c>
      <c r="EY382" s="63">
        <f ca="1">IF(OR(INDEX(INDIRECT("times"&amp;EQ$2),$F382,EY$28)&gt;10,INDEX(INDIRECT(ES382),$E382,$F382)="",INDEX(INDIRECT(ES382),$E382,$F382)&gt;=INDEX(INDIRECT(ES382),1,EY$28)),0,(INDEX(INDIRECT(ES382),$E382,$F382))-INDEX(INDIRECT(ES382),1,EY$28))*(10-INDEX(INDIRECT("times"&amp;EQ$2),$F382,EY$28))/10</f>
        <v>0</v>
      </c>
      <c r="EZ382" s="63">
        <f ca="1">IF(OR(INDEX(INDIRECT("times"&amp;EQ$2),$F382,EZ$28)&gt;10,INDEX(INDIRECT(ES382),$E382,$F382)="",INDEX(INDIRECT(ES382),$E382,$F382)&gt;=INDEX(INDIRECT(ES382),1,EZ$28)),0,(INDEX(INDIRECT(ES382),$E382,$F382))-INDEX(INDIRECT(ES382),1,EZ$28))*(10-INDEX(INDIRECT("times"&amp;EQ$2),$F382,EZ$28))/10</f>
        <v>0</v>
      </c>
      <c r="FA382" s="63">
        <f ca="1">IF(OR(INDEX(INDIRECT("times"&amp;EQ$2),$F382,FA$28)&gt;10,INDEX(INDIRECT(ES382),$E382,$F382)="",INDEX(INDIRECT(ES382),$E382,$F382)&gt;=INDEX(INDIRECT(ES382),1,FA$28)),0,(INDEX(INDIRECT(ES382),$E382,$F382))-INDEX(INDIRECT(ES382),1,FA$28))*(10-INDEX(INDIRECT("times"&amp;EQ$2),$F382,FA$28))/10</f>
        <v>0</v>
      </c>
      <c r="FB382" s="63">
        <f ca="1">IF(OR(INDEX(INDIRECT("times"&amp;EQ$2),$F382,FB$28)&gt;10,INDEX(INDIRECT(ES382),$E382,$F382)="",INDEX(INDIRECT(ES382),$E382,$F382)&gt;=INDEX(INDIRECT(ES382),1,FB$28)),0,(INDEX(INDIRECT(ES382),$E382,$F382))-INDEX(INDIRECT(ES382),1,FB$28))*(10-INDEX(INDIRECT("times"&amp;EQ$2),$F382,FB$28))/10</f>
        <v>0</v>
      </c>
      <c r="FC382" s="63">
        <f ca="1">IF(OR(INDEX(INDIRECT("times"&amp;EQ$2),$F382,FC$28)&gt;10,INDEX(INDIRECT(ES382),$E382,$F382)="",INDEX(INDIRECT(ES382),$E382,$F382)&gt;=INDEX(INDIRECT(ES382),1,FC$28)),0,(INDEX(INDIRECT(ES382),$E382,$F382))-INDEX(INDIRECT(ES382),1,FC$28))*(10-INDEX(INDIRECT("times"&amp;EQ$2),$F382,FC$28))/10</f>
        <v>0</v>
      </c>
      <c r="FD382" s="63">
        <f ca="1">IF(OR(INDEX(INDIRECT("times"&amp;EQ$2),$F382,FD$28)&gt;10,INDEX(INDIRECT(ES382),$E382,$F382)="",INDEX(INDIRECT(ES382),$E382,$F382)&gt;=INDEX(INDIRECT(ES382),1,FD$28)),0,(INDEX(INDIRECT(ES382),$E382,$F382))-INDEX(INDIRECT(ES382),1,FD$28))*(10-INDEX(INDIRECT("times"&amp;EQ$2),$F382,FD$28))/10</f>
        <v>0</v>
      </c>
      <c r="FE382" s="63">
        <f ca="1">IF(OR(INDEX(INDIRECT("times"&amp;EQ$2),$F382,FE$28)&gt;10,INDEX(INDIRECT(ES382),$E382,$F382)="",INDEX(INDIRECT(ES382),$E382,$F382)&gt;=INDEX(INDIRECT(ES382),1,FE$28)),0,(INDEX(INDIRECT(ES382),$E382,$F382))-INDEX(INDIRECT(ES382),1,FE$28))*(10-INDEX(INDIRECT("times"&amp;EQ$2),$F382,FE$28))/10</f>
        <v>0</v>
      </c>
      <c r="FF382" s="63">
        <f ca="1">IF(OR(INDEX(INDIRECT("times"&amp;EQ$2),$F382,FF$28)&gt;10,INDEX(INDIRECT(ES382),$E382,$F382)="",INDEX(INDIRECT(ES382),$E382,$F382)&gt;=INDEX(INDIRECT(ES382),1,FF$28)),0,(INDEX(INDIRECT(ES382),$E382,$F382))-INDEX(INDIRECT(ES382),1,FF$28))*(10-INDEX(INDIRECT("times"&amp;EQ$2),$F382,FF$28))/10</f>
        <v>0</v>
      </c>
      <c r="FG382" s="63">
        <f ca="1">IF(OR(INDEX(INDIRECT("times"&amp;EQ$2),$F382,FG$28)&gt;10,INDEX(INDIRECT(ES382),$E382,$F382)="",INDEX(INDIRECT(ES382),$E382,$F382)&gt;=INDEX(INDIRECT(ES382),1,FG$28)),0,(INDEX(INDIRECT(ES382),$E382,$F382))-INDEX(INDIRECT(ES382),1,FG$28))*(10-INDEX(INDIRECT("times"&amp;EQ$2),$F382,FG$28))/10</f>
        <v>0</v>
      </c>
      <c r="FH382" s="63">
        <f ca="1">IF(OR(INDEX(INDIRECT("times"&amp;EQ$2),$F382,FH$28)&gt;10,INDEX(INDIRECT(ES382),$E382,$F382)="",INDEX(INDIRECT(ES382),$E382,$F382)&gt;=INDEX(INDIRECT(ES382),1,FH$28)),0,(INDEX(INDIRECT(ES382),$E382,$F382))-INDEX(INDIRECT(ES382),1,FH$28))*(10-INDEX(INDIRECT("times"&amp;EQ$2),$F382,FH$28))/10</f>
        <v>0</v>
      </c>
      <c r="FI382" s="63">
        <f ca="1">IF(OR(INDEX(INDIRECT("times"&amp;EQ$2),$F382,FI$28)&gt;10,INDEX(INDIRECT(ES382),$E382,$F382)="",INDEX(INDIRECT(ES382),$E382,$F382)&gt;=INDEX(INDIRECT(ES382),1,FI$28)),0,(INDEX(INDIRECT(ES382),$E382,$F382))-INDEX(INDIRECT(ES382),1,FI$28))*(10-INDEX(INDIRECT("times"&amp;EQ$2),$F382,FI$28))/10</f>
        <v>0</v>
      </c>
      <c r="FJ382" s="63">
        <f ca="1">IF(OR(INDEX(INDIRECT("times"&amp;EQ$2),$F382,FJ$28)&gt;10,INDEX(INDIRECT(ES382),$E382,$F382)="",INDEX(INDIRECT(ES382),$E382,$F382)&gt;=INDEX(INDIRECT(ES382),1,FJ$28)),0,(INDEX(INDIRECT(ES382),$E382,$F382))-INDEX(INDIRECT(ES382),1,FJ$28))*(10-INDEX(INDIRECT("times"&amp;EQ$2),$F382,FJ$28))/10</f>
        <v>0</v>
      </c>
      <c r="FK382" s="63">
        <f ca="1">IF(OR(INDEX(INDIRECT("times"&amp;EQ$2),$F382,FK$28)&gt;10,INDEX(INDIRECT(ES382),$E382,$F382)="",INDEX(INDIRECT(ES382),$E382,$F382)&gt;=INDEX(INDIRECT(ES382),1,FK$28)),0,(INDEX(INDIRECT(ES382),$E382,$F382))-INDEX(INDIRECT(ES382),1,FK$28))*(10-INDEX(INDIRECT("times"&amp;EQ$2),$F382,FK$28))/10</f>
        <v>0</v>
      </c>
      <c r="FL382" s="63">
        <f ca="1">IF(OR(INDEX(INDIRECT("times"&amp;EQ$2),$F382,FL$28)&gt;10,INDEX(INDIRECT(ES382),$E382,$F382)="",INDEX(INDIRECT(ES382),$E382,$F382)&gt;=INDEX(INDIRECT(ES382),1,FL$28)),0,(INDEX(INDIRECT(ES382),$E382,$F382))-INDEX(INDIRECT(ES382),1,FL$28))*(10-INDEX(INDIRECT("times"&amp;EQ$2),$F382,FL$28))/10</f>
        <v>0</v>
      </c>
      <c r="FM382" s="63">
        <f ca="1">IF(OR(INDEX(INDIRECT("times"&amp;EQ$2),$F382,FM$28)&gt;10,INDEX(INDIRECT(ES382),$E382,$F382)="",INDEX(INDIRECT(ES382),$E382,$F382)&gt;=INDEX(INDIRECT(ES382),1,FM$28)),0,(INDEX(INDIRECT(ES382),$E382,$F382))-INDEX(INDIRECT(ES382),1,FM$28))*(10-INDEX(INDIRECT("times"&amp;EQ$2),$F382,FM$28))/10</f>
        <v>0</v>
      </c>
      <c r="FN382" s="63">
        <f ca="1">IF(OR(INDEX(INDIRECT("times"&amp;EQ$2),$F382,FN$28)&gt;10,INDEX(INDIRECT(ES382),$E382,$F382)="",INDEX(INDIRECT(ES382),$E382,$F382)&gt;=INDEX(INDIRECT(ES382),1,FN$28)),0,(INDEX(INDIRECT(ES382),$E382,$F382))-INDEX(INDIRECT(ES382),1,FN$28))*(10-INDEX(INDIRECT("times"&amp;EQ$2),$F382,FN$28))/10</f>
        <v>0</v>
      </c>
      <c r="FO382" s="63">
        <f ca="1">IF(OR(INDEX(INDIRECT("times"&amp;EQ$2),$F382,FO$28)&gt;10,INDEX(INDIRECT(ES382),$E382,$F382)="",INDEX(INDIRECT(ES382),$E382,$F382)&gt;=INDEX(INDIRECT(ES382),1,FO$28)),0,(INDEX(INDIRECT(ES382),$E382,$F382))-INDEX(INDIRECT(ES382),1,FO$28))*(10-INDEX(INDIRECT("times"&amp;EQ$2),$F382,FO$28))/10</f>
        <v>0</v>
      </c>
      <c r="FP382" s="64">
        <f ca="1">IF(OR(INDEX(INDIRECT("times"&amp;EQ$2),$F382,FP$28)&gt;10,INDEX(INDIRECT(ES382),$E382,$F382)="",INDEX(INDIRECT(ES382),$E382,$F382)&gt;=INDEX(INDIRECT(ES382),1,FP$28)),0,(INDEX(INDIRECT(ES382),$E382,$F382))-INDEX(INDIRECT(ES382),1,FP$28))*(10-INDEX(INDIRECT("times"&amp;EQ$2),$F382,FP$28))/10</f>
        <v>0</v>
      </c>
      <c r="FQ382" s="201">
        <v>4</v>
      </c>
      <c r="FS382" s="18" t="s">
        <v>213</v>
      </c>
      <c r="FT382" s="122">
        <f>FS341</f>
        <v>3</v>
      </c>
      <c r="FU382" s="122" t="str">
        <f>FS342</f>
        <v>shop65</v>
      </c>
      <c r="FV382" s="210" t="str">
        <f t="shared" si="1804"/>
        <v>core3_shop65</v>
      </c>
      <c r="FW382" s="122">
        <v>5</v>
      </c>
      <c r="FX382" s="33">
        <v>4</v>
      </c>
      <c r="FY382" s="62">
        <f ca="1">IF(OR(INDEX(INDIRECT("times"&amp;FT$2),$F382,FY$28)&gt;10,INDEX(INDIRECT(FV382),$E382,$F382)="",INDEX(INDIRECT(FV382),$E382,$F382)&gt;=INDEX(INDIRECT(FV382),1,FY$28)),0,(INDEX(INDIRECT(FV382),$E382,$F382))-INDEX(INDIRECT(FV382),1,FY$28))*(10-INDEX(INDIRECT("times"&amp;FT$2),$F382,FY$28))/10</f>
        <v>0</v>
      </c>
      <c r="FZ382" s="63">
        <f ca="1">IF(OR(INDEX(INDIRECT("times"&amp;FT$2),$F382,FZ$28)&gt;10,INDEX(INDIRECT(FV382),$E382,$F382)="",INDEX(INDIRECT(FV382),$E382,$F382)&gt;=INDEX(INDIRECT(FV382),1,FZ$28)),0,(INDEX(INDIRECT(FV382),$E382,$F382))-INDEX(INDIRECT(FV382),1,FZ$28))*(10-INDEX(INDIRECT("times"&amp;FT$2),$F382,FZ$28))/10</f>
        <v>0</v>
      </c>
      <c r="GA382" s="63">
        <f ca="1">IF(OR(INDEX(INDIRECT("times"&amp;FT$2),$F382,GA$28)&gt;10,INDEX(INDIRECT(FV382),$E382,$F382)="",INDEX(INDIRECT(FV382),$E382,$F382)&gt;=INDEX(INDIRECT(FV382),1,GA$28)),0,(INDEX(INDIRECT(FV382),$E382,$F382))-INDEX(INDIRECT(FV382),1,GA$28))*(10-INDEX(INDIRECT("times"&amp;FT$2),$F382,GA$28))/10</f>
        <v>0</v>
      </c>
      <c r="GB382" s="63">
        <f ca="1">IF(OR(INDEX(INDIRECT("times"&amp;FT$2),$F382,GB$28)&gt;10,INDEX(INDIRECT(FV382),$E382,$F382)="",INDEX(INDIRECT(FV382),$E382,$F382)&gt;=INDEX(INDIRECT(FV382),1,GB$28)),0,(INDEX(INDIRECT(FV382),$E382,$F382))-INDEX(INDIRECT(FV382),1,GB$28))*(10-INDEX(INDIRECT("times"&amp;FT$2),$F382,GB$28))/10</f>
        <v>0</v>
      </c>
      <c r="GC382" s="63">
        <f ca="1">IF(OR(INDEX(INDIRECT("times"&amp;FT$2),$F382,GC$28)&gt;10,INDEX(INDIRECT(FV382),$E382,$F382)="",INDEX(INDIRECT(FV382),$E382,$F382)&gt;=INDEX(INDIRECT(FV382),1,GC$28)),0,(INDEX(INDIRECT(FV382),$E382,$F382))-INDEX(INDIRECT(FV382),1,GC$28))*(10-INDEX(INDIRECT("times"&amp;FT$2),$F382,GC$28))/10</f>
        <v>0</v>
      </c>
      <c r="GD382" s="63">
        <f ca="1">IF(OR(INDEX(INDIRECT("times"&amp;FT$2),$F382,GD$28)&gt;10,INDEX(INDIRECT(FV382),$E382,$F382)="",INDEX(INDIRECT(FV382),$E382,$F382)&gt;=INDEX(INDIRECT(FV382),1,GD$28)),0,(INDEX(INDIRECT(FV382),$E382,$F382))-INDEX(INDIRECT(FV382),1,GD$28))*(10-INDEX(INDIRECT("times"&amp;FT$2),$F382,GD$28))/10</f>
        <v>0</v>
      </c>
      <c r="GE382" s="63">
        <f ca="1">IF(OR(INDEX(INDIRECT("times"&amp;FT$2),$F382,GE$28)&gt;10,INDEX(INDIRECT(FV382),$E382,$F382)="",INDEX(INDIRECT(FV382),$E382,$F382)&gt;=INDEX(INDIRECT(FV382),1,GE$28)),0,(INDEX(INDIRECT(FV382),$E382,$F382))-INDEX(INDIRECT(FV382),1,GE$28))*(10-INDEX(INDIRECT("times"&amp;FT$2),$F382,GE$28))/10</f>
        <v>0</v>
      </c>
      <c r="GF382" s="63">
        <f ca="1">IF(OR(INDEX(INDIRECT("times"&amp;FT$2),$F382,GF$28)&gt;10,INDEX(INDIRECT(FV382),$E382,$F382)="",INDEX(INDIRECT(FV382),$E382,$F382)&gt;=INDEX(INDIRECT(FV382),1,GF$28)),0,(INDEX(INDIRECT(FV382),$E382,$F382))-INDEX(INDIRECT(FV382),1,GF$28))*(10-INDEX(INDIRECT("times"&amp;FT$2),$F382,GF$28))/10</f>
        <v>0</v>
      </c>
      <c r="GG382" s="63">
        <f ca="1">IF(OR(INDEX(INDIRECT("times"&amp;FT$2),$F382,GG$28)&gt;10,INDEX(INDIRECT(FV382),$E382,$F382)="",INDEX(INDIRECT(FV382),$E382,$F382)&gt;=INDEX(INDIRECT(FV382),1,GG$28)),0,(INDEX(INDIRECT(FV382),$E382,$F382))-INDEX(INDIRECT(FV382),1,GG$28))*(10-INDEX(INDIRECT("times"&amp;FT$2),$F382,GG$28))/10</f>
        <v>0</v>
      </c>
      <c r="GH382" s="63">
        <f ca="1">IF(OR(INDEX(INDIRECT("times"&amp;FT$2),$F382,GH$28)&gt;10,INDEX(INDIRECT(FV382),$E382,$F382)="",INDEX(INDIRECT(FV382),$E382,$F382)&gt;=INDEX(INDIRECT(FV382),1,GH$28)),0,(INDEX(INDIRECT(FV382),$E382,$F382))-INDEX(INDIRECT(FV382),1,GH$28))*(10-INDEX(INDIRECT("times"&amp;FT$2),$F382,GH$28))/10</f>
        <v>0</v>
      </c>
      <c r="GI382" s="63">
        <f ca="1">IF(OR(INDEX(INDIRECT("times"&amp;FT$2),$F382,GI$28)&gt;10,INDEX(INDIRECT(FV382),$E382,$F382)="",INDEX(INDIRECT(FV382),$E382,$F382)&gt;=INDEX(INDIRECT(FV382),1,GI$28)),0,(INDEX(INDIRECT(FV382),$E382,$F382))-INDEX(INDIRECT(FV382),1,GI$28))*(10-INDEX(INDIRECT("times"&amp;FT$2),$F382,GI$28))/10</f>
        <v>0</v>
      </c>
      <c r="GJ382" s="63">
        <f ca="1">IF(OR(INDEX(INDIRECT("times"&amp;FT$2),$F382,GJ$28)&gt;10,INDEX(INDIRECT(FV382),$E382,$F382)="",INDEX(INDIRECT(FV382),$E382,$F382)&gt;=INDEX(INDIRECT(FV382),1,GJ$28)),0,(INDEX(INDIRECT(FV382),$E382,$F382))-INDEX(INDIRECT(FV382),1,GJ$28))*(10-INDEX(INDIRECT("times"&amp;FT$2),$F382,GJ$28))/10</f>
        <v>0</v>
      </c>
      <c r="GK382" s="63">
        <f ca="1">IF(OR(INDEX(INDIRECT("times"&amp;FT$2),$F382,GK$28)&gt;10,INDEX(INDIRECT(FV382),$E382,$F382)="",INDEX(INDIRECT(FV382),$E382,$F382)&gt;=INDEX(INDIRECT(FV382),1,GK$28)),0,(INDEX(INDIRECT(FV382),$E382,$F382))-INDEX(INDIRECT(FV382),1,GK$28))*(10-INDEX(INDIRECT("times"&amp;FT$2),$F382,GK$28))/10</f>
        <v>0</v>
      </c>
      <c r="GL382" s="63">
        <f ca="1">IF(OR(INDEX(INDIRECT("times"&amp;FT$2),$F382,GL$28)&gt;10,INDEX(INDIRECT(FV382),$E382,$F382)="",INDEX(INDIRECT(FV382),$E382,$F382)&gt;=INDEX(INDIRECT(FV382),1,GL$28)),0,(INDEX(INDIRECT(FV382),$E382,$F382))-INDEX(INDIRECT(FV382),1,GL$28))*(10-INDEX(INDIRECT("times"&amp;FT$2),$F382,GL$28))/10</f>
        <v>0</v>
      </c>
      <c r="GM382" s="63">
        <f ca="1">IF(OR(INDEX(INDIRECT("times"&amp;FT$2),$F382,GM$28)&gt;10,INDEX(INDIRECT(FV382),$E382,$F382)="",INDEX(INDIRECT(FV382),$E382,$F382)&gt;=INDEX(INDIRECT(FV382),1,GM$28)),0,(INDEX(INDIRECT(FV382),$E382,$F382))-INDEX(INDIRECT(FV382),1,GM$28))*(10-INDEX(INDIRECT("times"&amp;FT$2),$F382,GM$28))/10</f>
        <v>0</v>
      </c>
      <c r="GN382" s="63">
        <f ca="1">IF(OR(INDEX(INDIRECT("times"&amp;FT$2),$F382,GN$28)&gt;10,INDEX(INDIRECT(FV382),$E382,$F382)="",INDEX(INDIRECT(FV382),$E382,$F382)&gt;=INDEX(INDIRECT(FV382),1,GN$28)),0,(INDEX(INDIRECT(FV382),$E382,$F382))-INDEX(INDIRECT(FV382),1,GN$28))*(10-INDEX(INDIRECT("times"&amp;FT$2),$F382,GN$28))/10</f>
        <v>0</v>
      </c>
      <c r="GO382" s="63">
        <f ca="1">IF(OR(INDEX(INDIRECT("times"&amp;FT$2),$F382,GO$28)&gt;10,INDEX(INDIRECT(FV382),$E382,$F382)="",INDEX(INDIRECT(FV382),$E382,$F382)&gt;=INDEX(INDIRECT(FV382),1,GO$28)),0,(INDEX(INDIRECT(FV382),$E382,$F382))-INDEX(INDIRECT(FV382),1,GO$28))*(10-INDEX(INDIRECT("times"&amp;FT$2),$F382,GO$28))/10</f>
        <v>0</v>
      </c>
      <c r="GP382" s="63">
        <f ca="1">IF(OR(INDEX(INDIRECT("times"&amp;FT$2),$F382,GP$28)&gt;10,INDEX(INDIRECT(FV382),$E382,$F382)="",INDEX(INDIRECT(FV382),$E382,$F382)&gt;=INDEX(INDIRECT(FV382),1,GP$28)),0,(INDEX(INDIRECT(FV382),$E382,$F382))-INDEX(INDIRECT(FV382),1,GP$28))*(10-INDEX(INDIRECT("times"&amp;FT$2),$F382,GP$28))/10</f>
        <v>0</v>
      </c>
      <c r="GQ382" s="63">
        <f ca="1">IF(OR(INDEX(INDIRECT("times"&amp;FT$2),$F382,GQ$28)&gt;10,INDEX(INDIRECT(FV382),$E382,$F382)="",INDEX(INDIRECT(FV382),$E382,$F382)&gt;=INDEX(INDIRECT(FV382),1,GQ$28)),0,(INDEX(INDIRECT(FV382),$E382,$F382))-INDEX(INDIRECT(FV382),1,GQ$28))*(10-INDEX(INDIRECT("times"&amp;FT$2),$F382,GQ$28))/10</f>
        <v>0</v>
      </c>
      <c r="GR382" s="63">
        <f ca="1">IF(OR(INDEX(INDIRECT("times"&amp;FT$2),$F382,GR$28)&gt;10,INDEX(INDIRECT(FV382),$E382,$F382)="",INDEX(INDIRECT(FV382),$E382,$F382)&gt;=INDEX(INDIRECT(FV382),1,GR$28)),0,(INDEX(INDIRECT(FV382),$E382,$F382))-INDEX(INDIRECT(FV382),1,GR$28))*(10-INDEX(INDIRECT("times"&amp;FT$2),$F382,GR$28))/10</f>
        <v>0</v>
      </c>
      <c r="GS382" s="64">
        <f ca="1">IF(OR(INDEX(INDIRECT("times"&amp;FT$2),$F382,GS$28)&gt;10,INDEX(INDIRECT(FV382),$E382,$F382)="",INDEX(INDIRECT(FV382),$E382,$F382)&gt;=INDEX(INDIRECT(FV382),1,GS$28)),0,(INDEX(INDIRECT(FV382),$E382,$F382))-INDEX(INDIRECT(FV382),1,GS$28))*(10-INDEX(INDIRECT("times"&amp;FT$2),$F382,GS$28))/10</f>
        <v>0</v>
      </c>
      <c r="GT382" s="201">
        <v>4</v>
      </c>
      <c r="GV382" s="18" t="s">
        <v>213</v>
      </c>
      <c r="GW382" s="122">
        <f>GV341</f>
        <v>3</v>
      </c>
      <c r="GX382" s="122" t="str">
        <f>GV342</f>
        <v>lei65</v>
      </c>
      <c r="GY382" s="210" t="str">
        <f t="shared" si="1805"/>
        <v>core3_lei65</v>
      </c>
      <c r="GZ382" s="122">
        <v>5</v>
      </c>
      <c r="HA382" s="33">
        <v>4</v>
      </c>
      <c r="HB382" s="62">
        <f ca="1">IF(OR(INDEX(INDIRECT("times"&amp;GW$2),$F382,HB$28)&gt;10,INDEX(INDIRECT(GY382),$E382,$F382)="",INDEX(INDIRECT(GY382),$E382,$F382)&gt;=INDEX(INDIRECT(GY382),1,HB$28)),0,(INDEX(INDIRECT(GY382),$E382,$F382))-INDEX(INDIRECT(GY382),1,HB$28))*(10-INDEX(INDIRECT("times"&amp;GW$2),$F382,HB$28))/10</f>
        <v>0</v>
      </c>
      <c r="HC382" s="63">
        <f ca="1">IF(OR(INDEX(INDIRECT("times"&amp;GW$2),$F382,HC$28)&gt;10,INDEX(INDIRECT(GY382),$E382,$F382)="",INDEX(INDIRECT(GY382),$E382,$F382)&gt;=INDEX(INDIRECT(GY382),1,HC$28)),0,(INDEX(INDIRECT(GY382),$E382,$F382))-INDEX(INDIRECT(GY382),1,HC$28))*(10-INDEX(INDIRECT("times"&amp;GW$2),$F382,HC$28))/10</f>
        <v>0</v>
      </c>
      <c r="HD382" s="63">
        <f ca="1">IF(OR(INDEX(INDIRECT("times"&amp;GW$2),$F382,HD$28)&gt;10,INDEX(INDIRECT(GY382),$E382,$F382)="",INDEX(INDIRECT(GY382),$E382,$F382)&gt;=INDEX(INDIRECT(GY382),1,HD$28)),0,(INDEX(INDIRECT(GY382),$E382,$F382))-INDEX(INDIRECT(GY382),1,HD$28))*(10-INDEX(INDIRECT("times"&amp;GW$2),$F382,HD$28))/10</f>
        <v>0</v>
      </c>
      <c r="HE382" s="63">
        <f ca="1">IF(OR(INDEX(INDIRECT("times"&amp;GW$2),$F382,HE$28)&gt;10,INDEX(INDIRECT(GY382),$E382,$F382)="",INDEX(INDIRECT(GY382),$E382,$F382)&gt;=INDEX(INDIRECT(GY382),1,HE$28)),0,(INDEX(INDIRECT(GY382),$E382,$F382))-INDEX(INDIRECT(GY382),1,HE$28))*(10-INDEX(INDIRECT("times"&amp;GW$2),$F382,HE$28))/10</f>
        <v>0</v>
      </c>
      <c r="HF382" s="63">
        <f ca="1">IF(OR(INDEX(INDIRECT("times"&amp;GW$2),$F382,HF$28)&gt;10,INDEX(INDIRECT(GY382),$E382,$F382)="",INDEX(INDIRECT(GY382),$E382,$F382)&gt;=INDEX(INDIRECT(GY382),1,HF$28)),0,(INDEX(INDIRECT(GY382),$E382,$F382))-INDEX(INDIRECT(GY382),1,HF$28))*(10-INDEX(INDIRECT("times"&amp;GW$2),$F382,HF$28))/10</f>
        <v>0</v>
      </c>
      <c r="HG382" s="63">
        <f ca="1">IF(OR(INDEX(INDIRECT("times"&amp;GW$2),$F382,HG$28)&gt;10,INDEX(INDIRECT(GY382),$E382,$F382)="",INDEX(INDIRECT(GY382),$E382,$F382)&gt;=INDEX(INDIRECT(GY382),1,HG$28)),0,(INDEX(INDIRECT(GY382),$E382,$F382))-INDEX(INDIRECT(GY382),1,HG$28))*(10-INDEX(INDIRECT("times"&amp;GW$2),$F382,HG$28))/10</f>
        <v>0</v>
      </c>
      <c r="HH382" s="63">
        <f ca="1">IF(OR(INDEX(INDIRECT("times"&amp;GW$2),$F382,HH$28)&gt;10,INDEX(INDIRECT(GY382),$E382,$F382)="",INDEX(INDIRECT(GY382),$E382,$F382)&gt;=INDEX(INDIRECT(GY382),1,HH$28)),0,(INDEX(INDIRECT(GY382),$E382,$F382))-INDEX(INDIRECT(GY382),1,HH$28))*(10-INDEX(INDIRECT("times"&amp;GW$2),$F382,HH$28))/10</f>
        <v>0</v>
      </c>
      <c r="HI382" s="63">
        <f ca="1">IF(OR(INDEX(INDIRECT("times"&amp;GW$2),$F382,HI$28)&gt;10,INDEX(INDIRECT(GY382),$E382,$F382)="",INDEX(INDIRECT(GY382),$E382,$F382)&gt;=INDEX(INDIRECT(GY382),1,HI$28)),0,(INDEX(INDIRECT(GY382),$E382,$F382))-INDEX(INDIRECT(GY382),1,HI$28))*(10-INDEX(INDIRECT("times"&amp;GW$2),$F382,HI$28))/10</f>
        <v>0</v>
      </c>
      <c r="HJ382" s="63">
        <f ca="1">IF(OR(INDEX(INDIRECT("times"&amp;GW$2),$F382,HJ$28)&gt;10,INDEX(INDIRECT(GY382),$E382,$F382)="",INDEX(INDIRECT(GY382),$E382,$F382)&gt;=INDEX(INDIRECT(GY382),1,HJ$28)),0,(INDEX(INDIRECT(GY382),$E382,$F382))-INDEX(INDIRECT(GY382),1,HJ$28))*(10-INDEX(INDIRECT("times"&amp;GW$2),$F382,HJ$28))/10</f>
        <v>0</v>
      </c>
      <c r="HK382" s="63">
        <f ca="1">IF(OR(INDEX(INDIRECT("times"&amp;GW$2),$F382,HK$28)&gt;10,INDEX(INDIRECT(GY382),$E382,$F382)="",INDEX(INDIRECT(GY382),$E382,$F382)&gt;=INDEX(INDIRECT(GY382),1,HK$28)),0,(INDEX(INDIRECT(GY382),$E382,$F382))-INDEX(INDIRECT(GY382),1,HK$28))*(10-INDEX(INDIRECT("times"&amp;GW$2),$F382,HK$28))/10</f>
        <v>0</v>
      </c>
      <c r="HL382" s="63">
        <f ca="1">IF(OR(INDEX(INDIRECT("times"&amp;GW$2),$F382,HL$28)&gt;10,INDEX(INDIRECT(GY382),$E382,$F382)="",INDEX(INDIRECT(GY382),$E382,$F382)&gt;=INDEX(INDIRECT(GY382),1,HL$28)),0,(INDEX(INDIRECT(GY382),$E382,$F382))-INDEX(INDIRECT(GY382),1,HL$28))*(10-INDEX(INDIRECT("times"&amp;GW$2),$F382,HL$28))/10</f>
        <v>0</v>
      </c>
      <c r="HM382" s="63">
        <f ca="1">IF(OR(INDEX(INDIRECT("times"&amp;GW$2),$F382,HM$28)&gt;10,INDEX(INDIRECT(GY382),$E382,$F382)="",INDEX(INDIRECT(GY382),$E382,$F382)&gt;=INDEX(INDIRECT(GY382),1,HM$28)),0,(INDEX(INDIRECT(GY382),$E382,$F382))-INDEX(INDIRECT(GY382),1,HM$28))*(10-INDEX(INDIRECT("times"&amp;GW$2),$F382,HM$28))/10</f>
        <v>0</v>
      </c>
      <c r="HN382" s="63">
        <f ca="1">IF(OR(INDEX(INDIRECT("times"&amp;GW$2),$F382,HN$28)&gt;10,INDEX(INDIRECT(GY382),$E382,$F382)="",INDEX(INDIRECT(GY382),$E382,$F382)&gt;=INDEX(INDIRECT(GY382),1,HN$28)),0,(INDEX(INDIRECT(GY382),$E382,$F382))-INDEX(INDIRECT(GY382),1,HN$28))*(10-INDEX(INDIRECT("times"&amp;GW$2),$F382,HN$28))/10</f>
        <v>0</v>
      </c>
      <c r="HO382" s="63">
        <f ca="1">IF(OR(INDEX(INDIRECT("times"&amp;GW$2),$F382,HO$28)&gt;10,INDEX(INDIRECT(GY382),$E382,$F382)="",INDEX(INDIRECT(GY382),$E382,$F382)&gt;=INDEX(INDIRECT(GY382),1,HO$28)),0,(INDEX(INDIRECT(GY382),$E382,$F382))-INDEX(INDIRECT(GY382),1,HO$28))*(10-INDEX(INDIRECT("times"&amp;GW$2),$F382,HO$28))/10</f>
        <v>0</v>
      </c>
      <c r="HP382" s="63">
        <f ca="1">IF(OR(INDEX(INDIRECT("times"&amp;GW$2),$F382,HP$28)&gt;10,INDEX(INDIRECT(GY382),$E382,$F382)="",INDEX(INDIRECT(GY382),$E382,$F382)&gt;=INDEX(INDIRECT(GY382),1,HP$28)),0,(INDEX(INDIRECT(GY382),$E382,$F382))-INDEX(INDIRECT(GY382),1,HP$28))*(10-INDEX(INDIRECT("times"&amp;GW$2),$F382,HP$28))/10</f>
        <v>0</v>
      </c>
      <c r="HQ382" s="63">
        <f ca="1">IF(OR(INDEX(INDIRECT("times"&amp;GW$2),$F382,HQ$28)&gt;10,INDEX(INDIRECT(GY382),$E382,$F382)="",INDEX(INDIRECT(GY382),$E382,$F382)&gt;=INDEX(INDIRECT(GY382),1,HQ$28)),0,(INDEX(INDIRECT(GY382),$E382,$F382))-INDEX(INDIRECT(GY382),1,HQ$28))*(10-INDEX(INDIRECT("times"&amp;GW$2),$F382,HQ$28))/10</f>
        <v>0</v>
      </c>
      <c r="HR382" s="63">
        <f ca="1">IF(OR(INDEX(INDIRECT("times"&amp;GW$2),$F382,HR$28)&gt;10,INDEX(INDIRECT(GY382),$E382,$F382)="",INDEX(INDIRECT(GY382),$E382,$F382)&gt;=INDEX(INDIRECT(GY382),1,HR$28)),0,(INDEX(INDIRECT(GY382),$E382,$F382))-INDEX(INDIRECT(GY382),1,HR$28))*(10-INDEX(INDIRECT("times"&amp;GW$2),$F382,HR$28))/10</f>
        <v>0</v>
      </c>
      <c r="HS382" s="63">
        <f ca="1">IF(OR(INDEX(INDIRECT("times"&amp;GW$2),$F382,HS$28)&gt;10,INDEX(INDIRECT(GY382),$E382,$F382)="",INDEX(INDIRECT(GY382),$E382,$F382)&gt;=INDEX(INDIRECT(GY382),1,HS$28)),0,(INDEX(INDIRECT(GY382),$E382,$F382))-INDEX(INDIRECT(GY382),1,HS$28))*(10-INDEX(INDIRECT("times"&amp;GW$2),$F382,HS$28))/10</f>
        <v>0</v>
      </c>
      <c r="HT382" s="63">
        <f ca="1">IF(OR(INDEX(INDIRECT("times"&amp;GW$2),$F382,HT$28)&gt;10,INDEX(INDIRECT(GY382),$E382,$F382)="",INDEX(INDIRECT(GY382),$E382,$F382)&gt;=INDEX(INDIRECT(GY382),1,HT$28)),0,(INDEX(INDIRECT(GY382),$E382,$F382))-INDEX(INDIRECT(GY382),1,HT$28))*(10-INDEX(INDIRECT("times"&amp;GW$2),$F382,HT$28))/10</f>
        <v>0</v>
      </c>
      <c r="HU382" s="63">
        <f ca="1">IF(OR(INDEX(INDIRECT("times"&amp;GW$2),$F382,HU$28)&gt;10,INDEX(INDIRECT(GY382),$E382,$F382)="",INDEX(INDIRECT(GY382),$E382,$F382)&gt;=INDEX(INDIRECT(GY382),1,HU$28)),0,(INDEX(INDIRECT(GY382),$E382,$F382))-INDEX(INDIRECT(GY382),1,HU$28))*(10-INDEX(INDIRECT("times"&amp;GW$2),$F382,HU$28))/10</f>
        <v>0</v>
      </c>
      <c r="HV382" s="64">
        <f ca="1">IF(OR(INDEX(INDIRECT("times"&amp;GW$2),$F382,HV$28)&gt;10,INDEX(INDIRECT(GY382),$E382,$F382)="",INDEX(INDIRECT(GY382),$E382,$F382)&gt;=INDEX(INDIRECT(GY382),1,HV$28)),0,(INDEX(INDIRECT(GY382),$E382,$F382))-INDEX(INDIRECT(GY382),1,HV$28))*(10-INDEX(INDIRECT("times"&amp;GW$2),$F382,HV$28))/10</f>
        <v>0</v>
      </c>
      <c r="HW382" s="201">
        <v>4</v>
      </c>
    </row>
    <row r="383" spans="1:231" ht="15">
      <c r="A383" s="18" t="s">
        <v>214</v>
      </c>
      <c r="B383" s="122">
        <f>A341</f>
        <v>3</v>
      </c>
      <c r="C383" s="122" t="str">
        <f>A342</f>
        <v>work1834</v>
      </c>
      <c r="D383" s="210" t="str">
        <f t="shared" si="1798"/>
        <v>core3_work1834</v>
      </c>
      <c r="E383" s="122">
        <v>5</v>
      </c>
      <c r="F383" s="33">
        <v>5</v>
      </c>
      <c r="G383" s="62">
        <f ca="1">IF(OR(INDEX(INDIRECT("times"&amp;B$2),$F383,G$28)&gt;10,INDEX(INDIRECT(D383),$E383,$F383)="",INDEX(INDIRECT(D383),$E383,$F383)&gt;=INDEX(INDIRECT(D383),1,G$28)),0,(INDEX(INDIRECT(D383),$E383,$F383))-INDEX(INDIRECT(D383),1,G$28))*(10-INDEX(INDIRECT("times"&amp;B$2),$F383,G$28))/10</f>
        <v>0</v>
      </c>
      <c r="H383" s="63">
        <f ca="1">IF(OR(INDEX(INDIRECT("times"&amp;B$2),$F383,H$28)&gt;10,INDEX(INDIRECT(D383),$E383,$F383)="",INDEX(INDIRECT(D383),$E383,$F383)&gt;=INDEX(INDIRECT(D383),1,H$28)),0,(INDEX(INDIRECT(D383),$E383,$F383))-INDEX(INDIRECT(D383),1,H$28))*(10-INDEX(INDIRECT("times"&amp;B$2),$F383,H$28))/10</f>
        <v>0</v>
      </c>
      <c r="I383" s="63">
        <f ca="1">IF(OR(INDEX(INDIRECT("times"&amp;B$2),$F383,I$28)&gt;10,INDEX(INDIRECT(D383),$E383,$F383)="",INDEX(INDIRECT(D383),$E383,$F383)&gt;=INDEX(INDIRECT(D383),1,I$28)),0,(INDEX(INDIRECT(D383),$E383,$F383))-INDEX(INDIRECT(D383),1,I$28))*(10-INDEX(INDIRECT("times"&amp;B$2),$F383,I$28))/10</f>
        <v>0</v>
      </c>
      <c r="J383" s="63">
        <f ca="1">IF(OR(INDEX(INDIRECT("times"&amp;B$2),$F383,J$28)&gt;10,INDEX(INDIRECT(D383),$E383,$F383)="",INDEX(INDIRECT(D383),$E383,$F383)&gt;=INDEX(INDIRECT(D383),1,J$28)),0,(INDEX(INDIRECT(D383),$E383,$F383))-INDEX(INDIRECT(D383),1,J$28))*(10-INDEX(INDIRECT("times"&amp;B$2),$F383,J$28))/10</f>
        <v>0</v>
      </c>
      <c r="K383" s="63">
        <f ca="1">IF(OR(INDEX(INDIRECT("times"&amp;B$2),$F383,K$28)&gt;10,INDEX(INDIRECT(D383),$E383,$F383)="",INDEX(INDIRECT(D383),$E383,$F383)&gt;=INDEX(INDIRECT(D383),1,K$28)),0,(INDEX(INDIRECT(D383),$E383,$F383))-INDEX(INDIRECT(D383),1,K$28))*(10-INDEX(INDIRECT("times"&amp;B$2),$F383,K$28))/10</f>
        <v>0</v>
      </c>
      <c r="L383" s="63">
        <f ca="1">IF(OR(INDEX(INDIRECT("times"&amp;B$2),$F383,L$28)&gt;10,INDEX(INDIRECT(D383),$E383,$F383)="",INDEX(INDIRECT(D383),$E383,$F383)&gt;=INDEX(INDIRECT(D383),1,L$28)),0,(INDEX(INDIRECT(D383),$E383,$F383))-INDEX(INDIRECT(D383),1,L$28))*(10-INDEX(INDIRECT("times"&amp;B$2),$F383,L$28))/10</f>
        <v>0</v>
      </c>
      <c r="M383" s="63">
        <f ca="1">IF(OR(INDEX(INDIRECT("times"&amp;B$2),$F383,M$28)&gt;10,INDEX(INDIRECT(D383),$E383,$F383)="",INDEX(INDIRECT(D383),$E383,$F383)&gt;=INDEX(INDIRECT(D383),1,M$28)),0,(INDEX(INDIRECT(D383),$E383,$F383))-INDEX(INDIRECT(D383),1,M$28))*(10-INDEX(INDIRECT("times"&amp;B$2),$F383,M$28))/10</f>
        <v>0</v>
      </c>
      <c r="N383" s="63">
        <f ca="1">IF(OR(INDEX(INDIRECT("times"&amp;B$2),$F383,N$28)&gt;10,INDEX(INDIRECT(D383),$E383,$F383)="",INDEX(INDIRECT(D383),$E383,$F383)&gt;=INDEX(INDIRECT(D383),1,N$28)),0,(INDEX(INDIRECT(D383),$E383,$F383))-INDEX(INDIRECT(D383),1,N$28))*(10-INDEX(INDIRECT("times"&amp;B$2),$F383,N$28))/10</f>
        <v>0</v>
      </c>
      <c r="O383" s="63">
        <f ca="1">IF(OR(INDEX(INDIRECT("times"&amp;B$2),$F383,O$28)&gt;10,INDEX(INDIRECT(D383),$E383,$F383)="",INDEX(INDIRECT(D383),$E383,$F383)&gt;=INDEX(INDIRECT(D383),1,O$28)),0,(INDEX(INDIRECT(D383),$E383,$F383))-INDEX(INDIRECT(D383),1,O$28))*(10-INDEX(INDIRECT("times"&amp;B$2),$F383,O$28))/10</f>
        <v>0</v>
      </c>
      <c r="P383" s="63">
        <f ca="1">IF(OR(INDEX(INDIRECT("times"&amp;B$2),$F383,P$28)&gt;10,INDEX(INDIRECT(D383),$E383,$F383)="",INDEX(INDIRECT(D383),$E383,$F383)&gt;=INDEX(INDIRECT(D383),1,P$28)),0,(INDEX(INDIRECT(D383),$E383,$F383))-INDEX(INDIRECT(D383),1,P$28))*(10-INDEX(INDIRECT("times"&amp;B$2),$F383,P$28))/10</f>
        <v>0</v>
      </c>
      <c r="Q383" s="63">
        <f ca="1">IF(OR(INDEX(INDIRECT("times"&amp;B$2),$F383,Q$28)&gt;10,INDEX(INDIRECT(D383),$E383,$F383)="",INDEX(INDIRECT(D383),$E383,$F383)&gt;=INDEX(INDIRECT(D383),1,Q$28)),0,(INDEX(INDIRECT(D383),$E383,$F383))-INDEX(INDIRECT(D383),1,Q$28))*(10-INDEX(INDIRECT("times"&amp;B$2),$F383,Q$28))/10</f>
        <v>0</v>
      </c>
      <c r="R383" s="63">
        <f ca="1">IF(OR(INDEX(INDIRECT("times"&amp;B$2),$F383,R$28)&gt;10,INDEX(INDIRECT(D383),$E383,$F383)="",INDEX(INDIRECT(D383),$E383,$F383)&gt;=INDEX(INDIRECT(D383),1,R$28)),0,(INDEX(INDIRECT(D383),$E383,$F383))-INDEX(INDIRECT(D383),1,R$28))*(10-INDEX(INDIRECT("times"&amp;B$2),$F383,R$28))/10</f>
        <v>0</v>
      </c>
      <c r="S383" s="63">
        <f ca="1">IF(OR(INDEX(INDIRECT("times"&amp;B$2),$F383,S$28)&gt;10,INDEX(INDIRECT(D383),$E383,$F383)="",INDEX(INDIRECT(D383),$E383,$F383)&gt;=INDEX(INDIRECT(D383),1,S$28)),0,(INDEX(INDIRECT(D383),$E383,$F383))-INDEX(INDIRECT(D383),1,S$28))*(10-INDEX(INDIRECT("times"&amp;B$2),$F383,S$28))/10</f>
        <v>0</v>
      </c>
      <c r="T383" s="63">
        <f ca="1">IF(OR(INDEX(INDIRECT("times"&amp;B$2),$F383,T$28)&gt;10,INDEX(INDIRECT(D383),$E383,$F383)="",INDEX(INDIRECT(D383),$E383,$F383)&gt;=INDEX(INDIRECT(D383),1,T$28)),0,(INDEX(INDIRECT(D383),$E383,$F383))-INDEX(INDIRECT(D383),1,T$28))*(10-INDEX(INDIRECT("times"&amp;B$2),$F383,T$28))/10</f>
        <v>0</v>
      </c>
      <c r="U383" s="63">
        <f ca="1">IF(OR(INDEX(INDIRECT("times"&amp;B$2),$F383,U$28)&gt;10,INDEX(INDIRECT(D383),$E383,$F383)="",INDEX(INDIRECT(D383),$E383,$F383)&gt;=INDEX(INDIRECT(D383),1,U$28)),0,(INDEX(INDIRECT(D383),$E383,$F383))-INDEX(INDIRECT(D383),1,U$28))*(10-INDEX(INDIRECT("times"&amp;B$2),$F383,U$28))/10</f>
        <v>0</v>
      </c>
      <c r="V383" s="63">
        <f ca="1">IF(OR(INDEX(INDIRECT("times"&amp;B$2),$F383,V$28)&gt;10,INDEX(INDIRECT(D383),$E383,$F383)="",INDEX(INDIRECT(D383),$E383,$F383)&gt;=INDEX(INDIRECT(D383),1,V$28)),0,(INDEX(INDIRECT(D383),$E383,$F383))-INDEX(INDIRECT(D383),1,V$28))*(10-INDEX(INDIRECT("times"&amp;B$2),$F383,V$28))/10</f>
        <v>0</v>
      </c>
      <c r="W383" s="63">
        <f ca="1">IF(OR(INDEX(INDIRECT("times"&amp;B$2),$F383,W$28)&gt;10,INDEX(INDIRECT(D383),$E383,$F383)="",INDEX(INDIRECT(D383),$E383,$F383)&gt;=INDEX(INDIRECT(D383),1,W$28)),0,(INDEX(INDIRECT(D383),$E383,$F383))-INDEX(INDIRECT(D383),1,W$28))*(10-INDEX(INDIRECT("times"&amp;B$2),$F383,W$28))/10</f>
        <v>0</v>
      </c>
      <c r="X383" s="63">
        <f ca="1">IF(OR(INDEX(INDIRECT("times"&amp;B$2),$F383,X$28)&gt;10,INDEX(INDIRECT(D383),$E383,$F383)="",INDEX(INDIRECT(D383),$E383,$F383)&gt;=INDEX(INDIRECT(D383),1,X$28)),0,(INDEX(INDIRECT(D383),$E383,$F383))-INDEX(INDIRECT(D383),1,X$28))*(10-INDEX(INDIRECT("times"&amp;B$2),$F383,X$28))/10</f>
        <v>0</v>
      </c>
      <c r="Y383" s="63">
        <f ca="1">IF(OR(INDEX(INDIRECT("times"&amp;B$2),$F383,Y$28)&gt;10,INDEX(INDIRECT(D383),$E383,$F383)="",INDEX(INDIRECT(D383),$E383,$F383)&gt;=INDEX(INDIRECT(D383),1,Y$28)),0,(INDEX(INDIRECT(D383),$E383,$F383))-INDEX(INDIRECT(D383),1,Y$28))*(10-INDEX(INDIRECT("times"&amp;B$2),$F383,Y$28))/10</f>
        <v>0</v>
      </c>
      <c r="Z383" s="63">
        <f ca="1">IF(OR(INDEX(INDIRECT("times"&amp;B$2),$F383,Z$28)&gt;10,INDEX(INDIRECT(D383),$E383,$F383)="",INDEX(INDIRECT(D383),$E383,$F383)&gt;=INDEX(INDIRECT(D383),1,Z$28)),0,(INDEX(INDIRECT(D383),$E383,$F383))-INDEX(INDIRECT(D383),1,Z$28))*(10-INDEX(INDIRECT("times"&amp;B$2),$F383,Z$28))/10</f>
        <v>0</v>
      </c>
      <c r="AA383" s="64">
        <f ca="1">IF(OR(INDEX(INDIRECT("times"&amp;B$2),$F383,AA$28)&gt;10,INDEX(INDIRECT(D383),$E383,$F383)="",INDEX(INDIRECT(D383),$E383,$F383)&gt;=INDEX(INDIRECT(D383),1,AA$28)),0,(INDEX(INDIRECT(D383),$E383,$F383))-INDEX(INDIRECT(D383),1,AA$28))*(10-INDEX(INDIRECT("times"&amp;B$2),$F383,AA$28))/10</f>
        <v>0</v>
      </c>
      <c r="AB383" s="201">
        <v>5</v>
      </c>
      <c r="AD383" s="18" t="s">
        <v>214</v>
      </c>
      <c r="AE383" s="122">
        <f>AD341</f>
        <v>3</v>
      </c>
      <c r="AF383" s="122" t="str">
        <f>AD342</f>
        <v>shop1834</v>
      </c>
      <c r="AG383" s="210" t="str">
        <f t="shared" si="1799"/>
        <v>core3_shop1834</v>
      </c>
      <c r="AH383" s="122">
        <v>5</v>
      </c>
      <c r="AI383" s="33">
        <v>5</v>
      </c>
      <c r="AJ383" s="62">
        <f ca="1">IF(OR(INDEX(INDIRECT("times"&amp;AE$2),$F383,AJ$28)&gt;10,INDEX(INDIRECT(AG383),$E383,$F383)="",INDEX(INDIRECT(AG383),$E383,$F383)&gt;=INDEX(INDIRECT(AG383),1,AJ$28)),0,(INDEX(INDIRECT(AG383),$E383,$F383))-INDEX(INDIRECT(AG383),1,AJ$28))*(10-INDEX(INDIRECT("times"&amp;AE$2),$F383,AJ$28))/10</f>
        <v>0</v>
      </c>
      <c r="AK383" s="63">
        <f ca="1">IF(OR(INDEX(INDIRECT("times"&amp;AE$2),$F383,AK$28)&gt;10,INDEX(INDIRECT(AG383),$E383,$F383)="",INDEX(INDIRECT(AG383),$E383,$F383)&gt;=INDEX(INDIRECT(AG383),1,AK$28)),0,(INDEX(INDIRECT(AG383),$E383,$F383))-INDEX(INDIRECT(AG383),1,AK$28))*(10-INDEX(INDIRECT("times"&amp;AE$2),$F383,AK$28))/10</f>
        <v>0</v>
      </c>
      <c r="AL383" s="63">
        <f ca="1">IF(OR(INDEX(INDIRECT("times"&amp;AE$2),$F383,AL$28)&gt;10,INDEX(INDIRECT(AG383),$E383,$F383)="",INDEX(INDIRECT(AG383),$E383,$F383)&gt;=INDEX(INDIRECT(AG383),1,AL$28)),0,(INDEX(INDIRECT(AG383),$E383,$F383))-INDEX(INDIRECT(AG383),1,AL$28))*(10-INDEX(INDIRECT("times"&amp;AE$2),$F383,AL$28))/10</f>
        <v>0</v>
      </c>
      <c r="AM383" s="63">
        <f ca="1">IF(OR(INDEX(INDIRECT("times"&amp;AE$2),$F383,AM$28)&gt;10,INDEX(INDIRECT(AG383),$E383,$F383)="",INDEX(INDIRECT(AG383),$E383,$F383)&gt;=INDEX(INDIRECT(AG383),1,AM$28)),0,(INDEX(INDIRECT(AG383),$E383,$F383))-INDEX(INDIRECT(AG383),1,AM$28))*(10-INDEX(INDIRECT("times"&amp;AE$2),$F383,AM$28))/10</f>
        <v>0</v>
      </c>
      <c r="AN383" s="63">
        <f ca="1">IF(OR(INDEX(INDIRECT("times"&amp;AE$2),$F383,AN$28)&gt;10,INDEX(INDIRECT(AG383),$E383,$F383)="",INDEX(INDIRECT(AG383),$E383,$F383)&gt;=INDEX(INDIRECT(AG383),1,AN$28)),0,(INDEX(INDIRECT(AG383),$E383,$F383))-INDEX(INDIRECT(AG383),1,AN$28))*(10-INDEX(INDIRECT("times"&amp;AE$2),$F383,AN$28))/10</f>
        <v>0</v>
      </c>
      <c r="AO383" s="63">
        <f ca="1">IF(OR(INDEX(INDIRECT("times"&amp;AE$2),$F383,AO$28)&gt;10,INDEX(INDIRECT(AG383),$E383,$F383)="",INDEX(INDIRECT(AG383),$E383,$F383)&gt;=INDEX(INDIRECT(AG383),1,AO$28)),0,(INDEX(INDIRECT(AG383),$E383,$F383))-INDEX(INDIRECT(AG383),1,AO$28))*(10-INDEX(INDIRECT("times"&amp;AE$2),$F383,AO$28))/10</f>
        <v>0</v>
      </c>
      <c r="AP383" s="63">
        <f ca="1">IF(OR(INDEX(INDIRECT("times"&amp;AE$2),$F383,AP$28)&gt;10,INDEX(INDIRECT(AG383),$E383,$F383)="",INDEX(INDIRECT(AG383),$E383,$F383)&gt;=INDEX(INDIRECT(AG383),1,AP$28)),0,(INDEX(INDIRECT(AG383),$E383,$F383))-INDEX(INDIRECT(AG383),1,AP$28))*(10-INDEX(INDIRECT("times"&amp;AE$2),$F383,AP$28))/10</f>
        <v>0</v>
      </c>
      <c r="AQ383" s="63">
        <f ca="1">IF(OR(INDEX(INDIRECT("times"&amp;AE$2),$F383,AQ$28)&gt;10,INDEX(INDIRECT(AG383),$E383,$F383)="",INDEX(INDIRECT(AG383),$E383,$F383)&gt;=INDEX(INDIRECT(AG383),1,AQ$28)),0,(INDEX(INDIRECT(AG383),$E383,$F383))-INDEX(INDIRECT(AG383),1,AQ$28))*(10-INDEX(INDIRECT("times"&amp;AE$2),$F383,AQ$28))/10</f>
        <v>0</v>
      </c>
      <c r="AR383" s="63">
        <f ca="1">IF(OR(INDEX(INDIRECT("times"&amp;AE$2),$F383,AR$28)&gt;10,INDEX(INDIRECT(AG383),$E383,$F383)="",INDEX(INDIRECT(AG383),$E383,$F383)&gt;=INDEX(INDIRECT(AG383),1,AR$28)),0,(INDEX(INDIRECT(AG383),$E383,$F383))-INDEX(INDIRECT(AG383),1,AR$28))*(10-INDEX(INDIRECT("times"&amp;AE$2),$F383,AR$28))/10</f>
        <v>0</v>
      </c>
      <c r="AS383" s="63">
        <f ca="1">IF(OR(INDEX(INDIRECT("times"&amp;AE$2),$F383,AS$28)&gt;10,INDEX(INDIRECT(AG383),$E383,$F383)="",INDEX(INDIRECT(AG383),$E383,$F383)&gt;=INDEX(INDIRECT(AG383),1,AS$28)),0,(INDEX(INDIRECT(AG383),$E383,$F383))-INDEX(INDIRECT(AG383),1,AS$28))*(10-INDEX(INDIRECT("times"&amp;AE$2),$F383,AS$28))/10</f>
        <v>0</v>
      </c>
      <c r="AT383" s="63">
        <f ca="1">IF(OR(INDEX(INDIRECT("times"&amp;AE$2),$F383,AT$28)&gt;10,INDEX(INDIRECT(AG383),$E383,$F383)="",INDEX(INDIRECT(AG383),$E383,$F383)&gt;=INDEX(INDIRECT(AG383),1,AT$28)),0,(INDEX(INDIRECT(AG383),$E383,$F383))-INDEX(INDIRECT(AG383),1,AT$28))*(10-INDEX(INDIRECT("times"&amp;AE$2),$F383,AT$28))/10</f>
        <v>0</v>
      </c>
      <c r="AU383" s="63">
        <f ca="1">IF(OR(INDEX(INDIRECT("times"&amp;AE$2),$F383,AU$28)&gt;10,INDEX(INDIRECT(AG383),$E383,$F383)="",INDEX(INDIRECT(AG383),$E383,$F383)&gt;=INDEX(INDIRECT(AG383),1,AU$28)),0,(INDEX(INDIRECT(AG383),$E383,$F383))-INDEX(INDIRECT(AG383),1,AU$28))*(10-INDEX(INDIRECT("times"&amp;AE$2),$F383,AU$28))/10</f>
        <v>0</v>
      </c>
      <c r="AV383" s="63">
        <f ca="1">IF(OR(INDEX(INDIRECT("times"&amp;AE$2),$F383,AV$28)&gt;10,INDEX(INDIRECT(AG383),$E383,$F383)="",INDEX(INDIRECT(AG383),$E383,$F383)&gt;=INDEX(INDIRECT(AG383),1,AV$28)),0,(INDEX(INDIRECT(AG383),$E383,$F383))-INDEX(INDIRECT(AG383),1,AV$28))*(10-INDEX(INDIRECT("times"&amp;AE$2),$F383,AV$28))/10</f>
        <v>0</v>
      </c>
      <c r="AW383" s="63">
        <f ca="1">IF(OR(INDEX(INDIRECT("times"&amp;AE$2),$F383,AW$28)&gt;10,INDEX(INDIRECT(AG383),$E383,$F383)="",INDEX(INDIRECT(AG383),$E383,$F383)&gt;=INDEX(INDIRECT(AG383),1,AW$28)),0,(INDEX(INDIRECT(AG383),$E383,$F383))-INDEX(INDIRECT(AG383),1,AW$28))*(10-INDEX(INDIRECT("times"&amp;AE$2),$F383,AW$28))/10</f>
        <v>0</v>
      </c>
      <c r="AX383" s="63">
        <f ca="1">IF(OR(INDEX(INDIRECT("times"&amp;AE$2),$F383,AX$28)&gt;10,INDEX(INDIRECT(AG383),$E383,$F383)="",INDEX(INDIRECT(AG383),$E383,$F383)&gt;=INDEX(INDIRECT(AG383),1,AX$28)),0,(INDEX(INDIRECT(AG383),$E383,$F383))-INDEX(INDIRECT(AG383),1,AX$28))*(10-INDEX(INDIRECT("times"&amp;AE$2),$F383,AX$28))/10</f>
        <v>0</v>
      </c>
      <c r="AY383" s="63">
        <f ca="1">IF(OR(INDEX(INDIRECT("times"&amp;AE$2),$F383,AY$28)&gt;10,INDEX(INDIRECT(AG383),$E383,$F383)="",INDEX(INDIRECT(AG383),$E383,$F383)&gt;=INDEX(INDIRECT(AG383),1,AY$28)),0,(INDEX(INDIRECT(AG383),$E383,$F383))-INDEX(INDIRECT(AG383),1,AY$28))*(10-INDEX(INDIRECT("times"&amp;AE$2),$F383,AY$28))/10</f>
        <v>0</v>
      </c>
      <c r="AZ383" s="63">
        <f ca="1">IF(OR(INDEX(INDIRECT("times"&amp;AE$2),$F383,AZ$28)&gt;10,INDEX(INDIRECT(AG383),$E383,$F383)="",INDEX(INDIRECT(AG383),$E383,$F383)&gt;=INDEX(INDIRECT(AG383),1,AZ$28)),0,(INDEX(INDIRECT(AG383),$E383,$F383))-INDEX(INDIRECT(AG383),1,AZ$28))*(10-INDEX(INDIRECT("times"&amp;AE$2),$F383,AZ$28))/10</f>
        <v>0</v>
      </c>
      <c r="BA383" s="63">
        <f ca="1">IF(OR(INDEX(INDIRECT("times"&amp;AE$2),$F383,BA$28)&gt;10,INDEX(INDIRECT(AG383),$E383,$F383)="",INDEX(INDIRECT(AG383),$E383,$F383)&gt;=INDEX(INDIRECT(AG383),1,BA$28)),0,(INDEX(INDIRECT(AG383),$E383,$F383))-INDEX(INDIRECT(AG383),1,BA$28))*(10-INDEX(INDIRECT("times"&amp;AE$2),$F383,BA$28))/10</f>
        <v>0</v>
      </c>
      <c r="BB383" s="63">
        <f ca="1">IF(OR(INDEX(INDIRECT("times"&amp;AE$2),$F383,BB$28)&gt;10,INDEX(INDIRECT(AG383),$E383,$F383)="",INDEX(INDIRECT(AG383),$E383,$F383)&gt;=INDEX(INDIRECT(AG383),1,BB$28)),0,(INDEX(INDIRECT(AG383),$E383,$F383))-INDEX(INDIRECT(AG383),1,BB$28))*(10-INDEX(INDIRECT("times"&amp;AE$2),$F383,BB$28))/10</f>
        <v>0</v>
      </c>
      <c r="BC383" s="63">
        <f ca="1">IF(OR(INDEX(INDIRECT("times"&amp;AE$2),$F383,BC$28)&gt;10,INDEX(INDIRECT(AG383),$E383,$F383)="",INDEX(INDIRECT(AG383),$E383,$F383)&gt;=INDEX(INDIRECT(AG383),1,BC$28)),0,(INDEX(INDIRECT(AG383),$E383,$F383))-INDEX(INDIRECT(AG383),1,BC$28))*(10-INDEX(INDIRECT("times"&amp;AE$2),$F383,BC$28))/10</f>
        <v>0</v>
      </c>
      <c r="BD383" s="64">
        <f ca="1">IF(OR(INDEX(INDIRECT("times"&amp;AE$2),$F383,BD$28)&gt;10,INDEX(INDIRECT(AG383),$E383,$F383)="",INDEX(INDIRECT(AG383),$E383,$F383)&gt;=INDEX(INDIRECT(AG383),1,BD$28)),0,(INDEX(INDIRECT(AG383),$E383,$F383))-INDEX(INDIRECT(AG383),1,BD$28))*(10-INDEX(INDIRECT("times"&amp;AE$2),$F383,BD$28))/10</f>
        <v>0</v>
      </c>
      <c r="BE383" s="201">
        <v>5</v>
      </c>
      <c r="BG383" s="18" t="s">
        <v>214</v>
      </c>
      <c r="BH383" s="122">
        <f>BG341</f>
        <v>3</v>
      </c>
      <c r="BI383" s="122" t="str">
        <f>BG342</f>
        <v>lei1834</v>
      </c>
      <c r="BJ383" s="210" t="str">
        <f t="shared" si="1800"/>
        <v>core3_lei1834</v>
      </c>
      <c r="BK383" s="122">
        <v>5</v>
      </c>
      <c r="BL383" s="33">
        <v>5</v>
      </c>
      <c r="BM383" s="62">
        <f ca="1">IF(OR(INDEX(INDIRECT("times"&amp;BH$2),$F383,BM$28)&gt;10,INDEX(INDIRECT(BJ383),$E383,$F383)="",INDEX(INDIRECT(BJ383),$E383,$F383)&gt;=INDEX(INDIRECT(BJ383),1,BM$28)),0,(INDEX(INDIRECT(BJ383),$E383,$F383))-INDEX(INDIRECT(BJ383),1,BM$28))*(10-INDEX(INDIRECT("times"&amp;BH$2),$F383,BM$28))/10</f>
        <v>0</v>
      </c>
      <c r="BN383" s="63">
        <f ca="1">IF(OR(INDEX(INDIRECT("times"&amp;BH$2),$F383,BN$28)&gt;10,INDEX(INDIRECT(BJ383),$E383,$F383)="",INDEX(INDIRECT(BJ383),$E383,$F383)&gt;=INDEX(INDIRECT(BJ383),1,BN$28)),0,(INDEX(INDIRECT(BJ383),$E383,$F383))-INDEX(INDIRECT(BJ383),1,BN$28))*(10-INDEX(INDIRECT("times"&amp;BH$2),$F383,BN$28))/10</f>
        <v>0</v>
      </c>
      <c r="BO383" s="63">
        <f ca="1">IF(OR(INDEX(INDIRECT("times"&amp;BH$2),$F383,BO$28)&gt;10,INDEX(INDIRECT(BJ383),$E383,$F383)="",INDEX(INDIRECT(BJ383),$E383,$F383)&gt;=INDEX(INDIRECT(BJ383),1,BO$28)),0,(INDEX(INDIRECT(BJ383),$E383,$F383))-INDEX(INDIRECT(BJ383),1,BO$28))*(10-INDEX(INDIRECT("times"&amp;BH$2),$F383,BO$28))/10</f>
        <v>0</v>
      </c>
      <c r="BP383" s="63">
        <f ca="1">IF(OR(INDEX(INDIRECT("times"&amp;BH$2),$F383,BP$28)&gt;10,INDEX(INDIRECT(BJ383),$E383,$F383)="",INDEX(INDIRECT(BJ383),$E383,$F383)&gt;=INDEX(INDIRECT(BJ383),1,BP$28)),0,(INDEX(INDIRECT(BJ383),$E383,$F383))-INDEX(INDIRECT(BJ383),1,BP$28))*(10-INDEX(INDIRECT("times"&amp;BH$2),$F383,BP$28))/10</f>
        <v>0</v>
      </c>
      <c r="BQ383" s="63">
        <f ca="1">IF(OR(INDEX(INDIRECT("times"&amp;BH$2),$F383,BQ$28)&gt;10,INDEX(INDIRECT(BJ383),$E383,$F383)="",INDEX(INDIRECT(BJ383),$E383,$F383)&gt;=INDEX(INDIRECT(BJ383),1,BQ$28)),0,(INDEX(INDIRECT(BJ383),$E383,$F383))-INDEX(INDIRECT(BJ383),1,BQ$28))*(10-INDEX(INDIRECT("times"&amp;BH$2),$F383,BQ$28))/10</f>
        <v>0</v>
      </c>
      <c r="BR383" s="63">
        <f ca="1">IF(OR(INDEX(INDIRECT("times"&amp;BH$2),$F383,BR$28)&gt;10,INDEX(INDIRECT(BJ383),$E383,$F383)="",INDEX(INDIRECT(BJ383),$E383,$F383)&gt;=INDEX(INDIRECT(BJ383),1,BR$28)),0,(INDEX(INDIRECT(BJ383),$E383,$F383))-INDEX(INDIRECT(BJ383),1,BR$28))*(10-INDEX(INDIRECT("times"&amp;BH$2),$F383,BR$28))/10</f>
        <v>0</v>
      </c>
      <c r="BS383" s="63">
        <f ca="1">IF(OR(INDEX(INDIRECT("times"&amp;BH$2),$F383,BS$28)&gt;10,INDEX(INDIRECT(BJ383),$E383,$F383)="",INDEX(INDIRECT(BJ383),$E383,$F383)&gt;=INDEX(INDIRECT(BJ383),1,BS$28)),0,(INDEX(INDIRECT(BJ383),$E383,$F383))-INDEX(INDIRECT(BJ383),1,BS$28))*(10-INDEX(INDIRECT("times"&amp;BH$2),$F383,BS$28))/10</f>
        <v>0</v>
      </c>
      <c r="BT383" s="63">
        <f ca="1">IF(OR(INDEX(INDIRECT("times"&amp;BH$2),$F383,BT$28)&gt;10,INDEX(INDIRECT(BJ383),$E383,$F383)="",INDEX(INDIRECT(BJ383),$E383,$F383)&gt;=INDEX(INDIRECT(BJ383),1,BT$28)),0,(INDEX(INDIRECT(BJ383),$E383,$F383))-INDEX(INDIRECT(BJ383),1,BT$28))*(10-INDEX(INDIRECT("times"&amp;BH$2),$F383,BT$28))/10</f>
        <v>0</v>
      </c>
      <c r="BU383" s="63">
        <f ca="1">IF(OR(INDEX(INDIRECT("times"&amp;BH$2),$F383,BU$28)&gt;10,INDEX(INDIRECT(BJ383),$E383,$F383)="",INDEX(INDIRECT(BJ383),$E383,$F383)&gt;=INDEX(INDIRECT(BJ383),1,BU$28)),0,(INDEX(INDIRECT(BJ383),$E383,$F383))-INDEX(INDIRECT(BJ383),1,BU$28))*(10-INDEX(INDIRECT("times"&amp;BH$2),$F383,BU$28))/10</f>
        <v>0</v>
      </c>
      <c r="BV383" s="63">
        <f ca="1">IF(OR(INDEX(INDIRECT("times"&amp;BH$2),$F383,BV$28)&gt;10,INDEX(INDIRECT(BJ383),$E383,$F383)="",INDEX(INDIRECT(BJ383),$E383,$F383)&gt;=INDEX(INDIRECT(BJ383),1,BV$28)),0,(INDEX(INDIRECT(BJ383),$E383,$F383))-INDEX(INDIRECT(BJ383),1,BV$28))*(10-INDEX(INDIRECT("times"&amp;BH$2),$F383,BV$28))/10</f>
        <v>0</v>
      </c>
      <c r="BW383" s="63">
        <f ca="1">IF(OR(INDEX(INDIRECT("times"&amp;BH$2),$F383,BW$28)&gt;10,INDEX(INDIRECT(BJ383),$E383,$F383)="",INDEX(INDIRECT(BJ383),$E383,$F383)&gt;=INDEX(INDIRECT(BJ383),1,BW$28)),0,(INDEX(INDIRECT(BJ383),$E383,$F383))-INDEX(INDIRECT(BJ383),1,BW$28))*(10-INDEX(INDIRECT("times"&amp;BH$2),$F383,BW$28))/10</f>
        <v>0</v>
      </c>
      <c r="BX383" s="63">
        <f ca="1">IF(OR(INDEX(INDIRECT("times"&amp;BH$2),$F383,BX$28)&gt;10,INDEX(INDIRECT(BJ383),$E383,$F383)="",INDEX(INDIRECT(BJ383),$E383,$F383)&gt;=INDEX(INDIRECT(BJ383),1,BX$28)),0,(INDEX(INDIRECT(BJ383),$E383,$F383))-INDEX(INDIRECT(BJ383),1,BX$28))*(10-INDEX(INDIRECT("times"&amp;BH$2),$F383,BX$28))/10</f>
        <v>0</v>
      </c>
      <c r="BY383" s="63">
        <f ca="1">IF(OR(INDEX(INDIRECT("times"&amp;BH$2),$F383,BY$28)&gt;10,INDEX(INDIRECT(BJ383),$E383,$F383)="",INDEX(INDIRECT(BJ383),$E383,$F383)&gt;=INDEX(INDIRECT(BJ383),1,BY$28)),0,(INDEX(INDIRECT(BJ383),$E383,$F383))-INDEX(INDIRECT(BJ383),1,BY$28))*(10-INDEX(INDIRECT("times"&amp;BH$2),$F383,BY$28))/10</f>
        <v>0</v>
      </c>
      <c r="BZ383" s="63">
        <f ca="1">IF(OR(INDEX(INDIRECT("times"&amp;BH$2),$F383,BZ$28)&gt;10,INDEX(INDIRECT(BJ383),$E383,$F383)="",INDEX(INDIRECT(BJ383),$E383,$F383)&gt;=INDEX(INDIRECT(BJ383),1,BZ$28)),0,(INDEX(INDIRECT(BJ383),$E383,$F383))-INDEX(INDIRECT(BJ383),1,BZ$28))*(10-INDEX(INDIRECT("times"&amp;BH$2),$F383,BZ$28))/10</f>
        <v>0</v>
      </c>
      <c r="CA383" s="63">
        <f ca="1">IF(OR(INDEX(INDIRECT("times"&amp;BH$2),$F383,CA$28)&gt;10,INDEX(INDIRECT(BJ383),$E383,$F383)="",INDEX(INDIRECT(BJ383),$E383,$F383)&gt;=INDEX(INDIRECT(BJ383),1,CA$28)),0,(INDEX(INDIRECT(BJ383),$E383,$F383))-INDEX(INDIRECT(BJ383),1,CA$28))*(10-INDEX(INDIRECT("times"&amp;BH$2),$F383,CA$28))/10</f>
        <v>0</v>
      </c>
      <c r="CB383" s="63">
        <f ca="1">IF(OR(INDEX(INDIRECT("times"&amp;BH$2),$F383,CB$28)&gt;10,INDEX(INDIRECT(BJ383),$E383,$F383)="",INDEX(INDIRECT(BJ383),$E383,$F383)&gt;=INDEX(INDIRECT(BJ383),1,CB$28)),0,(INDEX(INDIRECT(BJ383),$E383,$F383))-INDEX(INDIRECT(BJ383),1,CB$28))*(10-INDEX(INDIRECT("times"&amp;BH$2),$F383,CB$28))/10</f>
        <v>0</v>
      </c>
      <c r="CC383" s="63">
        <f ca="1">IF(OR(INDEX(INDIRECT("times"&amp;BH$2),$F383,CC$28)&gt;10,INDEX(INDIRECT(BJ383),$E383,$F383)="",INDEX(INDIRECT(BJ383),$E383,$F383)&gt;=INDEX(INDIRECT(BJ383),1,CC$28)),0,(INDEX(INDIRECT(BJ383),$E383,$F383))-INDEX(INDIRECT(BJ383),1,CC$28))*(10-INDEX(INDIRECT("times"&amp;BH$2),$F383,CC$28))/10</f>
        <v>0</v>
      </c>
      <c r="CD383" s="63">
        <f ca="1">IF(OR(INDEX(INDIRECT("times"&amp;BH$2),$F383,CD$28)&gt;10,INDEX(INDIRECT(BJ383),$E383,$F383)="",INDEX(INDIRECT(BJ383),$E383,$F383)&gt;=INDEX(INDIRECT(BJ383),1,CD$28)),0,(INDEX(INDIRECT(BJ383),$E383,$F383))-INDEX(INDIRECT(BJ383),1,CD$28))*(10-INDEX(INDIRECT("times"&amp;BH$2),$F383,CD$28))/10</f>
        <v>0</v>
      </c>
      <c r="CE383" s="63">
        <f ca="1">IF(OR(INDEX(INDIRECT("times"&amp;BH$2),$F383,CE$28)&gt;10,INDEX(INDIRECT(BJ383),$E383,$F383)="",INDEX(INDIRECT(BJ383),$E383,$F383)&gt;=INDEX(INDIRECT(BJ383),1,CE$28)),0,(INDEX(INDIRECT(BJ383),$E383,$F383))-INDEX(INDIRECT(BJ383),1,CE$28))*(10-INDEX(INDIRECT("times"&amp;BH$2),$F383,CE$28))/10</f>
        <v>0</v>
      </c>
      <c r="CF383" s="63">
        <f ca="1">IF(OR(INDEX(INDIRECT("times"&amp;BH$2),$F383,CF$28)&gt;10,INDEX(INDIRECT(BJ383),$E383,$F383)="",INDEX(INDIRECT(BJ383),$E383,$F383)&gt;=INDEX(INDIRECT(BJ383),1,CF$28)),0,(INDEX(INDIRECT(BJ383),$E383,$F383))-INDEX(INDIRECT(BJ383),1,CF$28))*(10-INDEX(INDIRECT("times"&amp;BH$2),$F383,CF$28))/10</f>
        <v>0</v>
      </c>
      <c r="CG383" s="64">
        <f ca="1">IF(OR(INDEX(INDIRECT("times"&amp;BH$2),$F383,CG$28)&gt;10,INDEX(INDIRECT(BJ383),$E383,$F383)="",INDEX(INDIRECT(BJ383),$E383,$F383)&gt;=INDEX(INDIRECT(BJ383),1,CG$28)),0,(INDEX(INDIRECT(BJ383),$E383,$F383))-INDEX(INDIRECT(BJ383),1,CG$28))*(10-INDEX(INDIRECT("times"&amp;BH$2),$F383,CG$28))/10</f>
        <v>0</v>
      </c>
      <c r="CH383" s="201">
        <v>5</v>
      </c>
      <c r="CJ383" s="18" t="s">
        <v>214</v>
      </c>
      <c r="CK383" s="122">
        <f>CJ341</f>
        <v>3</v>
      </c>
      <c r="CL383" s="122" t="str">
        <f>CJ342</f>
        <v>work3564</v>
      </c>
      <c r="CM383" s="210" t="str">
        <f t="shared" si="1801"/>
        <v>core3_work3564</v>
      </c>
      <c r="CN383" s="122">
        <v>5</v>
      </c>
      <c r="CO383" s="33">
        <v>5</v>
      </c>
      <c r="CP383" s="62">
        <f ca="1">IF(OR(INDEX(INDIRECT("times"&amp;CK$2),$F383,CP$28)&gt;10,INDEX(INDIRECT(CM383),$E383,$F383)="",INDEX(INDIRECT(CM383),$E383,$F383)&gt;=INDEX(INDIRECT(CM383),1,CP$28)),0,(INDEX(INDIRECT(CM383),$E383,$F383))-INDEX(INDIRECT(CM383),1,CP$28))*(10-INDEX(INDIRECT("times"&amp;CK$2),$F383,CP$28))/10</f>
        <v>0</v>
      </c>
      <c r="CQ383" s="63">
        <f ca="1">IF(OR(INDEX(INDIRECT("times"&amp;CK$2),$F383,CQ$28)&gt;10,INDEX(INDIRECT(CM383),$E383,$F383)="",INDEX(INDIRECT(CM383),$E383,$F383)&gt;=INDEX(INDIRECT(CM383),1,CQ$28)),0,(INDEX(INDIRECT(CM383),$E383,$F383))-INDEX(INDIRECT(CM383),1,CQ$28))*(10-INDEX(INDIRECT("times"&amp;CK$2),$F383,CQ$28))/10</f>
        <v>0</v>
      </c>
      <c r="CR383" s="63">
        <f ca="1">IF(OR(INDEX(INDIRECT("times"&amp;CK$2),$F383,CR$28)&gt;10,INDEX(INDIRECT(CM383),$E383,$F383)="",INDEX(INDIRECT(CM383),$E383,$F383)&gt;=INDEX(INDIRECT(CM383),1,CR$28)),0,(INDEX(INDIRECT(CM383),$E383,$F383))-INDEX(INDIRECT(CM383),1,CR$28))*(10-INDEX(INDIRECT("times"&amp;CK$2),$F383,CR$28))/10</f>
        <v>0</v>
      </c>
      <c r="CS383" s="63">
        <f ca="1">IF(OR(INDEX(INDIRECT("times"&amp;CK$2),$F383,CS$28)&gt;10,INDEX(INDIRECT(CM383),$E383,$F383)="",INDEX(INDIRECT(CM383),$E383,$F383)&gt;=INDEX(INDIRECT(CM383),1,CS$28)),0,(INDEX(INDIRECT(CM383),$E383,$F383))-INDEX(INDIRECT(CM383),1,CS$28))*(10-INDEX(INDIRECT("times"&amp;CK$2),$F383,CS$28))/10</f>
        <v>0</v>
      </c>
      <c r="CT383" s="63">
        <f ca="1">IF(OR(INDEX(INDIRECT("times"&amp;CK$2),$F383,CT$28)&gt;10,INDEX(INDIRECT(CM383),$E383,$F383)="",INDEX(INDIRECT(CM383),$E383,$F383)&gt;=INDEX(INDIRECT(CM383),1,CT$28)),0,(INDEX(INDIRECT(CM383),$E383,$F383))-INDEX(INDIRECT(CM383),1,CT$28))*(10-INDEX(INDIRECT("times"&amp;CK$2),$F383,CT$28))/10</f>
        <v>0</v>
      </c>
      <c r="CU383" s="63">
        <f ca="1">IF(OR(INDEX(INDIRECT("times"&amp;CK$2),$F383,CU$28)&gt;10,INDEX(INDIRECT(CM383),$E383,$F383)="",INDEX(INDIRECT(CM383),$E383,$F383)&gt;=INDEX(INDIRECT(CM383),1,CU$28)),0,(INDEX(INDIRECT(CM383),$E383,$F383))-INDEX(INDIRECT(CM383),1,CU$28))*(10-INDEX(INDIRECT("times"&amp;CK$2),$F383,CU$28))/10</f>
        <v>0</v>
      </c>
      <c r="CV383" s="63">
        <f ca="1">IF(OR(INDEX(INDIRECT("times"&amp;CK$2),$F383,CV$28)&gt;10,INDEX(INDIRECT(CM383),$E383,$F383)="",INDEX(INDIRECT(CM383),$E383,$F383)&gt;=INDEX(INDIRECT(CM383),1,CV$28)),0,(INDEX(INDIRECT(CM383),$E383,$F383))-INDEX(INDIRECT(CM383),1,CV$28))*(10-INDEX(INDIRECT("times"&amp;CK$2),$F383,CV$28))/10</f>
        <v>0</v>
      </c>
      <c r="CW383" s="63">
        <f ca="1">IF(OR(INDEX(INDIRECT("times"&amp;CK$2),$F383,CW$28)&gt;10,INDEX(INDIRECT(CM383),$E383,$F383)="",INDEX(INDIRECT(CM383),$E383,$F383)&gt;=INDEX(INDIRECT(CM383),1,CW$28)),0,(INDEX(INDIRECT(CM383),$E383,$F383))-INDEX(INDIRECT(CM383),1,CW$28))*(10-INDEX(INDIRECT("times"&amp;CK$2),$F383,CW$28))/10</f>
        <v>0</v>
      </c>
      <c r="CX383" s="63">
        <f ca="1">IF(OR(INDEX(INDIRECT("times"&amp;CK$2),$F383,CX$28)&gt;10,INDEX(INDIRECT(CM383),$E383,$F383)="",INDEX(INDIRECT(CM383),$E383,$F383)&gt;=INDEX(INDIRECT(CM383),1,CX$28)),0,(INDEX(INDIRECT(CM383),$E383,$F383))-INDEX(INDIRECT(CM383),1,CX$28))*(10-INDEX(INDIRECT("times"&amp;CK$2),$F383,CX$28))/10</f>
        <v>0</v>
      </c>
      <c r="CY383" s="63">
        <f ca="1">IF(OR(INDEX(INDIRECT("times"&amp;CK$2),$F383,CY$28)&gt;10,INDEX(INDIRECT(CM383),$E383,$F383)="",INDEX(INDIRECT(CM383),$E383,$F383)&gt;=INDEX(INDIRECT(CM383),1,CY$28)),0,(INDEX(INDIRECT(CM383),$E383,$F383))-INDEX(INDIRECT(CM383),1,CY$28))*(10-INDEX(INDIRECT("times"&amp;CK$2),$F383,CY$28))/10</f>
        <v>0</v>
      </c>
      <c r="CZ383" s="63">
        <f ca="1">IF(OR(INDEX(INDIRECT("times"&amp;CK$2),$F383,CZ$28)&gt;10,INDEX(INDIRECT(CM383),$E383,$F383)="",INDEX(INDIRECT(CM383),$E383,$F383)&gt;=INDEX(INDIRECT(CM383),1,CZ$28)),0,(INDEX(INDIRECT(CM383),$E383,$F383))-INDEX(INDIRECT(CM383),1,CZ$28))*(10-INDEX(INDIRECT("times"&amp;CK$2),$F383,CZ$28))/10</f>
        <v>0</v>
      </c>
      <c r="DA383" s="63">
        <f ca="1">IF(OR(INDEX(INDIRECT("times"&amp;CK$2),$F383,DA$28)&gt;10,INDEX(INDIRECT(CM383),$E383,$F383)="",INDEX(INDIRECT(CM383),$E383,$F383)&gt;=INDEX(INDIRECT(CM383),1,DA$28)),0,(INDEX(INDIRECT(CM383),$E383,$F383))-INDEX(INDIRECT(CM383),1,DA$28))*(10-INDEX(INDIRECT("times"&amp;CK$2),$F383,DA$28))/10</f>
        <v>0</v>
      </c>
      <c r="DB383" s="63">
        <f ca="1">IF(OR(INDEX(INDIRECT("times"&amp;CK$2),$F383,DB$28)&gt;10,INDEX(INDIRECT(CM383),$E383,$F383)="",INDEX(INDIRECT(CM383),$E383,$F383)&gt;=INDEX(INDIRECT(CM383),1,DB$28)),0,(INDEX(INDIRECT(CM383),$E383,$F383))-INDEX(INDIRECT(CM383),1,DB$28))*(10-INDEX(INDIRECT("times"&amp;CK$2),$F383,DB$28))/10</f>
        <v>0</v>
      </c>
      <c r="DC383" s="63">
        <f ca="1">IF(OR(INDEX(INDIRECT("times"&amp;CK$2),$F383,DC$28)&gt;10,INDEX(INDIRECT(CM383),$E383,$F383)="",INDEX(INDIRECT(CM383),$E383,$F383)&gt;=INDEX(INDIRECT(CM383),1,DC$28)),0,(INDEX(INDIRECT(CM383),$E383,$F383))-INDEX(INDIRECT(CM383),1,DC$28))*(10-INDEX(INDIRECT("times"&amp;CK$2),$F383,DC$28))/10</f>
        <v>0</v>
      </c>
      <c r="DD383" s="63">
        <f ca="1">IF(OR(INDEX(INDIRECT("times"&amp;CK$2),$F383,DD$28)&gt;10,INDEX(INDIRECT(CM383),$E383,$F383)="",INDEX(INDIRECT(CM383),$E383,$F383)&gt;=INDEX(INDIRECT(CM383),1,DD$28)),0,(INDEX(INDIRECT(CM383),$E383,$F383))-INDEX(INDIRECT(CM383),1,DD$28))*(10-INDEX(INDIRECT("times"&amp;CK$2),$F383,DD$28))/10</f>
        <v>0</v>
      </c>
      <c r="DE383" s="63">
        <f ca="1">IF(OR(INDEX(INDIRECT("times"&amp;CK$2),$F383,DE$28)&gt;10,INDEX(INDIRECT(CM383),$E383,$F383)="",INDEX(INDIRECT(CM383),$E383,$F383)&gt;=INDEX(INDIRECT(CM383),1,DE$28)),0,(INDEX(INDIRECT(CM383),$E383,$F383))-INDEX(INDIRECT(CM383),1,DE$28))*(10-INDEX(INDIRECT("times"&amp;CK$2),$F383,DE$28))/10</f>
        <v>0</v>
      </c>
      <c r="DF383" s="63">
        <f ca="1">IF(OR(INDEX(INDIRECT("times"&amp;CK$2),$F383,DF$28)&gt;10,INDEX(INDIRECT(CM383),$E383,$F383)="",INDEX(INDIRECT(CM383),$E383,$F383)&gt;=INDEX(INDIRECT(CM383),1,DF$28)),0,(INDEX(INDIRECT(CM383),$E383,$F383))-INDEX(INDIRECT(CM383),1,DF$28))*(10-INDEX(INDIRECT("times"&amp;CK$2),$F383,DF$28))/10</f>
        <v>0</v>
      </c>
      <c r="DG383" s="63">
        <f ca="1">IF(OR(INDEX(INDIRECT("times"&amp;CK$2),$F383,DG$28)&gt;10,INDEX(INDIRECT(CM383),$E383,$F383)="",INDEX(INDIRECT(CM383),$E383,$F383)&gt;=INDEX(INDIRECT(CM383),1,DG$28)),0,(INDEX(INDIRECT(CM383),$E383,$F383))-INDEX(INDIRECT(CM383),1,DG$28))*(10-INDEX(INDIRECT("times"&amp;CK$2),$F383,DG$28))/10</f>
        <v>0</v>
      </c>
      <c r="DH383" s="63">
        <f ca="1">IF(OR(INDEX(INDIRECT("times"&amp;CK$2),$F383,DH$28)&gt;10,INDEX(INDIRECT(CM383),$E383,$F383)="",INDEX(INDIRECT(CM383),$E383,$F383)&gt;=INDEX(INDIRECT(CM383),1,DH$28)),0,(INDEX(INDIRECT(CM383),$E383,$F383))-INDEX(INDIRECT(CM383),1,DH$28))*(10-INDEX(INDIRECT("times"&amp;CK$2),$F383,DH$28))/10</f>
        <v>0</v>
      </c>
      <c r="DI383" s="63">
        <f ca="1">IF(OR(INDEX(INDIRECT("times"&amp;CK$2),$F383,DI$28)&gt;10,INDEX(INDIRECT(CM383),$E383,$F383)="",INDEX(INDIRECT(CM383),$E383,$F383)&gt;=INDEX(INDIRECT(CM383),1,DI$28)),0,(INDEX(INDIRECT(CM383),$E383,$F383))-INDEX(INDIRECT(CM383),1,DI$28))*(10-INDEX(INDIRECT("times"&amp;CK$2),$F383,DI$28))/10</f>
        <v>0</v>
      </c>
      <c r="DJ383" s="64">
        <f ca="1">IF(OR(INDEX(INDIRECT("times"&amp;CK$2),$F383,DJ$28)&gt;10,INDEX(INDIRECT(CM383),$E383,$F383)="",INDEX(INDIRECT(CM383),$E383,$F383)&gt;=INDEX(INDIRECT(CM383),1,DJ$28)),0,(INDEX(INDIRECT(CM383),$E383,$F383))-INDEX(INDIRECT(CM383),1,DJ$28))*(10-INDEX(INDIRECT("times"&amp;CK$2),$F383,DJ$28))/10</f>
        <v>0</v>
      </c>
      <c r="DK383" s="201">
        <v>5</v>
      </c>
      <c r="DM383" s="18" t="s">
        <v>214</v>
      </c>
      <c r="DN383" s="122">
        <f>DM341</f>
        <v>3</v>
      </c>
      <c r="DO383" s="122" t="str">
        <f>DM342</f>
        <v>shop3564</v>
      </c>
      <c r="DP383" s="210" t="str">
        <f t="shared" si="1802"/>
        <v>core3_shop3564</v>
      </c>
      <c r="DQ383" s="122">
        <v>5</v>
      </c>
      <c r="DR383" s="33">
        <v>5</v>
      </c>
      <c r="DS383" s="62">
        <f ca="1">IF(OR(INDEX(INDIRECT("times"&amp;DN$2),$F383,DS$28)&gt;10,INDEX(INDIRECT(DP383),$E383,$F383)="",INDEX(INDIRECT(DP383),$E383,$F383)&gt;=INDEX(INDIRECT(DP383),1,DS$28)),0,(INDEX(INDIRECT(DP383),$E383,$F383))-INDEX(INDIRECT(DP383),1,DS$28))*(10-INDEX(INDIRECT("times"&amp;DN$2),$F383,DS$28))/10</f>
        <v>0</v>
      </c>
      <c r="DT383" s="63">
        <f ca="1">IF(OR(INDEX(INDIRECT("times"&amp;DN$2),$F383,DT$28)&gt;10,INDEX(INDIRECT(DP383),$E383,$F383)="",INDEX(INDIRECT(DP383),$E383,$F383)&gt;=INDEX(INDIRECT(DP383),1,DT$28)),0,(INDEX(INDIRECT(DP383),$E383,$F383))-INDEX(INDIRECT(DP383),1,DT$28))*(10-INDEX(INDIRECT("times"&amp;DN$2),$F383,DT$28))/10</f>
        <v>0</v>
      </c>
      <c r="DU383" s="63">
        <f ca="1">IF(OR(INDEX(INDIRECT("times"&amp;DN$2),$F383,DU$28)&gt;10,INDEX(INDIRECT(DP383),$E383,$F383)="",INDEX(INDIRECT(DP383),$E383,$F383)&gt;=INDEX(INDIRECT(DP383),1,DU$28)),0,(INDEX(INDIRECT(DP383),$E383,$F383))-INDEX(INDIRECT(DP383),1,DU$28))*(10-INDEX(INDIRECT("times"&amp;DN$2),$F383,DU$28))/10</f>
        <v>0</v>
      </c>
      <c r="DV383" s="63">
        <f ca="1">IF(OR(INDEX(INDIRECT("times"&amp;DN$2),$F383,DV$28)&gt;10,INDEX(INDIRECT(DP383),$E383,$F383)="",INDEX(INDIRECT(DP383),$E383,$F383)&gt;=INDEX(INDIRECT(DP383),1,DV$28)),0,(INDEX(INDIRECT(DP383),$E383,$F383))-INDEX(INDIRECT(DP383),1,DV$28))*(10-INDEX(INDIRECT("times"&amp;DN$2),$F383,DV$28))/10</f>
        <v>0</v>
      </c>
      <c r="DW383" s="63">
        <f ca="1">IF(OR(INDEX(INDIRECT("times"&amp;DN$2),$F383,DW$28)&gt;10,INDEX(INDIRECT(DP383),$E383,$F383)="",INDEX(INDIRECT(DP383),$E383,$F383)&gt;=INDEX(INDIRECT(DP383),1,DW$28)),0,(INDEX(INDIRECT(DP383),$E383,$F383))-INDEX(INDIRECT(DP383),1,DW$28))*(10-INDEX(INDIRECT("times"&amp;DN$2),$F383,DW$28))/10</f>
        <v>0</v>
      </c>
      <c r="DX383" s="63">
        <f ca="1">IF(OR(INDEX(INDIRECT("times"&amp;DN$2),$F383,DX$28)&gt;10,INDEX(INDIRECT(DP383),$E383,$F383)="",INDEX(INDIRECT(DP383),$E383,$F383)&gt;=INDEX(INDIRECT(DP383),1,DX$28)),0,(INDEX(INDIRECT(DP383),$E383,$F383))-INDEX(INDIRECT(DP383),1,DX$28))*(10-INDEX(INDIRECT("times"&amp;DN$2),$F383,DX$28))/10</f>
        <v>0</v>
      </c>
      <c r="DY383" s="63">
        <f ca="1">IF(OR(INDEX(INDIRECT("times"&amp;DN$2),$F383,DY$28)&gt;10,INDEX(INDIRECT(DP383),$E383,$F383)="",INDEX(INDIRECT(DP383),$E383,$F383)&gt;=INDEX(INDIRECT(DP383),1,DY$28)),0,(INDEX(INDIRECT(DP383),$E383,$F383))-INDEX(INDIRECT(DP383),1,DY$28))*(10-INDEX(INDIRECT("times"&amp;DN$2),$F383,DY$28))/10</f>
        <v>0</v>
      </c>
      <c r="DZ383" s="63">
        <f ca="1">IF(OR(INDEX(INDIRECT("times"&amp;DN$2),$F383,DZ$28)&gt;10,INDEX(INDIRECT(DP383),$E383,$F383)="",INDEX(INDIRECT(DP383),$E383,$F383)&gt;=INDEX(INDIRECT(DP383),1,DZ$28)),0,(INDEX(INDIRECT(DP383),$E383,$F383))-INDEX(INDIRECT(DP383),1,DZ$28))*(10-INDEX(INDIRECT("times"&amp;DN$2),$F383,DZ$28))/10</f>
        <v>0</v>
      </c>
      <c r="EA383" s="63">
        <f ca="1">IF(OR(INDEX(INDIRECT("times"&amp;DN$2),$F383,EA$28)&gt;10,INDEX(INDIRECT(DP383),$E383,$F383)="",INDEX(INDIRECT(DP383),$E383,$F383)&gt;=INDEX(INDIRECT(DP383),1,EA$28)),0,(INDEX(INDIRECT(DP383),$E383,$F383))-INDEX(INDIRECT(DP383),1,EA$28))*(10-INDEX(INDIRECT("times"&amp;DN$2),$F383,EA$28))/10</f>
        <v>0</v>
      </c>
      <c r="EB383" s="63">
        <f ca="1">IF(OR(INDEX(INDIRECT("times"&amp;DN$2),$F383,EB$28)&gt;10,INDEX(INDIRECT(DP383),$E383,$F383)="",INDEX(INDIRECT(DP383),$E383,$F383)&gt;=INDEX(INDIRECT(DP383),1,EB$28)),0,(INDEX(INDIRECT(DP383),$E383,$F383))-INDEX(INDIRECT(DP383),1,EB$28))*(10-INDEX(INDIRECT("times"&amp;DN$2),$F383,EB$28))/10</f>
        <v>0</v>
      </c>
      <c r="EC383" s="63">
        <f ca="1">IF(OR(INDEX(INDIRECT("times"&amp;DN$2),$F383,EC$28)&gt;10,INDEX(INDIRECT(DP383),$E383,$F383)="",INDEX(INDIRECT(DP383),$E383,$F383)&gt;=INDEX(INDIRECT(DP383),1,EC$28)),0,(INDEX(INDIRECT(DP383),$E383,$F383))-INDEX(INDIRECT(DP383),1,EC$28))*(10-INDEX(INDIRECT("times"&amp;DN$2),$F383,EC$28))/10</f>
        <v>0</v>
      </c>
      <c r="ED383" s="63">
        <f ca="1">IF(OR(INDEX(INDIRECT("times"&amp;DN$2),$F383,ED$28)&gt;10,INDEX(INDIRECT(DP383),$E383,$F383)="",INDEX(INDIRECT(DP383),$E383,$F383)&gt;=INDEX(INDIRECT(DP383),1,ED$28)),0,(INDEX(INDIRECT(DP383),$E383,$F383))-INDEX(INDIRECT(DP383),1,ED$28))*(10-INDEX(INDIRECT("times"&amp;DN$2),$F383,ED$28))/10</f>
        <v>0</v>
      </c>
      <c r="EE383" s="63">
        <f ca="1">IF(OR(INDEX(INDIRECT("times"&amp;DN$2),$F383,EE$28)&gt;10,INDEX(INDIRECT(DP383),$E383,$F383)="",INDEX(INDIRECT(DP383),$E383,$F383)&gt;=INDEX(INDIRECT(DP383),1,EE$28)),0,(INDEX(INDIRECT(DP383),$E383,$F383))-INDEX(INDIRECT(DP383),1,EE$28))*(10-INDEX(INDIRECT("times"&amp;DN$2),$F383,EE$28))/10</f>
        <v>0</v>
      </c>
      <c r="EF383" s="63">
        <f ca="1">IF(OR(INDEX(INDIRECT("times"&amp;DN$2),$F383,EF$28)&gt;10,INDEX(INDIRECT(DP383),$E383,$F383)="",INDEX(INDIRECT(DP383),$E383,$F383)&gt;=INDEX(INDIRECT(DP383),1,EF$28)),0,(INDEX(INDIRECT(DP383),$E383,$F383))-INDEX(INDIRECT(DP383),1,EF$28))*(10-INDEX(INDIRECT("times"&amp;DN$2),$F383,EF$28))/10</f>
        <v>0</v>
      </c>
      <c r="EG383" s="63">
        <f ca="1">IF(OR(INDEX(INDIRECT("times"&amp;DN$2),$F383,EG$28)&gt;10,INDEX(INDIRECT(DP383),$E383,$F383)="",INDEX(INDIRECT(DP383),$E383,$F383)&gt;=INDEX(INDIRECT(DP383),1,EG$28)),0,(INDEX(INDIRECT(DP383),$E383,$F383))-INDEX(INDIRECT(DP383),1,EG$28))*(10-INDEX(INDIRECT("times"&amp;DN$2),$F383,EG$28))/10</f>
        <v>0</v>
      </c>
      <c r="EH383" s="63">
        <f ca="1">IF(OR(INDEX(INDIRECT("times"&amp;DN$2),$F383,EH$28)&gt;10,INDEX(INDIRECT(DP383),$E383,$F383)="",INDEX(INDIRECT(DP383),$E383,$F383)&gt;=INDEX(INDIRECT(DP383),1,EH$28)),0,(INDEX(INDIRECT(DP383),$E383,$F383))-INDEX(INDIRECT(DP383),1,EH$28))*(10-INDEX(INDIRECT("times"&amp;DN$2),$F383,EH$28))/10</f>
        <v>0</v>
      </c>
      <c r="EI383" s="63">
        <f ca="1">IF(OR(INDEX(INDIRECT("times"&amp;DN$2),$F383,EI$28)&gt;10,INDEX(INDIRECT(DP383),$E383,$F383)="",INDEX(INDIRECT(DP383),$E383,$F383)&gt;=INDEX(INDIRECT(DP383),1,EI$28)),0,(INDEX(INDIRECT(DP383),$E383,$F383))-INDEX(INDIRECT(DP383),1,EI$28))*(10-INDEX(INDIRECT("times"&amp;DN$2),$F383,EI$28))/10</f>
        <v>0</v>
      </c>
      <c r="EJ383" s="63">
        <f ca="1">IF(OR(INDEX(INDIRECT("times"&amp;DN$2),$F383,EJ$28)&gt;10,INDEX(INDIRECT(DP383),$E383,$F383)="",INDEX(INDIRECT(DP383),$E383,$F383)&gt;=INDEX(INDIRECT(DP383),1,EJ$28)),0,(INDEX(INDIRECT(DP383),$E383,$F383))-INDEX(INDIRECT(DP383),1,EJ$28))*(10-INDEX(INDIRECT("times"&amp;DN$2),$F383,EJ$28))/10</f>
        <v>0</v>
      </c>
      <c r="EK383" s="63">
        <f ca="1">IF(OR(INDEX(INDIRECT("times"&amp;DN$2),$F383,EK$28)&gt;10,INDEX(INDIRECT(DP383),$E383,$F383)="",INDEX(INDIRECT(DP383),$E383,$F383)&gt;=INDEX(INDIRECT(DP383),1,EK$28)),0,(INDEX(INDIRECT(DP383),$E383,$F383))-INDEX(INDIRECT(DP383),1,EK$28))*(10-INDEX(INDIRECT("times"&amp;DN$2),$F383,EK$28))/10</f>
        <v>0</v>
      </c>
      <c r="EL383" s="63">
        <f ca="1">IF(OR(INDEX(INDIRECT("times"&amp;DN$2),$F383,EL$28)&gt;10,INDEX(INDIRECT(DP383),$E383,$F383)="",INDEX(INDIRECT(DP383),$E383,$F383)&gt;=INDEX(INDIRECT(DP383),1,EL$28)),0,(INDEX(INDIRECT(DP383),$E383,$F383))-INDEX(INDIRECT(DP383),1,EL$28))*(10-INDEX(INDIRECT("times"&amp;DN$2),$F383,EL$28))/10</f>
        <v>0</v>
      </c>
      <c r="EM383" s="64">
        <f ca="1">IF(OR(INDEX(INDIRECT("times"&amp;DN$2),$F383,EM$28)&gt;10,INDEX(INDIRECT(DP383),$E383,$F383)="",INDEX(INDIRECT(DP383),$E383,$F383)&gt;=INDEX(INDIRECT(DP383),1,EM$28)),0,(INDEX(INDIRECT(DP383),$E383,$F383))-INDEX(INDIRECT(DP383),1,EM$28))*(10-INDEX(INDIRECT("times"&amp;DN$2),$F383,EM$28))/10</f>
        <v>0</v>
      </c>
      <c r="EN383" s="201">
        <v>5</v>
      </c>
      <c r="EP383" s="18" t="s">
        <v>214</v>
      </c>
      <c r="EQ383" s="122">
        <f>EP341</f>
        <v>3</v>
      </c>
      <c r="ER383" s="122" t="str">
        <f>EP342</f>
        <v>lei3564</v>
      </c>
      <c r="ES383" s="210" t="str">
        <f t="shared" si="1803"/>
        <v>core3_lei3564</v>
      </c>
      <c r="ET383" s="122">
        <v>5</v>
      </c>
      <c r="EU383" s="33">
        <v>5</v>
      </c>
      <c r="EV383" s="62">
        <f ca="1">IF(OR(INDEX(INDIRECT("times"&amp;EQ$2),$F383,EV$28)&gt;10,INDEX(INDIRECT(ES383),$E383,$F383)="",INDEX(INDIRECT(ES383),$E383,$F383)&gt;=INDEX(INDIRECT(ES383),1,EV$28)),0,(INDEX(INDIRECT(ES383),$E383,$F383))-INDEX(INDIRECT(ES383),1,EV$28))*(10-INDEX(INDIRECT("times"&amp;EQ$2),$F383,EV$28))/10</f>
        <v>0</v>
      </c>
      <c r="EW383" s="63">
        <f ca="1">IF(OR(INDEX(INDIRECT("times"&amp;EQ$2),$F383,EW$28)&gt;10,INDEX(INDIRECT(ES383),$E383,$F383)="",INDEX(INDIRECT(ES383),$E383,$F383)&gt;=INDEX(INDIRECT(ES383),1,EW$28)),0,(INDEX(INDIRECT(ES383),$E383,$F383))-INDEX(INDIRECT(ES383),1,EW$28))*(10-INDEX(INDIRECT("times"&amp;EQ$2),$F383,EW$28))/10</f>
        <v>0</v>
      </c>
      <c r="EX383" s="63">
        <f ca="1">IF(OR(INDEX(INDIRECT("times"&amp;EQ$2),$F383,EX$28)&gt;10,INDEX(INDIRECT(ES383),$E383,$F383)="",INDEX(INDIRECT(ES383),$E383,$F383)&gt;=INDEX(INDIRECT(ES383),1,EX$28)),0,(INDEX(INDIRECT(ES383),$E383,$F383))-INDEX(INDIRECT(ES383),1,EX$28))*(10-INDEX(INDIRECT("times"&amp;EQ$2),$F383,EX$28))/10</f>
        <v>0</v>
      </c>
      <c r="EY383" s="63">
        <f ca="1">IF(OR(INDEX(INDIRECT("times"&amp;EQ$2),$F383,EY$28)&gt;10,INDEX(INDIRECT(ES383),$E383,$F383)="",INDEX(INDIRECT(ES383),$E383,$F383)&gt;=INDEX(INDIRECT(ES383),1,EY$28)),0,(INDEX(INDIRECT(ES383),$E383,$F383))-INDEX(INDIRECT(ES383),1,EY$28))*(10-INDEX(INDIRECT("times"&amp;EQ$2),$F383,EY$28))/10</f>
        <v>0</v>
      </c>
      <c r="EZ383" s="63">
        <f ca="1">IF(OR(INDEX(INDIRECT("times"&amp;EQ$2),$F383,EZ$28)&gt;10,INDEX(INDIRECT(ES383),$E383,$F383)="",INDEX(INDIRECT(ES383),$E383,$F383)&gt;=INDEX(INDIRECT(ES383),1,EZ$28)),0,(INDEX(INDIRECT(ES383),$E383,$F383))-INDEX(INDIRECT(ES383),1,EZ$28))*(10-INDEX(INDIRECT("times"&amp;EQ$2),$F383,EZ$28))/10</f>
        <v>0</v>
      </c>
      <c r="FA383" s="63">
        <f ca="1">IF(OR(INDEX(INDIRECT("times"&amp;EQ$2),$F383,FA$28)&gt;10,INDEX(INDIRECT(ES383),$E383,$F383)="",INDEX(INDIRECT(ES383),$E383,$F383)&gt;=INDEX(INDIRECT(ES383),1,FA$28)),0,(INDEX(INDIRECT(ES383),$E383,$F383))-INDEX(INDIRECT(ES383),1,FA$28))*(10-INDEX(INDIRECT("times"&amp;EQ$2),$F383,FA$28))/10</f>
        <v>0</v>
      </c>
      <c r="FB383" s="63">
        <f ca="1">IF(OR(INDEX(INDIRECT("times"&amp;EQ$2),$F383,FB$28)&gt;10,INDEX(INDIRECT(ES383),$E383,$F383)="",INDEX(INDIRECT(ES383),$E383,$F383)&gt;=INDEX(INDIRECT(ES383),1,FB$28)),0,(INDEX(INDIRECT(ES383),$E383,$F383))-INDEX(INDIRECT(ES383),1,FB$28))*(10-INDEX(INDIRECT("times"&amp;EQ$2),$F383,FB$28))/10</f>
        <v>0</v>
      </c>
      <c r="FC383" s="63">
        <f ca="1">IF(OR(INDEX(INDIRECT("times"&amp;EQ$2),$F383,FC$28)&gt;10,INDEX(INDIRECT(ES383),$E383,$F383)="",INDEX(INDIRECT(ES383),$E383,$F383)&gt;=INDEX(INDIRECT(ES383),1,FC$28)),0,(INDEX(INDIRECT(ES383),$E383,$F383))-INDEX(INDIRECT(ES383),1,FC$28))*(10-INDEX(INDIRECT("times"&amp;EQ$2),$F383,FC$28))/10</f>
        <v>0</v>
      </c>
      <c r="FD383" s="63">
        <f ca="1">IF(OR(INDEX(INDIRECT("times"&amp;EQ$2),$F383,FD$28)&gt;10,INDEX(INDIRECT(ES383),$E383,$F383)="",INDEX(INDIRECT(ES383),$E383,$F383)&gt;=INDEX(INDIRECT(ES383),1,FD$28)),0,(INDEX(INDIRECT(ES383),$E383,$F383))-INDEX(INDIRECT(ES383),1,FD$28))*(10-INDEX(INDIRECT("times"&amp;EQ$2),$F383,FD$28))/10</f>
        <v>0</v>
      </c>
      <c r="FE383" s="63">
        <f ca="1">IF(OR(INDEX(INDIRECT("times"&amp;EQ$2),$F383,FE$28)&gt;10,INDEX(INDIRECT(ES383),$E383,$F383)="",INDEX(INDIRECT(ES383),$E383,$F383)&gt;=INDEX(INDIRECT(ES383),1,FE$28)),0,(INDEX(INDIRECT(ES383),$E383,$F383))-INDEX(INDIRECT(ES383),1,FE$28))*(10-INDEX(INDIRECT("times"&amp;EQ$2),$F383,FE$28))/10</f>
        <v>0</v>
      </c>
      <c r="FF383" s="63">
        <f ca="1">IF(OR(INDEX(INDIRECT("times"&amp;EQ$2),$F383,FF$28)&gt;10,INDEX(INDIRECT(ES383),$E383,$F383)="",INDEX(INDIRECT(ES383),$E383,$F383)&gt;=INDEX(INDIRECT(ES383),1,FF$28)),0,(INDEX(INDIRECT(ES383),$E383,$F383))-INDEX(INDIRECT(ES383),1,FF$28))*(10-INDEX(INDIRECT("times"&amp;EQ$2),$F383,FF$28))/10</f>
        <v>0</v>
      </c>
      <c r="FG383" s="63">
        <f ca="1">IF(OR(INDEX(INDIRECT("times"&amp;EQ$2),$F383,FG$28)&gt;10,INDEX(INDIRECT(ES383),$E383,$F383)="",INDEX(INDIRECT(ES383),$E383,$F383)&gt;=INDEX(INDIRECT(ES383),1,FG$28)),0,(INDEX(INDIRECT(ES383),$E383,$F383))-INDEX(INDIRECT(ES383),1,FG$28))*(10-INDEX(INDIRECT("times"&amp;EQ$2),$F383,FG$28))/10</f>
        <v>0</v>
      </c>
      <c r="FH383" s="63">
        <f ca="1">IF(OR(INDEX(INDIRECT("times"&amp;EQ$2),$F383,FH$28)&gt;10,INDEX(INDIRECT(ES383),$E383,$F383)="",INDEX(INDIRECT(ES383),$E383,$F383)&gt;=INDEX(INDIRECT(ES383),1,FH$28)),0,(INDEX(INDIRECT(ES383),$E383,$F383))-INDEX(INDIRECT(ES383),1,FH$28))*(10-INDEX(INDIRECT("times"&amp;EQ$2),$F383,FH$28))/10</f>
        <v>0</v>
      </c>
      <c r="FI383" s="63">
        <f ca="1">IF(OR(INDEX(INDIRECT("times"&amp;EQ$2),$F383,FI$28)&gt;10,INDEX(INDIRECT(ES383),$E383,$F383)="",INDEX(INDIRECT(ES383),$E383,$F383)&gt;=INDEX(INDIRECT(ES383),1,FI$28)),0,(INDEX(INDIRECT(ES383),$E383,$F383))-INDEX(INDIRECT(ES383),1,FI$28))*(10-INDEX(INDIRECT("times"&amp;EQ$2),$F383,FI$28))/10</f>
        <v>0</v>
      </c>
      <c r="FJ383" s="63">
        <f ca="1">IF(OR(INDEX(INDIRECT("times"&amp;EQ$2),$F383,FJ$28)&gt;10,INDEX(INDIRECT(ES383),$E383,$F383)="",INDEX(INDIRECT(ES383),$E383,$F383)&gt;=INDEX(INDIRECT(ES383),1,FJ$28)),0,(INDEX(INDIRECT(ES383),$E383,$F383))-INDEX(INDIRECT(ES383),1,FJ$28))*(10-INDEX(INDIRECT("times"&amp;EQ$2),$F383,FJ$28))/10</f>
        <v>0</v>
      </c>
      <c r="FK383" s="63">
        <f ca="1">IF(OR(INDEX(INDIRECT("times"&amp;EQ$2),$F383,FK$28)&gt;10,INDEX(INDIRECT(ES383),$E383,$F383)="",INDEX(INDIRECT(ES383),$E383,$F383)&gt;=INDEX(INDIRECT(ES383),1,FK$28)),0,(INDEX(INDIRECT(ES383),$E383,$F383))-INDEX(INDIRECT(ES383),1,FK$28))*(10-INDEX(INDIRECT("times"&amp;EQ$2),$F383,FK$28))/10</f>
        <v>0</v>
      </c>
      <c r="FL383" s="63">
        <f ca="1">IF(OR(INDEX(INDIRECT("times"&amp;EQ$2),$F383,FL$28)&gt;10,INDEX(INDIRECT(ES383),$E383,$F383)="",INDEX(INDIRECT(ES383),$E383,$F383)&gt;=INDEX(INDIRECT(ES383),1,FL$28)),0,(INDEX(INDIRECT(ES383),$E383,$F383))-INDEX(INDIRECT(ES383),1,FL$28))*(10-INDEX(INDIRECT("times"&amp;EQ$2),$F383,FL$28))/10</f>
        <v>0</v>
      </c>
      <c r="FM383" s="63">
        <f ca="1">IF(OR(INDEX(INDIRECT("times"&amp;EQ$2),$F383,FM$28)&gt;10,INDEX(INDIRECT(ES383),$E383,$F383)="",INDEX(INDIRECT(ES383),$E383,$F383)&gt;=INDEX(INDIRECT(ES383),1,FM$28)),0,(INDEX(INDIRECT(ES383),$E383,$F383))-INDEX(INDIRECT(ES383),1,FM$28))*(10-INDEX(INDIRECT("times"&amp;EQ$2),$F383,FM$28))/10</f>
        <v>0</v>
      </c>
      <c r="FN383" s="63">
        <f ca="1">IF(OR(INDEX(INDIRECT("times"&amp;EQ$2),$F383,FN$28)&gt;10,INDEX(INDIRECT(ES383),$E383,$F383)="",INDEX(INDIRECT(ES383),$E383,$F383)&gt;=INDEX(INDIRECT(ES383),1,FN$28)),0,(INDEX(INDIRECT(ES383),$E383,$F383))-INDEX(INDIRECT(ES383),1,FN$28))*(10-INDEX(INDIRECT("times"&amp;EQ$2),$F383,FN$28))/10</f>
        <v>0</v>
      </c>
      <c r="FO383" s="63">
        <f ca="1">IF(OR(INDEX(INDIRECT("times"&amp;EQ$2),$F383,FO$28)&gt;10,INDEX(INDIRECT(ES383),$E383,$F383)="",INDEX(INDIRECT(ES383),$E383,$F383)&gt;=INDEX(INDIRECT(ES383),1,FO$28)),0,(INDEX(INDIRECT(ES383),$E383,$F383))-INDEX(INDIRECT(ES383),1,FO$28))*(10-INDEX(INDIRECT("times"&amp;EQ$2),$F383,FO$28))/10</f>
        <v>0</v>
      </c>
      <c r="FP383" s="64">
        <f ca="1">IF(OR(INDEX(INDIRECT("times"&amp;EQ$2),$F383,FP$28)&gt;10,INDEX(INDIRECT(ES383),$E383,$F383)="",INDEX(INDIRECT(ES383),$E383,$F383)&gt;=INDEX(INDIRECT(ES383),1,FP$28)),0,(INDEX(INDIRECT(ES383),$E383,$F383))-INDEX(INDIRECT(ES383),1,FP$28))*(10-INDEX(INDIRECT("times"&amp;EQ$2),$F383,FP$28))/10</f>
        <v>0</v>
      </c>
      <c r="FQ383" s="201">
        <v>5</v>
      </c>
      <c r="FS383" s="18" t="s">
        <v>214</v>
      </c>
      <c r="FT383" s="122">
        <f>FS341</f>
        <v>3</v>
      </c>
      <c r="FU383" s="122" t="str">
        <f>FS342</f>
        <v>shop65</v>
      </c>
      <c r="FV383" s="210" t="str">
        <f t="shared" si="1804"/>
        <v>core3_shop65</v>
      </c>
      <c r="FW383" s="122">
        <v>5</v>
      </c>
      <c r="FX383" s="33">
        <v>5</v>
      </c>
      <c r="FY383" s="62">
        <f ca="1">IF(OR(INDEX(INDIRECT("times"&amp;FT$2),$F383,FY$28)&gt;10,INDEX(INDIRECT(FV383),$E383,$F383)="",INDEX(INDIRECT(FV383),$E383,$F383)&gt;=INDEX(INDIRECT(FV383),1,FY$28)),0,(INDEX(INDIRECT(FV383),$E383,$F383))-INDEX(INDIRECT(FV383),1,FY$28))*(10-INDEX(INDIRECT("times"&amp;FT$2),$F383,FY$28))/10</f>
        <v>0</v>
      </c>
      <c r="FZ383" s="63">
        <f ca="1">IF(OR(INDEX(INDIRECT("times"&amp;FT$2),$F383,FZ$28)&gt;10,INDEX(INDIRECT(FV383),$E383,$F383)="",INDEX(INDIRECT(FV383),$E383,$F383)&gt;=INDEX(INDIRECT(FV383),1,FZ$28)),0,(INDEX(INDIRECT(FV383),$E383,$F383))-INDEX(INDIRECT(FV383),1,FZ$28))*(10-INDEX(INDIRECT("times"&amp;FT$2),$F383,FZ$28))/10</f>
        <v>0</v>
      </c>
      <c r="GA383" s="63">
        <f ca="1">IF(OR(INDEX(INDIRECT("times"&amp;FT$2),$F383,GA$28)&gt;10,INDEX(INDIRECT(FV383),$E383,$F383)="",INDEX(INDIRECT(FV383),$E383,$F383)&gt;=INDEX(INDIRECT(FV383),1,GA$28)),0,(INDEX(INDIRECT(FV383),$E383,$F383))-INDEX(INDIRECT(FV383),1,GA$28))*(10-INDEX(INDIRECT("times"&amp;FT$2),$F383,GA$28))/10</f>
        <v>0</v>
      </c>
      <c r="GB383" s="63">
        <f ca="1">IF(OR(INDEX(INDIRECT("times"&amp;FT$2),$F383,GB$28)&gt;10,INDEX(INDIRECT(FV383),$E383,$F383)="",INDEX(INDIRECT(FV383),$E383,$F383)&gt;=INDEX(INDIRECT(FV383),1,GB$28)),0,(INDEX(INDIRECT(FV383),$E383,$F383))-INDEX(INDIRECT(FV383),1,GB$28))*(10-INDEX(INDIRECT("times"&amp;FT$2),$F383,GB$28))/10</f>
        <v>0</v>
      </c>
      <c r="GC383" s="63">
        <f ca="1">IF(OR(INDEX(INDIRECT("times"&amp;FT$2),$F383,GC$28)&gt;10,INDEX(INDIRECT(FV383),$E383,$F383)="",INDEX(INDIRECT(FV383),$E383,$F383)&gt;=INDEX(INDIRECT(FV383),1,GC$28)),0,(INDEX(INDIRECT(FV383),$E383,$F383))-INDEX(INDIRECT(FV383),1,GC$28))*(10-INDEX(INDIRECT("times"&amp;FT$2),$F383,GC$28))/10</f>
        <v>0</v>
      </c>
      <c r="GD383" s="63">
        <f ca="1">IF(OR(INDEX(INDIRECT("times"&amp;FT$2),$F383,GD$28)&gt;10,INDEX(INDIRECT(FV383),$E383,$F383)="",INDEX(INDIRECT(FV383),$E383,$F383)&gt;=INDEX(INDIRECT(FV383),1,GD$28)),0,(INDEX(INDIRECT(FV383),$E383,$F383))-INDEX(INDIRECT(FV383),1,GD$28))*(10-INDEX(INDIRECT("times"&amp;FT$2),$F383,GD$28))/10</f>
        <v>0</v>
      </c>
      <c r="GE383" s="63">
        <f ca="1">IF(OR(INDEX(INDIRECT("times"&amp;FT$2),$F383,GE$28)&gt;10,INDEX(INDIRECT(FV383),$E383,$F383)="",INDEX(INDIRECT(FV383),$E383,$F383)&gt;=INDEX(INDIRECT(FV383),1,GE$28)),0,(INDEX(INDIRECT(FV383),$E383,$F383))-INDEX(INDIRECT(FV383),1,GE$28))*(10-INDEX(INDIRECT("times"&amp;FT$2),$F383,GE$28))/10</f>
        <v>0</v>
      </c>
      <c r="GF383" s="63">
        <f ca="1">IF(OR(INDEX(INDIRECT("times"&amp;FT$2),$F383,GF$28)&gt;10,INDEX(INDIRECT(FV383),$E383,$F383)="",INDEX(INDIRECT(FV383),$E383,$F383)&gt;=INDEX(INDIRECT(FV383),1,GF$28)),0,(INDEX(INDIRECT(FV383),$E383,$F383))-INDEX(INDIRECT(FV383),1,GF$28))*(10-INDEX(INDIRECT("times"&amp;FT$2),$F383,GF$28))/10</f>
        <v>0</v>
      </c>
      <c r="GG383" s="63">
        <f ca="1">IF(OR(INDEX(INDIRECT("times"&amp;FT$2),$F383,GG$28)&gt;10,INDEX(INDIRECT(FV383),$E383,$F383)="",INDEX(INDIRECT(FV383),$E383,$F383)&gt;=INDEX(INDIRECT(FV383),1,GG$28)),0,(INDEX(INDIRECT(FV383),$E383,$F383))-INDEX(INDIRECT(FV383),1,GG$28))*(10-INDEX(INDIRECT("times"&amp;FT$2),$F383,GG$28))/10</f>
        <v>0</v>
      </c>
      <c r="GH383" s="63">
        <f ca="1">IF(OR(INDEX(INDIRECT("times"&amp;FT$2),$F383,GH$28)&gt;10,INDEX(INDIRECT(FV383),$E383,$F383)="",INDEX(INDIRECT(FV383),$E383,$F383)&gt;=INDEX(INDIRECT(FV383),1,GH$28)),0,(INDEX(INDIRECT(FV383),$E383,$F383))-INDEX(INDIRECT(FV383),1,GH$28))*(10-INDEX(INDIRECT("times"&amp;FT$2),$F383,GH$28))/10</f>
        <v>0</v>
      </c>
      <c r="GI383" s="63">
        <f ca="1">IF(OR(INDEX(INDIRECT("times"&amp;FT$2),$F383,GI$28)&gt;10,INDEX(INDIRECT(FV383),$E383,$F383)="",INDEX(INDIRECT(FV383),$E383,$F383)&gt;=INDEX(INDIRECT(FV383),1,GI$28)),0,(INDEX(INDIRECT(FV383),$E383,$F383))-INDEX(INDIRECT(FV383),1,GI$28))*(10-INDEX(INDIRECT("times"&amp;FT$2),$F383,GI$28))/10</f>
        <v>0</v>
      </c>
      <c r="GJ383" s="63">
        <f ca="1">IF(OR(INDEX(INDIRECT("times"&amp;FT$2),$F383,GJ$28)&gt;10,INDEX(INDIRECT(FV383),$E383,$F383)="",INDEX(INDIRECT(FV383),$E383,$F383)&gt;=INDEX(INDIRECT(FV383),1,GJ$28)),0,(INDEX(INDIRECT(FV383),$E383,$F383))-INDEX(INDIRECT(FV383),1,GJ$28))*(10-INDEX(INDIRECT("times"&amp;FT$2),$F383,GJ$28))/10</f>
        <v>0</v>
      </c>
      <c r="GK383" s="63">
        <f ca="1">IF(OR(INDEX(INDIRECT("times"&amp;FT$2),$F383,GK$28)&gt;10,INDEX(INDIRECT(FV383),$E383,$F383)="",INDEX(INDIRECT(FV383),$E383,$F383)&gt;=INDEX(INDIRECT(FV383),1,GK$28)),0,(INDEX(INDIRECT(FV383),$E383,$F383))-INDEX(INDIRECT(FV383),1,GK$28))*(10-INDEX(INDIRECT("times"&amp;FT$2),$F383,GK$28))/10</f>
        <v>0</v>
      </c>
      <c r="GL383" s="63">
        <f ca="1">IF(OR(INDEX(INDIRECT("times"&amp;FT$2),$F383,GL$28)&gt;10,INDEX(INDIRECT(FV383),$E383,$F383)="",INDEX(INDIRECT(FV383),$E383,$F383)&gt;=INDEX(INDIRECT(FV383),1,GL$28)),0,(INDEX(INDIRECT(FV383),$E383,$F383))-INDEX(INDIRECT(FV383),1,GL$28))*(10-INDEX(INDIRECT("times"&amp;FT$2),$F383,GL$28))/10</f>
        <v>0</v>
      </c>
      <c r="GM383" s="63">
        <f ca="1">IF(OR(INDEX(INDIRECT("times"&amp;FT$2),$F383,GM$28)&gt;10,INDEX(INDIRECT(FV383),$E383,$F383)="",INDEX(INDIRECT(FV383),$E383,$F383)&gt;=INDEX(INDIRECT(FV383),1,GM$28)),0,(INDEX(INDIRECT(FV383),$E383,$F383))-INDEX(INDIRECT(FV383),1,GM$28))*(10-INDEX(INDIRECT("times"&amp;FT$2),$F383,GM$28))/10</f>
        <v>0</v>
      </c>
      <c r="GN383" s="63">
        <f ca="1">IF(OR(INDEX(INDIRECT("times"&amp;FT$2),$F383,GN$28)&gt;10,INDEX(INDIRECT(FV383),$E383,$F383)="",INDEX(INDIRECT(FV383),$E383,$F383)&gt;=INDEX(INDIRECT(FV383),1,GN$28)),0,(INDEX(INDIRECT(FV383),$E383,$F383))-INDEX(INDIRECT(FV383),1,GN$28))*(10-INDEX(INDIRECT("times"&amp;FT$2),$F383,GN$28))/10</f>
        <v>0</v>
      </c>
      <c r="GO383" s="63">
        <f ca="1">IF(OR(INDEX(INDIRECT("times"&amp;FT$2),$F383,GO$28)&gt;10,INDEX(INDIRECT(FV383),$E383,$F383)="",INDEX(INDIRECT(FV383),$E383,$F383)&gt;=INDEX(INDIRECT(FV383),1,GO$28)),0,(INDEX(INDIRECT(FV383),$E383,$F383))-INDEX(INDIRECT(FV383),1,GO$28))*(10-INDEX(INDIRECT("times"&amp;FT$2),$F383,GO$28))/10</f>
        <v>0</v>
      </c>
      <c r="GP383" s="63">
        <f ca="1">IF(OR(INDEX(INDIRECT("times"&amp;FT$2),$F383,GP$28)&gt;10,INDEX(INDIRECT(FV383),$E383,$F383)="",INDEX(INDIRECT(FV383),$E383,$F383)&gt;=INDEX(INDIRECT(FV383),1,GP$28)),0,(INDEX(INDIRECT(FV383),$E383,$F383))-INDEX(INDIRECT(FV383),1,GP$28))*(10-INDEX(INDIRECT("times"&amp;FT$2),$F383,GP$28))/10</f>
        <v>0</v>
      </c>
      <c r="GQ383" s="63">
        <f ca="1">IF(OR(INDEX(INDIRECT("times"&amp;FT$2),$F383,GQ$28)&gt;10,INDEX(INDIRECT(FV383),$E383,$F383)="",INDEX(INDIRECT(FV383),$E383,$F383)&gt;=INDEX(INDIRECT(FV383),1,GQ$28)),0,(INDEX(INDIRECT(FV383),$E383,$F383))-INDEX(INDIRECT(FV383),1,GQ$28))*(10-INDEX(INDIRECT("times"&amp;FT$2),$F383,GQ$28))/10</f>
        <v>0</v>
      </c>
      <c r="GR383" s="63">
        <f ca="1">IF(OR(INDEX(INDIRECT("times"&amp;FT$2),$F383,GR$28)&gt;10,INDEX(INDIRECT(FV383),$E383,$F383)="",INDEX(INDIRECT(FV383),$E383,$F383)&gt;=INDEX(INDIRECT(FV383),1,GR$28)),0,(INDEX(INDIRECT(FV383),$E383,$F383))-INDEX(INDIRECT(FV383),1,GR$28))*(10-INDEX(INDIRECT("times"&amp;FT$2),$F383,GR$28))/10</f>
        <v>0</v>
      </c>
      <c r="GS383" s="64">
        <f ca="1">IF(OR(INDEX(INDIRECT("times"&amp;FT$2),$F383,GS$28)&gt;10,INDEX(INDIRECT(FV383),$E383,$F383)="",INDEX(INDIRECT(FV383),$E383,$F383)&gt;=INDEX(INDIRECT(FV383),1,GS$28)),0,(INDEX(INDIRECT(FV383),$E383,$F383))-INDEX(INDIRECT(FV383),1,GS$28))*(10-INDEX(INDIRECT("times"&amp;FT$2),$F383,GS$28))/10</f>
        <v>0</v>
      </c>
      <c r="GT383" s="201">
        <v>5</v>
      </c>
      <c r="GV383" s="18" t="s">
        <v>214</v>
      </c>
      <c r="GW383" s="122">
        <f>GV341</f>
        <v>3</v>
      </c>
      <c r="GX383" s="122" t="str">
        <f>GV342</f>
        <v>lei65</v>
      </c>
      <c r="GY383" s="210" t="str">
        <f t="shared" si="1805"/>
        <v>core3_lei65</v>
      </c>
      <c r="GZ383" s="122">
        <v>5</v>
      </c>
      <c r="HA383" s="33">
        <v>5</v>
      </c>
      <c r="HB383" s="62">
        <f ca="1">IF(OR(INDEX(INDIRECT("times"&amp;GW$2),$F383,HB$28)&gt;10,INDEX(INDIRECT(GY383),$E383,$F383)="",INDEX(INDIRECT(GY383),$E383,$F383)&gt;=INDEX(INDIRECT(GY383),1,HB$28)),0,(INDEX(INDIRECT(GY383),$E383,$F383))-INDEX(INDIRECT(GY383),1,HB$28))*(10-INDEX(INDIRECT("times"&amp;GW$2),$F383,HB$28))/10</f>
        <v>0</v>
      </c>
      <c r="HC383" s="63">
        <f ca="1">IF(OR(INDEX(INDIRECT("times"&amp;GW$2),$F383,HC$28)&gt;10,INDEX(INDIRECT(GY383),$E383,$F383)="",INDEX(INDIRECT(GY383),$E383,$F383)&gt;=INDEX(INDIRECT(GY383),1,HC$28)),0,(INDEX(INDIRECT(GY383),$E383,$F383))-INDEX(INDIRECT(GY383),1,HC$28))*(10-INDEX(INDIRECT("times"&amp;GW$2),$F383,HC$28))/10</f>
        <v>0</v>
      </c>
      <c r="HD383" s="63">
        <f ca="1">IF(OR(INDEX(INDIRECT("times"&amp;GW$2),$F383,HD$28)&gt;10,INDEX(INDIRECT(GY383),$E383,$F383)="",INDEX(INDIRECT(GY383),$E383,$F383)&gt;=INDEX(INDIRECT(GY383),1,HD$28)),0,(INDEX(INDIRECT(GY383),$E383,$F383))-INDEX(INDIRECT(GY383),1,HD$28))*(10-INDEX(INDIRECT("times"&amp;GW$2),$F383,HD$28))/10</f>
        <v>0</v>
      </c>
      <c r="HE383" s="63">
        <f ca="1">IF(OR(INDEX(INDIRECT("times"&amp;GW$2),$F383,HE$28)&gt;10,INDEX(INDIRECT(GY383),$E383,$F383)="",INDEX(INDIRECT(GY383),$E383,$F383)&gt;=INDEX(INDIRECT(GY383),1,HE$28)),0,(INDEX(INDIRECT(GY383),$E383,$F383))-INDEX(INDIRECT(GY383),1,HE$28))*(10-INDEX(INDIRECT("times"&amp;GW$2),$F383,HE$28))/10</f>
        <v>0</v>
      </c>
      <c r="HF383" s="63">
        <f ca="1">IF(OR(INDEX(INDIRECT("times"&amp;GW$2),$F383,HF$28)&gt;10,INDEX(INDIRECT(GY383),$E383,$F383)="",INDEX(INDIRECT(GY383),$E383,$F383)&gt;=INDEX(INDIRECT(GY383),1,HF$28)),0,(INDEX(INDIRECT(GY383),$E383,$F383))-INDEX(INDIRECT(GY383),1,HF$28))*(10-INDEX(INDIRECT("times"&amp;GW$2),$F383,HF$28))/10</f>
        <v>0</v>
      </c>
      <c r="HG383" s="63">
        <f ca="1">IF(OR(INDEX(INDIRECT("times"&amp;GW$2),$F383,HG$28)&gt;10,INDEX(INDIRECT(GY383),$E383,$F383)="",INDEX(INDIRECT(GY383),$E383,$F383)&gt;=INDEX(INDIRECT(GY383),1,HG$28)),0,(INDEX(INDIRECT(GY383),$E383,$F383))-INDEX(INDIRECT(GY383),1,HG$28))*(10-INDEX(INDIRECT("times"&amp;GW$2),$F383,HG$28))/10</f>
        <v>0</v>
      </c>
      <c r="HH383" s="63">
        <f ca="1">IF(OR(INDEX(INDIRECT("times"&amp;GW$2),$F383,HH$28)&gt;10,INDEX(INDIRECT(GY383),$E383,$F383)="",INDEX(INDIRECT(GY383),$E383,$F383)&gt;=INDEX(INDIRECT(GY383),1,HH$28)),0,(INDEX(INDIRECT(GY383),$E383,$F383))-INDEX(INDIRECT(GY383),1,HH$28))*(10-INDEX(INDIRECT("times"&amp;GW$2),$F383,HH$28))/10</f>
        <v>0</v>
      </c>
      <c r="HI383" s="63">
        <f ca="1">IF(OR(INDEX(INDIRECT("times"&amp;GW$2),$F383,HI$28)&gt;10,INDEX(INDIRECT(GY383),$E383,$F383)="",INDEX(INDIRECT(GY383),$E383,$F383)&gt;=INDEX(INDIRECT(GY383),1,HI$28)),0,(INDEX(INDIRECT(GY383),$E383,$F383))-INDEX(INDIRECT(GY383),1,HI$28))*(10-INDEX(INDIRECT("times"&amp;GW$2),$F383,HI$28))/10</f>
        <v>0</v>
      </c>
      <c r="HJ383" s="63">
        <f ca="1">IF(OR(INDEX(INDIRECT("times"&amp;GW$2),$F383,HJ$28)&gt;10,INDEX(INDIRECT(GY383),$E383,$F383)="",INDEX(INDIRECT(GY383),$E383,$F383)&gt;=INDEX(INDIRECT(GY383),1,HJ$28)),0,(INDEX(INDIRECT(GY383),$E383,$F383))-INDEX(INDIRECT(GY383),1,HJ$28))*(10-INDEX(INDIRECT("times"&amp;GW$2),$F383,HJ$28))/10</f>
        <v>0</v>
      </c>
      <c r="HK383" s="63">
        <f ca="1">IF(OR(INDEX(INDIRECT("times"&amp;GW$2),$F383,HK$28)&gt;10,INDEX(INDIRECT(GY383),$E383,$F383)="",INDEX(INDIRECT(GY383),$E383,$F383)&gt;=INDEX(INDIRECT(GY383),1,HK$28)),0,(INDEX(INDIRECT(GY383),$E383,$F383))-INDEX(INDIRECT(GY383),1,HK$28))*(10-INDEX(INDIRECT("times"&amp;GW$2),$F383,HK$28))/10</f>
        <v>0</v>
      </c>
      <c r="HL383" s="63">
        <f ca="1">IF(OR(INDEX(INDIRECT("times"&amp;GW$2),$F383,HL$28)&gt;10,INDEX(INDIRECT(GY383),$E383,$F383)="",INDEX(INDIRECT(GY383),$E383,$F383)&gt;=INDEX(INDIRECT(GY383),1,HL$28)),0,(INDEX(INDIRECT(GY383),$E383,$F383))-INDEX(INDIRECT(GY383),1,HL$28))*(10-INDEX(INDIRECT("times"&amp;GW$2),$F383,HL$28))/10</f>
        <v>0</v>
      </c>
      <c r="HM383" s="63">
        <f ca="1">IF(OR(INDEX(INDIRECT("times"&amp;GW$2),$F383,HM$28)&gt;10,INDEX(INDIRECT(GY383),$E383,$F383)="",INDEX(INDIRECT(GY383),$E383,$F383)&gt;=INDEX(INDIRECT(GY383),1,HM$28)),0,(INDEX(INDIRECT(GY383),$E383,$F383))-INDEX(INDIRECT(GY383),1,HM$28))*(10-INDEX(INDIRECT("times"&amp;GW$2),$F383,HM$28))/10</f>
        <v>0</v>
      </c>
      <c r="HN383" s="63">
        <f ca="1">IF(OR(INDEX(INDIRECT("times"&amp;GW$2),$F383,HN$28)&gt;10,INDEX(INDIRECT(GY383),$E383,$F383)="",INDEX(INDIRECT(GY383),$E383,$F383)&gt;=INDEX(INDIRECT(GY383),1,HN$28)),0,(INDEX(INDIRECT(GY383),$E383,$F383))-INDEX(INDIRECT(GY383),1,HN$28))*(10-INDEX(INDIRECT("times"&amp;GW$2),$F383,HN$28))/10</f>
        <v>0</v>
      </c>
      <c r="HO383" s="63">
        <f ca="1">IF(OR(INDEX(INDIRECT("times"&amp;GW$2),$F383,HO$28)&gt;10,INDEX(INDIRECT(GY383),$E383,$F383)="",INDEX(INDIRECT(GY383),$E383,$F383)&gt;=INDEX(INDIRECT(GY383),1,HO$28)),0,(INDEX(INDIRECT(GY383),$E383,$F383))-INDEX(INDIRECT(GY383),1,HO$28))*(10-INDEX(INDIRECT("times"&amp;GW$2),$F383,HO$28))/10</f>
        <v>0</v>
      </c>
      <c r="HP383" s="63">
        <f ca="1">IF(OR(INDEX(INDIRECT("times"&amp;GW$2),$F383,HP$28)&gt;10,INDEX(INDIRECT(GY383),$E383,$F383)="",INDEX(INDIRECT(GY383),$E383,$F383)&gt;=INDEX(INDIRECT(GY383),1,HP$28)),0,(INDEX(INDIRECT(GY383),$E383,$F383))-INDEX(INDIRECT(GY383),1,HP$28))*(10-INDEX(INDIRECT("times"&amp;GW$2),$F383,HP$28))/10</f>
        <v>0</v>
      </c>
      <c r="HQ383" s="63">
        <f ca="1">IF(OR(INDEX(INDIRECT("times"&amp;GW$2),$F383,HQ$28)&gt;10,INDEX(INDIRECT(GY383),$E383,$F383)="",INDEX(INDIRECT(GY383),$E383,$F383)&gt;=INDEX(INDIRECT(GY383),1,HQ$28)),0,(INDEX(INDIRECT(GY383),$E383,$F383))-INDEX(INDIRECT(GY383),1,HQ$28))*(10-INDEX(INDIRECT("times"&amp;GW$2),$F383,HQ$28))/10</f>
        <v>0</v>
      </c>
      <c r="HR383" s="63">
        <f ca="1">IF(OR(INDEX(INDIRECT("times"&amp;GW$2),$F383,HR$28)&gt;10,INDEX(INDIRECT(GY383),$E383,$F383)="",INDEX(INDIRECT(GY383),$E383,$F383)&gt;=INDEX(INDIRECT(GY383),1,HR$28)),0,(INDEX(INDIRECT(GY383),$E383,$F383))-INDEX(INDIRECT(GY383),1,HR$28))*(10-INDEX(INDIRECT("times"&amp;GW$2),$F383,HR$28))/10</f>
        <v>0</v>
      </c>
      <c r="HS383" s="63">
        <f ca="1">IF(OR(INDEX(INDIRECT("times"&amp;GW$2),$F383,HS$28)&gt;10,INDEX(INDIRECT(GY383),$E383,$F383)="",INDEX(INDIRECT(GY383),$E383,$F383)&gt;=INDEX(INDIRECT(GY383),1,HS$28)),0,(INDEX(INDIRECT(GY383),$E383,$F383))-INDEX(INDIRECT(GY383),1,HS$28))*(10-INDEX(INDIRECT("times"&amp;GW$2),$F383,HS$28))/10</f>
        <v>0</v>
      </c>
      <c r="HT383" s="63">
        <f ca="1">IF(OR(INDEX(INDIRECT("times"&amp;GW$2),$F383,HT$28)&gt;10,INDEX(INDIRECT(GY383),$E383,$F383)="",INDEX(INDIRECT(GY383),$E383,$F383)&gt;=INDEX(INDIRECT(GY383),1,HT$28)),0,(INDEX(INDIRECT(GY383),$E383,$F383))-INDEX(INDIRECT(GY383),1,HT$28))*(10-INDEX(INDIRECT("times"&amp;GW$2),$F383,HT$28))/10</f>
        <v>0</v>
      </c>
      <c r="HU383" s="63">
        <f ca="1">IF(OR(INDEX(INDIRECT("times"&amp;GW$2),$F383,HU$28)&gt;10,INDEX(INDIRECT(GY383),$E383,$F383)="",INDEX(INDIRECT(GY383),$E383,$F383)&gt;=INDEX(INDIRECT(GY383),1,HU$28)),0,(INDEX(INDIRECT(GY383),$E383,$F383))-INDEX(INDIRECT(GY383),1,HU$28))*(10-INDEX(INDIRECT("times"&amp;GW$2),$F383,HU$28))/10</f>
        <v>0</v>
      </c>
      <c r="HV383" s="64">
        <f ca="1">IF(OR(INDEX(INDIRECT("times"&amp;GW$2),$F383,HV$28)&gt;10,INDEX(INDIRECT(GY383),$E383,$F383)="",INDEX(INDIRECT(GY383),$E383,$F383)&gt;=INDEX(INDIRECT(GY383),1,HV$28)),0,(INDEX(INDIRECT(GY383),$E383,$F383))-INDEX(INDIRECT(GY383),1,HV$28))*(10-INDEX(INDIRECT("times"&amp;GW$2),$F383,HV$28))/10</f>
        <v>0</v>
      </c>
      <c r="HW383" s="201">
        <v>5</v>
      </c>
    </row>
    <row r="384" spans="1:231" ht="15">
      <c r="A384" s="18" t="s">
        <v>215</v>
      </c>
      <c r="B384" s="122">
        <f>A341</f>
        <v>3</v>
      </c>
      <c r="C384" s="122" t="str">
        <f>A342</f>
        <v>work1834</v>
      </c>
      <c r="D384" s="210" t="str">
        <f t="shared" si="1798"/>
        <v>core3_work1834</v>
      </c>
      <c r="E384" s="122">
        <v>5</v>
      </c>
      <c r="F384" s="33">
        <v>6</v>
      </c>
      <c r="G384" s="62">
        <f ca="1">IF(OR(INDEX(INDIRECT("times"&amp;B$2),$F384,G$28)&gt;10,INDEX(INDIRECT(D384),$E384,$F384)="",INDEX(INDIRECT(D384),$E384,$F384)&gt;=INDEX(INDIRECT(D384),1,G$28)),0,(INDEX(INDIRECT(D384),$E384,$F384))-INDEX(INDIRECT(D384),1,G$28))*(10-INDEX(INDIRECT("times"&amp;B$2),$F384,G$28))/10</f>
        <v>0</v>
      </c>
      <c r="H384" s="63">
        <f ca="1">IF(OR(INDEX(INDIRECT("times"&amp;B$2),$F384,H$28)&gt;10,INDEX(INDIRECT(D384),$E384,$F384)="",INDEX(INDIRECT(D384),$E384,$F384)&gt;=INDEX(INDIRECT(D384),1,H$28)),0,(INDEX(INDIRECT(D384),$E384,$F384))-INDEX(INDIRECT(D384),1,H$28))*(10-INDEX(INDIRECT("times"&amp;B$2),$F384,H$28))/10</f>
        <v>0</v>
      </c>
      <c r="I384" s="63">
        <f ca="1">IF(OR(INDEX(INDIRECT("times"&amp;B$2),$F384,I$28)&gt;10,INDEX(INDIRECT(D384),$E384,$F384)="",INDEX(INDIRECT(D384),$E384,$F384)&gt;=INDEX(INDIRECT(D384),1,I$28)),0,(INDEX(INDIRECT(D384),$E384,$F384))-INDEX(INDIRECT(D384),1,I$28))*(10-INDEX(INDIRECT("times"&amp;B$2),$F384,I$28))/10</f>
        <v>0</v>
      </c>
      <c r="J384" s="63">
        <f ca="1">IF(OR(INDEX(INDIRECT("times"&amp;B$2),$F384,J$28)&gt;10,INDEX(INDIRECT(D384),$E384,$F384)="",INDEX(INDIRECT(D384),$E384,$F384)&gt;=INDEX(INDIRECT(D384),1,J$28)),0,(INDEX(INDIRECT(D384),$E384,$F384))-INDEX(INDIRECT(D384),1,J$28))*(10-INDEX(INDIRECT("times"&amp;B$2),$F384,J$28))/10</f>
        <v>0</v>
      </c>
      <c r="K384" s="63">
        <f ca="1">IF(OR(INDEX(INDIRECT("times"&amp;B$2),$F384,K$28)&gt;10,INDEX(INDIRECT(D384),$E384,$F384)="",INDEX(INDIRECT(D384),$E384,$F384)&gt;=INDEX(INDIRECT(D384),1,K$28)),0,(INDEX(INDIRECT(D384),$E384,$F384))-INDEX(INDIRECT(D384),1,K$28))*(10-INDEX(INDIRECT("times"&amp;B$2),$F384,K$28))/10</f>
        <v>0</v>
      </c>
      <c r="L384" s="63">
        <f ca="1">IF(OR(INDEX(INDIRECT("times"&amp;B$2),$F384,L$28)&gt;10,INDEX(INDIRECT(D384),$E384,$F384)="",INDEX(INDIRECT(D384),$E384,$F384)&gt;=INDEX(INDIRECT(D384),1,L$28)),0,(INDEX(INDIRECT(D384),$E384,$F384))-INDEX(INDIRECT(D384),1,L$28))*(10-INDEX(INDIRECT("times"&amp;B$2),$F384,L$28))/10</f>
        <v>0</v>
      </c>
      <c r="M384" s="63">
        <f ca="1">IF(OR(INDEX(INDIRECT("times"&amp;B$2),$F384,M$28)&gt;10,INDEX(INDIRECT(D384),$E384,$F384)="",INDEX(INDIRECT(D384),$E384,$F384)&gt;=INDEX(INDIRECT(D384),1,M$28)),0,(INDEX(INDIRECT(D384),$E384,$F384))-INDEX(INDIRECT(D384),1,M$28))*(10-INDEX(INDIRECT("times"&amp;B$2),$F384,M$28))/10</f>
        <v>0</v>
      </c>
      <c r="N384" s="63">
        <f ca="1">IF(OR(INDEX(INDIRECT("times"&amp;B$2),$F384,N$28)&gt;10,INDEX(INDIRECT(D384),$E384,$F384)="",INDEX(INDIRECT(D384),$E384,$F384)&gt;=INDEX(INDIRECT(D384),1,N$28)),0,(INDEX(INDIRECT(D384),$E384,$F384))-INDEX(INDIRECT(D384),1,N$28))*(10-INDEX(INDIRECT("times"&amp;B$2),$F384,N$28))/10</f>
        <v>0</v>
      </c>
      <c r="O384" s="63">
        <f ca="1">IF(OR(INDEX(INDIRECT("times"&amp;B$2),$F384,O$28)&gt;10,INDEX(INDIRECT(D384),$E384,$F384)="",INDEX(INDIRECT(D384),$E384,$F384)&gt;=INDEX(INDIRECT(D384),1,O$28)),0,(INDEX(INDIRECT(D384),$E384,$F384))-INDEX(INDIRECT(D384),1,O$28))*(10-INDEX(INDIRECT("times"&amp;B$2),$F384,O$28))/10</f>
        <v>0</v>
      </c>
      <c r="P384" s="63">
        <f ca="1">IF(OR(INDEX(INDIRECT("times"&amp;B$2),$F384,P$28)&gt;10,INDEX(INDIRECT(D384),$E384,$F384)="",INDEX(INDIRECT(D384),$E384,$F384)&gt;=INDEX(INDIRECT(D384),1,P$28)),0,(INDEX(INDIRECT(D384),$E384,$F384))-INDEX(INDIRECT(D384),1,P$28))*(10-INDEX(INDIRECT("times"&amp;B$2),$F384,P$28))/10</f>
        <v>0</v>
      </c>
      <c r="Q384" s="63">
        <f ca="1">IF(OR(INDEX(INDIRECT("times"&amp;B$2),$F384,Q$28)&gt;10,INDEX(INDIRECT(D384),$E384,$F384)="",INDEX(INDIRECT(D384),$E384,$F384)&gt;=INDEX(INDIRECT(D384),1,Q$28)),0,(INDEX(INDIRECT(D384),$E384,$F384))-INDEX(INDIRECT(D384),1,Q$28))*(10-INDEX(INDIRECT("times"&amp;B$2),$F384,Q$28))/10</f>
        <v>0</v>
      </c>
      <c r="R384" s="63">
        <f ca="1">IF(OR(INDEX(INDIRECT("times"&amp;B$2),$F384,R$28)&gt;10,INDEX(INDIRECT(D384),$E384,$F384)="",INDEX(INDIRECT(D384),$E384,$F384)&gt;=INDEX(INDIRECT(D384),1,R$28)),0,(INDEX(INDIRECT(D384),$E384,$F384))-INDEX(INDIRECT(D384),1,R$28))*(10-INDEX(INDIRECT("times"&amp;B$2),$F384,R$28))/10</f>
        <v>0</v>
      </c>
      <c r="S384" s="63">
        <f ca="1">IF(OR(INDEX(INDIRECT("times"&amp;B$2),$F384,S$28)&gt;10,INDEX(INDIRECT(D384),$E384,$F384)="",INDEX(INDIRECT(D384),$E384,$F384)&gt;=INDEX(INDIRECT(D384),1,S$28)),0,(INDEX(INDIRECT(D384),$E384,$F384))-INDEX(INDIRECT(D384),1,S$28))*(10-INDEX(INDIRECT("times"&amp;B$2),$F384,S$28))/10</f>
        <v>0</v>
      </c>
      <c r="T384" s="63">
        <f ca="1">IF(OR(INDEX(INDIRECT("times"&amp;B$2),$F384,T$28)&gt;10,INDEX(INDIRECT(D384),$E384,$F384)="",INDEX(INDIRECT(D384),$E384,$F384)&gt;=INDEX(INDIRECT(D384),1,T$28)),0,(INDEX(INDIRECT(D384),$E384,$F384))-INDEX(INDIRECT(D384),1,T$28))*(10-INDEX(INDIRECT("times"&amp;B$2),$F384,T$28))/10</f>
        <v>0</v>
      </c>
      <c r="U384" s="63">
        <f ca="1">IF(OR(INDEX(INDIRECT("times"&amp;B$2),$F384,U$28)&gt;10,INDEX(INDIRECT(D384),$E384,$F384)="",INDEX(INDIRECT(D384),$E384,$F384)&gt;=INDEX(INDIRECT(D384),1,U$28)),0,(INDEX(INDIRECT(D384),$E384,$F384))-INDEX(INDIRECT(D384),1,U$28))*(10-INDEX(INDIRECT("times"&amp;B$2),$F384,U$28))/10</f>
        <v>0</v>
      </c>
      <c r="V384" s="63">
        <f ca="1">IF(OR(INDEX(INDIRECT("times"&amp;B$2),$F384,V$28)&gt;10,INDEX(INDIRECT(D384),$E384,$F384)="",INDEX(INDIRECT(D384),$E384,$F384)&gt;=INDEX(INDIRECT(D384),1,V$28)),0,(INDEX(INDIRECT(D384),$E384,$F384))-INDEX(INDIRECT(D384),1,V$28))*(10-INDEX(INDIRECT("times"&amp;B$2),$F384,V$28))/10</f>
        <v>0</v>
      </c>
      <c r="W384" s="63">
        <f ca="1">IF(OR(INDEX(INDIRECT("times"&amp;B$2),$F384,W$28)&gt;10,INDEX(INDIRECT(D384),$E384,$F384)="",INDEX(INDIRECT(D384),$E384,$F384)&gt;=INDEX(INDIRECT(D384),1,W$28)),0,(INDEX(INDIRECT(D384),$E384,$F384))-INDEX(INDIRECT(D384),1,W$28))*(10-INDEX(INDIRECT("times"&amp;B$2),$F384,W$28))/10</f>
        <v>0</v>
      </c>
      <c r="X384" s="63">
        <f ca="1">IF(OR(INDEX(INDIRECT("times"&amp;B$2),$F384,X$28)&gt;10,INDEX(INDIRECT(D384),$E384,$F384)="",INDEX(INDIRECT(D384),$E384,$F384)&gt;=INDEX(INDIRECT(D384),1,X$28)),0,(INDEX(INDIRECT(D384),$E384,$F384))-INDEX(INDIRECT(D384),1,X$28))*(10-INDEX(INDIRECT("times"&amp;B$2),$F384,X$28))/10</f>
        <v>0</v>
      </c>
      <c r="Y384" s="63">
        <f ca="1">IF(OR(INDEX(INDIRECT("times"&amp;B$2),$F384,Y$28)&gt;10,INDEX(INDIRECT(D384),$E384,$F384)="",INDEX(INDIRECT(D384),$E384,$F384)&gt;=INDEX(INDIRECT(D384),1,Y$28)),0,(INDEX(INDIRECT(D384),$E384,$F384))-INDEX(INDIRECT(D384),1,Y$28))*(10-INDEX(INDIRECT("times"&amp;B$2),$F384,Y$28))/10</f>
        <v>0</v>
      </c>
      <c r="Z384" s="63">
        <f ca="1">IF(OR(INDEX(INDIRECT("times"&amp;B$2),$F384,Z$28)&gt;10,INDEX(INDIRECT(D384),$E384,$F384)="",INDEX(INDIRECT(D384),$E384,$F384)&gt;=INDEX(INDIRECT(D384),1,Z$28)),0,(INDEX(INDIRECT(D384),$E384,$F384))-INDEX(INDIRECT(D384),1,Z$28))*(10-INDEX(INDIRECT("times"&amp;B$2),$F384,Z$28))/10</f>
        <v>0</v>
      </c>
      <c r="AA384" s="64">
        <f ca="1">IF(OR(INDEX(INDIRECT("times"&amp;B$2),$F384,AA$28)&gt;10,INDEX(INDIRECT(D384),$E384,$F384)="",INDEX(INDIRECT(D384),$E384,$F384)&gt;=INDEX(INDIRECT(D384),1,AA$28)),0,(INDEX(INDIRECT(D384),$E384,$F384))-INDEX(INDIRECT(D384),1,AA$28))*(10-INDEX(INDIRECT("times"&amp;B$2),$F384,AA$28))/10</f>
        <v>0</v>
      </c>
      <c r="AB384" s="201">
        <v>6</v>
      </c>
      <c r="AD384" s="18" t="s">
        <v>215</v>
      </c>
      <c r="AE384" s="122">
        <f>AD341</f>
        <v>3</v>
      </c>
      <c r="AF384" s="122" t="str">
        <f>AD342</f>
        <v>shop1834</v>
      </c>
      <c r="AG384" s="210" t="str">
        <f t="shared" si="1799"/>
        <v>core3_shop1834</v>
      </c>
      <c r="AH384" s="122">
        <v>5</v>
      </c>
      <c r="AI384" s="33">
        <v>6</v>
      </c>
      <c r="AJ384" s="62">
        <f ca="1">IF(OR(INDEX(INDIRECT("times"&amp;AE$2),$F384,AJ$28)&gt;10,INDEX(INDIRECT(AG384),$E384,$F384)="",INDEX(INDIRECT(AG384),$E384,$F384)&gt;=INDEX(INDIRECT(AG384),1,AJ$28)),0,(INDEX(INDIRECT(AG384),$E384,$F384))-INDEX(INDIRECT(AG384),1,AJ$28))*(10-INDEX(INDIRECT("times"&amp;AE$2),$F384,AJ$28))/10</f>
        <v>0</v>
      </c>
      <c r="AK384" s="63">
        <f ca="1">IF(OR(INDEX(INDIRECT("times"&amp;AE$2),$F384,AK$28)&gt;10,INDEX(INDIRECT(AG384),$E384,$F384)="",INDEX(INDIRECT(AG384),$E384,$F384)&gt;=INDEX(INDIRECT(AG384),1,AK$28)),0,(INDEX(INDIRECT(AG384),$E384,$F384))-INDEX(INDIRECT(AG384),1,AK$28))*(10-INDEX(INDIRECT("times"&amp;AE$2),$F384,AK$28))/10</f>
        <v>0</v>
      </c>
      <c r="AL384" s="63">
        <f ca="1">IF(OR(INDEX(INDIRECT("times"&amp;AE$2),$F384,AL$28)&gt;10,INDEX(INDIRECT(AG384),$E384,$F384)="",INDEX(INDIRECT(AG384),$E384,$F384)&gt;=INDEX(INDIRECT(AG384),1,AL$28)),0,(INDEX(INDIRECT(AG384),$E384,$F384))-INDEX(INDIRECT(AG384),1,AL$28))*(10-INDEX(INDIRECT("times"&amp;AE$2),$F384,AL$28))/10</f>
        <v>0</v>
      </c>
      <c r="AM384" s="63">
        <f ca="1">IF(OR(INDEX(INDIRECT("times"&amp;AE$2),$F384,AM$28)&gt;10,INDEX(INDIRECT(AG384),$E384,$F384)="",INDEX(INDIRECT(AG384),$E384,$F384)&gt;=INDEX(INDIRECT(AG384),1,AM$28)),0,(INDEX(INDIRECT(AG384),$E384,$F384))-INDEX(INDIRECT(AG384),1,AM$28))*(10-INDEX(INDIRECT("times"&amp;AE$2),$F384,AM$28))/10</f>
        <v>0</v>
      </c>
      <c r="AN384" s="63">
        <f ca="1">IF(OR(INDEX(INDIRECT("times"&amp;AE$2),$F384,AN$28)&gt;10,INDEX(INDIRECT(AG384),$E384,$F384)="",INDEX(INDIRECT(AG384),$E384,$F384)&gt;=INDEX(INDIRECT(AG384),1,AN$28)),0,(INDEX(INDIRECT(AG384),$E384,$F384))-INDEX(INDIRECT(AG384),1,AN$28))*(10-INDEX(INDIRECT("times"&amp;AE$2),$F384,AN$28))/10</f>
        <v>0</v>
      </c>
      <c r="AO384" s="63">
        <f ca="1">IF(OR(INDEX(INDIRECT("times"&amp;AE$2),$F384,AO$28)&gt;10,INDEX(INDIRECT(AG384),$E384,$F384)="",INDEX(INDIRECT(AG384),$E384,$F384)&gt;=INDEX(INDIRECT(AG384),1,AO$28)),0,(INDEX(INDIRECT(AG384),$E384,$F384))-INDEX(INDIRECT(AG384),1,AO$28))*(10-INDEX(INDIRECT("times"&amp;AE$2),$F384,AO$28))/10</f>
        <v>0</v>
      </c>
      <c r="AP384" s="63">
        <f ca="1">IF(OR(INDEX(INDIRECT("times"&amp;AE$2),$F384,AP$28)&gt;10,INDEX(INDIRECT(AG384),$E384,$F384)="",INDEX(INDIRECT(AG384),$E384,$F384)&gt;=INDEX(INDIRECT(AG384),1,AP$28)),0,(INDEX(INDIRECT(AG384),$E384,$F384))-INDEX(INDIRECT(AG384),1,AP$28))*(10-INDEX(INDIRECT("times"&amp;AE$2),$F384,AP$28))/10</f>
        <v>0</v>
      </c>
      <c r="AQ384" s="63">
        <f ca="1">IF(OR(INDEX(INDIRECT("times"&amp;AE$2),$F384,AQ$28)&gt;10,INDEX(INDIRECT(AG384),$E384,$F384)="",INDEX(INDIRECT(AG384),$E384,$F384)&gt;=INDEX(INDIRECT(AG384),1,AQ$28)),0,(INDEX(INDIRECT(AG384),$E384,$F384))-INDEX(INDIRECT(AG384),1,AQ$28))*(10-INDEX(INDIRECT("times"&amp;AE$2),$F384,AQ$28))/10</f>
        <v>0</v>
      </c>
      <c r="AR384" s="63">
        <f ca="1">IF(OR(INDEX(INDIRECT("times"&amp;AE$2),$F384,AR$28)&gt;10,INDEX(INDIRECT(AG384),$E384,$F384)="",INDEX(INDIRECT(AG384),$E384,$F384)&gt;=INDEX(INDIRECT(AG384),1,AR$28)),0,(INDEX(INDIRECT(AG384),$E384,$F384))-INDEX(INDIRECT(AG384),1,AR$28))*(10-INDEX(INDIRECT("times"&amp;AE$2),$F384,AR$28))/10</f>
        <v>0</v>
      </c>
      <c r="AS384" s="63">
        <f ca="1">IF(OR(INDEX(INDIRECT("times"&amp;AE$2),$F384,AS$28)&gt;10,INDEX(INDIRECT(AG384),$E384,$F384)="",INDEX(INDIRECT(AG384),$E384,$F384)&gt;=INDEX(INDIRECT(AG384),1,AS$28)),0,(INDEX(INDIRECT(AG384),$E384,$F384))-INDEX(INDIRECT(AG384),1,AS$28))*(10-INDEX(INDIRECT("times"&amp;AE$2),$F384,AS$28))/10</f>
        <v>0</v>
      </c>
      <c r="AT384" s="63">
        <f ca="1">IF(OR(INDEX(INDIRECT("times"&amp;AE$2),$F384,AT$28)&gt;10,INDEX(INDIRECT(AG384),$E384,$F384)="",INDEX(INDIRECT(AG384),$E384,$F384)&gt;=INDEX(INDIRECT(AG384),1,AT$28)),0,(INDEX(INDIRECT(AG384),$E384,$F384))-INDEX(INDIRECT(AG384),1,AT$28))*(10-INDEX(INDIRECT("times"&amp;AE$2),$F384,AT$28))/10</f>
        <v>0</v>
      </c>
      <c r="AU384" s="63">
        <f ca="1">IF(OR(INDEX(INDIRECT("times"&amp;AE$2),$F384,AU$28)&gt;10,INDEX(INDIRECT(AG384),$E384,$F384)="",INDEX(INDIRECT(AG384),$E384,$F384)&gt;=INDEX(INDIRECT(AG384),1,AU$28)),0,(INDEX(INDIRECT(AG384),$E384,$F384))-INDEX(INDIRECT(AG384),1,AU$28))*(10-INDEX(INDIRECT("times"&amp;AE$2),$F384,AU$28))/10</f>
        <v>0</v>
      </c>
      <c r="AV384" s="63">
        <f ca="1">IF(OR(INDEX(INDIRECT("times"&amp;AE$2),$F384,AV$28)&gt;10,INDEX(INDIRECT(AG384),$E384,$F384)="",INDEX(INDIRECT(AG384),$E384,$F384)&gt;=INDEX(INDIRECT(AG384),1,AV$28)),0,(INDEX(INDIRECT(AG384),$E384,$F384))-INDEX(INDIRECT(AG384),1,AV$28))*(10-INDEX(INDIRECT("times"&amp;AE$2),$F384,AV$28))/10</f>
        <v>0</v>
      </c>
      <c r="AW384" s="63">
        <f ca="1">IF(OR(INDEX(INDIRECT("times"&amp;AE$2),$F384,AW$28)&gt;10,INDEX(INDIRECT(AG384),$E384,$F384)="",INDEX(INDIRECT(AG384),$E384,$F384)&gt;=INDEX(INDIRECT(AG384),1,AW$28)),0,(INDEX(INDIRECT(AG384),$E384,$F384))-INDEX(INDIRECT(AG384),1,AW$28))*(10-INDEX(INDIRECT("times"&amp;AE$2),$F384,AW$28))/10</f>
        <v>0</v>
      </c>
      <c r="AX384" s="63">
        <f ca="1">IF(OR(INDEX(INDIRECT("times"&amp;AE$2),$F384,AX$28)&gt;10,INDEX(INDIRECT(AG384),$E384,$F384)="",INDEX(INDIRECT(AG384),$E384,$F384)&gt;=INDEX(INDIRECT(AG384),1,AX$28)),0,(INDEX(INDIRECT(AG384),$E384,$F384))-INDEX(INDIRECT(AG384),1,AX$28))*(10-INDEX(INDIRECT("times"&amp;AE$2),$F384,AX$28))/10</f>
        <v>0</v>
      </c>
      <c r="AY384" s="63">
        <f ca="1">IF(OR(INDEX(INDIRECT("times"&amp;AE$2),$F384,AY$28)&gt;10,INDEX(INDIRECT(AG384),$E384,$F384)="",INDEX(INDIRECT(AG384),$E384,$F384)&gt;=INDEX(INDIRECT(AG384),1,AY$28)),0,(INDEX(INDIRECT(AG384),$E384,$F384))-INDEX(INDIRECT(AG384),1,AY$28))*(10-INDEX(INDIRECT("times"&amp;AE$2),$F384,AY$28))/10</f>
        <v>0</v>
      </c>
      <c r="AZ384" s="63">
        <f ca="1">IF(OR(INDEX(INDIRECT("times"&amp;AE$2),$F384,AZ$28)&gt;10,INDEX(INDIRECT(AG384),$E384,$F384)="",INDEX(INDIRECT(AG384),$E384,$F384)&gt;=INDEX(INDIRECT(AG384),1,AZ$28)),0,(INDEX(INDIRECT(AG384),$E384,$F384))-INDEX(INDIRECT(AG384),1,AZ$28))*(10-INDEX(INDIRECT("times"&amp;AE$2),$F384,AZ$28))/10</f>
        <v>0</v>
      </c>
      <c r="BA384" s="63">
        <f ca="1">IF(OR(INDEX(INDIRECT("times"&amp;AE$2),$F384,BA$28)&gt;10,INDEX(INDIRECT(AG384),$E384,$F384)="",INDEX(INDIRECT(AG384),$E384,$F384)&gt;=INDEX(INDIRECT(AG384),1,BA$28)),0,(INDEX(INDIRECT(AG384),$E384,$F384))-INDEX(INDIRECT(AG384),1,BA$28))*(10-INDEX(INDIRECT("times"&amp;AE$2),$F384,BA$28))/10</f>
        <v>0</v>
      </c>
      <c r="BB384" s="63">
        <f ca="1">IF(OR(INDEX(INDIRECT("times"&amp;AE$2),$F384,BB$28)&gt;10,INDEX(INDIRECT(AG384),$E384,$F384)="",INDEX(INDIRECT(AG384),$E384,$F384)&gt;=INDEX(INDIRECT(AG384),1,BB$28)),0,(INDEX(INDIRECT(AG384),$E384,$F384))-INDEX(INDIRECT(AG384),1,BB$28))*(10-INDEX(INDIRECT("times"&amp;AE$2),$F384,BB$28))/10</f>
        <v>0</v>
      </c>
      <c r="BC384" s="63">
        <f ca="1">IF(OR(INDEX(INDIRECT("times"&amp;AE$2),$F384,BC$28)&gt;10,INDEX(INDIRECT(AG384),$E384,$F384)="",INDEX(INDIRECT(AG384),$E384,$F384)&gt;=INDEX(INDIRECT(AG384),1,BC$28)),0,(INDEX(INDIRECT(AG384),$E384,$F384))-INDEX(INDIRECT(AG384),1,BC$28))*(10-INDEX(INDIRECT("times"&amp;AE$2),$F384,BC$28))/10</f>
        <v>0</v>
      </c>
      <c r="BD384" s="64">
        <f ca="1">IF(OR(INDEX(INDIRECT("times"&amp;AE$2),$F384,BD$28)&gt;10,INDEX(INDIRECT(AG384),$E384,$F384)="",INDEX(INDIRECT(AG384),$E384,$F384)&gt;=INDEX(INDIRECT(AG384),1,BD$28)),0,(INDEX(INDIRECT(AG384),$E384,$F384))-INDEX(INDIRECT(AG384),1,BD$28))*(10-INDEX(INDIRECT("times"&amp;AE$2),$F384,BD$28))/10</f>
        <v>0</v>
      </c>
      <c r="BE384" s="201">
        <v>6</v>
      </c>
      <c r="BG384" s="18" t="s">
        <v>215</v>
      </c>
      <c r="BH384" s="122">
        <f>BG341</f>
        <v>3</v>
      </c>
      <c r="BI384" s="122" t="str">
        <f>BG342</f>
        <v>lei1834</v>
      </c>
      <c r="BJ384" s="210" t="str">
        <f t="shared" si="1800"/>
        <v>core3_lei1834</v>
      </c>
      <c r="BK384" s="122">
        <v>5</v>
      </c>
      <c r="BL384" s="33">
        <v>6</v>
      </c>
      <c r="BM384" s="62">
        <f ca="1">IF(OR(INDEX(INDIRECT("times"&amp;BH$2),$F384,BM$28)&gt;10,INDEX(INDIRECT(BJ384),$E384,$F384)="",INDEX(INDIRECT(BJ384),$E384,$F384)&gt;=INDEX(INDIRECT(BJ384),1,BM$28)),0,(INDEX(INDIRECT(BJ384),$E384,$F384))-INDEX(INDIRECT(BJ384),1,BM$28))*(10-INDEX(INDIRECT("times"&amp;BH$2),$F384,BM$28))/10</f>
        <v>0</v>
      </c>
      <c r="BN384" s="63">
        <f ca="1">IF(OR(INDEX(INDIRECT("times"&amp;BH$2),$F384,BN$28)&gt;10,INDEX(INDIRECT(BJ384),$E384,$F384)="",INDEX(INDIRECT(BJ384),$E384,$F384)&gt;=INDEX(INDIRECT(BJ384),1,BN$28)),0,(INDEX(INDIRECT(BJ384),$E384,$F384))-INDEX(INDIRECT(BJ384),1,BN$28))*(10-INDEX(INDIRECT("times"&amp;BH$2),$F384,BN$28))/10</f>
        <v>0</v>
      </c>
      <c r="BO384" s="63">
        <f ca="1">IF(OR(INDEX(INDIRECT("times"&amp;BH$2),$F384,BO$28)&gt;10,INDEX(INDIRECT(BJ384),$E384,$F384)="",INDEX(INDIRECT(BJ384),$E384,$F384)&gt;=INDEX(INDIRECT(BJ384),1,BO$28)),0,(INDEX(INDIRECT(BJ384),$E384,$F384))-INDEX(INDIRECT(BJ384),1,BO$28))*(10-INDEX(INDIRECT("times"&amp;BH$2),$F384,BO$28))/10</f>
        <v>0</v>
      </c>
      <c r="BP384" s="63">
        <f ca="1">IF(OR(INDEX(INDIRECT("times"&amp;BH$2),$F384,BP$28)&gt;10,INDEX(INDIRECT(BJ384),$E384,$F384)="",INDEX(INDIRECT(BJ384),$E384,$F384)&gt;=INDEX(INDIRECT(BJ384),1,BP$28)),0,(INDEX(INDIRECT(BJ384),$E384,$F384))-INDEX(INDIRECT(BJ384),1,BP$28))*(10-INDEX(INDIRECT("times"&amp;BH$2),$F384,BP$28))/10</f>
        <v>0</v>
      </c>
      <c r="BQ384" s="63">
        <f ca="1">IF(OR(INDEX(INDIRECT("times"&amp;BH$2),$F384,BQ$28)&gt;10,INDEX(INDIRECT(BJ384),$E384,$F384)="",INDEX(INDIRECT(BJ384),$E384,$F384)&gt;=INDEX(INDIRECT(BJ384),1,BQ$28)),0,(INDEX(INDIRECT(BJ384),$E384,$F384))-INDEX(INDIRECT(BJ384),1,BQ$28))*(10-INDEX(INDIRECT("times"&amp;BH$2),$F384,BQ$28))/10</f>
        <v>0</v>
      </c>
      <c r="BR384" s="63">
        <f ca="1">IF(OR(INDEX(INDIRECT("times"&amp;BH$2),$F384,BR$28)&gt;10,INDEX(INDIRECT(BJ384),$E384,$F384)="",INDEX(INDIRECT(BJ384),$E384,$F384)&gt;=INDEX(INDIRECT(BJ384),1,BR$28)),0,(INDEX(INDIRECT(BJ384),$E384,$F384))-INDEX(INDIRECT(BJ384),1,BR$28))*(10-INDEX(INDIRECT("times"&amp;BH$2),$F384,BR$28))/10</f>
        <v>0</v>
      </c>
      <c r="BS384" s="63">
        <f ca="1">IF(OR(INDEX(INDIRECT("times"&amp;BH$2),$F384,BS$28)&gt;10,INDEX(INDIRECT(BJ384),$E384,$F384)="",INDEX(INDIRECT(BJ384),$E384,$F384)&gt;=INDEX(INDIRECT(BJ384),1,BS$28)),0,(INDEX(INDIRECT(BJ384),$E384,$F384))-INDEX(INDIRECT(BJ384),1,BS$28))*(10-INDEX(INDIRECT("times"&amp;BH$2),$F384,BS$28))/10</f>
        <v>0</v>
      </c>
      <c r="BT384" s="63">
        <f ca="1">IF(OR(INDEX(INDIRECT("times"&amp;BH$2),$F384,BT$28)&gt;10,INDEX(INDIRECT(BJ384),$E384,$F384)="",INDEX(INDIRECT(BJ384),$E384,$F384)&gt;=INDEX(INDIRECT(BJ384),1,BT$28)),0,(INDEX(INDIRECT(BJ384),$E384,$F384))-INDEX(INDIRECT(BJ384),1,BT$28))*(10-INDEX(INDIRECT("times"&amp;BH$2),$F384,BT$28))/10</f>
        <v>0</v>
      </c>
      <c r="BU384" s="63">
        <f ca="1">IF(OR(INDEX(INDIRECT("times"&amp;BH$2),$F384,BU$28)&gt;10,INDEX(INDIRECT(BJ384),$E384,$F384)="",INDEX(INDIRECT(BJ384),$E384,$F384)&gt;=INDEX(INDIRECT(BJ384),1,BU$28)),0,(INDEX(INDIRECT(BJ384),$E384,$F384))-INDEX(INDIRECT(BJ384),1,BU$28))*(10-INDEX(INDIRECT("times"&amp;BH$2),$F384,BU$28))/10</f>
        <v>0</v>
      </c>
      <c r="BV384" s="63">
        <f ca="1">IF(OR(INDEX(INDIRECT("times"&amp;BH$2),$F384,BV$28)&gt;10,INDEX(INDIRECT(BJ384),$E384,$F384)="",INDEX(INDIRECT(BJ384),$E384,$F384)&gt;=INDEX(INDIRECT(BJ384),1,BV$28)),0,(INDEX(INDIRECT(BJ384),$E384,$F384))-INDEX(INDIRECT(BJ384),1,BV$28))*(10-INDEX(INDIRECT("times"&amp;BH$2),$F384,BV$28))/10</f>
        <v>0</v>
      </c>
      <c r="BW384" s="63">
        <f ca="1">IF(OR(INDEX(INDIRECT("times"&amp;BH$2),$F384,BW$28)&gt;10,INDEX(INDIRECT(BJ384),$E384,$F384)="",INDEX(INDIRECT(BJ384),$E384,$F384)&gt;=INDEX(INDIRECT(BJ384),1,BW$28)),0,(INDEX(INDIRECT(BJ384),$E384,$F384))-INDEX(INDIRECT(BJ384),1,BW$28))*(10-INDEX(INDIRECT("times"&amp;BH$2),$F384,BW$28))/10</f>
        <v>0</v>
      </c>
      <c r="BX384" s="63">
        <f ca="1">IF(OR(INDEX(INDIRECT("times"&amp;BH$2),$F384,BX$28)&gt;10,INDEX(INDIRECT(BJ384),$E384,$F384)="",INDEX(INDIRECT(BJ384),$E384,$F384)&gt;=INDEX(INDIRECT(BJ384),1,BX$28)),0,(INDEX(INDIRECT(BJ384),$E384,$F384))-INDEX(INDIRECT(BJ384),1,BX$28))*(10-INDEX(INDIRECT("times"&amp;BH$2),$F384,BX$28))/10</f>
        <v>0</v>
      </c>
      <c r="BY384" s="63">
        <f ca="1">IF(OR(INDEX(INDIRECT("times"&amp;BH$2),$F384,BY$28)&gt;10,INDEX(INDIRECT(BJ384),$E384,$F384)="",INDEX(INDIRECT(BJ384),$E384,$F384)&gt;=INDEX(INDIRECT(BJ384),1,BY$28)),0,(INDEX(INDIRECT(BJ384),$E384,$F384))-INDEX(INDIRECT(BJ384),1,BY$28))*(10-INDEX(INDIRECT("times"&amp;BH$2),$F384,BY$28))/10</f>
        <v>0</v>
      </c>
      <c r="BZ384" s="63">
        <f ca="1">IF(OR(INDEX(INDIRECT("times"&amp;BH$2),$F384,BZ$28)&gt;10,INDEX(INDIRECT(BJ384),$E384,$F384)="",INDEX(INDIRECT(BJ384),$E384,$F384)&gt;=INDEX(INDIRECT(BJ384),1,BZ$28)),0,(INDEX(INDIRECT(BJ384),$E384,$F384))-INDEX(INDIRECT(BJ384),1,BZ$28))*(10-INDEX(INDIRECT("times"&amp;BH$2),$F384,BZ$28))/10</f>
        <v>0</v>
      </c>
      <c r="CA384" s="63">
        <f ca="1">IF(OR(INDEX(INDIRECT("times"&amp;BH$2),$F384,CA$28)&gt;10,INDEX(INDIRECT(BJ384),$E384,$F384)="",INDEX(INDIRECT(BJ384),$E384,$F384)&gt;=INDEX(INDIRECT(BJ384),1,CA$28)),0,(INDEX(INDIRECT(BJ384),$E384,$F384))-INDEX(INDIRECT(BJ384),1,CA$28))*(10-INDEX(INDIRECT("times"&amp;BH$2),$F384,CA$28))/10</f>
        <v>0</v>
      </c>
      <c r="CB384" s="63">
        <f ca="1">IF(OR(INDEX(INDIRECT("times"&amp;BH$2),$F384,CB$28)&gt;10,INDEX(INDIRECT(BJ384),$E384,$F384)="",INDEX(INDIRECT(BJ384),$E384,$F384)&gt;=INDEX(INDIRECT(BJ384),1,CB$28)),0,(INDEX(INDIRECT(BJ384),$E384,$F384))-INDEX(INDIRECT(BJ384),1,CB$28))*(10-INDEX(INDIRECT("times"&amp;BH$2),$F384,CB$28))/10</f>
        <v>0</v>
      </c>
      <c r="CC384" s="63">
        <f ca="1">IF(OR(INDEX(INDIRECT("times"&amp;BH$2),$F384,CC$28)&gt;10,INDEX(INDIRECT(BJ384),$E384,$F384)="",INDEX(INDIRECT(BJ384),$E384,$F384)&gt;=INDEX(INDIRECT(BJ384),1,CC$28)),0,(INDEX(INDIRECT(BJ384),$E384,$F384))-INDEX(INDIRECT(BJ384),1,CC$28))*(10-INDEX(INDIRECT("times"&amp;BH$2),$F384,CC$28))/10</f>
        <v>0</v>
      </c>
      <c r="CD384" s="63">
        <f ca="1">IF(OR(INDEX(INDIRECT("times"&amp;BH$2),$F384,CD$28)&gt;10,INDEX(INDIRECT(BJ384),$E384,$F384)="",INDEX(INDIRECT(BJ384),$E384,$F384)&gt;=INDEX(INDIRECT(BJ384),1,CD$28)),0,(INDEX(INDIRECT(BJ384),$E384,$F384))-INDEX(INDIRECT(BJ384),1,CD$28))*(10-INDEX(INDIRECT("times"&amp;BH$2),$F384,CD$28))/10</f>
        <v>0</v>
      </c>
      <c r="CE384" s="63">
        <f ca="1">IF(OR(INDEX(INDIRECT("times"&amp;BH$2),$F384,CE$28)&gt;10,INDEX(INDIRECT(BJ384),$E384,$F384)="",INDEX(INDIRECT(BJ384),$E384,$F384)&gt;=INDEX(INDIRECT(BJ384),1,CE$28)),0,(INDEX(INDIRECT(BJ384),$E384,$F384))-INDEX(INDIRECT(BJ384),1,CE$28))*(10-INDEX(INDIRECT("times"&amp;BH$2),$F384,CE$28))/10</f>
        <v>0</v>
      </c>
      <c r="CF384" s="63">
        <f ca="1">IF(OR(INDEX(INDIRECT("times"&amp;BH$2),$F384,CF$28)&gt;10,INDEX(INDIRECT(BJ384),$E384,$F384)="",INDEX(INDIRECT(BJ384),$E384,$F384)&gt;=INDEX(INDIRECT(BJ384),1,CF$28)),0,(INDEX(INDIRECT(BJ384),$E384,$F384))-INDEX(INDIRECT(BJ384),1,CF$28))*(10-INDEX(INDIRECT("times"&amp;BH$2),$F384,CF$28))/10</f>
        <v>0</v>
      </c>
      <c r="CG384" s="64">
        <f ca="1">IF(OR(INDEX(INDIRECT("times"&amp;BH$2),$F384,CG$28)&gt;10,INDEX(INDIRECT(BJ384),$E384,$F384)="",INDEX(INDIRECT(BJ384),$E384,$F384)&gt;=INDEX(INDIRECT(BJ384),1,CG$28)),0,(INDEX(INDIRECT(BJ384),$E384,$F384))-INDEX(INDIRECT(BJ384),1,CG$28))*(10-INDEX(INDIRECT("times"&amp;BH$2),$F384,CG$28))/10</f>
        <v>0</v>
      </c>
      <c r="CH384" s="201">
        <v>6</v>
      </c>
      <c r="CJ384" s="18" t="s">
        <v>215</v>
      </c>
      <c r="CK384" s="122">
        <f>CJ341</f>
        <v>3</v>
      </c>
      <c r="CL384" s="122" t="str">
        <f>CJ342</f>
        <v>work3564</v>
      </c>
      <c r="CM384" s="210" t="str">
        <f t="shared" si="1801"/>
        <v>core3_work3564</v>
      </c>
      <c r="CN384" s="122">
        <v>5</v>
      </c>
      <c r="CO384" s="33">
        <v>6</v>
      </c>
      <c r="CP384" s="62">
        <f ca="1">IF(OR(INDEX(INDIRECT("times"&amp;CK$2),$F384,CP$28)&gt;10,INDEX(INDIRECT(CM384),$E384,$F384)="",INDEX(INDIRECT(CM384),$E384,$F384)&gt;=INDEX(INDIRECT(CM384),1,CP$28)),0,(INDEX(INDIRECT(CM384),$E384,$F384))-INDEX(INDIRECT(CM384),1,CP$28))*(10-INDEX(INDIRECT("times"&amp;CK$2),$F384,CP$28))/10</f>
        <v>0</v>
      </c>
      <c r="CQ384" s="63">
        <f ca="1">IF(OR(INDEX(INDIRECT("times"&amp;CK$2),$F384,CQ$28)&gt;10,INDEX(INDIRECT(CM384),$E384,$F384)="",INDEX(INDIRECT(CM384),$E384,$F384)&gt;=INDEX(INDIRECT(CM384),1,CQ$28)),0,(INDEX(INDIRECT(CM384),$E384,$F384))-INDEX(INDIRECT(CM384),1,CQ$28))*(10-INDEX(INDIRECT("times"&amp;CK$2),$F384,CQ$28))/10</f>
        <v>0</v>
      </c>
      <c r="CR384" s="63">
        <f ca="1">IF(OR(INDEX(INDIRECT("times"&amp;CK$2),$F384,CR$28)&gt;10,INDEX(INDIRECT(CM384),$E384,$F384)="",INDEX(INDIRECT(CM384),$E384,$F384)&gt;=INDEX(INDIRECT(CM384),1,CR$28)),0,(INDEX(INDIRECT(CM384),$E384,$F384))-INDEX(INDIRECT(CM384),1,CR$28))*(10-INDEX(INDIRECT("times"&amp;CK$2),$F384,CR$28))/10</f>
        <v>0</v>
      </c>
      <c r="CS384" s="63">
        <f ca="1">IF(OR(INDEX(INDIRECT("times"&amp;CK$2),$F384,CS$28)&gt;10,INDEX(INDIRECT(CM384),$E384,$F384)="",INDEX(INDIRECT(CM384),$E384,$F384)&gt;=INDEX(INDIRECT(CM384),1,CS$28)),0,(INDEX(INDIRECT(CM384),$E384,$F384))-INDEX(INDIRECT(CM384),1,CS$28))*(10-INDEX(INDIRECT("times"&amp;CK$2),$F384,CS$28))/10</f>
        <v>0</v>
      </c>
      <c r="CT384" s="63">
        <f ca="1">IF(OR(INDEX(INDIRECT("times"&amp;CK$2),$F384,CT$28)&gt;10,INDEX(INDIRECT(CM384),$E384,$F384)="",INDEX(INDIRECT(CM384),$E384,$F384)&gt;=INDEX(INDIRECT(CM384),1,CT$28)),0,(INDEX(INDIRECT(CM384),$E384,$F384))-INDEX(INDIRECT(CM384),1,CT$28))*(10-INDEX(INDIRECT("times"&amp;CK$2),$F384,CT$28))/10</f>
        <v>0</v>
      </c>
      <c r="CU384" s="63">
        <f ca="1">IF(OR(INDEX(INDIRECT("times"&amp;CK$2),$F384,CU$28)&gt;10,INDEX(INDIRECT(CM384),$E384,$F384)="",INDEX(INDIRECT(CM384),$E384,$F384)&gt;=INDEX(INDIRECT(CM384),1,CU$28)),0,(INDEX(INDIRECT(CM384),$E384,$F384))-INDEX(INDIRECT(CM384),1,CU$28))*(10-INDEX(INDIRECT("times"&amp;CK$2),$F384,CU$28))/10</f>
        <v>0</v>
      </c>
      <c r="CV384" s="63">
        <f ca="1">IF(OR(INDEX(INDIRECT("times"&amp;CK$2),$F384,CV$28)&gt;10,INDEX(INDIRECT(CM384),$E384,$F384)="",INDEX(INDIRECT(CM384),$E384,$F384)&gt;=INDEX(INDIRECT(CM384),1,CV$28)),0,(INDEX(INDIRECT(CM384),$E384,$F384))-INDEX(INDIRECT(CM384),1,CV$28))*(10-INDEX(INDIRECT("times"&amp;CK$2),$F384,CV$28))/10</f>
        <v>0</v>
      </c>
      <c r="CW384" s="63">
        <f ca="1">IF(OR(INDEX(INDIRECT("times"&amp;CK$2),$F384,CW$28)&gt;10,INDEX(INDIRECT(CM384),$E384,$F384)="",INDEX(INDIRECT(CM384),$E384,$F384)&gt;=INDEX(INDIRECT(CM384),1,CW$28)),0,(INDEX(INDIRECT(CM384),$E384,$F384))-INDEX(INDIRECT(CM384),1,CW$28))*(10-INDEX(INDIRECT("times"&amp;CK$2),$F384,CW$28))/10</f>
        <v>0</v>
      </c>
      <c r="CX384" s="63">
        <f ca="1">IF(OR(INDEX(INDIRECT("times"&amp;CK$2),$F384,CX$28)&gt;10,INDEX(INDIRECT(CM384),$E384,$F384)="",INDEX(INDIRECT(CM384),$E384,$F384)&gt;=INDEX(INDIRECT(CM384),1,CX$28)),0,(INDEX(INDIRECT(CM384),$E384,$F384))-INDEX(INDIRECT(CM384),1,CX$28))*(10-INDEX(INDIRECT("times"&amp;CK$2),$F384,CX$28))/10</f>
        <v>0</v>
      </c>
      <c r="CY384" s="63">
        <f ca="1">IF(OR(INDEX(INDIRECT("times"&amp;CK$2),$F384,CY$28)&gt;10,INDEX(INDIRECT(CM384),$E384,$F384)="",INDEX(INDIRECT(CM384),$E384,$F384)&gt;=INDEX(INDIRECT(CM384),1,CY$28)),0,(INDEX(INDIRECT(CM384),$E384,$F384))-INDEX(INDIRECT(CM384),1,CY$28))*(10-INDEX(INDIRECT("times"&amp;CK$2),$F384,CY$28))/10</f>
        <v>0</v>
      </c>
      <c r="CZ384" s="63">
        <f ca="1">IF(OR(INDEX(INDIRECT("times"&amp;CK$2),$F384,CZ$28)&gt;10,INDEX(INDIRECT(CM384),$E384,$F384)="",INDEX(INDIRECT(CM384),$E384,$F384)&gt;=INDEX(INDIRECT(CM384),1,CZ$28)),0,(INDEX(INDIRECT(CM384),$E384,$F384))-INDEX(INDIRECT(CM384),1,CZ$28))*(10-INDEX(INDIRECT("times"&amp;CK$2),$F384,CZ$28))/10</f>
        <v>0</v>
      </c>
      <c r="DA384" s="63">
        <f ca="1">IF(OR(INDEX(INDIRECT("times"&amp;CK$2),$F384,DA$28)&gt;10,INDEX(INDIRECT(CM384),$E384,$F384)="",INDEX(INDIRECT(CM384),$E384,$F384)&gt;=INDEX(INDIRECT(CM384),1,DA$28)),0,(INDEX(INDIRECT(CM384),$E384,$F384))-INDEX(INDIRECT(CM384),1,DA$28))*(10-INDEX(INDIRECT("times"&amp;CK$2),$F384,DA$28))/10</f>
        <v>0</v>
      </c>
      <c r="DB384" s="63">
        <f ca="1">IF(OR(INDEX(INDIRECT("times"&amp;CK$2),$F384,DB$28)&gt;10,INDEX(INDIRECT(CM384),$E384,$F384)="",INDEX(INDIRECT(CM384),$E384,$F384)&gt;=INDEX(INDIRECT(CM384),1,DB$28)),0,(INDEX(INDIRECT(CM384),$E384,$F384))-INDEX(INDIRECT(CM384),1,DB$28))*(10-INDEX(INDIRECT("times"&amp;CK$2),$F384,DB$28))/10</f>
        <v>0</v>
      </c>
      <c r="DC384" s="63">
        <f ca="1">IF(OR(INDEX(INDIRECT("times"&amp;CK$2),$F384,DC$28)&gt;10,INDEX(INDIRECT(CM384),$E384,$F384)="",INDEX(INDIRECT(CM384),$E384,$F384)&gt;=INDEX(INDIRECT(CM384),1,DC$28)),0,(INDEX(INDIRECT(CM384),$E384,$F384))-INDEX(INDIRECT(CM384),1,DC$28))*(10-INDEX(INDIRECT("times"&amp;CK$2),$F384,DC$28))/10</f>
        <v>0</v>
      </c>
      <c r="DD384" s="63">
        <f ca="1">IF(OR(INDEX(INDIRECT("times"&amp;CK$2),$F384,DD$28)&gt;10,INDEX(INDIRECT(CM384),$E384,$F384)="",INDEX(INDIRECT(CM384),$E384,$F384)&gt;=INDEX(INDIRECT(CM384),1,DD$28)),0,(INDEX(INDIRECT(CM384),$E384,$F384))-INDEX(INDIRECT(CM384),1,DD$28))*(10-INDEX(INDIRECT("times"&amp;CK$2),$F384,DD$28))/10</f>
        <v>0</v>
      </c>
      <c r="DE384" s="63">
        <f ca="1">IF(OR(INDEX(INDIRECT("times"&amp;CK$2),$F384,DE$28)&gt;10,INDEX(INDIRECT(CM384),$E384,$F384)="",INDEX(INDIRECT(CM384),$E384,$F384)&gt;=INDEX(INDIRECT(CM384),1,DE$28)),0,(INDEX(INDIRECT(CM384),$E384,$F384))-INDEX(INDIRECT(CM384),1,DE$28))*(10-INDEX(INDIRECT("times"&amp;CK$2),$F384,DE$28))/10</f>
        <v>0</v>
      </c>
      <c r="DF384" s="63">
        <f ca="1">IF(OR(INDEX(INDIRECT("times"&amp;CK$2),$F384,DF$28)&gt;10,INDEX(INDIRECT(CM384),$E384,$F384)="",INDEX(INDIRECT(CM384),$E384,$F384)&gt;=INDEX(INDIRECT(CM384),1,DF$28)),0,(INDEX(INDIRECT(CM384),$E384,$F384))-INDEX(INDIRECT(CM384),1,DF$28))*(10-INDEX(INDIRECT("times"&amp;CK$2),$F384,DF$28))/10</f>
        <v>0</v>
      </c>
      <c r="DG384" s="63">
        <f ca="1">IF(OR(INDEX(INDIRECT("times"&amp;CK$2),$F384,DG$28)&gt;10,INDEX(INDIRECT(CM384),$E384,$F384)="",INDEX(INDIRECT(CM384),$E384,$F384)&gt;=INDEX(INDIRECT(CM384),1,DG$28)),0,(INDEX(INDIRECT(CM384),$E384,$F384))-INDEX(INDIRECT(CM384),1,DG$28))*(10-INDEX(INDIRECT("times"&amp;CK$2),$F384,DG$28))/10</f>
        <v>0</v>
      </c>
      <c r="DH384" s="63">
        <f ca="1">IF(OR(INDEX(INDIRECT("times"&amp;CK$2),$F384,DH$28)&gt;10,INDEX(INDIRECT(CM384),$E384,$F384)="",INDEX(INDIRECT(CM384),$E384,$F384)&gt;=INDEX(INDIRECT(CM384),1,DH$28)),0,(INDEX(INDIRECT(CM384),$E384,$F384))-INDEX(INDIRECT(CM384),1,DH$28))*(10-INDEX(INDIRECT("times"&amp;CK$2),$F384,DH$28))/10</f>
        <v>0</v>
      </c>
      <c r="DI384" s="63">
        <f ca="1">IF(OR(INDEX(INDIRECT("times"&amp;CK$2),$F384,DI$28)&gt;10,INDEX(INDIRECT(CM384),$E384,$F384)="",INDEX(INDIRECT(CM384),$E384,$F384)&gt;=INDEX(INDIRECT(CM384),1,DI$28)),0,(INDEX(INDIRECT(CM384),$E384,$F384))-INDEX(INDIRECT(CM384),1,DI$28))*(10-INDEX(INDIRECT("times"&amp;CK$2),$F384,DI$28))/10</f>
        <v>0</v>
      </c>
      <c r="DJ384" s="64">
        <f ca="1">IF(OR(INDEX(INDIRECT("times"&amp;CK$2),$F384,DJ$28)&gt;10,INDEX(INDIRECT(CM384),$E384,$F384)="",INDEX(INDIRECT(CM384),$E384,$F384)&gt;=INDEX(INDIRECT(CM384),1,DJ$28)),0,(INDEX(INDIRECT(CM384),$E384,$F384))-INDEX(INDIRECT(CM384),1,DJ$28))*(10-INDEX(INDIRECT("times"&amp;CK$2),$F384,DJ$28))/10</f>
        <v>0</v>
      </c>
      <c r="DK384" s="201">
        <v>6</v>
      </c>
      <c r="DM384" s="18" t="s">
        <v>215</v>
      </c>
      <c r="DN384" s="122">
        <f>DM341</f>
        <v>3</v>
      </c>
      <c r="DO384" s="122" t="str">
        <f>DM342</f>
        <v>shop3564</v>
      </c>
      <c r="DP384" s="210" t="str">
        <f t="shared" si="1802"/>
        <v>core3_shop3564</v>
      </c>
      <c r="DQ384" s="122">
        <v>5</v>
      </c>
      <c r="DR384" s="33">
        <v>6</v>
      </c>
      <c r="DS384" s="62">
        <f ca="1">IF(OR(INDEX(INDIRECT("times"&amp;DN$2),$F384,DS$28)&gt;10,INDEX(INDIRECT(DP384),$E384,$F384)="",INDEX(INDIRECT(DP384),$E384,$F384)&gt;=INDEX(INDIRECT(DP384),1,DS$28)),0,(INDEX(INDIRECT(DP384),$E384,$F384))-INDEX(INDIRECT(DP384),1,DS$28))*(10-INDEX(INDIRECT("times"&amp;DN$2),$F384,DS$28))/10</f>
        <v>0</v>
      </c>
      <c r="DT384" s="63">
        <f ca="1">IF(OR(INDEX(INDIRECT("times"&amp;DN$2),$F384,DT$28)&gt;10,INDEX(INDIRECT(DP384),$E384,$F384)="",INDEX(INDIRECT(DP384),$E384,$F384)&gt;=INDEX(INDIRECT(DP384),1,DT$28)),0,(INDEX(INDIRECT(DP384),$E384,$F384))-INDEX(INDIRECT(DP384),1,DT$28))*(10-INDEX(INDIRECT("times"&amp;DN$2),$F384,DT$28))/10</f>
        <v>0</v>
      </c>
      <c r="DU384" s="63">
        <f ca="1">IF(OR(INDEX(INDIRECT("times"&amp;DN$2),$F384,DU$28)&gt;10,INDEX(INDIRECT(DP384),$E384,$F384)="",INDEX(INDIRECT(DP384),$E384,$F384)&gt;=INDEX(INDIRECT(DP384),1,DU$28)),0,(INDEX(INDIRECT(DP384),$E384,$F384))-INDEX(INDIRECT(DP384),1,DU$28))*(10-INDEX(INDIRECT("times"&amp;DN$2),$F384,DU$28))/10</f>
        <v>0</v>
      </c>
      <c r="DV384" s="63">
        <f ca="1">IF(OR(INDEX(INDIRECT("times"&amp;DN$2),$F384,DV$28)&gt;10,INDEX(INDIRECT(DP384),$E384,$F384)="",INDEX(INDIRECT(DP384),$E384,$F384)&gt;=INDEX(INDIRECT(DP384),1,DV$28)),0,(INDEX(INDIRECT(DP384),$E384,$F384))-INDEX(INDIRECT(DP384),1,DV$28))*(10-INDEX(INDIRECT("times"&amp;DN$2),$F384,DV$28))/10</f>
        <v>0</v>
      </c>
      <c r="DW384" s="63">
        <f ca="1">IF(OR(INDEX(INDIRECT("times"&amp;DN$2),$F384,DW$28)&gt;10,INDEX(INDIRECT(DP384),$E384,$F384)="",INDEX(INDIRECT(DP384),$E384,$F384)&gt;=INDEX(INDIRECT(DP384),1,DW$28)),0,(INDEX(INDIRECT(DP384),$E384,$F384))-INDEX(INDIRECT(DP384),1,DW$28))*(10-INDEX(INDIRECT("times"&amp;DN$2),$F384,DW$28))/10</f>
        <v>0</v>
      </c>
      <c r="DX384" s="63">
        <f ca="1">IF(OR(INDEX(INDIRECT("times"&amp;DN$2),$F384,DX$28)&gt;10,INDEX(INDIRECT(DP384),$E384,$F384)="",INDEX(INDIRECT(DP384),$E384,$F384)&gt;=INDEX(INDIRECT(DP384),1,DX$28)),0,(INDEX(INDIRECT(DP384),$E384,$F384))-INDEX(INDIRECT(DP384),1,DX$28))*(10-INDEX(INDIRECT("times"&amp;DN$2),$F384,DX$28))/10</f>
        <v>0</v>
      </c>
      <c r="DY384" s="63">
        <f ca="1">IF(OR(INDEX(INDIRECT("times"&amp;DN$2),$F384,DY$28)&gt;10,INDEX(INDIRECT(DP384),$E384,$F384)="",INDEX(INDIRECT(DP384),$E384,$F384)&gt;=INDEX(INDIRECT(DP384),1,DY$28)),0,(INDEX(INDIRECT(DP384),$E384,$F384))-INDEX(INDIRECT(DP384),1,DY$28))*(10-INDEX(INDIRECT("times"&amp;DN$2),$F384,DY$28))/10</f>
        <v>0</v>
      </c>
      <c r="DZ384" s="63">
        <f ca="1">IF(OR(INDEX(INDIRECT("times"&amp;DN$2),$F384,DZ$28)&gt;10,INDEX(INDIRECT(DP384),$E384,$F384)="",INDEX(INDIRECT(DP384),$E384,$F384)&gt;=INDEX(INDIRECT(DP384),1,DZ$28)),0,(INDEX(INDIRECT(DP384),$E384,$F384))-INDEX(INDIRECT(DP384),1,DZ$28))*(10-INDEX(INDIRECT("times"&amp;DN$2),$F384,DZ$28))/10</f>
        <v>0</v>
      </c>
      <c r="EA384" s="63">
        <f ca="1">IF(OR(INDEX(INDIRECT("times"&amp;DN$2),$F384,EA$28)&gt;10,INDEX(INDIRECT(DP384),$E384,$F384)="",INDEX(INDIRECT(DP384),$E384,$F384)&gt;=INDEX(INDIRECT(DP384),1,EA$28)),0,(INDEX(INDIRECT(DP384),$E384,$F384))-INDEX(INDIRECT(DP384),1,EA$28))*(10-INDEX(INDIRECT("times"&amp;DN$2),$F384,EA$28))/10</f>
        <v>0</v>
      </c>
      <c r="EB384" s="63">
        <f ca="1">IF(OR(INDEX(INDIRECT("times"&amp;DN$2),$F384,EB$28)&gt;10,INDEX(INDIRECT(DP384),$E384,$F384)="",INDEX(INDIRECT(DP384),$E384,$F384)&gt;=INDEX(INDIRECT(DP384),1,EB$28)),0,(INDEX(INDIRECT(DP384),$E384,$F384))-INDEX(INDIRECT(DP384),1,EB$28))*(10-INDEX(INDIRECT("times"&amp;DN$2),$F384,EB$28))/10</f>
        <v>0</v>
      </c>
      <c r="EC384" s="63">
        <f ca="1">IF(OR(INDEX(INDIRECT("times"&amp;DN$2),$F384,EC$28)&gt;10,INDEX(INDIRECT(DP384),$E384,$F384)="",INDEX(INDIRECT(DP384),$E384,$F384)&gt;=INDEX(INDIRECT(DP384),1,EC$28)),0,(INDEX(INDIRECT(DP384),$E384,$F384))-INDEX(INDIRECT(DP384),1,EC$28))*(10-INDEX(INDIRECT("times"&amp;DN$2),$F384,EC$28))/10</f>
        <v>0</v>
      </c>
      <c r="ED384" s="63">
        <f ca="1">IF(OR(INDEX(INDIRECT("times"&amp;DN$2),$F384,ED$28)&gt;10,INDEX(INDIRECT(DP384),$E384,$F384)="",INDEX(INDIRECT(DP384),$E384,$F384)&gt;=INDEX(INDIRECT(DP384),1,ED$28)),0,(INDEX(INDIRECT(DP384),$E384,$F384))-INDEX(INDIRECT(DP384),1,ED$28))*(10-INDEX(INDIRECT("times"&amp;DN$2),$F384,ED$28))/10</f>
        <v>0</v>
      </c>
      <c r="EE384" s="63">
        <f ca="1">IF(OR(INDEX(INDIRECT("times"&amp;DN$2),$F384,EE$28)&gt;10,INDEX(INDIRECT(DP384),$E384,$F384)="",INDEX(INDIRECT(DP384),$E384,$F384)&gt;=INDEX(INDIRECT(DP384),1,EE$28)),0,(INDEX(INDIRECT(DP384),$E384,$F384))-INDEX(INDIRECT(DP384),1,EE$28))*(10-INDEX(INDIRECT("times"&amp;DN$2),$F384,EE$28))/10</f>
        <v>0</v>
      </c>
      <c r="EF384" s="63">
        <f ca="1">IF(OR(INDEX(INDIRECT("times"&amp;DN$2),$F384,EF$28)&gt;10,INDEX(INDIRECT(DP384),$E384,$F384)="",INDEX(INDIRECT(DP384),$E384,$F384)&gt;=INDEX(INDIRECT(DP384),1,EF$28)),0,(INDEX(INDIRECT(DP384),$E384,$F384))-INDEX(INDIRECT(DP384),1,EF$28))*(10-INDEX(INDIRECT("times"&amp;DN$2),$F384,EF$28))/10</f>
        <v>0</v>
      </c>
      <c r="EG384" s="63">
        <f ca="1">IF(OR(INDEX(INDIRECT("times"&amp;DN$2),$F384,EG$28)&gt;10,INDEX(INDIRECT(DP384),$E384,$F384)="",INDEX(INDIRECT(DP384),$E384,$F384)&gt;=INDEX(INDIRECT(DP384),1,EG$28)),0,(INDEX(INDIRECT(DP384),$E384,$F384))-INDEX(INDIRECT(DP384),1,EG$28))*(10-INDEX(INDIRECT("times"&amp;DN$2),$F384,EG$28))/10</f>
        <v>0</v>
      </c>
      <c r="EH384" s="63">
        <f ca="1">IF(OR(INDEX(INDIRECT("times"&amp;DN$2),$F384,EH$28)&gt;10,INDEX(INDIRECT(DP384),$E384,$F384)="",INDEX(INDIRECT(DP384),$E384,$F384)&gt;=INDEX(INDIRECT(DP384),1,EH$28)),0,(INDEX(INDIRECT(DP384),$E384,$F384))-INDEX(INDIRECT(DP384),1,EH$28))*(10-INDEX(INDIRECT("times"&amp;DN$2),$F384,EH$28))/10</f>
        <v>0</v>
      </c>
      <c r="EI384" s="63">
        <f ca="1">IF(OR(INDEX(INDIRECT("times"&amp;DN$2),$F384,EI$28)&gt;10,INDEX(INDIRECT(DP384),$E384,$F384)="",INDEX(INDIRECT(DP384),$E384,$F384)&gt;=INDEX(INDIRECT(DP384),1,EI$28)),0,(INDEX(INDIRECT(DP384),$E384,$F384))-INDEX(INDIRECT(DP384),1,EI$28))*(10-INDEX(INDIRECT("times"&amp;DN$2),$F384,EI$28))/10</f>
        <v>0</v>
      </c>
      <c r="EJ384" s="63">
        <f ca="1">IF(OR(INDEX(INDIRECT("times"&amp;DN$2),$F384,EJ$28)&gt;10,INDEX(INDIRECT(DP384),$E384,$F384)="",INDEX(INDIRECT(DP384),$E384,$F384)&gt;=INDEX(INDIRECT(DP384),1,EJ$28)),0,(INDEX(INDIRECT(DP384),$E384,$F384))-INDEX(INDIRECT(DP384),1,EJ$28))*(10-INDEX(INDIRECT("times"&amp;DN$2),$F384,EJ$28))/10</f>
        <v>0</v>
      </c>
      <c r="EK384" s="63">
        <f ca="1">IF(OR(INDEX(INDIRECT("times"&amp;DN$2),$F384,EK$28)&gt;10,INDEX(INDIRECT(DP384),$E384,$F384)="",INDEX(INDIRECT(DP384),$E384,$F384)&gt;=INDEX(INDIRECT(DP384),1,EK$28)),0,(INDEX(INDIRECT(DP384),$E384,$F384))-INDEX(INDIRECT(DP384),1,EK$28))*(10-INDEX(INDIRECT("times"&amp;DN$2),$F384,EK$28))/10</f>
        <v>0</v>
      </c>
      <c r="EL384" s="63">
        <f ca="1">IF(OR(INDEX(INDIRECT("times"&amp;DN$2),$F384,EL$28)&gt;10,INDEX(INDIRECT(DP384),$E384,$F384)="",INDEX(INDIRECT(DP384),$E384,$F384)&gt;=INDEX(INDIRECT(DP384),1,EL$28)),0,(INDEX(INDIRECT(DP384),$E384,$F384))-INDEX(INDIRECT(DP384),1,EL$28))*(10-INDEX(INDIRECT("times"&amp;DN$2),$F384,EL$28))/10</f>
        <v>0</v>
      </c>
      <c r="EM384" s="64">
        <f ca="1">IF(OR(INDEX(INDIRECT("times"&amp;DN$2),$F384,EM$28)&gt;10,INDEX(INDIRECT(DP384),$E384,$F384)="",INDEX(INDIRECT(DP384),$E384,$F384)&gt;=INDEX(INDIRECT(DP384),1,EM$28)),0,(INDEX(INDIRECT(DP384),$E384,$F384))-INDEX(INDIRECT(DP384),1,EM$28))*(10-INDEX(INDIRECT("times"&amp;DN$2),$F384,EM$28))/10</f>
        <v>0</v>
      </c>
      <c r="EN384" s="201">
        <v>6</v>
      </c>
      <c r="EP384" s="18" t="s">
        <v>215</v>
      </c>
      <c r="EQ384" s="122">
        <f>EP341</f>
        <v>3</v>
      </c>
      <c r="ER384" s="122" t="str">
        <f>EP342</f>
        <v>lei3564</v>
      </c>
      <c r="ES384" s="210" t="str">
        <f t="shared" si="1803"/>
        <v>core3_lei3564</v>
      </c>
      <c r="ET384" s="122">
        <v>5</v>
      </c>
      <c r="EU384" s="33">
        <v>6</v>
      </c>
      <c r="EV384" s="62">
        <f ca="1">IF(OR(INDEX(INDIRECT("times"&amp;EQ$2),$F384,EV$28)&gt;10,INDEX(INDIRECT(ES384),$E384,$F384)="",INDEX(INDIRECT(ES384),$E384,$F384)&gt;=INDEX(INDIRECT(ES384),1,EV$28)),0,(INDEX(INDIRECT(ES384),$E384,$F384))-INDEX(INDIRECT(ES384),1,EV$28))*(10-INDEX(INDIRECT("times"&amp;EQ$2),$F384,EV$28))/10</f>
        <v>0</v>
      </c>
      <c r="EW384" s="63">
        <f ca="1">IF(OR(INDEX(INDIRECT("times"&amp;EQ$2),$F384,EW$28)&gt;10,INDEX(INDIRECT(ES384),$E384,$F384)="",INDEX(INDIRECT(ES384),$E384,$F384)&gt;=INDEX(INDIRECT(ES384),1,EW$28)),0,(INDEX(INDIRECT(ES384),$E384,$F384))-INDEX(INDIRECT(ES384),1,EW$28))*(10-INDEX(INDIRECT("times"&amp;EQ$2),$F384,EW$28))/10</f>
        <v>0</v>
      </c>
      <c r="EX384" s="63">
        <f ca="1">IF(OR(INDEX(INDIRECT("times"&amp;EQ$2),$F384,EX$28)&gt;10,INDEX(INDIRECT(ES384),$E384,$F384)="",INDEX(INDIRECT(ES384),$E384,$F384)&gt;=INDEX(INDIRECT(ES384),1,EX$28)),0,(INDEX(INDIRECT(ES384),$E384,$F384))-INDEX(INDIRECT(ES384),1,EX$28))*(10-INDEX(INDIRECT("times"&amp;EQ$2),$F384,EX$28))/10</f>
        <v>0</v>
      </c>
      <c r="EY384" s="63">
        <f ca="1">IF(OR(INDEX(INDIRECT("times"&amp;EQ$2),$F384,EY$28)&gt;10,INDEX(INDIRECT(ES384),$E384,$F384)="",INDEX(INDIRECT(ES384),$E384,$F384)&gt;=INDEX(INDIRECT(ES384),1,EY$28)),0,(INDEX(INDIRECT(ES384),$E384,$F384))-INDEX(INDIRECT(ES384),1,EY$28))*(10-INDEX(INDIRECT("times"&amp;EQ$2),$F384,EY$28))/10</f>
        <v>0</v>
      </c>
      <c r="EZ384" s="63">
        <f ca="1">IF(OR(INDEX(INDIRECT("times"&amp;EQ$2),$F384,EZ$28)&gt;10,INDEX(INDIRECT(ES384),$E384,$F384)="",INDEX(INDIRECT(ES384),$E384,$F384)&gt;=INDEX(INDIRECT(ES384),1,EZ$28)),0,(INDEX(INDIRECT(ES384),$E384,$F384))-INDEX(INDIRECT(ES384),1,EZ$28))*(10-INDEX(INDIRECT("times"&amp;EQ$2),$F384,EZ$28))/10</f>
        <v>0</v>
      </c>
      <c r="FA384" s="63">
        <f ca="1">IF(OR(INDEX(INDIRECT("times"&amp;EQ$2),$F384,FA$28)&gt;10,INDEX(INDIRECT(ES384),$E384,$F384)="",INDEX(INDIRECT(ES384),$E384,$F384)&gt;=INDEX(INDIRECT(ES384),1,FA$28)),0,(INDEX(INDIRECT(ES384),$E384,$F384))-INDEX(INDIRECT(ES384),1,FA$28))*(10-INDEX(INDIRECT("times"&amp;EQ$2),$F384,FA$28))/10</f>
        <v>0</v>
      </c>
      <c r="FB384" s="63">
        <f ca="1">IF(OR(INDEX(INDIRECT("times"&amp;EQ$2),$F384,FB$28)&gt;10,INDEX(INDIRECT(ES384),$E384,$F384)="",INDEX(INDIRECT(ES384),$E384,$F384)&gt;=INDEX(INDIRECT(ES384),1,FB$28)),0,(INDEX(INDIRECT(ES384),$E384,$F384))-INDEX(INDIRECT(ES384),1,FB$28))*(10-INDEX(INDIRECT("times"&amp;EQ$2),$F384,FB$28))/10</f>
        <v>0</v>
      </c>
      <c r="FC384" s="63">
        <f ca="1">IF(OR(INDEX(INDIRECT("times"&amp;EQ$2),$F384,FC$28)&gt;10,INDEX(INDIRECT(ES384),$E384,$F384)="",INDEX(INDIRECT(ES384),$E384,$F384)&gt;=INDEX(INDIRECT(ES384),1,FC$28)),0,(INDEX(INDIRECT(ES384),$E384,$F384))-INDEX(INDIRECT(ES384),1,FC$28))*(10-INDEX(INDIRECT("times"&amp;EQ$2),$F384,FC$28))/10</f>
        <v>0</v>
      </c>
      <c r="FD384" s="63">
        <f ca="1">IF(OR(INDEX(INDIRECT("times"&amp;EQ$2),$F384,FD$28)&gt;10,INDEX(INDIRECT(ES384),$E384,$F384)="",INDEX(INDIRECT(ES384),$E384,$F384)&gt;=INDEX(INDIRECT(ES384),1,FD$28)),0,(INDEX(INDIRECT(ES384),$E384,$F384))-INDEX(INDIRECT(ES384),1,FD$28))*(10-INDEX(INDIRECT("times"&amp;EQ$2),$F384,FD$28))/10</f>
        <v>0</v>
      </c>
      <c r="FE384" s="63">
        <f ca="1">IF(OR(INDEX(INDIRECT("times"&amp;EQ$2),$F384,FE$28)&gt;10,INDEX(INDIRECT(ES384),$E384,$F384)="",INDEX(INDIRECT(ES384),$E384,$F384)&gt;=INDEX(INDIRECT(ES384),1,FE$28)),0,(INDEX(INDIRECT(ES384),$E384,$F384))-INDEX(INDIRECT(ES384),1,FE$28))*(10-INDEX(INDIRECT("times"&amp;EQ$2),$F384,FE$28))/10</f>
        <v>0</v>
      </c>
      <c r="FF384" s="63">
        <f ca="1">IF(OR(INDEX(INDIRECT("times"&amp;EQ$2),$F384,FF$28)&gt;10,INDEX(INDIRECT(ES384),$E384,$F384)="",INDEX(INDIRECT(ES384),$E384,$F384)&gt;=INDEX(INDIRECT(ES384),1,FF$28)),0,(INDEX(INDIRECT(ES384),$E384,$F384))-INDEX(INDIRECT(ES384),1,FF$28))*(10-INDEX(INDIRECT("times"&amp;EQ$2),$F384,FF$28))/10</f>
        <v>0</v>
      </c>
      <c r="FG384" s="63">
        <f ca="1">IF(OR(INDEX(INDIRECT("times"&amp;EQ$2),$F384,FG$28)&gt;10,INDEX(INDIRECT(ES384),$E384,$F384)="",INDEX(INDIRECT(ES384),$E384,$F384)&gt;=INDEX(INDIRECT(ES384),1,FG$28)),0,(INDEX(INDIRECT(ES384),$E384,$F384))-INDEX(INDIRECT(ES384),1,FG$28))*(10-INDEX(INDIRECT("times"&amp;EQ$2),$F384,FG$28))/10</f>
        <v>0</v>
      </c>
      <c r="FH384" s="63">
        <f ca="1">IF(OR(INDEX(INDIRECT("times"&amp;EQ$2),$F384,FH$28)&gt;10,INDEX(INDIRECT(ES384),$E384,$F384)="",INDEX(INDIRECT(ES384),$E384,$F384)&gt;=INDEX(INDIRECT(ES384),1,FH$28)),0,(INDEX(INDIRECT(ES384),$E384,$F384))-INDEX(INDIRECT(ES384),1,FH$28))*(10-INDEX(INDIRECT("times"&amp;EQ$2),$F384,FH$28))/10</f>
        <v>0</v>
      </c>
      <c r="FI384" s="63">
        <f ca="1">IF(OR(INDEX(INDIRECT("times"&amp;EQ$2),$F384,FI$28)&gt;10,INDEX(INDIRECT(ES384),$E384,$F384)="",INDEX(INDIRECT(ES384),$E384,$F384)&gt;=INDEX(INDIRECT(ES384),1,FI$28)),0,(INDEX(INDIRECT(ES384),$E384,$F384))-INDEX(INDIRECT(ES384),1,FI$28))*(10-INDEX(INDIRECT("times"&amp;EQ$2),$F384,FI$28))/10</f>
        <v>0</v>
      </c>
      <c r="FJ384" s="63">
        <f ca="1">IF(OR(INDEX(INDIRECT("times"&amp;EQ$2),$F384,FJ$28)&gt;10,INDEX(INDIRECT(ES384),$E384,$F384)="",INDEX(INDIRECT(ES384),$E384,$F384)&gt;=INDEX(INDIRECT(ES384),1,FJ$28)),0,(INDEX(INDIRECT(ES384),$E384,$F384))-INDEX(INDIRECT(ES384),1,FJ$28))*(10-INDEX(INDIRECT("times"&amp;EQ$2),$F384,FJ$28))/10</f>
        <v>0</v>
      </c>
      <c r="FK384" s="63">
        <f ca="1">IF(OR(INDEX(INDIRECT("times"&amp;EQ$2),$F384,FK$28)&gt;10,INDEX(INDIRECT(ES384),$E384,$F384)="",INDEX(INDIRECT(ES384),$E384,$F384)&gt;=INDEX(INDIRECT(ES384),1,FK$28)),0,(INDEX(INDIRECT(ES384),$E384,$F384))-INDEX(INDIRECT(ES384),1,FK$28))*(10-INDEX(INDIRECT("times"&amp;EQ$2),$F384,FK$28))/10</f>
        <v>0</v>
      </c>
      <c r="FL384" s="63">
        <f ca="1">IF(OR(INDEX(INDIRECT("times"&amp;EQ$2),$F384,FL$28)&gt;10,INDEX(INDIRECT(ES384),$E384,$F384)="",INDEX(INDIRECT(ES384),$E384,$F384)&gt;=INDEX(INDIRECT(ES384),1,FL$28)),0,(INDEX(INDIRECT(ES384),$E384,$F384))-INDEX(INDIRECT(ES384),1,FL$28))*(10-INDEX(INDIRECT("times"&amp;EQ$2),$F384,FL$28))/10</f>
        <v>0</v>
      </c>
      <c r="FM384" s="63">
        <f ca="1">IF(OR(INDEX(INDIRECT("times"&amp;EQ$2),$F384,FM$28)&gt;10,INDEX(INDIRECT(ES384),$E384,$F384)="",INDEX(INDIRECT(ES384),$E384,$F384)&gt;=INDEX(INDIRECT(ES384),1,FM$28)),0,(INDEX(INDIRECT(ES384),$E384,$F384))-INDEX(INDIRECT(ES384),1,FM$28))*(10-INDEX(INDIRECT("times"&amp;EQ$2),$F384,FM$28))/10</f>
        <v>0</v>
      </c>
      <c r="FN384" s="63">
        <f ca="1">IF(OR(INDEX(INDIRECT("times"&amp;EQ$2),$F384,FN$28)&gt;10,INDEX(INDIRECT(ES384),$E384,$F384)="",INDEX(INDIRECT(ES384),$E384,$F384)&gt;=INDEX(INDIRECT(ES384),1,FN$28)),0,(INDEX(INDIRECT(ES384),$E384,$F384))-INDEX(INDIRECT(ES384),1,FN$28))*(10-INDEX(INDIRECT("times"&amp;EQ$2),$F384,FN$28))/10</f>
        <v>0</v>
      </c>
      <c r="FO384" s="63">
        <f ca="1">IF(OR(INDEX(INDIRECT("times"&amp;EQ$2),$F384,FO$28)&gt;10,INDEX(INDIRECT(ES384),$E384,$F384)="",INDEX(INDIRECT(ES384),$E384,$F384)&gt;=INDEX(INDIRECT(ES384),1,FO$28)),0,(INDEX(INDIRECT(ES384),$E384,$F384))-INDEX(INDIRECT(ES384),1,FO$28))*(10-INDEX(INDIRECT("times"&amp;EQ$2),$F384,FO$28))/10</f>
        <v>0</v>
      </c>
      <c r="FP384" s="64">
        <f ca="1">IF(OR(INDEX(INDIRECT("times"&amp;EQ$2),$F384,FP$28)&gt;10,INDEX(INDIRECT(ES384),$E384,$F384)="",INDEX(INDIRECT(ES384),$E384,$F384)&gt;=INDEX(INDIRECT(ES384),1,FP$28)),0,(INDEX(INDIRECT(ES384),$E384,$F384))-INDEX(INDIRECT(ES384),1,FP$28))*(10-INDEX(INDIRECT("times"&amp;EQ$2),$F384,FP$28))/10</f>
        <v>0</v>
      </c>
      <c r="FQ384" s="201">
        <v>6</v>
      </c>
      <c r="FS384" s="18" t="s">
        <v>215</v>
      </c>
      <c r="FT384" s="122">
        <f>FS341</f>
        <v>3</v>
      </c>
      <c r="FU384" s="122" t="str">
        <f>FS342</f>
        <v>shop65</v>
      </c>
      <c r="FV384" s="210" t="str">
        <f t="shared" si="1804"/>
        <v>core3_shop65</v>
      </c>
      <c r="FW384" s="122">
        <v>5</v>
      </c>
      <c r="FX384" s="33">
        <v>6</v>
      </c>
      <c r="FY384" s="62">
        <f ca="1">IF(OR(INDEX(INDIRECT("times"&amp;FT$2),$F384,FY$28)&gt;10,INDEX(INDIRECT(FV384),$E384,$F384)="",INDEX(INDIRECT(FV384),$E384,$F384)&gt;=INDEX(INDIRECT(FV384),1,FY$28)),0,(INDEX(INDIRECT(FV384),$E384,$F384))-INDEX(INDIRECT(FV384),1,FY$28))*(10-INDEX(INDIRECT("times"&amp;FT$2),$F384,FY$28))/10</f>
        <v>0</v>
      </c>
      <c r="FZ384" s="63">
        <f ca="1">IF(OR(INDEX(INDIRECT("times"&amp;FT$2),$F384,FZ$28)&gt;10,INDEX(INDIRECT(FV384),$E384,$F384)="",INDEX(INDIRECT(FV384),$E384,$F384)&gt;=INDEX(INDIRECT(FV384),1,FZ$28)),0,(INDEX(INDIRECT(FV384),$E384,$F384))-INDEX(INDIRECT(FV384),1,FZ$28))*(10-INDEX(INDIRECT("times"&amp;FT$2),$F384,FZ$28))/10</f>
        <v>0</v>
      </c>
      <c r="GA384" s="63">
        <f ca="1">IF(OR(INDEX(INDIRECT("times"&amp;FT$2),$F384,GA$28)&gt;10,INDEX(INDIRECT(FV384),$E384,$F384)="",INDEX(INDIRECT(FV384),$E384,$F384)&gt;=INDEX(INDIRECT(FV384),1,GA$28)),0,(INDEX(INDIRECT(FV384),$E384,$F384))-INDEX(INDIRECT(FV384),1,GA$28))*(10-INDEX(INDIRECT("times"&amp;FT$2),$F384,GA$28))/10</f>
        <v>0</v>
      </c>
      <c r="GB384" s="63">
        <f ca="1">IF(OR(INDEX(INDIRECT("times"&amp;FT$2),$F384,GB$28)&gt;10,INDEX(INDIRECT(FV384),$E384,$F384)="",INDEX(INDIRECT(FV384),$E384,$F384)&gt;=INDEX(INDIRECT(FV384),1,GB$28)),0,(INDEX(INDIRECT(FV384),$E384,$F384))-INDEX(INDIRECT(FV384),1,GB$28))*(10-INDEX(INDIRECT("times"&amp;FT$2),$F384,GB$28))/10</f>
        <v>0</v>
      </c>
      <c r="GC384" s="63">
        <f ca="1">IF(OR(INDEX(INDIRECT("times"&amp;FT$2),$F384,GC$28)&gt;10,INDEX(INDIRECT(FV384),$E384,$F384)="",INDEX(INDIRECT(FV384),$E384,$F384)&gt;=INDEX(INDIRECT(FV384),1,GC$28)),0,(INDEX(INDIRECT(FV384),$E384,$F384))-INDEX(INDIRECT(FV384),1,GC$28))*(10-INDEX(INDIRECT("times"&amp;FT$2),$F384,GC$28))/10</f>
        <v>0</v>
      </c>
      <c r="GD384" s="63">
        <f ca="1">IF(OR(INDEX(INDIRECT("times"&amp;FT$2),$F384,GD$28)&gt;10,INDEX(INDIRECT(FV384),$E384,$F384)="",INDEX(INDIRECT(FV384),$E384,$F384)&gt;=INDEX(INDIRECT(FV384),1,GD$28)),0,(INDEX(INDIRECT(FV384),$E384,$F384))-INDEX(INDIRECT(FV384),1,GD$28))*(10-INDEX(INDIRECT("times"&amp;FT$2),$F384,GD$28))/10</f>
        <v>0</v>
      </c>
      <c r="GE384" s="63">
        <f ca="1">IF(OR(INDEX(INDIRECT("times"&amp;FT$2),$F384,GE$28)&gt;10,INDEX(INDIRECT(FV384),$E384,$F384)="",INDEX(INDIRECT(FV384),$E384,$F384)&gt;=INDEX(INDIRECT(FV384),1,GE$28)),0,(INDEX(INDIRECT(FV384),$E384,$F384))-INDEX(INDIRECT(FV384),1,GE$28))*(10-INDEX(INDIRECT("times"&amp;FT$2),$F384,GE$28))/10</f>
        <v>0</v>
      </c>
      <c r="GF384" s="63">
        <f ca="1">IF(OR(INDEX(INDIRECT("times"&amp;FT$2),$F384,GF$28)&gt;10,INDEX(INDIRECT(FV384),$E384,$F384)="",INDEX(INDIRECT(FV384),$E384,$F384)&gt;=INDEX(INDIRECT(FV384),1,GF$28)),0,(INDEX(INDIRECT(FV384),$E384,$F384))-INDEX(INDIRECT(FV384),1,GF$28))*(10-INDEX(INDIRECT("times"&amp;FT$2),$F384,GF$28))/10</f>
        <v>0</v>
      </c>
      <c r="GG384" s="63">
        <f ca="1">IF(OR(INDEX(INDIRECT("times"&amp;FT$2),$F384,GG$28)&gt;10,INDEX(INDIRECT(FV384),$E384,$F384)="",INDEX(INDIRECT(FV384),$E384,$F384)&gt;=INDEX(INDIRECT(FV384),1,GG$28)),0,(INDEX(INDIRECT(FV384),$E384,$F384))-INDEX(INDIRECT(FV384),1,GG$28))*(10-INDEX(INDIRECT("times"&amp;FT$2),$F384,GG$28))/10</f>
        <v>0</v>
      </c>
      <c r="GH384" s="63">
        <f ca="1">IF(OR(INDEX(INDIRECT("times"&amp;FT$2),$F384,GH$28)&gt;10,INDEX(INDIRECT(FV384),$E384,$F384)="",INDEX(INDIRECT(FV384),$E384,$F384)&gt;=INDEX(INDIRECT(FV384),1,GH$28)),0,(INDEX(INDIRECT(FV384),$E384,$F384))-INDEX(INDIRECT(FV384),1,GH$28))*(10-INDEX(INDIRECT("times"&amp;FT$2),$F384,GH$28))/10</f>
        <v>0</v>
      </c>
      <c r="GI384" s="63">
        <f ca="1">IF(OR(INDEX(INDIRECT("times"&amp;FT$2),$F384,GI$28)&gt;10,INDEX(INDIRECT(FV384),$E384,$F384)="",INDEX(INDIRECT(FV384),$E384,$F384)&gt;=INDEX(INDIRECT(FV384),1,GI$28)),0,(INDEX(INDIRECT(FV384),$E384,$F384))-INDEX(INDIRECT(FV384),1,GI$28))*(10-INDEX(INDIRECT("times"&amp;FT$2),$F384,GI$28))/10</f>
        <v>0</v>
      </c>
      <c r="GJ384" s="63">
        <f ca="1">IF(OR(INDEX(INDIRECT("times"&amp;FT$2),$F384,GJ$28)&gt;10,INDEX(INDIRECT(FV384),$E384,$F384)="",INDEX(INDIRECT(FV384),$E384,$F384)&gt;=INDEX(INDIRECT(FV384),1,GJ$28)),0,(INDEX(INDIRECT(FV384),$E384,$F384))-INDEX(INDIRECT(FV384),1,GJ$28))*(10-INDEX(INDIRECT("times"&amp;FT$2),$F384,GJ$28))/10</f>
        <v>0</v>
      </c>
      <c r="GK384" s="63">
        <f ca="1">IF(OR(INDEX(INDIRECT("times"&amp;FT$2),$F384,GK$28)&gt;10,INDEX(INDIRECT(FV384),$E384,$F384)="",INDEX(INDIRECT(FV384),$E384,$F384)&gt;=INDEX(INDIRECT(FV384),1,GK$28)),0,(INDEX(INDIRECT(FV384),$E384,$F384))-INDEX(INDIRECT(FV384),1,GK$28))*(10-INDEX(INDIRECT("times"&amp;FT$2),$F384,GK$28))/10</f>
        <v>0</v>
      </c>
      <c r="GL384" s="63">
        <f ca="1">IF(OR(INDEX(INDIRECT("times"&amp;FT$2),$F384,GL$28)&gt;10,INDEX(INDIRECT(FV384),$E384,$F384)="",INDEX(INDIRECT(FV384),$E384,$F384)&gt;=INDEX(INDIRECT(FV384),1,GL$28)),0,(INDEX(INDIRECT(FV384),$E384,$F384))-INDEX(INDIRECT(FV384),1,GL$28))*(10-INDEX(INDIRECT("times"&amp;FT$2),$F384,GL$28))/10</f>
        <v>0</v>
      </c>
      <c r="GM384" s="63">
        <f ca="1">IF(OR(INDEX(INDIRECT("times"&amp;FT$2),$F384,GM$28)&gt;10,INDEX(INDIRECT(FV384),$E384,$F384)="",INDEX(INDIRECT(FV384),$E384,$F384)&gt;=INDEX(INDIRECT(FV384),1,GM$28)),0,(INDEX(INDIRECT(FV384),$E384,$F384))-INDEX(INDIRECT(FV384),1,GM$28))*(10-INDEX(INDIRECT("times"&amp;FT$2),$F384,GM$28))/10</f>
        <v>0</v>
      </c>
      <c r="GN384" s="63">
        <f ca="1">IF(OR(INDEX(INDIRECT("times"&amp;FT$2),$F384,GN$28)&gt;10,INDEX(INDIRECT(FV384),$E384,$F384)="",INDEX(INDIRECT(FV384),$E384,$F384)&gt;=INDEX(INDIRECT(FV384),1,GN$28)),0,(INDEX(INDIRECT(FV384),$E384,$F384))-INDEX(INDIRECT(FV384),1,GN$28))*(10-INDEX(INDIRECT("times"&amp;FT$2),$F384,GN$28))/10</f>
        <v>0</v>
      </c>
      <c r="GO384" s="63">
        <f ca="1">IF(OR(INDEX(INDIRECT("times"&amp;FT$2),$F384,GO$28)&gt;10,INDEX(INDIRECT(FV384),$E384,$F384)="",INDEX(INDIRECT(FV384),$E384,$F384)&gt;=INDEX(INDIRECT(FV384),1,GO$28)),0,(INDEX(INDIRECT(FV384),$E384,$F384))-INDEX(INDIRECT(FV384),1,GO$28))*(10-INDEX(INDIRECT("times"&amp;FT$2),$F384,GO$28))/10</f>
        <v>0</v>
      </c>
      <c r="GP384" s="63">
        <f ca="1">IF(OR(INDEX(INDIRECT("times"&amp;FT$2),$F384,GP$28)&gt;10,INDEX(INDIRECT(FV384),$E384,$F384)="",INDEX(INDIRECT(FV384),$E384,$F384)&gt;=INDEX(INDIRECT(FV384),1,GP$28)),0,(INDEX(INDIRECT(FV384),$E384,$F384))-INDEX(INDIRECT(FV384),1,GP$28))*(10-INDEX(INDIRECT("times"&amp;FT$2),$F384,GP$28))/10</f>
        <v>0</v>
      </c>
      <c r="GQ384" s="63">
        <f ca="1">IF(OR(INDEX(INDIRECT("times"&amp;FT$2),$F384,GQ$28)&gt;10,INDEX(INDIRECT(FV384),$E384,$F384)="",INDEX(INDIRECT(FV384),$E384,$F384)&gt;=INDEX(INDIRECT(FV384),1,GQ$28)),0,(INDEX(INDIRECT(FV384),$E384,$F384))-INDEX(INDIRECT(FV384),1,GQ$28))*(10-INDEX(INDIRECT("times"&amp;FT$2),$F384,GQ$28))/10</f>
        <v>0</v>
      </c>
      <c r="GR384" s="63">
        <f ca="1">IF(OR(INDEX(INDIRECT("times"&amp;FT$2),$F384,GR$28)&gt;10,INDEX(INDIRECT(FV384),$E384,$F384)="",INDEX(INDIRECT(FV384),$E384,$F384)&gt;=INDEX(INDIRECT(FV384),1,GR$28)),0,(INDEX(INDIRECT(FV384),$E384,$F384))-INDEX(INDIRECT(FV384),1,GR$28))*(10-INDEX(INDIRECT("times"&amp;FT$2),$F384,GR$28))/10</f>
        <v>0</v>
      </c>
      <c r="GS384" s="64">
        <f ca="1">IF(OR(INDEX(INDIRECT("times"&amp;FT$2),$F384,GS$28)&gt;10,INDEX(INDIRECT(FV384),$E384,$F384)="",INDEX(INDIRECT(FV384),$E384,$F384)&gt;=INDEX(INDIRECT(FV384),1,GS$28)),0,(INDEX(INDIRECT(FV384),$E384,$F384))-INDEX(INDIRECT(FV384),1,GS$28))*(10-INDEX(INDIRECT("times"&amp;FT$2),$F384,GS$28))/10</f>
        <v>0</v>
      </c>
      <c r="GT384" s="201">
        <v>6</v>
      </c>
      <c r="GV384" s="18" t="s">
        <v>215</v>
      </c>
      <c r="GW384" s="122">
        <f>GV341</f>
        <v>3</v>
      </c>
      <c r="GX384" s="122" t="str">
        <f>GV342</f>
        <v>lei65</v>
      </c>
      <c r="GY384" s="210" t="str">
        <f t="shared" si="1805"/>
        <v>core3_lei65</v>
      </c>
      <c r="GZ384" s="122">
        <v>5</v>
      </c>
      <c r="HA384" s="33">
        <v>6</v>
      </c>
      <c r="HB384" s="62">
        <f ca="1">IF(OR(INDEX(INDIRECT("times"&amp;GW$2),$F384,HB$28)&gt;10,INDEX(INDIRECT(GY384),$E384,$F384)="",INDEX(INDIRECT(GY384),$E384,$F384)&gt;=INDEX(INDIRECT(GY384),1,HB$28)),0,(INDEX(INDIRECT(GY384),$E384,$F384))-INDEX(INDIRECT(GY384),1,HB$28))*(10-INDEX(INDIRECT("times"&amp;GW$2),$F384,HB$28))/10</f>
        <v>0</v>
      </c>
      <c r="HC384" s="63">
        <f ca="1">IF(OR(INDEX(INDIRECT("times"&amp;GW$2),$F384,HC$28)&gt;10,INDEX(INDIRECT(GY384),$E384,$F384)="",INDEX(INDIRECT(GY384),$E384,$F384)&gt;=INDEX(INDIRECT(GY384),1,HC$28)),0,(INDEX(INDIRECT(GY384),$E384,$F384))-INDEX(INDIRECT(GY384),1,HC$28))*(10-INDEX(INDIRECT("times"&amp;GW$2),$F384,HC$28))/10</f>
        <v>0</v>
      </c>
      <c r="HD384" s="63">
        <f ca="1">IF(OR(INDEX(INDIRECT("times"&amp;GW$2),$F384,HD$28)&gt;10,INDEX(INDIRECT(GY384),$E384,$F384)="",INDEX(INDIRECT(GY384),$E384,$F384)&gt;=INDEX(INDIRECT(GY384),1,HD$28)),0,(INDEX(INDIRECT(GY384),$E384,$F384))-INDEX(INDIRECT(GY384),1,HD$28))*(10-INDEX(INDIRECT("times"&amp;GW$2),$F384,HD$28))/10</f>
        <v>0</v>
      </c>
      <c r="HE384" s="63">
        <f ca="1">IF(OR(INDEX(INDIRECT("times"&amp;GW$2),$F384,HE$28)&gt;10,INDEX(INDIRECT(GY384),$E384,$F384)="",INDEX(INDIRECT(GY384),$E384,$F384)&gt;=INDEX(INDIRECT(GY384),1,HE$28)),0,(INDEX(INDIRECT(GY384),$E384,$F384))-INDEX(INDIRECT(GY384),1,HE$28))*(10-INDEX(INDIRECT("times"&amp;GW$2),$F384,HE$28))/10</f>
        <v>0</v>
      </c>
      <c r="HF384" s="63">
        <f ca="1">IF(OR(INDEX(INDIRECT("times"&amp;GW$2),$F384,HF$28)&gt;10,INDEX(INDIRECT(GY384),$E384,$F384)="",INDEX(INDIRECT(GY384),$E384,$F384)&gt;=INDEX(INDIRECT(GY384),1,HF$28)),0,(INDEX(INDIRECT(GY384),$E384,$F384))-INDEX(INDIRECT(GY384),1,HF$28))*(10-INDEX(INDIRECT("times"&amp;GW$2),$F384,HF$28))/10</f>
        <v>0</v>
      </c>
      <c r="HG384" s="63">
        <f ca="1">IF(OR(INDEX(INDIRECT("times"&amp;GW$2),$F384,HG$28)&gt;10,INDEX(INDIRECT(GY384),$E384,$F384)="",INDEX(INDIRECT(GY384),$E384,$F384)&gt;=INDEX(INDIRECT(GY384),1,HG$28)),0,(INDEX(INDIRECT(GY384),$E384,$F384))-INDEX(INDIRECT(GY384),1,HG$28))*(10-INDEX(INDIRECT("times"&amp;GW$2),$F384,HG$28))/10</f>
        <v>0</v>
      </c>
      <c r="HH384" s="63">
        <f ca="1">IF(OR(INDEX(INDIRECT("times"&amp;GW$2),$F384,HH$28)&gt;10,INDEX(INDIRECT(GY384),$E384,$F384)="",INDEX(INDIRECT(GY384),$E384,$F384)&gt;=INDEX(INDIRECT(GY384),1,HH$28)),0,(INDEX(INDIRECT(GY384),$E384,$F384))-INDEX(INDIRECT(GY384),1,HH$28))*(10-INDEX(INDIRECT("times"&amp;GW$2),$F384,HH$28))/10</f>
        <v>0</v>
      </c>
      <c r="HI384" s="63">
        <f ca="1">IF(OR(INDEX(INDIRECT("times"&amp;GW$2),$F384,HI$28)&gt;10,INDEX(INDIRECT(GY384),$E384,$F384)="",INDEX(INDIRECT(GY384),$E384,$F384)&gt;=INDEX(INDIRECT(GY384),1,HI$28)),0,(INDEX(INDIRECT(GY384),$E384,$F384))-INDEX(INDIRECT(GY384),1,HI$28))*(10-INDEX(INDIRECT("times"&amp;GW$2),$F384,HI$28))/10</f>
        <v>0</v>
      </c>
      <c r="HJ384" s="63">
        <f ca="1">IF(OR(INDEX(INDIRECT("times"&amp;GW$2),$F384,HJ$28)&gt;10,INDEX(INDIRECT(GY384),$E384,$F384)="",INDEX(INDIRECT(GY384),$E384,$F384)&gt;=INDEX(INDIRECT(GY384),1,HJ$28)),0,(INDEX(INDIRECT(GY384),$E384,$F384))-INDEX(INDIRECT(GY384),1,HJ$28))*(10-INDEX(INDIRECT("times"&amp;GW$2),$F384,HJ$28))/10</f>
        <v>0</v>
      </c>
      <c r="HK384" s="63">
        <f ca="1">IF(OR(INDEX(INDIRECT("times"&amp;GW$2),$F384,HK$28)&gt;10,INDEX(INDIRECT(GY384),$E384,$F384)="",INDEX(INDIRECT(GY384),$E384,$F384)&gt;=INDEX(INDIRECT(GY384),1,HK$28)),0,(INDEX(INDIRECT(GY384),$E384,$F384))-INDEX(INDIRECT(GY384),1,HK$28))*(10-INDEX(INDIRECT("times"&amp;GW$2),$F384,HK$28))/10</f>
        <v>0</v>
      </c>
      <c r="HL384" s="63">
        <f ca="1">IF(OR(INDEX(INDIRECT("times"&amp;GW$2),$F384,HL$28)&gt;10,INDEX(INDIRECT(GY384),$E384,$F384)="",INDEX(INDIRECT(GY384),$E384,$F384)&gt;=INDEX(INDIRECT(GY384),1,HL$28)),0,(INDEX(INDIRECT(GY384),$E384,$F384))-INDEX(INDIRECT(GY384),1,HL$28))*(10-INDEX(INDIRECT("times"&amp;GW$2),$F384,HL$28))/10</f>
        <v>0</v>
      </c>
      <c r="HM384" s="63">
        <f ca="1">IF(OR(INDEX(INDIRECT("times"&amp;GW$2),$F384,HM$28)&gt;10,INDEX(INDIRECT(GY384),$E384,$F384)="",INDEX(INDIRECT(GY384),$E384,$F384)&gt;=INDEX(INDIRECT(GY384),1,HM$28)),0,(INDEX(INDIRECT(GY384),$E384,$F384))-INDEX(INDIRECT(GY384),1,HM$28))*(10-INDEX(INDIRECT("times"&amp;GW$2),$F384,HM$28))/10</f>
        <v>0</v>
      </c>
      <c r="HN384" s="63">
        <f ca="1">IF(OR(INDEX(INDIRECT("times"&amp;GW$2),$F384,HN$28)&gt;10,INDEX(INDIRECT(GY384),$E384,$F384)="",INDEX(INDIRECT(GY384),$E384,$F384)&gt;=INDEX(INDIRECT(GY384),1,HN$28)),0,(INDEX(INDIRECT(GY384),$E384,$F384))-INDEX(INDIRECT(GY384),1,HN$28))*(10-INDEX(INDIRECT("times"&amp;GW$2),$F384,HN$28))/10</f>
        <v>0</v>
      </c>
      <c r="HO384" s="63">
        <f ca="1">IF(OR(INDEX(INDIRECT("times"&amp;GW$2),$F384,HO$28)&gt;10,INDEX(INDIRECT(GY384),$E384,$F384)="",INDEX(INDIRECT(GY384),$E384,$F384)&gt;=INDEX(INDIRECT(GY384),1,HO$28)),0,(INDEX(INDIRECT(GY384),$E384,$F384))-INDEX(INDIRECT(GY384),1,HO$28))*(10-INDEX(INDIRECT("times"&amp;GW$2),$F384,HO$28))/10</f>
        <v>0</v>
      </c>
      <c r="HP384" s="63">
        <f ca="1">IF(OR(INDEX(INDIRECT("times"&amp;GW$2),$F384,HP$28)&gt;10,INDEX(INDIRECT(GY384),$E384,$F384)="",INDEX(INDIRECT(GY384),$E384,$F384)&gt;=INDEX(INDIRECT(GY384),1,HP$28)),0,(INDEX(INDIRECT(GY384),$E384,$F384))-INDEX(INDIRECT(GY384),1,HP$28))*(10-INDEX(INDIRECT("times"&amp;GW$2),$F384,HP$28))/10</f>
        <v>0</v>
      </c>
      <c r="HQ384" s="63">
        <f ca="1">IF(OR(INDEX(INDIRECT("times"&amp;GW$2),$F384,HQ$28)&gt;10,INDEX(INDIRECT(GY384),$E384,$F384)="",INDEX(INDIRECT(GY384),$E384,$F384)&gt;=INDEX(INDIRECT(GY384),1,HQ$28)),0,(INDEX(INDIRECT(GY384),$E384,$F384))-INDEX(INDIRECT(GY384),1,HQ$28))*(10-INDEX(INDIRECT("times"&amp;GW$2),$F384,HQ$28))/10</f>
        <v>0</v>
      </c>
      <c r="HR384" s="63">
        <f ca="1">IF(OR(INDEX(INDIRECT("times"&amp;GW$2),$F384,HR$28)&gt;10,INDEX(INDIRECT(GY384),$E384,$F384)="",INDEX(INDIRECT(GY384),$E384,$F384)&gt;=INDEX(INDIRECT(GY384),1,HR$28)),0,(INDEX(INDIRECT(GY384),$E384,$F384))-INDEX(INDIRECT(GY384),1,HR$28))*(10-INDEX(INDIRECT("times"&amp;GW$2),$F384,HR$28))/10</f>
        <v>0</v>
      </c>
      <c r="HS384" s="63">
        <f ca="1">IF(OR(INDEX(INDIRECT("times"&amp;GW$2),$F384,HS$28)&gt;10,INDEX(INDIRECT(GY384),$E384,$F384)="",INDEX(INDIRECT(GY384),$E384,$F384)&gt;=INDEX(INDIRECT(GY384),1,HS$28)),0,(INDEX(INDIRECT(GY384),$E384,$F384))-INDEX(INDIRECT(GY384),1,HS$28))*(10-INDEX(INDIRECT("times"&amp;GW$2),$F384,HS$28))/10</f>
        <v>0</v>
      </c>
      <c r="HT384" s="63">
        <f ca="1">IF(OR(INDEX(INDIRECT("times"&amp;GW$2),$F384,HT$28)&gt;10,INDEX(INDIRECT(GY384),$E384,$F384)="",INDEX(INDIRECT(GY384),$E384,$F384)&gt;=INDEX(INDIRECT(GY384),1,HT$28)),0,(INDEX(INDIRECT(GY384),$E384,$F384))-INDEX(INDIRECT(GY384),1,HT$28))*(10-INDEX(INDIRECT("times"&amp;GW$2),$F384,HT$28))/10</f>
        <v>0</v>
      </c>
      <c r="HU384" s="63">
        <f ca="1">IF(OR(INDEX(INDIRECT("times"&amp;GW$2),$F384,HU$28)&gt;10,INDEX(INDIRECT(GY384),$E384,$F384)="",INDEX(INDIRECT(GY384),$E384,$F384)&gt;=INDEX(INDIRECT(GY384),1,HU$28)),0,(INDEX(INDIRECT(GY384),$E384,$F384))-INDEX(INDIRECT(GY384),1,HU$28))*(10-INDEX(INDIRECT("times"&amp;GW$2),$F384,HU$28))/10</f>
        <v>0</v>
      </c>
      <c r="HV384" s="64">
        <f ca="1">IF(OR(INDEX(INDIRECT("times"&amp;GW$2),$F384,HV$28)&gt;10,INDEX(INDIRECT(GY384),$E384,$F384)="",INDEX(INDIRECT(GY384),$E384,$F384)&gt;=INDEX(INDIRECT(GY384),1,HV$28)),0,(INDEX(INDIRECT(GY384),$E384,$F384))-INDEX(INDIRECT(GY384),1,HV$28))*(10-INDEX(INDIRECT("times"&amp;GW$2),$F384,HV$28))/10</f>
        <v>0</v>
      </c>
      <c r="HW384" s="201">
        <v>6</v>
      </c>
    </row>
    <row r="385" spans="1:231" ht="15">
      <c r="A385" s="18" t="s">
        <v>216</v>
      </c>
      <c r="B385" s="122">
        <f>A341</f>
        <v>3</v>
      </c>
      <c r="C385" s="122" t="str">
        <f>A342</f>
        <v>work1834</v>
      </c>
      <c r="D385" s="210" t="str">
        <f t="shared" si="1798"/>
        <v>core3_work1834</v>
      </c>
      <c r="E385" s="122">
        <v>5</v>
      </c>
      <c r="F385" s="33">
        <v>7</v>
      </c>
      <c r="G385" s="62">
        <f ca="1">IF(OR(INDEX(INDIRECT("times"&amp;B$2),$F385,G$28)&gt;10,INDEX(INDIRECT(D385),$E385,$F385)="",INDEX(INDIRECT(D385),$E385,$F385)&gt;=INDEX(INDIRECT(D385),1,G$28)),0,(INDEX(INDIRECT(D385),$E385,$F385))-INDEX(INDIRECT(D385),1,G$28))*(10-INDEX(INDIRECT("times"&amp;B$2),$F385,G$28))/10</f>
        <v>0</v>
      </c>
      <c r="H385" s="63">
        <f ca="1">IF(OR(INDEX(INDIRECT("times"&amp;B$2),$F385,H$28)&gt;10,INDEX(INDIRECT(D385),$E385,$F385)="",INDEX(INDIRECT(D385),$E385,$F385)&gt;=INDEX(INDIRECT(D385),1,H$28)),0,(INDEX(INDIRECT(D385),$E385,$F385))-INDEX(INDIRECT(D385),1,H$28))*(10-INDEX(INDIRECT("times"&amp;B$2),$F385,H$28))/10</f>
        <v>0</v>
      </c>
      <c r="I385" s="63">
        <f ca="1">IF(OR(INDEX(INDIRECT("times"&amp;B$2),$F385,I$28)&gt;10,INDEX(INDIRECT(D385),$E385,$F385)="",INDEX(INDIRECT(D385),$E385,$F385)&gt;=INDEX(INDIRECT(D385),1,I$28)),0,(INDEX(INDIRECT(D385),$E385,$F385))-INDEX(INDIRECT(D385),1,I$28))*(10-INDEX(INDIRECT("times"&amp;B$2),$F385,I$28))/10</f>
        <v>0</v>
      </c>
      <c r="J385" s="63">
        <f ca="1">IF(OR(INDEX(INDIRECT("times"&amp;B$2),$F385,J$28)&gt;10,INDEX(INDIRECT(D385),$E385,$F385)="",INDEX(INDIRECT(D385),$E385,$F385)&gt;=INDEX(INDIRECT(D385),1,J$28)),0,(INDEX(INDIRECT(D385),$E385,$F385))-INDEX(INDIRECT(D385),1,J$28))*(10-INDEX(INDIRECT("times"&amp;B$2),$F385,J$28))/10</f>
        <v>0</v>
      </c>
      <c r="K385" s="63">
        <f ca="1">IF(OR(INDEX(INDIRECT("times"&amp;B$2),$F385,K$28)&gt;10,INDEX(INDIRECT(D385),$E385,$F385)="",INDEX(INDIRECT(D385),$E385,$F385)&gt;=INDEX(INDIRECT(D385),1,K$28)),0,(INDEX(INDIRECT(D385),$E385,$F385))-INDEX(INDIRECT(D385),1,K$28))*(10-INDEX(INDIRECT("times"&amp;B$2),$F385,K$28))/10</f>
        <v>0</v>
      </c>
      <c r="L385" s="63">
        <f ca="1">IF(OR(INDEX(INDIRECT("times"&amp;B$2),$F385,L$28)&gt;10,INDEX(INDIRECT(D385),$E385,$F385)="",INDEX(INDIRECT(D385),$E385,$F385)&gt;=INDEX(INDIRECT(D385),1,L$28)),0,(INDEX(INDIRECT(D385),$E385,$F385))-INDEX(INDIRECT(D385),1,L$28))*(10-INDEX(INDIRECT("times"&amp;B$2),$F385,L$28))/10</f>
        <v>0</v>
      </c>
      <c r="M385" s="63">
        <f ca="1">IF(OR(INDEX(INDIRECT("times"&amp;B$2),$F385,M$28)&gt;10,INDEX(INDIRECT(D385),$E385,$F385)="",INDEX(INDIRECT(D385),$E385,$F385)&gt;=INDEX(INDIRECT(D385),1,M$28)),0,(INDEX(INDIRECT(D385),$E385,$F385))-INDEX(INDIRECT(D385),1,M$28))*(10-INDEX(INDIRECT("times"&amp;B$2),$F385,M$28))/10</f>
        <v>0</v>
      </c>
      <c r="N385" s="63">
        <f ca="1">IF(OR(INDEX(INDIRECT("times"&amp;B$2),$F385,N$28)&gt;10,INDEX(INDIRECT(D385),$E385,$F385)="",INDEX(INDIRECT(D385),$E385,$F385)&gt;=INDEX(INDIRECT(D385),1,N$28)),0,(INDEX(INDIRECT(D385),$E385,$F385))-INDEX(INDIRECT(D385),1,N$28))*(10-INDEX(INDIRECT("times"&amp;B$2),$F385,N$28))/10</f>
        <v>0</v>
      </c>
      <c r="O385" s="63">
        <f ca="1">IF(OR(INDEX(INDIRECT("times"&amp;B$2),$F385,O$28)&gt;10,INDEX(INDIRECT(D385),$E385,$F385)="",INDEX(INDIRECT(D385),$E385,$F385)&gt;=INDEX(INDIRECT(D385),1,O$28)),0,(INDEX(INDIRECT(D385),$E385,$F385))-INDEX(INDIRECT(D385),1,O$28))*(10-INDEX(INDIRECT("times"&amp;B$2),$F385,O$28))/10</f>
        <v>0</v>
      </c>
      <c r="P385" s="63">
        <f ca="1">IF(OR(INDEX(INDIRECT("times"&amp;B$2),$F385,P$28)&gt;10,INDEX(INDIRECT(D385),$E385,$F385)="",INDEX(INDIRECT(D385),$E385,$F385)&gt;=INDEX(INDIRECT(D385),1,P$28)),0,(INDEX(INDIRECT(D385),$E385,$F385))-INDEX(INDIRECT(D385),1,P$28))*(10-INDEX(INDIRECT("times"&amp;B$2),$F385,P$28))/10</f>
        <v>0</v>
      </c>
      <c r="Q385" s="63">
        <f ca="1">IF(OR(INDEX(INDIRECT("times"&amp;B$2),$F385,Q$28)&gt;10,INDEX(INDIRECT(D385),$E385,$F385)="",INDEX(INDIRECT(D385),$E385,$F385)&gt;=INDEX(INDIRECT(D385),1,Q$28)),0,(INDEX(INDIRECT(D385),$E385,$F385))-INDEX(INDIRECT(D385),1,Q$28))*(10-INDEX(INDIRECT("times"&amp;B$2),$F385,Q$28))/10</f>
        <v>0</v>
      </c>
      <c r="R385" s="63">
        <f ca="1">IF(OR(INDEX(INDIRECT("times"&amp;B$2),$F385,R$28)&gt;10,INDEX(INDIRECT(D385),$E385,$F385)="",INDEX(INDIRECT(D385),$E385,$F385)&gt;=INDEX(INDIRECT(D385),1,R$28)),0,(INDEX(INDIRECT(D385),$E385,$F385))-INDEX(INDIRECT(D385),1,R$28))*(10-INDEX(INDIRECT("times"&amp;B$2),$F385,R$28))/10</f>
        <v>0</v>
      </c>
      <c r="S385" s="63">
        <f ca="1">IF(OR(INDEX(INDIRECT("times"&amp;B$2),$F385,S$28)&gt;10,INDEX(INDIRECT(D385),$E385,$F385)="",INDEX(INDIRECT(D385),$E385,$F385)&gt;=INDEX(INDIRECT(D385),1,S$28)),0,(INDEX(INDIRECT(D385),$E385,$F385))-INDEX(INDIRECT(D385),1,S$28))*(10-INDEX(INDIRECT("times"&amp;B$2),$F385,S$28))/10</f>
        <v>0</v>
      </c>
      <c r="T385" s="63">
        <f ca="1">IF(OR(INDEX(INDIRECT("times"&amp;B$2),$F385,T$28)&gt;10,INDEX(INDIRECT(D385),$E385,$F385)="",INDEX(INDIRECT(D385),$E385,$F385)&gt;=INDEX(INDIRECT(D385),1,T$28)),0,(INDEX(INDIRECT(D385),$E385,$F385))-INDEX(INDIRECT(D385),1,T$28))*(10-INDEX(INDIRECT("times"&amp;B$2),$F385,T$28))/10</f>
        <v>0</v>
      </c>
      <c r="U385" s="63">
        <f ca="1">IF(OR(INDEX(INDIRECT("times"&amp;B$2),$F385,U$28)&gt;10,INDEX(INDIRECT(D385),$E385,$F385)="",INDEX(INDIRECT(D385),$E385,$F385)&gt;=INDEX(INDIRECT(D385),1,U$28)),0,(INDEX(INDIRECT(D385),$E385,$F385))-INDEX(INDIRECT(D385),1,U$28))*(10-INDEX(INDIRECT("times"&amp;B$2),$F385,U$28))/10</f>
        <v>0</v>
      </c>
      <c r="V385" s="63">
        <f ca="1">IF(OR(INDEX(INDIRECT("times"&amp;B$2),$F385,V$28)&gt;10,INDEX(INDIRECT(D385),$E385,$F385)="",INDEX(INDIRECT(D385),$E385,$F385)&gt;=INDEX(INDIRECT(D385),1,V$28)),0,(INDEX(INDIRECT(D385),$E385,$F385))-INDEX(INDIRECT(D385),1,V$28))*(10-INDEX(INDIRECT("times"&amp;B$2),$F385,V$28))/10</f>
        <v>0</v>
      </c>
      <c r="W385" s="63">
        <f ca="1">IF(OR(INDEX(INDIRECT("times"&amp;B$2),$F385,W$28)&gt;10,INDEX(INDIRECT(D385),$E385,$F385)="",INDEX(INDIRECT(D385),$E385,$F385)&gt;=INDEX(INDIRECT(D385),1,W$28)),0,(INDEX(INDIRECT(D385),$E385,$F385))-INDEX(INDIRECT(D385),1,W$28))*(10-INDEX(INDIRECT("times"&amp;B$2),$F385,W$28))/10</f>
        <v>0</v>
      </c>
      <c r="X385" s="63">
        <f ca="1">IF(OR(INDEX(INDIRECT("times"&amp;B$2),$F385,X$28)&gt;10,INDEX(INDIRECT(D385),$E385,$F385)="",INDEX(INDIRECT(D385),$E385,$F385)&gt;=INDEX(INDIRECT(D385),1,X$28)),0,(INDEX(INDIRECT(D385),$E385,$F385))-INDEX(INDIRECT(D385),1,X$28))*(10-INDEX(INDIRECT("times"&amp;B$2),$F385,X$28))/10</f>
        <v>0</v>
      </c>
      <c r="Y385" s="63">
        <f ca="1">IF(OR(INDEX(INDIRECT("times"&amp;B$2),$F385,Y$28)&gt;10,INDEX(INDIRECT(D385),$E385,$F385)="",INDEX(INDIRECT(D385),$E385,$F385)&gt;=INDEX(INDIRECT(D385),1,Y$28)),0,(INDEX(INDIRECT(D385),$E385,$F385))-INDEX(INDIRECT(D385),1,Y$28))*(10-INDEX(INDIRECT("times"&amp;B$2),$F385,Y$28))/10</f>
        <v>0</v>
      </c>
      <c r="Z385" s="63">
        <f ca="1">IF(OR(INDEX(INDIRECT("times"&amp;B$2),$F385,Z$28)&gt;10,INDEX(INDIRECT(D385),$E385,$F385)="",INDEX(INDIRECT(D385),$E385,$F385)&gt;=INDEX(INDIRECT(D385),1,Z$28)),0,(INDEX(INDIRECT(D385),$E385,$F385))-INDEX(INDIRECT(D385),1,Z$28))*(10-INDEX(INDIRECT("times"&amp;B$2),$F385,Z$28))/10</f>
        <v>0</v>
      </c>
      <c r="AA385" s="64">
        <f ca="1">IF(OR(INDEX(INDIRECT("times"&amp;B$2),$F385,AA$28)&gt;10,INDEX(INDIRECT(D385),$E385,$F385)="",INDEX(INDIRECT(D385),$E385,$F385)&gt;=INDEX(INDIRECT(D385),1,AA$28)),0,(INDEX(INDIRECT(D385),$E385,$F385))-INDEX(INDIRECT(D385),1,AA$28))*(10-INDEX(INDIRECT("times"&amp;B$2),$F385,AA$28))/10</f>
        <v>0</v>
      </c>
      <c r="AB385" s="201">
        <v>7</v>
      </c>
      <c r="AD385" s="18" t="s">
        <v>216</v>
      </c>
      <c r="AE385" s="122">
        <f>AD341</f>
        <v>3</v>
      </c>
      <c r="AF385" s="122" t="str">
        <f>AD342</f>
        <v>shop1834</v>
      </c>
      <c r="AG385" s="210" t="str">
        <f t="shared" si="1799"/>
        <v>core3_shop1834</v>
      </c>
      <c r="AH385" s="122">
        <v>5</v>
      </c>
      <c r="AI385" s="33">
        <v>7</v>
      </c>
      <c r="AJ385" s="62">
        <f ca="1">IF(OR(INDEX(INDIRECT("times"&amp;AE$2),$F385,AJ$28)&gt;10,INDEX(INDIRECT(AG385),$E385,$F385)="",INDEX(INDIRECT(AG385),$E385,$F385)&gt;=INDEX(INDIRECT(AG385),1,AJ$28)),0,(INDEX(INDIRECT(AG385),$E385,$F385))-INDEX(INDIRECT(AG385),1,AJ$28))*(10-INDEX(INDIRECT("times"&amp;AE$2),$F385,AJ$28))/10</f>
        <v>0</v>
      </c>
      <c r="AK385" s="63">
        <f ca="1">IF(OR(INDEX(INDIRECT("times"&amp;AE$2),$F385,AK$28)&gt;10,INDEX(INDIRECT(AG385),$E385,$F385)="",INDEX(INDIRECT(AG385),$E385,$F385)&gt;=INDEX(INDIRECT(AG385),1,AK$28)),0,(INDEX(INDIRECT(AG385),$E385,$F385))-INDEX(INDIRECT(AG385),1,AK$28))*(10-INDEX(INDIRECT("times"&amp;AE$2),$F385,AK$28))/10</f>
        <v>0</v>
      </c>
      <c r="AL385" s="63">
        <f ca="1">IF(OR(INDEX(INDIRECT("times"&amp;AE$2),$F385,AL$28)&gt;10,INDEX(INDIRECT(AG385),$E385,$F385)="",INDEX(INDIRECT(AG385),$E385,$F385)&gt;=INDEX(INDIRECT(AG385),1,AL$28)),0,(INDEX(INDIRECT(AG385),$E385,$F385))-INDEX(INDIRECT(AG385),1,AL$28))*(10-INDEX(INDIRECT("times"&amp;AE$2),$F385,AL$28))/10</f>
        <v>0</v>
      </c>
      <c r="AM385" s="63">
        <f ca="1">IF(OR(INDEX(INDIRECT("times"&amp;AE$2),$F385,AM$28)&gt;10,INDEX(INDIRECT(AG385),$E385,$F385)="",INDEX(INDIRECT(AG385),$E385,$F385)&gt;=INDEX(INDIRECT(AG385),1,AM$28)),0,(INDEX(INDIRECT(AG385),$E385,$F385))-INDEX(INDIRECT(AG385),1,AM$28))*(10-INDEX(INDIRECT("times"&amp;AE$2),$F385,AM$28))/10</f>
        <v>0</v>
      </c>
      <c r="AN385" s="63">
        <f ca="1">IF(OR(INDEX(INDIRECT("times"&amp;AE$2),$F385,AN$28)&gt;10,INDEX(INDIRECT(AG385),$E385,$F385)="",INDEX(INDIRECT(AG385),$E385,$F385)&gt;=INDEX(INDIRECT(AG385),1,AN$28)),0,(INDEX(INDIRECT(AG385),$E385,$F385))-INDEX(INDIRECT(AG385),1,AN$28))*(10-INDEX(INDIRECT("times"&amp;AE$2),$F385,AN$28))/10</f>
        <v>0</v>
      </c>
      <c r="AO385" s="63">
        <f ca="1">IF(OR(INDEX(INDIRECT("times"&amp;AE$2),$F385,AO$28)&gt;10,INDEX(INDIRECT(AG385),$E385,$F385)="",INDEX(INDIRECT(AG385),$E385,$F385)&gt;=INDEX(INDIRECT(AG385),1,AO$28)),0,(INDEX(INDIRECT(AG385),$E385,$F385))-INDEX(INDIRECT(AG385),1,AO$28))*(10-INDEX(INDIRECT("times"&amp;AE$2),$F385,AO$28))/10</f>
        <v>0</v>
      </c>
      <c r="AP385" s="63">
        <f ca="1">IF(OR(INDEX(INDIRECT("times"&amp;AE$2),$F385,AP$28)&gt;10,INDEX(INDIRECT(AG385),$E385,$F385)="",INDEX(INDIRECT(AG385),$E385,$F385)&gt;=INDEX(INDIRECT(AG385),1,AP$28)),0,(INDEX(INDIRECT(AG385),$E385,$F385))-INDEX(INDIRECT(AG385),1,AP$28))*(10-INDEX(INDIRECT("times"&amp;AE$2),$F385,AP$28))/10</f>
        <v>0</v>
      </c>
      <c r="AQ385" s="63">
        <f ca="1">IF(OR(INDEX(INDIRECT("times"&amp;AE$2),$F385,AQ$28)&gt;10,INDEX(INDIRECT(AG385),$E385,$F385)="",INDEX(INDIRECT(AG385),$E385,$F385)&gt;=INDEX(INDIRECT(AG385),1,AQ$28)),0,(INDEX(INDIRECT(AG385),$E385,$F385))-INDEX(INDIRECT(AG385),1,AQ$28))*(10-INDEX(INDIRECT("times"&amp;AE$2),$F385,AQ$28))/10</f>
        <v>0</v>
      </c>
      <c r="AR385" s="63">
        <f ca="1">IF(OR(INDEX(INDIRECT("times"&amp;AE$2),$F385,AR$28)&gt;10,INDEX(INDIRECT(AG385),$E385,$F385)="",INDEX(INDIRECT(AG385),$E385,$F385)&gt;=INDEX(INDIRECT(AG385),1,AR$28)),0,(INDEX(INDIRECT(AG385),$E385,$F385))-INDEX(INDIRECT(AG385),1,AR$28))*(10-INDEX(INDIRECT("times"&amp;AE$2),$F385,AR$28))/10</f>
        <v>0</v>
      </c>
      <c r="AS385" s="63">
        <f ca="1">IF(OR(INDEX(INDIRECT("times"&amp;AE$2),$F385,AS$28)&gt;10,INDEX(INDIRECT(AG385),$E385,$F385)="",INDEX(INDIRECT(AG385),$E385,$F385)&gt;=INDEX(INDIRECT(AG385),1,AS$28)),0,(INDEX(INDIRECT(AG385),$E385,$F385))-INDEX(INDIRECT(AG385),1,AS$28))*(10-INDEX(INDIRECT("times"&amp;AE$2),$F385,AS$28))/10</f>
        <v>0</v>
      </c>
      <c r="AT385" s="63">
        <f ca="1">IF(OR(INDEX(INDIRECT("times"&amp;AE$2),$F385,AT$28)&gt;10,INDEX(INDIRECT(AG385),$E385,$F385)="",INDEX(INDIRECT(AG385),$E385,$F385)&gt;=INDEX(INDIRECT(AG385),1,AT$28)),0,(INDEX(INDIRECT(AG385),$E385,$F385))-INDEX(INDIRECT(AG385),1,AT$28))*(10-INDEX(INDIRECT("times"&amp;AE$2),$F385,AT$28))/10</f>
        <v>0</v>
      </c>
      <c r="AU385" s="63">
        <f ca="1">IF(OR(INDEX(INDIRECT("times"&amp;AE$2),$F385,AU$28)&gt;10,INDEX(INDIRECT(AG385),$E385,$F385)="",INDEX(INDIRECT(AG385),$E385,$F385)&gt;=INDEX(INDIRECT(AG385),1,AU$28)),0,(INDEX(INDIRECT(AG385),$E385,$F385))-INDEX(INDIRECT(AG385),1,AU$28))*(10-INDEX(INDIRECT("times"&amp;AE$2),$F385,AU$28))/10</f>
        <v>0</v>
      </c>
      <c r="AV385" s="63">
        <f ca="1">IF(OR(INDEX(INDIRECT("times"&amp;AE$2),$F385,AV$28)&gt;10,INDEX(INDIRECT(AG385),$E385,$F385)="",INDEX(INDIRECT(AG385),$E385,$F385)&gt;=INDEX(INDIRECT(AG385),1,AV$28)),0,(INDEX(INDIRECT(AG385),$E385,$F385))-INDEX(INDIRECT(AG385),1,AV$28))*(10-INDEX(INDIRECT("times"&amp;AE$2),$F385,AV$28))/10</f>
        <v>0</v>
      </c>
      <c r="AW385" s="63">
        <f ca="1">IF(OR(INDEX(INDIRECT("times"&amp;AE$2),$F385,AW$28)&gt;10,INDEX(INDIRECT(AG385),$E385,$F385)="",INDEX(INDIRECT(AG385),$E385,$F385)&gt;=INDEX(INDIRECT(AG385),1,AW$28)),0,(INDEX(INDIRECT(AG385),$E385,$F385))-INDEX(INDIRECT(AG385),1,AW$28))*(10-INDEX(INDIRECT("times"&amp;AE$2),$F385,AW$28))/10</f>
        <v>0</v>
      </c>
      <c r="AX385" s="63">
        <f ca="1">IF(OR(INDEX(INDIRECT("times"&amp;AE$2),$F385,AX$28)&gt;10,INDEX(INDIRECT(AG385),$E385,$F385)="",INDEX(INDIRECT(AG385),$E385,$F385)&gt;=INDEX(INDIRECT(AG385),1,AX$28)),0,(INDEX(INDIRECT(AG385),$E385,$F385))-INDEX(INDIRECT(AG385),1,AX$28))*(10-INDEX(INDIRECT("times"&amp;AE$2),$F385,AX$28))/10</f>
        <v>0</v>
      </c>
      <c r="AY385" s="63">
        <f ca="1">IF(OR(INDEX(INDIRECT("times"&amp;AE$2),$F385,AY$28)&gt;10,INDEX(INDIRECT(AG385),$E385,$F385)="",INDEX(INDIRECT(AG385),$E385,$F385)&gt;=INDEX(INDIRECT(AG385),1,AY$28)),0,(INDEX(INDIRECT(AG385),$E385,$F385))-INDEX(INDIRECT(AG385),1,AY$28))*(10-INDEX(INDIRECT("times"&amp;AE$2),$F385,AY$28))/10</f>
        <v>0</v>
      </c>
      <c r="AZ385" s="63">
        <f ca="1">IF(OR(INDEX(INDIRECT("times"&amp;AE$2),$F385,AZ$28)&gt;10,INDEX(INDIRECT(AG385),$E385,$F385)="",INDEX(INDIRECT(AG385),$E385,$F385)&gt;=INDEX(INDIRECT(AG385),1,AZ$28)),0,(INDEX(INDIRECT(AG385),$E385,$F385))-INDEX(INDIRECT(AG385),1,AZ$28))*(10-INDEX(INDIRECT("times"&amp;AE$2),$F385,AZ$28))/10</f>
        <v>0</v>
      </c>
      <c r="BA385" s="63">
        <f ca="1">IF(OR(INDEX(INDIRECT("times"&amp;AE$2),$F385,BA$28)&gt;10,INDEX(INDIRECT(AG385),$E385,$F385)="",INDEX(INDIRECT(AG385),$E385,$F385)&gt;=INDEX(INDIRECT(AG385),1,BA$28)),0,(INDEX(INDIRECT(AG385),$E385,$F385))-INDEX(INDIRECT(AG385),1,BA$28))*(10-INDEX(INDIRECT("times"&amp;AE$2),$F385,BA$28))/10</f>
        <v>0</v>
      </c>
      <c r="BB385" s="63">
        <f ca="1">IF(OR(INDEX(INDIRECT("times"&amp;AE$2),$F385,BB$28)&gt;10,INDEX(INDIRECT(AG385),$E385,$F385)="",INDEX(INDIRECT(AG385),$E385,$F385)&gt;=INDEX(INDIRECT(AG385),1,BB$28)),0,(INDEX(INDIRECT(AG385),$E385,$F385))-INDEX(INDIRECT(AG385),1,BB$28))*(10-INDEX(INDIRECT("times"&amp;AE$2),$F385,BB$28))/10</f>
        <v>0</v>
      </c>
      <c r="BC385" s="63">
        <f ca="1">IF(OR(INDEX(INDIRECT("times"&amp;AE$2),$F385,BC$28)&gt;10,INDEX(INDIRECT(AG385),$E385,$F385)="",INDEX(INDIRECT(AG385),$E385,$F385)&gt;=INDEX(INDIRECT(AG385),1,BC$28)),0,(INDEX(INDIRECT(AG385),$E385,$F385))-INDEX(INDIRECT(AG385),1,BC$28))*(10-INDEX(INDIRECT("times"&amp;AE$2),$F385,BC$28))/10</f>
        <v>0</v>
      </c>
      <c r="BD385" s="64">
        <f ca="1">IF(OR(INDEX(INDIRECT("times"&amp;AE$2),$F385,BD$28)&gt;10,INDEX(INDIRECT(AG385),$E385,$F385)="",INDEX(INDIRECT(AG385),$E385,$F385)&gt;=INDEX(INDIRECT(AG385),1,BD$28)),0,(INDEX(INDIRECT(AG385),$E385,$F385))-INDEX(INDIRECT(AG385),1,BD$28))*(10-INDEX(INDIRECT("times"&amp;AE$2),$F385,BD$28))/10</f>
        <v>0</v>
      </c>
      <c r="BE385" s="201">
        <v>7</v>
      </c>
      <c r="BG385" s="18" t="s">
        <v>216</v>
      </c>
      <c r="BH385" s="122">
        <f>BG341</f>
        <v>3</v>
      </c>
      <c r="BI385" s="122" t="str">
        <f>BG342</f>
        <v>lei1834</v>
      </c>
      <c r="BJ385" s="210" t="str">
        <f t="shared" si="1800"/>
        <v>core3_lei1834</v>
      </c>
      <c r="BK385" s="122">
        <v>5</v>
      </c>
      <c r="BL385" s="33">
        <v>7</v>
      </c>
      <c r="BM385" s="62">
        <f ca="1">IF(OR(INDEX(INDIRECT("times"&amp;BH$2),$F385,BM$28)&gt;10,INDEX(INDIRECT(BJ385),$E385,$F385)="",INDEX(INDIRECT(BJ385),$E385,$F385)&gt;=INDEX(INDIRECT(BJ385),1,BM$28)),0,(INDEX(INDIRECT(BJ385),$E385,$F385))-INDEX(INDIRECT(BJ385),1,BM$28))*(10-INDEX(INDIRECT("times"&amp;BH$2),$F385,BM$28))/10</f>
        <v>0</v>
      </c>
      <c r="BN385" s="63">
        <f ca="1">IF(OR(INDEX(INDIRECT("times"&amp;BH$2),$F385,BN$28)&gt;10,INDEX(INDIRECT(BJ385),$E385,$F385)="",INDEX(INDIRECT(BJ385),$E385,$F385)&gt;=INDEX(INDIRECT(BJ385),1,BN$28)),0,(INDEX(INDIRECT(BJ385),$E385,$F385))-INDEX(INDIRECT(BJ385),1,BN$28))*(10-INDEX(INDIRECT("times"&amp;BH$2),$F385,BN$28))/10</f>
        <v>0</v>
      </c>
      <c r="BO385" s="63">
        <f ca="1">IF(OR(INDEX(INDIRECT("times"&amp;BH$2),$F385,BO$28)&gt;10,INDEX(INDIRECT(BJ385),$E385,$F385)="",INDEX(INDIRECT(BJ385),$E385,$F385)&gt;=INDEX(INDIRECT(BJ385),1,BO$28)),0,(INDEX(INDIRECT(BJ385),$E385,$F385))-INDEX(INDIRECT(BJ385),1,BO$28))*(10-INDEX(INDIRECT("times"&amp;BH$2),$F385,BO$28))/10</f>
        <v>0</v>
      </c>
      <c r="BP385" s="63">
        <f ca="1">IF(OR(INDEX(INDIRECT("times"&amp;BH$2),$F385,BP$28)&gt;10,INDEX(INDIRECT(BJ385),$E385,$F385)="",INDEX(INDIRECT(BJ385),$E385,$F385)&gt;=INDEX(INDIRECT(BJ385),1,BP$28)),0,(INDEX(INDIRECT(BJ385),$E385,$F385))-INDEX(INDIRECT(BJ385),1,BP$28))*(10-INDEX(INDIRECT("times"&amp;BH$2),$F385,BP$28))/10</f>
        <v>0</v>
      </c>
      <c r="BQ385" s="63">
        <f ca="1">IF(OR(INDEX(INDIRECT("times"&amp;BH$2),$F385,BQ$28)&gt;10,INDEX(INDIRECT(BJ385),$E385,$F385)="",INDEX(INDIRECT(BJ385),$E385,$F385)&gt;=INDEX(INDIRECT(BJ385),1,BQ$28)),0,(INDEX(INDIRECT(BJ385),$E385,$F385))-INDEX(INDIRECT(BJ385),1,BQ$28))*(10-INDEX(INDIRECT("times"&amp;BH$2),$F385,BQ$28))/10</f>
        <v>0</v>
      </c>
      <c r="BR385" s="63">
        <f ca="1">IF(OR(INDEX(INDIRECT("times"&amp;BH$2),$F385,BR$28)&gt;10,INDEX(INDIRECT(BJ385),$E385,$F385)="",INDEX(INDIRECT(BJ385),$E385,$F385)&gt;=INDEX(INDIRECT(BJ385),1,BR$28)),0,(INDEX(INDIRECT(BJ385),$E385,$F385))-INDEX(INDIRECT(BJ385),1,BR$28))*(10-INDEX(INDIRECT("times"&amp;BH$2),$F385,BR$28))/10</f>
        <v>0</v>
      </c>
      <c r="BS385" s="63">
        <f ca="1">IF(OR(INDEX(INDIRECT("times"&amp;BH$2),$F385,BS$28)&gt;10,INDEX(INDIRECT(BJ385),$E385,$F385)="",INDEX(INDIRECT(BJ385),$E385,$F385)&gt;=INDEX(INDIRECT(BJ385),1,BS$28)),0,(INDEX(INDIRECT(BJ385),$E385,$F385))-INDEX(INDIRECT(BJ385),1,BS$28))*(10-INDEX(INDIRECT("times"&amp;BH$2),$F385,BS$28))/10</f>
        <v>0</v>
      </c>
      <c r="BT385" s="63">
        <f ca="1">IF(OR(INDEX(INDIRECT("times"&amp;BH$2),$F385,BT$28)&gt;10,INDEX(INDIRECT(BJ385),$E385,$F385)="",INDEX(INDIRECT(BJ385),$E385,$F385)&gt;=INDEX(INDIRECT(BJ385),1,BT$28)),0,(INDEX(INDIRECT(BJ385),$E385,$F385))-INDEX(INDIRECT(BJ385),1,BT$28))*(10-INDEX(INDIRECT("times"&amp;BH$2),$F385,BT$28))/10</f>
        <v>0</v>
      </c>
      <c r="BU385" s="63">
        <f ca="1">IF(OR(INDEX(INDIRECT("times"&amp;BH$2),$F385,BU$28)&gt;10,INDEX(INDIRECT(BJ385),$E385,$F385)="",INDEX(INDIRECT(BJ385),$E385,$F385)&gt;=INDEX(INDIRECT(BJ385),1,BU$28)),0,(INDEX(INDIRECT(BJ385),$E385,$F385))-INDEX(INDIRECT(BJ385),1,BU$28))*(10-INDEX(INDIRECT("times"&amp;BH$2),$F385,BU$28))/10</f>
        <v>0</v>
      </c>
      <c r="BV385" s="63">
        <f ca="1">IF(OR(INDEX(INDIRECT("times"&amp;BH$2),$F385,BV$28)&gt;10,INDEX(INDIRECT(BJ385),$E385,$F385)="",INDEX(INDIRECT(BJ385),$E385,$F385)&gt;=INDEX(INDIRECT(BJ385),1,BV$28)),0,(INDEX(INDIRECT(BJ385),$E385,$F385))-INDEX(INDIRECT(BJ385),1,BV$28))*(10-INDEX(INDIRECT("times"&amp;BH$2),$F385,BV$28))/10</f>
        <v>0</v>
      </c>
      <c r="BW385" s="63">
        <f ca="1">IF(OR(INDEX(INDIRECT("times"&amp;BH$2),$F385,BW$28)&gt;10,INDEX(INDIRECT(BJ385),$E385,$F385)="",INDEX(INDIRECT(BJ385),$E385,$F385)&gt;=INDEX(INDIRECT(BJ385),1,BW$28)),0,(INDEX(INDIRECT(BJ385),$E385,$F385))-INDEX(INDIRECT(BJ385),1,BW$28))*(10-INDEX(INDIRECT("times"&amp;BH$2),$F385,BW$28))/10</f>
        <v>0</v>
      </c>
      <c r="BX385" s="63">
        <f ca="1">IF(OR(INDEX(INDIRECT("times"&amp;BH$2),$F385,BX$28)&gt;10,INDEX(INDIRECT(BJ385),$E385,$F385)="",INDEX(INDIRECT(BJ385),$E385,$F385)&gt;=INDEX(INDIRECT(BJ385),1,BX$28)),0,(INDEX(INDIRECT(BJ385),$E385,$F385))-INDEX(INDIRECT(BJ385),1,BX$28))*(10-INDEX(INDIRECT("times"&amp;BH$2),$F385,BX$28))/10</f>
        <v>0</v>
      </c>
      <c r="BY385" s="63">
        <f ca="1">IF(OR(INDEX(INDIRECT("times"&amp;BH$2),$F385,BY$28)&gt;10,INDEX(INDIRECT(BJ385),$E385,$F385)="",INDEX(INDIRECT(BJ385),$E385,$F385)&gt;=INDEX(INDIRECT(BJ385),1,BY$28)),0,(INDEX(INDIRECT(BJ385),$E385,$F385))-INDEX(INDIRECT(BJ385),1,BY$28))*(10-INDEX(INDIRECT("times"&amp;BH$2),$F385,BY$28))/10</f>
        <v>0</v>
      </c>
      <c r="BZ385" s="63">
        <f ca="1">IF(OR(INDEX(INDIRECT("times"&amp;BH$2),$F385,BZ$28)&gt;10,INDEX(INDIRECT(BJ385),$E385,$F385)="",INDEX(INDIRECT(BJ385),$E385,$F385)&gt;=INDEX(INDIRECT(BJ385),1,BZ$28)),0,(INDEX(INDIRECT(BJ385),$E385,$F385))-INDEX(INDIRECT(BJ385),1,BZ$28))*(10-INDEX(INDIRECT("times"&amp;BH$2),$F385,BZ$28))/10</f>
        <v>0</v>
      </c>
      <c r="CA385" s="63">
        <f ca="1">IF(OR(INDEX(INDIRECT("times"&amp;BH$2),$F385,CA$28)&gt;10,INDEX(INDIRECT(BJ385),$E385,$F385)="",INDEX(INDIRECT(BJ385),$E385,$F385)&gt;=INDEX(INDIRECT(BJ385),1,CA$28)),0,(INDEX(INDIRECT(BJ385),$E385,$F385))-INDEX(INDIRECT(BJ385),1,CA$28))*(10-INDEX(INDIRECT("times"&amp;BH$2),$F385,CA$28))/10</f>
        <v>0</v>
      </c>
      <c r="CB385" s="63">
        <f ca="1">IF(OR(INDEX(INDIRECT("times"&amp;BH$2),$F385,CB$28)&gt;10,INDEX(INDIRECT(BJ385),$E385,$F385)="",INDEX(INDIRECT(BJ385),$E385,$F385)&gt;=INDEX(INDIRECT(BJ385),1,CB$28)),0,(INDEX(INDIRECT(BJ385),$E385,$F385))-INDEX(INDIRECT(BJ385),1,CB$28))*(10-INDEX(INDIRECT("times"&amp;BH$2),$F385,CB$28))/10</f>
        <v>0</v>
      </c>
      <c r="CC385" s="63">
        <f ca="1">IF(OR(INDEX(INDIRECT("times"&amp;BH$2),$F385,CC$28)&gt;10,INDEX(INDIRECT(BJ385),$E385,$F385)="",INDEX(INDIRECT(BJ385),$E385,$F385)&gt;=INDEX(INDIRECT(BJ385),1,CC$28)),0,(INDEX(INDIRECT(BJ385),$E385,$F385))-INDEX(INDIRECT(BJ385),1,CC$28))*(10-INDEX(INDIRECT("times"&amp;BH$2),$F385,CC$28))/10</f>
        <v>0</v>
      </c>
      <c r="CD385" s="63">
        <f ca="1">IF(OR(INDEX(INDIRECT("times"&amp;BH$2),$F385,CD$28)&gt;10,INDEX(INDIRECT(BJ385),$E385,$F385)="",INDEX(INDIRECT(BJ385),$E385,$F385)&gt;=INDEX(INDIRECT(BJ385),1,CD$28)),0,(INDEX(INDIRECT(BJ385),$E385,$F385))-INDEX(INDIRECT(BJ385),1,CD$28))*(10-INDEX(INDIRECT("times"&amp;BH$2),$F385,CD$28))/10</f>
        <v>0</v>
      </c>
      <c r="CE385" s="63">
        <f ca="1">IF(OR(INDEX(INDIRECT("times"&amp;BH$2),$F385,CE$28)&gt;10,INDEX(INDIRECT(BJ385),$E385,$F385)="",INDEX(INDIRECT(BJ385),$E385,$F385)&gt;=INDEX(INDIRECT(BJ385),1,CE$28)),0,(INDEX(INDIRECT(BJ385),$E385,$F385))-INDEX(INDIRECT(BJ385),1,CE$28))*(10-INDEX(INDIRECT("times"&amp;BH$2),$F385,CE$28))/10</f>
        <v>0</v>
      </c>
      <c r="CF385" s="63">
        <f ca="1">IF(OR(INDEX(INDIRECT("times"&amp;BH$2),$F385,CF$28)&gt;10,INDEX(INDIRECT(BJ385),$E385,$F385)="",INDEX(INDIRECT(BJ385),$E385,$F385)&gt;=INDEX(INDIRECT(BJ385),1,CF$28)),0,(INDEX(INDIRECT(BJ385),$E385,$F385))-INDEX(INDIRECT(BJ385),1,CF$28))*(10-INDEX(INDIRECT("times"&amp;BH$2),$F385,CF$28))/10</f>
        <v>0</v>
      </c>
      <c r="CG385" s="64">
        <f ca="1">IF(OR(INDEX(INDIRECT("times"&amp;BH$2),$F385,CG$28)&gt;10,INDEX(INDIRECT(BJ385),$E385,$F385)="",INDEX(INDIRECT(BJ385),$E385,$F385)&gt;=INDEX(INDIRECT(BJ385),1,CG$28)),0,(INDEX(INDIRECT(BJ385),$E385,$F385))-INDEX(INDIRECT(BJ385),1,CG$28))*(10-INDEX(INDIRECT("times"&amp;BH$2),$F385,CG$28))/10</f>
        <v>0</v>
      </c>
      <c r="CH385" s="201">
        <v>7</v>
      </c>
      <c r="CJ385" s="18" t="s">
        <v>216</v>
      </c>
      <c r="CK385" s="122">
        <f>CJ341</f>
        <v>3</v>
      </c>
      <c r="CL385" s="122" t="str">
        <f>CJ342</f>
        <v>work3564</v>
      </c>
      <c r="CM385" s="210" t="str">
        <f t="shared" si="1801"/>
        <v>core3_work3564</v>
      </c>
      <c r="CN385" s="122">
        <v>5</v>
      </c>
      <c r="CO385" s="33">
        <v>7</v>
      </c>
      <c r="CP385" s="62">
        <f ca="1">IF(OR(INDEX(INDIRECT("times"&amp;CK$2),$F385,CP$28)&gt;10,INDEX(INDIRECT(CM385),$E385,$F385)="",INDEX(INDIRECT(CM385),$E385,$F385)&gt;=INDEX(INDIRECT(CM385),1,CP$28)),0,(INDEX(INDIRECT(CM385),$E385,$F385))-INDEX(INDIRECT(CM385),1,CP$28))*(10-INDEX(INDIRECT("times"&amp;CK$2),$F385,CP$28))/10</f>
        <v>0</v>
      </c>
      <c r="CQ385" s="63">
        <f ca="1">IF(OR(INDEX(INDIRECT("times"&amp;CK$2),$F385,CQ$28)&gt;10,INDEX(INDIRECT(CM385),$E385,$F385)="",INDEX(INDIRECT(CM385),$E385,$F385)&gt;=INDEX(INDIRECT(CM385),1,CQ$28)),0,(INDEX(INDIRECT(CM385),$E385,$F385))-INDEX(INDIRECT(CM385),1,CQ$28))*(10-INDEX(INDIRECT("times"&amp;CK$2),$F385,CQ$28))/10</f>
        <v>0</v>
      </c>
      <c r="CR385" s="63">
        <f ca="1">IF(OR(INDEX(INDIRECT("times"&amp;CK$2),$F385,CR$28)&gt;10,INDEX(INDIRECT(CM385),$E385,$F385)="",INDEX(INDIRECT(CM385),$E385,$F385)&gt;=INDEX(INDIRECT(CM385),1,CR$28)),0,(INDEX(INDIRECT(CM385),$E385,$F385))-INDEX(INDIRECT(CM385),1,CR$28))*(10-INDEX(INDIRECT("times"&amp;CK$2),$F385,CR$28))/10</f>
        <v>0</v>
      </c>
      <c r="CS385" s="63">
        <f ca="1">IF(OR(INDEX(INDIRECT("times"&amp;CK$2),$F385,CS$28)&gt;10,INDEX(INDIRECT(CM385),$E385,$F385)="",INDEX(INDIRECT(CM385),$E385,$F385)&gt;=INDEX(INDIRECT(CM385),1,CS$28)),0,(INDEX(INDIRECT(CM385),$E385,$F385))-INDEX(INDIRECT(CM385),1,CS$28))*(10-INDEX(INDIRECT("times"&amp;CK$2),$F385,CS$28))/10</f>
        <v>0</v>
      </c>
      <c r="CT385" s="63">
        <f ca="1">IF(OR(INDEX(INDIRECT("times"&amp;CK$2),$F385,CT$28)&gt;10,INDEX(INDIRECT(CM385),$E385,$F385)="",INDEX(INDIRECT(CM385),$E385,$F385)&gt;=INDEX(INDIRECT(CM385),1,CT$28)),0,(INDEX(INDIRECT(CM385),$E385,$F385))-INDEX(INDIRECT(CM385),1,CT$28))*(10-INDEX(INDIRECT("times"&amp;CK$2),$F385,CT$28))/10</f>
        <v>0</v>
      </c>
      <c r="CU385" s="63">
        <f ca="1">IF(OR(INDEX(INDIRECT("times"&amp;CK$2),$F385,CU$28)&gt;10,INDEX(INDIRECT(CM385),$E385,$F385)="",INDEX(INDIRECT(CM385),$E385,$F385)&gt;=INDEX(INDIRECT(CM385),1,CU$28)),0,(INDEX(INDIRECT(CM385),$E385,$F385))-INDEX(INDIRECT(CM385),1,CU$28))*(10-INDEX(INDIRECT("times"&amp;CK$2),$F385,CU$28))/10</f>
        <v>0</v>
      </c>
      <c r="CV385" s="63">
        <f ca="1">IF(OR(INDEX(INDIRECT("times"&amp;CK$2),$F385,CV$28)&gt;10,INDEX(INDIRECT(CM385),$E385,$F385)="",INDEX(INDIRECT(CM385),$E385,$F385)&gt;=INDEX(INDIRECT(CM385),1,CV$28)),0,(INDEX(INDIRECT(CM385),$E385,$F385))-INDEX(INDIRECT(CM385),1,CV$28))*(10-INDEX(INDIRECT("times"&amp;CK$2),$F385,CV$28))/10</f>
        <v>0</v>
      </c>
      <c r="CW385" s="63">
        <f ca="1">IF(OR(INDEX(INDIRECT("times"&amp;CK$2),$F385,CW$28)&gt;10,INDEX(INDIRECT(CM385),$E385,$F385)="",INDEX(INDIRECT(CM385),$E385,$F385)&gt;=INDEX(INDIRECT(CM385),1,CW$28)),0,(INDEX(INDIRECT(CM385),$E385,$F385))-INDEX(INDIRECT(CM385),1,CW$28))*(10-INDEX(INDIRECT("times"&amp;CK$2),$F385,CW$28))/10</f>
        <v>0</v>
      </c>
      <c r="CX385" s="63">
        <f ca="1">IF(OR(INDEX(INDIRECT("times"&amp;CK$2),$F385,CX$28)&gt;10,INDEX(INDIRECT(CM385),$E385,$F385)="",INDEX(INDIRECT(CM385),$E385,$F385)&gt;=INDEX(INDIRECT(CM385),1,CX$28)),0,(INDEX(INDIRECT(CM385),$E385,$F385))-INDEX(INDIRECT(CM385),1,CX$28))*(10-INDEX(INDIRECT("times"&amp;CK$2),$F385,CX$28))/10</f>
        <v>0</v>
      </c>
      <c r="CY385" s="63">
        <f ca="1">IF(OR(INDEX(INDIRECT("times"&amp;CK$2),$F385,CY$28)&gt;10,INDEX(INDIRECT(CM385),$E385,$F385)="",INDEX(INDIRECT(CM385),$E385,$F385)&gt;=INDEX(INDIRECT(CM385),1,CY$28)),0,(INDEX(INDIRECT(CM385),$E385,$F385))-INDEX(INDIRECT(CM385),1,CY$28))*(10-INDEX(INDIRECT("times"&amp;CK$2),$F385,CY$28))/10</f>
        <v>0</v>
      </c>
      <c r="CZ385" s="63">
        <f ca="1">IF(OR(INDEX(INDIRECT("times"&amp;CK$2),$F385,CZ$28)&gt;10,INDEX(INDIRECT(CM385),$E385,$F385)="",INDEX(INDIRECT(CM385),$E385,$F385)&gt;=INDEX(INDIRECT(CM385),1,CZ$28)),0,(INDEX(INDIRECT(CM385),$E385,$F385))-INDEX(INDIRECT(CM385),1,CZ$28))*(10-INDEX(INDIRECT("times"&amp;CK$2),$F385,CZ$28))/10</f>
        <v>0</v>
      </c>
      <c r="DA385" s="63">
        <f ca="1">IF(OR(INDEX(INDIRECT("times"&amp;CK$2),$F385,DA$28)&gt;10,INDEX(INDIRECT(CM385),$E385,$F385)="",INDEX(INDIRECT(CM385),$E385,$F385)&gt;=INDEX(INDIRECT(CM385),1,DA$28)),0,(INDEX(INDIRECT(CM385),$E385,$F385))-INDEX(INDIRECT(CM385),1,DA$28))*(10-INDEX(INDIRECT("times"&amp;CK$2),$F385,DA$28))/10</f>
        <v>0</v>
      </c>
      <c r="DB385" s="63">
        <f ca="1">IF(OR(INDEX(INDIRECT("times"&amp;CK$2),$F385,DB$28)&gt;10,INDEX(INDIRECT(CM385),$E385,$F385)="",INDEX(INDIRECT(CM385),$E385,$F385)&gt;=INDEX(INDIRECT(CM385),1,DB$28)),0,(INDEX(INDIRECT(CM385),$E385,$F385))-INDEX(INDIRECT(CM385),1,DB$28))*(10-INDEX(INDIRECT("times"&amp;CK$2),$F385,DB$28))/10</f>
        <v>0</v>
      </c>
      <c r="DC385" s="63">
        <f ca="1">IF(OR(INDEX(INDIRECT("times"&amp;CK$2),$F385,DC$28)&gt;10,INDEX(INDIRECT(CM385),$E385,$F385)="",INDEX(INDIRECT(CM385),$E385,$F385)&gt;=INDEX(INDIRECT(CM385),1,DC$28)),0,(INDEX(INDIRECT(CM385),$E385,$F385))-INDEX(INDIRECT(CM385),1,DC$28))*(10-INDEX(INDIRECT("times"&amp;CK$2),$F385,DC$28))/10</f>
        <v>0</v>
      </c>
      <c r="DD385" s="63">
        <f ca="1">IF(OR(INDEX(INDIRECT("times"&amp;CK$2),$F385,DD$28)&gt;10,INDEX(INDIRECT(CM385),$E385,$F385)="",INDEX(INDIRECT(CM385),$E385,$F385)&gt;=INDEX(INDIRECT(CM385),1,DD$28)),0,(INDEX(INDIRECT(CM385),$E385,$F385))-INDEX(INDIRECT(CM385),1,DD$28))*(10-INDEX(INDIRECT("times"&amp;CK$2),$F385,DD$28))/10</f>
        <v>0</v>
      </c>
      <c r="DE385" s="63">
        <f ca="1">IF(OR(INDEX(INDIRECT("times"&amp;CK$2),$F385,DE$28)&gt;10,INDEX(INDIRECT(CM385),$E385,$F385)="",INDEX(INDIRECT(CM385),$E385,$F385)&gt;=INDEX(INDIRECT(CM385),1,DE$28)),0,(INDEX(INDIRECT(CM385),$E385,$F385))-INDEX(INDIRECT(CM385),1,DE$28))*(10-INDEX(INDIRECT("times"&amp;CK$2),$F385,DE$28))/10</f>
        <v>0</v>
      </c>
      <c r="DF385" s="63">
        <f ca="1">IF(OR(INDEX(INDIRECT("times"&amp;CK$2),$F385,DF$28)&gt;10,INDEX(INDIRECT(CM385),$E385,$F385)="",INDEX(INDIRECT(CM385),$E385,$F385)&gt;=INDEX(INDIRECT(CM385),1,DF$28)),0,(INDEX(INDIRECT(CM385),$E385,$F385))-INDEX(INDIRECT(CM385),1,DF$28))*(10-INDEX(INDIRECT("times"&amp;CK$2),$F385,DF$28))/10</f>
        <v>0</v>
      </c>
      <c r="DG385" s="63">
        <f ca="1">IF(OR(INDEX(INDIRECT("times"&amp;CK$2),$F385,DG$28)&gt;10,INDEX(INDIRECT(CM385),$E385,$F385)="",INDEX(INDIRECT(CM385),$E385,$F385)&gt;=INDEX(INDIRECT(CM385),1,DG$28)),0,(INDEX(INDIRECT(CM385),$E385,$F385))-INDEX(INDIRECT(CM385),1,DG$28))*(10-INDEX(INDIRECT("times"&amp;CK$2),$F385,DG$28))/10</f>
        <v>0</v>
      </c>
      <c r="DH385" s="63">
        <f ca="1">IF(OR(INDEX(INDIRECT("times"&amp;CK$2),$F385,DH$28)&gt;10,INDEX(INDIRECT(CM385),$E385,$F385)="",INDEX(INDIRECT(CM385),$E385,$F385)&gt;=INDEX(INDIRECT(CM385),1,DH$28)),0,(INDEX(INDIRECT(CM385),$E385,$F385))-INDEX(INDIRECT(CM385),1,DH$28))*(10-INDEX(INDIRECT("times"&amp;CK$2),$F385,DH$28))/10</f>
        <v>0</v>
      </c>
      <c r="DI385" s="63">
        <f ca="1">IF(OR(INDEX(INDIRECT("times"&amp;CK$2),$F385,DI$28)&gt;10,INDEX(INDIRECT(CM385),$E385,$F385)="",INDEX(INDIRECT(CM385),$E385,$F385)&gt;=INDEX(INDIRECT(CM385),1,DI$28)),0,(INDEX(INDIRECT(CM385),$E385,$F385))-INDEX(INDIRECT(CM385),1,DI$28))*(10-INDEX(INDIRECT("times"&amp;CK$2),$F385,DI$28))/10</f>
        <v>0</v>
      </c>
      <c r="DJ385" s="64">
        <f ca="1">IF(OR(INDEX(INDIRECT("times"&amp;CK$2),$F385,DJ$28)&gt;10,INDEX(INDIRECT(CM385),$E385,$F385)="",INDEX(INDIRECT(CM385),$E385,$F385)&gt;=INDEX(INDIRECT(CM385),1,DJ$28)),0,(INDEX(INDIRECT(CM385),$E385,$F385))-INDEX(INDIRECT(CM385),1,DJ$28))*(10-INDEX(INDIRECT("times"&amp;CK$2),$F385,DJ$28))/10</f>
        <v>0</v>
      </c>
      <c r="DK385" s="201">
        <v>7</v>
      </c>
      <c r="DM385" s="18" t="s">
        <v>216</v>
      </c>
      <c r="DN385" s="122">
        <f>DM341</f>
        <v>3</v>
      </c>
      <c r="DO385" s="122" t="str">
        <f>DM342</f>
        <v>shop3564</v>
      </c>
      <c r="DP385" s="210" t="str">
        <f t="shared" si="1802"/>
        <v>core3_shop3564</v>
      </c>
      <c r="DQ385" s="122">
        <v>5</v>
      </c>
      <c r="DR385" s="33">
        <v>7</v>
      </c>
      <c r="DS385" s="62">
        <f ca="1">IF(OR(INDEX(INDIRECT("times"&amp;DN$2),$F385,DS$28)&gt;10,INDEX(INDIRECT(DP385),$E385,$F385)="",INDEX(INDIRECT(DP385),$E385,$F385)&gt;=INDEX(INDIRECT(DP385),1,DS$28)),0,(INDEX(INDIRECT(DP385),$E385,$F385))-INDEX(INDIRECT(DP385),1,DS$28))*(10-INDEX(INDIRECT("times"&amp;DN$2),$F385,DS$28))/10</f>
        <v>0</v>
      </c>
      <c r="DT385" s="63">
        <f ca="1">IF(OR(INDEX(INDIRECT("times"&amp;DN$2),$F385,DT$28)&gt;10,INDEX(INDIRECT(DP385),$E385,$F385)="",INDEX(INDIRECT(DP385),$E385,$F385)&gt;=INDEX(INDIRECT(DP385),1,DT$28)),0,(INDEX(INDIRECT(DP385),$E385,$F385))-INDEX(INDIRECT(DP385),1,DT$28))*(10-INDEX(INDIRECT("times"&amp;DN$2),$F385,DT$28))/10</f>
        <v>0</v>
      </c>
      <c r="DU385" s="63">
        <f ca="1">IF(OR(INDEX(INDIRECT("times"&amp;DN$2),$F385,DU$28)&gt;10,INDEX(INDIRECT(DP385),$E385,$F385)="",INDEX(INDIRECT(DP385),$E385,$F385)&gt;=INDEX(INDIRECT(DP385),1,DU$28)),0,(INDEX(INDIRECT(DP385),$E385,$F385))-INDEX(INDIRECT(DP385),1,DU$28))*(10-INDEX(INDIRECT("times"&amp;DN$2),$F385,DU$28))/10</f>
        <v>0</v>
      </c>
      <c r="DV385" s="63">
        <f ca="1">IF(OR(INDEX(INDIRECT("times"&amp;DN$2),$F385,DV$28)&gt;10,INDEX(INDIRECT(DP385),$E385,$F385)="",INDEX(INDIRECT(DP385),$E385,$F385)&gt;=INDEX(INDIRECT(DP385),1,DV$28)),0,(INDEX(INDIRECT(DP385),$E385,$F385))-INDEX(INDIRECT(DP385),1,DV$28))*(10-INDEX(INDIRECT("times"&amp;DN$2),$F385,DV$28))/10</f>
        <v>0</v>
      </c>
      <c r="DW385" s="63">
        <f ca="1">IF(OR(INDEX(INDIRECT("times"&amp;DN$2),$F385,DW$28)&gt;10,INDEX(INDIRECT(DP385),$E385,$F385)="",INDEX(INDIRECT(DP385),$E385,$F385)&gt;=INDEX(INDIRECT(DP385),1,DW$28)),0,(INDEX(INDIRECT(DP385),$E385,$F385))-INDEX(INDIRECT(DP385),1,DW$28))*(10-INDEX(INDIRECT("times"&amp;DN$2),$F385,DW$28))/10</f>
        <v>0</v>
      </c>
      <c r="DX385" s="63">
        <f ca="1">IF(OR(INDEX(INDIRECT("times"&amp;DN$2),$F385,DX$28)&gt;10,INDEX(INDIRECT(DP385),$E385,$F385)="",INDEX(INDIRECT(DP385),$E385,$F385)&gt;=INDEX(INDIRECT(DP385),1,DX$28)),0,(INDEX(INDIRECT(DP385),$E385,$F385))-INDEX(INDIRECT(DP385),1,DX$28))*(10-INDEX(INDIRECT("times"&amp;DN$2),$F385,DX$28))/10</f>
        <v>0</v>
      </c>
      <c r="DY385" s="63">
        <f ca="1">IF(OR(INDEX(INDIRECT("times"&amp;DN$2),$F385,DY$28)&gt;10,INDEX(INDIRECT(DP385),$E385,$F385)="",INDEX(INDIRECT(DP385),$E385,$F385)&gt;=INDEX(INDIRECT(DP385),1,DY$28)),0,(INDEX(INDIRECT(DP385),$E385,$F385))-INDEX(INDIRECT(DP385),1,DY$28))*(10-INDEX(INDIRECT("times"&amp;DN$2),$F385,DY$28))/10</f>
        <v>0</v>
      </c>
      <c r="DZ385" s="63">
        <f ca="1">IF(OR(INDEX(INDIRECT("times"&amp;DN$2),$F385,DZ$28)&gt;10,INDEX(INDIRECT(DP385),$E385,$F385)="",INDEX(INDIRECT(DP385),$E385,$F385)&gt;=INDEX(INDIRECT(DP385),1,DZ$28)),0,(INDEX(INDIRECT(DP385),$E385,$F385))-INDEX(INDIRECT(DP385),1,DZ$28))*(10-INDEX(INDIRECT("times"&amp;DN$2),$F385,DZ$28))/10</f>
        <v>0</v>
      </c>
      <c r="EA385" s="63">
        <f ca="1">IF(OR(INDEX(INDIRECT("times"&amp;DN$2),$F385,EA$28)&gt;10,INDEX(INDIRECT(DP385),$E385,$F385)="",INDEX(INDIRECT(DP385),$E385,$F385)&gt;=INDEX(INDIRECT(DP385),1,EA$28)),0,(INDEX(INDIRECT(DP385),$E385,$F385))-INDEX(INDIRECT(DP385),1,EA$28))*(10-INDEX(INDIRECT("times"&amp;DN$2),$F385,EA$28))/10</f>
        <v>0</v>
      </c>
      <c r="EB385" s="63">
        <f ca="1">IF(OR(INDEX(INDIRECT("times"&amp;DN$2),$F385,EB$28)&gt;10,INDEX(INDIRECT(DP385),$E385,$F385)="",INDEX(INDIRECT(DP385),$E385,$F385)&gt;=INDEX(INDIRECT(DP385),1,EB$28)),0,(INDEX(INDIRECT(DP385),$E385,$F385))-INDEX(INDIRECT(DP385),1,EB$28))*(10-INDEX(INDIRECT("times"&amp;DN$2),$F385,EB$28))/10</f>
        <v>0</v>
      </c>
      <c r="EC385" s="63">
        <f ca="1">IF(OR(INDEX(INDIRECT("times"&amp;DN$2),$F385,EC$28)&gt;10,INDEX(INDIRECT(DP385),$E385,$F385)="",INDEX(INDIRECT(DP385),$E385,$F385)&gt;=INDEX(INDIRECT(DP385),1,EC$28)),0,(INDEX(INDIRECT(DP385),$E385,$F385))-INDEX(INDIRECT(DP385),1,EC$28))*(10-INDEX(INDIRECT("times"&amp;DN$2),$F385,EC$28))/10</f>
        <v>0</v>
      </c>
      <c r="ED385" s="63">
        <f ca="1">IF(OR(INDEX(INDIRECT("times"&amp;DN$2),$F385,ED$28)&gt;10,INDEX(INDIRECT(DP385),$E385,$F385)="",INDEX(INDIRECT(DP385),$E385,$F385)&gt;=INDEX(INDIRECT(DP385),1,ED$28)),0,(INDEX(INDIRECT(DP385),$E385,$F385))-INDEX(INDIRECT(DP385),1,ED$28))*(10-INDEX(INDIRECT("times"&amp;DN$2),$F385,ED$28))/10</f>
        <v>0</v>
      </c>
      <c r="EE385" s="63">
        <f ca="1">IF(OR(INDEX(INDIRECT("times"&amp;DN$2),$F385,EE$28)&gt;10,INDEX(INDIRECT(DP385),$E385,$F385)="",INDEX(INDIRECT(DP385),$E385,$F385)&gt;=INDEX(INDIRECT(DP385),1,EE$28)),0,(INDEX(INDIRECT(DP385),$E385,$F385))-INDEX(INDIRECT(DP385),1,EE$28))*(10-INDEX(INDIRECT("times"&amp;DN$2),$F385,EE$28))/10</f>
        <v>0</v>
      </c>
      <c r="EF385" s="63">
        <f ca="1">IF(OR(INDEX(INDIRECT("times"&amp;DN$2),$F385,EF$28)&gt;10,INDEX(INDIRECT(DP385),$E385,$F385)="",INDEX(INDIRECT(DP385),$E385,$F385)&gt;=INDEX(INDIRECT(DP385),1,EF$28)),0,(INDEX(INDIRECT(DP385),$E385,$F385))-INDEX(INDIRECT(DP385),1,EF$28))*(10-INDEX(INDIRECT("times"&amp;DN$2),$F385,EF$28))/10</f>
        <v>0</v>
      </c>
      <c r="EG385" s="63">
        <f ca="1">IF(OR(INDEX(INDIRECT("times"&amp;DN$2),$F385,EG$28)&gt;10,INDEX(INDIRECT(DP385),$E385,$F385)="",INDEX(INDIRECT(DP385),$E385,$F385)&gt;=INDEX(INDIRECT(DP385),1,EG$28)),0,(INDEX(INDIRECT(DP385),$E385,$F385))-INDEX(INDIRECT(DP385),1,EG$28))*(10-INDEX(INDIRECT("times"&amp;DN$2),$F385,EG$28))/10</f>
        <v>0</v>
      </c>
      <c r="EH385" s="63">
        <f ca="1">IF(OR(INDEX(INDIRECT("times"&amp;DN$2),$F385,EH$28)&gt;10,INDEX(INDIRECT(DP385),$E385,$F385)="",INDEX(INDIRECT(DP385),$E385,$F385)&gt;=INDEX(INDIRECT(DP385),1,EH$28)),0,(INDEX(INDIRECT(DP385),$E385,$F385))-INDEX(INDIRECT(DP385),1,EH$28))*(10-INDEX(INDIRECT("times"&amp;DN$2),$F385,EH$28))/10</f>
        <v>0</v>
      </c>
      <c r="EI385" s="63">
        <f ca="1">IF(OR(INDEX(INDIRECT("times"&amp;DN$2),$F385,EI$28)&gt;10,INDEX(INDIRECT(DP385),$E385,$F385)="",INDEX(INDIRECT(DP385),$E385,$F385)&gt;=INDEX(INDIRECT(DP385),1,EI$28)),0,(INDEX(INDIRECT(DP385),$E385,$F385))-INDEX(INDIRECT(DP385),1,EI$28))*(10-INDEX(INDIRECT("times"&amp;DN$2),$F385,EI$28))/10</f>
        <v>0</v>
      </c>
      <c r="EJ385" s="63">
        <f ca="1">IF(OR(INDEX(INDIRECT("times"&amp;DN$2),$F385,EJ$28)&gt;10,INDEX(INDIRECT(DP385),$E385,$F385)="",INDEX(INDIRECT(DP385),$E385,$F385)&gt;=INDEX(INDIRECT(DP385),1,EJ$28)),0,(INDEX(INDIRECT(DP385),$E385,$F385))-INDEX(INDIRECT(DP385),1,EJ$28))*(10-INDEX(INDIRECT("times"&amp;DN$2),$F385,EJ$28))/10</f>
        <v>0</v>
      </c>
      <c r="EK385" s="63">
        <f ca="1">IF(OR(INDEX(INDIRECT("times"&amp;DN$2),$F385,EK$28)&gt;10,INDEX(INDIRECT(DP385),$E385,$F385)="",INDEX(INDIRECT(DP385),$E385,$F385)&gt;=INDEX(INDIRECT(DP385),1,EK$28)),0,(INDEX(INDIRECT(DP385),$E385,$F385))-INDEX(INDIRECT(DP385),1,EK$28))*(10-INDEX(INDIRECT("times"&amp;DN$2),$F385,EK$28))/10</f>
        <v>0</v>
      </c>
      <c r="EL385" s="63">
        <f ca="1">IF(OR(INDEX(INDIRECT("times"&amp;DN$2),$F385,EL$28)&gt;10,INDEX(INDIRECT(DP385),$E385,$F385)="",INDEX(INDIRECT(DP385),$E385,$F385)&gt;=INDEX(INDIRECT(DP385),1,EL$28)),0,(INDEX(INDIRECT(DP385),$E385,$F385))-INDEX(INDIRECT(DP385),1,EL$28))*(10-INDEX(INDIRECT("times"&amp;DN$2),$F385,EL$28))/10</f>
        <v>0</v>
      </c>
      <c r="EM385" s="64">
        <f ca="1">IF(OR(INDEX(INDIRECT("times"&amp;DN$2),$F385,EM$28)&gt;10,INDEX(INDIRECT(DP385),$E385,$F385)="",INDEX(INDIRECT(DP385),$E385,$F385)&gt;=INDEX(INDIRECT(DP385),1,EM$28)),0,(INDEX(INDIRECT(DP385),$E385,$F385))-INDEX(INDIRECT(DP385),1,EM$28))*(10-INDEX(INDIRECT("times"&amp;DN$2),$F385,EM$28))/10</f>
        <v>0</v>
      </c>
      <c r="EN385" s="201">
        <v>7</v>
      </c>
      <c r="EP385" s="18" t="s">
        <v>216</v>
      </c>
      <c r="EQ385" s="122">
        <f>EP341</f>
        <v>3</v>
      </c>
      <c r="ER385" s="122" t="str">
        <f>EP342</f>
        <v>lei3564</v>
      </c>
      <c r="ES385" s="210" t="str">
        <f t="shared" si="1803"/>
        <v>core3_lei3564</v>
      </c>
      <c r="ET385" s="122">
        <v>5</v>
      </c>
      <c r="EU385" s="33">
        <v>7</v>
      </c>
      <c r="EV385" s="62">
        <f ca="1">IF(OR(INDEX(INDIRECT("times"&amp;EQ$2),$F385,EV$28)&gt;10,INDEX(INDIRECT(ES385),$E385,$F385)="",INDEX(INDIRECT(ES385),$E385,$F385)&gt;=INDEX(INDIRECT(ES385),1,EV$28)),0,(INDEX(INDIRECT(ES385),$E385,$F385))-INDEX(INDIRECT(ES385),1,EV$28))*(10-INDEX(INDIRECT("times"&amp;EQ$2),$F385,EV$28))/10</f>
        <v>0</v>
      </c>
      <c r="EW385" s="63">
        <f ca="1">IF(OR(INDEX(INDIRECT("times"&amp;EQ$2),$F385,EW$28)&gt;10,INDEX(INDIRECT(ES385),$E385,$F385)="",INDEX(INDIRECT(ES385),$E385,$F385)&gt;=INDEX(INDIRECT(ES385),1,EW$28)),0,(INDEX(INDIRECT(ES385),$E385,$F385))-INDEX(INDIRECT(ES385),1,EW$28))*(10-INDEX(INDIRECT("times"&amp;EQ$2),$F385,EW$28))/10</f>
        <v>0</v>
      </c>
      <c r="EX385" s="63">
        <f ca="1">IF(OR(INDEX(INDIRECT("times"&amp;EQ$2),$F385,EX$28)&gt;10,INDEX(INDIRECT(ES385),$E385,$F385)="",INDEX(INDIRECT(ES385),$E385,$F385)&gt;=INDEX(INDIRECT(ES385),1,EX$28)),0,(INDEX(INDIRECT(ES385),$E385,$F385))-INDEX(INDIRECT(ES385),1,EX$28))*(10-INDEX(INDIRECT("times"&amp;EQ$2),$F385,EX$28))/10</f>
        <v>0</v>
      </c>
      <c r="EY385" s="63">
        <f ca="1">IF(OR(INDEX(INDIRECT("times"&amp;EQ$2),$F385,EY$28)&gt;10,INDEX(INDIRECT(ES385),$E385,$F385)="",INDEX(INDIRECT(ES385),$E385,$F385)&gt;=INDEX(INDIRECT(ES385),1,EY$28)),0,(INDEX(INDIRECT(ES385),$E385,$F385))-INDEX(INDIRECT(ES385),1,EY$28))*(10-INDEX(INDIRECT("times"&amp;EQ$2),$F385,EY$28))/10</f>
        <v>0</v>
      </c>
      <c r="EZ385" s="63">
        <f ca="1">IF(OR(INDEX(INDIRECT("times"&amp;EQ$2),$F385,EZ$28)&gt;10,INDEX(INDIRECT(ES385),$E385,$F385)="",INDEX(INDIRECT(ES385),$E385,$F385)&gt;=INDEX(INDIRECT(ES385),1,EZ$28)),0,(INDEX(INDIRECT(ES385),$E385,$F385))-INDEX(INDIRECT(ES385),1,EZ$28))*(10-INDEX(INDIRECT("times"&amp;EQ$2),$F385,EZ$28))/10</f>
        <v>0</v>
      </c>
      <c r="FA385" s="63">
        <f ca="1">IF(OR(INDEX(INDIRECT("times"&amp;EQ$2),$F385,FA$28)&gt;10,INDEX(INDIRECT(ES385),$E385,$F385)="",INDEX(INDIRECT(ES385),$E385,$F385)&gt;=INDEX(INDIRECT(ES385),1,FA$28)),0,(INDEX(INDIRECT(ES385),$E385,$F385))-INDEX(INDIRECT(ES385),1,FA$28))*(10-INDEX(INDIRECT("times"&amp;EQ$2),$F385,FA$28))/10</f>
        <v>0</v>
      </c>
      <c r="FB385" s="63">
        <f ca="1">IF(OR(INDEX(INDIRECT("times"&amp;EQ$2),$F385,FB$28)&gt;10,INDEX(INDIRECT(ES385),$E385,$F385)="",INDEX(INDIRECT(ES385),$E385,$F385)&gt;=INDEX(INDIRECT(ES385),1,FB$28)),0,(INDEX(INDIRECT(ES385),$E385,$F385))-INDEX(INDIRECT(ES385),1,FB$28))*(10-INDEX(INDIRECT("times"&amp;EQ$2),$F385,FB$28))/10</f>
        <v>0</v>
      </c>
      <c r="FC385" s="63">
        <f ca="1">IF(OR(INDEX(INDIRECT("times"&amp;EQ$2),$F385,FC$28)&gt;10,INDEX(INDIRECT(ES385),$E385,$F385)="",INDEX(INDIRECT(ES385),$E385,$F385)&gt;=INDEX(INDIRECT(ES385),1,FC$28)),0,(INDEX(INDIRECT(ES385),$E385,$F385))-INDEX(INDIRECT(ES385),1,FC$28))*(10-INDEX(INDIRECT("times"&amp;EQ$2),$F385,FC$28))/10</f>
        <v>0</v>
      </c>
      <c r="FD385" s="63">
        <f ca="1">IF(OR(INDEX(INDIRECT("times"&amp;EQ$2),$F385,FD$28)&gt;10,INDEX(INDIRECT(ES385),$E385,$F385)="",INDEX(INDIRECT(ES385),$E385,$F385)&gt;=INDEX(INDIRECT(ES385),1,FD$28)),0,(INDEX(INDIRECT(ES385),$E385,$F385))-INDEX(INDIRECT(ES385),1,FD$28))*(10-INDEX(INDIRECT("times"&amp;EQ$2),$F385,FD$28))/10</f>
        <v>0</v>
      </c>
      <c r="FE385" s="63">
        <f ca="1">IF(OR(INDEX(INDIRECT("times"&amp;EQ$2),$F385,FE$28)&gt;10,INDEX(INDIRECT(ES385),$E385,$F385)="",INDEX(INDIRECT(ES385),$E385,$F385)&gt;=INDEX(INDIRECT(ES385),1,FE$28)),0,(INDEX(INDIRECT(ES385),$E385,$F385))-INDEX(INDIRECT(ES385),1,FE$28))*(10-INDEX(INDIRECT("times"&amp;EQ$2),$F385,FE$28))/10</f>
        <v>0</v>
      </c>
      <c r="FF385" s="63">
        <f ca="1">IF(OR(INDEX(INDIRECT("times"&amp;EQ$2),$F385,FF$28)&gt;10,INDEX(INDIRECT(ES385),$E385,$F385)="",INDEX(INDIRECT(ES385),$E385,$F385)&gt;=INDEX(INDIRECT(ES385),1,FF$28)),0,(INDEX(INDIRECT(ES385),$E385,$F385))-INDEX(INDIRECT(ES385),1,FF$28))*(10-INDEX(INDIRECT("times"&amp;EQ$2),$F385,FF$28))/10</f>
        <v>0</v>
      </c>
      <c r="FG385" s="63">
        <f ca="1">IF(OR(INDEX(INDIRECT("times"&amp;EQ$2),$F385,FG$28)&gt;10,INDEX(INDIRECT(ES385),$E385,$F385)="",INDEX(INDIRECT(ES385),$E385,$F385)&gt;=INDEX(INDIRECT(ES385),1,FG$28)),0,(INDEX(INDIRECT(ES385),$E385,$F385))-INDEX(INDIRECT(ES385),1,FG$28))*(10-INDEX(INDIRECT("times"&amp;EQ$2),$F385,FG$28))/10</f>
        <v>0</v>
      </c>
      <c r="FH385" s="63">
        <f ca="1">IF(OR(INDEX(INDIRECT("times"&amp;EQ$2),$F385,FH$28)&gt;10,INDEX(INDIRECT(ES385),$E385,$F385)="",INDEX(INDIRECT(ES385),$E385,$F385)&gt;=INDEX(INDIRECT(ES385),1,FH$28)),0,(INDEX(INDIRECT(ES385),$E385,$F385))-INDEX(INDIRECT(ES385),1,FH$28))*(10-INDEX(INDIRECT("times"&amp;EQ$2),$F385,FH$28))/10</f>
        <v>0</v>
      </c>
      <c r="FI385" s="63">
        <f ca="1">IF(OR(INDEX(INDIRECT("times"&amp;EQ$2),$F385,FI$28)&gt;10,INDEX(INDIRECT(ES385),$E385,$F385)="",INDEX(INDIRECT(ES385),$E385,$F385)&gt;=INDEX(INDIRECT(ES385),1,FI$28)),0,(INDEX(INDIRECT(ES385),$E385,$F385))-INDEX(INDIRECT(ES385),1,FI$28))*(10-INDEX(INDIRECT("times"&amp;EQ$2),$F385,FI$28))/10</f>
        <v>0</v>
      </c>
      <c r="FJ385" s="63">
        <f ca="1">IF(OR(INDEX(INDIRECT("times"&amp;EQ$2),$F385,FJ$28)&gt;10,INDEX(INDIRECT(ES385),$E385,$F385)="",INDEX(INDIRECT(ES385),$E385,$F385)&gt;=INDEX(INDIRECT(ES385),1,FJ$28)),0,(INDEX(INDIRECT(ES385),$E385,$F385))-INDEX(INDIRECT(ES385),1,FJ$28))*(10-INDEX(INDIRECT("times"&amp;EQ$2),$F385,FJ$28))/10</f>
        <v>0</v>
      </c>
      <c r="FK385" s="63">
        <f ca="1">IF(OR(INDEX(INDIRECT("times"&amp;EQ$2),$F385,FK$28)&gt;10,INDEX(INDIRECT(ES385),$E385,$F385)="",INDEX(INDIRECT(ES385),$E385,$F385)&gt;=INDEX(INDIRECT(ES385),1,FK$28)),0,(INDEX(INDIRECT(ES385),$E385,$F385))-INDEX(INDIRECT(ES385),1,FK$28))*(10-INDEX(INDIRECT("times"&amp;EQ$2),$F385,FK$28))/10</f>
        <v>0</v>
      </c>
      <c r="FL385" s="63">
        <f ca="1">IF(OR(INDEX(INDIRECT("times"&amp;EQ$2),$F385,FL$28)&gt;10,INDEX(INDIRECT(ES385),$E385,$F385)="",INDEX(INDIRECT(ES385),$E385,$F385)&gt;=INDEX(INDIRECT(ES385),1,FL$28)),0,(INDEX(INDIRECT(ES385),$E385,$F385))-INDEX(INDIRECT(ES385),1,FL$28))*(10-INDEX(INDIRECT("times"&amp;EQ$2),$F385,FL$28))/10</f>
        <v>0</v>
      </c>
      <c r="FM385" s="63">
        <f ca="1">IF(OR(INDEX(INDIRECT("times"&amp;EQ$2),$F385,FM$28)&gt;10,INDEX(INDIRECT(ES385),$E385,$F385)="",INDEX(INDIRECT(ES385),$E385,$F385)&gt;=INDEX(INDIRECT(ES385),1,FM$28)),0,(INDEX(INDIRECT(ES385),$E385,$F385))-INDEX(INDIRECT(ES385),1,FM$28))*(10-INDEX(INDIRECT("times"&amp;EQ$2),$F385,FM$28))/10</f>
        <v>0</v>
      </c>
      <c r="FN385" s="63">
        <f ca="1">IF(OR(INDEX(INDIRECT("times"&amp;EQ$2),$F385,FN$28)&gt;10,INDEX(INDIRECT(ES385),$E385,$F385)="",INDEX(INDIRECT(ES385),$E385,$F385)&gt;=INDEX(INDIRECT(ES385),1,FN$28)),0,(INDEX(INDIRECT(ES385),$E385,$F385))-INDEX(INDIRECT(ES385),1,FN$28))*(10-INDEX(INDIRECT("times"&amp;EQ$2),$F385,FN$28))/10</f>
        <v>0</v>
      </c>
      <c r="FO385" s="63">
        <f ca="1">IF(OR(INDEX(INDIRECT("times"&amp;EQ$2),$F385,FO$28)&gt;10,INDEX(INDIRECT(ES385),$E385,$F385)="",INDEX(INDIRECT(ES385),$E385,$F385)&gt;=INDEX(INDIRECT(ES385),1,FO$28)),0,(INDEX(INDIRECT(ES385),$E385,$F385))-INDEX(INDIRECT(ES385),1,FO$28))*(10-INDEX(INDIRECT("times"&amp;EQ$2),$F385,FO$28))/10</f>
        <v>0</v>
      </c>
      <c r="FP385" s="64">
        <f ca="1">IF(OR(INDEX(INDIRECT("times"&amp;EQ$2),$F385,FP$28)&gt;10,INDEX(INDIRECT(ES385),$E385,$F385)="",INDEX(INDIRECT(ES385),$E385,$F385)&gt;=INDEX(INDIRECT(ES385),1,FP$28)),0,(INDEX(INDIRECT(ES385),$E385,$F385))-INDEX(INDIRECT(ES385),1,FP$28))*(10-INDEX(INDIRECT("times"&amp;EQ$2),$F385,FP$28))/10</f>
        <v>0</v>
      </c>
      <c r="FQ385" s="201">
        <v>7</v>
      </c>
      <c r="FS385" s="18" t="s">
        <v>216</v>
      </c>
      <c r="FT385" s="122">
        <f>FS341</f>
        <v>3</v>
      </c>
      <c r="FU385" s="122" t="str">
        <f>FS342</f>
        <v>shop65</v>
      </c>
      <c r="FV385" s="210" t="str">
        <f t="shared" si="1804"/>
        <v>core3_shop65</v>
      </c>
      <c r="FW385" s="122">
        <v>5</v>
      </c>
      <c r="FX385" s="33">
        <v>7</v>
      </c>
      <c r="FY385" s="62">
        <f ca="1">IF(OR(INDEX(INDIRECT("times"&amp;FT$2),$F385,FY$28)&gt;10,INDEX(INDIRECT(FV385),$E385,$F385)="",INDEX(INDIRECT(FV385),$E385,$F385)&gt;=INDEX(INDIRECT(FV385),1,FY$28)),0,(INDEX(INDIRECT(FV385),$E385,$F385))-INDEX(INDIRECT(FV385),1,FY$28))*(10-INDEX(INDIRECT("times"&amp;FT$2),$F385,FY$28))/10</f>
        <v>0</v>
      </c>
      <c r="FZ385" s="63">
        <f ca="1">IF(OR(INDEX(INDIRECT("times"&amp;FT$2),$F385,FZ$28)&gt;10,INDEX(INDIRECT(FV385),$E385,$F385)="",INDEX(INDIRECT(FV385),$E385,$F385)&gt;=INDEX(INDIRECT(FV385),1,FZ$28)),0,(INDEX(INDIRECT(FV385),$E385,$F385))-INDEX(INDIRECT(FV385),1,FZ$28))*(10-INDEX(INDIRECT("times"&amp;FT$2),$F385,FZ$28))/10</f>
        <v>0</v>
      </c>
      <c r="GA385" s="63">
        <f ca="1">IF(OR(INDEX(INDIRECT("times"&amp;FT$2),$F385,GA$28)&gt;10,INDEX(INDIRECT(FV385),$E385,$F385)="",INDEX(INDIRECT(FV385),$E385,$F385)&gt;=INDEX(INDIRECT(FV385),1,GA$28)),0,(INDEX(INDIRECT(FV385),$E385,$F385))-INDEX(INDIRECT(FV385),1,GA$28))*(10-INDEX(INDIRECT("times"&amp;FT$2),$F385,GA$28))/10</f>
        <v>0</v>
      </c>
      <c r="GB385" s="63">
        <f ca="1">IF(OR(INDEX(INDIRECT("times"&amp;FT$2),$F385,GB$28)&gt;10,INDEX(INDIRECT(FV385),$E385,$F385)="",INDEX(INDIRECT(FV385),$E385,$F385)&gt;=INDEX(INDIRECT(FV385),1,GB$28)),0,(INDEX(INDIRECT(FV385),$E385,$F385))-INDEX(INDIRECT(FV385),1,GB$28))*(10-INDEX(INDIRECT("times"&amp;FT$2),$F385,GB$28))/10</f>
        <v>0</v>
      </c>
      <c r="GC385" s="63">
        <f ca="1">IF(OR(INDEX(INDIRECT("times"&amp;FT$2),$F385,GC$28)&gt;10,INDEX(INDIRECT(FV385),$E385,$F385)="",INDEX(INDIRECT(FV385),$E385,$F385)&gt;=INDEX(INDIRECT(FV385),1,GC$28)),0,(INDEX(INDIRECT(FV385),$E385,$F385))-INDEX(INDIRECT(FV385),1,GC$28))*(10-INDEX(INDIRECT("times"&amp;FT$2),$F385,GC$28))/10</f>
        <v>0</v>
      </c>
      <c r="GD385" s="63">
        <f ca="1">IF(OR(INDEX(INDIRECT("times"&amp;FT$2),$F385,GD$28)&gt;10,INDEX(INDIRECT(FV385),$E385,$F385)="",INDEX(INDIRECT(FV385),$E385,$F385)&gt;=INDEX(INDIRECT(FV385),1,GD$28)),0,(INDEX(INDIRECT(FV385),$E385,$F385))-INDEX(INDIRECT(FV385),1,GD$28))*(10-INDEX(INDIRECT("times"&amp;FT$2),$F385,GD$28))/10</f>
        <v>0</v>
      </c>
      <c r="GE385" s="63">
        <f ca="1">IF(OR(INDEX(INDIRECT("times"&amp;FT$2),$F385,GE$28)&gt;10,INDEX(INDIRECT(FV385),$E385,$F385)="",INDEX(INDIRECT(FV385),$E385,$F385)&gt;=INDEX(INDIRECT(FV385),1,GE$28)),0,(INDEX(INDIRECT(FV385),$E385,$F385))-INDEX(INDIRECT(FV385),1,GE$28))*(10-INDEX(INDIRECT("times"&amp;FT$2),$F385,GE$28))/10</f>
        <v>0</v>
      </c>
      <c r="GF385" s="63">
        <f ca="1">IF(OR(INDEX(INDIRECT("times"&amp;FT$2),$F385,GF$28)&gt;10,INDEX(INDIRECT(FV385),$E385,$F385)="",INDEX(INDIRECT(FV385),$E385,$F385)&gt;=INDEX(INDIRECT(FV385),1,GF$28)),0,(INDEX(INDIRECT(FV385),$E385,$F385))-INDEX(INDIRECT(FV385),1,GF$28))*(10-INDEX(INDIRECT("times"&amp;FT$2),$F385,GF$28))/10</f>
        <v>0</v>
      </c>
      <c r="GG385" s="63">
        <f ca="1">IF(OR(INDEX(INDIRECT("times"&amp;FT$2),$F385,GG$28)&gt;10,INDEX(INDIRECT(FV385),$E385,$F385)="",INDEX(INDIRECT(FV385),$E385,$F385)&gt;=INDEX(INDIRECT(FV385),1,GG$28)),0,(INDEX(INDIRECT(FV385),$E385,$F385))-INDEX(INDIRECT(FV385),1,GG$28))*(10-INDEX(INDIRECT("times"&amp;FT$2),$F385,GG$28))/10</f>
        <v>0</v>
      </c>
      <c r="GH385" s="63">
        <f ca="1">IF(OR(INDEX(INDIRECT("times"&amp;FT$2),$F385,GH$28)&gt;10,INDEX(INDIRECT(FV385),$E385,$F385)="",INDEX(INDIRECT(FV385),$E385,$F385)&gt;=INDEX(INDIRECT(FV385),1,GH$28)),0,(INDEX(INDIRECT(FV385),$E385,$F385))-INDEX(INDIRECT(FV385),1,GH$28))*(10-INDEX(INDIRECT("times"&amp;FT$2),$F385,GH$28))/10</f>
        <v>0</v>
      </c>
      <c r="GI385" s="63">
        <f ca="1">IF(OR(INDEX(INDIRECT("times"&amp;FT$2),$F385,GI$28)&gt;10,INDEX(INDIRECT(FV385),$E385,$F385)="",INDEX(INDIRECT(FV385),$E385,$F385)&gt;=INDEX(INDIRECT(FV385),1,GI$28)),0,(INDEX(INDIRECT(FV385),$E385,$F385))-INDEX(INDIRECT(FV385),1,GI$28))*(10-INDEX(INDIRECT("times"&amp;FT$2),$F385,GI$28))/10</f>
        <v>0</v>
      </c>
      <c r="GJ385" s="63">
        <f ca="1">IF(OR(INDEX(INDIRECT("times"&amp;FT$2),$F385,GJ$28)&gt;10,INDEX(INDIRECT(FV385),$E385,$F385)="",INDEX(INDIRECT(FV385),$E385,$F385)&gt;=INDEX(INDIRECT(FV385),1,GJ$28)),0,(INDEX(INDIRECT(FV385),$E385,$F385))-INDEX(INDIRECT(FV385),1,GJ$28))*(10-INDEX(INDIRECT("times"&amp;FT$2),$F385,GJ$28))/10</f>
        <v>0</v>
      </c>
      <c r="GK385" s="63">
        <f ca="1">IF(OR(INDEX(INDIRECT("times"&amp;FT$2),$F385,GK$28)&gt;10,INDEX(INDIRECT(FV385),$E385,$F385)="",INDEX(INDIRECT(FV385),$E385,$F385)&gt;=INDEX(INDIRECT(FV385),1,GK$28)),0,(INDEX(INDIRECT(FV385),$E385,$F385))-INDEX(INDIRECT(FV385),1,GK$28))*(10-INDEX(INDIRECT("times"&amp;FT$2),$F385,GK$28))/10</f>
        <v>0</v>
      </c>
      <c r="GL385" s="63">
        <f ca="1">IF(OR(INDEX(INDIRECT("times"&amp;FT$2),$F385,GL$28)&gt;10,INDEX(INDIRECT(FV385),$E385,$F385)="",INDEX(INDIRECT(FV385),$E385,$F385)&gt;=INDEX(INDIRECT(FV385),1,GL$28)),0,(INDEX(INDIRECT(FV385),$E385,$F385))-INDEX(INDIRECT(FV385),1,GL$28))*(10-INDEX(INDIRECT("times"&amp;FT$2),$F385,GL$28))/10</f>
        <v>0</v>
      </c>
      <c r="GM385" s="63">
        <f ca="1">IF(OR(INDEX(INDIRECT("times"&amp;FT$2),$F385,GM$28)&gt;10,INDEX(INDIRECT(FV385),$E385,$F385)="",INDEX(INDIRECT(FV385),$E385,$F385)&gt;=INDEX(INDIRECT(FV385),1,GM$28)),0,(INDEX(INDIRECT(FV385),$E385,$F385))-INDEX(INDIRECT(FV385),1,GM$28))*(10-INDEX(INDIRECT("times"&amp;FT$2),$F385,GM$28))/10</f>
        <v>0</v>
      </c>
      <c r="GN385" s="63">
        <f ca="1">IF(OR(INDEX(INDIRECT("times"&amp;FT$2),$F385,GN$28)&gt;10,INDEX(INDIRECT(FV385),$E385,$F385)="",INDEX(INDIRECT(FV385),$E385,$F385)&gt;=INDEX(INDIRECT(FV385),1,GN$28)),0,(INDEX(INDIRECT(FV385),$E385,$F385))-INDEX(INDIRECT(FV385),1,GN$28))*(10-INDEX(INDIRECT("times"&amp;FT$2),$F385,GN$28))/10</f>
        <v>0</v>
      </c>
      <c r="GO385" s="63">
        <f ca="1">IF(OR(INDEX(INDIRECT("times"&amp;FT$2),$F385,GO$28)&gt;10,INDEX(INDIRECT(FV385),$E385,$F385)="",INDEX(INDIRECT(FV385),$E385,$F385)&gt;=INDEX(INDIRECT(FV385),1,GO$28)),0,(INDEX(INDIRECT(FV385),$E385,$F385))-INDEX(INDIRECT(FV385),1,GO$28))*(10-INDEX(INDIRECT("times"&amp;FT$2),$F385,GO$28))/10</f>
        <v>0</v>
      </c>
      <c r="GP385" s="63">
        <f ca="1">IF(OR(INDEX(INDIRECT("times"&amp;FT$2),$F385,GP$28)&gt;10,INDEX(INDIRECT(FV385),$E385,$F385)="",INDEX(INDIRECT(FV385),$E385,$F385)&gt;=INDEX(INDIRECT(FV385),1,GP$28)),0,(INDEX(INDIRECT(FV385),$E385,$F385))-INDEX(INDIRECT(FV385),1,GP$28))*(10-INDEX(INDIRECT("times"&amp;FT$2),$F385,GP$28))/10</f>
        <v>0</v>
      </c>
      <c r="GQ385" s="63">
        <f ca="1">IF(OR(INDEX(INDIRECT("times"&amp;FT$2),$F385,GQ$28)&gt;10,INDEX(INDIRECT(FV385),$E385,$F385)="",INDEX(INDIRECT(FV385),$E385,$F385)&gt;=INDEX(INDIRECT(FV385),1,GQ$28)),0,(INDEX(INDIRECT(FV385),$E385,$F385))-INDEX(INDIRECT(FV385),1,GQ$28))*(10-INDEX(INDIRECT("times"&amp;FT$2),$F385,GQ$28))/10</f>
        <v>0</v>
      </c>
      <c r="GR385" s="63">
        <f ca="1">IF(OR(INDEX(INDIRECT("times"&amp;FT$2),$F385,GR$28)&gt;10,INDEX(INDIRECT(FV385),$E385,$F385)="",INDEX(INDIRECT(FV385),$E385,$F385)&gt;=INDEX(INDIRECT(FV385),1,GR$28)),0,(INDEX(INDIRECT(FV385),$E385,$F385))-INDEX(INDIRECT(FV385),1,GR$28))*(10-INDEX(INDIRECT("times"&amp;FT$2),$F385,GR$28))/10</f>
        <v>0</v>
      </c>
      <c r="GS385" s="64">
        <f ca="1">IF(OR(INDEX(INDIRECT("times"&amp;FT$2),$F385,GS$28)&gt;10,INDEX(INDIRECT(FV385),$E385,$F385)="",INDEX(INDIRECT(FV385),$E385,$F385)&gt;=INDEX(INDIRECT(FV385),1,GS$28)),0,(INDEX(INDIRECT(FV385),$E385,$F385))-INDEX(INDIRECT(FV385),1,GS$28))*(10-INDEX(INDIRECT("times"&amp;FT$2),$F385,GS$28))/10</f>
        <v>0</v>
      </c>
      <c r="GT385" s="201">
        <v>7</v>
      </c>
      <c r="GV385" s="18" t="s">
        <v>216</v>
      </c>
      <c r="GW385" s="122">
        <f>GV341</f>
        <v>3</v>
      </c>
      <c r="GX385" s="122" t="str">
        <f>GV342</f>
        <v>lei65</v>
      </c>
      <c r="GY385" s="210" t="str">
        <f t="shared" si="1805"/>
        <v>core3_lei65</v>
      </c>
      <c r="GZ385" s="122">
        <v>5</v>
      </c>
      <c r="HA385" s="33">
        <v>7</v>
      </c>
      <c r="HB385" s="62">
        <f ca="1">IF(OR(INDEX(INDIRECT("times"&amp;GW$2),$F385,HB$28)&gt;10,INDEX(INDIRECT(GY385),$E385,$F385)="",INDEX(INDIRECT(GY385),$E385,$F385)&gt;=INDEX(INDIRECT(GY385),1,HB$28)),0,(INDEX(INDIRECT(GY385),$E385,$F385))-INDEX(INDIRECT(GY385),1,HB$28))*(10-INDEX(INDIRECT("times"&amp;GW$2),$F385,HB$28))/10</f>
        <v>0</v>
      </c>
      <c r="HC385" s="63">
        <f ca="1">IF(OR(INDEX(INDIRECT("times"&amp;GW$2),$F385,HC$28)&gt;10,INDEX(INDIRECT(GY385),$E385,$F385)="",INDEX(INDIRECT(GY385),$E385,$F385)&gt;=INDEX(INDIRECT(GY385),1,HC$28)),0,(INDEX(INDIRECT(GY385),$E385,$F385))-INDEX(INDIRECT(GY385),1,HC$28))*(10-INDEX(INDIRECT("times"&amp;GW$2),$F385,HC$28))/10</f>
        <v>0</v>
      </c>
      <c r="HD385" s="63">
        <f ca="1">IF(OR(INDEX(INDIRECT("times"&amp;GW$2),$F385,HD$28)&gt;10,INDEX(INDIRECT(GY385),$E385,$F385)="",INDEX(INDIRECT(GY385),$E385,$F385)&gt;=INDEX(INDIRECT(GY385),1,HD$28)),0,(INDEX(INDIRECT(GY385),$E385,$F385))-INDEX(INDIRECT(GY385),1,HD$28))*(10-INDEX(INDIRECT("times"&amp;GW$2),$F385,HD$28))/10</f>
        <v>0</v>
      </c>
      <c r="HE385" s="63">
        <f ca="1">IF(OR(INDEX(INDIRECT("times"&amp;GW$2),$F385,HE$28)&gt;10,INDEX(INDIRECT(GY385),$E385,$F385)="",INDEX(INDIRECT(GY385),$E385,$F385)&gt;=INDEX(INDIRECT(GY385),1,HE$28)),0,(INDEX(INDIRECT(GY385),$E385,$F385))-INDEX(INDIRECT(GY385),1,HE$28))*(10-INDEX(INDIRECT("times"&amp;GW$2),$F385,HE$28))/10</f>
        <v>0</v>
      </c>
      <c r="HF385" s="63">
        <f ca="1">IF(OR(INDEX(INDIRECT("times"&amp;GW$2),$F385,HF$28)&gt;10,INDEX(INDIRECT(GY385),$E385,$F385)="",INDEX(INDIRECT(GY385),$E385,$F385)&gt;=INDEX(INDIRECT(GY385),1,HF$28)),0,(INDEX(INDIRECT(GY385),$E385,$F385))-INDEX(INDIRECT(GY385),1,HF$28))*(10-INDEX(INDIRECT("times"&amp;GW$2),$F385,HF$28))/10</f>
        <v>0</v>
      </c>
      <c r="HG385" s="63">
        <f ca="1">IF(OR(INDEX(INDIRECT("times"&amp;GW$2),$F385,HG$28)&gt;10,INDEX(INDIRECT(GY385),$E385,$F385)="",INDEX(INDIRECT(GY385),$E385,$F385)&gt;=INDEX(INDIRECT(GY385),1,HG$28)),0,(INDEX(INDIRECT(GY385),$E385,$F385))-INDEX(INDIRECT(GY385),1,HG$28))*(10-INDEX(INDIRECT("times"&amp;GW$2),$F385,HG$28))/10</f>
        <v>0</v>
      </c>
      <c r="HH385" s="63">
        <f ca="1">IF(OR(INDEX(INDIRECT("times"&amp;GW$2),$F385,HH$28)&gt;10,INDEX(INDIRECT(GY385),$E385,$F385)="",INDEX(INDIRECT(GY385),$E385,$F385)&gt;=INDEX(INDIRECT(GY385),1,HH$28)),0,(INDEX(INDIRECT(GY385),$E385,$F385))-INDEX(INDIRECT(GY385),1,HH$28))*(10-INDEX(INDIRECT("times"&amp;GW$2),$F385,HH$28))/10</f>
        <v>0</v>
      </c>
      <c r="HI385" s="63">
        <f ca="1">IF(OR(INDEX(INDIRECT("times"&amp;GW$2),$F385,HI$28)&gt;10,INDEX(INDIRECT(GY385),$E385,$F385)="",INDEX(INDIRECT(GY385),$E385,$F385)&gt;=INDEX(INDIRECT(GY385),1,HI$28)),0,(INDEX(INDIRECT(GY385),$E385,$F385))-INDEX(INDIRECT(GY385),1,HI$28))*(10-INDEX(INDIRECT("times"&amp;GW$2),$F385,HI$28))/10</f>
        <v>0</v>
      </c>
      <c r="HJ385" s="63">
        <f ca="1">IF(OR(INDEX(INDIRECT("times"&amp;GW$2),$F385,HJ$28)&gt;10,INDEX(INDIRECT(GY385),$E385,$F385)="",INDEX(INDIRECT(GY385),$E385,$F385)&gt;=INDEX(INDIRECT(GY385),1,HJ$28)),0,(INDEX(INDIRECT(GY385),$E385,$F385))-INDEX(INDIRECT(GY385),1,HJ$28))*(10-INDEX(INDIRECT("times"&amp;GW$2),$F385,HJ$28))/10</f>
        <v>0</v>
      </c>
      <c r="HK385" s="63">
        <f ca="1">IF(OR(INDEX(INDIRECT("times"&amp;GW$2),$F385,HK$28)&gt;10,INDEX(INDIRECT(GY385),$E385,$F385)="",INDEX(INDIRECT(GY385),$E385,$F385)&gt;=INDEX(INDIRECT(GY385),1,HK$28)),0,(INDEX(INDIRECT(GY385),$E385,$F385))-INDEX(INDIRECT(GY385),1,HK$28))*(10-INDEX(INDIRECT("times"&amp;GW$2),$F385,HK$28))/10</f>
        <v>0</v>
      </c>
      <c r="HL385" s="63">
        <f ca="1">IF(OR(INDEX(INDIRECT("times"&amp;GW$2),$F385,HL$28)&gt;10,INDEX(INDIRECT(GY385),$E385,$F385)="",INDEX(INDIRECT(GY385),$E385,$F385)&gt;=INDEX(INDIRECT(GY385),1,HL$28)),0,(INDEX(INDIRECT(GY385),$E385,$F385))-INDEX(INDIRECT(GY385),1,HL$28))*(10-INDEX(INDIRECT("times"&amp;GW$2),$F385,HL$28))/10</f>
        <v>0</v>
      </c>
      <c r="HM385" s="63">
        <f ca="1">IF(OR(INDEX(INDIRECT("times"&amp;GW$2),$F385,HM$28)&gt;10,INDEX(INDIRECT(GY385),$E385,$F385)="",INDEX(INDIRECT(GY385),$E385,$F385)&gt;=INDEX(INDIRECT(GY385),1,HM$28)),0,(INDEX(INDIRECT(GY385),$E385,$F385))-INDEX(INDIRECT(GY385),1,HM$28))*(10-INDEX(INDIRECT("times"&amp;GW$2),$F385,HM$28))/10</f>
        <v>0</v>
      </c>
      <c r="HN385" s="63">
        <f ca="1">IF(OR(INDEX(INDIRECT("times"&amp;GW$2),$F385,HN$28)&gt;10,INDEX(INDIRECT(GY385),$E385,$F385)="",INDEX(INDIRECT(GY385),$E385,$F385)&gt;=INDEX(INDIRECT(GY385),1,HN$28)),0,(INDEX(INDIRECT(GY385),$E385,$F385))-INDEX(INDIRECT(GY385),1,HN$28))*(10-INDEX(INDIRECT("times"&amp;GW$2),$F385,HN$28))/10</f>
        <v>0</v>
      </c>
      <c r="HO385" s="63">
        <f ca="1">IF(OR(INDEX(INDIRECT("times"&amp;GW$2),$F385,HO$28)&gt;10,INDEX(INDIRECT(GY385),$E385,$F385)="",INDEX(INDIRECT(GY385),$E385,$F385)&gt;=INDEX(INDIRECT(GY385),1,HO$28)),0,(INDEX(INDIRECT(GY385),$E385,$F385))-INDEX(INDIRECT(GY385),1,HO$28))*(10-INDEX(INDIRECT("times"&amp;GW$2),$F385,HO$28))/10</f>
        <v>0</v>
      </c>
      <c r="HP385" s="63">
        <f ca="1">IF(OR(INDEX(INDIRECT("times"&amp;GW$2),$F385,HP$28)&gt;10,INDEX(INDIRECT(GY385),$E385,$F385)="",INDEX(INDIRECT(GY385),$E385,$F385)&gt;=INDEX(INDIRECT(GY385),1,HP$28)),0,(INDEX(INDIRECT(GY385),$E385,$F385))-INDEX(INDIRECT(GY385),1,HP$28))*(10-INDEX(INDIRECT("times"&amp;GW$2),$F385,HP$28))/10</f>
        <v>0</v>
      </c>
      <c r="HQ385" s="63">
        <f ca="1">IF(OR(INDEX(INDIRECT("times"&amp;GW$2),$F385,HQ$28)&gt;10,INDEX(INDIRECT(GY385),$E385,$F385)="",INDEX(INDIRECT(GY385),$E385,$F385)&gt;=INDEX(INDIRECT(GY385),1,HQ$28)),0,(INDEX(INDIRECT(GY385),$E385,$F385))-INDEX(INDIRECT(GY385),1,HQ$28))*(10-INDEX(INDIRECT("times"&amp;GW$2),$F385,HQ$28))/10</f>
        <v>0</v>
      </c>
      <c r="HR385" s="63">
        <f ca="1">IF(OR(INDEX(INDIRECT("times"&amp;GW$2),$F385,HR$28)&gt;10,INDEX(INDIRECT(GY385),$E385,$F385)="",INDEX(INDIRECT(GY385),$E385,$F385)&gt;=INDEX(INDIRECT(GY385),1,HR$28)),0,(INDEX(INDIRECT(GY385),$E385,$F385))-INDEX(INDIRECT(GY385),1,HR$28))*(10-INDEX(INDIRECT("times"&amp;GW$2),$F385,HR$28))/10</f>
        <v>0</v>
      </c>
      <c r="HS385" s="63">
        <f ca="1">IF(OR(INDEX(INDIRECT("times"&amp;GW$2),$F385,HS$28)&gt;10,INDEX(INDIRECT(GY385),$E385,$F385)="",INDEX(INDIRECT(GY385),$E385,$F385)&gt;=INDEX(INDIRECT(GY385),1,HS$28)),0,(INDEX(INDIRECT(GY385),$E385,$F385))-INDEX(INDIRECT(GY385),1,HS$28))*(10-INDEX(INDIRECT("times"&amp;GW$2),$F385,HS$28))/10</f>
        <v>0</v>
      </c>
      <c r="HT385" s="63">
        <f ca="1">IF(OR(INDEX(INDIRECT("times"&amp;GW$2),$F385,HT$28)&gt;10,INDEX(INDIRECT(GY385),$E385,$F385)="",INDEX(INDIRECT(GY385),$E385,$F385)&gt;=INDEX(INDIRECT(GY385),1,HT$28)),0,(INDEX(INDIRECT(GY385),$E385,$F385))-INDEX(INDIRECT(GY385),1,HT$28))*(10-INDEX(INDIRECT("times"&amp;GW$2),$F385,HT$28))/10</f>
        <v>0</v>
      </c>
      <c r="HU385" s="63">
        <f ca="1">IF(OR(INDEX(INDIRECT("times"&amp;GW$2),$F385,HU$28)&gt;10,INDEX(INDIRECT(GY385),$E385,$F385)="",INDEX(INDIRECT(GY385),$E385,$F385)&gt;=INDEX(INDIRECT(GY385),1,HU$28)),0,(INDEX(INDIRECT(GY385),$E385,$F385))-INDEX(INDIRECT(GY385),1,HU$28))*(10-INDEX(INDIRECT("times"&amp;GW$2),$F385,HU$28))/10</f>
        <v>0</v>
      </c>
      <c r="HV385" s="64">
        <f ca="1">IF(OR(INDEX(INDIRECT("times"&amp;GW$2),$F385,HV$28)&gt;10,INDEX(INDIRECT(GY385),$E385,$F385)="",INDEX(INDIRECT(GY385),$E385,$F385)&gt;=INDEX(INDIRECT(GY385),1,HV$28)),0,(INDEX(INDIRECT(GY385),$E385,$F385))-INDEX(INDIRECT(GY385),1,HV$28))*(10-INDEX(INDIRECT("times"&amp;GW$2),$F385,HV$28))/10</f>
        <v>0</v>
      </c>
      <c r="HW385" s="201">
        <v>7</v>
      </c>
    </row>
    <row r="386" spans="1:231" ht="15">
      <c r="A386" s="18" t="s">
        <v>217</v>
      </c>
      <c r="B386" s="122">
        <f>A341</f>
        <v>3</v>
      </c>
      <c r="C386" s="122" t="str">
        <f>A342</f>
        <v>work1834</v>
      </c>
      <c r="D386" s="210" t="str">
        <f t="shared" si="1798"/>
        <v>core3_work1834</v>
      </c>
      <c r="E386" s="122">
        <v>5</v>
      </c>
      <c r="F386" s="33">
        <v>8</v>
      </c>
      <c r="G386" s="62">
        <f ca="1">IF(OR(INDEX(INDIRECT("times"&amp;B$2),$F386,G$28)&gt;10,INDEX(INDIRECT(D386),$E386,$F386)="",INDEX(INDIRECT(D386),$E386,$F386)&gt;=INDEX(INDIRECT(D386),1,G$28)),0,(INDEX(INDIRECT(D386),$E386,$F386))-INDEX(INDIRECT(D386),1,G$28))*(10-INDEX(INDIRECT("times"&amp;B$2),$F386,G$28))/10</f>
        <v>0</v>
      </c>
      <c r="H386" s="63">
        <f ca="1">IF(OR(INDEX(INDIRECT("times"&amp;B$2),$F386,H$28)&gt;10,INDEX(INDIRECT(D386),$E386,$F386)="",INDEX(INDIRECT(D386),$E386,$F386)&gt;=INDEX(INDIRECT(D386),1,H$28)),0,(INDEX(INDIRECT(D386),$E386,$F386))-INDEX(INDIRECT(D386),1,H$28))*(10-INDEX(INDIRECT("times"&amp;B$2),$F386,H$28))/10</f>
        <v>0</v>
      </c>
      <c r="I386" s="63">
        <f ca="1">IF(OR(INDEX(INDIRECT("times"&amp;B$2),$F386,I$28)&gt;10,INDEX(INDIRECT(D386),$E386,$F386)="",INDEX(INDIRECT(D386),$E386,$F386)&gt;=INDEX(INDIRECT(D386),1,I$28)),0,(INDEX(INDIRECT(D386),$E386,$F386))-INDEX(INDIRECT(D386),1,I$28))*(10-INDEX(INDIRECT("times"&amp;B$2),$F386,I$28))/10</f>
        <v>0</v>
      </c>
      <c r="J386" s="63">
        <f ca="1">IF(OR(INDEX(INDIRECT("times"&amp;B$2),$F386,J$28)&gt;10,INDEX(INDIRECT(D386),$E386,$F386)="",INDEX(INDIRECT(D386),$E386,$F386)&gt;=INDEX(INDIRECT(D386),1,J$28)),0,(INDEX(INDIRECT(D386),$E386,$F386))-INDEX(INDIRECT(D386),1,J$28))*(10-INDEX(INDIRECT("times"&amp;B$2),$F386,J$28))/10</f>
        <v>0</v>
      </c>
      <c r="K386" s="63">
        <f ca="1">IF(OR(INDEX(INDIRECT("times"&amp;B$2),$F386,K$28)&gt;10,INDEX(INDIRECT(D386),$E386,$F386)="",INDEX(INDIRECT(D386),$E386,$F386)&gt;=INDEX(INDIRECT(D386),1,K$28)),0,(INDEX(INDIRECT(D386),$E386,$F386))-INDEX(INDIRECT(D386),1,K$28))*(10-INDEX(INDIRECT("times"&amp;B$2),$F386,K$28))/10</f>
        <v>0</v>
      </c>
      <c r="L386" s="63">
        <f ca="1">IF(OR(INDEX(INDIRECT("times"&amp;B$2),$F386,L$28)&gt;10,INDEX(INDIRECT(D386),$E386,$F386)="",INDEX(INDIRECT(D386),$E386,$F386)&gt;=INDEX(INDIRECT(D386),1,L$28)),0,(INDEX(INDIRECT(D386),$E386,$F386))-INDEX(INDIRECT(D386),1,L$28))*(10-INDEX(INDIRECT("times"&amp;B$2),$F386,L$28))/10</f>
        <v>0</v>
      </c>
      <c r="M386" s="63">
        <f ca="1">IF(OR(INDEX(INDIRECT("times"&amp;B$2),$F386,M$28)&gt;10,INDEX(INDIRECT(D386),$E386,$F386)="",INDEX(INDIRECT(D386),$E386,$F386)&gt;=INDEX(INDIRECT(D386),1,M$28)),0,(INDEX(INDIRECT(D386),$E386,$F386))-INDEX(INDIRECT(D386),1,M$28))*(10-INDEX(INDIRECT("times"&amp;B$2),$F386,M$28))/10</f>
        <v>0</v>
      </c>
      <c r="N386" s="63">
        <f ca="1">IF(OR(INDEX(INDIRECT("times"&amp;B$2),$F386,N$28)&gt;10,INDEX(INDIRECT(D386),$E386,$F386)="",INDEX(INDIRECT(D386),$E386,$F386)&gt;=INDEX(INDIRECT(D386),1,N$28)),0,(INDEX(INDIRECT(D386),$E386,$F386))-INDEX(INDIRECT(D386),1,N$28))*(10-INDEX(INDIRECT("times"&amp;B$2),$F386,N$28))/10</f>
        <v>0</v>
      </c>
      <c r="O386" s="63">
        <f ca="1">IF(OR(INDEX(INDIRECT("times"&amp;B$2),$F386,O$28)&gt;10,INDEX(INDIRECT(D386),$E386,$F386)="",INDEX(INDIRECT(D386),$E386,$F386)&gt;=INDEX(INDIRECT(D386),1,O$28)),0,(INDEX(INDIRECT(D386),$E386,$F386))-INDEX(INDIRECT(D386),1,O$28))*(10-INDEX(INDIRECT("times"&amp;B$2),$F386,O$28))/10</f>
        <v>0</v>
      </c>
      <c r="P386" s="63">
        <f ca="1">IF(OR(INDEX(INDIRECT("times"&amp;B$2),$F386,P$28)&gt;10,INDEX(INDIRECT(D386),$E386,$F386)="",INDEX(INDIRECT(D386),$E386,$F386)&gt;=INDEX(INDIRECT(D386),1,P$28)),0,(INDEX(INDIRECT(D386),$E386,$F386))-INDEX(INDIRECT(D386),1,P$28))*(10-INDEX(INDIRECT("times"&amp;B$2),$F386,P$28))/10</f>
        <v>0</v>
      </c>
      <c r="Q386" s="63">
        <f ca="1">IF(OR(INDEX(INDIRECT("times"&amp;B$2),$F386,Q$28)&gt;10,INDEX(INDIRECT(D386),$E386,$F386)="",INDEX(INDIRECT(D386),$E386,$F386)&gt;=INDEX(INDIRECT(D386),1,Q$28)),0,(INDEX(INDIRECT(D386),$E386,$F386))-INDEX(INDIRECT(D386),1,Q$28))*(10-INDEX(INDIRECT("times"&amp;B$2),$F386,Q$28))/10</f>
        <v>0</v>
      </c>
      <c r="R386" s="63">
        <f ca="1">IF(OR(INDEX(INDIRECT("times"&amp;B$2),$F386,R$28)&gt;10,INDEX(INDIRECT(D386),$E386,$F386)="",INDEX(INDIRECT(D386),$E386,$F386)&gt;=INDEX(INDIRECT(D386),1,R$28)),0,(INDEX(INDIRECT(D386),$E386,$F386))-INDEX(INDIRECT(D386),1,R$28))*(10-INDEX(INDIRECT("times"&amp;B$2),$F386,R$28))/10</f>
        <v>0</v>
      </c>
      <c r="S386" s="63">
        <f ca="1">IF(OR(INDEX(INDIRECT("times"&amp;B$2),$F386,S$28)&gt;10,INDEX(INDIRECT(D386),$E386,$F386)="",INDEX(INDIRECT(D386),$E386,$F386)&gt;=INDEX(INDIRECT(D386),1,S$28)),0,(INDEX(INDIRECT(D386),$E386,$F386))-INDEX(INDIRECT(D386),1,S$28))*(10-INDEX(INDIRECT("times"&amp;B$2),$F386,S$28))/10</f>
        <v>0</v>
      </c>
      <c r="T386" s="63">
        <f ca="1">IF(OR(INDEX(INDIRECT("times"&amp;B$2),$F386,T$28)&gt;10,INDEX(INDIRECT(D386),$E386,$F386)="",INDEX(INDIRECT(D386),$E386,$F386)&gt;=INDEX(INDIRECT(D386),1,T$28)),0,(INDEX(INDIRECT(D386),$E386,$F386))-INDEX(INDIRECT(D386),1,T$28))*(10-INDEX(INDIRECT("times"&amp;B$2),$F386,T$28))/10</f>
        <v>0</v>
      </c>
      <c r="U386" s="63">
        <f ca="1">IF(OR(INDEX(INDIRECT("times"&amp;B$2),$F386,U$28)&gt;10,INDEX(INDIRECT(D386),$E386,$F386)="",INDEX(INDIRECT(D386),$E386,$F386)&gt;=INDEX(INDIRECT(D386),1,U$28)),0,(INDEX(INDIRECT(D386),$E386,$F386))-INDEX(INDIRECT(D386),1,U$28))*(10-INDEX(INDIRECT("times"&amp;B$2),$F386,U$28))/10</f>
        <v>0</v>
      </c>
      <c r="V386" s="63">
        <f ca="1">IF(OR(INDEX(INDIRECT("times"&amp;B$2),$F386,V$28)&gt;10,INDEX(INDIRECT(D386),$E386,$F386)="",INDEX(INDIRECT(D386),$E386,$F386)&gt;=INDEX(INDIRECT(D386),1,V$28)),0,(INDEX(INDIRECT(D386),$E386,$F386))-INDEX(INDIRECT(D386),1,V$28))*(10-INDEX(INDIRECT("times"&amp;B$2),$F386,V$28))/10</f>
        <v>0</v>
      </c>
      <c r="W386" s="63">
        <f ca="1">IF(OR(INDEX(INDIRECT("times"&amp;B$2),$F386,W$28)&gt;10,INDEX(INDIRECT(D386),$E386,$F386)="",INDEX(INDIRECT(D386),$E386,$F386)&gt;=INDEX(INDIRECT(D386),1,W$28)),0,(INDEX(INDIRECT(D386),$E386,$F386))-INDEX(INDIRECT(D386),1,W$28))*(10-INDEX(INDIRECT("times"&amp;B$2),$F386,W$28))/10</f>
        <v>0</v>
      </c>
      <c r="X386" s="63">
        <f ca="1">IF(OR(INDEX(INDIRECT("times"&amp;B$2),$F386,X$28)&gt;10,INDEX(INDIRECT(D386),$E386,$F386)="",INDEX(INDIRECT(D386),$E386,$F386)&gt;=INDEX(INDIRECT(D386),1,X$28)),0,(INDEX(INDIRECT(D386),$E386,$F386))-INDEX(INDIRECT(D386),1,X$28))*(10-INDEX(INDIRECT("times"&amp;B$2),$F386,X$28))/10</f>
        <v>0</v>
      </c>
      <c r="Y386" s="63">
        <f ca="1">IF(OR(INDEX(INDIRECT("times"&amp;B$2),$F386,Y$28)&gt;10,INDEX(INDIRECT(D386),$E386,$F386)="",INDEX(INDIRECT(D386),$E386,$F386)&gt;=INDEX(INDIRECT(D386),1,Y$28)),0,(INDEX(INDIRECT(D386),$E386,$F386))-INDEX(INDIRECT(D386),1,Y$28))*(10-INDEX(INDIRECT("times"&amp;B$2),$F386,Y$28))/10</f>
        <v>0</v>
      </c>
      <c r="Z386" s="63">
        <f ca="1">IF(OR(INDEX(INDIRECT("times"&amp;B$2),$F386,Z$28)&gt;10,INDEX(INDIRECT(D386),$E386,$F386)="",INDEX(INDIRECT(D386),$E386,$F386)&gt;=INDEX(INDIRECT(D386),1,Z$28)),0,(INDEX(INDIRECT(D386),$E386,$F386))-INDEX(INDIRECT(D386),1,Z$28))*(10-INDEX(INDIRECT("times"&amp;B$2),$F386,Z$28))/10</f>
        <v>0</v>
      </c>
      <c r="AA386" s="64">
        <f ca="1">IF(OR(INDEX(INDIRECT("times"&amp;B$2),$F386,AA$28)&gt;10,INDEX(INDIRECT(D386),$E386,$F386)="",INDEX(INDIRECT(D386),$E386,$F386)&gt;=INDEX(INDIRECT(D386),1,AA$28)),0,(INDEX(INDIRECT(D386),$E386,$F386))-INDEX(INDIRECT(D386),1,AA$28))*(10-INDEX(INDIRECT("times"&amp;B$2),$F386,AA$28))/10</f>
        <v>0</v>
      </c>
      <c r="AB386" s="201">
        <v>8</v>
      </c>
      <c r="AD386" s="18" t="s">
        <v>217</v>
      </c>
      <c r="AE386" s="122">
        <f>AD341</f>
        <v>3</v>
      </c>
      <c r="AF386" s="122" t="str">
        <f>AD342</f>
        <v>shop1834</v>
      </c>
      <c r="AG386" s="210" t="str">
        <f t="shared" si="1799"/>
        <v>core3_shop1834</v>
      </c>
      <c r="AH386" s="122">
        <v>5</v>
      </c>
      <c r="AI386" s="33">
        <v>8</v>
      </c>
      <c r="AJ386" s="62">
        <f ca="1">IF(OR(INDEX(INDIRECT("times"&amp;AE$2),$F386,AJ$28)&gt;10,INDEX(INDIRECT(AG386),$E386,$F386)="",INDEX(INDIRECT(AG386),$E386,$F386)&gt;=INDEX(INDIRECT(AG386),1,AJ$28)),0,(INDEX(INDIRECT(AG386),$E386,$F386))-INDEX(INDIRECT(AG386),1,AJ$28))*(10-INDEX(INDIRECT("times"&amp;AE$2),$F386,AJ$28))/10</f>
        <v>0</v>
      </c>
      <c r="AK386" s="63">
        <f ca="1">IF(OR(INDEX(INDIRECT("times"&amp;AE$2),$F386,AK$28)&gt;10,INDEX(INDIRECT(AG386),$E386,$F386)="",INDEX(INDIRECT(AG386),$E386,$F386)&gt;=INDEX(INDIRECT(AG386),1,AK$28)),0,(INDEX(INDIRECT(AG386),$E386,$F386))-INDEX(INDIRECT(AG386),1,AK$28))*(10-INDEX(INDIRECT("times"&amp;AE$2),$F386,AK$28))/10</f>
        <v>0</v>
      </c>
      <c r="AL386" s="63">
        <f ca="1">IF(OR(INDEX(INDIRECT("times"&amp;AE$2),$F386,AL$28)&gt;10,INDEX(INDIRECT(AG386),$E386,$F386)="",INDEX(INDIRECT(AG386),$E386,$F386)&gt;=INDEX(INDIRECT(AG386),1,AL$28)),0,(INDEX(INDIRECT(AG386),$E386,$F386))-INDEX(INDIRECT(AG386),1,AL$28))*(10-INDEX(INDIRECT("times"&amp;AE$2),$F386,AL$28))/10</f>
        <v>0</v>
      </c>
      <c r="AM386" s="63">
        <f ca="1">IF(OR(INDEX(INDIRECT("times"&amp;AE$2),$F386,AM$28)&gt;10,INDEX(INDIRECT(AG386),$E386,$F386)="",INDEX(INDIRECT(AG386),$E386,$F386)&gt;=INDEX(INDIRECT(AG386),1,AM$28)),0,(INDEX(INDIRECT(AG386),$E386,$F386))-INDEX(INDIRECT(AG386),1,AM$28))*(10-INDEX(INDIRECT("times"&amp;AE$2),$F386,AM$28))/10</f>
        <v>0</v>
      </c>
      <c r="AN386" s="63">
        <f ca="1">IF(OR(INDEX(INDIRECT("times"&amp;AE$2),$F386,AN$28)&gt;10,INDEX(INDIRECT(AG386),$E386,$F386)="",INDEX(INDIRECT(AG386),$E386,$F386)&gt;=INDEX(INDIRECT(AG386),1,AN$28)),0,(INDEX(INDIRECT(AG386),$E386,$F386))-INDEX(INDIRECT(AG386),1,AN$28))*(10-INDEX(INDIRECT("times"&amp;AE$2),$F386,AN$28))/10</f>
        <v>0</v>
      </c>
      <c r="AO386" s="63">
        <f ca="1">IF(OR(INDEX(INDIRECT("times"&amp;AE$2),$F386,AO$28)&gt;10,INDEX(INDIRECT(AG386),$E386,$F386)="",INDEX(INDIRECT(AG386),$E386,$F386)&gt;=INDEX(INDIRECT(AG386),1,AO$28)),0,(INDEX(INDIRECT(AG386),$E386,$F386))-INDEX(INDIRECT(AG386),1,AO$28))*(10-INDEX(INDIRECT("times"&amp;AE$2),$F386,AO$28))/10</f>
        <v>0</v>
      </c>
      <c r="AP386" s="63">
        <f ca="1">IF(OR(INDEX(INDIRECT("times"&amp;AE$2),$F386,AP$28)&gt;10,INDEX(INDIRECT(AG386),$E386,$F386)="",INDEX(INDIRECT(AG386),$E386,$F386)&gt;=INDEX(INDIRECT(AG386),1,AP$28)),0,(INDEX(INDIRECT(AG386),$E386,$F386))-INDEX(INDIRECT(AG386),1,AP$28))*(10-INDEX(INDIRECT("times"&amp;AE$2),$F386,AP$28))/10</f>
        <v>0</v>
      </c>
      <c r="AQ386" s="63">
        <f ca="1">IF(OR(INDEX(INDIRECT("times"&amp;AE$2),$F386,AQ$28)&gt;10,INDEX(INDIRECT(AG386),$E386,$F386)="",INDEX(INDIRECT(AG386),$E386,$F386)&gt;=INDEX(INDIRECT(AG386),1,AQ$28)),0,(INDEX(INDIRECT(AG386),$E386,$F386))-INDEX(INDIRECT(AG386),1,AQ$28))*(10-INDEX(INDIRECT("times"&amp;AE$2),$F386,AQ$28))/10</f>
        <v>0</v>
      </c>
      <c r="AR386" s="63">
        <f ca="1">IF(OR(INDEX(INDIRECT("times"&amp;AE$2),$F386,AR$28)&gt;10,INDEX(INDIRECT(AG386),$E386,$F386)="",INDEX(INDIRECT(AG386),$E386,$F386)&gt;=INDEX(INDIRECT(AG386),1,AR$28)),0,(INDEX(INDIRECT(AG386),$E386,$F386))-INDEX(INDIRECT(AG386),1,AR$28))*(10-INDEX(INDIRECT("times"&amp;AE$2),$F386,AR$28))/10</f>
        <v>0</v>
      </c>
      <c r="AS386" s="63">
        <f ca="1">IF(OR(INDEX(INDIRECT("times"&amp;AE$2),$F386,AS$28)&gt;10,INDEX(INDIRECT(AG386),$E386,$F386)="",INDEX(INDIRECT(AG386),$E386,$F386)&gt;=INDEX(INDIRECT(AG386),1,AS$28)),0,(INDEX(INDIRECT(AG386),$E386,$F386))-INDEX(INDIRECT(AG386),1,AS$28))*(10-INDEX(INDIRECT("times"&amp;AE$2),$F386,AS$28))/10</f>
        <v>0</v>
      </c>
      <c r="AT386" s="63">
        <f ca="1">IF(OR(INDEX(INDIRECT("times"&amp;AE$2),$F386,AT$28)&gt;10,INDEX(INDIRECT(AG386),$E386,$F386)="",INDEX(INDIRECT(AG386),$E386,$F386)&gt;=INDEX(INDIRECT(AG386),1,AT$28)),0,(INDEX(INDIRECT(AG386),$E386,$F386))-INDEX(INDIRECT(AG386),1,AT$28))*(10-INDEX(INDIRECT("times"&amp;AE$2),$F386,AT$28))/10</f>
        <v>0</v>
      </c>
      <c r="AU386" s="63">
        <f ca="1">IF(OR(INDEX(INDIRECT("times"&amp;AE$2),$F386,AU$28)&gt;10,INDEX(INDIRECT(AG386),$E386,$F386)="",INDEX(INDIRECT(AG386),$E386,$F386)&gt;=INDEX(INDIRECT(AG386),1,AU$28)),0,(INDEX(INDIRECT(AG386),$E386,$F386))-INDEX(INDIRECT(AG386),1,AU$28))*(10-INDEX(INDIRECT("times"&amp;AE$2),$F386,AU$28))/10</f>
        <v>0</v>
      </c>
      <c r="AV386" s="63">
        <f ca="1">IF(OR(INDEX(INDIRECT("times"&amp;AE$2),$F386,AV$28)&gt;10,INDEX(INDIRECT(AG386),$E386,$F386)="",INDEX(INDIRECT(AG386),$E386,$F386)&gt;=INDEX(INDIRECT(AG386),1,AV$28)),0,(INDEX(INDIRECT(AG386),$E386,$F386))-INDEX(INDIRECT(AG386),1,AV$28))*(10-INDEX(INDIRECT("times"&amp;AE$2),$F386,AV$28))/10</f>
        <v>0</v>
      </c>
      <c r="AW386" s="63">
        <f ca="1">IF(OR(INDEX(INDIRECT("times"&amp;AE$2),$F386,AW$28)&gt;10,INDEX(INDIRECT(AG386),$E386,$F386)="",INDEX(INDIRECT(AG386),$E386,$F386)&gt;=INDEX(INDIRECT(AG386),1,AW$28)),0,(INDEX(INDIRECT(AG386),$E386,$F386))-INDEX(INDIRECT(AG386),1,AW$28))*(10-INDEX(INDIRECT("times"&amp;AE$2),$F386,AW$28))/10</f>
        <v>0</v>
      </c>
      <c r="AX386" s="63">
        <f ca="1">IF(OR(INDEX(INDIRECT("times"&amp;AE$2),$F386,AX$28)&gt;10,INDEX(INDIRECT(AG386),$E386,$F386)="",INDEX(INDIRECT(AG386),$E386,$F386)&gt;=INDEX(INDIRECT(AG386),1,AX$28)),0,(INDEX(INDIRECT(AG386),$E386,$F386))-INDEX(INDIRECT(AG386),1,AX$28))*(10-INDEX(INDIRECT("times"&amp;AE$2),$F386,AX$28))/10</f>
        <v>0</v>
      </c>
      <c r="AY386" s="63">
        <f ca="1">IF(OR(INDEX(INDIRECT("times"&amp;AE$2),$F386,AY$28)&gt;10,INDEX(INDIRECT(AG386),$E386,$F386)="",INDEX(INDIRECT(AG386),$E386,$F386)&gt;=INDEX(INDIRECT(AG386),1,AY$28)),0,(INDEX(INDIRECT(AG386),$E386,$F386))-INDEX(INDIRECT(AG386),1,AY$28))*(10-INDEX(INDIRECT("times"&amp;AE$2),$F386,AY$28))/10</f>
        <v>0</v>
      </c>
      <c r="AZ386" s="63">
        <f ca="1">IF(OR(INDEX(INDIRECT("times"&amp;AE$2),$F386,AZ$28)&gt;10,INDEX(INDIRECT(AG386),$E386,$F386)="",INDEX(INDIRECT(AG386),$E386,$F386)&gt;=INDEX(INDIRECT(AG386),1,AZ$28)),0,(INDEX(INDIRECT(AG386),$E386,$F386))-INDEX(INDIRECT(AG386),1,AZ$28))*(10-INDEX(INDIRECT("times"&amp;AE$2),$F386,AZ$28))/10</f>
        <v>0</v>
      </c>
      <c r="BA386" s="63">
        <f ca="1">IF(OR(INDEX(INDIRECT("times"&amp;AE$2),$F386,BA$28)&gt;10,INDEX(INDIRECT(AG386),$E386,$F386)="",INDEX(INDIRECT(AG386),$E386,$F386)&gt;=INDEX(INDIRECT(AG386),1,BA$28)),0,(INDEX(INDIRECT(AG386),$E386,$F386))-INDEX(INDIRECT(AG386),1,BA$28))*(10-INDEX(INDIRECT("times"&amp;AE$2),$F386,BA$28))/10</f>
        <v>0</v>
      </c>
      <c r="BB386" s="63">
        <f ca="1">IF(OR(INDEX(INDIRECT("times"&amp;AE$2),$F386,BB$28)&gt;10,INDEX(INDIRECT(AG386),$E386,$F386)="",INDEX(INDIRECT(AG386),$E386,$F386)&gt;=INDEX(INDIRECT(AG386),1,BB$28)),0,(INDEX(INDIRECT(AG386),$E386,$F386))-INDEX(INDIRECT(AG386),1,BB$28))*(10-INDEX(INDIRECT("times"&amp;AE$2),$F386,BB$28))/10</f>
        <v>0</v>
      </c>
      <c r="BC386" s="63">
        <f ca="1">IF(OR(INDEX(INDIRECT("times"&amp;AE$2),$F386,BC$28)&gt;10,INDEX(INDIRECT(AG386),$E386,$F386)="",INDEX(INDIRECT(AG386),$E386,$F386)&gt;=INDEX(INDIRECT(AG386),1,BC$28)),0,(INDEX(INDIRECT(AG386),$E386,$F386))-INDEX(INDIRECT(AG386),1,BC$28))*(10-INDEX(INDIRECT("times"&amp;AE$2),$F386,BC$28))/10</f>
        <v>0</v>
      </c>
      <c r="BD386" s="64">
        <f ca="1">IF(OR(INDEX(INDIRECT("times"&amp;AE$2),$F386,BD$28)&gt;10,INDEX(INDIRECT(AG386),$E386,$F386)="",INDEX(INDIRECT(AG386),$E386,$F386)&gt;=INDEX(INDIRECT(AG386),1,BD$28)),0,(INDEX(INDIRECT(AG386),$E386,$F386))-INDEX(INDIRECT(AG386),1,BD$28))*(10-INDEX(INDIRECT("times"&amp;AE$2),$F386,BD$28))/10</f>
        <v>0</v>
      </c>
      <c r="BE386" s="201">
        <v>8</v>
      </c>
      <c r="BG386" s="18" t="s">
        <v>217</v>
      </c>
      <c r="BH386" s="122">
        <f>BG341</f>
        <v>3</v>
      </c>
      <c r="BI386" s="122" t="str">
        <f>BG342</f>
        <v>lei1834</v>
      </c>
      <c r="BJ386" s="210" t="str">
        <f t="shared" si="1800"/>
        <v>core3_lei1834</v>
      </c>
      <c r="BK386" s="122">
        <v>5</v>
      </c>
      <c r="BL386" s="33">
        <v>8</v>
      </c>
      <c r="BM386" s="62">
        <f ca="1">IF(OR(INDEX(INDIRECT("times"&amp;BH$2),$F386,BM$28)&gt;10,INDEX(INDIRECT(BJ386),$E386,$F386)="",INDEX(INDIRECT(BJ386),$E386,$F386)&gt;=INDEX(INDIRECT(BJ386),1,BM$28)),0,(INDEX(INDIRECT(BJ386),$E386,$F386))-INDEX(INDIRECT(BJ386),1,BM$28))*(10-INDEX(INDIRECT("times"&amp;BH$2),$F386,BM$28))/10</f>
        <v>0</v>
      </c>
      <c r="BN386" s="63">
        <f ca="1">IF(OR(INDEX(INDIRECT("times"&amp;BH$2),$F386,BN$28)&gt;10,INDEX(INDIRECT(BJ386),$E386,$F386)="",INDEX(INDIRECT(BJ386),$E386,$F386)&gt;=INDEX(INDIRECT(BJ386),1,BN$28)),0,(INDEX(INDIRECT(BJ386),$E386,$F386))-INDEX(INDIRECT(BJ386),1,BN$28))*(10-INDEX(INDIRECT("times"&amp;BH$2),$F386,BN$28))/10</f>
        <v>0</v>
      </c>
      <c r="BO386" s="63">
        <f ca="1">IF(OR(INDEX(INDIRECT("times"&amp;BH$2),$F386,BO$28)&gt;10,INDEX(INDIRECT(BJ386),$E386,$F386)="",INDEX(INDIRECT(BJ386),$E386,$F386)&gt;=INDEX(INDIRECT(BJ386),1,BO$28)),0,(INDEX(INDIRECT(BJ386),$E386,$F386))-INDEX(INDIRECT(BJ386),1,BO$28))*(10-INDEX(INDIRECT("times"&amp;BH$2),$F386,BO$28))/10</f>
        <v>0</v>
      </c>
      <c r="BP386" s="63">
        <f ca="1">IF(OR(INDEX(INDIRECT("times"&amp;BH$2),$F386,BP$28)&gt;10,INDEX(INDIRECT(BJ386),$E386,$F386)="",INDEX(INDIRECT(BJ386),$E386,$F386)&gt;=INDEX(INDIRECT(BJ386),1,BP$28)),0,(INDEX(INDIRECT(BJ386),$E386,$F386))-INDEX(INDIRECT(BJ386),1,BP$28))*(10-INDEX(INDIRECT("times"&amp;BH$2),$F386,BP$28))/10</f>
        <v>0</v>
      </c>
      <c r="BQ386" s="63">
        <f ca="1">IF(OR(INDEX(INDIRECT("times"&amp;BH$2),$F386,BQ$28)&gt;10,INDEX(INDIRECT(BJ386),$E386,$F386)="",INDEX(INDIRECT(BJ386),$E386,$F386)&gt;=INDEX(INDIRECT(BJ386),1,BQ$28)),0,(INDEX(INDIRECT(BJ386),$E386,$F386))-INDEX(INDIRECT(BJ386),1,BQ$28))*(10-INDEX(INDIRECT("times"&amp;BH$2),$F386,BQ$28))/10</f>
        <v>0</v>
      </c>
      <c r="BR386" s="63">
        <f ca="1">IF(OR(INDEX(INDIRECT("times"&amp;BH$2),$F386,BR$28)&gt;10,INDEX(INDIRECT(BJ386),$E386,$F386)="",INDEX(INDIRECT(BJ386),$E386,$F386)&gt;=INDEX(INDIRECT(BJ386),1,BR$28)),0,(INDEX(INDIRECT(BJ386),$E386,$F386))-INDEX(INDIRECT(BJ386),1,BR$28))*(10-INDEX(INDIRECT("times"&amp;BH$2),$F386,BR$28))/10</f>
        <v>0</v>
      </c>
      <c r="BS386" s="63">
        <f ca="1">IF(OR(INDEX(INDIRECT("times"&amp;BH$2),$F386,BS$28)&gt;10,INDEX(INDIRECT(BJ386),$E386,$F386)="",INDEX(INDIRECT(BJ386),$E386,$F386)&gt;=INDEX(INDIRECT(BJ386),1,BS$28)),0,(INDEX(INDIRECT(BJ386),$E386,$F386))-INDEX(INDIRECT(BJ386),1,BS$28))*(10-INDEX(INDIRECT("times"&amp;BH$2),$F386,BS$28))/10</f>
        <v>0</v>
      </c>
      <c r="BT386" s="63">
        <f ca="1">IF(OR(INDEX(INDIRECT("times"&amp;BH$2),$F386,BT$28)&gt;10,INDEX(INDIRECT(BJ386),$E386,$F386)="",INDEX(INDIRECT(BJ386),$E386,$F386)&gt;=INDEX(INDIRECT(BJ386),1,BT$28)),0,(INDEX(INDIRECT(BJ386),$E386,$F386))-INDEX(INDIRECT(BJ386),1,BT$28))*(10-INDEX(INDIRECT("times"&amp;BH$2),$F386,BT$28))/10</f>
        <v>0</v>
      </c>
      <c r="BU386" s="63">
        <f ca="1">IF(OR(INDEX(INDIRECT("times"&amp;BH$2),$F386,BU$28)&gt;10,INDEX(INDIRECT(BJ386),$E386,$F386)="",INDEX(INDIRECT(BJ386),$E386,$F386)&gt;=INDEX(INDIRECT(BJ386),1,BU$28)),0,(INDEX(INDIRECT(BJ386),$E386,$F386))-INDEX(INDIRECT(BJ386),1,BU$28))*(10-INDEX(INDIRECT("times"&amp;BH$2),$F386,BU$28))/10</f>
        <v>0</v>
      </c>
      <c r="BV386" s="63">
        <f ca="1">IF(OR(INDEX(INDIRECT("times"&amp;BH$2),$F386,BV$28)&gt;10,INDEX(INDIRECT(BJ386),$E386,$F386)="",INDEX(INDIRECT(BJ386),$E386,$F386)&gt;=INDEX(INDIRECT(BJ386),1,BV$28)),0,(INDEX(INDIRECT(BJ386),$E386,$F386))-INDEX(INDIRECT(BJ386),1,BV$28))*(10-INDEX(INDIRECT("times"&amp;BH$2),$F386,BV$28))/10</f>
        <v>0</v>
      </c>
      <c r="BW386" s="63">
        <f ca="1">IF(OR(INDEX(INDIRECT("times"&amp;BH$2),$F386,BW$28)&gt;10,INDEX(INDIRECT(BJ386),$E386,$F386)="",INDEX(INDIRECT(BJ386),$E386,$F386)&gt;=INDEX(INDIRECT(BJ386),1,BW$28)),0,(INDEX(INDIRECT(BJ386),$E386,$F386))-INDEX(INDIRECT(BJ386),1,BW$28))*(10-INDEX(INDIRECT("times"&amp;BH$2),$F386,BW$28))/10</f>
        <v>0</v>
      </c>
      <c r="BX386" s="63">
        <f ca="1">IF(OR(INDEX(INDIRECT("times"&amp;BH$2),$F386,BX$28)&gt;10,INDEX(INDIRECT(BJ386),$E386,$F386)="",INDEX(INDIRECT(BJ386),$E386,$F386)&gt;=INDEX(INDIRECT(BJ386),1,BX$28)),0,(INDEX(INDIRECT(BJ386),$E386,$F386))-INDEX(INDIRECT(BJ386),1,BX$28))*(10-INDEX(INDIRECT("times"&amp;BH$2),$F386,BX$28))/10</f>
        <v>0</v>
      </c>
      <c r="BY386" s="63">
        <f ca="1">IF(OR(INDEX(INDIRECT("times"&amp;BH$2),$F386,BY$28)&gt;10,INDEX(INDIRECT(BJ386),$E386,$F386)="",INDEX(INDIRECT(BJ386),$E386,$F386)&gt;=INDEX(INDIRECT(BJ386),1,BY$28)),0,(INDEX(INDIRECT(BJ386),$E386,$F386))-INDEX(INDIRECT(BJ386),1,BY$28))*(10-INDEX(INDIRECT("times"&amp;BH$2),$F386,BY$28))/10</f>
        <v>0</v>
      </c>
      <c r="BZ386" s="63">
        <f ca="1">IF(OR(INDEX(INDIRECT("times"&amp;BH$2),$F386,BZ$28)&gt;10,INDEX(INDIRECT(BJ386),$E386,$F386)="",INDEX(INDIRECT(BJ386),$E386,$F386)&gt;=INDEX(INDIRECT(BJ386),1,BZ$28)),0,(INDEX(INDIRECT(BJ386),$E386,$F386))-INDEX(INDIRECT(BJ386),1,BZ$28))*(10-INDEX(INDIRECT("times"&amp;BH$2),$F386,BZ$28))/10</f>
        <v>0</v>
      </c>
      <c r="CA386" s="63">
        <f ca="1">IF(OR(INDEX(INDIRECT("times"&amp;BH$2),$F386,CA$28)&gt;10,INDEX(INDIRECT(BJ386),$E386,$F386)="",INDEX(INDIRECT(BJ386),$E386,$F386)&gt;=INDEX(INDIRECT(BJ386),1,CA$28)),0,(INDEX(INDIRECT(BJ386),$E386,$F386))-INDEX(INDIRECT(BJ386),1,CA$28))*(10-INDEX(INDIRECT("times"&amp;BH$2),$F386,CA$28))/10</f>
        <v>0</v>
      </c>
      <c r="CB386" s="63">
        <f ca="1">IF(OR(INDEX(INDIRECT("times"&amp;BH$2),$F386,CB$28)&gt;10,INDEX(INDIRECT(BJ386),$E386,$F386)="",INDEX(INDIRECT(BJ386),$E386,$F386)&gt;=INDEX(INDIRECT(BJ386),1,CB$28)),0,(INDEX(INDIRECT(BJ386),$E386,$F386))-INDEX(INDIRECT(BJ386),1,CB$28))*(10-INDEX(INDIRECT("times"&amp;BH$2),$F386,CB$28))/10</f>
        <v>0</v>
      </c>
      <c r="CC386" s="63">
        <f ca="1">IF(OR(INDEX(INDIRECT("times"&amp;BH$2),$F386,CC$28)&gt;10,INDEX(INDIRECT(BJ386),$E386,$F386)="",INDEX(INDIRECT(BJ386),$E386,$F386)&gt;=INDEX(INDIRECT(BJ386),1,CC$28)),0,(INDEX(INDIRECT(BJ386),$E386,$F386))-INDEX(INDIRECT(BJ386),1,CC$28))*(10-INDEX(INDIRECT("times"&amp;BH$2),$F386,CC$28))/10</f>
        <v>0</v>
      </c>
      <c r="CD386" s="63">
        <f ca="1">IF(OR(INDEX(INDIRECT("times"&amp;BH$2),$F386,CD$28)&gt;10,INDEX(INDIRECT(BJ386),$E386,$F386)="",INDEX(INDIRECT(BJ386),$E386,$F386)&gt;=INDEX(INDIRECT(BJ386),1,CD$28)),0,(INDEX(INDIRECT(BJ386),$E386,$F386))-INDEX(INDIRECT(BJ386),1,CD$28))*(10-INDEX(INDIRECT("times"&amp;BH$2),$F386,CD$28))/10</f>
        <v>0</v>
      </c>
      <c r="CE386" s="63">
        <f ca="1">IF(OR(INDEX(INDIRECT("times"&amp;BH$2),$F386,CE$28)&gt;10,INDEX(INDIRECT(BJ386),$E386,$F386)="",INDEX(INDIRECT(BJ386),$E386,$F386)&gt;=INDEX(INDIRECT(BJ386),1,CE$28)),0,(INDEX(INDIRECT(BJ386),$E386,$F386))-INDEX(INDIRECT(BJ386),1,CE$28))*(10-INDEX(INDIRECT("times"&amp;BH$2),$F386,CE$28))/10</f>
        <v>0</v>
      </c>
      <c r="CF386" s="63">
        <f ca="1">IF(OR(INDEX(INDIRECT("times"&amp;BH$2),$F386,CF$28)&gt;10,INDEX(INDIRECT(BJ386),$E386,$F386)="",INDEX(INDIRECT(BJ386),$E386,$F386)&gt;=INDEX(INDIRECT(BJ386),1,CF$28)),0,(INDEX(INDIRECT(BJ386),$E386,$F386))-INDEX(INDIRECT(BJ386),1,CF$28))*(10-INDEX(INDIRECT("times"&amp;BH$2),$F386,CF$28))/10</f>
        <v>0</v>
      </c>
      <c r="CG386" s="64">
        <f ca="1">IF(OR(INDEX(INDIRECT("times"&amp;BH$2),$F386,CG$28)&gt;10,INDEX(INDIRECT(BJ386),$E386,$F386)="",INDEX(INDIRECT(BJ386),$E386,$F386)&gt;=INDEX(INDIRECT(BJ386),1,CG$28)),0,(INDEX(INDIRECT(BJ386),$E386,$F386))-INDEX(INDIRECT(BJ386),1,CG$28))*(10-INDEX(INDIRECT("times"&amp;BH$2),$F386,CG$28))/10</f>
        <v>0</v>
      </c>
      <c r="CH386" s="201">
        <v>8</v>
      </c>
      <c r="CJ386" s="18" t="s">
        <v>217</v>
      </c>
      <c r="CK386" s="122">
        <f>CJ341</f>
        <v>3</v>
      </c>
      <c r="CL386" s="122" t="str">
        <f>CJ342</f>
        <v>work3564</v>
      </c>
      <c r="CM386" s="210" t="str">
        <f t="shared" si="1801"/>
        <v>core3_work3564</v>
      </c>
      <c r="CN386" s="122">
        <v>5</v>
      </c>
      <c r="CO386" s="33">
        <v>8</v>
      </c>
      <c r="CP386" s="62">
        <f ca="1">IF(OR(INDEX(INDIRECT("times"&amp;CK$2),$F386,CP$28)&gt;10,INDEX(INDIRECT(CM386),$E386,$F386)="",INDEX(INDIRECT(CM386),$E386,$F386)&gt;=INDEX(INDIRECT(CM386),1,CP$28)),0,(INDEX(INDIRECT(CM386),$E386,$F386))-INDEX(INDIRECT(CM386),1,CP$28))*(10-INDEX(INDIRECT("times"&amp;CK$2),$F386,CP$28))/10</f>
        <v>0</v>
      </c>
      <c r="CQ386" s="63">
        <f ca="1">IF(OR(INDEX(INDIRECT("times"&amp;CK$2),$F386,CQ$28)&gt;10,INDEX(INDIRECT(CM386),$E386,$F386)="",INDEX(INDIRECT(CM386),$E386,$F386)&gt;=INDEX(INDIRECT(CM386),1,CQ$28)),0,(INDEX(INDIRECT(CM386),$E386,$F386))-INDEX(INDIRECT(CM386),1,CQ$28))*(10-INDEX(INDIRECT("times"&amp;CK$2),$F386,CQ$28))/10</f>
        <v>0</v>
      </c>
      <c r="CR386" s="63">
        <f ca="1">IF(OR(INDEX(INDIRECT("times"&amp;CK$2),$F386,CR$28)&gt;10,INDEX(INDIRECT(CM386),$E386,$F386)="",INDEX(INDIRECT(CM386),$E386,$F386)&gt;=INDEX(INDIRECT(CM386),1,CR$28)),0,(INDEX(INDIRECT(CM386),$E386,$F386))-INDEX(INDIRECT(CM386),1,CR$28))*(10-INDEX(INDIRECT("times"&amp;CK$2),$F386,CR$28))/10</f>
        <v>0</v>
      </c>
      <c r="CS386" s="63">
        <f ca="1">IF(OR(INDEX(INDIRECT("times"&amp;CK$2),$F386,CS$28)&gt;10,INDEX(INDIRECT(CM386),$E386,$F386)="",INDEX(INDIRECT(CM386),$E386,$F386)&gt;=INDEX(INDIRECT(CM386),1,CS$28)),0,(INDEX(INDIRECT(CM386),$E386,$F386))-INDEX(INDIRECT(CM386),1,CS$28))*(10-INDEX(INDIRECT("times"&amp;CK$2),$F386,CS$28))/10</f>
        <v>0</v>
      </c>
      <c r="CT386" s="63">
        <f ca="1">IF(OR(INDEX(INDIRECT("times"&amp;CK$2),$F386,CT$28)&gt;10,INDEX(INDIRECT(CM386),$E386,$F386)="",INDEX(INDIRECT(CM386),$E386,$F386)&gt;=INDEX(INDIRECT(CM386),1,CT$28)),0,(INDEX(INDIRECT(CM386),$E386,$F386))-INDEX(INDIRECT(CM386),1,CT$28))*(10-INDEX(INDIRECT("times"&amp;CK$2),$F386,CT$28))/10</f>
        <v>0</v>
      </c>
      <c r="CU386" s="63">
        <f ca="1">IF(OR(INDEX(INDIRECT("times"&amp;CK$2),$F386,CU$28)&gt;10,INDEX(INDIRECT(CM386),$E386,$F386)="",INDEX(INDIRECT(CM386),$E386,$F386)&gt;=INDEX(INDIRECT(CM386),1,CU$28)),0,(INDEX(INDIRECT(CM386),$E386,$F386))-INDEX(INDIRECT(CM386),1,CU$28))*(10-INDEX(INDIRECT("times"&amp;CK$2),$F386,CU$28))/10</f>
        <v>0</v>
      </c>
      <c r="CV386" s="63">
        <f ca="1">IF(OR(INDEX(INDIRECT("times"&amp;CK$2),$F386,CV$28)&gt;10,INDEX(INDIRECT(CM386),$E386,$F386)="",INDEX(INDIRECT(CM386),$E386,$F386)&gt;=INDEX(INDIRECT(CM386),1,CV$28)),0,(INDEX(INDIRECT(CM386),$E386,$F386))-INDEX(INDIRECT(CM386),1,CV$28))*(10-INDEX(INDIRECT("times"&amp;CK$2),$F386,CV$28))/10</f>
        <v>0</v>
      </c>
      <c r="CW386" s="63">
        <f ca="1">IF(OR(INDEX(INDIRECT("times"&amp;CK$2),$F386,CW$28)&gt;10,INDEX(INDIRECT(CM386),$E386,$F386)="",INDEX(INDIRECT(CM386),$E386,$F386)&gt;=INDEX(INDIRECT(CM386),1,CW$28)),0,(INDEX(INDIRECT(CM386),$E386,$F386))-INDEX(INDIRECT(CM386),1,CW$28))*(10-INDEX(INDIRECT("times"&amp;CK$2),$F386,CW$28))/10</f>
        <v>0</v>
      </c>
      <c r="CX386" s="63">
        <f ca="1">IF(OR(INDEX(INDIRECT("times"&amp;CK$2),$F386,CX$28)&gt;10,INDEX(INDIRECT(CM386),$E386,$F386)="",INDEX(INDIRECT(CM386),$E386,$F386)&gt;=INDEX(INDIRECT(CM386),1,CX$28)),0,(INDEX(INDIRECT(CM386),$E386,$F386))-INDEX(INDIRECT(CM386),1,CX$28))*(10-INDEX(INDIRECT("times"&amp;CK$2),$F386,CX$28))/10</f>
        <v>0</v>
      </c>
      <c r="CY386" s="63">
        <f ca="1">IF(OR(INDEX(INDIRECT("times"&amp;CK$2),$F386,CY$28)&gt;10,INDEX(INDIRECT(CM386),$E386,$F386)="",INDEX(INDIRECT(CM386),$E386,$F386)&gt;=INDEX(INDIRECT(CM386),1,CY$28)),0,(INDEX(INDIRECT(CM386),$E386,$F386))-INDEX(INDIRECT(CM386),1,CY$28))*(10-INDEX(INDIRECT("times"&amp;CK$2),$F386,CY$28))/10</f>
        <v>0</v>
      </c>
      <c r="CZ386" s="63">
        <f ca="1">IF(OR(INDEX(INDIRECT("times"&amp;CK$2),$F386,CZ$28)&gt;10,INDEX(INDIRECT(CM386),$E386,$F386)="",INDEX(INDIRECT(CM386),$E386,$F386)&gt;=INDEX(INDIRECT(CM386),1,CZ$28)),0,(INDEX(INDIRECT(CM386),$E386,$F386))-INDEX(INDIRECT(CM386),1,CZ$28))*(10-INDEX(INDIRECT("times"&amp;CK$2),$F386,CZ$28))/10</f>
        <v>0</v>
      </c>
      <c r="DA386" s="63">
        <f ca="1">IF(OR(INDEX(INDIRECT("times"&amp;CK$2),$F386,DA$28)&gt;10,INDEX(INDIRECT(CM386),$E386,$F386)="",INDEX(INDIRECT(CM386),$E386,$F386)&gt;=INDEX(INDIRECT(CM386),1,DA$28)),0,(INDEX(INDIRECT(CM386),$E386,$F386))-INDEX(INDIRECT(CM386),1,DA$28))*(10-INDEX(INDIRECT("times"&amp;CK$2),$F386,DA$28))/10</f>
        <v>0</v>
      </c>
      <c r="DB386" s="63">
        <f ca="1">IF(OR(INDEX(INDIRECT("times"&amp;CK$2),$F386,DB$28)&gt;10,INDEX(INDIRECT(CM386),$E386,$F386)="",INDEX(INDIRECT(CM386),$E386,$F386)&gt;=INDEX(INDIRECT(CM386),1,DB$28)),0,(INDEX(INDIRECT(CM386),$E386,$F386))-INDEX(INDIRECT(CM386),1,DB$28))*(10-INDEX(INDIRECT("times"&amp;CK$2),$F386,DB$28))/10</f>
        <v>0</v>
      </c>
      <c r="DC386" s="63">
        <f ca="1">IF(OR(INDEX(INDIRECT("times"&amp;CK$2),$F386,DC$28)&gt;10,INDEX(INDIRECT(CM386),$E386,$F386)="",INDEX(INDIRECT(CM386),$E386,$F386)&gt;=INDEX(INDIRECT(CM386),1,DC$28)),0,(INDEX(INDIRECT(CM386),$E386,$F386))-INDEX(INDIRECT(CM386),1,DC$28))*(10-INDEX(INDIRECT("times"&amp;CK$2),$F386,DC$28))/10</f>
        <v>0</v>
      </c>
      <c r="DD386" s="63">
        <f ca="1">IF(OR(INDEX(INDIRECT("times"&amp;CK$2),$F386,DD$28)&gt;10,INDEX(INDIRECT(CM386),$E386,$F386)="",INDEX(INDIRECT(CM386),$E386,$F386)&gt;=INDEX(INDIRECT(CM386),1,DD$28)),0,(INDEX(INDIRECT(CM386),$E386,$F386))-INDEX(INDIRECT(CM386),1,DD$28))*(10-INDEX(INDIRECT("times"&amp;CK$2),$F386,DD$28))/10</f>
        <v>0</v>
      </c>
      <c r="DE386" s="63">
        <f ca="1">IF(OR(INDEX(INDIRECT("times"&amp;CK$2),$F386,DE$28)&gt;10,INDEX(INDIRECT(CM386),$E386,$F386)="",INDEX(INDIRECT(CM386),$E386,$F386)&gt;=INDEX(INDIRECT(CM386),1,DE$28)),0,(INDEX(INDIRECT(CM386),$E386,$F386))-INDEX(INDIRECT(CM386),1,DE$28))*(10-INDEX(INDIRECT("times"&amp;CK$2),$F386,DE$28))/10</f>
        <v>0</v>
      </c>
      <c r="DF386" s="63">
        <f ca="1">IF(OR(INDEX(INDIRECT("times"&amp;CK$2),$F386,DF$28)&gt;10,INDEX(INDIRECT(CM386),$E386,$F386)="",INDEX(INDIRECT(CM386),$E386,$F386)&gt;=INDEX(INDIRECT(CM386),1,DF$28)),0,(INDEX(INDIRECT(CM386),$E386,$F386))-INDEX(INDIRECT(CM386),1,DF$28))*(10-INDEX(INDIRECT("times"&amp;CK$2),$F386,DF$28))/10</f>
        <v>0</v>
      </c>
      <c r="DG386" s="63">
        <f ca="1">IF(OR(INDEX(INDIRECT("times"&amp;CK$2),$F386,DG$28)&gt;10,INDEX(INDIRECT(CM386),$E386,$F386)="",INDEX(INDIRECT(CM386),$E386,$F386)&gt;=INDEX(INDIRECT(CM386),1,DG$28)),0,(INDEX(INDIRECT(CM386),$E386,$F386))-INDEX(INDIRECT(CM386),1,DG$28))*(10-INDEX(INDIRECT("times"&amp;CK$2),$F386,DG$28))/10</f>
        <v>0</v>
      </c>
      <c r="DH386" s="63">
        <f ca="1">IF(OR(INDEX(INDIRECT("times"&amp;CK$2),$F386,DH$28)&gt;10,INDEX(INDIRECT(CM386),$E386,$F386)="",INDEX(INDIRECT(CM386),$E386,$F386)&gt;=INDEX(INDIRECT(CM386),1,DH$28)),0,(INDEX(INDIRECT(CM386),$E386,$F386))-INDEX(INDIRECT(CM386),1,DH$28))*(10-INDEX(INDIRECT("times"&amp;CK$2),$F386,DH$28))/10</f>
        <v>0</v>
      </c>
      <c r="DI386" s="63">
        <f ca="1">IF(OR(INDEX(INDIRECT("times"&amp;CK$2),$F386,DI$28)&gt;10,INDEX(INDIRECT(CM386),$E386,$F386)="",INDEX(INDIRECT(CM386),$E386,$F386)&gt;=INDEX(INDIRECT(CM386),1,DI$28)),0,(INDEX(INDIRECT(CM386),$E386,$F386))-INDEX(INDIRECT(CM386),1,DI$28))*(10-INDEX(INDIRECT("times"&amp;CK$2),$F386,DI$28))/10</f>
        <v>0</v>
      </c>
      <c r="DJ386" s="64">
        <f ca="1">IF(OR(INDEX(INDIRECT("times"&amp;CK$2),$F386,DJ$28)&gt;10,INDEX(INDIRECT(CM386),$E386,$F386)="",INDEX(INDIRECT(CM386),$E386,$F386)&gt;=INDEX(INDIRECT(CM386),1,DJ$28)),0,(INDEX(INDIRECT(CM386),$E386,$F386))-INDEX(INDIRECT(CM386),1,DJ$28))*(10-INDEX(INDIRECT("times"&amp;CK$2),$F386,DJ$28))/10</f>
        <v>0</v>
      </c>
      <c r="DK386" s="201">
        <v>8</v>
      </c>
      <c r="DM386" s="18" t="s">
        <v>217</v>
      </c>
      <c r="DN386" s="122">
        <f>DM341</f>
        <v>3</v>
      </c>
      <c r="DO386" s="122" t="str">
        <f>DM342</f>
        <v>shop3564</v>
      </c>
      <c r="DP386" s="210" t="str">
        <f t="shared" si="1802"/>
        <v>core3_shop3564</v>
      </c>
      <c r="DQ386" s="122">
        <v>5</v>
      </c>
      <c r="DR386" s="33">
        <v>8</v>
      </c>
      <c r="DS386" s="62">
        <f ca="1">IF(OR(INDEX(INDIRECT("times"&amp;DN$2),$F386,DS$28)&gt;10,INDEX(INDIRECT(DP386),$E386,$F386)="",INDEX(INDIRECT(DP386),$E386,$F386)&gt;=INDEX(INDIRECT(DP386),1,DS$28)),0,(INDEX(INDIRECT(DP386),$E386,$F386))-INDEX(INDIRECT(DP386),1,DS$28))*(10-INDEX(INDIRECT("times"&amp;DN$2),$F386,DS$28))/10</f>
        <v>0</v>
      </c>
      <c r="DT386" s="63">
        <f ca="1">IF(OR(INDEX(INDIRECT("times"&amp;DN$2),$F386,DT$28)&gt;10,INDEX(INDIRECT(DP386),$E386,$F386)="",INDEX(INDIRECT(DP386),$E386,$F386)&gt;=INDEX(INDIRECT(DP386),1,DT$28)),0,(INDEX(INDIRECT(DP386),$E386,$F386))-INDEX(INDIRECT(DP386),1,DT$28))*(10-INDEX(INDIRECT("times"&amp;DN$2),$F386,DT$28))/10</f>
        <v>0</v>
      </c>
      <c r="DU386" s="63">
        <f ca="1">IF(OR(INDEX(INDIRECT("times"&amp;DN$2),$F386,DU$28)&gt;10,INDEX(INDIRECT(DP386),$E386,$F386)="",INDEX(INDIRECT(DP386),$E386,$F386)&gt;=INDEX(INDIRECT(DP386),1,DU$28)),0,(INDEX(INDIRECT(DP386),$E386,$F386))-INDEX(INDIRECT(DP386),1,DU$28))*(10-INDEX(INDIRECT("times"&amp;DN$2),$F386,DU$28))/10</f>
        <v>0</v>
      </c>
      <c r="DV386" s="63">
        <f ca="1">IF(OR(INDEX(INDIRECT("times"&amp;DN$2),$F386,DV$28)&gt;10,INDEX(INDIRECT(DP386),$E386,$F386)="",INDEX(INDIRECT(DP386),$E386,$F386)&gt;=INDEX(INDIRECT(DP386),1,DV$28)),0,(INDEX(INDIRECT(DP386),$E386,$F386))-INDEX(INDIRECT(DP386),1,DV$28))*(10-INDEX(INDIRECT("times"&amp;DN$2),$F386,DV$28))/10</f>
        <v>0</v>
      </c>
      <c r="DW386" s="63">
        <f ca="1">IF(OR(INDEX(INDIRECT("times"&amp;DN$2),$F386,DW$28)&gt;10,INDEX(INDIRECT(DP386),$E386,$F386)="",INDEX(INDIRECT(DP386),$E386,$F386)&gt;=INDEX(INDIRECT(DP386),1,DW$28)),0,(INDEX(INDIRECT(DP386),$E386,$F386))-INDEX(INDIRECT(DP386),1,DW$28))*(10-INDEX(INDIRECT("times"&amp;DN$2),$F386,DW$28))/10</f>
        <v>0</v>
      </c>
      <c r="DX386" s="63">
        <f ca="1">IF(OR(INDEX(INDIRECT("times"&amp;DN$2),$F386,DX$28)&gt;10,INDEX(INDIRECT(DP386),$E386,$F386)="",INDEX(INDIRECT(DP386),$E386,$F386)&gt;=INDEX(INDIRECT(DP386),1,DX$28)),0,(INDEX(INDIRECT(DP386),$E386,$F386))-INDEX(INDIRECT(DP386),1,DX$28))*(10-INDEX(INDIRECT("times"&amp;DN$2),$F386,DX$28))/10</f>
        <v>0</v>
      </c>
      <c r="DY386" s="63">
        <f ca="1">IF(OR(INDEX(INDIRECT("times"&amp;DN$2),$F386,DY$28)&gt;10,INDEX(INDIRECT(DP386),$E386,$F386)="",INDEX(INDIRECT(DP386),$E386,$F386)&gt;=INDEX(INDIRECT(DP386),1,DY$28)),0,(INDEX(INDIRECT(DP386),$E386,$F386))-INDEX(INDIRECT(DP386),1,DY$28))*(10-INDEX(INDIRECT("times"&amp;DN$2),$F386,DY$28))/10</f>
        <v>0</v>
      </c>
      <c r="DZ386" s="63">
        <f ca="1">IF(OR(INDEX(INDIRECT("times"&amp;DN$2),$F386,DZ$28)&gt;10,INDEX(INDIRECT(DP386),$E386,$F386)="",INDEX(INDIRECT(DP386),$E386,$F386)&gt;=INDEX(INDIRECT(DP386),1,DZ$28)),0,(INDEX(INDIRECT(DP386),$E386,$F386))-INDEX(INDIRECT(DP386),1,DZ$28))*(10-INDEX(INDIRECT("times"&amp;DN$2),$F386,DZ$28))/10</f>
        <v>0</v>
      </c>
      <c r="EA386" s="63">
        <f ca="1">IF(OR(INDEX(INDIRECT("times"&amp;DN$2),$F386,EA$28)&gt;10,INDEX(INDIRECT(DP386),$E386,$F386)="",INDEX(INDIRECT(DP386),$E386,$F386)&gt;=INDEX(INDIRECT(DP386),1,EA$28)),0,(INDEX(INDIRECT(DP386),$E386,$F386))-INDEX(INDIRECT(DP386),1,EA$28))*(10-INDEX(INDIRECT("times"&amp;DN$2),$F386,EA$28))/10</f>
        <v>0</v>
      </c>
      <c r="EB386" s="63">
        <f ca="1">IF(OR(INDEX(INDIRECT("times"&amp;DN$2),$F386,EB$28)&gt;10,INDEX(INDIRECT(DP386),$E386,$F386)="",INDEX(INDIRECT(DP386),$E386,$F386)&gt;=INDEX(INDIRECT(DP386),1,EB$28)),0,(INDEX(INDIRECT(DP386),$E386,$F386))-INDEX(INDIRECT(DP386),1,EB$28))*(10-INDEX(INDIRECT("times"&amp;DN$2),$F386,EB$28))/10</f>
        <v>0</v>
      </c>
      <c r="EC386" s="63">
        <f ca="1">IF(OR(INDEX(INDIRECT("times"&amp;DN$2),$F386,EC$28)&gt;10,INDEX(INDIRECT(DP386),$E386,$F386)="",INDEX(INDIRECT(DP386),$E386,$F386)&gt;=INDEX(INDIRECT(DP386),1,EC$28)),0,(INDEX(INDIRECT(DP386),$E386,$F386))-INDEX(INDIRECT(DP386),1,EC$28))*(10-INDEX(INDIRECT("times"&amp;DN$2),$F386,EC$28))/10</f>
        <v>0</v>
      </c>
      <c r="ED386" s="63">
        <f ca="1">IF(OR(INDEX(INDIRECT("times"&amp;DN$2),$F386,ED$28)&gt;10,INDEX(INDIRECT(DP386),$E386,$F386)="",INDEX(INDIRECT(DP386),$E386,$F386)&gt;=INDEX(INDIRECT(DP386),1,ED$28)),0,(INDEX(INDIRECT(DP386),$E386,$F386))-INDEX(INDIRECT(DP386),1,ED$28))*(10-INDEX(INDIRECT("times"&amp;DN$2),$F386,ED$28))/10</f>
        <v>0</v>
      </c>
      <c r="EE386" s="63">
        <f ca="1">IF(OR(INDEX(INDIRECT("times"&amp;DN$2),$F386,EE$28)&gt;10,INDEX(INDIRECT(DP386),$E386,$F386)="",INDEX(INDIRECT(DP386),$E386,$F386)&gt;=INDEX(INDIRECT(DP386),1,EE$28)),0,(INDEX(INDIRECT(DP386),$E386,$F386))-INDEX(INDIRECT(DP386),1,EE$28))*(10-INDEX(INDIRECT("times"&amp;DN$2),$F386,EE$28))/10</f>
        <v>0</v>
      </c>
      <c r="EF386" s="63">
        <f ca="1">IF(OR(INDEX(INDIRECT("times"&amp;DN$2),$F386,EF$28)&gt;10,INDEX(INDIRECT(DP386),$E386,$F386)="",INDEX(INDIRECT(DP386),$E386,$F386)&gt;=INDEX(INDIRECT(DP386),1,EF$28)),0,(INDEX(INDIRECT(DP386),$E386,$F386))-INDEX(INDIRECT(DP386),1,EF$28))*(10-INDEX(INDIRECT("times"&amp;DN$2),$F386,EF$28))/10</f>
        <v>0</v>
      </c>
      <c r="EG386" s="63">
        <f ca="1">IF(OR(INDEX(INDIRECT("times"&amp;DN$2),$F386,EG$28)&gt;10,INDEX(INDIRECT(DP386),$E386,$F386)="",INDEX(INDIRECT(DP386),$E386,$F386)&gt;=INDEX(INDIRECT(DP386),1,EG$28)),0,(INDEX(INDIRECT(DP386),$E386,$F386))-INDEX(INDIRECT(DP386),1,EG$28))*(10-INDEX(INDIRECT("times"&amp;DN$2),$F386,EG$28))/10</f>
        <v>0</v>
      </c>
      <c r="EH386" s="63">
        <f ca="1">IF(OR(INDEX(INDIRECT("times"&amp;DN$2),$F386,EH$28)&gt;10,INDEX(INDIRECT(DP386),$E386,$F386)="",INDEX(INDIRECT(DP386),$E386,$F386)&gt;=INDEX(INDIRECT(DP386),1,EH$28)),0,(INDEX(INDIRECT(DP386),$E386,$F386))-INDEX(INDIRECT(DP386),1,EH$28))*(10-INDEX(INDIRECT("times"&amp;DN$2),$F386,EH$28))/10</f>
        <v>0</v>
      </c>
      <c r="EI386" s="63">
        <f ca="1">IF(OR(INDEX(INDIRECT("times"&amp;DN$2),$F386,EI$28)&gt;10,INDEX(INDIRECT(DP386),$E386,$F386)="",INDEX(INDIRECT(DP386),$E386,$F386)&gt;=INDEX(INDIRECT(DP386),1,EI$28)),0,(INDEX(INDIRECT(DP386),$E386,$F386))-INDEX(INDIRECT(DP386),1,EI$28))*(10-INDEX(INDIRECT("times"&amp;DN$2),$F386,EI$28))/10</f>
        <v>0</v>
      </c>
      <c r="EJ386" s="63">
        <f ca="1">IF(OR(INDEX(INDIRECT("times"&amp;DN$2),$F386,EJ$28)&gt;10,INDEX(INDIRECT(DP386),$E386,$F386)="",INDEX(INDIRECT(DP386),$E386,$F386)&gt;=INDEX(INDIRECT(DP386),1,EJ$28)),0,(INDEX(INDIRECT(DP386),$E386,$F386))-INDEX(INDIRECT(DP386),1,EJ$28))*(10-INDEX(INDIRECT("times"&amp;DN$2),$F386,EJ$28))/10</f>
        <v>0</v>
      </c>
      <c r="EK386" s="63">
        <f ca="1">IF(OR(INDEX(INDIRECT("times"&amp;DN$2),$F386,EK$28)&gt;10,INDEX(INDIRECT(DP386),$E386,$F386)="",INDEX(INDIRECT(DP386),$E386,$F386)&gt;=INDEX(INDIRECT(DP386),1,EK$28)),0,(INDEX(INDIRECT(DP386),$E386,$F386))-INDEX(INDIRECT(DP386),1,EK$28))*(10-INDEX(INDIRECT("times"&amp;DN$2),$F386,EK$28))/10</f>
        <v>0</v>
      </c>
      <c r="EL386" s="63">
        <f ca="1">IF(OR(INDEX(INDIRECT("times"&amp;DN$2),$F386,EL$28)&gt;10,INDEX(INDIRECT(DP386),$E386,$F386)="",INDEX(INDIRECT(DP386),$E386,$F386)&gt;=INDEX(INDIRECT(DP386),1,EL$28)),0,(INDEX(INDIRECT(DP386),$E386,$F386))-INDEX(INDIRECT(DP386),1,EL$28))*(10-INDEX(INDIRECT("times"&amp;DN$2),$F386,EL$28))/10</f>
        <v>0</v>
      </c>
      <c r="EM386" s="64">
        <f ca="1">IF(OR(INDEX(INDIRECT("times"&amp;DN$2),$F386,EM$28)&gt;10,INDEX(INDIRECT(DP386),$E386,$F386)="",INDEX(INDIRECT(DP386),$E386,$F386)&gt;=INDEX(INDIRECT(DP386),1,EM$28)),0,(INDEX(INDIRECT(DP386),$E386,$F386))-INDEX(INDIRECT(DP386),1,EM$28))*(10-INDEX(INDIRECT("times"&amp;DN$2),$F386,EM$28))/10</f>
        <v>0</v>
      </c>
      <c r="EN386" s="201">
        <v>8</v>
      </c>
      <c r="EP386" s="18" t="s">
        <v>217</v>
      </c>
      <c r="EQ386" s="122">
        <f>EP341</f>
        <v>3</v>
      </c>
      <c r="ER386" s="122" t="str">
        <f>EP342</f>
        <v>lei3564</v>
      </c>
      <c r="ES386" s="210" t="str">
        <f t="shared" si="1803"/>
        <v>core3_lei3564</v>
      </c>
      <c r="ET386" s="122">
        <v>5</v>
      </c>
      <c r="EU386" s="33">
        <v>8</v>
      </c>
      <c r="EV386" s="62">
        <f ca="1">IF(OR(INDEX(INDIRECT("times"&amp;EQ$2),$F386,EV$28)&gt;10,INDEX(INDIRECT(ES386),$E386,$F386)="",INDEX(INDIRECT(ES386),$E386,$F386)&gt;=INDEX(INDIRECT(ES386),1,EV$28)),0,(INDEX(INDIRECT(ES386),$E386,$F386))-INDEX(INDIRECT(ES386),1,EV$28))*(10-INDEX(INDIRECT("times"&amp;EQ$2),$F386,EV$28))/10</f>
        <v>0</v>
      </c>
      <c r="EW386" s="63">
        <f ca="1">IF(OR(INDEX(INDIRECT("times"&amp;EQ$2),$F386,EW$28)&gt;10,INDEX(INDIRECT(ES386),$E386,$F386)="",INDEX(INDIRECT(ES386),$E386,$F386)&gt;=INDEX(INDIRECT(ES386),1,EW$28)),0,(INDEX(INDIRECT(ES386),$E386,$F386))-INDEX(INDIRECT(ES386),1,EW$28))*(10-INDEX(INDIRECT("times"&amp;EQ$2),$F386,EW$28))/10</f>
        <v>0</v>
      </c>
      <c r="EX386" s="63">
        <f ca="1">IF(OR(INDEX(INDIRECT("times"&amp;EQ$2),$F386,EX$28)&gt;10,INDEX(INDIRECT(ES386),$E386,$F386)="",INDEX(INDIRECT(ES386),$E386,$F386)&gt;=INDEX(INDIRECT(ES386),1,EX$28)),0,(INDEX(INDIRECT(ES386),$E386,$F386))-INDEX(INDIRECT(ES386),1,EX$28))*(10-INDEX(INDIRECT("times"&amp;EQ$2),$F386,EX$28))/10</f>
        <v>0</v>
      </c>
      <c r="EY386" s="63">
        <f ca="1">IF(OR(INDEX(INDIRECT("times"&amp;EQ$2),$F386,EY$28)&gt;10,INDEX(INDIRECT(ES386),$E386,$F386)="",INDEX(INDIRECT(ES386),$E386,$F386)&gt;=INDEX(INDIRECT(ES386),1,EY$28)),0,(INDEX(INDIRECT(ES386),$E386,$F386))-INDEX(INDIRECT(ES386),1,EY$28))*(10-INDEX(INDIRECT("times"&amp;EQ$2),$F386,EY$28))/10</f>
        <v>0</v>
      </c>
      <c r="EZ386" s="63">
        <f ca="1">IF(OR(INDEX(INDIRECT("times"&amp;EQ$2),$F386,EZ$28)&gt;10,INDEX(INDIRECT(ES386),$E386,$F386)="",INDEX(INDIRECT(ES386),$E386,$F386)&gt;=INDEX(INDIRECT(ES386),1,EZ$28)),0,(INDEX(INDIRECT(ES386),$E386,$F386))-INDEX(INDIRECT(ES386),1,EZ$28))*(10-INDEX(INDIRECT("times"&amp;EQ$2),$F386,EZ$28))/10</f>
        <v>0</v>
      </c>
      <c r="FA386" s="63">
        <f ca="1">IF(OR(INDEX(INDIRECT("times"&amp;EQ$2),$F386,FA$28)&gt;10,INDEX(INDIRECT(ES386),$E386,$F386)="",INDEX(INDIRECT(ES386),$E386,$F386)&gt;=INDEX(INDIRECT(ES386),1,FA$28)),0,(INDEX(INDIRECT(ES386),$E386,$F386))-INDEX(INDIRECT(ES386),1,FA$28))*(10-INDEX(INDIRECT("times"&amp;EQ$2),$F386,FA$28))/10</f>
        <v>0</v>
      </c>
      <c r="FB386" s="63">
        <f ca="1">IF(OR(INDEX(INDIRECT("times"&amp;EQ$2),$F386,FB$28)&gt;10,INDEX(INDIRECT(ES386),$E386,$F386)="",INDEX(INDIRECT(ES386),$E386,$F386)&gt;=INDEX(INDIRECT(ES386),1,FB$28)),0,(INDEX(INDIRECT(ES386),$E386,$F386))-INDEX(INDIRECT(ES386),1,FB$28))*(10-INDEX(INDIRECT("times"&amp;EQ$2),$F386,FB$28))/10</f>
        <v>0</v>
      </c>
      <c r="FC386" s="63">
        <f ca="1">IF(OR(INDEX(INDIRECT("times"&amp;EQ$2),$F386,FC$28)&gt;10,INDEX(INDIRECT(ES386),$E386,$F386)="",INDEX(INDIRECT(ES386),$E386,$F386)&gt;=INDEX(INDIRECT(ES386),1,FC$28)),0,(INDEX(INDIRECT(ES386),$E386,$F386))-INDEX(INDIRECT(ES386),1,FC$28))*(10-INDEX(INDIRECT("times"&amp;EQ$2),$F386,FC$28))/10</f>
        <v>0</v>
      </c>
      <c r="FD386" s="63">
        <f ca="1">IF(OR(INDEX(INDIRECT("times"&amp;EQ$2),$F386,FD$28)&gt;10,INDEX(INDIRECT(ES386),$E386,$F386)="",INDEX(INDIRECT(ES386),$E386,$F386)&gt;=INDEX(INDIRECT(ES386),1,FD$28)),0,(INDEX(INDIRECT(ES386),$E386,$F386))-INDEX(INDIRECT(ES386),1,FD$28))*(10-INDEX(INDIRECT("times"&amp;EQ$2),$F386,FD$28))/10</f>
        <v>0</v>
      </c>
      <c r="FE386" s="63">
        <f ca="1">IF(OR(INDEX(INDIRECT("times"&amp;EQ$2),$F386,FE$28)&gt;10,INDEX(INDIRECT(ES386),$E386,$F386)="",INDEX(INDIRECT(ES386),$E386,$F386)&gt;=INDEX(INDIRECT(ES386),1,FE$28)),0,(INDEX(INDIRECT(ES386),$E386,$F386))-INDEX(INDIRECT(ES386),1,FE$28))*(10-INDEX(INDIRECT("times"&amp;EQ$2),$F386,FE$28))/10</f>
        <v>0</v>
      </c>
      <c r="FF386" s="63">
        <f ca="1">IF(OR(INDEX(INDIRECT("times"&amp;EQ$2),$F386,FF$28)&gt;10,INDEX(INDIRECT(ES386),$E386,$F386)="",INDEX(INDIRECT(ES386),$E386,$F386)&gt;=INDEX(INDIRECT(ES386),1,FF$28)),0,(INDEX(INDIRECT(ES386),$E386,$F386))-INDEX(INDIRECT(ES386),1,FF$28))*(10-INDEX(INDIRECT("times"&amp;EQ$2),$F386,FF$28))/10</f>
        <v>0</v>
      </c>
      <c r="FG386" s="63">
        <f ca="1">IF(OR(INDEX(INDIRECT("times"&amp;EQ$2),$F386,FG$28)&gt;10,INDEX(INDIRECT(ES386),$E386,$F386)="",INDEX(INDIRECT(ES386),$E386,$F386)&gt;=INDEX(INDIRECT(ES386),1,FG$28)),0,(INDEX(INDIRECT(ES386),$E386,$F386))-INDEX(INDIRECT(ES386),1,FG$28))*(10-INDEX(INDIRECT("times"&amp;EQ$2),$F386,FG$28))/10</f>
        <v>0</v>
      </c>
      <c r="FH386" s="63">
        <f ca="1">IF(OR(INDEX(INDIRECT("times"&amp;EQ$2),$F386,FH$28)&gt;10,INDEX(INDIRECT(ES386),$E386,$F386)="",INDEX(INDIRECT(ES386),$E386,$F386)&gt;=INDEX(INDIRECT(ES386),1,FH$28)),0,(INDEX(INDIRECT(ES386),$E386,$F386))-INDEX(INDIRECT(ES386),1,FH$28))*(10-INDEX(INDIRECT("times"&amp;EQ$2),$F386,FH$28))/10</f>
        <v>0</v>
      </c>
      <c r="FI386" s="63">
        <f ca="1">IF(OR(INDEX(INDIRECT("times"&amp;EQ$2),$F386,FI$28)&gt;10,INDEX(INDIRECT(ES386),$E386,$F386)="",INDEX(INDIRECT(ES386),$E386,$F386)&gt;=INDEX(INDIRECT(ES386),1,FI$28)),0,(INDEX(INDIRECT(ES386),$E386,$F386))-INDEX(INDIRECT(ES386),1,FI$28))*(10-INDEX(INDIRECT("times"&amp;EQ$2),$F386,FI$28))/10</f>
        <v>0</v>
      </c>
      <c r="FJ386" s="63">
        <f ca="1">IF(OR(INDEX(INDIRECT("times"&amp;EQ$2),$F386,FJ$28)&gt;10,INDEX(INDIRECT(ES386),$E386,$F386)="",INDEX(INDIRECT(ES386),$E386,$F386)&gt;=INDEX(INDIRECT(ES386),1,FJ$28)),0,(INDEX(INDIRECT(ES386),$E386,$F386))-INDEX(INDIRECT(ES386),1,FJ$28))*(10-INDEX(INDIRECT("times"&amp;EQ$2),$F386,FJ$28))/10</f>
        <v>0</v>
      </c>
      <c r="FK386" s="63">
        <f ca="1">IF(OR(INDEX(INDIRECT("times"&amp;EQ$2),$F386,FK$28)&gt;10,INDEX(INDIRECT(ES386),$E386,$F386)="",INDEX(INDIRECT(ES386),$E386,$F386)&gt;=INDEX(INDIRECT(ES386),1,FK$28)),0,(INDEX(INDIRECT(ES386),$E386,$F386))-INDEX(INDIRECT(ES386),1,FK$28))*(10-INDEX(INDIRECT("times"&amp;EQ$2),$F386,FK$28))/10</f>
        <v>0</v>
      </c>
      <c r="FL386" s="63">
        <f ca="1">IF(OR(INDEX(INDIRECT("times"&amp;EQ$2),$F386,FL$28)&gt;10,INDEX(INDIRECT(ES386),$E386,$F386)="",INDEX(INDIRECT(ES386),$E386,$F386)&gt;=INDEX(INDIRECT(ES386),1,FL$28)),0,(INDEX(INDIRECT(ES386),$E386,$F386))-INDEX(INDIRECT(ES386),1,FL$28))*(10-INDEX(INDIRECT("times"&amp;EQ$2),$F386,FL$28))/10</f>
        <v>0</v>
      </c>
      <c r="FM386" s="63">
        <f ca="1">IF(OR(INDEX(INDIRECT("times"&amp;EQ$2),$F386,FM$28)&gt;10,INDEX(INDIRECT(ES386),$E386,$F386)="",INDEX(INDIRECT(ES386),$E386,$F386)&gt;=INDEX(INDIRECT(ES386),1,FM$28)),0,(INDEX(INDIRECT(ES386),$E386,$F386))-INDEX(INDIRECT(ES386),1,FM$28))*(10-INDEX(INDIRECT("times"&amp;EQ$2),$F386,FM$28))/10</f>
        <v>0</v>
      </c>
      <c r="FN386" s="63">
        <f ca="1">IF(OR(INDEX(INDIRECT("times"&amp;EQ$2),$F386,FN$28)&gt;10,INDEX(INDIRECT(ES386),$E386,$F386)="",INDEX(INDIRECT(ES386),$E386,$F386)&gt;=INDEX(INDIRECT(ES386),1,FN$28)),0,(INDEX(INDIRECT(ES386),$E386,$F386))-INDEX(INDIRECT(ES386),1,FN$28))*(10-INDEX(INDIRECT("times"&amp;EQ$2),$F386,FN$28))/10</f>
        <v>0</v>
      </c>
      <c r="FO386" s="63">
        <f ca="1">IF(OR(INDEX(INDIRECT("times"&amp;EQ$2),$F386,FO$28)&gt;10,INDEX(INDIRECT(ES386),$E386,$F386)="",INDEX(INDIRECT(ES386),$E386,$F386)&gt;=INDEX(INDIRECT(ES386),1,FO$28)),0,(INDEX(INDIRECT(ES386),$E386,$F386))-INDEX(INDIRECT(ES386),1,FO$28))*(10-INDEX(INDIRECT("times"&amp;EQ$2),$F386,FO$28))/10</f>
        <v>0</v>
      </c>
      <c r="FP386" s="64">
        <f ca="1">IF(OR(INDEX(INDIRECT("times"&amp;EQ$2),$F386,FP$28)&gt;10,INDEX(INDIRECT(ES386),$E386,$F386)="",INDEX(INDIRECT(ES386),$E386,$F386)&gt;=INDEX(INDIRECT(ES386),1,FP$28)),0,(INDEX(INDIRECT(ES386),$E386,$F386))-INDEX(INDIRECT(ES386),1,FP$28))*(10-INDEX(INDIRECT("times"&amp;EQ$2),$F386,FP$28))/10</f>
        <v>0</v>
      </c>
      <c r="FQ386" s="201">
        <v>8</v>
      </c>
      <c r="FS386" s="18" t="s">
        <v>217</v>
      </c>
      <c r="FT386" s="122">
        <f>FS341</f>
        <v>3</v>
      </c>
      <c r="FU386" s="122" t="str">
        <f>FS342</f>
        <v>shop65</v>
      </c>
      <c r="FV386" s="210" t="str">
        <f t="shared" si="1804"/>
        <v>core3_shop65</v>
      </c>
      <c r="FW386" s="122">
        <v>5</v>
      </c>
      <c r="FX386" s="33">
        <v>8</v>
      </c>
      <c r="FY386" s="62">
        <f ca="1">IF(OR(INDEX(INDIRECT("times"&amp;FT$2),$F386,FY$28)&gt;10,INDEX(INDIRECT(FV386),$E386,$F386)="",INDEX(INDIRECT(FV386),$E386,$F386)&gt;=INDEX(INDIRECT(FV386),1,FY$28)),0,(INDEX(INDIRECT(FV386),$E386,$F386))-INDEX(INDIRECT(FV386),1,FY$28))*(10-INDEX(INDIRECT("times"&amp;FT$2),$F386,FY$28))/10</f>
        <v>0</v>
      </c>
      <c r="FZ386" s="63">
        <f ca="1">IF(OR(INDEX(INDIRECT("times"&amp;FT$2),$F386,FZ$28)&gt;10,INDEX(INDIRECT(FV386),$E386,$F386)="",INDEX(INDIRECT(FV386),$E386,$F386)&gt;=INDEX(INDIRECT(FV386),1,FZ$28)),0,(INDEX(INDIRECT(FV386),$E386,$F386))-INDEX(INDIRECT(FV386),1,FZ$28))*(10-INDEX(INDIRECT("times"&amp;FT$2),$F386,FZ$28))/10</f>
        <v>0</v>
      </c>
      <c r="GA386" s="63">
        <f ca="1">IF(OR(INDEX(INDIRECT("times"&amp;FT$2),$F386,GA$28)&gt;10,INDEX(INDIRECT(FV386),$E386,$F386)="",INDEX(INDIRECT(FV386),$E386,$F386)&gt;=INDEX(INDIRECT(FV386),1,GA$28)),0,(INDEX(INDIRECT(FV386),$E386,$F386))-INDEX(INDIRECT(FV386),1,GA$28))*(10-INDEX(INDIRECT("times"&amp;FT$2),$F386,GA$28))/10</f>
        <v>0</v>
      </c>
      <c r="GB386" s="63">
        <f ca="1">IF(OR(INDEX(INDIRECT("times"&amp;FT$2),$F386,GB$28)&gt;10,INDEX(INDIRECT(FV386),$E386,$F386)="",INDEX(INDIRECT(FV386),$E386,$F386)&gt;=INDEX(INDIRECT(FV386),1,GB$28)),0,(INDEX(INDIRECT(FV386),$E386,$F386))-INDEX(INDIRECT(FV386),1,GB$28))*(10-INDEX(INDIRECT("times"&amp;FT$2),$F386,GB$28))/10</f>
        <v>0</v>
      </c>
      <c r="GC386" s="63">
        <f ca="1">IF(OR(INDEX(INDIRECT("times"&amp;FT$2),$F386,GC$28)&gt;10,INDEX(INDIRECT(FV386),$E386,$F386)="",INDEX(INDIRECT(FV386),$E386,$F386)&gt;=INDEX(INDIRECT(FV386),1,GC$28)),0,(INDEX(INDIRECT(FV386),$E386,$F386))-INDEX(INDIRECT(FV386),1,GC$28))*(10-INDEX(INDIRECT("times"&amp;FT$2),$F386,GC$28))/10</f>
        <v>0</v>
      </c>
      <c r="GD386" s="63">
        <f ca="1">IF(OR(INDEX(INDIRECT("times"&amp;FT$2),$F386,GD$28)&gt;10,INDEX(INDIRECT(FV386),$E386,$F386)="",INDEX(INDIRECT(FV386),$E386,$F386)&gt;=INDEX(INDIRECT(FV386),1,GD$28)),0,(INDEX(INDIRECT(FV386),$E386,$F386))-INDEX(INDIRECT(FV386),1,GD$28))*(10-INDEX(INDIRECT("times"&amp;FT$2),$F386,GD$28))/10</f>
        <v>0</v>
      </c>
      <c r="GE386" s="63">
        <f ca="1">IF(OR(INDEX(INDIRECT("times"&amp;FT$2),$F386,GE$28)&gt;10,INDEX(INDIRECT(FV386),$E386,$F386)="",INDEX(INDIRECT(FV386),$E386,$F386)&gt;=INDEX(INDIRECT(FV386),1,GE$28)),0,(INDEX(INDIRECT(FV386),$E386,$F386))-INDEX(INDIRECT(FV386),1,GE$28))*(10-INDEX(INDIRECT("times"&amp;FT$2),$F386,GE$28))/10</f>
        <v>0</v>
      </c>
      <c r="GF386" s="63">
        <f ca="1">IF(OR(INDEX(INDIRECT("times"&amp;FT$2),$F386,GF$28)&gt;10,INDEX(INDIRECT(FV386),$E386,$F386)="",INDEX(INDIRECT(FV386),$E386,$F386)&gt;=INDEX(INDIRECT(FV386),1,GF$28)),0,(INDEX(INDIRECT(FV386),$E386,$F386))-INDEX(INDIRECT(FV386),1,GF$28))*(10-INDEX(INDIRECT("times"&amp;FT$2),$F386,GF$28))/10</f>
        <v>0</v>
      </c>
      <c r="GG386" s="63">
        <f ca="1">IF(OR(INDEX(INDIRECT("times"&amp;FT$2),$F386,GG$28)&gt;10,INDEX(INDIRECT(FV386),$E386,$F386)="",INDEX(INDIRECT(FV386),$E386,$F386)&gt;=INDEX(INDIRECT(FV386),1,GG$28)),0,(INDEX(INDIRECT(FV386),$E386,$F386))-INDEX(INDIRECT(FV386),1,GG$28))*(10-INDEX(INDIRECT("times"&amp;FT$2),$F386,GG$28))/10</f>
        <v>0</v>
      </c>
      <c r="GH386" s="63">
        <f ca="1">IF(OR(INDEX(INDIRECT("times"&amp;FT$2),$F386,GH$28)&gt;10,INDEX(INDIRECT(FV386),$E386,$F386)="",INDEX(INDIRECT(FV386),$E386,$F386)&gt;=INDEX(INDIRECT(FV386),1,GH$28)),0,(INDEX(INDIRECT(FV386),$E386,$F386))-INDEX(INDIRECT(FV386),1,GH$28))*(10-INDEX(INDIRECT("times"&amp;FT$2),$F386,GH$28))/10</f>
        <v>0</v>
      </c>
      <c r="GI386" s="63">
        <f ca="1">IF(OR(INDEX(INDIRECT("times"&amp;FT$2),$F386,GI$28)&gt;10,INDEX(INDIRECT(FV386),$E386,$F386)="",INDEX(INDIRECT(FV386),$E386,$F386)&gt;=INDEX(INDIRECT(FV386),1,GI$28)),0,(INDEX(INDIRECT(FV386),$E386,$F386))-INDEX(INDIRECT(FV386),1,GI$28))*(10-INDEX(INDIRECT("times"&amp;FT$2),$F386,GI$28))/10</f>
        <v>0</v>
      </c>
      <c r="GJ386" s="63">
        <f ca="1">IF(OR(INDEX(INDIRECT("times"&amp;FT$2),$F386,GJ$28)&gt;10,INDEX(INDIRECT(FV386),$E386,$F386)="",INDEX(INDIRECT(FV386),$E386,$F386)&gt;=INDEX(INDIRECT(FV386),1,GJ$28)),0,(INDEX(INDIRECT(FV386),$E386,$F386))-INDEX(INDIRECT(FV386),1,GJ$28))*(10-INDEX(INDIRECT("times"&amp;FT$2),$F386,GJ$28))/10</f>
        <v>0</v>
      </c>
      <c r="GK386" s="63">
        <f ca="1">IF(OR(INDEX(INDIRECT("times"&amp;FT$2),$F386,GK$28)&gt;10,INDEX(INDIRECT(FV386),$E386,$F386)="",INDEX(INDIRECT(FV386),$E386,$F386)&gt;=INDEX(INDIRECT(FV386),1,GK$28)),0,(INDEX(INDIRECT(FV386),$E386,$F386))-INDEX(INDIRECT(FV386),1,GK$28))*(10-INDEX(INDIRECT("times"&amp;FT$2),$F386,GK$28))/10</f>
        <v>0</v>
      </c>
      <c r="GL386" s="63">
        <f ca="1">IF(OR(INDEX(INDIRECT("times"&amp;FT$2),$F386,GL$28)&gt;10,INDEX(INDIRECT(FV386),$E386,$F386)="",INDEX(INDIRECT(FV386),$E386,$F386)&gt;=INDEX(INDIRECT(FV386),1,GL$28)),0,(INDEX(INDIRECT(FV386),$E386,$F386))-INDEX(INDIRECT(FV386),1,GL$28))*(10-INDEX(INDIRECT("times"&amp;FT$2),$F386,GL$28))/10</f>
        <v>0</v>
      </c>
      <c r="GM386" s="63">
        <f ca="1">IF(OR(INDEX(INDIRECT("times"&amp;FT$2),$F386,GM$28)&gt;10,INDEX(INDIRECT(FV386),$E386,$F386)="",INDEX(INDIRECT(FV386),$E386,$F386)&gt;=INDEX(INDIRECT(FV386),1,GM$28)),0,(INDEX(INDIRECT(FV386),$E386,$F386))-INDEX(INDIRECT(FV386),1,GM$28))*(10-INDEX(INDIRECT("times"&amp;FT$2),$F386,GM$28))/10</f>
        <v>0</v>
      </c>
      <c r="GN386" s="63">
        <f ca="1">IF(OR(INDEX(INDIRECT("times"&amp;FT$2),$F386,GN$28)&gt;10,INDEX(INDIRECT(FV386),$E386,$F386)="",INDEX(INDIRECT(FV386),$E386,$F386)&gt;=INDEX(INDIRECT(FV386),1,GN$28)),0,(INDEX(INDIRECT(FV386),$E386,$F386))-INDEX(INDIRECT(FV386),1,GN$28))*(10-INDEX(INDIRECT("times"&amp;FT$2),$F386,GN$28))/10</f>
        <v>0</v>
      </c>
      <c r="GO386" s="63">
        <f ca="1">IF(OR(INDEX(INDIRECT("times"&amp;FT$2),$F386,GO$28)&gt;10,INDEX(INDIRECT(FV386),$E386,$F386)="",INDEX(INDIRECT(FV386),$E386,$F386)&gt;=INDEX(INDIRECT(FV386),1,GO$28)),0,(INDEX(INDIRECT(FV386),$E386,$F386))-INDEX(INDIRECT(FV386),1,GO$28))*(10-INDEX(INDIRECT("times"&amp;FT$2),$F386,GO$28))/10</f>
        <v>0</v>
      </c>
      <c r="GP386" s="63">
        <f ca="1">IF(OR(INDEX(INDIRECT("times"&amp;FT$2),$F386,GP$28)&gt;10,INDEX(INDIRECT(FV386),$E386,$F386)="",INDEX(INDIRECT(FV386),$E386,$F386)&gt;=INDEX(INDIRECT(FV386),1,GP$28)),0,(INDEX(INDIRECT(FV386),$E386,$F386))-INDEX(INDIRECT(FV386),1,GP$28))*(10-INDEX(INDIRECT("times"&amp;FT$2),$F386,GP$28))/10</f>
        <v>0</v>
      </c>
      <c r="GQ386" s="63">
        <f ca="1">IF(OR(INDEX(INDIRECT("times"&amp;FT$2),$F386,GQ$28)&gt;10,INDEX(INDIRECT(FV386),$E386,$F386)="",INDEX(INDIRECT(FV386),$E386,$F386)&gt;=INDEX(INDIRECT(FV386),1,GQ$28)),0,(INDEX(INDIRECT(FV386),$E386,$F386))-INDEX(INDIRECT(FV386),1,GQ$28))*(10-INDEX(INDIRECT("times"&amp;FT$2),$F386,GQ$28))/10</f>
        <v>0</v>
      </c>
      <c r="GR386" s="63">
        <f ca="1">IF(OR(INDEX(INDIRECT("times"&amp;FT$2),$F386,GR$28)&gt;10,INDEX(INDIRECT(FV386),$E386,$F386)="",INDEX(INDIRECT(FV386),$E386,$F386)&gt;=INDEX(INDIRECT(FV386),1,GR$28)),0,(INDEX(INDIRECT(FV386),$E386,$F386))-INDEX(INDIRECT(FV386),1,GR$28))*(10-INDEX(INDIRECT("times"&amp;FT$2),$F386,GR$28))/10</f>
        <v>0</v>
      </c>
      <c r="GS386" s="64">
        <f ca="1">IF(OR(INDEX(INDIRECT("times"&amp;FT$2),$F386,GS$28)&gt;10,INDEX(INDIRECT(FV386),$E386,$F386)="",INDEX(INDIRECT(FV386),$E386,$F386)&gt;=INDEX(INDIRECT(FV386),1,GS$28)),0,(INDEX(INDIRECT(FV386),$E386,$F386))-INDEX(INDIRECT(FV386),1,GS$28))*(10-INDEX(INDIRECT("times"&amp;FT$2),$F386,GS$28))/10</f>
        <v>0</v>
      </c>
      <c r="GT386" s="201">
        <v>8</v>
      </c>
      <c r="GV386" s="18" t="s">
        <v>217</v>
      </c>
      <c r="GW386" s="122">
        <f>GV341</f>
        <v>3</v>
      </c>
      <c r="GX386" s="122" t="str">
        <f>GV342</f>
        <v>lei65</v>
      </c>
      <c r="GY386" s="210" t="str">
        <f t="shared" si="1805"/>
        <v>core3_lei65</v>
      </c>
      <c r="GZ386" s="122">
        <v>5</v>
      </c>
      <c r="HA386" s="33">
        <v>8</v>
      </c>
      <c r="HB386" s="62">
        <f ca="1">IF(OR(INDEX(INDIRECT("times"&amp;GW$2),$F386,HB$28)&gt;10,INDEX(INDIRECT(GY386),$E386,$F386)="",INDEX(INDIRECT(GY386),$E386,$F386)&gt;=INDEX(INDIRECT(GY386),1,HB$28)),0,(INDEX(INDIRECT(GY386),$E386,$F386))-INDEX(INDIRECT(GY386),1,HB$28))*(10-INDEX(INDIRECT("times"&amp;GW$2),$F386,HB$28))/10</f>
        <v>0</v>
      </c>
      <c r="HC386" s="63">
        <f ca="1">IF(OR(INDEX(INDIRECT("times"&amp;GW$2),$F386,HC$28)&gt;10,INDEX(INDIRECT(GY386),$E386,$F386)="",INDEX(INDIRECT(GY386),$E386,$F386)&gt;=INDEX(INDIRECT(GY386),1,HC$28)),0,(INDEX(INDIRECT(GY386),$E386,$F386))-INDEX(INDIRECT(GY386),1,HC$28))*(10-INDEX(INDIRECT("times"&amp;GW$2),$F386,HC$28))/10</f>
        <v>0</v>
      </c>
      <c r="HD386" s="63">
        <f ca="1">IF(OR(INDEX(INDIRECT("times"&amp;GW$2),$F386,HD$28)&gt;10,INDEX(INDIRECT(GY386),$E386,$F386)="",INDEX(INDIRECT(GY386),$E386,$F386)&gt;=INDEX(INDIRECT(GY386),1,HD$28)),0,(INDEX(INDIRECT(GY386),$E386,$F386))-INDEX(INDIRECT(GY386),1,HD$28))*(10-INDEX(INDIRECT("times"&amp;GW$2),$F386,HD$28))/10</f>
        <v>0</v>
      </c>
      <c r="HE386" s="63">
        <f ca="1">IF(OR(INDEX(INDIRECT("times"&amp;GW$2),$F386,HE$28)&gt;10,INDEX(INDIRECT(GY386),$E386,$F386)="",INDEX(INDIRECT(GY386),$E386,$F386)&gt;=INDEX(INDIRECT(GY386),1,HE$28)),0,(INDEX(INDIRECT(GY386),$E386,$F386))-INDEX(INDIRECT(GY386),1,HE$28))*(10-INDEX(INDIRECT("times"&amp;GW$2),$F386,HE$28))/10</f>
        <v>0</v>
      </c>
      <c r="HF386" s="63">
        <f ca="1">IF(OR(INDEX(INDIRECT("times"&amp;GW$2),$F386,HF$28)&gt;10,INDEX(INDIRECT(GY386),$E386,$F386)="",INDEX(INDIRECT(GY386),$E386,$F386)&gt;=INDEX(INDIRECT(GY386),1,HF$28)),0,(INDEX(INDIRECT(GY386),$E386,$F386))-INDEX(INDIRECT(GY386),1,HF$28))*(10-INDEX(INDIRECT("times"&amp;GW$2),$F386,HF$28))/10</f>
        <v>0</v>
      </c>
      <c r="HG386" s="63">
        <f ca="1">IF(OR(INDEX(INDIRECT("times"&amp;GW$2),$F386,HG$28)&gt;10,INDEX(INDIRECT(GY386),$E386,$F386)="",INDEX(INDIRECT(GY386),$E386,$F386)&gt;=INDEX(INDIRECT(GY386),1,HG$28)),0,(INDEX(INDIRECT(GY386),$E386,$F386))-INDEX(INDIRECT(GY386),1,HG$28))*(10-INDEX(INDIRECT("times"&amp;GW$2),$F386,HG$28))/10</f>
        <v>0</v>
      </c>
      <c r="HH386" s="63">
        <f ca="1">IF(OR(INDEX(INDIRECT("times"&amp;GW$2),$F386,HH$28)&gt;10,INDEX(INDIRECT(GY386),$E386,$F386)="",INDEX(INDIRECT(GY386),$E386,$F386)&gt;=INDEX(INDIRECT(GY386),1,HH$28)),0,(INDEX(INDIRECT(GY386),$E386,$F386))-INDEX(INDIRECT(GY386),1,HH$28))*(10-INDEX(INDIRECT("times"&amp;GW$2),$F386,HH$28))/10</f>
        <v>0</v>
      </c>
      <c r="HI386" s="63">
        <f ca="1">IF(OR(INDEX(INDIRECT("times"&amp;GW$2),$F386,HI$28)&gt;10,INDEX(INDIRECT(GY386),$E386,$F386)="",INDEX(INDIRECT(GY386),$E386,$F386)&gt;=INDEX(INDIRECT(GY386),1,HI$28)),0,(INDEX(INDIRECT(GY386),$E386,$F386))-INDEX(INDIRECT(GY386),1,HI$28))*(10-INDEX(INDIRECT("times"&amp;GW$2),$F386,HI$28))/10</f>
        <v>0</v>
      </c>
      <c r="HJ386" s="63">
        <f ca="1">IF(OR(INDEX(INDIRECT("times"&amp;GW$2),$F386,HJ$28)&gt;10,INDEX(INDIRECT(GY386),$E386,$F386)="",INDEX(INDIRECT(GY386),$E386,$F386)&gt;=INDEX(INDIRECT(GY386),1,HJ$28)),0,(INDEX(INDIRECT(GY386),$E386,$F386))-INDEX(INDIRECT(GY386),1,HJ$28))*(10-INDEX(INDIRECT("times"&amp;GW$2),$F386,HJ$28))/10</f>
        <v>0</v>
      </c>
      <c r="HK386" s="63">
        <f ca="1">IF(OR(INDEX(INDIRECT("times"&amp;GW$2),$F386,HK$28)&gt;10,INDEX(INDIRECT(GY386),$E386,$F386)="",INDEX(INDIRECT(GY386),$E386,$F386)&gt;=INDEX(INDIRECT(GY386),1,HK$28)),0,(INDEX(INDIRECT(GY386),$E386,$F386))-INDEX(INDIRECT(GY386),1,HK$28))*(10-INDEX(INDIRECT("times"&amp;GW$2),$F386,HK$28))/10</f>
        <v>0</v>
      </c>
      <c r="HL386" s="63">
        <f ca="1">IF(OR(INDEX(INDIRECT("times"&amp;GW$2),$F386,HL$28)&gt;10,INDEX(INDIRECT(GY386),$E386,$F386)="",INDEX(INDIRECT(GY386),$E386,$F386)&gt;=INDEX(INDIRECT(GY386),1,HL$28)),0,(INDEX(INDIRECT(GY386),$E386,$F386))-INDEX(INDIRECT(GY386),1,HL$28))*(10-INDEX(INDIRECT("times"&amp;GW$2),$F386,HL$28))/10</f>
        <v>0</v>
      </c>
      <c r="HM386" s="63">
        <f ca="1">IF(OR(INDEX(INDIRECT("times"&amp;GW$2),$F386,HM$28)&gt;10,INDEX(INDIRECT(GY386),$E386,$F386)="",INDEX(INDIRECT(GY386),$E386,$F386)&gt;=INDEX(INDIRECT(GY386),1,HM$28)),0,(INDEX(INDIRECT(GY386),$E386,$F386))-INDEX(INDIRECT(GY386),1,HM$28))*(10-INDEX(INDIRECT("times"&amp;GW$2),$F386,HM$28))/10</f>
        <v>0</v>
      </c>
      <c r="HN386" s="63">
        <f ca="1">IF(OR(INDEX(INDIRECT("times"&amp;GW$2),$F386,HN$28)&gt;10,INDEX(INDIRECT(GY386),$E386,$F386)="",INDEX(INDIRECT(GY386),$E386,$F386)&gt;=INDEX(INDIRECT(GY386),1,HN$28)),0,(INDEX(INDIRECT(GY386),$E386,$F386))-INDEX(INDIRECT(GY386),1,HN$28))*(10-INDEX(INDIRECT("times"&amp;GW$2),$F386,HN$28))/10</f>
        <v>0</v>
      </c>
      <c r="HO386" s="63">
        <f ca="1">IF(OR(INDEX(INDIRECT("times"&amp;GW$2),$F386,HO$28)&gt;10,INDEX(INDIRECT(GY386),$E386,$F386)="",INDEX(INDIRECT(GY386),$E386,$F386)&gt;=INDEX(INDIRECT(GY386),1,HO$28)),0,(INDEX(INDIRECT(GY386),$E386,$F386))-INDEX(INDIRECT(GY386),1,HO$28))*(10-INDEX(INDIRECT("times"&amp;GW$2),$F386,HO$28))/10</f>
        <v>0</v>
      </c>
      <c r="HP386" s="63">
        <f ca="1">IF(OR(INDEX(INDIRECT("times"&amp;GW$2),$F386,HP$28)&gt;10,INDEX(INDIRECT(GY386),$E386,$F386)="",INDEX(INDIRECT(GY386),$E386,$F386)&gt;=INDEX(INDIRECT(GY386),1,HP$28)),0,(INDEX(INDIRECT(GY386),$E386,$F386))-INDEX(INDIRECT(GY386),1,HP$28))*(10-INDEX(INDIRECT("times"&amp;GW$2),$F386,HP$28))/10</f>
        <v>0</v>
      </c>
      <c r="HQ386" s="63">
        <f ca="1">IF(OR(INDEX(INDIRECT("times"&amp;GW$2),$F386,HQ$28)&gt;10,INDEX(INDIRECT(GY386),$E386,$F386)="",INDEX(INDIRECT(GY386),$E386,$F386)&gt;=INDEX(INDIRECT(GY386),1,HQ$28)),0,(INDEX(INDIRECT(GY386),$E386,$F386))-INDEX(INDIRECT(GY386),1,HQ$28))*(10-INDEX(INDIRECT("times"&amp;GW$2),$F386,HQ$28))/10</f>
        <v>0</v>
      </c>
      <c r="HR386" s="63">
        <f ca="1">IF(OR(INDEX(INDIRECT("times"&amp;GW$2),$F386,HR$28)&gt;10,INDEX(INDIRECT(GY386),$E386,$F386)="",INDEX(INDIRECT(GY386),$E386,$F386)&gt;=INDEX(INDIRECT(GY386),1,HR$28)),0,(INDEX(INDIRECT(GY386),$E386,$F386))-INDEX(INDIRECT(GY386),1,HR$28))*(10-INDEX(INDIRECT("times"&amp;GW$2),$F386,HR$28))/10</f>
        <v>0</v>
      </c>
      <c r="HS386" s="63">
        <f ca="1">IF(OR(INDEX(INDIRECT("times"&amp;GW$2),$F386,HS$28)&gt;10,INDEX(INDIRECT(GY386),$E386,$F386)="",INDEX(INDIRECT(GY386),$E386,$F386)&gt;=INDEX(INDIRECT(GY386),1,HS$28)),0,(INDEX(INDIRECT(GY386),$E386,$F386))-INDEX(INDIRECT(GY386),1,HS$28))*(10-INDEX(INDIRECT("times"&amp;GW$2),$F386,HS$28))/10</f>
        <v>0</v>
      </c>
      <c r="HT386" s="63">
        <f ca="1">IF(OR(INDEX(INDIRECT("times"&amp;GW$2),$F386,HT$28)&gt;10,INDEX(INDIRECT(GY386),$E386,$F386)="",INDEX(INDIRECT(GY386),$E386,$F386)&gt;=INDEX(INDIRECT(GY386),1,HT$28)),0,(INDEX(INDIRECT(GY386),$E386,$F386))-INDEX(INDIRECT(GY386),1,HT$28))*(10-INDEX(INDIRECT("times"&amp;GW$2),$F386,HT$28))/10</f>
        <v>0</v>
      </c>
      <c r="HU386" s="63">
        <f ca="1">IF(OR(INDEX(INDIRECT("times"&amp;GW$2),$F386,HU$28)&gt;10,INDEX(INDIRECT(GY386),$E386,$F386)="",INDEX(INDIRECT(GY386),$E386,$F386)&gt;=INDEX(INDIRECT(GY386),1,HU$28)),0,(INDEX(INDIRECT(GY386),$E386,$F386))-INDEX(INDIRECT(GY386),1,HU$28))*(10-INDEX(INDIRECT("times"&amp;GW$2),$F386,HU$28))/10</f>
        <v>0</v>
      </c>
      <c r="HV386" s="64">
        <f ca="1">IF(OR(INDEX(INDIRECT("times"&amp;GW$2),$F386,HV$28)&gt;10,INDEX(INDIRECT(GY386),$E386,$F386)="",INDEX(INDIRECT(GY386),$E386,$F386)&gt;=INDEX(INDIRECT(GY386),1,HV$28)),0,(INDEX(INDIRECT(GY386),$E386,$F386))-INDEX(INDIRECT(GY386),1,HV$28))*(10-INDEX(INDIRECT("times"&amp;GW$2),$F386,HV$28))/10</f>
        <v>0</v>
      </c>
      <c r="HW386" s="201">
        <v>8</v>
      </c>
    </row>
    <row r="387" spans="1:231" ht="15">
      <c r="A387" s="18" t="s">
        <v>218</v>
      </c>
      <c r="B387" s="122">
        <f>A341</f>
        <v>3</v>
      </c>
      <c r="C387" s="122" t="str">
        <f>A342</f>
        <v>work1834</v>
      </c>
      <c r="D387" s="210" t="str">
        <f t="shared" si="1798"/>
        <v>core3_work1834</v>
      </c>
      <c r="E387" s="122">
        <v>5</v>
      </c>
      <c r="F387" s="33">
        <v>9</v>
      </c>
      <c r="G387" s="62">
        <f ca="1">IF(OR(INDEX(INDIRECT("times"&amp;B$2),$F387,G$28)&gt;10,INDEX(INDIRECT(D387),$E387,$F387)="",INDEX(INDIRECT(D387),$E387,$F387)&gt;=INDEX(INDIRECT(D387),1,G$28)),0,(INDEX(INDIRECT(D387),$E387,$F387))-INDEX(INDIRECT(D387),1,G$28))*(10-INDEX(INDIRECT("times"&amp;B$2),$F387,G$28))/10</f>
        <v>0</v>
      </c>
      <c r="H387" s="63">
        <f ca="1">IF(OR(INDEX(INDIRECT("times"&amp;B$2),$F387,H$28)&gt;10,INDEX(INDIRECT(D387),$E387,$F387)="",INDEX(INDIRECT(D387),$E387,$F387)&gt;=INDEX(INDIRECT(D387),1,H$28)),0,(INDEX(INDIRECT(D387),$E387,$F387))-INDEX(INDIRECT(D387),1,H$28))*(10-INDEX(INDIRECT("times"&amp;B$2),$F387,H$28))/10</f>
        <v>0</v>
      </c>
      <c r="I387" s="63">
        <f ca="1">IF(OR(INDEX(INDIRECT("times"&amp;B$2),$F387,I$28)&gt;10,INDEX(INDIRECT(D387),$E387,$F387)="",INDEX(INDIRECT(D387),$E387,$F387)&gt;=INDEX(INDIRECT(D387),1,I$28)),0,(INDEX(INDIRECT(D387),$E387,$F387))-INDEX(INDIRECT(D387),1,I$28))*(10-INDEX(INDIRECT("times"&amp;B$2),$F387,I$28))/10</f>
        <v>0</v>
      </c>
      <c r="J387" s="63">
        <f ca="1">IF(OR(INDEX(INDIRECT("times"&amp;B$2),$F387,J$28)&gt;10,INDEX(INDIRECT(D387),$E387,$F387)="",INDEX(INDIRECT(D387),$E387,$F387)&gt;=INDEX(INDIRECT(D387),1,J$28)),0,(INDEX(INDIRECT(D387),$E387,$F387))-INDEX(INDIRECT(D387),1,J$28))*(10-INDEX(INDIRECT("times"&amp;B$2),$F387,J$28))/10</f>
        <v>0</v>
      </c>
      <c r="K387" s="63">
        <f ca="1">IF(OR(INDEX(INDIRECT("times"&amp;B$2),$F387,K$28)&gt;10,INDEX(INDIRECT(D387),$E387,$F387)="",INDEX(INDIRECT(D387),$E387,$F387)&gt;=INDEX(INDIRECT(D387),1,K$28)),0,(INDEX(INDIRECT(D387),$E387,$F387))-INDEX(INDIRECT(D387),1,K$28))*(10-INDEX(INDIRECT("times"&amp;B$2),$F387,K$28))/10</f>
        <v>0</v>
      </c>
      <c r="L387" s="63">
        <f ca="1">IF(OR(INDEX(INDIRECT("times"&amp;B$2),$F387,L$28)&gt;10,INDEX(INDIRECT(D387),$E387,$F387)="",INDEX(INDIRECT(D387),$E387,$F387)&gt;=INDEX(INDIRECT(D387),1,L$28)),0,(INDEX(INDIRECT(D387),$E387,$F387))-INDEX(INDIRECT(D387),1,L$28))*(10-INDEX(INDIRECT("times"&amp;B$2),$F387,L$28))/10</f>
        <v>0</v>
      </c>
      <c r="M387" s="63">
        <f ca="1">IF(OR(INDEX(INDIRECT("times"&amp;B$2),$F387,M$28)&gt;10,INDEX(INDIRECT(D387),$E387,$F387)="",INDEX(INDIRECT(D387),$E387,$F387)&gt;=INDEX(INDIRECT(D387),1,M$28)),0,(INDEX(INDIRECT(D387),$E387,$F387))-INDEX(INDIRECT(D387),1,M$28))*(10-INDEX(INDIRECT("times"&amp;B$2),$F387,M$28))/10</f>
        <v>0</v>
      </c>
      <c r="N387" s="63">
        <f ca="1">IF(OR(INDEX(INDIRECT("times"&amp;B$2),$F387,N$28)&gt;10,INDEX(INDIRECT(D387),$E387,$F387)="",INDEX(INDIRECT(D387),$E387,$F387)&gt;=INDEX(INDIRECT(D387),1,N$28)),0,(INDEX(INDIRECT(D387),$E387,$F387))-INDEX(INDIRECT(D387),1,N$28))*(10-INDEX(INDIRECT("times"&amp;B$2),$F387,N$28))/10</f>
        <v>0</v>
      </c>
      <c r="O387" s="63">
        <f ca="1">IF(OR(INDEX(INDIRECT("times"&amp;B$2),$F387,O$28)&gt;10,INDEX(INDIRECT(D387),$E387,$F387)="",INDEX(INDIRECT(D387),$E387,$F387)&gt;=INDEX(INDIRECT(D387),1,O$28)),0,(INDEX(INDIRECT(D387),$E387,$F387))-INDEX(INDIRECT(D387),1,O$28))*(10-INDEX(INDIRECT("times"&amp;B$2),$F387,O$28))/10</f>
        <v>0</v>
      </c>
      <c r="P387" s="63">
        <f ca="1">IF(OR(INDEX(INDIRECT("times"&amp;B$2),$F387,P$28)&gt;10,INDEX(INDIRECT(D387),$E387,$F387)="",INDEX(INDIRECT(D387),$E387,$F387)&gt;=INDEX(INDIRECT(D387),1,P$28)),0,(INDEX(INDIRECT(D387),$E387,$F387))-INDEX(INDIRECT(D387),1,P$28))*(10-INDEX(INDIRECT("times"&amp;B$2),$F387,P$28))/10</f>
        <v>0</v>
      </c>
      <c r="Q387" s="63">
        <f ca="1">IF(OR(INDEX(INDIRECT("times"&amp;B$2),$F387,Q$28)&gt;10,INDEX(INDIRECT(D387),$E387,$F387)="",INDEX(INDIRECT(D387),$E387,$F387)&gt;=INDEX(INDIRECT(D387),1,Q$28)),0,(INDEX(INDIRECT(D387),$E387,$F387))-INDEX(INDIRECT(D387),1,Q$28))*(10-INDEX(INDIRECT("times"&amp;B$2),$F387,Q$28))/10</f>
        <v>0</v>
      </c>
      <c r="R387" s="63">
        <f ca="1">IF(OR(INDEX(INDIRECT("times"&amp;B$2),$F387,R$28)&gt;10,INDEX(INDIRECT(D387),$E387,$F387)="",INDEX(INDIRECT(D387),$E387,$F387)&gt;=INDEX(INDIRECT(D387),1,R$28)),0,(INDEX(INDIRECT(D387),$E387,$F387))-INDEX(INDIRECT(D387),1,R$28))*(10-INDEX(INDIRECT("times"&amp;B$2),$F387,R$28))/10</f>
        <v>0</v>
      </c>
      <c r="S387" s="63">
        <f ca="1">IF(OR(INDEX(INDIRECT("times"&amp;B$2),$F387,S$28)&gt;10,INDEX(INDIRECT(D387),$E387,$F387)="",INDEX(INDIRECT(D387),$E387,$F387)&gt;=INDEX(INDIRECT(D387),1,S$28)),0,(INDEX(INDIRECT(D387),$E387,$F387))-INDEX(INDIRECT(D387),1,S$28))*(10-INDEX(INDIRECT("times"&amp;B$2),$F387,S$28))/10</f>
        <v>0</v>
      </c>
      <c r="T387" s="63">
        <f ca="1">IF(OR(INDEX(INDIRECT("times"&amp;B$2),$F387,T$28)&gt;10,INDEX(INDIRECT(D387),$E387,$F387)="",INDEX(INDIRECT(D387),$E387,$F387)&gt;=INDEX(INDIRECT(D387),1,T$28)),0,(INDEX(INDIRECT(D387),$E387,$F387))-INDEX(INDIRECT(D387),1,T$28))*(10-INDEX(INDIRECT("times"&amp;B$2),$F387,T$28))/10</f>
        <v>0</v>
      </c>
      <c r="U387" s="63">
        <f ca="1">IF(OR(INDEX(INDIRECT("times"&amp;B$2),$F387,U$28)&gt;10,INDEX(INDIRECT(D387),$E387,$F387)="",INDEX(INDIRECT(D387),$E387,$F387)&gt;=INDEX(INDIRECT(D387),1,U$28)),0,(INDEX(INDIRECT(D387),$E387,$F387))-INDEX(INDIRECT(D387),1,U$28))*(10-INDEX(INDIRECT("times"&amp;B$2),$F387,U$28))/10</f>
        <v>0</v>
      </c>
      <c r="V387" s="63">
        <f ca="1">IF(OR(INDEX(INDIRECT("times"&amp;B$2),$F387,V$28)&gt;10,INDEX(INDIRECT(D387),$E387,$F387)="",INDEX(INDIRECT(D387),$E387,$F387)&gt;=INDEX(INDIRECT(D387),1,V$28)),0,(INDEX(INDIRECT(D387),$E387,$F387))-INDEX(INDIRECT(D387),1,V$28))*(10-INDEX(INDIRECT("times"&amp;B$2),$F387,V$28))/10</f>
        <v>0</v>
      </c>
      <c r="W387" s="63">
        <f ca="1">IF(OR(INDEX(INDIRECT("times"&amp;B$2),$F387,W$28)&gt;10,INDEX(INDIRECT(D387),$E387,$F387)="",INDEX(INDIRECT(D387),$E387,$F387)&gt;=INDEX(INDIRECT(D387),1,W$28)),0,(INDEX(INDIRECT(D387),$E387,$F387))-INDEX(INDIRECT(D387),1,W$28))*(10-INDEX(INDIRECT("times"&amp;B$2),$F387,W$28))/10</f>
        <v>0</v>
      </c>
      <c r="X387" s="63">
        <f ca="1">IF(OR(INDEX(INDIRECT("times"&amp;B$2),$F387,X$28)&gt;10,INDEX(INDIRECT(D387),$E387,$F387)="",INDEX(INDIRECT(D387),$E387,$F387)&gt;=INDEX(INDIRECT(D387),1,X$28)),0,(INDEX(INDIRECT(D387),$E387,$F387))-INDEX(INDIRECT(D387),1,X$28))*(10-INDEX(INDIRECT("times"&amp;B$2),$F387,X$28))/10</f>
        <v>0</v>
      </c>
      <c r="Y387" s="63">
        <f ca="1">IF(OR(INDEX(INDIRECT("times"&amp;B$2),$F387,Y$28)&gt;10,INDEX(INDIRECT(D387),$E387,$F387)="",INDEX(INDIRECT(D387),$E387,$F387)&gt;=INDEX(INDIRECT(D387),1,Y$28)),0,(INDEX(INDIRECT(D387),$E387,$F387))-INDEX(INDIRECT(D387),1,Y$28))*(10-INDEX(INDIRECT("times"&amp;B$2),$F387,Y$28))/10</f>
        <v>0</v>
      </c>
      <c r="Z387" s="63">
        <f ca="1">IF(OR(INDEX(INDIRECT("times"&amp;B$2),$F387,Z$28)&gt;10,INDEX(INDIRECT(D387),$E387,$F387)="",INDEX(INDIRECT(D387),$E387,$F387)&gt;=INDEX(INDIRECT(D387),1,Z$28)),0,(INDEX(INDIRECT(D387),$E387,$F387))-INDEX(INDIRECT(D387),1,Z$28))*(10-INDEX(INDIRECT("times"&amp;B$2),$F387,Z$28))/10</f>
        <v>0</v>
      </c>
      <c r="AA387" s="64">
        <f ca="1">IF(OR(INDEX(INDIRECT("times"&amp;B$2),$F387,AA$28)&gt;10,INDEX(INDIRECT(D387),$E387,$F387)="",INDEX(INDIRECT(D387),$E387,$F387)&gt;=INDEX(INDIRECT(D387),1,AA$28)),0,(INDEX(INDIRECT(D387),$E387,$F387))-INDEX(INDIRECT(D387),1,AA$28))*(10-INDEX(INDIRECT("times"&amp;B$2),$F387,AA$28))/10</f>
        <v>0</v>
      </c>
      <c r="AB387" s="201">
        <v>9</v>
      </c>
      <c r="AD387" s="18" t="s">
        <v>218</v>
      </c>
      <c r="AE387" s="122">
        <f>AD341</f>
        <v>3</v>
      </c>
      <c r="AF387" s="122" t="str">
        <f>AD342</f>
        <v>shop1834</v>
      </c>
      <c r="AG387" s="210" t="str">
        <f t="shared" si="1799"/>
        <v>core3_shop1834</v>
      </c>
      <c r="AH387" s="122">
        <v>5</v>
      </c>
      <c r="AI387" s="33">
        <v>9</v>
      </c>
      <c r="AJ387" s="62">
        <f ca="1">IF(OR(INDEX(INDIRECT("times"&amp;AE$2),$F387,AJ$28)&gt;10,INDEX(INDIRECT(AG387),$E387,$F387)="",INDEX(INDIRECT(AG387),$E387,$F387)&gt;=INDEX(INDIRECT(AG387),1,AJ$28)),0,(INDEX(INDIRECT(AG387),$E387,$F387))-INDEX(INDIRECT(AG387),1,AJ$28))*(10-INDEX(INDIRECT("times"&amp;AE$2),$F387,AJ$28))/10</f>
        <v>0</v>
      </c>
      <c r="AK387" s="63">
        <f ca="1">IF(OR(INDEX(INDIRECT("times"&amp;AE$2),$F387,AK$28)&gt;10,INDEX(INDIRECT(AG387),$E387,$F387)="",INDEX(INDIRECT(AG387),$E387,$F387)&gt;=INDEX(INDIRECT(AG387),1,AK$28)),0,(INDEX(INDIRECT(AG387),$E387,$F387))-INDEX(INDIRECT(AG387),1,AK$28))*(10-INDEX(INDIRECT("times"&amp;AE$2),$F387,AK$28))/10</f>
        <v>0</v>
      </c>
      <c r="AL387" s="63">
        <f ca="1">IF(OR(INDEX(INDIRECT("times"&amp;AE$2),$F387,AL$28)&gt;10,INDEX(INDIRECT(AG387),$E387,$F387)="",INDEX(INDIRECT(AG387),$E387,$F387)&gt;=INDEX(INDIRECT(AG387),1,AL$28)),0,(INDEX(INDIRECT(AG387),$E387,$F387))-INDEX(INDIRECT(AG387),1,AL$28))*(10-INDEX(INDIRECT("times"&amp;AE$2),$F387,AL$28))/10</f>
        <v>0</v>
      </c>
      <c r="AM387" s="63">
        <f ca="1">IF(OR(INDEX(INDIRECT("times"&amp;AE$2),$F387,AM$28)&gt;10,INDEX(INDIRECT(AG387),$E387,$F387)="",INDEX(INDIRECT(AG387),$E387,$F387)&gt;=INDEX(INDIRECT(AG387),1,AM$28)),0,(INDEX(INDIRECT(AG387),$E387,$F387))-INDEX(INDIRECT(AG387),1,AM$28))*(10-INDEX(INDIRECT("times"&amp;AE$2),$F387,AM$28))/10</f>
        <v>0</v>
      </c>
      <c r="AN387" s="63">
        <f ca="1">IF(OR(INDEX(INDIRECT("times"&amp;AE$2),$F387,AN$28)&gt;10,INDEX(INDIRECT(AG387),$E387,$F387)="",INDEX(INDIRECT(AG387),$E387,$F387)&gt;=INDEX(INDIRECT(AG387),1,AN$28)),0,(INDEX(INDIRECT(AG387),$E387,$F387))-INDEX(INDIRECT(AG387),1,AN$28))*(10-INDEX(INDIRECT("times"&amp;AE$2),$F387,AN$28))/10</f>
        <v>0</v>
      </c>
      <c r="AO387" s="63">
        <f ca="1">IF(OR(INDEX(INDIRECT("times"&amp;AE$2),$F387,AO$28)&gt;10,INDEX(INDIRECT(AG387),$E387,$F387)="",INDEX(INDIRECT(AG387),$E387,$F387)&gt;=INDEX(INDIRECT(AG387),1,AO$28)),0,(INDEX(INDIRECT(AG387),$E387,$F387))-INDEX(INDIRECT(AG387),1,AO$28))*(10-INDEX(INDIRECT("times"&amp;AE$2),$F387,AO$28))/10</f>
        <v>0</v>
      </c>
      <c r="AP387" s="63">
        <f ca="1">IF(OR(INDEX(INDIRECT("times"&amp;AE$2),$F387,AP$28)&gt;10,INDEX(INDIRECT(AG387),$E387,$F387)="",INDEX(INDIRECT(AG387),$E387,$F387)&gt;=INDEX(INDIRECT(AG387),1,AP$28)),0,(INDEX(INDIRECT(AG387),$E387,$F387))-INDEX(INDIRECT(AG387),1,AP$28))*(10-INDEX(INDIRECT("times"&amp;AE$2),$F387,AP$28))/10</f>
        <v>0</v>
      </c>
      <c r="AQ387" s="63">
        <f ca="1">IF(OR(INDEX(INDIRECT("times"&amp;AE$2),$F387,AQ$28)&gt;10,INDEX(INDIRECT(AG387),$E387,$F387)="",INDEX(INDIRECT(AG387),$E387,$F387)&gt;=INDEX(INDIRECT(AG387),1,AQ$28)),0,(INDEX(INDIRECT(AG387),$E387,$F387))-INDEX(INDIRECT(AG387),1,AQ$28))*(10-INDEX(INDIRECT("times"&amp;AE$2),$F387,AQ$28))/10</f>
        <v>0</v>
      </c>
      <c r="AR387" s="63">
        <f ca="1">IF(OR(INDEX(INDIRECT("times"&amp;AE$2),$F387,AR$28)&gt;10,INDEX(INDIRECT(AG387),$E387,$F387)="",INDEX(INDIRECT(AG387),$E387,$F387)&gt;=INDEX(INDIRECT(AG387),1,AR$28)),0,(INDEX(INDIRECT(AG387),$E387,$F387))-INDEX(INDIRECT(AG387),1,AR$28))*(10-INDEX(INDIRECT("times"&amp;AE$2),$F387,AR$28))/10</f>
        <v>0</v>
      </c>
      <c r="AS387" s="63">
        <f ca="1">IF(OR(INDEX(INDIRECT("times"&amp;AE$2),$F387,AS$28)&gt;10,INDEX(INDIRECT(AG387),$E387,$F387)="",INDEX(INDIRECT(AG387),$E387,$F387)&gt;=INDEX(INDIRECT(AG387),1,AS$28)),0,(INDEX(INDIRECT(AG387),$E387,$F387))-INDEX(INDIRECT(AG387),1,AS$28))*(10-INDEX(INDIRECT("times"&amp;AE$2),$F387,AS$28))/10</f>
        <v>0</v>
      </c>
      <c r="AT387" s="63">
        <f ca="1">IF(OR(INDEX(INDIRECT("times"&amp;AE$2),$F387,AT$28)&gt;10,INDEX(INDIRECT(AG387),$E387,$F387)="",INDEX(INDIRECT(AG387),$E387,$F387)&gt;=INDEX(INDIRECT(AG387),1,AT$28)),0,(INDEX(INDIRECT(AG387),$E387,$F387))-INDEX(INDIRECT(AG387),1,AT$28))*(10-INDEX(INDIRECT("times"&amp;AE$2),$F387,AT$28))/10</f>
        <v>0</v>
      </c>
      <c r="AU387" s="63">
        <f ca="1">IF(OR(INDEX(INDIRECT("times"&amp;AE$2),$F387,AU$28)&gt;10,INDEX(INDIRECT(AG387),$E387,$F387)="",INDEX(INDIRECT(AG387),$E387,$F387)&gt;=INDEX(INDIRECT(AG387),1,AU$28)),0,(INDEX(INDIRECT(AG387),$E387,$F387))-INDEX(INDIRECT(AG387),1,AU$28))*(10-INDEX(INDIRECT("times"&amp;AE$2),$F387,AU$28))/10</f>
        <v>0</v>
      </c>
      <c r="AV387" s="63">
        <f ca="1">IF(OR(INDEX(INDIRECT("times"&amp;AE$2),$F387,AV$28)&gt;10,INDEX(INDIRECT(AG387),$E387,$F387)="",INDEX(INDIRECT(AG387),$E387,$F387)&gt;=INDEX(INDIRECT(AG387),1,AV$28)),0,(INDEX(INDIRECT(AG387),$E387,$F387))-INDEX(INDIRECT(AG387),1,AV$28))*(10-INDEX(INDIRECT("times"&amp;AE$2),$F387,AV$28))/10</f>
        <v>0</v>
      </c>
      <c r="AW387" s="63">
        <f ca="1">IF(OR(INDEX(INDIRECT("times"&amp;AE$2),$F387,AW$28)&gt;10,INDEX(INDIRECT(AG387),$E387,$F387)="",INDEX(INDIRECT(AG387),$E387,$F387)&gt;=INDEX(INDIRECT(AG387),1,AW$28)),0,(INDEX(INDIRECT(AG387),$E387,$F387))-INDEX(INDIRECT(AG387),1,AW$28))*(10-INDEX(INDIRECT("times"&amp;AE$2),$F387,AW$28))/10</f>
        <v>0</v>
      </c>
      <c r="AX387" s="63">
        <f ca="1">IF(OR(INDEX(INDIRECT("times"&amp;AE$2),$F387,AX$28)&gt;10,INDEX(INDIRECT(AG387),$E387,$F387)="",INDEX(INDIRECT(AG387),$E387,$F387)&gt;=INDEX(INDIRECT(AG387),1,AX$28)),0,(INDEX(INDIRECT(AG387),$E387,$F387))-INDEX(INDIRECT(AG387),1,AX$28))*(10-INDEX(INDIRECT("times"&amp;AE$2),$F387,AX$28))/10</f>
        <v>0</v>
      </c>
      <c r="AY387" s="63">
        <f ca="1">IF(OR(INDEX(INDIRECT("times"&amp;AE$2),$F387,AY$28)&gt;10,INDEX(INDIRECT(AG387),$E387,$F387)="",INDEX(INDIRECT(AG387),$E387,$F387)&gt;=INDEX(INDIRECT(AG387),1,AY$28)),0,(INDEX(INDIRECT(AG387),$E387,$F387))-INDEX(INDIRECT(AG387),1,AY$28))*(10-INDEX(INDIRECT("times"&amp;AE$2),$F387,AY$28))/10</f>
        <v>0</v>
      </c>
      <c r="AZ387" s="63">
        <f ca="1">IF(OR(INDEX(INDIRECT("times"&amp;AE$2),$F387,AZ$28)&gt;10,INDEX(INDIRECT(AG387),$E387,$F387)="",INDEX(INDIRECT(AG387),$E387,$F387)&gt;=INDEX(INDIRECT(AG387),1,AZ$28)),0,(INDEX(INDIRECT(AG387),$E387,$F387))-INDEX(INDIRECT(AG387),1,AZ$28))*(10-INDEX(INDIRECT("times"&amp;AE$2),$F387,AZ$28))/10</f>
        <v>0</v>
      </c>
      <c r="BA387" s="63">
        <f ca="1">IF(OR(INDEX(INDIRECT("times"&amp;AE$2),$F387,BA$28)&gt;10,INDEX(INDIRECT(AG387),$E387,$F387)="",INDEX(INDIRECT(AG387),$E387,$F387)&gt;=INDEX(INDIRECT(AG387),1,BA$28)),0,(INDEX(INDIRECT(AG387),$E387,$F387))-INDEX(INDIRECT(AG387),1,BA$28))*(10-INDEX(INDIRECT("times"&amp;AE$2),$F387,BA$28))/10</f>
        <v>0</v>
      </c>
      <c r="BB387" s="63">
        <f ca="1">IF(OR(INDEX(INDIRECT("times"&amp;AE$2),$F387,BB$28)&gt;10,INDEX(INDIRECT(AG387),$E387,$F387)="",INDEX(INDIRECT(AG387),$E387,$F387)&gt;=INDEX(INDIRECT(AG387),1,BB$28)),0,(INDEX(INDIRECT(AG387),$E387,$F387))-INDEX(INDIRECT(AG387),1,BB$28))*(10-INDEX(INDIRECT("times"&amp;AE$2),$F387,BB$28))/10</f>
        <v>0</v>
      </c>
      <c r="BC387" s="63">
        <f ca="1">IF(OR(INDEX(INDIRECT("times"&amp;AE$2),$F387,BC$28)&gt;10,INDEX(INDIRECT(AG387),$E387,$F387)="",INDEX(INDIRECT(AG387),$E387,$F387)&gt;=INDEX(INDIRECT(AG387),1,BC$28)),0,(INDEX(INDIRECT(AG387),$E387,$F387))-INDEX(INDIRECT(AG387),1,BC$28))*(10-INDEX(INDIRECT("times"&amp;AE$2),$F387,BC$28))/10</f>
        <v>0</v>
      </c>
      <c r="BD387" s="64">
        <f ca="1">IF(OR(INDEX(INDIRECT("times"&amp;AE$2),$F387,BD$28)&gt;10,INDEX(INDIRECT(AG387),$E387,$F387)="",INDEX(INDIRECT(AG387),$E387,$F387)&gt;=INDEX(INDIRECT(AG387),1,BD$28)),0,(INDEX(INDIRECT(AG387),$E387,$F387))-INDEX(INDIRECT(AG387),1,BD$28))*(10-INDEX(INDIRECT("times"&amp;AE$2),$F387,BD$28))/10</f>
        <v>0</v>
      </c>
      <c r="BE387" s="201">
        <v>9</v>
      </c>
      <c r="BG387" s="18" t="s">
        <v>218</v>
      </c>
      <c r="BH387" s="122">
        <f>BG341</f>
        <v>3</v>
      </c>
      <c r="BI387" s="122" t="str">
        <f>BG342</f>
        <v>lei1834</v>
      </c>
      <c r="BJ387" s="210" t="str">
        <f t="shared" si="1800"/>
        <v>core3_lei1834</v>
      </c>
      <c r="BK387" s="122">
        <v>5</v>
      </c>
      <c r="BL387" s="33">
        <v>9</v>
      </c>
      <c r="BM387" s="62">
        <f ca="1">IF(OR(INDEX(INDIRECT("times"&amp;BH$2),$F387,BM$28)&gt;10,INDEX(INDIRECT(BJ387),$E387,$F387)="",INDEX(INDIRECT(BJ387),$E387,$F387)&gt;=INDEX(INDIRECT(BJ387),1,BM$28)),0,(INDEX(INDIRECT(BJ387),$E387,$F387))-INDEX(INDIRECT(BJ387),1,BM$28))*(10-INDEX(INDIRECT("times"&amp;BH$2),$F387,BM$28))/10</f>
        <v>0</v>
      </c>
      <c r="BN387" s="63">
        <f ca="1">IF(OR(INDEX(INDIRECT("times"&amp;BH$2),$F387,BN$28)&gt;10,INDEX(INDIRECT(BJ387),$E387,$F387)="",INDEX(INDIRECT(BJ387),$E387,$F387)&gt;=INDEX(INDIRECT(BJ387),1,BN$28)),0,(INDEX(INDIRECT(BJ387),$E387,$F387))-INDEX(INDIRECT(BJ387),1,BN$28))*(10-INDEX(INDIRECT("times"&amp;BH$2),$F387,BN$28))/10</f>
        <v>0</v>
      </c>
      <c r="BO387" s="63">
        <f ca="1">IF(OR(INDEX(INDIRECT("times"&amp;BH$2),$F387,BO$28)&gt;10,INDEX(INDIRECT(BJ387),$E387,$F387)="",INDEX(INDIRECT(BJ387),$E387,$F387)&gt;=INDEX(INDIRECT(BJ387),1,BO$28)),0,(INDEX(INDIRECT(BJ387),$E387,$F387))-INDEX(INDIRECT(BJ387),1,BO$28))*(10-INDEX(INDIRECT("times"&amp;BH$2),$F387,BO$28))/10</f>
        <v>0</v>
      </c>
      <c r="BP387" s="63">
        <f ca="1">IF(OR(INDEX(INDIRECT("times"&amp;BH$2),$F387,BP$28)&gt;10,INDEX(INDIRECT(BJ387),$E387,$F387)="",INDEX(INDIRECT(BJ387),$E387,$F387)&gt;=INDEX(INDIRECT(BJ387),1,BP$28)),0,(INDEX(INDIRECT(BJ387),$E387,$F387))-INDEX(INDIRECT(BJ387),1,BP$28))*(10-INDEX(INDIRECT("times"&amp;BH$2),$F387,BP$28))/10</f>
        <v>0</v>
      </c>
      <c r="BQ387" s="63">
        <f ca="1">IF(OR(INDEX(INDIRECT("times"&amp;BH$2),$F387,BQ$28)&gt;10,INDEX(INDIRECT(BJ387),$E387,$F387)="",INDEX(INDIRECT(BJ387),$E387,$F387)&gt;=INDEX(INDIRECT(BJ387),1,BQ$28)),0,(INDEX(INDIRECT(BJ387),$E387,$F387))-INDEX(INDIRECT(BJ387),1,BQ$28))*(10-INDEX(INDIRECT("times"&amp;BH$2),$F387,BQ$28))/10</f>
        <v>0</v>
      </c>
      <c r="BR387" s="63">
        <f ca="1">IF(OR(INDEX(INDIRECT("times"&amp;BH$2),$F387,BR$28)&gt;10,INDEX(INDIRECT(BJ387),$E387,$F387)="",INDEX(INDIRECT(BJ387),$E387,$F387)&gt;=INDEX(INDIRECT(BJ387),1,BR$28)),0,(INDEX(INDIRECT(BJ387),$E387,$F387))-INDEX(INDIRECT(BJ387),1,BR$28))*(10-INDEX(INDIRECT("times"&amp;BH$2),$F387,BR$28))/10</f>
        <v>0</v>
      </c>
      <c r="BS387" s="63">
        <f ca="1">IF(OR(INDEX(INDIRECT("times"&amp;BH$2),$F387,BS$28)&gt;10,INDEX(INDIRECT(BJ387),$E387,$F387)="",INDEX(INDIRECT(BJ387),$E387,$F387)&gt;=INDEX(INDIRECT(BJ387),1,BS$28)),0,(INDEX(INDIRECT(BJ387),$E387,$F387))-INDEX(INDIRECT(BJ387),1,BS$28))*(10-INDEX(INDIRECT("times"&amp;BH$2),$F387,BS$28))/10</f>
        <v>0</v>
      </c>
      <c r="BT387" s="63">
        <f ca="1">IF(OR(INDEX(INDIRECT("times"&amp;BH$2),$F387,BT$28)&gt;10,INDEX(INDIRECT(BJ387),$E387,$F387)="",INDEX(INDIRECT(BJ387),$E387,$F387)&gt;=INDEX(INDIRECT(BJ387),1,BT$28)),0,(INDEX(INDIRECT(BJ387),$E387,$F387))-INDEX(INDIRECT(BJ387),1,BT$28))*(10-INDEX(INDIRECT("times"&amp;BH$2),$F387,BT$28))/10</f>
        <v>0</v>
      </c>
      <c r="BU387" s="63">
        <f ca="1">IF(OR(INDEX(INDIRECT("times"&amp;BH$2),$F387,BU$28)&gt;10,INDEX(INDIRECT(BJ387),$E387,$F387)="",INDEX(INDIRECT(BJ387),$E387,$F387)&gt;=INDEX(INDIRECT(BJ387),1,BU$28)),0,(INDEX(INDIRECT(BJ387),$E387,$F387))-INDEX(INDIRECT(BJ387),1,BU$28))*(10-INDEX(INDIRECT("times"&amp;BH$2),$F387,BU$28))/10</f>
        <v>0</v>
      </c>
      <c r="BV387" s="63">
        <f ca="1">IF(OR(INDEX(INDIRECT("times"&amp;BH$2),$F387,BV$28)&gt;10,INDEX(INDIRECT(BJ387),$E387,$F387)="",INDEX(INDIRECT(BJ387),$E387,$F387)&gt;=INDEX(INDIRECT(BJ387),1,BV$28)),0,(INDEX(INDIRECT(BJ387),$E387,$F387))-INDEX(INDIRECT(BJ387),1,BV$28))*(10-INDEX(INDIRECT("times"&amp;BH$2),$F387,BV$28))/10</f>
        <v>0</v>
      </c>
      <c r="BW387" s="63">
        <f ca="1">IF(OR(INDEX(INDIRECT("times"&amp;BH$2),$F387,BW$28)&gt;10,INDEX(INDIRECT(BJ387),$E387,$F387)="",INDEX(INDIRECT(BJ387),$E387,$F387)&gt;=INDEX(INDIRECT(BJ387),1,BW$28)),0,(INDEX(INDIRECT(BJ387),$E387,$F387))-INDEX(INDIRECT(BJ387),1,BW$28))*(10-INDEX(INDIRECT("times"&amp;BH$2),$F387,BW$28))/10</f>
        <v>0</v>
      </c>
      <c r="BX387" s="63">
        <f ca="1">IF(OR(INDEX(INDIRECT("times"&amp;BH$2),$F387,BX$28)&gt;10,INDEX(INDIRECT(BJ387),$E387,$F387)="",INDEX(INDIRECT(BJ387),$E387,$F387)&gt;=INDEX(INDIRECT(BJ387),1,BX$28)),0,(INDEX(INDIRECT(BJ387),$E387,$F387))-INDEX(INDIRECT(BJ387),1,BX$28))*(10-INDEX(INDIRECT("times"&amp;BH$2),$F387,BX$28))/10</f>
        <v>0</v>
      </c>
      <c r="BY387" s="63">
        <f ca="1">IF(OR(INDEX(INDIRECT("times"&amp;BH$2),$F387,BY$28)&gt;10,INDEX(INDIRECT(BJ387),$E387,$F387)="",INDEX(INDIRECT(BJ387),$E387,$F387)&gt;=INDEX(INDIRECT(BJ387),1,BY$28)),0,(INDEX(INDIRECT(BJ387),$E387,$F387))-INDEX(INDIRECT(BJ387),1,BY$28))*(10-INDEX(INDIRECT("times"&amp;BH$2),$F387,BY$28))/10</f>
        <v>0</v>
      </c>
      <c r="BZ387" s="63">
        <f ca="1">IF(OR(INDEX(INDIRECT("times"&amp;BH$2),$F387,BZ$28)&gt;10,INDEX(INDIRECT(BJ387),$E387,$F387)="",INDEX(INDIRECT(BJ387),$E387,$F387)&gt;=INDEX(INDIRECT(BJ387),1,BZ$28)),0,(INDEX(INDIRECT(BJ387),$E387,$F387))-INDEX(INDIRECT(BJ387),1,BZ$28))*(10-INDEX(INDIRECT("times"&amp;BH$2),$F387,BZ$28))/10</f>
        <v>0</v>
      </c>
      <c r="CA387" s="63">
        <f ca="1">IF(OR(INDEX(INDIRECT("times"&amp;BH$2),$F387,CA$28)&gt;10,INDEX(INDIRECT(BJ387),$E387,$F387)="",INDEX(INDIRECT(BJ387),$E387,$F387)&gt;=INDEX(INDIRECT(BJ387),1,CA$28)),0,(INDEX(INDIRECT(BJ387),$E387,$F387))-INDEX(INDIRECT(BJ387),1,CA$28))*(10-INDEX(INDIRECT("times"&amp;BH$2),$F387,CA$28))/10</f>
        <v>0</v>
      </c>
      <c r="CB387" s="63">
        <f ca="1">IF(OR(INDEX(INDIRECT("times"&amp;BH$2),$F387,CB$28)&gt;10,INDEX(INDIRECT(BJ387),$E387,$F387)="",INDEX(INDIRECT(BJ387),$E387,$F387)&gt;=INDEX(INDIRECT(BJ387),1,CB$28)),0,(INDEX(INDIRECT(BJ387),$E387,$F387))-INDEX(INDIRECT(BJ387),1,CB$28))*(10-INDEX(INDIRECT("times"&amp;BH$2),$F387,CB$28))/10</f>
        <v>0</v>
      </c>
      <c r="CC387" s="63">
        <f ca="1">IF(OR(INDEX(INDIRECT("times"&amp;BH$2),$F387,CC$28)&gt;10,INDEX(INDIRECT(BJ387),$E387,$F387)="",INDEX(INDIRECT(BJ387),$E387,$F387)&gt;=INDEX(INDIRECT(BJ387),1,CC$28)),0,(INDEX(INDIRECT(BJ387),$E387,$F387))-INDEX(INDIRECT(BJ387),1,CC$28))*(10-INDEX(INDIRECT("times"&amp;BH$2),$F387,CC$28))/10</f>
        <v>0</v>
      </c>
      <c r="CD387" s="63">
        <f ca="1">IF(OR(INDEX(INDIRECT("times"&amp;BH$2),$F387,CD$28)&gt;10,INDEX(INDIRECT(BJ387),$E387,$F387)="",INDEX(INDIRECT(BJ387),$E387,$F387)&gt;=INDEX(INDIRECT(BJ387),1,CD$28)),0,(INDEX(INDIRECT(BJ387),$E387,$F387))-INDEX(INDIRECT(BJ387),1,CD$28))*(10-INDEX(INDIRECT("times"&amp;BH$2),$F387,CD$28))/10</f>
        <v>0</v>
      </c>
      <c r="CE387" s="63">
        <f ca="1">IF(OR(INDEX(INDIRECT("times"&amp;BH$2),$F387,CE$28)&gt;10,INDEX(INDIRECT(BJ387),$E387,$F387)="",INDEX(INDIRECT(BJ387),$E387,$F387)&gt;=INDEX(INDIRECT(BJ387),1,CE$28)),0,(INDEX(INDIRECT(BJ387),$E387,$F387))-INDEX(INDIRECT(BJ387),1,CE$28))*(10-INDEX(INDIRECT("times"&amp;BH$2),$F387,CE$28))/10</f>
        <v>0</v>
      </c>
      <c r="CF387" s="63">
        <f ca="1">IF(OR(INDEX(INDIRECT("times"&amp;BH$2),$F387,CF$28)&gt;10,INDEX(INDIRECT(BJ387),$E387,$F387)="",INDEX(INDIRECT(BJ387),$E387,$F387)&gt;=INDEX(INDIRECT(BJ387),1,CF$28)),0,(INDEX(INDIRECT(BJ387),$E387,$F387))-INDEX(INDIRECT(BJ387),1,CF$28))*(10-INDEX(INDIRECT("times"&amp;BH$2),$F387,CF$28))/10</f>
        <v>0</v>
      </c>
      <c r="CG387" s="64">
        <f ca="1">IF(OR(INDEX(INDIRECT("times"&amp;BH$2),$F387,CG$28)&gt;10,INDEX(INDIRECT(BJ387),$E387,$F387)="",INDEX(INDIRECT(BJ387),$E387,$F387)&gt;=INDEX(INDIRECT(BJ387),1,CG$28)),0,(INDEX(INDIRECT(BJ387),$E387,$F387))-INDEX(INDIRECT(BJ387),1,CG$28))*(10-INDEX(INDIRECT("times"&amp;BH$2),$F387,CG$28))/10</f>
        <v>0</v>
      </c>
      <c r="CH387" s="201">
        <v>9</v>
      </c>
      <c r="CJ387" s="18" t="s">
        <v>218</v>
      </c>
      <c r="CK387" s="122">
        <f>CJ341</f>
        <v>3</v>
      </c>
      <c r="CL387" s="122" t="str">
        <f>CJ342</f>
        <v>work3564</v>
      </c>
      <c r="CM387" s="210" t="str">
        <f t="shared" si="1801"/>
        <v>core3_work3564</v>
      </c>
      <c r="CN387" s="122">
        <v>5</v>
      </c>
      <c r="CO387" s="33">
        <v>9</v>
      </c>
      <c r="CP387" s="62">
        <f ca="1">IF(OR(INDEX(INDIRECT("times"&amp;CK$2),$F387,CP$28)&gt;10,INDEX(INDIRECT(CM387),$E387,$F387)="",INDEX(INDIRECT(CM387),$E387,$F387)&gt;=INDEX(INDIRECT(CM387),1,CP$28)),0,(INDEX(INDIRECT(CM387),$E387,$F387))-INDEX(INDIRECT(CM387),1,CP$28))*(10-INDEX(INDIRECT("times"&amp;CK$2),$F387,CP$28))/10</f>
        <v>0</v>
      </c>
      <c r="CQ387" s="63">
        <f ca="1">IF(OR(INDEX(INDIRECT("times"&amp;CK$2),$F387,CQ$28)&gt;10,INDEX(INDIRECT(CM387),$E387,$F387)="",INDEX(INDIRECT(CM387),$E387,$F387)&gt;=INDEX(INDIRECT(CM387),1,CQ$28)),0,(INDEX(INDIRECT(CM387),$E387,$F387))-INDEX(INDIRECT(CM387),1,CQ$28))*(10-INDEX(INDIRECT("times"&amp;CK$2),$F387,CQ$28))/10</f>
        <v>0</v>
      </c>
      <c r="CR387" s="63">
        <f ca="1">IF(OR(INDEX(INDIRECT("times"&amp;CK$2),$F387,CR$28)&gt;10,INDEX(INDIRECT(CM387),$E387,$F387)="",INDEX(INDIRECT(CM387),$E387,$F387)&gt;=INDEX(INDIRECT(CM387),1,CR$28)),0,(INDEX(INDIRECT(CM387),$E387,$F387))-INDEX(INDIRECT(CM387),1,CR$28))*(10-INDEX(INDIRECT("times"&amp;CK$2),$F387,CR$28))/10</f>
        <v>0</v>
      </c>
      <c r="CS387" s="63">
        <f ca="1">IF(OR(INDEX(INDIRECT("times"&amp;CK$2),$F387,CS$28)&gt;10,INDEX(INDIRECT(CM387),$E387,$F387)="",INDEX(INDIRECT(CM387),$E387,$F387)&gt;=INDEX(INDIRECT(CM387),1,CS$28)),0,(INDEX(INDIRECT(CM387),$E387,$F387))-INDEX(INDIRECT(CM387),1,CS$28))*(10-INDEX(INDIRECT("times"&amp;CK$2),$F387,CS$28))/10</f>
        <v>0</v>
      </c>
      <c r="CT387" s="63">
        <f ca="1">IF(OR(INDEX(INDIRECT("times"&amp;CK$2),$F387,CT$28)&gt;10,INDEX(INDIRECT(CM387),$E387,$F387)="",INDEX(INDIRECT(CM387),$E387,$F387)&gt;=INDEX(INDIRECT(CM387),1,CT$28)),0,(INDEX(INDIRECT(CM387),$E387,$F387))-INDEX(INDIRECT(CM387),1,CT$28))*(10-INDEX(INDIRECT("times"&amp;CK$2),$F387,CT$28))/10</f>
        <v>0</v>
      </c>
      <c r="CU387" s="63">
        <f ca="1">IF(OR(INDEX(INDIRECT("times"&amp;CK$2),$F387,CU$28)&gt;10,INDEX(INDIRECT(CM387),$E387,$F387)="",INDEX(INDIRECT(CM387),$E387,$F387)&gt;=INDEX(INDIRECT(CM387),1,CU$28)),0,(INDEX(INDIRECT(CM387),$E387,$F387))-INDEX(INDIRECT(CM387),1,CU$28))*(10-INDEX(INDIRECT("times"&amp;CK$2),$F387,CU$28))/10</f>
        <v>0</v>
      </c>
      <c r="CV387" s="63">
        <f ca="1">IF(OR(INDEX(INDIRECT("times"&amp;CK$2),$F387,CV$28)&gt;10,INDEX(INDIRECT(CM387),$E387,$F387)="",INDEX(INDIRECT(CM387),$E387,$F387)&gt;=INDEX(INDIRECT(CM387),1,CV$28)),0,(INDEX(INDIRECT(CM387),$E387,$F387))-INDEX(INDIRECT(CM387),1,CV$28))*(10-INDEX(INDIRECT("times"&amp;CK$2),$F387,CV$28))/10</f>
        <v>0</v>
      </c>
      <c r="CW387" s="63">
        <f ca="1">IF(OR(INDEX(INDIRECT("times"&amp;CK$2),$F387,CW$28)&gt;10,INDEX(INDIRECT(CM387),$E387,$F387)="",INDEX(INDIRECT(CM387),$E387,$F387)&gt;=INDEX(INDIRECT(CM387),1,CW$28)),0,(INDEX(INDIRECT(CM387),$E387,$F387))-INDEX(INDIRECT(CM387),1,CW$28))*(10-INDEX(INDIRECT("times"&amp;CK$2),$F387,CW$28))/10</f>
        <v>0</v>
      </c>
      <c r="CX387" s="63">
        <f ca="1">IF(OR(INDEX(INDIRECT("times"&amp;CK$2),$F387,CX$28)&gt;10,INDEX(INDIRECT(CM387),$E387,$F387)="",INDEX(INDIRECT(CM387),$E387,$F387)&gt;=INDEX(INDIRECT(CM387),1,CX$28)),0,(INDEX(INDIRECT(CM387),$E387,$F387))-INDEX(INDIRECT(CM387),1,CX$28))*(10-INDEX(INDIRECT("times"&amp;CK$2),$F387,CX$28))/10</f>
        <v>0</v>
      </c>
      <c r="CY387" s="63">
        <f ca="1">IF(OR(INDEX(INDIRECT("times"&amp;CK$2),$F387,CY$28)&gt;10,INDEX(INDIRECT(CM387),$E387,$F387)="",INDEX(INDIRECT(CM387),$E387,$F387)&gt;=INDEX(INDIRECT(CM387),1,CY$28)),0,(INDEX(INDIRECT(CM387),$E387,$F387))-INDEX(INDIRECT(CM387),1,CY$28))*(10-INDEX(INDIRECT("times"&amp;CK$2),$F387,CY$28))/10</f>
        <v>0</v>
      </c>
      <c r="CZ387" s="63">
        <f ca="1">IF(OR(INDEX(INDIRECT("times"&amp;CK$2),$F387,CZ$28)&gt;10,INDEX(INDIRECT(CM387),$E387,$F387)="",INDEX(INDIRECT(CM387),$E387,$F387)&gt;=INDEX(INDIRECT(CM387),1,CZ$28)),0,(INDEX(INDIRECT(CM387),$E387,$F387))-INDEX(INDIRECT(CM387),1,CZ$28))*(10-INDEX(INDIRECT("times"&amp;CK$2),$F387,CZ$28))/10</f>
        <v>0</v>
      </c>
      <c r="DA387" s="63">
        <f ca="1">IF(OR(INDEX(INDIRECT("times"&amp;CK$2),$F387,DA$28)&gt;10,INDEX(INDIRECT(CM387),$E387,$F387)="",INDEX(INDIRECT(CM387),$E387,$F387)&gt;=INDEX(INDIRECT(CM387),1,DA$28)),0,(INDEX(INDIRECT(CM387),$E387,$F387))-INDEX(INDIRECT(CM387),1,DA$28))*(10-INDEX(INDIRECT("times"&amp;CK$2),$F387,DA$28))/10</f>
        <v>0</v>
      </c>
      <c r="DB387" s="63">
        <f ca="1">IF(OR(INDEX(INDIRECT("times"&amp;CK$2),$F387,DB$28)&gt;10,INDEX(INDIRECT(CM387),$E387,$F387)="",INDEX(INDIRECT(CM387),$E387,$F387)&gt;=INDEX(INDIRECT(CM387),1,DB$28)),0,(INDEX(INDIRECT(CM387),$E387,$F387))-INDEX(INDIRECT(CM387),1,DB$28))*(10-INDEX(INDIRECT("times"&amp;CK$2),$F387,DB$28))/10</f>
        <v>0</v>
      </c>
      <c r="DC387" s="63">
        <f ca="1">IF(OR(INDEX(INDIRECT("times"&amp;CK$2),$F387,DC$28)&gt;10,INDEX(INDIRECT(CM387),$E387,$F387)="",INDEX(INDIRECT(CM387),$E387,$F387)&gt;=INDEX(INDIRECT(CM387),1,DC$28)),0,(INDEX(INDIRECT(CM387),$E387,$F387))-INDEX(INDIRECT(CM387),1,DC$28))*(10-INDEX(INDIRECT("times"&amp;CK$2),$F387,DC$28))/10</f>
        <v>0</v>
      </c>
      <c r="DD387" s="63">
        <f ca="1">IF(OR(INDEX(INDIRECT("times"&amp;CK$2),$F387,DD$28)&gt;10,INDEX(INDIRECT(CM387),$E387,$F387)="",INDEX(INDIRECT(CM387),$E387,$F387)&gt;=INDEX(INDIRECT(CM387),1,DD$28)),0,(INDEX(INDIRECT(CM387),$E387,$F387))-INDEX(INDIRECT(CM387),1,DD$28))*(10-INDEX(INDIRECT("times"&amp;CK$2),$F387,DD$28))/10</f>
        <v>0</v>
      </c>
      <c r="DE387" s="63">
        <f ca="1">IF(OR(INDEX(INDIRECT("times"&amp;CK$2),$F387,DE$28)&gt;10,INDEX(INDIRECT(CM387),$E387,$F387)="",INDEX(INDIRECT(CM387),$E387,$F387)&gt;=INDEX(INDIRECT(CM387),1,DE$28)),0,(INDEX(INDIRECT(CM387),$E387,$F387))-INDEX(INDIRECT(CM387),1,DE$28))*(10-INDEX(INDIRECT("times"&amp;CK$2),$F387,DE$28))/10</f>
        <v>0</v>
      </c>
      <c r="DF387" s="63">
        <f ca="1">IF(OR(INDEX(INDIRECT("times"&amp;CK$2),$F387,DF$28)&gt;10,INDEX(INDIRECT(CM387),$E387,$F387)="",INDEX(INDIRECT(CM387),$E387,$F387)&gt;=INDEX(INDIRECT(CM387),1,DF$28)),0,(INDEX(INDIRECT(CM387),$E387,$F387))-INDEX(INDIRECT(CM387),1,DF$28))*(10-INDEX(INDIRECT("times"&amp;CK$2),$F387,DF$28))/10</f>
        <v>0</v>
      </c>
      <c r="DG387" s="63">
        <f ca="1">IF(OR(INDEX(INDIRECT("times"&amp;CK$2),$F387,DG$28)&gt;10,INDEX(INDIRECT(CM387),$E387,$F387)="",INDEX(INDIRECT(CM387),$E387,$F387)&gt;=INDEX(INDIRECT(CM387),1,DG$28)),0,(INDEX(INDIRECT(CM387),$E387,$F387))-INDEX(INDIRECT(CM387),1,DG$28))*(10-INDEX(INDIRECT("times"&amp;CK$2),$F387,DG$28))/10</f>
        <v>0</v>
      </c>
      <c r="DH387" s="63">
        <f ca="1">IF(OR(INDEX(INDIRECT("times"&amp;CK$2),$F387,DH$28)&gt;10,INDEX(INDIRECT(CM387),$E387,$F387)="",INDEX(INDIRECT(CM387),$E387,$F387)&gt;=INDEX(INDIRECT(CM387),1,DH$28)),0,(INDEX(INDIRECT(CM387),$E387,$F387))-INDEX(INDIRECT(CM387),1,DH$28))*(10-INDEX(INDIRECT("times"&amp;CK$2),$F387,DH$28))/10</f>
        <v>0</v>
      </c>
      <c r="DI387" s="63">
        <f ca="1">IF(OR(INDEX(INDIRECT("times"&amp;CK$2),$F387,DI$28)&gt;10,INDEX(INDIRECT(CM387),$E387,$F387)="",INDEX(INDIRECT(CM387),$E387,$F387)&gt;=INDEX(INDIRECT(CM387),1,DI$28)),0,(INDEX(INDIRECT(CM387),$E387,$F387))-INDEX(INDIRECT(CM387),1,DI$28))*(10-INDEX(INDIRECT("times"&amp;CK$2),$F387,DI$28))/10</f>
        <v>0</v>
      </c>
      <c r="DJ387" s="64">
        <f ca="1">IF(OR(INDEX(INDIRECT("times"&amp;CK$2),$F387,DJ$28)&gt;10,INDEX(INDIRECT(CM387),$E387,$F387)="",INDEX(INDIRECT(CM387),$E387,$F387)&gt;=INDEX(INDIRECT(CM387),1,DJ$28)),0,(INDEX(INDIRECT(CM387),$E387,$F387))-INDEX(INDIRECT(CM387),1,DJ$28))*(10-INDEX(INDIRECT("times"&amp;CK$2),$F387,DJ$28))/10</f>
        <v>0</v>
      </c>
      <c r="DK387" s="201">
        <v>9</v>
      </c>
      <c r="DM387" s="18" t="s">
        <v>218</v>
      </c>
      <c r="DN387" s="122">
        <f>DM341</f>
        <v>3</v>
      </c>
      <c r="DO387" s="122" t="str">
        <f>DM342</f>
        <v>shop3564</v>
      </c>
      <c r="DP387" s="210" t="str">
        <f t="shared" si="1802"/>
        <v>core3_shop3564</v>
      </c>
      <c r="DQ387" s="122">
        <v>5</v>
      </c>
      <c r="DR387" s="33">
        <v>9</v>
      </c>
      <c r="DS387" s="62">
        <f ca="1">IF(OR(INDEX(INDIRECT("times"&amp;DN$2),$F387,DS$28)&gt;10,INDEX(INDIRECT(DP387),$E387,$F387)="",INDEX(INDIRECT(DP387),$E387,$F387)&gt;=INDEX(INDIRECT(DP387),1,DS$28)),0,(INDEX(INDIRECT(DP387),$E387,$F387))-INDEX(INDIRECT(DP387),1,DS$28))*(10-INDEX(INDIRECT("times"&amp;DN$2),$F387,DS$28))/10</f>
        <v>0</v>
      </c>
      <c r="DT387" s="63">
        <f ca="1">IF(OR(INDEX(INDIRECT("times"&amp;DN$2),$F387,DT$28)&gt;10,INDEX(INDIRECT(DP387),$E387,$F387)="",INDEX(INDIRECT(DP387),$E387,$F387)&gt;=INDEX(INDIRECT(DP387),1,DT$28)),0,(INDEX(INDIRECT(DP387),$E387,$F387))-INDEX(INDIRECT(DP387),1,DT$28))*(10-INDEX(INDIRECT("times"&amp;DN$2),$F387,DT$28))/10</f>
        <v>0</v>
      </c>
      <c r="DU387" s="63">
        <f ca="1">IF(OR(INDEX(INDIRECT("times"&amp;DN$2),$F387,DU$28)&gt;10,INDEX(INDIRECT(DP387),$E387,$F387)="",INDEX(INDIRECT(DP387),$E387,$F387)&gt;=INDEX(INDIRECT(DP387),1,DU$28)),0,(INDEX(INDIRECT(DP387),$E387,$F387))-INDEX(INDIRECT(DP387),1,DU$28))*(10-INDEX(INDIRECT("times"&amp;DN$2),$F387,DU$28))/10</f>
        <v>0</v>
      </c>
      <c r="DV387" s="63">
        <f ca="1">IF(OR(INDEX(INDIRECT("times"&amp;DN$2),$F387,DV$28)&gt;10,INDEX(INDIRECT(DP387),$E387,$F387)="",INDEX(INDIRECT(DP387),$E387,$F387)&gt;=INDEX(INDIRECT(DP387),1,DV$28)),0,(INDEX(INDIRECT(DP387),$E387,$F387))-INDEX(INDIRECT(DP387),1,DV$28))*(10-INDEX(INDIRECT("times"&amp;DN$2),$F387,DV$28))/10</f>
        <v>0</v>
      </c>
      <c r="DW387" s="63">
        <f ca="1">IF(OR(INDEX(INDIRECT("times"&amp;DN$2),$F387,DW$28)&gt;10,INDEX(INDIRECT(DP387),$E387,$F387)="",INDEX(INDIRECT(DP387),$E387,$F387)&gt;=INDEX(INDIRECT(DP387),1,DW$28)),0,(INDEX(INDIRECT(DP387),$E387,$F387))-INDEX(INDIRECT(DP387),1,DW$28))*(10-INDEX(INDIRECT("times"&amp;DN$2),$F387,DW$28))/10</f>
        <v>0</v>
      </c>
      <c r="DX387" s="63">
        <f ca="1">IF(OR(INDEX(INDIRECT("times"&amp;DN$2),$F387,DX$28)&gt;10,INDEX(INDIRECT(DP387),$E387,$F387)="",INDEX(INDIRECT(DP387),$E387,$F387)&gt;=INDEX(INDIRECT(DP387),1,DX$28)),0,(INDEX(INDIRECT(DP387),$E387,$F387))-INDEX(INDIRECT(DP387),1,DX$28))*(10-INDEX(INDIRECT("times"&amp;DN$2),$F387,DX$28))/10</f>
        <v>0</v>
      </c>
      <c r="DY387" s="63">
        <f ca="1">IF(OR(INDEX(INDIRECT("times"&amp;DN$2),$F387,DY$28)&gt;10,INDEX(INDIRECT(DP387),$E387,$F387)="",INDEX(INDIRECT(DP387),$E387,$F387)&gt;=INDEX(INDIRECT(DP387),1,DY$28)),0,(INDEX(INDIRECT(DP387),$E387,$F387))-INDEX(INDIRECT(DP387),1,DY$28))*(10-INDEX(INDIRECT("times"&amp;DN$2),$F387,DY$28))/10</f>
        <v>0</v>
      </c>
      <c r="DZ387" s="63">
        <f ca="1">IF(OR(INDEX(INDIRECT("times"&amp;DN$2),$F387,DZ$28)&gt;10,INDEX(INDIRECT(DP387),$E387,$F387)="",INDEX(INDIRECT(DP387),$E387,$F387)&gt;=INDEX(INDIRECT(DP387),1,DZ$28)),0,(INDEX(INDIRECT(DP387),$E387,$F387))-INDEX(INDIRECT(DP387),1,DZ$28))*(10-INDEX(INDIRECT("times"&amp;DN$2),$F387,DZ$28))/10</f>
        <v>0</v>
      </c>
      <c r="EA387" s="63">
        <f ca="1">IF(OR(INDEX(INDIRECT("times"&amp;DN$2),$F387,EA$28)&gt;10,INDEX(INDIRECT(DP387),$E387,$F387)="",INDEX(INDIRECT(DP387),$E387,$F387)&gt;=INDEX(INDIRECT(DP387),1,EA$28)),0,(INDEX(INDIRECT(DP387),$E387,$F387))-INDEX(INDIRECT(DP387),1,EA$28))*(10-INDEX(INDIRECT("times"&amp;DN$2),$F387,EA$28))/10</f>
        <v>0</v>
      </c>
      <c r="EB387" s="63">
        <f ca="1">IF(OR(INDEX(INDIRECT("times"&amp;DN$2),$F387,EB$28)&gt;10,INDEX(INDIRECT(DP387),$E387,$F387)="",INDEX(INDIRECT(DP387),$E387,$F387)&gt;=INDEX(INDIRECT(DP387),1,EB$28)),0,(INDEX(INDIRECT(DP387),$E387,$F387))-INDEX(INDIRECT(DP387),1,EB$28))*(10-INDEX(INDIRECT("times"&amp;DN$2),$F387,EB$28))/10</f>
        <v>0</v>
      </c>
      <c r="EC387" s="63">
        <f ca="1">IF(OR(INDEX(INDIRECT("times"&amp;DN$2),$F387,EC$28)&gt;10,INDEX(INDIRECT(DP387),$E387,$F387)="",INDEX(INDIRECT(DP387),$E387,$F387)&gt;=INDEX(INDIRECT(DP387),1,EC$28)),0,(INDEX(INDIRECT(DP387),$E387,$F387))-INDEX(INDIRECT(DP387),1,EC$28))*(10-INDEX(INDIRECT("times"&amp;DN$2),$F387,EC$28))/10</f>
        <v>0</v>
      </c>
      <c r="ED387" s="63">
        <f ca="1">IF(OR(INDEX(INDIRECT("times"&amp;DN$2),$F387,ED$28)&gt;10,INDEX(INDIRECT(DP387),$E387,$F387)="",INDEX(INDIRECT(DP387),$E387,$F387)&gt;=INDEX(INDIRECT(DP387),1,ED$28)),0,(INDEX(INDIRECT(DP387),$E387,$F387))-INDEX(INDIRECT(DP387),1,ED$28))*(10-INDEX(INDIRECT("times"&amp;DN$2),$F387,ED$28))/10</f>
        <v>0</v>
      </c>
      <c r="EE387" s="63">
        <f ca="1">IF(OR(INDEX(INDIRECT("times"&amp;DN$2),$F387,EE$28)&gt;10,INDEX(INDIRECT(DP387),$E387,$F387)="",INDEX(INDIRECT(DP387),$E387,$F387)&gt;=INDEX(INDIRECT(DP387),1,EE$28)),0,(INDEX(INDIRECT(DP387),$E387,$F387))-INDEX(INDIRECT(DP387),1,EE$28))*(10-INDEX(INDIRECT("times"&amp;DN$2),$F387,EE$28))/10</f>
        <v>0</v>
      </c>
      <c r="EF387" s="63">
        <f ca="1">IF(OR(INDEX(INDIRECT("times"&amp;DN$2),$F387,EF$28)&gt;10,INDEX(INDIRECT(DP387),$E387,$F387)="",INDEX(INDIRECT(DP387),$E387,$F387)&gt;=INDEX(INDIRECT(DP387),1,EF$28)),0,(INDEX(INDIRECT(DP387),$E387,$F387))-INDEX(INDIRECT(DP387),1,EF$28))*(10-INDEX(INDIRECT("times"&amp;DN$2),$F387,EF$28))/10</f>
        <v>0</v>
      </c>
      <c r="EG387" s="63">
        <f ca="1">IF(OR(INDEX(INDIRECT("times"&amp;DN$2),$F387,EG$28)&gt;10,INDEX(INDIRECT(DP387),$E387,$F387)="",INDEX(INDIRECT(DP387),$E387,$F387)&gt;=INDEX(INDIRECT(DP387),1,EG$28)),0,(INDEX(INDIRECT(DP387),$E387,$F387))-INDEX(INDIRECT(DP387),1,EG$28))*(10-INDEX(INDIRECT("times"&amp;DN$2),$F387,EG$28))/10</f>
        <v>0</v>
      </c>
      <c r="EH387" s="63">
        <f ca="1">IF(OR(INDEX(INDIRECT("times"&amp;DN$2),$F387,EH$28)&gt;10,INDEX(INDIRECT(DP387),$E387,$F387)="",INDEX(INDIRECT(DP387),$E387,$F387)&gt;=INDEX(INDIRECT(DP387),1,EH$28)),0,(INDEX(INDIRECT(DP387),$E387,$F387))-INDEX(INDIRECT(DP387),1,EH$28))*(10-INDEX(INDIRECT("times"&amp;DN$2),$F387,EH$28))/10</f>
        <v>0</v>
      </c>
      <c r="EI387" s="63">
        <f ca="1">IF(OR(INDEX(INDIRECT("times"&amp;DN$2),$F387,EI$28)&gt;10,INDEX(INDIRECT(DP387),$E387,$F387)="",INDEX(INDIRECT(DP387),$E387,$F387)&gt;=INDEX(INDIRECT(DP387),1,EI$28)),0,(INDEX(INDIRECT(DP387),$E387,$F387))-INDEX(INDIRECT(DP387),1,EI$28))*(10-INDEX(INDIRECT("times"&amp;DN$2),$F387,EI$28))/10</f>
        <v>0</v>
      </c>
      <c r="EJ387" s="63">
        <f ca="1">IF(OR(INDEX(INDIRECT("times"&amp;DN$2),$F387,EJ$28)&gt;10,INDEX(INDIRECT(DP387),$E387,$F387)="",INDEX(INDIRECT(DP387),$E387,$F387)&gt;=INDEX(INDIRECT(DP387),1,EJ$28)),0,(INDEX(INDIRECT(DP387),$E387,$F387))-INDEX(INDIRECT(DP387),1,EJ$28))*(10-INDEX(INDIRECT("times"&amp;DN$2),$F387,EJ$28))/10</f>
        <v>0</v>
      </c>
      <c r="EK387" s="63">
        <f ca="1">IF(OR(INDEX(INDIRECT("times"&amp;DN$2),$F387,EK$28)&gt;10,INDEX(INDIRECT(DP387),$E387,$F387)="",INDEX(INDIRECT(DP387),$E387,$F387)&gt;=INDEX(INDIRECT(DP387),1,EK$28)),0,(INDEX(INDIRECT(DP387),$E387,$F387))-INDEX(INDIRECT(DP387),1,EK$28))*(10-INDEX(INDIRECT("times"&amp;DN$2),$F387,EK$28))/10</f>
        <v>0</v>
      </c>
      <c r="EL387" s="63">
        <f ca="1">IF(OR(INDEX(INDIRECT("times"&amp;DN$2),$F387,EL$28)&gt;10,INDEX(INDIRECT(DP387),$E387,$F387)="",INDEX(INDIRECT(DP387),$E387,$F387)&gt;=INDEX(INDIRECT(DP387),1,EL$28)),0,(INDEX(INDIRECT(DP387),$E387,$F387))-INDEX(INDIRECT(DP387),1,EL$28))*(10-INDEX(INDIRECT("times"&amp;DN$2),$F387,EL$28))/10</f>
        <v>0</v>
      </c>
      <c r="EM387" s="64">
        <f ca="1">IF(OR(INDEX(INDIRECT("times"&amp;DN$2),$F387,EM$28)&gt;10,INDEX(INDIRECT(DP387),$E387,$F387)="",INDEX(INDIRECT(DP387),$E387,$F387)&gt;=INDEX(INDIRECT(DP387),1,EM$28)),0,(INDEX(INDIRECT(DP387),$E387,$F387))-INDEX(INDIRECT(DP387),1,EM$28))*(10-INDEX(INDIRECT("times"&amp;DN$2),$F387,EM$28))/10</f>
        <v>0</v>
      </c>
      <c r="EN387" s="201">
        <v>9</v>
      </c>
      <c r="EP387" s="18" t="s">
        <v>218</v>
      </c>
      <c r="EQ387" s="122">
        <f>EP341</f>
        <v>3</v>
      </c>
      <c r="ER387" s="122" t="str">
        <f>EP342</f>
        <v>lei3564</v>
      </c>
      <c r="ES387" s="210" t="str">
        <f t="shared" si="1803"/>
        <v>core3_lei3564</v>
      </c>
      <c r="ET387" s="122">
        <v>5</v>
      </c>
      <c r="EU387" s="33">
        <v>9</v>
      </c>
      <c r="EV387" s="62">
        <f ca="1">IF(OR(INDEX(INDIRECT("times"&amp;EQ$2),$F387,EV$28)&gt;10,INDEX(INDIRECT(ES387),$E387,$F387)="",INDEX(INDIRECT(ES387),$E387,$F387)&gt;=INDEX(INDIRECT(ES387),1,EV$28)),0,(INDEX(INDIRECT(ES387),$E387,$F387))-INDEX(INDIRECT(ES387),1,EV$28))*(10-INDEX(INDIRECT("times"&amp;EQ$2),$F387,EV$28))/10</f>
        <v>0</v>
      </c>
      <c r="EW387" s="63">
        <f ca="1">IF(OR(INDEX(INDIRECT("times"&amp;EQ$2),$F387,EW$28)&gt;10,INDEX(INDIRECT(ES387),$E387,$F387)="",INDEX(INDIRECT(ES387),$E387,$F387)&gt;=INDEX(INDIRECT(ES387),1,EW$28)),0,(INDEX(INDIRECT(ES387),$E387,$F387))-INDEX(INDIRECT(ES387),1,EW$28))*(10-INDEX(INDIRECT("times"&amp;EQ$2),$F387,EW$28))/10</f>
        <v>0</v>
      </c>
      <c r="EX387" s="63">
        <f ca="1">IF(OR(INDEX(INDIRECT("times"&amp;EQ$2),$F387,EX$28)&gt;10,INDEX(INDIRECT(ES387),$E387,$F387)="",INDEX(INDIRECT(ES387),$E387,$F387)&gt;=INDEX(INDIRECT(ES387),1,EX$28)),0,(INDEX(INDIRECT(ES387),$E387,$F387))-INDEX(INDIRECT(ES387),1,EX$28))*(10-INDEX(INDIRECT("times"&amp;EQ$2),$F387,EX$28))/10</f>
        <v>0</v>
      </c>
      <c r="EY387" s="63">
        <f ca="1">IF(OR(INDEX(INDIRECT("times"&amp;EQ$2),$F387,EY$28)&gt;10,INDEX(INDIRECT(ES387),$E387,$F387)="",INDEX(INDIRECT(ES387),$E387,$F387)&gt;=INDEX(INDIRECT(ES387),1,EY$28)),0,(INDEX(INDIRECT(ES387),$E387,$F387))-INDEX(INDIRECT(ES387),1,EY$28))*(10-INDEX(INDIRECT("times"&amp;EQ$2),$F387,EY$28))/10</f>
        <v>0</v>
      </c>
      <c r="EZ387" s="63">
        <f ca="1">IF(OR(INDEX(INDIRECT("times"&amp;EQ$2),$F387,EZ$28)&gt;10,INDEX(INDIRECT(ES387),$E387,$F387)="",INDEX(INDIRECT(ES387),$E387,$F387)&gt;=INDEX(INDIRECT(ES387),1,EZ$28)),0,(INDEX(INDIRECT(ES387),$E387,$F387))-INDEX(INDIRECT(ES387),1,EZ$28))*(10-INDEX(INDIRECT("times"&amp;EQ$2),$F387,EZ$28))/10</f>
        <v>0</v>
      </c>
      <c r="FA387" s="63">
        <f ca="1">IF(OR(INDEX(INDIRECT("times"&amp;EQ$2),$F387,FA$28)&gt;10,INDEX(INDIRECT(ES387),$E387,$F387)="",INDEX(INDIRECT(ES387),$E387,$F387)&gt;=INDEX(INDIRECT(ES387),1,FA$28)),0,(INDEX(INDIRECT(ES387),$E387,$F387))-INDEX(INDIRECT(ES387),1,FA$28))*(10-INDEX(INDIRECT("times"&amp;EQ$2),$F387,FA$28))/10</f>
        <v>0</v>
      </c>
      <c r="FB387" s="63">
        <f ca="1">IF(OR(INDEX(INDIRECT("times"&amp;EQ$2),$F387,FB$28)&gt;10,INDEX(INDIRECT(ES387),$E387,$F387)="",INDEX(INDIRECT(ES387),$E387,$F387)&gt;=INDEX(INDIRECT(ES387),1,FB$28)),0,(INDEX(INDIRECT(ES387),$E387,$F387))-INDEX(INDIRECT(ES387),1,FB$28))*(10-INDEX(INDIRECT("times"&amp;EQ$2),$F387,FB$28))/10</f>
        <v>0</v>
      </c>
      <c r="FC387" s="63">
        <f ca="1">IF(OR(INDEX(INDIRECT("times"&amp;EQ$2),$F387,FC$28)&gt;10,INDEX(INDIRECT(ES387),$E387,$F387)="",INDEX(INDIRECT(ES387),$E387,$F387)&gt;=INDEX(INDIRECT(ES387),1,FC$28)),0,(INDEX(INDIRECT(ES387),$E387,$F387))-INDEX(INDIRECT(ES387),1,FC$28))*(10-INDEX(INDIRECT("times"&amp;EQ$2),$F387,FC$28))/10</f>
        <v>0</v>
      </c>
      <c r="FD387" s="63">
        <f ca="1">IF(OR(INDEX(INDIRECT("times"&amp;EQ$2),$F387,FD$28)&gt;10,INDEX(INDIRECT(ES387),$E387,$F387)="",INDEX(INDIRECT(ES387),$E387,$F387)&gt;=INDEX(INDIRECT(ES387),1,FD$28)),0,(INDEX(INDIRECT(ES387),$E387,$F387))-INDEX(INDIRECT(ES387),1,FD$28))*(10-INDEX(INDIRECT("times"&amp;EQ$2),$F387,FD$28))/10</f>
        <v>0</v>
      </c>
      <c r="FE387" s="63">
        <f ca="1">IF(OR(INDEX(INDIRECT("times"&amp;EQ$2),$F387,FE$28)&gt;10,INDEX(INDIRECT(ES387),$E387,$F387)="",INDEX(INDIRECT(ES387),$E387,$F387)&gt;=INDEX(INDIRECT(ES387),1,FE$28)),0,(INDEX(INDIRECT(ES387),$E387,$F387))-INDEX(INDIRECT(ES387),1,FE$28))*(10-INDEX(INDIRECT("times"&amp;EQ$2),$F387,FE$28))/10</f>
        <v>0</v>
      </c>
      <c r="FF387" s="63">
        <f ca="1">IF(OR(INDEX(INDIRECT("times"&amp;EQ$2),$F387,FF$28)&gt;10,INDEX(INDIRECT(ES387),$E387,$F387)="",INDEX(INDIRECT(ES387),$E387,$F387)&gt;=INDEX(INDIRECT(ES387),1,FF$28)),0,(INDEX(INDIRECT(ES387),$E387,$F387))-INDEX(INDIRECT(ES387),1,FF$28))*(10-INDEX(INDIRECT("times"&amp;EQ$2),$F387,FF$28))/10</f>
        <v>0</v>
      </c>
      <c r="FG387" s="63">
        <f ca="1">IF(OR(INDEX(INDIRECT("times"&amp;EQ$2),$F387,FG$28)&gt;10,INDEX(INDIRECT(ES387),$E387,$F387)="",INDEX(INDIRECT(ES387),$E387,$F387)&gt;=INDEX(INDIRECT(ES387),1,FG$28)),0,(INDEX(INDIRECT(ES387),$E387,$F387))-INDEX(INDIRECT(ES387),1,FG$28))*(10-INDEX(INDIRECT("times"&amp;EQ$2),$F387,FG$28))/10</f>
        <v>0</v>
      </c>
      <c r="FH387" s="63">
        <f ca="1">IF(OR(INDEX(INDIRECT("times"&amp;EQ$2),$F387,FH$28)&gt;10,INDEX(INDIRECT(ES387),$E387,$F387)="",INDEX(INDIRECT(ES387),$E387,$F387)&gt;=INDEX(INDIRECT(ES387),1,FH$28)),0,(INDEX(INDIRECT(ES387),$E387,$F387))-INDEX(INDIRECT(ES387),1,FH$28))*(10-INDEX(INDIRECT("times"&amp;EQ$2),$F387,FH$28))/10</f>
        <v>0</v>
      </c>
      <c r="FI387" s="63">
        <f ca="1">IF(OR(INDEX(INDIRECT("times"&amp;EQ$2),$F387,FI$28)&gt;10,INDEX(INDIRECT(ES387),$E387,$F387)="",INDEX(INDIRECT(ES387),$E387,$F387)&gt;=INDEX(INDIRECT(ES387),1,FI$28)),0,(INDEX(INDIRECT(ES387),$E387,$F387))-INDEX(INDIRECT(ES387),1,FI$28))*(10-INDEX(INDIRECT("times"&amp;EQ$2),$F387,FI$28))/10</f>
        <v>0</v>
      </c>
      <c r="FJ387" s="63">
        <f ca="1">IF(OR(INDEX(INDIRECT("times"&amp;EQ$2),$F387,FJ$28)&gt;10,INDEX(INDIRECT(ES387),$E387,$F387)="",INDEX(INDIRECT(ES387),$E387,$F387)&gt;=INDEX(INDIRECT(ES387),1,FJ$28)),0,(INDEX(INDIRECT(ES387),$E387,$F387))-INDEX(INDIRECT(ES387),1,FJ$28))*(10-INDEX(INDIRECT("times"&amp;EQ$2),$F387,FJ$28))/10</f>
        <v>0</v>
      </c>
      <c r="FK387" s="63">
        <f ca="1">IF(OR(INDEX(INDIRECT("times"&amp;EQ$2),$F387,FK$28)&gt;10,INDEX(INDIRECT(ES387),$E387,$F387)="",INDEX(INDIRECT(ES387),$E387,$F387)&gt;=INDEX(INDIRECT(ES387),1,FK$28)),0,(INDEX(INDIRECT(ES387),$E387,$F387))-INDEX(INDIRECT(ES387),1,FK$28))*(10-INDEX(INDIRECT("times"&amp;EQ$2),$F387,FK$28))/10</f>
        <v>0</v>
      </c>
      <c r="FL387" s="63">
        <f ca="1">IF(OR(INDEX(INDIRECT("times"&amp;EQ$2),$F387,FL$28)&gt;10,INDEX(INDIRECT(ES387),$E387,$F387)="",INDEX(INDIRECT(ES387),$E387,$F387)&gt;=INDEX(INDIRECT(ES387),1,FL$28)),0,(INDEX(INDIRECT(ES387),$E387,$F387))-INDEX(INDIRECT(ES387),1,FL$28))*(10-INDEX(INDIRECT("times"&amp;EQ$2),$F387,FL$28))/10</f>
        <v>0</v>
      </c>
      <c r="FM387" s="63">
        <f ca="1">IF(OR(INDEX(INDIRECT("times"&amp;EQ$2),$F387,FM$28)&gt;10,INDEX(INDIRECT(ES387),$E387,$F387)="",INDEX(INDIRECT(ES387),$E387,$F387)&gt;=INDEX(INDIRECT(ES387),1,FM$28)),0,(INDEX(INDIRECT(ES387),$E387,$F387))-INDEX(INDIRECT(ES387),1,FM$28))*(10-INDEX(INDIRECT("times"&amp;EQ$2),$F387,FM$28))/10</f>
        <v>0</v>
      </c>
      <c r="FN387" s="63">
        <f ca="1">IF(OR(INDEX(INDIRECT("times"&amp;EQ$2),$F387,FN$28)&gt;10,INDEX(INDIRECT(ES387),$E387,$F387)="",INDEX(INDIRECT(ES387),$E387,$F387)&gt;=INDEX(INDIRECT(ES387),1,FN$28)),0,(INDEX(INDIRECT(ES387),$E387,$F387))-INDEX(INDIRECT(ES387),1,FN$28))*(10-INDEX(INDIRECT("times"&amp;EQ$2),$F387,FN$28))/10</f>
        <v>0</v>
      </c>
      <c r="FO387" s="63">
        <f ca="1">IF(OR(INDEX(INDIRECT("times"&amp;EQ$2),$F387,FO$28)&gt;10,INDEX(INDIRECT(ES387),$E387,$F387)="",INDEX(INDIRECT(ES387),$E387,$F387)&gt;=INDEX(INDIRECT(ES387),1,FO$28)),0,(INDEX(INDIRECT(ES387),$E387,$F387))-INDEX(INDIRECT(ES387),1,FO$28))*(10-INDEX(INDIRECT("times"&amp;EQ$2),$F387,FO$28))/10</f>
        <v>0</v>
      </c>
      <c r="FP387" s="64">
        <f ca="1">IF(OR(INDEX(INDIRECT("times"&amp;EQ$2),$F387,FP$28)&gt;10,INDEX(INDIRECT(ES387),$E387,$F387)="",INDEX(INDIRECT(ES387),$E387,$F387)&gt;=INDEX(INDIRECT(ES387),1,FP$28)),0,(INDEX(INDIRECT(ES387),$E387,$F387))-INDEX(INDIRECT(ES387),1,FP$28))*(10-INDEX(INDIRECT("times"&amp;EQ$2),$F387,FP$28))/10</f>
        <v>0</v>
      </c>
      <c r="FQ387" s="201">
        <v>9</v>
      </c>
      <c r="FS387" s="18" t="s">
        <v>218</v>
      </c>
      <c r="FT387" s="122">
        <f>FS341</f>
        <v>3</v>
      </c>
      <c r="FU387" s="122" t="str">
        <f>FS342</f>
        <v>shop65</v>
      </c>
      <c r="FV387" s="210" t="str">
        <f t="shared" si="1804"/>
        <v>core3_shop65</v>
      </c>
      <c r="FW387" s="122">
        <v>5</v>
      </c>
      <c r="FX387" s="33">
        <v>9</v>
      </c>
      <c r="FY387" s="62">
        <f ca="1">IF(OR(INDEX(INDIRECT("times"&amp;FT$2),$F387,FY$28)&gt;10,INDEX(INDIRECT(FV387),$E387,$F387)="",INDEX(INDIRECT(FV387),$E387,$F387)&gt;=INDEX(INDIRECT(FV387),1,FY$28)),0,(INDEX(INDIRECT(FV387),$E387,$F387))-INDEX(INDIRECT(FV387),1,FY$28))*(10-INDEX(INDIRECT("times"&amp;FT$2),$F387,FY$28))/10</f>
        <v>0</v>
      </c>
      <c r="FZ387" s="63">
        <f ca="1">IF(OR(INDEX(INDIRECT("times"&amp;FT$2),$F387,FZ$28)&gt;10,INDEX(INDIRECT(FV387),$E387,$F387)="",INDEX(INDIRECT(FV387),$E387,$F387)&gt;=INDEX(INDIRECT(FV387),1,FZ$28)),0,(INDEX(INDIRECT(FV387),$E387,$F387))-INDEX(INDIRECT(FV387),1,FZ$28))*(10-INDEX(INDIRECT("times"&amp;FT$2),$F387,FZ$28))/10</f>
        <v>0</v>
      </c>
      <c r="GA387" s="63">
        <f ca="1">IF(OR(INDEX(INDIRECT("times"&amp;FT$2),$F387,GA$28)&gt;10,INDEX(INDIRECT(FV387),$E387,$F387)="",INDEX(INDIRECT(FV387),$E387,$F387)&gt;=INDEX(INDIRECT(FV387),1,GA$28)),0,(INDEX(INDIRECT(FV387),$E387,$F387))-INDEX(INDIRECT(FV387),1,GA$28))*(10-INDEX(INDIRECT("times"&amp;FT$2),$F387,GA$28))/10</f>
        <v>0</v>
      </c>
      <c r="GB387" s="63">
        <f ca="1">IF(OR(INDEX(INDIRECT("times"&amp;FT$2),$F387,GB$28)&gt;10,INDEX(INDIRECT(FV387),$E387,$F387)="",INDEX(INDIRECT(FV387),$E387,$F387)&gt;=INDEX(INDIRECT(FV387),1,GB$28)),0,(INDEX(INDIRECT(FV387),$E387,$F387))-INDEX(INDIRECT(FV387),1,GB$28))*(10-INDEX(INDIRECT("times"&amp;FT$2),$F387,GB$28))/10</f>
        <v>0</v>
      </c>
      <c r="GC387" s="63">
        <f ca="1">IF(OR(INDEX(INDIRECT("times"&amp;FT$2),$F387,GC$28)&gt;10,INDEX(INDIRECT(FV387),$E387,$F387)="",INDEX(INDIRECT(FV387),$E387,$F387)&gt;=INDEX(INDIRECT(FV387),1,GC$28)),0,(INDEX(INDIRECT(FV387),$E387,$F387))-INDEX(INDIRECT(FV387),1,GC$28))*(10-INDEX(INDIRECT("times"&amp;FT$2),$F387,GC$28))/10</f>
        <v>0</v>
      </c>
      <c r="GD387" s="63">
        <f ca="1">IF(OR(INDEX(INDIRECT("times"&amp;FT$2),$F387,GD$28)&gt;10,INDEX(INDIRECT(FV387),$E387,$F387)="",INDEX(INDIRECT(FV387),$E387,$F387)&gt;=INDEX(INDIRECT(FV387),1,GD$28)),0,(INDEX(INDIRECT(FV387),$E387,$F387))-INDEX(INDIRECT(FV387),1,GD$28))*(10-INDEX(INDIRECT("times"&amp;FT$2),$F387,GD$28))/10</f>
        <v>0</v>
      </c>
      <c r="GE387" s="63">
        <f ca="1">IF(OR(INDEX(INDIRECT("times"&amp;FT$2),$F387,GE$28)&gt;10,INDEX(INDIRECT(FV387),$E387,$F387)="",INDEX(INDIRECT(FV387),$E387,$F387)&gt;=INDEX(INDIRECT(FV387),1,GE$28)),0,(INDEX(INDIRECT(FV387),$E387,$F387))-INDEX(INDIRECT(FV387),1,GE$28))*(10-INDEX(INDIRECT("times"&amp;FT$2),$F387,GE$28))/10</f>
        <v>0</v>
      </c>
      <c r="GF387" s="63">
        <f ca="1">IF(OR(INDEX(INDIRECT("times"&amp;FT$2),$F387,GF$28)&gt;10,INDEX(INDIRECT(FV387),$E387,$F387)="",INDEX(INDIRECT(FV387),$E387,$F387)&gt;=INDEX(INDIRECT(FV387),1,GF$28)),0,(INDEX(INDIRECT(FV387),$E387,$F387))-INDEX(INDIRECT(FV387),1,GF$28))*(10-INDEX(INDIRECT("times"&amp;FT$2),$F387,GF$28))/10</f>
        <v>0</v>
      </c>
      <c r="GG387" s="63">
        <f ca="1">IF(OR(INDEX(INDIRECT("times"&amp;FT$2),$F387,GG$28)&gt;10,INDEX(INDIRECT(FV387),$E387,$F387)="",INDEX(INDIRECT(FV387),$E387,$F387)&gt;=INDEX(INDIRECT(FV387),1,GG$28)),0,(INDEX(INDIRECT(FV387),$E387,$F387))-INDEX(INDIRECT(FV387),1,GG$28))*(10-INDEX(INDIRECT("times"&amp;FT$2),$F387,GG$28))/10</f>
        <v>0</v>
      </c>
      <c r="GH387" s="63">
        <f ca="1">IF(OR(INDEX(INDIRECT("times"&amp;FT$2),$F387,GH$28)&gt;10,INDEX(INDIRECT(FV387),$E387,$F387)="",INDEX(INDIRECT(FV387),$E387,$F387)&gt;=INDEX(INDIRECT(FV387),1,GH$28)),0,(INDEX(INDIRECT(FV387),$E387,$F387))-INDEX(INDIRECT(FV387),1,GH$28))*(10-INDEX(INDIRECT("times"&amp;FT$2),$F387,GH$28))/10</f>
        <v>0</v>
      </c>
      <c r="GI387" s="63">
        <f ca="1">IF(OR(INDEX(INDIRECT("times"&amp;FT$2),$F387,GI$28)&gt;10,INDEX(INDIRECT(FV387),$E387,$F387)="",INDEX(INDIRECT(FV387),$E387,$F387)&gt;=INDEX(INDIRECT(FV387),1,GI$28)),0,(INDEX(INDIRECT(FV387),$E387,$F387))-INDEX(INDIRECT(FV387),1,GI$28))*(10-INDEX(INDIRECT("times"&amp;FT$2),$F387,GI$28))/10</f>
        <v>0</v>
      </c>
      <c r="GJ387" s="63">
        <f ca="1">IF(OR(INDEX(INDIRECT("times"&amp;FT$2),$F387,GJ$28)&gt;10,INDEX(INDIRECT(FV387),$E387,$F387)="",INDEX(INDIRECT(FV387),$E387,$F387)&gt;=INDEX(INDIRECT(FV387),1,GJ$28)),0,(INDEX(INDIRECT(FV387),$E387,$F387))-INDEX(INDIRECT(FV387),1,GJ$28))*(10-INDEX(INDIRECT("times"&amp;FT$2),$F387,GJ$28))/10</f>
        <v>0</v>
      </c>
      <c r="GK387" s="63">
        <f ca="1">IF(OR(INDEX(INDIRECT("times"&amp;FT$2),$F387,GK$28)&gt;10,INDEX(INDIRECT(FV387),$E387,$F387)="",INDEX(INDIRECT(FV387),$E387,$F387)&gt;=INDEX(INDIRECT(FV387),1,GK$28)),0,(INDEX(INDIRECT(FV387),$E387,$F387))-INDEX(INDIRECT(FV387),1,GK$28))*(10-INDEX(INDIRECT("times"&amp;FT$2),$F387,GK$28))/10</f>
        <v>0</v>
      </c>
      <c r="GL387" s="63">
        <f ca="1">IF(OR(INDEX(INDIRECT("times"&amp;FT$2),$F387,GL$28)&gt;10,INDEX(INDIRECT(FV387),$E387,$F387)="",INDEX(INDIRECT(FV387),$E387,$F387)&gt;=INDEX(INDIRECT(FV387),1,GL$28)),0,(INDEX(INDIRECT(FV387),$E387,$F387))-INDEX(INDIRECT(FV387),1,GL$28))*(10-INDEX(INDIRECT("times"&amp;FT$2),$F387,GL$28))/10</f>
        <v>0</v>
      </c>
      <c r="GM387" s="63">
        <f ca="1">IF(OR(INDEX(INDIRECT("times"&amp;FT$2),$F387,GM$28)&gt;10,INDEX(INDIRECT(FV387),$E387,$F387)="",INDEX(INDIRECT(FV387),$E387,$F387)&gt;=INDEX(INDIRECT(FV387),1,GM$28)),0,(INDEX(INDIRECT(FV387),$E387,$F387))-INDEX(INDIRECT(FV387),1,GM$28))*(10-INDEX(INDIRECT("times"&amp;FT$2),$F387,GM$28))/10</f>
        <v>0</v>
      </c>
      <c r="GN387" s="63">
        <f ca="1">IF(OR(INDEX(INDIRECT("times"&amp;FT$2),$F387,GN$28)&gt;10,INDEX(INDIRECT(FV387),$E387,$F387)="",INDEX(INDIRECT(FV387),$E387,$F387)&gt;=INDEX(INDIRECT(FV387),1,GN$28)),0,(INDEX(INDIRECT(FV387),$E387,$F387))-INDEX(INDIRECT(FV387),1,GN$28))*(10-INDEX(INDIRECT("times"&amp;FT$2),$F387,GN$28))/10</f>
        <v>0</v>
      </c>
      <c r="GO387" s="63">
        <f ca="1">IF(OR(INDEX(INDIRECT("times"&amp;FT$2),$F387,GO$28)&gt;10,INDEX(INDIRECT(FV387),$E387,$F387)="",INDEX(INDIRECT(FV387),$E387,$F387)&gt;=INDEX(INDIRECT(FV387),1,GO$28)),0,(INDEX(INDIRECT(FV387),$E387,$F387))-INDEX(INDIRECT(FV387),1,GO$28))*(10-INDEX(INDIRECT("times"&amp;FT$2),$F387,GO$28))/10</f>
        <v>0</v>
      </c>
      <c r="GP387" s="63">
        <f ca="1">IF(OR(INDEX(INDIRECT("times"&amp;FT$2),$F387,GP$28)&gt;10,INDEX(INDIRECT(FV387),$E387,$F387)="",INDEX(INDIRECT(FV387),$E387,$F387)&gt;=INDEX(INDIRECT(FV387),1,GP$28)),0,(INDEX(INDIRECT(FV387),$E387,$F387))-INDEX(INDIRECT(FV387),1,GP$28))*(10-INDEX(INDIRECT("times"&amp;FT$2),$F387,GP$28))/10</f>
        <v>0</v>
      </c>
      <c r="GQ387" s="63">
        <f ca="1">IF(OR(INDEX(INDIRECT("times"&amp;FT$2),$F387,GQ$28)&gt;10,INDEX(INDIRECT(FV387),$E387,$F387)="",INDEX(INDIRECT(FV387),$E387,$F387)&gt;=INDEX(INDIRECT(FV387),1,GQ$28)),0,(INDEX(INDIRECT(FV387),$E387,$F387))-INDEX(INDIRECT(FV387),1,GQ$28))*(10-INDEX(INDIRECT("times"&amp;FT$2),$F387,GQ$28))/10</f>
        <v>0</v>
      </c>
      <c r="GR387" s="63">
        <f ca="1">IF(OR(INDEX(INDIRECT("times"&amp;FT$2),$F387,GR$28)&gt;10,INDEX(INDIRECT(FV387),$E387,$F387)="",INDEX(INDIRECT(FV387),$E387,$F387)&gt;=INDEX(INDIRECT(FV387),1,GR$28)),0,(INDEX(INDIRECT(FV387),$E387,$F387))-INDEX(INDIRECT(FV387),1,GR$28))*(10-INDEX(INDIRECT("times"&amp;FT$2),$F387,GR$28))/10</f>
        <v>0</v>
      </c>
      <c r="GS387" s="64">
        <f ca="1">IF(OR(INDEX(INDIRECT("times"&amp;FT$2),$F387,GS$28)&gt;10,INDEX(INDIRECT(FV387),$E387,$F387)="",INDEX(INDIRECT(FV387),$E387,$F387)&gt;=INDEX(INDIRECT(FV387),1,GS$28)),0,(INDEX(INDIRECT(FV387),$E387,$F387))-INDEX(INDIRECT(FV387),1,GS$28))*(10-INDEX(INDIRECT("times"&amp;FT$2),$F387,GS$28))/10</f>
        <v>0</v>
      </c>
      <c r="GT387" s="201">
        <v>9</v>
      </c>
      <c r="GV387" s="18" t="s">
        <v>218</v>
      </c>
      <c r="GW387" s="122">
        <f>GV341</f>
        <v>3</v>
      </c>
      <c r="GX387" s="122" t="str">
        <f>GV342</f>
        <v>lei65</v>
      </c>
      <c r="GY387" s="210" t="str">
        <f t="shared" si="1805"/>
        <v>core3_lei65</v>
      </c>
      <c r="GZ387" s="122">
        <v>5</v>
      </c>
      <c r="HA387" s="33">
        <v>9</v>
      </c>
      <c r="HB387" s="62">
        <f ca="1">IF(OR(INDEX(INDIRECT("times"&amp;GW$2),$F387,HB$28)&gt;10,INDEX(INDIRECT(GY387),$E387,$F387)="",INDEX(INDIRECT(GY387),$E387,$F387)&gt;=INDEX(INDIRECT(GY387),1,HB$28)),0,(INDEX(INDIRECT(GY387),$E387,$F387))-INDEX(INDIRECT(GY387),1,HB$28))*(10-INDEX(INDIRECT("times"&amp;GW$2),$F387,HB$28))/10</f>
        <v>0</v>
      </c>
      <c r="HC387" s="63">
        <f ca="1">IF(OR(INDEX(INDIRECT("times"&amp;GW$2),$F387,HC$28)&gt;10,INDEX(INDIRECT(GY387),$E387,$F387)="",INDEX(INDIRECT(GY387),$E387,$F387)&gt;=INDEX(INDIRECT(GY387),1,HC$28)),0,(INDEX(INDIRECT(GY387),$E387,$F387))-INDEX(INDIRECT(GY387),1,HC$28))*(10-INDEX(INDIRECT("times"&amp;GW$2),$F387,HC$28))/10</f>
        <v>0</v>
      </c>
      <c r="HD387" s="63">
        <f ca="1">IF(OR(INDEX(INDIRECT("times"&amp;GW$2),$F387,HD$28)&gt;10,INDEX(INDIRECT(GY387),$E387,$F387)="",INDEX(INDIRECT(GY387),$E387,$F387)&gt;=INDEX(INDIRECT(GY387),1,HD$28)),0,(INDEX(INDIRECT(GY387),$E387,$F387))-INDEX(INDIRECT(GY387),1,HD$28))*(10-INDEX(INDIRECT("times"&amp;GW$2),$F387,HD$28))/10</f>
        <v>0</v>
      </c>
      <c r="HE387" s="63">
        <f ca="1">IF(OR(INDEX(INDIRECT("times"&amp;GW$2),$F387,HE$28)&gt;10,INDEX(INDIRECT(GY387),$E387,$F387)="",INDEX(INDIRECT(GY387),$E387,$F387)&gt;=INDEX(INDIRECT(GY387),1,HE$28)),0,(INDEX(INDIRECT(GY387),$E387,$F387))-INDEX(INDIRECT(GY387),1,HE$28))*(10-INDEX(INDIRECT("times"&amp;GW$2),$F387,HE$28))/10</f>
        <v>0</v>
      </c>
      <c r="HF387" s="63">
        <f ca="1">IF(OR(INDEX(INDIRECT("times"&amp;GW$2),$F387,HF$28)&gt;10,INDEX(INDIRECT(GY387),$E387,$F387)="",INDEX(INDIRECT(GY387),$E387,$F387)&gt;=INDEX(INDIRECT(GY387),1,HF$28)),0,(INDEX(INDIRECT(GY387),$E387,$F387))-INDEX(INDIRECT(GY387),1,HF$28))*(10-INDEX(INDIRECT("times"&amp;GW$2),$F387,HF$28))/10</f>
        <v>0</v>
      </c>
      <c r="HG387" s="63">
        <f ca="1">IF(OR(INDEX(INDIRECT("times"&amp;GW$2),$F387,HG$28)&gt;10,INDEX(INDIRECT(GY387),$E387,$F387)="",INDEX(INDIRECT(GY387),$E387,$F387)&gt;=INDEX(INDIRECT(GY387),1,HG$28)),0,(INDEX(INDIRECT(GY387),$E387,$F387))-INDEX(INDIRECT(GY387),1,HG$28))*(10-INDEX(INDIRECT("times"&amp;GW$2),$F387,HG$28))/10</f>
        <v>0</v>
      </c>
      <c r="HH387" s="63">
        <f ca="1">IF(OR(INDEX(INDIRECT("times"&amp;GW$2),$F387,HH$28)&gt;10,INDEX(INDIRECT(GY387),$E387,$F387)="",INDEX(INDIRECT(GY387),$E387,$F387)&gt;=INDEX(INDIRECT(GY387),1,HH$28)),0,(INDEX(INDIRECT(GY387),$E387,$F387))-INDEX(INDIRECT(GY387),1,HH$28))*(10-INDEX(INDIRECT("times"&amp;GW$2),$F387,HH$28))/10</f>
        <v>0</v>
      </c>
      <c r="HI387" s="63">
        <f ca="1">IF(OR(INDEX(INDIRECT("times"&amp;GW$2),$F387,HI$28)&gt;10,INDEX(INDIRECT(GY387),$E387,$F387)="",INDEX(INDIRECT(GY387),$E387,$F387)&gt;=INDEX(INDIRECT(GY387),1,HI$28)),0,(INDEX(INDIRECT(GY387),$E387,$F387))-INDEX(INDIRECT(GY387),1,HI$28))*(10-INDEX(INDIRECT("times"&amp;GW$2),$F387,HI$28))/10</f>
        <v>0</v>
      </c>
      <c r="HJ387" s="63">
        <f ca="1">IF(OR(INDEX(INDIRECT("times"&amp;GW$2),$F387,HJ$28)&gt;10,INDEX(INDIRECT(GY387),$E387,$F387)="",INDEX(INDIRECT(GY387),$E387,$F387)&gt;=INDEX(INDIRECT(GY387),1,HJ$28)),0,(INDEX(INDIRECT(GY387),$E387,$F387))-INDEX(INDIRECT(GY387),1,HJ$28))*(10-INDEX(INDIRECT("times"&amp;GW$2),$F387,HJ$28))/10</f>
        <v>0</v>
      </c>
      <c r="HK387" s="63">
        <f ca="1">IF(OR(INDEX(INDIRECT("times"&amp;GW$2),$F387,HK$28)&gt;10,INDEX(INDIRECT(GY387),$E387,$F387)="",INDEX(INDIRECT(GY387),$E387,$F387)&gt;=INDEX(INDIRECT(GY387),1,HK$28)),0,(INDEX(INDIRECT(GY387),$E387,$F387))-INDEX(INDIRECT(GY387),1,HK$28))*(10-INDEX(INDIRECT("times"&amp;GW$2),$F387,HK$28))/10</f>
        <v>0</v>
      </c>
      <c r="HL387" s="63">
        <f ca="1">IF(OR(INDEX(INDIRECT("times"&amp;GW$2),$F387,HL$28)&gt;10,INDEX(INDIRECT(GY387),$E387,$F387)="",INDEX(INDIRECT(GY387),$E387,$F387)&gt;=INDEX(INDIRECT(GY387),1,HL$28)),0,(INDEX(INDIRECT(GY387),$E387,$F387))-INDEX(INDIRECT(GY387),1,HL$28))*(10-INDEX(INDIRECT("times"&amp;GW$2),$F387,HL$28))/10</f>
        <v>0</v>
      </c>
      <c r="HM387" s="63">
        <f ca="1">IF(OR(INDEX(INDIRECT("times"&amp;GW$2),$F387,HM$28)&gt;10,INDEX(INDIRECT(GY387),$E387,$F387)="",INDEX(INDIRECT(GY387),$E387,$F387)&gt;=INDEX(INDIRECT(GY387),1,HM$28)),0,(INDEX(INDIRECT(GY387),$E387,$F387))-INDEX(INDIRECT(GY387),1,HM$28))*(10-INDEX(INDIRECT("times"&amp;GW$2),$F387,HM$28))/10</f>
        <v>0</v>
      </c>
      <c r="HN387" s="63">
        <f ca="1">IF(OR(INDEX(INDIRECT("times"&amp;GW$2),$F387,HN$28)&gt;10,INDEX(INDIRECT(GY387),$E387,$F387)="",INDEX(INDIRECT(GY387),$E387,$F387)&gt;=INDEX(INDIRECT(GY387),1,HN$28)),0,(INDEX(INDIRECT(GY387),$E387,$F387))-INDEX(INDIRECT(GY387),1,HN$28))*(10-INDEX(INDIRECT("times"&amp;GW$2),$F387,HN$28))/10</f>
        <v>0</v>
      </c>
      <c r="HO387" s="63">
        <f ca="1">IF(OR(INDEX(INDIRECT("times"&amp;GW$2),$F387,HO$28)&gt;10,INDEX(INDIRECT(GY387),$E387,$F387)="",INDEX(INDIRECT(GY387),$E387,$F387)&gt;=INDEX(INDIRECT(GY387),1,HO$28)),0,(INDEX(INDIRECT(GY387),$E387,$F387))-INDEX(INDIRECT(GY387),1,HO$28))*(10-INDEX(INDIRECT("times"&amp;GW$2),$F387,HO$28))/10</f>
        <v>0</v>
      </c>
      <c r="HP387" s="63">
        <f ca="1">IF(OR(INDEX(INDIRECT("times"&amp;GW$2),$F387,HP$28)&gt;10,INDEX(INDIRECT(GY387),$E387,$F387)="",INDEX(INDIRECT(GY387),$E387,$F387)&gt;=INDEX(INDIRECT(GY387),1,HP$28)),0,(INDEX(INDIRECT(GY387),$E387,$F387))-INDEX(INDIRECT(GY387),1,HP$28))*(10-INDEX(INDIRECT("times"&amp;GW$2),$F387,HP$28))/10</f>
        <v>0</v>
      </c>
      <c r="HQ387" s="63">
        <f ca="1">IF(OR(INDEX(INDIRECT("times"&amp;GW$2),$F387,HQ$28)&gt;10,INDEX(INDIRECT(GY387),$E387,$F387)="",INDEX(INDIRECT(GY387),$E387,$F387)&gt;=INDEX(INDIRECT(GY387),1,HQ$28)),0,(INDEX(INDIRECT(GY387),$E387,$F387))-INDEX(INDIRECT(GY387),1,HQ$28))*(10-INDEX(INDIRECT("times"&amp;GW$2),$F387,HQ$28))/10</f>
        <v>0</v>
      </c>
      <c r="HR387" s="63">
        <f ca="1">IF(OR(INDEX(INDIRECT("times"&amp;GW$2),$F387,HR$28)&gt;10,INDEX(INDIRECT(GY387),$E387,$F387)="",INDEX(INDIRECT(GY387),$E387,$F387)&gt;=INDEX(INDIRECT(GY387),1,HR$28)),0,(INDEX(INDIRECT(GY387),$E387,$F387))-INDEX(INDIRECT(GY387),1,HR$28))*(10-INDEX(INDIRECT("times"&amp;GW$2),$F387,HR$28))/10</f>
        <v>0</v>
      </c>
      <c r="HS387" s="63">
        <f ca="1">IF(OR(INDEX(INDIRECT("times"&amp;GW$2),$F387,HS$28)&gt;10,INDEX(INDIRECT(GY387),$E387,$F387)="",INDEX(INDIRECT(GY387),$E387,$F387)&gt;=INDEX(INDIRECT(GY387),1,HS$28)),0,(INDEX(INDIRECT(GY387),$E387,$F387))-INDEX(INDIRECT(GY387),1,HS$28))*(10-INDEX(INDIRECT("times"&amp;GW$2),$F387,HS$28))/10</f>
        <v>0</v>
      </c>
      <c r="HT387" s="63">
        <f ca="1">IF(OR(INDEX(INDIRECT("times"&amp;GW$2),$F387,HT$28)&gt;10,INDEX(INDIRECT(GY387),$E387,$F387)="",INDEX(INDIRECT(GY387),$E387,$F387)&gt;=INDEX(INDIRECT(GY387),1,HT$28)),0,(INDEX(INDIRECT(GY387),$E387,$F387))-INDEX(INDIRECT(GY387),1,HT$28))*(10-INDEX(INDIRECT("times"&amp;GW$2),$F387,HT$28))/10</f>
        <v>0</v>
      </c>
      <c r="HU387" s="63">
        <f ca="1">IF(OR(INDEX(INDIRECT("times"&amp;GW$2),$F387,HU$28)&gt;10,INDEX(INDIRECT(GY387),$E387,$F387)="",INDEX(INDIRECT(GY387),$E387,$F387)&gt;=INDEX(INDIRECT(GY387),1,HU$28)),0,(INDEX(INDIRECT(GY387),$E387,$F387))-INDEX(INDIRECT(GY387),1,HU$28))*(10-INDEX(INDIRECT("times"&amp;GW$2),$F387,HU$28))/10</f>
        <v>0</v>
      </c>
      <c r="HV387" s="64">
        <f ca="1">IF(OR(INDEX(INDIRECT("times"&amp;GW$2),$F387,HV$28)&gt;10,INDEX(INDIRECT(GY387),$E387,$F387)="",INDEX(INDIRECT(GY387),$E387,$F387)&gt;=INDEX(INDIRECT(GY387),1,HV$28)),0,(INDEX(INDIRECT(GY387),$E387,$F387))-INDEX(INDIRECT(GY387),1,HV$28))*(10-INDEX(INDIRECT("times"&amp;GW$2),$F387,HV$28))/10</f>
        <v>0</v>
      </c>
      <c r="HW387" s="201">
        <v>9</v>
      </c>
    </row>
    <row r="388" spans="1:231" ht="15">
      <c r="A388" s="18" t="s">
        <v>219</v>
      </c>
      <c r="B388" s="122">
        <f>A341</f>
        <v>3</v>
      </c>
      <c r="C388" s="122" t="str">
        <f>A342</f>
        <v>work1834</v>
      </c>
      <c r="D388" s="210" t="str">
        <f t="shared" si="1798"/>
        <v>core3_work1834</v>
      </c>
      <c r="E388" s="122">
        <v>5</v>
      </c>
      <c r="F388" s="33">
        <v>10</v>
      </c>
      <c r="G388" s="62">
        <f ca="1">IF(OR(INDEX(INDIRECT("times"&amp;B$2),$F388,G$28)&gt;10,INDEX(INDIRECT(D388),$E388,$F388)="",INDEX(INDIRECT(D388),$E388,$F388)&gt;=INDEX(INDIRECT(D388),1,G$28)),0,(INDEX(INDIRECT(D388),$E388,$F388))-INDEX(INDIRECT(D388),1,G$28))*(10-INDEX(INDIRECT("times"&amp;B$2),$F388,G$28))/10</f>
        <v>0</v>
      </c>
      <c r="H388" s="63">
        <f ca="1">IF(OR(INDEX(INDIRECT("times"&amp;B$2),$F388,H$28)&gt;10,INDEX(INDIRECT(D388),$E388,$F388)="",INDEX(INDIRECT(D388),$E388,$F388)&gt;=INDEX(INDIRECT(D388),1,H$28)),0,(INDEX(INDIRECT(D388),$E388,$F388))-INDEX(INDIRECT(D388),1,H$28))*(10-INDEX(INDIRECT("times"&amp;B$2),$F388,H$28))/10</f>
        <v>0</v>
      </c>
      <c r="I388" s="63">
        <f ca="1">IF(OR(INDEX(INDIRECT("times"&amp;B$2),$F388,I$28)&gt;10,INDEX(INDIRECT(D388),$E388,$F388)="",INDEX(INDIRECT(D388),$E388,$F388)&gt;=INDEX(INDIRECT(D388),1,I$28)),0,(INDEX(INDIRECT(D388),$E388,$F388))-INDEX(INDIRECT(D388),1,I$28))*(10-INDEX(INDIRECT("times"&amp;B$2),$F388,I$28))/10</f>
        <v>0</v>
      </c>
      <c r="J388" s="63">
        <f ca="1">IF(OR(INDEX(INDIRECT("times"&amp;B$2),$F388,J$28)&gt;10,INDEX(INDIRECT(D388),$E388,$F388)="",INDEX(INDIRECT(D388),$E388,$F388)&gt;=INDEX(INDIRECT(D388),1,J$28)),0,(INDEX(INDIRECT(D388),$E388,$F388))-INDEX(INDIRECT(D388),1,J$28))*(10-INDEX(INDIRECT("times"&amp;B$2),$F388,J$28))/10</f>
        <v>0</v>
      </c>
      <c r="K388" s="63">
        <f ca="1">IF(OR(INDEX(INDIRECT("times"&amp;B$2),$F388,K$28)&gt;10,INDEX(INDIRECT(D388),$E388,$F388)="",INDEX(INDIRECT(D388),$E388,$F388)&gt;=INDEX(INDIRECT(D388),1,K$28)),0,(INDEX(INDIRECT(D388),$E388,$F388))-INDEX(INDIRECT(D388),1,K$28))*(10-INDEX(INDIRECT("times"&amp;B$2),$F388,K$28))/10</f>
        <v>0</v>
      </c>
      <c r="L388" s="63">
        <f ca="1">IF(OR(INDEX(INDIRECT("times"&amp;B$2),$F388,L$28)&gt;10,INDEX(INDIRECT(D388),$E388,$F388)="",INDEX(INDIRECT(D388),$E388,$F388)&gt;=INDEX(INDIRECT(D388),1,L$28)),0,(INDEX(INDIRECT(D388),$E388,$F388))-INDEX(INDIRECT(D388),1,L$28))*(10-INDEX(INDIRECT("times"&amp;B$2),$F388,L$28))/10</f>
        <v>0</v>
      </c>
      <c r="M388" s="63">
        <f ca="1">IF(OR(INDEX(INDIRECT("times"&amp;B$2),$F388,M$28)&gt;10,INDEX(INDIRECT(D388),$E388,$F388)="",INDEX(INDIRECT(D388),$E388,$F388)&gt;=INDEX(INDIRECT(D388),1,M$28)),0,(INDEX(INDIRECT(D388),$E388,$F388))-INDEX(INDIRECT(D388),1,M$28))*(10-INDEX(INDIRECT("times"&amp;B$2),$F388,M$28))/10</f>
        <v>0</v>
      </c>
      <c r="N388" s="63">
        <f ca="1">IF(OR(INDEX(INDIRECT("times"&amp;B$2),$F388,N$28)&gt;10,INDEX(INDIRECT(D388),$E388,$F388)="",INDEX(INDIRECT(D388),$E388,$F388)&gt;=INDEX(INDIRECT(D388),1,N$28)),0,(INDEX(INDIRECT(D388),$E388,$F388))-INDEX(INDIRECT(D388),1,N$28))*(10-INDEX(INDIRECT("times"&amp;B$2),$F388,N$28))/10</f>
        <v>0</v>
      </c>
      <c r="O388" s="63">
        <f ca="1">IF(OR(INDEX(INDIRECT("times"&amp;B$2),$F388,O$28)&gt;10,INDEX(INDIRECT(D388),$E388,$F388)="",INDEX(INDIRECT(D388),$E388,$F388)&gt;=INDEX(INDIRECT(D388),1,O$28)),0,(INDEX(INDIRECT(D388),$E388,$F388))-INDEX(INDIRECT(D388),1,O$28))*(10-INDEX(INDIRECT("times"&amp;B$2),$F388,O$28))/10</f>
        <v>0</v>
      </c>
      <c r="P388" s="63">
        <f ca="1">IF(OR(INDEX(INDIRECT("times"&amp;B$2),$F388,P$28)&gt;10,INDEX(INDIRECT(D388),$E388,$F388)="",INDEX(INDIRECT(D388),$E388,$F388)&gt;=INDEX(INDIRECT(D388),1,P$28)),0,(INDEX(INDIRECT(D388),$E388,$F388))-INDEX(INDIRECT(D388),1,P$28))*(10-INDEX(INDIRECT("times"&amp;B$2),$F388,P$28))/10</f>
        <v>0</v>
      </c>
      <c r="Q388" s="63">
        <f ca="1">IF(OR(INDEX(INDIRECT("times"&amp;B$2),$F388,Q$28)&gt;10,INDEX(INDIRECT(D388),$E388,$F388)="",INDEX(INDIRECT(D388),$E388,$F388)&gt;=INDEX(INDIRECT(D388),1,Q$28)),0,(INDEX(INDIRECT(D388),$E388,$F388))-INDEX(INDIRECT(D388),1,Q$28))*(10-INDEX(INDIRECT("times"&amp;B$2),$F388,Q$28))/10</f>
        <v>0</v>
      </c>
      <c r="R388" s="63">
        <f ca="1">IF(OR(INDEX(INDIRECT("times"&amp;B$2),$F388,R$28)&gt;10,INDEX(INDIRECT(D388),$E388,$F388)="",INDEX(INDIRECT(D388),$E388,$F388)&gt;=INDEX(INDIRECT(D388),1,R$28)),0,(INDEX(INDIRECT(D388),$E388,$F388))-INDEX(INDIRECT(D388),1,R$28))*(10-INDEX(INDIRECT("times"&amp;B$2),$F388,R$28))/10</f>
        <v>0</v>
      </c>
      <c r="S388" s="63">
        <f ca="1">IF(OR(INDEX(INDIRECT("times"&amp;B$2),$F388,S$28)&gt;10,INDEX(INDIRECT(D388),$E388,$F388)="",INDEX(INDIRECT(D388),$E388,$F388)&gt;=INDEX(INDIRECT(D388),1,S$28)),0,(INDEX(INDIRECT(D388),$E388,$F388))-INDEX(INDIRECT(D388),1,S$28))*(10-INDEX(INDIRECT("times"&amp;B$2),$F388,S$28))/10</f>
        <v>0</v>
      </c>
      <c r="T388" s="63">
        <f ca="1">IF(OR(INDEX(INDIRECT("times"&amp;B$2),$F388,T$28)&gt;10,INDEX(INDIRECT(D388),$E388,$F388)="",INDEX(INDIRECT(D388),$E388,$F388)&gt;=INDEX(INDIRECT(D388),1,T$28)),0,(INDEX(INDIRECT(D388),$E388,$F388))-INDEX(INDIRECT(D388),1,T$28))*(10-INDEX(INDIRECT("times"&amp;B$2),$F388,T$28))/10</f>
        <v>0</v>
      </c>
      <c r="U388" s="63">
        <f ca="1">IF(OR(INDEX(INDIRECT("times"&amp;B$2),$F388,U$28)&gt;10,INDEX(INDIRECT(D388),$E388,$F388)="",INDEX(INDIRECT(D388),$E388,$F388)&gt;=INDEX(INDIRECT(D388),1,U$28)),0,(INDEX(INDIRECT(D388),$E388,$F388))-INDEX(INDIRECT(D388),1,U$28))*(10-INDEX(INDIRECT("times"&amp;B$2),$F388,U$28))/10</f>
        <v>0</v>
      </c>
      <c r="V388" s="63">
        <f ca="1">IF(OR(INDEX(INDIRECT("times"&amp;B$2),$F388,V$28)&gt;10,INDEX(INDIRECT(D388),$E388,$F388)="",INDEX(INDIRECT(D388),$E388,$F388)&gt;=INDEX(INDIRECT(D388),1,V$28)),0,(INDEX(INDIRECT(D388),$E388,$F388))-INDEX(INDIRECT(D388),1,V$28))*(10-INDEX(INDIRECT("times"&amp;B$2),$F388,V$28))/10</f>
        <v>0</v>
      </c>
      <c r="W388" s="63">
        <f ca="1">IF(OR(INDEX(INDIRECT("times"&amp;B$2),$F388,W$28)&gt;10,INDEX(INDIRECT(D388),$E388,$F388)="",INDEX(INDIRECT(D388),$E388,$F388)&gt;=INDEX(INDIRECT(D388),1,W$28)),0,(INDEX(INDIRECT(D388),$E388,$F388))-INDEX(INDIRECT(D388),1,W$28))*(10-INDEX(INDIRECT("times"&amp;B$2),$F388,W$28))/10</f>
        <v>0</v>
      </c>
      <c r="X388" s="63">
        <f ca="1">IF(OR(INDEX(INDIRECT("times"&amp;B$2),$F388,X$28)&gt;10,INDEX(INDIRECT(D388),$E388,$F388)="",INDEX(INDIRECT(D388),$E388,$F388)&gt;=INDEX(INDIRECT(D388),1,X$28)),0,(INDEX(INDIRECT(D388),$E388,$F388))-INDEX(INDIRECT(D388),1,X$28))*(10-INDEX(INDIRECT("times"&amp;B$2),$F388,X$28))/10</f>
        <v>0</v>
      </c>
      <c r="Y388" s="63">
        <f ca="1">IF(OR(INDEX(INDIRECT("times"&amp;B$2),$F388,Y$28)&gt;10,INDEX(INDIRECT(D388),$E388,$F388)="",INDEX(INDIRECT(D388),$E388,$F388)&gt;=INDEX(INDIRECT(D388),1,Y$28)),0,(INDEX(INDIRECT(D388),$E388,$F388))-INDEX(INDIRECT(D388),1,Y$28))*(10-INDEX(INDIRECT("times"&amp;B$2),$F388,Y$28))/10</f>
        <v>0</v>
      </c>
      <c r="Z388" s="63">
        <f ca="1">IF(OR(INDEX(INDIRECT("times"&amp;B$2),$F388,Z$28)&gt;10,INDEX(INDIRECT(D388),$E388,$F388)="",INDEX(INDIRECT(D388),$E388,$F388)&gt;=INDEX(INDIRECT(D388),1,Z$28)),0,(INDEX(INDIRECT(D388),$E388,$F388))-INDEX(INDIRECT(D388),1,Z$28))*(10-INDEX(INDIRECT("times"&amp;B$2),$F388,Z$28))/10</f>
        <v>0</v>
      </c>
      <c r="AA388" s="64">
        <f ca="1">IF(OR(INDEX(INDIRECT("times"&amp;B$2),$F388,AA$28)&gt;10,INDEX(INDIRECT(D388),$E388,$F388)="",INDEX(INDIRECT(D388),$E388,$F388)&gt;=INDEX(INDIRECT(D388),1,AA$28)),0,(INDEX(INDIRECT(D388),$E388,$F388))-INDEX(INDIRECT(D388),1,AA$28))*(10-INDEX(INDIRECT("times"&amp;B$2),$F388,AA$28))/10</f>
        <v>0</v>
      </c>
      <c r="AB388" s="201">
        <v>10</v>
      </c>
      <c r="AD388" s="18" t="s">
        <v>219</v>
      </c>
      <c r="AE388" s="122">
        <f>AD341</f>
        <v>3</v>
      </c>
      <c r="AF388" s="122" t="str">
        <f>AD342</f>
        <v>shop1834</v>
      </c>
      <c r="AG388" s="210" t="str">
        <f t="shared" si="1799"/>
        <v>core3_shop1834</v>
      </c>
      <c r="AH388" s="122">
        <v>5</v>
      </c>
      <c r="AI388" s="33">
        <v>10</v>
      </c>
      <c r="AJ388" s="62">
        <f ca="1">IF(OR(INDEX(INDIRECT("times"&amp;AE$2),$F388,AJ$28)&gt;10,INDEX(INDIRECT(AG388),$E388,$F388)="",INDEX(INDIRECT(AG388),$E388,$F388)&gt;=INDEX(INDIRECT(AG388),1,AJ$28)),0,(INDEX(INDIRECT(AG388),$E388,$F388))-INDEX(INDIRECT(AG388),1,AJ$28))*(10-INDEX(INDIRECT("times"&amp;AE$2),$F388,AJ$28))/10</f>
        <v>0</v>
      </c>
      <c r="AK388" s="63">
        <f ca="1">IF(OR(INDEX(INDIRECT("times"&amp;AE$2),$F388,AK$28)&gt;10,INDEX(INDIRECT(AG388),$E388,$F388)="",INDEX(INDIRECT(AG388),$E388,$F388)&gt;=INDEX(INDIRECT(AG388),1,AK$28)),0,(INDEX(INDIRECT(AG388),$E388,$F388))-INDEX(INDIRECT(AG388),1,AK$28))*(10-INDEX(INDIRECT("times"&amp;AE$2),$F388,AK$28))/10</f>
        <v>0</v>
      </c>
      <c r="AL388" s="63">
        <f ca="1">IF(OR(INDEX(INDIRECT("times"&amp;AE$2),$F388,AL$28)&gt;10,INDEX(INDIRECT(AG388),$E388,$F388)="",INDEX(INDIRECT(AG388),$E388,$F388)&gt;=INDEX(INDIRECT(AG388),1,AL$28)),0,(INDEX(INDIRECT(AG388),$E388,$F388))-INDEX(INDIRECT(AG388),1,AL$28))*(10-INDEX(INDIRECT("times"&amp;AE$2),$F388,AL$28))/10</f>
        <v>0</v>
      </c>
      <c r="AM388" s="63">
        <f ca="1">IF(OR(INDEX(INDIRECT("times"&amp;AE$2),$F388,AM$28)&gt;10,INDEX(INDIRECT(AG388),$E388,$F388)="",INDEX(INDIRECT(AG388),$E388,$F388)&gt;=INDEX(INDIRECT(AG388),1,AM$28)),0,(INDEX(INDIRECT(AG388),$E388,$F388))-INDEX(INDIRECT(AG388),1,AM$28))*(10-INDEX(INDIRECT("times"&amp;AE$2),$F388,AM$28))/10</f>
        <v>0</v>
      </c>
      <c r="AN388" s="63">
        <f ca="1">IF(OR(INDEX(INDIRECT("times"&amp;AE$2),$F388,AN$28)&gt;10,INDEX(INDIRECT(AG388),$E388,$F388)="",INDEX(INDIRECT(AG388),$E388,$F388)&gt;=INDEX(INDIRECT(AG388),1,AN$28)),0,(INDEX(INDIRECT(AG388),$E388,$F388))-INDEX(INDIRECT(AG388),1,AN$28))*(10-INDEX(INDIRECT("times"&amp;AE$2),$F388,AN$28))/10</f>
        <v>0</v>
      </c>
      <c r="AO388" s="63">
        <f ca="1">IF(OR(INDEX(INDIRECT("times"&amp;AE$2),$F388,AO$28)&gt;10,INDEX(INDIRECT(AG388),$E388,$F388)="",INDEX(INDIRECT(AG388),$E388,$F388)&gt;=INDEX(INDIRECT(AG388),1,AO$28)),0,(INDEX(INDIRECT(AG388),$E388,$F388))-INDEX(INDIRECT(AG388),1,AO$28))*(10-INDEX(INDIRECT("times"&amp;AE$2),$F388,AO$28))/10</f>
        <v>0</v>
      </c>
      <c r="AP388" s="63">
        <f ca="1">IF(OR(INDEX(INDIRECT("times"&amp;AE$2),$F388,AP$28)&gt;10,INDEX(INDIRECT(AG388),$E388,$F388)="",INDEX(INDIRECT(AG388),$E388,$F388)&gt;=INDEX(INDIRECT(AG388),1,AP$28)),0,(INDEX(INDIRECT(AG388),$E388,$F388))-INDEX(INDIRECT(AG388),1,AP$28))*(10-INDEX(INDIRECT("times"&amp;AE$2),$F388,AP$28))/10</f>
        <v>0</v>
      </c>
      <c r="AQ388" s="63">
        <f ca="1">IF(OR(INDEX(INDIRECT("times"&amp;AE$2),$F388,AQ$28)&gt;10,INDEX(INDIRECT(AG388),$E388,$F388)="",INDEX(INDIRECT(AG388),$E388,$F388)&gt;=INDEX(INDIRECT(AG388),1,AQ$28)),0,(INDEX(INDIRECT(AG388),$E388,$F388))-INDEX(INDIRECT(AG388),1,AQ$28))*(10-INDEX(INDIRECT("times"&amp;AE$2),$F388,AQ$28))/10</f>
        <v>0</v>
      </c>
      <c r="AR388" s="63">
        <f ca="1">IF(OR(INDEX(INDIRECT("times"&amp;AE$2),$F388,AR$28)&gt;10,INDEX(INDIRECT(AG388),$E388,$F388)="",INDEX(INDIRECT(AG388),$E388,$F388)&gt;=INDEX(INDIRECT(AG388),1,AR$28)),0,(INDEX(INDIRECT(AG388),$E388,$F388))-INDEX(INDIRECT(AG388),1,AR$28))*(10-INDEX(INDIRECT("times"&amp;AE$2),$F388,AR$28))/10</f>
        <v>0</v>
      </c>
      <c r="AS388" s="63">
        <f ca="1">IF(OR(INDEX(INDIRECT("times"&amp;AE$2),$F388,AS$28)&gt;10,INDEX(INDIRECT(AG388),$E388,$F388)="",INDEX(INDIRECT(AG388),$E388,$F388)&gt;=INDEX(INDIRECT(AG388),1,AS$28)),0,(INDEX(INDIRECT(AG388),$E388,$F388))-INDEX(INDIRECT(AG388),1,AS$28))*(10-INDEX(INDIRECT("times"&amp;AE$2),$F388,AS$28))/10</f>
        <v>0</v>
      </c>
      <c r="AT388" s="63">
        <f ca="1">IF(OR(INDEX(INDIRECT("times"&amp;AE$2),$F388,AT$28)&gt;10,INDEX(INDIRECT(AG388),$E388,$F388)="",INDEX(INDIRECT(AG388),$E388,$F388)&gt;=INDEX(INDIRECT(AG388),1,AT$28)),0,(INDEX(INDIRECT(AG388),$E388,$F388))-INDEX(INDIRECT(AG388),1,AT$28))*(10-INDEX(INDIRECT("times"&amp;AE$2),$F388,AT$28))/10</f>
        <v>0</v>
      </c>
      <c r="AU388" s="63">
        <f ca="1">IF(OR(INDEX(INDIRECT("times"&amp;AE$2),$F388,AU$28)&gt;10,INDEX(INDIRECT(AG388),$E388,$F388)="",INDEX(INDIRECT(AG388),$E388,$F388)&gt;=INDEX(INDIRECT(AG388),1,AU$28)),0,(INDEX(INDIRECT(AG388),$E388,$F388))-INDEX(INDIRECT(AG388),1,AU$28))*(10-INDEX(INDIRECT("times"&amp;AE$2),$F388,AU$28))/10</f>
        <v>0</v>
      </c>
      <c r="AV388" s="63">
        <f ca="1">IF(OR(INDEX(INDIRECT("times"&amp;AE$2),$F388,AV$28)&gt;10,INDEX(INDIRECT(AG388),$E388,$F388)="",INDEX(INDIRECT(AG388),$E388,$F388)&gt;=INDEX(INDIRECT(AG388),1,AV$28)),0,(INDEX(INDIRECT(AG388),$E388,$F388))-INDEX(INDIRECT(AG388),1,AV$28))*(10-INDEX(INDIRECT("times"&amp;AE$2),$F388,AV$28))/10</f>
        <v>0</v>
      </c>
      <c r="AW388" s="63">
        <f ca="1">IF(OR(INDEX(INDIRECT("times"&amp;AE$2),$F388,AW$28)&gt;10,INDEX(INDIRECT(AG388),$E388,$F388)="",INDEX(INDIRECT(AG388),$E388,$F388)&gt;=INDEX(INDIRECT(AG388),1,AW$28)),0,(INDEX(INDIRECT(AG388),$E388,$F388))-INDEX(INDIRECT(AG388),1,AW$28))*(10-INDEX(INDIRECT("times"&amp;AE$2),$F388,AW$28))/10</f>
        <v>0</v>
      </c>
      <c r="AX388" s="63">
        <f ca="1">IF(OR(INDEX(INDIRECT("times"&amp;AE$2),$F388,AX$28)&gt;10,INDEX(INDIRECT(AG388),$E388,$F388)="",INDEX(INDIRECT(AG388),$E388,$F388)&gt;=INDEX(INDIRECT(AG388),1,AX$28)),0,(INDEX(INDIRECT(AG388),$E388,$F388))-INDEX(INDIRECT(AG388),1,AX$28))*(10-INDEX(INDIRECT("times"&amp;AE$2),$F388,AX$28))/10</f>
        <v>0</v>
      </c>
      <c r="AY388" s="63">
        <f ca="1">IF(OR(INDEX(INDIRECT("times"&amp;AE$2),$F388,AY$28)&gt;10,INDEX(INDIRECT(AG388),$E388,$F388)="",INDEX(INDIRECT(AG388),$E388,$F388)&gt;=INDEX(INDIRECT(AG388),1,AY$28)),0,(INDEX(INDIRECT(AG388),$E388,$F388))-INDEX(INDIRECT(AG388),1,AY$28))*(10-INDEX(INDIRECT("times"&amp;AE$2),$F388,AY$28))/10</f>
        <v>0</v>
      </c>
      <c r="AZ388" s="63">
        <f ca="1">IF(OR(INDEX(INDIRECT("times"&amp;AE$2),$F388,AZ$28)&gt;10,INDEX(INDIRECT(AG388),$E388,$F388)="",INDEX(INDIRECT(AG388),$E388,$F388)&gt;=INDEX(INDIRECT(AG388),1,AZ$28)),0,(INDEX(INDIRECT(AG388),$E388,$F388))-INDEX(INDIRECT(AG388),1,AZ$28))*(10-INDEX(INDIRECT("times"&amp;AE$2),$F388,AZ$28))/10</f>
        <v>0</v>
      </c>
      <c r="BA388" s="63">
        <f ca="1">IF(OR(INDEX(INDIRECT("times"&amp;AE$2),$F388,BA$28)&gt;10,INDEX(INDIRECT(AG388),$E388,$F388)="",INDEX(INDIRECT(AG388),$E388,$F388)&gt;=INDEX(INDIRECT(AG388),1,BA$28)),0,(INDEX(INDIRECT(AG388),$E388,$F388))-INDEX(INDIRECT(AG388),1,BA$28))*(10-INDEX(INDIRECT("times"&amp;AE$2),$F388,BA$28))/10</f>
        <v>0</v>
      </c>
      <c r="BB388" s="63">
        <f ca="1">IF(OR(INDEX(INDIRECT("times"&amp;AE$2),$F388,BB$28)&gt;10,INDEX(INDIRECT(AG388),$E388,$F388)="",INDEX(INDIRECT(AG388),$E388,$F388)&gt;=INDEX(INDIRECT(AG388),1,BB$28)),0,(INDEX(INDIRECT(AG388),$E388,$F388))-INDEX(INDIRECT(AG388),1,BB$28))*(10-INDEX(INDIRECT("times"&amp;AE$2),$F388,BB$28))/10</f>
        <v>0</v>
      </c>
      <c r="BC388" s="63">
        <f ca="1">IF(OR(INDEX(INDIRECT("times"&amp;AE$2),$F388,BC$28)&gt;10,INDEX(INDIRECT(AG388),$E388,$F388)="",INDEX(INDIRECT(AG388),$E388,$F388)&gt;=INDEX(INDIRECT(AG388),1,BC$28)),0,(INDEX(INDIRECT(AG388),$E388,$F388))-INDEX(INDIRECT(AG388),1,BC$28))*(10-INDEX(INDIRECT("times"&amp;AE$2),$F388,BC$28))/10</f>
        <v>0</v>
      </c>
      <c r="BD388" s="64">
        <f ca="1">IF(OR(INDEX(INDIRECT("times"&amp;AE$2),$F388,BD$28)&gt;10,INDEX(INDIRECT(AG388),$E388,$F388)="",INDEX(INDIRECT(AG388),$E388,$F388)&gt;=INDEX(INDIRECT(AG388),1,BD$28)),0,(INDEX(INDIRECT(AG388),$E388,$F388))-INDEX(INDIRECT(AG388),1,BD$28))*(10-INDEX(INDIRECT("times"&amp;AE$2),$F388,BD$28))/10</f>
        <v>0</v>
      </c>
      <c r="BE388" s="201">
        <v>10</v>
      </c>
      <c r="BG388" s="18" t="s">
        <v>219</v>
      </c>
      <c r="BH388" s="122">
        <f>BG341</f>
        <v>3</v>
      </c>
      <c r="BI388" s="122" t="str">
        <f>BG342</f>
        <v>lei1834</v>
      </c>
      <c r="BJ388" s="210" t="str">
        <f t="shared" si="1800"/>
        <v>core3_lei1834</v>
      </c>
      <c r="BK388" s="122">
        <v>5</v>
      </c>
      <c r="BL388" s="33">
        <v>10</v>
      </c>
      <c r="BM388" s="62">
        <f ca="1">IF(OR(INDEX(INDIRECT("times"&amp;BH$2),$F388,BM$28)&gt;10,INDEX(INDIRECT(BJ388),$E388,$F388)="",INDEX(INDIRECT(BJ388),$E388,$F388)&gt;=INDEX(INDIRECT(BJ388),1,BM$28)),0,(INDEX(INDIRECT(BJ388),$E388,$F388))-INDEX(INDIRECT(BJ388),1,BM$28))*(10-INDEX(INDIRECT("times"&amp;BH$2),$F388,BM$28))/10</f>
        <v>0</v>
      </c>
      <c r="BN388" s="63">
        <f ca="1">IF(OR(INDEX(INDIRECT("times"&amp;BH$2),$F388,BN$28)&gt;10,INDEX(INDIRECT(BJ388),$E388,$F388)="",INDEX(INDIRECT(BJ388),$E388,$F388)&gt;=INDEX(INDIRECT(BJ388),1,BN$28)),0,(INDEX(INDIRECT(BJ388),$E388,$F388))-INDEX(INDIRECT(BJ388),1,BN$28))*(10-INDEX(INDIRECT("times"&amp;BH$2),$F388,BN$28))/10</f>
        <v>0</v>
      </c>
      <c r="BO388" s="63">
        <f ca="1">IF(OR(INDEX(INDIRECT("times"&amp;BH$2),$F388,BO$28)&gt;10,INDEX(INDIRECT(BJ388),$E388,$F388)="",INDEX(INDIRECT(BJ388),$E388,$F388)&gt;=INDEX(INDIRECT(BJ388),1,BO$28)),0,(INDEX(INDIRECT(BJ388),$E388,$F388))-INDEX(INDIRECT(BJ388),1,BO$28))*(10-INDEX(INDIRECT("times"&amp;BH$2),$F388,BO$28))/10</f>
        <v>0</v>
      </c>
      <c r="BP388" s="63">
        <f ca="1">IF(OR(INDEX(INDIRECT("times"&amp;BH$2),$F388,BP$28)&gt;10,INDEX(INDIRECT(BJ388),$E388,$F388)="",INDEX(INDIRECT(BJ388),$E388,$F388)&gt;=INDEX(INDIRECT(BJ388),1,BP$28)),0,(INDEX(INDIRECT(BJ388),$E388,$F388))-INDEX(INDIRECT(BJ388),1,BP$28))*(10-INDEX(INDIRECT("times"&amp;BH$2),$F388,BP$28))/10</f>
        <v>0</v>
      </c>
      <c r="BQ388" s="63">
        <f ca="1">IF(OR(INDEX(INDIRECT("times"&amp;BH$2),$F388,BQ$28)&gt;10,INDEX(INDIRECT(BJ388),$E388,$F388)="",INDEX(INDIRECT(BJ388),$E388,$F388)&gt;=INDEX(INDIRECT(BJ388),1,BQ$28)),0,(INDEX(INDIRECT(BJ388),$E388,$F388))-INDEX(INDIRECT(BJ388),1,BQ$28))*(10-INDEX(INDIRECT("times"&amp;BH$2),$F388,BQ$28))/10</f>
        <v>0</v>
      </c>
      <c r="BR388" s="63">
        <f ca="1">IF(OR(INDEX(INDIRECT("times"&amp;BH$2),$F388,BR$28)&gt;10,INDEX(INDIRECT(BJ388),$E388,$F388)="",INDEX(INDIRECT(BJ388),$E388,$F388)&gt;=INDEX(INDIRECT(BJ388),1,BR$28)),0,(INDEX(INDIRECT(BJ388),$E388,$F388))-INDEX(INDIRECT(BJ388),1,BR$28))*(10-INDEX(INDIRECT("times"&amp;BH$2),$F388,BR$28))/10</f>
        <v>0</v>
      </c>
      <c r="BS388" s="63">
        <f ca="1">IF(OR(INDEX(INDIRECT("times"&amp;BH$2),$F388,BS$28)&gt;10,INDEX(INDIRECT(BJ388),$E388,$F388)="",INDEX(INDIRECT(BJ388),$E388,$F388)&gt;=INDEX(INDIRECT(BJ388),1,BS$28)),0,(INDEX(INDIRECT(BJ388),$E388,$F388))-INDEX(INDIRECT(BJ388),1,BS$28))*(10-INDEX(INDIRECT("times"&amp;BH$2),$F388,BS$28))/10</f>
        <v>0</v>
      </c>
      <c r="BT388" s="63">
        <f ca="1">IF(OR(INDEX(INDIRECT("times"&amp;BH$2),$F388,BT$28)&gt;10,INDEX(INDIRECT(BJ388),$E388,$F388)="",INDEX(INDIRECT(BJ388),$E388,$F388)&gt;=INDEX(INDIRECT(BJ388),1,BT$28)),0,(INDEX(INDIRECT(BJ388),$E388,$F388))-INDEX(INDIRECT(BJ388),1,BT$28))*(10-INDEX(INDIRECT("times"&amp;BH$2),$F388,BT$28))/10</f>
        <v>0</v>
      </c>
      <c r="BU388" s="63">
        <f ca="1">IF(OR(INDEX(INDIRECT("times"&amp;BH$2),$F388,BU$28)&gt;10,INDEX(INDIRECT(BJ388),$E388,$F388)="",INDEX(INDIRECT(BJ388),$E388,$F388)&gt;=INDEX(INDIRECT(BJ388),1,BU$28)),0,(INDEX(INDIRECT(BJ388),$E388,$F388))-INDEX(INDIRECT(BJ388),1,BU$28))*(10-INDEX(INDIRECT("times"&amp;BH$2),$F388,BU$28))/10</f>
        <v>0</v>
      </c>
      <c r="BV388" s="63">
        <f ca="1">IF(OR(INDEX(INDIRECT("times"&amp;BH$2),$F388,BV$28)&gt;10,INDEX(INDIRECT(BJ388),$E388,$F388)="",INDEX(INDIRECT(BJ388),$E388,$F388)&gt;=INDEX(INDIRECT(BJ388),1,BV$28)),0,(INDEX(INDIRECT(BJ388),$E388,$F388))-INDEX(INDIRECT(BJ388),1,BV$28))*(10-INDEX(INDIRECT("times"&amp;BH$2),$F388,BV$28))/10</f>
        <v>0</v>
      </c>
      <c r="BW388" s="63">
        <f ca="1">IF(OR(INDEX(INDIRECT("times"&amp;BH$2),$F388,BW$28)&gt;10,INDEX(INDIRECT(BJ388),$E388,$F388)="",INDEX(INDIRECT(BJ388),$E388,$F388)&gt;=INDEX(INDIRECT(BJ388),1,BW$28)),0,(INDEX(INDIRECT(BJ388),$E388,$F388))-INDEX(INDIRECT(BJ388),1,BW$28))*(10-INDEX(INDIRECT("times"&amp;BH$2),$F388,BW$28))/10</f>
        <v>0</v>
      </c>
      <c r="BX388" s="63">
        <f ca="1">IF(OR(INDEX(INDIRECT("times"&amp;BH$2),$F388,BX$28)&gt;10,INDEX(INDIRECT(BJ388),$E388,$F388)="",INDEX(INDIRECT(BJ388),$E388,$F388)&gt;=INDEX(INDIRECT(BJ388),1,BX$28)),0,(INDEX(INDIRECT(BJ388),$E388,$F388))-INDEX(INDIRECT(BJ388),1,BX$28))*(10-INDEX(INDIRECT("times"&amp;BH$2),$F388,BX$28))/10</f>
        <v>0</v>
      </c>
      <c r="BY388" s="63">
        <f ca="1">IF(OR(INDEX(INDIRECT("times"&amp;BH$2),$F388,BY$28)&gt;10,INDEX(INDIRECT(BJ388),$E388,$F388)="",INDEX(INDIRECT(BJ388),$E388,$F388)&gt;=INDEX(INDIRECT(BJ388),1,BY$28)),0,(INDEX(INDIRECT(BJ388),$E388,$F388))-INDEX(INDIRECT(BJ388),1,BY$28))*(10-INDEX(INDIRECT("times"&amp;BH$2),$F388,BY$28))/10</f>
        <v>0</v>
      </c>
      <c r="BZ388" s="63">
        <f ca="1">IF(OR(INDEX(INDIRECT("times"&amp;BH$2),$F388,BZ$28)&gt;10,INDEX(INDIRECT(BJ388),$E388,$F388)="",INDEX(INDIRECT(BJ388),$E388,$F388)&gt;=INDEX(INDIRECT(BJ388),1,BZ$28)),0,(INDEX(INDIRECT(BJ388),$E388,$F388))-INDEX(INDIRECT(BJ388),1,BZ$28))*(10-INDEX(INDIRECT("times"&amp;BH$2),$F388,BZ$28))/10</f>
        <v>0</v>
      </c>
      <c r="CA388" s="63">
        <f ca="1">IF(OR(INDEX(INDIRECT("times"&amp;BH$2),$F388,CA$28)&gt;10,INDEX(INDIRECT(BJ388),$E388,$F388)="",INDEX(INDIRECT(BJ388),$E388,$F388)&gt;=INDEX(INDIRECT(BJ388),1,CA$28)),0,(INDEX(INDIRECT(BJ388),$E388,$F388))-INDEX(INDIRECT(BJ388),1,CA$28))*(10-INDEX(INDIRECT("times"&amp;BH$2),$F388,CA$28))/10</f>
        <v>0</v>
      </c>
      <c r="CB388" s="63">
        <f ca="1">IF(OR(INDEX(INDIRECT("times"&amp;BH$2),$F388,CB$28)&gt;10,INDEX(INDIRECT(BJ388),$E388,$F388)="",INDEX(INDIRECT(BJ388),$E388,$F388)&gt;=INDEX(INDIRECT(BJ388),1,CB$28)),0,(INDEX(INDIRECT(BJ388),$E388,$F388))-INDEX(INDIRECT(BJ388),1,CB$28))*(10-INDEX(INDIRECT("times"&amp;BH$2),$F388,CB$28))/10</f>
        <v>0</v>
      </c>
      <c r="CC388" s="63">
        <f ca="1">IF(OR(INDEX(INDIRECT("times"&amp;BH$2),$F388,CC$28)&gt;10,INDEX(INDIRECT(BJ388),$E388,$F388)="",INDEX(INDIRECT(BJ388),$E388,$F388)&gt;=INDEX(INDIRECT(BJ388),1,CC$28)),0,(INDEX(INDIRECT(BJ388),$E388,$F388))-INDEX(INDIRECT(BJ388),1,CC$28))*(10-INDEX(INDIRECT("times"&amp;BH$2),$F388,CC$28))/10</f>
        <v>0</v>
      </c>
      <c r="CD388" s="63">
        <f ca="1">IF(OR(INDEX(INDIRECT("times"&amp;BH$2),$F388,CD$28)&gt;10,INDEX(INDIRECT(BJ388),$E388,$F388)="",INDEX(INDIRECT(BJ388),$E388,$F388)&gt;=INDEX(INDIRECT(BJ388),1,CD$28)),0,(INDEX(INDIRECT(BJ388),$E388,$F388))-INDEX(INDIRECT(BJ388),1,CD$28))*(10-INDEX(INDIRECT("times"&amp;BH$2),$F388,CD$28))/10</f>
        <v>0</v>
      </c>
      <c r="CE388" s="63">
        <f ca="1">IF(OR(INDEX(INDIRECT("times"&amp;BH$2),$F388,CE$28)&gt;10,INDEX(INDIRECT(BJ388),$E388,$F388)="",INDEX(INDIRECT(BJ388),$E388,$F388)&gt;=INDEX(INDIRECT(BJ388),1,CE$28)),0,(INDEX(INDIRECT(BJ388),$E388,$F388))-INDEX(INDIRECT(BJ388),1,CE$28))*(10-INDEX(INDIRECT("times"&amp;BH$2),$F388,CE$28))/10</f>
        <v>0</v>
      </c>
      <c r="CF388" s="63">
        <f ca="1">IF(OR(INDEX(INDIRECT("times"&amp;BH$2),$F388,CF$28)&gt;10,INDEX(INDIRECT(BJ388),$E388,$F388)="",INDEX(INDIRECT(BJ388),$E388,$F388)&gt;=INDEX(INDIRECT(BJ388),1,CF$28)),0,(INDEX(INDIRECT(BJ388),$E388,$F388))-INDEX(INDIRECT(BJ388),1,CF$28))*(10-INDEX(INDIRECT("times"&amp;BH$2),$F388,CF$28))/10</f>
        <v>0</v>
      </c>
      <c r="CG388" s="64">
        <f ca="1">IF(OR(INDEX(INDIRECT("times"&amp;BH$2),$F388,CG$28)&gt;10,INDEX(INDIRECT(BJ388),$E388,$F388)="",INDEX(INDIRECT(BJ388),$E388,$F388)&gt;=INDEX(INDIRECT(BJ388),1,CG$28)),0,(INDEX(INDIRECT(BJ388),$E388,$F388))-INDEX(INDIRECT(BJ388),1,CG$28))*(10-INDEX(INDIRECT("times"&amp;BH$2),$F388,CG$28))/10</f>
        <v>0</v>
      </c>
      <c r="CH388" s="201">
        <v>10</v>
      </c>
      <c r="CJ388" s="18" t="s">
        <v>219</v>
      </c>
      <c r="CK388" s="122">
        <f>CJ341</f>
        <v>3</v>
      </c>
      <c r="CL388" s="122" t="str">
        <f>CJ342</f>
        <v>work3564</v>
      </c>
      <c r="CM388" s="210" t="str">
        <f t="shared" si="1801"/>
        <v>core3_work3564</v>
      </c>
      <c r="CN388" s="122">
        <v>5</v>
      </c>
      <c r="CO388" s="33">
        <v>10</v>
      </c>
      <c r="CP388" s="62">
        <f ca="1">IF(OR(INDEX(INDIRECT("times"&amp;CK$2),$F388,CP$28)&gt;10,INDEX(INDIRECT(CM388),$E388,$F388)="",INDEX(INDIRECT(CM388),$E388,$F388)&gt;=INDEX(INDIRECT(CM388),1,CP$28)),0,(INDEX(INDIRECT(CM388),$E388,$F388))-INDEX(INDIRECT(CM388),1,CP$28))*(10-INDEX(INDIRECT("times"&amp;CK$2),$F388,CP$28))/10</f>
        <v>0</v>
      </c>
      <c r="CQ388" s="63">
        <f ca="1">IF(OR(INDEX(INDIRECT("times"&amp;CK$2),$F388,CQ$28)&gt;10,INDEX(INDIRECT(CM388),$E388,$F388)="",INDEX(INDIRECT(CM388),$E388,$F388)&gt;=INDEX(INDIRECT(CM388),1,CQ$28)),0,(INDEX(INDIRECT(CM388),$E388,$F388))-INDEX(INDIRECT(CM388),1,CQ$28))*(10-INDEX(INDIRECT("times"&amp;CK$2),$F388,CQ$28))/10</f>
        <v>0</v>
      </c>
      <c r="CR388" s="63">
        <f ca="1">IF(OR(INDEX(INDIRECT("times"&amp;CK$2),$F388,CR$28)&gt;10,INDEX(INDIRECT(CM388),$E388,$F388)="",INDEX(INDIRECT(CM388),$E388,$F388)&gt;=INDEX(INDIRECT(CM388),1,CR$28)),0,(INDEX(INDIRECT(CM388),$E388,$F388))-INDEX(INDIRECT(CM388),1,CR$28))*(10-INDEX(INDIRECT("times"&amp;CK$2),$F388,CR$28))/10</f>
        <v>0</v>
      </c>
      <c r="CS388" s="63">
        <f ca="1">IF(OR(INDEX(INDIRECT("times"&amp;CK$2),$F388,CS$28)&gt;10,INDEX(INDIRECT(CM388),$E388,$F388)="",INDEX(INDIRECT(CM388),$E388,$F388)&gt;=INDEX(INDIRECT(CM388),1,CS$28)),0,(INDEX(INDIRECT(CM388),$E388,$F388))-INDEX(INDIRECT(CM388),1,CS$28))*(10-INDEX(INDIRECT("times"&amp;CK$2),$F388,CS$28))/10</f>
        <v>0</v>
      </c>
      <c r="CT388" s="63">
        <f ca="1">IF(OR(INDEX(INDIRECT("times"&amp;CK$2),$F388,CT$28)&gt;10,INDEX(INDIRECT(CM388),$E388,$F388)="",INDEX(INDIRECT(CM388),$E388,$F388)&gt;=INDEX(INDIRECT(CM388),1,CT$28)),0,(INDEX(INDIRECT(CM388),$E388,$F388))-INDEX(INDIRECT(CM388),1,CT$28))*(10-INDEX(INDIRECT("times"&amp;CK$2),$F388,CT$28))/10</f>
        <v>0</v>
      </c>
      <c r="CU388" s="63">
        <f ca="1">IF(OR(INDEX(INDIRECT("times"&amp;CK$2),$F388,CU$28)&gt;10,INDEX(INDIRECT(CM388),$E388,$F388)="",INDEX(INDIRECT(CM388),$E388,$F388)&gt;=INDEX(INDIRECT(CM388),1,CU$28)),0,(INDEX(INDIRECT(CM388),$E388,$F388))-INDEX(INDIRECT(CM388),1,CU$28))*(10-INDEX(INDIRECT("times"&amp;CK$2),$F388,CU$28))/10</f>
        <v>0</v>
      </c>
      <c r="CV388" s="63">
        <f ca="1">IF(OR(INDEX(INDIRECT("times"&amp;CK$2),$F388,CV$28)&gt;10,INDEX(INDIRECT(CM388),$E388,$F388)="",INDEX(INDIRECT(CM388),$E388,$F388)&gt;=INDEX(INDIRECT(CM388),1,CV$28)),0,(INDEX(INDIRECT(CM388),$E388,$F388))-INDEX(INDIRECT(CM388),1,CV$28))*(10-INDEX(INDIRECT("times"&amp;CK$2),$F388,CV$28))/10</f>
        <v>0</v>
      </c>
      <c r="CW388" s="63">
        <f ca="1">IF(OR(INDEX(INDIRECT("times"&amp;CK$2),$F388,CW$28)&gt;10,INDEX(INDIRECT(CM388),$E388,$F388)="",INDEX(INDIRECT(CM388),$E388,$F388)&gt;=INDEX(INDIRECT(CM388),1,CW$28)),0,(INDEX(INDIRECT(CM388),$E388,$F388))-INDEX(INDIRECT(CM388),1,CW$28))*(10-INDEX(INDIRECT("times"&amp;CK$2),$F388,CW$28))/10</f>
        <v>0</v>
      </c>
      <c r="CX388" s="63">
        <f ca="1">IF(OR(INDEX(INDIRECT("times"&amp;CK$2),$F388,CX$28)&gt;10,INDEX(INDIRECT(CM388),$E388,$F388)="",INDEX(INDIRECT(CM388),$E388,$F388)&gt;=INDEX(INDIRECT(CM388),1,CX$28)),0,(INDEX(INDIRECT(CM388),$E388,$F388))-INDEX(INDIRECT(CM388),1,CX$28))*(10-INDEX(INDIRECT("times"&amp;CK$2),$F388,CX$28))/10</f>
        <v>0</v>
      </c>
      <c r="CY388" s="63">
        <f ca="1">IF(OR(INDEX(INDIRECT("times"&amp;CK$2),$F388,CY$28)&gt;10,INDEX(INDIRECT(CM388),$E388,$F388)="",INDEX(INDIRECT(CM388),$E388,$F388)&gt;=INDEX(INDIRECT(CM388),1,CY$28)),0,(INDEX(INDIRECT(CM388),$E388,$F388))-INDEX(INDIRECT(CM388),1,CY$28))*(10-INDEX(INDIRECT("times"&amp;CK$2),$F388,CY$28))/10</f>
        <v>0</v>
      </c>
      <c r="CZ388" s="63">
        <f ca="1">IF(OR(INDEX(INDIRECT("times"&amp;CK$2),$F388,CZ$28)&gt;10,INDEX(INDIRECT(CM388),$E388,$F388)="",INDEX(INDIRECT(CM388),$E388,$F388)&gt;=INDEX(INDIRECT(CM388),1,CZ$28)),0,(INDEX(INDIRECT(CM388),$E388,$F388))-INDEX(INDIRECT(CM388),1,CZ$28))*(10-INDEX(INDIRECT("times"&amp;CK$2),$F388,CZ$28))/10</f>
        <v>0</v>
      </c>
      <c r="DA388" s="63">
        <f ca="1">IF(OR(INDEX(INDIRECT("times"&amp;CK$2),$F388,DA$28)&gt;10,INDEX(INDIRECT(CM388),$E388,$F388)="",INDEX(INDIRECT(CM388),$E388,$F388)&gt;=INDEX(INDIRECT(CM388),1,DA$28)),0,(INDEX(INDIRECT(CM388),$E388,$F388))-INDEX(INDIRECT(CM388),1,DA$28))*(10-INDEX(INDIRECT("times"&amp;CK$2),$F388,DA$28))/10</f>
        <v>0</v>
      </c>
      <c r="DB388" s="63">
        <f ca="1">IF(OR(INDEX(INDIRECT("times"&amp;CK$2),$F388,DB$28)&gt;10,INDEX(INDIRECT(CM388),$E388,$F388)="",INDEX(INDIRECT(CM388),$E388,$F388)&gt;=INDEX(INDIRECT(CM388),1,DB$28)),0,(INDEX(INDIRECT(CM388),$E388,$F388))-INDEX(INDIRECT(CM388),1,DB$28))*(10-INDEX(INDIRECT("times"&amp;CK$2),$F388,DB$28))/10</f>
        <v>0</v>
      </c>
      <c r="DC388" s="63">
        <f ca="1">IF(OR(INDEX(INDIRECT("times"&amp;CK$2),$F388,DC$28)&gt;10,INDEX(INDIRECT(CM388),$E388,$F388)="",INDEX(INDIRECT(CM388),$E388,$F388)&gt;=INDEX(INDIRECT(CM388),1,DC$28)),0,(INDEX(INDIRECT(CM388),$E388,$F388))-INDEX(INDIRECT(CM388),1,DC$28))*(10-INDEX(INDIRECT("times"&amp;CK$2),$F388,DC$28))/10</f>
        <v>0</v>
      </c>
      <c r="DD388" s="63">
        <f ca="1">IF(OR(INDEX(INDIRECT("times"&amp;CK$2),$F388,DD$28)&gt;10,INDEX(INDIRECT(CM388),$E388,$F388)="",INDEX(INDIRECT(CM388),$E388,$F388)&gt;=INDEX(INDIRECT(CM388),1,DD$28)),0,(INDEX(INDIRECT(CM388),$E388,$F388))-INDEX(INDIRECT(CM388),1,DD$28))*(10-INDEX(INDIRECT("times"&amp;CK$2),$F388,DD$28))/10</f>
        <v>0</v>
      </c>
      <c r="DE388" s="63">
        <f ca="1">IF(OR(INDEX(INDIRECT("times"&amp;CK$2),$F388,DE$28)&gt;10,INDEX(INDIRECT(CM388),$E388,$F388)="",INDEX(INDIRECT(CM388),$E388,$F388)&gt;=INDEX(INDIRECT(CM388),1,DE$28)),0,(INDEX(INDIRECT(CM388),$E388,$F388))-INDEX(INDIRECT(CM388),1,DE$28))*(10-INDEX(INDIRECT("times"&amp;CK$2),$F388,DE$28))/10</f>
        <v>0</v>
      </c>
      <c r="DF388" s="63">
        <f ca="1">IF(OR(INDEX(INDIRECT("times"&amp;CK$2),$F388,DF$28)&gt;10,INDEX(INDIRECT(CM388),$E388,$F388)="",INDEX(INDIRECT(CM388),$E388,$F388)&gt;=INDEX(INDIRECT(CM388),1,DF$28)),0,(INDEX(INDIRECT(CM388),$E388,$F388))-INDEX(INDIRECT(CM388),1,DF$28))*(10-INDEX(INDIRECT("times"&amp;CK$2),$F388,DF$28))/10</f>
        <v>0</v>
      </c>
      <c r="DG388" s="63">
        <f ca="1">IF(OR(INDEX(INDIRECT("times"&amp;CK$2),$F388,DG$28)&gt;10,INDEX(INDIRECT(CM388),$E388,$F388)="",INDEX(INDIRECT(CM388),$E388,$F388)&gt;=INDEX(INDIRECT(CM388),1,DG$28)),0,(INDEX(INDIRECT(CM388),$E388,$F388))-INDEX(INDIRECT(CM388),1,DG$28))*(10-INDEX(INDIRECT("times"&amp;CK$2),$F388,DG$28))/10</f>
        <v>0</v>
      </c>
      <c r="DH388" s="63">
        <f ca="1">IF(OR(INDEX(INDIRECT("times"&amp;CK$2),$F388,DH$28)&gt;10,INDEX(INDIRECT(CM388),$E388,$F388)="",INDEX(INDIRECT(CM388),$E388,$F388)&gt;=INDEX(INDIRECT(CM388),1,DH$28)),0,(INDEX(INDIRECT(CM388),$E388,$F388))-INDEX(INDIRECT(CM388),1,DH$28))*(10-INDEX(INDIRECT("times"&amp;CK$2),$F388,DH$28))/10</f>
        <v>0</v>
      </c>
      <c r="DI388" s="63">
        <f ca="1">IF(OR(INDEX(INDIRECT("times"&amp;CK$2),$F388,DI$28)&gt;10,INDEX(INDIRECT(CM388),$E388,$F388)="",INDEX(INDIRECT(CM388),$E388,$F388)&gt;=INDEX(INDIRECT(CM388),1,DI$28)),0,(INDEX(INDIRECT(CM388),$E388,$F388))-INDEX(INDIRECT(CM388),1,DI$28))*(10-INDEX(INDIRECT("times"&amp;CK$2),$F388,DI$28))/10</f>
        <v>0</v>
      </c>
      <c r="DJ388" s="64">
        <f ca="1">IF(OR(INDEX(INDIRECT("times"&amp;CK$2),$F388,DJ$28)&gt;10,INDEX(INDIRECT(CM388),$E388,$F388)="",INDEX(INDIRECT(CM388),$E388,$F388)&gt;=INDEX(INDIRECT(CM388),1,DJ$28)),0,(INDEX(INDIRECT(CM388),$E388,$F388))-INDEX(INDIRECT(CM388),1,DJ$28))*(10-INDEX(INDIRECT("times"&amp;CK$2),$F388,DJ$28))/10</f>
        <v>0</v>
      </c>
      <c r="DK388" s="201">
        <v>10</v>
      </c>
      <c r="DM388" s="18" t="s">
        <v>219</v>
      </c>
      <c r="DN388" s="122">
        <f>DM341</f>
        <v>3</v>
      </c>
      <c r="DO388" s="122" t="str">
        <f>DM342</f>
        <v>shop3564</v>
      </c>
      <c r="DP388" s="210" t="str">
        <f t="shared" si="1802"/>
        <v>core3_shop3564</v>
      </c>
      <c r="DQ388" s="122">
        <v>5</v>
      </c>
      <c r="DR388" s="33">
        <v>10</v>
      </c>
      <c r="DS388" s="62">
        <f ca="1">IF(OR(INDEX(INDIRECT("times"&amp;DN$2),$F388,DS$28)&gt;10,INDEX(INDIRECT(DP388),$E388,$F388)="",INDEX(INDIRECT(DP388),$E388,$F388)&gt;=INDEX(INDIRECT(DP388),1,DS$28)),0,(INDEX(INDIRECT(DP388),$E388,$F388))-INDEX(INDIRECT(DP388),1,DS$28))*(10-INDEX(INDIRECT("times"&amp;DN$2),$F388,DS$28))/10</f>
        <v>0</v>
      </c>
      <c r="DT388" s="63">
        <f ca="1">IF(OR(INDEX(INDIRECT("times"&amp;DN$2),$F388,DT$28)&gt;10,INDEX(INDIRECT(DP388),$E388,$F388)="",INDEX(INDIRECT(DP388),$E388,$F388)&gt;=INDEX(INDIRECT(DP388),1,DT$28)),0,(INDEX(INDIRECT(DP388),$E388,$F388))-INDEX(INDIRECT(DP388),1,DT$28))*(10-INDEX(INDIRECT("times"&amp;DN$2),$F388,DT$28))/10</f>
        <v>0</v>
      </c>
      <c r="DU388" s="63">
        <f ca="1">IF(OR(INDEX(INDIRECT("times"&amp;DN$2),$F388,DU$28)&gt;10,INDEX(INDIRECT(DP388),$E388,$F388)="",INDEX(INDIRECT(DP388),$E388,$F388)&gt;=INDEX(INDIRECT(DP388),1,DU$28)),0,(INDEX(INDIRECT(DP388),$E388,$F388))-INDEX(INDIRECT(DP388),1,DU$28))*(10-INDEX(INDIRECT("times"&amp;DN$2),$F388,DU$28))/10</f>
        <v>0</v>
      </c>
      <c r="DV388" s="63">
        <f ca="1">IF(OR(INDEX(INDIRECT("times"&amp;DN$2),$F388,DV$28)&gt;10,INDEX(INDIRECT(DP388),$E388,$F388)="",INDEX(INDIRECT(DP388),$E388,$F388)&gt;=INDEX(INDIRECT(DP388),1,DV$28)),0,(INDEX(INDIRECT(DP388),$E388,$F388))-INDEX(INDIRECT(DP388),1,DV$28))*(10-INDEX(INDIRECT("times"&amp;DN$2),$F388,DV$28))/10</f>
        <v>0</v>
      </c>
      <c r="DW388" s="63">
        <f ca="1">IF(OR(INDEX(INDIRECT("times"&amp;DN$2),$F388,DW$28)&gt;10,INDEX(INDIRECT(DP388),$E388,$F388)="",INDEX(INDIRECT(DP388),$E388,$F388)&gt;=INDEX(INDIRECT(DP388),1,DW$28)),0,(INDEX(INDIRECT(DP388),$E388,$F388))-INDEX(INDIRECT(DP388),1,DW$28))*(10-INDEX(INDIRECT("times"&amp;DN$2),$F388,DW$28))/10</f>
        <v>0</v>
      </c>
      <c r="DX388" s="63">
        <f ca="1">IF(OR(INDEX(INDIRECT("times"&amp;DN$2),$F388,DX$28)&gt;10,INDEX(INDIRECT(DP388),$E388,$F388)="",INDEX(INDIRECT(DP388),$E388,$F388)&gt;=INDEX(INDIRECT(DP388),1,DX$28)),0,(INDEX(INDIRECT(DP388),$E388,$F388))-INDEX(INDIRECT(DP388),1,DX$28))*(10-INDEX(INDIRECT("times"&amp;DN$2),$F388,DX$28))/10</f>
        <v>0</v>
      </c>
      <c r="DY388" s="63">
        <f ca="1">IF(OR(INDEX(INDIRECT("times"&amp;DN$2),$F388,DY$28)&gt;10,INDEX(INDIRECT(DP388),$E388,$F388)="",INDEX(INDIRECT(DP388),$E388,$F388)&gt;=INDEX(INDIRECT(DP388),1,DY$28)),0,(INDEX(INDIRECT(DP388),$E388,$F388))-INDEX(INDIRECT(DP388),1,DY$28))*(10-INDEX(INDIRECT("times"&amp;DN$2),$F388,DY$28))/10</f>
        <v>0</v>
      </c>
      <c r="DZ388" s="63">
        <f ca="1">IF(OR(INDEX(INDIRECT("times"&amp;DN$2),$F388,DZ$28)&gt;10,INDEX(INDIRECT(DP388),$E388,$F388)="",INDEX(INDIRECT(DP388),$E388,$F388)&gt;=INDEX(INDIRECT(DP388),1,DZ$28)),0,(INDEX(INDIRECT(DP388),$E388,$F388))-INDEX(INDIRECT(DP388),1,DZ$28))*(10-INDEX(INDIRECT("times"&amp;DN$2),$F388,DZ$28))/10</f>
        <v>0</v>
      </c>
      <c r="EA388" s="63">
        <f ca="1">IF(OR(INDEX(INDIRECT("times"&amp;DN$2),$F388,EA$28)&gt;10,INDEX(INDIRECT(DP388),$E388,$F388)="",INDEX(INDIRECT(DP388),$E388,$F388)&gt;=INDEX(INDIRECT(DP388),1,EA$28)),0,(INDEX(INDIRECT(DP388),$E388,$F388))-INDEX(INDIRECT(DP388),1,EA$28))*(10-INDEX(INDIRECT("times"&amp;DN$2),$F388,EA$28))/10</f>
        <v>0</v>
      </c>
      <c r="EB388" s="63">
        <f ca="1">IF(OR(INDEX(INDIRECT("times"&amp;DN$2),$F388,EB$28)&gt;10,INDEX(INDIRECT(DP388),$E388,$F388)="",INDEX(INDIRECT(DP388),$E388,$F388)&gt;=INDEX(INDIRECT(DP388),1,EB$28)),0,(INDEX(INDIRECT(DP388),$E388,$F388))-INDEX(INDIRECT(DP388),1,EB$28))*(10-INDEX(INDIRECT("times"&amp;DN$2),$F388,EB$28))/10</f>
        <v>0</v>
      </c>
      <c r="EC388" s="63">
        <f ca="1">IF(OR(INDEX(INDIRECT("times"&amp;DN$2),$F388,EC$28)&gt;10,INDEX(INDIRECT(DP388),$E388,$F388)="",INDEX(INDIRECT(DP388),$E388,$F388)&gt;=INDEX(INDIRECT(DP388),1,EC$28)),0,(INDEX(INDIRECT(DP388),$E388,$F388))-INDEX(INDIRECT(DP388),1,EC$28))*(10-INDEX(INDIRECT("times"&amp;DN$2),$F388,EC$28))/10</f>
        <v>0</v>
      </c>
      <c r="ED388" s="63">
        <f ca="1">IF(OR(INDEX(INDIRECT("times"&amp;DN$2),$F388,ED$28)&gt;10,INDEX(INDIRECT(DP388),$E388,$F388)="",INDEX(INDIRECT(DP388),$E388,$F388)&gt;=INDEX(INDIRECT(DP388),1,ED$28)),0,(INDEX(INDIRECT(DP388),$E388,$F388))-INDEX(INDIRECT(DP388),1,ED$28))*(10-INDEX(INDIRECT("times"&amp;DN$2),$F388,ED$28))/10</f>
        <v>0</v>
      </c>
      <c r="EE388" s="63">
        <f ca="1">IF(OR(INDEX(INDIRECT("times"&amp;DN$2),$F388,EE$28)&gt;10,INDEX(INDIRECT(DP388),$E388,$F388)="",INDEX(INDIRECT(DP388),$E388,$F388)&gt;=INDEX(INDIRECT(DP388),1,EE$28)),0,(INDEX(INDIRECT(DP388),$E388,$F388))-INDEX(INDIRECT(DP388),1,EE$28))*(10-INDEX(INDIRECT("times"&amp;DN$2),$F388,EE$28))/10</f>
        <v>0</v>
      </c>
      <c r="EF388" s="63">
        <f ca="1">IF(OR(INDEX(INDIRECT("times"&amp;DN$2),$F388,EF$28)&gt;10,INDEX(INDIRECT(DP388),$E388,$F388)="",INDEX(INDIRECT(DP388),$E388,$F388)&gt;=INDEX(INDIRECT(DP388),1,EF$28)),0,(INDEX(INDIRECT(DP388),$E388,$F388))-INDEX(INDIRECT(DP388),1,EF$28))*(10-INDEX(INDIRECT("times"&amp;DN$2),$F388,EF$28))/10</f>
        <v>0</v>
      </c>
      <c r="EG388" s="63">
        <f ca="1">IF(OR(INDEX(INDIRECT("times"&amp;DN$2),$F388,EG$28)&gt;10,INDEX(INDIRECT(DP388),$E388,$F388)="",INDEX(INDIRECT(DP388),$E388,$F388)&gt;=INDEX(INDIRECT(DP388),1,EG$28)),0,(INDEX(INDIRECT(DP388),$E388,$F388))-INDEX(INDIRECT(DP388),1,EG$28))*(10-INDEX(INDIRECT("times"&amp;DN$2),$F388,EG$28))/10</f>
        <v>0</v>
      </c>
      <c r="EH388" s="63">
        <f ca="1">IF(OR(INDEX(INDIRECT("times"&amp;DN$2),$F388,EH$28)&gt;10,INDEX(INDIRECT(DP388),$E388,$F388)="",INDEX(INDIRECT(DP388),$E388,$F388)&gt;=INDEX(INDIRECT(DP388),1,EH$28)),0,(INDEX(INDIRECT(DP388),$E388,$F388))-INDEX(INDIRECT(DP388),1,EH$28))*(10-INDEX(INDIRECT("times"&amp;DN$2),$F388,EH$28))/10</f>
        <v>0</v>
      </c>
      <c r="EI388" s="63">
        <f ca="1">IF(OR(INDEX(INDIRECT("times"&amp;DN$2),$F388,EI$28)&gt;10,INDEX(INDIRECT(DP388),$E388,$F388)="",INDEX(INDIRECT(DP388),$E388,$F388)&gt;=INDEX(INDIRECT(DP388),1,EI$28)),0,(INDEX(INDIRECT(DP388),$E388,$F388))-INDEX(INDIRECT(DP388),1,EI$28))*(10-INDEX(INDIRECT("times"&amp;DN$2),$F388,EI$28))/10</f>
        <v>0</v>
      </c>
      <c r="EJ388" s="63">
        <f ca="1">IF(OR(INDEX(INDIRECT("times"&amp;DN$2),$F388,EJ$28)&gt;10,INDEX(INDIRECT(DP388),$E388,$F388)="",INDEX(INDIRECT(DP388),$E388,$F388)&gt;=INDEX(INDIRECT(DP388),1,EJ$28)),0,(INDEX(INDIRECT(DP388),$E388,$F388))-INDEX(INDIRECT(DP388),1,EJ$28))*(10-INDEX(INDIRECT("times"&amp;DN$2),$F388,EJ$28))/10</f>
        <v>0</v>
      </c>
      <c r="EK388" s="63">
        <f ca="1">IF(OR(INDEX(INDIRECT("times"&amp;DN$2),$F388,EK$28)&gt;10,INDEX(INDIRECT(DP388),$E388,$F388)="",INDEX(INDIRECT(DP388),$E388,$F388)&gt;=INDEX(INDIRECT(DP388),1,EK$28)),0,(INDEX(INDIRECT(DP388),$E388,$F388))-INDEX(INDIRECT(DP388),1,EK$28))*(10-INDEX(INDIRECT("times"&amp;DN$2),$F388,EK$28))/10</f>
        <v>0</v>
      </c>
      <c r="EL388" s="63">
        <f ca="1">IF(OR(INDEX(INDIRECT("times"&amp;DN$2),$F388,EL$28)&gt;10,INDEX(INDIRECT(DP388),$E388,$F388)="",INDEX(INDIRECT(DP388),$E388,$F388)&gt;=INDEX(INDIRECT(DP388),1,EL$28)),0,(INDEX(INDIRECT(DP388),$E388,$F388))-INDEX(INDIRECT(DP388),1,EL$28))*(10-INDEX(INDIRECT("times"&amp;DN$2),$F388,EL$28))/10</f>
        <v>0</v>
      </c>
      <c r="EM388" s="64">
        <f ca="1">IF(OR(INDEX(INDIRECT("times"&amp;DN$2),$F388,EM$28)&gt;10,INDEX(INDIRECT(DP388),$E388,$F388)="",INDEX(INDIRECT(DP388),$E388,$F388)&gt;=INDEX(INDIRECT(DP388),1,EM$28)),0,(INDEX(INDIRECT(DP388),$E388,$F388))-INDEX(INDIRECT(DP388),1,EM$28))*(10-INDEX(INDIRECT("times"&amp;DN$2),$F388,EM$28))/10</f>
        <v>0</v>
      </c>
      <c r="EN388" s="201">
        <v>10</v>
      </c>
      <c r="EP388" s="18" t="s">
        <v>219</v>
      </c>
      <c r="EQ388" s="122">
        <f>EP341</f>
        <v>3</v>
      </c>
      <c r="ER388" s="122" t="str">
        <f>EP342</f>
        <v>lei3564</v>
      </c>
      <c r="ES388" s="210" t="str">
        <f t="shared" si="1803"/>
        <v>core3_lei3564</v>
      </c>
      <c r="ET388" s="122">
        <v>5</v>
      </c>
      <c r="EU388" s="33">
        <v>10</v>
      </c>
      <c r="EV388" s="62">
        <f ca="1">IF(OR(INDEX(INDIRECT("times"&amp;EQ$2),$F388,EV$28)&gt;10,INDEX(INDIRECT(ES388),$E388,$F388)="",INDEX(INDIRECT(ES388),$E388,$F388)&gt;=INDEX(INDIRECT(ES388),1,EV$28)),0,(INDEX(INDIRECT(ES388),$E388,$F388))-INDEX(INDIRECT(ES388),1,EV$28))*(10-INDEX(INDIRECT("times"&amp;EQ$2),$F388,EV$28))/10</f>
        <v>0</v>
      </c>
      <c r="EW388" s="63">
        <f ca="1">IF(OR(INDEX(INDIRECT("times"&amp;EQ$2),$F388,EW$28)&gt;10,INDEX(INDIRECT(ES388),$E388,$F388)="",INDEX(INDIRECT(ES388),$E388,$F388)&gt;=INDEX(INDIRECT(ES388),1,EW$28)),0,(INDEX(INDIRECT(ES388),$E388,$F388))-INDEX(INDIRECT(ES388),1,EW$28))*(10-INDEX(INDIRECT("times"&amp;EQ$2),$F388,EW$28))/10</f>
        <v>0</v>
      </c>
      <c r="EX388" s="63">
        <f ca="1">IF(OR(INDEX(INDIRECT("times"&amp;EQ$2),$F388,EX$28)&gt;10,INDEX(INDIRECT(ES388),$E388,$F388)="",INDEX(INDIRECT(ES388),$E388,$F388)&gt;=INDEX(INDIRECT(ES388),1,EX$28)),0,(INDEX(INDIRECT(ES388),$E388,$F388))-INDEX(INDIRECT(ES388),1,EX$28))*(10-INDEX(INDIRECT("times"&amp;EQ$2),$F388,EX$28))/10</f>
        <v>0</v>
      </c>
      <c r="EY388" s="63">
        <f ca="1">IF(OR(INDEX(INDIRECT("times"&amp;EQ$2),$F388,EY$28)&gt;10,INDEX(INDIRECT(ES388),$E388,$F388)="",INDEX(INDIRECT(ES388),$E388,$F388)&gt;=INDEX(INDIRECT(ES388),1,EY$28)),0,(INDEX(INDIRECT(ES388),$E388,$F388))-INDEX(INDIRECT(ES388),1,EY$28))*(10-INDEX(INDIRECT("times"&amp;EQ$2),$F388,EY$28))/10</f>
        <v>0</v>
      </c>
      <c r="EZ388" s="63">
        <f ca="1">IF(OR(INDEX(INDIRECT("times"&amp;EQ$2),$F388,EZ$28)&gt;10,INDEX(INDIRECT(ES388),$E388,$F388)="",INDEX(INDIRECT(ES388),$E388,$F388)&gt;=INDEX(INDIRECT(ES388),1,EZ$28)),0,(INDEX(INDIRECT(ES388),$E388,$F388))-INDEX(INDIRECT(ES388),1,EZ$28))*(10-INDEX(INDIRECT("times"&amp;EQ$2),$F388,EZ$28))/10</f>
        <v>0</v>
      </c>
      <c r="FA388" s="63">
        <f ca="1">IF(OR(INDEX(INDIRECT("times"&amp;EQ$2),$F388,FA$28)&gt;10,INDEX(INDIRECT(ES388),$E388,$F388)="",INDEX(INDIRECT(ES388),$E388,$F388)&gt;=INDEX(INDIRECT(ES388),1,FA$28)),0,(INDEX(INDIRECT(ES388),$E388,$F388))-INDEX(INDIRECT(ES388),1,FA$28))*(10-INDEX(INDIRECT("times"&amp;EQ$2),$F388,FA$28))/10</f>
        <v>0</v>
      </c>
      <c r="FB388" s="63">
        <f ca="1">IF(OR(INDEX(INDIRECT("times"&amp;EQ$2),$F388,FB$28)&gt;10,INDEX(INDIRECT(ES388),$E388,$F388)="",INDEX(INDIRECT(ES388),$E388,$F388)&gt;=INDEX(INDIRECT(ES388),1,FB$28)),0,(INDEX(INDIRECT(ES388),$E388,$F388))-INDEX(INDIRECT(ES388),1,FB$28))*(10-INDEX(INDIRECT("times"&amp;EQ$2),$F388,FB$28))/10</f>
        <v>0</v>
      </c>
      <c r="FC388" s="63">
        <f ca="1">IF(OR(INDEX(INDIRECT("times"&amp;EQ$2),$F388,FC$28)&gt;10,INDEX(INDIRECT(ES388),$E388,$F388)="",INDEX(INDIRECT(ES388),$E388,$F388)&gt;=INDEX(INDIRECT(ES388),1,FC$28)),0,(INDEX(INDIRECT(ES388),$E388,$F388))-INDEX(INDIRECT(ES388),1,FC$28))*(10-INDEX(INDIRECT("times"&amp;EQ$2),$F388,FC$28))/10</f>
        <v>0</v>
      </c>
      <c r="FD388" s="63">
        <f ca="1">IF(OR(INDEX(INDIRECT("times"&amp;EQ$2),$F388,FD$28)&gt;10,INDEX(INDIRECT(ES388),$E388,$F388)="",INDEX(INDIRECT(ES388),$E388,$F388)&gt;=INDEX(INDIRECT(ES388),1,FD$28)),0,(INDEX(INDIRECT(ES388),$E388,$F388))-INDEX(INDIRECT(ES388),1,FD$28))*(10-INDEX(INDIRECT("times"&amp;EQ$2),$F388,FD$28))/10</f>
        <v>0</v>
      </c>
      <c r="FE388" s="63">
        <f ca="1">IF(OR(INDEX(INDIRECT("times"&amp;EQ$2),$F388,FE$28)&gt;10,INDEX(INDIRECT(ES388),$E388,$F388)="",INDEX(INDIRECT(ES388),$E388,$F388)&gt;=INDEX(INDIRECT(ES388),1,FE$28)),0,(INDEX(INDIRECT(ES388),$E388,$F388))-INDEX(INDIRECT(ES388),1,FE$28))*(10-INDEX(INDIRECT("times"&amp;EQ$2),$F388,FE$28))/10</f>
        <v>0</v>
      </c>
      <c r="FF388" s="63">
        <f ca="1">IF(OR(INDEX(INDIRECT("times"&amp;EQ$2),$F388,FF$28)&gt;10,INDEX(INDIRECT(ES388),$E388,$F388)="",INDEX(INDIRECT(ES388),$E388,$F388)&gt;=INDEX(INDIRECT(ES388),1,FF$28)),0,(INDEX(INDIRECT(ES388),$E388,$F388))-INDEX(INDIRECT(ES388),1,FF$28))*(10-INDEX(INDIRECT("times"&amp;EQ$2),$F388,FF$28))/10</f>
        <v>0</v>
      </c>
      <c r="FG388" s="63">
        <f ca="1">IF(OR(INDEX(INDIRECT("times"&amp;EQ$2),$F388,FG$28)&gt;10,INDEX(INDIRECT(ES388),$E388,$F388)="",INDEX(INDIRECT(ES388),$E388,$F388)&gt;=INDEX(INDIRECT(ES388),1,FG$28)),0,(INDEX(INDIRECT(ES388),$E388,$F388))-INDEX(INDIRECT(ES388),1,FG$28))*(10-INDEX(INDIRECT("times"&amp;EQ$2),$F388,FG$28))/10</f>
        <v>0</v>
      </c>
      <c r="FH388" s="63">
        <f ca="1">IF(OR(INDEX(INDIRECT("times"&amp;EQ$2),$F388,FH$28)&gt;10,INDEX(INDIRECT(ES388),$E388,$F388)="",INDEX(INDIRECT(ES388),$E388,$F388)&gt;=INDEX(INDIRECT(ES388),1,FH$28)),0,(INDEX(INDIRECT(ES388),$E388,$F388))-INDEX(INDIRECT(ES388),1,FH$28))*(10-INDEX(INDIRECT("times"&amp;EQ$2),$F388,FH$28))/10</f>
        <v>0</v>
      </c>
      <c r="FI388" s="63">
        <f ca="1">IF(OR(INDEX(INDIRECT("times"&amp;EQ$2),$F388,FI$28)&gt;10,INDEX(INDIRECT(ES388),$E388,$F388)="",INDEX(INDIRECT(ES388),$E388,$F388)&gt;=INDEX(INDIRECT(ES388),1,FI$28)),0,(INDEX(INDIRECT(ES388),$E388,$F388))-INDEX(INDIRECT(ES388),1,FI$28))*(10-INDEX(INDIRECT("times"&amp;EQ$2),$F388,FI$28))/10</f>
        <v>0</v>
      </c>
      <c r="FJ388" s="63">
        <f ca="1">IF(OR(INDEX(INDIRECT("times"&amp;EQ$2),$F388,FJ$28)&gt;10,INDEX(INDIRECT(ES388),$E388,$F388)="",INDEX(INDIRECT(ES388),$E388,$F388)&gt;=INDEX(INDIRECT(ES388),1,FJ$28)),0,(INDEX(INDIRECT(ES388),$E388,$F388))-INDEX(INDIRECT(ES388),1,FJ$28))*(10-INDEX(INDIRECT("times"&amp;EQ$2),$F388,FJ$28))/10</f>
        <v>0</v>
      </c>
      <c r="FK388" s="63">
        <f ca="1">IF(OR(INDEX(INDIRECT("times"&amp;EQ$2),$F388,FK$28)&gt;10,INDEX(INDIRECT(ES388),$E388,$F388)="",INDEX(INDIRECT(ES388),$E388,$F388)&gt;=INDEX(INDIRECT(ES388),1,FK$28)),0,(INDEX(INDIRECT(ES388),$E388,$F388))-INDEX(INDIRECT(ES388),1,FK$28))*(10-INDEX(INDIRECT("times"&amp;EQ$2),$F388,FK$28))/10</f>
        <v>0</v>
      </c>
      <c r="FL388" s="63">
        <f ca="1">IF(OR(INDEX(INDIRECT("times"&amp;EQ$2),$F388,FL$28)&gt;10,INDEX(INDIRECT(ES388),$E388,$F388)="",INDEX(INDIRECT(ES388),$E388,$F388)&gt;=INDEX(INDIRECT(ES388),1,FL$28)),0,(INDEX(INDIRECT(ES388),$E388,$F388))-INDEX(INDIRECT(ES388),1,FL$28))*(10-INDEX(INDIRECT("times"&amp;EQ$2),$F388,FL$28))/10</f>
        <v>0</v>
      </c>
      <c r="FM388" s="63">
        <f ca="1">IF(OR(INDEX(INDIRECT("times"&amp;EQ$2),$F388,FM$28)&gt;10,INDEX(INDIRECT(ES388),$E388,$F388)="",INDEX(INDIRECT(ES388),$E388,$F388)&gt;=INDEX(INDIRECT(ES388),1,FM$28)),0,(INDEX(INDIRECT(ES388),$E388,$F388))-INDEX(INDIRECT(ES388),1,FM$28))*(10-INDEX(INDIRECT("times"&amp;EQ$2),$F388,FM$28))/10</f>
        <v>0</v>
      </c>
      <c r="FN388" s="63">
        <f ca="1">IF(OR(INDEX(INDIRECT("times"&amp;EQ$2),$F388,FN$28)&gt;10,INDEX(INDIRECT(ES388),$E388,$F388)="",INDEX(INDIRECT(ES388),$E388,$F388)&gt;=INDEX(INDIRECT(ES388),1,FN$28)),0,(INDEX(INDIRECT(ES388),$E388,$F388))-INDEX(INDIRECT(ES388),1,FN$28))*(10-INDEX(INDIRECT("times"&amp;EQ$2),$F388,FN$28))/10</f>
        <v>0</v>
      </c>
      <c r="FO388" s="63">
        <f ca="1">IF(OR(INDEX(INDIRECT("times"&amp;EQ$2),$F388,FO$28)&gt;10,INDEX(INDIRECT(ES388),$E388,$F388)="",INDEX(INDIRECT(ES388),$E388,$F388)&gt;=INDEX(INDIRECT(ES388),1,FO$28)),0,(INDEX(INDIRECT(ES388),$E388,$F388))-INDEX(INDIRECT(ES388),1,FO$28))*(10-INDEX(INDIRECT("times"&amp;EQ$2),$F388,FO$28))/10</f>
        <v>0</v>
      </c>
      <c r="FP388" s="64">
        <f ca="1">IF(OR(INDEX(INDIRECT("times"&amp;EQ$2),$F388,FP$28)&gt;10,INDEX(INDIRECT(ES388),$E388,$F388)="",INDEX(INDIRECT(ES388),$E388,$F388)&gt;=INDEX(INDIRECT(ES388),1,FP$28)),0,(INDEX(INDIRECT(ES388),$E388,$F388))-INDEX(INDIRECT(ES388),1,FP$28))*(10-INDEX(INDIRECT("times"&amp;EQ$2),$F388,FP$28))/10</f>
        <v>0</v>
      </c>
      <c r="FQ388" s="201">
        <v>10</v>
      </c>
      <c r="FS388" s="18" t="s">
        <v>219</v>
      </c>
      <c r="FT388" s="122">
        <f>FS341</f>
        <v>3</v>
      </c>
      <c r="FU388" s="122" t="str">
        <f>FS342</f>
        <v>shop65</v>
      </c>
      <c r="FV388" s="210" t="str">
        <f t="shared" si="1804"/>
        <v>core3_shop65</v>
      </c>
      <c r="FW388" s="122">
        <v>5</v>
      </c>
      <c r="FX388" s="33">
        <v>10</v>
      </c>
      <c r="FY388" s="62">
        <f ca="1">IF(OR(INDEX(INDIRECT("times"&amp;FT$2),$F388,FY$28)&gt;10,INDEX(INDIRECT(FV388),$E388,$F388)="",INDEX(INDIRECT(FV388),$E388,$F388)&gt;=INDEX(INDIRECT(FV388),1,FY$28)),0,(INDEX(INDIRECT(FV388),$E388,$F388))-INDEX(INDIRECT(FV388),1,FY$28))*(10-INDEX(INDIRECT("times"&amp;FT$2),$F388,FY$28))/10</f>
        <v>0</v>
      </c>
      <c r="FZ388" s="63">
        <f ca="1">IF(OR(INDEX(INDIRECT("times"&amp;FT$2),$F388,FZ$28)&gt;10,INDEX(INDIRECT(FV388),$E388,$F388)="",INDEX(INDIRECT(FV388),$E388,$F388)&gt;=INDEX(INDIRECT(FV388),1,FZ$28)),0,(INDEX(INDIRECT(FV388),$E388,$F388))-INDEX(INDIRECT(FV388),1,FZ$28))*(10-INDEX(INDIRECT("times"&amp;FT$2),$F388,FZ$28))/10</f>
        <v>0</v>
      </c>
      <c r="GA388" s="63">
        <f ca="1">IF(OR(INDEX(INDIRECT("times"&amp;FT$2),$F388,GA$28)&gt;10,INDEX(INDIRECT(FV388),$E388,$F388)="",INDEX(INDIRECT(FV388),$E388,$F388)&gt;=INDEX(INDIRECT(FV388),1,GA$28)),0,(INDEX(INDIRECT(FV388),$E388,$F388))-INDEX(INDIRECT(FV388),1,GA$28))*(10-INDEX(INDIRECT("times"&amp;FT$2),$F388,GA$28))/10</f>
        <v>0</v>
      </c>
      <c r="GB388" s="63">
        <f ca="1">IF(OR(INDEX(INDIRECT("times"&amp;FT$2),$F388,GB$28)&gt;10,INDEX(INDIRECT(FV388),$E388,$F388)="",INDEX(INDIRECT(FV388),$E388,$F388)&gt;=INDEX(INDIRECT(FV388),1,GB$28)),0,(INDEX(INDIRECT(FV388),$E388,$F388))-INDEX(INDIRECT(FV388),1,GB$28))*(10-INDEX(INDIRECT("times"&amp;FT$2),$F388,GB$28))/10</f>
        <v>0</v>
      </c>
      <c r="GC388" s="63">
        <f ca="1">IF(OR(INDEX(INDIRECT("times"&amp;FT$2),$F388,GC$28)&gt;10,INDEX(INDIRECT(FV388),$E388,$F388)="",INDEX(INDIRECT(FV388),$E388,$F388)&gt;=INDEX(INDIRECT(FV388),1,GC$28)),0,(INDEX(INDIRECT(FV388),$E388,$F388))-INDEX(INDIRECT(FV388),1,GC$28))*(10-INDEX(INDIRECT("times"&amp;FT$2),$F388,GC$28))/10</f>
        <v>0</v>
      </c>
      <c r="GD388" s="63">
        <f ca="1">IF(OR(INDEX(INDIRECT("times"&amp;FT$2),$F388,GD$28)&gt;10,INDEX(INDIRECT(FV388),$E388,$F388)="",INDEX(INDIRECT(FV388),$E388,$F388)&gt;=INDEX(INDIRECT(FV388),1,GD$28)),0,(INDEX(INDIRECT(FV388),$E388,$F388))-INDEX(INDIRECT(FV388),1,GD$28))*(10-INDEX(INDIRECT("times"&amp;FT$2),$F388,GD$28))/10</f>
        <v>0</v>
      </c>
      <c r="GE388" s="63">
        <f ca="1">IF(OR(INDEX(INDIRECT("times"&amp;FT$2),$F388,GE$28)&gt;10,INDEX(INDIRECT(FV388),$E388,$F388)="",INDEX(INDIRECT(FV388),$E388,$F388)&gt;=INDEX(INDIRECT(FV388),1,GE$28)),0,(INDEX(INDIRECT(FV388),$E388,$F388))-INDEX(INDIRECT(FV388),1,GE$28))*(10-INDEX(INDIRECT("times"&amp;FT$2),$F388,GE$28))/10</f>
        <v>0</v>
      </c>
      <c r="GF388" s="63">
        <f ca="1">IF(OR(INDEX(INDIRECT("times"&amp;FT$2),$F388,GF$28)&gt;10,INDEX(INDIRECT(FV388),$E388,$F388)="",INDEX(INDIRECT(FV388),$E388,$F388)&gt;=INDEX(INDIRECT(FV388),1,GF$28)),0,(INDEX(INDIRECT(FV388),$E388,$F388))-INDEX(INDIRECT(FV388),1,GF$28))*(10-INDEX(INDIRECT("times"&amp;FT$2),$F388,GF$28))/10</f>
        <v>0</v>
      </c>
      <c r="GG388" s="63">
        <f ca="1">IF(OR(INDEX(INDIRECT("times"&amp;FT$2),$F388,GG$28)&gt;10,INDEX(INDIRECT(FV388),$E388,$F388)="",INDEX(INDIRECT(FV388),$E388,$F388)&gt;=INDEX(INDIRECT(FV388),1,GG$28)),0,(INDEX(INDIRECT(FV388),$E388,$F388))-INDEX(INDIRECT(FV388),1,GG$28))*(10-INDEX(INDIRECT("times"&amp;FT$2),$F388,GG$28))/10</f>
        <v>0</v>
      </c>
      <c r="GH388" s="63">
        <f ca="1">IF(OR(INDEX(INDIRECT("times"&amp;FT$2),$F388,GH$28)&gt;10,INDEX(INDIRECT(FV388),$E388,$F388)="",INDEX(INDIRECT(FV388),$E388,$F388)&gt;=INDEX(INDIRECT(FV388),1,GH$28)),0,(INDEX(INDIRECT(FV388),$E388,$F388))-INDEX(INDIRECT(FV388),1,GH$28))*(10-INDEX(INDIRECT("times"&amp;FT$2),$F388,GH$28))/10</f>
        <v>0</v>
      </c>
      <c r="GI388" s="63">
        <f ca="1">IF(OR(INDEX(INDIRECT("times"&amp;FT$2),$F388,GI$28)&gt;10,INDEX(INDIRECT(FV388),$E388,$F388)="",INDEX(INDIRECT(FV388),$E388,$F388)&gt;=INDEX(INDIRECT(FV388),1,GI$28)),0,(INDEX(INDIRECT(FV388),$E388,$F388))-INDEX(INDIRECT(FV388),1,GI$28))*(10-INDEX(INDIRECT("times"&amp;FT$2),$F388,GI$28))/10</f>
        <v>0</v>
      </c>
      <c r="GJ388" s="63">
        <f ca="1">IF(OR(INDEX(INDIRECT("times"&amp;FT$2),$F388,GJ$28)&gt;10,INDEX(INDIRECT(FV388),$E388,$F388)="",INDEX(INDIRECT(FV388),$E388,$F388)&gt;=INDEX(INDIRECT(FV388),1,GJ$28)),0,(INDEX(INDIRECT(FV388),$E388,$F388))-INDEX(INDIRECT(FV388),1,GJ$28))*(10-INDEX(INDIRECT("times"&amp;FT$2),$F388,GJ$28))/10</f>
        <v>0</v>
      </c>
      <c r="GK388" s="63">
        <f ca="1">IF(OR(INDEX(INDIRECT("times"&amp;FT$2),$F388,GK$28)&gt;10,INDEX(INDIRECT(FV388),$E388,$F388)="",INDEX(INDIRECT(FV388),$E388,$F388)&gt;=INDEX(INDIRECT(FV388),1,GK$28)),0,(INDEX(INDIRECT(FV388),$E388,$F388))-INDEX(INDIRECT(FV388),1,GK$28))*(10-INDEX(INDIRECT("times"&amp;FT$2),$F388,GK$28))/10</f>
        <v>0</v>
      </c>
      <c r="GL388" s="63">
        <f ca="1">IF(OR(INDEX(INDIRECT("times"&amp;FT$2),$F388,GL$28)&gt;10,INDEX(INDIRECT(FV388),$E388,$F388)="",INDEX(INDIRECT(FV388),$E388,$F388)&gt;=INDEX(INDIRECT(FV388),1,GL$28)),0,(INDEX(INDIRECT(FV388),$E388,$F388))-INDEX(INDIRECT(FV388),1,GL$28))*(10-INDEX(INDIRECT("times"&amp;FT$2),$F388,GL$28))/10</f>
        <v>0</v>
      </c>
      <c r="GM388" s="63">
        <f ca="1">IF(OR(INDEX(INDIRECT("times"&amp;FT$2),$F388,GM$28)&gt;10,INDEX(INDIRECT(FV388),$E388,$F388)="",INDEX(INDIRECT(FV388),$E388,$F388)&gt;=INDEX(INDIRECT(FV388),1,GM$28)),0,(INDEX(INDIRECT(FV388),$E388,$F388))-INDEX(INDIRECT(FV388),1,GM$28))*(10-INDEX(INDIRECT("times"&amp;FT$2),$F388,GM$28))/10</f>
        <v>0</v>
      </c>
      <c r="GN388" s="63">
        <f ca="1">IF(OR(INDEX(INDIRECT("times"&amp;FT$2),$F388,GN$28)&gt;10,INDEX(INDIRECT(FV388),$E388,$F388)="",INDEX(INDIRECT(FV388),$E388,$F388)&gt;=INDEX(INDIRECT(FV388),1,GN$28)),0,(INDEX(INDIRECT(FV388),$E388,$F388))-INDEX(INDIRECT(FV388),1,GN$28))*(10-INDEX(INDIRECT("times"&amp;FT$2),$F388,GN$28))/10</f>
        <v>0</v>
      </c>
      <c r="GO388" s="63">
        <f ca="1">IF(OR(INDEX(INDIRECT("times"&amp;FT$2),$F388,GO$28)&gt;10,INDEX(INDIRECT(FV388),$E388,$F388)="",INDEX(INDIRECT(FV388),$E388,$F388)&gt;=INDEX(INDIRECT(FV388),1,GO$28)),0,(INDEX(INDIRECT(FV388),$E388,$F388))-INDEX(INDIRECT(FV388),1,GO$28))*(10-INDEX(INDIRECT("times"&amp;FT$2),$F388,GO$28))/10</f>
        <v>0</v>
      </c>
      <c r="GP388" s="63">
        <f ca="1">IF(OR(INDEX(INDIRECT("times"&amp;FT$2),$F388,GP$28)&gt;10,INDEX(INDIRECT(FV388),$E388,$F388)="",INDEX(INDIRECT(FV388),$E388,$F388)&gt;=INDEX(INDIRECT(FV388),1,GP$28)),0,(INDEX(INDIRECT(FV388),$E388,$F388))-INDEX(INDIRECT(FV388),1,GP$28))*(10-INDEX(INDIRECT("times"&amp;FT$2),$F388,GP$28))/10</f>
        <v>0</v>
      </c>
      <c r="GQ388" s="63">
        <f ca="1">IF(OR(INDEX(INDIRECT("times"&amp;FT$2),$F388,GQ$28)&gt;10,INDEX(INDIRECT(FV388),$E388,$F388)="",INDEX(INDIRECT(FV388),$E388,$F388)&gt;=INDEX(INDIRECT(FV388),1,GQ$28)),0,(INDEX(INDIRECT(FV388),$E388,$F388))-INDEX(INDIRECT(FV388),1,GQ$28))*(10-INDEX(INDIRECT("times"&amp;FT$2),$F388,GQ$28))/10</f>
        <v>0</v>
      </c>
      <c r="GR388" s="63">
        <f ca="1">IF(OR(INDEX(INDIRECT("times"&amp;FT$2),$F388,GR$28)&gt;10,INDEX(INDIRECT(FV388),$E388,$F388)="",INDEX(INDIRECT(FV388),$E388,$F388)&gt;=INDEX(INDIRECT(FV388),1,GR$28)),0,(INDEX(INDIRECT(FV388),$E388,$F388))-INDEX(INDIRECT(FV388),1,GR$28))*(10-INDEX(INDIRECT("times"&amp;FT$2),$F388,GR$28))/10</f>
        <v>0</v>
      </c>
      <c r="GS388" s="64">
        <f ca="1">IF(OR(INDEX(INDIRECT("times"&amp;FT$2),$F388,GS$28)&gt;10,INDEX(INDIRECT(FV388),$E388,$F388)="",INDEX(INDIRECT(FV388),$E388,$F388)&gt;=INDEX(INDIRECT(FV388),1,GS$28)),0,(INDEX(INDIRECT(FV388),$E388,$F388))-INDEX(INDIRECT(FV388),1,GS$28))*(10-INDEX(INDIRECT("times"&amp;FT$2),$F388,GS$28))/10</f>
        <v>0</v>
      </c>
      <c r="GT388" s="201">
        <v>10</v>
      </c>
      <c r="GV388" s="18" t="s">
        <v>219</v>
      </c>
      <c r="GW388" s="122">
        <f>GV341</f>
        <v>3</v>
      </c>
      <c r="GX388" s="122" t="str">
        <f>GV342</f>
        <v>lei65</v>
      </c>
      <c r="GY388" s="210" t="str">
        <f t="shared" si="1805"/>
        <v>core3_lei65</v>
      </c>
      <c r="GZ388" s="122">
        <v>5</v>
      </c>
      <c r="HA388" s="33">
        <v>10</v>
      </c>
      <c r="HB388" s="62">
        <f ca="1">IF(OR(INDEX(INDIRECT("times"&amp;GW$2),$F388,HB$28)&gt;10,INDEX(INDIRECT(GY388),$E388,$F388)="",INDEX(INDIRECT(GY388),$E388,$F388)&gt;=INDEX(INDIRECT(GY388),1,HB$28)),0,(INDEX(INDIRECT(GY388),$E388,$F388))-INDEX(INDIRECT(GY388),1,HB$28))*(10-INDEX(INDIRECT("times"&amp;GW$2),$F388,HB$28))/10</f>
        <v>0</v>
      </c>
      <c r="HC388" s="63">
        <f ca="1">IF(OR(INDEX(INDIRECT("times"&amp;GW$2),$F388,HC$28)&gt;10,INDEX(INDIRECT(GY388),$E388,$F388)="",INDEX(INDIRECT(GY388),$E388,$F388)&gt;=INDEX(INDIRECT(GY388),1,HC$28)),0,(INDEX(INDIRECT(GY388),$E388,$F388))-INDEX(INDIRECT(GY388),1,HC$28))*(10-INDEX(INDIRECT("times"&amp;GW$2),$F388,HC$28))/10</f>
        <v>0</v>
      </c>
      <c r="HD388" s="63">
        <f ca="1">IF(OR(INDEX(INDIRECT("times"&amp;GW$2),$F388,HD$28)&gt;10,INDEX(INDIRECT(GY388),$E388,$F388)="",INDEX(INDIRECT(GY388),$E388,$F388)&gt;=INDEX(INDIRECT(GY388),1,HD$28)),0,(INDEX(INDIRECT(GY388),$E388,$F388))-INDEX(INDIRECT(GY388),1,HD$28))*(10-INDEX(INDIRECT("times"&amp;GW$2),$F388,HD$28))/10</f>
        <v>0</v>
      </c>
      <c r="HE388" s="63">
        <f ca="1">IF(OR(INDEX(INDIRECT("times"&amp;GW$2),$F388,HE$28)&gt;10,INDEX(INDIRECT(GY388),$E388,$F388)="",INDEX(INDIRECT(GY388),$E388,$F388)&gt;=INDEX(INDIRECT(GY388),1,HE$28)),0,(INDEX(INDIRECT(GY388),$E388,$F388))-INDEX(INDIRECT(GY388),1,HE$28))*(10-INDEX(INDIRECT("times"&amp;GW$2),$F388,HE$28))/10</f>
        <v>0</v>
      </c>
      <c r="HF388" s="63">
        <f ca="1">IF(OR(INDEX(INDIRECT("times"&amp;GW$2),$F388,HF$28)&gt;10,INDEX(INDIRECT(GY388),$E388,$F388)="",INDEX(INDIRECT(GY388),$E388,$F388)&gt;=INDEX(INDIRECT(GY388),1,HF$28)),0,(INDEX(INDIRECT(GY388),$E388,$F388))-INDEX(INDIRECT(GY388),1,HF$28))*(10-INDEX(INDIRECT("times"&amp;GW$2),$F388,HF$28))/10</f>
        <v>0</v>
      </c>
      <c r="HG388" s="63">
        <f ca="1">IF(OR(INDEX(INDIRECT("times"&amp;GW$2),$F388,HG$28)&gt;10,INDEX(INDIRECT(GY388),$E388,$F388)="",INDEX(INDIRECT(GY388),$E388,$F388)&gt;=INDEX(INDIRECT(GY388),1,HG$28)),0,(INDEX(INDIRECT(GY388),$E388,$F388))-INDEX(INDIRECT(GY388),1,HG$28))*(10-INDEX(INDIRECT("times"&amp;GW$2),$F388,HG$28))/10</f>
        <v>0</v>
      </c>
      <c r="HH388" s="63">
        <f ca="1">IF(OR(INDEX(INDIRECT("times"&amp;GW$2),$F388,HH$28)&gt;10,INDEX(INDIRECT(GY388),$E388,$F388)="",INDEX(INDIRECT(GY388),$E388,$F388)&gt;=INDEX(INDIRECT(GY388),1,HH$28)),0,(INDEX(INDIRECT(GY388),$E388,$F388))-INDEX(INDIRECT(GY388),1,HH$28))*(10-INDEX(INDIRECT("times"&amp;GW$2),$F388,HH$28))/10</f>
        <v>0</v>
      </c>
      <c r="HI388" s="63">
        <f ca="1">IF(OR(INDEX(INDIRECT("times"&amp;GW$2),$F388,HI$28)&gt;10,INDEX(INDIRECT(GY388),$E388,$F388)="",INDEX(INDIRECT(GY388),$E388,$F388)&gt;=INDEX(INDIRECT(GY388),1,HI$28)),0,(INDEX(INDIRECT(GY388),$E388,$F388))-INDEX(INDIRECT(GY388),1,HI$28))*(10-INDEX(INDIRECT("times"&amp;GW$2),$F388,HI$28))/10</f>
        <v>0</v>
      </c>
      <c r="HJ388" s="63">
        <f ca="1">IF(OR(INDEX(INDIRECT("times"&amp;GW$2),$F388,HJ$28)&gt;10,INDEX(INDIRECT(GY388),$E388,$F388)="",INDEX(INDIRECT(GY388),$E388,$F388)&gt;=INDEX(INDIRECT(GY388),1,HJ$28)),0,(INDEX(INDIRECT(GY388),$E388,$F388))-INDEX(INDIRECT(GY388),1,HJ$28))*(10-INDEX(INDIRECT("times"&amp;GW$2),$F388,HJ$28))/10</f>
        <v>0</v>
      </c>
      <c r="HK388" s="63">
        <f ca="1">IF(OR(INDEX(INDIRECT("times"&amp;GW$2),$F388,HK$28)&gt;10,INDEX(INDIRECT(GY388),$E388,$F388)="",INDEX(INDIRECT(GY388),$E388,$F388)&gt;=INDEX(INDIRECT(GY388),1,HK$28)),0,(INDEX(INDIRECT(GY388),$E388,$F388))-INDEX(INDIRECT(GY388),1,HK$28))*(10-INDEX(INDIRECT("times"&amp;GW$2),$F388,HK$28))/10</f>
        <v>0</v>
      </c>
      <c r="HL388" s="63">
        <f ca="1">IF(OR(INDEX(INDIRECT("times"&amp;GW$2),$F388,HL$28)&gt;10,INDEX(INDIRECT(GY388),$E388,$F388)="",INDEX(INDIRECT(GY388),$E388,$F388)&gt;=INDEX(INDIRECT(GY388),1,HL$28)),0,(INDEX(INDIRECT(GY388),$E388,$F388))-INDEX(INDIRECT(GY388),1,HL$28))*(10-INDEX(INDIRECT("times"&amp;GW$2),$F388,HL$28))/10</f>
        <v>0</v>
      </c>
      <c r="HM388" s="63">
        <f ca="1">IF(OR(INDEX(INDIRECT("times"&amp;GW$2),$F388,HM$28)&gt;10,INDEX(INDIRECT(GY388),$E388,$F388)="",INDEX(INDIRECT(GY388),$E388,$F388)&gt;=INDEX(INDIRECT(GY388),1,HM$28)),0,(INDEX(INDIRECT(GY388),$E388,$F388))-INDEX(INDIRECT(GY388),1,HM$28))*(10-INDEX(INDIRECT("times"&amp;GW$2),$F388,HM$28))/10</f>
        <v>0</v>
      </c>
      <c r="HN388" s="63">
        <f ca="1">IF(OR(INDEX(INDIRECT("times"&amp;GW$2),$F388,HN$28)&gt;10,INDEX(INDIRECT(GY388),$E388,$F388)="",INDEX(INDIRECT(GY388),$E388,$F388)&gt;=INDEX(INDIRECT(GY388),1,HN$28)),0,(INDEX(INDIRECT(GY388),$E388,$F388))-INDEX(INDIRECT(GY388),1,HN$28))*(10-INDEX(INDIRECT("times"&amp;GW$2),$F388,HN$28))/10</f>
        <v>0</v>
      </c>
      <c r="HO388" s="63">
        <f ca="1">IF(OR(INDEX(INDIRECT("times"&amp;GW$2),$F388,HO$28)&gt;10,INDEX(INDIRECT(GY388),$E388,$F388)="",INDEX(INDIRECT(GY388),$E388,$F388)&gt;=INDEX(INDIRECT(GY388),1,HO$28)),0,(INDEX(INDIRECT(GY388),$E388,$F388))-INDEX(INDIRECT(GY388),1,HO$28))*(10-INDEX(INDIRECT("times"&amp;GW$2),$F388,HO$28))/10</f>
        <v>0</v>
      </c>
      <c r="HP388" s="63">
        <f ca="1">IF(OR(INDEX(INDIRECT("times"&amp;GW$2),$F388,HP$28)&gt;10,INDEX(INDIRECT(GY388),$E388,$F388)="",INDEX(INDIRECT(GY388),$E388,$F388)&gt;=INDEX(INDIRECT(GY388),1,HP$28)),0,(INDEX(INDIRECT(GY388),$E388,$F388))-INDEX(INDIRECT(GY388),1,HP$28))*(10-INDEX(INDIRECT("times"&amp;GW$2),$F388,HP$28))/10</f>
        <v>0</v>
      </c>
      <c r="HQ388" s="63">
        <f ca="1">IF(OR(INDEX(INDIRECT("times"&amp;GW$2),$F388,HQ$28)&gt;10,INDEX(INDIRECT(GY388),$E388,$F388)="",INDEX(INDIRECT(GY388),$E388,$F388)&gt;=INDEX(INDIRECT(GY388),1,HQ$28)),0,(INDEX(INDIRECT(GY388),$E388,$F388))-INDEX(INDIRECT(GY388),1,HQ$28))*(10-INDEX(INDIRECT("times"&amp;GW$2),$F388,HQ$28))/10</f>
        <v>0</v>
      </c>
      <c r="HR388" s="63">
        <f ca="1">IF(OR(INDEX(INDIRECT("times"&amp;GW$2),$F388,HR$28)&gt;10,INDEX(INDIRECT(GY388),$E388,$F388)="",INDEX(INDIRECT(GY388),$E388,$F388)&gt;=INDEX(INDIRECT(GY388),1,HR$28)),0,(INDEX(INDIRECT(GY388),$E388,$F388))-INDEX(INDIRECT(GY388),1,HR$28))*(10-INDEX(INDIRECT("times"&amp;GW$2),$F388,HR$28))/10</f>
        <v>0</v>
      </c>
      <c r="HS388" s="63">
        <f ca="1">IF(OR(INDEX(INDIRECT("times"&amp;GW$2),$F388,HS$28)&gt;10,INDEX(INDIRECT(GY388),$E388,$F388)="",INDEX(INDIRECT(GY388),$E388,$F388)&gt;=INDEX(INDIRECT(GY388),1,HS$28)),0,(INDEX(INDIRECT(GY388),$E388,$F388))-INDEX(INDIRECT(GY388),1,HS$28))*(10-INDEX(INDIRECT("times"&amp;GW$2),$F388,HS$28))/10</f>
        <v>0</v>
      </c>
      <c r="HT388" s="63">
        <f ca="1">IF(OR(INDEX(INDIRECT("times"&amp;GW$2),$F388,HT$28)&gt;10,INDEX(INDIRECT(GY388),$E388,$F388)="",INDEX(INDIRECT(GY388),$E388,$F388)&gt;=INDEX(INDIRECT(GY388),1,HT$28)),0,(INDEX(INDIRECT(GY388),$E388,$F388))-INDEX(INDIRECT(GY388),1,HT$28))*(10-INDEX(INDIRECT("times"&amp;GW$2),$F388,HT$28))/10</f>
        <v>0</v>
      </c>
      <c r="HU388" s="63">
        <f ca="1">IF(OR(INDEX(INDIRECT("times"&amp;GW$2),$F388,HU$28)&gt;10,INDEX(INDIRECT(GY388),$E388,$F388)="",INDEX(INDIRECT(GY388),$E388,$F388)&gt;=INDEX(INDIRECT(GY388),1,HU$28)),0,(INDEX(INDIRECT(GY388),$E388,$F388))-INDEX(INDIRECT(GY388),1,HU$28))*(10-INDEX(INDIRECT("times"&amp;GW$2),$F388,HU$28))/10</f>
        <v>0</v>
      </c>
      <c r="HV388" s="64">
        <f ca="1">IF(OR(INDEX(INDIRECT("times"&amp;GW$2),$F388,HV$28)&gt;10,INDEX(INDIRECT(GY388),$E388,$F388)="",INDEX(INDIRECT(GY388),$E388,$F388)&gt;=INDEX(INDIRECT(GY388),1,HV$28)),0,(INDEX(INDIRECT(GY388),$E388,$F388))-INDEX(INDIRECT(GY388),1,HV$28))*(10-INDEX(INDIRECT("times"&amp;GW$2),$F388,HV$28))/10</f>
        <v>0</v>
      </c>
      <c r="HW388" s="201">
        <v>10</v>
      </c>
    </row>
    <row r="389" spans="1:231" ht="15">
      <c r="A389" s="18" t="s">
        <v>220</v>
      </c>
      <c r="B389" s="122">
        <f>A341</f>
        <v>3</v>
      </c>
      <c r="C389" s="122" t="str">
        <f>A342</f>
        <v>work1834</v>
      </c>
      <c r="D389" s="210" t="str">
        <f t="shared" si="1798"/>
        <v>core3_work1834</v>
      </c>
      <c r="E389" s="122">
        <v>5</v>
      </c>
      <c r="F389" s="33">
        <v>11</v>
      </c>
      <c r="G389" s="62">
        <f ca="1">IF(OR(INDEX(INDIRECT("times"&amp;B$2),$F389,G$28)&gt;10,INDEX(INDIRECT(D389),$E389,$F389)="",INDEX(INDIRECT(D389),$E389,$F389)&gt;=INDEX(INDIRECT(D389),1,G$28)),0,(INDEX(INDIRECT(D389),$E389,$F389))-INDEX(INDIRECT(D389),1,G$28))*(10-INDEX(INDIRECT("times"&amp;B$2),$F389,G$28))/10</f>
        <v>0</v>
      </c>
      <c r="H389" s="63">
        <f ca="1">IF(OR(INDEX(INDIRECT("times"&amp;B$2),$F389,H$28)&gt;10,INDEX(INDIRECT(D389),$E389,$F389)="",INDEX(INDIRECT(D389),$E389,$F389)&gt;=INDEX(INDIRECT(D389),1,H$28)),0,(INDEX(INDIRECT(D389),$E389,$F389))-INDEX(INDIRECT(D389),1,H$28))*(10-INDEX(INDIRECT("times"&amp;B$2),$F389,H$28))/10</f>
        <v>0</v>
      </c>
      <c r="I389" s="63">
        <f ca="1">IF(OR(INDEX(INDIRECT("times"&amp;B$2),$F389,I$28)&gt;10,INDEX(INDIRECT(D389),$E389,$F389)="",INDEX(INDIRECT(D389),$E389,$F389)&gt;=INDEX(INDIRECT(D389),1,I$28)),0,(INDEX(INDIRECT(D389),$E389,$F389))-INDEX(INDIRECT(D389),1,I$28))*(10-INDEX(INDIRECT("times"&amp;B$2),$F389,I$28))/10</f>
        <v>0</v>
      </c>
      <c r="J389" s="63">
        <f ca="1">IF(OR(INDEX(INDIRECT("times"&amp;B$2),$F389,J$28)&gt;10,INDEX(INDIRECT(D389),$E389,$F389)="",INDEX(INDIRECT(D389),$E389,$F389)&gt;=INDEX(INDIRECT(D389),1,J$28)),0,(INDEX(INDIRECT(D389),$E389,$F389))-INDEX(INDIRECT(D389),1,J$28))*(10-INDEX(INDIRECT("times"&amp;B$2),$F389,J$28))/10</f>
        <v>0</v>
      </c>
      <c r="K389" s="63">
        <f ca="1">IF(OR(INDEX(INDIRECT("times"&amp;B$2),$F389,K$28)&gt;10,INDEX(INDIRECT(D389),$E389,$F389)="",INDEX(INDIRECT(D389),$E389,$F389)&gt;=INDEX(INDIRECT(D389),1,K$28)),0,(INDEX(INDIRECT(D389),$E389,$F389))-INDEX(INDIRECT(D389),1,K$28))*(10-INDEX(INDIRECT("times"&amp;B$2),$F389,K$28))/10</f>
        <v>0</v>
      </c>
      <c r="L389" s="63">
        <f ca="1">IF(OR(INDEX(INDIRECT("times"&amp;B$2),$F389,L$28)&gt;10,INDEX(INDIRECT(D389),$E389,$F389)="",INDEX(INDIRECT(D389),$E389,$F389)&gt;=INDEX(INDIRECT(D389),1,L$28)),0,(INDEX(INDIRECT(D389),$E389,$F389))-INDEX(INDIRECT(D389),1,L$28))*(10-INDEX(INDIRECT("times"&amp;B$2),$F389,L$28))/10</f>
        <v>0</v>
      </c>
      <c r="M389" s="63">
        <f ca="1">IF(OR(INDEX(INDIRECT("times"&amp;B$2),$F389,M$28)&gt;10,INDEX(INDIRECT(D389),$E389,$F389)="",INDEX(INDIRECT(D389),$E389,$F389)&gt;=INDEX(INDIRECT(D389),1,M$28)),0,(INDEX(INDIRECT(D389),$E389,$F389))-INDEX(INDIRECT(D389),1,M$28))*(10-INDEX(INDIRECT("times"&amp;B$2),$F389,M$28))/10</f>
        <v>0</v>
      </c>
      <c r="N389" s="63">
        <f ca="1">IF(OR(INDEX(INDIRECT("times"&amp;B$2),$F389,N$28)&gt;10,INDEX(INDIRECT(D389),$E389,$F389)="",INDEX(INDIRECT(D389),$E389,$F389)&gt;=INDEX(INDIRECT(D389),1,N$28)),0,(INDEX(INDIRECT(D389),$E389,$F389))-INDEX(INDIRECT(D389),1,N$28))*(10-INDEX(INDIRECT("times"&amp;B$2),$F389,N$28))/10</f>
        <v>0</v>
      </c>
      <c r="O389" s="63">
        <f ca="1">IF(OR(INDEX(INDIRECT("times"&amp;B$2),$F389,O$28)&gt;10,INDEX(INDIRECT(D389),$E389,$F389)="",INDEX(INDIRECT(D389),$E389,$F389)&gt;=INDEX(INDIRECT(D389),1,O$28)),0,(INDEX(INDIRECT(D389),$E389,$F389))-INDEX(INDIRECT(D389),1,O$28))*(10-INDEX(INDIRECT("times"&amp;B$2),$F389,O$28))/10</f>
        <v>0</v>
      </c>
      <c r="P389" s="63">
        <f ca="1">IF(OR(INDEX(INDIRECT("times"&amp;B$2),$F389,P$28)&gt;10,INDEX(INDIRECT(D389),$E389,$F389)="",INDEX(INDIRECT(D389),$E389,$F389)&gt;=INDEX(INDIRECT(D389),1,P$28)),0,(INDEX(INDIRECT(D389),$E389,$F389))-INDEX(INDIRECT(D389),1,P$28))*(10-INDEX(INDIRECT("times"&amp;B$2),$F389,P$28))/10</f>
        <v>0</v>
      </c>
      <c r="Q389" s="63">
        <f ca="1">IF(OR(INDEX(INDIRECT("times"&amp;B$2),$F389,Q$28)&gt;10,INDEX(INDIRECT(D389),$E389,$F389)="",INDEX(INDIRECT(D389),$E389,$F389)&gt;=INDEX(INDIRECT(D389),1,Q$28)),0,(INDEX(INDIRECT(D389),$E389,$F389))-INDEX(INDIRECT(D389),1,Q$28))*(10-INDEX(INDIRECT("times"&amp;B$2),$F389,Q$28))/10</f>
        <v>0</v>
      </c>
      <c r="R389" s="63">
        <f ca="1">IF(OR(INDEX(INDIRECT("times"&amp;B$2),$F389,R$28)&gt;10,INDEX(INDIRECT(D389),$E389,$F389)="",INDEX(INDIRECT(D389),$E389,$F389)&gt;=INDEX(INDIRECT(D389),1,R$28)),0,(INDEX(INDIRECT(D389),$E389,$F389))-INDEX(INDIRECT(D389),1,R$28))*(10-INDEX(INDIRECT("times"&amp;B$2),$F389,R$28))/10</f>
        <v>0</v>
      </c>
      <c r="S389" s="63">
        <f ca="1">IF(OR(INDEX(INDIRECT("times"&amp;B$2),$F389,S$28)&gt;10,INDEX(INDIRECT(D389),$E389,$F389)="",INDEX(INDIRECT(D389),$E389,$F389)&gt;=INDEX(INDIRECT(D389),1,S$28)),0,(INDEX(INDIRECT(D389),$E389,$F389))-INDEX(INDIRECT(D389),1,S$28))*(10-INDEX(INDIRECT("times"&amp;B$2),$F389,S$28))/10</f>
        <v>0</v>
      </c>
      <c r="T389" s="63">
        <f ca="1">IF(OR(INDEX(INDIRECT("times"&amp;B$2),$F389,T$28)&gt;10,INDEX(INDIRECT(D389),$E389,$F389)="",INDEX(INDIRECT(D389),$E389,$F389)&gt;=INDEX(INDIRECT(D389),1,T$28)),0,(INDEX(INDIRECT(D389),$E389,$F389))-INDEX(INDIRECT(D389),1,T$28))*(10-INDEX(INDIRECT("times"&amp;B$2),$F389,T$28))/10</f>
        <v>0</v>
      </c>
      <c r="U389" s="63">
        <f ca="1">IF(OR(INDEX(INDIRECT("times"&amp;B$2),$F389,U$28)&gt;10,INDEX(INDIRECT(D389),$E389,$F389)="",INDEX(INDIRECT(D389),$E389,$F389)&gt;=INDEX(INDIRECT(D389),1,U$28)),0,(INDEX(INDIRECT(D389),$E389,$F389))-INDEX(INDIRECT(D389),1,U$28))*(10-INDEX(INDIRECT("times"&amp;B$2),$F389,U$28))/10</f>
        <v>0</v>
      </c>
      <c r="V389" s="63">
        <f ca="1">IF(OR(INDEX(INDIRECT("times"&amp;B$2),$F389,V$28)&gt;10,INDEX(INDIRECT(D389),$E389,$F389)="",INDEX(INDIRECT(D389),$E389,$F389)&gt;=INDEX(INDIRECT(D389),1,V$28)),0,(INDEX(INDIRECT(D389),$E389,$F389))-INDEX(INDIRECT(D389),1,V$28))*(10-INDEX(INDIRECT("times"&amp;B$2),$F389,V$28))/10</f>
        <v>0</v>
      </c>
      <c r="W389" s="63">
        <f ca="1">IF(OR(INDEX(INDIRECT("times"&amp;B$2),$F389,W$28)&gt;10,INDEX(INDIRECT(D389),$E389,$F389)="",INDEX(INDIRECT(D389),$E389,$F389)&gt;=INDEX(INDIRECT(D389),1,W$28)),0,(INDEX(INDIRECT(D389),$E389,$F389))-INDEX(INDIRECT(D389),1,W$28))*(10-INDEX(INDIRECT("times"&amp;B$2),$F389,W$28))/10</f>
        <v>0</v>
      </c>
      <c r="X389" s="63">
        <f ca="1">IF(OR(INDEX(INDIRECT("times"&amp;B$2),$F389,X$28)&gt;10,INDEX(INDIRECT(D389),$E389,$F389)="",INDEX(INDIRECT(D389),$E389,$F389)&gt;=INDEX(INDIRECT(D389),1,X$28)),0,(INDEX(INDIRECT(D389),$E389,$F389))-INDEX(INDIRECT(D389),1,X$28))*(10-INDEX(INDIRECT("times"&amp;B$2),$F389,X$28))/10</f>
        <v>0</v>
      </c>
      <c r="Y389" s="63">
        <f ca="1">IF(OR(INDEX(INDIRECT("times"&amp;B$2),$F389,Y$28)&gt;10,INDEX(INDIRECT(D389),$E389,$F389)="",INDEX(INDIRECT(D389),$E389,$F389)&gt;=INDEX(INDIRECT(D389),1,Y$28)),0,(INDEX(INDIRECT(D389),$E389,$F389))-INDEX(INDIRECT(D389),1,Y$28))*(10-INDEX(INDIRECT("times"&amp;B$2),$F389,Y$28))/10</f>
        <v>0</v>
      </c>
      <c r="Z389" s="63">
        <f ca="1">IF(OR(INDEX(INDIRECT("times"&amp;B$2),$F389,Z$28)&gt;10,INDEX(INDIRECT(D389),$E389,$F389)="",INDEX(INDIRECT(D389),$E389,$F389)&gt;=INDEX(INDIRECT(D389),1,Z$28)),0,(INDEX(INDIRECT(D389),$E389,$F389))-INDEX(INDIRECT(D389),1,Z$28))*(10-INDEX(INDIRECT("times"&amp;B$2),$F389,Z$28))/10</f>
        <v>0</v>
      </c>
      <c r="AA389" s="64">
        <f ca="1">IF(OR(INDEX(INDIRECT("times"&amp;B$2),$F389,AA$28)&gt;10,INDEX(INDIRECT(D389),$E389,$F389)="",INDEX(INDIRECT(D389),$E389,$F389)&gt;=INDEX(INDIRECT(D389),1,AA$28)),0,(INDEX(INDIRECT(D389),$E389,$F389))-INDEX(INDIRECT(D389),1,AA$28))*(10-INDEX(INDIRECT("times"&amp;B$2),$F389,AA$28))/10</f>
        <v>0</v>
      </c>
      <c r="AB389" s="201">
        <v>11</v>
      </c>
      <c r="AD389" s="18" t="s">
        <v>220</v>
      </c>
      <c r="AE389" s="122">
        <f>AD341</f>
        <v>3</v>
      </c>
      <c r="AF389" s="122" t="str">
        <f>AD342</f>
        <v>shop1834</v>
      </c>
      <c r="AG389" s="210" t="str">
        <f t="shared" si="1799"/>
        <v>core3_shop1834</v>
      </c>
      <c r="AH389" s="122">
        <v>5</v>
      </c>
      <c r="AI389" s="33">
        <v>11</v>
      </c>
      <c r="AJ389" s="62">
        <f ca="1">IF(OR(INDEX(INDIRECT("times"&amp;AE$2),$F389,AJ$28)&gt;10,INDEX(INDIRECT(AG389),$E389,$F389)="",INDEX(INDIRECT(AG389),$E389,$F389)&gt;=INDEX(INDIRECT(AG389),1,AJ$28)),0,(INDEX(INDIRECT(AG389),$E389,$F389))-INDEX(INDIRECT(AG389),1,AJ$28))*(10-INDEX(INDIRECT("times"&amp;AE$2),$F389,AJ$28))/10</f>
        <v>0</v>
      </c>
      <c r="AK389" s="63">
        <f ca="1">IF(OR(INDEX(INDIRECT("times"&amp;AE$2),$F389,AK$28)&gt;10,INDEX(INDIRECT(AG389),$E389,$F389)="",INDEX(INDIRECT(AG389),$E389,$F389)&gt;=INDEX(INDIRECT(AG389),1,AK$28)),0,(INDEX(INDIRECT(AG389),$E389,$F389))-INDEX(INDIRECT(AG389),1,AK$28))*(10-INDEX(INDIRECT("times"&amp;AE$2),$F389,AK$28))/10</f>
        <v>0</v>
      </c>
      <c r="AL389" s="63">
        <f ca="1">IF(OR(INDEX(INDIRECT("times"&amp;AE$2),$F389,AL$28)&gt;10,INDEX(INDIRECT(AG389),$E389,$F389)="",INDEX(INDIRECT(AG389),$E389,$F389)&gt;=INDEX(INDIRECT(AG389),1,AL$28)),0,(INDEX(INDIRECT(AG389),$E389,$F389))-INDEX(INDIRECT(AG389),1,AL$28))*(10-INDEX(INDIRECT("times"&amp;AE$2),$F389,AL$28))/10</f>
        <v>0</v>
      </c>
      <c r="AM389" s="63">
        <f ca="1">IF(OR(INDEX(INDIRECT("times"&amp;AE$2),$F389,AM$28)&gt;10,INDEX(INDIRECT(AG389),$E389,$F389)="",INDEX(INDIRECT(AG389),$E389,$F389)&gt;=INDEX(INDIRECT(AG389),1,AM$28)),0,(INDEX(INDIRECT(AG389),$E389,$F389))-INDEX(INDIRECT(AG389),1,AM$28))*(10-INDEX(INDIRECT("times"&amp;AE$2),$F389,AM$28))/10</f>
        <v>0</v>
      </c>
      <c r="AN389" s="63">
        <f ca="1">IF(OR(INDEX(INDIRECT("times"&amp;AE$2),$F389,AN$28)&gt;10,INDEX(INDIRECT(AG389),$E389,$F389)="",INDEX(INDIRECT(AG389),$E389,$F389)&gt;=INDEX(INDIRECT(AG389),1,AN$28)),0,(INDEX(INDIRECT(AG389),$E389,$F389))-INDEX(INDIRECT(AG389),1,AN$28))*(10-INDEX(INDIRECT("times"&amp;AE$2),$F389,AN$28))/10</f>
        <v>0</v>
      </c>
      <c r="AO389" s="63">
        <f ca="1">IF(OR(INDEX(INDIRECT("times"&amp;AE$2),$F389,AO$28)&gt;10,INDEX(INDIRECT(AG389),$E389,$F389)="",INDEX(INDIRECT(AG389),$E389,$F389)&gt;=INDEX(INDIRECT(AG389),1,AO$28)),0,(INDEX(INDIRECT(AG389),$E389,$F389))-INDEX(INDIRECT(AG389),1,AO$28))*(10-INDEX(INDIRECT("times"&amp;AE$2),$F389,AO$28))/10</f>
        <v>0</v>
      </c>
      <c r="AP389" s="63">
        <f ca="1">IF(OR(INDEX(INDIRECT("times"&amp;AE$2),$F389,AP$28)&gt;10,INDEX(INDIRECT(AG389),$E389,$F389)="",INDEX(INDIRECT(AG389),$E389,$F389)&gt;=INDEX(INDIRECT(AG389),1,AP$28)),0,(INDEX(INDIRECT(AG389),$E389,$F389))-INDEX(INDIRECT(AG389),1,AP$28))*(10-INDEX(INDIRECT("times"&amp;AE$2),$F389,AP$28))/10</f>
        <v>0</v>
      </c>
      <c r="AQ389" s="63">
        <f ca="1">IF(OR(INDEX(INDIRECT("times"&amp;AE$2),$F389,AQ$28)&gt;10,INDEX(INDIRECT(AG389),$E389,$F389)="",INDEX(INDIRECT(AG389),$E389,$F389)&gt;=INDEX(INDIRECT(AG389),1,AQ$28)),0,(INDEX(INDIRECT(AG389),$E389,$F389))-INDEX(INDIRECT(AG389),1,AQ$28))*(10-INDEX(INDIRECT("times"&amp;AE$2),$F389,AQ$28))/10</f>
        <v>0</v>
      </c>
      <c r="AR389" s="63">
        <f ca="1">IF(OR(INDEX(INDIRECT("times"&amp;AE$2),$F389,AR$28)&gt;10,INDEX(INDIRECT(AG389),$E389,$F389)="",INDEX(INDIRECT(AG389),$E389,$F389)&gt;=INDEX(INDIRECT(AG389),1,AR$28)),0,(INDEX(INDIRECT(AG389),$E389,$F389))-INDEX(INDIRECT(AG389),1,AR$28))*(10-INDEX(INDIRECT("times"&amp;AE$2),$F389,AR$28))/10</f>
        <v>0</v>
      </c>
      <c r="AS389" s="63">
        <f ca="1">IF(OR(INDEX(INDIRECT("times"&amp;AE$2),$F389,AS$28)&gt;10,INDEX(INDIRECT(AG389),$E389,$F389)="",INDEX(INDIRECT(AG389),$E389,$F389)&gt;=INDEX(INDIRECT(AG389),1,AS$28)),0,(INDEX(INDIRECT(AG389),$E389,$F389))-INDEX(INDIRECT(AG389),1,AS$28))*(10-INDEX(INDIRECT("times"&amp;AE$2),$F389,AS$28))/10</f>
        <v>0</v>
      </c>
      <c r="AT389" s="63">
        <f ca="1">IF(OR(INDEX(INDIRECT("times"&amp;AE$2),$F389,AT$28)&gt;10,INDEX(INDIRECT(AG389),$E389,$F389)="",INDEX(INDIRECT(AG389),$E389,$F389)&gt;=INDEX(INDIRECT(AG389),1,AT$28)),0,(INDEX(INDIRECT(AG389),$E389,$F389))-INDEX(INDIRECT(AG389),1,AT$28))*(10-INDEX(INDIRECT("times"&amp;AE$2),$F389,AT$28))/10</f>
        <v>0</v>
      </c>
      <c r="AU389" s="63">
        <f ca="1">IF(OR(INDEX(INDIRECT("times"&amp;AE$2),$F389,AU$28)&gt;10,INDEX(INDIRECT(AG389),$E389,$F389)="",INDEX(INDIRECT(AG389),$E389,$F389)&gt;=INDEX(INDIRECT(AG389),1,AU$28)),0,(INDEX(INDIRECT(AG389),$E389,$F389))-INDEX(INDIRECT(AG389),1,AU$28))*(10-INDEX(INDIRECT("times"&amp;AE$2),$F389,AU$28))/10</f>
        <v>0</v>
      </c>
      <c r="AV389" s="63">
        <f ca="1">IF(OR(INDEX(INDIRECT("times"&amp;AE$2),$F389,AV$28)&gt;10,INDEX(INDIRECT(AG389),$E389,$F389)="",INDEX(INDIRECT(AG389),$E389,$F389)&gt;=INDEX(INDIRECT(AG389),1,AV$28)),0,(INDEX(INDIRECT(AG389),$E389,$F389))-INDEX(INDIRECT(AG389),1,AV$28))*(10-INDEX(INDIRECT("times"&amp;AE$2),$F389,AV$28))/10</f>
        <v>0</v>
      </c>
      <c r="AW389" s="63">
        <f ca="1">IF(OR(INDEX(INDIRECT("times"&amp;AE$2),$F389,AW$28)&gt;10,INDEX(INDIRECT(AG389),$E389,$F389)="",INDEX(INDIRECT(AG389),$E389,$F389)&gt;=INDEX(INDIRECT(AG389),1,AW$28)),0,(INDEX(INDIRECT(AG389),$E389,$F389))-INDEX(INDIRECT(AG389),1,AW$28))*(10-INDEX(INDIRECT("times"&amp;AE$2),$F389,AW$28))/10</f>
        <v>0</v>
      </c>
      <c r="AX389" s="63">
        <f ca="1">IF(OR(INDEX(INDIRECT("times"&amp;AE$2),$F389,AX$28)&gt;10,INDEX(INDIRECT(AG389),$E389,$F389)="",INDEX(INDIRECT(AG389),$E389,$F389)&gt;=INDEX(INDIRECT(AG389),1,AX$28)),0,(INDEX(INDIRECT(AG389),$E389,$F389))-INDEX(INDIRECT(AG389),1,AX$28))*(10-INDEX(INDIRECT("times"&amp;AE$2),$F389,AX$28))/10</f>
        <v>0</v>
      </c>
      <c r="AY389" s="63">
        <f ca="1">IF(OR(INDEX(INDIRECT("times"&amp;AE$2),$F389,AY$28)&gt;10,INDEX(INDIRECT(AG389),$E389,$F389)="",INDEX(INDIRECT(AG389),$E389,$F389)&gt;=INDEX(INDIRECT(AG389),1,AY$28)),0,(INDEX(INDIRECT(AG389),$E389,$F389))-INDEX(INDIRECT(AG389),1,AY$28))*(10-INDEX(INDIRECT("times"&amp;AE$2),$F389,AY$28))/10</f>
        <v>0</v>
      </c>
      <c r="AZ389" s="63">
        <f ca="1">IF(OR(INDEX(INDIRECT("times"&amp;AE$2),$F389,AZ$28)&gt;10,INDEX(INDIRECT(AG389),$E389,$F389)="",INDEX(INDIRECT(AG389),$E389,$F389)&gt;=INDEX(INDIRECT(AG389),1,AZ$28)),0,(INDEX(INDIRECT(AG389),$E389,$F389))-INDEX(INDIRECT(AG389),1,AZ$28))*(10-INDEX(INDIRECT("times"&amp;AE$2),$F389,AZ$28))/10</f>
        <v>0</v>
      </c>
      <c r="BA389" s="63">
        <f ca="1">IF(OR(INDEX(INDIRECT("times"&amp;AE$2),$F389,BA$28)&gt;10,INDEX(INDIRECT(AG389),$E389,$F389)="",INDEX(INDIRECT(AG389),$E389,$F389)&gt;=INDEX(INDIRECT(AG389),1,BA$28)),0,(INDEX(INDIRECT(AG389),$E389,$F389))-INDEX(INDIRECT(AG389),1,BA$28))*(10-INDEX(INDIRECT("times"&amp;AE$2),$F389,BA$28))/10</f>
        <v>0</v>
      </c>
      <c r="BB389" s="63">
        <f ca="1">IF(OR(INDEX(INDIRECT("times"&amp;AE$2),$F389,BB$28)&gt;10,INDEX(INDIRECT(AG389),$E389,$F389)="",INDEX(INDIRECT(AG389),$E389,$F389)&gt;=INDEX(INDIRECT(AG389),1,BB$28)),0,(INDEX(INDIRECT(AG389),$E389,$F389))-INDEX(INDIRECT(AG389),1,BB$28))*(10-INDEX(INDIRECT("times"&amp;AE$2),$F389,BB$28))/10</f>
        <v>0</v>
      </c>
      <c r="BC389" s="63">
        <f ca="1">IF(OR(INDEX(INDIRECT("times"&amp;AE$2),$F389,BC$28)&gt;10,INDEX(INDIRECT(AG389),$E389,$F389)="",INDEX(INDIRECT(AG389),$E389,$F389)&gt;=INDEX(INDIRECT(AG389),1,BC$28)),0,(INDEX(INDIRECT(AG389),$E389,$F389))-INDEX(INDIRECT(AG389),1,BC$28))*(10-INDEX(INDIRECT("times"&amp;AE$2),$F389,BC$28))/10</f>
        <v>0</v>
      </c>
      <c r="BD389" s="64">
        <f ca="1">IF(OR(INDEX(INDIRECT("times"&amp;AE$2),$F389,BD$28)&gt;10,INDEX(INDIRECT(AG389),$E389,$F389)="",INDEX(INDIRECT(AG389),$E389,$F389)&gt;=INDEX(INDIRECT(AG389),1,BD$28)),0,(INDEX(INDIRECT(AG389),$E389,$F389))-INDEX(INDIRECT(AG389),1,BD$28))*(10-INDEX(INDIRECT("times"&amp;AE$2),$F389,BD$28))/10</f>
        <v>0</v>
      </c>
      <c r="BE389" s="201">
        <v>11</v>
      </c>
      <c r="BG389" s="18" t="s">
        <v>220</v>
      </c>
      <c r="BH389" s="122">
        <f>BG341</f>
        <v>3</v>
      </c>
      <c r="BI389" s="122" t="str">
        <f>BG342</f>
        <v>lei1834</v>
      </c>
      <c r="BJ389" s="210" t="str">
        <f t="shared" si="1800"/>
        <v>core3_lei1834</v>
      </c>
      <c r="BK389" s="122">
        <v>5</v>
      </c>
      <c r="BL389" s="33">
        <v>11</v>
      </c>
      <c r="BM389" s="62">
        <f ca="1">IF(OR(INDEX(INDIRECT("times"&amp;BH$2),$F389,BM$28)&gt;10,INDEX(INDIRECT(BJ389),$E389,$F389)="",INDEX(INDIRECT(BJ389),$E389,$F389)&gt;=INDEX(INDIRECT(BJ389),1,BM$28)),0,(INDEX(INDIRECT(BJ389),$E389,$F389))-INDEX(INDIRECT(BJ389),1,BM$28))*(10-INDEX(INDIRECT("times"&amp;BH$2),$F389,BM$28))/10</f>
        <v>0</v>
      </c>
      <c r="BN389" s="63">
        <f ca="1">IF(OR(INDEX(INDIRECT("times"&amp;BH$2),$F389,BN$28)&gt;10,INDEX(INDIRECT(BJ389),$E389,$F389)="",INDEX(INDIRECT(BJ389),$E389,$F389)&gt;=INDEX(INDIRECT(BJ389),1,BN$28)),0,(INDEX(INDIRECT(BJ389),$E389,$F389))-INDEX(INDIRECT(BJ389),1,BN$28))*(10-INDEX(INDIRECT("times"&amp;BH$2),$F389,BN$28))/10</f>
        <v>0</v>
      </c>
      <c r="BO389" s="63">
        <f ca="1">IF(OR(INDEX(INDIRECT("times"&amp;BH$2),$F389,BO$28)&gt;10,INDEX(INDIRECT(BJ389),$E389,$F389)="",INDEX(INDIRECT(BJ389),$E389,$F389)&gt;=INDEX(INDIRECT(BJ389),1,BO$28)),0,(INDEX(INDIRECT(BJ389),$E389,$F389))-INDEX(INDIRECT(BJ389),1,BO$28))*(10-INDEX(INDIRECT("times"&amp;BH$2),$F389,BO$28))/10</f>
        <v>0</v>
      </c>
      <c r="BP389" s="63">
        <f ca="1">IF(OR(INDEX(INDIRECT("times"&amp;BH$2),$F389,BP$28)&gt;10,INDEX(INDIRECT(BJ389),$E389,$F389)="",INDEX(INDIRECT(BJ389),$E389,$F389)&gt;=INDEX(INDIRECT(BJ389),1,BP$28)),0,(INDEX(INDIRECT(BJ389),$E389,$F389))-INDEX(INDIRECT(BJ389),1,BP$28))*(10-INDEX(INDIRECT("times"&amp;BH$2),$F389,BP$28))/10</f>
        <v>0</v>
      </c>
      <c r="BQ389" s="63">
        <f ca="1">IF(OR(INDEX(INDIRECT("times"&amp;BH$2),$F389,BQ$28)&gt;10,INDEX(INDIRECT(BJ389),$E389,$F389)="",INDEX(INDIRECT(BJ389),$E389,$F389)&gt;=INDEX(INDIRECT(BJ389),1,BQ$28)),0,(INDEX(INDIRECT(BJ389),$E389,$F389))-INDEX(INDIRECT(BJ389),1,BQ$28))*(10-INDEX(INDIRECT("times"&amp;BH$2),$F389,BQ$28))/10</f>
        <v>0</v>
      </c>
      <c r="BR389" s="63">
        <f ca="1">IF(OR(INDEX(INDIRECT("times"&amp;BH$2),$F389,BR$28)&gt;10,INDEX(INDIRECT(BJ389),$E389,$F389)="",INDEX(INDIRECT(BJ389),$E389,$F389)&gt;=INDEX(INDIRECT(BJ389),1,BR$28)),0,(INDEX(INDIRECT(BJ389),$E389,$F389))-INDEX(INDIRECT(BJ389),1,BR$28))*(10-INDEX(INDIRECT("times"&amp;BH$2),$F389,BR$28))/10</f>
        <v>0</v>
      </c>
      <c r="BS389" s="63">
        <f ca="1">IF(OR(INDEX(INDIRECT("times"&amp;BH$2),$F389,BS$28)&gt;10,INDEX(INDIRECT(BJ389),$E389,$F389)="",INDEX(INDIRECT(BJ389),$E389,$F389)&gt;=INDEX(INDIRECT(BJ389),1,BS$28)),0,(INDEX(INDIRECT(BJ389),$E389,$F389))-INDEX(INDIRECT(BJ389),1,BS$28))*(10-INDEX(INDIRECT("times"&amp;BH$2),$F389,BS$28))/10</f>
        <v>0</v>
      </c>
      <c r="BT389" s="63">
        <f ca="1">IF(OR(INDEX(INDIRECT("times"&amp;BH$2),$F389,BT$28)&gt;10,INDEX(INDIRECT(BJ389),$E389,$F389)="",INDEX(INDIRECT(BJ389),$E389,$F389)&gt;=INDEX(INDIRECT(BJ389),1,BT$28)),0,(INDEX(INDIRECT(BJ389),$E389,$F389))-INDEX(INDIRECT(BJ389),1,BT$28))*(10-INDEX(INDIRECT("times"&amp;BH$2),$F389,BT$28))/10</f>
        <v>0</v>
      </c>
      <c r="BU389" s="63">
        <f ca="1">IF(OR(INDEX(INDIRECT("times"&amp;BH$2),$F389,BU$28)&gt;10,INDEX(INDIRECT(BJ389),$E389,$F389)="",INDEX(INDIRECT(BJ389),$E389,$F389)&gt;=INDEX(INDIRECT(BJ389),1,BU$28)),0,(INDEX(INDIRECT(BJ389),$E389,$F389))-INDEX(INDIRECT(BJ389),1,BU$28))*(10-INDEX(INDIRECT("times"&amp;BH$2),$F389,BU$28))/10</f>
        <v>0</v>
      </c>
      <c r="BV389" s="63">
        <f ca="1">IF(OR(INDEX(INDIRECT("times"&amp;BH$2),$F389,BV$28)&gt;10,INDEX(INDIRECT(BJ389),$E389,$F389)="",INDEX(INDIRECT(BJ389),$E389,$F389)&gt;=INDEX(INDIRECT(BJ389),1,BV$28)),0,(INDEX(INDIRECT(BJ389),$E389,$F389))-INDEX(INDIRECT(BJ389),1,BV$28))*(10-INDEX(INDIRECT("times"&amp;BH$2),$F389,BV$28))/10</f>
        <v>0</v>
      </c>
      <c r="BW389" s="63">
        <f ca="1">IF(OR(INDEX(INDIRECT("times"&amp;BH$2),$F389,BW$28)&gt;10,INDEX(INDIRECT(BJ389),$E389,$F389)="",INDEX(INDIRECT(BJ389),$E389,$F389)&gt;=INDEX(INDIRECT(BJ389),1,BW$28)),0,(INDEX(INDIRECT(BJ389),$E389,$F389))-INDEX(INDIRECT(BJ389),1,BW$28))*(10-INDEX(INDIRECT("times"&amp;BH$2),$F389,BW$28))/10</f>
        <v>0</v>
      </c>
      <c r="BX389" s="63">
        <f ca="1">IF(OR(INDEX(INDIRECT("times"&amp;BH$2),$F389,BX$28)&gt;10,INDEX(INDIRECT(BJ389),$E389,$F389)="",INDEX(INDIRECT(BJ389),$E389,$F389)&gt;=INDEX(INDIRECT(BJ389),1,BX$28)),0,(INDEX(INDIRECT(BJ389),$E389,$F389))-INDEX(INDIRECT(BJ389),1,BX$28))*(10-INDEX(INDIRECT("times"&amp;BH$2),$F389,BX$28))/10</f>
        <v>0</v>
      </c>
      <c r="BY389" s="63">
        <f ca="1">IF(OR(INDEX(INDIRECT("times"&amp;BH$2),$F389,BY$28)&gt;10,INDEX(INDIRECT(BJ389),$E389,$F389)="",INDEX(INDIRECT(BJ389),$E389,$F389)&gt;=INDEX(INDIRECT(BJ389),1,BY$28)),0,(INDEX(INDIRECT(BJ389),$E389,$F389))-INDEX(INDIRECT(BJ389),1,BY$28))*(10-INDEX(INDIRECT("times"&amp;BH$2),$F389,BY$28))/10</f>
        <v>0</v>
      </c>
      <c r="BZ389" s="63">
        <f ca="1">IF(OR(INDEX(INDIRECT("times"&amp;BH$2),$F389,BZ$28)&gt;10,INDEX(INDIRECT(BJ389),$E389,$F389)="",INDEX(INDIRECT(BJ389),$E389,$F389)&gt;=INDEX(INDIRECT(BJ389),1,BZ$28)),0,(INDEX(INDIRECT(BJ389),$E389,$F389))-INDEX(INDIRECT(BJ389),1,BZ$28))*(10-INDEX(INDIRECT("times"&amp;BH$2),$F389,BZ$28))/10</f>
        <v>0</v>
      </c>
      <c r="CA389" s="63">
        <f ca="1">IF(OR(INDEX(INDIRECT("times"&amp;BH$2),$F389,CA$28)&gt;10,INDEX(INDIRECT(BJ389),$E389,$F389)="",INDEX(INDIRECT(BJ389),$E389,$F389)&gt;=INDEX(INDIRECT(BJ389),1,CA$28)),0,(INDEX(INDIRECT(BJ389),$E389,$F389))-INDEX(INDIRECT(BJ389),1,CA$28))*(10-INDEX(INDIRECT("times"&amp;BH$2),$F389,CA$28))/10</f>
        <v>0</v>
      </c>
      <c r="CB389" s="63">
        <f ca="1">IF(OR(INDEX(INDIRECT("times"&amp;BH$2),$F389,CB$28)&gt;10,INDEX(INDIRECT(BJ389),$E389,$F389)="",INDEX(INDIRECT(BJ389),$E389,$F389)&gt;=INDEX(INDIRECT(BJ389),1,CB$28)),0,(INDEX(INDIRECT(BJ389),$E389,$F389))-INDEX(INDIRECT(BJ389),1,CB$28))*(10-INDEX(INDIRECT("times"&amp;BH$2),$F389,CB$28))/10</f>
        <v>0</v>
      </c>
      <c r="CC389" s="63">
        <f ca="1">IF(OR(INDEX(INDIRECT("times"&amp;BH$2),$F389,CC$28)&gt;10,INDEX(INDIRECT(BJ389),$E389,$F389)="",INDEX(INDIRECT(BJ389),$E389,$F389)&gt;=INDEX(INDIRECT(BJ389),1,CC$28)),0,(INDEX(INDIRECT(BJ389),$E389,$F389))-INDEX(INDIRECT(BJ389),1,CC$28))*(10-INDEX(INDIRECT("times"&amp;BH$2),$F389,CC$28))/10</f>
        <v>0</v>
      </c>
      <c r="CD389" s="63">
        <f ca="1">IF(OR(INDEX(INDIRECT("times"&amp;BH$2),$F389,CD$28)&gt;10,INDEX(INDIRECT(BJ389),$E389,$F389)="",INDEX(INDIRECT(BJ389),$E389,$F389)&gt;=INDEX(INDIRECT(BJ389),1,CD$28)),0,(INDEX(INDIRECT(BJ389),$E389,$F389))-INDEX(INDIRECT(BJ389),1,CD$28))*(10-INDEX(INDIRECT("times"&amp;BH$2),$F389,CD$28))/10</f>
        <v>0</v>
      </c>
      <c r="CE389" s="63">
        <f ca="1">IF(OR(INDEX(INDIRECT("times"&amp;BH$2),$F389,CE$28)&gt;10,INDEX(INDIRECT(BJ389),$E389,$F389)="",INDEX(INDIRECT(BJ389),$E389,$F389)&gt;=INDEX(INDIRECT(BJ389),1,CE$28)),0,(INDEX(INDIRECT(BJ389),$E389,$F389))-INDEX(INDIRECT(BJ389),1,CE$28))*(10-INDEX(INDIRECT("times"&amp;BH$2),$F389,CE$28))/10</f>
        <v>0</v>
      </c>
      <c r="CF389" s="63">
        <f ca="1">IF(OR(INDEX(INDIRECT("times"&amp;BH$2),$F389,CF$28)&gt;10,INDEX(INDIRECT(BJ389),$E389,$F389)="",INDEX(INDIRECT(BJ389),$E389,$F389)&gt;=INDEX(INDIRECT(BJ389),1,CF$28)),0,(INDEX(INDIRECT(BJ389),$E389,$F389))-INDEX(INDIRECT(BJ389),1,CF$28))*(10-INDEX(INDIRECT("times"&amp;BH$2),$F389,CF$28))/10</f>
        <v>0</v>
      </c>
      <c r="CG389" s="64">
        <f ca="1">IF(OR(INDEX(INDIRECT("times"&amp;BH$2),$F389,CG$28)&gt;10,INDEX(INDIRECT(BJ389),$E389,$F389)="",INDEX(INDIRECT(BJ389),$E389,$F389)&gt;=INDEX(INDIRECT(BJ389),1,CG$28)),0,(INDEX(INDIRECT(BJ389),$E389,$F389))-INDEX(INDIRECT(BJ389),1,CG$28))*(10-INDEX(INDIRECT("times"&amp;BH$2),$F389,CG$28))/10</f>
        <v>0</v>
      </c>
      <c r="CH389" s="201">
        <v>11</v>
      </c>
      <c r="CJ389" s="18" t="s">
        <v>220</v>
      </c>
      <c r="CK389" s="122">
        <f>CJ341</f>
        <v>3</v>
      </c>
      <c r="CL389" s="122" t="str">
        <f>CJ342</f>
        <v>work3564</v>
      </c>
      <c r="CM389" s="210" t="str">
        <f t="shared" si="1801"/>
        <v>core3_work3564</v>
      </c>
      <c r="CN389" s="122">
        <v>5</v>
      </c>
      <c r="CO389" s="33">
        <v>11</v>
      </c>
      <c r="CP389" s="62">
        <f ca="1">IF(OR(INDEX(INDIRECT("times"&amp;CK$2),$F389,CP$28)&gt;10,INDEX(INDIRECT(CM389),$E389,$F389)="",INDEX(INDIRECT(CM389),$E389,$F389)&gt;=INDEX(INDIRECT(CM389),1,CP$28)),0,(INDEX(INDIRECT(CM389),$E389,$F389))-INDEX(INDIRECT(CM389),1,CP$28))*(10-INDEX(INDIRECT("times"&amp;CK$2),$F389,CP$28))/10</f>
        <v>0</v>
      </c>
      <c r="CQ389" s="63">
        <f ca="1">IF(OR(INDEX(INDIRECT("times"&amp;CK$2),$F389,CQ$28)&gt;10,INDEX(INDIRECT(CM389),$E389,$F389)="",INDEX(INDIRECT(CM389),$E389,$F389)&gt;=INDEX(INDIRECT(CM389),1,CQ$28)),0,(INDEX(INDIRECT(CM389),$E389,$F389))-INDEX(INDIRECT(CM389),1,CQ$28))*(10-INDEX(INDIRECT("times"&amp;CK$2),$F389,CQ$28))/10</f>
        <v>0</v>
      </c>
      <c r="CR389" s="63">
        <f ca="1">IF(OR(INDEX(INDIRECT("times"&amp;CK$2),$F389,CR$28)&gt;10,INDEX(INDIRECT(CM389),$E389,$F389)="",INDEX(INDIRECT(CM389),$E389,$F389)&gt;=INDEX(INDIRECT(CM389),1,CR$28)),0,(INDEX(INDIRECT(CM389),$E389,$F389))-INDEX(INDIRECT(CM389),1,CR$28))*(10-INDEX(INDIRECT("times"&amp;CK$2),$F389,CR$28))/10</f>
        <v>0</v>
      </c>
      <c r="CS389" s="63">
        <f ca="1">IF(OR(INDEX(INDIRECT("times"&amp;CK$2),$F389,CS$28)&gt;10,INDEX(INDIRECT(CM389),$E389,$F389)="",INDEX(INDIRECT(CM389),$E389,$F389)&gt;=INDEX(INDIRECT(CM389),1,CS$28)),0,(INDEX(INDIRECT(CM389),$E389,$F389))-INDEX(INDIRECT(CM389),1,CS$28))*(10-INDEX(INDIRECT("times"&amp;CK$2),$F389,CS$28))/10</f>
        <v>0</v>
      </c>
      <c r="CT389" s="63">
        <f ca="1">IF(OR(INDEX(INDIRECT("times"&amp;CK$2),$F389,CT$28)&gt;10,INDEX(INDIRECT(CM389),$E389,$F389)="",INDEX(INDIRECT(CM389),$E389,$F389)&gt;=INDEX(INDIRECT(CM389),1,CT$28)),0,(INDEX(INDIRECT(CM389),$E389,$F389))-INDEX(INDIRECT(CM389),1,CT$28))*(10-INDEX(INDIRECT("times"&amp;CK$2),$F389,CT$28))/10</f>
        <v>0</v>
      </c>
      <c r="CU389" s="63">
        <f ca="1">IF(OR(INDEX(INDIRECT("times"&amp;CK$2),$F389,CU$28)&gt;10,INDEX(INDIRECT(CM389),$E389,$F389)="",INDEX(INDIRECT(CM389),$E389,$F389)&gt;=INDEX(INDIRECT(CM389),1,CU$28)),0,(INDEX(INDIRECT(CM389),$E389,$F389))-INDEX(INDIRECT(CM389),1,CU$28))*(10-INDEX(INDIRECT("times"&amp;CK$2),$F389,CU$28))/10</f>
        <v>0</v>
      </c>
      <c r="CV389" s="63">
        <f ca="1">IF(OR(INDEX(INDIRECT("times"&amp;CK$2),$F389,CV$28)&gt;10,INDEX(INDIRECT(CM389),$E389,$F389)="",INDEX(INDIRECT(CM389),$E389,$F389)&gt;=INDEX(INDIRECT(CM389),1,CV$28)),0,(INDEX(INDIRECT(CM389),$E389,$F389))-INDEX(INDIRECT(CM389),1,CV$28))*(10-INDEX(INDIRECT("times"&amp;CK$2),$F389,CV$28))/10</f>
        <v>0</v>
      </c>
      <c r="CW389" s="63">
        <f ca="1">IF(OR(INDEX(INDIRECT("times"&amp;CK$2),$F389,CW$28)&gt;10,INDEX(INDIRECT(CM389),$E389,$F389)="",INDEX(INDIRECT(CM389),$E389,$F389)&gt;=INDEX(INDIRECT(CM389),1,CW$28)),0,(INDEX(INDIRECT(CM389),$E389,$F389))-INDEX(INDIRECT(CM389),1,CW$28))*(10-INDEX(INDIRECT("times"&amp;CK$2),$F389,CW$28))/10</f>
        <v>0</v>
      </c>
      <c r="CX389" s="63">
        <f ca="1">IF(OR(INDEX(INDIRECT("times"&amp;CK$2),$F389,CX$28)&gt;10,INDEX(INDIRECT(CM389),$E389,$F389)="",INDEX(INDIRECT(CM389),$E389,$F389)&gt;=INDEX(INDIRECT(CM389),1,CX$28)),0,(INDEX(INDIRECT(CM389),$E389,$F389))-INDEX(INDIRECT(CM389),1,CX$28))*(10-INDEX(INDIRECT("times"&amp;CK$2),$F389,CX$28))/10</f>
        <v>0</v>
      </c>
      <c r="CY389" s="63">
        <f ca="1">IF(OR(INDEX(INDIRECT("times"&amp;CK$2),$F389,CY$28)&gt;10,INDEX(INDIRECT(CM389),$E389,$F389)="",INDEX(INDIRECT(CM389),$E389,$F389)&gt;=INDEX(INDIRECT(CM389),1,CY$28)),0,(INDEX(INDIRECT(CM389),$E389,$F389))-INDEX(INDIRECT(CM389),1,CY$28))*(10-INDEX(INDIRECT("times"&amp;CK$2),$F389,CY$28))/10</f>
        <v>0</v>
      </c>
      <c r="CZ389" s="63">
        <f ca="1">IF(OR(INDEX(INDIRECT("times"&amp;CK$2),$F389,CZ$28)&gt;10,INDEX(INDIRECT(CM389),$E389,$F389)="",INDEX(INDIRECT(CM389),$E389,$F389)&gt;=INDEX(INDIRECT(CM389),1,CZ$28)),0,(INDEX(INDIRECT(CM389),$E389,$F389))-INDEX(INDIRECT(CM389),1,CZ$28))*(10-INDEX(INDIRECT("times"&amp;CK$2),$F389,CZ$28))/10</f>
        <v>0</v>
      </c>
      <c r="DA389" s="63">
        <f ca="1">IF(OR(INDEX(INDIRECT("times"&amp;CK$2),$F389,DA$28)&gt;10,INDEX(INDIRECT(CM389),$E389,$F389)="",INDEX(INDIRECT(CM389),$E389,$F389)&gt;=INDEX(INDIRECT(CM389),1,DA$28)),0,(INDEX(INDIRECT(CM389),$E389,$F389))-INDEX(INDIRECT(CM389),1,DA$28))*(10-INDEX(INDIRECT("times"&amp;CK$2),$F389,DA$28))/10</f>
        <v>0</v>
      </c>
      <c r="DB389" s="63">
        <f ca="1">IF(OR(INDEX(INDIRECT("times"&amp;CK$2),$F389,DB$28)&gt;10,INDEX(INDIRECT(CM389),$E389,$F389)="",INDEX(INDIRECT(CM389),$E389,$F389)&gt;=INDEX(INDIRECT(CM389),1,DB$28)),0,(INDEX(INDIRECT(CM389),$E389,$F389))-INDEX(INDIRECT(CM389),1,DB$28))*(10-INDEX(INDIRECT("times"&amp;CK$2),$F389,DB$28))/10</f>
        <v>0</v>
      </c>
      <c r="DC389" s="63">
        <f ca="1">IF(OR(INDEX(INDIRECT("times"&amp;CK$2),$F389,DC$28)&gt;10,INDEX(INDIRECT(CM389),$E389,$F389)="",INDEX(INDIRECT(CM389),$E389,$F389)&gt;=INDEX(INDIRECT(CM389),1,DC$28)),0,(INDEX(INDIRECT(CM389),$E389,$F389))-INDEX(INDIRECT(CM389),1,DC$28))*(10-INDEX(INDIRECT("times"&amp;CK$2),$F389,DC$28))/10</f>
        <v>0</v>
      </c>
      <c r="DD389" s="63">
        <f ca="1">IF(OR(INDEX(INDIRECT("times"&amp;CK$2),$F389,DD$28)&gt;10,INDEX(INDIRECT(CM389),$E389,$F389)="",INDEX(INDIRECT(CM389),$E389,$F389)&gt;=INDEX(INDIRECT(CM389),1,DD$28)),0,(INDEX(INDIRECT(CM389),$E389,$F389))-INDEX(INDIRECT(CM389),1,DD$28))*(10-INDEX(INDIRECT("times"&amp;CK$2),$F389,DD$28))/10</f>
        <v>0</v>
      </c>
      <c r="DE389" s="63">
        <f ca="1">IF(OR(INDEX(INDIRECT("times"&amp;CK$2),$F389,DE$28)&gt;10,INDEX(INDIRECT(CM389),$E389,$F389)="",INDEX(INDIRECT(CM389),$E389,$F389)&gt;=INDEX(INDIRECT(CM389),1,DE$28)),0,(INDEX(INDIRECT(CM389),$E389,$F389))-INDEX(INDIRECT(CM389),1,DE$28))*(10-INDEX(INDIRECT("times"&amp;CK$2),$F389,DE$28))/10</f>
        <v>0</v>
      </c>
      <c r="DF389" s="63">
        <f ca="1">IF(OR(INDEX(INDIRECT("times"&amp;CK$2),$F389,DF$28)&gt;10,INDEX(INDIRECT(CM389),$E389,$F389)="",INDEX(INDIRECT(CM389),$E389,$F389)&gt;=INDEX(INDIRECT(CM389),1,DF$28)),0,(INDEX(INDIRECT(CM389),$E389,$F389))-INDEX(INDIRECT(CM389),1,DF$28))*(10-INDEX(INDIRECT("times"&amp;CK$2),$F389,DF$28))/10</f>
        <v>0</v>
      </c>
      <c r="DG389" s="63">
        <f ca="1">IF(OR(INDEX(INDIRECT("times"&amp;CK$2),$F389,DG$28)&gt;10,INDEX(INDIRECT(CM389),$E389,$F389)="",INDEX(INDIRECT(CM389),$E389,$F389)&gt;=INDEX(INDIRECT(CM389),1,DG$28)),0,(INDEX(INDIRECT(CM389),$E389,$F389))-INDEX(INDIRECT(CM389),1,DG$28))*(10-INDEX(INDIRECT("times"&amp;CK$2),$F389,DG$28))/10</f>
        <v>0</v>
      </c>
      <c r="DH389" s="63">
        <f ca="1">IF(OR(INDEX(INDIRECT("times"&amp;CK$2),$F389,DH$28)&gt;10,INDEX(INDIRECT(CM389),$E389,$F389)="",INDEX(INDIRECT(CM389),$E389,$F389)&gt;=INDEX(INDIRECT(CM389),1,DH$28)),0,(INDEX(INDIRECT(CM389),$E389,$F389))-INDEX(INDIRECT(CM389),1,DH$28))*(10-INDEX(INDIRECT("times"&amp;CK$2),$F389,DH$28))/10</f>
        <v>0</v>
      </c>
      <c r="DI389" s="63">
        <f ca="1">IF(OR(INDEX(INDIRECT("times"&amp;CK$2),$F389,DI$28)&gt;10,INDEX(INDIRECT(CM389),$E389,$F389)="",INDEX(INDIRECT(CM389),$E389,$F389)&gt;=INDEX(INDIRECT(CM389),1,DI$28)),0,(INDEX(INDIRECT(CM389),$E389,$F389))-INDEX(INDIRECT(CM389),1,DI$28))*(10-INDEX(INDIRECT("times"&amp;CK$2),$F389,DI$28))/10</f>
        <v>0</v>
      </c>
      <c r="DJ389" s="64">
        <f ca="1">IF(OR(INDEX(INDIRECT("times"&amp;CK$2),$F389,DJ$28)&gt;10,INDEX(INDIRECT(CM389),$E389,$F389)="",INDEX(INDIRECT(CM389),$E389,$F389)&gt;=INDEX(INDIRECT(CM389),1,DJ$28)),0,(INDEX(INDIRECT(CM389),$E389,$F389))-INDEX(INDIRECT(CM389),1,DJ$28))*(10-INDEX(INDIRECT("times"&amp;CK$2),$F389,DJ$28))/10</f>
        <v>0</v>
      </c>
      <c r="DK389" s="201">
        <v>11</v>
      </c>
      <c r="DM389" s="18" t="s">
        <v>220</v>
      </c>
      <c r="DN389" s="122">
        <f>DM341</f>
        <v>3</v>
      </c>
      <c r="DO389" s="122" t="str">
        <f>DM342</f>
        <v>shop3564</v>
      </c>
      <c r="DP389" s="210" t="str">
        <f t="shared" si="1802"/>
        <v>core3_shop3564</v>
      </c>
      <c r="DQ389" s="122">
        <v>5</v>
      </c>
      <c r="DR389" s="33">
        <v>11</v>
      </c>
      <c r="DS389" s="62">
        <f ca="1">IF(OR(INDEX(INDIRECT("times"&amp;DN$2),$F389,DS$28)&gt;10,INDEX(INDIRECT(DP389),$E389,$F389)="",INDEX(INDIRECT(DP389),$E389,$F389)&gt;=INDEX(INDIRECT(DP389),1,DS$28)),0,(INDEX(INDIRECT(DP389),$E389,$F389))-INDEX(INDIRECT(DP389),1,DS$28))*(10-INDEX(INDIRECT("times"&amp;DN$2),$F389,DS$28))/10</f>
        <v>0</v>
      </c>
      <c r="DT389" s="63">
        <f ca="1">IF(OR(INDEX(INDIRECT("times"&amp;DN$2),$F389,DT$28)&gt;10,INDEX(INDIRECT(DP389),$E389,$F389)="",INDEX(INDIRECT(DP389),$E389,$F389)&gt;=INDEX(INDIRECT(DP389),1,DT$28)),0,(INDEX(INDIRECT(DP389),$E389,$F389))-INDEX(INDIRECT(DP389),1,DT$28))*(10-INDEX(INDIRECT("times"&amp;DN$2),$F389,DT$28))/10</f>
        <v>0</v>
      </c>
      <c r="DU389" s="63">
        <f ca="1">IF(OR(INDEX(INDIRECT("times"&amp;DN$2),$F389,DU$28)&gt;10,INDEX(INDIRECT(DP389),$E389,$F389)="",INDEX(INDIRECT(DP389),$E389,$F389)&gt;=INDEX(INDIRECT(DP389),1,DU$28)),0,(INDEX(INDIRECT(DP389),$E389,$F389))-INDEX(INDIRECT(DP389),1,DU$28))*(10-INDEX(INDIRECT("times"&amp;DN$2),$F389,DU$28))/10</f>
        <v>0</v>
      </c>
      <c r="DV389" s="63">
        <f ca="1">IF(OR(INDEX(INDIRECT("times"&amp;DN$2),$F389,DV$28)&gt;10,INDEX(INDIRECT(DP389),$E389,$F389)="",INDEX(INDIRECT(DP389),$E389,$F389)&gt;=INDEX(INDIRECT(DP389),1,DV$28)),0,(INDEX(INDIRECT(DP389),$E389,$F389))-INDEX(INDIRECT(DP389),1,DV$28))*(10-INDEX(INDIRECT("times"&amp;DN$2),$F389,DV$28))/10</f>
        <v>0</v>
      </c>
      <c r="DW389" s="63">
        <f ca="1">IF(OR(INDEX(INDIRECT("times"&amp;DN$2),$F389,DW$28)&gt;10,INDEX(INDIRECT(DP389),$E389,$F389)="",INDEX(INDIRECT(DP389),$E389,$F389)&gt;=INDEX(INDIRECT(DP389),1,DW$28)),0,(INDEX(INDIRECT(DP389),$E389,$F389))-INDEX(INDIRECT(DP389),1,DW$28))*(10-INDEX(INDIRECT("times"&amp;DN$2),$F389,DW$28))/10</f>
        <v>0</v>
      </c>
      <c r="DX389" s="63">
        <f ca="1">IF(OR(INDEX(INDIRECT("times"&amp;DN$2),$F389,DX$28)&gt;10,INDEX(INDIRECT(DP389),$E389,$F389)="",INDEX(INDIRECT(DP389),$E389,$F389)&gt;=INDEX(INDIRECT(DP389),1,DX$28)),0,(INDEX(INDIRECT(DP389),$E389,$F389))-INDEX(INDIRECT(DP389),1,DX$28))*(10-INDEX(INDIRECT("times"&amp;DN$2),$F389,DX$28))/10</f>
        <v>0</v>
      </c>
      <c r="DY389" s="63">
        <f ca="1">IF(OR(INDEX(INDIRECT("times"&amp;DN$2),$F389,DY$28)&gt;10,INDEX(INDIRECT(DP389),$E389,$F389)="",INDEX(INDIRECT(DP389),$E389,$F389)&gt;=INDEX(INDIRECT(DP389),1,DY$28)),0,(INDEX(INDIRECT(DP389),$E389,$F389))-INDEX(INDIRECT(DP389),1,DY$28))*(10-INDEX(INDIRECT("times"&amp;DN$2),$F389,DY$28))/10</f>
        <v>0</v>
      </c>
      <c r="DZ389" s="63">
        <f ca="1">IF(OR(INDEX(INDIRECT("times"&amp;DN$2),$F389,DZ$28)&gt;10,INDEX(INDIRECT(DP389),$E389,$F389)="",INDEX(INDIRECT(DP389),$E389,$F389)&gt;=INDEX(INDIRECT(DP389),1,DZ$28)),0,(INDEX(INDIRECT(DP389),$E389,$F389))-INDEX(INDIRECT(DP389),1,DZ$28))*(10-INDEX(INDIRECT("times"&amp;DN$2),$F389,DZ$28))/10</f>
        <v>0</v>
      </c>
      <c r="EA389" s="63">
        <f ca="1">IF(OR(INDEX(INDIRECT("times"&amp;DN$2),$F389,EA$28)&gt;10,INDEX(INDIRECT(DP389),$E389,$F389)="",INDEX(INDIRECT(DP389),$E389,$F389)&gt;=INDEX(INDIRECT(DP389),1,EA$28)),0,(INDEX(INDIRECT(DP389),$E389,$F389))-INDEX(INDIRECT(DP389),1,EA$28))*(10-INDEX(INDIRECT("times"&amp;DN$2),$F389,EA$28))/10</f>
        <v>0</v>
      </c>
      <c r="EB389" s="63">
        <f ca="1">IF(OR(INDEX(INDIRECT("times"&amp;DN$2),$F389,EB$28)&gt;10,INDEX(INDIRECT(DP389),$E389,$F389)="",INDEX(INDIRECT(DP389),$E389,$F389)&gt;=INDEX(INDIRECT(DP389),1,EB$28)),0,(INDEX(INDIRECT(DP389),$E389,$F389))-INDEX(INDIRECT(DP389),1,EB$28))*(10-INDEX(INDIRECT("times"&amp;DN$2),$F389,EB$28))/10</f>
        <v>0</v>
      </c>
      <c r="EC389" s="63">
        <f ca="1">IF(OR(INDEX(INDIRECT("times"&amp;DN$2),$F389,EC$28)&gt;10,INDEX(INDIRECT(DP389),$E389,$F389)="",INDEX(INDIRECT(DP389),$E389,$F389)&gt;=INDEX(INDIRECT(DP389),1,EC$28)),0,(INDEX(INDIRECT(DP389),$E389,$F389))-INDEX(INDIRECT(DP389),1,EC$28))*(10-INDEX(INDIRECT("times"&amp;DN$2),$F389,EC$28))/10</f>
        <v>0</v>
      </c>
      <c r="ED389" s="63">
        <f ca="1">IF(OR(INDEX(INDIRECT("times"&amp;DN$2),$F389,ED$28)&gt;10,INDEX(INDIRECT(DP389),$E389,$F389)="",INDEX(INDIRECT(DP389),$E389,$F389)&gt;=INDEX(INDIRECT(DP389),1,ED$28)),0,(INDEX(INDIRECT(DP389),$E389,$F389))-INDEX(INDIRECT(DP389),1,ED$28))*(10-INDEX(INDIRECT("times"&amp;DN$2),$F389,ED$28))/10</f>
        <v>0</v>
      </c>
      <c r="EE389" s="63">
        <f ca="1">IF(OR(INDEX(INDIRECT("times"&amp;DN$2),$F389,EE$28)&gt;10,INDEX(INDIRECT(DP389),$E389,$F389)="",INDEX(INDIRECT(DP389),$E389,$F389)&gt;=INDEX(INDIRECT(DP389),1,EE$28)),0,(INDEX(INDIRECT(DP389),$E389,$F389))-INDEX(INDIRECT(DP389),1,EE$28))*(10-INDEX(INDIRECT("times"&amp;DN$2),$F389,EE$28))/10</f>
        <v>0</v>
      </c>
      <c r="EF389" s="63">
        <f ca="1">IF(OR(INDEX(INDIRECT("times"&amp;DN$2),$F389,EF$28)&gt;10,INDEX(INDIRECT(DP389),$E389,$F389)="",INDEX(INDIRECT(DP389),$E389,$F389)&gt;=INDEX(INDIRECT(DP389),1,EF$28)),0,(INDEX(INDIRECT(DP389),$E389,$F389))-INDEX(INDIRECT(DP389),1,EF$28))*(10-INDEX(INDIRECT("times"&amp;DN$2),$F389,EF$28))/10</f>
        <v>0</v>
      </c>
      <c r="EG389" s="63">
        <f ca="1">IF(OR(INDEX(INDIRECT("times"&amp;DN$2),$F389,EG$28)&gt;10,INDEX(INDIRECT(DP389),$E389,$F389)="",INDEX(INDIRECT(DP389),$E389,$F389)&gt;=INDEX(INDIRECT(DP389),1,EG$28)),0,(INDEX(INDIRECT(DP389),$E389,$F389))-INDEX(INDIRECT(DP389),1,EG$28))*(10-INDEX(INDIRECT("times"&amp;DN$2),$F389,EG$28))/10</f>
        <v>0</v>
      </c>
      <c r="EH389" s="63">
        <f ca="1">IF(OR(INDEX(INDIRECT("times"&amp;DN$2),$F389,EH$28)&gt;10,INDEX(INDIRECT(DP389),$E389,$F389)="",INDEX(INDIRECT(DP389),$E389,$F389)&gt;=INDEX(INDIRECT(DP389),1,EH$28)),0,(INDEX(INDIRECT(DP389),$E389,$F389))-INDEX(INDIRECT(DP389),1,EH$28))*(10-INDEX(INDIRECT("times"&amp;DN$2),$F389,EH$28))/10</f>
        <v>0</v>
      </c>
      <c r="EI389" s="63">
        <f ca="1">IF(OR(INDEX(INDIRECT("times"&amp;DN$2),$F389,EI$28)&gt;10,INDEX(INDIRECT(DP389),$E389,$F389)="",INDEX(INDIRECT(DP389),$E389,$F389)&gt;=INDEX(INDIRECT(DP389),1,EI$28)),0,(INDEX(INDIRECT(DP389),$E389,$F389))-INDEX(INDIRECT(DP389),1,EI$28))*(10-INDEX(INDIRECT("times"&amp;DN$2),$F389,EI$28))/10</f>
        <v>0</v>
      </c>
      <c r="EJ389" s="63">
        <f ca="1">IF(OR(INDEX(INDIRECT("times"&amp;DN$2),$F389,EJ$28)&gt;10,INDEX(INDIRECT(DP389),$E389,$F389)="",INDEX(INDIRECT(DP389),$E389,$F389)&gt;=INDEX(INDIRECT(DP389),1,EJ$28)),0,(INDEX(INDIRECT(DP389),$E389,$F389))-INDEX(INDIRECT(DP389),1,EJ$28))*(10-INDEX(INDIRECT("times"&amp;DN$2),$F389,EJ$28))/10</f>
        <v>0</v>
      </c>
      <c r="EK389" s="63">
        <f ca="1">IF(OR(INDEX(INDIRECT("times"&amp;DN$2),$F389,EK$28)&gt;10,INDEX(INDIRECT(DP389),$E389,$F389)="",INDEX(INDIRECT(DP389),$E389,$F389)&gt;=INDEX(INDIRECT(DP389),1,EK$28)),0,(INDEX(INDIRECT(DP389),$E389,$F389))-INDEX(INDIRECT(DP389),1,EK$28))*(10-INDEX(INDIRECT("times"&amp;DN$2),$F389,EK$28))/10</f>
        <v>0</v>
      </c>
      <c r="EL389" s="63">
        <f ca="1">IF(OR(INDEX(INDIRECT("times"&amp;DN$2),$F389,EL$28)&gt;10,INDEX(INDIRECT(DP389),$E389,$F389)="",INDEX(INDIRECT(DP389),$E389,$F389)&gt;=INDEX(INDIRECT(DP389),1,EL$28)),0,(INDEX(INDIRECT(DP389),$E389,$F389))-INDEX(INDIRECT(DP389),1,EL$28))*(10-INDEX(INDIRECT("times"&amp;DN$2),$F389,EL$28))/10</f>
        <v>0</v>
      </c>
      <c r="EM389" s="64">
        <f ca="1">IF(OR(INDEX(INDIRECT("times"&amp;DN$2),$F389,EM$28)&gt;10,INDEX(INDIRECT(DP389),$E389,$F389)="",INDEX(INDIRECT(DP389),$E389,$F389)&gt;=INDEX(INDIRECT(DP389),1,EM$28)),0,(INDEX(INDIRECT(DP389),$E389,$F389))-INDEX(INDIRECT(DP389),1,EM$28))*(10-INDEX(INDIRECT("times"&amp;DN$2),$F389,EM$28))/10</f>
        <v>0</v>
      </c>
      <c r="EN389" s="201">
        <v>11</v>
      </c>
      <c r="EP389" s="18" t="s">
        <v>220</v>
      </c>
      <c r="EQ389" s="122">
        <f>EP341</f>
        <v>3</v>
      </c>
      <c r="ER389" s="122" t="str">
        <f>EP342</f>
        <v>lei3564</v>
      </c>
      <c r="ES389" s="210" t="str">
        <f t="shared" si="1803"/>
        <v>core3_lei3564</v>
      </c>
      <c r="ET389" s="122">
        <v>5</v>
      </c>
      <c r="EU389" s="33">
        <v>11</v>
      </c>
      <c r="EV389" s="62">
        <f ca="1">IF(OR(INDEX(INDIRECT("times"&amp;EQ$2),$F389,EV$28)&gt;10,INDEX(INDIRECT(ES389),$E389,$F389)="",INDEX(INDIRECT(ES389),$E389,$F389)&gt;=INDEX(INDIRECT(ES389),1,EV$28)),0,(INDEX(INDIRECT(ES389),$E389,$F389))-INDEX(INDIRECT(ES389),1,EV$28))*(10-INDEX(INDIRECT("times"&amp;EQ$2),$F389,EV$28))/10</f>
        <v>0</v>
      </c>
      <c r="EW389" s="63">
        <f ca="1">IF(OR(INDEX(INDIRECT("times"&amp;EQ$2),$F389,EW$28)&gt;10,INDEX(INDIRECT(ES389),$E389,$F389)="",INDEX(INDIRECT(ES389),$E389,$F389)&gt;=INDEX(INDIRECT(ES389),1,EW$28)),0,(INDEX(INDIRECT(ES389),$E389,$F389))-INDEX(INDIRECT(ES389),1,EW$28))*(10-INDEX(INDIRECT("times"&amp;EQ$2),$F389,EW$28))/10</f>
        <v>0</v>
      </c>
      <c r="EX389" s="63">
        <f ca="1">IF(OR(INDEX(INDIRECT("times"&amp;EQ$2),$F389,EX$28)&gt;10,INDEX(INDIRECT(ES389),$E389,$F389)="",INDEX(INDIRECT(ES389),$E389,$F389)&gt;=INDEX(INDIRECT(ES389),1,EX$28)),0,(INDEX(INDIRECT(ES389),$E389,$F389))-INDEX(INDIRECT(ES389),1,EX$28))*(10-INDEX(INDIRECT("times"&amp;EQ$2),$F389,EX$28))/10</f>
        <v>0</v>
      </c>
      <c r="EY389" s="63">
        <f ca="1">IF(OR(INDEX(INDIRECT("times"&amp;EQ$2),$F389,EY$28)&gt;10,INDEX(INDIRECT(ES389),$E389,$F389)="",INDEX(INDIRECT(ES389),$E389,$F389)&gt;=INDEX(INDIRECT(ES389),1,EY$28)),0,(INDEX(INDIRECT(ES389),$E389,$F389))-INDEX(INDIRECT(ES389),1,EY$28))*(10-INDEX(INDIRECT("times"&amp;EQ$2),$F389,EY$28))/10</f>
        <v>0</v>
      </c>
      <c r="EZ389" s="63">
        <f ca="1">IF(OR(INDEX(INDIRECT("times"&amp;EQ$2),$F389,EZ$28)&gt;10,INDEX(INDIRECT(ES389),$E389,$F389)="",INDEX(INDIRECT(ES389),$E389,$F389)&gt;=INDEX(INDIRECT(ES389),1,EZ$28)),0,(INDEX(INDIRECT(ES389),$E389,$F389))-INDEX(INDIRECT(ES389),1,EZ$28))*(10-INDEX(INDIRECT("times"&amp;EQ$2),$F389,EZ$28))/10</f>
        <v>0</v>
      </c>
      <c r="FA389" s="63">
        <f ca="1">IF(OR(INDEX(INDIRECT("times"&amp;EQ$2),$F389,FA$28)&gt;10,INDEX(INDIRECT(ES389),$E389,$F389)="",INDEX(INDIRECT(ES389),$E389,$F389)&gt;=INDEX(INDIRECT(ES389),1,FA$28)),0,(INDEX(INDIRECT(ES389),$E389,$F389))-INDEX(INDIRECT(ES389),1,FA$28))*(10-INDEX(INDIRECT("times"&amp;EQ$2),$F389,FA$28))/10</f>
        <v>0</v>
      </c>
      <c r="FB389" s="63">
        <f ca="1">IF(OR(INDEX(INDIRECT("times"&amp;EQ$2),$F389,FB$28)&gt;10,INDEX(INDIRECT(ES389),$E389,$F389)="",INDEX(INDIRECT(ES389),$E389,$F389)&gt;=INDEX(INDIRECT(ES389),1,FB$28)),0,(INDEX(INDIRECT(ES389),$E389,$F389))-INDEX(INDIRECT(ES389),1,FB$28))*(10-INDEX(INDIRECT("times"&amp;EQ$2),$F389,FB$28))/10</f>
        <v>0</v>
      </c>
      <c r="FC389" s="63">
        <f ca="1">IF(OR(INDEX(INDIRECT("times"&amp;EQ$2),$F389,FC$28)&gt;10,INDEX(INDIRECT(ES389),$E389,$F389)="",INDEX(INDIRECT(ES389),$E389,$F389)&gt;=INDEX(INDIRECT(ES389),1,FC$28)),0,(INDEX(INDIRECT(ES389),$E389,$F389))-INDEX(INDIRECT(ES389),1,FC$28))*(10-INDEX(INDIRECT("times"&amp;EQ$2),$F389,FC$28))/10</f>
        <v>0</v>
      </c>
      <c r="FD389" s="63">
        <f ca="1">IF(OR(INDEX(INDIRECT("times"&amp;EQ$2),$F389,FD$28)&gt;10,INDEX(INDIRECT(ES389),$E389,$F389)="",INDEX(INDIRECT(ES389),$E389,$F389)&gt;=INDEX(INDIRECT(ES389),1,FD$28)),0,(INDEX(INDIRECT(ES389),$E389,$F389))-INDEX(INDIRECT(ES389),1,FD$28))*(10-INDEX(INDIRECT("times"&amp;EQ$2),$F389,FD$28))/10</f>
        <v>0</v>
      </c>
      <c r="FE389" s="63">
        <f ca="1">IF(OR(INDEX(INDIRECT("times"&amp;EQ$2),$F389,FE$28)&gt;10,INDEX(INDIRECT(ES389),$E389,$F389)="",INDEX(INDIRECT(ES389),$E389,$F389)&gt;=INDEX(INDIRECT(ES389),1,FE$28)),0,(INDEX(INDIRECT(ES389),$E389,$F389))-INDEX(INDIRECT(ES389),1,FE$28))*(10-INDEX(INDIRECT("times"&amp;EQ$2),$F389,FE$28))/10</f>
        <v>0</v>
      </c>
      <c r="FF389" s="63">
        <f ca="1">IF(OR(INDEX(INDIRECT("times"&amp;EQ$2),$F389,FF$28)&gt;10,INDEX(INDIRECT(ES389),$E389,$F389)="",INDEX(INDIRECT(ES389),$E389,$F389)&gt;=INDEX(INDIRECT(ES389),1,FF$28)),0,(INDEX(INDIRECT(ES389),$E389,$F389))-INDEX(INDIRECT(ES389),1,FF$28))*(10-INDEX(INDIRECT("times"&amp;EQ$2),$F389,FF$28))/10</f>
        <v>0</v>
      </c>
      <c r="FG389" s="63">
        <f ca="1">IF(OR(INDEX(INDIRECT("times"&amp;EQ$2),$F389,FG$28)&gt;10,INDEX(INDIRECT(ES389),$E389,$F389)="",INDEX(INDIRECT(ES389),$E389,$F389)&gt;=INDEX(INDIRECT(ES389),1,FG$28)),0,(INDEX(INDIRECT(ES389),$E389,$F389))-INDEX(INDIRECT(ES389),1,FG$28))*(10-INDEX(INDIRECT("times"&amp;EQ$2),$F389,FG$28))/10</f>
        <v>0</v>
      </c>
      <c r="FH389" s="63">
        <f ca="1">IF(OR(INDEX(INDIRECT("times"&amp;EQ$2),$F389,FH$28)&gt;10,INDEX(INDIRECT(ES389),$E389,$F389)="",INDEX(INDIRECT(ES389),$E389,$F389)&gt;=INDEX(INDIRECT(ES389),1,FH$28)),0,(INDEX(INDIRECT(ES389),$E389,$F389))-INDEX(INDIRECT(ES389),1,FH$28))*(10-INDEX(INDIRECT("times"&amp;EQ$2),$F389,FH$28))/10</f>
        <v>0</v>
      </c>
      <c r="FI389" s="63">
        <f ca="1">IF(OR(INDEX(INDIRECT("times"&amp;EQ$2),$F389,FI$28)&gt;10,INDEX(INDIRECT(ES389),$E389,$F389)="",INDEX(INDIRECT(ES389),$E389,$F389)&gt;=INDEX(INDIRECT(ES389),1,FI$28)),0,(INDEX(INDIRECT(ES389),$E389,$F389))-INDEX(INDIRECT(ES389),1,FI$28))*(10-INDEX(INDIRECT("times"&amp;EQ$2),$F389,FI$28))/10</f>
        <v>0</v>
      </c>
      <c r="FJ389" s="63">
        <f ca="1">IF(OR(INDEX(INDIRECT("times"&amp;EQ$2),$F389,FJ$28)&gt;10,INDEX(INDIRECT(ES389),$E389,$F389)="",INDEX(INDIRECT(ES389),$E389,$F389)&gt;=INDEX(INDIRECT(ES389),1,FJ$28)),0,(INDEX(INDIRECT(ES389),$E389,$F389))-INDEX(INDIRECT(ES389),1,FJ$28))*(10-INDEX(INDIRECT("times"&amp;EQ$2),$F389,FJ$28))/10</f>
        <v>0</v>
      </c>
      <c r="FK389" s="63">
        <f ca="1">IF(OR(INDEX(INDIRECT("times"&amp;EQ$2),$F389,FK$28)&gt;10,INDEX(INDIRECT(ES389),$E389,$F389)="",INDEX(INDIRECT(ES389),$E389,$F389)&gt;=INDEX(INDIRECT(ES389),1,FK$28)),0,(INDEX(INDIRECT(ES389),$E389,$F389))-INDEX(INDIRECT(ES389),1,FK$28))*(10-INDEX(INDIRECT("times"&amp;EQ$2),$F389,FK$28))/10</f>
        <v>0</v>
      </c>
      <c r="FL389" s="63">
        <f ca="1">IF(OR(INDEX(INDIRECT("times"&amp;EQ$2),$F389,FL$28)&gt;10,INDEX(INDIRECT(ES389),$E389,$F389)="",INDEX(INDIRECT(ES389),$E389,$F389)&gt;=INDEX(INDIRECT(ES389),1,FL$28)),0,(INDEX(INDIRECT(ES389),$E389,$F389))-INDEX(INDIRECT(ES389),1,FL$28))*(10-INDEX(INDIRECT("times"&amp;EQ$2),$F389,FL$28))/10</f>
        <v>0</v>
      </c>
      <c r="FM389" s="63">
        <f ca="1">IF(OR(INDEX(INDIRECT("times"&amp;EQ$2),$F389,FM$28)&gt;10,INDEX(INDIRECT(ES389),$E389,$F389)="",INDEX(INDIRECT(ES389),$E389,$F389)&gt;=INDEX(INDIRECT(ES389),1,FM$28)),0,(INDEX(INDIRECT(ES389),$E389,$F389))-INDEX(INDIRECT(ES389),1,FM$28))*(10-INDEX(INDIRECT("times"&amp;EQ$2),$F389,FM$28))/10</f>
        <v>0</v>
      </c>
      <c r="FN389" s="63">
        <f ca="1">IF(OR(INDEX(INDIRECT("times"&amp;EQ$2),$F389,FN$28)&gt;10,INDEX(INDIRECT(ES389),$E389,$F389)="",INDEX(INDIRECT(ES389),$E389,$F389)&gt;=INDEX(INDIRECT(ES389),1,FN$28)),0,(INDEX(INDIRECT(ES389),$E389,$F389))-INDEX(INDIRECT(ES389),1,FN$28))*(10-INDEX(INDIRECT("times"&amp;EQ$2),$F389,FN$28))/10</f>
        <v>0</v>
      </c>
      <c r="FO389" s="63">
        <f ca="1">IF(OR(INDEX(INDIRECT("times"&amp;EQ$2),$F389,FO$28)&gt;10,INDEX(INDIRECT(ES389),$E389,$F389)="",INDEX(INDIRECT(ES389),$E389,$F389)&gt;=INDEX(INDIRECT(ES389),1,FO$28)),0,(INDEX(INDIRECT(ES389),$E389,$F389))-INDEX(INDIRECT(ES389),1,FO$28))*(10-INDEX(INDIRECT("times"&amp;EQ$2),$F389,FO$28))/10</f>
        <v>0</v>
      </c>
      <c r="FP389" s="64">
        <f ca="1">IF(OR(INDEX(INDIRECT("times"&amp;EQ$2),$F389,FP$28)&gt;10,INDEX(INDIRECT(ES389),$E389,$F389)="",INDEX(INDIRECT(ES389),$E389,$F389)&gt;=INDEX(INDIRECT(ES389),1,FP$28)),0,(INDEX(INDIRECT(ES389),$E389,$F389))-INDEX(INDIRECT(ES389),1,FP$28))*(10-INDEX(INDIRECT("times"&amp;EQ$2),$F389,FP$28))/10</f>
        <v>0</v>
      </c>
      <c r="FQ389" s="201">
        <v>11</v>
      </c>
      <c r="FS389" s="18" t="s">
        <v>220</v>
      </c>
      <c r="FT389" s="122">
        <f>FS341</f>
        <v>3</v>
      </c>
      <c r="FU389" s="122" t="str">
        <f>FS342</f>
        <v>shop65</v>
      </c>
      <c r="FV389" s="210" t="str">
        <f t="shared" si="1804"/>
        <v>core3_shop65</v>
      </c>
      <c r="FW389" s="122">
        <v>5</v>
      </c>
      <c r="FX389" s="33">
        <v>11</v>
      </c>
      <c r="FY389" s="62">
        <f ca="1">IF(OR(INDEX(INDIRECT("times"&amp;FT$2),$F389,FY$28)&gt;10,INDEX(INDIRECT(FV389),$E389,$F389)="",INDEX(INDIRECT(FV389),$E389,$F389)&gt;=INDEX(INDIRECT(FV389),1,FY$28)),0,(INDEX(INDIRECT(FV389),$E389,$F389))-INDEX(INDIRECT(FV389),1,FY$28))*(10-INDEX(INDIRECT("times"&amp;FT$2),$F389,FY$28))/10</f>
        <v>0</v>
      </c>
      <c r="FZ389" s="63">
        <f ca="1">IF(OR(INDEX(INDIRECT("times"&amp;FT$2),$F389,FZ$28)&gt;10,INDEX(INDIRECT(FV389),$E389,$F389)="",INDEX(INDIRECT(FV389),$E389,$F389)&gt;=INDEX(INDIRECT(FV389),1,FZ$28)),0,(INDEX(INDIRECT(FV389),$E389,$F389))-INDEX(INDIRECT(FV389),1,FZ$28))*(10-INDEX(INDIRECT("times"&amp;FT$2),$F389,FZ$28))/10</f>
        <v>0</v>
      </c>
      <c r="GA389" s="63">
        <f ca="1">IF(OR(INDEX(INDIRECT("times"&amp;FT$2),$F389,GA$28)&gt;10,INDEX(INDIRECT(FV389),$E389,$F389)="",INDEX(INDIRECT(FV389),$E389,$F389)&gt;=INDEX(INDIRECT(FV389),1,GA$28)),0,(INDEX(INDIRECT(FV389),$E389,$F389))-INDEX(INDIRECT(FV389),1,GA$28))*(10-INDEX(INDIRECT("times"&amp;FT$2),$F389,GA$28))/10</f>
        <v>0</v>
      </c>
      <c r="GB389" s="63">
        <f ca="1">IF(OR(INDEX(INDIRECT("times"&amp;FT$2),$F389,GB$28)&gt;10,INDEX(INDIRECT(FV389),$E389,$F389)="",INDEX(INDIRECT(FV389),$E389,$F389)&gt;=INDEX(INDIRECT(FV389),1,GB$28)),0,(INDEX(INDIRECT(FV389),$E389,$F389))-INDEX(INDIRECT(FV389),1,GB$28))*(10-INDEX(INDIRECT("times"&amp;FT$2),$F389,GB$28))/10</f>
        <v>0</v>
      </c>
      <c r="GC389" s="63">
        <f ca="1">IF(OR(INDEX(INDIRECT("times"&amp;FT$2),$F389,GC$28)&gt;10,INDEX(INDIRECT(FV389),$E389,$F389)="",INDEX(INDIRECT(FV389),$E389,$F389)&gt;=INDEX(INDIRECT(FV389),1,GC$28)),0,(INDEX(INDIRECT(FV389),$E389,$F389))-INDEX(INDIRECT(FV389),1,GC$28))*(10-INDEX(INDIRECT("times"&amp;FT$2),$F389,GC$28))/10</f>
        <v>0</v>
      </c>
      <c r="GD389" s="63">
        <f ca="1">IF(OR(INDEX(INDIRECT("times"&amp;FT$2),$F389,GD$28)&gt;10,INDEX(INDIRECT(FV389),$E389,$F389)="",INDEX(INDIRECT(FV389),$E389,$F389)&gt;=INDEX(INDIRECT(FV389),1,GD$28)),0,(INDEX(INDIRECT(FV389),$E389,$F389))-INDEX(INDIRECT(FV389),1,GD$28))*(10-INDEX(INDIRECT("times"&amp;FT$2),$F389,GD$28))/10</f>
        <v>0</v>
      </c>
      <c r="GE389" s="63">
        <f ca="1">IF(OR(INDEX(INDIRECT("times"&amp;FT$2),$F389,GE$28)&gt;10,INDEX(INDIRECT(FV389),$E389,$F389)="",INDEX(INDIRECT(FV389),$E389,$F389)&gt;=INDEX(INDIRECT(FV389),1,GE$28)),0,(INDEX(INDIRECT(FV389),$E389,$F389))-INDEX(INDIRECT(FV389),1,GE$28))*(10-INDEX(INDIRECT("times"&amp;FT$2),$F389,GE$28))/10</f>
        <v>0</v>
      </c>
      <c r="GF389" s="63">
        <f ca="1">IF(OR(INDEX(INDIRECT("times"&amp;FT$2),$F389,GF$28)&gt;10,INDEX(INDIRECT(FV389),$E389,$F389)="",INDEX(INDIRECT(FV389),$E389,$F389)&gt;=INDEX(INDIRECT(FV389),1,GF$28)),0,(INDEX(INDIRECT(FV389),$E389,$F389))-INDEX(INDIRECT(FV389),1,GF$28))*(10-INDEX(INDIRECT("times"&amp;FT$2),$F389,GF$28))/10</f>
        <v>0</v>
      </c>
      <c r="GG389" s="63">
        <f ca="1">IF(OR(INDEX(INDIRECT("times"&amp;FT$2),$F389,GG$28)&gt;10,INDEX(INDIRECT(FV389),$E389,$F389)="",INDEX(INDIRECT(FV389),$E389,$F389)&gt;=INDEX(INDIRECT(FV389),1,GG$28)),0,(INDEX(INDIRECT(FV389),$E389,$F389))-INDEX(INDIRECT(FV389),1,GG$28))*(10-INDEX(INDIRECT("times"&amp;FT$2),$F389,GG$28))/10</f>
        <v>0</v>
      </c>
      <c r="GH389" s="63">
        <f ca="1">IF(OR(INDEX(INDIRECT("times"&amp;FT$2),$F389,GH$28)&gt;10,INDEX(INDIRECT(FV389),$E389,$F389)="",INDEX(INDIRECT(FV389),$E389,$F389)&gt;=INDEX(INDIRECT(FV389),1,GH$28)),0,(INDEX(INDIRECT(FV389),$E389,$F389))-INDEX(INDIRECT(FV389),1,GH$28))*(10-INDEX(INDIRECT("times"&amp;FT$2),$F389,GH$28))/10</f>
        <v>0</v>
      </c>
      <c r="GI389" s="63">
        <f ca="1">IF(OR(INDEX(INDIRECT("times"&amp;FT$2),$F389,GI$28)&gt;10,INDEX(INDIRECT(FV389),$E389,$F389)="",INDEX(INDIRECT(FV389),$E389,$F389)&gt;=INDEX(INDIRECT(FV389),1,GI$28)),0,(INDEX(INDIRECT(FV389),$E389,$F389))-INDEX(INDIRECT(FV389),1,GI$28))*(10-INDEX(INDIRECT("times"&amp;FT$2),$F389,GI$28))/10</f>
        <v>0</v>
      </c>
      <c r="GJ389" s="63">
        <f ca="1">IF(OR(INDEX(INDIRECT("times"&amp;FT$2),$F389,GJ$28)&gt;10,INDEX(INDIRECT(FV389),$E389,$F389)="",INDEX(INDIRECT(FV389),$E389,$F389)&gt;=INDEX(INDIRECT(FV389),1,GJ$28)),0,(INDEX(INDIRECT(FV389),$E389,$F389))-INDEX(INDIRECT(FV389),1,GJ$28))*(10-INDEX(INDIRECT("times"&amp;FT$2),$F389,GJ$28))/10</f>
        <v>0</v>
      </c>
      <c r="GK389" s="63">
        <f ca="1">IF(OR(INDEX(INDIRECT("times"&amp;FT$2),$F389,GK$28)&gt;10,INDEX(INDIRECT(FV389),$E389,$F389)="",INDEX(INDIRECT(FV389),$E389,$F389)&gt;=INDEX(INDIRECT(FV389),1,GK$28)),0,(INDEX(INDIRECT(FV389),$E389,$F389))-INDEX(INDIRECT(FV389),1,GK$28))*(10-INDEX(INDIRECT("times"&amp;FT$2),$F389,GK$28))/10</f>
        <v>0</v>
      </c>
      <c r="GL389" s="63">
        <f ca="1">IF(OR(INDEX(INDIRECT("times"&amp;FT$2),$F389,GL$28)&gt;10,INDEX(INDIRECT(FV389),$E389,$F389)="",INDEX(INDIRECT(FV389),$E389,$F389)&gt;=INDEX(INDIRECT(FV389),1,GL$28)),0,(INDEX(INDIRECT(FV389),$E389,$F389))-INDEX(INDIRECT(FV389),1,GL$28))*(10-INDEX(INDIRECT("times"&amp;FT$2),$F389,GL$28))/10</f>
        <v>0</v>
      </c>
      <c r="GM389" s="63">
        <f ca="1">IF(OR(INDEX(INDIRECT("times"&amp;FT$2),$F389,GM$28)&gt;10,INDEX(INDIRECT(FV389),$E389,$F389)="",INDEX(INDIRECT(FV389),$E389,$F389)&gt;=INDEX(INDIRECT(FV389),1,GM$28)),0,(INDEX(INDIRECT(FV389),$E389,$F389))-INDEX(INDIRECT(FV389),1,GM$28))*(10-INDEX(INDIRECT("times"&amp;FT$2),$F389,GM$28))/10</f>
        <v>0</v>
      </c>
      <c r="GN389" s="63">
        <f ca="1">IF(OR(INDEX(INDIRECT("times"&amp;FT$2),$F389,GN$28)&gt;10,INDEX(INDIRECT(FV389),$E389,$F389)="",INDEX(INDIRECT(FV389),$E389,$F389)&gt;=INDEX(INDIRECT(FV389),1,GN$28)),0,(INDEX(INDIRECT(FV389),$E389,$F389))-INDEX(INDIRECT(FV389),1,GN$28))*(10-INDEX(INDIRECT("times"&amp;FT$2),$F389,GN$28))/10</f>
        <v>0</v>
      </c>
      <c r="GO389" s="63">
        <f ca="1">IF(OR(INDEX(INDIRECT("times"&amp;FT$2),$F389,GO$28)&gt;10,INDEX(INDIRECT(FV389),$E389,$F389)="",INDEX(INDIRECT(FV389),$E389,$F389)&gt;=INDEX(INDIRECT(FV389),1,GO$28)),0,(INDEX(INDIRECT(FV389),$E389,$F389))-INDEX(INDIRECT(FV389),1,GO$28))*(10-INDEX(INDIRECT("times"&amp;FT$2),$F389,GO$28))/10</f>
        <v>0</v>
      </c>
      <c r="GP389" s="63">
        <f ca="1">IF(OR(INDEX(INDIRECT("times"&amp;FT$2),$F389,GP$28)&gt;10,INDEX(INDIRECT(FV389),$E389,$F389)="",INDEX(INDIRECT(FV389),$E389,$F389)&gt;=INDEX(INDIRECT(FV389),1,GP$28)),0,(INDEX(INDIRECT(FV389),$E389,$F389))-INDEX(INDIRECT(FV389),1,GP$28))*(10-INDEX(INDIRECT("times"&amp;FT$2),$F389,GP$28))/10</f>
        <v>0</v>
      </c>
      <c r="GQ389" s="63">
        <f ca="1">IF(OR(INDEX(INDIRECT("times"&amp;FT$2),$F389,GQ$28)&gt;10,INDEX(INDIRECT(FV389),$E389,$F389)="",INDEX(INDIRECT(FV389),$E389,$F389)&gt;=INDEX(INDIRECT(FV389),1,GQ$28)),0,(INDEX(INDIRECT(FV389),$E389,$F389))-INDEX(INDIRECT(FV389),1,GQ$28))*(10-INDEX(INDIRECT("times"&amp;FT$2),$F389,GQ$28))/10</f>
        <v>0</v>
      </c>
      <c r="GR389" s="63">
        <f ca="1">IF(OR(INDEX(INDIRECT("times"&amp;FT$2),$F389,GR$28)&gt;10,INDEX(INDIRECT(FV389),$E389,$F389)="",INDEX(INDIRECT(FV389),$E389,$F389)&gt;=INDEX(INDIRECT(FV389),1,GR$28)),0,(INDEX(INDIRECT(FV389),$E389,$F389))-INDEX(INDIRECT(FV389),1,GR$28))*(10-INDEX(INDIRECT("times"&amp;FT$2),$F389,GR$28))/10</f>
        <v>0</v>
      </c>
      <c r="GS389" s="64">
        <f ca="1">IF(OR(INDEX(INDIRECT("times"&amp;FT$2),$F389,GS$28)&gt;10,INDEX(INDIRECT(FV389),$E389,$F389)="",INDEX(INDIRECT(FV389),$E389,$F389)&gt;=INDEX(INDIRECT(FV389),1,GS$28)),0,(INDEX(INDIRECT(FV389),$E389,$F389))-INDEX(INDIRECT(FV389),1,GS$28))*(10-INDEX(INDIRECT("times"&amp;FT$2),$F389,GS$28))/10</f>
        <v>0</v>
      </c>
      <c r="GT389" s="201">
        <v>11</v>
      </c>
      <c r="GV389" s="18" t="s">
        <v>220</v>
      </c>
      <c r="GW389" s="122">
        <f>GV341</f>
        <v>3</v>
      </c>
      <c r="GX389" s="122" t="str">
        <f>GV342</f>
        <v>lei65</v>
      </c>
      <c r="GY389" s="210" t="str">
        <f t="shared" si="1805"/>
        <v>core3_lei65</v>
      </c>
      <c r="GZ389" s="122">
        <v>5</v>
      </c>
      <c r="HA389" s="33">
        <v>11</v>
      </c>
      <c r="HB389" s="62">
        <f ca="1">IF(OR(INDEX(INDIRECT("times"&amp;GW$2),$F389,HB$28)&gt;10,INDEX(INDIRECT(GY389),$E389,$F389)="",INDEX(INDIRECT(GY389),$E389,$F389)&gt;=INDEX(INDIRECT(GY389),1,HB$28)),0,(INDEX(INDIRECT(GY389),$E389,$F389))-INDEX(INDIRECT(GY389),1,HB$28))*(10-INDEX(INDIRECT("times"&amp;GW$2),$F389,HB$28))/10</f>
        <v>0</v>
      </c>
      <c r="HC389" s="63">
        <f ca="1">IF(OR(INDEX(INDIRECT("times"&amp;GW$2),$F389,HC$28)&gt;10,INDEX(INDIRECT(GY389),$E389,$F389)="",INDEX(INDIRECT(GY389),$E389,$F389)&gt;=INDEX(INDIRECT(GY389),1,HC$28)),0,(INDEX(INDIRECT(GY389),$E389,$F389))-INDEX(INDIRECT(GY389),1,HC$28))*(10-INDEX(INDIRECT("times"&amp;GW$2),$F389,HC$28))/10</f>
        <v>0</v>
      </c>
      <c r="HD389" s="63">
        <f ca="1">IF(OR(INDEX(INDIRECT("times"&amp;GW$2),$F389,HD$28)&gt;10,INDEX(INDIRECT(GY389),$E389,$F389)="",INDEX(INDIRECT(GY389),$E389,$F389)&gt;=INDEX(INDIRECT(GY389),1,HD$28)),0,(INDEX(INDIRECT(GY389),$E389,$F389))-INDEX(INDIRECT(GY389),1,HD$28))*(10-INDEX(INDIRECT("times"&amp;GW$2),$F389,HD$28))/10</f>
        <v>0</v>
      </c>
      <c r="HE389" s="63">
        <f ca="1">IF(OR(INDEX(INDIRECT("times"&amp;GW$2),$F389,HE$28)&gt;10,INDEX(INDIRECT(GY389),$E389,$F389)="",INDEX(INDIRECT(GY389),$E389,$F389)&gt;=INDEX(INDIRECT(GY389),1,HE$28)),0,(INDEX(INDIRECT(GY389),$E389,$F389))-INDEX(INDIRECT(GY389),1,HE$28))*(10-INDEX(INDIRECT("times"&amp;GW$2),$F389,HE$28))/10</f>
        <v>0</v>
      </c>
      <c r="HF389" s="63">
        <f ca="1">IF(OR(INDEX(INDIRECT("times"&amp;GW$2),$F389,HF$28)&gt;10,INDEX(INDIRECT(GY389),$E389,$F389)="",INDEX(INDIRECT(GY389),$E389,$F389)&gt;=INDEX(INDIRECT(GY389),1,HF$28)),0,(INDEX(INDIRECT(GY389),$E389,$F389))-INDEX(INDIRECT(GY389),1,HF$28))*(10-INDEX(INDIRECT("times"&amp;GW$2),$F389,HF$28))/10</f>
        <v>0</v>
      </c>
      <c r="HG389" s="63">
        <f ca="1">IF(OR(INDEX(INDIRECT("times"&amp;GW$2),$F389,HG$28)&gt;10,INDEX(INDIRECT(GY389),$E389,$F389)="",INDEX(INDIRECT(GY389),$E389,$F389)&gt;=INDEX(INDIRECT(GY389),1,HG$28)),0,(INDEX(INDIRECT(GY389),$E389,$F389))-INDEX(INDIRECT(GY389),1,HG$28))*(10-INDEX(INDIRECT("times"&amp;GW$2),$F389,HG$28))/10</f>
        <v>0</v>
      </c>
      <c r="HH389" s="63">
        <f ca="1">IF(OR(INDEX(INDIRECT("times"&amp;GW$2),$F389,HH$28)&gt;10,INDEX(INDIRECT(GY389),$E389,$F389)="",INDEX(INDIRECT(GY389),$E389,$F389)&gt;=INDEX(INDIRECT(GY389),1,HH$28)),0,(INDEX(INDIRECT(GY389),$E389,$F389))-INDEX(INDIRECT(GY389),1,HH$28))*(10-INDEX(INDIRECT("times"&amp;GW$2),$F389,HH$28))/10</f>
        <v>0</v>
      </c>
      <c r="HI389" s="63">
        <f ca="1">IF(OR(INDEX(INDIRECT("times"&amp;GW$2),$F389,HI$28)&gt;10,INDEX(INDIRECT(GY389),$E389,$F389)="",INDEX(INDIRECT(GY389),$E389,$F389)&gt;=INDEX(INDIRECT(GY389),1,HI$28)),0,(INDEX(INDIRECT(GY389),$E389,$F389))-INDEX(INDIRECT(GY389),1,HI$28))*(10-INDEX(INDIRECT("times"&amp;GW$2),$F389,HI$28))/10</f>
        <v>0</v>
      </c>
      <c r="HJ389" s="63">
        <f ca="1">IF(OR(INDEX(INDIRECT("times"&amp;GW$2),$F389,HJ$28)&gt;10,INDEX(INDIRECT(GY389),$E389,$F389)="",INDEX(INDIRECT(GY389),$E389,$F389)&gt;=INDEX(INDIRECT(GY389),1,HJ$28)),0,(INDEX(INDIRECT(GY389),$E389,$F389))-INDEX(INDIRECT(GY389),1,HJ$28))*(10-INDEX(INDIRECT("times"&amp;GW$2),$F389,HJ$28))/10</f>
        <v>0</v>
      </c>
      <c r="HK389" s="63">
        <f ca="1">IF(OR(INDEX(INDIRECT("times"&amp;GW$2),$F389,HK$28)&gt;10,INDEX(INDIRECT(GY389),$E389,$F389)="",INDEX(INDIRECT(GY389),$E389,$F389)&gt;=INDEX(INDIRECT(GY389),1,HK$28)),0,(INDEX(INDIRECT(GY389),$E389,$F389))-INDEX(INDIRECT(GY389),1,HK$28))*(10-INDEX(INDIRECT("times"&amp;GW$2),$F389,HK$28))/10</f>
        <v>0</v>
      </c>
      <c r="HL389" s="63">
        <f ca="1">IF(OR(INDEX(INDIRECT("times"&amp;GW$2),$F389,HL$28)&gt;10,INDEX(INDIRECT(GY389),$E389,$F389)="",INDEX(INDIRECT(GY389),$E389,$F389)&gt;=INDEX(INDIRECT(GY389),1,HL$28)),0,(INDEX(INDIRECT(GY389),$E389,$F389))-INDEX(INDIRECT(GY389),1,HL$28))*(10-INDEX(INDIRECT("times"&amp;GW$2),$F389,HL$28))/10</f>
        <v>0</v>
      </c>
      <c r="HM389" s="63">
        <f ca="1">IF(OR(INDEX(INDIRECT("times"&amp;GW$2),$F389,HM$28)&gt;10,INDEX(INDIRECT(GY389),$E389,$F389)="",INDEX(INDIRECT(GY389),$E389,$F389)&gt;=INDEX(INDIRECT(GY389),1,HM$28)),0,(INDEX(INDIRECT(GY389),$E389,$F389))-INDEX(INDIRECT(GY389),1,HM$28))*(10-INDEX(INDIRECT("times"&amp;GW$2),$F389,HM$28))/10</f>
        <v>0</v>
      </c>
      <c r="HN389" s="63">
        <f ca="1">IF(OR(INDEX(INDIRECT("times"&amp;GW$2),$F389,HN$28)&gt;10,INDEX(INDIRECT(GY389),$E389,$F389)="",INDEX(INDIRECT(GY389),$E389,$F389)&gt;=INDEX(INDIRECT(GY389),1,HN$28)),0,(INDEX(INDIRECT(GY389),$E389,$F389))-INDEX(INDIRECT(GY389),1,HN$28))*(10-INDEX(INDIRECT("times"&amp;GW$2),$F389,HN$28))/10</f>
        <v>0</v>
      </c>
      <c r="HO389" s="63">
        <f ca="1">IF(OR(INDEX(INDIRECT("times"&amp;GW$2),$F389,HO$28)&gt;10,INDEX(INDIRECT(GY389),$E389,$F389)="",INDEX(INDIRECT(GY389),$E389,$F389)&gt;=INDEX(INDIRECT(GY389),1,HO$28)),0,(INDEX(INDIRECT(GY389),$E389,$F389))-INDEX(INDIRECT(GY389),1,HO$28))*(10-INDEX(INDIRECT("times"&amp;GW$2),$F389,HO$28))/10</f>
        <v>0</v>
      </c>
      <c r="HP389" s="63">
        <f ca="1">IF(OR(INDEX(INDIRECT("times"&amp;GW$2),$F389,HP$28)&gt;10,INDEX(INDIRECT(GY389),$E389,$F389)="",INDEX(INDIRECT(GY389),$E389,$F389)&gt;=INDEX(INDIRECT(GY389),1,HP$28)),0,(INDEX(INDIRECT(GY389),$E389,$F389))-INDEX(INDIRECT(GY389),1,HP$28))*(10-INDEX(INDIRECT("times"&amp;GW$2),$F389,HP$28))/10</f>
        <v>0</v>
      </c>
      <c r="HQ389" s="63">
        <f ca="1">IF(OR(INDEX(INDIRECT("times"&amp;GW$2),$F389,HQ$28)&gt;10,INDEX(INDIRECT(GY389),$E389,$F389)="",INDEX(INDIRECT(GY389),$E389,$F389)&gt;=INDEX(INDIRECT(GY389),1,HQ$28)),0,(INDEX(INDIRECT(GY389),$E389,$F389))-INDEX(INDIRECT(GY389),1,HQ$28))*(10-INDEX(INDIRECT("times"&amp;GW$2),$F389,HQ$28))/10</f>
        <v>0</v>
      </c>
      <c r="HR389" s="63">
        <f ca="1">IF(OR(INDEX(INDIRECT("times"&amp;GW$2),$F389,HR$28)&gt;10,INDEX(INDIRECT(GY389),$E389,$F389)="",INDEX(INDIRECT(GY389),$E389,$F389)&gt;=INDEX(INDIRECT(GY389),1,HR$28)),0,(INDEX(INDIRECT(GY389),$E389,$F389))-INDEX(INDIRECT(GY389),1,HR$28))*(10-INDEX(INDIRECT("times"&amp;GW$2),$F389,HR$28))/10</f>
        <v>0</v>
      </c>
      <c r="HS389" s="63">
        <f ca="1">IF(OR(INDEX(INDIRECT("times"&amp;GW$2),$F389,HS$28)&gt;10,INDEX(INDIRECT(GY389),$E389,$F389)="",INDEX(INDIRECT(GY389),$E389,$F389)&gt;=INDEX(INDIRECT(GY389),1,HS$28)),0,(INDEX(INDIRECT(GY389),$E389,$F389))-INDEX(INDIRECT(GY389),1,HS$28))*(10-INDEX(INDIRECT("times"&amp;GW$2),$F389,HS$28))/10</f>
        <v>0</v>
      </c>
      <c r="HT389" s="63">
        <f ca="1">IF(OR(INDEX(INDIRECT("times"&amp;GW$2),$F389,HT$28)&gt;10,INDEX(INDIRECT(GY389),$E389,$F389)="",INDEX(INDIRECT(GY389),$E389,$F389)&gt;=INDEX(INDIRECT(GY389),1,HT$28)),0,(INDEX(INDIRECT(GY389),$E389,$F389))-INDEX(INDIRECT(GY389),1,HT$28))*(10-INDEX(INDIRECT("times"&amp;GW$2),$F389,HT$28))/10</f>
        <v>0</v>
      </c>
      <c r="HU389" s="63">
        <f ca="1">IF(OR(INDEX(INDIRECT("times"&amp;GW$2),$F389,HU$28)&gt;10,INDEX(INDIRECT(GY389),$E389,$F389)="",INDEX(INDIRECT(GY389),$E389,$F389)&gt;=INDEX(INDIRECT(GY389),1,HU$28)),0,(INDEX(INDIRECT(GY389),$E389,$F389))-INDEX(INDIRECT(GY389),1,HU$28))*(10-INDEX(INDIRECT("times"&amp;GW$2),$F389,HU$28))/10</f>
        <v>0</v>
      </c>
      <c r="HV389" s="64">
        <f ca="1">IF(OR(INDEX(INDIRECT("times"&amp;GW$2),$F389,HV$28)&gt;10,INDEX(INDIRECT(GY389),$E389,$F389)="",INDEX(INDIRECT(GY389),$E389,$F389)&gt;=INDEX(INDIRECT(GY389),1,HV$28)),0,(INDEX(INDIRECT(GY389),$E389,$F389))-INDEX(INDIRECT(GY389),1,HV$28))*(10-INDEX(INDIRECT("times"&amp;GW$2),$F389,HV$28))/10</f>
        <v>0</v>
      </c>
      <c r="HW389" s="201">
        <v>11</v>
      </c>
    </row>
    <row r="390" spans="1:231" ht="15">
      <c r="A390" s="18" t="s">
        <v>221</v>
      </c>
      <c r="B390" s="122">
        <f>A341</f>
        <v>3</v>
      </c>
      <c r="C390" s="122" t="str">
        <f>A342</f>
        <v>work1834</v>
      </c>
      <c r="D390" s="210" t="str">
        <f t="shared" si="1798"/>
        <v>core3_work1834</v>
      </c>
      <c r="E390" s="122">
        <v>5</v>
      </c>
      <c r="F390" s="33">
        <v>12</v>
      </c>
      <c r="G390" s="62">
        <f ca="1">IF(OR(INDEX(INDIRECT("times"&amp;B$2),$F390,G$28)&gt;10,INDEX(INDIRECT(D390),$E390,$F390)="",INDEX(INDIRECT(D390),$E390,$F390)&gt;=INDEX(INDIRECT(D390),1,G$28)),0,(INDEX(INDIRECT(D390),$E390,$F390))-INDEX(INDIRECT(D390),1,G$28))*(10-INDEX(INDIRECT("times"&amp;B$2),$F390,G$28))/10</f>
        <v>0</v>
      </c>
      <c r="H390" s="63">
        <f ca="1">IF(OR(INDEX(INDIRECT("times"&amp;B$2),$F390,H$28)&gt;10,INDEX(INDIRECT(D390),$E390,$F390)="",INDEX(INDIRECT(D390),$E390,$F390)&gt;=INDEX(INDIRECT(D390),1,H$28)),0,(INDEX(INDIRECT(D390),$E390,$F390))-INDEX(INDIRECT(D390),1,H$28))*(10-INDEX(INDIRECT("times"&amp;B$2),$F390,H$28))/10</f>
        <v>0</v>
      </c>
      <c r="I390" s="63">
        <f ca="1">IF(OR(INDEX(INDIRECT("times"&amp;B$2),$F390,I$28)&gt;10,INDEX(INDIRECT(D390),$E390,$F390)="",INDEX(INDIRECT(D390),$E390,$F390)&gt;=INDEX(INDIRECT(D390),1,I$28)),0,(INDEX(INDIRECT(D390),$E390,$F390))-INDEX(INDIRECT(D390),1,I$28))*(10-INDEX(INDIRECT("times"&amp;B$2),$F390,I$28))/10</f>
        <v>0</v>
      </c>
      <c r="J390" s="63">
        <f ca="1">IF(OR(INDEX(INDIRECT("times"&amp;B$2),$F390,J$28)&gt;10,INDEX(INDIRECT(D390),$E390,$F390)="",INDEX(INDIRECT(D390),$E390,$F390)&gt;=INDEX(INDIRECT(D390),1,J$28)),0,(INDEX(INDIRECT(D390),$E390,$F390))-INDEX(INDIRECT(D390),1,J$28))*(10-INDEX(INDIRECT("times"&amp;B$2),$F390,J$28))/10</f>
        <v>0</v>
      </c>
      <c r="K390" s="63">
        <f ca="1">IF(OR(INDEX(INDIRECT("times"&amp;B$2),$F390,K$28)&gt;10,INDEX(INDIRECT(D390),$E390,$F390)="",INDEX(INDIRECT(D390),$E390,$F390)&gt;=INDEX(INDIRECT(D390),1,K$28)),0,(INDEX(INDIRECT(D390),$E390,$F390))-INDEX(INDIRECT(D390),1,K$28))*(10-INDEX(INDIRECT("times"&amp;B$2),$F390,K$28))/10</f>
        <v>0</v>
      </c>
      <c r="L390" s="63">
        <f ca="1">IF(OR(INDEX(INDIRECT("times"&amp;B$2),$F390,L$28)&gt;10,INDEX(INDIRECT(D390),$E390,$F390)="",INDEX(INDIRECT(D390),$E390,$F390)&gt;=INDEX(INDIRECT(D390),1,L$28)),0,(INDEX(INDIRECT(D390),$E390,$F390))-INDEX(INDIRECT(D390),1,L$28))*(10-INDEX(INDIRECT("times"&amp;B$2),$F390,L$28))/10</f>
        <v>0</v>
      </c>
      <c r="M390" s="63">
        <f ca="1">IF(OR(INDEX(INDIRECT("times"&amp;B$2),$F390,M$28)&gt;10,INDEX(INDIRECT(D390),$E390,$F390)="",INDEX(INDIRECT(D390),$E390,$F390)&gt;=INDEX(INDIRECT(D390),1,M$28)),0,(INDEX(INDIRECT(D390),$E390,$F390))-INDEX(INDIRECT(D390),1,M$28))*(10-INDEX(INDIRECT("times"&amp;B$2),$F390,M$28))/10</f>
        <v>0</v>
      </c>
      <c r="N390" s="63">
        <f ca="1">IF(OR(INDEX(INDIRECT("times"&amp;B$2),$F390,N$28)&gt;10,INDEX(INDIRECT(D390),$E390,$F390)="",INDEX(INDIRECT(D390),$E390,$F390)&gt;=INDEX(INDIRECT(D390),1,N$28)),0,(INDEX(INDIRECT(D390),$E390,$F390))-INDEX(INDIRECT(D390),1,N$28))*(10-INDEX(INDIRECT("times"&amp;B$2),$F390,N$28))/10</f>
        <v>0</v>
      </c>
      <c r="O390" s="63">
        <f ca="1">IF(OR(INDEX(INDIRECT("times"&amp;B$2),$F390,O$28)&gt;10,INDEX(INDIRECT(D390),$E390,$F390)="",INDEX(INDIRECT(D390),$E390,$F390)&gt;=INDEX(INDIRECT(D390),1,O$28)),0,(INDEX(INDIRECT(D390),$E390,$F390))-INDEX(INDIRECT(D390),1,O$28))*(10-INDEX(INDIRECT("times"&amp;B$2),$F390,O$28))/10</f>
        <v>0</v>
      </c>
      <c r="P390" s="63">
        <f ca="1">IF(OR(INDEX(INDIRECT("times"&amp;B$2),$F390,P$28)&gt;10,INDEX(INDIRECT(D390),$E390,$F390)="",INDEX(INDIRECT(D390),$E390,$F390)&gt;=INDEX(INDIRECT(D390),1,P$28)),0,(INDEX(INDIRECT(D390),$E390,$F390))-INDEX(INDIRECT(D390),1,P$28))*(10-INDEX(INDIRECT("times"&amp;B$2),$F390,P$28))/10</f>
        <v>0</v>
      </c>
      <c r="Q390" s="63">
        <f ca="1">IF(OR(INDEX(INDIRECT("times"&amp;B$2),$F390,Q$28)&gt;10,INDEX(INDIRECT(D390),$E390,$F390)="",INDEX(INDIRECT(D390),$E390,$F390)&gt;=INDEX(INDIRECT(D390),1,Q$28)),0,(INDEX(INDIRECT(D390),$E390,$F390))-INDEX(INDIRECT(D390),1,Q$28))*(10-INDEX(INDIRECT("times"&amp;B$2),$F390,Q$28))/10</f>
        <v>0</v>
      </c>
      <c r="R390" s="63">
        <f ca="1">IF(OR(INDEX(INDIRECT("times"&amp;B$2),$F390,R$28)&gt;10,INDEX(INDIRECT(D390),$E390,$F390)="",INDEX(INDIRECT(D390),$E390,$F390)&gt;=INDEX(INDIRECT(D390),1,R$28)),0,(INDEX(INDIRECT(D390),$E390,$F390))-INDEX(INDIRECT(D390),1,R$28))*(10-INDEX(INDIRECT("times"&amp;B$2),$F390,R$28))/10</f>
        <v>0</v>
      </c>
      <c r="S390" s="63">
        <f ca="1">IF(OR(INDEX(INDIRECT("times"&amp;B$2),$F390,S$28)&gt;10,INDEX(INDIRECT(D390),$E390,$F390)="",INDEX(INDIRECT(D390),$E390,$F390)&gt;=INDEX(INDIRECT(D390),1,S$28)),0,(INDEX(INDIRECT(D390),$E390,$F390))-INDEX(INDIRECT(D390),1,S$28))*(10-INDEX(INDIRECT("times"&amp;B$2),$F390,S$28))/10</f>
        <v>0</v>
      </c>
      <c r="T390" s="63">
        <f ca="1">IF(OR(INDEX(INDIRECT("times"&amp;B$2),$F390,T$28)&gt;10,INDEX(INDIRECT(D390),$E390,$F390)="",INDEX(INDIRECT(D390),$E390,$F390)&gt;=INDEX(INDIRECT(D390),1,T$28)),0,(INDEX(INDIRECT(D390),$E390,$F390))-INDEX(INDIRECT(D390),1,T$28))*(10-INDEX(INDIRECT("times"&amp;B$2),$F390,T$28))/10</f>
        <v>0</v>
      </c>
      <c r="U390" s="63">
        <f ca="1">IF(OR(INDEX(INDIRECT("times"&amp;B$2),$F390,U$28)&gt;10,INDEX(INDIRECT(D390),$E390,$F390)="",INDEX(INDIRECT(D390),$E390,$F390)&gt;=INDEX(INDIRECT(D390),1,U$28)),0,(INDEX(INDIRECT(D390),$E390,$F390))-INDEX(INDIRECT(D390),1,U$28))*(10-INDEX(INDIRECT("times"&amp;B$2),$F390,U$28))/10</f>
        <v>0</v>
      </c>
      <c r="V390" s="63">
        <f ca="1">IF(OR(INDEX(INDIRECT("times"&amp;B$2),$F390,V$28)&gt;10,INDEX(INDIRECT(D390),$E390,$F390)="",INDEX(INDIRECT(D390),$E390,$F390)&gt;=INDEX(INDIRECT(D390),1,V$28)),0,(INDEX(INDIRECT(D390),$E390,$F390))-INDEX(INDIRECT(D390),1,V$28))*(10-INDEX(INDIRECT("times"&amp;B$2),$F390,V$28))/10</f>
        <v>0</v>
      </c>
      <c r="W390" s="63">
        <f ca="1">IF(OR(INDEX(INDIRECT("times"&amp;B$2),$F390,W$28)&gt;10,INDEX(INDIRECT(D390),$E390,$F390)="",INDEX(INDIRECT(D390),$E390,$F390)&gt;=INDEX(INDIRECT(D390),1,W$28)),0,(INDEX(INDIRECT(D390),$E390,$F390))-INDEX(INDIRECT(D390),1,W$28))*(10-INDEX(INDIRECT("times"&amp;B$2),$F390,W$28))/10</f>
        <v>0</v>
      </c>
      <c r="X390" s="63">
        <f ca="1">IF(OR(INDEX(INDIRECT("times"&amp;B$2),$F390,X$28)&gt;10,INDEX(INDIRECT(D390),$E390,$F390)="",INDEX(INDIRECT(D390),$E390,$F390)&gt;=INDEX(INDIRECT(D390),1,X$28)),0,(INDEX(INDIRECT(D390),$E390,$F390))-INDEX(INDIRECT(D390),1,X$28))*(10-INDEX(INDIRECT("times"&amp;B$2),$F390,X$28))/10</f>
        <v>0</v>
      </c>
      <c r="Y390" s="63">
        <f ca="1">IF(OR(INDEX(INDIRECT("times"&amp;B$2),$F390,Y$28)&gt;10,INDEX(INDIRECT(D390),$E390,$F390)="",INDEX(INDIRECT(D390),$E390,$F390)&gt;=INDEX(INDIRECT(D390),1,Y$28)),0,(INDEX(INDIRECT(D390),$E390,$F390))-INDEX(INDIRECT(D390),1,Y$28))*(10-INDEX(INDIRECT("times"&amp;B$2),$F390,Y$28))/10</f>
        <v>0</v>
      </c>
      <c r="Z390" s="63">
        <f ca="1">IF(OR(INDEX(INDIRECT("times"&amp;B$2),$F390,Z$28)&gt;10,INDEX(INDIRECT(D390),$E390,$F390)="",INDEX(INDIRECT(D390),$E390,$F390)&gt;=INDEX(INDIRECT(D390),1,Z$28)),0,(INDEX(INDIRECT(D390),$E390,$F390))-INDEX(INDIRECT(D390),1,Z$28))*(10-INDEX(INDIRECT("times"&amp;B$2),$F390,Z$28))/10</f>
        <v>0</v>
      </c>
      <c r="AA390" s="64">
        <f ca="1">IF(OR(INDEX(INDIRECT("times"&amp;B$2),$F390,AA$28)&gt;10,INDEX(INDIRECT(D390),$E390,$F390)="",INDEX(INDIRECT(D390),$E390,$F390)&gt;=INDEX(INDIRECT(D390),1,AA$28)),0,(INDEX(INDIRECT(D390),$E390,$F390))-INDEX(INDIRECT(D390),1,AA$28))*(10-INDEX(INDIRECT("times"&amp;B$2),$F390,AA$28))/10</f>
        <v>0</v>
      </c>
      <c r="AB390" s="201">
        <v>12</v>
      </c>
      <c r="AD390" s="18" t="s">
        <v>221</v>
      </c>
      <c r="AE390" s="122">
        <f>AD341</f>
        <v>3</v>
      </c>
      <c r="AF390" s="122" t="str">
        <f>AD342</f>
        <v>shop1834</v>
      </c>
      <c r="AG390" s="210" t="str">
        <f t="shared" si="1799"/>
        <v>core3_shop1834</v>
      </c>
      <c r="AH390" s="122">
        <v>5</v>
      </c>
      <c r="AI390" s="33">
        <v>12</v>
      </c>
      <c r="AJ390" s="62">
        <f ca="1">IF(OR(INDEX(INDIRECT("times"&amp;AE$2),$F390,AJ$28)&gt;10,INDEX(INDIRECT(AG390),$E390,$F390)="",INDEX(INDIRECT(AG390),$E390,$F390)&gt;=INDEX(INDIRECT(AG390),1,AJ$28)),0,(INDEX(INDIRECT(AG390),$E390,$F390))-INDEX(INDIRECT(AG390),1,AJ$28))*(10-INDEX(INDIRECT("times"&amp;AE$2),$F390,AJ$28))/10</f>
        <v>0</v>
      </c>
      <c r="AK390" s="63">
        <f ca="1">IF(OR(INDEX(INDIRECT("times"&amp;AE$2),$F390,AK$28)&gt;10,INDEX(INDIRECT(AG390),$E390,$F390)="",INDEX(INDIRECT(AG390),$E390,$F390)&gt;=INDEX(INDIRECT(AG390),1,AK$28)),0,(INDEX(INDIRECT(AG390),$E390,$F390))-INDEX(INDIRECT(AG390),1,AK$28))*(10-INDEX(INDIRECT("times"&amp;AE$2),$F390,AK$28))/10</f>
        <v>0</v>
      </c>
      <c r="AL390" s="63">
        <f ca="1">IF(OR(INDEX(INDIRECT("times"&amp;AE$2),$F390,AL$28)&gt;10,INDEX(INDIRECT(AG390),$E390,$F390)="",INDEX(INDIRECT(AG390),$E390,$F390)&gt;=INDEX(INDIRECT(AG390),1,AL$28)),0,(INDEX(INDIRECT(AG390),$E390,$F390))-INDEX(INDIRECT(AG390),1,AL$28))*(10-INDEX(INDIRECT("times"&amp;AE$2),$F390,AL$28))/10</f>
        <v>0</v>
      </c>
      <c r="AM390" s="63">
        <f ca="1">IF(OR(INDEX(INDIRECT("times"&amp;AE$2),$F390,AM$28)&gt;10,INDEX(INDIRECT(AG390),$E390,$F390)="",INDEX(INDIRECT(AG390),$E390,$F390)&gt;=INDEX(INDIRECT(AG390),1,AM$28)),0,(INDEX(INDIRECT(AG390),$E390,$F390))-INDEX(INDIRECT(AG390),1,AM$28))*(10-INDEX(INDIRECT("times"&amp;AE$2),$F390,AM$28))/10</f>
        <v>0</v>
      </c>
      <c r="AN390" s="63">
        <f ca="1">IF(OR(INDEX(INDIRECT("times"&amp;AE$2),$F390,AN$28)&gt;10,INDEX(INDIRECT(AG390),$E390,$F390)="",INDEX(INDIRECT(AG390),$E390,$F390)&gt;=INDEX(INDIRECT(AG390),1,AN$28)),0,(INDEX(INDIRECT(AG390),$E390,$F390))-INDEX(INDIRECT(AG390),1,AN$28))*(10-INDEX(INDIRECT("times"&amp;AE$2),$F390,AN$28))/10</f>
        <v>0</v>
      </c>
      <c r="AO390" s="63">
        <f ca="1">IF(OR(INDEX(INDIRECT("times"&amp;AE$2),$F390,AO$28)&gt;10,INDEX(INDIRECT(AG390),$E390,$F390)="",INDEX(INDIRECT(AG390),$E390,$F390)&gt;=INDEX(INDIRECT(AG390),1,AO$28)),0,(INDEX(INDIRECT(AG390),$E390,$F390))-INDEX(INDIRECT(AG390),1,AO$28))*(10-INDEX(INDIRECT("times"&amp;AE$2),$F390,AO$28))/10</f>
        <v>0</v>
      </c>
      <c r="AP390" s="63">
        <f ca="1">IF(OR(INDEX(INDIRECT("times"&amp;AE$2),$F390,AP$28)&gt;10,INDEX(INDIRECT(AG390),$E390,$F390)="",INDEX(INDIRECT(AG390),$E390,$F390)&gt;=INDEX(INDIRECT(AG390),1,AP$28)),0,(INDEX(INDIRECT(AG390),$E390,$F390))-INDEX(INDIRECT(AG390),1,AP$28))*(10-INDEX(INDIRECT("times"&amp;AE$2),$F390,AP$28))/10</f>
        <v>0</v>
      </c>
      <c r="AQ390" s="63">
        <f ca="1">IF(OR(INDEX(INDIRECT("times"&amp;AE$2),$F390,AQ$28)&gt;10,INDEX(INDIRECT(AG390),$E390,$F390)="",INDEX(INDIRECT(AG390),$E390,$F390)&gt;=INDEX(INDIRECT(AG390),1,AQ$28)),0,(INDEX(INDIRECT(AG390),$E390,$F390))-INDEX(INDIRECT(AG390),1,AQ$28))*(10-INDEX(INDIRECT("times"&amp;AE$2),$F390,AQ$28))/10</f>
        <v>0</v>
      </c>
      <c r="AR390" s="63">
        <f ca="1">IF(OR(INDEX(INDIRECT("times"&amp;AE$2),$F390,AR$28)&gt;10,INDEX(INDIRECT(AG390),$E390,$F390)="",INDEX(INDIRECT(AG390),$E390,$F390)&gt;=INDEX(INDIRECT(AG390),1,AR$28)),0,(INDEX(INDIRECT(AG390),$E390,$F390))-INDEX(INDIRECT(AG390),1,AR$28))*(10-INDEX(INDIRECT("times"&amp;AE$2),$F390,AR$28))/10</f>
        <v>0</v>
      </c>
      <c r="AS390" s="63">
        <f ca="1">IF(OR(INDEX(INDIRECT("times"&amp;AE$2),$F390,AS$28)&gt;10,INDEX(INDIRECT(AG390),$E390,$F390)="",INDEX(INDIRECT(AG390),$E390,$F390)&gt;=INDEX(INDIRECT(AG390),1,AS$28)),0,(INDEX(INDIRECT(AG390),$E390,$F390))-INDEX(INDIRECT(AG390),1,AS$28))*(10-INDEX(INDIRECT("times"&amp;AE$2),$F390,AS$28))/10</f>
        <v>0</v>
      </c>
      <c r="AT390" s="63">
        <f ca="1">IF(OR(INDEX(INDIRECT("times"&amp;AE$2),$F390,AT$28)&gt;10,INDEX(INDIRECT(AG390),$E390,$F390)="",INDEX(INDIRECT(AG390),$E390,$F390)&gt;=INDEX(INDIRECT(AG390),1,AT$28)),0,(INDEX(INDIRECT(AG390),$E390,$F390))-INDEX(INDIRECT(AG390),1,AT$28))*(10-INDEX(INDIRECT("times"&amp;AE$2),$F390,AT$28))/10</f>
        <v>0</v>
      </c>
      <c r="AU390" s="63">
        <f ca="1">IF(OR(INDEX(INDIRECT("times"&amp;AE$2),$F390,AU$28)&gt;10,INDEX(INDIRECT(AG390),$E390,$F390)="",INDEX(INDIRECT(AG390),$E390,$F390)&gt;=INDEX(INDIRECT(AG390),1,AU$28)),0,(INDEX(INDIRECT(AG390),$E390,$F390))-INDEX(INDIRECT(AG390),1,AU$28))*(10-INDEX(INDIRECT("times"&amp;AE$2),$F390,AU$28))/10</f>
        <v>0</v>
      </c>
      <c r="AV390" s="63">
        <f ca="1">IF(OR(INDEX(INDIRECT("times"&amp;AE$2),$F390,AV$28)&gt;10,INDEX(INDIRECT(AG390),$E390,$F390)="",INDEX(INDIRECT(AG390),$E390,$F390)&gt;=INDEX(INDIRECT(AG390),1,AV$28)),0,(INDEX(INDIRECT(AG390),$E390,$F390))-INDEX(INDIRECT(AG390),1,AV$28))*(10-INDEX(INDIRECT("times"&amp;AE$2),$F390,AV$28))/10</f>
        <v>0</v>
      </c>
      <c r="AW390" s="63">
        <f ca="1">IF(OR(INDEX(INDIRECT("times"&amp;AE$2),$F390,AW$28)&gt;10,INDEX(INDIRECT(AG390),$E390,$F390)="",INDEX(INDIRECT(AG390),$E390,$F390)&gt;=INDEX(INDIRECT(AG390),1,AW$28)),0,(INDEX(INDIRECT(AG390),$E390,$F390))-INDEX(INDIRECT(AG390),1,AW$28))*(10-INDEX(INDIRECT("times"&amp;AE$2),$F390,AW$28))/10</f>
        <v>0</v>
      </c>
      <c r="AX390" s="63">
        <f ca="1">IF(OR(INDEX(INDIRECT("times"&amp;AE$2),$F390,AX$28)&gt;10,INDEX(INDIRECT(AG390),$E390,$F390)="",INDEX(INDIRECT(AG390),$E390,$F390)&gt;=INDEX(INDIRECT(AG390),1,AX$28)),0,(INDEX(INDIRECT(AG390),$E390,$F390))-INDEX(INDIRECT(AG390),1,AX$28))*(10-INDEX(INDIRECT("times"&amp;AE$2),$F390,AX$28))/10</f>
        <v>0</v>
      </c>
      <c r="AY390" s="63">
        <f ca="1">IF(OR(INDEX(INDIRECT("times"&amp;AE$2),$F390,AY$28)&gt;10,INDEX(INDIRECT(AG390),$E390,$F390)="",INDEX(INDIRECT(AG390),$E390,$F390)&gt;=INDEX(INDIRECT(AG390),1,AY$28)),0,(INDEX(INDIRECT(AG390),$E390,$F390))-INDEX(INDIRECT(AG390),1,AY$28))*(10-INDEX(INDIRECT("times"&amp;AE$2),$F390,AY$28))/10</f>
        <v>0</v>
      </c>
      <c r="AZ390" s="63">
        <f ca="1">IF(OR(INDEX(INDIRECT("times"&amp;AE$2),$F390,AZ$28)&gt;10,INDEX(INDIRECT(AG390),$E390,$F390)="",INDEX(INDIRECT(AG390),$E390,$F390)&gt;=INDEX(INDIRECT(AG390),1,AZ$28)),0,(INDEX(INDIRECT(AG390),$E390,$F390))-INDEX(INDIRECT(AG390),1,AZ$28))*(10-INDEX(INDIRECT("times"&amp;AE$2),$F390,AZ$28))/10</f>
        <v>0</v>
      </c>
      <c r="BA390" s="63">
        <f ca="1">IF(OR(INDEX(INDIRECT("times"&amp;AE$2),$F390,BA$28)&gt;10,INDEX(INDIRECT(AG390),$E390,$F390)="",INDEX(INDIRECT(AG390),$E390,$F390)&gt;=INDEX(INDIRECT(AG390),1,BA$28)),0,(INDEX(INDIRECT(AG390),$E390,$F390))-INDEX(INDIRECT(AG390),1,BA$28))*(10-INDEX(INDIRECT("times"&amp;AE$2),$F390,BA$28))/10</f>
        <v>0</v>
      </c>
      <c r="BB390" s="63">
        <f ca="1">IF(OR(INDEX(INDIRECT("times"&amp;AE$2),$F390,BB$28)&gt;10,INDEX(INDIRECT(AG390),$E390,$F390)="",INDEX(INDIRECT(AG390),$E390,$F390)&gt;=INDEX(INDIRECT(AG390),1,BB$28)),0,(INDEX(INDIRECT(AG390),$E390,$F390))-INDEX(INDIRECT(AG390),1,BB$28))*(10-INDEX(INDIRECT("times"&amp;AE$2),$F390,BB$28))/10</f>
        <v>0</v>
      </c>
      <c r="BC390" s="63">
        <f ca="1">IF(OR(INDEX(INDIRECT("times"&amp;AE$2),$F390,BC$28)&gt;10,INDEX(INDIRECT(AG390),$E390,$F390)="",INDEX(INDIRECT(AG390),$E390,$F390)&gt;=INDEX(INDIRECT(AG390),1,BC$28)),0,(INDEX(INDIRECT(AG390),$E390,$F390))-INDEX(INDIRECT(AG390),1,BC$28))*(10-INDEX(INDIRECT("times"&amp;AE$2),$F390,BC$28))/10</f>
        <v>0</v>
      </c>
      <c r="BD390" s="64">
        <f ca="1">IF(OR(INDEX(INDIRECT("times"&amp;AE$2),$F390,BD$28)&gt;10,INDEX(INDIRECT(AG390),$E390,$F390)="",INDEX(INDIRECT(AG390),$E390,$F390)&gt;=INDEX(INDIRECT(AG390),1,BD$28)),0,(INDEX(INDIRECT(AG390),$E390,$F390))-INDEX(INDIRECT(AG390),1,BD$28))*(10-INDEX(INDIRECT("times"&amp;AE$2),$F390,BD$28))/10</f>
        <v>0</v>
      </c>
      <c r="BE390" s="201">
        <v>12</v>
      </c>
      <c r="BG390" s="18" t="s">
        <v>221</v>
      </c>
      <c r="BH390" s="122">
        <f>BG341</f>
        <v>3</v>
      </c>
      <c r="BI390" s="122" t="str">
        <f>BG342</f>
        <v>lei1834</v>
      </c>
      <c r="BJ390" s="210" t="str">
        <f t="shared" si="1800"/>
        <v>core3_lei1834</v>
      </c>
      <c r="BK390" s="122">
        <v>5</v>
      </c>
      <c r="BL390" s="33">
        <v>12</v>
      </c>
      <c r="BM390" s="62">
        <f ca="1">IF(OR(INDEX(INDIRECT("times"&amp;BH$2),$F390,BM$28)&gt;10,INDEX(INDIRECT(BJ390),$E390,$F390)="",INDEX(INDIRECT(BJ390),$E390,$F390)&gt;=INDEX(INDIRECT(BJ390),1,BM$28)),0,(INDEX(INDIRECT(BJ390),$E390,$F390))-INDEX(INDIRECT(BJ390),1,BM$28))*(10-INDEX(INDIRECT("times"&amp;BH$2),$F390,BM$28))/10</f>
        <v>0</v>
      </c>
      <c r="BN390" s="63">
        <f ca="1">IF(OR(INDEX(INDIRECT("times"&amp;BH$2),$F390,BN$28)&gt;10,INDEX(INDIRECT(BJ390),$E390,$F390)="",INDEX(INDIRECT(BJ390),$E390,$F390)&gt;=INDEX(INDIRECT(BJ390),1,BN$28)),0,(INDEX(INDIRECT(BJ390),$E390,$F390))-INDEX(INDIRECT(BJ390),1,BN$28))*(10-INDEX(INDIRECT("times"&amp;BH$2),$F390,BN$28))/10</f>
        <v>0</v>
      </c>
      <c r="BO390" s="63">
        <f ca="1">IF(OR(INDEX(INDIRECT("times"&amp;BH$2),$F390,BO$28)&gt;10,INDEX(INDIRECT(BJ390),$E390,$F390)="",INDEX(INDIRECT(BJ390),$E390,$F390)&gt;=INDEX(INDIRECT(BJ390),1,BO$28)),0,(INDEX(INDIRECT(BJ390),$E390,$F390))-INDEX(INDIRECT(BJ390),1,BO$28))*(10-INDEX(INDIRECT("times"&amp;BH$2),$F390,BO$28))/10</f>
        <v>0</v>
      </c>
      <c r="BP390" s="63">
        <f ca="1">IF(OR(INDEX(INDIRECT("times"&amp;BH$2),$F390,BP$28)&gt;10,INDEX(INDIRECT(BJ390),$E390,$F390)="",INDEX(INDIRECT(BJ390),$E390,$F390)&gt;=INDEX(INDIRECT(BJ390),1,BP$28)),0,(INDEX(INDIRECT(BJ390),$E390,$F390))-INDEX(INDIRECT(BJ390),1,BP$28))*(10-INDEX(INDIRECT("times"&amp;BH$2),$F390,BP$28))/10</f>
        <v>0</v>
      </c>
      <c r="BQ390" s="63">
        <f ca="1">IF(OR(INDEX(INDIRECT("times"&amp;BH$2),$F390,BQ$28)&gt;10,INDEX(INDIRECT(BJ390),$E390,$F390)="",INDEX(INDIRECT(BJ390),$E390,$F390)&gt;=INDEX(INDIRECT(BJ390),1,BQ$28)),0,(INDEX(INDIRECT(BJ390),$E390,$F390))-INDEX(INDIRECT(BJ390),1,BQ$28))*(10-INDEX(INDIRECT("times"&amp;BH$2),$F390,BQ$28))/10</f>
        <v>0</v>
      </c>
      <c r="BR390" s="63">
        <f ca="1">IF(OR(INDEX(INDIRECT("times"&amp;BH$2),$F390,BR$28)&gt;10,INDEX(INDIRECT(BJ390),$E390,$F390)="",INDEX(INDIRECT(BJ390),$E390,$F390)&gt;=INDEX(INDIRECT(BJ390),1,BR$28)),0,(INDEX(INDIRECT(BJ390),$E390,$F390))-INDEX(INDIRECT(BJ390),1,BR$28))*(10-INDEX(INDIRECT("times"&amp;BH$2),$F390,BR$28))/10</f>
        <v>0</v>
      </c>
      <c r="BS390" s="63">
        <f ca="1">IF(OR(INDEX(INDIRECT("times"&amp;BH$2),$F390,BS$28)&gt;10,INDEX(INDIRECT(BJ390),$E390,$F390)="",INDEX(INDIRECT(BJ390),$E390,$F390)&gt;=INDEX(INDIRECT(BJ390),1,BS$28)),0,(INDEX(INDIRECT(BJ390),$E390,$F390))-INDEX(INDIRECT(BJ390),1,BS$28))*(10-INDEX(INDIRECT("times"&amp;BH$2),$F390,BS$28))/10</f>
        <v>0</v>
      </c>
      <c r="BT390" s="63">
        <f ca="1">IF(OR(INDEX(INDIRECT("times"&amp;BH$2),$F390,BT$28)&gt;10,INDEX(INDIRECT(BJ390),$E390,$F390)="",INDEX(INDIRECT(BJ390),$E390,$F390)&gt;=INDEX(INDIRECT(BJ390),1,BT$28)),0,(INDEX(INDIRECT(BJ390),$E390,$F390))-INDEX(INDIRECT(BJ390),1,BT$28))*(10-INDEX(INDIRECT("times"&amp;BH$2),$F390,BT$28))/10</f>
        <v>0</v>
      </c>
      <c r="BU390" s="63">
        <f ca="1">IF(OR(INDEX(INDIRECT("times"&amp;BH$2),$F390,BU$28)&gt;10,INDEX(INDIRECT(BJ390),$E390,$F390)="",INDEX(INDIRECT(BJ390),$E390,$F390)&gt;=INDEX(INDIRECT(BJ390),1,BU$28)),0,(INDEX(INDIRECT(BJ390),$E390,$F390))-INDEX(INDIRECT(BJ390),1,BU$28))*(10-INDEX(INDIRECT("times"&amp;BH$2),$F390,BU$28))/10</f>
        <v>0</v>
      </c>
      <c r="BV390" s="63">
        <f ca="1">IF(OR(INDEX(INDIRECT("times"&amp;BH$2),$F390,BV$28)&gt;10,INDEX(INDIRECT(BJ390),$E390,$F390)="",INDEX(INDIRECT(BJ390),$E390,$F390)&gt;=INDEX(INDIRECT(BJ390),1,BV$28)),0,(INDEX(INDIRECT(BJ390),$E390,$F390))-INDEX(INDIRECT(BJ390),1,BV$28))*(10-INDEX(INDIRECT("times"&amp;BH$2),$F390,BV$28))/10</f>
        <v>0</v>
      </c>
      <c r="BW390" s="63">
        <f ca="1">IF(OR(INDEX(INDIRECT("times"&amp;BH$2),$F390,BW$28)&gt;10,INDEX(INDIRECT(BJ390),$E390,$F390)="",INDEX(INDIRECT(BJ390),$E390,$F390)&gt;=INDEX(INDIRECT(BJ390),1,BW$28)),0,(INDEX(INDIRECT(BJ390),$E390,$F390))-INDEX(INDIRECT(BJ390),1,BW$28))*(10-INDEX(INDIRECT("times"&amp;BH$2),$F390,BW$28))/10</f>
        <v>0</v>
      </c>
      <c r="BX390" s="63">
        <f ca="1">IF(OR(INDEX(INDIRECT("times"&amp;BH$2),$F390,BX$28)&gt;10,INDEX(INDIRECT(BJ390),$E390,$F390)="",INDEX(INDIRECT(BJ390),$E390,$F390)&gt;=INDEX(INDIRECT(BJ390),1,BX$28)),0,(INDEX(INDIRECT(BJ390),$E390,$F390))-INDEX(INDIRECT(BJ390),1,BX$28))*(10-INDEX(INDIRECT("times"&amp;BH$2),$F390,BX$28))/10</f>
        <v>0</v>
      </c>
      <c r="BY390" s="63">
        <f ca="1">IF(OR(INDEX(INDIRECT("times"&amp;BH$2),$F390,BY$28)&gt;10,INDEX(INDIRECT(BJ390),$E390,$F390)="",INDEX(INDIRECT(BJ390),$E390,$F390)&gt;=INDEX(INDIRECT(BJ390),1,BY$28)),0,(INDEX(INDIRECT(BJ390),$E390,$F390))-INDEX(INDIRECT(BJ390),1,BY$28))*(10-INDEX(INDIRECT("times"&amp;BH$2),$F390,BY$28))/10</f>
        <v>0</v>
      </c>
      <c r="BZ390" s="63">
        <f ca="1">IF(OR(INDEX(INDIRECT("times"&amp;BH$2),$F390,BZ$28)&gt;10,INDEX(INDIRECT(BJ390),$E390,$F390)="",INDEX(INDIRECT(BJ390),$E390,$F390)&gt;=INDEX(INDIRECT(BJ390),1,BZ$28)),0,(INDEX(INDIRECT(BJ390),$E390,$F390))-INDEX(INDIRECT(BJ390),1,BZ$28))*(10-INDEX(INDIRECT("times"&amp;BH$2),$F390,BZ$28))/10</f>
        <v>0</v>
      </c>
      <c r="CA390" s="63">
        <f ca="1">IF(OR(INDEX(INDIRECT("times"&amp;BH$2),$F390,CA$28)&gt;10,INDEX(INDIRECT(BJ390),$E390,$F390)="",INDEX(INDIRECT(BJ390),$E390,$F390)&gt;=INDEX(INDIRECT(BJ390),1,CA$28)),0,(INDEX(INDIRECT(BJ390),$E390,$F390))-INDEX(INDIRECT(BJ390),1,CA$28))*(10-INDEX(INDIRECT("times"&amp;BH$2),$F390,CA$28))/10</f>
        <v>0</v>
      </c>
      <c r="CB390" s="63">
        <f ca="1">IF(OR(INDEX(INDIRECT("times"&amp;BH$2),$F390,CB$28)&gt;10,INDEX(INDIRECT(BJ390),$E390,$F390)="",INDEX(INDIRECT(BJ390),$E390,$F390)&gt;=INDEX(INDIRECT(BJ390),1,CB$28)),0,(INDEX(INDIRECT(BJ390),$E390,$F390))-INDEX(INDIRECT(BJ390),1,CB$28))*(10-INDEX(INDIRECT("times"&amp;BH$2),$F390,CB$28))/10</f>
        <v>0</v>
      </c>
      <c r="CC390" s="63">
        <f ca="1">IF(OR(INDEX(INDIRECT("times"&amp;BH$2),$F390,CC$28)&gt;10,INDEX(INDIRECT(BJ390),$E390,$F390)="",INDEX(INDIRECT(BJ390),$E390,$F390)&gt;=INDEX(INDIRECT(BJ390),1,CC$28)),0,(INDEX(INDIRECT(BJ390),$E390,$F390))-INDEX(INDIRECT(BJ390),1,CC$28))*(10-INDEX(INDIRECT("times"&amp;BH$2),$F390,CC$28))/10</f>
        <v>0</v>
      </c>
      <c r="CD390" s="63">
        <f ca="1">IF(OR(INDEX(INDIRECT("times"&amp;BH$2),$F390,CD$28)&gt;10,INDEX(INDIRECT(BJ390),$E390,$F390)="",INDEX(INDIRECT(BJ390),$E390,$F390)&gt;=INDEX(INDIRECT(BJ390),1,CD$28)),0,(INDEX(INDIRECT(BJ390),$E390,$F390))-INDEX(INDIRECT(BJ390),1,CD$28))*(10-INDEX(INDIRECT("times"&amp;BH$2),$F390,CD$28))/10</f>
        <v>0</v>
      </c>
      <c r="CE390" s="63">
        <f ca="1">IF(OR(INDEX(INDIRECT("times"&amp;BH$2),$F390,CE$28)&gt;10,INDEX(INDIRECT(BJ390),$E390,$F390)="",INDEX(INDIRECT(BJ390),$E390,$F390)&gt;=INDEX(INDIRECT(BJ390),1,CE$28)),0,(INDEX(INDIRECT(BJ390),$E390,$F390))-INDEX(INDIRECT(BJ390),1,CE$28))*(10-INDEX(INDIRECT("times"&amp;BH$2),$F390,CE$28))/10</f>
        <v>0</v>
      </c>
      <c r="CF390" s="63">
        <f ca="1">IF(OR(INDEX(INDIRECT("times"&amp;BH$2),$F390,CF$28)&gt;10,INDEX(INDIRECT(BJ390),$E390,$F390)="",INDEX(INDIRECT(BJ390),$E390,$F390)&gt;=INDEX(INDIRECT(BJ390),1,CF$28)),0,(INDEX(INDIRECT(BJ390),$E390,$F390))-INDEX(INDIRECT(BJ390),1,CF$28))*(10-INDEX(INDIRECT("times"&amp;BH$2),$F390,CF$28))/10</f>
        <v>0</v>
      </c>
      <c r="CG390" s="64">
        <f ca="1">IF(OR(INDEX(INDIRECT("times"&amp;BH$2),$F390,CG$28)&gt;10,INDEX(INDIRECT(BJ390),$E390,$F390)="",INDEX(INDIRECT(BJ390),$E390,$F390)&gt;=INDEX(INDIRECT(BJ390),1,CG$28)),0,(INDEX(INDIRECT(BJ390),$E390,$F390))-INDEX(INDIRECT(BJ390),1,CG$28))*(10-INDEX(INDIRECT("times"&amp;BH$2),$F390,CG$28))/10</f>
        <v>0</v>
      </c>
      <c r="CH390" s="201">
        <v>12</v>
      </c>
      <c r="CJ390" s="18" t="s">
        <v>221</v>
      </c>
      <c r="CK390" s="122">
        <f>CJ341</f>
        <v>3</v>
      </c>
      <c r="CL390" s="122" t="str">
        <f>CJ342</f>
        <v>work3564</v>
      </c>
      <c r="CM390" s="210" t="str">
        <f t="shared" si="1801"/>
        <v>core3_work3564</v>
      </c>
      <c r="CN390" s="122">
        <v>5</v>
      </c>
      <c r="CO390" s="33">
        <v>12</v>
      </c>
      <c r="CP390" s="62">
        <f ca="1">IF(OR(INDEX(INDIRECT("times"&amp;CK$2),$F390,CP$28)&gt;10,INDEX(INDIRECT(CM390),$E390,$F390)="",INDEX(INDIRECT(CM390),$E390,$F390)&gt;=INDEX(INDIRECT(CM390),1,CP$28)),0,(INDEX(INDIRECT(CM390),$E390,$F390))-INDEX(INDIRECT(CM390),1,CP$28))*(10-INDEX(INDIRECT("times"&amp;CK$2),$F390,CP$28))/10</f>
        <v>0</v>
      </c>
      <c r="CQ390" s="63">
        <f ca="1">IF(OR(INDEX(INDIRECT("times"&amp;CK$2),$F390,CQ$28)&gt;10,INDEX(INDIRECT(CM390),$E390,$F390)="",INDEX(INDIRECT(CM390),$E390,$F390)&gt;=INDEX(INDIRECT(CM390),1,CQ$28)),0,(INDEX(INDIRECT(CM390),$E390,$F390))-INDEX(INDIRECT(CM390),1,CQ$28))*(10-INDEX(INDIRECT("times"&amp;CK$2),$F390,CQ$28))/10</f>
        <v>0</v>
      </c>
      <c r="CR390" s="63">
        <f ca="1">IF(OR(INDEX(INDIRECT("times"&amp;CK$2),$F390,CR$28)&gt;10,INDEX(INDIRECT(CM390),$E390,$F390)="",INDEX(INDIRECT(CM390),$E390,$F390)&gt;=INDEX(INDIRECT(CM390),1,CR$28)),0,(INDEX(INDIRECT(CM390),$E390,$F390))-INDEX(INDIRECT(CM390),1,CR$28))*(10-INDEX(INDIRECT("times"&amp;CK$2),$F390,CR$28))/10</f>
        <v>0</v>
      </c>
      <c r="CS390" s="63">
        <f ca="1">IF(OR(INDEX(INDIRECT("times"&amp;CK$2),$F390,CS$28)&gt;10,INDEX(INDIRECT(CM390),$E390,$F390)="",INDEX(INDIRECT(CM390),$E390,$F390)&gt;=INDEX(INDIRECT(CM390),1,CS$28)),0,(INDEX(INDIRECT(CM390),$E390,$F390))-INDEX(INDIRECT(CM390),1,CS$28))*(10-INDEX(INDIRECT("times"&amp;CK$2),$F390,CS$28))/10</f>
        <v>0</v>
      </c>
      <c r="CT390" s="63">
        <f ca="1">IF(OR(INDEX(INDIRECT("times"&amp;CK$2),$F390,CT$28)&gt;10,INDEX(INDIRECT(CM390),$E390,$F390)="",INDEX(INDIRECT(CM390),$E390,$F390)&gt;=INDEX(INDIRECT(CM390),1,CT$28)),0,(INDEX(INDIRECT(CM390),$E390,$F390))-INDEX(INDIRECT(CM390),1,CT$28))*(10-INDEX(INDIRECT("times"&amp;CK$2),$F390,CT$28))/10</f>
        <v>0</v>
      </c>
      <c r="CU390" s="63">
        <f ca="1">IF(OR(INDEX(INDIRECT("times"&amp;CK$2),$F390,CU$28)&gt;10,INDEX(INDIRECT(CM390),$E390,$F390)="",INDEX(INDIRECT(CM390),$E390,$F390)&gt;=INDEX(INDIRECT(CM390),1,CU$28)),0,(INDEX(INDIRECT(CM390),$E390,$F390))-INDEX(INDIRECT(CM390),1,CU$28))*(10-INDEX(INDIRECT("times"&amp;CK$2),$F390,CU$28))/10</f>
        <v>0</v>
      </c>
      <c r="CV390" s="63">
        <f ca="1">IF(OR(INDEX(INDIRECT("times"&amp;CK$2),$F390,CV$28)&gt;10,INDEX(INDIRECT(CM390),$E390,$F390)="",INDEX(INDIRECT(CM390),$E390,$F390)&gt;=INDEX(INDIRECT(CM390),1,CV$28)),0,(INDEX(INDIRECT(CM390),$E390,$F390))-INDEX(INDIRECT(CM390),1,CV$28))*(10-INDEX(INDIRECT("times"&amp;CK$2),$F390,CV$28))/10</f>
        <v>0</v>
      </c>
      <c r="CW390" s="63">
        <f ca="1">IF(OR(INDEX(INDIRECT("times"&amp;CK$2),$F390,CW$28)&gt;10,INDEX(INDIRECT(CM390),$E390,$F390)="",INDEX(INDIRECT(CM390),$E390,$F390)&gt;=INDEX(INDIRECT(CM390),1,CW$28)),0,(INDEX(INDIRECT(CM390),$E390,$F390))-INDEX(INDIRECT(CM390),1,CW$28))*(10-INDEX(INDIRECT("times"&amp;CK$2),$F390,CW$28))/10</f>
        <v>0</v>
      </c>
      <c r="CX390" s="63">
        <f ca="1">IF(OR(INDEX(INDIRECT("times"&amp;CK$2),$F390,CX$28)&gt;10,INDEX(INDIRECT(CM390),$E390,$F390)="",INDEX(INDIRECT(CM390),$E390,$F390)&gt;=INDEX(INDIRECT(CM390),1,CX$28)),0,(INDEX(INDIRECT(CM390),$E390,$F390))-INDEX(INDIRECT(CM390),1,CX$28))*(10-INDEX(INDIRECT("times"&amp;CK$2),$F390,CX$28))/10</f>
        <v>0</v>
      </c>
      <c r="CY390" s="63">
        <f ca="1">IF(OR(INDEX(INDIRECT("times"&amp;CK$2),$F390,CY$28)&gt;10,INDEX(INDIRECT(CM390),$E390,$F390)="",INDEX(INDIRECT(CM390),$E390,$F390)&gt;=INDEX(INDIRECT(CM390),1,CY$28)),0,(INDEX(INDIRECT(CM390),$E390,$F390))-INDEX(INDIRECT(CM390),1,CY$28))*(10-INDEX(INDIRECT("times"&amp;CK$2),$F390,CY$28))/10</f>
        <v>0</v>
      </c>
      <c r="CZ390" s="63">
        <f ca="1">IF(OR(INDEX(INDIRECT("times"&amp;CK$2),$F390,CZ$28)&gt;10,INDEX(INDIRECT(CM390),$E390,$F390)="",INDEX(INDIRECT(CM390),$E390,$F390)&gt;=INDEX(INDIRECT(CM390),1,CZ$28)),0,(INDEX(INDIRECT(CM390),$E390,$F390))-INDEX(INDIRECT(CM390),1,CZ$28))*(10-INDEX(INDIRECT("times"&amp;CK$2),$F390,CZ$28))/10</f>
        <v>0</v>
      </c>
      <c r="DA390" s="63">
        <f ca="1">IF(OR(INDEX(INDIRECT("times"&amp;CK$2),$F390,DA$28)&gt;10,INDEX(INDIRECT(CM390),$E390,$F390)="",INDEX(INDIRECT(CM390),$E390,$F390)&gt;=INDEX(INDIRECT(CM390),1,DA$28)),0,(INDEX(INDIRECT(CM390),$E390,$F390))-INDEX(INDIRECT(CM390),1,DA$28))*(10-INDEX(INDIRECT("times"&amp;CK$2),$F390,DA$28))/10</f>
        <v>0</v>
      </c>
      <c r="DB390" s="63">
        <f ca="1">IF(OR(INDEX(INDIRECT("times"&amp;CK$2),$F390,DB$28)&gt;10,INDEX(INDIRECT(CM390),$E390,$F390)="",INDEX(INDIRECT(CM390),$E390,$F390)&gt;=INDEX(INDIRECT(CM390),1,DB$28)),0,(INDEX(INDIRECT(CM390),$E390,$F390))-INDEX(INDIRECT(CM390),1,DB$28))*(10-INDEX(INDIRECT("times"&amp;CK$2),$F390,DB$28))/10</f>
        <v>0</v>
      </c>
      <c r="DC390" s="63">
        <f ca="1">IF(OR(INDEX(INDIRECT("times"&amp;CK$2),$F390,DC$28)&gt;10,INDEX(INDIRECT(CM390),$E390,$F390)="",INDEX(INDIRECT(CM390),$E390,$F390)&gt;=INDEX(INDIRECT(CM390),1,DC$28)),0,(INDEX(INDIRECT(CM390),$E390,$F390))-INDEX(INDIRECT(CM390),1,DC$28))*(10-INDEX(INDIRECT("times"&amp;CK$2),$F390,DC$28))/10</f>
        <v>0</v>
      </c>
      <c r="DD390" s="63">
        <f ca="1">IF(OR(INDEX(INDIRECT("times"&amp;CK$2),$F390,DD$28)&gt;10,INDEX(INDIRECT(CM390),$E390,$F390)="",INDEX(INDIRECT(CM390),$E390,$F390)&gt;=INDEX(INDIRECT(CM390),1,DD$28)),0,(INDEX(INDIRECT(CM390),$E390,$F390))-INDEX(INDIRECT(CM390),1,DD$28))*(10-INDEX(INDIRECT("times"&amp;CK$2),$F390,DD$28))/10</f>
        <v>0</v>
      </c>
      <c r="DE390" s="63">
        <f ca="1">IF(OR(INDEX(INDIRECT("times"&amp;CK$2),$F390,DE$28)&gt;10,INDEX(INDIRECT(CM390),$E390,$F390)="",INDEX(INDIRECT(CM390),$E390,$F390)&gt;=INDEX(INDIRECT(CM390),1,DE$28)),0,(INDEX(INDIRECT(CM390),$E390,$F390))-INDEX(INDIRECT(CM390),1,DE$28))*(10-INDEX(INDIRECT("times"&amp;CK$2),$F390,DE$28))/10</f>
        <v>0</v>
      </c>
      <c r="DF390" s="63">
        <f ca="1">IF(OR(INDEX(INDIRECT("times"&amp;CK$2),$F390,DF$28)&gt;10,INDEX(INDIRECT(CM390),$E390,$F390)="",INDEX(INDIRECT(CM390),$E390,$F390)&gt;=INDEX(INDIRECT(CM390),1,DF$28)),0,(INDEX(INDIRECT(CM390),$E390,$F390))-INDEX(INDIRECT(CM390),1,DF$28))*(10-INDEX(INDIRECT("times"&amp;CK$2),$F390,DF$28))/10</f>
        <v>0</v>
      </c>
      <c r="DG390" s="63">
        <f ca="1">IF(OR(INDEX(INDIRECT("times"&amp;CK$2),$F390,DG$28)&gt;10,INDEX(INDIRECT(CM390),$E390,$F390)="",INDEX(INDIRECT(CM390),$E390,$F390)&gt;=INDEX(INDIRECT(CM390),1,DG$28)),0,(INDEX(INDIRECT(CM390),$E390,$F390))-INDEX(INDIRECT(CM390),1,DG$28))*(10-INDEX(INDIRECT("times"&amp;CK$2),$F390,DG$28))/10</f>
        <v>0</v>
      </c>
      <c r="DH390" s="63">
        <f ca="1">IF(OR(INDEX(INDIRECT("times"&amp;CK$2),$F390,DH$28)&gt;10,INDEX(INDIRECT(CM390),$E390,$F390)="",INDEX(INDIRECT(CM390),$E390,$F390)&gt;=INDEX(INDIRECT(CM390),1,DH$28)),0,(INDEX(INDIRECT(CM390),$E390,$F390))-INDEX(INDIRECT(CM390),1,DH$28))*(10-INDEX(INDIRECT("times"&amp;CK$2),$F390,DH$28))/10</f>
        <v>0</v>
      </c>
      <c r="DI390" s="63">
        <f ca="1">IF(OR(INDEX(INDIRECT("times"&amp;CK$2),$F390,DI$28)&gt;10,INDEX(INDIRECT(CM390),$E390,$F390)="",INDEX(INDIRECT(CM390),$E390,$F390)&gt;=INDEX(INDIRECT(CM390),1,DI$28)),0,(INDEX(INDIRECT(CM390),$E390,$F390))-INDEX(INDIRECT(CM390),1,DI$28))*(10-INDEX(INDIRECT("times"&amp;CK$2),$F390,DI$28))/10</f>
        <v>0</v>
      </c>
      <c r="DJ390" s="64">
        <f ca="1">IF(OR(INDEX(INDIRECT("times"&amp;CK$2),$F390,DJ$28)&gt;10,INDEX(INDIRECT(CM390),$E390,$F390)="",INDEX(INDIRECT(CM390),$E390,$F390)&gt;=INDEX(INDIRECT(CM390),1,DJ$28)),0,(INDEX(INDIRECT(CM390),$E390,$F390))-INDEX(INDIRECT(CM390),1,DJ$28))*(10-INDEX(INDIRECT("times"&amp;CK$2),$F390,DJ$28))/10</f>
        <v>0</v>
      </c>
      <c r="DK390" s="201">
        <v>12</v>
      </c>
      <c r="DM390" s="18" t="s">
        <v>221</v>
      </c>
      <c r="DN390" s="122">
        <f>DM341</f>
        <v>3</v>
      </c>
      <c r="DO390" s="122" t="str">
        <f>DM342</f>
        <v>shop3564</v>
      </c>
      <c r="DP390" s="210" t="str">
        <f t="shared" si="1802"/>
        <v>core3_shop3564</v>
      </c>
      <c r="DQ390" s="122">
        <v>5</v>
      </c>
      <c r="DR390" s="33">
        <v>12</v>
      </c>
      <c r="DS390" s="62">
        <f ca="1">IF(OR(INDEX(INDIRECT("times"&amp;DN$2),$F390,DS$28)&gt;10,INDEX(INDIRECT(DP390),$E390,$F390)="",INDEX(INDIRECT(DP390),$E390,$F390)&gt;=INDEX(INDIRECT(DP390),1,DS$28)),0,(INDEX(INDIRECT(DP390),$E390,$F390))-INDEX(INDIRECT(DP390),1,DS$28))*(10-INDEX(INDIRECT("times"&amp;DN$2),$F390,DS$28))/10</f>
        <v>0</v>
      </c>
      <c r="DT390" s="63">
        <f ca="1">IF(OR(INDEX(INDIRECT("times"&amp;DN$2),$F390,DT$28)&gt;10,INDEX(INDIRECT(DP390),$E390,$F390)="",INDEX(INDIRECT(DP390),$E390,$F390)&gt;=INDEX(INDIRECT(DP390),1,DT$28)),0,(INDEX(INDIRECT(DP390),$E390,$F390))-INDEX(INDIRECT(DP390),1,DT$28))*(10-INDEX(INDIRECT("times"&amp;DN$2),$F390,DT$28))/10</f>
        <v>0</v>
      </c>
      <c r="DU390" s="63">
        <f ca="1">IF(OR(INDEX(INDIRECT("times"&amp;DN$2),$F390,DU$28)&gt;10,INDEX(INDIRECT(DP390),$E390,$F390)="",INDEX(INDIRECT(DP390),$E390,$F390)&gt;=INDEX(INDIRECT(DP390),1,DU$28)),0,(INDEX(INDIRECT(DP390),$E390,$F390))-INDEX(INDIRECT(DP390),1,DU$28))*(10-INDEX(INDIRECT("times"&amp;DN$2),$F390,DU$28))/10</f>
        <v>0</v>
      </c>
      <c r="DV390" s="63">
        <f ca="1">IF(OR(INDEX(INDIRECT("times"&amp;DN$2),$F390,DV$28)&gt;10,INDEX(INDIRECT(DP390),$E390,$F390)="",INDEX(INDIRECT(DP390),$E390,$F390)&gt;=INDEX(INDIRECT(DP390),1,DV$28)),0,(INDEX(INDIRECT(DP390),$E390,$F390))-INDEX(INDIRECT(DP390),1,DV$28))*(10-INDEX(INDIRECT("times"&amp;DN$2),$F390,DV$28))/10</f>
        <v>0</v>
      </c>
      <c r="DW390" s="63">
        <f ca="1">IF(OR(INDEX(INDIRECT("times"&amp;DN$2),$F390,DW$28)&gt;10,INDEX(INDIRECT(DP390),$E390,$F390)="",INDEX(INDIRECT(DP390),$E390,$F390)&gt;=INDEX(INDIRECT(DP390),1,DW$28)),0,(INDEX(INDIRECT(DP390),$E390,$F390))-INDEX(INDIRECT(DP390),1,DW$28))*(10-INDEX(INDIRECT("times"&amp;DN$2),$F390,DW$28))/10</f>
        <v>0</v>
      </c>
      <c r="DX390" s="63">
        <f ca="1">IF(OR(INDEX(INDIRECT("times"&amp;DN$2),$F390,DX$28)&gt;10,INDEX(INDIRECT(DP390),$E390,$F390)="",INDEX(INDIRECT(DP390),$E390,$F390)&gt;=INDEX(INDIRECT(DP390),1,DX$28)),0,(INDEX(INDIRECT(DP390),$E390,$F390))-INDEX(INDIRECT(DP390),1,DX$28))*(10-INDEX(INDIRECT("times"&amp;DN$2),$F390,DX$28))/10</f>
        <v>0</v>
      </c>
      <c r="DY390" s="63">
        <f ca="1">IF(OR(INDEX(INDIRECT("times"&amp;DN$2),$F390,DY$28)&gt;10,INDEX(INDIRECT(DP390),$E390,$F390)="",INDEX(INDIRECT(DP390),$E390,$F390)&gt;=INDEX(INDIRECT(DP390),1,DY$28)),0,(INDEX(INDIRECT(DP390),$E390,$F390))-INDEX(INDIRECT(DP390),1,DY$28))*(10-INDEX(INDIRECT("times"&amp;DN$2),$F390,DY$28))/10</f>
        <v>0</v>
      </c>
      <c r="DZ390" s="63">
        <f ca="1">IF(OR(INDEX(INDIRECT("times"&amp;DN$2),$F390,DZ$28)&gt;10,INDEX(INDIRECT(DP390),$E390,$F390)="",INDEX(INDIRECT(DP390),$E390,$F390)&gt;=INDEX(INDIRECT(DP390),1,DZ$28)),0,(INDEX(INDIRECT(DP390),$E390,$F390))-INDEX(INDIRECT(DP390),1,DZ$28))*(10-INDEX(INDIRECT("times"&amp;DN$2),$F390,DZ$28))/10</f>
        <v>0</v>
      </c>
      <c r="EA390" s="63">
        <f ca="1">IF(OR(INDEX(INDIRECT("times"&amp;DN$2),$F390,EA$28)&gt;10,INDEX(INDIRECT(DP390),$E390,$F390)="",INDEX(INDIRECT(DP390),$E390,$F390)&gt;=INDEX(INDIRECT(DP390),1,EA$28)),0,(INDEX(INDIRECT(DP390),$E390,$F390))-INDEX(INDIRECT(DP390),1,EA$28))*(10-INDEX(INDIRECT("times"&amp;DN$2),$F390,EA$28))/10</f>
        <v>0</v>
      </c>
      <c r="EB390" s="63">
        <f ca="1">IF(OR(INDEX(INDIRECT("times"&amp;DN$2),$F390,EB$28)&gt;10,INDEX(INDIRECT(DP390),$E390,$F390)="",INDEX(INDIRECT(DP390),$E390,$F390)&gt;=INDEX(INDIRECT(DP390),1,EB$28)),0,(INDEX(INDIRECT(DP390),$E390,$F390))-INDEX(INDIRECT(DP390),1,EB$28))*(10-INDEX(INDIRECT("times"&amp;DN$2),$F390,EB$28))/10</f>
        <v>0</v>
      </c>
      <c r="EC390" s="63">
        <f ca="1">IF(OR(INDEX(INDIRECT("times"&amp;DN$2),$F390,EC$28)&gt;10,INDEX(INDIRECT(DP390),$E390,$F390)="",INDEX(INDIRECT(DP390),$E390,$F390)&gt;=INDEX(INDIRECT(DP390),1,EC$28)),0,(INDEX(INDIRECT(DP390),$E390,$F390))-INDEX(INDIRECT(DP390),1,EC$28))*(10-INDEX(INDIRECT("times"&amp;DN$2),$F390,EC$28))/10</f>
        <v>0</v>
      </c>
      <c r="ED390" s="63">
        <f ca="1">IF(OR(INDEX(INDIRECT("times"&amp;DN$2),$F390,ED$28)&gt;10,INDEX(INDIRECT(DP390),$E390,$F390)="",INDEX(INDIRECT(DP390),$E390,$F390)&gt;=INDEX(INDIRECT(DP390),1,ED$28)),0,(INDEX(INDIRECT(DP390),$E390,$F390))-INDEX(INDIRECT(DP390),1,ED$28))*(10-INDEX(INDIRECT("times"&amp;DN$2),$F390,ED$28))/10</f>
        <v>0</v>
      </c>
      <c r="EE390" s="63">
        <f ca="1">IF(OR(INDEX(INDIRECT("times"&amp;DN$2),$F390,EE$28)&gt;10,INDEX(INDIRECT(DP390),$E390,$F390)="",INDEX(INDIRECT(DP390),$E390,$F390)&gt;=INDEX(INDIRECT(DP390),1,EE$28)),0,(INDEX(INDIRECT(DP390),$E390,$F390))-INDEX(INDIRECT(DP390),1,EE$28))*(10-INDEX(INDIRECT("times"&amp;DN$2),$F390,EE$28))/10</f>
        <v>0</v>
      </c>
      <c r="EF390" s="63">
        <f ca="1">IF(OR(INDEX(INDIRECT("times"&amp;DN$2),$F390,EF$28)&gt;10,INDEX(INDIRECT(DP390),$E390,$F390)="",INDEX(INDIRECT(DP390),$E390,$F390)&gt;=INDEX(INDIRECT(DP390),1,EF$28)),0,(INDEX(INDIRECT(DP390),$E390,$F390))-INDEX(INDIRECT(DP390),1,EF$28))*(10-INDEX(INDIRECT("times"&amp;DN$2),$F390,EF$28))/10</f>
        <v>0</v>
      </c>
      <c r="EG390" s="63">
        <f ca="1">IF(OR(INDEX(INDIRECT("times"&amp;DN$2),$F390,EG$28)&gt;10,INDEX(INDIRECT(DP390),$E390,$F390)="",INDEX(INDIRECT(DP390),$E390,$F390)&gt;=INDEX(INDIRECT(DP390),1,EG$28)),0,(INDEX(INDIRECT(DP390),$E390,$F390))-INDEX(INDIRECT(DP390),1,EG$28))*(10-INDEX(INDIRECT("times"&amp;DN$2),$F390,EG$28))/10</f>
        <v>0</v>
      </c>
      <c r="EH390" s="63">
        <f ca="1">IF(OR(INDEX(INDIRECT("times"&amp;DN$2),$F390,EH$28)&gt;10,INDEX(INDIRECT(DP390),$E390,$F390)="",INDEX(INDIRECT(DP390),$E390,$F390)&gt;=INDEX(INDIRECT(DP390),1,EH$28)),0,(INDEX(INDIRECT(DP390),$E390,$F390))-INDEX(INDIRECT(DP390),1,EH$28))*(10-INDEX(INDIRECT("times"&amp;DN$2),$F390,EH$28))/10</f>
        <v>0</v>
      </c>
      <c r="EI390" s="63">
        <f ca="1">IF(OR(INDEX(INDIRECT("times"&amp;DN$2),$F390,EI$28)&gt;10,INDEX(INDIRECT(DP390),$E390,$F390)="",INDEX(INDIRECT(DP390),$E390,$F390)&gt;=INDEX(INDIRECT(DP390),1,EI$28)),0,(INDEX(INDIRECT(DP390),$E390,$F390))-INDEX(INDIRECT(DP390),1,EI$28))*(10-INDEX(INDIRECT("times"&amp;DN$2),$F390,EI$28))/10</f>
        <v>0</v>
      </c>
      <c r="EJ390" s="63">
        <f ca="1">IF(OR(INDEX(INDIRECT("times"&amp;DN$2),$F390,EJ$28)&gt;10,INDEX(INDIRECT(DP390),$E390,$F390)="",INDEX(INDIRECT(DP390),$E390,$F390)&gt;=INDEX(INDIRECT(DP390),1,EJ$28)),0,(INDEX(INDIRECT(DP390),$E390,$F390))-INDEX(INDIRECT(DP390),1,EJ$28))*(10-INDEX(INDIRECT("times"&amp;DN$2),$F390,EJ$28))/10</f>
        <v>0</v>
      </c>
      <c r="EK390" s="63">
        <f ca="1">IF(OR(INDEX(INDIRECT("times"&amp;DN$2),$F390,EK$28)&gt;10,INDEX(INDIRECT(DP390),$E390,$F390)="",INDEX(INDIRECT(DP390),$E390,$F390)&gt;=INDEX(INDIRECT(DP390),1,EK$28)),0,(INDEX(INDIRECT(DP390),$E390,$F390))-INDEX(INDIRECT(DP390),1,EK$28))*(10-INDEX(INDIRECT("times"&amp;DN$2),$F390,EK$28))/10</f>
        <v>0</v>
      </c>
      <c r="EL390" s="63">
        <f ca="1">IF(OR(INDEX(INDIRECT("times"&amp;DN$2),$F390,EL$28)&gt;10,INDEX(INDIRECT(DP390),$E390,$F390)="",INDEX(INDIRECT(DP390),$E390,$F390)&gt;=INDEX(INDIRECT(DP390),1,EL$28)),0,(INDEX(INDIRECT(DP390),$E390,$F390))-INDEX(INDIRECT(DP390),1,EL$28))*(10-INDEX(INDIRECT("times"&amp;DN$2),$F390,EL$28))/10</f>
        <v>0</v>
      </c>
      <c r="EM390" s="64">
        <f ca="1">IF(OR(INDEX(INDIRECT("times"&amp;DN$2),$F390,EM$28)&gt;10,INDEX(INDIRECT(DP390),$E390,$F390)="",INDEX(INDIRECT(DP390),$E390,$F390)&gt;=INDEX(INDIRECT(DP390),1,EM$28)),0,(INDEX(INDIRECT(DP390),$E390,$F390))-INDEX(INDIRECT(DP390),1,EM$28))*(10-INDEX(INDIRECT("times"&amp;DN$2),$F390,EM$28))/10</f>
        <v>0</v>
      </c>
      <c r="EN390" s="201">
        <v>12</v>
      </c>
      <c r="EP390" s="18" t="s">
        <v>221</v>
      </c>
      <c r="EQ390" s="122">
        <f>EP341</f>
        <v>3</v>
      </c>
      <c r="ER390" s="122" t="str">
        <f>EP342</f>
        <v>lei3564</v>
      </c>
      <c r="ES390" s="210" t="str">
        <f t="shared" si="1803"/>
        <v>core3_lei3564</v>
      </c>
      <c r="ET390" s="122">
        <v>5</v>
      </c>
      <c r="EU390" s="33">
        <v>12</v>
      </c>
      <c r="EV390" s="62">
        <f ca="1">IF(OR(INDEX(INDIRECT("times"&amp;EQ$2),$F390,EV$28)&gt;10,INDEX(INDIRECT(ES390),$E390,$F390)="",INDEX(INDIRECT(ES390),$E390,$F390)&gt;=INDEX(INDIRECT(ES390),1,EV$28)),0,(INDEX(INDIRECT(ES390),$E390,$F390))-INDEX(INDIRECT(ES390),1,EV$28))*(10-INDEX(INDIRECT("times"&amp;EQ$2),$F390,EV$28))/10</f>
        <v>0</v>
      </c>
      <c r="EW390" s="63">
        <f ca="1">IF(OR(INDEX(INDIRECT("times"&amp;EQ$2),$F390,EW$28)&gt;10,INDEX(INDIRECT(ES390),$E390,$F390)="",INDEX(INDIRECT(ES390),$E390,$F390)&gt;=INDEX(INDIRECT(ES390),1,EW$28)),0,(INDEX(INDIRECT(ES390),$E390,$F390))-INDEX(INDIRECT(ES390),1,EW$28))*(10-INDEX(INDIRECT("times"&amp;EQ$2),$F390,EW$28))/10</f>
        <v>0</v>
      </c>
      <c r="EX390" s="63">
        <f ca="1">IF(OR(INDEX(INDIRECT("times"&amp;EQ$2),$F390,EX$28)&gt;10,INDEX(INDIRECT(ES390),$E390,$F390)="",INDEX(INDIRECT(ES390),$E390,$F390)&gt;=INDEX(INDIRECT(ES390),1,EX$28)),0,(INDEX(INDIRECT(ES390),$E390,$F390))-INDEX(INDIRECT(ES390),1,EX$28))*(10-INDEX(INDIRECT("times"&amp;EQ$2),$F390,EX$28))/10</f>
        <v>0</v>
      </c>
      <c r="EY390" s="63">
        <f ca="1">IF(OR(INDEX(INDIRECT("times"&amp;EQ$2),$F390,EY$28)&gt;10,INDEX(INDIRECT(ES390),$E390,$F390)="",INDEX(INDIRECT(ES390),$E390,$F390)&gt;=INDEX(INDIRECT(ES390),1,EY$28)),0,(INDEX(INDIRECT(ES390),$E390,$F390))-INDEX(INDIRECT(ES390),1,EY$28))*(10-INDEX(INDIRECT("times"&amp;EQ$2),$F390,EY$28))/10</f>
        <v>0</v>
      </c>
      <c r="EZ390" s="63">
        <f ca="1">IF(OR(INDEX(INDIRECT("times"&amp;EQ$2),$F390,EZ$28)&gt;10,INDEX(INDIRECT(ES390),$E390,$F390)="",INDEX(INDIRECT(ES390),$E390,$F390)&gt;=INDEX(INDIRECT(ES390),1,EZ$28)),0,(INDEX(INDIRECT(ES390),$E390,$F390))-INDEX(INDIRECT(ES390),1,EZ$28))*(10-INDEX(INDIRECT("times"&amp;EQ$2),$F390,EZ$28))/10</f>
        <v>0</v>
      </c>
      <c r="FA390" s="63">
        <f ca="1">IF(OR(INDEX(INDIRECT("times"&amp;EQ$2),$F390,FA$28)&gt;10,INDEX(INDIRECT(ES390),$E390,$F390)="",INDEX(INDIRECT(ES390),$E390,$F390)&gt;=INDEX(INDIRECT(ES390),1,FA$28)),0,(INDEX(INDIRECT(ES390),$E390,$F390))-INDEX(INDIRECT(ES390),1,FA$28))*(10-INDEX(INDIRECT("times"&amp;EQ$2),$F390,FA$28))/10</f>
        <v>0</v>
      </c>
      <c r="FB390" s="63">
        <f ca="1">IF(OR(INDEX(INDIRECT("times"&amp;EQ$2),$F390,FB$28)&gt;10,INDEX(INDIRECT(ES390),$E390,$F390)="",INDEX(INDIRECT(ES390),$E390,$F390)&gt;=INDEX(INDIRECT(ES390),1,FB$28)),0,(INDEX(INDIRECT(ES390),$E390,$F390))-INDEX(INDIRECT(ES390),1,FB$28))*(10-INDEX(INDIRECT("times"&amp;EQ$2),$F390,FB$28))/10</f>
        <v>0</v>
      </c>
      <c r="FC390" s="63">
        <f ca="1">IF(OR(INDEX(INDIRECT("times"&amp;EQ$2),$F390,FC$28)&gt;10,INDEX(INDIRECT(ES390),$E390,$F390)="",INDEX(INDIRECT(ES390),$E390,$F390)&gt;=INDEX(INDIRECT(ES390),1,FC$28)),0,(INDEX(INDIRECT(ES390),$E390,$F390))-INDEX(INDIRECT(ES390),1,FC$28))*(10-INDEX(INDIRECT("times"&amp;EQ$2),$F390,FC$28))/10</f>
        <v>0</v>
      </c>
      <c r="FD390" s="63">
        <f ca="1">IF(OR(INDEX(INDIRECT("times"&amp;EQ$2),$F390,FD$28)&gt;10,INDEX(INDIRECT(ES390),$E390,$F390)="",INDEX(INDIRECT(ES390),$E390,$F390)&gt;=INDEX(INDIRECT(ES390),1,FD$28)),0,(INDEX(INDIRECT(ES390),$E390,$F390))-INDEX(INDIRECT(ES390),1,FD$28))*(10-INDEX(INDIRECT("times"&amp;EQ$2),$F390,FD$28))/10</f>
        <v>0</v>
      </c>
      <c r="FE390" s="63">
        <f ca="1">IF(OR(INDEX(INDIRECT("times"&amp;EQ$2),$F390,FE$28)&gt;10,INDEX(INDIRECT(ES390),$E390,$F390)="",INDEX(INDIRECT(ES390),$E390,$F390)&gt;=INDEX(INDIRECT(ES390),1,FE$28)),0,(INDEX(INDIRECT(ES390),$E390,$F390))-INDEX(INDIRECT(ES390),1,FE$28))*(10-INDEX(INDIRECT("times"&amp;EQ$2),$F390,FE$28))/10</f>
        <v>0</v>
      </c>
      <c r="FF390" s="63">
        <f ca="1">IF(OR(INDEX(INDIRECT("times"&amp;EQ$2),$F390,FF$28)&gt;10,INDEX(INDIRECT(ES390),$E390,$F390)="",INDEX(INDIRECT(ES390),$E390,$F390)&gt;=INDEX(INDIRECT(ES390),1,FF$28)),0,(INDEX(INDIRECT(ES390),$E390,$F390))-INDEX(INDIRECT(ES390),1,FF$28))*(10-INDEX(INDIRECT("times"&amp;EQ$2),$F390,FF$28))/10</f>
        <v>0</v>
      </c>
      <c r="FG390" s="63">
        <f ca="1">IF(OR(INDEX(INDIRECT("times"&amp;EQ$2),$F390,FG$28)&gt;10,INDEX(INDIRECT(ES390),$E390,$F390)="",INDEX(INDIRECT(ES390),$E390,$F390)&gt;=INDEX(INDIRECT(ES390),1,FG$28)),0,(INDEX(INDIRECT(ES390),$E390,$F390))-INDEX(INDIRECT(ES390),1,FG$28))*(10-INDEX(INDIRECT("times"&amp;EQ$2),$F390,FG$28))/10</f>
        <v>0</v>
      </c>
      <c r="FH390" s="63">
        <f ca="1">IF(OR(INDEX(INDIRECT("times"&amp;EQ$2),$F390,FH$28)&gt;10,INDEX(INDIRECT(ES390),$E390,$F390)="",INDEX(INDIRECT(ES390),$E390,$F390)&gt;=INDEX(INDIRECT(ES390),1,FH$28)),0,(INDEX(INDIRECT(ES390),$E390,$F390))-INDEX(INDIRECT(ES390),1,FH$28))*(10-INDEX(INDIRECT("times"&amp;EQ$2),$F390,FH$28))/10</f>
        <v>0</v>
      </c>
      <c r="FI390" s="63">
        <f ca="1">IF(OR(INDEX(INDIRECT("times"&amp;EQ$2),$F390,FI$28)&gt;10,INDEX(INDIRECT(ES390),$E390,$F390)="",INDEX(INDIRECT(ES390),$E390,$F390)&gt;=INDEX(INDIRECT(ES390),1,FI$28)),0,(INDEX(INDIRECT(ES390),$E390,$F390))-INDEX(INDIRECT(ES390),1,FI$28))*(10-INDEX(INDIRECT("times"&amp;EQ$2),$F390,FI$28))/10</f>
        <v>0</v>
      </c>
      <c r="FJ390" s="63">
        <f ca="1">IF(OR(INDEX(INDIRECT("times"&amp;EQ$2),$F390,FJ$28)&gt;10,INDEX(INDIRECT(ES390),$E390,$F390)="",INDEX(INDIRECT(ES390),$E390,$F390)&gt;=INDEX(INDIRECT(ES390),1,FJ$28)),0,(INDEX(INDIRECT(ES390),$E390,$F390))-INDEX(INDIRECT(ES390),1,FJ$28))*(10-INDEX(INDIRECT("times"&amp;EQ$2),$F390,FJ$28))/10</f>
        <v>0</v>
      </c>
      <c r="FK390" s="63">
        <f ca="1">IF(OR(INDEX(INDIRECT("times"&amp;EQ$2),$F390,FK$28)&gt;10,INDEX(INDIRECT(ES390),$E390,$F390)="",INDEX(INDIRECT(ES390),$E390,$F390)&gt;=INDEX(INDIRECT(ES390),1,FK$28)),0,(INDEX(INDIRECT(ES390),$E390,$F390))-INDEX(INDIRECT(ES390),1,FK$28))*(10-INDEX(INDIRECT("times"&amp;EQ$2),$F390,FK$28))/10</f>
        <v>0</v>
      </c>
      <c r="FL390" s="63">
        <f ca="1">IF(OR(INDEX(INDIRECT("times"&amp;EQ$2),$F390,FL$28)&gt;10,INDEX(INDIRECT(ES390),$E390,$F390)="",INDEX(INDIRECT(ES390),$E390,$F390)&gt;=INDEX(INDIRECT(ES390),1,FL$28)),0,(INDEX(INDIRECT(ES390),$E390,$F390))-INDEX(INDIRECT(ES390),1,FL$28))*(10-INDEX(INDIRECT("times"&amp;EQ$2),$F390,FL$28))/10</f>
        <v>0</v>
      </c>
      <c r="FM390" s="63">
        <f ca="1">IF(OR(INDEX(INDIRECT("times"&amp;EQ$2),$F390,FM$28)&gt;10,INDEX(INDIRECT(ES390),$E390,$F390)="",INDEX(INDIRECT(ES390),$E390,$F390)&gt;=INDEX(INDIRECT(ES390),1,FM$28)),0,(INDEX(INDIRECT(ES390),$E390,$F390))-INDEX(INDIRECT(ES390),1,FM$28))*(10-INDEX(INDIRECT("times"&amp;EQ$2),$F390,FM$28))/10</f>
        <v>0</v>
      </c>
      <c r="FN390" s="63">
        <f ca="1">IF(OR(INDEX(INDIRECT("times"&amp;EQ$2),$F390,FN$28)&gt;10,INDEX(INDIRECT(ES390),$E390,$F390)="",INDEX(INDIRECT(ES390),$E390,$F390)&gt;=INDEX(INDIRECT(ES390),1,FN$28)),0,(INDEX(INDIRECT(ES390),$E390,$F390))-INDEX(INDIRECT(ES390),1,FN$28))*(10-INDEX(INDIRECT("times"&amp;EQ$2),$F390,FN$28))/10</f>
        <v>0</v>
      </c>
      <c r="FO390" s="63">
        <f ca="1">IF(OR(INDEX(INDIRECT("times"&amp;EQ$2),$F390,FO$28)&gt;10,INDEX(INDIRECT(ES390),$E390,$F390)="",INDEX(INDIRECT(ES390),$E390,$F390)&gt;=INDEX(INDIRECT(ES390),1,FO$28)),0,(INDEX(INDIRECT(ES390),$E390,$F390))-INDEX(INDIRECT(ES390),1,FO$28))*(10-INDEX(INDIRECT("times"&amp;EQ$2),$F390,FO$28))/10</f>
        <v>0</v>
      </c>
      <c r="FP390" s="64">
        <f ca="1">IF(OR(INDEX(INDIRECT("times"&amp;EQ$2),$F390,FP$28)&gt;10,INDEX(INDIRECT(ES390),$E390,$F390)="",INDEX(INDIRECT(ES390),$E390,$F390)&gt;=INDEX(INDIRECT(ES390),1,FP$28)),0,(INDEX(INDIRECT(ES390),$E390,$F390))-INDEX(INDIRECT(ES390),1,FP$28))*(10-INDEX(INDIRECT("times"&amp;EQ$2),$F390,FP$28))/10</f>
        <v>0</v>
      </c>
      <c r="FQ390" s="201">
        <v>12</v>
      </c>
      <c r="FS390" s="18" t="s">
        <v>221</v>
      </c>
      <c r="FT390" s="122">
        <f>FS341</f>
        <v>3</v>
      </c>
      <c r="FU390" s="122" t="str">
        <f>FS342</f>
        <v>shop65</v>
      </c>
      <c r="FV390" s="210" t="str">
        <f t="shared" si="1804"/>
        <v>core3_shop65</v>
      </c>
      <c r="FW390" s="122">
        <v>5</v>
      </c>
      <c r="FX390" s="33">
        <v>12</v>
      </c>
      <c r="FY390" s="62">
        <f ca="1">IF(OR(INDEX(INDIRECT("times"&amp;FT$2),$F390,FY$28)&gt;10,INDEX(INDIRECT(FV390),$E390,$F390)="",INDEX(INDIRECT(FV390),$E390,$F390)&gt;=INDEX(INDIRECT(FV390),1,FY$28)),0,(INDEX(INDIRECT(FV390),$E390,$F390))-INDEX(INDIRECT(FV390),1,FY$28))*(10-INDEX(INDIRECT("times"&amp;FT$2),$F390,FY$28))/10</f>
        <v>0</v>
      </c>
      <c r="FZ390" s="63">
        <f ca="1">IF(OR(INDEX(INDIRECT("times"&amp;FT$2),$F390,FZ$28)&gt;10,INDEX(INDIRECT(FV390),$E390,$F390)="",INDEX(INDIRECT(FV390),$E390,$F390)&gt;=INDEX(INDIRECT(FV390),1,FZ$28)),0,(INDEX(INDIRECT(FV390),$E390,$F390))-INDEX(INDIRECT(FV390),1,FZ$28))*(10-INDEX(INDIRECT("times"&amp;FT$2),$F390,FZ$28))/10</f>
        <v>0</v>
      </c>
      <c r="GA390" s="63">
        <f ca="1">IF(OR(INDEX(INDIRECT("times"&amp;FT$2),$F390,GA$28)&gt;10,INDEX(INDIRECT(FV390),$E390,$F390)="",INDEX(INDIRECT(FV390),$E390,$F390)&gt;=INDEX(INDIRECT(FV390),1,GA$28)),0,(INDEX(INDIRECT(FV390),$E390,$F390))-INDEX(INDIRECT(FV390),1,GA$28))*(10-INDEX(INDIRECT("times"&amp;FT$2),$F390,GA$28))/10</f>
        <v>0</v>
      </c>
      <c r="GB390" s="63">
        <f ca="1">IF(OR(INDEX(INDIRECT("times"&amp;FT$2),$F390,GB$28)&gt;10,INDEX(INDIRECT(FV390),$E390,$F390)="",INDEX(INDIRECT(FV390),$E390,$F390)&gt;=INDEX(INDIRECT(FV390),1,GB$28)),0,(INDEX(INDIRECT(FV390),$E390,$F390))-INDEX(INDIRECT(FV390),1,GB$28))*(10-INDEX(INDIRECT("times"&amp;FT$2),$F390,GB$28))/10</f>
        <v>0</v>
      </c>
      <c r="GC390" s="63">
        <f ca="1">IF(OR(INDEX(INDIRECT("times"&amp;FT$2),$F390,GC$28)&gt;10,INDEX(INDIRECT(FV390),$E390,$F390)="",INDEX(INDIRECT(FV390),$E390,$F390)&gt;=INDEX(INDIRECT(FV390),1,GC$28)),0,(INDEX(INDIRECT(FV390),$E390,$F390))-INDEX(INDIRECT(FV390),1,GC$28))*(10-INDEX(INDIRECT("times"&amp;FT$2),$F390,GC$28))/10</f>
        <v>0</v>
      </c>
      <c r="GD390" s="63">
        <f ca="1">IF(OR(INDEX(INDIRECT("times"&amp;FT$2),$F390,GD$28)&gt;10,INDEX(INDIRECT(FV390),$E390,$F390)="",INDEX(INDIRECT(FV390),$E390,$F390)&gt;=INDEX(INDIRECT(FV390),1,GD$28)),0,(INDEX(INDIRECT(FV390),$E390,$F390))-INDEX(INDIRECT(FV390),1,GD$28))*(10-INDEX(INDIRECT("times"&amp;FT$2),$F390,GD$28))/10</f>
        <v>0</v>
      </c>
      <c r="GE390" s="63">
        <f ca="1">IF(OR(INDEX(INDIRECT("times"&amp;FT$2),$F390,GE$28)&gt;10,INDEX(INDIRECT(FV390),$E390,$F390)="",INDEX(INDIRECT(FV390),$E390,$F390)&gt;=INDEX(INDIRECT(FV390),1,GE$28)),0,(INDEX(INDIRECT(FV390),$E390,$F390))-INDEX(INDIRECT(FV390),1,GE$28))*(10-INDEX(INDIRECT("times"&amp;FT$2),$F390,GE$28))/10</f>
        <v>0</v>
      </c>
      <c r="GF390" s="63">
        <f ca="1">IF(OR(INDEX(INDIRECT("times"&amp;FT$2),$F390,GF$28)&gt;10,INDEX(INDIRECT(FV390),$E390,$F390)="",INDEX(INDIRECT(FV390),$E390,$F390)&gt;=INDEX(INDIRECT(FV390),1,GF$28)),0,(INDEX(INDIRECT(FV390),$E390,$F390))-INDEX(INDIRECT(FV390),1,GF$28))*(10-INDEX(INDIRECT("times"&amp;FT$2),$F390,GF$28))/10</f>
        <v>0</v>
      </c>
      <c r="GG390" s="63">
        <f ca="1">IF(OR(INDEX(INDIRECT("times"&amp;FT$2),$F390,GG$28)&gt;10,INDEX(INDIRECT(FV390),$E390,$F390)="",INDEX(INDIRECT(FV390),$E390,$F390)&gt;=INDEX(INDIRECT(FV390),1,GG$28)),0,(INDEX(INDIRECT(FV390),$E390,$F390))-INDEX(INDIRECT(FV390),1,GG$28))*(10-INDEX(INDIRECT("times"&amp;FT$2),$F390,GG$28))/10</f>
        <v>0</v>
      </c>
      <c r="GH390" s="63">
        <f ca="1">IF(OR(INDEX(INDIRECT("times"&amp;FT$2),$F390,GH$28)&gt;10,INDEX(INDIRECT(FV390),$E390,$F390)="",INDEX(INDIRECT(FV390),$E390,$F390)&gt;=INDEX(INDIRECT(FV390),1,GH$28)),0,(INDEX(INDIRECT(FV390),$E390,$F390))-INDEX(INDIRECT(FV390),1,GH$28))*(10-INDEX(INDIRECT("times"&amp;FT$2),$F390,GH$28))/10</f>
        <v>0</v>
      </c>
      <c r="GI390" s="63">
        <f ca="1">IF(OR(INDEX(INDIRECT("times"&amp;FT$2),$F390,GI$28)&gt;10,INDEX(INDIRECT(FV390),$E390,$F390)="",INDEX(INDIRECT(FV390),$E390,$F390)&gt;=INDEX(INDIRECT(FV390),1,GI$28)),0,(INDEX(INDIRECT(FV390),$E390,$F390))-INDEX(INDIRECT(FV390),1,GI$28))*(10-INDEX(INDIRECT("times"&amp;FT$2),$F390,GI$28))/10</f>
        <v>0</v>
      </c>
      <c r="GJ390" s="63">
        <f ca="1">IF(OR(INDEX(INDIRECT("times"&amp;FT$2),$F390,GJ$28)&gt;10,INDEX(INDIRECT(FV390),$E390,$F390)="",INDEX(INDIRECT(FV390),$E390,$F390)&gt;=INDEX(INDIRECT(FV390),1,GJ$28)),0,(INDEX(INDIRECT(FV390),$E390,$F390))-INDEX(INDIRECT(FV390),1,GJ$28))*(10-INDEX(INDIRECT("times"&amp;FT$2),$F390,GJ$28))/10</f>
        <v>0</v>
      </c>
      <c r="GK390" s="63">
        <f ca="1">IF(OR(INDEX(INDIRECT("times"&amp;FT$2),$F390,GK$28)&gt;10,INDEX(INDIRECT(FV390),$E390,$F390)="",INDEX(INDIRECT(FV390),$E390,$F390)&gt;=INDEX(INDIRECT(FV390),1,GK$28)),0,(INDEX(INDIRECT(FV390),$E390,$F390))-INDEX(INDIRECT(FV390),1,GK$28))*(10-INDEX(INDIRECT("times"&amp;FT$2),$F390,GK$28))/10</f>
        <v>0</v>
      </c>
      <c r="GL390" s="63">
        <f ca="1">IF(OR(INDEX(INDIRECT("times"&amp;FT$2),$F390,GL$28)&gt;10,INDEX(INDIRECT(FV390),$E390,$F390)="",INDEX(INDIRECT(FV390),$E390,$F390)&gt;=INDEX(INDIRECT(FV390),1,GL$28)),0,(INDEX(INDIRECT(FV390),$E390,$F390))-INDEX(INDIRECT(FV390),1,GL$28))*(10-INDEX(INDIRECT("times"&amp;FT$2),$F390,GL$28))/10</f>
        <v>0</v>
      </c>
      <c r="GM390" s="63">
        <f ca="1">IF(OR(INDEX(INDIRECT("times"&amp;FT$2),$F390,GM$28)&gt;10,INDEX(INDIRECT(FV390),$E390,$F390)="",INDEX(INDIRECT(FV390),$E390,$F390)&gt;=INDEX(INDIRECT(FV390),1,GM$28)),0,(INDEX(INDIRECT(FV390),$E390,$F390))-INDEX(INDIRECT(FV390),1,GM$28))*(10-INDEX(INDIRECT("times"&amp;FT$2),$F390,GM$28))/10</f>
        <v>0</v>
      </c>
      <c r="GN390" s="63">
        <f ca="1">IF(OR(INDEX(INDIRECT("times"&amp;FT$2),$F390,GN$28)&gt;10,INDEX(INDIRECT(FV390),$E390,$F390)="",INDEX(INDIRECT(FV390),$E390,$F390)&gt;=INDEX(INDIRECT(FV390),1,GN$28)),0,(INDEX(INDIRECT(FV390),$E390,$F390))-INDEX(INDIRECT(FV390),1,GN$28))*(10-INDEX(INDIRECT("times"&amp;FT$2),$F390,GN$28))/10</f>
        <v>0</v>
      </c>
      <c r="GO390" s="63">
        <f ca="1">IF(OR(INDEX(INDIRECT("times"&amp;FT$2),$F390,GO$28)&gt;10,INDEX(INDIRECT(FV390),$E390,$F390)="",INDEX(INDIRECT(FV390),$E390,$F390)&gt;=INDEX(INDIRECT(FV390),1,GO$28)),0,(INDEX(INDIRECT(FV390),$E390,$F390))-INDEX(INDIRECT(FV390),1,GO$28))*(10-INDEX(INDIRECT("times"&amp;FT$2),$F390,GO$28))/10</f>
        <v>0</v>
      </c>
      <c r="GP390" s="63">
        <f ca="1">IF(OR(INDEX(INDIRECT("times"&amp;FT$2),$F390,GP$28)&gt;10,INDEX(INDIRECT(FV390),$E390,$F390)="",INDEX(INDIRECT(FV390),$E390,$F390)&gt;=INDEX(INDIRECT(FV390),1,GP$28)),0,(INDEX(INDIRECT(FV390),$E390,$F390))-INDEX(INDIRECT(FV390),1,GP$28))*(10-INDEX(INDIRECT("times"&amp;FT$2),$F390,GP$28))/10</f>
        <v>0</v>
      </c>
      <c r="GQ390" s="63">
        <f ca="1">IF(OR(INDEX(INDIRECT("times"&amp;FT$2),$F390,GQ$28)&gt;10,INDEX(INDIRECT(FV390),$E390,$F390)="",INDEX(INDIRECT(FV390),$E390,$F390)&gt;=INDEX(INDIRECT(FV390),1,GQ$28)),0,(INDEX(INDIRECT(FV390),$E390,$F390))-INDEX(INDIRECT(FV390),1,GQ$28))*(10-INDEX(INDIRECT("times"&amp;FT$2),$F390,GQ$28))/10</f>
        <v>0</v>
      </c>
      <c r="GR390" s="63">
        <f ca="1">IF(OR(INDEX(INDIRECT("times"&amp;FT$2),$F390,GR$28)&gt;10,INDEX(INDIRECT(FV390),$E390,$F390)="",INDEX(INDIRECT(FV390),$E390,$F390)&gt;=INDEX(INDIRECT(FV390),1,GR$28)),0,(INDEX(INDIRECT(FV390),$E390,$F390))-INDEX(INDIRECT(FV390),1,GR$28))*(10-INDEX(INDIRECT("times"&amp;FT$2),$F390,GR$28))/10</f>
        <v>0</v>
      </c>
      <c r="GS390" s="64">
        <f ca="1">IF(OR(INDEX(INDIRECT("times"&amp;FT$2),$F390,GS$28)&gt;10,INDEX(INDIRECT(FV390),$E390,$F390)="",INDEX(INDIRECT(FV390),$E390,$F390)&gt;=INDEX(INDIRECT(FV390),1,GS$28)),0,(INDEX(INDIRECT(FV390),$E390,$F390))-INDEX(INDIRECT(FV390),1,GS$28))*(10-INDEX(INDIRECT("times"&amp;FT$2),$F390,GS$28))/10</f>
        <v>0</v>
      </c>
      <c r="GT390" s="201">
        <v>12</v>
      </c>
      <c r="GV390" s="18" t="s">
        <v>221</v>
      </c>
      <c r="GW390" s="122">
        <f>GV341</f>
        <v>3</v>
      </c>
      <c r="GX390" s="122" t="str">
        <f>GV342</f>
        <v>lei65</v>
      </c>
      <c r="GY390" s="210" t="str">
        <f t="shared" si="1805"/>
        <v>core3_lei65</v>
      </c>
      <c r="GZ390" s="122">
        <v>5</v>
      </c>
      <c r="HA390" s="33">
        <v>12</v>
      </c>
      <c r="HB390" s="62">
        <f ca="1">IF(OR(INDEX(INDIRECT("times"&amp;GW$2),$F390,HB$28)&gt;10,INDEX(INDIRECT(GY390),$E390,$F390)="",INDEX(INDIRECT(GY390),$E390,$F390)&gt;=INDEX(INDIRECT(GY390),1,HB$28)),0,(INDEX(INDIRECT(GY390),$E390,$F390))-INDEX(INDIRECT(GY390),1,HB$28))*(10-INDEX(INDIRECT("times"&amp;GW$2),$F390,HB$28))/10</f>
        <v>0</v>
      </c>
      <c r="HC390" s="63">
        <f ca="1">IF(OR(INDEX(INDIRECT("times"&amp;GW$2),$F390,HC$28)&gt;10,INDEX(INDIRECT(GY390),$E390,$F390)="",INDEX(INDIRECT(GY390),$E390,$F390)&gt;=INDEX(INDIRECT(GY390),1,HC$28)),0,(INDEX(INDIRECT(GY390),$E390,$F390))-INDEX(INDIRECT(GY390),1,HC$28))*(10-INDEX(INDIRECT("times"&amp;GW$2),$F390,HC$28))/10</f>
        <v>0</v>
      </c>
      <c r="HD390" s="63">
        <f ca="1">IF(OR(INDEX(INDIRECT("times"&amp;GW$2),$F390,HD$28)&gt;10,INDEX(INDIRECT(GY390),$E390,$F390)="",INDEX(INDIRECT(GY390),$E390,$F390)&gt;=INDEX(INDIRECT(GY390),1,HD$28)),0,(INDEX(INDIRECT(GY390),$E390,$F390))-INDEX(INDIRECT(GY390),1,HD$28))*(10-INDEX(INDIRECT("times"&amp;GW$2),$F390,HD$28))/10</f>
        <v>0</v>
      </c>
      <c r="HE390" s="63">
        <f ca="1">IF(OR(INDEX(INDIRECT("times"&amp;GW$2),$F390,HE$28)&gt;10,INDEX(INDIRECT(GY390),$E390,$F390)="",INDEX(INDIRECT(GY390),$E390,$F390)&gt;=INDEX(INDIRECT(GY390),1,HE$28)),0,(INDEX(INDIRECT(GY390),$E390,$F390))-INDEX(INDIRECT(GY390),1,HE$28))*(10-INDEX(INDIRECT("times"&amp;GW$2),$F390,HE$28))/10</f>
        <v>0</v>
      </c>
      <c r="HF390" s="63">
        <f ca="1">IF(OR(INDEX(INDIRECT("times"&amp;GW$2),$F390,HF$28)&gt;10,INDEX(INDIRECT(GY390),$E390,$F390)="",INDEX(INDIRECT(GY390),$E390,$F390)&gt;=INDEX(INDIRECT(GY390),1,HF$28)),0,(INDEX(INDIRECT(GY390),$E390,$F390))-INDEX(INDIRECT(GY390),1,HF$28))*(10-INDEX(INDIRECT("times"&amp;GW$2),$F390,HF$28))/10</f>
        <v>0</v>
      </c>
      <c r="HG390" s="63">
        <f ca="1">IF(OR(INDEX(INDIRECT("times"&amp;GW$2),$F390,HG$28)&gt;10,INDEX(INDIRECT(GY390),$E390,$F390)="",INDEX(INDIRECT(GY390),$E390,$F390)&gt;=INDEX(INDIRECT(GY390),1,HG$28)),0,(INDEX(INDIRECT(GY390),$E390,$F390))-INDEX(INDIRECT(GY390),1,HG$28))*(10-INDEX(INDIRECT("times"&amp;GW$2),$F390,HG$28))/10</f>
        <v>0</v>
      </c>
      <c r="HH390" s="63">
        <f ca="1">IF(OR(INDEX(INDIRECT("times"&amp;GW$2),$F390,HH$28)&gt;10,INDEX(INDIRECT(GY390),$E390,$F390)="",INDEX(INDIRECT(GY390),$E390,$F390)&gt;=INDEX(INDIRECT(GY390),1,HH$28)),0,(INDEX(INDIRECT(GY390),$E390,$F390))-INDEX(INDIRECT(GY390),1,HH$28))*(10-INDEX(INDIRECT("times"&amp;GW$2),$F390,HH$28))/10</f>
        <v>0</v>
      </c>
      <c r="HI390" s="63">
        <f ca="1">IF(OR(INDEX(INDIRECT("times"&amp;GW$2),$F390,HI$28)&gt;10,INDEX(INDIRECT(GY390),$E390,$F390)="",INDEX(INDIRECT(GY390),$E390,$F390)&gt;=INDEX(INDIRECT(GY390),1,HI$28)),0,(INDEX(INDIRECT(GY390),$E390,$F390))-INDEX(INDIRECT(GY390),1,HI$28))*(10-INDEX(INDIRECT("times"&amp;GW$2),$F390,HI$28))/10</f>
        <v>0</v>
      </c>
      <c r="HJ390" s="63">
        <f ca="1">IF(OR(INDEX(INDIRECT("times"&amp;GW$2),$F390,HJ$28)&gt;10,INDEX(INDIRECT(GY390),$E390,$F390)="",INDEX(INDIRECT(GY390),$E390,$F390)&gt;=INDEX(INDIRECT(GY390),1,HJ$28)),0,(INDEX(INDIRECT(GY390),$E390,$F390))-INDEX(INDIRECT(GY390),1,HJ$28))*(10-INDEX(INDIRECT("times"&amp;GW$2),$F390,HJ$28))/10</f>
        <v>0</v>
      </c>
      <c r="HK390" s="63">
        <f ca="1">IF(OR(INDEX(INDIRECT("times"&amp;GW$2),$F390,HK$28)&gt;10,INDEX(INDIRECT(GY390),$E390,$F390)="",INDEX(INDIRECT(GY390),$E390,$F390)&gt;=INDEX(INDIRECT(GY390),1,HK$28)),0,(INDEX(INDIRECT(GY390),$E390,$F390))-INDEX(INDIRECT(GY390),1,HK$28))*(10-INDEX(INDIRECT("times"&amp;GW$2),$F390,HK$28))/10</f>
        <v>0</v>
      </c>
      <c r="HL390" s="63">
        <f ca="1">IF(OR(INDEX(INDIRECT("times"&amp;GW$2),$F390,HL$28)&gt;10,INDEX(INDIRECT(GY390),$E390,$F390)="",INDEX(INDIRECT(GY390),$E390,$F390)&gt;=INDEX(INDIRECT(GY390),1,HL$28)),0,(INDEX(INDIRECT(GY390),$E390,$F390))-INDEX(INDIRECT(GY390),1,HL$28))*(10-INDEX(INDIRECT("times"&amp;GW$2),$F390,HL$28))/10</f>
        <v>0</v>
      </c>
      <c r="HM390" s="63">
        <f ca="1">IF(OR(INDEX(INDIRECT("times"&amp;GW$2),$F390,HM$28)&gt;10,INDEX(INDIRECT(GY390),$E390,$F390)="",INDEX(INDIRECT(GY390),$E390,$F390)&gt;=INDEX(INDIRECT(GY390),1,HM$28)),0,(INDEX(INDIRECT(GY390),$E390,$F390))-INDEX(INDIRECT(GY390),1,HM$28))*(10-INDEX(INDIRECT("times"&amp;GW$2),$F390,HM$28))/10</f>
        <v>0</v>
      </c>
      <c r="HN390" s="63">
        <f ca="1">IF(OR(INDEX(INDIRECT("times"&amp;GW$2),$F390,HN$28)&gt;10,INDEX(INDIRECT(GY390),$E390,$F390)="",INDEX(INDIRECT(GY390),$E390,$F390)&gt;=INDEX(INDIRECT(GY390),1,HN$28)),0,(INDEX(INDIRECT(GY390),$E390,$F390))-INDEX(INDIRECT(GY390),1,HN$28))*(10-INDEX(INDIRECT("times"&amp;GW$2),$F390,HN$28))/10</f>
        <v>0</v>
      </c>
      <c r="HO390" s="63">
        <f ca="1">IF(OR(INDEX(INDIRECT("times"&amp;GW$2),$F390,HO$28)&gt;10,INDEX(INDIRECT(GY390),$E390,$F390)="",INDEX(INDIRECT(GY390),$E390,$F390)&gt;=INDEX(INDIRECT(GY390),1,HO$28)),0,(INDEX(INDIRECT(GY390),$E390,$F390))-INDEX(INDIRECT(GY390),1,HO$28))*(10-INDEX(INDIRECT("times"&amp;GW$2),$F390,HO$28))/10</f>
        <v>0</v>
      </c>
      <c r="HP390" s="63">
        <f ca="1">IF(OR(INDEX(INDIRECT("times"&amp;GW$2),$F390,HP$28)&gt;10,INDEX(INDIRECT(GY390),$E390,$F390)="",INDEX(INDIRECT(GY390),$E390,$F390)&gt;=INDEX(INDIRECT(GY390),1,HP$28)),0,(INDEX(INDIRECT(GY390),$E390,$F390))-INDEX(INDIRECT(GY390),1,HP$28))*(10-INDEX(INDIRECT("times"&amp;GW$2),$F390,HP$28))/10</f>
        <v>0</v>
      </c>
      <c r="HQ390" s="63">
        <f ca="1">IF(OR(INDEX(INDIRECT("times"&amp;GW$2),$F390,HQ$28)&gt;10,INDEX(INDIRECT(GY390),$E390,$F390)="",INDEX(INDIRECT(GY390),$E390,$F390)&gt;=INDEX(INDIRECT(GY390),1,HQ$28)),0,(INDEX(INDIRECT(GY390),$E390,$F390))-INDEX(INDIRECT(GY390),1,HQ$28))*(10-INDEX(INDIRECT("times"&amp;GW$2),$F390,HQ$28))/10</f>
        <v>0</v>
      </c>
      <c r="HR390" s="63">
        <f ca="1">IF(OR(INDEX(INDIRECT("times"&amp;GW$2),$F390,HR$28)&gt;10,INDEX(INDIRECT(GY390),$E390,$F390)="",INDEX(INDIRECT(GY390),$E390,$F390)&gt;=INDEX(INDIRECT(GY390),1,HR$28)),0,(INDEX(INDIRECT(GY390),$E390,$F390))-INDEX(INDIRECT(GY390),1,HR$28))*(10-INDEX(INDIRECT("times"&amp;GW$2),$F390,HR$28))/10</f>
        <v>0</v>
      </c>
      <c r="HS390" s="63">
        <f ca="1">IF(OR(INDEX(INDIRECT("times"&amp;GW$2),$F390,HS$28)&gt;10,INDEX(INDIRECT(GY390),$E390,$F390)="",INDEX(INDIRECT(GY390),$E390,$F390)&gt;=INDEX(INDIRECT(GY390),1,HS$28)),0,(INDEX(INDIRECT(GY390),$E390,$F390))-INDEX(INDIRECT(GY390),1,HS$28))*(10-INDEX(INDIRECT("times"&amp;GW$2),$F390,HS$28))/10</f>
        <v>0</v>
      </c>
      <c r="HT390" s="63">
        <f ca="1">IF(OR(INDEX(INDIRECT("times"&amp;GW$2),$F390,HT$28)&gt;10,INDEX(INDIRECT(GY390),$E390,$F390)="",INDEX(INDIRECT(GY390),$E390,$F390)&gt;=INDEX(INDIRECT(GY390),1,HT$28)),0,(INDEX(INDIRECT(GY390),$E390,$F390))-INDEX(INDIRECT(GY390),1,HT$28))*(10-INDEX(INDIRECT("times"&amp;GW$2),$F390,HT$28))/10</f>
        <v>0</v>
      </c>
      <c r="HU390" s="63">
        <f ca="1">IF(OR(INDEX(INDIRECT("times"&amp;GW$2),$F390,HU$28)&gt;10,INDEX(INDIRECT(GY390),$E390,$F390)="",INDEX(INDIRECT(GY390),$E390,$F390)&gt;=INDEX(INDIRECT(GY390),1,HU$28)),0,(INDEX(INDIRECT(GY390),$E390,$F390))-INDEX(INDIRECT(GY390),1,HU$28))*(10-INDEX(INDIRECT("times"&amp;GW$2),$F390,HU$28))/10</f>
        <v>0</v>
      </c>
      <c r="HV390" s="64">
        <f ca="1">IF(OR(INDEX(INDIRECT("times"&amp;GW$2),$F390,HV$28)&gt;10,INDEX(INDIRECT(GY390),$E390,$F390)="",INDEX(INDIRECT(GY390),$E390,$F390)&gt;=INDEX(INDIRECT(GY390),1,HV$28)),0,(INDEX(INDIRECT(GY390),$E390,$F390))-INDEX(INDIRECT(GY390),1,HV$28))*(10-INDEX(INDIRECT("times"&amp;GW$2),$F390,HV$28))/10</f>
        <v>0</v>
      </c>
      <c r="HW390" s="201">
        <v>12</v>
      </c>
    </row>
    <row r="391" spans="1:231" ht="15">
      <c r="A391" s="18" t="s">
        <v>222</v>
      </c>
      <c r="B391" s="122">
        <f>A341</f>
        <v>3</v>
      </c>
      <c r="C391" s="122" t="str">
        <f>A342</f>
        <v>work1834</v>
      </c>
      <c r="D391" s="210" t="str">
        <f t="shared" si="1798"/>
        <v>core3_work1834</v>
      </c>
      <c r="E391" s="122">
        <v>5</v>
      </c>
      <c r="F391" s="33">
        <v>13</v>
      </c>
      <c r="G391" s="62">
        <f ca="1">IF(OR(INDEX(INDIRECT("times"&amp;B$2),$F391,G$28)&gt;10,INDEX(INDIRECT(D391),$E391,$F391)="",INDEX(INDIRECT(D391),$E391,$F391)&gt;=INDEX(INDIRECT(D391),1,G$28)),0,(INDEX(INDIRECT(D391),$E391,$F391))-INDEX(INDIRECT(D391),1,G$28))*(10-INDEX(INDIRECT("times"&amp;B$2),$F391,G$28))/10</f>
        <v>0</v>
      </c>
      <c r="H391" s="63">
        <f ca="1">IF(OR(INDEX(INDIRECT("times"&amp;B$2),$F391,H$28)&gt;10,INDEX(INDIRECT(D391),$E391,$F391)="",INDEX(INDIRECT(D391),$E391,$F391)&gt;=INDEX(INDIRECT(D391),1,H$28)),0,(INDEX(INDIRECT(D391),$E391,$F391))-INDEX(INDIRECT(D391),1,H$28))*(10-INDEX(INDIRECT("times"&amp;B$2),$F391,H$28))/10</f>
        <v>0</v>
      </c>
      <c r="I391" s="63">
        <f ca="1">IF(OR(INDEX(INDIRECT("times"&amp;B$2),$F391,I$28)&gt;10,INDEX(INDIRECT(D391),$E391,$F391)="",INDEX(INDIRECT(D391),$E391,$F391)&gt;=INDEX(INDIRECT(D391),1,I$28)),0,(INDEX(INDIRECT(D391),$E391,$F391))-INDEX(INDIRECT(D391),1,I$28))*(10-INDEX(INDIRECT("times"&amp;B$2),$F391,I$28))/10</f>
        <v>0</v>
      </c>
      <c r="J391" s="63">
        <f ca="1">IF(OR(INDEX(INDIRECT("times"&amp;B$2),$F391,J$28)&gt;10,INDEX(INDIRECT(D391),$E391,$F391)="",INDEX(INDIRECT(D391),$E391,$F391)&gt;=INDEX(INDIRECT(D391),1,J$28)),0,(INDEX(INDIRECT(D391),$E391,$F391))-INDEX(INDIRECT(D391),1,J$28))*(10-INDEX(INDIRECT("times"&amp;B$2),$F391,J$28))/10</f>
        <v>0</v>
      </c>
      <c r="K391" s="63">
        <f ca="1">IF(OR(INDEX(INDIRECT("times"&amp;B$2),$F391,K$28)&gt;10,INDEX(INDIRECT(D391),$E391,$F391)="",INDEX(INDIRECT(D391),$E391,$F391)&gt;=INDEX(INDIRECT(D391),1,K$28)),0,(INDEX(INDIRECT(D391),$E391,$F391))-INDEX(INDIRECT(D391),1,K$28))*(10-INDEX(INDIRECT("times"&amp;B$2),$F391,K$28))/10</f>
        <v>0</v>
      </c>
      <c r="L391" s="63">
        <f ca="1">IF(OR(INDEX(INDIRECT("times"&amp;B$2),$F391,L$28)&gt;10,INDEX(INDIRECT(D391),$E391,$F391)="",INDEX(INDIRECT(D391),$E391,$F391)&gt;=INDEX(INDIRECT(D391),1,L$28)),0,(INDEX(INDIRECT(D391),$E391,$F391))-INDEX(INDIRECT(D391),1,L$28))*(10-INDEX(INDIRECT("times"&amp;B$2),$F391,L$28))/10</f>
        <v>0</v>
      </c>
      <c r="M391" s="63">
        <f ca="1">IF(OR(INDEX(INDIRECT("times"&amp;B$2),$F391,M$28)&gt;10,INDEX(INDIRECT(D391),$E391,$F391)="",INDEX(INDIRECT(D391),$E391,$F391)&gt;=INDEX(INDIRECT(D391),1,M$28)),0,(INDEX(INDIRECT(D391),$E391,$F391))-INDEX(INDIRECT(D391),1,M$28))*(10-INDEX(INDIRECT("times"&amp;B$2),$F391,M$28))/10</f>
        <v>0</v>
      </c>
      <c r="N391" s="63">
        <f ca="1">IF(OR(INDEX(INDIRECT("times"&amp;B$2),$F391,N$28)&gt;10,INDEX(INDIRECT(D391),$E391,$F391)="",INDEX(INDIRECT(D391),$E391,$F391)&gt;=INDEX(INDIRECT(D391),1,N$28)),0,(INDEX(INDIRECT(D391),$E391,$F391))-INDEX(INDIRECT(D391),1,N$28))*(10-INDEX(INDIRECT("times"&amp;B$2),$F391,N$28))/10</f>
        <v>0</v>
      </c>
      <c r="O391" s="63">
        <f ca="1">IF(OR(INDEX(INDIRECT("times"&amp;B$2),$F391,O$28)&gt;10,INDEX(INDIRECT(D391),$E391,$F391)="",INDEX(INDIRECT(D391),$E391,$F391)&gt;=INDEX(INDIRECT(D391),1,O$28)),0,(INDEX(INDIRECT(D391),$E391,$F391))-INDEX(INDIRECT(D391),1,O$28))*(10-INDEX(INDIRECT("times"&amp;B$2),$F391,O$28))/10</f>
        <v>0</v>
      </c>
      <c r="P391" s="63">
        <f ca="1">IF(OR(INDEX(INDIRECT("times"&amp;B$2),$F391,P$28)&gt;10,INDEX(INDIRECT(D391),$E391,$F391)="",INDEX(INDIRECT(D391),$E391,$F391)&gt;=INDEX(INDIRECT(D391),1,P$28)),0,(INDEX(INDIRECT(D391),$E391,$F391))-INDEX(INDIRECT(D391),1,P$28))*(10-INDEX(INDIRECT("times"&amp;B$2),$F391,P$28))/10</f>
        <v>0</v>
      </c>
      <c r="Q391" s="63">
        <f ca="1">IF(OR(INDEX(INDIRECT("times"&amp;B$2),$F391,Q$28)&gt;10,INDEX(INDIRECT(D391),$E391,$F391)="",INDEX(INDIRECT(D391),$E391,$F391)&gt;=INDEX(INDIRECT(D391),1,Q$28)),0,(INDEX(INDIRECT(D391),$E391,$F391))-INDEX(INDIRECT(D391),1,Q$28))*(10-INDEX(INDIRECT("times"&amp;B$2),$F391,Q$28))/10</f>
        <v>0</v>
      </c>
      <c r="R391" s="63">
        <f ca="1">IF(OR(INDEX(INDIRECT("times"&amp;B$2),$F391,R$28)&gt;10,INDEX(INDIRECT(D391),$E391,$F391)="",INDEX(INDIRECT(D391),$E391,$F391)&gt;=INDEX(INDIRECT(D391),1,R$28)),0,(INDEX(INDIRECT(D391),$E391,$F391))-INDEX(INDIRECT(D391),1,R$28))*(10-INDEX(INDIRECT("times"&amp;B$2),$F391,R$28))/10</f>
        <v>0</v>
      </c>
      <c r="S391" s="63">
        <f ca="1">IF(OR(INDEX(INDIRECT("times"&amp;B$2),$F391,S$28)&gt;10,INDEX(INDIRECT(D391),$E391,$F391)="",INDEX(INDIRECT(D391),$E391,$F391)&gt;=INDEX(INDIRECT(D391),1,S$28)),0,(INDEX(INDIRECT(D391),$E391,$F391))-INDEX(INDIRECT(D391),1,S$28))*(10-INDEX(INDIRECT("times"&amp;B$2),$F391,S$28))/10</f>
        <v>0</v>
      </c>
      <c r="T391" s="63">
        <f ca="1">IF(OR(INDEX(INDIRECT("times"&amp;B$2),$F391,T$28)&gt;10,INDEX(INDIRECT(D391),$E391,$F391)="",INDEX(INDIRECT(D391),$E391,$F391)&gt;=INDEX(INDIRECT(D391),1,T$28)),0,(INDEX(INDIRECT(D391),$E391,$F391))-INDEX(INDIRECT(D391),1,T$28))*(10-INDEX(INDIRECT("times"&amp;B$2),$F391,T$28))/10</f>
        <v>0</v>
      </c>
      <c r="U391" s="63">
        <f ca="1">IF(OR(INDEX(INDIRECT("times"&amp;B$2),$F391,U$28)&gt;10,INDEX(INDIRECT(D391),$E391,$F391)="",INDEX(INDIRECT(D391),$E391,$F391)&gt;=INDEX(INDIRECT(D391),1,U$28)),0,(INDEX(INDIRECT(D391),$E391,$F391))-INDEX(INDIRECT(D391),1,U$28))*(10-INDEX(INDIRECT("times"&amp;B$2),$F391,U$28))/10</f>
        <v>0</v>
      </c>
      <c r="V391" s="63">
        <f ca="1">IF(OR(INDEX(INDIRECT("times"&amp;B$2),$F391,V$28)&gt;10,INDEX(INDIRECT(D391),$E391,$F391)="",INDEX(INDIRECT(D391),$E391,$F391)&gt;=INDEX(INDIRECT(D391),1,V$28)),0,(INDEX(INDIRECT(D391),$E391,$F391))-INDEX(INDIRECT(D391),1,V$28))*(10-INDEX(INDIRECT("times"&amp;B$2),$F391,V$28))/10</f>
        <v>0</v>
      </c>
      <c r="W391" s="63">
        <f ca="1">IF(OR(INDEX(INDIRECT("times"&amp;B$2),$F391,W$28)&gt;10,INDEX(INDIRECT(D391),$E391,$F391)="",INDEX(INDIRECT(D391),$E391,$F391)&gt;=INDEX(INDIRECT(D391),1,W$28)),0,(INDEX(INDIRECT(D391),$E391,$F391))-INDEX(INDIRECT(D391),1,W$28))*(10-INDEX(INDIRECT("times"&amp;B$2),$F391,W$28))/10</f>
        <v>0</v>
      </c>
      <c r="X391" s="63">
        <f ca="1">IF(OR(INDEX(INDIRECT("times"&amp;B$2),$F391,X$28)&gt;10,INDEX(INDIRECT(D391),$E391,$F391)="",INDEX(INDIRECT(D391),$E391,$F391)&gt;=INDEX(INDIRECT(D391),1,X$28)),0,(INDEX(INDIRECT(D391),$E391,$F391))-INDEX(INDIRECT(D391),1,X$28))*(10-INDEX(INDIRECT("times"&amp;B$2),$F391,X$28))/10</f>
        <v>0</v>
      </c>
      <c r="Y391" s="63">
        <f ca="1">IF(OR(INDEX(INDIRECT("times"&amp;B$2),$F391,Y$28)&gt;10,INDEX(INDIRECT(D391),$E391,$F391)="",INDEX(INDIRECT(D391),$E391,$F391)&gt;=INDEX(INDIRECT(D391),1,Y$28)),0,(INDEX(INDIRECT(D391),$E391,$F391))-INDEX(INDIRECT(D391),1,Y$28))*(10-INDEX(INDIRECT("times"&amp;B$2),$F391,Y$28))/10</f>
        <v>0</v>
      </c>
      <c r="Z391" s="63">
        <f ca="1">IF(OR(INDEX(INDIRECT("times"&amp;B$2),$F391,Z$28)&gt;10,INDEX(INDIRECT(D391),$E391,$F391)="",INDEX(INDIRECT(D391),$E391,$F391)&gt;=INDEX(INDIRECT(D391),1,Z$28)),0,(INDEX(INDIRECT(D391),$E391,$F391))-INDEX(INDIRECT(D391),1,Z$28))*(10-INDEX(INDIRECT("times"&amp;B$2),$F391,Z$28))/10</f>
        <v>0</v>
      </c>
      <c r="AA391" s="64">
        <f ca="1">IF(OR(INDEX(INDIRECT("times"&amp;B$2),$F391,AA$28)&gt;10,INDEX(INDIRECT(D391),$E391,$F391)="",INDEX(INDIRECT(D391),$E391,$F391)&gt;=INDEX(INDIRECT(D391),1,AA$28)),0,(INDEX(INDIRECT(D391),$E391,$F391))-INDEX(INDIRECT(D391),1,AA$28))*(10-INDEX(INDIRECT("times"&amp;B$2),$F391,AA$28))/10</f>
        <v>0</v>
      </c>
      <c r="AB391" s="201">
        <v>13</v>
      </c>
      <c r="AD391" s="18" t="s">
        <v>222</v>
      </c>
      <c r="AE391" s="122">
        <f>AD341</f>
        <v>3</v>
      </c>
      <c r="AF391" s="122" t="str">
        <f>AD342</f>
        <v>shop1834</v>
      </c>
      <c r="AG391" s="210" t="str">
        <f t="shared" si="1799"/>
        <v>core3_shop1834</v>
      </c>
      <c r="AH391" s="122">
        <v>5</v>
      </c>
      <c r="AI391" s="33">
        <v>13</v>
      </c>
      <c r="AJ391" s="62">
        <f ca="1">IF(OR(INDEX(INDIRECT("times"&amp;AE$2),$F391,AJ$28)&gt;10,INDEX(INDIRECT(AG391),$E391,$F391)="",INDEX(INDIRECT(AG391),$E391,$F391)&gt;=INDEX(INDIRECT(AG391),1,AJ$28)),0,(INDEX(INDIRECT(AG391),$E391,$F391))-INDEX(INDIRECT(AG391),1,AJ$28))*(10-INDEX(INDIRECT("times"&amp;AE$2),$F391,AJ$28))/10</f>
        <v>0</v>
      </c>
      <c r="AK391" s="63">
        <f ca="1">IF(OR(INDEX(INDIRECT("times"&amp;AE$2),$F391,AK$28)&gt;10,INDEX(INDIRECT(AG391),$E391,$F391)="",INDEX(INDIRECT(AG391),$E391,$F391)&gt;=INDEX(INDIRECT(AG391),1,AK$28)),0,(INDEX(INDIRECT(AG391),$E391,$F391))-INDEX(INDIRECT(AG391),1,AK$28))*(10-INDEX(INDIRECT("times"&amp;AE$2),$F391,AK$28))/10</f>
        <v>0</v>
      </c>
      <c r="AL391" s="63">
        <f ca="1">IF(OR(INDEX(INDIRECT("times"&amp;AE$2),$F391,AL$28)&gt;10,INDEX(INDIRECT(AG391),$E391,$F391)="",INDEX(INDIRECT(AG391),$E391,$F391)&gt;=INDEX(INDIRECT(AG391),1,AL$28)),0,(INDEX(INDIRECT(AG391),$E391,$F391))-INDEX(INDIRECT(AG391),1,AL$28))*(10-INDEX(INDIRECT("times"&amp;AE$2),$F391,AL$28))/10</f>
        <v>0</v>
      </c>
      <c r="AM391" s="63">
        <f ca="1">IF(OR(INDEX(INDIRECT("times"&amp;AE$2),$F391,AM$28)&gt;10,INDEX(INDIRECT(AG391),$E391,$F391)="",INDEX(INDIRECT(AG391),$E391,$F391)&gt;=INDEX(INDIRECT(AG391),1,AM$28)),0,(INDEX(INDIRECT(AG391),$E391,$F391))-INDEX(INDIRECT(AG391),1,AM$28))*(10-INDEX(INDIRECT("times"&amp;AE$2),$F391,AM$28))/10</f>
        <v>0</v>
      </c>
      <c r="AN391" s="63">
        <f ca="1">IF(OR(INDEX(INDIRECT("times"&amp;AE$2),$F391,AN$28)&gt;10,INDEX(INDIRECT(AG391),$E391,$F391)="",INDEX(INDIRECT(AG391),$E391,$F391)&gt;=INDEX(INDIRECT(AG391),1,AN$28)),0,(INDEX(INDIRECT(AG391),$E391,$F391))-INDEX(INDIRECT(AG391),1,AN$28))*(10-INDEX(INDIRECT("times"&amp;AE$2),$F391,AN$28))/10</f>
        <v>0</v>
      </c>
      <c r="AO391" s="63">
        <f ca="1">IF(OR(INDEX(INDIRECT("times"&amp;AE$2),$F391,AO$28)&gt;10,INDEX(INDIRECT(AG391),$E391,$F391)="",INDEX(INDIRECT(AG391),$E391,$F391)&gt;=INDEX(INDIRECT(AG391),1,AO$28)),0,(INDEX(INDIRECT(AG391),$E391,$F391))-INDEX(INDIRECT(AG391),1,AO$28))*(10-INDEX(INDIRECT("times"&amp;AE$2),$F391,AO$28))/10</f>
        <v>0</v>
      </c>
      <c r="AP391" s="63">
        <f ca="1">IF(OR(INDEX(INDIRECT("times"&amp;AE$2),$F391,AP$28)&gt;10,INDEX(INDIRECT(AG391),$E391,$F391)="",INDEX(INDIRECT(AG391),$E391,$F391)&gt;=INDEX(INDIRECT(AG391),1,AP$28)),0,(INDEX(INDIRECT(AG391),$E391,$F391))-INDEX(INDIRECT(AG391),1,AP$28))*(10-INDEX(INDIRECT("times"&amp;AE$2),$F391,AP$28))/10</f>
        <v>0</v>
      </c>
      <c r="AQ391" s="63">
        <f ca="1">IF(OR(INDEX(INDIRECT("times"&amp;AE$2),$F391,AQ$28)&gt;10,INDEX(INDIRECT(AG391),$E391,$F391)="",INDEX(INDIRECT(AG391),$E391,$F391)&gt;=INDEX(INDIRECT(AG391),1,AQ$28)),0,(INDEX(INDIRECT(AG391),$E391,$F391))-INDEX(INDIRECT(AG391),1,AQ$28))*(10-INDEX(INDIRECT("times"&amp;AE$2),$F391,AQ$28))/10</f>
        <v>0</v>
      </c>
      <c r="AR391" s="63">
        <f ca="1">IF(OR(INDEX(INDIRECT("times"&amp;AE$2),$F391,AR$28)&gt;10,INDEX(INDIRECT(AG391),$E391,$F391)="",INDEX(INDIRECT(AG391),$E391,$F391)&gt;=INDEX(INDIRECT(AG391),1,AR$28)),0,(INDEX(INDIRECT(AG391),$E391,$F391))-INDEX(INDIRECT(AG391),1,AR$28))*(10-INDEX(INDIRECT("times"&amp;AE$2),$F391,AR$28))/10</f>
        <v>0</v>
      </c>
      <c r="AS391" s="63">
        <f ca="1">IF(OR(INDEX(INDIRECT("times"&amp;AE$2),$F391,AS$28)&gt;10,INDEX(INDIRECT(AG391),$E391,$F391)="",INDEX(INDIRECT(AG391),$E391,$F391)&gt;=INDEX(INDIRECT(AG391),1,AS$28)),0,(INDEX(INDIRECT(AG391),$E391,$F391))-INDEX(INDIRECT(AG391),1,AS$28))*(10-INDEX(INDIRECT("times"&amp;AE$2),$F391,AS$28))/10</f>
        <v>0</v>
      </c>
      <c r="AT391" s="63">
        <f ca="1">IF(OR(INDEX(INDIRECT("times"&amp;AE$2),$F391,AT$28)&gt;10,INDEX(INDIRECT(AG391),$E391,$F391)="",INDEX(INDIRECT(AG391),$E391,$F391)&gt;=INDEX(INDIRECT(AG391),1,AT$28)),0,(INDEX(INDIRECT(AG391),$E391,$F391))-INDEX(INDIRECT(AG391),1,AT$28))*(10-INDEX(INDIRECT("times"&amp;AE$2),$F391,AT$28))/10</f>
        <v>0</v>
      </c>
      <c r="AU391" s="63">
        <f ca="1">IF(OR(INDEX(INDIRECT("times"&amp;AE$2),$F391,AU$28)&gt;10,INDEX(INDIRECT(AG391),$E391,$F391)="",INDEX(INDIRECT(AG391),$E391,$F391)&gt;=INDEX(INDIRECT(AG391),1,AU$28)),0,(INDEX(INDIRECT(AG391),$E391,$F391))-INDEX(INDIRECT(AG391),1,AU$28))*(10-INDEX(INDIRECT("times"&amp;AE$2),$F391,AU$28))/10</f>
        <v>0</v>
      </c>
      <c r="AV391" s="63">
        <f ca="1">IF(OR(INDEX(INDIRECT("times"&amp;AE$2),$F391,AV$28)&gt;10,INDEX(INDIRECT(AG391),$E391,$F391)="",INDEX(INDIRECT(AG391),$E391,$F391)&gt;=INDEX(INDIRECT(AG391),1,AV$28)),0,(INDEX(INDIRECT(AG391),$E391,$F391))-INDEX(INDIRECT(AG391),1,AV$28))*(10-INDEX(INDIRECT("times"&amp;AE$2),$F391,AV$28))/10</f>
        <v>0</v>
      </c>
      <c r="AW391" s="63">
        <f ca="1">IF(OR(INDEX(INDIRECT("times"&amp;AE$2),$F391,AW$28)&gt;10,INDEX(INDIRECT(AG391),$E391,$F391)="",INDEX(INDIRECT(AG391),$E391,$F391)&gt;=INDEX(INDIRECT(AG391),1,AW$28)),0,(INDEX(INDIRECT(AG391),$E391,$F391))-INDEX(INDIRECT(AG391),1,AW$28))*(10-INDEX(INDIRECT("times"&amp;AE$2),$F391,AW$28))/10</f>
        <v>0</v>
      </c>
      <c r="AX391" s="63">
        <f ca="1">IF(OR(INDEX(INDIRECT("times"&amp;AE$2),$F391,AX$28)&gt;10,INDEX(INDIRECT(AG391),$E391,$F391)="",INDEX(INDIRECT(AG391),$E391,$F391)&gt;=INDEX(INDIRECT(AG391),1,AX$28)),0,(INDEX(INDIRECT(AG391),$E391,$F391))-INDEX(INDIRECT(AG391),1,AX$28))*(10-INDEX(INDIRECT("times"&amp;AE$2),$F391,AX$28))/10</f>
        <v>0</v>
      </c>
      <c r="AY391" s="63">
        <f ca="1">IF(OR(INDEX(INDIRECT("times"&amp;AE$2),$F391,AY$28)&gt;10,INDEX(INDIRECT(AG391),$E391,$F391)="",INDEX(INDIRECT(AG391),$E391,$F391)&gt;=INDEX(INDIRECT(AG391),1,AY$28)),0,(INDEX(INDIRECT(AG391),$E391,$F391))-INDEX(INDIRECT(AG391),1,AY$28))*(10-INDEX(INDIRECT("times"&amp;AE$2),$F391,AY$28))/10</f>
        <v>0</v>
      </c>
      <c r="AZ391" s="63">
        <f ca="1">IF(OR(INDEX(INDIRECT("times"&amp;AE$2),$F391,AZ$28)&gt;10,INDEX(INDIRECT(AG391),$E391,$F391)="",INDEX(INDIRECT(AG391),$E391,$F391)&gt;=INDEX(INDIRECT(AG391),1,AZ$28)),0,(INDEX(INDIRECT(AG391),$E391,$F391))-INDEX(INDIRECT(AG391),1,AZ$28))*(10-INDEX(INDIRECT("times"&amp;AE$2),$F391,AZ$28))/10</f>
        <v>0</v>
      </c>
      <c r="BA391" s="63">
        <f ca="1">IF(OR(INDEX(INDIRECT("times"&amp;AE$2),$F391,BA$28)&gt;10,INDEX(INDIRECT(AG391),$E391,$F391)="",INDEX(INDIRECT(AG391),$E391,$F391)&gt;=INDEX(INDIRECT(AG391),1,BA$28)),0,(INDEX(INDIRECT(AG391),$E391,$F391))-INDEX(INDIRECT(AG391),1,BA$28))*(10-INDEX(INDIRECT("times"&amp;AE$2),$F391,BA$28))/10</f>
        <v>0</v>
      </c>
      <c r="BB391" s="63">
        <f ca="1">IF(OR(INDEX(INDIRECT("times"&amp;AE$2),$F391,BB$28)&gt;10,INDEX(INDIRECT(AG391),$E391,$F391)="",INDEX(INDIRECT(AG391),$E391,$F391)&gt;=INDEX(INDIRECT(AG391),1,BB$28)),0,(INDEX(INDIRECT(AG391),$E391,$F391))-INDEX(INDIRECT(AG391),1,BB$28))*(10-INDEX(INDIRECT("times"&amp;AE$2),$F391,BB$28))/10</f>
        <v>0</v>
      </c>
      <c r="BC391" s="63">
        <f ca="1">IF(OR(INDEX(INDIRECT("times"&amp;AE$2),$F391,BC$28)&gt;10,INDEX(INDIRECT(AG391),$E391,$F391)="",INDEX(INDIRECT(AG391),$E391,$F391)&gt;=INDEX(INDIRECT(AG391),1,BC$28)),0,(INDEX(INDIRECT(AG391),$E391,$F391))-INDEX(INDIRECT(AG391),1,BC$28))*(10-INDEX(INDIRECT("times"&amp;AE$2),$F391,BC$28))/10</f>
        <v>0</v>
      </c>
      <c r="BD391" s="64">
        <f ca="1">IF(OR(INDEX(INDIRECT("times"&amp;AE$2),$F391,BD$28)&gt;10,INDEX(INDIRECT(AG391),$E391,$F391)="",INDEX(INDIRECT(AG391),$E391,$F391)&gt;=INDEX(INDIRECT(AG391),1,BD$28)),0,(INDEX(INDIRECT(AG391),$E391,$F391))-INDEX(INDIRECT(AG391),1,BD$28))*(10-INDEX(INDIRECT("times"&amp;AE$2),$F391,BD$28))/10</f>
        <v>0</v>
      </c>
      <c r="BE391" s="201">
        <v>13</v>
      </c>
      <c r="BG391" s="18" t="s">
        <v>222</v>
      </c>
      <c r="BH391" s="122">
        <f>BG341</f>
        <v>3</v>
      </c>
      <c r="BI391" s="122" t="str">
        <f>BG342</f>
        <v>lei1834</v>
      </c>
      <c r="BJ391" s="210" t="str">
        <f t="shared" si="1800"/>
        <v>core3_lei1834</v>
      </c>
      <c r="BK391" s="122">
        <v>5</v>
      </c>
      <c r="BL391" s="33">
        <v>13</v>
      </c>
      <c r="BM391" s="62">
        <f ca="1">IF(OR(INDEX(INDIRECT("times"&amp;BH$2),$F391,BM$28)&gt;10,INDEX(INDIRECT(BJ391),$E391,$F391)="",INDEX(INDIRECT(BJ391),$E391,$F391)&gt;=INDEX(INDIRECT(BJ391),1,BM$28)),0,(INDEX(INDIRECT(BJ391),$E391,$F391))-INDEX(INDIRECT(BJ391),1,BM$28))*(10-INDEX(INDIRECT("times"&amp;BH$2),$F391,BM$28))/10</f>
        <v>0</v>
      </c>
      <c r="BN391" s="63">
        <f ca="1">IF(OR(INDEX(INDIRECT("times"&amp;BH$2),$F391,BN$28)&gt;10,INDEX(INDIRECT(BJ391),$E391,$F391)="",INDEX(INDIRECT(BJ391),$E391,$F391)&gt;=INDEX(INDIRECT(BJ391),1,BN$28)),0,(INDEX(INDIRECT(BJ391),$E391,$F391))-INDEX(INDIRECT(BJ391),1,BN$28))*(10-INDEX(INDIRECT("times"&amp;BH$2),$F391,BN$28))/10</f>
        <v>0</v>
      </c>
      <c r="BO391" s="63">
        <f ca="1">IF(OR(INDEX(INDIRECT("times"&amp;BH$2),$F391,BO$28)&gt;10,INDEX(INDIRECT(BJ391),$E391,$F391)="",INDEX(INDIRECT(BJ391),$E391,$F391)&gt;=INDEX(INDIRECT(BJ391),1,BO$28)),0,(INDEX(INDIRECT(BJ391),$E391,$F391))-INDEX(INDIRECT(BJ391),1,BO$28))*(10-INDEX(INDIRECT("times"&amp;BH$2),$F391,BO$28))/10</f>
        <v>0</v>
      </c>
      <c r="BP391" s="63">
        <f ca="1">IF(OR(INDEX(INDIRECT("times"&amp;BH$2),$F391,BP$28)&gt;10,INDEX(INDIRECT(BJ391),$E391,$F391)="",INDEX(INDIRECT(BJ391),$E391,$F391)&gt;=INDEX(INDIRECT(BJ391),1,BP$28)),0,(INDEX(INDIRECT(BJ391),$E391,$F391))-INDEX(INDIRECT(BJ391),1,BP$28))*(10-INDEX(INDIRECT("times"&amp;BH$2),$F391,BP$28))/10</f>
        <v>0</v>
      </c>
      <c r="BQ391" s="63">
        <f ca="1">IF(OR(INDEX(INDIRECT("times"&amp;BH$2),$F391,BQ$28)&gt;10,INDEX(INDIRECT(BJ391),$E391,$F391)="",INDEX(INDIRECT(BJ391),$E391,$F391)&gt;=INDEX(INDIRECT(BJ391),1,BQ$28)),0,(INDEX(INDIRECT(BJ391),$E391,$F391))-INDEX(INDIRECT(BJ391),1,BQ$28))*(10-INDEX(INDIRECT("times"&amp;BH$2),$F391,BQ$28))/10</f>
        <v>0</v>
      </c>
      <c r="BR391" s="63">
        <f ca="1">IF(OR(INDEX(INDIRECT("times"&amp;BH$2),$F391,BR$28)&gt;10,INDEX(INDIRECT(BJ391),$E391,$F391)="",INDEX(INDIRECT(BJ391),$E391,$F391)&gt;=INDEX(INDIRECT(BJ391),1,BR$28)),0,(INDEX(INDIRECT(BJ391),$E391,$F391))-INDEX(INDIRECT(BJ391),1,BR$28))*(10-INDEX(INDIRECT("times"&amp;BH$2),$F391,BR$28))/10</f>
        <v>0</v>
      </c>
      <c r="BS391" s="63">
        <f ca="1">IF(OR(INDEX(INDIRECT("times"&amp;BH$2),$F391,BS$28)&gt;10,INDEX(INDIRECT(BJ391),$E391,$F391)="",INDEX(INDIRECT(BJ391),$E391,$F391)&gt;=INDEX(INDIRECT(BJ391),1,BS$28)),0,(INDEX(INDIRECT(BJ391),$E391,$F391))-INDEX(INDIRECT(BJ391),1,BS$28))*(10-INDEX(INDIRECT("times"&amp;BH$2),$F391,BS$28))/10</f>
        <v>0</v>
      </c>
      <c r="BT391" s="63">
        <f ca="1">IF(OR(INDEX(INDIRECT("times"&amp;BH$2),$F391,BT$28)&gt;10,INDEX(INDIRECT(BJ391),$E391,$F391)="",INDEX(INDIRECT(BJ391),$E391,$F391)&gt;=INDEX(INDIRECT(BJ391),1,BT$28)),0,(INDEX(INDIRECT(BJ391),$E391,$F391))-INDEX(INDIRECT(BJ391),1,BT$28))*(10-INDEX(INDIRECT("times"&amp;BH$2),$F391,BT$28))/10</f>
        <v>0</v>
      </c>
      <c r="BU391" s="63">
        <f ca="1">IF(OR(INDEX(INDIRECT("times"&amp;BH$2),$F391,BU$28)&gt;10,INDEX(INDIRECT(BJ391),$E391,$F391)="",INDEX(INDIRECT(BJ391),$E391,$F391)&gt;=INDEX(INDIRECT(BJ391),1,BU$28)),0,(INDEX(INDIRECT(BJ391),$E391,$F391))-INDEX(INDIRECT(BJ391),1,BU$28))*(10-INDEX(INDIRECT("times"&amp;BH$2),$F391,BU$28))/10</f>
        <v>0</v>
      </c>
      <c r="BV391" s="63">
        <f ca="1">IF(OR(INDEX(INDIRECT("times"&amp;BH$2),$F391,BV$28)&gt;10,INDEX(INDIRECT(BJ391),$E391,$F391)="",INDEX(INDIRECT(BJ391),$E391,$F391)&gt;=INDEX(INDIRECT(BJ391),1,BV$28)),0,(INDEX(INDIRECT(BJ391),$E391,$F391))-INDEX(INDIRECT(BJ391),1,BV$28))*(10-INDEX(INDIRECT("times"&amp;BH$2),$F391,BV$28))/10</f>
        <v>0</v>
      </c>
      <c r="BW391" s="63">
        <f ca="1">IF(OR(INDEX(INDIRECT("times"&amp;BH$2),$F391,BW$28)&gt;10,INDEX(INDIRECT(BJ391),$E391,$F391)="",INDEX(INDIRECT(BJ391),$E391,$F391)&gt;=INDEX(INDIRECT(BJ391),1,BW$28)),0,(INDEX(INDIRECT(BJ391),$E391,$F391))-INDEX(INDIRECT(BJ391),1,BW$28))*(10-INDEX(INDIRECT("times"&amp;BH$2),$F391,BW$28))/10</f>
        <v>0</v>
      </c>
      <c r="BX391" s="63">
        <f ca="1">IF(OR(INDEX(INDIRECT("times"&amp;BH$2),$F391,BX$28)&gt;10,INDEX(INDIRECT(BJ391),$E391,$F391)="",INDEX(INDIRECT(BJ391),$E391,$F391)&gt;=INDEX(INDIRECT(BJ391),1,BX$28)),0,(INDEX(INDIRECT(BJ391),$E391,$F391))-INDEX(INDIRECT(BJ391),1,BX$28))*(10-INDEX(INDIRECT("times"&amp;BH$2),$F391,BX$28))/10</f>
        <v>0</v>
      </c>
      <c r="BY391" s="63">
        <f ca="1">IF(OR(INDEX(INDIRECT("times"&amp;BH$2),$F391,BY$28)&gt;10,INDEX(INDIRECT(BJ391),$E391,$F391)="",INDEX(INDIRECT(BJ391),$E391,$F391)&gt;=INDEX(INDIRECT(BJ391),1,BY$28)),0,(INDEX(INDIRECT(BJ391),$E391,$F391))-INDEX(INDIRECT(BJ391),1,BY$28))*(10-INDEX(INDIRECT("times"&amp;BH$2),$F391,BY$28))/10</f>
        <v>0</v>
      </c>
      <c r="BZ391" s="63">
        <f ca="1">IF(OR(INDEX(INDIRECT("times"&amp;BH$2),$F391,BZ$28)&gt;10,INDEX(INDIRECT(BJ391),$E391,$F391)="",INDEX(INDIRECT(BJ391),$E391,$F391)&gt;=INDEX(INDIRECT(BJ391),1,BZ$28)),0,(INDEX(INDIRECT(BJ391),$E391,$F391))-INDEX(INDIRECT(BJ391),1,BZ$28))*(10-INDEX(INDIRECT("times"&amp;BH$2),$F391,BZ$28))/10</f>
        <v>0</v>
      </c>
      <c r="CA391" s="63">
        <f ca="1">IF(OR(INDEX(INDIRECT("times"&amp;BH$2),$F391,CA$28)&gt;10,INDEX(INDIRECT(BJ391),$E391,$F391)="",INDEX(INDIRECT(BJ391),$E391,$F391)&gt;=INDEX(INDIRECT(BJ391),1,CA$28)),0,(INDEX(INDIRECT(BJ391),$E391,$F391))-INDEX(INDIRECT(BJ391),1,CA$28))*(10-INDEX(INDIRECT("times"&amp;BH$2),$F391,CA$28))/10</f>
        <v>0</v>
      </c>
      <c r="CB391" s="63">
        <f ca="1">IF(OR(INDEX(INDIRECT("times"&amp;BH$2),$F391,CB$28)&gt;10,INDEX(INDIRECT(BJ391),$E391,$F391)="",INDEX(INDIRECT(BJ391),$E391,$F391)&gt;=INDEX(INDIRECT(BJ391),1,CB$28)),0,(INDEX(INDIRECT(BJ391),$E391,$F391))-INDEX(INDIRECT(BJ391),1,CB$28))*(10-INDEX(INDIRECT("times"&amp;BH$2),$F391,CB$28))/10</f>
        <v>0</v>
      </c>
      <c r="CC391" s="63">
        <f ca="1">IF(OR(INDEX(INDIRECT("times"&amp;BH$2),$F391,CC$28)&gt;10,INDEX(INDIRECT(BJ391),$E391,$F391)="",INDEX(INDIRECT(BJ391),$E391,$F391)&gt;=INDEX(INDIRECT(BJ391),1,CC$28)),0,(INDEX(INDIRECT(BJ391),$E391,$F391))-INDEX(INDIRECT(BJ391),1,CC$28))*(10-INDEX(INDIRECT("times"&amp;BH$2),$F391,CC$28))/10</f>
        <v>0</v>
      </c>
      <c r="CD391" s="63">
        <f ca="1">IF(OR(INDEX(INDIRECT("times"&amp;BH$2),$F391,CD$28)&gt;10,INDEX(INDIRECT(BJ391),$E391,$F391)="",INDEX(INDIRECT(BJ391),$E391,$F391)&gt;=INDEX(INDIRECT(BJ391),1,CD$28)),0,(INDEX(INDIRECT(BJ391),$E391,$F391))-INDEX(INDIRECT(BJ391),1,CD$28))*(10-INDEX(INDIRECT("times"&amp;BH$2),$F391,CD$28))/10</f>
        <v>0</v>
      </c>
      <c r="CE391" s="63">
        <f ca="1">IF(OR(INDEX(INDIRECT("times"&amp;BH$2),$F391,CE$28)&gt;10,INDEX(INDIRECT(BJ391),$E391,$F391)="",INDEX(INDIRECT(BJ391),$E391,$F391)&gt;=INDEX(INDIRECT(BJ391),1,CE$28)),0,(INDEX(INDIRECT(BJ391),$E391,$F391))-INDEX(INDIRECT(BJ391),1,CE$28))*(10-INDEX(INDIRECT("times"&amp;BH$2),$F391,CE$28))/10</f>
        <v>0</v>
      </c>
      <c r="CF391" s="63">
        <f ca="1">IF(OR(INDEX(INDIRECT("times"&amp;BH$2),$F391,CF$28)&gt;10,INDEX(INDIRECT(BJ391),$E391,$F391)="",INDEX(INDIRECT(BJ391),$E391,$F391)&gt;=INDEX(INDIRECT(BJ391),1,CF$28)),0,(INDEX(INDIRECT(BJ391),$E391,$F391))-INDEX(INDIRECT(BJ391),1,CF$28))*(10-INDEX(INDIRECT("times"&amp;BH$2),$F391,CF$28))/10</f>
        <v>0</v>
      </c>
      <c r="CG391" s="64">
        <f ca="1">IF(OR(INDEX(INDIRECT("times"&amp;BH$2),$F391,CG$28)&gt;10,INDEX(INDIRECT(BJ391),$E391,$F391)="",INDEX(INDIRECT(BJ391),$E391,$F391)&gt;=INDEX(INDIRECT(BJ391),1,CG$28)),0,(INDEX(INDIRECT(BJ391),$E391,$F391))-INDEX(INDIRECT(BJ391),1,CG$28))*(10-INDEX(INDIRECT("times"&amp;BH$2),$F391,CG$28))/10</f>
        <v>0</v>
      </c>
      <c r="CH391" s="201">
        <v>13</v>
      </c>
      <c r="CJ391" s="18" t="s">
        <v>222</v>
      </c>
      <c r="CK391" s="122">
        <f>CJ341</f>
        <v>3</v>
      </c>
      <c r="CL391" s="122" t="str">
        <f>CJ342</f>
        <v>work3564</v>
      </c>
      <c r="CM391" s="210" t="str">
        <f t="shared" si="1801"/>
        <v>core3_work3564</v>
      </c>
      <c r="CN391" s="122">
        <v>5</v>
      </c>
      <c r="CO391" s="33">
        <v>13</v>
      </c>
      <c r="CP391" s="62">
        <f ca="1">IF(OR(INDEX(INDIRECT("times"&amp;CK$2),$F391,CP$28)&gt;10,INDEX(INDIRECT(CM391),$E391,$F391)="",INDEX(INDIRECT(CM391),$E391,$F391)&gt;=INDEX(INDIRECT(CM391),1,CP$28)),0,(INDEX(INDIRECT(CM391),$E391,$F391))-INDEX(INDIRECT(CM391),1,CP$28))*(10-INDEX(INDIRECT("times"&amp;CK$2),$F391,CP$28))/10</f>
        <v>0</v>
      </c>
      <c r="CQ391" s="63">
        <f ca="1">IF(OR(INDEX(INDIRECT("times"&amp;CK$2),$F391,CQ$28)&gt;10,INDEX(INDIRECT(CM391),$E391,$F391)="",INDEX(INDIRECT(CM391),$E391,$F391)&gt;=INDEX(INDIRECT(CM391),1,CQ$28)),0,(INDEX(INDIRECT(CM391),$E391,$F391))-INDEX(INDIRECT(CM391),1,CQ$28))*(10-INDEX(INDIRECT("times"&amp;CK$2),$F391,CQ$28))/10</f>
        <v>0</v>
      </c>
      <c r="CR391" s="63">
        <f ca="1">IF(OR(INDEX(INDIRECT("times"&amp;CK$2),$F391,CR$28)&gt;10,INDEX(INDIRECT(CM391),$E391,$F391)="",INDEX(INDIRECT(CM391),$E391,$F391)&gt;=INDEX(INDIRECT(CM391),1,CR$28)),0,(INDEX(INDIRECT(CM391),$E391,$F391))-INDEX(INDIRECT(CM391),1,CR$28))*(10-INDEX(INDIRECT("times"&amp;CK$2),$F391,CR$28))/10</f>
        <v>0</v>
      </c>
      <c r="CS391" s="63">
        <f ca="1">IF(OR(INDEX(INDIRECT("times"&amp;CK$2),$F391,CS$28)&gt;10,INDEX(INDIRECT(CM391),$E391,$F391)="",INDEX(INDIRECT(CM391),$E391,$F391)&gt;=INDEX(INDIRECT(CM391),1,CS$28)),0,(INDEX(INDIRECT(CM391),$E391,$F391))-INDEX(INDIRECT(CM391),1,CS$28))*(10-INDEX(INDIRECT("times"&amp;CK$2),$F391,CS$28))/10</f>
        <v>0</v>
      </c>
      <c r="CT391" s="63">
        <f ca="1">IF(OR(INDEX(INDIRECT("times"&amp;CK$2),$F391,CT$28)&gt;10,INDEX(INDIRECT(CM391),$E391,$F391)="",INDEX(INDIRECT(CM391),$E391,$F391)&gt;=INDEX(INDIRECT(CM391),1,CT$28)),0,(INDEX(INDIRECT(CM391),$E391,$F391))-INDEX(INDIRECT(CM391),1,CT$28))*(10-INDEX(INDIRECT("times"&amp;CK$2),$F391,CT$28))/10</f>
        <v>0</v>
      </c>
      <c r="CU391" s="63">
        <f ca="1">IF(OR(INDEX(INDIRECT("times"&amp;CK$2),$F391,CU$28)&gt;10,INDEX(INDIRECT(CM391),$E391,$F391)="",INDEX(INDIRECT(CM391),$E391,$F391)&gt;=INDEX(INDIRECT(CM391),1,CU$28)),0,(INDEX(INDIRECT(CM391),$E391,$F391))-INDEX(INDIRECT(CM391),1,CU$28))*(10-INDEX(INDIRECT("times"&amp;CK$2),$F391,CU$28))/10</f>
        <v>0</v>
      </c>
      <c r="CV391" s="63">
        <f ca="1">IF(OR(INDEX(INDIRECT("times"&amp;CK$2),$F391,CV$28)&gt;10,INDEX(INDIRECT(CM391),$E391,$F391)="",INDEX(INDIRECT(CM391),$E391,$F391)&gt;=INDEX(INDIRECT(CM391),1,CV$28)),0,(INDEX(INDIRECT(CM391),$E391,$F391))-INDEX(INDIRECT(CM391),1,CV$28))*(10-INDEX(INDIRECT("times"&amp;CK$2),$F391,CV$28))/10</f>
        <v>0</v>
      </c>
      <c r="CW391" s="63">
        <f ca="1">IF(OR(INDEX(INDIRECT("times"&amp;CK$2),$F391,CW$28)&gt;10,INDEX(INDIRECT(CM391),$E391,$F391)="",INDEX(INDIRECT(CM391),$E391,$F391)&gt;=INDEX(INDIRECT(CM391),1,CW$28)),0,(INDEX(INDIRECT(CM391),$E391,$F391))-INDEX(INDIRECT(CM391),1,CW$28))*(10-INDEX(INDIRECT("times"&amp;CK$2),$F391,CW$28))/10</f>
        <v>0</v>
      </c>
      <c r="CX391" s="63">
        <f ca="1">IF(OR(INDEX(INDIRECT("times"&amp;CK$2),$F391,CX$28)&gt;10,INDEX(INDIRECT(CM391),$E391,$F391)="",INDEX(INDIRECT(CM391),$E391,$F391)&gt;=INDEX(INDIRECT(CM391),1,CX$28)),0,(INDEX(INDIRECT(CM391),$E391,$F391))-INDEX(INDIRECT(CM391),1,CX$28))*(10-INDEX(INDIRECT("times"&amp;CK$2),$F391,CX$28))/10</f>
        <v>0</v>
      </c>
      <c r="CY391" s="63">
        <f ca="1">IF(OR(INDEX(INDIRECT("times"&amp;CK$2),$F391,CY$28)&gt;10,INDEX(INDIRECT(CM391),$E391,$F391)="",INDEX(INDIRECT(CM391),$E391,$F391)&gt;=INDEX(INDIRECT(CM391),1,CY$28)),0,(INDEX(INDIRECT(CM391),$E391,$F391))-INDEX(INDIRECT(CM391),1,CY$28))*(10-INDEX(INDIRECT("times"&amp;CK$2),$F391,CY$28))/10</f>
        <v>0</v>
      </c>
      <c r="CZ391" s="63">
        <f ca="1">IF(OR(INDEX(INDIRECT("times"&amp;CK$2),$F391,CZ$28)&gt;10,INDEX(INDIRECT(CM391),$E391,$F391)="",INDEX(INDIRECT(CM391),$E391,$F391)&gt;=INDEX(INDIRECT(CM391),1,CZ$28)),0,(INDEX(INDIRECT(CM391),$E391,$F391))-INDEX(INDIRECT(CM391),1,CZ$28))*(10-INDEX(INDIRECT("times"&amp;CK$2),$F391,CZ$28))/10</f>
        <v>0</v>
      </c>
      <c r="DA391" s="63">
        <f ca="1">IF(OR(INDEX(INDIRECT("times"&amp;CK$2),$F391,DA$28)&gt;10,INDEX(INDIRECT(CM391),$E391,$F391)="",INDEX(INDIRECT(CM391),$E391,$F391)&gt;=INDEX(INDIRECT(CM391),1,DA$28)),0,(INDEX(INDIRECT(CM391),$E391,$F391))-INDEX(INDIRECT(CM391),1,DA$28))*(10-INDEX(INDIRECT("times"&amp;CK$2),$F391,DA$28))/10</f>
        <v>0</v>
      </c>
      <c r="DB391" s="63">
        <f ca="1">IF(OR(INDEX(INDIRECT("times"&amp;CK$2),$F391,DB$28)&gt;10,INDEX(INDIRECT(CM391),$E391,$F391)="",INDEX(INDIRECT(CM391),$E391,$F391)&gt;=INDEX(INDIRECT(CM391),1,DB$28)),0,(INDEX(INDIRECT(CM391),$E391,$F391))-INDEX(INDIRECT(CM391),1,DB$28))*(10-INDEX(INDIRECT("times"&amp;CK$2),$F391,DB$28))/10</f>
        <v>0</v>
      </c>
      <c r="DC391" s="63">
        <f ca="1">IF(OR(INDEX(INDIRECT("times"&amp;CK$2),$F391,DC$28)&gt;10,INDEX(INDIRECT(CM391),$E391,$F391)="",INDEX(INDIRECT(CM391),$E391,$F391)&gt;=INDEX(INDIRECT(CM391),1,DC$28)),0,(INDEX(INDIRECT(CM391),$E391,$F391))-INDEX(INDIRECT(CM391),1,DC$28))*(10-INDEX(INDIRECT("times"&amp;CK$2),$F391,DC$28))/10</f>
        <v>0</v>
      </c>
      <c r="DD391" s="63">
        <f ca="1">IF(OR(INDEX(INDIRECT("times"&amp;CK$2),$F391,DD$28)&gt;10,INDEX(INDIRECT(CM391),$E391,$F391)="",INDEX(INDIRECT(CM391),$E391,$F391)&gt;=INDEX(INDIRECT(CM391),1,DD$28)),0,(INDEX(INDIRECT(CM391),$E391,$F391))-INDEX(INDIRECT(CM391),1,DD$28))*(10-INDEX(INDIRECT("times"&amp;CK$2),$F391,DD$28))/10</f>
        <v>0</v>
      </c>
      <c r="DE391" s="63">
        <f ca="1">IF(OR(INDEX(INDIRECT("times"&amp;CK$2),$F391,DE$28)&gt;10,INDEX(INDIRECT(CM391),$E391,$F391)="",INDEX(INDIRECT(CM391),$E391,$F391)&gt;=INDEX(INDIRECT(CM391),1,DE$28)),0,(INDEX(INDIRECT(CM391),$E391,$F391))-INDEX(INDIRECT(CM391),1,DE$28))*(10-INDEX(INDIRECT("times"&amp;CK$2),$F391,DE$28))/10</f>
        <v>0</v>
      </c>
      <c r="DF391" s="63">
        <f ca="1">IF(OR(INDEX(INDIRECT("times"&amp;CK$2),$F391,DF$28)&gt;10,INDEX(INDIRECT(CM391),$E391,$F391)="",INDEX(INDIRECT(CM391),$E391,$F391)&gt;=INDEX(INDIRECT(CM391),1,DF$28)),0,(INDEX(INDIRECT(CM391),$E391,$F391))-INDEX(INDIRECT(CM391),1,DF$28))*(10-INDEX(INDIRECT("times"&amp;CK$2),$F391,DF$28))/10</f>
        <v>0</v>
      </c>
      <c r="DG391" s="63">
        <f ca="1">IF(OR(INDEX(INDIRECT("times"&amp;CK$2),$F391,DG$28)&gt;10,INDEX(INDIRECT(CM391),$E391,$F391)="",INDEX(INDIRECT(CM391),$E391,$F391)&gt;=INDEX(INDIRECT(CM391),1,DG$28)),0,(INDEX(INDIRECT(CM391),$E391,$F391))-INDEX(INDIRECT(CM391),1,DG$28))*(10-INDEX(INDIRECT("times"&amp;CK$2),$F391,DG$28))/10</f>
        <v>0</v>
      </c>
      <c r="DH391" s="63">
        <f ca="1">IF(OR(INDEX(INDIRECT("times"&amp;CK$2),$F391,DH$28)&gt;10,INDEX(INDIRECT(CM391),$E391,$F391)="",INDEX(INDIRECT(CM391),$E391,$F391)&gt;=INDEX(INDIRECT(CM391),1,DH$28)),0,(INDEX(INDIRECT(CM391),$E391,$F391))-INDEX(INDIRECT(CM391),1,DH$28))*(10-INDEX(INDIRECT("times"&amp;CK$2),$F391,DH$28))/10</f>
        <v>0</v>
      </c>
      <c r="DI391" s="63">
        <f ca="1">IF(OR(INDEX(INDIRECT("times"&amp;CK$2),$F391,DI$28)&gt;10,INDEX(INDIRECT(CM391),$E391,$F391)="",INDEX(INDIRECT(CM391),$E391,$F391)&gt;=INDEX(INDIRECT(CM391),1,DI$28)),0,(INDEX(INDIRECT(CM391),$E391,$F391))-INDEX(INDIRECT(CM391),1,DI$28))*(10-INDEX(INDIRECT("times"&amp;CK$2),$F391,DI$28))/10</f>
        <v>0</v>
      </c>
      <c r="DJ391" s="64">
        <f ca="1">IF(OR(INDEX(INDIRECT("times"&amp;CK$2),$F391,DJ$28)&gt;10,INDEX(INDIRECT(CM391),$E391,$F391)="",INDEX(INDIRECT(CM391),$E391,$F391)&gt;=INDEX(INDIRECT(CM391),1,DJ$28)),0,(INDEX(INDIRECT(CM391),$E391,$F391))-INDEX(INDIRECT(CM391),1,DJ$28))*(10-INDEX(INDIRECT("times"&amp;CK$2),$F391,DJ$28))/10</f>
        <v>0</v>
      </c>
      <c r="DK391" s="201">
        <v>13</v>
      </c>
      <c r="DM391" s="18" t="s">
        <v>222</v>
      </c>
      <c r="DN391" s="122">
        <f>DM341</f>
        <v>3</v>
      </c>
      <c r="DO391" s="122" t="str">
        <f>DM342</f>
        <v>shop3564</v>
      </c>
      <c r="DP391" s="210" t="str">
        <f t="shared" si="1802"/>
        <v>core3_shop3564</v>
      </c>
      <c r="DQ391" s="122">
        <v>5</v>
      </c>
      <c r="DR391" s="33">
        <v>13</v>
      </c>
      <c r="DS391" s="62">
        <f ca="1">IF(OR(INDEX(INDIRECT("times"&amp;DN$2),$F391,DS$28)&gt;10,INDEX(INDIRECT(DP391),$E391,$F391)="",INDEX(INDIRECT(DP391),$E391,$F391)&gt;=INDEX(INDIRECT(DP391),1,DS$28)),0,(INDEX(INDIRECT(DP391),$E391,$F391))-INDEX(INDIRECT(DP391),1,DS$28))*(10-INDEX(INDIRECT("times"&amp;DN$2),$F391,DS$28))/10</f>
        <v>0</v>
      </c>
      <c r="DT391" s="63">
        <f ca="1">IF(OR(INDEX(INDIRECT("times"&amp;DN$2),$F391,DT$28)&gt;10,INDEX(INDIRECT(DP391),$E391,$F391)="",INDEX(INDIRECT(DP391),$E391,$F391)&gt;=INDEX(INDIRECT(DP391),1,DT$28)),0,(INDEX(INDIRECT(DP391),$E391,$F391))-INDEX(INDIRECT(DP391),1,DT$28))*(10-INDEX(INDIRECT("times"&amp;DN$2),$F391,DT$28))/10</f>
        <v>0</v>
      </c>
      <c r="DU391" s="63">
        <f ca="1">IF(OR(INDEX(INDIRECT("times"&amp;DN$2),$F391,DU$28)&gt;10,INDEX(INDIRECT(DP391),$E391,$F391)="",INDEX(INDIRECT(DP391),$E391,$F391)&gt;=INDEX(INDIRECT(DP391),1,DU$28)),0,(INDEX(INDIRECT(DP391),$E391,$F391))-INDEX(INDIRECT(DP391),1,DU$28))*(10-INDEX(INDIRECT("times"&amp;DN$2),$F391,DU$28))/10</f>
        <v>0</v>
      </c>
      <c r="DV391" s="63">
        <f ca="1">IF(OR(INDEX(INDIRECT("times"&amp;DN$2),$F391,DV$28)&gt;10,INDEX(INDIRECT(DP391),$E391,$F391)="",INDEX(INDIRECT(DP391),$E391,$F391)&gt;=INDEX(INDIRECT(DP391),1,DV$28)),0,(INDEX(INDIRECT(DP391),$E391,$F391))-INDEX(INDIRECT(DP391),1,DV$28))*(10-INDEX(INDIRECT("times"&amp;DN$2),$F391,DV$28))/10</f>
        <v>0</v>
      </c>
      <c r="DW391" s="63">
        <f ca="1">IF(OR(INDEX(INDIRECT("times"&amp;DN$2),$F391,DW$28)&gt;10,INDEX(INDIRECT(DP391),$E391,$F391)="",INDEX(INDIRECT(DP391),$E391,$F391)&gt;=INDEX(INDIRECT(DP391),1,DW$28)),0,(INDEX(INDIRECT(DP391),$E391,$F391))-INDEX(INDIRECT(DP391),1,DW$28))*(10-INDEX(INDIRECT("times"&amp;DN$2),$F391,DW$28))/10</f>
        <v>0</v>
      </c>
      <c r="DX391" s="63">
        <f ca="1">IF(OR(INDEX(INDIRECT("times"&amp;DN$2),$F391,DX$28)&gt;10,INDEX(INDIRECT(DP391),$E391,$F391)="",INDEX(INDIRECT(DP391),$E391,$F391)&gt;=INDEX(INDIRECT(DP391),1,DX$28)),0,(INDEX(INDIRECT(DP391),$E391,$F391))-INDEX(INDIRECT(DP391),1,DX$28))*(10-INDEX(INDIRECT("times"&amp;DN$2),$F391,DX$28))/10</f>
        <v>0</v>
      </c>
      <c r="DY391" s="63">
        <f ca="1">IF(OR(INDEX(INDIRECT("times"&amp;DN$2),$F391,DY$28)&gt;10,INDEX(INDIRECT(DP391),$E391,$F391)="",INDEX(INDIRECT(DP391),$E391,$F391)&gt;=INDEX(INDIRECT(DP391),1,DY$28)),0,(INDEX(INDIRECT(DP391),$E391,$F391))-INDEX(INDIRECT(DP391),1,DY$28))*(10-INDEX(INDIRECT("times"&amp;DN$2),$F391,DY$28))/10</f>
        <v>0</v>
      </c>
      <c r="DZ391" s="63">
        <f ca="1">IF(OR(INDEX(INDIRECT("times"&amp;DN$2),$F391,DZ$28)&gt;10,INDEX(INDIRECT(DP391),$E391,$F391)="",INDEX(INDIRECT(DP391),$E391,$F391)&gt;=INDEX(INDIRECT(DP391),1,DZ$28)),0,(INDEX(INDIRECT(DP391),$E391,$F391))-INDEX(INDIRECT(DP391),1,DZ$28))*(10-INDEX(INDIRECT("times"&amp;DN$2),$F391,DZ$28))/10</f>
        <v>0</v>
      </c>
      <c r="EA391" s="63">
        <f ca="1">IF(OR(INDEX(INDIRECT("times"&amp;DN$2),$F391,EA$28)&gt;10,INDEX(INDIRECT(DP391),$E391,$F391)="",INDEX(INDIRECT(DP391),$E391,$F391)&gt;=INDEX(INDIRECT(DP391),1,EA$28)),0,(INDEX(INDIRECT(DP391),$E391,$F391))-INDEX(INDIRECT(DP391),1,EA$28))*(10-INDEX(INDIRECT("times"&amp;DN$2),$F391,EA$28))/10</f>
        <v>0</v>
      </c>
      <c r="EB391" s="63">
        <f ca="1">IF(OR(INDEX(INDIRECT("times"&amp;DN$2),$F391,EB$28)&gt;10,INDEX(INDIRECT(DP391),$E391,$F391)="",INDEX(INDIRECT(DP391),$E391,$F391)&gt;=INDEX(INDIRECT(DP391),1,EB$28)),0,(INDEX(INDIRECT(DP391),$E391,$F391))-INDEX(INDIRECT(DP391),1,EB$28))*(10-INDEX(INDIRECT("times"&amp;DN$2),$F391,EB$28))/10</f>
        <v>0</v>
      </c>
      <c r="EC391" s="63">
        <f ca="1">IF(OR(INDEX(INDIRECT("times"&amp;DN$2),$F391,EC$28)&gt;10,INDEX(INDIRECT(DP391),$E391,$F391)="",INDEX(INDIRECT(DP391),$E391,$F391)&gt;=INDEX(INDIRECT(DP391),1,EC$28)),0,(INDEX(INDIRECT(DP391),$E391,$F391))-INDEX(INDIRECT(DP391),1,EC$28))*(10-INDEX(INDIRECT("times"&amp;DN$2),$F391,EC$28))/10</f>
        <v>0</v>
      </c>
      <c r="ED391" s="63">
        <f ca="1">IF(OR(INDEX(INDIRECT("times"&amp;DN$2),$F391,ED$28)&gt;10,INDEX(INDIRECT(DP391),$E391,$F391)="",INDEX(INDIRECT(DP391),$E391,$F391)&gt;=INDEX(INDIRECT(DP391),1,ED$28)),0,(INDEX(INDIRECT(DP391),$E391,$F391))-INDEX(INDIRECT(DP391),1,ED$28))*(10-INDEX(INDIRECT("times"&amp;DN$2),$F391,ED$28))/10</f>
        <v>0</v>
      </c>
      <c r="EE391" s="63">
        <f ca="1">IF(OR(INDEX(INDIRECT("times"&amp;DN$2),$F391,EE$28)&gt;10,INDEX(INDIRECT(DP391),$E391,$F391)="",INDEX(INDIRECT(DP391),$E391,$F391)&gt;=INDEX(INDIRECT(DP391),1,EE$28)),0,(INDEX(INDIRECT(DP391),$E391,$F391))-INDEX(INDIRECT(DP391),1,EE$28))*(10-INDEX(INDIRECT("times"&amp;DN$2),$F391,EE$28))/10</f>
        <v>0</v>
      </c>
      <c r="EF391" s="63">
        <f ca="1">IF(OR(INDEX(INDIRECT("times"&amp;DN$2),$F391,EF$28)&gt;10,INDEX(INDIRECT(DP391),$E391,$F391)="",INDEX(INDIRECT(DP391),$E391,$F391)&gt;=INDEX(INDIRECT(DP391),1,EF$28)),0,(INDEX(INDIRECT(DP391),$E391,$F391))-INDEX(INDIRECT(DP391),1,EF$28))*(10-INDEX(INDIRECT("times"&amp;DN$2),$F391,EF$28))/10</f>
        <v>0</v>
      </c>
      <c r="EG391" s="63">
        <f ca="1">IF(OR(INDEX(INDIRECT("times"&amp;DN$2),$F391,EG$28)&gt;10,INDEX(INDIRECT(DP391),$E391,$F391)="",INDEX(INDIRECT(DP391),$E391,$F391)&gt;=INDEX(INDIRECT(DP391),1,EG$28)),0,(INDEX(INDIRECT(DP391),$E391,$F391))-INDEX(INDIRECT(DP391),1,EG$28))*(10-INDEX(INDIRECT("times"&amp;DN$2),$F391,EG$28))/10</f>
        <v>0</v>
      </c>
      <c r="EH391" s="63">
        <f ca="1">IF(OR(INDEX(INDIRECT("times"&amp;DN$2),$F391,EH$28)&gt;10,INDEX(INDIRECT(DP391),$E391,$F391)="",INDEX(INDIRECT(DP391),$E391,$F391)&gt;=INDEX(INDIRECT(DP391),1,EH$28)),0,(INDEX(INDIRECT(DP391),$E391,$F391))-INDEX(INDIRECT(DP391),1,EH$28))*(10-INDEX(INDIRECT("times"&amp;DN$2),$F391,EH$28))/10</f>
        <v>0</v>
      </c>
      <c r="EI391" s="63">
        <f ca="1">IF(OR(INDEX(INDIRECT("times"&amp;DN$2),$F391,EI$28)&gt;10,INDEX(INDIRECT(DP391),$E391,$F391)="",INDEX(INDIRECT(DP391),$E391,$F391)&gt;=INDEX(INDIRECT(DP391),1,EI$28)),0,(INDEX(INDIRECT(DP391),$E391,$F391))-INDEX(INDIRECT(DP391),1,EI$28))*(10-INDEX(INDIRECT("times"&amp;DN$2),$F391,EI$28))/10</f>
        <v>0</v>
      </c>
      <c r="EJ391" s="63">
        <f ca="1">IF(OR(INDEX(INDIRECT("times"&amp;DN$2),$F391,EJ$28)&gt;10,INDEX(INDIRECT(DP391),$E391,$F391)="",INDEX(INDIRECT(DP391),$E391,$F391)&gt;=INDEX(INDIRECT(DP391),1,EJ$28)),0,(INDEX(INDIRECT(DP391),$E391,$F391))-INDEX(INDIRECT(DP391),1,EJ$28))*(10-INDEX(INDIRECT("times"&amp;DN$2),$F391,EJ$28))/10</f>
        <v>0</v>
      </c>
      <c r="EK391" s="63">
        <f ca="1">IF(OR(INDEX(INDIRECT("times"&amp;DN$2),$F391,EK$28)&gt;10,INDEX(INDIRECT(DP391),$E391,$F391)="",INDEX(INDIRECT(DP391),$E391,$F391)&gt;=INDEX(INDIRECT(DP391),1,EK$28)),0,(INDEX(INDIRECT(DP391),$E391,$F391))-INDEX(INDIRECT(DP391),1,EK$28))*(10-INDEX(INDIRECT("times"&amp;DN$2),$F391,EK$28))/10</f>
        <v>0</v>
      </c>
      <c r="EL391" s="63">
        <f ca="1">IF(OR(INDEX(INDIRECT("times"&amp;DN$2),$F391,EL$28)&gt;10,INDEX(INDIRECT(DP391),$E391,$F391)="",INDEX(INDIRECT(DP391),$E391,$F391)&gt;=INDEX(INDIRECT(DP391),1,EL$28)),0,(INDEX(INDIRECT(DP391),$E391,$F391))-INDEX(INDIRECT(DP391),1,EL$28))*(10-INDEX(INDIRECT("times"&amp;DN$2),$F391,EL$28))/10</f>
        <v>0</v>
      </c>
      <c r="EM391" s="64">
        <f ca="1">IF(OR(INDEX(INDIRECT("times"&amp;DN$2),$F391,EM$28)&gt;10,INDEX(INDIRECT(DP391),$E391,$F391)="",INDEX(INDIRECT(DP391),$E391,$F391)&gt;=INDEX(INDIRECT(DP391),1,EM$28)),0,(INDEX(INDIRECT(DP391),$E391,$F391))-INDEX(INDIRECT(DP391),1,EM$28))*(10-INDEX(INDIRECT("times"&amp;DN$2),$F391,EM$28))/10</f>
        <v>0</v>
      </c>
      <c r="EN391" s="201">
        <v>13</v>
      </c>
      <c r="EP391" s="18" t="s">
        <v>222</v>
      </c>
      <c r="EQ391" s="122">
        <f>EP341</f>
        <v>3</v>
      </c>
      <c r="ER391" s="122" t="str">
        <f>EP342</f>
        <v>lei3564</v>
      </c>
      <c r="ES391" s="210" t="str">
        <f t="shared" si="1803"/>
        <v>core3_lei3564</v>
      </c>
      <c r="ET391" s="122">
        <v>5</v>
      </c>
      <c r="EU391" s="33">
        <v>13</v>
      </c>
      <c r="EV391" s="62">
        <f ca="1">IF(OR(INDEX(INDIRECT("times"&amp;EQ$2),$F391,EV$28)&gt;10,INDEX(INDIRECT(ES391),$E391,$F391)="",INDEX(INDIRECT(ES391),$E391,$F391)&gt;=INDEX(INDIRECT(ES391),1,EV$28)),0,(INDEX(INDIRECT(ES391),$E391,$F391))-INDEX(INDIRECT(ES391),1,EV$28))*(10-INDEX(INDIRECT("times"&amp;EQ$2),$F391,EV$28))/10</f>
        <v>0</v>
      </c>
      <c r="EW391" s="63">
        <f ca="1">IF(OR(INDEX(INDIRECT("times"&amp;EQ$2),$F391,EW$28)&gt;10,INDEX(INDIRECT(ES391),$E391,$F391)="",INDEX(INDIRECT(ES391),$E391,$F391)&gt;=INDEX(INDIRECT(ES391),1,EW$28)),0,(INDEX(INDIRECT(ES391),$E391,$F391))-INDEX(INDIRECT(ES391),1,EW$28))*(10-INDEX(INDIRECT("times"&amp;EQ$2),$F391,EW$28))/10</f>
        <v>0</v>
      </c>
      <c r="EX391" s="63">
        <f ca="1">IF(OR(INDEX(INDIRECT("times"&amp;EQ$2),$F391,EX$28)&gt;10,INDEX(INDIRECT(ES391),$E391,$F391)="",INDEX(INDIRECT(ES391),$E391,$F391)&gt;=INDEX(INDIRECT(ES391),1,EX$28)),0,(INDEX(INDIRECT(ES391),$E391,$F391))-INDEX(INDIRECT(ES391),1,EX$28))*(10-INDEX(INDIRECT("times"&amp;EQ$2),$F391,EX$28))/10</f>
        <v>0</v>
      </c>
      <c r="EY391" s="63">
        <f ca="1">IF(OR(INDEX(INDIRECT("times"&amp;EQ$2),$F391,EY$28)&gt;10,INDEX(INDIRECT(ES391),$E391,$F391)="",INDEX(INDIRECT(ES391),$E391,$F391)&gt;=INDEX(INDIRECT(ES391),1,EY$28)),0,(INDEX(INDIRECT(ES391),$E391,$F391))-INDEX(INDIRECT(ES391),1,EY$28))*(10-INDEX(INDIRECT("times"&amp;EQ$2),$F391,EY$28))/10</f>
        <v>0</v>
      </c>
      <c r="EZ391" s="63">
        <f ca="1">IF(OR(INDEX(INDIRECT("times"&amp;EQ$2),$F391,EZ$28)&gt;10,INDEX(INDIRECT(ES391),$E391,$F391)="",INDEX(INDIRECT(ES391),$E391,$F391)&gt;=INDEX(INDIRECT(ES391),1,EZ$28)),0,(INDEX(INDIRECT(ES391),$E391,$F391))-INDEX(INDIRECT(ES391),1,EZ$28))*(10-INDEX(INDIRECT("times"&amp;EQ$2),$F391,EZ$28))/10</f>
        <v>0</v>
      </c>
      <c r="FA391" s="63">
        <f ca="1">IF(OR(INDEX(INDIRECT("times"&amp;EQ$2),$F391,FA$28)&gt;10,INDEX(INDIRECT(ES391),$E391,$F391)="",INDEX(INDIRECT(ES391),$E391,$F391)&gt;=INDEX(INDIRECT(ES391),1,FA$28)),0,(INDEX(INDIRECT(ES391),$E391,$F391))-INDEX(INDIRECT(ES391),1,FA$28))*(10-INDEX(INDIRECT("times"&amp;EQ$2),$F391,FA$28))/10</f>
        <v>0</v>
      </c>
      <c r="FB391" s="63">
        <f ca="1">IF(OR(INDEX(INDIRECT("times"&amp;EQ$2),$F391,FB$28)&gt;10,INDEX(INDIRECT(ES391),$E391,$F391)="",INDEX(INDIRECT(ES391),$E391,$F391)&gt;=INDEX(INDIRECT(ES391),1,FB$28)),0,(INDEX(INDIRECT(ES391),$E391,$F391))-INDEX(INDIRECT(ES391),1,FB$28))*(10-INDEX(INDIRECT("times"&amp;EQ$2),$F391,FB$28))/10</f>
        <v>0</v>
      </c>
      <c r="FC391" s="63">
        <f ca="1">IF(OR(INDEX(INDIRECT("times"&amp;EQ$2),$F391,FC$28)&gt;10,INDEX(INDIRECT(ES391),$E391,$F391)="",INDEX(INDIRECT(ES391),$E391,$F391)&gt;=INDEX(INDIRECT(ES391),1,FC$28)),0,(INDEX(INDIRECT(ES391),$E391,$F391))-INDEX(INDIRECT(ES391),1,FC$28))*(10-INDEX(INDIRECT("times"&amp;EQ$2),$F391,FC$28))/10</f>
        <v>0</v>
      </c>
      <c r="FD391" s="63">
        <f ca="1">IF(OR(INDEX(INDIRECT("times"&amp;EQ$2),$F391,FD$28)&gt;10,INDEX(INDIRECT(ES391),$E391,$F391)="",INDEX(INDIRECT(ES391),$E391,$F391)&gt;=INDEX(INDIRECT(ES391),1,FD$28)),0,(INDEX(INDIRECT(ES391),$E391,$F391))-INDEX(INDIRECT(ES391),1,FD$28))*(10-INDEX(INDIRECT("times"&amp;EQ$2),$F391,FD$28))/10</f>
        <v>0</v>
      </c>
      <c r="FE391" s="63">
        <f ca="1">IF(OR(INDEX(INDIRECT("times"&amp;EQ$2),$F391,FE$28)&gt;10,INDEX(INDIRECT(ES391),$E391,$F391)="",INDEX(INDIRECT(ES391),$E391,$F391)&gt;=INDEX(INDIRECT(ES391),1,FE$28)),0,(INDEX(INDIRECT(ES391),$E391,$F391))-INDEX(INDIRECT(ES391),1,FE$28))*(10-INDEX(INDIRECT("times"&amp;EQ$2),$F391,FE$28))/10</f>
        <v>0</v>
      </c>
      <c r="FF391" s="63">
        <f ca="1">IF(OR(INDEX(INDIRECT("times"&amp;EQ$2),$F391,FF$28)&gt;10,INDEX(INDIRECT(ES391),$E391,$F391)="",INDEX(INDIRECT(ES391),$E391,$F391)&gt;=INDEX(INDIRECT(ES391),1,FF$28)),0,(INDEX(INDIRECT(ES391),$E391,$F391))-INDEX(INDIRECT(ES391),1,FF$28))*(10-INDEX(INDIRECT("times"&amp;EQ$2),$F391,FF$28))/10</f>
        <v>0</v>
      </c>
      <c r="FG391" s="63">
        <f ca="1">IF(OR(INDEX(INDIRECT("times"&amp;EQ$2),$F391,FG$28)&gt;10,INDEX(INDIRECT(ES391),$E391,$F391)="",INDEX(INDIRECT(ES391),$E391,$F391)&gt;=INDEX(INDIRECT(ES391),1,FG$28)),0,(INDEX(INDIRECT(ES391),$E391,$F391))-INDEX(INDIRECT(ES391),1,FG$28))*(10-INDEX(INDIRECT("times"&amp;EQ$2),$F391,FG$28))/10</f>
        <v>0</v>
      </c>
      <c r="FH391" s="63">
        <f ca="1">IF(OR(INDEX(INDIRECT("times"&amp;EQ$2),$F391,FH$28)&gt;10,INDEX(INDIRECT(ES391),$E391,$F391)="",INDEX(INDIRECT(ES391),$E391,$F391)&gt;=INDEX(INDIRECT(ES391),1,FH$28)),0,(INDEX(INDIRECT(ES391),$E391,$F391))-INDEX(INDIRECT(ES391),1,FH$28))*(10-INDEX(INDIRECT("times"&amp;EQ$2),$F391,FH$28))/10</f>
        <v>0</v>
      </c>
      <c r="FI391" s="63">
        <f ca="1">IF(OR(INDEX(INDIRECT("times"&amp;EQ$2),$F391,FI$28)&gt;10,INDEX(INDIRECT(ES391),$E391,$F391)="",INDEX(INDIRECT(ES391),$E391,$F391)&gt;=INDEX(INDIRECT(ES391),1,FI$28)),0,(INDEX(INDIRECT(ES391),$E391,$F391))-INDEX(INDIRECT(ES391),1,FI$28))*(10-INDEX(INDIRECT("times"&amp;EQ$2),$F391,FI$28))/10</f>
        <v>0</v>
      </c>
      <c r="FJ391" s="63">
        <f ca="1">IF(OR(INDEX(INDIRECT("times"&amp;EQ$2),$F391,FJ$28)&gt;10,INDEX(INDIRECT(ES391),$E391,$F391)="",INDEX(INDIRECT(ES391),$E391,$F391)&gt;=INDEX(INDIRECT(ES391),1,FJ$28)),0,(INDEX(INDIRECT(ES391),$E391,$F391))-INDEX(INDIRECT(ES391),1,FJ$28))*(10-INDEX(INDIRECT("times"&amp;EQ$2),$F391,FJ$28))/10</f>
        <v>0</v>
      </c>
      <c r="FK391" s="63">
        <f ca="1">IF(OR(INDEX(INDIRECT("times"&amp;EQ$2),$F391,FK$28)&gt;10,INDEX(INDIRECT(ES391),$E391,$F391)="",INDEX(INDIRECT(ES391),$E391,$F391)&gt;=INDEX(INDIRECT(ES391),1,FK$28)),0,(INDEX(INDIRECT(ES391),$E391,$F391))-INDEX(INDIRECT(ES391),1,FK$28))*(10-INDEX(INDIRECT("times"&amp;EQ$2),$F391,FK$28))/10</f>
        <v>0</v>
      </c>
      <c r="FL391" s="63">
        <f ca="1">IF(OR(INDEX(INDIRECT("times"&amp;EQ$2),$F391,FL$28)&gt;10,INDEX(INDIRECT(ES391),$E391,$F391)="",INDEX(INDIRECT(ES391),$E391,$F391)&gt;=INDEX(INDIRECT(ES391),1,FL$28)),0,(INDEX(INDIRECT(ES391),$E391,$F391))-INDEX(INDIRECT(ES391),1,FL$28))*(10-INDEX(INDIRECT("times"&amp;EQ$2),$F391,FL$28))/10</f>
        <v>0</v>
      </c>
      <c r="FM391" s="63">
        <f ca="1">IF(OR(INDEX(INDIRECT("times"&amp;EQ$2),$F391,FM$28)&gt;10,INDEX(INDIRECT(ES391),$E391,$F391)="",INDEX(INDIRECT(ES391),$E391,$F391)&gt;=INDEX(INDIRECT(ES391),1,FM$28)),0,(INDEX(INDIRECT(ES391),$E391,$F391))-INDEX(INDIRECT(ES391),1,FM$28))*(10-INDEX(INDIRECT("times"&amp;EQ$2),$F391,FM$28))/10</f>
        <v>0</v>
      </c>
      <c r="FN391" s="63">
        <f ca="1">IF(OR(INDEX(INDIRECT("times"&amp;EQ$2),$F391,FN$28)&gt;10,INDEX(INDIRECT(ES391),$E391,$F391)="",INDEX(INDIRECT(ES391),$E391,$F391)&gt;=INDEX(INDIRECT(ES391),1,FN$28)),0,(INDEX(INDIRECT(ES391),$E391,$F391))-INDEX(INDIRECT(ES391),1,FN$28))*(10-INDEX(INDIRECT("times"&amp;EQ$2),$F391,FN$28))/10</f>
        <v>0</v>
      </c>
      <c r="FO391" s="63">
        <f ca="1">IF(OR(INDEX(INDIRECT("times"&amp;EQ$2),$F391,FO$28)&gt;10,INDEX(INDIRECT(ES391),$E391,$F391)="",INDEX(INDIRECT(ES391),$E391,$F391)&gt;=INDEX(INDIRECT(ES391),1,FO$28)),0,(INDEX(INDIRECT(ES391),$E391,$F391))-INDEX(INDIRECT(ES391),1,FO$28))*(10-INDEX(INDIRECT("times"&amp;EQ$2),$F391,FO$28))/10</f>
        <v>0</v>
      </c>
      <c r="FP391" s="64">
        <f ca="1">IF(OR(INDEX(INDIRECT("times"&amp;EQ$2),$F391,FP$28)&gt;10,INDEX(INDIRECT(ES391),$E391,$F391)="",INDEX(INDIRECT(ES391),$E391,$F391)&gt;=INDEX(INDIRECT(ES391),1,FP$28)),0,(INDEX(INDIRECT(ES391),$E391,$F391))-INDEX(INDIRECT(ES391),1,FP$28))*(10-INDEX(INDIRECT("times"&amp;EQ$2),$F391,FP$28))/10</f>
        <v>0</v>
      </c>
      <c r="FQ391" s="201">
        <v>13</v>
      </c>
      <c r="FS391" s="18" t="s">
        <v>222</v>
      </c>
      <c r="FT391" s="122">
        <f>FS341</f>
        <v>3</v>
      </c>
      <c r="FU391" s="122" t="str">
        <f>FS342</f>
        <v>shop65</v>
      </c>
      <c r="FV391" s="210" t="str">
        <f t="shared" si="1804"/>
        <v>core3_shop65</v>
      </c>
      <c r="FW391" s="122">
        <v>5</v>
      </c>
      <c r="FX391" s="33">
        <v>13</v>
      </c>
      <c r="FY391" s="62">
        <f ca="1">IF(OR(INDEX(INDIRECT("times"&amp;FT$2),$F391,FY$28)&gt;10,INDEX(INDIRECT(FV391),$E391,$F391)="",INDEX(INDIRECT(FV391),$E391,$F391)&gt;=INDEX(INDIRECT(FV391),1,FY$28)),0,(INDEX(INDIRECT(FV391),$E391,$F391))-INDEX(INDIRECT(FV391),1,FY$28))*(10-INDEX(INDIRECT("times"&amp;FT$2),$F391,FY$28))/10</f>
        <v>0</v>
      </c>
      <c r="FZ391" s="63">
        <f ca="1">IF(OR(INDEX(INDIRECT("times"&amp;FT$2),$F391,FZ$28)&gt;10,INDEX(INDIRECT(FV391),$E391,$F391)="",INDEX(INDIRECT(FV391),$E391,$F391)&gt;=INDEX(INDIRECT(FV391),1,FZ$28)),0,(INDEX(INDIRECT(FV391),$E391,$F391))-INDEX(INDIRECT(FV391),1,FZ$28))*(10-INDEX(INDIRECT("times"&amp;FT$2),$F391,FZ$28))/10</f>
        <v>0</v>
      </c>
      <c r="GA391" s="63">
        <f ca="1">IF(OR(INDEX(INDIRECT("times"&amp;FT$2),$F391,GA$28)&gt;10,INDEX(INDIRECT(FV391),$E391,$F391)="",INDEX(INDIRECT(FV391),$E391,$F391)&gt;=INDEX(INDIRECT(FV391),1,GA$28)),0,(INDEX(INDIRECT(FV391),$E391,$F391))-INDEX(INDIRECT(FV391),1,GA$28))*(10-INDEX(INDIRECT("times"&amp;FT$2),$F391,GA$28))/10</f>
        <v>0</v>
      </c>
      <c r="GB391" s="63">
        <f ca="1">IF(OR(INDEX(INDIRECT("times"&amp;FT$2),$F391,GB$28)&gt;10,INDEX(INDIRECT(FV391),$E391,$F391)="",INDEX(INDIRECT(FV391),$E391,$F391)&gt;=INDEX(INDIRECT(FV391),1,GB$28)),0,(INDEX(INDIRECT(FV391),$E391,$F391))-INDEX(INDIRECT(FV391),1,GB$28))*(10-INDEX(INDIRECT("times"&amp;FT$2),$F391,GB$28))/10</f>
        <v>0</v>
      </c>
      <c r="GC391" s="63">
        <f ca="1">IF(OR(INDEX(INDIRECT("times"&amp;FT$2),$F391,GC$28)&gt;10,INDEX(INDIRECT(FV391),$E391,$F391)="",INDEX(INDIRECT(FV391),$E391,$F391)&gt;=INDEX(INDIRECT(FV391),1,GC$28)),0,(INDEX(INDIRECT(FV391),$E391,$F391))-INDEX(INDIRECT(FV391),1,GC$28))*(10-INDEX(INDIRECT("times"&amp;FT$2),$F391,GC$28))/10</f>
        <v>0</v>
      </c>
      <c r="GD391" s="63">
        <f ca="1">IF(OR(INDEX(INDIRECT("times"&amp;FT$2),$F391,GD$28)&gt;10,INDEX(INDIRECT(FV391),$E391,$F391)="",INDEX(INDIRECT(FV391),$E391,$F391)&gt;=INDEX(INDIRECT(FV391),1,GD$28)),0,(INDEX(INDIRECT(FV391),$E391,$F391))-INDEX(INDIRECT(FV391),1,GD$28))*(10-INDEX(INDIRECT("times"&amp;FT$2),$F391,GD$28))/10</f>
        <v>0</v>
      </c>
      <c r="GE391" s="63">
        <f ca="1">IF(OR(INDEX(INDIRECT("times"&amp;FT$2),$F391,GE$28)&gt;10,INDEX(INDIRECT(FV391),$E391,$F391)="",INDEX(INDIRECT(FV391),$E391,$F391)&gt;=INDEX(INDIRECT(FV391),1,GE$28)),0,(INDEX(INDIRECT(FV391),$E391,$F391))-INDEX(INDIRECT(FV391),1,GE$28))*(10-INDEX(INDIRECT("times"&amp;FT$2),$F391,GE$28))/10</f>
        <v>0</v>
      </c>
      <c r="GF391" s="63">
        <f ca="1">IF(OR(INDEX(INDIRECT("times"&amp;FT$2),$F391,GF$28)&gt;10,INDEX(INDIRECT(FV391),$E391,$F391)="",INDEX(INDIRECT(FV391),$E391,$F391)&gt;=INDEX(INDIRECT(FV391),1,GF$28)),0,(INDEX(INDIRECT(FV391),$E391,$F391))-INDEX(INDIRECT(FV391),1,GF$28))*(10-INDEX(INDIRECT("times"&amp;FT$2),$F391,GF$28))/10</f>
        <v>0</v>
      </c>
      <c r="GG391" s="63">
        <f ca="1">IF(OR(INDEX(INDIRECT("times"&amp;FT$2),$F391,GG$28)&gt;10,INDEX(INDIRECT(FV391),$E391,$F391)="",INDEX(INDIRECT(FV391),$E391,$F391)&gt;=INDEX(INDIRECT(FV391),1,GG$28)),0,(INDEX(INDIRECT(FV391),$E391,$F391))-INDEX(INDIRECT(FV391),1,GG$28))*(10-INDEX(INDIRECT("times"&amp;FT$2),$F391,GG$28))/10</f>
        <v>0</v>
      </c>
      <c r="GH391" s="63">
        <f ca="1">IF(OR(INDEX(INDIRECT("times"&amp;FT$2),$F391,GH$28)&gt;10,INDEX(INDIRECT(FV391),$E391,$F391)="",INDEX(INDIRECT(FV391),$E391,$F391)&gt;=INDEX(INDIRECT(FV391),1,GH$28)),0,(INDEX(INDIRECT(FV391),$E391,$F391))-INDEX(INDIRECT(FV391),1,GH$28))*(10-INDEX(INDIRECT("times"&amp;FT$2),$F391,GH$28))/10</f>
        <v>0</v>
      </c>
      <c r="GI391" s="63">
        <f ca="1">IF(OR(INDEX(INDIRECT("times"&amp;FT$2),$F391,GI$28)&gt;10,INDEX(INDIRECT(FV391),$E391,$F391)="",INDEX(INDIRECT(FV391),$E391,$F391)&gt;=INDEX(INDIRECT(FV391),1,GI$28)),0,(INDEX(INDIRECT(FV391),$E391,$F391))-INDEX(INDIRECT(FV391),1,GI$28))*(10-INDEX(INDIRECT("times"&amp;FT$2),$F391,GI$28))/10</f>
        <v>0</v>
      </c>
      <c r="GJ391" s="63">
        <f ca="1">IF(OR(INDEX(INDIRECT("times"&amp;FT$2),$F391,GJ$28)&gt;10,INDEX(INDIRECT(FV391),$E391,$F391)="",INDEX(INDIRECT(FV391),$E391,$F391)&gt;=INDEX(INDIRECT(FV391),1,GJ$28)),0,(INDEX(INDIRECT(FV391),$E391,$F391))-INDEX(INDIRECT(FV391),1,GJ$28))*(10-INDEX(INDIRECT("times"&amp;FT$2),$F391,GJ$28))/10</f>
        <v>0</v>
      </c>
      <c r="GK391" s="63">
        <f ca="1">IF(OR(INDEX(INDIRECT("times"&amp;FT$2),$F391,GK$28)&gt;10,INDEX(INDIRECT(FV391),$E391,$F391)="",INDEX(INDIRECT(FV391),$E391,$F391)&gt;=INDEX(INDIRECT(FV391),1,GK$28)),0,(INDEX(INDIRECT(FV391),$E391,$F391))-INDEX(INDIRECT(FV391),1,GK$28))*(10-INDEX(INDIRECT("times"&amp;FT$2),$F391,GK$28))/10</f>
        <v>0</v>
      </c>
      <c r="GL391" s="63">
        <f ca="1">IF(OR(INDEX(INDIRECT("times"&amp;FT$2),$F391,GL$28)&gt;10,INDEX(INDIRECT(FV391),$E391,$F391)="",INDEX(INDIRECT(FV391),$E391,$F391)&gt;=INDEX(INDIRECT(FV391),1,GL$28)),0,(INDEX(INDIRECT(FV391),$E391,$F391))-INDEX(INDIRECT(FV391),1,GL$28))*(10-INDEX(INDIRECT("times"&amp;FT$2),$F391,GL$28))/10</f>
        <v>0</v>
      </c>
      <c r="GM391" s="63">
        <f ca="1">IF(OR(INDEX(INDIRECT("times"&amp;FT$2),$F391,GM$28)&gt;10,INDEX(INDIRECT(FV391),$E391,$F391)="",INDEX(INDIRECT(FV391),$E391,$F391)&gt;=INDEX(INDIRECT(FV391),1,GM$28)),0,(INDEX(INDIRECT(FV391),$E391,$F391))-INDEX(INDIRECT(FV391),1,GM$28))*(10-INDEX(INDIRECT("times"&amp;FT$2),$F391,GM$28))/10</f>
        <v>0</v>
      </c>
      <c r="GN391" s="63">
        <f ca="1">IF(OR(INDEX(INDIRECT("times"&amp;FT$2),$F391,GN$28)&gt;10,INDEX(INDIRECT(FV391),$E391,$F391)="",INDEX(INDIRECT(FV391),$E391,$F391)&gt;=INDEX(INDIRECT(FV391),1,GN$28)),0,(INDEX(INDIRECT(FV391),$E391,$F391))-INDEX(INDIRECT(FV391),1,GN$28))*(10-INDEX(INDIRECT("times"&amp;FT$2),$F391,GN$28))/10</f>
        <v>0</v>
      </c>
      <c r="GO391" s="63">
        <f ca="1">IF(OR(INDEX(INDIRECT("times"&amp;FT$2),$F391,GO$28)&gt;10,INDEX(INDIRECT(FV391),$E391,$F391)="",INDEX(INDIRECT(FV391),$E391,$F391)&gt;=INDEX(INDIRECT(FV391),1,GO$28)),0,(INDEX(INDIRECT(FV391),$E391,$F391))-INDEX(INDIRECT(FV391),1,GO$28))*(10-INDEX(INDIRECT("times"&amp;FT$2),$F391,GO$28))/10</f>
        <v>0</v>
      </c>
      <c r="GP391" s="63">
        <f ca="1">IF(OR(INDEX(INDIRECT("times"&amp;FT$2),$F391,GP$28)&gt;10,INDEX(INDIRECT(FV391),$E391,$F391)="",INDEX(INDIRECT(FV391),$E391,$F391)&gt;=INDEX(INDIRECT(FV391),1,GP$28)),0,(INDEX(INDIRECT(FV391),$E391,$F391))-INDEX(INDIRECT(FV391),1,GP$28))*(10-INDEX(INDIRECT("times"&amp;FT$2),$F391,GP$28))/10</f>
        <v>0</v>
      </c>
      <c r="GQ391" s="63">
        <f ca="1">IF(OR(INDEX(INDIRECT("times"&amp;FT$2),$F391,GQ$28)&gt;10,INDEX(INDIRECT(FV391),$E391,$F391)="",INDEX(INDIRECT(FV391),$E391,$F391)&gt;=INDEX(INDIRECT(FV391),1,GQ$28)),0,(INDEX(INDIRECT(FV391),$E391,$F391))-INDEX(INDIRECT(FV391),1,GQ$28))*(10-INDEX(INDIRECT("times"&amp;FT$2),$F391,GQ$28))/10</f>
        <v>0</v>
      </c>
      <c r="GR391" s="63">
        <f ca="1">IF(OR(INDEX(INDIRECT("times"&amp;FT$2),$F391,GR$28)&gt;10,INDEX(INDIRECT(FV391),$E391,$F391)="",INDEX(INDIRECT(FV391),$E391,$F391)&gt;=INDEX(INDIRECT(FV391),1,GR$28)),0,(INDEX(INDIRECT(FV391),$E391,$F391))-INDEX(INDIRECT(FV391),1,GR$28))*(10-INDEX(INDIRECT("times"&amp;FT$2),$F391,GR$28))/10</f>
        <v>0</v>
      </c>
      <c r="GS391" s="64">
        <f ca="1">IF(OR(INDEX(INDIRECT("times"&amp;FT$2),$F391,GS$28)&gt;10,INDEX(INDIRECT(FV391),$E391,$F391)="",INDEX(INDIRECT(FV391),$E391,$F391)&gt;=INDEX(INDIRECT(FV391),1,GS$28)),0,(INDEX(INDIRECT(FV391),$E391,$F391))-INDEX(INDIRECT(FV391),1,GS$28))*(10-INDEX(INDIRECT("times"&amp;FT$2),$F391,GS$28))/10</f>
        <v>0</v>
      </c>
      <c r="GT391" s="201">
        <v>13</v>
      </c>
      <c r="GV391" s="18" t="s">
        <v>222</v>
      </c>
      <c r="GW391" s="122">
        <f>GV341</f>
        <v>3</v>
      </c>
      <c r="GX391" s="122" t="str">
        <f>GV342</f>
        <v>lei65</v>
      </c>
      <c r="GY391" s="210" t="str">
        <f t="shared" si="1805"/>
        <v>core3_lei65</v>
      </c>
      <c r="GZ391" s="122">
        <v>5</v>
      </c>
      <c r="HA391" s="33">
        <v>13</v>
      </c>
      <c r="HB391" s="62">
        <f ca="1">IF(OR(INDEX(INDIRECT("times"&amp;GW$2),$F391,HB$28)&gt;10,INDEX(INDIRECT(GY391),$E391,$F391)="",INDEX(INDIRECT(GY391),$E391,$F391)&gt;=INDEX(INDIRECT(GY391),1,HB$28)),0,(INDEX(INDIRECT(GY391),$E391,$F391))-INDEX(INDIRECT(GY391),1,HB$28))*(10-INDEX(INDIRECT("times"&amp;GW$2),$F391,HB$28))/10</f>
        <v>0</v>
      </c>
      <c r="HC391" s="63">
        <f ca="1">IF(OR(INDEX(INDIRECT("times"&amp;GW$2),$F391,HC$28)&gt;10,INDEX(INDIRECT(GY391),$E391,$F391)="",INDEX(INDIRECT(GY391),$E391,$F391)&gt;=INDEX(INDIRECT(GY391),1,HC$28)),0,(INDEX(INDIRECT(GY391),$E391,$F391))-INDEX(INDIRECT(GY391),1,HC$28))*(10-INDEX(INDIRECT("times"&amp;GW$2),$F391,HC$28))/10</f>
        <v>0</v>
      </c>
      <c r="HD391" s="63">
        <f ca="1">IF(OR(INDEX(INDIRECT("times"&amp;GW$2),$F391,HD$28)&gt;10,INDEX(INDIRECT(GY391),$E391,$F391)="",INDEX(INDIRECT(GY391),$E391,$F391)&gt;=INDEX(INDIRECT(GY391),1,HD$28)),0,(INDEX(INDIRECT(GY391),$E391,$F391))-INDEX(INDIRECT(GY391),1,HD$28))*(10-INDEX(INDIRECT("times"&amp;GW$2),$F391,HD$28))/10</f>
        <v>0</v>
      </c>
      <c r="HE391" s="63">
        <f ca="1">IF(OR(INDEX(INDIRECT("times"&amp;GW$2),$F391,HE$28)&gt;10,INDEX(INDIRECT(GY391),$E391,$F391)="",INDEX(INDIRECT(GY391),$E391,$F391)&gt;=INDEX(INDIRECT(GY391),1,HE$28)),0,(INDEX(INDIRECT(GY391),$E391,$F391))-INDEX(INDIRECT(GY391),1,HE$28))*(10-INDEX(INDIRECT("times"&amp;GW$2),$F391,HE$28))/10</f>
        <v>0</v>
      </c>
      <c r="HF391" s="63">
        <f ca="1">IF(OR(INDEX(INDIRECT("times"&amp;GW$2),$F391,HF$28)&gt;10,INDEX(INDIRECT(GY391),$E391,$F391)="",INDEX(INDIRECT(GY391),$E391,$F391)&gt;=INDEX(INDIRECT(GY391),1,HF$28)),0,(INDEX(INDIRECT(GY391),$E391,$F391))-INDEX(INDIRECT(GY391),1,HF$28))*(10-INDEX(INDIRECT("times"&amp;GW$2),$F391,HF$28))/10</f>
        <v>0</v>
      </c>
      <c r="HG391" s="63">
        <f ca="1">IF(OR(INDEX(INDIRECT("times"&amp;GW$2),$F391,HG$28)&gt;10,INDEX(INDIRECT(GY391),$E391,$F391)="",INDEX(INDIRECT(GY391),$E391,$F391)&gt;=INDEX(INDIRECT(GY391),1,HG$28)),0,(INDEX(INDIRECT(GY391),$E391,$F391))-INDEX(INDIRECT(GY391),1,HG$28))*(10-INDEX(INDIRECT("times"&amp;GW$2),$F391,HG$28))/10</f>
        <v>0</v>
      </c>
      <c r="HH391" s="63">
        <f ca="1">IF(OR(INDEX(INDIRECT("times"&amp;GW$2),$F391,HH$28)&gt;10,INDEX(INDIRECT(GY391),$E391,$F391)="",INDEX(INDIRECT(GY391),$E391,$F391)&gt;=INDEX(INDIRECT(GY391),1,HH$28)),0,(INDEX(INDIRECT(GY391),$E391,$F391))-INDEX(INDIRECT(GY391),1,HH$28))*(10-INDEX(INDIRECT("times"&amp;GW$2),$F391,HH$28))/10</f>
        <v>0</v>
      </c>
      <c r="HI391" s="63">
        <f ca="1">IF(OR(INDEX(INDIRECT("times"&amp;GW$2),$F391,HI$28)&gt;10,INDEX(INDIRECT(GY391),$E391,$F391)="",INDEX(INDIRECT(GY391),$E391,$F391)&gt;=INDEX(INDIRECT(GY391),1,HI$28)),0,(INDEX(INDIRECT(GY391),$E391,$F391))-INDEX(INDIRECT(GY391),1,HI$28))*(10-INDEX(INDIRECT("times"&amp;GW$2),$F391,HI$28))/10</f>
        <v>0</v>
      </c>
      <c r="HJ391" s="63">
        <f ca="1">IF(OR(INDEX(INDIRECT("times"&amp;GW$2),$F391,HJ$28)&gt;10,INDEX(INDIRECT(GY391),$E391,$F391)="",INDEX(INDIRECT(GY391),$E391,$F391)&gt;=INDEX(INDIRECT(GY391),1,HJ$28)),0,(INDEX(INDIRECT(GY391),$E391,$F391))-INDEX(INDIRECT(GY391),1,HJ$28))*(10-INDEX(INDIRECT("times"&amp;GW$2),$F391,HJ$28))/10</f>
        <v>0</v>
      </c>
      <c r="HK391" s="63">
        <f ca="1">IF(OR(INDEX(INDIRECT("times"&amp;GW$2),$F391,HK$28)&gt;10,INDEX(INDIRECT(GY391),$E391,$F391)="",INDEX(INDIRECT(GY391),$E391,$F391)&gt;=INDEX(INDIRECT(GY391),1,HK$28)),0,(INDEX(INDIRECT(GY391),$E391,$F391))-INDEX(INDIRECT(GY391),1,HK$28))*(10-INDEX(INDIRECT("times"&amp;GW$2),$F391,HK$28))/10</f>
        <v>0</v>
      </c>
      <c r="HL391" s="63">
        <f ca="1">IF(OR(INDEX(INDIRECT("times"&amp;GW$2),$F391,HL$28)&gt;10,INDEX(INDIRECT(GY391),$E391,$F391)="",INDEX(INDIRECT(GY391),$E391,$F391)&gt;=INDEX(INDIRECT(GY391),1,HL$28)),0,(INDEX(INDIRECT(GY391),$E391,$F391))-INDEX(INDIRECT(GY391),1,HL$28))*(10-INDEX(INDIRECT("times"&amp;GW$2),$F391,HL$28))/10</f>
        <v>0</v>
      </c>
      <c r="HM391" s="63">
        <f ca="1">IF(OR(INDEX(INDIRECT("times"&amp;GW$2),$F391,HM$28)&gt;10,INDEX(INDIRECT(GY391),$E391,$F391)="",INDEX(INDIRECT(GY391),$E391,$F391)&gt;=INDEX(INDIRECT(GY391),1,HM$28)),0,(INDEX(INDIRECT(GY391),$E391,$F391))-INDEX(INDIRECT(GY391),1,HM$28))*(10-INDEX(INDIRECT("times"&amp;GW$2),$F391,HM$28))/10</f>
        <v>0</v>
      </c>
      <c r="HN391" s="63">
        <f ca="1">IF(OR(INDEX(INDIRECT("times"&amp;GW$2),$F391,HN$28)&gt;10,INDEX(INDIRECT(GY391),$E391,$F391)="",INDEX(INDIRECT(GY391),$E391,$F391)&gt;=INDEX(INDIRECT(GY391),1,HN$28)),0,(INDEX(INDIRECT(GY391),$E391,$F391))-INDEX(INDIRECT(GY391),1,HN$28))*(10-INDEX(INDIRECT("times"&amp;GW$2),$F391,HN$28))/10</f>
        <v>0</v>
      </c>
      <c r="HO391" s="63">
        <f ca="1">IF(OR(INDEX(INDIRECT("times"&amp;GW$2),$F391,HO$28)&gt;10,INDEX(INDIRECT(GY391),$E391,$F391)="",INDEX(INDIRECT(GY391),$E391,$F391)&gt;=INDEX(INDIRECT(GY391),1,HO$28)),0,(INDEX(INDIRECT(GY391),$E391,$F391))-INDEX(INDIRECT(GY391),1,HO$28))*(10-INDEX(INDIRECT("times"&amp;GW$2),$F391,HO$28))/10</f>
        <v>0</v>
      </c>
      <c r="HP391" s="63">
        <f ca="1">IF(OR(INDEX(INDIRECT("times"&amp;GW$2),$F391,HP$28)&gt;10,INDEX(INDIRECT(GY391),$E391,$F391)="",INDEX(INDIRECT(GY391),$E391,$F391)&gt;=INDEX(INDIRECT(GY391),1,HP$28)),0,(INDEX(INDIRECT(GY391),$E391,$F391))-INDEX(INDIRECT(GY391),1,HP$28))*(10-INDEX(INDIRECT("times"&amp;GW$2),$F391,HP$28))/10</f>
        <v>0</v>
      </c>
      <c r="HQ391" s="63">
        <f ca="1">IF(OR(INDEX(INDIRECT("times"&amp;GW$2),$F391,HQ$28)&gt;10,INDEX(INDIRECT(GY391),$E391,$F391)="",INDEX(INDIRECT(GY391),$E391,$F391)&gt;=INDEX(INDIRECT(GY391),1,HQ$28)),0,(INDEX(INDIRECT(GY391),$E391,$F391))-INDEX(INDIRECT(GY391),1,HQ$28))*(10-INDEX(INDIRECT("times"&amp;GW$2),$F391,HQ$28))/10</f>
        <v>0</v>
      </c>
      <c r="HR391" s="63">
        <f ca="1">IF(OR(INDEX(INDIRECT("times"&amp;GW$2),$F391,HR$28)&gt;10,INDEX(INDIRECT(GY391),$E391,$F391)="",INDEX(INDIRECT(GY391),$E391,$F391)&gt;=INDEX(INDIRECT(GY391),1,HR$28)),0,(INDEX(INDIRECT(GY391),$E391,$F391))-INDEX(INDIRECT(GY391),1,HR$28))*(10-INDEX(INDIRECT("times"&amp;GW$2),$F391,HR$28))/10</f>
        <v>0</v>
      </c>
      <c r="HS391" s="63">
        <f ca="1">IF(OR(INDEX(INDIRECT("times"&amp;GW$2),$F391,HS$28)&gt;10,INDEX(INDIRECT(GY391),$E391,$F391)="",INDEX(INDIRECT(GY391),$E391,$F391)&gt;=INDEX(INDIRECT(GY391),1,HS$28)),0,(INDEX(INDIRECT(GY391),$E391,$F391))-INDEX(INDIRECT(GY391),1,HS$28))*(10-INDEX(INDIRECT("times"&amp;GW$2),$F391,HS$28))/10</f>
        <v>0</v>
      </c>
      <c r="HT391" s="63">
        <f ca="1">IF(OR(INDEX(INDIRECT("times"&amp;GW$2),$F391,HT$28)&gt;10,INDEX(INDIRECT(GY391),$E391,$F391)="",INDEX(INDIRECT(GY391),$E391,$F391)&gt;=INDEX(INDIRECT(GY391),1,HT$28)),0,(INDEX(INDIRECT(GY391),$E391,$F391))-INDEX(INDIRECT(GY391),1,HT$28))*(10-INDEX(INDIRECT("times"&amp;GW$2),$F391,HT$28))/10</f>
        <v>0</v>
      </c>
      <c r="HU391" s="63">
        <f ca="1">IF(OR(INDEX(INDIRECT("times"&amp;GW$2),$F391,HU$28)&gt;10,INDEX(INDIRECT(GY391),$E391,$F391)="",INDEX(INDIRECT(GY391),$E391,$F391)&gt;=INDEX(INDIRECT(GY391),1,HU$28)),0,(INDEX(INDIRECT(GY391),$E391,$F391))-INDEX(INDIRECT(GY391),1,HU$28))*(10-INDEX(INDIRECT("times"&amp;GW$2),$F391,HU$28))/10</f>
        <v>0</v>
      </c>
      <c r="HV391" s="64">
        <f ca="1">IF(OR(INDEX(INDIRECT("times"&amp;GW$2),$F391,HV$28)&gt;10,INDEX(INDIRECT(GY391),$E391,$F391)="",INDEX(INDIRECT(GY391),$E391,$F391)&gt;=INDEX(INDIRECT(GY391),1,HV$28)),0,(INDEX(INDIRECT(GY391),$E391,$F391))-INDEX(INDIRECT(GY391),1,HV$28))*(10-INDEX(INDIRECT("times"&amp;GW$2),$F391,HV$28))/10</f>
        <v>0</v>
      </c>
      <c r="HW391" s="201">
        <v>13</v>
      </c>
    </row>
    <row r="392" spans="1:231" ht="15">
      <c r="A392" s="18" t="s">
        <v>223</v>
      </c>
      <c r="B392" s="122">
        <f>A341</f>
        <v>3</v>
      </c>
      <c r="C392" s="122" t="str">
        <f>A342</f>
        <v>work1834</v>
      </c>
      <c r="D392" s="210" t="str">
        <f t="shared" si="1798"/>
        <v>core3_work1834</v>
      </c>
      <c r="E392" s="122">
        <v>5</v>
      </c>
      <c r="F392" s="33">
        <v>14</v>
      </c>
      <c r="G392" s="62">
        <f ca="1">IF(OR(INDEX(INDIRECT("times"&amp;B$2),$F392,G$28)&gt;10,INDEX(INDIRECT(D392),$E392,$F392)="",INDEX(INDIRECT(D392),$E392,$F392)&gt;=INDEX(INDIRECT(D392),1,G$28)),0,(INDEX(INDIRECT(D392),$E392,$F392))-INDEX(INDIRECT(D392),1,G$28))*(10-INDEX(INDIRECT("times"&amp;B$2),$F392,G$28))/10</f>
        <v>0</v>
      </c>
      <c r="H392" s="63">
        <f ca="1">IF(OR(INDEX(INDIRECT("times"&amp;B$2),$F392,H$28)&gt;10,INDEX(INDIRECT(D392),$E392,$F392)="",INDEX(INDIRECT(D392),$E392,$F392)&gt;=INDEX(INDIRECT(D392),1,H$28)),0,(INDEX(INDIRECT(D392),$E392,$F392))-INDEX(INDIRECT(D392),1,H$28))*(10-INDEX(INDIRECT("times"&amp;B$2),$F392,H$28))/10</f>
        <v>0</v>
      </c>
      <c r="I392" s="63">
        <f ca="1">IF(OR(INDEX(INDIRECT("times"&amp;B$2),$F392,I$28)&gt;10,INDEX(INDIRECT(D392),$E392,$F392)="",INDEX(INDIRECT(D392),$E392,$F392)&gt;=INDEX(INDIRECT(D392),1,I$28)),0,(INDEX(INDIRECT(D392),$E392,$F392))-INDEX(INDIRECT(D392),1,I$28))*(10-INDEX(INDIRECT("times"&amp;B$2),$F392,I$28))/10</f>
        <v>0</v>
      </c>
      <c r="J392" s="63">
        <f ca="1">IF(OR(INDEX(INDIRECT("times"&amp;B$2),$F392,J$28)&gt;10,INDEX(INDIRECT(D392),$E392,$F392)="",INDEX(INDIRECT(D392),$E392,$F392)&gt;=INDEX(INDIRECT(D392),1,J$28)),0,(INDEX(INDIRECT(D392),$E392,$F392))-INDEX(INDIRECT(D392),1,J$28))*(10-INDEX(INDIRECT("times"&amp;B$2),$F392,J$28))/10</f>
        <v>0</v>
      </c>
      <c r="K392" s="63">
        <f ca="1">IF(OR(INDEX(INDIRECT("times"&amp;B$2),$F392,K$28)&gt;10,INDEX(INDIRECT(D392),$E392,$F392)="",INDEX(INDIRECT(D392),$E392,$F392)&gt;=INDEX(INDIRECT(D392),1,K$28)),0,(INDEX(INDIRECT(D392),$E392,$F392))-INDEX(INDIRECT(D392),1,K$28))*(10-INDEX(INDIRECT("times"&amp;B$2),$F392,K$28))/10</f>
        <v>0</v>
      </c>
      <c r="L392" s="63">
        <f ca="1">IF(OR(INDEX(INDIRECT("times"&amp;B$2),$F392,L$28)&gt;10,INDEX(INDIRECT(D392),$E392,$F392)="",INDEX(INDIRECT(D392),$E392,$F392)&gt;=INDEX(INDIRECT(D392),1,L$28)),0,(INDEX(INDIRECT(D392),$E392,$F392))-INDEX(INDIRECT(D392),1,L$28))*(10-INDEX(INDIRECT("times"&amp;B$2),$F392,L$28))/10</f>
        <v>0</v>
      </c>
      <c r="M392" s="63">
        <f ca="1">IF(OR(INDEX(INDIRECT("times"&amp;B$2),$F392,M$28)&gt;10,INDEX(INDIRECT(D392),$E392,$F392)="",INDEX(INDIRECT(D392),$E392,$F392)&gt;=INDEX(INDIRECT(D392),1,M$28)),0,(INDEX(INDIRECT(D392),$E392,$F392))-INDEX(INDIRECT(D392),1,M$28))*(10-INDEX(INDIRECT("times"&amp;B$2),$F392,M$28))/10</f>
        <v>0</v>
      </c>
      <c r="N392" s="63">
        <f ca="1">IF(OR(INDEX(INDIRECT("times"&amp;B$2),$F392,N$28)&gt;10,INDEX(INDIRECT(D392),$E392,$F392)="",INDEX(INDIRECT(D392),$E392,$F392)&gt;=INDEX(INDIRECT(D392),1,N$28)),0,(INDEX(INDIRECT(D392),$E392,$F392))-INDEX(INDIRECT(D392),1,N$28))*(10-INDEX(INDIRECT("times"&amp;B$2),$F392,N$28))/10</f>
        <v>0</v>
      </c>
      <c r="O392" s="63">
        <f ca="1">IF(OR(INDEX(INDIRECT("times"&amp;B$2),$F392,O$28)&gt;10,INDEX(INDIRECT(D392),$E392,$F392)="",INDEX(INDIRECT(D392),$E392,$F392)&gt;=INDEX(INDIRECT(D392),1,O$28)),0,(INDEX(INDIRECT(D392),$E392,$F392))-INDEX(INDIRECT(D392),1,O$28))*(10-INDEX(INDIRECT("times"&amp;B$2),$F392,O$28))/10</f>
        <v>0</v>
      </c>
      <c r="P392" s="63">
        <f ca="1">IF(OR(INDEX(INDIRECT("times"&amp;B$2),$F392,P$28)&gt;10,INDEX(INDIRECT(D392),$E392,$F392)="",INDEX(INDIRECT(D392),$E392,$F392)&gt;=INDEX(INDIRECT(D392),1,P$28)),0,(INDEX(INDIRECT(D392),$E392,$F392))-INDEX(INDIRECT(D392),1,P$28))*(10-INDEX(INDIRECT("times"&amp;B$2),$F392,P$28))/10</f>
        <v>0</v>
      </c>
      <c r="Q392" s="63">
        <f ca="1">IF(OR(INDEX(INDIRECT("times"&amp;B$2),$F392,Q$28)&gt;10,INDEX(INDIRECT(D392),$E392,$F392)="",INDEX(INDIRECT(D392),$E392,$F392)&gt;=INDEX(INDIRECT(D392),1,Q$28)),0,(INDEX(INDIRECT(D392),$E392,$F392))-INDEX(INDIRECT(D392),1,Q$28))*(10-INDEX(INDIRECT("times"&amp;B$2),$F392,Q$28))/10</f>
        <v>0</v>
      </c>
      <c r="R392" s="63">
        <f ca="1">IF(OR(INDEX(INDIRECT("times"&amp;B$2),$F392,R$28)&gt;10,INDEX(INDIRECT(D392),$E392,$F392)="",INDEX(INDIRECT(D392),$E392,$F392)&gt;=INDEX(INDIRECT(D392),1,R$28)),0,(INDEX(INDIRECT(D392),$E392,$F392))-INDEX(INDIRECT(D392),1,R$28))*(10-INDEX(INDIRECT("times"&amp;B$2),$F392,R$28))/10</f>
        <v>0</v>
      </c>
      <c r="S392" s="63">
        <f ca="1">IF(OR(INDEX(INDIRECT("times"&amp;B$2),$F392,S$28)&gt;10,INDEX(INDIRECT(D392),$E392,$F392)="",INDEX(INDIRECT(D392),$E392,$F392)&gt;=INDEX(INDIRECT(D392),1,S$28)),0,(INDEX(INDIRECT(D392),$E392,$F392))-INDEX(INDIRECT(D392),1,S$28))*(10-INDEX(INDIRECT("times"&amp;B$2),$F392,S$28))/10</f>
        <v>0</v>
      </c>
      <c r="T392" s="63">
        <f ca="1">IF(OR(INDEX(INDIRECT("times"&amp;B$2),$F392,T$28)&gt;10,INDEX(INDIRECT(D392),$E392,$F392)="",INDEX(INDIRECT(D392),$E392,$F392)&gt;=INDEX(INDIRECT(D392),1,T$28)),0,(INDEX(INDIRECT(D392),$E392,$F392))-INDEX(INDIRECT(D392),1,T$28))*(10-INDEX(INDIRECT("times"&amp;B$2),$F392,T$28))/10</f>
        <v>0</v>
      </c>
      <c r="U392" s="63">
        <f ca="1">IF(OR(INDEX(INDIRECT("times"&amp;B$2),$F392,U$28)&gt;10,INDEX(INDIRECT(D392),$E392,$F392)="",INDEX(INDIRECT(D392),$E392,$F392)&gt;=INDEX(INDIRECT(D392),1,U$28)),0,(INDEX(INDIRECT(D392),$E392,$F392))-INDEX(INDIRECT(D392),1,U$28))*(10-INDEX(INDIRECT("times"&amp;B$2),$F392,U$28))/10</f>
        <v>0</v>
      </c>
      <c r="V392" s="63">
        <f ca="1">IF(OR(INDEX(INDIRECT("times"&amp;B$2),$F392,V$28)&gt;10,INDEX(INDIRECT(D392),$E392,$F392)="",INDEX(INDIRECT(D392),$E392,$F392)&gt;=INDEX(INDIRECT(D392),1,V$28)),0,(INDEX(INDIRECT(D392),$E392,$F392))-INDEX(INDIRECT(D392),1,V$28))*(10-INDEX(INDIRECT("times"&amp;B$2),$F392,V$28))/10</f>
        <v>0</v>
      </c>
      <c r="W392" s="63">
        <f ca="1">IF(OR(INDEX(INDIRECT("times"&amp;B$2),$F392,W$28)&gt;10,INDEX(INDIRECT(D392),$E392,$F392)="",INDEX(INDIRECT(D392),$E392,$F392)&gt;=INDEX(INDIRECT(D392),1,W$28)),0,(INDEX(INDIRECT(D392),$E392,$F392))-INDEX(INDIRECT(D392),1,W$28))*(10-INDEX(INDIRECT("times"&amp;B$2),$F392,W$28))/10</f>
        <v>0</v>
      </c>
      <c r="X392" s="63">
        <f ca="1">IF(OR(INDEX(INDIRECT("times"&amp;B$2),$F392,X$28)&gt;10,INDEX(INDIRECT(D392),$E392,$F392)="",INDEX(INDIRECT(D392),$E392,$F392)&gt;=INDEX(INDIRECT(D392),1,X$28)),0,(INDEX(INDIRECT(D392),$E392,$F392))-INDEX(INDIRECT(D392),1,X$28))*(10-INDEX(INDIRECT("times"&amp;B$2),$F392,X$28))/10</f>
        <v>0</v>
      </c>
      <c r="Y392" s="63">
        <f ca="1">IF(OR(INDEX(INDIRECT("times"&amp;B$2),$F392,Y$28)&gt;10,INDEX(INDIRECT(D392),$E392,$F392)="",INDEX(INDIRECT(D392),$E392,$F392)&gt;=INDEX(INDIRECT(D392),1,Y$28)),0,(INDEX(INDIRECT(D392),$E392,$F392))-INDEX(INDIRECT(D392),1,Y$28))*(10-INDEX(INDIRECT("times"&amp;B$2),$F392,Y$28))/10</f>
        <v>0</v>
      </c>
      <c r="Z392" s="63">
        <f ca="1">IF(OR(INDEX(INDIRECT("times"&amp;B$2),$F392,Z$28)&gt;10,INDEX(INDIRECT(D392),$E392,$F392)="",INDEX(INDIRECT(D392),$E392,$F392)&gt;=INDEX(INDIRECT(D392),1,Z$28)),0,(INDEX(INDIRECT(D392),$E392,$F392))-INDEX(INDIRECT(D392),1,Z$28))*(10-INDEX(INDIRECT("times"&amp;B$2),$F392,Z$28))/10</f>
        <v>0</v>
      </c>
      <c r="AA392" s="64">
        <f ca="1">IF(OR(INDEX(INDIRECT("times"&amp;B$2),$F392,AA$28)&gt;10,INDEX(INDIRECT(D392),$E392,$F392)="",INDEX(INDIRECT(D392),$E392,$F392)&gt;=INDEX(INDIRECT(D392),1,AA$28)),0,(INDEX(INDIRECT(D392),$E392,$F392))-INDEX(INDIRECT(D392),1,AA$28))*(10-INDEX(INDIRECT("times"&amp;B$2),$F392,AA$28))/10</f>
        <v>0</v>
      </c>
      <c r="AB392" s="201">
        <v>14</v>
      </c>
      <c r="AD392" s="18" t="s">
        <v>223</v>
      </c>
      <c r="AE392" s="122">
        <f>AD341</f>
        <v>3</v>
      </c>
      <c r="AF392" s="122" t="str">
        <f>AD342</f>
        <v>shop1834</v>
      </c>
      <c r="AG392" s="210" t="str">
        <f t="shared" si="1799"/>
        <v>core3_shop1834</v>
      </c>
      <c r="AH392" s="122">
        <v>5</v>
      </c>
      <c r="AI392" s="33">
        <v>14</v>
      </c>
      <c r="AJ392" s="62">
        <f ca="1">IF(OR(INDEX(INDIRECT("times"&amp;AE$2),$F392,AJ$28)&gt;10,INDEX(INDIRECT(AG392),$E392,$F392)="",INDEX(INDIRECT(AG392),$E392,$F392)&gt;=INDEX(INDIRECT(AG392),1,AJ$28)),0,(INDEX(INDIRECT(AG392),$E392,$F392))-INDEX(INDIRECT(AG392),1,AJ$28))*(10-INDEX(INDIRECT("times"&amp;AE$2),$F392,AJ$28))/10</f>
        <v>0</v>
      </c>
      <c r="AK392" s="63">
        <f ca="1">IF(OR(INDEX(INDIRECT("times"&amp;AE$2),$F392,AK$28)&gt;10,INDEX(INDIRECT(AG392),$E392,$F392)="",INDEX(INDIRECT(AG392),$E392,$F392)&gt;=INDEX(INDIRECT(AG392),1,AK$28)),0,(INDEX(INDIRECT(AG392),$E392,$F392))-INDEX(INDIRECT(AG392),1,AK$28))*(10-INDEX(INDIRECT("times"&amp;AE$2),$F392,AK$28))/10</f>
        <v>0</v>
      </c>
      <c r="AL392" s="63">
        <f ca="1">IF(OR(INDEX(INDIRECT("times"&amp;AE$2),$F392,AL$28)&gt;10,INDEX(INDIRECT(AG392),$E392,$F392)="",INDEX(INDIRECT(AG392),$E392,$F392)&gt;=INDEX(INDIRECT(AG392),1,AL$28)),0,(INDEX(INDIRECT(AG392),$E392,$F392))-INDEX(INDIRECT(AG392),1,AL$28))*(10-INDEX(INDIRECT("times"&amp;AE$2),$F392,AL$28))/10</f>
        <v>0</v>
      </c>
      <c r="AM392" s="63">
        <f ca="1">IF(OR(INDEX(INDIRECT("times"&amp;AE$2),$F392,AM$28)&gt;10,INDEX(INDIRECT(AG392),$E392,$F392)="",INDEX(INDIRECT(AG392),$E392,$F392)&gt;=INDEX(INDIRECT(AG392),1,AM$28)),0,(INDEX(INDIRECT(AG392),$E392,$F392))-INDEX(INDIRECT(AG392),1,AM$28))*(10-INDEX(INDIRECT("times"&amp;AE$2),$F392,AM$28))/10</f>
        <v>0</v>
      </c>
      <c r="AN392" s="63">
        <f ca="1">IF(OR(INDEX(INDIRECT("times"&amp;AE$2),$F392,AN$28)&gt;10,INDEX(INDIRECT(AG392),$E392,$F392)="",INDEX(INDIRECT(AG392),$E392,$F392)&gt;=INDEX(INDIRECT(AG392),1,AN$28)),0,(INDEX(INDIRECT(AG392),$E392,$F392))-INDEX(INDIRECT(AG392),1,AN$28))*(10-INDEX(INDIRECT("times"&amp;AE$2),$F392,AN$28))/10</f>
        <v>0</v>
      </c>
      <c r="AO392" s="63">
        <f ca="1">IF(OR(INDEX(INDIRECT("times"&amp;AE$2),$F392,AO$28)&gt;10,INDEX(INDIRECT(AG392),$E392,$F392)="",INDEX(INDIRECT(AG392),$E392,$F392)&gt;=INDEX(INDIRECT(AG392),1,AO$28)),0,(INDEX(INDIRECT(AG392),$E392,$F392))-INDEX(INDIRECT(AG392),1,AO$28))*(10-INDEX(INDIRECT("times"&amp;AE$2),$F392,AO$28))/10</f>
        <v>0</v>
      </c>
      <c r="AP392" s="63">
        <f ca="1">IF(OR(INDEX(INDIRECT("times"&amp;AE$2),$F392,AP$28)&gt;10,INDEX(INDIRECT(AG392),$E392,$F392)="",INDEX(INDIRECT(AG392),$E392,$F392)&gt;=INDEX(INDIRECT(AG392),1,AP$28)),0,(INDEX(INDIRECT(AG392),$E392,$F392))-INDEX(INDIRECT(AG392),1,AP$28))*(10-INDEX(INDIRECT("times"&amp;AE$2),$F392,AP$28))/10</f>
        <v>0</v>
      </c>
      <c r="AQ392" s="63">
        <f ca="1">IF(OR(INDEX(INDIRECT("times"&amp;AE$2),$F392,AQ$28)&gt;10,INDEX(INDIRECT(AG392),$E392,$F392)="",INDEX(INDIRECT(AG392),$E392,$F392)&gt;=INDEX(INDIRECT(AG392),1,AQ$28)),0,(INDEX(INDIRECT(AG392),$E392,$F392))-INDEX(INDIRECT(AG392),1,AQ$28))*(10-INDEX(INDIRECT("times"&amp;AE$2),$F392,AQ$28))/10</f>
        <v>0</v>
      </c>
      <c r="AR392" s="63">
        <f ca="1">IF(OR(INDEX(INDIRECT("times"&amp;AE$2),$F392,AR$28)&gt;10,INDEX(INDIRECT(AG392),$E392,$F392)="",INDEX(INDIRECT(AG392),$E392,$F392)&gt;=INDEX(INDIRECT(AG392),1,AR$28)),0,(INDEX(INDIRECT(AG392),$E392,$F392))-INDEX(INDIRECT(AG392),1,AR$28))*(10-INDEX(INDIRECT("times"&amp;AE$2),$F392,AR$28))/10</f>
        <v>0</v>
      </c>
      <c r="AS392" s="63">
        <f ca="1">IF(OR(INDEX(INDIRECT("times"&amp;AE$2),$F392,AS$28)&gt;10,INDEX(INDIRECT(AG392),$E392,$F392)="",INDEX(INDIRECT(AG392),$E392,$F392)&gt;=INDEX(INDIRECT(AG392),1,AS$28)),0,(INDEX(INDIRECT(AG392),$E392,$F392))-INDEX(INDIRECT(AG392),1,AS$28))*(10-INDEX(INDIRECT("times"&amp;AE$2),$F392,AS$28))/10</f>
        <v>0</v>
      </c>
      <c r="AT392" s="63">
        <f ca="1">IF(OR(INDEX(INDIRECT("times"&amp;AE$2),$F392,AT$28)&gt;10,INDEX(INDIRECT(AG392),$E392,$F392)="",INDEX(INDIRECT(AG392),$E392,$F392)&gt;=INDEX(INDIRECT(AG392),1,AT$28)),0,(INDEX(INDIRECT(AG392),$E392,$F392))-INDEX(INDIRECT(AG392),1,AT$28))*(10-INDEX(INDIRECT("times"&amp;AE$2),$F392,AT$28))/10</f>
        <v>0</v>
      </c>
      <c r="AU392" s="63">
        <f ca="1">IF(OR(INDEX(INDIRECT("times"&amp;AE$2),$F392,AU$28)&gt;10,INDEX(INDIRECT(AG392),$E392,$F392)="",INDEX(INDIRECT(AG392),$E392,$F392)&gt;=INDEX(INDIRECT(AG392),1,AU$28)),0,(INDEX(INDIRECT(AG392),$E392,$F392))-INDEX(INDIRECT(AG392),1,AU$28))*(10-INDEX(INDIRECT("times"&amp;AE$2),$F392,AU$28))/10</f>
        <v>0</v>
      </c>
      <c r="AV392" s="63">
        <f ca="1">IF(OR(INDEX(INDIRECT("times"&amp;AE$2),$F392,AV$28)&gt;10,INDEX(INDIRECT(AG392),$E392,$F392)="",INDEX(INDIRECT(AG392),$E392,$F392)&gt;=INDEX(INDIRECT(AG392),1,AV$28)),0,(INDEX(INDIRECT(AG392),$E392,$F392))-INDEX(INDIRECT(AG392),1,AV$28))*(10-INDEX(INDIRECT("times"&amp;AE$2),$F392,AV$28))/10</f>
        <v>0</v>
      </c>
      <c r="AW392" s="63">
        <f ca="1">IF(OR(INDEX(INDIRECT("times"&amp;AE$2),$F392,AW$28)&gt;10,INDEX(INDIRECT(AG392),$E392,$F392)="",INDEX(INDIRECT(AG392),$E392,$F392)&gt;=INDEX(INDIRECT(AG392),1,AW$28)),0,(INDEX(INDIRECT(AG392),$E392,$F392))-INDEX(INDIRECT(AG392),1,AW$28))*(10-INDEX(INDIRECT("times"&amp;AE$2),$F392,AW$28))/10</f>
        <v>0</v>
      </c>
      <c r="AX392" s="63">
        <f ca="1">IF(OR(INDEX(INDIRECT("times"&amp;AE$2),$F392,AX$28)&gt;10,INDEX(INDIRECT(AG392),$E392,$F392)="",INDEX(INDIRECT(AG392),$E392,$F392)&gt;=INDEX(INDIRECT(AG392),1,AX$28)),0,(INDEX(INDIRECT(AG392),$E392,$F392))-INDEX(INDIRECT(AG392),1,AX$28))*(10-INDEX(INDIRECT("times"&amp;AE$2),$F392,AX$28))/10</f>
        <v>0</v>
      </c>
      <c r="AY392" s="63">
        <f ca="1">IF(OR(INDEX(INDIRECT("times"&amp;AE$2),$F392,AY$28)&gt;10,INDEX(INDIRECT(AG392),$E392,$F392)="",INDEX(INDIRECT(AG392),$E392,$F392)&gt;=INDEX(INDIRECT(AG392),1,AY$28)),0,(INDEX(INDIRECT(AG392),$E392,$F392))-INDEX(INDIRECT(AG392),1,AY$28))*(10-INDEX(INDIRECT("times"&amp;AE$2),$F392,AY$28))/10</f>
        <v>0</v>
      </c>
      <c r="AZ392" s="63">
        <f ca="1">IF(OR(INDEX(INDIRECT("times"&amp;AE$2),$F392,AZ$28)&gt;10,INDEX(INDIRECT(AG392),$E392,$F392)="",INDEX(INDIRECT(AG392),$E392,$F392)&gt;=INDEX(INDIRECT(AG392),1,AZ$28)),0,(INDEX(INDIRECT(AG392),$E392,$F392))-INDEX(INDIRECT(AG392),1,AZ$28))*(10-INDEX(INDIRECT("times"&amp;AE$2),$F392,AZ$28))/10</f>
        <v>0</v>
      </c>
      <c r="BA392" s="63">
        <f ca="1">IF(OR(INDEX(INDIRECT("times"&amp;AE$2),$F392,BA$28)&gt;10,INDEX(INDIRECT(AG392),$E392,$F392)="",INDEX(INDIRECT(AG392),$E392,$F392)&gt;=INDEX(INDIRECT(AG392),1,BA$28)),0,(INDEX(INDIRECT(AG392),$E392,$F392))-INDEX(INDIRECT(AG392),1,BA$28))*(10-INDEX(INDIRECT("times"&amp;AE$2),$F392,BA$28))/10</f>
        <v>0</v>
      </c>
      <c r="BB392" s="63">
        <f ca="1">IF(OR(INDEX(INDIRECT("times"&amp;AE$2),$F392,BB$28)&gt;10,INDEX(INDIRECT(AG392),$E392,$F392)="",INDEX(INDIRECT(AG392),$E392,$F392)&gt;=INDEX(INDIRECT(AG392),1,BB$28)),0,(INDEX(INDIRECT(AG392),$E392,$F392))-INDEX(INDIRECT(AG392),1,BB$28))*(10-INDEX(INDIRECT("times"&amp;AE$2),$F392,BB$28))/10</f>
        <v>0</v>
      </c>
      <c r="BC392" s="63">
        <f ca="1">IF(OR(INDEX(INDIRECT("times"&amp;AE$2),$F392,BC$28)&gt;10,INDEX(INDIRECT(AG392),$E392,$F392)="",INDEX(INDIRECT(AG392),$E392,$F392)&gt;=INDEX(INDIRECT(AG392),1,BC$28)),0,(INDEX(INDIRECT(AG392),$E392,$F392))-INDEX(INDIRECT(AG392),1,BC$28))*(10-INDEX(INDIRECT("times"&amp;AE$2),$F392,BC$28))/10</f>
        <v>0</v>
      </c>
      <c r="BD392" s="64">
        <f ca="1">IF(OR(INDEX(INDIRECT("times"&amp;AE$2),$F392,BD$28)&gt;10,INDEX(INDIRECT(AG392),$E392,$F392)="",INDEX(INDIRECT(AG392),$E392,$F392)&gt;=INDEX(INDIRECT(AG392),1,BD$28)),0,(INDEX(INDIRECT(AG392),$E392,$F392))-INDEX(INDIRECT(AG392),1,BD$28))*(10-INDEX(INDIRECT("times"&amp;AE$2),$F392,BD$28))/10</f>
        <v>0</v>
      </c>
      <c r="BE392" s="201">
        <v>14</v>
      </c>
      <c r="BG392" s="18" t="s">
        <v>223</v>
      </c>
      <c r="BH392" s="122">
        <f>BG341</f>
        <v>3</v>
      </c>
      <c r="BI392" s="122" t="str">
        <f>BG342</f>
        <v>lei1834</v>
      </c>
      <c r="BJ392" s="210" t="str">
        <f t="shared" si="1800"/>
        <v>core3_lei1834</v>
      </c>
      <c r="BK392" s="122">
        <v>5</v>
      </c>
      <c r="BL392" s="33">
        <v>14</v>
      </c>
      <c r="BM392" s="62">
        <f ca="1">IF(OR(INDEX(INDIRECT("times"&amp;BH$2),$F392,BM$28)&gt;10,INDEX(INDIRECT(BJ392),$E392,$F392)="",INDEX(INDIRECT(BJ392),$E392,$F392)&gt;=INDEX(INDIRECT(BJ392),1,BM$28)),0,(INDEX(INDIRECT(BJ392),$E392,$F392))-INDEX(INDIRECT(BJ392),1,BM$28))*(10-INDEX(INDIRECT("times"&amp;BH$2),$F392,BM$28))/10</f>
        <v>0</v>
      </c>
      <c r="BN392" s="63">
        <f ca="1">IF(OR(INDEX(INDIRECT("times"&amp;BH$2),$F392,BN$28)&gt;10,INDEX(INDIRECT(BJ392),$E392,$F392)="",INDEX(INDIRECT(BJ392),$E392,$F392)&gt;=INDEX(INDIRECT(BJ392),1,BN$28)),0,(INDEX(INDIRECT(BJ392),$E392,$F392))-INDEX(INDIRECT(BJ392),1,BN$28))*(10-INDEX(INDIRECT("times"&amp;BH$2),$F392,BN$28))/10</f>
        <v>0</v>
      </c>
      <c r="BO392" s="63">
        <f ca="1">IF(OR(INDEX(INDIRECT("times"&amp;BH$2),$F392,BO$28)&gt;10,INDEX(INDIRECT(BJ392),$E392,$F392)="",INDEX(INDIRECT(BJ392),$E392,$F392)&gt;=INDEX(INDIRECT(BJ392),1,BO$28)),0,(INDEX(INDIRECT(BJ392),$E392,$F392))-INDEX(INDIRECT(BJ392),1,BO$28))*(10-INDEX(INDIRECT("times"&amp;BH$2),$F392,BO$28))/10</f>
        <v>0</v>
      </c>
      <c r="BP392" s="63">
        <f ca="1">IF(OR(INDEX(INDIRECT("times"&amp;BH$2),$F392,BP$28)&gt;10,INDEX(INDIRECT(BJ392),$E392,$F392)="",INDEX(INDIRECT(BJ392),$E392,$F392)&gt;=INDEX(INDIRECT(BJ392),1,BP$28)),0,(INDEX(INDIRECT(BJ392),$E392,$F392))-INDEX(INDIRECT(BJ392),1,BP$28))*(10-INDEX(INDIRECT("times"&amp;BH$2),$F392,BP$28))/10</f>
        <v>0</v>
      </c>
      <c r="BQ392" s="63">
        <f ca="1">IF(OR(INDEX(INDIRECT("times"&amp;BH$2),$F392,BQ$28)&gt;10,INDEX(INDIRECT(BJ392),$E392,$F392)="",INDEX(INDIRECT(BJ392),$E392,$F392)&gt;=INDEX(INDIRECT(BJ392),1,BQ$28)),0,(INDEX(INDIRECT(BJ392),$E392,$F392))-INDEX(INDIRECT(BJ392),1,BQ$28))*(10-INDEX(INDIRECT("times"&amp;BH$2),$F392,BQ$28))/10</f>
        <v>0</v>
      </c>
      <c r="BR392" s="63">
        <f ca="1">IF(OR(INDEX(INDIRECT("times"&amp;BH$2),$F392,BR$28)&gt;10,INDEX(INDIRECT(BJ392),$E392,$F392)="",INDEX(INDIRECT(BJ392),$E392,$F392)&gt;=INDEX(INDIRECT(BJ392),1,BR$28)),0,(INDEX(INDIRECT(BJ392),$E392,$F392))-INDEX(INDIRECT(BJ392),1,BR$28))*(10-INDEX(INDIRECT("times"&amp;BH$2),$F392,BR$28))/10</f>
        <v>0</v>
      </c>
      <c r="BS392" s="63">
        <f ca="1">IF(OR(INDEX(INDIRECT("times"&amp;BH$2),$F392,BS$28)&gt;10,INDEX(INDIRECT(BJ392),$E392,$F392)="",INDEX(INDIRECT(BJ392),$E392,$F392)&gt;=INDEX(INDIRECT(BJ392),1,BS$28)),0,(INDEX(INDIRECT(BJ392),$E392,$F392))-INDEX(INDIRECT(BJ392),1,BS$28))*(10-INDEX(INDIRECT("times"&amp;BH$2),$F392,BS$28))/10</f>
        <v>0</v>
      </c>
      <c r="BT392" s="63">
        <f ca="1">IF(OR(INDEX(INDIRECT("times"&amp;BH$2),$F392,BT$28)&gt;10,INDEX(INDIRECT(BJ392),$E392,$F392)="",INDEX(INDIRECT(BJ392),$E392,$F392)&gt;=INDEX(INDIRECT(BJ392),1,BT$28)),0,(INDEX(INDIRECT(BJ392),$E392,$F392))-INDEX(INDIRECT(BJ392),1,BT$28))*(10-INDEX(INDIRECT("times"&amp;BH$2),$F392,BT$28))/10</f>
        <v>0</v>
      </c>
      <c r="BU392" s="63">
        <f ca="1">IF(OR(INDEX(INDIRECT("times"&amp;BH$2),$F392,BU$28)&gt;10,INDEX(INDIRECT(BJ392),$E392,$F392)="",INDEX(INDIRECT(BJ392),$E392,$F392)&gt;=INDEX(INDIRECT(BJ392),1,BU$28)),0,(INDEX(INDIRECT(BJ392),$E392,$F392))-INDEX(INDIRECT(BJ392),1,BU$28))*(10-INDEX(INDIRECT("times"&amp;BH$2),$F392,BU$28))/10</f>
        <v>0</v>
      </c>
      <c r="BV392" s="63">
        <f ca="1">IF(OR(INDEX(INDIRECT("times"&amp;BH$2),$F392,BV$28)&gt;10,INDEX(INDIRECT(BJ392),$E392,$F392)="",INDEX(INDIRECT(BJ392),$E392,$F392)&gt;=INDEX(INDIRECT(BJ392),1,BV$28)),0,(INDEX(INDIRECT(BJ392),$E392,$F392))-INDEX(INDIRECT(BJ392),1,BV$28))*(10-INDEX(INDIRECT("times"&amp;BH$2),$F392,BV$28))/10</f>
        <v>0</v>
      </c>
      <c r="BW392" s="63">
        <f ca="1">IF(OR(INDEX(INDIRECT("times"&amp;BH$2),$F392,BW$28)&gt;10,INDEX(INDIRECT(BJ392),$E392,$F392)="",INDEX(INDIRECT(BJ392),$E392,$F392)&gt;=INDEX(INDIRECT(BJ392),1,BW$28)),0,(INDEX(INDIRECT(BJ392),$E392,$F392))-INDEX(INDIRECT(BJ392),1,BW$28))*(10-INDEX(INDIRECT("times"&amp;BH$2),$F392,BW$28))/10</f>
        <v>0</v>
      </c>
      <c r="BX392" s="63">
        <f ca="1">IF(OR(INDEX(INDIRECT("times"&amp;BH$2),$F392,BX$28)&gt;10,INDEX(INDIRECT(BJ392),$E392,$F392)="",INDEX(INDIRECT(BJ392),$E392,$F392)&gt;=INDEX(INDIRECT(BJ392),1,BX$28)),0,(INDEX(INDIRECT(BJ392),$E392,$F392))-INDEX(INDIRECT(BJ392),1,BX$28))*(10-INDEX(INDIRECT("times"&amp;BH$2),$F392,BX$28))/10</f>
        <v>0</v>
      </c>
      <c r="BY392" s="63">
        <f ca="1">IF(OR(INDEX(INDIRECT("times"&amp;BH$2),$F392,BY$28)&gt;10,INDEX(INDIRECT(BJ392),$E392,$F392)="",INDEX(INDIRECT(BJ392),$E392,$F392)&gt;=INDEX(INDIRECT(BJ392),1,BY$28)),0,(INDEX(INDIRECT(BJ392),$E392,$F392))-INDEX(INDIRECT(BJ392),1,BY$28))*(10-INDEX(INDIRECT("times"&amp;BH$2),$F392,BY$28))/10</f>
        <v>0</v>
      </c>
      <c r="BZ392" s="63">
        <f ca="1">IF(OR(INDEX(INDIRECT("times"&amp;BH$2),$F392,BZ$28)&gt;10,INDEX(INDIRECT(BJ392),$E392,$F392)="",INDEX(INDIRECT(BJ392),$E392,$F392)&gt;=INDEX(INDIRECT(BJ392),1,BZ$28)),0,(INDEX(INDIRECT(BJ392),$E392,$F392))-INDEX(INDIRECT(BJ392),1,BZ$28))*(10-INDEX(INDIRECT("times"&amp;BH$2),$F392,BZ$28))/10</f>
        <v>0</v>
      </c>
      <c r="CA392" s="63">
        <f ca="1">IF(OR(INDEX(INDIRECT("times"&amp;BH$2),$F392,CA$28)&gt;10,INDEX(INDIRECT(BJ392),$E392,$F392)="",INDEX(INDIRECT(BJ392),$E392,$F392)&gt;=INDEX(INDIRECT(BJ392),1,CA$28)),0,(INDEX(INDIRECT(BJ392),$E392,$F392))-INDEX(INDIRECT(BJ392),1,CA$28))*(10-INDEX(INDIRECT("times"&amp;BH$2),$F392,CA$28))/10</f>
        <v>0</v>
      </c>
      <c r="CB392" s="63">
        <f ca="1">IF(OR(INDEX(INDIRECT("times"&amp;BH$2),$F392,CB$28)&gt;10,INDEX(INDIRECT(BJ392),$E392,$F392)="",INDEX(INDIRECT(BJ392),$E392,$F392)&gt;=INDEX(INDIRECT(BJ392),1,CB$28)),0,(INDEX(INDIRECT(BJ392),$E392,$F392))-INDEX(INDIRECT(BJ392),1,CB$28))*(10-INDEX(INDIRECT("times"&amp;BH$2),$F392,CB$28))/10</f>
        <v>0</v>
      </c>
      <c r="CC392" s="63">
        <f ca="1">IF(OR(INDEX(INDIRECT("times"&amp;BH$2),$F392,CC$28)&gt;10,INDEX(INDIRECT(BJ392),$E392,$F392)="",INDEX(INDIRECT(BJ392),$E392,$F392)&gt;=INDEX(INDIRECT(BJ392),1,CC$28)),0,(INDEX(INDIRECT(BJ392),$E392,$F392))-INDEX(INDIRECT(BJ392),1,CC$28))*(10-INDEX(INDIRECT("times"&amp;BH$2),$F392,CC$28))/10</f>
        <v>0</v>
      </c>
      <c r="CD392" s="63">
        <f ca="1">IF(OR(INDEX(INDIRECT("times"&amp;BH$2),$F392,CD$28)&gt;10,INDEX(INDIRECT(BJ392),$E392,$F392)="",INDEX(INDIRECT(BJ392),$E392,$F392)&gt;=INDEX(INDIRECT(BJ392),1,CD$28)),0,(INDEX(INDIRECT(BJ392),$E392,$F392))-INDEX(INDIRECT(BJ392),1,CD$28))*(10-INDEX(INDIRECT("times"&amp;BH$2),$F392,CD$28))/10</f>
        <v>0</v>
      </c>
      <c r="CE392" s="63">
        <f ca="1">IF(OR(INDEX(INDIRECT("times"&amp;BH$2),$F392,CE$28)&gt;10,INDEX(INDIRECT(BJ392),$E392,$F392)="",INDEX(INDIRECT(BJ392),$E392,$F392)&gt;=INDEX(INDIRECT(BJ392),1,CE$28)),0,(INDEX(INDIRECT(BJ392),$E392,$F392))-INDEX(INDIRECT(BJ392),1,CE$28))*(10-INDEX(INDIRECT("times"&amp;BH$2),$F392,CE$28))/10</f>
        <v>0</v>
      </c>
      <c r="CF392" s="63">
        <f ca="1">IF(OR(INDEX(INDIRECT("times"&amp;BH$2),$F392,CF$28)&gt;10,INDEX(INDIRECT(BJ392),$E392,$F392)="",INDEX(INDIRECT(BJ392),$E392,$F392)&gt;=INDEX(INDIRECT(BJ392),1,CF$28)),0,(INDEX(INDIRECT(BJ392),$E392,$F392))-INDEX(INDIRECT(BJ392),1,CF$28))*(10-INDEX(INDIRECT("times"&amp;BH$2),$F392,CF$28))/10</f>
        <v>0</v>
      </c>
      <c r="CG392" s="64">
        <f ca="1">IF(OR(INDEX(INDIRECT("times"&amp;BH$2),$F392,CG$28)&gt;10,INDEX(INDIRECT(BJ392),$E392,$F392)="",INDEX(INDIRECT(BJ392),$E392,$F392)&gt;=INDEX(INDIRECT(BJ392),1,CG$28)),0,(INDEX(INDIRECT(BJ392),$E392,$F392))-INDEX(INDIRECT(BJ392),1,CG$28))*(10-INDEX(INDIRECT("times"&amp;BH$2),$F392,CG$28))/10</f>
        <v>0</v>
      </c>
      <c r="CH392" s="201">
        <v>14</v>
      </c>
      <c r="CJ392" s="18" t="s">
        <v>223</v>
      </c>
      <c r="CK392" s="122">
        <f>CJ341</f>
        <v>3</v>
      </c>
      <c r="CL392" s="122" t="str">
        <f>CJ342</f>
        <v>work3564</v>
      </c>
      <c r="CM392" s="210" t="str">
        <f t="shared" si="1801"/>
        <v>core3_work3564</v>
      </c>
      <c r="CN392" s="122">
        <v>5</v>
      </c>
      <c r="CO392" s="33">
        <v>14</v>
      </c>
      <c r="CP392" s="62">
        <f ca="1">IF(OR(INDEX(INDIRECT("times"&amp;CK$2),$F392,CP$28)&gt;10,INDEX(INDIRECT(CM392),$E392,$F392)="",INDEX(INDIRECT(CM392),$E392,$F392)&gt;=INDEX(INDIRECT(CM392),1,CP$28)),0,(INDEX(INDIRECT(CM392),$E392,$F392))-INDEX(INDIRECT(CM392),1,CP$28))*(10-INDEX(INDIRECT("times"&amp;CK$2),$F392,CP$28))/10</f>
        <v>0</v>
      </c>
      <c r="CQ392" s="63">
        <f ca="1">IF(OR(INDEX(INDIRECT("times"&amp;CK$2),$F392,CQ$28)&gt;10,INDEX(INDIRECT(CM392),$E392,$F392)="",INDEX(INDIRECT(CM392),$E392,$F392)&gt;=INDEX(INDIRECT(CM392),1,CQ$28)),0,(INDEX(INDIRECT(CM392),$E392,$F392))-INDEX(INDIRECT(CM392),1,CQ$28))*(10-INDEX(INDIRECT("times"&amp;CK$2),$F392,CQ$28))/10</f>
        <v>0</v>
      </c>
      <c r="CR392" s="63">
        <f ca="1">IF(OR(INDEX(INDIRECT("times"&amp;CK$2),$F392,CR$28)&gt;10,INDEX(INDIRECT(CM392),$E392,$F392)="",INDEX(INDIRECT(CM392),$E392,$F392)&gt;=INDEX(INDIRECT(CM392),1,CR$28)),0,(INDEX(INDIRECT(CM392),$E392,$F392))-INDEX(INDIRECT(CM392),1,CR$28))*(10-INDEX(INDIRECT("times"&amp;CK$2),$F392,CR$28))/10</f>
        <v>0</v>
      </c>
      <c r="CS392" s="63">
        <f ca="1">IF(OR(INDEX(INDIRECT("times"&amp;CK$2),$F392,CS$28)&gt;10,INDEX(INDIRECT(CM392),$E392,$F392)="",INDEX(INDIRECT(CM392),$E392,$F392)&gt;=INDEX(INDIRECT(CM392),1,CS$28)),0,(INDEX(INDIRECT(CM392),$E392,$F392))-INDEX(INDIRECT(CM392),1,CS$28))*(10-INDEX(INDIRECT("times"&amp;CK$2),$F392,CS$28))/10</f>
        <v>0</v>
      </c>
      <c r="CT392" s="63">
        <f ca="1">IF(OR(INDEX(INDIRECT("times"&amp;CK$2),$F392,CT$28)&gt;10,INDEX(INDIRECT(CM392),$E392,$F392)="",INDEX(INDIRECT(CM392),$E392,$F392)&gt;=INDEX(INDIRECT(CM392),1,CT$28)),0,(INDEX(INDIRECT(CM392),$E392,$F392))-INDEX(INDIRECT(CM392),1,CT$28))*(10-INDEX(INDIRECT("times"&amp;CK$2),$F392,CT$28))/10</f>
        <v>0</v>
      </c>
      <c r="CU392" s="63">
        <f ca="1">IF(OR(INDEX(INDIRECT("times"&amp;CK$2),$F392,CU$28)&gt;10,INDEX(INDIRECT(CM392),$E392,$F392)="",INDEX(INDIRECT(CM392),$E392,$F392)&gt;=INDEX(INDIRECT(CM392),1,CU$28)),0,(INDEX(INDIRECT(CM392),$E392,$F392))-INDEX(INDIRECT(CM392),1,CU$28))*(10-INDEX(INDIRECT("times"&amp;CK$2),$F392,CU$28))/10</f>
        <v>0</v>
      </c>
      <c r="CV392" s="63">
        <f ca="1">IF(OR(INDEX(INDIRECT("times"&amp;CK$2),$F392,CV$28)&gt;10,INDEX(INDIRECT(CM392),$E392,$F392)="",INDEX(INDIRECT(CM392),$E392,$F392)&gt;=INDEX(INDIRECT(CM392),1,CV$28)),0,(INDEX(INDIRECT(CM392),$E392,$F392))-INDEX(INDIRECT(CM392),1,CV$28))*(10-INDEX(INDIRECT("times"&amp;CK$2),$F392,CV$28))/10</f>
        <v>0</v>
      </c>
      <c r="CW392" s="63">
        <f ca="1">IF(OR(INDEX(INDIRECT("times"&amp;CK$2),$F392,CW$28)&gt;10,INDEX(INDIRECT(CM392),$E392,$F392)="",INDEX(INDIRECT(CM392),$E392,$F392)&gt;=INDEX(INDIRECT(CM392),1,CW$28)),0,(INDEX(INDIRECT(CM392),$E392,$F392))-INDEX(INDIRECT(CM392),1,CW$28))*(10-INDEX(INDIRECT("times"&amp;CK$2),$F392,CW$28))/10</f>
        <v>0</v>
      </c>
      <c r="CX392" s="63">
        <f ca="1">IF(OR(INDEX(INDIRECT("times"&amp;CK$2),$F392,CX$28)&gt;10,INDEX(INDIRECT(CM392),$E392,$F392)="",INDEX(INDIRECT(CM392),$E392,$F392)&gt;=INDEX(INDIRECT(CM392),1,CX$28)),0,(INDEX(INDIRECT(CM392),$E392,$F392))-INDEX(INDIRECT(CM392),1,CX$28))*(10-INDEX(INDIRECT("times"&amp;CK$2),$F392,CX$28))/10</f>
        <v>0</v>
      </c>
      <c r="CY392" s="63">
        <f ca="1">IF(OR(INDEX(INDIRECT("times"&amp;CK$2),$F392,CY$28)&gt;10,INDEX(INDIRECT(CM392),$E392,$F392)="",INDEX(INDIRECT(CM392),$E392,$F392)&gt;=INDEX(INDIRECT(CM392),1,CY$28)),0,(INDEX(INDIRECT(CM392),$E392,$F392))-INDEX(INDIRECT(CM392),1,CY$28))*(10-INDEX(INDIRECT("times"&amp;CK$2),$F392,CY$28))/10</f>
        <v>0</v>
      </c>
      <c r="CZ392" s="63">
        <f ca="1">IF(OR(INDEX(INDIRECT("times"&amp;CK$2),$F392,CZ$28)&gt;10,INDEX(INDIRECT(CM392),$E392,$F392)="",INDEX(INDIRECT(CM392),$E392,$F392)&gt;=INDEX(INDIRECT(CM392),1,CZ$28)),0,(INDEX(INDIRECT(CM392),$E392,$F392))-INDEX(INDIRECT(CM392),1,CZ$28))*(10-INDEX(INDIRECT("times"&amp;CK$2),$F392,CZ$28))/10</f>
        <v>0</v>
      </c>
      <c r="DA392" s="63">
        <f ca="1">IF(OR(INDEX(INDIRECT("times"&amp;CK$2),$F392,DA$28)&gt;10,INDEX(INDIRECT(CM392),$E392,$F392)="",INDEX(INDIRECT(CM392),$E392,$F392)&gt;=INDEX(INDIRECT(CM392),1,DA$28)),0,(INDEX(INDIRECT(CM392),$E392,$F392))-INDEX(INDIRECT(CM392),1,DA$28))*(10-INDEX(INDIRECT("times"&amp;CK$2),$F392,DA$28))/10</f>
        <v>0</v>
      </c>
      <c r="DB392" s="63">
        <f ca="1">IF(OR(INDEX(INDIRECT("times"&amp;CK$2),$F392,DB$28)&gt;10,INDEX(INDIRECT(CM392),$E392,$F392)="",INDEX(INDIRECT(CM392),$E392,$F392)&gt;=INDEX(INDIRECT(CM392),1,DB$28)),0,(INDEX(INDIRECT(CM392),$E392,$F392))-INDEX(INDIRECT(CM392),1,DB$28))*(10-INDEX(INDIRECT("times"&amp;CK$2),$F392,DB$28))/10</f>
        <v>0</v>
      </c>
      <c r="DC392" s="63">
        <f ca="1">IF(OR(INDEX(INDIRECT("times"&amp;CK$2),$F392,DC$28)&gt;10,INDEX(INDIRECT(CM392),$E392,$F392)="",INDEX(INDIRECT(CM392),$E392,$F392)&gt;=INDEX(INDIRECT(CM392),1,DC$28)),0,(INDEX(INDIRECT(CM392),$E392,$F392))-INDEX(INDIRECT(CM392),1,DC$28))*(10-INDEX(INDIRECT("times"&amp;CK$2),$F392,DC$28))/10</f>
        <v>0</v>
      </c>
      <c r="DD392" s="63">
        <f ca="1">IF(OR(INDEX(INDIRECT("times"&amp;CK$2),$F392,DD$28)&gt;10,INDEX(INDIRECT(CM392),$E392,$F392)="",INDEX(INDIRECT(CM392),$E392,$F392)&gt;=INDEX(INDIRECT(CM392),1,DD$28)),0,(INDEX(INDIRECT(CM392),$E392,$F392))-INDEX(INDIRECT(CM392),1,DD$28))*(10-INDEX(INDIRECT("times"&amp;CK$2),$F392,DD$28))/10</f>
        <v>0</v>
      </c>
      <c r="DE392" s="63">
        <f ca="1">IF(OR(INDEX(INDIRECT("times"&amp;CK$2),$F392,DE$28)&gt;10,INDEX(INDIRECT(CM392),$E392,$F392)="",INDEX(INDIRECT(CM392),$E392,$F392)&gt;=INDEX(INDIRECT(CM392),1,DE$28)),0,(INDEX(INDIRECT(CM392),$E392,$F392))-INDEX(INDIRECT(CM392),1,DE$28))*(10-INDEX(INDIRECT("times"&amp;CK$2),$F392,DE$28))/10</f>
        <v>0</v>
      </c>
      <c r="DF392" s="63">
        <f ca="1">IF(OR(INDEX(INDIRECT("times"&amp;CK$2),$F392,DF$28)&gt;10,INDEX(INDIRECT(CM392),$E392,$F392)="",INDEX(INDIRECT(CM392),$E392,$F392)&gt;=INDEX(INDIRECT(CM392),1,DF$28)),0,(INDEX(INDIRECT(CM392),$E392,$F392))-INDEX(INDIRECT(CM392),1,DF$28))*(10-INDEX(INDIRECT("times"&amp;CK$2),$F392,DF$28))/10</f>
        <v>0</v>
      </c>
      <c r="DG392" s="63">
        <f ca="1">IF(OR(INDEX(INDIRECT("times"&amp;CK$2),$F392,DG$28)&gt;10,INDEX(INDIRECT(CM392),$E392,$F392)="",INDEX(INDIRECT(CM392),$E392,$F392)&gt;=INDEX(INDIRECT(CM392),1,DG$28)),0,(INDEX(INDIRECT(CM392),$E392,$F392))-INDEX(INDIRECT(CM392),1,DG$28))*(10-INDEX(INDIRECT("times"&amp;CK$2),$F392,DG$28))/10</f>
        <v>0</v>
      </c>
      <c r="DH392" s="63">
        <f ca="1">IF(OR(INDEX(INDIRECT("times"&amp;CK$2),$F392,DH$28)&gt;10,INDEX(INDIRECT(CM392),$E392,$F392)="",INDEX(INDIRECT(CM392),$E392,$F392)&gt;=INDEX(INDIRECT(CM392),1,DH$28)),0,(INDEX(INDIRECT(CM392),$E392,$F392))-INDEX(INDIRECT(CM392),1,DH$28))*(10-INDEX(INDIRECT("times"&amp;CK$2),$F392,DH$28))/10</f>
        <v>0</v>
      </c>
      <c r="DI392" s="63">
        <f ca="1">IF(OR(INDEX(INDIRECT("times"&amp;CK$2),$F392,DI$28)&gt;10,INDEX(INDIRECT(CM392),$E392,$F392)="",INDEX(INDIRECT(CM392),$E392,$F392)&gt;=INDEX(INDIRECT(CM392),1,DI$28)),0,(INDEX(INDIRECT(CM392),$E392,$F392))-INDEX(INDIRECT(CM392),1,DI$28))*(10-INDEX(INDIRECT("times"&amp;CK$2),$F392,DI$28))/10</f>
        <v>0</v>
      </c>
      <c r="DJ392" s="64">
        <f ca="1">IF(OR(INDEX(INDIRECT("times"&amp;CK$2),$F392,DJ$28)&gt;10,INDEX(INDIRECT(CM392),$E392,$F392)="",INDEX(INDIRECT(CM392),$E392,$F392)&gt;=INDEX(INDIRECT(CM392),1,DJ$28)),0,(INDEX(INDIRECT(CM392),$E392,$F392))-INDEX(INDIRECT(CM392),1,DJ$28))*(10-INDEX(INDIRECT("times"&amp;CK$2),$F392,DJ$28))/10</f>
        <v>0</v>
      </c>
      <c r="DK392" s="201">
        <v>14</v>
      </c>
      <c r="DM392" s="18" t="s">
        <v>223</v>
      </c>
      <c r="DN392" s="122">
        <f>DM341</f>
        <v>3</v>
      </c>
      <c r="DO392" s="122" t="str">
        <f>DM342</f>
        <v>shop3564</v>
      </c>
      <c r="DP392" s="210" t="str">
        <f t="shared" si="1802"/>
        <v>core3_shop3564</v>
      </c>
      <c r="DQ392" s="122">
        <v>5</v>
      </c>
      <c r="DR392" s="33">
        <v>14</v>
      </c>
      <c r="DS392" s="62">
        <f ca="1">IF(OR(INDEX(INDIRECT("times"&amp;DN$2),$F392,DS$28)&gt;10,INDEX(INDIRECT(DP392),$E392,$F392)="",INDEX(INDIRECT(DP392),$E392,$F392)&gt;=INDEX(INDIRECT(DP392),1,DS$28)),0,(INDEX(INDIRECT(DP392),$E392,$F392))-INDEX(INDIRECT(DP392),1,DS$28))*(10-INDEX(INDIRECT("times"&amp;DN$2),$F392,DS$28))/10</f>
        <v>0</v>
      </c>
      <c r="DT392" s="63">
        <f ca="1">IF(OR(INDEX(INDIRECT("times"&amp;DN$2),$F392,DT$28)&gt;10,INDEX(INDIRECT(DP392),$E392,$F392)="",INDEX(INDIRECT(DP392),$E392,$F392)&gt;=INDEX(INDIRECT(DP392),1,DT$28)),0,(INDEX(INDIRECT(DP392),$E392,$F392))-INDEX(INDIRECT(DP392),1,DT$28))*(10-INDEX(INDIRECT("times"&amp;DN$2),$F392,DT$28))/10</f>
        <v>0</v>
      </c>
      <c r="DU392" s="63">
        <f ca="1">IF(OR(INDEX(INDIRECT("times"&amp;DN$2),$F392,DU$28)&gt;10,INDEX(INDIRECT(DP392),$E392,$F392)="",INDEX(INDIRECT(DP392),$E392,$F392)&gt;=INDEX(INDIRECT(DP392),1,DU$28)),0,(INDEX(INDIRECT(DP392),$E392,$F392))-INDEX(INDIRECT(DP392),1,DU$28))*(10-INDEX(INDIRECT("times"&amp;DN$2),$F392,DU$28))/10</f>
        <v>0</v>
      </c>
      <c r="DV392" s="63">
        <f ca="1">IF(OR(INDEX(INDIRECT("times"&amp;DN$2),$F392,DV$28)&gt;10,INDEX(INDIRECT(DP392),$E392,$F392)="",INDEX(INDIRECT(DP392),$E392,$F392)&gt;=INDEX(INDIRECT(DP392),1,DV$28)),0,(INDEX(INDIRECT(DP392),$E392,$F392))-INDEX(INDIRECT(DP392),1,DV$28))*(10-INDEX(INDIRECT("times"&amp;DN$2),$F392,DV$28))/10</f>
        <v>0</v>
      </c>
      <c r="DW392" s="63">
        <f ca="1">IF(OR(INDEX(INDIRECT("times"&amp;DN$2),$F392,DW$28)&gt;10,INDEX(INDIRECT(DP392),$E392,$F392)="",INDEX(INDIRECT(DP392),$E392,$F392)&gt;=INDEX(INDIRECT(DP392),1,DW$28)),0,(INDEX(INDIRECT(DP392),$E392,$F392))-INDEX(INDIRECT(DP392),1,DW$28))*(10-INDEX(INDIRECT("times"&amp;DN$2),$F392,DW$28))/10</f>
        <v>0</v>
      </c>
      <c r="DX392" s="63">
        <f ca="1">IF(OR(INDEX(INDIRECT("times"&amp;DN$2),$F392,DX$28)&gt;10,INDEX(INDIRECT(DP392),$E392,$F392)="",INDEX(INDIRECT(DP392),$E392,$F392)&gt;=INDEX(INDIRECT(DP392),1,DX$28)),0,(INDEX(INDIRECT(DP392),$E392,$F392))-INDEX(INDIRECT(DP392),1,DX$28))*(10-INDEX(INDIRECT("times"&amp;DN$2),$F392,DX$28))/10</f>
        <v>0</v>
      </c>
      <c r="DY392" s="63">
        <f ca="1">IF(OR(INDEX(INDIRECT("times"&amp;DN$2),$F392,DY$28)&gt;10,INDEX(INDIRECT(DP392),$E392,$F392)="",INDEX(INDIRECT(DP392),$E392,$F392)&gt;=INDEX(INDIRECT(DP392),1,DY$28)),0,(INDEX(INDIRECT(DP392),$E392,$F392))-INDEX(INDIRECT(DP392),1,DY$28))*(10-INDEX(INDIRECT("times"&amp;DN$2),$F392,DY$28))/10</f>
        <v>0</v>
      </c>
      <c r="DZ392" s="63">
        <f ca="1">IF(OR(INDEX(INDIRECT("times"&amp;DN$2),$F392,DZ$28)&gt;10,INDEX(INDIRECT(DP392),$E392,$F392)="",INDEX(INDIRECT(DP392),$E392,$F392)&gt;=INDEX(INDIRECT(DP392),1,DZ$28)),0,(INDEX(INDIRECT(DP392),$E392,$F392))-INDEX(INDIRECT(DP392),1,DZ$28))*(10-INDEX(INDIRECT("times"&amp;DN$2),$F392,DZ$28))/10</f>
        <v>0</v>
      </c>
      <c r="EA392" s="63">
        <f ca="1">IF(OR(INDEX(INDIRECT("times"&amp;DN$2),$F392,EA$28)&gt;10,INDEX(INDIRECT(DP392),$E392,$F392)="",INDEX(INDIRECT(DP392),$E392,$F392)&gt;=INDEX(INDIRECT(DP392),1,EA$28)),0,(INDEX(INDIRECT(DP392),$E392,$F392))-INDEX(INDIRECT(DP392),1,EA$28))*(10-INDEX(INDIRECT("times"&amp;DN$2),$F392,EA$28))/10</f>
        <v>0</v>
      </c>
      <c r="EB392" s="63">
        <f ca="1">IF(OR(INDEX(INDIRECT("times"&amp;DN$2),$F392,EB$28)&gt;10,INDEX(INDIRECT(DP392),$E392,$F392)="",INDEX(INDIRECT(DP392),$E392,$F392)&gt;=INDEX(INDIRECT(DP392),1,EB$28)),0,(INDEX(INDIRECT(DP392),$E392,$F392))-INDEX(INDIRECT(DP392),1,EB$28))*(10-INDEX(INDIRECT("times"&amp;DN$2),$F392,EB$28))/10</f>
        <v>0</v>
      </c>
      <c r="EC392" s="63">
        <f ca="1">IF(OR(INDEX(INDIRECT("times"&amp;DN$2),$F392,EC$28)&gt;10,INDEX(INDIRECT(DP392),$E392,$F392)="",INDEX(INDIRECT(DP392),$E392,$F392)&gt;=INDEX(INDIRECT(DP392),1,EC$28)),0,(INDEX(INDIRECT(DP392),$E392,$F392))-INDEX(INDIRECT(DP392),1,EC$28))*(10-INDEX(INDIRECT("times"&amp;DN$2),$F392,EC$28))/10</f>
        <v>0</v>
      </c>
      <c r="ED392" s="63">
        <f ca="1">IF(OR(INDEX(INDIRECT("times"&amp;DN$2),$F392,ED$28)&gt;10,INDEX(INDIRECT(DP392),$E392,$F392)="",INDEX(INDIRECT(DP392),$E392,$F392)&gt;=INDEX(INDIRECT(DP392),1,ED$28)),0,(INDEX(INDIRECT(DP392),$E392,$F392))-INDEX(INDIRECT(DP392),1,ED$28))*(10-INDEX(INDIRECT("times"&amp;DN$2),$F392,ED$28))/10</f>
        <v>0</v>
      </c>
      <c r="EE392" s="63">
        <f ca="1">IF(OR(INDEX(INDIRECT("times"&amp;DN$2),$F392,EE$28)&gt;10,INDEX(INDIRECT(DP392),$E392,$F392)="",INDEX(INDIRECT(DP392),$E392,$F392)&gt;=INDEX(INDIRECT(DP392),1,EE$28)),0,(INDEX(INDIRECT(DP392),$E392,$F392))-INDEX(INDIRECT(DP392),1,EE$28))*(10-INDEX(INDIRECT("times"&amp;DN$2),$F392,EE$28))/10</f>
        <v>0</v>
      </c>
      <c r="EF392" s="63">
        <f ca="1">IF(OR(INDEX(INDIRECT("times"&amp;DN$2),$F392,EF$28)&gt;10,INDEX(INDIRECT(DP392),$E392,$F392)="",INDEX(INDIRECT(DP392),$E392,$F392)&gt;=INDEX(INDIRECT(DP392),1,EF$28)),0,(INDEX(INDIRECT(DP392),$E392,$F392))-INDEX(INDIRECT(DP392),1,EF$28))*(10-INDEX(INDIRECT("times"&amp;DN$2),$F392,EF$28))/10</f>
        <v>0</v>
      </c>
      <c r="EG392" s="63">
        <f ca="1">IF(OR(INDEX(INDIRECT("times"&amp;DN$2),$F392,EG$28)&gt;10,INDEX(INDIRECT(DP392),$E392,$F392)="",INDEX(INDIRECT(DP392),$E392,$F392)&gt;=INDEX(INDIRECT(DP392),1,EG$28)),0,(INDEX(INDIRECT(DP392),$E392,$F392))-INDEX(INDIRECT(DP392),1,EG$28))*(10-INDEX(INDIRECT("times"&amp;DN$2),$F392,EG$28))/10</f>
        <v>0</v>
      </c>
      <c r="EH392" s="63">
        <f ca="1">IF(OR(INDEX(INDIRECT("times"&amp;DN$2),$F392,EH$28)&gt;10,INDEX(INDIRECT(DP392),$E392,$F392)="",INDEX(INDIRECT(DP392),$E392,$F392)&gt;=INDEX(INDIRECT(DP392),1,EH$28)),0,(INDEX(INDIRECT(DP392),$E392,$F392))-INDEX(INDIRECT(DP392),1,EH$28))*(10-INDEX(INDIRECT("times"&amp;DN$2),$F392,EH$28))/10</f>
        <v>0</v>
      </c>
      <c r="EI392" s="63">
        <f ca="1">IF(OR(INDEX(INDIRECT("times"&amp;DN$2),$F392,EI$28)&gt;10,INDEX(INDIRECT(DP392),$E392,$F392)="",INDEX(INDIRECT(DP392),$E392,$F392)&gt;=INDEX(INDIRECT(DP392),1,EI$28)),0,(INDEX(INDIRECT(DP392),$E392,$F392))-INDEX(INDIRECT(DP392),1,EI$28))*(10-INDEX(INDIRECT("times"&amp;DN$2),$F392,EI$28))/10</f>
        <v>0</v>
      </c>
      <c r="EJ392" s="63">
        <f ca="1">IF(OR(INDEX(INDIRECT("times"&amp;DN$2),$F392,EJ$28)&gt;10,INDEX(INDIRECT(DP392),$E392,$F392)="",INDEX(INDIRECT(DP392),$E392,$F392)&gt;=INDEX(INDIRECT(DP392),1,EJ$28)),0,(INDEX(INDIRECT(DP392),$E392,$F392))-INDEX(INDIRECT(DP392),1,EJ$28))*(10-INDEX(INDIRECT("times"&amp;DN$2),$F392,EJ$28))/10</f>
        <v>0</v>
      </c>
      <c r="EK392" s="63">
        <f ca="1">IF(OR(INDEX(INDIRECT("times"&amp;DN$2),$F392,EK$28)&gt;10,INDEX(INDIRECT(DP392),$E392,$F392)="",INDEX(INDIRECT(DP392),$E392,$F392)&gt;=INDEX(INDIRECT(DP392),1,EK$28)),0,(INDEX(INDIRECT(DP392),$E392,$F392))-INDEX(INDIRECT(DP392),1,EK$28))*(10-INDEX(INDIRECT("times"&amp;DN$2),$F392,EK$28))/10</f>
        <v>0</v>
      </c>
      <c r="EL392" s="63">
        <f ca="1">IF(OR(INDEX(INDIRECT("times"&amp;DN$2),$F392,EL$28)&gt;10,INDEX(INDIRECT(DP392),$E392,$F392)="",INDEX(INDIRECT(DP392),$E392,$F392)&gt;=INDEX(INDIRECT(DP392),1,EL$28)),0,(INDEX(INDIRECT(DP392),$E392,$F392))-INDEX(INDIRECT(DP392),1,EL$28))*(10-INDEX(INDIRECT("times"&amp;DN$2),$F392,EL$28))/10</f>
        <v>0</v>
      </c>
      <c r="EM392" s="64">
        <f ca="1">IF(OR(INDEX(INDIRECT("times"&amp;DN$2),$F392,EM$28)&gt;10,INDEX(INDIRECT(DP392),$E392,$F392)="",INDEX(INDIRECT(DP392),$E392,$F392)&gt;=INDEX(INDIRECT(DP392),1,EM$28)),0,(INDEX(INDIRECT(DP392),$E392,$F392))-INDEX(INDIRECT(DP392),1,EM$28))*(10-INDEX(INDIRECT("times"&amp;DN$2),$F392,EM$28))/10</f>
        <v>0</v>
      </c>
      <c r="EN392" s="201">
        <v>14</v>
      </c>
      <c r="EP392" s="18" t="s">
        <v>223</v>
      </c>
      <c r="EQ392" s="122">
        <f>EP341</f>
        <v>3</v>
      </c>
      <c r="ER392" s="122" t="str">
        <f>EP342</f>
        <v>lei3564</v>
      </c>
      <c r="ES392" s="210" t="str">
        <f t="shared" si="1803"/>
        <v>core3_lei3564</v>
      </c>
      <c r="ET392" s="122">
        <v>5</v>
      </c>
      <c r="EU392" s="33">
        <v>14</v>
      </c>
      <c r="EV392" s="62">
        <f ca="1">IF(OR(INDEX(INDIRECT("times"&amp;EQ$2),$F392,EV$28)&gt;10,INDEX(INDIRECT(ES392),$E392,$F392)="",INDEX(INDIRECT(ES392),$E392,$F392)&gt;=INDEX(INDIRECT(ES392),1,EV$28)),0,(INDEX(INDIRECT(ES392),$E392,$F392))-INDEX(INDIRECT(ES392),1,EV$28))*(10-INDEX(INDIRECT("times"&amp;EQ$2),$F392,EV$28))/10</f>
        <v>0</v>
      </c>
      <c r="EW392" s="63">
        <f ca="1">IF(OR(INDEX(INDIRECT("times"&amp;EQ$2),$F392,EW$28)&gt;10,INDEX(INDIRECT(ES392),$E392,$F392)="",INDEX(INDIRECT(ES392),$E392,$F392)&gt;=INDEX(INDIRECT(ES392),1,EW$28)),0,(INDEX(INDIRECT(ES392),$E392,$F392))-INDEX(INDIRECT(ES392),1,EW$28))*(10-INDEX(INDIRECT("times"&amp;EQ$2),$F392,EW$28))/10</f>
        <v>0</v>
      </c>
      <c r="EX392" s="63">
        <f ca="1">IF(OR(INDEX(INDIRECT("times"&amp;EQ$2),$F392,EX$28)&gt;10,INDEX(INDIRECT(ES392),$E392,$F392)="",INDEX(INDIRECT(ES392),$E392,$F392)&gt;=INDEX(INDIRECT(ES392),1,EX$28)),0,(INDEX(INDIRECT(ES392),$E392,$F392))-INDEX(INDIRECT(ES392),1,EX$28))*(10-INDEX(INDIRECT("times"&amp;EQ$2),$F392,EX$28))/10</f>
        <v>0</v>
      </c>
      <c r="EY392" s="63">
        <f ca="1">IF(OR(INDEX(INDIRECT("times"&amp;EQ$2),$F392,EY$28)&gt;10,INDEX(INDIRECT(ES392),$E392,$F392)="",INDEX(INDIRECT(ES392),$E392,$F392)&gt;=INDEX(INDIRECT(ES392),1,EY$28)),0,(INDEX(INDIRECT(ES392),$E392,$F392))-INDEX(INDIRECT(ES392),1,EY$28))*(10-INDEX(INDIRECT("times"&amp;EQ$2),$F392,EY$28))/10</f>
        <v>0</v>
      </c>
      <c r="EZ392" s="63">
        <f ca="1">IF(OR(INDEX(INDIRECT("times"&amp;EQ$2),$F392,EZ$28)&gt;10,INDEX(INDIRECT(ES392),$E392,$F392)="",INDEX(INDIRECT(ES392),$E392,$F392)&gt;=INDEX(INDIRECT(ES392),1,EZ$28)),0,(INDEX(INDIRECT(ES392),$E392,$F392))-INDEX(INDIRECT(ES392),1,EZ$28))*(10-INDEX(INDIRECT("times"&amp;EQ$2),$F392,EZ$28))/10</f>
        <v>0</v>
      </c>
      <c r="FA392" s="63">
        <f ca="1">IF(OR(INDEX(INDIRECT("times"&amp;EQ$2),$F392,FA$28)&gt;10,INDEX(INDIRECT(ES392),$E392,$F392)="",INDEX(INDIRECT(ES392),$E392,$F392)&gt;=INDEX(INDIRECT(ES392),1,FA$28)),0,(INDEX(INDIRECT(ES392),$E392,$F392))-INDEX(INDIRECT(ES392),1,FA$28))*(10-INDEX(INDIRECT("times"&amp;EQ$2),$F392,FA$28))/10</f>
        <v>0</v>
      </c>
      <c r="FB392" s="63">
        <f ca="1">IF(OR(INDEX(INDIRECT("times"&amp;EQ$2),$F392,FB$28)&gt;10,INDEX(INDIRECT(ES392),$E392,$F392)="",INDEX(INDIRECT(ES392),$E392,$F392)&gt;=INDEX(INDIRECT(ES392),1,FB$28)),0,(INDEX(INDIRECT(ES392),$E392,$F392))-INDEX(INDIRECT(ES392),1,FB$28))*(10-INDEX(INDIRECT("times"&amp;EQ$2),$F392,FB$28))/10</f>
        <v>0</v>
      </c>
      <c r="FC392" s="63">
        <f ca="1">IF(OR(INDEX(INDIRECT("times"&amp;EQ$2),$F392,FC$28)&gt;10,INDEX(INDIRECT(ES392),$E392,$F392)="",INDEX(INDIRECT(ES392),$E392,$F392)&gt;=INDEX(INDIRECT(ES392),1,FC$28)),0,(INDEX(INDIRECT(ES392),$E392,$F392))-INDEX(INDIRECT(ES392),1,FC$28))*(10-INDEX(INDIRECT("times"&amp;EQ$2),$F392,FC$28))/10</f>
        <v>0</v>
      </c>
      <c r="FD392" s="63">
        <f ca="1">IF(OR(INDEX(INDIRECT("times"&amp;EQ$2),$F392,FD$28)&gt;10,INDEX(INDIRECT(ES392),$E392,$F392)="",INDEX(INDIRECT(ES392),$E392,$F392)&gt;=INDEX(INDIRECT(ES392),1,FD$28)),0,(INDEX(INDIRECT(ES392),$E392,$F392))-INDEX(INDIRECT(ES392),1,FD$28))*(10-INDEX(INDIRECT("times"&amp;EQ$2),$F392,FD$28))/10</f>
        <v>0</v>
      </c>
      <c r="FE392" s="63">
        <f ca="1">IF(OR(INDEX(INDIRECT("times"&amp;EQ$2),$F392,FE$28)&gt;10,INDEX(INDIRECT(ES392),$E392,$F392)="",INDEX(INDIRECT(ES392),$E392,$F392)&gt;=INDEX(INDIRECT(ES392),1,FE$28)),0,(INDEX(INDIRECT(ES392),$E392,$F392))-INDEX(INDIRECT(ES392),1,FE$28))*(10-INDEX(INDIRECT("times"&amp;EQ$2),$F392,FE$28))/10</f>
        <v>0</v>
      </c>
      <c r="FF392" s="63">
        <f ca="1">IF(OR(INDEX(INDIRECT("times"&amp;EQ$2),$F392,FF$28)&gt;10,INDEX(INDIRECT(ES392),$E392,$F392)="",INDEX(INDIRECT(ES392),$E392,$F392)&gt;=INDEX(INDIRECT(ES392),1,FF$28)),0,(INDEX(INDIRECT(ES392),$E392,$F392))-INDEX(INDIRECT(ES392),1,FF$28))*(10-INDEX(INDIRECT("times"&amp;EQ$2),$F392,FF$28))/10</f>
        <v>0</v>
      </c>
      <c r="FG392" s="63">
        <f ca="1">IF(OR(INDEX(INDIRECT("times"&amp;EQ$2),$F392,FG$28)&gt;10,INDEX(INDIRECT(ES392),$E392,$F392)="",INDEX(INDIRECT(ES392),$E392,$F392)&gt;=INDEX(INDIRECT(ES392),1,FG$28)),0,(INDEX(INDIRECT(ES392),$E392,$F392))-INDEX(INDIRECT(ES392),1,FG$28))*(10-INDEX(INDIRECT("times"&amp;EQ$2),$F392,FG$28))/10</f>
        <v>0</v>
      </c>
      <c r="FH392" s="63">
        <f ca="1">IF(OR(INDEX(INDIRECT("times"&amp;EQ$2),$F392,FH$28)&gt;10,INDEX(INDIRECT(ES392),$E392,$F392)="",INDEX(INDIRECT(ES392),$E392,$F392)&gt;=INDEX(INDIRECT(ES392),1,FH$28)),0,(INDEX(INDIRECT(ES392),$E392,$F392))-INDEX(INDIRECT(ES392),1,FH$28))*(10-INDEX(INDIRECT("times"&amp;EQ$2),$F392,FH$28))/10</f>
        <v>0</v>
      </c>
      <c r="FI392" s="63">
        <f ca="1">IF(OR(INDEX(INDIRECT("times"&amp;EQ$2),$F392,FI$28)&gt;10,INDEX(INDIRECT(ES392),$E392,$F392)="",INDEX(INDIRECT(ES392),$E392,$F392)&gt;=INDEX(INDIRECT(ES392),1,FI$28)),0,(INDEX(INDIRECT(ES392),$E392,$F392))-INDEX(INDIRECT(ES392),1,FI$28))*(10-INDEX(INDIRECT("times"&amp;EQ$2),$F392,FI$28))/10</f>
        <v>0</v>
      </c>
      <c r="FJ392" s="63">
        <f ca="1">IF(OR(INDEX(INDIRECT("times"&amp;EQ$2),$F392,FJ$28)&gt;10,INDEX(INDIRECT(ES392),$E392,$F392)="",INDEX(INDIRECT(ES392),$E392,$F392)&gt;=INDEX(INDIRECT(ES392),1,FJ$28)),0,(INDEX(INDIRECT(ES392),$E392,$F392))-INDEX(INDIRECT(ES392),1,FJ$28))*(10-INDEX(INDIRECT("times"&amp;EQ$2),$F392,FJ$28))/10</f>
        <v>0</v>
      </c>
      <c r="FK392" s="63">
        <f ca="1">IF(OR(INDEX(INDIRECT("times"&amp;EQ$2),$F392,FK$28)&gt;10,INDEX(INDIRECT(ES392),$E392,$F392)="",INDEX(INDIRECT(ES392),$E392,$F392)&gt;=INDEX(INDIRECT(ES392),1,FK$28)),0,(INDEX(INDIRECT(ES392),$E392,$F392))-INDEX(INDIRECT(ES392),1,FK$28))*(10-INDEX(INDIRECT("times"&amp;EQ$2),$F392,FK$28))/10</f>
        <v>0</v>
      </c>
      <c r="FL392" s="63">
        <f ca="1">IF(OR(INDEX(INDIRECT("times"&amp;EQ$2),$F392,FL$28)&gt;10,INDEX(INDIRECT(ES392),$E392,$F392)="",INDEX(INDIRECT(ES392),$E392,$F392)&gt;=INDEX(INDIRECT(ES392),1,FL$28)),0,(INDEX(INDIRECT(ES392),$E392,$F392))-INDEX(INDIRECT(ES392),1,FL$28))*(10-INDEX(INDIRECT("times"&amp;EQ$2),$F392,FL$28))/10</f>
        <v>0</v>
      </c>
      <c r="FM392" s="63">
        <f ca="1">IF(OR(INDEX(INDIRECT("times"&amp;EQ$2),$F392,FM$28)&gt;10,INDEX(INDIRECT(ES392),$E392,$F392)="",INDEX(INDIRECT(ES392),$E392,$F392)&gt;=INDEX(INDIRECT(ES392),1,FM$28)),0,(INDEX(INDIRECT(ES392),$E392,$F392))-INDEX(INDIRECT(ES392),1,FM$28))*(10-INDEX(INDIRECT("times"&amp;EQ$2),$F392,FM$28))/10</f>
        <v>0</v>
      </c>
      <c r="FN392" s="63">
        <f ca="1">IF(OR(INDEX(INDIRECT("times"&amp;EQ$2),$F392,FN$28)&gt;10,INDEX(INDIRECT(ES392),$E392,$F392)="",INDEX(INDIRECT(ES392),$E392,$F392)&gt;=INDEX(INDIRECT(ES392),1,FN$28)),0,(INDEX(INDIRECT(ES392),$E392,$F392))-INDEX(INDIRECT(ES392),1,FN$28))*(10-INDEX(INDIRECT("times"&amp;EQ$2),$F392,FN$28))/10</f>
        <v>0</v>
      </c>
      <c r="FO392" s="63">
        <f ca="1">IF(OR(INDEX(INDIRECT("times"&amp;EQ$2),$F392,FO$28)&gt;10,INDEX(INDIRECT(ES392),$E392,$F392)="",INDEX(INDIRECT(ES392),$E392,$F392)&gt;=INDEX(INDIRECT(ES392),1,FO$28)),0,(INDEX(INDIRECT(ES392),$E392,$F392))-INDEX(INDIRECT(ES392),1,FO$28))*(10-INDEX(INDIRECT("times"&amp;EQ$2),$F392,FO$28))/10</f>
        <v>0</v>
      </c>
      <c r="FP392" s="64">
        <f ca="1">IF(OR(INDEX(INDIRECT("times"&amp;EQ$2),$F392,FP$28)&gt;10,INDEX(INDIRECT(ES392),$E392,$F392)="",INDEX(INDIRECT(ES392),$E392,$F392)&gt;=INDEX(INDIRECT(ES392),1,FP$28)),0,(INDEX(INDIRECT(ES392),$E392,$F392))-INDEX(INDIRECT(ES392),1,FP$28))*(10-INDEX(INDIRECT("times"&amp;EQ$2),$F392,FP$28))/10</f>
        <v>0</v>
      </c>
      <c r="FQ392" s="201">
        <v>14</v>
      </c>
      <c r="FS392" s="18" t="s">
        <v>223</v>
      </c>
      <c r="FT392" s="122">
        <f>FS341</f>
        <v>3</v>
      </c>
      <c r="FU392" s="122" t="str">
        <f>FS342</f>
        <v>shop65</v>
      </c>
      <c r="FV392" s="210" t="str">
        <f t="shared" si="1804"/>
        <v>core3_shop65</v>
      </c>
      <c r="FW392" s="122">
        <v>5</v>
      </c>
      <c r="FX392" s="33">
        <v>14</v>
      </c>
      <c r="FY392" s="62">
        <f ca="1">IF(OR(INDEX(INDIRECT("times"&amp;FT$2),$F392,FY$28)&gt;10,INDEX(INDIRECT(FV392),$E392,$F392)="",INDEX(INDIRECT(FV392),$E392,$F392)&gt;=INDEX(INDIRECT(FV392),1,FY$28)),0,(INDEX(INDIRECT(FV392),$E392,$F392))-INDEX(INDIRECT(FV392),1,FY$28))*(10-INDEX(INDIRECT("times"&amp;FT$2),$F392,FY$28))/10</f>
        <v>0</v>
      </c>
      <c r="FZ392" s="63">
        <f ca="1">IF(OR(INDEX(INDIRECT("times"&amp;FT$2),$F392,FZ$28)&gt;10,INDEX(INDIRECT(FV392),$E392,$F392)="",INDEX(INDIRECT(FV392),$E392,$F392)&gt;=INDEX(INDIRECT(FV392),1,FZ$28)),0,(INDEX(INDIRECT(FV392),$E392,$F392))-INDEX(INDIRECT(FV392),1,FZ$28))*(10-INDEX(INDIRECT("times"&amp;FT$2),$F392,FZ$28))/10</f>
        <v>0</v>
      </c>
      <c r="GA392" s="63">
        <f ca="1">IF(OR(INDEX(INDIRECT("times"&amp;FT$2),$F392,GA$28)&gt;10,INDEX(INDIRECT(FV392),$E392,$F392)="",INDEX(INDIRECT(FV392),$E392,$F392)&gt;=INDEX(INDIRECT(FV392),1,GA$28)),0,(INDEX(INDIRECT(FV392),$E392,$F392))-INDEX(INDIRECT(FV392),1,GA$28))*(10-INDEX(INDIRECT("times"&amp;FT$2),$F392,GA$28))/10</f>
        <v>0</v>
      </c>
      <c r="GB392" s="63">
        <f ca="1">IF(OR(INDEX(INDIRECT("times"&amp;FT$2),$F392,GB$28)&gt;10,INDEX(INDIRECT(FV392),$E392,$F392)="",INDEX(INDIRECT(FV392),$E392,$F392)&gt;=INDEX(INDIRECT(FV392),1,GB$28)),0,(INDEX(INDIRECT(FV392),$E392,$F392))-INDEX(INDIRECT(FV392),1,GB$28))*(10-INDEX(INDIRECT("times"&amp;FT$2),$F392,GB$28))/10</f>
        <v>0</v>
      </c>
      <c r="GC392" s="63">
        <f ca="1">IF(OR(INDEX(INDIRECT("times"&amp;FT$2),$F392,GC$28)&gt;10,INDEX(INDIRECT(FV392),$E392,$F392)="",INDEX(INDIRECT(FV392),$E392,$F392)&gt;=INDEX(INDIRECT(FV392),1,GC$28)),0,(INDEX(INDIRECT(FV392),$E392,$F392))-INDEX(INDIRECT(FV392),1,GC$28))*(10-INDEX(INDIRECT("times"&amp;FT$2),$F392,GC$28))/10</f>
        <v>0</v>
      </c>
      <c r="GD392" s="63">
        <f ca="1">IF(OR(INDEX(INDIRECT("times"&amp;FT$2),$F392,GD$28)&gt;10,INDEX(INDIRECT(FV392),$E392,$F392)="",INDEX(INDIRECT(FV392),$E392,$F392)&gt;=INDEX(INDIRECT(FV392),1,GD$28)),0,(INDEX(INDIRECT(FV392),$E392,$F392))-INDEX(INDIRECT(FV392),1,GD$28))*(10-INDEX(INDIRECT("times"&amp;FT$2),$F392,GD$28))/10</f>
        <v>0</v>
      </c>
      <c r="GE392" s="63">
        <f ca="1">IF(OR(INDEX(INDIRECT("times"&amp;FT$2),$F392,GE$28)&gt;10,INDEX(INDIRECT(FV392),$E392,$F392)="",INDEX(INDIRECT(FV392),$E392,$F392)&gt;=INDEX(INDIRECT(FV392),1,GE$28)),0,(INDEX(INDIRECT(FV392),$E392,$F392))-INDEX(INDIRECT(FV392),1,GE$28))*(10-INDEX(INDIRECT("times"&amp;FT$2),$F392,GE$28))/10</f>
        <v>0</v>
      </c>
      <c r="GF392" s="63">
        <f ca="1">IF(OR(INDEX(INDIRECT("times"&amp;FT$2),$F392,GF$28)&gt;10,INDEX(INDIRECT(FV392),$E392,$F392)="",INDEX(INDIRECT(FV392),$E392,$F392)&gt;=INDEX(INDIRECT(FV392),1,GF$28)),0,(INDEX(INDIRECT(FV392),$E392,$F392))-INDEX(INDIRECT(FV392),1,GF$28))*(10-INDEX(INDIRECT("times"&amp;FT$2),$F392,GF$28))/10</f>
        <v>0</v>
      </c>
      <c r="GG392" s="63">
        <f ca="1">IF(OR(INDEX(INDIRECT("times"&amp;FT$2),$F392,GG$28)&gt;10,INDEX(INDIRECT(FV392),$E392,$F392)="",INDEX(INDIRECT(FV392),$E392,$F392)&gt;=INDEX(INDIRECT(FV392),1,GG$28)),0,(INDEX(INDIRECT(FV392),$E392,$F392))-INDEX(INDIRECT(FV392),1,GG$28))*(10-INDEX(INDIRECT("times"&amp;FT$2),$F392,GG$28))/10</f>
        <v>0</v>
      </c>
      <c r="GH392" s="63">
        <f ca="1">IF(OR(INDEX(INDIRECT("times"&amp;FT$2),$F392,GH$28)&gt;10,INDEX(INDIRECT(FV392),$E392,$F392)="",INDEX(INDIRECT(FV392),$E392,$F392)&gt;=INDEX(INDIRECT(FV392),1,GH$28)),0,(INDEX(INDIRECT(FV392),$E392,$F392))-INDEX(INDIRECT(FV392),1,GH$28))*(10-INDEX(INDIRECT("times"&amp;FT$2),$F392,GH$28))/10</f>
        <v>0</v>
      </c>
      <c r="GI392" s="63">
        <f ca="1">IF(OR(INDEX(INDIRECT("times"&amp;FT$2),$F392,GI$28)&gt;10,INDEX(INDIRECT(FV392),$E392,$F392)="",INDEX(INDIRECT(FV392),$E392,$F392)&gt;=INDEX(INDIRECT(FV392),1,GI$28)),0,(INDEX(INDIRECT(FV392),$E392,$F392))-INDEX(INDIRECT(FV392),1,GI$28))*(10-INDEX(INDIRECT("times"&amp;FT$2),$F392,GI$28))/10</f>
        <v>0</v>
      </c>
      <c r="GJ392" s="63">
        <f ca="1">IF(OR(INDEX(INDIRECT("times"&amp;FT$2),$F392,GJ$28)&gt;10,INDEX(INDIRECT(FV392),$E392,$F392)="",INDEX(INDIRECT(FV392),$E392,$F392)&gt;=INDEX(INDIRECT(FV392),1,GJ$28)),0,(INDEX(INDIRECT(FV392),$E392,$F392))-INDEX(INDIRECT(FV392),1,GJ$28))*(10-INDEX(INDIRECT("times"&amp;FT$2),$F392,GJ$28))/10</f>
        <v>0</v>
      </c>
      <c r="GK392" s="63">
        <f ca="1">IF(OR(INDEX(INDIRECT("times"&amp;FT$2),$F392,GK$28)&gt;10,INDEX(INDIRECT(FV392),$E392,$F392)="",INDEX(INDIRECT(FV392),$E392,$F392)&gt;=INDEX(INDIRECT(FV392),1,GK$28)),0,(INDEX(INDIRECT(FV392),$E392,$F392))-INDEX(INDIRECT(FV392),1,GK$28))*(10-INDEX(INDIRECT("times"&amp;FT$2),$F392,GK$28))/10</f>
        <v>0</v>
      </c>
      <c r="GL392" s="63">
        <f ca="1">IF(OR(INDEX(INDIRECT("times"&amp;FT$2),$F392,GL$28)&gt;10,INDEX(INDIRECT(FV392),$E392,$F392)="",INDEX(INDIRECT(FV392),$E392,$F392)&gt;=INDEX(INDIRECT(FV392),1,GL$28)),0,(INDEX(INDIRECT(FV392),$E392,$F392))-INDEX(INDIRECT(FV392),1,GL$28))*(10-INDEX(INDIRECT("times"&amp;FT$2),$F392,GL$28))/10</f>
        <v>0</v>
      </c>
      <c r="GM392" s="63">
        <f ca="1">IF(OR(INDEX(INDIRECT("times"&amp;FT$2),$F392,GM$28)&gt;10,INDEX(INDIRECT(FV392),$E392,$F392)="",INDEX(INDIRECT(FV392),$E392,$F392)&gt;=INDEX(INDIRECT(FV392),1,GM$28)),0,(INDEX(INDIRECT(FV392),$E392,$F392))-INDEX(INDIRECT(FV392),1,GM$28))*(10-INDEX(INDIRECT("times"&amp;FT$2),$F392,GM$28))/10</f>
        <v>0</v>
      </c>
      <c r="GN392" s="63">
        <f ca="1">IF(OR(INDEX(INDIRECT("times"&amp;FT$2),$F392,GN$28)&gt;10,INDEX(INDIRECT(FV392),$E392,$F392)="",INDEX(INDIRECT(FV392),$E392,$F392)&gt;=INDEX(INDIRECT(FV392),1,GN$28)),0,(INDEX(INDIRECT(FV392),$E392,$F392))-INDEX(INDIRECT(FV392),1,GN$28))*(10-INDEX(INDIRECT("times"&amp;FT$2),$F392,GN$28))/10</f>
        <v>0</v>
      </c>
      <c r="GO392" s="63">
        <f ca="1">IF(OR(INDEX(INDIRECT("times"&amp;FT$2),$F392,GO$28)&gt;10,INDEX(INDIRECT(FV392),$E392,$F392)="",INDEX(INDIRECT(FV392),$E392,$F392)&gt;=INDEX(INDIRECT(FV392),1,GO$28)),0,(INDEX(INDIRECT(FV392),$E392,$F392))-INDEX(INDIRECT(FV392),1,GO$28))*(10-INDEX(INDIRECT("times"&amp;FT$2),$F392,GO$28))/10</f>
        <v>0</v>
      </c>
      <c r="GP392" s="63">
        <f ca="1">IF(OR(INDEX(INDIRECT("times"&amp;FT$2),$F392,GP$28)&gt;10,INDEX(INDIRECT(FV392),$E392,$F392)="",INDEX(INDIRECT(FV392),$E392,$F392)&gt;=INDEX(INDIRECT(FV392),1,GP$28)),0,(INDEX(INDIRECT(FV392),$E392,$F392))-INDEX(INDIRECT(FV392),1,GP$28))*(10-INDEX(INDIRECT("times"&amp;FT$2),$F392,GP$28))/10</f>
        <v>0</v>
      </c>
      <c r="GQ392" s="63">
        <f ca="1">IF(OR(INDEX(INDIRECT("times"&amp;FT$2),$F392,GQ$28)&gt;10,INDEX(INDIRECT(FV392),$E392,$F392)="",INDEX(INDIRECT(FV392),$E392,$F392)&gt;=INDEX(INDIRECT(FV392),1,GQ$28)),0,(INDEX(INDIRECT(FV392),$E392,$F392))-INDEX(INDIRECT(FV392),1,GQ$28))*(10-INDEX(INDIRECT("times"&amp;FT$2),$F392,GQ$28))/10</f>
        <v>0</v>
      </c>
      <c r="GR392" s="63">
        <f ca="1">IF(OR(INDEX(INDIRECT("times"&amp;FT$2),$F392,GR$28)&gt;10,INDEX(INDIRECT(FV392),$E392,$F392)="",INDEX(INDIRECT(FV392),$E392,$F392)&gt;=INDEX(INDIRECT(FV392),1,GR$28)),0,(INDEX(INDIRECT(FV392),$E392,$F392))-INDEX(INDIRECT(FV392),1,GR$28))*(10-INDEX(INDIRECT("times"&amp;FT$2),$F392,GR$28))/10</f>
        <v>0</v>
      </c>
      <c r="GS392" s="64">
        <f ca="1">IF(OR(INDEX(INDIRECT("times"&amp;FT$2),$F392,GS$28)&gt;10,INDEX(INDIRECT(FV392),$E392,$F392)="",INDEX(INDIRECT(FV392),$E392,$F392)&gt;=INDEX(INDIRECT(FV392),1,GS$28)),0,(INDEX(INDIRECT(FV392),$E392,$F392))-INDEX(INDIRECT(FV392),1,GS$28))*(10-INDEX(INDIRECT("times"&amp;FT$2),$F392,GS$28))/10</f>
        <v>0</v>
      </c>
      <c r="GT392" s="201">
        <v>14</v>
      </c>
      <c r="GV392" s="18" t="s">
        <v>223</v>
      </c>
      <c r="GW392" s="122">
        <f>GV341</f>
        <v>3</v>
      </c>
      <c r="GX392" s="122" t="str">
        <f>GV342</f>
        <v>lei65</v>
      </c>
      <c r="GY392" s="210" t="str">
        <f t="shared" si="1805"/>
        <v>core3_lei65</v>
      </c>
      <c r="GZ392" s="122">
        <v>5</v>
      </c>
      <c r="HA392" s="33">
        <v>14</v>
      </c>
      <c r="HB392" s="62">
        <f ca="1">IF(OR(INDEX(INDIRECT("times"&amp;GW$2),$F392,HB$28)&gt;10,INDEX(INDIRECT(GY392),$E392,$F392)="",INDEX(INDIRECT(GY392),$E392,$F392)&gt;=INDEX(INDIRECT(GY392),1,HB$28)),0,(INDEX(INDIRECT(GY392),$E392,$F392))-INDEX(INDIRECT(GY392),1,HB$28))*(10-INDEX(INDIRECT("times"&amp;GW$2),$F392,HB$28))/10</f>
        <v>0</v>
      </c>
      <c r="HC392" s="63">
        <f ca="1">IF(OR(INDEX(INDIRECT("times"&amp;GW$2),$F392,HC$28)&gt;10,INDEX(INDIRECT(GY392),$E392,$F392)="",INDEX(INDIRECT(GY392),$E392,$F392)&gt;=INDEX(INDIRECT(GY392),1,HC$28)),0,(INDEX(INDIRECT(GY392),$E392,$F392))-INDEX(INDIRECT(GY392),1,HC$28))*(10-INDEX(INDIRECT("times"&amp;GW$2),$F392,HC$28))/10</f>
        <v>0</v>
      </c>
      <c r="HD392" s="63">
        <f ca="1">IF(OR(INDEX(INDIRECT("times"&amp;GW$2),$F392,HD$28)&gt;10,INDEX(INDIRECT(GY392),$E392,$F392)="",INDEX(INDIRECT(GY392),$E392,$F392)&gt;=INDEX(INDIRECT(GY392),1,HD$28)),0,(INDEX(INDIRECT(GY392),$E392,$F392))-INDEX(INDIRECT(GY392),1,HD$28))*(10-INDEX(INDIRECT("times"&amp;GW$2),$F392,HD$28))/10</f>
        <v>0</v>
      </c>
      <c r="HE392" s="63">
        <f ca="1">IF(OR(INDEX(INDIRECT("times"&amp;GW$2),$F392,HE$28)&gt;10,INDEX(INDIRECT(GY392),$E392,$F392)="",INDEX(INDIRECT(GY392),$E392,$F392)&gt;=INDEX(INDIRECT(GY392),1,HE$28)),0,(INDEX(INDIRECT(GY392),$E392,$F392))-INDEX(INDIRECT(GY392),1,HE$28))*(10-INDEX(INDIRECT("times"&amp;GW$2),$F392,HE$28))/10</f>
        <v>0</v>
      </c>
      <c r="HF392" s="63">
        <f ca="1">IF(OR(INDEX(INDIRECT("times"&amp;GW$2),$F392,HF$28)&gt;10,INDEX(INDIRECT(GY392),$E392,$F392)="",INDEX(INDIRECT(GY392),$E392,$F392)&gt;=INDEX(INDIRECT(GY392),1,HF$28)),0,(INDEX(INDIRECT(GY392),$E392,$F392))-INDEX(INDIRECT(GY392),1,HF$28))*(10-INDEX(INDIRECT("times"&amp;GW$2),$F392,HF$28))/10</f>
        <v>0</v>
      </c>
      <c r="HG392" s="63">
        <f ca="1">IF(OR(INDEX(INDIRECT("times"&amp;GW$2),$F392,HG$28)&gt;10,INDEX(INDIRECT(GY392),$E392,$F392)="",INDEX(INDIRECT(GY392),$E392,$F392)&gt;=INDEX(INDIRECT(GY392),1,HG$28)),0,(INDEX(INDIRECT(GY392),$E392,$F392))-INDEX(INDIRECT(GY392),1,HG$28))*(10-INDEX(INDIRECT("times"&amp;GW$2),$F392,HG$28))/10</f>
        <v>0</v>
      </c>
      <c r="HH392" s="63">
        <f ca="1">IF(OR(INDEX(INDIRECT("times"&amp;GW$2),$F392,HH$28)&gt;10,INDEX(INDIRECT(GY392),$E392,$F392)="",INDEX(INDIRECT(GY392),$E392,$F392)&gt;=INDEX(INDIRECT(GY392),1,HH$28)),0,(INDEX(INDIRECT(GY392),$E392,$F392))-INDEX(INDIRECT(GY392),1,HH$28))*(10-INDEX(INDIRECT("times"&amp;GW$2),$F392,HH$28))/10</f>
        <v>0</v>
      </c>
      <c r="HI392" s="63">
        <f ca="1">IF(OR(INDEX(INDIRECT("times"&amp;GW$2),$F392,HI$28)&gt;10,INDEX(INDIRECT(GY392),$E392,$F392)="",INDEX(INDIRECT(GY392),$E392,$F392)&gt;=INDEX(INDIRECT(GY392),1,HI$28)),0,(INDEX(INDIRECT(GY392),$E392,$F392))-INDEX(INDIRECT(GY392),1,HI$28))*(10-INDEX(INDIRECT("times"&amp;GW$2),$F392,HI$28))/10</f>
        <v>0</v>
      </c>
      <c r="HJ392" s="63">
        <f ca="1">IF(OR(INDEX(INDIRECT("times"&amp;GW$2),$F392,HJ$28)&gt;10,INDEX(INDIRECT(GY392),$E392,$F392)="",INDEX(INDIRECT(GY392),$E392,$F392)&gt;=INDEX(INDIRECT(GY392),1,HJ$28)),0,(INDEX(INDIRECT(GY392),$E392,$F392))-INDEX(INDIRECT(GY392),1,HJ$28))*(10-INDEX(INDIRECT("times"&amp;GW$2),$F392,HJ$28))/10</f>
        <v>0</v>
      </c>
      <c r="HK392" s="63">
        <f ca="1">IF(OR(INDEX(INDIRECT("times"&amp;GW$2),$F392,HK$28)&gt;10,INDEX(INDIRECT(GY392),$E392,$F392)="",INDEX(INDIRECT(GY392),$E392,$F392)&gt;=INDEX(INDIRECT(GY392),1,HK$28)),0,(INDEX(INDIRECT(GY392),$E392,$F392))-INDEX(INDIRECT(GY392),1,HK$28))*(10-INDEX(INDIRECT("times"&amp;GW$2),$F392,HK$28))/10</f>
        <v>0</v>
      </c>
      <c r="HL392" s="63">
        <f ca="1">IF(OR(INDEX(INDIRECT("times"&amp;GW$2),$F392,HL$28)&gt;10,INDEX(INDIRECT(GY392),$E392,$F392)="",INDEX(INDIRECT(GY392),$E392,$F392)&gt;=INDEX(INDIRECT(GY392),1,HL$28)),0,(INDEX(INDIRECT(GY392),$E392,$F392))-INDEX(INDIRECT(GY392),1,HL$28))*(10-INDEX(INDIRECT("times"&amp;GW$2),$F392,HL$28))/10</f>
        <v>0</v>
      </c>
      <c r="HM392" s="63">
        <f ca="1">IF(OR(INDEX(INDIRECT("times"&amp;GW$2),$F392,HM$28)&gt;10,INDEX(INDIRECT(GY392),$E392,$F392)="",INDEX(INDIRECT(GY392),$E392,$F392)&gt;=INDEX(INDIRECT(GY392),1,HM$28)),0,(INDEX(INDIRECT(GY392),$E392,$F392))-INDEX(INDIRECT(GY392),1,HM$28))*(10-INDEX(INDIRECT("times"&amp;GW$2),$F392,HM$28))/10</f>
        <v>0</v>
      </c>
      <c r="HN392" s="63">
        <f ca="1">IF(OR(INDEX(INDIRECT("times"&amp;GW$2),$F392,HN$28)&gt;10,INDEX(INDIRECT(GY392),$E392,$F392)="",INDEX(INDIRECT(GY392),$E392,$F392)&gt;=INDEX(INDIRECT(GY392),1,HN$28)),0,(INDEX(INDIRECT(GY392),$E392,$F392))-INDEX(INDIRECT(GY392),1,HN$28))*(10-INDEX(INDIRECT("times"&amp;GW$2),$F392,HN$28))/10</f>
        <v>0</v>
      </c>
      <c r="HO392" s="63">
        <f ca="1">IF(OR(INDEX(INDIRECT("times"&amp;GW$2),$F392,HO$28)&gt;10,INDEX(INDIRECT(GY392),$E392,$F392)="",INDEX(INDIRECT(GY392),$E392,$F392)&gt;=INDEX(INDIRECT(GY392),1,HO$28)),0,(INDEX(INDIRECT(GY392),$E392,$F392))-INDEX(INDIRECT(GY392),1,HO$28))*(10-INDEX(INDIRECT("times"&amp;GW$2),$F392,HO$28))/10</f>
        <v>0</v>
      </c>
      <c r="HP392" s="63">
        <f ca="1">IF(OR(INDEX(INDIRECT("times"&amp;GW$2),$F392,HP$28)&gt;10,INDEX(INDIRECT(GY392),$E392,$F392)="",INDEX(INDIRECT(GY392),$E392,$F392)&gt;=INDEX(INDIRECT(GY392),1,HP$28)),0,(INDEX(INDIRECT(GY392),$E392,$F392))-INDEX(INDIRECT(GY392),1,HP$28))*(10-INDEX(INDIRECT("times"&amp;GW$2),$F392,HP$28))/10</f>
        <v>0</v>
      </c>
      <c r="HQ392" s="63">
        <f ca="1">IF(OR(INDEX(INDIRECT("times"&amp;GW$2),$F392,HQ$28)&gt;10,INDEX(INDIRECT(GY392),$E392,$F392)="",INDEX(INDIRECT(GY392),$E392,$F392)&gt;=INDEX(INDIRECT(GY392),1,HQ$28)),0,(INDEX(INDIRECT(GY392),$E392,$F392))-INDEX(INDIRECT(GY392),1,HQ$28))*(10-INDEX(INDIRECT("times"&amp;GW$2),$F392,HQ$28))/10</f>
        <v>0</v>
      </c>
      <c r="HR392" s="63">
        <f ca="1">IF(OR(INDEX(INDIRECT("times"&amp;GW$2),$F392,HR$28)&gt;10,INDEX(INDIRECT(GY392),$E392,$F392)="",INDEX(INDIRECT(GY392),$E392,$F392)&gt;=INDEX(INDIRECT(GY392),1,HR$28)),0,(INDEX(INDIRECT(GY392),$E392,$F392))-INDEX(INDIRECT(GY392),1,HR$28))*(10-INDEX(INDIRECT("times"&amp;GW$2),$F392,HR$28))/10</f>
        <v>0</v>
      </c>
      <c r="HS392" s="63">
        <f ca="1">IF(OR(INDEX(INDIRECT("times"&amp;GW$2),$F392,HS$28)&gt;10,INDEX(INDIRECT(GY392),$E392,$F392)="",INDEX(INDIRECT(GY392),$E392,$F392)&gt;=INDEX(INDIRECT(GY392),1,HS$28)),0,(INDEX(INDIRECT(GY392),$E392,$F392))-INDEX(INDIRECT(GY392),1,HS$28))*(10-INDEX(INDIRECT("times"&amp;GW$2),$F392,HS$28))/10</f>
        <v>0</v>
      </c>
      <c r="HT392" s="63">
        <f ca="1">IF(OR(INDEX(INDIRECT("times"&amp;GW$2),$F392,HT$28)&gt;10,INDEX(INDIRECT(GY392),$E392,$F392)="",INDEX(INDIRECT(GY392),$E392,$F392)&gt;=INDEX(INDIRECT(GY392),1,HT$28)),0,(INDEX(INDIRECT(GY392),$E392,$F392))-INDEX(INDIRECT(GY392),1,HT$28))*(10-INDEX(INDIRECT("times"&amp;GW$2),$F392,HT$28))/10</f>
        <v>0</v>
      </c>
      <c r="HU392" s="63">
        <f ca="1">IF(OR(INDEX(INDIRECT("times"&amp;GW$2),$F392,HU$28)&gt;10,INDEX(INDIRECT(GY392),$E392,$F392)="",INDEX(INDIRECT(GY392),$E392,$F392)&gt;=INDEX(INDIRECT(GY392),1,HU$28)),0,(INDEX(INDIRECT(GY392),$E392,$F392))-INDEX(INDIRECT(GY392),1,HU$28))*(10-INDEX(INDIRECT("times"&amp;GW$2),$F392,HU$28))/10</f>
        <v>0</v>
      </c>
      <c r="HV392" s="64">
        <f ca="1">IF(OR(INDEX(INDIRECT("times"&amp;GW$2),$F392,HV$28)&gt;10,INDEX(INDIRECT(GY392),$E392,$F392)="",INDEX(INDIRECT(GY392),$E392,$F392)&gt;=INDEX(INDIRECT(GY392),1,HV$28)),0,(INDEX(INDIRECT(GY392),$E392,$F392))-INDEX(INDIRECT(GY392),1,HV$28))*(10-INDEX(INDIRECT("times"&amp;GW$2),$F392,HV$28))/10</f>
        <v>0</v>
      </c>
      <c r="HW392" s="201">
        <v>14</v>
      </c>
    </row>
    <row r="393" spans="1:231" ht="15">
      <c r="A393" s="18" t="s">
        <v>224</v>
      </c>
      <c r="B393" s="122">
        <f>A341</f>
        <v>3</v>
      </c>
      <c r="C393" s="122" t="str">
        <f>A342</f>
        <v>work1834</v>
      </c>
      <c r="D393" s="210" t="str">
        <f t="shared" si="1798"/>
        <v>core3_work1834</v>
      </c>
      <c r="E393" s="122">
        <v>5</v>
      </c>
      <c r="F393" s="33">
        <v>15</v>
      </c>
      <c r="G393" s="62">
        <f ca="1">IF(OR(INDEX(INDIRECT("times"&amp;B$2),$F393,G$28)&gt;10,INDEX(INDIRECT(D393),$E393,$F393)="",INDEX(INDIRECT(D393),$E393,$F393)&gt;=INDEX(INDIRECT(D393),1,G$28)),0,(INDEX(INDIRECT(D393),$E393,$F393))-INDEX(INDIRECT(D393),1,G$28))*(10-INDEX(INDIRECT("times"&amp;B$2),$F393,G$28))/10</f>
        <v>0</v>
      </c>
      <c r="H393" s="63">
        <f ca="1">IF(OR(INDEX(INDIRECT("times"&amp;B$2),$F393,H$28)&gt;10,INDEX(INDIRECT(D393),$E393,$F393)="",INDEX(INDIRECT(D393),$E393,$F393)&gt;=INDEX(INDIRECT(D393),1,H$28)),0,(INDEX(INDIRECT(D393),$E393,$F393))-INDEX(INDIRECT(D393),1,H$28))*(10-INDEX(INDIRECT("times"&amp;B$2),$F393,H$28))/10</f>
        <v>0</v>
      </c>
      <c r="I393" s="63">
        <f ca="1">IF(OR(INDEX(INDIRECT("times"&amp;B$2),$F393,I$28)&gt;10,INDEX(INDIRECT(D393),$E393,$F393)="",INDEX(INDIRECT(D393),$E393,$F393)&gt;=INDEX(INDIRECT(D393),1,I$28)),0,(INDEX(INDIRECT(D393),$E393,$F393))-INDEX(INDIRECT(D393),1,I$28))*(10-INDEX(INDIRECT("times"&amp;B$2),$F393,I$28))/10</f>
        <v>0</v>
      </c>
      <c r="J393" s="63">
        <f ca="1">IF(OR(INDEX(INDIRECT("times"&amp;B$2),$F393,J$28)&gt;10,INDEX(INDIRECT(D393),$E393,$F393)="",INDEX(INDIRECT(D393),$E393,$F393)&gt;=INDEX(INDIRECT(D393),1,J$28)),0,(INDEX(INDIRECT(D393),$E393,$F393))-INDEX(INDIRECT(D393),1,J$28))*(10-INDEX(INDIRECT("times"&amp;B$2),$F393,J$28))/10</f>
        <v>0</v>
      </c>
      <c r="K393" s="63">
        <f ca="1">IF(OR(INDEX(INDIRECT("times"&amp;B$2),$F393,K$28)&gt;10,INDEX(INDIRECT(D393),$E393,$F393)="",INDEX(INDIRECT(D393),$E393,$F393)&gt;=INDEX(INDIRECT(D393),1,K$28)),0,(INDEX(INDIRECT(D393),$E393,$F393))-INDEX(INDIRECT(D393),1,K$28))*(10-INDEX(INDIRECT("times"&amp;B$2),$F393,K$28))/10</f>
        <v>0</v>
      </c>
      <c r="L393" s="63">
        <f ca="1">IF(OR(INDEX(INDIRECT("times"&amp;B$2),$F393,L$28)&gt;10,INDEX(INDIRECT(D393),$E393,$F393)="",INDEX(INDIRECT(D393),$E393,$F393)&gt;=INDEX(INDIRECT(D393),1,L$28)),0,(INDEX(INDIRECT(D393),$E393,$F393))-INDEX(INDIRECT(D393),1,L$28))*(10-INDEX(INDIRECT("times"&amp;B$2),$F393,L$28))/10</f>
        <v>0</v>
      </c>
      <c r="M393" s="63">
        <f ca="1">IF(OR(INDEX(INDIRECT("times"&amp;B$2),$F393,M$28)&gt;10,INDEX(INDIRECT(D393),$E393,$F393)="",INDEX(INDIRECT(D393),$E393,$F393)&gt;=INDEX(INDIRECT(D393),1,M$28)),0,(INDEX(INDIRECT(D393),$E393,$F393))-INDEX(INDIRECT(D393),1,M$28))*(10-INDEX(INDIRECT("times"&amp;B$2),$F393,M$28))/10</f>
        <v>0</v>
      </c>
      <c r="N393" s="63">
        <f ca="1">IF(OR(INDEX(INDIRECT("times"&amp;B$2),$F393,N$28)&gt;10,INDEX(INDIRECT(D393),$E393,$F393)="",INDEX(INDIRECT(D393),$E393,$F393)&gt;=INDEX(INDIRECT(D393),1,N$28)),0,(INDEX(INDIRECT(D393),$E393,$F393))-INDEX(INDIRECT(D393),1,N$28))*(10-INDEX(INDIRECT("times"&amp;B$2),$F393,N$28))/10</f>
        <v>0</v>
      </c>
      <c r="O393" s="63">
        <f ca="1">IF(OR(INDEX(INDIRECT("times"&amp;B$2),$F393,O$28)&gt;10,INDEX(INDIRECT(D393),$E393,$F393)="",INDEX(INDIRECT(D393),$E393,$F393)&gt;=INDEX(INDIRECT(D393),1,O$28)),0,(INDEX(INDIRECT(D393),$E393,$F393))-INDEX(INDIRECT(D393),1,O$28))*(10-INDEX(INDIRECT("times"&amp;B$2),$F393,O$28))/10</f>
        <v>0</v>
      </c>
      <c r="P393" s="63">
        <f ca="1">IF(OR(INDEX(INDIRECT("times"&amp;B$2),$F393,P$28)&gt;10,INDEX(INDIRECT(D393),$E393,$F393)="",INDEX(INDIRECT(D393),$E393,$F393)&gt;=INDEX(INDIRECT(D393),1,P$28)),0,(INDEX(INDIRECT(D393),$E393,$F393))-INDEX(INDIRECT(D393),1,P$28))*(10-INDEX(INDIRECT("times"&amp;B$2),$F393,P$28))/10</f>
        <v>0</v>
      </c>
      <c r="Q393" s="63">
        <f ca="1">IF(OR(INDEX(INDIRECT("times"&amp;B$2),$F393,Q$28)&gt;10,INDEX(INDIRECT(D393),$E393,$F393)="",INDEX(INDIRECT(D393),$E393,$F393)&gt;=INDEX(INDIRECT(D393),1,Q$28)),0,(INDEX(INDIRECT(D393),$E393,$F393))-INDEX(INDIRECT(D393),1,Q$28))*(10-INDEX(INDIRECT("times"&amp;B$2),$F393,Q$28))/10</f>
        <v>0</v>
      </c>
      <c r="R393" s="63">
        <f ca="1">IF(OR(INDEX(INDIRECT("times"&amp;B$2),$F393,R$28)&gt;10,INDEX(INDIRECT(D393),$E393,$F393)="",INDEX(INDIRECT(D393),$E393,$F393)&gt;=INDEX(INDIRECT(D393),1,R$28)),0,(INDEX(INDIRECT(D393),$E393,$F393))-INDEX(INDIRECT(D393),1,R$28))*(10-INDEX(INDIRECT("times"&amp;B$2),$F393,R$28))/10</f>
        <v>0</v>
      </c>
      <c r="S393" s="63">
        <f ca="1">IF(OR(INDEX(INDIRECT("times"&amp;B$2),$F393,S$28)&gt;10,INDEX(INDIRECT(D393),$E393,$F393)="",INDEX(INDIRECT(D393),$E393,$F393)&gt;=INDEX(INDIRECT(D393),1,S$28)),0,(INDEX(INDIRECT(D393),$E393,$F393))-INDEX(INDIRECT(D393),1,S$28))*(10-INDEX(INDIRECT("times"&amp;B$2),$F393,S$28))/10</f>
        <v>0</v>
      </c>
      <c r="T393" s="63">
        <f ca="1">IF(OR(INDEX(INDIRECT("times"&amp;B$2),$F393,T$28)&gt;10,INDEX(INDIRECT(D393),$E393,$F393)="",INDEX(INDIRECT(D393),$E393,$F393)&gt;=INDEX(INDIRECT(D393),1,T$28)),0,(INDEX(INDIRECT(D393),$E393,$F393))-INDEX(INDIRECT(D393),1,T$28))*(10-INDEX(INDIRECT("times"&amp;B$2),$F393,T$28))/10</f>
        <v>0</v>
      </c>
      <c r="U393" s="63">
        <f ca="1">IF(OR(INDEX(INDIRECT("times"&amp;B$2),$F393,U$28)&gt;10,INDEX(INDIRECT(D393),$E393,$F393)="",INDEX(INDIRECT(D393),$E393,$F393)&gt;=INDEX(INDIRECT(D393),1,U$28)),0,(INDEX(INDIRECT(D393),$E393,$F393))-INDEX(INDIRECT(D393),1,U$28))*(10-INDEX(INDIRECT("times"&amp;B$2),$F393,U$28))/10</f>
        <v>0</v>
      </c>
      <c r="V393" s="63">
        <f ca="1">IF(OR(INDEX(INDIRECT("times"&amp;B$2),$F393,V$28)&gt;10,INDEX(INDIRECT(D393),$E393,$F393)="",INDEX(INDIRECT(D393),$E393,$F393)&gt;=INDEX(INDIRECT(D393),1,V$28)),0,(INDEX(INDIRECT(D393),$E393,$F393))-INDEX(INDIRECT(D393),1,V$28))*(10-INDEX(INDIRECT("times"&amp;B$2),$F393,V$28))/10</f>
        <v>0</v>
      </c>
      <c r="W393" s="63">
        <f ca="1">IF(OR(INDEX(INDIRECT("times"&amp;B$2),$F393,W$28)&gt;10,INDEX(INDIRECT(D393),$E393,$F393)="",INDEX(INDIRECT(D393),$E393,$F393)&gt;=INDEX(INDIRECT(D393),1,W$28)),0,(INDEX(INDIRECT(D393),$E393,$F393))-INDEX(INDIRECT(D393),1,W$28))*(10-INDEX(INDIRECT("times"&amp;B$2),$F393,W$28))/10</f>
        <v>0</v>
      </c>
      <c r="X393" s="63">
        <f ca="1">IF(OR(INDEX(INDIRECT("times"&amp;B$2),$F393,X$28)&gt;10,INDEX(INDIRECT(D393),$E393,$F393)="",INDEX(INDIRECT(D393),$E393,$F393)&gt;=INDEX(INDIRECT(D393),1,X$28)),0,(INDEX(INDIRECT(D393),$E393,$F393))-INDEX(INDIRECT(D393),1,X$28))*(10-INDEX(INDIRECT("times"&amp;B$2),$F393,X$28))/10</f>
        <v>0</v>
      </c>
      <c r="Y393" s="63">
        <f ca="1">IF(OR(INDEX(INDIRECT("times"&amp;B$2),$F393,Y$28)&gt;10,INDEX(INDIRECT(D393),$E393,$F393)="",INDEX(INDIRECT(D393),$E393,$F393)&gt;=INDEX(INDIRECT(D393),1,Y$28)),0,(INDEX(INDIRECT(D393),$E393,$F393))-INDEX(INDIRECT(D393),1,Y$28))*(10-INDEX(INDIRECT("times"&amp;B$2),$F393,Y$28))/10</f>
        <v>0</v>
      </c>
      <c r="Z393" s="63">
        <f ca="1">IF(OR(INDEX(INDIRECT("times"&amp;B$2),$F393,Z$28)&gt;10,INDEX(INDIRECT(D393),$E393,$F393)="",INDEX(INDIRECT(D393),$E393,$F393)&gt;=INDEX(INDIRECT(D393),1,Z$28)),0,(INDEX(INDIRECT(D393),$E393,$F393))-INDEX(INDIRECT(D393),1,Z$28))*(10-INDEX(INDIRECT("times"&amp;B$2),$F393,Z$28))/10</f>
        <v>0</v>
      </c>
      <c r="AA393" s="64">
        <f ca="1">IF(OR(INDEX(INDIRECT("times"&amp;B$2),$F393,AA$28)&gt;10,INDEX(INDIRECT(D393),$E393,$F393)="",INDEX(INDIRECT(D393),$E393,$F393)&gt;=INDEX(INDIRECT(D393),1,AA$28)),0,(INDEX(INDIRECT(D393),$E393,$F393))-INDEX(INDIRECT(D393),1,AA$28))*(10-INDEX(INDIRECT("times"&amp;B$2),$F393,AA$28))/10</f>
        <v>0</v>
      </c>
      <c r="AB393" s="201">
        <v>15</v>
      </c>
      <c r="AD393" s="18" t="s">
        <v>224</v>
      </c>
      <c r="AE393" s="122">
        <f>AD341</f>
        <v>3</v>
      </c>
      <c r="AF393" s="122" t="str">
        <f>AD342</f>
        <v>shop1834</v>
      </c>
      <c r="AG393" s="210" t="str">
        <f t="shared" si="1799"/>
        <v>core3_shop1834</v>
      </c>
      <c r="AH393" s="122">
        <v>5</v>
      </c>
      <c r="AI393" s="33">
        <v>15</v>
      </c>
      <c r="AJ393" s="62">
        <f ca="1">IF(OR(INDEX(INDIRECT("times"&amp;AE$2),$F393,AJ$28)&gt;10,INDEX(INDIRECT(AG393),$E393,$F393)="",INDEX(INDIRECT(AG393),$E393,$F393)&gt;=INDEX(INDIRECT(AG393),1,AJ$28)),0,(INDEX(INDIRECT(AG393),$E393,$F393))-INDEX(INDIRECT(AG393),1,AJ$28))*(10-INDEX(INDIRECT("times"&amp;AE$2),$F393,AJ$28))/10</f>
        <v>0</v>
      </c>
      <c r="AK393" s="63">
        <f ca="1">IF(OR(INDEX(INDIRECT("times"&amp;AE$2),$F393,AK$28)&gt;10,INDEX(INDIRECT(AG393),$E393,$F393)="",INDEX(INDIRECT(AG393),$E393,$F393)&gt;=INDEX(INDIRECT(AG393),1,AK$28)),0,(INDEX(INDIRECT(AG393),$E393,$F393))-INDEX(INDIRECT(AG393),1,AK$28))*(10-INDEX(INDIRECT("times"&amp;AE$2),$F393,AK$28))/10</f>
        <v>0</v>
      </c>
      <c r="AL393" s="63">
        <f ca="1">IF(OR(INDEX(INDIRECT("times"&amp;AE$2),$F393,AL$28)&gt;10,INDEX(INDIRECT(AG393),$E393,$F393)="",INDEX(INDIRECT(AG393),$E393,$F393)&gt;=INDEX(INDIRECT(AG393),1,AL$28)),0,(INDEX(INDIRECT(AG393),$E393,$F393))-INDEX(INDIRECT(AG393),1,AL$28))*(10-INDEX(INDIRECT("times"&amp;AE$2),$F393,AL$28))/10</f>
        <v>0</v>
      </c>
      <c r="AM393" s="63">
        <f ca="1">IF(OR(INDEX(INDIRECT("times"&amp;AE$2),$F393,AM$28)&gt;10,INDEX(INDIRECT(AG393),$E393,$F393)="",INDEX(INDIRECT(AG393),$E393,$F393)&gt;=INDEX(INDIRECT(AG393),1,AM$28)),0,(INDEX(INDIRECT(AG393),$E393,$F393))-INDEX(INDIRECT(AG393),1,AM$28))*(10-INDEX(INDIRECT("times"&amp;AE$2),$F393,AM$28))/10</f>
        <v>0</v>
      </c>
      <c r="AN393" s="63">
        <f ca="1">IF(OR(INDEX(INDIRECT("times"&amp;AE$2),$F393,AN$28)&gt;10,INDEX(INDIRECT(AG393),$E393,$F393)="",INDEX(INDIRECT(AG393),$E393,$F393)&gt;=INDEX(INDIRECT(AG393),1,AN$28)),0,(INDEX(INDIRECT(AG393),$E393,$F393))-INDEX(INDIRECT(AG393),1,AN$28))*(10-INDEX(INDIRECT("times"&amp;AE$2),$F393,AN$28))/10</f>
        <v>0</v>
      </c>
      <c r="AO393" s="63">
        <f ca="1">IF(OR(INDEX(INDIRECT("times"&amp;AE$2),$F393,AO$28)&gt;10,INDEX(INDIRECT(AG393),$E393,$F393)="",INDEX(INDIRECT(AG393),$E393,$F393)&gt;=INDEX(INDIRECT(AG393),1,AO$28)),0,(INDEX(INDIRECT(AG393),$E393,$F393))-INDEX(INDIRECT(AG393),1,AO$28))*(10-INDEX(INDIRECT("times"&amp;AE$2),$F393,AO$28))/10</f>
        <v>0</v>
      </c>
      <c r="AP393" s="63">
        <f ca="1">IF(OR(INDEX(INDIRECT("times"&amp;AE$2),$F393,AP$28)&gt;10,INDEX(INDIRECT(AG393),$E393,$F393)="",INDEX(INDIRECT(AG393),$E393,$F393)&gt;=INDEX(INDIRECT(AG393),1,AP$28)),0,(INDEX(INDIRECT(AG393),$E393,$F393))-INDEX(INDIRECT(AG393),1,AP$28))*(10-INDEX(INDIRECT("times"&amp;AE$2),$F393,AP$28))/10</f>
        <v>0</v>
      </c>
      <c r="AQ393" s="63">
        <f ca="1">IF(OR(INDEX(INDIRECT("times"&amp;AE$2),$F393,AQ$28)&gt;10,INDEX(INDIRECT(AG393),$E393,$F393)="",INDEX(INDIRECT(AG393),$E393,$F393)&gt;=INDEX(INDIRECT(AG393),1,AQ$28)),0,(INDEX(INDIRECT(AG393),$E393,$F393))-INDEX(INDIRECT(AG393),1,AQ$28))*(10-INDEX(INDIRECT("times"&amp;AE$2),$F393,AQ$28))/10</f>
        <v>0</v>
      </c>
      <c r="AR393" s="63">
        <f ca="1">IF(OR(INDEX(INDIRECT("times"&amp;AE$2),$F393,AR$28)&gt;10,INDEX(INDIRECT(AG393),$E393,$F393)="",INDEX(INDIRECT(AG393),$E393,$F393)&gt;=INDEX(INDIRECT(AG393),1,AR$28)),0,(INDEX(INDIRECT(AG393),$E393,$F393))-INDEX(INDIRECT(AG393),1,AR$28))*(10-INDEX(INDIRECT("times"&amp;AE$2),$F393,AR$28))/10</f>
        <v>0</v>
      </c>
      <c r="AS393" s="63">
        <f ca="1">IF(OR(INDEX(INDIRECT("times"&amp;AE$2),$F393,AS$28)&gt;10,INDEX(INDIRECT(AG393),$E393,$F393)="",INDEX(INDIRECT(AG393),$E393,$F393)&gt;=INDEX(INDIRECT(AG393),1,AS$28)),0,(INDEX(INDIRECT(AG393),$E393,$F393))-INDEX(INDIRECT(AG393),1,AS$28))*(10-INDEX(INDIRECT("times"&amp;AE$2),$F393,AS$28))/10</f>
        <v>0</v>
      </c>
      <c r="AT393" s="63">
        <f ca="1">IF(OR(INDEX(INDIRECT("times"&amp;AE$2),$F393,AT$28)&gt;10,INDEX(INDIRECT(AG393),$E393,$F393)="",INDEX(INDIRECT(AG393),$E393,$F393)&gt;=INDEX(INDIRECT(AG393),1,AT$28)),0,(INDEX(INDIRECT(AG393),$E393,$F393))-INDEX(INDIRECT(AG393),1,AT$28))*(10-INDEX(INDIRECT("times"&amp;AE$2),$F393,AT$28))/10</f>
        <v>0</v>
      </c>
      <c r="AU393" s="63">
        <f ca="1">IF(OR(INDEX(INDIRECT("times"&amp;AE$2),$F393,AU$28)&gt;10,INDEX(INDIRECT(AG393),$E393,$F393)="",INDEX(INDIRECT(AG393),$E393,$F393)&gt;=INDEX(INDIRECT(AG393),1,AU$28)),0,(INDEX(INDIRECT(AG393),$E393,$F393))-INDEX(INDIRECT(AG393),1,AU$28))*(10-INDEX(INDIRECT("times"&amp;AE$2),$F393,AU$28))/10</f>
        <v>0</v>
      </c>
      <c r="AV393" s="63">
        <f ca="1">IF(OR(INDEX(INDIRECT("times"&amp;AE$2),$F393,AV$28)&gt;10,INDEX(INDIRECT(AG393),$E393,$F393)="",INDEX(INDIRECT(AG393),$E393,$F393)&gt;=INDEX(INDIRECT(AG393),1,AV$28)),0,(INDEX(INDIRECT(AG393),$E393,$F393))-INDEX(INDIRECT(AG393),1,AV$28))*(10-INDEX(INDIRECT("times"&amp;AE$2),$F393,AV$28))/10</f>
        <v>0</v>
      </c>
      <c r="AW393" s="63">
        <f ca="1">IF(OR(INDEX(INDIRECT("times"&amp;AE$2),$F393,AW$28)&gt;10,INDEX(INDIRECT(AG393),$E393,$F393)="",INDEX(INDIRECT(AG393),$E393,$F393)&gt;=INDEX(INDIRECT(AG393),1,AW$28)),0,(INDEX(INDIRECT(AG393),$E393,$F393))-INDEX(INDIRECT(AG393),1,AW$28))*(10-INDEX(INDIRECT("times"&amp;AE$2),$F393,AW$28))/10</f>
        <v>0</v>
      </c>
      <c r="AX393" s="63">
        <f ca="1">IF(OR(INDEX(INDIRECT("times"&amp;AE$2),$F393,AX$28)&gt;10,INDEX(INDIRECT(AG393),$E393,$F393)="",INDEX(INDIRECT(AG393),$E393,$F393)&gt;=INDEX(INDIRECT(AG393),1,AX$28)),0,(INDEX(INDIRECT(AG393),$E393,$F393))-INDEX(INDIRECT(AG393),1,AX$28))*(10-INDEX(INDIRECT("times"&amp;AE$2),$F393,AX$28))/10</f>
        <v>0</v>
      </c>
      <c r="AY393" s="63">
        <f ca="1">IF(OR(INDEX(INDIRECT("times"&amp;AE$2),$F393,AY$28)&gt;10,INDEX(INDIRECT(AG393),$E393,$F393)="",INDEX(INDIRECT(AG393),$E393,$F393)&gt;=INDEX(INDIRECT(AG393),1,AY$28)),0,(INDEX(INDIRECT(AG393),$E393,$F393))-INDEX(INDIRECT(AG393),1,AY$28))*(10-INDEX(INDIRECT("times"&amp;AE$2),$F393,AY$28))/10</f>
        <v>0</v>
      </c>
      <c r="AZ393" s="63">
        <f ca="1">IF(OR(INDEX(INDIRECT("times"&amp;AE$2),$F393,AZ$28)&gt;10,INDEX(INDIRECT(AG393),$E393,$F393)="",INDEX(INDIRECT(AG393),$E393,$F393)&gt;=INDEX(INDIRECT(AG393),1,AZ$28)),0,(INDEX(INDIRECT(AG393),$E393,$F393))-INDEX(INDIRECT(AG393),1,AZ$28))*(10-INDEX(INDIRECT("times"&amp;AE$2),$F393,AZ$28))/10</f>
        <v>0</v>
      </c>
      <c r="BA393" s="63">
        <f ca="1">IF(OR(INDEX(INDIRECT("times"&amp;AE$2),$F393,BA$28)&gt;10,INDEX(INDIRECT(AG393),$E393,$F393)="",INDEX(INDIRECT(AG393),$E393,$F393)&gt;=INDEX(INDIRECT(AG393),1,BA$28)),0,(INDEX(INDIRECT(AG393),$E393,$F393))-INDEX(INDIRECT(AG393),1,BA$28))*(10-INDEX(INDIRECT("times"&amp;AE$2),$F393,BA$28))/10</f>
        <v>0</v>
      </c>
      <c r="BB393" s="63">
        <f ca="1">IF(OR(INDEX(INDIRECT("times"&amp;AE$2),$F393,BB$28)&gt;10,INDEX(INDIRECT(AG393),$E393,$F393)="",INDEX(INDIRECT(AG393),$E393,$F393)&gt;=INDEX(INDIRECT(AG393),1,BB$28)),0,(INDEX(INDIRECT(AG393),$E393,$F393))-INDEX(INDIRECT(AG393),1,BB$28))*(10-INDEX(INDIRECT("times"&amp;AE$2),$F393,BB$28))/10</f>
        <v>0</v>
      </c>
      <c r="BC393" s="63">
        <f ca="1">IF(OR(INDEX(INDIRECT("times"&amp;AE$2),$F393,BC$28)&gt;10,INDEX(INDIRECT(AG393),$E393,$F393)="",INDEX(INDIRECT(AG393),$E393,$F393)&gt;=INDEX(INDIRECT(AG393),1,BC$28)),0,(INDEX(INDIRECT(AG393),$E393,$F393))-INDEX(INDIRECT(AG393),1,BC$28))*(10-INDEX(INDIRECT("times"&amp;AE$2),$F393,BC$28))/10</f>
        <v>0</v>
      </c>
      <c r="BD393" s="64">
        <f ca="1">IF(OR(INDEX(INDIRECT("times"&amp;AE$2),$F393,BD$28)&gt;10,INDEX(INDIRECT(AG393),$E393,$F393)="",INDEX(INDIRECT(AG393),$E393,$F393)&gt;=INDEX(INDIRECT(AG393),1,BD$28)),0,(INDEX(INDIRECT(AG393),$E393,$F393))-INDEX(INDIRECT(AG393),1,BD$28))*(10-INDEX(INDIRECT("times"&amp;AE$2),$F393,BD$28))/10</f>
        <v>0</v>
      </c>
      <c r="BE393" s="201">
        <v>15</v>
      </c>
      <c r="BG393" s="18" t="s">
        <v>224</v>
      </c>
      <c r="BH393" s="122">
        <f>BG341</f>
        <v>3</v>
      </c>
      <c r="BI393" s="122" t="str">
        <f>BG342</f>
        <v>lei1834</v>
      </c>
      <c r="BJ393" s="210" t="str">
        <f t="shared" si="1800"/>
        <v>core3_lei1834</v>
      </c>
      <c r="BK393" s="122">
        <v>5</v>
      </c>
      <c r="BL393" s="33">
        <v>15</v>
      </c>
      <c r="BM393" s="62">
        <f ca="1">IF(OR(INDEX(INDIRECT("times"&amp;BH$2),$F393,BM$28)&gt;10,INDEX(INDIRECT(BJ393),$E393,$F393)="",INDEX(INDIRECT(BJ393),$E393,$F393)&gt;=INDEX(INDIRECT(BJ393),1,BM$28)),0,(INDEX(INDIRECT(BJ393),$E393,$F393))-INDEX(INDIRECT(BJ393),1,BM$28))*(10-INDEX(INDIRECT("times"&amp;BH$2),$F393,BM$28))/10</f>
        <v>0</v>
      </c>
      <c r="BN393" s="63">
        <f ca="1">IF(OR(INDEX(INDIRECT("times"&amp;BH$2),$F393,BN$28)&gt;10,INDEX(INDIRECT(BJ393),$E393,$F393)="",INDEX(INDIRECT(BJ393),$E393,$F393)&gt;=INDEX(INDIRECT(BJ393),1,BN$28)),0,(INDEX(INDIRECT(BJ393),$E393,$F393))-INDEX(INDIRECT(BJ393),1,BN$28))*(10-INDEX(INDIRECT("times"&amp;BH$2),$F393,BN$28))/10</f>
        <v>0</v>
      </c>
      <c r="BO393" s="63">
        <f ca="1">IF(OR(INDEX(INDIRECT("times"&amp;BH$2),$F393,BO$28)&gt;10,INDEX(INDIRECT(BJ393),$E393,$F393)="",INDEX(INDIRECT(BJ393),$E393,$F393)&gt;=INDEX(INDIRECT(BJ393),1,BO$28)),0,(INDEX(INDIRECT(BJ393),$E393,$F393))-INDEX(INDIRECT(BJ393),1,BO$28))*(10-INDEX(INDIRECT("times"&amp;BH$2),$F393,BO$28))/10</f>
        <v>0</v>
      </c>
      <c r="BP393" s="63">
        <f ca="1">IF(OR(INDEX(INDIRECT("times"&amp;BH$2),$F393,BP$28)&gt;10,INDEX(INDIRECT(BJ393),$E393,$F393)="",INDEX(INDIRECT(BJ393),$E393,$F393)&gt;=INDEX(INDIRECT(BJ393),1,BP$28)),0,(INDEX(INDIRECT(BJ393),$E393,$F393))-INDEX(INDIRECT(BJ393),1,BP$28))*(10-INDEX(INDIRECT("times"&amp;BH$2),$F393,BP$28))/10</f>
        <v>0</v>
      </c>
      <c r="BQ393" s="63">
        <f ca="1">IF(OR(INDEX(INDIRECT("times"&amp;BH$2),$F393,BQ$28)&gt;10,INDEX(INDIRECT(BJ393),$E393,$F393)="",INDEX(INDIRECT(BJ393),$E393,$F393)&gt;=INDEX(INDIRECT(BJ393),1,BQ$28)),0,(INDEX(INDIRECT(BJ393),$E393,$F393))-INDEX(INDIRECT(BJ393),1,BQ$28))*(10-INDEX(INDIRECT("times"&amp;BH$2),$F393,BQ$28))/10</f>
        <v>0</v>
      </c>
      <c r="BR393" s="63">
        <f ca="1">IF(OR(INDEX(INDIRECT("times"&amp;BH$2),$F393,BR$28)&gt;10,INDEX(INDIRECT(BJ393),$E393,$F393)="",INDEX(INDIRECT(BJ393),$E393,$F393)&gt;=INDEX(INDIRECT(BJ393),1,BR$28)),0,(INDEX(INDIRECT(BJ393),$E393,$F393))-INDEX(INDIRECT(BJ393),1,BR$28))*(10-INDEX(INDIRECT("times"&amp;BH$2),$F393,BR$28))/10</f>
        <v>0</v>
      </c>
      <c r="BS393" s="63">
        <f ca="1">IF(OR(INDEX(INDIRECT("times"&amp;BH$2),$F393,BS$28)&gt;10,INDEX(INDIRECT(BJ393),$E393,$F393)="",INDEX(INDIRECT(BJ393),$E393,$F393)&gt;=INDEX(INDIRECT(BJ393),1,BS$28)),0,(INDEX(INDIRECT(BJ393),$E393,$F393))-INDEX(INDIRECT(BJ393),1,BS$28))*(10-INDEX(INDIRECT("times"&amp;BH$2),$F393,BS$28))/10</f>
        <v>0</v>
      </c>
      <c r="BT393" s="63">
        <f ca="1">IF(OR(INDEX(INDIRECT("times"&amp;BH$2),$F393,BT$28)&gt;10,INDEX(INDIRECT(BJ393),$E393,$F393)="",INDEX(INDIRECT(BJ393),$E393,$F393)&gt;=INDEX(INDIRECT(BJ393),1,BT$28)),0,(INDEX(INDIRECT(BJ393),$E393,$F393))-INDEX(INDIRECT(BJ393),1,BT$28))*(10-INDEX(INDIRECT("times"&amp;BH$2),$F393,BT$28))/10</f>
        <v>0</v>
      </c>
      <c r="BU393" s="63">
        <f ca="1">IF(OR(INDEX(INDIRECT("times"&amp;BH$2),$F393,BU$28)&gt;10,INDEX(INDIRECT(BJ393),$E393,$F393)="",INDEX(INDIRECT(BJ393),$E393,$F393)&gt;=INDEX(INDIRECT(BJ393),1,BU$28)),0,(INDEX(INDIRECT(BJ393),$E393,$F393))-INDEX(INDIRECT(BJ393),1,BU$28))*(10-INDEX(INDIRECT("times"&amp;BH$2),$F393,BU$28))/10</f>
        <v>0</v>
      </c>
      <c r="BV393" s="63">
        <f ca="1">IF(OR(INDEX(INDIRECT("times"&amp;BH$2),$F393,BV$28)&gt;10,INDEX(INDIRECT(BJ393),$E393,$F393)="",INDEX(INDIRECT(BJ393),$E393,$F393)&gt;=INDEX(INDIRECT(BJ393),1,BV$28)),0,(INDEX(INDIRECT(BJ393),$E393,$F393))-INDEX(INDIRECT(BJ393),1,BV$28))*(10-INDEX(INDIRECT("times"&amp;BH$2),$F393,BV$28))/10</f>
        <v>0</v>
      </c>
      <c r="BW393" s="63">
        <f ca="1">IF(OR(INDEX(INDIRECT("times"&amp;BH$2),$F393,BW$28)&gt;10,INDEX(INDIRECT(BJ393),$E393,$F393)="",INDEX(INDIRECT(BJ393),$E393,$F393)&gt;=INDEX(INDIRECT(BJ393),1,BW$28)),0,(INDEX(INDIRECT(BJ393),$E393,$F393))-INDEX(INDIRECT(BJ393),1,BW$28))*(10-INDEX(INDIRECT("times"&amp;BH$2),$F393,BW$28))/10</f>
        <v>0</v>
      </c>
      <c r="BX393" s="63">
        <f ca="1">IF(OR(INDEX(INDIRECT("times"&amp;BH$2),$F393,BX$28)&gt;10,INDEX(INDIRECT(BJ393),$E393,$F393)="",INDEX(INDIRECT(BJ393),$E393,$F393)&gt;=INDEX(INDIRECT(BJ393),1,BX$28)),0,(INDEX(INDIRECT(BJ393),$E393,$F393))-INDEX(INDIRECT(BJ393),1,BX$28))*(10-INDEX(INDIRECT("times"&amp;BH$2),$F393,BX$28))/10</f>
        <v>0</v>
      </c>
      <c r="BY393" s="63">
        <f ca="1">IF(OR(INDEX(INDIRECT("times"&amp;BH$2),$F393,BY$28)&gt;10,INDEX(INDIRECT(BJ393),$E393,$F393)="",INDEX(INDIRECT(BJ393),$E393,$F393)&gt;=INDEX(INDIRECT(BJ393),1,BY$28)),0,(INDEX(INDIRECT(BJ393),$E393,$F393))-INDEX(INDIRECT(BJ393),1,BY$28))*(10-INDEX(INDIRECT("times"&amp;BH$2),$F393,BY$28))/10</f>
        <v>0</v>
      </c>
      <c r="BZ393" s="63">
        <f ca="1">IF(OR(INDEX(INDIRECT("times"&amp;BH$2),$F393,BZ$28)&gt;10,INDEX(INDIRECT(BJ393),$E393,$F393)="",INDEX(INDIRECT(BJ393),$E393,$F393)&gt;=INDEX(INDIRECT(BJ393),1,BZ$28)),0,(INDEX(INDIRECT(BJ393),$E393,$F393))-INDEX(INDIRECT(BJ393),1,BZ$28))*(10-INDEX(INDIRECT("times"&amp;BH$2),$F393,BZ$28))/10</f>
        <v>0</v>
      </c>
      <c r="CA393" s="63">
        <f ca="1">IF(OR(INDEX(INDIRECT("times"&amp;BH$2),$F393,CA$28)&gt;10,INDEX(INDIRECT(BJ393),$E393,$F393)="",INDEX(INDIRECT(BJ393),$E393,$F393)&gt;=INDEX(INDIRECT(BJ393),1,CA$28)),0,(INDEX(INDIRECT(BJ393),$E393,$F393))-INDEX(INDIRECT(BJ393),1,CA$28))*(10-INDEX(INDIRECT("times"&amp;BH$2),$F393,CA$28))/10</f>
        <v>0</v>
      </c>
      <c r="CB393" s="63">
        <f ca="1">IF(OR(INDEX(INDIRECT("times"&amp;BH$2),$F393,CB$28)&gt;10,INDEX(INDIRECT(BJ393),$E393,$F393)="",INDEX(INDIRECT(BJ393),$E393,$F393)&gt;=INDEX(INDIRECT(BJ393),1,CB$28)),0,(INDEX(INDIRECT(BJ393),$E393,$F393))-INDEX(INDIRECT(BJ393),1,CB$28))*(10-INDEX(INDIRECT("times"&amp;BH$2),$F393,CB$28))/10</f>
        <v>0</v>
      </c>
      <c r="CC393" s="63">
        <f ca="1">IF(OR(INDEX(INDIRECT("times"&amp;BH$2),$F393,CC$28)&gt;10,INDEX(INDIRECT(BJ393),$E393,$F393)="",INDEX(INDIRECT(BJ393),$E393,$F393)&gt;=INDEX(INDIRECT(BJ393),1,CC$28)),0,(INDEX(INDIRECT(BJ393),$E393,$F393))-INDEX(INDIRECT(BJ393),1,CC$28))*(10-INDEX(INDIRECT("times"&amp;BH$2),$F393,CC$28))/10</f>
        <v>0</v>
      </c>
      <c r="CD393" s="63">
        <f ca="1">IF(OR(INDEX(INDIRECT("times"&amp;BH$2),$F393,CD$28)&gt;10,INDEX(INDIRECT(BJ393),$E393,$F393)="",INDEX(INDIRECT(BJ393),$E393,$F393)&gt;=INDEX(INDIRECT(BJ393),1,CD$28)),0,(INDEX(INDIRECT(BJ393),$E393,$F393))-INDEX(INDIRECT(BJ393),1,CD$28))*(10-INDEX(INDIRECT("times"&amp;BH$2),$F393,CD$28))/10</f>
        <v>0</v>
      </c>
      <c r="CE393" s="63">
        <f ca="1">IF(OR(INDEX(INDIRECT("times"&amp;BH$2),$F393,CE$28)&gt;10,INDEX(INDIRECT(BJ393),$E393,$F393)="",INDEX(INDIRECT(BJ393),$E393,$F393)&gt;=INDEX(INDIRECT(BJ393),1,CE$28)),0,(INDEX(INDIRECT(BJ393),$E393,$F393))-INDEX(INDIRECT(BJ393),1,CE$28))*(10-INDEX(INDIRECT("times"&amp;BH$2),$F393,CE$28))/10</f>
        <v>0</v>
      </c>
      <c r="CF393" s="63">
        <f ca="1">IF(OR(INDEX(INDIRECT("times"&amp;BH$2),$F393,CF$28)&gt;10,INDEX(INDIRECT(BJ393),$E393,$F393)="",INDEX(INDIRECT(BJ393),$E393,$F393)&gt;=INDEX(INDIRECT(BJ393),1,CF$28)),0,(INDEX(INDIRECT(BJ393),$E393,$F393))-INDEX(INDIRECT(BJ393),1,CF$28))*(10-INDEX(INDIRECT("times"&amp;BH$2),$F393,CF$28))/10</f>
        <v>0</v>
      </c>
      <c r="CG393" s="64">
        <f ca="1">IF(OR(INDEX(INDIRECT("times"&amp;BH$2),$F393,CG$28)&gt;10,INDEX(INDIRECT(BJ393),$E393,$F393)="",INDEX(INDIRECT(BJ393),$E393,$F393)&gt;=INDEX(INDIRECT(BJ393),1,CG$28)),0,(INDEX(INDIRECT(BJ393),$E393,$F393))-INDEX(INDIRECT(BJ393),1,CG$28))*(10-INDEX(INDIRECT("times"&amp;BH$2),$F393,CG$28))/10</f>
        <v>0</v>
      </c>
      <c r="CH393" s="201">
        <v>15</v>
      </c>
      <c r="CJ393" s="18" t="s">
        <v>224</v>
      </c>
      <c r="CK393" s="122">
        <f>CJ341</f>
        <v>3</v>
      </c>
      <c r="CL393" s="122" t="str">
        <f>CJ342</f>
        <v>work3564</v>
      </c>
      <c r="CM393" s="210" t="str">
        <f t="shared" si="1801"/>
        <v>core3_work3564</v>
      </c>
      <c r="CN393" s="122">
        <v>5</v>
      </c>
      <c r="CO393" s="33">
        <v>15</v>
      </c>
      <c r="CP393" s="62">
        <f ca="1">IF(OR(INDEX(INDIRECT("times"&amp;CK$2),$F393,CP$28)&gt;10,INDEX(INDIRECT(CM393),$E393,$F393)="",INDEX(INDIRECT(CM393),$E393,$F393)&gt;=INDEX(INDIRECT(CM393),1,CP$28)),0,(INDEX(INDIRECT(CM393),$E393,$F393))-INDEX(INDIRECT(CM393),1,CP$28))*(10-INDEX(INDIRECT("times"&amp;CK$2),$F393,CP$28))/10</f>
        <v>0</v>
      </c>
      <c r="CQ393" s="63">
        <f ca="1">IF(OR(INDEX(INDIRECT("times"&amp;CK$2),$F393,CQ$28)&gt;10,INDEX(INDIRECT(CM393),$E393,$F393)="",INDEX(INDIRECT(CM393),$E393,$F393)&gt;=INDEX(INDIRECT(CM393),1,CQ$28)),0,(INDEX(INDIRECT(CM393),$E393,$F393))-INDEX(INDIRECT(CM393),1,CQ$28))*(10-INDEX(INDIRECT("times"&amp;CK$2),$F393,CQ$28))/10</f>
        <v>0</v>
      </c>
      <c r="CR393" s="63">
        <f ca="1">IF(OR(INDEX(INDIRECT("times"&amp;CK$2),$F393,CR$28)&gt;10,INDEX(INDIRECT(CM393),$E393,$F393)="",INDEX(INDIRECT(CM393),$E393,$F393)&gt;=INDEX(INDIRECT(CM393),1,CR$28)),0,(INDEX(INDIRECT(CM393),$E393,$F393))-INDEX(INDIRECT(CM393),1,CR$28))*(10-INDEX(INDIRECT("times"&amp;CK$2),$F393,CR$28))/10</f>
        <v>0</v>
      </c>
      <c r="CS393" s="63">
        <f ca="1">IF(OR(INDEX(INDIRECT("times"&amp;CK$2),$F393,CS$28)&gt;10,INDEX(INDIRECT(CM393),$E393,$F393)="",INDEX(INDIRECT(CM393),$E393,$F393)&gt;=INDEX(INDIRECT(CM393),1,CS$28)),0,(INDEX(INDIRECT(CM393),$E393,$F393))-INDEX(INDIRECT(CM393),1,CS$28))*(10-INDEX(INDIRECT("times"&amp;CK$2),$F393,CS$28))/10</f>
        <v>0</v>
      </c>
      <c r="CT393" s="63">
        <f ca="1">IF(OR(INDEX(INDIRECT("times"&amp;CK$2),$F393,CT$28)&gt;10,INDEX(INDIRECT(CM393),$E393,$F393)="",INDEX(INDIRECT(CM393),$E393,$F393)&gt;=INDEX(INDIRECT(CM393),1,CT$28)),0,(INDEX(INDIRECT(CM393),$E393,$F393))-INDEX(INDIRECT(CM393),1,CT$28))*(10-INDEX(INDIRECT("times"&amp;CK$2),$F393,CT$28))/10</f>
        <v>0</v>
      </c>
      <c r="CU393" s="63">
        <f ca="1">IF(OR(INDEX(INDIRECT("times"&amp;CK$2),$F393,CU$28)&gt;10,INDEX(INDIRECT(CM393),$E393,$F393)="",INDEX(INDIRECT(CM393),$E393,$F393)&gt;=INDEX(INDIRECT(CM393),1,CU$28)),0,(INDEX(INDIRECT(CM393),$E393,$F393))-INDEX(INDIRECT(CM393),1,CU$28))*(10-INDEX(INDIRECT("times"&amp;CK$2),$F393,CU$28))/10</f>
        <v>0</v>
      </c>
      <c r="CV393" s="63">
        <f ca="1">IF(OR(INDEX(INDIRECT("times"&amp;CK$2),$F393,CV$28)&gt;10,INDEX(INDIRECT(CM393),$E393,$F393)="",INDEX(INDIRECT(CM393),$E393,$F393)&gt;=INDEX(INDIRECT(CM393),1,CV$28)),0,(INDEX(INDIRECT(CM393),$E393,$F393))-INDEX(INDIRECT(CM393),1,CV$28))*(10-INDEX(INDIRECT("times"&amp;CK$2),$F393,CV$28))/10</f>
        <v>0</v>
      </c>
      <c r="CW393" s="63">
        <f ca="1">IF(OR(INDEX(INDIRECT("times"&amp;CK$2),$F393,CW$28)&gt;10,INDEX(INDIRECT(CM393),$E393,$F393)="",INDEX(INDIRECT(CM393),$E393,$F393)&gt;=INDEX(INDIRECT(CM393),1,CW$28)),0,(INDEX(INDIRECT(CM393),$E393,$F393))-INDEX(INDIRECT(CM393),1,CW$28))*(10-INDEX(INDIRECT("times"&amp;CK$2),$F393,CW$28))/10</f>
        <v>0</v>
      </c>
      <c r="CX393" s="63">
        <f ca="1">IF(OR(INDEX(INDIRECT("times"&amp;CK$2),$F393,CX$28)&gt;10,INDEX(INDIRECT(CM393),$E393,$F393)="",INDEX(INDIRECT(CM393),$E393,$F393)&gt;=INDEX(INDIRECT(CM393),1,CX$28)),0,(INDEX(INDIRECT(CM393),$E393,$F393))-INDEX(INDIRECT(CM393),1,CX$28))*(10-INDEX(INDIRECT("times"&amp;CK$2),$F393,CX$28))/10</f>
        <v>0</v>
      </c>
      <c r="CY393" s="63">
        <f ca="1">IF(OR(INDEX(INDIRECT("times"&amp;CK$2),$F393,CY$28)&gt;10,INDEX(INDIRECT(CM393),$E393,$F393)="",INDEX(INDIRECT(CM393),$E393,$F393)&gt;=INDEX(INDIRECT(CM393),1,CY$28)),0,(INDEX(INDIRECT(CM393),$E393,$F393))-INDEX(INDIRECT(CM393),1,CY$28))*(10-INDEX(INDIRECT("times"&amp;CK$2),$F393,CY$28))/10</f>
        <v>0</v>
      </c>
      <c r="CZ393" s="63">
        <f ca="1">IF(OR(INDEX(INDIRECT("times"&amp;CK$2),$F393,CZ$28)&gt;10,INDEX(INDIRECT(CM393),$E393,$F393)="",INDEX(INDIRECT(CM393),$E393,$F393)&gt;=INDEX(INDIRECT(CM393),1,CZ$28)),0,(INDEX(INDIRECT(CM393),$E393,$F393))-INDEX(INDIRECT(CM393),1,CZ$28))*(10-INDEX(INDIRECT("times"&amp;CK$2),$F393,CZ$28))/10</f>
        <v>0</v>
      </c>
      <c r="DA393" s="63">
        <f ca="1">IF(OR(INDEX(INDIRECT("times"&amp;CK$2),$F393,DA$28)&gt;10,INDEX(INDIRECT(CM393),$E393,$F393)="",INDEX(INDIRECT(CM393),$E393,$F393)&gt;=INDEX(INDIRECT(CM393),1,DA$28)),0,(INDEX(INDIRECT(CM393),$E393,$F393))-INDEX(INDIRECT(CM393),1,DA$28))*(10-INDEX(INDIRECT("times"&amp;CK$2),$F393,DA$28))/10</f>
        <v>0</v>
      </c>
      <c r="DB393" s="63">
        <f ca="1">IF(OR(INDEX(INDIRECT("times"&amp;CK$2),$F393,DB$28)&gt;10,INDEX(INDIRECT(CM393),$E393,$F393)="",INDEX(INDIRECT(CM393),$E393,$F393)&gt;=INDEX(INDIRECT(CM393),1,DB$28)),0,(INDEX(INDIRECT(CM393),$E393,$F393))-INDEX(INDIRECT(CM393),1,DB$28))*(10-INDEX(INDIRECT("times"&amp;CK$2),$F393,DB$28))/10</f>
        <v>0</v>
      </c>
      <c r="DC393" s="63">
        <f ca="1">IF(OR(INDEX(INDIRECT("times"&amp;CK$2),$F393,DC$28)&gt;10,INDEX(INDIRECT(CM393),$E393,$F393)="",INDEX(INDIRECT(CM393),$E393,$F393)&gt;=INDEX(INDIRECT(CM393),1,DC$28)),0,(INDEX(INDIRECT(CM393),$E393,$F393))-INDEX(INDIRECT(CM393),1,DC$28))*(10-INDEX(INDIRECT("times"&amp;CK$2),$F393,DC$28))/10</f>
        <v>0</v>
      </c>
      <c r="DD393" s="63">
        <f ca="1">IF(OR(INDEX(INDIRECT("times"&amp;CK$2),$F393,DD$28)&gt;10,INDEX(INDIRECT(CM393),$E393,$F393)="",INDEX(INDIRECT(CM393),$E393,$F393)&gt;=INDEX(INDIRECT(CM393),1,DD$28)),0,(INDEX(INDIRECT(CM393),$E393,$F393))-INDEX(INDIRECT(CM393),1,DD$28))*(10-INDEX(INDIRECT("times"&amp;CK$2),$F393,DD$28))/10</f>
        <v>0</v>
      </c>
      <c r="DE393" s="63">
        <f ca="1">IF(OR(INDEX(INDIRECT("times"&amp;CK$2),$F393,DE$28)&gt;10,INDEX(INDIRECT(CM393),$E393,$F393)="",INDEX(INDIRECT(CM393),$E393,$F393)&gt;=INDEX(INDIRECT(CM393),1,DE$28)),0,(INDEX(INDIRECT(CM393),$E393,$F393))-INDEX(INDIRECT(CM393),1,DE$28))*(10-INDEX(INDIRECT("times"&amp;CK$2),$F393,DE$28))/10</f>
        <v>0</v>
      </c>
      <c r="DF393" s="63">
        <f ca="1">IF(OR(INDEX(INDIRECT("times"&amp;CK$2),$F393,DF$28)&gt;10,INDEX(INDIRECT(CM393),$E393,$F393)="",INDEX(INDIRECT(CM393),$E393,$F393)&gt;=INDEX(INDIRECT(CM393),1,DF$28)),0,(INDEX(INDIRECT(CM393),$E393,$F393))-INDEX(INDIRECT(CM393),1,DF$28))*(10-INDEX(INDIRECT("times"&amp;CK$2),$F393,DF$28))/10</f>
        <v>0</v>
      </c>
      <c r="DG393" s="63">
        <f ca="1">IF(OR(INDEX(INDIRECT("times"&amp;CK$2),$F393,DG$28)&gt;10,INDEX(INDIRECT(CM393),$E393,$F393)="",INDEX(INDIRECT(CM393),$E393,$F393)&gt;=INDEX(INDIRECT(CM393),1,DG$28)),0,(INDEX(INDIRECT(CM393),$E393,$F393))-INDEX(INDIRECT(CM393),1,DG$28))*(10-INDEX(INDIRECT("times"&amp;CK$2),$F393,DG$28))/10</f>
        <v>0</v>
      </c>
      <c r="DH393" s="63">
        <f ca="1">IF(OR(INDEX(INDIRECT("times"&amp;CK$2),$F393,DH$28)&gt;10,INDEX(INDIRECT(CM393),$E393,$F393)="",INDEX(INDIRECT(CM393),$E393,$F393)&gt;=INDEX(INDIRECT(CM393),1,DH$28)),0,(INDEX(INDIRECT(CM393),$E393,$F393))-INDEX(INDIRECT(CM393),1,DH$28))*(10-INDEX(INDIRECT("times"&amp;CK$2),$F393,DH$28))/10</f>
        <v>0</v>
      </c>
      <c r="DI393" s="63">
        <f ca="1">IF(OR(INDEX(INDIRECT("times"&amp;CK$2),$F393,DI$28)&gt;10,INDEX(INDIRECT(CM393),$E393,$F393)="",INDEX(INDIRECT(CM393),$E393,$F393)&gt;=INDEX(INDIRECT(CM393),1,DI$28)),0,(INDEX(INDIRECT(CM393),$E393,$F393))-INDEX(INDIRECT(CM393),1,DI$28))*(10-INDEX(INDIRECT("times"&amp;CK$2),$F393,DI$28))/10</f>
        <v>0</v>
      </c>
      <c r="DJ393" s="64">
        <f ca="1">IF(OR(INDEX(INDIRECT("times"&amp;CK$2),$F393,DJ$28)&gt;10,INDEX(INDIRECT(CM393),$E393,$F393)="",INDEX(INDIRECT(CM393),$E393,$F393)&gt;=INDEX(INDIRECT(CM393),1,DJ$28)),0,(INDEX(INDIRECT(CM393),$E393,$F393))-INDEX(INDIRECT(CM393),1,DJ$28))*(10-INDEX(INDIRECT("times"&amp;CK$2),$F393,DJ$28))/10</f>
        <v>0</v>
      </c>
      <c r="DK393" s="201">
        <v>15</v>
      </c>
      <c r="DM393" s="18" t="s">
        <v>224</v>
      </c>
      <c r="DN393" s="122">
        <f>DM341</f>
        <v>3</v>
      </c>
      <c r="DO393" s="122" t="str">
        <f>DM342</f>
        <v>shop3564</v>
      </c>
      <c r="DP393" s="210" t="str">
        <f t="shared" si="1802"/>
        <v>core3_shop3564</v>
      </c>
      <c r="DQ393" s="122">
        <v>5</v>
      </c>
      <c r="DR393" s="33">
        <v>15</v>
      </c>
      <c r="DS393" s="62">
        <f ca="1">IF(OR(INDEX(INDIRECT("times"&amp;DN$2),$F393,DS$28)&gt;10,INDEX(INDIRECT(DP393),$E393,$F393)="",INDEX(INDIRECT(DP393),$E393,$F393)&gt;=INDEX(INDIRECT(DP393),1,DS$28)),0,(INDEX(INDIRECT(DP393),$E393,$F393))-INDEX(INDIRECT(DP393),1,DS$28))*(10-INDEX(INDIRECT("times"&amp;DN$2),$F393,DS$28))/10</f>
        <v>0</v>
      </c>
      <c r="DT393" s="63">
        <f ca="1">IF(OR(INDEX(INDIRECT("times"&amp;DN$2),$F393,DT$28)&gt;10,INDEX(INDIRECT(DP393),$E393,$F393)="",INDEX(INDIRECT(DP393),$E393,$F393)&gt;=INDEX(INDIRECT(DP393),1,DT$28)),0,(INDEX(INDIRECT(DP393),$E393,$F393))-INDEX(INDIRECT(DP393),1,DT$28))*(10-INDEX(INDIRECT("times"&amp;DN$2),$F393,DT$28))/10</f>
        <v>0</v>
      </c>
      <c r="DU393" s="63">
        <f ca="1">IF(OR(INDEX(INDIRECT("times"&amp;DN$2),$F393,DU$28)&gt;10,INDEX(INDIRECT(DP393),$E393,$F393)="",INDEX(INDIRECT(DP393),$E393,$F393)&gt;=INDEX(INDIRECT(DP393),1,DU$28)),0,(INDEX(INDIRECT(DP393),$E393,$F393))-INDEX(INDIRECT(DP393),1,DU$28))*(10-INDEX(INDIRECT("times"&amp;DN$2),$F393,DU$28))/10</f>
        <v>0</v>
      </c>
      <c r="DV393" s="63">
        <f ca="1">IF(OR(INDEX(INDIRECT("times"&amp;DN$2),$F393,DV$28)&gt;10,INDEX(INDIRECT(DP393),$E393,$F393)="",INDEX(INDIRECT(DP393),$E393,$F393)&gt;=INDEX(INDIRECT(DP393),1,DV$28)),0,(INDEX(INDIRECT(DP393),$E393,$F393))-INDEX(INDIRECT(DP393),1,DV$28))*(10-INDEX(INDIRECT("times"&amp;DN$2),$F393,DV$28))/10</f>
        <v>0</v>
      </c>
      <c r="DW393" s="63">
        <f ca="1">IF(OR(INDEX(INDIRECT("times"&amp;DN$2),$F393,DW$28)&gt;10,INDEX(INDIRECT(DP393),$E393,$F393)="",INDEX(INDIRECT(DP393),$E393,$F393)&gt;=INDEX(INDIRECT(DP393),1,DW$28)),0,(INDEX(INDIRECT(DP393),$E393,$F393))-INDEX(INDIRECT(DP393),1,DW$28))*(10-INDEX(INDIRECT("times"&amp;DN$2),$F393,DW$28))/10</f>
        <v>0</v>
      </c>
      <c r="DX393" s="63">
        <f ca="1">IF(OR(INDEX(INDIRECT("times"&amp;DN$2),$F393,DX$28)&gt;10,INDEX(INDIRECT(DP393),$E393,$F393)="",INDEX(INDIRECT(DP393),$E393,$F393)&gt;=INDEX(INDIRECT(DP393),1,DX$28)),0,(INDEX(INDIRECT(DP393),$E393,$F393))-INDEX(INDIRECT(DP393),1,DX$28))*(10-INDEX(INDIRECT("times"&amp;DN$2),$F393,DX$28))/10</f>
        <v>0</v>
      </c>
      <c r="DY393" s="63">
        <f ca="1">IF(OR(INDEX(INDIRECT("times"&amp;DN$2),$F393,DY$28)&gt;10,INDEX(INDIRECT(DP393),$E393,$F393)="",INDEX(INDIRECT(DP393),$E393,$F393)&gt;=INDEX(INDIRECT(DP393),1,DY$28)),0,(INDEX(INDIRECT(DP393),$E393,$F393))-INDEX(INDIRECT(DP393),1,DY$28))*(10-INDEX(INDIRECT("times"&amp;DN$2),$F393,DY$28))/10</f>
        <v>0</v>
      </c>
      <c r="DZ393" s="63">
        <f ca="1">IF(OR(INDEX(INDIRECT("times"&amp;DN$2),$F393,DZ$28)&gt;10,INDEX(INDIRECT(DP393),$E393,$F393)="",INDEX(INDIRECT(DP393),$E393,$F393)&gt;=INDEX(INDIRECT(DP393),1,DZ$28)),0,(INDEX(INDIRECT(DP393),$E393,$F393))-INDEX(INDIRECT(DP393),1,DZ$28))*(10-INDEX(INDIRECT("times"&amp;DN$2),$F393,DZ$28))/10</f>
        <v>0</v>
      </c>
      <c r="EA393" s="63">
        <f ca="1">IF(OR(INDEX(INDIRECT("times"&amp;DN$2),$F393,EA$28)&gt;10,INDEX(INDIRECT(DP393),$E393,$F393)="",INDEX(INDIRECT(DP393),$E393,$F393)&gt;=INDEX(INDIRECT(DP393),1,EA$28)),0,(INDEX(INDIRECT(DP393),$E393,$F393))-INDEX(INDIRECT(DP393),1,EA$28))*(10-INDEX(INDIRECT("times"&amp;DN$2),$F393,EA$28))/10</f>
        <v>0</v>
      </c>
      <c r="EB393" s="63">
        <f ca="1">IF(OR(INDEX(INDIRECT("times"&amp;DN$2),$F393,EB$28)&gt;10,INDEX(INDIRECT(DP393),$E393,$F393)="",INDEX(INDIRECT(DP393),$E393,$F393)&gt;=INDEX(INDIRECT(DP393),1,EB$28)),0,(INDEX(INDIRECT(DP393),$E393,$F393))-INDEX(INDIRECT(DP393),1,EB$28))*(10-INDEX(INDIRECT("times"&amp;DN$2),$F393,EB$28))/10</f>
        <v>0</v>
      </c>
      <c r="EC393" s="63">
        <f ca="1">IF(OR(INDEX(INDIRECT("times"&amp;DN$2),$F393,EC$28)&gt;10,INDEX(INDIRECT(DP393),$E393,$F393)="",INDEX(INDIRECT(DP393),$E393,$F393)&gt;=INDEX(INDIRECT(DP393),1,EC$28)),0,(INDEX(INDIRECT(DP393),$E393,$F393))-INDEX(INDIRECT(DP393),1,EC$28))*(10-INDEX(INDIRECT("times"&amp;DN$2),$F393,EC$28))/10</f>
        <v>0</v>
      </c>
      <c r="ED393" s="63">
        <f ca="1">IF(OR(INDEX(INDIRECT("times"&amp;DN$2),$F393,ED$28)&gt;10,INDEX(INDIRECT(DP393),$E393,$F393)="",INDEX(INDIRECT(DP393),$E393,$F393)&gt;=INDEX(INDIRECT(DP393),1,ED$28)),0,(INDEX(INDIRECT(DP393),$E393,$F393))-INDEX(INDIRECT(DP393),1,ED$28))*(10-INDEX(INDIRECT("times"&amp;DN$2),$F393,ED$28))/10</f>
        <v>0</v>
      </c>
      <c r="EE393" s="63">
        <f ca="1">IF(OR(INDEX(INDIRECT("times"&amp;DN$2),$F393,EE$28)&gt;10,INDEX(INDIRECT(DP393),$E393,$F393)="",INDEX(INDIRECT(DP393),$E393,$F393)&gt;=INDEX(INDIRECT(DP393),1,EE$28)),0,(INDEX(INDIRECT(DP393),$E393,$F393))-INDEX(INDIRECT(DP393),1,EE$28))*(10-INDEX(INDIRECT("times"&amp;DN$2),$F393,EE$28))/10</f>
        <v>0</v>
      </c>
      <c r="EF393" s="63">
        <f ca="1">IF(OR(INDEX(INDIRECT("times"&amp;DN$2),$F393,EF$28)&gt;10,INDEX(INDIRECT(DP393),$E393,$F393)="",INDEX(INDIRECT(DP393),$E393,$F393)&gt;=INDEX(INDIRECT(DP393),1,EF$28)),0,(INDEX(INDIRECT(DP393),$E393,$F393))-INDEX(INDIRECT(DP393),1,EF$28))*(10-INDEX(INDIRECT("times"&amp;DN$2),$F393,EF$28))/10</f>
        <v>0</v>
      </c>
      <c r="EG393" s="63">
        <f ca="1">IF(OR(INDEX(INDIRECT("times"&amp;DN$2),$F393,EG$28)&gt;10,INDEX(INDIRECT(DP393),$E393,$F393)="",INDEX(INDIRECT(DP393),$E393,$F393)&gt;=INDEX(INDIRECT(DP393),1,EG$28)),0,(INDEX(INDIRECT(DP393),$E393,$F393))-INDEX(INDIRECT(DP393),1,EG$28))*(10-INDEX(INDIRECT("times"&amp;DN$2),$F393,EG$28))/10</f>
        <v>0</v>
      </c>
      <c r="EH393" s="63">
        <f ca="1">IF(OR(INDEX(INDIRECT("times"&amp;DN$2),$F393,EH$28)&gt;10,INDEX(INDIRECT(DP393),$E393,$F393)="",INDEX(INDIRECT(DP393),$E393,$F393)&gt;=INDEX(INDIRECT(DP393),1,EH$28)),0,(INDEX(INDIRECT(DP393),$E393,$F393))-INDEX(INDIRECT(DP393),1,EH$28))*(10-INDEX(INDIRECT("times"&amp;DN$2),$F393,EH$28))/10</f>
        <v>0</v>
      </c>
      <c r="EI393" s="63">
        <f ca="1">IF(OR(INDEX(INDIRECT("times"&amp;DN$2),$F393,EI$28)&gt;10,INDEX(INDIRECT(DP393),$E393,$F393)="",INDEX(INDIRECT(DP393),$E393,$F393)&gt;=INDEX(INDIRECT(DP393),1,EI$28)),0,(INDEX(INDIRECT(DP393),$E393,$F393))-INDEX(INDIRECT(DP393),1,EI$28))*(10-INDEX(INDIRECT("times"&amp;DN$2),$F393,EI$28))/10</f>
        <v>0</v>
      </c>
      <c r="EJ393" s="63">
        <f ca="1">IF(OR(INDEX(INDIRECT("times"&amp;DN$2),$F393,EJ$28)&gt;10,INDEX(INDIRECT(DP393),$E393,$F393)="",INDEX(INDIRECT(DP393),$E393,$F393)&gt;=INDEX(INDIRECT(DP393),1,EJ$28)),0,(INDEX(INDIRECT(DP393),$E393,$F393))-INDEX(INDIRECT(DP393),1,EJ$28))*(10-INDEX(INDIRECT("times"&amp;DN$2),$F393,EJ$28))/10</f>
        <v>0</v>
      </c>
      <c r="EK393" s="63">
        <f ca="1">IF(OR(INDEX(INDIRECT("times"&amp;DN$2),$F393,EK$28)&gt;10,INDEX(INDIRECT(DP393),$E393,$F393)="",INDEX(INDIRECT(DP393),$E393,$F393)&gt;=INDEX(INDIRECT(DP393),1,EK$28)),0,(INDEX(INDIRECT(DP393),$E393,$F393))-INDEX(INDIRECT(DP393),1,EK$28))*(10-INDEX(INDIRECT("times"&amp;DN$2),$F393,EK$28))/10</f>
        <v>0</v>
      </c>
      <c r="EL393" s="63">
        <f ca="1">IF(OR(INDEX(INDIRECT("times"&amp;DN$2),$F393,EL$28)&gt;10,INDEX(INDIRECT(DP393),$E393,$F393)="",INDEX(INDIRECT(DP393),$E393,$F393)&gt;=INDEX(INDIRECT(DP393),1,EL$28)),0,(INDEX(INDIRECT(DP393),$E393,$F393))-INDEX(INDIRECT(DP393),1,EL$28))*(10-INDEX(INDIRECT("times"&amp;DN$2),$F393,EL$28))/10</f>
        <v>0</v>
      </c>
      <c r="EM393" s="64">
        <f ca="1">IF(OR(INDEX(INDIRECT("times"&amp;DN$2),$F393,EM$28)&gt;10,INDEX(INDIRECT(DP393),$E393,$F393)="",INDEX(INDIRECT(DP393),$E393,$F393)&gt;=INDEX(INDIRECT(DP393),1,EM$28)),0,(INDEX(INDIRECT(DP393),$E393,$F393))-INDEX(INDIRECT(DP393),1,EM$28))*(10-INDEX(INDIRECT("times"&amp;DN$2),$F393,EM$28))/10</f>
        <v>0</v>
      </c>
      <c r="EN393" s="201">
        <v>15</v>
      </c>
      <c r="EP393" s="18" t="s">
        <v>224</v>
      </c>
      <c r="EQ393" s="122">
        <f>EP341</f>
        <v>3</v>
      </c>
      <c r="ER393" s="122" t="str">
        <f>EP342</f>
        <v>lei3564</v>
      </c>
      <c r="ES393" s="210" t="str">
        <f t="shared" si="1803"/>
        <v>core3_lei3564</v>
      </c>
      <c r="ET393" s="122">
        <v>5</v>
      </c>
      <c r="EU393" s="33">
        <v>15</v>
      </c>
      <c r="EV393" s="62">
        <f ca="1">IF(OR(INDEX(INDIRECT("times"&amp;EQ$2),$F393,EV$28)&gt;10,INDEX(INDIRECT(ES393),$E393,$F393)="",INDEX(INDIRECT(ES393),$E393,$F393)&gt;=INDEX(INDIRECT(ES393),1,EV$28)),0,(INDEX(INDIRECT(ES393),$E393,$F393))-INDEX(INDIRECT(ES393),1,EV$28))*(10-INDEX(INDIRECT("times"&amp;EQ$2),$F393,EV$28))/10</f>
        <v>0</v>
      </c>
      <c r="EW393" s="63">
        <f ca="1">IF(OR(INDEX(INDIRECT("times"&amp;EQ$2),$F393,EW$28)&gt;10,INDEX(INDIRECT(ES393),$E393,$F393)="",INDEX(INDIRECT(ES393),$E393,$F393)&gt;=INDEX(INDIRECT(ES393),1,EW$28)),0,(INDEX(INDIRECT(ES393),$E393,$F393))-INDEX(INDIRECT(ES393),1,EW$28))*(10-INDEX(INDIRECT("times"&amp;EQ$2),$F393,EW$28))/10</f>
        <v>0</v>
      </c>
      <c r="EX393" s="63">
        <f ca="1">IF(OR(INDEX(INDIRECT("times"&amp;EQ$2),$F393,EX$28)&gt;10,INDEX(INDIRECT(ES393),$E393,$F393)="",INDEX(INDIRECT(ES393),$E393,$F393)&gt;=INDEX(INDIRECT(ES393),1,EX$28)),0,(INDEX(INDIRECT(ES393),$E393,$F393))-INDEX(INDIRECT(ES393),1,EX$28))*(10-INDEX(INDIRECT("times"&amp;EQ$2),$F393,EX$28))/10</f>
        <v>0</v>
      </c>
      <c r="EY393" s="63">
        <f ca="1">IF(OR(INDEX(INDIRECT("times"&amp;EQ$2),$F393,EY$28)&gt;10,INDEX(INDIRECT(ES393),$E393,$F393)="",INDEX(INDIRECT(ES393),$E393,$F393)&gt;=INDEX(INDIRECT(ES393),1,EY$28)),0,(INDEX(INDIRECT(ES393),$E393,$F393))-INDEX(INDIRECT(ES393),1,EY$28))*(10-INDEX(INDIRECT("times"&amp;EQ$2),$F393,EY$28))/10</f>
        <v>0</v>
      </c>
      <c r="EZ393" s="63">
        <f ca="1">IF(OR(INDEX(INDIRECT("times"&amp;EQ$2),$F393,EZ$28)&gt;10,INDEX(INDIRECT(ES393),$E393,$F393)="",INDEX(INDIRECT(ES393),$E393,$F393)&gt;=INDEX(INDIRECT(ES393),1,EZ$28)),0,(INDEX(INDIRECT(ES393),$E393,$F393))-INDEX(INDIRECT(ES393),1,EZ$28))*(10-INDEX(INDIRECT("times"&amp;EQ$2),$F393,EZ$28))/10</f>
        <v>0</v>
      </c>
      <c r="FA393" s="63">
        <f ca="1">IF(OR(INDEX(INDIRECT("times"&amp;EQ$2),$F393,FA$28)&gt;10,INDEX(INDIRECT(ES393),$E393,$F393)="",INDEX(INDIRECT(ES393),$E393,$F393)&gt;=INDEX(INDIRECT(ES393),1,FA$28)),0,(INDEX(INDIRECT(ES393),$E393,$F393))-INDEX(INDIRECT(ES393),1,FA$28))*(10-INDEX(INDIRECT("times"&amp;EQ$2),$F393,FA$28))/10</f>
        <v>0</v>
      </c>
      <c r="FB393" s="63">
        <f ca="1">IF(OR(INDEX(INDIRECT("times"&amp;EQ$2),$F393,FB$28)&gt;10,INDEX(INDIRECT(ES393),$E393,$F393)="",INDEX(INDIRECT(ES393),$E393,$F393)&gt;=INDEX(INDIRECT(ES393),1,FB$28)),0,(INDEX(INDIRECT(ES393),$E393,$F393))-INDEX(INDIRECT(ES393),1,FB$28))*(10-INDEX(INDIRECT("times"&amp;EQ$2),$F393,FB$28))/10</f>
        <v>0</v>
      </c>
      <c r="FC393" s="63">
        <f ca="1">IF(OR(INDEX(INDIRECT("times"&amp;EQ$2),$F393,FC$28)&gt;10,INDEX(INDIRECT(ES393),$E393,$F393)="",INDEX(INDIRECT(ES393),$E393,$F393)&gt;=INDEX(INDIRECT(ES393),1,FC$28)),0,(INDEX(INDIRECT(ES393),$E393,$F393))-INDEX(INDIRECT(ES393),1,FC$28))*(10-INDEX(INDIRECT("times"&amp;EQ$2),$F393,FC$28))/10</f>
        <v>0</v>
      </c>
      <c r="FD393" s="63">
        <f ca="1">IF(OR(INDEX(INDIRECT("times"&amp;EQ$2),$F393,FD$28)&gt;10,INDEX(INDIRECT(ES393),$E393,$F393)="",INDEX(INDIRECT(ES393),$E393,$F393)&gt;=INDEX(INDIRECT(ES393),1,FD$28)),0,(INDEX(INDIRECT(ES393),$E393,$F393))-INDEX(INDIRECT(ES393),1,FD$28))*(10-INDEX(INDIRECT("times"&amp;EQ$2),$F393,FD$28))/10</f>
        <v>0</v>
      </c>
      <c r="FE393" s="63">
        <f ca="1">IF(OR(INDEX(INDIRECT("times"&amp;EQ$2),$F393,FE$28)&gt;10,INDEX(INDIRECT(ES393),$E393,$F393)="",INDEX(INDIRECT(ES393),$E393,$F393)&gt;=INDEX(INDIRECT(ES393),1,FE$28)),0,(INDEX(INDIRECT(ES393),$E393,$F393))-INDEX(INDIRECT(ES393),1,FE$28))*(10-INDEX(INDIRECT("times"&amp;EQ$2),$F393,FE$28))/10</f>
        <v>0</v>
      </c>
      <c r="FF393" s="63">
        <f ca="1">IF(OR(INDEX(INDIRECT("times"&amp;EQ$2),$F393,FF$28)&gt;10,INDEX(INDIRECT(ES393),$E393,$F393)="",INDEX(INDIRECT(ES393),$E393,$F393)&gt;=INDEX(INDIRECT(ES393),1,FF$28)),0,(INDEX(INDIRECT(ES393),$E393,$F393))-INDEX(INDIRECT(ES393),1,FF$28))*(10-INDEX(INDIRECT("times"&amp;EQ$2),$F393,FF$28))/10</f>
        <v>0</v>
      </c>
      <c r="FG393" s="63">
        <f ca="1">IF(OR(INDEX(INDIRECT("times"&amp;EQ$2),$F393,FG$28)&gt;10,INDEX(INDIRECT(ES393),$E393,$F393)="",INDEX(INDIRECT(ES393),$E393,$F393)&gt;=INDEX(INDIRECT(ES393),1,FG$28)),0,(INDEX(INDIRECT(ES393),$E393,$F393))-INDEX(INDIRECT(ES393),1,FG$28))*(10-INDEX(INDIRECT("times"&amp;EQ$2),$F393,FG$28))/10</f>
        <v>0</v>
      </c>
      <c r="FH393" s="63">
        <f ca="1">IF(OR(INDEX(INDIRECT("times"&amp;EQ$2),$F393,FH$28)&gt;10,INDEX(INDIRECT(ES393),$E393,$F393)="",INDEX(INDIRECT(ES393),$E393,$F393)&gt;=INDEX(INDIRECT(ES393),1,FH$28)),0,(INDEX(INDIRECT(ES393),$E393,$F393))-INDEX(INDIRECT(ES393),1,FH$28))*(10-INDEX(INDIRECT("times"&amp;EQ$2),$F393,FH$28))/10</f>
        <v>0</v>
      </c>
      <c r="FI393" s="63">
        <f ca="1">IF(OR(INDEX(INDIRECT("times"&amp;EQ$2),$F393,FI$28)&gt;10,INDEX(INDIRECT(ES393),$E393,$F393)="",INDEX(INDIRECT(ES393),$E393,$F393)&gt;=INDEX(INDIRECT(ES393),1,FI$28)),0,(INDEX(INDIRECT(ES393),$E393,$F393))-INDEX(INDIRECT(ES393),1,FI$28))*(10-INDEX(INDIRECT("times"&amp;EQ$2),$F393,FI$28))/10</f>
        <v>0</v>
      </c>
      <c r="FJ393" s="63">
        <f ca="1">IF(OR(INDEX(INDIRECT("times"&amp;EQ$2),$F393,FJ$28)&gt;10,INDEX(INDIRECT(ES393),$E393,$F393)="",INDEX(INDIRECT(ES393),$E393,$F393)&gt;=INDEX(INDIRECT(ES393),1,FJ$28)),0,(INDEX(INDIRECT(ES393),$E393,$F393))-INDEX(INDIRECT(ES393),1,FJ$28))*(10-INDEX(INDIRECT("times"&amp;EQ$2),$F393,FJ$28))/10</f>
        <v>0</v>
      </c>
      <c r="FK393" s="63">
        <f ca="1">IF(OR(INDEX(INDIRECT("times"&amp;EQ$2),$F393,FK$28)&gt;10,INDEX(INDIRECT(ES393),$E393,$F393)="",INDEX(INDIRECT(ES393),$E393,$F393)&gt;=INDEX(INDIRECT(ES393),1,FK$28)),0,(INDEX(INDIRECT(ES393),$E393,$F393))-INDEX(INDIRECT(ES393),1,FK$28))*(10-INDEX(INDIRECT("times"&amp;EQ$2),$F393,FK$28))/10</f>
        <v>0</v>
      </c>
      <c r="FL393" s="63">
        <f ca="1">IF(OR(INDEX(INDIRECT("times"&amp;EQ$2),$F393,FL$28)&gt;10,INDEX(INDIRECT(ES393),$E393,$F393)="",INDEX(INDIRECT(ES393),$E393,$F393)&gt;=INDEX(INDIRECT(ES393),1,FL$28)),0,(INDEX(INDIRECT(ES393),$E393,$F393))-INDEX(INDIRECT(ES393),1,FL$28))*(10-INDEX(INDIRECT("times"&amp;EQ$2),$F393,FL$28))/10</f>
        <v>0</v>
      </c>
      <c r="FM393" s="63">
        <f ca="1">IF(OR(INDEX(INDIRECT("times"&amp;EQ$2),$F393,FM$28)&gt;10,INDEX(INDIRECT(ES393),$E393,$F393)="",INDEX(INDIRECT(ES393),$E393,$F393)&gt;=INDEX(INDIRECT(ES393),1,FM$28)),0,(INDEX(INDIRECT(ES393),$E393,$F393))-INDEX(INDIRECT(ES393),1,FM$28))*(10-INDEX(INDIRECT("times"&amp;EQ$2),$F393,FM$28))/10</f>
        <v>0</v>
      </c>
      <c r="FN393" s="63">
        <f ca="1">IF(OR(INDEX(INDIRECT("times"&amp;EQ$2),$F393,FN$28)&gt;10,INDEX(INDIRECT(ES393),$E393,$F393)="",INDEX(INDIRECT(ES393),$E393,$F393)&gt;=INDEX(INDIRECT(ES393),1,FN$28)),0,(INDEX(INDIRECT(ES393),$E393,$F393))-INDEX(INDIRECT(ES393),1,FN$28))*(10-INDEX(INDIRECT("times"&amp;EQ$2),$F393,FN$28))/10</f>
        <v>0</v>
      </c>
      <c r="FO393" s="63">
        <f ca="1">IF(OR(INDEX(INDIRECT("times"&amp;EQ$2),$F393,FO$28)&gt;10,INDEX(INDIRECT(ES393),$E393,$F393)="",INDEX(INDIRECT(ES393),$E393,$F393)&gt;=INDEX(INDIRECT(ES393),1,FO$28)),0,(INDEX(INDIRECT(ES393),$E393,$F393))-INDEX(INDIRECT(ES393),1,FO$28))*(10-INDEX(INDIRECT("times"&amp;EQ$2),$F393,FO$28))/10</f>
        <v>0</v>
      </c>
      <c r="FP393" s="64">
        <f ca="1">IF(OR(INDEX(INDIRECT("times"&amp;EQ$2),$F393,FP$28)&gt;10,INDEX(INDIRECT(ES393),$E393,$F393)="",INDEX(INDIRECT(ES393),$E393,$F393)&gt;=INDEX(INDIRECT(ES393),1,FP$28)),0,(INDEX(INDIRECT(ES393),$E393,$F393))-INDEX(INDIRECT(ES393),1,FP$28))*(10-INDEX(INDIRECT("times"&amp;EQ$2),$F393,FP$28))/10</f>
        <v>0</v>
      </c>
      <c r="FQ393" s="201">
        <v>15</v>
      </c>
      <c r="FS393" s="18" t="s">
        <v>224</v>
      </c>
      <c r="FT393" s="122">
        <f>FS341</f>
        <v>3</v>
      </c>
      <c r="FU393" s="122" t="str">
        <f>FS342</f>
        <v>shop65</v>
      </c>
      <c r="FV393" s="210" t="str">
        <f t="shared" si="1804"/>
        <v>core3_shop65</v>
      </c>
      <c r="FW393" s="122">
        <v>5</v>
      </c>
      <c r="FX393" s="33">
        <v>15</v>
      </c>
      <c r="FY393" s="62">
        <f ca="1">IF(OR(INDEX(INDIRECT("times"&amp;FT$2),$F393,FY$28)&gt;10,INDEX(INDIRECT(FV393),$E393,$F393)="",INDEX(INDIRECT(FV393),$E393,$F393)&gt;=INDEX(INDIRECT(FV393),1,FY$28)),0,(INDEX(INDIRECT(FV393),$E393,$F393))-INDEX(INDIRECT(FV393),1,FY$28))*(10-INDEX(INDIRECT("times"&amp;FT$2),$F393,FY$28))/10</f>
        <v>0</v>
      </c>
      <c r="FZ393" s="63">
        <f ca="1">IF(OR(INDEX(INDIRECT("times"&amp;FT$2),$F393,FZ$28)&gt;10,INDEX(INDIRECT(FV393),$E393,$F393)="",INDEX(INDIRECT(FV393),$E393,$F393)&gt;=INDEX(INDIRECT(FV393),1,FZ$28)),0,(INDEX(INDIRECT(FV393),$E393,$F393))-INDEX(INDIRECT(FV393),1,FZ$28))*(10-INDEX(INDIRECT("times"&amp;FT$2),$F393,FZ$28))/10</f>
        <v>0</v>
      </c>
      <c r="GA393" s="63">
        <f ca="1">IF(OR(INDEX(INDIRECT("times"&amp;FT$2),$F393,GA$28)&gt;10,INDEX(INDIRECT(FV393),$E393,$F393)="",INDEX(INDIRECT(FV393),$E393,$F393)&gt;=INDEX(INDIRECT(FV393),1,GA$28)),0,(INDEX(INDIRECT(FV393),$E393,$F393))-INDEX(INDIRECT(FV393),1,GA$28))*(10-INDEX(INDIRECT("times"&amp;FT$2),$F393,GA$28))/10</f>
        <v>0</v>
      </c>
      <c r="GB393" s="63">
        <f ca="1">IF(OR(INDEX(INDIRECT("times"&amp;FT$2),$F393,GB$28)&gt;10,INDEX(INDIRECT(FV393),$E393,$F393)="",INDEX(INDIRECT(FV393),$E393,$F393)&gt;=INDEX(INDIRECT(FV393),1,GB$28)),0,(INDEX(INDIRECT(FV393),$E393,$F393))-INDEX(INDIRECT(FV393),1,GB$28))*(10-INDEX(INDIRECT("times"&amp;FT$2),$F393,GB$28))/10</f>
        <v>0</v>
      </c>
      <c r="GC393" s="63">
        <f ca="1">IF(OR(INDEX(INDIRECT("times"&amp;FT$2),$F393,GC$28)&gt;10,INDEX(INDIRECT(FV393),$E393,$F393)="",INDEX(INDIRECT(FV393),$E393,$F393)&gt;=INDEX(INDIRECT(FV393),1,GC$28)),0,(INDEX(INDIRECT(FV393),$E393,$F393))-INDEX(INDIRECT(FV393),1,GC$28))*(10-INDEX(INDIRECT("times"&amp;FT$2),$F393,GC$28))/10</f>
        <v>0</v>
      </c>
      <c r="GD393" s="63">
        <f ca="1">IF(OR(INDEX(INDIRECT("times"&amp;FT$2),$F393,GD$28)&gt;10,INDEX(INDIRECT(FV393),$E393,$F393)="",INDEX(INDIRECT(FV393),$E393,$F393)&gt;=INDEX(INDIRECT(FV393),1,GD$28)),0,(INDEX(INDIRECT(FV393),$E393,$F393))-INDEX(INDIRECT(FV393),1,GD$28))*(10-INDEX(INDIRECT("times"&amp;FT$2),$F393,GD$28))/10</f>
        <v>0</v>
      </c>
      <c r="GE393" s="63">
        <f ca="1">IF(OR(INDEX(INDIRECT("times"&amp;FT$2),$F393,GE$28)&gt;10,INDEX(INDIRECT(FV393),$E393,$F393)="",INDEX(INDIRECT(FV393),$E393,$F393)&gt;=INDEX(INDIRECT(FV393),1,GE$28)),0,(INDEX(INDIRECT(FV393),$E393,$F393))-INDEX(INDIRECT(FV393),1,GE$28))*(10-INDEX(INDIRECT("times"&amp;FT$2),$F393,GE$28))/10</f>
        <v>0</v>
      </c>
      <c r="GF393" s="63">
        <f ca="1">IF(OR(INDEX(INDIRECT("times"&amp;FT$2),$F393,GF$28)&gt;10,INDEX(INDIRECT(FV393),$E393,$F393)="",INDEX(INDIRECT(FV393),$E393,$F393)&gt;=INDEX(INDIRECT(FV393),1,GF$28)),0,(INDEX(INDIRECT(FV393),$E393,$F393))-INDEX(INDIRECT(FV393),1,GF$28))*(10-INDEX(INDIRECT("times"&amp;FT$2),$F393,GF$28))/10</f>
        <v>0</v>
      </c>
      <c r="GG393" s="63">
        <f ca="1">IF(OR(INDEX(INDIRECT("times"&amp;FT$2),$F393,GG$28)&gt;10,INDEX(INDIRECT(FV393),$E393,$F393)="",INDEX(INDIRECT(FV393),$E393,$F393)&gt;=INDEX(INDIRECT(FV393),1,GG$28)),0,(INDEX(INDIRECT(FV393),$E393,$F393))-INDEX(INDIRECT(FV393),1,GG$28))*(10-INDEX(INDIRECT("times"&amp;FT$2),$F393,GG$28))/10</f>
        <v>0</v>
      </c>
      <c r="GH393" s="63">
        <f ca="1">IF(OR(INDEX(INDIRECT("times"&amp;FT$2),$F393,GH$28)&gt;10,INDEX(INDIRECT(FV393),$E393,$F393)="",INDEX(INDIRECT(FV393),$E393,$F393)&gt;=INDEX(INDIRECT(FV393),1,GH$28)),0,(INDEX(INDIRECT(FV393),$E393,$F393))-INDEX(INDIRECT(FV393),1,GH$28))*(10-INDEX(INDIRECT("times"&amp;FT$2),$F393,GH$28))/10</f>
        <v>0</v>
      </c>
      <c r="GI393" s="63">
        <f ca="1">IF(OR(INDEX(INDIRECT("times"&amp;FT$2),$F393,GI$28)&gt;10,INDEX(INDIRECT(FV393),$E393,$F393)="",INDEX(INDIRECT(FV393),$E393,$F393)&gt;=INDEX(INDIRECT(FV393),1,GI$28)),0,(INDEX(INDIRECT(FV393),$E393,$F393))-INDEX(INDIRECT(FV393),1,GI$28))*(10-INDEX(INDIRECT("times"&amp;FT$2),$F393,GI$28))/10</f>
        <v>0</v>
      </c>
      <c r="GJ393" s="63">
        <f ca="1">IF(OR(INDEX(INDIRECT("times"&amp;FT$2),$F393,GJ$28)&gt;10,INDEX(INDIRECT(FV393),$E393,$F393)="",INDEX(INDIRECT(FV393),$E393,$F393)&gt;=INDEX(INDIRECT(FV393),1,GJ$28)),0,(INDEX(INDIRECT(FV393),$E393,$F393))-INDEX(INDIRECT(FV393),1,GJ$28))*(10-INDEX(INDIRECT("times"&amp;FT$2),$F393,GJ$28))/10</f>
        <v>0</v>
      </c>
      <c r="GK393" s="63">
        <f ca="1">IF(OR(INDEX(INDIRECT("times"&amp;FT$2),$F393,GK$28)&gt;10,INDEX(INDIRECT(FV393),$E393,$F393)="",INDEX(INDIRECT(FV393),$E393,$F393)&gt;=INDEX(INDIRECT(FV393),1,GK$28)),0,(INDEX(INDIRECT(FV393),$E393,$F393))-INDEX(INDIRECT(FV393),1,GK$28))*(10-INDEX(INDIRECT("times"&amp;FT$2),$F393,GK$28))/10</f>
        <v>0</v>
      </c>
      <c r="GL393" s="63">
        <f ca="1">IF(OR(INDEX(INDIRECT("times"&amp;FT$2),$F393,GL$28)&gt;10,INDEX(INDIRECT(FV393),$E393,$F393)="",INDEX(INDIRECT(FV393),$E393,$F393)&gt;=INDEX(INDIRECT(FV393),1,GL$28)),0,(INDEX(INDIRECT(FV393),$E393,$F393))-INDEX(INDIRECT(FV393),1,GL$28))*(10-INDEX(INDIRECT("times"&amp;FT$2),$F393,GL$28))/10</f>
        <v>0</v>
      </c>
      <c r="GM393" s="63">
        <f ca="1">IF(OR(INDEX(INDIRECT("times"&amp;FT$2),$F393,GM$28)&gt;10,INDEX(INDIRECT(FV393),$E393,$F393)="",INDEX(INDIRECT(FV393),$E393,$F393)&gt;=INDEX(INDIRECT(FV393),1,GM$28)),0,(INDEX(INDIRECT(FV393),$E393,$F393))-INDEX(INDIRECT(FV393),1,GM$28))*(10-INDEX(INDIRECT("times"&amp;FT$2),$F393,GM$28))/10</f>
        <v>0</v>
      </c>
      <c r="GN393" s="63">
        <f ca="1">IF(OR(INDEX(INDIRECT("times"&amp;FT$2),$F393,GN$28)&gt;10,INDEX(INDIRECT(FV393),$E393,$F393)="",INDEX(INDIRECT(FV393),$E393,$F393)&gt;=INDEX(INDIRECT(FV393),1,GN$28)),0,(INDEX(INDIRECT(FV393),$E393,$F393))-INDEX(INDIRECT(FV393),1,GN$28))*(10-INDEX(INDIRECT("times"&amp;FT$2),$F393,GN$28))/10</f>
        <v>0</v>
      </c>
      <c r="GO393" s="63">
        <f ca="1">IF(OR(INDEX(INDIRECT("times"&amp;FT$2),$F393,GO$28)&gt;10,INDEX(INDIRECT(FV393),$E393,$F393)="",INDEX(INDIRECT(FV393),$E393,$F393)&gt;=INDEX(INDIRECT(FV393),1,GO$28)),0,(INDEX(INDIRECT(FV393),$E393,$F393))-INDEX(INDIRECT(FV393),1,GO$28))*(10-INDEX(INDIRECT("times"&amp;FT$2),$F393,GO$28))/10</f>
        <v>0</v>
      </c>
      <c r="GP393" s="63">
        <f ca="1">IF(OR(INDEX(INDIRECT("times"&amp;FT$2),$F393,GP$28)&gt;10,INDEX(INDIRECT(FV393),$E393,$F393)="",INDEX(INDIRECT(FV393),$E393,$F393)&gt;=INDEX(INDIRECT(FV393),1,GP$28)),0,(INDEX(INDIRECT(FV393),$E393,$F393))-INDEX(INDIRECT(FV393),1,GP$28))*(10-INDEX(INDIRECT("times"&amp;FT$2),$F393,GP$28))/10</f>
        <v>0</v>
      </c>
      <c r="GQ393" s="63">
        <f ca="1">IF(OR(INDEX(INDIRECT("times"&amp;FT$2),$F393,GQ$28)&gt;10,INDEX(INDIRECT(FV393),$E393,$F393)="",INDEX(INDIRECT(FV393),$E393,$F393)&gt;=INDEX(INDIRECT(FV393),1,GQ$28)),0,(INDEX(INDIRECT(FV393),$E393,$F393))-INDEX(INDIRECT(FV393),1,GQ$28))*(10-INDEX(INDIRECT("times"&amp;FT$2),$F393,GQ$28))/10</f>
        <v>0</v>
      </c>
      <c r="GR393" s="63">
        <f ca="1">IF(OR(INDEX(INDIRECT("times"&amp;FT$2),$F393,GR$28)&gt;10,INDEX(INDIRECT(FV393),$E393,$F393)="",INDEX(INDIRECT(FV393),$E393,$F393)&gt;=INDEX(INDIRECT(FV393),1,GR$28)),0,(INDEX(INDIRECT(FV393),$E393,$F393))-INDEX(INDIRECT(FV393),1,GR$28))*(10-INDEX(INDIRECT("times"&amp;FT$2),$F393,GR$28))/10</f>
        <v>0</v>
      </c>
      <c r="GS393" s="64">
        <f ca="1">IF(OR(INDEX(INDIRECT("times"&amp;FT$2),$F393,GS$28)&gt;10,INDEX(INDIRECT(FV393),$E393,$F393)="",INDEX(INDIRECT(FV393),$E393,$F393)&gt;=INDEX(INDIRECT(FV393),1,GS$28)),0,(INDEX(INDIRECT(FV393),$E393,$F393))-INDEX(INDIRECT(FV393),1,GS$28))*(10-INDEX(INDIRECT("times"&amp;FT$2),$F393,GS$28))/10</f>
        <v>0</v>
      </c>
      <c r="GT393" s="201">
        <v>15</v>
      </c>
      <c r="GV393" s="18" t="s">
        <v>224</v>
      </c>
      <c r="GW393" s="122">
        <f>GV341</f>
        <v>3</v>
      </c>
      <c r="GX393" s="122" t="str">
        <f>GV342</f>
        <v>lei65</v>
      </c>
      <c r="GY393" s="210" t="str">
        <f t="shared" si="1805"/>
        <v>core3_lei65</v>
      </c>
      <c r="GZ393" s="122">
        <v>5</v>
      </c>
      <c r="HA393" s="33">
        <v>15</v>
      </c>
      <c r="HB393" s="62">
        <f ca="1">IF(OR(INDEX(INDIRECT("times"&amp;GW$2),$F393,HB$28)&gt;10,INDEX(INDIRECT(GY393),$E393,$F393)="",INDEX(INDIRECT(GY393),$E393,$F393)&gt;=INDEX(INDIRECT(GY393),1,HB$28)),0,(INDEX(INDIRECT(GY393),$E393,$F393))-INDEX(INDIRECT(GY393),1,HB$28))*(10-INDEX(INDIRECT("times"&amp;GW$2),$F393,HB$28))/10</f>
        <v>0</v>
      </c>
      <c r="HC393" s="63">
        <f ca="1">IF(OR(INDEX(INDIRECT("times"&amp;GW$2),$F393,HC$28)&gt;10,INDEX(INDIRECT(GY393),$E393,$F393)="",INDEX(INDIRECT(GY393),$E393,$F393)&gt;=INDEX(INDIRECT(GY393),1,HC$28)),0,(INDEX(INDIRECT(GY393),$E393,$F393))-INDEX(INDIRECT(GY393),1,HC$28))*(10-INDEX(INDIRECT("times"&amp;GW$2),$F393,HC$28))/10</f>
        <v>0</v>
      </c>
      <c r="HD393" s="63">
        <f ca="1">IF(OR(INDEX(INDIRECT("times"&amp;GW$2),$F393,HD$28)&gt;10,INDEX(INDIRECT(GY393),$E393,$F393)="",INDEX(INDIRECT(GY393),$E393,$F393)&gt;=INDEX(INDIRECT(GY393),1,HD$28)),0,(INDEX(INDIRECT(GY393),$E393,$F393))-INDEX(INDIRECT(GY393),1,HD$28))*(10-INDEX(INDIRECT("times"&amp;GW$2),$F393,HD$28))/10</f>
        <v>0</v>
      </c>
      <c r="HE393" s="63">
        <f ca="1">IF(OR(INDEX(INDIRECT("times"&amp;GW$2),$F393,HE$28)&gt;10,INDEX(INDIRECT(GY393),$E393,$F393)="",INDEX(INDIRECT(GY393),$E393,$F393)&gt;=INDEX(INDIRECT(GY393),1,HE$28)),0,(INDEX(INDIRECT(GY393),$E393,$F393))-INDEX(INDIRECT(GY393),1,HE$28))*(10-INDEX(INDIRECT("times"&amp;GW$2),$F393,HE$28))/10</f>
        <v>0</v>
      </c>
      <c r="HF393" s="63">
        <f ca="1">IF(OR(INDEX(INDIRECT("times"&amp;GW$2),$F393,HF$28)&gt;10,INDEX(INDIRECT(GY393),$E393,$F393)="",INDEX(INDIRECT(GY393),$E393,$F393)&gt;=INDEX(INDIRECT(GY393),1,HF$28)),0,(INDEX(INDIRECT(GY393),$E393,$F393))-INDEX(INDIRECT(GY393),1,HF$28))*(10-INDEX(INDIRECT("times"&amp;GW$2),$F393,HF$28))/10</f>
        <v>0</v>
      </c>
      <c r="HG393" s="63">
        <f ca="1">IF(OR(INDEX(INDIRECT("times"&amp;GW$2),$F393,HG$28)&gt;10,INDEX(INDIRECT(GY393),$E393,$F393)="",INDEX(INDIRECT(GY393),$E393,$F393)&gt;=INDEX(INDIRECT(GY393),1,HG$28)),0,(INDEX(INDIRECT(GY393),$E393,$F393))-INDEX(INDIRECT(GY393),1,HG$28))*(10-INDEX(INDIRECT("times"&amp;GW$2),$F393,HG$28))/10</f>
        <v>0</v>
      </c>
      <c r="HH393" s="63">
        <f ca="1">IF(OR(INDEX(INDIRECT("times"&amp;GW$2),$F393,HH$28)&gt;10,INDEX(INDIRECT(GY393),$E393,$F393)="",INDEX(INDIRECT(GY393),$E393,$F393)&gt;=INDEX(INDIRECT(GY393),1,HH$28)),0,(INDEX(INDIRECT(GY393),$E393,$F393))-INDEX(INDIRECT(GY393),1,HH$28))*(10-INDEX(INDIRECT("times"&amp;GW$2),$F393,HH$28))/10</f>
        <v>0</v>
      </c>
      <c r="HI393" s="63">
        <f ca="1">IF(OR(INDEX(INDIRECT("times"&amp;GW$2),$F393,HI$28)&gt;10,INDEX(INDIRECT(GY393),$E393,$F393)="",INDEX(INDIRECT(GY393),$E393,$F393)&gt;=INDEX(INDIRECT(GY393),1,HI$28)),0,(INDEX(INDIRECT(GY393),$E393,$F393))-INDEX(INDIRECT(GY393),1,HI$28))*(10-INDEX(INDIRECT("times"&amp;GW$2),$F393,HI$28))/10</f>
        <v>0</v>
      </c>
      <c r="HJ393" s="63">
        <f ca="1">IF(OR(INDEX(INDIRECT("times"&amp;GW$2),$F393,HJ$28)&gt;10,INDEX(INDIRECT(GY393),$E393,$F393)="",INDEX(INDIRECT(GY393),$E393,$F393)&gt;=INDEX(INDIRECT(GY393),1,HJ$28)),0,(INDEX(INDIRECT(GY393),$E393,$F393))-INDEX(INDIRECT(GY393),1,HJ$28))*(10-INDEX(INDIRECT("times"&amp;GW$2),$F393,HJ$28))/10</f>
        <v>0</v>
      </c>
      <c r="HK393" s="63">
        <f ca="1">IF(OR(INDEX(INDIRECT("times"&amp;GW$2),$F393,HK$28)&gt;10,INDEX(INDIRECT(GY393),$E393,$F393)="",INDEX(INDIRECT(GY393),$E393,$F393)&gt;=INDEX(INDIRECT(GY393),1,HK$28)),0,(INDEX(INDIRECT(GY393),$E393,$F393))-INDEX(INDIRECT(GY393),1,HK$28))*(10-INDEX(INDIRECT("times"&amp;GW$2),$F393,HK$28))/10</f>
        <v>0</v>
      </c>
      <c r="HL393" s="63">
        <f ca="1">IF(OR(INDEX(INDIRECT("times"&amp;GW$2),$F393,HL$28)&gt;10,INDEX(INDIRECT(GY393),$E393,$F393)="",INDEX(INDIRECT(GY393),$E393,$F393)&gt;=INDEX(INDIRECT(GY393),1,HL$28)),0,(INDEX(INDIRECT(GY393),$E393,$F393))-INDEX(INDIRECT(GY393),1,HL$28))*(10-INDEX(INDIRECT("times"&amp;GW$2),$F393,HL$28))/10</f>
        <v>0</v>
      </c>
      <c r="HM393" s="63">
        <f ca="1">IF(OR(INDEX(INDIRECT("times"&amp;GW$2),$F393,HM$28)&gt;10,INDEX(INDIRECT(GY393),$E393,$F393)="",INDEX(INDIRECT(GY393),$E393,$F393)&gt;=INDEX(INDIRECT(GY393),1,HM$28)),0,(INDEX(INDIRECT(GY393),$E393,$F393))-INDEX(INDIRECT(GY393),1,HM$28))*(10-INDEX(INDIRECT("times"&amp;GW$2),$F393,HM$28))/10</f>
        <v>0</v>
      </c>
      <c r="HN393" s="63">
        <f ca="1">IF(OR(INDEX(INDIRECT("times"&amp;GW$2),$F393,HN$28)&gt;10,INDEX(INDIRECT(GY393),$E393,$F393)="",INDEX(INDIRECT(GY393),$E393,$F393)&gt;=INDEX(INDIRECT(GY393),1,HN$28)),0,(INDEX(INDIRECT(GY393),$E393,$F393))-INDEX(INDIRECT(GY393),1,HN$28))*(10-INDEX(INDIRECT("times"&amp;GW$2),$F393,HN$28))/10</f>
        <v>0</v>
      </c>
      <c r="HO393" s="63">
        <f ca="1">IF(OR(INDEX(INDIRECT("times"&amp;GW$2),$F393,HO$28)&gt;10,INDEX(INDIRECT(GY393),$E393,$F393)="",INDEX(INDIRECT(GY393),$E393,$F393)&gt;=INDEX(INDIRECT(GY393),1,HO$28)),0,(INDEX(INDIRECT(GY393),$E393,$F393))-INDEX(INDIRECT(GY393),1,HO$28))*(10-INDEX(INDIRECT("times"&amp;GW$2),$F393,HO$28))/10</f>
        <v>0</v>
      </c>
      <c r="HP393" s="63">
        <f ca="1">IF(OR(INDEX(INDIRECT("times"&amp;GW$2),$F393,HP$28)&gt;10,INDEX(INDIRECT(GY393),$E393,$F393)="",INDEX(INDIRECT(GY393),$E393,$F393)&gt;=INDEX(INDIRECT(GY393),1,HP$28)),0,(INDEX(INDIRECT(GY393),$E393,$F393))-INDEX(INDIRECT(GY393),1,HP$28))*(10-INDEX(INDIRECT("times"&amp;GW$2),$F393,HP$28))/10</f>
        <v>0</v>
      </c>
      <c r="HQ393" s="63">
        <f ca="1">IF(OR(INDEX(INDIRECT("times"&amp;GW$2),$F393,HQ$28)&gt;10,INDEX(INDIRECT(GY393),$E393,$F393)="",INDEX(INDIRECT(GY393),$E393,$F393)&gt;=INDEX(INDIRECT(GY393),1,HQ$28)),0,(INDEX(INDIRECT(GY393),$E393,$F393))-INDEX(INDIRECT(GY393),1,HQ$28))*(10-INDEX(INDIRECT("times"&amp;GW$2),$F393,HQ$28))/10</f>
        <v>0</v>
      </c>
      <c r="HR393" s="63">
        <f ca="1">IF(OR(INDEX(INDIRECT("times"&amp;GW$2),$F393,HR$28)&gt;10,INDEX(INDIRECT(GY393),$E393,$F393)="",INDEX(INDIRECT(GY393),$E393,$F393)&gt;=INDEX(INDIRECT(GY393),1,HR$28)),0,(INDEX(INDIRECT(GY393),$E393,$F393))-INDEX(INDIRECT(GY393),1,HR$28))*(10-INDEX(INDIRECT("times"&amp;GW$2),$F393,HR$28))/10</f>
        <v>0</v>
      </c>
      <c r="HS393" s="63">
        <f ca="1">IF(OR(INDEX(INDIRECT("times"&amp;GW$2),$F393,HS$28)&gt;10,INDEX(INDIRECT(GY393),$E393,$F393)="",INDEX(INDIRECT(GY393),$E393,$F393)&gt;=INDEX(INDIRECT(GY393),1,HS$28)),0,(INDEX(INDIRECT(GY393),$E393,$F393))-INDEX(INDIRECT(GY393),1,HS$28))*(10-INDEX(INDIRECT("times"&amp;GW$2),$F393,HS$28))/10</f>
        <v>0</v>
      </c>
      <c r="HT393" s="63">
        <f ca="1">IF(OR(INDEX(INDIRECT("times"&amp;GW$2),$F393,HT$28)&gt;10,INDEX(INDIRECT(GY393),$E393,$F393)="",INDEX(INDIRECT(GY393),$E393,$F393)&gt;=INDEX(INDIRECT(GY393),1,HT$28)),0,(INDEX(INDIRECT(GY393),$E393,$F393))-INDEX(INDIRECT(GY393),1,HT$28))*(10-INDEX(INDIRECT("times"&amp;GW$2),$F393,HT$28))/10</f>
        <v>0</v>
      </c>
      <c r="HU393" s="63">
        <f ca="1">IF(OR(INDEX(INDIRECT("times"&amp;GW$2),$F393,HU$28)&gt;10,INDEX(INDIRECT(GY393),$E393,$F393)="",INDEX(INDIRECT(GY393),$E393,$F393)&gt;=INDEX(INDIRECT(GY393),1,HU$28)),0,(INDEX(INDIRECT(GY393),$E393,$F393))-INDEX(INDIRECT(GY393),1,HU$28))*(10-INDEX(INDIRECT("times"&amp;GW$2),$F393,HU$28))/10</f>
        <v>0</v>
      </c>
      <c r="HV393" s="64">
        <f ca="1">IF(OR(INDEX(INDIRECT("times"&amp;GW$2),$F393,HV$28)&gt;10,INDEX(INDIRECT(GY393),$E393,$F393)="",INDEX(INDIRECT(GY393),$E393,$F393)&gt;=INDEX(INDIRECT(GY393),1,HV$28)),0,(INDEX(INDIRECT(GY393),$E393,$F393))-INDEX(INDIRECT(GY393),1,HV$28))*(10-INDEX(INDIRECT("times"&amp;GW$2),$F393,HV$28))/10</f>
        <v>0</v>
      </c>
      <c r="HW393" s="201">
        <v>15</v>
      </c>
    </row>
    <row r="394" spans="1:231" ht="15">
      <c r="A394" s="18" t="s">
        <v>225</v>
      </c>
      <c r="B394" s="122">
        <f>A341</f>
        <v>3</v>
      </c>
      <c r="C394" s="122" t="str">
        <f>A342</f>
        <v>work1834</v>
      </c>
      <c r="D394" s="210" t="str">
        <f t="shared" si="1798"/>
        <v>core3_work1834</v>
      </c>
      <c r="E394" s="122">
        <v>5</v>
      </c>
      <c r="F394" s="33">
        <v>16</v>
      </c>
      <c r="G394" s="62">
        <f ca="1">IF(OR(INDEX(INDIRECT("times"&amp;B$2),$F394,G$28)&gt;10,INDEX(INDIRECT(D394),$E394,$F394)="",INDEX(INDIRECT(D394),$E394,$F394)&gt;=INDEX(INDIRECT(D394),1,G$28)),0,(INDEX(INDIRECT(D394),$E394,$F394))-INDEX(INDIRECT(D394),1,G$28))*(10-INDEX(INDIRECT("times"&amp;B$2),$F394,G$28))/10</f>
        <v>0</v>
      </c>
      <c r="H394" s="63">
        <f ca="1">IF(OR(INDEX(INDIRECT("times"&amp;B$2),$F394,H$28)&gt;10,INDEX(INDIRECT(D394),$E394,$F394)="",INDEX(INDIRECT(D394),$E394,$F394)&gt;=INDEX(INDIRECT(D394),1,H$28)),0,(INDEX(INDIRECT(D394),$E394,$F394))-INDEX(INDIRECT(D394),1,H$28))*(10-INDEX(INDIRECT("times"&amp;B$2),$F394,H$28))/10</f>
        <v>0</v>
      </c>
      <c r="I394" s="63">
        <f ca="1">IF(OR(INDEX(INDIRECT("times"&amp;B$2),$F394,I$28)&gt;10,INDEX(INDIRECT(D394),$E394,$F394)="",INDEX(INDIRECT(D394),$E394,$F394)&gt;=INDEX(INDIRECT(D394),1,I$28)),0,(INDEX(INDIRECT(D394),$E394,$F394))-INDEX(INDIRECT(D394),1,I$28))*(10-INDEX(INDIRECT("times"&amp;B$2),$F394,I$28))/10</f>
        <v>0</v>
      </c>
      <c r="J394" s="63">
        <f ca="1">IF(OR(INDEX(INDIRECT("times"&amp;B$2),$F394,J$28)&gt;10,INDEX(INDIRECT(D394),$E394,$F394)="",INDEX(INDIRECT(D394),$E394,$F394)&gt;=INDEX(INDIRECT(D394),1,J$28)),0,(INDEX(INDIRECT(D394),$E394,$F394))-INDEX(INDIRECT(D394),1,J$28))*(10-INDEX(INDIRECT("times"&amp;B$2),$F394,J$28))/10</f>
        <v>0</v>
      </c>
      <c r="K394" s="63">
        <f ca="1">IF(OR(INDEX(INDIRECT("times"&amp;B$2),$F394,K$28)&gt;10,INDEX(INDIRECT(D394),$E394,$F394)="",INDEX(INDIRECT(D394),$E394,$F394)&gt;=INDEX(INDIRECT(D394),1,K$28)),0,(INDEX(INDIRECT(D394),$E394,$F394))-INDEX(INDIRECT(D394),1,K$28))*(10-INDEX(INDIRECT("times"&amp;B$2),$F394,K$28))/10</f>
        <v>0</v>
      </c>
      <c r="L394" s="63">
        <f ca="1">IF(OR(INDEX(INDIRECT("times"&amp;B$2),$F394,L$28)&gt;10,INDEX(INDIRECT(D394),$E394,$F394)="",INDEX(INDIRECT(D394),$E394,$F394)&gt;=INDEX(INDIRECT(D394),1,L$28)),0,(INDEX(INDIRECT(D394),$E394,$F394))-INDEX(INDIRECT(D394),1,L$28))*(10-INDEX(INDIRECT("times"&amp;B$2),$F394,L$28))/10</f>
        <v>0</v>
      </c>
      <c r="M394" s="63">
        <f ca="1">IF(OR(INDEX(INDIRECT("times"&amp;B$2),$F394,M$28)&gt;10,INDEX(INDIRECT(D394),$E394,$F394)="",INDEX(INDIRECT(D394),$E394,$F394)&gt;=INDEX(INDIRECT(D394),1,M$28)),0,(INDEX(INDIRECT(D394),$E394,$F394))-INDEX(INDIRECT(D394),1,M$28))*(10-INDEX(INDIRECT("times"&amp;B$2),$F394,M$28))/10</f>
        <v>0</v>
      </c>
      <c r="N394" s="63">
        <f ca="1">IF(OR(INDEX(INDIRECT("times"&amp;B$2),$F394,N$28)&gt;10,INDEX(INDIRECT(D394),$E394,$F394)="",INDEX(INDIRECT(D394),$E394,$F394)&gt;=INDEX(INDIRECT(D394),1,N$28)),0,(INDEX(INDIRECT(D394),$E394,$F394))-INDEX(INDIRECT(D394),1,N$28))*(10-INDEX(INDIRECT("times"&amp;B$2),$F394,N$28))/10</f>
        <v>0</v>
      </c>
      <c r="O394" s="63">
        <f ca="1">IF(OR(INDEX(INDIRECT("times"&amp;B$2),$F394,O$28)&gt;10,INDEX(INDIRECT(D394),$E394,$F394)="",INDEX(INDIRECT(D394),$E394,$F394)&gt;=INDEX(INDIRECT(D394),1,O$28)),0,(INDEX(INDIRECT(D394),$E394,$F394))-INDEX(INDIRECT(D394),1,O$28))*(10-INDEX(INDIRECT("times"&amp;B$2),$F394,O$28))/10</f>
        <v>0</v>
      </c>
      <c r="P394" s="63">
        <f ca="1">IF(OR(INDEX(INDIRECT("times"&amp;B$2),$F394,P$28)&gt;10,INDEX(INDIRECT(D394),$E394,$F394)="",INDEX(INDIRECT(D394),$E394,$F394)&gt;=INDEX(INDIRECT(D394),1,P$28)),0,(INDEX(INDIRECT(D394),$E394,$F394))-INDEX(INDIRECT(D394),1,P$28))*(10-INDEX(INDIRECT("times"&amp;B$2),$F394,P$28))/10</f>
        <v>0</v>
      </c>
      <c r="Q394" s="63">
        <f ca="1">IF(OR(INDEX(INDIRECT("times"&amp;B$2),$F394,Q$28)&gt;10,INDEX(INDIRECT(D394),$E394,$F394)="",INDEX(INDIRECT(D394),$E394,$F394)&gt;=INDEX(INDIRECT(D394),1,Q$28)),0,(INDEX(INDIRECT(D394),$E394,$F394))-INDEX(INDIRECT(D394),1,Q$28))*(10-INDEX(INDIRECT("times"&amp;B$2),$F394,Q$28))/10</f>
        <v>0</v>
      </c>
      <c r="R394" s="63">
        <f ca="1">IF(OR(INDEX(INDIRECT("times"&amp;B$2),$F394,R$28)&gt;10,INDEX(INDIRECT(D394),$E394,$F394)="",INDEX(INDIRECT(D394),$E394,$F394)&gt;=INDEX(INDIRECT(D394),1,R$28)),0,(INDEX(INDIRECT(D394),$E394,$F394))-INDEX(INDIRECT(D394),1,R$28))*(10-INDEX(INDIRECT("times"&amp;B$2),$F394,R$28))/10</f>
        <v>0</v>
      </c>
      <c r="S394" s="63">
        <f ca="1">IF(OR(INDEX(INDIRECT("times"&amp;B$2),$F394,S$28)&gt;10,INDEX(INDIRECT(D394),$E394,$F394)="",INDEX(INDIRECT(D394),$E394,$F394)&gt;=INDEX(INDIRECT(D394),1,S$28)),0,(INDEX(INDIRECT(D394),$E394,$F394))-INDEX(INDIRECT(D394),1,S$28))*(10-INDEX(INDIRECT("times"&amp;B$2),$F394,S$28))/10</f>
        <v>0</v>
      </c>
      <c r="T394" s="63">
        <f ca="1">IF(OR(INDEX(INDIRECT("times"&amp;B$2),$F394,T$28)&gt;10,INDEX(INDIRECT(D394),$E394,$F394)="",INDEX(INDIRECT(D394),$E394,$F394)&gt;=INDEX(INDIRECT(D394),1,T$28)),0,(INDEX(INDIRECT(D394),$E394,$F394))-INDEX(INDIRECT(D394),1,T$28))*(10-INDEX(INDIRECT("times"&amp;B$2),$F394,T$28))/10</f>
        <v>0</v>
      </c>
      <c r="U394" s="63">
        <f ca="1">IF(OR(INDEX(INDIRECT("times"&amp;B$2),$F394,U$28)&gt;10,INDEX(INDIRECT(D394),$E394,$F394)="",INDEX(INDIRECT(D394),$E394,$F394)&gt;=INDEX(INDIRECT(D394),1,U$28)),0,(INDEX(INDIRECT(D394),$E394,$F394))-INDEX(INDIRECT(D394),1,U$28))*(10-INDEX(INDIRECT("times"&amp;B$2),$F394,U$28))/10</f>
        <v>0</v>
      </c>
      <c r="V394" s="63">
        <f ca="1">IF(OR(INDEX(INDIRECT("times"&amp;B$2),$F394,V$28)&gt;10,INDEX(INDIRECT(D394),$E394,$F394)="",INDEX(INDIRECT(D394),$E394,$F394)&gt;=INDEX(INDIRECT(D394),1,V$28)),0,(INDEX(INDIRECT(D394),$E394,$F394))-INDEX(INDIRECT(D394),1,V$28))*(10-INDEX(INDIRECT("times"&amp;B$2),$F394,V$28))/10</f>
        <v>0</v>
      </c>
      <c r="W394" s="63">
        <f ca="1">IF(OR(INDEX(INDIRECT("times"&amp;B$2),$F394,W$28)&gt;10,INDEX(INDIRECT(D394),$E394,$F394)="",INDEX(INDIRECT(D394),$E394,$F394)&gt;=INDEX(INDIRECT(D394),1,W$28)),0,(INDEX(INDIRECT(D394),$E394,$F394))-INDEX(INDIRECT(D394),1,W$28))*(10-INDEX(INDIRECT("times"&amp;B$2),$F394,W$28))/10</f>
        <v>0</v>
      </c>
      <c r="X394" s="63">
        <f ca="1">IF(OR(INDEX(INDIRECT("times"&amp;B$2),$F394,X$28)&gt;10,INDEX(INDIRECT(D394),$E394,$F394)="",INDEX(INDIRECT(D394),$E394,$F394)&gt;=INDEX(INDIRECT(D394),1,X$28)),0,(INDEX(INDIRECT(D394),$E394,$F394))-INDEX(INDIRECT(D394),1,X$28))*(10-INDEX(INDIRECT("times"&amp;B$2),$F394,X$28))/10</f>
        <v>0</v>
      </c>
      <c r="Y394" s="63">
        <f ca="1">IF(OR(INDEX(INDIRECT("times"&amp;B$2),$F394,Y$28)&gt;10,INDEX(INDIRECT(D394),$E394,$F394)="",INDEX(INDIRECT(D394),$E394,$F394)&gt;=INDEX(INDIRECT(D394),1,Y$28)),0,(INDEX(INDIRECT(D394),$E394,$F394))-INDEX(INDIRECT(D394),1,Y$28))*(10-INDEX(INDIRECT("times"&amp;B$2),$F394,Y$28))/10</f>
        <v>0</v>
      </c>
      <c r="Z394" s="63">
        <f ca="1">IF(OR(INDEX(INDIRECT("times"&amp;B$2),$F394,Z$28)&gt;10,INDEX(INDIRECT(D394),$E394,$F394)="",INDEX(INDIRECT(D394),$E394,$F394)&gt;=INDEX(INDIRECT(D394),1,Z$28)),0,(INDEX(INDIRECT(D394),$E394,$F394))-INDEX(INDIRECT(D394),1,Z$28))*(10-INDEX(INDIRECT("times"&amp;B$2),$F394,Z$28))/10</f>
        <v>0</v>
      </c>
      <c r="AA394" s="64">
        <f ca="1">IF(OR(INDEX(INDIRECT("times"&amp;B$2),$F394,AA$28)&gt;10,INDEX(INDIRECT(D394),$E394,$F394)="",INDEX(INDIRECT(D394),$E394,$F394)&gt;=INDEX(INDIRECT(D394),1,AA$28)),0,(INDEX(INDIRECT(D394),$E394,$F394))-INDEX(INDIRECT(D394),1,AA$28))*(10-INDEX(INDIRECT("times"&amp;B$2),$F394,AA$28))/10</f>
        <v>0</v>
      </c>
      <c r="AB394" s="201">
        <v>16</v>
      </c>
      <c r="AD394" s="18" t="s">
        <v>225</v>
      </c>
      <c r="AE394" s="122">
        <f>AD341</f>
        <v>3</v>
      </c>
      <c r="AF394" s="122" t="str">
        <f>AD342</f>
        <v>shop1834</v>
      </c>
      <c r="AG394" s="210" t="str">
        <f t="shared" si="1799"/>
        <v>core3_shop1834</v>
      </c>
      <c r="AH394" s="122">
        <v>5</v>
      </c>
      <c r="AI394" s="33">
        <v>16</v>
      </c>
      <c r="AJ394" s="62">
        <f ca="1">IF(OR(INDEX(INDIRECT("times"&amp;AE$2),$F394,AJ$28)&gt;10,INDEX(INDIRECT(AG394),$E394,$F394)="",INDEX(INDIRECT(AG394),$E394,$F394)&gt;=INDEX(INDIRECT(AG394),1,AJ$28)),0,(INDEX(INDIRECT(AG394),$E394,$F394))-INDEX(INDIRECT(AG394),1,AJ$28))*(10-INDEX(INDIRECT("times"&amp;AE$2),$F394,AJ$28))/10</f>
        <v>0</v>
      </c>
      <c r="AK394" s="63">
        <f ca="1">IF(OR(INDEX(INDIRECT("times"&amp;AE$2),$F394,AK$28)&gt;10,INDEX(INDIRECT(AG394),$E394,$F394)="",INDEX(INDIRECT(AG394),$E394,$F394)&gt;=INDEX(INDIRECT(AG394),1,AK$28)),0,(INDEX(INDIRECT(AG394),$E394,$F394))-INDEX(INDIRECT(AG394),1,AK$28))*(10-INDEX(INDIRECT("times"&amp;AE$2),$F394,AK$28))/10</f>
        <v>0</v>
      </c>
      <c r="AL394" s="63">
        <f ca="1">IF(OR(INDEX(INDIRECT("times"&amp;AE$2),$F394,AL$28)&gt;10,INDEX(INDIRECT(AG394),$E394,$F394)="",INDEX(INDIRECT(AG394),$E394,$F394)&gt;=INDEX(INDIRECT(AG394),1,AL$28)),0,(INDEX(INDIRECT(AG394),$E394,$F394))-INDEX(INDIRECT(AG394),1,AL$28))*(10-INDEX(INDIRECT("times"&amp;AE$2),$F394,AL$28))/10</f>
        <v>0</v>
      </c>
      <c r="AM394" s="63">
        <f ca="1">IF(OR(INDEX(INDIRECT("times"&amp;AE$2),$F394,AM$28)&gt;10,INDEX(INDIRECT(AG394),$E394,$F394)="",INDEX(INDIRECT(AG394),$E394,$F394)&gt;=INDEX(INDIRECT(AG394),1,AM$28)),0,(INDEX(INDIRECT(AG394),$E394,$F394))-INDEX(INDIRECT(AG394),1,AM$28))*(10-INDEX(INDIRECT("times"&amp;AE$2),$F394,AM$28))/10</f>
        <v>0</v>
      </c>
      <c r="AN394" s="63">
        <f ca="1">IF(OR(INDEX(INDIRECT("times"&amp;AE$2),$F394,AN$28)&gt;10,INDEX(INDIRECT(AG394),$E394,$F394)="",INDEX(INDIRECT(AG394),$E394,$F394)&gt;=INDEX(INDIRECT(AG394),1,AN$28)),0,(INDEX(INDIRECT(AG394),$E394,$F394))-INDEX(INDIRECT(AG394),1,AN$28))*(10-INDEX(INDIRECT("times"&amp;AE$2),$F394,AN$28))/10</f>
        <v>0</v>
      </c>
      <c r="AO394" s="63">
        <f ca="1">IF(OR(INDEX(INDIRECT("times"&amp;AE$2),$F394,AO$28)&gt;10,INDEX(INDIRECT(AG394),$E394,$F394)="",INDEX(INDIRECT(AG394),$E394,$F394)&gt;=INDEX(INDIRECT(AG394),1,AO$28)),0,(INDEX(INDIRECT(AG394),$E394,$F394))-INDEX(INDIRECT(AG394),1,AO$28))*(10-INDEX(INDIRECT("times"&amp;AE$2),$F394,AO$28))/10</f>
        <v>0</v>
      </c>
      <c r="AP394" s="63">
        <f ca="1">IF(OR(INDEX(INDIRECT("times"&amp;AE$2),$F394,AP$28)&gt;10,INDEX(INDIRECT(AG394),$E394,$F394)="",INDEX(INDIRECT(AG394),$E394,$F394)&gt;=INDEX(INDIRECT(AG394),1,AP$28)),0,(INDEX(INDIRECT(AG394),$E394,$F394))-INDEX(INDIRECT(AG394),1,AP$28))*(10-INDEX(INDIRECT("times"&amp;AE$2),$F394,AP$28))/10</f>
        <v>0</v>
      </c>
      <c r="AQ394" s="63">
        <f ca="1">IF(OR(INDEX(INDIRECT("times"&amp;AE$2),$F394,AQ$28)&gt;10,INDEX(INDIRECT(AG394),$E394,$F394)="",INDEX(INDIRECT(AG394),$E394,$F394)&gt;=INDEX(INDIRECT(AG394),1,AQ$28)),0,(INDEX(INDIRECT(AG394),$E394,$F394))-INDEX(INDIRECT(AG394),1,AQ$28))*(10-INDEX(INDIRECT("times"&amp;AE$2),$F394,AQ$28))/10</f>
        <v>0</v>
      </c>
      <c r="AR394" s="63">
        <f ca="1">IF(OR(INDEX(INDIRECT("times"&amp;AE$2),$F394,AR$28)&gt;10,INDEX(INDIRECT(AG394),$E394,$F394)="",INDEX(INDIRECT(AG394),$E394,$F394)&gt;=INDEX(INDIRECT(AG394),1,AR$28)),0,(INDEX(INDIRECT(AG394),$E394,$F394))-INDEX(INDIRECT(AG394),1,AR$28))*(10-INDEX(INDIRECT("times"&amp;AE$2),$F394,AR$28))/10</f>
        <v>0</v>
      </c>
      <c r="AS394" s="63">
        <f ca="1">IF(OR(INDEX(INDIRECT("times"&amp;AE$2),$F394,AS$28)&gt;10,INDEX(INDIRECT(AG394),$E394,$F394)="",INDEX(INDIRECT(AG394),$E394,$F394)&gt;=INDEX(INDIRECT(AG394),1,AS$28)),0,(INDEX(INDIRECT(AG394),$E394,$F394))-INDEX(INDIRECT(AG394),1,AS$28))*(10-INDEX(INDIRECT("times"&amp;AE$2),$F394,AS$28))/10</f>
        <v>0</v>
      </c>
      <c r="AT394" s="63">
        <f ca="1">IF(OR(INDEX(INDIRECT("times"&amp;AE$2),$F394,AT$28)&gt;10,INDEX(INDIRECT(AG394),$E394,$F394)="",INDEX(INDIRECT(AG394),$E394,$F394)&gt;=INDEX(INDIRECT(AG394),1,AT$28)),0,(INDEX(INDIRECT(AG394),$E394,$F394))-INDEX(INDIRECT(AG394),1,AT$28))*(10-INDEX(INDIRECT("times"&amp;AE$2),$F394,AT$28))/10</f>
        <v>0</v>
      </c>
      <c r="AU394" s="63">
        <f ca="1">IF(OR(INDEX(INDIRECT("times"&amp;AE$2),$F394,AU$28)&gt;10,INDEX(INDIRECT(AG394),$E394,$F394)="",INDEX(INDIRECT(AG394),$E394,$F394)&gt;=INDEX(INDIRECT(AG394),1,AU$28)),0,(INDEX(INDIRECT(AG394),$E394,$F394))-INDEX(INDIRECT(AG394),1,AU$28))*(10-INDEX(INDIRECT("times"&amp;AE$2),$F394,AU$28))/10</f>
        <v>0</v>
      </c>
      <c r="AV394" s="63">
        <f ca="1">IF(OR(INDEX(INDIRECT("times"&amp;AE$2),$F394,AV$28)&gt;10,INDEX(INDIRECT(AG394),$E394,$F394)="",INDEX(INDIRECT(AG394),$E394,$F394)&gt;=INDEX(INDIRECT(AG394),1,AV$28)),0,(INDEX(INDIRECT(AG394),$E394,$F394))-INDEX(INDIRECT(AG394),1,AV$28))*(10-INDEX(INDIRECT("times"&amp;AE$2),$F394,AV$28))/10</f>
        <v>0</v>
      </c>
      <c r="AW394" s="63">
        <f ca="1">IF(OR(INDEX(INDIRECT("times"&amp;AE$2),$F394,AW$28)&gt;10,INDEX(INDIRECT(AG394),$E394,$F394)="",INDEX(INDIRECT(AG394),$E394,$F394)&gt;=INDEX(INDIRECT(AG394),1,AW$28)),0,(INDEX(INDIRECT(AG394),$E394,$F394))-INDEX(INDIRECT(AG394),1,AW$28))*(10-INDEX(INDIRECT("times"&amp;AE$2),$F394,AW$28))/10</f>
        <v>0</v>
      </c>
      <c r="AX394" s="63">
        <f ca="1">IF(OR(INDEX(INDIRECT("times"&amp;AE$2),$F394,AX$28)&gt;10,INDEX(INDIRECT(AG394),$E394,$F394)="",INDEX(INDIRECT(AG394),$E394,$F394)&gt;=INDEX(INDIRECT(AG394),1,AX$28)),0,(INDEX(INDIRECT(AG394),$E394,$F394))-INDEX(INDIRECT(AG394),1,AX$28))*(10-INDEX(INDIRECT("times"&amp;AE$2),$F394,AX$28))/10</f>
        <v>0</v>
      </c>
      <c r="AY394" s="63">
        <f ca="1">IF(OR(INDEX(INDIRECT("times"&amp;AE$2),$F394,AY$28)&gt;10,INDEX(INDIRECT(AG394),$E394,$F394)="",INDEX(INDIRECT(AG394),$E394,$F394)&gt;=INDEX(INDIRECT(AG394),1,AY$28)),0,(INDEX(INDIRECT(AG394),$E394,$F394))-INDEX(INDIRECT(AG394),1,AY$28))*(10-INDEX(INDIRECT("times"&amp;AE$2),$F394,AY$28))/10</f>
        <v>0</v>
      </c>
      <c r="AZ394" s="63">
        <f ca="1">IF(OR(INDEX(INDIRECT("times"&amp;AE$2),$F394,AZ$28)&gt;10,INDEX(INDIRECT(AG394),$E394,$F394)="",INDEX(INDIRECT(AG394),$E394,$F394)&gt;=INDEX(INDIRECT(AG394),1,AZ$28)),0,(INDEX(INDIRECT(AG394),$E394,$F394))-INDEX(INDIRECT(AG394),1,AZ$28))*(10-INDEX(INDIRECT("times"&amp;AE$2),$F394,AZ$28))/10</f>
        <v>0</v>
      </c>
      <c r="BA394" s="63">
        <f ca="1">IF(OR(INDEX(INDIRECT("times"&amp;AE$2),$F394,BA$28)&gt;10,INDEX(INDIRECT(AG394),$E394,$F394)="",INDEX(INDIRECT(AG394),$E394,$F394)&gt;=INDEX(INDIRECT(AG394),1,BA$28)),0,(INDEX(INDIRECT(AG394),$E394,$F394))-INDEX(INDIRECT(AG394),1,BA$28))*(10-INDEX(INDIRECT("times"&amp;AE$2),$F394,BA$28))/10</f>
        <v>0</v>
      </c>
      <c r="BB394" s="63">
        <f ca="1">IF(OR(INDEX(INDIRECT("times"&amp;AE$2),$F394,BB$28)&gt;10,INDEX(INDIRECT(AG394),$E394,$F394)="",INDEX(INDIRECT(AG394),$E394,$F394)&gt;=INDEX(INDIRECT(AG394),1,BB$28)),0,(INDEX(INDIRECT(AG394),$E394,$F394))-INDEX(INDIRECT(AG394),1,BB$28))*(10-INDEX(INDIRECT("times"&amp;AE$2),$F394,BB$28))/10</f>
        <v>0</v>
      </c>
      <c r="BC394" s="63">
        <f ca="1">IF(OR(INDEX(INDIRECT("times"&amp;AE$2),$F394,BC$28)&gt;10,INDEX(INDIRECT(AG394),$E394,$F394)="",INDEX(INDIRECT(AG394),$E394,$F394)&gt;=INDEX(INDIRECT(AG394),1,BC$28)),0,(INDEX(INDIRECT(AG394),$E394,$F394))-INDEX(INDIRECT(AG394),1,BC$28))*(10-INDEX(INDIRECT("times"&amp;AE$2),$F394,BC$28))/10</f>
        <v>0</v>
      </c>
      <c r="BD394" s="64">
        <f ca="1">IF(OR(INDEX(INDIRECT("times"&amp;AE$2),$F394,BD$28)&gt;10,INDEX(INDIRECT(AG394),$E394,$F394)="",INDEX(INDIRECT(AG394),$E394,$F394)&gt;=INDEX(INDIRECT(AG394),1,BD$28)),0,(INDEX(INDIRECT(AG394),$E394,$F394))-INDEX(INDIRECT(AG394),1,BD$28))*(10-INDEX(INDIRECT("times"&amp;AE$2),$F394,BD$28))/10</f>
        <v>0</v>
      </c>
      <c r="BE394" s="201">
        <v>16</v>
      </c>
      <c r="BG394" s="18" t="s">
        <v>225</v>
      </c>
      <c r="BH394" s="122">
        <f>BG341</f>
        <v>3</v>
      </c>
      <c r="BI394" s="122" t="str">
        <f>BG342</f>
        <v>lei1834</v>
      </c>
      <c r="BJ394" s="210" t="str">
        <f t="shared" si="1800"/>
        <v>core3_lei1834</v>
      </c>
      <c r="BK394" s="122">
        <v>5</v>
      </c>
      <c r="BL394" s="33">
        <v>16</v>
      </c>
      <c r="BM394" s="62">
        <f ca="1">IF(OR(INDEX(INDIRECT("times"&amp;BH$2),$F394,BM$28)&gt;10,INDEX(INDIRECT(BJ394),$E394,$F394)="",INDEX(INDIRECT(BJ394),$E394,$F394)&gt;=INDEX(INDIRECT(BJ394),1,BM$28)),0,(INDEX(INDIRECT(BJ394),$E394,$F394))-INDEX(INDIRECT(BJ394),1,BM$28))*(10-INDEX(INDIRECT("times"&amp;BH$2),$F394,BM$28))/10</f>
        <v>0</v>
      </c>
      <c r="BN394" s="63">
        <f ca="1">IF(OR(INDEX(INDIRECT("times"&amp;BH$2),$F394,BN$28)&gt;10,INDEX(INDIRECT(BJ394),$E394,$F394)="",INDEX(INDIRECT(BJ394),$E394,$F394)&gt;=INDEX(INDIRECT(BJ394),1,BN$28)),0,(INDEX(INDIRECT(BJ394),$E394,$F394))-INDEX(INDIRECT(BJ394),1,BN$28))*(10-INDEX(INDIRECT("times"&amp;BH$2),$F394,BN$28))/10</f>
        <v>0</v>
      </c>
      <c r="BO394" s="63">
        <f ca="1">IF(OR(INDEX(INDIRECT("times"&amp;BH$2),$F394,BO$28)&gt;10,INDEX(INDIRECT(BJ394),$E394,$F394)="",INDEX(INDIRECT(BJ394),$E394,$F394)&gt;=INDEX(INDIRECT(BJ394),1,BO$28)),0,(INDEX(INDIRECT(BJ394),$E394,$F394))-INDEX(INDIRECT(BJ394),1,BO$28))*(10-INDEX(INDIRECT("times"&amp;BH$2),$F394,BO$28))/10</f>
        <v>0</v>
      </c>
      <c r="BP394" s="63">
        <f ca="1">IF(OR(INDEX(INDIRECT("times"&amp;BH$2),$F394,BP$28)&gt;10,INDEX(INDIRECT(BJ394),$E394,$F394)="",INDEX(INDIRECT(BJ394),$E394,$F394)&gt;=INDEX(INDIRECT(BJ394),1,BP$28)),0,(INDEX(INDIRECT(BJ394),$E394,$F394))-INDEX(INDIRECT(BJ394),1,BP$28))*(10-INDEX(INDIRECT("times"&amp;BH$2),$F394,BP$28))/10</f>
        <v>0</v>
      </c>
      <c r="BQ394" s="63">
        <f ca="1">IF(OR(INDEX(INDIRECT("times"&amp;BH$2),$F394,BQ$28)&gt;10,INDEX(INDIRECT(BJ394),$E394,$F394)="",INDEX(INDIRECT(BJ394),$E394,$F394)&gt;=INDEX(INDIRECT(BJ394),1,BQ$28)),0,(INDEX(INDIRECT(BJ394),$E394,$F394))-INDEX(INDIRECT(BJ394),1,BQ$28))*(10-INDEX(INDIRECT("times"&amp;BH$2),$F394,BQ$28))/10</f>
        <v>0</v>
      </c>
      <c r="BR394" s="63">
        <f ca="1">IF(OR(INDEX(INDIRECT("times"&amp;BH$2),$F394,BR$28)&gt;10,INDEX(INDIRECT(BJ394),$E394,$F394)="",INDEX(INDIRECT(BJ394),$E394,$F394)&gt;=INDEX(INDIRECT(BJ394),1,BR$28)),0,(INDEX(INDIRECT(BJ394),$E394,$F394))-INDEX(INDIRECT(BJ394),1,BR$28))*(10-INDEX(INDIRECT("times"&amp;BH$2),$F394,BR$28))/10</f>
        <v>0</v>
      </c>
      <c r="BS394" s="63">
        <f ca="1">IF(OR(INDEX(INDIRECT("times"&amp;BH$2),$F394,BS$28)&gt;10,INDEX(INDIRECT(BJ394),$E394,$F394)="",INDEX(INDIRECT(BJ394),$E394,$F394)&gt;=INDEX(INDIRECT(BJ394),1,BS$28)),0,(INDEX(INDIRECT(BJ394),$E394,$F394))-INDEX(INDIRECT(BJ394),1,BS$28))*(10-INDEX(INDIRECT("times"&amp;BH$2),$F394,BS$28))/10</f>
        <v>0</v>
      </c>
      <c r="BT394" s="63">
        <f ca="1">IF(OR(INDEX(INDIRECT("times"&amp;BH$2),$F394,BT$28)&gt;10,INDEX(INDIRECT(BJ394),$E394,$F394)="",INDEX(INDIRECT(BJ394),$E394,$F394)&gt;=INDEX(INDIRECT(BJ394),1,BT$28)),0,(INDEX(INDIRECT(BJ394),$E394,$F394))-INDEX(INDIRECT(BJ394),1,BT$28))*(10-INDEX(INDIRECT("times"&amp;BH$2),$F394,BT$28))/10</f>
        <v>0</v>
      </c>
      <c r="BU394" s="63">
        <f ca="1">IF(OR(INDEX(INDIRECT("times"&amp;BH$2),$F394,BU$28)&gt;10,INDEX(INDIRECT(BJ394),$E394,$F394)="",INDEX(INDIRECT(BJ394),$E394,$F394)&gt;=INDEX(INDIRECT(BJ394),1,BU$28)),0,(INDEX(INDIRECT(BJ394),$E394,$F394))-INDEX(INDIRECT(BJ394),1,BU$28))*(10-INDEX(INDIRECT("times"&amp;BH$2),$F394,BU$28))/10</f>
        <v>0</v>
      </c>
      <c r="BV394" s="63">
        <f ca="1">IF(OR(INDEX(INDIRECT("times"&amp;BH$2),$F394,BV$28)&gt;10,INDEX(INDIRECT(BJ394),$E394,$F394)="",INDEX(INDIRECT(BJ394),$E394,$F394)&gt;=INDEX(INDIRECT(BJ394),1,BV$28)),0,(INDEX(INDIRECT(BJ394),$E394,$F394))-INDEX(INDIRECT(BJ394),1,BV$28))*(10-INDEX(INDIRECT("times"&amp;BH$2),$F394,BV$28))/10</f>
        <v>0</v>
      </c>
      <c r="BW394" s="63">
        <f ca="1">IF(OR(INDEX(INDIRECT("times"&amp;BH$2),$F394,BW$28)&gt;10,INDEX(INDIRECT(BJ394),$E394,$F394)="",INDEX(INDIRECT(BJ394),$E394,$F394)&gt;=INDEX(INDIRECT(BJ394),1,BW$28)),0,(INDEX(INDIRECT(BJ394),$E394,$F394))-INDEX(INDIRECT(BJ394),1,BW$28))*(10-INDEX(INDIRECT("times"&amp;BH$2),$F394,BW$28))/10</f>
        <v>0</v>
      </c>
      <c r="BX394" s="63">
        <f ca="1">IF(OR(INDEX(INDIRECT("times"&amp;BH$2),$F394,BX$28)&gt;10,INDEX(INDIRECT(BJ394),$E394,$F394)="",INDEX(INDIRECT(BJ394),$E394,$F394)&gt;=INDEX(INDIRECT(BJ394),1,BX$28)),0,(INDEX(INDIRECT(BJ394),$E394,$F394))-INDEX(INDIRECT(BJ394),1,BX$28))*(10-INDEX(INDIRECT("times"&amp;BH$2),$F394,BX$28))/10</f>
        <v>0</v>
      </c>
      <c r="BY394" s="63">
        <f ca="1">IF(OR(INDEX(INDIRECT("times"&amp;BH$2),$F394,BY$28)&gt;10,INDEX(INDIRECT(BJ394),$E394,$F394)="",INDEX(INDIRECT(BJ394),$E394,$F394)&gt;=INDEX(INDIRECT(BJ394),1,BY$28)),0,(INDEX(INDIRECT(BJ394),$E394,$F394))-INDEX(INDIRECT(BJ394),1,BY$28))*(10-INDEX(INDIRECT("times"&amp;BH$2),$F394,BY$28))/10</f>
        <v>0</v>
      </c>
      <c r="BZ394" s="63">
        <f ca="1">IF(OR(INDEX(INDIRECT("times"&amp;BH$2),$F394,BZ$28)&gt;10,INDEX(INDIRECT(BJ394),$E394,$F394)="",INDEX(INDIRECT(BJ394),$E394,$F394)&gt;=INDEX(INDIRECT(BJ394),1,BZ$28)),0,(INDEX(INDIRECT(BJ394),$E394,$F394))-INDEX(INDIRECT(BJ394),1,BZ$28))*(10-INDEX(INDIRECT("times"&amp;BH$2),$F394,BZ$28))/10</f>
        <v>0</v>
      </c>
      <c r="CA394" s="63">
        <f ca="1">IF(OR(INDEX(INDIRECT("times"&amp;BH$2),$F394,CA$28)&gt;10,INDEX(INDIRECT(BJ394),$E394,$F394)="",INDEX(INDIRECT(BJ394),$E394,$F394)&gt;=INDEX(INDIRECT(BJ394),1,CA$28)),0,(INDEX(INDIRECT(BJ394),$E394,$F394))-INDEX(INDIRECT(BJ394),1,CA$28))*(10-INDEX(INDIRECT("times"&amp;BH$2),$F394,CA$28))/10</f>
        <v>0</v>
      </c>
      <c r="CB394" s="63">
        <f ca="1">IF(OR(INDEX(INDIRECT("times"&amp;BH$2),$F394,CB$28)&gt;10,INDEX(INDIRECT(BJ394),$E394,$F394)="",INDEX(INDIRECT(BJ394),$E394,$F394)&gt;=INDEX(INDIRECT(BJ394),1,CB$28)),0,(INDEX(INDIRECT(BJ394),$E394,$F394))-INDEX(INDIRECT(BJ394),1,CB$28))*(10-INDEX(INDIRECT("times"&amp;BH$2),$F394,CB$28))/10</f>
        <v>0</v>
      </c>
      <c r="CC394" s="63">
        <f ca="1">IF(OR(INDEX(INDIRECT("times"&amp;BH$2),$F394,CC$28)&gt;10,INDEX(INDIRECT(BJ394),$E394,$F394)="",INDEX(INDIRECT(BJ394),$E394,$F394)&gt;=INDEX(INDIRECT(BJ394),1,CC$28)),0,(INDEX(INDIRECT(BJ394),$E394,$F394))-INDEX(INDIRECT(BJ394),1,CC$28))*(10-INDEX(INDIRECT("times"&amp;BH$2),$F394,CC$28))/10</f>
        <v>0</v>
      </c>
      <c r="CD394" s="63">
        <f ca="1">IF(OR(INDEX(INDIRECT("times"&amp;BH$2),$F394,CD$28)&gt;10,INDEX(INDIRECT(BJ394),$E394,$F394)="",INDEX(INDIRECT(BJ394),$E394,$F394)&gt;=INDEX(INDIRECT(BJ394),1,CD$28)),0,(INDEX(INDIRECT(BJ394),$E394,$F394))-INDEX(INDIRECT(BJ394),1,CD$28))*(10-INDEX(INDIRECT("times"&amp;BH$2),$F394,CD$28))/10</f>
        <v>0</v>
      </c>
      <c r="CE394" s="63">
        <f ca="1">IF(OR(INDEX(INDIRECT("times"&amp;BH$2),$F394,CE$28)&gt;10,INDEX(INDIRECT(BJ394),$E394,$F394)="",INDEX(INDIRECT(BJ394),$E394,$F394)&gt;=INDEX(INDIRECT(BJ394),1,CE$28)),0,(INDEX(INDIRECT(BJ394),$E394,$F394))-INDEX(INDIRECT(BJ394),1,CE$28))*(10-INDEX(INDIRECT("times"&amp;BH$2),$F394,CE$28))/10</f>
        <v>0</v>
      </c>
      <c r="CF394" s="63">
        <f ca="1">IF(OR(INDEX(INDIRECT("times"&amp;BH$2),$F394,CF$28)&gt;10,INDEX(INDIRECT(BJ394),$E394,$F394)="",INDEX(INDIRECT(BJ394),$E394,$F394)&gt;=INDEX(INDIRECT(BJ394),1,CF$28)),0,(INDEX(INDIRECT(BJ394),$E394,$F394))-INDEX(INDIRECT(BJ394),1,CF$28))*(10-INDEX(INDIRECT("times"&amp;BH$2),$F394,CF$28))/10</f>
        <v>0</v>
      </c>
      <c r="CG394" s="64">
        <f ca="1">IF(OR(INDEX(INDIRECT("times"&amp;BH$2),$F394,CG$28)&gt;10,INDEX(INDIRECT(BJ394),$E394,$F394)="",INDEX(INDIRECT(BJ394),$E394,$F394)&gt;=INDEX(INDIRECT(BJ394),1,CG$28)),0,(INDEX(INDIRECT(BJ394),$E394,$F394))-INDEX(INDIRECT(BJ394),1,CG$28))*(10-INDEX(INDIRECT("times"&amp;BH$2),$F394,CG$28))/10</f>
        <v>0</v>
      </c>
      <c r="CH394" s="201">
        <v>16</v>
      </c>
      <c r="CJ394" s="18" t="s">
        <v>225</v>
      </c>
      <c r="CK394" s="122">
        <f>CJ341</f>
        <v>3</v>
      </c>
      <c r="CL394" s="122" t="str">
        <f>CJ342</f>
        <v>work3564</v>
      </c>
      <c r="CM394" s="210" t="str">
        <f t="shared" si="1801"/>
        <v>core3_work3564</v>
      </c>
      <c r="CN394" s="122">
        <v>5</v>
      </c>
      <c r="CO394" s="33">
        <v>16</v>
      </c>
      <c r="CP394" s="62">
        <f ca="1">IF(OR(INDEX(INDIRECT("times"&amp;CK$2),$F394,CP$28)&gt;10,INDEX(INDIRECT(CM394),$E394,$F394)="",INDEX(INDIRECT(CM394),$E394,$F394)&gt;=INDEX(INDIRECT(CM394),1,CP$28)),0,(INDEX(INDIRECT(CM394),$E394,$F394))-INDEX(INDIRECT(CM394),1,CP$28))*(10-INDEX(INDIRECT("times"&amp;CK$2),$F394,CP$28))/10</f>
        <v>0</v>
      </c>
      <c r="CQ394" s="63">
        <f ca="1">IF(OR(INDEX(INDIRECT("times"&amp;CK$2),$F394,CQ$28)&gt;10,INDEX(INDIRECT(CM394),$E394,$F394)="",INDEX(INDIRECT(CM394),$E394,$F394)&gt;=INDEX(INDIRECT(CM394),1,CQ$28)),0,(INDEX(INDIRECT(CM394),$E394,$F394))-INDEX(INDIRECT(CM394),1,CQ$28))*(10-INDEX(INDIRECT("times"&amp;CK$2),$F394,CQ$28))/10</f>
        <v>0</v>
      </c>
      <c r="CR394" s="63">
        <f ca="1">IF(OR(INDEX(INDIRECT("times"&amp;CK$2),$F394,CR$28)&gt;10,INDEX(INDIRECT(CM394),$E394,$F394)="",INDEX(INDIRECT(CM394),$E394,$F394)&gt;=INDEX(INDIRECT(CM394),1,CR$28)),0,(INDEX(INDIRECT(CM394),$E394,$F394))-INDEX(INDIRECT(CM394),1,CR$28))*(10-INDEX(INDIRECT("times"&amp;CK$2),$F394,CR$28))/10</f>
        <v>0</v>
      </c>
      <c r="CS394" s="63">
        <f ca="1">IF(OR(INDEX(INDIRECT("times"&amp;CK$2),$F394,CS$28)&gt;10,INDEX(INDIRECT(CM394),$E394,$F394)="",INDEX(INDIRECT(CM394),$E394,$F394)&gt;=INDEX(INDIRECT(CM394),1,CS$28)),0,(INDEX(INDIRECT(CM394),$E394,$F394))-INDEX(INDIRECT(CM394),1,CS$28))*(10-INDEX(INDIRECT("times"&amp;CK$2),$F394,CS$28))/10</f>
        <v>0</v>
      </c>
      <c r="CT394" s="63">
        <f ca="1">IF(OR(INDEX(INDIRECT("times"&amp;CK$2),$F394,CT$28)&gt;10,INDEX(INDIRECT(CM394),$E394,$F394)="",INDEX(INDIRECT(CM394),$E394,$F394)&gt;=INDEX(INDIRECT(CM394),1,CT$28)),0,(INDEX(INDIRECT(CM394),$E394,$F394))-INDEX(INDIRECT(CM394),1,CT$28))*(10-INDEX(INDIRECT("times"&amp;CK$2),$F394,CT$28))/10</f>
        <v>0</v>
      </c>
      <c r="CU394" s="63">
        <f ca="1">IF(OR(INDEX(INDIRECT("times"&amp;CK$2),$F394,CU$28)&gt;10,INDEX(INDIRECT(CM394),$E394,$F394)="",INDEX(INDIRECT(CM394),$E394,$F394)&gt;=INDEX(INDIRECT(CM394),1,CU$28)),0,(INDEX(INDIRECT(CM394),$E394,$F394))-INDEX(INDIRECT(CM394),1,CU$28))*(10-INDEX(INDIRECT("times"&amp;CK$2),$F394,CU$28))/10</f>
        <v>0</v>
      </c>
      <c r="CV394" s="63">
        <f ca="1">IF(OR(INDEX(INDIRECT("times"&amp;CK$2),$F394,CV$28)&gt;10,INDEX(INDIRECT(CM394),$E394,$F394)="",INDEX(INDIRECT(CM394),$E394,$F394)&gt;=INDEX(INDIRECT(CM394),1,CV$28)),0,(INDEX(INDIRECT(CM394),$E394,$F394))-INDEX(INDIRECT(CM394),1,CV$28))*(10-INDEX(INDIRECT("times"&amp;CK$2),$F394,CV$28))/10</f>
        <v>0</v>
      </c>
      <c r="CW394" s="63">
        <f ca="1">IF(OR(INDEX(INDIRECT("times"&amp;CK$2),$F394,CW$28)&gt;10,INDEX(INDIRECT(CM394),$E394,$F394)="",INDEX(INDIRECT(CM394),$E394,$F394)&gt;=INDEX(INDIRECT(CM394),1,CW$28)),0,(INDEX(INDIRECT(CM394),$E394,$F394))-INDEX(INDIRECT(CM394),1,CW$28))*(10-INDEX(INDIRECT("times"&amp;CK$2),$F394,CW$28))/10</f>
        <v>0</v>
      </c>
      <c r="CX394" s="63">
        <f ca="1">IF(OR(INDEX(INDIRECT("times"&amp;CK$2),$F394,CX$28)&gt;10,INDEX(INDIRECT(CM394),$E394,$F394)="",INDEX(INDIRECT(CM394),$E394,$F394)&gt;=INDEX(INDIRECT(CM394),1,CX$28)),0,(INDEX(INDIRECT(CM394),$E394,$F394))-INDEX(INDIRECT(CM394),1,CX$28))*(10-INDEX(INDIRECT("times"&amp;CK$2),$F394,CX$28))/10</f>
        <v>0</v>
      </c>
      <c r="CY394" s="63">
        <f ca="1">IF(OR(INDEX(INDIRECT("times"&amp;CK$2),$F394,CY$28)&gt;10,INDEX(INDIRECT(CM394),$E394,$F394)="",INDEX(INDIRECT(CM394),$E394,$F394)&gt;=INDEX(INDIRECT(CM394),1,CY$28)),0,(INDEX(INDIRECT(CM394),$E394,$F394))-INDEX(INDIRECT(CM394),1,CY$28))*(10-INDEX(INDIRECT("times"&amp;CK$2),$F394,CY$28))/10</f>
        <v>0</v>
      </c>
      <c r="CZ394" s="63">
        <f ca="1">IF(OR(INDEX(INDIRECT("times"&amp;CK$2),$F394,CZ$28)&gt;10,INDEX(INDIRECT(CM394),$E394,$F394)="",INDEX(INDIRECT(CM394),$E394,$F394)&gt;=INDEX(INDIRECT(CM394),1,CZ$28)),0,(INDEX(INDIRECT(CM394),$E394,$F394))-INDEX(INDIRECT(CM394),1,CZ$28))*(10-INDEX(INDIRECT("times"&amp;CK$2),$F394,CZ$28))/10</f>
        <v>0</v>
      </c>
      <c r="DA394" s="63">
        <f ca="1">IF(OR(INDEX(INDIRECT("times"&amp;CK$2),$F394,DA$28)&gt;10,INDEX(INDIRECT(CM394),$E394,$F394)="",INDEX(INDIRECT(CM394),$E394,$F394)&gt;=INDEX(INDIRECT(CM394),1,DA$28)),0,(INDEX(INDIRECT(CM394),$E394,$F394))-INDEX(INDIRECT(CM394),1,DA$28))*(10-INDEX(INDIRECT("times"&amp;CK$2),$F394,DA$28))/10</f>
        <v>0</v>
      </c>
      <c r="DB394" s="63">
        <f ca="1">IF(OR(INDEX(INDIRECT("times"&amp;CK$2),$F394,DB$28)&gt;10,INDEX(INDIRECT(CM394),$E394,$F394)="",INDEX(INDIRECT(CM394),$E394,$F394)&gt;=INDEX(INDIRECT(CM394),1,DB$28)),0,(INDEX(INDIRECT(CM394),$E394,$F394))-INDEX(INDIRECT(CM394),1,DB$28))*(10-INDEX(INDIRECT("times"&amp;CK$2),$F394,DB$28))/10</f>
        <v>0</v>
      </c>
      <c r="DC394" s="63">
        <f ca="1">IF(OR(INDEX(INDIRECT("times"&amp;CK$2),$F394,DC$28)&gt;10,INDEX(INDIRECT(CM394),$E394,$F394)="",INDEX(INDIRECT(CM394),$E394,$F394)&gt;=INDEX(INDIRECT(CM394),1,DC$28)),0,(INDEX(INDIRECT(CM394),$E394,$F394))-INDEX(INDIRECT(CM394),1,DC$28))*(10-INDEX(INDIRECT("times"&amp;CK$2),$F394,DC$28))/10</f>
        <v>0</v>
      </c>
      <c r="DD394" s="63">
        <f ca="1">IF(OR(INDEX(INDIRECT("times"&amp;CK$2),$F394,DD$28)&gt;10,INDEX(INDIRECT(CM394),$E394,$F394)="",INDEX(INDIRECT(CM394),$E394,$F394)&gt;=INDEX(INDIRECT(CM394),1,DD$28)),0,(INDEX(INDIRECT(CM394),$E394,$F394))-INDEX(INDIRECT(CM394),1,DD$28))*(10-INDEX(INDIRECT("times"&amp;CK$2),$F394,DD$28))/10</f>
        <v>0</v>
      </c>
      <c r="DE394" s="63">
        <f ca="1">IF(OR(INDEX(INDIRECT("times"&amp;CK$2),$F394,DE$28)&gt;10,INDEX(INDIRECT(CM394),$E394,$F394)="",INDEX(INDIRECT(CM394),$E394,$F394)&gt;=INDEX(INDIRECT(CM394),1,DE$28)),0,(INDEX(INDIRECT(CM394),$E394,$F394))-INDEX(INDIRECT(CM394),1,DE$28))*(10-INDEX(INDIRECT("times"&amp;CK$2),$F394,DE$28))/10</f>
        <v>0</v>
      </c>
      <c r="DF394" s="63">
        <f ca="1">IF(OR(INDEX(INDIRECT("times"&amp;CK$2),$F394,DF$28)&gt;10,INDEX(INDIRECT(CM394),$E394,$F394)="",INDEX(INDIRECT(CM394),$E394,$F394)&gt;=INDEX(INDIRECT(CM394),1,DF$28)),0,(INDEX(INDIRECT(CM394),$E394,$F394))-INDEX(INDIRECT(CM394),1,DF$28))*(10-INDEX(INDIRECT("times"&amp;CK$2),$F394,DF$28))/10</f>
        <v>0</v>
      </c>
      <c r="DG394" s="63">
        <f ca="1">IF(OR(INDEX(INDIRECT("times"&amp;CK$2),$F394,DG$28)&gt;10,INDEX(INDIRECT(CM394),$E394,$F394)="",INDEX(INDIRECT(CM394),$E394,$F394)&gt;=INDEX(INDIRECT(CM394),1,DG$28)),0,(INDEX(INDIRECT(CM394),$E394,$F394))-INDEX(INDIRECT(CM394),1,DG$28))*(10-INDEX(INDIRECT("times"&amp;CK$2),$F394,DG$28))/10</f>
        <v>0</v>
      </c>
      <c r="DH394" s="63">
        <f ca="1">IF(OR(INDEX(INDIRECT("times"&amp;CK$2),$F394,DH$28)&gt;10,INDEX(INDIRECT(CM394),$E394,$F394)="",INDEX(INDIRECT(CM394),$E394,$F394)&gt;=INDEX(INDIRECT(CM394),1,DH$28)),0,(INDEX(INDIRECT(CM394),$E394,$F394))-INDEX(INDIRECT(CM394),1,DH$28))*(10-INDEX(INDIRECT("times"&amp;CK$2),$F394,DH$28))/10</f>
        <v>0</v>
      </c>
      <c r="DI394" s="63">
        <f ca="1">IF(OR(INDEX(INDIRECT("times"&amp;CK$2),$F394,DI$28)&gt;10,INDEX(INDIRECT(CM394),$E394,$F394)="",INDEX(INDIRECT(CM394),$E394,$F394)&gt;=INDEX(INDIRECT(CM394),1,DI$28)),0,(INDEX(INDIRECT(CM394),$E394,$F394))-INDEX(INDIRECT(CM394),1,DI$28))*(10-INDEX(INDIRECT("times"&amp;CK$2),$F394,DI$28))/10</f>
        <v>0</v>
      </c>
      <c r="DJ394" s="64">
        <f ca="1">IF(OR(INDEX(INDIRECT("times"&amp;CK$2),$F394,DJ$28)&gt;10,INDEX(INDIRECT(CM394),$E394,$F394)="",INDEX(INDIRECT(CM394),$E394,$F394)&gt;=INDEX(INDIRECT(CM394),1,DJ$28)),0,(INDEX(INDIRECT(CM394),$E394,$F394))-INDEX(INDIRECT(CM394),1,DJ$28))*(10-INDEX(INDIRECT("times"&amp;CK$2),$F394,DJ$28))/10</f>
        <v>0</v>
      </c>
      <c r="DK394" s="201">
        <v>16</v>
      </c>
      <c r="DM394" s="18" t="s">
        <v>225</v>
      </c>
      <c r="DN394" s="122">
        <f>DM341</f>
        <v>3</v>
      </c>
      <c r="DO394" s="122" t="str">
        <f>DM342</f>
        <v>shop3564</v>
      </c>
      <c r="DP394" s="210" t="str">
        <f t="shared" si="1802"/>
        <v>core3_shop3564</v>
      </c>
      <c r="DQ394" s="122">
        <v>5</v>
      </c>
      <c r="DR394" s="33">
        <v>16</v>
      </c>
      <c r="DS394" s="62">
        <f ca="1">IF(OR(INDEX(INDIRECT("times"&amp;DN$2),$F394,DS$28)&gt;10,INDEX(INDIRECT(DP394),$E394,$F394)="",INDEX(INDIRECT(DP394),$E394,$F394)&gt;=INDEX(INDIRECT(DP394),1,DS$28)),0,(INDEX(INDIRECT(DP394),$E394,$F394))-INDEX(INDIRECT(DP394),1,DS$28))*(10-INDEX(INDIRECT("times"&amp;DN$2),$F394,DS$28))/10</f>
        <v>0</v>
      </c>
      <c r="DT394" s="63">
        <f ca="1">IF(OR(INDEX(INDIRECT("times"&amp;DN$2),$F394,DT$28)&gt;10,INDEX(INDIRECT(DP394),$E394,$F394)="",INDEX(INDIRECT(DP394),$E394,$F394)&gt;=INDEX(INDIRECT(DP394),1,DT$28)),0,(INDEX(INDIRECT(DP394),$E394,$F394))-INDEX(INDIRECT(DP394),1,DT$28))*(10-INDEX(INDIRECT("times"&amp;DN$2),$F394,DT$28))/10</f>
        <v>0</v>
      </c>
      <c r="DU394" s="63">
        <f ca="1">IF(OR(INDEX(INDIRECT("times"&amp;DN$2),$F394,DU$28)&gt;10,INDEX(INDIRECT(DP394),$E394,$F394)="",INDEX(INDIRECT(DP394),$E394,$F394)&gt;=INDEX(INDIRECT(DP394),1,DU$28)),0,(INDEX(INDIRECT(DP394),$E394,$F394))-INDEX(INDIRECT(DP394),1,DU$28))*(10-INDEX(INDIRECT("times"&amp;DN$2),$F394,DU$28))/10</f>
        <v>0</v>
      </c>
      <c r="DV394" s="63">
        <f ca="1">IF(OR(INDEX(INDIRECT("times"&amp;DN$2),$F394,DV$28)&gt;10,INDEX(INDIRECT(DP394),$E394,$F394)="",INDEX(INDIRECT(DP394),$E394,$F394)&gt;=INDEX(INDIRECT(DP394),1,DV$28)),0,(INDEX(INDIRECT(DP394),$E394,$F394))-INDEX(INDIRECT(DP394),1,DV$28))*(10-INDEX(INDIRECT("times"&amp;DN$2),$F394,DV$28))/10</f>
        <v>0</v>
      </c>
      <c r="DW394" s="63">
        <f ca="1">IF(OR(INDEX(INDIRECT("times"&amp;DN$2),$F394,DW$28)&gt;10,INDEX(INDIRECT(DP394),$E394,$F394)="",INDEX(INDIRECT(DP394),$E394,$F394)&gt;=INDEX(INDIRECT(DP394),1,DW$28)),0,(INDEX(INDIRECT(DP394),$E394,$F394))-INDEX(INDIRECT(DP394),1,DW$28))*(10-INDEX(INDIRECT("times"&amp;DN$2),$F394,DW$28))/10</f>
        <v>0</v>
      </c>
      <c r="DX394" s="63">
        <f ca="1">IF(OR(INDEX(INDIRECT("times"&amp;DN$2),$F394,DX$28)&gt;10,INDEX(INDIRECT(DP394),$E394,$F394)="",INDEX(INDIRECT(DP394),$E394,$F394)&gt;=INDEX(INDIRECT(DP394),1,DX$28)),0,(INDEX(INDIRECT(DP394),$E394,$F394))-INDEX(INDIRECT(DP394),1,DX$28))*(10-INDEX(INDIRECT("times"&amp;DN$2),$F394,DX$28))/10</f>
        <v>0</v>
      </c>
      <c r="DY394" s="63">
        <f ca="1">IF(OR(INDEX(INDIRECT("times"&amp;DN$2),$F394,DY$28)&gt;10,INDEX(INDIRECT(DP394),$E394,$F394)="",INDEX(INDIRECT(DP394),$E394,$F394)&gt;=INDEX(INDIRECT(DP394),1,DY$28)),0,(INDEX(INDIRECT(DP394),$E394,$F394))-INDEX(INDIRECT(DP394),1,DY$28))*(10-INDEX(INDIRECT("times"&amp;DN$2),$F394,DY$28))/10</f>
        <v>0</v>
      </c>
      <c r="DZ394" s="63">
        <f ca="1">IF(OR(INDEX(INDIRECT("times"&amp;DN$2),$F394,DZ$28)&gt;10,INDEX(INDIRECT(DP394),$E394,$F394)="",INDEX(INDIRECT(DP394),$E394,$F394)&gt;=INDEX(INDIRECT(DP394),1,DZ$28)),0,(INDEX(INDIRECT(DP394),$E394,$F394))-INDEX(INDIRECT(DP394),1,DZ$28))*(10-INDEX(INDIRECT("times"&amp;DN$2),$F394,DZ$28))/10</f>
        <v>0</v>
      </c>
      <c r="EA394" s="63">
        <f ca="1">IF(OR(INDEX(INDIRECT("times"&amp;DN$2),$F394,EA$28)&gt;10,INDEX(INDIRECT(DP394),$E394,$F394)="",INDEX(INDIRECT(DP394),$E394,$F394)&gt;=INDEX(INDIRECT(DP394),1,EA$28)),0,(INDEX(INDIRECT(DP394),$E394,$F394))-INDEX(INDIRECT(DP394),1,EA$28))*(10-INDEX(INDIRECT("times"&amp;DN$2),$F394,EA$28))/10</f>
        <v>0</v>
      </c>
      <c r="EB394" s="63">
        <f ca="1">IF(OR(INDEX(INDIRECT("times"&amp;DN$2),$F394,EB$28)&gt;10,INDEX(INDIRECT(DP394),$E394,$F394)="",INDEX(INDIRECT(DP394),$E394,$F394)&gt;=INDEX(INDIRECT(DP394),1,EB$28)),0,(INDEX(INDIRECT(DP394),$E394,$F394))-INDEX(INDIRECT(DP394),1,EB$28))*(10-INDEX(INDIRECT("times"&amp;DN$2),$F394,EB$28))/10</f>
        <v>0</v>
      </c>
      <c r="EC394" s="63">
        <f ca="1">IF(OR(INDEX(INDIRECT("times"&amp;DN$2),$F394,EC$28)&gt;10,INDEX(INDIRECT(DP394),$E394,$F394)="",INDEX(INDIRECT(DP394),$E394,$F394)&gt;=INDEX(INDIRECT(DP394),1,EC$28)),0,(INDEX(INDIRECT(DP394),$E394,$F394))-INDEX(INDIRECT(DP394),1,EC$28))*(10-INDEX(INDIRECT("times"&amp;DN$2),$F394,EC$28))/10</f>
        <v>0</v>
      </c>
      <c r="ED394" s="63">
        <f ca="1">IF(OR(INDEX(INDIRECT("times"&amp;DN$2),$F394,ED$28)&gt;10,INDEX(INDIRECT(DP394),$E394,$F394)="",INDEX(INDIRECT(DP394),$E394,$F394)&gt;=INDEX(INDIRECT(DP394),1,ED$28)),0,(INDEX(INDIRECT(DP394),$E394,$F394))-INDEX(INDIRECT(DP394),1,ED$28))*(10-INDEX(INDIRECT("times"&amp;DN$2),$F394,ED$28))/10</f>
        <v>0</v>
      </c>
      <c r="EE394" s="63">
        <f ca="1">IF(OR(INDEX(INDIRECT("times"&amp;DN$2),$F394,EE$28)&gt;10,INDEX(INDIRECT(DP394),$E394,$F394)="",INDEX(INDIRECT(DP394),$E394,$F394)&gt;=INDEX(INDIRECT(DP394),1,EE$28)),0,(INDEX(INDIRECT(DP394),$E394,$F394))-INDEX(INDIRECT(DP394),1,EE$28))*(10-INDEX(INDIRECT("times"&amp;DN$2),$F394,EE$28))/10</f>
        <v>0</v>
      </c>
      <c r="EF394" s="63">
        <f ca="1">IF(OR(INDEX(INDIRECT("times"&amp;DN$2),$F394,EF$28)&gt;10,INDEX(INDIRECT(DP394),$E394,$F394)="",INDEX(INDIRECT(DP394),$E394,$F394)&gt;=INDEX(INDIRECT(DP394),1,EF$28)),0,(INDEX(INDIRECT(DP394),$E394,$F394))-INDEX(INDIRECT(DP394),1,EF$28))*(10-INDEX(INDIRECT("times"&amp;DN$2),$F394,EF$28))/10</f>
        <v>0</v>
      </c>
      <c r="EG394" s="63">
        <f ca="1">IF(OR(INDEX(INDIRECT("times"&amp;DN$2),$F394,EG$28)&gt;10,INDEX(INDIRECT(DP394),$E394,$F394)="",INDEX(INDIRECT(DP394),$E394,$F394)&gt;=INDEX(INDIRECT(DP394),1,EG$28)),0,(INDEX(INDIRECT(DP394),$E394,$F394))-INDEX(INDIRECT(DP394),1,EG$28))*(10-INDEX(INDIRECT("times"&amp;DN$2),$F394,EG$28))/10</f>
        <v>0</v>
      </c>
      <c r="EH394" s="63">
        <f ca="1">IF(OR(INDEX(INDIRECT("times"&amp;DN$2),$F394,EH$28)&gt;10,INDEX(INDIRECT(DP394),$E394,$F394)="",INDEX(INDIRECT(DP394),$E394,$F394)&gt;=INDEX(INDIRECT(DP394),1,EH$28)),0,(INDEX(INDIRECT(DP394),$E394,$F394))-INDEX(INDIRECT(DP394),1,EH$28))*(10-INDEX(INDIRECT("times"&amp;DN$2),$F394,EH$28))/10</f>
        <v>0</v>
      </c>
      <c r="EI394" s="63">
        <f ca="1">IF(OR(INDEX(INDIRECT("times"&amp;DN$2),$F394,EI$28)&gt;10,INDEX(INDIRECT(DP394),$E394,$F394)="",INDEX(INDIRECT(DP394),$E394,$F394)&gt;=INDEX(INDIRECT(DP394),1,EI$28)),0,(INDEX(INDIRECT(DP394),$E394,$F394))-INDEX(INDIRECT(DP394),1,EI$28))*(10-INDEX(INDIRECT("times"&amp;DN$2),$F394,EI$28))/10</f>
        <v>0</v>
      </c>
      <c r="EJ394" s="63">
        <f ca="1">IF(OR(INDEX(INDIRECT("times"&amp;DN$2),$F394,EJ$28)&gt;10,INDEX(INDIRECT(DP394),$E394,$F394)="",INDEX(INDIRECT(DP394),$E394,$F394)&gt;=INDEX(INDIRECT(DP394),1,EJ$28)),0,(INDEX(INDIRECT(DP394),$E394,$F394))-INDEX(INDIRECT(DP394),1,EJ$28))*(10-INDEX(INDIRECT("times"&amp;DN$2),$F394,EJ$28))/10</f>
        <v>0</v>
      </c>
      <c r="EK394" s="63">
        <f ca="1">IF(OR(INDEX(INDIRECT("times"&amp;DN$2),$F394,EK$28)&gt;10,INDEX(INDIRECT(DP394),$E394,$F394)="",INDEX(INDIRECT(DP394),$E394,$F394)&gt;=INDEX(INDIRECT(DP394),1,EK$28)),0,(INDEX(INDIRECT(DP394),$E394,$F394))-INDEX(INDIRECT(DP394),1,EK$28))*(10-INDEX(INDIRECT("times"&amp;DN$2),$F394,EK$28))/10</f>
        <v>0</v>
      </c>
      <c r="EL394" s="63">
        <f ca="1">IF(OR(INDEX(INDIRECT("times"&amp;DN$2),$F394,EL$28)&gt;10,INDEX(INDIRECT(DP394),$E394,$F394)="",INDEX(INDIRECT(DP394),$E394,$F394)&gt;=INDEX(INDIRECT(DP394),1,EL$28)),0,(INDEX(INDIRECT(DP394),$E394,$F394))-INDEX(INDIRECT(DP394),1,EL$28))*(10-INDEX(INDIRECT("times"&amp;DN$2),$F394,EL$28))/10</f>
        <v>0</v>
      </c>
      <c r="EM394" s="64">
        <f ca="1">IF(OR(INDEX(INDIRECT("times"&amp;DN$2),$F394,EM$28)&gt;10,INDEX(INDIRECT(DP394),$E394,$F394)="",INDEX(INDIRECT(DP394),$E394,$F394)&gt;=INDEX(INDIRECT(DP394),1,EM$28)),0,(INDEX(INDIRECT(DP394),$E394,$F394))-INDEX(INDIRECT(DP394),1,EM$28))*(10-INDEX(INDIRECT("times"&amp;DN$2),$F394,EM$28))/10</f>
        <v>0</v>
      </c>
      <c r="EN394" s="201">
        <v>16</v>
      </c>
      <c r="EP394" s="18" t="s">
        <v>225</v>
      </c>
      <c r="EQ394" s="122">
        <f>EP341</f>
        <v>3</v>
      </c>
      <c r="ER394" s="122" t="str">
        <f>EP342</f>
        <v>lei3564</v>
      </c>
      <c r="ES394" s="210" t="str">
        <f t="shared" si="1803"/>
        <v>core3_lei3564</v>
      </c>
      <c r="ET394" s="122">
        <v>5</v>
      </c>
      <c r="EU394" s="33">
        <v>16</v>
      </c>
      <c r="EV394" s="62">
        <f ca="1">IF(OR(INDEX(INDIRECT("times"&amp;EQ$2),$F394,EV$28)&gt;10,INDEX(INDIRECT(ES394),$E394,$F394)="",INDEX(INDIRECT(ES394),$E394,$F394)&gt;=INDEX(INDIRECT(ES394),1,EV$28)),0,(INDEX(INDIRECT(ES394),$E394,$F394))-INDEX(INDIRECT(ES394),1,EV$28))*(10-INDEX(INDIRECT("times"&amp;EQ$2),$F394,EV$28))/10</f>
        <v>0</v>
      </c>
      <c r="EW394" s="63">
        <f ca="1">IF(OR(INDEX(INDIRECT("times"&amp;EQ$2),$F394,EW$28)&gt;10,INDEX(INDIRECT(ES394),$E394,$F394)="",INDEX(INDIRECT(ES394),$E394,$F394)&gt;=INDEX(INDIRECT(ES394),1,EW$28)),0,(INDEX(INDIRECT(ES394),$E394,$F394))-INDEX(INDIRECT(ES394),1,EW$28))*(10-INDEX(INDIRECT("times"&amp;EQ$2),$F394,EW$28))/10</f>
        <v>0</v>
      </c>
      <c r="EX394" s="63">
        <f ca="1">IF(OR(INDEX(INDIRECT("times"&amp;EQ$2),$F394,EX$28)&gt;10,INDEX(INDIRECT(ES394),$E394,$F394)="",INDEX(INDIRECT(ES394),$E394,$F394)&gt;=INDEX(INDIRECT(ES394),1,EX$28)),0,(INDEX(INDIRECT(ES394),$E394,$F394))-INDEX(INDIRECT(ES394),1,EX$28))*(10-INDEX(INDIRECT("times"&amp;EQ$2),$F394,EX$28))/10</f>
        <v>0</v>
      </c>
      <c r="EY394" s="63">
        <f ca="1">IF(OR(INDEX(INDIRECT("times"&amp;EQ$2),$F394,EY$28)&gt;10,INDEX(INDIRECT(ES394),$E394,$F394)="",INDEX(INDIRECT(ES394),$E394,$F394)&gt;=INDEX(INDIRECT(ES394),1,EY$28)),0,(INDEX(INDIRECT(ES394),$E394,$F394))-INDEX(INDIRECT(ES394),1,EY$28))*(10-INDEX(INDIRECT("times"&amp;EQ$2),$F394,EY$28))/10</f>
        <v>0</v>
      </c>
      <c r="EZ394" s="63">
        <f ca="1">IF(OR(INDEX(INDIRECT("times"&amp;EQ$2),$F394,EZ$28)&gt;10,INDEX(INDIRECT(ES394),$E394,$F394)="",INDEX(INDIRECT(ES394),$E394,$F394)&gt;=INDEX(INDIRECT(ES394),1,EZ$28)),0,(INDEX(INDIRECT(ES394),$E394,$F394))-INDEX(INDIRECT(ES394),1,EZ$28))*(10-INDEX(INDIRECT("times"&amp;EQ$2),$F394,EZ$28))/10</f>
        <v>0</v>
      </c>
      <c r="FA394" s="63">
        <f ca="1">IF(OR(INDEX(INDIRECT("times"&amp;EQ$2),$F394,FA$28)&gt;10,INDEX(INDIRECT(ES394),$E394,$F394)="",INDEX(INDIRECT(ES394),$E394,$F394)&gt;=INDEX(INDIRECT(ES394),1,FA$28)),0,(INDEX(INDIRECT(ES394),$E394,$F394))-INDEX(INDIRECT(ES394),1,FA$28))*(10-INDEX(INDIRECT("times"&amp;EQ$2),$F394,FA$28))/10</f>
        <v>0</v>
      </c>
      <c r="FB394" s="63">
        <f ca="1">IF(OR(INDEX(INDIRECT("times"&amp;EQ$2),$F394,FB$28)&gt;10,INDEX(INDIRECT(ES394),$E394,$F394)="",INDEX(INDIRECT(ES394),$E394,$F394)&gt;=INDEX(INDIRECT(ES394),1,FB$28)),0,(INDEX(INDIRECT(ES394),$E394,$F394))-INDEX(INDIRECT(ES394),1,FB$28))*(10-INDEX(INDIRECT("times"&amp;EQ$2),$F394,FB$28))/10</f>
        <v>0</v>
      </c>
      <c r="FC394" s="63">
        <f ca="1">IF(OR(INDEX(INDIRECT("times"&amp;EQ$2),$F394,FC$28)&gt;10,INDEX(INDIRECT(ES394),$E394,$F394)="",INDEX(INDIRECT(ES394),$E394,$F394)&gt;=INDEX(INDIRECT(ES394),1,FC$28)),0,(INDEX(INDIRECT(ES394),$E394,$F394))-INDEX(INDIRECT(ES394),1,FC$28))*(10-INDEX(INDIRECT("times"&amp;EQ$2),$F394,FC$28))/10</f>
        <v>0</v>
      </c>
      <c r="FD394" s="63">
        <f ca="1">IF(OR(INDEX(INDIRECT("times"&amp;EQ$2),$F394,FD$28)&gt;10,INDEX(INDIRECT(ES394),$E394,$F394)="",INDEX(INDIRECT(ES394),$E394,$F394)&gt;=INDEX(INDIRECT(ES394),1,FD$28)),0,(INDEX(INDIRECT(ES394),$E394,$F394))-INDEX(INDIRECT(ES394),1,FD$28))*(10-INDEX(INDIRECT("times"&amp;EQ$2),$F394,FD$28))/10</f>
        <v>0</v>
      </c>
      <c r="FE394" s="63">
        <f ca="1">IF(OR(INDEX(INDIRECT("times"&amp;EQ$2),$F394,FE$28)&gt;10,INDEX(INDIRECT(ES394),$E394,$F394)="",INDEX(INDIRECT(ES394),$E394,$F394)&gt;=INDEX(INDIRECT(ES394),1,FE$28)),0,(INDEX(INDIRECT(ES394),$E394,$F394))-INDEX(INDIRECT(ES394),1,FE$28))*(10-INDEX(INDIRECT("times"&amp;EQ$2),$F394,FE$28))/10</f>
        <v>0</v>
      </c>
      <c r="FF394" s="63">
        <f ca="1">IF(OR(INDEX(INDIRECT("times"&amp;EQ$2),$F394,FF$28)&gt;10,INDEX(INDIRECT(ES394),$E394,$F394)="",INDEX(INDIRECT(ES394),$E394,$F394)&gt;=INDEX(INDIRECT(ES394),1,FF$28)),0,(INDEX(INDIRECT(ES394),$E394,$F394))-INDEX(INDIRECT(ES394),1,FF$28))*(10-INDEX(INDIRECT("times"&amp;EQ$2),$F394,FF$28))/10</f>
        <v>0</v>
      </c>
      <c r="FG394" s="63">
        <f ca="1">IF(OR(INDEX(INDIRECT("times"&amp;EQ$2),$F394,FG$28)&gt;10,INDEX(INDIRECT(ES394),$E394,$F394)="",INDEX(INDIRECT(ES394),$E394,$F394)&gt;=INDEX(INDIRECT(ES394),1,FG$28)),0,(INDEX(INDIRECT(ES394),$E394,$F394))-INDEX(INDIRECT(ES394),1,FG$28))*(10-INDEX(INDIRECT("times"&amp;EQ$2),$F394,FG$28))/10</f>
        <v>0</v>
      </c>
      <c r="FH394" s="63">
        <f ca="1">IF(OR(INDEX(INDIRECT("times"&amp;EQ$2),$F394,FH$28)&gt;10,INDEX(INDIRECT(ES394),$E394,$F394)="",INDEX(INDIRECT(ES394),$E394,$F394)&gt;=INDEX(INDIRECT(ES394),1,FH$28)),0,(INDEX(INDIRECT(ES394),$E394,$F394))-INDEX(INDIRECT(ES394),1,FH$28))*(10-INDEX(INDIRECT("times"&amp;EQ$2),$F394,FH$28))/10</f>
        <v>0</v>
      </c>
      <c r="FI394" s="63">
        <f ca="1">IF(OR(INDEX(INDIRECT("times"&amp;EQ$2),$F394,FI$28)&gt;10,INDEX(INDIRECT(ES394),$E394,$F394)="",INDEX(INDIRECT(ES394),$E394,$F394)&gt;=INDEX(INDIRECT(ES394),1,FI$28)),0,(INDEX(INDIRECT(ES394),$E394,$F394))-INDEX(INDIRECT(ES394),1,FI$28))*(10-INDEX(INDIRECT("times"&amp;EQ$2),$F394,FI$28))/10</f>
        <v>0</v>
      </c>
      <c r="FJ394" s="63">
        <f ca="1">IF(OR(INDEX(INDIRECT("times"&amp;EQ$2),$F394,FJ$28)&gt;10,INDEX(INDIRECT(ES394),$E394,$F394)="",INDEX(INDIRECT(ES394),$E394,$F394)&gt;=INDEX(INDIRECT(ES394),1,FJ$28)),0,(INDEX(INDIRECT(ES394),$E394,$F394))-INDEX(INDIRECT(ES394),1,FJ$28))*(10-INDEX(INDIRECT("times"&amp;EQ$2),$F394,FJ$28))/10</f>
        <v>0</v>
      </c>
      <c r="FK394" s="63">
        <f ca="1">IF(OR(INDEX(INDIRECT("times"&amp;EQ$2),$F394,FK$28)&gt;10,INDEX(INDIRECT(ES394),$E394,$F394)="",INDEX(INDIRECT(ES394),$E394,$F394)&gt;=INDEX(INDIRECT(ES394),1,FK$28)),0,(INDEX(INDIRECT(ES394),$E394,$F394))-INDEX(INDIRECT(ES394),1,FK$28))*(10-INDEX(INDIRECT("times"&amp;EQ$2),$F394,FK$28))/10</f>
        <v>0</v>
      </c>
      <c r="FL394" s="63">
        <f ca="1">IF(OR(INDEX(INDIRECT("times"&amp;EQ$2),$F394,FL$28)&gt;10,INDEX(INDIRECT(ES394),$E394,$F394)="",INDEX(INDIRECT(ES394),$E394,$F394)&gt;=INDEX(INDIRECT(ES394),1,FL$28)),0,(INDEX(INDIRECT(ES394),$E394,$F394))-INDEX(INDIRECT(ES394),1,FL$28))*(10-INDEX(INDIRECT("times"&amp;EQ$2),$F394,FL$28))/10</f>
        <v>0</v>
      </c>
      <c r="FM394" s="63">
        <f ca="1">IF(OR(INDEX(INDIRECT("times"&amp;EQ$2),$F394,FM$28)&gt;10,INDEX(INDIRECT(ES394),$E394,$F394)="",INDEX(INDIRECT(ES394),$E394,$F394)&gt;=INDEX(INDIRECT(ES394),1,FM$28)),0,(INDEX(INDIRECT(ES394),$E394,$F394))-INDEX(INDIRECT(ES394),1,FM$28))*(10-INDEX(INDIRECT("times"&amp;EQ$2),$F394,FM$28))/10</f>
        <v>0</v>
      </c>
      <c r="FN394" s="63">
        <f ca="1">IF(OR(INDEX(INDIRECT("times"&amp;EQ$2),$F394,FN$28)&gt;10,INDEX(INDIRECT(ES394),$E394,$F394)="",INDEX(INDIRECT(ES394),$E394,$F394)&gt;=INDEX(INDIRECT(ES394),1,FN$28)),0,(INDEX(INDIRECT(ES394),$E394,$F394))-INDEX(INDIRECT(ES394),1,FN$28))*(10-INDEX(INDIRECT("times"&amp;EQ$2),$F394,FN$28))/10</f>
        <v>0</v>
      </c>
      <c r="FO394" s="63">
        <f ca="1">IF(OR(INDEX(INDIRECT("times"&amp;EQ$2),$F394,FO$28)&gt;10,INDEX(INDIRECT(ES394),$E394,$F394)="",INDEX(INDIRECT(ES394),$E394,$F394)&gt;=INDEX(INDIRECT(ES394),1,FO$28)),0,(INDEX(INDIRECT(ES394),$E394,$F394))-INDEX(INDIRECT(ES394),1,FO$28))*(10-INDEX(INDIRECT("times"&amp;EQ$2),$F394,FO$28))/10</f>
        <v>0</v>
      </c>
      <c r="FP394" s="64">
        <f ca="1">IF(OR(INDEX(INDIRECT("times"&amp;EQ$2),$F394,FP$28)&gt;10,INDEX(INDIRECT(ES394),$E394,$F394)="",INDEX(INDIRECT(ES394),$E394,$F394)&gt;=INDEX(INDIRECT(ES394),1,FP$28)),0,(INDEX(INDIRECT(ES394),$E394,$F394))-INDEX(INDIRECT(ES394),1,FP$28))*(10-INDEX(INDIRECT("times"&amp;EQ$2),$F394,FP$28))/10</f>
        <v>0</v>
      </c>
      <c r="FQ394" s="201">
        <v>16</v>
      </c>
      <c r="FS394" s="18" t="s">
        <v>225</v>
      </c>
      <c r="FT394" s="122">
        <f>FS341</f>
        <v>3</v>
      </c>
      <c r="FU394" s="122" t="str">
        <f>FS342</f>
        <v>shop65</v>
      </c>
      <c r="FV394" s="210" t="str">
        <f t="shared" si="1804"/>
        <v>core3_shop65</v>
      </c>
      <c r="FW394" s="122">
        <v>5</v>
      </c>
      <c r="FX394" s="33">
        <v>16</v>
      </c>
      <c r="FY394" s="62">
        <f ca="1">IF(OR(INDEX(INDIRECT("times"&amp;FT$2),$F394,FY$28)&gt;10,INDEX(INDIRECT(FV394),$E394,$F394)="",INDEX(INDIRECT(FV394),$E394,$F394)&gt;=INDEX(INDIRECT(FV394),1,FY$28)),0,(INDEX(INDIRECT(FV394),$E394,$F394))-INDEX(INDIRECT(FV394),1,FY$28))*(10-INDEX(INDIRECT("times"&amp;FT$2),$F394,FY$28))/10</f>
        <v>0</v>
      </c>
      <c r="FZ394" s="63">
        <f ca="1">IF(OR(INDEX(INDIRECT("times"&amp;FT$2),$F394,FZ$28)&gt;10,INDEX(INDIRECT(FV394),$E394,$F394)="",INDEX(INDIRECT(FV394),$E394,$F394)&gt;=INDEX(INDIRECT(FV394),1,FZ$28)),0,(INDEX(INDIRECT(FV394),$E394,$F394))-INDEX(INDIRECT(FV394),1,FZ$28))*(10-INDEX(INDIRECT("times"&amp;FT$2),$F394,FZ$28))/10</f>
        <v>0</v>
      </c>
      <c r="GA394" s="63">
        <f ca="1">IF(OR(INDEX(INDIRECT("times"&amp;FT$2),$F394,GA$28)&gt;10,INDEX(INDIRECT(FV394),$E394,$F394)="",INDEX(INDIRECT(FV394),$E394,$F394)&gt;=INDEX(INDIRECT(FV394),1,GA$28)),0,(INDEX(INDIRECT(FV394),$E394,$F394))-INDEX(INDIRECT(FV394),1,GA$28))*(10-INDEX(INDIRECT("times"&amp;FT$2),$F394,GA$28))/10</f>
        <v>0</v>
      </c>
      <c r="GB394" s="63">
        <f ca="1">IF(OR(INDEX(INDIRECT("times"&amp;FT$2),$F394,GB$28)&gt;10,INDEX(INDIRECT(FV394),$E394,$F394)="",INDEX(INDIRECT(FV394),$E394,$F394)&gt;=INDEX(INDIRECT(FV394),1,GB$28)),0,(INDEX(INDIRECT(FV394),$E394,$F394))-INDEX(INDIRECT(FV394),1,GB$28))*(10-INDEX(INDIRECT("times"&amp;FT$2),$F394,GB$28))/10</f>
        <v>0</v>
      </c>
      <c r="GC394" s="63">
        <f ca="1">IF(OR(INDEX(INDIRECT("times"&amp;FT$2),$F394,GC$28)&gt;10,INDEX(INDIRECT(FV394),$E394,$F394)="",INDEX(INDIRECT(FV394),$E394,$F394)&gt;=INDEX(INDIRECT(FV394),1,GC$28)),0,(INDEX(INDIRECT(FV394),$E394,$F394))-INDEX(INDIRECT(FV394),1,GC$28))*(10-INDEX(INDIRECT("times"&amp;FT$2),$F394,GC$28))/10</f>
        <v>0</v>
      </c>
      <c r="GD394" s="63">
        <f ca="1">IF(OR(INDEX(INDIRECT("times"&amp;FT$2),$F394,GD$28)&gt;10,INDEX(INDIRECT(FV394),$E394,$F394)="",INDEX(INDIRECT(FV394),$E394,$F394)&gt;=INDEX(INDIRECT(FV394),1,GD$28)),0,(INDEX(INDIRECT(FV394),$E394,$F394))-INDEX(INDIRECT(FV394),1,GD$28))*(10-INDEX(INDIRECT("times"&amp;FT$2),$F394,GD$28))/10</f>
        <v>0</v>
      </c>
      <c r="GE394" s="63">
        <f ca="1">IF(OR(INDEX(INDIRECT("times"&amp;FT$2),$F394,GE$28)&gt;10,INDEX(INDIRECT(FV394),$E394,$F394)="",INDEX(INDIRECT(FV394),$E394,$F394)&gt;=INDEX(INDIRECT(FV394),1,GE$28)),0,(INDEX(INDIRECT(FV394),$E394,$F394))-INDEX(INDIRECT(FV394),1,GE$28))*(10-INDEX(INDIRECT("times"&amp;FT$2),$F394,GE$28))/10</f>
        <v>0</v>
      </c>
      <c r="GF394" s="63">
        <f ca="1">IF(OR(INDEX(INDIRECT("times"&amp;FT$2),$F394,GF$28)&gt;10,INDEX(INDIRECT(FV394),$E394,$F394)="",INDEX(INDIRECT(FV394),$E394,$F394)&gt;=INDEX(INDIRECT(FV394),1,GF$28)),0,(INDEX(INDIRECT(FV394),$E394,$F394))-INDEX(INDIRECT(FV394),1,GF$28))*(10-INDEX(INDIRECT("times"&amp;FT$2),$F394,GF$28))/10</f>
        <v>0</v>
      </c>
      <c r="GG394" s="63">
        <f ca="1">IF(OR(INDEX(INDIRECT("times"&amp;FT$2),$F394,GG$28)&gt;10,INDEX(INDIRECT(FV394),$E394,$F394)="",INDEX(INDIRECT(FV394),$E394,$F394)&gt;=INDEX(INDIRECT(FV394),1,GG$28)),0,(INDEX(INDIRECT(FV394),$E394,$F394))-INDEX(INDIRECT(FV394),1,GG$28))*(10-INDEX(INDIRECT("times"&amp;FT$2),$F394,GG$28))/10</f>
        <v>0</v>
      </c>
      <c r="GH394" s="63">
        <f ca="1">IF(OR(INDEX(INDIRECT("times"&amp;FT$2),$F394,GH$28)&gt;10,INDEX(INDIRECT(FV394),$E394,$F394)="",INDEX(INDIRECT(FV394),$E394,$F394)&gt;=INDEX(INDIRECT(FV394),1,GH$28)),0,(INDEX(INDIRECT(FV394),$E394,$F394))-INDEX(INDIRECT(FV394),1,GH$28))*(10-INDEX(INDIRECT("times"&amp;FT$2),$F394,GH$28))/10</f>
        <v>0</v>
      </c>
      <c r="GI394" s="63">
        <f ca="1">IF(OR(INDEX(INDIRECT("times"&amp;FT$2),$F394,GI$28)&gt;10,INDEX(INDIRECT(FV394),$E394,$F394)="",INDEX(INDIRECT(FV394),$E394,$F394)&gt;=INDEX(INDIRECT(FV394),1,GI$28)),0,(INDEX(INDIRECT(FV394),$E394,$F394))-INDEX(INDIRECT(FV394),1,GI$28))*(10-INDEX(INDIRECT("times"&amp;FT$2),$F394,GI$28))/10</f>
        <v>0</v>
      </c>
      <c r="GJ394" s="63">
        <f ca="1">IF(OR(INDEX(INDIRECT("times"&amp;FT$2),$F394,GJ$28)&gt;10,INDEX(INDIRECT(FV394),$E394,$F394)="",INDEX(INDIRECT(FV394),$E394,$F394)&gt;=INDEX(INDIRECT(FV394),1,GJ$28)),0,(INDEX(INDIRECT(FV394),$E394,$F394))-INDEX(INDIRECT(FV394),1,GJ$28))*(10-INDEX(INDIRECT("times"&amp;FT$2),$F394,GJ$28))/10</f>
        <v>0</v>
      </c>
      <c r="GK394" s="63">
        <f ca="1">IF(OR(INDEX(INDIRECT("times"&amp;FT$2),$F394,GK$28)&gt;10,INDEX(INDIRECT(FV394),$E394,$F394)="",INDEX(INDIRECT(FV394),$E394,$F394)&gt;=INDEX(INDIRECT(FV394),1,GK$28)),0,(INDEX(INDIRECT(FV394),$E394,$F394))-INDEX(INDIRECT(FV394),1,GK$28))*(10-INDEX(INDIRECT("times"&amp;FT$2),$F394,GK$28))/10</f>
        <v>0</v>
      </c>
      <c r="GL394" s="63">
        <f ca="1">IF(OR(INDEX(INDIRECT("times"&amp;FT$2),$F394,GL$28)&gt;10,INDEX(INDIRECT(FV394),$E394,$F394)="",INDEX(INDIRECT(FV394),$E394,$F394)&gt;=INDEX(INDIRECT(FV394),1,GL$28)),0,(INDEX(INDIRECT(FV394),$E394,$F394))-INDEX(INDIRECT(FV394),1,GL$28))*(10-INDEX(INDIRECT("times"&amp;FT$2),$F394,GL$28))/10</f>
        <v>0</v>
      </c>
      <c r="GM394" s="63">
        <f ca="1">IF(OR(INDEX(INDIRECT("times"&amp;FT$2),$F394,GM$28)&gt;10,INDEX(INDIRECT(FV394),$E394,$F394)="",INDEX(INDIRECT(FV394),$E394,$F394)&gt;=INDEX(INDIRECT(FV394),1,GM$28)),0,(INDEX(INDIRECT(FV394),$E394,$F394))-INDEX(INDIRECT(FV394),1,GM$28))*(10-INDEX(INDIRECT("times"&amp;FT$2),$F394,GM$28))/10</f>
        <v>0</v>
      </c>
      <c r="GN394" s="63">
        <f ca="1">IF(OR(INDEX(INDIRECT("times"&amp;FT$2),$F394,GN$28)&gt;10,INDEX(INDIRECT(FV394),$E394,$F394)="",INDEX(INDIRECT(FV394),$E394,$F394)&gt;=INDEX(INDIRECT(FV394),1,GN$28)),0,(INDEX(INDIRECT(FV394),$E394,$F394))-INDEX(INDIRECT(FV394),1,GN$28))*(10-INDEX(INDIRECT("times"&amp;FT$2),$F394,GN$28))/10</f>
        <v>0</v>
      </c>
      <c r="GO394" s="63">
        <f ca="1">IF(OR(INDEX(INDIRECT("times"&amp;FT$2),$F394,GO$28)&gt;10,INDEX(INDIRECT(FV394),$E394,$F394)="",INDEX(INDIRECT(FV394),$E394,$F394)&gt;=INDEX(INDIRECT(FV394),1,GO$28)),0,(INDEX(INDIRECT(FV394),$E394,$F394))-INDEX(INDIRECT(FV394),1,GO$28))*(10-INDEX(INDIRECT("times"&amp;FT$2),$F394,GO$28))/10</f>
        <v>0</v>
      </c>
      <c r="GP394" s="63">
        <f ca="1">IF(OR(INDEX(INDIRECT("times"&amp;FT$2),$F394,GP$28)&gt;10,INDEX(INDIRECT(FV394),$E394,$F394)="",INDEX(INDIRECT(FV394),$E394,$F394)&gt;=INDEX(INDIRECT(FV394),1,GP$28)),0,(INDEX(INDIRECT(FV394),$E394,$F394))-INDEX(INDIRECT(FV394),1,GP$28))*(10-INDEX(INDIRECT("times"&amp;FT$2),$F394,GP$28))/10</f>
        <v>0</v>
      </c>
      <c r="GQ394" s="63">
        <f ca="1">IF(OR(INDEX(INDIRECT("times"&amp;FT$2),$F394,GQ$28)&gt;10,INDEX(INDIRECT(FV394),$E394,$F394)="",INDEX(INDIRECT(FV394),$E394,$F394)&gt;=INDEX(INDIRECT(FV394),1,GQ$28)),0,(INDEX(INDIRECT(FV394),$E394,$F394))-INDEX(INDIRECT(FV394),1,GQ$28))*(10-INDEX(INDIRECT("times"&amp;FT$2),$F394,GQ$28))/10</f>
        <v>0</v>
      </c>
      <c r="GR394" s="63">
        <f ca="1">IF(OR(INDEX(INDIRECT("times"&amp;FT$2),$F394,GR$28)&gt;10,INDEX(INDIRECT(FV394),$E394,$F394)="",INDEX(INDIRECT(FV394),$E394,$F394)&gt;=INDEX(INDIRECT(FV394),1,GR$28)),0,(INDEX(INDIRECT(FV394),$E394,$F394))-INDEX(INDIRECT(FV394),1,GR$28))*(10-INDEX(INDIRECT("times"&amp;FT$2),$F394,GR$28))/10</f>
        <v>0</v>
      </c>
      <c r="GS394" s="64">
        <f ca="1">IF(OR(INDEX(INDIRECT("times"&amp;FT$2),$F394,GS$28)&gt;10,INDEX(INDIRECT(FV394),$E394,$F394)="",INDEX(INDIRECT(FV394),$E394,$F394)&gt;=INDEX(INDIRECT(FV394),1,GS$28)),0,(INDEX(INDIRECT(FV394),$E394,$F394))-INDEX(INDIRECT(FV394),1,GS$28))*(10-INDEX(INDIRECT("times"&amp;FT$2),$F394,GS$28))/10</f>
        <v>0</v>
      </c>
      <c r="GT394" s="201">
        <v>16</v>
      </c>
      <c r="GV394" s="18" t="s">
        <v>225</v>
      </c>
      <c r="GW394" s="122">
        <f>GV341</f>
        <v>3</v>
      </c>
      <c r="GX394" s="122" t="str">
        <f>GV342</f>
        <v>lei65</v>
      </c>
      <c r="GY394" s="210" t="str">
        <f t="shared" si="1805"/>
        <v>core3_lei65</v>
      </c>
      <c r="GZ394" s="122">
        <v>5</v>
      </c>
      <c r="HA394" s="33">
        <v>16</v>
      </c>
      <c r="HB394" s="62">
        <f ca="1">IF(OR(INDEX(INDIRECT("times"&amp;GW$2),$F394,HB$28)&gt;10,INDEX(INDIRECT(GY394),$E394,$F394)="",INDEX(INDIRECT(GY394),$E394,$F394)&gt;=INDEX(INDIRECT(GY394),1,HB$28)),0,(INDEX(INDIRECT(GY394),$E394,$F394))-INDEX(INDIRECT(GY394),1,HB$28))*(10-INDEX(INDIRECT("times"&amp;GW$2),$F394,HB$28))/10</f>
        <v>0</v>
      </c>
      <c r="HC394" s="63">
        <f ca="1">IF(OR(INDEX(INDIRECT("times"&amp;GW$2),$F394,HC$28)&gt;10,INDEX(INDIRECT(GY394),$E394,$F394)="",INDEX(INDIRECT(GY394),$E394,$F394)&gt;=INDEX(INDIRECT(GY394),1,HC$28)),0,(INDEX(INDIRECT(GY394),$E394,$F394))-INDEX(INDIRECT(GY394),1,HC$28))*(10-INDEX(INDIRECT("times"&amp;GW$2),$F394,HC$28))/10</f>
        <v>0</v>
      </c>
      <c r="HD394" s="63">
        <f ca="1">IF(OR(INDEX(INDIRECT("times"&amp;GW$2),$F394,HD$28)&gt;10,INDEX(INDIRECT(GY394),$E394,$F394)="",INDEX(INDIRECT(GY394),$E394,$F394)&gt;=INDEX(INDIRECT(GY394),1,HD$28)),0,(INDEX(INDIRECT(GY394),$E394,$F394))-INDEX(INDIRECT(GY394),1,HD$28))*(10-INDEX(INDIRECT("times"&amp;GW$2),$F394,HD$28))/10</f>
        <v>0</v>
      </c>
      <c r="HE394" s="63">
        <f ca="1">IF(OR(INDEX(INDIRECT("times"&amp;GW$2),$F394,HE$28)&gt;10,INDEX(INDIRECT(GY394),$E394,$F394)="",INDEX(INDIRECT(GY394),$E394,$F394)&gt;=INDEX(INDIRECT(GY394),1,HE$28)),0,(INDEX(INDIRECT(GY394),$E394,$F394))-INDEX(INDIRECT(GY394),1,HE$28))*(10-INDEX(INDIRECT("times"&amp;GW$2),$F394,HE$28))/10</f>
        <v>0</v>
      </c>
      <c r="HF394" s="63">
        <f ca="1">IF(OR(INDEX(INDIRECT("times"&amp;GW$2),$F394,HF$28)&gt;10,INDEX(INDIRECT(GY394),$E394,$F394)="",INDEX(INDIRECT(GY394),$E394,$F394)&gt;=INDEX(INDIRECT(GY394),1,HF$28)),0,(INDEX(INDIRECT(GY394),$E394,$F394))-INDEX(INDIRECT(GY394),1,HF$28))*(10-INDEX(INDIRECT("times"&amp;GW$2),$F394,HF$28))/10</f>
        <v>0</v>
      </c>
      <c r="HG394" s="63">
        <f ca="1">IF(OR(INDEX(INDIRECT("times"&amp;GW$2),$F394,HG$28)&gt;10,INDEX(INDIRECT(GY394),$E394,$F394)="",INDEX(INDIRECT(GY394),$E394,$F394)&gt;=INDEX(INDIRECT(GY394),1,HG$28)),0,(INDEX(INDIRECT(GY394),$E394,$F394))-INDEX(INDIRECT(GY394),1,HG$28))*(10-INDEX(INDIRECT("times"&amp;GW$2),$F394,HG$28))/10</f>
        <v>0</v>
      </c>
      <c r="HH394" s="63">
        <f ca="1">IF(OR(INDEX(INDIRECT("times"&amp;GW$2),$F394,HH$28)&gt;10,INDEX(INDIRECT(GY394),$E394,$F394)="",INDEX(INDIRECT(GY394),$E394,$F394)&gt;=INDEX(INDIRECT(GY394),1,HH$28)),0,(INDEX(INDIRECT(GY394),$E394,$F394))-INDEX(INDIRECT(GY394),1,HH$28))*(10-INDEX(INDIRECT("times"&amp;GW$2),$F394,HH$28))/10</f>
        <v>0</v>
      </c>
      <c r="HI394" s="63">
        <f ca="1">IF(OR(INDEX(INDIRECT("times"&amp;GW$2),$F394,HI$28)&gt;10,INDEX(INDIRECT(GY394),$E394,$F394)="",INDEX(INDIRECT(GY394),$E394,$F394)&gt;=INDEX(INDIRECT(GY394),1,HI$28)),0,(INDEX(INDIRECT(GY394),$E394,$F394))-INDEX(INDIRECT(GY394),1,HI$28))*(10-INDEX(INDIRECT("times"&amp;GW$2),$F394,HI$28))/10</f>
        <v>0</v>
      </c>
      <c r="HJ394" s="63">
        <f ca="1">IF(OR(INDEX(INDIRECT("times"&amp;GW$2),$F394,HJ$28)&gt;10,INDEX(INDIRECT(GY394),$E394,$F394)="",INDEX(INDIRECT(GY394),$E394,$F394)&gt;=INDEX(INDIRECT(GY394),1,HJ$28)),0,(INDEX(INDIRECT(GY394),$E394,$F394))-INDEX(INDIRECT(GY394),1,HJ$28))*(10-INDEX(INDIRECT("times"&amp;GW$2),$F394,HJ$28))/10</f>
        <v>0</v>
      </c>
      <c r="HK394" s="63">
        <f ca="1">IF(OR(INDEX(INDIRECT("times"&amp;GW$2),$F394,HK$28)&gt;10,INDEX(INDIRECT(GY394),$E394,$F394)="",INDEX(INDIRECT(GY394),$E394,$F394)&gt;=INDEX(INDIRECT(GY394),1,HK$28)),0,(INDEX(INDIRECT(GY394),$E394,$F394))-INDEX(INDIRECT(GY394),1,HK$28))*(10-INDEX(INDIRECT("times"&amp;GW$2),$F394,HK$28))/10</f>
        <v>0</v>
      </c>
      <c r="HL394" s="63">
        <f ca="1">IF(OR(INDEX(INDIRECT("times"&amp;GW$2),$F394,HL$28)&gt;10,INDEX(INDIRECT(GY394),$E394,$F394)="",INDEX(INDIRECT(GY394),$E394,$F394)&gt;=INDEX(INDIRECT(GY394),1,HL$28)),0,(INDEX(INDIRECT(GY394),$E394,$F394))-INDEX(INDIRECT(GY394),1,HL$28))*(10-INDEX(INDIRECT("times"&amp;GW$2),$F394,HL$28))/10</f>
        <v>0</v>
      </c>
      <c r="HM394" s="63">
        <f ca="1">IF(OR(INDEX(INDIRECT("times"&amp;GW$2),$F394,HM$28)&gt;10,INDEX(INDIRECT(GY394),$E394,$F394)="",INDEX(INDIRECT(GY394),$E394,$F394)&gt;=INDEX(INDIRECT(GY394),1,HM$28)),0,(INDEX(INDIRECT(GY394),$E394,$F394))-INDEX(INDIRECT(GY394),1,HM$28))*(10-INDEX(INDIRECT("times"&amp;GW$2),$F394,HM$28))/10</f>
        <v>0</v>
      </c>
      <c r="HN394" s="63">
        <f ca="1">IF(OR(INDEX(INDIRECT("times"&amp;GW$2),$F394,HN$28)&gt;10,INDEX(INDIRECT(GY394),$E394,$F394)="",INDEX(INDIRECT(GY394),$E394,$F394)&gt;=INDEX(INDIRECT(GY394),1,HN$28)),0,(INDEX(INDIRECT(GY394),$E394,$F394))-INDEX(INDIRECT(GY394),1,HN$28))*(10-INDEX(INDIRECT("times"&amp;GW$2),$F394,HN$28))/10</f>
        <v>0</v>
      </c>
      <c r="HO394" s="63">
        <f ca="1">IF(OR(INDEX(INDIRECT("times"&amp;GW$2),$F394,HO$28)&gt;10,INDEX(INDIRECT(GY394),$E394,$F394)="",INDEX(INDIRECT(GY394),$E394,$F394)&gt;=INDEX(INDIRECT(GY394),1,HO$28)),0,(INDEX(INDIRECT(GY394),$E394,$F394))-INDEX(INDIRECT(GY394),1,HO$28))*(10-INDEX(INDIRECT("times"&amp;GW$2),$F394,HO$28))/10</f>
        <v>0</v>
      </c>
      <c r="HP394" s="63">
        <f ca="1">IF(OR(INDEX(INDIRECT("times"&amp;GW$2),$F394,HP$28)&gt;10,INDEX(INDIRECT(GY394),$E394,$F394)="",INDEX(INDIRECT(GY394),$E394,$F394)&gt;=INDEX(INDIRECT(GY394),1,HP$28)),0,(INDEX(INDIRECT(GY394),$E394,$F394))-INDEX(INDIRECT(GY394),1,HP$28))*(10-INDEX(INDIRECT("times"&amp;GW$2),$F394,HP$28))/10</f>
        <v>0</v>
      </c>
      <c r="HQ394" s="63">
        <f ca="1">IF(OR(INDEX(INDIRECT("times"&amp;GW$2),$F394,HQ$28)&gt;10,INDEX(INDIRECT(GY394),$E394,$F394)="",INDEX(INDIRECT(GY394),$E394,$F394)&gt;=INDEX(INDIRECT(GY394),1,HQ$28)),0,(INDEX(INDIRECT(GY394),$E394,$F394))-INDEX(INDIRECT(GY394),1,HQ$28))*(10-INDEX(INDIRECT("times"&amp;GW$2),$F394,HQ$28))/10</f>
        <v>0</v>
      </c>
      <c r="HR394" s="63">
        <f ca="1">IF(OR(INDEX(INDIRECT("times"&amp;GW$2),$F394,HR$28)&gt;10,INDEX(INDIRECT(GY394),$E394,$F394)="",INDEX(INDIRECT(GY394),$E394,$F394)&gt;=INDEX(INDIRECT(GY394),1,HR$28)),0,(INDEX(INDIRECT(GY394),$E394,$F394))-INDEX(INDIRECT(GY394),1,HR$28))*(10-INDEX(INDIRECT("times"&amp;GW$2),$F394,HR$28))/10</f>
        <v>0</v>
      </c>
      <c r="HS394" s="63">
        <f ca="1">IF(OR(INDEX(INDIRECT("times"&amp;GW$2),$F394,HS$28)&gt;10,INDEX(INDIRECT(GY394),$E394,$F394)="",INDEX(INDIRECT(GY394),$E394,$F394)&gt;=INDEX(INDIRECT(GY394),1,HS$28)),0,(INDEX(INDIRECT(GY394),$E394,$F394))-INDEX(INDIRECT(GY394),1,HS$28))*(10-INDEX(INDIRECT("times"&amp;GW$2),$F394,HS$28))/10</f>
        <v>0</v>
      </c>
      <c r="HT394" s="63">
        <f ca="1">IF(OR(INDEX(INDIRECT("times"&amp;GW$2),$F394,HT$28)&gt;10,INDEX(INDIRECT(GY394),$E394,$F394)="",INDEX(INDIRECT(GY394),$E394,$F394)&gt;=INDEX(INDIRECT(GY394),1,HT$28)),0,(INDEX(INDIRECT(GY394),$E394,$F394))-INDEX(INDIRECT(GY394),1,HT$28))*(10-INDEX(INDIRECT("times"&amp;GW$2),$F394,HT$28))/10</f>
        <v>0</v>
      </c>
      <c r="HU394" s="63">
        <f ca="1">IF(OR(INDEX(INDIRECT("times"&amp;GW$2),$F394,HU$28)&gt;10,INDEX(INDIRECT(GY394),$E394,$F394)="",INDEX(INDIRECT(GY394),$E394,$F394)&gt;=INDEX(INDIRECT(GY394),1,HU$28)),0,(INDEX(INDIRECT(GY394),$E394,$F394))-INDEX(INDIRECT(GY394),1,HU$28))*(10-INDEX(INDIRECT("times"&amp;GW$2),$F394,HU$28))/10</f>
        <v>0</v>
      </c>
      <c r="HV394" s="64">
        <f ca="1">IF(OR(INDEX(INDIRECT("times"&amp;GW$2),$F394,HV$28)&gt;10,INDEX(INDIRECT(GY394),$E394,$F394)="",INDEX(INDIRECT(GY394),$E394,$F394)&gt;=INDEX(INDIRECT(GY394),1,HV$28)),0,(INDEX(INDIRECT(GY394),$E394,$F394))-INDEX(INDIRECT(GY394),1,HV$28))*(10-INDEX(INDIRECT("times"&amp;GW$2),$F394,HV$28))/10</f>
        <v>0</v>
      </c>
      <c r="HW394" s="201">
        <v>16</v>
      </c>
    </row>
    <row r="395" spans="1:231" ht="15">
      <c r="A395" s="18" t="s">
        <v>226</v>
      </c>
      <c r="B395" s="122">
        <f>A341</f>
        <v>3</v>
      </c>
      <c r="C395" s="122" t="str">
        <f>A342</f>
        <v>work1834</v>
      </c>
      <c r="D395" s="210" t="str">
        <f t="shared" si="1798"/>
        <v>core3_work1834</v>
      </c>
      <c r="E395" s="122">
        <v>5</v>
      </c>
      <c r="F395" s="33">
        <v>17</v>
      </c>
      <c r="G395" s="62">
        <f ca="1">IF(OR(INDEX(INDIRECT("times"&amp;B$2),$F395,G$28)&gt;10,INDEX(INDIRECT(D395),$E395,$F395)="",INDEX(INDIRECT(D395),$E395,$F395)&gt;=INDEX(INDIRECT(D395),1,G$28)),0,(INDEX(INDIRECT(D395),$E395,$F395))-INDEX(INDIRECT(D395),1,G$28))*(10-INDEX(INDIRECT("times"&amp;B$2),$F395,G$28))/10</f>
        <v>0</v>
      </c>
      <c r="H395" s="63">
        <f ca="1">IF(OR(INDEX(INDIRECT("times"&amp;B$2),$F395,H$28)&gt;10,INDEX(INDIRECT(D395),$E395,$F395)="",INDEX(INDIRECT(D395),$E395,$F395)&gt;=INDEX(INDIRECT(D395),1,H$28)),0,(INDEX(INDIRECT(D395),$E395,$F395))-INDEX(INDIRECT(D395),1,H$28))*(10-INDEX(INDIRECT("times"&amp;B$2),$F395,H$28))/10</f>
        <v>0</v>
      </c>
      <c r="I395" s="63">
        <f ca="1">IF(OR(INDEX(INDIRECT("times"&amp;B$2),$F395,I$28)&gt;10,INDEX(INDIRECT(D395),$E395,$F395)="",INDEX(INDIRECT(D395),$E395,$F395)&gt;=INDEX(INDIRECT(D395),1,I$28)),0,(INDEX(INDIRECT(D395),$E395,$F395))-INDEX(INDIRECT(D395),1,I$28))*(10-INDEX(INDIRECT("times"&amp;B$2),$F395,I$28))/10</f>
        <v>0</v>
      </c>
      <c r="J395" s="63">
        <f ca="1">IF(OR(INDEX(INDIRECT("times"&amp;B$2),$F395,J$28)&gt;10,INDEX(INDIRECT(D395),$E395,$F395)="",INDEX(INDIRECT(D395),$E395,$F395)&gt;=INDEX(INDIRECT(D395),1,J$28)),0,(INDEX(INDIRECT(D395),$E395,$F395))-INDEX(INDIRECT(D395),1,J$28))*(10-INDEX(INDIRECT("times"&amp;B$2),$F395,J$28))/10</f>
        <v>0</v>
      </c>
      <c r="K395" s="63">
        <f ca="1">IF(OR(INDEX(INDIRECT("times"&amp;B$2),$F395,K$28)&gt;10,INDEX(INDIRECT(D395),$E395,$F395)="",INDEX(INDIRECT(D395),$E395,$F395)&gt;=INDEX(INDIRECT(D395),1,K$28)),0,(INDEX(INDIRECT(D395),$E395,$F395))-INDEX(INDIRECT(D395),1,K$28))*(10-INDEX(INDIRECT("times"&amp;B$2),$F395,K$28))/10</f>
        <v>0</v>
      </c>
      <c r="L395" s="63">
        <f ca="1">IF(OR(INDEX(INDIRECT("times"&amp;B$2),$F395,L$28)&gt;10,INDEX(INDIRECT(D395),$E395,$F395)="",INDEX(INDIRECT(D395),$E395,$F395)&gt;=INDEX(INDIRECT(D395),1,L$28)),0,(INDEX(INDIRECT(D395),$E395,$F395))-INDEX(INDIRECT(D395),1,L$28))*(10-INDEX(INDIRECT("times"&amp;B$2),$F395,L$28))/10</f>
        <v>0</v>
      </c>
      <c r="M395" s="63">
        <f ca="1">IF(OR(INDEX(INDIRECT("times"&amp;B$2),$F395,M$28)&gt;10,INDEX(INDIRECT(D395),$E395,$F395)="",INDEX(INDIRECT(D395),$E395,$F395)&gt;=INDEX(INDIRECT(D395),1,M$28)),0,(INDEX(INDIRECT(D395),$E395,$F395))-INDEX(INDIRECT(D395),1,M$28))*(10-INDEX(INDIRECT("times"&amp;B$2),$F395,M$28))/10</f>
        <v>0</v>
      </c>
      <c r="N395" s="63">
        <f ca="1">IF(OR(INDEX(INDIRECT("times"&amp;B$2),$F395,N$28)&gt;10,INDEX(INDIRECT(D395),$E395,$F395)="",INDEX(INDIRECT(D395),$E395,$F395)&gt;=INDEX(INDIRECT(D395),1,N$28)),0,(INDEX(INDIRECT(D395),$E395,$F395))-INDEX(INDIRECT(D395),1,N$28))*(10-INDEX(INDIRECT("times"&amp;B$2),$F395,N$28))/10</f>
        <v>0</v>
      </c>
      <c r="O395" s="63">
        <f ca="1">IF(OR(INDEX(INDIRECT("times"&amp;B$2),$F395,O$28)&gt;10,INDEX(INDIRECT(D395),$E395,$F395)="",INDEX(INDIRECT(D395),$E395,$F395)&gt;=INDEX(INDIRECT(D395),1,O$28)),0,(INDEX(INDIRECT(D395),$E395,$F395))-INDEX(INDIRECT(D395),1,O$28))*(10-INDEX(INDIRECT("times"&amp;B$2),$F395,O$28))/10</f>
        <v>0</v>
      </c>
      <c r="P395" s="63">
        <f ca="1">IF(OR(INDEX(INDIRECT("times"&amp;B$2),$F395,P$28)&gt;10,INDEX(INDIRECT(D395),$E395,$F395)="",INDEX(INDIRECT(D395),$E395,$F395)&gt;=INDEX(INDIRECT(D395),1,P$28)),0,(INDEX(INDIRECT(D395),$E395,$F395))-INDEX(INDIRECT(D395),1,P$28))*(10-INDEX(INDIRECT("times"&amp;B$2),$F395,P$28))/10</f>
        <v>0</v>
      </c>
      <c r="Q395" s="63">
        <f ca="1">IF(OR(INDEX(INDIRECT("times"&amp;B$2),$F395,Q$28)&gt;10,INDEX(INDIRECT(D395),$E395,$F395)="",INDEX(INDIRECT(D395),$E395,$F395)&gt;=INDEX(INDIRECT(D395),1,Q$28)),0,(INDEX(INDIRECT(D395),$E395,$F395))-INDEX(INDIRECT(D395),1,Q$28))*(10-INDEX(INDIRECT("times"&amp;B$2),$F395,Q$28))/10</f>
        <v>0</v>
      </c>
      <c r="R395" s="63">
        <f ca="1">IF(OR(INDEX(INDIRECT("times"&amp;B$2),$F395,R$28)&gt;10,INDEX(INDIRECT(D395),$E395,$F395)="",INDEX(INDIRECT(D395),$E395,$F395)&gt;=INDEX(INDIRECT(D395),1,R$28)),0,(INDEX(INDIRECT(D395),$E395,$F395))-INDEX(INDIRECT(D395),1,R$28))*(10-INDEX(INDIRECT("times"&amp;B$2),$F395,R$28))/10</f>
        <v>0</v>
      </c>
      <c r="S395" s="63">
        <f ca="1">IF(OR(INDEX(INDIRECT("times"&amp;B$2),$F395,S$28)&gt;10,INDEX(INDIRECT(D395),$E395,$F395)="",INDEX(INDIRECT(D395),$E395,$F395)&gt;=INDEX(INDIRECT(D395),1,S$28)),0,(INDEX(INDIRECT(D395),$E395,$F395))-INDEX(INDIRECT(D395),1,S$28))*(10-INDEX(INDIRECT("times"&amp;B$2),$F395,S$28))/10</f>
        <v>0</v>
      </c>
      <c r="T395" s="63">
        <f ca="1">IF(OR(INDEX(INDIRECT("times"&amp;B$2),$F395,T$28)&gt;10,INDEX(INDIRECT(D395),$E395,$F395)="",INDEX(INDIRECT(D395),$E395,$F395)&gt;=INDEX(INDIRECT(D395),1,T$28)),0,(INDEX(INDIRECT(D395),$E395,$F395))-INDEX(INDIRECT(D395),1,T$28))*(10-INDEX(INDIRECT("times"&amp;B$2),$F395,T$28))/10</f>
        <v>0</v>
      </c>
      <c r="U395" s="63">
        <f ca="1">IF(OR(INDEX(INDIRECT("times"&amp;B$2),$F395,U$28)&gt;10,INDEX(INDIRECT(D395),$E395,$F395)="",INDEX(INDIRECT(D395),$E395,$F395)&gt;=INDEX(INDIRECT(D395),1,U$28)),0,(INDEX(INDIRECT(D395),$E395,$F395))-INDEX(INDIRECT(D395),1,U$28))*(10-INDEX(INDIRECT("times"&amp;B$2),$F395,U$28))/10</f>
        <v>0</v>
      </c>
      <c r="V395" s="63">
        <f ca="1">IF(OR(INDEX(INDIRECT("times"&amp;B$2),$F395,V$28)&gt;10,INDEX(INDIRECT(D395),$E395,$F395)="",INDEX(INDIRECT(D395),$E395,$F395)&gt;=INDEX(INDIRECT(D395),1,V$28)),0,(INDEX(INDIRECT(D395),$E395,$F395))-INDEX(INDIRECT(D395),1,V$28))*(10-INDEX(INDIRECT("times"&amp;B$2),$F395,V$28))/10</f>
        <v>0</v>
      </c>
      <c r="W395" s="63">
        <f ca="1">IF(OR(INDEX(INDIRECT("times"&amp;B$2),$F395,W$28)&gt;10,INDEX(INDIRECT(D395),$E395,$F395)="",INDEX(INDIRECT(D395),$E395,$F395)&gt;=INDEX(INDIRECT(D395),1,W$28)),0,(INDEX(INDIRECT(D395),$E395,$F395))-INDEX(INDIRECT(D395),1,W$28))*(10-INDEX(INDIRECT("times"&amp;B$2),$F395,W$28))/10</f>
        <v>0</v>
      </c>
      <c r="X395" s="63">
        <f ca="1">IF(OR(INDEX(INDIRECT("times"&amp;B$2),$F395,X$28)&gt;10,INDEX(INDIRECT(D395),$E395,$F395)="",INDEX(INDIRECT(D395),$E395,$F395)&gt;=INDEX(INDIRECT(D395),1,X$28)),0,(INDEX(INDIRECT(D395),$E395,$F395))-INDEX(INDIRECT(D395),1,X$28))*(10-INDEX(INDIRECT("times"&amp;B$2),$F395,X$28))/10</f>
        <v>0</v>
      </c>
      <c r="Y395" s="63">
        <f ca="1">IF(OR(INDEX(INDIRECT("times"&amp;B$2),$F395,Y$28)&gt;10,INDEX(INDIRECT(D395),$E395,$F395)="",INDEX(INDIRECT(D395),$E395,$F395)&gt;=INDEX(INDIRECT(D395),1,Y$28)),0,(INDEX(INDIRECT(D395),$E395,$F395))-INDEX(INDIRECT(D395),1,Y$28))*(10-INDEX(INDIRECT("times"&amp;B$2),$F395,Y$28))/10</f>
        <v>0</v>
      </c>
      <c r="Z395" s="63">
        <f ca="1">IF(OR(INDEX(INDIRECT("times"&amp;B$2),$F395,Z$28)&gt;10,INDEX(INDIRECT(D395),$E395,$F395)="",INDEX(INDIRECT(D395),$E395,$F395)&gt;=INDEX(INDIRECT(D395),1,Z$28)),0,(INDEX(INDIRECT(D395),$E395,$F395))-INDEX(INDIRECT(D395),1,Z$28))*(10-INDEX(INDIRECT("times"&amp;B$2),$F395,Z$28))/10</f>
        <v>0</v>
      </c>
      <c r="AA395" s="64">
        <f ca="1">IF(OR(INDEX(INDIRECT("times"&amp;B$2),$F395,AA$28)&gt;10,INDEX(INDIRECT(D395),$E395,$F395)="",INDEX(INDIRECT(D395),$E395,$F395)&gt;=INDEX(INDIRECT(D395),1,AA$28)),0,(INDEX(INDIRECT(D395),$E395,$F395))-INDEX(INDIRECT(D395),1,AA$28))*(10-INDEX(INDIRECT("times"&amp;B$2),$F395,AA$28))/10</f>
        <v>0</v>
      </c>
      <c r="AB395" s="201">
        <v>17</v>
      </c>
      <c r="AD395" s="18" t="s">
        <v>226</v>
      </c>
      <c r="AE395" s="122">
        <f>AD341</f>
        <v>3</v>
      </c>
      <c r="AF395" s="122" t="str">
        <f>AD342</f>
        <v>shop1834</v>
      </c>
      <c r="AG395" s="210" t="str">
        <f t="shared" si="1799"/>
        <v>core3_shop1834</v>
      </c>
      <c r="AH395" s="122">
        <v>5</v>
      </c>
      <c r="AI395" s="33">
        <v>17</v>
      </c>
      <c r="AJ395" s="62">
        <f ca="1">IF(OR(INDEX(INDIRECT("times"&amp;AE$2),$F395,AJ$28)&gt;10,INDEX(INDIRECT(AG395),$E395,$F395)="",INDEX(INDIRECT(AG395),$E395,$F395)&gt;=INDEX(INDIRECT(AG395),1,AJ$28)),0,(INDEX(INDIRECT(AG395),$E395,$F395))-INDEX(INDIRECT(AG395),1,AJ$28))*(10-INDEX(INDIRECT("times"&amp;AE$2),$F395,AJ$28))/10</f>
        <v>0</v>
      </c>
      <c r="AK395" s="63">
        <f ca="1">IF(OR(INDEX(INDIRECT("times"&amp;AE$2),$F395,AK$28)&gt;10,INDEX(INDIRECT(AG395),$E395,$F395)="",INDEX(INDIRECT(AG395),$E395,$F395)&gt;=INDEX(INDIRECT(AG395),1,AK$28)),0,(INDEX(INDIRECT(AG395),$E395,$F395))-INDEX(INDIRECT(AG395),1,AK$28))*(10-INDEX(INDIRECT("times"&amp;AE$2),$F395,AK$28))/10</f>
        <v>0</v>
      </c>
      <c r="AL395" s="63">
        <f ca="1">IF(OR(INDEX(INDIRECT("times"&amp;AE$2),$F395,AL$28)&gt;10,INDEX(INDIRECT(AG395),$E395,$F395)="",INDEX(INDIRECT(AG395),$E395,$F395)&gt;=INDEX(INDIRECT(AG395),1,AL$28)),0,(INDEX(INDIRECT(AG395),$E395,$F395))-INDEX(INDIRECT(AG395),1,AL$28))*(10-INDEX(INDIRECT("times"&amp;AE$2),$F395,AL$28))/10</f>
        <v>0</v>
      </c>
      <c r="AM395" s="63">
        <f ca="1">IF(OR(INDEX(INDIRECT("times"&amp;AE$2),$F395,AM$28)&gt;10,INDEX(INDIRECT(AG395),$E395,$F395)="",INDEX(INDIRECT(AG395),$E395,$F395)&gt;=INDEX(INDIRECT(AG395),1,AM$28)),0,(INDEX(INDIRECT(AG395),$E395,$F395))-INDEX(INDIRECT(AG395),1,AM$28))*(10-INDEX(INDIRECT("times"&amp;AE$2),$F395,AM$28))/10</f>
        <v>0</v>
      </c>
      <c r="AN395" s="63">
        <f ca="1">IF(OR(INDEX(INDIRECT("times"&amp;AE$2),$F395,AN$28)&gt;10,INDEX(INDIRECT(AG395),$E395,$F395)="",INDEX(INDIRECT(AG395),$E395,$F395)&gt;=INDEX(INDIRECT(AG395),1,AN$28)),0,(INDEX(INDIRECT(AG395),$E395,$F395))-INDEX(INDIRECT(AG395),1,AN$28))*(10-INDEX(INDIRECT("times"&amp;AE$2),$F395,AN$28))/10</f>
        <v>0</v>
      </c>
      <c r="AO395" s="63">
        <f ca="1">IF(OR(INDEX(INDIRECT("times"&amp;AE$2),$F395,AO$28)&gt;10,INDEX(INDIRECT(AG395),$E395,$F395)="",INDEX(INDIRECT(AG395),$E395,$F395)&gt;=INDEX(INDIRECT(AG395),1,AO$28)),0,(INDEX(INDIRECT(AG395),$E395,$F395))-INDEX(INDIRECT(AG395),1,AO$28))*(10-INDEX(INDIRECT("times"&amp;AE$2),$F395,AO$28))/10</f>
        <v>0</v>
      </c>
      <c r="AP395" s="63">
        <f ca="1">IF(OR(INDEX(INDIRECT("times"&amp;AE$2),$F395,AP$28)&gt;10,INDEX(INDIRECT(AG395),$E395,$F395)="",INDEX(INDIRECT(AG395),$E395,$F395)&gt;=INDEX(INDIRECT(AG395),1,AP$28)),0,(INDEX(INDIRECT(AG395),$E395,$F395))-INDEX(INDIRECT(AG395),1,AP$28))*(10-INDEX(INDIRECT("times"&amp;AE$2),$F395,AP$28))/10</f>
        <v>0</v>
      </c>
      <c r="AQ395" s="63">
        <f ca="1">IF(OR(INDEX(INDIRECT("times"&amp;AE$2),$F395,AQ$28)&gt;10,INDEX(INDIRECT(AG395),$E395,$F395)="",INDEX(INDIRECT(AG395),$E395,$F395)&gt;=INDEX(INDIRECT(AG395),1,AQ$28)),0,(INDEX(INDIRECT(AG395),$E395,$F395))-INDEX(INDIRECT(AG395),1,AQ$28))*(10-INDEX(INDIRECT("times"&amp;AE$2),$F395,AQ$28))/10</f>
        <v>0</v>
      </c>
      <c r="AR395" s="63">
        <f ca="1">IF(OR(INDEX(INDIRECT("times"&amp;AE$2),$F395,AR$28)&gt;10,INDEX(INDIRECT(AG395),$E395,$F395)="",INDEX(INDIRECT(AG395),$E395,$F395)&gt;=INDEX(INDIRECT(AG395),1,AR$28)),0,(INDEX(INDIRECT(AG395),$E395,$F395))-INDEX(INDIRECT(AG395),1,AR$28))*(10-INDEX(INDIRECT("times"&amp;AE$2),$F395,AR$28))/10</f>
        <v>0</v>
      </c>
      <c r="AS395" s="63">
        <f ca="1">IF(OR(INDEX(INDIRECT("times"&amp;AE$2),$F395,AS$28)&gt;10,INDEX(INDIRECT(AG395),$E395,$F395)="",INDEX(INDIRECT(AG395),$E395,$F395)&gt;=INDEX(INDIRECT(AG395),1,AS$28)),0,(INDEX(INDIRECT(AG395),$E395,$F395))-INDEX(INDIRECT(AG395),1,AS$28))*(10-INDEX(INDIRECT("times"&amp;AE$2),$F395,AS$28))/10</f>
        <v>0</v>
      </c>
      <c r="AT395" s="63">
        <f ca="1">IF(OR(INDEX(INDIRECT("times"&amp;AE$2),$F395,AT$28)&gt;10,INDEX(INDIRECT(AG395),$E395,$F395)="",INDEX(INDIRECT(AG395),$E395,$F395)&gt;=INDEX(INDIRECT(AG395),1,AT$28)),0,(INDEX(INDIRECT(AG395),$E395,$F395))-INDEX(INDIRECT(AG395),1,AT$28))*(10-INDEX(INDIRECT("times"&amp;AE$2),$F395,AT$28))/10</f>
        <v>0</v>
      </c>
      <c r="AU395" s="63">
        <f ca="1">IF(OR(INDEX(INDIRECT("times"&amp;AE$2),$F395,AU$28)&gt;10,INDEX(INDIRECT(AG395),$E395,$F395)="",INDEX(INDIRECT(AG395),$E395,$F395)&gt;=INDEX(INDIRECT(AG395),1,AU$28)),0,(INDEX(INDIRECT(AG395),$E395,$F395))-INDEX(INDIRECT(AG395),1,AU$28))*(10-INDEX(INDIRECT("times"&amp;AE$2),$F395,AU$28))/10</f>
        <v>0</v>
      </c>
      <c r="AV395" s="63">
        <f ca="1">IF(OR(INDEX(INDIRECT("times"&amp;AE$2),$F395,AV$28)&gt;10,INDEX(INDIRECT(AG395),$E395,$F395)="",INDEX(INDIRECT(AG395),$E395,$F395)&gt;=INDEX(INDIRECT(AG395),1,AV$28)),0,(INDEX(INDIRECT(AG395),$E395,$F395))-INDEX(INDIRECT(AG395),1,AV$28))*(10-INDEX(INDIRECT("times"&amp;AE$2),$F395,AV$28))/10</f>
        <v>0</v>
      </c>
      <c r="AW395" s="63">
        <f ca="1">IF(OR(INDEX(INDIRECT("times"&amp;AE$2),$F395,AW$28)&gt;10,INDEX(INDIRECT(AG395),$E395,$F395)="",INDEX(INDIRECT(AG395),$E395,$F395)&gt;=INDEX(INDIRECT(AG395),1,AW$28)),0,(INDEX(INDIRECT(AG395),$E395,$F395))-INDEX(INDIRECT(AG395),1,AW$28))*(10-INDEX(INDIRECT("times"&amp;AE$2),$F395,AW$28))/10</f>
        <v>0</v>
      </c>
      <c r="AX395" s="63">
        <f ca="1">IF(OR(INDEX(INDIRECT("times"&amp;AE$2),$F395,AX$28)&gt;10,INDEX(INDIRECT(AG395),$E395,$F395)="",INDEX(INDIRECT(AG395),$E395,$F395)&gt;=INDEX(INDIRECT(AG395),1,AX$28)),0,(INDEX(INDIRECT(AG395),$E395,$F395))-INDEX(INDIRECT(AG395),1,AX$28))*(10-INDEX(INDIRECT("times"&amp;AE$2),$F395,AX$28))/10</f>
        <v>0</v>
      </c>
      <c r="AY395" s="63">
        <f ca="1">IF(OR(INDEX(INDIRECT("times"&amp;AE$2),$F395,AY$28)&gt;10,INDEX(INDIRECT(AG395),$E395,$F395)="",INDEX(INDIRECT(AG395),$E395,$F395)&gt;=INDEX(INDIRECT(AG395),1,AY$28)),0,(INDEX(INDIRECT(AG395),$E395,$F395))-INDEX(INDIRECT(AG395),1,AY$28))*(10-INDEX(INDIRECT("times"&amp;AE$2),$F395,AY$28))/10</f>
        <v>0</v>
      </c>
      <c r="AZ395" s="63">
        <f ca="1">IF(OR(INDEX(INDIRECT("times"&amp;AE$2),$F395,AZ$28)&gt;10,INDEX(INDIRECT(AG395),$E395,$F395)="",INDEX(INDIRECT(AG395),$E395,$F395)&gt;=INDEX(INDIRECT(AG395),1,AZ$28)),0,(INDEX(INDIRECT(AG395),$E395,$F395))-INDEX(INDIRECT(AG395),1,AZ$28))*(10-INDEX(INDIRECT("times"&amp;AE$2),$F395,AZ$28))/10</f>
        <v>0</v>
      </c>
      <c r="BA395" s="63">
        <f ca="1">IF(OR(INDEX(INDIRECT("times"&amp;AE$2),$F395,BA$28)&gt;10,INDEX(INDIRECT(AG395),$E395,$F395)="",INDEX(INDIRECT(AG395),$E395,$F395)&gt;=INDEX(INDIRECT(AG395),1,BA$28)),0,(INDEX(INDIRECT(AG395),$E395,$F395))-INDEX(INDIRECT(AG395),1,BA$28))*(10-INDEX(INDIRECT("times"&amp;AE$2),$F395,BA$28))/10</f>
        <v>0</v>
      </c>
      <c r="BB395" s="63">
        <f ca="1">IF(OR(INDEX(INDIRECT("times"&amp;AE$2),$F395,BB$28)&gt;10,INDEX(INDIRECT(AG395),$E395,$F395)="",INDEX(INDIRECT(AG395),$E395,$F395)&gt;=INDEX(INDIRECT(AG395),1,BB$28)),0,(INDEX(INDIRECT(AG395),$E395,$F395))-INDEX(INDIRECT(AG395),1,BB$28))*(10-INDEX(INDIRECT("times"&amp;AE$2),$F395,BB$28))/10</f>
        <v>0</v>
      </c>
      <c r="BC395" s="63">
        <f ca="1">IF(OR(INDEX(INDIRECT("times"&amp;AE$2),$F395,BC$28)&gt;10,INDEX(INDIRECT(AG395),$E395,$F395)="",INDEX(INDIRECT(AG395),$E395,$F395)&gt;=INDEX(INDIRECT(AG395),1,BC$28)),0,(INDEX(INDIRECT(AG395),$E395,$F395))-INDEX(INDIRECT(AG395),1,BC$28))*(10-INDEX(INDIRECT("times"&amp;AE$2),$F395,BC$28))/10</f>
        <v>0</v>
      </c>
      <c r="BD395" s="64">
        <f ca="1">IF(OR(INDEX(INDIRECT("times"&amp;AE$2),$F395,BD$28)&gt;10,INDEX(INDIRECT(AG395),$E395,$F395)="",INDEX(INDIRECT(AG395),$E395,$F395)&gt;=INDEX(INDIRECT(AG395),1,BD$28)),0,(INDEX(INDIRECT(AG395),$E395,$F395))-INDEX(INDIRECT(AG395),1,BD$28))*(10-INDEX(INDIRECT("times"&amp;AE$2),$F395,BD$28))/10</f>
        <v>0</v>
      </c>
      <c r="BE395" s="201">
        <v>17</v>
      </c>
      <c r="BG395" s="18" t="s">
        <v>226</v>
      </c>
      <c r="BH395" s="122">
        <f>BG341</f>
        <v>3</v>
      </c>
      <c r="BI395" s="122" t="str">
        <f>BG342</f>
        <v>lei1834</v>
      </c>
      <c r="BJ395" s="210" t="str">
        <f t="shared" si="1800"/>
        <v>core3_lei1834</v>
      </c>
      <c r="BK395" s="122">
        <v>5</v>
      </c>
      <c r="BL395" s="33">
        <v>17</v>
      </c>
      <c r="BM395" s="62">
        <f ca="1">IF(OR(INDEX(INDIRECT("times"&amp;BH$2),$F395,BM$28)&gt;10,INDEX(INDIRECT(BJ395),$E395,$F395)="",INDEX(INDIRECT(BJ395),$E395,$F395)&gt;=INDEX(INDIRECT(BJ395),1,BM$28)),0,(INDEX(INDIRECT(BJ395),$E395,$F395))-INDEX(INDIRECT(BJ395),1,BM$28))*(10-INDEX(INDIRECT("times"&amp;BH$2),$F395,BM$28))/10</f>
        <v>0</v>
      </c>
      <c r="BN395" s="63">
        <f ca="1">IF(OR(INDEX(INDIRECT("times"&amp;BH$2),$F395,BN$28)&gt;10,INDEX(INDIRECT(BJ395),$E395,$F395)="",INDEX(INDIRECT(BJ395),$E395,$F395)&gt;=INDEX(INDIRECT(BJ395),1,BN$28)),0,(INDEX(INDIRECT(BJ395),$E395,$F395))-INDEX(INDIRECT(BJ395),1,BN$28))*(10-INDEX(INDIRECT("times"&amp;BH$2),$F395,BN$28))/10</f>
        <v>0</v>
      </c>
      <c r="BO395" s="63">
        <f ca="1">IF(OR(INDEX(INDIRECT("times"&amp;BH$2),$F395,BO$28)&gt;10,INDEX(INDIRECT(BJ395),$E395,$F395)="",INDEX(INDIRECT(BJ395),$E395,$F395)&gt;=INDEX(INDIRECT(BJ395),1,BO$28)),0,(INDEX(INDIRECT(BJ395),$E395,$F395))-INDEX(INDIRECT(BJ395),1,BO$28))*(10-INDEX(INDIRECT("times"&amp;BH$2),$F395,BO$28))/10</f>
        <v>0</v>
      </c>
      <c r="BP395" s="63">
        <f ca="1">IF(OR(INDEX(INDIRECT("times"&amp;BH$2),$F395,BP$28)&gt;10,INDEX(INDIRECT(BJ395),$E395,$F395)="",INDEX(INDIRECT(BJ395),$E395,$F395)&gt;=INDEX(INDIRECT(BJ395),1,BP$28)),0,(INDEX(INDIRECT(BJ395),$E395,$F395))-INDEX(INDIRECT(BJ395),1,BP$28))*(10-INDEX(INDIRECT("times"&amp;BH$2),$F395,BP$28))/10</f>
        <v>0</v>
      </c>
      <c r="BQ395" s="63">
        <f ca="1">IF(OR(INDEX(INDIRECT("times"&amp;BH$2),$F395,BQ$28)&gt;10,INDEX(INDIRECT(BJ395),$E395,$F395)="",INDEX(INDIRECT(BJ395),$E395,$F395)&gt;=INDEX(INDIRECT(BJ395),1,BQ$28)),0,(INDEX(INDIRECT(BJ395),$E395,$F395))-INDEX(INDIRECT(BJ395),1,BQ$28))*(10-INDEX(INDIRECT("times"&amp;BH$2),$F395,BQ$28))/10</f>
        <v>0</v>
      </c>
      <c r="BR395" s="63">
        <f ca="1">IF(OR(INDEX(INDIRECT("times"&amp;BH$2),$F395,BR$28)&gt;10,INDEX(INDIRECT(BJ395),$E395,$F395)="",INDEX(INDIRECT(BJ395),$E395,$F395)&gt;=INDEX(INDIRECT(BJ395),1,BR$28)),0,(INDEX(INDIRECT(BJ395),$E395,$F395))-INDEX(INDIRECT(BJ395),1,BR$28))*(10-INDEX(INDIRECT("times"&amp;BH$2),$F395,BR$28))/10</f>
        <v>0</v>
      </c>
      <c r="BS395" s="63">
        <f ca="1">IF(OR(INDEX(INDIRECT("times"&amp;BH$2),$F395,BS$28)&gt;10,INDEX(INDIRECT(BJ395),$E395,$F395)="",INDEX(INDIRECT(BJ395),$E395,$F395)&gt;=INDEX(INDIRECT(BJ395),1,BS$28)),0,(INDEX(INDIRECT(BJ395),$E395,$F395))-INDEX(INDIRECT(BJ395),1,BS$28))*(10-INDEX(INDIRECT("times"&amp;BH$2),$F395,BS$28))/10</f>
        <v>0</v>
      </c>
      <c r="BT395" s="63">
        <f ca="1">IF(OR(INDEX(INDIRECT("times"&amp;BH$2),$F395,BT$28)&gt;10,INDEX(INDIRECT(BJ395),$E395,$F395)="",INDEX(INDIRECT(BJ395),$E395,$F395)&gt;=INDEX(INDIRECT(BJ395),1,BT$28)),0,(INDEX(INDIRECT(BJ395),$E395,$F395))-INDEX(INDIRECT(BJ395),1,BT$28))*(10-INDEX(INDIRECT("times"&amp;BH$2),$F395,BT$28))/10</f>
        <v>0</v>
      </c>
      <c r="BU395" s="63">
        <f ca="1">IF(OR(INDEX(INDIRECT("times"&amp;BH$2),$F395,BU$28)&gt;10,INDEX(INDIRECT(BJ395),$E395,$F395)="",INDEX(INDIRECT(BJ395),$E395,$F395)&gt;=INDEX(INDIRECT(BJ395),1,BU$28)),0,(INDEX(INDIRECT(BJ395),$E395,$F395))-INDEX(INDIRECT(BJ395),1,BU$28))*(10-INDEX(INDIRECT("times"&amp;BH$2),$F395,BU$28))/10</f>
        <v>0</v>
      </c>
      <c r="BV395" s="63">
        <f ca="1">IF(OR(INDEX(INDIRECT("times"&amp;BH$2),$F395,BV$28)&gt;10,INDEX(INDIRECT(BJ395),$E395,$F395)="",INDEX(INDIRECT(BJ395),$E395,$F395)&gt;=INDEX(INDIRECT(BJ395),1,BV$28)),0,(INDEX(INDIRECT(BJ395),$E395,$F395))-INDEX(INDIRECT(BJ395),1,BV$28))*(10-INDEX(INDIRECT("times"&amp;BH$2),$F395,BV$28))/10</f>
        <v>0</v>
      </c>
      <c r="BW395" s="63">
        <f ca="1">IF(OR(INDEX(INDIRECT("times"&amp;BH$2),$F395,BW$28)&gt;10,INDEX(INDIRECT(BJ395),$E395,$F395)="",INDEX(INDIRECT(BJ395),$E395,$F395)&gt;=INDEX(INDIRECT(BJ395),1,BW$28)),0,(INDEX(INDIRECT(BJ395),$E395,$F395))-INDEX(INDIRECT(BJ395),1,BW$28))*(10-INDEX(INDIRECT("times"&amp;BH$2),$F395,BW$28))/10</f>
        <v>0</v>
      </c>
      <c r="BX395" s="63">
        <f ca="1">IF(OR(INDEX(INDIRECT("times"&amp;BH$2),$F395,BX$28)&gt;10,INDEX(INDIRECT(BJ395),$E395,$F395)="",INDEX(INDIRECT(BJ395),$E395,$F395)&gt;=INDEX(INDIRECT(BJ395),1,BX$28)),0,(INDEX(INDIRECT(BJ395),$E395,$F395))-INDEX(INDIRECT(BJ395),1,BX$28))*(10-INDEX(INDIRECT("times"&amp;BH$2),$F395,BX$28))/10</f>
        <v>0</v>
      </c>
      <c r="BY395" s="63">
        <f ca="1">IF(OR(INDEX(INDIRECT("times"&amp;BH$2),$F395,BY$28)&gt;10,INDEX(INDIRECT(BJ395),$E395,$F395)="",INDEX(INDIRECT(BJ395),$E395,$F395)&gt;=INDEX(INDIRECT(BJ395),1,BY$28)),0,(INDEX(INDIRECT(BJ395),$E395,$F395))-INDEX(INDIRECT(BJ395),1,BY$28))*(10-INDEX(INDIRECT("times"&amp;BH$2),$F395,BY$28))/10</f>
        <v>0</v>
      </c>
      <c r="BZ395" s="63">
        <f ca="1">IF(OR(INDEX(INDIRECT("times"&amp;BH$2),$F395,BZ$28)&gt;10,INDEX(INDIRECT(BJ395),$E395,$F395)="",INDEX(INDIRECT(BJ395),$E395,$F395)&gt;=INDEX(INDIRECT(BJ395),1,BZ$28)),0,(INDEX(INDIRECT(BJ395),$E395,$F395))-INDEX(INDIRECT(BJ395),1,BZ$28))*(10-INDEX(INDIRECT("times"&amp;BH$2),$F395,BZ$28))/10</f>
        <v>0</v>
      </c>
      <c r="CA395" s="63">
        <f ca="1">IF(OR(INDEX(INDIRECT("times"&amp;BH$2),$F395,CA$28)&gt;10,INDEX(INDIRECT(BJ395),$E395,$F395)="",INDEX(INDIRECT(BJ395),$E395,$F395)&gt;=INDEX(INDIRECT(BJ395),1,CA$28)),0,(INDEX(INDIRECT(BJ395),$E395,$F395))-INDEX(INDIRECT(BJ395),1,CA$28))*(10-INDEX(INDIRECT("times"&amp;BH$2),$F395,CA$28))/10</f>
        <v>0</v>
      </c>
      <c r="CB395" s="63">
        <f ca="1">IF(OR(INDEX(INDIRECT("times"&amp;BH$2),$F395,CB$28)&gt;10,INDEX(INDIRECT(BJ395),$E395,$F395)="",INDEX(INDIRECT(BJ395),$E395,$F395)&gt;=INDEX(INDIRECT(BJ395),1,CB$28)),0,(INDEX(INDIRECT(BJ395),$E395,$F395))-INDEX(INDIRECT(BJ395),1,CB$28))*(10-INDEX(INDIRECT("times"&amp;BH$2),$F395,CB$28))/10</f>
        <v>0</v>
      </c>
      <c r="CC395" s="63">
        <f ca="1">IF(OR(INDEX(INDIRECT("times"&amp;BH$2),$F395,CC$28)&gt;10,INDEX(INDIRECT(BJ395),$E395,$F395)="",INDEX(INDIRECT(BJ395),$E395,$F395)&gt;=INDEX(INDIRECT(BJ395),1,CC$28)),0,(INDEX(INDIRECT(BJ395),$E395,$F395))-INDEX(INDIRECT(BJ395),1,CC$28))*(10-INDEX(INDIRECT("times"&amp;BH$2),$F395,CC$28))/10</f>
        <v>0</v>
      </c>
      <c r="CD395" s="63">
        <f ca="1">IF(OR(INDEX(INDIRECT("times"&amp;BH$2),$F395,CD$28)&gt;10,INDEX(INDIRECT(BJ395),$E395,$F395)="",INDEX(INDIRECT(BJ395),$E395,$F395)&gt;=INDEX(INDIRECT(BJ395),1,CD$28)),0,(INDEX(INDIRECT(BJ395),$E395,$F395))-INDEX(INDIRECT(BJ395),1,CD$28))*(10-INDEX(INDIRECT("times"&amp;BH$2),$F395,CD$28))/10</f>
        <v>0</v>
      </c>
      <c r="CE395" s="63">
        <f ca="1">IF(OR(INDEX(INDIRECT("times"&amp;BH$2),$F395,CE$28)&gt;10,INDEX(INDIRECT(BJ395),$E395,$F395)="",INDEX(INDIRECT(BJ395),$E395,$F395)&gt;=INDEX(INDIRECT(BJ395),1,CE$28)),0,(INDEX(INDIRECT(BJ395),$E395,$F395))-INDEX(INDIRECT(BJ395),1,CE$28))*(10-INDEX(INDIRECT("times"&amp;BH$2),$F395,CE$28))/10</f>
        <v>0</v>
      </c>
      <c r="CF395" s="63">
        <f ca="1">IF(OR(INDEX(INDIRECT("times"&amp;BH$2),$F395,CF$28)&gt;10,INDEX(INDIRECT(BJ395),$E395,$F395)="",INDEX(INDIRECT(BJ395),$E395,$F395)&gt;=INDEX(INDIRECT(BJ395),1,CF$28)),0,(INDEX(INDIRECT(BJ395),$E395,$F395))-INDEX(INDIRECT(BJ395),1,CF$28))*(10-INDEX(INDIRECT("times"&amp;BH$2),$F395,CF$28))/10</f>
        <v>0</v>
      </c>
      <c r="CG395" s="64">
        <f ca="1">IF(OR(INDEX(INDIRECT("times"&amp;BH$2),$F395,CG$28)&gt;10,INDEX(INDIRECT(BJ395),$E395,$F395)="",INDEX(INDIRECT(BJ395),$E395,$F395)&gt;=INDEX(INDIRECT(BJ395),1,CG$28)),0,(INDEX(INDIRECT(BJ395),$E395,$F395))-INDEX(INDIRECT(BJ395),1,CG$28))*(10-INDEX(INDIRECT("times"&amp;BH$2),$F395,CG$28))/10</f>
        <v>0</v>
      </c>
      <c r="CH395" s="201">
        <v>17</v>
      </c>
      <c r="CJ395" s="18" t="s">
        <v>226</v>
      </c>
      <c r="CK395" s="122">
        <f>CJ341</f>
        <v>3</v>
      </c>
      <c r="CL395" s="122" t="str">
        <f>CJ342</f>
        <v>work3564</v>
      </c>
      <c r="CM395" s="210" t="str">
        <f t="shared" si="1801"/>
        <v>core3_work3564</v>
      </c>
      <c r="CN395" s="122">
        <v>5</v>
      </c>
      <c r="CO395" s="33">
        <v>17</v>
      </c>
      <c r="CP395" s="62">
        <f ca="1">IF(OR(INDEX(INDIRECT("times"&amp;CK$2),$F395,CP$28)&gt;10,INDEX(INDIRECT(CM395),$E395,$F395)="",INDEX(INDIRECT(CM395),$E395,$F395)&gt;=INDEX(INDIRECT(CM395),1,CP$28)),0,(INDEX(INDIRECT(CM395),$E395,$F395))-INDEX(INDIRECT(CM395),1,CP$28))*(10-INDEX(INDIRECT("times"&amp;CK$2),$F395,CP$28))/10</f>
        <v>0</v>
      </c>
      <c r="CQ395" s="63">
        <f ca="1">IF(OR(INDEX(INDIRECT("times"&amp;CK$2),$F395,CQ$28)&gt;10,INDEX(INDIRECT(CM395),$E395,$F395)="",INDEX(INDIRECT(CM395),$E395,$F395)&gt;=INDEX(INDIRECT(CM395),1,CQ$28)),0,(INDEX(INDIRECT(CM395),$E395,$F395))-INDEX(INDIRECT(CM395),1,CQ$28))*(10-INDEX(INDIRECT("times"&amp;CK$2),$F395,CQ$28))/10</f>
        <v>0</v>
      </c>
      <c r="CR395" s="63">
        <f ca="1">IF(OR(INDEX(INDIRECT("times"&amp;CK$2),$F395,CR$28)&gt;10,INDEX(INDIRECT(CM395),$E395,$F395)="",INDEX(INDIRECT(CM395),$E395,$F395)&gt;=INDEX(INDIRECT(CM395),1,CR$28)),0,(INDEX(INDIRECT(CM395),$E395,$F395))-INDEX(INDIRECT(CM395),1,CR$28))*(10-INDEX(INDIRECT("times"&amp;CK$2),$F395,CR$28))/10</f>
        <v>0</v>
      </c>
      <c r="CS395" s="63">
        <f ca="1">IF(OR(INDEX(INDIRECT("times"&amp;CK$2),$F395,CS$28)&gt;10,INDEX(INDIRECT(CM395),$E395,$F395)="",INDEX(INDIRECT(CM395),$E395,$F395)&gt;=INDEX(INDIRECT(CM395),1,CS$28)),0,(INDEX(INDIRECT(CM395),$E395,$F395))-INDEX(INDIRECT(CM395),1,CS$28))*(10-INDEX(INDIRECT("times"&amp;CK$2),$F395,CS$28))/10</f>
        <v>0</v>
      </c>
      <c r="CT395" s="63">
        <f ca="1">IF(OR(INDEX(INDIRECT("times"&amp;CK$2),$F395,CT$28)&gt;10,INDEX(INDIRECT(CM395),$E395,$F395)="",INDEX(INDIRECT(CM395),$E395,$F395)&gt;=INDEX(INDIRECT(CM395),1,CT$28)),0,(INDEX(INDIRECT(CM395),$E395,$F395))-INDEX(INDIRECT(CM395),1,CT$28))*(10-INDEX(INDIRECT("times"&amp;CK$2),$F395,CT$28))/10</f>
        <v>0</v>
      </c>
      <c r="CU395" s="63">
        <f ca="1">IF(OR(INDEX(INDIRECT("times"&amp;CK$2),$F395,CU$28)&gt;10,INDEX(INDIRECT(CM395),$E395,$F395)="",INDEX(INDIRECT(CM395),$E395,$F395)&gt;=INDEX(INDIRECT(CM395),1,CU$28)),0,(INDEX(INDIRECT(CM395),$E395,$F395))-INDEX(INDIRECT(CM395),1,CU$28))*(10-INDEX(INDIRECT("times"&amp;CK$2),$F395,CU$28))/10</f>
        <v>0</v>
      </c>
      <c r="CV395" s="63">
        <f ca="1">IF(OR(INDEX(INDIRECT("times"&amp;CK$2),$F395,CV$28)&gt;10,INDEX(INDIRECT(CM395),$E395,$F395)="",INDEX(INDIRECT(CM395),$E395,$F395)&gt;=INDEX(INDIRECT(CM395),1,CV$28)),0,(INDEX(INDIRECT(CM395),$E395,$F395))-INDEX(INDIRECT(CM395),1,CV$28))*(10-INDEX(INDIRECT("times"&amp;CK$2),$F395,CV$28))/10</f>
        <v>0</v>
      </c>
      <c r="CW395" s="63">
        <f ca="1">IF(OR(INDEX(INDIRECT("times"&amp;CK$2),$F395,CW$28)&gt;10,INDEX(INDIRECT(CM395),$E395,$F395)="",INDEX(INDIRECT(CM395),$E395,$F395)&gt;=INDEX(INDIRECT(CM395),1,CW$28)),0,(INDEX(INDIRECT(CM395),$E395,$F395))-INDEX(INDIRECT(CM395),1,CW$28))*(10-INDEX(INDIRECT("times"&amp;CK$2),$F395,CW$28))/10</f>
        <v>0</v>
      </c>
      <c r="CX395" s="63">
        <f ca="1">IF(OR(INDEX(INDIRECT("times"&amp;CK$2),$F395,CX$28)&gt;10,INDEX(INDIRECT(CM395),$E395,$F395)="",INDEX(INDIRECT(CM395),$E395,$F395)&gt;=INDEX(INDIRECT(CM395),1,CX$28)),0,(INDEX(INDIRECT(CM395),$E395,$F395))-INDEX(INDIRECT(CM395),1,CX$28))*(10-INDEX(INDIRECT("times"&amp;CK$2),$F395,CX$28))/10</f>
        <v>0</v>
      </c>
      <c r="CY395" s="63">
        <f ca="1">IF(OR(INDEX(INDIRECT("times"&amp;CK$2),$F395,CY$28)&gt;10,INDEX(INDIRECT(CM395),$E395,$F395)="",INDEX(INDIRECT(CM395),$E395,$F395)&gt;=INDEX(INDIRECT(CM395),1,CY$28)),0,(INDEX(INDIRECT(CM395),$E395,$F395))-INDEX(INDIRECT(CM395),1,CY$28))*(10-INDEX(INDIRECT("times"&amp;CK$2),$F395,CY$28))/10</f>
        <v>0</v>
      </c>
      <c r="CZ395" s="63">
        <f ca="1">IF(OR(INDEX(INDIRECT("times"&amp;CK$2),$F395,CZ$28)&gt;10,INDEX(INDIRECT(CM395),$E395,$F395)="",INDEX(INDIRECT(CM395),$E395,$F395)&gt;=INDEX(INDIRECT(CM395),1,CZ$28)),0,(INDEX(INDIRECT(CM395),$E395,$F395))-INDEX(INDIRECT(CM395),1,CZ$28))*(10-INDEX(INDIRECT("times"&amp;CK$2),$F395,CZ$28))/10</f>
        <v>0</v>
      </c>
      <c r="DA395" s="63">
        <f ca="1">IF(OR(INDEX(INDIRECT("times"&amp;CK$2),$F395,DA$28)&gt;10,INDEX(INDIRECT(CM395),$E395,$F395)="",INDEX(INDIRECT(CM395),$E395,$F395)&gt;=INDEX(INDIRECT(CM395),1,DA$28)),0,(INDEX(INDIRECT(CM395),$E395,$F395))-INDEX(INDIRECT(CM395),1,DA$28))*(10-INDEX(INDIRECT("times"&amp;CK$2),$F395,DA$28))/10</f>
        <v>0</v>
      </c>
      <c r="DB395" s="63">
        <f ca="1">IF(OR(INDEX(INDIRECT("times"&amp;CK$2),$F395,DB$28)&gt;10,INDEX(INDIRECT(CM395),$E395,$F395)="",INDEX(INDIRECT(CM395),$E395,$F395)&gt;=INDEX(INDIRECT(CM395),1,DB$28)),0,(INDEX(INDIRECT(CM395),$E395,$F395))-INDEX(INDIRECT(CM395),1,DB$28))*(10-INDEX(INDIRECT("times"&amp;CK$2),$F395,DB$28))/10</f>
        <v>0</v>
      </c>
      <c r="DC395" s="63">
        <f ca="1">IF(OR(INDEX(INDIRECT("times"&amp;CK$2),$F395,DC$28)&gt;10,INDEX(INDIRECT(CM395),$E395,$F395)="",INDEX(INDIRECT(CM395),$E395,$F395)&gt;=INDEX(INDIRECT(CM395),1,DC$28)),0,(INDEX(INDIRECT(CM395),$E395,$F395))-INDEX(INDIRECT(CM395),1,DC$28))*(10-INDEX(INDIRECT("times"&amp;CK$2),$F395,DC$28))/10</f>
        <v>0</v>
      </c>
      <c r="DD395" s="63">
        <f ca="1">IF(OR(INDEX(INDIRECT("times"&amp;CK$2),$F395,DD$28)&gt;10,INDEX(INDIRECT(CM395),$E395,$F395)="",INDEX(INDIRECT(CM395),$E395,$F395)&gt;=INDEX(INDIRECT(CM395),1,DD$28)),0,(INDEX(INDIRECT(CM395),$E395,$F395))-INDEX(INDIRECT(CM395),1,DD$28))*(10-INDEX(INDIRECT("times"&amp;CK$2),$F395,DD$28))/10</f>
        <v>0</v>
      </c>
      <c r="DE395" s="63">
        <f ca="1">IF(OR(INDEX(INDIRECT("times"&amp;CK$2),$F395,DE$28)&gt;10,INDEX(INDIRECT(CM395),$E395,$F395)="",INDEX(INDIRECT(CM395),$E395,$F395)&gt;=INDEX(INDIRECT(CM395),1,DE$28)),0,(INDEX(INDIRECT(CM395),$E395,$F395))-INDEX(INDIRECT(CM395),1,DE$28))*(10-INDEX(INDIRECT("times"&amp;CK$2),$F395,DE$28))/10</f>
        <v>0</v>
      </c>
      <c r="DF395" s="63">
        <f ca="1">IF(OR(INDEX(INDIRECT("times"&amp;CK$2),$F395,DF$28)&gt;10,INDEX(INDIRECT(CM395),$E395,$F395)="",INDEX(INDIRECT(CM395),$E395,$F395)&gt;=INDEX(INDIRECT(CM395),1,DF$28)),0,(INDEX(INDIRECT(CM395),$E395,$F395))-INDEX(INDIRECT(CM395),1,DF$28))*(10-INDEX(INDIRECT("times"&amp;CK$2),$F395,DF$28))/10</f>
        <v>0</v>
      </c>
      <c r="DG395" s="63">
        <f ca="1">IF(OR(INDEX(INDIRECT("times"&amp;CK$2),$F395,DG$28)&gt;10,INDEX(INDIRECT(CM395),$E395,$F395)="",INDEX(INDIRECT(CM395),$E395,$F395)&gt;=INDEX(INDIRECT(CM395),1,DG$28)),0,(INDEX(INDIRECT(CM395),$E395,$F395))-INDEX(INDIRECT(CM395),1,DG$28))*(10-INDEX(INDIRECT("times"&amp;CK$2),$F395,DG$28))/10</f>
        <v>0</v>
      </c>
      <c r="DH395" s="63">
        <f ca="1">IF(OR(INDEX(INDIRECT("times"&amp;CK$2),$F395,DH$28)&gt;10,INDEX(INDIRECT(CM395),$E395,$F395)="",INDEX(INDIRECT(CM395),$E395,$F395)&gt;=INDEX(INDIRECT(CM395),1,DH$28)),0,(INDEX(INDIRECT(CM395),$E395,$F395))-INDEX(INDIRECT(CM395),1,DH$28))*(10-INDEX(INDIRECT("times"&amp;CK$2),$F395,DH$28))/10</f>
        <v>0</v>
      </c>
      <c r="DI395" s="63">
        <f ca="1">IF(OR(INDEX(INDIRECT("times"&amp;CK$2),$F395,DI$28)&gt;10,INDEX(INDIRECT(CM395),$E395,$F395)="",INDEX(INDIRECT(CM395),$E395,$F395)&gt;=INDEX(INDIRECT(CM395),1,DI$28)),0,(INDEX(INDIRECT(CM395),$E395,$F395))-INDEX(INDIRECT(CM395),1,DI$28))*(10-INDEX(INDIRECT("times"&amp;CK$2),$F395,DI$28))/10</f>
        <v>0</v>
      </c>
      <c r="DJ395" s="64">
        <f ca="1">IF(OR(INDEX(INDIRECT("times"&amp;CK$2),$F395,DJ$28)&gt;10,INDEX(INDIRECT(CM395),$E395,$F395)="",INDEX(INDIRECT(CM395),$E395,$F395)&gt;=INDEX(INDIRECT(CM395),1,DJ$28)),0,(INDEX(INDIRECT(CM395),$E395,$F395))-INDEX(INDIRECT(CM395),1,DJ$28))*(10-INDEX(INDIRECT("times"&amp;CK$2),$F395,DJ$28))/10</f>
        <v>0</v>
      </c>
      <c r="DK395" s="201">
        <v>17</v>
      </c>
      <c r="DM395" s="18" t="s">
        <v>226</v>
      </c>
      <c r="DN395" s="122">
        <f>DM341</f>
        <v>3</v>
      </c>
      <c r="DO395" s="122" t="str">
        <f>DM342</f>
        <v>shop3564</v>
      </c>
      <c r="DP395" s="210" t="str">
        <f t="shared" si="1802"/>
        <v>core3_shop3564</v>
      </c>
      <c r="DQ395" s="122">
        <v>5</v>
      </c>
      <c r="DR395" s="33">
        <v>17</v>
      </c>
      <c r="DS395" s="62">
        <f ca="1">IF(OR(INDEX(INDIRECT("times"&amp;DN$2),$F395,DS$28)&gt;10,INDEX(INDIRECT(DP395),$E395,$F395)="",INDEX(INDIRECT(DP395),$E395,$F395)&gt;=INDEX(INDIRECT(DP395),1,DS$28)),0,(INDEX(INDIRECT(DP395),$E395,$F395))-INDEX(INDIRECT(DP395),1,DS$28))*(10-INDEX(INDIRECT("times"&amp;DN$2),$F395,DS$28))/10</f>
        <v>0</v>
      </c>
      <c r="DT395" s="63">
        <f ca="1">IF(OR(INDEX(INDIRECT("times"&amp;DN$2),$F395,DT$28)&gt;10,INDEX(INDIRECT(DP395),$E395,$F395)="",INDEX(INDIRECT(DP395),$E395,$F395)&gt;=INDEX(INDIRECT(DP395),1,DT$28)),0,(INDEX(INDIRECT(DP395),$E395,$F395))-INDEX(INDIRECT(DP395),1,DT$28))*(10-INDEX(INDIRECT("times"&amp;DN$2),$F395,DT$28))/10</f>
        <v>0</v>
      </c>
      <c r="DU395" s="63">
        <f ca="1">IF(OR(INDEX(INDIRECT("times"&amp;DN$2),$F395,DU$28)&gt;10,INDEX(INDIRECT(DP395),$E395,$F395)="",INDEX(INDIRECT(DP395),$E395,$F395)&gt;=INDEX(INDIRECT(DP395),1,DU$28)),0,(INDEX(INDIRECT(DP395),$E395,$F395))-INDEX(INDIRECT(DP395),1,DU$28))*(10-INDEX(INDIRECT("times"&amp;DN$2),$F395,DU$28))/10</f>
        <v>0</v>
      </c>
      <c r="DV395" s="63">
        <f ca="1">IF(OR(INDEX(INDIRECT("times"&amp;DN$2),$F395,DV$28)&gt;10,INDEX(INDIRECT(DP395),$E395,$F395)="",INDEX(INDIRECT(DP395),$E395,$F395)&gt;=INDEX(INDIRECT(DP395),1,DV$28)),0,(INDEX(INDIRECT(DP395),$E395,$F395))-INDEX(INDIRECT(DP395),1,DV$28))*(10-INDEX(INDIRECT("times"&amp;DN$2),$F395,DV$28))/10</f>
        <v>0</v>
      </c>
      <c r="DW395" s="63">
        <f ca="1">IF(OR(INDEX(INDIRECT("times"&amp;DN$2),$F395,DW$28)&gt;10,INDEX(INDIRECT(DP395),$E395,$F395)="",INDEX(INDIRECT(DP395),$E395,$F395)&gt;=INDEX(INDIRECT(DP395),1,DW$28)),0,(INDEX(INDIRECT(DP395),$E395,$F395))-INDEX(INDIRECT(DP395),1,DW$28))*(10-INDEX(INDIRECT("times"&amp;DN$2),$F395,DW$28))/10</f>
        <v>0</v>
      </c>
      <c r="DX395" s="63">
        <f ca="1">IF(OR(INDEX(INDIRECT("times"&amp;DN$2),$F395,DX$28)&gt;10,INDEX(INDIRECT(DP395),$E395,$F395)="",INDEX(INDIRECT(DP395),$E395,$F395)&gt;=INDEX(INDIRECT(DP395),1,DX$28)),0,(INDEX(INDIRECT(DP395),$E395,$F395))-INDEX(INDIRECT(DP395),1,DX$28))*(10-INDEX(INDIRECT("times"&amp;DN$2),$F395,DX$28))/10</f>
        <v>0</v>
      </c>
      <c r="DY395" s="63">
        <f ca="1">IF(OR(INDEX(INDIRECT("times"&amp;DN$2),$F395,DY$28)&gt;10,INDEX(INDIRECT(DP395),$E395,$F395)="",INDEX(INDIRECT(DP395),$E395,$F395)&gt;=INDEX(INDIRECT(DP395),1,DY$28)),0,(INDEX(INDIRECT(DP395),$E395,$F395))-INDEX(INDIRECT(DP395),1,DY$28))*(10-INDEX(INDIRECT("times"&amp;DN$2),$F395,DY$28))/10</f>
        <v>0</v>
      </c>
      <c r="DZ395" s="63">
        <f ca="1">IF(OR(INDEX(INDIRECT("times"&amp;DN$2),$F395,DZ$28)&gt;10,INDEX(INDIRECT(DP395),$E395,$F395)="",INDEX(INDIRECT(DP395),$E395,$F395)&gt;=INDEX(INDIRECT(DP395),1,DZ$28)),0,(INDEX(INDIRECT(DP395),$E395,$F395))-INDEX(INDIRECT(DP395),1,DZ$28))*(10-INDEX(INDIRECT("times"&amp;DN$2),$F395,DZ$28))/10</f>
        <v>0</v>
      </c>
      <c r="EA395" s="63">
        <f ca="1">IF(OR(INDEX(INDIRECT("times"&amp;DN$2),$F395,EA$28)&gt;10,INDEX(INDIRECT(DP395),$E395,$F395)="",INDEX(INDIRECT(DP395),$E395,$F395)&gt;=INDEX(INDIRECT(DP395),1,EA$28)),0,(INDEX(INDIRECT(DP395),$E395,$F395))-INDEX(INDIRECT(DP395),1,EA$28))*(10-INDEX(INDIRECT("times"&amp;DN$2),$F395,EA$28))/10</f>
        <v>0</v>
      </c>
      <c r="EB395" s="63">
        <f ca="1">IF(OR(INDEX(INDIRECT("times"&amp;DN$2),$F395,EB$28)&gt;10,INDEX(INDIRECT(DP395),$E395,$F395)="",INDEX(INDIRECT(DP395),$E395,$F395)&gt;=INDEX(INDIRECT(DP395),1,EB$28)),0,(INDEX(INDIRECT(DP395),$E395,$F395))-INDEX(INDIRECT(DP395),1,EB$28))*(10-INDEX(INDIRECT("times"&amp;DN$2),$F395,EB$28))/10</f>
        <v>0</v>
      </c>
      <c r="EC395" s="63">
        <f ca="1">IF(OR(INDEX(INDIRECT("times"&amp;DN$2),$F395,EC$28)&gt;10,INDEX(INDIRECT(DP395),$E395,$F395)="",INDEX(INDIRECT(DP395),$E395,$F395)&gt;=INDEX(INDIRECT(DP395),1,EC$28)),0,(INDEX(INDIRECT(DP395),$E395,$F395))-INDEX(INDIRECT(DP395),1,EC$28))*(10-INDEX(INDIRECT("times"&amp;DN$2),$F395,EC$28))/10</f>
        <v>0</v>
      </c>
      <c r="ED395" s="63">
        <f ca="1">IF(OR(INDEX(INDIRECT("times"&amp;DN$2),$F395,ED$28)&gt;10,INDEX(INDIRECT(DP395),$E395,$F395)="",INDEX(INDIRECT(DP395),$E395,$F395)&gt;=INDEX(INDIRECT(DP395),1,ED$28)),0,(INDEX(INDIRECT(DP395),$E395,$F395))-INDEX(INDIRECT(DP395),1,ED$28))*(10-INDEX(INDIRECT("times"&amp;DN$2),$F395,ED$28))/10</f>
        <v>0</v>
      </c>
      <c r="EE395" s="63">
        <f ca="1">IF(OR(INDEX(INDIRECT("times"&amp;DN$2),$F395,EE$28)&gt;10,INDEX(INDIRECT(DP395),$E395,$F395)="",INDEX(INDIRECT(DP395),$E395,$F395)&gt;=INDEX(INDIRECT(DP395),1,EE$28)),0,(INDEX(INDIRECT(DP395),$E395,$F395))-INDEX(INDIRECT(DP395),1,EE$28))*(10-INDEX(INDIRECT("times"&amp;DN$2),$F395,EE$28))/10</f>
        <v>0</v>
      </c>
      <c r="EF395" s="63">
        <f ca="1">IF(OR(INDEX(INDIRECT("times"&amp;DN$2),$F395,EF$28)&gt;10,INDEX(INDIRECT(DP395),$E395,$F395)="",INDEX(INDIRECT(DP395),$E395,$F395)&gt;=INDEX(INDIRECT(DP395),1,EF$28)),0,(INDEX(INDIRECT(DP395),$E395,$F395))-INDEX(INDIRECT(DP395),1,EF$28))*(10-INDEX(INDIRECT("times"&amp;DN$2),$F395,EF$28))/10</f>
        <v>0</v>
      </c>
      <c r="EG395" s="63">
        <f ca="1">IF(OR(INDEX(INDIRECT("times"&amp;DN$2),$F395,EG$28)&gt;10,INDEX(INDIRECT(DP395),$E395,$F395)="",INDEX(INDIRECT(DP395),$E395,$F395)&gt;=INDEX(INDIRECT(DP395),1,EG$28)),0,(INDEX(INDIRECT(DP395),$E395,$F395))-INDEX(INDIRECT(DP395),1,EG$28))*(10-INDEX(INDIRECT("times"&amp;DN$2),$F395,EG$28))/10</f>
        <v>0</v>
      </c>
      <c r="EH395" s="63">
        <f ca="1">IF(OR(INDEX(INDIRECT("times"&amp;DN$2),$F395,EH$28)&gt;10,INDEX(INDIRECT(DP395),$E395,$F395)="",INDEX(INDIRECT(DP395),$E395,$F395)&gt;=INDEX(INDIRECT(DP395),1,EH$28)),0,(INDEX(INDIRECT(DP395),$E395,$F395))-INDEX(INDIRECT(DP395),1,EH$28))*(10-INDEX(INDIRECT("times"&amp;DN$2),$F395,EH$28))/10</f>
        <v>0</v>
      </c>
      <c r="EI395" s="63">
        <f ca="1">IF(OR(INDEX(INDIRECT("times"&amp;DN$2),$F395,EI$28)&gt;10,INDEX(INDIRECT(DP395),$E395,$F395)="",INDEX(INDIRECT(DP395),$E395,$F395)&gt;=INDEX(INDIRECT(DP395),1,EI$28)),0,(INDEX(INDIRECT(DP395),$E395,$F395))-INDEX(INDIRECT(DP395),1,EI$28))*(10-INDEX(INDIRECT("times"&amp;DN$2),$F395,EI$28))/10</f>
        <v>0</v>
      </c>
      <c r="EJ395" s="63">
        <f ca="1">IF(OR(INDEX(INDIRECT("times"&amp;DN$2),$F395,EJ$28)&gt;10,INDEX(INDIRECT(DP395),$E395,$F395)="",INDEX(INDIRECT(DP395),$E395,$F395)&gt;=INDEX(INDIRECT(DP395),1,EJ$28)),0,(INDEX(INDIRECT(DP395),$E395,$F395))-INDEX(INDIRECT(DP395),1,EJ$28))*(10-INDEX(INDIRECT("times"&amp;DN$2),$F395,EJ$28))/10</f>
        <v>0</v>
      </c>
      <c r="EK395" s="63">
        <f ca="1">IF(OR(INDEX(INDIRECT("times"&amp;DN$2),$F395,EK$28)&gt;10,INDEX(INDIRECT(DP395),$E395,$F395)="",INDEX(INDIRECT(DP395),$E395,$F395)&gt;=INDEX(INDIRECT(DP395),1,EK$28)),0,(INDEX(INDIRECT(DP395),$E395,$F395))-INDEX(INDIRECT(DP395),1,EK$28))*(10-INDEX(INDIRECT("times"&amp;DN$2),$F395,EK$28))/10</f>
        <v>0</v>
      </c>
      <c r="EL395" s="63">
        <f ca="1">IF(OR(INDEX(INDIRECT("times"&amp;DN$2),$F395,EL$28)&gt;10,INDEX(INDIRECT(DP395),$E395,$F395)="",INDEX(INDIRECT(DP395),$E395,$F395)&gt;=INDEX(INDIRECT(DP395),1,EL$28)),0,(INDEX(INDIRECT(DP395),$E395,$F395))-INDEX(INDIRECT(DP395),1,EL$28))*(10-INDEX(INDIRECT("times"&amp;DN$2),$F395,EL$28))/10</f>
        <v>0</v>
      </c>
      <c r="EM395" s="64">
        <f ca="1">IF(OR(INDEX(INDIRECT("times"&amp;DN$2),$F395,EM$28)&gt;10,INDEX(INDIRECT(DP395),$E395,$F395)="",INDEX(INDIRECT(DP395),$E395,$F395)&gt;=INDEX(INDIRECT(DP395),1,EM$28)),0,(INDEX(INDIRECT(DP395),$E395,$F395))-INDEX(INDIRECT(DP395),1,EM$28))*(10-INDEX(INDIRECT("times"&amp;DN$2),$F395,EM$28))/10</f>
        <v>0</v>
      </c>
      <c r="EN395" s="201">
        <v>17</v>
      </c>
      <c r="EP395" s="18" t="s">
        <v>226</v>
      </c>
      <c r="EQ395" s="122">
        <f>EP341</f>
        <v>3</v>
      </c>
      <c r="ER395" s="122" t="str">
        <f>EP342</f>
        <v>lei3564</v>
      </c>
      <c r="ES395" s="210" t="str">
        <f t="shared" si="1803"/>
        <v>core3_lei3564</v>
      </c>
      <c r="ET395" s="122">
        <v>5</v>
      </c>
      <c r="EU395" s="33">
        <v>17</v>
      </c>
      <c r="EV395" s="62">
        <f ca="1">IF(OR(INDEX(INDIRECT("times"&amp;EQ$2),$F395,EV$28)&gt;10,INDEX(INDIRECT(ES395),$E395,$F395)="",INDEX(INDIRECT(ES395),$E395,$F395)&gt;=INDEX(INDIRECT(ES395),1,EV$28)),0,(INDEX(INDIRECT(ES395),$E395,$F395))-INDEX(INDIRECT(ES395),1,EV$28))*(10-INDEX(INDIRECT("times"&amp;EQ$2),$F395,EV$28))/10</f>
        <v>0</v>
      </c>
      <c r="EW395" s="63">
        <f ca="1">IF(OR(INDEX(INDIRECT("times"&amp;EQ$2),$F395,EW$28)&gt;10,INDEX(INDIRECT(ES395),$E395,$F395)="",INDEX(INDIRECT(ES395),$E395,$F395)&gt;=INDEX(INDIRECT(ES395),1,EW$28)),0,(INDEX(INDIRECT(ES395),$E395,$F395))-INDEX(INDIRECT(ES395),1,EW$28))*(10-INDEX(INDIRECT("times"&amp;EQ$2),$F395,EW$28))/10</f>
        <v>0</v>
      </c>
      <c r="EX395" s="63">
        <f ca="1">IF(OR(INDEX(INDIRECT("times"&amp;EQ$2),$F395,EX$28)&gt;10,INDEX(INDIRECT(ES395),$E395,$F395)="",INDEX(INDIRECT(ES395),$E395,$F395)&gt;=INDEX(INDIRECT(ES395),1,EX$28)),0,(INDEX(INDIRECT(ES395),$E395,$F395))-INDEX(INDIRECT(ES395),1,EX$28))*(10-INDEX(INDIRECT("times"&amp;EQ$2),$F395,EX$28))/10</f>
        <v>0</v>
      </c>
      <c r="EY395" s="63">
        <f ca="1">IF(OR(INDEX(INDIRECT("times"&amp;EQ$2),$F395,EY$28)&gt;10,INDEX(INDIRECT(ES395),$E395,$F395)="",INDEX(INDIRECT(ES395),$E395,$F395)&gt;=INDEX(INDIRECT(ES395),1,EY$28)),0,(INDEX(INDIRECT(ES395),$E395,$F395))-INDEX(INDIRECT(ES395),1,EY$28))*(10-INDEX(INDIRECT("times"&amp;EQ$2),$F395,EY$28))/10</f>
        <v>0</v>
      </c>
      <c r="EZ395" s="63">
        <f ca="1">IF(OR(INDEX(INDIRECT("times"&amp;EQ$2),$F395,EZ$28)&gt;10,INDEX(INDIRECT(ES395),$E395,$F395)="",INDEX(INDIRECT(ES395),$E395,$F395)&gt;=INDEX(INDIRECT(ES395),1,EZ$28)),0,(INDEX(INDIRECT(ES395),$E395,$F395))-INDEX(INDIRECT(ES395),1,EZ$28))*(10-INDEX(INDIRECT("times"&amp;EQ$2),$F395,EZ$28))/10</f>
        <v>0</v>
      </c>
      <c r="FA395" s="63">
        <f ca="1">IF(OR(INDEX(INDIRECT("times"&amp;EQ$2),$F395,FA$28)&gt;10,INDEX(INDIRECT(ES395),$E395,$F395)="",INDEX(INDIRECT(ES395),$E395,$F395)&gt;=INDEX(INDIRECT(ES395),1,FA$28)),0,(INDEX(INDIRECT(ES395),$E395,$F395))-INDEX(INDIRECT(ES395),1,FA$28))*(10-INDEX(INDIRECT("times"&amp;EQ$2),$F395,FA$28))/10</f>
        <v>0</v>
      </c>
      <c r="FB395" s="63">
        <f ca="1">IF(OR(INDEX(INDIRECT("times"&amp;EQ$2),$F395,FB$28)&gt;10,INDEX(INDIRECT(ES395),$E395,$F395)="",INDEX(INDIRECT(ES395),$E395,$F395)&gt;=INDEX(INDIRECT(ES395),1,FB$28)),0,(INDEX(INDIRECT(ES395),$E395,$F395))-INDEX(INDIRECT(ES395),1,FB$28))*(10-INDEX(INDIRECT("times"&amp;EQ$2),$F395,FB$28))/10</f>
        <v>0</v>
      </c>
      <c r="FC395" s="63">
        <f ca="1">IF(OR(INDEX(INDIRECT("times"&amp;EQ$2),$F395,FC$28)&gt;10,INDEX(INDIRECT(ES395),$E395,$F395)="",INDEX(INDIRECT(ES395),$E395,$F395)&gt;=INDEX(INDIRECT(ES395),1,FC$28)),0,(INDEX(INDIRECT(ES395),$E395,$F395))-INDEX(INDIRECT(ES395),1,FC$28))*(10-INDEX(INDIRECT("times"&amp;EQ$2),$F395,FC$28))/10</f>
        <v>0</v>
      </c>
      <c r="FD395" s="63">
        <f ca="1">IF(OR(INDEX(INDIRECT("times"&amp;EQ$2),$F395,FD$28)&gt;10,INDEX(INDIRECT(ES395),$E395,$F395)="",INDEX(INDIRECT(ES395),$E395,$F395)&gt;=INDEX(INDIRECT(ES395),1,FD$28)),0,(INDEX(INDIRECT(ES395),$E395,$F395))-INDEX(INDIRECT(ES395),1,FD$28))*(10-INDEX(INDIRECT("times"&amp;EQ$2),$F395,FD$28))/10</f>
        <v>0</v>
      </c>
      <c r="FE395" s="63">
        <f ca="1">IF(OR(INDEX(INDIRECT("times"&amp;EQ$2),$F395,FE$28)&gt;10,INDEX(INDIRECT(ES395),$E395,$F395)="",INDEX(INDIRECT(ES395),$E395,$F395)&gt;=INDEX(INDIRECT(ES395),1,FE$28)),0,(INDEX(INDIRECT(ES395),$E395,$F395))-INDEX(INDIRECT(ES395),1,FE$28))*(10-INDEX(INDIRECT("times"&amp;EQ$2),$F395,FE$28))/10</f>
        <v>0</v>
      </c>
      <c r="FF395" s="63">
        <f ca="1">IF(OR(INDEX(INDIRECT("times"&amp;EQ$2),$F395,FF$28)&gt;10,INDEX(INDIRECT(ES395),$E395,$F395)="",INDEX(INDIRECT(ES395),$E395,$F395)&gt;=INDEX(INDIRECT(ES395),1,FF$28)),0,(INDEX(INDIRECT(ES395),$E395,$F395))-INDEX(INDIRECT(ES395),1,FF$28))*(10-INDEX(INDIRECT("times"&amp;EQ$2),$F395,FF$28))/10</f>
        <v>0</v>
      </c>
      <c r="FG395" s="63">
        <f ca="1">IF(OR(INDEX(INDIRECT("times"&amp;EQ$2),$F395,FG$28)&gt;10,INDEX(INDIRECT(ES395),$E395,$F395)="",INDEX(INDIRECT(ES395),$E395,$F395)&gt;=INDEX(INDIRECT(ES395),1,FG$28)),0,(INDEX(INDIRECT(ES395),$E395,$F395))-INDEX(INDIRECT(ES395),1,FG$28))*(10-INDEX(INDIRECT("times"&amp;EQ$2),$F395,FG$28))/10</f>
        <v>0</v>
      </c>
      <c r="FH395" s="63">
        <f ca="1">IF(OR(INDEX(INDIRECT("times"&amp;EQ$2),$F395,FH$28)&gt;10,INDEX(INDIRECT(ES395),$E395,$F395)="",INDEX(INDIRECT(ES395),$E395,$F395)&gt;=INDEX(INDIRECT(ES395),1,FH$28)),0,(INDEX(INDIRECT(ES395),$E395,$F395))-INDEX(INDIRECT(ES395),1,FH$28))*(10-INDEX(INDIRECT("times"&amp;EQ$2),$F395,FH$28))/10</f>
        <v>0</v>
      </c>
      <c r="FI395" s="63">
        <f ca="1">IF(OR(INDEX(INDIRECT("times"&amp;EQ$2),$F395,FI$28)&gt;10,INDEX(INDIRECT(ES395),$E395,$F395)="",INDEX(INDIRECT(ES395),$E395,$F395)&gt;=INDEX(INDIRECT(ES395),1,FI$28)),0,(INDEX(INDIRECT(ES395),$E395,$F395))-INDEX(INDIRECT(ES395),1,FI$28))*(10-INDEX(INDIRECT("times"&amp;EQ$2),$F395,FI$28))/10</f>
        <v>0</v>
      </c>
      <c r="FJ395" s="63">
        <f ca="1">IF(OR(INDEX(INDIRECT("times"&amp;EQ$2),$F395,FJ$28)&gt;10,INDEX(INDIRECT(ES395),$E395,$F395)="",INDEX(INDIRECT(ES395),$E395,$F395)&gt;=INDEX(INDIRECT(ES395),1,FJ$28)),0,(INDEX(INDIRECT(ES395),$E395,$F395))-INDEX(INDIRECT(ES395),1,FJ$28))*(10-INDEX(INDIRECT("times"&amp;EQ$2),$F395,FJ$28))/10</f>
        <v>0</v>
      </c>
      <c r="FK395" s="63">
        <f ca="1">IF(OR(INDEX(INDIRECT("times"&amp;EQ$2),$F395,FK$28)&gt;10,INDEX(INDIRECT(ES395),$E395,$F395)="",INDEX(INDIRECT(ES395),$E395,$F395)&gt;=INDEX(INDIRECT(ES395),1,FK$28)),0,(INDEX(INDIRECT(ES395),$E395,$F395))-INDEX(INDIRECT(ES395),1,FK$28))*(10-INDEX(INDIRECT("times"&amp;EQ$2),$F395,FK$28))/10</f>
        <v>0</v>
      </c>
      <c r="FL395" s="63">
        <f ca="1">IF(OR(INDEX(INDIRECT("times"&amp;EQ$2),$F395,FL$28)&gt;10,INDEX(INDIRECT(ES395),$E395,$F395)="",INDEX(INDIRECT(ES395),$E395,$F395)&gt;=INDEX(INDIRECT(ES395),1,FL$28)),0,(INDEX(INDIRECT(ES395),$E395,$F395))-INDEX(INDIRECT(ES395),1,FL$28))*(10-INDEX(INDIRECT("times"&amp;EQ$2),$F395,FL$28))/10</f>
        <v>0</v>
      </c>
      <c r="FM395" s="63">
        <f ca="1">IF(OR(INDEX(INDIRECT("times"&amp;EQ$2),$F395,FM$28)&gt;10,INDEX(INDIRECT(ES395),$E395,$F395)="",INDEX(INDIRECT(ES395),$E395,$F395)&gt;=INDEX(INDIRECT(ES395),1,FM$28)),0,(INDEX(INDIRECT(ES395),$E395,$F395))-INDEX(INDIRECT(ES395),1,FM$28))*(10-INDEX(INDIRECT("times"&amp;EQ$2),$F395,FM$28))/10</f>
        <v>0</v>
      </c>
      <c r="FN395" s="63">
        <f ca="1">IF(OR(INDEX(INDIRECT("times"&amp;EQ$2),$F395,FN$28)&gt;10,INDEX(INDIRECT(ES395),$E395,$F395)="",INDEX(INDIRECT(ES395),$E395,$F395)&gt;=INDEX(INDIRECT(ES395),1,FN$28)),0,(INDEX(INDIRECT(ES395),$E395,$F395))-INDEX(INDIRECT(ES395),1,FN$28))*(10-INDEX(INDIRECT("times"&amp;EQ$2),$F395,FN$28))/10</f>
        <v>0</v>
      </c>
      <c r="FO395" s="63">
        <f ca="1">IF(OR(INDEX(INDIRECT("times"&amp;EQ$2),$F395,FO$28)&gt;10,INDEX(INDIRECT(ES395),$E395,$F395)="",INDEX(INDIRECT(ES395),$E395,$F395)&gt;=INDEX(INDIRECT(ES395),1,FO$28)),0,(INDEX(INDIRECT(ES395),$E395,$F395))-INDEX(INDIRECT(ES395),1,FO$28))*(10-INDEX(INDIRECT("times"&amp;EQ$2),$F395,FO$28))/10</f>
        <v>0</v>
      </c>
      <c r="FP395" s="64">
        <f ca="1">IF(OR(INDEX(INDIRECT("times"&amp;EQ$2),$F395,FP$28)&gt;10,INDEX(INDIRECT(ES395),$E395,$F395)="",INDEX(INDIRECT(ES395),$E395,$F395)&gt;=INDEX(INDIRECT(ES395),1,FP$28)),0,(INDEX(INDIRECT(ES395),$E395,$F395))-INDEX(INDIRECT(ES395),1,FP$28))*(10-INDEX(INDIRECT("times"&amp;EQ$2),$F395,FP$28))/10</f>
        <v>0</v>
      </c>
      <c r="FQ395" s="201">
        <v>17</v>
      </c>
      <c r="FS395" s="18" t="s">
        <v>226</v>
      </c>
      <c r="FT395" s="122">
        <f>FS341</f>
        <v>3</v>
      </c>
      <c r="FU395" s="122" t="str">
        <f>FS342</f>
        <v>shop65</v>
      </c>
      <c r="FV395" s="210" t="str">
        <f t="shared" si="1804"/>
        <v>core3_shop65</v>
      </c>
      <c r="FW395" s="122">
        <v>5</v>
      </c>
      <c r="FX395" s="33">
        <v>17</v>
      </c>
      <c r="FY395" s="62">
        <f ca="1">IF(OR(INDEX(INDIRECT("times"&amp;FT$2),$F395,FY$28)&gt;10,INDEX(INDIRECT(FV395),$E395,$F395)="",INDEX(INDIRECT(FV395),$E395,$F395)&gt;=INDEX(INDIRECT(FV395),1,FY$28)),0,(INDEX(INDIRECT(FV395),$E395,$F395))-INDEX(INDIRECT(FV395),1,FY$28))*(10-INDEX(INDIRECT("times"&amp;FT$2),$F395,FY$28))/10</f>
        <v>0</v>
      </c>
      <c r="FZ395" s="63">
        <f ca="1">IF(OR(INDEX(INDIRECT("times"&amp;FT$2),$F395,FZ$28)&gt;10,INDEX(INDIRECT(FV395),$E395,$F395)="",INDEX(INDIRECT(FV395),$E395,$F395)&gt;=INDEX(INDIRECT(FV395),1,FZ$28)),0,(INDEX(INDIRECT(FV395),$E395,$F395))-INDEX(INDIRECT(FV395),1,FZ$28))*(10-INDEX(INDIRECT("times"&amp;FT$2),$F395,FZ$28))/10</f>
        <v>0</v>
      </c>
      <c r="GA395" s="63">
        <f ca="1">IF(OR(INDEX(INDIRECT("times"&amp;FT$2),$F395,GA$28)&gt;10,INDEX(INDIRECT(FV395),$E395,$F395)="",INDEX(INDIRECT(FV395),$E395,$F395)&gt;=INDEX(INDIRECT(FV395),1,GA$28)),0,(INDEX(INDIRECT(FV395),$E395,$F395))-INDEX(INDIRECT(FV395),1,GA$28))*(10-INDEX(INDIRECT("times"&amp;FT$2),$F395,GA$28))/10</f>
        <v>0</v>
      </c>
      <c r="GB395" s="63">
        <f ca="1">IF(OR(INDEX(INDIRECT("times"&amp;FT$2),$F395,GB$28)&gt;10,INDEX(INDIRECT(FV395),$E395,$F395)="",INDEX(INDIRECT(FV395),$E395,$F395)&gt;=INDEX(INDIRECT(FV395),1,GB$28)),0,(INDEX(INDIRECT(FV395),$E395,$F395))-INDEX(INDIRECT(FV395),1,GB$28))*(10-INDEX(INDIRECT("times"&amp;FT$2),$F395,GB$28))/10</f>
        <v>0</v>
      </c>
      <c r="GC395" s="63">
        <f ca="1">IF(OR(INDEX(INDIRECT("times"&amp;FT$2),$F395,GC$28)&gt;10,INDEX(INDIRECT(FV395),$E395,$F395)="",INDEX(INDIRECT(FV395),$E395,$F395)&gt;=INDEX(INDIRECT(FV395),1,GC$28)),0,(INDEX(INDIRECT(FV395),$E395,$F395))-INDEX(INDIRECT(FV395),1,GC$28))*(10-INDEX(INDIRECT("times"&amp;FT$2),$F395,GC$28))/10</f>
        <v>0</v>
      </c>
      <c r="GD395" s="63">
        <f ca="1">IF(OR(INDEX(INDIRECT("times"&amp;FT$2),$F395,GD$28)&gt;10,INDEX(INDIRECT(FV395),$E395,$F395)="",INDEX(INDIRECT(FV395),$E395,$F395)&gt;=INDEX(INDIRECT(FV395),1,GD$28)),0,(INDEX(INDIRECT(FV395),$E395,$F395))-INDEX(INDIRECT(FV395),1,GD$28))*(10-INDEX(INDIRECT("times"&amp;FT$2),$F395,GD$28))/10</f>
        <v>0</v>
      </c>
      <c r="GE395" s="63">
        <f ca="1">IF(OR(INDEX(INDIRECT("times"&amp;FT$2),$F395,GE$28)&gt;10,INDEX(INDIRECT(FV395),$E395,$F395)="",INDEX(INDIRECT(FV395),$E395,$F395)&gt;=INDEX(INDIRECT(FV395),1,GE$28)),0,(INDEX(INDIRECT(FV395),$E395,$F395))-INDEX(INDIRECT(FV395),1,GE$28))*(10-INDEX(INDIRECT("times"&amp;FT$2),$F395,GE$28))/10</f>
        <v>0</v>
      </c>
      <c r="GF395" s="63">
        <f ca="1">IF(OR(INDEX(INDIRECT("times"&amp;FT$2),$F395,GF$28)&gt;10,INDEX(INDIRECT(FV395),$E395,$F395)="",INDEX(INDIRECT(FV395),$E395,$F395)&gt;=INDEX(INDIRECT(FV395),1,GF$28)),0,(INDEX(INDIRECT(FV395),$E395,$F395))-INDEX(INDIRECT(FV395),1,GF$28))*(10-INDEX(INDIRECT("times"&amp;FT$2),$F395,GF$28))/10</f>
        <v>0</v>
      </c>
      <c r="GG395" s="63">
        <f ca="1">IF(OR(INDEX(INDIRECT("times"&amp;FT$2),$F395,GG$28)&gt;10,INDEX(INDIRECT(FV395),$E395,$F395)="",INDEX(INDIRECT(FV395),$E395,$F395)&gt;=INDEX(INDIRECT(FV395),1,GG$28)),0,(INDEX(INDIRECT(FV395),$E395,$F395))-INDEX(INDIRECT(FV395),1,GG$28))*(10-INDEX(INDIRECT("times"&amp;FT$2),$F395,GG$28))/10</f>
        <v>0</v>
      </c>
      <c r="GH395" s="63">
        <f ca="1">IF(OR(INDEX(INDIRECT("times"&amp;FT$2),$F395,GH$28)&gt;10,INDEX(INDIRECT(FV395),$E395,$F395)="",INDEX(INDIRECT(FV395),$E395,$F395)&gt;=INDEX(INDIRECT(FV395),1,GH$28)),0,(INDEX(INDIRECT(FV395),$E395,$F395))-INDEX(INDIRECT(FV395),1,GH$28))*(10-INDEX(INDIRECT("times"&amp;FT$2),$F395,GH$28))/10</f>
        <v>0</v>
      </c>
      <c r="GI395" s="63">
        <f ca="1">IF(OR(INDEX(INDIRECT("times"&amp;FT$2),$F395,GI$28)&gt;10,INDEX(INDIRECT(FV395),$E395,$F395)="",INDEX(INDIRECT(FV395),$E395,$F395)&gt;=INDEX(INDIRECT(FV395),1,GI$28)),0,(INDEX(INDIRECT(FV395),$E395,$F395))-INDEX(INDIRECT(FV395),1,GI$28))*(10-INDEX(INDIRECT("times"&amp;FT$2),$F395,GI$28))/10</f>
        <v>0</v>
      </c>
      <c r="GJ395" s="63">
        <f ca="1">IF(OR(INDEX(INDIRECT("times"&amp;FT$2),$F395,GJ$28)&gt;10,INDEX(INDIRECT(FV395),$E395,$F395)="",INDEX(INDIRECT(FV395),$E395,$F395)&gt;=INDEX(INDIRECT(FV395),1,GJ$28)),0,(INDEX(INDIRECT(FV395),$E395,$F395))-INDEX(INDIRECT(FV395),1,GJ$28))*(10-INDEX(INDIRECT("times"&amp;FT$2),$F395,GJ$28))/10</f>
        <v>0</v>
      </c>
      <c r="GK395" s="63">
        <f ca="1">IF(OR(INDEX(INDIRECT("times"&amp;FT$2),$F395,GK$28)&gt;10,INDEX(INDIRECT(FV395),$E395,$F395)="",INDEX(INDIRECT(FV395),$E395,$F395)&gt;=INDEX(INDIRECT(FV395),1,GK$28)),0,(INDEX(INDIRECT(FV395),$E395,$F395))-INDEX(INDIRECT(FV395),1,GK$28))*(10-INDEX(INDIRECT("times"&amp;FT$2),$F395,GK$28))/10</f>
        <v>0</v>
      </c>
      <c r="GL395" s="63">
        <f ca="1">IF(OR(INDEX(INDIRECT("times"&amp;FT$2),$F395,GL$28)&gt;10,INDEX(INDIRECT(FV395),$E395,$F395)="",INDEX(INDIRECT(FV395),$E395,$F395)&gt;=INDEX(INDIRECT(FV395),1,GL$28)),0,(INDEX(INDIRECT(FV395),$E395,$F395))-INDEX(INDIRECT(FV395),1,GL$28))*(10-INDEX(INDIRECT("times"&amp;FT$2),$F395,GL$28))/10</f>
        <v>0</v>
      </c>
      <c r="GM395" s="63">
        <f ca="1">IF(OR(INDEX(INDIRECT("times"&amp;FT$2),$F395,GM$28)&gt;10,INDEX(INDIRECT(FV395),$E395,$F395)="",INDEX(INDIRECT(FV395),$E395,$F395)&gt;=INDEX(INDIRECT(FV395),1,GM$28)),0,(INDEX(INDIRECT(FV395),$E395,$F395))-INDEX(INDIRECT(FV395),1,GM$28))*(10-INDEX(INDIRECT("times"&amp;FT$2),$F395,GM$28))/10</f>
        <v>0</v>
      </c>
      <c r="GN395" s="63">
        <f ca="1">IF(OR(INDEX(INDIRECT("times"&amp;FT$2),$F395,GN$28)&gt;10,INDEX(INDIRECT(FV395),$E395,$F395)="",INDEX(INDIRECT(FV395),$E395,$F395)&gt;=INDEX(INDIRECT(FV395),1,GN$28)),0,(INDEX(INDIRECT(FV395),$E395,$F395))-INDEX(INDIRECT(FV395),1,GN$28))*(10-INDEX(INDIRECT("times"&amp;FT$2),$F395,GN$28))/10</f>
        <v>0</v>
      </c>
      <c r="GO395" s="63">
        <f ca="1">IF(OR(INDEX(INDIRECT("times"&amp;FT$2),$F395,GO$28)&gt;10,INDEX(INDIRECT(FV395),$E395,$F395)="",INDEX(INDIRECT(FV395),$E395,$F395)&gt;=INDEX(INDIRECT(FV395),1,GO$28)),0,(INDEX(INDIRECT(FV395),$E395,$F395))-INDEX(INDIRECT(FV395),1,GO$28))*(10-INDEX(INDIRECT("times"&amp;FT$2),$F395,GO$28))/10</f>
        <v>0</v>
      </c>
      <c r="GP395" s="63">
        <f ca="1">IF(OR(INDEX(INDIRECT("times"&amp;FT$2),$F395,GP$28)&gt;10,INDEX(INDIRECT(FV395),$E395,$F395)="",INDEX(INDIRECT(FV395),$E395,$F395)&gt;=INDEX(INDIRECT(FV395),1,GP$28)),0,(INDEX(INDIRECT(FV395),$E395,$F395))-INDEX(INDIRECT(FV395),1,GP$28))*(10-INDEX(INDIRECT("times"&amp;FT$2),$F395,GP$28))/10</f>
        <v>0</v>
      </c>
      <c r="GQ395" s="63">
        <f ca="1">IF(OR(INDEX(INDIRECT("times"&amp;FT$2),$F395,GQ$28)&gt;10,INDEX(INDIRECT(FV395),$E395,$F395)="",INDEX(INDIRECT(FV395),$E395,$F395)&gt;=INDEX(INDIRECT(FV395),1,GQ$28)),0,(INDEX(INDIRECT(FV395),$E395,$F395))-INDEX(INDIRECT(FV395),1,GQ$28))*(10-INDEX(INDIRECT("times"&amp;FT$2),$F395,GQ$28))/10</f>
        <v>0</v>
      </c>
      <c r="GR395" s="63">
        <f ca="1">IF(OR(INDEX(INDIRECT("times"&amp;FT$2),$F395,GR$28)&gt;10,INDEX(INDIRECT(FV395),$E395,$F395)="",INDEX(INDIRECT(FV395),$E395,$F395)&gt;=INDEX(INDIRECT(FV395),1,GR$28)),0,(INDEX(INDIRECT(FV395),$E395,$F395))-INDEX(INDIRECT(FV395),1,GR$28))*(10-INDEX(INDIRECT("times"&amp;FT$2),$F395,GR$28))/10</f>
        <v>0</v>
      </c>
      <c r="GS395" s="64">
        <f ca="1">IF(OR(INDEX(INDIRECT("times"&amp;FT$2),$F395,GS$28)&gt;10,INDEX(INDIRECT(FV395),$E395,$F395)="",INDEX(INDIRECT(FV395),$E395,$F395)&gt;=INDEX(INDIRECT(FV395),1,GS$28)),0,(INDEX(INDIRECT(FV395),$E395,$F395))-INDEX(INDIRECT(FV395),1,GS$28))*(10-INDEX(INDIRECT("times"&amp;FT$2),$F395,GS$28))/10</f>
        <v>0</v>
      </c>
      <c r="GT395" s="201">
        <v>17</v>
      </c>
      <c r="GV395" s="18" t="s">
        <v>226</v>
      </c>
      <c r="GW395" s="122">
        <f>GV341</f>
        <v>3</v>
      </c>
      <c r="GX395" s="122" t="str">
        <f>GV342</f>
        <v>lei65</v>
      </c>
      <c r="GY395" s="210" t="str">
        <f t="shared" si="1805"/>
        <v>core3_lei65</v>
      </c>
      <c r="GZ395" s="122">
        <v>5</v>
      </c>
      <c r="HA395" s="33">
        <v>17</v>
      </c>
      <c r="HB395" s="62">
        <f ca="1">IF(OR(INDEX(INDIRECT("times"&amp;GW$2),$F395,HB$28)&gt;10,INDEX(INDIRECT(GY395),$E395,$F395)="",INDEX(INDIRECT(GY395),$E395,$F395)&gt;=INDEX(INDIRECT(GY395),1,HB$28)),0,(INDEX(INDIRECT(GY395),$E395,$F395))-INDEX(INDIRECT(GY395),1,HB$28))*(10-INDEX(INDIRECT("times"&amp;GW$2),$F395,HB$28))/10</f>
        <v>0</v>
      </c>
      <c r="HC395" s="63">
        <f ca="1">IF(OR(INDEX(INDIRECT("times"&amp;GW$2),$F395,HC$28)&gt;10,INDEX(INDIRECT(GY395),$E395,$F395)="",INDEX(INDIRECT(GY395),$E395,$F395)&gt;=INDEX(INDIRECT(GY395),1,HC$28)),0,(INDEX(INDIRECT(GY395),$E395,$F395))-INDEX(INDIRECT(GY395),1,HC$28))*(10-INDEX(INDIRECT("times"&amp;GW$2),$F395,HC$28))/10</f>
        <v>0</v>
      </c>
      <c r="HD395" s="63">
        <f ca="1">IF(OR(INDEX(INDIRECT("times"&amp;GW$2),$F395,HD$28)&gt;10,INDEX(INDIRECT(GY395),$E395,$F395)="",INDEX(INDIRECT(GY395),$E395,$F395)&gt;=INDEX(INDIRECT(GY395),1,HD$28)),0,(INDEX(INDIRECT(GY395),$E395,$F395))-INDEX(INDIRECT(GY395),1,HD$28))*(10-INDEX(INDIRECT("times"&amp;GW$2),$F395,HD$28))/10</f>
        <v>0</v>
      </c>
      <c r="HE395" s="63">
        <f ca="1">IF(OR(INDEX(INDIRECT("times"&amp;GW$2),$F395,HE$28)&gt;10,INDEX(INDIRECT(GY395),$E395,$F395)="",INDEX(INDIRECT(GY395),$E395,$F395)&gt;=INDEX(INDIRECT(GY395),1,HE$28)),0,(INDEX(INDIRECT(GY395),$E395,$F395))-INDEX(INDIRECT(GY395),1,HE$28))*(10-INDEX(INDIRECT("times"&amp;GW$2),$F395,HE$28))/10</f>
        <v>0</v>
      </c>
      <c r="HF395" s="63">
        <f ca="1">IF(OR(INDEX(INDIRECT("times"&amp;GW$2),$F395,HF$28)&gt;10,INDEX(INDIRECT(GY395),$E395,$F395)="",INDEX(INDIRECT(GY395),$E395,$F395)&gt;=INDEX(INDIRECT(GY395),1,HF$28)),0,(INDEX(INDIRECT(GY395),$E395,$F395))-INDEX(INDIRECT(GY395),1,HF$28))*(10-INDEX(INDIRECT("times"&amp;GW$2),$F395,HF$28))/10</f>
        <v>0</v>
      </c>
      <c r="HG395" s="63">
        <f ca="1">IF(OR(INDEX(INDIRECT("times"&amp;GW$2),$F395,HG$28)&gt;10,INDEX(INDIRECT(GY395),$E395,$F395)="",INDEX(INDIRECT(GY395),$E395,$F395)&gt;=INDEX(INDIRECT(GY395),1,HG$28)),0,(INDEX(INDIRECT(GY395),$E395,$F395))-INDEX(INDIRECT(GY395),1,HG$28))*(10-INDEX(INDIRECT("times"&amp;GW$2),$F395,HG$28))/10</f>
        <v>0</v>
      </c>
      <c r="HH395" s="63">
        <f ca="1">IF(OR(INDEX(INDIRECT("times"&amp;GW$2),$F395,HH$28)&gt;10,INDEX(INDIRECT(GY395),$E395,$F395)="",INDEX(INDIRECT(GY395),$E395,$F395)&gt;=INDEX(INDIRECT(GY395),1,HH$28)),0,(INDEX(INDIRECT(GY395),$E395,$F395))-INDEX(INDIRECT(GY395),1,HH$28))*(10-INDEX(INDIRECT("times"&amp;GW$2),$F395,HH$28))/10</f>
        <v>0</v>
      </c>
      <c r="HI395" s="63">
        <f ca="1">IF(OR(INDEX(INDIRECT("times"&amp;GW$2),$F395,HI$28)&gt;10,INDEX(INDIRECT(GY395),$E395,$F395)="",INDEX(INDIRECT(GY395),$E395,$F395)&gt;=INDEX(INDIRECT(GY395),1,HI$28)),0,(INDEX(INDIRECT(GY395),$E395,$F395))-INDEX(INDIRECT(GY395),1,HI$28))*(10-INDEX(INDIRECT("times"&amp;GW$2),$F395,HI$28))/10</f>
        <v>0</v>
      </c>
      <c r="HJ395" s="63">
        <f ca="1">IF(OR(INDEX(INDIRECT("times"&amp;GW$2),$F395,HJ$28)&gt;10,INDEX(INDIRECT(GY395),$E395,$F395)="",INDEX(INDIRECT(GY395),$E395,$F395)&gt;=INDEX(INDIRECT(GY395),1,HJ$28)),0,(INDEX(INDIRECT(GY395),$E395,$F395))-INDEX(INDIRECT(GY395),1,HJ$28))*(10-INDEX(INDIRECT("times"&amp;GW$2),$F395,HJ$28))/10</f>
        <v>0</v>
      </c>
      <c r="HK395" s="63">
        <f ca="1">IF(OR(INDEX(INDIRECT("times"&amp;GW$2),$F395,HK$28)&gt;10,INDEX(INDIRECT(GY395),$E395,$F395)="",INDEX(INDIRECT(GY395),$E395,$F395)&gt;=INDEX(INDIRECT(GY395),1,HK$28)),0,(INDEX(INDIRECT(GY395),$E395,$F395))-INDEX(INDIRECT(GY395),1,HK$28))*(10-INDEX(INDIRECT("times"&amp;GW$2),$F395,HK$28))/10</f>
        <v>0</v>
      </c>
      <c r="HL395" s="63">
        <f ca="1">IF(OR(INDEX(INDIRECT("times"&amp;GW$2),$F395,HL$28)&gt;10,INDEX(INDIRECT(GY395),$E395,$F395)="",INDEX(INDIRECT(GY395),$E395,$F395)&gt;=INDEX(INDIRECT(GY395),1,HL$28)),0,(INDEX(INDIRECT(GY395),$E395,$F395))-INDEX(INDIRECT(GY395),1,HL$28))*(10-INDEX(INDIRECT("times"&amp;GW$2),$F395,HL$28))/10</f>
        <v>0</v>
      </c>
      <c r="HM395" s="63">
        <f ca="1">IF(OR(INDEX(INDIRECT("times"&amp;GW$2),$F395,HM$28)&gt;10,INDEX(INDIRECT(GY395),$E395,$F395)="",INDEX(INDIRECT(GY395),$E395,$F395)&gt;=INDEX(INDIRECT(GY395),1,HM$28)),0,(INDEX(INDIRECT(GY395),$E395,$F395))-INDEX(INDIRECT(GY395),1,HM$28))*(10-INDEX(INDIRECT("times"&amp;GW$2),$F395,HM$28))/10</f>
        <v>0</v>
      </c>
      <c r="HN395" s="63">
        <f ca="1">IF(OR(INDEX(INDIRECT("times"&amp;GW$2),$F395,HN$28)&gt;10,INDEX(INDIRECT(GY395),$E395,$F395)="",INDEX(INDIRECT(GY395),$E395,$F395)&gt;=INDEX(INDIRECT(GY395),1,HN$28)),0,(INDEX(INDIRECT(GY395),$E395,$F395))-INDEX(INDIRECT(GY395),1,HN$28))*(10-INDEX(INDIRECT("times"&amp;GW$2),$F395,HN$28))/10</f>
        <v>0</v>
      </c>
      <c r="HO395" s="63">
        <f ca="1">IF(OR(INDEX(INDIRECT("times"&amp;GW$2),$F395,HO$28)&gt;10,INDEX(INDIRECT(GY395),$E395,$F395)="",INDEX(INDIRECT(GY395),$E395,$F395)&gt;=INDEX(INDIRECT(GY395),1,HO$28)),0,(INDEX(INDIRECT(GY395),$E395,$F395))-INDEX(INDIRECT(GY395),1,HO$28))*(10-INDEX(INDIRECT("times"&amp;GW$2),$F395,HO$28))/10</f>
        <v>0</v>
      </c>
      <c r="HP395" s="63">
        <f ca="1">IF(OR(INDEX(INDIRECT("times"&amp;GW$2),$F395,HP$28)&gt;10,INDEX(INDIRECT(GY395),$E395,$F395)="",INDEX(INDIRECT(GY395),$E395,$F395)&gt;=INDEX(INDIRECT(GY395),1,HP$28)),0,(INDEX(INDIRECT(GY395),$E395,$F395))-INDEX(INDIRECT(GY395),1,HP$28))*(10-INDEX(INDIRECT("times"&amp;GW$2),$F395,HP$28))/10</f>
        <v>0</v>
      </c>
      <c r="HQ395" s="63">
        <f ca="1">IF(OR(INDEX(INDIRECT("times"&amp;GW$2),$F395,HQ$28)&gt;10,INDEX(INDIRECT(GY395),$E395,$F395)="",INDEX(INDIRECT(GY395),$E395,$F395)&gt;=INDEX(INDIRECT(GY395),1,HQ$28)),0,(INDEX(INDIRECT(GY395),$E395,$F395))-INDEX(INDIRECT(GY395),1,HQ$28))*(10-INDEX(INDIRECT("times"&amp;GW$2),$F395,HQ$28))/10</f>
        <v>0</v>
      </c>
      <c r="HR395" s="63">
        <f ca="1">IF(OR(INDEX(INDIRECT("times"&amp;GW$2),$F395,HR$28)&gt;10,INDEX(INDIRECT(GY395),$E395,$F395)="",INDEX(INDIRECT(GY395),$E395,$F395)&gt;=INDEX(INDIRECT(GY395),1,HR$28)),0,(INDEX(INDIRECT(GY395),$E395,$F395))-INDEX(INDIRECT(GY395),1,HR$28))*(10-INDEX(INDIRECT("times"&amp;GW$2),$F395,HR$28))/10</f>
        <v>0</v>
      </c>
      <c r="HS395" s="63">
        <f ca="1">IF(OR(INDEX(INDIRECT("times"&amp;GW$2),$F395,HS$28)&gt;10,INDEX(INDIRECT(GY395),$E395,$F395)="",INDEX(INDIRECT(GY395),$E395,$F395)&gt;=INDEX(INDIRECT(GY395),1,HS$28)),0,(INDEX(INDIRECT(GY395),$E395,$F395))-INDEX(INDIRECT(GY395),1,HS$28))*(10-INDEX(INDIRECT("times"&amp;GW$2),$F395,HS$28))/10</f>
        <v>0</v>
      </c>
      <c r="HT395" s="63">
        <f ca="1">IF(OR(INDEX(INDIRECT("times"&amp;GW$2),$F395,HT$28)&gt;10,INDEX(INDIRECT(GY395),$E395,$F395)="",INDEX(INDIRECT(GY395),$E395,$F395)&gt;=INDEX(INDIRECT(GY395),1,HT$28)),0,(INDEX(INDIRECT(GY395),$E395,$F395))-INDEX(INDIRECT(GY395),1,HT$28))*(10-INDEX(INDIRECT("times"&amp;GW$2),$F395,HT$28))/10</f>
        <v>0</v>
      </c>
      <c r="HU395" s="63">
        <f ca="1">IF(OR(INDEX(INDIRECT("times"&amp;GW$2),$F395,HU$28)&gt;10,INDEX(INDIRECT(GY395),$E395,$F395)="",INDEX(INDIRECT(GY395),$E395,$F395)&gt;=INDEX(INDIRECT(GY395),1,HU$28)),0,(INDEX(INDIRECT(GY395),$E395,$F395))-INDEX(INDIRECT(GY395),1,HU$28))*(10-INDEX(INDIRECT("times"&amp;GW$2),$F395,HU$28))/10</f>
        <v>0</v>
      </c>
      <c r="HV395" s="64">
        <f ca="1">IF(OR(INDEX(INDIRECT("times"&amp;GW$2),$F395,HV$28)&gt;10,INDEX(INDIRECT(GY395),$E395,$F395)="",INDEX(INDIRECT(GY395),$E395,$F395)&gt;=INDEX(INDIRECT(GY395),1,HV$28)),0,(INDEX(INDIRECT(GY395),$E395,$F395))-INDEX(INDIRECT(GY395),1,HV$28))*(10-INDEX(INDIRECT("times"&amp;GW$2),$F395,HV$28))/10</f>
        <v>0</v>
      </c>
      <c r="HW395" s="201">
        <v>17</v>
      </c>
    </row>
    <row r="396" spans="1:231" ht="15">
      <c r="A396" s="18" t="s">
        <v>227</v>
      </c>
      <c r="B396" s="122">
        <f>A341</f>
        <v>3</v>
      </c>
      <c r="C396" s="122" t="str">
        <f>A342</f>
        <v>work1834</v>
      </c>
      <c r="D396" s="210" t="str">
        <f t="shared" si="1798"/>
        <v>core3_work1834</v>
      </c>
      <c r="E396" s="122">
        <v>5</v>
      </c>
      <c r="F396" s="33">
        <v>18</v>
      </c>
      <c r="G396" s="62">
        <f ca="1">IF(OR(INDEX(INDIRECT("times"&amp;B$2),$F396,G$28)&gt;10,INDEX(INDIRECT(D396),$E396,$F396)="",INDEX(INDIRECT(D396),$E396,$F396)&gt;=INDEX(INDIRECT(D396),1,G$28)),0,(INDEX(INDIRECT(D396),$E396,$F396))-INDEX(INDIRECT(D396),1,G$28))*(10-INDEX(INDIRECT("times"&amp;B$2),$F396,G$28))/10</f>
        <v>0</v>
      </c>
      <c r="H396" s="63">
        <f ca="1">IF(OR(INDEX(INDIRECT("times"&amp;B$2),$F396,H$28)&gt;10,INDEX(INDIRECT(D396),$E396,$F396)="",INDEX(INDIRECT(D396),$E396,$F396)&gt;=INDEX(INDIRECT(D396),1,H$28)),0,(INDEX(INDIRECT(D396),$E396,$F396))-INDEX(INDIRECT(D396),1,H$28))*(10-INDEX(INDIRECT("times"&amp;B$2),$F396,H$28))/10</f>
        <v>0</v>
      </c>
      <c r="I396" s="63">
        <f ca="1">IF(OR(INDEX(INDIRECT("times"&amp;B$2),$F396,I$28)&gt;10,INDEX(INDIRECT(D396),$E396,$F396)="",INDEX(INDIRECT(D396),$E396,$F396)&gt;=INDEX(INDIRECT(D396),1,I$28)),0,(INDEX(INDIRECT(D396),$E396,$F396))-INDEX(INDIRECT(D396),1,I$28))*(10-INDEX(INDIRECT("times"&amp;B$2),$F396,I$28))/10</f>
        <v>0</v>
      </c>
      <c r="J396" s="63">
        <f ca="1">IF(OR(INDEX(INDIRECT("times"&amp;B$2),$F396,J$28)&gt;10,INDEX(INDIRECT(D396),$E396,$F396)="",INDEX(INDIRECT(D396),$E396,$F396)&gt;=INDEX(INDIRECT(D396),1,J$28)),0,(INDEX(INDIRECT(D396),$E396,$F396))-INDEX(INDIRECT(D396),1,J$28))*(10-INDEX(INDIRECT("times"&amp;B$2),$F396,J$28))/10</f>
        <v>0</v>
      </c>
      <c r="K396" s="63">
        <f ca="1">IF(OR(INDEX(INDIRECT("times"&amp;B$2),$F396,K$28)&gt;10,INDEX(INDIRECT(D396),$E396,$F396)="",INDEX(INDIRECT(D396),$E396,$F396)&gt;=INDEX(INDIRECT(D396),1,K$28)),0,(INDEX(INDIRECT(D396),$E396,$F396))-INDEX(INDIRECT(D396),1,K$28))*(10-INDEX(INDIRECT("times"&amp;B$2),$F396,K$28))/10</f>
        <v>0</v>
      </c>
      <c r="L396" s="63">
        <f ca="1">IF(OR(INDEX(INDIRECT("times"&amp;B$2),$F396,L$28)&gt;10,INDEX(INDIRECT(D396),$E396,$F396)="",INDEX(INDIRECT(D396),$E396,$F396)&gt;=INDEX(INDIRECT(D396),1,L$28)),0,(INDEX(INDIRECT(D396),$E396,$F396))-INDEX(INDIRECT(D396),1,L$28))*(10-INDEX(INDIRECT("times"&amp;B$2),$F396,L$28))/10</f>
        <v>0</v>
      </c>
      <c r="M396" s="63">
        <f ca="1">IF(OR(INDEX(INDIRECT("times"&amp;B$2),$F396,M$28)&gt;10,INDEX(INDIRECT(D396),$E396,$F396)="",INDEX(INDIRECT(D396),$E396,$F396)&gt;=INDEX(INDIRECT(D396),1,M$28)),0,(INDEX(INDIRECT(D396),$E396,$F396))-INDEX(INDIRECT(D396),1,M$28))*(10-INDEX(INDIRECT("times"&amp;B$2),$F396,M$28))/10</f>
        <v>0</v>
      </c>
      <c r="N396" s="63">
        <f ca="1">IF(OR(INDEX(INDIRECT("times"&amp;B$2),$F396,N$28)&gt;10,INDEX(INDIRECT(D396),$E396,$F396)="",INDEX(INDIRECT(D396),$E396,$F396)&gt;=INDEX(INDIRECT(D396),1,N$28)),0,(INDEX(INDIRECT(D396),$E396,$F396))-INDEX(INDIRECT(D396),1,N$28))*(10-INDEX(INDIRECT("times"&amp;B$2),$F396,N$28))/10</f>
        <v>0</v>
      </c>
      <c r="O396" s="63">
        <f ca="1">IF(OR(INDEX(INDIRECT("times"&amp;B$2),$F396,O$28)&gt;10,INDEX(INDIRECT(D396),$E396,$F396)="",INDEX(INDIRECT(D396),$E396,$F396)&gt;=INDEX(INDIRECT(D396),1,O$28)),0,(INDEX(INDIRECT(D396),$E396,$F396))-INDEX(INDIRECT(D396),1,O$28))*(10-INDEX(INDIRECT("times"&amp;B$2),$F396,O$28))/10</f>
        <v>0</v>
      </c>
      <c r="P396" s="63">
        <f ca="1">IF(OR(INDEX(INDIRECT("times"&amp;B$2),$F396,P$28)&gt;10,INDEX(INDIRECT(D396),$E396,$F396)="",INDEX(INDIRECT(D396),$E396,$F396)&gt;=INDEX(INDIRECT(D396),1,P$28)),0,(INDEX(INDIRECT(D396),$E396,$F396))-INDEX(INDIRECT(D396),1,P$28))*(10-INDEX(INDIRECT("times"&amp;B$2),$F396,P$28))/10</f>
        <v>0</v>
      </c>
      <c r="Q396" s="63">
        <f ca="1">IF(OR(INDEX(INDIRECT("times"&amp;B$2),$F396,Q$28)&gt;10,INDEX(INDIRECT(D396),$E396,$F396)="",INDEX(INDIRECT(D396),$E396,$F396)&gt;=INDEX(INDIRECT(D396),1,Q$28)),0,(INDEX(INDIRECT(D396),$E396,$F396))-INDEX(INDIRECT(D396),1,Q$28))*(10-INDEX(INDIRECT("times"&amp;B$2),$F396,Q$28))/10</f>
        <v>0</v>
      </c>
      <c r="R396" s="63">
        <f ca="1">IF(OR(INDEX(INDIRECT("times"&amp;B$2),$F396,R$28)&gt;10,INDEX(INDIRECT(D396),$E396,$F396)="",INDEX(INDIRECT(D396),$E396,$F396)&gt;=INDEX(INDIRECT(D396),1,R$28)),0,(INDEX(INDIRECT(D396),$E396,$F396))-INDEX(INDIRECT(D396),1,R$28))*(10-INDEX(INDIRECT("times"&amp;B$2),$F396,R$28))/10</f>
        <v>0</v>
      </c>
      <c r="S396" s="63">
        <f ca="1">IF(OR(INDEX(INDIRECT("times"&amp;B$2),$F396,S$28)&gt;10,INDEX(INDIRECT(D396),$E396,$F396)="",INDEX(INDIRECT(D396),$E396,$F396)&gt;=INDEX(INDIRECT(D396),1,S$28)),0,(INDEX(INDIRECT(D396),$E396,$F396))-INDEX(INDIRECT(D396),1,S$28))*(10-INDEX(INDIRECT("times"&amp;B$2),$F396,S$28))/10</f>
        <v>0</v>
      </c>
      <c r="T396" s="63">
        <f ca="1">IF(OR(INDEX(INDIRECT("times"&amp;B$2),$F396,T$28)&gt;10,INDEX(INDIRECT(D396),$E396,$F396)="",INDEX(INDIRECT(D396),$E396,$F396)&gt;=INDEX(INDIRECT(D396),1,T$28)),0,(INDEX(INDIRECT(D396),$E396,$F396))-INDEX(INDIRECT(D396),1,T$28))*(10-INDEX(INDIRECT("times"&amp;B$2),$F396,T$28))/10</f>
        <v>0</v>
      </c>
      <c r="U396" s="63">
        <f ca="1">IF(OR(INDEX(INDIRECT("times"&amp;B$2),$F396,U$28)&gt;10,INDEX(INDIRECT(D396),$E396,$F396)="",INDEX(INDIRECT(D396),$E396,$F396)&gt;=INDEX(INDIRECT(D396),1,U$28)),0,(INDEX(INDIRECT(D396),$E396,$F396))-INDEX(INDIRECT(D396),1,U$28))*(10-INDEX(INDIRECT("times"&amp;B$2),$F396,U$28))/10</f>
        <v>0</v>
      </c>
      <c r="V396" s="63">
        <f ca="1">IF(OR(INDEX(INDIRECT("times"&amp;B$2),$F396,V$28)&gt;10,INDEX(INDIRECT(D396),$E396,$F396)="",INDEX(INDIRECT(D396),$E396,$F396)&gt;=INDEX(INDIRECT(D396),1,V$28)),0,(INDEX(INDIRECT(D396),$E396,$F396))-INDEX(INDIRECT(D396),1,V$28))*(10-INDEX(INDIRECT("times"&amp;B$2),$F396,V$28))/10</f>
        <v>0</v>
      </c>
      <c r="W396" s="63">
        <f ca="1">IF(OR(INDEX(INDIRECT("times"&amp;B$2),$F396,W$28)&gt;10,INDEX(INDIRECT(D396),$E396,$F396)="",INDEX(INDIRECT(D396),$E396,$F396)&gt;=INDEX(INDIRECT(D396),1,W$28)),0,(INDEX(INDIRECT(D396),$E396,$F396))-INDEX(INDIRECT(D396),1,W$28))*(10-INDEX(INDIRECT("times"&amp;B$2),$F396,W$28))/10</f>
        <v>0</v>
      </c>
      <c r="X396" s="63">
        <f ca="1">IF(OR(INDEX(INDIRECT("times"&amp;B$2),$F396,X$28)&gt;10,INDEX(INDIRECT(D396),$E396,$F396)="",INDEX(INDIRECT(D396),$E396,$F396)&gt;=INDEX(INDIRECT(D396),1,X$28)),0,(INDEX(INDIRECT(D396),$E396,$F396))-INDEX(INDIRECT(D396),1,X$28))*(10-INDEX(INDIRECT("times"&amp;B$2),$F396,X$28))/10</f>
        <v>0</v>
      </c>
      <c r="Y396" s="63">
        <f ca="1">IF(OR(INDEX(INDIRECT("times"&amp;B$2),$F396,Y$28)&gt;10,INDEX(INDIRECT(D396),$E396,$F396)="",INDEX(INDIRECT(D396),$E396,$F396)&gt;=INDEX(INDIRECT(D396),1,Y$28)),0,(INDEX(INDIRECT(D396),$E396,$F396))-INDEX(INDIRECT(D396),1,Y$28))*(10-INDEX(INDIRECT("times"&amp;B$2),$F396,Y$28))/10</f>
        <v>0</v>
      </c>
      <c r="Z396" s="63">
        <f ca="1">IF(OR(INDEX(INDIRECT("times"&amp;B$2),$F396,Z$28)&gt;10,INDEX(INDIRECT(D396),$E396,$F396)="",INDEX(INDIRECT(D396),$E396,$F396)&gt;=INDEX(INDIRECT(D396),1,Z$28)),0,(INDEX(INDIRECT(D396),$E396,$F396))-INDEX(INDIRECT(D396),1,Z$28))*(10-INDEX(INDIRECT("times"&amp;B$2),$F396,Z$28))/10</f>
        <v>0</v>
      </c>
      <c r="AA396" s="64">
        <f ca="1">IF(OR(INDEX(INDIRECT("times"&amp;B$2),$F396,AA$28)&gt;10,INDEX(INDIRECT(D396),$E396,$F396)="",INDEX(INDIRECT(D396),$E396,$F396)&gt;=INDEX(INDIRECT(D396),1,AA$28)),0,(INDEX(INDIRECT(D396),$E396,$F396))-INDEX(INDIRECT(D396),1,AA$28))*(10-INDEX(INDIRECT("times"&amp;B$2),$F396,AA$28))/10</f>
        <v>0</v>
      </c>
      <c r="AB396" s="201">
        <v>18</v>
      </c>
      <c r="AD396" s="18" t="s">
        <v>227</v>
      </c>
      <c r="AE396" s="122">
        <f>AD341</f>
        <v>3</v>
      </c>
      <c r="AF396" s="122" t="str">
        <f>AD342</f>
        <v>shop1834</v>
      </c>
      <c r="AG396" s="210" t="str">
        <f t="shared" si="1799"/>
        <v>core3_shop1834</v>
      </c>
      <c r="AH396" s="122">
        <v>5</v>
      </c>
      <c r="AI396" s="33">
        <v>18</v>
      </c>
      <c r="AJ396" s="62">
        <f ca="1">IF(OR(INDEX(INDIRECT("times"&amp;AE$2),$F396,AJ$28)&gt;10,INDEX(INDIRECT(AG396),$E396,$F396)="",INDEX(INDIRECT(AG396),$E396,$F396)&gt;=INDEX(INDIRECT(AG396),1,AJ$28)),0,(INDEX(INDIRECT(AG396),$E396,$F396))-INDEX(INDIRECT(AG396),1,AJ$28))*(10-INDEX(INDIRECT("times"&amp;AE$2),$F396,AJ$28))/10</f>
        <v>0</v>
      </c>
      <c r="AK396" s="63">
        <f ca="1">IF(OR(INDEX(INDIRECT("times"&amp;AE$2),$F396,AK$28)&gt;10,INDEX(INDIRECT(AG396),$E396,$F396)="",INDEX(INDIRECT(AG396),$E396,$F396)&gt;=INDEX(INDIRECT(AG396),1,AK$28)),0,(INDEX(INDIRECT(AG396),$E396,$F396))-INDEX(INDIRECT(AG396),1,AK$28))*(10-INDEX(INDIRECT("times"&amp;AE$2),$F396,AK$28))/10</f>
        <v>0</v>
      </c>
      <c r="AL396" s="63">
        <f ca="1">IF(OR(INDEX(INDIRECT("times"&amp;AE$2),$F396,AL$28)&gt;10,INDEX(INDIRECT(AG396),$E396,$F396)="",INDEX(INDIRECT(AG396),$E396,$F396)&gt;=INDEX(INDIRECT(AG396),1,AL$28)),0,(INDEX(INDIRECT(AG396),$E396,$F396))-INDEX(INDIRECT(AG396),1,AL$28))*(10-INDEX(INDIRECT("times"&amp;AE$2),$F396,AL$28))/10</f>
        <v>0</v>
      </c>
      <c r="AM396" s="63">
        <f ca="1">IF(OR(INDEX(INDIRECT("times"&amp;AE$2),$F396,AM$28)&gt;10,INDEX(INDIRECT(AG396),$E396,$F396)="",INDEX(INDIRECT(AG396),$E396,$F396)&gt;=INDEX(INDIRECT(AG396),1,AM$28)),0,(INDEX(INDIRECT(AG396),$E396,$F396))-INDEX(INDIRECT(AG396),1,AM$28))*(10-INDEX(INDIRECT("times"&amp;AE$2),$F396,AM$28))/10</f>
        <v>0</v>
      </c>
      <c r="AN396" s="63">
        <f ca="1">IF(OR(INDEX(INDIRECT("times"&amp;AE$2),$F396,AN$28)&gt;10,INDEX(INDIRECT(AG396),$E396,$F396)="",INDEX(INDIRECT(AG396),$E396,$F396)&gt;=INDEX(INDIRECT(AG396),1,AN$28)),0,(INDEX(INDIRECT(AG396),$E396,$F396))-INDEX(INDIRECT(AG396),1,AN$28))*(10-INDEX(INDIRECT("times"&amp;AE$2),$F396,AN$28))/10</f>
        <v>0</v>
      </c>
      <c r="AO396" s="63">
        <f ca="1">IF(OR(INDEX(INDIRECT("times"&amp;AE$2),$F396,AO$28)&gt;10,INDEX(INDIRECT(AG396),$E396,$F396)="",INDEX(INDIRECT(AG396),$E396,$F396)&gt;=INDEX(INDIRECT(AG396),1,AO$28)),0,(INDEX(INDIRECT(AG396),$E396,$F396))-INDEX(INDIRECT(AG396),1,AO$28))*(10-INDEX(INDIRECT("times"&amp;AE$2),$F396,AO$28))/10</f>
        <v>0</v>
      </c>
      <c r="AP396" s="63">
        <f ca="1">IF(OR(INDEX(INDIRECT("times"&amp;AE$2),$F396,AP$28)&gt;10,INDEX(INDIRECT(AG396),$E396,$F396)="",INDEX(INDIRECT(AG396),$E396,$F396)&gt;=INDEX(INDIRECT(AG396),1,AP$28)),0,(INDEX(INDIRECT(AG396),$E396,$F396))-INDEX(INDIRECT(AG396),1,AP$28))*(10-INDEX(INDIRECT("times"&amp;AE$2),$F396,AP$28))/10</f>
        <v>0</v>
      </c>
      <c r="AQ396" s="63">
        <f ca="1">IF(OR(INDEX(INDIRECT("times"&amp;AE$2),$F396,AQ$28)&gt;10,INDEX(INDIRECT(AG396),$E396,$F396)="",INDEX(INDIRECT(AG396),$E396,$F396)&gt;=INDEX(INDIRECT(AG396),1,AQ$28)),0,(INDEX(INDIRECT(AG396),$E396,$F396))-INDEX(INDIRECT(AG396),1,AQ$28))*(10-INDEX(INDIRECT("times"&amp;AE$2),$F396,AQ$28))/10</f>
        <v>0</v>
      </c>
      <c r="AR396" s="63">
        <f ca="1">IF(OR(INDEX(INDIRECT("times"&amp;AE$2),$F396,AR$28)&gt;10,INDEX(INDIRECT(AG396),$E396,$F396)="",INDEX(INDIRECT(AG396),$E396,$F396)&gt;=INDEX(INDIRECT(AG396),1,AR$28)),0,(INDEX(INDIRECT(AG396),$E396,$F396))-INDEX(INDIRECT(AG396),1,AR$28))*(10-INDEX(INDIRECT("times"&amp;AE$2),$F396,AR$28))/10</f>
        <v>0</v>
      </c>
      <c r="AS396" s="63">
        <f ca="1">IF(OR(INDEX(INDIRECT("times"&amp;AE$2),$F396,AS$28)&gt;10,INDEX(INDIRECT(AG396),$E396,$F396)="",INDEX(INDIRECT(AG396),$E396,$F396)&gt;=INDEX(INDIRECT(AG396),1,AS$28)),0,(INDEX(INDIRECT(AG396),$E396,$F396))-INDEX(INDIRECT(AG396),1,AS$28))*(10-INDEX(INDIRECT("times"&amp;AE$2),$F396,AS$28))/10</f>
        <v>0</v>
      </c>
      <c r="AT396" s="63">
        <f ca="1">IF(OR(INDEX(INDIRECT("times"&amp;AE$2),$F396,AT$28)&gt;10,INDEX(INDIRECT(AG396),$E396,$F396)="",INDEX(INDIRECT(AG396),$E396,$F396)&gt;=INDEX(INDIRECT(AG396),1,AT$28)),0,(INDEX(INDIRECT(AG396),$E396,$F396))-INDEX(INDIRECT(AG396),1,AT$28))*(10-INDEX(INDIRECT("times"&amp;AE$2),$F396,AT$28))/10</f>
        <v>0</v>
      </c>
      <c r="AU396" s="63">
        <f ca="1">IF(OR(INDEX(INDIRECT("times"&amp;AE$2),$F396,AU$28)&gt;10,INDEX(INDIRECT(AG396),$E396,$F396)="",INDEX(INDIRECT(AG396),$E396,$F396)&gt;=INDEX(INDIRECT(AG396),1,AU$28)),0,(INDEX(INDIRECT(AG396),$E396,$F396))-INDEX(INDIRECT(AG396),1,AU$28))*(10-INDEX(INDIRECT("times"&amp;AE$2),$F396,AU$28))/10</f>
        <v>0</v>
      </c>
      <c r="AV396" s="63">
        <f ca="1">IF(OR(INDEX(INDIRECT("times"&amp;AE$2),$F396,AV$28)&gt;10,INDEX(INDIRECT(AG396),$E396,$F396)="",INDEX(INDIRECT(AG396),$E396,$F396)&gt;=INDEX(INDIRECT(AG396),1,AV$28)),0,(INDEX(INDIRECT(AG396),$E396,$F396))-INDEX(INDIRECT(AG396),1,AV$28))*(10-INDEX(INDIRECT("times"&amp;AE$2),$F396,AV$28))/10</f>
        <v>0</v>
      </c>
      <c r="AW396" s="63">
        <f ca="1">IF(OR(INDEX(INDIRECT("times"&amp;AE$2),$F396,AW$28)&gt;10,INDEX(INDIRECT(AG396),$E396,$F396)="",INDEX(INDIRECT(AG396),$E396,$F396)&gt;=INDEX(INDIRECT(AG396),1,AW$28)),0,(INDEX(INDIRECT(AG396),$E396,$F396))-INDEX(INDIRECT(AG396),1,AW$28))*(10-INDEX(INDIRECT("times"&amp;AE$2),$F396,AW$28))/10</f>
        <v>0</v>
      </c>
      <c r="AX396" s="63">
        <f ca="1">IF(OR(INDEX(INDIRECT("times"&amp;AE$2),$F396,AX$28)&gt;10,INDEX(INDIRECT(AG396),$E396,$F396)="",INDEX(INDIRECT(AG396),$E396,$F396)&gt;=INDEX(INDIRECT(AG396),1,AX$28)),0,(INDEX(INDIRECT(AG396),$E396,$F396))-INDEX(INDIRECT(AG396),1,AX$28))*(10-INDEX(INDIRECT("times"&amp;AE$2),$F396,AX$28))/10</f>
        <v>0</v>
      </c>
      <c r="AY396" s="63">
        <f ca="1">IF(OR(INDEX(INDIRECT("times"&amp;AE$2),$F396,AY$28)&gt;10,INDEX(INDIRECT(AG396),$E396,$F396)="",INDEX(INDIRECT(AG396),$E396,$F396)&gt;=INDEX(INDIRECT(AG396),1,AY$28)),0,(INDEX(INDIRECT(AG396),$E396,$F396))-INDEX(INDIRECT(AG396),1,AY$28))*(10-INDEX(INDIRECT("times"&amp;AE$2),$F396,AY$28))/10</f>
        <v>0</v>
      </c>
      <c r="AZ396" s="63">
        <f ca="1">IF(OR(INDEX(INDIRECT("times"&amp;AE$2),$F396,AZ$28)&gt;10,INDEX(INDIRECT(AG396),$E396,$F396)="",INDEX(INDIRECT(AG396),$E396,$F396)&gt;=INDEX(INDIRECT(AG396),1,AZ$28)),0,(INDEX(INDIRECT(AG396),$E396,$F396))-INDEX(INDIRECT(AG396),1,AZ$28))*(10-INDEX(INDIRECT("times"&amp;AE$2),$F396,AZ$28))/10</f>
        <v>0</v>
      </c>
      <c r="BA396" s="63">
        <f ca="1">IF(OR(INDEX(INDIRECT("times"&amp;AE$2),$F396,BA$28)&gt;10,INDEX(INDIRECT(AG396),$E396,$F396)="",INDEX(INDIRECT(AG396),$E396,$F396)&gt;=INDEX(INDIRECT(AG396),1,BA$28)),0,(INDEX(INDIRECT(AG396),$E396,$F396))-INDEX(INDIRECT(AG396),1,BA$28))*(10-INDEX(INDIRECT("times"&amp;AE$2),$F396,BA$28))/10</f>
        <v>0</v>
      </c>
      <c r="BB396" s="63">
        <f ca="1">IF(OR(INDEX(INDIRECT("times"&amp;AE$2),$F396,BB$28)&gt;10,INDEX(INDIRECT(AG396),$E396,$F396)="",INDEX(INDIRECT(AG396),$E396,$F396)&gt;=INDEX(INDIRECT(AG396),1,BB$28)),0,(INDEX(INDIRECT(AG396),$E396,$F396))-INDEX(INDIRECT(AG396),1,BB$28))*(10-INDEX(INDIRECT("times"&amp;AE$2),$F396,BB$28))/10</f>
        <v>0</v>
      </c>
      <c r="BC396" s="63">
        <f ca="1">IF(OR(INDEX(INDIRECT("times"&amp;AE$2),$F396,BC$28)&gt;10,INDEX(INDIRECT(AG396),$E396,$F396)="",INDEX(INDIRECT(AG396),$E396,$F396)&gt;=INDEX(INDIRECT(AG396),1,BC$28)),0,(INDEX(INDIRECT(AG396),$E396,$F396))-INDEX(INDIRECT(AG396),1,BC$28))*(10-INDEX(INDIRECT("times"&amp;AE$2),$F396,BC$28))/10</f>
        <v>0</v>
      </c>
      <c r="BD396" s="64">
        <f ca="1">IF(OR(INDEX(INDIRECT("times"&amp;AE$2),$F396,BD$28)&gt;10,INDEX(INDIRECT(AG396),$E396,$F396)="",INDEX(INDIRECT(AG396),$E396,$F396)&gt;=INDEX(INDIRECT(AG396),1,BD$28)),0,(INDEX(INDIRECT(AG396),$E396,$F396))-INDEX(INDIRECT(AG396),1,BD$28))*(10-INDEX(INDIRECT("times"&amp;AE$2),$F396,BD$28))/10</f>
        <v>0</v>
      </c>
      <c r="BE396" s="201">
        <v>18</v>
      </c>
      <c r="BG396" s="18" t="s">
        <v>227</v>
      </c>
      <c r="BH396" s="122">
        <f>BG341</f>
        <v>3</v>
      </c>
      <c r="BI396" s="122" t="str">
        <f>BG342</f>
        <v>lei1834</v>
      </c>
      <c r="BJ396" s="210" t="str">
        <f t="shared" si="1800"/>
        <v>core3_lei1834</v>
      </c>
      <c r="BK396" s="122">
        <v>5</v>
      </c>
      <c r="BL396" s="33">
        <v>18</v>
      </c>
      <c r="BM396" s="62">
        <f ca="1">IF(OR(INDEX(INDIRECT("times"&amp;BH$2),$F396,BM$28)&gt;10,INDEX(INDIRECT(BJ396),$E396,$F396)="",INDEX(INDIRECT(BJ396),$E396,$F396)&gt;=INDEX(INDIRECT(BJ396),1,BM$28)),0,(INDEX(INDIRECT(BJ396),$E396,$F396))-INDEX(INDIRECT(BJ396),1,BM$28))*(10-INDEX(INDIRECT("times"&amp;BH$2),$F396,BM$28))/10</f>
        <v>0</v>
      </c>
      <c r="BN396" s="63">
        <f ca="1">IF(OR(INDEX(INDIRECT("times"&amp;BH$2),$F396,BN$28)&gt;10,INDEX(INDIRECT(BJ396),$E396,$F396)="",INDEX(INDIRECT(BJ396),$E396,$F396)&gt;=INDEX(INDIRECT(BJ396),1,BN$28)),0,(INDEX(INDIRECT(BJ396),$E396,$F396))-INDEX(INDIRECT(BJ396),1,BN$28))*(10-INDEX(INDIRECT("times"&amp;BH$2),$F396,BN$28))/10</f>
        <v>0</v>
      </c>
      <c r="BO396" s="63">
        <f ca="1">IF(OR(INDEX(INDIRECT("times"&amp;BH$2),$F396,BO$28)&gt;10,INDEX(INDIRECT(BJ396),$E396,$F396)="",INDEX(INDIRECT(BJ396),$E396,$F396)&gt;=INDEX(INDIRECT(BJ396),1,BO$28)),0,(INDEX(INDIRECT(BJ396),$E396,$F396))-INDEX(INDIRECT(BJ396),1,BO$28))*(10-INDEX(INDIRECT("times"&amp;BH$2),$F396,BO$28))/10</f>
        <v>0</v>
      </c>
      <c r="BP396" s="63">
        <f ca="1">IF(OR(INDEX(INDIRECT("times"&amp;BH$2),$F396,BP$28)&gt;10,INDEX(INDIRECT(BJ396),$E396,$F396)="",INDEX(INDIRECT(BJ396),$E396,$F396)&gt;=INDEX(INDIRECT(BJ396),1,BP$28)),0,(INDEX(INDIRECT(BJ396),$E396,$F396))-INDEX(INDIRECT(BJ396),1,BP$28))*(10-INDEX(INDIRECT("times"&amp;BH$2),$F396,BP$28))/10</f>
        <v>0</v>
      </c>
      <c r="BQ396" s="63">
        <f ca="1">IF(OR(INDEX(INDIRECT("times"&amp;BH$2),$F396,BQ$28)&gt;10,INDEX(INDIRECT(BJ396),$E396,$F396)="",INDEX(INDIRECT(BJ396),$E396,$F396)&gt;=INDEX(INDIRECT(BJ396),1,BQ$28)),0,(INDEX(INDIRECT(BJ396),$E396,$F396))-INDEX(INDIRECT(BJ396),1,BQ$28))*(10-INDEX(INDIRECT("times"&amp;BH$2),$F396,BQ$28))/10</f>
        <v>0</v>
      </c>
      <c r="BR396" s="63">
        <f ca="1">IF(OR(INDEX(INDIRECT("times"&amp;BH$2),$F396,BR$28)&gt;10,INDEX(INDIRECT(BJ396),$E396,$F396)="",INDEX(INDIRECT(BJ396),$E396,$F396)&gt;=INDEX(INDIRECT(BJ396),1,BR$28)),0,(INDEX(INDIRECT(BJ396),$E396,$F396))-INDEX(INDIRECT(BJ396),1,BR$28))*(10-INDEX(INDIRECT("times"&amp;BH$2),$F396,BR$28))/10</f>
        <v>0</v>
      </c>
      <c r="BS396" s="63">
        <f ca="1">IF(OR(INDEX(INDIRECT("times"&amp;BH$2),$F396,BS$28)&gt;10,INDEX(INDIRECT(BJ396),$E396,$F396)="",INDEX(INDIRECT(BJ396),$E396,$F396)&gt;=INDEX(INDIRECT(BJ396),1,BS$28)),0,(INDEX(INDIRECT(BJ396),$E396,$F396))-INDEX(INDIRECT(BJ396),1,BS$28))*(10-INDEX(INDIRECT("times"&amp;BH$2),$F396,BS$28))/10</f>
        <v>0</v>
      </c>
      <c r="BT396" s="63">
        <f ca="1">IF(OR(INDEX(INDIRECT("times"&amp;BH$2),$F396,BT$28)&gt;10,INDEX(INDIRECT(BJ396),$E396,$F396)="",INDEX(INDIRECT(BJ396),$E396,$F396)&gt;=INDEX(INDIRECT(BJ396),1,BT$28)),0,(INDEX(INDIRECT(BJ396),$E396,$F396))-INDEX(INDIRECT(BJ396),1,BT$28))*(10-INDEX(INDIRECT("times"&amp;BH$2),$F396,BT$28))/10</f>
        <v>0</v>
      </c>
      <c r="BU396" s="63">
        <f ca="1">IF(OR(INDEX(INDIRECT("times"&amp;BH$2),$F396,BU$28)&gt;10,INDEX(INDIRECT(BJ396),$E396,$F396)="",INDEX(INDIRECT(BJ396),$E396,$F396)&gt;=INDEX(INDIRECT(BJ396),1,BU$28)),0,(INDEX(INDIRECT(BJ396),$E396,$F396))-INDEX(INDIRECT(BJ396),1,BU$28))*(10-INDEX(INDIRECT("times"&amp;BH$2),$F396,BU$28))/10</f>
        <v>0</v>
      </c>
      <c r="BV396" s="63">
        <f ca="1">IF(OR(INDEX(INDIRECT("times"&amp;BH$2),$F396,BV$28)&gt;10,INDEX(INDIRECT(BJ396),$E396,$F396)="",INDEX(INDIRECT(BJ396),$E396,$F396)&gt;=INDEX(INDIRECT(BJ396),1,BV$28)),0,(INDEX(INDIRECT(BJ396),$E396,$F396))-INDEX(INDIRECT(BJ396),1,BV$28))*(10-INDEX(INDIRECT("times"&amp;BH$2),$F396,BV$28))/10</f>
        <v>0</v>
      </c>
      <c r="BW396" s="63">
        <f ca="1">IF(OR(INDEX(INDIRECT("times"&amp;BH$2),$F396,BW$28)&gt;10,INDEX(INDIRECT(BJ396),$E396,$F396)="",INDEX(INDIRECT(BJ396),$E396,$F396)&gt;=INDEX(INDIRECT(BJ396),1,BW$28)),0,(INDEX(INDIRECT(BJ396),$E396,$F396))-INDEX(INDIRECT(BJ396),1,BW$28))*(10-INDEX(INDIRECT("times"&amp;BH$2),$F396,BW$28))/10</f>
        <v>0</v>
      </c>
      <c r="BX396" s="63">
        <f ca="1">IF(OR(INDEX(INDIRECT("times"&amp;BH$2),$F396,BX$28)&gt;10,INDEX(INDIRECT(BJ396),$E396,$F396)="",INDEX(INDIRECT(BJ396),$E396,$F396)&gt;=INDEX(INDIRECT(BJ396),1,BX$28)),0,(INDEX(INDIRECT(BJ396),$E396,$F396))-INDEX(INDIRECT(BJ396),1,BX$28))*(10-INDEX(INDIRECT("times"&amp;BH$2),$F396,BX$28))/10</f>
        <v>0</v>
      </c>
      <c r="BY396" s="63">
        <f ca="1">IF(OR(INDEX(INDIRECT("times"&amp;BH$2),$F396,BY$28)&gt;10,INDEX(INDIRECT(BJ396),$E396,$F396)="",INDEX(INDIRECT(BJ396),$E396,$F396)&gt;=INDEX(INDIRECT(BJ396),1,BY$28)),0,(INDEX(INDIRECT(BJ396),$E396,$F396))-INDEX(INDIRECT(BJ396),1,BY$28))*(10-INDEX(INDIRECT("times"&amp;BH$2),$F396,BY$28))/10</f>
        <v>0</v>
      </c>
      <c r="BZ396" s="63">
        <f ca="1">IF(OR(INDEX(INDIRECT("times"&amp;BH$2),$F396,BZ$28)&gt;10,INDEX(INDIRECT(BJ396),$E396,$F396)="",INDEX(INDIRECT(BJ396),$E396,$F396)&gt;=INDEX(INDIRECT(BJ396),1,BZ$28)),0,(INDEX(INDIRECT(BJ396),$E396,$F396))-INDEX(INDIRECT(BJ396),1,BZ$28))*(10-INDEX(INDIRECT("times"&amp;BH$2),$F396,BZ$28))/10</f>
        <v>0</v>
      </c>
      <c r="CA396" s="63">
        <f ca="1">IF(OR(INDEX(INDIRECT("times"&amp;BH$2),$F396,CA$28)&gt;10,INDEX(INDIRECT(BJ396),$E396,$F396)="",INDEX(INDIRECT(BJ396),$E396,$F396)&gt;=INDEX(INDIRECT(BJ396),1,CA$28)),0,(INDEX(INDIRECT(BJ396),$E396,$F396))-INDEX(INDIRECT(BJ396),1,CA$28))*(10-INDEX(INDIRECT("times"&amp;BH$2),$F396,CA$28))/10</f>
        <v>0</v>
      </c>
      <c r="CB396" s="63">
        <f ca="1">IF(OR(INDEX(INDIRECT("times"&amp;BH$2),$F396,CB$28)&gt;10,INDEX(INDIRECT(BJ396),$E396,$F396)="",INDEX(INDIRECT(BJ396),$E396,$F396)&gt;=INDEX(INDIRECT(BJ396),1,CB$28)),0,(INDEX(INDIRECT(BJ396),$E396,$F396))-INDEX(INDIRECT(BJ396),1,CB$28))*(10-INDEX(INDIRECT("times"&amp;BH$2),$F396,CB$28))/10</f>
        <v>0</v>
      </c>
      <c r="CC396" s="63">
        <f ca="1">IF(OR(INDEX(INDIRECT("times"&amp;BH$2),$F396,CC$28)&gt;10,INDEX(INDIRECT(BJ396),$E396,$F396)="",INDEX(INDIRECT(BJ396),$E396,$F396)&gt;=INDEX(INDIRECT(BJ396),1,CC$28)),0,(INDEX(INDIRECT(BJ396),$E396,$F396))-INDEX(INDIRECT(BJ396),1,CC$28))*(10-INDEX(INDIRECT("times"&amp;BH$2),$F396,CC$28))/10</f>
        <v>0</v>
      </c>
      <c r="CD396" s="63">
        <f ca="1">IF(OR(INDEX(INDIRECT("times"&amp;BH$2),$F396,CD$28)&gt;10,INDEX(INDIRECT(BJ396),$E396,$F396)="",INDEX(INDIRECT(BJ396),$E396,$F396)&gt;=INDEX(INDIRECT(BJ396),1,CD$28)),0,(INDEX(INDIRECT(BJ396),$E396,$F396))-INDEX(INDIRECT(BJ396),1,CD$28))*(10-INDEX(INDIRECT("times"&amp;BH$2),$F396,CD$28))/10</f>
        <v>0</v>
      </c>
      <c r="CE396" s="63">
        <f ca="1">IF(OR(INDEX(INDIRECT("times"&amp;BH$2),$F396,CE$28)&gt;10,INDEX(INDIRECT(BJ396),$E396,$F396)="",INDEX(INDIRECT(BJ396),$E396,$F396)&gt;=INDEX(INDIRECT(BJ396),1,CE$28)),0,(INDEX(INDIRECT(BJ396),$E396,$F396))-INDEX(INDIRECT(BJ396),1,CE$28))*(10-INDEX(INDIRECT("times"&amp;BH$2),$F396,CE$28))/10</f>
        <v>0</v>
      </c>
      <c r="CF396" s="63">
        <f ca="1">IF(OR(INDEX(INDIRECT("times"&amp;BH$2),$F396,CF$28)&gt;10,INDEX(INDIRECT(BJ396),$E396,$F396)="",INDEX(INDIRECT(BJ396),$E396,$F396)&gt;=INDEX(INDIRECT(BJ396),1,CF$28)),0,(INDEX(INDIRECT(BJ396),$E396,$F396))-INDEX(INDIRECT(BJ396),1,CF$28))*(10-INDEX(INDIRECT("times"&amp;BH$2),$F396,CF$28))/10</f>
        <v>0</v>
      </c>
      <c r="CG396" s="64">
        <f ca="1">IF(OR(INDEX(INDIRECT("times"&amp;BH$2),$F396,CG$28)&gt;10,INDEX(INDIRECT(BJ396),$E396,$F396)="",INDEX(INDIRECT(BJ396),$E396,$F396)&gt;=INDEX(INDIRECT(BJ396),1,CG$28)),0,(INDEX(INDIRECT(BJ396),$E396,$F396))-INDEX(INDIRECT(BJ396),1,CG$28))*(10-INDEX(INDIRECT("times"&amp;BH$2),$F396,CG$28))/10</f>
        <v>0</v>
      </c>
      <c r="CH396" s="201">
        <v>18</v>
      </c>
      <c r="CJ396" s="18" t="s">
        <v>227</v>
      </c>
      <c r="CK396" s="122">
        <f>CJ341</f>
        <v>3</v>
      </c>
      <c r="CL396" s="122" t="str">
        <f>CJ342</f>
        <v>work3564</v>
      </c>
      <c r="CM396" s="210" t="str">
        <f t="shared" si="1801"/>
        <v>core3_work3564</v>
      </c>
      <c r="CN396" s="122">
        <v>5</v>
      </c>
      <c r="CO396" s="33">
        <v>18</v>
      </c>
      <c r="CP396" s="62">
        <f ca="1">IF(OR(INDEX(INDIRECT("times"&amp;CK$2),$F396,CP$28)&gt;10,INDEX(INDIRECT(CM396),$E396,$F396)="",INDEX(INDIRECT(CM396),$E396,$F396)&gt;=INDEX(INDIRECT(CM396),1,CP$28)),0,(INDEX(INDIRECT(CM396),$E396,$F396))-INDEX(INDIRECT(CM396),1,CP$28))*(10-INDEX(INDIRECT("times"&amp;CK$2),$F396,CP$28))/10</f>
        <v>0</v>
      </c>
      <c r="CQ396" s="63">
        <f ca="1">IF(OR(INDEX(INDIRECT("times"&amp;CK$2),$F396,CQ$28)&gt;10,INDEX(INDIRECT(CM396),$E396,$F396)="",INDEX(INDIRECT(CM396),$E396,$F396)&gt;=INDEX(INDIRECT(CM396),1,CQ$28)),0,(INDEX(INDIRECT(CM396),$E396,$F396))-INDEX(INDIRECT(CM396),1,CQ$28))*(10-INDEX(INDIRECT("times"&amp;CK$2),$F396,CQ$28))/10</f>
        <v>0</v>
      </c>
      <c r="CR396" s="63">
        <f ca="1">IF(OR(INDEX(INDIRECT("times"&amp;CK$2),$F396,CR$28)&gt;10,INDEX(INDIRECT(CM396),$E396,$F396)="",INDEX(INDIRECT(CM396),$E396,$F396)&gt;=INDEX(INDIRECT(CM396),1,CR$28)),0,(INDEX(INDIRECT(CM396),$E396,$F396))-INDEX(INDIRECT(CM396),1,CR$28))*(10-INDEX(INDIRECT("times"&amp;CK$2),$F396,CR$28))/10</f>
        <v>0</v>
      </c>
      <c r="CS396" s="63">
        <f ca="1">IF(OR(INDEX(INDIRECT("times"&amp;CK$2),$F396,CS$28)&gt;10,INDEX(INDIRECT(CM396),$E396,$F396)="",INDEX(INDIRECT(CM396),$E396,$F396)&gt;=INDEX(INDIRECT(CM396),1,CS$28)),0,(INDEX(INDIRECT(CM396),$E396,$F396))-INDEX(INDIRECT(CM396),1,CS$28))*(10-INDEX(INDIRECT("times"&amp;CK$2),$F396,CS$28))/10</f>
        <v>0</v>
      </c>
      <c r="CT396" s="63">
        <f ca="1">IF(OR(INDEX(INDIRECT("times"&amp;CK$2),$F396,CT$28)&gt;10,INDEX(INDIRECT(CM396),$E396,$F396)="",INDEX(INDIRECT(CM396),$E396,$F396)&gt;=INDEX(INDIRECT(CM396),1,CT$28)),0,(INDEX(INDIRECT(CM396),$E396,$F396))-INDEX(INDIRECT(CM396),1,CT$28))*(10-INDEX(INDIRECT("times"&amp;CK$2),$F396,CT$28))/10</f>
        <v>0</v>
      </c>
      <c r="CU396" s="63">
        <f ca="1">IF(OR(INDEX(INDIRECT("times"&amp;CK$2),$F396,CU$28)&gt;10,INDEX(INDIRECT(CM396),$E396,$F396)="",INDEX(INDIRECT(CM396),$E396,$F396)&gt;=INDEX(INDIRECT(CM396),1,CU$28)),0,(INDEX(INDIRECT(CM396),$E396,$F396))-INDEX(INDIRECT(CM396),1,CU$28))*(10-INDEX(INDIRECT("times"&amp;CK$2),$F396,CU$28))/10</f>
        <v>0</v>
      </c>
      <c r="CV396" s="63">
        <f ca="1">IF(OR(INDEX(INDIRECT("times"&amp;CK$2),$F396,CV$28)&gt;10,INDEX(INDIRECT(CM396),$E396,$F396)="",INDEX(INDIRECT(CM396),$E396,$F396)&gt;=INDEX(INDIRECT(CM396),1,CV$28)),0,(INDEX(INDIRECT(CM396),$E396,$F396))-INDEX(INDIRECT(CM396),1,CV$28))*(10-INDEX(INDIRECT("times"&amp;CK$2),$F396,CV$28))/10</f>
        <v>0</v>
      </c>
      <c r="CW396" s="63">
        <f ca="1">IF(OR(INDEX(INDIRECT("times"&amp;CK$2),$F396,CW$28)&gt;10,INDEX(INDIRECT(CM396),$E396,$F396)="",INDEX(INDIRECT(CM396),$E396,$F396)&gt;=INDEX(INDIRECT(CM396),1,CW$28)),0,(INDEX(INDIRECT(CM396),$E396,$F396))-INDEX(INDIRECT(CM396),1,CW$28))*(10-INDEX(INDIRECT("times"&amp;CK$2),$F396,CW$28))/10</f>
        <v>0</v>
      </c>
      <c r="CX396" s="63">
        <f ca="1">IF(OR(INDEX(INDIRECT("times"&amp;CK$2),$F396,CX$28)&gt;10,INDEX(INDIRECT(CM396),$E396,$F396)="",INDEX(INDIRECT(CM396),$E396,$F396)&gt;=INDEX(INDIRECT(CM396),1,CX$28)),0,(INDEX(INDIRECT(CM396),$E396,$F396))-INDEX(INDIRECT(CM396),1,CX$28))*(10-INDEX(INDIRECT("times"&amp;CK$2),$F396,CX$28))/10</f>
        <v>0</v>
      </c>
      <c r="CY396" s="63">
        <f ca="1">IF(OR(INDEX(INDIRECT("times"&amp;CK$2),$F396,CY$28)&gt;10,INDEX(INDIRECT(CM396),$E396,$F396)="",INDEX(INDIRECT(CM396),$E396,$F396)&gt;=INDEX(INDIRECT(CM396),1,CY$28)),0,(INDEX(INDIRECT(CM396),$E396,$F396))-INDEX(INDIRECT(CM396),1,CY$28))*(10-INDEX(INDIRECT("times"&amp;CK$2),$F396,CY$28))/10</f>
        <v>0</v>
      </c>
      <c r="CZ396" s="63">
        <f ca="1">IF(OR(INDEX(INDIRECT("times"&amp;CK$2),$F396,CZ$28)&gt;10,INDEX(INDIRECT(CM396),$E396,$F396)="",INDEX(INDIRECT(CM396),$E396,$F396)&gt;=INDEX(INDIRECT(CM396),1,CZ$28)),0,(INDEX(INDIRECT(CM396),$E396,$F396))-INDEX(INDIRECT(CM396),1,CZ$28))*(10-INDEX(INDIRECT("times"&amp;CK$2),$F396,CZ$28))/10</f>
        <v>0</v>
      </c>
      <c r="DA396" s="63">
        <f ca="1">IF(OR(INDEX(INDIRECT("times"&amp;CK$2),$F396,DA$28)&gt;10,INDEX(INDIRECT(CM396),$E396,$F396)="",INDEX(INDIRECT(CM396),$E396,$F396)&gt;=INDEX(INDIRECT(CM396),1,DA$28)),0,(INDEX(INDIRECT(CM396),$E396,$F396))-INDEX(INDIRECT(CM396),1,DA$28))*(10-INDEX(INDIRECT("times"&amp;CK$2),$F396,DA$28))/10</f>
        <v>0</v>
      </c>
      <c r="DB396" s="63">
        <f ca="1">IF(OR(INDEX(INDIRECT("times"&amp;CK$2),$F396,DB$28)&gt;10,INDEX(INDIRECT(CM396),$E396,$F396)="",INDEX(INDIRECT(CM396),$E396,$F396)&gt;=INDEX(INDIRECT(CM396),1,DB$28)),0,(INDEX(INDIRECT(CM396),$E396,$F396))-INDEX(INDIRECT(CM396),1,DB$28))*(10-INDEX(INDIRECT("times"&amp;CK$2),$F396,DB$28))/10</f>
        <v>0</v>
      </c>
      <c r="DC396" s="63">
        <f ca="1">IF(OR(INDEX(INDIRECT("times"&amp;CK$2),$F396,DC$28)&gt;10,INDEX(INDIRECT(CM396),$E396,$F396)="",INDEX(INDIRECT(CM396),$E396,$F396)&gt;=INDEX(INDIRECT(CM396),1,DC$28)),0,(INDEX(INDIRECT(CM396),$E396,$F396))-INDEX(INDIRECT(CM396),1,DC$28))*(10-INDEX(INDIRECT("times"&amp;CK$2),$F396,DC$28))/10</f>
        <v>0</v>
      </c>
      <c r="DD396" s="63">
        <f ca="1">IF(OR(INDEX(INDIRECT("times"&amp;CK$2),$F396,DD$28)&gt;10,INDEX(INDIRECT(CM396),$E396,$F396)="",INDEX(INDIRECT(CM396),$E396,$F396)&gt;=INDEX(INDIRECT(CM396),1,DD$28)),0,(INDEX(INDIRECT(CM396),$E396,$F396))-INDEX(INDIRECT(CM396),1,DD$28))*(10-INDEX(INDIRECT("times"&amp;CK$2),$F396,DD$28))/10</f>
        <v>0</v>
      </c>
      <c r="DE396" s="63">
        <f ca="1">IF(OR(INDEX(INDIRECT("times"&amp;CK$2),$F396,DE$28)&gt;10,INDEX(INDIRECT(CM396),$E396,$F396)="",INDEX(INDIRECT(CM396),$E396,$F396)&gt;=INDEX(INDIRECT(CM396),1,DE$28)),0,(INDEX(INDIRECT(CM396),$E396,$F396))-INDEX(INDIRECT(CM396),1,DE$28))*(10-INDEX(INDIRECT("times"&amp;CK$2),$F396,DE$28))/10</f>
        <v>0</v>
      </c>
      <c r="DF396" s="63">
        <f ca="1">IF(OR(INDEX(INDIRECT("times"&amp;CK$2),$F396,DF$28)&gt;10,INDEX(INDIRECT(CM396),$E396,$F396)="",INDEX(INDIRECT(CM396),$E396,$F396)&gt;=INDEX(INDIRECT(CM396),1,DF$28)),0,(INDEX(INDIRECT(CM396),$E396,$F396))-INDEX(INDIRECT(CM396),1,DF$28))*(10-INDEX(INDIRECT("times"&amp;CK$2),$F396,DF$28))/10</f>
        <v>0</v>
      </c>
      <c r="DG396" s="63">
        <f ca="1">IF(OR(INDEX(INDIRECT("times"&amp;CK$2),$F396,DG$28)&gt;10,INDEX(INDIRECT(CM396),$E396,$F396)="",INDEX(INDIRECT(CM396),$E396,$F396)&gt;=INDEX(INDIRECT(CM396),1,DG$28)),0,(INDEX(INDIRECT(CM396),$E396,$F396))-INDEX(INDIRECT(CM396),1,DG$28))*(10-INDEX(INDIRECT("times"&amp;CK$2),$F396,DG$28))/10</f>
        <v>0</v>
      </c>
      <c r="DH396" s="63">
        <f ca="1">IF(OR(INDEX(INDIRECT("times"&amp;CK$2),$F396,DH$28)&gt;10,INDEX(INDIRECT(CM396),$E396,$F396)="",INDEX(INDIRECT(CM396),$E396,$F396)&gt;=INDEX(INDIRECT(CM396),1,DH$28)),0,(INDEX(INDIRECT(CM396),$E396,$F396))-INDEX(INDIRECT(CM396),1,DH$28))*(10-INDEX(INDIRECT("times"&amp;CK$2),$F396,DH$28))/10</f>
        <v>0</v>
      </c>
      <c r="DI396" s="63">
        <f ca="1">IF(OR(INDEX(INDIRECT("times"&amp;CK$2),$F396,DI$28)&gt;10,INDEX(INDIRECT(CM396),$E396,$F396)="",INDEX(INDIRECT(CM396),$E396,$F396)&gt;=INDEX(INDIRECT(CM396),1,DI$28)),0,(INDEX(INDIRECT(CM396),$E396,$F396))-INDEX(INDIRECT(CM396),1,DI$28))*(10-INDEX(INDIRECT("times"&amp;CK$2),$F396,DI$28))/10</f>
        <v>0</v>
      </c>
      <c r="DJ396" s="64">
        <f ca="1">IF(OR(INDEX(INDIRECT("times"&amp;CK$2),$F396,DJ$28)&gt;10,INDEX(INDIRECT(CM396),$E396,$F396)="",INDEX(INDIRECT(CM396),$E396,$F396)&gt;=INDEX(INDIRECT(CM396),1,DJ$28)),0,(INDEX(INDIRECT(CM396),$E396,$F396))-INDEX(INDIRECT(CM396),1,DJ$28))*(10-INDEX(INDIRECT("times"&amp;CK$2),$F396,DJ$28))/10</f>
        <v>0</v>
      </c>
      <c r="DK396" s="201">
        <v>18</v>
      </c>
      <c r="DM396" s="18" t="s">
        <v>227</v>
      </c>
      <c r="DN396" s="122">
        <f>DM341</f>
        <v>3</v>
      </c>
      <c r="DO396" s="122" t="str">
        <f>DM342</f>
        <v>shop3564</v>
      </c>
      <c r="DP396" s="210" t="str">
        <f t="shared" si="1802"/>
        <v>core3_shop3564</v>
      </c>
      <c r="DQ396" s="122">
        <v>5</v>
      </c>
      <c r="DR396" s="33">
        <v>18</v>
      </c>
      <c r="DS396" s="62">
        <f ca="1">IF(OR(INDEX(INDIRECT("times"&amp;DN$2),$F396,DS$28)&gt;10,INDEX(INDIRECT(DP396),$E396,$F396)="",INDEX(INDIRECT(DP396),$E396,$F396)&gt;=INDEX(INDIRECT(DP396),1,DS$28)),0,(INDEX(INDIRECT(DP396),$E396,$F396))-INDEX(INDIRECT(DP396),1,DS$28))*(10-INDEX(INDIRECT("times"&amp;DN$2),$F396,DS$28))/10</f>
        <v>0</v>
      </c>
      <c r="DT396" s="63">
        <f ca="1">IF(OR(INDEX(INDIRECT("times"&amp;DN$2),$F396,DT$28)&gt;10,INDEX(INDIRECT(DP396),$E396,$F396)="",INDEX(INDIRECT(DP396),$E396,$F396)&gt;=INDEX(INDIRECT(DP396),1,DT$28)),0,(INDEX(INDIRECT(DP396),$E396,$F396))-INDEX(INDIRECT(DP396),1,DT$28))*(10-INDEX(INDIRECT("times"&amp;DN$2),$F396,DT$28))/10</f>
        <v>0</v>
      </c>
      <c r="DU396" s="63">
        <f ca="1">IF(OR(INDEX(INDIRECT("times"&amp;DN$2),$F396,DU$28)&gt;10,INDEX(INDIRECT(DP396),$E396,$F396)="",INDEX(INDIRECT(DP396),$E396,$F396)&gt;=INDEX(INDIRECT(DP396),1,DU$28)),0,(INDEX(INDIRECT(DP396),$E396,$F396))-INDEX(INDIRECT(DP396),1,DU$28))*(10-INDEX(INDIRECT("times"&amp;DN$2),$F396,DU$28))/10</f>
        <v>0</v>
      </c>
      <c r="DV396" s="63">
        <f ca="1">IF(OR(INDEX(INDIRECT("times"&amp;DN$2),$F396,DV$28)&gt;10,INDEX(INDIRECT(DP396),$E396,$F396)="",INDEX(INDIRECT(DP396),$E396,$F396)&gt;=INDEX(INDIRECT(DP396),1,DV$28)),0,(INDEX(INDIRECT(DP396),$E396,$F396))-INDEX(INDIRECT(DP396),1,DV$28))*(10-INDEX(INDIRECT("times"&amp;DN$2),$F396,DV$28))/10</f>
        <v>0</v>
      </c>
      <c r="DW396" s="63">
        <f ca="1">IF(OR(INDEX(INDIRECT("times"&amp;DN$2),$F396,DW$28)&gt;10,INDEX(INDIRECT(DP396),$E396,$F396)="",INDEX(INDIRECT(DP396),$E396,$F396)&gt;=INDEX(INDIRECT(DP396),1,DW$28)),0,(INDEX(INDIRECT(DP396),$E396,$F396))-INDEX(INDIRECT(DP396),1,DW$28))*(10-INDEX(INDIRECT("times"&amp;DN$2),$F396,DW$28))/10</f>
        <v>0</v>
      </c>
      <c r="DX396" s="63">
        <f ca="1">IF(OR(INDEX(INDIRECT("times"&amp;DN$2),$F396,DX$28)&gt;10,INDEX(INDIRECT(DP396),$E396,$F396)="",INDEX(INDIRECT(DP396),$E396,$F396)&gt;=INDEX(INDIRECT(DP396),1,DX$28)),0,(INDEX(INDIRECT(DP396),$E396,$F396))-INDEX(INDIRECT(DP396),1,DX$28))*(10-INDEX(INDIRECT("times"&amp;DN$2),$F396,DX$28))/10</f>
        <v>0</v>
      </c>
      <c r="DY396" s="63">
        <f ca="1">IF(OR(INDEX(INDIRECT("times"&amp;DN$2),$F396,DY$28)&gt;10,INDEX(INDIRECT(DP396),$E396,$F396)="",INDEX(INDIRECT(DP396),$E396,$F396)&gt;=INDEX(INDIRECT(DP396),1,DY$28)),0,(INDEX(INDIRECT(DP396),$E396,$F396))-INDEX(INDIRECT(DP396),1,DY$28))*(10-INDEX(INDIRECT("times"&amp;DN$2),$F396,DY$28))/10</f>
        <v>0</v>
      </c>
      <c r="DZ396" s="63">
        <f ca="1">IF(OR(INDEX(INDIRECT("times"&amp;DN$2),$F396,DZ$28)&gt;10,INDEX(INDIRECT(DP396),$E396,$F396)="",INDEX(INDIRECT(DP396),$E396,$F396)&gt;=INDEX(INDIRECT(DP396),1,DZ$28)),0,(INDEX(INDIRECT(DP396),$E396,$F396))-INDEX(INDIRECT(DP396),1,DZ$28))*(10-INDEX(INDIRECT("times"&amp;DN$2),$F396,DZ$28))/10</f>
        <v>0</v>
      </c>
      <c r="EA396" s="63">
        <f ca="1">IF(OR(INDEX(INDIRECT("times"&amp;DN$2),$F396,EA$28)&gt;10,INDEX(INDIRECT(DP396),$E396,$F396)="",INDEX(INDIRECT(DP396),$E396,$F396)&gt;=INDEX(INDIRECT(DP396),1,EA$28)),0,(INDEX(INDIRECT(DP396),$E396,$F396))-INDEX(INDIRECT(DP396),1,EA$28))*(10-INDEX(INDIRECT("times"&amp;DN$2),$F396,EA$28))/10</f>
        <v>0</v>
      </c>
      <c r="EB396" s="63">
        <f ca="1">IF(OR(INDEX(INDIRECT("times"&amp;DN$2),$F396,EB$28)&gt;10,INDEX(INDIRECT(DP396),$E396,$F396)="",INDEX(INDIRECT(DP396),$E396,$F396)&gt;=INDEX(INDIRECT(DP396),1,EB$28)),0,(INDEX(INDIRECT(DP396),$E396,$F396))-INDEX(INDIRECT(DP396),1,EB$28))*(10-INDEX(INDIRECT("times"&amp;DN$2),$F396,EB$28))/10</f>
        <v>0</v>
      </c>
      <c r="EC396" s="63">
        <f ca="1">IF(OR(INDEX(INDIRECT("times"&amp;DN$2),$F396,EC$28)&gt;10,INDEX(INDIRECT(DP396),$E396,$F396)="",INDEX(INDIRECT(DP396),$E396,$F396)&gt;=INDEX(INDIRECT(DP396),1,EC$28)),0,(INDEX(INDIRECT(DP396),$E396,$F396))-INDEX(INDIRECT(DP396),1,EC$28))*(10-INDEX(INDIRECT("times"&amp;DN$2),$F396,EC$28))/10</f>
        <v>0</v>
      </c>
      <c r="ED396" s="63">
        <f ca="1">IF(OR(INDEX(INDIRECT("times"&amp;DN$2),$F396,ED$28)&gt;10,INDEX(INDIRECT(DP396),$E396,$F396)="",INDEX(INDIRECT(DP396),$E396,$F396)&gt;=INDEX(INDIRECT(DP396),1,ED$28)),0,(INDEX(INDIRECT(DP396),$E396,$F396))-INDEX(INDIRECT(DP396),1,ED$28))*(10-INDEX(INDIRECT("times"&amp;DN$2),$F396,ED$28))/10</f>
        <v>0</v>
      </c>
      <c r="EE396" s="63">
        <f ca="1">IF(OR(INDEX(INDIRECT("times"&amp;DN$2),$F396,EE$28)&gt;10,INDEX(INDIRECT(DP396),$E396,$F396)="",INDEX(INDIRECT(DP396),$E396,$F396)&gt;=INDEX(INDIRECT(DP396),1,EE$28)),0,(INDEX(INDIRECT(DP396),$E396,$F396))-INDEX(INDIRECT(DP396),1,EE$28))*(10-INDEX(INDIRECT("times"&amp;DN$2),$F396,EE$28))/10</f>
        <v>0</v>
      </c>
      <c r="EF396" s="63">
        <f ca="1">IF(OR(INDEX(INDIRECT("times"&amp;DN$2),$F396,EF$28)&gt;10,INDEX(INDIRECT(DP396),$E396,$F396)="",INDEX(INDIRECT(DP396),$E396,$F396)&gt;=INDEX(INDIRECT(DP396),1,EF$28)),0,(INDEX(INDIRECT(DP396),$E396,$F396))-INDEX(INDIRECT(DP396),1,EF$28))*(10-INDEX(INDIRECT("times"&amp;DN$2),$F396,EF$28))/10</f>
        <v>0</v>
      </c>
      <c r="EG396" s="63">
        <f ca="1">IF(OR(INDEX(INDIRECT("times"&amp;DN$2),$F396,EG$28)&gt;10,INDEX(INDIRECT(DP396),$E396,$F396)="",INDEX(INDIRECT(DP396),$E396,$F396)&gt;=INDEX(INDIRECT(DP396),1,EG$28)),0,(INDEX(INDIRECT(DP396),$E396,$F396))-INDEX(INDIRECT(DP396),1,EG$28))*(10-INDEX(INDIRECT("times"&amp;DN$2),$F396,EG$28))/10</f>
        <v>0</v>
      </c>
      <c r="EH396" s="63">
        <f ca="1">IF(OR(INDEX(INDIRECT("times"&amp;DN$2),$F396,EH$28)&gt;10,INDEX(INDIRECT(DP396),$E396,$F396)="",INDEX(INDIRECT(DP396),$E396,$F396)&gt;=INDEX(INDIRECT(DP396),1,EH$28)),0,(INDEX(INDIRECT(DP396),$E396,$F396))-INDEX(INDIRECT(DP396),1,EH$28))*(10-INDEX(INDIRECT("times"&amp;DN$2),$F396,EH$28))/10</f>
        <v>0</v>
      </c>
      <c r="EI396" s="63">
        <f ca="1">IF(OR(INDEX(INDIRECT("times"&amp;DN$2),$F396,EI$28)&gt;10,INDEX(INDIRECT(DP396),$E396,$F396)="",INDEX(INDIRECT(DP396),$E396,$F396)&gt;=INDEX(INDIRECT(DP396),1,EI$28)),0,(INDEX(INDIRECT(DP396),$E396,$F396))-INDEX(INDIRECT(DP396),1,EI$28))*(10-INDEX(INDIRECT("times"&amp;DN$2),$F396,EI$28))/10</f>
        <v>0</v>
      </c>
      <c r="EJ396" s="63">
        <f ca="1">IF(OR(INDEX(INDIRECT("times"&amp;DN$2),$F396,EJ$28)&gt;10,INDEX(INDIRECT(DP396),$E396,$F396)="",INDEX(INDIRECT(DP396),$E396,$F396)&gt;=INDEX(INDIRECT(DP396),1,EJ$28)),0,(INDEX(INDIRECT(DP396),$E396,$F396))-INDEX(INDIRECT(DP396),1,EJ$28))*(10-INDEX(INDIRECT("times"&amp;DN$2),$F396,EJ$28))/10</f>
        <v>0</v>
      </c>
      <c r="EK396" s="63">
        <f ca="1">IF(OR(INDEX(INDIRECT("times"&amp;DN$2),$F396,EK$28)&gt;10,INDEX(INDIRECT(DP396),$E396,$F396)="",INDEX(INDIRECT(DP396),$E396,$F396)&gt;=INDEX(INDIRECT(DP396),1,EK$28)),0,(INDEX(INDIRECT(DP396),$E396,$F396))-INDEX(INDIRECT(DP396),1,EK$28))*(10-INDEX(INDIRECT("times"&amp;DN$2),$F396,EK$28))/10</f>
        <v>0</v>
      </c>
      <c r="EL396" s="63">
        <f ca="1">IF(OR(INDEX(INDIRECT("times"&amp;DN$2),$F396,EL$28)&gt;10,INDEX(INDIRECT(DP396),$E396,$F396)="",INDEX(INDIRECT(DP396),$E396,$F396)&gt;=INDEX(INDIRECT(DP396),1,EL$28)),0,(INDEX(INDIRECT(DP396),$E396,$F396))-INDEX(INDIRECT(DP396),1,EL$28))*(10-INDEX(INDIRECT("times"&amp;DN$2),$F396,EL$28))/10</f>
        <v>0</v>
      </c>
      <c r="EM396" s="64">
        <f ca="1">IF(OR(INDEX(INDIRECT("times"&amp;DN$2),$F396,EM$28)&gt;10,INDEX(INDIRECT(DP396),$E396,$F396)="",INDEX(INDIRECT(DP396),$E396,$F396)&gt;=INDEX(INDIRECT(DP396),1,EM$28)),0,(INDEX(INDIRECT(DP396),$E396,$F396))-INDEX(INDIRECT(DP396),1,EM$28))*(10-INDEX(INDIRECT("times"&amp;DN$2),$F396,EM$28))/10</f>
        <v>0</v>
      </c>
      <c r="EN396" s="201">
        <v>18</v>
      </c>
      <c r="EP396" s="18" t="s">
        <v>227</v>
      </c>
      <c r="EQ396" s="122">
        <f>EP341</f>
        <v>3</v>
      </c>
      <c r="ER396" s="122" t="str">
        <f>EP342</f>
        <v>lei3564</v>
      </c>
      <c r="ES396" s="210" t="str">
        <f t="shared" si="1803"/>
        <v>core3_lei3564</v>
      </c>
      <c r="ET396" s="122">
        <v>5</v>
      </c>
      <c r="EU396" s="33">
        <v>18</v>
      </c>
      <c r="EV396" s="62">
        <f ca="1">IF(OR(INDEX(INDIRECT("times"&amp;EQ$2),$F396,EV$28)&gt;10,INDEX(INDIRECT(ES396),$E396,$F396)="",INDEX(INDIRECT(ES396),$E396,$F396)&gt;=INDEX(INDIRECT(ES396),1,EV$28)),0,(INDEX(INDIRECT(ES396),$E396,$F396))-INDEX(INDIRECT(ES396),1,EV$28))*(10-INDEX(INDIRECT("times"&amp;EQ$2),$F396,EV$28))/10</f>
        <v>0</v>
      </c>
      <c r="EW396" s="63">
        <f ca="1">IF(OR(INDEX(INDIRECT("times"&amp;EQ$2),$F396,EW$28)&gt;10,INDEX(INDIRECT(ES396),$E396,$F396)="",INDEX(INDIRECT(ES396),$E396,$F396)&gt;=INDEX(INDIRECT(ES396),1,EW$28)),0,(INDEX(INDIRECT(ES396),$E396,$F396))-INDEX(INDIRECT(ES396),1,EW$28))*(10-INDEX(INDIRECT("times"&amp;EQ$2),$F396,EW$28))/10</f>
        <v>0</v>
      </c>
      <c r="EX396" s="63">
        <f ca="1">IF(OR(INDEX(INDIRECT("times"&amp;EQ$2),$F396,EX$28)&gt;10,INDEX(INDIRECT(ES396),$E396,$F396)="",INDEX(INDIRECT(ES396),$E396,$F396)&gt;=INDEX(INDIRECT(ES396),1,EX$28)),0,(INDEX(INDIRECT(ES396),$E396,$F396))-INDEX(INDIRECT(ES396),1,EX$28))*(10-INDEX(INDIRECT("times"&amp;EQ$2),$F396,EX$28))/10</f>
        <v>0</v>
      </c>
      <c r="EY396" s="63">
        <f ca="1">IF(OR(INDEX(INDIRECT("times"&amp;EQ$2),$F396,EY$28)&gt;10,INDEX(INDIRECT(ES396),$E396,$F396)="",INDEX(INDIRECT(ES396),$E396,$F396)&gt;=INDEX(INDIRECT(ES396),1,EY$28)),0,(INDEX(INDIRECT(ES396),$E396,$F396))-INDEX(INDIRECT(ES396),1,EY$28))*(10-INDEX(INDIRECT("times"&amp;EQ$2),$F396,EY$28))/10</f>
        <v>0</v>
      </c>
      <c r="EZ396" s="63">
        <f ca="1">IF(OR(INDEX(INDIRECT("times"&amp;EQ$2),$F396,EZ$28)&gt;10,INDEX(INDIRECT(ES396),$E396,$F396)="",INDEX(INDIRECT(ES396),$E396,$F396)&gt;=INDEX(INDIRECT(ES396),1,EZ$28)),0,(INDEX(INDIRECT(ES396),$E396,$F396))-INDEX(INDIRECT(ES396),1,EZ$28))*(10-INDEX(INDIRECT("times"&amp;EQ$2),$F396,EZ$28))/10</f>
        <v>0</v>
      </c>
      <c r="FA396" s="63">
        <f ca="1">IF(OR(INDEX(INDIRECT("times"&amp;EQ$2),$F396,FA$28)&gt;10,INDEX(INDIRECT(ES396),$E396,$F396)="",INDEX(INDIRECT(ES396),$E396,$F396)&gt;=INDEX(INDIRECT(ES396),1,FA$28)),0,(INDEX(INDIRECT(ES396),$E396,$F396))-INDEX(INDIRECT(ES396),1,FA$28))*(10-INDEX(INDIRECT("times"&amp;EQ$2),$F396,FA$28))/10</f>
        <v>0</v>
      </c>
      <c r="FB396" s="63">
        <f ca="1">IF(OR(INDEX(INDIRECT("times"&amp;EQ$2),$F396,FB$28)&gt;10,INDEX(INDIRECT(ES396),$E396,$F396)="",INDEX(INDIRECT(ES396),$E396,$F396)&gt;=INDEX(INDIRECT(ES396),1,FB$28)),0,(INDEX(INDIRECT(ES396),$E396,$F396))-INDEX(INDIRECT(ES396),1,FB$28))*(10-INDEX(INDIRECT("times"&amp;EQ$2),$F396,FB$28))/10</f>
        <v>0</v>
      </c>
      <c r="FC396" s="63">
        <f ca="1">IF(OR(INDEX(INDIRECT("times"&amp;EQ$2),$F396,FC$28)&gt;10,INDEX(INDIRECT(ES396),$E396,$F396)="",INDEX(INDIRECT(ES396),$E396,$F396)&gt;=INDEX(INDIRECT(ES396),1,FC$28)),0,(INDEX(INDIRECT(ES396),$E396,$F396))-INDEX(INDIRECT(ES396),1,FC$28))*(10-INDEX(INDIRECT("times"&amp;EQ$2),$F396,FC$28))/10</f>
        <v>0</v>
      </c>
      <c r="FD396" s="63">
        <f ca="1">IF(OR(INDEX(INDIRECT("times"&amp;EQ$2),$F396,FD$28)&gt;10,INDEX(INDIRECT(ES396),$E396,$F396)="",INDEX(INDIRECT(ES396),$E396,$F396)&gt;=INDEX(INDIRECT(ES396),1,FD$28)),0,(INDEX(INDIRECT(ES396),$E396,$F396))-INDEX(INDIRECT(ES396),1,FD$28))*(10-INDEX(INDIRECT("times"&amp;EQ$2),$F396,FD$28))/10</f>
        <v>0</v>
      </c>
      <c r="FE396" s="63">
        <f ca="1">IF(OR(INDEX(INDIRECT("times"&amp;EQ$2),$F396,FE$28)&gt;10,INDEX(INDIRECT(ES396),$E396,$F396)="",INDEX(INDIRECT(ES396),$E396,$F396)&gt;=INDEX(INDIRECT(ES396),1,FE$28)),0,(INDEX(INDIRECT(ES396),$E396,$F396))-INDEX(INDIRECT(ES396),1,FE$28))*(10-INDEX(INDIRECT("times"&amp;EQ$2),$F396,FE$28))/10</f>
        <v>0</v>
      </c>
      <c r="FF396" s="63">
        <f ca="1">IF(OR(INDEX(INDIRECT("times"&amp;EQ$2),$F396,FF$28)&gt;10,INDEX(INDIRECT(ES396),$E396,$F396)="",INDEX(INDIRECT(ES396),$E396,$F396)&gt;=INDEX(INDIRECT(ES396),1,FF$28)),0,(INDEX(INDIRECT(ES396),$E396,$F396))-INDEX(INDIRECT(ES396),1,FF$28))*(10-INDEX(INDIRECT("times"&amp;EQ$2),$F396,FF$28))/10</f>
        <v>0</v>
      </c>
      <c r="FG396" s="63">
        <f ca="1">IF(OR(INDEX(INDIRECT("times"&amp;EQ$2),$F396,FG$28)&gt;10,INDEX(INDIRECT(ES396),$E396,$F396)="",INDEX(INDIRECT(ES396),$E396,$F396)&gt;=INDEX(INDIRECT(ES396),1,FG$28)),0,(INDEX(INDIRECT(ES396),$E396,$F396))-INDEX(INDIRECT(ES396),1,FG$28))*(10-INDEX(INDIRECT("times"&amp;EQ$2),$F396,FG$28))/10</f>
        <v>0</v>
      </c>
      <c r="FH396" s="63">
        <f ca="1">IF(OR(INDEX(INDIRECT("times"&amp;EQ$2),$F396,FH$28)&gt;10,INDEX(INDIRECT(ES396),$E396,$F396)="",INDEX(INDIRECT(ES396),$E396,$F396)&gt;=INDEX(INDIRECT(ES396),1,FH$28)),0,(INDEX(INDIRECT(ES396),$E396,$F396))-INDEX(INDIRECT(ES396),1,FH$28))*(10-INDEX(INDIRECT("times"&amp;EQ$2),$F396,FH$28))/10</f>
        <v>0</v>
      </c>
      <c r="FI396" s="63">
        <f ca="1">IF(OR(INDEX(INDIRECT("times"&amp;EQ$2),$F396,FI$28)&gt;10,INDEX(INDIRECT(ES396),$E396,$F396)="",INDEX(INDIRECT(ES396),$E396,$F396)&gt;=INDEX(INDIRECT(ES396),1,FI$28)),0,(INDEX(INDIRECT(ES396),$E396,$F396))-INDEX(INDIRECT(ES396),1,FI$28))*(10-INDEX(INDIRECT("times"&amp;EQ$2),$F396,FI$28))/10</f>
        <v>0</v>
      </c>
      <c r="FJ396" s="63">
        <f ca="1">IF(OR(INDEX(INDIRECT("times"&amp;EQ$2),$F396,FJ$28)&gt;10,INDEX(INDIRECT(ES396),$E396,$F396)="",INDEX(INDIRECT(ES396),$E396,$F396)&gt;=INDEX(INDIRECT(ES396),1,FJ$28)),0,(INDEX(INDIRECT(ES396),$E396,$F396))-INDEX(INDIRECT(ES396),1,FJ$28))*(10-INDEX(INDIRECT("times"&amp;EQ$2),$F396,FJ$28))/10</f>
        <v>0</v>
      </c>
      <c r="FK396" s="63">
        <f ca="1">IF(OR(INDEX(INDIRECT("times"&amp;EQ$2),$F396,FK$28)&gt;10,INDEX(INDIRECT(ES396),$E396,$F396)="",INDEX(INDIRECT(ES396),$E396,$F396)&gt;=INDEX(INDIRECT(ES396),1,FK$28)),0,(INDEX(INDIRECT(ES396),$E396,$F396))-INDEX(INDIRECT(ES396),1,FK$28))*(10-INDEX(INDIRECT("times"&amp;EQ$2),$F396,FK$28))/10</f>
        <v>0</v>
      </c>
      <c r="FL396" s="63">
        <f ca="1">IF(OR(INDEX(INDIRECT("times"&amp;EQ$2),$F396,FL$28)&gt;10,INDEX(INDIRECT(ES396),$E396,$F396)="",INDEX(INDIRECT(ES396),$E396,$F396)&gt;=INDEX(INDIRECT(ES396),1,FL$28)),0,(INDEX(INDIRECT(ES396),$E396,$F396))-INDEX(INDIRECT(ES396),1,FL$28))*(10-INDEX(INDIRECT("times"&amp;EQ$2),$F396,FL$28))/10</f>
        <v>0</v>
      </c>
      <c r="FM396" s="63">
        <f ca="1">IF(OR(INDEX(INDIRECT("times"&amp;EQ$2),$F396,FM$28)&gt;10,INDEX(INDIRECT(ES396),$E396,$F396)="",INDEX(INDIRECT(ES396),$E396,$F396)&gt;=INDEX(INDIRECT(ES396),1,FM$28)),0,(INDEX(INDIRECT(ES396),$E396,$F396))-INDEX(INDIRECT(ES396),1,FM$28))*(10-INDEX(INDIRECT("times"&amp;EQ$2),$F396,FM$28))/10</f>
        <v>0</v>
      </c>
      <c r="FN396" s="63">
        <f ca="1">IF(OR(INDEX(INDIRECT("times"&amp;EQ$2),$F396,FN$28)&gt;10,INDEX(INDIRECT(ES396),$E396,$F396)="",INDEX(INDIRECT(ES396),$E396,$F396)&gt;=INDEX(INDIRECT(ES396),1,FN$28)),0,(INDEX(INDIRECT(ES396),$E396,$F396))-INDEX(INDIRECT(ES396),1,FN$28))*(10-INDEX(INDIRECT("times"&amp;EQ$2),$F396,FN$28))/10</f>
        <v>0</v>
      </c>
      <c r="FO396" s="63">
        <f ca="1">IF(OR(INDEX(INDIRECT("times"&amp;EQ$2),$F396,FO$28)&gt;10,INDEX(INDIRECT(ES396),$E396,$F396)="",INDEX(INDIRECT(ES396),$E396,$F396)&gt;=INDEX(INDIRECT(ES396),1,FO$28)),0,(INDEX(INDIRECT(ES396),$E396,$F396))-INDEX(INDIRECT(ES396),1,FO$28))*(10-INDEX(INDIRECT("times"&amp;EQ$2),$F396,FO$28))/10</f>
        <v>0</v>
      </c>
      <c r="FP396" s="64">
        <f ca="1">IF(OR(INDEX(INDIRECT("times"&amp;EQ$2),$F396,FP$28)&gt;10,INDEX(INDIRECT(ES396),$E396,$F396)="",INDEX(INDIRECT(ES396),$E396,$F396)&gt;=INDEX(INDIRECT(ES396),1,FP$28)),0,(INDEX(INDIRECT(ES396),$E396,$F396))-INDEX(INDIRECT(ES396),1,FP$28))*(10-INDEX(INDIRECT("times"&amp;EQ$2),$F396,FP$28))/10</f>
        <v>0</v>
      </c>
      <c r="FQ396" s="201">
        <v>18</v>
      </c>
      <c r="FS396" s="18" t="s">
        <v>227</v>
      </c>
      <c r="FT396" s="122">
        <f>FS341</f>
        <v>3</v>
      </c>
      <c r="FU396" s="122" t="str">
        <f>FS342</f>
        <v>shop65</v>
      </c>
      <c r="FV396" s="210" t="str">
        <f t="shared" si="1804"/>
        <v>core3_shop65</v>
      </c>
      <c r="FW396" s="122">
        <v>5</v>
      </c>
      <c r="FX396" s="33">
        <v>18</v>
      </c>
      <c r="FY396" s="62">
        <f ca="1">IF(OR(INDEX(INDIRECT("times"&amp;FT$2),$F396,FY$28)&gt;10,INDEX(INDIRECT(FV396),$E396,$F396)="",INDEX(INDIRECT(FV396),$E396,$F396)&gt;=INDEX(INDIRECT(FV396),1,FY$28)),0,(INDEX(INDIRECT(FV396),$E396,$F396))-INDEX(INDIRECT(FV396),1,FY$28))*(10-INDEX(INDIRECT("times"&amp;FT$2),$F396,FY$28))/10</f>
        <v>0</v>
      </c>
      <c r="FZ396" s="63">
        <f ca="1">IF(OR(INDEX(INDIRECT("times"&amp;FT$2),$F396,FZ$28)&gt;10,INDEX(INDIRECT(FV396),$E396,$F396)="",INDEX(INDIRECT(FV396),$E396,$F396)&gt;=INDEX(INDIRECT(FV396),1,FZ$28)),0,(INDEX(INDIRECT(FV396),$E396,$F396))-INDEX(INDIRECT(FV396),1,FZ$28))*(10-INDEX(INDIRECT("times"&amp;FT$2),$F396,FZ$28))/10</f>
        <v>0</v>
      </c>
      <c r="GA396" s="63">
        <f ca="1">IF(OR(INDEX(INDIRECT("times"&amp;FT$2),$F396,GA$28)&gt;10,INDEX(INDIRECT(FV396),$E396,$F396)="",INDEX(INDIRECT(FV396),$E396,$F396)&gt;=INDEX(INDIRECT(FV396),1,GA$28)),0,(INDEX(INDIRECT(FV396),$E396,$F396))-INDEX(INDIRECT(FV396),1,GA$28))*(10-INDEX(INDIRECT("times"&amp;FT$2),$F396,GA$28))/10</f>
        <v>0</v>
      </c>
      <c r="GB396" s="63">
        <f ca="1">IF(OR(INDEX(INDIRECT("times"&amp;FT$2),$F396,GB$28)&gt;10,INDEX(INDIRECT(FV396),$E396,$F396)="",INDEX(INDIRECT(FV396),$E396,$F396)&gt;=INDEX(INDIRECT(FV396),1,GB$28)),0,(INDEX(INDIRECT(FV396),$E396,$F396))-INDEX(INDIRECT(FV396),1,GB$28))*(10-INDEX(INDIRECT("times"&amp;FT$2),$F396,GB$28))/10</f>
        <v>0</v>
      </c>
      <c r="GC396" s="63">
        <f ca="1">IF(OR(INDEX(INDIRECT("times"&amp;FT$2),$F396,GC$28)&gt;10,INDEX(INDIRECT(FV396),$E396,$F396)="",INDEX(INDIRECT(FV396),$E396,$F396)&gt;=INDEX(INDIRECT(FV396),1,GC$28)),0,(INDEX(INDIRECT(FV396),$E396,$F396))-INDEX(INDIRECT(FV396),1,GC$28))*(10-INDEX(INDIRECT("times"&amp;FT$2),$F396,GC$28))/10</f>
        <v>0</v>
      </c>
      <c r="GD396" s="63">
        <f ca="1">IF(OR(INDEX(INDIRECT("times"&amp;FT$2),$F396,GD$28)&gt;10,INDEX(INDIRECT(FV396),$E396,$F396)="",INDEX(INDIRECT(FV396),$E396,$F396)&gt;=INDEX(INDIRECT(FV396),1,GD$28)),0,(INDEX(INDIRECT(FV396),$E396,$F396))-INDEX(INDIRECT(FV396),1,GD$28))*(10-INDEX(INDIRECT("times"&amp;FT$2),$F396,GD$28))/10</f>
        <v>0</v>
      </c>
      <c r="GE396" s="63">
        <f ca="1">IF(OR(INDEX(INDIRECT("times"&amp;FT$2),$F396,GE$28)&gt;10,INDEX(INDIRECT(FV396),$E396,$F396)="",INDEX(INDIRECT(FV396),$E396,$F396)&gt;=INDEX(INDIRECT(FV396),1,GE$28)),0,(INDEX(INDIRECT(FV396),$E396,$F396))-INDEX(INDIRECT(FV396),1,GE$28))*(10-INDEX(INDIRECT("times"&amp;FT$2),$F396,GE$28))/10</f>
        <v>0</v>
      </c>
      <c r="GF396" s="63">
        <f ca="1">IF(OR(INDEX(INDIRECT("times"&amp;FT$2),$F396,GF$28)&gt;10,INDEX(INDIRECT(FV396),$E396,$F396)="",INDEX(INDIRECT(FV396),$E396,$F396)&gt;=INDEX(INDIRECT(FV396),1,GF$28)),0,(INDEX(INDIRECT(FV396),$E396,$F396))-INDEX(INDIRECT(FV396),1,GF$28))*(10-INDEX(INDIRECT("times"&amp;FT$2),$F396,GF$28))/10</f>
        <v>0</v>
      </c>
      <c r="GG396" s="63">
        <f ca="1">IF(OR(INDEX(INDIRECT("times"&amp;FT$2),$F396,GG$28)&gt;10,INDEX(INDIRECT(FV396),$E396,$F396)="",INDEX(INDIRECT(FV396),$E396,$F396)&gt;=INDEX(INDIRECT(FV396),1,GG$28)),0,(INDEX(INDIRECT(FV396),$E396,$F396))-INDEX(INDIRECT(FV396),1,GG$28))*(10-INDEX(INDIRECT("times"&amp;FT$2),$F396,GG$28))/10</f>
        <v>0</v>
      </c>
      <c r="GH396" s="63">
        <f ca="1">IF(OR(INDEX(INDIRECT("times"&amp;FT$2),$F396,GH$28)&gt;10,INDEX(INDIRECT(FV396),$E396,$F396)="",INDEX(INDIRECT(FV396),$E396,$F396)&gt;=INDEX(INDIRECT(FV396),1,GH$28)),0,(INDEX(INDIRECT(FV396),$E396,$F396))-INDEX(INDIRECT(FV396),1,GH$28))*(10-INDEX(INDIRECT("times"&amp;FT$2),$F396,GH$28))/10</f>
        <v>0</v>
      </c>
      <c r="GI396" s="63">
        <f ca="1">IF(OR(INDEX(INDIRECT("times"&amp;FT$2),$F396,GI$28)&gt;10,INDEX(INDIRECT(FV396),$E396,$F396)="",INDEX(INDIRECT(FV396),$E396,$F396)&gt;=INDEX(INDIRECT(FV396),1,GI$28)),0,(INDEX(INDIRECT(FV396),$E396,$F396))-INDEX(INDIRECT(FV396),1,GI$28))*(10-INDEX(INDIRECT("times"&amp;FT$2),$F396,GI$28))/10</f>
        <v>0</v>
      </c>
      <c r="GJ396" s="63">
        <f ca="1">IF(OR(INDEX(INDIRECT("times"&amp;FT$2),$F396,GJ$28)&gt;10,INDEX(INDIRECT(FV396),$E396,$F396)="",INDEX(INDIRECT(FV396),$E396,$F396)&gt;=INDEX(INDIRECT(FV396),1,GJ$28)),0,(INDEX(INDIRECT(FV396),$E396,$F396))-INDEX(INDIRECT(FV396),1,GJ$28))*(10-INDEX(INDIRECT("times"&amp;FT$2),$F396,GJ$28))/10</f>
        <v>0</v>
      </c>
      <c r="GK396" s="63">
        <f ca="1">IF(OR(INDEX(INDIRECT("times"&amp;FT$2),$F396,GK$28)&gt;10,INDEX(INDIRECT(FV396),$E396,$F396)="",INDEX(INDIRECT(FV396),$E396,$F396)&gt;=INDEX(INDIRECT(FV396),1,GK$28)),0,(INDEX(INDIRECT(FV396),$E396,$F396))-INDEX(INDIRECT(FV396),1,GK$28))*(10-INDEX(INDIRECT("times"&amp;FT$2),$F396,GK$28))/10</f>
        <v>0</v>
      </c>
      <c r="GL396" s="63">
        <f ca="1">IF(OR(INDEX(INDIRECT("times"&amp;FT$2),$F396,GL$28)&gt;10,INDEX(INDIRECT(FV396),$E396,$F396)="",INDEX(INDIRECT(FV396),$E396,$F396)&gt;=INDEX(INDIRECT(FV396),1,GL$28)),0,(INDEX(INDIRECT(FV396),$E396,$F396))-INDEX(INDIRECT(FV396),1,GL$28))*(10-INDEX(INDIRECT("times"&amp;FT$2),$F396,GL$28))/10</f>
        <v>0</v>
      </c>
      <c r="GM396" s="63">
        <f ca="1">IF(OR(INDEX(INDIRECT("times"&amp;FT$2),$F396,GM$28)&gt;10,INDEX(INDIRECT(FV396),$E396,$F396)="",INDEX(INDIRECT(FV396),$E396,$F396)&gt;=INDEX(INDIRECT(FV396),1,GM$28)),0,(INDEX(INDIRECT(FV396),$E396,$F396))-INDEX(INDIRECT(FV396),1,GM$28))*(10-INDEX(INDIRECT("times"&amp;FT$2),$F396,GM$28))/10</f>
        <v>0</v>
      </c>
      <c r="GN396" s="63">
        <f ca="1">IF(OR(INDEX(INDIRECT("times"&amp;FT$2),$F396,GN$28)&gt;10,INDEX(INDIRECT(FV396),$E396,$F396)="",INDEX(INDIRECT(FV396),$E396,$F396)&gt;=INDEX(INDIRECT(FV396),1,GN$28)),0,(INDEX(INDIRECT(FV396),$E396,$F396))-INDEX(INDIRECT(FV396),1,GN$28))*(10-INDEX(INDIRECT("times"&amp;FT$2),$F396,GN$28))/10</f>
        <v>0</v>
      </c>
      <c r="GO396" s="63">
        <f ca="1">IF(OR(INDEX(INDIRECT("times"&amp;FT$2),$F396,GO$28)&gt;10,INDEX(INDIRECT(FV396),$E396,$F396)="",INDEX(INDIRECT(FV396),$E396,$F396)&gt;=INDEX(INDIRECT(FV396),1,GO$28)),0,(INDEX(INDIRECT(FV396),$E396,$F396))-INDEX(INDIRECT(FV396),1,GO$28))*(10-INDEX(INDIRECT("times"&amp;FT$2),$F396,GO$28))/10</f>
        <v>0</v>
      </c>
      <c r="GP396" s="63">
        <f ca="1">IF(OR(INDEX(INDIRECT("times"&amp;FT$2),$F396,GP$28)&gt;10,INDEX(INDIRECT(FV396),$E396,$F396)="",INDEX(INDIRECT(FV396),$E396,$F396)&gt;=INDEX(INDIRECT(FV396),1,GP$28)),0,(INDEX(INDIRECT(FV396),$E396,$F396))-INDEX(INDIRECT(FV396),1,GP$28))*(10-INDEX(INDIRECT("times"&amp;FT$2),$F396,GP$28))/10</f>
        <v>0</v>
      </c>
      <c r="GQ396" s="63">
        <f ca="1">IF(OR(INDEX(INDIRECT("times"&amp;FT$2),$F396,GQ$28)&gt;10,INDEX(INDIRECT(FV396),$E396,$F396)="",INDEX(INDIRECT(FV396),$E396,$F396)&gt;=INDEX(INDIRECT(FV396),1,GQ$28)),0,(INDEX(INDIRECT(FV396),$E396,$F396))-INDEX(INDIRECT(FV396),1,GQ$28))*(10-INDEX(INDIRECT("times"&amp;FT$2),$F396,GQ$28))/10</f>
        <v>0</v>
      </c>
      <c r="GR396" s="63">
        <f ca="1">IF(OR(INDEX(INDIRECT("times"&amp;FT$2),$F396,GR$28)&gt;10,INDEX(INDIRECT(FV396),$E396,$F396)="",INDEX(INDIRECT(FV396),$E396,$F396)&gt;=INDEX(INDIRECT(FV396),1,GR$28)),0,(INDEX(INDIRECT(FV396),$E396,$F396))-INDEX(INDIRECT(FV396),1,GR$28))*(10-INDEX(INDIRECT("times"&amp;FT$2),$F396,GR$28))/10</f>
        <v>0</v>
      </c>
      <c r="GS396" s="64">
        <f ca="1">IF(OR(INDEX(INDIRECT("times"&amp;FT$2),$F396,GS$28)&gt;10,INDEX(INDIRECT(FV396),$E396,$F396)="",INDEX(INDIRECT(FV396),$E396,$F396)&gt;=INDEX(INDIRECT(FV396),1,GS$28)),0,(INDEX(INDIRECT(FV396),$E396,$F396))-INDEX(INDIRECT(FV396),1,GS$28))*(10-INDEX(INDIRECT("times"&amp;FT$2),$F396,GS$28))/10</f>
        <v>0</v>
      </c>
      <c r="GT396" s="201">
        <v>18</v>
      </c>
      <c r="GV396" s="18" t="s">
        <v>227</v>
      </c>
      <c r="GW396" s="122">
        <f>GV341</f>
        <v>3</v>
      </c>
      <c r="GX396" s="122" t="str">
        <f>GV342</f>
        <v>lei65</v>
      </c>
      <c r="GY396" s="210" t="str">
        <f t="shared" si="1805"/>
        <v>core3_lei65</v>
      </c>
      <c r="GZ396" s="122">
        <v>5</v>
      </c>
      <c r="HA396" s="33">
        <v>18</v>
      </c>
      <c r="HB396" s="62">
        <f ca="1">IF(OR(INDEX(INDIRECT("times"&amp;GW$2),$F396,HB$28)&gt;10,INDEX(INDIRECT(GY396),$E396,$F396)="",INDEX(INDIRECT(GY396),$E396,$F396)&gt;=INDEX(INDIRECT(GY396),1,HB$28)),0,(INDEX(INDIRECT(GY396),$E396,$F396))-INDEX(INDIRECT(GY396),1,HB$28))*(10-INDEX(INDIRECT("times"&amp;GW$2),$F396,HB$28))/10</f>
        <v>0</v>
      </c>
      <c r="HC396" s="63">
        <f ca="1">IF(OR(INDEX(INDIRECT("times"&amp;GW$2),$F396,HC$28)&gt;10,INDEX(INDIRECT(GY396),$E396,$F396)="",INDEX(INDIRECT(GY396),$E396,$F396)&gt;=INDEX(INDIRECT(GY396),1,HC$28)),0,(INDEX(INDIRECT(GY396),$E396,$F396))-INDEX(INDIRECT(GY396),1,HC$28))*(10-INDEX(INDIRECT("times"&amp;GW$2),$F396,HC$28))/10</f>
        <v>0</v>
      </c>
      <c r="HD396" s="63">
        <f ca="1">IF(OR(INDEX(INDIRECT("times"&amp;GW$2),$F396,HD$28)&gt;10,INDEX(INDIRECT(GY396),$E396,$F396)="",INDEX(INDIRECT(GY396),$E396,$F396)&gt;=INDEX(INDIRECT(GY396),1,HD$28)),0,(INDEX(INDIRECT(GY396),$E396,$F396))-INDEX(INDIRECT(GY396),1,HD$28))*(10-INDEX(INDIRECT("times"&amp;GW$2),$F396,HD$28))/10</f>
        <v>0</v>
      </c>
      <c r="HE396" s="63">
        <f ca="1">IF(OR(INDEX(INDIRECT("times"&amp;GW$2),$F396,HE$28)&gt;10,INDEX(INDIRECT(GY396),$E396,$F396)="",INDEX(INDIRECT(GY396),$E396,$F396)&gt;=INDEX(INDIRECT(GY396),1,HE$28)),0,(INDEX(INDIRECT(GY396),$E396,$F396))-INDEX(INDIRECT(GY396),1,HE$28))*(10-INDEX(INDIRECT("times"&amp;GW$2),$F396,HE$28))/10</f>
        <v>0</v>
      </c>
      <c r="HF396" s="63">
        <f ca="1">IF(OR(INDEX(INDIRECT("times"&amp;GW$2),$F396,HF$28)&gt;10,INDEX(INDIRECT(GY396),$E396,$F396)="",INDEX(INDIRECT(GY396),$E396,$F396)&gt;=INDEX(INDIRECT(GY396),1,HF$28)),0,(INDEX(INDIRECT(GY396),$E396,$F396))-INDEX(INDIRECT(GY396),1,HF$28))*(10-INDEX(INDIRECT("times"&amp;GW$2),$F396,HF$28))/10</f>
        <v>0</v>
      </c>
      <c r="HG396" s="63">
        <f ca="1">IF(OR(INDEX(INDIRECT("times"&amp;GW$2),$F396,HG$28)&gt;10,INDEX(INDIRECT(GY396),$E396,$F396)="",INDEX(INDIRECT(GY396),$E396,$F396)&gt;=INDEX(INDIRECT(GY396),1,HG$28)),0,(INDEX(INDIRECT(GY396),$E396,$F396))-INDEX(INDIRECT(GY396),1,HG$28))*(10-INDEX(INDIRECT("times"&amp;GW$2),$F396,HG$28))/10</f>
        <v>0</v>
      </c>
      <c r="HH396" s="63">
        <f ca="1">IF(OR(INDEX(INDIRECT("times"&amp;GW$2),$F396,HH$28)&gt;10,INDEX(INDIRECT(GY396),$E396,$F396)="",INDEX(INDIRECT(GY396),$E396,$F396)&gt;=INDEX(INDIRECT(GY396),1,HH$28)),0,(INDEX(INDIRECT(GY396),$E396,$F396))-INDEX(INDIRECT(GY396),1,HH$28))*(10-INDEX(INDIRECT("times"&amp;GW$2),$F396,HH$28))/10</f>
        <v>0</v>
      </c>
      <c r="HI396" s="63">
        <f ca="1">IF(OR(INDEX(INDIRECT("times"&amp;GW$2),$F396,HI$28)&gt;10,INDEX(INDIRECT(GY396),$E396,$F396)="",INDEX(INDIRECT(GY396),$E396,$F396)&gt;=INDEX(INDIRECT(GY396),1,HI$28)),0,(INDEX(INDIRECT(GY396),$E396,$F396))-INDEX(INDIRECT(GY396),1,HI$28))*(10-INDEX(INDIRECT("times"&amp;GW$2),$F396,HI$28))/10</f>
        <v>0</v>
      </c>
      <c r="HJ396" s="63">
        <f ca="1">IF(OR(INDEX(INDIRECT("times"&amp;GW$2),$F396,HJ$28)&gt;10,INDEX(INDIRECT(GY396),$E396,$F396)="",INDEX(INDIRECT(GY396),$E396,$F396)&gt;=INDEX(INDIRECT(GY396),1,HJ$28)),0,(INDEX(INDIRECT(GY396),$E396,$F396))-INDEX(INDIRECT(GY396),1,HJ$28))*(10-INDEX(INDIRECT("times"&amp;GW$2),$F396,HJ$28))/10</f>
        <v>0</v>
      </c>
      <c r="HK396" s="63">
        <f ca="1">IF(OR(INDEX(INDIRECT("times"&amp;GW$2),$F396,HK$28)&gt;10,INDEX(INDIRECT(GY396),$E396,$F396)="",INDEX(INDIRECT(GY396),$E396,$F396)&gt;=INDEX(INDIRECT(GY396),1,HK$28)),0,(INDEX(INDIRECT(GY396),$E396,$F396))-INDEX(INDIRECT(GY396),1,HK$28))*(10-INDEX(INDIRECT("times"&amp;GW$2),$F396,HK$28))/10</f>
        <v>0</v>
      </c>
      <c r="HL396" s="63">
        <f ca="1">IF(OR(INDEX(INDIRECT("times"&amp;GW$2),$F396,HL$28)&gt;10,INDEX(INDIRECT(GY396),$E396,$F396)="",INDEX(INDIRECT(GY396),$E396,$F396)&gt;=INDEX(INDIRECT(GY396),1,HL$28)),0,(INDEX(INDIRECT(GY396),$E396,$F396))-INDEX(INDIRECT(GY396),1,HL$28))*(10-INDEX(INDIRECT("times"&amp;GW$2),$F396,HL$28))/10</f>
        <v>0</v>
      </c>
      <c r="HM396" s="63">
        <f ca="1">IF(OR(INDEX(INDIRECT("times"&amp;GW$2),$F396,HM$28)&gt;10,INDEX(INDIRECT(GY396),$E396,$F396)="",INDEX(INDIRECT(GY396),$E396,$F396)&gt;=INDEX(INDIRECT(GY396),1,HM$28)),0,(INDEX(INDIRECT(GY396),$E396,$F396))-INDEX(INDIRECT(GY396),1,HM$28))*(10-INDEX(INDIRECT("times"&amp;GW$2),$F396,HM$28))/10</f>
        <v>0</v>
      </c>
      <c r="HN396" s="63">
        <f ca="1">IF(OR(INDEX(INDIRECT("times"&amp;GW$2),$F396,HN$28)&gt;10,INDEX(INDIRECT(GY396),$E396,$F396)="",INDEX(INDIRECT(GY396),$E396,$F396)&gt;=INDEX(INDIRECT(GY396),1,HN$28)),0,(INDEX(INDIRECT(GY396),$E396,$F396))-INDEX(INDIRECT(GY396),1,HN$28))*(10-INDEX(INDIRECT("times"&amp;GW$2),$F396,HN$28))/10</f>
        <v>0</v>
      </c>
      <c r="HO396" s="63">
        <f ca="1">IF(OR(INDEX(INDIRECT("times"&amp;GW$2),$F396,HO$28)&gt;10,INDEX(INDIRECT(GY396),$E396,$F396)="",INDEX(INDIRECT(GY396),$E396,$F396)&gt;=INDEX(INDIRECT(GY396),1,HO$28)),0,(INDEX(INDIRECT(GY396),$E396,$F396))-INDEX(INDIRECT(GY396),1,HO$28))*(10-INDEX(INDIRECT("times"&amp;GW$2),$F396,HO$28))/10</f>
        <v>0</v>
      </c>
      <c r="HP396" s="63">
        <f ca="1">IF(OR(INDEX(INDIRECT("times"&amp;GW$2),$F396,HP$28)&gt;10,INDEX(INDIRECT(GY396),$E396,$F396)="",INDEX(INDIRECT(GY396),$E396,$F396)&gt;=INDEX(INDIRECT(GY396),1,HP$28)),0,(INDEX(INDIRECT(GY396),$E396,$F396))-INDEX(INDIRECT(GY396),1,HP$28))*(10-INDEX(INDIRECT("times"&amp;GW$2),$F396,HP$28))/10</f>
        <v>0</v>
      </c>
      <c r="HQ396" s="63">
        <f ca="1">IF(OR(INDEX(INDIRECT("times"&amp;GW$2),$F396,HQ$28)&gt;10,INDEX(INDIRECT(GY396),$E396,$F396)="",INDEX(INDIRECT(GY396),$E396,$F396)&gt;=INDEX(INDIRECT(GY396),1,HQ$28)),0,(INDEX(INDIRECT(GY396),$E396,$F396))-INDEX(INDIRECT(GY396),1,HQ$28))*(10-INDEX(INDIRECT("times"&amp;GW$2),$F396,HQ$28))/10</f>
        <v>0</v>
      </c>
      <c r="HR396" s="63">
        <f ca="1">IF(OR(INDEX(INDIRECT("times"&amp;GW$2),$F396,HR$28)&gt;10,INDEX(INDIRECT(GY396),$E396,$F396)="",INDEX(INDIRECT(GY396),$E396,$F396)&gt;=INDEX(INDIRECT(GY396),1,HR$28)),0,(INDEX(INDIRECT(GY396),$E396,$F396))-INDEX(INDIRECT(GY396),1,HR$28))*(10-INDEX(INDIRECT("times"&amp;GW$2),$F396,HR$28))/10</f>
        <v>0</v>
      </c>
      <c r="HS396" s="63">
        <f ca="1">IF(OR(INDEX(INDIRECT("times"&amp;GW$2),$F396,HS$28)&gt;10,INDEX(INDIRECT(GY396),$E396,$F396)="",INDEX(INDIRECT(GY396),$E396,$F396)&gt;=INDEX(INDIRECT(GY396),1,HS$28)),0,(INDEX(INDIRECT(GY396),$E396,$F396))-INDEX(INDIRECT(GY396),1,HS$28))*(10-INDEX(INDIRECT("times"&amp;GW$2),$F396,HS$28))/10</f>
        <v>0</v>
      </c>
      <c r="HT396" s="63">
        <f ca="1">IF(OR(INDEX(INDIRECT("times"&amp;GW$2),$F396,HT$28)&gt;10,INDEX(INDIRECT(GY396),$E396,$F396)="",INDEX(INDIRECT(GY396),$E396,$F396)&gt;=INDEX(INDIRECT(GY396),1,HT$28)),0,(INDEX(INDIRECT(GY396),$E396,$F396))-INDEX(INDIRECT(GY396),1,HT$28))*(10-INDEX(INDIRECT("times"&amp;GW$2),$F396,HT$28))/10</f>
        <v>0</v>
      </c>
      <c r="HU396" s="63">
        <f ca="1">IF(OR(INDEX(INDIRECT("times"&amp;GW$2),$F396,HU$28)&gt;10,INDEX(INDIRECT(GY396),$E396,$F396)="",INDEX(INDIRECT(GY396),$E396,$F396)&gt;=INDEX(INDIRECT(GY396),1,HU$28)),0,(INDEX(INDIRECT(GY396),$E396,$F396))-INDEX(INDIRECT(GY396),1,HU$28))*(10-INDEX(INDIRECT("times"&amp;GW$2),$F396,HU$28))/10</f>
        <v>0</v>
      </c>
      <c r="HV396" s="64">
        <f ca="1">IF(OR(INDEX(INDIRECT("times"&amp;GW$2),$F396,HV$28)&gt;10,INDEX(INDIRECT(GY396),$E396,$F396)="",INDEX(INDIRECT(GY396),$E396,$F396)&gt;=INDEX(INDIRECT(GY396),1,HV$28)),0,(INDEX(INDIRECT(GY396),$E396,$F396))-INDEX(INDIRECT(GY396),1,HV$28))*(10-INDEX(INDIRECT("times"&amp;GW$2),$F396,HV$28))/10</f>
        <v>0</v>
      </c>
      <c r="HW396" s="201">
        <v>18</v>
      </c>
    </row>
    <row r="397" spans="1:231" ht="15">
      <c r="A397" s="18" t="s">
        <v>228</v>
      </c>
      <c r="B397" s="122">
        <f>A341</f>
        <v>3</v>
      </c>
      <c r="C397" s="122" t="str">
        <f>A342</f>
        <v>work1834</v>
      </c>
      <c r="D397" s="210" t="str">
        <f t="shared" si="1798"/>
        <v>core3_work1834</v>
      </c>
      <c r="E397" s="122">
        <v>5</v>
      </c>
      <c r="F397" s="33">
        <v>19</v>
      </c>
      <c r="G397" s="62">
        <f ca="1">IF(OR(INDEX(INDIRECT("times"&amp;B$2),$F397,G$28)&gt;10,INDEX(INDIRECT(D397),$E397,$F397)="",INDEX(INDIRECT(D397),$E397,$F397)&gt;=INDEX(INDIRECT(D397),1,G$28)),0,(INDEX(INDIRECT(D397),$E397,$F397))-INDEX(INDIRECT(D397),1,G$28))*(10-INDEX(INDIRECT("times"&amp;B$2),$F397,G$28))/10</f>
        <v>0</v>
      </c>
      <c r="H397" s="63">
        <f ca="1">IF(OR(INDEX(INDIRECT("times"&amp;B$2),$F397,H$28)&gt;10,INDEX(INDIRECT(D397),$E397,$F397)="",INDEX(INDIRECT(D397),$E397,$F397)&gt;=INDEX(INDIRECT(D397),1,H$28)),0,(INDEX(INDIRECT(D397),$E397,$F397))-INDEX(INDIRECT(D397),1,H$28))*(10-INDEX(INDIRECT("times"&amp;B$2),$F397,H$28))/10</f>
        <v>0</v>
      </c>
      <c r="I397" s="63">
        <f ca="1">IF(OR(INDEX(INDIRECT("times"&amp;B$2),$F397,I$28)&gt;10,INDEX(INDIRECT(D397),$E397,$F397)="",INDEX(INDIRECT(D397),$E397,$F397)&gt;=INDEX(INDIRECT(D397),1,I$28)),0,(INDEX(INDIRECT(D397),$E397,$F397))-INDEX(INDIRECT(D397),1,I$28))*(10-INDEX(INDIRECT("times"&amp;B$2),$F397,I$28))/10</f>
        <v>0</v>
      </c>
      <c r="J397" s="63">
        <f ca="1">IF(OR(INDEX(INDIRECT("times"&amp;B$2),$F397,J$28)&gt;10,INDEX(INDIRECT(D397),$E397,$F397)="",INDEX(INDIRECT(D397),$E397,$F397)&gt;=INDEX(INDIRECT(D397),1,J$28)),0,(INDEX(INDIRECT(D397),$E397,$F397))-INDEX(INDIRECT(D397),1,J$28))*(10-INDEX(INDIRECT("times"&amp;B$2),$F397,J$28))/10</f>
        <v>0</v>
      </c>
      <c r="K397" s="63">
        <f ca="1">IF(OR(INDEX(INDIRECT("times"&amp;B$2),$F397,K$28)&gt;10,INDEX(INDIRECT(D397),$E397,$F397)="",INDEX(INDIRECT(D397),$E397,$F397)&gt;=INDEX(INDIRECT(D397),1,K$28)),0,(INDEX(INDIRECT(D397),$E397,$F397))-INDEX(INDIRECT(D397),1,K$28))*(10-INDEX(INDIRECT("times"&amp;B$2),$F397,K$28))/10</f>
        <v>0</v>
      </c>
      <c r="L397" s="63">
        <f ca="1">IF(OR(INDEX(INDIRECT("times"&amp;B$2),$F397,L$28)&gt;10,INDEX(INDIRECT(D397),$E397,$F397)="",INDEX(INDIRECT(D397),$E397,$F397)&gt;=INDEX(INDIRECT(D397),1,L$28)),0,(INDEX(INDIRECT(D397),$E397,$F397))-INDEX(INDIRECT(D397),1,L$28))*(10-INDEX(INDIRECT("times"&amp;B$2),$F397,L$28))/10</f>
        <v>0</v>
      </c>
      <c r="M397" s="63">
        <f ca="1">IF(OR(INDEX(INDIRECT("times"&amp;B$2),$F397,M$28)&gt;10,INDEX(INDIRECT(D397),$E397,$F397)="",INDEX(INDIRECT(D397),$E397,$F397)&gt;=INDEX(INDIRECT(D397),1,M$28)),0,(INDEX(INDIRECT(D397),$E397,$F397))-INDEX(INDIRECT(D397),1,M$28))*(10-INDEX(INDIRECT("times"&amp;B$2),$F397,M$28))/10</f>
        <v>0</v>
      </c>
      <c r="N397" s="63">
        <f ca="1">IF(OR(INDEX(INDIRECT("times"&amp;B$2),$F397,N$28)&gt;10,INDEX(INDIRECT(D397),$E397,$F397)="",INDEX(INDIRECT(D397),$E397,$F397)&gt;=INDEX(INDIRECT(D397),1,N$28)),0,(INDEX(INDIRECT(D397),$E397,$F397))-INDEX(INDIRECT(D397),1,N$28))*(10-INDEX(INDIRECT("times"&amp;B$2),$F397,N$28))/10</f>
        <v>0</v>
      </c>
      <c r="O397" s="63">
        <f ca="1">IF(OR(INDEX(INDIRECT("times"&amp;B$2),$F397,O$28)&gt;10,INDEX(INDIRECT(D397),$E397,$F397)="",INDEX(INDIRECT(D397),$E397,$F397)&gt;=INDEX(INDIRECT(D397),1,O$28)),0,(INDEX(INDIRECT(D397),$E397,$F397))-INDEX(INDIRECT(D397),1,O$28))*(10-INDEX(INDIRECT("times"&amp;B$2),$F397,O$28))/10</f>
        <v>0</v>
      </c>
      <c r="P397" s="63">
        <f ca="1">IF(OR(INDEX(INDIRECT("times"&amp;B$2),$F397,P$28)&gt;10,INDEX(INDIRECT(D397),$E397,$F397)="",INDEX(INDIRECT(D397),$E397,$F397)&gt;=INDEX(INDIRECT(D397),1,P$28)),0,(INDEX(INDIRECT(D397),$E397,$F397))-INDEX(INDIRECT(D397),1,P$28))*(10-INDEX(INDIRECT("times"&amp;B$2),$F397,P$28))/10</f>
        <v>0</v>
      </c>
      <c r="Q397" s="63">
        <f ca="1">IF(OR(INDEX(INDIRECT("times"&amp;B$2),$F397,Q$28)&gt;10,INDEX(INDIRECT(D397),$E397,$F397)="",INDEX(INDIRECT(D397),$E397,$F397)&gt;=INDEX(INDIRECT(D397),1,Q$28)),0,(INDEX(INDIRECT(D397),$E397,$F397))-INDEX(INDIRECT(D397),1,Q$28))*(10-INDEX(INDIRECT("times"&amp;B$2),$F397,Q$28))/10</f>
        <v>0</v>
      </c>
      <c r="R397" s="63">
        <f ca="1">IF(OR(INDEX(INDIRECT("times"&amp;B$2),$F397,R$28)&gt;10,INDEX(INDIRECT(D397),$E397,$F397)="",INDEX(INDIRECT(D397),$E397,$F397)&gt;=INDEX(INDIRECT(D397),1,R$28)),0,(INDEX(INDIRECT(D397),$E397,$F397))-INDEX(INDIRECT(D397),1,R$28))*(10-INDEX(INDIRECT("times"&amp;B$2),$F397,R$28))/10</f>
        <v>0</v>
      </c>
      <c r="S397" s="63">
        <f ca="1">IF(OR(INDEX(INDIRECT("times"&amp;B$2),$F397,S$28)&gt;10,INDEX(INDIRECT(D397),$E397,$F397)="",INDEX(INDIRECT(D397),$E397,$F397)&gt;=INDEX(INDIRECT(D397),1,S$28)),0,(INDEX(INDIRECT(D397),$E397,$F397))-INDEX(INDIRECT(D397),1,S$28))*(10-INDEX(INDIRECT("times"&amp;B$2),$F397,S$28))/10</f>
        <v>0</v>
      </c>
      <c r="T397" s="63">
        <f ca="1">IF(OR(INDEX(INDIRECT("times"&amp;B$2),$F397,T$28)&gt;10,INDEX(INDIRECT(D397),$E397,$F397)="",INDEX(INDIRECT(D397),$E397,$F397)&gt;=INDEX(INDIRECT(D397),1,T$28)),0,(INDEX(INDIRECT(D397),$E397,$F397))-INDEX(INDIRECT(D397),1,T$28))*(10-INDEX(INDIRECT("times"&amp;B$2),$F397,T$28))/10</f>
        <v>0</v>
      </c>
      <c r="U397" s="63">
        <f ca="1">IF(OR(INDEX(INDIRECT("times"&amp;B$2),$F397,U$28)&gt;10,INDEX(INDIRECT(D397),$E397,$F397)="",INDEX(INDIRECT(D397),$E397,$F397)&gt;=INDEX(INDIRECT(D397),1,U$28)),0,(INDEX(INDIRECT(D397),$E397,$F397))-INDEX(INDIRECT(D397),1,U$28))*(10-INDEX(INDIRECT("times"&amp;B$2),$F397,U$28))/10</f>
        <v>0</v>
      </c>
      <c r="V397" s="63">
        <f ca="1">IF(OR(INDEX(INDIRECT("times"&amp;B$2),$F397,V$28)&gt;10,INDEX(INDIRECT(D397),$E397,$F397)="",INDEX(INDIRECT(D397),$E397,$F397)&gt;=INDEX(INDIRECT(D397),1,V$28)),0,(INDEX(INDIRECT(D397),$E397,$F397))-INDEX(INDIRECT(D397),1,V$28))*(10-INDEX(INDIRECT("times"&amp;B$2),$F397,V$28))/10</f>
        <v>0</v>
      </c>
      <c r="W397" s="63">
        <f ca="1">IF(OR(INDEX(INDIRECT("times"&amp;B$2),$F397,W$28)&gt;10,INDEX(INDIRECT(D397),$E397,$F397)="",INDEX(INDIRECT(D397),$E397,$F397)&gt;=INDEX(INDIRECT(D397),1,W$28)),0,(INDEX(INDIRECT(D397),$E397,$F397))-INDEX(INDIRECT(D397),1,W$28))*(10-INDEX(INDIRECT("times"&amp;B$2),$F397,W$28))/10</f>
        <v>0</v>
      </c>
      <c r="X397" s="63">
        <f ca="1">IF(OR(INDEX(INDIRECT("times"&amp;B$2),$F397,X$28)&gt;10,INDEX(INDIRECT(D397),$E397,$F397)="",INDEX(INDIRECT(D397),$E397,$F397)&gt;=INDEX(INDIRECT(D397),1,X$28)),0,(INDEX(INDIRECT(D397),$E397,$F397))-INDEX(INDIRECT(D397),1,X$28))*(10-INDEX(INDIRECT("times"&amp;B$2),$F397,X$28))/10</f>
        <v>0</v>
      </c>
      <c r="Y397" s="63">
        <f ca="1">IF(OR(INDEX(INDIRECT("times"&amp;B$2),$F397,Y$28)&gt;10,INDEX(INDIRECT(D397),$E397,$F397)="",INDEX(INDIRECT(D397),$E397,$F397)&gt;=INDEX(INDIRECT(D397),1,Y$28)),0,(INDEX(INDIRECT(D397),$E397,$F397))-INDEX(INDIRECT(D397),1,Y$28))*(10-INDEX(INDIRECT("times"&amp;B$2),$F397,Y$28))/10</f>
        <v>0</v>
      </c>
      <c r="Z397" s="63">
        <f ca="1">IF(OR(INDEX(INDIRECT("times"&amp;B$2),$F397,Z$28)&gt;10,INDEX(INDIRECT(D397),$E397,$F397)="",INDEX(INDIRECT(D397),$E397,$F397)&gt;=INDEX(INDIRECT(D397),1,Z$28)),0,(INDEX(INDIRECT(D397),$E397,$F397))-INDEX(INDIRECT(D397),1,Z$28))*(10-INDEX(INDIRECT("times"&amp;B$2),$F397,Z$28))/10</f>
        <v>0</v>
      </c>
      <c r="AA397" s="64">
        <f ca="1">IF(OR(INDEX(INDIRECT("times"&amp;B$2),$F397,AA$28)&gt;10,INDEX(INDIRECT(D397),$E397,$F397)="",INDEX(INDIRECT(D397),$E397,$F397)&gt;=INDEX(INDIRECT(D397),1,AA$28)),0,(INDEX(INDIRECT(D397),$E397,$F397))-INDEX(INDIRECT(D397),1,AA$28))*(10-INDEX(INDIRECT("times"&amp;B$2),$F397,AA$28))/10</f>
        <v>0</v>
      </c>
      <c r="AB397" s="201">
        <v>19</v>
      </c>
      <c r="AD397" s="18" t="s">
        <v>228</v>
      </c>
      <c r="AE397" s="122">
        <f>AD341</f>
        <v>3</v>
      </c>
      <c r="AF397" s="122" t="str">
        <f>AD342</f>
        <v>shop1834</v>
      </c>
      <c r="AG397" s="210" t="str">
        <f t="shared" si="1799"/>
        <v>core3_shop1834</v>
      </c>
      <c r="AH397" s="122">
        <v>5</v>
      </c>
      <c r="AI397" s="33">
        <v>19</v>
      </c>
      <c r="AJ397" s="62">
        <f ca="1">IF(OR(INDEX(INDIRECT("times"&amp;AE$2),$F397,AJ$28)&gt;10,INDEX(INDIRECT(AG397),$E397,$F397)="",INDEX(INDIRECT(AG397),$E397,$F397)&gt;=INDEX(INDIRECT(AG397),1,AJ$28)),0,(INDEX(INDIRECT(AG397),$E397,$F397))-INDEX(INDIRECT(AG397),1,AJ$28))*(10-INDEX(INDIRECT("times"&amp;AE$2),$F397,AJ$28))/10</f>
        <v>0</v>
      </c>
      <c r="AK397" s="63">
        <f ca="1">IF(OR(INDEX(INDIRECT("times"&amp;AE$2),$F397,AK$28)&gt;10,INDEX(INDIRECT(AG397),$E397,$F397)="",INDEX(INDIRECT(AG397),$E397,$F397)&gt;=INDEX(INDIRECT(AG397),1,AK$28)),0,(INDEX(INDIRECT(AG397),$E397,$F397))-INDEX(INDIRECT(AG397),1,AK$28))*(10-INDEX(INDIRECT("times"&amp;AE$2),$F397,AK$28))/10</f>
        <v>0</v>
      </c>
      <c r="AL397" s="63">
        <f ca="1">IF(OR(INDEX(INDIRECT("times"&amp;AE$2),$F397,AL$28)&gt;10,INDEX(INDIRECT(AG397),$E397,$F397)="",INDEX(INDIRECT(AG397),$E397,$F397)&gt;=INDEX(INDIRECT(AG397),1,AL$28)),0,(INDEX(INDIRECT(AG397),$E397,$F397))-INDEX(INDIRECT(AG397),1,AL$28))*(10-INDEX(INDIRECT("times"&amp;AE$2),$F397,AL$28))/10</f>
        <v>0</v>
      </c>
      <c r="AM397" s="63">
        <f ca="1">IF(OR(INDEX(INDIRECT("times"&amp;AE$2),$F397,AM$28)&gt;10,INDEX(INDIRECT(AG397),$E397,$F397)="",INDEX(INDIRECT(AG397),$E397,$F397)&gt;=INDEX(INDIRECT(AG397),1,AM$28)),0,(INDEX(INDIRECT(AG397),$E397,$F397))-INDEX(INDIRECT(AG397),1,AM$28))*(10-INDEX(INDIRECT("times"&amp;AE$2),$F397,AM$28))/10</f>
        <v>0</v>
      </c>
      <c r="AN397" s="63">
        <f ca="1">IF(OR(INDEX(INDIRECT("times"&amp;AE$2),$F397,AN$28)&gt;10,INDEX(INDIRECT(AG397),$E397,$F397)="",INDEX(INDIRECT(AG397),$E397,$F397)&gt;=INDEX(INDIRECT(AG397),1,AN$28)),0,(INDEX(INDIRECT(AG397),$E397,$F397))-INDEX(INDIRECT(AG397),1,AN$28))*(10-INDEX(INDIRECT("times"&amp;AE$2),$F397,AN$28))/10</f>
        <v>0</v>
      </c>
      <c r="AO397" s="63">
        <f ca="1">IF(OR(INDEX(INDIRECT("times"&amp;AE$2),$F397,AO$28)&gt;10,INDEX(INDIRECT(AG397),$E397,$F397)="",INDEX(INDIRECT(AG397),$E397,$F397)&gt;=INDEX(INDIRECT(AG397),1,AO$28)),0,(INDEX(INDIRECT(AG397),$E397,$F397))-INDEX(INDIRECT(AG397),1,AO$28))*(10-INDEX(INDIRECT("times"&amp;AE$2),$F397,AO$28))/10</f>
        <v>0</v>
      </c>
      <c r="AP397" s="63">
        <f ca="1">IF(OR(INDEX(INDIRECT("times"&amp;AE$2),$F397,AP$28)&gt;10,INDEX(INDIRECT(AG397),$E397,$F397)="",INDEX(INDIRECT(AG397),$E397,$F397)&gt;=INDEX(INDIRECT(AG397),1,AP$28)),0,(INDEX(INDIRECT(AG397),$E397,$F397))-INDEX(INDIRECT(AG397),1,AP$28))*(10-INDEX(INDIRECT("times"&amp;AE$2),$F397,AP$28))/10</f>
        <v>0</v>
      </c>
      <c r="AQ397" s="63">
        <f ca="1">IF(OR(INDEX(INDIRECT("times"&amp;AE$2),$F397,AQ$28)&gt;10,INDEX(INDIRECT(AG397),$E397,$F397)="",INDEX(INDIRECT(AG397),$E397,$F397)&gt;=INDEX(INDIRECT(AG397),1,AQ$28)),0,(INDEX(INDIRECT(AG397),$E397,$F397))-INDEX(INDIRECT(AG397),1,AQ$28))*(10-INDEX(INDIRECT("times"&amp;AE$2),$F397,AQ$28))/10</f>
        <v>0</v>
      </c>
      <c r="AR397" s="63">
        <f ca="1">IF(OR(INDEX(INDIRECT("times"&amp;AE$2),$F397,AR$28)&gt;10,INDEX(INDIRECT(AG397),$E397,$F397)="",INDEX(INDIRECT(AG397),$E397,$F397)&gt;=INDEX(INDIRECT(AG397),1,AR$28)),0,(INDEX(INDIRECT(AG397),$E397,$F397))-INDEX(INDIRECT(AG397),1,AR$28))*(10-INDEX(INDIRECT("times"&amp;AE$2),$F397,AR$28))/10</f>
        <v>0</v>
      </c>
      <c r="AS397" s="63">
        <f ca="1">IF(OR(INDEX(INDIRECT("times"&amp;AE$2),$F397,AS$28)&gt;10,INDEX(INDIRECT(AG397),$E397,$F397)="",INDEX(INDIRECT(AG397),$E397,$F397)&gt;=INDEX(INDIRECT(AG397),1,AS$28)),0,(INDEX(INDIRECT(AG397),$E397,$F397))-INDEX(INDIRECT(AG397),1,AS$28))*(10-INDEX(INDIRECT("times"&amp;AE$2),$F397,AS$28))/10</f>
        <v>0</v>
      </c>
      <c r="AT397" s="63">
        <f ca="1">IF(OR(INDEX(INDIRECT("times"&amp;AE$2),$F397,AT$28)&gt;10,INDEX(INDIRECT(AG397),$E397,$F397)="",INDEX(INDIRECT(AG397),$E397,$F397)&gt;=INDEX(INDIRECT(AG397),1,AT$28)),0,(INDEX(INDIRECT(AG397),$E397,$F397))-INDEX(INDIRECT(AG397),1,AT$28))*(10-INDEX(INDIRECT("times"&amp;AE$2),$F397,AT$28))/10</f>
        <v>0</v>
      </c>
      <c r="AU397" s="63">
        <f ca="1">IF(OR(INDEX(INDIRECT("times"&amp;AE$2),$F397,AU$28)&gt;10,INDEX(INDIRECT(AG397),$E397,$F397)="",INDEX(INDIRECT(AG397),$E397,$F397)&gt;=INDEX(INDIRECT(AG397),1,AU$28)),0,(INDEX(INDIRECT(AG397),$E397,$F397))-INDEX(INDIRECT(AG397),1,AU$28))*(10-INDEX(INDIRECT("times"&amp;AE$2),$F397,AU$28))/10</f>
        <v>0</v>
      </c>
      <c r="AV397" s="63">
        <f ca="1">IF(OR(INDEX(INDIRECT("times"&amp;AE$2),$F397,AV$28)&gt;10,INDEX(INDIRECT(AG397),$E397,$F397)="",INDEX(INDIRECT(AG397),$E397,$F397)&gt;=INDEX(INDIRECT(AG397),1,AV$28)),0,(INDEX(INDIRECT(AG397),$E397,$F397))-INDEX(INDIRECT(AG397),1,AV$28))*(10-INDEX(INDIRECT("times"&amp;AE$2),$F397,AV$28))/10</f>
        <v>0</v>
      </c>
      <c r="AW397" s="63">
        <f ca="1">IF(OR(INDEX(INDIRECT("times"&amp;AE$2),$F397,AW$28)&gt;10,INDEX(INDIRECT(AG397),$E397,$F397)="",INDEX(INDIRECT(AG397),$E397,$F397)&gt;=INDEX(INDIRECT(AG397),1,AW$28)),0,(INDEX(INDIRECT(AG397),$E397,$F397))-INDEX(INDIRECT(AG397),1,AW$28))*(10-INDEX(INDIRECT("times"&amp;AE$2),$F397,AW$28))/10</f>
        <v>0</v>
      </c>
      <c r="AX397" s="63">
        <f ca="1">IF(OR(INDEX(INDIRECT("times"&amp;AE$2),$F397,AX$28)&gt;10,INDEX(INDIRECT(AG397),$E397,$F397)="",INDEX(INDIRECT(AG397),$E397,$F397)&gt;=INDEX(INDIRECT(AG397),1,AX$28)),0,(INDEX(INDIRECT(AG397),$E397,$F397))-INDEX(INDIRECT(AG397),1,AX$28))*(10-INDEX(INDIRECT("times"&amp;AE$2),$F397,AX$28))/10</f>
        <v>0</v>
      </c>
      <c r="AY397" s="63">
        <f ca="1">IF(OR(INDEX(INDIRECT("times"&amp;AE$2),$F397,AY$28)&gt;10,INDEX(INDIRECT(AG397),$E397,$F397)="",INDEX(INDIRECT(AG397),$E397,$F397)&gt;=INDEX(INDIRECT(AG397),1,AY$28)),0,(INDEX(INDIRECT(AG397),$E397,$F397))-INDEX(INDIRECT(AG397),1,AY$28))*(10-INDEX(INDIRECT("times"&amp;AE$2),$F397,AY$28))/10</f>
        <v>0</v>
      </c>
      <c r="AZ397" s="63">
        <f ca="1">IF(OR(INDEX(INDIRECT("times"&amp;AE$2),$F397,AZ$28)&gt;10,INDEX(INDIRECT(AG397),$E397,$F397)="",INDEX(INDIRECT(AG397),$E397,$F397)&gt;=INDEX(INDIRECT(AG397),1,AZ$28)),0,(INDEX(INDIRECT(AG397),$E397,$F397))-INDEX(INDIRECT(AG397),1,AZ$28))*(10-INDEX(INDIRECT("times"&amp;AE$2),$F397,AZ$28))/10</f>
        <v>0</v>
      </c>
      <c r="BA397" s="63">
        <f ca="1">IF(OR(INDEX(INDIRECT("times"&amp;AE$2),$F397,BA$28)&gt;10,INDEX(INDIRECT(AG397),$E397,$F397)="",INDEX(INDIRECT(AG397),$E397,$F397)&gt;=INDEX(INDIRECT(AG397),1,BA$28)),0,(INDEX(INDIRECT(AG397),$E397,$F397))-INDEX(INDIRECT(AG397),1,BA$28))*(10-INDEX(INDIRECT("times"&amp;AE$2),$F397,BA$28))/10</f>
        <v>0</v>
      </c>
      <c r="BB397" s="63">
        <f ca="1">IF(OR(INDEX(INDIRECT("times"&amp;AE$2),$F397,BB$28)&gt;10,INDEX(INDIRECT(AG397),$E397,$F397)="",INDEX(INDIRECT(AG397),$E397,$F397)&gt;=INDEX(INDIRECT(AG397),1,BB$28)),0,(INDEX(INDIRECT(AG397),$E397,$F397))-INDEX(INDIRECT(AG397),1,BB$28))*(10-INDEX(INDIRECT("times"&amp;AE$2),$F397,BB$28))/10</f>
        <v>0</v>
      </c>
      <c r="BC397" s="63">
        <f ca="1">IF(OR(INDEX(INDIRECT("times"&amp;AE$2),$F397,BC$28)&gt;10,INDEX(INDIRECT(AG397),$E397,$F397)="",INDEX(INDIRECT(AG397),$E397,$F397)&gt;=INDEX(INDIRECT(AG397),1,BC$28)),0,(INDEX(INDIRECT(AG397),$E397,$F397))-INDEX(INDIRECT(AG397),1,BC$28))*(10-INDEX(INDIRECT("times"&amp;AE$2),$F397,BC$28))/10</f>
        <v>0</v>
      </c>
      <c r="BD397" s="64">
        <f ca="1">IF(OR(INDEX(INDIRECT("times"&amp;AE$2),$F397,BD$28)&gt;10,INDEX(INDIRECT(AG397),$E397,$F397)="",INDEX(INDIRECT(AG397),$E397,$F397)&gt;=INDEX(INDIRECT(AG397),1,BD$28)),0,(INDEX(INDIRECT(AG397),$E397,$F397))-INDEX(INDIRECT(AG397),1,BD$28))*(10-INDEX(INDIRECT("times"&amp;AE$2),$F397,BD$28))/10</f>
        <v>0</v>
      </c>
      <c r="BE397" s="201">
        <v>19</v>
      </c>
      <c r="BG397" s="18" t="s">
        <v>228</v>
      </c>
      <c r="BH397" s="122">
        <f>BG341</f>
        <v>3</v>
      </c>
      <c r="BI397" s="122" t="str">
        <f>BG342</f>
        <v>lei1834</v>
      </c>
      <c r="BJ397" s="210" t="str">
        <f t="shared" si="1800"/>
        <v>core3_lei1834</v>
      </c>
      <c r="BK397" s="122">
        <v>5</v>
      </c>
      <c r="BL397" s="33">
        <v>19</v>
      </c>
      <c r="BM397" s="62">
        <f ca="1">IF(OR(INDEX(INDIRECT("times"&amp;BH$2),$F397,BM$28)&gt;10,INDEX(INDIRECT(BJ397),$E397,$F397)="",INDEX(INDIRECT(BJ397),$E397,$F397)&gt;=INDEX(INDIRECT(BJ397),1,BM$28)),0,(INDEX(INDIRECT(BJ397),$E397,$F397))-INDEX(INDIRECT(BJ397),1,BM$28))*(10-INDEX(INDIRECT("times"&amp;BH$2),$F397,BM$28))/10</f>
        <v>0</v>
      </c>
      <c r="BN397" s="63">
        <f ca="1">IF(OR(INDEX(INDIRECT("times"&amp;BH$2),$F397,BN$28)&gt;10,INDEX(INDIRECT(BJ397),$E397,$F397)="",INDEX(INDIRECT(BJ397),$E397,$F397)&gt;=INDEX(INDIRECT(BJ397),1,BN$28)),0,(INDEX(INDIRECT(BJ397),$E397,$F397))-INDEX(INDIRECT(BJ397),1,BN$28))*(10-INDEX(INDIRECT("times"&amp;BH$2),$F397,BN$28))/10</f>
        <v>0</v>
      </c>
      <c r="BO397" s="63">
        <f ca="1">IF(OR(INDEX(INDIRECT("times"&amp;BH$2),$F397,BO$28)&gt;10,INDEX(INDIRECT(BJ397),$E397,$F397)="",INDEX(INDIRECT(BJ397),$E397,$F397)&gt;=INDEX(INDIRECT(BJ397),1,BO$28)),0,(INDEX(INDIRECT(BJ397),$E397,$F397))-INDEX(INDIRECT(BJ397),1,BO$28))*(10-INDEX(INDIRECT("times"&amp;BH$2),$F397,BO$28))/10</f>
        <v>0</v>
      </c>
      <c r="BP397" s="63">
        <f ca="1">IF(OR(INDEX(INDIRECT("times"&amp;BH$2),$F397,BP$28)&gt;10,INDEX(INDIRECT(BJ397),$E397,$F397)="",INDEX(INDIRECT(BJ397),$E397,$F397)&gt;=INDEX(INDIRECT(BJ397),1,BP$28)),0,(INDEX(INDIRECT(BJ397),$E397,$F397))-INDEX(INDIRECT(BJ397),1,BP$28))*(10-INDEX(INDIRECT("times"&amp;BH$2),$F397,BP$28))/10</f>
        <v>0</v>
      </c>
      <c r="BQ397" s="63">
        <f ca="1">IF(OR(INDEX(INDIRECT("times"&amp;BH$2),$F397,BQ$28)&gt;10,INDEX(INDIRECT(BJ397),$E397,$F397)="",INDEX(INDIRECT(BJ397),$E397,$F397)&gt;=INDEX(INDIRECT(BJ397),1,BQ$28)),0,(INDEX(INDIRECT(BJ397),$E397,$F397))-INDEX(INDIRECT(BJ397),1,BQ$28))*(10-INDEX(INDIRECT("times"&amp;BH$2),$F397,BQ$28))/10</f>
        <v>0</v>
      </c>
      <c r="BR397" s="63">
        <f ca="1">IF(OR(INDEX(INDIRECT("times"&amp;BH$2),$F397,BR$28)&gt;10,INDEX(INDIRECT(BJ397),$E397,$F397)="",INDEX(INDIRECT(BJ397),$E397,$F397)&gt;=INDEX(INDIRECT(BJ397),1,BR$28)),0,(INDEX(INDIRECT(BJ397),$E397,$F397))-INDEX(INDIRECT(BJ397),1,BR$28))*(10-INDEX(INDIRECT("times"&amp;BH$2),$F397,BR$28))/10</f>
        <v>0</v>
      </c>
      <c r="BS397" s="63">
        <f ca="1">IF(OR(INDEX(INDIRECT("times"&amp;BH$2),$F397,BS$28)&gt;10,INDEX(INDIRECT(BJ397),$E397,$F397)="",INDEX(INDIRECT(BJ397),$E397,$F397)&gt;=INDEX(INDIRECT(BJ397),1,BS$28)),0,(INDEX(INDIRECT(BJ397),$E397,$F397))-INDEX(INDIRECT(BJ397),1,BS$28))*(10-INDEX(INDIRECT("times"&amp;BH$2),$F397,BS$28))/10</f>
        <v>0</v>
      </c>
      <c r="BT397" s="63">
        <f ca="1">IF(OR(INDEX(INDIRECT("times"&amp;BH$2),$F397,BT$28)&gt;10,INDEX(INDIRECT(BJ397),$E397,$F397)="",INDEX(INDIRECT(BJ397),$E397,$F397)&gt;=INDEX(INDIRECT(BJ397),1,BT$28)),0,(INDEX(INDIRECT(BJ397),$E397,$F397))-INDEX(INDIRECT(BJ397),1,BT$28))*(10-INDEX(INDIRECT("times"&amp;BH$2),$F397,BT$28))/10</f>
        <v>0</v>
      </c>
      <c r="BU397" s="63">
        <f ca="1">IF(OR(INDEX(INDIRECT("times"&amp;BH$2),$F397,BU$28)&gt;10,INDEX(INDIRECT(BJ397),$E397,$F397)="",INDEX(INDIRECT(BJ397),$E397,$F397)&gt;=INDEX(INDIRECT(BJ397),1,BU$28)),0,(INDEX(INDIRECT(BJ397),$E397,$F397))-INDEX(INDIRECT(BJ397),1,BU$28))*(10-INDEX(INDIRECT("times"&amp;BH$2),$F397,BU$28))/10</f>
        <v>0</v>
      </c>
      <c r="BV397" s="63">
        <f ca="1">IF(OR(INDEX(INDIRECT("times"&amp;BH$2),$F397,BV$28)&gt;10,INDEX(INDIRECT(BJ397),$E397,$F397)="",INDEX(INDIRECT(BJ397),$E397,$F397)&gt;=INDEX(INDIRECT(BJ397),1,BV$28)),0,(INDEX(INDIRECT(BJ397),$E397,$F397))-INDEX(INDIRECT(BJ397),1,BV$28))*(10-INDEX(INDIRECT("times"&amp;BH$2),$F397,BV$28))/10</f>
        <v>0</v>
      </c>
      <c r="BW397" s="63">
        <f ca="1">IF(OR(INDEX(INDIRECT("times"&amp;BH$2),$F397,BW$28)&gt;10,INDEX(INDIRECT(BJ397),$E397,$F397)="",INDEX(INDIRECT(BJ397),$E397,$F397)&gt;=INDEX(INDIRECT(BJ397),1,BW$28)),0,(INDEX(INDIRECT(BJ397),$E397,$F397))-INDEX(INDIRECT(BJ397),1,BW$28))*(10-INDEX(INDIRECT("times"&amp;BH$2),$F397,BW$28))/10</f>
        <v>0</v>
      </c>
      <c r="BX397" s="63">
        <f ca="1">IF(OR(INDEX(INDIRECT("times"&amp;BH$2),$F397,BX$28)&gt;10,INDEX(INDIRECT(BJ397),$E397,$F397)="",INDEX(INDIRECT(BJ397),$E397,$F397)&gt;=INDEX(INDIRECT(BJ397),1,BX$28)),0,(INDEX(INDIRECT(BJ397),$E397,$F397))-INDEX(INDIRECT(BJ397),1,BX$28))*(10-INDEX(INDIRECT("times"&amp;BH$2),$F397,BX$28))/10</f>
        <v>0</v>
      </c>
      <c r="BY397" s="63">
        <f ca="1">IF(OR(INDEX(INDIRECT("times"&amp;BH$2),$F397,BY$28)&gt;10,INDEX(INDIRECT(BJ397),$E397,$F397)="",INDEX(INDIRECT(BJ397),$E397,$F397)&gt;=INDEX(INDIRECT(BJ397),1,BY$28)),0,(INDEX(INDIRECT(BJ397),$E397,$F397))-INDEX(INDIRECT(BJ397),1,BY$28))*(10-INDEX(INDIRECT("times"&amp;BH$2),$F397,BY$28))/10</f>
        <v>0</v>
      </c>
      <c r="BZ397" s="63">
        <f ca="1">IF(OR(INDEX(INDIRECT("times"&amp;BH$2),$F397,BZ$28)&gt;10,INDEX(INDIRECT(BJ397),$E397,$F397)="",INDEX(INDIRECT(BJ397),$E397,$F397)&gt;=INDEX(INDIRECT(BJ397),1,BZ$28)),0,(INDEX(INDIRECT(BJ397),$E397,$F397))-INDEX(INDIRECT(BJ397),1,BZ$28))*(10-INDEX(INDIRECT("times"&amp;BH$2),$F397,BZ$28))/10</f>
        <v>0</v>
      </c>
      <c r="CA397" s="63">
        <f ca="1">IF(OR(INDEX(INDIRECT("times"&amp;BH$2),$F397,CA$28)&gt;10,INDEX(INDIRECT(BJ397),$E397,$F397)="",INDEX(INDIRECT(BJ397),$E397,$F397)&gt;=INDEX(INDIRECT(BJ397),1,CA$28)),0,(INDEX(INDIRECT(BJ397),$E397,$F397))-INDEX(INDIRECT(BJ397),1,CA$28))*(10-INDEX(INDIRECT("times"&amp;BH$2),$F397,CA$28))/10</f>
        <v>0</v>
      </c>
      <c r="CB397" s="63">
        <f ca="1">IF(OR(INDEX(INDIRECT("times"&amp;BH$2),$F397,CB$28)&gt;10,INDEX(INDIRECT(BJ397),$E397,$F397)="",INDEX(INDIRECT(BJ397),$E397,$F397)&gt;=INDEX(INDIRECT(BJ397),1,CB$28)),0,(INDEX(INDIRECT(BJ397),$E397,$F397))-INDEX(INDIRECT(BJ397),1,CB$28))*(10-INDEX(INDIRECT("times"&amp;BH$2),$F397,CB$28))/10</f>
        <v>0</v>
      </c>
      <c r="CC397" s="63">
        <f ca="1">IF(OR(INDEX(INDIRECT("times"&amp;BH$2),$F397,CC$28)&gt;10,INDEX(INDIRECT(BJ397),$E397,$F397)="",INDEX(INDIRECT(BJ397),$E397,$F397)&gt;=INDEX(INDIRECT(BJ397),1,CC$28)),0,(INDEX(INDIRECT(BJ397),$E397,$F397))-INDEX(INDIRECT(BJ397),1,CC$28))*(10-INDEX(INDIRECT("times"&amp;BH$2),$F397,CC$28))/10</f>
        <v>0</v>
      </c>
      <c r="CD397" s="63">
        <f ca="1">IF(OR(INDEX(INDIRECT("times"&amp;BH$2),$F397,CD$28)&gt;10,INDEX(INDIRECT(BJ397),$E397,$F397)="",INDEX(INDIRECT(BJ397),$E397,$F397)&gt;=INDEX(INDIRECT(BJ397),1,CD$28)),0,(INDEX(INDIRECT(BJ397),$E397,$F397))-INDEX(INDIRECT(BJ397),1,CD$28))*(10-INDEX(INDIRECT("times"&amp;BH$2),$F397,CD$28))/10</f>
        <v>0</v>
      </c>
      <c r="CE397" s="63">
        <f ca="1">IF(OR(INDEX(INDIRECT("times"&amp;BH$2),$F397,CE$28)&gt;10,INDEX(INDIRECT(BJ397),$E397,$F397)="",INDEX(INDIRECT(BJ397),$E397,$F397)&gt;=INDEX(INDIRECT(BJ397),1,CE$28)),0,(INDEX(INDIRECT(BJ397),$E397,$F397))-INDEX(INDIRECT(BJ397),1,CE$28))*(10-INDEX(INDIRECT("times"&amp;BH$2),$F397,CE$28))/10</f>
        <v>0</v>
      </c>
      <c r="CF397" s="63">
        <f ca="1">IF(OR(INDEX(INDIRECT("times"&amp;BH$2),$F397,CF$28)&gt;10,INDEX(INDIRECT(BJ397),$E397,$F397)="",INDEX(INDIRECT(BJ397),$E397,$F397)&gt;=INDEX(INDIRECT(BJ397),1,CF$28)),0,(INDEX(INDIRECT(BJ397),$E397,$F397))-INDEX(INDIRECT(BJ397),1,CF$28))*(10-INDEX(INDIRECT("times"&amp;BH$2),$F397,CF$28))/10</f>
        <v>0</v>
      </c>
      <c r="CG397" s="64">
        <f ca="1">IF(OR(INDEX(INDIRECT("times"&amp;BH$2),$F397,CG$28)&gt;10,INDEX(INDIRECT(BJ397),$E397,$F397)="",INDEX(INDIRECT(BJ397),$E397,$F397)&gt;=INDEX(INDIRECT(BJ397),1,CG$28)),0,(INDEX(INDIRECT(BJ397),$E397,$F397))-INDEX(INDIRECT(BJ397),1,CG$28))*(10-INDEX(INDIRECT("times"&amp;BH$2),$F397,CG$28))/10</f>
        <v>0</v>
      </c>
      <c r="CH397" s="201">
        <v>19</v>
      </c>
      <c r="CJ397" s="18" t="s">
        <v>228</v>
      </c>
      <c r="CK397" s="122">
        <f>CJ341</f>
        <v>3</v>
      </c>
      <c r="CL397" s="122" t="str">
        <f>CJ342</f>
        <v>work3564</v>
      </c>
      <c r="CM397" s="210" t="str">
        <f t="shared" si="1801"/>
        <v>core3_work3564</v>
      </c>
      <c r="CN397" s="122">
        <v>5</v>
      </c>
      <c r="CO397" s="33">
        <v>19</v>
      </c>
      <c r="CP397" s="62">
        <f ca="1">IF(OR(INDEX(INDIRECT("times"&amp;CK$2),$F397,CP$28)&gt;10,INDEX(INDIRECT(CM397),$E397,$F397)="",INDEX(INDIRECT(CM397),$E397,$F397)&gt;=INDEX(INDIRECT(CM397),1,CP$28)),0,(INDEX(INDIRECT(CM397),$E397,$F397))-INDEX(INDIRECT(CM397),1,CP$28))*(10-INDEX(INDIRECT("times"&amp;CK$2),$F397,CP$28))/10</f>
        <v>0</v>
      </c>
      <c r="CQ397" s="63">
        <f ca="1">IF(OR(INDEX(INDIRECT("times"&amp;CK$2),$F397,CQ$28)&gt;10,INDEX(INDIRECT(CM397),$E397,$F397)="",INDEX(INDIRECT(CM397),$E397,$F397)&gt;=INDEX(INDIRECT(CM397),1,CQ$28)),0,(INDEX(INDIRECT(CM397),$E397,$F397))-INDEX(INDIRECT(CM397),1,CQ$28))*(10-INDEX(INDIRECT("times"&amp;CK$2),$F397,CQ$28))/10</f>
        <v>0</v>
      </c>
      <c r="CR397" s="63">
        <f ca="1">IF(OR(INDEX(INDIRECT("times"&amp;CK$2),$F397,CR$28)&gt;10,INDEX(INDIRECT(CM397),$E397,$F397)="",INDEX(INDIRECT(CM397),$E397,$F397)&gt;=INDEX(INDIRECT(CM397),1,CR$28)),0,(INDEX(INDIRECT(CM397),$E397,$F397))-INDEX(INDIRECT(CM397),1,CR$28))*(10-INDEX(INDIRECT("times"&amp;CK$2),$F397,CR$28))/10</f>
        <v>0</v>
      </c>
      <c r="CS397" s="63">
        <f ca="1">IF(OR(INDEX(INDIRECT("times"&amp;CK$2),$F397,CS$28)&gt;10,INDEX(INDIRECT(CM397),$E397,$F397)="",INDEX(INDIRECT(CM397),$E397,$F397)&gt;=INDEX(INDIRECT(CM397),1,CS$28)),0,(INDEX(INDIRECT(CM397),$E397,$F397))-INDEX(INDIRECT(CM397),1,CS$28))*(10-INDEX(INDIRECT("times"&amp;CK$2),$F397,CS$28))/10</f>
        <v>0</v>
      </c>
      <c r="CT397" s="63">
        <f ca="1">IF(OR(INDEX(INDIRECT("times"&amp;CK$2),$F397,CT$28)&gt;10,INDEX(INDIRECT(CM397),$E397,$F397)="",INDEX(INDIRECT(CM397),$E397,$F397)&gt;=INDEX(INDIRECT(CM397),1,CT$28)),0,(INDEX(INDIRECT(CM397),$E397,$F397))-INDEX(INDIRECT(CM397),1,CT$28))*(10-INDEX(INDIRECT("times"&amp;CK$2),$F397,CT$28))/10</f>
        <v>0</v>
      </c>
      <c r="CU397" s="63">
        <f ca="1">IF(OR(INDEX(INDIRECT("times"&amp;CK$2),$F397,CU$28)&gt;10,INDEX(INDIRECT(CM397),$E397,$F397)="",INDEX(INDIRECT(CM397),$E397,$F397)&gt;=INDEX(INDIRECT(CM397),1,CU$28)),0,(INDEX(INDIRECT(CM397),$E397,$F397))-INDEX(INDIRECT(CM397),1,CU$28))*(10-INDEX(INDIRECT("times"&amp;CK$2),$F397,CU$28))/10</f>
        <v>0</v>
      </c>
      <c r="CV397" s="63">
        <f ca="1">IF(OR(INDEX(INDIRECT("times"&amp;CK$2),$F397,CV$28)&gt;10,INDEX(INDIRECT(CM397),$E397,$F397)="",INDEX(INDIRECT(CM397),$E397,$F397)&gt;=INDEX(INDIRECT(CM397),1,CV$28)),0,(INDEX(INDIRECT(CM397),$E397,$F397))-INDEX(INDIRECT(CM397),1,CV$28))*(10-INDEX(INDIRECT("times"&amp;CK$2),$F397,CV$28))/10</f>
        <v>0</v>
      </c>
      <c r="CW397" s="63">
        <f ca="1">IF(OR(INDEX(INDIRECT("times"&amp;CK$2),$F397,CW$28)&gt;10,INDEX(INDIRECT(CM397),$E397,$F397)="",INDEX(INDIRECT(CM397),$E397,$F397)&gt;=INDEX(INDIRECT(CM397),1,CW$28)),0,(INDEX(INDIRECT(CM397),$E397,$F397))-INDEX(INDIRECT(CM397),1,CW$28))*(10-INDEX(INDIRECT("times"&amp;CK$2),$F397,CW$28))/10</f>
        <v>0</v>
      </c>
      <c r="CX397" s="63">
        <f ca="1">IF(OR(INDEX(INDIRECT("times"&amp;CK$2),$F397,CX$28)&gt;10,INDEX(INDIRECT(CM397),$E397,$F397)="",INDEX(INDIRECT(CM397),$E397,$F397)&gt;=INDEX(INDIRECT(CM397),1,CX$28)),0,(INDEX(INDIRECT(CM397),$E397,$F397))-INDEX(INDIRECT(CM397),1,CX$28))*(10-INDEX(INDIRECT("times"&amp;CK$2),$F397,CX$28))/10</f>
        <v>0</v>
      </c>
      <c r="CY397" s="63">
        <f ca="1">IF(OR(INDEX(INDIRECT("times"&amp;CK$2),$F397,CY$28)&gt;10,INDEX(INDIRECT(CM397),$E397,$F397)="",INDEX(INDIRECT(CM397),$E397,$F397)&gt;=INDEX(INDIRECT(CM397),1,CY$28)),0,(INDEX(INDIRECT(CM397),$E397,$F397))-INDEX(INDIRECT(CM397),1,CY$28))*(10-INDEX(INDIRECT("times"&amp;CK$2),$F397,CY$28))/10</f>
        <v>0</v>
      </c>
      <c r="CZ397" s="63">
        <f ca="1">IF(OR(INDEX(INDIRECT("times"&amp;CK$2),$F397,CZ$28)&gt;10,INDEX(INDIRECT(CM397),$E397,$F397)="",INDEX(INDIRECT(CM397),$E397,$F397)&gt;=INDEX(INDIRECT(CM397),1,CZ$28)),0,(INDEX(INDIRECT(CM397),$E397,$F397))-INDEX(INDIRECT(CM397),1,CZ$28))*(10-INDEX(INDIRECT("times"&amp;CK$2),$F397,CZ$28))/10</f>
        <v>0</v>
      </c>
      <c r="DA397" s="63">
        <f ca="1">IF(OR(INDEX(INDIRECT("times"&amp;CK$2),$F397,DA$28)&gt;10,INDEX(INDIRECT(CM397),$E397,$F397)="",INDEX(INDIRECT(CM397),$E397,$F397)&gt;=INDEX(INDIRECT(CM397),1,DA$28)),0,(INDEX(INDIRECT(CM397),$E397,$F397))-INDEX(INDIRECT(CM397),1,DA$28))*(10-INDEX(INDIRECT("times"&amp;CK$2),$F397,DA$28))/10</f>
        <v>0</v>
      </c>
      <c r="DB397" s="63">
        <f ca="1">IF(OR(INDEX(INDIRECT("times"&amp;CK$2),$F397,DB$28)&gt;10,INDEX(INDIRECT(CM397),$E397,$F397)="",INDEX(INDIRECT(CM397),$E397,$F397)&gt;=INDEX(INDIRECT(CM397),1,DB$28)),0,(INDEX(INDIRECT(CM397),$E397,$F397))-INDEX(INDIRECT(CM397),1,DB$28))*(10-INDEX(INDIRECT("times"&amp;CK$2),$F397,DB$28))/10</f>
        <v>0</v>
      </c>
      <c r="DC397" s="63">
        <f ca="1">IF(OR(INDEX(INDIRECT("times"&amp;CK$2),$F397,DC$28)&gt;10,INDEX(INDIRECT(CM397),$E397,$F397)="",INDEX(INDIRECT(CM397),$E397,$F397)&gt;=INDEX(INDIRECT(CM397),1,DC$28)),0,(INDEX(INDIRECT(CM397),$E397,$F397))-INDEX(INDIRECT(CM397),1,DC$28))*(10-INDEX(INDIRECT("times"&amp;CK$2),$F397,DC$28))/10</f>
        <v>0</v>
      </c>
      <c r="DD397" s="63">
        <f ca="1">IF(OR(INDEX(INDIRECT("times"&amp;CK$2),$F397,DD$28)&gt;10,INDEX(INDIRECT(CM397),$E397,$F397)="",INDEX(INDIRECT(CM397),$E397,$F397)&gt;=INDEX(INDIRECT(CM397),1,DD$28)),0,(INDEX(INDIRECT(CM397),$E397,$F397))-INDEX(INDIRECT(CM397),1,DD$28))*(10-INDEX(INDIRECT("times"&amp;CK$2),$F397,DD$28))/10</f>
        <v>0</v>
      </c>
      <c r="DE397" s="63">
        <f ca="1">IF(OR(INDEX(INDIRECT("times"&amp;CK$2),$F397,DE$28)&gt;10,INDEX(INDIRECT(CM397),$E397,$F397)="",INDEX(INDIRECT(CM397),$E397,$F397)&gt;=INDEX(INDIRECT(CM397),1,DE$28)),0,(INDEX(INDIRECT(CM397),$E397,$F397))-INDEX(INDIRECT(CM397),1,DE$28))*(10-INDEX(INDIRECT("times"&amp;CK$2),$F397,DE$28))/10</f>
        <v>0</v>
      </c>
      <c r="DF397" s="63">
        <f ca="1">IF(OR(INDEX(INDIRECT("times"&amp;CK$2),$F397,DF$28)&gt;10,INDEX(INDIRECT(CM397),$E397,$F397)="",INDEX(INDIRECT(CM397),$E397,$F397)&gt;=INDEX(INDIRECT(CM397),1,DF$28)),0,(INDEX(INDIRECT(CM397),$E397,$F397))-INDEX(INDIRECT(CM397),1,DF$28))*(10-INDEX(INDIRECT("times"&amp;CK$2),$F397,DF$28))/10</f>
        <v>0</v>
      </c>
      <c r="DG397" s="63">
        <f ca="1">IF(OR(INDEX(INDIRECT("times"&amp;CK$2),$F397,DG$28)&gt;10,INDEX(INDIRECT(CM397),$E397,$F397)="",INDEX(INDIRECT(CM397),$E397,$F397)&gt;=INDEX(INDIRECT(CM397),1,DG$28)),0,(INDEX(INDIRECT(CM397),$E397,$F397))-INDEX(INDIRECT(CM397),1,DG$28))*(10-INDEX(INDIRECT("times"&amp;CK$2),$F397,DG$28))/10</f>
        <v>0</v>
      </c>
      <c r="DH397" s="63">
        <f ca="1">IF(OR(INDEX(INDIRECT("times"&amp;CK$2),$F397,DH$28)&gt;10,INDEX(INDIRECT(CM397),$E397,$F397)="",INDEX(INDIRECT(CM397),$E397,$F397)&gt;=INDEX(INDIRECT(CM397),1,DH$28)),0,(INDEX(INDIRECT(CM397),$E397,$F397))-INDEX(INDIRECT(CM397),1,DH$28))*(10-INDEX(INDIRECT("times"&amp;CK$2),$F397,DH$28))/10</f>
        <v>0</v>
      </c>
      <c r="DI397" s="63">
        <f ca="1">IF(OR(INDEX(INDIRECT("times"&amp;CK$2),$F397,DI$28)&gt;10,INDEX(INDIRECT(CM397),$E397,$F397)="",INDEX(INDIRECT(CM397),$E397,$F397)&gt;=INDEX(INDIRECT(CM397),1,DI$28)),0,(INDEX(INDIRECT(CM397),$E397,$F397))-INDEX(INDIRECT(CM397),1,DI$28))*(10-INDEX(INDIRECT("times"&amp;CK$2),$F397,DI$28))/10</f>
        <v>0</v>
      </c>
      <c r="DJ397" s="64">
        <f ca="1">IF(OR(INDEX(INDIRECT("times"&amp;CK$2),$F397,DJ$28)&gt;10,INDEX(INDIRECT(CM397),$E397,$F397)="",INDEX(INDIRECT(CM397),$E397,$F397)&gt;=INDEX(INDIRECT(CM397),1,DJ$28)),0,(INDEX(INDIRECT(CM397),$E397,$F397))-INDEX(INDIRECT(CM397),1,DJ$28))*(10-INDEX(INDIRECT("times"&amp;CK$2),$F397,DJ$28))/10</f>
        <v>0</v>
      </c>
      <c r="DK397" s="201">
        <v>19</v>
      </c>
      <c r="DM397" s="18" t="s">
        <v>228</v>
      </c>
      <c r="DN397" s="122">
        <f>DM341</f>
        <v>3</v>
      </c>
      <c r="DO397" s="122" t="str">
        <f>DM342</f>
        <v>shop3564</v>
      </c>
      <c r="DP397" s="210" t="str">
        <f t="shared" si="1802"/>
        <v>core3_shop3564</v>
      </c>
      <c r="DQ397" s="122">
        <v>5</v>
      </c>
      <c r="DR397" s="33">
        <v>19</v>
      </c>
      <c r="DS397" s="62">
        <f ca="1">IF(OR(INDEX(INDIRECT("times"&amp;DN$2),$F397,DS$28)&gt;10,INDEX(INDIRECT(DP397),$E397,$F397)="",INDEX(INDIRECT(DP397),$E397,$F397)&gt;=INDEX(INDIRECT(DP397),1,DS$28)),0,(INDEX(INDIRECT(DP397),$E397,$F397))-INDEX(INDIRECT(DP397),1,DS$28))*(10-INDEX(INDIRECT("times"&amp;DN$2),$F397,DS$28))/10</f>
        <v>0</v>
      </c>
      <c r="DT397" s="63">
        <f ca="1">IF(OR(INDEX(INDIRECT("times"&amp;DN$2),$F397,DT$28)&gt;10,INDEX(INDIRECT(DP397),$E397,$F397)="",INDEX(INDIRECT(DP397),$E397,$F397)&gt;=INDEX(INDIRECT(DP397),1,DT$28)),0,(INDEX(INDIRECT(DP397),$E397,$F397))-INDEX(INDIRECT(DP397),1,DT$28))*(10-INDEX(INDIRECT("times"&amp;DN$2),$F397,DT$28))/10</f>
        <v>0</v>
      </c>
      <c r="DU397" s="63">
        <f ca="1">IF(OR(INDEX(INDIRECT("times"&amp;DN$2),$F397,DU$28)&gt;10,INDEX(INDIRECT(DP397),$E397,$F397)="",INDEX(INDIRECT(DP397),$E397,$F397)&gt;=INDEX(INDIRECT(DP397),1,DU$28)),0,(INDEX(INDIRECT(DP397),$E397,$F397))-INDEX(INDIRECT(DP397),1,DU$28))*(10-INDEX(INDIRECT("times"&amp;DN$2),$F397,DU$28))/10</f>
        <v>0</v>
      </c>
      <c r="DV397" s="63">
        <f ca="1">IF(OR(INDEX(INDIRECT("times"&amp;DN$2),$F397,DV$28)&gt;10,INDEX(INDIRECT(DP397),$E397,$F397)="",INDEX(INDIRECT(DP397),$E397,$F397)&gt;=INDEX(INDIRECT(DP397),1,DV$28)),0,(INDEX(INDIRECT(DP397),$E397,$F397))-INDEX(INDIRECT(DP397),1,DV$28))*(10-INDEX(INDIRECT("times"&amp;DN$2),$F397,DV$28))/10</f>
        <v>0</v>
      </c>
      <c r="DW397" s="63">
        <f ca="1">IF(OR(INDEX(INDIRECT("times"&amp;DN$2),$F397,DW$28)&gt;10,INDEX(INDIRECT(DP397),$E397,$F397)="",INDEX(INDIRECT(DP397),$E397,$F397)&gt;=INDEX(INDIRECT(DP397),1,DW$28)),0,(INDEX(INDIRECT(DP397),$E397,$F397))-INDEX(INDIRECT(DP397),1,DW$28))*(10-INDEX(INDIRECT("times"&amp;DN$2),$F397,DW$28))/10</f>
        <v>0</v>
      </c>
      <c r="DX397" s="63">
        <f ca="1">IF(OR(INDEX(INDIRECT("times"&amp;DN$2),$F397,DX$28)&gt;10,INDEX(INDIRECT(DP397),$E397,$F397)="",INDEX(INDIRECT(DP397),$E397,$F397)&gt;=INDEX(INDIRECT(DP397),1,DX$28)),0,(INDEX(INDIRECT(DP397),$E397,$F397))-INDEX(INDIRECT(DP397),1,DX$28))*(10-INDEX(INDIRECT("times"&amp;DN$2),$F397,DX$28))/10</f>
        <v>0</v>
      </c>
      <c r="DY397" s="63">
        <f ca="1">IF(OR(INDEX(INDIRECT("times"&amp;DN$2),$F397,DY$28)&gt;10,INDEX(INDIRECT(DP397),$E397,$F397)="",INDEX(INDIRECT(DP397),$E397,$F397)&gt;=INDEX(INDIRECT(DP397),1,DY$28)),0,(INDEX(INDIRECT(DP397),$E397,$F397))-INDEX(INDIRECT(DP397),1,DY$28))*(10-INDEX(INDIRECT("times"&amp;DN$2),$F397,DY$28))/10</f>
        <v>0</v>
      </c>
      <c r="DZ397" s="63">
        <f ca="1">IF(OR(INDEX(INDIRECT("times"&amp;DN$2),$F397,DZ$28)&gt;10,INDEX(INDIRECT(DP397),$E397,$F397)="",INDEX(INDIRECT(DP397),$E397,$F397)&gt;=INDEX(INDIRECT(DP397),1,DZ$28)),0,(INDEX(INDIRECT(DP397),$E397,$F397))-INDEX(INDIRECT(DP397),1,DZ$28))*(10-INDEX(INDIRECT("times"&amp;DN$2),$F397,DZ$28))/10</f>
        <v>0</v>
      </c>
      <c r="EA397" s="63">
        <f ca="1">IF(OR(INDEX(INDIRECT("times"&amp;DN$2),$F397,EA$28)&gt;10,INDEX(INDIRECT(DP397),$E397,$F397)="",INDEX(INDIRECT(DP397),$E397,$F397)&gt;=INDEX(INDIRECT(DP397),1,EA$28)),0,(INDEX(INDIRECT(DP397),$E397,$F397))-INDEX(INDIRECT(DP397),1,EA$28))*(10-INDEX(INDIRECT("times"&amp;DN$2),$F397,EA$28))/10</f>
        <v>0</v>
      </c>
      <c r="EB397" s="63">
        <f ca="1">IF(OR(INDEX(INDIRECT("times"&amp;DN$2),$F397,EB$28)&gt;10,INDEX(INDIRECT(DP397),$E397,$F397)="",INDEX(INDIRECT(DP397),$E397,$F397)&gt;=INDEX(INDIRECT(DP397),1,EB$28)),0,(INDEX(INDIRECT(DP397),$E397,$F397))-INDEX(INDIRECT(DP397),1,EB$28))*(10-INDEX(INDIRECT("times"&amp;DN$2),$F397,EB$28))/10</f>
        <v>0</v>
      </c>
      <c r="EC397" s="63">
        <f ca="1">IF(OR(INDEX(INDIRECT("times"&amp;DN$2),$F397,EC$28)&gt;10,INDEX(INDIRECT(DP397),$E397,$F397)="",INDEX(INDIRECT(DP397),$E397,$F397)&gt;=INDEX(INDIRECT(DP397),1,EC$28)),0,(INDEX(INDIRECT(DP397),$E397,$F397))-INDEX(INDIRECT(DP397),1,EC$28))*(10-INDEX(INDIRECT("times"&amp;DN$2),$F397,EC$28))/10</f>
        <v>0</v>
      </c>
      <c r="ED397" s="63">
        <f ca="1">IF(OR(INDEX(INDIRECT("times"&amp;DN$2),$F397,ED$28)&gt;10,INDEX(INDIRECT(DP397),$E397,$F397)="",INDEX(INDIRECT(DP397),$E397,$F397)&gt;=INDEX(INDIRECT(DP397),1,ED$28)),0,(INDEX(INDIRECT(DP397),$E397,$F397))-INDEX(INDIRECT(DP397),1,ED$28))*(10-INDEX(INDIRECT("times"&amp;DN$2),$F397,ED$28))/10</f>
        <v>0</v>
      </c>
      <c r="EE397" s="63">
        <f ca="1">IF(OR(INDEX(INDIRECT("times"&amp;DN$2),$F397,EE$28)&gt;10,INDEX(INDIRECT(DP397),$E397,$F397)="",INDEX(INDIRECT(DP397),$E397,$F397)&gt;=INDEX(INDIRECT(DP397),1,EE$28)),0,(INDEX(INDIRECT(DP397),$E397,$F397))-INDEX(INDIRECT(DP397),1,EE$28))*(10-INDEX(INDIRECT("times"&amp;DN$2),$F397,EE$28))/10</f>
        <v>0</v>
      </c>
      <c r="EF397" s="63">
        <f ca="1">IF(OR(INDEX(INDIRECT("times"&amp;DN$2),$F397,EF$28)&gt;10,INDEX(INDIRECT(DP397),$E397,$F397)="",INDEX(INDIRECT(DP397),$E397,$F397)&gt;=INDEX(INDIRECT(DP397),1,EF$28)),0,(INDEX(INDIRECT(DP397),$E397,$F397))-INDEX(INDIRECT(DP397),1,EF$28))*(10-INDEX(INDIRECT("times"&amp;DN$2),$F397,EF$28))/10</f>
        <v>0</v>
      </c>
      <c r="EG397" s="63">
        <f ca="1">IF(OR(INDEX(INDIRECT("times"&amp;DN$2),$F397,EG$28)&gt;10,INDEX(INDIRECT(DP397),$E397,$F397)="",INDEX(INDIRECT(DP397),$E397,$F397)&gt;=INDEX(INDIRECT(DP397),1,EG$28)),0,(INDEX(INDIRECT(DP397),$E397,$F397))-INDEX(INDIRECT(DP397),1,EG$28))*(10-INDEX(INDIRECT("times"&amp;DN$2),$F397,EG$28))/10</f>
        <v>0</v>
      </c>
      <c r="EH397" s="63">
        <f ca="1">IF(OR(INDEX(INDIRECT("times"&amp;DN$2),$F397,EH$28)&gt;10,INDEX(INDIRECT(DP397),$E397,$F397)="",INDEX(INDIRECT(DP397),$E397,$F397)&gt;=INDEX(INDIRECT(DP397),1,EH$28)),0,(INDEX(INDIRECT(DP397),$E397,$F397))-INDEX(INDIRECT(DP397),1,EH$28))*(10-INDEX(INDIRECT("times"&amp;DN$2),$F397,EH$28))/10</f>
        <v>0</v>
      </c>
      <c r="EI397" s="63">
        <f ca="1">IF(OR(INDEX(INDIRECT("times"&amp;DN$2),$F397,EI$28)&gt;10,INDEX(INDIRECT(DP397),$E397,$F397)="",INDEX(INDIRECT(DP397),$E397,$F397)&gt;=INDEX(INDIRECT(DP397),1,EI$28)),0,(INDEX(INDIRECT(DP397),$E397,$F397))-INDEX(INDIRECT(DP397),1,EI$28))*(10-INDEX(INDIRECT("times"&amp;DN$2),$F397,EI$28))/10</f>
        <v>0</v>
      </c>
      <c r="EJ397" s="63">
        <f ca="1">IF(OR(INDEX(INDIRECT("times"&amp;DN$2),$F397,EJ$28)&gt;10,INDEX(INDIRECT(DP397),$E397,$F397)="",INDEX(INDIRECT(DP397),$E397,$F397)&gt;=INDEX(INDIRECT(DP397),1,EJ$28)),0,(INDEX(INDIRECT(DP397),$E397,$F397))-INDEX(INDIRECT(DP397),1,EJ$28))*(10-INDEX(INDIRECT("times"&amp;DN$2),$F397,EJ$28))/10</f>
        <v>0</v>
      </c>
      <c r="EK397" s="63">
        <f ca="1">IF(OR(INDEX(INDIRECT("times"&amp;DN$2),$F397,EK$28)&gt;10,INDEX(INDIRECT(DP397),$E397,$F397)="",INDEX(INDIRECT(DP397),$E397,$F397)&gt;=INDEX(INDIRECT(DP397),1,EK$28)),0,(INDEX(INDIRECT(DP397),$E397,$F397))-INDEX(INDIRECT(DP397),1,EK$28))*(10-INDEX(INDIRECT("times"&amp;DN$2),$F397,EK$28))/10</f>
        <v>0</v>
      </c>
      <c r="EL397" s="63">
        <f ca="1">IF(OR(INDEX(INDIRECT("times"&amp;DN$2),$F397,EL$28)&gt;10,INDEX(INDIRECT(DP397),$E397,$F397)="",INDEX(INDIRECT(DP397),$E397,$F397)&gt;=INDEX(INDIRECT(DP397),1,EL$28)),0,(INDEX(INDIRECT(DP397),$E397,$F397))-INDEX(INDIRECT(DP397),1,EL$28))*(10-INDEX(INDIRECT("times"&amp;DN$2),$F397,EL$28))/10</f>
        <v>0</v>
      </c>
      <c r="EM397" s="64">
        <f ca="1">IF(OR(INDEX(INDIRECT("times"&amp;DN$2),$F397,EM$28)&gt;10,INDEX(INDIRECT(DP397),$E397,$F397)="",INDEX(INDIRECT(DP397),$E397,$F397)&gt;=INDEX(INDIRECT(DP397),1,EM$28)),0,(INDEX(INDIRECT(DP397),$E397,$F397))-INDEX(INDIRECT(DP397),1,EM$28))*(10-INDEX(INDIRECT("times"&amp;DN$2),$F397,EM$28))/10</f>
        <v>0</v>
      </c>
      <c r="EN397" s="201">
        <v>19</v>
      </c>
      <c r="EP397" s="18" t="s">
        <v>228</v>
      </c>
      <c r="EQ397" s="122">
        <f>EP341</f>
        <v>3</v>
      </c>
      <c r="ER397" s="122" t="str">
        <f>EP342</f>
        <v>lei3564</v>
      </c>
      <c r="ES397" s="210" t="str">
        <f t="shared" si="1803"/>
        <v>core3_lei3564</v>
      </c>
      <c r="ET397" s="122">
        <v>5</v>
      </c>
      <c r="EU397" s="33">
        <v>19</v>
      </c>
      <c r="EV397" s="62">
        <f ca="1">IF(OR(INDEX(INDIRECT("times"&amp;EQ$2),$F397,EV$28)&gt;10,INDEX(INDIRECT(ES397),$E397,$F397)="",INDEX(INDIRECT(ES397),$E397,$F397)&gt;=INDEX(INDIRECT(ES397),1,EV$28)),0,(INDEX(INDIRECT(ES397),$E397,$F397))-INDEX(INDIRECT(ES397),1,EV$28))*(10-INDEX(INDIRECT("times"&amp;EQ$2),$F397,EV$28))/10</f>
        <v>0</v>
      </c>
      <c r="EW397" s="63">
        <f ca="1">IF(OR(INDEX(INDIRECT("times"&amp;EQ$2),$F397,EW$28)&gt;10,INDEX(INDIRECT(ES397),$E397,$F397)="",INDEX(INDIRECT(ES397),$E397,$F397)&gt;=INDEX(INDIRECT(ES397),1,EW$28)),0,(INDEX(INDIRECT(ES397),$E397,$F397))-INDEX(INDIRECT(ES397),1,EW$28))*(10-INDEX(INDIRECT("times"&amp;EQ$2),$F397,EW$28))/10</f>
        <v>0</v>
      </c>
      <c r="EX397" s="63">
        <f ca="1">IF(OR(INDEX(INDIRECT("times"&amp;EQ$2),$F397,EX$28)&gt;10,INDEX(INDIRECT(ES397),$E397,$F397)="",INDEX(INDIRECT(ES397),$E397,$F397)&gt;=INDEX(INDIRECT(ES397),1,EX$28)),0,(INDEX(INDIRECT(ES397),$E397,$F397))-INDEX(INDIRECT(ES397),1,EX$28))*(10-INDEX(INDIRECT("times"&amp;EQ$2),$F397,EX$28))/10</f>
        <v>0</v>
      </c>
      <c r="EY397" s="63">
        <f ca="1">IF(OR(INDEX(INDIRECT("times"&amp;EQ$2),$F397,EY$28)&gt;10,INDEX(INDIRECT(ES397),$E397,$F397)="",INDEX(INDIRECT(ES397),$E397,$F397)&gt;=INDEX(INDIRECT(ES397),1,EY$28)),0,(INDEX(INDIRECT(ES397),$E397,$F397))-INDEX(INDIRECT(ES397),1,EY$28))*(10-INDEX(INDIRECT("times"&amp;EQ$2),$F397,EY$28))/10</f>
        <v>0</v>
      </c>
      <c r="EZ397" s="63">
        <f ca="1">IF(OR(INDEX(INDIRECT("times"&amp;EQ$2),$F397,EZ$28)&gt;10,INDEX(INDIRECT(ES397),$E397,$F397)="",INDEX(INDIRECT(ES397),$E397,$F397)&gt;=INDEX(INDIRECT(ES397),1,EZ$28)),0,(INDEX(INDIRECT(ES397),$E397,$F397))-INDEX(INDIRECT(ES397),1,EZ$28))*(10-INDEX(INDIRECT("times"&amp;EQ$2),$F397,EZ$28))/10</f>
        <v>0</v>
      </c>
      <c r="FA397" s="63">
        <f ca="1">IF(OR(INDEX(INDIRECT("times"&amp;EQ$2),$F397,FA$28)&gt;10,INDEX(INDIRECT(ES397),$E397,$F397)="",INDEX(INDIRECT(ES397),$E397,$F397)&gt;=INDEX(INDIRECT(ES397),1,FA$28)),0,(INDEX(INDIRECT(ES397),$E397,$F397))-INDEX(INDIRECT(ES397),1,FA$28))*(10-INDEX(INDIRECT("times"&amp;EQ$2),$F397,FA$28))/10</f>
        <v>0</v>
      </c>
      <c r="FB397" s="63">
        <f ca="1">IF(OR(INDEX(INDIRECT("times"&amp;EQ$2),$F397,FB$28)&gt;10,INDEX(INDIRECT(ES397),$E397,$F397)="",INDEX(INDIRECT(ES397),$E397,$F397)&gt;=INDEX(INDIRECT(ES397),1,FB$28)),0,(INDEX(INDIRECT(ES397),$E397,$F397))-INDEX(INDIRECT(ES397),1,FB$28))*(10-INDEX(INDIRECT("times"&amp;EQ$2),$F397,FB$28))/10</f>
        <v>0</v>
      </c>
      <c r="FC397" s="63">
        <f ca="1">IF(OR(INDEX(INDIRECT("times"&amp;EQ$2),$F397,FC$28)&gt;10,INDEX(INDIRECT(ES397),$E397,$F397)="",INDEX(INDIRECT(ES397),$E397,$F397)&gt;=INDEX(INDIRECT(ES397),1,FC$28)),0,(INDEX(INDIRECT(ES397),$E397,$F397))-INDEX(INDIRECT(ES397),1,FC$28))*(10-INDEX(INDIRECT("times"&amp;EQ$2),$F397,FC$28))/10</f>
        <v>0</v>
      </c>
      <c r="FD397" s="63">
        <f ca="1">IF(OR(INDEX(INDIRECT("times"&amp;EQ$2),$F397,FD$28)&gt;10,INDEX(INDIRECT(ES397),$E397,$F397)="",INDEX(INDIRECT(ES397),$E397,$F397)&gt;=INDEX(INDIRECT(ES397),1,FD$28)),0,(INDEX(INDIRECT(ES397),$E397,$F397))-INDEX(INDIRECT(ES397),1,FD$28))*(10-INDEX(INDIRECT("times"&amp;EQ$2),$F397,FD$28))/10</f>
        <v>0</v>
      </c>
      <c r="FE397" s="63">
        <f ca="1">IF(OR(INDEX(INDIRECT("times"&amp;EQ$2),$F397,FE$28)&gt;10,INDEX(INDIRECT(ES397),$E397,$F397)="",INDEX(INDIRECT(ES397),$E397,$F397)&gt;=INDEX(INDIRECT(ES397),1,FE$28)),0,(INDEX(INDIRECT(ES397),$E397,$F397))-INDEX(INDIRECT(ES397),1,FE$28))*(10-INDEX(INDIRECT("times"&amp;EQ$2),$F397,FE$28))/10</f>
        <v>0</v>
      </c>
      <c r="FF397" s="63">
        <f ca="1">IF(OR(INDEX(INDIRECT("times"&amp;EQ$2),$F397,FF$28)&gt;10,INDEX(INDIRECT(ES397),$E397,$F397)="",INDEX(INDIRECT(ES397),$E397,$F397)&gt;=INDEX(INDIRECT(ES397),1,FF$28)),0,(INDEX(INDIRECT(ES397),$E397,$F397))-INDEX(INDIRECT(ES397),1,FF$28))*(10-INDEX(INDIRECT("times"&amp;EQ$2),$F397,FF$28))/10</f>
        <v>0</v>
      </c>
      <c r="FG397" s="63">
        <f ca="1">IF(OR(INDEX(INDIRECT("times"&amp;EQ$2),$F397,FG$28)&gt;10,INDEX(INDIRECT(ES397),$E397,$F397)="",INDEX(INDIRECT(ES397),$E397,$F397)&gt;=INDEX(INDIRECT(ES397),1,FG$28)),0,(INDEX(INDIRECT(ES397),$E397,$F397))-INDEX(INDIRECT(ES397),1,FG$28))*(10-INDEX(INDIRECT("times"&amp;EQ$2),$F397,FG$28))/10</f>
        <v>0</v>
      </c>
      <c r="FH397" s="63">
        <f ca="1">IF(OR(INDEX(INDIRECT("times"&amp;EQ$2),$F397,FH$28)&gt;10,INDEX(INDIRECT(ES397),$E397,$F397)="",INDEX(INDIRECT(ES397),$E397,$F397)&gt;=INDEX(INDIRECT(ES397),1,FH$28)),0,(INDEX(INDIRECT(ES397),$E397,$F397))-INDEX(INDIRECT(ES397),1,FH$28))*(10-INDEX(INDIRECT("times"&amp;EQ$2),$F397,FH$28))/10</f>
        <v>0</v>
      </c>
      <c r="FI397" s="63">
        <f ca="1">IF(OR(INDEX(INDIRECT("times"&amp;EQ$2),$F397,FI$28)&gt;10,INDEX(INDIRECT(ES397),$E397,$F397)="",INDEX(INDIRECT(ES397),$E397,$F397)&gt;=INDEX(INDIRECT(ES397),1,FI$28)),0,(INDEX(INDIRECT(ES397),$E397,$F397))-INDEX(INDIRECT(ES397),1,FI$28))*(10-INDEX(INDIRECT("times"&amp;EQ$2),$F397,FI$28))/10</f>
        <v>0</v>
      </c>
      <c r="FJ397" s="63">
        <f ca="1">IF(OR(INDEX(INDIRECT("times"&amp;EQ$2),$F397,FJ$28)&gt;10,INDEX(INDIRECT(ES397),$E397,$F397)="",INDEX(INDIRECT(ES397),$E397,$F397)&gt;=INDEX(INDIRECT(ES397),1,FJ$28)),0,(INDEX(INDIRECT(ES397),$E397,$F397))-INDEX(INDIRECT(ES397),1,FJ$28))*(10-INDEX(INDIRECT("times"&amp;EQ$2),$F397,FJ$28))/10</f>
        <v>0</v>
      </c>
      <c r="FK397" s="63">
        <f ca="1">IF(OR(INDEX(INDIRECT("times"&amp;EQ$2),$F397,FK$28)&gt;10,INDEX(INDIRECT(ES397),$E397,$F397)="",INDEX(INDIRECT(ES397),$E397,$F397)&gt;=INDEX(INDIRECT(ES397),1,FK$28)),0,(INDEX(INDIRECT(ES397),$E397,$F397))-INDEX(INDIRECT(ES397),1,FK$28))*(10-INDEX(INDIRECT("times"&amp;EQ$2),$F397,FK$28))/10</f>
        <v>0</v>
      </c>
      <c r="FL397" s="63">
        <f ca="1">IF(OR(INDEX(INDIRECT("times"&amp;EQ$2),$F397,FL$28)&gt;10,INDEX(INDIRECT(ES397),$E397,$F397)="",INDEX(INDIRECT(ES397),$E397,$F397)&gt;=INDEX(INDIRECT(ES397),1,FL$28)),0,(INDEX(INDIRECT(ES397),$E397,$F397))-INDEX(INDIRECT(ES397),1,FL$28))*(10-INDEX(INDIRECT("times"&amp;EQ$2),$F397,FL$28))/10</f>
        <v>0</v>
      </c>
      <c r="FM397" s="63">
        <f ca="1">IF(OR(INDEX(INDIRECT("times"&amp;EQ$2),$F397,FM$28)&gt;10,INDEX(INDIRECT(ES397),$E397,$F397)="",INDEX(INDIRECT(ES397),$E397,$F397)&gt;=INDEX(INDIRECT(ES397),1,FM$28)),0,(INDEX(INDIRECT(ES397),$E397,$F397))-INDEX(INDIRECT(ES397),1,FM$28))*(10-INDEX(INDIRECT("times"&amp;EQ$2),$F397,FM$28))/10</f>
        <v>0</v>
      </c>
      <c r="FN397" s="63">
        <f ca="1">IF(OR(INDEX(INDIRECT("times"&amp;EQ$2),$F397,FN$28)&gt;10,INDEX(INDIRECT(ES397),$E397,$F397)="",INDEX(INDIRECT(ES397),$E397,$F397)&gt;=INDEX(INDIRECT(ES397),1,FN$28)),0,(INDEX(INDIRECT(ES397),$E397,$F397))-INDEX(INDIRECT(ES397),1,FN$28))*(10-INDEX(INDIRECT("times"&amp;EQ$2),$F397,FN$28))/10</f>
        <v>0</v>
      </c>
      <c r="FO397" s="63">
        <f ca="1">IF(OR(INDEX(INDIRECT("times"&amp;EQ$2),$F397,FO$28)&gt;10,INDEX(INDIRECT(ES397),$E397,$F397)="",INDEX(INDIRECT(ES397),$E397,$F397)&gt;=INDEX(INDIRECT(ES397),1,FO$28)),0,(INDEX(INDIRECT(ES397),$E397,$F397))-INDEX(INDIRECT(ES397),1,FO$28))*(10-INDEX(INDIRECT("times"&amp;EQ$2),$F397,FO$28))/10</f>
        <v>0</v>
      </c>
      <c r="FP397" s="64">
        <f ca="1">IF(OR(INDEX(INDIRECT("times"&amp;EQ$2),$F397,FP$28)&gt;10,INDEX(INDIRECT(ES397),$E397,$F397)="",INDEX(INDIRECT(ES397),$E397,$F397)&gt;=INDEX(INDIRECT(ES397),1,FP$28)),0,(INDEX(INDIRECT(ES397),$E397,$F397))-INDEX(INDIRECT(ES397),1,FP$28))*(10-INDEX(INDIRECT("times"&amp;EQ$2),$F397,FP$28))/10</f>
        <v>0</v>
      </c>
      <c r="FQ397" s="201">
        <v>19</v>
      </c>
      <c r="FS397" s="18" t="s">
        <v>228</v>
      </c>
      <c r="FT397" s="122">
        <f>FS341</f>
        <v>3</v>
      </c>
      <c r="FU397" s="122" t="str">
        <f>FS342</f>
        <v>shop65</v>
      </c>
      <c r="FV397" s="210" t="str">
        <f t="shared" si="1804"/>
        <v>core3_shop65</v>
      </c>
      <c r="FW397" s="122">
        <v>5</v>
      </c>
      <c r="FX397" s="33">
        <v>19</v>
      </c>
      <c r="FY397" s="62">
        <f ca="1">IF(OR(INDEX(INDIRECT("times"&amp;FT$2),$F397,FY$28)&gt;10,INDEX(INDIRECT(FV397),$E397,$F397)="",INDEX(INDIRECT(FV397),$E397,$F397)&gt;=INDEX(INDIRECT(FV397),1,FY$28)),0,(INDEX(INDIRECT(FV397),$E397,$F397))-INDEX(INDIRECT(FV397),1,FY$28))*(10-INDEX(INDIRECT("times"&amp;FT$2),$F397,FY$28))/10</f>
        <v>0</v>
      </c>
      <c r="FZ397" s="63">
        <f ca="1">IF(OR(INDEX(INDIRECT("times"&amp;FT$2),$F397,FZ$28)&gt;10,INDEX(INDIRECT(FV397),$E397,$F397)="",INDEX(INDIRECT(FV397),$E397,$F397)&gt;=INDEX(INDIRECT(FV397),1,FZ$28)),0,(INDEX(INDIRECT(FV397),$E397,$F397))-INDEX(INDIRECT(FV397),1,FZ$28))*(10-INDEX(INDIRECT("times"&amp;FT$2),$F397,FZ$28))/10</f>
        <v>0</v>
      </c>
      <c r="GA397" s="63">
        <f ca="1">IF(OR(INDEX(INDIRECT("times"&amp;FT$2),$F397,GA$28)&gt;10,INDEX(INDIRECT(FV397),$E397,$F397)="",INDEX(INDIRECT(FV397),$E397,$F397)&gt;=INDEX(INDIRECT(FV397),1,GA$28)),0,(INDEX(INDIRECT(FV397),$E397,$F397))-INDEX(INDIRECT(FV397),1,GA$28))*(10-INDEX(INDIRECT("times"&amp;FT$2),$F397,GA$28))/10</f>
        <v>0</v>
      </c>
      <c r="GB397" s="63">
        <f ca="1">IF(OR(INDEX(INDIRECT("times"&amp;FT$2),$F397,GB$28)&gt;10,INDEX(INDIRECT(FV397),$E397,$F397)="",INDEX(INDIRECT(FV397),$E397,$F397)&gt;=INDEX(INDIRECT(FV397),1,GB$28)),0,(INDEX(INDIRECT(FV397),$E397,$F397))-INDEX(INDIRECT(FV397),1,GB$28))*(10-INDEX(INDIRECT("times"&amp;FT$2),$F397,GB$28))/10</f>
        <v>0</v>
      </c>
      <c r="GC397" s="63">
        <f ca="1">IF(OR(INDEX(INDIRECT("times"&amp;FT$2),$F397,GC$28)&gt;10,INDEX(INDIRECT(FV397),$E397,$F397)="",INDEX(INDIRECT(FV397),$E397,$F397)&gt;=INDEX(INDIRECT(FV397),1,GC$28)),0,(INDEX(INDIRECT(FV397),$E397,$F397))-INDEX(INDIRECT(FV397),1,GC$28))*(10-INDEX(INDIRECT("times"&amp;FT$2),$F397,GC$28))/10</f>
        <v>0</v>
      </c>
      <c r="GD397" s="63">
        <f ca="1">IF(OR(INDEX(INDIRECT("times"&amp;FT$2),$F397,GD$28)&gt;10,INDEX(INDIRECT(FV397),$E397,$F397)="",INDEX(INDIRECT(FV397),$E397,$F397)&gt;=INDEX(INDIRECT(FV397),1,GD$28)),0,(INDEX(INDIRECT(FV397),$E397,$F397))-INDEX(INDIRECT(FV397),1,GD$28))*(10-INDEX(INDIRECT("times"&amp;FT$2),$F397,GD$28))/10</f>
        <v>0</v>
      </c>
      <c r="GE397" s="63">
        <f ca="1">IF(OR(INDEX(INDIRECT("times"&amp;FT$2),$F397,GE$28)&gt;10,INDEX(INDIRECT(FV397),$E397,$F397)="",INDEX(INDIRECT(FV397),$E397,$F397)&gt;=INDEX(INDIRECT(FV397),1,GE$28)),0,(INDEX(INDIRECT(FV397),$E397,$F397))-INDEX(INDIRECT(FV397),1,GE$28))*(10-INDEX(INDIRECT("times"&amp;FT$2),$F397,GE$28))/10</f>
        <v>0</v>
      </c>
      <c r="GF397" s="63">
        <f ca="1">IF(OR(INDEX(INDIRECT("times"&amp;FT$2),$F397,GF$28)&gt;10,INDEX(INDIRECT(FV397),$E397,$F397)="",INDEX(INDIRECT(FV397),$E397,$F397)&gt;=INDEX(INDIRECT(FV397),1,GF$28)),0,(INDEX(INDIRECT(FV397),$E397,$F397))-INDEX(INDIRECT(FV397),1,GF$28))*(10-INDEX(INDIRECT("times"&amp;FT$2),$F397,GF$28))/10</f>
        <v>0</v>
      </c>
      <c r="GG397" s="63">
        <f ca="1">IF(OR(INDEX(INDIRECT("times"&amp;FT$2),$F397,GG$28)&gt;10,INDEX(INDIRECT(FV397),$E397,$F397)="",INDEX(INDIRECT(FV397),$E397,$F397)&gt;=INDEX(INDIRECT(FV397),1,GG$28)),0,(INDEX(INDIRECT(FV397),$E397,$F397))-INDEX(INDIRECT(FV397),1,GG$28))*(10-INDEX(INDIRECT("times"&amp;FT$2),$F397,GG$28))/10</f>
        <v>0</v>
      </c>
      <c r="GH397" s="63">
        <f ca="1">IF(OR(INDEX(INDIRECT("times"&amp;FT$2),$F397,GH$28)&gt;10,INDEX(INDIRECT(FV397),$E397,$F397)="",INDEX(INDIRECT(FV397),$E397,$F397)&gt;=INDEX(INDIRECT(FV397),1,GH$28)),0,(INDEX(INDIRECT(FV397),$E397,$F397))-INDEX(INDIRECT(FV397),1,GH$28))*(10-INDEX(INDIRECT("times"&amp;FT$2),$F397,GH$28))/10</f>
        <v>0</v>
      </c>
      <c r="GI397" s="63">
        <f ca="1">IF(OR(INDEX(INDIRECT("times"&amp;FT$2),$F397,GI$28)&gt;10,INDEX(INDIRECT(FV397),$E397,$F397)="",INDEX(INDIRECT(FV397),$E397,$F397)&gt;=INDEX(INDIRECT(FV397),1,GI$28)),0,(INDEX(INDIRECT(FV397),$E397,$F397))-INDEX(INDIRECT(FV397),1,GI$28))*(10-INDEX(INDIRECT("times"&amp;FT$2),$F397,GI$28))/10</f>
        <v>0</v>
      </c>
      <c r="GJ397" s="63">
        <f ca="1">IF(OR(INDEX(INDIRECT("times"&amp;FT$2),$F397,GJ$28)&gt;10,INDEX(INDIRECT(FV397),$E397,$F397)="",INDEX(INDIRECT(FV397),$E397,$F397)&gt;=INDEX(INDIRECT(FV397),1,GJ$28)),0,(INDEX(INDIRECT(FV397),$E397,$F397))-INDEX(INDIRECT(FV397),1,GJ$28))*(10-INDEX(INDIRECT("times"&amp;FT$2),$F397,GJ$28))/10</f>
        <v>0</v>
      </c>
      <c r="GK397" s="63">
        <f ca="1">IF(OR(INDEX(INDIRECT("times"&amp;FT$2),$F397,GK$28)&gt;10,INDEX(INDIRECT(FV397),$E397,$F397)="",INDEX(INDIRECT(FV397),$E397,$F397)&gt;=INDEX(INDIRECT(FV397),1,GK$28)),0,(INDEX(INDIRECT(FV397),$E397,$F397))-INDEX(INDIRECT(FV397),1,GK$28))*(10-INDEX(INDIRECT("times"&amp;FT$2),$F397,GK$28))/10</f>
        <v>0</v>
      </c>
      <c r="GL397" s="63">
        <f ca="1">IF(OR(INDEX(INDIRECT("times"&amp;FT$2),$F397,GL$28)&gt;10,INDEX(INDIRECT(FV397),$E397,$F397)="",INDEX(INDIRECT(FV397),$E397,$F397)&gt;=INDEX(INDIRECT(FV397),1,GL$28)),0,(INDEX(INDIRECT(FV397),$E397,$F397))-INDEX(INDIRECT(FV397),1,GL$28))*(10-INDEX(INDIRECT("times"&amp;FT$2),$F397,GL$28))/10</f>
        <v>0</v>
      </c>
      <c r="GM397" s="63">
        <f ca="1">IF(OR(INDEX(INDIRECT("times"&amp;FT$2),$F397,GM$28)&gt;10,INDEX(INDIRECT(FV397),$E397,$F397)="",INDEX(INDIRECT(FV397),$E397,$F397)&gt;=INDEX(INDIRECT(FV397),1,GM$28)),0,(INDEX(INDIRECT(FV397),$E397,$F397))-INDEX(INDIRECT(FV397),1,GM$28))*(10-INDEX(INDIRECT("times"&amp;FT$2),$F397,GM$28))/10</f>
        <v>0</v>
      </c>
      <c r="GN397" s="63">
        <f ca="1">IF(OR(INDEX(INDIRECT("times"&amp;FT$2),$F397,GN$28)&gt;10,INDEX(INDIRECT(FV397),$E397,$F397)="",INDEX(INDIRECT(FV397),$E397,$F397)&gt;=INDEX(INDIRECT(FV397),1,GN$28)),0,(INDEX(INDIRECT(FV397),$E397,$F397))-INDEX(INDIRECT(FV397),1,GN$28))*(10-INDEX(INDIRECT("times"&amp;FT$2),$F397,GN$28))/10</f>
        <v>0</v>
      </c>
      <c r="GO397" s="63">
        <f ca="1">IF(OR(INDEX(INDIRECT("times"&amp;FT$2),$F397,GO$28)&gt;10,INDEX(INDIRECT(FV397),$E397,$F397)="",INDEX(INDIRECT(FV397),$E397,$F397)&gt;=INDEX(INDIRECT(FV397),1,GO$28)),0,(INDEX(INDIRECT(FV397),$E397,$F397))-INDEX(INDIRECT(FV397),1,GO$28))*(10-INDEX(INDIRECT("times"&amp;FT$2),$F397,GO$28))/10</f>
        <v>0</v>
      </c>
      <c r="GP397" s="63">
        <f ca="1">IF(OR(INDEX(INDIRECT("times"&amp;FT$2),$F397,GP$28)&gt;10,INDEX(INDIRECT(FV397),$E397,$F397)="",INDEX(INDIRECT(FV397),$E397,$F397)&gt;=INDEX(INDIRECT(FV397),1,GP$28)),0,(INDEX(INDIRECT(FV397),$E397,$F397))-INDEX(INDIRECT(FV397),1,GP$28))*(10-INDEX(INDIRECT("times"&amp;FT$2),$F397,GP$28))/10</f>
        <v>0</v>
      </c>
      <c r="GQ397" s="63">
        <f ca="1">IF(OR(INDEX(INDIRECT("times"&amp;FT$2),$F397,GQ$28)&gt;10,INDEX(INDIRECT(FV397),$E397,$F397)="",INDEX(INDIRECT(FV397),$E397,$F397)&gt;=INDEX(INDIRECT(FV397),1,GQ$28)),0,(INDEX(INDIRECT(FV397),$E397,$F397))-INDEX(INDIRECT(FV397),1,GQ$28))*(10-INDEX(INDIRECT("times"&amp;FT$2),$F397,GQ$28))/10</f>
        <v>0</v>
      </c>
      <c r="GR397" s="63">
        <f ca="1">IF(OR(INDEX(INDIRECT("times"&amp;FT$2),$F397,GR$28)&gt;10,INDEX(INDIRECT(FV397),$E397,$F397)="",INDEX(INDIRECT(FV397),$E397,$F397)&gt;=INDEX(INDIRECT(FV397),1,GR$28)),0,(INDEX(INDIRECT(FV397),$E397,$F397))-INDEX(INDIRECT(FV397),1,GR$28))*(10-INDEX(INDIRECT("times"&amp;FT$2),$F397,GR$28))/10</f>
        <v>0</v>
      </c>
      <c r="GS397" s="64">
        <f ca="1">IF(OR(INDEX(INDIRECT("times"&amp;FT$2),$F397,GS$28)&gt;10,INDEX(INDIRECT(FV397),$E397,$F397)="",INDEX(INDIRECT(FV397),$E397,$F397)&gt;=INDEX(INDIRECT(FV397),1,GS$28)),0,(INDEX(INDIRECT(FV397),$E397,$F397))-INDEX(INDIRECT(FV397),1,GS$28))*(10-INDEX(INDIRECT("times"&amp;FT$2),$F397,GS$28))/10</f>
        <v>0</v>
      </c>
      <c r="GT397" s="201">
        <v>19</v>
      </c>
      <c r="GV397" s="18" t="s">
        <v>228</v>
      </c>
      <c r="GW397" s="122">
        <f>GV341</f>
        <v>3</v>
      </c>
      <c r="GX397" s="122" t="str">
        <f>GV342</f>
        <v>lei65</v>
      </c>
      <c r="GY397" s="210" t="str">
        <f t="shared" si="1805"/>
        <v>core3_lei65</v>
      </c>
      <c r="GZ397" s="122">
        <v>5</v>
      </c>
      <c r="HA397" s="33">
        <v>19</v>
      </c>
      <c r="HB397" s="62">
        <f ca="1">IF(OR(INDEX(INDIRECT("times"&amp;GW$2),$F397,HB$28)&gt;10,INDEX(INDIRECT(GY397),$E397,$F397)="",INDEX(INDIRECT(GY397),$E397,$F397)&gt;=INDEX(INDIRECT(GY397),1,HB$28)),0,(INDEX(INDIRECT(GY397),$E397,$F397))-INDEX(INDIRECT(GY397),1,HB$28))*(10-INDEX(INDIRECT("times"&amp;GW$2),$F397,HB$28))/10</f>
        <v>0</v>
      </c>
      <c r="HC397" s="63">
        <f ca="1">IF(OR(INDEX(INDIRECT("times"&amp;GW$2),$F397,HC$28)&gt;10,INDEX(INDIRECT(GY397),$E397,$F397)="",INDEX(INDIRECT(GY397),$E397,$F397)&gt;=INDEX(INDIRECT(GY397),1,HC$28)),0,(INDEX(INDIRECT(GY397),$E397,$F397))-INDEX(INDIRECT(GY397),1,HC$28))*(10-INDEX(INDIRECT("times"&amp;GW$2),$F397,HC$28))/10</f>
        <v>0</v>
      </c>
      <c r="HD397" s="63">
        <f ca="1">IF(OR(INDEX(INDIRECT("times"&amp;GW$2),$F397,HD$28)&gt;10,INDEX(INDIRECT(GY397),$E397,$F397)="",INDEX(INDIRECT(GY397),$E397,$F397)&gt;=INDEX(INDIRECT(GY397),1,HD$28)),0,(INDEX(INDIRECT(GY397),$E397,$F397))-INDEX(INDIRECT(GY397),1,HD$28))*(10-INDEX(INDIRECT("times"&amp;GW$2),$F397,HD$28))/10</f>
        <v>0</v>
      </c>
      <c r="HE397" s="63">
        <f ca="1">IF(OR(INDEX(INDIRECT("times"&amp;GW$2),$F397,HE$28)&gt;10,INDEX(INDIRECT(GY397),$E397,$F397)="",INDEX(INDIRECT(GY397),$E397,$F397)&gt;=INDEX(INDIRECT(GY397),1,HE$28)),0,(INDEX(INDIRECT(GY397),$E397,$F397))-INDEX(INDIRECT(GY397),1,HE$28))*(10-INDEX(INDIRECT("times"&amp;GW$2),$F397,HE$28))/10</f>
        <v>0</v>
      </c>
      <c r="HF397" s="63">
        <f ca="1">IF(OR(INDEX(INDIRECT("times"&amp;GW$2),$F397,HF$28)&gt;10,INDEX(INDIRECT(GY397),$E397,$F397)="",INDEX(INDIRECT(GY397),$E397,$F397)&gt;=INDEX(INDIRECT(GY397),1,HF$28)),0,(INDEX(INDIRECT(GY397),$E397,$F397))-INDEX(INDIRECT(GY397),1,HF$28))*(10-INDEX(INDIRECT("times"&amp;GW$2),$F397,HF$28))/10</f>
        <v>0</v>
      </c>
      <c r="HG397" s="63">
        <f ca="1">IF(OR(INDEX(INDIRECT("times"&amp;GW$2),$F397,HG$28)&gt;10,INDEX(INDIRECT(GY397),$E397,$F397)="",INDEX(INDIRECT(GY397),$E397,$F397)&gt;=INDEX(INDIRECT(GY397),1,HG$28)),0,(INDEX(INDIRECT(GY397),$E397,$F397))-INDEX(INDIRECT(GY397),1,HG$28))*(10-INDEX(INDIRECT("times"&amp;GW$2),$F397,HG$28))/10</f>
        <v>0</v>
      </c>
      <c r="HH397" s="63">
        <f ca="1">IF(OR(INDEX(INDIRECT("times"&amp;GW$2),$F397,HH$28)&gt;10,INDEX(INDIRECT(GY397),$E397,$F397)="",INDEX(INDIRECT(GY397),$E397,$F397)&gt;=INDEX(INDIRECT(GY397),1,HH$28)),0,(INDEX(INDIRECT(GY397),$E397,$F397))-INDEX(INDIRECT(GY397),1,HH$28))*(10-INDEX(INDIRECT("times"&amp;GW$2),$F397,HH$28))/10</f>
        <v>0</v>
      </c>
      <c r="HI397" s="63">
        <f ca="1">IF(OR(INDEX(INDIRECT("times"&amp;GW$2),$F397,HI$28)&gt;10,INDEX(INDIRECT(GY397),$E397,$F397)="",INDEX(INDIRECT(GY397),$E397,$F397)&gt;=INDEX(INDIRECT(GY397),1,HI$28)),0,(INDEX(INDIRECT(GY397),$E397,$F397))-INDEX(INDIRECT(GY397),1,HI$28))*(10-INDEX(INDIRECT("times"&amp;GW$2),$F397,HI$28))/10</f>
        <v>0</v>
      </c>
      <c r="HJ397" s="63">
        <f ca="1">IF(OR(INDEX(INDIRECT("times"&amp;GW$2),$F397,HJ$28)&gt;10,INDEX(INDIRECT(GY397),$E397,$F397)="",INDEX(INDIRECT(GY397),$E397,$F397)&gt;=INDEX(INDIRECT(GY397),1,HJ$28)),0,(INDEX(INDIRECT(GY397),$E397,$F397))-INDEX(INDIRECT(GY397),1,HJ$28))*(10-INDEX(INDIRECT("times"&amp;GW$2),$F397,HJ$28))/10</f>
        <v>0</v>
      </c>
      <c r="HK397" s="63">
        <f ca="1">IF(OR(INDEX(INDIRECT("times"&amp;GW$2),$F397,HK$28)&gt;10,INDEX(INDIRECT(GY397),$E397,$F397)="",INDEX(INDIRECT(GY397),$E397,$F397)&gt;=INDEX(INDIRECT(GY397),1,HK$28)),0,(INDEX(INDIRECT(GY397),$E397,$F397))-INDEX(INDIRECT(GY397),1,HK$28))*(10-INDEX(INDIRECT("times"&amp;GW$2),$F397,HK$28))/10</f>
        <v>0</v>
      </c>
      <c r="HL397" s="63">
        <f ca="1">IF(OR(INDEX(INDIRECT("times"&amp;GW$2),$F397,HL$28)&gt;10,INDEX(INDIRECT(GY397),$E397,$F397)="",INDEX(INDIRECT(GY397),$E397,$F397)&gt;=INDEX(INDIRECT(GY397),1,HL$28)),0,(INDEX(INDIRECT(GY397),$E397,$F397))-INDEX(INDIRECT(GY397),1,HL$28))*(10-INDEX(INDIRECT("times"&amp;GW$2),$F397,HL$28))/10</f>
        <v>0</v>
      </c>
      <c r="HM397" s="63">
        <f ca="1">IF(OR(INDEX(INDIRECT("times"&amp;GW$2),$F397,HM$28)&gt;10,INDEX(INDIRECT(GY397),$E397,$F397)="",INDEX(INDIRECT(GY397),$E397,$F397)&gt;=INDEX(INDIRECT(GY397),1,HM$28)),0,(INDEX(INDIRECT(GY397),$E397,$F397))-INDEX(INDIRECT(GY397),1,HM$28))*(10-INDEX(INDIRECT("times"&amp;GW$2),$F397,HM$28))/10</f>
        <v>0</v>
      </c>
      <c r="HN397" s="63">
        <f ca="1">IF(OR(INDEX(INDIRECT("times"&amp;GW$2),$F397,HN$28)&gt;10,INDEX(INDIRECT(GY397),$E397,$F397)="",INDEX(INDIRECT(GY397),$E397,$F397)&gt;=INDEX(INDIRECT(GY397),1,HN$28)),0,(INDEX(INDIRECT(GY397),$E397,$F397))-INDEX(INDIRECT(GY397),1,HN$28))*(10-INDEX(INDIRECT("times"&amp;GW$2),$F397,HN$28))/10</f>
        <v>0</v>
      </c>
      <c r="HO397" s="63">
        <f ca="1">IF(OR(INDEX(INDIRECT("times"&amp;GW$2),$F397,HO$28)&gt;10,INDEX(INDIRECT(GY397),$E397,$F397)="",INDEX(INDIRECT(GY397),$E397,$F397)&gt;=INDEX(INDIRECT(GY397),1,HO$28)),0,(INDEX(INDIRECT(GY397),$E397,$F397))-INDEX(INDIRECT(GY397),1,HO$28))*(10-INDEX(INDIRECT("times"&amp;GW$2),$F397,HO$28))/10</f>
        <v>0</v>
      </c>
      <c r="HP397" s="63">
        <f ca="1">IF(OR(INDEX(INDIRECT("times"&amp;GW$2),$F397,HP$28)&gt;10,INDEX(INDIRECT(GY397),$E397,$F397)="",INDEX(INDIRECT(GY397),$E397,$F397)&gt;=INDEX(INDIRECT(GY397),1,HP$28)),0,(INDEX(INDIRECT(GY397),$E397,$F397))-INDEX(INDIRECT(GY397),1,HP$28))*(10-INDEX(INDIRECT("times"&amp;GW$2),$F397,HP$28))/10</f>
        <v>0</v>
      </c>
      <c r="HQ397" s="63">
        <f ca="1">IF(OR(INDEX(INDIRECT("times"&amp;GW$2),$F397,HQ$28)&gt;10,INDEX(INDIRECT(GY397),$E397,$F397)="",INDEX(INDIRECT(GY397),$E397,$F397)&gt;=INDEX(INDIRECT(GY397),1,HQ$28)),0,(INDEX(INDIRECT(GY397),$E397,$F397))-INDEX(INDIRECT(GY397),1,HQ$28))*(10-INDEX(INDIRECT("times"&amp;GW$2),$F397,HQ$28))/10</f>
        <v>0</v>
      </c>
      <c r="HR397" s="63">
        <f ca="1">IF(OR(INDEX(INDIRECT("times"&amp;GW$2),$F397,HR$28)&gt;10,INDEX(INDIRECT(GY397),$E397,$F397)="",INDEX(INDIRECT(GY397),$E397,$F397)&gt;=INDEX(INDIRECT(GY397),1,HR$28)),0,(INDEX(INDIRECT(GY397),$E397,$F397))-INDEX(INDIRECT(GY397),1,HR$28))*(10-INDEX(INDIRECT("times"&amp;GW$2),$F397,HR$28))/10</f>
        <v>0</v>
      </c>
      <c r="HS397" s="63">
        <f ca="1">IF(OR(INDEX(INDIRECT("times"&amp;GW$2),$F397,HS$28)&gt;10,INDEX(INDIRECT(GY397),$E397,$F397)="",INDEX(INDIRECT(GY397),$E397,$F397)&gt;=INDEX(INDIRECT(GY397),1,HS$28)),0,(INDEX(INDIRECT(GY397),$E397,$F397))-INDEX(INDIRECT(GY397),1,HS$28))*(10-INDEX(INDIRECT("times"&amp;GW$2),$F397,HS$28))/10</f>
        <v>0</v>
      </c>
      <c r="HT397" s="63">
        <f ca="1">IF(OR(INDEX(INDIRECT("times"&amp;GW$2),$F397,HT$28)&gt;10,INDEX(INDIRECT(GY397),$E397,$F397)="",INDEX(INDIRECT(GY397),$E397,$F397)&gt;=INDEX(INDIRECT(GY397),1,HT$28)),0,(INDEX(INDIRECT(GY397),$E397,$F397))-INDEX(INDIRECT(GY397),1,HT$28))*(10-INDEX(INDIRECT("times"&amp;GW$2),$F397,HT$28))/10</f>
        <v>0</v>
      </c>
      <c r="HU397" s="63">
        <f ca="1">IF(OR(INDEX(INDIRECT("times"&amp;GW$2),$F397,HU$28)&gt;10,INDEX(INDIRECT(GY397),$E397,$F397)="",INDEX(INDIRECT(GY397),$E397,$F397)&gt;=INDEX(INDIRECT(GY397),1,HU$28)),0,(INDEX(INDIRECT(GY397),$E397,$F397))-INDEX(INDIRECT(GY397),1,HU$28))*(10-INDEX(INDIRECT("times"&amp;GW$2),$F397,HU$28))/10</f>
        <v>0</v>
      </c>
      <c r="HV397" s="64">
        <f ca="1">IF(OR(INDEX(INDIRECT("times"&amp;GW$2),$F397,HV$28)&gt;10,INDEX(INDIRECT(GY397),$E397,$F397)="",INDEX(INDIRECT(GY397),$E397,$F397)&gt;=INDEX(INDIRECT(GY397),1,HV$28)),0,(INDEX(INDIRECT(GY397),$E397,$F397))-INDEX(INDIRECT(GY397),1,HV$28))*(10-INDEX(INDIRECT("times"&amp;GW$2),$F397,HV$28))/10</f>
        <v>0</v>
      </c>
      <c r="HW397" s="201">
        <v>19</v>
      </c>
    </row>
    <row r="398" spans="1:231" ht="15">
      <c r="A398" s="18" t="s">
        <v>229</v>
      </c>
      <c r="B398" s="122">
        <f>A341</f>
        <v>3</v>
      </c>
      <c r="C398" s="122" t="str">
        <f>A342</f>
        <v>work1834</v>
      </c>
      <c r="D398" s="210" t="str">
        <f t="shared" si="1798"/>
        <v>core3_work1834</v>
      </c>
      <c r="E398" s="122">
        <v>5</v>
      </c>
      <c r="F398" s="33">
        <v>20</v>
      </c>
      <c r="G398" s="62">
        <f ca="1">IF(OR(INDEX(INDIRECT("times"&amp;B$2),$F398,G$28)&gt;10,INDEX(INDIRECT(D398),$E398,$F398)="",INDEX(INDIRECT(D398),$E398,$F398)&gt;=INDEX(INDIRECT(D398),1,G$28)),0,(INDEX(INDIRECT(D398),$E398,$F398))-INDEX(INDIRECT(D398),1,G$28))*(10-INDEX(INDIRECT("times"&amp;B$2),$F398,G$28))/10</f>
        <v>0</v>
      </c>
      <c r="H398" s="63">
        <f ca="1">IF(OR(INDEX(INDIRECT("times"&amp;B$2),$F398,H$28)&gt;10,INDEX(INDIRECT(D398),$E398,$F398)="",INDEX(INDIRECT(D398),$E398,$F398)&gt;=INDEX(INDIRECT(D398),1,H$28)),0,(INDEX(INDIRECT(D398),$E398,$F398))-INDEX(INDIRECT(D398),1,H$28))*(10-INDEX(INDIRECT("times"&amp;B$2),$F398,H$28))/10</f>
        <v>0</v>
      </c>
      <c r="I398" s="63">
        <f ca="1">IF(OR(INDEX(INDIRECT("times"&amp;B$2),$F398,I$28)&gt;10,INDEX(INDIRECT(D398),$E398,$F398)="",INDEX(INDIRECT(D398),$E398,$F398)&gt;=INDEX(INDIRECT(D398),1,I$28)),0,(INDEX(INDIRECT(D398),$E398,$F398))-INDEX(INDIRECT(D398),1,I$28))*(10-INDEX(INDIRECT("times"&amp;B$2),$F398,I$28))/10</f>
        <v>0</v>
      </c>
      <c r="J398" s="63">
        <f ca="1">IF(OR(INDEX(INDIRECT("times"&amp;B$2),$F398,J$28)&gt;10,INDEX(INDIRECT(D398),$E398,$F398)="",INDEX(INDIRECT(D398),$E398,$F398)&gt;=INDEX(INDIRECT(D398),1,J$28)),0,(INDEX(INDIRECT(D398),$E398,$F398))-INDEX(INDIRECT(D398),1,J$28))*(10-INDEX(INDIRECT("times"&amp;B$2),$F398,J$28))/10</f>
        <v>0</v>
      </c>
      <c r="K398" s="63">
        <f ca="1">IF(OR(INDEX(INDIRECT("times"&amp;B$2),$F398,K$28)&gt;10,INDEX(INDIRECT(D398),$E398,$F398)="",INDEX(INDIRECT(D398),$E398,$F398)&gt;=INDEX(INDIRECT(D398),1,K$28)),0,(INDEX(INDIRECT(D398),$E398,$F398))-INDEX(INDIRECT(D398),1,K$28))*(10-INDEX(INDIRECT("times"&amp;B$2),$F398,K$28))/10</f>
        <v>0</v>
      </c>
      <c r="L398" s="63">
        <f ca="1">IF(OR(INDEX(INDIRECT("times"&amp;B$2),$F398,L$28)&gt;10,INDEX(INDIRECT(D398),$E398,$F398)="",INDEX(INDIRECT(D398),$E398,$F398)&gt;=INDEX(INDIRECT(D398),1,L$28)),0,(INDEX(INDIRECT(D398),$E398,$F398))-INDEX(INDIRECT(D398),1,L$28))*(10-INDEX(INDIRECT("times"&amp;B$2),$F398,L$28))/10</f>
        <v>0</v>
      </c>
      <c r="M398" s="63">
        <f ca="1">IF(OR(INDEX(INDIRECT("times"&amp;B$2),$F398,M$28)&gt;10,INDEX(INDIRECT(D398),$E398,$F398)="",INDEX(INDIRECT(D398),$E398,$F398)&gt;=INDEX(INDIRECT(D398),1,M$28)),0,(INDEX(INDIRECT(D398),$E398,$F398))-INDEX(INDIRECT(D398),1,M$28))*(10-INDEX(INDIRECT("times"&amp;B$2),$F398,M$28))/10</f>
        <v>0</v>
      </c>
      <c r="N398" s="63">
        <f ca="1">IF(OR(INDEX(INDIRECT("times"&amp;B$2),$F398,N$28)&gt;10,INDEX(INDIRECT(D398),$E398,$F398)="",INDEX(INDIRECT(D398),$E398,$F398)&gt;=INDEX(INDIRECT(D398),1,N$28)),0,(INDEX(INDIRECT(D398),$E398,$F398))-INDEX(INDIRECT(D398),1,N$28))*(10-INDEX(INDIRECT("times"&amp;B$2),$F398,N$28))/10</f>
        <v>0</v>
      </c>
      <c r="O398" s="63">
        <f ca="1">IF(OR(INDEX(INDIRECT("times"&amp;B$2),$F398,O$28)&gt;10,INDEX(INDIRECT(D398),$E398,$F398)="",INDEX(INDIRECT(D398),$E398,$F398)&gt;=INDEX(INDIRECT(D398),1,O$28)),0,(INDEX(INDIRECT(D398),$E398,$F398))-INDEX(INDIRECT(D398),1,O$28))*(10-INDEX(INDIRECT("times"&amp;B$2),$F398,O$28))/10</f>
        <v>0</v>
      </c>
      <c r="P398" s="63">
        <f ca="1">IF(OR(INDEX(INDIRECT("times"&amp;B$2),$F398,P$28)&gt;10,INDEX(INDIRECT(D398),$E398,$F398)="",INDEX(INDIRECT(D398),$E398,$F398)&gt;=INDEX(INDIRECT(D398),1,P$28)),0,(INDEX(INDIRECT(D398),$E398,$F398))-INDEX(INDIRECT(D398),1,P$28))*(10-INDEX(INDIRECT("times"&amp;B$2),$F398,P$28))/10</f>
        <v>0</v>
      </c>
      <c r="Q398" s="63">
        <f ca="1">IF(OR(INDEX(INDIRECT("times"&amp;B$2),$F398,Q$28)&gt;10,INDEX(INDIRECT(D398),$E398,$F398)="",INDEX(INDIRECT(D398),$E398,$F398)&gt;=INDEX(INDIRECT(D398),1,Q$28)),0,(INDEX(INDIRECT(D398),$E398,$F398))-INDEX(INDIRECT(D398),1,Q$28))*(10-INDEX(INDIRECT("times"&amp;B$2),$F398,Q$28))/10</f>
        <v>0</v>
      </c>
      <c r="R398" s="63">
        <f ca="1">IF(OR(INDEX(INDIRECT("times"&amp;B$2),$F398,R$28)&gt;10,INDEX(INDIRECT(D398),$E398,$F398)="",INDEX(INDIRECT(D398),$E398,$F398)&gt;=INDEX(INDIRECT(D398),1,R$28)),0,(INDEX(INDIRECT(D398),$E398,$F398))-INDEX(INDIRECT(D398),1,R$28))*(10-INDEX(INDIRECT("times"&amp;B$2),$F398,R$28))/10</f>
        <v>0</v>
      </c>
      <c r="S398" s="63">
        <f ca="1">IF(OR(INDEX(INDIRECT("times"&amp;B$2),$F398,S$28)&gt;10,INDEX(INDIRECT(D398),$E398,$F398)="",INDEX(INDIRECT(D398),$E398,$F398)&gt;=INDEX(INDIRECT(D398),1,S$28)),0,(INDEX(INDIRECT(D398),$E398,$F398))-INDEX(INDIRECT(D398),1,S$28))*(10-INDEX(INDIRECT("times"&amp;B$2),$F398,S$28))/10</f>
        <v>0</v>
      </c>
      <c r="T398" s="63">
        <f ca="1">IF(OR(INDEX(INDIRECT("times"&amp;B$2),$F398,T$28)&gt;10,INDEX(INDIRECT(D398),$E398,$F398)="",INDEX(INDIRECT(D398),$E398,$F398)&gt;=INDEX(INDIRECT(D398),1,T$28)),0,(INDEX(INDIRECT(D398),$E398,$F398))-INDEX(INDIRECT(D398),1,T$28))*(10-INDEX(INDIRECT("times"&amp;B$2),$F398,T$28))/10</f>
        <v>0</v>
      </c>
      <c r="U398" s="63">
        <f ca="1">IF(OR(INDEX(INDIRECT("times"&amp;B$2),$F398,U$28)&gt;10,INDEX(INDIRECT(D398),$E398,$F398)="",INDEX(INDIRECT(D398),$E398,$F398)&gt;=INDEX(INDIRECT(D398),1,U$28)),0,(INDEX(INDIRECT(D398),$E398,$F398))-INDEX(INDIRECT(D398),1,U$28))*(10-INDEX(INDIRECT("times"&amp;B$2),$F398,U$28))/10</f>
        <v>0</v>
      </c>
      <c r="V398" s="63">
        <f ca="1">IF(OR(INDEX(INDIRECT("times"&amp;B$2),$F398,V$28)&gt;10,INDEX(INDIRECT(D398),$E398,$F398)="",INDEX(INDIRECT(D398),$E398,$F398)&gt;=INDEX(INDIRECT(D398),1,V$28)),0,(INDEX(INDIRECT(D398),$E398,$F398))-INDEX(INDIRECT(D398),1,V$28))*(10-INDEX(INDIRECT("times"&amp;B$2),$F398,V$28))/10</f>
        <v>0</v>
      </c>
      <c r="W398" s="63">
        <f ca="1">IF(OR(INDEX(INDIRECT("times"&amp;B$2),$F398,W$28)&gt;10,INDEX(INDIRECT(D398),$E398,$F398)="",INDEX(INDIRECT(D398),$E398,$F398)&gt;=INDEX(INDIRECT(D398),1,W$28)),0,(INDEX(INDIRECT(D398),$E398,$F398))-INDEX(INDIRECT(D398),1,W$28))*(10-INDEX(INDIRECT("times"&amp;B$2),$F398,W$28))/10</f>
        <v>0</v>
      </c>
      <c r="X398" s="63">
        <f ca="1">IF(OR(INDEX(INDIRECT("times"&amp;B$2),$F398,X$28)&gt;10,INDEX(INDIRECT(D398),$E398,$F398)="",INDEX(INDIRECT(D398),$E398,$F398)&gt;=INDEX(INDIRECT(D398),1,X$28)),0,(INDEX(INDIRECT(D398),$E398,$F398))-INDEX(INDIRECT(D398),1,X$28))*(10-INDEX(INDIRECT("times"&amp;B$2),$F398,X$28))/10</f>
        <v>0</v>
      </c>
      <c r="Y398" s="63">
        <f ca="1">IF(OR(INDEX(INDIRECT("times"&amp;B$2),$F398,Y$28)&gt;10,INDEX(INDIRECT(D398),$E398,$F398)="",INDEX(INDIRECT(D398),$E398,$F398)&gt;=INDEX(INDIRECT(D398),1,Y$28)),0,(INDEX(INDIRECT(D398),$E398,$F398))-INDEX(INDIRECT(D398),1,Y$28))*(10-INDEX(INDIRECT("times"&amp;B$2),$F398,Y$28))/10</f>
        <v>0</v>
      </c>
      <c r="Z398" s="63">
        <f ca="1">IF(OR(INDEX(INDIRECT("times"&amp;B$2),$F398,Z$28)&gt;10,INDEX(INDIRECT(D398),$E398,$F398)="",INDEX(INDIRECT(D398),$E398,$F398)&gt;=INDEX(INDIRECT(D398),1,Z$28)),0,(INDEX(INDIRECT(D398),$E398,$F398))-INDEX(INDIRECT(D398),1,Z$28))*(10-INDEX(INDIRECT("times"&amp;B$2),$F398,Z$28))/10</f>
        <v>0</v>
      </c>
      <c r="AA398" s="64">
        <f ca="1">IF(OR(INDEX(INDIRECT("times"&amp;B$2),$F398,AA$28)&gt;10,INDEX(INDIRECT(D398),$E398,$F398)="",INDEX(INDIRECT(D398),$E398,$F398)&gt;=INDEX(INDIRECT(D398),1,AA$28)),0,(INDEX(INDIRECT(D398),$E398,$F398))-INDEX(INDIRECT(D398),1,AA$28))*(10-INDEX(INDIRECT("times"&amp;B$2),$F398,AA$28))/10</f>
        <v>0</v>
      </c>
      <c r="AB398" s="201">
        <v>20</v>
      </c>
      <c r="AD398" s="18" t="s">
        <v>229</v>
      </c>
      <c r="AE398" s="122">
        <f>AD341</f>
        <v>3</v>
      </c>
      <c r="AF398" s="122" t="str">
        <f>AD342</f>
        <v>shop1834</v>
      </c>
      <c r="AG398" s="210" t="str">
        <f t="shared" si="1799"/>
        <v>core3_shop1834</v>
      </c>
      <c r="AH398" s="122">
        <v>5</v>
      </c>
      <c r="AI398" s="33">
        <v>20</v>
      </c>
      <c r="AJ398" s="62">
        <f ca="1">IF(OR(INDEX(INDIRECT("times"&amp;AE$2),$F398,AJ$28)&gt;10,INDEX(INDIRECT(AG398),$E398,$F398)="",INDEX(INDIRECT(AG398),$E398,$F398)&gt;=INDEX(INDIRECT(AG398),1,AJ$28)),0,(INDEX(INDIRECT(AG398),$E398,$F398))-INDEX(INDIRECT(AG398),1,AJ$28))*(10-INDEX(INDIRECT("times"&amp;AE$2),$F398,AJ$28))/10</f>
        <v>0</v>
      </c>
      <c r="AK398" s="63">
        <f ca="1">IF(OR(INDEX(INDIRECT("times"&amp;AE$2),$F398,AK$28)&gt;10,INDEX(INDIRECT(AG398),$E398,$F398)="",INDEX(INDIRECT(AG398),$E398,$F398)&gt;=INDEX(INDIRECT(AG398),1,AK$28)),0,(INDEX(INDIRECT(AG398),$E398,$F398))-INDEX(INDIRECT(AG398),1,AK$28))*(10-INDEX(INDIRECT("times"&amp;AE$2),$F398,AK$28))/10</f>
        <v>0</v>
      </c>
      <c r="AL398" s="63">
        <f ca="1">IF(OR(INDEX(INDIRECT("times"&amp;AE$2),$F398,AL$28)&gt;10,INDEX(INDIRECT(AG398),$E398,$F398)="",INDEX(INDIRECT(AG398),$E398,$F398)&gt;=INDEX(INDIRECT(AG398),1,AL$28)),0,(INDEX(INDIRECT(AG398),$E398,$F398))-INDEX(INDIRECT(AG398),1,AL$28))*(10-INDEX(INDIRECT("times"&amp;AE$2),$F398,AL$28))/10</f>
        <v>0</v>
      </c>
      <c r="AM398" s="63">
        <f ca="1">IF(OR(INDEX(INDIRECT("times"&amp;AE$2),$F398,AM$28)&gt;10,INDEX(INDIRECT(AG398),$E398,$F398)="",INDEX(INDIRECT(AG398),$E398,$F398)&gt;=INDEX(INDIRECT(AG398),1,AM$28)),0,(INDEX(INDIRECT(AG398),$E398,$F398))-INDEX(INDIRECT(AG398),1,AM$28))*(10-INDEX(INDIRECT("times"&amp;AE$2),$F398,AM$28))/10</f>
        <v>0</v>
      </c>
      <c r="AN398" s="63">
        <f ca="1">IF(OR(INDEX(INDIRECT("times"&amp;AE$2),$F398,AN$28)&gt;10,INDEX(INDIRECT(AG398),$E398,$F398)="",INDEX(INDIRECT(AG398),$E398,$F398)&gt;=INDEX(INDIRECT(AG398),1,AN$28)),0,(INDEX(INDIRECT(AG398),$E398,$F398))-INDEX(INDIRECT(AG398),1,AN$28))*(10-INDEX(INDIRECT("times"&amp;AE$2),$F398,AN$28))/10</f>
        <v>0</v>
      </c>
      <c r="AO398" s="63">
        <f ca="1">IF(OR(INDEX(INDIRECT("times"&amp;AE$2),$F398,AO$28)&gt;10,INDEX(INDIRECT(AG398),$E398,$F398)="",INDEX(INDIRECT(AG398),$E398,$F398)&gt;=INDEX(INDIRECT(AG398),1,AO$28)),0,(INDEX(INDIRECT(AG398),$E398,$F398))-INDEX(INDIRECT(AG398),1,AO$28))*(10-INDEX(INDIRECT("times"&amp;AE$2),$F398,AO$28))/10</f>
        <v>0</v>
      </c>
      <c r="AP398" s="63">
        <f ca="1">IF(OR(INDEX(INDIRECT("times"&amp;AE$2),$F398,AP$28)&gt;10,INDEX(INDIRECT(AG398),$E398,$F398)="",INDEX(INDIRECT(AG398),$E398,$F398)&gt;=INDEX(INDIRECT(AG398),1,AP$28)),0,(INDEX(INDIRECT(AG398),$E398,$F398))-INDEX(INDIRECT(AG398),1,AP$28))*(10-INDEX(INDIRECT("times"&amp;AE$2),$F398,AP$28))/10</f>
        <v>0</v>
      </c>
      <c r="AQ398" s="63">
        <f ca="1">IF(OR(INDEX(INDIRECT("times"&amp;AE$2),$F398,AQ$28)&gt;10,INDEX(INDIRECT(AG398),$E398,$F398)="",INDEX(INDIRECT(AG398),$E398,$F398)&gt;=INDEX(INDIRECT(AG398),1,AQ$28)),0,(INDEX(INDIRECT(AG398),$E398,$F398))-INDEX(INDIRECT(AG398),1,AQ$28))*(10-INDEX(INDIRECT("times"&amp;AE$2),$F398,AQ$28))/10</f>
        <v>0</v>
      </c>
      <c r="AR398" s="63">
        <f ca="1">IF(OR(INDEX(INDIRECT("times"&amp;AE$2),$F398,AR$28)&gt;10,INDEX(INDIRECT(AG398),$E398,$F398)="",INDEX(INDIRECT(AG398),$E398,$F398)&gt;=INDEX(INDIRECT(AG398),1,AR$28)),0,(INDEX(INDIRECT(AG398),$E398,$F398))-INDEX(INDIRECT(AG398),1,AR$28))*(10-INDEX(INDIRECT("times"&amp;AE$2),$F398,AR$28))/10</f>
        <v>0</v>
      </c>
      <c r="AS398" s="63">
        <f ca="1">IF(OR(INDEX(INDIRECT("times"&amp;AE$2),$F398,AS$28)&gt;10,INDEX(INDIRECT(AG398),$E398,$F398)="",INDEX(INDIRECT(AG398),$E398,$F398)&gt;=INDEX(INDIRECT(AG398),1,AS$28)),0,(INDEX(INDIRECT(AG398),$E398,$F398))-INDEX(INDIRECT(AG398),1,AS$28))*(10-INDEX(INDIRECT("times"&amp;AE$2),$F398,AS$28))/10</f>
        <v>0</v>
      </c>
      <c r="AT398" s="63">
        <f ca="1">IF(OR(INDEX(INDIRECT("times"&amp;AE$2),$F398,AT$28)&gt;10,INDEX(INDIRECT(AG398),$E398,$F398)="",INDEX(INDIRECT(AG398),$E398,$F398)&gt;=INDEX(INDIRECT(AG398),1,AT$28)),0,(INDEX(INDIRECT(AG398),$E398,$F398))-INDEX(INDIRECT(AG398),1,AT$28))*(10-INDEX(INDIRECT("times"&amp;AE$2),$F398,AT$28))/10</f>
        <v>0</v>
      </c>
      <c r="AU398" s="63">
        <f ca="1">IF(OR(INDEX(INDIRECT("times"&amp;AE$2),$F398,AU$28)&gt;10,INDEX(INDIRECT(AG398),$E398,$F398)="",INDEX(INDIRECT(AG398),$E398,$F398)&gt;=INDEX(INDIRECT(AG398),1,AU$28)),0,(INDEX(INDIRECT(AG398),$E398,$F398))-INDEX(INDIRECT(AG398),1,AU$28))*(10-INDEX(INDIRECT("times"&amp;AE$2),$F398,AU$28))/10</f>
        <v>0</v>
      </c>
      <c r="AV398" s="63">
        <f ca="1">IF(OR(INDEX(INDIRECT("times"&amp;AE$2),$F398,AV$28)&gt;10,INDEX(INDIRECT(AG398),$E398,$F398)="",INDEX(INDIRECT(AG398),$E398,$F398)&gt;=INDEX(INDIRECT(AG398),1,AV$28)),0,(INDEX(INDIRECT(AG398),$E398,$F398))-INDEX(INDIRECT(AG398),1,AV$28))*(10-INDEX(INDIRECT("times"&amp;AE$2),$F398,AV$28))/10</f>
        <v>0</v>
      </c>
      <c r="AW398" s="63">
        <f ca="1">IF(OR(INDEX(INDIRECT("times"&amp;AE$2),$F398,AW$28)&gt;10,INDEX(INDIRECT(AG398),$E398,$F398)="",INDEX(INDIRECT(AG398),$E398,$F398)&gt;=INDEX(INDIRECT(AG398),1,AW$28)),0,(INDEX(INDIRECT(AG398),$E398,$F398))-INDEX(INDIRECT(AG398),1,AW$28))*(10-INDEX(INDIRECT("times"&amp;AE$2),$F398,AW$28))/10</f>
        <v>0</v>
      </c>
      <c r="AX398" s="63">
        <f ca="1">IF(OR(INDEX(INDIRECT("times"&amp;AE$2),$F398,AX$28)&gt;10,INDEX(INDIRECT(AG398),$E398,$F398)="",INDEX(INDIRECT(AG398),$E398,$F398)&gt;=INDEX(INDIRECT(AG398),1,AX$28)),0,(INDEX(INDIRECT(AG398),$E398,$F398))-INDEX(INDIRECT(AG398),1,AX$28))*(10-INDEX(INDIRECT("times"&amp;AE$2),$F398,AX$28))/10</f>
        <v>0</v>
      </c>
      <c r="AY398" s="63">
        <f ca="1">IF(OR(INDEX(INDIRECT("times"&amp;AE$2),$F398,AY$28)&gt;10,INDEX(INDIRECT(AG398),$E398,$F398)="",INDEX(INDIRECT(AG398),$E398,$F398)&gt;=INDEX(INDIRECT(AG398),1,AY$28)),0,(INDEX(INDIRECT(AG398),$E398,$F398))-INDEX(INDIRECT(AG398),1,AY$28))*(10-INDEX(INDIRECT("times"&amp;AE$2),$F398,AY$28))/10</f>
        <v>0</v>
      </c>
      <c r="AZ398" s="63">
        <f ca="1">IF(OR(INDEX(INDIRECT("times"&amp;AE$2),$F398,AZ$28)&gt;10,INDEX(INDIRECT(AG398),$E398,$F398)="",INDEX(INDIRECT(AG398),$E398,$F398)&gt;=INDEX(INDIRECT(AG398),1,AZ$28)),0,(INDEX(INDIRECT(AG398),$E398,$F398))-INDEX(INDIRECT(AG398),1,AZ$28))*(10-INDEX(INDIRECT("times"&amp;AE$2),$F398,AZ$28))/10</f>
        <v>0</v>
      </c>
      <c r="BA398" s="63">
        <f ca="1">IF(OR(INDEX(INDIRECT("times"&amp;AE$2),$F398,BA$28)&gt;10,INDEX(INDIRECT(AG398),$E398,$F398)="",INDEX(INDIRECT(AG398),$E398,$F398)&gt;=INDEX(INDIRECT(AG398),1,BA$28)),0,(INDEX(INDIRECT(AG398),$E398,$F398))-INDEX(INDIRECT(AG398),1,BA$28))*(10-INDEX(INDIRECT("times"&amp;AE$2),$F398,BA$28))/10</f>
        <v>0</v>
      </c>
      <c r="BB398" s="63">
        <f ca="1">IF(OR(INDEX(INDIRECT("times"&amp;AE$2),$F398,BB$28)&gt;10,INDEX(INDIRECT(AG398),$E398,$F398)="",INDEX(INDIRECT(AG398),$E398,$F398)&gt;=INDEX(INDIRECT(AG398),1,BB$28)),0,(INDEX(INDIRECT(AG398),$E398,$F398))-INDEX(INDIRECT(AG398),1,BB$28))*(10-INDEX(INDIRECT("times"&amp;AE$2),$F398,BB$28))/10</f>
        <v>0</v>
      </c>
      <c r="BC398" s="63">
        <f ca="1">IF(OR(INDEX(INDIRECT("times"&amp;AE$2),$F398,BC$28)&gt;10,INDEX(INDIRECT(AG398),$E398,$F398)="",INDEX(INDIRECT(AG398),$E398,$F398)&gt;=INDEX(INDIRECT(AG398),1,BC$28)),0,(INDEX(INDIRECT(AG398),$E398,$F398))-INDEX(INDIRECT(AG398),1,BC$28))*(10-INDEX(INDIRECT("times"&amp;AE$2),$F398,BC$28))/10</f>
        <v>0</v>
      </c>
      <c r="BD398" s="64">
        <f ca="1">IF(OR(INDEX(INDIRECT("times"&amp;AE$2),$F398,BD$28)&gt;10,INDEX(INDIRECT(AG398),$E398,$F398)="",INDEX(INDIRECT(AG398),$E398,$F398)&gt;=INDEX(INDIRECT(AG398),1,BD$28)),0,(INDEX(INDIRECT(AG398),$E398,$F398))-INDEX(INDIRECT(AG398),1,BD$28))*(10-INDEX(INDIRECT("times"&amp;AE$2),$F398,BD$28))/10</f>
        <v>0</v>
      </c>
      <c r="BE398" s="201">
        <v>20</v>
      </c>
      <c r="BG398" s="18" t="s">
        <v>229</v>
      </c>
      <c r="BH398" s="122">
        <f>BG341</f>
        <v>3</v>
      </c>
      <c r="BI398" s="122" t="str">
        <f>BG342</f>
        <v>lei1834</v>
      </c>
      <c r="BJ398" s="210" t="str">
        <f t="shared" si="1800"/>
        <v>core3_lei1834</v>
      </c>
      <c r="BK398" s="122">
        <v>5</v>
      </c>
      <c r="BL398" s="33">
        <v>20</v>
      </c>
      <c r="BM398" s="62">
        <f ca="1">IF(OR(INDEX(INDIRECT("times"&amp;BH$2),$F398,BM$28)&gt;10,INDEX(INDIRECT(BJ398),$E398,$F398)="",INDEX(INDIRECT(BJ398),$E398,$F398)&gt;=INDEX(INDIRECT(BJ398),1,BM$28)),0,(INDEX(INDIRECT(BJ398),$E398,$F398))-INDEX(INDIRECT(BJ398),1,BM$28))*(10-INDEX(INDIRECT("times"&amp;BH$2),$F398,BM$28))/10</f>
        <v>0</v>
      </c>
      <c r="BN398" s="63">
        <f ca="1">IF(OR(INDEX(INDIRECT("times"&amp;BH$2),$F398,BN$28)&gt;10,INDEX(INDIRECT(BJ398),$E398,$F398)="",INDEX(INDIRECT(BJ398),$E398,$F398)&gt;=INDEX(INDIRECT(BJ398),1,BN$28)),0,(INDEX(INDIRECT(BJ398),$E398,$F398))-INDEX(INDIRECT(BJ398),1,BN$28))*(10-INDEX(INDIRECT("times"&amp;BH$2),$F398,BN$28))/10</f>
        <v>0</v>
      </c>
      <c r="BO398" s="63">
        <f ca="1">IF(OR(INDEX(INDIRECT("times"&amp;BH$2),$F398,BO$28)&gt;10,INDEX(INDIRECT(BJ398),$E398,$F398)="",INDEX(INDIRECT(BJ398),$E398,$F398)&gt;=INDEX(INDIRECT(BJ398),1,BO$28)),0,(INDEX(INDIRECT(BJ398),$E398,$F398))-INDEX(INDIRECT(BJ398),1,BO$28))*(10-INDEX(INDIRECT("times"&amp;BH$2),$F398,BO$28))/10</f>
        <v>0</v>
      </c>
      <c r="BP398" s="63">
        <f ca="1">IF(OR(INDEX(INDIRECT("times"&amp;BH$2),$F398,BP$28)&gt;10,INDEX(INDIRECT(BJ398),$E398,$F398)="",INDEX(INDIRECT(BJ398),$E398,$F398)&gt;=INDEX(INDIRECT(BJ398),1,BP$28)),0,(INDEX(INDIRECT(BJ398),$E398,$F398))-INDEX(INDIRECT(BJ398),1,BP$28))*(10-INDEX(INDIRECT("times"&amp;BH$2),$F398,BP$28))/10</f>
        <v>0</v>
      </c>
      <c r="BQ398" s="63">
        <f ca="1">IF(OR(INDEX(INDIRECT("times"&amp;BH$2),$F398,BQ$28)&gt;10,INDEX(INDIRECT(BJ398),$E398,$F398)="",INDEX(INDIRECT(BJ398),$E398,$F398)&gt;=INDEX(INDIRECT(BJ398),1,BQ$28)),0,(INDEX(INDIRECT(BJ398),$E398,$F398))-INDEX(INDIRECT(BJ398),1,BQ$28))*(10-INDEX(INDIRECT("times"&amp;BH$2),$F398,BQ$28))/10</f>
        <v>0</v>
      </c>
      <c r="BR398" s="63">
        <f ca="1">IF(OR(INDEX(INDIRECT("times"&amp;BH$2),$F398,BR$28)&gt;10,INDEX(INDIRECT(BJ398),$E398,$F398)="",INDEX(INDIRECT(BJ398),$E398,$F398)&gt;=INDEX(INDIRECT(BJ398),1,BR$28)),0,(INDEX(INDIRECT(BJ398),$E398,$F398))-INDEX(INDIRECT(BJ398),1,BR$28))*(10-INDEX(INDIRECT("times"&amp;BH$2),$F398,BR$28))/10</f>
        <v>0</v>
      </c>
      <c r="BS398" s="63">
        <f ca="1">IF(OR(INDEX(INDIRECT("times"&amp;BH$2),$F398,BS$28)&gt;10,INDEX(INDIRECT(BJ398),$E398,$F398)="",INDEX(INDIRECT(BJ398),$E398,$F398)&gt;=INDEX(INDIRECT(BJ398),1,BS$28)),0,(INDEX(INDIRECT(BJ398),$E398,$F398))-INDEX(INDIRECT(BJ398),1,BS$28))*(10-INDEX(INDIRECT("times"&amp;BH$2),$F398,BS$28))/10</f>
        <v>0</v>
      </c>
      <c r="BT398" s="63">
        <f ca="1">IF(OR(INDEX(INDIRECT("times"&amp;BH$2),$F398,BT$28)&gt;10,INDEX(INDIRECT(BJ398),$E398,$F398)="",INDEX(INDIRECT(BJ398),$E398,$F398)&gt;=INDEX(INDIRECT(BJ398),1,BT$28)),0,(INDEX(INDIRECT(BJ398),$E398,$F398))-INDEX(INDIRECT(BJ398),1,BT$28))*(10-INDEX(INDIRECT("times"&amp;BH$2),$F398,BT$28))/10</f>
        <v>0</v>
      </c>
      <c r="BU398" s="63">
        <f ca="1">IF(OR(INDEX(INDIRECT("times"&amp;BH$2),$F398,BU$28)&gt;10,INDEX(INDIRECT(BJ398),$E398,$F398)="",INDEX(INDIRECT(BJ398),$E398,$F398)&gt;=INDEX(INDIRECT(BJ398),1,BU$28)),0,(INDEX(INDIRECT(BJ398),$E398,$F398))-INDEX(INDIRECT(BJ398),1,BU$28))*(10-INDEX(INDIRECT("times"&amp;BH$2),$F398,BU$28))/10</f>
        <v>0</v>
      </c>
      <c r="BV398" s="63">
        <f ca="1">IF(OR(INDEX(INDIRECT("times"&amp;BH$2),$F398,BV$28)&gt;10,INDEX(INDIRECT(BJ398),$E398,$F398)="",INDEX(INDIRECT(BJ398),$E398,$F398)&gt;=INDEX(INDIRECT(BJ398),1,BV$28)),0,(INDEX(INDIRECT(BJ398),$E398,$F398))-INDEX(INDIRECT(BJ398),1,BV$28))*(10-INDEX(INDIRECT("times"&amp;BH$2),$F398,BV$28))/10</f>
        <v>0</v>
      </c>
      <c r="BW398" s="63">
        <f ca="1">IF(OR(INDEX(INDIRECT("times"&amp;BH$2),$F398,BW$28)&gt;10,INDEX(INDIRECT(BJ398),$E398,$F398)="",INDEX(INDIRECT(BJ398),$E398,$F398)&gt;=INDEX(INDIRECT(BJ398),1,BW$28)),0,(INDEX(INDIRECT(BJ398),$E398,$F398))-INDEX(INDIRECT(BJ398),1,BW$28))*(10-INDEX(INDIRECT("times"&amp;BH$2),$F398,BW$28))/10</f>
        <v>0</v>
      </c>
      <c r="BX398" s="63">
        <f ca="1">IF(OR(INDEX(INDIRECT("times"&amp;BH$2),$F398,BX$28)&gt;10,INDEX(INDIRECT(BJ398),$E398,$F398)="",INDEX(INDIRECT(BJ398),$E398,$F398)&gt;=INDEX(INDIRECT(BJ398),1,BX$28)),0,(INDEX(INDIRECT(BJ398),$E398,$F398))-INDEX(INDIRECT(BJ398),1,BX$28))*(10-INDEX(INDIRECT("times"&amp;BH$2),$F398,BX$28))/10</f>
        <v>0</v>
      </c>
      <c r="BY398" s="63">
        <f ca="1">IF(OR(INDEX(INDIRECT("times"&amp;BH$2),$F398,BY$28)&gt;10,INDEX(INDIRECT(BJ398),$E398,$F398)="",INDEX(INDIRECT(BJ398),$E398,$F398)&gt;=INDEX(INDIRECT(BJ398),1,BY$28)),0,(INDEX(INDIRECT(BJ398),$E398,$F398))-INDEX(INDIRECT(BJ398),1,BY$28))*(10-INDEX(INDIRECT("times"&amp;BH$2),$F398,BY$28))/10</f>
        <v>0</v>
      </c>
      <c r="BZ398" s="63">
        <f ca="1">IF(OR(INDEX(INDIRECT("times"&amp;BH$2),$F398,BZ$28)&gt;10,INDEX(INDIRECT(BJ398),$E398,$F398)="",INDEX(INDIRECT(BJ398),$E398,$F398)&gt;=INDEX(INDIRECT(BJ398),1,BZ$28)),0,(INDEX(INDIRECT(BJ398),$E398,$F398))-INDEX(INDIRECT(BJ398),1,BZ$28))*(10-INDEX(INDIRECT("times"&amp;BH$2),$F398,BZ$28))/10</f>
        <v>0</v>
      </c>
      <c r="CA398" s="63">
        <f ca="1">IF(OR(INDEX(INDIRECT("times"&amp;BH$2),$F398,CA$28)&gt;10,INDEX(INDIRECT(BJ398),$E398,$F398)="",INDEX(INDIRECT(BJ398),$E398,$F398)&gt;=INDEX(INDIRECT(BJ398),1,CA$28)),0,(INDEX(INDIRECT(BJ398),$E398,$F398))-INDEX(INDIRECT(BJ398),1,CA$28))*(10-INDEX(INDIRECT("times"&amp;BH$2),$F398,CA$28))/10</f>
        <v>0</v>
      </c>
      <c r="CB398" s="63">
        <f ca="1">IF(OR(INDEX(INDIRECT("times"&amp;BH$2),$F398,CB$28)&gt;10,INDEX(INDIRECT(BJ398),$E398,$F398)="",INDEX(INDIRECT(BJ398),$E398,$F398)&gt;=INDEX(INDIRECT(BJ398),1,CB$28)),0,(INDEX(INDIRECT(BJ398),$E398,$F398))-INDEX(INDIRECT(BJ398),1,CB$28))*(10-INDEX(INDIRECT("times"&amp;BH$2),$F398,CB$28))/10</f>
        <v>0</v>
      </c>
      <c r="CC398" s="63">
        <f ca="1">IF(OR(INDEX(INDIRECT("times"&amp;BH$2),$F398,CC$28)&gt;10,INDEX(INDIRECT(BJ398),$E398,$F398)="",INDEX(INDIRECT(BJ398),$E398,$F398)&gt;=INDEX(INDIRECT(BJ398),1,CC$28)),0,(INDEX(INDIRECT(BJ398),$E398,$F398))-INDEX(INDIRECT(BJ398),1,CC$28))*(10-INDEX(INDIRECT("times"&amp;BH$2),$F398,CC$28))/10</f>
        <v>0</v>
      </c>
      <c r="CD398" s="63">
        <f ca="1">IF(OR(INDEX(INDIRECT("times"&amp;BH$2),$F398,CD$28)&gt;10,INDEX(INDIRECT(BJ398),$E398,$F398)="",INDEX(INDIRECT(BJ398),$E398,$F398)&gt;=INDEX(INDIRECT(BJ398),1,CD$28)),0,(INDEX(INDIRECT(BJ398),$E398,$F398))-INDEX(INDIRECT(BJ398),1,CD$28))*(10-INDEX(INDIRECT("times"&amp;BH$2),$F398,CD$28))/10</f>
        <v>0</v>
      </c>
      <c r="CE398" s="63">
        <f ca="1">IF(OR(INDEX(INDIRECT("times"&amp;BH$2),$F398,CE$28)&gt;10,INDEX(INDIRECT(BJ398),$E398,$F398)="",INDEX(INDIRECT(BJ398),$E398,$F398)&gt;=INDEX(INDIRECT(BJ398),1,CE$28)),0,(INDEX(INDIRECT(BJ398),$E398,$F398))-INDEX(INDIRECT(BJ398),1,CE$28))*(10-INDEX(INDIRECT("times"&amp;BH$2),$F398,CE$28))/10</f>
        <v>0</v>
      </c>
      <c r="CF398" s="63">
        <f ca="1">IF(OR(INDEX(INDIRECT("times"&amp;BH$2),$F398,CF$28)&gt;10,INDEX(INDIRECT(BJ398),$E398,$F398)="",INDEX(INDIRECT(BJ398),$E398,$F398)&gt;=INDEX(INDIRECT(BJ398),1,CF$28)),0,(INDEX(INDIRECT(BJ398),$E398,$F398))-INDEX(INDIRECT(BJ398),1,CF$28))*(10-INDEX(INDIRECT("times"&amp;BH$2),$F398,CF$28))/10</f>
        <v>0</v>
      </c>
      <c r="CG398" s="64">
        <f ca="1">IF(OR(INDEX(INDIRECT("times"&amp;BH$2),$F398,CG$28)&gt;10,INDEX(INDIRECT(BJ398),$E398,$F398)="",INDEX(INDIRECT(BJ398),$E398,$F398)&gt;=INDEX(INDIRECT(BJ398),1,CG$28)),0,(INDEX(INDIRECT(BJ398),$E398,$F398))-INDEX(INDIRECT(BJ398),1,CG$28))*(10-INDEX(INDIRECT("times"&amp;BH$2),$F398,CG$28))/10</f>
        <v>0</v>
      </c>
      <c r="CH398" s="201">
        <v>20</v>
      </c>
      <c r="CJ398" s="18" t="s">
        <v>229</v>
      </c>
      <c r="CK398" s="122">
        <f>CJ341</f>
        <v>3</v>
      </c>
      <c r="CL398" s="122" t="str">
        <f>CJ342</f>
        <v>work3564</v>
      </c>
      <c r="CM398" s="210" t="str">
        <f t="shared" si="1801"/>
        <v>core3_work3564</v>
      </c>
      <c r="CN398" s="122">
        <v>5</v>
      </c>
      <c r="CO398" s="33">
        <v>20</v>
      </c>
      <c r="CP398" s="62">
        <f ca="1">IF(OR(INDEX(INDIRECT("times"&amp;CK$2),$F398,CP$28)&gt;10,INDEX(INDIRECT(CM398),$E398,$F398)="",INDEX(INDIRECT(CM398),$E398,$F398)&gt;=INDEX(INDIRECT(CM398),1,CP$28)),0,(INDEX(INDIRECT(CM398),$E398,$F398))-INDEX(INDIRECT(CM398),1,CP$28))*(10-INDEX(INDIRECT("times"&amp;CK$2),$F398,CP$28))/10</f>
        <v>0</v>
      </c>
      <c r="CQ398" s="63">
        <f ca="1">IF(OR(INDEX(INDIRECT("times"&amp;CK$2),$F398,CQ$28)&gt;10,INDEX(INDIRECT(CM398),$E398,$F398)="",INDEX(INDIRECT(CM398),$E398,$F398)&gt;=INDEX(INDIRECT(CM398),1,CQ$28)),0,(INDEX(INDIRECT(CM398),$E398,$F398))-INDEX(INDIRECT(CM398),1,CQ$28))*(10-INDEX(INDIRECT("times"&amp;CK$2),$F398,CQ$28))/10</f>
        <v>0</v>
      </c>
      <c r="CR398" s="63">
        <f ca="1">IF(OR(INDEX(INDIRECT("times"&amp;CK$2),$F398,CR$28)&gt;10,INDEX(INDIRECT(CM398),$E398,$F398)="",INDEX(INDIRECT(CM398),$E398,$F398)&gt;=INDEX(INDIRECT(CM398),1,CR$28)),0,(INDEX(INDIRECT(CM398),$E398,$F398))-INDEX(INDIRECT(CM398),1,CR$28))*(10-INDEX(INDIRECT("times"&amp;CK$2),$F398,CR$28))/10</f>
        <v>0</v>
      </c>
      <c r="CS398" s="63">
        <f ca="1">IF(OR(INDEX(INDIRECT("times"&amp;CK$2),$F398,CS$28)&gt;10,INDEX(INDIRECT(CM398),$E398,$F398)="",INDEX(INDIRECT(CM398),$E398,$F398)&gt;=INDEX(INDIRECT(CM398),1,CS$28)),0,(INDEX(INDIRECT(CM398),$E398,$F398))-INDEX(INDIRECT(CM398),1,CS$28))*(10-INDEX(INDIRECT("times"&amp;CK$2),$F398,CS$28))/10</f>
        <v>0</v>
      </c>
      <c r="CT398" s="63">
        <f ca="1">IF(OR(INDEX(INDIRECT("times"&amp;CK$2),$F398,CT$28)&gt;10,INDEX(INDIRECT(CM398),$E398,$F398)="",INDEX(INDIRECT(CM398),$E398,$F398)&gt;=INDEX(INDIRECT(CM398),1,CT$28)),0,(INDEX(INDIRECT(CM398),$E398,$F398))-INDEX(INDIRECT(CM398),1,CT$28))*(10-INDEX(INDIRECT("times"&amp;CK$2),$F398,CT$28))/10</f>
        <v>0</v>
      </c>
      <c r="CU398" s="63">
        <f ca="1">IF(OR(INDEX(INDIRECT("times"&amp;CK$2),$F398,CU$28)&gt;10,INDEX(INDIRECT(CM398),$E398,$F398)="",INDEX(INDIRECT(CM398),$E398,$F398)&gt;=INDEX(INDIRECT(CM398),1,CU$28)),0,(INDEX(INDIRECT(CM398),$E398,$F398))-INDEX(INDIRECT(CM398),1,CU$28))*(10-INDEX(INDIRECT("times"&amp;CK$2),$F398,CU$28))/10</f>
        <v>0</v>
      </c>
      <c r="CV398" s="63">
        <f ca="1">IF(OR(INDEX(INDIRECT("times"&amp;CK$2),$F398,CV$28)&gt;10,INDEX(INDIRECT(CM398),$E398,$F398)="",INDEX(INDIRECT(CM398),$E398,$F398)&gt;=INDEX(INDIRECT(CM398),1,CV$28)),0,(INDEX(INDIRECT(CM398),$E398,$F398))-INDEX(INDIRECT(CM398),1,CV$28))*(10-INDEX(INDIRECT("times"&amp;CK$2),$F398,CV$28))/10</f>
        <v>0</v>
      </c>
      <c r="CW398" s="63">
        <f ca="1">IF(OR(INDEX(INDIRECT("times"&amp;CK$2),$F398,CW$28)&gt;10,INDEX(INDIRECT(CM398),$E398,$F398)="",INDEX(INDIRECT(CM398),$E398,$F398)&gt;=INDEX(INDIRECT(CM398),1,CW$28)),0,(INDEX(INDIRECT(CM398),$E398,$F398))-INDEX(INDIRECT(CM398),1,CW$28))*(10-INDEX(INDIRECT("times"&amp;CK$2),$F398,CW$28))/10</f>
        <v>0</v>
      </c>
      <c r="CX398" s="63">
        <f ca="1">IF(OR(INDEX(INDIRECT("times"&amp;CK$2),$F398,CX$28)&gt;10,INDEX(INDIRECT(CM398),$E398,$F398)="",INDEX(INDIRECT(CM398),$E398,$F398)&gt;=INDEX(INDIRECT(CM398),1,CX$28)),0,(INDEX(INDIRECT(CM398),$E398,$F398))-INDEX(INDIRECT(CM398),1,CX$28))*(10-INDEX(INDIRECT("times"&amp;CK$2),$F398,CX$28))/10</f>
        <v>0</v>
      </c>
      <c r="CY398" s="63">
        <f ca="1">IF(OR(INDEX(INDIRECT("times"&amp;CK$2),$F398,CY$28)&gt;10,INDEX(INDIRECT(CM398),$E398,$F398)="",INDEX(INDIRECT(CM398),$E398,$F398)&gt;=INDEX(INDIRECT(CM398),1,CY$28)),0,(INDEX(INDIRECT(CM398),$E398,$F398))-INDEX(INDIRECT(CM398),1,CY$28))*(10-INDEX(INDIRECT("times"&amp;CK$2),$F398,CY$28))/10</f>
        <v>0</v>
      </c>
      <c r="CZ398" s="63">
        <f ca="1">IF(OR(INDEX(INDIRECT("times"&amp;CK$2),$F398,CZ$28)&gt;10,INDEX(INDIRECT(CM398),$E398,$F398)="",INDEX(INDIRECT(CM398),$E398,$F398)&gt;=INDEX(INDIRECT(CM398),1,CZ$28)),0,(INDEX(INDIRECT(CM398),$E398,$F398))-INDEX(INDIRECT(CM398),1,CZ$28))*(10-INDEX(INDIRECT("times"&amp;CK$2),$F398,CZ$28))/10</f>
        <v>0</v>
      </c>
      <c r="DA398" s="63">
        <f ca="1">IF(OR(INDEX(INDIRECT("times"&amp;CK$2),$F398,DA$28)&gt;10,INDEX(INDIRECT(CM398),$E398,$F398)="",INDEX(INDIRECT(CM398),$E398,$F398)&gt;=INDEX(INDIRECT(CM398),1,DA$28)),0,(INDEX(INDIRECT(CM398),$E398,$F398))-INDEX(INDIRECT(CM398),1,DA$28))*(10-INDEX(INDIRECT("times"&amp;CK$2),$F398,DA$28))/10</f>
        <v>0</v>
      </c>
      <c r="DB398" s="63">
        <f ca="1">IF(OR(INDEX(INDIRECT("times"&amp;CK$2),$F398,DB$28)&gt;10,INDEX(INDIRECT(CM398),$E398,$F398)="",INDEX(INDIRECT(CM398),$E398,$F398)&gt;=INDEX(INDIRECT(CM398),1,DB$28)),0,(INDEX(INDIRECT(CM398),$E398,$F398))-INDEX(INDIRECT(CM398),1,DB$28))*(10-INDEX(INDIRECT("times"&amp;CK$2),$F398,DB$28))/10</f>
        <v>0</v>
      </c>
      <c r="DC398" s="63">
        <f ca="1">IF(OR(INDEX(INDIRECT("times"&amp;CK$2),$F398,DC$28)&gt;10,INDEX(INDIRECT(CM398),$E398,$F398)="",INDEX(INDIRECT(CM398),$E398,$F398)&gt;=INDEX(INDIRECT(CM398),1,DC$28)),0,(INDEX(INDIRECT(CM398),$E398,$F398))-INDEX(INDIRECT(CM398),1,DC$28))*(10-INDEX(INDIRECT("times"&amp;CK$2),$F398,DC$28))/10</f>
        <v>0</v>
      </c>
      <c r="DD398" s="63">
        <f ca="1">IF(OR(INDEX(INDIRECT("times"&amp;CK$2),$F398,DD$28)&gt;10,INDEX(INDIRECT(CM398),$E398,$F398)="",INDEX(INDIRECT(CM398),$E398,$F398)&gt;=INDEX(INDIRECT(CM398),1,DD$28)),0,(INDEX(INDIRECT(CM398),$E398,$F398))-INDEX(INDIRECT(CM398),1,DD$28))*(10-INDEX(INDIRECT("times"&amp;CK$2),$F398,DD$28))/10</f>
        <v>0</v>
      </c>
      <c r="DE398" s="63">
        <f ca="1">IF(OR(INDEX(INDIRECT("times"&amp;CK$2),$F398,DE$28)&gt;10,INDEX(INDIRECT(CM398),$E398,$F398)="",INDEX(INDIRECT(CM398),$E398,$F398)&gt;=INDEX(INDIRECT(CM398),1,DE$28)),0,(INDEX(INDIRECT(CM398),$E398,$F398))-INDEX(INDIRECT(CM398),1,DE$28))*(10-INDEX(INDIRECT("times"&amp;CK$2),$F398,DE$28))/10</f>
        <v>0</v>
      </c>
      <c r="DF398" s="63">
        <f ca="1">IF(OR(INDEX(INDIRECT("times"&amp;CK$2),$F398,DF$28)&gt;10,INDEX(INDIRECT(CM398),$E398,$F398)="",INDEX(INDIRECT(CM398),$E398,$F398)&gt;=INDEX(INDIRECT(CM398),1,DF$28)),0,(INDEX(INDIRECT(CM398),$E398,$F398))-INDEX(INDIRECT(CM398),1,DF$28))*(10-INDEX(INDIRECT("times"&amp;CK$2),$F398,DF$28))/10</f>
        <v>0</v>
      </c>
      <c r="DG398" s="63">
        <f ca="1">IF(OR(INDEX(INDIRECT("times"&amp;CK$2),$F398,DG$28)&gt;10,INDEX(INDIRECT(CM398),$E398,$F398)="",INDEX(INDIRECT(CM398),$E398,$F398)&gt;=INDEX(INDIRECT(CM398),1,DG$28)),0,(INDEX(INDIRECT(CM398),$E398,$F398))-INDEX(INDIRECT(CM398),1,DG$28))*(10-INDEX(INDIRECT("times"&amp;CK$2),$F398,DG$28))/10</f>
        <v>0</v>
      </c>
      <c r="DH398" s="63">
        <f ca="1">IF(OR(INDEX(INDIRECT("times"&amp;CK$2),$F398,DH$28)&gt;10,INDEX(INDIRECT(CM398),$E398,$F398)="",INDEX(INDIRECT(CM398),$E398,$F398)&gt;=INDEX(INDIRECT(CM398),1,DH$28)),0,(INDEX(INDIRECT(CM398),$E398,$F398))-INDEX(INDIRECT(CM398),1,DH$28))*(10-INDEX(INDIRECT("times"&amp;CK$2),$F398,DH$28))/10</f>
        <v>0</v>
      </c>
      <c r="DI398" s="63">
        <f ca="1">IF(OR(INDEX(INDIRECT("times"&amp;CK$2),$F398,DI$28)&gt;10,INDEX(INDIRECT(CM398),$E398,$F398)="",INDEX(INDIRECT(CM398),$E398,$F398)&gt;=INDEX(INDIRECT(CM398),1,DI$28)),0,(INDEX(INDIRECT(CM398),$E398,$F398))-INDEX(INDIRECT(CM398),1,DI$28))*(10-INDEX(INDIRECT("times"&amp;CK$2),$F398,DI$28))/10</f>
        <v>0</v>
      </c>
      <c r="DJ398" s="64">
        <f ca="1">IF(OR(INDEX(INDIRECT("times"&amp;CK$2),$F398,DJ$28)&gt;10,INDEX(INDIRECT(CM398),$E398,$F398)="",INDEX(INDIRECT(CM398),$E398,$F398)&gt;=INDEX(INDIRECT(CM398),1,DJ$28)),0,(INDEX(INDIRECT(CM398),$E398,$F398))-INDEX(INDIRECT(CM398),1,DJ$28))*(10-INDEX(INDIRECT("times"&amp;CK$2),$F398,DJ$28))/10</f>
        <v>0</v>
      </c>
      <c r="DK398" s="201">
        <v>20</v>
      </c>
      <c r="DM398" s="18" t="s">
        <v>229</v>
      </c>
      <c r="DN398" s="122">
        <f>DM341</f>
        <v>3</v>
      </c>
      <c r="DO398" s="122" t="str">
        <f>DM342</f>
        <v>shop3564</v>
      </c>
      <c r="DP398" s="210" t="str">
        <f t="shared" si="1802"/>
        <v>core3_shop3564</v>
      </c>
      <c r="DQ398" s="122">
        <v>5</v>
      </c>
      <c r="DR398" s="33">
        <v>20</v>
      </c>
      <c r="DS398" s="62">
        <f ca="1">IF(OR(INDEX(INDIRECT("times"&amp;DN$2),$F398,DS$28)&gt;10,INDEX(INDIRECT(DP398),$E398,$F398)="",INDEX(INDIRECT(DP398),$E398,$F398)&gt;=INDEX(INDIRECT(DP398),1,DS$28)),0,(INDEX(INDIRECT(DP398),$E398,$F398))-INDEX(INDIRECT(DP398),1,DS$28))*(10-INDEX(INDIRECT("times"&amp;DN$2),$F398,DS$28))/10</f>
        <v>0</v>
      </c>
      <c r="DT398" s="63">
        <f ca="1">IF(OR(INDEX(INDIRECT("times"&amp;DN$2),$F398,DT$28)&gt;10,INDEX(INDIRECT(DP398),$E398,$F398)="",INDEX(INDIRECT(DP398),$E398,$F398)&gt;=INDEX(INDIRECT(DP398),1,DT$28)),0,(INDEX(INDIRECT(DP398),$E398,$F398))-INDEX(INDIRECT(DP398),1,DT$28))*(10-INDEX(INDIRECT("times"&amp;DN$2),$F398,DT$28))/10</f>
        <v>0</v>
      </c>
      <c r="DU398" s="63">
        <f ca="1">IF(OR(INDEX(INDIRECT("times"&amp;DN$2),$F398,DU$28)&gt;10,INDEX(INDIRECT(DP398),$E398,$F398)="",INDEX(INDIRECT(DP398),$E398,$F398)&gt;=INDEX(INDIRECT(DP398),1,DU$28)),0,(INDEX(INDIRECT(DP398),$E398,$F398))-INDEX(INDIRECT(DP398),1,DU$28))*(10-INDEX(INDIRECT("times"&amp;DN$2),$F398,DU$28))/10</f>
        <v>0</v>
      </c>
      <c r="DV398" s="63">
        <f ca="1">IF(OR(INDEX(INDIRECT("times"&amp;DN$2),$F398,DV$28)&gt;10,INDEX(INDIRECT(DP398),$E398,$F398)="",INDEX(INDIRECT(DP398),$E398,$F398)&gt;=INDEX(INDIRECT(DP398),1,DV$28)),0,(INDEX(INDIRECT(DP398),$E398,$F398))-INDEX(INDIRECT(DP398),1,DV$28))*(10-INDEX(INDIRECT("times"&amp;DN$2),$F398,DV$28))/10</f>
        <v>0</v>
      </c>
      <c r="DW398" s="63">
        <f ca="1">IF(OR(INDEX(INDIRECT("times"&amp;DN$2),$F398,DW$28)&gt;10,INDEX(INDIRECT(DP398),$E398,$F398)="",INDEX(INDIRECT(DP398),$E398,$F398)&gt;=INDEX(INDIRECT(DP398),1,DW$28)),0,(INDEX(INDIRECT(DP398),$E398,$F398))-INDEX(INDIRECT(DP398),1,DW$28))*(10-INDEX(INDIRECT("times"&amp;DN$2),$F398,DW$28))/10</f>
        <v>0</v>
      </c>
      <c r="DX398" s="63">
        <f ca="1">IF(OR(INDEX(INDIRECT("times"&amp;DN$2),$F398,DX$28)&gt;10,INDEX(INDIRECT(DP398),$E398,$F398)="",INDEX(INDIRECT(DP398),$E398,$F398)&gt;=INDEX(INDIRECT(DP398),1,DX$28)),0,(INDEX(INDIRECT(DP398),$E398,$F398))-INDEX(INDIRECT(DP398),1,DX$28))*(10-INDEX(INDIRECT("times"&amp;DN$2),$F398,DX$28))/10</f>
        <v>0</v>
      </c>
      <c r="DY398" s="63">
        <f ca="1">IF(OR(INDEX(INDIRECT("times"&amp;DN$2),$F398,DY$28)&gt;10,INDEX(INDIRECT(DP398),$E398,$F398)="",INDEX(INDIRECT(DP398),$E398,$F398)&gt;=INDEX(INDIRECT(DP398),1,DY$28)),0,(INDEX(INDIRECT(DP398),$E398,$F398))-INDEX(INDIRECT(DP398),1,DY$28))*(10-INDEX(INDIRECT("times"&amp;DN$2),$F398,DY$28))/10</f>
        <v>0</v>
      </c>
      <c r="DZ398" s="63">
        <f ca="1">IF(OR(INDEX(INDIRECT("times"&amp;DN$2),$F398,DZ$28)&gt;10,INDEX(INDIRECT(DP398),$E398,$F398)="",INDEX(INDIRECT(DP398),$E398,$F398)&gt;=INDEX(INDIRECT(DP398),1,DZ$28)),0,(INDEX(INDIRECT(DP398),$E398,$F398))-INDEX(INDIRECT(DP398),1,DZ$28))*(10-INDEX(INDIRECT("times"&amp;DN$2),$F398,DZ$28))/10</f>
        <v>0</v>
      </c>
      <c r="EA398" s="63">
        <f ca="1">IF(OR(INDEX(INDIRECT("times"&amp;DN$2),$F398,EA$28)&gt;10,INDEX(INDIRECT(DP398),$E398,$F398)="",INDEX(INDIRECT(DP398),$E398,$F398)&gt;=INDEX(INDIRECT(DP398),1,EA$28)),0,(INDEX(INDIRECT(DP398),$E398,$F398))-INDEX(INDIRECT(DP398),1,EA$28))*(10-INDEX(INDIRECT("times"&amp;DN$2),$F398,EA$28))/10</f>
        <v>0</v>
      </c>
      <c r="EB398" s="63">
        <f ca="1">IF(OR(INDEX(INDIRECT("times"&amp;DN$2),$F398,EB$28)&gt;10,INDEX(INDIRECT(DP398),$E398,$F398)="",INDEX(INDIRECT(DP398),$E398,$F398)&gt;=INDEX(INDIRECT(DP398),1,EB$28)),0,(INDEX(INDIRECT(DP398),$E398,$F398))-INDEX(INDIRECT(DP398),1,EB$28))*(10-INDEX(INDIRECT("times"&amp;DN$2),$F398,EB$28))/10</f>
        <v>0</v>
      </c>
      <c r="EC398" s="63">
        <f ca="1">IF(OR(INDEX(INDIRECT("times"&amp;DN$2),$F398,EC$28)&gt;10,INDEX(INDIRECT(DP398),$E398,$F398)="",INDEX(INDIRECT(DP398),$E398,$F398)&gt;=INDEX(INDIRECT(DP398),1,EC$28)),0,(INDEX(INDIRECT(DP398),$E398,$F398))-INDEX(INDIRECT(DP398),1,EC$28))*(10-INDEX(INDIRECT("times"&amp;DN$2),$F398,EC$28))/10</f>
        <v>0</v>
      </c>
      <c r="ED398" s="63">
        <f ca="1">IF(OR(INDEX(INDIRECT("times"&amp;DN$2),$F398,ED$28)&gt;10,INDEX(INDIRECT(DP398),$E398,$F398)="",INDEX(INDIRECT(DP398),$E398,$F398)&gt;=INDEX(INDIRECT(DP398),1,ED$28)),0,(INDEX(INDIRECT(DP398),$E398,$F398))-INDEX(INDIRECT(DP398),1,ED$28))*(10-INDEX(INDIRECT("times"&amp;DN$2),$F398,ED$28))/10</f>
        <v>0</v>
      </c>
      <c r="EE398" s="63">
        <f ca="1">IF(OR(INDEX(INDIRECT("times"&amp;DN$2),$F398,EE$28)&gt;10,INDEX(INDIRECT(DP398),$E398,$F398)="",INDEX(INDIRECT(DP398),$E398,$F398)&gt;=INDEX(INDIRECT(DP398),1,EE$28)),0,(INDEX(INDIRECT(DP398),$E398,$F398))-INDEX(INDIRECT(DP398),1,EE$28))*(10-INDEX(INDIRECT("times"&amp;DN$2),$F398,EE$28))/10</f>
        <v>0</v>
      </c>
      <c r="EF398" s="63">
        <f ca="1">IF(OR(INDEX(INDIRECT("times"&amp;DN$2),$F398,EF$28)&gt;10,INDEX(INDIRECT(DP398),$E398,$F398)="",INDEX(INDIRECT(DP398),$E398,$F398)&gt;=INDEX(INDIRECT(DP398),1,EF$28)),0,(INDEX(INDIRECT(DP398),$E398,$F398))-INDEX(INDIRECT(DP398),1,EF$28))*(10-INDEX(INDIRECT("times"&amp;DN$2),$F398,EF$28))/10</f>
        <v>0</v>
      </c>
      <c r="EG398" s="63">
        <f ca="1">IF(OR(INDEX(INDIRECT("times"&amp;DN$2),$F398,EG$28)&gt;10,INDEX(INDIRECT(DP398),$E398,$F398)="",INDEX(INDIRECT(DP398),$E398,$F398)&gt;=INDEX(INDIRECT(DP398),1,EG$28)),0,(INDEX(INDIRECT(DP398),$E398,$F398))-INDEX(INDIRECT(DP398),1,EG$28))*(10-INDEX(INDIRECT("times"&amp;DN$2),$F398,EG$28))/10</f>
        <v>0</v>
      </c>
      <c r="EH398" s="63">
        <f ca="1">IF(OR(INDEX(INDIRECT("times"&amp;DN$2),$F398,EH$28)&gt;10,INDEX(INDIRECT(DP398),$E398,$F398)="",INDEX(INDIRECT(DP398),$E398,$F398)&gt;=INDEX(INDIRECT(DP398),1,EH$28)),0,(INDEX(INDIRECT(DP398),$E398,$F398))-INDEX(INDIRECT(DP398),1,EH$28))*(10-INDEX(INDIRECT("times"&amp;DN$2),$F398,EH$28))/10</f>
        <v>0</v>
      </c>
      <c r="EI398" s="63">
        <f ca="1">IF(OR(INDEX(INDIRECT("times"&amp;DN$2),$F398,EI$28)&gt;10,INDEX(INDIRECT(DP398),$E398,$F398)="",INDEX(INDIRECT(DP398),$E398,$F398)&gt;=INDEX(INDIRECT(DP398),1,EI$28)),0,(INDEX(INDIRECT(DP398),$E398,$F398))-INDEX(INDIRECT(DP398),1,EI$28))*(10-INDEX(INDIRECT("times"&amp;DN$2),$F398,EI$28))/10</f>
        <v>0</v>
      </c>
      <c r="EJ398" s="63">
        <f ca="1">IF(OR(INDEX(INDIRECT("times"&amp;DN$2),$F398,EJ$28)&gt;10,INDEX(INDIRECT(DP398),$E398,$F398)="",INDEX(INDIRECT(DP398),$E398,$F398)&gt;=INDEX(INDIRECT(DP398),1,EJ$28)),0,(INDEX(INDIRECT(DP398),$E398,$F398))-INDEX(INDIRECT(DP398),1,EJ$28))*(10-INDEX(INDIRECT("times"&amp;DN$2),$F398,EJ$28))/10</f>
        <v>0</v>
      </c>
      <c r="EK398" s="63">
        <f ca="1">IF(OR(INDEX(INDIRECT("times"&amp;DN$2),$F398,EK$28)&gt;10,INDEX(INDIRECT(DP398),$E398,$F398)="",INDEX(INDIRECT(DP398),$E398,$F398)&gt;=INDEX(INDIRECT(DP398),1,EK$28)),0,(INDEX(INDIRECT(DP398),$E398,$F398))-INDEX(INDIRECT(DP398),1,EK$28))*(10-INDEX(INDIRECT("times"&amp;DN$2),$F398,EK$28))/10</f>
        <v>0</v>
      </c>
      <c r="EL398" s="63">
        <f ca="1">IF(OR(INDEX(INDIRECT("times"&amp;DN$2),$F398,EL$28)&gt;10,INDEX(INDIRECT(DP398),$E398,$F398)="",INDEX(INDIRECT(DP398),$E398,$F398)&gt;=INDEX(INDIRECT(DP398),1,EL$28)),0,(INDEX(INDIRECT(DP398),$E398,$F398))-INDEX(INDIRECT(DP398),1,EL$28))*(10-INDEX(INDIRECT("times"&amp;DN$2),$F398,EL$28))/10</f>
        <v>0</v>
      </c>
      <c r="EM398" s="64">
        <f ca="1">IF(OR(INDEX(INDIRECT("times"&amp;DN$2),$F398,EM$28)&gt;10,INDEX(INDIRECT(DP398),$E398,$F398)="",INDEX(INDIRECT(DP398),$E398,$F398)&gt;=INDEX(INDIRECT(DP398),1,EM$28)),0,(INDEX(INDIRECT(DP398),$E398,$F398))-INDEX(INDIRECT(DP398),1,EM$28))*(10-INDEX(INDIRECT("times"&amp;DN$2),$F398,EM$28))/10</f>
        <v>0</v>
      </c>
      <c r="EN398" s="201">
        <v>20</v>
      </c>
      <c r="EP398" s="18" t="s">
        <v>229</v>
      </c>
      <c r="EQ398" s="122">
        <f>EP341</f>
        <v>3</v>
      </c>
      <c r="ER398" s="122" t="str">
        <f>EP342</f>
        <v>lei3564</v>
      </c>
      <c r="ES398" s="210" t="str">
        <f t="shared" si="1803"/>
        <v>core3_lei3564</v>
      </c>
      <c r="ET398" s="122">
        <v>5</v>
      </c>
      <c r="EU398" s="33">
        <v>20</v>
      </c>
      <c r="EV398" s="62">
        <f ca="1">IF(OR(INDEX(INDIRECT("times"&amp;EQ$2),$F398,EV$28)&gt;10,INDEX(INDIRECT(ES398),$E398,$F398)="",INDEX(INDIRECT(ES398),$E398,$F398)&gt;=INDEX(INDIRECT(ES398),1,EV$28)),0,(INDEX(INDIRECT(ES398),$E398,$F398))-INDEX(INDIRECT(ES398),1,EV$28))*(10-INDEX(INDIRECT("times"&amp;EQ$2),$F398,EV$28))/10</f>
        <v>0</v>
      </c>
      <c r="EW398" s="63">
        <f ca="1">IF(OR(INDEX(INDIRECT("times"&amp;EQ$2),$F398,EW$28)&gt;10,INDEX(INDIRECT(ES398),$E398,$F398)="",INDEX(INDIRECT(ES398),$E398,$F398)&gt;=INDEX(INDIRECT(ES398),1,EW$28)),0,(INDEX(INDIRECT(ES398),$E398,$F398))-INDEX(INDIRECT(ES398),1,EW$28))*(10-INDEX(INDIRECT("times"&amp;EQ$2),$F398,EW$28))/10</f>
        <v>0</v>
      </c>
      <c r="EX398" s="63">
        <f ca="1">IF(OR(INDEX(INDIRECT("times"&amp;EQ$2),$F398,EX$28)&gt;10,INDEX(INDIRECT(ES398),$E398,$F398)="",INDEX(INDIRECT(ES398),$E398,$F398)&gt;=INDEX(INDIRECT(ES398),1,EX$28)),0,(INDEX(INDIRECT(ES398),$E398,$F398))-INDEX(INDIRECT(ES398),1,EX$28))*(10-INDEX(INDIRECT("times"&amp;EQ$2),$F398,EX$28))/10</f>
        <v>0</v>
      </c>
      <c r="EY398" s="63">
        <f ca="1">IF(OR(INDEX(INDIRECT("times"&amp;EQ$2),$F398,EY$28)&gt;10,INDEX(INDIRECT(ES398),$E398,$F398)="",INDEX(INDIRECT(ES398),$E398,$F398)&gt;=INDEX(INDIRECT(ES398),1,EY$28)),0,(INDEX(INDIRECT(ES398),$E398,$F398))-INDEX(INDIRECT(ES398),1,EY$28))*(10-INDEX(INDIRECT("times"&amp;EQ$2),$F398,EY$28))/10</f>
        <v>0</v>
      </c>
      <c r="EZ398" s="63">
        <f ca="1">IF(OR(INDEX(INDIRECT("times"&amp;EQ$2),$F398,EZ$28)&gt;10,INDEX(INDIRECT(ES398),$E398,$F398)="",INDEX(INDIRECT(ES398),$E398,$F398)&gt;=INDEX(INDIRECT(ES398),1,EZ$28)),0,(INDEX(INDIRECT(ES398),$E398,$F398))-INDEX(INDIRECT(ES398),1,EZ$28))*(10-INDEX(INDIRECT("times"&amp;EQ$2),$F398,EZ$28))/10</f>
        <v>0</v>
      </c>
      <c r="FA398" s="63">
        <f ca="1">IF(OR(INDEX(INDIRECT("times"&amp;EQ$2),$F398,FA$28)&gt;10,INDEX(INDIRECT(ES398),$E398,$F398)="",INDEX(INDIRECT(ES398),$E398,$F398)&gt;=INDEX(INDIRECT(ES398),1,FA$28)),0,(INDEX(INDIRECT(ES398),$E398,$F398))-INDEX(INDIRECT(ES398),1,FA$28))*(10-INDEX(INDIRECT("times"&amp;EQ$2),$F398,FA$28))/10</f>
        <v>0</v>
      </c>
      <c r="FB398" s="63">
        <f ca="1">IF(OR(INDEX(INDIRECT("times"&amp;EQ$2),$F398,FB$28)&gt;10,INDEX(INDIRECT(ES398),$E398,$F398)="",INDEX(INDIRECT(ES398),$E398,$F398)&gt;=INDEX(INDIRECT(ES398),1,FB$28)),0,(INDEX(INDIRECT(ES398),$E398,$F398))-INDEX(INDIRECT(ES398),1,FB$28))*(10-INDEX(INDIRECT("times"&amp;EQ$2),$F398,FB$28))/10</f>
        <v>0</v>
      </c>
      <c r="FC398" s="63">
        <f ca="1">IF(OR(INDEX(INDIRECT("times"&amp;EQ$2),$F398,FC$28)&gt;10,INDEX(INDIRECT(ES398),$E398,$F398)="",INDEX(INDIRECT(ES398),$E398,$F398)&gt;=INDEX(INDIRECT(ES398),1,FC$28)),0,(INDEX(INDIRECT(ES398),$E398,$F398))-INDEX(INDIRECT(ES398),1,FC$28))*(10-INDEX(INDIRECT("times"&amp;EQ$2),$F398,FC$28))/10</f>
        <v>0</v>
      </c>
      <c r="FD398" s="63">
        <f ca="1">IF(OR(INDEX(INDIRECT("times"&amp;EQ$2),$F398,FD$28)&gt;10,INDEX(INDIRECT(ES398),$E398,$F398)="",INDEX(INDIRECT(ES398),$E398,$F398)&gt;=INDEX(INDIRECT(ES398),1,FD$28)),0,(INDEX(INDIRECT(ES398),$E398,$F398))-INDEX(INDIRECT(ES398),1,FD$28))*(10-INDEX(INDIRECT("times"&amp;EQ$2),$F398,FD$28))/10</f>
        <v>0</v>
      </c>
      <c r="FE398" s="63">
        <f ca="1">IF(OR(INDEX(INDIRECT("times"&amp;EQ$2),$F398,FE$28)&gt;10,INDEX(INDIRECT(ES398),$E398,$F398)="",INDEX(INDIRECT(ES398),$E398,$F398)&gt;=INDEX(INDIRECT(ES398),1,FE$28)),0,(INDEX(INDIRECT(ES398),$E398,$F398))-INDEX(INDIRECT(ES398),1,FE$28))*(10-INDEX(INDIRECT("times"&amp;EQ$2),$F398,FE$28))/10</f>
        <v>0</v>
      </c>
      <c r="FF398" s="63">
        <f ca="1">IF(OR(INDEX(INDIRECT("times"&amp;EQ$2),$F398,FF$28)&gt;10,INDEX(INDIRECT(ES398),$E398,$F398)="",INDEX(INDIRECT(ES398),$E398,$F398)&gt;=INDEX(INDIRECT(ES398),1,FF$28)),0,(INDEX(INDIRECT(ES398),$E398,$F398))-INDEX(INDIRECT(ES398),1,FF$28))*(10-INDEX(INDIRECT("times"&amp;EQ$2),$F398,FF$28))/10</f>
        <v>0</v>
      </c>
      <c r="FG398" s="63">
        <f ca="1">IF(OR(INDEX(INDIRECT("times"&amp;EQ$2),$F398,FG$28)&gt;10,INDEX(INDIRECT(ES398),$E398,$F398)="",INDEX(INDIRECT(ES398),$E398,$F398)&gt;=INDEX(INDIRECT(ES398),1,FG$28)),0,(INDEX(INDIRECT(ES398),$E398,$F398))-INDEX(INDIRECT(ES398),1,FG$28))*(10-INDEX(INDIRECT("times"&amp;EQ$2),$F398,FG$28))/10</f>
        <v>0</v>
      </c>
      <c r="FH398" s="63">
        <f ca="1">IF(OR(INDEX(INDIRECT("times"&amp;EQ$2),$F398,FH$28)&gt;10,INDEX(INDIRECT(ES398),$E398,$F398)="",INDEX(INDIRECT(ES398),$E398,$F398)&gt;=INDEX(INDIRECT(ES398),1,FH$28)),0,(INDEX(INDIRECT(ES398),$E398,$F398))-INDEX(INDIRECT(ES398),1,FH$28))*(10-INDEX(INDIRECT("times"&amp;EQ$2),$F398,FH$28))/10</f>
        <v>0</v>
      </c>
      <c r="FI398" s="63">
        <f ca="1">IF(OR(INDEX(INDIRECT("times"&amp;EQ$2),$F398,FI$28)&gt;10,INDEX(INDIRECT(ES398),$E398,$F398)="",INDEX(INDIRECT(ES398),$E398,$F398)&gt;=INDEX(INDIRECT(ES398),1,FI$28)),0,(INDEX(INDIRECT(ES398),$E398,$F398))-INDEX(INDIRECT(ES398),1,FI$28))*(10-INDEX(INDIRECT("times"&amp;EQ$2),$F398,FI$28))/10</f>
        <v>0</v>
      </c>
      <c r="FJ398" s="63">
        <f ca="1">IF(OR(INDEX(INDIRECT("times"&amp;EQ$2),$F398,FJ$28)&gt;10,INDEX(INDIRECT(ES398),$E398,$F398)="",INDEX(INDIRECT(ES398),$E398,$F398)&gt;=INDEX(INDIRECT(ES398),1,FJ$28)),0,(INDEX(INDIRECT(ES398),$E398,$F398))-INDEX(INDIRECT(ES398),1,FJ$28))*(10-INDEX(INDIRECT("times"&amp;EQ$2),$F398,FJ$28))/10</f>
        <v>0</v>
      </c>
      <c r="FK398" s="63">
        <f ca="1">IF(OR(INDEX(INDIRECT("times"&amp;EQ$2),$F398,FK$28)&gt;10,INDEX(INDIRECT(ES398),$E398,$F398)="",INDEX(INDIRECT(ES398),$E398,$F398)&gt;=INDEX(INDIRECT(ES398),1,FK$28)),0,(INDEX(INDIRECT(ES398),$E398,$F398))-INDEX(INDIRECT(ES398),1,FK$28))*(10-INDEX(INDIRECT("times"&amp;EQ$2),$F398,FK$28))/10</f>
        <v>0</v>
      </c>
      <c r="FL398" s="63">
        <f ca="1">IF(OR(INDEX(INDIRECT("times"&amp;EQ$2),$F398,FL$28)&gt;10,INDEX(INDIRECT(ES398),$E398,$F398)="",INDEX(INDIRECT(ES398),$E398,$F398)&gt;=INDEX(INDIRECT(ES398),1,FL$28)),0,(INDEX(INDIRECT(ES398),$E398,$F398))-INDEX(INDIRECT(ES398),1,FL$28))*(10-INDEX(INDIRECT("times"&amp;EQ$2),$F398,FL$28))/10</f>
        <v>0</v>
      </c>
      <c r="FM398" s="63">
        <f ca="1">IF(OR(INDEX(INDIRECT("times"&amp;EQ$2),$F398,FM$28)&gt;10,INDEX(INDIRECT(ES398),$E398,$F398)="",INDEX(INDIRECT(ES398),$E398,$F398)&gt;=INDEX(INDIRECT(ES398),1,FM$28)),0,(INDEX(INDIRECT(ES398),$E398,$F398))-INDEX(INDIRECT(ES398),1,FM$28))*(10-INDEX(INDIRECT("times"&amp;EQ$2),$F398,FM$28))/10</f>
        <v>0</v>
      </c>
      <c r="FN398" s="63">
        <f ca="1">IF(OR(INDEX(INDIRECT("times"&amp;EQ$2),$F398,FN$28)&gt;10,INDEX(INDIRECT(ES398),$E398,$F398)="",INDEX(INDIRECT(ES398),$E398,$F398)&gt;=INDEX(INDIRECT(ES398),1,FN$28)),0,(INDEX(INDIRECT(ES398),$E398,$F398))-INDEX(INDIRECT(ES398),1,FN$28))*(10-INDEX(INDIRECT("times"&amp;EQ$2),$F398,FN$28))/10</f>
        <v>0</v>
      </c>
      <c r="FO398" s="63">
        <f ca="1">IF(OR(INDEX(INDIRECT("times"&amp;EQ$2),$F398,FO$28)&gt;10,INDEX(INDIRECT(ES398),$E398,$F398)="",INDEX(INDIRECT(ES398),$E398,$F398)&gt;=INDEX(INDIRECT(ES398),1,FO$28)),0,(INDEX(INDIRECT(ES398),$E398,$F398))-INDEX(INDIRECT(ES398),1,FO$28))*(10-INDEX(INDIRECT("times"&amp;EQ$2),$F398,FO$28))/10</f>
        <v>0</v>
      </c>
      <c r="FP398" s="64">
        <f ca="1">IF(OR(INDEX(INDIRECT("times"&amp;EQ$2),$F398,FP$28)&gt;10,INDEX(INDIRECT(ES398),$E398,$F398)="",INDEX(INDIRECT(ES398),$E398,$F398)&gt;=INDEX(INDIRECT(ES398),1,FP$28)),0,(INDEX(INDIRECT(ES398),$E398,$F398))-INDEX(INDIRECT(ES398),1,FP$28))*(10-INDEX(INDIRECT("times"&amp;EQ$2),$F398,FP$28))/10</f>
        <v>0</v>
      </c>
      <c r="FQ398" s="201">
        <v>20</v>
      </c>
      <c r="FS398" s="18" t="s">
        <v>229</v>
      </c>
      <c r="FT398" s="122">
        <f>FS341</f>
        <v>3</v>
      </c>
      <c r="FU398" s="122" t="str">
        <f>FS342</f>
        <v>shop65</v>
      </c>
      <c r="FV398" s="210" t="str">
        <f t="shared" si="1804"/>
        <v>core3_shop65</v>
      </c>
      <c r="FW398" s="122">
        <v>5</v>
      </c>
      <c r="FX398" s="33">
        <v>20</v>
      </c>
      <c r="FY398" s="62">
        <f ca="1">IF(OR(INDEX(INDIRECT("times"&amp;FT$2),$F398,FY$28)&gt;10,INDEX(INDIRECT(FV398),$E398,$F398)="",INDEX(INDIRECT(FV398),$E398,$F398)&gt;=INDEX(INDIRECT(FV398),1,FY$28)),0,(INDEX(INDIRECT(FV398),$E398,$F398))-INDEX(INDIRECT(FV398),1,FY$28))*(10-INDEX(INDIRECT("times"&amp;FT$2),$F398,FY$28))/10</f>
        <v>0</v>
      </c>
      <c r="FZ398" s="63">
        <f ca="1">IF(OR(INDEX(INDIRECT("times"&amp;FT$2),$F398,FZ$28)&gt;10,INDEX(INDIRECT(FV398),$E398,$F398)="",INDEX(INDIRECT(FV398),$E398,$F398)&gt;=INDEX(INDIRECT(FV398),1,FZ$28)),0,(INDEX(INDIRECT(FV398),$E398,$F398))-INDEX(INDIRECT(FV398),1,FZ$28))*(10-INDEX(INDIRECT("times"&amp;FT$2),$F398,FZ$28))/10</f>
        <v>0</v>
      </c>
      <c r="GA398" s="63">
        <f ca="1">IF(OR(INDEX(INDIRECT("times"&amp;FT$2),$F398,GA$28)&gt;10,INDEX(INDIRECT(FV398),$E398,$F398)="",INDEX(INDIRECT(FV398),$E398,$F398)&gt;=INDEX(INDIRECT(FV398),1,GA$28)),0,(INDEX(INDIRECT(FV398),$E398,$F398))-INDEX(INDIRECT(FV398),1,GA$28))*(10-INDEX(INDIRECT("times"&amp;FT$2),$F398,GA$28))/10</f>
        <v>0</v>
      </c>
      <c r="GB398" s="63">
        <f ca="1">IF(OR(INDEX(INDIRECT("times"&amp;FT$2),$F398,GB$28)&gt;10,INDEX(INDIRECT(FV398),$E398,$F398)="",INDEX(INDIRECT(FV398),$E398,$F398)&gt;=INDEX(INDIRECT(FV398),1,GB$28)),0,(INDEX(INDIRECT(FV398),$E398,$F398))-INDEX(INDIRECT(FV398),1,GB$28))*(10-INDEX(INDIRECT("times"&amp;FT$2),$F398,GB$28))/10</f>
        <v>0</v>
      </c>
      <c r="GC398" s="63">
        <f ca="1">IF(OR(INDEX(INDIRECT("times"&amp;FT$2),$F398,GC$28)&gt;10,INDEX(INDIRECT(FV398),$E398,$F398)="",INDEX(INDIRECT(FV398),$E398,$F398)&gt;=INDEX(INDIRECT(FV398),1,GC$28)),0,(INDEX(INDIRECT(FV398),$E398,$F398))-INDEX(INDIRECT(FV398),1,GC$28))*(10-INDEX(INDIRECT("times"&amp;FT$2),$F398,GC$28))/10</f>
        <v>0</v>
      </c>
      <c r="GD398" s="63">
        <f ca="1">IF(OR(INDEX(INDIRECT("times"&amp;FT$2),$F398,GD$28)&gt;10,INDEX(INDIRECT(FV398),$E398,$F398)="",INDEX(INDIRECT(FV398),$E398,$F398)&gt;=INDEX(INDIRECT(FV398),1,GD$28)),0,(INDEX(INDIRECT(FV398),$E398,$F398))-INDEX(INDIRECT(FV398),1,GD$28))*(10-INDEX(INDIRECT("times"&amp;FT$2),$F398,GD$28))/10</f>
        <v>0</v>
      </c>
      <c r="GE398" s="63">
        <f ca="1">IF(OR(INDEX(INDIRECT("times"&amp;FT$2),$F398,GE$28)&gt;10,INDEX(INDIRECT(FV398),$E398,$F398)="",INDEX(INDIRECT(FV398),$E398,$F398)&gt;=INDEX(INDIRECT(FV398),1,GE$28)),0,(INDEX(INDIRECT(FV398),$E398,$F398))-INDEX(INDIRECT(FV398),1,GE$28))*(10-INDEX(INDIRECT("times"&amp;FT$2),$F398,GE$28))/10</f>
        <v>0</v>
      </c>
      <c r="GF398" s="63">
        <f ca="1">IF(OR(INDEX(INDIRECT("times"&amp;FT$2),$F398,GF$28)&gt;10,INDEX(INDIRECT(FV398),$E398,$F398)="",INDEX(INDIRECT(FV398),$E398,$F398)&gt;=INDEX(INDIRECT(FV398),1,GF$28)),0,(INDEX(INDIRECT(FV398),$E398,$F398))-INDEX(INDIRECT(FV398),1,GF$28))*(10-INDEX(INDIRECT("times"&amp;FT$2),$F398,GF$28))/10</f>
        <v>0</v>
      </c>
      <c r="GG398" s="63">
        <f ca="1">IF(OR(INDEX(INDIRECT("times"&amp;FT$2),$F398,GG$28)&gt;10,INDEX(INDIRECT(FV398),$E398,$F398)="",INDEX(INDIRECT(FV398),$E398,$F398)&gt;=INDEX(INDIRECT(FV398),1,GG$28)),0,(INDEX(INDIRECT(FV398),$E398,$F398))-INDEX(INDIRECT(FV398),1,GG$28))*(10-INDEX(INDIRECT("times"&amp;FT$2),$F398,GG$28))/10</f>
        <v>0</v>
      </c>
      <c r="GH398" s="63">
        <f ca="1">IF(OR(INDEX(INDIRECT("times"&amp;FT$2),$F398,GH$28)&gt;10,INDEX(INDIRECT(FV398),$E398,$F398)="",INDEX(INDIRECT(FV398),$E398,$F398)&gt;=INDEX(INDIRECT(FV398),1,GH$28)),0,(INDEX(INDIRECT(FV398),$E398,$F398))-INDEX(INDIRECT(FV398),1,GH$28))*(10-INDEX(INDIRECT("times"&amp;FT$2),$F398,GH$28))/10</f>
        <v>0</v>
      </c>
      <c r="GI398" s="63">
        <f ca="1">IF(OR(INDEX(INDIRECT("times"&amp;FT$2),$F398,GI$28)&gt;10,INDEX(INDIRECT(FV398),$E398,$F398)="",INDEX(INDIRECT(FV398),$E398,$F398)&gt;=INDEX(INDIRECT(FV398),1,GI$28)),0,(INDEX(INDIRECT(FV398),$E398,$F398))-INDEX(INDIRECT(FV398),1,GI$28))*(10-INDEX(INDIRECT("times"&amp;FT$2),$F398,GI$28))/10</f>
        <v>0</v>
      </c>
      <c r="GJ398" s="63">
        <f ca="1">IF(OR(INDEX(INDIRECT("times"&amp;FT$2),$F398,GJ$28)&gt;10,INDEX(INDIRECT(FV398),$E398,$F398)="",INDEX(INDIRECT(FV398),$E398,$F398)&gt;=INDEX(INDIRECT(FV398),1,GJ$28)),0,(INDEX(INDIRECT(FV398),$E398,$F398))-INDEX(INDIRECT(FV398),1,GJ$28))*(10-INDEX(INDIRECT("times"&amp;FT$2),$F398,GJ$28))/10</f>
        <v>0</v>
      </c>
      <c r="GK398" s="63">
        <f ca="1">IF(OR(INDEX(INDIRECT("times"&amp;FT$2),$F398,GK$28)&gt;10,INDEX(INDIRECT(FV398),$E398,$F398)="",INDEX(INDIRECT(FV398),$E398,$F398)&gt;=INDEX(INDIRECT(FV398),1,GK$28)),0,(INDEX(INDIRECT(FV398),$E398,$F398))-INDEX(INDIRECT(FV398),1,GK$28))*(10-INDEX(INDIRECT("times"&amp;FT$2),$F398,GK$28))/10</f>
        <v>0</v>
      </c>
      <c r="GL398" s="63">
        <f ca="1">IF(OR(INDEX(INDIRECT("times"&amp;FT$2),$F398,GL$28)&gt;10,INDEX(INDIRECT(FV398),$E398,$F398)="",INDEX(INDIRECT(FV398),$E398,$F398)&gt;=INDEX(INDIRECT(FV398),1,GL$28)),0,(INDEX(INDIRECT(FV398),$E398,$F398))-INDEX(INDIRECT(FV398),1,GL$28))*(10-INDEX(INDIRECT("times"&amp;FT$2),$F398,GL$28))/10</f>
        <v>0</v>
      </c>
      <c r="GM398" s="63">
        <f ca="1">IF(OR(INDEX(INDIRECT("times"&amp;FT$2),$F398,GM$28)&gt;10,INDEX(INDIRECT(FV398),$E398,$F398)="",INDEX(INDIRECT(FV398),$E398,$F398)&gt;=INDEX(INDIRECT(FV398),1,GM$28)),0,(INDEX(INDIRECT(FV398),$E398,$F398))-INDEX(INDIRECT(FV398),1,GM$28))*(10-INDEX(INDIRECT("times"&amp;FT$2),$F398,GM$28))/10</f>
        <v>0</v>
      </c>
      <c r="GN398" s="63">
        <f ca="1">IF(OR(INDEX(INDIRECT("times"&amp;FT$2),$F398,GN$28)&gt;10,INDEX(INDIRECT(FV398),$E398,$F398)="",INDEX(INDIRECT(FV398),$E398,$F398)&gt;=INDEX(INDIRECT(FV398),1,GN$28)),0,(INDEX(INDIRECT(FV398),$E398,$F398))-INDEX(INDIRECT(FV398),1,GN$28))*(10-INDEX(INDIRECT("times"&amp;FT$2),$F398,GN$28))/10</f>
        <v>0</v>
      </c>
      <c r="GO398" s="63">
        <f ca="1">IF(OR(INDEX(INDIRECT("times"&amp;FT$2),$F398,GO$28)&gt;10,INDEX(INDIRECT(FV398),$E398,$F398)="",INDEX(INDIRECT(FV398),$E398,$F398)&gt;=INDEX(INDIRECT(FV398),1,GO$28)),0,(INDEX(INDIRECT(FV398),$E398,$F398))-INDEX(INDIRECT(FV398),1,GO$28))*(10-INDEX(INDIRECT("times"&amp;FT$2),$F398,GO$28))/10</f>
        <v>0</v>
      </c>
      <c r="GP398" s="63">
        <f ca="1">IF(OR(INDEX(INDIRECT("times"&amp;FT$2),$F398,GP$28)&gt;10,INDEX(INDIRECT(FV398),$E398,$F398)="",INDEX(INDIRECT(FV398),$E398,$F398)&gt;=INDEX(INDIRECT(FV398),1,GP$28)),0,(INDEX(INDIRECT(FV398),$E398,$F398))-INDEX(INDIRECT(FV398),1,GP$28))*(10-INDEX(INDIRECT("times"&amp;FT$2),$F398,GP$28))/10</f>
        <v>0</v>
      </c>
      <c r="GQ398" s="63">
        <f ca="1">IF(OR(INDEX(INDIRECT("times"&amp;FT$2),$F398,GQ$28)&gt;10,INDEX(INDIRECT(FV398),$E398,$F398)="",INDEX(INDIRECT(FV398),$E398,$F398)&gt;=INDEX(INDIRECT(FV398),1,GQ$28)),0,(INDEX(INDIRECT(FV398),$E398,$F398))-INDEX(INDIRECT(FV398),1,GQ$28))*(10-INDEX(INDIRECT("times"&amp;FT$2),$F398,GQ$28))/10</f>
        <v>0</v>
      </c>
      <c r="GR398" s="63">
        <f ca="1">IF(OR(INDEX(INDIRECT("times"&amp;FT$2),$F398,GR$28)&gt;10,INDEX(INDIRECT(FV398),$E398,$F398)="",INDEX(INDIRECT(FV398),$E398,$F398)&gt;=INDEX(INDIRECT(FV398),1,GR$28)),0,(INDEX(INDIRECT(FV398),$E398,$F398))-INDEX(INDIRECT(FV398),1,GR$28))*(10-INDEX(INDIRECT("times"&amp;FT$2),$F398,GR$28))/10</f>
        <v>0</v>
      </c>
      <c r="GS398" s="64">
        <f ca="1">IF(OR(INDEX(INDIRECT("times"&amp;FT$2),$F398,GS$28)&gt;10,INDEX(INDIRECT(FV398),$E398,$F398)="",INDEX(INDIRECT(FV398),$E398,$F398)&gt;=INDEX(INDIRECT(FV398),1,GS$28)),0,(INDEX(INDIRECT(FV398),$E398,$F398))-INDEX(INDIRECT(FV398),1,GS$28))*(10-INDEX(INDIRECT("times"&amp;FT$2),$F398,GS$28))/10</f>
        <v>0</v>
      </c>
      <c r="GT398" s="201">
        <v>20</v>
      </c>
      <c r="GV398" s="18" t="s">
        <v>229</v>
      </c>
      <c r="GW398" s="122">
        <f>GV341</f>
        <v>3</v>
      </c>
      <c r="GX398" s="122" t="str">
        <f>GV342</f>
        <v>lei65</v>
      </c>
      <c r="GY398" s="210" t="str">
        <f t="shared" si="1805"/>
        <v>core3_lei65</v>
      </c>
      <c r="GZ398" s="122">
        <v>5</v>
      </c>
      <c r="HA398" s="33">
        <v>20</v>
      </c>
      <c r="HB398" s="62">
        <f ca="1">IF(OR(INDEX(INDIRECT("times"&amp;GW$2),$F398,HB$28)&gt;10,INDEX(INDIRECT(GY398),$E398,$F398)="",INDEX(INDIRECT(GY398),$E398,$F398)&gt;=INDEX(INDIRECT(GY398),1,HB$28)),0,(INDEX(INDIRECT(GY398),$E398,$F398))-INDEX(INDIRECT(GY398),1,HB$28))*(10-INDEX(INDIRECT("times"&amp;GW$2),$F398,HB$28))/10</f>
        <v>0</v>
      </c>
      <c r="HC398" s="63">
        <f ca="1">IF(OR(INDEX(INDIRECT("times"&amp;GW$2),$F398,HC$28)&gt;10,INDEX(INDIRECT(GY398),$E398,$F398)="",INDEX(INDIRECT(GY398),$E398,$F398)&gt;=INDEX(INDIRECT(GY398),1,HC$28)),0,(INDEX(INDIRECT(GY398),$E398,$F398))-INDEX(INDIRECT(GY398),1,HC$28))*(10-INDEX(INDIRECT("times"&amp;GW$2),$F398,HC$28))/10</f>
        <v>0</v>
      </c>
      <c r="HD398" s="63">
        <f ca="1">IF(OR(INDEX(INDIRECT("times"&amp;GW$2),$F398,HD$28)&gt;10,INDEX(INDIRECT(GY398),$E398,$F398)="",INDEX(INDIRECT(GY398),$E398,$F398)&gt;=INDEX(INDIRECT(GY398),1,HD$28)),0,(INDEX(INDIRECT(GY398),$E398,$F398))-INDEX(INDIRECT(GY398),1,HD$28))*(10-INDEX(INDIRECT("times"&amp;GW$2),$F398,HD$28))/10</f>
        <v>0</v>
      </c>
      <c r="HE398" s="63">
        <f ca="1">IF(OR(INDEX(INDIRECT("times"&amp;GW$2),$F398,HE$28)&gt;10,INDEX(INDIRECT(GY398),$E398,$F398)="",INDEX(INDIRECT(GY398),$E398,$F398)&gt;=INDEX(INDIRECT(GY398),1,HE$28)),0,(INDEX(INDIRECT(GY398),$E398,$F398))-INDEX(INDIRECT(GY398),1,HE$28))*(10-INDEX(INDIRECT("times"&amp;GW$2),$F398,HE$28))/10</f>
        <v>0</v>
      </c>
      <c r="HF398" s="63">
        <f ca="1">IF(OR(INDEX(INDIRECT("times"&amp;GW$2),$F398,HF$28)&gt;10,INDEX(INDIRECT(GY398),$E398,$F398)="",INDEX(INDIRECT(GY398),$E398,$F398)&gt;=INDEX(INDIRECT(GY398),1,HF$28)),0,(INDEX(INDIRECT(GY398),$E398,$F398))-INDEX(INDIRECT(GY398),1,HF$28))*(10-INDEX(INDIRECT("times"&amp;GW$2),$F398,HF$28))/10</f>
        <v>0</v>
      </c>
      <c r="HG398" s="63">
        <f ca="1">IF(OR(INDEX(INDIRECT("times"&amp;GW$2),$F398,HG$28)&gt;10,INDEX(INDIRECT(GY398),$E398,$F398)="",INDEX(INDIRECT(GY398),$E398,$F398)&gt;=INDEX(INDIRECT(GY398),1,HG$28)),0,(INDEX(INDIRECT(GY398),$E398,$F398))-INDEX(INDIRECT(GY398),1,HG$28))*(10-INDEX(INDIRECT("times"&amp;GW$2),$F398,HG$28))/10</f>
        <v>0</v>
      </c>
      <c r="HH398" s="63">
        <f ca="1">IF(OR(INDEX(INDIRECT("times"&amp;GW$2),$F398,HH$28)&gt;10,INDEX(INDIRECT(GY398),$E398,$F398)="",INDEX(INDIRECT(GY398),$E398,$F398)&gt;=INDEX(INDIRECT(GY398),1,HH$28)),0,(INDEX(INDIRECT(GY398),$E398,$F398))-INDEX(INDIRECT(GY398),1,HH$28))*(10-INDEX(INDIRECT("times"&amp;GW$2),$F398,HH$28))/10</f>
        <v>0</v>
      </c>
      <c r="HI398" s="63">
        <f ca="1">IF(OR(INDEX(INDIRECT("times"&amp;GW$2),$F398,HI$28)&gt;10,INDEX(INDIRECT(GY398),$E398,$F398)="",INDEX(INDIRECT(GY398),$E398,$F398)&gt;=INDEX(INDIRECT(GY398),1,HI$28)),0,(INDEX(INDIRECT(GY398),$E398,$F398))-INDEX(INDIRECT(GY398),1,HI$28))*(10-INDEX(INDIRECT("times"&amp;GW$2),$F398,HI$28))/10</f>
        <v>0</v>
      </c>
      <c r="HJ398" s="63">
        <f ca="1">IF(OR(INDEX(INDIRECT("times"&amp;GW$2),$F398,HJ$28)&gt;10,INDEX(INDIRECT(GY398),$E398,$F398)="",INDEX(INDIRECT(GY398),$E398,$F398)&gt;=INDEX(INDIRECT(GY398),1,HJ$28)),0,(INDEX(INDIRECT(GY398),$E398,$F398))-INDEX(INDIRECT(GY398),1,HJ$28))*(10-INDEX(INDIRECT("times"&amp;GW$2),$F398,HJ$28))/10</f>
        <v>0</v>
      </c>
      <c r="HK398" s="63">
        <f ca="1">IF(OR(INDEX(INDIRECT("times"&amp;GW$2),$F398,HK$28)&gt;10,INDEX(INDIRECT(GY398),$E398,$F398)="",INDEX(INDIRECT(GY398),$E398,$F398)&gt;=INDEX(INDIRECT(GY398),1,HK$28)),0,(INDEX(INDIRECT(GY398),$E398,$F398))-INDEX(INDIRECT(GY398),1,HK$28))*(10-INDEX(INDIRECT("times"&amp;GW$2),$F398,HK$28))/10</f>
        <v>0</v>
      </c>
      <c r="HL398" s="63">
        <f ca="1">IF(OR(INDEX(INDIRECT("times"&amp;GW$2),$F398,HL$28)&gt;10,INDEX(INDIRECT(GY398),$E398,$F398)="",INDEX(INDIRECT(GY398),$E398,$F398)&gt;=INDEX(INDIRECT(GY398),1,HL$28)),0,(INDEX(INDIRECT(GY398),$E398,$F398))-INDEX(INDIRECT(GY398),1,HL$28))*(10-INDEX(INDIRECT("times"&amp;GW$2),$F398,HL$28))/10</f>
        <v>0</v>
      </c>
      <c r="HM398" s="63">
        <f ca="1">IF(OR(INDEX(INDIRECT("times"&amp;GW$2),$F398,HM$28)&gt;10,INDEX(INDIRECT(GY398),$E398,$F398)="",INDEX(INDIRECT(GY398),$E398,$F398)&gt;=INDEX(INDIRECT(GY398),1,HM$28)),0,(INDEX(INDIRECT(GY398),$E398,$F398))-INDEX(INDIRECT(GY398),1,HM$28))*(10-INDEX(INDIRECT("times"&amp;GW$2),$F398,HM$28))/10</f>
        <v>0</v>
      </c>
      <c r="HN398" s="63">
        <f ca="1">IF(OR(INDEX(INDIRECT("times"&amp;GW$2),$F398,HN$28)&gt;10,INDEX(INDIRECT(GY398),$E398,$F398)="",INDEX(INDIRECT(GY398),$E398,$F398)&gt;=INDEX(INDIRECT(GY398),1,HN$28)),0,(INDEX(INDIRECT(GY398),$E398,$F398))-INDEX(INDIRECT(GY398),1,HN$28))*(10-INDEX(INDIRECT("times"&amp;GW$2),$F398,HN$28))/10</f>
        <v>0</v>
      </c>
      <c r="HO398" s="63">
        <f ca="1">IF(OR(INDEX(INDIRECT("times"&amp;GW$2),$F398,HO$28)&gt;10,INDEX(INDIRECT(GY398),$E398,$F398)="",INDEX(INDIRECT(GY398),$E398,$F398)&gt;=INDEX(INDIRECT(GY398),1,HO$28)),0,(INDEX(INDIRECT(GY398),$E398,$F398))-INDEX(INDIRECT(GY398),1,HO$28))*(10-INDEX(INDIRECT("times"&amp;GW$2),$F398,HO$28))/10</f>
        <v>0</v>
      </c>
      <c r="HP398" s="63">
        <f ca="1">IF(OR(INDEX(INDIRECT("times"&amp;GW$2),$F398,HP$28)&gt;10,INDEX(INDIRECT(GY398),$E398,$F398)="",INDEX(INDIRECT(GY398),$E398,$F398)&gt;=INDEX(INDIRECT(GY398),1,HP$28)),0,(INDEX(INDIRECT(GY398),$E398,$F398))-INDEX(INDIRECT(GY398),1,HP$28))*(10-INDEX(INDIRECT("times"&amp;GW$2),$F398,HP$28))/10</f>
        <v>0</v>
      </c>
      <c r="HQ398" s="63">
        <f ca="1">IF(OR(INDEX(INDIRECT("times"&amp;GW$2),$F398,HQ$28)&gt;10,INDEX(INDIRECT(GY398),$E398,$F398)="",INDEX(INDIRECT(GY398),$E398,$F398)&gt;=INDEX(INDIRECT(GY398),1,HQ$28)),0,(INDEX(INDIRECT(GY398),$E398,$F398))-INDEX(INDIRECT(GY398),1,HQ$28))*(10-INDEX(INDIRECT("times"&amp;GW$2),$F398,HQ$28))/10</f>
        <v>0</v>
      </c>
      <c r="HR398" s="63">
        <f ca="1">IF(OR(INDEX(INDIRECT("times"&amp;GW$2),$F398,HR$28)&gt;10,INDEX(INDIRECT(GY398),$E398,$F398)="",INDEX(INDIRECT(GY398),$E398,$F398)&gt;=INDEX(INDIRECT(GY398),1,HR$28)),0,(INDEX(INDIRECT(GY398),$E398,$F398))-INDEX(INDIRECT(GY398),1,HR$28))*(10-INDEX(INDIRECT("times"&amp;GW$2),$F398,HR$28))/10</f>
        <v>0</v>
      </c>
      <c r="HS398" s="63">
        <f ca="1">IF(OR(INDEX(INDIRECT("times"&amp;GW$2),$F398,HS$28)&gt;10,INDEX(INDIRECT(GY398),$E398,$F398)="",INDEX(INDIRECT(GY398),$E398,$F398)&gt;=INDEX(INDIRECT(GY398),1,HS$28)),0,(INDEX(INDIRECT(GY398),$E398,$F398))-INDEX(INDIRECT(GY398),1,HS$28))*(10-INDEX(INDIRECT("times"&amp;GW$2),$F398,HS$28))/10</f>
        <v>0</v>
      </c>
      <c r="HT398" s="63">
        <f ca="1">IF(OR(INDEX(INDIRECT("times"&amp;GW$2),$F398,HT$28)&gt;10,INDEX(INDIRECT(GY398),$E398,$F398)="",INDEX(INDIRECT(GY398),$E398,$F398)&gt;=INDEX(INDIRECT(GY398),1,HT$28)),0,(INDEX(INDIRECT(GY398),$E398,$F398))-INDEX(INDIRECT(GY398),1,HT$28))*(10-INDEX(INDIRECT("times"&amp;GW$2),$F398,HT$28))/10</f>
        <v>0</v>
      </c>
      <c r="HU398" s="63">
        <f ca="1">IF(OR(INDEX(INDIRECT("times"&amp;GW$2),$F398,HU$28)&gt;10,INDEX(INDIRECT(GY398),$E398,$F398)="",INDEX(INDIRECT(GY398),$E398,$F398)&gt;=INDEX(INDIRECT(GY398),1,HU$28)),0,(INDEX(INDIRECT(GY398),$E398,$F398))-INDEX(INDIRECT(GY398),1,HU$28))*(10-INDEX(INDIRECT("times"&amp;GW$2),$F398,HU$28))/10</f>
        <v>0</v>
      </c>
      <c r="HV398" s="64">
        <f ca="1">IF(OR(INDEX(INDIRECT("times"&amp;GW$2),$F398,HV$28)&gt;10,INDEX(INDIRECT(GY398),$E398,$F398)="",INDEX(INDIRECT(GY398),$E398,$F398)&gt;=INDEX(INDIRECT(GY398),1,HV$28)),0,(INDEX(INDIRECT(GY398),$E398,$F398))-INDEX(INDIRECT(GY398),1,HV$28))*(10-INDEX(INDIRECT("times"&amp;GW$2),$F398,HV$28))/10</f>
        <v>0</v>
      </c>
      <c r="HW398" s="201">
        <v>20</v>
      </c>
    </row>
    <row r="399" spans="1:231" ht="15.75" thickBot="1">
      <c r="A399" s="18" t="s">
        <v>230</v>
      </c>
      <c r="B399" s="122">
        <f>A341</f>
        <v>3</v>
      </c>
      <c r="C399" s="122" t="str">
        <f>A342</f>
        <v>work1834</v>
      </c>
      <c r="D399" s="210" t="str">
        <f t="shared" si="1798"/>
        <v>core3_work1834</v>
      </c>
      <c r="E399" s="122">
        <v>5</v>
      </c>
      <c r="F399" s="33">
        <v>21</v>
      </c>
      <c r="G399" s="62">
        <f ca="1">IF(OR(INDEX(INDIRECT("times"&amp;B$2),$F399,G$28)&gt;10,INDEX(INDIRECT(D399),$E399,$F399)="",INDEX(INDIRECT(D399),$E399,$F399)&gt;=INDEX(INDIRECT(D399),1,G$28)),0,(INDEX(INDIRECT(D399),$E399,$F399))-INDEX(INDIRECT(D399),1,G$28))*(10-INDEX(INDIRECT("times"&amp;B$2),$F399,G$28))/10</f>
        <v>0</v>
      </c>
      <c r="H399" s="63">
        <f ca="1">IF(OR(INDEX(INDIRECT("times"&amp;B$2),$F399,H$28)&gt;10,INDEX(INDIRECT(D399),$E399,$F399)="",INDEX(INDIRECT(D399),$E399,$F399)&gt;=INDEX(INDIRECT(D399),1,H$28)),0,(INDEX(INDIRECT(D399),$E399,$F399))-INDEX(INDIRECT(D399),1,H$28))*(10-INDEX(INDIRECT("times"&amp;B$2),$F399,H$28))/10</f>
        <v>0</v>
      </c>
      <c r="I399" s="63">
        <f ca="1">IF(OR(INDEX(INDIRECT("times"&amp;B$2),$F399,I$28)&gt;10,INDEX(INDIRECT(D399),$E399,$F399)="",INDEX(INDIRECT(D399),$E399,$F399)&gt;=INDEX(INDIRECT(D399),1,I$28)),0,(INDEX(INDIRECT(D399),$E399,$F399))-INDEX(INDIRECT(D399),1,I$28))*(10-INDEX(INDIRECT("times"&amp;B$2),$F399,I$28))/10</f>
        <v>0</v>
      </c>
      <c r="J399" s="63">
        <f ca="1">IF(OR(INDEX(INDIRECT("times"&amp;B$2),$F399,J$28)&gt;10,INDEX(INDIRECT(D399),$E399,$F399)="",INDEX(INDIRECT(D399),$E399,$F399)&gt;=INDEX(INDIRECT(D399),1,J$28)),0,(INDEX(INDIRECT(D399),$E399,$F399))-INDEX(INDIRECT(D399),1,J$28))*(10-INDEX(INDIRECT("times"&amp;B$2),$F399,J$28))/10</f>
        <v>0</v>
      </c>
      <c r="K399" s="63">
        <f ca="1">IF(OR(INDEX(INDIRECT("times"&amp;B$2),$F399,K$28)&gt;10,INDEX(INDIRECT(D399),$E399,$F399)="",INDEX(INDIRECT(D399),$E399,$F399)&gt;=INDEX(INDIRECT(D399),1,K$28)),0,(INDEX(INDIRECT(D399),$E399,$F399))-INDEX(INDIRECT(D399),1,K$28))*(10-INDEX(INDIRECT("times"&amp;B$2),$F399,K$28))/10</f>
        <v>-1.3838543495325832</v>
      </c>
      <c r="L399" s="63">
        <f ca="1">IF(OR(INDEX(INDIRECT("times"&amp;B$2),$F399,L$28)&gt;10,INDEX(INDIRECT(D399),$E399,$F399)="",INDEX(INDIRECT(D399),$E399,$F399)&gt;=INDEX(INDIRECT(D399),1,L$28)),0,(INDEX(INDIRECT(D399),$E399,$F399))-INDEX(INDIRECT(D399),1,L$28))*(10-INDEX(INDIRECT("times"&amp;B$2),$F399,L$28))/10</f>
        <v>-8.3031260971954595</v>
      </c>
      <c r="M399" s="63">
        <f ca="1">IF(OR(INDEX(INDIRECT("times"&amp;B$2),$F399,M$28)&gt;10,INDEX(INDIRECT(D399),$E399,$F399)="",INDEX(INDIRECT(D399),$E399,$F399)&gt;=INDEX(INDIRECT(D399),1,M$28)),0,(INDEX(INDIRECT(D399),$E399,$F399))-INDEX(INDIRECT(D399),1,M$28))*(10-INDEX(INDIRECT("times"&amp;B$2),$F399,M$28))/10</f>
        <v>-15.222397844858355</v>
      </c>
      <c r="N399" s="63">
        <f ca="1">IF(OR(INDEX(INDIRECT("times"&amp;B$2),$F399,N$28)&gt;10,INDEX(INDIRECT(D399),$E399,$F399)="",INDEX(INDIRECT(D399),$E399,$F399)&gt;=INDEX(INDIRECT(D399),1,N$28)),0,(INDEX(INDIRECT(D399),$E399,$F399))-INDEX(INDIRECT(D399),1,N$28))*(10-INDEX(INDIRECT("times"&amp;B$2),$F399,N$28))/10</f>
        <v>-22.141669592521232</v>
      </c>
      <c r="O399" s="63">
        <f ca="1">IF(OR(INDEX(INDIRECT("times"&amp;B$2),$F399,O$28)&gt;10,INDEX(INDIRECT(D399),$E399,$F399)="",INDEX(INDIRECT(D399),$E399,$F399)&gt;=INDEX(INDIRECT(D399),1,O$28)),0,(INDEX(INDIRECT(D399),$E399,$F399))-INDEX(INDIRECT(D399),1,O$28))*(10-INDEX(INDIRECT("times"&amp;B$2),$F399,O$28))/10</f>
        <v>-29.060941340184115</v>
      </c>
      <c r="P399" s="63">
        <f ca="1">IF(OR(INDEX(INDIRECT("times"&amp;B$2),$F399,P$28)&gt;10,INDEX(INDIRECT(D399),$E399,$F399)="",INDEX(INDIRECT(D399),$E399,$F399)&gt;=INDEX(INDIRECT(D399),1,P$28)),0,(INDEX(INDIRECT(D399),$E399,$F399))-INDEX(INDIRECT(D399),1,P$28))*(10-INDEX(INDIRECT("times"&amp;B$2),$F399,P$28))/10</f>
        <v>-35.980213087847012</v>
      </c>
      <c r="Q399" s="63">
        <f ca="1">IF(OR(INDEX(INDIRECT("times"&amp;B$2),$F399,Q$28)&gt;10,INDEX(INDIRECT(D399),$E399,$F399)="",INDEX(INDIRECT(D399),$E399,$F399)&gt;=INDEX(INDIRECT(D399),1,Q$28)),0,(INDEX(INDIRECT(D399),$E399,$F399))-INDEX(INDIRECT(D399),1,Q$28))*(10-INDEX(INDIRECT("times"&amp;B$2),$F399,Q$28))/10</f>
        <v>-42.899484835509888</v>
      </c>
      <c r="R399" s="63">
        <f ca="1">IF(OR(INDEX(INDIRECT("times"&amp;B$2),$F399,R$28)&gt;10,INDEX(INDIRECT(D399),$E399,$F399)="",INDEX(INDIRECT(D399),$E399,$F399)&gt;=INDEX(INDIRECT(D399),1,R$28)),0,(INDEX(INDIRECT(D399),$E399,$F399))-INDEX(INDIRECT(D399),1,R$28))*(10-INDEX(INDIRECT("times"&amp;B$2),$F399,R$28))/10</f>
        <v>-49.818756583172771</v>
      </c>
      <c r="S399" s="63">
        <f ca="1">IF(OR(INDEX(INDIRECT("times"&amp;B$2),$F399,S$28)&gt;10,INDEX(INDIRECT(D399),$E399,$F399)="",INDEX(INDIRECT(D399),$E399,$F399)&gt;=INDEX(INDIRECT(D399),1,S$28)),0,(INDEX(INDIRECT(D399),$E399,$F399))-INDEX(INDIRECT(D399),1,S$28))*(10-INDEX(INDIRECT("times"&amp;B$2),$F399,S$28))/10</f>
        <v>-56.738028330835661</v>
      </c>
      <c r="T399" s="63">
        <f ca="1">IF(OR(INDEX(INDIRECT("times"&amp;B$2),$F399,T$28)&gt;10,INDEX(INDIRECT(D399),$E399,$F399)="",INDEX(INDIRECT(D399),$E399,$F399)&gt;=INDEX(INDIRECT(D399),1,T$28)),0,(INDEX(INDIRECT(D399),$E399,$F399))-INDEX(INDIRECT(D399),1,T$28))*(10-INDEX(INDIRECT("times"&amp;B$2),$F399,T$28))/10</f>
        <v>-63.657300078498544</v>
      </c>
      <c r="U399" s="63">
        <f ca="1">IF(OR(INDEX(INDIRECT("times"&amp;B$2),$F399,U$28)&gt;10,INDEX(INDIRECT(D399),$E399,$F399)="",INDEX(INDIRECT(D399),$E399,$F399)&gt;=INDEX(INDIRECT(D399),1,U$28)),0,(INDEX(INDIRECT(D399),$E399,$F399))-INDEX(INDIRECT(D399),1,U$28))*(10-INDEX(INDIRECT("times"&amp;B$2),$F399,U$28))/10</f>
        <v>-70.576571826161427</v>
      </c>
      <c r="V399" s="63">
        <f ca="1">IF(OR(INDEX(INDIRECT("times"&amp;B$2),$F399,V$28)&gt;10,INDEX(INDIRECT(D399),$E399,$F399)="",INDEX(INDIRECT(D399),$E399,$F399)&gt;=INDEX(INDIRECT(D399),1,V$28)),0,(INDEX(INDIRECT(D399),$E399,$F399))-INDEX(INDIRECT(D399),1,V$28))*(10-INDEX(INDIRECT("times"&amp;B$2),$F399,V$28))/10</f>
        <v>-77.495843573824317</v>
      </c>
      <c r="W399" s="63">
        <f ca="1">IF(OR(INDEX(INDIRECT("times"&amp;B$2),$F399,W$28)&gt;10,INDEX(INDIRECT(D399),$E399,$F399)="",INDEX(INDIRECT(D399),$E399,$F399)&gt;=INDEX(INDIRECT(D399),1,W$28)),0,(INDEX(INDIRECT(D399),$E399,$F399))-INDEX(INDIRECT(D399),1,W$28))*(10-INDEX(INDIRECT("times"&amp;B$2),$F399,W$28))/10</f>
        <v>-84.415115321487193</v>
      </c>
      <c r="X399" s="63">
        <f ca="1">IF(OR(INDEX(INDIRECT("times"&amp;B$2),$F399,X$28)&gt;10,INDEX(INDIRECT(D399),$E399,$F399)="",INDEX(INDIRECT(D399),$E399,$F399)&gt;=INDEX(INDIRECT(D399),1,X$28)),0,(INDEX(INDIRECT(D399),$E399,$F399))-INDEX(INDIRECT(D399),1,X$28))*(10-INDEX(INDIRECT("times"&amp;B$2),$F399,X$28))/10</f>
        <v>-91.334387069150097</v>
      </c>
      <c r="Y399" s="63">
        <f ca="1">IF(OR(INDEX(INDIRECT("times"&amp;B$2),$F399,Y$28)&gt;10,INDEX(INDIRECT(D399),$E399,$F399)="",INDEX(INDIRECT(D399),$E399,$F399)&gt;=INDEX(INDIRECT(D399),1,Y$28)),0,(INDEX(INDIRECT(D399),$E399,$F399))-INDEX(INDIRECT(D399),1,Y$28))*(10-INDEX(INDIRECT("times"&amp;B$2),$F399,Y$28))/10</f>
        <v>-98.253658816812973</v>
      </c>
      <c r="Z399" s="63">
        <f ca="1">IF(OR(INDEX(INDIRECT("times"&amp;B$2),$F399,Z$28)&gt;10,INDEX(INDIRECT(D399),$E399,$F399)="",INDEX(INDIRECT(D399),$E399,$F399)&gt;=INDEX(INDIRECT(D399),1,Z$28)),0,(INDEX(INDIRECT(D399),$E399,$F399))-INDEX(INDIRECT(D399),1,Z$28))*(10-INDEX(INDIRECT("times"&amp;B$2),$F399,Z$28))/10</f>
        <v>-105.17293056447586</v>
      </c>
      <c r="AA399" s="64">
        <f ca="1">IF(OR(INDEX(INDIRECT("times"&amp;B$2),$F399,AA$28)&gt;10,INDEX(INDIRECT(D399),$E399,$F399)="",INDEX(INDIRECT(D399),$E399,$F399)&gt;=INDEX(INDIRECT(D399),1,AA$28)),0,(INDEX(INDIRECT(D399),$E399,$F399))-INDEX(INDIRECT(D399),1,AA$28))*(10-INDEX(INDIRECT("times"&amp;B$2),$F399,AA$28))/10</f>
        <v>-112.09220231213874</v>
      </c>
      <c r="AB399" s="201">
        <v>21</v>
      </c>
      <c r="AD399" s="18" t="s">
        <v>230</v>
      </c>
      <c r="AE399" s="122">
        <f>AD341</f>
        <v>3</v>
      </c>
      <c r="AF399" s="122" t="str">
        <f>AD342</f>
        <v>shop1834</v>
      </c>
      <c r="AG399" s="210" t="str">
        <f t="shared" si="1799"/>
        <v>core3_shop1834</v>
      </c>
      <c r="AH399" s="122">
        <v>5</v>
      </c>
      <c r="AI399" s="33">
        <v>21</v>
      </c>
      <c r="AJ399" s="62">
        <f ca="1">IF(OR(INDEX(INDIRECT("times"&amp;AE$2),$F399,AJ$28)&gt;10,INDEX(INDIRECT(AG399),$E399,$F399)="",INDEX(INDIRECT(AG399),$E399,$F399)&gt;=INDEX(INDIRECT(AG399),1,AJ$28)),0,(INDEX(INDIRECT(AG399),$E399,$F399))-INDEX(INDIRECT(AG399),1,AJ$28))*(10-INDEX(INDIRECT("times"&amp;AE$2),$F399,AJ$28))/10</f>
        <v>0</v>
      </c>
      <c r="AK399" s="63">
        <f ca="1">IF(OR(INDEX(INDIRECT("times"&amp;AE$2),$F399,AK$28)&gt;10,INDEX(INDIRECT(AG399),$E399,$F399)="",INDEX(INDIRECT(AG399),$E399,$F399)&gt;=INDEX(INDIRECT(AG399),1,AK$28)),0,(INDEX(INDIRECT(AG399),$E399,$F399))-INDEX(INDIRECT(AG399),1,AK$28))*(10-INDEX(INDIRECT("times"&amp;AE$2),$F399,AK$28))/10</f>
        <v>0</v>
      </c>
      <c r="AL399" s="63">
        <f ca="1">IF(OR(INDEX(INDIRECT("times"&amp;AE$2),$F399,AL$28)&gt;10,INDEX(INDIRECT(AG399),$E399,$F399)="",INDEX(INDIRECT(AG399),$E399,$F399)&gt;=INDEX(INDIRECT(AG399),1,AL$28)),0,(INDEX(INDIRECT(AG399),$E399,$F399))-INDEX(INDIRECT(AG399),1,AL$28))*(10-INDEX(INDIRECT("times"&amp;AE$2),$F399,AL$28))/10</f>
        <v>0</v>
      </c>
      <c r="AM399" s="63">
        <f ca="1">IF(OR(INDEX(INDIRECT("times"&amp;AE$2),$F399,AM$28)&gt;10,INDEX(INDIRECT(AG399),$E399,$F399)="",INDEX(INDIRECT(AG399),$E399,$F399)&gt;=INDEX(INDIRECT(AG399),1,AM$28)),0,(INDEX(INDIRECT(AG399),$E399,$F399))-INDEX(INDIRECT(AG399),1,AM$28))*(10-INDEX(INDIRECT("times"&amp;AE$2),$F399,AM$28))/10</f>
        <v>0</v>
      </c>
      <c r="AN399" s="63">
        <f ca="1">IF(OR(INDEX(INDIRECT("times"&amp;AE$2),$F399,AN$28)&gt;10,INDEX(INDIRECT(AG399),$E399,$F399)="",INDEX(INDIRECT(AG399),$E399,$F399)&gt;=INDEX(INDIRECT(AG399),1,AN$28)),0,(INDEX(INDIRECT(AG399),$E399,$F399))-INDEX(INDIRECT(AG399),1,AN$28))*(10-INDEX(INDIRECT("times"&amp;AE$2),$F399,AN$28))/10</f>
        <v>-1.4003383286947895</v>
      </c>
      <c r="AO399" s="63">
        <f ca="1">IF(OR(INDEX(INDIRECT("times"&amp;AE$2),$F399,AO$28)&gt;10,INDEX(INDIRECT(AG399),$E399,$F399)="",INDEX(INDIRECT(AG399),$E399,$F399)&gt;=INDEX(INDIRECT(AG399),1,AO$28)),0,(INDEX(INDIRECT(AG399),$E399,$F399))-INDEX(INDIRECT(AG399),1,AO$28))*(10-INDEX(INDIRECT("times"&amp;AE$2),$F399,AO$28))/10</f>
        <v>-8.4020299721686964</v>
      </c>
      <c r="AP399" s="63">
        <f ca="1">IF(OR(INDEX(INDIRECT("times"&amp;AE$2),$F399,AP$28)&gt;10,INDEX(INDIRECT(AG399),$E399,$F399)="",INDEX(INDIRECT(AG399),$E399,$F399)&gt;=INDEX(INDIRECT(AG399),1,AP$28)),0,(INDEX(INDIRECT(AG399),$E399,$F399))-INDEX(INDIRECT(AG399),1,AP$28))*(10-INDEX(INDIRECT("times"&amp;AE$2),$F399,AP$28))/10</f>
        <v>-15.403721615642624</v>
      </c>
      <c r="AQ399" s="63">
        <f ca="1">IF(OR(INDEX(INDIRECT("times"&amp;AE$2),$F399,AQ$28)&gt;10,INDEX(INDIRECT(AG399),$E399,$F399)="",INDEX(INDIRECT(AG399),$E399,$F399)&gt;=INDEX(INDIRECT(AG399),1,AQ$28)),0,(INDEX(INDIRECT(AG399),$E399,$F399))-INDEX(INDIRECT(AG399),1,AQ$28))*(10-INDEX(INDIRECT("times"&amp;AE$2),$F399,AQ$28))/10</f>
        <v>-22.405413259116532</v>
      </c>
      <c r="AR399" s="63">
        <f ca="1">IF(OR(INDEX(INDIRECT("times"&amp;AE$2),$F399,AR$28)&gt;10,INDEX(INDIRECT(AG399),$E399,$F399)="",INDEX(INDIRECT(AG399),$E399,$F399)&gt;=INDEX(INDIRECT(AG399),1,AR$28)),0,(INDEX(INDIRECT(AG399),$E399,$F399))-INDEX(INDIRECT(AG399),1,AR$28))*(10-INDEX(INDIRECT("times"&amp;AE$2),$F399,AR$28))/10</f>
        <v>-29.407104902590447</v>
      </c>
      <c r="AS399" s="63">
        <f ca="1">IF(OR(INDEX(INDIRECT("times"&amp;AE$2),$F399,AS$28)&gt;10,INDEX(INDIRECT(AG399),$E399,$F399)="",INDEX(INDIRECT(AG399),$E399,$F399)&gt;=INDEX(INDIRECT(AG399),1,AS$28)),0,(INDEX(INDIRECT(AG399),$E399,$F399))-INDEX(INDIRECT(AG399),1,AS$28))*(10-INDEX(INDIRECT("times"&amp;AE$2),$F399,AS$28))/10</f>
        <v>-36.40879654606438</v>
      </c>
      <c r="AT399" s="63">
        <f ca="1">IF(OR(INDEX(INDIRECT("times"&amp;AE$2),$F399,AT$28)&gt;10,INDEX(INDIRECT(AG399),$E399,$F399)="",INDEX(INDIRECT(AG399),$E399,$F399)&gt;=INDEX(INDIRECT(AG399),1,AT$28)),0,(INDEX(INDIRECT(AG399),$E399,$F399))-INDEX(INDIRECT(AG399),1,AT$28))*(10-INDEX(INDIRECT("times"&amp;AE$2),$F399,AT$28))/10</f>
        <v>-43.410488189538285</v>
      </c>
      <c r="AU399" s="63">
        <f ca="1">IF(OR(INDEX(INDIRECT("times"&amp;AE$2),$F399,AU$28)&gt;10,INDEX(INDIRECT(AG399),$E399,$F399)="",INDEX(INDIRECT(AG399),$E399,$F399)&gt;=INDEX(INDIRECT(AG399),1,AU$28)),0,(INDEX(INDIRECT(AG399),$E399,$F399))-INDEX(INDIRECT(AG399),1,AU$28))*(10-INDEX(INDIRECT("times"&amp;AE$2),$F399,AU$28))/10</f>
        <v>-50.412179833012196</v>
      </c>
      <c r="AV399" s="63">
        <f ca="1">IF(OR(INDEX(INDIRECT("times"&amp;AE$2),$F399,AV$28)&gt;10,INDEX(INDIRECT(AG399),$E399,$F399)="",INDEX(INDIRECT(AG399),$E399,$F399)&gt;=INDEX(INDIRECT(AG399),1,AV$28)),0,(INDEX(INDIRECT(AG399),$E399,$F399))-INDEX(INDIRECT(AG399),1,AV$28))*(10-INDEX(INDIRECT("times"&amp;AE$2),$F399,AV$28))/10</f>
        <v>-57.413871476486122</v>
      </c>
      <c r="AW399" s="63">
        <f ca="1">IF(OR(INDEX(INDIRECT("times"&amp;AE$2),$F399,AW$28)&gt;10,INDEX(INDIRECT(AG399),$E399,$F399)="",INDEX(INDIRECT(AG399),$E399,$F399)&gt;=INDEX(INDIRECT(AG399),1,AW$28)),0,(INDEX(INDIRECT(AG399),$E399,$F399))-INDEX(INDIRECT(AG399),1,AW$28))*(10-INDEX(INDIRECT("times"&amp;AE$2),$F399,AW$28))/10</f>
        <v>-64.415563119960026</v>
      </c>
      <c r="AX399" s="63">
        <f ca="1">IF(OR(INDEX(INDIRECT("times"&amp;AE$2),$F399,AX$28)&gt;10,INDEX(INDIRECT(AG399),$E399,$F399)="",INDEX(INDIRECT(AG399),$E399,$F399)&gt;=INDEX(INDIRECT(AG399),1,AX$28)),0,(INDEX(INDIRECT(AG399),$E399,$F399))-INDEX(INDIRECT(AG399),1,AX$28))*(10-INDEX(INDIRECT("times"&amp;AE$2),$F399,AX$28))/10</f>
        <v>-71.417254763433931</v>
      </c>
      <c r="AY399" s="63">
        <f ca="1">IF(OR(INDEX(INDIRECT("times"&amp;AE$2),$F399,AY$28)&gt;10,INDEX(INDIRECT(AG399),$E399,$F399)="",INDEX(INDIRECT(AG399),$E399,$F399)&gt;=INDEX(INDIRECT(AG399),1,AY$28)),0,(INDEX(INDIRECT(AG399),$E399,$F399))-INDEX(INDIRECT(AG399),1,AY$28))*(10-INDEX(INDIRECT("times"&amp;AE$2),$F399,AY$28))/10</f>
        <v>-78.418946406907864</v>
      </c>
      <c r="AZ399" s="63">
        <f ca="1">IF(OR(INDEX(INDIRECT("times"&amp;AE$2),$F399,AZ$28)&gt;10,INDEX(INDIRECT(AG399),$E399,$F399)="",INDEX(INDIRECT(AG399),$E399,$F399)&gt;=INDEX(INDIRECT(AG399),1,AZ$28)),0,(INDEX(INDIRECT(AG399),$E399,$F399))-INDEX(INDIRECT(AG399),1,AZ$28))*(10-INDEX(INDIRECT("times"&amp;AE$2),$F399,AZ$28))/10</f>
        <v>-85.420638050381768</v>
      </c>
      <c r="BA399" s="63">
        <f ca="1">IF(OR(INDEX(INDIRECT("times"&amp;AE$2),$F399,BA$28)&gt;10,INDEX(INDIRECT(AG399),$E399,$F399)="",INDEX(INDIRECT(AG399),$E399,$F399)&gt;=INDEX(INDIRECT(AG399),1,BA$28)),0,(INDEX(INDIRECT(AG399),$E399,$F399))-INDEX(INDIRECT(AG399),1,BA$28))*(10-INDEX(INDIRECT("times"&amp;AE$2),$F399,BA$28))/10</f>
        <v>-92.422329693855701</v>
      </c>
      <c r="BB399" s="63">
        <f ca="1">IF(OR(INDEX(INDIRECT("times"&amp;AE$2),$F399,BB$28)&gt;10,INDEX(INDIRECT(AG399),$E399,$F399)="",INDEX(INDIRECT(AG399),$E399,$F399)&gt;=INDEX(INDIRECT(AG399),1,BB$28)),0,(INDEX(INDIRECT(AG399),$E399,$F399))-INDEX(INDIRECT(AG399),1,BB$28))*(10-INDEX(INDIRECT("times"&amp;AE$2),$F399,BB$28))/10</f>
        <v>-99.424021337329606</v>
      </c>
      <c r="BC399" s="63">
        <f ca="1">IF(OR(INDEX(INDIRECT("times"&amp;AE$2),$F399,BC$28)&gt;10,INDEX(INDIRECT(AG399),$E399,$F399)="",INDEX(INDIRECT(AG399),$E399,$F399)&gt;=INDEX(INDIRECT(AG399),1,BC$28)),0,(INDEX(INDIRECT(AG399),$E399,$F399))-INDEX(INDIRECT(AG399),1,BC$28))*(10-INDEX(INDIRECT("times"&amp;AE$2),$F399,BC$28))/10</f>
        <v>-106.42571298080354</v>
      </c>
      <c r="BD399" s="64">
        <f ca="1">IF(OR(INDEX(INDIRECT("times"&amp;AE$2),$F399,BD$28)&gt;10,INDEX(INDIRECT(AG399),$E399,$F399)="",INDEX(INDIRECT(AG399),$E399,$F399)&gt;=INDEX(INDIRECT(AG399),1,BD$28)),0,(INDEX(INDIRECT(AG399),$E399,$F399))-INDEX(INDIRECT(AG399),1,BD$28))*(10-INDEX(INDIRECT("times"&amp;AE$2),$F399,BD$28))/10</f>
        <v>-113.42740462427744</v>
      </c>
      <c r="BE399" s="201">
        <v>21</v>
      </c>
      <c r="BG399" s="18" t="s">
        <v>230</v>
      </c>
      <c r="BH399" s="122">
        <f>BG341</f>
        <v>3</v>
      </c>
      <c r="BI399" s="122" t="str">
        <f>BG342</f>
        <v>lei1834</v>
      </c>
      <c r="BJ399" s="210" t="str">
        <f t="shared" si="1800"/>
        <v>core3_lei1834</v>
      </c>
      <c r="BK399" s="122">
        <v>5</v>
      </c>
      <c r="BL399" s="33">
        <v>21</v>
      </c>
      <c r="BM399" s="62">
        <f ca="1">IF(OR(INDEX(INDIRECT("times"&amp;BH$2),$F399,BM$28)&gt;10,INDEX(INDIRECT(BJ399),$E399,$F399)="",INDEX(INDIRECT(BJ399),$E399,$F399)&gt;=INDEX(INDIRECT(BJ399),1,BM$28)),0,(INDEX(INDIRECT(BJ399),$E399,$F399))-INDEX(INDIRECT(BJ399),1,BM$28))*(10-INDEX(INDIRECT("times"&amp;BH$2),$F399,BM$28))/10</f>
        <v>0</v>
      </c>
      <c r="BN399" s="63">
        <f ca="1">IF(OR(INDEX(INDIRECT("times"&amp;BH$2),$F399,BN$28)&gt;10,INDEX(INDIRECT(BJ399),$E399,$F399)="",INDEX(INDIRECT(BJ399),$E399,$F399)&gt;=INDEX(INDIRECT(BJ399),1,BN$28)),0,(INDEX(INDIRECT(BJ399),$E399,$F399))-INDEX(INDIRECT(BJ399),1,BN$28))*(10-INDEX(INDIRECT("times"&amp;BH$2),$F399,BN$28))/10</f>
        <v>0</v>
      </c>
      <c r="BO399" s="63">
        <f ca="1">IF(OR(INDEX(INDIRECT("times"&amp;BH$2),$F399,BO$28)&gt;10,INDEX(INDIRECT(BJ399),$E399,$F399)="",INDEX(INDIRECT(BJ399),$E399,$F399)&gt;=INDEX(INDIRECT(BJ399),1,BO$28)),0,(INDEX(INDIRECT(BJ399),$E399,$F399))-INDEX(INDIRECT(BJ399),1,BO$28))*(10-INDEX(INDIRECT("times"&amp;BH$2),$F399,BO$28))/10</f>
        <v>0</v>
      </c>
      <c r="BP399" s="63">
        <f ca="1">IF(OR(INDEX(INDIRECT("times"&amp;BH$2),$F399,BP$28)&gt;10,INDEX(INDIRECT(BJ399),$E399,$F399)="",INDEX(INDIRECT(BJ399),$E399,$F399)&gt;=INDEX(INDIRECT(BJ399),1,BP$28)),0,(INDEX(INDIRECT(BJ399),$E399,$F399))-INDEX(INDIRECT(BJ399),1,BP$28))*(10-INDEX(INDIRECT("times"&amp;BH$2),$F399,BP$28))/10</f>
        <v>0</v>
      </c>
      <c r="BQ399" s="63">
        <f ca="1">IF(OR(INDEX(INDIRECT("times"&amp;BH$2),$F399,BQ$28)&gt;10,INDEX(INDIRECT(BJ399),$E399,$F399)="",INDEX(INDIRECT(BJ399),$E399,$F399)&gt;=INDEX(INDIRECT(BJ399),1,BQ$28)),0,(INDEX(INDIRECT(BJ399),$E399,$F399))-INDEX(INDIRECT(BJ399),1,BQ$28))*(10-INDEX(INDIRECT("times"&amp;BH$2),$F399,BQ$28))/10</f>
        <v>-1.4477119103689493</v>
      </c>
      <c r="BR399" s="63">
        <f ca="1">IF(OR(INDEX(INDIRECT("times"&amp;BH$2),$F399,BR$28)&gt;10,INDEX(INDIRECT(BJ399),$E399,$F399)="",INDEX(INDIRECT(BJ399),$E399,$F399)&gt;=INDEX(INDIRECT(BJ399),1,BR$28)),0,(INDEX(INDIRECT(BJ399),$E399,$F399))-INDEX(INDIRECT(BJ399),1,BR$28))*(10-INDEX(INDIRECT("times"&amp;BH$2),$F399,BR$28))/10</f>
        <v>-8.6862714622136536</v>
      </c>
      <c r="BS399" s="63">
        <f ca="1">IF(OR(INDEX(INDIRECT("times"&amp;BH$2),$F399,BS$28)&gt;10,INDEX(INDIRECT(BJ399),$E399,$F399)="",INDEX(INDIRECT(BJ399),$E399,$F399)&gt;=INDEX(INDIRECT(BJ399),1,BS$28)),0,(INDEX(INDIRECT(BJ399),$E399,$F399))-INDEX(INDIRECT(BJ399),1,BS$28))*(10-INDEX(INDIRECT("times"&amp;BH$2),$F399,BS$28))/10</f>
        <v>-15.924831014058379</v>
      </c>
      <c r="BT399" s="63">
        <f ca="1">IF(OR(INDEX(INDIRECT("times"&amp;BH$2),$F399,BT$28)&gt;10,INDEX(INDIRECT(BJ399),$E399,$F399)="",INDEX(INDIRECT(BJ399),$E399,$F399)&gt;=INDEX(INDIRECT(BJ399),1,BT$28)),0,(INDEX(INDIRECT(BJ399),$E399,$F399))-INDEX(INDIRECT(BJ399),1,BT$28))*(10-INDEX(INDIRECT("times"&amp;BH$2),$F399,BT$28))/10</f>
        <v>-23.163390565903082</v>
      </c>
      <c r="BU399" s="63">
        <f ca="1">IF(OR(INDEX(INDIRECT("times"&amp;BH$2),$F399,BU$28)&gt;10,INDEX(INDIRECT(BJ399),$E399,$F399)="",INDEX(INDIRECT(BJ399),$E399,$F399)&gt;=INDEX(INDIRECT(BJ399),1,BU$28)),0,(INDEX(INDIRECT(BJ399),$E399,$F399))-INDEX(INDIRECT(BJ399),1,BU$28))*(10-INDEX(INDIRECT("times"&amp;BH$2),$F399,BU$28))/10</f>
        <v>-30.401950117747798</v>
      </c>
      <c r="BV399" s="63">
        <f ca="1">IF(OR(INDEX(INDIRECT("times"&amp;BH$2),$F399,BV$28)&gt;10,INDEX(INDIRECT(BJ399),$E399,$F399)="",INDEX(INDIRECT(BJ399),$E399,$F399)&gt;=INDEX(INDIRECT(BJ399),1,BV$28)),0,(INDEX(INDIRECT(BJ399),$E399,$F399))-INDEX(INDIRECT(BJ399),1,BV$28))*(10-INDEX(INDIRECT("times"&amp;BH$2),$F399,BV$28))/10</f>
        <v>-37.640509669592525</v>
      </c>
      <c r="BW399" s="63">
        <f ca="1">IF(OR(INDEX(INDIRECT("times"&amp;BH$2),$F399,BW$28)&gt;10,INDEX(INDIRECT(BJ399),$E399,$F399)="",INDEX(INDIRECT(BJ399),$E399,$F399)&gt;=INDEX(INDIRECT(BJ399),1,BW$28)),0,(INDEX(INDIRECT(BJ399),$E399,$F399))-INDEX(INDIRECT(BJ399),1,BW$28))*(10-INDEX(INDIRECT("times"&amp;BH$2),$F399,BW$28))/10</f>
        <v>-44.879069221437227</v>
      </c>
      <c r="BX399" s="63">
        <f ca="1">IF(OR(INDEX(INDIRECT("times"&amp;BH$2),$F399,BX$28)&gt;10,INDEX(INDIRECT(BJ399),$E399,$F399)="",INDEX(INDIRECT(BJ399),$E399,$F399)&gt;=INDEX(INDIRECT(BJ399),1,BX$28)),0,(INDEX(INDIRECT(BJ399),$E399,$F399))-INDEX(INDIRECT(BJ399),1,BX$28))*(10-INDEX(INDIRECT("times"&amp;BH$2),$F399,BX$28))/10</f>
        <v>-52.117628773281943</v>
      </c>
      <c r="BY399" s="63">
        <f ca="1">IF(OR(INDEX(INDIRECT("times"&amp;BH$2),$F399,BY$28)&gt;10,INDEX(INDIRECT(BJ399),$E399,$F399)="",INDEX(INDIRECT(BJ399),$E399,$F399)&gt;=INDEX(INDIRECT(BJ399),1,BY$28)),0,(INDEX(INDIRECT(BJ399),$E399,$F399))-INDEX(INDIRECT(BJ399),1,BY$28))*(10-INDEX(INDIRECT("times"&amp;BH$2),$F399,BY$28))/10</f>
        <v>-59.356188325126666</v>
      </c>
      <c r="BZ399" s="63">
        <f ca="1">IF(OR(INDEX(INDIRECT("times"&amp;BH$2),$F399,BZ$28)&gt;10,INDEX(INDIRECT(BJ399),$E399,$F399)="",INDEX(INDIRECT(BJ399),$E399,$F399)&gt;=INDEX(INDIRECT(BJ399),1,BZ$28)),0,(INDEX(INDIRECT(BJ399),$E399,$F399))-INDEX(INDIRECT(BJ399),1,BZ$28))*(10-INDEX(INDIRECT("times"&amp;BH$2),$F399,BZ$28))/10</f>
        <v>-66.594747876971368</v>
      </c>
      <c r="CA399" s="63">
        <f ca="1">IF(OR(INDEX(INDIRECT("times"&amp;BH$2),$F399,CA$28)&gt;10,INDEX(INDIRECT(BJ399),$E399,$F399)="",INDEX(INDIRECT(BJ399),$E399,$F399)&gt;=INDEX(INDIRECT(BJ399),1,CA$28)),0,(INDEX(INDIRECT(BJ399),$E399,$F399))-INDEX(INDIRECT(BJ399),1,CA$28))*(10-INDEX(INDIRECT("times"&amp;BH$2),$F399,CA$28))/10</f>
        <v>-73.833307428816084</v>
      </c>
      <c r="CB399" s="63">
        <f ca="1">IF(OR(INDEX(INDIRECT("times"&amp;BH$2),$F399,CB$28)&gt;10,INDEX(INDIRECT(BJ399),$E399,$F399)="",INDEX(INDIRECT(BJ399),$E399,$F399)&gt;=INDEX(INDIRECT(BJ399),1,CB$28)),0,(INDEX(INDIRECT(BJ399),$E399,$F399))-INDEX(INDIRECT(BJ399),1,CB$28))*(10-INDEX(INDIRECT("times"&amp;BH$2),$F399,CB$28))/10</f>
        <v>-81.071866980660801</v>
      </c>
      <c r="CC399" s="63">
        <f ca="1">IF(OR(INDEX(INDIRECT("times"&amp;BH$2),$F399,CC$28)&gt;10,INDEX(INDIRECT(BJ399),$E399,$F399)="",INDEX(INDIRECT(BJ399),$E399,$F399)&gt;=INDEX(INDIRECT(BJ399),1,CC$28)),0,(INDEX(INDIRECT(BJ399),$E399,$F399))-INDEX(INDIRECT(BJ399),1,CC$28))*(10-INDEX(INDIRECT("times"&amp;BH$2),$F399,CC$28))/10</f>
        <v>-88.310426532505502</v>
      </c>
      <c r="CD399" s="63">
        <f ca="1">IF(OR(INDEX(INDIRECT("times"&amp;BH$2),$F399,CD$28)&gt;10,INDEX(INDIRECT(BJ399),$E399,$F399)="",INDEX(INDIRECT(BJ399),$E399,$F399)&gt;=INDEX(INDIRECT(BJ399),1,CD$28)),0,(INDEX(INDIRECT(BJ399),$E399,$F399))-INDEX(INDIRECT(BJ399),1,CD$28))*(10-INDEX(INDIRECT("times"&amp;BH$2),$F399,CD$28))/10</f>
        <v>-95.548986084350233</v>
      </c>
      <c r="CE399" s="63">
        <f ca="1">IF(OR(INDEX(INDIRECT("times"&amp;BH$2),$F399,CE$28)&gt;10,INDEX(INDIRECT(BJ399),$E399,$F399)="",INDEX(INDIRECT(BJ399),$E399,$F399)&gt;=INDEX(INDIRECT(BJ399),1,CE$28)),0,(INDEX(INDIRECT(BJ399),$E399,$F399))-INDEX(INDIRECT(BJ399),1,CE$28))*(10-INDEX(INDIRECT("times"&amp;BH$2),$F399,CE$28))/10</f>
        <v>-102.78754563619493</v>
      </c>
      <c r="CF399" s="63">
        <f ca="1">IF(OR(INDEX(INDIRECT("times"&amp;BH$2),$F399,CF$28)&gt;10,INDEX(INDIRECT(BJ399),$E399,$F399)="",INDEX(INDIRECT(BJ399),$E399,$F399)&gt;=INDEX(INDIRECT(BJ399),1,CF$28)),0,(INDEX(INDIRECT(BJ399),$E399,$F399))-INDEX(INDIRECT(BJ399),1,CF$28))*(10-INDEX(INDIRECT("times"&amp;BH$2),$F399,CF$28))/10</f>
        <v>-110.02610518803968</v>
      </c>
      <c r="CG399" s="64">
        <f ca="1">IF(OR(INDEX(INDIRECT("times"&amp;BH$2),$F399,CG$28)&gt;10,INDEX(INDIRECT(BJ399),$E399,$F399)="",INDEX(INDIRECT(BJ399),$E399,$F399)&gt;=INDEX(INDIRECT(BJ399),1,CG$28)),0,(INDEX(INDIRECT(BJ399),$E399,$F399))-INDEX(INDIRECT(BJ399),1,CG$28))*(10-INDEX(INDIRECT("times"&amp;BH$2),$F399,CG$28))/10</f>
        <v>-117.26466473988437</v>
      </c>
      <c r="CH399" s="201">
        <v>21</v>
      </c>
      <c r="CJ399" s="18" t="s">
        <v>230</v>
      </c>
      <c r="CK399" s="122">
        <f>CJ341</f>
        <v>3</v>
      </c>
      <c r="CL399" s="122" t="str">
        <f>CJ342</f>
        <v>work3564</v>
      </c>
      <c r="CM399" s="210" t="str">
        <f t="shared" si="1801"/>
        <v>core3_work3564</v>
      </c>
      <c r="CN399" s="122">
        <v>5</v>
      </c>
      <c r="CO399" s="33">
        <v>21</v>
      </c>
      <c r="CP399" s="62">
        <f ca="1">IF(OR(INDEX(INDIRECT("times"&amp;CK$2),$F399,CP$28)&gt;10,INDEX(INDIRECT(CM399),$E399,$F399)="",INDEX(INDIRECT(CM399),$E399,$F399)&gt;=INDEX(INDIRECT(CM399),1,CP$28)),0,(INDEX(INDIRECT(CM399),$E399,$F399))-INDEX(INDIRECT(CM399),1,CP$28))*(10-INDEX(INDIRECT("times"&amp;CK$2),$F399,CP$28))/10</f>
        <v>0</v>
      </c>
      <c r="CQ399" s="63">
        <f ca="1">IF(OR(INDEX(INDIRECT("times"&amp;CK$2),$F399,CQ$28)&gt;10,INDEX(INDIRECT(CM399),$E399,$F399)="",INDEX(INDIRECT(CM399),$E399,$F399)&gt;=INDEX(INDIRECT(CM399),1,CQ$28)),0,(INDEX(INDIRECT(CM399),$E399,$F399))-INDEX(INDIRECT(CM399),1,CQ$28))*(10-INDEX(INDIRECT("times"&amp;CK$2),$F399,CQ$28))/10</f>
        <v>0</v>
      </c>
      <c r="CR399" s="63">
        <f ca="1">IF(OR(INDEX(INDIRECT("times"&amp;CK$2),$F399,CR$28)&gt;10,INDEX(INDIRECT(CM399),$E399,$F399)="",INDEX(INDIRECT(CM399),$E399,$F399)&gt;=INDEX(INDIRECT(CM399),1,CR$28)),0,(INDEX(INDIRECT(CM399),$E399,$F399))-INDEX(INDIRECT(CM399),1,CR$28))*(10-INDEX(INDIRECT("times"&amp;CK$2),$F399,CR$28))/10</f>
        <v>0</v>
      </c>
      <c r="CS399" s="63">
        <f ca="1">IF(OR(INDEX(INDIRECT("times"&amp;CK$2),$F399,CS$28)&gt;10,INDEX(INDIRECT(CM399),$E399,$F399)="",INDEX(INDIRECT(CM399),$E399,$F399)&gt;=INDEX(INDIRECT(CM399),1,CS$28)),0,(INDEX(INDIRECT(CM399),$E399,$F399))-INDEX(INDIRECT(CM399),1,CS$28))*(10-INDEX(INDIRECT("times"&amp;CK$2),$F399,CS$28))/10</f>
        <v>0</v>
      </c>
      <c r="CT399" s="63">
        <f ca="1">IF(OR(INDEX(INDIRECT("times"&amp;CK$2),$F399,CT$28)&gt;10,INDEX(INDIRECT(CM399),$E399,$F399)="",INDEX(INDIRECT(CM399),$E399,$F399)&gt;=INDEX(INDIRECT(CM399),1,CT$28)),0,(INDEX(INDIRECT(CM399),$E399,$F399))-INDEX(INDIRECT(CM399),1,CT$28))*(10-INDEX(INDIRECT("times"&amp;CK$2),$F399,CT$28))/10</f>
        <v>-1.4618979519018118</v>
      </c>
      <c r="CU399" s="63">
        <f ca="1">IF(OR(INDEX(INDIRECT("times"&amp;CK$2),$F399,CU$28)&gt;10,INDEX(INDIRECT(CM399),$E399,$F399)="",INDEX(INDIRECT(CM399),$E399,$F399)&gt;=INDEX(INDIRECT(CM399),1,CU$28)),0,(INDEX(INDIRECT(CM399),$E399,$F399))-INDEX(INDIRECT(CM399),1,CU$28))*(10-INDEX(INDIRECT("times"&amp;CK$2),$F399,CU$28))/10</f>
        <v>-8.7713877114108296</v>
      </c>
      <c r="CV399" s="63">
        <f ca="1">IF(OR(INDEX(INDIRECT("times"&amp;CK$2),$F399,CV$28)&gt;10,INDEX(INDIRECT(CM399),$E399,$F399)="",INDEX(INDIRECT(CM399),$E399,$F399)&gt;=INDEX(INDIRECT(CM399),1,CV$28)),0,(INDEX(INDIRECT(CM399),$E399,$F399))-INDEX(INDIRECT(CM399),1,CV$28))*(10-INDEX(INDIRECT("times"&amp;CK$2),$F399,CV$28))/10</f>
        <v>-16.080877470919866</v>
      </c>
      <c r="CW399" s="63">
        <f ca="1">IF(OR(INDEX(INDIRECT("times"&amp;CK$2),$F399,CW$28)&gt;10,INDEX(INDIRECT(CM399),$E399,$F399)="",INDEX(INDIRECT(CM399),$E399,$F399)&gt;=INDEX(INDIRECT(CM399),1,CW$28)),0,(INDEX(INDIRECT(CM399),$E399,$F399))-INDEX(INDIRECT(CM399),1,CW$28))*(10-INDEX(INDIRECT("times"&amp;CK$2),$F399,CW$28))/10</f>
        <v>-23.390367230428886</v>
      </c>
      <c r="CX399" s="63">
        <f ca="1">IF(OR(INDEX(INDIRECT("times"&amp;CK$2),$F399,CX$28)&gt;10,INDEX(INDIRECT(CM399),$E399,$F399)="",INDEX(INDIRECT(CM399),$E399,$F399)&gt;=INDEX(INDIRECT(CM399),1,CX$28)),0,(INDEX(INDIRECT(CM399),$E399,$F399))-INDEX(INDIRECT(CM399),1,CX$28))*(10-INDEX(INDIRECT("times"&amp;CK$2),$F399,CX$28))/10</f>
        <v>-30.699856989937917</v>
      </c>
      <c r="CY399" s="63">
        <f ca="1">IF(OR(INDEX(INDIRECT("times"&amp;CK$2),$F399,CY$28)&gt;10,INDEX(INDIRECT(CM399),$E399,$F399)="",INDEX(INDIRECT(CM399),$E399,$F399)&gt;=INDEX(INDIRECT(CM399),1,CY$28)),0,(INDEX(INDIRECT(CM399),$E399,$F399))-INDEX(INDIRECT(CM399),1,CY$28))*(10-INDEX(INDIRECT("times"&amp;CK$2),$F399,CY$28))/10</f>
        <v>-38.009346749446948</v>
      </c>
      <c r="CZ399" s="63">
        <f ca="1">IF(OR(INDEX(INDIRECT("times"&amp;CK$2),$F399,CZ$28)&gt;10,INDEX(INDIRECT(CM399),$E399,$F399)="",INDEX(INDIRECT(CM399),$E399,$F399)&gt;=INDEX(INDIRECT(CM399),1,CZ$28)),0,(INDEX(INDIRECT(CM399),$E399,$F399))-INDEX(INDIRECT(CM399),1,CZ$28))*(10-INDEX(INDIRECT("times"&amp;CK$2),$F399,CZ$28))/10</f>
        <v>-45.318836508955968</v>
      </c>
      <c r="DA399" s="63">
        <f ca="1">IF(OR(INDEX(INDIRECT("times"&amp;CK$2),$F399,DA$28)&gt;10,INDEX(INDIRECT(CM399),$E399,$F399)="",INDEX(INDIRECT(CM399),$E399,$F399)&gt;=INDEX(INDIRECT(CM399),1,DA$28)),0,(INDEX(INDIRECT(CM399),$E399,$F399))-INDEX(INDIRECT(CM399),1,DA$28))*(10-INDEX(INDIRECT("times"&amp;CK$2),$F399,DA$28))/10</f>
        <v>-52.628326268465003</v>
      </c>
      <c r="DB399" s="63">
        <f ca="1">IF(OR(INDEX(INDIRECT("times"&amp;CK$2),$F399,DB$28)&gt;10,INDEX(INDIRECT(CM399),$E399,$F399)="",INDEX(INDIRECT(CM399),$E399,$F399)&gt;=INDEX(INDIRECT(CM399),1,DB$28)),0,(INDEX(INDIRECT(CM399),$E399,$F399))-INDEX(INDIRECT(CM399),1,DB$28))*(10-INDEX(INDIRECT("times"&amp;CK$2),$F399,DB$28))/10</f>
        <v>-59.93781602797403</v>
      </c>
      <c r="DC399" s="63">
        <f ca="1">IF(OR(INDEX(INDIRECT("times"&amp;CK$2),$F399,DC$28)&gt;10,INDEX(INDIRECT(CM399),$E399,$F399)="",INDEX(INDIRECT(CM399),$E399,$F399)&gt;=INDEX(INDIRECT(CM399),1,DC$28)),0,(INDEX(INDIRECT(CM399),$E399,$F399))-INDEX(INDIRECT(CM399),1,DC$28))*(10-INDEX(INDIRECT("times"&amp;CK$2),$F399,DC$28))/10</f>
        <v>-67.247305787483057</v>
      </c>
      <c r="DD399" s="63">
        <f ca="1">IF(OR(INDEX(INDIRECT("times"&amp;CK$2),$F399,DD$28)&gt;10,INDEX(INDIRECT(CM399),$E399,$F399)="",INDEX(INDIRECT(CM399),$E399,$F399)&gt;=INDEX(INDIRECT(CM399),1,DD$28)),0,(INDEX(INDIRECT(CM399),$E399,$F399))-INDEX(INDIRECT(CM399),1,DD$28))*(10-INDEX(INDIRECT("times"&amp;CK$2),$F399,DD$28))/10</f>
        <v>-74.556795546992078</v>
      </c>
      <c r="DE399" s="63">
        <f ca="1">IF(OR(INDEX(INDIRECT("times"&amp;CK$2),$F399,DE$28)&gt;10,INDEX(INDIRECT(CM399),$E399,$F399)="",INDEX(INDIRECT(CM399),$E399,$F399)&gt;=INDEX(INDIRECT(CM399),1,DE$28)),0,(INDEX(INDIRECT(CM399),$E399,$F399))-INDEX(INDIRECT(CM399),1,DE$28))*(10-INDEX(INDIRECT("times"&amp;CK$2),$F399,DE$28))/10</f>
        <v>-81.866285306501112</v>
      </c>
      <c r="DF399" s="63">
        <f ca="1">IF(OR(INDEX(INDIRECT("times"&amp;CK$2),$F399,DF$28)&gt;10,INDEX(INDIRECT(CM399),$E399,$F399)="",INDEX(INDIRECT(CM399),$E399,$F399)&gt;=INDEX(INDIRECT(CM399),1,DF$28)),0,(INDEX(INDIRECT(CM399),$E399,$F399))-INDEX(INDIRECT(CM399),1,DF$28))*(10-INDEX(INDIRECT("times"&amp;CK$2),$F399,DF$28))/10</f>
        <v>-89.175775066010118</v>
      </c>
      <c r="DG399" s="63">
        <f ca="1">IF(OR(INDEX(INDIRECT("times"&amp;CK$2),$F399,DG$28)&gt;10,INDEX(INDIRECT(CM399),$E399,$F399)="",INDEX(INDIRECT(CM399),$E399,$F399)&gt;=INDEX(INDIRECT(CM399),1,DG$28)),0,(INDEX(INDIRECT(CM399),$E399,$F399))-INDEX(INDIRECT(CM399),1,DG$28))*(10-INDEX(INDIRECT("times"&amp;CK$2),$F399,DG$28))/10</f>
        <v>-96.485264825519167</v>
      </c>
      <c r="DH399" s="63">
        <f ca="1">IF(OR(INDEX(INDIRECT("times"&amp;CK$2),$F399,DH$28)&gt;10,INDEX(INDIRECT(CM399),$E399,$F399)="",INDEX(INDIRECT(CM399),$E399,$F399)&gt;=INDEX(INDIRECT(CM399),1,DH$28)),0,(INDEX(INDIRECT(CM399),$E399,$F399))-INDEX(INDIRECT(CM399),1,DH$28))*(10-INDEX(INDIRECT("times"&amp;CK$2),$F399,DH$28))/10</f>
        <v>-103.79475458502819</v>
      </c>
      <c r="DI399" s="63">
        <f ca="1">IF(OR(INDEX(INDIRECT("times"&amp;CK$2),$F399,DI$28)&gt;10,INDEX(INDIRECT(CM399),$E399,$F399)="",INDEX(INDIRECT(CM399),$E399,$F399)&gt;=INDEX(INDIRECT(CM399),1,DI$28)),0,(INDEX(INDIRECT(CM399),$E399,$F399))-INDEX(INDIRECT(CM399),1,DI$28))*(10-INDEX(INDIRECT("times"&amp;CK$2),$F399,DI$28))/10</f>
        <v>-111.10424434453724</v>
      </c>
      <c r="DJ399" s="64">
        <f ca="1">IF(OR(INDEX(INDIRECT("times"&amp;CK$2),$F399,DJ$28)&gt;10,INDEX(INDIRECT(CM399),$E399,$F399)="",INDEX(INDIRECT(CM399),$E399,$F399)&gt;=INDEX(INDIRECT(CM399),1,DJ$28)),0,(INDEX(INDIRECT(CM399),$E399,$F399))-INDEX(INDIRECT(CM399),1,DJ$28))*(10-INDEX(INDIRECT("times"&amp;CK$2),$F399,DJ$28))/10</f>
        <v>-118.41373410404624</v>
      </c>
      <c r="DK399" s="201">
        <v>21</v>
      </c>
      <c r="DM399" s="18" t="s">
        <v>230</v>
      </c>
      <c r="DN399" s="122">
        <f>DM341</f>
        <v>3</v>
      </c>
      <c r="DO399" s="122" t="str">
        <f>DM342</f>
        <v>shop3564</v>
      </c>
      <c r="DP399" s="210" t="str">
        <f t="shared" si="1802"/>
        <v>core3_shop3564</v>
      </c>
      <c r="DQ399" s="122">
        <v>5</v>
      </c>
      <c r="DR399" s="33">
        <v>21</v>
      </c>
      <c r="DS399" s="62">
        <f ca="1">IF(OR(INDEX(INDIRECT("times"&amp;DN$2),$F399,DS$28)&gt;10,INDEX(INDIRECT(DP399),$E399,$F399)="",INDEX(INDIRECT(DP399),$E399,$F399)&gt;=INDEX(INDIRECT(DP399),1,DS$28)),0,(INDEX(INDIRECT(DP399),$E399,$F399))-INDEX(INDIRECT(DP399),1,DS$28))*(10-INDEX(INDIRECT("times"&amp;DN$2),$F399,DS$28))/10</f>
        <v>0</v>
      </c>
      <c r="DT399" s="63">
        <f ca="1">IF(OR(INDEX(INDIRECT("times"&amp;DN$2),$F399,DT$28)&gt;10,INDEX(INDIRECT(DP399),$E399,$F399)="",INDEX(INDIRECT(DP399),$E399,$F399)&gt;=INDEX(INDIRECT(DP399),1,DT$28)),0,(INDEX(INDIRECT(DP399),$E399,$F399))-INDEX(INDIRECT(DP399),1,DT$28))*(10-INDEX(INDIRECT("times"&amp;DN$2),$F399,DT$28))/10</f>
        <v>0</v>
      </c>
      <c r="DU399" s="63">
        <f ca="1">IF(OR(INDEX(INDIRECT("times"&amp;DN$2),$F399,DU$28)&gt;10,INDEX(INDIRECT(DP399),$E399,$F399)="",INDEX(INDIRECT(DP399),$E399,$F399)&gt;=INDEX(INDIRECT(DP399),1,DU$28)),0,(INDEX(INDIRECT(DP399),$E399,$F399))-INDEX(INDIRECT(DP399),1,DU$28))*(10-INDEX(INDIRECT("times"&amp;DN$2),$F399,DU$28))/10</f>
        <v>0</v>
      </c>
      <c r="DV399" s="63">
        <f ca="1">IF(OR(INDEX(INDIRECT("times"&amp;DN$2),$F399,DV$28)&gt;10,INDEX(INDIRECT(DP399),$E399,$F399)="",INDEX(INDIRECT(DP399),$E399,$F399)&gt;=INDEX(INDIRECT(DP399),1,DV$28)),0,(INDEX(INDIRECT(DP399),$E399,$F399))-INDEX(INDIRECT(DP399),1,DV$28))*(10-INDEX(INDIRECT("times"&amp;DN$2),$F399,DV$28))/10</f>
        <v>0</v>
      </c>
      <c r="DW399" s="63">
        <f ca="1">IF(OR(INDEX(INDIRECT("times"&amp;DN$2),$F399,DW$28)&gt;10,INDEX(INDIRECT(DP399),$E399,$F399)="",INDEX(INDIRECT(DP399),$E399,$F399)&gt;=INDEX(INDIRECT(DP399),1,DW$28)),0,(INDEX(INDIRECT(DP399),$E399,$F399))-INDEX(INDIRECT(DP399),1,DW$28))*(10-INDEX(INDIRECT("times"&amp;DN$2),$F399,DW$28))/10</f>
        <v>-1.3613479626061575</v>
      </c>
      <c r="DX399" s="63">
        <f ca="1">IF(OR(INDEX(INDIRECT("times"&amp;DN$2),$F399,DX$28)&gt;10,INDEX(INDIRECT(DP399),$E399,$F399)="",INDEX(INDIRECT(DP399),$E399,$F399)&gt;=INDEX(INDIRECT(DP399),1,DX$28)),0,(INDEX(INDIRECT(DP399),$E399,$F399))-INDEX(INDIRECT(DP399),1,DX$28))*(10-INDEX(INDIRECT("times"&amp;DN$2),$F399,DX$28))/10</f>
        <v>-8.1680877756369057</v>
      </c>
      <c r="DY399" s="63">
        <f ca="1">IF(OR(INDEX(INDIRECT("times"&amp;DN$2),$F399,DY$28)&gt;10,INDEX(INDIRECT(DP399),$E399,$F399)="",INDEX(INDIRECT(DP399),$E399,$F399)&gt;=INDEX(INDIRECT(DP399),1,DY$28)),0,(INDEX(INDIRECT(DP399),$E399,$F399))-INDEX(INDIRECT(DP399),1,DY$28))*(10-INDEX(INDIRECT("times"&amp;DN$2),$F399,DY$28))/10</f>
        <v>-14.974827588667674</v>
      </c>
      <c r="DZ399" s="63">
        <f ca="1">IF(OR(INDEX(INDIRECT("times"&amp;DN$2),$F399,DZ$28)&gt;10,INDEX(INDIRECT(DP399),$E399,$F399)="",INDEX(INDIRECT(DP399),$E399,$F399)&gt;=INDEX(INDIRECT(DP399),1,DZ$28)),0,(INDEX(INDIRECT(DP399),$E399,$F399))-INDEX(INDIRECT(DP399),1,DZ$28))*(10-INDEX(INDIRECT("times"&amp;DN$2),$F399,DZ$28))/10</f>
        <v>-21.781567401698421</v>
      </c>
      <c r="EA399" s="63">
        <f ca="1">IF(OR(INDEX(INDIRECT("times"&amp;DN$2),$F399,EA$28)&gt;10,INDEX(INDIRECT(DP399),$E399,$F399)="",INDEX(INDIRECT(DP399),$E399,$F399)&gt;=INDEX(INDIRECT(DP399),1,EA$28)),0,(INDEX(INDIRECT(DP399),$E399,$F399))-INDEX(INDIRECT(DP399),1,EA$28))*(10-INDEX(INDIRECT("times"&amp;DN$2),$F399,EA$28))/10</f>
        <v>-28.588307214729177</v>
      </c>
      <c r="EB399" s="63">
        <f ca="1">IF(OR(INDEX(INDIRECT("times"&amp;DN$2),$F399,EB$28)&gt;10,INDEX(INDIRECT(DP399),$E399,$F399)="",INDEX(INDIRECT(DP399),$E399,$F399)&gt;=INDEX(INDIRECT(DP399),1,EB$28)),0,(INDEX(INDIRECT(DP399),$E399,$F399))-INDEX(INDIRECT(DP399),1,EB$28))*(10-INDEX(INDIRECT("times"&amp;DN$2),$F399,EB$28))/10</f>
        <v>-35.395047027759951</v>
      </c>
      <c r="EC399" s="63">
        <f ca="1">IF(OR(INDEX(INDIRECT("times"&amp;DN$2),$F399,EC$28)&gt;10,INDEX(INDIRECT(DP399),$E399,$F399)="",INDEX(INDIRECT(DP399),$E399,$F399)&gt;=INDEX(INDIRECT(DP399),1,EC$28)),0,(INDEX(INDIRECT(DP399),$E399,$F399))-INDEX(INDIRECT(DP399),1,EC$28))*(10-INDEX(INDIRECT("times"&amp;DN$2),$F399,EC$28))/10</f>
        <v>-42.201786840790696</v>
      </c>
      <c r="ED399" s="63">
        <f ca="1">IF(OR(INDEX(INDIRECT("times"&amp;DN$2),$F399,ED$28)&gt;10,INDEX(INDIRECT(DP399),$E399,$F399)="",INDEX(INDIRECT(DP399),$E399,$F399)&gt;=INDEX(INDIRECT(DP399),1,ED$28)),0,(INDEX(INDIRECT(DP399),$E399,$F399))-INDEX(INDIRECT(DP399),1,ED$28))*(10-INDEX(INDIRECT("times"&amp;DN$2),$F399,ED$28))/10</f>
        <v>-49.008526653821455</v>
      </c>
      <c r="EE399" s="63">
        <f ca="1">IF(OR(INDEX(INDIRECT("times"&amp;DN$2),$F399,EE$28)&gt;10,INDEX(INDIRECT(DP399),$E399,$F399)="",INDEX(INDIRECT(DP399),$E399,$F399)&gt;=INDEX(INDIRECT(DP399),1,EE$28)),0,(INDEX(INDIRECT(DP399),$E399,$F399))-INDEX(INDIRECT(DP399),1,EE$28))*(10-INDEX(INDIRECT("times"&amp;DN$2),$F399,EE$28))/10</f>
        <v>-55.815266466852208</v>
      </c>
      <c r="EF399" s="63">
        <f ca="1">IF(OR(INDEX(INDIRECT("times"&amp;DN$2),$F399,EF$28)&gt;10,INDEX(INDIRECT(DP399),$E399,$F399)="",INDEX(INDIRECT(DP399),$E399,$F399)&gt;=INDEX(INDIRECT(DP399),1,EF$28)),0,(INDEX(INDIRECT(DP399),$E399,$F399))-INDEX(INDIRECT(DP399),1,EF$28))*(10-INDEX(INDIRECT("times"&amp;DN$2),$F399,EF$28))/10</f>
        <v>-62.622006279882974</v>
      </c>
      <c r="EG399" s="63">
        <f ca="1">IF(OR(INDEX(INDIRECT("times"&amp;DN$2),$F399,EG$28)&gt;10,INDEX(INDIRECT(DP399),$E399,$F399)="",INDEX(INDIRECT(DP399),$E399,$F399)&gt;=INDEX(INDIRECT(DP399),1,EG$28)),0,(INDEX(INDIRECT(DP399),$E399,$F399))-INDEX(INDIRECT(DP399),1,EG$28))*(10-INDEX(INDIRECT("times"&amp;DN$2),$F399,EG$28))/10</f>
        <v>-69.428746092913713</v>
      </c>
      <c r="EH399" s="63">
        <f ca="1">IF(OR(INDEX(INDIRECT("times"&amp;DN$2),$F399,EH$28)&gt;10,INDEX(INDIRECT(DP399),$E399,$F399)="",INDEX(INDIRECT(DP399),$E399,$F399)&gt;=INDEX(INDIRECT(DP399),1,EH$28)),0,(INDEX(INDIRECT(DP399),$E399,$F399))-INDEX(INDIRECT(DP399),1,EH$28))*(10-INDEX(INDIRECT("times"&amp;DN$2),$F399,EH$28))/10</f>
        <v>-76.235485905944486</v>
      </c>
      <c r="EI399" s="63">
        <f ca="1">IF(OR(INDEX(INDIRECT("times"&amp;DN$2),$F399,EI$28)&gt;10,INDEX(INDIRECT(DP399),$E399,$F399)="",INDEX(INDIRECT(DP399),$E399,$F399)&gt;=INDEX(INDIRECT(DP399),1,EI$28)),0,(INDEX(INDIRECT(DP399),$E399,$F399))-INDEX(INDIRECT(DP399),1,EI$28))*(10-INDEX(INDIRECT("times"&amp;DN$2),$F399,EI$28))/10</f>
        <v>-83.042225718975232</v>
      </c>
      <c r="EJ399" s="63">
        <f ca="1">IF(OR(INDEX(INDIRECT("times"&amp;DN$2),$F399,EJ$28)&gt;10,INDEX(INDIRECT(DP399),$E399,$F399)="",INDEX(INDIRECT(DP399),$E399,$F399)&gt;=INDEX(INDIRECT(DP399),1,EJ$28)),0,(INDEX(INDIRECT(DP399),$E399,$F399))-INDEX(INDIRECT(DP399),1,EJ$28))*(10-INDEX(INDIRECT("times"&amp;DN$2),$F399,EJ$28))/10</f>
        <v>-89.848965532006005</v>
      </c>
      <c r="EK399" s="63">
        <f ca="1">IF(OR(INDEX(INDIRECT("times"&amp;DN$2),$F399,EK$28)&gt;10,INDEX(INDIRECT(DP399),$E399,$F399)="",INDEX(INDIRECT(DP399),$E399,$F399)&gt;=INDEX(INDIRECT(DP399),1,EK$28)),0,(INDEX(INDIRECT(DP399),$E399,$F399))-INDEX(INDIRECT(DP399),1,EK$28))*(10-INDEX(INDIRECT("times"&amp;DN$2),$F399,EK$28))/10</f>
        <v>-96.65570534503675</v>
      </c>
      <c r="EL399" s="63">
        <f ca="1">IF(OR(INDEX(INDIRECT("times"&amp;DN$2),$F399,EL$28)&gt;10,INDEX(INDIRECT(DP399),$E399,$F399)="",INDEX(INDIRECT(DP399),$E399,$F399)&gt;=INDEX(INDIRECT(DP399),1,EL$28)),0,(INDEX(INDIRECT(DP399),$E399,$F399))-INDEX(INDIRECT(DP399),1,EL$28))*(10-INDEX(INDIRECT("times"&amp;DN$2),$F399,EL$28))/10</f>
        <v>-103.46244515806752</v>
      </c>
      <c r="EM399" s="64">
        <f ca="1">IF(OR(INDEX(INDIRECT("times"&amp;DN$2),$F399,EM$28)&gt;10,INDEX(INDIRECT(DP399),$E399,$F399)="",INDEX(INDIRECT(DP399),$E399,$F399)&gt;=INDEX(INDIRECT(DP399),1,EM$28)),0,(INDEX(INDIRECT(DP399),$E399,$F399))-INDEX(INDIRECT(DP399),1,EM$28))*(10-INDEX(INDIRECT("times"&amp;DN$2),$F399,EM$28))/10</f>
        <v>-110.26918497109827</v>
      </c>
      <c r="EN399" s="201">
        <v>21</v>
      </c>
      <c r="EP399" s="18" t="s">
        <v>230</v>
      </c>
      <c r="EQ399" s="122">
        <f>EP341</f>
        <v>3</v>
      </c>
      <c r="ER399" s="122" t="str">
        <f>EP342</f>
        <v>lei3564</v>
      </c>
      <c r="ES399" s="210" t="str">
        <f t="shared" si="1803"/>
        <v>core3_lei3564</v>
      </c>
      <c r="ET399" s="122">
        <v>5</v>
      </c>
      <c r="EU399" s="33">
        <v>21</v>
      </c>
      <c r="EV399" s="62">
        <f ca="1">IF(OR(INDEX(INDIRECT("times"&amp;EQ$2),$F399,EV$28)&gt;10,INDEX(INDIRECT(ES399),$E399,$F399)="",INDEX(INDIRECT(ES399),$E399,$F399)&gt;=INDEX(INDIRECT(ES399),1,EV$28)),0,(INDEX(INDIRECT(ES399),$E399,$F399))-INDEX(INDIRECT(ES399),1,EV$28))*(10-INDEX(INDIRECT("times"&amp;EQ$2),$F399,EV$28))/10</f>
        <v>0</v>
      </c>
      <c r="EW399" s="63">
        <f ca="1">IF(OR(INDEX(INDIRECT("times"&amp;EQ$2),$F399,EW$28)&gt;10,INDEX(INDIRECT(ES399),$E399,$F399)="",INDEX(INDIRECT(ES399),$E399,$F399)&gt;=INDEX(INDIRECT(ES399),1,EW$28)),0,(INDEX(INDIRECT(ES399),$E399,$F399))-INDEX(INDIRECT(ES399),1,EW$28))*(10-INDEX(INDIRECT("times"&amp;EQ$2),$F399,EW$28))/10</f>
        <v>0</v>
      </c>
      <c r="EX399" s="63">
        <f ca="1">IF(OR(INDEX(INDIRECT("times"&amp;EQ$2),$F399,EX$28)&gt;10,INDEX(INDIRECT(ES399),$E399,$F399)="",INDEX(INDIRECT(ES399),$E399,$F399)&gt;=INDEX(INDIRECT(ES399),1,EX$28)),0,(INDEX(INDIRECT(ES399),$E399,$F399))-INDEX(INDIRECT(ES399),1,EX$28))*(10-INDEX(INDIRECT("times"&amp;EQ$2),$F399,EX$28))/10</f>
        <v>0</v>
      </c>
      <c r="EY399" s="63">
        <f ca="1">IF(OR(INDEX(INDIRECT("times"&amp;EQ$2),$F399,EY$28)&gt;10,INDEX(INDIRECT(ES399),$E399,$F399)="",INDEX(INDIRECT(ES399),$E399,$F399)&gt;=INDEX(INDIRECT(ES399),1,EY$28)),0,(INDEX(INDIRECT(ES399),$E399,$F399))-INDEX(INDIRECT(ES399),1,EY$28))*(10-INDEX(INDIRECT("times"&amp;EQ$2),$F399,EY$28))/10</f>
        <v>0</v>
      </c>
      <c r="EZ399" s="63">
        <f ca="1">IF(OR(INDEX(INDIRECT("times"&amp;EQ$2),$F399,EZ$28)&gt;10,INDEX(INDIRECT(ES399),$E399,$F399)="",INDEX(INDIRECT(ES399),$E399,$F399)&gt;=INDEX(INDIRECT(ES399),1,EZ$28)),0,(INDEX(INDIRECT(ES399),$E399,$F399))-INDEX(INDIRECT(ES399),1,EZ$28))*(10-INDEX(INDIRECT("times"&amp;EQ$2),$F399,EZ$28))/10</f>
        <v>-1.3677090558766918</v>
      </c>
      <c r="FA399" s="63">
        <f ca="1">IF(OR(INDEX(INDIRECT("times"&amp;EQ$2),$F399,FA$28)&gt;10,INDEX(INDIRECT(ES399),$E399,$F399)="",INDEX(INDIRECT(ES399),$E399,$F399)&gt;=INDEX(INDIRECT(ES399),1,FA$28)),0,(INDEX(INDIRECT(ES399),$E399,$F399))-INDEX(INDIRECT(ES399),1,FA$28))*(10-INDEX(INDIRECT("times"&amp;EQ$2),$F399,FA$28))/10</f>
        <v>-8.2062543352601125</v>
      </c>
      <c r="FB399" s="63">
        <f ca="1">IF(OR(INDEX(INDIRECT("times"&amp;EQ$2),$F399,FB$28)&gt;10,INDEX(INDIRECT(ES399),$E399,$F399)="",INDEX(INDIRECT(ES399),$E399,$F399)&gt;=INDEX(INDIRECT(ES399),1,FB$28)),0,(INDEX(INDIRECT(ES399),$E399,$F399))-INDEX(INDIRECT(ES399),1,FB$28))*(10-INDEX(INDIRECT("times"&amp;EQ$2),$F399,FB$28))/10</f>
        <v>-15.044799614643551</v>
      </c>
      <c r="FC399" s="63">
        <f ca="1">IF(OR(INDEX(INDIRECT("times"&amp;EQ$2),$F399,FC$28)&gt;10,INDEX(INDIRECT(ES399),$E399,$F399)="",INDEX(INDIRECT(ES399),$E399,$F399)&gt;=INDEX(INDIRECT(ES399),1,FC$28)),0,(INDEX(INDIRECT(ES399),$E399,$F399))-INDEX(INDIRECT(ES399),1,FC$28))*(10-INDEX(INDIRECT("times"&amp;EQ$2),$F399,FC$28))/10</f>
        <v>-21.883344894026973</v>
      </c>
      <c r="FD399" s="63">
        <f ca="1">IF(OR(INDEX(INDIRECT("times"&amp;EQ$2),$F399,FD$28)&gt;10,INDEX(INDIRECT(ES399),$E399,$F399)="",INDEX(INDIRECT(ES399),$E399,$F399)&gt;=INDEX(INDIRECT(ES399),1,FD$28)),0,(INDEX(INDIRECT(ES399),$E399,$F399))-INDEX(INDIRECT(ES399),1,FD$28))*(10-INDEX(INDIRECT("times"&amp;EQ$2),$F399,FD$28))/10</f>
        <v>-28.721890173410401</v>
      </c>
      <c r="FE399" s="63">
        <f ca="1">IF(OR(INDEX(INDIRECT("times"&amp;EQ$2),$F399,FE$28)&gt;10,INDEX(INDIRECT(ES399),$E399,$F399)="",INDEX(INDIRECT(ES399),$E399,$F399)&gt;=INDEX(INDIRECT(ES399),1,FE$28)),0,(INDEX(INDIRECT(ES399),$E399,$F399))-INDEX(INDIRECT(ES399),1,FE$28))*(10-INDEX(INDIRECT("times"&amp;EQ$2),$F399,FE$28))/10</f>
        <v>-35.56043545279384</v>
      </c>
      <c r="FF399" s="63">
        <f ca="1">IF(OR(INDEX(INDIRECT("times"&amp;EQ$2),$F399,FF$28)&gt;10,INDEX(INDIRECT(ES399),$E399,$F399)="",INDEX(INDIRECT(ES399),$E399,$F399)&gt;=INDEX(INDIRECT(ES399),1,FF$28)),0,(INDEX(INDIRECT(ES399),$E399,$F399))-INDEX(INDIRECT(ES399),1,FF$28))*(10-INDEX(INDIRECT("times"&amp;EQ$2),$F399,FF$28))/10</f>
        <v>-42.398980732177264</v>
      </c>
      <c r="FG399" s="63">
        <f ca="1">IF(OR(INDEX(INDIRECT("times"&amp;EQ$2),$F399,FG$28)&gt;10,INDEX(INDIRECT(ES399),$E399,$F399)="",INDEX(INDIRECT(ES399),$E399,$F399)&gt;=INDEX(INDIRECT(ES399),1,FG$28)),0,(INDEX(INDIRECT(ES399),$E399,$F399))-INDEX(INDIRECT(ES399),1,FG$28))*(10-INDEX(INDIRECT("times"&amp;EQ$2),$F399,FG$28))/10</f>
        <v>-49.237526011560689</v>
      </c>
      <c r="FH399" s="63">
        <f ca="1">IF(OR(INDEX(INDIRECT("times"&amp;EQ$2),$F399,FH$28)&gt;10,INDEX(INDIRECT(ES399),$E399,$F399)="",INDEX(INDIRECT(ES399),$E399,$F399)&gt;=INDEX(INDIRECT(ES399),1,FH$28)),0,(INDEX(INDIRECT(ES399),$E399,$F399))-INDEX(INDIRECT(ES399),1,FH$28))*(10-INDEX(INDIRECT("times"&amp;EQ$2),$F399,FH$28))/10</f>
        <v>-56.076071290944128</v>
      </c>
      <c r="FI399" s="63">
        <f ca="1">IF(OR(INDEX(INDIRECT("times"&amp;EQ$2),$F399,FI$28)&gt;10,INDEX(INDIRECT(ES399),$E399,$F399)="",INDEX(INDIRECT(ES399),$E399,$F399)&gt;=INDEX(INDIRECT(ES399),1,FI$28)),0,(INDEX(INDIRECT(ES399),$E399,$F399))-INDEX(INDIRECT(ES399),1,FI$28))*(10-INDEX(INDIRECT("times"&amp;EQ$2),$F399,FI$28))/10</f>
        <v>-62.914616570327553</v>
      </c>
      <c r="FJ399" s="63">
        <f ca="1">IF(OR(INDEX(INDIRECT("times"&amp;EQ$2),$F399,FJ$28)&gt;10,INDEX(INDIRECT(ES399),$E399,$F399)="",INDEX(INDIRECT(ES399),$E399,$F399)&gt;=INDEX(INDIRECT(ES399),1,FJ$28)),0,(INDEX(INDIRECT(ES399),$E399,$F399))-INDEX(INDIRECT(ES399),1,FJ$28))*(10-INDEX(INDIRECT("times"&amp;EQ$2),$F399,FJ$28))/10</f>
        <v>-69.753161849710978</v>
      </c>
      <c r="FK399" s="63">
        <f ca="1">IF(OR(INDEX(INDIRECT("times"&amp;EQ$2),$F399,FK$28)&gt;10,INDEX(INDIRECT(ES399),$E399,$F399)="",INDEX(INDIRECT(ES399),$E399,$F399)&gt;=INDEX(INDIRECT(ES399),1,FK$28)),0,(INDEX(INDIRECT(ES399),$E399,$F399))-INDEX(INDIRECT(ES399),1,FK$28))*(10-INDEX(INDIRECT("times"&amp;EQ$2),$F399,FK$28))/10</f>
        <v>-76.591707129094416</v>
      </c>
      <c r="FL399" s="63">
        <f ca="1">IF(OR(INDEX(INDIRECT("times"&amp;EQ$2),$F399,FL$28)&gt;10,INDEX(INDIRECT(ES399),$E399,$F399)="",INDEX(INDIRECT(ES399),$E399,$F399)&gt;=INDEX(INDIRECT(ES399),1,FL$28)),0,(INDEX(INDIRECT(ES399),$E399,$F399))-INDEX(INDIRECT(ES399),1,FL$28))*(10-INDEX(INDIRECT("times"&amp;EQ$2),$F399,FL$28))/10</f>
        <v>-83.430252408477841</v>
      </c>
      <c r="FM399" s="63">
        <f ca="1">IF(OR(INDEX(INDIRECT("times"&amp;EQ$2),$F399,FM$28)&gt;10,INDEX(INDIRECT(ES399),$E399,$F399)="",INDEX(INDIRECT(ES399),$E399,$F399)&gt;=INDEX(INDIRECT(ES399),1,FM$28)),0,(INDEX(INDIRECT(ES399),$E399,$F399))-INDEX(INDIRECT(ES399),1,FM$28))*(10-INDEX(INDIRECT("times"&amp;EQ$2),$F399,FM$28))/10</f>
        <v>-90.26879768786128</v>
      </c>
      <c r="FN399" s="63">
        <f ca="1">IF(OR(INDEX(INDIRECT("times"&amp;EQ$2),$F399,FN$28)&gt;10,INDEX(INDIRECT(ES399),$E399,$F399)="",INDEX(INDIRECT(ES399),$E399,$F399)&gt;=INDEX(INDIRECT(ES399),1,FN$28)),0,(INDEX(INDIRECT(ES399),$E399,$F399))-INDEX(INDIRECT(ES399),1,FN$28))*(10-INDEX(INDIRECT("times"&amp;EQ$2),$F399,FN$28))/10</f>
        <v>-97.107342967244705</v>
      </c>
      <c r="FO399" s="63">
        <f ca="1">IF(OR(INDEX(INDIRECT("times"&amp;EQ$2),$F399,FO$28)&gt;10,INDEX(INDIRECT(ES399),$E399,$F399)="",INDEX(INDIRECT(ES399),$E399,$F399)&gt;=INDEX(INDIRECT(ES399),1,FO$28)),0,(INDEX(INDIRECT(ES399),$E399,$F399))-INDEX(INDIRECT(ES399),1,FO$28))*(10-INDEX(INDIRECT("times"&amp;EQ$2),$F399,FO$28))/10</f>
        <v>-103.94588824662813</v>
      </c>
      <c r="FP399" s="64">
        <f ca="1">IF(OR(INDEX(INDIRECT("times"&amp;EQ$2),$F399,FP$28)&gt;10,INDEX(INDIRECT(ES399),$E399,$F399)="",INDEX(INDIRECT(ES399),$E399,$F399)&gt;=INDEX(INDIRECT(ES399),1,FP$28)),0,(INDEX(INDIRECT(ES399),$E399,$F399))-INDEX(INDIRECT(ES399),1,FP$28))*(10-INDEX(INDIRECT("times"&amp;EQ$2),$F399,FP$28))/10</f>
        <v>-110.78443352601155</v>
      </c>
      <c r="FQ399" s="201">
        <v>21</v>
      </c>
      <c r="FS399" s="18" t="s">
        <v>230</v>
      </c>
      <c r="FT399" s="122">
        <f>FS341</f>
        <v>3</v>
      </c>
      <c r="FU399" s="122" t="str">
        <f>FS342</f>
        <v>shop65</v>
      </c>
      <c r="FV399" s="210" t="str">
        <f t="shared" si="1804"/>
        <v>core3_shop65</v>
      </c>
      <c r="FW399" s="122">
        <v>5</v>
      </c>
      <c r="FX399" s="33">
        <v>21</v>
      </c>
      <c r="FY399" s="62">
        <f ca="1">IF(OR(INDEX(INDIRECT("times"&amp;FT$2),$F399,FY$28)&gt;10,INDEX(INDIRECT(FV399),$E399,$F399)="",INDEX(INDIRECT(FV399),$E399,$F399)&gt;=INDEX(INDIRECT(FV399),1,FY$28)),0,(INDEX(INDIRECT(FV399),$E399,$F399))-INDEX(INDIRECT(FV399),1,FY$28))*(10-INDEX(INDIRECT("times"&amp;FT$2),$F399,FY$28))/10</f>
        <v>0</v>
      </c>
      <c r="FZ399" s="63">
        <f ca="1">IF(OR(INDEX(INDIRECT("times"&amp;FT$2),$F399,FZ$28)&gt;10,INDEX(INDIRECT(FV399),$E399,$F399)="",INDEX(INDIRECT(FV399),$E399,$F399)&gt;=INDEX(INDIRECT(FV399),1,FZ$28)),0,(INDEX(INDIRECT(FV399),$E399,$F399))-INDEX(INDIRECT(FV399),1,FZ$28))*(10-INDEX(INDIRECT("times"&amp;FT$2),$F399,FZ$28))/10</f>
        <v>0</v>
      </c>
      <c r="GA399" s="63">
        <f ca="1">IF(OR(INDEX(INDIRECT("times"&amp;FT$2),$F399,GA$28)&gt;10,INDEX(INDIRECT(FV399),$E399,$F399)="",INDEX(INDIRECT(FV399),$E399,$F399)&gt;=INDEX(INDIRECT(FV399),1,GA$28)),0,(INDEX(INDIRECT(FV399),$E399,$F399))-INDEX(INDIRECT(FV399),1,GA$28))*(10-INDEX(INDIRECT("times"&amp;FT$2),$F399,GA$28))/10</f>
        <v>0</v>
      </c>
      <c r="GB399" s="63">
        <f ca="1">IF(OR(INDEX(INDIRECT("times"&amp;FT$2),$F399,GB$28)&gt;10,INDEX(INDIRECT(FV399),$E399,$F399)="",INDEX(INDIRECT(FV399),$E399,$F399)&gt;=INDEX(INDIRECT(FV399),1,GB$28)),0,(INDEX(INDIRECT(FV399),$E399,$F399))-INDEX(INDIRECT(FV399),1,GB$28))*(10-INDEX(INDIRECT("times"&amp;FT$2),$F399,GB$28))/10</f>
        <v>0</v>
      </c>
      <c r="GC399" s="63">
        <f ca="1">IF(OR(INDEX(INDIRECT("times"&amp;FT$2),$F399,GC$28)&gt;10,INDEX(INDIRECT(FV399),$E399,$F399)="",INDEX(INDIRECT(FV399),$E399,$F399)&gt;=INDEX(INDIRECT(FV399),1,GC$28)),0,(INDEX(INDIRECT(FV399),$E399,$F399))-INDEX(INDIRECT(FV399),1,GC$28))*(10-INDEX(INDIRECT("times"&amp;FT$2),$F399,GC$28))/10</f>
        <v>0</v>
      </c>
      <c r="GD399" s="63">
        <f ca="1">IF(OR(INDEX(INDIRECT("times"&amp;FT$2),$F399,GD$28)&gt;10,INDEX(INDIRECT(FV399),$E399,$F399)="",INDEX(INDIRECT(FV399),$E399,$F399)&gt;=INDEX(INDIRECT(FV399),1,GD$28)),0,(INDEX(INDIRECT(FV399),$E399,$F399))-INDEX(INDIRECT(FV399),1,GD$28))*(10-INDEX(INDIRECT("times"&amp;FT$2),$F399,GD$28))/10</f>
        <v>0</v>
      </c>
      <c r="GE399" s="63">
        <f ca="1">IF(OR(INDEX(INDIRECT("times"&amp;FT$2),$F399,GE$28)&gt;10,INDEX(INDIRECT(FV399),$E399,$F399)="",INDEX(INDIRECT(FV399),$E399,$F399)&gt;=INDEX(INDIRECT(FV399),1,GE$28)),0,(INDEX(INDIRECT(FV399),$E399,$F399))-INDEX(INDIRECT(FV399),1,GE$28))*(10-INDEX(INDIRECT("times"&amp;FT$2),$F399,GE$28))/10</f>
        <v>0</v>
      </c>
      <c r="GF399" s="63">
        <f ca="1">IF(OR(INDEX(INDIRECT("times"&amp;FT$2),$F399,GF$28)&gt;10,INDEX(INDIRECT(FV399),$E399,$F399)="",INDEX(INDIRECT(FV399),$E399,$F399)&gt;=INDEX(INDIRECT(FV399),1,GF$28)),0,(INDEX(INDIRECT(FV399),$E399,$F399))-INDEX(INDIRECT(FV399),1,GF$28))*(10-INDEX(INDIRECT("times"&amp;FT$2),$F399,GF$28))/10</f>
        <v>0</v>
      </c>
      <c r="GG399" s="63">
        <f ca="1">IF(OR(INDEX(INDIRECT("times"&amp;FT$2),$F399,GG$28)&gt;10,INDEX(INDIRECT(FV399),$E399,$F399)="",INDEX(INDIRECT(FV399),$E399,$F399)&gt;=INDEX(INDIRECT(FV399),1,GG$28)),0,(INDEX(INDIRECT(FV399),$E399,$F399))-INDEX(INDIRECT(FV399),1,GG$28))*(10-INDEX(INDIRECT("times"&amp;FT$2),$F399,GG$28))/10</f>
        <v>0</v>
      </c>
      <c r="GH399" s="63">
        <f ca="1">IF(OR(INDEX(INDIRECT("times"&amp;FT$2),$F399,GH$28)&gt;10,INDEX(INDIRECT(FV399),$E399,$F399)="",INDEX(INDIRECT(FV399),$E399,$F399)&gt;=INDEX(INDIRECT(FV399),1,GH$28)),0,(INDEX(INDIRECT(FV399),$E399,$F399))-INDEX(INDIRECT(FV399),1,GH$28))*(10-INDEX(INDIRECT("times"&amp;FT$2),$F399,GH$28))/10</f>
        <v>0</v>
      </c>
      <c r="GI399" s="63">
        <f ca="1">IF(OR(INDEX(INDIRECT("times"&amp;FT$2),$F399,GI$28)&gt;10,INDEX(INDIRECT(FV399),$E399,$F399)="",INDEX(INDIRECT(FV399),$E399,$F399)&gt;=INDEX(INDIRECT(FV399),1,GI$28)),0,(INDEX(INDIRECT(FV399),$E399,$F399))-INDEX(INDIRECT(FV399),1,GI$28))*(10-INDEX(INDIRECT("times"&amp;FT$2),$F399,GI$28))/10</f>
        <v>-2.23025501530091</v>
      </c>
      <c r="GJ399" s="63">
        <f ca="1">IF(OR(INDEX(INDIRECT("times"&amp;FT$2),$F399,GJ$28)&gt;10,INDEX(INDIRECT(FV399),$E399,$F399)="",INDEX(INDIRECT(FV399),$E399,$F399)&gt;=INDEX(INDIRECT(FV399),1,GJ$28)),0,(INDEX(INDIRECT(FV399),$E399,$F399))-INDEX(INDIRECT(FV399),1,GJ$28))*(10-INDEX(INDIRECT("times"&amp;FT$2),$F399,GJ$28))/10</f>
        <v>-13.381530091805502</v>
      </c>
      <c r="GK399" s="63">
        <f ca="1">IF(OR(INDEX(INDIRECT("times"&amp;FT$2),$F399,GK$28)&gt;10,INDEX(INDIRECT(FV399),$E399,$F399)="",INDEX(INDIRECT(FV399),$E399,$F399)&gt;=INDEX(INDIRECT(FV399),1,GK$28)),0,(INDEX(INDIRECT(FV399),$E399,$F399))-INDEX(INDIRECT(FV399),1,GK$28))*(10-INDEX(INDIRECT("times"&amp;FT$2),$F399,GK$28))/10</f>
        <v>-24.532805168310091</v>
      </c>
      <c r="GL399" s="63">
        <f ca="1">IF(OR(INDEX(INDIRECT("times"&amp;FT$2),$F399,GL$28)&gt;10,INDEX(INDIRECT(FV399),$E399,$F399)="",INDEX(INDIRECT(FV399),$E399,$F399)&gt;=INDEX(INDIRECT(FV399),1,GL$28)),0,(INDEX(INDIRECT(FV399),$E399,$F399))-INDEX(INDIRECT(FV399),1,GL$28))*(10-INDEX(INDIRECT("times"&amp;FT$2),$F399,GL$28))/10</f>
        <v>-35.684080244814695</v>
      </c>
      <c r="GM399" s="63">
        <f ca="1">IF(OR(INDEX(INDIRECT("times"&amp;FT$2),$F399,GM$28)&gt;10,INDEX(INDIRECT(FV399),$E399,$F399)="",INDEX(INDIRECT(FV399),$E399,$F399)&gt;=INDEX(INDIRECT(FV399),1,GM$28)),0,(INDEX(INDIRECT(FV399),$E399,$F399))-INDEX(INDIRECT(FV399),1,GM$28))*(10-INDEX(INDIRECT("times"&amp;FT$2),$F399,GM$28))/10</f>
        <v>-46.835355321319277</v>
      </c>
      <c r="GN399" s="63">
        <f ca="1">IF(OR(INDEX(INDIRECT("times"&amp;FT$2),$F399,GN$28)&gt;10,INDEX(INDIRECT(FV399),$E399,$F399)="",INDEX(INDIRECT(FV399),$E399,$F399)&gt;=INDEX(INDIRECT(FV399),1,GN$28)),0,(INDEX(INDIRECT(FV399),$E399,$F399))-INDEX(INDIRECT(FV399),1,GN$28))*(10-INDEX(INDIRECT("times"&amp;FT$2),$F399,GN$28))/10</f>
        <v>-57.986630397823866</v>
      </c>
      <c r="GO399" s="63">
        <f ca="1">IF(OR(INDEX(INDIRECT("times"&amp;FT$2),$F399,GO$28)&gt;10,INDEX(INDIRECT(FV399),$E399,$F399)="",INDEX(INDIRECT(FV399),$E399,$F399)&gt;=INDEX(INDIRECT(FV399),1,GO$28)),0,(INDEX(INDIRECT(FV399),$E399,$F399))-INDEX(INDIRECT(FV399),1,GO$28))*(10-INDEX(INDIRECT("times"&amp;FT$2),$F399,GO$28))/10</f>
        <v>-69.137905474328448</v>
      </c>
      <c r="GP399" s="63">
        <f ca="1">IF(OR(INDEX(INDIRECT("times"&amp;FT$2),$F399,GP$28)&gt;10,INDEX(INDIRECT(FV399),$E399,$F399)="",INDEX(INDIRECT(FV399),$E399,$F399)&gt;=INDEX(INDIRECT(FV399),1,GP$28)),0,(INDEX(INDIRECT(FV399),$E399,$F399))-INDEX(INDIRECT(FV399),1,GP$28))*(10-INDEX(INDIRECT("times"&amp;FT$2),$F399,GP$28))/10</f>
        <v>-80.289180550833038</v>
      </c>
      <c r="GQ399" s="63">
        <f ca="1">IF(OR(INDEX(INDIRECT("times"&amp;FT$2),$F399,GQ$28)&gt;10,INDEX(INDIRECT(FV399),$E399,$F399)="",INDEX(INDIRECT(FV399),$E399,$F399)&gt;=INDEX(INDIRECT(FV399),1,GQ$28)),0,(INDEX(INDIRECT(FV399),$E399,$F399))-INDEX(INDIRECT(FV399),1,GQ$28))*(10-INDEX(INDIRECT("times"&amp;FT$2),$F399,GQ$28))/10</f>
        <v>-91.440455627337627</v>
      </c>
      <c r="GR399" s="63">
        <f ca="1">IF(OR(INDEX(INDIRECT("times"&amp;FT$2),$F399,GR$28)&gt;10,INDEX(INDIRECT(FV399),$E399,$F399)="",INDEX(INDIRECT(FV399),$E399,$F399)&gt;=INDEX(INDIRECT(FV399),1,GR$28)),0,(INDEX(INDIRECT(FV399),$E399,$F399))-INDEX(INDIRECT(FV399),1,GR$28))*(10-INDEX(INDIRECT("times"&amp;FT$2),$F399,GR$28))/10</f>
        <v>-102.59173070384222</v>
      </c>
      <c r="GS399" s="64">
        <f ca="1">IF(OR(INDEX(INDIRECT("times"&amp;FT$2),$F399,GS$28)&gt;10,INDEX(INDIRECT(FV399),$E399,$F399)="",INDEX(INDIRECT(FV399),$E399,$F399)&gt;=INDEX(INDIRECT(FV399),1,GS$28)),0,(INDEX(INDIRECT(FV399),$E399,$F399))-INDEX(INDIRECT(FV399),1,GS$28))*(10-INDEX(INDIRECT("times"&amp;FT$2),$F399,GS$28))/10</f>
        <v>-113.74300578034681</v>
      </c>
      <c r="GT399" s="201">
        <v>21</v>
      </c>
      <c r="GV399" s="18" t="s">
        <v>230</v>
      </c>
      <c r="GW399" s="122">
        <f>GV341</f>
        <v>3</v>
      </c>
      <c r="GX399" s="122" t="str">
        <f>GV342</f>
        <v>lei65</v>
      </c>
      <c r="GY399" s="210" t="str">
        <f t="shared" si="1805"/>
        <v>core3_lei65</v>
      </c>
      <c r="GZ399" s="122">
        <v>5</v>
      </c>
      <c r="HA399" s="33">
        <v>21</v>
      </c>
      <c r="HB399" s="62">
        <f ca="1">IF(OR(INDEX(INDIRECT("times"&amp;GW$2),$F399,HB$28)&gt;10,INDEX(INDIRECT(GY399),$E399,$F399)="",INDEX(INDIRECT(GY399),$E399,$F399)&gt;=INDEX(INDIRECT(GY399),1,HB$28)),0,(INDEX(INDIRECT(GY399),$E399,$F399))-INDEX(INDIRECT(GY399),1,HB$28))*(10-INDEX(INDIRECT("times"&amp;GW$2),$F399,HB$28))/10</f>
        <v>0</v>
      </c>
      <c r="HC399" s="63">
        <f ca="1">IF(OR(INDEX(INDIRECT("times"&amp;GW$2),$F399,HC$28)&gt;10,INDEX(INDIRECT(GY399),$E399,$F399)="",INDEX(INDIRECT(GY399),$E399,$F399)&gt;=INDEX(INDIRECT(GY399),1,HC$28)),0,(INDEX(INDIRECT(GY399),$E399,$F399))-INDEX(INDIRECT(GY399),1,HC$28))*(10-INDEX(INDIRECT("times"&amp;GW$2),$F399,HC$28))/10</f>
        <v>0</v>
      </c>
      <c r="HD399" s="63">
        <f ca="1">IF(OR(INDEX(INDIRECT("times"&amp;GW$2),$F399,HD$28)&gt;10,INDEX(INDIRECT(GY399),$E399,$F399)="",INDEX(INDIRECT(GY399),$E399,$F399)&gt;=INDEX(INDIRECT(GY399),1,HD$28)),0,(INDEX(INDIRECT(GY399),$E399,$F399))-INDEX(INDIRECT(GY399),1,HD$28))*(10-INDEX(INDIRECT("times"&amp;GW$2),$F399,HD$28))/10</f>
        <v>0</v>
      </c>
      <c r="HE399" s="63">
        <f ca="1">IF(OR(INDEX(INDIRECT("times"&amp;GW$2),$F399,HE$28)&gt;10,INDEX(INDIRECT(GY399),$E399,$F399)="",INDEX(INDIRECT(GY399),$E399,$F399)&gt;=INDEX(INDIRECT(GY399),1,HE$28)),0,(INDEX(INDIRECT(GY399),$E399,$F399))-INDEX(INDIRECT(GY399),1,HE$28))*(10-INDEX(INDIRECT("times"&amp;GW$2),$F399,HE$28))/10</f>
        <v>0</v>
      </c>
      <c r="HF399" s="63">
        <f ca="1">IF(OR(INDEX(INDIRECT("times"&amp;GW$2),$F399,HF$28)&gt;10,INDEX(INDIRECT(GY399),$E399,$F399)="",INDEX(INDIRECT(GY399),$E399,$F399)&gt;=INDEX(INDIRECT(GY399),1,HF$28)),0,(INDEX(INDIRECT(GY399),$E399,$F399))-INDEX(INDIRECT(GY399),1,HF$28))*(10-INDEX(INDIRECT("times"&amp;GW$2),$F399,HF$28))/10</f>
        <v>0</v>
      </c>
      <c r="HG399" s="63">
        <f ca="1">IF(OR(INDEX(INDIRECT("times"&amp;GW$2),$F399,HG$28)&gt;10,INDEX(INDIRECT(GY399),$E399,$F399)="",INDEX(INDIRECT(GY399),$E399,$F399)&gt;=INDEX(INDIRECT(GY399),1,HG$28)),0,(INDEX(INDIRECT(GY399),$E399,$F399))-INDEX(INDIRECT(GY399),1,HG$28))*(10-INDEX(INDIRECT("times"&amp;GW$2),$F399,HG$28))/10</f>
        <v>0</v>
      </c>
      <c r="HH399" s="63">
        <f ca="1">IF(OR(INDEX(INDIRECT("times"&amp;GW$2),$F399,HH$28)&gt;10,INDEX(INDIRECT(GY399),$E399,$F399)="",INDEX(INDIRECT(GY399),$E399,$F399)&gt;=INDEX(INDIRECT(GY399),1,HH$28)),0,(INDEX(INDIRECT(GY399),$E399,$F399))-INDEX(INDIRECT(GY399),1,HH$28))*(10-INDEX(INDIRECT("times"&amp;GW$2),$F399,HH$28))/10</f>
        <v>0</v>
      </c>
      <c r="HI399" s="63">
        <f ca="1">IF(OR(INDEX(INDIRECT("times"&amp;GW$2),$F399,HI$28)&gt;10,INDEX(INDIRECT(GY399),$E399,$F399)="",INDEX(INDIRECT(GY399),$E399,$F399)&gt;=INDEX(INDIRECT(GY399),1,HI$28)),0,(INDEX(INDIRECT(GY399),$E399,$F399))-INDEX(INDIRECT(GY399),1,HI$28))*(10-INDEX(INDIRECT("times"&amp;GW$2),$F399,HI$28))/10</f>
        <v>0</v>
      </c>
      <c r="HJ399" s="63">
        <f ca="1">IF(OR(INDEX(INDIRECT("times"&amp;GW$2),$F399,HJ$28)&gt;10,INDEX(INDIRECT(GY399),$E399,$F399)="",INDEX(INDIRECT(GY399),$E399,$F399)&gt;=INDEX(INDIRECT(GY399),1,HJ$28)),0,(INDEX(INDIRECT(GY399),$E399,$F399))-INDEX(INDIRECT(GY399),1,HJ$28))*(10-INDEX(INDIRECT("times"&amp;GW$2),$F399,HJ$28))/10</f>
        <v>0</v>
      </c>
      <c r="HK399" s="63">
        <f ca="1">IF(OR(INDEX(INDIRECT("times"&amp;GW$2),$F399,HK$28)&gt;10,INDEX(INDIRECT(GY399),$E399,$F399)="",INDEX(INDIRECT(GY399),$E399,$F399)&gt;=INDEX(INDIRECT(GY399),1,HK$28)),0,(INDEX(INDIRECT(GY399),$E399,$F399))-INDEX(INDIRECT(GY399),1,HK$28))*(10-INDEX(INDIRECT("times"&amp;GW$2),$F399,HK$28))/10</f>
        <v>0</v>
      </c>
      <c r="HL399" s="63">
        <f ca="1">IF(OR(INDEX(INDIRECT("times"&amp;GW$2),$F399,HL$28)&gt;10,INDEX(INDIRECT(GY399),$E399,$F399)="",INDEX(INDIRECT(GY399),$E399,$F399)&gt;=INDEX(INDIRECT(GY399),1,HL$28)),0,(INDEX(INDIRECT(GY399),$E399,$F399))-INDEX(INDIRECT(GY399),1,HL$28))*(10-INDEX(INDIRECT("times"&amp;GW$2),$F399,HL$28))/10</f>
        <v>-2.1494533605349582</v>
      </c>
      <c r="HM399" s="63">
        <f ca="1">IF(OR(INDEX(INDIRECT("times"&amp;GW$2),$F399,HM$28)&gt;10,INDEX(INDIRECT(GY399),$E399,$F399)="",INDEX(INDIRECT(GY399),$E399,$F399)&gt;=INDEX(INDIRECT(GY399),1,HM$28)),0,(INDEX(INDIRECT(GY399),$E399,$F399))-INDEX(INDIRECT(GY399),1,HM$28))*(10-INDEX(INDIRECT("times"&amp;GW$2),$F399,HM$28))/10</f>
        <v>-12.896720163209787</v>
      </c>
      <c r="HN399" s="63">
        <f ca="1">IF(OR(INDEX(INDIRECT("times"&amp;GW$2),$F399,HN$28)&gt;10,INDEX(INDIRECT(GY399),$E399,$F399)="",INDEX(INDIRECT(GY399),$E399,$F399)&gt;=INDEX(INDIRECT(GY399),1,HN$28)),0,(INDEX(INDIRECT(GY399),$E399,$F399))-INDEX(INDIRECT(GY399),1,HN$28))*(10-INDEX(INDIRECT("times"&amp;GW$2),$F399,HN$28))/10</f>
        <v>-23.643986965884615</v>
      </c>
      <c r="HO399" s="63">
        <f ca="1">IF(OR(INDEX(INDIRECT("times"&amp;GW$2),$F399,HO$28)&gt;10,INDEX(INDIRECT(GY399),$E399,$F399)="",INDEX(INDIRECT(GY399),$E399,$F399)&gt;=INDEX(INDIRECT(GY399),1,HO$28)),0,(INDEX(INDIRECT(GY399),$E399,$F399))-INDEX(INDIRECT(GY399),1,HO$28))*(10-INDEX(INDIRECT("times"&amp;GW$2),$F399,HO$28))/10</f>
        <v>-34.391253768559451</v>
      </c>
      <c r="HP399" s="63">
        <f ca="1">IF(OR(INDEX(INDIRECT("times"&amp;GW$2),$F399,HP$28)&gt;10,INDEX(INDIRECT(GY399),$E399,$F399)="",INDEX(INDIRECT(GY399),$E399,$F399)&gt;=INDEX(INDIRECT(GY399),1,HP$28)),0,(INDEX(INDIRECT(GY399),$E399,$F399))-INDEX(INDIRECT(GY399),1,HP$28))*(10-INDEX(INDIRECT("times"&amp;GW$2),$F399,HP$28))/10</f>
        <v>-45.138520571234274</v>
      </c>
      <c r="HQ399" s="63">
        <f ca="1">IF(OR(INDEX(INDIRECT("times"&amp;GW$2),$F399,HQ$28)&gt;10,INDEX(INDIRECT(GY399),$E399,$F399)="",INDEX(INDIRECT(GY399),$E399,$F399)&gt;=INDEX(INDIRECT(GY399),1,HQ$28)),0,(INDEX(INDIRECT(GY399),$E399,$F399))-INDEX(INDIRECT(GY399),1,HQ$28))*(10-INDEX(INDIRECT("times"&amp;GW$2),$F399,HQ$28))/10</f>
        <v>-55.885787373909103</v>
      </c>
      <c r="HR399" s="63">
        <f ca="1">IF(OR(INDEX(INDIRECT("times"&amp;GW$2),$F399,HR$28)&gt;10,INDEX(INDIRECT(GY399),$E399,$F399)="",INDEX(INDIRECT(GY399),$E399,$F399)&gt;=INDEX(INDIRECT(GY399),1,HR$28)),0,(INDEX(INDIRECT(GY399),$E399,$F399))-INDEX(INDIRECT(GY399),1,HR$28))*(10-INDEX(INDIRECT("times"&amp;GW$2),$F399,HR$28))/10</f>
        <v>-66.633054176583926</v>
      </c>
      <c r="HS399" s="63">
        <f ca="1">IF(OR(INDEX(INDIRECT("times"&amp;GW$2),$F399,HS$28)&gt;10,INDEX(INDIRECT(GY399),$E399,$F399)="",INDEX(INDIRECT(GY399),$E399,$F399)&gt;=INDEX(INDIRECT(GY399),1,HS$28)),0,(INDEX(INDIRECT(GY399),$E399,$F399))-INDEX(INDIRECT(GY399),1,HS$28))*(10-INDEX(INDIRECT("times"&amp;GW$2),$F399,HS$28))/10</f>
        <v>-77.380320979258755</v>
      </c>
      <c r="HT399" s="63">
        <f ca="1">IF(OR(INDEX(INDIRECT("times"&amp;GW$2),$F399,HT$28)&gt;10,INDEX(INDIRECT(GY399),$E399,$F399)="",INDEX(INDIRECT(GY399),$E399,$F399)&gt;=INDEX(INDIRECT(GY399),1,HT$28)),0,(INDEX(INDIRECT(GY399),$E399,$F399))-INDEX(INDIRECT(GY399),1,HT$28))*(10-INDEX(INDIRECT("times"&amp;GW$2),$F399,HT$28))/10</f>
        <v>-88.127587781933585</v>
      </c>
      <c r="HU399" s="63">
        <f ca="1">IF(OR(INDEX(INDIRECT("times"&amp;GW$2),$F399,HU$28)&gt;10,INDEX(INDIRECT(GY399),$E399,$F399)="",INDEX(INDIRECT(GY399),$E399,$F399)&gt;=INDEX(INDIRECT(GY399),1,HU$28)),0,(INDEX(INDIRECT(GY399),$E399,$F399))-INDEX(INDIRECT(GY399),1,HU$28))*(10-INDEX(INDIRECT("times"&amp;GW$2),$F399,HU$28))/10</f>
        <v>-98.874854584608414</v>
      </c>
      <c r="HV399" s="64">
        <f ca="1">IF(OR(INDEX(INDIRECT("times"&amp;GW$2),$F399,HV$28)&gt;10,INDEX(INDIRECT(GY399),$E399,$F399)="",INDEX(INDIRECT(GY399),$E399,$F399)&gt;=INDEX(INDIRECT(GY399),1,HV$28)),0,(INDEX(INDIRECT(GY399),$E399,$F399))-INDEX(INDIRECT(GY399),1,HV$28))*(10-INDEX(INDIRECT("times"&amp;GW$2),$F399,HV$28))/10</f>
        <v>-109.62212138728323</v>
      </c>
      <c r="HW399" s="201">
        <v>21</v>
      </c>
    </row>
    <row r="400" spans="1:231" ht="15">
      <c r="A400" s="17" t="s">
        <v>189</v>
      </c>
      <c r="B400" s="124">
        <f>A341</f>
        <v>3</v>
      </c>
      <c r="C400" s="124" t="str">
        <f>A342</f>
        <v>work1834</v>
      </c>
      <c r="D400" s="223"/>
      <c r="E400" s="124"/>
      <c r="F400" s="11"/>
      <c r="G400" s="43">
        <f ca="1">MIN(G358:G378)</f>
        <v>0</v>
      </c>
      <c r="H400" s="44">
        <f t="shared" ref="H400:AA400" ca="1" si="1806">MIN(H358:H378)</f>
        <v>0</v>
      </c>
      <c r="I400" s="44">
        <f t="shared" ca="1" si="1806"/>
        <v>0</v>
      </c>
      <c r="J400" s="44">
        <f t="shared" ca="1" si="1806"/>
        <v>0</v>
      </c>
      <c r="K400" s="44">
        <f t="shared" ca="1" si="1806"/>
        <v>0</v>
      </c>
      <c r="L400" s="44">
        <f t="shared" ca="1" si="1806"/>
        <v>0</v>
      </c>
      <c r="M400" s="44">
        <f t="shared" ca="1" si="1806"/>
        <v>0</v>
      </c>
      <c r="N400" s="44">
        <f t="shared" ca="1" si="1806"/>
        <v>0</v>
      </c>
      <c r="O400" s="44">
        <f t="shared" ca="1" si="1806"/>
        <v>0</v>
      </c>
      <c r="P400" s="44">
        <f t="shared" ca="1" si="1806"/>
        <v>0</v>
      </c>
      <c r="Q400" s="44">
        <f t="shared" ca="1" si="1806"/>
        <v>0</v>
      </c>
      <c r="R400" s="44">
        <f t="shared" ca="1" si="1806"/>
        <v>0</v>
      </c>
      <c r="S400" s="44">
        <f t="shared" ca="1" si="1806"/>
        <v>0</v>
      </c>
      <c r="T400" s="44">
        <f t="shared" ca="1" si="1806"/>
        <v>0</v>
      </c>
      <c r="U400" s="44">
        <f t="shared" ca="1" si="1806"/>
        <v>0</v>
      </c>
      <c r="V400" s="44">
        <f t="shared" ca="1" si="1806"/>
        <v>0</v>
      </c>
      <c r="W400" s="44">
        <f t="shared" ca="1" si="1806"/>
        <v>0</v>
      </c>
      <c r="X400" s="44">
        <f t="shared" ca="1" si="1806"/>
        <v>0</v>
      </c>
      <c r="Y400" s="44">
        <f t="shared" ca="1" si="1806"/>
        <v>0</v>
      </c>
      <c r="Z400" s="44">
        <f t="shared" ca="1" si="1806"/>
        <v>0</v>
      </c>
      <c r="AA400" s="44">
        <f t="shared" ca="1" si="1806"/>
        <v>0</v>
      </c>
      <c r="AB400" s="401"/>
      <c r="AD400" s="17" t="s">
        <v>189</v>
      </c>
      <c r="AE400" s="124">
        <f>AD341</f>
        <v>3</v>
      </c>
      <c r="AF400" s="124" t="str">
        <f>AD342</f>
        <v>shop1834</v>
      </c>
      <c r="AG400" s="223"/>
      <c r="AH400" s="124"/>
      <c r="AI400" s="11"/>
      <c r="AJ400" s="43">
        <f ca="1">MIN(AJ358:AJ378)</f>
        <v>0</v>
      </c>
      <c r="AK400" s="44">
        <f t="shared" ref="AK400:BD400" ca="1" si="1807">MIN(AK358:AK378)</f>
        <v>0</v>
      </c>
      <c r="AL400" s="44">
        <f t="shared" ca="1" si="1807"/>
        <v>0</v>
      </c>
      <c r="AM400" s="44">
        <f t="shared" ca="1" si="1807"/>
        <v>0</v>
      </c>
      <c r="AN400" s="44">
        <f t="shared" ca="1" si="1807"/>
        <v>0</v>
      </c>
      <c r="AO400" s="44">
        <f t="shared" ca="1" si="1807"/>
        <v>0</v>
      </c>
      <c r="AP400" s="44">
        <f t="shared" ca="1" si="1807"/>
        <v>0</v>
      </c>
      <c r="AQ400" s="44">
        <f t="shared" ca="1" si="1807"/>
        <v>0</v>
      </c>
      <c r="AR400" s="44">
        <f t="shared" ca="1" si="1807"/>
        <v>0</v>
      </c>
      <c r="AS400" s="44">
        <f t="shared" ca="1" si="1807"/>
        <v>0</v>
      </c>
      <c r="AT400" s="44">
        <f t="shared" ca="1" si="1807"/>
        <v>0</v>
      </c>
      <c r="AU400" s="44">
        <f t="shared" ca="1" si="1807"/>
        <v>0</v>
      </c>
      <c r="AV400" s="44">
        <f t="shared" ca="1" si="1807"/>
        <v>0</v>
      </c>
      <c r="AW400" s="44">
        <f t="shared" ca="1" si="1807"/>
        <v>0</v>
      </c>
      <c r="AX400" s="44">
        <f t="shared" ca="1" si="1807"/>
        <v>0</v>
      </c>
      <c r="AY400" s="44">
        <f t="shared" ca="1" si="1807"/>
        <v>0</v>
      </c>
      <c r="AZ400" s="44">
        <f t="shared" ca="1" si="1807"/>
        <v>0</v>
      </c>
      <c r="BA400" s="44">
        <f t="shared" ca="1" si="1807"/>
        <v>0</v>
      </c>
      <c r="BB400" s="44">
        <f t="shared" ca="1" si="1807"/>
        <v>0</v>
      </c>
      <c r="BC400" s="44">
        <f t="shared" ca="1" si="1807"/>
        <v>0</v>
      </c>
      <c r="BD400" s="44">
        <f t="shared" ca="1" si="1807"/>
        <v>0</v>
      </c>
      <c r="BE400" s="401"/>
      <c r="BG400" s="17" t="s">
        <v>189</v>
      </c>
      <c r="BH400" s="124">
        <f>BG341</f>
        <v>3</v>
      </c>
      <c r="BI400" s="124" t="str">
        <f>BG342</f>
        <v>lei1834</v>
      </c>
      <c r="BJ400" s="223"/>
      <c r="BK400" s="124"/>
      <c r="BL400" s="11"/>
      <c r="BM400" s="43">
        <f ca="1">MIN(BM358:BM378)</f>
        <v>0</v>
      </c>
      <c r="BN400" s="44">
        <f t="shared" ref="BN400:CG400" ca="1" si="1808">MIN(BN358:BN378)</f>
        <v>0</v>
      </c>
      <c r="BO400" s="44">
        <f t="shared" ca="1" si="1808"/>
        <v>0</v>
      </c>
      <c r="BP400" s="44">
        <f t="shared" ca="1" si="1808"/>
        <v>0</v>
      </c>
      <c r="BQ400" s="44">
        <f t="shared" ca="1" si="1808"/>
        <v>0</v>
      </c>
      <c r="BR400" s="44">
        <f t="shared" ca="1" si="1808"/>
        <v>0</v>
      </c>
      <c r="BS400" s="44">
        <f t="shared" ca="1" si="1808"/>
        <v>0</v>
      </c>
      <c r="BT400" s="44">
        <f t="shared" ca="1" si="1808"/>
        <v>0</v>
      </c>
      <c r="BU400" s="44">
        <f t="shared" ca="1" si="1808"/>
        <v>0</v>
      </c>
      <c r="BV400" s="44">
        <f t="shared" ca="1" si="1808"/>
        <v>0</v>
      </c>
      <c r="BW400" s="44">
        <f t="shared" ca="1" si="1808"/>
        <v>0</v>
      </c>
      <c r="BX400" s="44">
        <f t="shared" ca="1" si="1808"/>
        <v>0</v>
      </c>
      <c r="BY400" s="44">
        <f t="shared" ca="1" si="1808"/>
        <v>0</v>
      </c>
      <c r="BZ400" s="44">
        <f t="shared" ca="1" si="1808"/>
        <v>0</v>
      </c>
      <c r="CA400" s="44">
        <f t="shared" ca="1" si="1808"/>
        <v>0</v>
      </c>
      <c r="CB400" s="44">
        <f t="shared" ca="1" si="1808"/>
        <v>0</v>
      </c>
      <c r="CC400" s="44">
        <f t="shared" ca="1" si="1808"/>
        <v>0</v>
      </c>
      <c r="CD400" s="44">
        <f t="shared" ca="1" si="1808"/>
        <v>0</v>
      </c>
      <c r="CE400" s="44">
        <f t="shared" ca="1" si="1808"/>
        <v>0</v>
      </c>
      <c r="CF400" s="44">
        <f t="shared" ca="1" si="1808"/>
        <v>0</v>
      </c>
      <c r="CG400" s="44">
        <f t="shared" ca="1" si="1808"/>
        <v>0</v>
      </c>
      <c r="CH400" s="401"/>
      <c r="CJ400" s="17" t="s">
        <v>189</v>
      </c>
      <c r="CK400" s="124">
        <f>CJ341</f>
        <v>3</v>
      </c>
      <c r="CL400" s="124" t="str">
        <f>CJ342</f>
        <v>work3564</v>
      </c>
      <c r="CM400" s="223"/>
      <c r="CN400" s="124"/>
      <c r="CO400" s="11"/>
      <c r="CP400" s="43">
        <f ca="1">MIN(CP358:CP378)</f>
        <v>0</v>
      </c>
      <c r="CQ400" s="44">
        <f t="shared" ref="CQ400:DJ400" ca="1" si="1809">MIN(CQ358:CQ378)</f>
        <v>0</v>
      </c>
      <c r="CR400" s="44">
        <f t="shared" ca="1" si="1809"/>
        <v>0</v>
      </c>
      <c r="CS400" s="44">
        <f t="shared" ca="1" si="1809"/>
        <v>0</v>
      </c>
      <c r="CT400" s="44">
        <f t="shared" ca="1" si="1809"/>
        <v>0</v>
      </c>
      <c r="CU400" s="44">
        <f t="shared" ca="1" si="1809"/>
        <v>0</v>
      </c>
      <c r="CV400" s="44">
        <f t="shared" ca="1" si="1809"/>
        <v>0</v>
      </c>
      <c r="CW400" s="44">
        <f t="shared" ca="1" si="1809"/>
        <v>0</v>
      </c>
      <c r="CX400" s="44">
        <f t="shared" ca="1" si="1809"/>
        <v>0</v>
      </c>
      <c r="CY400" s="44">
        <f t="shared" ca="1" si="1809"/>
        <v>0</v>
      </c>
      <c r="CZ400" s="44">
        <f t="shared" ca="1" si="1809"/>
        <v>0</v>
      </c>
      <c r="DA400" s="44">
        <f t="shared" ca="1" si="1809"/>
        <v>0</v>
      </c>
      <c r="DB400" s="44">
        <f t="shared" ca="1" si="1809"/>
        <v>0</v>
      </c>
      <c r="DC400" s="44">
        <f t="shared" ca="1" si="1809"/>
        <v>0</v>
      </c>
      <c r="DD400" s="44">
        <f t="shared" ca="1" si="1809"/>
        <v>0</v>
      </c>
      <c r="DE400" s="44">
        <f t="shared" ca="1" si="1809"/>
        <v>0</v>
      </c>
      <c r="DF400" s="44">
        <f t="shared" ca="1" si="1809"/>
        <v>0</v>
      </c>
      <c r="DG400" s="44">
        <f t="shared" ca="1" si="1809"/>
        <v>0</v>
      </c>
      <c r="DH400" s="44">
        <f t="shared" ca="1" si="1809"/>
        <v>0</v>
      </c>
      <c r="DI400" s="44">
        <f t="shared" ca="1" si="1809"/>
        <v>0</v>
      </c>
      <c r="DJ400" s="44">
        <f t="shared" ca="1" si="1809"/>
        <v>0</v>
      </c>
      <c r="DK400" s="401"/>
      <c r="DM400" s="17" t="s">
        <v>189</v>
      </c>
      <c r="DN400" s="124">
        <f>DM341</f>
        <v>3</v>
      </c>
      <c r="DO400" s="124" t="str">
        <f>DM342</f>
        <v>shop3564</v>
      </c>
      <c r="DP400" s="223"/>
      <c r="DQ400" s="124"/>
      <c r="DR400" s="11"/>
      <c r="DS400" s="43">
        <f ca="1">MIN(DS358:DS378)</f>
        <v>0</v>
      </c>
      <c r="DT400" s="44">
        <f t="shared" ref="DT400:EM400" ca="1" si="1810">MIN(DT358:DT378)</f>
        <v>0</v>
      </c>
      <c r="DU400" s="44">
        <f t="shared" ca="1" si="1810"/>
        <v>0</v>
      </c>
      <c r="DV400" s="44">
        <f t="shared" ca="1" si="1810"/>
        <v>0</v>
      </c>
      <c r="DW400" s="44">
        <f t="shared" ca="1" si="1810"/>
        <v>0</v>
      </c>
      <c r="DX400" s="44">
        <f t="shared" ca="1" si="1810"/>
        <v>0</v>
      </c>
      <c r="DY400" s="44">
        <f t="shared" ca="1" si="1810"/>
        <v>0</v>
      </c>
      <c r="DZ400" s="44">
        <f t="shared" ca="1" si="1810"/>
        <v>0</v>
      </c>
      <c r="EA400" s="44">
        <f t="shared" ca="1" si="1810"/>
        <v>0</v>
      </c>
      <c r="EB400" s="44">
        <f t="shared" ca="1" si="1810"/>
        <v>0</v>
      </c>
      <c r="EC400" s="44">
        <f t="shared" ca="1" si="1810"/>
        <v>0</v>
      </c>
      <c r="ED400" s="44">
        <f t="shared" ca="1" si="1810"/>
        <v>0</v>
      </c>
      <c r="EE400" s="44">
        <f t="shared" ca="1" si="1810"/>
        <v>0</v>
      </c>
      <c r="EF400" s="44">
        <f t="shared" ca="1" si="1810"/>
        <v>0</v>
      </c>
      <c r="EG400" s="44">
        <f t="shared" ca="1" si="1810"/>
        <v>0</v>
      </c>
      <c r="EH400" s="44">
        <f t="shared" ca="1" si="1810"/>
        <v>0</v>
      </c>
      <c r="EI400" s="44">
        <f t="shared" ca="1" si="1810"/>
        <v>0</v>
      </c>
      <c r="EJ400" s="44">
        <f t="shared" ca="1" si="1810"/>
        <v>0</v>
      </c>
      <c r="EK400" s="44">
        <f t="shared" ca="1" si="1810"/>
        <v>0</v>
      </c>
      <c r="EL400" s="44">
        <f t="shared" ca="1" si="1810"/>
        <v>0</v>
      </c>
      <c r="EM400" s="44">
        <f t="shared" ca="1" si="1810"/>
        <v>0</v>
      </c>
      <c r="EN400" s="401"/>
      <c r="EP400" s="17" t="s">
        <v>189</v>
      </c>
      <c r="EQ400" s="124">
        <f>EP341</f>
        <v>3</v>
      </c>
      <c r="ER400" s="124" t="str">
        <f>EP342</f>
        <v>lei3564</v>
      </c>
      <c r="ES400" s="223"/>
      <c r="ET400" s="124"/>
      <c r="EU400" s="11"/>
      <c r="EV400" s="43">
        <f ca="1">MIN(EV358:EV378)</f>
        <v>0</v>
      </c>
      <c r="EW400" s="44">
        <f t="shared" ref="EW400:FP400" ca="1" si="1811">MIN(EW358:EW378)</f>
        <v>0</v>
      </c>
      <c r="EX400" s="44">
        <f t="shared" ca="1" si="1811"/>
        <v>0</v>
      </c>
      <c r="EY400" s="44">
        <f t="shared" ca="1" si="1811"/>
        <v>0</v>
      </c>
      <c r="EZ400" s="44">
        <f t="shared" ca="1" si="1811"/>
        <v>0</v>
      </c>
      <c r="FA400" s="44">
        <f t="shared" ca="1" si="1811"/>
        <v>0</v>
      </c>
      <c r="FB400" s="44">
        <f t="shared" ca="1" si="1811"/>
        <v>0</v>
      </c>
      <c r="FC400" s="44">
        <f t="shared" ca="1" si="1811"/>
        <v>0</v>
      </c>
      <c r="FD400" s="44">
        <f t="shared" ca="1" si="1811"/>
        <v>0</v>
      </c>
      <c r="FE400" s="44">
        <f t="shared" ca="1" si="1811"/>
        <v>0</v>
      </c>
      <c r="FF400" s="44">
        <f t="shared" ca="1" si="1811"/>
        <v>0</v>
      </c>
      <c r="FG400" s="44">
        <f t="shared" ca="1" si="1811"/>
        <v>0</v>
      </c>
      <c r="FH400" s="44">
        <f t="shared" ca="1" si="1811"/>
        <v>0</v>
      </c>
      <c r="FI400" s="44">
        <f t="shared" ca="1" si="1811"/>
        <v>0</v>
      </c>
      <c r="FJ400" s="44">
        <f t="shared" ca="1" si="1811"/>
        <v>0</v>
      </c>
      <c r="FK400" s="44">
        <f t="shared" ca="1" si="1811"/>
        <v>0</v>
      </c>
      <c r="FL400" s="44">
        <f t="shared" ca="1" si="1811"/>
        <v>0</v>
      </c>
      <c r="FM400" s="44">
        <f t="shared" ca="1" si="1811"/>
        <v>0</v>
      </c>
      <c r="FN400" s="44">
        <f t="shared" ca="1" si="1811"/>
        <v>0</v>
      </c>
      <c r="FO400" s="44">
        <f t="shared" ca="1" si="1811"/>
        <v>0</v>
      </c>
      <c r="FP400" s="44">
        <f t="shared" ca="1" si="1811"/>
        <v>0</v>
      </c>
      <c r="FQ400" s="401"/>
      <c r="FS400" s="17" t="s">
        <v>189</v>
      </c>
      <c r="FT400" s="124">
        <f>FS341</f>
        <v>3</v>
      </c>
      <c r="FU400" s="124" t="str">
        <f>FS342</f>
        <v>shop65</v>
      </c>
      <c r="FV400" s="223"/>
      <c r="FW400" s="124"/>
      <c r="FX400" s="11"/>
      <c r="FY400" s="43">
        <f ca="1">MIN(FY358:FY378)</f>
        <v>0</v>
      </c>
      <c r="FZ400" s="44">
        <f t="shared" ref="FZ400:GS400" ca="1" si="1812">MIN(FZ358:FZ378)</f>
        <v>0</v>
      </c>
      <c r="GA400" s="44">
        <f t="shared" ca="1" si="1812"/>
        <v>0</v>
      </c>
      <c r="GB400" s="44">
        <f t="shared" ca="1" si="1812"/>
        <v>0</v>
      </c>
      <c r="GC400" s="44">
        <f t="shared" ca="1" si="1812"/>
        <v>0</v>
      </c>
      <c r="GD400" s="44">
        <f t="shared" ca="1" si="1812"/>
        <v>0</v>
      </c>
      <c r="GE400" s="44">
        <f t="shared" ca="1" si="1812"/>
        <v>0</v>
      </c>
      <c r="GF400" s="44">
        <f t="shared" ca="1" si="1812"/>
        <v>0</v>
      </c>
      <c r="GG400" s="44">
        <f t="shared" ca="1" si="1812"/>
        <v>0</v>
      </c>
      <c r="GH400" s="44">
        <f t="shared" ca="1" si="1812"/>
        <v>0</v>
      </c>
      <c r="GI400" s="44">
        <f t="shared" ca="1" si="1812"/>
        <v>0</v>
      </c>
      <c r="GJ400" s="44">
        <f t="shared" ca="1" si="1812"/>
        <v>0</v>
      </c>
      <c r="GK400" s="44">
        <f t="shared" ca="1" si="1812"/>
        <v>0</v>
      </c>
      <c r="GL400" s="44">
        <f t="shared" ca="1" si="1812"/>
        <v>0</v>
      </c>
      <c r="GM400" s="44">
        <f t="shared" ca="1" si="1812"/>
        <v>0</v>
      </c>
      <c r="GN400" s="44">
        <f t="shared" ca="1" si="1812"/>
        <v>0</v>
      </c>
      <c r="GO400" s="44">
        <f t="shared" ca="1" si="1812"/>
        <v>0</v>
      </c>
      <c r="GP400" s="44">
        <f t="shared" ca="1" si="1812"/>
        <v>0</v>
      </c>
      <c r="GQ400" s="44">
        <f t="shared" ca="1" si="1812"/>
        <v>0</v>
      </c>
      <c r="GR400" s="44">
        <f t="shared" ca="1" si="1812"/>
        <v>0</v>
      </c>
      <c r="GS400" s="44">
        <f t="shared" ca="1" si="1812"/>
        <v>0</v>
      </c>
      <c r="GT400" s="401"/>
      <c r="GV400" s="17" t="s">
        <v>189</v>
      </c>
      <c r="GW400" s="124">
        <f>GV341</f>
        <v>3</v>
      </c>
      <c r="GX400" s="124" t="str">
        <f>GV342</f>
        <v>lei65</v>
      </c>
      <c r="GY400" s="223"/>
      <c r="GZ400" s="124"/>
      <c r="HA400" s="11"/>
      <c r="HB400" s="43">
        <f ca="1">MIN(HB358:HB378)</f>
        <v>0</v>
      </c>
      <c r="HC400" s="44">
        <f t="shared" ref="HC400:HV400" ca="1" si="1813">MIN(HC358:HC378)</f>
        <v>0</v>
      </c>
      <c r="HD400" s="44">
        <f t="shared" ca="1" si="1813"/>
        <v>0</v>
      </c>
      <c r="HE400" s="44">
        <f t="shared" ca="1" si="1813"/>
        <v>0</v>
      </c>
      <c r="HF400" s="44">
        <f t="shared" ca="1" si="1813"/>
        <v>0</v>
      </c>
      <c r="HG400" s="44">
        <f t="shared" ca="1" si="1813"/>
        <v>0</v>
      </c>
      <c r="HH400" s="44">
        <f t="shared" ca="1" si="1813"/>
        <v>0</v>
      </c>
      <c r="HI400" s="44">
        <f t="shared" ca="1" si="1813"/>
        <v>0</v>
      </c>
      <c r="HJ400" s="44">
        <f t="shared" ca="1" si="1813"/>
        <v>0</v>
      </c>
      <c r="HK400" s="44">
        <f t="shared" ca="1" si="1813"/>
        <v>0</v>
      </c>
      <c r="HL400" s="44">
        <f t="shared" ca="1" si="1813"/>
        <v>0</v>
      </c>
      <c r="HM400" s="44">
        <f t="shared" ca="1" si="1813"/>
        <v>0</v>
      </c>
      <c r="HN400" s="44">
        <f t="shared" ca="1" si="1813"/>
        <v>0</v>
      </c>
      <c r="HO400" s="44">
        <f t="shared" ca="1" si="1813"/>
        <v>0</v>
      </c>
      <c r="HP400" s="44">
        <f t="shared" ca="1" si="1813"/>
        <v>0</v>
      </c>
      <c r="HQ400" s="44">
        <f t="shared" ca="1" si="1813"/>
        <v>0</v>
      </c>
      <c r="HR400" s="44">
        <f t="shared" ca="1" si="1813"/>
        <v>0</v>
      </c>
      <c r="HS400" s="44">
        <f t="shared" ca="1" si="1813"/>
        <v>0</v>
      </c>
      <c r="HT400" s="44">
        <f t="shared" ca="1" si="1813"/>
        <v>0</v>
      </c>
      <c r="HU400" s="44">
        <f t="shared" ca="1" si="1813"/>
        <v>0</v>
      </c>
      <c r="HV400" s="44">
        <f t="shared" ca="1" si="1813"/>
        <v>0</v>
      </c>
      <c r="HW400" s="401"/>
    </row>
    <row r="401" spans="1:231" ht="15">
      <c r="A401" s="18" t="s">
        <v>44</v>
      </c>
      <c r="B401" s="122">
        <f>A341</f>
        <v>3</v>
      </c>
      <c r="C401" s="122" t="str">
        <f>A342</f>
        <v>work1834</v>
      </c>
      <c r="D401" s="210"/>
      <c r="E401" s="122"/>
      <c r="F401" s="13"/>
      <c r="G401" s="46">
        <f ca="1">IF(G400=0,G$28,VLOOKUP(G400,G358:AB378,23-G$28,0))</f>
        <v>1</v>
      </c>
      <c r="H401" s="47">
        <f ca="1">IF(H400=0,H$28,VLOOKUP(H400,H358:AB378,23-H$28,0))</f>
        <v>2</v>
      </c>
      <c r="I401" s="47">
        <f ca="1">IF(I400=0,I$28,VLOOKUP(I400,I358:AB378,23-I$28,0))</f>
        <v>3</v>
      </c>
      <c r="J401" s="47">
        <f ca="1">IF(J400=0,J$28,VLOOKUP(J400,J358:AB378,23-J$28,0))</f>
        <v>4</v>
      </c>
      <c r="K401" s="47">
        <f ca="1">IF(K400=0,K$28,VLOOKUP(K400,K358:AB378,23-K$28,0))</f>
        <v>5</v>
      </c>
      <c r="L401" s="47">
        <f ca="1">IF(L400=0,L$28,VLOOKUP(L400,L358:AB378,23-L$28,0))</f>
        <v>6</v>
      </c>
      <c r="M401" s="47">
        <f ca="1">IF(M400=0,M$28,VLOOKUP(M400,M358:AB378,23-M$28,0))</f>
        <v>7</v>
      </c>
      <c r="N401" s="47">
        <f ca="1">IF(N400=0,N$28,VLOOKUP(N400,N358:AB378,23-N$28,0))</f>
        <v>8</v>
      </c>
      <c r="O401" s="47">
        <f ca="1">IF(O400=0,O$28,VLOOKUP(O400,O358:AB378,23-O$28,0))</f>
        <v>9</v>
      </c>
      <c r="P401" s="47">
        <f ca="1">IF(P400=0,P$28,VLOOKUP(P400,P358:AB378,23-P$28,0))</f>
        <v>10</v>
      </c>
      <c r="Q401" s="47">
        <f ca="1">IF(Q400=0,Q$28,VLOOKUP(Q400,Q358:AB378,23-Q$28,0))</f>
        <v>11</v>
      </c>
      <c r="R401" s="47">
        <f ca="1">IF(R400=0,R$28,VLOOKUP(R400,R358:AB378,23-R$28,0))</f>
        <v>12</v>
      </c>
      <c r="S401" s="47">
        <f ca="1">IF(S400=0,S$28,VLOOKUP(S400,S358:AB378,23-S$28,0))</f>
        <v>13</v>
      </c>
      <c r="T401" s="47">
        <f ca="1">IF(T400=0,T$28,VLOOKUP(T400,T358:AB378,23-T$28,0))</f>
        <v>14</v>
      </c>
      <c r="U401" s="47">
        <f ca="1">IF(U400=0,U$28,VLOOKUP(U400,U358:AB378,23-U$28,0))</f>
        <v>15</v>
      </c>
      <c r="V401" s="47">
        <f ca="1">IF(V400=0,V$28,VLOOKUP(V400,V358:AB378,23-V$28,0))</f>
        <v>16</v>
      </c>
      <c r="W401" s="47">
        <f ca="1">IF(W400=0,W$28,VLOOKUP(W400,W358:AB378,23-W$28,0))</f>
        <v>17</v>
      </c>
      <c r="X401" s="47">
        <f ca="1">IF(X400=0,X$28,VLOOKUP(X400,X358:AB378,23-X$28,0))</f>
        <v>18</v>
      </c>
      <c r="Y401" s="47">
        <f ca="1">IF(Y400=0,Y$28,VLOOKUP(Y400,Y358:AB378,23-Y$28,0))</f>
        <v>19</v>
      </c>
      <c r="Z401" s="47">
        <f ca="1">IF(Z400=0,Z$28,VLOOKUP(Z400,Z358:AB378,23-Z$28,0))</f>
        <v>20</v>
      </c>
      <c r="AA401" s="47">
        <f ca="1">IF(AA400=0,AA$28,VLOOKUP(AA400,AA358:AB378,23-AA$28,0))</f>
        <v>21</v>
      </c>
      <c r="AB401" s="402"/>
      <c r="AD401" s="18" t="s">
        <v>44</v>
      </c>
      <c r="AE401" s="122">
        <f>AD341</f>
        <v>3</v>
      </c>
      <c r="AF401" s="122" t="str">
        <f>AD342</f>
        <v>shop1834</v>
      </c>
      <c r="AG401" s="210"/>
      <c r="AH401" s="122"/>
      <c r="AI401" s="13"/>
      <c r="AJ401" s="46">
        <f ca="1">IF(AJ400=0,AJ$28,VLOOKUP(AJ400,AJ358:BE378,23-AJ$28,0))</f>
        <v>1</v>
      </c>
      <c r="AK401" s="47">
        <f ca="1">IF(AK400=0,AK$28,VLOOKUP(AK400,AK358:BE378,23-AK$28,0))</f>
        <v>2</v>
      </c>
      <c r="AL401" s="47">
        <f ca="1">IF(AL400=0,AL$28,VLOOKUP(AL400,AL358:BE378,23-AL$28,0))</f>
        <v>3</v>
      </c>
      <c r="AM401" s="47">
        <f ca="1">IF(AM400=0,AM$28,VLOOKUP(AM400,AM358:BE378,23-AM$28,0))</f>
        <v>4</v>
      </c>
      <c r="AN401" s="47">
        <f ca="1">IF(AN400=0,AN$28,VLOOKUP(AN400,AN358:BE378,23-AN$28,0))</f>
        <v>5</v>
      </c>
      <c r="AO401" s="47">
        <f ca="1">IF(AO400=0,AO$28,VLOOKUP(AO400,AO358:BE378,23-AO$28,0))</f>
        <v>6</v>
      </c>
      <c r="AP401" s="47">
        <f ca="1">IF(AP400=0,AP$28,VLOOKUP(AP400,AP358:BE378,23-AP$28,0))</f>
        <v>7</v>
      </c>
      <c r="AQ401" s="47">
        <f ca="1">IF(AQ400=0,AQ$28,VLOOKUP(AQ400,AQ358:BE378,23-AQ$28,0))</f>
        <v>8</v>
      </c>
      <c r="AR401" s="47">
        <f ca="1">IF(AR400=0,AR$28,VLOOKUP(AR400,AR358:BE378,23-AR$28,0))</f>
        <v>9</v>
      </c>
      <c r="AS401" s="47">
        <f ca="1">IF(AS400=0,AS$28,VLOOKUP(AS400,AS358:BE378,23-AS$28,0))</f>
        <v>10</v>
      </c>
      <c r="AT401" s="47">
        <f ca="1">IF(AT400=0,AT$28,VLOOKUP(AT400,AT358:BE378,23-AT$28,0))</f>
        <v>11</v>
      </c>
      <c r="AU401" s="47">
        <f ca="1">IF(AU400=0,AU$28,VLOOKUP(AU400,AU358:BE378,23-AU$28,0))</f>
        <v>12</v>
      </c>
      <c r="AV401" s="47">
        <f ca="1">IF(AV400=0,AV$28,VLOOKUP(AV400,AV358:BE378,23-AV$28,0))</f>
        <v>13</v>
      </c>
      <c r="AW401" s="47">
        <f ca="1">IF(AW400=0,AW$28,VLOOKUP(AW400,AW358:BE378,23-AW$28,0))</f>
        <v>14</v>
      </c>
      <c r="AX401" s="47">
        <f ca="1">IF(AX400=0,AX$28,VLOOKUP(AX400,AX358:BE378,23-AX$28,0))</f>
        <v>15</v>
      </c>
      <c r="AY401" s="47">
        <f ca="1">IF(AY400=0,AY$28,VLOOKUP(AY400,AY358:BE378,23-AY$28,0))</f>
        <v>16</v>
      </c>
      <c r="AZ401" s="47">
        <f ca="1">IF(AZ400=0,AZ$28,VLOOKUP(AZ400,AZ358:BE378,23-AZ$28,0))</f>
        <v>17</v>
      </c>
      <c r="BA401" s="47">
        <f ca="1">IF(BA400=0,BA$28,VLOOKUP(BA400,BA358:BE378,23-BA$28,0))</f>
        <v>18</v>
      </c>
      <c r="BB401" s="47">
        <f ca="1">IF(BB400=0,BB$28,VLOOKUP(BB400,BB358:BE378,23-BB$28,0))</f>
        <v>19</v>
      </c>
      <c r="BC401" s="47">
        <f ca="1">IF(BC400=0,BC$28,VLOOKUP(BC400,BC358:BE378,23-BC$28,0))</f>
        <v>20</v>
      </c>
      <c r="BD401" s="47">
        <f ca="1">IF(BD400=0,BD$28,VLOOKUP(BD400,BD358:BE378,23-BD$28,0))</f>
        <v>21</v>
      </c>
      <c r="BE401" s="402"/>
      <c r="BG401" s="18" t="s">
        <v>44</v>
      </c>
      <c r="BH401" s="122">
        <f>BG341</f>
        <v>3</v>
      </c>
      <c r="BI401" s="122" t="str">
        <f>BG342</f>
        <v>lei1834</v>
      </c>
      <c r="BJ401" s="210"/>
      <c r="BK401" s="122"/>
      <c r="BL401" s="13"/>
      <c r="BM401" s="46">
        <f ca="1">IF(BM400=0,BM$28,VLOOKUP(BM400,BM358:CH378,23-BM$28,0))</f>
        <v>1</v>
      </c>
      <c r="BN401" s="47">
        <f ca="1">IF(BN400=0,BN$28,VLOOKUP(BN400,BN358:CH378,23-BN$28,0))</f>
        <v>2</v>
      </c>
      <c r="BO401" s="47">
        <f ca="1">IF(BO400=0,BO$28,VLOOKUP(BO400,BO358:CH378,23-BO$28,0))</f>
        <v>3</v>
      </c>
      <c r="BP401" s="47">
        <f ca="1">IF(BP400=0,BP$28,VLOOKUP(BP400,BP358:CH378,23-BP$28,0))</f>
        <v>4</v>
      </c>
      <c r="BQ401" s="47">
        <f ca="1">IF(BQ400=0,BQ$28,VLOOKUP(BQ400,BQ358:CH378,23-BQ$28,0))</f>
        <v>5</v>
      </c>
      <c r="BR401" s="47">
        <f ca="1">IF(BR400=0,BR$28,VLOOKUP(BR400,BR358:CH378,23-BR$28,0))</f>
        <v>6</v>
      </c>
      <c r="BS401" s="47">
        <f ca="1">IF(BS400=0,BS$28,VLOOKUP(BS400,BS358:CH378,23-BS$28,0))</f>
        <v>7</v>
      </c>
      <c r="BT401" s="47">
        <f ca="1">IF(BT400=0,BT$28,VLOOKUP(BT400,BT358:CH378,23-BT$28,0))</f>
        <v>8</v>
      </c>
      <c r="BU401" s="47">
        <f ca="1">IF(BU400=0,BU$28,VLOOKUP(BU400,BU358:CH378,23-BU$28,0))</f>
        <v>9</v>
      </c>
      <c r="BV401" s="47">
        <f ca="1">IF(BV400=0,BV$28,VLOOKUP(BV400,BV358:CH378,23-BV$28,0))</f>
        <v>10</v>
      </c>
      <c r="BW401" s="47">
        <f ca="1">IF(BW400=0,BW$28,VLOOKUP(BW400,BW358:CH378,23-BW$28,0))</f>
        <v>11</v>
      </c>
      <c r="BX401" s="47">
        <f ca="1">IF(BX400=0,BX$28,VLOOKUP(BX400,BX358:CH378,23-BX$28,0))</f>
        <v>12</v>
      </c>
      <c r="BY401" s="47">
        <f ca="1">IF(BY400=0,BY$28,VLOOKUP(BY400,BY358:CH378,23-BY$28,0))</f>
        <v>13</v>
      </c>
      <c r="BZ401" s="47">
        <f ca="1">IF(BZ400=0,BZ$28,VLOOKUP(BZ400,BZ358:CH378,23-BZ$28,0))</f>
        <v>14</v>
      </c>
      <c r="CA401" s="47">
        <f ca="1">IF(CA400=0,CA$28,VLOOKUP(CA400,CA358:CH378,23-CA$28,0))</f>
        <v>15</v>
      </c>
      <c r="CB401" s="47">
        <f ca="1">IF(CB400=0,CB$28,VLOOKUP(CB400,CB358:CH378,23-CB$28,0))</f>
        <v>16</v>
      </c>
      <c r="CC401" s="47">
        <f ca="1">IF(CC400=0,CC$28,VLOOKUP(CC400,CC358:CH378,23-CC$28,0))</f>
        <v>17</v>
      </c>
      <c r="CD401" s="47">
        <f ca="1">IF(CD400=0,CD$28,VLOOKUP(CD400,CD358:CH378,23-CD$28,0))</f>
        <v>18</v>
      </c>
      <c r="CE401" s="47">
        <f ca="1">IF(CE400=0,CE$28,VLOOKUP(CE400,CE358:CH378,23-CE$28,0))</f>
        <v>19</v>
      </c>
      <c r="CF401" s="47">
        <f ca="1">IF(CF400=0,CF$28,VLOOKUP(CF400,CF358:CH378,23-CF$28,0))</f>
        <v>20</v>
      </c>
      <c r="CG401" s="47">
        <f ca="1">IF(CG400=0,CG$28,VLOOKUP(CG400,CG358:CH378,23-CG$28,0))</f>
        <v>21</v>
      </c>
      <c r="CH401" s="402"/>
      <c r="CJ401" s="18" t="s">
        <v>44</v>
      </c>
      <c r="CK401" s="122">
        <f>CJ341</f>
        <v>3</v>
      </c>
      <c r="CL401" s="122" t="str">
        <f>CJ342</f>
        <v>work3564</v>
      </c>
      <c r="CM401" s="210"/>
      <c r="CN401" s="122"/>
      <c r="CO401" s="13"/>
      <c r="CP401" s="46">
        <f ca="1">IF(CP400=0,CP$28,VLOOKUP(CP400,CP358:DK378,23-CP$28,0))</f>
        <v>1</v>
      </c>
      <c r="CQ401" s="47">
        <f ca="1">IF(CQ400=0,CQ$28,VLOOKUP(CQ400,CQ358:DK378,23-CQ$28,0))</f>
        <v>2</v>
      </c>
      <c r="CR401" s="47">
        <f ca="1">IF(CR400=0,CR$28,VLOOKUP(CR400,CR358:DK378,23-CR$28,0))</f>
        <v>3</v>
      </c>
      <c r="CS401" s="47">
        <f ca="1">IF(CS400=0,CS$28,VLOOKUP(CS400,CS358:DK378,23-CS$28,0))</f>
        <v>4</v>
      </c>
      <c r="CT401" s="47">
        <f ca="1">IF(CT400=0,CT$28,VLOOKUP(CT400,CT358:DK378,23-CT$28,0))</f>
        <v>5</v>
      </c>
      <c r="CU401" s="47">
        <f ca="1">IF(CU400=0,CU$28,VLOOKUP(CU400,CU358:DK378,23-CU$28,0))</f>
        <v>6</v>
      </c>
      <c r="CV401" s="47">
        <f ca="1">IF(CV400=0,CV$28,VLOOKUP(CV400,CV358:DK378,23-CV$28,0))</f>
        <v>7</v>
      </c>
      <c r="CW401" s="47">
        <f ca="1">IF(CW400=0,CW$28,VLOOKUP(CW400,CW358:DK378,23-CW$28,0))</f>
        <v>8</v>
      </c>
      <c r="CX401" s="47">
        <f ca="1">IF(CX400=0,CX$28,VLOOKUP(CX400,CX358:DK378,23-CX$28,0))</f>
        <v>9</v>
      </c>
      <c r="CY401" s="47">
        <f ca="1">IF(CY400=0,CY$28,VLOOKUP(CY400,CY358:DK378,23-CY$28,0))</f>
        <v>10</v>
      </c>
      <c r="CZ401" s="47">
        <f ca="1">IF(CZ400=0,CZ$28,VLOOKUP(CZ400,CZ358:DK378,23-CZ$28,0))</f>
        <v>11</v>
      </c>
      <c r="DA401" s="47">
        <f ca="1">IF(DA400=0,DA$28,VLOOKUP(DA400,DA358:DK378,23-DA$28,0))</f>
        <v>12</v>
      </c>
      <c r="DB401" s="47">
        <f ca="1">IF(DB400=0,DB$28,VLOOKUP(DB400,DB358:DK378,23-DB$28,0))</f>
        <v>13</v>
      </c>
      <c r="DC401" s="47">
        <f ca="1">IF(DC400=0,DC$28,VLOOKUP(DC400,DC358:DK378,23-DC$28,0))</f>
        <v>14</v>
      </c>
      <c r="DD401" s="47">
        <f ca="1">IF(DD400=0,DD$28,VLOOKUP(DD400,DD358:DK378,23-DD$28,0))</f>
        <v>15</v>
      </c>
      <c r="DE401" s="47">
        <f ca="1">IF(DE400=0,DE$28,VLOOKUP(DE400,DE358:DK378,23-DE$28,0))</f>
        <v>16</v>
      </c>
      <c r="DF401" s="47">
        <f ca="1">IF(DF400=0,DF$28,VLOOKUP(DF400,DF358:DK378,23-DF$28,0))</f>
        <v>17</v>
      </c>
      <c r="DG401" s="47">
        <f ca="1">IF(DG400=0,DG$28,VLOOKUP(DG400,DG358:DK378,23-DG$28,0))</f>
        <v>18</v>
      </c>
      <c r="DH401" s="47">
        <f ca="1">IF(DH400=0,DH$28,VLOOKUP(DH400,DH358:DK378,23-DH$28,0))</f>
        <v>19</v>
      </c>
      <c r="DI401" s="47">
        <f ca="1">IF(DI400=0,DI$28,VLOOKUP(DI400,DI358:DK378,23-DI$28,0))</f>
        <v>20</v>
      </c>
      <c r="DJ401" s="47">
        <f ca="1">IF(DJ400=0,DJ$28,VLOOKUP(DJ400,DJ358:DK378,23-DJ$28,0))</f>
        <v>21</v>
      </c>
      <c r="DK401" s="402"/>
      <c r="DM401" s="18" t="s">
        <v>44</v>
      </c>
      <c r="DN401" s="122">
        <f>DM341</f>
        <v>3</v>
      </c>
      <c r="DO401" s="122" t="str">
        <f>DM342</f>
        <v>shop3564</v>
      </c>
      <c r="DP401" s="210"/>
      <c r="DQ401" s="122"/>
      <c r="DR401" s="13"/>
      <c r="DS401" s="46">
        <f ca="1">IF(DS400=0,DS$28,VLOOKUP(DS400,DS358:EN378,23-DS$28,0))</f>
        <v>1</v>
      </c>
      <c r="DT401" s="47">
        <f ca="1">IF(DT400=0,DT$28,VLOOKUP(DT400,DT358:EN378,23-DT$28,0))</f>
        <v>2</v>
      </c>
      <c r="DU401" s="47">
        <f ca="1">IF(DU400=0,DU$28,VLOOKUP(DU400,DU358:EN378,23-DU$28,0))</f>
        <v>3</v>
      </c>
      <c r="DV401" s="47">
        <f ca="1">IF(DV400=0,DV$28,VLOOKUP(DV400,DV358:EN378,23-DV$28,0))</f>
        <v>4</v>
      </c>
      <c r="DW401" s="47">
        <f ca="1">IF(DW400=0,DW$28,VLOOKUP(DW400,DW358:EN378,23-DW$28,0))</f>
        <v>5</v>
      </c>
      <c r="DX401" s="47">
        <f ca="1">IF(DX400=0,DX$28,VLOOKUP(DX400,DX358:EN378,23-DX$28,0))</f>
        <v>6</v>
      </c>
      <c r="DY401" s="47">
        <f ca="1">IF(DY400=0,DY$28,VLOOKUP(DY400,DY358:EN378,23-DY$28,0))</f>
        <v>7</v>
      </c>
      <c r="DZ401" s="47">
        <f ca="1">IF(DZ400=0,DZ$28,VLOOKUP(DZ400,DZ358:EN378,23-DZ$28,0))</f>
        <v>8</v>
      </c>
      <c r="EA401" s="47">
        <f ca="1">IF(EA400=0,EA$28,VLOOKUP(EA400,EA358:EN378,23-EA$28,0))</f>
        <v>9</v>
      </c>
      <c r="EB401" s="47">
        <f ca="1">IF(EB400=0,EB$28,VLOOKUP(EB400,EB358:EN378,23-EB$28,0))</f>
        <v>10</v>
      </c>
      <c r="EC401" s="47">
        <f ca="1">IF(EC400=0,EC$28,VLOOKUP(EC400,EC358:EN378,23-EC$28,0))</f>
        <v>11</v>
      </c>
      <c r="ED401" s="47">
        <f ca="1">IF(ED400=0,ED$28,VLOOKUP(ED400,ED358:EN378,23-ED$28,0))</f>
        <v>12</v>
      </c>
      <c r="EE401" s="47">
        <f ca="1">IF(EE400=0,EE$28,VLOOKUP(EE400,EE358:EN378,23-EE$28,0))</f>
        <v>13</v>
      </c>
      <c r="EF401" s="47">
        <f ca="1">IF(EF400=0,EF$28,VLOOKUP(EF400,EF358:EN378,23-EF$28,0))</f>
        <v>14</v>
      </c>
      <c r="EG401" s="47">
        <f ca="1">IF(EG400=0,EG$28,VLOOKUP(EG400,EG358:EN378,23-EG$28,0))</f>
        <v>15</v>
      </c>
      <c r="EH401" s="47">
        <f ca="1">IF(EH400=0,EH$28,VLOOKUP(EH400,EH358:EN378,23-EH$28,0))</f>
        <v>16</v>
      </c>
      <c r="EI401" s="47">
        <f ca="1">IF(EI400=0,EI$28,VLOOKUP(EI400,EI358:EN378,23-EI$28,0))</f>
        <v>17</v>
      </c>
      <c r="EJ401" s="47">
        <f ca="1">IF(EJ400=0,EJ$28,VLOOKUP(EJ400,EJ358:EN378,23-EJ$28,0))</f>
        <v>18</v>
      </c>
      <c r="EK401" s="47">
        <f ca="1">IF(EK400=0,EK$28,VLOOKUP(EK400,EK358:EN378,23-EK$28,0))</f>
        <v>19</v>
      </c>
      <c r="EL401" s="47">
        <f ca="1">IF(EL400=0,EL$28,VLOOKUP(EL400,EL358:EN378,23-EL$28,0))</f>
        <v>20</v>
      </c>
      <c r="EM401" s="47">
        <f ca="1">IF(EM400=0,EM$28,VLOOKUP(EM400,EM358:EN378,23-EM$28,0))</f>
        <v>21</v>
      </c>
      <c r="EN401" s="402"/>
      <c r="EP401" s="18" t="s">
        <v>44</v>
      </c>
      <c r="EQ401" s="122">
        <f>EP341</f>
        <v>3</v>
      </c>
      <c r="ER401" s="122" t="str">
        <f>EP342</f>
        <v>lei3564</v>
      </c>
      <c r="ES401" s="210"/>
      <c r="ET401" s="122"/>
      <c r="EU401" s="13"/>
      <c r="EV401" s="46">
        <f ca="1">IF(EV400=0,EV$28,VLOOKUP(EV400,EV358:FQ378,23-EV$28,0))</f>
        <v>1</v>
      </c>
      <c r="EW401" s="47">
        <f ca="1">IF(EW400=0,EW$28,VLOOKUP(EW400,EW358:FQ378,23-EW$28,0))</f>
        <v>2</v>
      </c>
      <c r="EX401" s="47">
        <f ca="1">IF(EX400=0,EX$28,VLOOKUP(EX400,EX358:FQ378,23-EX$28,0))</f>
        <v>3</v>
      </c>
      <c r="EY401" s="47">
        <f ca="1">IF(EY400=0,EY$28,VLOOKUP(EY400,EY358:FQ378,23-EY$28,0))</f>
        <v>4</v>
      </c>
      <c r="EZ401" s="47">
        <f ca="1">IF(EZ400=0,EZ$28,VLOOKUP(EZ400,EZ358:FQ378,23-EZ$28,0))</f>
        <v>5</v>
      </c>
      <c r="FA401" s="47">
        <f ca="1">IF(FA400=0,FA$28,VLOOKUP(FA400,FA358:FQ378,23-FA$28,0))</f>
        <v>6</v>
      </c>
      <c r="FB401" s="47">
        <f ca="1">IF(FB400=0,FB$28,VLOOKUP(FB400,FB358:FQ378,23-FB$28,0))</f>
        <v>7</v>
      </c>
      <c r="FC401" s="47">
        <f ca="1">IF(FC400=0,FC$28,VLOOKUP(FC400,FC358:FQ378,23-FC$28,0))</f>
        <v>8</v>
      </c>
      <c r="FD401" s="47">
        <f ca="1">IF(FD400=0,FD$28,VLOOKUP(FD400,FD358:FQ378,23-FD$28,0))</f>
        <v>9</v>
      </c>
      <c r="FE401" s="47">
        <f ca="1">IF(FE400=0,FE$28,VLOOKUP(FE400,FE358:FQ378,23-FE$28,0))</f>
        <v>10</v>
      </c>
      <c r="FF401" s="47">
        <f ca="1">IF(FF400=0,FF$28,VLOOKUP(FF400,FF358:FQ378,23-FF$28,0))</f>
        <v>11</v>
      </c>
      <c r="FG401" s="47">
        <f ca="1">IF(FG400=0,FG$28,VLOOKUP(FG400,FG358:FQ378,23-FG$28,0))</f>
        <v>12</v>
      </c>
      <c r="FH401" s="47">
        <f ca="1">IF(FH400=0,FH$28,VLOOKUP(FH400,FH358:FQ378,23-FH$28,0))</f>
        <v>13</v>
      </c>
      <c r="FI401" s="47">
        <f ca="1">IF(FI400=0,FI$28,VLOOKUP(FI400,FI358:FQ378,23-FI$28,0))</f>
        <v>14</v>
      </c>
      <c r="FJ401" s="47">
        <f ca="1">IF(FJ400=0,FJ$28,VLOOKUP(FJ400,FJ358:FQ378,23-FJ$28,0))</f>
        <v>15</v>
      </c>
      <c r="FK401" s="47">
        <f ca="1">IF(FK400=0,FK$28,VLOOKUP(FK400,FK358:FQ378,23-FK$28,0))</f>
        <v>16</v>
      </c>
      <c r="FL401" s="47">
        <f ca="1">IF(FL400=0,FL$28,VLOOKUP(FL400,FL358:FQ378,23-FL$28,0))</f>
        <v>17</v>
      </c>
      <c r="FM401" s="47">
        <f ca="1">IF(FM400=0,FM$28,VLOOKUP(FM400,FM358:FQ378,23-FM$28,0))</f>
        <v>18</v>
      </c>
      <c r="FN401" s="47">
        <f ca="1">IF(FN400=0,FN$28,VLOOKUP(FN400,FN358:FQ378,23-FN$28,0))</f>
        <v>19</v>
      </c>
      <c r="FO401" s="47">
        <f ca="1">IF(FO400=0,FO$28,VLOOKUP(FO400,FO358:FQ378,23-FO$28,0))</f>
        <v>20</v>
      </c>
      <c r="FP401" s="47">
        <f ca="1">IF(FP400=0,FP$28,VLOOKUP(FP400,FP358:FQ378,23-FP$28,0))</f>
        <v>21</v>
      </c>
      <c r="FQ401" s="402"/>
      <c r="FS401" s="18" t="s">
        <v>44</v>
      </c>
      <c r="FT401" s="122">
        <f>FS341</f>
        <v>3</v>
      </c>
      <c r="FU401" s="122" t="str">
        <f>FS342</f>
        <v>shop65</v>
      </c>
      <c r="FV401" s="210"/>
      <c r="FW401" s="122"/>
      <c r="FX401" s="13"/>
      <c r="FY401" s="46">
        <f ca="1">IF(FY400=0,FY$28,VLOOKUP(FY400,FY358:GT378,23-FY$28,0))</f>
        <v>1</v>
      </c>
      <c r="FZ401" s="47">
        <f ca="1">IF(FZ400=0,FZ$28,VLOOKUP(FZ400,FZ358:GT378,23-FZ$28,0))</f>
        <v>2</v>
      </c>
      <c r="GA401" s="47">
        <f ca="1">IF(GA400=0,GA$28,VLOOKUP(GA400,GA358:GT378,23-GA$28,0))</f>
        <v>3</v>
      </c>
      <c r="GB401" s="47">
        <f ca="1">IF(GB400=0,GB$28,VLOOKUP(GB400,GB358:GT378,23-GB$28,0))</f>
        <v>4</v>
      </c>
      <c r="GC401" s="47">
        <f ca="1">IF(GC400=0,GC$28,VLOOKUP(GC400,GC358:GT378,23-GC$28,0))</f>
        <v>5</v>
      </c>
      <c r="GD401" s="47">
        <f ca="1">IF(GD400=0,GD$28,VLOOKUP(GD400,GD358:GT378,23-GD$28,0))</f>
        <v>6</v>
      </c>
      <c r="GE401" s="47">
        <f ca="1">IF(GE400=0,GE$28,VLOOKUP(GE400,GE358:GT378,23-GE$28,0))</f>
        <v>7</v>
      </c>
      <c r="GF401" s="47">
        <f ca="1">IF(GF400=0,GF$28,VLOOKUP(GF400,GF358:GT378,23-GF$28,0))</f>
        <v>8</v>
      </c>
      <c r="GG401" s="47">
        <f ca="1">IF(GG400=0,GG$28,VLOOKUP(GG400,GG358:GT378,23-GG$28,0))</f>
        <v>9</v>
      </c>
      <c r="GH401" s="47">
        <f ca="1">IF(GH400=0,GH$28,VLOOKUP(GH400,GH358:GT378,23-GH$28,0))</f>
        <v>10</v>
      </c>
      <c r="GI401" s="47">
        <f ca="1">IF(GI400=0,GI$28,VLOOKUP(GI400,GI358:GT378,23-GI$28,0))</f>
        <v>11</v>
      </c>
      <c r="GJ401" s="47">
        <f ca="1">IF(GJ400=0,GJ$28,VLOOKUP(GJ400,GJ358:GT378,23-GJ$28,0))</f>
        <v>12</v>
      </c>
      <c r="GK401" s="47">
        <f ca="1">IF(GK400=0,GK$28,VLOOKUP(GK400,GK358:GT378,23-GK$28,0))</f>
        <v>13</v>
      </c>
      <c r="GL401" s="47">
        <f ca="1">IF(GL400=0,GL$28,VLOOKUP(GL400,GL358:GT378,23-GL$28,0))</f>
        <v>14</v>
      </c>
      <c r="GM401" s="47">
        <f ca="1">IF(GM400=0,GM$28,VLOOKUP(GM400,GM358:GT378,23-GM$28,0))</f>
        <v>15</v>
      </c>
      <c r="GN401" s="47">
        <f ca="1">IF(GN400=0,GN$28,VLOOKUP(GN400,GN358:GT378,23-GN$28,0))</f>
        <v>16</v>
      </c>
      <c r="GO401" s="47">
        <f ca="1">IF(GO400=0,GO$28,VLOOKUP(GO400,GO358:GT378,23-GO$28,0))</f>
        <v>17</v>
      </c>
      <c r="GP401" s="47">
        <f ca="1">IF(GP400=0,GP$28,VLOOKUP(GP400,GP358:GT378,23-GP$28,0))</f>
        <v>18</v>
      </c>
      <c r="GQ401" s="47">
        <f ca="1">IF(GQ400=0,GQ$28,VLOOKUP(GQ400,GQ358:GT378,23-GQ$28,0))</f>
        <v>19</v>
      </c>
      <c r="GR401" s="47">
        <f ca="1">IF(GR400=0,GR$28,VLOOKUP(GR400,GR358:GT378,23-GR$28,0))</f>
        <v>20</v>
      </c>
      <c r="GS401" s="47">
        <f ca="1">IF(GS400=0,GS$28,VLOOKUP(GS400,GS358:GT378,23-GS$28,0))</f>
        <v>21</v>
      </c>
      <c r="GT401" s="402"/>
      <c r="GV401" s="18" t="s">
        <v>44</v>
      </c>
      <c r="GW401" s="122">
        <f>GV341</f>
        <v>3</v>
      </c>
      <c r="GX401" s="122" t="str">
        <f>GV342</f>
        <v>lei65</v>
      </c>
      <c r="GY401" s="210"/>
      <c r="GZ401" s="122"/>
      <c r="HA401" s="13"/>
      <c r="HB401" s="46">
        <f ca="1">IF(HB400=0,HB$28,VLOOKUP(HB400,HB358:HW378,23-HB$28,0))</f>
        <v>1</v>
      </c>
      <c r="HC401" s="47">
        <f ca="1">IF(HC400=0,HC$28,VLOOKUP(HC400,HC358:HW378,23-HC$28,0))</f>
        <v>2</v>
      </c>
      <c r="HD401" s="47">
        <f ca="1">IF(HD400=0,HD$28,VLOOKUP(HD400,HD358:HW378,23-HD$28,0))</f>
        <v>3</v>
      </c>
      <c r="HE401" s="47">
        <f ca="1">IF(HE400=0,HE$28,VLOOKUP(HE400,HE358:HW378,23-HE$28,0))</f>
        <v>4</v>
      </c>
      <c r="HF401" s="47">
        <f ca="1">IF(HF400=0,HF$28,VLOOKUP(HF400,HF358:HW378,23-HF$28,0))</f>
        <v>5</v>
      </c>
      <c r="HG401" s="47">
        <f ca="1">IF(HG400=0,HG$28,VLOOKUP(HG400,HG358:HW378,23-HG$28,0))</f>
        <v>6</v>
      </c>
      <c r="HH401" s="47">
        <f ca="1">IF(HH400=0,HH$28,VLOOKUP(HH400,HH358:HW378,23-HH$28,0))</f>
        <v>7</v>
      </c>
      <c r="HI401" s="47">
        <f ca="1">IF(HI400=0,HI$28,VLOOKUP(HI400,HI358:HW378,23-HI$28,0))</f>
        <v>8</v>
      </c>
      <c r="HJ401" s="47">
        <f ca="1">IF(HJ400=0,HJ$28,VLOOKUP(HJ400,HJ358:HW378,23-HJ$28,0))</f>
        <v>9</v>
      </c>
      <c r="HK401" s="47">
        <f ca="1">IF(HK400=0,HK$28,VLOOKUP(HK400,HK358:HW378,23-HK$28,0))</f>
        <v>10</v>
      </c>
      <c r="HL401" s="47">
        <f ca="1">IF(HL400=0,HL$28,VLOOKUP(HL400,HL358:HW378,23-HL$28,0))</f>
        <v>11</v>
      </c>
      <c r="HM401" s="47">
        <f ca="1">IF(HM400=0,HM$28,VLOOKUP(HM400,HM358:HW378,23-HM$28,0))</f>
        <v>12</v>
      </c>
      <c r="HN401" s="47">
        <f ca="1">IF(HN400=0,HN$28,VLOOKUP(HN400,HN358:HW378,23-HN$28,0))</f>
        <v>13</v>
      </c>
      <c r="HO401" s="47">
        <f ca="1">IF(HO400=0,HO$28,VLOOKUP(HO400,HO358:HW378,23-HO$28,0))</f>
        <v>14</v>
      </c>
      <c r="HP401" s="47">
        <f ca="1">IF(HP400=0,HP$28,VLOOKUP(HP400,HP358:HW378,23-HP$28,0))</f>
        <v>15</v>
      </c>
      <c r="HQ401" s="47">
        <f ca="1">IF(HQ400=0,HQ$28,VLOOKUP(HQ400,HQ358:HW378,23-HQ$28,0))</f>
        <v>16</v>
      </c>
      <c r="HR401" s="47">
        <f ca="1">IF(HR400=0,HR$28,VLOOKUP(HR400,HR358:HW378,23-HR$28,0))</f>
        <v>17</v>
      </c>
      <c r="HS401" s="47">
        <f ca="1">IF(HS400=0,HS$28,VLOOKUP(HS400,HS358:HW378,23-HS$28,0))</f>
        <v>18</v>
      </c>
      <c r="HT401" s="47">
        <f ca="1">IF(HT400=0,HT$28,VLOOKUP(HT400,HT358:HW378,23-HT$28,0))</f>
        <v>19</v>
      </c>
      <c r="HU401" s="47">
        <f ca="1">IF(HU400=0,HU$28,VLOOKUP(HU400,HU358:HW378,23-HU$28,0))</f>
        <v>20</v>
      </c>
      <c r="HV401" s="47">
        <f ca="1">IF(HV400=0,HV$28,VLOOKUP(HV400,HV358:HW378,23-HV$28,0))</f>
        <v>21</v>
      </c>
      <c r="HW401" s="402"/>
    </row>
    <row r="402" spans="1:231" ht="15.75" thickBot="1">
      <c r="A402" s="19" t="s">
        <v>187</v>
      </c>
      <c r="B402" s="125">
        <f>A341</f>
        <v>3</v>
      </c>
      <c r="C402" s="125" t="str">
        <f>A342</f>
        <v>work1834</v>
      </c>
      <c r="D402" s="224"/>
      <c r="E402" s="125"/>
      <c r="F402" s="16"/>
      <c r="G402" s="412">
        <f t="shared" ref="G402:AA402" ca="1" si="1814">(60/4860)*1000*ABS(G$28-G401)/20</f>
        <v>0</v>
      </c>
      <c r="H402" s="413">
        <f t="shared" ca="1" si="1814"/>
        <v>0</v>
      </c>
      <c r="I402" s="413">
        <f t="shared" ca="1" si="1814"/>
        <v>0</v>
      </c>
      <c r="J402" s="413">
        <f t="shared" ca="1" si="1814"/>
        <v>0</v>
      </c>
      <c r="K402" s="413">
        <f t="shared" ca="1" si="1814"/>
        <v>0</v>
      </c>
      <c r="L402" s="413">
        <f t="shared" ca="1" si="1814"/>
        <v>0</v>
      </c>
      <c r="M402" s="413">
        <f t="shared" ca="1" si="1814"/>
        <v>0</v>
      </c>
      <c r="N402" s="413">
        <f t="shared" ca="1" si="1814"/>
        <v>0</v>
      </c>
      <c r="O402" s="413">
        <f t="shared" ca="1" si="1814"/>
        <v>0</v>
      </c>
      <c r="P402" s="413">
        <f t="shared" ca="1" si="1814"/>
        <v>0</v>
      </c>
      <c r="Q402" s="413">
        <f t="shared" ca="1" si="1814"/>
        <v>0</v>
      </c>
      <c r="R402" s="413">
        <f t="shared" ca="1" si="1814"/>
        <v>0</v>
      </c>
      <c r="S402" s="413">
        <f t="shared" ca="1" si="1814"/>
        <v>0</v>
      </c>
      <c r="T402" s="413">
        <f t="shared" ca="1" si="1814"/>
        <v>0</v>
      </c>
      <c r="U402" s="413">
        <f t="shared" ca="1" si="1814"/>
        <v>0</v>
      </c>
      <c r="V402" s="413">
        <f t="shared" ca="1" si="1814"/>
        <v>0</v>
      </c>
      <c r="W402" s="413">
        <f t="shared" ca="1" si="1814"/>
        <v>0</v>
      </c>
      <c r="X402" s="413">
        <f t="shared" ca="1" si="1814"/>
        <v>0</v>
      </c>
      <c r="Y402" s="413">
        <f t="shared" ca="1" si="1814"/>
        <v>0</v>
      </c>
      <c r="Z402" s="413">
        <f t="shared" ca="1" si="1814"/>
        <v>0</v>
      </c>
      <c r="AA402" s="413">
        <f t="shared" ca="1" si="1814"/>
        <v>0</v>
      </c>
      <c r="AB402" s="403"/>
      <c r="AD402" s="19" t="s">
        <v>187</v>
      </c>
      <c r="AE402" s="125">
        <f>AD341</f>
        <v>3</v>
      </c>
      <c r="AF402" s="125" t="str">
        <f>AD342</f>
        <v>shop1834</v>
      </c>
      <c r="AG402" s="224"/>
      <c r="AH402" s="125"/>
      <c r="AI402" s="16"/>
      <c r="AJ402" s="412">
        <f t="shared" ref="AJ402:BD402" ca="1" si="1815">(60/4860)*1000*ABS(AJ$28-AJ401)/20</f>
        <v>0</v>
      </c>
      <c r="AK402" s="413">
        <f t="shared" ca="1" si="1815"/>
        <v>0</v>
      </c>
      <c r="AL402" s="413">
        <f t="shared" ca="1" si="1815"/>
        <v>0</v>
      </c>
      <c r="AM402" s="413">
        <f t="shared" ca="1" si="1815"/>
        <v>0</v>
      </c>
      <c r="AN402" s="413">
        <f t="shared" ca="1" si="1815"/>
        <v>0</v>
      </c>
      <c r="AO402" s="413">
        <f t="shared" ca="1" si="1815"/>
        <v>0</v>
      </c>
      <c r="AP402" s="413">
        <f t="shared" ca="1" si="1815"/>
        <v>0</v>
      </c>
      <c r="AQ402" s="413">
        <f t="shared" ca="1" si="1815"/>
        <v>0</v>
      </c>
      <c r="AR402" s="413">
        <f t="shared" ca="1" si="1815"/>
        <v>0</v>
      </c>
      <c r="AS402" s="413">
        <f t="shared" ca="1" si="1815"/>
        <v>0</v>
      </c>
      <c r="AT402" s="413">
        <f t="shared" ca="1" si="1815"/>
        <v>0</v>
      </c>
      <c r="AU402" s="413">
        <f t="shared" ca="1" si="1815"/>
        <v>0</v>
      </c>
      <c r="AV402" s="413">
        <f t="shared" ca="1" si="1815"/>
        <v>0</v>
      </c>
      <c r="AW402" s="413">
        <f t="shared" ca="1" si="1815"/>
        <v>0</v>
      </c>
      <c r="AX402" s="413">
        <f t="shared" ca="1" si="1815"/>
        <v>0</v>
      </c>
      <c r="AY402" s="413">
        <f t="shared" ca="1" si="1815"/>
        <v>0</v>
      </c>
      <c r="AZ402" s="413">
        <f t="shared" ca="1" si="1815"/>
        <v>0</v>
      </c>
      <c r="BA402" s="413">
        <f t="shared" ca="1" si="1815"/>
        <v>0</v>
      </c>
      <c r="BB402" s="413">
        <f t="shared" ca="1" si="1815"/>
        <v>0</v>
      </c>
      <c r="BC402" s="413">
        <f t="shared" ca="1" si="1815"/>
        <v>0</v>
      </c>
      <c r="BD402" s="413">
        <f t="shared" ca="1" si="1815"/>
        <v>0</v>
      </c>
      <c r="BE402" s="403"/>
      <c r="BG402" s="19" t="s">
        <v>187</v>
      </c>
      <c r="BH402" s="125">
        <f>BG341</f>
        <v>3</v>
      </c>
      <c r="BI402" s="125" t="str">
        <f>BG342</f>
        <v>lei1834</v>
      </c>
      <c r="BJ402" s="224"/>
      <c r="BK402" s="125"/>
      <c r="BL402" s="16"/>
      <c r="BM402" s="412">
        <f t="shared" ref="BM402:CG402" ca="1" si="1816">(60/4860)*1000*ABS(BM$28-BM401)/20</f>
        <v>0</v>
      </c>
      <c r="BN402" s="413">
        <f t="shared" ca="1" si="1816"/>
        <v>0</v>
      </c>
      <c r="BO402" s="413">
        <f t="shared" ca="1" si="1816"/>
        <v>0</v>
      </c>
      <c r="BP402" s="413">
        <f t="shared" ca="1" si="1816"/>
        <v>0</v>
      </c>
      <c r="BQ402" s="413">
        <f t="shared" ca="1" si="1816"/>
        <v>0</v>
      </c>
      <c r="BR402" s="413">
        <f t="shared" ca="1" si="1816"/>
        <v>0</v>
      </c>
      <c r="BS402" s="413">
        <f t="shared" ca="1" si="1816"/>
        <v>0</v>
      </c>
      <c r="BT402" s="413">
        <f t="shared" ca="1" si="1816"/>
        <v>0</v>
      </c>
      <c r="BU402" s="413">
        <f t="shared" ca="1" si="1816"/>
        <v>0</v>
      </c>
      <c r="BV402" s="413">
        <f t="shared" ca="1" si="1816"/>
        <v>0</v>
      </c>
      <c r="BW402" s="413">
        <f t="shared" ca="1" si="1816"/>
        <v>0</v>
      </c>
      <c r="BX402" s="413">
        <f t="shared" ca="1" si="1816"/>
        <v>0</v>
      </c>
      <c r="BY402" s="413">
        <f t="shared" ca="1" si="1816"/>
        <v>0</v>
      </c>
      <c r="BZ402" s="413">
        <f t="shared" ca="1" si="1816"/>
        <v>0</v>
      </c>
      <c r="CA402" s="413">
        <f t="shared" ca="1" si="1816"/>
        <v>0</v>
      </c>
      <c r="CB402" s="413">
        <f t="shared" ca="1" si="1816"/>
        <v>0</v>
      </c>
      <c r="CC402" s="413">
        <f t="shared" ca="1" si="1816"/>
        <v>0</v>
      </c>
      <c r="CD402" s="413">
        <f t="shared" ca="1" si="1816"/>
        <v>0</v>
      </c>
      <c r="CE402" s="413">
        <f t="shared" ca="1" si="1816"/>
        <v>0</v>
      </c>
      <c r="CF402" s="413">
        <f t="shared" ca="1" si="1816"/>
        <v>0</v>
      </c>
      <c r="CG402" s="413">
        <f t="shared" ca="1" si="1816"/>
        <v>0</v>
      </c>
      <c r="CH402" s="403"/>
      <c r="CJ402" s="19" t="s">
        <v>187</v>
      </c>
      <c r="CK402" s="125">
        <f>CJ341</f>
        <v>3</v>
      </c>
      <c r="CL402" s="125" t="str">
        <f>CJ342</f>
        <v>work3564</v>
      </c>
      <c r="CM402" s="224"/>
      <c r="CN402" s="125"/>
      <c r="CO402" s="16"/>
      <c r="CP402" s="412">
        <f t="shared" ref="CP402:DJ402" ca="1" si="1817">(60/4860)*1000*ABS(CP$28-CP401)/20</f>
        <v>0</v>
      </c>
      <c r="CQ402" s="413">
        <f t="shared" ca="1" si="1817"/>
        <v>0</v>
      </c>
      <c r="CR402" s="413">
        <f t="shared" ca="1" si="1817"/>
        <v>0</v>
      </c>
      <c r="CS402" s="413">
        <f t="shared" ca="1" si="1817"/>
        <v>0</v>
      </c>
      <c r="CT402" s="413">
        <f t="shared" ca="1" si="1817"/>
        <v>0</v>
      </c>
      <c r="CU402" s="413">
        <f t="shared" ca="1" si="1817"/>
        <v>0</v>
      </c>
      <c r="CV402" s="413">
        <f t="shared" ca="1" si="1817"/>
        <v>0</v>
      </c>
      <c r="CW402" s="413">
        <f t="shared" ca="1" si="1817"/>
        <v>0</v>
      </c>
      <c r="CX402" s="413">
        <f t="shared" ca="1" si="1817"/>
        <v>0</v>
      </c>
      <c r="CY402" s="413">
        <f t="shared" ca="1" si="1817"/>
        <v>0</v>
      </c>
      <c r="CZ402" s="413">
        <f t="shared" ca="1" si="1817"/>
        <v>0</v>
      </c>
      <c r="DA402" s="413">
        <f t="shared" ca="1" si="1817"/>
        <v>0</v>
      </c>
      <c r="DB402" s="413">
        <f t="shared" ca="1" si="1817"/>
        <v>0</v>
      </c>
      <c r="DC402" s="413">
        <f t="shared" ca="1" si="1817"/>
        <v>0</v>
      </c>
      <c r="DD402" s="413">
        <f t="shared" ca="1" si="1817"/>
        <v>0</v>
      </c>
      <c r="DE402" s="413">
        <f t="shared" ca="1" si="1817"/>
        <v>0</v>
      </c>
      <c r="DF402" s="413">
        <f t="shared" ca="1" si="1817"/>
        <v>0</v>
      </c>
      <c r="DG402" s="413">
        <f t="shared" ca="1" si="1817"/>
        <v>0</v>
      </c>
      <c r="DH402" s="413">
        <f t="shared" ca="1" si="1817"/>
        <v>0</v>
      </c>
      <c r="DI402" s="413">
        <f t="shared" ca="1" si="1817"/>
        <v>0</v>
      </c>
      <c r="DJ402" s="413">
        <f t="shared" ca="1" si="1817"/>
        <v>0</v>
      </c>
      <c r="DK402" s="403"/>
      <c r="DM402" s="19" t="s">
        <v>187</v>
      </c>
      <c r="DN402" s="125">
        <f>DM341</f>
        <v>3</v>
      </c>
      <c r="DO402" s="125" t="str">
        <f>DM342</f>
        <v>shop3564</v>
      </c>
      <c r="DP402" s="224"/>
      <c r="DQ402" s="125"/>
      <c r="DR402" s="16"/>
      <c r="DS402" s="412">
        <f t="shared" ref="DS402:EM402" ca="1" si="1818">(60/4860)*1000*ABS(DS$28-DS401)/20</f>
        <v>0</v>
      </c>
      <c r="DT402" s="413">
        <f t="shared" ca="1" si="1818"/>
        <v>0</v>
      </c>
      <c r="DU402" s="413">
        <f t="shared" ca="1" si="1818"/>
        <v>0</v>
      </c>
      <c r="DV402" s="413">
        <f t="shared" ca="1" si="1818"/>
        <v>0</v>
      </c>
      <c r="DW402" s="413">
        <f t="shared" ca="1" si="1818"/>
        <v>0</v>
      </c>
      <c r="DX402" s="413">
        <f t="shared" ca="1" si="1818"/>
        <v>0</v>
      </c>
      <c r="DY402" s="413">
        <f t="shared" ca="1" si="1818"/>
        <v>0</v>
      </c>
      <c r="DZ402" s="413">
        <f t="shared" ca="1" si="1818"/>
        <v>0</v>
      </c>
      <c r="EA402" s="413">
        <f t="shared" ca="1" si="1818"/>
        <v>0</v>
      </c>
      <c r="EB402" s="413">
        <f t="shared" ca="1" si="1818"/>
        <v>0</v>
      </c>
      <c r="EC402" s="413">
        <f t="shared" ca="1" si="1818"/>
        <v>0</v>
      </c>
      <c r="ED402" s="413">
        <f t="shared" ca="1" si="1818"/>
        <v>0</v>
      </c>
      <c r="EE402" s="413">
        <f t="shared" ca="1" si="1818"/>
        <v>0</v>
      </c>
      <c r="EF402" s="413">
        <f t="shared" ca="1" si="1818"/>
        <v>0</v>
      </c>
      <c r="EG402" s="413">
        <f t="shared" ca="1" si="1818"/>
        <v>0</v>
      </c>
      <c r="EH402" s="413">
        <f t="shared" ca="1" si="1818"/>
        <v>0</v>
      </c>
      <c r="EI402" s="413">
        <f t="shared" ca="1" si="1818"/>
        <v>0</v>
      </c>
      <c r="EJ402" s="413">
        <f t="shared" ca="1" si="1818"/>
        <v>0</v>
      </c>
      <c r="EK402" s="413">
        <f t="shared" ca="1" si="1818"/>
        <v>0</v>
      </c>
      <c r="EL402" s="413">
        <f t="shared" ca="1" si="1818"/>
        <v>0</v>
      </c>
      <c r="EM402" s="413">
        <f t="shared" ca="1" si="1818"/>
        <v>0</v>
      </c>
      <c r="EN402" s="403"/>
      <c r="EP402" s="19" t="s">
        <v>187</v>
      </c>
      <c r="EQ402" s="125">
        <f>EP341</f>
        <v>3</v>
      </c>
      <c r="ER402" s="125" t="str">
        <f>EP342</f>
        <v>lei3564</v>
      </c>
      <c r="ES402" s="224"/>
      <c r="ET402" s="125"/>
      <c r="EU402" s="16"/>
      <c r="EV402" s="412">
        <f t="shared" ref="EV402:FP402" ca="1" si="1819">(60/4860)*1000*ABS(EV$28-EV401)/20</f>
        <v>0</v>
      </c>
      <c r="EW402" s="413">
        <f t="shared" ca="1" si="1819"/>
        <v>0</v>
      </c>
      <c r="EX402" s="413">
        <f t="shared" ca="1" si="1819"/>
        <v>0</v>
      </c>
      <c r="EY402" s="413">
        <f t="shared" ca="1" si="1819"/>
        <v>0</v>
      </c>
      <c r="EZ402" s="413">
        <f t="shared" ca="1" si="1819"/>
        <v>0</v>
      </c>
      <c r="FA402" s="413">
        <f t="shared" ca="1" si="1819"/>
        <v>0</v>
      </c>
      <c r="FB402" s="413">
        <f t="shared" ca="1" si="1819"/>
        <v>0</v>
      </c>
      <c r="FC402" s="413">
        <f t="shared" ca="1" si="1819"/>
        <v>0</v>
      </c>
      <c r="FD402" s="413">
        <f t="shared" ca="1" si="1819"/>
        <v>0</v>
      </c>
      <c r="FE402" s="413">
        <f t="shared" ca="1" si="1819"/>
        <v>0</v>
      </c>
      <c r="FF402" s="413">
        <f t="shared" ca="1" si="1819"/>
        <v>0</v>
      </c>
      <c r="FG402" s="413">
        <f t="shared" ca="1" si="1819"/>
        <v>0</v>
      </c>
      <c r="FH402" s="413">
        <f t="shared" ca="1" si="1819"/>
        <v>0</v>
      </c>
      <c r="FI402" s="413">
        <f t="shared" ca="1" si="1819"/>
        <v>0</v>
      </c>
      <c r="FJ402" s="413">
        <f t="shared" ca="1" si="1819"/>
        <v>0</v>
      </c>
      <c r="FK402" s="413">
        <f t="shared" ca="1" si="1819"/>
        <v>0</v>
      </c>
      <c r="FL402" s="413">
        <f t="shared" ca="1" si="1819"/>
        <v>0</v>
      </c>
      <c r="FM402" s="413">
        <f t="shared" ca="1" si="1819"/>
        <v>0</v>
      </c>
      <c r="FN402" s="413">
        <f t="shared" ca="1" si="1819"/>
        <v>0</v>
      </c>
      <c r="FO402" s="413">
        <f t="shared" ca="1" si="1819"/>
        <v>0</v>
      </c>
      <c r="FP402" s="413">
        <f t="shared" ca="1" si="1819"/>
        <v>0</v>
      </c>
      <c r="FQ402" s="403"/>
      <c r="FS402" s="19" t="s">
        <v>187</v>
      </c>
      <c r="FT402" s="125">
        <f>FS341</f>
        <v>3</v>
      </c>
      <c r="FU402" s="125" t="str">
        <f>FS342</f>
        <v>shop65</v>
      </c>
      <c r="FV402" s="224"/>
      <c r="FW402" s="125"/>
      <c r="FX402" s="16"/>
      <c r="FY402" s="412">
        <f t="shared" ref="FY402:GS402" ca="1" si="1820">(60/4860)*1000*ABS(FY$28-FY401)/20</f>
        <v>0</v>
      </c>
      <c r="FZ402" s="413">
        <f t="shared" ca="1" si="1820"/>
        <v>0</v>
      </c>
      <c r="GA402" s="413">
        <f t="shared" ca="1" si="1820"/>
        <v>0</v>
      </c>
      <c r="GB402" s="413">
        <f t="shared" ca="1" si="1820"/>
        <v>0</v>
      </c>
      <c r="GC402" s="413">
        <f t="shared" ca="1" si="1820"/>
        <v>0</v>
      </c>
      <c r="GD402" s="413">
        <f t="shared" ca="1" si="1820"/>
        <v>0</v>
      </c>
      <c r="GE402" s="413">
        <f t="shared" ca="1" si="1820"/>
        <v>0</v>
      </c>
      <c r="GF402" s="413">
        <f t="shared" ca="1" si="1820"/>
        <v>0</v>
      </c>
      <c r="GG402" s="413">
        <f t="shared" ca="1" si="1820"/>
        <v>0</v>
      </c>
      <c r="GH402" s="413">
        <f t="shared" ca="1" si="1820"/>
        <v>0</v>
      </c>
      <c r="GI402" s="413">
        <f t="shared" ca="1" si="1820"/>
        <v>0</v>
      </c>
      <c r="GJ402" s="413">
        <f t="shared" ca="1" si="1820"/>
        <v>0</v>
      </c>
      <c r="GK402" s="413">
        <f t="shared" ca="1" si="1820"/>
        <v>0</v>
      </c>
      <c r="GL402" s="413">
        <f t="shared" ca="1" si="1820"/>
        <v>0</v>
      </c>
      <c r="GM402" s="413">
        <f t="shared" ca="1" si="1820"/>
        <v>0</v>
      </c>
      <c r="GN402" s="413">
        <f t="shared" ca="1" si="1820"/>
        <v>0</v>
      </c>
      <c r="GO402" s="413">
        <f t="shared" ca="1" si="1820"/>
        <v>0</v>
      </c>
      <c r="GP402" s="413">
        <f t="shared" ca="1" si="1820"/>
        <v>0</v>
      </c>
      <c r="GQ402" s="413">
        <f t="shared" ca="1" si="1820"/>
        <v>0</v>
      </c>
      <c r="GR402" s="413">
        <f t="shared" ca="1" si="1820"/>
        <v>0</v>
      </c>
      <c r="GS402" s="413">
        <f t="shared" ca="1" si="1820"/>
        <v>0</v>
      </c>
      <c r="GT402" s="403"/>
      <c r="GV402" s="19" t="s">
        <v>187</v>
      </c>
      <c r="GW402" s="125">
        <f>GV341</f>
        <v>3</v>
      </c>
      <c r="GX402" s="125" t="str">
        <f>GV342</f>
        <v>lei65</v>
      </c>
      <c r="GY402" s="224"/>
      <c r="GZ402" s="125"/>
      <c r="HA402" s="16"/>
      <c r="HB402" s="412">
        <f t="shared" ref="HB402:HV402" ca="1" si="1821">(60/4860)*1000*ABS(HB$28-HB401)/20</f>
        <v>0</v>
      </c>
      <c r="HC402" s="413">
        <f t="shared" ca="1" si="1821"/>
        <v>0</v>
      </c>
      <c r="HD402" s="413">
        <f t="shared" ca="1" si="1821"/>
        <v>0</v>
      </c>
      <c r="HE402" s="413">
        <f t="shared" ca="1" si="1821"/>
        <v>0</v>
      </c>
      <c r="HF402" s="413">
        <f t="shared" ca="1" si="1821"/>
        <v>0</v>
      </c>
      <c r="HG402" s="413">
        <f t="shared" ca="1" si="1821"/>
        <v>0</v>
      </c>
      <c r="HH402" s="413">
        <f t="shared" ca="1" si="1821"/>
        <v>0</v>
      </c>
      <c r="HI402" s="413">
        <f t="shared" ca="1" si="1821"/>
        <v>0</v>
      </c>
      <c r="HJ402" s="413">
        <f t="shared" ca="1" si="1821"/>
        <v>0</v>
      </c>
      <c r="HK402" s="413">
        <f t="shared" ca="1" si="1821"/>
        <v>0</v>
      </c>
      <c r="HL402" s="413">
        <f t="shared" ca="1" si="1821"/>
        <v>0</v>
      </c>
      <c r="HM402" s="413">
        <f t="shared" ca="1" si="1821"/>
        <v>0</v>
      </c>
      <c r="HN402" s="413">
        <f t="shared" ca="1" si="1821"/>
        <v>0</v>
      </c>
      <c r="HO402" s="413">
        <f t="shared" ca="1" si="1821"/>
        <v>0</v>
      </c>
      <c r="HP402" s="413">
        <f t="shared" ca="1" si="1821"/>
        <v>0</v>
      </c>
      <c r="HQ402" s="413">
        <f t="shared" ca="1" si="1821"/>
        <v>0</v>
      </c>
      <c r="HR402" s="413">
        <f t="shared" ca="1" si="1821"/>
        <v>0</v>
      </c>
      <c r="HS402" s="413">
        <f t="shared" ca="1" si="1821"/>
        <v>0</v>
      </c>
      <c r="HT402" s="413">
        <f t="shared" ca="1" si="1821"/>
        <v>0</v>
      </c>
      <c r="HU402" s="413">
        <f t="shared" ca="1" si="1821"/>
        <v>0</v>
      </c>
      <c r="HV402" s="413">
        <f t="shared" ca="1" si="1821"/>
        <v>0</v>
      </c>
      <c r="HW402" s="403"/>
    </row>
    <row r="403" spans="1:231" ht="15">
      <c r="A403" s="18" t="s">
        <v>231</v>
      </c>
      <c r="B403" s="122">
        <f>A341</f>
        <v>3</v>
      </c>
      <c r="C403" s="122" t="str">
        <f>A342</f>
        <v>work1834</v>
      </c>
      <c r="D403" s="210"/>
      <c r="E403" s="122"/>
      <c r="F403" s="8"/>
      <c r="G403" s="52">
        <f ca="1">MIN(G379:G399)</f>
        <v>-77.902842312138745</v>
      </c>
      <c r="H403" s="53">
        <f t="shared" ref="H403:AA403" ca="1" si="1822">MIN(H379:H399)</f>
        <v>-73.094024885463526</v>
      </c>
      <c r="I403" s="53">
        <f t="shared" ca="1" si="1822"/>
        <v>-68.285207458788278</v>
      </c>
      <c r="J403" s="53">
        <f t="shared" ca="1" si="1822"/>
        <v>-63.476390032113059</v>
      </c>
      <c r="K403" s="53">
        <f t="shared" ca="1" si="1822"/>
        <v>-58.667572605437819</v>
      </c>
      <c r="L403" s="53">
        <f t="shared" ca="1" si="1822"/>
        <v>-53.858755178762593</v>
      </c>
      <c r="M403" s="53">
        <f t="shared" ca="1" si="1822"/>
        <v>-49.049937752087359</v>
      </c>
      <c r="N403" s="53">
        <f t="shared" ca="1" si="1822"/>
        <v>-44.241120325412126</v>
      </c>
      <c r="O403" s="53">
        <f t="shared" ca="1" si="1822"/>
        <v>-39.432302898736893</v>
      </c>
      <c r="P403" s="53">
        <f t="shared" ca="1" si="1822"/>
        <v>-35.980213087847012</v>
      </c>
      <c r="Q403" s="53">
        <f t="shared" ca="1" si="1822"/>
        <v>-42.899484835509888</v>
      </c>
      <c r="R403" s="53">
        <f t="shared" ca="1" si="1822"/>
        <v>-49.818756583172771</v>
      </c>
      <c r="S403" s="53">
        <f t="shared" ca="1" si="1822"/>
        <v>-56.738028330835661</v>
      </c>
      <c r="T403" s="53">
        <f t="shared" ca="1" si="1822"/>
        <v>-63.657300078498544</v>
      </c>
      <c r="U403" s="53">
        <f t="shared" ca="1" si="1822"/>
        <v>-70.576571826161427</v>
      </c>
      <c r="V403" s="53">
        <f t="shared" ca="1" si="1822"/>
        <v>-77.495843573824317</v>
      </c>
      <c r="W403" s="53">
        <f t="shared" ca="1" si="1822"/>
        <v>-84.415115321487193</v>
      </c>
      <c r="X403" s="53">
        <f t="shared" ca="1" si="1822"/>
        <v>-91.334387069150097</v>
      </c>
      <c r="Y403" s="53">
        <f t="shared" ca="1" si="1822"/>
        <v>-98.253658816812973</v>
      </c>
      <c r="Z403" s="53">
        <f t="shared" ca="1" si="1822"/>
        <v>-105.17293056447586</v>
      </c>
      <c r="AA403" s="119">
        <f t="shared" ca="1" si="1822"/>
        <v>-112.09220231213874</v>
      </c>
      <c r="AB403" s="204"/>
      <c r="AD403" s="18" t="s">
        <v>231</v>
      </c>
      <c r="AE403" s="122">
        <f>AD341</f>
        <v>3</v>
      </c>
      <c r="AF403" s="122" t="str">
        <f>AD342</f>
        <v>shop1834</v>
      </c>
      <c r="AG403" s="210"/>
      <c r="AH403" s="122"/>
      <c r="AI403" s="8"/>
      <c r="AJ403" s="52">
        <f ca="1">MIN(AJ379:AJ399)</f>
        <v>-95.620324624277444</v>
      </c>
      <c r="AK403" s="53">
        <f t="shared" ref="AK403:BD403" ca="1" si="1823">MIN(AK379:AK399)</f>
        <v>-89.717835449939344</v>
      </c>
      <c r="AL403" s="53">
        <f t="shared" ca="1" si="1823"/>
        <v>-83.815346275601215</v>
      </c>
      <c r="AM403" s="53">
        <f t="shared" ca="1" si="1823"/>
        <v>-77.912857101263114</v>
      </c>
      <c r="AN403" s="53">
        <f t="shared" ca="1" si="1823"/>
        <v>-72.010367926924985</v>
      </c>
      <c r="AO403" s="53">
        <f t="shared" ca="1" si="1823"/>
        <v>-66.107878752586885</v>
      </c>
      <c r="AP403" s="53">
        <f t="shared" ca="1" si="1823"/>
        <v>-60.205389578248756</v>
      </c>
      <c r="AQ403" s="53">
        <f t="shared" ca="1" si="1823"/>
        <v>-54.302900403910655</v>
      </c>
      <c r="AR403" s="53">
        <f t="shared" ca="1" si="1823"/>
        <v>-48.400411229572534</v>
      </c>
      <c r="AS403" s="53">
        <f t="shared" ca="1" si="1823"/>
        <v>-42.497922055234419</v>
      </c>
      <c r="AT403" s="53">
        <f t="shared" ca="1" si="1823"/>
        <v>-43.410488189538285</v>
      </c>
      <c r="AU403" s="53">
        <f t="shared" ca="1" si="1823"/>
        <v>-50.412179833012196</v>
      </c>
      <c r="AV403" s="53">
        <f t="shared" ca="1" si="1823"/>
        <v>-57.413871476486122</v>
      </c>
      <c r="AW403" s="53">
        <f t="shared" ca="1" si="1823"/>
        <v>-64.415563119960026</v>
      </c>
      <c r="AX403" s="53">
        <f t="shared" ca="1" si="1823"/>
        <v>-71.417254763433931</v>
      </c>
      <c r="AY403" s="53">
        <f t="shared" ca="1" si="1823"/>
        <v>-78.418946406907864</v>
      </c>
      <c r="AZ403" s="53">
        <f t="shared" ca="1" si="1823"/>
        <v>-85.420638050381768</v>
      </c>
      <c r="BA403" s="53">
        <f t="shared" ca="1" si="1823"/>
        <v>-92.422329693855701</v>
      </c>
      <c r="BB403" s="53">
        <f t="shared" ca="1" si="1823"/>
        <v>-99.424021337329606</v>
      </c>
      <c r="BC403" s="53">
        <f t="shared" ca="1" si="1823"/>
        <v>-106.42571298080354</v>
      </c>
      <c r="BD403" s="119">
        <f t="shared" ca="1" si="1823"/>
        <v>-113.42740462427744</v>
      </c>
      <c r="BE403" s="204"/>
      <c r="BG403" s="18" t="s">
        <v>231</v>
      </c>
      <c r="BH403" s="122">
        <f>BG341</f>
        <v>3</v>
      </c>
      <c r="BI403" s="122" t="str">
        <f>BG342</f>
        <v>lei1834</v>
      </c>
      <c r="BJ403" s="210"/>
      <c r="BK403" s="122"/>
      <c r="BL403" s="8"/>
      <c r="BM403" s="52">
        <f ca="1">MIN(BM379:BM399)</f>
        <v>-83.50761473988436</v>
      </c>
      <c r="BN403" s="53">
        <f t="shared" ref="BN403:CG403" ca="1" si="1824">MIN(BN379:BN399)</f>
        <v>-78.352823706558169</v>
      </c>
      <c r="BO403" s="53">
        <f t="shared" ca="1" si="1824"/>
        <v>-73.198032673231964</v>
      </c>
      <c r="BP403" s="53">
        <f t="shared" ca="1" si="1824"/>
        <v>-68.043241639905787</v>
      </c>
      <c r="BQ403" s="53">
        <f t="shared" ca="1" si="1824"/>
        <v>-62.888450606579582</v>
      </c>
      <c r="BR403" s="53">
        <f t="shared" ca="1" si="1824"/>
        <v>-57.733659573253384</v>
      </c>
      <c r="BS403" s="53">
        <f t="shared" ca="1" si="1824"/>
        <v>-52.578868539927193</v>
      </c>
      <c r="BT403" s="53">
        <f t="shared" ca="1" si="1824"/>
        <v>-47.424077506600995</v>
      </c>
      <c r="BU403" s="53">
        <f t="shared" ca="1" si="1824"/>
        <v>-42.269286473274803</v>
      </c>
      <c r="BV403" s="53">
        <f t="shared" ca="1" si="1824"/>
        <v>-37.640509669592525</v>
      </c>
      <c r="BW403" s="53">
        <f t="shared" ca="1" si="1824"/>
        <v>-44.879069221437227</v>
      </c>
      <c r="BX403" s="53">
        <f t="shared" ca="1" si="1824"/>
        <v>-52.117628773281943</v>
      </c>
      <c r="BY403" s="53">
        <f t="shared" ca="1" si="1824"/>
        <v>-59.356188325126666</v>
      </c>
      <c r="BZ403" s="53">
        <f t="shared" ca="1" si="1824"/>
        <v>-66.594747876971368</v>
      </c>
      <c r="CA403" s="53">
        <f t="shared" ca="1" si="1824"/>
        <v>-73.833307428816084</v>
      </c>
      <c r="CB403" s="53">
        <f t="shared" ca="1" si="1824"/>
        <v>-81.071866980660801</v>
      </c>
      <c r="CC403" s="53">
        <f t="shared" ca="1" si="1824"/>
        <v>-88.310426532505502</v>
      </c>
      <c r="CD403" s="53">
        <f t="shared" ca="1" si="1824"/>
        <v>-95.548986084350233</v>
      </c>
      <c r="CE403" s="53">
        <f t="shared" ca="1" si="1824"/>
        <v>-102.78754563619493</v>
      </c>
      <c r="CF403" s="53">
        <f t="shared" ca="1" si="1824"/>
        <v>-110.02610518803968</v>
      </c>
      <c r="CG403" s="119">
        <f t="shared" ca="1" si="1824"/>
        <v>-117.26466473988437</v>
      </c>
      <c r="CH403" s="204"/>
      <c r="CJ403" s="18" t="s">
        <v>231</v>
      </c>
      <c r="CK403" s="122">
        <f>CJ341</f>
        <v>3</v>
      </c>
      <c r="CL403" s="122" t="str">
        <f>CJ342</f>
        <v>work3564</v>
      </c>
      <c r="CM403" s="210"/>
      <c r="CN403" s="122"/>
      <c r="CO403" s="8"/>
      <c r="CP403" s="52">
        <f ca="1">MIN(CP379:CP399)</f>
        <v>-86.062074104046246</v>
      </c>
      <c r="CQ403" s="53">
        <f t="shared" ref="CQ403:DJ403" ca="1" si="1825">MIN(CQ379:CQ399)</f>
        <v>-80.749600393919948</v>
      </c>
      <c r="CR403" s="53">
        <f t="shared" ca="1" si="1825"/>
        <v>-75.437126683793622</v>
      </c>
      <c r="CS403" s="53">
        <f t="shared" ca="1" si="1825"/>
        <v>-70.124652973667324</v>
      </c>
      <c r="CT403" s="53">
        <f t="shared" ca="1" si="1825"/>
        <v>-64.812179263540997</v>
      </c>
      <c r="CU403" s="53">
        <f t="shared" ca="1" si="1825"/>
        <v>-59.499705553414699</v>
      </c>
      <c r="CV403" s="53">
        <f t="shared" ca="1" si="1825"/>
        <v>-54.187231843288373</v>
      </c>
      <c r="CW403" s="53">
        <f t="shared" ca="1" si="1825"/>
        <v>-48.874758133162068</v>
      </c>
      <c r="CX403" s="53">
        <f t="shared" ca="1" si="1825"/>
        <v>-43.562284423035756</v>
      </c>
      <c r="CY403" s="53">
        <f t="shared" ca="1" si="1825"/>
        <v>-38.249810712909444</v>
      </c>
      <c r="CZ403" s="53">
        <f t="shared" ca="1" si="1825"/>
        <v>-45.318836508955968</v>
      </c>
      <c r="DA403" s="53">
        <f t="shared" ca="1" si="1825"/>
        <v>-52.628326268465003</v>
      </c>
      <c r="DB403" s="53">
        <f t="shared" ca="1" si="1825"/>
        <v>-59.93781602797403</v>
      </c>
      <c r="DC403" s="53">
        <f t="shared" ca="1" si="1825"/>
        <v>-67.247305787483057</v>
      </c>
      <c r="DD403" s="53">
        <f t="shared" ca="1" si="1825"/>
        <v>-74.556795546992078</v>
      </c>
      <c r="DE403" s="53">
        <f t="shared" ca="1" si="1825"/>
        <v>-81.866285306501112</v>
      </c>
      <c r="DF403" s="53">
        <f t="shared" ca="1" si="1825"/>
        <v>-89.175775066010118</v>
      </c>
      <c r="DG403" s="53">
        <f t="shared" ca="1" si="1825"/>
        <v>-96.485264825519167</v>
      </c>
      <c r="DH403" s="53">
        <f t="shared" ca="1" si="1825"/>
        <v>-103.79475458502819</v>
      </c>
      <c r="DI403" s="53">
        <f t="shared" ca="1" si="1825"/>
        <v>-111.10424434453724</v>
      </c>
      <c r="DJ403" s="119">
        <f t="shared" ca="1" si="1825"/>
        <v>-118.41373410404624</v>
      </c>
      <c r="DK403" s="204"/>
      <c r="DM403" s="18" t="s">
        <v>231</v>
      </c>
      <c r="DN403" s="122">
        <f>DM341</f>
        <v>3</v>
      </c>
      <c r="DO403" s="122" t="str">
        <f>DM342</f>
        <v>shop3564</v>
      </c>
      <c r="DP403" s="210"/>
      <c r="DQ403" s="122"/>
      <c r="DR403" s="8"/>
      <c r="DS403" s="52">
        <f ca="1">MIN(DS379:DS399)</f>
        <v>-75.802094971098271</v>
      </c>
      <c r="DT403" s="53">
        <f t="shared" ref="DT403:EM403" ca="1" si="1826">MIN(DT379:DT399)</f>
        <v>-71.122953306215663</v>
      </c>
      <c r="DU403" s="53">
        <f t="shared" ca="1" si="1826"/>
        <v>-66.443811641333042</v>
      </c>
      <c r="DV403" s="53">
        <f t="shared" ca="1" si="1826"/>
        <v>-61.764669976450442</v>
      </c>
      <c r="DW403" s="53">
        <f t="shared" ca="1" si="1826"/>
        <v>-57.085528311567828</v>
      </c>
      <c r="DX403" s="53">
        <f t="shared" ca="1" si="1826"/>
        <v>-52.40638664668522</v>
      </c>
      <c r="DY403" s="53">
        <f t="shared" ca="1" si="1826"/>
        <v>-47.727244981802613</v>
      </c>
      <c r="DZ403" s="53">
        <f t="shared" ca="1" si="1826"/>
        <v>-43.048103316920006</v>
      </c>
      <c r="EA403" s="53">
        <f t="shared" ca="1" si="1826"/>
        <v>-38.368961652037399</v>
      </c>
      <c r="EB403" s="53">
        <f t="shared" ca="1" si="1826"/>
        <v>-35.395047027759951</v>
      </c>
      <c r="EC403" s="53">
        <f t="shared" ca="1" si="1826"/>
        <v>-42.201786840790696</v>
      </c>
      <c r="ED403" s="53">
        <f t="shared" ca="1" si="1826"/>
        <v>-49.008526653821455</v>
      </c>
      <c r="EE403" s="53">
        <f t="shared" ca="1" si="1826"/>
        <v>-55.815266466852208</v>
      </c>
      <c r="EF403" s="53">
        <f t="shared" ca="1" si="1826"/>
        <v>-62.622006279882974</v>
      </c>
      <c r="EG403" s="53">
        <f t="shared" ca="1" si="1826"/>
        <v>-69.428746092913713</v>
      </c>
      <c r="EH403" s="53">
        <f t="shared" ca="1" si="1826"/>
        <v>-76.235485905944486</v>
      </c>
      <c r="EI403" s="53">
        <f t="shared" ca="1" si="1826"/>
        <v>-83.042225718975232</v>
      </c>
      <c r="EJ403" s="53">
        <f t="shared" ca="1" si="1826"/>
        <v>-89.848965532006005</v>
      </c>
      <c r="EK403" s="53">
        <f t="shared" ca="1" si="1826"/>
        <v>-96.65570534503675</v>
      </c>
      <c r="EL403" s="53">
        <f t="shared" ca="1" si="1826"/>
        <v>-103.46244515806752</v>
      </c>
      <c r="EM403" s="119">
        <f t="shared" ca="1" si="1826"/>
        <v>-110.26918497109827</v>
      </c>
      <c r="EN403" s="204"/>
      <c r="EP403" s="18" t="s">
        <v>231</v>
      </c>
      <c r="EQ403" s="122">
        <f>EP341</f>
        <v>3</v>
      </c>
      <c r="ER403" s="122" t="str">
        <f>EP342</f>
        <v>lei3564</v>
      </c>
      <c r="ES403" s="210"/>
      <c r="ET403" s="122"/>
      <c r="EU403" s="8"/>
      <c r="EV403" s="52">
        <f ca="1">MIN(EV379:EV399)</f>
        <v>-76.818173526011549</v>
      </c>
      <c r="EW403" s="53">
        <f t="shared" ref="EW403:FP403" ca="1" si="1827">MIN(EW379:EW399)</f>
        <v>-72.07631096267751</v>
      </c>
      <c r="EX403" s="53">
        <f t="shared" ca="1" si="1827"/>
        <v>-67.334448399343458</v>
      </c>
      <c r="EY403" s="53">
        <f t="shared" ca="1" si="1827"/>
        <v>-62.592585836009413</v>
      </c>
      <c r="EZ403" s="53">
        <f t="shared" ca="1" si="1827"/>
        <v>-57.85072327267536</v>
      </c>
      <c r="FA403" s="53">
        <f t="shared" ca="1" si="1827"/>
        <v>-53.108860709341322</v>
      </c>
      <c r="FB403" s="53">
        <f t="shared" ca="1" si="1827"/>
        <v>-48.366998146007269</v>
      </c>
      <c r="FC403" s="53">
        <f t="shared" ca="1" si="1827"/>
        <v>-43.625135582673224</v>
      </c>
      <c r="FD403" s="53">
        <f t="shared" ca="1" si="1827"/>
        <v>-38.883273019339178</v>
      </c>
      <c r="FE403" s="53">
        <f t="shared" ca="1" si="1827"/>
        <v>-35.56043545279384</v>
      </c>
      <c r="FF403" s="53">
        <f t="shared" ca="1" si="1827"/>
        <v>-42.398980732177264</v>
      </c>
      <c r="FG403" s="53">
        <f t="shared" ca="1" si="1827"/>
        <v>-49.237526011560689</v>
      </c>
      <c r="FH403" s="53">
        <f t="shared" ca="1" si="1827"/>
        <v>-56.076071290944128</v>
      </c>
      <c r="FI403" s="53">
        <f t="shared" ca="1" si="1827"/>
        <v>-62.914616570327553</v>
      </c>
      <c r="FJ403" s="53">
        <f t="shared" ca="1" si="1827"/>
        <v>-69.753161849710978</v>
      </c>
      <c r="FK403" s="53">
        <f t="shared" ca="1" si="1827"/>
        <v>-76.591707129094416</v>
      </c>
      <c r="FL403" s="53">
        <f t="shared" ca="1" si="1827"/>
        <v>-83.430252408477841</v>
      </c>
      <c r="FM403" s="53">
        <f t="shared" ca="1" si="1827"/>
        <v>-90.26879768786128</v>
      </c>
      <c r="FN403" s="53">
        <f t="shared" ca="1" si="1827"/>
        <v>-97.107342967244705</v>
      </c>
      <c r="FO403" s="53">
        <f t="shared" ca="1" si="1827"/>
        <v>-103.94588824662813</v>
      </c>
      <c r="FP403" s="119">
        <f t="shared" ca="1" si="1827"/>
        <v>-110.78443352601155</v>
      </c>
      <c r="FQ403" s="204"/>
      <c r="FS403" s="18" t="s">
        <v>231</v>
      </c>
      <c r="FT403" s="122">
        <f>FS341</f>
        <v>3</v>
      </c>
      <c r="FU403" s="122" t="str">
        <f>FS342</f>
        <v>shop65</v>
      </c>
      <c r="FV403" s="210"/>
      <c r="FW403" s="122"/>
      <c r="FX403" s="8"/>
      <c r="FY403" s="52">
        <f ca="1">MIN(FY379:FY399)</f>
        <v>-76.995425780346821</v>
      </c>
      <c r="FZ403" s="53">
        <f t="shared" ref="FZ403:GS403" ca="1" si="1828">MIN(FZ379:FZ399)</f>
        <v>-69.44685462541085</v>
      </c>
      <c r="GA403" s="53">
        <f t="shared" ca="1" si="1828"/>
        <v>-61.898283470474894</v>
      </c>
      <c r="GB403" s="53">
        <f t="shared" ca="1" si="1828"/>
        <v>-54.34971231553893</v>
      </c>
      <c r="GC403" s="53">
        <f t="shared" ca="1" si="1828"/>
        <v>-46.801141160602967</v>
      </c>
      <c r="GD403" s="53">
        <f t="shared" ca="1" si="1828"/>
        <v>-39.252570005667003</v>
      </c>
      <c r="GE403" s="53">
        <f t="shared" ca="1" si="1828"/>
        <v>-31.70399885073104</v>
      </c>
      <c r="GF403" s="53">
        <f t="shared" ca="1" si="1828"/>
        <v>-24.155427695795083</v>
      </c>
      <c r="GG403" s="53">
        <f t="shared" ca="1" si="1828"/>
        <v>-16.606856540859113</v>
      </c>
      <c r="GH403" s="53">
        <f t="shared" ca="1" si="1828"/>
        <v>-9.0582853859231509</v>
      </c>
      <c r="GI403" s="53">
        <f t="shared" ca="1" si="1828"/>
        <v>-2.23025501530091</v>
      </c>
      <c r="GJ403" s="53">
        <f t="shared" ca="1" si="1828"/>
        <v>-13.381530091805502</v>
      </c>
      <c r="GK403" s="53">
        <f t="shared" ca="1" si="1828"/>
        <v>-24.532805168310091</v>
      </c>
      <c r="GL403" s="53">
        <f t="shared" ca="1" si="1828"/>
        <v>-35.684080244814695</v>
      </c>
      <c r="GM403" s="53">
        <f t="shared" ca="1" si="1828"/>
        <v>-46.835355321319277</v>
      </c>
      <c r="GN403" s="53">
        <f t="shared" ca="1" si="1828"/>
        <v>-57.986630397823866</v>
      </c>
      <c r="GO403" s="53">
        <f t="shared" ca="1" si="1828"/>
        <v>-69.137905474328448</v>
      </c>
      <c r="GP403" s="53">
        <f t="shared" ca="1" si="1828"/>
        <v>-80.289180550833038</v>
      </c>
      <c r="GQ403" s="53">
        <f t="shared" ca="1" si="1828"/>
        <v>-91.440455627337627</v>
      </c>
      <c r="GR403" s="53">
        <f t="shared" ca="1" si="1828"/>
        <v>-102.59173070384222</v>
      </c>
      <c r="GS403" s="119">
        <f t="shared" ca="1" si="1828"/>
        <v>-113.74300578034681</v>
      </c>
      <c r="GT403" s="204"/>
      <c r="GV403" s="18" t="s">
        <v>231</v>
      </c>
      <c r="GW403" s="122">
        <f>GV341</f>
        <v>3</v>
      </c>
      <c r="GX403" s="122" t="str">
        <f>GV342</f>
        <v>lei65</v>
      </c>
      <c r="GY403" s="210"/>
      <c r="GZ403" s="122"/>
      <c r="HA403" s="8"/>
      <c r="HB403" s="52">
        <f ca="1">MIN(HB379:HB399)</f>
        <v>-73.076021387283248</v>
      </c>
      <c r="HC403" s="53">
        <f t="shared" ref="HC403:HV403" ca="1" si="1829">MIN(HC379:HC399)</f>
        <v>-65.911705565000574</v>
      </c>
      <c r="HD403" s="53">
        <f t="shared" ca="1" si="1829"/>
        <v>-58.747389742717907</v>
      </c>
      <c r="HE403" s="53">
        <f t="shared" ca="1" si="1829"/>
        <v>-51.583073920435233</v>
      </c>
      <c r="HF403" s="53">
        <f t="shared" ca="1" si="1829"/>
        <v>-44.418758098152566</v>
      </c>
      <c r="HG403" s="53">
        <f t="shared" ca="1" si="1829"/>
        <v>-37.254442275869891</v>
      </c>
      <c r="HH403" s="53">
        <f t="shared" ca="1" si="1829"/>
        <v>-30.090126453587214</v>
      </c>
      <c r="HI403" s="53">
        <f t="shared" ca="1" si="1829"/>
        <v>-22.92581063130455</v>
      </c>
      <c r="HJ403" s="53">
        <f t="shared" ca="1" si="1829"/>
        <v>-15.761494809021872</v>
      </c>
      <c r="HK403" s="53">
        <f t="shared" ca="1" si="1829"/>
        <v>-8.5971789867392001</v>
      </c>
      <c r="HL403" s="53">
        <f t="shared" ca="1" si="1829"/>
        <v>-2.1494533605349582</v>
      </c>
      <c r="HM403" s="53">
        <f t="shared" ca="1" si="1829"/>
        <v>-12.896720163209787</v>
      </c>
      <c r="HN403" s="53">
        <f t="shared" ca="1" si="1829"/>
        <v>-23.643986965884615</v>
      </c>
      <c r="HO403" s="53">
        <f t="shared" ca="1" si="1829"/>
        <v>-34.391253768559451</v>
      </c>
      <c r="HP403" s="53">
        <f t="shared" ca="1" si="1829"/>
        <v>-45.138520571234274</v>
      </c>
      <c r="HQ403" s="53">
        <f t="shared" ca="1" si="1829"/>
        <v>-55.885787373909103</v>
      </c>
      <c r="HR403" s="53">
        <f t="shared" ca="1" si="1829"/>
        <v>-66.633054176583926</v>
      </c>
      <c r="HS403" s="53">
        <f t="shared" ca="1" si="1829"/>
        <v>-77.380320979258755</v>
      </c>
      <c r="HT403" s="53">
        <f t="shared" ca="1" si="1829"/>
        <v>-88.127587781933585</v>
      </c>
      <c r="HU403" s="53">
        <f t="shared" ca="1" si="1829"/>
        <v>-98.874854584608414</v>
      </c>
      <c r="HV403" s="119">
        <f t="shared" ca="1" si="1829"/>
        <v>-109.62212138728323</v>
      </c>
      <c r="HW403" s="204"/>
    </row>
    <row r="404" spans="1:231" ht="15">
      <c r="A404" s="18" t="s">
        <v>186</v>
      </c>
      <c r="B404" s="122">
        <f>A341</f>
        <v>3</v>
      </c>
      <c r="C404" s="122" t="str">
        <f>A342</f>
        <v>work1834</v>
      </c>
      <c r="D404" s="210"/>
      <c r="E404" s="122"/>
      <c r="F404" s="8"/>
      <c r="G404" s="52">
        <f ca="1">IF(G403=0,G$28,VLOOKUP(G403,G379:AB399,23-G$28,0))</f>
        <v>1</v>
      </c>
      <c r="H404" s="53">
        <f ca="1">IF(H403=0,H$28,VLOOKUP(H403,H379:AB399,23-H$28,0))</f>
        <v>1</v>
      </c>
      <c r="I404" s="53">
        <f ca="1">IF(I403=0,I$28,VLOOKUP(I403,I379:AB399,23-I$28,0))</f>
        <v>1</v>
      </c>
      <c r="J404" s="53">
        <f ca="1">IF(J403=0,J$28,VLOOKUP(J403,J379:AB399,23-J$28,0))</f>
        <v>1</v>
      </c>
      <c r="K404" s="53">
        <f ca="1">IF(K403=0,K$28,VLOOKUP(K403,K379:AB399,23-K$28,0))</f>
        <v>1</v>
      </c>
      <c r="L404" s="53">
        <f ca="1">IF(L403=0,L$28,VLOOKUP(L403,L379:AB399,23-L$28,0))</f>
        <v>1</v>
      </c>
      <c r="M404" s="53">
        <f ca="1">IF(M403=0,M$28,VLOOKUP(M403,M379:AB399,23-M$28,0))</f>
        <v>1</v>
      </c>
      <c r="N404" s="53">
        <f ca="1">IF(N403=0,N$28,VLOOKUP(N403,N379:AB399,23-N$28,0))</f>
        <v>1</v>
      </c>
      <c r="O404" s="53">
        <f ca="1">IF(O403=0,O$28,VLOOKUP(O403,O379:AB399,23-O$28,0))</f>
        <v>1</v>
      </c>
      <c r="P404" s="53">
        <f ca="1">IF(P403=0,P$28,VLOOKUP(P403,P379:AB399,23-P$28,0))</f>
        <v>21</v>
      </c>
      <c r="Q404" s="53">
        <f ca="1">IF(Q403=0,Q$28,VLOOKUP(Q403,Q379:AB399,23-Q$28,0))</f>
        <v>21</v>
      </c>
      <c r="R404" s="53">
        <f ca="1">IF(R403=0,R$28,VLOOKUP(R403,R379:AB399,23-R$28,0))</f>
        <v>21</v>
      </c>
      <c r="S404" s="53">
        <f ca="1">IF(S403=0,S$28,VLOOKUP(S403,S379:AB399,23-S$28,0))</f>
        <v>21</v>
      </c>
      <c r="T404" s="53">
        <f ca="1">IF(T403=0,T$28,VLOOKUP(T403,T379:AB399,23-T$28,0))</f>
        <v>21</v>
      </c>
      <c r="U404" s="53">
        <f ca="1">IF(U403=0,U$28,VLOOKUP(U403,U379:AB399,23-U$28,0))</f>
        <v>21</v>
      </c>
      <c r="V404" s="53">
        <f ca="1">IF(V403=0,V$28,VLOOKUP(V403,V379:AB399,23-V$28,0))</f>
        <v>21</v>
      </c>
      <c r="W404" s="53">
        <f ca="1">IF(W403=0,W$28,VLOOKUP(W403,W379:AB399,23-W$28,0))</f>
        <v>21</v>
      </c>
      <c r="X404" s="53">
        <f ca="1">IF(X403=0,X$28,VLOOKUP(X403,X379:AB399,23-X$28,0))</f>
        <v>21</v>
      </c>
      <c r="Y404" s="53">
        <f ca="1">IF(Y403=0,Y$28,VLOOKUP(Y403,Y379:AB399,23-Y$28,0))</f>
        <v>21</v>
      </c>
      <c r="Z404" s="53">
        <f ca="1">IF(Z403=0,Z$28,VLOOKUP(Z403,Z379:AB399,23-Z$28,0))</f>
        <v>21</v>
      </c>
      <c r="AA404" s="119">
        <f ca="1">IF(AA403=0,AA$28,VLOOKUP(AA403,AA379:AB399,23-AA$28,0))</f>
        <v>21</v>
      </c>
      <c r="AB404" s="204"/>
      <c r="AD404" s="18" t="s">
        <v>186</v>
      </c>
      <c r="AE404" s="122">
        <f>AD341</f>
        <v>3</v>
      </c>
      <c r="AF404" s="122" t="str">
        <f>AD342</f>
        <v>shop1834</v>
      </c>
      <c r="AG404" s="210"/>
      <c r="AH404" s="122"/>
      <c r="AI404" s="8"/>
      <c r="AJ404" s="52">
        <f ca="1">IF(AJ403=0,AJ$28,VLOOKUP(AJ403,AJ379:BE399,23-AJ$28,0))</f>
        <v>1</v>
      </c>
      <c r="AK404" s="53">
        <f ca="1">IF(AK403=0,AK$28,VLOOKUP(AK403,AK379:BE399,23-AK$28,0))</f>
        <v>1</v>
      </c>
      <c r="AL404" s="53">
        <f ca="1">IF(AL403=0,AL$28,VLOOKUP(AL403,AL379:BE399,23-AL$28,0))</f>
        <v>1</v>
      </c>
      <c r="AM404" s="53">
        <f ca="1">IF(AM403=0,AM$28,VLOOKUP(AM403,AM379:BE399,23-AM$28,0))</f>
        <v>1</v>
      </c>
      <c r="AN404" s="53">
        <f ca="1">IF(AN403=0,AN$28,VLOOKUP(AN403,AN379:BE399,23-AN$28,0))</f>
        <v>1</v>
      </c>
      <c r="AO404" s="53">
        <f ca="1">IF(AO403=0,AO$28,VLOOKUP(AO403,AO379:BE399,23-AO$28,0))</f>
        <v>1</v>
      </c>
      <c r="AP404" s="53">
        <f ca="1">IF(AP403=0,AP$28,VLOOKUP(AP403,AP379:BE399,23-AP$28,0))</f>
        <v>1</v>
      </c>
      <c r="AQ404" s="53">
        <f ca="1">IF(AQ403=0,AQ$28,VLOOKUP(AQ403,AQ379:BE399,23-AQ$28,0))</f>
        <v>1</v>
      </c>
      <c r="AR404" s="53">
        <f ca="1">IF(AR403=0,AR$28,VLOOKUP(AR403,AR379:BE399,23-AR$28,0))</f>
        <v>1</v>
      </c>
      <c r="AS404" s="53">
        <f ca="1">IF(AS403=0,AS$28,VLOOKUP(AS403,AS379:BE399,23-AS$28,0))</f>
        <v>1</v>
      </c>
      <c r="AT404" s="53">
        <f ca="1">IF(AT403=0,AT$28,VLOOKUP(AT403,AT379:BE399,23-AT$28,0))</f>
        <v>21</v>
      </c>
      <c r="AU404" s="53">
        <f ca="1">IF(AU403=0,AU$28,VLOOKUP(AU403,AU379:BE399,23-AU$28,0))</f>
        <v>21</v>
      </c>
      <c r="AV404" s="53">
        <f ca="1">IF(AV403=0,AV$28,VLOOKUP(AV403,AV379:BE399,23-AV$28,0))</f>
        <v>21</v>
      </c>
      <c r="AW404" s="53">
        <f ca="1">IF(AW403=0,AW$28,VLOOKUP(AW403,AW379:BE399,23-AW$28,0))</f>
        <v>21</v>
      </c>
      <c r="AX404" s="53">
        <f ca="1">IF(AX403=0,AX$28,VLOOKUP(AX403,AX379:BE399,23-AX$28,0))</f>
        <v>21</v>
      </c>
      <c r="AY404" s="53">
        <f ca="1">IF(AY403=0,AY$28,VLOOKUP(AY403,AY379:BE399,23-AY$28,0))</f>
        <v>21</v>
      </c>
      <c r="AZ404" s="53">
        <f ca="1">IF(AZ403=0,AZ$28,VLOOKUP(AZ403,AZ379:BE399,23-AZ$28,0))</f>
        <v>21</v>
      </c>
      <c r="BA404" s="53">
        <f ca="1">IF(BA403=0,BA$28,VLOOKUP(BA403,BA379:BE399,23-BA$28,0))</f>
        <v>21</v>
      </c>
      <c r="BB404" s="53">
        <f ca="1">IF(BB403=0,BB$28,VLOOKUP(BB403,BB379:BE399,23-BB$28,0))</f>
        <v>21</v>
      </c>
      <c r="BC404" s="53">
        <f ca="1">IF(BC403=0,BC$28,VLOOKUP(BC403,BC379:BE399,23-BC$28,0))</f>
        <v>21</v>
      </c>
      <c r="BD404" s="119">
        <f ca="1">IF(BD403=0,BD$28,VLOOKUP(BD403,BD379:BE399,23-BD$28,0))</f>
        <v>21</v>
      </c>
      <c r="BE404" s="204"/>
      <c r="BG404" s="18" t="s">
        <v>186</v>
      </c>
      <c r="BH404" s="122">
        <f>BG341</f>
        <v>3</v>
      </c>
      <c r="BI404" s="122" t="str">
        <f>BG342</f>
        <v>lei1834</v>
      </c>
      <c r="BJ404" s="210"/>
      <c r="BK404" s="122"/>
      <c r="BL404" s="8"/>
      <c r="BM404" s="52">
        <f ca="1">IF(BM403=0,BM$28,VLOOKUP(BM403,BM379:CH399,23-BM$28,0))</f>
        <v>1</v>
      </c>
      <c r="BN404" s="53">
        <f ca="1">IF(BN403=0,BN$28,VLOOKUP(BN403,BN379:CH399,23-BN$28,0))</f>
        <v>1</v>
      </c>
      <c r="BO404" s="53">
        <f ca="1">IF(BO403=0,BO$28,VLOOKUP(BO403,BO379:CH399,23-BO$28,0))</f>
        <v>1</v>
      </c>
      <c r="BP404" s="53">
        <f ca="1">IF(BP403=0,BP$28,VLOOKUP(BP403,BP379:CH399,23-BP$28,0))</f>
        <v>1</v>
      </c>
      <c r="BQ404" s="53">
        <f ca="1">IF(BQ403=0,BQ$28,VLOOKUP(BQ403,BQ379:CH399,23-BQ$28,0))</f>
        <v>1</v>
      </c>
      <c r="BR404" s="53">
        <f ca="1">IF(BR403=0,BR$28,VLOOKUP(BR403,BR379:CH399,23-BR$28,0))</f>
        <v>1</v>
      </c>
      <c r="BS404" s="53">
        <f ca="1">IF(BS403=0,BS$28,VLOOKUP(BS403,BS379:CH399,23-BS$28,0))</f>
        <v>1</v>
      </c>
      <c r="BT404" s="53">
        <f ca="1">IF(BT403=0,BT$28,VLOOKUP(BT403,BT379:CH399,23-BT$28,0))</f>
        <v>1</v>
      </c>
      <c r="BU404" s="53">
        <f ca="1">IF(BU403=0,BU$28,VLOOKUP(BU403,BU379:CH399,23-BU$28,0))</f>
        <v>1</v>
      </c>
      <c r="BV404" s="53">
        <f ca="1">IF(BV403=0,BV$28,VLOOKUP(BV403,BV379:CH399,23-BV$28,0))</f>
        <v>21</v>
      </c>
      <c r="BW404" s="53">
        <f ca="1">IF(BW403=0,BW$28,VLOOKUP(BW403,BW379:CH399,23-BW$28,0))</f>
        <v>21</v>
      </c>
      <c r="BX404" s="53">
        <f ca="1">IF(BX403=0,BX$28,VLOOKUP(BX403,BX379:CH399,23-BX$28,0))</f>
        <v>21</v>
      </c>
      <c r="BY404" s="53">
        <f ca="1">IF(BY403=0,BY$28,VLOOKUP(BY403,BY379:CH399,23-BY$28,0))</f>
        <v>21</v>
      </c>
      <c r="BZ404" s="53">
        <f ca="1">IF(BZ403=0,BZ$28,VLOOKUP(BZ403,BZ379:CH399,23-BZ$28,0))</f>
        <v>21</v>
      </c>
      <c r="CA404" s="53">
        <f ca="1">IF(CA403=0,CA$28,VLOOKUP(CA403,CA379:CH399,23-CA$28,0))</f>
        <v>21</v>
      </c>
      <c r="CB404" s="53">
        <f ca="1">IF(CB403=0,CB$28,VLOOKUP(CB403,CB379:CH399,23-CB$28,0))</f>
        <v>21</v>
      </c>
      <c r="CC404" s="53">
        <f ca="1">IF(CC403=0,CC$28,VLOOKUP(CC403,CC379:CH399,23-CC$28,0))</f>
        <v>21</v>
      </c>
      <c r="CD404" s="53">
        <f ca="1">IF(CD403=0,CD$28,VLOOKUP(CD403,CD379:CH399,23-CD$28,0))</f>
        <v>21</v>
      </c>
      <c r="CE404" s="53">
        <f ca="1">IF(CE403=0,CE$28,VLOOKUP(CE403,CE379:CH399,23-CE$28,0))</f>
        <v>21</v>
      </c>
      <c r="CF404" s="53">
        <f ca="1">IF(CF403=0,CF$28,VLOOKUP(CF403,CF379:CH399,23-CF$28,0))</f>
        <v>21</v>
      </c>
      <c r="CG404" s="119">
        <f ca="1">IF(CG403=0,CG$28,VLOOKUP(CG403,CG379:CH399,23-CG$28,0))</f>
        <v>21</v>
      </c>
      <c r="CH404" s="204"/>
      <c r="CJ404" s="18" t="s">
        <v>186</v>
      </c>
      <c r="CK404" s="122">
        <f>CJ341</f>
        <v>3</v>
      </c>
      <c r="CL404" s="122" t="str">
        <f>CJ342</f>
        <v>work3564</v>
      </c>
      <c r="CM404" s="210"/>
      <c r="CN404" s="122"/>
      <c r="CO404" s="8"/>
      <c r="CP404" s="52">
        <f ca="1">IF(CP403=0,CP$28,VLOOKUP(CP403,CP379:DK399,23-CP$28,0))</f>
        <v>1</v>
      </c>
      <c r="CQ404" s="53">
        <f ca="1">IF(CQ403=0,CQ$28,VLOOKUP(CQ403,CQ379:DK399,23-CQ$28,0))</f>
        <v>1</v>
      </c>
      <c r="CR404" s="53">
        <f ca="1">IF(CR403=0,CR$28,VLOOKUP(CR403,CR379:DK399,23-CR$28,0))</f>
        <v>1</v>
      </c>
      <c r="CS404" s="53">
        <f ca="1">IF(CS403=0,CS$28,VLOOKUP(CS403,CS379:DK399,23-CS$28,0))</f>
        <v>1</v>
      </c>
      <c r="CT404" s="53">
        <f ca="1">IF(CT403=0,CT$28,VLOOKUP(CT403,CT379:DK399,23-CT$28,0))</f>
        <v>1</v>
      </c>
      <c r="CU404" s="53">
        <f ca="1">IF(CU403=0,CU$28,VLOOKUP(CU403,CU379:DK399,23-CU$28,0))</f>
        <v>1</v>
      </c>
      <c r="CV404" s="53">
        <f ca="1">IF(CV403=0,CV$28,VLOOKUP(CV403,CV379:DK399,23-CV$28,0))</f>
        <v>1</v>
      </c>
      <c r="CW404" s="53">
        <f ca="1">IF(CW403=0,CW$28,VLOOKUP(CW403,CW379:DK399,23-CW$28,0))</f>
        <v>1</v>
      </c>
      <c r="CX404" s="53">
        <f ca="1">IF(CX403=0,CX$28,VLOOKUP(CX403,CX379:DK399,23-CX$28,0))</f>
        <v>1</v>
      </c>
      <c r="CY404" s="53">
        <f ca="1">IF(CY403=0,CY$28,VLOOKUP(CY403,CY379:DK399,23-CY$28,0))</f>
        <v>1</v>
      </c>
      <c r="CZ404" s="53">
        <f ca="1">IF(CZ403=0,CZ$28,VLOOKUP(CZ403,CZ379:DK399,23-CZ$28,0))</f>
        <v>21</v>
      </c>
      <c r="DA404" s="53">
        <f ca="1">IF(DA403=0,DA$28,VLOOKUP(DA403,DA379:DK399,23-DA$28,0))</f>
        <v>21</v>
      </c>
      <c r="DB404" s="53">
        <f ca="1">IF(DB403=0,DB$28,VLOOKUP(DB403,DB379:DK399,23-DB$28,0))</f>
        <v>21</v>
      </c>
      <c r="DC404" s="53">
        <f ca="1">IF(DC403=0,DC$28,VLOOKUP(DC403,DC379:DK399,23-DC$28,0))</f>
        <v>21</v>
      </c>
      <c r="DD404" s="53">
        <f ca="1">IF(DD403=0,DD$28,VLOOKUP(DD403,DD379:DK399,23-DD$28,0))</f>
        <v>21</v>
      </c>
      <c r="DE404" s="53">
        <f ca="1">IF(DE403=0,DE$28,VLOOKUP(DE403,DE379:DK399,23-DE$28,0))</f>
        <v>21</v>
      </c>
      <c r="DF404" s="53">
        <f ca="1">IF(DF403=0,DF$28,VLOOKUP(DF403,DF379:DK399,23-DF$28,0))</f>
        <v>21</v>
      </c>
      <c r="DG404" s="53">
        <f ca="1">IF(DG403=0,DG$28,VLOOKUP(DG403,DG379:DK399,23-DG$28,0))</f>
        <v>21</v>
      </c>
      <c r="DH404" s="53">
        <f ca="1">IF(DH403=0,DH$28,VLOOKUP(DH403,DH379:DK399,23-DH$28,0))</f>
        <v>21</v>
      </c>
      <c r="DI404" s="53">
        <f ca="1">IF(DI403=0,DI$28,VLOOKUP(DI403,DI379:DK399,23-DI$28,0))</f>
        <v>21</v>
      </c>
      <c r="DJ404" s="119">
        <f ca="1">IF(DJ403=0,DJ$28,VLOOKUP(DJ403,DJ379:DK399,23-DJ$28,0))</f>
        <v>21</v>
      </c>
      <c r="DK404" s="204"/>
      <c r="DM404" s="18" t="s">
        <v>186</v>
      </c>
      <c r="DN404" s="122">
        <f>DM341</f>
        <v>3</v>
      </c>
      <c r="DO404" s="122" t="str">
        <f>DM342</f>
        <v>shop3564</v>
      </c>
      <c r="DP404" s="210"/>
      <c r="DQ404" s="122"/>
      <c r="DR404" s="8"/>
      <c r="DS404" s="52">
        <f ca="1">IF(DS403=0,DS$28,VLOOKUP(DS403,DS379:EN399,23-DS$28,0))</f>
        <v>1</v>
      </c>
      <c r="DT404" s="53">
        <f ca="1">IF(DT403=0,DT$28,VLOOKUP(DT403,DT379:EN399,23-DT$28,0))</f>
        <v>1</v>
      </c>
      <c r="DU404" s="53">
        <f ca="1">IF(DU403=0,DU$28,VLOOKUP(DU403,DU379:EN399,23-DU$28,0))</f>
        <v>1</v>
      </c>
      <c r="DV404" s="53">
        <f ca="1">IF(DV403=0,DV$28,VLOOKUP(DV403,DV379:EN399,23-DV$28,0))</f>
        <v>1</v>
      </c>
      <c r="DW404" s="53">
        <f ca="1">IF(DW403=0,DW$28,VLOOKUP(DW403,DW379:EN399,23-DW$28,0))</f>
        <v>1</v>
      </c>
      <c r="DX404" s="53">
        <f ca="1">IF(DX403=0,DX$28,VLOOKUP(DX403,DX379:EN399,23-DX$28,0))</f>
        <v>1</v>
      </c>
      <c r="DY404" s="53">
        <f ca="1">IF(DY403=0,DY$28,VLOOKUP(DY403,DY379:EN399,23-DY$28,0))</f>
        <v>1</v>
      </c>
      <c r="DZ404" s="53">
        <f ca="1">IF(DZ403=0,DZ$28,VLOOKUP(DZ403,DZ379:EN399,23-DZ$28,0))</f>
        <v>1</v>
      </c>
      <c r="EA404" s="53">
        <f ca="1">IF(EA403=0,EA$28,VLOOKUP(EA403,EA379:EN399,23-EA$28,0))</f>
        <v>1</v>
      </c>
      <c r="EB404" s="53">
        <f ca="1">IF(EB403=0,EB$28,VLOOKUP(EB403,EB379:EN399,23-EB$28,0))</f>
        <v>21</v>
      </c>
      <c r="EC404" s="53">
        <f ca="1">IF(EC403=0,EC$28,VLOOKUP(EC403,EC379:EN399,23-EC$28,0))</f>
        <v>21</v>
      </c>
      <c r="ED404" s="53">
        <f ca="1">IF(ED403=0,ED$28,VLOOKUP(ED403,ED379:EN399,23-ED$28,0))</f>
        <v>21</v>
      </c>
      <c r="EE404" s="53">
        <f ca="1">IF(EE403=0,EE$28,VLOOKUP(EE403,EE379:EN399,23-EE$28,0))</f>
        <v>21</v>
      </c>
      <c r="EF404" s="53">
        <f ca="1">IF(EF403=0,EF$28,VLOOKUP(EF403,EF379:EN399,23-EF$28,0))</f>
        <v>21</v>
      </c>
      <c r="EG404" s="53">
        <f ca="1">IF(EG403=0,EG$28,VLOOKUP(EG403,EG379:EN399,23-EG$28,0))</f>
        <v>21</v>
      </c>
      <c r="EH404" s="53">
        <f ca="1">IF(EH403=0,EH$28,VLOOKUP(EH403,EH379:EN399,23-EH$28,0))</f>
        <v>21</v>
      </c>
      <c r="EI404" s="53">
        <f ca="1">IF(EI403=0,EI$28,VLOOKUP(EI403,EI379:EN399,23-EI$28,0))</f>
        <v>21</v>
      </c>
      <c r="EJ404" s="53">
        <f ca="1">IF(EJ403=0,EJ$28,VLOOKUP(EJ403,EJ379:EN399,23-EJ$28,0))</f>
        <v>21</v>
      </c>
      <c r="EK404" s="53">
        <f ca="1">IF(EK403=0,EK$28,VLOOKUP(EK403,EK379:EN399,23-EK$28,0))</f>
        <v>21</v>
      </c>
      <c r="EL404" s="53">
        <f ca="1">IF(EL403=0,EL$28,VLOOKUP(EL403,EL379:EN399,23-EL$28,0))</f>
        <v>21</v>
      </c>
      <c r="EM404" s="119">
        <f ca="1">IF(EM403=0,EM$28,VLOOKUP(EM403,EM379:EN399,23-EM$28,0))</f>
        <v>21</v>
      </c>
      <c r="EN404" s="204"/>
      <c r="EP404" s="18" t="s">
        <v>186</v>
      </c>
      <c r="EQ404" s="122">
        <f>EP341</f>
        <v>3</v>
      </c>
      <c r="ER404" s="122" t="str">
        <f>EP342</f>
        <v>lei3564</v>
      </c>
      <c r="ES404" s="210"/>
      <c r="ET404" s="122"/>
      <c r="EU404" s="8"/>
      <c r="EV404" s="52">
        <f ca="1">IF(EV403=0,EV$28,VLOOKUP(EV403,EV379:FQ399,23-EV$28,0))</f>
        <v>1</v>
      </c>
      <c r="EW404" s="53">
        <f ca="1">IF(EW403=0,EW$28,VLOOKUP(EW403,EW379:FQ399,23-EW$28,0))</f>
        <v>1</v>
      </c>
      <c r="EX404" s="53">
        <f ca="1">IF(EX403=0,EX$28,VLOOKUP(EX403,EX379:FQ399,23-EX$28,0))</f>
        <v>1</v>
      </c>
      <c r="EY404" s="53">
        <f ca="1">IF(EY403=0,EY$28,VLOOKUP(EY403,EY379:FQ399,23-EY$28,0))</f>
        <v>1</v>
      </c>
      <c r="EZ404" s="53">
        <f ca="1">IF(EZ403=0,EZ$28,VLOOKUP(EZ403,EZ379:FQ399,23-EZ$28,0))</f>
        <v>1</v>
      </c>
      <c r="FA404" s="53">
        <f ca="1">IF(FA403=0,FA$28,VLOOKUP(FA403,FA379:FQ399,23-FA$28,0))</f>
        <v>1</v>
      </c>
      <c r="FB404" s="53">
        <f ca="1">IF(FB403=0,FB$28,VLOOKUP(FB403,FB379:FQ399,23-FB$28,0))</f>
        <v>1</v>
      </c>
      <c r="FC404" s="53">
        <f ca="1">IF(FC403=0,FC$28,VLOOKUP(FC403,FC379:FQ399,23-FC$28,0))</f>
        <v>1</v>
      </c>
      <c r="FD404" s="53">
        <f ca="1">IF(FD403=0,FD$28,VLOOKUP(FD403,FD379:FQ399,23-FD$28,0))</f>
        <v>1</v>
      </c>
      <c r="FE404" s="53">
        <f ca="1">IF(FE403=0,FE$28,VLOOKUP(FE403,FE379:FQ399,23-FE$28,0))</f>
        <v>21</v>
      </c>
      <c r="FF404" s="53">
        <f ca="1">IF(FF403=0,FF$28,VLOOKUP(FF403,FF379:FQ399,23-FF$28,0))</f>
        <v>21</v>
      </c>
      <c r="FG404" s="53">
        <f ca="1">IF(FG403=0,FG$28,VLOOKUP(FG403,FG379:FQ399,23-FG$28,0))</f>
        <v>21</v>
      </c>
      <c r="FH404" s="53">
        <f ca="1">IF(FH403=0,FH$28,VLOOKUP(FH403,FH379:FQ399,23-FH$28,0))</f>
        <v>21</v>
      </c>
      <c r="FI404" s="53">
        <f ca="1">IF(FI403=0,FI$28,VLOOKUP(FI403,FI379:FQ399,23-FI$28,0))</f>
        <v>21</v>
      </c>
      <c r="FJ404" s="53">
        <f ca="1">IF(FJ403=0,FJ$28,VLOOKUP(FJ403,FJ379:FQ399,23-FJ$28,0))</f>
        <v>21</v>
      </c>
      <c r="FK404" s="53">
        <f ca="1">IF(FK403=0,FK$28,VLOOKUP(FK403,FK379:FQ399,23-FK$28,0))</f>
        <v>21</v>
      </c>
      <c r="FL404" s="53">
        <f ca="1">IF(FL403=0,FL$28,VLOOKUP(FL403,FL379:FQ399,23-FL$28,0))</f>
        <v>21</v>
      </c>
      <c r="FM404" s="53">
        <f ca="1">IF(FM403=0,FM$28,VLOOKUP(FM403,FM379:FQ399,23-FM$28,0))</f>
        <v>21</v>
      </c>
      <c r="FN404" s="53">
        <f ca="1">IF(FN403=0,FN$28,VLOOKUP(FN403,FN379:FQ399,23-FN$28,0))</f>
        <v>21</v>
      </c>
      <c r="FO404" s="53">
        <f ca="1">IF(FO403=0,FO$28,VLOOKUP(FO403,FO379:FQ399,23-FO$28,0))</f>
        <v>21</v>
      </c>
      <c r="FP404" s="119">
        <f ca="1">IF(FP403=0,FP$28,VLOOKUP(FP403,FP379:FQ399,23-FP$28,0))</f>
        <v>21</v>
      </c>
      <c r="FQ404" s="204"/>
      <c r="FS404" s="18" t="s">
        <v>186</v>
      </c>
      <c r="FT404" s="122">
        <f>FS341</f>
        <v>3</v>
      </c>
      <c r="FU404" s="122" t="str">
        <f>FS342</f>
        <v>shop65</v>
      </c>
      <c r="FV404" s="210"/>
      <c r="FW404" s="122"/>
      <c r="FX404" s="8"/>
      <c r="FY404" s="52">
        <f ca="1">IF(FY403=0,FY$28,VLOOKUP(FY403,FY379:GT399,23-FY$28,0))</f>
        <v>1</v>
      </c>
      <c r="FZ404" s="53">
        <f ca="1">IF(FZ403=0,FZ$28,VLOOKUP(FZ403,FZ379:GT399,23-FZ$28,0))</f>
        <v>1</v>
      </c>
      <c r="GA404" s="53">
        <f ca="1">IF(GA403=0,GA$28,VLOOKUP(GA403,GA379:GT399,23-GA$28,0))</f>
        <v>1</v>
      </c>
      <c r="GB404" s="53">
        <f ca="1">IF(GB403=0,GB$28,VLOOKUP(GB403,GB379:GT399,23-GB$28,0))</f>
        <v>1</v>
      </c>
      <c r="GC404" s="53">
        <f ca="1">IF(GC403=0,GC$28,VLOOKUP(GC403,GC379:GT399,23-GC$28,0))</f>
        <v>1</v>
      </c>
      <c r="GD404" s="53">
        <f ca="1">IF(GD403=0,GD$28,VLOOKUP(GD403,GD379:GT399,23-GD$28,0))</f>
        <v>1</v>
      </c>
      <c r="GE404" s="53">
        <f ca="1">IF(GE403=0,GE$28,VLOOKUP(GE403,GE379:GT399,23-GE$28,0))</f>
        <v>1</v>
      </c>
      <c r="GF404" s="53">
        <f ca="1">IF(GF403=0,GF$28,VLOOKUP(GF403,GF379:GT399,23-GF$28,0))</f>
        <v>1</v>
      </c>
      <c r="GG404" s="53">
        <f ca="1">IF(GG403=0,GG$28,VLOOKUP(GG403,GG379:GT399,23-GG$28,0))</f>
        <v>1</v>
      </c>
      <c r="GH404" s="53">
        <f ca="1">IF(GH403=0,GH$28,VLOOKUP(GH403,GH379:GT399,23-GH$28,0))</f>
        <v>1</v>
      </c>
      <c r="GI404" s="53">
        <f ca="1">IF(GI403=0,GI$28,VLOOKUP(GI403,GI379:GT399,23-GI$28,0))</f>
        <v>21</v>
      </c>
      <c r="GJ404" s="53">
        <f ca="1">IF(GJ403=0,GJ$28,VLOOKUP(GJ403,GJ379:GT399,23-GJ$28,0))</f>
        <v>21</v>
      </c>
      <c r="GK404" s="53">
        <f ca="1">IF(GK403=0,GK$28,VLOOKUP(GK403,GK379:GT399,23-GK$28,0))</f>
        <v>21</v>
      </c>
      <c r="GL404" s="53">
        <f ca="1">IF(GL403=0,GL$28,VLOOKUP(GL403,GL379:GT399,23-GL$28,0))</f>
        <v>21</v>
      </c>
      <c r="GM404" s="53">
        <f ca="1">IF(GM403=0,GM$28,VLOOKUP(GM403,GM379:GT399,23-GM$28,0))</f>
        <v>21</v>
      </c>
      <c r="GN404" s="53">
        <f ca="1">IF(GN403=0,GN$28,VLOOKUP(GN403,GN379:GT399,23-GN$28,0))</f>
        <v>21</v>
      </c>
      <c r="GO404" s="53">
        <f ca="1">IF(GO403=0,GO$28,VLOOKUP(GO403,GO379:GT399,23-GO$28,0))</f>
        <v>21</v>
      </c>
      <c r="GP404" s="53">
        <f ca="1">IF(GP403=0,GP$28,VLOOKUP(GP403,GP379:GT399,23-GP$28,0))</f>
        <v>21</v>
      </c>
      <c r="GQ404" s="53">
        <f ca="1">IF(GQ403=0,GQ$28,VLOOKUP(GQ403,GQ379:GT399,23-GQ$28,0))</f>
        <v>21</v>
      </c>
      <c r="GR404" s="53">
        <f ca="1">IF(GR403=0,GR$28,VLOOKUP(GR403,GR379:GT399,23-GR$28,0))</f>
        <v>21</v>
      </c>
      <c r="GS404" s="119">
        <f ca="1">IF(GS403=0,GS$28,VLOOKUP(GS403,GS379:GT399,23-GS$28,0))</f>
        <v>21</v>
      </c>
      <c r="GT404" s="204"/>
      <c r="GV404" s="18" t="s">
        <v>186</v>
      </c>
      <c r="GW404" s="122">
        <f>GV341</f>
        <v>3</v>
      </c>
      <c r="GX404" s="122" t="str">
        <f>GV342</f>
        <v>lei65</v>
      </c>
      <c r="GY404" s="210"/>
      <c r="GZ404" s="122"/>
      <c r="HA404" s="8"/>
      <c r="HB404" s="52">
        <f ca="1">IF(HB403=0,HB$28,VLOOKUP(HB403,HB379:HW399,23-HB$28,0))</f>
        <v>1</v>
      </c>
      <c r="HC404" s="53">
        <f ca="1">IF(HC403=0,HC$28,VLOOKUP(HC403,HC379:HW399,23-HC$28,0))</f>
        <v>1</v>
      </c>
      <c r="HD404" s="53">
        <f ca="1">IF(HD403=0,HD$28,VLOOKUP(HD403,HD379:HW399,23-HD$28,0))</f>
        <v>1</v>
      </c>
      <c r="HE404" s="53">
        <f ca="1">IF(HE403=0,HE$28,VLOOKUP(HE403,HE379:HW399,23-HE$28,0))</f>
        <v>1</v>
      </c>
      <c r="HF404" s="53">
        <f ca="1">IF(HF403=0,HF$28,VLOOKUP(HF403,HF379:HW399,23-HF$28,0))</f>
        <v>1</v>
      </c>
      <c r="HG404" s="53">
        <f ca="1">IF(HG403=0,HG$28,VLOOKUP(HG403,HG379:HW399,23-HG$28,0))</f>
        <v>1</v>
      </c>
      <c r="HH404" s="53">
        <f ca="1">IF(HH403=0,HH$28,VLOOKUP(HH403,HH379:HW399,23-HH$28,0))</f>
        <v>1</v>
      </c>
      <c r="HI404" s="53">
        <f ca="1">IF(HI403=0,HI$28,VLOOKUP(HI403,HI379:HW399,23-HI$28,0))</f>
        <v>1</v>
      </c>
      <c r="HJ404" s="53">
        <f ca="1">IF(HJ403=0,HJ$28,VLOOKUP(HJ403,HJ379:HW399,23-HJ$28,0))</f>
        <v>1</v>
      </c>
      <c r="HK404" s="53">
        <f ca="1">IF(HK403=0,HK$28,VLOOKUP(HK403,HK379:HW399,23-HK$28,0))</f>
        <v>1</v>
      </c>
      <c r="HL404" s="53">
        <f ca="1">IF(HL403=0,HL$28,VLOOKUP(HL403,HL379:HW399,23-HL$28,0))</f>
        <v>21</v>
      </c>
      <c r="HM404" s="53">
        <f ca="1">IF(HM403=0,HM$28,VLOOKUP(HM403,HM379:HW399,23-HM$28,0))</f>
        <v>21</v>
      </c>
      <c r="HN404" s="53">
        <f ca="1">IF(HN403=0,HN$28,VLOOKUP(HN403,HN379:HW399,23-HN$28,0))</f>
        <v>21</v>
      </c>
      <c r="HO404" s="53">
        <f ca="1">IF(HO403=0,HO$28,VLOOKUP(HO403,HO379:HW399,23-HO$28,0))</f>
        <v>21</v>
      </c>
      <c r="HP404" s="53">
        <f ca="1">IF(HP403=0,HP$28,VLOOKUP(HP403,HP379:HW399,23-HP$28,0))</f>
        <v>21</v>
      </c>
      <c r="HQ404" s="53">
        <f ca="1">IF(HQ403=0,HQ$28,VLOOKUP(HQ403,HQ379:HW399,23-HQ$28,0))</f>
        <v>21</v>
      </c>
      <c r="HR404" s="53">
        <f ca="1">IF(HR403=0,HR$28,VLOOKUP(HR403,HR379:HW399,23-HR$28,0))</f>
        <v>21</v>
      </c>
      <c r="HS404" s="53">
        <f ca="1">IF(HS403=0,HS$28,VLOOKUP(HS403,HS379:HW399,23-HS$28,0))</f>
        <v>21</v>
      </c>
      <c r="HT404" s="53">
        <f ca="1">IF(HT403=0,HT$28,VLOOKUP(HT403,HT379:HW399,23-HT$28,0))</f>
        <v>21</v>
      </c>
      <c r="HU404" s="53">
        <f ca="1">IF(HU403=0,HU$28,VLOOKUP(HU403,HU379:HW399,23-HU$28,0))</f>
        <v>21</v>
      </c>
      <c r="HV404" s="119">
        <f ca="1">IF(HV403=0,HV$28,VLOOKUP(HV403,HV379:HW399,23-HV$28,0))</f>
        <v>21</v>
      </c>
      <c r="HW404" s="204"/>
    </row>
    <row r="405" spans="1:231" ht="15">
      <c r="A405" s="18" t="s">
        <v>73</v>
      </c>
      <c r="B405" s="122">
        <f>A341</f>
        <v>3</v>
      </c>
      <c r="C405" s="122" t="str">
        <f>A342</f>
        <v>work1834</v>
      </c>
      <c r="D405" s="210"/>
      <c r="E405" s="122">
        <v>7</v>
      </c>
      <c r="F405" s="8"/>
      <c r="G405" s="52" t="str">
        <f ca="1">HLOOKUP(G404,INDIRECT("input"&amp;$B405),$E405,0)</f>
        <v>U</v>
      </c>
      <c r="H405" s="53" t="str">
        <f t="shared" ref="H405" ca="1" si="1830">HLOOKUP(H404,INDIRECT("input"&amp;$B405),$E405,0)</f>
        <v>U</v>
      </c>
      <c r="I405" s="53" t="str">
        <f t="shared" ref="I405" ca="1" si="1831">HLOOKUP(I404,INDIRECT("input"&amp;$B405),$E405,0)</f>
        <v>U</v>
      </c>
      <c r="J405" s="53" t="str">
        <f t="shared" ref="J405" ca="1" si="1832">HLOOKUP(J404,INDIRECT("input"&amp;$B405),$E405,0)</f>
        <v>U</v>
      </c>
      <c r="K405" s="53" t="str">
        <f t="shared" ref="K405" ca="1" si="1833">HLOOKUP(K404,INDIRECT("input"&amp;$B405),$E405,0)</f>
        <v>U</v>
      </c>
      <c r="L405" s="53" t="str">
        <f t="shared" ref="L405" ca="1" si="1834">HLOOKUP(L404,INDIRECT("input"&amp;$B405),$E405,0)</f>
        <v>U</v>
      </c>
      <c r="M405" s="53" t="str">
        <f t="shared" ref="M405" ca="1" si="1835">HLOOKUP(M404,INDIRECT("input"&amp;$B405),$E405,0)</f>
        <v>U</v>
      </c>
      <c r="N405" s="53" t="str">
        <f t="shared" ref="N405" ca="1" si="1836">HLOOKUP(N404,INDIRECT("input"&amp;$B405),$E405,0)</f>
        <v>U</v>
      </c>
      <c r="O405" s="53" t="str">
        <f t="shared" ref="O405" ca="1" si="1837">HLOOKUP(O404,INDIRECT("input"&amp;$B405),$E405,0)</f>
        <v>U</v>
      </c>
      <c r="P405" s="53" t="str">
        <f t="shared" ref="P405" ca="1" si="1838">HLOOKUP(P404,INDIRECT("input"&amp;$B405),$E405,0)</f>
        <v>P</v>
      </c>
      <c r="Q405" s="53" t="str">
        <f t="shared" ref="Q405" ca="1" si="1839">HLOOKUP(Q404,INDIRECT("input"&amp;$B405),$E405,0)</f>
        <v>P</v>
      </c>
      <c r="R405" s="53" t="str">
        <f t="shared" ref="R405" ca="1" si="1840">HLOOKUP(R404,INDIRECT("input"&amp;$B405),$E405,0)</f>
        <v>P</v>
      </c>
      <c r="S405" s="53" t="str">
        <f t="shared" ref="S405" ca="1" si="1841">HLOOKUP(S404,INDIRECT("input"&amp;$B405),$E405,0)</f>
        <v>P</v>
      </c>
      <c r="T405" s="53" t="str">
        <f t="shared" ref="T405" ca="1" si="1842">HLOOKUP(T404,INDIRECT("input"&amp;$B405),$E405,0)</f>
        <v>P</v>
      </c>
      <c r="U405" s="53" t="str">
        <f t="shared" ref="U405" ca="1" si="1843">HLOOKUP(U404,INDIRECT("input"&amp;$B405),$E405,0)</f>
        <v>P</v>
      </c>
      <c r="V405" s="53" t="str">
        <f t="shared" ref="V405" ca="1" si="1844">HLOOKUP(V404,INDIRECT("input"&amp;$B405),$E405,0)</f>
        <v>P</v>
      </c>
      <c r="W405" s="53" t="str">
        <f t="shared" ref="W405" ca="1" si="1845">HLOOKUP(W404,INDIRECT("input"&amp;$B405),$E405,0)</f>
        <v>P</v>
      </c>
      <c r="X405" s="53" t="str">
        <f t="shared" ref="X405" ca="1" si="1846">HLOOKUP(X404,INDIRECT("input"&amp;$B405),$E405,0)</f>
        <v>P</v>
      </c>
      <c r="Y405" s="53" t="str">
        <f t="shared" ref="Y405" ca="1" si="1847">HLOOKUP(Y404,INDIRECT("input"&amp;$B405),$E405,0)</f>
        <v>P</v>
      </c>
      <c r="Z405" s="53" t="str">
        <f t="shared" ref="Z405" ca="1" si="1848">HLOOKUP(Z404,INDIRECT("input"&amp;$B405),$E405,0)</f>
        <v>P</v>
      </c>
      <c r="AA405" s="119" t="str">
        <f t="shared" ref="AA405" ca="1" si="1849">HLOOKUP(AA404,INDIRECT("input"&amp;$B405),$E405,0)</f>
        <v>P</v>
      </c>
      <c r="AB405" s="204"/>
      <c r="AD405" s="18" t="s">
        <v>73</v>
      </c>
      <c r="AE405" s="122">
        <f>AD341</f>
        <v>3</v>
      </c>
      <c r="AF405" s="122" t="str">
        <f>AD342</f>
        <v>shop1834</v>
      </c>
      <c r="AG405" s="210"/>
      <c r="AH405" s="122">
        <v>7</v>
      </c>
      <c r="AI405" s="8"/>
      <c r="AJ405" s="52" t="str">
        <f ca="1">HLOOKUP(AJ404,INDIRECT("input"&amp;$B405),$E405,0)</f>
        <v>U</v>
      </c>
      <c r="AK405" s="53" t="str">
        <f t="shared" ref="AK405" ca="1" si="1850">HLOOKUP(AK404,INDIRECT("input"&amp;$B405),$E405,0)</f>
        <v>U</v>
      </c>
      <c r="AL405" s="53" t="str">
        <f t="shared" ref="AL405" ca="1" si="1851">HLOOKUP(AL404,INDIRECT("input"&amp;$B405),$E405,0)</f>
        <v>U</v>
      </c>
      <c r="AM405" s="53" t="str">
        <f t="shared" ref="AM405" ca="1" si="1852">HLOOKUP(AM404,INDIRECT("input"&amp;$B405),$E405,0)</f>
        <v>U</v>
      </c>
      <c r="AN405" s="53" t="str">
        <f t="shared" ref="AN405" ca="1" si="1853">HLOOKUP(AN404,INDIRECT("input"&amp;$B405),$E405,0)</f>
        <v>U</v>
      </c>
      <c r="AO405" s="53" t="str">
        <f t="shared" ref="AO405" ca="1" si="1854">HLOOKUP(AO404,INDIRECT("input"&amp;$B405),$E405,0)</f>
        <v>U</v>
      </c>
      <c r="AP405" s="53" t="str">
        <f t="shared" ref="AP405" ca="1" si="1855">HLOOKUP(AP404,INDIRECT("input"&amp;$B405),$E405,0)</f>
        <v>U</v>
      </c>
      <c r="AQ405" s="53" t="str">
        <f t="shared" ref="AQ405" ca="1" si="1856">HLOOKUP(AQ404,INDIRECT("input"&amp;$B405),$E405,0)</f>
        <v>U</v>
      </c>
      <c r="AR405" s="53" t="str">
        <f t="shared" ref="AR405" ca="1" si="1857">HLOOKUP(AR404,INDIRECT("input"&amp;$B405),$E405,0)</f>
        <v>U</v>
      </c>
      <c r="AS405" s="53" t="str">
        <f t="shared" ref="AS405" ca="1" si="1858">HLOOKUP(AS404,INDIRECT("input"&amp;$B405),$E405,0)</f>
        <v>U</v>
      </c>
      <c r="AT405" s="53" t="str">
        <f t="shared" ref="AT405" ca="1" si="1859">HLOOKUP(AT404,INDIRECT("input"&amp;$B405),$E405,0)</f>
        <v>P</v>
      </c>
      <c r="AU405" s="53" t="str">
        <f t="shared" ref="AU405" ca="1" si="1860">HLOOKUP(AU404,INDIRECT("input"&amp;$B405),$E405,0)</f>
        <v>P</v>
      </c>
      <c r="AV405" s="53" t="str">
        <f t="shared" ref="AV405" ca="1" si="1861">HLOOKUP(AV404,INDIRECT("input"&amp;$B405),$E405,0)</f>
        <v>P</v>
      </c>
      <c r="AW405" s="53" t="str">
        <f t="shared" ref="AW405" ca="1" si="1862">HLOOKUP(AW404,INDIRECT("input"&amp;$B405),$E405,0)</f>
        <v>P</v>
      </c>
      <c r="AX405" s="53" t="str">
        <f t="shared" ref="AX405" ca="1" si="1863">HLOOKUP(AX404,INDIRECT("input"&amp;$B405),$E405,0)</f>
        <v>P</v>
      </c>
      <c r="AY405" s="53" t="str">
        <f t="shared" ref="AY405" ca="1" si="1864">HLOOKUP(AY404,INDIRECT("input"&amp;$B405),$E405,0)</f>
        <v>P</v>
      </c>
      <c r="AZ405" s="53" t="str">
        <f t="shared" ref="AZ405" ca="1" si="1865">HLOOKUP(AZ404,INDIRECT("input"&amp;$B405),$E405,0)</f>
        <v>P</v>
      </c>
      <c r="BA405" s="53" t="str">
        <f t="shared" ref="BA405" ca="1" si="1866">HLOOKUP(BA404,INDIRECT("input"&amp;$B405),$E405,0)</f>
        <v>P</v>
      </c>
      <c r="BB405" s="53" t="str">
        <f t="shared" ref="BB405" ca="1" si="1867">HLOOKUP(BB404,INDIRECT("input"&amp;$B405),$E405,0)</f>
        <v>P</v>
      </c>
      <c r="BC405" s="53" t="str">
        <f t="shared" ref="BC405" ca="1" si="1868">HLOOKUP(BC404,INDIRECT("input"&amp;$B405),$E405,0)</f>
        <v>P</v>
      </c>
      <c r="BD405" s="119" t="str">
        <f t="shared" ref="BD405" ca="1" si="1869">HLOOKUP(BD404,INDIRECT("input"&amp;$B405),$E405,0)</f>
        <v>P</v>
      </c>
      <c r="BE405" s="204"/>
      <c r="BG405" s="18" t="s">
        <v>73</v>
      </c>
      <c r="BH405" s="122">
        <f>BG341</f>
        <v>3</v>
      </c>
      <c r="BI405" s="122" t="str">
        <f>BG342</f>
        <v>lei1834</v>
      </c>
      <c r="BJ405" s="210"/>
      <c r="BK405" s="122">
        <v>7</v>
      </c>
      <c r="BL405" s="8"/>
      <c r="BM405" s="52" t="str">
        <f ca="1">HLOOKUP(BM404,INDIRECT("input"&amp;$B405),$E405,0)</f>
        <v>U</v>
      </c>
      <c r="BN405" s="53" t="str">
        <f t="shared" ref="BN405" ca="1" si="1870">HLOOKUP(BN404,INDIRECT("input"&amp;$B405),$E405,0)</f>
        <v>U</v>
      </c>
      <c r="BO405" s="53" t="str">
        <f t="shared" ref="BO405" ca="1" si="1871">HLOOKUP(BO404,INDIRECT("input"&amp;$B405),$E405,0)</f>
        <v>U</v>
      </c>
      <c r="BP405" s="53" t="str">
        <f t="shared" ref="BP405" ca="1" si="1872">HLOOKUP(BP404,INDIRECT("input"&amp;$B405),$E405,0)</f>
        <v>U</v>
      </c>
      <c r="BQ405" s="53" t="str">
        <f t="shared" ref="BQ405" ca="1" si="1873">HLOOKUP(BQ404,INDIRECT("input"&amp;$B405),$E405,0)</f>
        <v>U</v>
      </c>
      <c r="BR405" s="53" t="str">
        <f t="shared" ref="BR405" ca="1" si="1874">HLOOKUP(BR404,INDIRECT("input"&amp;$B405),$E405,0)</f>
        <v>U</v>
      </c>
      <c r="BS405" s="53" t="str">
        <f t="shared" ref="BS405" ca="1" si="1875">HLOOKUP(BS404,INDIRECT("input"&amp;$B405),$E405,0)</f>
        <v>U</v>
      </c>
      <c r="BT405" s="53" t="str">
        <f t="shared" ref="BT405" ca="1" si="1876">HLOOKUP(BT404,INDIRECT("input"&amp;$B405),$E405,0)</f>
        <v>U</v>
      </c>
      <c r="BU405" s="53" t="str">
        <f t="shared" ref="BU405" ca="1" si="1877">HLOOKUP(BU404,INDIRECT("input"&amp;$B405),$E405,0)</f>
        <v>U</v>
      </c>
      <c r="BV405" s="53" t="str">
        <f t="shared" ref="BV405" ca="1" si="1878">HLOOKUP(BV404,INDIRECT("input"&amp;$B405),$E405,0)</f>
        <v>P</v>
      </c>
      <c r="BW405" s="53" t="str">
        <f t="shared" ref="BW405" ca="1" si="1879">HLOOKUP(BW404,INDIRECT("input"&amp;$B405),$E405,0)</f>
        <v>P</v>
      </c>
      <c r="BX405" s="53" t="str">
        <f t="shared" ref="BX405" ca="1" si="1880">HLOOKUP(BX404,INDIRECT("input"&amp;$B405),$E405,0)</f>
        <v>P</v>
      </c>
      <c r="BY405" s="53" t="str">
        <f t="shared" ref="BY405" ca="1" si="1881">HLOOKUP(BY404,INDIRECT("input"&amp;$B405),$E405,0)</f>
        <v>P</v>
      </c>
      <c r="BZ405" s="53" t="str">
        <f t="shared" ref="BZ405" ca="1" si="1882">HLOOKUP(BZ404,INDIRECT("input"&amp;$B405),$E405,0)</f>
        <v>P</v>
      </c>
      <c r="CA405" s="53" t="str">
        <f t="shared" ref="CA405" ca="1" si="1883">HLOOKUP(CA404,INDIRECT("input"&amp;$B405),$E405,0)</f>
        <v>P</v>
      </c>
      <c r="CB405" s="53" t="str">
        <f t="shared" ref="CB405" ca="1" si="1884">HLOOKUP(CB404,INDIRECT("input"&amp;$B405),$E405,0)</f>
        <v>P</v>
      </c>
      <c r="CC405" s="53" t="str">
        <f t="shared" ref="CC405" ca="1" si="1885">HLOOKUP(CC404,INDIRECT("input"&amp;$B405),$E405,0)</f>
        <v>P</v>
      </c>
      <c r="CD405" s="53" t="str">
        <f t="shared" ref="CD405" ca="1" si="1886">HLOOKUP(CD404,INDIRECT("input"&amp;$B405),$E405,0)</f>
        <v>P</v>
      </c>
      <c r="CE405" s="53" t="str">
        <f t="shared" ref="CE405" ca="1" si="1887">HLOOKUP(CE404,INDIRECT("input"&amp;$B405),$E405,0)</f>
        <v>P</v>
      </c>
      <c r="CF405" s="53" t="str">
        <f t="shared" ref="CF405" ca="1" si="1888">HLOOKUP(CF404,INDIRECT("input"&amp;$B405),$E405,0)</f>
        <v>P</v>
      </c>
      <c r="CG405" s="119" t="str">
        <f t="shared" ref="CG405" ca="1" si="1889">HLOOKUP(CG404,INDIRECT("input"&amp;$B405),$E405,0)</f>
        <v>P</v>
      </c>
      <c r="CH405" s="204"/>
      <c r="CJ405" s="18" t="s">
        <v>73</v>
      </c>
      <c r="CK405" s="122">
        <f>CJ341</f>
        <v>3</v>
      </c>
      <c r="CL405" s="122" t="str">
        <f>CJ342</f>
        <v>work3564</v>
      </c>
      <c r="CM405" s="210"/>
      <c r="CN405" s="122">
        <v>7</v>
      </c>
      <c r="CO405" s="8"/>
      <c r="CP405" s="52" t="str">
        <f ca="1">HLOOKUP(CP404,INDIRECT("input"&amp;$B405),$E405,0)</f>
        <v>U</v>
      </c>
      <c r="CQ405" s="53" t="str">
        <f t="shared" ref="CQ405" ca="1" si="1890">HLOOKUP(CQ404,INDIRECT("input"&amp;$B405),$E405,0)</f>
        <v>U</v>
      </c>
      <c r="CR405" s="53" t="str">
        <f t="shared" ref="CR405" ca="1" si="1891">HLOOKUP(CR404,INDIRECT("input"&amp;$B405),$E405,0)</f>
        <v>U</v>
      </c>
      <c r="CS405" s="53" t="str">
        <f t="shared" ref="CS405" ca="1" si="1892">HLOOKUP(CS404,INDIRECT("input"&amp;$B405),$E405,0)</f>
        <v>U</v>
      </c>
      <c r="CT405" s="53" t="str">
        <f t="shared" ref="CT405" ca="1" si="1893">HLOOKUP(CT404,INDIRECT("input"&amp;$B405),$E405,0)</f>
        <v>U</v>
      </c>
      <c r="CU405" s="53" t="str">
        <f t="shared" ref="CU405" ca="1" si="1894">HLOOKUP(CU404,INDIRECT("input"&amp;$B405),$E405,0)</f>
        <v>U</v>
      </c>
      <c r="CV405" s="53" t="str">
        <f t="shared" ref="CV405" ca="1" si="1895">HLOOKUP(CV404,INDIRECT("input"&amp;$B405),$E405,0)</f>
        <v>U</v>
      </c>
      <c r="CW405" s="53" t="str">
        <f t="shared" ref="CW405" ca="1" si="1896">HLOOKUP(CW404,INDIRECT("input"&amp;$B405),$E405,0)</f>
        <v>U</v>
      </c>
      <c r="CX405" s="53" t="str">
        <f t="shared" ref="CX405" ca="1" si="1897">HLOOKUP(CX404,INDIRECT("input"&amp;$B405),$E405,0)</f>
        <v>U</v>
      </c>
      <c r="CY405" s="53" t="str">
        <f t="shared" ref="CY405" ca="1" si="1898">HLOOKUP(CY404,INDIRECT("input"&amp;$B405),$E405,0)</f>
        <v>U</v>
      </c>
      <c r="CZ405" s="53" t="str">
        <f t="shared" ref="CZ405" ca="1" si="1899">HLOOKUP(CZ404,INDIRECT("input"&amp;$B405),$E405,0)</f>
        <v>P</v>
      </c>
      <c r="DA405" s="53" t="str">
        <f t="shared" ref="DA405" ca="1" si="1900">HLOOKUP(DA404,INDIRECT("input"&amp;$B405),$E405,0)</f>
        <v>P</v>
      </c>
      <c r="DB405" s="53" t="str">
        <f t="shared" ref="DB405" ca="1" si="1901">HLOOKUP(DB404,INDIRECT("input"&amp;$B405),$E405,0)</f>
        <v>P</v>
      </c>
      <c r="DC405" s="53" t="str">
        <f t="shared" ref="DC405" ca="1" si="1902">HLOOKUP(DC404,INDIRECT("input"&amp;$B405),$E405,0)</f>
        <v>P</v>
      </c>
      <c r="DD405" s="53" t="str">
        <f t="shared" ref="DD405" ca="1" si="1903">HLOOKUP(DD404,INDIRECT("input"&amp;$B405),$E405,0)</f>
        <v>P</v>
      </c>
      <c r="DE405" s="53" t="str">
        <f t="shared" ref="DE405" ca="1" si="1904">HLOOKUP(DE404,INDIRECT("input"&amp;$B405),$E405,0)</f>
        <v>P</v>
      </c>
      <c r="DF405" s="53" t="str">
        <f t="shared" ref="DF405" ca="1" si="1905">HLOOKUP(DF404,INDIRECT("input"&amp;$B405),$E405,0)</f>
        <v>P</v>
      </c>
      <c r="DG405" s="53" t="str">
        <f t="shared" ref="DG405" ca="1" si="1906">HLOOKUP(DG404,INDIRECT("input"&amp;$B405),$E405,0)</f>
        <v>P</v>
      </c>
      <c r="DH405" s="53" t="str">
        <f t="shared" ref="DH405" ca="1" si="1907">HLOOKUP(DH404,INDIRECT("input"&amp;$B405),$E405,0)</f>
        <v>P</v>
      </c>
      <c r="DI405" s="53" t="str">
        <f t="shared" ref="DI405" ca="1" si="1908">HLOOKUP(DI404,INDIRECT("input"&amp;$B405),$E405,0)</f>
        <v>P</v>
      </c>
      <c r="DJ405" s="119" t="str">
        <f t="shared" ref="DJ405" ca="1" si="1909">HLOOKUP(DJ404,INDIRECT("input"&amp;$B405),$E405,0)</f>
        <v>P</v>
      </c>
      <c r="DK405" s="204"/>
      <c r="DM405" s="18" t="s">
        <v>73</v>
      </c>
      <c r="DN405" s="122">
        <f>DM341</f>
        <v>3</v>
      </c>
      <c r="DO405" s="122" t="str">
        <f>DM342</f>
        <v>shop3564</v>
      </c>
      <c r="DP405" s="210"/>
      <c r="DQ405" s="122">
        <v>7</v>
      </c>
      <c r="DR405" s="8"/>
      <c r="DS405" s="52" t="str">
        <f ca="1">HLOOKUP(DS404,INDIRECT("input"&amp;$B405),$E405,0)</f>
        <v>U</v>
      </c>
      <c r="DT405" s="53" t="str">
        <f t="shared" ref="DT405" ca="1" si="1910">HLOOKUP(DT404,INDIRECT("input"&amp;$B405),$E405,0)</f>
        <v>U</v>
      </c>
      <c r="DU405" s="53" t="str">
        <f t="shared" ref="DU405" ca="1" si="1911">HLOOKUP(DU404,INDIRECT("input"&amp;$B405),$E405,0)</f>
        <v>U</v>
      </c>
      <c r="DV405" s="53" t="str">
        <f t="shared" ref="DV405" ca="1" si="1912">HLOOKUP(DV404,INDIRECT("input"&amp;$B405),$E405,0)</f>
        <v>U</v>
      </c>
      <c r="DW405" s="53" t="str">
        <f t="shared" ref="DW405" ca="1" si="1913">HLOOKUP(DW404,INDIRECT("input"&amp;$B405),$E405,0)</f>
        <v>U</v>
      </c>
      <c r="DX405" s="53" t="str">
        <f t="shared" ref="DX405" ca="1" si="1914">HLOOKUP(DX404,INDIRECT("input"&amp;$B405),$E405,0)</f>
        <v>U</v>
      </c>
      <c r="DY405" s="53" t="str">
        <f t="shared" ref="DY405" ca="1" si="1915">HLOOKUP(DY404,INDIRECT("input"&amp;$B405),$E405,0)</f>
        <v>U</v>
      </c>
      <c r="DZ405" s="53" t="str">
        <f t="shared" ref="DZ405" ca="1" si="1916">HLOOKUP(DZ404,INDIRECT("input"&amp;$B405),$E405,0)</f>
        <v>U</v>
      </c>
      <c r="EA405" s="53" t="str">
        <f t="shared" ref="EA405" ca="1" si="1917">HLOOKUP(EA404,INDIRECT("input"&amp;$B405),$E405,0)</f>
        <v>U</v>
      </c>
      <c r="EB405" s="53" t="str">
        <f t="shared" ref="EB405" ca="1" si="1918">HLOOKUP(EB404,INDIRECT("input"&amp;$B405),$E405,0)</f>
        <v>P</v>
      </c>
      <c r="EC405" s="53" t="str">
        <f t="shared" ref="EC405" ca="1" si="1919">HLOOKUP(EC404,INDIRECT("input"&amp;$B405),$E405,0)</f>
        <v>P</v>
      </c>
      <c r="ED405" s="53" t="str">
        <f t="shared" ref="ED405" ca="1" si="1920">HLOOKUP(ED404,INDIRECT("input"&amp;$B405),$E405,0)</f>
        <v>P</v>
      </c>
      <c r="EE405" s="53" t="str">
        <f t="shared" ref="EE405" ca="1" si="1921">HLOOKUP(EE404,INDIRECT("input"&amp;$B405),$E405,0)</f>
        <v>P</v>
      </c>
      <c r="EF405" s="53" t="str">
        <f t="shared" ref="EF405" ca="1" si="1922">HLOOKUP(EF404,INDIRECT("input"&amp;$B405),$E405,0)</f>
        <v>P</v>
      </c>
      <c r="EG405" s="53" t="str">
        <f t="shared" ref="EG405" ca="1" si="1923">HLOOKUP(EG404,INDIRECT("input"&amp;$B405),$E405,0)</f>
        <v>P</v>
      </c>
      <c r="EH405" s="53" t="str">
        <f t="shared" ref="EH405" ca="1" si="1924">HLOOKUP(EH404,INDIRECT("input"&amp;$B405),$E405,0)</f>
        <v>P</v>
      </c>
      <c r="EI405" s="53" t="str">
        <f t="shared" ref="EI405" ca="1" si="1925">HLOOKUP(EI404,INDIRECT("input"&amp;$B405),$E405,0)</f>
        <v>P</v>
      </c>
      <c r="EJ405" s="53" t="str">
        <f t="shared" ref="EJ405" ca="1" si="1926">HLOOKUP(EJ404,INDIRECT("input"&amp;$B405),$E405,0)</f>
        <v>P</v>
      </c>
      <c r="EK405" s="53" t="str">
        <f t="shared" ref="EK405" ca="1" si="1927">HLOOKUP(EK404,INDIRECT("input"&amp;$B405),$E405,0)</f>
        <v>P</v>
      </c>
      <c r="EL405" s="53" t="str">
        <f t="shared" ref="EL405" ca="1" si="1928">HLOOKUP(EL404,INDIRECT("input"&amp;$B405),$E405,0)</f>
        <v>P</v>
      </c>
      <c r="EM405" s="119" t="str">
        <f t="shared" ref="EM405" ca="1" si="1929">HLOOKUP(EM404,INDIRECT("input"&amp;$B405),$E405,0)</f>
        <v>P</v>
      </c>
      <c r="EN405" s="204"/>
      <c r="EP405" s="18" t="s">
        <v>73</v>
      </c>
      <c r="EQ405" s="122">
        <f>EP341</f>
        <v>3</v>
      </c>
      <c r="ER405" s="122" t="str">
        <f>EP342</f>
        <v>lei3564</v>
      </c>
      <c r="ES405" s="210"/>
      <c r="ET405" s="122">
        <v>7</v>
      </c>
      <c r="EU405" s="8"/>
      <c r="EV405" s="52" t="str">
        <f ca="1">HLOOKUP(EV404,INDIRECT("input"&amp;$B405),$E405,0)</f>
        <v>U</v>
      </c>
      <c r="EW405" s="53" t="str">
        <f t="shared" ref="EW405" ca="1" si="1930">HLOOKUP(EW404,INDIRECT("input"&amp;$B405),$E405,0)</f>
        <v>U</v>
      </c>
      <c r="EX405" s="53" t="str">
        <f t="shared" ref="EX405" ca="1" si="1931">HLOOKUP(EX404,INDIRECT("input"&amp;$B405),$E405,0)</f>
        <v>U</v>
      </c>
      <c r="EY405" s="53" t="str">
        <f t="shared" ref="EY405" ca="1" si="1932">HLOOKUP(EY404,INDIRECT("input"&amp;$B405),$E405,0)</f>
        <v>U</v>
      </c>
      <c r="EZ405" s="53" t="str">
        <f t="shared" ref="EZ405" ca="1" si="1933">HLOOKUP(EZ404,INDIRECT("input"&amp;$B405),$E405,0)</f>
        <v>U</v>
      </c>
      <c r="FA405" s="53" t="str">
        <f t="shared" ref="FA405" ca="1" si="1934">HLOOKUP(FA404,INDIRECT("input"&amp;$B405),$E405,0)</f>
        <v>U</v>
      </c>
      <c r="FB405" s="53" t="str">
        <f t="shared" ref="FB405" ca="1" si="1935">HLOOKUP(FB404,INDIRECT("input"&amp;$B405),$E405,0)</f>
        <v>U</v>
      </c>
      <c r="FC405" s="53" t="str">
        <f t="shared" ref="FC405" ca="1" si="1936">HLOOKUP(FC404,INDIRECT("input"&amp;$B405),$E405,0)</f>
        <v>U</v>
      </c>
      <c r="FD405" s="53" t="str">
        <f t="shared" ref="FD405" ca="1" si="1937">HLOOKUP(FD404,INDIRECT("input"&amp;$B405),$E405,0)</f>
        <v>U</v>
      </c>
      <c r="FE405" s="53" t="str">
        <f t="shared" ref="FE405" ca="1" si="1938">HLOOKUP(FE404,INDIRECT("input"&amp;$B405),$E405,0)</f>
        <v>P</v>
      </c>
      <c r="FF405" s="53" t="str">
        <f t="shared" ref="FF405" ca="1" si="1939">HLOOKUP(FF404,INDIRECT("input"&amp;$B405),$E405,0)</f>
        <v>P</v>
      </c>
      <c r="FG405" s="53" t="str">
        <f t="shared" ref="FG405" ca="1" si="1940">HLOOKUP(FG404,INDIRECT("input"&amp;$B405),$E405,0)</f>
        <v>P</v>
      </c>
      <c r="FH405" s="53" t="str">
        <f t="shared" ref="FH405" ca="1" si="1941">HLOOKUP(FH404,INDIRECT("input"&amp;$B405),$E405,0)</f>
        <v>P</v>
      </c>
      <c r="FI405" s="53" t="str">
        <f t="shared" ref="FI405" ca="1" si="1942">HLOOKUP(FI404,INDIRECT("input"&amp;$B405),$E405,0)</f>
        <v>P</v>
      </c>
      <c r="FJ405" s="53" t="str">
        <f t="shared" ref="FJ405" ca="1" si="1943">HLOOKUP(FJ404,INDIRECT("input"&amp;$B405),$E405,0)</f>
        <v>P</v>
      </c>
      <c r="FK405" s="53" t="str">
        <f t="shared" ref="FK405" ca="1" si="1944">HLOOKUP(FK404,INDIRECT("input"&amp;$B405),$E405,0)</f>
        <v>P</v>
      </c>
      <c r="FL405" s="53" t="str">
        <f t="shared" ref="FL405" ca="1" si="1945">HLOOKUP(FL404,INDIRECT("input"&amp;$B405),$E405,0)</f>
        <v>P</v>
      </c>
      <c r="FM405" s="53" t="str">
        <f t="shared" ref="FM405" ca="1" si="1946">HLOOKUP(FM404,INDIRECT("input"&amp;$B405),$E405,0)</f>
        <v>P</v>
      </c>
      <c r="FN405" s="53" t="str">
        <f t="shared" ref="FN405" ca="1" si="1947">HLOOKUP(FN404,INDIRECT("input"&amp;$B405),$E405,0)</f>
        <v>P</v>
      </c>
      <c r="FO405" s="53" t="str">
        <f t="shared" ref="FO405" ca="1" si="1948">HLOOKUP(FO404,INDIRECT("input"&amp;$B405),$E405,0)</f>
        <v>P</v>
      </c>
      <c r="FP405" s="119" t="str">
        <f t="shared" ref="FP405" ca="1" si="1949">HLOOKUP(FP404,INDIRECT("input"&amp;$B405),$E405,0)</f>
        <v>P</v>
      </c>
      <c r="FQ405" s="204"/>
      <c r="FS405" s="18" t="s">
        <v>73</v>
      </c>
      <c r="FT405" s="122">
        <f>FS341</f>
        <v>3</v>
      </c>
      <c r="FU405" s="122" t="str">
        <f>FS342</f>
        <v>shop65</v>
      </c>
      <c r="FV405" s="210"/>
      <c r="FW405" s="122">
        <v>7</v>
      </c>
      <c r="FX405" s="8"/>
      <c r="FY405" s="52" t="str">
        <f ca="1">HLOOKUP(FY404,INDIRECT("input"&amp;$B405),$E405,0)</f>
        <v>U</v>
      </c>
      <c r="FZ405" s="53" t="str">
        <f t="shared" ref="FZ405" ca="1" si="1950">HLOOKUP(FZ404,INDIRECT("input"&amp;$B405),$E405,0)</f>
        <v>U</v>
      </c>
      <c r="GA405" s="53" t="str">
        <f t="shared" ref="GA405" ca="1" si="1951">HLOOKUP(GA404,INDIRECT("input"&amp;$B405),$E405,0)</f>
        <v>U</v>
      </c>
      <c r="GB405" s="53" t="str">
        <f t="shared" ref="GB405" ca="1" si="1952">HLOOKUP(GB404,INDIRECT("input"&amp;$B405),$E405,0)</f>
        <v>U</v>
      </c>
      <c r="GC405" s="53" t="str">
        <f t="shared" ref="GC405" ca="1" si="1953">HLOOKUP(GC404,INDIRECT("input"&amp;$B405),$E405,0)</f>
        <v>U</v>
      </c>
      <c r="GD405" s="53" t="str">
        <f t="shared" ref="GD405" ca="1" si="1954">HLOOKUP(GD404,INDIRECT("input"&amp;$B405),$E405,0)</f>
        <v>U</v>
      </c>
      <c r="GE405" s="53" t="str">
        <f t="shared" ref="GE405" ca="1" si="1955">HLOOKUP(GE404,INDIRECT("input"&amp;$B405),$E405,0)</f>
        <v>U</v>
      </c>
      <c r="GF405" s="53" t="str">
        <f t="shared" ref="GF405" ca="1" si="1956">HLOOKUP(GF404,INDIRECT("input"&amp;$B405),$E405,0)</f>
        <v>U</v>
      </c>
      <c r="GG405" s="53" t="str">
        <f t="shared" ref="GG405" ca="1" si="1957">HLOOKUP(GG404,INDIRECT("input"&amp;$B405),$E405,0)</f>
        <v>U</v>
      </c>
      <c r="GH405" s="53" t="str">
        <f t="shared" ref="GH405" ca="1" si="1958">HLOOKUP(GH404,INDIRECT("input"&amp;$B405),$E405,0)</f>
        <v>U</v>
      </c>
      <c r="GI405" s="53" t="str">
        <f t="shared" ref="GI405" ca="1" si="1959">HLOOKUP(GI404,INDIRECT("input"&amp;$B405),$E405,0)</f>
        <v>P</v>
      </c>
      <c r="GJ405" s="53" t="str">
        <f t="shared" ref="GJ405" ca="1" si="1960">HLOOKUP(GJ404,INDIRECT("input"&amp;$B405),$E405,0)</f>
        <v>P</v>
      </c>
      <c r="GK405" s="53" t="str">
        <f t="shared" ref="GK405" ca="1" si="1961">HLOOKUP(GK404,INDIRECT("input"&amp;$B405),$E405,0)</f>
        <v>P</v>
      </c>
      <c r="GL405" s="53" t="str">
        <f t="shared" ref="GL405" ca="1" si="1962">HLOOKUP(GL404,INDIRECT("input"&amp;$B405),$E405,0)</f>
        <v>P</v>
      </c>
      <c r="GM405" s="53" t="str">
        <f t="shared" ref="GM405" ca="1" si="1963">HLOOKUP(GM404,INDIRECT("input"&amp;$B405),$E405,0)</f>
        <v>P</v>
      </c>
      <c r="GN405" s="53" t="str">
        <f t="shared" ref="GN405" ca="1" si="1964">HLOOKUP(GN404,INDIRECT("input"&amp;$B405),$E405,0)</f>
        <v>P</v>
      </c>
      <c r="GO405" s="53" t="str">
        <f t="shared" ref="GO405" ca="1" si="1965">HLOOKUP(GO404,INDIRECT("input"&amp;$B405),$E405,0)</f>
        <v>P</v>
      </c>
      <c r="GP405" s="53" t="str">
        <f t="shared" ref="GP405" ca="1" si="1966">HLOOKUP(GP404,INDIRECT("input"&amp;$B405),$E405,0)</f>
        <v>P</v>
      </c>
      <c r="GQ405" s="53" t="str">
        <f t="shared" ref="GQ405" ca="1" si="1967">HLOOKUP(GQ404,INDIRECT("input"&amp;$B405),$E405,0)</f>
        <v>P</v>
      </c>
      <c r="GR405" s="53" t="str">
        <f t="shared" ref="GR405" ca="1" si="1968">HLOOKUP(GR404,INDIRECT("input"&amp;$B405),$E405,0)</f>
        <v>P</v>
      </c>
      <c r="GS405" s="119" t="str">
        <f t="shared" ref="GS405" ca="1" si="1969">HLOOKUP(GS404,INDIRECT("input"&amp;$B405),$E405,0)</f>
        <v>P</v>
      </c>
      <c r="GT405" s="204"/>
      <c r="GV405" s="18" t="s">
        <v>73</v>
      </c>
      <c r="GW405" s="122">
        <f>GV341</f>
        <v>3</v>
      </c>
      <c r="GX405" s="122" t="str">
        <f>GV342</f>
        <v>lei65</v>
      </c>
      <c r="GY405" s="210"/>
      <c r="GZ405" s="122">
        <v>7</v>
      </c>
      <c r="HA405" s="8"/>
      <c r="HB405" s="52" t="str">
        <f ca="1">HLOOKUP(HB404,INDIRECT("input"&amp;$B405),$E405,0)</f>
        <v>U</v>
      </c>
      <c r="HC405" s="53" t="str">
        <f t="shared" ref="HC405" ca="1" si="1970">HLOOKUP(HC404,INDIRECT("input"&amp;$B405),$E405,0)</f>
        <v>U</v>
      </c>
      <c r="HD405" s="53" t="str">
        <f t="shared" ref="HD405" ca="1" si="1971">HLOOKUP(HD404,INDIRECT("input"&amp;$B405),$E405,0)</f>
        <v>U</v>
      </c>
      <c r="HE405" s="53" t="str">
        <f t="shared" ref="HE405" ca="1" si="1972">HLOOKUP(HE404,INDIRECT("input"&amp;$B405),$E405,0)</f>
        <v>U</v>
      </c>
      <c r="HF405" s="53" t="str">
        <f t="shared" ref="HF405" ca="1" si="1973">HLOOKUP(HF404,INDIRECT("input"&amp;$B405),$E405,0)</f>
        <v>U</v>
      </c>
      <c r="HG405" s="53" t="str">
        <f t="shared" ref="HG405" ca="1" si="1974">HLOOKUP(HG404,INDIRECT("input"&amp;$B405),$E405,0)</f>
        <v>U</v>
      </c>
      <c r="HH405" s="53" t="str">
        <f t="shared" ref="HH405" ca="1" si="1975">HLOOKUP(HH404,INDIRECT("input"&amp;$B405),$E405,0)</f>
        <v>U</v>
      </c>
      <c r="HI405" s="53" t="str">
        <f t="shared" ref="HI405" ca="1" si="1976">HLOOKUP(HI404,INDIRECT("input"&amp;$B405),$E405,0)</f>
        <v>U</v>
      </c>
      <c r="HJ405" s="53" t="str">
        <f t="shared" ref="HJ405" ca="1" si="1977">HLOOKUP(HJ404,INDIRECT("input"&amp;$B405),$E405,0)</f>
        <v>U</v>
      </c>
      <c r="HK405" s="53" t="str">
        <f t="shared" ref="HK405" ca="1" si="1978">HLOOKUP(HK404,INDIRECT("input"&amp;$B405),$E405,0)</f>
        <v>U</v>
      </c>
      <c r="HL405" s="53" t="str">
        <f t="shared" ref="HL405" ca="1" si="1979">HLOOKUP(HL404,INDIRECT("input"&amp;$B405),$E405,0)</f>
        <v>P</v>
      </c>
      <c r="HM405" s="53" t="str">
        <f t="shared" ref="HM405" ca="1" si="1980">HLOOKUP(HM404,INDIRECT("input"&amp;$B405),$E405,0)</f>
        <v>P</v>
      </c>
      <c r="HN405" s="53" t="str">
        <f t="shared" ref="HN405" ca="1" si="1981">HLOOKUP(HN404,INDIRECT("input"&amp;$B405),$E405,0)</f>
        <v>P</v>
      </c>
      <c r="HO405" s="53" t="str">
        <f t="shared" ref="HO405" ca="1" si="1982">HLOOKUP(HO404,INDIRECT("input"&amp;$B405),$E405,0)</f>
        <v>P</v>
      </c>
      <c r="HP405" s="53" t="str">
        <f t="shared" ref="HP405" ca="1" si="1983">HLOOKUP(HP404,INDIRECT("input"&amp;$B405),$E405,0)</f>
        <v>P</v>
      </c>
      <c r="HQ405" s="53" t="str">
        <f t="shared" ref="HQ405" ca="1" si="1984">HLOOKUP(HQ404,INDIRECT("input"&amp;$B405),$E405,0)</f>
        <v>P</v>
      </c>
      <c r="HR405" s="53" t="str">
        <f t="shared" ref="HR405" ca="1" si="1985">HLOOKUP(HR404,INDIRECT("input"&amp;$B405),$E405,0)</f>
        <v>P</v>
      </c>
      <c r="HS405" s="53" t="str">
        <f t="shared" ref="HS405" ca="1" si="1986">HLOOKUP(HS404,INDIRECT("input"&amp;$B405),$E405,0)</f>
        <v>P</v>
      </c>
      <c r="HT405" s="53" t="str">
        <f t="shared" ref="HT405" ca="1" si="1987">HLOOKUP(HT404,INDIRECT("input"&amp;$B405),$E405,0)</f>
        <v>P</v>
      </c>
      <c r="HU405" s="53" t="str">
        <f t="shared" ref="HU405" ca="1" si="1988">HLOOKUP(HU404,INDIRECT("input"&amp;$B405),$E405,0)</f>
        <v>P</v>
      </c>
      <c r="HV405" s="119" t="str">
        <f t="shared" ref="HV405" ca="1" si="1989">HLOOKUP(HV404,INDIRECT("input"&amp;$B405),$E405,0)</f>
        <v>P</v>
      </c>
      <c r="HW405" s="204"/>
    </row>
    <row r="406" spans="1:231" ht="15.75" thickBot="1">
      <c r="A406" s="19" t="s">
        <v>188</v>
      </c>
      <c r="B406" s="125">
        <f>A341</f>
        <v>3</v>
      </c>
      <c r="C406" s="125" t="str">
        <f>A342</f>
        <v>work1834</v>
      </c>
      <c r="D406" s="224"/>
      <c r="E406" s="125"/>
      <c r="F406" s="20"/>
      <c r="G406" s="131">
        <f t="shared" ref="G406:AA406" ca="1" si="1990">IF(G405="","",(60/4860)*1000*ABS(G$28-G404)/20)</f>
        <v>0</v>
      </c>
      <c r="H406" s="132">
        <f t="shared" ca="1" si="1990"/>
        <v>0.61728395061728392</v>
      </c>
      <c r="I406" s="132">
        <f t="shared" ca="1" si="1990"/>
        <v>1.2345679012345678</v>
      </c>
      <c r="J406" s="132">
        <f t="shared" ca="1" si="1990"/>
        <v>1.8518518518518519</v>
      </c>
      <c r="K406" s="132">
        <f t="shared" ca="1" si="1990"/>
        <v>2.4691358024691357</v>
      </c>
      <c r="L406" s="132">
        <f t="shared" ca="1" si="1990"/>
        <v>3.0864197530864197</v>
      </c>
      <c r="M406" s="132">
        <f t="shared" ca="1" si="1990"/>
        <v>3.7037037037037037</v>
      </c>
      <c r="N406" s="132">
        <f t="shared" ca="1" si="1990"/>
        <v>4.3209876543209873</v>
      </c>
      <c r="O406" s="132">
        <f t="shared" ca="1" si="1990"/>
        <v>4.9382716049382713</v>
      </c>
      <c r="P406" s="132">
        <f t="shared" ca="1" si="1990"/>
        <v>6.7901234567901225</v>
      </c>
      <c r="Q406" s="132">
        <f t="shared" ca="1" si="1990"/>
        <v>6.1728395061728394</v>
      </c>
      <c r="R406" s="132">
        <f t="shared" ca="1" si="1990"/>
        <v>5.5555555555555554</v>
      </c>
      <c r="S406" s="132">
        <f t="shared" ca="1" si="1990"/>
        <v>4.9382716049382713</v>
      </c>
      <c r="T406" s="132">
        <f t="shared" ca="1" si="1990"/>
        <v>4.3209876543209873</v>
      </c>
      <c r="U406" s="132">
        <f t="shared" ca="1" si="1990"/>
        <v>3.7037037037037037</v>
      </c>
      <c r="V406" s="132">
        <f t="shared" ca="1" si="1990"/>
        <v>3.0864197530864197</v>
      </c>
      <c r="W406" s="132">
        <f t="shared" ca="1" si="1990"/>
        <v>2.4691358024691357</v>
      </c>
      <c r="X406" s="132">
        <f t="shared" ca="1" si="1990"/>
        <v>1.8518518518518519</v>
      </c>
      <c r="Y406" s="132">
        <f t="shared" ca="1" si="1990"/>
        <v>1.2345679012345678</v>
      </c>
      <c r="Z406" s="132">
        <f t="shared" ca="1" si="1990"/>
        <v>0.61728395061728392</v>
      </c>
      <c r="AA406" s="133">
        <f t="shared" ca="1" si="1990"/>
        <v>0</v>
      </c>
      <c r="AB406" s="205"/>
      <c r="AD406" s="19" t="s">
        <v>188</v>
      </c>
      <c r="AE406" s="125">
        <f>AD341</f>
        <v>3</v>
      </c>
      <c r="AF406" s="125" t="str">
        <f>AD342</f>
        <v>shop1834</v>
      </c>
      <c r="AG406" s="224"/>
      <c r="AH406" s="125"/>
      <c r="AI406" s="20"/>
      <c r="AJ406" s="131">
        <f t="shared" ref="AJ406:BD406" ca="1" si="1991">IF(AJ405="","",(60/4860)*1000*ABS(AJ$28-AJ404)/20)</f>
        <v>0</v>
      </c>
      <c r="AK406" s="132">
        <f t="shared" ca="1" si="1991"/>
        <v>0.61728395061728392</v>
      </c>
      <c r="AL406" s="132">
        <f t="shared" ca="1" si="1991"/>
        <v>1.2345679012345678</v>
      </c>
      <c r="AM406" s="132">
        <f t="shared" ca="1" si="1991"/>
        <v>1.8518518518518519</v>
      </c>
      <c r="AN406" s="132">
        <f t="shared" ca="1" si="1991"/>
        <v>2.4691358024691357</v>
      </c>
      <c r="AO406" s="132">
        <f t="shared" ca="1" si="1991"/>
        <v>3.0864197530864197</v>
      </c>
      <c r="AP406" s="132">
        <f t="shared" ca="1" si="1991"/>
        <v>3.7037037037037037</v>
      </c>
      <c r="AQ406" s="132">
        <f t="shared" ca="1" si="1991"/>
        <v>4.3209876543209873</v>
      </c>
      <c r="AR406" s="132">
        <f t="shared" ca="1" si="1991"/>
        <v>4.9382716049382713</v>
      </c>
      <c r="AS406" s="132">
        <f t="shared" ca="1" si="1991"/>
        <v>5.5555555555555554</v>
      </c>
      <c r="AT406" s="132">
        <f t="shared" ca="1" si="1991"/>
        <v>6.1728395061728394</v>
      </c>
      <c r="AU406" s="132">
        <f t="shared" ca="1" si="1991"/>
        <v>5.5555555555555554</v>
      </c>
      <c r="AV406" s="132">
        <f t="shared" ca="1" si="1991"/>
        <v>4.9382716049382713</v>
      </c>
      <c r="AW406" s="132">
        <f t="shared" ca="1" si="1991"/>
        <v>4.3209876543209873</v>
      </c>
      <c r="AX406" s="132">
        <f t="shared" ca="1" si="1991"/>
        <v>3.7037037037037037</v>
      </c>
      <c r="AY406" s="132">
        <f t="shared" ca="1" si="1991"/>
        <v>3.0864197530864197</v>
      </c>
      <c r="AZ406" s="132">
        <f t="shared" ca="1" si="1991"/>
        <v>2.4691358024691357</v>
      </c>
      <c r="BA406" s="132">
        <f t="shared" ca="1" si="1991"/>
        <v>1.8518518518518519</v>
      </c>
      <c r="BB406" s="132">
        <f t="shared" ca="1" si="1991"/>
        <v>1.2345679012345678</v>
      </c>
      <c r="BC406" s="132">
        <f t="shared" ca="1" si="1991"/>
        <v>0.61728395061728392</v>
      </c>
      <c r="BD406" s="133">
        <f t="shared" ca="1" si="1991"/>
        <v>0</v>
      </c>
      <c r="BE406" s="205"/>
      <c r="BG406" s="19" t="s">
        <v>188</v>
      </c>
      <c r="BH406" s="125">
        <f>BG341</f>
        <v>3</v>
      </c>
      <c r="BI406" s="125" t="str">
        <f>BG342</f>
        <v>lei1834</v>
      </c>
      <c r="BJ406" s="224"/>
      <c r="BK406" s="125"/>
      <c r="BL406" s="20"/>
      <c r="BM406" s="131">
        <f t="shared" ref="BM406:CG406" ca="1" si="1992">IF(BM405="","",(60/4860)*1000*ABS(BM$28-BM404)/20)</f>
        <v>0</v>
      </c>
      <c r="BN406" s="132">
        <f t="shared" ca="1" si="1992"/>
        <v>0.61728395061728392</v>
      </c>
      <c r="BO406" s="132">
        <f t="shared" ca="1" si="1992"/>
        <v>1.2345679012345678</v>
      </c>
      <c r="BP406" s="132">
        <f t="shared" ca="1" si="1992"/>
        <v>1.8518518518518519</v>
      </c>
      <c r="BQ406" s="132">
        <f t="shared" ca="1" si="1992"/>
        <v>2.4691358024691357</v>
      </c>
      <c r="BR406" s="132">
        <f t="shared" ca="1" si="1992"/>
        <v>3.0864197530864197</v>
      </c>
      <c r="BS406" s="132">
        <f t="shared" ca="1" si="1992"/>
        <v>3.7037037037037037</v>
      </c>
      <c r="BT406" s="132">
        <f t="shared" ca="1" si="1992"/>
        <v>4.3209876543209873</v>
      </c>
      <c r="BU406" s="132">
        <f t="shared" ca="1" si="1992"/>
        <v>4.9382716049382713</v>
      </c>
      <c r="BV406" s="132">
        <f t="shared" ca="1" si="1992"/>
        <v>6.7901234567901225</v>
      </c>
      <c r="BW406" s="132">
        <f t="shared" ca="1" si="1992"/>
        <v>6.1728395061728394</v>
      </c>
      <c r="BX406" s="132">
        <f t="shared" ca="1" si="1992"/>
        <v>5.5555555555555554</v>
      </c>
      <c r="BY406" s="132">
        <f t="shared" ca="1" si="1992"/>
        <v>4.9382716049382713</v>
      </c>
      <c r="BZ406" s="132">
        <f t="shared" ca="1" si="1992"/>
        <v>4.3209876543209873</v>
      </c>
      <c r="CA406" s="132">
        <f t="shared" ca="1" si="1992"/>
        <v>3.7037037037037037</v>
      </c>
      <c r="CB406" s="132">
        <f t="shared" ca="1" si="1992"/>
        <v>3.0864197530864197</v>
      </c>
      <c r="CC406" s="132">
        <f t="shared" ca="1" si="1992"/>
        <v>2.4691358024691357</v>
      </c>
      <c r="CD406" s="132">
        <f t="shared" ca="1" si="1992"/>
        <v>1.8518518518518519</v>
      </c>
      <c r="CE406" s="132">
        <f t="shared" ca="1" si="1992"/>
        <v>1.2345679012345678</v>
      </c>
      <c r="CF406" s="132">
        <f t="shared" ca="1" si="1992"/>
        <v>0.61728395061728392</v>
      </c>
      <c r="CG406" s="133">
        <f t="shared" ca="1" si="1992"/>
        <v>0</v>
      </c>
      <c r="CH406" s="205"/>
      <c r="CJ406" s="19" t="s">
        <v>188</v>
      </c>
      <c r="CK406" s="125">
        <f>CJ341</f>
        <v>3</v>
      </c>
      <c r="CL406" s="125" t="str">
        <f>CJ342</f>
        <v>work3564</v>
      </c>
      <c r="CM406" s="224"/>
      <c r="CN406" s="125"/>
      <c r="CO406" s="20"/>
      <c r="CP406" s="131">
        <f t="shared" ref="CP406:DJ406" ca="1" si="1993">IF(CP405="","",(60/4860)*1000*ABS(CP$28-CP404)/20)</f>
        <v>0</v>
      </c>
      <c r="CQ406" s="132">
        <f t="shared" ca="1" si="1993"/>
        <v>0.61728395061728392</v>
      </c>
      <c r="CR406" s="132">
        <f t="shared" ca="1" si="1993"/>
        <v>1.2345679012345678</v>
      </c>
      <c r="CS406" s="132">
        <f t="shared" ca="1" si="1993"/>
        <v>1.8518518518518519</v>
      </c>
      <c r="CT406" s="132">
        <f t="shared" ca="1" si="1993"/>
        <v>2.4691358024691357</v>
      </c>
      <c r="CU406" s="132">
        <f t="shared" ca="1" si="1993"/>
        <v>3.0864197530864197</v>
      </c>
      <c r="CV406" s="132">
        <f t="shared" ca="1" si="1993"/>
        <v>3.7037037037037037</v>
      </c>
      <c r="CW406" s="132">
        <f t="shared" ca="1" si="1993"/>
        <v>4.3209876543209873</v>
      </c>
      <c r="CX406" s="132">
        <f t="shared" ca="1" si="1993"/>
        <v>4.9382716049382713</v>
      </c>
      <c r="CY406" s="132">
        <f t="shared" ca="1" si="1993"/>
        <v>5.5555555555555554</v>
      </c>
      <c r="CZ406" s="132">
        <f t="shared" ca="1" si="1993"/>
        <v>6.1728395061728394</v>
      </c>
      <c r="DA406" s="132">
        <f t="shared" ca="1" si="1993"/>
        <v>5.5555555555555554</v>
      </c>
      <c r="DB406" s="132">
        <f t="shared" ca="1" si="1993"/>
        <v>4.9382716049382713</v>
      </c>
      <c r="DC406" s="132">
        <f t="shared" ca="1" si="1993"/>
        <v>4.3209876543209873</v>
      </c>
      <c r="DD406" s="132">
        <f t="shared" ca="1" si="1993"/>
        <v>3.7037037037037037</v>
      </c>
      <c r="DE406" s="132">
        <f t="shared" ca="1" si="1993"/>
        <v>3.0864197530864197</v>
      </c>
      <c r="DF406" s="132">
        <f t="shared" ca="1" si="1993"/>
        <v>2.4691358024691357</v>
      </c>
      <c r="DG406" s="132">
        <f t="shared" ca="1" si="1993"/>
        <v>1.8518518518518519</v>
      </c>
      <c r="DH406" s="132">
        <f t="shared" ca="1" si="1993"/>
        <v>1.2345679012345678</v>
      </c>
      <c r="DI406" s="132">
        <f t="shared" ca="1" si="1993"/>
        <v>0.61728395061728392</v>
      </c>
      <c r="DJ406" s="133">
        <f t="shared" ca="1" si="1993"/>
        <v>0</v>
      </c>
      <c r="DK406" s="205"/>
      <c r="DM406" s="19" t="s">
        <v>188</v>
      </c>
      <c r="DN406" s="125">
        <f>DM341</f>
        <v>3</v>
      </c>
      <c r="DO406" s="125" t="str">
        <f>DM342</f>
        <v>shop3564</v>
      </c>
      <c r="DP406" s="224"/>
      <c r="DQ406" s="125"/>
      <c r="DR406" s="20"/>
      <c r="DS406" s="131">
        <f t="shared" ref="DS406:EM406" ca="1" si="1994">IF(DS405="","",(60/4860)*1000*ABS(DS$28-DS404)/20)</f>
        <v>0</v>
      </c>
      <c r="DT406" s="132">
        <f t="shared" ca="1" si="1994"/>
        <v>0.61728395061728392</v>
      </c>
      <c r="DU406" s="132">
        <f t="shared" ca="1" si="1994"/>
        <v>1.2345679012345678</v>
      </c>
      <c r="DV406" s="132">
        <f t="shared" ca="1" si="1994"/>
        <v>1.8518518518518519</v>
      </c>
      <c r="DW406" s="132">
        <f t="shared" ca="1" si="1994"/>
        <v>2.4691358024691357</v>
      </c>
      <c r="DX406" s="132">
        <f t="shared" ca="1" si="1994"/>
        <v>3.0864197530864197</v>
      </c>
      <c r="DY406" s="132">
        <f t="shared" ca="1" si="1994"/>
        <v>3.7037037037037037</v>
      </c>
      <c r="DZ406" s="132">
        <f t="shared" ca="1" si="1994"/>
        <v>4.3209876543209873</v>
      </c>
      <c r="EA406" s="132">
        <f t="shared" ca="1" si="1994"/>
        <v>4.9382716049382713</v>
      </c>
      <c r="EB406" s="132">
        <f t="shared" ca="1" si="1994"/>
        <v>6.7901234567901225</v>
      </c>
      <c r="EC406" s="132">
        <f t="shared" ca="1" si="1994"/>
        <v>6.1728395061728394</v>
      </c>
      <c r="ED406" s="132">
        <f t="shared" ca="1" si="1994"/>
        <v>5.5555555555555554</v>
      </c>
      <c r="EE406" s="132">
        <f t="shared" ca="1" si="1994"/>
        <v>4.9382716049382713</v>
      </c>
      <c r="EF406" s="132">
        <f t="shared" ca="1" si="1994"/>
        <v>4.3209876543209873</v>
      </c>
      <c r="EG406" s="132">
        <f t="shared" ca="1" si="1994"/>
        <v>3.7037037037037037</v>
      </c>
      <c r="EH406" s="132">
        <f t="shared" ca="1" si="1994"/>
        <v>3.0864197530864197</v>
      </c>
      <c r="EI406" s="132">
        <f t="shared" ca="1" si="1994"/>
        <v>2.4691358024691357</v>
      </c>
      <c r="EJ406" s="132">
        <f t="shared" ca="1" si="1994"/>
        <v>1.8518518518518519</v>
      </c>
      <c r="EK406" s="132">
        <f t="shared" ca="1" si="1994"/>
        <v>1.2345679012345678</v>
      </c>
      <c r="EL406" s="132">
        <f t="shared" ca="1" si="1994"/>
        <v>0.61728395061728392</v>
      </c>
      <c r="EM406" s="133">
        <f t="shared" ca="1" si="1994"/>
        <v>0</v>
      </c>
      <c r="EN406" s="205"/>
      <c r="EP406" s="19" t="s">
        <v>188</v>
      </c>
      <c r="EQ406" s="125">
        <f>EP341</f>
        <v>3</v>
      </c>
      <c r="ER406" s="125" t="str">
        <f>EP342</f>
        <v>lei3564</v>
      </c>
      <c r="ES406" s="224"/>
      <c r="ET406" s="125"/>
      <c r="EU406" s="20"/>
      <c r="EV406" s="131">
        <f t="shared" ref="EV406:FP406" ca="1" si="1995">IF(EV405="","",(60/4860)*1000*ABS(EV$28-EV404)/20)</f>
        <v>0</v>
      </c>
      <c r="EW406" s="132">
        <f t="shared" ca="1" si="1995"/>
        <v>0.61728395061728392</v>
      </c>
      <c r="EX406" s="132">
        <f t="shared" ca="1" si="1995"/>
        <v>1.2345679012345678</v>
      </c>
      <c r="EY406" s="132">
        <f t="shared" ca="1" si="1995"/>
        <v>1.8518518518518519</v>
      </c>
      <c r="EZ406" s="132">
        <f t="shared" ca="1" si="1995"/>
        <v>2.4691358024691357</v>
      </c>
      <c r="FA406" s="132">
        <f t="shared" ca="1" si="1995"/>
        <v>3.0864197530864197</v>
      </c>
      <c r="FB406" s="132">
        <f t="shared" ca="1" si="1995"/>
        <v>3.7037037037037037</v>
      </c>
      <c r="FC406" s="132">
        <f t="shared" ca="1" si="1995"/>
        <v>4.3209876543209873</v>
      </c>
      <c r="FD406" s="132">
        <f t="shared" ca="1" si="1995"/>
        <v>4.9382716049382713</v>
      </c>
      <c r="FE406" s="132">
        <f t="shared" ca="1" si="1995"/>
        <v>6.7901234567901225</v>
      </c>
      <c r="FF406" s="132">
        <f t="shared" ca="1" si="1995"/>
        <v>6.1728395061728394</v>
      </c>
      <c r="FG406" s="132">
        <f t="shared" ca="1" si="1995"/>
        <v>5.5555555555555554</v>
      </c>
      <c r="FH406" s="132">
        <f t="shared" ca="1" si="1995"/>
        <v>4.9382716049382713</v>
      </c>
      <c r="FI406" s="132">
        <f t="shared" ca="1" si="1995"/>
        <v>4.3209876543209873</v>
      </c>
      <c r="FJ406" s="132">
        <f t="shared" ca="1" si="1995"/>
        <v>3.7037037037037037</v>
      </c>
      <c r="FK406" s="132">
        <f t="shared" ca="1" si="1995"/>
        <v>3.0864197530864197</v>
      </c>
      <c r="FL406" s="132">
        <f t="shared" ca="1" si="1995"/>
        <v>2.4691358024691357</v>
      </c>
      <c r="FM406" s="132">
        <f t="shared" ca="1" si="1995"/>
        <v>1.8518518518518519</v>
      </c>
      <c r="FN406" s="132">
        <f t="shared" ca="1" si="1995"/>
        <v>1.2345679012345678</v>
      </c>
      <c r="FO406" s="132">
        <f t="shared" ca="1" si="1995"/>
        <v>0.61728395061728392</v>
      </c>
      <c r="FP406" s="133">
        <f t="shared" ca="1" si="1995"/>
        <v>0</v>
      </c>
      <c r="FQ406" s="205"/>
      <c r="FS406" s="19" t="s">
        <v>188</v>
      </c>
      <c r="FT406" s="125">
        <f>FS341</f>
        <v>3</v>
      </c>
      <c r="FU406" s="125" t="str">
        <f>FS342</f>
        <v>shop65</v>
      </c>
      <c r="FV406" s="224"/>
      <c r="FW406" s="125"/>
      <c r="FX406" s="20"/>
      <c r="FY406" s="131">
        <f t="shared" ref="FY406:GS406" ca="1" si="1996">IF(FY405="","",(60/4860)*1000*ABS(FY$28-FY404)/20)</f>
        <v>0</v>
      </c>
      <c r="FZ406" s="132">
        <f t="shared" ca="1" si="1996"/>
        <v>0.61728395061728392</v>
      </c>
      <c r="GA406" s="132">
        <f t="shared" ca="1" si="1996"/>
        <v>1.2345679012345678</v>
      </c>
      <c r="GB406" s="132">
        <f t="shared" ca="1" si="1996"/>
        <v>1.8518518518518519</v>
      </c>
      <c r="GC406" s="132">
        <f t="shared" ca="1" si="1996"/>
        <v>2.4691358024691357</v>
      </c>
      <c r="GD406" s="132">
        <f t="shared" ca="1" si="1996"/>
        <v>3.0864197530864197</v>
      </c>
      <c r="GE406" s="132">
        <f t="shared" ca="1" si="1996"/>
        <v>3.7037037037037037</v>
      </c>
      <c r="GF406" s="132">
        <f t="shared" ca="1" si="1996"/>
        <v>4.3209876543209873</v>
      </c>
      <c r="GG406" s="132">
        <f t="shared" ca="1" si="1996"/>
        <v>4.9382716049382713</v>
      </c>
      <c r="GH406" s="132">
        <f t="shared" ca="1" si="1996"/>
        <v>5.5555555555555554</v>
      </c>
      <c r="GI406" s="132">
        <f t="shared" ca="1" si="1996"/>
        <v>6.1728395061728394</v>
      </c>
      <c r="GJ406" s="132">
        <f t="shared" ca="1" si="1996"/>
        <v>5.5555555555555554</v>
      </c>
      <c r="GK406" s="132">
        <f t="shared" ca="1" si="1996"/>
        <v>4.9382716049382713</v>
      </c>
      <c r="GL406" s="132">
        <f t="shared" ca="1" si="1996"/>
        <v>4.3209876543209873</v>
      </c>
      <c r="GM406" s="132">
        <f t="shared" ca="1" si="1996"/>
        <v>3.7037037037037037</v>
      </c>
      <c r="GN406" s="132">
        <f t="shared" ca="1" si="1996"/>
        <v>3.0864197530864197</v>
      </c>
      <c r="GO406" s="132">
        <f t="shared" ca="1" si="1996"/>
        <v>2.4691358024691357</v>
      </c>
      <c r="GP406" s="132">
        <f t="shared" ca="1" si="1996"/>
        <v>1.8518518518518519</v>
      </c>
      <c r="GQ406" s="132">
        <f t="shared" ca="1" si="1996"/>
        <v>1.2345679012345678</v>
      </c>
      <c r="GR406" s="132">
        <f t="shared" ca="1" si="1996"/>
        <v>0.61728395061728392</v>
      </c>
      <c r="GS406" s="133">
        <f t="shared" ca="1" si="1996"/>
        <v>0</v>
      </c>
      <c r="GT406" s="205"/>
      <c r="GV406" s="19" t="s">
        <v>188</v>
      </c>
      <c r="GW406" s="125">
        <f>GV341</f>
        <v>3</v>
      </c>
      <c r="GX406" s="125" t="str">
        <f>GV342</f>
        <v>lei65</v>
      </c>
      <c r="GY406" s="224"/>
      <c r="GZ406" s="125"/>
      <c r="HA406" s="20"/>
      <c r="HB406" s="131">
        <f t="shared" ref="HB406:HV406" ca="1" si="1997">IF(HB405="","",(60/4860)*1000*ABS(HB$28-HB404)/20)</f>
        <v>0</v>
      </c>
      <c r="HC406" s="132">
        <f t="shared" ca="1" si="1997"/>
        <v>0.61728395061728392</v>
      </c>
      <c r="HD406" s="132">
        <f t="shared" ca="1" si="1997"/>
        <v>1.2345679012345678</v>
      </c>
      <c r="HE406" s="132">
        <f t="shared" ca="1" si="1997"/>
        <v>1.8518518518518519</v>
      </c>
      <c r="HF406" s="132">
        <f t="shared" ca="1" si="1997"/>
        <v>2.4691358024691357</v>
      </c>
      <c r="HG406" s="132">
        <f t="shared" ca="1" si="1997"/>
        <v>3.0864197530864197</v>
      </c>
      <c r="HH406" s="132">
        <f t="shared" ca="1" si="1997"/>
        <v>3.7037037037037037</v>
      </c>
      <c r="HI406" s="132">
        <f t="shared" ca="1" si="1997"/>
        <v>4.3209876543209873</v>
      </c>
      <c r="HJ406" s="132">
        <f t="shared" ca="1" si="1997"/>
        <v>4.9382716049382713</v>
      </c>
      <c r="HK406" s="132">
        <f t="shared" ca="1" si="1997"/>
        <v>5.5555555555555554</v>
      </c>
      <c r="HL406" s="132">
        <f t="shared" ca="1" si="1997"/>
        <v>6.1728395061728394</v>
      </c>
      <c r="HM406" s="132">
        <f t="shared" ca="1" si="1997"/>
        <v>5.5555555555555554</v>
      </c>
      <c r="HN406" s="132">
        <f t="shared" ca="1" si="1997"/>
        <v>4.9382716049382713</v>
      </c>
      <c r="HO406" s="132">
        <f t="shared" ca="1" si="1997"/>
        <v>4.3209876543209873</v>
      </c>
      <c r="HP406" s="132">
        <f t="shared" ca="1" si="1997"/>
        <v>3.7037037037037037</v>
      </c>
      <c r="HQ406" s="132">
        <f t="shared" ca="1" si="1997"/>
        <v>3.0864197530864197</v>
      </c>
      <c r="HR406" s="132">
        <f t="shared" ca="1" si="1997"/>
        <v>2.4691358024691357</v>
      </c>
      <c r="HS406" s="132">
        <f t="shared" ca="1" si="1997"/>
        <v>1.8518518518518519</v>
      </c>
      <c r="HT406" s="132">
        <f t="shared" ca="1" si="1997"/>
        <v>1.2345679012345678</v>
      </c>
      <c r="HU406" s="132">
        <f t="shared" ca="1" si="1997"/>
        <v>0.61728395061728392</v>
      </c>
      <c r="HV406" s="133">
        <f t="shared" ca="1" si="1997"/>
        <v>0</v>
      </c>
      <c r="HW406" s="205"/>
    </row>
    <row r="407" spans="1:231" ht="15.75" thickBot="1">
      <c r="A407" s="18" t="s">
        <v>232</v>
      </c>
      <c r="B407" s="122"/>
      <c r="C407" s="122"/>
      <c r="D407" s="210"/>
      <c r="E407" s="122"/>
      <c r="F407" s="8"/>
      <c r="G407" s="54" t="str">
        <f ca="1">IF(OR(G405="",G400&lt;G403),"Road","Facility")</f>
        <v>Facility</v>
      </c>
      <c r="H407" s="55" t="str">
        <f t="shared" ref="H407:AA407" ca="1" si="1998">IF(OR(H405="",H400&lt;H403),"Road","Facility")</f>
        <v>Facility</v>
      </c>
      <c r="I407" s="55" t="str">
        <f ca="1">IF(OR(I405="",I400&lt;I403),"Road","Facility")</f>
        <v>Facility</v>
      </c>
      <c r="J407" s="55" t="str">
        <f t="shared" ref="J407:AA407" ca="1" si="1999">IF(OR(J405="",J400&lt;J403),"Road","Facility")</f>
        <v>Facility</v>
      </c>
      <c r="K407" s="55" t="str">
        <f t="shared" ca="1" si="1999"/>
        <v>Facility</v>
      </c>
      <c r="L407" s="55" t="str">
        <f t="shared" ca="1" si="1999"/>
        <v>Facility</v>
      </c>
      <c r="M407" s="55" t="str">
        <f t="shared" ca="1" si="1999"/>
        <v>Facility</v>
      </c>
      <c r="N407" s="55" t="str">
        <f t="shared" ca="1" si="1999"/>
        <v>Facility</v>
      </c>
      <c r="O407" s="55" t="str">
        <f t="shared" ca="1" si="1999"/>
        <v>Facility</v>
      </c>
      <c r="P407" s="55" t="str">
        <f t="shared" ca="1" si="1999"/>
        <v>Facility</v>
      </c>
      <c r="Q407" s="55" t="str">
        <f t="shared" ca="1" si="1999"/>
        <v>Facility</v>
      </c>
      <c r="R407" s="55" t="str">
        <f t="shared" ca="1" si="1999"/>
        <v>Facility</v>
      </c>
      <c r="S407" s="55" t="str">
        <f t="shared" ca="1" si="1999"/>
        <v>Facility</v>
      </c>
      <c r="T407" s="55" t="str">
        <f t="shared" ca="1" si="1999"/>
        <v>Facility</v>
      </c>
      <c r="U407" s="55" t="str">
        <f t="shared" ca="1" si="1999"/>
        <v>Facility</v>
      </c>
      <c r="V407" s="55" t="str">
        <f t="shared" ca="1" si="1999"/>
        <v>Facility</v>
      </c>
      <c r="W407" s="55" t="str">
        <f t="shared" ca="1" si="1999"/>
        <v>Facility</v>
      </c>
      <c r="X407" s="55" t="str">
        <f t="shared" ca="1" si="1999"/>
        <v>Facility</v>
      </c>
      <c r="Y407" s="55" t="str">
        <f t="shared" ca="1" si="1999"/>
        <v>Facility</v>
      </c>
      <c r="Z407" s="55" t="str">
        <f t="shared" ca="1" si="1999"/>
        <v>Facility</v>
      </c>
      <c r="AA407" s="56" t="str">
        <f t="shared" ca="1" si="1999"/>
        <v>Facility</v>
      </c>
      <c r="AB407" s="204"/>
      <c r="AD407" s="18" t="s">
        <v>232</v>
      </c>
      <c r="AE407" s="122"/>
      <c r="AF407" s="122"/>
      <c r="AG407" s="210"/>
      <c r="AH407" s="122"/>
      <c r="AI407" s="8"/>
      <c r="AJ407" s="54" t="str">
        <f ca="1">IF(OR(AJ405="",AJ400&lt;AJ403),"Road","Facility")</f>
        <v>Facility</v>
      </c>
      <c r="AK407" s="55" t="str">
        <f t="shared" ref="AK407:BD407" ca="1" si="2000">IF(OR(AK405="",AK400&lt;AK403),"Road","Facility")</f>
        <v>Facility</v>
      </c>
      <c r="AL407" s="55" t="str">
        <f ca="1">IF(OR(AL405="",AL400&lt;AL403),"Road","Facility")</f>
        <v>Facility</v>
      </c>
      <c r="AM407" s="55" t="str">
        <f t="shared" ref="AM407:BD407" ca="1" si="2001">IF(OR(AM405="",AM400&lt;AM403),"Road","Facility")</f>
        <v>Facility</v>
      </c>
      <c r="AN407" s="55" t="str">
        <f t="shared" ca="1" si="2001"/>
        <v>Facility</v>
      </c>
      <c r="AO407" s="55" t="str">
        <f t="shared" ca="1" si="2001"/>
        <v>Facility</v>
      </c>
      <c r="AP407" s="55" t="str">
        <f t="shared" ca="1" si="2001"/>
        <v>Facility</v>
      </c>
      <c r="AQ407" s="55" t="str">
        <f t="shared" ca="1" si="2001"/>
        <v>Facility</v>
      </c>
      <c r="AR407" s="55" t="str">
        <f t="shared" ca="1" si="2001"/>
        <v>Facility</v>
      </c>
      <c r="AS407" s="55" t="str">
        <f t="shared" ca="1" si="2001"/>
        <v>Facility</v>
      </c>
      <c r="AT407" s="55" t="str">
        <f t="shared" ca="1" si="2001"/>
        <v>Facility</v>
      </c>
      <c r="AU407" s="55" t="str">
        <f t="shared" ca="1" si="2001"/>
        <v>Facility</v>
      </c>
      <c r="AV407" s="55" t="str">
        <f t="shared" ca="1" si="2001"/>
        <v>Facility</v>
      </c>
      <c r="AW407" s="55" t="str">
        <f t="shared" ca="1" si="2001"/>
        <v>Facility</v>
      </c>
      <c r="AX407" s="55" t="str">
        <f t="shared" ca="1" si="2001"/>
        <v>Facility</v>
      </c>
      <c r="AY407" s="55" t="str">
        <f t="shared" ca="1" si="2001"/>
        <v>Facility</v>
      </c>
      <c r="AZ407" s="55" t="str">
        <f t="shared" ca="1" si="2001"/>
        <v>Facility</v>
      </c>
      <c r="BA407" s="55" t="str">
        <f t="shared" ca="1" si="2001"/>
        <v>Facility</v>
      </c>
      <c r="BB407" s="55" t="str">
        <f t="shared" ca="1" si="2001"/>
        <v>Facility</v>
      </c>
      <c r="BC407" s="55" t="str">
        <f t="shared" ca="1" si="2001"/>
        <v>Facility</v>
      </c>
      <c r="BD407" s="56" t="str">
        <f t="shared" ca="1" si="2001"/>
        <v>Facility</v>
      </c>
      <c r="BE407" s="204"/>
      <c r="BG407" s="18" t="s">
        <v>232</v>
      </c>
      <c r="BH407" s="122"/>
      <c r="BI407" s="122"/>
      <c r="BJ407" s="210"/>
      <c r="BK407" s="122"/>
      <c r="BL407" s="8"/>
      <c r="BM407" s="54" t="str">
        <f ca="1">IF(OR(BM405="",BM400&lt;BM403),"Road","Facility")</f>
        <v>Facility</v>
      </c>
      <c r="BN407" s="55" t="str">
        <f t="shared" ref="BN407:CG407" ca="1" si="2002">IF(OR(BN405="",BN400&lt;BN403),"Road","Facility")</f>
        <v>Facility</v>
      </c>
      <c r="BO407" s="55" t="str">
        <f ca="1">IF(OR(BO405="",BO400&lt;BO403),"Road","Facility")</f>
        <v>Facility</v>
      </c>
      <c r="BP407" s="55" t="str">
        <f t="shared" ref="BP407:CG407" ca="1" si="2003">IF(OR(BP405="",BP400&lt;BP403),"Road","Facility")</f>
        <v>Facility</v>
      </c>
      <c r="BQ407" s="55" t="str">
        <f t="shared" ca="1" si="2003"/>
        <v>Facility</v>
      </c>
      <c r="BR407" s="55" t="str">
        <f t="shared" ca="1" si="2003"/>
        <v>Facility</v>
      </c>
      <c r="BS407" s="55" t="str">
        <f t="shared" ca="1" si="2003"/>
        <v>Facility</v>
      </c>
      <c r="BT407" s="55" t="str">
        <f t="shared" ca="1" si="2003"/>
        <v>Facility</v>
      </c>
      <c r="BU407" s="55" t="str">
        <f t="shared" ca="1" si="2003"/>
        <v>Facility</v>
      </c>
      <c r="BV407" s="55" t="str">
        <f t="shared" ca="1" si="2003"/>
        <v>Facility</v>
      </c>
      <c r="BW407" s="55" t="str">
        <f t="shared" ca="1" si="2003"/>
        <v>Facility</v>
      </c>
      <c r="BX407" s="55" t="str">
        <f t="shared" ca="1" si="2003"/>
        <v>Facility</v>
      </c>
      <c r="BY407" s="55" t="str">
        <f t="shared" ca="1" si="2003"/>
        <v>Facility</v>
      </c>
      <c r="BZ407" s="55" t="str">
        <f t="shared" ca="1" si="2003"/>
        <v>Facility</v>
      </c>
      <c r="CA407" s="55" t="str">
        <f t="shared" ca="1" si="2003"/>
        <v>Facility</v>
      </c>
      <c r="CB407" s="55" t="str">
        <f t="shared" ca="1" si="2003"/>
        <v>Facility</v>
      </c>
      <c r="CC407" s="55" t="str">
        <f t="shared" ca="1" si="2003"/>
        <v>Facility</v>
      </c>
      <c r="CD407" s="55" t="str">
        <f t="shared" ca="1" si="2003"/>
        <v>Facility</v>
      </c>
      <c r="CE407" s="55" t="str">
        <f t="shared" ca="1" si="2003"/>
        <v>Facility</v>
      </c>
      <c r="CF407" s="55" t="str">
        <f t="shared" ca="1" si="2003"/>
        <v>Facility</v>
      </c>
      <c r="CG407" s="56" t="str">
        <f t="shared" ca="1" si="2003"/>
        <v>Facility</v>
      </c>
      <c r="CH407" s="204"/>
      <c r="CJ407" s="18" t="s">
        <v>232</v>
      </c>
      <c r="CK407" s="122"/>
      <c r="CL407" s="122"/>
      <c r="CM407" s="210"/>
      <c r="CN407" s="122"/>
      <c r="CO407" s="8"/>
      <c r="CP407" s="54" t="str">
        <f ca="1">IF(OR(CP405="",CP400&lt;CP403),"Road","Facility")</f>
        <v>Facility</v>
      </c>
      <c r="CQ407" s="55" t="str">
        <f t="shared" ref="CQ407:DJ407" ca="1" si="2004">IF(OR(CQ405="",CQ400&lt;CQ403),"Road","Facility")</f>
        <v>Facility</v>
      </c>
      <c r="CR407" s="55" t="str">
        <f ca="1">IF(OR(CR405="",CR400&lt;CR403),"Road","Facility")</f>
        <v>Facility</v>
      </c>
      <c r="CS407" s="55" t="str">
        <f t="shared" ref="CS407:DJ407" ca="1" si="2005">IF(OR(CS405="",CS400&lt;CS403),"Road","Facility")</f>
        <v>Facility</v>
      </c>
      <c r="CT407" s="55" t="str">
        <f t="shared" ca="1" si="2005"/>
        <v>Facility</v>
      </c>
      <c r="CU407" s="55" t="str">
        <f t="shared" ca="1" si="2005"/>
        <v>Facility</v>
      </c>
      <c r="CV407" s="55" t="str">
        <f t="shared" ca="1" si="2005"/>
        <v>Facility</v>
      </c>
      <c r="CW407" s="55" t="str">
        <f t="shared" ca="1" si="2005"/>
        <v>Facility</v>
      </c>
      <c r="CX407" s="55" t="str">
        <f t="shared" ca="1" si="2005"/>
        <v>Facility</v>
      </c>
      <c r="CY407" s="55" t="str">
        <f t="shared" ca="1" si="2005"/>
        <v>Facility</v>
      </c>
      <c r="CZ407" s="55" t="str">
        <f t="shared" ca="1" si="2005"/>
        <v>Facility</v>
      </c>
      <c r="DA407" s="55" t="str">
        <f t="shared" ca="1" si="2005"/>
        <v>Facility</v>
      </c>
      <c r="DB407" s="55" t="str">
        <f t="shared" ca="1" si="2005"/>
        <v>Facility</v>
      </c>
      <c r="DC407" s="55" t="str">
        <f t="shared" ca="1" si="2005"/>
        <v>Facility</v>
      </c>
      <c r="DD407" s="55" t="str">
        <f t="shared" ca="1" si="2005"/>
        <v>Facility</v>
      </c>
      <c r="DE407" s="55" t="str">
        <f t="shared" ca="1" si="2005"/>
        <v>Facility</v>
      </c>
      <c r="DF407" s="55" t="str">
        <f t="shared" ca="1" si="2005"/>
        <v>Facility</v>
      </c>
      <c r="DG407" s="55" t="str">
        <f t="shared" ca="1" si="2005"/>
        <v>Facility</v>
      </c>
      <c r="DH407" s="55" t="str">
        <f t="shared" ca="1" si="2005"/>
        <v>Facility</v>
      </c>
      <c r="DI407" s="55" t="str">
        <f t="shared" ca="1" si="2005"/>
        <v>Facility</v>
      </c>
      <c r="DJ407" s="56" t="str">
        <f t="shared" ca="1" si="2005"/>
        <v>Facility</v>
      </c>
      <c r="DK407" s="204"/>
      <c r="DM407" s="18" t="s">
        <v>232</v>
      </c>
      <c r="DN407" s="122"/>
      <c r="DO407" s="122"/>
      <c r="DP407" s="210"/>
      <c r="DQ407" s="122"/>
      <c r="DR407" s="8"/>
      <c r="DS407" s="54" t="str">
        <f ca="1">IF(OR(DS405="",DS400&lt;DS403),"Road","Facility")</f>
        <v>Facility</v>
      </c>
      <c r="DT407" s="55" t="str">
        <f t="shared" ref="DT407:EM407" ca="1" si="2006">IF(OR(DT405="",DT400&lt;DT403),"Road","Facility")</f>
        <v>Facility</v>
      </c>
      <c r="DU407" s="55" t="str">
        <f ca="1">IF(OR(DU405="",DU400&lt;DU403),"Road","Facility")</f>
        <v>Facility</v>
      </c>
      <c r="DV407" s="55" t="str">
        <f t="shared" ref="DV407:EM407" ca="1" si="2007">IF(OR(DV405="",DV400&lt;DV403),"Road","Facility")</f>
        <v>Facility</v>
      </c>
      <c r="DW407" s="55" t="str">
        <f t="shared" ca="1" si="2007"/>
        <v>Facility</v>
      </c>
      <c r="DX407" s="55" t="str">
        <f t="shared" ca="1" si="2007"/>
        <v>Facility</v>
      </c>
      <c r="DY407" s="55" t="str">
        <f t="shared" ca="1" si="2007"/>
        <v>Facility</v>
      </c>
      <c r="DZ407" s="55" t="str">
        <f t="shared" ca="1" si="2007"/>
        <v>Facility</v>
      </c>
      <c r="EA407" s="55" t="str">
        <f t="shared" ca="1" si="2007"/>
        <v>Facility</v>
      </c>
      <c r="EB407" s="55" t="str">
        <f t="shared" ca="1" si="2007"/>
        <v>Facility</v>
      </c>
      <c r="EC407" s="55" t="str">
        <f t="shared" ca="1" si="2007"/>
        <v>Facility</v>
      </c>
      <c r="ED407" s="55" t="str">
        <f t="shared" ca="1" si="2007"/>
        <v>Facility</v>
      </c>
      <c r="EE407" s="55" t="str">
        <f t="shared" ca="1" si="2007"/>
        <v>Facility</v>
      </c>
      <c r="EF407" s="55" t="str">
        <f t="shared" ca="1" si="2007"/>
        <v>Facility</v>
      </c>
      <c r="EG407" s="55" t="str">
        <f t="shared" ca="1" si="2007"/>
        <v>Facility</v>
      </c>
      <c r="EH407" s="55" t="str">
        <f t="shared" ca="1" si="2007"/>
        <v>Facility</v>
      </c>
      <c r="EI407" s="55" t="str">
        <f t="shared" ca="1" si="2007"/>
        <v>Facility</v>
      </c>
      <c r="EJ407" s="55" t="str">
        <f t="shared" ca="1" si="2007"/>
        <v>Facility</v>
      </c>
      <c r="EK407" s="55" t="str">
        <f t="shared" ca="1" si="2007"/>
        <v>Facility</v>
      </c>
      <c r="EL407" s="55" t="str">
        <f t="shared" ca="1" si="2007"/>
        <v>Facility</v>
      </c>
      <c r="EM407" s="56" t="str">
        <f t="shared" ca="1" si="2007"/>
        <v>Facility</v>
      </c>
      <c r="EN407" s="204"/>
      <c r="EP407" s="18" t="s">
        <v>232</v>
      </c>
      <c r="EQ407" s="122"/>
      <c r="ER407" s="122"/>
      <c r="ES407" s="210"/>
      <c r="ET407" s="122"/>
      <c r="EU407" s="8"/>
      <c r="EV407" s="54" t="str">
        <f ca="1">IF(OR(EV405="",EV400&lt;EV403),"Road","Facility")</f>
        <v>Facility</v>
      </c>
      <c r="EW407" s="55" t="str">
        <f t="shared" ref="EW407:FP407" ca="1" si="2008">IF(OR(EW405="",EW400&lt;EW403),"Road","Facility")</f>
        <v>Facility</v>
      </c>
      <c r="EX407" s="55" t="str">
        <f ca="1">IF(OR(EX405="",EX400&lt;EX403),"Road","Facility")</f>
        <v>Facility</v>
      </c>
      <c r="EY407" s="55" t="str">
        <f t="shared" ref="EY407:FP407" ca="1" si="2009">IF(OR(EY405="",EY400&lt;EY403),"Road","Facility")</f>
        <v>Facility</v>
      </c>
      <c r="EZ407" s="55" t="str">
        <f t="shared" ca="1" si="2009"/>
        <v>Facility</v>
      </c>
      <c r="FA407" s="55" t="str">
        <f t="shared" ca="1" si="2009"/>
        <v>Facility</v>
      </c>
      <c r="FB407" s="55" t="str">
        <f t="shared" ca="1" si="2009"/>
        <v>Facility</v>
      </c>
      <c r="FC407" s="55" t="str">
        <f t="shared" ca="1" si="2009"/>
        <v>Facility</v>
      </c>
      <c r="FD407" s="55" t="str">
        <f t="shared" ca="1" si="2009"/>
        <v>Facility</v>
      </c>
      <c r="FE407" s="55" t="str">
        <f t="shared" ca="1" si="2009"/>
        <v>Facility</v>
      </c>
      <c r="FF407" s="55" t="str">
        <f t="shared" ca="1" si="2009"/>
        <v>Facility</v>
      </c>
      <c r="FG407" s="55" t="str">
        <f t="shared" ca="1" si="2009"/>
        <v>Facility</v>
      </c>
      <c r="FH407" s="55" t="str">
        <f t="shared" ca="1" si="2009"/>
        <v>Facility</v>
      </c>
      <c r="FI407" s="55" t="str">
        <f t="shared" ca="1" si="2009"/>
        <v>Facility</v>
      </c>
      <c r="FJ407" s="55" t="str">
        <f t="shared" ca="1" si="2009"/>
        <v>Facility</v>
      </c>
      <c r="FK407" s="55" t="str">
        <f t="shared" ca="1" si="2009"/>
        <v>Facility</v>
      </c>
      <c r="FL407" s="55" t="str">
        <f t="shared" ca="1" si="2009"/>
        <v>Facility</v>
      </c>
      <c r="FM407" s="55" t="str">
        <f t="shared" ca="1" si="2009"/>
        <v>Facility</v>
      </c>
      <c r="FN407" s="55" t="str">
        <f t="shared" ca="1" si="2009"/>
        <v>Facility</v>
      </c>
      <c r="FO407" s="55" t="str">
        <f t="shared" ca="1" si="2009"/>
        <v>Facility</v>
      </c>
      <c r="FP407" s="56" t="str">
        <f t="shared" ca="1" si="2009"/>
        <v>Facility</v>
      </c>
      <c r="FQ407" s="204"/>
      <c r="FS407" s="18" t="s">
        <v>232</v>
      </c>
      <c r="FT407" s="122"/>
      <c r="FU407" s="122"/>
      <c r="FV407" s="210"/>
      <c r="FW407" s="122"/>
      <c r="FX407" s="8"/>
      <c r="FY407" s="54" t="str">
        <f ca="1">IF(OR(FY405="",FY400&lt;FY403),"Road","Facility")</f>
        <v>Facility</v>
      </c>
      <c r="FZ407" s="55" t="str">
        <f t="shared" ref="FZ407:GS407" ca="1" si="2010">IF(OR(FZ405="",FZ400&lt;FZ403),"Road","Facility")</f>
        <v>Facility</v>
      </c>
      <c r="GA407" s="55" t="str">
        <f ca="1">IF(OR(GA405="",GA400&lt;GA403),"Road","Facility")</f>
        <v>Facility</v>
      </c>
      <c r="GB407" s="55" t="str">
        <f t="shared" ref="GB407:GS407" ca="1" si="2011">IF(OR(GB405="",GB400&lt;GB403),"Road","Facility")</f>
        <v>Facility</v>
      </c>
      <c r="GC407" s="55" t="str">
        <f t="shared" ca="1" si="2011"/>
        <v>Facility</v>
      </c>
      <c r="GD407" s="55" t="str">
        <f t="shared" ca="1" si="2011"/>
        <v>Facility</v>
      </c>
      <c r="GE407" s="55" t="str">
        <f t="shared" ca="1" si="2011"/>
        <v>Facility</v>
      </c>
      <c r="GF407" s="55" t="str">
        <f t="shared" ca="1" si="2011"/>
        <v>Facility</v>
      </c>
      <c r="GG407" s="55" t="str">
        <f t="shared" ca="1" si="2011"/>
        <v>Facility</v>
      </c>
      <c r="GH407" s="55" t="str">
        <f t="shared" ca="1" si="2011"/>
        <v>Facility</v>
      </c>
      <c r="GI407" s="55" t="str">
        <f t="shared" ca="1" si="2011"/>
        <v>Facility</v>
      </c>
      <c r="GJ407" s="55" t="str">
        <f t="shared" ca="1" si="2011"/>
        <v>Facility</v>
      </c>
      <c r="GK407" s="55" t="str">
        <f t="shared" ca="1" si="2011"/>
        <v>Facility</v>
      </c>
      <c r="GL407" s="55" t="str">
        <f t="shared" ca="1" si="2011"/>
        <v>Facility</v>
      </c>
      <c r="GM407" s="55" t="str">
        <f t="shared" ca="1" si="2011"/>
        <v>Facility</v>
      </c>
      <c r="GN407" s="55" t="str">
        <f t="shared" ca="1" si="2011"/>
        <v>Facility</v>
      </c>
      <c r="GO407" s="55" t="str">
        <f t="shared" ca="1" si="2011"/>
        <v>Facility</v>
      </c>
      <c r="GP407" s="55" t="str">
        <f t="shared" ca="1" si="2011"/>
        <v>Facility</v>
      </c>
      <c r="GQ407" s="55" t="str">
        <f t="shared" ca="1" si="2011"/>
        <v>Facility</v>
      </c>
      <c r="GR407" s="55" t="str">
        <f t="shared" ca="1" si="2011"/>
        <v>Facility</v>
      </c>
      <c r="GS407" s="56" t="str">
        <f t="shared" ca="1" si="2011"/>
        <v>Facility</v>
      </c>
      <c r="GT407" s="204"/>
      <c r="GV407" s="18" t="s">
        <v>232</v>
      </c>
      <c r="GW407" s="122"/>
      <c r="GX407" s="122"/>
      <c r="GY407" s="210"/>
      <c r="GZ407" s="122"/>
      <c r="HA407" s="8"/>
      <c r="HB407" s="54" t="str">
        <f ca="1">IF(OR(HB405="",HB400&lt;HB403),"Road","Facility")</f>
        <v>Facility</v>
      </c>
      <c r="HC407" s="55" t="str">
        <f t="shared" ref="HC407:HV407" ca="1" si="2012">IF(OR(HC405="",HC400&lt;HC403),"Road","Facility")</f>
        <v>Facility</v>
      </c>
      <c r="HD407" s="55" t="str">
        <f ca="1">IF(OR(HD405="",HD400&lt;HD403),"Road","Facility")</f>
        <v>Facility</v>
      </c>
      <c r="HE407" s="55" t="str">
        <f t="shared" ref="HE407:HV407" ca="1" si="2013">IF(OR(HE405="",HE400&lt;HE403),"Road","Facility")</f>
        <v>Facility</v>
      </c>
      <c r="HF407" s="55" t="str">
        <f t="shared" ca="1" si="2013"/>
        <v>Facility</v>
      </c>
      <c r="HG407" s="55" t="str">
        <f t="shared" ca="1" si="2013"/>
        <v>Facility</v>
      </c>
      <c r="HH407" s="55" t="str">
        <f t="shared" ca="1" si="2013"/>
        <v>Facility</v>
      </c>
      <c r="HI407" s="55" t="str">
        <f t="shared" ca="1" si="2013"/>
        <v>Facility</v>
      </c>
      <c r="HJ407" s="55" t="str">
        <f t="shared" ca="1" si="2013"/>
        <v>Facility</v>
      </c>
      <c r="HK407" s="55" t="str">
        <f t="shared" ca="1" si="2013"/>
        <v>Facility</v>
      </c>
      <c r="HL407" s="55" t="str">
        <f t="shared" ca="1" si="2013"/>
        <v>Facility</v>
      </c>
      <c r="HM407" s="55" t="str">
        <f t="shared" ca="1" si="2013"/>
        <v>Facility</v>
      </c>
      <c r="HN407" s="55" t="str">
        <f t="shared" ca="1" si="2013"/>
        <v>Facility</v>
      </c>
      <c r="HO407" s="55" t="str">
        <f t="shared" ca="1" si="2013"/>
        <v>Facility</v>
      </c>
      <c r="HP407" s="55" t="str">
        <f t="shared" ca="1" si="2013"/>
        <v>Facility</v>
      </c>
      <c r="HQ407" s="55" t="str">
        <f t="shared" ca="1" si="2013"/>
        <v>Facility</v>
      </c>
      <c r="HR407" s="55" t="str">
        <f t="shared" ca="1" si="2013"/>
        <v>Facility</v>
      </c>
      <c r="HS407" s="55" t="str">
        <f t="shared" ca="1" si="2013"/>
        <v>Facility</v>
      </c>
      <c r="HT407" s="55" t="str">
        <f t="shared" ca="1" si="2013"/>
        <v>Facility</v>
      </c>
      <c r="HU407" s="55" t="str">
        <f t="shared" ca="1" si="2013"/>
        <v>Facility</v>
      </c>
      <c r="HV407" s="56" t="str">
        <f t="shared" ca="1" si="2013"/>
        <v>Facility</v>
      </c>
      <c r="HW407" s="204"/>
    </row>
    <row r="408" spans="1:231" ht="15">
      <c r="A408" s="17" t="s">
        <v>21</v>
      </c>
      <c r="B408" s="124">
        <f>A341</f>
        <v>3</v>
      </c>
      <c r="C408" s="124" t="str">
        <f>A342</f>
        <v>work1834</v>
      </c>
      <c r="D408" s="223" t="str">
        <f>"core"&amp;B400&amp;"_"&amp;C400</f>
        <v>core3_work1834</v>
      </c>
      <c r="E408" s="124">
        <v>1</v>
      </c>
      <c r="F408" s="21"/>
      <c r="G408" s="116">
        <f ca="1">INDEX(INDIRECT(D408),$E408,G$28)+MIN(G400,G403)</f>
        <v>34.189359999999994</v>
      </c>
      <c r="H408" s="117">
        <f ca="1">INDEX(INDIRECT(D408),$E408,H$28)+MIN(H400,H403)</f>
        <v>38.998177426675213</v>
      </c>
      <c r="I408" s="117">
        <f ca="1">INDEX(INDIRECT(D408),$E408,I$28)+MIN(I400,I403)</f>
        <v>43.80699485335046</v>
      </c>
      <c r="J408" s="117">
        <f ca="1">INDEX(INDIRECT(D408),$E408,J$28)+MIN(J400,J403)</f>
        <v>48.615812280025679</v>
      </c>
      <c r="K408" s="117">
        <f ca="1">INDEX(INDIRECT(D408),$E408,K$28)+MIN(K400,K403)</f>
        <v>53.424629706700919</v>
      </c>
      <c r="L408" s="117">
        <f ca="1">INDEX(INDIRECT(D408),$E408,L$28)+MIN(L400,L403)</f>
        <v>58.233447133376146</v>
      </c>
      <c r="M408" s="117">
        <f ca="1">INDEX(INDIRECT(D408),$E408,M$28)+MIN(M400,M403)</f>
        <v>63.042264560051379</v>
      </c>
      <c r="N408" s="117">
        <f ca="1">INDEX(INDIRECT(D408),$E408,N$28)+MIN(N400,N403)</f>
        <v>67.851081986726612</v>
      </c>
      <c r="O408" s="117">
        <f ca="1">INDEX(INDIRECT(D408),$E408,O$28)+MIN(O400,O403)</f>
        <v>72.659899413401845</v>
      </c>
      <c r="P408" s="117">
        <f ca="1">INDEX(INDIRECT(D408),$E408,P$28)+MIN(P400,P403)</f>
        <v>76.111989224291733</v>
      </c>
      <c r="Q408" s="117">
        <f ca="1">INDEX(INDIRECT(D408),$E408,Q$28)+MIN(Q400,Q403)</f>
        <v>69.192717476628843</v>
      </c>
      <c r="R408" s="117">
        <f ca="1">INDEX(INDIRECT(D408),$E408,R$28)+MIN(R400,R403)</f>
        <v>62.273445728965967</v>
      </c>
      <c r="S408" s="117">
        <f ca="1">INDEX(INDIRECT(D408),$E408,S$28)+MIN(S400,S403)</f>
        <v>55.354173981303077</v>
      </c>
      <c r="T408" s="117">
        <f ca="1">INDEX(INDIRECT(D408),$E408,T$28)+MIN(T400,T403)</f>
        <v>48.434902233640194</v>
      </c>
      <c r="U408" s="117">
        <f ca="1">INDEX(INDIRECT(D408),$E408,U$28)+MIN(U400,U403)</f>
        <v>41.515630485977312</v>
      </c>
      <c r="V408" s="117">
        <f ca="1">INDEX(INDIRECT(D408),$E408,V$28)+MIN(V400,V403)</f>
        <v>34.596358738314422</v>
      </c>
      <c r="W408" s="117">
        <f ca="1">INDEX(INDIRECT(D408),$E408,W$28)+MIN(W400,W403)</f>
        <v>27.677086990651546</v>
      </c>
      <c r="X408" s="117">
        <f ca="1">INDEX(INDIRECT(D408),$E408,X$28)+MIN(X400,X403)</f>
        <v>20.757815242988642</v>
      </c>
      <c r="Y408" s="117">
        <f ca="1">INDEX(INDIRECT(D408),$E408,Y$28)+MIN(Y400,Y403)</f>
        <v>13.838543495325766</v>
      </c>
      <c r="Z408" s="117">
        <f ca="1">INDEX(INDIRECT(D408),$E408,Z$28)+MIN(Z400,Z403)</f>
        <v>6.9192717476628758</v>
      </c>
      <c r="AA408" s="118">
        <f ca="1">INDEX(INDIRECT(D408),$E408,AA$28)+MIN(AA400,AA403)</f>
        <v>0</v>
      </c>
      <c r="AB408" s="203"/>
      <c r="AD408" s="17" t="s">
        <v>21</v>
      </c>
      <c r="AE408" s="124">
        <f>AD341</f>
        <v>3</v>
      </c>
      <c r="AF408" s="124" t="str">
        <f>AD342</f>
        <v>shop1834</v>
      </c>
      <c r="AG408" s="223" t="str">
        <f>"core"&amp;AE400&amp;"_"&amp;AF400</f>
        <v>core3_shop1834</v>
      </c>
      <c r="AH408" s="124">
        <v>1</v>
      </c>
      <c r="AI408" s="21"/>
      <c r="AJ408" s="116">
        <f ca="1">INDEX(INDIRECT(AG408),$E408,AJ$28)+MIN(AJ400,AJ403)</f>
        <v>17.807079999999999</v>
      </c>
      <c r="AK408" s="117">
        <f ca="1">INDEX(INDIRECT(AG408),$E408,AK$28)+MIN(AK400,AK403)</f>
        <v>23.7095691743381</v>
      </c>
      <c r="AL408" s="117">
        <f ca="1">INDEX(INDIRECT(AG408),$E408,AL$28)+MIN(AL400,AL403)</f>
        <v>29.612058348676229</v>
      </c>
      <c r="AM408" s="117">
        <f ca="1">INDEX(INDIRECT(AG408),$E408,AM$28)+MIN(AM400,AM403)</f>
        <v>35.514547523014329</v>
      </c>
      <c r="AN408" s="117">
        <f ca="1">INDEX(INDIRECT(AG408),$E408,AN$28)+MIN(AN400,AN403)</f>
        <v>41.417036697352458</v>
      </c>
      <c r="AO408" s="117">
        <f ca="1">INDEX(INDIRECT(AG408),$E408,AO$28)+MIN(AO400,AO403)</f>
        <v>47.319525871690558</v>
      </c>
      <c r="AP408" s="117">
        <f ca="1">INDEX(INDIRECT(AG408),$E408,AP$28)+MIN(AP400,AP403)</f>
        <v>53.222015046028687</v>
      </c>
      <c r="AQ408" s="117">
        <f ca="1">INDEX(INDIRECT(AG408),$E408,AQ$28)+MIN(AQ400,AQ403)</f>
        <v>59.124504220366788</v>
      </c>
      <c r="AR408" s="117">
        <f ca="1">INDEX(INDIRECT(AG408),$E408,AR$28)+MIN(AR400,AR403)</f>
        <v>65.026993394704903</v>
      </c>
      <c r="AS408" s="117">
        <f ca="1">INDEX(INDIRECT(AG408),$E408,AS$28)+MIN(AS400,AS403)</f>
        <v>70.929482569043017</v>
      </c>
      <c r="AT408" s="117">
        <f ca="1">INDEX(INDIRECT(AG408),$E408,AT$28)+MIN(AT400,AT403)</f>
        <v>70.016916434739159</v>
      </c>
      <c r="AU408" s="117">
        <f ca="1">INDEX(INDIRECT(AG408),$E408,AU$28)+MIN(AU400,AU403)</f>
        <v>63.015224791265247</v>
      </c>
      <c r="AV408" s="117">
        <f ca="1">INDEX(INDIRECT(AG408),$E408,AV$28)+MIN(AV400,AV403)</f>
        <v>56.013533147791321</v>
      </c>
      <c r="AW408" s="117">
        <f ca="1">INDEX(INDIRECT(AG408),$E408,AW$28)+MIN(AW400,AW403)</f>
        <v>49.011841504317417</v>
      </c>
      <c r="AX408" s="117">
        <f ca="1">INDEX(INDIRECT(AG408),$E408,AX$28)+MIN(AX400,AX403)</f>
        <v>42.010149860843512</v>
      </c>
      <c r="AY408" s="117">
        <f ca="1">INDEX(INDIRECT(AG408),$E408,AY$28)+MIN(AY400,AY403)</f>
        <v>35.008458217369579</v>
      </c>
      <c r="AZ408" s="117">
        <f ca="1">INDEX(INDIRECT(AG408),$E408,AZ$28)+MIN(AZ400,AZ403)</f>
        <v>28.006766573895675</v>
      </c>
      <c r="BA408" s="117">
        <f ca="1">INDEX(INDIRECT(AG408),$E408,BA$28)+MIN(BA400,BA403)</f>
        <v>21.005074930421742</v>
      </c>
      <c r="BB408" s="117">
        <f ca="1">INDEX(INDIRECT(AG408),$E408,BB$28)+MIN(BB400,BB403)</f>
        <v>14.003383286947837</v>
      </c>
      <c r="BC408" s="117">
        <f ca="1">INDEX(INDIRECT(AG408),$E408,BC$28)+MIN(BC400,BC403)</f>
        <v>7.0016916434739045</v>
      </c>
      <c r="BD408" s="118">
        <f ca="1">INDEX(INDIRECT(AG408),$E408,BD$28)+MIN(BD400,BD403)</f>
        <v>0</v>
      </c>
      <c r="BE408" s="203"/>
      <c r="BG408" s="17" t="s">
        <v>21</v>
      </c>
      <c r="BH408" s="124">
        <f>BG341</f>
        <v>3</v>
      </c>
      <c r="BI408" s="124" t="str">
        <f>BG342</f>
        <v>lei1834</v>
      </c>
      <c r="BJ408" s="223" t="str">
        <f>"core"&amp;BH400&amp;"_"&amp;BI400</f>
        <v>core3_lei1834</v>
      </c>
      <c r="BK408" s="124">
        <v>1</v>
      </c>
      <c r="BL408" s="21"/>
      <c r="BM408" s="116">
        <f ca="1">INDEX(INDIRECT(BJ408),$E408,BM$28)+MIN(BM400,BM403)</f>
        <v>33.757050000000007</v>
      </c>
      <c r="BN408" s="117">
        <f ca="1">INDEX(INDIRECT(BJ408),$E408,BN$28)+MIN(BN400,BN403)</f>
        <v>38.911841033326198</v>
      </c>
      <c r="BO408" s="117">
        <f ca="1">INDEX(INDIRECT(BJ408),$E408,BO$28)+MIN(BO400,BO403)</f>
        <v>44.066632066652403</v>
      </c>
      <c r="BP408" s="117">
        <f ca="1">INDEX(INDIRECT(BJ408),$E408,BP$28)+MIN(BP400,BP403)</f>
        <v>49.22142309997858</v>
      </c>
      <c r="BQ408" s="117">
        <f ca="1">INDEX(INDIRECT(BJ408),$E408,BQ$28)+MIN(BQ400,BQ403)</f>
        <v>54.376214133304785</v>
      </c>
      <c r="BR408" s="117">
        <f ca="1">INDEX(INDIRECT(BJ408),$E408,BR$28)+MIN(BR400,BR403)</f>
        <v>59.531005166630983</v>
      </c>
      <c r="BS408" s="117">
        <f ca="1">INDEX(INDIRECT(BJ408),$E408,BS$28)+MIN(BS400,BS403)</f>
        <v>64.685796199957167</v>
      </c>
      <c r="BT408" s="117">
        <f ca="1">INDEX(INDIRECT(BJ408),$E408,BT$28)+MIN(BT400,BT403)</f>
        <v>69.840587233283372</v>
      </c>
      <c r="BU408" s="117">
        <f ca="1">INDEX(INDIRECT(BJ408),$E408,BU$28)+MIN(BU400,BU403)</f>
        <v>74.995378266609563</v>
      </c>
      <c r="BV408" s="117">
        <f ca="1">INDEX(INDIRECT(BJ408),$E408,BV$28)+MIN(BV400,BV403)</f>
        <v>79.624155070291835</v>
      </c>
      <c r="BW408" s="117">
        <f ca="1">INDEX(INDIRECT(BJ408),$E408,BW$28)+MIN(BW400,BW403)</f>
        <v>72.385595518447133</v>
      </c>
      <c r="BX408" s="117">
        <f ca="1">INDEX(INDIRECT(BJ408),$E408,BX$28)+MIN(BX400,BX403)</f>
        <v>65.147035966602431</v>
      </c>
      <c r="BY408" s="117">
        <f ca="1">INDEX(INDIRECT(BJ408),$E408,BY$28)+MIN(BY400,BY403)</f>
        <v>57.9084764147577</v>
      </c>
      <c r="BZ408" s="117">
        <f ca="1">INDEX(INDIRECT(BJ408),$E408,BZ$28)+MIN(BZ400,BZ403)</f>
        <v>50.669916862912999</v>
      </c>
      <c r="CA408" s="117">
        <f ca="1">INDEX(INDIRECT(BJ408),$E408,CA$28)+MIN(CA400,CA403)</f>
        <v>43.431357311068282</v>
      </c>
      <c r="CB408" s="117">
        <f ca="1">INDEX(INDIRECT(BJ408),$E408,CB$28)+MIN(CB400,CB403)</f>
        <v>36.192797759223566</v>
      </c>
      <c r="CC408" s="117">
        <f ca="1">INDEX(INDIRECT(BJ408),$E408,CC$28)+MIN(CC400,CC403)</f>
        <v>28.954238207378864</v>
      </c>
      <c r="CD408" s="117">
        <f ca="1">INDEX(INDIRECT(BJ408),$E408,CD$28)+MIN(CD400,CD403)</f>
        <v>21.715678655534134</v>
      </c>
      <c r="CE408" s="117">
        <f ca="1">INDEX(INDIRECT(BJ408),$E408,CE$28)+MIN(CE400,CE403)</f>
        <v>14.477119103689432</v>
      </c>
      <c r="CF408" s="117">
        <f ca="1">INDEX(INDIRECT(BJ408),$E408,CF$28)+MIN(CF400,CF403)</f>
        <v>7.2385595518446877</v>
      </c>
      <c r="CG408" s="118">
        <f ca="1">INDEX(INDIRECT(BJ408),$E408,CG$28)+MIN(CG400,CG403)</f>
        <v>0</v>
      </c>
      <c r="CH408" s="203"/>
      <c r="CJ408" s="17" t="s">
        <v>21</v>
      </c>
      <c r="CK408" s="124">
        <f>CJ341</f>
        <v>3</v>
      </c>
      <c r="CL408" s="124" t="str">
        <f>CJ342</f>
        <v>work3564</v>
      </c>
      <c r="CM408" s="223" t="str">
        <f>"core"&amp;CK400&amp;"_"&amp;CL400</f>
        <v>core3_work3564</v>
      </c>
      <c r="CN408" s="124">
        <v>1</v>
      </c>
      <c r="CO408" s="21"/>
      <c r="CP408" s="116">
        <f ca="1">INDEX(INDIRECT(CM408),$E408,CP$28)+MIN(CP400,CP403)</f>
        <v>32.351659999999995</v>
      </c>
      <c r="CQ408" s="117">
        <f ca="1">INDEX(INDIRECT(CM408),$E408,CQ$28)+MIN(CQ400,CQ403)</f>
        <v>37.664133710126293</v>
      </c>
      <c r="CR408" s="117">
        <f ca="1">INDEX(INDIRECT(CM408),$E408,CR$28)+MIN(CR400,CR403)</f>
        <v>42.97660742025262</v>
      </c>
      <c r="CS408" s="117">
        <f ca="1">INDEX(INDIRECT(CM408),$E408,CS$28)+MIN(CS400,CS403)</f>
        <v>48.289081130378918</v>
      </c>
      <c r="CT408" s="117">
        <f ca="1">INDEX(INDIRECT(CM408),$E408,CT$28)+MIN(CT400,CT403)</f>
        <v>53.601554840505244</v>
      </c>
      <c r="CU408" s="117">
        <f ca="1">INDEX(INDIRECT(CM408),$E408,CU$28)+MIN(CU400,CU403)</f>
        <v>58.914028550631542</v>
      </c>
      <c r="CV408" s="117">
        <f ca="1">INDEX(INDIRECT(CM408),$E408,CV$28)+MIN(CV400,CV403)</f>
        <v>64.226502260757869</v>
      </c>
      <c r="CW408" s="117">
        <f ca="1">INDEX(INDIRECT(CM408),$E408,CW$28)+MIN(CW400,CW403)</f>
        <v>69.538975970884167</v>
      </c>
      <c r="CX408" s="117">
        <f ca="1">INDEX(INDIRECT(CM408),$E408,CX$28)+MIN(CX400,CX403)</f>
        <v>74.851449681010479</v>
      </c>
      <c r="CY408" s="117">
        <f ca="1">INDEX(INDIRECT(CM408),$E408,CY$28)+MIN(CY400,CY403)</f>
        <v>80.163923391136791</v>
      </c>
      <c r="CZ408" s="117">
        <f ca="1">INDEX(INDIRECT(CM408),$E408,CZ$28)+MIN(CZ400,CZ403)</f>
        <v>73.094897595090274</v>
      </c>
      <c r="DA408" s="117">
        <f ca="1">INDEX(INDIRECT(CM408),$E408,DA$28)+MIN(DA400,DA403)</f>
        <v>65.785407835581239</v>
      </c>
      <c r="DB408" s="117">
        <f ca="1">INDEX(INDIRECT(CM408),$E408,DB$28)+MIN(DB400,DB403)</f>
        <v>58.475918076072212</v>
      </c>
      <c r="DC408" s="117">
        <f ca="1">INDEX(INDIRECT(CM408),$E408,DC$28)+MIN(DC400,DC403)</f>
        <v>51.166428316563184</v>
      </c>
      <c r="DD408" s="117">
        <f ca="1">INDEX(INDIRECT(CM408),$E408,DD$28)+MIN(DD400,DD403)</f>
        <v>43.856938557054164</v>
      </c>
      <c r="DE408" s="117">
        <f ca="1">INDEX(INDIRECT(CM408),$E408,DE$28)+MIN(DE400,DE403)</f>
        <v>36.54744879754513</v>
      </c>
      <c r="DF408" s="117">
        <f ca="1">INDEX(INDIRECT(CM408),$E408,DF$28)+MIN(DF400,DF403)</f>
        <v>29.237959038036124</v>
      </c>
      <c r="DG408" s="117">
        <f ca="1">INDEX(INDIRECT(CM408),$E408,DG$28)+MIN(DG400,DG403)</f>
        <v>21.928469278527075</v>
      </c>
      <c r="DH408" s="117">
        <f ca="1">INDEX(INDIRECT(CM408),$E408,DH$28)+MIN(DH400,DH403)</f>
        <v>14.618979519018055</v>
      </c>
      <c r="DI408" s="117">
        <f ca="1">INDEX(INDIRECT(CM408),$E408,DI$28)+MIN(DI400,DI403)</f>
        <v>7.309489759509006</v>
      </c>
      <c r="DJ408" s="118">
        <f ca="1">INDEX(INDIRECT(CM408),$E408,DJ$28)+MIN(DJ400,DJ403)</f>
        <v>0</v>
      </c>
      <c r="DK408" s="203"/>
      <c r="DM408" s="17" t="s">
        <v>21</v>
      </c>
      <c r="DN408" s="124">
        <f>DM341</f>
        <v>3</v>
      </c>
      <c r="DO408" s="124" t="str">
        <f>DM342</f>
        <v>shop3564</v>
      </c>
      <c r="DP408" s="223" t="str">
        <f>"core"&amp;DN400&amp;"_"&amp;DO400</f>
        <v>core3_shop3564</v>
      </c>
      <c r="DQ408" s="124">
        <v>1</v>
      </c>
      <c r="DR408" s="21"/>
      <c r="DS408" s="116">
        <f ca="1">INDEX(INDIRECT(DP408),$E408,DS$28)+MIN(DS400,DS403)</f>
        <v>34.467089999999999</v>
      </c>
      <c r="DT408" s="117">
        <f ca="1">INDEX(INDIRECT(DP408),$E408,DT$28)+MIN(DT400,DT403)</f>
        <v>39.146231664882606</v>
      </c>
      <c r="DU408" s="117">
        <f ca="1">INDEX(INDIRECT(DP408),$E408,DU$28)+MIN(DU400,DU403)</f>
        <v>43.825373329765227</v>
      </c>
      <c r="DV408" s="117">
        <f ca="1">INDEX(INDIRECT(DP408),$E408,DV$28)+MIN(DV400,DV403)</f>
        <v>48.504514994647828</v>
      </c>
      <c r="DW408" s="117">
        <f ca="1">INDEX(INDIRECT(DP408),$E408,DW$28)+MIN(DW400,DW403)</f>
        <v>53.183656659530442</v>
      </c>
      <c r="DX408" s="117">
        <f ca="1">INDEX(INDIRECT(DP408),$E408,DX$28)+MIN(DX400,DX403)</f>
        <v>57.862798324413049</v>
      </c>
      <c r="DY408" s="117">
        <f ca="1">INDEX(INDIRECT(DP408),$E408,DY$28)+MIN(DY400,DY403)</f>
        <v>62.541939989295656</v>
      </c>
      <c r="DZ408" s="117">
        <f ca="1">INDEX(INDIRECT(DP408),$E408,DZ$28)+MIN(DZ400,DZ403)</f>
        <v>67.221081654178263</v>
      </c>
      <c r="EA408" s="117">
        <f ca="1">INDEX(INDIRECT(DP408),$E408,EA$28)+MIN(EA400,EA403)</f>
        <v>71.900223319060871</v>
      </c>
      <c r="EB408" s="117">
        <f ca="1">INDEX(INDIRECT(DP408),$E408,EB$28)+MIN(EB400,EB403)</f>
        <v>74.874137943338326</v>
      </c>
      <c r="EC408" s="117">
        <f ca="1">INDEX(INDIRECT(DP408),$E408,EC$28)+MIN(EC400,EC403)</f>
        <v>68.067398130307566</v>
      </c>
      <c r="ED408" s="117">
        <f ca="1">INDEX(INDIRECT(DP408),$E408,ED$28)+MIN(ED400,ED403)</f>
        <v>61.260658317276814</v>
      </c>
      <c r="EE408" s="117">
        <f ca="1">INDEX(INDIRECT(DP408),$E408,EE$28)+MIN(EE400,EE403)</f>
        <v>54.453918504246062</v>
      </c>
      <c r="EF408" s="117">
        <f ca="1">INDEX(INDIRECT(DP408),$E408,EF$28)+MIN(EF400,EF403)</f>
        <v>47.647178691215295</v>
      </c>
      <c r="EG408" s="117">
        <f ca="1">INDEX(INDIRECT(DP408),$E408,EG$28)+MIN(EG400,EG403)</f>
        <v>40.840438878184557</v>
      </c>
      <c r="EH408" s="117">
        <f ca="1">INDEX(INDIRECT(DP408),$E408,EH$28)+MIN(EH400,EH403)</f>
        <v>34.033699065153783</v>
      </c>
      <c r="EI408" s="117">
        <f ca="1">INDEX(INDIRECT(DP408),$E408,EI$28)+MIN(EI400,EI403)</f>
        <v>27.226959252123038</v>
      </c>
      <c r="EJ408" s="117">
        <f ca="1">INDEX(INDIRECT(DP408),$E408,EJ$28)+MIN(EJ400,EJ403)</f>
        <v>20.420219439092264</v>
      </c>
      <c r="EK408" s="117">
        <f ca="1">INDEX(INDIRECT(DP408),$E408,EK$28)+MIN(EK400,EK403)</f>
        <v>13.613479626061519</v>
      </c>
      <c r="EL408" s="117">
        <f ca="1">INDEX(INDIRECT(DP408),$E408,EL$28)+MIN(EL400,EL403)</f>
        <v>6.8067398130307453</v>
      </c>
      <c r="EM408" s="118">
        <f ca="1">INDEX(INDIRECT(DP408),$E408,EM$28)+MIN(EM400,EM403)</f>
        <v>0</v>
      </c>
      <c r="EN408" s="203"/>
      <c r="EP408" s="17" t="s">
        <v>21</v>
      </c>
      <c r="EQ408" s="124">
        <f>EP341</f>
        <v>3</v>
      </c>
      <c r="ER408" s="124" t="str">
        <f>EP342</f>
        <v>lei3564</v>
      </c>
      <c r="ES408" s="223" t="str">
        <f>"core"&amp;EQ400&amp;"_"&amp;ER400</f>
        <v>core3_lei3564</v>
      </c>
      <c r="ET408" s="124">
        <v>1</v>
      </c>
      <c r="EU408" s="21"/>
      <c r="EV408" s="116">
        <f ca="1">INDEX(INDIRECT(ES408),$E408,EV$28)+MIN(EV400,EV403)</f>
        <v>33.966260000000005</v>
      </c>
      <c r="EW408" s="117">
        <f ca="1">INDEX(INDIRECT(ES408),$E408,EW$28)+MIN(EW400,EW403)</f>
        <v>38.708122563334044</v>
      </c>
      <c r="EX408" s="117">
        <f ca="1">INDEX(INDIRECT(ES408),$E408,EX$28)+MIN(EX400,EX403)</f>
        <v>43.449985126668096</v>
      </c>
      <c r="EY408" s="117">
        <f ca="1">INDEX(INDIRECT(ES408),$E408,EY$28)+MIN(EY400,EY403)</f>
        <v>48.191847690002142</v>
      </c>
      <c r="EZ408" s="117">
        <f ca="1">INDEX(INDIRECT(ES408),$E408,EZ$28)+MIN(EZ400,EZ403)</f>
        <v>52.933710253336194</v>
      </c>
      <c r="FA408" s="117">
        <f ca="1">INDEX(INDIRECT(ES408),$E408,FA$28)+MIN(FA400,FA403)</f>
        <v>57.675572816670233</v>
      </c>
      <c r="FB408" s="117">
        <f ca="1">INDEX(INDIRECT(ES408),$E408,FB$28)+MIN(FB400,FB403)</f>
        <v>62.417435380004285</v>
      </c>
      <c r="FC408" s="117">
        <f ca="1">INDEX(INDIRECT(ES408),$E408,FC$28)+MIN(FC400,FC403)</f>
        <v>67.159297943338331</v>
      </c>
      <c r="FD408" s="117">
        <f ca="1">INDEX(INDIRECT(ES408),$E408,FD$28)+MIN(FD400,FD403)</f>
        <v>71.901160506672369</v>
      </c>
      <c r="FE408" s="117">
        <f ca="1">INDEX(INDIRECT(ES408),$E408,FE$28)+MIN(FE400,FE403)</f>
        <v>75.223998073217714</v>
      </c>
      <c r="FF408" s="117">
        <f ca="1">INDEX(INDIRECT(ES408),$E408,FF$28)+MIN(FF400,FF403)</f>
        <v>68.38545279383429</v>
      </c>
      <c r="FG408" s="117">
        <f ca="1">INDEX(INDIRECT(ES408),$E408,FG$28)+MIN(FG400,FG403)</f>
        <v>61.546907514450865</v>
      </c>
      <c r="FH408" s="117">
        <f ca="1">INDEX(INDIRECT(ES408),$E408,FH$28)+MIN(FH400,FH403)</f>
        <v>54.708362235067426</v>
      </c>
      <c r="FI408" s="117">
        <f ca="1">INDEX(INDIRECT(ES408),$E408,FI$28)+MIN(FI400,FI403)</f>
        <v>47.869816955684001</v>
      </c>
      <c r="FJ408" s="117">
        <f ca="1">INDEX(INDIRECT(ES408),$E408,FJ$28)+MIN(FJ400,FJ403)</f>
        <v>41.031271676300577</v>
      </c>
      <c r="FK408" s="117">
        <f ca="1">INDEX(INDIRECT(ES408),$E408,FK$28)+MIN(FK400,FK403)</f>
        <v>34.192726396917138</v>
      </c>
      <c r="FL408" s="117">
        <f ca="1">INDEX(INDIRECT(ES408),$E408,FL$28)+MIN(FL400,FL403)</f>
        <v>27.354181117533713</v>
      </c>
      <c r="FM408" s="117">
        <f ca="1">INDEX(INDIRECT(ES408),$E408,FM$28)+MIN(FM400,FM403)</f>
        <v>20.515635838150274</v>
      </c>
      <c r="FN408" s="117">
        <f ca="1">INDEX(INDIRECT(ES408),$E408,FN$28)+MIN(FN400,FN403)</f>
        <v>13.677090558766849</v>
      </c>
      <c r="FO408" s="117">
        <f ca="1">INDEX(INDIRECT(ES408),$E408,FO$28)+MIN(FO400,FO403)</f>
        <v>6.8385452793834247</v>
      </c>
      <c r="FP408" s="118">
        <f ca="1">INDEX(INDIRECT(ES408),$E408,FP$28)+MIN(FP400,FP403)</f>
        <v>0</v>
      </c>
      <c r="FQ408" s="203"/>
      <c r="FS408" s="17" t="s">
        <v>21</v>
      </c>
      <c r="FT408" s="124">
        <f>FS341</f>
        <v>3</v>
      </c>
      <c r="FU408" s="124" t="str">
        <f>FS342</f>
        <v>shop65</v>
      </c>
      <c r="FV408" s="223" t="str">
        <f>"core"&amp;FT400&amp;"_"&amp;FU400</f>
        <v>core3_shop65</v>
      </c>
      <c r="FW408" s="124">
        <v>1</v>
      </c>
      <c r="FX408" s="21"/>
      <c r="FY408" s="116">
        <f ca="1">INDEX(INDIRECT(FV408),$E408,FY$28)+MIN(FY400,FY403)</f>
        <v>36.747579999999999</v>
      </c>
      <c r="FZ408" s="117">
        <f ca="1">INDEX(INDIRECT(FV408),$E408,FZ$28)+MIN(FZ400,FZ403)</f>
        <v>44.29615115493597</v>
      </c>
      <c r="GA408" s="117">
        <f ca="1">INDEX(INDIRECT(FV408),$E408,GA$28)+MIN(GA400,GA403)</f>
        <v>51.844722309871926</v>
      </c>
      <c r="GB408" s="117">
        <f ca="1">INDEX(INDIRECT(FV408),$E408,GB$28)+MIN(GB400,GB403)</f>
        <v>59.39329346480789</v>
      </c>
      <c r="GC408" s="117">
        <f ca="1">INDEX(INDIRECT(FV408),$E408,GC$28)+MIN(GC400,GC403)</f>
        <v>66.941864619743853</v>
      </c>
      <c r="GD408" s="117">
        <f ca="1">INDEX(INDIRECT(FV408),$E408,GD$28)+MIN(GD400,GD403)</f>
        <v>74.49043577467981</v>
      </c>
      <c r="GE408" s="117">
        <f ca="1">INDEX(INDIRECT(FV408),$E408,GE$28)+MIN(GE400,GE403)</f>
        <v>82.03900692961578</v>
      </c>
      <c r="GF408" s="117">
        <f ca="1">INDEX(INDIRECT(FV408),$E408,GF$28)+MIN(GF400,GF403)</f>
        <v>89.587578084551737</v>
      </c>
      <c r="GG408" s="117">
        <f ca="1">INDEX(INDIRECT(FV408),$E408,GG$28)+MIN(GG400,GG403)</f>
        <v>97.136149239487708</v>
      </c>
      <c r="GH408" s="117">
        <f ca="1">INDEX(INDIRECT(FV408),$E408,GH$28)+MIN(GH400,GH403)</f>
        <v>104.68472039442366</v>
      </c>
      <c r="GI408" s="117">
        <f ca="1">INDEX(INDIRECT(FV408),$E408,GI$28)+MIN(GI400,GI403)</f>
        <v>111.51275076504591</v>
      </c>
      <c r="GJ408" s="117">
        <f ca="1">INDEX(INDIRECT(FV408),$E408,GJ$28)+MIN(GJ400,GJ403)</f>
        <v>100.36147568854132</v>
      </c>
      <c r="GK408" s="117">
        <f ca="1">INDEX(INDIRECT(FV408),$E408,GK$28)+MIN(GK400,GK403)</f>
        <v>89.210200612036729</v>
      </c>
      <c r="GL408" s="117">
        <f ca="1">INDEX(INDIRECT(FV408),$E408,GL$28)+MIN(GL400,GL403)</f>
        <v>78.058925535532126</v>
      </c>
      <c r="GM408" s="117">
        <f ca="1">INDEX(INDIRECT(FV408),$E408,GM$28)+MIN(GM400,GM403)</f>
        <v>66.907650459027536</v>
      </c>
      <c r="GN408" s="117">
        <f ca="1">INDEX(INDIRECT(FV408),$E408,GN$28)+MIN(GN400,GN403)</f>
        <v>55.756375382522954</v>
      </c>
      <c r="GO408" s="117">
        <f ca="1">INDEX(INDIRECT(FV408),$E408,GO$28)+MIN(GO400,GO403)</f>
        <v>44.605100306018372</v>
      </c>
      <c r="GP408" s="117">
        <f ca="1">INDEX(INDIRECT(FV408),$E408,GP$28)+MIN(GP400,GP403)</f>
        <v>33.453825229513782</v>
      </c>
      <c r="GQ408" s="117">
        <f ca="1">INDEX(INDIRECT(FV408),$E408,GQ$28)+MIN(GQ400,GQ403)</f>
        <v>22.302550153009193</v>
      </c>
      <c r="GR408" s="117">
        <f ca="1">INDEX(INDIRECT(FV408),$E408,GR$28)+MIN(GR400,GR403)</f>
        <v>11.151275076504604</v>
      </c>
      <c r="GS408" s="118">
        <f ca="1">INDEX(INDIRECT(FV408),$E408,GS$28)+MIN(GS400,GS403)</f>
        <v>0</v>
      </c>
      <c r="GT408" s="203"/>
      <c r="GV408" s="17" t="s">
        <v>21</v>
      </c>
      <c r="GW408" s="124">
        <f>GV341</f>
        <v>3</v>
      </c>
      <c r="GX408" s="124" t="str">
        <f>GV342</f>
        <v>lei65</v>
      </c>
      <c r="GY408" s="223" t="str">
        <f>"core"&amp;GW400&amp;"_"&amp;GX400</f>
        <v>core3_lei65</v>
      </c>
      <c r="GZ408" s="124">
        <v>1</v>
      </c>
      <c r="HA408" s="21"/>
      <c r="HB408" s="116">
        <f ca="1">INDEX(INDIRECT(GY408),$E408,HB$28)+MIN(HB400,HB403)</f>
        <v>36.546099999999996</v>
      </c>
      <c r="HC408" s="117">
        <f ca="1">INDEX(INDIRECT(GY408),$E408,HC$28)+MIN(HC400,HC403)</f>
        <v>43.71041582228267</v>
      </c>
      <c r="HD408" s="117">
        <f ca="1">INDEX(INDIRECT(GY408),$E408,HD$28)+MIN(HD400,HD403)</f>
        <v>50.874731644565337</v>
      </c>
      <c r="HE408" s="117">
        <f ca="1">INDEX(INDIRECT(GY408),$E408,HE$28)+MIN(HE400,HE403)</f>
        <v>58.039047466848011</v>
      </c>
      <c r="HF408" s="117">
        <f ca="1">INDEX(INDIRECT(GY408),$E408,HF$28)+MIN(HF400,HF403)</f>
        <v>65.203363289130678</v>
      </c>
      <c r="HG408" s="117">
        <f ca="1">INDEX(INDIRECT(GY408),$E408,HG$28)+MIN(HG400,HG403)</f>
        <v>72.367679111413352</v>
      </c>
      <c r="HH408" s="117">
        <f ca="1">INDEX(INDIRECT(GY408),$E408,HH$28)+MIN(HH400,HH403)</f>
        <v>79.531994933696026</v>
      </c>
      <c r="HI408" s="117">
        <f ca="1">INDEX(INDIRECT(GY408),$E408,HI$28)+MIN(HI400,HI403)</f>
        <v>86.696310755978686</v>
      </c>
      <c r="HJ408" s="117">
        <f ca="1">INDEX(INDIRECT(GY408),$E408,HJ$28)+MIN(HJ400,HJ403)</f>
        <v>93.860626578261375</v>
      </c>
      <c r="HK408" s="117">
        <f ca="1">INDEX(INDIRECT(GY408),$E408,HK$28)+MIN(HK400,HK403)</f>
        <v>101.02494240054405</v>
      </c>
      <c r="HL408" s="117">
        <f ca="1">INDEX(INDIRECT(GY408),$E408,HL$28)+MIN(HL400,HL403)</f>
        <v>107.47266802674828</v>
      </c>
      <c r="HM408" s="117">
        <f ca="1">INDEX(INDIRECT(GY408),$E408,HM$28)+MIN(HM400,HM403)</f>
        <v>96.725401224073451</v>
      </c>
      <c r="HN408" s="117">
        <f ca="1">INDEX(INDIRECT(GY408),$E408,HN$28)+MIN(HN400,HN403)</f>
        <v>85.978134421398636</v>
      </c>
      <c r="HO408" s="117">
        <f ca="1">INDEX(INDIRECT(GY408),$E408,HO$28)+MIN(HO400,HO403)</f>
        <v>75.230867618723792</v>
      </c>
      <c r="HP408" s="117">
        <f ca="1">INDEX(INDIRECT(GY408),$E408,HP$28)+MIN(HP400,HP403)</f>
        <v>64.483600816048977</v>
      </c>
      <c r="HQ408" s="117">
        <f ca="1">INDEX(INDIRECT(GY408),$E408,HQ$28)+MIN(HQ400,HQ403)</f>
        <v>53.73633401337414</v>
      </c>
      <c r="HR408" s="117">
        <f ca="1">INDEX(INDIRECT(GY408),$E408,HR$28)+MIN(HR400,HR403)</f>
        <v>42.989067210699318</v>
      </c>
      <c r="HS408" s="117">
        <f ca="1">INDEX(INDIRECT(GY408),$E408,HS$28)+MIN(HS400,HS403)</f>
        <v>32.241800408024488</v>
      </c>
      <c r="HT408" s="117">
        <f ca="1">INDEX(INDIRECT(GY408),$E408,HT$28)+MIN(HT400,HT403)</f>
        <v>21.494533605349659</v>
      </c>
      <c r="HU408" s="117">
        <f ca="1">INDEX(INDIRECT(GY408),$E408,HU$28)+MIN(HU400,HU403)</f>
        <v>10.747266802674829</v>
      </c>
      <c r="HV408" s="118">
        <f ca="1">INDEX(INDIRECT(GY408),$E408,HV$28)+MIN(HV400,HV403)</f>
        <v>0</v>
      </c>
      <c r="HW408" s="203"/>
    </row>
    <row r="409" spans="1:231" ht="15">
      <c r="A409" s="18" t="s">
        <v>22</v>
      </c>
      <c r="B409" s="122">
        <f>A341</f>
        <v>3</v>
      </c>
      <c r="C409" s="122" t="str">
        <f>A342</f>
        <v>work1834</v>
      </c>
      <c r="D409" s="210" t="str">
        <f>"core"&amp;B400&amp;"_"&amp;C400</f>
        <v>core3_work1834</v>
      </c>
      <c r="E409" s="122">
        <v>2</v>
      </c>
      <c r="F409" s="8"/>
      <c r="G409" s="54">
        <f ca="1">IF(G408=0,0,rpsp_scaling*INDEX(INDIRECT(D409),$E409,G$28)*G408/INDEX(INDIRECT(D358),$E408,G$28))</f>
        <v>7.1984191528152861</v>
      </c>
      <c r="H409" s="55">
        <f ca="1">IF(H408=0,0,rpsp_scaling*INDEX(INDIRECT(D409),$E409,H$28)*H408/INDEX(INDIRECT(D358),$E408,H$28))</f>
        <v>8.2108944804192774</v>
      </c>
      <c r="I409" s="55">
        <f ca="1">IF(I408=0,0,rpsp_scaling*INDEX(INDIRECT(D409),$E409,I$28)*I408/INDEX(INDIRECT(D358),$E408,I$28))</f>
        <v>9.2233698080232749</v>
      </c>
      <c r="J409" s="55">
        <f ca="1">IF(J408=0,0,rpsp_scaling*INDEX(INDIRECT(D409),$E409,J$28)*J408/INDEX(INDIRECT(D358),$E408,J$28))</f>
        <v>10.235845135627267</v>
      </c>
      <c r="K409" s="55">
        <f ca="1">IF(K408=0,0,rpsp_scaling*INDEX(INDIRECT(D409),$E409,K$28)*K408/INDEX(INDIRECT(D358),$E408,K$28))</f>
        <v>11.248320463231265</v>
      </c>
      <c r="L409" s="55">
        <f ca="1">IF(L408=0,0,rpsp_scaling*INDEX(INDIRECT(D409),$E409,L$28)*L408/INDEX(INDIRECT(D358),$E408,L$28))</f>
        <v>12.260795790835257</v>
      </c>
      <c r="M409" s="55">
        <f ca="1">IF(M408=0,0,rpsp_scaling*INDEX(INDIRECT(D409),$E409,M$28)*M408/INDEX(INDIRECT(D358),$E408,M$28))</f>
        <v>13.273271118439252</v>
      </c>
      <c r="N409" s="55">
        <f ca="1">IF(N408=0,0,rpsp_scaling*INDEX(INDIRECT(D409),$E409,N$28)*N408/INDEX(INDIRECT(D358),$E408,N$28))</f>
        <v>14.285746446043246</v>
      </c>
      <c r="O409" s="55">
        <f ca="1">IF(O408=0,0,rpsp_scaling*INDEX(INDIRECT(D409),$E409,O$28)*O408/INDEX(INDIRECT(D358),$E408,O$28))</f>
        <v>15.298221773647242</v>
      </c>
      <c r="P409" s="55">
        <f ca="1">IF(P408=0,0,rpsp_scaling*INDEX(INDIRECT(D409),$E409,P$28)*P408/INDEX(INDIRECT(D358),$E408,P$28))</f>
        <v>16.025044077777775</v>
      </c>
      <c r="Q409" s="55">
        <f ca="1">IF(Q408=0,0,rpsp_scaling*INDEX(INDIRECT(D409),$E409,Q$28)*Q408/INDEX(INDIRECT(D358),$E408,Q$28))</f>
        <v>14.568221888888885</v>
      </c>
      <c r="R409" s="55">
        <f ca="1">IF(R408=0,0,rpsp_scaling*INDEX(INDIRECT(D409),$E409,R$28)*R408/INDEX(INDIRECT(D358),$E408,R$28))</f>
        <v>13.1113997</v>
      </c>
      <c r="S409" s="55">
        <f ca="1">IF(S408=0,0,rpsp_scaling*INDEX(INDIRECT(D409),$E409,S$28)*S408/INDEX(INDIRECT(D358),$E408,S$28))</f>
        <v>11.654577511111109</v>
      </c>
      <c r="T409" s="55">
        <f ca="1">IF(T408=0,0,rpsp_scaling*INDEX(INDIRECT(D409),$E409,T$28)*T408/INDEX(INDIRECT(D358),$E408,T$28))</f>
        <v>10.197755322222221</v>
      </c>
      <c r="U409" s="55">
        <f ca="1">IF(U408=0,0,rpsp_scaling*INDEX(INDIRECT(D409),$E409,U$28)*U408/INDEX(INDIRECT(D358),$E408,U$28))</f>
        <v>8.740933133333332</v>
      </c>
      <c r="V409" s="55">
        <f ca="1">IF(V408=0,0,rpsp_scaling*INDEX(INDIRECT(D409),$E409,V$28)*V408/INDEX(INDIRECT(D358),$E408,V$28))</f>
        <v>7.2841109444444427</v>
      </c>
      <c r="W409" s="55">
        <f ca="1">IF(W408=0,0,rpsp_scaling*INDEX(INDIRECT(D409),$E409,W$28)*W408/INDEX(INDIRECT(D358),$E408,W$28))</f>
        <v>5.8272887555555561</v>
      </c>
      <c r="X409" s="55">
        <f ca="1">IF(X408=0,0,rpsp_scaling*INDEX(INDIRECT(D409),$E409,X$28)*X408/INDEX(INDIRECT(D358),$E408,X$28))</f>
        <v>4.3704665666666633</v>
      </c>
      <c r="Y409" s="55">
        <f ca="1">IF(Y408=0,0,rpsp_scaling*INDEX(INDIRECT(D409),$E409,Y$28)*Y408/INDEX(INDIRECT(D358),$E408,Y$28))</f>
        <v>2.9136443777777767</v>
      </c>
      <c r="Z409" s="55">
        <f ca="1">IF(Z408=0,0,rpsp_scaling*INDEX(INDIRECT(D409),$E409,Z$28)*Z408/INDEX(INDIRECT(D358),$E408,Z$28))</f>
        <v>1.4568221888888868</v>
      </c>
      <c r="AA409" s="56">
        <f ca="1">IF(AA408=0,0,rpsp_scaling*INDEX(INDIRECT(D409),$E409,AA$28)*AA408/INDEX(INDIRECT(D358),$E408,AA$28))</f>
        <v>0</v>
      </c>
      <c r="AB409" s="204"/>
      <c r="AD409" s="18" t="s">
        <v>22</v>
      </c>
      <c r="AE409" s="122">
        <f>AD341</f>
        <v>3</v>
      </c>
      <c r="AF409" s="122" t="str">
        <f>AD342</f>
        <v>shop1834</v>
      </c>
      <c r="AG409" s="210" t="str">
        <f>"core"&amp;AE400&amp;"_"&amp;AF400</f>
        <v>core3_shop1834</v>
      </c>
      <c r="AH409" s="122">
        <v>2</v>
      </c>
      <c r="AI409" s="8"/>
      <c r="AJ409" s="54">
        <f ca="1">IF(AJ408=0,0,rpsp_scaling*INDEX(INDIRECT(AG409),$E409,AJ$28)*AJ408/INDEX(INDIRECT(AG358),$E408,AJ$28))</f>
        <v>3.8095558750801999</v>
      </c>
      <c r="AK409" s="55">
        <f ca="1">IF(AK408=0,0,rpsp_scaling*INDEX(INDIRECT(AG409),$E409,AK$28)*AK408/INDEX(INDIRECT(AG358),$E408,AK$28))</f>
        <v>5.0723043050135184</v>
      </c>
      <c r="AL409" s="55">
        <f ca="1">IF(AL408=0,0,rpsp_scaling*INDEX(INDIRECT(AG409),$E409,AL$28)*AL408/INDEX(INDIRECT(AG358),$E408,AL$28))</f>
        <v>6.3350527349468422</v>
      </c>
      <c r="AM409" s="55">
        <f ca="1">IF(AM408=0,0,rpsp_scaling*INDEX(INDIRECT(AG409),$E409,AM$28)*AM408/INDEX(INDIRECT(AG358),$E408,AM$28))</f>
        <v>7.5978011648801598</v>
      </c>
      <c r="AN409" s="55">
        <f ca="1">IF(AN408=0,0,rpsp_scaling*INDEX(INDIRECT(AG409),$E409,AN$28)*AN408/INDEX(INDIRECT(AG358),$E408,AN$28))</f>
        <v>8.8605495948134845</v>
      </c>
      <c r="AO409" s="55">
        <f ca="1">IF(AO408=0,0,rpsp_scaling*INDEX(INDIRECT(AG409),$E409,AO$28)*AO408/INDEX(INDIRECT(AG358),$E408,AO$28))</f>
        <v>10.123298024746802</v>
      </c>
      <c r="AP409" s="55">
        <f ca="1">IF(AP408=0,0,rpsp_scaling*INDEX(INDIRECT(AG409),$E409,AP$28)*AP408/INDEX(INDIRECT(AG358),$E408,AP$28))</f>
        <v>11.386046454680127</v>
      </c>
      <c r="AQ409" s="55">
        <f ca="1">IF(AQ408=0,0,rpsp_scaling*INDEX(INDIRECT(AG409),$E409,AQ$28)*AQ408/INDEX(INDIRECT(AG358),$E408,AQ$28))</f>
        <v>12.648794884613446</v>
      </c>
      <c r="AR409" s="55">
        <f ca="1">IF(AR408=0,0,rpsp_scaling*INDEX(INDIRECT(AG409),$E409,AR$28)*AR408/INDEX(INDIRECT(AG358),$E408,AR$28))</f>
        <v>13.911543314546766</v>
      </c>
      <c r="AS409" s="55">
        <f ca="1">IF(AS408=0,0,rpsp_scaling*INDEX(INDIRECT(AG409),$E409,AS$28)*AS408/INDEX(INDIRECT(AG358),$E408,AS$28))</f>
        <v>15.174291744480088</v>
      </c>
      <c r="AT409" s="55">
        <f ca="1">IF(AT408=0,0,rpsp_scaling*INDEX(INDIRECT(AG409),$E409,AT$28)*AT408/INDEX(INDIRECT(AG358),$E408,AT$28))</f>
        <v>14.979061999999999</v>
      </c>
      <c r="AU409" s="55">
        <f ca="1">IF(AU408=0,0,rpsp_scaling*INDEX(INDIRECT(AG409),$E409,AU$28)*AU408/INDEX(INDIRECT(AG358),$E408,AU$28))</f>
        <v>13.4811558</v>
      </c>
      <c r="AV409" s="55">
        <f ca="1">IF(AV408=0,0,rpsp_scaling*INDEX(INDIRECT(AG409),$E409,AV$28)*AV408/INDEX(INDIRECT(AG358),$E408,AV$28))</f>
        <v>11.983249599999997</v>
      </c>
      <c r="AW409" s="55">
        <f ca="1">IF(AW408=0,0,rpsp_scaling*INDEX(INDIRECT(AG409),$E409,AW$28)*AW408/INDEX(INDIRECT(AG358),$E408,AW$28))</f>
        <v>10.485343400000001</v>
      </c>
      <c r="AX409" s="55">
        <f ca="1">IF(AX408=0,0,rpsp_scaling*INDEX(INDIRECT(AG409),$E409,AX$28)*AX408/INDEX(INDIRECT(AG358),$E408,AX$28))</f>
        <v>8.987437200000004</v>
      </c>
      <c r="AY409" s="55">
        <f ca="1">IF(AY408=0,0,rpsp_scaling*INDEX(INDIRECT(AG409),$E409,AY$28)*AY408/INDEX(INDIRECT(AG358),$E408,AY$28))</f>
        <v>7.4895309999999995</v>
      </c>
      <c r="AZ409" s="55">
        <f ca="1">IF(AZ408=0,0,rpsp_scaling*INDEX(INDIRECT(AG409),$E409,AZ$28)*AZ408/INDEX(INDIRECT(AG358),$E408,AZ$28))</f>
        <v>5.9916248000000021</v>
      </c>
      <c r="BA409" s="55">
        <f ca="1">IF(BA408=0,0,rpsp_scaling*INDEX(INDIRECT(AG409),$E409,BA$28)*BA408/INDEX(INDIRECT(AG358),$E408,BA$28))</f>
        <v>4.4937185999999985</v>
      </c>
      <c r="BB409" s="55">
        <f ca="1">IF(BB408=0,0,rpsp_scaling*INDEX(INDIRECT(AG409),$E409,BB$28)*BB408/INDEX(INDIRECT(AG358),$E408,BB$28))</f>
        <v>2.995812400000001</v>
      </c>
      <c r="BC409" s="55">
        <f ca="1">IF(BC408=0,0,rpsp_scaling*INDEX(INDIRECT(AG409),$E409,BC$28)*BC408/INDEX(INDIRECT(AG358),$E408,BC$28))</f>
        <v>1.4979061999999974</v>
      </c>
      <c r="BD409" s="56">
        <f ca="1">IF(BD408=0,0,rpsp_scaling*INDEX(INDIRECT(AG409),$E409,BD$28)*BD408/INDEX(INDIRECT(AG358),$E408,BD$28))</f>
        <v>0</v>
      </c>
      <c r="BE409" s="204"/>
      <c r="BG409" s="18" t="s">
        <v>22</v>
      </c>
      <c r="BH409" s="122">
        <f>BG341</f>
        <v>3</v>
      </c>
      <c r="BI409" s="122" t="str">
        <f>BG342</f>
        <v>lei1834</v>
      </c>
      <c r="BJ409" s="210" t="str">
        <f>"core"&amp;BH400&amp;"_"&amp;BI400</f>
        <v>core3_lei1834</v>
      </c>
      <c r="BK409" s="122">
        <v>2</v>
      </c>
      <c r="BL409" s="8"/>
      <c r="BM409" s="54">
        <f ca="1">IF(BM408=0,0,rpsp_scaling*INDEX(INDIRECT(BJ409),$E409,BM$28)*BM408/INDEX(INDIRECT(BJ358),$E408,BM$28))</f>
        <v>6.678638997436205</v>
      </c>
      <c r="BN409" s="55">
        <f ca="1">IF(BN408=0,0,rpsp_scaling*INDEX(INDIRECT(BJ409),$E409,BN$28)*BN408/INDEX(INDIRECT(BJ358),$E408,BN$28))</f>
        <v>7.698484879075945</v>
      </c>
      <c r="BO409" s="55">
        <f ca="1">IF(BO408=0,0,rpsp_scaling*INDEX(INDIRECT(BJ409),$E409,BO$28)*BO408/INDEX(INDIRECT(BJ358),$E408,BO$28))</f>
        <v>8.7183307607156877</v>
      </c>
      <c r="BP409" s="55">
        <f ca="1">IF(BP408=0,0,rpsp_scaling*INDEX(INDIRECT(BJ409),$E409,BP$28)*BP408/INDEX(INDIRECT(BJ358),$E408,BP$28))</f>
        <v>9.7381766423554232</v>
      </c>
      <c r="BQ409" s="55">
        <f ca="1">IF(BQ408=0,0,rpsp_scaling*INDEX(INDIRECT(BJ409),$E409,BQ$28)*BQ408/INDEX(INDIRECT(BJ358),$E408,BQ$28))</f>
        <v>10.758022523995166</v>
      </c>
      <c r="BR409" s="55">
        <f ca="1">IF(BR408=0,0,rpsp_scaling*INDEX(INDIRECT(BJ409),$E409,BR$28)*BR408/INDEX(INDIRECT(BJ358),$E408,BR$28))</f>
        <v>11.777868405634907</v>
      </c>
      <c r="BS409" s="55">
        <f ca="1">IF(BS408=0,0,rpsp_scaling*INDEX(INDIRECT(BJ409),$E409,BS$28)*BS408/INDEX(INDIRECT(BJ358),$E408,BS$28))</f>
        <v>12.797714287274646</v>
      </c>
      <c r="BT409" s="55">
        <f ca="1">IF(BT408=0,0,rpsp_scaling*INDEX(INDIRECT(BJ409),$E409,BT$28)*BT408/INDEX(INDIRECT(BJ358),$E408,BT$28))</f>
        <v>13.817560168914389</v>
      </c>
      <c r="BU409" s="55">
        <f ca="1">IF(BU408=0,0,rpsp_scaling*INDEX(INDIRECT(BJ409),$E409,BU$28)*BU408/INDEX(INDIRECT(BJ358),$E408,BU$28))</f>
        <v>14.837406050554128</v>
      </c>
      <c r="BV409" s="55">
        <f ca="1">IF(BV408=0,0,rpsp_scaling*INDEX(INDIRECT(BJ409),$E409,BV$28)*BV408/INDEX(INDIRECT(BJ358),$E408,BV$28))</f>
        <v>15.753183029629625</v>
      </c>
      <c r="BW409" s="55">
        <f ca="1">IF(BW408=0,0,rpsp_scaling*INDEX(INDIRECT(BJ409),$E409,BW$28)*BW408/INDEX(INDIRECT(BJ358),$E408,BW$28))</f>
        <v>14.321075481481477</v>
      </c>
      <c r="BX409" s="55">
        <f ca="1">IF(BX408=0,0,rpsp_scaling*INDEX(INDIRECT(BJ409),$E409,BX$28)*BX408/INDEX(INDIRECT(BJ358),$E408,BX$28))</f>
        <v>12.888967933333333</v>
      </c>
      <c r="BY409" s="55">
        <f ca="1">IF(BY408=0,0,rpsp_scaling*INDEX(INDIRECT(BJ409),$E409,BY$28)*BY408/INDEX(INDIRECT(BJ358),$E408,BY$28))</f>
        <v>11.456860385185182</v>
      </c>
      <c r="BZ409" s="55">
        <f ca="1">IF(BZ408=0,0,rpsp_scaling*INDEX(INDIRECT(BJ409),$E409,BZ$28)*BZ408/INDEX(INDIRECT(BJ358),$E408,BZ$28))</f>
        <v>10.024752837037035</v>
      </c>
      <c r="CA409" s="55">
        <f ca="1">IF(CA408=0,0,rpsp_scaling*INDEX(INDIRECT(BJ409),$E409,CA$28)*CA408/INDEX(INDIRECT(BJ358),$E408,CA$28))</f>
        <v>8.5926452888888871</v>
      </c>
      <c r="CB409" s="55">
        <f ca="1">IF(CB408=0,0,rpsp_scaling*INDEX(INDIRECT(BJ409),$E409,CB$28)*CB408/INDEX(INDIRECT(BJ358),$E408,CB$28))</f>
        <v>7.1605377407407387</v>
      </c>
      <c r="CC409" s="55">
        <f ca="1">IF(CC408=0,0,rpsp_scaling*INDEX(INDIRECT(BJ409),$E409,CC$28)*CC408/INDEX(INDIRECT(BJ358),$E408,CC$28))</f>
        <v>5.7284301925925938</v>
      </c>
      <c r="CD409" s="55">
        <f ca="1">IF(CD408=0,0,rpsp_scaling*INDEX(INDIRECT(BJ409),$E409,CD$28)*CD408/INDEX(INDIRECT(BJ358),$E408,CD$28))</f>
        <v>4.2963226444444427</v>
      </c>
      <c r="CE409" s="55">
        <f ca="1">IF(CE408=0,0,rpsp_scaling*INDEX(INDIRECT(BJ409),$E409,CE$28)*CE408/INDEX(INDIRECT(BJ358),$E408,CE$28))</f>
        <v>2.8642150962962969</v>
      </c>
      <c r="CF409" s="55">
        <f ca="1">IF(CF408=0,0,rpsp_scaling*INDEX(INDIRECT(BJ409),$E409,CF$28)*CF408/INDEX(INDIRECT(BJ358),$E408,CF$28))</f>
        <v>1.4321075481481427</v>
      </c>
      <c r="CG409" s="56">
        <f ca="1">IF(CG408=0,0,rpsp_scaling*INDEX(INDIRECT(BJ409),$E409,CG$28)*CG408/INDEX(INDIRECT(BJ358),$E408,CG$28))</f>
        <v>0</v>
      </c>
      <c r="CH409" s="204"/>
      <c r="CJ409" s="18" t="s">
        <v>22</v>
      </c>
      <c r="CK409" s="122">
        <f>CJ341</f>
        <v>3</v>
      </c>
      <c r="CL409" s="122" t="str">
        <f>CJ342</f>
        <v>work3564</v>
      </c>
      <c r="CM409" s="210" t="str">
        <f>"core"&amp;CK400&amp;"_"&amp;CL400</f>
        <v>core3_work3564</v>
      </c>
      <c r="CN409" s="122">
        <v>2</v>
      </c>
      <c r="CO409" s="8"/>
      <c r="CP409" s="54">
        <f ca="1">IF(CP408=0,0,rpsp_scaling*INDEX(INDIRECT(CM409),$E409,CP$28)*CP408/INDEX(INDIRECT(CM358),$E408,CP$28))</f>
        <v>6.4494450104035383</v>
      </c>
      <c r="CQ409" s="55">
        <f ca="1">IF(CQ408=0,0,rpsp_scaling*INDEX(INDIRECT(CM409),$E409,CQ$28)*CQ408/INDEX(INDIRECT(CM358),$E408,CQ$28))</f>
        <v>7.5085098949465277</v>
      </c>
      <c r="CR409" s="55">
        <f ca="1">IF(CR408=0,0,rpsp_scaling*INDEX(INDIRECT(CM409),$E409,CR$28)*CR408/INDEX(INDIRECT(CM358),$E408,CR$28))</f>
        <v>8.5675747794895205</v>
      </c>
      <c r="CS409" s="55">
        <f ca="1">IF(CS408=0,0,rpsp_scaling*INDEX(INDIRECT(CM409),$E409,CS$28)*CS408/INDEX(INDIRECT(CM358),$E408,CS$28))</f>
        <v>9.6266396640325098</v>
      </c>
      <c r="CT409" s="55">
        <f ca="1">IF(CT408=0,0,rpsp_scaling*INDEX(INDIRECT(CM409),$E409,CT$28)*CT408/INDEX(INDIRECT(CM358),$E408,CT$28))</f>
        <v>10.685704548575506</v>
      </c>
      <c r="CU409" s="55">
        <f ca="1">IF(CU408=0,0,rpsp_scaling*INDEX(INDIRECT(CM409),$E409,CU$28)*CU408/INDEX(INDIRECT(CM358),$E408,CU$28))</f>
        <v>11.744769433118494</v>
      </c>
      <c r="CV409" s="55">
        <f ca="1">IF(CV408=0,0,rpsp_scaling*INDEX(INDIRECT(CM409),$E409,CV$28)*CV408/INDEX(INDIRECT(CM358),$E408,CV$28))</f>
        <v>12.803834317661488</v>
      </c>
      <c r="CW409" s="55">
        <f ca="1">IF(CW408=0,0,rpsp_scaling*INDEX(INDIRECT(CM409),$E409,CW$28)*CW408/INDEX(INDIRECT(CM358),$E408,CW$28))</f>
        <v>13.862899202204476</v>
      </c>
      <c r="CX409" s="55">
        <f ca="1">IF(CX408=0,0,rpsp_scaling*INDEX(INDIRECT(CM409),$E409,CX$28)*CX408/INDEX(INDIRECT(CM358),$E408,CX$28))</f>
        <v>14.921964086747469</v>
      </c>
      <c r="CY409" s="55">
        <f ca="1">IF(CY408=0,0,rpsp_scaling*INDEX(INDIRECT(CM409),$E409,CY$28)*CY408/INDEX(INDIRECT(CM358),$E408,CY$28))</f>
        <v>15.981028971290462</v>
      </c>
      <c r="CZ409" s="55">
        <f ca="1">IF(CZ408=0,0,rpsp_scaling*INDEX(INDIRECT(CM409),$E409,CZ$28)*CZ408/INDEX(INDIRECT(CM358),$E408,CZ$28))</f>
        <v>14.57178774074074</v>
      </c>
      <c r="DA409" s="55">
        <f ca="1">IF(DA408=0,0,rpsp_scaling*INDEX(INDIRECT(CM409),$E409,DA$28)*DA408/INDEX(INDIRECT(CM358),$E408,DA$28))</f>
        <v>13.114608966666665</v>
      </c>
      <c r="DB409" s="55">
        <f ca="1">IF(DB408=0,0,rpsp_scaling*INDEX(INDIRECT(CM409),$E409,DB$28)*DB408/INDEX(INDIRECT(CM358),$E408,DB$28))</f>
        <v>11.657430192592591</v>
      </c>
      <c r="DC409" s="55">
        <f ca="1">IF(DC408=0,0,rpsp_scaling*INDEX(INDIRECT(CM409),$E409,DC$28)*DC408/INDEX(INDIRECT(CM358),$E408,DC$28))</f>
        <v>10.200251418518517</v>
      </c>
      <c r="DD409" s="55">
        <f ca="1">IF(DD408=0,0,rpsp_scaling*INDEX(INDIRECT(CM409),$E409,DD$28)*DD408/INDEX(INDIRECT(CM358),$E408,DD$28))</f>
        <v>8.7430726444444442</v>
      </c>
      <c r="DE409" s="55">
        <f ca="1">IF(DE408=0,0,rpsp_scaling*INDEX(INDIRECT(CM409),$E409,DE$28)*DE408/INDEX(INDIRECT(CM358),$E408,DE$28))</f>
        <v>7.2858938703703693</v>
      </c>
      <c r="DF409" s="55">
        <f ca="1">IF(DF408=0,0,rpsp_scaling*INDEX(INDIRECT(CM409),$E409,DF$28)*DF408/INDEX(INDIRECT(CM358),$E408,DF$28))</f>
        <v>5.8287150962962997</v>
      </c>
      <c r="DG409" s="55">
        <f ca="1">IF(DG408=0,0,rpsp_scaling*INDEX(INDIRECT(CM409),$E409,DG$28)*DG408/INDEX(INDIRECT(CM358),$E408,DG$28))</f>
        <v>4.3715363222222212</v>
      </c>
      <c r="DH409" s="55">
        <f ca="1">IF(DH408=0,0,rpsp_scaling*INDEX(INDIRECT(CM409),$E409,DH$28)*DH408/INDEX(INDIRECT(CM358),$E408,DH$28))</f>
        <v>2.9143575481481481</v>
      </c>
      <c r="DI409" s="55">
        <f ca="1">IF(DI408=0,0,rpsp_scaling*INDEX(INDIRECT(CM409),$E409,DI$28)*DI408/INDEX(INDIRECT(CM358),$E408,DI$28))</f>
        <v>1.45717877407407</v>
      </c>
      <c r="DJ409" s="56">
        <f ca="1">IF(DJ408=0,0,rpsp_scaling*INDEX(INDIRECT(CM409),$E409,DJ$28)*DJ408/INDEX(INDIRECT(CM358),$E408,DJ$28))</f>
        <v>0</v>
      </c>
      <c r="DK409" s="204"/>
      <c r="DM409" s="18" t="s">
        <v>22</v>
      </c>
      <c r="DN409" s="122">
        <f>DM341</f>
        <v>3</v>
      </c>
      <c r="DO409" s="122" t="str">
        <f>DM342</f>
        <v>shop3564</v>
      </c>
      <c r="DP409" s="210" t="str">
        <f>"core"&amp;DN400&amp;"_"&amp;DO400</f>
        <v>core3_shop3564</v>
      </c>
      <c r="DQ409" s="122">
        <v>2</v>
      </c>
      <c r="DR409" s="8"/>
      <c r="DS409" s="54">
        <f ca="1">IF(DS408=0,0,rpsp_scaling*INDEX(INDIRECT(DP409),$E409,DS$28)*DS408/INDEX(INDIRECT(DP358),$E408,DS$28))</f>
        <v>7.3993695098349175</v>
      </c>
      <c r="DT409" s="55">
        <f ca="1">IF(DT408=0,0,rpsp_scaling*INDEX(INDIRECT(DP409),$E409,DT$28)*DT408/INDEX(INDIRECT(DP358),$E408,DT$28))</f>
        <v>8.4038841981167138</v>
      </c>
      <c r="DU409" s="55">
        <f ca="1">IF(DU408=0,0,rpsp_scaling*INDEX(INDIRECT(DP409),$E409,DU$28)*DU408/INDEX(INDIRECT(DP358),$E408,DU$28))</f>
        <v>9.4083988863985102</v>
      </c>
      <c r="DV409" s="55">
        <f ca="1">IF(DV408=0,0,rpsp_scaling*INDEX(INDIRECT(DP409),$E409,DV$28)*DV408/INDEX(INDIRECT(DP358),$E408,DV$28))</f>
        <v>10.412913574680305</v>
      </c>
      <c r="DW409" s="55">
        <f ca="1">IF(DW408=0,0,rpsp_scaling*INDEX(INDIRECT(DP409),$E409,DW$28)*DW408/INDEX(INDIRECT(DP358),$E408,DW$28))</f>
        <v>11.417428262962101</v>
      </c>
      <c r="DX409" s="55">
        <f ca="1">IF(DX408=0,0,rpsp_scaling*INDEX(INDIRECT(DP409),$E409,DX$28)*DX408/INDEX(INDIRECT(DP358),$E408,DX$28))</f>
        <v>12.421942951243894</v>
      </c>
      <c r="DY409" s="55">
        <f ca="1">IF(DY408=0,0,rpsp_scaling*INDEX(INDIRECT(DP409),$E409,DY$28)*DY408/INDEX(INDIRECT(DP358),$E408,DY$28))</f>
        <v>13.426457639525688</v>
      </c>
      <c r="DZ409" s="55">
        <f ca="1">IF(DZ408=0,0,rpsp_scaling*INDEX(INDIRECT(DP409),$E409,DZ$28)*DZ408/INDEX(INDIRECT(DP358),$E408,DZ$28))</f>
        <v>14.430972327807483</v>
      </c>
      <c r="EA409" s="55">
        <f ca="1">IF(EA408=0,0,rpsp_scaling*INDEX(INDIRECT(DP409),$E409,EA$28)*EA408/INDEX(INDIRECT(DP358),$E408,EA$28))</f>
        <v>15.435487016089279</v>
      </c>
      <c r="EB409" s="55">
        <f ca="1">IF(EB408=0,0,rpsp_scaling*INDEX(INDIRECT(DP409),$E409,EB$28)*EB408/INDEX(INDIRECT(DP358),$E408,EB$28))</f>
        <v>16.073924818518517</v>
      </c>
      <c r="EC409" s="55">
        <f ca="1">IF(EC408=0,0,rpsp_scaling*INDEX(INDIRECT(DP409),$E409,EC$28)*EC408/INDEX(INDIRECT(DP358),$E408,EC$28))</f>
        <v>14.612658925925922</v>
      </c>
      <c r="ED409" s="55">
        <f ca="1">IF(ED408=0,0,rpsp_scaling*INDEX(INDIRECT(DP409),$E409,ED$28)*ED408/INDEX(INDIRECT(DP358),$E408,ED$28))</f>
        <v>13.151393033333331</v>
      </c>
      <c r="EE409" s="55">
        <f ca="1">IF(EE408=0,0,rpsp_scaling*INDEX(INDIRECT(DP409),$E409,EE$28)*EE408/INDEX(INDIRECT(DP358),$E408,EE$28))</f>
        <v>11.69012714074074</v>
      </c>
      <c r="EF409" s="55">
        <f ca="1">IF(EF408=0,0,rpsp_scaling*INDEX(INDIRECT(DP409),$E409,EF$28)*EF408/INDEX(INDIRECT(DP358),$E408,EF$28))</f>
        <v>10.228861248148146</v>
      </c>
      <c r="EG409" s="55">
        <f ca="1">IF(EG408=0,0,rpsp_scaling*INDEX(INDIRECT(DP409),$E409,EG$28)*EG408/INDEX(INDIRECT(DP358),$E408,EG$28))</f>
        <v>8.7675953555555566</v>
      </c>
      <c r="EH409" s="55">
        <f ca="1">IF(EH408=0,0,rpsp_scaling*INDEX(INDIRECT(DP409),$E409,EH$28)*EH408/INDEX(INDIRECT(DP358),$E408,EH$28))</f>
        <v>7.3063294629629612</v>
      </c>
      <c r="EI409" s="55">
        <f ca="1">IF(EI408=0,0,rpsp_scaling*INDEX(INDIRECT(DP409),$E409,EI$28)*EI408/INDEX(INDIRECT(DP358),$E408,EI$28))</f>
        <v>5.8450635703703719</v>
      </c>
      <c r="EJ409" s="55">
        <f ca="1">IF(EJ408=0,0,rpsp_scaling*INDEX(INDIRECT(DP409),$E409,EJ$28)*EJ408/INDEX(INDIRECT(DP358),$E408,EJ$28))</f>
        <v>4.3837976777777756</v>
      </c>
      <c r="EK409" s="55">
        <f ca="1">IF(EK408=0,0,rpsp_scaling*INDEX(INDIRECT(DP409),$E409,EK$28)*EK408/INDEX(INDIRECT(DP358),$E408,EK$28))</f>
        <v>2.922531785185186</v>
      </c>
      <c r="EL409" s="55">
        <f ca="1">IF(EL408=0,0,rpsp_scaling*INDEX(INDIRECT(DP409),$E409,EL$28)*EL408/INDEX(INDIRECT(DP358),$E408,EL$28))</f>
        <v>1.4612658925925899</v>
      </c>
      <c r="EM409" s="56">
        <f ca="1">IF(EM408=0,0,rpsp_scaling*INDEX(INDIRECT(DP409),$E409,EM$28)*EM408/INDEX(INDIRECT(DP358),$E408,EM$28))</f>
        <v>0</v>
      </c>
      <c r="EN409" s="204"/>
      <c r="EP409" s="18" t="s">
        <v>22</v>
      </c>
      <c r="EQ409" s="122">
        <f>EP341</f>
        <v>3</v>
      </c>
      <c r="ER409" s="122" t="str">
        <f>EP342</f>
        <v>lei3564</v>
      </c>
      <c r="ES409" s="210" t="str">
        <f>"core"&amp;EQ400&amp;"_"&amp;ER400</f>
        <v>core3_lei3564</v>
      </c>
      <c r="ET409" s="122">
        <v>2</v>
      </c>
      <c r="EU409" s="8"/>
      <c r="EV409" s="54">
        <f ca="1">IF(EV408=0,0,rpsp_scaling*INDEX(INDIRECT(ES409),$E409,EV$28)*EV408/INDEX(INDIRECT(ES358),$E408,EV$28))</f>
        <v>7.2629332269475011</v>
      </c>
      <c r="EW409" s="55">
        <f ca="1">IF(EW408=0,0,rpsp_scaling*INDEX(INDIRECT(ES409),$E409,EW$28)*EW408/INDEX(INDIRECT(ES358),$E408,EW$28))</f>
        <v>8.2768756265186418</v>
      </c>
      <c r="EX409" s="55">
        <f ca="1">IF(EX408=0,0,rpsp_scaling*INDEX(INDIRECT(ES409),$E409,EX$28)*EX408/INDEX(INDIRECT(ES358),$E408,EX$28))</f>
        <v>9.2908180260897844</v>
      </c>
      <c r="EY409" s="55">
        <f ca="1">IF(EY408=0,0,rpsp_scaling*INDEX(INDIRECT(ES409),$E409,EY$28)*EY408/INDEX(INDIRECT(ES358),$E408,EY$28))</f>
        <v>10.304760425660927</v>
      </c>
      <c r="EZ409" s="55">
        <f ca="1">IF(EZ408=0,0,rpsp_scaling*INDEX(INDIRECT(ES409),$E409,EZ$28)*EZ408/INDEX(INDIRECT(ES358),$E408,EZ$28))</f>
        <v>11.318702825232069</v>
      </c>
      <c r="FA409" s="55">
        <f ca="1">IF(FA408=0,0,rpsp_scaling*INDEX(INDIRECT(ES409),$E409,FA$28)*FA408/INDEX(INDIRECT(ES358),$E408,FA$28))</f>
        <v>12.33264522480321</v>
      </c>
      <c r="FB409" s="55">
        <f ca="1">IF(FB408=0,0,rpsp_scaling*INDEX(INDIRECT(ES409),$E409,FB$28)*FB408/INDEX(INDIRECT(ES358),$E408,FB$28))</f>
        <v>13.346587624374353</v>
      </c>
      <c r="FC409" s="55">
        <f ca="1">IF(FC408=0,0,rpsp_scaling*INDEX(INDIRECT(ES409),$E409,FC$28)*FC408/INDEX(INDIRECT(ES358),$E408,FC$28))</f>
        <v>14.360530023945493</v>
      </c>
      <c r="FD409" s="55">
        <f ca="1">IF(FD408=0,0,rpsp_scaling*INDEX(INDIRECT(ES409),$E409,FD$28)*FD408/INDEX(INDIRECT(ES358),$E408,FD$28))</f>
        <v>15.374472423516634</v>
      </c>
      <c r="FE409" s="55">
        <f ca="1">IF(FE408=0,0,rpsp_scaling*INDEX(INDIRECT(ES409),$E409,FE$28)*FE408/INDEX(INDIRECT(ES358),$E408,FE$28))</f>
        <v>16.08498772222222</v>
      </c>
      <c r="FF409" s="55">
        <f ca="1">IF(FF408=0,0,rpsp_scaling*INDEX(INDIRECT(ES409),$E409,FF$28)*FF408/INDEX(INDIRECT(ES358),$E408,FF$28))</f>
        <v>14.62271611111111</v>
      </c>
      <c r="FG409" s="55">
        <f ca="1">IF(FG408=0,0,rpsp_scaling*INDEX(INDIRECT(ES409),$E409,FG$28)*FG408/INDEX(INDIRECT(ES358),$E408,FG$28))</f>
        <v>13.160444499999999</v>
      </c>
      <c r="FH409" s="55">
        <f ca="1">IF(FH408=0,0,rpsp_scaling*INDEX(INDIRECT(ES409),$E409,FH$28)*FH408/INDEX(INDIRECT(ES358),$E408,FH$28))</f>
        <v>11.698172888888886</v>
      </c>
      <c r="FI409" s="55">
        <f ca="1">IF(FI408=0,0,rpsp_scaling*INDEX(INDIRECT(ES409),$E409,FI$28)*FI408/INDEX(INDIRECT(ES358),$E408,FI$28))</f>
        <v>10.235901277777778</v>
      </c>
      <c r="FJ409" s="55">
        <f ca="1">IF(FJ408=0,0,rpsp_scaling*INDEX(INDIRECT(ES409),$E409,FJ$28)*FJ408/INDEX(INDIRECT(ES358),$E408,FJ$28))</f>
        <v>8.7736296666666664</v>
      </c>
      <c r="FK409" s="55">
        <f ca="1">IF(FK408=0,0,rpsp_scaling*INDEX(INDIRECT(ES409),$E409,FK$28)*FK408/INDEX(INDIRECT(ES358),$E408,FK$28))</f>
        <v>7.3113580555555524</v>
      </c>
      <c r="FL409" s="55">
        <f ca="1">IF(FL408=0,0,rpsp_scaling*INDEX(INDIRECT(ES409),$E409,FL$28)*FL408/INDEX(INDIRECT(ES358),$E408,FL$28))</f>
        <v>5.8490864444444428</v>
      </c>
      <c r="FM409" s="55">
        <f ca="1">IF(FM408=0,0,rpsp_scaling*INDEX(INDIRECT(ES409),$E409,FM$28)*FM408/INDEX(INDIRECT(ES358),$E408,FM$28))</f>
        <v>4.3868148333333306</v>
      </c>
      <c r="FN409" s="55">
        <f ca="1">IF(FN408=0,0,rpsp_scaling*INDEX(INDIRECT(ES409),$E409,FN$28)*FN408/INDEX(INDIRECT(ES358),$E408,FN$28))</f>
        <v>2.9245432222222201</v>
      </c>
      <c r="FO409" s="55">
        <f ca="1">IF(FO408=0,0,rpsp_scaling*INDEX(INDIRECT(ES409),$E409,FO$28)*FO408/INDEX(INDIRECT(ES358),$E408,FO$28))</f>
        <v>1.46227161111111</v>
      </c>
      <c r="FP409" s="56">
        <f ca="1">IF(FP408=0,0,rpsp_scaling*INDEX(INDIRECT(ES409),$E409,FP$28)*FP408/INDEX(INDIRECT(ES358),$E408,FP$28))</f>
        <v>0</v>
      </c>
      <c r="FQ409" s="204"/>
      <c r="FS409" s="18" t="s">
        <v>22</v>
      </c>
      <c r="FT409" s="122">
        <f>FS341</f>
        <v>3</v>
      </c>
      <c r="FU409" s="122" t="str">
        <f>FS342</f>
        <v>shop65</v>
      </c>
      <c r="FV409" s="210" t="str">
        <f>"core"&amp;FT400&amp;"_"&amp;FU400</f>
        <v>core3_shop65</v>
      </c>
      <c r="FW409" s="122">
        <v>2</v>
      </c>
      <c r="FX409" s="8"/>
      <c r="FY409" s="54">
        <f ca="1">IF(FY408=0,0,rpsp_scaling*INDEX(INDIRECT(FV409),$E409,FY$28)*FY408/INDEX(INDIRECT(FV358),$E408,FY$28))</f>
        <v>7.5368080068874486</v>
      </c>
      <c r="FZ409" s="55">
        <f ca="1">IF(FZ408=0,0,rpsp_scaling*INDEX(INDIRECT(FV409),$E409,FZ$28)*FZ408/INDEX(INDIRECT(FV358),$E408,FZ$28))</f>
        <v>9.0849951669965243</v>
      </c>
      <c r="GA409" s="55">
        <f ca="1">IF(GA408=0,0,rpsp_scaling*INDEX(INDIRECT(FV409),$E409,GA$28)*GA408/INDEX(INDIRECT(FV358),$E408,GA$28))</f>
        <v>10.633182327105596</v>
      </c>
      <c r="GB409" s="55">
        <f ca="1">IF(GB408=0,0,rpsp_scaling*INDEX(INDIRECT(FV409),$E409,GB$28)*GB408/INDEX(INDIRECT(FV358),$E408,GB$28))</f>
        <v>12.18136948721467</v>
      </c>
      <c r="GC409" s="55">
        <f ca="1">IF(GC408=0,0,rpsp_scaling*INDEX(INDIRECT(FV409),$E409,GC$28)*GC408/INDEX(INDIRECT(FV358),$E408,GC$28))</f>
        <v>13.729556647323744</v>
      </c>
      <c r="GD409" s="55">
        <f ca="1">IF(GD408=0,0,rpsp_scaling*INDEX(INDIRECT(FV409),$E409,GD$28)*GD408/INDEX(INDIRECT(FV358),$E408,GD$28))</f>
        <v>15.277743807432817</v>
      </c>
      <c r="GE409" s="55">
        <f ca="1">IF(GE408=0,0,rpsp_scaling*INDEX(INDIRECT(FV409),$E409,GE$28)*GE408/INDEX(INDIRECT(FV358),$E408,GE$28))</f>
        <v>16.825930967541893</v>
      </c>
      <c r="GF409" s="55">
        <f ca="1">IF(GF408=0,0,rpsp_scaling*INDEX(INDIRECT(FV409),$E409,GF$28)*GF408/INDEX(INDIRECT(FV358),$E408,GF$28))</f>
        <v>18.374118127650966</v>
      </c>
      <c r="GG409" s="55">
        <f ca="1">IF(GG408=0,0,rpsp_scaling*INDEX(INDIRECT(FV409),$E409,GG$28)*GG408/INDEX(INDIRECT(FV358),$E408,GG$28))</f>
        <v>19.92230528776004</v>
      </c>
      <c r="GH409" s="55">
        <f ca="1">IF(GH408=0,0,rpsp_scaling*INDEX(INDIRECT(FV409),$E409,GH$28)*GH408/INDEX(INDIRECT(FV358),$E408,GH$28))</f>
        <v>21.470492447869113</v>
      </c>
      <c r="GI409" s="55">
        <f ca="1">IF(GI408=0,0,rpsp_scaling*INDEX(INDIRECT(FV409),$E409,GI$28)*GI408/INDEX(INDIRECT(FV358),$E408,GI$28))</f>
        <v>22.870899058823532</v>
      </c>
      <c r="GJ409" s="55">
        <f ca="1">IF(GJ408=0,0,rpsp_scaling*INDEX(INDIRECT(FV409),$E409,GJ$28)*GJ408/INDEX(INDIRECT(FV358),$E408,GJ$28))</f>
        <v>20.583809152941178</v>
      </c>
      <c r="GK409" s="55">
        <f ca="1">IF(GK408=0,0,rpsp_scaling*INDEX(INDIRECT(FV409),$E409,GK$28)*GK408/INDEX(INDIRECT(FV358),$E408,GK$28))</f>
        <v>18.296719247058828</v>
      </c>
      <c r="GL409" s="55">
        <f ca="1">IF(GL408=0,0,rpsp_scaling*INDEX(INDIRECT(FV409),$E409,GL$28)*GL408/INDEX(INDIRECT(FV358),$E408,GL$28))</f>
        <v>16.009629341176471</v>
      </c>
      <c r="GM409" s="55">
        <f ca="1">IF(GM408=0,0,rpsp_scaling*INDEX(INDIRECT(FV409),$E409,GM$28)*GM408/INDEX(INDIRECT(FV358),$E408,GM$28))</f>
        <v>13.722539435294118</v>
      </c>
      <c r="GN409" s="55">
        <f ca="1">IF(GN408=0,0,rpsp_scaling*INDEX(INDIRECT(FV409),$E409,GN$28)*GN408/INDEX(INDIRECT(FV358),$E408,GN$28))</f>
        <v>11.435449529411766</v>
      </c>
      <c r="GO409" s="55">
        <f ca="1">IF(GO408=0,0,rpsp_scaling*INDEX(INDIRECT(FV409),$E409,GO$28)*GO408/INDEX(INDIRECT(FV358),$E408,GO$28))</f>
        <v>9.148359623529414</v>
      </c>
      <c r="GP409" s="55">
        <f ca="1">IF(GP408=0,0,rpsp_scaling*INDEX(INDIRECT(FV409),$E409,GP$28)*GP408/INDEX(INDIRECT(FV358),$E408,GP$28))</f>
        <v>6.8612697176470618</v>
      </c>
      <c r="GQ409" s="55">
        <f ca="1">IF(GQ408=0,0,rpsp_scaling*INDEX(INDIRECT(FV409),$E409,GQ$28)*GQ408/INDEX(INDIRECT(FV358),$E408,GQ$28))</f>
        <v>4.5741798117647088</v>
      </c>
      <c r="GR409" s="55">
        <f ca="1">IF(GR408=0,0,rpsp_scaling*INDEX(INDIRECT(FV409),$E409,GR$28)*GR408/INDEX(INDIRECT(FV358),$E408,GR$28))</f>
        <v>2.2870899058823562</v>
      </c>
      <c r="GS409" s="56">
        <f ca="1">IF(GS408=0,0,rpsp_scaling*INDEX(INDIRECT(FV409),$E409,GS$28)*GS408/INDEX(INDIRECT(FV358),$E408,GS$28))</f>
        <v>0</v>
      </c>
      <c r="GT409" s="204"/>
      <c r="GV409" s="18" t="s">
        <v>22</v>
      </c>
      <c r="GW409" s="122">
        <f>GV341</f>
        <v>3</v>
      </c>
      <c r="GX409" s="122" t="str">
        <f>GV342</f>
        <v>lei65</v>
      </c>
      <c r="GY409" s="210" t="str">
        <f>"core"&amp;GW400&amp;"_"&amp;GX400</f>
        <v>core3_lei65</v>
      </c>
      <c r="GZ409" s="122">
        <v>2</v>
      </c>
      <c r="HA409" s="8"/>
      <c r="HB409" s="54">
        <f ca="1">IF(HB408=0,0,rpsp_scaling*INDEX(INDIRECT(GY409),$E409,HB$28)*HB408/INDEX(INDIRECT(GY358),$E408,HB$28))</f>
        <v>8.1528934696021889</v>
      </c>
      <c r="HC409" s="55">
        <f ca="1">IF(HC408=0,0,rpsp_scaling*INDEX(INDIRECT(GY409),$E409,HC$28)*HC408/INDEX(INDIRECT(GY358),$E408,HC$28))</f>
        <v>9.7511461882686401</v>
      </c>
      <c r="HD409" s="55">
        <f ca="1">IF(HD408=0,0,rpsp_scaling*INDEX(INDIRECT(GY409),$E409,HD$28)*HD408/INDEX(INDIRECT(GY358),$E408,HD$28))</f>
        <v>11.349398906935093</v>
      </c>
      <c r="HE409" s="55">
        <f ca="1">IF(HE408=0,0,rpsp_scaling*INDEX(INDIRECT(GY409),$E409,HE$28)*HE408/INDEX(INDIRECT(GY358),$E408,HE$28))</f>
        <v>12.947651625601544</v>
      </c>
      <c r="HF409" s="55">
        <f ca="1">IF(HF408=0,0,rpsp_scaling*INDEX(INDIRECT(GY409),$E409,HF$28)*HF408/INDEX(INDIRECT(GY358),$E408,HF$28))</f>
        <v>14.545904344267996</v>
      </c>
      <c r="HG409" s="55">
        <f ca="1">IF(HG408=0,0,rpsp_scaling*INDEX(INDIRECT(GY409),$E409,HG$28)*HG408/INDEX(INDIRECT(GY358),$E408,HG$28))</f>
        <v>16.144157062934447</v>
      </c>
      <c r="HH409" s="55">
        <f ca="1">IF(HH408=0,0,rpsp_scaling*INDEX(INDIRECT(GY409),$E409,HH$28)*HH408/INDEX(INDIRECT(GY358),$E408,HH$28))</f>
        <v>17.742409781600902</v>
      </c>
      <c r="HI409" s="55">
        <f ca="1">IF(HI408=0,0,rpsp_scaling*INDEX(INDIRECT(GY409),$E409,HI$28)*HI408/INDEX(INDIRECT(GY358),$E408,HI$28))</f>
        <v>19.340662500267353</v>
      </c>
      <c r="HJ409" s="55">
        <f ca="1">IF(HJ408=0,0,rpsp_scaling*INDEX(INDIRECT(GY409),$E409,HJ$28)*HJ408/INDEX(INDIRECT(GY358),$E408,HJ$28))</f>
        <v>20.938915218933808</v>
      </c>
      <c r="HK409" s="55">
        <f ca="1">IF(HK408=0,0,rpsp_scaling*INDEX(INDIRECT(GY409),$E409,HK$28)*HK408/INDEX(INDIRECT(GY358),$E408,HK$28))</f>
        <v>22.537167937600259</v>
      </c>
      <c r="HL409" s="55">
        <f ca="1">IF(HL408=0,0,rpsp_scaling*INDEX(INDIRECT(GY409),$E409,HL$28)*HL408/INDEX(INDIRECT(GY358),$E408,HL$28))</f>
        <v>23.975559999999998</v>
      </c>
      <c r="HM409" s="55">
        <f ca="1">IF(HM408=0,0,rpsp_scaling*INDEX(INDIRECT(GY409),$E409,HM$28)*HM408/INDEX(INDIRECT(GY358),$E408,HM$28))</f>
        <v>21.578004</v>
      </c>
      <c r="HN409" s="55">
        <f ca="1">IF(HN408=0,0,rpsp_scaling*INDEX(INDIRECT(GY409),$E409,HN$28)*HN408/INDEX(INDIRECT(GY358),$E408,HN$28))</f>
        <v>19.180448000000002</v>
      </c>
      <c r="HO409" s="55">
        <f ca="1">IF(HO408=0,0,rpsp_scaling*INDEX(INDIRECT(GY409),$E409,HO$28)*HO408/INDEX(INDIRECT(GY358),$E408,HO$28))</f>
        <v>16.782891999999997</v>
      </c>
      <c r="HP409" s="55">
        <f ca="1">IF(HP408=0,0,rpsp_scaling*INDEX(INDIRECT(GY409),$E409,HP$28)*HP408/INDEX(INDIRECT(GY358),$E408,HP$28))</f>
        <v>14.385336000000001</v>
      </c>
      <c r="HQ409" s="55">
        <f ca="1">IF(HQ408=0,0,rpsp_scaling*INDEX(INDIRECT(GY409),$E409,HQ$28)*HQ408/INDEX(INDIRECT(GY358),$E408,HQ$28))</f>
        <v>11.987779999999999</v>
      </c>
      <c r="HR409" s="55">
        <f ca="1">IF(HR408=0,0,rpsp_scaling*INDEX(INDIRECT(GY409),$E409,HR$28)*HR408/INDEX(INDIRECT(GY358),$E408,HR$28))</f>
        <v>9.590224000000001</v>
      </c>
      <c r="HS409" s="55">
        <f ca="1">IF(HS408=0,0,rpsp_scaling*INDEX(INDIRECT(GY409),$E409,HS$28)*HS408/INDEX(INDIRECT(GY358),$E408,HS$28))</f>
        <v>7.1926680000000003</v>
      </c>
      <c r="HT409" s="55">
        <f ca="1">IF(HT408=0,0,rpsp_scaling*INDEX(INDIRECT(GY409),$E409,HT$28)*HT408/INDEX(INDIRECT(GY358),$E408,HT$28))</f>
        <v>4.7951120000000005</v>
      </c>
      <c r="HU409" s="55">
        <f ca="1">IF(HU408=0,0,rpsp_scaling*INDEX(INDIRECT(GY409),$E409,HU$28)*HU408/INDEX(INDIRECT(GY358),$E408,HU$28))</f>
        <v>2.3975560000000002</v>
      </c>
      <c r="HV409" s="56">
        <f ca="1">IF(HV408=0,0,rpsp_scaling*INDEX(INDIRECT(GY409),$E409,HV$28)*HV408/INDEX(INDIRECT(GY358),$E408,HV$28))</f>
        <v>0</v>
      </c>
      <c r="HW409" s="204"/>
    </row>
    <row r="410" spans="1:231" ht="15.75" thickBot="1">
      <c r="A410" s="19" t="s">
        <v>23</v>
      </c>
      <c r="B410" s="125">
        <f>A341</f>
        <v>3</v>
      </c>
      <c r="C410" s="125" t="str">
        <f>A342</f>
        <v>work1834</v>
      </c>
      <c r="D410" s="224"/>
      <c r="E410" s="125"/>
      <c r="F410" s="20"/>
      <c r="G410" s="206">
        <f t="shared" ref="G410:AA410" ca="1" si="2014">IF(G408=0,0,(1-pnontraders)*a_wtwwtp+b_wtwwtp*G409+pnontraders*wtp_unit_nontraders*G408)</f>
        <v>0.98478128524626407</v>
      </c>
      <c r="H410" s="207">
        <f t="shared" ca="1" si="2014"/>
        <v>1.140940174797584</v>
      </c>
      <c r="I410" s="207">
        <f t="shared" ca="1" si="2014"/>
        <v>1.2970990643489051</v>
      </c>
      <c r="J410" s="207">
        <f t="shared" ca="1" si="2014"/>
        <v>1.4532579539002251</v>
      </c>
      <c r="K410" s="207">
        <f t="shared" ca="1" si="2014"/>
        <v>1.6094168434515463</v>
      </c>
      <c r="L410" s="207">
        <f t="shared" ca="1" si="2014"/>
        <v>1.7655757330028663</v>
      </c>
      <c r="M410" s="207">
        <f t="shared" ca="1" si="2014"/>
        <v>1.9217346225541869</v>
      </c>
      <c r="N410" s="207">
        <f t="shared" ca="1" si="2014"/>
        <v>2.0778935121055078</v>
      </c>
      <c r="O410" s="207">
        <f t="shared" ca="1" si="2014"/>
        <v>2.2340524016568279</v>
      </c>
      <c r="P410" s="207">
        <f t="shared" ca="1" si="2014"/>
        <v>2.3461536655787367</v>
      </c>
      <c r="Q410" s="207">
        <f t="shared" ca="1" si="2014"/>
        <v>2.121461044348175</v>
      </c>
      <c r="R410" s="207">
        <f t="shared" ca="1" si="2014"/>
        <v>1.8967684231176141</v>
      </c>
      <c r="S410" s="207">
        <f t="shared" ca="1" si="2014"/>
        <v>1.6720758018870523</v>
      </c>
      <c r="T410" s="207">
        <f t="shared" ca="1" si="2014"/>
        <v>1.447383180656491</v>
      </c>
      <c r="U410" s="207">
        <f t="shared" ca="1" si="2014"/>
        <v>1.2226905594259294</v>
      </c>
      <c r="V410" s="207">
        <f t="shared" ca="1" si="2014"/>
        <v>0.99799793819536775</v>
      </c>
      <c r="W410" s="207">
        <f t="shared" ca="1" si="2014"/>
        <v>0.77330531696480675</v>
      </c>
      <c r="X410" s="207">
        <f t="shared" ca="1" si="2014"/>
        <v>0.54861269573424465</v>
      </c>
      <c r="Y410" s="207">
        <f t="shared" ca="1" si="2014"/>
        <v>0.32392007450368332</v>
      </c>
      <c r="Z410" s="207">
        <f t="shared" ca="1" si="2014"/>
        <v>9.9227453273121713E-2</v>
      </c>
      <c r="AA410" s="208">
        <f t="shared" ca="1" si="2014"/>
        <v>0</v>
      </c>
      <c r="AB410" s="205"/>
      <c r="AD410" s="19" t="s">
        <v>23</v>
      </c>
      <c r="AE410" s="125">
        <f>AD341</f>
        <v>3</v>
      </c>
      <c r="AF410" s="125" t="str">
        <f>AD342</f>
        <v>shop1834</v>
      </c>
      <c r="AG410" s="224"/>
      <c r="AH410" s="125"/>
      <c r="AI410" s="20"/>
      <c r="AJ410" s="206">
        <f t="shared" ref="AJ410:BD410" ca="1" si="2015">IF(AJ408=0,0,(1-pnontraders)*a_wtwwtp+b_wtwwtp*AJ409+pnontraders*wtp_unit_nontraders*AJ408)</f>
        <v>0.46130966534044959</v>
      </c>
      <c r="AK410" s="207">
        <f t="shared" ca="1" si="2015"/>
        <v>0.65580714057585221</v>
      </c>
      <c r="AL410" s="207">
        <f t="shared" ca="1" si="2015"/>
        <v>0.85030461581125583</v>
      </c>
      <c r="AM410" s="207">
        <f t="shared" ca="1" si="2015"/>
        <v>1.0448020910466584</v>
      </c>
      <c r="AN410" s="207">
        <f t="shared" ca="1" si="2015"/>
        <v>1.2392995662820621</v>
      </c>
      <c r="AO410" s="207">
        <f t="shared" ca="1" si="2015"/>
        <v>1.4337970415174646</v>
      </c>
      <c r="AP410" s="207">
        <f t="shared" ca="1" si="2015"/>
        <v>1.6282945167528684</v>
      </c>
      <c r="AQ410" s="207">
        <f t="shared" ca="1" si="2015"/>
        <v>1.8227919919882711</v>
      </c>
      <c r="AR410" s="207">
        <f t="shared" ca="1" si="2015"/>
        <v>2.0172894672236739</v>
      </c>
      <c r="AS410" s="207">
        <f t="shared" ca="1" si="2015"/>
        <v>2.211786942459077</v>
      </c>
      <c r="AT410" s="207">
        <f t="shared" ca="1" si="2015"/>
        <v>2.1817162716175105</v>
      </c>
      <c r="AU410" s="207">
        <f t="shared" ca="1" si="2015"/>
        <v>1.9509981276600157</v>
      </c>
      <c r="AV410" s="207">
        <f t="shared" ca="1" si="2015"/>
        <v>1.72027998370252</v>
      </c>
      <c r="AW410" s="207">
        <f t="shared" ca="1" si="2015"/>
        <v>1.4895618397450257</v>
      </c>
      <c r="AX410" s="207">
        <f t="shared" ca="1" si="2015"/>
        <v>1.2588436957875313</v>
      </c>
      <c r="AY410" s="207">
        <f t="shared" ca="1" si="2015"/>
        <v>1.0281255518300354</v>
      </c>
      <c r="AZ410" s="207">
        <f t="shared" ca="1" si="2015"/>
        <v>0.79740740787254094</v>
      </c>
      <c r="BA410" s="207">
        <f t="shared" ca="1" si="2015"/>
        <v>0.56668926391504526</v>
      </c>
      <c r="BB410" s="207">
        <f t="shared" ca="1" si="2015"/>
        <v>0.33597111995755075</v>
      </c>
      <c r="BC410" s="207">
        <f t="shared" ca="1" si="2015"/>
        <v>0.10525297600005512</v>
      </c>
      <c r="BD410" s="208">
        <f t="shared" ca="1" si="2015"/>
        <v>0</v>
      </c>
      <c r="BE410" s="205"/>
      <c r="BG410" s="19" t="s">
        <v>23</v>
      </c>
      <c r="BH410" s="125">
        <f>BG341</f>
        <v>3</v>
      </c>
      <c r="BI410" s="125" t="str">
        <f>BG342</f>
        <v>lei1834</v>
      </c>
      <c r="BJ410" s="224"/>
      <c r="BK410" s="125"/>
      <c r="BL410" s="20"/>
      <c r="BM410" s="206">
        <f t="shared" ref="BM410:CG410" ca="1" si="2016">IF(BM408=0,0,(1-pnontraders)*a_wtwwtp+b_wtwwtp*BM409+pnontraders*wtp_unit_nontraders*BM408)</f>
        <v>0.91023321534138646</v>
      </c>
      <c r="BN410" s="207">
        <f t="shared" ca="1" si="2016"/>
        <v>1.0683871043648416</v>
      </c>
      <c r="BO410" s="207">
        <f t="shared" ca="1" si="2016"/>
        <v>1.2265409933882971</v>
      </c>
      <c r="BP410" s="207">
        <f t="shared" ca="1" si="2016"/>
        <v>1.3846948824117513</v>
      </c>
      <c r="BQ410" s="207">
        <f t="shared" ca="1" si="2016"/>
        <v>1.5428487714352066</v>
      </c>
      <c r="BR410" s="207">
        <f t="shared" ca="1" si="2016"/>
        <v>1.7010026604586619</v>
      </c>
      <c r="BS410" s="207">
        <f t="shared" ca="1" si="2016"/>
        <v>1.8591565494821167</v>
      </c>
      <c r="BT410" s="207">
        <f t="shared" ca="1" si="2016"/>
        <v>2.0173104385055725</v>
      </c>
      <c r="BU410" s="207">
        <f t="shared" ca="1" si="2016"/>
        <v>2.1754643275290273</v>
      </c>
      <c r="BV410" s="207">
        <f t="shared" ca="1" si="2016"/>
        <v>2.3174795999602624</v>
      </c>
      <c r="BW410" s="207">
        <f t="shared" ca="1" si="2016"/>
        <v>2.0953937119677444</v>
      </c>
      <c r="BX410" s="207">
        <f t="shared" ca="1" si="2016"/>
        <v>1.8733078239752263</v>
      </c>
      <c r="BY410" s="207">
        <f t="shared" ca="1" si="2016"/>
        <v>1.6512219359827074</v>
      </c>
      <c r="BZ410" s="207">
        <f t="shared" ca="1" si="2016"/>
        <v>1.4291360479901891</v>
      </c>
      <c r="CA410" s="207">
        <f t="shared" ca="1" si="2016"/>
        <v>1.2070501599976708</v>
      </c>
      <c r="CB410" s="207">
        <f t="shared" ca="1" si="2016"/>
        <v>0.98496427200515246</v>
      </c>
      <c r="CC410" s="207">
        <f t="shared" ca="1" si="2016"/>
        <v>0.76287838401263441</v>
      </c>
      <c r="CD410" s="207">
        <f t="shared" ca="1" si="2016"/>
        <v>0.54079249602011559</v>
      </c>
      <c r="CE410" s="207">
        <f t="shared" ca="1" si="2016"/>
        <v>0.31870660802759748</v>
      </c>
      <c r="CF410" s="207">
        <f t="shared" ca="1" si="2016"/>
        <v>9.6620720035078114E-2</v>
      </c>
      <c r="CG410" s="208">
        <f t="shared" ca="1" si="2016"/>
        <v>0</v>
      </c>
      <c r="CH410" s="205"/>
      <c r="CJ410" s="19" t="s">
        <v>23</v>
      </c>
      <c r="CK410" s="125">
        <f>CJ341</f>
        <v>3</v>
      </c>
      <c r="CL410" s="125" t="str">
        <f>CJ342</f>
        <v>work3564</v>
      </c>
      <c r="CM410" s="224"/>
      <c r="CN410" s="125"/>
      <c r="CO410" s="20"/>
      <c r="CP410" s="206">
        <f t="shared" ref="CP410:DJ410" ca="1" si="2017">IF(CP408=0,0,(1-pnontraders)*a_wtwwtp+b_wtwwtp*CP409+pnontraders*wtp_unit_nontraders*CP408)</f>
        <v>0.87400918270909667</v>
      </c>
      <c r="CQ410" s="207">
        <f t="shared" ca="1" si="2017"/>
        <v>1.0381331012919925</v>
      </c>
      <c r="CR410" s="207">
        <f t="shared" ca="1" si="2017"/>
        <v>1.202257019874889</v>
      </c>
      <c r="CS410" s="207">
        <f t="shared" ca="1" si="2017"/>
        <v>1.3663809384577847</v>
      </c>
      <c r="CT410" s="207">
        <f t="shared" ca="1" si="2017"/>
        <v>1.5305048570406816</v>
      </c>
      <c r="CU410" s="207">
        <f t="shared" ca="1" si="2017"/>
        <v>1.6946287756235774</v>
      </c>
      <c r="CV410" s="207">
        <f t="shared" ca="1" si="2017"/>
        <v>1.858752694206474</v>
      </c>
      <c r="CW410" s="207">
        <f t="shared" ca="1" si="2017"/>
        <v>2.0228766127893696</v>
      </c>
      <c r="CX410" s="207">
        <f t="shared" ca="1" si="2017"/>
        <v>2.187000531372266</v>
      </c>
      <c r="CY410" s="207">
        <f t="shared" ca="1" si="2017"/>
        <v>2.3511244499551625</v>
      </c>
      <c r="CZ410" s="207">
        <f t="shared" ca="1" si="2017"/>
        <v>2.1327334935916067</v>
      </c>
      <c r="DA410" s="207">
        <f t="shared" ca="1" si="2017"/>
        <v>1.9069136274367018</v>
      </c>
      <c r="DB410" s="207">
        <f t="shared" ca="1" si="2017"/>
        <v>1.6810937612817969</v>
      </c>
      <c r="DC410" s="207">
        <f t="shared" ca="1" si="2017"/>
        <v>1.4552738951268924</v>
      </c>
      <c r="DD410" s="207">
        <f t="shared" ca="1" si="2017"/>
        <v>1.2294540289719882</v>
      </c>
      <c r="DE410" s="207">
        <f t="shared" ca="1" si="2017"/>
        <v>1.0036341628170835</v>
      </c>
      <c r="DF410" s="207">
        <f t="shared" ca="1" si="2017"/>
        <v>0.77781429666217949</v>
      </c>
      <c r="DG410" s="207">
        <f t="shared" ca="1" si="2017"/>
        <v>0.55199443050727415</v>
      </c>
      <c r="DH410" s="207">
        <f t="shared" ca="1" si="2017"/>
        <v>0.32617456435236974</v>
      </c>
      <c r="DI410" s="207">
        <f t="shared" ca="1" si="2017"/>
        <v>0.10035469819746448</v>
      </c>
      <c r="DJ410" s="208">
        <f t="shared" ca="1" si="2017"/>
        <v>0</v>
      </c>
      <c r="DK410" s="205"/>
      <c r="DM410" s="19" t="s">
        <v>23</v>
      </c>
      <c r="DN410" s="125">
        <f>DM341</f>
        <v>3</v>
      </c>
      <c r="DO410" s="125" t="str">
        <f>DM342</f>
        <v>shop3564</v>
      </c>
      <c r="DP410" s="224"/>
      <c r="DQ410" s="125"/>
      <c r="DR410" s="20"/>
      <c r="DS410" s="206">
        <f t="shared" ref="DS410:EM410" ca="1" si="2018">IF(DS408=0,0,(1-pnontraders)*a_wtwwtp+b_wtwwtp*DS409+pnontraders*wtp_unit_nontraders*DS408)</f>
        <v>1.0139072719772104</v>
      </c>
      <c r="DT410" s="207">
        <f t="shared" ca="1" si="2018"/>
        <v>1.1685848225193998</v>
      </c>
      <c r="DU410" s="207">
        <f t="shared" ca="1" si="2018"/>
        <v>1.3232623730615889</v>
      </c>
      <c r="DV410" s="207">
        <f t="shared" ca="1" si="2018"/>
        <v>1.477939923603778</v>
      </c>
      <c r="DW410" s="207">
        <f t="shared" ca="1" si="2018"/>
        <v>1.6326174741459671</v>
      </c>
      <c r="DX410" s="207">
        <f t="shared" ca="1" si="2018"/>
        <v>1.787295024688156</v>
      </c>
      <c r="DY410" s="207">
        <f t="shared" ca="1" si="2018"/>
        <v>1.9419725752303449</v>
      </c>
      <c r="DZ410" s="207">
        <f t="shared" ca="1" si="2018"/>
        <v>2.0966501257725341</v>
      </c>
      <c r="EA410" s="207">
        <f t="shared" ca="1" si="2018"/>
        <v>2.2513276763147227</v>
      </c>
      <c r="EB410" s="207">
        <f t="shared" ca="1" si="2018"/>
        <v>2.3496358410486864</v>
      </c>
      <c r="EC410" s="207">
        <f t="shared" ca="1" si="2018"/>
        <v>2.1246266584117657</v>
      </c>
      <c r="ED410" s="207">
        <f t="shared" ca="1" si="2018"/>
        <v>1.8996174757748454</v>
      </c>
      <c r="EE410" s="207">
        <f t="shared" ca="1" si="2018"/>
        <v>1.6746082931379251</v>
      </c>
      <c r="EF410" s="207">
        <f t="shared" ca="1" si="2018"/>
        <v>1.4495991105010042</v>
      </c>
      <c r="EG410" s="207">
        <f t="shared" ca="1" si="2018"/>
        <v>1.2245899278640842</v>
      </c>
      <c r="EH410" s="207">
        <f t="shared" ca="1" si="2018"/>
        <v>0.99958074522716311</v>
      </c>
      <c r="EI410" s="207">
        <f t="shared" ca="1" si="2018"/>
        <v>0.77457156259024307</v>
      </c>
      <c r="EJ410" s="207">
        <f t="shared" ca="1" si="2018"/>
        <v>0.54956237995332202</v>
      </c>
      <c r="EK410" s="207">
        <f t="shared" ca="1" si="2018"/>
        <v>0.32455319731640175</v>
      </c>
      <c r="EL410" s="207">
        <f t="shared" ca="1" si="2018"/>
        <v>9.9544014679480666E-2</v>
      </c>
      <c r="EM410" s="208">
        <f t="shared" ca="1" si="2018"/>
        <v>0</v>
      </c>
      <c r="EN410" s="205"/>
      <c r="EP410" s="19" t="s">
        <v>23</v>
      </c>
      <c r="EQ410" s="125">
        <f>EP341</f>
        <v>3</v>
      </c>
      <c r="ER410" s="125" t="str">
        <f>EP342</f>
        <v>lei3564</v>
      </c>
      <c r="ES410" s="224"/>
      <c r="ET410" s="125"/>
      <c r="EU410" s="20"/>
      <c r="EV410" s="206">
        <f t="shared" ref="EV410:FP410" ca="1" si="2019">IF(EV408=0,0,(1-pnontraders)*a_wtwwtp+b_wtwwtp*EV409+pnontraders*wtp_unit_nontraders*EV408)</f>
        <v>0.99327024927116436</v>
      </c>
      <c r="EW410" s="207">
        <f t="shared" ca="1" si="2019"/>
        <v>1.1494514006028742</v>
      </c>
      <c r="EX410" s="207">
        <f t="shared" ca="1" si="2019"/>
        <v>1.3056325519345844</v>
      </c>
      <c r="EY410" s="207">
        <f t="shared" ca="1" si="2019"/>
        <v>1.4618137032662946</v>
      </c>
      <c r="EZ410" s="207">
        <f t="shared" ca="1" si="2019"/>
        <v>1.6179948545980047</v>
      </c>
      <c r="FA410" s="207">
        <f t="shared" ca="1" si="2019"/>
        <v>1.7741760059297145</v>
      </c>
      <c r="FB410" s="207">
        <f t="shared" ca="1" si="2019"/>
        <v>1.9303571572614249</v>
      </c>
      <c r="FC410" s="207">
        <f t="shared" ca="1" si="2019"/>
        <v>2.086538308593135</v>
      </c>
      <c r="FD410" s="207">
        <f t="shared" ca="1" si="2019"/>
        <v>2.2427194599248441</v>
      </c>
      <c r="FE410" s="207">
        <f t="shared" ca="1" si="2019"/>
        <v>2.3521626565379536</v>
      </c>
      <c r="FF410" s="207">
        <f t="shared" ca="1" si="2019"/>
        <v>2.1269237634020093</v>
      </c>
      <c r="FG410" s="207">
        <f t="shared" ca="1" si="2019"/>
        <v>1.9016848702660645</v>
      </c>
      <c r="FH410" s="207">
        <f t="shared" ca="1" si="2019"/>
        <v>1.676445977130119</v>
      </c>
      <c r="FI410" s="207">
        <f t="shared" ca="1" si="2019"/>
        <v>1.4512070839941746</v>
      </c>
      <c r="FJ410" s="207">
        <f t="shared" ca="1" si="2019"/>
        <v>1.2259681908582298</v>
      </c>
      <c r="FK410" s="207">
        <f t="shared" ca="1" si="2019"/>
        <v>1.0007292977222846</v>
      </c>
      <c r="FL410" s="207">
        <f t="shared" ca="1" si="2019"/>
        <v>0.77549040458633978</v>
      </c>
      <c r="FM410" s="207">
        <f t="shared" ca="1" si="2019"/>
        <v>0.55025151145039475</v>
      </c>
      <c r="FN410" s="207">
        <f t="shared" ca="1" si="2019"/>
        <v>0.32501261831445</v>
      </c>
      <c r="FO410" s="207">
        <f t="shared" ca="1" si="2019"/>
        <v>9.9773725178505246E-2</v>
      </c>
      <c r="FP410" s="208">
        <f t="shared" ca="1" si="2019"/>
        <v>0</v>
      </c>
      <c r="FQ410" s="205"/>
      <c r="FS410" s="19" t="s">
        <v>23</v>
      </c>
      <c r="FT410" s="125">
        <f>FS341</f>
        <v>3</v>
      </c>
      <c r="FU410" s="125" t="str">
        <f>FS342</f>
        <v>shop65</v>
      </c>
      <c r="FV410" s="224"/>
      <c r="FW410" s="125"/>
      <c r="FX410" s="20"/>
      <c r="FY410" s="206">
        <f t="shared" ref="FY410:GS410" ca="1" si="2020">IF(FY408=0,0,(1-pnontraders)*a_wtwwtp+b_wtwwtp*FY409+pnontraders*wtp_unit_nontraders*FY408)</f>
        <v>1.0395972282721988</v>
      </c>
      <c r="FZ410" s="207">
        <f t="shared" ca="1" si="2020"/>
        <v>1.2789206448857451</v>
      </c>
      <c r="GA410" s="207">
        <f t="shared" ca="1" si="2020"/>
        <v>1.5182440614992909</v>
      </c>
      <c r="GB410" s="207">
        <f t="shared" ca="1" si="2020"/>
        <v>1.7575674781128374</v>
      </c>
      <c r="GC410" s="207">
        <f t="shared" ca="1" si="2020"/>
        <v>1.9968908947263837</v>
      </c>
      <c r="GD410" s="207">
        <f t="shared" ca="1" si="2020"/>
        <v>2.2362143113399293</v>
      </c>
      <c r="GE410" s="207">
        <f t="shared" ca="1" si="2020"/>
        <v>2.4755377279534758</v>
      </c>
      <c r="GF410" s="207">
        <f t="shared" ca="1" si="2020"/>
        <v>2.7148611445670223</v>
      </c>
      <c r="GG410" s="207">
        <f t="shared" ca="1" si="2020"/>
        <v>2.9541845611805684</v>
      </c>
      <c r="GH410" s="207">
        <f t="shared" ca="1" si="2020"/>
        <v>3.1935079777941144</v>
      </c>
      <c r="GI410" s="207">
        <f t="shared" ca="1" si="2020"/>
        <v>3.4099870336972757</v>
      </c>
      <c r="GJ410" s="207">
        <f t="shared" ca="1" si="2020"/>
        <v>3.0564418135318041</v>
      </c>
      <c r="GK410" s="207">
        <f t="shared" ca="1" si="2020"/>
        <v>2.7028965933663334</v>
      </c>
      <c r="GL410" s="207">
        <f t="shared" ca="1" si="2020"/>
        <v>2.3493513732008613</v>
      </c>
      <c r="GM410" s="207">
        <f t="shared" ca="1" si="2020"/>
        <v>1.9958061530353899</v>
      </c>
      <c r="GN410" s="207">
        <f t="shared" ca="1" si="2020"/>
        <v>1.6422609328699183</v>
      </c>
      <c r="GO410" s="207">
        <f t="shared" ca="1" si="2020"/>
        <v>1.2887157127044471</v>
      </c>
      <c r="GP410" s="207">
        <f t="shared" ca="1" si="2020"/>
        <v>0.93517049253897555</v>
      </c>
      <c r="GQ410" s="207">
        <f t="shared" ca="1" si="2020"/>
        <v>0.58162527237350403</v>
      </c>
      <c r="GR410" s="207">
        <f t="shared" ca="1" si="2020"/>
        <v>0.22808005220803251</v>
      </c>
      <c r="GS410" s="208">
        <f t="shared" ca="1" si="2020"/>
        <v>0</v>
      </c>
      <c r="GT410" s="205"/>
      <c r="GV410" s="19" t="s">
        <v>23</v>
      </c>
      <c r="GW410" s="125">
        <f>GV341</f>
        <v>3</v>
      </c>
      <c r="GX410" s="125" t="str">
        <f>GV342</f>
        <v>lei65</v>
      </c>
      <c r="GY410" s="224"/>
      <c r="GZ410" s="125"/>
      <c r="HA410" s="20"/>
      <c r="HB410" s="206">
        <f t="shared" ref="HB410:HV410" ca="1" si="2021">IF(HB408=0,0,(1-pnontraders)*a_wtwwtp+b_wtwwtp*HB409+pnontraders*wtp_unit_nontraders*HB408)</f>
        <v>1.1259874421007938</v>
      </c>
      <c r="HC410" s="207">
        <f t="shared" ca="1" si="2021"/>
        <v>1.3713159924817413</v>
      </c>
      <c r="HD410" s="207">
        <f t="shared" ca="1" si="2021"/>
        <v>1.616644542862689</v>
      </c>
      <c r="HE410" s="207">
        <f t="shared" ca="1" si="2021"/>
        <v>1.8619730932436362</v>
      </c>
      <c r="HF410" s="207">
        <f t="shared" ca="1" si="2021"/>
        <v>2.1073016436245835</v>
      </c>
      <c r="HG410" s="207">
        <f t="shared" ca="1" si="2021"/>
        <v>2.3526301940055312</v>
      </c>
      <c r="HH410" s="207">
        <f t="shared" ca="1" si="2021"/>
        <v>2.5979587443864793</v>
      </c>
      <c r="HI410" s="207">
        <f t="shared" ca="1" si="2021"/>
        <v>2.8432872947674261</v>
      </c>
      <c r="HJ410" s="207">
        <f t="shared" ca="1" si="2021"/>
        <v>3.0886158451483743</v>
      </c>
      <c r="HK410" s="207">
        <f t="shared" ca="1" si="2021"/>
        <v>3.3339443955293215</v>
      </c>
      <c r="HL410" s="207">
        <f t="shared" ca="1" si="2021"/>
        <v>3.5547346594385387</v>
      </c>
      <c r="HM410" s="207">
        <f t="shared" ca="1" si="2021"/>
        <v>3.1867146766989407</v>
      </c>
      <c r="HN410" s="207">
        <f t="shared" ca="1" si="2021"/>
        <v>2.8186946939593436</v>
      </c>
      <c r="HO410" s="207">
        <f t="shared" ca="1" si="2021"/>
        <v>2.4506747112197447</v>
      </c>
      <c r="HP410" s="207">
        <f t="shared" ca="1" si="2021"/>
        <v>2.082654728480148</v>
      </c>
      <c r="HQ410" s="207">
        <f t="shared" ca="1" si="2021"/>
        <v>1.7146347457405497</v>
      </c>
      <c r="HR410" s="207">
        <f t="shared" ca="1" si="2021"/>
        <v>1.3466147630009522</v>
      </c>
      <c r="HS410" s="207">
        <f t="shared" ca="1" si="2021"/>
        <v>0.97859478026135416</v>
      </c>
      <c r="HT410" s="207">
        <f t="shared" ca="1" si="2021"/>
        <v>0.61057479752175636</v>
      </c>
      <c r="HU410" s="207">
        <f t="shared" ca="1" si="2021"/>
        <v>0.24255481478215846</v>
      </c>
      <c r="HV410" s="208">
        <f t="shared" ca="1" si="2021"/>
        <v>0</v>
      </c>
      <c r="HW410" s="205"/>
    </row>
    <row r="411" spans="1:231" ht="15">
      <c r="A411" s="17" t="s">
        <v>71</v>
      </c>
      <c r="B411" s="124">
        <f>A341</f>
        <v>3</v>
      </c>
      <c r="C411" s="124" t="str">
        <f>A342</f>
        <v>work1834</v>
      </c>
      <c r="D411" s="223"/>
      <c r="E411" s="124"/>
      <c r="F411" s="41">
        <f>INDEX(b_in,MATCH("time1",atts,0),MATCH(C411,segs,0))</f>
        <v>-0.41149740000000001</v>
      </c>
      <c r="G411" s="116"/>
      <c r="H411" s="117"/>
      <c r="I411" s="117"/>
      <c r="J411" s="117"/>
      <c r="K411" s="117"/>
      <c r="L411" s="117"/>
      <c r="M411" s="117"/>
      <c r="N411" s="117"/>
      <c r="O411" s="117"/>
      <c r="P411" s="117"/>
      <c r="Q411" s="117"/>
      <c r="R411" s="117"/>
      <c r="S411" s="117"/>
      <c r="T411" s="117"/>
      <c r="U411" s="117"/>
      <c r="V411" s="117"/>
      <c r="W411" s="117"/>
      <c r="X411" s="117"/>
      <c r="Y411" s="117"/>
      <c r="Z411" s="117"/>
      <c r="AA411" s="118"/>
      <c r="AB411" s="203"/>
      <c r="AD411" s="17" t="s">
        <v>71</v>
      </c>
      <c r="AE411" s="124">
        <f>AD341</f>
        <v>3</v>
      </c>
      <c r="AF411" s="124" t="str">
        <f>AD342</f>
        <v>shop1834</v>
      </c>
      <c r="AG411" s="223"/>
      <c r="AH411" s="124"/>
      <c r="AI411" s="41">
        <f>INDEX(b_in,MATCH("time1",atts,0),MATCH(AF411,segs,0))</f>
        <v>-0.41149740000000001</v>
      </c>
      <c r="AJ411" s="116"/>
      <c r="AK411" s="117"/>
      <c r="AL411" s="117"/>
      <c r="AM411" s="117"/>
      <c r="AN411" s="117"/>
      <c r="AO411" s="117"/>
      <c r="AP411" s="117"/>
      <c r="AQ411" s="117"/>
      <c r="AR411" s="117"/>
      <c r="AS411" s="117"/>
      <c r="AT411" s="117"/>
      <c r="AU411" s="117"/>
      <c r="AV411" s="117"/>
      <c r="AW411" s="117"/>
      <c r="AX411" s="117"/>
      <c r="AY411" s="117"/>
      <c r="AZ411" s="117"/>
      <c r="BA411" s="117"/>
      <c r="BB411" s="117"/>
      <c r="BC411" s="117"/>
      <c r="BD411" s="118"/>
      <c r="BE411" s="203"/>
      <c r="BG411" s="17" t="s">
        <v>71</v>
      </c>
      <c r="BH411" s="124">
        <f>BG341</f>
        <v>3</v>
      </c>
      <c r="BI411" s="124" t="str">
        <f>BG342</f>
        <v>lei1834</v>
      </c>
      <c r="BJ411" s="223"/>
      <c r="BK411" s="124"/>
      <c r="BL411" s="41">
        <f>INDEX(b_in,MATCH("time1",atts,0),MATCH(BI411,segs,0))</f>
        <v>-0.41149740000000001</v>
      </c>
      <c r="BM411" s="116"/>
      <c r="BN411" s="117"/>
      <c r="BO411" s="117"/>
      <c r="BP411" s="117"/>
      <c r="BQ411" s="117"/>
      <c r="BR411" s="117"/>
      <c r="BS411" s="117"/>
      <c r="BT411" s="117"/>
      <c r="BU411" s="117"/>
      <c r="BV411" s="117"/>
      <c r="BW411" s="117"/>
      <c r="BX411" s="117"/>
      <c r="BY411" s="117"/>
      <c r="BZ411" s="117"/>
      <c r="CA411" s="117"/>
      <c r="CB411" s="117"/>
      <c r="CC411" s="117"/>
      <c r="CD411" s="117"/>
      <c r="CE411" s="117"/>
      <c r="CF411" s="117"/>
      <c r="CG411" s="118"/>
      <c r="CH411" s="203"/>
      <c r="CJ411" s="17" t="s">
        <v>71</v>
      </c>
      <c r="CK411" s="124">
        <f>CJ341</f>
        <v>3</v>
      </c>
      <c r="CL411" s="124" t="str">
        <f>CJ342</f>
        <v>work3564</v>
      </c>
      <c r="CM411" s="223"/>
      <c r="CN411" s="124"/>
      <c r="CO411" s="41">
        <f>INDEX(b_in,MATCH("time1",atts,0),MATCH(CL411,segs,0))</f>
        <v>-0.41149740000000001</v>
      </c>
      <c r="CP411" s="116"/>
      <c r="CQ411" s="117"/>
      <c r="CR411" s="117"/>
      <c r="CS411" s="117"/>
      <c r="CT411" s="117"/>
      <c r="CU411" s="117"/>
      <c r="CV411" s="117"/>
      <c r="CW411" s="117"/>
      <c r="CX411" s="117"/>
      <c r="CY411" s="117"/>
      <c r="CZ411" s="117"/>
      <c r="DA411" s="117"/>
      <c r="DB411" s="117"/>
      <c r="DC411" s="117"/>
      <c r="DD411" s="117"/>
      <c r="DE411" s="117"/>
      <c r="DF411" s="117"/>
      <c r="DG411" s="117"/>
      <c r="DH411" s="117"/>
      <c r="DI411" s="117"/>
      <c r="DJ411" s="118"/>
      <c r="DK411" s="203"/>
      <c r="DM411" s="17" t="s">
        <v>71</v>
      </c>
      <c r="DN411" s="124">
        <f>DM341</f>
        <v>3</v>
      </c>
      <c r="DO411" s="124" t="str">
        <f>DM342</f>
        <v>shop3564</v>
      </c>
      <c r="DP411" s="223"/>
      <c r="DQ411" s="124"/>
      <c r="DR411" s="41">
        <f>INDEX(b_in,MATCH("time1",atts,0),MATCH(DO411,segs,0))</f>
        <v>-0.41149740000000001</v>
      </c>
      <c r="DS411" s="116"/>
      <c r="DT411" s="117"/>
      <c r="DU411" s="117"/>
      <c r="DV411" s="117"/>
      <c r="DW411" s="117"/>
      <c r="DX411" s="117"/>
      <c r="DY411" s="117"/>
      <c r="DZ411" s="117"/>
      <c r="EA411" s="117"/>
      <c r="EB411" s="117"/>
      <c r="EC411" s="117"/>
      <c r="ED411" s="117"/>
      <c r="EE411" s="117"/>
      <c r="EF411" s="117"/>
      <c r="EG411" s="117"/>
      <c r="EH411" s="117"/>
      <c r="EI411" s="117"/>
      <c r="EJ411" s="117"/>
      <c r="EK411" s="117"/>
      <c r="EL411" s="117"/>
      <c r="EM411" s="118"/>
      <c r="EN411" s="203"/>
      <c r="EP411" s="17" t="s">
        <v>71</v>
      </c>
      <c r="EQ411" s="124">
        <f>EP341</f>
        <v>3</v>
      </c>
      <c r="ER411" s="124" t="str">
        <f>EP342</f>
        <v>lei3564</v>
      </c>
      <c r="ES411" s="223"/>
      <c r="ET411" s="124"/>
      <c r="EU411" s="41">
        <f>INDEX(b_in,MATCH("time1",atts,0),MATCH(ER411,segs,0))</f>
        <v>-0.41149740000000001</v>
      </c>
      <c r="EV411" s="116"/>
      <c r="EW411" s="117"/>
      <c r="EX411" s="117"/>
      <c r="EY411" s="117"/>
      <c r="EZ411" s="117"/>
      <c r="FA411" s="117"/>
      <c r="FB411" s="117"/>
      <c r="FC411" s="117"/>
      <c r="FD411" s="117"/>
      <c r="FE411" s="117"/>
      <c r="FF411" s="117"/>
      <c r="FG411" s="117"/>
      <c r="FH411" s="117"/>
      <c r="FI411" s="117"/>
      <c r="FJ411" s="117"/>
      <c r="FK411" s="117"/>
      <c r="FL411" s="117"/>
      <c r="FM411" s="117"/>
      <c r="FN411" s="117"/>
      <c r="FO411" s="117"/>
      <c r="FP411" s="118"/>
      <c r="FQ411" s="203"/>
      <c r="FS411" s="17" t="s">
        <v>71</v>
      </c>
      <c r="FT411" s="124">
        <f>FS341</f>
        <v>3</v>
      </c>
      <c r="FU411" s="124" t="str">
        <f>FS342</f>
        <v>shop65</v>
      </c>
      <c r="FV411" s="223"/>
      <c r="FW411" s="124"/>
      <c r="FX411" s="41">
        <f>INDEX(b_in,MATCH("time1",atts,0),MATCH(FU411,segs,0))</f>
        <v>-0.41149740000000001</v>
      </c>
      <c r="FY411" s="116"/>
      <c r="FZ411" s="117"/>
      <c r="GA411" s="117"/>
      <c r="GB411" s="117"/>
      <c r="GC411" s="117"/>
      <c r="GD411" s="117"/>
      <c r="GE411" s="117"/>
      <c r="GF411" s="117"/>
      <c r="GG411" s="117"/>
      <c r="GH411" s="117"/>
      <c r="GI411" s="117"/>
      <c r="GJ411" s="117"/>
      <c r="GK411" s="117"/>
      <c r="GL411" s="117"/>
      <c r="GM411" s="117"/>
      <c r="GN411" s="117"/>
      <c r="GO411" s="117"/>
      <c r="GP411" s="117"/>
      <c r="GQ411" s="117"/>
      <c r="GR411" s="117"/>
      <c r="GS411" s="118"/>
      <c r="GT411" s="203"/>
      <c r="GV411" s="17" t="s">
        <v>71</v>
      </c>
      <c r="GW411" s="124">
        <f>GV341</f>
        <v>3</v>
      </c>
      <c r="GX411" s="124" t="str">
        <f>GV342</f>
        <v>lei65</v>
      </c>
      <c r="GY411" s="223"/>
      <c r="GZ411" s="124"/>
      <c r="HA411" s="41">
        <f>INDEX(b_in,MATCH("time1",atts,0),MATCH(GX411,segs,0))</f>
        <v>-0.41149740000000001</v>
      </c>
      <c r="HB411" s="116"/>
      <c r="HC411" s="117"/>
      <c r="HD411" s="117"/>
      <c r="HE411" s="117"/>
      <c r="HF411" s="117"/>
      <c r="HG411" s="117"/>
      <c r="HH411" s="117"/>
      <c r="HI411" s="117"/>
      <c r="HJ411" s="117"/>
      <c r="HK411" s="117"/>
      <c r="HL411" s="117"/>
      <c r="HM411" s="117"/>
      <c r="HN411" s="117"/>
      <c r="HO411" s="117"/>
      <c r="HP411" s="117"/>
      <c r="HQ411" s="117"/>
      <c r="HR411" s="117"/>
      <c r="HS411" s="117"/>
      <c r="HT411" s="117"/>
      <c r="HU411" s="117"/>
      <c r="HV411" s="118"/>
      <c r="HW411" s="203"/>
    </row>
    <row r="412" spans="1:231" ht="15">
      <c r="A412" s="18" t="s">
        <v>69</v>
      </c>
      <c r="B412" s="122">
        <f>A341</f>
        <v>3</v>
      </c>
      <c r="C412" s="122" t="str">
        <f>A342</f>
        <v>work1834</v>
      </c>
      <c r="D412" s="210"/>
      <c r="E412" s="122"/>
      <c r="F412" s="31">
        <f>INDEX(b_in,MATCH("no1",atts,0),MATCH(C412,segs,0))</f>
        <v>-12.25916</v>
      </c>
      <c r="G412" s="52"/>
      <c r="H412" s="53"/>
      <c r="I412" s="53"/>
      <c r="J412" s="53"/>
      <c r="K412" s="53"/>
      <c r="L412" s="53"/>
      <c r="M412" s="53"/>
      <c r="N412" s="53"/>
      <c r="O412" s="53"/>
      <c r="P412" s="53"/>
      <c r="Q412" s="53"/>
      <c r="R412" s="53"/>
      <c r="S412" s="53"/>
      <c r="T412" s="53"/>
      <c r="U412" s="53"/>
      <c r="V412" s="53"/>
      <c r="W412" s="53"/>
      <c r="X412" s="53"/>
      <c r="Y412" s="53"/>
      <c r="Z412" s="53"/>
      <c r="AA412" s="119"/>
      <c r="AB412" s="204"/>
      <c r="AD412" s="18" t="s">
        <v>69</v>
      </c>
      <c r="AE412" s="122">
        <f>AD341</f>
        <v>3</v>
      </c>
      <c r="AF412" s="122" t="str">
        <f>AD342</f>
        <v>shop1834</v>
      </c>
      <c r="AG412" s="210"/>
      <c r="AH412" s="122"/>
      <c r="AI412" s="31">
        <f>INDEX(b_in,MATCH("no1",atts,0),MATCH(AF412,segs,0))</f>
        <v>-12.68242</v>
      </c>
      <c r="AJ412" s="52"/>
      <c r="AK412" s="53"/>
      <c r="AL412" s="53"/>
      <c r="AM412" s="53"/>
      <c r="AN412" s="53"/>
      <c r="AO412" s="53"/>
      <c r="AP412" s="53"/>
      <c r="AQ412" s="53"/>
      <c r="AR412" s="53"/>
      <c r="AS412" s="53"/>
      <c r="AT412" s="53"/>
      <c r="AU412" s="53"/>
      <c r="AV412" s="53"/>
      <c r="AW412" s="53"/>
      <c r="AX412" s="53"/>
      <c r="AY412" s="53"/>
      <c r="AZ412" s="53"/>
      <c r="BA412" s="53"/>
      <c r="BB412" s="53"/>
      <c r="BC412" s="53"/>
      <c r="BD412" s="119"/>
      <c r="BE412" s="204"/>
      <c r="BG412" s="18" t="s">
        <v>69</v>
      </c>
      <c r="BH412" s="122">
        <f>BG341</f>
        <v>3</v>
      </c>
      <c r="BI412" s="122" t="str">
        <f>BG342</f>
        <v>lei1834</v>
      </c>
      <c r="BJ412" s="210"/>
      <c r="BK412" s="122"/>
      <c r="BL412" s="31">
        <f>INDEX(b_in,MATCH("no1",atts,0),MATCH(BI412,segs,0))</f>
        <v>-11.56819</v>
      </c>
      <c r="BM412" s="52"/>
      <c r="BN412" s="53"/>
      <c r="BO412" s="53"/>
      <c r="BP412" s="53"/>
      <c r="BQ412" s="53"/>
      <c r="BR412" s="53"/>
      <c r="BS412" s="53"/>
      <c r="BT412" s="53"/>
      <c r="BU412" s="53"/>
      <c r="BV412" s="53"/>
      <c r="BW412" s="53"/>
      <c r="BX412" s="53"/>
      <c r="BY412" s="53"/>
      <c r="BZ412" s="53"/>
      <c r="CA412" s="53"/>
      <c r="CB412" s="53"/>
      <c r="CC412" s="53"/>
      <c r="CD412" s="53"/>
      <c r="CE412" s="53"/>
      <c r="CF412" s="53"/>
      <c r="CG412" s="119"/>
      <c r="CH412" s="204"/>
      <c r="CJ412" s="18" t="s">
        <v>69</v>
      </c>
      <c r="CK412" s="122">
        <f>CJ341</f>
        <v>3</v>
      </c>
      <c r="CL412" s="122" t="str">
        <f>CJ342</f>
        <v>work3564</v>
      </c>
      <c r="CM412" s="210"/>
      <c r="CN412" s="122"/>
      <c r="CO412" s="31">
        <f>INDEX(b_in,MATCH("no1",atts,0),MATCH(CL412,segs,0))</f>
        <v>-11.492710000000001</v>
      </c>
      <c r="CP412" s="52"/>
      <c r="CQ412" s="53"/>
      <c r="CR412" s="53"/>
      <c r="CS412" s="53"/>
      <c r="CT412" s="53"/>
      <c r="CU412" s="53"/>
      <c r="CV412" s="53"/>
      <c r="CW412" s="53"/>
      <c r="CX412" s="53"/>
      <c r="CY412" s="53"/>
      <c r="CZ412" s="53"/>
      <c r="DA412" s="53"/>
      <c r="DB412" s="53"/>
      <c r="DC412" s="53"/>
      <c r="DD412" s="53"/>
      <c r="DE412" s="53"/>
      <c r="DF412" s="53"/>
      <c r="DG412" s="53"/>
      <c r="DH412" s="53"/>
      <c r="DI412" s="53"/>
      <c r="DJ412" s="119"/>
      <c r="DK412" s="204"/>
      <c r="DM412" s="18" t="s">
        <v>69</v>
      </c>
      <c r="DN412" s="122">
        <f>DM341</f>
        <v>3</v>
      </c>
      <c r="DO412" s="122" t="str">
        <f>DM342</f>
        <v>shop3564</v>
      </c>
      <c r="DP412" s="210"/>
      <c r="DQ412" s="122"/>
      <c r="DR412" s="31">
        <f>INDEX(b_in,MATCH("no1",atts,0),MATCH(DO412,segs,0))</f>
        <v>-12.550660000000001</v>
      </c>
      <c r="DS412" s="52"/>
      <c r="DT412" s="53"/>
      <c r="DU412" s="53"/>
      <c r="DV412" s="53"/>
      <c r="DW412" s="53"/>
      <c r="DX412" s="53"/>
      <c r="DY412" s="53"/>
      <c r="DZ412" s="53"/>
      <c r="EA412" s="53"/>
      <c r="EB412" s="53"/>
      <c r="EC412" s="53"/>
      <c r="ED412" s="53"/>
      <c r="EE412" s="53"/>
      <c r="EF412" s="53"/>
      <c r="EG412" s="53"/>
      <c r="EH412" s="53"/>
      <c r="EI412" s="53"/>
      <c r="EJ412" s="53"/>
      <c r="EK412" s="53"/>
      <c r="EL412" s="53"/>
      <c r="EM412" s="119"/>
      <c r="EN412" s="204"/>
      <c r="EP412" s="18" t="s">
        <v>69</v>
      </c>
      <c r="EQ412" s="122">
        <f>EP341</f>
        <v>3</v>
      </c>
      <c r="ER412" s="122" t="str">
        <f>EP342</f>
        <v>lei3564</v>
      </c>
      <c r="ES412" s="210"/>
      <c r="ET412" s="122"/>
      <c r="EU412" s="31">
        <f>INDEX(b_in,MATCH("no1",atts,0),MATCH(ER412,segs,0))</f>
        <v>-12.42177</v>
      </c>
      <c r="EV412" s="52"/>
      <c r="EW412" s="53"/>
      <c r="EX412" s="53"/>
      <c r="EY412" s="53"/>
      <c r="EZ412" s="53"/>
      <c r="FA412" s="53"/>
      <c r="FB412" s="53"/>
      <c r="FC412" s="53"/>
      <c r="FD412" s="53"/>
      <c r="FE412" s="53"/>
      <c r="FF412" s="53"/>
      <c r="FG412" s="53"/>
      <c r="FH412" s="53"/>
      <c r="FI412" s="53"/>
      <c r="FJ412" s="53"/>
      <c r="FK412" s="53"/>
      <c r="FL412" s="53"/>
      <c r="FM412" s="53"/>
      <c r="FN412" s="53"/>
      <c r="FO412" s="53"/>
      <c r="FP412" s="119"/>
      <c r="FQ412" s="204"/>
      <c r="FS412" s="18" t="s">
        <v>69</v>
      </c>
      <c r="FT412" s="122">
        <f>FS341</f>
        <v>3</v>
      </c>
      <c r="FU412" s="122" t="str">
        <f>FS342</f>
        <v>shop65</v>
      </c>
      <c r="FV412" s="210"/>
      <c r="FW412" s="122"/>
      <c r="FX412" s="31">
        <f>INDEX(b_in,MATCH("no1",atts,0),MATCH(FU412,segs,0))</f>
        <v>-11.90352</v>
      </c>
      <c r="FY412" s="52"/>
      <c r="FZ412" s="53"/>
      <c r="GA412" s="53"/>
      <c r="GB412" s="53"/>
      <c r="GC412" s="53"/>
      <c r="GD412" s="53"/>
      <c r="GE412" s="53"/>
      <c r="GF412" s="53"/>
      <c r="GG412" s="53"/>
      <c r="GH412" s="53"/>
      <c r="GI412" s="53"/>
      <c r="GJ412" s="53"/>
      <c r="GK412" s="53"/>
      <c r="GL412" s="53"/>
      <c r="GM412" s="53"/>
      <c r="GN412" s="53"/>
      <c r="GO412" s="53"/>
      <c r="GP412" s="53"/>
      <c r="GQ412" s="53"/>
      <c r="GR412" s="53"/>
      <c r="GS412" s="119"/>
      <c r="GT412" s="204"/>
      <c r="GV412" s="18" t="s">
        <v>69</v>
      </c>
      <c r="GW412" s="122">
        <f>GV341</f>
        <v>3</v>
      </c>
      <c r="GX412" s="122" t="str">
        <f>GV342</f>
        <v>lei65</v>
      </c>
      <c r="GY412" s="210"/>
      <c r="GZ412" s="122"/>
      <c r="HA412" s="31">
        <f>INDEX(b_in,MATCH("no1",atts,0),MATCH(GX412,segs,0))</f>
        <v>-12.80035</v>
      </c>
      <c r="HB412" s="52"/>
      <c r="HC412" s="53"/>
      <c r="HD412" s="53"/>
      <c r="HE412" s="53"/>
      <c r="HF412" s="53"/>
      <c r="HG412" s="53"/>
      <c r="HH412" s="53"/>
      <c r="HI412" s="53"/>
      <c r="HJ412" s="53"/>
      <c r="HK412" s="53"/>
      <c r="HL412" s="53"/>
      <c r="HM412" s="53"/>
      <c r="HN412" s="53"/>
      <c r="HO412" s="53"/>
      <c r="HP412" s="53"/>
      <c r="HQ412" s="53"/>
      <c r="HR412" s="53"/>
      <c r="HS412" s="53"/>
      <c r="HT412" s="53"/>
      <c r="HU412" s="53"/>
      <c r="HV412" s="119"/>
      <c r="HW412" s="204"/>
    </row>
    <row r="413" spans="1:231" ht="15">
      <c r="A413" s="18" t="s">
        <v>72</v>
      </c>
      <c r="B413" s="122">
        <f>A341</f>
        <v>3</v>
      </c>
      <c r="C413" s="122" t="str">
        <f>A342</f>
        <v>work1834</v>
      </c>
      <c r="D413" s="210"/>
      <c r="E413" s="122"/>
      <c r="F413" s="31">
        <f>INDEX(b_in,MATCH("time3",atts,0),MATCH(C413,segs,0))</f>
        <v>-0.39650340000000001</v>
      </c>
      <c r="G413" s="52"/>
      <c r="H413" s="53"/>
      <c r="I413" s="53"/>
      <c r="J413" s="53"/>
      <c r="K413" s="53"/>
      <c r="L413" s="53"/>
      <c r="M413" s="53"/>
      <c r="N413" s="53"/>
      <c r="O413" s="53"/>
      <c r="P413" s="53"/>
      <c r="Q413" s="53"/>
      <c r="R413" s="53"/>
      <c r="S413" s="53"/>
      <c r="T413" s="53"/>
      <c r="U413" s="53"/>
      <c r="V413" s="53"/>
      <c r="W413" s="53"/>
      <c r="X413" s="53"/>
      <c r="Y413" s="53"/>
      <c r="Z413" s="53"/>
      <c r="AA413" s="119"/>
      <c r="AB413" s="204"/>
      <c r="AD413" s="18" t="s">
        <v>72</v>
      </c>
      <c r="AE413" s="122">
        <f>AD341</f>
        <v>3</v>
      </c>
      <c r="AF413" s="122" t="str">
        <f>AD342</f>
        <v>shop1834</v>
      </c>
      <c r="AG413" s="210"/>
      <c r="AH413" s="122"/>
      <c r="AI413" s="31">
        <f>INDEX(b_in,MATCH("time3",atts,0),MATCH(AF413,segs,0))</f>
        <v>-0.39650340000000001</v>
      </c>
      <c r="AJ413" s="52"/>
      <c r="AK413" s="53"/>
      <c r="AL413" s="53"/>
      <c r="AM413" s="53"/>
      <c r="AN413" s="53"/>
      <c r="AO413" s="53"/>
      <c r="AP413" s="53"/>
      <c r="AQ413" s="53"/>
      <c r="AR413" s="53"/>
      <c r="AS413" s="53"/>
      <c r="AT413" s="53"/>
      <c r="AU413" s="53"/>
      <c r="AV413" s="53"/>
      <c r="AW413" s="53"/>
      <c r="AX413" s="53"/>
      <c r="AY413" s="53"/>
      <c r="AZ413" s="53"/>
      <c r="BA413" s="53"/>
      <c r="BB413" s="53"/>
      <c r="BC413" s="53"/>
      <c r="BD413" s="119"/>
      <c r="BE413" s="204"/>
      <c r="BG413" s="18" t="s">
        <v>72</v>
      </c>
      <c r="BH413" s="122">
        <f>BG341</f>
        <v>3</v>
      </c>
      <c r="BI413" s="122" t="str">
        <f>BG342</f>
        <v>lei1834</v>
      </c>
      <c r="BJ413" s="210"/>
      <c r="BK413" s="122"/>
      <c r="BL413" s="31">
        <f>INDEX(b_in,MATCH("time3",atts,0),MATCH(BI413,segs,0))</f>
        <v>-0.39650340000000001</v>
      </c>
      <c r="BM413" s="52"/>
      <c r="BN413" s="53"/>
      <c r="BO413" s="53"/>
      <c r="BP413" s="53"/>
      <c r="BQ413" s="53"/>
      <c r="BR413" s="53"/>
      <c r="BS413" s="53"/>
      <c r="BT413" s="53"/>
      <c r="BU413" s="53"/>
      <c r="BV413" s="53"/>
      <c r="BW413" s="53"/>
      <c r="BX413" s="53"/>
      <c r="BY413" s="53"/>
      <c r="BZ413" s="53"/>
      <c r="CA413" s="53"/>
      <c r="CB413" s="53"/>
      <c r="CC413" s="53"/>
      <c r="CD413" s="53"/>
      <c r="CE413" s="53"/>
      <c r="CF413" s="53"/>
      <c r="CG413" s="119"/>
      <c r="CH413" s="204"/>
      <c r="CJ413" s="18" t="s">
        <v>72</v>
      </c>
      <c r="CK413" s="122">
        <f>CJ341</f>
        <v>3</v>
      </c>
      <c r="CL413" s="122" t="str">
        <f>CJ342</f>
        <v>work3564</v>
      </c>
      <c r="CM413" s="210"/>
      <c r="CN413" s="122"/>
      <c r="CO413" s="31">
        <f>INDEX(b_in,MATCH("time3",atts,0),MATCH(CL413,segs,0))</f>
        <v>-0.39650340000000001</v>
      </c>
      <c r="CP413" s="52"/>
      <c r="CQ413" s="53"/>
      <c r="CR413" s="53"/>
      <c r="CS413" s="53"/>
      <c r="CT413" s="53"/>
      <c r="CU413" s="53"/>
      <c r="CV413" s="53"/>
      <c r="CW413" s="53"/>
      <c r="CX413" s="53"/>
      <c r="CY413" s="53"/>
      <c r="CZ413" s="53"/>
      <c r="DA413" s="53"/>
      <c r="DB413" s="53"/>
      <c r="DC413" s="53"/>
      <c r="DD413" s="53"/>
      <c r="DE413" s="53"/>
      <c r="DF413" s="53"/>
      <c r="DG413" s="53"/>
      <c r="DH413" s="53"/>
      <c r="DI413" s="53"/>
      <c r="DJ413" s="119"/>
      <c r="DK413" s="204"/>
      <c r="DM413" s="18" t="s">
        <v>72</v>
      </c>
      <c r="DN413" s="122">
        <f>DM341</f>
        <v>3</v>
      </c>
      <c r="DO413" s="122" t="str">
        <f>DM342</f>
        <v>shop3564</v>
      </c>
      <c r="DP413" s="210"/>
      <c r="DQ413" s="122"/>
      <c r="DR413" s="31">
        <f>INDEX(b_in,MATCH("time3",atts,0),MATCH(DO413,segs,0))</f>
        <v>-0.39650340000000001</v>
      </c>
      <c r="DS413" s="52"/>
      <c r="DT413" s="53"/>
      <c r="DU413" s="53"/>
      <c r="DV413" s="53"/>
      <c r="DW413" s="53"/>
      <c r="DX413" s="53"/>
      <c r="DY413" s="53"/>
      <c r="DZ413" s="53"/>
      <c r="EA413" s="53"/>
      <c r="EB413" s="53"/>
      <c r="EC413" s="53"/>
      <c r="ED413" s="53"/>
      <c r="EE413" s="53"/>
      <c r="EF413" s="53"/>
      <c r="EG413" s="53"/>
      <c r="EH413" s="53"/>
      <c r="EI413" s="53"/>
      <c r="EJ413" s="53"/>
      <c r="EK413" s="53"/>
      <c r="EL413" s="53"/>
      <c r="EM413" s="119"/>
      <c r="EN413" s="204"/>
      <c r="EP413" s="18" t="s">
        <v>72</v>
      </c>
      <c r="EQ413" s="122">
        <f>EP341</f>
        <v>3</v>
      </c>
      <c r="ER413" s="122" t="str">
        <f>EP342</f>
        <v>lei3564</v>
      </c>
      <c r="ES413" s="210"/>
      <c r="ET413" s="122"/>
      <c r="EU413" s="31">
        <f>INDEX(b_in,MATCH("time3",atts,0),MATCH(ER413,segs,0))</f>
        <v>-0.39650340000000001</v>
      </c>
      <c r="EV413" s="52"/>
      <c r="EW413" s="53"/>
      <c r="EX413" s="53"/>
      <c r="EY413" s="53"/>
      <c r="EZ413" s="53"/>
      <c r="FA413" s="53"/>
      <c r="FB413" s="53"/>
      <c r="FC413" s="53"/>
      <c r="FD413" s="53"/>
      <c r="FE413" s="53"/>
      <c r="FF413" s="53"/>
      <c r="FG413" s="53"/>
      <c r="FH413" s="53"/>
      <c r="FI413" s="53"/>
      <c r="FJ413" s="53"/>
      <c r="FK413" s="53"/>
      <c r="FL413" s="53"/>
      <c r="FM413" s="53"/>
      <c r="FN413" s="53"/>
      <c r="FO413" s="53"/>
      <c r="FP413" s="119"/>
      <c r="FQ413" s="204"/>
      <c r="FS413" s="18" t="s">
        <v>72</v>
      </c>
      <c r="FT413" s="122">
        <f>FS341</f>
        <v>3</v>
      </c>
      <c r="FU413" s="122" t="str">
        <f>FS342</f>
        <v>shop65</v>
      </c>
      <c r="FV413" s="210"/>
      <c r="FW413" s="122"/>
      <c r="FX413" s="31">
        <f>INDEX(b_in,MATCH("time3",atts,0),MATCH(FU413,segs,0))</f>
        <v>-0.39650340000000001</v>
      </c>
      <c r="FY413" s="52"/>
      <c r="FZ413" s="53"/>
      <c r="GA413" s="53"/>
      <c r="GB413" s="53"/>
      <c r="GC413" s="53"/>
      <c r="GD413" s="53"/>
      <c r="GE413" s="53"/>
      <c r="GF413" s="53"/>
      <c r="GG413" s="53"/>
      <c r="GH413" s="53"/>
      <c r="GI413" s="53"/>
      <c r="GJ413" s="53"/>
      <c r="GK413" s="53"/>
      <c r="GL413" s="53"/>
      <c r="GM413" s="53"/>
      <c r="GN413" s="53"/>
      <c r="GO413" s="53"/>
      <c r="GP413" s="53"/>
      <c r="GQ413" s="53"/>
      <c r="GR413" s="53"/>
      <c r="GS413" s="119"/>
      <c r="GT413" s="204"/>
      <c r="GV413" s="18" t="s">
        <v>72</v>
      </c>
      <c r="GW413" s="122">
        <f>GV341</f>
        <v>3</v>
      </c>
      <c r="GX413" s="122" t="str">
        <f>GV342</f>
        <v>lei65</v>
      </c>
      <c r="GY413" s="210"/>
      <c r="GZ413" s="122"/>
      <c r="HA413" s="31">
        <f>INDEX(b_in,MATCH("time3",atts,0),MATCH(GX413,segs,0))</f>
        <v>-0.39650340000000001</v>
      </c>
      <c r="HB413" s="52"/>
      <c r="HC413" s="53"/>
      <c r="HD413" s="53"/>
      <c r="HE413" s="53"/>
      <c r="HF413" s="53"/>
      <c r="HG413" s="53"/>
      <c r="HH413" s="53"/>
      <c r="HI413" s="53"/>
      <c r="HJ413" s="53"/>
      <c r="HK413" s="53"/>
      <c r="HL413" s="53"/>
      <c r="HM413" s="53"/>
      <c r="HN413" s="53"/>
      <c r="HO413" s="53"/>
      <c r="HP413" s="53"/>
      <c r="HQ413" s="53"/>
      <c r="HR413" s="53"/>
      <c r="HS413" s="53"/>
      <c r="HT413" s="53"/>
      <c r="HU413" s="53"/>
      <c r="HV413" s="119"/>
      <c r="HW413" s="204"/>
    </row>
    <row r="414" spans="1:231" ht="15">
      <c r="A414" s="18" t="s">
        <v>233</v>
      </c>
      <c r="B414" s="122">
        <f>A341</f>
        <v>3</v>
      </c>
      <c r="C414" s="122" t="str">
        <f>A342</f>
        <v>work1834</v>
      </c>
      <c r="D414" s="210"/>
      <c r="E414" s="122"/>
      <c r="F414" s="31">
        <f>INDEX(b_in,MATCH("wait",atts,0),MATCH(C413,segs,0))</f>
        <v>-0.43655840000000001</v>
      </c>
      <c r="G414" s="52"/>
      <c r="H414" s="53"/>
      <c r="I414" s="53"/>
      <c r="J414" s="53"/>
      <c r="K414" s="53"/>
      <c r="L414" s="53"/>
      <c r="M414" s="53"/>
      <c r="N414" s="53"/>
      <c r="O414" s="53"/>
      <c r="P414" s="53"/>
      <c r="Q414" s="53"/>
      <c r="R414" s="53"/>
      <c r="S414" s="53"/>
      <c r="T414" s="53"/>
      <c r="U414" s="53"/>
      <c r="V414" s="53"/>
      <c r="W414" s="53"/>
      <c r="X414" s="53"/>
      <c r="Y414" s="53"/>
      <c r="Z414" s="53"/>
      <c r="AA414" s="119"/>
      <c r="AB414" s="204"/>
      <c r="AD414" s="18" t="s">
        <v>233</v>
      </c>
      <c r="AE414" s="122">
        <f>AD341</f>
        <v>3</v>
      </c>
      <c r="AF414" s="122" t="str">
        <f>AD342</f>
        <v>shop1834</v>
      </c>
      <c r="AG414" s="210"/>
      <c r="AH414" s="122"/>
      <c r="AI414" s="31">
        <f>INDEX(b_in,MATCH("wait",atts,0),MATCH(AF413,segs,0))</f>
        <v>-0.45696310000000001</v>
      </c>
      <c r="AJ414" s="52"/>
      <c r="AK414" s="53"/>
      <c r="AL414" s="53"/>
      <c r="AM414" s="53"/>
      <c r="AN414" s="53"/>
      <c r="AO414" s="53"/>
      <c r="AP414" s="53"/>
      <c r="AQ414" s="53"/>
      <c r="AR414" s="53"/>
      <c r="AS414" s="53"/>
      <c r="AT414" s="53"/>
      <c r="AU414" s="53"/>
      <c r="AV414" s="53"/>
      <c r="AW414" s="53"/>
      <c r="AX414" s="53"/>
      <c r="AY414" s="53"/>
      <c r="AZ414" s="53"/>
      <c r="BA414" s="53"/>
      <c r="BB414" s="53"/>
      <c r="BC414" s="53"/>
      <c r="BD414" s="119"/>
      <c r="BE414" s="204"/>
      <c r="BG414" s="18" t="s">
        <v>233</v>
      </c>
      <c r="BH414" s="122">
        <f>BG341</f>
        <v>3</v>
      </c>
      <c r="BI414" s="122" t="str">
        <f>BG342</f>
        <v>lei1834</v>
      </c>
      <c r="BJ414" s="210"/>
      <c r="BK414" s="122"/>
      <c r="BL414" s="31">
        <f>INDEX(b_in,MATCH("wait",atts,0),MATCH(BI413,segs,0))</f>
        <v>-0.1050456</v>
      </c>
      <c r="BM414" s="52"/>
      <c r="BN414" s="53"/>
      <c r="BO414" s="53"/>
      <c r="BP414" s="53"/>
      <c r="BQ414" s="53"/>
      <c r="BR414" s="53"/>
      <c r="BS414" s="53"/>
      <c r="BT414" s="53"/>
      <c r="BU414" s="53"/>
      <c r="BV414" s="53"/>
      <c r="BW414" s="53"/>
      <c r="BX414" s="53"/>
      <c r="BY414" s="53"/>
      <c r="BZ414" s="53"/>
      <c r="CA414" s="53"/>
      <c r="CB414" s="53"/>
      <c r="CC414" s="53"/>
      <c r="CD414" s="53"/>
      <c r="CE414" s="53"/>
      <c r="CF414" s="53"/>
      <c r="CG414" s="119"/>
      <c r="CH414" s="204"/>
      <c r="CJ414" s="18" t="s">
        <v>233</v>
      </c>
      <c r="CK414" s="122">
        <f>CJ341</f>
        <v>3</v>
      </c>
      <c r="CL414" s="122" t="str">
        <f>CJ342</f>
        <v>work3564</v>
      </c>
      <c r="CM414" s="210"/>
      <c r="CN414" s="122"/>
      <c r="CO414" s="31">
        <f>INDEX(b_in,MATCH("wait",atts,0),MATCH(CL413,segs,0))</f>
        <v>-0.1468247</v>
      </c>
      <c r="CP414" s="52"/>
      <c r="CQ414" s="53"/>
      <c r="CR414" s="53"/>
      <c r="CS414" s="53"/>
      <c r="CT414" s="53"/>
      <c r="CU414" s="53"/>
      <c r="CV414" s="53"/>
      <c r="CW414" s="53"/>
      <c r="CX414" s="53"/>
      <c r="CY414" s="53"/>
      <c r="CZ414" s="53"/>
      <c r="DA414" s="53"/>
      <c r="DB414" s="53"/>
      <c r="DC414" s="53"/>
      <c r="DD414" s="53"/>
      <c r="DE414" s="53"/>
      <c r="DF414" s="53"/>
      <c r="DG414" s="53"/>
      <c r="DH414" s="53"/>
      <c r="DI414" s="53"/>
      <c r="DJ414" s="119"/>
      <c r="DK414" s="204"/>
      <c r="DM414" s="18" t="s">
        <v>233</v>
      </c>
      <c r="DN414" s="122">
        <f>DM341</f>
        <v>3</v>
      </c>
      <c r="DO414" s="122" t="str">
        <f>DM342</f>
        <v>shop3564</v>
      </c>
      <c r="DP414" s="210"/>
      <c r="DQ414" s="122"/>
      <c r="DR414" s="31">
        <f>INDEX(b_in,MATCH("wait",atts,0),MATCH(DO413,segs,0))</f>
        <v>-0.13306570000000001</v>
      </c>
      <c r="DS414" s="52"/>
      <c r="DT414" s="53"/>
      <c r="DU414" s="53"/>
      <c r="DV414" s="53"/>
      <c r="DW414" s="53"/>
      <c r="DX414" s="53"/>
      <c r="DY414" s="53"/>
      <c r="DZ414" s="53"/>
      <c r="EA414" s="53"/>
      <c r="EB414" s="53"/>
      <c r="EC414" s="53"/>
      <c r="ED414" s="53"/>
      <c r="EE414" s="53"/>
      <c r="EF414" s="53"/>
      <c r="EG414" s="53"/>
      <c r="EH414" s="53"/>
      <c r="EI414" s="53"/>
      <c r="EJ414" s="53"/>
      <c r="EK414" s="53"/>
      <c r="EL414" s="53"/>
      <c r="EM414" s="119"/>
      <c r="EN414" s="204"/>
      <c r="EP414" s="18" t="s">
        <v>233</v>
      </c>
      <c r="EQ414" s="122">
        <f>EP341</f>
        <v>3</v>
      </c>
      <c r="ER414" s="122" t="str">
        <f>EP342</f>
        <v>lei3564</v>
      </c>
      <c r="ES414" s="210"/>
      <c r="ET414" s="122"/>
      <c r="EU414" s="31">
        <f>INDEX(b_in,MATCH("wait",atts,0),MATCH(ER413,segs,0))</f>
        <v>-0.32242179999999998</v>
      </c>
      <c r="EV414" s="52"/>
      <c r="EW414" s="53"/>
      <c r="EX414" s="53"/>
      <c r="EY414" s="53"/>
      <c r="EZ414" s="53"/>
      <c r="FA414" s="53"/>
      <c r="FB414" s="53"/>
      <c r="FC414" s="53"/>
      <c r="FD414" s="53"/>
      <c r="FE414" s="53"/>
      <c r="FF414" s="53"/>
      <c r="FG414" s="53"/>
      <c r="FH414" s="53"/>
      <c r="FI414" s="53"/>
      <c r="FJ414" s="53"/>
      <c r="FK414" s="53"/>
      <c r="FL414" s="53"/>
      <c r="FM414" s="53"/>
      <c r="FN414" s="53"/>
      <c r="FO414" s="53"/>
      <c r="FP414" s="119"/>
      <c r="FQ414" s="204"/>
      <c r="FS414" s="18" t="s">
        <v>233</v>
      </c>
      <c r="FT414" s="122">
        <f>FS341</f>
        <v>3</v>
      </c>
      <c r="FU414" s="122" t="str">
        <f>FS342</f>
        <v>shop65</v>
      </c>
      <c r="FV414" s="210"/>
      <c r="FW414" s="122"/>
      <c r="FX414" s="31">
        <f>INDEX(b_in,MATCH("wait",atts,0),MATCH(FU413,segs,0))</f>
        <v>-0.39334419999999998</v>
      </c>
      <c r="FY414" s="52"/>
      <c r="FZ414" s="53"/>
      <c r="GA414" s="53"/>
      <c r="GB414" s="53"/>
      <c r="GC414" s="53"/>
      <c r="GD414" s="53"/>
      <c r="GE414" s="53"/>
      <c r="GF414" s="53"/>
      <c r="GG414" s="53"/>
      <c r="GH414" s="53"/>
      <c r="GI414" s="53"/>
      <c r="GJ414" s="53"/>
      <c r="GK414" s="53"/>
      <c r="GL414" s="53"/>
      <c r="GM414" s="53"/>
      <c r="GN414" s="53"/>
      <c r="GO414" s="53"/>
      <c r="GP414" s="53"/>
      <c r="GQ414" s="53"/>
      <c r="GR414" s="53"/>
      <c r="GS414" s="119"/>
      <c r="GT414" s="204"/>
      <c r="GV414" s="18" t="s">
        <v>233</v>
      </c>
      <c r="GW414" s="122">
        <f>GV341</f>
        <v>3</v>
      </c>
      <c r="GX414" s="122" t="str">
        <f>GV342</f>
        <v>lei65</v>
      </c>
      <c r="GY414" s="210"/>
      <c r="GZ414" s="122"/>
      <c r="HA414" s="31">
        <f>INDEX(b_in,MATCH("wait",atts,0),MATCH(GX413,segs,0))</f>
        <v>-6.1162500000000002E-2</v>
      </c>
      <c r="HB414" s="52"/>
      <c r="HC414" s="53"/>
      <c r="HD414" s="53"/>
      <c r="HE414" s="53"/>
      <c r="HF414" s="53"/>
      <c r="HG414" s="53"/>
      <c r="HH414" s="53"/>
      <c r="HI414" s="53"/>
      <c r="HJ414" s="53"/>
      <c r="HK414" s="53"/>
      <c r="HL414" s="53"/>
      <c r="HM414" s="53"/>
      <c r="HN414" s="53"/>
      <c r="HO414" s="53"/>
      <c r="HP414" s="53"/>
      <c r="HQ414" s="53"/>
      <c r="HR414" s="53"/>
      <c r="HS414" s="53"/>
      <c r="HT414" s="53"/>
      <c r="HU414" s="53"/>
      <c r="HV414" s="119"/>
      <c r="HW414" s="204"/>
    </row>
    <row r="415" spans="1:231" ht="15">
      <c r="A415" s="18" t="s">
        <v>70</v>
      </c>
      <c r="B415" s="122">
        <f>A341</f>
        <v>3</v>
      </c>
      <c r="C415" s="122" t="str">
        <f>A342</f>
        <v>work1834</v>
      </c>
      <c r="D415" s="210"/>
      <c r="E415" s="122"/>
      <c r="F415" s="31">
        <f>INDEX(b_in,MATCH("no3",atts,0),MATCH(C415,segs,0))</f>
        <v>-15.56659</v>
      </c>
      <c r="G415" s="52"/>
      <c r="H415" s="53"/>
      <c r="I415" s="53"/>
      <c r="J415" s="53"/>
      <c r="K415" s="53"/>
      <c r="L415" s="53"/>
      <c r="M415" s="53"/>
      <c r="N415" s="53"/>
      <c r="O415" s="53"/>
      <c r="P415" s="53"/>
      <c r="Q415" s="53"/>
      <c r="R415" s="53"/>
      <c r="S415" s="53"/>
      <c r="T415" s="53"/>
      <c r="U415" s="53"/>
      <c r="V415" s="53"/>
      <c r="W415" s="53"/>
      <c r="X415" s="53"/>
      <c r="Y415" s="53"/>
      <c r="Z415" s="53"/>
      <c r="AA415" s="119"/>
      <c r="AB415" s="204"/>
      <c r="AD415" s="18" t="s">
        <v>70</v>
      </c>
      <c r="AE415" s="122">
        <f>AD341</f>
        <v>3</v>
      </c>
      <c r="AF415" s="122" t="str">
        <f>AD342</f>
        <v>shop1834</v>
      </c>
      <c r="AG415" s="210"/>
      <c r="AH415" s="122"/>
      <c r="AI415" s="31">
        <f>INDEX(b_in,MATCH("no3",atts,0),MATCH(AF415,segs,0))</f>
        <v>-15.506779999999999</v>
      </c>
      <c r="AJ415" s="52"/>
      <c r="AK415" s="53"/>
      <c r="AL415" s="53"/>
      <c r="AM415" s="53"/>
      <c r="AN415" s="53"/>
      <c r="AO415" s="53"/>
      <c r="AP415" s="53"/>
      <c r="AQ415" s="53"/>
      <c r="AR415" s="53"/>
      <c r="AS415" s="53"/>
      <c r="AT415" s="53"/>
      <c r="AU415" s="53"/>
      <c r="AV415" s="53"/>
      <c r="AW415" s="53"/>
      <c r="AX415" s="53"/>
      <c r="AY415" s="53"/>
      <c r="AZ415" s="53"/>
      <c r="BA415" s="53"/>
      <c r="BB415" s="53"/>
      <c r="BC415" s="53"/>
      <c r="BD415" s="119"/>
      <c r="BE415" s="204"/>
      <c r="BG415" s="18" t="s">
        <v>70</v>
      </c>
      <c r="BH415" s="122">
        <f>BG341</f>
        <v>3</v>
      </c>
      <c r="BI415" s="122" t="str">
        <f>BG342</f>
        <v>lei1834</v>
      </c>
      <c r="BJ415" s="210"/>
      <c r="BK415" s="122"/>
      <c r="BL415" s="31">
        <f>INDEX(b_in,MATCH("no3",atts,0),MATCH(BI415,segs,0))</f>
        <v>-15.58961</v>
      </c>
      <c r="BM415" s="52"/>
      <c r="BN415" s="53"/>
      <c r="BO415" s="53"/>
      <c r="BP415" s="53"/>
      <c r="BQ415" s="53"/>
      <c r="BR415" s="53"/>
      <c r="BS415" s="53"/>
      <c r="BT415" s="53"/>
      <c r="BU415" s="53"/>
      <c r="BV415" s="53"/>
      <c r="BW415" s="53"/>
      <c r="BX415" s="53"/>
      <c r="BY415" s="53"/>
      <c r="BZ415" s="53"/>
      <c r="CA415" s="53"/>
      <c r="CB415" s="53"/>
      <c r="CC415" s="53"/>
      <c r="CD415" s="53"/>
      <c r="CE415" s="53"/>
      <c r="CF415" s="53"/>
      <c r="CG415" s="119"/>
      <c r="CH415" s="204"/>
      <c r="CJ415" s="18" t="s">
        <v>70</v>
      </c>
      <c r="CK415" s="122">
        <f>CJ341</f>
        <v>3</v>
      </c>
      <c r="CL415" s="122" t="str">
        <f>CJ342</f>
        <v>work3564</v>
      </c>
      <c r="CM415" s="210"/>
      <c r="CN415" s="122"/>
      <c r="CO415" s="31">
        <f>INDEX(b_in,MATCH("no3",atts,0),MATCH(CL415,segs,0))</f>
        <v>-15.49356</v>
      </c>
      <c r="CP415" s="52"/>
      <c r="CQ415" s="53"/>
      <c r="CR415" s="53"/>
      <c r="CS415" s="53"/>
      <c r="CT415" s="53"/>
      <c r="CU415" s="53"/>
      <c r="CV415" s="53"/>
      <c r="CW415" s="53"/>
      <c r="CX415" s="53"/>
      <c r="CY415" s="53"/>
      <c r="CZ415" s="53"/>
      <c r="DA415" s="53"/>
      <c r="DB415" s="53"/>
      <c r="DC415" s="53"/>
      <c r="DD415" s="53"/>
      <c r="DE415" s="53"/>
      <c r="DF415" s="53"/>
      <c r="DG415" s="53"/>
      <c r="DH415" s="53"/>
      <c r="DI415" s="53"/>
      <c r="DJ415" s="119"/>
      <c r="DK415" s="204"/>
      <c r="DM415" s="18" t="s">
        <v>70</v>
      </c>
      <c r="DN415" s="122">
        <f>DM341</f>
        <v>3</v>
      </c>
      <c r="DO415" s="122" t="str">
        <f>DM342</f>
        <v>shop3564</v>
      </c>
      <c r="DP415" s="210"/>
      <c r="DQ415" s="122"/>
      <c r="DR415" s="31">
        <f>INDEX(b_in,MATCH("no3",atts,0),MATCH(DO415,segs,0))</f>
        <v>-15.62135</v>
      </c>
      <c r="DS415" s="52"/>
      <c r="DT415" s="53"/>
      <c r="DU415" s="53"/>
      <c r="DV415" s="53"/>
      <c r="DW415" s="53"/>
      <c r="DX415" s="53"/>
      <c r="DY415" s="53"/>
      <c r="DZ415" s="53"/>
      <c r="EA415" s="53"/>
      <c r="EB415" s="53"/>
      <c r="EC415" s="53"/>
      <c r="ED415" s="53"/>
      <c r="EE415" s="53"/>
      <c r="EF415" s="53"/>
      <c r="EG415" s="53"/>
      <c r="EH415" s="53"/>
      <c r="EI415" s="53"/>
      <c r="EJ415" s="53"/>
      <c r="EK415" s="53"/>
      <c r="EL415" s="53"/>
      <c r="EM415" s="119"/>
      <c r="EN415" s="204"/>
      <c r="EP415" s="18" t="s">
        <v>70</v>
      </c>
      <c r="EQ415" s="122">
        <f>EP341</f>
        <v>3</v>
      </c>
      <c r="ER415" s="122" t="str">
        <f>EP342</f>
        <v>lei3564</v>
      </c>
      <c r="ES415" s="210"/>
      <c r="ET415" s="122"/>
      <c r="EU415" s="31">
        <f>INDEX(b_in,MATCH("no3",atts,0),MATCH(ER415,segs,0))</f>
        <v>-15.605729999999999</v>
      </c>
      <c r="EV415" s="52"/>
      <c r="EW415" s="53"/>
      <c r="EX415" s="53"/>
      <c r="EY415" s="53"/>
      <c r="EZ415" s="53"/>
      <c r="FA415" s="53"/>
      <c r="FB415" s="53"/>
      <c r="FC415" s="53"/>
      <c r="FD415" s="53"/>
      <c r="FE415" s="53"/>
      <c r="FF415" s="53"/>
      <c r="FG415" s="53"/>
      <c r="FH415" s="53"/>
      <c r="FI415" s="53"/>
      <c r="FJ415" s="53"/>
      <c r="FK415" s="53"/>
      <c r="FL415" s="53"/>
      <c r="FM415" s="53"/>
      <c r="FN415" s="53"/>
      <c r="FO415" s="53"/>
      <c r="FP415" s="119"/>
      <c r="FQ415" s="204"/>
      <c r="FS415" s="18" t="s">
        <v>70</v>
      </c>
      <c r="FT415" s="122">
        <f>FS341</f>
        <v>3</v>
      </c>
      <c r="FU415" s="122" t="str">
        <f>FS342</f>
        <v>shop65</v>
      </c>
      <c r="FV415" s="210"/>
      <c r="FW415" s="122"/>
      <c r="FX415" s="31">
        <f>INDEX(b_in,MATCH("no3",atts,0),MATCH(FU415,segs,0))</f>
        <v>-15.479189999999999</v>
      </c>
      <c r="FY415" s="52"/>
      <c r="FZ415" s="53"/>
      <c r="GA415" s="53"/>
      <c r="GB415" s="53"/>
      <c r="GC415" s="53"/>
      <c r="GD415" s="53"/>
      <c r="GE415" s="53"/>
      <c r="GF415" s="53"/>
      <c r="GG415" s="53"/>
      <c r="GH415" s="53"/>
      <c r="GI415" s="53"/>
      <c r="GJ415" s="53"/>
      <c r="GK415" s="53"/>
      <c r="GL415" s="53"/>
      <c r="GM415" s="53"/>
      <c r="GN415" s="53"/>
      <c r="GO415" s="53"/>
      <c r="GP415" s="53"/>
      <c r="GQ415" s="53"/>
      <c r="GR415" s="53"/>
      <c r="GS415" s="119"/>
      <c r="GT415" s="204"/>
      <c r="GV415" s="18" t="s">
        <v>70</v>
      </c>
      <c r="GW415" s="122">
        <f>GV341</f>
        <v>3</v>
      </c>
      <c r="GX415" s="122" t="str">
        <f>GV342</f>
        <v>lei65</v>
      </c>
      <c r="GY415" s="210"/>
      <c r="GZ415" s="122"/>
      <c r="HA415" s="31">
        <f>INDEX(b_in,MATCH("no3",atts,0),MATCH(GX415,segs,0))</f>
        <v>-14.83545</v>
      </c>
      <c r="HB415" s="52"/>
      <c r="HC415" s="53"/>
      <c r="HD415" s="53"/>
      <c r="HE415" s="53"/>
      <c r="HF415" s="53"/>
      <c r="HG415" s="53"/>
      <c r="HH415" s="53"/>
      <c r="HI415" s="53"/>
      <c r="HJ415" s="53"/>
      <c r="HK415" s="53"/>
      <c r="HL415" s="53"/>
      <c r="HM415" s="53"/>
      <c r="HN415" s="53"/>
      <c r="HO415" s="53"/>
      <c r="HP415" s="53"/>
      <c r="HQ415" s="53"/>
      <c r="HR415" s="53"/>
      <c r="HS415" s="53"/>
      <c r="HT415" s="53"/>
      <c r="HU415" s="53"/>
      <c r="HV415" s="119"/>
      <c r="HW415" s="204"/>
    </row>
    <row r="416" spans="1:231" ht="15.75" thickBot="1">
      <c r="A416" s="18" t="s">
        <v>74</v>
      </c>
      <c r="B416" s="122">
        <f>A341</f>
        <v>3</v>
      </c>
      <c r="C416" s="122" t="str">
        <f>A342</f>
        <v>work1834</v>
      </c>
      <c r="D416" s="210"/>
      <c r="E416" s="122"/>
      <c r="F416" s="31">
        <f ca="1">IFERROR(INDEX(b_in,MATCH(G405,atts,0),MATCH(C416,segs,0)),"")</f>
        <v>-5.2448579999999998</v>
      </c>
      <c r="G416" s="52"/>
      <c r="H416" s="53"/>
      <c r="I416" s="53"/>
      <c r="J416" s="53"/>
      <c r="K416" s="53"/>
      <c r="L416" s="53"/>
      <c r="M416" s="53"/>
      <c r="N416" s="53"/>
      <c r="O416" s="53"/>
      <c r="P416" s="53"/>
      <c r="Q416" s="53"/>
      <c r="R416" s="53"/>
      <c r="S416" s="53"/>
      <c r="T416" s="53"/>
      <c r="U416" s="53"/>
      <c r="V416" s="53"/>
      <c r="W416" s="53"/>
      <c r="X416" s="53"/>
      <c r="Y416" s="53"/>
      <c r="Z416" s="53"/>
      <c r="AA416" s="119"/>
      <c r="AB416" s="205"/>
      <c r="AD416" s="18" t="s">
        <v>74</v>
      </c>
      <c r="AE416" s="122">
        <f>AD341</f>
        <v>3</v>
      </c>
      <c r="AF416" s="122" t="str">
        <f>AD342</f>
        <v>shop1834</v>
      </c>
      <c r="AG416" s="210"/>
      <c r="AH416" s="122"/>
      <c r="AI416" s="31">
        <f ca="1">IFERROR(INDEX(b_in,MATCH(AJ405,atts,0),MATCH(AF416,segs,0)),"")</f>
        <v>-2.8634719999999998</v>
      </c>
      <c r="AJ416" s="52"/>
      <c r="AK416" s="53"/>
      <c r="AL416" s="53"/>
      <c r="AM416" s="53"/>
      <c r="AN416" s="53"/>
      <c r="AO416" s="53"/>
      <c r="AP416" s="53"/>
      <c r="AQ416" s="53"/>
      <c r="AR416" s="53"/>
      <c r="AS416" s="53"/>
      <c r="AT416" s="53"/>
      <c r="AU416" s="53"/>
      <c r="AV416" s="53"/>
      <c r="AW416" s="53"/>
      <c r="AX416" s="53"/>
      <c r="AY416" s="53"/>
      <c r="AZ416" s="53"/>
      <c r="BA416" s="53"/>
      <c r="BB416" s="53"/>
      <c r="BC416" s="53"/>
      <c r="BD416" s="119"/>
      <c r="BE416" s="205"/>
      <c r="BG416" s="18" t="s">
        <v>74</v>
      </c>
      <c r="BH416" s="122">
        <f>BG341</f>
        <v>3</v>
      </c>
      <c r="BI416" s="122" t="str">
        <f>BG342</f>
        <v>lei1834</v>
      </c>
      <c r="BJ416" s="210"/>
      <c r="BK416" s="122"/>
      <c r="BL416" s="31">
        <f ca="1">IFERROR(INDEX(b_in,MATCH(BM405,atts,0),MATCH(BI416,segs,0)),"")</f>
        <v>-5.2127160000000003</v>
      </c>
      <c r="BM416" s="52"/>
      <c r="BN416" s="53"/>
      <c r="BO416" s="53"/>
      <c r="BP416" s="53"/>
      <c r="BQ416" s="53"/>
      <c r="BR416" s="53"/>
      <c r="BS416" s="53"/>
      <c r="BT416" s="53"/>
      <c r="BU416" s="53"/>
      <c r="BV416" s="53"/>
      <c r="BW416" s="53"/>
      <c r="BX416" s="53"/>
      <c r="BY416" s="53"/>
      <c r="BZ416" s="53"/>
      <c r="CA416" s="53"/>
      <c r="CB416" s="53"/>
      <c r="CC416" s="53"/>
      <c r="CD416" s="53"/>
      <c r="CE416" s="53"/>
      <c r="CF416" s="53"/>
      <c r="CG416" s="119"/>
      <c r="CH416" s="205"/>
      <c r="CJ416" s="18" t="s">
        <v>74</v>
      </c>
      <c r="CK416" s="122">
        <f>CJ341</f>
        <v>3</v>
      </c>
      <c r="CL416" s="122" t="str">
        <f>CJ342</f>
        <v>work3564</v>
      </c>
      <c r="CM416" s="210"/>
      <c r="CN416" s="122"/>
      <c r="CO416" s="31">
        <f ca="1">IFERROR(INDEX(b_in,MATCH(CP405,atts,0),MATCH(CL416,segs,0)),"")</f>
        <v>-4.598293</v>
      </c>
      <c r="CP416" s="52"/>
      <c r="CQ416" s="53"/>
      <c r="CR416" s="53"/>
      <c r="CS416" s="53"/>
      <c r="CT416" s="53"/>
      <c r="CU416" s="53"/>
      <c r="CV416" s="53"/>
      <c r="CW416" s="53"/>
      <c r="CX416" s="53"/>
      <c r="CY416" s="53"/>
      <c r="CZ416" s="53"/>
      <c r="DA416" s="53"/>
      <c r="DB416" s="53"/>
      <c r="DC416" s="53"/>
      <c r="DD416" s="53"/>
      <c r="DE416" s="53"/>
      <c r="DF416" s="53"/>
      <c r="DG416" s="53"/>
      <c r="DH416" s="53"/>
      <c r="DI416" s="53"/>
      <c r="DJ416" s="119"/>
      <c r="DK416" s="205"/>
      <c r="DM416" s="18" t="s">
        <v>74</v>
      </c>
      <c r="DN416" s="122">
        <f>DM341</f>
        <v>3</v>
      </c>
      <c r="DO416" s="122" t="str">
        <f>DM342</f>
        <v>shop3564</v>
      </c>
      <c r="DP416" s="210"/>
      <c r="DQ416" s="122"/>
      <c r="DR416" s="31">
        <f ca="1">IFERROR(INDEX(b_in,MATCH(DS405,atts,0),MATCH(DO416,segs,0)),"")</f>
        <v>-5.2890180000000004</v>
      </c>
      <c r="DS416" s="52"/>
      <c r="DT416" s="53"/>
      <c r="DU416" s="53"/>
      <c r="DV416" s="53"/>
      <c r="DW416" s="53"/>
      <c r="DX416" s="53"/>
      <c r="DY416" s="53"/>
      <c r="DZ416" s="53"/>
      <c r="EA416" s="53"/>
      <c r="EB416" s="53"/>
      <c r="EC416" s="53"/>
      <c r="ED416" s="53"/>
      <c r="EE416" s="53"/>
      <c r="EF416" s="53"/>
      <c r="EG416" s="53"/>
      <c r="EH416" s="53"/>
      <c r="EI416" s="53"/>
      <c r="EJ416" s="53"/>
      <c r="EK416" s="53"/>
      <c r="EL416" s="53"/>
      <c r="EM416" s="119"/>
      <c r="EN416" s="205"/>
      <c r="EP416" s="18" t="s">
        <v>74</v>
      </c>
      <c r="EQ416" s="122">
        <f>EP341</f>
        <v>3</v>
      </c>
      <c r="ER416" s="122" t="str">
        <f>EP342</f>
        <v>lei3564</v>
      </c>
      <c r="ES416" s="210"/>
      <c r="ET416" s="122"/>
      <c r="EU416" s="31">
        <f ca="1">IFERROR(INDEX(b_in,MATCH(EV405,atts,0),MATCH(ER416,segs,0)),"")</f>
        <v>-5.11578</v>
      </c>
      <c r="EV416" s="52"/>
      <c r="EW416" s="53"/>
      <c r="EX416" s="53"/>
      <c r="EY416" s="53"/>
      <c r="EZ416" s="53"/>
      <c r="FA416" s="53"/>
      <c r="FB416" s="53"/>
      <c r="FC416" s="53"/>
      <c r="FD416" s="53"/>
      <c r="FE416" s="53"/>
      <c r="FF416" s="53"/>
      <c r="FG416" s="53"/>
      <c r="FH416" s="53"/>
      <c r="FI416" s="53"/>
      <c r="FJ416" s="53"/>
      <c r="FK416" s="53"/>
      <c r="FL416" s="53"/>
      <c r="FM416" s="53"/>
      <c r="FN416" s="53"/>
      <c r="FO416" s="53"/>
      <c r="FP416" s="119"/>
      <c r="FQ416" s="205"/>
      <c r="FS416" s="18" t="s">
        <v>74</v>
      </c>
      <c r="FT416" s="122">
        <f>FS341</f>
        <v>3</v>
      </c>
      <c r="FU416" s="122" t="str">
        <f>FS342</f>
        <v>shop65</v>
      </c>
      <c r="FV416" s="210"/>
      <c r="FW416" s="122"/>
      <c r="FX416" s="31">
        <f ca="1">IFERROR(INDEX(b_in,MATCH(FY405,atts,0),MATCH(FU416,segs,0)),"")</f>
        <v>-5.6830059999999998</v>
      </c>
      <c r="FY416" s="52"/>
      <c r="FZ416" s="53"/>
      <c r="GA416" s="53"/>
      <c r="GB416" s="53"/>
      <c r="GC416" s="53"/>
      <c r="GD416" s="53"/>
      <c r="GE416" s="53"/>
      <c r="GF416" s="53"/>
      <c r="GG416" s="53"/>
      <c r="GH416" s="53"/>
      <c r="GI416" s="53"/>
      <c r="GJ416" s="53"/>
      <c r="GK416" s="53"/>
      <c r="GL416" s="53"/>
      <c r="GM416" s="53"/>
      <c r="GN416" s="53"/>
      <c r="GO416" s="53"/>
      <c r="GP416" s="53"/>
      <c r="GQ416" s="53"/>
      <c r="GR416" s="53"/>
      <c r="GS416" s="119"/>
      <c r="GT416" s="205"/>
      <c r="GV416" s="18" t="s">
        <v>74</v>
      </c>
      <c r="GW416" s="122">
        <f>GV341</f>
        <v>3</v>
      </c>
      <c r="GX416" s="122" t="str">
        <f>GV342</f>
        <v>lei65</v>
      </c>
      <c r="GY416" s="210"/>
      <c r="GZ416" s="122"/>
      <c r="HA416" s="31">
        <f ca="1">IFERROR(INDEX(b_in,MATCH(HB405,atts,0),MATCH(GX416,segs,0)),"")</f>
        <v>-5.7218939999999998</v>
      </c>
      <c r="HB416" s="52"/>
      <c r="HC416" s="53"/>
      <c r="HD416" s="53"/>
      <c r="HE416" s="53"/>
      <c r="HF416" s="53"/>
      <c r="HG416" s="53"/>
      <c r="HH416" s="53"/>
      <c r="HI416" s="53"/>
      <c r="HJ416" s="53"/>
      <c r="HK416" s="53"/>
      <c r="HL416" s="53"/>
      <c r="HM416" s="53"/>
      <c r="HN416" s="53"/>
      <c r="HO416" s="53"/>
      <c r="HP416" s="53"/>
      <c r="HQ416" s="53"/>
      <c r="HR416" s="53"/>
      <c r="HS416" s="53"/>
      <c r="HT416" s="53"/>
      <c r="HU416" s="53"/>
      <c r="HV416" s="119"/>
      <c r="HW416" s="205"/>
    </row>
    <row r="417" spans="1:231" ht="15">
      <c r="A417" s="17" t="s">
        <v>235</v>
      </c>
      <c r="B417" s="124">
        <f>A341</f>
        <v>3</v>
      </c>
      <c r="C417" s="124" t="str">
        <f>A342</f>
        <v>work1834</v>
      </c>
      <c r="D417" s="223" t="str">
        <f t="shared" ref="D417" si="2022">"core"&amp;B417&amp;"_"&amp;C417</f>
        <v>core3_work1834</v>
      </c>
      <c r="E417" s="124">
        <v>1</v>
      </c>
      <c r="F417" s="41"/>
      <c r="G417" s="417" t="str">
        <f ca="1">IF(G407="Road",EXP($F415*INDEX(INDIRECT($D417),$E417,G404,1)/100),"")</f>
        <v/>
      </c>
      <c r="H417" s="418" t="str">
        <f t="shared" ref="H417:AA417" ca="1" si="2023">IF(H407="Road",EXP($F415*INDEX(INDIRECT($D417),$E417,H404,1)/100),"")</f>
        <v/>
      </c>
      <c r="I417" s="418" t="str">
        <f ca="1">IF(I407="Road",EXP($F415*INDEX(INDIRECT($D417),$E417,I404,1)/100),"")</f>
        <v/>
      </c>
      <c r="J417" s="418" t="str">
        <f t="shared" ref="J417:AA417" ca="1" si="2024">IF(J407="Road",EXP($F415*INDEX(INDIRECT($D417),$E417,J404,1)/100),"")</f>
        <v/>
      </c>
      <c r="K417" s="418" t="str">
        <f t="shared" ca="1" si="2024"/>
        <v/>
      </c>
      <c r="L417" s="418" t="str">
        <f t="shared" ca="1" si="2024"/>
        <v/>
      </c>
      <c r="M417" s="418" t="str">
        <f t="shared" ca="1" si="2024"/>
        <v/>
      </c>
      <c r="N417" s="418" t="str">
        <f t="shared" ca="1" si="2024"/>
        <v/>
      </c>
      <c r="O417" s="418" t="str">
        <f t="shared" ca="1" si="2024"/>
        <v/>
      </c>
      <c r="P417" s="418" t="str">
        <f t="shared" ca="1" si="2024"/>
        <v/>
      </c>
      <c r="Q417" s="418" t="str">
        <f t="shared" ca="1" si="2024"/>
        <v/>
      </c>
      <c r="R417" s="418" t="str">
        <f t="shared" ca="1" si="2024"/>
        <v/>
      </c>
      <c r="S417" s="418" t="str">
        <f t="shared" ca="1" si="2024"/>
        <v/>
      </c>
      <c r="T417" s="418" t="str">
        <f t="shared" ca="1" si="2024"/>
        <v/>
      </c>
      <c r="U417" s="418" t="str">
        <f t="shared" ca="1" si="2024"/>
        <v/>
      </c>
      <c r="V417" s="418" t="str">
        <f t="shared" ca="1" si="2024"/>
        <v/>
      </c>
      <c r="W417" s="418" t="str">
        <f t="shared" ca="1" si="2024"/>
        <v/>
      </c>
      <c r="X417" s="418" t="str">
        <f t="shared" ca="1" si="2024"/>
        <v/>
      </c>
      <c r="Y417" s="418" t="str">
        <f t="shared" ca="1" si="2024"/>
        <v/>
      </c>
      <c r="Z417" s="418" t="str">
        <f t="shared" ca="1" si="2024"/>
        <v/>
      </c>
      <c r="AA417" s="419" t="str">
        <f t="shared" ca="1" si="2024"/>
        <v/>
      </c>
      <c r="AB417" s="203"/>
      <c r="AD417" s="17" t="s">
        <v>235</v>
      </c>
      <c r="AE417" s="124">
        <f>AD341</f>
        <v>3</v>
      </c>
      <c r="AF417" s="124" t="str">
        <f>AD342</f>
        <v>shop1834</v>
      </c>
      <c r="AG417" s="223" t="str">
        <f t="shared" ref="AG417" si="2025">"core"&amp;AE417&amp;"_"&amp;AF417</f>
        <v>core3_shop1834</v>
      </c>
      <c r="AH417" s="124">
        <v>1</v>
      </c>
      <c r="AI417" s="41"/>
      <c r="AJ417" s="417" t="str">
        <f ca="1">IF(AJ407="Road",EXP($F415*INDEX(INDIRECT($D417),$E417,AJ404,1)/100),"")</f>
        <v/>
      </c>
      <c r="AK417" s="418" t="str">
        <f t="shared" ref="AK417:BD417" ca="1" si="2026">IF(AK407="Road",EXP($F415*INDEX(INDIRECT($D417),$E417,AK404,1)/100),"")</f>
        <v/>
      </c>
      <c r="AL417" s="418" t="str">
        <f ca="1">IF(AL407="Road",EXP($F415*INDEX(INDIRECT($D417),$E417,AL404,1)/100),"")</f>
        <v/>
      </c>
      <c r="AM417" s="418" t="str">
        <f t="shared" ref="AM417:BD417" ca="1" si="2027">IF(AM407="Road",EXP($F415*INDEX(INDIRECT($D417),$E417,AM404,1)/100),"")</f>
        <v/>
      </c>
      <c r="AN417" s="418" t="str">
        <f t="shared" ca="1" si="2027"/>
        <v/>
      </c>
      <c r="AO417" s="418" t="str">
        <f t="shared" ca="1" si="2027"/>
        <v/>
      </c>
      <c r="AP417" s="418" t="str">
        <f t="shared" ca="1" si="2027"/>
        <v/>
      </c>
      <c r="AQ417" s="418" t="str">
        <f t="shared" ca="1" si="2027"/>
        <v/>
      </c>
      <c r="AR417" s="418" t="str">
        <f t="shared" ca="1" si="2027"/>
        <v/>
      </c>
      <c r="AS417" s="418" t="str">
        <f t="shared" ca="1" si="2027"/>
        <v/>
      </c>
      <c r="AT417" s="418" t="str">
        <f t="shared" ca="1" si="2027"/>
        <v/>
      </c>
      <c r="AU417" s="418" t="str">
        <f t="shared" ca="1" si="2027"/>
        <v/>
      </c>
      <c r="AV417" s="418" t="str">
        <f t="shared" ca="1" si="2027"/>
        <v/>
      </c>
      <c r="AW417" s="418" t="str">
        <f t="shared" ca="1" si="2027"/>
        <v/>
      </c>
      <c r="AX417" s="418" t="str">
        <f t="shared" ca="1" si="2027"/>
        <v/>
      </c>
      <c r="AY417" s="418" t="str">
        <f t="shared" ca="1" si="2027"/>
        <v/>
      </c>
      <c r="AZ417" s="418" t="str">
        <f t="shared" ca="1" si="2027"/>
        <v/>
      </c>
      <c r="BA417" s="418" t="str">
        <f t="shared" ca="1" si="2027"/>
        <v/>
      </c>
      <c r="BB417" s="418" t="str">
        <f t="shared" ca="1" si="2027"/>
        <v/>
      </c>
      <c r="BC417" s="418" t="str">
        <f t="shared" ca="1" si="2027"/>
        <v/>
      </c>
      <c r="BD417" s="419" t="str">
        <f t="shared" ca="1" si="2027"/>
        <v/>
      </c>
      <c r="BE417" s="203"/>
      <c r="BG417" s="17" t="s">
        <v>235</v>
      </c>
      <c r="BH417" s="124">
        <f>BG341</f>
        <v>3</v>
      </c>
      <c r="BI417" s="124" t="str">
        <f>BG342</f>
        <v>lei1834</v>
      </c>
      <c r="BJ417" s="223" t="str">
        <f t="shared" ref="BJ417" si="2028">"core"&amp;BH417&amp;"_"&amp;BI417</f>
        <v>core3_lei1834</v>
      </c>
      <c r="BK417" s="124">
        <v>1</v>
      </c>
      <c r="BL417" s="41"/>
      <c r="BM417" s="417" t="str">
        <f ca="1">IF(BM407="Road",EXP($F415*INDEX(INDIRECT($D417),$E417,BM404,1)/100),"")</f>
        <v/>
      </c>
      <c r="BN417" s="418" t="str">
        <f t="shared" ref="BN417:CG417" ca="1" si="2029">IF(BN407="Road",EXP($F415*INDEX(INDIRECT($D417),$E417,BN404,1)/100),"")</f>
        <v/>
      </c>
      <c r="BO417" s="418" t="str">
        <f ca="1">IF(BO407="Road",EXP($F415*INDEX(INDIRECT($D417),$E417,BO404,1)/100),"")</f>
        <v/>
      </c>
      <c r="BP417" s="418" t="str">
        <f t="shared" ref="BP417:CG417" ca="1" si="2030">IF(BP407="Road",EXP($F415*INDEX(INDIRECT($D417),$E417,BP404,1)/100),"")</f>
        <v/>
      </c>
      <c r="BQ417" s="418" t="str">
        <f t="shared" ca="1" si="2030"/>
        <v/>
      </c>
      <c r="BR417" s="418" t="str">
        <f t="shared" ca="1" si="2030"/>
        <v/>
      </c>
      <c r="BS417" s="418" t="str">
        <f t="shared" ca="1" si="2030"/>
        <v/>
      </c>
      <c r="BT417" s="418" t="str">
        <f t="shared" ca="1" si="2030"/>
        <v/>
      </c>
      <c r="BU417" s="418" t="str">
        <f t="shared" ca="1" si="2030"/>
        <v/>
      </c>
      <c r="BV417" s="418" t="str">
        <f t="shared" ca="1" si="2030"/>
        <v/>
      </c>
      <c r="BW417" s="418" t="str">
        <f t="shared" ca="1" si="2030"/>
        <v/>
      </c>
      <c r="BX417" s="418" t="str">
        <f t="shared" ca="1" si="2030"/>
        <v/>
      </c>
      <c r="BY417" s="418" t="str">
        <f t="shared" ca="1" si="2030"/>
        <v/>
      </c>
      <c r="BZ417" s="418" t="str">
        <f t="shared" ca="1" si="2030"/>
        <v/>
      </c>
      <c r="CA417" s="418" t="str">
        <f t="shared" ca="1" si="2030"/>
        <v/>
      </c>
      <c r="CB417" s="418" t="str">
        <f t="shared" ca="1" si="2030"/>
        <v/>
      </c>
      <c r="CC417" s="418" t="str">
        <f t="shared" ca="1" si="2030"/>
        <v/>
      </c>
      <c r="CD417" s="418" t="str">
        <f t="shared" ca="1" si="2030"/>
        <v/>
      </c>
      <c r="CE417" s="418" t="str">
        <f t="shared" ca="1" si="2030"/>
        <v/>
      </c>
      <c r="CF417" s="418" t="str">
        <f t="shared" ca="1" si="2030"/>
        <v/>
      </c>
      <c r="CG417" s="419" t="str">
        <f t="shared" ca="1" si="2030"/>
        <v/>
      </c>
      <c r="CH417" s="203"/>
      <c r="CJ417" s="17" t="s">
        <v>235</v>
      </c>
      <c r="CK417" s="124">
        <f>CJ341</f>
        <v>3</v>
      </c>
      <c r="CL417" s="124" t="str">
        <f>CJ342</f>
        <v>work3564</v>
      </c>
      <c r="CM417" s="223" t="str">
        <f t="shared" ref="CM417" si="2031">"core"&amp;CK417&amp;"_"&amp;CL417</f>
        <v>core3_work3564</v>
      </c>
      <c r="CN417" s="124">
        <v>1</v>
      </c>
      <c r="CO417" s="41"/>
      <c r="CP417" s="417" t="str">
        <f ca="1">IF(CP407="Road",EXP($F415*INDEX(INDIRECT($D417),$E417,CP404,1)/100),"")</f>
        <v/>
      </c>
      <c r="CQ417" s="418" t="str">
        <f t="shared" ref="CQ417:DJ417" ca="1" si="2032">IF(CQ407="Road",EXP($F415*INDEX(INDIRECT($D417),$E417,CQ404,1)/100),"")</f>
        <v/>
      </c>
      <c r="CR417" s="418" t="str">
        <f ca="1">IF(CR407="Road",EXP($F415*INDEX(INDIRECT($D417),$E417,CR404,1)/100),"")</f>
        <v/>
      </c>
      <c r="CS417" s="418" t="str">
        <f t="shared" ref="CS417:DJ417" ca="1" si="2033">IF(CS407="Road",EXP($F415*INDEX(INDIRECT($D417),$E417,CS404,1)/100),"")</f>
        <v/>
      </c>
      <c r="CT417" s="418" t="str">
        <f t="shared" ca="1" si="2033"/>
        <v/>
      </c>
      <c r="CU417" s="418" t="str">
        <f t="shared" ca="1" si="2033"/>
        <v/>
      </c>
      <c r="CV417" s="418" t="str">
        <f t="shared" ca="1" si="2033"/>
        <v/>
      </c>
      <c r="CW417" s="418" t="str">
        <f t="shared" ca="1" si="2033"/>
        <v/>
      </c>
      <c r="CX417" s="418" t="str">
        <f t="shared" ca="1" si="2033"/>
        <v/>
      </c>
      <c r="CY417" s="418" t="str">
        <f t="shared" ca="1" si="2033"/>
        <v/>
      </c>
      <c r="CZ417" s="418" t="str">
        <f t="shared" ca="1" si="2033"/>
        <v/>
      </c>
      <c r="DA417" s="418" t="str">
        <f t="shared" ca="1" si="2033"/>
        <v/>
      </c>
      <c r="DB417" s="418" t="str">
        <f t="shared" ca="1" si="2033"/>
        <v/>
      </c>
      <c r="DC417" s="418" t="str">
        <f t="shared" ca="1" si="2033"/>
        <v/>
      </c>
      <c r="DD417" s="418" t="str">
        <f t="shared" ca="1" si="2033"/>
        <v/>
      </c>
      <c r="DE417" s="418" t="str">
        <f t="shared" ca="1" si="2033"/>
        <v/>
      </c>
      <c r="DF417" s="418" t="str">
        <f t="shared" ca="1" si="2033"/>
        <v/>
      </c>
      <c r="DG417" s="418" t="str">
        <f t="shared" ca="1" si="2033"/>
        <v/>
      </c>
      <c r="DH417" s="418" t="str">
        <f t="shared" ca="1" si="2033"/>
        <v/>
      </c>
      <c r="DI417" s="418" t="str">
        <f t="shared" ca="1" si="2033"/>
        <v/>
      </c>
      <c r="DJ417" s="419" t="str">
        <f t="shared" ca="1" si="2033"/>
        <v/>
      </c>
      <c r="DK417" s="203"/>
      <c r="DM417" s="17" t="s">
        <v>235</v>
      </c>
      <c r="DN417" s="124">
        <f>DM341</f>
        <v>3</v>
      </c>
      <c r="DO417" s="124" t="str">
        <f>DM342</f>
        <v>shop3564</v>
      </c>
      <c r="DP417" s="223" t="str">
        <f t="shared" ref="DP417" si="2034">"core"&amp;DN417&amp;"_"&amp;DO417</f>
        <v>core3_shop3564</v>
      </c>
      <c r="DQ417" s="124">
        <v>1</v>
      </c>
      <c r="DR417" s="41"/>
      <c r="DS417" s="417" t="str">
        <f ca="1">IF(DS407="Road",EXP($F415*INDEX(INDIRECT($D417),$E417,DS404,1)/100),"")</f>
        <v/>
      </c>
      <c r="DT417" s="418" t="str">
        <f t="shared" ref="DT417:EM417" ca="1" si="2035">IF(DT407="Road",EXP($F415*INDEX(INDIRECT($D417),$E417,DT404,1)/100),"")</f>
        <v/>
      </c>
      <c r="DU417" s="418" t="str">
        <f ca="1">IF(DU407="Road",EXP($F415*INDEX(INDIRECT($D417),$E417,DU404,1)/100),"")</f>
        <v/>
      </c>
      <c r="DV417" s="418" t="str">
        <f t="shared" ref="DV417:EM417" ca="1" si="2036">IF(DV407="Road",EXP($F415*INDEX(INDIRECT($D417),$E417,DV404,1)/100),"")</f>
        <v/>
      </c>
      <c r="DW417" s="418" t="str">
        <f t="shared" ca="1" si="2036"/>
        <v/>
      </c>
      <c r="DX417" s="418" t="str">
        <f t="shared" ca="1" si="2036"/>
        <v/>
      </c>
      <c r="DY417" s="418" t="str">
        <f t="shared" ca="1" si="2036"/>
        <v/>
      </c>
      <c r="DZ417" s="418" t="str">
        <f t="shared" ca="1" si="2036"/>
        <v/>
      </c>
      <c r="EA417" s="418" t="str">
        <f t="shared" ca="1" si="2036"/>
        <v/>
      </c>
      <c r="EB417" s="418" t="str">
        <f t="shared" ca="1" si="2036"/>
        <v/>
      </c>
      <c r="EC417" s="418" t="str">
        <f t="shared" ca="1" si="2036"/>
        <v/>
      </c>
      <c r="ED417" s="418" t="str">
        <f t="shared" ca="1" si="2036"/>
        <v/>
      </c>
      <c r="EE417" s="418" t="str">
        <f t="shared" ca="1" si="2036"/>
        <v/>
      </c>
      <c r="EF417" s="418" t="str">
        <f t="shared" ca="1" si="2036"/>
        <v/>
      </c>
      <c r="EG417" s="418" t="str">
        <f t="shared" ca="1" si="2036"/>
        <v/>
      </c>
      <c r="EH417" s="418" t="str">
        <f t="shared" ca="1" si="2036"/>
        <v/>
      </c>
      <c r="EI417" s="418" t="str">
        <f t="shared" ca="1" si="2036"/>
        <v/>
      </c>
      <c r="EJ417" s="418" t="str">
        <f t="shared" ca="1" si="2036"/>
        <v/>
      </c>
      <c r="EK417" s="418" t="str">
        <f t="shared" ca="1" si="2036"/>
        <v/>
      </c>
      <c r="EL417" s="418" t="str">
        <f t="shared" ca="1" si="2036"/>
        <v/>
      </c>
      <c r="EM417" s="419" t="str">
        <f t="shared" ca="1" si="2036"/>
        <v/>
      </c>
      <c r="EN417" s="203"/>
      <c r="EP417" s="17" t="s">
        <v>235</v>
      </c>
      <c r="EQ417" s="124">
        <f>EP341</f>
        <v>3</v>
      </c>
      <c r="ER417" s="124" t="str">
        <f>EP342</f>
        <v>lei3564</v>
      </c>
      <c r="ES417" s="223" t="str">
        <f t="shared" ref="ES417" si="2037">"core"&amp;EQ417&amp;"_"&amp;ER417</f>
        <v>core3_lei3564</v>
      </c>
      <c r="ET417" s="124">
        <v>1</v>
      </c>
      <c r="EU417" s="41"/>
      <c r="EV417" s="417" t="str">
        <f ca="1">IF(EV407="Road",EXP($F415*INDEX(INDIRECT($D417),$E417,EV404,1)/100),"")</f>
        <v/>
      </c>
      <c r="EW417" s="418" t="str">
        <f t="shared" ref="EW417:FP417" ca="1" si="2038">IF(EW407="Road",EXP($F415*INDEX(INDIRECT($D417),$E417,EW404,1)/100),"")</f>
        <v/>
      </c>
      <c r="EX417" s="418" t="str">
        <f ca="1">IF(EX407="Road",EXP($F415*INDEX(INDIRECT($D417),$E417,EX404,1)/100),"")</f>
        <v/>
      </c>
      <c r="EY417" s="418" t="str">
        <f t="shared" ref="EY417:FP417" ca="1" si="2039">IF(EY407="Road",EXP($F415*INDEX(INDIRECT($D417),$E417,EY404,1)/100),"")</f>
        <v/>
      </c>
      <c r="EZ417" s="418" t="str">
        <f t="shared" ca="1" si="2039"/>
        <v/>
      </c>
      <c r="FA417" s="418" t="str">
        <f t="shared" ca="1" si="2039"/>
        <v/>
      </c>
      <c r="FB417" s="418" t="str">
        <f t="shared" ca="1" si="2039"/>
        <v/>
      </c>
      <c r="FC417" s="418" t="str">
        <f t="shared" ca="1" si="2039"/>
        <v/>
      </c>
      <c r="FD417" s="418" t="str">
        <f t="shared" ca="1" si="2039"/>
        <v/>
      </c>
      <c r="FE417" s="418" t="str">
        <f t="shared" ca="1" si="2039"/>
        <v/>
      </c>
      <c r="FF417" s="418" t="str">
        <f t="shared" ca="1" si="2039"/>
        <v/>
      </c>
      <c r="FG417" s="418" t="str">
        <f t="shared" ca="1" si="2039"/>
        <v/>
      </c>
      <c r="FH417" s="418" t="str">
        <f t="shared" ca="1" si="2039"/>
        <v/>
      </c>
      <c r="FI417" s="418" t="str">
        <f t="shared" ca="1" si="2039"/>
        <v/>
      </c>
      <c r="FJ417" s="418" t="str">
        <f t="shared" ca="1" si="2039"/>
        <v/>
      </c>
      <c r="FK417" s="418" t="str">
        <f t="shared" ca="1" si="2039"/>
        <v/>
      </c>
      <c r="FL417" s="418" t="str">
        <f t="shared" ca="1" si="2039"/>
        <v/>
      </c>
      <c r="FM417" s="418" t="str">
        <f t="shared" ca="1" si="2039"/>
        <v/>
      </c>
      <c r="FN417" s="418" t="str">
        <f t="shared" ca="1" si="2039"/>
        <v/>
      </c>
      <c r="FO417" s="418" t="str">
        <f t="shared" ca="1" si="2039"/>
        <v/>
      </c>
      <c r="FP417" s="419" t="str">
        <f t="shared" ca="1" si="2039"/>
        <v/>
      </c>
      <c r="FQ417" s="203"/>
      <c r="FS417" s="17" t="s">
        <v>235</v>
      </c>
      <c r="FT417" s="124">
        <f>FS341</f>
        <v>3</v>
      </c>
      <c r="FU417" s="124" t="str">
        <f>FS342</f>
        <v>shop65</v>
      </c>
      <c r="FV417" s="223" t="str">
        <f t="shared" ref="FV417" si="2040">"core"&amp;FT417&amp;"_"&amp;FU417</f>
        <v>core3_shop65</v>
      </c>
      <c r="FW417" s="124">
        <v>1</v>
      </c>
      <c r="FX417" s="41"/>
      <c r="FY417" s="417" t="str">
        <f ca="1">IF(FY407="Road",EXP($F415*INDEX(INDIRECT($D417),$E417,FY404,1)/100),"")</f>
        <v/>
      </c>
      <c r="FZ417" s="418" t="str">
        <f t="shared" ref="FZ417:GS417" ca="1" si="2041">IF(FZ407="Road",EXP($F415*INDEX(INDIRECT($D417),$E417,FZ404,1)/100),"")</f>
        <v/>
      </c>
      <c r="GA417" s="418" t="str">
        <f ca="1">IF(GA407="Road",EXP($F415*INDEX(INDIRECT($D417),$E417,GA404,1)/100),"")</f>
        <v/>
      </c>
      <c r="GB417" s="418" t="str">
        <f t="shared" ref="GB417:GS417" ca="1" si="2042">IF(GB407="Road",EXP($F415*INDEX(INDIRECT($D417),$E417,GB404,1)/100),"")</f>
        <v/>
      </c>
      <c r="GC417" s="418" t="str">
        <f t="shared" ca="1" si="2042"/>
        <v/>
      </c>
      <c r="GD417" s="418" t="str">
        <f t="shared" ca="1" si="2042"/>
        <v/>
      </c>
      <c r="GE417" s="418" t="str">
        <f t="shared" ca="1" si="2042"/>
        <v/>
      </c>
      <c r="GF417" s="418" t="str">
        <f t="shared" ca="1" si="2042"/>
        <v/>
      </c>
      <c r="GG417" s="418" t="str">
        <f t="shared" ca="1" si="2042"/>
        <v/>
      </c>
      <c r="GH417" s="418" t="str">
        <f t="shared" ca="1" si="2042"/>
        <v/>
      </c>
      <c r="GI417" s="418" t="str">
        <f t="shared" ca="1" si="2042"/>
        <v/>
      </c>
      <c r="GJ417" s="418" t="str">
        <f t="shared" ca="1" si="2042"/>
        <v/>
      </c>
      <c r="GK417" s="418" t="str">
        <f t="shared" ca="1" si="2042"/>
        <v/>
      </c>
      <c r="GL417" s="418" t="str">
        <f t="shared" ca="1" si="2042"/>
        <v/>
      </c>
      <c r="GM417" s="418" t="str">
        <f t="shared" ca="1" si="2042"/>
        <v/>
      </c>
      <c r="GN417" s="418" t="str">
        <f t="shared" ca="1" si="2042"/>
        <v/>
      </c>
      <c r="GO417" s="418" t="str">
        <f t="shared" ca="1" si="2042"/>
        <v/>
      </c>
      <c r="GP417" s="418" t="str">
        <f t="shared" ca="1" si="2042"/>
        <v/>
      </c>
      <c r="GQ417" s="418" t="str">
        <f t="shared" ca="1" si="2042"/>
        <v/>
      </c>
      <c r="GR417" s="418" t="str">
        <f t="shared" ca="1" si="2042"/>
        <v/>
      </c>
      <c r="GS417" s="419" t="str">
        <f t="shared" ca="1" si="2042"/>
        <v/>
      </c>
      <c r="GT417" s="203"/>
      <c r="GV417" s="17" t="s">
        <v>235</v>
      </c>
      <c r="GW417" s="124">
        <f>GV341</f>
        <v>3</v>
      </c>
      <c r="GX417" s="124" t="str">
        <f>GV342</f>
        <v>lei65</v>
      </c>
      <c r="GY417" s="223" t="str">
        <f t="shared" ref="GY417" si="2043">"core"&amp;GW417&amp;"_"&amp;GX417</f>
        <v>core3_lei65</v>
      </c>
      <c r="GZ417" s="124">
        <v>1</v>
      </c>
      <c r="HA417" s="41"/>
      <c r="HB417" s="417" t="str">
        <f ca="1">IF(HB407="Road",EXP($F415*INDEX(INDIRECT($D417),$E417,HB404,1)/100),"")</f>
        <v/>
      </c>
      <c r="HC417" s="418" t="str">
        <f t="shared" ref="HC417:HV417" ca="1" si="2044">IF(HC407="Road",EXP($F415*INDEX(INDIRECT($D417),$E417,HC404,1)/100),"")</f>
        <v/>
      </c>
      <c r="HD417" s="418" t="str">
        <f ca="1">IF(HD407="Road",EXP($F415*INDEX(INDIRECT($D417),$E417,HD404,1)/100),"")</f>
        <v/>
      </c>
      <c r="HE417" s="418" t="str">
        <f t="shared" ref="HE417:HV417" ca="1" si="2045">IF(HE407="Road",EXP($F415*INDEX(INDIRECT($D417),$E417,HE404,1)/100),"")</f>
        <v/>
      </c>
      <c r="HF417" s="418" t="str">
        <f t="shared" ca="1" si="2045"/>
        <v/>
      </c>
      <c r="HG417" s="418" t="str">
        <f t="shared" ca="1" si="2045"/>
        <v/>
      </c>
      <c r="HH417" s="418" t="str">
        <f t="shared" ca="1" si="2045"/>
        <v/>
      </c>
      <c r="HI417" s="418" t="str">
        <f t="shared" ca="1" si="2045"/>
        <v/>
      </c>
      <c r="HJ417" s="418" t="str">
        <f t="shared" ca="1" si="2045"/>
        <v/>
      </c>
      <c r="HK417" s="418" t="str">
        <f t="shared" ca="1" si="2045"/>
        <v/>
      </c>
      <c r="HL417" s="418" t="str">
        <f t="shared" ca="1" si="2045"/>
        <v/>
      </c>
      <c r="HM417" s="418" t="str">
        <f t="shared" ca="1" si="2045"/>
        <v/>
      </c>
      <c r="HN417" s="418" t="str">
        <f t="shared" ca="1" si="2045"/>
        <v/>
      </c>
      <c r="HO417" s="418" t="str">
        <f t="shared" ca="1" si="2045"/>
        <v/>
      </c>
      <c r="HP417" s="418" t="str">
        <f t="shared" ca="1" si="2045"/>
        <v/>
      </c>
      <c r="HQ417" s="418" t="str">
        <f t="shared" ca="1" si="2045"/>
        <v/>
      </c>
      <c r="HR417" s="418" t="str">
        <f t="shared" ca="1" si="2045"/>
        <v/>
      </c>
      <c r="HS417" s="418" t="str">
        <f t="shared" ca="1" si="2045"/>
        <v/>
      </c>
      <c r="HT417" s="418" t="str">
        <f t="shared" ca="1" si="2045"/>
        <v/>
      </c>
      <c r="HU417" s="418" t="str">
        <f t="shared" ca="1" si="2045"/>
        <v/>
      </c>
      <c r="HV417" s="419" t="str">
        <f t="shared" ca="1" si="2045"/>
        <v/>
      </c>
      <c r="HW417" s="203"/>
    </row>
    <row r="418" spans="1:231" ht="15.75" thickBot="1">
      <c r="A418" s="19" t="s">
        <v>236</v>
      </c>
      <c r="B418" s="125">
        <f>A341</f>
        <v>3</v>
      </c>
      <c r="C418" s="125" t="str">
        <f>A342</f>
        <v>work1834</v>
      </c>
      <c r="D418" s="224"/>
      <c r="E418" s="125"/>
      <c r="F418" s="42"/>
      <c r="G418" s="414" t="str">
        <f ca="1">IF(G407="Road",EXP(G417)/(EXP(G417)+EXP($F412)),"")</f>
        <v/>
      </c>
      <c r="H418" s="415" t="str">
        <f t="shared" ref="H418:AA418" ca="1" si="2046">IF(H407="Road",EXP(H417)/(EXP(H417)+EXP($F412)),"")</f>
        <v/>
      </c>
      <c r="I418" s="415" t="str">
        <f ca="1">IF(I407="Road",EXP(I417)/(EXP(I417)+EXP($F412)),"")</f>
        <v/>
      </c>
      <c r="J418" s="415" t="str">
        <f t="shared" ref="J418:AA418" ca="1" si="2047">IF(J407="Road",EXP(J417)/(EXP(J417)+EXP($F412)),"")</f>
        <v/>
      </c>
      <c r="K418" s="415" t="str">
        <f t="shared" ca="1" si="2047"/>
        <v/>
      </c>
      <c r="L418" s="415" t="str">
        <f t="shared" ca="1" si="2047"/>
        <v/>
      </c>
      <c r="M418" s="415" t="str">
        <f t="shared" ca="1" si="2047"/>
        <v/>
      </c>
      <c r="N418" s="415" t="str">
        <f t="shared" ca="1" si="2047"/>
        <v/>
      </c>
      <c r="O418" s="415" t="str">
        <f t="shared" ca="1" si="2047"/>
        <v/>
      </c>
      <c r="P418" s="415" t="str">
        <f t="shared" ca="1" si="2047"/>
        <v/>
      </c>
      <c r="Q418" s="415" t="str">
        <f t="shared" ca="1" si="2047"/>
        <v/>
      </c>
      <c r="R418" s="415" t="str">
        <f t="shared" ca="1" si="2047"/>
        <v/>
      </c>
      <c r="S418" s="415" t="str">
        <f t="shared" ca="1" si="2047"/>
        <v/>
      </c>
      <c r="T418" s="415" t="str">
        <f t="shared" ca="1" si="2047"/>
        <v/>
      </c>
      <c r="U418" s="415" t="str">
        <f t="shared" ca="1" si="2047"/>
        <v/>
      </c>
      <c r="V418" s="415" t="str">
        <f t="shared" ca="1" si="2047"/>
        <v/>
      </c>
      <c r="W418" s="415" t="str">
        <f t="shared" ca="1" si="2047"/>
        <v/>
      </c>
      <c r="X418" s="415" t="str">
        <f t="shared" ca="1" si="2047"/>
        <v/>
      </c>
      <c r="Y418" s="415" t="str">
        <f t="shared" ca="1" si="2047"/>
        <v/>
      </c>
      <c r="Z418" s="415" t="str">
        <f t="shared" ca="1" si="2047"/>
        <v/>
      </c>
      <c r="AA418" s="416" t="str">
        <f t="shared" ca="1" si="2047"/>
        <v/>
      </c>
      <c r="AB418" s="205"/>
      <c r="AD418" s="19" t="s">
        <v>236</v>
      </c>
      <c r="AE418" s="125">
        <f>AD341</f>
        <v>3</v>
      </c>
      <c r="AF418" s="125" t="str">
        <f>AD342</f>
        <v>shop1834</v>
      </c>
      <c r="AG418" s="224"/>
      <c r="AH418" s="125"/>
      <c r="AI418" s="42"/>
      <c r="AJ418" s="414" t="str">
        <f ca="1">IF(AJ407="Road",EXP(AJ417)/(EXP(AJ417)+EXP($F412)),"")</f>
        <v/>
      </c>
      <c r="AK418" s="415" t="str">
        <f t="shared" ref="AK418:BD418" ca="1" si="2048">IF(AK407="Road",EXP(AK417)/(EXP(AK417)+EXP($F412)),"")</f>
        <v/>
      </c>
      <c r="AL418" s="415" t="str">
        <f ca="1">IF(AL407="Road",EXP(AL417)/(EXP(AL417)+EXP($F412)),"")</f>
        <v/>
      </c>
      <c r="AM418" s="415" t="str">
        <f t="shared" ref="AM418:BD418" ca="1" si="2049">IF(AM407="Road",EXP(AM417)/(EXP(AM417)+EXP($F412)),"")</f>
        <v/>
      </c>
      <c r="AN418" s="415" t="str">
        <f t="shared" ca="1" si="2049"/>
        <v/>
      </c>
      <c r="AO418" s="415" t="str">
        <f t="shared" ca="1" si="2049"/>
        <v/>
      </c>
      <c r="AP418" s="415" t="str">
        <f t="shared" ca="1" si="2049"/>
        <v/>
      </c>
      <c r="AQ418" s="415" t="str">
        <f t="shared" ca="1" si="2049"/>
        <v/>
      </c>
      <c r="AR418" s="415" t="str">
        <f t="shared" ca="1" si="2049"/>
        <v/>
      </c>
      <c r="AS418" s="415" t="str">
        <f t="shared" ca="1" si="2049"/>
        <v/>
      </c>
      <c r="AT418" s="415" t="str">
        <f t="shared" ca="1" si="2049"/>
        <v/>
      </c>
      <c r="AU418" s="415" t="str">
        <f t="shared" ca="1" si="2049"/>
        <v/>
      </c>
      <c r="AV418" s="415" t="str">
        <f t="shared" ca="1" si="2049"/>
        <v/>
      </c>
      <c r="AW418" s="415" t="str">
        <f t="shared" ca="1" si="2049"/>
        <v/>
      </c>
      <c r="AX418" s="415" t="str">
        <f t="shared" ca="1" si="2049"/>
        <v/>
      </c>
      <c r="AY418" s="415" t="str">
        <f t="shared" ca="1" si="2049"/>
        <v/>
      </c>
      <c r="AZ418" s="415" t="str">
        <f t="shared" ca="1" si="2049"/>
        <v/>
      </c>
      <c r="BA418" s="415" t="str">
        <f t="shared" ca="1" si="2049"/>
        <v/>
      </c>
      <c r="BB418" s="415" t="str">
        <f t="shared" ca="1" si="2049"/>
        <v/>
      </c>
      <c r="BC418" s="415" t="str">
        <f t="shared" ca="1" si="2049"/>
        <v/>
      </c>
      <c r="BD418" s="416" t="str">
        <f t="shared" ca="1" si="2049"/>
        <v/>
      </c>
      <c r="BE418" s="205"/>
      <c r="BG418" s="19" t="s">
        <v>236</v>
      </c>
      <c r="BH418" s="125">
        <f>BG341</f>
        <v>3</v>
      </c>
      <c r="BI418" s="125" t="str">
        <f>BG342</f>
        <v>lei1834</v>
      </c>
      <c r="BJ418" s="224"/>
      <c r="BK418" s="125"/>
      <c r="BL418" s="42"/>
      <c r="BM418" s="414" t="str">
        <f ca="1">IF(BM407="Road",EXP(BM417)/(EXP(BM417)+EXP($F412)),"")</f>
        <v/>
      </c>
      <c r="BN418" s="415" t="str">
        <f t="shared" ref="BN418:CG418" ca="1" si="2050">IF(BN407="Road",EXP(BN417)/(EXP(BN417)+EXP($F412)),"")</f>
        <v/>
      </c>
      <c r="BO418" s="415" t="str">
        <f ca="1">IF(BO407="Road",EXP(BO417)/(EXP(BO417)+EXP($F412)),"")</f>
        <v/>
      </c>
      <c r="BP418" s="415" t="str">
        <f t="shared" ref="BP418:CG418" ca="1" si="2051">IF(BP407="Road",EXP(BP417)/(EXP(BP417)+EXP($F412)),"")</f>
        <v/>
      </c>
      <c r="BQ418" s="415" t="str">
        <f t="shared" ca="1" si="2051"/>
        <v/>
      </c>
      <c r="BR418" s="415" t="str">
        <f t="shared" ca="1" si="2051"/>
        <v/>
      </c>
      <c r="BS418" s="415" t="str">
        <f t="shared" ca="1" si="2051"/>
        <v/>
      </c>
      <c r="BT418" s="415" t="str">
        <f t="shared" ca="1" si="2051"/>
        <v/>
      </c>
      <c r="BU418" s="415" t="str">
        <f t="shared" ca="1" si="2051"/>
        <v/>
      </c>
      <c r="BV418" s="415" t="str">
        <f t="shared" ca="1" si="2051"/>
        <v/>
      </c>
      <c r="BW418" s="415" t="str">
        <f t="shared" ca="1" si="2051"/>
        <v/>
      </c>
      <c r="BX418" s="415" t="str">
        <f t="shared" ca="1" si="2051"/>
        <v/>
      </c>
      <c r="BY418" s="415" t="str">
        <f t="shared" ca="1" si="2051"/>
        <v/>
      </c>
      <c r="BZ418" s="415" t="str">
        <f t="shared" ca="1" si="2051"/>
        <v/>
      </c>
      <c r="CA418" s="415" t="str">
        <f t="shared" ca="1" si="2051"/>
        <v/>
      </c>
      <c r="CB418" s="415" t="str">
        <f t="shared" ca="1" si="2051"/>
        <v/>
      </c>
      <c r="CC418" s="415" t="str">
        <f t="shared" ca="1" si="2051"/>
        <v/>
      </c>
      <c r="CD418" s="415" t="str">
        <f t="shared" ca="1" si="2051"/>
        <v/>
      </c>
      <c r="CE418" s="415" t="str">
        <f t="shared" ca="1" si="2051"/>
        <v/>
      </c>
      <c r="CF418" s="415" t="str">
        <f t="shared" ca="1" si="2051"/>
        <v/>
      </c>
      <c r="CG418" s="416" t="str">
        <f t="shared" ca="1" si="2051"/>
        <v/>
      </c>
      <c r="CH418" s="205"/>
      <c r="CJ418" s="19" t="s">
        <v>236</v>
      </c>
      <c r="CK418" s="125">
        <f>CJ341</f>
        <v>3</v>
      </c>
      <c r="CL418" s="125" t="str">
        <f>CJ342</f>
        <v>work3564</v>
      </c>
      <c r="CM418" s="224"/>
      <c r="CN418" s="125"/>
      <c r="CO418" s="42"/>
      <c r="CP418" s="414" t="str">
        <f ca="1">IF(CP407="Road",EXP(CP417)/(EXP(CP417)+EXP($F412)),"")</f>
        <v/>
      </c>
      <c r="CQ418" s="415" t="str">
        <f t="shared" ref="CQ418:DJ418" ca="1" si="2052">IF(CQ407="Road",EXP(CQ417)/(EXP(CQ417)+EXP($F412)),"")</f>
        <v/>
      </c>
      <c r="CR418" s="415" t="str">
        <f ca="1">IF(CR407="Road",EXP(CR417)/(EXP(CR417)+EXP($F412)),"")</f>
        <v/>
      </c>
      <c r="CS418" s="415" t="str">
        <f t="shared" ref="CS418:DJ418" ca="1" si="2053">IF(CS407="Road",EXP(CS417)/(EXP(CS417)+EXP($F412)),"")</f>
        <v/>
      </c>
      <c r="CT418" s="415" t="str">
        <f t="shared" ca="1" si="2053"/>
        <v/>
      </c>
      <c r="CU418" s="415" t="str">
        <f t="shared" ca="1" si="2053"/>
        <v/>
      </c>
      <c r="CV418" s="415" t="str">
        <f t="shared" ca="1" si="2053"/>
        <v/>
      </c>
      <c r="CW418" s="415" t="str">
        <f t="shared" ca="1" si="2053"/>
        <v/>
      </c>
      <c r="CX418" s="415" t="str">
        <f t="shared" ca="1" si="2053"/>
        <v/>
      </c>
      <c r="CY418" s="415" t="str">
        <f t="shared" ca="1" si="2053"/>
        <v/>
      </c>
      <c r="CZ418" s="415" t="str">
        <f t="shared" ca="1" si="2053"/>
        <v/>
      </c>
      <c r="DA418" s="415" t="str">
        <f t="shared" ca="1" si="2053"/>
        <v/>
      </c>
      <c r="DB418" s="415" t="str">
        <f t="shared" ca="1" si="2053"/>
        <v/>
      </c>
      <c r="DC418" s="415" t="str">
        <f t="shared" ca="1" si="2053"/>
        <v/>
      </c>
      <c r="DD418" s="415" t="str">
        <f t="shared" ca="1" si="2053"/>
        <v/>
      </c>
      <c r="DE418" s="415" t="str">
        <f t="shared" ca="1" si="2053"/>
        <v/>
      </c>
      <c r="DF418" s="415" t="str">
        <f t="shared" ca="1" si="2053"/>
        <v/>
      </c>
      <c r="DG418" s="415" t="str">
        <f t="shared" ca="1" si="2053"/>
        <v/>
      </c>
      <c r="DH418" s="415" t="str">
        <f t="shared" ca="1" si="2053"/>
        <v/>
      </c>
      <c r="DI418" s="415" t="str">
        <f t="shared" ca="1" si="2053"/>
        <v/>
      </c>
      <c r="DJ418" s="416" t="str">
        <f t="shared" ca="1" si="2053"/>
        <v/>
      </c>
      <c r="DK418" s="205"/>
      <c r="DM418" s="19" t="s">
        <v>236</v>
      </c>
      <c r="DN418" s="125">
        <f>DM341</f>
        <v>3</v>
      </c>
      <c r="DO418" s="125" t="str">
        <f>DM342</f>
        <v>shop3564</v>
      </c>
      <c r="DP418" s="224"/>
      <c r="DQ418" s="125"/>
      <c r="DR418" s="42"/>
      <c r="DS418" s="414" t="str">
        <f ca="1">IF(DS407="Road",EXP(DS417)/(EXP(DS417)+EXP($F412)),"")</f>
        <v/>
      </c>
      <c r="DT418" s="415" t="str">
        <f t="shared" ref="DT418:EM418" ca="1" si="2054">IF(DT407="Road",EXP(DT417)/(EXP(DT417)+EXP($F412)),"")</f>
        <v/>
      </c>
      <c r="DU418" s="415" t="str">
        <f ca="1">IF(DU407="Road",EXP(DU417)/(EXP(DU417)+EXP($F412)),"")</f>
        <v/>
      </c>
      <c r="DV418" s="415" t="str">
        <f t="shared" ref="DV418:EM418" ca="1" si="2055">IF(DV407="Road",EXP(DV417)/(EXP(DV417)+EXP($F412)),"")</f>
        <v/>
      </c>
      <c r="DW418" s="415" t="str">
        <f t="shared" ca="1" si="2055"/>
        <v/>
      </c>
      <c r="DX418" s="415" t="str">
        <f t="shared" ca="1" si="2055"/>
        <v/>
      </c>
      <c r="DY418" s="415" t="str">
        <f t="shared" ca="1" si="2055"/>
        <v/>
      </c>
      <c r="DZ418" s="415" t="str">
        <f t="shared" ca="1" si="2055"/>
        <v/>
      </c>
      <c r="EA418" s="415" t="str">
        <f t="shared" ca="1" si="2055"/>
        <v/>
      </c>
      <c r="EB418" s="415" t="str">
        <f t="shared" ca="1" si="2055"/>
        <v/>
      </c>
      <c r="EC418" s="415" t="str">
        <f t="shared" ca="1" si="2055"/>
        <v/>
      </c>
      <c r="ED418" s="415" t="str">
        <f t="shared" ca="1" si="2055"/>
        <v/>
      </c>
      <c r="EE418" s="415" t="str">
        <f t="shared" ca="1" si="2055"/>
        <v/>
      </c>
      <c r="EF418" s="415" t="str">
        <f t="shared" ca="1" si="2055"/>
        <v/>
      </c>
      <c r="EG418" s="415" t="str">
        <f t="shared" ca="1" si="2055"/>
        <v/>
      </c>
      <c r="EH418" s="415" t="str">
        <f t="shared" ca="1" si="2055"/>
        <v/>
      </c>
      <c r="EI418" s="415" t="str">
        <f t="shared" ca="1" si="2055"/>
        <v/>
      </c>
      <c r="EJ418" s="415" t="str">
        <f t="shared" ca="1" si="2055"/>
        <v/>
      </c>
      <c r="EK418" s="415" t="str">
        <f t="shared" ca="1" si="2055"/>
        <v/>
      </c>
      <c r="EL418" s="415" t="str">
        <f t="shared" ca="1" si="2055"/>
        <v/>
      </c>
      <c r="EM418" s="416" t="str">
        <f t="shared" ca="1" si="2055"/>
        <v/>
      </c>
      <c r="EN418" s="205"/>
      <c r="EP418" s="19" t="s">
        <v>236</v>
      </c>
      <c r="EQ418" s="125">
        <f>EP341</f>
        <v>3</v>
      </c>
      <c r="ER418" s="125" t="str">
        <f>EP342</f>
        <v>lei3564</v>
      </c>
      <c r="ES418" s="224"/>
      <c r="ET418" s="125"/>
      <c r="EU418" s="42"/>
      <c r="EV418" s="414" t="str">
        <f ca="1">IF(EV407="Road",EXP(EV417)/(EXP(EV417)+EXP($F412)),"")</f>
        <v/>
      </c>
      <c r="EW418" s="415" t="str">
        <f t="shared" ref="EW418:FP418" ca="1" si="2056">IF(EW407="Road",EXP(EW417)/(EXP(EW417)+EXP($F412)),"")</f>
        <v/>
      </c>
      <c r="EX418" s="415" t="str">
        <f ca="1">IF(EX407="Road",EXP(EX417)/(EXP(EX417)+EXP($F412)),"")</f>
        <v/>
      </c>
      <c r="EY418" s="415" t="str">
        <f t="shared" ref="EY418:FP418" ca="1" si="2057">IF(EY407="Road",EXP(EY417)/(EXP(EY417)+EXP($F412)),"")</f>
        <v/>
      </c>
      <c r="EZ418" s="415" t="str">
        <f t="shared" ca="1" si="2057"/>
        <v/>
      </c>
      <c r="FA418" s="415" t="str">
        <f t="shared" ca="1" si="2057"/>
        <v/>
      </c>
      <c r="FB418" s="415" t="str">
        <f t="shared" ca="1" si="2057"/>
        <v/>
      </c>
      <c r="FC418" s="415" t="str">
        <f t="shared" ca="1" si="2057"/>
        <v/>
      </c>
      <c r="FD418" s="415" t="str">
        <f t="shared" ca="1" si="2057"/>
        <v/>
      </c>
      <c r="FE418" s="415" t="str">
        <f t="shared" ca="1" si="2057"/>
        <v/>
      </c>
      <c r="FF418" s="415" t="str">
        <f t="shared" ca="1" si="2057"/>
        <v/>
      </c>
      <c r="FG418" s="415" t="str">
        <f t="shared" ca="1" si="2057"/>
        <v/>
      </c>
      <c r="FH418" s="415" t="str">
        <f t="shared" ca="1" si="2057"/>
        <v/>
      </c>
      <c r="FI418" s="415" t="str">
        <f t="shared" ca="1" si="2057"/>
        <v/>
      </c>
      <c r="FJ418" s="415" t="str">
        <f t="shared" ca="1" si="2057"/>
        <v/>
      </c>
      <c r="FK418" s="415" t="str">
        <f t="shared" ca="1" si="2057"/>
        <v/>
      </c>
      <c r="FL418" s="415" t="str">
        <f t="shared" ca="1" si="2057"/>
        <v/>
      </c>
      <c r="FM418" s="415" t="str">
        <f t="shared" ca="1" si="2057"/>
        <v/>
      </c>
      <c r="FN418" s="415" t="str">
        <f t="shared" ca="1" si="2057"/>
        <v/>
      </c>
      <c r="FO418" s="415" t="str">
        <f t="shared" ca="1" si="2057"/>
        <v/>
      </c>
      <c r="FP418" s="416" t="str">
        <f t="shared" ca="1" si="2057"/>
        <v/>
      </c>
      <c r="FQ418" s="205"/>
      <c r="FS418" s="19" t="s">
        <v>236</v>
      </c>
      <c r="FT418" s="125">
        <f>FS341</f>
        <v>3</v>
      </c>
      <c r="FU418" s="125" t="str">
        <f>FS342</f>
        <v>shop65</v>
      </c>
      <c r="FV418" s="224"/>
      <c r="FW418" s="125"/>
      <c r="FX418" s="42"/>
      <c r="FY418" s="414" t="str">
        <f ca="1">IF(FY407="Road",EXP(FY417)/(EXP(FY417)+EXP($F412)),"")</f>
        <v/>
      </c>
      <c r="FZ418" s="415" t="str">
        <f t="shared" ref="FZ418:GS418" ca="1" si="2058">IF(FZ407="Road",EXP(FZ417)/(EXP(FZ417)+EXP($F412)),"")</f>
        <v/>
      </c>
      <c r="GA418" s="415" t="str">
        <f ca="1">IF(GA407="Road",EXP(GA417)/(EXP(GA417)+EXP($F412)),"")</f>
        <v/>
      </c>
      <c r="GB418" s="415" t="str">
        <f t="shared" ref="GB418:GS418" ca="1" si="2059">IF(GB407="Road",EXP(GB417)/(EXP(GB417)+EXP($F412)),"")</f>
        <v/>
      </c>
      <c r="GC418" s="415" t="str">
        <f t="shared" ca="1" si="2059"/>
        <v/>
      </c>
      <c r="GD418" s="415" t="str">
        <f t="shared" ca="1" si="2059"/>
        <v/>
      </c>
      <c r="GE418" s="415" t="str">
        <f t="shared" ca="1" si="2059"/>
        <v/>
      </c>
      <c r="GF418" s="415" t="str">
        <f t="shared" ca="1" si="2059"/>
        <v/>
      </c>
      <c r="GG418" s="415" t="str">
        <f t="shared" ca="1" si="2059"/>
        <v/>
      </c>
      <c r="GH418" s="415" t="str">
        <f t="shared" ca="1" si="2059"/>
        <v/>
      </c>
      <c r="GI418" s="415" t="str">
        <f t="shared" ca="1" si="2059"/>
        <v/>
      </c>
      <c r="GJ418" s="415" t="str">
        <f t="shared" ca="1" si="2059"/>
        <v/>
      </c>
      <c r="GK418" s="415" t="str">
        <f t="shared" ca="1" si="2059"/>
        <v/>
      </c>
      <c r="GL418" s="415" t="str">
        <f t="shared" ca="1" si="2059"/>
        <v/>
      </c>
      <c r="GM418" s="415" t="str">
        <f t="shared" ca="1" si="2059"/>
        <v/>
      </c>
      <c r="GN418" s="415" t="str">
        <f t="shared" ca="1" si="2059"/>
        <v/>
      </c>
      <c r="GO418" s="415" t="str">
        <f t="shared" ca="1" si="2059"/>
        <v/>
      </c>
      <c r="GP418" s="415" t="str">
        <f t="shared" ca="1" si="2059"/>
        <v/>
      </c>
      <c r="GQ418" s="415" t="str">
        <f t="shared" ca="1" si="2059"/>
        <v/>
      </c>
      <c r="GR418" s="415" t="str">
        <f t="shared" ca="1" si="2059"/>
        <v/>
      </c>
      <c r="GS418" s="416" t="str">
        <f t="shared" ca="1" si="2059"/>
        <v/>
      </c>
      <c r="GT418" s="205"/>
      <c r="GV418" s="19" t="s">
        <v>236</v>
      </c>
      <c r="GW418" s="125">
        <f>GV341</f>
        <v>3</v>
      </c>
      <c r="GX418" s="125" t="str">
        <f>GV342</f>
        <v>lei65</v>
      </c>
      <c r="GY418" s="224"/>
      <c r="GZ418" s="125"/>
      <c r="HA418" s="42"/>
      <c r="HB418" s="414" t="str">
        <f ca="1">IF(HB407="Road",EXP(HB417)/(EXP(HB417)+EXP($F412)),"")</f>
        <v/>
      </c>
      <c r="HC418" s="415" t="str">
        <f t="shared" ref="HC418:HV418" ca="1" si="2060">IF(HC407="Road",EXP(HC417)/(EXP(HC417)+EXP($F412)),"")</f>
        <v/>
      </c>
      <c r="HD418" s="415" t="str">
        <f ca="1">IF(HD407="Road",EXP(HD417)/(EXP(HD417)+EXP($F412)),"")</f>
        <v/>
      </c>
      <c r="HE418" s="415" t="str">
        <f t="shared" ref="HE418:HV418" ca="1" si="2061">IF(HE407="Road",EXP(HE417)/(EXP(HE417)+EXP($F412)),"")</f>
        <v/>
      </c>
      <c r="HF418" s="415" t="str">
        <f t="shared" ca="1" si="2061"/>
        <v/>
      </c>
      <c r="HG418" s="415" t="str">
        <f t="shared" ca="1" si="2061"/>
        <v/>
      </c>
      <c r="HH418" s="415" t="str">
        <f t="shared" ca="1" si="2061"/>
        <v/>
      </c>
      <c r="HI418" s="415" t="str">
        <f t="shared" ca="1" si="2061"/>
        <v/>
      </c>
      <c r="HJ418" s="415" t="str">
        <f t="shared" ca="1" si="2061"/>
        <v/>
      </c>
      <c r="HK418" s="415" t="str">
        <f t="shared" ca="1" si="2061"/>
        <v/>
      </c>
      <c r="HL418" s="415" t="str">
        <f t="shared" ca="1" si="2061"/>
        <v/>
      </c>
      <c r="HM418" s="415" t="str">
        <f t="shared" ca="1" si="2061"/>
        <v/>
      </c>
      <c r="HN418" s="415" t="str">
        <f t="shared" ca="1" si="2061"/>
        <v/>
      </c>
      <c r="HO418" s="415" t="str">
        <f t="shared" ca="1" si="2061"/>
        <v/>
      </c>
      <c r="HP418" s="415" t="str">
        <f t="shared" ca="1" si="2061"/>
        <v/>
      </c>
      <c r="HQ418" s="415" t="str">
        <f t="shared" ca="1" si="2061"/>
        <v/>
      </c>
      <c r="HR418" s="415" t="str">
        <f t="shared" ca="1" si="2061"/>
        <v/>
      </c>
      <c r="HS418" s="415" t="str">
        <f t="shared" ca="1" si="2061"/>
        <v/>
      </c>
      <c r="HT418" s="415" t="str">
        <f t="shared" ca="1" si="2061"/>
        <v/>
      </c>
      <c r="HU418" s="415" t="str">
        <f t="shared" ca="1" si="2061"/>
        <v/>
      </c>
      <c r="HV418" s="416" t="str">
        <f t="shared" ca="1" si="2061"/>
        <v/>
      </c>
      <c r="HW418" s="205"/>
    </row>
    <row r="419" spans="1:231" ht="15">
      <c r="A419" s="17" t="s">
        <v>238</v>
      </c>
      <c r="B419" s="124">
        <f>A341</f>
        <v>3</v>
      </c>
      <c r="C419" s="124" t="str">
        <f>A342</f>
        <v>work1834</v>
      </c>
      <c r="D419" s="210"/>
      <c r="E419" s="124">
        <v>8</v>
      </c>
      <c r="F419" s="41"/>
      <c r="G419" s="417">
        <f ca="1">IF(G407="Facility",EXP(F416+F414*INDEX(INDIRECT("input"&amp;$B405),$E419,G404)+F413*2*G406),"")</f>
        <v>5.2745706304711953E-3</v>
      </c>
      <c r="H419" s="418">
        <f ca="1">IF(H407="Facility",EXP(F416+F414*INDEX(INDIRECT("input"&amp;$B405),$E419,H404)+F413*2*H406),"")</f>
        <v>3.2329237340043334E-3</v>
      </c>
      <c r="I419" s="418">
        <f ca="1">IF(I407="Facility",EXP(F416+F414*INDEX(INDIRECT("input"&amp;$B405),$E419,I404)+F413*2*I406),"")</f>
        <v>1.9815443951984421E-3</v>
      </c>
      <c r="J419" s="418">
        <f ca="1">IF(J407="Facility",EXP(F416+F414*INDEX(INDIRECT("input"&amp;$B405),$E419,J404)+F413*2*J406),"")</f>
        <v>1.2145409274096723E-3</v>
      </c>
      <c r="K419" s="418">
        <f ca="1">IF(K407="Facility",EXP(F416+F414*INDEX(INDIRECT("input"&amp;$B405),$E419,K404)+F413*2*K406),"")</f>
        <v>7.4442423189081356E-4</v>
      </c>
      <c r="L419" s="418">
        <f ca="1">IF(L407="Facility",EXP(F416+F414*INDEX(INDIRECT("input"&amp;$B405),$E419,L404)+F413*2*L406),"")</f>
        <v>4.562772851205063E-4</v>
      </c>
      <c r="M419" s="418">
        <f ca="1">IF(M407="Facility",EXP(F416+F414*INDEX(INDIRECT("input"&amp;$B405),$E419,M404)+F413*2*M406),"")</f>
        <v>2.796644063938469E-4</v>
      </c>
      <c r="N419" s="418">
        <f ca="1">IF(N407="Facility",EXP(F416+F414*INDEX(INDIRECT("input"&amp;$B405),$E419,N404)+F413*2*N406),"")</f>
        <v>1.7141370555618694E-4</v>
      </c>
      <c r="O419" s="418">
        <f ca="1">IF(O407="Facility",EXP(F416+F414*INDEX(INDIRECT("input"&amp;$B405),$E419,O404)+F413*2*O406),"")</f>
        <v>1.0506399019946796E-4</v>
      </c>
      <c r="P419" s="418">
        <f ca="1">IF(P407="Facility",EXP(F416+F414*INDEX(INDIRECT("input"&amp;$B405),$E419,P404)+F413*2*P406),"")</f>
        <v>2.4192398781628089E-5</v>
      </c>
      <c r="Q419" s="418">
        <f ca="1">IF(Q407="Facility",EXP(F416+F414*INDEX(INDIRECT("input"&amp;$B405),$E419,Q404)+F413*2*Q406),"")</f>
        <v>3.9470314363453956E-5</v>
      </c>
      <c r="R419" s="418">
        <f ca="1">IF(R407="Facility",EXP(F416+F414*INDEX(INDIRECT("input"&amp;$B405),$E419,R404)+F413*2*R406),"")</f>
        <v>6.4396496189248162E-5</v>
      </c>
      <c r="S419" s="418">
        <f ca="1">IF(S407="Facility",EXP(F416+F414*INDEX(INDIRECT("input"&amp;$B405),$E419,S404)+F413*2*S406),"")</f>
        <v>1.0506399019946796E-4</v>
      </c>
      <c r="T419" s="418">
        <f ca="1">IF(T407="Facility",EXP(F416+F414*INDEX(INDIRECT("input"&amp;$B405),$E419,T404)+F413*2*T406),"")</f>
        <v>1.7141370555618694E-4</v>
      </c>
      <c r="U419" s="418">
        <f ca="1">IF(U407="Facility",EXP(F416+F414*INDEX(INDIRECT("input"&amp;$B405),$E419,U404)+F413*2*U406),"")</f>
        <v>2.796644063938469E-4</v>
      </c>
      <c r="V419" s="418">
        <f ca="1">IF(V407="Facility",EXP(F416+F414*INDEX(INDIRECT("input"&amp;$B405),$E419,V404)+F413*2*V406),"")</f>
        <v>4.562772851205063E-4</v>
      </c>
      <c r="W419" s="418">
        <f ca="1">IF(W407="Facility",EXP(F416+F414*INDEX(INDIRECT("input"&amp;$B405),$E419,W404)+F413*2*W406),"")</f>
        <v>7.4442423189081356E-4</v>
      </c>
      <c r="X419" s="418">
        <f ca="1">IF(X407="Facility",EXP(F416+F414*INDEX(INDIRECT("input"&amp;$B405),$E419,X404)+F413*2*X406),"")</f>
        <v>1.2145409274096723E-3</v>
      </c>
      <c r="Y419" s="418">
        <f ca="1">IF(Y407="Facility",EXP(F416+F414*INDEX(INDIRECT("input"&amp;$B405),$E419,Y404)+F413*2*Y406),"")</f>
        <v>1.9815443951984421E-3</v>
      </c>
      <c r="Z419" s="418">
        <f ca="1">IF(Z407="Facility",EXP(F416+F414*INDEX(INDIRECT("input"&amp;$B405),$E419,Z404)+F413*2*Z406),"")</f>
        <v>3.2329237340043334E-3</v>
      </c>
      <c r="AA419" s="419">
        <f ca="1">IF(AA407="Facility",EXP(F416+F414*INDEX(INDIRECT("input"&amp;$B405),$E419,AA404)+F413*2*AA406),"")</f>
        <v>5.2745706304711953E-3</v>
      </c>
      <c r="AB419" s="203"/>
      <c r="AD419" s="17" t="s">
        <v>238</v>
      </c>
      <c r="AE419" s="124">
        <f>AD341</f>
        <v>3</v>
      </c>
      <c r="AF419" s="124" t="str">
        <f>AD342</f>
        <v>shop1834</v>
      </c>
      <c r="AG419" s="210"/>
      <c r="AH419" s="124">
        <v>8</v>
      </c>
      <c r="AI419" s="41"/>
      <c r="AJ419" s="417">
        <f ca="1">IF(AJ407="Facility",EXP(AI416+AI414*INDEX(INDIRECT("input"&amp;$B405),$E419,AJ404)+AI413*2*AJ406),"")</f>
        <v>5.7070267911949864E-2</v>
      </c>
      <c r="AK419" s="418">
        <f ca="1">IF(AK407="Facility",EXP(AI416+AI414*INDEX(INDIRECT("input"&amp;$B405),$E419,AK404)+AI413*2*AK406),"")</f>
        <v>3.4979875437187231E-2</v>
      </c>
      <c r="AL419" s="418">
        <f ca="1">IF(AL407="Facility",EXP(AI416+AI414*INDEX(INDIRECT("input"&amp;$B405),$E419,AL404)+AI413*2*AL406),"")</f>
        <v>2.1440090091901051E-2</v>
      </c>
      <c r="AM419" s="418">
        <f ca="1">IF(AM407="Facility",EXP(AI416+AI414*INDEX(INDIRECT("input"&amp;$B405),$E419,AM404)+AI413*2*AM406),"")</f>
        <v>1.3141197828856446E-2</v>
      </c>
      <c r="AN419" s="418">
        <f ca="1">IF(AN407="Facility",EXP(AI416+AI414*INDEX(INDIRECT("input"&amp;$B405),$E419,AN404)+AI413*2*AN406),"")</f>
        <v>8.0545874404872441E-3</v>
      </c>
      <c r="AO419" s="418">
        <f ca="1">IF(AO407="Facility",EXP(AI416+AI414*INDEX(INDIRECT("input"&amp;$B405),$E419,AO404)+AI413*2*AO406),"")</f>
        <v>4.9368695062176459E-3</v>
      </c>
      <c r="AP419" s="418">
        <f ca="1">IF(AP407="Facility",EXP(AI416+AI414*INDEX(INDIRECT("input"&amp;$B405),$E419,AP404)+AI413*2*AP406),"")</f>
        <v>3.0259377902969653E-3</v>
      </c>
      <c r="AQ419" s="418">
        <f ca="1">IF(AQ407="Facility",EXP(AI416+AI414*INDEX(INDIRECT("input"&amp;$B405),$E419,AQ404)+AI413*2*AQ406),"")</f>
        <v>1.8546772401449045E-3</v>
      </c>
      <c r="AR419" s="418">
        <f ca="1">IF(AR407="Facility",EXP(AI416+AI414*INDEX(INDIRECT("input"&amp;$B405),$E419,AR404)+AI413*2*AR406),"")</f>
        <v>1.1367806952746152E-3</v>
      </c>
      <c r="AS419" s="418">
        <f ca="1">IF(AS407="Facility",EXP(AI416+AI414*INDEX(INDIRECT("input"&amp;$B405),$E419,AS404)+AI413*2*AS406),"")</f>
        <v>6.9676293059382907E-4</v>
      </c>
      <c r="AT419" s="418">
        <f ca="1">IF(AT407="Facility",EXP(AI416+AI414*INDEX(INDIRECT("input"&amp;$B405),$E419,AT404)+AI413*2*AT406),"")</f>
        <v>4.270644139786542E-4</v>
      </c>
      <c r="AU419" s="418">
        <f ca="1">IF(AU407="Facility",EXP(AI416+AI414*INDEX(INDIRECT("input"&amp;$B405),$E419,AU404)+AI413*2*AU406),"")</f>
        <v>6.9676293059382907E-4</v>
      </c>
      <c r="AV419" s="418">
        <f ca="1">IF(AV407="Facility",EXP(AI416+AI414*INDEX(INDIRECT("input"&amp;$B405),$E419,AV404)+AI413*2*AV406),"")</f>
        <v>1.1367806952746152E-3</v>
      </c>
      <c r="AW419" s="418">
        <f ca="1">IF(AW407="Facility",EXP(AI416+AI414*INDEX(INDIRECT("input"&amp;$B405),$E419,AW404)+AI413*2*AW406),"")</f>
        <v>1.8546772401449045E-3</v>
      </c>
      <c r="AX419" s="418">
        <f ca="1">IF(AX407="Facility",EXP(AI416+AI414*INDEX(INDIRECT("input"&amp;$B405),$E419,AX404)+AI413*2*AX406),"")</f>
        <v>3.0259377902969653E-3</v>
      </c>
      <c r="AY419" s="418">
        <f ca="1">IF(AY407="Facility",EXP(AI416+AI414*INDEX(INDIRECT("input"&amp;$B405),$E419,AY404)+AI413*2*AY406),"")</f>
        <v>4.9368695062176459E-3</v>
      </c>
      <c r="AZ419" s="418">
        <f ca="1">IF(AZ407="Facility",EXP(AI416+AI414*INDEX(INDIRECT("input"&amp;$B405),$E419,AZ404)+AI413*2*AZ406),"")</f>
        <v>8.0545874404872441E-3</v>
      </c>
      <c r="BA419" s="418">
        <f ca="1">IF(BA407="Facility",EXP(AI416+AI414*INDEX(INDIRECT("input"&amp;$B405),$E419,BA404)+AI413*2*BA406),"")</f>
        <v>1.3141197828856446E-2</v>
      </c>
      <c r="BB419" s="418">
        <f ca="1">IF(BB407="Facility",EXP(AI416+AI414*INDEX(INDIRECT("input"&amp;$B405),$E419,BB404)+AI413*2*BB406),"")</f>
        <v>2.1440090091901051E-2</v>
      </c>
      <c r="BC419" s="418">
        <f ca="1">IF(BC407="Facility",EXP(AI416+AI414*INDEX(INDIRECT("input"&amp;$B405),$E419,BC404)+AI413*2*BC406),"")</f>
        <v>3.4979875437187231E-2</v>
      </c>
      <c r="BD419" s="419">
        <f ca="1">IF(BD407="Facility",EXP(AI416+AI414*INDEX(INDIRECT("input"&amp;$B405),$E419,BD404)+AI413*2*BD406),"")</f>
        <v>5.7070267911949864E-2</v>
      </c>
      <c r="BE419" s="203"/>
      <c r="BG419" s="17" t="s">
        <v>238</v>
      </c>
      <c r="BH419" s="124">
        <f>BG341</f>
        <v>3</v>
      </c>
      <c r="BI419" s="124" t="str">
        <f>BG342</f>
        <v>lei1834</v>
      </c>
      <c r="BJ419" s="210"/>
      <c r="BK419" s="124">
        <v>8</v>
      </c>
      <c r="BL419" s="41"/>
      <c r="BM419" s="417">
        <f ca="1">IF(BM407="Facility",EXP(BL416+BL414*INDEX(INDIRECT("input"&amp;$B405),$E419,BM404)+BL413*2*BM406),"")</f>
        <v>5.4468599081240725E-3</v>
      </c>
      <c r="BN419" s="418">
        <f ca="1">IF(BN407="Facility",EXP(BL416+BL414*INDEX(INDIRECT("input"&amp;$B405),$E419,BN404)+BL413*2*BN406),"")</f>
        <v>3.3385243854811893E-3</v>
      </c>
      <c r="BO419" s="418">
        <f ca="1">IF(BO407="Facility",EXP(BL416+BL414*INDEX(INDIRECT("input"&amp;$B405),$E419,BO404)+BL413*2*BO406),"")</f>
        <v>2.0462698252673062E-3</v>
      </c>
      <c r="BP419" s="418">
        <f ca="1">IF(BP407="Facility",EXP(BL416+BL414*INDEX(INDIRECT("input"&amp;$B405),$E419,BP404)+BL413*2*BP406),"")</f>
        <v>1.2542128540408975E-3</v>
      </c>
      <c r="BQ419" s="418">
        <f ca="1">IF(BQ407="Facility",EXP(BL416+BL414*INDEX(INDIRECT("input"&amp;$B405),$E419,BQ404)+BL413*2*BQ406),"")</f>
        <v>7.6874020415949938E-4</v>
      </c>
      <c r="BR419" s="418">
        <f ca="1">IF(BR407="Facility",EXP(BL416+BL414*INDEX(INDIRECT("input"&amp;$B405),$E419,BR404)+BL413*2*BR406),"")</f>
        <v>4.7118118713836691E-4</v>
      </c>
      <c r="BS419" s="418">
        <f ca="1">IF(BS407="Facility",EXP(BL416+BL414*INDEX(INDIRECT("input"&amp;$B405),$E419,BS404)+BL413*2*BS406),"")</f>
        <v>2.8879940181593183E-4</v>
      </c>
      <c r="BT419" s="418">
        <f ca="1">IF(BT407="Facility",EXP(BL416+BL414*INDEX(INDIRECT("input"&amp;$B405),$E419,BT404)+BL413*2*BT406),"")</f>
        <v>1.7701278566698659E-4</v>
      </c>
      <c r="BU419" s="418">
        <f ca="1">IF(BU407="Facility",EXP(BL416+BL414*INDEX(INDIRECT("input"&amp;$B405),$E419,BU404)+BL413*2*BU406),"")</f>
        <v>1.0849581436999342E-4</v>
      </c>
      <c r="BV419" s="418">
        <f ca="1">IF(BV407="Facility",EXP(BL416+BL414*INDEX(INDIRECT("input"&amp;$B405),$E419,BV404)+BL413*2*BV406),"")</f>
        <v>2.4982622517887891E-5</v>
      </c>
      <c r="BW419" s="418">
        <f ca="1">IF(BW407="Facility",EXP(BL416+BL414*INDEX(INDIRECT("input"&amp;$B405),$E419,BW404)+BL413*2*BW406),"")</f>
        <v>4.0759577969315298E-5</v>
      </c>
      <c r="BX419" s="418">
        <f ca="1">IF(BX407="Facility",EXP(BL416+BL414*INDEX(INDIRECT("input"&amp;$B405),$E419,BX404)+BL413*2*BX406),"")</f>
        <v>6.6499951918464736E-5</v>
      </c>
      <c r="BY419" s="418">
        <f ca="1">IF(BY407="Facility",EXP(BL416+BL414*INDEX(INDIRECT("input"&amp;$B405),$E419,BY404)+BL413*2*BY406),"")</f>
        <v>1.0849581436999342E-4</v>
      </c>
      <c r="BZ419" s="418">
        <f ca="1">IF(BZ407="Facility",EXP(BL416+BL414*INDEX(INDIRECT("input"&amp;$B405),$E419,BZ404)+BL413*2*BZ406),"")</f>
        <v>1.7701278566698659E-4</v>
      </c>
      <c r="CA419" s="418">
        <f ca="1">IF(CA407="Facility",EXP(BL416+BL414*INDEX(INDIRECT("input"&amp;$B405),$E419,CA404)+BL413*2*CA406),"")</f>
        <v>2.8879940181593183E-4</v>
      </c>
      <c r="CB419" s="418">
        <f ca="1">IF(CB407="Facility",EXP(BL416+BL414*INDEX(INDIRECT("input"&amp;$B405),$E419,CB404)+BL413*2*CB406),"")</f>
        <v>4.7118118713836691E-4</v>
      </c>
      <c r="CC419" s="418">
        <f ca="1">IF(CC407="Facility",EXP(BL416+BL414*INDEX(INDIRECT("input"&amp;$B405),$E419,CC404)+BL413*2*CC406),"")</f>
        <v>7.6874020415949938E-4</v>
      </c>
      <c r="CD419" s="418">
        <f ca="1">IF(CD407="Facility",EXP(BL416+BL414*INDEX(INDIRECT("input"&amp;$B405),$E419,CD404)+BL413*2*CD406),"")</f>
        <v>1.2542128540408975E-3</v>
      </c>
      <c r="CE419" s="418">
        <f ca="1">IF(CE407="Facility",EXP(BL416+BL414*INDEX(INDIRECT("input"&amp;$B405),$E419,CE404)+BL413*2*CE406),"")</f>
        <v>2.0462698252673062E-3</v>
      </c>
      <c r="CF419" s="418">
        <f ca="1">IF(CF407="Facility",EXP(BL416+BL414*INDEX(INDIRECT("input"&amp;$B405),$E419,CF404)+BL413*2*CF406),"")</f>
        <v>3.3385243854811893E-3</v>
      </c>
      <c r="CG419" s="419">
        <f ca="1">IF(CG407="Facility",EXP(BL416+BL414*INDEX(INDIRECT("input"&amp;$B405),$E419,CG404)+BL413*2*CG406),"")</f>
        <v>5.4468599081240725E-3</v>
      </c>
      <c r="CH419" s="203"/>
      <c r="CJ419" s="17" t="s">
        <v>238</v>
      </c>
      <c r="CK419" s="124">
        <f>CJ341</f>
        <v>3</v>
      </c>
      <c r="CL419" s="124" t="str">
        <f>CJ342</f>
        <v>work3564</v>
      </c>
      <c r="CM419" s="210"/>
      <c r="CN419" s="124">
        <v>8</v>
      </c>
      <c r="CO419" s="41"/>
      <c r="CP419" s="417">
        <f ca="1">IF(CP407="Facility",EXP(CO416+CO414*INDEX(INDIRECT("input"&amp;$B405),$E419,CP404)+CO413*2*CP406),"")</f>
        <v>1.0069008881351867E-2</v>
      </c>
      <c r="CQ419" s="418">
        <f ca="1">IF(CQ407="Facility",EXP(CO416+CO414*INDEX(INDIRECT("input"&amp;$B405),$E419,CQ404)+CO413*2*CQ406),"")</f>
        <v>6.1715616437796866E-3</v>
      </c>
      <c r="CR419" s="418">
        <f ca="1">IF(CR407="Facility",EXP(CO416+CO414*INDEX(INDIRECT("input"&amp;$B405),$E419,CR404)+CO413*2*CR406),"")</f>
        <v>3.7827132314396045E-3</v>
      </c>
      <c r="CS419" s="418">
        <f ca="1">IF(CS407="Facility",EXP(CO416+CO414*INDEX(INDIRECT("input"&amp;$B405),$E419,CS404)+CO413*2*CS406),"")</f>
        <v>2.3185249078294824E-3</v>
      </c>
      <c r="CT419" s="418">
        <f ca="1">IF(CT407="Facility",EXP(CO416+CO414*INDEX(INDIRECT("input"&amp;$B405),$E419,CT404)+CO413*2*CT406),"")</f>
        <v>1.4210851892095199E-3</v>
      </c>
      <c r="CU419" s="418">
        <f ca="1">IF(CU407="Facility",EXP(CO416+CO414*INDEX(INDIRECT("input"&amp;$B405),$E419,CU404)+CO413*2*CU406),"")</f>
        <v>8.710206684306121E-4</v>
      </c>
      <c r="CV419" s="418">
        <f ca="1">IF(CV407="Facility",EXP(CO416+CO414*INDEX(INDIRECT("input"&amp;$B405),$E419,CV404)+CO413*2*CV406),"")</f>
        <v>5.3387158672403383E-4</v>
      </c>
      <c r="CW419" s="418">
        <f ca="1">IF(CW407="Facility",EXP(CO416+CO414*INDEX(INDIRECT("input"&amp;$B405),$E419,CW404)+CO413*2*CW406),"")</f>
        <v>3.2722400448290047E-4</v>
      </c>
      <c r="CX419" s="418">
        <f ca="1">IF(CX407="Facility",EXP(CO416+CO414*INDEX(INDIRECT("input"&amp;$B405),$E419,CX404)+CO413*2*CX406),"")</f>
        <v>2.0056424011411983E-4</v>
      </c>
      <c r="CY419" s="418">
        <f ca="1">IF(CY407="Facility",EXP(CO416+CO414*INDEX(INDIRECT("input"&amp;$B405),$E419,CY404)+CO413*2*CY406),"")</f>
        <v>1.2293112321060267E-4</v>
      </c>
      <c r="CZ419" s="418">
        <f ca="1">IF(CZ407="Facility",EXP(CO416+CO414*INDEX(INDIRECT("input"&amp;$B405),$E419,CZ404)+CO413*2*CZ406),"")</f>
        <v>7.5347734198388171E-5</v>
      </c>
      <c r="DA419" s="418">
        <f ca="1">IF(DA407="Facility",EXP(CO416+CO414*INDEX(INDIRECT("input"&amp;$B405),$E419,DA404)+CO413*2*DA406),"")</f>
        <v>1.2293112321060267E-4</v>
      </c>
      <c r="DB419" s="418">
        <f ca="1">IF(DB407="Facility",EXP(CO416+CO414*INDEX(INDIRECT("input"&amp;$B405),$E419,DB404)+CO413*2*DB406),"")</f>
        <v>2.0056424011411983E-4</v>
      </c>
      <c r="DC419" s="418">
        <f ca="1">IF(DC407="Facility",EXP(CO416+CO414*INDEX(INDIRECT("input"&amp;$B405),$E419,DC404)+CO413*2*DC406),"")</f>
        <v>3.2722400448290047E-4</v>
      </c>
      <c r="DD419" s="418">
        <f ca="1">IF(DD407="Facility",EXP(CO416+CO414*INDEX(INDIRECT("input"&amp;$B405),$E419,DD404)+CO413*2*DD406),"")</f>
        <v>5.3387158672403383E-4</v>
      </c>
      <c r="DE419" s="418">
        <f ca="1">IF(DE407="Facility",EXP(CO416+CO414*INDEX(INDIRECT("input"&amp;$B405),$E419,DE404)+CO413*2*DE406),"")</f>
        <v>8.710206684306121E-4</v>
      </c>
      <c r="DF419" s="418">
        <f ca="1">IF(DF407="Facility",EXP(CO416+CO414*INDEX(INDIRECT("input"&amp;$B405),$E419,DF404)+CO413*2*DF406),"")</f>
        <v>1.4210851892095199E-3</v>
      </c>
      <c r="DG419" s="418">
        <f ca="1">IF(DG407="Facility",EXP(CO416+CO414*INDEX(INDIRECT("input"&amp;$B405),$E419,DG404)+CO413*2*DG406),"")</f>
        <v>2.3185249078294824E-3</v>
      </c>
      <c r="DH419" s="418">
        <f ca="1">IF(DH407="Facility",EXP(CO416+CO414*INDEX(INDIRECT("input"&amp;$B405),$E419,DH404)+CO413*2*DH406),"")</f>
        <v>3.7827132314396045E-3</v>
      </c>
      <c r="DI419" s="418">
        <f ca="1">IF(DI407="Facility",EXP(CO416+CO414*INDEX(INDIRECT("input"&amp;$B405),$E419,DI404)+CO413*2*DI406),"")</f>
        <v>6.1715616437796866E-3</v>
      </c>
      <c r="DJ419" s="419">
        <f ca="1">IF(DJ407="Facility",EXP(CO416+CO414*INDEX(INDIRECT("input"&amp;$B405),$E419,DJ404)+CO413*2*DJ406),"")</f>
        <v>1.0069008881351867E-2</v>
      </c>
      <c r="DK419" s="203"/>
      <c r="DM419" s="17" t="s">
        <v>238</v>
      </c>
      <c r="DN419" s="124">
        <f>DM341</f>
        <v>3</v>
      </c>
      <c r="DO419" s="124" t="str">
        <f>DM342</f>
        <v>shop3564</v>
      </c>
      <c r="DP419" s="210"/>
      <c r="DQ419" s="124">
        <v>8</v>
      </c>
      <c r="DR419" s="41"/>
      <c r="DS419" s="417">
        <f ca="1">IF(DS407="Facility",EXP(DR416+DR414*INDEX(INDIRECT("input"&amp;$B405),$E419,DS404)+DR413*2*DS406),"")</f>
        <v>5.0467137000071282E-3</v>
      </c>
      <c r="DT419" s="418">
        <f ca="1">IF(DT407="Facility",EXP(DR416+DR414*INDEX(INDIRECT("input"&amp;$B405),$E419,DT404)+DR413*2*DT406),"")</f>
        <v>3.0932641995961552E-3</v>
      </c>
      <c r="DU419" s="418">
        <f ca="1">IF(DU407="Facility",EXP(DR416+DR414*INDEX(INDIRECT("input"&amp;$B405),$E419,DU404)+DR413*2*DU406),"")</f>
        <v>1.895943375684204E-3</v>
      </c>
      <c r="DV419" s="418">
        <f ca="1">IF(DV407="Facility",EXP(DR416+DR414*INDEX(INDIRECT("input"&amp;$B405),$E419,DV404)+DR413*2*DV406),"")</f>
        <v>1.1620738003142812E-3</v>
      </c>
      <c r="DW419" s="418">
        <f ca="1">IF(DW407="Facility",EXP(DR416+DR414*INDEX(INDIRECT("input"&amp;$B405),$E419,DW404)+DR413*2*DW406),"")</f>
        <v>7.1226574311036048E-4</v>
      </c>
      <c r="DX419" s="418">
        <f ca="1">IF(DX407="Facility",EXP(DR416+DR414*INDEX(INDIRECT("input"&amp;$B405),$E419,DX404)+DR413*2*DX406),"")</f>
        <v>4.3656649747318097E-4</v>
      </c>
      <c r="DY419" s="418">
        <f ca="1">IF(DY407="Facility",EXP(DR416+DR414*INDEX(INDIRECT("input"&amp;$B405),$E419,DY404)+DR413*2*DY406),"")</f>
        <v>2.6758314373469781E-4</v>
      </c>
      <c r="DZ419" s="418">
        <f ca="1">IF(DZ407="Facility",EXP(DR416+DR414*INDEX(INDIRECT("input"&amp;$B405),$E419,DZ404)+DR413*2*DZ406),"")</f>
        <v>1.6400878039282549E-4</v>
      </c>
      <c r="EA419" s="418">
        <f ca="1">IF(EA407="Facility",EXP(DR416+DR414*INDEX(INDIRECT("input"&amp;$B405),$E419,EA404)+DR413*2*EA406),"")</f>
        <v>1.0052531587195808E-4</v>
      </c>
      <c r="EB419" s="418">
        <f ca="1">IF(EB407="Facility",EXP(DR416+DR414*INDEX(INDIRECT("input"&amp;$B405),$E419,EB404)+DR413*2*EB406),"")</f>
        <v>2.3147307889281447E-5</v>
      </c>
      <c r="EC419" s="418">
        <f ca="1">IF(EC407="Facility",EXP(DR416+DR414*INDEX(INDIRECT("input"&amp;$B405),$E419,EC404)+DR413*2*EC406),"")</f>
        <v>3.7765230612493777E-5</v>
      </c>
      <c r="ED419" s="418">
        <f ca="1">IF(ED407="Facility",EXP(DR416+DR414*INDEX(INDIRECT("input"&amp;$B405),$E419,ED404)+DR413*2*ED406),"")</f>
        <v>6.161462274735009E-5</v>
      </c>
      <c r="EE419" s="418">
        <f ca="1">IF(EE407="Facility",EXP(DR416+DR414*INDEX(INDIRECT("input"&amp;$B405),$E419,EE404)+DR413*2*EE406),"")</f>
        <v>1.0052531587195808E-4</v>
      </c>
      <c r="EF419" s="418">
        <f ca="1">IF(EF407="Facility",EXP(DR416+DR414*INDEX(INDIRECT("input"&amp;$B405),$E419,EF404)+DR413*2*EF406),"")</f>
        <v>1.6400878039282549E-4</v>
      </c>
      <c r="EG419" s="418">
        <f ca="1">IF(EG407="Facility",EXP(DR416+DR414*INDEX(INDIRECT("input"&amp;$B405),$E419,EG404)+DR413*2*EG406),"")</f>
        <v>2.6758314373469781E-4</v>
      </c>
      <c r="EH419" s="418">
        <f ca="1">IF(EH407="Facility",EXP(DR416+DR414*INDEX(INDIRECT("input"&amp;$B405),$E419,EH404)+DR413*2*EH406),"")</f>
        <v>4.3656649747318097E-4</v>
      </c>
      <c r="EI419" s="418">
        <f ca="1">IF(EI407="Facility",EXP(DR416+DR414*INDEX(INDIRECT("input"&amp;$B405),$E419,EI404)+DR413*2*EI406),"")</f>
        <v>7.1226574311036048E-4</v>
      </c>
      <c r="EJ419" s="418">
        <f ca="1">IF(EJ407="Facility",EXP(DR416+DR414*INDEX(INDIRECT("input"&amp;$B405),$E419,EJ404)+DR413*2*EJ406),"")</f>
        <v>1.1620738003142812E-3</v>
      </c>
      <c r="EK419" s="418">
        <f ca="1">IF(EK407="Facility",EXP(DR416+DR414*INDEX(INDIRECT("input"&amp;$B405),$E419,EK404)+DR413*2*EK406),"")</f>
        <v>1.895943375684204E-3</v>
      </c>
      <c r="EL419" s="418">
        <f ca="1">IF(EL407="Facility",EXP(DR416+DR414*INDEX(INDIRECT("input"&amp;$B405),$E419,EL404)+DR413*2*EL406),"")</f>
        <v>3.0932641995961552E-3</v>
      </c>
      <c r="EM419" s="419">
        <f ca="1">IF(EM407="Facility",EXP(DR416+DR414*INDEX(INDIRECT("input"&amp;$B405),$E419,EM404)+DR413*2*EM406),"")</f>
        <v>5.0467137000071282E-3</v>
      </c>
      <c r="EN419" s="203"/>
      <c r="EP419" s="17" t="s">
        <v>238</v>
      </c>
      <c r="EQ419" s="124">
        <f>EP341</f>
        <v>3</v>
      </c>
      <c r="ER419" s="124" t="str">
        <f>EP342</f>
        <v>lei3564</v>
      </c>
      <c r="ES419" s="210"/>
      <c r="ET419" s="124">
        <v>8</v>
      </c>
      <c r="EU419" s="41"/>
      <c r="EV419" s="417">
        <f ca="1">IF(EV407="Facility",EXP(EU416+EU414*INDEX(INDIRECT("input"&amp;$B405),$E419,EV404)+EU413*2*EV406),"")</f>
        <v>6.001294998256094E-3</v>
      </c>
      <c r="EW419" s="418">
        <f ca="1">IF(EW407="Facility",EXP(EU416+EU414*INDEX(INDIRECT("input"&amp;$B405),$E419,EW404)+EU413*2*EW406),"")</f>
        <v>3.6783523046482356E-3</v>
      </c>
      <c r="EX419" s="418">
        <f ca="1">IF(EX407="Facility",EXP(EU416+EU414*INDEX(INDIRECT("input"&amp;$B405),$E419,EX404)+EU413*2*EX406),"")</f>
        <v>2.2545593377833809E-3</v>
      </c>
      <c r="EY419" s="418">
        <f ca="1">IF(EY407="Facility",EXP(EU416+EU414*INDEX(INDIRECT("input"&amp;$B405),$E419,EY404)+EU413*2*EY406),"")</f>
        <v>1.3818790008675737E-3</v>
      </c>
      <c r="EZ419" s="418">
        <f ca="1">IF(EZ407="Facility",EXP(EU416+EU414*INDEX(INDIRECT("input"&amp;$B405),$E419,EZ404)+EU413*2*EZ406),"")</f>
        <v>8.4699015946780023E-4</v>
      </c>
      <c r="FA419" s="418">
        <f ca="1">IF(FA407="Facility",EXP(EU416+EU414*INDEX(INDIRECT("input"&amp;$B405),$E419,FA404)+EU413*2*FA406),"")</f>
        <v>5.1914265271047215E-4</v>
      </c>
      <c r="FB419" s="418">
        <f ca="1">IF(FB407="Facility",EXP(EU416+EU414*INDEX(INDIRECT("input"&amp;$B405),$E419,FB404)+EU413*2*FB406),"")</f>
        <v>3.1819625157464623E-4</v>
      </c>
      <c r="FC419" s="418">
        <f ca="1">IF(FC407="Facility",EXP(EU416+EU414*INDEX(INDIRECT("input"&amp;$B405),$E419,FC404)+EU413*2*FC406),"")</f>
        <v>1.9503089177421627E-4</v>
      </c>
      <c r="FD419" s="418">
        <f ca="1">IF(FD407="Facility",EXP(EU416+EU414*INDEX(INDIRECT("input"&amp;$B405),$E419,FD404)+EU413*2*FD406),"")</f>
        <v>1.1953958777959672E-4</v>
      </c>
      <c r="FE419" s="418">
        <f ca="1">IF(FE407="Facility",EXP(EU416+EU414*INDEX(INDIRECT("input"&amp;$B405),$E419,FE404)+EU413*2*FE406),"")</f>
        <v>2.7525600086813419E-5</v>
      </c>
      <c r="FF419" s="418">
        <f ca="1">IF(FF407="Facility",EXP(EU416+EU414*INDEX(INDIRECT("input"&amp;$B405),$E419,FF404)+EU413*2*FF406),"")</f>
        <v>4.4908489574597121E-5</v>
      </c>
      <c r="FG419" s="418">
        <f ca="1">IF(FG407="Facility",EXP(EU416+EU414*INDEX(INDIRECT("input"&amp;$B405),$E419,FG404)+EU413*2*FG406),"")</f>
        <v>7.3268972502360546E-5</v>
      </c>
      <c r="FH419" s="418">
        <f ca="1">IF(FH407="Facility",EXP(EU416+EU414*INDEX(INDIRECT("input"&amp;$B405),$E419,FH404)+EU413*2*FH406),"")</f>
        <v>1.1953958777959672E-4</v>
      </c>
      <c r="FI419" s="418">
        <f ca="1">IF(FI407="Facility",EXP(EU416+EU414*INDEX(INDIRECT("input"&amp;$B405),$E419,FI404)+EU413*2*FI406),"")</f>
        <v>1.9503089177421627E-4</v>
      </c>
      <c r="FJ419" s="418">
        <f ca="1">IF(FJ407="Facility",EXP(EU416+EU414*INDEX(INDIRECT("input"&amp;$B405),$E419,FJ404)+EU413*2*FJ406),"")</f>
        <v>3.1819625157464623E-4</v>
      </c>
      <c r="FK419" s="418">
        <f ca="1">IF(FK407="Facility",EXP(EU416+EU414*INDEX(INDIRECT("input"&amp;$B405),$E419,FK404)+EU413*2*FK406),"")</f>
        <v>5.1914265271047215E-4</v>
      </c>
      <c r="FL419" s="418">
        <f ca="1">IF(FL407="Facility",EXP(EU416+EU414*INDEX(INDIRECT("input"&amp;$B405),$E419,FL404)+EU413*2*FL406),"")</f>
        <v>8.4699015946780023E-4</v>
      </c>
      <c r="FM419" s="418">
        <f ca="1">IF(FM407="Facility",EXP(EU416+EU414*INDEX(INDIRECT("input"&amp;$B405),$E419,FM404)+EU413*2*FM406),"")</f>
        <v>1.3818790008675737E-3</v>
      </c>
      <c r="FN419" s="418">
        <f ca="1">IF(FN407="Facility",EXP(EU416+EU414*INDEX(INDIRECT("input"&amp;$B405),$E419,FN404)+EU413*2*FN406),"")</f>
        <v>2.2545593377833809E-3</v>
      </c>
      <c r="FO419" s="418">
        <f ca="1">IF(FO407="Facility",EXP(EU416+EU414*INDEX(INDIRECT("input"&amp;$B405),$E419,FO404)+EU413*2*FO406),"")</f>
        <v>3.6783523046482356E-3</v>
      </c>
      <c r="FP419" s="419">
        <f ca="1">IF(FP407="Facility",EXP(EU416+EU414*INDEX(INDIRECT("input"&amp;$B405),$E419,FP404)+EU413*2*FP406),"")</f>
        <v>6.001294998256094E-3</v>
      </c>
      <c r="FQ419" s="203"/>
      <c r="FS419" s="17" t="s">
        <v>238</v>
      </c>
      <c r="FT419" s="124">
        <f>FS341</f>
        <v>3</v>
      </c>
      <c r="FU419" s="124" t="str">
        <f>FS342</f>
        <v>shop65</v>
      </c>
      <c r="FV419" s="210"/>
      <c r="FW419" s="124">
        <v>8</v>
      </c>
      <c r="FX419" s="41"/>
      <c r="FY419" s="417">
        <f ca="1">IF(FY407="Facility",EXP(FX416+FX414*INDEX(INDIRECT("input"&amp;$B405),$E419,FY404)+FX413*2*FY406),"")</f>
        <v>3.4033126937913177E-3</v>
      </c>
      <c r="FZ419" s="418">
        <f ca="1">IF(FZ407="Facility",EXP(FX416+FX414*INDEX(INDIRECT("input"&amp;$B405),$E419,FZ404)+FX413*2*FZ406),"")</f>
        <v>2.0859802916343294E-3</v>
      </c>
      <c r="GA419" s="418">
        <f ca="1">IF(GA407="Facility",EXP(FX416+FX414*INDEX(INDIRECT("input"&amp;$B405),$E419,GA404)+FX413*2*GA406),"")</f>
        <v>1.2785524483321688E-3</v>
      </c>
      <c r="GB419" s="418">
        <f ca="1">IF(GB407="Facility",EXP(FX416+FX414*INDEX(INDIRECT("input"&amp;$B405),$E419,GB404)+FX413*2*GB406),"")</f>
        <v>7.8365858473927773E-4</v>
      </c>
      <c r="GC419" s="418">
        <f ca="1">IF(GC407="Facility",EXP(FX416+FX414*INDEX(INDIRECT("input"&amp;$B405),$E419,GC404)+FX413*2*GC406),"")</f>
        <v>4.8032505685368553E-4</v>
      </c>
      <c r="GD419" s="418">
        <f ca="1">IF(GD407="Facility",EXP(FX416+FX414*INDEX(INDIRECT("input"&amp;$B405),$E419,GD404)+FX413*2*GD406),"")</f>
        <v>2.944039212155813E-4</v>
      </c>
      <c r="GE419" s="418">
        <f ca="1">IF(GE407="Facility",EXP(FX416+FX414*INDEX(INDIRECT("input"&amp;$B405),$E419,GE404)+FX413*2*GE406),"")</f>
        <v>1.8044794372139568E-4</v>
      </c>
      <c r="GF419" s="418">
        <f ca="1">IF(GF407="Facility",EXP(FX416+FX414*INDEX(INDIRECT("input"&amp;$B405),$E419,GF404)+FX413*2*GF406),"")</f>
        <v>1.1060131352474911E-4</v>
      </c>
      <c r="GG419" s="418">
        <f ca="1">IF(GG407="Facility",EXP(FX416+FX414*INDEX(INDIRECT("input"&amp;$B405),$E419,GG404)+FX413*2*GG406),"")</f>
        <v>6.7790467993841854E-5</v>
      </c>
      <c r="GH419" s="418">
        <f ca="1">IF(GH407="Facility",EXP(FX416+FX414*INDEX(INDIRECT("input"&amp;$B405),$E419,GH404)+FX413*2*GH406),"")</f>
        <v>4.1550569377241238E-5</v>
      </c>
      <c r="GI419" s="418">
        <f ca="1">IF(GI407="Facility",EXP(FX416+FX414*INDEX(INDIRECT("input"&amp;$B405),$E419,GI404)+FX413*2*GI406),"")</f>
        <v>2.5467442055862034E-5</v>
      </c>
      <c r="GJ419" s="418">
        <f ca="1">IF(GJ407="Facility",EXP(FX416+FX414*INDEX(INDIRECT("input"&amp;$B405),$E419,GJ404)+FX413*2*GJ406),"")</f>
        <v>4.1550569377241238E-5</v>
      </c>
      <c r="GK419" s="418">
        <f ca="1">IF(GK407="Facility",EXP(FX416+FX414*INDEX(INDIRECT("input"&amp;$B405),$E419,GK404)+FX413*2*GK406),"")</f>
        <v>6.7790467993841854E-5</v>
      </c>
      <c r="GL419" s="418">
        <f ca="1">IF(GL407="Facility",EXP(FX416+FX414*INDEX(INDIRECT("input"&amp;$B405),$E419,GL404)+FX413*2*GL406),"")</f>
        <v>1.1060131352474911E-4</v>
      </c>
      <c r="GM419" s="418">
        <f ca="1">IF(GM407="Facility",EXP(FX416+FX414*INDEX(INDIRECT("input"&amp;$B405),$E419,GM404)+FX413*2*GM406),"")</f>
        <v>1.8044794372139568E-4</v>
      </c>
      <c r="GN419" s="418">
        <f ca="1">IF(GN407="Facility",EXP(FX416+FX414*INDEX(INDIRECT("input"&amp;$B405),$E419,GN404)+FX413*2*GN406),"")</f>
        <v>2.944039212155813E-4</v>
      </c>
      <c r="GO419" s="418">
        <f ca="1">IF(GO407="Facility",EXP(FX416+FX414*INDEX(INDIRECT("input"&amp;$B405),$E419,GO404)+FX413*2*GO406),"")</f>
        <v>4.8032505685368553E-4</v>
      </c>
      <c r="GP419" s="418">
        <f ca="1">IF(GP407="Facility",EXP(FX416+FX414*INDEX(INDIRECT("input"&amp;$B405),$E419,GP404)+FX413*2*GP406),"")</f>
        <v>7.8365858473927773E-4</v>
      </c>
      <c r="GQ419" s="418">
        <f ca="1">IF(GQ407="Facility",EXP(FX416+FX414*INDEX(INDIRECT("input"&amp;$B405),$E419,GQ404)+FX413*2*GQ406),"")</f>
        <v>1.2785524483321688E-3</v>
      </c>
      <c r="GR419" s="418">
        <f ca="1">IF(GR407="Facility",EXP(FX416+FX414*INDEX(INDIRECT("input"&amp;$B405),$E419,GR404)+FX413*2*GR406),"")</f>
        <v>2.0859802916343294E-3</v>
      </c>
      <c r="GS419" s="419">
        <f ca="1">IF(GS407="Facility",EXP(FX416+FX414*INDEX(INDIRECT("input"&amp;$B405),$E419,GS404)+FX413*2*GS406),"")</f>
        <v>3.4033126937913177E-3</v>
      </c>
      <c r="GT419" s="203"/>
      <c r="GV419" s="17" t="s">
        <v>238</v>
      </c>
      <c r="GW419" s="124">
        <f>GV341</f>
        <v>3</v>
      </c>
      <c r="GX419" s="124" t="str">
        <f>GV342</f>
        <v>lei65</v>
      </c>
      <c r="GY419" s="210"/>
      <c r="GZ419" s="124">
        <v>8</v>
      </c>
      <c r="HA419" s="41"/>
      <c r="HB419" s="417">
        <f ca="1">IF(HB407="Facility",EXP(HA416+HA414*INDEX(INDIRECT("input"&amp;$B405),$E419,HB404)+HA413*2*HB406),"")</f>
        <v>3.2735050087309521E-3</v>
      </c>
      <c r="HC419" s="418">
        <f ca="1">IF(HC407="Facility",EXP(HA416+HA414*INDEX(INDIRECT("input"&amp;$B405),$E419,HC404)+HA413*2*HC406),"")</f>
        <v>2.0064177309467449E-3</v>
      </c>
      <c r="HD419" s="418">
        <f ca="1">IF(HD407="Facility",EXP(HA416+HA414*INDEX(INDIRECT("input"&amp;$B405),$E419,HD404)+HA413*2*HD406),"")</f>
        <v>1.229786452234004E-3</v>
      </c>
      <c r="HE419" s="418">
        <f ca="1">IF(HE407="Facility",EXP(HA416+HA414*INDEX(INDIRECT("input"&amp;$B405),$E419,HE404)+HA413*2*HE406),"")</f>
        <v>7.5376861695927765E-4</v>
      </c>
      <c r="HF419" s="418">
        <f ca="1">IF(HF407="Facility",EXP(HA416+HA414*INDEX(INDIRECT("input"&amp;$B405),$E419,HF404)+HA413*2*HF406),"")</f>
        <v>4.620047056792517E-4</v>
      </c>
      <c r="HG419" s="418">
        <f ca="1">IF(HG407="Facility",EXP(HA416+HA414*INDEX(INDIRECT("input"&amp;$B405),$E419,HG404)+HA413*2*HG406),"")</f>
        <v>2.8317489381665721E-4</v>
      </c>
      <c r="HH419" s="418">
        <f ca="1">IF(HH407="Facility",EXP(HA416+HA414*INDEX(INDIRECT("input"&amp;$B405),$E419,HH404)+HA413*2*HH406),"")</f>
        <v>1.7356537607161459E-4</v>
      </c>
      <c r="HI419" s="418">
        <f ca="1">IF(HI407="Facility",EXP(HA416+HA414*INDEX(INDIRECT("input"&amp;$B405),$E419,HI404)+HA413*2*HI406),"")</f>
        <v>1.0638280592200231E-4</v>
      </c>
      <c r="HJ419" s="418">
        <f ca="1">IF(HJ407="Facility",EXP(HA416+HA414*INDEX(INDIRECT("input"&amp;$B405),$E419,HJ404)+HA413*2*HJ406),"")</f>
        <v>6.5204833198810301E-5</v>
      </c>
      <c r="HK419" s="418">
        <f ca="1">IF(HK407="Facility",EXP(HA416+HA414*INDEX(INDIRECT("input"&amp;$B405),$E419,HK404)+HA413*2*HK406),"")</f>
        <v>3.9965765479074802E-5</v>
      </c>
      <c r="HL419" s="418">
        <f ca="1">IF(HL407="Facility",EXP(HA416+HA414*INDEX(INDIRECT("input"&amp;$B405),$E419,HL404)+HA413*2*HL406),"")</f>
        <v>2.4496073864008443E-5</v>
      </c>
      <c r="HM419" s="418">
        <f ca="1">IF(HM407="Facility",EXP(HA416+HA414*INDEX(INDIRECT("input"&amp;$B405),$E419,HM404)+HA413*2*HM406),"")</f>
        <v>3.9965765479074802E-5</v>
      </c>
      <c r="HN419" s="418">
        <f ca="1">IF(HN407="Facility",EXP(HA416+HA414*INDEX(INDIRECT("input"&amp;$B405),$E419,HN404)+HA413*2*HN406),"")</f>
        <v>6.5204833198810301E-5</v>
      </c>
      <c r="HO419" s="418">
        <f ca="1">IF(HO407="Facility",EXP(HA416+HA414*INDEX(INDIRECT("input"&amp;$B405),$E419,HO404)+HA413*2*HO406),"")</f>
        <v>1.0638280592200231E-4</v>
      </c>
      <c r="HP419" s="418">
        <f ca="1">IF(HP407="Facility",EXP(HA416+HA414*INDEX(INDIRECT("input"&amp;$B405),$E419,HP404)+HA413*2*HP406),"")</f>
        <v>1.7356537607161459E-4</v>
      </c>
      <c r="HQ419" s="418">
        <f ca="1">IF(HQ407="Facility",EXP(HA416+HA414*INDEX(INDIRECT("input"&amp;$B405),$E419,HQ404)+HA413*2*HQ406),"")</f>
        <v>2.8317489381665721E-4</v>
      </c>
      <c r="HR419" s="418">
        <f ca="1">IF(HR407="Facility",EXP(HA416+HA414*INDEX(INDIRECT("input"&amp;$B405),$E419,HR404)+HA413*2*HR406),"")</f>
        <v>4.620047056792517E-4</v>
      </c>
      <c r="HS419" s="418">
        <f ca="1">IF(HS407="Facility",EXP(HA416+HA414*INDEX(INDIRECT("input"&amp;$B405),$E419,HS404)+HA413*2*HS406),"")</f>
        <v>7.5376861695927765E-4</v>
      </c>
      <c r="HT419" s="418">
        <f ca="1">IF(HT407="Facility",EXP(HA416+HA414*INDEX(INDIRECT("input"&amp;$B405),$E419,HT404)+HA413*2*HT406),"")</f>
        <v>1.229786452234004E-3</v>
      </c>
      <c r="HU419" s="418">
        <f ca="1">IF(HU407="Facility",EXP(HA416+HA414*INDEX(INDIRECT("input"&amp;$B405),$E419,HU404)+HA413*2*HU406),"")</f>
        <v>2.0064177309467449E-3</v>
      </c>
      <c r="HV419" s="419">
        <f ca="1">IF(HV407="Facility",EXP(HA416+HA414*INDEX(INDIRECT("input"&amp;$B405),$E419,HV404)+HA413*2*HV406),"")</f>
        <v>3.2735050087309521E-3</v>
      </c>
      <c r="HW419" s="203"/>
    </row>
    <row r="420" spans="1:231" ht="15.75" thickBot="1">
      <c r="A420" s="18" t="s">
        <v>237</v>
      </c>
      <c r="B420" s="122">
        <f>A341</f>
        <v>3</v>
      </c>
      <c r="C420" s="122" t="str">
        <f>A342</f>
        <v>work1834</v>
      </c>
      <c r="D420" s="210"/>
      <c r="E420" s="122"/>
      <c r="F420" s="31"/>
      <c r="G420" s="420">
        <f ca="1">IF(G407="Facility",G419/(G419+EXP(F415)),"")</f>
        <v>0.9999670910173809</v>
      </c>
      <c r="H420" s="421">
        <f ca="1">IF(H407="Facility",H419/(H419+EXP(F415)),"")</f>
        <v>0.99994630954513619</v>
      </c>
      <c r="I420" s="421">
        <f ca="1">IF(I407="Facility",I419/(I419+EXP(F415)),"")</f>
        <v>0.99991240607020726</v>
      </c>
      <c r="J420" s="421">
        <f ca="1">IF(J407="Facility",J419/(J419+EXP(F415)),"")</f>
        <v>0.99985709690320457</v>
      </c>
      <c r="K420" s="421">
        <f ca="1">IF(K407="Facility",K419/(K419+EXP(F415)),"")</f>
        <v>0.99976687218055771</v>
      </c>
      <c r="L420" s="421">
        <f ca="1">IF(L407="Facility",L419/(L419+EXP(F415)),"")</f>
        <v>0.99961970394502309</v>
      </c>
      <c r="M420" s="421">
        <f ca="1">IF(M407="Facility",M419/(M419+EXP(F415)),"")</f>
        <v>0.99937968942679589</v>
      </c>
      <c r="N420" s="421">
        <f ca="1">IF(N407="Facility",N419/(N419+EXP(F415)),"")</f>
        <v>0.99898834894059163</v>
      </c>
      <c r="O420" s="421">
        <f ca="1">IF(O407="Facility",O419/(O419+EXP(F415)),"")</f>
        <v>0.99835052771780142</v>
      </c>
      <c r="P420" s="421">
        <f ca="1">IF(P407="Facility",P419/(P419+EXP(F415)),"")</f>
        <v>0.9928758692089551</v>
      </c>
      <c r="Q420" s="421">
        <f ca="1">IF(Q407="Facility",Q419/(Q419+EXP(F415)),"")</f>
        <v>0.99562135758277515</v>
      </c>
      <c r="R420" s="421">
        <f ca="1">IF(R407="Facility",R419/(R419+EXP(F415)),"")</f>
        <v>0.99731165799055121</v>
      </c>
      <c r="S420" s="421">
        <f ca="1">IF(S407="Facility",S419/(S419+EXP(F415)),"")</f>
        <v>0.99835052771780142</v>
      </c>
      <c r="T420" s="421">
        <f ca="1">IF(T407="Facility",T419/(T419+EXP(F415)),"")</f>
        <v>0.99898834894059163</v>
      </c>
      <c r="U420" s="421">
        <f ca="1">IF(U407="Facility",U419/(U419+EXP(F415)),"")</f>
        <v>0.99937968942679589</v>
      </c>
      <c r="V420" s="421">
        <f ca="1">IF(V407="Facility",V419/(V419+EXP(F415)),"")</f>
        <v>0.99961970394502309</v>
      </c>
      <c r="W420" s="421">
        <f ca="1">IF(W407="Facility",W419/(W419+EXP(F415)),"")</f>
        <v>0.99976687218055771</v>
      </c>
      <c r="X420" s="421">
        <f ca="1">IF(X407="Facility",X419/(X419+EXP(F415)),"")</f>
        <v>0.99985709690320457</v>
      </c>
      <c r="Y420" s="421">
        <f ca="1">IF(Y407="Facility",Y419/(Y419+EXP(F415)),"")</f>
        <v>0.99991240607020726</v>
      </c>
      <c r="Z420" s="421">
        <f ca="1">IF(Z407="Facility",Z419/(Z419+EXP(F415)),"")</f>
        <v>0.99994630954513619</v>
      </c>
      <c r="AA420" s="422">
        <f ca="1">IF(AA407="Facility",AA419/(AA419+EXP(F415)),"")</f>
        <v>0.9999670910173809</v>
      </c>
      <c r="AB420" s="204"/>
      <c r="AD420" s="18" t="s">
        <v>237</v>
      </c>
      <c r="AE420" s="122">
        <f>AD341</f>
        <v>3</v>
      </c>
      <c r="AF420" s="122" t="str">
        <f>AD342</f>
        <v>shop1834</v>
      </c>
      <c r="AG420" s="210"/>
      <c r="AH420" s="122"/>
      <c r="AI420" s="31"/>
      <c r="AJ420" s="420">
        <f ca="1">IF(AJ407="Facility",AJ419/(AJ419+EXP(AI415)),"")</f>
        <v>0.99999677091334183</v>
      </c>
      <c r="AK420" s="421">
        <f ca="1">IF(AK407="Facility",AK419/(AK419+EXP(AI415)),"")</f>
        <v>0.9999947317003679</v>
      </c>
      <c r="AL420" s="421">
        <f ca="1">IF(AL407="Facility",AL419/(AL419+EXP(AI415)),"")</f>
        <v>0.99999140470721026</v>
      </c>
      <c r="AM420" s="421">
        <f ca="1">IF(AM407="Facility",AM419/(AM419+EXP(AI415)),"")</f>
        <v>0.9999859767082212</v>
      </c>
      <c r="AN420" s="421">
        <f ca="1">IF(AN407="Facility",AN419/(AN419+EXP(AI415)),"")</f>
        <v>0.99997712096108538</v>
      </c>
      <c r="AO420" s="421">
        <f ca="1">IF(AO407="Facility",AO419/(AO419+EXP(AI415)),"")</f>
        <v>0.99996267299414965</v>
      </c>
      <c r="AP420" s="421">
        <f ca="1">IF(AP407="Facility",AP419/(AP419+EXP(AI415)),"")</f>
        <v>0.99993910178401491</v>
      </c>
      <c r="AQ420" s="421">
        <f ca="1">IF(AQ407="Facility",AQ419/(AQ419+EXP(AI415)),"")</f>
        <v>0.99990064733500406</v>
      </c>
      <c r="AR420" s="421">
        <f ca="1">IF(AR407="Facility",AR419/(AR419+EXP(AI415)),"")</f>
        <v>0.99983791458937477</v>
      </c>
      <c r="AS420" s="421">
        <f ca="1">IF(AS407="Facility",AS419/(AS419+EXP(AI415)),"")</f>
        <v>0.9997355819328545</v>
      </c>
      <c r="AT420" s="421">
        <f ca="1">IF(AT407="Facility",AT419/(AT419+EXP(AI415)),"")</f>
        <v>0.99956866940492139</v>
      </c>
      <c r="AU420" s="421">
        <f ca="1">IF(AU407="Facility",AU419/(AU419+EXP(AI415)),"")</f>
        <v>0.9997355819328545</v>
      </c>
      <c r="AV420" s="421">
        <f ca="1">IF(AV407="Facility",AV419/(AV419+EXP(AI415)),"")</f>
        <v>0.99983791458937477</v>
      </c>
      <c r="AW420" s="421">
        <f ca="1">IF(AW407="Facility",AW419/(AW419+EXP(AI415)),"")</f>
        <v>0.99990064733500406</v>
      </c>
      <c r="AX420" s="421">
        <f ca="1">IF(AX407="Facility",AX419/(AX419+EXP(AI415)),"")</f>
        <v>0.99993910178401491</v>
      </c>
      <c r="AY420" s="421">
        <f ca="1">IF(AY407="Facility",AY419/(AY419+EXP(AI415)),"")</f>
        <v>0.99996267299414965</v>
      </c>
      <c r="AZ420" s="421">
        <f ca="1">IF(AZ407="Facility",AZ419/(AZ419+EXP(AI415)),"")</f>
        <v>0.99997712096108538</v>
      </c>
      <c r="BA420" s="421">
        <f ca="1">IF(BA407="Facility",BA419/(BA419+EXP(AI415)),"")</f>
        <v>0.9999859767082212</v>
      </c>
      <c r="BB420" s="421">
        <f ca="1">IF(BB407="Facility",BB419/(BB419+EXP(AI415)),"")</f>
        <v>0.99999140470721026</v>
      </c>
      <c r="BC420" s="421">
        <f ca="1">IF(BC407="Facility",BC419/(BC419+EXP(AI415)),"")</f>
        <v>0.9999947317003679</v>
      </c>
      <c r="BD420" s="422">
        <f ca="1">IF(BD407="Facility",BD419/(BD419+EXP(AI415)),"")</f>
        <v>0.99999677091334183</v>
      </c>
      <c r="BE420" s="204"/>
      <c r="BG420" s="18" t="s">
        <v>237</v>
      </c>
      <c r="BH420" s="122">
        <f>BG341</f>
        <v>3</v>
      </c>
      <c r="BI420" s="122" t="str">
        <f>BG342</f>
        <v>lei1834</v>
      </c>
      <c r="BJ420" s="210"/>
      <c r="BK420" s="122"/>
      <c r="BL420" s="31"/>
      <c r="BM420" s="420">
        <f ca="1">IF(BM407="Facility",BM419/(BM419+EXP(BL415)),"")</f>
        <v>0.99996885712725858</v>
      </c>
      <c r="BN420" s="421">
        <f ca="1">IF(BN407="Facility",BN419/(BN419+EXP(BL415)),"")</f>
        <v>0.99994919086720213</v>
      </c>
      <c r="BO420" s="421">
        <f ca="1">IF(BO407="Facility",BO419/(BO419+EXP(BL415)),"")</f>
        <v>0.99991710668645961</v>
      </c>
      <c r="BP420" s="421">
        <f ca="1">IF(BP407="Facility",BP419/(BP419+EXP(BL415)),"")</f>
        <v>0.9998647652137661</v>
      </c>
      <c r="BQ420" s="421">
        <f ca="1">IF(BQ407="Facility",BQ419/(BQ419+EXP(BL415)),"")</f>
        <v>0.99977938096377006</v>
      </c>
      <c r="BR420" s="421">
        <f ca="1">IF(BR407="Facility",BR419/(BR419+EXP(BL415)),"")</f>
        <v>0.99964010639308187</v>
      </c>
      <c r="BS420" s="421">
        <f ca="1">IF(BS407="Facility",BS419/(BS419+EXP(BL415)),"")</f>
        <v>0.99941296081714637</v>
      </c>
      <c r="BT420" s="421">
        <f ca="1">IF(BT407="Facility",BT419/(BT419+EXP(BL415)),"")</f>
        <v>0.99904259042077259</v>
      </c>
      <c r="BU420" s="421">
        <f ca="1">IF(BU407="Facility",BU419/(BU419+EXP(BL415)),"")</f>
        <v>0.9984389136831644</v>
      </c>
      <c r="BV420" s="421">
        <f ca="1">IF(BV407="Facility",BV419/(BV419+EXP(BL415)),"")</f>
        <v>0.99325562963667646</v>
      </c>
      <c r="BW420" s="421">
        <f ca="1">IF(BW407="Facility",BW419/(BW419+EXP(BL415)),"")</f>
        <v>0.99585537734903928</v>
      </c>
      <c r="BX420" s="421">
        <f ca="1">IF(BX407="Facility",BX419/(BX419+EXP(BL415)),"")</f>
        <v>0.9974555692807433</v>
      </c>
      <c r="BY420" s="421">
        <f ca="1">IF(BY407="Facility",BY419/(BY419+EXP(BL415)),"")</f>
        <v>0.9984389136831644</v>
      </c>
      <c r="BZ420" s="421">
        <f ca="1">IF(BZ407="Facility",BZ419/(BZ419+EXP(BL415)),"")</f>
        <v>0.99904259042077259</v>
      </c>
      <c r="CA420" s="421">
        <f ca="1">IF(CA407="Facility",CA419/(CA419+EXP(BL415)),"")</f>
        <v>0.99941296081714637</v>
      </c>
      <c r="CB420" s="421">
        <f ca="1">IF(CB407="Facility",CB419/(CB419+EXP(BL415)),"")</f>
        <v>0.99964010639308187</v>
      </c>
      <c r="CC420" s="421">
        <f ca="1">IF(CC407="Facility",CC419/(CC419+EXP(BL415)),"")</f>
        <v>0.99977938096377006</v>
      </c>
      <c r="CD420" s="421">
        <f ca="1">IF(CD407="Facility",CD419/(CD419+EXP(BL415)),"")</f>
        <v>0.9998647652137661</v>
      </c>
      <c r="CE420" s="421">
        <f ca="1">IF(CE407="Facility",CE419/(CE419+EXP(BL415)),"")</f>
        <v>0.99991710668645961</v>
      </c>
      <c r="CF420" s="421">
        <f ca="1">IF(CF407="Facility",CF419/(CF419+EXP(BL415)),"")</f>
        <v>0.99994919086720213</v>
      </c>
      <c r="CG420" s="422">
        <f ca="1">IF(CG407="Facility",CG419/(CG419+EXP(BL415)),"")</f>
        <v>0.99996885712725858</v>
      </c>
      <c r="CH420" s="204"/>
      <c r="CJ420" s="18" t="s">
        <v>237</v>
      </c>
      <c r="CK420" s="122">
        <f>CJ341</f>
        <v>3</v>
      </c>
      <c r="CL420" s="122" t="str">
        <f>CJ342</f>
        <v>work3564</v>
      </c>
      <c r="CM420" s="210"/>
      <c r="CN420" s="122"/>
      <c r="CO420" s="31"/>
      <c r="CP420" s="420">
        <f ca="1">IF(CP407="Facility",CP419/(CP419+EXP(CO415)),"")</f>
        <v>0.99998145454005261</v>
      </c>
      <c r="CQ420" s="421">
        <f ca="1">IF(CQ407="Facility",CQ419/(CQ419+EXP(CO415)),"")</f>
        <v>0.99996974311775</v>
      </c>
      <c r="CR420" s="421">
        <f ca="1">IF(CR407="Facility",CR419/(CR419+EXP(CO415)),"")</f>
        <v>0.99995063631986714</v>
      </c>
      <c r="CS420" s="421">
        <f ca="1">IF(CS407="Facility",CS419/(CS419+EXP(CO415)),"")</f>
        <v>0.9999194648181432</v>
      </c>
      <c r="CT420" s="421">
        <f ca="1">IF(CT407="Facility",CT419/(CT419+EXP(CO415)),"")</f>
        <v>0.99986861214908807</v>
      </c>
      <c r="CU420" s="421">
        <f ca="1">IF(CU407="Facility",CU419/(CU419+EXP(CO415)),"")</f>
        <v>0.9997856562482017</v>
      </c>
      <c r="CV420" s="421">
        <f ca="1">IF(CV407="Facility",CV419/(CV419+EXP(CO415)),"")</f>
        <v>0.99965034181574886</v>
      </c>
      <c r="CW420" s="421">
        <f ca="1">IF(CW407="Facility",CW419/(CW419+EXP(CO415)),"")</f>
        <v>0.9994296526047951</v>
      </c>
      <c r="CX420" s="421">
        <f ca="1">IF(CX407="Facility",CX419/(CX419+EXP(CO415)),"")</f>
        <v>0.99906980346526642</v>
      </c>
      <c r="CY420" s="421">
        <f ca="1">IF(CY407="Facility",CY419/(CY419+EXP(CO415)),"")</f>
        <v>0.99848325935465665</v>
      </c>
      <c r="CZ420" s="421">
        <f ca="1">IF(CZ407="Facility",CZ419/(CZ419+EXP(CO415)),"")</f>
        <v>0.99752777958247607</v>
      </c>
      <c r="DA420" s="421">
        <f ca="1">IF(DA407="Facility",DA419/(DA419+EXP(CO415)),"")</f>
        <v>0.99848325935465665</v>
      </c>
      <c r="DB420" s="421">
        <f ca="1">IF(DB407="Facility",DB419/(DB419+EXP(CO415)),"")</f>
        <v>0.99906980346526642</v>
      </c>
      <c r="DC420" s="421">
        <f ca="1">IF(DC407="Facility",DC419/(DC419+EXP(CO415)),"")</f>
        <v>0.9994296526047951</v>
      </c>
      <c r="DD420" s="421">
        <f ca="1">IF(DD407="Facility",DD419/(DD419+EXP(CO415)),"")</f>
        <v>0.99965034181574886</v>
      </c>
      <c r="DE420" s="421">
        <f ca="1">IF(DE407="Facility",DE419/(DE419+EXP(CO415)),"")</f>
        <v>0.9997856562482017</v>
      </c>
      <c r="DF420" s="421">
        <f ca="1">IF(DF407="Facility",DF419/(DF419+EXP(CO415)),"")</f>
        <v>0.99986861214908807</v>
      </c>
      <c r="DG420" s="421">
        <f ca="1">IF(DG407="Facility",DG419/(DG419+EXP(CO415)),"")</f>
        <v>0.9999194648181432</v>
      </c>
      <c r="DH420" s="421">
        <f ca="1">IF(DH407="Facility",DH419/(DH419+EXP(CO415)),"")</f>
        <v>0.99995063631986714</v>
      </c>
      <c r="DI420" s="421">
        <f ca="1">IF(DI407="Facility",DI419/(DI419+EXP(CO415)),"")</f>
        <v>0.99996974311775</v>
      </c>
      <c r="DJ420" s="422">
        <f ca="1">IF(DJ407="Facility",DJ419/(DJ419+EXP(CO415)),"")</f>
        <v>0.99998145454005261</v>
      </c>
      <c r="DK420" s="204"/>
      <c r="DM420" s="18" t="s">
        <v>237</v>
      </c>
      <c r="DN420" s="122">
        <f>DM341</f>
        <v>3</v>
      </c>
      <c r="DO420" s="122" t="str">
        <f>DM342</f>
        <v>shop3564</v>
      </c>
      <c r="DP420" s="210"/>
      <c r="DQ420" s="122"/>
      <c r="DR420" s="31"/>
      <c r="DS420" s="420">
        <f ca="1">IF(DS407="Facility",DS419/(DS419+EXP(DR415)),"")</f>
        <v>0.99996743799898646</v>
      </c>
      <c r="DT420" s="421">
        <f ca="1">IF(DT407="Facility",DT419/(DT419+EXP(DR415)),"")</f>
        <v>0.99994687562818318</v>
      </c>
      <c r="DU420" s="421">
        <f ca="1">IF(DU407="Facility",DU419/(DU419+EXP(DR415)),"")</f>
        <v>0.99991332958212953</v>
      </c>
      <c r="DV420" s="421">
        <f ca="1">IF(DV407="Facility",DV419/(DV419+EXP(DR415)),"")</f>
        <v>0.99985860346297384</v>
      </c>
      <c r="DW420" s="421">
        <f ca="1">IF(DW407="Facility",DW419/(DW419+EXP(DR415)),"")</f>
        <v>0.99976932971746535</v>
      </c>
      <c r="DX420" s="421">
        <f ca="1">IF(DX407="Facility",DX419/(DX419+EXP(DR415)),"")</f>
        <v>0.99962371228460689</v>
      </c>
      <c r="DY420" s="421">
        <f ca="1">IF(DY407="Facility",DY419/(DY419+EXP(DR415)),"")</f>
        <v>0.99938622597820215</v>
      </c>
      <c r="DZ420" s="421">
        <f ca="1">IF(DZ407="Facility",DZ419/(DZ419+EXP(DR415)),"")</f>
        <v>0.99899900513007001</v>
      </c>
      <c r="EA420" s="421">
        <f ca="1">IF(EA407="Facility",EA419/(EA419+EXP(DR415)),"")</f>
        <v>0.99836789139745918</v>
      </c>
      <c r="EB420" s="421">
        <f ca="1">IF(EB407="Facility",EB419/(EB419+EXP(DR415)),"")</f>
        <v>0.99295045663180248</v>
      </c>
      <c r="EC420" s="421">
        <f ca="1">IF(EC407="Facility",EC419/(EC419+EXP(DR415)),"")</f>
        <v>0.99566732603415031</v>
      </c>
      <c r="ED420" s="421">
        <f ca="1">IF(ED407="Facility",ED419/(ED419+EXP(DR415)),"")</f>
        <v>0.99733992851483844</v>
      </c>
      <c r="EE420" s="421">
        <f ca="1">IF(EE407="Facility",EE419/(EE419+EXP(DR415)),"")</f>
        <v>0.99836789139745918</v>
      </c>
      <c r="EF420" s="421">
        <f ca="1">IF(EF407="Facility",EF419/(EF419+EXP(DR415)),"")</f>
        <v>0.99899900513007001</v>
      </c>
      <c r="EG420" s="421">
        <f ca="1">IF(EG407="Facility",EG419/(EG419+EXP(DR415)),"")</f>
        <v>0.99938622597820215</v>
      </c>
      <c r="EH420" s="421">
        <f ca="1">IF(EH407="Facility",EH419/(EH419+EXP(DR415)),"")</f>
        <v>0.99962371228460689</v>
      </c>
      <c r="EI420" s="421">
        <f ca="1">IF(EI407="Facility",EI419/(EI419+EXP(DR415)),"")</f>
        <v>0.99976932971746535</v>
      </c>
      <c r="EJ420" s="421">
        <f ca="1">IF(EJ407="Facility",EJ419/(EJ419+EXP(DR415)),"")</f>
        <v>0.99985860346297384</v>
      </c>
      <c r="EK420" s="421">
        <f ca="1">IF(EK407="Facility",EK419/(EK419+EXP(DR415)),"")</f>
        <v>0.99991332958212953</v>
      </c>
      <c r="EL420" s="421">
        <f ca="1">IF(EL407="Facility",EL419/(EL419+EXP(DR415)),"")</f>
        <v>0.99994687562818318</v>
      </c>
      <c r="EM420" s="422">
        <f ca="1">IF(EM407="Facility",EM419/(EM419+EXP(DR415)),"")</f>
        <v>0.99996743799898646</v>
      </c>
      <c r="EN420" s="204"/>
      <c r="EP420" s="18" t="s">
        <v>237</v>
      </c>
      <c r="EQ420" s="122">
        <f>EP341</f>
        <v>3</v>
      </c>
      <c r="ER420" s="122" t="str">
        <f>EP342</f>
        <v>lei3564</v>
      </c>
      <c r="ES420" s="210"/>
      <c r="ET420" s="122"/>
      <c r="EU420" s="31"/>
      <c r="EV420" s="420">
        <f ca="1">IF(EV407="Facility",EV419/(EV419+EXP(EU415)),"")</f>
        <v>0.99997218618766848</v>
      </c>
      <c r="EW420" s="421">
        <f ca="1">IF(EW407="Facility",EW419/(EW419+EXP(EU415)),"")</f>
        <v>0.99995462208425379</v>
      </c>
      <c r="EX420" s="421">
        <f ca="1">IF(EX407="Facility",EX419/(EX419+EXP(EU415)),"")</f>
        <v>0.99992596727218253</v>
      </c>
      <c r="EY420" s="421">
        <f ca="1">IF(EY407="Facility",EY419/(EY419+EXP(EU415)),"")</f>
        <v>0.99987921997911955</v>
      </c>
      <c r="EZ420" s="421">
        <f ca="1">IF(EZ407="Facility",EZ419/(EZ419+EXP(EU415)),"")</f>
        <v>0.99980296034943672</v>
      </c>
      <c r="FA420" s="421">
        <f ca="1">IF(FA407="Facility",FA419/(FA419+EXP(EU415)),"")</f>
        <v>0.99967856642118214</v>
      </c>
      <c r="FB420" s="421">
        <f ca="1">IF(FB407="Facility",FB419/(FB419+EXP(EU415)),"")</f>
        <v>0.9994756820239985</v>
      </c>
      <c r="FC420" s="421">
        <f ca="1">IF(FC407="Facility",FC419/(FC419+EXP(EU415)),"")</f>
        <v>0.99914484936554115</v>
      </c>
      <c r="FD420" s="421">
        <f ca="1">IF(FD407="Facility",FD419/(FD419+EXP(EU415)),"")</f>
        <v>0.99860556010050561</v>
      </c>
      <c r="FE420" s="421">
        <f ca="1">IF(FE407="Facility",FE419/(FE419+EXP(EU415)),"")</f>
        <v>0.99397225265984601</v>
      </c>
      <c r="FF420" s="421">
        <f ca="1">IF(FF407="Facility",FF419/(FF419+EXP(EU415)),"")</f>
        <v>0.99629679410371486</v>
      </c>
      <c r="FG420" s="421">
        <f ca="1">IF(FG407="Facility",FG419/(FG419+EXP(EU415)),"")</f>
        <v>0.9977269490179449</v>
      </c>
      <c r="FH420" s="421">
        <f ca="1">IF(FH407="Facility",FH419/(FH419+EXP(EU415)),"")</f>
        <v>0.99860556010050561</v>
      </c>
      <c r="FI420" s="421">
        <f ca="1">IF(FI407="Facility",FI419/(FI419+EXP(EU415)),"")</f>
        <v>0.99914484936554115</v>
      </c>
      <c r="FJ420" s="421">
        <f ca="1">IF(FJ407="Facility",FJ419/(FJ419+EXP(EU415)),"")</f>
        <v>0.9994756820239985</v>
      </c>
      <c r="FK420" s="421">
        <f ca="1">IF(FK407="Facility",FK419/(FK419+EXP(EU415)),"")</f>
        <v>0.99967856642118214</v>
      </c>
      <c r="FL420" s="421">
        <f ca="1">IF(FL407="Facility",FL419/(FL419+EXP(EU415)),"")</f>
        <v>0.99980296034943672</v>
      </c>
      <c r="FM420" s="421">
        <f ca="1">IF(FM407="Facility",FM419/(FM419+EXP(EU415)),"")</f>
        <v>0.99987921997911955</v>
      </c>
      <c r="FN420" s="421">
        <f ca="1">IF(FN407="Facility",FN419/(FN419+EXP(EU415)),"")</f>
        <v>0.99992596727218253</v>
      </c>
      <c r="FO420" s="421">
        <f ca="1">IF(FO407="Facility",FO419/(FO419+EXP(EU415)),"")</f>
        <v>0.99995462208425379</v>
      </c>
      <c r="FP420" s="422">
        <f ca="1">IF(FP407="Facility",FP419/(FP419+EXP(EU415)),"")</f>
        <v>0.99997218618766848</v>
      </c>
      <c r="FQ420" s="204"/>
      <c r="FS420" s="18" t="s">
        <v>237</v>
      </c>
      <c r="FT420" s="122">
        <f>FS341</f>
        <v>3</v>
      </c>
      <c r="FU420" s="122" t="str">
        <f>FS342</f>
        <v>shop65</v>
      </c>
      <c r="FV420" s="210"/>
      <c r="FW420" s="122"/>
      <c r="FX420" s="31"/>
      <c r="FY420" s="420">
        <f ca="1">IF(FY407="Facility",FY419/(FY419+EXP(FX415)),"")</f>
        <v>0.99994433949127581</v>
      </c>
      <c r="FZ420" s="421">
        <f ca="1">IF(FZ407="Facility",FZ419/(FZ419+EXP(FX415)),"")</f>
        <v>0.99990919211542828</v>
      </c>
      <c r="GA420" s="421">
        <f ca="1">IF(GA407="Facility",GA419/(GA419+EXP(FX415)),"")</f>
        <v>0.99985185387146713</v>
      </c>
      <c r="GB420" s="421">
        <f ca="1">IF(GB407="Facility",GB419/(GB419+EXP(FX415)),"")</f>
        <v>0.99975831965622353</v>
      </c>
      <c r="GC420" s="421">
        <f ca="1">IF(GC407="Facility",GC419/(GC419+EXP(FX415)),"")</f>
        <v>0.99960575453763167</v>
      </c>
      <c r="GD420" s="421">
        <f ca="1">IF(GD407="Facility",GD419/(GD419+EXP(FX415)),"")</f>
        <v>0.99935694185693535</v>
      </c>
      <c r="GE420" s="421">
        <f ca="1">IF(GE407="Facility",GE419/(GE419+EXP(FX415)),"")</f>
        <v>0.99895126548197344</v>
      </c>
      <c r="GF420" s="421">
        <f ca="1">IF(GF407="Facility",GF419/(GF419+EXP(FX415)),"")</f>
        <v>0.99829010406472429</v>
      </c>
      <c r="GG420" s="421">
        <f ca="1">IF(GG407="Facility",GG419/(GG419+EXP(FX415)),"")</f>
        <v>0.99721328457190184</v>
      </c>
      <c r="GH420" s="421">
        <f ca="1">IF(GH407="Facility",GH419/(GH419+EXP(FX415)),"")</f>
        <v>0.99546141316025294</v>
      </c>
      <c r="GI420" s="421">
        <f ca="1">IF(GI407="Facility",GI419/(GI419+EXP(FX415)),"")</f>
        <v>0.99261638047212519</v>
      </c>
      <c r="GJ420" s="421">
        <f ca="1">IF(GJ407="Facility",GJ419/(GJ419+EXP(FX415)),"")</f>
        <v>0.99546141316025294</v>
      </c>
      <c r="GK420" s="421">
        <f ca="1">IF(GK407="Facility",GK419/(GK419+EXP(FX415)),"")</f>
        <v>0.99721328457190184</v>
      </c>
      <c r="GL420" s="421">
        <f ca="1">IF(GL407="Facility",GL419/(GL419+EXP(FX415)),"")</f>
        <v>0.99829010406472429</v>
      </c>
      <c r="GM420" s="421">
        <f ca="1">IF(GM407="Facility",GM419/(GM419+EXP(FX415)),"")</f>
        <v>0.99895126548197344</v>
      </c>
      <c r="GN420" s="421">
        <f ca="1">IF(GN407="Facility",GN419/(GN419+EXP(FX415)),"")</f>
        <v>0.99935694185693535</v>
      </c>
      <c r="GO420" s="421">
        <f ca="1">IF(GO407="Facility",GO419/(GO419+EXP(FX415)),"")</f>
        <v>0.99960575453763167</v>
      </c>
      <c r="GP420" s="421">
        <f ca="1">IF(GP407="Facility",GP419/(GP419+EXP(FX415)),"")</f>
        <v>0.99975831965622353</v>
      </c>
      <c r="GQ420" s="421">
        <f ca="1">IF(GQ407="Facility",GQ419/(GQ419+EXP(FX415)),"")</f>
        <v>0.99985185387146713</v>
      </c>
      <c r="GR420" s="421">
        <f ca="1">IF(GR407="Facility",GR419/(GR419+EXP(FX415)),"")</f>
        <v>0.99990919211542828</v>
      </c>
      <c r="GS420" s="422">
        <f ca="1">IF(GS407="Facility",GS419/(GS419+EXP(FX415)),"")</f>
        <v>0.99994433949127581</v>
      </c>
      <c r="GT420" s="204"/>
      <c r="GV420" s="18" t="s">
        <v>237</v>
      </c>
      <c r="GW420" s="122">
        <f>GV341</f>
        <v>3</v>
      </c>
      <c r="GX420" s="122" t="str">
        <f>GV342</f>
        <v>lei65</v>
      </c>
      <c r="GY420" s="210"/>
      <c r="GZ420" s="122"/>
      <c r="HA420" s="31"/>
      <c r="HB420" s="420">
        <f ca="1">IF(HB407="Facility",HB419/(HB419+EXP(HA415)),"")</f>
        <v>0.99988984985366536</v>
      </c>
      <c r="HC420" s="421">
        <f ca="1">IF(HC407="Facility",HC419/(HC419+EXP(HA415)),"")</f>
        <v>0.99982030064349736</v>
      </c>
      <c r="HD420" s="421">
        <f ca="1">IF(HD407="Facility",HD419/(HD419+EXP(HA415)),"")</f>
        <v>0.99970685067922849</v>
      </c>
      <c r="HE420" s="421">
        <f ca="1">IF(HE407="Facility",HE419/(HE419+EXP(HA415)),"")</f>
        <v>0.99952181037201959</v>
      </c>
      <c r="HF420" s="421">
        <f ca="1">IF(HF407="Facility",HF419/(HF419+EXP(HA415)),"")</f>
        <v>0.99922006093403914</v>
      </c>
      <c r="HG420" s="421">
        <f ca="1">IF(HG407="Facility",HG419/(HG419+EXP(HA415)),"")</f>
        <v>0.99872814245745167</v>
      </c>
      <c r="HH420" s="421">
        <f ca="1">IF(HH407="Facility",HH419/(HH419+EXP(HA415)),"")</f>
        <v>0.99792660791051413</v>
      </c>
      <c r="HI420" s="421">
        <f ca="1">IF(HI407="Facility",HI419/(HI419+EXP(HA415)),"")</f>
        <v>0.99662164872917558</v>
      </c>
      <c r="HJ420" s="421">
        <f ca="1">IF(HJ407="Facility",HJ419/(HJ419+EXP(HA415)),"")</f>
        <v>0.99449989624323754</v>
      </c>
      <c r="HK420" s="421">
        <f ca="1">IF(HK407="Facility",HK419/(HK419+EXP(HA415)),"")</f>
        <v>0.99105754700648985</v>
      </c>
      <c r="HL420" s="421">
        <f ca="1">IF(HL407="Facility",HL419/(HL419+EXP(HA415)),"")</f>
        <v>0.98549216454726829</v>
      </c>
      <c r="HM420" s="421">
        <f ca="1">IF(HM407="Facility",HM419/(HM419+EXP(HA415)),"")</f>
        <v>0.99105754700648985</v>
      </c>
      <c r="HN420" s="421">
        <f ca="1">IF(HN407="Facility",HN419/(HN419+EXP(HA415)),"")</f>
        <v>0.99449989624323754</v>
      </c>
      <c r="HO420" s="421">
        <f ca="1">IF(HO407="Facility",HO419/(HO419+EXP(HA415)),"")</f>
        <v>0.99662164872917558</v>
      </c>
      <c r="HP420" s="421">
        <f ca="1">IF(HP407="Facility",HP419/(HP419+EXP(HA415)),"")</f>
        <v>0.99792660791051413</v>
      </c>
      <c r="HQ420" s="421">
        <f ca="1">IF(HQ407="Facility",HQ419/(HQ419+EXP(HA415)),"")</f>
        <v>0.99872814245745167</v>
      </c>
      <c r="HR420" s="421">
        <f ca="1">IF(HR407="Facility",HR419/(HR419+EXP(HA415)),"")</f>
        <v>0.99922006093403914</v>
      </c>
      <c r="HS420" s="421">
        <f ca="1">IF(HS407="Facility",HS419/(HS419+EXP(HA415)),"")</f>
        <v>0.99952181037201959</v>
      </c>
      <c r="HT420" s="421">
        <f ca="1">IF(HT407="Facility",HT419/(HT419+EXP(HA415)),"")</f>
        <v>0.99970685067922849</v>
      </c>
      <c r="HU420" s="421">
        <f ca="1">IF(HU407="Facility",HU419/(HU419+EXP(HA415)),"")</f>
        <v>0.99982030064349736</v>
      </c>
      <c r="HV420" s="422">
        <f ca="1">IF(HV407="Facility",HV419/(HV419+EXP(HA415)),"")</f>
        <v>0.99988984985366536</v>
      </c>
      <c r="HW420" s="204"/>
    </row>
    <row r="421" spans="1:231" ht="15">
      <c r="A421" s="17" t="s">
        <v>174</v>
      </c>
      <c r="B421" s="124">
        <f>A341</f>
        <v>3</v>
      </c>
      <c r="C421" s="124" t="str">
        <f>A342</f>
        <v>work1834</v>
      </c>
      <c r="D421" s="223" t="str">
        <f t="shared" ref="D421:D422" si="2062">"core"&amp;B421&amp;"_"&amp;C421</f>
        <v>core3_work1834</v>
      </c>
      <c r="E421" s="124">
        <v>1</v>
      </c>
      <c r="F421" s="21"/>
      <c r="G421" s="407">
        <f ca="1">EXP(F412*INDEX(INDIRECT(D421),$E421,G$28)/100)</f>
        <v>1.0767509518941575E-6</v>
      </c>
      <c r="H421" s="408">
        <f ca="1">EXP(F412*INDEX(INDIRECT(D421),$E421,H$28)/100)</f>
        <v>1.0767509518941575E-6</v>
      </c>
      <c r="I421" s="408">
        <f ca="1">EXP(F412*INDEX(INDIRECT(D421),$E421,I$28)/100)</f>
        <v>1.0767509518941575E-6</v>
      </c>
      <c r="J421" s="408">
        <f ca="1">EXP(F412*INDEX(INDIRECT(D421),$E421,J$28)/100)</f>
        <v>1.0767509518941575E-6</v>
      </c>
      <c r="K421" s="408">
        <f ca="1">EXP(F412*INDEX(INDIRECT(D421),$E421,K$28)/100)</f>
        <v>1.0767509518941575E-6</v>
      </c>
      <c r="L421" s="408">
        <f ca="1">EXP(F412*INDEX(INDIRECT(D421),$E421,L$28)/100)</f>
        <v>1.0767509518941575E-6</v>
      </c>
      <c r="M421" s="408">
        <f ca="1">EXP(F412*INDEX(INDIRECT(D421),$E421,M$28)/100)</f>
        <v>1.0767509518941575E-6</v>
      </c>
      <c r="N421" s="408">
        <f ca="1">EXP(F412*INDEX(INDIRECT(D421),$E421,N$28)/100)</f>
        <v>1.0767509518941575E-6</v>
      </c>
      <c r="O421" s="408">
        <f ca="1">EXP(F412*INDEX(INDIRECT(D421),$E421,O$28)/100)</f>
        <v>1.0767509518941575E-6</v>
      </c>
      <c r="P421" s="408">
        <f ca="1">EXP(F412*INDEX(INDIRECT(D421),$E421,P$28)/100)</f>
        <v>1.0767509518941575E-6</v>
      </c>
      <c r="Q421" s="408">
        <f ca="1">EXP(F412*INDEX(INDIRECT(D421),$E421,Q$28)/100)</f>
        <v>1.0767509518941575E-6</v>
      </c>
      <c r="R421" s="408">
        <f ca="1">EXP(F412*INDEX(INDIRECT(D421),$E421,R$28)/100)</f>
        <v>1.0767509518941575E-6</v>
      </c>
      <c r="S421" s="408">
        <f ca="1">EXP(F412*INDEX(INDIRECT(D421),$E421,S$28)/100)</f>
        <v>1.0767509518941575E-6</v>
      </c>
      <c r="T421" s="408">
        <f ca="1">EXP(F412*INDEX(INDIRECT(D421),$E421,T$28)/100)</f>
        <v>1.0767509518941575E-6</v>
      </c>
      <c r="U421" s="408">
        <f ca="1">EXP(F412*INDEX(INDIRECT(D421),$E421,U$28)/100)</f>
        <v>1.0767509518941575E-6</v>
      </c>
      <c r="V421" s="408">
        <f ca="1">EXP(F412*INDEX(INDIRECT(D421),$E421,V$28)/100)</f>
        <v>1.0767509518941575E-6</v>
      </c>
      <c r="W421" s="408">
        <f ca="1">EXP(F412*INDEX(INDIRECT(D421),$E421,W$28)/100)</f>
        <v>1.0767509518941575E-6</v>
      </c>
      <c r="X421" s="408">
        <f ca="1">EXP(F412*INDEX(INDIRECT(D421),$E421,X$28)/100)</f>
        <v>1.0767509518941575E-6</v>
      </c>
      <c r="Y421" s="408">
        <f ca="1">EXP(F412*INDEX(INDIRECT(D421),$E421,Y$28)/100)</f>
        <v>1.0767509518941575E-6</v>
      </c>
      <c r="Z421" s="408">
        <f ca="1">EXP(F412*INDEX(INDIRECT(D421),$E421,Z$28)/100)</f>
        <v>1.0767509518941575E-6</v>
      </c>
      <c r="AA421" s="408">
        <f ca="1">EXP(F412*INDEX(INDIRECT(D421),$E421,AA$28)/100)</f>
        <v>1.0767509518941575E-6</v>
      </c>
      <c r="AB421" s="401"/>
      <c r="AD421" s="17" t="s">
        <v>174</v>
      </c>
      <c r="AE421" s="124">
        <f>AD341</f>
        <v>3</v>
      </c>
      <c r="AF421" s="124" t="str">
        <f>AD342</f>
        <v>shop1834</v>
      </c>
      <c r="AG421" s="223" t="str">
        <f t="shared" ref="AG421:AG422" si="2063">"core"&amp;AE421&amp;"_"&amp;AF421</f>
        <v>core3_shop1834</v>
      </c>
      <c r="AH421" s="124">
        <v>1</v>
      </c>
      <c r="AI421" s="21"/>
      <c r="AJ421" s="407">
        <f ca="1">EXP(AI412*INDEX(INDIRECT(AG421),$E421,AJ$28)/100)</f>
        <v>5.6562198689080714E-7</v>
      </c>
      <c r="AK421" s="408">
        <f ca="1">EXP(AI412*INDEX(INDIRECT(AG421),$E421,AK$28)/100)</f>
        <v>5.6562198689080714E-7</v>
      </c>
      <c r="AL421" s="408">
        <f ca="1">EXP(AI412*INDEX(INDIRECT(AG421),$E421,AL$28)/100)</f>
        <v>5.6562198689080714E-7</v>
      </c>
      <c r="AM421" s="408">
        <f ca="1">EXP(AI412*INDEX(INDIRECT(AG421),$E421,AM$28)/100)</f>
        <v>5.6562198689080714E-7</v>
      </c>
      <c r="AN421" s="408">
        <f ca="1">EXP(AI412*INDEX(INDIRECT(AG421),$E421,AN$28)/100)</f>
        <v>5.6562198689080714E-7</v>
      </c>
      <c r="AO421" s="408">
        <f ca="1">EXP(AI412*INDEX(INDIRECT(AG421),$E421,AO$28)/100)</f>
        <v>5.6562198689080714E-7</v>
      </c>
      <c r="AP421" s="408">
        <f ca="1">EXP(AI412*INDEX(INDIRECT(AG421),$E421,AP$28)/100)</f>
        <v>5.6562198689080714E-7</v>
      </c>
      <c r="AQ421" s="408">
        <f ca="1">EXP(AI412*INDEX(INDIRECT(AG421),$E421,AQ$28)/100)</f>
        <v>5.6562198689080714E-7</v>
      </c>
      <c r="AR421" s="408">
        <f ca="1">EXP(AI412*INDEX(INDIRECT(AG421),$E421,AR$28)/100)</f>
        <v>5.6562198689080714E-7</v>
      </c>
      <c r="AS421" s="408">
        <f ca="1">EXP(AI412*INDEX(INDIRECT(AG421),$E421,AS$28)/100)</f>
        <v>5.6562198689080714E-7</v>
      </c>
      <c r="AT421" s="408">
        <f ca="1">EXP(AI412*INDEX(INDIRECT(AG421),$E421,AT$28)/100)</f>
        <v>5.6562198689080714E-7</v>
      </c>
      <c r="AU421" s="408">
        <f ca="1">EXP(AI412*INDEX(INDIRECT(AG421),$E421,AU$28)/100)</f>
        <v>5.6562198689080714E-7</v>
      </c>
      <c r="AV421" s="408">
        <f ca="1">EXP(AI412*INDEX(INDIRECT(AG421),$E421,AV$28)/100)</f>
        <v>5.6562198689080714E-7</v>
      </c>
      <c r="AW421" s="408">
        <f ca="1">EXP(AI412*INDEX(INDIRECT(AG421),$E421,AW$28)/100)</f>
        <v>5.6562198689080714E-7</v>
      </c>
      <c r="AX421" s="408">
        <f ca="1">EXP(AI412*INDEX(INDIRECT(AG421),$E421,AX$28)/100)</f>
        <v>5.6562198689080714E-7</v>
      </c>
      <c r="AY421" s="408">
        <f ca="1">EXP(AI412*INDEX(INDIRECT(AG421),$E421,AY$28)/100)</f>
        <v>5.6562198689080714E-7</v>
      </c>
      <c r="AZ421" s="408">
        <f ca="1">EXP(AI412*INDEX(INDIRECT(AG421),$E421,AZ$28)/100)</f>
        <v>5.6562198689080714E-7</v>
      </c>
      <c r="BA421" s="408">
        <f ca="1">EXP(AI412*INDEX(INDIRECT(AG421),$E421,BA$28)/100)</f>
        <v>5.6562198689080714E-7</v>
      </c>
      <c r="BB421" s="408">
        <f ca="1">EXP(AI412*INDEX(INDIRECT(AG421),$E421,BB$28)/100)</f>
        <v>5.6562198689080714E-7</v>
      </c>
      <c r="BC421" s="408">
        <f ca="1">EXP(AI412*INDEX(INDIRECT(AG421),$E421,BC$28)/100)</f>
        <v>5.6562198689080714E-7</v>
      </c>
      <c r="BD421" s="408">
        <f ca="1">EXP(AI412*INDEX(INDIRECT(AG421),$E421,BD$28)/100)</f>
        <v>5.6562198689080714E-7</v>
      </c>
      <c r="BE421" s="401"/>
      <c r="BG421" s="17" t="s">
        <v>174</v>
      </c>
      <c r="BH421" s="124">
        <f>BG341</f>
        <v>3</v>
      </c>
      <c r="BI421" s="124" t="str">
        <f>BG342</f>
        <v>lei1834</v>
      </c>
      <c r="BJ421" s="223" t="str">
        <f t="shared" ref="BJ421:BJ422" si="2064">"core"&amp;BH421&amp;"_"&amp;BI421</f>
        <v>core3_lei1834</v>
      </c>
      <c r="BK421" s="124">
        <v>1</v>
      </c>
      <c r="BL421" s="21"/>
      <c r="BM421" s="407">
        <f ca="1">EXP(BL412*INDEX(INDIRECT(BJ421),$E421,BM$28)/100)</f>
        <v>1.2841683854573805E-6</v>
      </c>
      <c r="BN421" s="408">
        <f ca="1">EXP(BL412*INDEX(INDIRECT(BJ421),$E421,BN$28)/100)</f>
        <v>1.2841683854573805E-6</v>
      </c>
      <c r="BO421" s="408">
        <f ca="1">EXP(BL412*INDEX(INDIRECT(BJ421),$E421,BO$28)/100)</f>
        <v>1.2841683854573805E-6</v>
      </c>
      <c r="BP421" s="408">
        <f ca="1">EXP(BL412*INDEX(INDIRECT(BJ421),$E421,BP$28)/100)</f>
        <v>1.2841683854573805E-6</v>
      </c>
      <c r="BQ421" s="408">
        <f ca="1">EXP(BL412*INDEX(INDIRECT(BJ421),$E421,BQ$28)/100)</f>
        <v>1.2841683854573805E-6</v>
      </c>
      <c r="BR421" s="408">
        <f ca="1">EXP(BL412*INDEX(INDIRECT(BJ421),$E421,BR$28)/100)</f>
        <v>1.2841683854573805E-6</v>
      </c>
      <c r="BS421" s="408">
        <f ca="1">EXP(BL412*INDEX(INDIRECT(BJ421),$E421,BS$28)/100)</f>
        <v>1.2841683854573805E-6</v>
      </c>
      <c r="BT421" s="408">
        <f ca="1">EXP(BL412*INDEX(INDIRECT(BJ421),$E421,BT$28)/100)</f>
        <v>1.2841683854573805E-6</v>
      </c>
      <c r="BU421" s="408">
        <f ca="1">EXP(BL412*INDEX(INDIRECT(BJ421),$E421,BU$28)/100)</f>
        <v>1.2841683854573805E-6</v>
      </c>
      <c r="BV421" s="408">
        <f ca="1">EXP(BL412*INDEX(INDIRECT(BJ421),$E421,BV$28)/100)</f>
        <v>1.2841683854573805E-6</v>
      </c>
      <c r="BW421" s="408">
        <f ca="1">EXP(BL412*INDEX(INDIRECT(BJ421),$E421,BW$28)/100)</f>
        <v>1.2841683854573805E-6</v>
      </c>
      <c r="BX421" s="408">
        <f ca="1">EXP(BL412*INDEX(INDIRECT(BJ421),$E421,BX$28)/100)</f>
        <v>1.2841683854573805E-6</v>
      </c>
      <c r="BY421" s="408">
        <f ca="1">EXP(BL412*INDEX(INDIRECT(BJ421),$E421,BY$28)/100)</f>
        <v>1.2841683854573805E-6</v>
      </c>
      <c r="BZ421" s="408">
        <f ca="1">EXP(BL412*INDEX(INDIRECT(BJ421),$E421,BZ$28)/100)</f>
        <v>1.2841683854573805E-6</v>
      </c>
      <c r="CA421" s="408">
        <f ca="1">EXP(BL412*INDEX(INDIRECT(BJ421),$E421,CA$28)/100)</f>
        <v>1.2841683854573805E-6</v>
      </c>
      <c r="CB421" s="408">
        <f ca="1">EXP(BL412*INDEX(INDIRECT(BJ421),$E421,CB$28)/100)</f>
        <v>1.2841683854573805E-6</v>
      </c>
      <c r="CC421" s="408">
        <f ca="1">EXP(BL412*INDEX(INDIRECT(BJ421),$E421,CC$28)/100)</f>
        <v>1.2841683854573805E-6</v>
      </c>
      <c r="CD421" s="408">
        <f ca="1">EXP(BL412*INDEX(INDIRECT(BJ421),$E421,CD$28)/100)</f>
        <v>1.2841683854573805E-6</v>
      </c>
      <c r="CE421" s="408">
        <f ca="1">EXP(BL412*INDEX(INDIRECT(BJ421),$E421,CE$28)/100)</f>
        <v>1.2841683854573805E-6</v>
      </c>
      <c r="CF421" s="408">
        <f ca="1">EXP(BL412*INDEX(INDIRECT(BJ421),$E421,CF$28)/100)</f>
        <v>1.2841683854573805E-6</v>
      </c>
      <c r="CG421" s="408">
        <f ca="1">EXP(BL412*INDEX(INDIRECT(BJ421),$E421,CG$28)/100)</f>
        <v>1.2841683854573805E-6</v>
      </c>
      <c r="CH421" s="401"/>
      <c r="CJ421" s="17" t="s">
        <v>174</v>
      </c>
      <c r="CK421" s="124">
        <f>CJ341</f>
        <v>3</v>
      </c>
      <c r="CL421" s="124" t="str">
        <f>CJ342</f>
        <v>work3564</v>
      </c>
      <c r="CM421" s="223" t="str">
        <f t="shared" ref="CM421:CM422" si="2065">"core"&amp;CK421&amp;"_"&amp;CL421</f>
        <v>core3_work3564</v>
      </c>
      <c r="CN421" s="124">
        <v>1</v>
      </c>
      <c r="CO421" s="21"/>
      <c r="CP421" s="407">
        <f ca="1">EXP(CO412*INDEX(INDIRECT(CM421),$E421,CP$28)/100)</f>
        <v>1.2294457981229641E-6</v>
      </c>
      <c r="CQ421" s="408">
        <f ca="1">EXP(CO412*INDEX(INDIRECT(CM421),$E421,CQ$28)/100)</f>
        <v>1.2294457981229641E-6</v>
      </c>
      <c r="CR421" s="408">
        <f ca="1">EXP(CO412*INDEX(INDIRECT(CM421),$E421,CR$28)/100)</f>
        <v>1.2294457981229641E-6</v>
      </c>
      <c r="CS421" s="408">
        <f ca="1">EXP(CO412*INDEX(INDIRECT(CM421),$E421,CS$28)/100)</f>
        <v>1.2294457981229641E-6</v>
      </c>
      <c r="CT421" s="408">
        <f ca="1">EXP(CO412*INDEX(INDIRECT(CM421),$E421,CT$28)/100)</f>
        <v>1.2294457981229641E-6</v>
      </c>
      <c r="CU421" s="408">
        <f ca="1">EXP(CO412*INDEX(INDIRECT(CM421),$E421,CU$28)/100)</f>
        <v>1.2294457981229641E-6</v>
      </c>
      <c r="CV421" s="408">
        <f ca="1">EXP(CO412*INDEX(INDIRECT(CM421),$E421,CV$28)/100)</f>
        <v>1.2294457981229641E-6</v>
      </c>
      <c r="CW421" s="408">
        <f ca="1">EXP(CO412*INDEX(INDIRECT(CM421),$E421,CW$28)/100)</f>
        <v>1.2294457981229641E-6</v>
      </c>
      <c r="CX421" s="408">
        <f ca="1">EXP(CO412*INDEX(INDIRECT(CM421),$E421,CX$28)/100)</f>
        <v>1.2294457981229641E-6</v>
      </c>
      <c r="CY421" s="408">
        <f ca="1">EXP(CO412*INDEX(INDIRECT(CM421),$E421,CY$28)/100)</f>
        <v>1.2294457981229641E-6</v>
      </c>
      <c r="CZ421" s="408">
        <f ca="1">EXP(CO412*INDEX(INDIRECT(CM421),$E421,CZ$28)/100)</f>
        <v>1.2294457981229641E-6</v>
      </c>
      <c r="DA421" s="408">
        <f ca="1">EXP(CO412*INDEX(INDIRECT(CM421),$E421,DA$28)/100)</f>
        <v>1.2294457981229641E-6</v>
      </c>
      <c r="DB421" s="408">
        <f ca="1">EXP(CO412*INDEX(INDIRECT(CM421),$E421,DB$28)/100)</f>
        <v>1.2294457981229641E-6</v>
      </c>
      <c r="DC421" s="408">
        <f ca="1">EXP(CO412*INDEX(INDIRECT(CM421),$E421,DC$28)/100)</f>
        <v>1.2294457981229641E-6</v>
      </c>
      <c r="DD421" s="408">
        <f ca="1">EXP(CO412*INDEX(INDIRECT(CM421),$E421,DD$28)/100)</f>
        <v>1.2294457981229641E-6</v>
      </c>
      <c r="DE421" s="408">
        <f ca="1">EXP(CO412*INDEX(INDIRECT(CM421),$E421,DE$28)/100)</f>
        <v>1.2294457981229641E-6</v>
      </c>
      <c r="DF421" s="408">
        <f ca="1">EXP(CO412*INDEX(INDIRECT(CM421),$E421,DF$28)/100)</f>
        <v>1.2294457981229641E-6</v>
      </c>
      <c r="DG421" s="408">
        <f ca="1">EXP(CO412*INDEX(INDIRECT(CM421),$E421,DG$28)/100)</f>
        <v>1.2294457981229641E-6</v>
      </c>
      <c r="DH421" s="408">
        <f ca="1">EXP(CO412*INDEX(INDIRECT(CM421),$E421,DH$28)/100)</f>
        <v>1.2294457981229641E-6</v>
      </c>
      <c r="DI421" s="408">
        <f ca="1">EXP(CO412*INDEX(INDIRECT(CM421),$E421,DI$28)/100)</f>
        <v>1.2294457981229641E-6</v>
      </c>
      <c r="DJ421" s="408">
        <f ca="1">EXP(CO412*INDEX(INDIRECT(CM421),$E421,DJ$28)/100)</f>
        <v>1.2294457981229641E-6</v>
      </c>
      <c r="DK421" s="401"/>
      <c r="DM421" s="17" t="s">
        <v>174</v>
      </c>
      <c r="DN421" s="124">
        <f>DM341</f>
        <v>3</v>
      </c>
      <c r="DO421" s="124" t="str">
        <f>DM342</f>
        <v>shop3564</v>
      </c>
      <c r="DP421" s="223" t="str">
        <f t="shared" ref="DP421:DP422" si="2066">"core"&amp;DN421&amp;"_"&amp;DO421</f>
        <v>core3_shop3564</v>
      </c>
      <c r="DQ421" s="124">
        <v>1</v>
      </c>
      <c r="DR421" s="21"/>
      <c r="DS421" s="407">
        <f ca="1">EXP(DR412*INDEX(INDIRECT(DP421),$E421,DS$28)/100)</f>
        <v>9.7628577562852475E-7</v>
      </c>
      <c r="DT421" s="408">
        <f ca="1">EXP(DR412*INDEX(INDIRECT(DP421),$E421,DT$28)/100)</f>
        <v>9.7628577562852475E-7</v>
      </c>
      <c r="DU421" s="408">
        <f ca="1">EXP(DR412*INDEX(INDIRECT(DP421),$E421,DU$28)/100)</f>
        <v>9.7628577562852475E-7</v>
      </c>
      <c r="DV421" s="408">
        <f ca="1">EXP(DR412*INDEX(INDIRECT(DP421),$E421,DV$28)/100)</f>
        <v>9.7628577562852475E-7</v>
      </c>
      <c r="DW421" s="408">
        <f ca="1">EXP(DR412*INDEX(INDIRECT(DP421),$E421,DW$28)/100)</f>
        <v>9.7628577562852475E-7</v>
      </c>
      <c r="DX421" s="408">
        <f ca="1">EXP(DR412*INDEX(INDIRECT(DP421),$E421,DX$28)/100)</f>
        <v>9.7628577562852475E-7</v>
      </c>
      <c r="DY421" s="408">
        <f ca="1">EXP(DR412*INDEX(INDIRECT(DP421),$E421,DY$28)/100)</f>
        <v>9.7628577562852475E-7</v>
      </c>
      <c r="DZ421" s="408">
        <f ca="1">EXP(DR412*INDEX(INDIRECT(DP421),$E421,DZ$28)/100)</f>
        <v>9.7628577562852475E-7</v>
      </c>
      <c r="EA421" s="408">
        <f ca="1">EXP(DR412*INDEX(INDIRECT(DP421),$E421,EA$28)/100)</f>
        <v>9.7628577562852475E-7</v>
      </c>
      <c r="EB421" s="408">
        <f ca="1">EXP(DR412*INDEX(INDIRECT(DP421),$E421,EB$28)/100)</f>
        <v>9.7628577562852475E-7</v>
      </c>
      <c r="EC421" s="408">
        <f ca="1">EXP(DR412*INDEX(INDIRECT(DP421),$E421,EC$28)/100)</f>
        <v>9.7628577562852475E-7</v>
      </c>
      <c r="ED421" s="408">
        <f ca="1">EXP(DR412*INDEX(INDIRECT(DP421),$E421,ED$28)/100)</f>
        <v>9.7628577562852475E-7</v>
      </c>
      <c r="EE421" s="408">
        <f ca="1">EXP(DR412*INDEX(INDIRECT(DP421),$E421,EE$28)/100)</f>
        <v>9.7628577562852475E-7</v>
      </c>
      <c r="EF421" s="408">
        <f ca="1">EXP(DR412*INDEX(INDIRECT(DP421),$E421,EF$28)/100)</f>
        <v>9.7628577562852475E-7</v>
      </c>
      <c r="EG421" s="408">
        <f ca="1">EXP(DR412*INDEX(INDIRECT(DP421),$E421,EG$28)/100)</f>
        <v>9.7628577562852475E-7</v>
      </c>
      <c r="EH421" s="408">
        <f ca="1">EXP(DR412*INDEX(INDIRECT(DP421),$E421,EH$28)/100)</f>
        <v>9.7628577562852475E-7</v>
      </c>
      <c r="EI421" s="408">
        <f ca="1">EXP(DR412*INDEX(INDIRECT(DP421),$E421,EI$28)/100)</f>
        <v>9.7628577562852475E-7</v>
      </c>
      <c r="EJ421" s="408">
        <f ca="1">EXP(DR412*INDEX(INDIRECT(DP421),$E421,EJ$28)/100)</f>
        <v>9.7628577562852475E-7</v>
      </c>
      <c r="EK421" s="408">
        <f ca="1">EXP(DR412*INDEX(INDIRECT(DP421),$E421,EK$28)/100)</f>
        <v>9.7628577562852475E-7</v>
      </c>
      <c r="EL421" s="408">
        <f ca="1">EXP(DR412*INDEX(INDIRECT(DP421),$E421,EL$28)/100)</f>
        <v>9.7628577562852475E-7</v>
      </c>
      <c r="EM421" s="408">
        <f ca="1">EXP(DR412*INDEX(INDIRECT(DP421),$E421,EM$28)/100)</f>
        <v>9.7628577562852475E-7</v>
      </c>
      <c r="EN421" s="401"/>
      <c r="EP421" s="17" t="s">
        <v>174</v>
      </c>
      <c r="EQ421" s="124">
        <f>EP341</f>
        <v>3</v>
      </c>
      <c r="ER421" s="124" t="str">
        <f>EP342</f>
        <v>lei3564</v>
      </c>
      <c r="ES421" s="223" t="str">
        <f t="shared" ref="ES421:ES422" si="2067">"core"&amp;EQ421&amp;"_"&amp;ER421</f>
        <v>core3_lei3564</v>
      </c>
      <c r="ET421" s="124">
        <v>1</v>
      </c>
      <c r="EU421" s="21"/>
      <c r="EV421" s="407">
        <f ca="1">EXP(EU412*INDEX(INDIRECT(ES421),$E421,EV$28)/100)</f>
        <v>1.0556144659498907E-6</v>
      </c>
      <c r="EW421" s="408">
        <f ca="1">EXP(EU412*INDEX(INDIRECT(ES421),$E421,EW$28)/100)</f>
        <v>1.0556144659498907E-6</v>
      </c>
      <c r="EX421" s="408">
        <f ca="1">EXP(EU412*INDEX(INDIRECT(ES421),$E421,EX$28)/100)</f>
        <v>1.0556144659498907E-6</v>
      </c>
      <c r="EY421" s="408">
        <f ca="1">EXP(EU412*INDEX(INDIRECT(ES421),$E421,EY$28)/100)</f>
        <v>1.0556144659498907E-6</v>
      </c>
      <c r="EZ421" s="408">
        <f ca="1">EXP(EU412*INDEX(INDIRECT(ES421),$E421,EZ$28)/100)</f>
        <v>1.0556144659498907E-6</v>
      </c>
      <c r="FA421" s="408">
        <f ca="1">EXP(EU412*INDEX(INDIRECT(ES421),$E421,FA$28)/100)</f>
        <v>1.0556144659498907E-6</v>
      </c>
      <c r="FB421" s="408">
        <f ca="1">EXP(EU412*INDEX(INDIRECT(ES421),$E421,FB$28)/100)</f>
        <v>1.0556144659498907E-6</v>
      </c>
      <c r="FC421" s="408">
        <f ca="1">EXP(EU412*INDEX(INDIRECT(ES421),$E421,FC$28)/100)</f>
        <v>1.0556144659498907E-6</v>
      </c>
      <c r="FD421" s="408">
        <f ca="1">EXP(EU412*INDEX(INDIRECT(ES421),$E421,FD$28)/100)</f>
        <v>1.0556144659498907E-6</v>
      </c>
      <c r="FE421" s="408">
        <f ca="1">EXP(EU412*INDEX(INDIRECT(ES421),$E421,FE$28)/100)</f>
        <v>1.0556144659498907E-6</v>
      </c>
      <c r="FF421" s="408">
        <f ca="1">EXP(EU412*INDEX(INDIRECT(ES421),$E421,FF$28)/100)</f>
        <v>1.0556144659498907E-6</v>
      </c>
      <c r="FG421" s="408">
        <f ca="1">EXP(EU412*INDEX(INDIRECT(ES421),$E421,FG$28)/100)</f>
        <v>1.0556144659498907E-6</v>
      </c>
      <c r="FH421" s="408">
        <f ca="1">EXP(EU412*INDEX(INDIRECT(ES421),$E421,FH$28)/100)</f>
        <v>1.0556144659498907E-6</v>
      </c>
      <c r="FI421" s="408">
        <f ca="1">EXP(EU412*INDEX(INDIRECT(ES421),$E421,FI$28)/100)</f>
        <v>1.0556144659498907E-6</v>
      </c>
      <c r="FJ421" s="408">
        <f ca="1">EXP(EU412*INDEX(INDIRECT(ES421),$E421,FJ$28)/100)</f>
        <v>1.0556144659498907E-6</v>
      </c>
      <c r="FK421" s="408">
        <f ca="1">EXP(EU412*INDEX(INDIRECT(ES421),$E421,FK$28)/100)</f>
        <v>1.0556144659498907E-6</v>
      </c>
      <c r="FL421" s="408">
        <f ca="1">EXP(EU412*INDEX(INDIRECT(ES421),$E421,FL$28)/100)</f>
        <v>1.0556144659498907E-6</v>
      </c>
      <c r="FM421" s="408">
        <f ca="1">EXP(EU412*INDEX(INDIRECT(ES421),$E421,FM$28)/100)</f>
        <v>1.0556144659498907E-6</v>
      </c>
      <c r="FN421" s="408">
        <f ca="1">EXP(EU412*INDEX(INDIRECT(ES421),$E421,FN$28)/100)</f>
        <v>1.0556144659498907E-6</v>
      </c>
      <c r="FO421" s="408">
        <f ca="1">EXP(EU412*INDEX(INDIRECT(ES421),$E421,FO$28)/100)</f>
        <v>1.0556144659498907E-6</v>
      </c>
      <c r="FP421" s="408">
        <f ca="1">EXP(EU412*INDEX(INDIRECT(ES421),$E421,FP$28)/100)</f>
        <v>1.0556144659498907E-6</v>
      </c>
      <c r="FQ421" s="401"/>
      <c r="FS421" s="17" t="s">
        <v>174</v>
      </c>
      <c r="FT421" s="124">
        <f>FS341</f>
        <v>3</v>
      </c>
      <c r="FU421" s="124" t="str">
        <f>FS342</f>
        <v>shop65</v>
      </c>
      <c r="FV421" s="223" t="str">
        <f t="shared" ref="FV421:FV422" si="2068">"core"&amp;FT421&amp;"_"&amp;FU421</f>
        <v>core3_shop65</v>
      </c>
      <c r="FW421" s="124">
        <v>1</v>
      </c>
      <c r="FX421" s="21"/>
      <c r="FY421" s="407">
        <f ca="1">EXP(FX412*INDEX(INDIRECT(FV421),$E421,FY$28)/100)</f>
        <v>1.3179653109854365E-6</v>
      </c>
      <c r="FZ421" s="408">
        <f ca="1">EXP(FX412*INDEX(INDIRECT(FV421),$E421,FZ$28)/100)</f>
        <v>1.3179653109854365E-6</v>
      </c>
      <c r="GA421" s="408">
        <f ca="1">EXP(FX412*INDEX(INDIRECT(FV421),$E421,GA$28)/100)</f>
        <v>1.3179653109854365E-6</v>
      </c>
      <c r="GB421" s="408">
        <f ca="1">EXP(FX412*INDEX(INDIRECT(FV421),$E421,GB$28)/100)</f>
        <v>1.3179653109854365E-6</v>
      </c>
      <c r="GC421" s="408">
        <f ca="1">EXP(FX412*INDEX(INDIRECT(FV421),$E421,GC$28)/100)</f>
        <v>1.3179653109854365E-6</v>
      </c>
      <c r="GD421" s="408">
        <f ca="1">EXP(FX412*INDEX(INDIRECT(FV421),$E421,GD$28)/100)</f>
        <v>1.3179653109854365E-6</v>
      </c>
      <c r="GE421" s="408">
        <f ca="1">EXP(FX412*INDEX(INDIRECT(FV421),$E421,GE$28)/100)</f>
        <v>1.3179653109854365E-6</v>
      </c>
      <c r="GF421" s="408">
        <f ca="1">EXP(FX412*INDEX(INDIRECT(FV421),$E421,GF$28)/100)</f>
        <v>1.3179653109854365E-6</v>
      </c>
      <c r="GG421" s="408">
        <f ca="1">EXP(FX412*INDEX(INDIRECT(FV421),$E421,GG$28)/100)</f>
        <v>1.3179653109854365E-6</v>
      </c>
      <c r="GH421" s="408">
        <f ca="1">EXP(FX412*INDEX(INDIRECT(FV421),$E421,GH$28)/100)</f>
        <v>1.3179653109854365E-6</v>
      </c>
      <c r="GI421" s="408">
        <f ca="1">EXP(FX412*INDEX(INDIRECT(FV421),$E421,GI$28)/100)</f>
        <v>1.3179653109854365E-6</v>
      </c>
      <c r="GJ421" s="408">
        <f ca="1">EXP(FX412*INDEX(INDIRECT(FV421),$E421,GJ$28)/100)</f>
        <v>1.3179653109854365E-6</v>
      </c>
      <c r="GK421" s="408">
        <f ca="1">EXP(FX412*INDEX(INDIRECT(FV421),$E421,GK$28)/100)</f>
        <v>1.3179653109854365E-6</v>
      </c>
      <c r="GL421" s="408">
        <f ca="1">EXP(FX412*INDEX(INDIRECT(FV421),$E421,GL$28)/100)</f>
        <v>1.3179653109854365E-6</v>
      </c>
      <c r="GM421" s="408">
        <f ca="1">EXP(FX412*INDEX(INDIRECT(FV421),$E421,GM$28)/100)</f>
        <v>1.3179653109854365E-6</v>
      </c>
      <c r="GN421" s="408">
        <f ca="1">EXP(FX412*INDEX(INDIRECT(FV421),$E421,GN$28)/100)</f>
        <v>1.3179653109854365E-6</v>
      </c>
      <c r="GO421" s="408">
        <f ca="1">EXP(FX412*INDEX(INDIRECT(FV421),$E421,GO$28)/100)</f>
        <v>1.3179653109854365E-6</v>
      </c>
      <c r="GP421" s="408">
        <f ca="1">EXP(FX412*INDEX(INDIRECT(FV421),$E421,GP$28)/100)</f>
        <v>1.3179653109854365E-6</v>
      </c>
      <c r="GQ421" s="408">
        <f ca="1">EXP(FX412*INDEX(INDIRECT(FV421),$E421,GQ$28)/100)</f>
        <v>1.3179653109854365E-6</v>
      </c>
      <c r="GR421" s="408">
        <f ca="1">EXP(FX412*INDEX(INDIRECT(FV421),$E421,GR$28)/100)</f>
        <v>1.3179653109854365E-6</v>
      </c>
      <c r="GS421" s="408">
        <f ca="1">EXP(FX412*INDEX(INDIRECT(FV421),$E421,GS$28)/100)</f>
        <v>1.3179653109854365E-6</v>
      </c>
      <c r="GT421" s="401"/>
      <c r="GV421" s="17" t="s">
        <v>174</v>
      </c>
      <c r="GW421" s="124">
        <f>GV341</f>
        <v>3</v>
      </c>
      <c r="GX421" s="124" t="str">
        <f>GV342</f>
        <v>lei65</v>
      </c>
      <c r="GY421" s="223" t="str">
        <f t="shared" ref="GY421:GY422" si="2069">"core"&amp;GW421&amp;"_"&amp;GX421</f>
        <v>core3_lei65</v>
      </c>
      <c r="GZ421" s="124">
        <v>1</v>
      </c>
      <c r="HA421" s="21"/>
      <c r="HB421" s="407">
        <f ca="1">EXP(HA412*INDEX(INDIRECT(GY421),$E421,HB$28)/100)</f>
        <v>8.0532878447134478E-7</v>
      </c>
      <c r="HC421" s="408">
        <f ca="1">EXP(HA412*INDEX(INDIRECT(GY421),$E421,HC$28)/100)</f>
        <v>8.0532878447134478E-7</v>
      </c>
      <c r="HD421" s="408">
        <f ca="1">EXP(HA412*INDEX(INDIRECT(GY421),$E421,HD$28)/100)</f>
        <v>8.0532878447134478E-7</v>
      </c>
      <c r="HE421" s="408">
        <f ca="1">EXP(HA412*INDEX(INDIRECT(GY421),$E421,HE$28)/100)</f>
        <v>8.0532878447134478E-7</v>
      </c>
      <c r="HF421" s="408">
        <f ca="1">EXP(HA412*INDEX(INDIRECT(GY421),$E421,HF$28)/100)</f>
        <v>8.0532878447134478E-7</v>
      </c>
      <c r="HG421" s="408">
        <f ca="1">EXP(HA412*INDEX(INDIRECT(GY421),$E421,HG$28)/100)</f>
        <v>8.0532878447134478E-7</v>
      </c>
      <c r="HH421" s="408">
        <f ca="1">EXP(HA412*INDEX(INDIRECT(GY421),$E421,HH$28)/100)</f>
        <v>8.0532878447134478E-7</v>
      </c>
      <c r="HI421" s="408">
        <f ca="1">EXP(HA412*INDEX(INDIRECT(GY421),$E421,HI$28)/100)</f>
        <v>8.0532878447134478E-7</v>
      </c>
      <c r="HJ421" s="408">
        <f ca="1">EXP(HA412*INDEX(INDIRECT(GY421),$E421,HJ$28)/100)</f>
        <v>8.0532878447134478E-7</v>
      </c>
      <c r="HK421" s="408">
        <f ca="1">EXP(HA412*INDEX(INDIRECT(GY421),$E421,HK$28)/100)</f>
        <v>8.0532878447134478E-7</v>
      </c>
      <c r="HL421" s="408">
        <f ca="1">EXP(HA412*INDEX(INDIRECT(GY421),$E421,HL$28)/100)</f>
        <v>8.0532878447134478E-7</v>
      </c>
      <c r="HM421" s="408">
        <f ca="1">EXP(HA412*INDEX(INDIRECT(GY421),$E421,HM$28)/100)</f>
        <v>8.0532878447134478E-7</v>
      </c>
      <c r="HN421" s="408">
        <f ca="1">EXP(HA412*INDEX(INDIRECT(GY421),$E421,HN$28)/100)</f>
        <v>8.0532878447134478E-7</v>
      </c>
      <c r="HO421" s="408">
        <f ca="1">EXP(HA412*INDEX(INDIRECT(GY421),$E421,HO$28)/100)</f>
        <v>8.0532878447134478E-7</v>
      </c>
      <c r="HP421" s="408">
        <f ca="1">EXP(HA412*INDEX(INDIRECT(GY421),$E421,HP$28)/100)</f>
        <v>8.0532878447134478E-7</v>
      </c>
      <c r="HQ421" s="408">
        <f ca="1">EXP(HA412*INDEX(INDIRECT(GY421),$E421,HQ$28)/100)</f>
        <v>8.0532878447134478E-7</v>
      </c>
      <c r="HR421" s="408">
        <f ca="1">EXP(HA412*INDEX(INDIRECT(GY421),$E421,HR$28)/100)</f>
        <v>8.0532878447134478E-7</v>
      </c>
      <c r="HS421" s="408">
        <f ca="1">EXP(HA412*INDEX(INDIRECT(GY421),$E421,HS$28)/100)</f>
        <v>8.0532878447134478E-7</v>
      </c>
      <c r="HT421" s="408">
        <f ca="1">EXP(HA412*INDEX(INDIRECT(GY421),$E421,HT$28)/100)</f>
        <v>8.0532878447134478E-7</v>
      </c>
      <c r="HU421" s="408">
        <f ca="1">EXP(HA412*INDEX(INDIRECT(GY421),$E421,HU$28)/100)</f>
        <v>8.0532878447134478E-7</v>
      </c>
      <c r="HV421" s="408">
        <f ca="1">EXP(HA412*INDEX(INDIRECT(GY421),$E421,HV$28)/100)</f>
        <v>8.0532878447134478E-7</v>
      </c>
      <c r="HW421" s="401"/>
    </row>
    <row r="422" spans="1:231" ht="15">
      <c r="A422" s="18" t="s">
        <v>178</v>
      </c>
      <c r="B422" s="122">
        <f>A341</f>
        <v>3</v>
      </c>
      <c r="C422" s="122" t="str">
        <f>A342</f>
        <v>work1834</v>
      </c>
      <c r="D422" s="210" t="str">
        <f t="shared" si="2062"/>
        <v>core3_work1834</v>
      </c>
      <c r="E422" s="122">
        <v>1</v>
      </c>
      <c r="F422" s="8"/>
      <c r="G422" s="409">
        <f ca="1">IF(G407="Road",EXP(F412*INDEX(INDIRECT(D422),$E422,G401)/100),EXP(F411*2*G406))</f>
        <v>1</v>
      </c>
      <c r="H422" s="410">
        <f ca="1">IF(H407="Road",EXP(F412*INDEX(INDIRECT(D422),$E422,H401)/100),EXP(F411*2*H406))</f>
        <v>0.60168484654139476</v>
      </c>
      <c r="I422" s="410">
        <f ca="1">IF(I407="Road",EXP(F412*INDEX(INDIRECT(D422),$E422,I401)/100),EXP(F411*2*I406))</f>
        <v>0.36202465455754174</v>
      </c>
      <c r="J422" s="410">
        <f ca="1">IF(J407="Road",EXP(F412*INDEX(INDIRECT(D422),$E422,J401)/100),EXP(F411*2*J406))</f>
        <v>0.21782474872165594</v>
      </c>
      <c r="K422" s="410">
        <f ca="1">IF(K407="Road",EXP(F412*INDEX(INDIRECT(D422),$E422,K401)/100),EXP(F411*2*K406))</f>
        <v>0.1310618505075074</v>
      </c>
      <c r="L422" s="410">
        <f ca="1">IF(L407="Road",EXP(F412*INDEX(INDIRECT(D422),$E422,L401)/100),EXP(F411*2*L406))</f>
        <v>7.8857929410040842E-2</v>
      </c>
      <c r="M422" s="410">
        <f ca="1">IF(M407="Road",EXP(F412*INDEX(INDIRECT(D422),$E422,M401)/100),EXP(F411*2*M406))</f>
        <v>4.7447621155652556E-2</v>
      </c>
      <c r="N422" s="410">
        <f ca="1">IF(N407="Road",EXP(F412*INDEX(INDIRECT(D422),$E422,N401)/100),EXP(F411*2*N406))</f>
        <v>2.8548514653793051E-2</v>
      </c>
      <c r="O422" s="410">
        <f ca="1">IF(O407="Road",EXP(F412*INDEX(INDIRECT(D422),$E422,O401)/100),EXP(F411*2*O406))</f>
        <v>1.7177208658452223E-2</v>
      </c>
      <c r="P422" s="410">
        <f ca="1">IF(P407="Road",EXP(F412*INDEX(INDIRECT(D422),$E422,P401)/100),EXP(F411*2*P406))</f>
        <v>3.7416211597668097E-3</v>
      </c>
      <c r="Q422" s="410">
        <f ca="1">IF(Q407="Road",EXP(F412*INDEX(INDIRECT(D422),$E422,Q401)/100),EXP(F411*2*Q406))</f>
        <v>6.218573030838984E-3</v>
      </c>
      <c r="R422" s="410">
        <f ca="1">IF(R407="Road",EXP(F412*INDEX(INDIRECT(D422),$E422,R401)/100),EXP(F411*2*R406))</f>
        <v>1.0335266155670349E-2</v>
      </c>
      <c r="S422" s="410">
        <f ca="1">IF(S407="Road",EXP(F412*INDEX(INDIRECT(D422),$E422,S401)/100),EXP(F411*2*S406))</f>
        <v>1.7177208658452223E-2</v>
      </c>
      <c r="T422" s="410">
        <f ca="1">IF(T407="Road",EXP(F412*INDEX(INDIRECT(D422),$E422,T401)/100),EXP(F411*2*T406))</f>
        <v>2.8548514653793051E-2</v>
      </c>
      <c r="U422" s="410">
        <f ca="1">IF(U407="Road",EXP(F412*INDEX(INDIRECT(D422),$E422,U401)/100),EXP(F411*2*U406))</f>
        <v>4.7447621155652556E-2</v>
      </c>
      <c r="V422" s="410">
        <f ca="1">IF(V407="Road",EXP(F412*INDEX(INDIRECT(D422),$E422,V401)/100),EXP(F411*2*V406))</f>
        <v>7.8857929410040842E-2</v>
      </c>
      <c r="W422" s="410">
        <f ca="1">IF(W407="Road",EXP(F412*INDEX(INDIRECT(D422),$E422,W401)/100),EXP(F411*2*W406))</f>
        <v>0.1310618505075074</v>
      </c>
      <c r="X422" s="410">
        <f ca="1">IF(X407="Road",EXP(F412*INDEX(INDIRECT(D422),$E422,X401)/100),EXP(F411*2*X406))</f>
        <v>0.21782474872165594</v>
      </c>
      <c r="Y422" s="410">
        <f ca="1">IF(Y407="Road",EXP(F412*INDEX(INDIRECT(D422),$E422,Y401)/100),EXP(F411*2*Y406))</f>
        <v>0.36202465455754174</v>
      </c>
      <c r="Z422" s="410">
        <f ca="1">IF(Z407="Road",EXP(F412*INDEX(INDIRECT(D422),$E422,Z401)/100),EXP(F411*2*Z406))</f>
        <v>0.60168484654139476</v>
      </c>
      <c r="AA422" s="410">
        <f ca="1">IF(AA407="Road",EXP(F412*INDEX(INDIRECT(D422),$E422,AA401)/100),EXP(F411*2*AA406))</f>
        <v>1</v>
      </c>
      <c r="AB422" s="402"/>
      <c r="AD422" s="18" t="s">
        <v>178</v>
      </c>
      <c r="AE422" s="122">
        <f>AD341</f>
        <v>3</v>
      </c>
      <c r="AF422" s="122" t="str">
        <f>AD342</f>
        <v>shop1834</v>
      </c>
      <c r="AG422" s="210" t="str">
        <f t="shared" si="2063"/>
        <v>core3_shop1834</v>
      </c>
      <c r="AH422" s="122">
        <v>1</v>
      </c>
      <c r="AI422" s="8"/>
      <c r="AJ422" s="409">
        <f ca="1">IF(AJ407="Road",EXP(AI412*INDEX(INDIRECT(AG422),$E422,AJ401)/100),EXP(AI411*2*AJ406))</f>
        <v>1</v>
      </c>
      <c r="AK422" s="410">
        <f ca="1">IF(AK407="Road",EXP(AI412*INDEX(INDIRECT(AG422),$E422,AK401)/100),EXP(AI411*2*AK406))</f>
        <v>0.60168484654139476</v>
      </c>
      <c r="AL422" s="410">
        <f ca="1">IF(AL407="Road",EXP(AI412*INDEX(INDIRECT(AG422),$E422,AL401)/100),EXP(AI411*2*AL406))</f>
        <v>0.36202465455754174</v>
      </c>
      <c r="AM422" s="410">
        <f ca="1">IF(AM407="Road",EXP(AI412*INDEX(INDIRECT(AG422),$E422,AM401)/100),EXP(AI411*2*AM406))</f>
        <v>0.21782474872165594</v>
      </c>
      <c r="AN422" s="410">
        <f ca="1">IF(AN407="Road",EXP(AI412*INDEX(INDIRECT(AG422),$E422,AN401)/100),EXP(AI411*2*AN406))</f>
        <v>0.1310618505075074</v>
      </c>
      <c r="AO422" s="410">
        <f ca="1">IF(AO407="Road",EXP(AI412*INDEX(INDIRECT(AG422),$E422,AO401)/100),EXP(AI411*2*AO406))</f>
        <v>7.8857929410040842E-2</v>
      </c>
      <c r="AP422" s="410">
        <f ca="1">IF(AP407="Road",EXP(AI412*INDEX(INDIRECT(AG422),$E422,AP401)/100),EXP(AI411*2*AP406))</f>
        <v>4.7447621155652556E-2</v>
      </c>
      <c r="AQ422" s="410">
        <f ca="1">IF(AQ407="Road",EXP(AI412*INDEX(INDIRECT(AG422),$E422,AQ401)/100),EXP(AI411*2*AQ406))</f>
        <v>2.8548514653793051E-2</v>
      </c>
      <c r="AR422" s="410">
        <f ca="1">IF(AR407="Road",EXP(AI412*INDEX(INDIRECT(AG422),$E422,AR401)/100),EXP(AI411*2*AR406))</f>
        <v>1.7177208658452223E-2</v>
      </c>
      <c r="AS422" s="410">
        <f ca="1">IF(AS407="Road",EXP(AI412*INDEX(INDIRECT(AG422),$E422,AS401)/100),EXP(AI411*2*AS406))</f>
        <v>1.0335266155670349E-2</v>
      </c>
      <c r="AT422" s="410">
        <f ca="1">IF(AT407="Road",EXP(AI412*INDEX(INDIRECT(AG422),$E422,AT401)/100),EXP(AI411*2*AT406))</f>
        <v>6.218573030838984E-3</v>
      </c>
      <c r="AU422" s="410">
        <f ca="1">IF(AU407="Road",EXP(AI412*INDEX(INDIRECT(AG422),$E422,AU401)/100),EXP(AI411*2*AU406))</f>
        <v>1.0335266155670349E-2</v>
      </c>
      <c r="AV422" s="410">
        <f ca="1">IF(AV407="Road",EXP(AI412*INDEX(INDIRECT(AG422),$E422,AV401)/100),EXP(AI411*2*AV406))</f>
        <v>1.7177208658452223E-2</v>
      </c>
      <c r="AW422" s="410">
        <f ca="1">IF(AW407="Road",EXP(AI412*INDEX(INDIRECT(AG422),$E422,AW401)/100),EXP(AI411*2*AW406))</f>
        <v>2.8548514653793051E-2</v>
      </c>
      <c r="AX422" s="410">
        <f ca="1">IF(AX407="Road",EXP(AI412*INDEX(INDIRECT(AG422),$E422,AX401)/100),EXP(AI411*2*AX406))</f>
        <v>4.7447621155652556E-2</v>
      </c>
      <c r="AY422" s="410">
        <f ca="1">IF(AY407="Road",EXP(AI412*INDEX(INDIRECT(AG422),$E422,AY401)/100),EXP(AI411*2*AY406))</f>
        <v>7.8857929410040842E-2</v>
      </c>
      <c r="AZ422" s="410">
        <f ca="1">IF(AZ407="Road",EXP(AI412*INDEX(INDIRECT(AG422),$E422,AZ401)/100),EXP(AI411*2*AZ406))</f>
        <v>0.1310618505075074</v>
      </c>
      <c r="BA422" s="410">
        <f ca="1">IF(BA407="Road",EXP(AI412*INDEX(INDIRECT(AG422),$E422,BA401)/100),EXP(AI411*2*BA406))</f>
        <v>0.21782474872165594</v>
      </c>
      <c r="BB422" s="410">
        <f ca="1">IF(BB407="Road",EXP(AI412*INDEX(INDIRECT(AG422),$E422,BB401)/100),EXP(AI411*2*BB406))</f>
        <v>0.36202465455754174</v>
      </c>
      <c r="BC422" s="410">
        <f ca="1">IF(BC407="Road",EXP(AI412*INDEX(INDIRECT(AG422),$E422,BC401)/100),EXP(AI411*2*BC406))</f>
        <v>0.60168484654139476</v>
      </c>
      <c r="BD422" s="410">
        <f ca="1">IF(BD407="Road",EXP(AI412*INDEX(INDIRECT(AG422),$E422,BD401)/100),EXP(AI411*2*BD406))</f>
        <v>1</v>
      </c>
      <c r="BE422" s="402"/>
      <c r="BG422" s="18" t="s">
        <v>178</v>
      </c>
      <c r="BH422" s="122">
        <f>BG341</f>
        <v>3</v>
      </c>
      <c r="BI422" s="122" t="str">
        <f>BG342</f>
        <v>lei1834</v>
      </c>
      <c r="BJ422" s="210" t="str">
        <f t="shared" si="2064"/>
        <v>core3_lei1834</v>
      </c>
      <c r="BK422" s="122">
        <v>1</v>
      </c>
      <c r="BL422" s="8"/>
      <c r="BM422" s="409">
        <f ca="1">IF(BM407="Road",EXP(BL412*INDEX(INDIRECT(BJ422),$E422,BM401)/100),EXP(BL411*2*BM406))</f>
        <v>1</v>
      </c>
      <c r="BN422" s="410">
        <f ca="1">IF(BN407="Road",EXP(BL412*INDEX(INDIRECT(BJ422),$E422,BN401)/100),EXP(BL411*2*BN406))</f>
        <v>0.60168484654139476</v>
      </c>
      <c r="BO422" s="410">
        <f ca="1">IF(BO407="Road",EXP(BL412*INDEX(INDIRECT(BJ422),$E422,BO401)/100),EXP(BL411*2*BO406))</f>
        <v>0.36202465455754174</v>
      </c>
      <c r="BP422" s="410">
        <f ca="1">IF(BP407="Road",EXP(BL412*INDEX(INDIRECT(BJ422),$E422,BP401)/100),EXP(BL411*2*BP406))</f>
        <v>0.21782474872165594</v>
      </c>
      <c r="BQ422" s="410">
        <f ca="1">IF(BQ407="Road",EXP(BL412*INDEX(INDIRECT(BJ422),$E422,BQ401)/100),EXP(BL411*2*BQ406))</f>
        <v>0.1310618505075074</v>
      </c>
      <c r="BR422" s="410">
        <f ca="1">IF(BR407="Road",EXP(BL412*INDEX(INDIRECT(BJ422),$E422,BR401)/100),EXP(BL411*2*BR406))</f>
        <v>7.8857929410040842E-2</v>
      </c>
      <c r="BS422" s="410">
        <f ca="1">IF(BS407="Road",EXP(BL412*INDEX(INDIRECT(BJ422),$E422,BS401)/100),EXP(BL411*2*BS406))</f>
        <v>4.7447621155652556E-2</v>
      </c>
      <c r="BT422" s="410">
        <f ca="1">IF(BT407="Road",EXP(BL412*INDEX(INDIRECT(BJ422),$E422,BT401)/100),EXP(BL411*2*BT406))</f>
        <v>2.8548514653793051E-2</v>
      </c>
      <c r="BU422" s="410">
        <f ca="1">IF(BU407="Road",EXP(BL412*INDEX(INDIRECT(BJ422),$E422,BU401)/100),EXP(BL411*2*BU406))</f>
        <v>1.7177208658452223E-2</v>
      </c>
      <c r="BV422" s="410">
        <f ca="1">IF(BV407="Road",EXP(BL412*INDEX(INDIRECT(BJ422),$E422,BV401)/100),EXP(BL411*2*BV406))</f>
        <v>3.7416211597668097E-3</v>
      </c>
      <c r="BW422" s="410">
        <f ca="1">IF(BW407="Road",EXP(BL412*INDEX(INDIRECT(BJ422),$E422,BW401)/100),EXP(BL411*2*BW406))</f>
        <v>6.218573030838984E-3</v>
      </c>
      <c r="BX422" s="410">
        <f ca="1">IF(BX407="Road",EXP(BL412*INDEX(INDIRECT(BJ422),$E422,BX401)/100),EXP(BL411*2*BX406))</f>
        <v>1.0335266155670349E-2</v>
      </c>
      <c r="BY422" s="410">
        <f ca="1">IF(BY407="Road",EXP(BL412*INDEX(INDIRECT(BJ422),$E422,BY401)/100),EXP(BL411*2*BY406))</f>
        <v>1.7177208658452223E-2</v>
      </c>
      <c r="BZ422" s="410">
        <f ca="1">IF(BZ407="Road",EXP(BL412*INDEX(INDIRECT(BJ422),$E422,BZ401)/100),EXP(BL411*2*BZ406))</f>
        <v>2.8548514653793051E-2</v>
      </c>
      <c r="CA422" s="410">
        <f ca="1">IF(CA407="Road",EXP(BL412*INDEX(INDIRECT(BJ422),$E422,CA401)/100),EXP(BL411*2*CA406))</f>
        <v>4.7447621155652556E-2</v>
      </c>
      <c r="CB422" s="410">
        <f ca="1">IF(CB407="Road",EXP(BL412*INDEX(INDIRECT(BJ422),$E422,CB401)/100),EXP(BL411*2*CB406))</f>
        <v>7.8857929410040842E-2</v>
      </c>
      <c r="CC422" s="410">
        <f ca="1">IF(CC407="Road",EXP(BL412*INDEX(INDIRECT(BJ422),$E422,CC401)/100),EXP(BL411*2*CC406))</f>
        <v>0.1310618505075074</v>
      </c>
      <c r="CD422" s="410">
        <f ca="1">IF(CD407="Road",EXP(BL412*INDEX(INDIRECT(BJ422),$E422,CD401)/100),EXP(BL411*2*CD406))</f>
        <v>0.21782474872165594</v>
      </c>
      <c r="CE422" s="410">
        <f ca="1">IF(CE407="Road",EXP(BL412*INDEX(INDIRECT(BJ422),$E422,CE401)/100),EXP(BL411*2*CE406))</f>
        <v>0.36202465455754174</v>
      </c>
      <c r="CF422" s="410">
        <f ca="1">IF(CF407="Road",EXP(BL412*INDEX(INDIRECT(BJ422),$E422,CF401)/100),EXP(BL411*2*CF406))</f>
        <v>0.60168484654139476</v>
      </c>
      <c r="CG422" s="410">
        <f ca="1">IF(CG407="Road",EXP(BL412*INDEX(INDIRECT(BJ422),$E422,CG401)/100),EXP(BL411*2*CG406))</f>
        <v>1</v>
      </c>
      <c r="CH422" s="402"/>
      <c r="CJ422" s="18" t="s">
        <v>178</v>
      </c>
      <c r="CK422" s="122">
        <f>CJ341</f>
        <v>3</v>
      </c>
      <c r="CL422" s="122" t="str">
        <f>CJ342</f>
        <v>work3564</v>
      </c>
      <c r="CM422" s="210" t="str">
        <f t="shared" si="2065"/>
        <v>core3_work3564</v>
      </c>
      <c r="CN422" s="122">
        <v>1</v>
      </c>
      <c r="CO422" s="8"/>
      <c r="CP422" s="409">
        <f ca="1">IF(CP407="Road",EXP(CO412*INDEX(INDIRECT(CM422),$E422,CP401)/100),EXP(CO411*2*CP406))</f>
        <v>1</v>
      </c>
      <c r="CQ422" s="410">
        <f ca="1">IF(CQ407="Road",EXP(CO412*INDEX(INDIRECT(CM422),$E422,CQ401)/100),EXP(CO411*2*CQ406))</f>
        <v>0.60168484654139476</v>
      </c>
      <c r="CR422" s="410">
        <f ca="1">IF(CR407="Road",EXP(CO412*INDEX(INDIRECT(CM422),$E422,CR401)/100),EXP(CO411*2*CR406))</f>
        <v>0.36202465455754174</v>
      </c>
      <c r="CS422" s="410">
        <f ca="1">IF(CS407="Road",EXP(CO412*INDEX(INDIRECT(CM422),$E422,CS401)/100),EXP(CO411*2*CS406))</f>
        <v>0.21782474872165594</v>
      </c>
      <c r="CT422" s="410">
        <f ca="1">IF(CT407="Road",EXP(CO412*INDEX(INDIRECT(CM422),$E422,CT401)/100),EXP(CO411*2*CT406))</f>
        <v>0.1310618505075074</v>
      </c>
      <c r="CU422" s="410">
        <f ca="1">IF(CU407="Road",EXP(CO412*INDEX(INDIRECT(CM422),$E422,CU401)/100),EXP(CO411*2*CU406))</f>
        <v>7.8857929410040842E-2</v>
      </c>
      <c r="CV422" s="410">
        <f ca="1">IF(CV407="Road",EXP(CO412*INDEX(INDIRECT(CM422),$E422,CV401)/100),EXP(CO411*2*CV406))</f>
        <v>4.7447621155652556E-2</v>
      </c>
      <c r="CW422" s="410">
        <f ca="1">IF(CW407="Road",EXP(CO412*INDEX(INDIRECT(CM422),$E422,CW401)/100),EXP(CO411*2*CW406))</f>
        <v>2.8548514653793051E-2</v>
      </c>
      <c r="CX422" s="410">
        <f ca="1">IF(CX407="Road",EXP(CO412*INDEX(INDIRECT(CM422),$E422,CX401)/100),EXP(CO411*2*CX406))</f>
        <v>1.7177208658452223E-2</v>
      </c>
      <c r="CY422" s="410">
        <f ca="1">IF(CY407="Road",EXP(CO412*INDEX(INDIRECT(CM422),$E422,CY401)/100),EXP(CO411*2*CY406))</f>
        <v>1.0335266155670349E-2</v>
      </c>
      <c r="CZ422" s="410">
        <f ca="1">IF(CZ407="Road",EXP(CO412*INDEX(INDIRECT(CM422),$E422,CZ401)/100),EXP(CO411*2*CZ406))</f>
        <v>6.218573030838984E-3</v>
      </c>
      <c r="DA422" s="410">
        <f ca="1">IF(DA407="Road",EXP(CO412*INDEX(INDIRECT(CM422),$E422,DA401)/100),EXP(CO411*2*DA406))</f>
        <v>1.0335266155670349E-2</v>
      </c>
      <c r="DB422" s="410">
        <f ca="1">IF(DB407="Road",EXP(CO412*INDEX(INDIRECT(CM422),$E422,DB401)/100),EXP(CO411*2*DB406))</f>
        <v>1.7177208658452223E-2</v>
      </c>
      <c r="DC422" s="410">
        <f ca="1">IF(DC407="Road",EXP(CO412*INDEX(INDIRECT(CM422),$E422,DC401)/100),EXP(CO411*2*DC406))</f>
        <v>2.8548514653793051E-2</v>
      </c>
      <c r="DD422" s="410">
        <f ca="1">IF(DD407="Road",EXP(CO412*INDEX(INDIRECT(CM422),$E422,DD401)/100),EXP(CO411*2*DD406))</f>
        <v>4.7447621155652556E-2</v>
      </c>
      <c r="DE422" s="410">
        <f ca="1">IF(DE407="Road",EXP(CO412*INDEX(INDIRECT(CM422),$E422,DE401)/100),EXP(CO411*2*DE406))</f>
        <v>7.8857929410040842E-2</v>
      </c>
      <c r="DF422" s="410">
        <f ca="1">IF(DF407="Road",EXP(CO412*INDEX(INDIRECT(CM422),$E422,DF401)/100),EXP(CO411*2*DF406))</f>
        <v>0.1310618505075074</v>
      </c>
      <c r="DG422" s="410">
        <f ca="1">IF(DG407="Road",EXP(CO412*INDEX(INDIRECT(CM422),$E422,DG401)/100),EXP(CO411*2*DG406))</f>
        <v>0.21782474872165594</v>
      </c>
      <c r="DH422" s="410">
        <f ca="1">IF(DH407="Road",EXP(CO412*INDEX(INDIRECT(CM422),$E422,DH401)/100),EXP(CO411*2*DH406))</f>
        <v>0.36202465455754174</v>
      </c>
      <c r="DI422" s="410">
        <f ca="1">IF(DI407="Road",EXP(CO412*INDEX(INDIRECT(CM422),$E422,DI401)/100),EXP(CO411*2*DI406))</f>
        <v>0.60168484654139476</v>
      </c>
      <c r="DJ422" s="410">
        <f ca="1">IF(DJ407="Road",EXP(CO412*INDEX(INDIRECT(CM422),$E422,DJ401)/100),EXP(CO411*2*DJ406))</f>
        <v>1</v>
      </c>
      <c r="DK422" s="402"/>
      <c r="DM422" s="18" t="s">
        <v>178</v>
      </c>
      <c r="DN422" s="122">
        <f>DM341</f>
        <v>3</v>
      </c>
      <c r="DO422" s="122" t="str">
        <f>DM342</f>
        <v>shop3564</v>
      </c>
      <c r="DP422" s="210" t="str">
        <f t="shared" si="2066"/>
        <v>core3_shop3564</v>
      </c>
      <c r="DQ422" s="122">
        <v>1</v>
      </c>
      <c r="DR422" s="8"/>
      <c r="DS422" s="409">
        <f ca="1">IF(DS407="Road",EXP(DR412*INDEX(INDIRECT(DP422),$E422,DS401)/100),EXP(DR411*2*DS406))</f>
        <v>1</v>
      </c>
      <c r="DT422" s="410">
        <f ca="1">IF(DT407="Road",EXP(DR412*INDEX(INDIRECT(DP422),$E422,DT401)/100),EXP(DR411*2*DT406))</f>
        <v>0.60168484654139476</v>
      </c>
      <c r="DU422" s="410">
        <f ca="1">IF(DU407="Road",EXP(DR412*INDEX(INDIRECT(DP422),$E422,DU401)/100),EXP(DR411*2*DU406))</f>
        <v>0.36202465455754174</v>
      </c>
      <c r="DV422" s="410">
        <f ca="1">IF(DV407="Road",EXP(DR412*INDEX(INDIRECT(DP422),$E422,DV401)/100),EXP(DR411*2*DV406))</f>
        <v>0.21782474872165594</v>
      </c>
      <c r="DW422" s="410">
        <f ca="1">IF(DW407="Road",EXP(DR412*INDEX(INDIRECT(DP422),$E422,DW401)/100),EXP(DR411*2*DW406))</f>
        <v>0.1310618505075074</v>
      </c>
      <c r="DX422" s="410">
        <f ca="1">IF(DX407="Road",EXP(DR412*INDEX(INDIRECT(DP422),$E422,DX401)/100),EXP(DR411*2*DX406))</f>
        <v>7.8857929410040842E-2</v>
      </c>
      <c r="DY422" s="410">
        <f ca="1">IF(DY407="Road",EXP(DR412*INDEX(INDIRECT(DP422),$E422,DY401)/100),EXP(DR411*2*DY406))</f>
        <v>4.7447621155652556E-2</v>
      </c>
      <c r="DZ422" s="410">
        <f ca="1">IF(DZ407="Road",EXP(DR412*INDEX(INDIRECT(DP422),$E422,DZ401)/100),EXP(DR411*2*DZ406))</f>
        <v>2.8548514653793051E-2</v>
      </c>
      <c r="EA422" s="410">
        <f ca="1">IF(EA407="Road",EXP(DR412*INDEX(INDIRECT(DP422),$E422,EA401)/100),EXP(DR411*2*EA406))</f>
        <v>1.7177208658452223E-2</v>
      </c>
      <c r="EB422" s="410">
        <f ca="1">IF(EB407="Road",EXP(DR412*INDEX(INDIRECT(DP422),$E422,EB401)/100),EXP(DR411*2*EB406))</f>
        <v>3.7416211597668097E-3</v>
      </c>
      <c r="EC422" s="410">
        <f ca="1">IF(EC407="Road",EXP(DR412*INDEX(INDIRECT(DP422),$E422,EC401)/100),EXP(DR411*2*EC406))</f>
        <v>6.218573030838984E-3</v>
      </c>
      <c r="ED422" s="410">
        <f ca="1">IF(ED407="Road",EXP(DR412*INDEX(INDIRECT(DP422),$E422,ED401)/100),EXP(DR411*2*ED406))</f>
        <v>1.0335266155670349E-2</v>
      </c>
      <c r="EE422" s="410">
        <f ca="1">IF(EE407="Road",EXP(DR412*INDEX(INDIRECT(DP422),$E422,EE401)/100),EXP(DR411*2*EE406))</f>
        <v>1.7177208658452223E-2</v>
      </c>
      <c r="EF422" s="410">
        <f ca="1">IF(EF407="Road",EXP(DR412*INDEX(INDIRECT(DP422),$E422,EF401)/100),EXP(DR411*2*EF406))</f>
        <v>2.8548514653793051E-2</v>
      </c>
      <c r="EG422" s="410">
        <f ca="1">IF(EG407="Road",EXP(DR412*INDEX(INDIRECT(DP422),$E422,EG401)/100),EXP(DR411*2*EG406))</f>
        <v>4.7447621155652556E-2</v>
      </c>
      <c r="EH422" s="410">
        <f ca="1">IF(EH407="Road",EXP(DR412*INDEX(INDIRECT(DP422),$E422,EH401)/100),EXP(DR411*2*EH406))</f>
        <v>7.8857929410040842E-2</v>
      </c>
      <c r="EI422" s="410">
        <f ca="1">IF(EI407="Road",EXP(DR412*INDEX(INDIRECT(DP422),$E422,EI401)/100),EXP(DR411*2*EI406))</f>
        <v>0.1310618505075074</v>
      </c>
      <c r="EJ422" s="410">
        <f ca="1">IF(EJ407="Road",EXP(DR412*INDEX(INDIRECT(DP422),$E422,EJ401)/100),EXP(DR411*2*EJ406))</f>
        <v>0.21782474872165594</v>
      </c>
      <c r="EK422" s="410">
        <f ca="1">IF(EK407="Road",EXP(DR412*INDEX(INDIRECT(DP422),$E422,EK401)/100),EXP(DR411*2*EK406))</f>
        <v>0.36202465455754174</v>
      </c>
      <c r="EL422" s="410">
        <f ca="1">IF(EL407="Road",EXP(DR412*INDEX(INDIRECT(DP422),$E422,EL401)/100),EXP(DR411*2*EL406))</f>
        <v>0.60168484654139476</v>
      </c>
      <c r="EM422" s="410">
        <f ca="1">IF(EM407="Road",EXP(DR412*INDEX(INDIRECT(DP422),$E422,EM401)/100),EXP(DR411*2*EM406))</f>
        <v>1</v>
      </c>
      <c r="EN422" s="402"/>
      <c r="EP422" s="18" t="s">
        <v>178</v>
      </c>
      <c r="EQ422" s="122">
        <f>EP341</f>
        <v>3</v>
      </c>
      <c r="ER422" s="122" t="str">
        <f>EP342</f>
        <v>lei3564</v>
      </c>
      <c r="ES422" s="210" t="str">
        <f t="shared" si="2067"/>
        <v>core3_lei3564</v>
      </c>
      <c r="ET422" s="122">
        <v>1</v>
      </c>
      <c r="EU422" s="8"/>
      <c r="EV422" s="409">
        <f ca="1">IF(EV407="Road",EXP(EU412*INDEX(INDIRECT(ES422),$E422,EV401)/100),EXP(EU411*2*EV406))</f>
        <v>1</v>
      </c>
      <c r="EW422" s="410">
        <f ca="1">IF(EW407="Road",EXP(EU412*INDEX(INDIRECT(ES422),$E422,EW401)/100),EXP(EU411*2*EW406))</f>
        <v>0.60168484654139476</v>
      </c>
      <c r="EX422" s="410">
        <f ca="1">IF(EX407="Road",EXP(EU412*INDEX(INDIRECT(ES422),$E422,EX401)/100),EXP(EU411*2*EX406))</f>
        <v>0.36202465455754174</v>
      </c>
      <c r="EY422" s="410">
        <f ca="1">IF(EY407="Road",EXP(EU412*INDEX(INDIRECT(ES422),$E422,EY401)/100),EXP(EU411*2*EY406))</f>
        <v>0.21782474872165594</v>
      </c>
      <c r="EZ422" s="410">
        <f ca="1">IF(EZ407="Road",EXP(EU412*INDEX(INDIRECT(ES422),$E422,EZ401)/100),EXP(EU411*2*EZ406))</f>
        <v>0.1310618505075074</v>
      </c>
      <c r="FA422" s="410">
        <f ca="1">IF(FA407="Road",EXP(EU412*INDEX(INDIRECT(ES422),$E422,FA401)/100),EXP(EU411*2*FA406))</f>
        <v>7.8857929410040842E-2</v>
      </c>
      <c r="FB422" s="410">
        <f ca="1">IF(FB407="Road",EXP(EU412*INDEX(INDIRECT(ES422),$E422,FB401)/100),EXP(EU411*2*FB406))</f>
        <v>4.7447621155652556E-2</v>
      </c>
      <c r="FC422" s="410">
        <f ca="1">IF(FC407="Road",EXP(EU412*INDEX(INDIRECT(ES422),$E422,FC401)/100),EXP(EU411*2*FC406))</f>
        <v>2.8548514653793051E-2</v>
      </c>
      <c r="FD422" s="410">
        <f ca="1">IF(FD407="Road",EXP(EU412*INDEX(INDIRECT(ES422),$E422,FD401)/100),EXP(EU411*2*FD406))</f>
        <v>1.7177208658452223E-2</v>
      </c>
      <c r="FE422" s="410">
        <f ca="1">IF(FE407="Road",EXP(EU412*INDEX(INDIRECT(ES422),$E422,FE401)/100),EXP(EU411*2*FE406))</f>
        <v>3.7416211597668097E-3</v>
      </c>
      <c r="FF422" s="410">
        <f ca="1">IF(FF407="Road",EXP(EU412*INDEX(INDIRECT(ES422),$E422,FF401)/100),EXP(EU411*2*FF406))</f>
        <v>6.218573030838984E-3</v>
      </c>
      <c r="FG422" s="410">
        <f ca="1">IF(FG407="Road",EXP(EU412*INDEX(INDIRECT(ES422),$E422,FG401)/100),EXP(EU411*2*FG406))</f>
        <v>1.0335266155670349E-2</v>
      </c>
      <c r="FH422" s="410">
        <f ca="1">IF(FH407="Road",EXP(EU412*INDEX(INDIRECT(ES422),$E422,FH401)/100),EXP(EU411*2*FH406))</f>
        <v>1.7177208658452223E-2</v>
      </c>
      <c r="FI422" s="410">
        <f ca="1">IF(FI407="Road",EXP(EU412*INDEX(INDIRECT(ES422),$E422,FI401)/100),EXP(EU411*2*FI406))</f>
        <v>2.8548514653793051E-2</v>
      </c>
      <c r="FJ422" s="410">
        <f ca="1">IF(FJ407="Road",EXP(EU412*INDEX(INDIRECT(ES422),$E422,FJ401)/100),EXP(EU411*2*FJ406))</f>
        <v>4.7447621155652556E-2</v>
      </c>
      <c r="FK422" s="410">
        <f ca="1">IF(FK407="Road",EXP(EU412*INDEX(INDIRECT(ES422),$E422,FK401)/100),EXP(EU411*2*FK406))</f>
        <v>7.8857929410040842E-2</v>
      </c>
      <c r="FL422" s="410">
        <f ca="1">IF(FL407="Road",EXP(EU412*INDEX(INDIRECT(ES422),$E422,FL401)/100),EXP(EU411*2*FL406))</f>
        <v>0.1310618505075074</v>
      </c>
      <c r="FM422" s="410">
        <f ca="1">IF(FM407="Road",EXP(EU412*INDEX(INDIRECT(ES422),$E422,FM401)/100),EXP(EU411*2*FM406))</f>
        <v>0.21782474872165594</v>
      </c>
      <c r="FN422" s="410">
        <f ca="1">IF(FN407="Road",EXP(EU412*INDEX(INDIRECT(ES422),$E422,FN401)/100),EXP(EU411*2*FN406))</f>
        <v>0.36202465455754174</v>
      </c>
      <c r="FO422" s="410">
        <f ca="1">IF(FO407="Road",EXP(EU412*INDEX(INDIRECT(ES422),$E422,FO401)/100),EXP(EU411*2*FO406))</f>
        <v>0.60168484654139476</v>
      </c>
      <c r="FP422" s="410">
        <f ca="1">IF(FP407="Road",EXP(EU412*INDEX(INDIRECT(ES422),$E422,FP401)/100),EXP(EU411*2*FP406))</f>
        <v>1</v>
      </c>
      <c r="FQ422" s="402"/>
      <c r="FS422" s="18" t="s">
        <v>178</v>
      </c>
      <c r="FT422" s="122">
        <f>FS341</f>
        <v>3</v>
      </c>
      <c r="FU422" s="122" t="str">
        <f>FS342</f>
        <v>shop65</v>
      </c>
      <c r="FV422" s="210" t="str">
        <f t="shared" si="2068"/>
        <v>core3_shop65</v>
      </c>
      <c r="FW422" s="122">
        <v>1</v>
      </c>
      <c r="FX422" s="8"/>
      <c r="FY422" s="409">
        <f ca="1">IF(FY407="Road",EXP(FX412*INDEX(INDIRECT(FV422),$E422,FY401)/100),EXP(FX411*2*FY406))</f>
        <v>1</v>
      </c>
      <c r="FZ422" s="410">
        <f ca="1">IF(FZ407="Road",EXP(FX412*INDEX(INDIRECT(FV422),$E422,FZ401)/100),EXP(FX411*2*FZ406))</f>
        <v>0.60168484654139476</v>
      </c>
      <c r="GA422" s="410">
        <f ca="1">IF(GA407="Road",EXP(FX412*INDEX(INDIRECT(FV422),$E422,GA401)/100),EXP(FX411*2*GA406))</f>
        <v>0.36202465455754174</v>
      </c>
      <c r="GB422" s="410">
        <f ca="1">IF(GB407="Road",EXP(FX412*INDEX(INDIRECT(FV422),$E422,GB401)/100),EXP(FX411*2*GB406))</f>
        <v>0.21782474872165594</v>
      </c>
      <c r="GC422" s="410">
        <f ca="1">IF(GC407="Road",EXP(FX412*INDEX(INDIRECT(FV422),$E422,GC401)/100),EXP(FX411*2*GC406))</f>
        <v>0.1310618505075074</v>
      </c>
      <c r="GD422" s="410">
        <f ca="1">IF(GD407="Road",EXP(FX412*INDEX(INDIRECT(FV422),$E422,GD401)/100),EXP(FX411*2*GD406))</f>
        <v>7.8857929410040842E-2</v>
      </c>
      <c r="GE422" s="410">
        <f ca="1">IF(GE407="Road",EXP(FX412*INDEX(INDIRECT(FV422),$E422,GE401)/100),EXP(FX411*2*GE406))</f>
        <v>4.7447621155652556E-2</v>
      </c>
      <c r="GF422" s="410">
        <f ca="1">IF(GF407="Road",EXP(FX412*INDEX(INDIRECT(FV422),$E422,GF401)/100),EXP(FX411*2*GF406))</f>
        <v>2.8548514653793051E-2</v>
      </c>
      <c r="GG422" s="410">
        <f ca="1">IF(GG407="Road",EXP(FX412*INDEX(INDIRECT(FV422),$E422,GG401)/100),EXP(FX411*2*GG406))</f>
        <v>1.7177208658452223E-2</v>
      </c>
      <c r="GH422" s="410">
        <f ca="1">IF(GH407="Road",EXP(FX412*INDEX(INDIRECT(FV422),$E422,GH401)/100),EXP(FX411*2*GH406))</f>
        <v>1.0335266155670349E-2</v>
      </c>
      <c r="GI422" s="410">
        <f ca="1">IF(GI407="Road",EXP(FX412*INDEX(INDIRECT(FV422),$E422,GI401)/100),EXP(FX411*2*GI406))</f>
        <v>6.218573030838984E-3</v>
      </c>
      <c r="GJ422" s="410">
        <f ca="1">IF(GJ407="Road",EXP(FX412*INDEX(INDIRECT(FV422),$E422,GJ401)/100),EXP(FX411*2*GJ406))</f>
        <v>1.0335266155670349E-2</v>
      </c>
      <c r="GK422" s="410">
        <f ca="1">IF(GK407="Road",EXP(FX412*INDEX(INDIRECT(FV422),$E422,GK401)/100),EXP(FX411*2*GK406))</f>
        <v>1.7177208658452223E-2</v>
      </c>
      <c r="GL422" s="410">
        <f ca="1">IF(GL407="Road",EXP(FX412*INDEX(INDIRECT(FV422),$E422,GL401)/100),EXP(FX411*2*GL406))</f>
        <v>2.8548514653793051E-2</v>
      </c>
      <c r="GM422" s="410">
        <f ca="1">IF(GM407="Road",EXP(FX412*INDEX(INDIRECT(FV422),$E422,GM401)/100),EXP(FX411*2*GM406))</f>
        <v>4.7447621155652556E-2</v>
      </c>
      <c r="GN422" s="410">
        <f ca="1">IF(GN407="Road",EXP(FX412*INDEX(INDIRECT(FV422),$E422,GN401)/100),EXP(FX411*2*GN406))</f>
        <v>7.8857929410040842E-2</v>
      </c>
      <c r="GO422" s="410">
        <f ca="1">IF(GO407="Road",EXP(FX412*INDEX(INDIRECT(FV422),$E422,GO401)/100),EXP(FX411*2*GO406))</f>
        <v>0.1310618505075074</v>
      </c>
      <c r="GP422" s="410">
        <f ca="1">IF(GP407="Road",EXP(FX412*INDEX(INDIRECT(FV422),$E422,GP401)/100),EXP(FX411*2*GP406))</f>
        <v>0.21782474872165594</v>
      </c>
      <c r="GQ422" s="410">
        <f ca="1">IF(GQ407="Road",EXP(FX412*INDEX(INDIRECT(FV422),$E422,GQ401)/100),EXP(FX411*2*GQ406))</f>
        <v>0.36202465455754174</v>
      </c>
      <c r="GR422" s="410">
        <f ca="1">IF(GR407="Road",EXP(FX412*INDEX(INDIRECT(FV422),$E422,GR401)/100),EXP(FX411*2*GR406))</f>
        <v>0.60168484654139476</v>
      </c>
      <c r="GS422" s="410">
        <f ca="1">IF(GS407="Road",EXP(FX412*INDEX(INDIRECT(FV422),$E422,GS401)/100),EXP(FX411*2*GS406))</f>
        <v>1</v>
      </c>
      <c r="GT422" s="402"/>
      <c r="GV422" s="18" t="s">
        <v>178</v>
      </c>
      <c r="GW422" s="122">
        <f>GV341</f>
        <v>3</v>
      </c>
      <c r="GX422" s="122" t="str">
        <f>GV342</f>
        <v>lei65</v>
      </c>
      <c r="GY422" s="210" t="str">
        <f t="shared" si="2069"/>
        <v>core3_lei65</v>
      </c>
      <c r="GZ422" s="122">
        <v>1</v>
      </c>
      <c r="HA422" s="8"/>
      <c r="HB422" s="409">
        <f ca="1">IF(HB407="Road",EXP(HA412*INDEX(INDIRECT(GY422),$E422,HB401)/100),EXP(HA411*2*HB406))</f>
        <v>1</v>
      </c>
      <c r="HC422" s="410">
        <f ca="1">IF(HC407="Road",EXP(HA412*INDEX(INDIRECT(GY422),$E422,HC401)/100),EXP(HA411*2*HC406))</f>
        <v>0.60168484654139476</v>
      </c>
      <c r="HD422" s="410">
        <f ca="1">IF(HD407="Road",EXP(HA412*INDEX(INDIRECT(GY422),$E422,HD401)/100),EXP(HA411*2*HD406))</f>
        <v>0.36202465455754174</v>
      </c>
      <c r="HE422" s="410">
        <f ca="1">IF(HE407="Road",EXP(HA412*INDEX(INDIRECT(GY422),$E422,HE401)/100),EXP(HA411*2*HE406))</f>
        <v>0.21782474872165594</v>
      </c>
      <c r="HF422" s="410">
        <f ca="1">IF(HF407="Road",EXP(HA412*INDEX(INDIRECT(GY422),$E422,HF401)/100),EXP(HA411*2*HF406))</f>
        <v>0.1310618505075074</v>
      </c>
      <c r="HG422" s="410">
        <f ca="1">IF(HG407="Road",EXP(HA412*INDEX(INDIRECT(GY422),$E422,HG401)/100),EXP(HA411*2*HG406))</f>
        <v>7.8857929410040842E-2</v>
      </c>
      <c r="HH422" s="410">
        <f ca="1">IF(HH407="Road",EXP(HA412*INDEX(INDIRECT(GY422),$E422,HH401)/100),EXP(HA411*2*HH406))</f>
        <v>4.7447621155652556E-2</v>
      </c>
      <c r="HI422" s="410">
        <f ca="1">IF(HI407="Road",EXP(HA412*INDEX(INDIRECT(GY422),$E422,HI401)/100),EXP(HA411*2*HI406))</f>
        <v>2.8548514653793051E-2</v>
      </c>
      <c r="HJ422" s="410">
        <f ca="1">IF(HJ407="Road",EXP(HA412*INDEX(INDIRECT(GY422),$E422,HJ401)/100),EXP(HA411*2*HJ406))</f>
        <v>1.7177208658452223E-2</v>
      </c>
      <c r="HK422" s="410">
        <f ca="1">IF(HK407="Road",EXP(HA412*INDEX(INDIRECT(GY422),$E422,HK401)/100),EXP(HA411*2*HK406))</f>
        <v>1.0335266155670349E-2</v>
      </c>
      <c r="HL422" s="410">
        <f ca="1">IF(HL407="Road",EXP(HA412*INDEX(INDIRECT(GY422),$E422,HL401)/100),EXP(HA411*2*HL406))</f>
        <v>6.218573030838984E-3</v>
      </c>
      <c r="HM422" s="410">
        <f ca="1">IF(HM407="Road",EXP(HA412*INDEX(INDIRECT(GY422),$E422,HM401)/100),EXP(HA411*2*HM406))</f>
        <v>1.0335266155670349E-2</v>
      </c>
      <c r="HN422" s="410">
        <f ca="1">IF(HN407="Road",EXP(HA412*INDEX(INDIRECT(GY422),$E422,HN401)/100),EXP(HA411*2*HN406))</f>
        <v>1.7177208658452223E-2</v>
      </c>
      <c r="HO422" s="410">
        <f ca="1">IF(HO407="Road",EXP(HA412*INDEX(INDIRECT(GY422),$E422,HO401)/100),EXP(HA411*2*HO406))</f>
        <v>2.8548514653793051E-2</v>
      </c>
      <c r="HP422" s="410">
        <f ca="1">IF(HP407="Road",EXP(HA412*INDEX(INDIRECT(GY422),$E422,HP401)/100),EXP(HA411*2*HP406))</f>
        <v>4.7447621155652556E-2</v>
      </c>
      <c r="HQ422" s="410">
        <f ca="1">IF(HQ407="Road",EXP(HA412*INDEX(INDIRECT(GY422),$E422,HQ401)/100),EXP(HA411*2*HQ406))</f>
        <v>7.8857929410040842E-2</v>
      </c>
      <c r="HR422" s="410">
        <f ca="1">IF(HR407="Road",EXP(HA412*INDEX(INDIRECT(GY422),$E422,HR401)/100),EXP(HA411*2*HR406))</f>
        <v>0.1310618505075074</v>
      </c>
      <c r="HS422" s="410">
        <f ca="1">IF(HS407="Road",EXP(HA412*INDEX(INDIRECT(GY422),$E422,HS401)/100),EXP(HA411*2*HS406))</f>
        <v>0.21782474872165594</v>
      </c>
      <c r="HT422" s="410">
        <f ca="1">IF(HT407="Road",EXP(HA412*INDEX(INDIRECT(GY422),$E422,HT401)/100),EXP(HA411*2*HT406))</f>
        <v>0.36202465455754174</v>
      </c>
      <c r="HU422" s="410">
        <f ca="1">IF(HU407="Road",EXP(HA412*INDEX(INDIRECT(GY422),$E422,HU401)/100),EXP(HA411*2*HU406))</f>
        <v>0.60168484654139476</v>
      </c>
      <c r="HV422" s="410">
        <f ca="1">IF(HV407="Road",EXP(HA412*INDEX(INDIRECT(GY422),$E422,HV401)/100),EXP(HA411*2*HV406))</f>
        <v>1</v>
      </c>
      <c r="HW422" s="402"/>
    </row>
    <row r="423" spans="1:231" ht="15">
      <c r="A423" s="18" t="s">
        <v>239</v>
      </c>
      <c r="B423" s="122">
        <f>A341</f>
        <v>3</v>
      </c>
      <c r="C423" s="122" t="str">
        <f>A342</f>
        <v>work1834</v>
      </c>
      <c r="D423" s="210"/>
      <c r="E423" s="122"/>
      <c r="F423" s="8"/>
      <c r="G423" s="134">
        <f ca="1">G421/(G421+G422+EXP(F412))</f>
        <v>1.0767446871385877E-6</v>
      </c>
      <c r="H423" s="135">
        <f ca="1">H421/(H421+H422+EXP(F412))</f>
        <v>1.7895423926696223E-6</v>
      </c>
      <c r="I423" s="135">
        <f ca="1">I421/(I421+I422+EXP(F412))</f>
        <v>2.9741997782209003E-6</v>
      </c>
      <c r="J423" s="135">
        <f ca="1">J421/(J421+J422+EXP(F412))</f>
        <v>4.9430663791986625E-6</v>
      </c>
      <c r="K423" s="135">
        <f ca="1">K421/(K421+K422+EXP(F412))</f>
        <v>8.21522929498868E-6</v>
      </c>
      <c r="L423" s="135">
        <f ca="1">L421/(L421+L422+EXP(F412))</f>
        <v>1.3653306925202982E-5</v>
      </c>
      <c r="M423" s="135">
        <f ca="1">M421/(M421+M422+EXP(F412))</f>
        <v>2.2690683029084563E-5</v>
      </c>
      <c r="N423" s="135">
        <f ca="1">N421/(N421+N422+EXP(F412))</f>
        <v>3.7708846360359122E-5</v>
      </c>
      <c r="O423" s="135">
        <f ca="1">O421/(O421+O422+EXP(F412))</f>
        <v>6.2663636532587862E-5</v>
      </c>
      <c r="P423" s="135">
        <f ca="1">P421/(P421+P422+EXP(F412))</f>
        <v>2.873297838729093E-4</v>
      </c>
      <c r="Q423" s="135">
        <f ca="1">Q421/(Q421+Q422+EXP(F412))</f>
        <v>1.7298895676613033E-4</v>
      </c>
      <c r="R423" s="135">
        <f ca="1">R421/(R421+R422+EXP(F412))</f>
        <v>1.0412360164834581E-4</v>
      </c>
      <c r="S423" s="135">
        <f ca="1">S421/(S421+S422+EXP(F412))</f>
        <v>6.2663636532587862E-5</v>
      </c>
      <c r="T423" s="135">
        <f ca="1">T421/(T421+T422+EXP(F412))</f>
        <v>3.7708846360359122E-5</v>
      </c>
      <c r="U423" s="135">
        <f ca="1">U421/(U421+U422+EXP(F412))</f>
        <v>2.2690683029084563E-5</v>
      </c>
      <c r="V423" s="135">
        <f ca="1">V421/(V421+V422+EXP(F412))</f>
        <v>1.3653306925202982E-5</v>
      </c>
      <c r="W423" s="135">
        <f ca="1">W421/(W421+W422+EXP(F412))</f>
        <v>8.21522929498868E-6</v>
      </c>
      <c r="X423" s="135">
        <f ca="1">X421/(X421+X422+EXP(F412))</f>
        <v>4.9430663791986625E-6</v>
      </c>
      <c r="Y423" s="135">
        <f ca="1">Y421/(Y421+Y422+EXP(F412))</f>
        <v>2.9741997782209003E-6</v>
      </c>
      <c r="Z423" s="135">
        <f ca="1">Z421/(Z421+Z422+EXP(F412))</f>
        <v>1.7895423926696223E-6</v>
      </c>
      <c r="AA423" s="135">
        <f ca="1">AA421/(AA421+AA422+EXP(F412))</f>
        <v>1.0767446871385877E-6</v>
      </c>
      <c r="AB423" s="402"/>
      <c r="AD423" s="18" t="s">
        <v>239</v>
      </c>
      <c r="AE423" s="122">
        <f>AD341</f>
        <v>3</v>
      </c>
      <c r="AF423" s="122" t="str">
        <f>AD342</f>
        <v>shop1834</v>
      </c>
      <c r="AG423" s="210"/>
      <c r="AH423" s="122"/>
      <c r="AI423" s="8"/>
      <c r="AJ423" s="134">
        <f ca="1">AJ421/(AJ421+AJ422+EXP(AI412))</f>
        <v>5.6561991057896729E-7</v>
      </c>
      <c r="AK423" s="135">
        <f ca="1">AK421/(AK421+AK422+EXP(AI412))</f>
        <v>9.4005780488065406E-7</v>
      </c>
      <c r="AL423" s="135">
        <f ca="1">AL421/(AL421+AL422+EXP(AI412))</f>
        <v>1.5623694257556432E-6</v>
      </c>
      <c r="AM423" s="135">
        <f ca="1">AM421/(AM421+AM422+EXP(AI412))</f>
        <v>2.5966399975520101E-6</v>
      </c>
      <c r="AN423" s="135">
        <f ca="1">AN421/(AN421+AN422+EXP(AI412))</f>
        <v>4.3155666035329657E-6</v>
      </c>
      <c r="AO423" s="135">
        <f ca="1">AO421/(AO421+AO422+EXP(AI412))</f>
        <v>7.1723371697979156E-6</v>
      </c>
      <c r="AP423" s="135">
        <f ca="1">AP421/(AP421+AP422+EXP(AI412))</f>
        <v>1.1920054499193994E-5</v>
      </c>
      <c r="AQ423" s="135">
        <f ca="1">AQ421/(AQ421+AQ422+EXP(AI412))</f>
        <v>1.9810111790070587E-5</v>
      </c>
      <c r="AR423" s="135">
        <f ca="1">AR421/(AR421+AR422+EXP(AI412))</f>
        <v>3.2921596724069461E-5</v>
      </c>
      <c r="AS423" s="135">
        <f ca="1">AS421/(AS421+AS422+EXP(AI412))</f>
        <v>5.4707943959917058E-5</v>
      </c>
      <c r="AT423" s="135">
        <f ca="1">AT421/(AT421+AT422+EXP(AI412))</f>
        <v>9.0903217032320792E-5</v>
      </c>
      <c r="AU423" s="135">
        <f ca="1">AU421/(AU421+AU422+EXP(AI412))</f>
        <v>5.4707943959917058E-5</v>
      </c>
      <c r="AV423" s="135">
        <f ca="1">AV421/(AV421+AV422+EXP(AI412))</f>
        <v>3.2921596724069461E-5</v>
      </c>
      <c r="AW423" s="135">
        <f ca="1">AW421/(AW421+AW422+EXP(AI412))</f>
        <v>1.9810111790070587E-5</v>
      </c>
      <c r="AX423" s="135">
        <f ca="1">AX421/(AX421+AX422+EXP(AI412))</f>
        <v>1.1920054499193994E-5</v>
      </c>
      <c r="AY423" s="135">
        <f ca="1">AY421/(AY421+AY422+EXP(AI412))</f>
        <v>7.1723371697979156E-6</v>
      </c>
      <c r="AZ423" s="135">
        <f ca="1">AZ421/(AZ421+AZ422+EXP(AI412))</f>
        <v>4.3155666035329657E-6</v>
      </c>
      <c r="BA423" s="135">
        <f ca="1">BA421/(BA421+BA422+EXP(AI412))</f>
        <v>2.5966399975520101E-6</v>
      </c>
      <c r="BB423" s="135">
        <f ca="1">BB421/(BB421+BB422+EXP(AI412))</f>
        <v>1.5623694257556432E-6</v>
      </c>
      <c r="BC423" s="135">
        <f ca="1">BC421/(BC421+BC422+EXP(AI412))</f>
        <v>9.4005780488065406E-7</v>
      </c>
      <c r="BD423" s="135">
        <f ca="1">BD421/(BD421+BD422+EXP(AI412))</f>
        <v>5.6561991057896729E-7</v>
      </c>
      <c r="BE423" s="402"/>
      <c r="BG423" s="18" t="s">
        <v>239</v>
      </c>
      <c r="BH423" s="122">
        <f>BG341</f>
        <v>3</v>
      </c>
      <c r="BI423" s="122" t="str">
        <f>BG342</f>
        <v>lei1834</v>
      </c>
      <c r="BJ423" s="210"/>
      <c r="BK423" s="122"/>
      <c r="BL423" s="8"/>
      <c r="BM423" s="134">
        <f ca="1">BM421/(BM421+BM422+EXP(BL412))</f>
        <v>1.2841545852690552E-6</v>
      </c>
      <c r="BN423" s="135">
        <f ca="1">BN421/(BN421+BN422+EXP(BL412))</f>
        <v>2.1342492786614244E-6</v>
      </c>
      <c r="BO423" s="135">
        <f ca="1">BO421/(BO421+BO422+EXP(BL412))</f>
        <v>3.5470795995308289E-6</v>
      </c>
      <c r="BP423" s="135">
        <f ca="1">BP421/(BP421+BP422+EXP(BL412))</f>
        <v>5.895129184772863E-6</v>
      </c>
      <c r="BQ423" s="135">
        <f ca="1">BQ421/(BQ421+BQ422+EXP(BL412))</f>
        <v>9.7973826308106125E-6</v>
      </c>
      <c r="BR423" s="135">
        <f ca="1">BR421/(BR421+BR422+EXP(BL412))</f>
        <v>1.6282362679131476E-5</v>
      </c>
      <c r="BS423" s="135">
        <f ca="1">BS421/(BS421+BS422+EXP(BL412))</f>
        <v>2.705884016768024E-5</v>
      </c>
      <c r="BT423" s="135">
        <f ca="1">BT421/(BT421+BT422+EXP(BL412))</f>
        <v>4.4965042260867034E-5</v>
      </c>
      <c r="BU423" s="135">
        <f ca="1">BU421/(BU421+BU422+EXP(BL412))</f>
        <v>7.4713272893299376E-5</v>
      </c>
      <c r="BV423" s="135">
        <f ca="1">BV421/(BV421+BV422+EXP(BL412))</f>
        <v>3.4222882624479901E-4</v>
      </c>
      <c r="BW423" s="135">
        <f ca="1">BW421/(BW421+BW422+EXP(BL412))</f>
        <v>2.0614906262502117E-4</v>
      </c>
      <c r="BX423" s="135">
        <f ca="1">BX421/(BX421+BX422+EXP(BL412))</f>
        <v>1.2412205804876461E-4</v>
      </c>
      <c r="BY423" s="135">
        <f ca="1">BY421/(BY421+BY422+EXP(BL412))</f>
        <v>7.4713272893299376E-5</v>
      </c>
      <c r="BZ423" s="135">
        <f ca="1">BZ421/(BZ421+BZ422+EXP(BL412))</f>
        <v>4.4965042260867034E-5</v>
      </c>
      <c r="CA423" s="135">
        <f ca="1">CA421/(CA421+CA422+EXP(BL412))</f>
        <v>2.705884016768024E-5</v>
      </c>
      <c r="CB423" s="135">
        <f ca="1">CB421/(CB421+CB422+EXP(BL412))</f>
        <v>1.6282362679131476E-5</v>
      </c>
      <c r="CC423" s="135">
        <f ca="1">CC421/(CC421+CC422+EXP(BL412))</f>
        <v>9.7973826308106125E-6</v>
      </c>
      <c r="CD423" s="135">
        <f ca="1">CD421/(CD421+CD422+EXP(BL412))</f>
        <v>5.895129184772863E-6</v>
      </c>
      <c r="CE423" s="135">
        <f ca="1">CE421/(CE421+CE422+EXP(BL412))</f>
        <v>3.5470795995308289E-6</v>
      </c>
      <c r="CF423" s="135">
        <f ca="1">CF421/(CF421+CF422+EXP(BL412))</f>
        <v>2.1342492786614244E-6</v>
      </c>
      <c r="CG423" s="135">
        <f ca="1">CG421/(CG421+CG422+EXP(BL412))</f>
        <v>1.2841545852690552E-6</v>
      </c>
      <c r="CH423" s="402"/>
      <c r="CJ423" s="18" t="s">
        <v>239</v>
      </c>
      <c r="CK423" s="122">
        <f>CJ341</f>
        <v>3</v>
      </c>
      <c r="CL423" s="122" t="str">
        <f>CJ342</f>
        <v>work3564</v>
      </c>
      <c r="CM423" s="210"/>
      <c r="CN423" s="122"/>
      <c r="CO423" s="8"/>
      <c r="CP423" s="134">
        <f ca="1">CP421/(CP421+CP422+EXP(CO412))</f>
        <v>1.2294317412213783E-6</v>
      </c>
      <c r="CQ423" s="135">
        <f ca="1">CQ421/(CQ421+CQ422+EXP(CO412))</f>
        <v>2.043299648979605E-6</v>
      </c>
      <c r="CR423" s="135">
        <f ca="1">CR421/(CR421+CR422+EXP(CO412))</f>
        <v>3.3959205674333769E-6</v>
      </c>
      <c r="CS423" s="135">
        <f ca="1">CS421/(CS421+CS422+EXP(CO412))</f>
        <v>5.6439007730240841E-6</v>
      </c>
      <c r="CT423" s="135">
        <f ca="1">CT421/(CT421+CT422+EXP(CO412))</f>
        <v>9.379835150648808E-6</v>
      </c>
      <c r="CU423" s="135">
        <f ca="1">CU421/(CU421+CU422+EXP(CO412))</f>
        <v>1.5588382488500254E-5</v>
      </c>
      <c r="CV423" s="135">
        <f ca="1">CV421/(CV421+CV422+EXP(CO412))</f>
        <v>2.5905399990801064E-5</v>
      </c>
      <c r="CW423" s="135">
        <f ca="1">CW421/(CW421+CW422+EXP(CO412))</f>
        <v>4.3047899972284335E-5</v>
      </c>
      <c r="CX423" s="135">
        <f ca="1">CX421/(CX421+CX422+EXP(CO412))</f>
        <v>7.1526638085543461E-5</v>
      </c>
      <c r="CY423" s="135">
        <f ca="1">CY421/(CY421+CY422+EXP(CO412))</f>
        <v>1.1882492198572548E-4</v>
      </c>
      <c r="CZ423" s="135">
        <f ca="1">CZ421/(CZ421+CZ422+EXP(CO412))</f>
        <v>1.9734261287425729E-4</v>
      </c>
      <c r="DA423" s="135">
        <f ca="1">DA421/(DA421+DA422+EXP(CO412))</f>
        <v>1.1882492198572548E-4</v>
      </c>
      <c r="DB423" s="135">
        <f ca="1">DB421/(DB421+DB422+EXP(CO412))</f>
        <v>7.1526638085543461E-5</v>
      </c>
      <c r="DC423" s="135">
        <f ca="1">DC421/(DC421+DC422+EXP(CO412))</f>
        <v>4.3047899972284335E-5</v>
      </c>
      <c r="DD423" s="135">
        <f ca="1">DD421/(DD421+DD422+EXP(CO412))</f>
        <v>2.5905399990801064E-5</v>
      </c>
      <c r="DE423" s="135">
        <f ca="1">DE421/(DE421+DE422+EXP(CO412))</f>
        <v>1.5588382488500254E-5</v>
      </c>
      <c r="DF423" s="135">
        <f ca="1">DF421/(DF421+DF422+EXP(CO412))</f>
        <v>9.379835150648808E-6</v>
      </c>
      <c r="DG423" s="135">
        <f ca="1">DG421/(DG421+DG422+EXP(CO412))</f>
        <v>5.6439007730240841E-6</v>
      </c>
      <c r="DH423" s="135">
        <f ca="1">DH421/(DH421+DH422+EXP(CO412))</f>
        <v>3.3959205674333769E-6</v>
      </c>
      <c r="DI423" s="135">
        <f ca="1">DI421/(DI421+DI422+EXP(CO412))</f>
        <v>2.043299648979605E-6</v>
      </c>
      <c r="DJ423" s="135">
        <f ca="1">DJ421/(DJ421+DJ422+EXP(CO412))</f>
        <v>1.2294317412213783E-6</v>
      </c>
      <c r="DK423" s="402"/>
      <c r="DM423" s="18" t="s">
        <v>239</v>
      </c>
      <c r="DN423" s="122">
        <f>DM341</f>
        <v>3</v>
      </c>
      <c r="DO423" s="122" t="str">
        <f>DM342</f>
        <v>shop3564</v>
      </c>
      <c r="DP423" s="210"/>
      <c r="DQ423" s="122"/>
      <c r="DR423" s="8"/>
      <c r="DS423" s="134">
        <f ca="1">DS421/(DS421+DS422+EXP(DR412))</f>
        <v>9.7628136396039679E-7</v>
      </c>
      <c r="DT423" s="135">
        <f ca="1">DT421/(DT421+DT422+EXP(DR412))</f>
        <v>1.6225744242545748E-6</v>
      </c>
      <c r="DU423" s="135">
        <f ca="1">DU421/(DU421+DU422+EXP(DR412))</f>
        <v>2.6967047059824332E-6</v>
      </c>
      <c r="DV423" s="135">
        <f ca="1">DV421/(DV421+DV422+EXP(DR412))</f>
        <v>4.4818852237639031E-6</v>
      </c>
      <c r="DW423" s="135">
        <f ca="1">DW421/(DW421+DW422+EXP(DR412))</f>
        <v>7.4487893455909888E-6</v>
      </c>
      <c r="DX423" s="135">
        <f ca="1">DX421/(DX421+DX422+EXP(DR412))</f>
        <v>1.2379602677574832E-5</v>
      </c>
      <c r="DY423" s="135">
        <f ca="1">DY421/(DY421+DY422+EXP(DR412))</f>
        <v>2.0574114792957271E-5</v>
      </c>
      <c r="DZ423" s="135">
        <f ca="1">DZ421/(DZ421+DZ422+EXP(DR412))</f>
        <v>3.4192015903698145E-5</v>
      </c>
      <c r="EA423" s="135">
        <f ca="1">EA421/(EA421+EA422+EXP(DR412))</f>
        <v>5.6821165112846E-5</v>
      </c>
      <c r="EB423" s="135">
        <f ca="1">EB421/(EB421+EB422+EXP(DR412))</f>
        <v>2.6061112860892467E-4</v>
      </c>
      <c r="EC423" s="135">
        <f ca="1">EC421/(EC421+EC422+EXP(DR412))</f>
        <v>1.568811443683355E-4</v>
      </c>
      <c r="ED423" s="135">
        <f ca="1">ED421/(ED421+ED422+EXP(DR412))</f>
        <v>9.4420316784292599E-5</v>
      </c>
      <c r="EE423" s="135">
        <f ca="1">EE421/(EE421+EE422+EXP(DR412))</f>
        <v>5.6821165112846E-5</v>
      </c>
      <c r="EF423" s="135">
        <f ca="1">EF421/(EF421+EF422+EXP(DR412))</f>
        <v>3.4192015903698145E-5</v>
      </c>
      <c r="EG423" s="135">
        <f ca="1">EG421/(EG421+EG422+EXP(DR412))</f>
        <v>2.0574114792957271E-5</v>
      </c>
      <c r="EH423" s="135">
        <f ca="1">EH421/(EH421+EH422+EXP(DR412))</f>
        <v>1.2379602677574832E-5</v>
      </c>
      <c r="EI423" s="135">
        <f ca="1">EI421/(EI421+EI422+EXP(DR412))</f>
        <v>7.4487893455909888E-6</v>
      </c>
      <c r="EJ423" s="135">
        <f ca="1">EJ421/(EJ421+EJ422+EXP(DR412))</f>
        <v>4.4818852237639031E-6</v>
      </c>
      <c r="EK423" s="135">
        <f ca="1">EK421/(EK421+EK422+EXP(DR412))</f>
        <v>2.6967047059824332E-6</v>
      </c>
      <c r="EL423" s="135">
        <f ca="1">EL421/(EL421+EL422+EXP(DR412))</f>
        <v>1.6225744242545748E-6</v>
      </c>
      <c r="EM423" s="135">
        <f ca="1">EM421/(EM421+EM422+EXP(DR412))</f>
        <v>9.7628136396039679E-7</v>
      </c>
      <c r="EN423" s="402"/>
      <c r="EP423" s="18" t="s">
        <v>239</v>
      </c>
      <c r="EQ423" s="122">
        <f>EP341</f>
        <v>3</v>
      </c>
      <c r="ER423" s="122" t="str">
        <f>EP342</f>
        <v>lei3564</v>
      </c>
      <c r="ES423" s="210"/>
      <c r="ET423" s="122"/>
      <c r="EU423" s="8"/>
      <c r="EV423" s="134">
        <f ca="1">EV421/(EV421+EV422+EXP(EU412))</f>
        <v>1.0556090976388246E-6</v>
      </c>
      <c r="EW423" s="135">
        <f ca="1">EW421/(EW421+EW422+EXP(EU412))</f>
        <v>1.7544160367619125E-6</v>
      </c>
      <c r="EX423" s="135">
        <f ca="1">EX421/(EX421+EX422+EXP(EU412))</f>
        <v>2.9158225115752202E-6</v>
      </c>
      <c r="EY423" s="135">
        <f ca="1">EY421/(EY421+EY422+EXP(EU412))</f>
        <v>4.8460509079083954E-6</v>
      </c>
      <c r="EZ423" s="135">
        <f ca="1">EZ421/(EZ421+EZ422+EXP(EU412))</f>
        <v>8.054010401261664E-6</v>
      </c>
      <c r="FA423" s="135">
        <f ca="1">FA421/(FA421+FA422+EXP(EU412))</f>
        <v>1.3385418589620815E-5</v>
      </c>
      <c r="FB423" s="135">
        <f ca="1">FB421/(FB421+FB422+EXP(EU412))</f>
        <v>2.2245611264670179E-5</v>
      </c>
      <c r="FC423" s="135">
        <f ca="1">FC421/(FC421+FC422+EXP(EU412))</f>
        <v>3.6969575110633166E-5</v>
      </c>
      <c r="FD423" s="135">
        <f ca="1">FD421/(FD421+FD422+EXP(EU412))</f>
        <v>6.143617700727151E-5</v>
      </c>
      <c r="FE423" s="135">
        <f ca="1">FE421/(FE421+FE422+EXP(EU412))</f>
        <v>2.8174462504614473E-4</v>
      </c>
      <c r="FF423" s="135">
        <f ca="1">FF421/(FF421+FF422+EXP(EU412))</f>
        <v>1.6961317189104959E-4</v>
      </c>
      <c r="FG423" s="135">
        <f ca="1">FG421/(FG421+FG422+EXP(EU412))</f>
        <v>1.0208690188086567E-4</v>
      </c>
      <c r="FH423" s="135">
        <f ca="1">FH421/(FH421+FH422+EXP(EU412))</f>
        <v>6.143617700727151E-5</v>
      </c>
      <c r="FI423" s="135">
        <f ca="1">FI421/(FI421+FI422+EXP(EU412))</f>
        <v>3.6969575110633166E-5</v>
      </c>
      <c r="FJ423" s="135">
        <f ca="1">FJ421/(FJ421+FJ422+EXP(EU412))</f>
        <v>2.2245611264670179E-5</v>
      </c>
      <c r="FK423" s="135">
        <f ca="1">FK421/(FK421+FK422+EXP(EU412))</f>
        <v>1.3385418589620815E-5</v>
      </c>
      <c r="FL423" s="135">
        <f ca="1">FL421/(FL421+FL422+EXP(EU412))</f>
        <v>8.054010401261664E-6</v>
      </c>
      <c r="FM423" s="135">
        <f ca="1">FM421/(FM421+FM422+EXP(EU412))</f>
        <v>4.8460509079083954E-6</v>
      </c>
      <c r="FN423" s="135">
        <f ca="1">FN421/(FN421+FN422+EXP(EU412))</f>
        <v>2.9158225115752202E-6</v>
      </c>
      <c r="FO423" s="135">
        <f ca="1">FO421/(FO421+FO422+EXP(EU412))</f>
        <v>1.7544160367619125E-6</v>
      </c>
      <c r="FP423" s="135">
        <f ca="1">FP421/(FP421+FP422+EXP(EU412))</f>
        <v>1.0556090976388246E-6</v>
      </c>
      <c r="FQ423" s="402"/>
      <c r="FS423" s="18" t="s">
        <v>239</v>
      </c>
      <c r="FT423" s="122">
        <f>FS341</f>
        <v>3</v>
      </c>
      <c r="FU423" s="122" t="str">
        <f>FS342</f>
        <v>shop65</v>
      </c>
      <c r="FV423" s="210"/>
      <c r="FW423" s="122"/>
      <c r="FX423" s="8"/>
      <c r="FY423" s="134">
        <f ca="1">FY421/(FY421+FY422+EXP(FX412))</f>
        <v>1.3179546559679569E-6</v>
      </c>
      <c r="FZ423" s="135">
        <f ca="1">FZ421/(FZ421+FZ422+EXP(FX412))</f>
        <v>2.1904284444270004E-6</v>
      </c>
      <c r="GA423" s="135">
        <f ca="1">GA421/(GA421+GA422+EXP(FX412))</f>
        <v>3.6404589109270411E-6</v>
      </c>
      <c r="GB423" s="135">
        <f ca="1">GB421/(GB421+GB422+EXP(FX412))</f>
        <v>6.0503519668422465E-6</v>
      </c>
      <c r="GC423" s="135">
        <f ca="1">GC421/(GC421+GC422+EXP(FX412))</f>
        <v>1.0055435755043873E-5</v>
      </c>
      <c r="GD423" s="135">
        <f ca="1">GD421/(GD421+GD422+EXP(FX412))</f>
        <v>1.6711448258601475E-5</v>
      </c>
      <c r="GE423" s="135">
        <f ca="1">GE421/(GE421+GE422+EXP(FX412))</f>
        <v>2.7772536357873505E-5</v>
      </c>
      <c r="GF423" s="135">
        <f ca="1">GF421/(GF421+GF422+EXP(FX412))</f>
        <v>4.6152740507719347E-5</v>
      </c>
      <c r="GG423" s="135">
        <f ca="1">GG421/(GG421+GG422+EXP(FX412))</f>
        <v>7.6691465084321479E-5</v>
      </c>
      <c r="GH423" s="135">
        <f ca="1">GH421/(GH421+GH422+EXP(FX412))</f>
        <v>1.2742150523533733E-4</v>
      </c>
      <c r="GI423" s="135">
        <f ca="1">GI421/(GI421+GI422+EXP(FX412))</f>
        <v>2.1166497472518305E-4</v>
      </c>
      <c r="GJ423" s="135">
        <f ca="1">GJ421/(GJ421+GJ422+EXP(FX412))</f>
        <v>1.2742150523533733E-4</v>
      </c>
      <c r="GK423" s="135">
        <f ca="1">GK421/(GK421+GK422+EXP(FX412))</f>
        <v>7.6691465084321479E-5</v>
      </c>
      <c r="GL423" s="135">
        <f ca="1">GL421/(GL421+GL422+EXP(FX412))</f>
        <v>4.6152740507719347E-5</v>
      </c>
      <c r="GM423" s="135">
        <f ca="1">GM421/(GM421+GM422+EXP(FX412))</f>
        <v>2.7772536357873505E-5</v>
      </c>
      <c r="GN423" s="135">
        <f ca="1">GN421/(GN421+GN422+EXP(FX412))</f>
        <v>1.6711448258601475E-5</v>
      </c>
      <c r="GO423" s="135">
        <f ca="1">GO421/(GO421+GO422+EXP(FX412))</f>
        <v>1.0055435755043873E-5</v>
      </c>
      <c r="GP423" s="135">
        <f ca="1">GP421/(GP421+GP422+EXP(FX412))</f>
        <v>6.0503519668422465E-6</v>
      </c>
      <c r="GQ423" s="135">
        <f ca="1">GQ421/(GQ421+GQ422+EXP(FX412))</f>
        <v>3.6404589109270411E-6</v>
      </c>
      <c r="GR423" s="135">
        <f ca="1">GR421/(GR421+GR422+EXP(FX412))</f>
        <v>2.1904284444270004E-6</v>
      </c>
      <c r="GS423" s="135">
        <f ca="1">GS421/(GS421+GS422+EXP(FX412))</f>
        <v>1.3179546559679569E-6</v>
      </c>
      <c r="GT423" s="402"/>
      <c r="GV423" s="18" t="s">
        <v>239</v>
      </c>
      <c r="GW423" s="122">
        <f>GV341</f>
        <v>3</v>
      </c>
      <c r="GX423" s="122" t="str">
        <f>GV342</f>
        <v>lei65</v>
      </c>
      <c r="GY423" s="210"/>
      <c r="GZ423" s="122"/>
      <c r="HA423" s="8"/>
      <c r="HB423" s="134">
        <f ca="1">HB421/(HB421+HB422+EXP(HA412))</f>
        <v>8.0532591337553907E-7</v>
      </c>
      <c r="HC423" s="135">
        <f ca="1">HC421/(HC421+HC422+EXP(HA412))</f>
        <v>1.3384482214427825E-6</v>
      </c>
      <c r="HD423" s="135">
        <f ca="1">HD421/(HD421+HD422+EXP(HA412))</f>
        <v>2.2244917403254243E-6</v>
      </c>
      <c r="HE423" s="135">
        <f ca="1">HE421/(HE421+HE422+EXP(HA412))</f>
        <v>3.6970803758796748E-6</v>
      </c>
      <c r="HF423" s="135">
        <f ca="1">HF421/(HF421+HF422+EXP(HA412))</f>
        <v>6.1444796899464523E-6</v>
      </c>
      <c r="HG423" s="135">
        <f ca="1">HG421/(HG421+HG422+EXP(HA412))</f>
        <v>1.0211939161370884E-5</v>
      </c>
      <c r="HH423" s="135">
        <f ca="1">HH421/(HH421+HH422+EXP(HA412))</f>
        <v>1.6971731318457178E-5</v>
      </c>
      <c r="HI423" s="135">
        <f ca="1">HI421/(HI421+HI422+EXP(HA412))</f>
        <v>2.8205608502825979E-5</v>
      </c>
      <c r="HJ423" s="135">
        <f ca="1">HJ421/(HJ421+HJ422+EXP(HA412))</f>
        <v>4.6873836658410735E-5</v>
      </c>
      <c r="HK423" s="135">
        <f ca="1">HK421/(HK421+HK422+EXP(HA412))</f>
        <v>7.7893599557832765E-5</v>
      </c>
      <c r="HL423" s="135">
        <f ca="1">HL421/(HL421+HL422+EXP(HA412))</f>
        <v>1.2942958882844526E-4</v>
      </c>
      <c r="HM423" s="135">
        <f ca="1">HM421/(HM421+HM422+EXP(HA412))</f>
        <v>7.7893599557832765E-5</v>
      </c>
      <c r="HN423" s="135">
        <f ca="1">HN421/(HN421+HN422+EXP(HA412))</f>
        <v>4.6873836658410735E-5</v>
      </c>
      <c r="HO423" s="135">
        <f ca="1">HO421/(HO421+HO422+EXP(HA412))</f>
        <v>2.8205608502825979E-5</v>
      </c>
      <c r="HP423" s="135">
        <f ca="1">HP421/(HP421+HP422+EXP(HA412))</f>
        <v>1.6971731318457178E-5</v>
      </c>
      <c r="HQ423" s="135">
        <f ca="1">HQ421/(HQ421+HQ422+EXP(HA412))</f>
        <v>1.0211939161370884E-5</v>
      </c>
      <c r="HR423" s="135">
        <f ca="1">HR421/(HR421+HR422+EXP(HA412))</f>
        <v>6.1444796899464523E-6</v>
      </c>
      <c r="HS423" s="135">
        <f ca="1">HS421/(HS421+HS422+EXP(HA412))</f>
        <v>3.6970803758796748E-6</v>
      </c>
      <c r="HT423" s="135">
        <f ca="1">HT421/(HT421+HT422+EXP(HA412))</f>
        <v>2.2244917403254243E-6</v>
      </c>
      <c r="HU423" s="135">
        <f ca="1">HU421/(HU421+HU422+EXP(HA412))</f>
        <v>1.3384482214427825E-6</v>
      </c>
      <c r="HV423" s="135">
        <f ca="1">HV421/(HV421+HV422+EXP(HA412))</f>
        <v>8.0532591337553907E-7</v>
      </c>
      <c r="HW423" s="402"/>
    </row>
    <row r="424" spans="1:231" ht="15">
      <c r="A424" s="18" t="s">
        <v>240</v>
      </c>
      <c r="B424" s="122">
        <f>A341</f>
        <v>3</v>
      </c>
      <c r="C424" s="122" t="str">
        <f>A342</f>
        <v>work1834</v>
      </c>
      <c r="D424" s="210"/>
      <c r="E424" s="122"/>
      <c r="F424" s="8"/>
      <c r="G424" s="134">
        <f ca="1">G422/(G421+G422+EXP(F412))</f>
        <v>0.99999418179704536</v>
      </c>
      <c r="H424" s="135">
        <f ca="1">H422/(H421+H422+EXP(F412))</f>
        <v>0.9999903301860128</v>
      </c>
      <c r="I424" s="135">
        <f ca="1">I422/(I421+I422+EXP(F412))</f>
        <v>0.99998392887548571</v>
      </c>
      <c r="J424" s="135">
        <f ca="1">J422/(J421+J422+EXP(F412))</f>
        <v>0.99997329008096769</v>
      </c>
      <c r="K424" s="135">
        <f ca="1">K422/(K421+K422+EXP(F412))</f>
        <v>0.99995560890903168</v>
      </c>
      <c r="L424" s="135">
        <f ca="1">L422/(L421+L422+EXP(F412))</f>
        <v>0.99992622419071076</v>
      </c>
      <c r="M424" s="135">
        <f ca="1">M422/(M421+M422+EXP(F412))</f>
        <v>0.99987739061950576</v>
      </c>
      <c r="N424" s="135">
        <f ca="1">N422/(N421+N422+EXP(F412))</f>
        <v>0.99979623979210008</v>
      </c>
      <c r="O424" s="135">
        <f ca="1">O422/(O421+O422+EXP(F412))</f>
        <v>0.99966139628124329</v>
      </c>
      <c r="P424" s="135">
        <f ca="1">P422/(P421+P422+EXP(F412))</f>
        <v>0.99844741003375481</v>
      </c>
      <c r="Q424" s="135">
        <f ca="1">Q422/(Q421+Q422+EXP(F412))</f>
        <v>0.9990652520775043</v>
      </c>
      <c r="R424" s="135">
        <f ca="1">R422/(R421+R422+EXP(F412))</f>
        <v>0.99943736685772888</v>
      </c>
      <c r="S424" s="135">
        <f ca="1">S422/(S421+S422+EXP(F412))</f>
        <v>0.99966139628124329</v>
      </c>
      <c r="T424" s="135">
        <f ca="1">T422/(T421+T422+EXP(F412))</f>
        <v>0.99979623979210008</v>
      </c>
      <c r="U424" s="135">
        <f ca="1">U422/(U421+U422+EXP(F412))</f>
        <v>0.99987739061950576</v>
      </c>
      <c r="V424" s="135">
        <f ca="1">V422/(V421+V422+EXP(F412))</f>
        <v>0.99992622419071076</v>
      </c>
      <c r="W424" s="135">
        <f ca="1">W422/(W421+W422+EXP(F412))</f>
        <v>0.99995560890903168</v>
      </c>
      <c r="X424" s="135">
        <f ca="1">X422/(X421+X422+EXP(F412))</f>
        <v>0.99997329008096769</v>
      </c>
      <c r="Y424" s="135">
        <f ca="1">Y422/(Y421+Y422+EXP(F412))</f>
        <v>0.99998392887548571</v>
      </c>
      <c r="Z424" s="135">
        <f ca="1">Z422/(Z421+Z422+EXP(F412))</f>
        <v>0.9999903301860128</v>
      </c>
      <c r="AA424" s="135">
        <f ca="1">AA422/(AA421+AA422+EXP(F412))</f>
        <v>0.99999418179704536</v>
      </c>
      <c r="AB424" s="402"/>
      <c r="AD424" s="18" t="s">
        <v>240</v>
      </c>
      <c r="AE424" s="122">
        <f>AD341</f>
        <v>3</v>
      </c>
      <c r="AF424" s="122" t="str">
        <f>AD342</f>
        <v>shop1834</v>
      </c>
      <c r="AG424" s="210"/>
      <c r="AH424" s="122"/>
      <c r="AI424" s="8"/>
      <c r="AJ424" s="134">
        <f ca="1">AJ422/(AJ421+AJ422+EXP(AI412))</f>
        <v>0.99999632915288306</v>
      </c>
      <c r="AK424" s="135">
        <f ca="1">AK422/(AK421+AK422+EXP(AI412))</f>
        <v>0.99999389906822866</v>
      </c>
      <c r="AL424" s="135">
        <f ca="1">AL422/(AL421+AL422+EXP(AI412))</f>
        <v>0.99998986029452797</v>
      </c>
      <c r="AM424" s="135">
        <f ca="1">AM422/(AM421+AM422+EXP(AI412))</f>
        <v>0.99998314792624721</v>
      </c>
      <c r="AN424" s="135">
        <f ca="1">AN422/(AN421+AN422+EXP(AI412))</f>
        <v>0.99997199217190047</v>
      </c>
      <c r="AO424" s="135">
        <f ca="1">AO422/(AO421+AO422+EXP(AI412))</f>
        <v>0.9999534518627613</v>
      </c>
      <c r="AP424" s="135">
        <f ca="1">AP422/(AP421+AP422+EXP(AI412))</f>
        <v>0.99992263939639381</v>
      </c>
      <c r="AQ424" s="135">
        <f ca="1">AQ422/(AQ421+AQ422+EXP(AI412))</f>
        <v>0.9998714332886911</v>
      </c>
      <c r="AR424" s="135">
        <f ca="1">AR422/(AR421+AR422+EXP(AI412))</f>
        <v>0.99978634035654601</v>
      </c>
      <c r="AS424" s="135">
        <f ca="1">AS422/(AS421+AS422+EXP(AI412))</f>
        <v>0.99964494796839454</v>
      </c>
      <c r="AT424" s="135">
        <f ca="1">AT422/(AT421+AT422+EXP(AI412))</f>
        <v>0.99941004231651531</v>
      </c>
      <c r="AU424" s="135">
        <f ca="1">AU422/(AU421+AU422+EXP(AI412))</f>
        <v>0.99964494796839454</v>
      </c>
      <c r="AV424" s="135">
        <f ca="1">AV422/(AV421+AV422+EXP(AI412))</f>
        <v>0.99978634035654601</v>
      </c>
      <c r="AW424" s="135">
        <f ca="1">AW422/(AW421+AW422+EXP(AI412))</f>
        <v>0.9998714332886911</v>
      </c>
      <c r="AX424" s="135">
        <f ca="1">AX422/(AX421+AX422+EXP(AI412))</f>
        <v>0.99992263939639381</v>
      </c>
      <c r="AY424" s="135">
        <f ca="1">AY422/(AY421+AY422+EXP(AI412))</f>
        <v>0.9999534518627613</v>
      </c>
      <c r="AZ424" s="135">
        <f ca="1">AZ422/(AZ421+AZ422+EXP(AI412))</f>
        <v>0.99997199217190047</v>
      </c>
      <c r="BA424" s="135">
        <f ca="1">BA422/(BA421+BA422+EXP(AI412))</f>
        <v>0.99998314792624721</v>
      </c>
      <c r="BB424" s="135">
        <f ca="1">BB422/(BB421+BB422+EXP(AI412))</f>
        <v>0.99998986029452797</v>
      </c>
      <c r="BC424" s="135">
        <f ca="1">BC422/(BC421+BC422+EXP(AI412))</f>
        <v>0.99999389906822866</v>
      </c>
      <c r="BD424" s="135">
        <f ca="1">BD422/(BD421+BD422+EXP(AI412))</f>
        <v>0.99999632915288306</v>
      </c>
      <c r="BE424" s="402"/>
      <c r="BG424" s="18" t="s">
        <v>240</v>
      </c>
      <c r="BH424" s="122">
        <f>BG341</f>
        <v>3</v>
      </c>
      <c r="BI424" s="122" t="str">
        <f>BG342</f>
        <v>lei1834</v>
      </c>
      <c r="BJ424" s="210"/>
      <c r="BK424" s="122"/>
      <c r="BL424" s="8"/>
      <c r="BM424" s="134">
        <f ca="1">BM422/(BM421+BM422+EXP(BL412))</f>
        <v>0.99998925359907498</v>
      </c>
      <c r="BN424" s="135">
        <f ca="1">BN422/(BN421+BN422+EXP(BL412))</f>
        <v>0.99998213961256277</v>
      </c>
      <c r="BO424" s="135">
        <f ca="1">BO422/(BO421+BO422+EXP(BL412))</f>
        <v>0.99997031639342593</v>
      </c>
      <c r="BP424" s="135">
        <f ca="1">BP422/(BP421+BP422+EXP(BL412))</f>
        <v>0.99995066682590172</v>
      </c>
      <c r="BQ424" s="135">
        <f ca="1">BQ422/(BQ421+BQ422+EXP(BL412))</f>
        <v>0.99991801095991562</v>
      </c>
      <c r="BR424" s="135">
        <f ca="1">BR422/(BR421+BR422+EXP(BL412))</f>
        <v>0.99986374164032643</v>
      </c>
      <c r="BS424" s="135">
        <f ca="1">BS422/(BS421+BS422+EXP(BL412))</f>
        <v>0.99977355908054777</v>
      </c>
      <c r="BT424" s="135">
        <f ca="1">BT422/(BT421+BT422+EXP(BL412))</f>
        <v>0.99962371167981823</v>
      </c>
      <c r="BU424" s="135">
        <f ca="1">BU422/(BU421+BU422+EXP(BL412))</f>
        <v>0.99937476469411068</v>
      </c>
      <c r="BV424" s="135">
        <f ca="1">BV422/(BV421+BV422+EXP(BL412))</f>
        <v>0.99713607051899833</v>
      </c>
      <c r="BW424" s="135">
        <f ca="1">BW422/(BW421+BW422+EXP(BL412))</f>
        <v>0.99827484906981412</v>
      </c>
      <c r="BX424" s="135">
        <f ca="1">BX422/(BX421+BX422+EXP(BL412))</f>
        <v>0.99896128907319404</v>
      </c>
      <c r="BY424" s="135">
        <f ca="1">BY422/(BY421+BY422+EXP(BL412))</f>
        <v>0.99937476469411068</v>
      </c>
      <c r="BZ424" s="135">
        <f ca="1">BZ422/(BZ421+BZ422+EXP(BL412))</f>
        <v>0.99962371167981823</v>
      </c>
      <c r="CA424" s="135">
        <f ca="1">CA422/(CA421+CA422+EXP(BL412))</f>
        <v>0.99977355908054777</v>
      </c>
      <c r="CB424" s="135">
        <f ca="1">CB422/(CB421+CB422+EXP(BL412))</f>
        <v>0.99986374164032643</v>
      </c>
      <c r="CC424" s="135">
        <f ca="1">CC422/(CC421+CC422+EXP(BL412))</f>
        <v>0.99991801095991562</v>
      </c>
      <c r="CD424" s="135">
        <f ca="1">CD422/(CD421+CD422+EXP(BL412))</f>
        <v>0.99995066682590172</v>
      </c>
      <c r="CE424" s="135">
        <f ca="1">CE422/(CE421+CE422+EXP(BL412))</f>
        <v>0.99997031639342593</v>
      </c>
      <c r="CF424" s="135">
        <f ca="1">CF422/(CF421+CF422+EXP(BL412))</f>
        <v>0.99998213961256277</v>
      </c>
      <c r="CG424" s="135">
        <f ca="1">CG422/(CG421+CG422+EXP(BL412))</f>
        <v>0.99998925359907498</v>
      </c>
      <c r="CH424" s="402"/>
      <c r="CJ424" s="18" t="s">
        <v>240</v>
      </c>
      <c r="CK424" s="122">
        <f>CJ341</f>
        <v>3</v>
      </c>
      <c r="CL424" s="122" t="str">
        <f>CJ342</f>
        <v>work3564</v>
      </c>
      <c r="CM424" s="210"/>
      <c r="CN424" s="122"/>
      <c r="CO424" s="8"/>
      <c r="CP424" s="134">
        <f ca="1">CP422/(CP421+CP422+EXP(CO412))</f>
        <v>0.9999885664731154</v>
      </c>
      <c r="CQ424" s="135">
        <f ca="1">CQ422/(CQ421+CQ422+EXP(CO412))</f>
        <v>0.99998099762623094</v>
      </c>
      <c r="CR424" s="135">
        <f ca="1">CR422/(CR421+CR422+EXP(CO412))</f>
        <v>0.99996841845886664</v>
      </c>
      <c r="CS424" s="135">
        <f ca="1">CS422/(CS421+CS422+EXP(CO412))</f>
        <v>0.99994751258727155</v>
      </c>
      <c r="CT424" s="135">
        <f ca="1">CT422/(CT421+CT422+EXP(CO412))</f>
        <v>0.99991276896978243</v>
      </c>
      <c r="CU424" s="135">
        <f ca="1">CU422/(CU421+CU422+EXP(CO412))</f>
        <v>0.99985503043048629</v>
      </c>
      <c r="CV424" s="135">
        <f ca="1">CV422/(CV421+CV422+EXP(CO412))</f>
        <v>0.99975908374794376</v>
      </c>
      <c r="CW424" s="135">
        <f ca="1">CW422/(CW421+CW422+EXP(CO412))</f>
        <v>0.9995996611237854</v>
      </c>
      <c r="CX424" s="135">
        <f ca="1">CX422/(CX421+CX422+EXP(CO412))</f>
        <v>0.99933481322134154</v>
      </c>
      <c r="CY424" s="135">
        <f ca="1">CY422/(CY421+CY422+EXP(CO412))</f>
        <v>0.99889494642561694</v>
      </c>
      <c r="CZ424" s="135">
        <f ca="1">CZ422/(CZ421+CZ422+EXP(CO412))</f>
        <v>0.99816474392669086</v>
      </c>
      <c r="DA424" s="135">
        <f ca="1">DA422/(DA421+DA422+EXP(CO412))</f>
        <v>0.99889494642561694</v>
      </c>
      <c r="DB424" s="135">
        <f ca="1">DB422/(DB421+DB422+EXP(CO412))</f>
        <v>0.99933481322134154</v>
      </c>
      <c r="DC424" s="135">
        <f ca="1">DC422/(DC421+DC422+EXP(CO412))</f>
        <v>0.9995996611237854</v>
      </c>
      <c r="DD424" s="135">
        <f ca="1">DD422/(DD421+DD422+EXP(CO412))</f>
        <v>0.99975908374794376</v>
      </c>
      <c r="DE424" s="135">
        <f ca="1">DE422/(DE421+DE422+EXP(CO412))</f>
        <v>0.99985503043048629</v>
      </c>
      <c r="DF424" s="135">
        <f ca="1">DF422/(DF421+DF422+EXP(CO412))</f>
        <v>0.99991276896978243</v>
      </c>
      <c r="DG424" s="135">
        <f ca="1">DG422/(DG421+DG422+EXP(CO412))</f>
        <v>0.99994751258727155</v>
      </c>
      <c r="DH424" s="135">
        <f ca="1">DH422/(DH421+DH422+EXP(CO412))</f>
        <v>0.99996841845886664</v>
      </c>
      <c r="DI424" s="135">
        <f ca="1">DI422/(DI421+DI422+EXP(CO412))</f>
        <v>0.99998099762623094</v>
      </c>
      <c r="DJ424" s="135">
        <f ca="1">DJ422/(DJ421+DJ422+EXP(CO412))</f>
        <v>0.9999885664731154</v>
      </c>
      <c r="DK424" s="402"/>
      <c r="DM424" s="18" t="s">
        <v>240</v>
      </c>
      <c r="DN424" s="122">
        <f>DM341</f>
        <v>3</v>
      </c>
      <c r="DO424" s="122" t="str">
        <f>DM342</f>
        <v>shop3564</v>
      </c>
      <c r="DP424" s="210"/>
      <c r="DQ424" s="122"/>
      <c r="DR424" s="8"/>
      <c r="DS424" s="134">
        <f ca="1">DS422/(DS421+DS422+EXP(DR412))</f>
        <v>0.99999548117135562</v>
      </c>
      <c r="DT424" s="135">
        <f ca="1">DT422/(DT421+DT422+EXP(DR412))</f>
        <v>0.99999248973087396</v>
      </c>
      <c r="DU424" s="135">
        <f ca="1">DU422/(DU421+DU422+EXP(DR412))</f>
        <v>0.99998751799745378</v>
      </c>
      <c r="DV424" s="135">
        <f ca="1">DV422/(DV421+DV422+EXP(DR412))</f>
        <v>0.99997925508764396</v>
      </c>
      <c r="DW424" s="135">
        <f ca="1">DW422/(DW421+DW422+EXP(DR412))</f>
        <v>0.99996552243656012</v>
      </c>
      <c r="DX424" s="135">
        <f ca="1">DX422/(DX421+DX422+EXP(DR412))</f>
        <v>0.99994269960971216</v>
      </c>
      <c r="DY424" s="135">
        <f ca="1">DY422/(DY421+DY422+EXP(DR412))</f>
        <v>0.99990477038414161</v>
      </c>
      <c r="DZ424" s="135">
        <f ca="1">DZ422/(DZ421+DZ422+EXP(DR412))</f>
        <v>0.99984173838958812</v>
      </c>
      <c r="EA424" s="135">
        <f ca="1">EA422/(EA421+EA422+EXP(DR412))</f>
        <v>0.99973699681464911</v>
      </c>
      <c r="EB424" s="135">
        <f ca="1">EB422/(EB421+EB422+EXP(DR412))</f>
        <v>0.99879373193376231</v>
      </c>
      <c r="EC424" s="135">
        <f ca="1">EC422/(EC421+EC422+EXP(DR412))</f>
        <v>0.99927385789065704</v>
      </c>
      <c r="ED424" s="135">
        <f ca="1">ED422/(ED421+ED422+EXP(DR412))</f>
        <v>0.99956296489121976</v>
      </c>
      <c r="EE424" s="135">
        <f ca="1">EE422/(EE421+EE422+EXP(DR412))</f>
        <v>0.99973699681464911</v>
      </c>
      <c r="EF424" s="135">
        <f ca="1">EF422/(EF421+EF422+EXP(DR412))</f>
        <v>0.99984173838958812</v>
      </c>
      <c r="EG424" s="135">
        <f ca="1">EG422/(EG421+EG422+EXP(DR412))</f>
        <v>0.99990477038414161</v>
      </c>
      <c r="EH424" s="135">
        <f ca="1">EH422/(EH421+EH422+EXP(DR412))</f>
        <v>0.99994269960971216</v>
      </c>
      <c r="EI424" s="135">
        <f ca="1">EI422/(EI421+EI422+EXP(DR412))</f>
        <v>0.99996552243656012</v>
      </c>
      <c r="EJ424" s="135">
        <f ca="1">EJ422/(EJ421+EJ422+EXP(DR412))</f>
        <v>0.99997925508764396</v>
      </c>
      <c r="EK424" s="135">
        <f ca="1">EK422/(EK421+EK422+EXP(DR412))</f>
        <v>0.99998751799745378</v>
      </c>
      <c r="EL424" s="135">
        <f ca="1">EL422/(EL421+EL422+EXP(DR412))</f>
        <v>0.99999248973087396</v>
      </c>
      <c r="EM424" s="135">
        <f ca="1">EM422/(EM421+EM422+EXP(DR412))</f>
        <v>0.99999548117135562</v>
      </c>
      <c r="EN424" s="402"/>
      <c r="EP424" s="18" t="s">
        <v>240</v>
      </c>
      <c r="EQ424" s="122">
        <f>EP341</f>
        <v>3</v>
      </c>
      <c r="ER424" s="122" t="str">
        <f>EP342</f>
        <v>lei3564</v>
      </c>
      <c r="ES424" s="210"/>
      <c r="ET424" s="122"/>
      <c r="EU424" s="8"/>
      <c r="EV424" s="134">
        <f ca="1">EV422/(EV421+EV422+EXP(EU412))</f>
        <v>0.99999491451544176</v>
      </c>
      <c r="EW424" s="135">
        <f ca="1">EW422/(EW421+EW422+EXP(EU412))</f>
        <v>0.99999154795493517</v>
      </c>
      <c r="EX424" s="135">
        <f ca="1">EX422/(EX421+EX422+EXP(EU412))</f>
        <v>0.9999859527827194</v>
      </c>
      <c r="EY424" s="135">
        <f ca="1">EY422/(EY421+EY422+EXP(EU412))</f>
        <v>0.99997665374700073</v>
      </c>
      <c r="EZ424" s="135">
        <f ca="1">EZ422/(EZ421+EZ422+EXP(EU412))</f>
        <v>0.99996119913553116</v>
      </c>
      <c r="FA424" s="135">
        <f ca="1">FA422/(FA421+FA422+EXP(EU412))</f>
        <v>0.99993551463349573</v>
      </c>
      <c r="FB424" s="135">
        <f ca="1">FB422/(FB421+FB422+EXP(EU412))</f>
        <v>0.99989282991892192</v>
      </c>
      <c r="FC424" s="135">
        <f ca="1">FC422/(FC421+FC422+EXP(EU412))</f>
        <v>0.99982189599940008</v>
      </c>
      <c r="FD424" s="135">
        <f ca="1">FD422/(FD421+FD422+EXP(EU412))</f>
        <v>0.99970402611136822</v>
      </c>
      <c r="FE424" s="135">
        <f ca="1">FE422/(FE421+FE422+EXP(EU412))</f>
        <v>0.99864267185332634</v>
      </c>
      <c r="FF424" s="135">
        <f ca="1">FF422/(FF421+FF422+EXP(EU412))</f>
        <v>0.99918287444803378</v>
      </c>
      <c r="FG424" s="135">
        <f ca="1">FG422/(FG421+FG422+EXP(EU412))</f>
        <v>0.9995081878658485</v>
      </c>
      <c r="FH424" s="135">
        <f ca="1">FH422/(FH421+FH422+EXP(EU412))</f>
        <v>0.99970402611136822</v>
      </c>
      <c r="FI424" s="135">
        <f ca="1">FI422/(FI421+FI422+EXP(EU412))</f>
        <v>0.99982189599940008</v>
      </c>
      <c r="FJ424" s="135">
        <f ca="1">FJ422/(FJ421+FJ422+EXP(EU412))</f>
        <v>0.99989282991892192</v>
      </c>
      <c r="FK424" s="135">
        <f ca="1">FK422/(FK421+FK422+EXP(EU412))</f>
        <v>0.99993551463349573</v>
      </c>
      <c r="FL424" s="135">
        <f ca="1">FL422/(FL421+FL422+EXP(EU412))</f>
        <v>0.99996119913553116</v>
      </c>
      <c r="FM424" s="135">
        <f ca="1">FM422/(FM421+FM422+EXP(EU412))</f>
        <v>0.99997665374700073</v>
      </c>
      <c r="FN424" s="135">
        <f ca="1">FN422/(FN421+FN422+EXP(EU412))</f>
        <v>0.9999859527827194</v>
      </c>
      <c r="FO424" s="135">
        <f ca="1">FO422/(FO421+FO422+EXP(EU412))</f>
        <v>0.99999154795493517</v>
      </c>
      <c r="FP424" s="135">
        <f ca="1">FP422/(FP421+FP422+EXP(EU412))</f>
        <v>0.99999491451544176</v>
      </c>
      <c r="FQ424" s="402"/>
      <c r="FS424" s="18" t="s">
        <v>240</v>
      </c>
      <c r="FT424" s="122">
        <f>FS341</f>
        <v>3</v>
      </c>
      <c r="FU424" s="122" t="str">
        <f>FS342</f>
        <v>shop65</v>
      </c>
      <c r="FV424" s="210"/>
      <c r="FW424" s="122"/>
      <c r="FX424" s="8"/>
      <c r="FY424" s="134">
        <f ca="1">FY422/(FY421+FY422+EXP(FX412))</f>
        <v>0.99999191555544675</v>
      </c>
      <c r="FZ424" s="135">
        <f ca="1">FZ422/(FZ421+FZ422+EXP(FX412))</f>
        <v>0.99998656372795014</v>
      </c>
      <c r="GA424" s="135">
        <f ca="1">GA422/(GA421+GA422+EXP(FX412))</f>
        <v>0.9999776691192821</v>
      </c>
      <c r="GB424" s="135">
        <f ca="1">GB422/(GB421+GB422+EXP(FX412))</f>
        <v>0.99996288663287292</v>
      </c>
      <c r="GC424" s="135">
        <f ca="1">GC422/(GC421+GC422+EXP(FX412))</f>
        <v>0.9999383191125335</v>
      </c>
      <c r="GD424" s="135">
        <f ca="1">GD422/(GD421+GD422+EXP(FX412))</f>
        <v>0.99989749057280553</v>
      </c>
      <c r="GE424" s="135">
        <f ca="1">GE422/(GE421+GE422+EXP(FX412))</f>
        <v>0.99982964092939597</v>
      </c>
      <c r="GF424" s="135">
        <f ca="1">GF422/(GF421+GF422+EXP(FX412))</f>
        <v>0.99971689521340779</v>
      </c>
      <c r="GG424" s="135">
        <f ca="1">GG422/(GG421+GG422+EXP(FX412))</f>
        <v>0.99952956811194094</v>
      </c>
      <c r="GH424" s="135">
        <f ca="1">GH422/(GH421+GH422+EXP(FX412))</f>
        <v>0.9992183857848943</v>
      </c>
      <c r="GI424" s="135">
        <f ca="1">GI422/(GI421+GI422+EXP(FX412))</f>
        <v>0.99870162926752715</v>
      </c>
      <c r="GJ424" s="135">
        <f ca="1">GJ422/(GJ421+GJ422+EXP(FX412))</f>
        <v>0.9992183857848943</v>
      </c>
      <c r="GK424" s="135">
        <f ca="1">GK422/(GK421+GK422+EXP(FX412))</f>
        <v>0.99952956811194094</v>
      </c>
      <c r="GL424" s="135">
        <f ca="1">GL422/(GL421+GL422+EXP(FX412))</f>
        <v>0.99971689521340779</v>
      </c>
      <c r="GM424" s="135">
        <f ca="1">GM422/(GM421+GM422+EXP(FX412))</f>
        <v>0.99982964092939597</v>
      </c>
      <c r="GN424" s="135">
        <f ca="1">GN422/(GN421+GN422+EXP(FX412))</f>
        <v>0.99989749057280553</v>
      </c>
      <c r="GO424" s="135">
        <f ca="1">GO422/(GO421+GO422+EXP(FX412))</f>
        <v>0.9999383191125335</v>
      </c>
      <c r="GP424" s="135">
        <f ca="1">GP422/(GP421+GP422+EXP(FX412))</f>
        <v>0.99996288663287292</v>
      </c>
      <c r="GQ424" s="135">
        <f ca="1">GQ422/(GQ421+GQ422+EXP(FX412))</f>
        <v>0.9999776691192821</v>
      </c>
      <c r="GR424" s="135">
        <f ca="1">GR422/(GR421+GR422+EXP(FX412))</f>
        <v>0.99998656372795014</v>
      </c>
      <c r="GS424" s="135">
        <f ca="1">GS422/(GS421+GS422+EXP(FX412))</f>
        <v>0.99999191555544675</v>
      </c>
      <c r="GT424" s="402"/>
      <c r="GV424" s="18" t="s">
        <v>240</v>
      </c>
      <c r="GW424" s="122">
        <f>GV341</f>
        <v>3</v>
      </c>
      <c r="GX424" s="122" t="str">
        <f>GV342</f>
        <v>lei65</v>
      </c>
      <c r="GY424" s="210"/>
      <c r="GZ424" s="122"/>
      <c r="HA424" s="8"/>
      <c r="HB424" s="134">
        <f ca="1">HB422/(HB421+HB422+EXP(HA412))</f>
        <v>0.99999643487745493</v>
      </c>
      <c r="HC424" s="135">
        <f ca="1">HC422/(HC421+HC422+EXP(HA412))</f>
        <v>0.99999407478158808</v>
      </c>
      <c r="HD424" s="135">
        <f ca="1">HD422/(HD421+HD422+EXP(HA412))</f>
        <v>0.99999015232774335</v>
      </c>
      <c r="HE424" s="135">
        <f ca="1">HE422/(HE421+HE422+EXP(HA412))</f>
        <v>0.99998363327892481</v>
      </c>
      <c r="HF424" s="135">
        <f ca="1">HF422/(HF421+HF422+EXP(HA412))</f>
        <v>0.99997279881013845</v>
      </c>
      <c r="HG424" s="135">
        <f ca="1">HG422/(HG421+HG422+EXP(HA412))</f>
        <v>0.9999547924462282</v>
      </c>
      <c r="HH424" s="135">
        <f ca="1">HH422/(HH421+HH422+EXP(HA412))</f>
        <v>0.99992486731030639</v>
      </c>
      <c r="HI424" s="135">
        <f ca="1">HI422/(HI421+HI422+EXP(HA412))</f>
        <v>0.99987513570704734</v>
      </c>
      <c r="HJ424" s="135">
        <f ca="1">HJ422/(HJ421+HJ422+EXP(HA412))</f>
        <v>0.99979249274229476</v>
      </c>
      <c r="HK424" s="135">
        <f ca="1">HK422/(HK421+HK422+EXP(HA412))</f>
        <v>0.99965517038097762</v>
      </c>
      <c r="HL424" s="135">
        <f ca="1">HL422/(HL421+HL422+EXP(HA412))</f>
        <v>0.9994270240936447</v>
      </c>
      <c r="HM424" s="135">
        <f ca="1">HM422/(HM421+HM422+EXP(HA412))</f>
        <v>0.99965517038097762</v>
      </c>
      <c r="HN424" s="135">
        <f ca="1">HN422/(HN421+HN422+EXP(HA412))</f>
        <v>0.99979249274229476</v>
      </c>
      <c r="HO424" s="135">
        <f ca="1">HO422/(HO421+HO422+EXP(HA412))</f>
        <v>0.99987513570704734</v>
      </c>
      <c r="HP424" s="135">
        <f ca="1">HP422/(HP421+HP422+EXP(HA412))</f>
        <v>0.99992486731030639</v>
      </c>
      <c r="HQ424" s="135">
        <f ca="1">HQ422/(HQ421+HQ422+EXP(HA412))</f>
        <v>0.9999547924462282</v>
      </c>
      <c r="HR424" s="135">
        <f ca="1">HR422/(HR421+HR422+EXP(HA412))</f>
        <v>0.99997279881013845</v>
      </c>
      <c r="HS424" s="135">
        <f ca="1">HS422/(HS421+HS422+EXP(HA412))</f>
        <v>0.99998363327892481</v>
      </c>
      <c r="HT424" s="135">
        <f ca="1">HT422/(HT421+HT422+EXP(HA412))</f>
        <v>0.99999015232774335</v>
      </c>
      <c r="HU424" s="135">
        <f ca="1">HU422/(HU421+HU422+EXP(HA412))</f>
        <v>0.99999407478158808</v>
      </c>
      <c r="HV424" s="135">
        <f ca="1">HV422/(HV421+HV422+EXP(HA412))</f>
        <v>0.99999643487745493</v>
      </c>
      <c r="HW424" s="402"/>
    </row>
    <row r="425" spans="1:231" ht="15">
      <c r="A425" s="18" t="s">
        <v>241</v>
      </c>
      <c r="B425" s="122">
        <f>A341</f>
        <v>3</v>
      </c>
      <c r="C425" s="122" t="str">
        <f>A342</f>
        <v>work1834</v>
      </c>
      <c r="D425" s="210"/>
      <c r="E425" s="122"/>
      <c r="F425" s="8"/>
      <c r="G425" s="134">
        <f ca="1">EXP(F412)/(G421+G422+EXP(F412))</f>
        <v>4.7414582674102915E-6</v>
      </c>
      <c r="H425" s="135">
        <f ca="1">EXP(F412)/(H421+H422+EXP(F412))</f>
        <v>7.8802715945163206E-6</v>
      </c>
      <c r="I425" s="135">
        <f ca="1">EXP(F412)/(I421+I422+EXP(F412))</f>
        <v>1.3096924736031013E-5</v>
      </c>
      <c r="J425" s="135">
        <f ca="1">EXP(F412)/(J421+J422+EXP(F412))</f>
        <v>2.1766852653151505E-5</v>
      </c>
      <c r="K425" s="135">
        <f ca="1">EXP(F412)/(K421+K422+EXP(F412))</f>
        <v>3.6175861673308415E-5</v>
      </c>
      <c r="L425" s="135">
        <f ca="1">EXP(F412)/(L421+L422+EXP(F412))</f>
        <v>6.0122502364074003E-5</v>
      </c>
      <c r="M425" s="135">
        <f ca="1">EXP(F412)/(M421+M422+EXP(F412))</f>
        <v>9.9918697465179037E-5</v>
      </c>
      <c r="N425" s="135">
        <f ca="1">EXP(F412)/(N421+N422+EXP(F412))</f>
        <v>1.6605136153954067E-4</v>
      </c>
      <c r="O425" s="135">
        <f ca="1">EXP(F412)/(O421+O422+EXP(F412))</f>
        <v>2.7594008222414418E-4</v>
      </c>
      <c r="P425" s="135">
        <f ca="1">EXP(F412)/(P421+P422+EXP(F412))</f>
        <v>1.2652601823723404E-3</v>
      </c>
      <c r="Q425" s="135">
        <f ca="1">EXP(F412)/(Q421+Q422+EXP(F412))</f>
        <v>7.6175896572952366E-4</v>
      </c>
      <c r="R425" s="135">
        <f ca="1">EXP(F412)/(R421+R422+EXP(F412))</f>
        <v>4.5850954062292139E-4</v>
      </c>
      <c r="S425" s="135">
        <f ca="1">EXP(F412)/(S421+S422+EXP(F412))</f>
        <v>2.7594008222414418E-4</v>
      </c>
      <c r="T425" s="135">
        <f ca="1">EXP(F412)/(T421+T422+EXP(F412))</f>
        <v>1.6605136153954067E-4</v>
      </c>
      <c r="U425" s="135">
        <f ca="1">EXP(F412)/(U421+U422+EXP(F412))</f>
        <v>9.9918697465179037E-5</v>
      </c>
      <c r="V425" s="135">
        <f ca="1">EXP(F412)/(V421+V422+EXP(F412))</f>
        <v>6.0122502364074003E-5</v>
      </c>
      <c r="W425" s="135">
        <f ca="1">EXP(F412)/(W421+W422+EXP(F412))</f>
        <v>3.6175861673308415E-5</v>
      </c>
      <c r="X425" s="135">
        <f ca="1">EXP(F412)/(X421+X422+EXP(F412))</f>
        <v>2.1766852653151505E-5</v>
      </c>
      <c r="Y425" s="135">
        <f ca="1">EXP(F412)/(Y421+Y422+EXP(F412))</f>
        <v>1.3096924736031013E-5</v>
      </c>
      <c r="Z425" s="135">
        <f ca="1">EXP(F412)/(Z421+Z422+EXP(F412))</f>
        <v>7.8802715945163206E-6</v>
      </c>
      <c r="AA425" s="135">
        <f ca="1">EXP(F412)/(AA421+AA422+EXP(F412))</f>
        <v>4.7414582674102915E-6</v>
      </c>
      <c r="AB425" s="402"/>
      <c r="AD425" s="18" t="s">
        <v>241</v>
      </c>
      <c r="AE425" s="122">
        <f>AD341</f>
        <v>3</v>
      </c>
      <c r="AF425" s="122" t="str">
        <f>AD342</f>
        <v>shop1834</v>
      </c>
      <c r="AG425" s="210"/>
      <c r="AH425" s="122"/>
      <c r="AI425" s="8"/>
      <c r="AJ425" s="134">
        <f ca="1">EXP(AI412)/(AJ421+AJ422+EXP(AI412))</f>
        <v>3.1052272065184987E-6</v>
      </c>
      <c r="AK425" s="135">
        <f ca="1">EXP(AI412)/(AK421+AK422+EXP(AI412))</f>
        <v>5.1608739664547667E-6</v>
      </c>
      <c r="AL425" s="135">
        <f ca="1">EXP(AI412)/(AL421+AL422+EXP(AI412))</f>
        <v>8.5773360462560628E-6</v>
      </c>
      <c r="AM425" s="135">
        <f ca="1">EXP(AI412)/(AM421+AM422+EXP(AI412))</f>
        <v>1.425543375529196E-5</v>
      </c>
      <c r="AN425" s="135">
        <f ca="1">EXP(AI412)/(AN421+AN422+EXP(AI412))</f>
        <v>2.3692261496092232E-5</v>
      </c>
      <c r="AO425" s="135">
        <f ca="1">EXP(AI412)/(AO421+AO422+EXP(AI412))</f>
        <v>3.9375800068959876E-5</v>
      </c>
      <c r="AP425" s="135">
        <f ca="1">EXP(AI412)/(AP421+AP422+EXP(AI412))</f>
        <v>6.5440549106894933E-5</v>
      </c>
      <c r="AQ425" s="135">
        <f ca="1">EXP(AI412)/(AQ421+AQ422+EXP(AI412))</f>
        <v>1.087565995188068E-4</v>
      </c>
      <c r="AR425" s="135">
        <f ca="1">EXP(AI412)/(AR421+AR422+EXP(AI412))</f>
        <v>1.8073804672994869E-4</v>
      </c>
      <c r="AS425" s="135">
        <f ca="1">EXP(AI412)/(AS421+AS422+EXP(AI412))</f>
        <v>3.0034408764559653E-4</v>
      </c>
      <c r="AT425" s="135">
        <f ca="1">EXP(AI412)/(AT421+AT422+EXP(AI412))</f>
        <v>4.9905446645236043E-4</v>
      </c>
      <c r="AU425" s="135">
        <f ca="1">EXP(AI412)/(AU421+AU422+EXP(AI412))</f>
        <v>3.0034408764559653E-4</v>
      </c>
      <c r="AV425" s="135">
        <f ca="1">EXP(AI412)/(AV421+AV422+EXP(AI412))</f>
        <v>1.8073804672994869E-4</v>
      </c>
      <c r="AW425" s="135">
        <f ca="1">EXP(AI412)/(AW421+AW422+EXP(AI412))</f>
        <v>1.087565995188068E-4</v>
      </c>
      <c r="AX425" s="135">
        <f ca="1">EXP(AI412)/(AX421+AX422+EXP(AI412))</f>
        <v>6.5440549106894933E-5</v>
      </c>
      <c r="AY425" s="135">
        <f ca="1">EXP(AI412)/(AY421+AY422+EXP(AI412))</f>
        <v>3.9375800068959876E-5</v>
      </c>
      <c r="AZ425" s="135">
        <f ca="1">EXP(AI412)/(AZ421+AZ422+EXP(AI412))</f>
        <v>2.3692261496092232E-5</v>
      </c>
      <c r="BA425" s="135">
        <f ca="1">EXP(AI412)/(BA421+BA422+EXP(AI412))</f>
        <v>1.425543375529196E-5</v>
      </c>
      <c r="BB425" s="135">
        <f ca="1">EXP(AI412)/(BB421+BB422+EXP(AI412))</f>
        <v>8.5773360462560628E-6</v>
      </c>
      <c r="BC425" s="135">
        <f ca="1">EXP(AI412)/(BC421+BC422+EXP(AI412))</f>
        <v>5.1608739664547667E-6</v>
      </c>
      <c r="BD425" s="135">
        <f ca="1">EXP(AI412)/(BD421+BD422+EXP(AI412))</f>
        <v>3.1052272065184987E-6</v>
      </c>
      <c r="BE425" s="402"/>
      <c r="BG425" s="18" t="s">
        <v>241</v>
      </c>
      <c r="BH425" s="122">
        <f>BG341</f>
        <v>3</v>
      </c>
      <c r="BI425" s="122" t="str">
        <f>BG342</f>
        <v>lei1834</v>
      </c>
      <c r="BJ425" s="210"/>
      <c r="BK425" s="122"/>
      <c r="BL425" s="8"/>
      <c r="BM425" s="134">
        <f ca="1">EXP(BL412)/(BM421+BM422+EXP(BL412))</f>
        <v>9.4622463397215318E-6</v>
      </c>
      <c r="BN425" s="135">
        <f ca="1">EXP(BL412)/(BN421+BN422+EXP(BL412))</f>
        <v>1.5726138158698537E-5</v>
      </c>
      <c r="BO425" s="135">
        <f ca="1">EXP(BL412)/(BO421+BO422+EXP(BL412))</f>
        <v>2.6136526974538139E-5</v>
      </c>
      <c r="BP425" s="135">
        <f ca="1">EXP(BL412)/(BP421+BP422+EXP(BL412))</f>
        <v>4.3438044913506548E-5</v>
      </c>
      <c r="BQ425" s="135">
        <f ca="1">EXP(BL412)/(BQ421+BQ422+EXP(BL412))</f>
        <v>7.2191657453619948E-5</v>
      </c>
      <c r="BR425" s="135">
        <f ca="1">EXP(BL412)/(BR421+BR422+EXP(BL412))</f>
        <v>1.1997599699443515E-4</v>
      </c>
      <c r="BS425" s="135">
        <f ca="1">EXP(BL412)/(BS421+BS422+EXP(BL412))</f>
        <v>1.9938207928455709E-4</v>
      </c>
      <c r="BT425" s="135">
        <f ca="1">EXP(BL412)/(BT421+BT422+EXP(BL412))</f>
        <v>3.3132327792075657E-4</v>
      </c>
      <c r="BU425" s="135">
        <f ca="1">EXP(BL412)/(BU421+BU422+EXP(BL412))</f>
        <v>5.5052203299583058E-4</v>
      </c>
      <c r="BV425" s="135">
        <f ca="1">EXP(BL412)/(BV421+BV422+EXP(BL412))</f>
        <v>2.521700654756895E-3</v>
      </c>
      <c r="BW425" s="135">
        <f ca="1">EXP(BL412)/(BW421+BW422+EXP(BL412))</f>
        <v>1.519001867560934E-3</v>
      </c>
      <c r="BX425" s="135">
        <f ca="1">EXP(BL412)/(BX421+BX422+EXP(BL412))</f>
        <v>9.145888687572232E-4</v>
      </c>
      <c r="BY425" s="135">
        <f ca="1">EXP(BL412)/(BY421+BY422+EXP(BL412))</f>
        <v>5.5052203299583058E-4</v>
      </c>
      <c r="BZ425" s="135">
        <f ca="1">EXP(BL412)/(BZ421+BZ422+EXP(BL412))</f>
        <v>3.3132327792075657E-4</v>
      </c>
      <c r="CA425" s="135">
        <f ca="1">EXP(BL412)/(CA421+CA422+EXP(BL412))</f>
        <v>1.9938207928455709E-4</v>
      </c>
      <c r="CB425" s="135">
        <f ca="1">EXP(BL412)/(CB421+CB422+EXP(BL412))</f>
        <v>1.1997599699443515E-4</v>
      </c>
      <c r="CC425" s="135">
        <f ca="1">EXP(BL412)/(CC421+CC422+EXP(BL412))</f>
        <v>7.2191657453619948E-5</v>
      </c>
      <c r="CD425" s="135">
        <f ca="1">EXP(BL412)/(CD421+CD422+EXP(BL412))</f>
        <v>4.3438044913506548E-5</v>
      </c>
      <c r="CE425" s="135">
        <f ca="1">EXP(BL412)/(CE421+CE422+EXP(BL412))</f>
        <v>2.6136526974538139E-5</v>
      </c>
      <c r="CF425" s="135">
        <f ca="1">EXP(BL412)/(CF421+CF422+EXP(BL412))</f>
        <v>1.5726138158698537E-5</v>
      </c>
      <c r="CG425" s="135">
        <f ca="1">EXP(BL412)/(CG421+CG422+EXP(BL412))</f>
        <v>9.4622463397215318E-6</v>
      </c>
      <c r="CH425" s="402"/>
      <c r="CJ425" s="18" t="s">
        <v>241</v>
      </c>
      <c r="CK425" s="122">
        <f>CJ341</f>
        <v>3</v>
      </c>
      <c r="CL425" s="122" t="str">
        <f>CJ342</f>
        <v>work3564</v>
      </c>
      <c r="CM425" s="210"/>
      <c r="CN425" s="122"/>
      <c r="CO425" s="8"/>
      <c r="CP425" s="134">
        <f ca="1">EXP(CO412)/(CP421+CP422+EXP(CO412))</f>
        <v>1.0204095143483032E-5</v>
      </c>
      <c r="CQ425" s="135">
        <f ca="1">EXP(CO412)/(CQ421+CQ422+EXP(CO412))</f>
        <v>1.695907411998321E-5</v>
      </c>
      <c r="CR425" s="135">
        <f ca="1">EXP(CO412)/(CR421+CR422+EXP(CO412))</f>
        <v>2.8185620565950056E-5</v>
      </c>
      <c r="CS425" s="135">
        <f ca="1">EXP(CO412)/(CS421+CS422+EXP(CO412))</f>
        <v>4.6843511955451501E-5</v>
      </c>
      <c r="CT425" s="135">
        <f ca="1">EXP(CO412)/(CT421+CT422+EXP(CO412))</f>
        <v>7.7851195067016234E-5</v>
      </c>
      <c r="CU425" s="135">
        <f ca="1">EXP(CO412)/(CU421+CU422+EXP(CO412))</f>
        <v>1.2938118702518451E-4</v>
      </c>
      <c r="CV425" s="135">
        <f ca="1">EXP(CO412)/(CV421+CV422+EXP(CO412))</f>
        <v>2.1501085206528746E-4</v>
      </c>
      <c r="CW425" s="135">
        <f ca="1">EXP(CO412)/(CW421+CW422+EXP(CO412))</f>
        <v>3.5729097624235937E-4</v>
      </c>
      <c r="CX425" s="135">
        <f ca="1">EXP(CO412)/(CX421+CX422+EXP(CO412))</f>
        <v>5.9366014057297631E-4</v>
      </c>
      <c r="CY425" s="135">
        <f ca="1">EXP(CO412)/(CY421+CY422+EXP(CO412))</f>
        <v>9.8622865239735339E-4</v>
      </c>
      <c r="CZ425" s="135">
        <f ca="1">EXP(CO412)/(CZ421+CZ422+EXP(CO412))</f>
        <v>1.6379134604349399E-3</v>
      </c>
      <c r="DA425" s="135">
        <f ca="1">EXP(CO412)/(DA421+DA422+EXP(CO412))</f>
        <v>9.8622865239735339E-4</v>
      </c>
      <c r="DB425" s="135">
        <f ca="1">EXP(CO412)/(DB421+DB422+EXP(CO412))</f>
        <v>5.9366014057297631E-4</v>
      </c>
      <c r="DC425" s="135">
        <f ca="1">EXP(CO412)/(DC421+DC422+EXP(CO412))</f>
        <v>3.5729097624235937E-4</v>
      </c>
      <c r="DD425" s="135">
        <f ca="1">EXP(CO412)/(DD421+DD422+EXP(CO412))</f>
        <v>2.1501085206528746E-4</v>
      </c>
      <c r="DE425" s="135">
        <f ca="1">EXP(CO412)/(DE421+DE422+EXP(CO412))</f>
        <v>1.2938118702518451E-4</v>
      </c>
      <c r="DF425" s="135">
        <f ca="1">EXP(CO412)/(DF421+DF422+EXP(CO412))</f>
        <v>7.7851195067016234E-5</v>
      </c>
      <c r="DG425" s="135">
        <f ca="1">EXP(CO412)/(DG421+DG422+EXP(CO412))</f>
        <v>4.6843511955451501E-5</v>
      </c>
      <c r="DH425" s="135">
        <f ca="1">EXP(CO412)/(DH421+DH422+EXP(CO412))</f>
        <v>2.8185620565950056E-5</v>
      </c>
      <c r="DI425" s="135">
        <f ca="1">EXP(CO412)/(DI421+DI422+EXP(CO412))</f>
        <v>1.695907411998321E-5</v>
      </c>
      <c r="DJ425" s="135">
        <f ca="1">EXP(CO412)/(DJ421+DJ422+EXP(CO412))</f>
        <v>1.0204095143483032E-5</v>
      </c>
      <c r="DK425" s="402"/>
      <c r="DM425" s="18" t="s">
        <v>241</v>
      </c>
      <c r="DN425" s="122">
        <f>DM341</f>
        <v>3</v>
      </c>
      <c r="DO425" s="122" t="str">
        <f>DM342</f>
        <v>shop3564</v>
      </c>
      <c r="DP425" s="210"/>
      <c r="DQ425" s="122"/>
      <c r="DR425" s="8"/>
      <c r="DS425" s="134">
        <f ca="1">EXP(DR412)/(DS421+DS422+EXP(DR412))</f>
        <v>3.5425472804431028E-6</v>
      </c>
      <c r="DT425" s="135">
        <f ca="1">EXP(DR412)/(DT421+DT422+EXP(DR412))</f>
        <v>5.8876947017015361E-6</v>
      </c>
      <c r="DU425" s="135">
        <f ca="1">EXP(DR412)/(DU421+DU422+EXP(DR412))</f>
        <v>9.7852978403505767E-6</v>
      </c>
      <c r="DV425" s="135">
        <f ca="1">EXP(DR412)/(DV421+DV422+EXP(DR412))</f>
        <v>1.6263027132152665E-5</v>
      </c>
      <c r="DW425" s="135">
        <f ca="1">EXP(DR412)/(DW421+DW422+EXP(DR412))</f>
        <v>2.7028774094152781E-5</v>
      </c>
      <c r="DX425" s="135">
        <f ca="1">EXP(DR412)/(DX421+DX422+EXP(DR412))</f>
        <v>4.4920787610351115E-5</v>
      </c>
      <c r="DY425" s="135">
        <f ca="1">EXP(DR412)/(DY421+DY422+EXP(DR412))</f>
        <v>7.4655501065440383E-5</v>
      </c>
      <c r="DZ425" s="135">
        <f ca="1">EXP(DR412)/(DZ421+DZ422+EXP(DR412))</f>
        <v>1.2406959450823516E-4</v>
      </c>
      <c r="EA425" s="135">
        <f ca="1">EXP(DR412)/(EA421+EA422+EXP(DR412))</f>
        <v>2.0618202023805772E-4</v>
      </c>
      <c r="EB425" s="135">
        <f ca="1">EXP(DR412)/(EB421+EB422+EXP(DR412))</f>
        <v>9.4565693762869464E-4</v>
      </c>
      <c r="EC425" s="135">
        <f ca="1">EXP(DR412)/(EC421+EC422+EXP(DR412))</f>
        <v>5.692609649746355E-4</v>
      </c>
      <c r="ED425" s="135">
        <f ca="1">EXP(DR412)/(ED421+ED422+EXP(DR412))</f>
        <v>3.4261479199590732E-4</v>
      </c>
      <c r="EE425" s="135">
        <f ca="1">EXP(DR412)/(EE421+EE422+EXP(DR412))</f>
        <v>2.0618202023805772E-4</v>
      </c>
      <c r="EF425" s="135">
        <f ca="1">EXP(DR412)/(EF421+EF422+EXP(DR412))</f>
        <v>1.2406959450823516E-4</v>
      </c>
      <c r="EG425" s="135">
        <f ca="1">EXP(DR412)/(EG421+EG422+EXP(DR412))</f>
        <v>7.4655501065440383E-5</v>
      </c>
      <c r="EH425" s="135">
        <f ca="1">EXP(DR412)/(EH421+EH422+EXP(DR412))</f>
        <v>4.4920787610351115E-5</v>
      </c>
      <c r="EI425" s="135">
        <f ca="1">EXP(DR412)/(EI421+EI422+EXP(DR412))</f>
        <v>2.7028774094152781E-5</v>
      </c>
      <c r="EJ425" s="135">
        <f ca="1">EXP(DR412)/(EJ421+EJ422+EXP(DR412))</f>
        <v>1.6263027132152665E-5</v>
      </c>
      <c r="EK425" s="135">
        <f ca="1">EXP(DR412)/(EK421+EK422+EXP(DR412))</f>
        <v>9.7852978403505767E-6</v>
      </c>
      <c r="EL425" s="135">
        <f ca="1">EXP(DR412)/(EL421+EL422+EXP(DR412))</f>
        <v>5.8876947017015361E-6</v>
      </c>
      <c r="EM425" s="135">
        <f ca="1">EXP(DR412)/(EM421+EM422+EXP(DR412))</f>
        <v>3.5425472804431028E-6</v>
      </c>
      <c r="EN425" s="402"/>
      <c r="EP425" s="18" t="s">
        <v>241</v>
      </c>
      <c r="EQ425" s="122">
        <f>EP341</f>
        <v>3</v>
      </c>
      <c r="ER425" s="122" t="str">
        <f>EP342</f>
        <v>lei3564</v>
      </c>
      <c r="ES425" s="210"/>
      <c r="ET425" s="122"/>
      <c r="EU425" s="8"/>
      <c r="EV425" s="134">
        <f ca="1">EXP(EU412)/(EV421+EV422+EXP(EU412))</f>
        <v>4.029875460852374E-6</v>
      </c>
      <c r="EW425" s="135">
        <f ca="1">EXP(EU412)/(EW421+EW422+EXP(EU412))</f>
        <v>6.6976290281004444E-6</v>
      </c>
      <c r="EX425" s="135">
        <f ca="1">EXP(EU412)/(EX421+EX422+EXP(EU412))</f>
        <v>1.1131394769030595E-5</v>
      </c>
      <c r="EY425" s="135">
        <f ca="1">EXP(EU412)/(EY421+EY422+EXP(EU412))</f>
        <v>1.8500202091383669E-5</v>
      </c>
      <c r="EZ425" s="135">
        <f ca="1">EXP(EU412)/(EZ421+EZ422+EXP(EU412))</f>
        <v>3.0746854067564291E-5</v>
      </c>
      <c r="FA425" s="135">
        <f ca="1">EXP(EU412)/(FA421+FA422+EXP(EU412))</f>
        <v>5.1099947914626783E-5</v>
      </c>
      <c r="FB425" s="135">
        <f ca="1">EXP(EU412)/(FB421+FB422+EXP(EU412))</f>
        <v>8.4924469813377955E-5</v>
      </c>
      <c r="FC425" s="135">
        <f ca="1">EXP(EU412)/(FC421+FC422+EXP(EU412))</f>
        <v>1.4113442548924828E-4</v>
      </c>
      <c r="FD425" s="135">
        <f ca="1">EXP(EU412)/(FD421+FD422+EXP(EU412))</f>
        <v>2.345377116244744E-4</v>
      </c>
      <c r="FE425" s="135">
        <f ca="1">EXP(EU412)/(FE421+FE422+EXP(EU412))</f>
        <v>1.0755835216276111E-3</v>
      </c>
      <c r="FF425" s="135">
        <f ca="1">EXP(EU412)/(FF421+FF422+EXP(EU412))</f>
        <v>6.4751238007513081E-4</v>
      </c>
      <c r="FG425" s="135">
        <f ca="1">EXP(EU412)/(FG421+FG422+EXP(EU412))</f>
        <v>3.8972523227050074E-4</v>
      </c>
      <c r="FH425" s="135">
        <f ca="1">EXP(EU412)/(FH421+FH422+EXP(EU412))</f>
        <v>2.345377116244744E-4</v>
      </c>
      <c r="FI425" s="135">
        <f ca="1">EXP(EU412)/(FI421+FI422+EXP(EU412))</f>
        <v>1.4113442548924828E-4</v>
      </c>
      <c r="FJ425" s="135">
        <f ca="1">EXP(EU412)/(FJ421+FJ422+EXP(EU412))</f>
        <v>8.4924469813377955E-5</v>
      </c>
      <c r="FK425" s="135">
        <f ca="1">EXP(EU412)/(FK421+FK422+EXP(EU412))</f>
        <v>5.1099947914626783E-5</v>
      </c>
      <c r="FL425" s="135">
        <f ca="1">EXP(EU412)/(FL421+FL422+EXP(EU412))</f>
        <v>3.0746854067564291E-5</v>
      </c>
      <c r="FM425" s="135">
        <f ca="1">EXP(EU412)/(FM421+FM422+EXP(EU412))</f>
        <v>1.8500202091383669E-5</v>
      </c>
      <c r="FN425" s="135">
        <f ca="1">EXP(EU412)/(FN421+FN422+EXP(EU412))</f>
        <v>1.1131394769030595E-5</v>
      </c>
      <c r="FO425" s="135">
        <f ca="1">EXP(EU412)/(FO421+FO422+EXP(EU412))</f>
        <v>6.6976290281004444E-6</v>
      </c>
      <c r="FP425" s="135">
        <f ca="1">EXP(EU412)/(FP421+FP422+EXP(EU412))</f>
        <v>4.029875460852374E-6</v>
      </c>
      <c r="FQ425" s="402"/>
      <c r="FS425" s="18" t="s">
        <v>241</v>
      </c>
      <c r="FT425" s="122">
        <f>FS341</f>
        <v>3</v>
      </c>
      <c r="FU425" s="122" t="str">
        <f>FS342</f>
        <v>shop65</v>
      </c>
      <c r="FV425" s="210"/>
      <c r="FW425" s="122"/>
      <c r="FX425" s="8"/>
      <c r="FY425" s="134">
        <f ca="1">EXP(FX412)/(FY421+FY422+EXP(FX412))</f>
        <v>6.7664898973024319E-6</v>
      </c>
      <c r="FZ425" s="135">
        <f ca="1">EXP(FX412)/(FZ421+FZ422+EXP(FX412))</f>
        <v>1.1245843605365687E-5</v>
      </c>
      <c r="GA425" s="135">
        <f ca="1">EXP(FX412)/(GA421+GA422+EXP(FX412))</f>
        <v>1.8690421806841993E-5</v>
      </c>
      <c r="GB425" s="135">
        <f ca="1">EXP(FX412)/(GB421+GB422+EXP(FX412))</f>
        <v>3.1063015160179621E-5</v>
      </c>
      <c r="GC425" s="135">
        <f ca="1">EXP(FX412)/(GC421+GC422+EXP(FX412))</f>
        <v>5.1625451711392E-5</v>
      </c>
      <c r="GD425" s="135">
        <f ca="1">EXP(FX412)/(GD421+GD422+EXP(FX412))</f>
        <v>8.5797978935831044E-5</v>
      </c>
      <c r="GE425" s="135">
        <f ca="1">EXP(FX412)/(GE421+GE422+EXP(FX412))</f>
        <v>1.4258653424612544E-4</v>
      </c>
      <c r="GF425" s="135">
        <f ca="1">EXP(FX412)/(GF421+GF422+EXP(FX412))</f>
        <v>2.3695204608457817E-4</v>
      </c>
      <c r="GG425" s="135">
        <f ca="1">EXP(FX412)/(GG421+GG422+EXP(FX412))</f>
        <v>3.9374042297476443E-4</v>
      </c>
      <c r="GH425" s="135">
        <f ca="1">EXP(FX412)/(GH421+GH422+EXP(FX412))</f>
        <v>6.5419270987039277E-4</v>
      </c>
      <c r="GI425" s="135">
        <f ca="1">EXP(FX412)/(GI421+GI422+EXP(FX412))</f>
        <v>1.0867057577476681E-3</v>
      </c>
      <c r="GJ425" s="135">
        <f ca="1">EXP(FX412)/(GJ421+GJ422+EXP(FX412))</f>
        <v>6.5419270987039277E-4</v>
      </c>
      <c r="GK425" s="135">
        <f ca="1">EXP(FX412)/(GK421+GK422+EXP(FX412))</f>
        <v>3.9374042297476443E-4</v>
      </c>
      <c r="GL425" s="135">
        <f ca="1">EXP(FX412)/(GL421+GL422+EXP(FX412))</f>
        <v>2.3695204608457817E-4</v>
      </c>
      <c r="GM425" s="135">
        <f ca="1">EXP(FX412)/(GM421+GM422+EXP(FX412))</f>
        <v>1.4258653424612544E-4</v>
      </c>
      <c r="GN425" s="135">
        <f ca="1">EXP(FX412)/(GN421+GN422+EXP(FX412))</f>
        <v>8.5797978935831044E-5</v>
      </c>
      <c r="GO425" s="135">
        <f ca="1">EXP(FX412)/(GO421+GO422+EXP(FX412))</f>
        <v>5.1625451711392E-5</v>
      </c>
      <c r="GP425" s="135">
        <f ca="1">EXP(FX412)/(GP421+GP422+EXP(FX412))</f>
        <v>3.1063015160179621E-5</v>
      </c>
      <c r="GQ425" s="135">
        <f ca="1">EXP(FX412)/(GQ421+GQ422+EXP(FX412))</f>
        <v>1.8690421806841993E-5</v>
      </c>
      <c r="GR425" s="135">
        <f ca="1">EXP(FX412)/(GR421+GR422+EXP(FX412))</f>
        <v>1.1245843605365687E-5</v>
      </c>
      <c r="GS425" s="135">
        <f ca="1">EXP(FX412)/(GS421+GS422+EXP(FX412))</f>
        <v>6.7664898973024319E-6</v>
      </c>
      <c r="GT425" s="402"/>
      <c r="GV425" s="18" t="s">
        <v>241</v>
      </c>
      <c r="GW425" s="122">
        <f>GV341</f>
        <v>3</v>
      </c>
      <c r="GX425" s="122" t="str">
        <f>GV342</f>
        <v>lei65</v>
      </c>
      <c r="GY425" s="210"/>
      <c r="GZ425" s="122"/>
      <c r="HA425" s="8"/>
      <c r="HB425" s="134">
        <f ca="1">EXP(HA412)/(HB421+HB422+EXP(HA412))</f>
        <v>2.7597966316663129E-6</v>
      </c>
      <c r="HC425" s="135">
        <f ca="1">EXP(HA412)/(HC421+HC422+EXP(HA412))</f>
        <v>4.5867701906110736E-6</v>
      </c>
      <c r="HD425" s="135">
        <f ca="1">EXP(HA412)/(HD421+HD422+EXP(HA412))</f>
        <v>7.6231805163046305E-6</v>
      </c>
      <c r="HE425" s="135">
        <f ca="1">EXP(HA412)/(HE421+HE422+EXP(HA412))</f>
        <v>1.2669640699360445E-5</v>
      </c>
      <c r="HF425" s="135">
        <f ca="1">EXP(HA412)/(HF421+HF422+EXP(HA412))</f>
        <v>2.1056710171635409E-5</v>
      </c>
      <c r="HG425" s="135">
        <f ca="1">EXP(HA412)/(HG421+HG422+EXP(HA412))</f>
        <v>3.4995614610491813E-5</v>
      </c>
      <c r="HH425" s="135">
        <f ca="1">EXP(HA412)/(HH421+HH422+EXP(HA412))</f>
        <v>5.8160958375099595E-5</v>
      </c>
      <c r="HI425" s="135">
        <f ca="1">EXP(HA412)/(HI421+HI422+EXP(HA412))</f>
        <v>9.6658684449780946E-5</v>
      </c>
      <c r="HJ425" s="135">
        <f ca="1">EXP(HA412)/(HJ421+HJ422+EXP(HA412))</f>
        <v>1.6063342104680886E-4</v>
      </c>
      <c r="HK425" s="135">
        <f ca="1">EXP(HA412)/(HK421+HK422+EXP(HA412))</f>
        <v>2.6693601946449046E-4</v>
      </c>
      <c r="HL425" s="135">
        <f ca="1">EXP(HA412)/(HL421+HL422+EXP(HA412))</f>
        <v>4.4354631752688934E-4</v>
      </c>
      <c r="HM425" s="135">
        <f ca="1">EXP(HA412)/(HM421+HM422+EXP(HA412))</f>
        <v>2.6693601946449046E-4</v>
      </c>
      <c r="HN425" s="135">
        <f ca="1">EXP(HA412)/(HN421+HN422+EXP(HA412))</f>
        <v>1.6063342104680886E-4</v>
      </c>
      <c r="HO425" s="135">
        <f ca="1">EXP(HA412)/(HO421+HO422+EXP(HA412))</f>
        <v>9.6658684449780946E-5</v>
      </c>
      <c r="HP425" s="135">
        <f ca="1">EXP(HA412)/(HP421+HP422+EXP(HA412))</f>
        <v>5.8160958375099595E-5</v>
      </c>
      <c r="HQ425" s="135">
        <f ca="1">EXP(HA412)/(HQ421+HQ422+EXP(HA412))</f>
        <v>3.4995614610491813E-5</v>
      </c>
      <c r="HR425" s="135">
        <f ca="1">EXP(HA412)/(HR421+HR422+EXP(HA412))</f>
        <v>2.1056710171635409E-5</v>
      </c>
      <c r="HS425" s="135">
        <f ca="1">EXP(HA412)/(HS421+HS422+EXP(HA412))</f>
        <v>1.2669640699360445E-5</v>
      </c>
      <c r="HT425" s="135">
        <f ca="1">EXP(HA412)/(HT421+HT422+EXP(HA412))</f>
        <v>7.6231805163046305E-6</v>
      </c>
      <c r="HU425" s="135">
        <f ca="1">EXP(HA412)/(HU421+HU422+EXP(HA412))</f>
        <v>4.5867701906110736E-6</v>
      </c>
      <c r="HV425" s="135">
        <f ca="1">EXP(HA412)/(HV421+HV422+EXP(HA412))</f>
        <v>2.7597966316663129E-6</v>
      </c>
      <c r="HW425" s="402"/>
    </row>
    <row r="426" spans="1:231" ht="15">
      <c r="A426" s="18" t="s">
        <v>175</v>
      </c>
      <c r="B426" s="122">
        <f>A341</f>
        <v>3</v>
      </c>
      <c r="C426" s="122" t="str">
        <f>A342</f>
        <v>work1834</v>
      </c>
      <c r="D426" s="210"/>
      <c r="E426" s="122"/>
      <c r="F426" s="8"/>
      <c r="G426" s="134">
        <f ca="1">(1-G427)*G423/(G423+G425)</f>
        <v>7.1670042235609136E-6</v>
      </c>
      <c r="H426" s="135">
        <f t="shared" ref="H426:W426" ca="1" si="2070">(1-H427)*H423/(H423+H425)</f>
        <v>1.1725660719157802E-5</v>
      </c>
      <c r="I426" s="135">
        <f t="shared" ca="1" si="2070"/>
        <v>1.9184494176300678E-5</v>
      </c>
      <c r="J426" s="135">
        <f t="shared" ca="1" si="2070"/>
        <v>3.1388695999351094E-5</v>
      </c>
      <c r="K426" s="135">
        <f t="shared" ca="1" si="2070"/>
        <v>5.1357072224156732E-5</v>
      </c>
      <c r="L426" s="135">
        <f t="shared" ca="1" si="2070"/>
        <v>8.4027535890180051E-5</v>
      </c>
      <c r="M426" s="135">
        <f t="shared" ca="1" si="2070"/>
        <v>1.3747427282638473E-4</v>
      </c>
      <c r="N426" s="135">
        <f t="shared" ca="1" si="2070"/>
        <v>2.248917201835183E-4</v>
      </c>
      <c r="O426" s="135">
        <f t="shared" ca="1" si="2070"/>
        <v>3.6781956691414141E-4</v>
      </c>
      <c r="P426" s="135">
        <f t="shared" ca="1" si="2070"/>
        <v>1.6037087970847122E-3</v>
      </c>
      <c r="Q426" s="135">
        <f t="shared" ca="1" si="2070"/>
        <v>9.8256417425599744E-4</v>
      </c>
      <c r="R426" s="135">
        <f t="shared" ca="1" si="2070"/>
        <v>6.0136121401295169E-4</v>
      </c>
      <c r="S426" s="135">
        <f t="shared" ca="1" si="2070"/>
        <v>3.6781956691414141E-4</v>
      </c>
      <c r="T426" s="135">
        <f t="shared" ca="1" si="2070"/>
        <v>2.248917201835183E-4</v>
      </c>
      <c r="U426" s="135">
        <f t="shared" ca="1" si="2070"/>
        <v>1.3747427282638473E-4</v>
      </c>
      <c r="V426" s="135">
        <f t="shared" ca="1" si="2070"/>
        <v>8.4027535890180051E-5</v>
      </c>
      <c r="W426" s="135">
        <f t="shared" ca="1" si="2070"/>
        <v>5.1357072224156732E-5</v>
      </c>
      <c r="X426" s="135">
        <f ca="1">(1-X427)*X423/(X423+X425)</f>
        <v>3.1388695999351094E-5</v>
      </c>
      <c r="Y426" s="135">
        <f t="shared" ref="Y426:AA426" ca="1" si="2071">(1-Y427)*Y423/(Y423+Y425)</f>
        <v>1.9184494176300678E-5</v>
      </c>
      <c r="Z426" s="135">
        <f t="shared" ca="1" si="2071"/>
        <v>1.1725660719157802E-5</v>
      </c>
      <c r="AA426" s="135">
        <f t="shared" ca="1" si="2071"/>
        <v>7.1670042235609136E-6</v>
      </c>
      <c r="AB426" s="402"/>
      <c r="AD426" s="18" t="s">
        <v>175</v>
      </c>
      <c r="AE426" s="122">
        <f>AD341</f>
        <v>3</v>
      </c>
      <c r="AF426" s="122" t="str">
        <f>AD342</f>
        <v>shop1834</v>
      </c>
      <c r="AG426" s="210"/>
      <c r="AH426" s="122"/>
      <c r="AI426" s="8"/>
      <c r="AJ426" s="134">
        <f ca="1">(1-AJ427)*AJ423/(AJ423+AJ425)</f>
        <v>1.0631696433554342E-6</v>
      </c>
      <c r="AK426" s="135">
        <f t="shared" ref="AK426:AZ426" ca="1" si="2072">(1-AK427)*AK423/(AK423+AK425)</f>
        <v>1.751815116443309E-6</v>
      </c>
      <c r="AL426" s="135">
        <f t="shared" ca="1" si="2072"/>
        <v>2.8867556745361981E-6</v>
      </c>
      <c r="AM426" s="135">
        <f t="shared" ca="1" si="2072"/>
        <v>4.7573726896923723E-6</v>
      </c>
      <c r="AN426" s="135">
        <f t="shared" ca="1" si="2072"/>
        <v>7.8407685766338795E-6</v>
      </c>
      <c r="AO426" s="135">
        <f t="shared" ca="1" si="2072"/>
        <v>1.2923575037165023E-5</v>
      </c>
      <c r="AP426" s="135">
        <f t="shared" ca="1" si="2072"/>
        <v>2.1302787605875691E-5</v>
      </c>
      <c r="AQ426" s="135">
        <f t="shared" ca="1" si="2072"/>
        <v>3.5116829499462838E-5</v>
      </c>
      <c r="AR426" s="135">
        <f t="shared" ca="1" si="2072"/>
        <v>5.7891077744161889E-5</v>
      </c>
      <c r="AS426" s="135">
        <f t="shared" ca="1" si="2072"/>
        <v>9.5436151128293472E-5</v>
      </c>
      <c r="AT426" s="135">
        <f t="shared" ca="1" si="2072"/>
        <v>1.5732528075563341E-4</v>
      </c>
      <c r="AU426" s="135">
        <f t="shared" ca="1" si="2072"/>
        <v>9.5436151128293472E-5</v>
      </c>
      <c r="AV426" s="135">
        <f t="shared" ca="1" si="2072"/>
        <v>5.7891077744161889E-5</v>
      </c>
      <c r="AW426" s="135">
        <f t="shared" ca="1" si="2072"/>
        <v>3.5116829499462838E-5</v>
      </c>
      <c r="AX426" s="135">
        <f t="shared" ca="1" si="2072"/>
        <v>2.1302787605875691E-5</v>
      </c>
      <c r="AY426" s="135">
        <f t="shared" ca="1" si="2072"/>
        <v>1.2923575037165023E-5</v>
      </c>
      <c r="AZ426" s="135">
        <f t="shared" ca="1" si="2072"/>
        <v>7.8407685766338795E-6</v>
      </c>
      <c r="BA426" s="135">
        <f ca="1">(1-BA427)*BA423/(BA423+BA425)</f>
        <v>4.7573726896923723E-6</v>
      </c>
      <c r="BB426" s="135">
        <f t="shared" ref="BB426:BD426" ca="1" si="2073">(1-BB427)*BB423/(BB423+BB425)</f>
        <v>2.8867556745361981E-6</v>
      </c>
      <c r="BC426" s="135">
        <f t="shared" ca="1" si="2073"/>
        <v>1.751815116443309E-6</v>
      </c>
      <c r="BD426" s="135">
        <f t="shared" ca="1" si="2073"/>
        <v>1.0631696433554342E-6</v>
      </c>
      <c r="BE426" s="402"/>
      <c r="BG426" s="18" t="s">
        <v>175</v>
      </c>
      <c r="BH426" s="122">
        <f>BG341</f>
        <v>3</v>
      </c>
      <c r="BI426" s="122" t="str">
        <f>BG342</f>
        <v>lei1834</v>
      </c>
      <c r="BJ426" s="210"/>
      <c r="BK426" s="122"/>
      <c r="BL426" s="8"/>
      <c r="BM426" s="134">
        <f ca="1">(1-BM427)*BM423/(BM423+BM425)</f>
        <v>5.0055710237187867E-6</v>
      </c>
      <c r="BN426" s="135">
        <f t="shared" ref="BN426:CC426" ca="1" si="2074">(1-BN427)*BN423/(BN423+BN425)</f>
        <v>8.2056415502161179E-6</v>
      </c>
      <c r="BO426" s="135">
        <f t="shared" ca="1" si="2074"/>
        <v>1.345222548590984E-5</v>
      </c>
      <c r="BP426" s="135">
        <f t="shared" ca="1" si="2074"/>
        <v>2.2054381452224116E-5</v>
      </c>
      <c r="BQ426" s="135">
        <f t="shared" ca="1" si="2074"/>
        <v>3.6158368110593089E-5</v>
      </c>
      <c r="BR426" s="135">
        <f t="shared" ca="1" si="2074"/>
        <v>5.9282438307014292E-5</v>
      </c>
      <c r="BS426" s="135">
        <f t="shared" ca="1" si="2074"/>
        <v>9.7191935087622024E-5</v>
      </c>
      <c r="BT426" s="135">
        <f t="shared" ca="1" si="2074"/>
        <v>1.5932884439056756E-4</v>
      </c>
      <c r="BU426" s="135">
        <f t="shared" ca="1" si="2074"/>
        <v>2.6114059599824781E-4</v>
      </c>
      <c r="BV426" s="135">
        <f t="shared" ca="1" si="2074"/>
        <v>1.1458476588368748E-3</v>
      </c>
      <c r="BW426" s="135">
        <f t="shared" ca="1" si="2074"/>
        <v>7.0056150687612207E-4</v>
      </c>
      <c r="BX426" s="135">
        <f t="shared" ca="1" si="2074"/>
        <v>4.2785616118880054E-4</v>
      </c>
      <c r="BY426" s="135">
        <f t="shared" ca="1" si="2074"/>
        <v>2.6114059599824781E-4</v>
      </c>
      <c r="BZ426" s="135">
        <f t="shared" ca="1" si="2074"/>
        <v>1.5932884439056756E-4</v>
      </c>
      <c r="CA426" s="135">
        <f t="shared" ca="1" si="2074"/>
        <v>9.7191935087622024E-5</v>
      </c>
      <c r="CB426" s="135">
        <f t="shared" ca="1" si="2074"/>
        <v>5.9282438307014292E-5</v>
      </c>
      <c r="CC426" s="135">
        <f t="shared" ca="1" si="2074"/>
        <v>3.6158368110593089E-5</v>
      </c>
      <c r="CD426" s="135">
        <f ca="1">(1-CD427)*CD423/(CD423+CD425)</f>
        <v>2.2054381452224116E-5</v>
      </c>
      <c r="CE426" s="135">
        <f t="shared" ref="CE426:CG426" ca="1" si="2075">(1-CE427)*CE423/(CE423+CE425)</f>
        <v>1.345222548590984E-5</v>
      </c>
      <c r="CF426" s="135">
        <f t="shared" ca="1" si="2075"/>
        <v>8.2056415502161179E-6</v>
      </c>
      <c r="CG426" s="135">
        <f t="shared" ca="1" si="2075"/>
        <v>5.0055710237187867E-6</v>
      </c>
      <c r="CH426" s="402"/>
      <c r="CJ426" s="18" t="s">
        <v>175</v>
      </c>
      <c r="CK426" s="122">
        <f>CJ341</f>
        <v>3</v>
      </c>
      <c r="CL426" s="122" t="str">
        <f>CJ342</f>
        <v>work3564</v>
      </c>
      <c r="CM426" s="210"/>
      <c r="CN426" s="122"/>
      <c r="CO426" s="8"/>
      <c r="CP426" s="134">
        <f ca="1">(1-CP427)*CP423/(CP423+CP425)</f>
        <v>3.2235772621870078E-6</v>
      </c>
      <c r="CQ426" s="135">
        <f t="shared" ref="CQ426:DF426" ca="1" si="2076">(1-CQ427)*CQ423/(CQ423+CQ425)</f>
        <v>5.2967196075583761E-6</v>
      </c>
      <c r="CR426" s="135">
        <f t="shared" ca="1" si="2076"/>
        <v>8.7037629480035883E-6</v>
      </c>
      <c r="CS426" s="135">
        <f t="shared" ca="1" si="2076"/>
        <v>1.4303285838341488E-5</v>
      </c>
      <c r="CT426" s="135">
        <f t="shared" ca="1" si="2076"/>
        <v>2.3506561340512879E-5</v>
      </c>
      <c r="CU426" s="135">
        <f t="shared" ca="1" si="2076"/>
        <v>3.8633136056018632E-5</v>
      </c>
      <c r="CV426" s="135">
        <f t="shared" ca="1" si="2076"/>
        <v>6.3494615404564899E-5</v>
      </c>
      <c r="CW426" s="135">
        <f t="shared" ca="1" si="2076"/>
        <v>1.0435203467702939E-4</v>
      </c>
      <c r="CX426" s="135">
        <f t="shared" ca="1" si="2076"/>
        <v>1.7148288435634221E-4</v>
      </c>
      <c r="CY426" s="135">
        <f t="shared" ca="1" si="2076"/>
        <v>2.8173777344616042E-4</v>
      </c>
      <c r="CZ426" s="135">
        <f t="shared" ca="1" si="2076"/>
        <v>4.6268926904634658E-4</v>
      </c>
      <c r="DA426" s="135">
        <f t="shared" ca="1" si="2076"/>
        <v>2.8173777344616042E-4</v>
      </c>
      <c r="DB426" s="135">
        <f t="shared" ca="1" si="2076"/>
        <v>1.7148288435634221E-4</v>
      </c>
      <c r="DC426" s="135">
        <f t="shared" ca="1" si="2076"/>
        <v>1.0435203467702939E-4</v>
      </c>
      <c r="DD426" s="135">
        <f t="shared" ca="1" si="2076"/>
        <v>6.3494615404564899E-5</v>
      </c>
      <c r="DE426" s="135">
        <f t="shared" ca="1" si="2076"/>
        <v>3.8633136056018632E-5</v>
      </c>
      <c r="DF426" s="135">
        <f t="shared" ca="1" si="2076"/>
        <v>2.3506561340512879E-5</v>
      </c>
      <c r="DG426" s="135">
        <f ca="1">(1-DG427)*DG423/(DG423+DG425)</f>
        <v>1.4303285838341488E-5</v>
      </c>
      <c r="DH426" s="135">
        <f t="shared" ref="DH426:DJ426" ca="1" si="2077">(1-DH427)*DH423/(DH423+DH425)</f>
        <v>8.7037629480035883E-6</v>
      </c>
      <c r="DI426" s="135">
        <f t="shared" ca="1" si="2077"/>
        <v>5.2967196075583761E-6</v>
      </c>
      <c r="DJ426" s="135">
        <f t="shared" ca="1" si="2077"/>
        <v>3.2235772621870078E-6</v>
      </c>
      <c r="DK426" s="402"/>
      <c r="DM426" s="18" t="s">
        <v>175</v>
      </c>
      <c r="DN426" s="122">
        <f>DM341</f>
        <v>3</v>
      </c>
      <c r="DO426" s="122" t="str">
        <f>DM342</f>
        <v>shop3564</v>
      </c>
      <c r="DP426" s="210"/>
      <c r="DQ426" s="122"/>
      <c r="DR426" s="8"/>
      <c r="DS426" s="134">
        <f ca="1">(1-DS427)*DS423/(DS423+DS425)</f>
        <v>8.011186560035976E-6</v>
      </c>
      <c r="DT426" s="135">
        <f t="shared" ref="DT426:EI426" ca="1" si="2078">(1-DT427)*DT423/(DT423+DT425)</f>
        <v>1.3099872800262537E-5</v>
      </c>
      <c r="DU426" s="135">
        <f t="shared" ca="1" si="2078"/>
        <v>2.1421392953937703E-5</v>
      </c>
      <c r="DV426" s="135">
        <f t="shared" ca="1" si="2078"/>
        <v>3.5029611460829628E-5</v>
      </c>
      <c r="DW426" s="135">
        <f t="shared" ca="1" si="2078"/>
        <v>5.7282795337586654E-5</v>
      </c>
      <c r="DX426" s="135">
        <f t="shared" ca="1" si="2078"/>
        <v>9.367094229391495E-5</v>
      </c>
      <c r="DY426" s="135">
        <f t="shared" ca="1" si="2078"/>
        <v>1.5316579356431612E-4</v>
      </c>
      <c r="DZ426" s="135">
        <f t="shared" ca="1" si="2078"/>
        <v>2.5042016975649364E-4</v>
      </c>
      <c r="EA426" s="135">
        <f t="shared" ca="1" si="2078"/>
        <v>4.0934131345935897E-4</v>
      </c>
      <c r="EB426" s="135">
        <f t="shared" ca="1" si="2078"/>
        <v>1.7818097425435946E-3</v>
      </c>
      <c r="EC426" s="135">
        <f t="shared" ca="1" si="2078"/>
        <v>1.092264551587449E-3</v>
      </c>
      <c r="ED426" s="135">
        <f t="shared" ca="1" si="2078"/>
        <v>6.6887078866105271E-4</v>
      </c>
      <c r="EE426" s="135">
        <f t="shared" ca="1" si="2078"/>
        <v>4.0934131345935897E-4</v>
      </c>
      <c r="EF426" s="135">
        <f t="shared" ca="1" si="2078"/>
        <v>2.5042016975649364E-4</v>
      </c>
      <c r="EG426" s="135">
        <f t="shared" ca="1" si="2078"/>
        <v>1.5316579356431612E-4</v>
      </c>
      <c r="EH426" s="135">
        <f t="shared" ca="1" si="2078"/>
        <v>9.367094229391495E-5</v>
      </c>
      <c r="EI426" s="135">
        <f t="shared" ca="1" si="2078"/>
        <v>5.7282795337586654E-5</v>
      </c>
      <c r="EJ426" s="135">
        <f ca="1">(1-EJ427)*EJ423/(EJ423+EJ425)</f>
        <v>3.5029611460829628E-5</v>
      </c>
      <c r="EK426" s="135">
        <f t="shared" ref="EK426:EM426" ca="1" si="2079">(1-EK427)*EK423/(EK423+EK425)</f>
        <v>2.1421392953937703E-5</v>
      </c>
      <c r="EL426" s="135">
        <f t="shared" ca="1" si="2079"/>
        <v>1.3099872800262537E-5</v>
      </c>
      <c r="EM426" s="135">
        <f t="shared" ca="1" si="2079"/>
        <v>8.011186560035976E-6</v>
      </c>
      <c r="EN426" s="402"/>
      <c r="EP426" s="18" t="s">
        <v>175</v>
      </c>
      <c r="EQ426" s="122">
        <f>EP341</f>
        <v>3</v>
      </c>
      <c r="ER426" s="122" t="str">
        <f>EP342</f>
        <v>lei3564</v>
      </c>
      <c r="ES426" s="210"/>
      <c r="ET426" s="122"/>
      <c r="EU426" s="8"/>
      <c r="EV426" s="134">
        <f ca="1">(1-EV427)*EV423/(EV423+EV425)</f>
        <v>6.8289751725432314E-6</v>
      </c>
      <c r="EW426" s="135">
        <f t="shared" ref="EW426:FL426" ca="1" si="2080">(1-EW427)*EW423/(EW423+EW425)</f>
        <v>1.1173564847129618E-5</v>
      </c>
      <c r="EX426" s="135">
        <f t="shared" ca="1" si="2080"/>
        <v>1.8282799310663656E-5</v>
      </c>
      <c r="EY426" s="135">
        <f t="shared" ca="1" si="2080"/>
        <v>2.9916132396266069E-5</v>
      </c>
      <c r="EZ426" s="135">
        <f t="shared" ca="1" si="2080"/>
        <v>4.8952527520018805E-5</v>
      </c>
      <c r="FA426" s="135">
        <f t="shared" ca="1" si="2080"/>
        <v>8.0102036400591146E-5</v>
      </c>
      <c r="FB426" s="135">
        <f t="shared" ca="1" si="2080"/>
        <v>1.3106818327637736E-4</v>
      </c>
      <c r="FC426" s="135">
        <f t="shared" ca="1" si="2080"/>
        <v>2.1444411148397504E-4</v>
      </c>
      <c r="FD426" s="135">
        <f t="shared" ca="1" si="2080"/>
        <v>3.507985294886994E-4</v>
      </c>
      <c r="FE426" s="135">
        <f t="shared" ca="1" si="2080"/>
        <v>1.5312437147002467E-3</v>
      </c>
      <c r="FF426" s="135">
        <f t="shared" ca="1" si="2080"/>
        <v>9.3767047955033969E-4</v>
      </c>
      <c r="FG426" s="135">
        <f t="shared" ca="1" si="2080"/>
        <v>5.7367878033886524E-4</v>
      </c>
      <c r="FH426" s="135">
        <f t="shared" ca="1" si="2080"/>
        <v>3.507985294886994E-4</v>
      </c>
      <c r="FI426" s="135">
        <f t="shared" ca="1" si="2080"/>
        <v>2.1444411148397504E-4</v>
      </c>
      <c r="FJ426" s="135">
        <f t="shared" ca="1" si="2080"/>
        <v>1.3106818327637736E-4</v>
      </c>
      <c r="FK426" s="135">
        <f t="shared" ca="1" si="2080"/>
        <v>8.0102036400591146E-5</v>
      </c>
      <c r="FL426" s="135">
        <f t="shared" ca="1" si="2080"/>
        <v>4.8952527520018805E-5</v>
      </c>
      <c r="FM426" s="135">
        <f ca="1">(1-FM427)*FM423/(FM423+FM425)</f>
        <v>2.9916132396266069E-5</v>
      </c>
      <c r="FN426" s="135">
        <f t="shared" ref="FN426:FP426" ca="1" si="2081">(1-FN427)*FN423/(FN423+FN425)</f>
        <v>1.8282799310663656E-5</v>
      </c>
      <c r="FO426" s="135">
        <f t="shared" ca="1" si="2081"/>
        <v>1.1173564847129618E-5</v>
      </c>
      <c r="FP426" s="135">
        <f t="shared" ca="1" si="2081"/>
        <v>6.8289751725432314E-6</v>
      </c>
      <c r="FQ426" s="402"/>
      <c r="FS426" s="18" t="s">
        <v>175</v>
      </c>
      <c r="FT426" s="122">
        <f>FS341</f>
        <v>3</v>
      </c>
      <c r="FU426" s="122" t="str">
        <f>FS342</f>
        <v>shop65</v>
      </c>
      <c r="FV426" s="210"/>
      <c r="FW426" s="122"/>
      <c r="FX426" s="8"/>
      <c r="FY426" s="134">
        <f ca="1">(1-FY427)*FY423/(FY423+FY425)</f>
        <v>1.0391853683207181E-5</v>
      </c>
      <c r="FZ426" s="135">
        <f t="shared" ref="FZ426:GO426" ca="1" si="2082">(1-FZ427)*FZ423/(FZ423+FZ425)</f>
        <v>1.6994051058112271E-5</v>
      </c>
      <c r="GA426" s="135">
        <f t="shared" ca="1" si="2082"/>
        <v>2.7791223812007087E-5</v>
      </c>
      <c r="GB426" s="135">
        <f t="shared" ca="1" si="2082"/>
        <v>4.5448471497405086E-5</v>
      </c>
      <c r="GC426" s="135">
        <f t="shared" ca="1" si="2082"/>
        <v>7.4322756788098616E-5</v>
      </c>
      <c r="GD426" s="135">
        <f t="shared" ca="1" si="2082"/>
        <v>1.2153430766290356E-4</v>
      </c>
      <c r="GE426" s="135">
        <f t="shared" ca="1" si="2082"/>
        <v>1.9871180919569533E-4</v>
      </c>
      <c r="GF426" s="135">
        <f t="shared" ca="1" si="2082"/>
        <v>3.2482708840461921E-4</v>
      </c>
      <c r="GG426" s="135">
        <f t="shared" ca="1" si="2082"/>
        <v>5.3077792254689257E-4</v>
      </c>
      <c r="GH426" s="135">
        <f t="shared" ca="1" si="2082"/>
        <v>8.6673962085983397E-4</v>
      </c>
      <c r="GI426" s="135">
        <f t="shared" ca="1" si="2082"/>
        <v>1.4138058103777221E-3</v>
      </c>
      <c r="GJ426" s="135">
        <f t="shared" ca="1" si="2082"/>
        <v>8.6673962085983397E-4</v>
      </c>
      <c r="GK426" s="135">
        <f t="shared" ca="1" si="2082"/>
        <v>5.3077792254689257E-4</v>
      </c>
      <c r="GL426" s="135">
        <f t="shared" ca="1" si="2082"/>
        <v>3.2482708840461921E-4</v>
      </c>
      <c r="GM426" s="135">
        <f t="shared" ca="1" si="2082"/>
        <v>1.9871180919569533E-4</v>
      </c>
      <c r="GN426" s="135">
        <f t="shared" ca="1" si="2082"/>
        <v>1.2153430766290356E-4</v>
      </c>
      <c r="GO426" s="135">
        <f t="shared" ca="1" si="2082"/>
        <v>7.4322756788098616E-5</v>
      </c>
      <c r="GP426" s="135">
        <f ca="1">(1-GP427)*GP423/(GP423+GP425)</f>
        <v>4.5448471497405086E-5</v>
      </c>
      <c r="GQ426" s="135">
        <f t="shared" ref="GQ426:GS426" ca="1" si="2083">(1-GQ427)*GQ423/(GQ423+GQ425)</f>
        <v>2.7791223812007087E-5</v>
      </c>
      <c r="GR426" s="135">
        <f t="shared" ca="1" si="2083"/>
        <v>1.6994051058112271E-5</v>
      </c>
      <c r="GS426" s="135">
        <f t="shared" ca="1" si="2083"/>
        <v>1.0391853683207181E-5</v>
      </c>
      <c r="GT426" s="402"/>
      <c r="GV426" s="18" t="s">
        <v>175</v>
      </c>
      <c r="GW426" s="122">
        <f>GV341</f>
        <v>3</v>
      </c>
      <c r="GX426" s="122" t="str">
        <f>GV342</f>
        <v>lei65</v>
      </c>
      <c r="GY426" s="210"/>
      <c r="GZ426" s="122"/>
      <c r="HA426" s="8"/>
      <c r="HB426" s="134">
        <f ca="1">(1-HB427)*HB423/(HB423+HB425)</f>
        <v>2.5687065554638127E-5</v>
      </c>
      <c r="HC426" s="135">
        <f t="shared" ref="HC426:HR426" ca="1" si="2084">(1-HC427)*HC423/(HC423+HC425)</f>
        <v>4.1930514581817424E-5</v>
      </c>
      <c r="HD426" s="135">
        <f t="shared" ca="1" si="2084"/>
        <v>6.8443371085237268E-5</v>
      </c>
      <c r="HE426" s="135">
        <f t="shared" ca="1" si="2084"/>
        <v>1.117136187290413E-4</v>
      </c>
      <c r="HF426" s="135">
        <f t="shared" ca="1" si="2084"/>
        <v>1.8232020647904475E-4</v>
      </c>
      <c r="HG426" s="135">
        <f t="shared" ca="1" si="2084"/>
        <v>2.9749898747868095E-4</v>
      </c>
      <c r="HH426" s="135">
        <f t="shared" ca="1" si="2084"/>
        <v>4.8529530333284263E-4</v>
      </c>
      <c r="HI426" s="135">
        <f t="shared" ca="1" si="2084"/>
        <v>7.912464502966485E-4</v>
      </c>
      <c r="HJ426" s="135">
        <f t="shared" ca="1" si="2084"/>
        <v>1.2890350521402602E-3</v>
      </c>
      <c r="HK426" s="135">
        <f t="shared" ca="1" si="2084"/>
        <v>2.0972087037733175E-3</v>
      </c>
      <c r="HL426" s="135">
        <f t="shared" ca="1" si="2084"/>
        <v>3.4047283492530805E-3</v>
      </c>
      <c r="HM426" s="135">
        <f t="shared" ca="1" si="2084"/>
        <v>2.0972087037733175E-3</v>
      </c>
      <c r="HN426" s="135">
        <f t="shared" ca="1" si="2084"/>
        <v>1.2890350521402602E-3</v>
      </c>
      <c r="HO426" s="135">
        <f t="shared" ca="1" si="2084"/>
        <v>7.912464502966485E-4</v>
      </c>
      <c r="HP426" s="135">
        <f t="shared" ca="1" si="2084"/>
        <v>4.8529530333284263E-4</v>
      </c>
      <c r="HQ426" s="135">
        <f t="shared" ca="1" si="2084"/>
        <v>2.9749898747868095E-4</v>
      </c>
      <c r="HR426" s="135">
        <f t="shared" ca="1" si="2084"/>
        <v>1.8232020647904475E-4</v>
      </c>
      <c r="HS426" s="135">
        <f ca="1">(1-HS427)*HS423/(HS423+HS425)</f>
        <v>1.117136187290413E-4</v>
      </c>
      <c r="HT426" s="135">
        <f t="shared" ref="HT426:HV426" ca="1" si="2085">(1-HT427)*HT423/(HT423+HT425)</f>
        <v>6.8443371085237268E-5</v>
      </c>
      <c r="HU426" s="135">
        <f t="shared" ca="1" si="2085"/>
        <v>4.1930514581817424E-5</v>
      </c>
      <c r="HV426" s="135">
        <f t="shared" ca="1" si="2085"/>
        <v>2.5687065554638127E-5</v>
      </c>
      <c r="HW426" s="402"/>
    </row>
    <row r="427" spans="1:231" ht="15">
      <c r="A427" s="18" t="s">
        <v>176</v>
      </c>
      <c r="B427" s="122">
        <f>A341</f>
        <v>3</v>
      </c>
      <c r="C427" s="122" t="str">
        <f>A342</f>
        <v>work1834</v>
      </c>
      <c r="D427" s="210"/>
      <c r="E427" s="122"/>
      <c r="F427" s="8"/>
      <c r="G427" s="134">
        <f ca="1">IF(G407="Road",G424*G418,G424*G420)</f>
        <v>0.99996127300589743</v>
      </c>
      <c r="H427" s="135">
        <f t="shared" ref="H427:AA427" ca="1" si="2086">IF(H407="Road",H424*H418,H424*H420)</f>
        <v>0.99993664025032569</v>
      </c>
      <c r="I427" s="135">
        <f t="shared" ca="1" si="2086"/>
        <v>0.9998963363534259</v>
      </c>
      <c r="J427" s="135">
        <f t="shared" ca="1" si="2086"/>
        <v>0.99983039080110236</v>
      </c>
      <c r="K427" s="135">
        <f t="shared" ca="1" si="2086"/>
        <v>0.99972249143838765</v>
      </c>
      <c r="L427" s="135">
        <f t="shared" ca="1" si="2086"/>
        <v>0.99954595619238307</v>
      </c>
      <c r="M427" s="135">
        <f t="shared" ca="1" si="2086"/>
        <v>0.99925715610219679</v>
      </c>
      <c r="N427" s="135">
        <f t="shared" ca="1" si="2086"/>
        <v>0.99878479486692195</v>
      </c>
      <c r="O427" s="135">
        <f t="shared" ca="1" si="2086"/>
        <v>0.99801248251649344</v>
      </c>
      <c r="P427" s="135">
        <f t="shared" ca="1" si="2086"/>
        <v>0.9913343400966943</v>
      </c>
      <c r="Q427" s="135">
        <f t="shared" ca="1" si="2086"/>
        <v>0.99469070258718228</v>
      </c>
      <c r="R427" s="135">
        <f t="shared" ca="1" si="2086"/>
        <v>0.99675053739859232</v>
      </c>
      <c r="S427" s="135">
        <f t="shared" ca="1" si="2086"/>
        <v>0.99801248251649344</v>
      </c>
      <c r="T427" s="135">
        <f t="shared" ca="1" si="2086"/>
        <v>0.99878479486692195</v>
      </c>
      <c r="U427" s="135">
        <f t="shared" ca="1" si="2086"/>
        <v>0.99925715610219679</v>
      </c>
      <c r="V427" s="135">
        <f t="shared" ca="1" si="2086"/>
        <v>0.99954595619238307</v>
      </c>
      <c r="W427" s="135">
        <f t="shared" ca="1" si="2086"/>
        <v>0.99972249143838765</v>
      </c>
      <c r="X427" s="135">
        <f t="shared" ca="1" si="2086"/>
        <v>0.99983039080110236</v>
      </c>
      <c r="Y427" s="135">
        <f t="shared" ca="1" si="2086"/>
        <v>0.9998963363534259</v>
      </c>
      <c r="Z427" s="135">
        <f t="shared" ca="1" si="2086"/>
        <v>0.99993664025032569</v>
      </c>
      <c r="AA427" s="135">
        <f t="shared" ca="1" si="2086"/>
        <v>0.99996127300589743</v>
      </c>
      <c r="AB427" s="402"/>
      <c r="AD427" s="18" t="s">
        <v>176</v>
      </c>
      <c r="AE427" s="122">
        <f>AD341</f>
        <v>3</v>
      </c>
      <c r="AF427" s="122" t="str">
        <f>AD342</f>
        <v>shop1834</v>
      </c>
      <c r="AG427" s="210"/>
      <c r="AH427" s="122"/>
      <c r="AI427" s="8"/>
      <c r="AJ427" s="134">
        <f ca="1">IF(AJ407="Road",AJ424*AJ418,AJ424*AJ420)</f>
        <v>0.9999931000780784</v>
      </c>
      <c r="AK427" s="135">
        <f t="shared" ref="AK427:BD427" ca="1" si="2087">IF(AK407="Road",AK424*AK418,AK424*AK420)</f>
        <v>0.99998863080073808</v>
      </c>
      <c r="AL427" s="135">
        <f t="shared" ca="1" si="2087"/>
        <v>0.99998126508889196</v>
      </c>
      <c r="AM427" s="135">
        <f t="shared" ca="1" si="2087"/>
        <v>0.99996912487078993</v>
      </c>
      <c r="AN427" s="135">
        <f t="shared" ca="1" si="2087"/>
        <v>0.99994911377377804</v>
      </c>
      <c r="AO427" s="135">
        <f t="shared" ca="1" si="2087"/>
        <v>0.99991612659441353</v>
      </c>
      <c r="AP427" s="135">
        <f t="shared" ca="1" si="2087"/>
        <v>0.99986174589153143</v>
      </c>
      <c r="AQ427" s="135">
        <f t="shared" ca="1" si="2087"/>
        <v>0.99977209339714057</v>
      </c>
      <c r="AR427" s="135">
        <f t="shared" ca="1" si="2087"/>
        <v>0.99962428957703187</v>
      </c>
      <c r="AS427" s="135">
        <f t="shared" ca="1" si="2087"/>
        <v>0.99938062378342096</v>
      </c>
      <c r="AT427" s="135">
        <f t="shared" ca="1" si="2087"/>
        <v>0.99897896618823545</v>
      </c>
      <c r="AU427" s="135">
        <f t="shared" ca="1" si="2087"/>
        <v>0.99938062378342096</v>
      </c>
      <c r="AV427" s="135">
        <f t="shared" ca="1" si="2087"/>
        <v>0.99962428957703187</v>
      </c>
      <c r="AW427" s="135">
        <f t="shared" ca="1" si="2087"/>
        <v>0.99977209339714057</v>
      </c>
      <c r="AX427" s="135">
        <f t="shared" ca="1" si="2087"/>
        <v>0.99986174589153143</v>
      </c>
      <c r="AY427" s="135">
        <f t="shared" ca="1" si="2087"/>
        <v>0.99991612659441353</v>
      </c>
      <c r="AZ427" s="135">
        <f t="shared" ca="1" si="2087"/>
        <v>0.99994911377377804</v>
      </c>
      <c r="BA427" s="135">
        <f t="shared" ca="1" si="2087"/>
        <v>0.99996912487078993</v>
      </c>
      <c r="BB427" s="135">
        <f t="shared" ca="1" si="2087"/>
        <v>0.99998126508889196</v>
      </c>
      <c r="BC427" s="135">
        <f t="shared" ca="1" si="2087"/>
        <v>0.99998863080073808</v>
      </c>
      <c r="BD427" s="135">
        <f t="shared" ca="1" si="2087"/>
        <v>0.9999931000780784</v>
      </c>
      <c r="BE427" s="402"/>
      <c r="BG427" s="18" t="s">
        <v>176</v>
      </c>
      <c r="BH427" s="122">
        <f>BG341</f>
        <v>3</v>
      </c>
      <c r="BI427" s="122" t="str">
        <f>BG342</f>
        <v>lei1834</v>
      </c>
      <c r="BJ427" s="210"/>
      <c r="BK427" s="122"/>
      <c r="BL427" s="8"/>
      <c r="BM427" s="134">
        <f ca="1">IF(BM407="Road",BM424*BM418,BM424*BM420)</f>
        <v>0.9999581110610074</v>
      </c>
      <c r="BN427" s="135">
        <f t="shared" ref="BN427:CG427" ca="1" si="2088">IF(BN407="Road",BN424*BN418,BN424*BN420)</f>
        <v>0.99993133138723567</v>
      </c>
      <c r="BO427" s="135">
        <f t="shared" ca="1" si="2088"/>
        <v>0.99988742554045806</v>
      </c>
      <c r="BP427" s="135">
        <f t="shared" ca="1" si="2088"/>
        <v>0.99981543871122913</v>
      </c>
      <c r="BQ427" s="135">
        <f t="shared" ca="1" si="2088"/>
        <v>0.99969741001202872</v>
      </c>
      <c r="BR427" s="135">
        <f t="shared" ca="1" si="2088"/>
        <v>0.99950389707192089</v>
      </c>
      <c r="BS427" s="135">
        <f t="shared" ca="1" si="2088"/>
        <v>0.9991866528273865</v>
      </c>
      <c r="BT427" s="135">
        <f t="shared" ca="1" si="2088"/>
        <v>0.99866666236263313</v>
      </c>
      <c r="BU427" s="135">
        <f t="shared" ca="1" si="2088"/>
        <v>0.99781465442355588</v>
      </c>
      <c r="BV427" s="135">
        <f t="shared" ca="1" si="2088"/>
        <v>0.99041101555678912</v>
      </c>
      <c r="BW427" s="135">
        <f t="shared" ca="1" si="2088"/>
        <v>0.994137376518475</v>
      </c>
      <c r="BX427" s="135">
        <f t="shared" ca="1" si="2088"/>
        <v>0.99641950128192791</v>
      </c>
      <c r="BY427" s="135">
        <f t="shared" ca="1" si="2088"/>
        <v>0.99781465442355588</v>
      </c>
      <c r="BZ427" s="135">
        <f t="shared" ca="1" si="2088"/>
        <v>0.99866666236263313</v>
      </c>
      <c r="CA427" s="135">
        <f t="shared" ca="1" si="2088"/>
        <v>0.9991866528273865</v>
      </c>
      <c r="CB427" s="135">
        <f t="shared" ca="1" si="2088"/>
        <v>0.99950389707192089</v>
      </c>
      <c r="CC427" s="135">
        <f t="shared" ca="1" si="2088"/>
        <v>0.99969741001202872</v>
      </c>
      <c r="CD427" s="135">
        <f t="shared" ca="1" si="2088"/>
        <v>0.99981543871122913</v>
      </c>
      <c r="CE427" s="135">
        <f t="shared" ca="1" si="2088"/>
        <v>0.99988742554045806</v>
      </c>
      <c r="CF427" s="135">
        <f t="shared" ca="1" si="2088"/>
        <v>0.99993133138723567</v>
      </c>
      <c r="CG427" s="135">
        <f t="shared" ca="1" si="2088"/>
        <v>0.9999581110610074</v>
      </c>
      <c r="CH427" s="402"/>
      <c r="CJ427" s="18" t="s">
        <v>176</v>
      </c>
      <c r="CK427" s="122">
        <f>CJ341</f>
        <v>3</v>
      </c>
      <c r="CL427" s="122" t="str">
        <f>CJ342</f>
        <v>work3564</v>
      </c>
      <c r="CM427" s="210"/>
      <c r="CN427" s="122"/>
      <c r="CO427" s="8"/>
      <c r="CP427" s="134">
        <f ca="1">IF(CP407="Road",CP424*CP418,CP424*CP420)</f>
        <v>0.99997002122520806</v>
      </c>
      <c r="CQ427" s="135">
        <f t="shared" ref="CQ427:DJ427" ca="1" si="2089">IF(CQ407="Road",CQ424*CQ418,CQ424*CQ420)</f>
        <v>0.99995074131893358</v>
      </c>
      <c r="CR427" s="135">
        <f t="shared" ca="1" si="2089"/>
        <v>0.99991905633771483</v>
      </c>
      <c r="CS427" s="135">
        <f t="shared" ca="1" si="2089"/>
        <v>0.9998669816324981</v>
      </c>
      <c r="CT427" s="135">
        <f t="shared" ca="1" si="2089"/>
        <v>0.99978139257996812</v>
      </c>
      <c r="CU427" s="135">
        <f t="shared" ca="1" si="2089"/>
        <v>0.99964071775200947</v>
      </c>
      <c r="CV427" s="135">
        <f t="shared" ca="1" si="2089"/>
        <v>0.99940950980203191</v>
      </c>
      <c r="CW427" s="135">
        <f t="shared" ca="1" si="2089"/>
        <v>0.99902954206081573</v>
      </c>
      <c r="CX427" s="135">
        <f t="shared" ca="1" si="2089"/>
        <v>0.99840523544104443</v>
      </c>
      <c r="CY427" s="135">
        <f t="shared" ca="1" si="2089"/>
        <v>0.99737988185994508</v>
      </c>
      <c r="CZ427" s="135">
        <f t="shared" ca="1" si="2089"/>
        <v>0.99569706066670272</v>
      </c>
      <c r="DA427" s="135">
        <f t="shared" ca="1" si="2089"/>
        <v>0.99737988185994508</v>
      </c>
      <c r="DB427" s="135">
        <f t="shared" ca="1" si="2089"/>
        <v>0.99840523544104443</v>
      </c>
      <c r="DC427" s="135">
        <f t="shared" ca="1" si="2089"/>
        <v>0.99902954206081573</v>
      </c>
      <c r="DD427" s="135">
        <f t="shared" ca="1" si="2089"/>
        <v>0.99940950980203191</v>
      </c>
      <c r="DE427" s="135">
        <f t="shared" ca="1" si="2089"/>
        <v>0.99964071775200947</v>
      </c>
      <c r="DF427" s="135">
        <f t="shared" ca="1" si="2089"/>
        <v>0.99978139257996812</v>
      </c>
      <c r="DG427" s="135">
        <f t="shared" ca="1" si="2089"/>
        <v>0.9998669816324981</v>
      </c>
      <c r="DH427" s="135">
        <f t="shared" ca="1" si="2089"/>
        <v>0.99991905633771483</v>
      </c>
      <c r="DI427" s="135">
        <f t="shared" ca="1" si="2089"/>
        <v>0.99995074131893358</v>
      </c>
      <c r="DJ427" s="135">
        <f t="shared" ca="1" si="2089"/>
        <v>0.99997002122520806</v>
      </c>
      <c r="DK427" s="402"/>
      <c r="DM427" s="18" t="s">
        <v>176</v>
      </c>
      <c r="DN427" s="122">
        <f>DM341</f>
        <v>3</v>
      </c>
      <c r="DO427" s="122" t="str">
        <f>DM342</f>
        <v>shop3564</v>
      </c>
      <c r="DP427" s="210"/>
      <c r="DQ427" s="122"/>
      <c r="DR427" s="8"/>
      <c r="DS427" s="134">
        <f ca="1">IF(DS407="Road",DS424*DS418,DS424*DS420)</f>
        <v>0.99996291931748416</v>
      </c>
      <c r="DT427" s="135">
        <f t="shared" ref="DT427:EM427" ca="1" si="2090">IF(DT407="Road",DT424*DT418,DT424*DT420)</f>
        <v>0.99993936575803544</v>
      </c>
      <c r="DU427" s="135">
        <f t="shared" ca="1" si="2090"/>
        <v>0.99990084866140372</v>
      </c>
      <c r="DV427" s="135">
        <f t="shared" ca="1" si="2090"/>
        <v>0.99983786148387654</v>
      </c>
      <c r="DW427" s="135">
        <f t="shared" ca="1" si="2090"/>
        <v>0.99973486010697477</v>
      </c>
      <c r="DX427" s="135">
        <f t="shared" ca="1" si="2090"/>
        <v>0.99956643345575202</v>
      </c>
      <c r="DY427" s="135">
        <f t="shared" ca="1" si="2090"/>
        <v>0.99929105481180802</v>
      </c>
      <c r="DZ427" s="135">
        <f t="shared" ca="1" si="2090"/>
        <v>0.99884090193871822</v>
      </c>
      <c r="EA427" s="135">
        <f t="shared" ca="1" si="2090"/>
        <v>0.99810531746186959</v>
      </c>
      <c r="EB427" s="135">
        <f t="shared" ca="1" si="2090"/>
        <v>0.99175269220461137</v>
      </c>
      <c r="EC427" s="135">
        <f t="shared" ca="1" si="2090"/>
        <v>0.99494433006182004</v>
      </c>
      <c r="ED427" s="135">
        <f t="shared" ca="1" si="2090"/>
        <v>0.99690405595068909</v>
      </c>
      <c r="EE427" s="135">
        <f t="shared" ca="1" si="2090"/>
        <v>0.99810531746186959</v>
      </c>
      <c r="EF427" s="135">
        <f t="shared" ca="1" si="2090"/>
        <v>0.99884090193871822</v>
      </c>
      <c r="EG427" s="135">
        <f t="shared" ca="1" si="2090"/>
        <v>0.99929105481180802</v>
      </c>
      <c r="EH427" s="135">
        <f t="shared" ca="1" si="2090"/>
        <v>0.99956643345575202</v>
      </c>
      <c r="EI427" s="135">
        <f t="shared" ca="1" si="2090"/>
        <v>0.99973486010697477</v>
      </c>
      <c r="EJ427" s="135">
        <f t="shared" ca="1" si="2090"/>
        <v>0.99983786148387654</v>
      </c>
      <c r="EK427" s="135">
        <f t="shared" ca="1" si="2090"/>
        <v>0.99990084866140372</v>
      </c>
      <c r="EL427" s="135">
        <f t="shared" ca="1" si="2090"/>
        <v>0.99993936575803544</v>
      </c>
      <c r="EM427" s="135">
        <f t="shared" ca="1" si="2090"/>
        <v>0.99996291931748416</v>
      </c>
      <c r="EN427" s="402"/>
      <c r="EP427" s="18" t="s">
        <v>176</v>
      </c>
      <c r="EQ427" s="122">
        <f>EP341</f>
        <v>3</v>
      </c>
      <c r="ER427" s="122" t="str">
        <f>EP342</f>
        <v>lei3564</v>
      </c>
      <c r="ES427" s="210"/>
      <c r="ET427" s="122"/>
      <c r="EU427" s="8"/>
      <c r="EV427" s="134">
        <f ca="1">IF(EV407="Road",EV424*EV418,EV424*EV420)</f>
        <v>0.99996710084455698</v>
      </c>
      <c r="EW427" s="135">
        <f t="shared" ref="EW427:FP427" ca="1" si="2091">IF(EW407="Road",EW424*EW418,EW424*EW420)</f>
        <v>0.99994617042272516</v>
      </c>
      <c r="EX427" s="135">
        <f t="shared" ca="1" si="2091"/>
        <v>0.99991192109485572</v>
      </c>
      <c r="EY427" s="135">
        <f t="shared" ca="1" si="2091"/>
        <v>0.99985587654588115</v>
      </c>
      <c r="EZ427" s="135">
        <f t="shared" ca="1" si="2091"/>
        <v>0.99976416713027672</v>
      </c>
      <c r="FA427" s="135">
        <f t="shared" ca="1" si="2091"/>
        <v>0.99961410178244003</v>
      </c>
      <c r="FB427" s="135">
        <f t="shared" ca="1" si="2091"/>
        <v>0.99936856813412045</v>
      </c>
      <c r="FC427" s="135">
        <f t="shared" ca="1" si="2091"/>
        <v>0.99896689767069036</v>
      </c>
      <c r="FD427" s="135">
        <f t="shared" ca="1" si="2091"/>
        <v>0.99830999892967331</v>
      </c>
      <c r="FE427" s="135">
        <f t="shared" ca="1" si="2091"/>
        <v>0.99262310614429816</v>
      </c>
      <c r="FF427" s="135">
        <f t="shared" ca="1" si="2091"/>
        <v>0.99548269453591065</v>
      </c>
      <c r="FG427" s="135">
        <f t="shared" ca="1" si="2091"/>
        <v>0.99723625479784794</v>
      </c>
      <c r="FH427" s="135">
        <f t="shared" ca="1" si="2091"/>
        <v>0.99830999892967331</v>
      </c>
      <c r="FI427" s="135">
        <f t="shared" ca="1" si="2091"/>
        <v>0.99896689767069036</v>
      </c>
      <c r="FJ427" s="135">
        <f t="shared" ca="1" si="2091"/>
        <v>0.99936856813412045</v>
      </c>
      <c r="FK427" s="135">
        <f t="shared" ca="1" si="2091"/>
        <v>0.99961410178244003</v>
      </c>
      <c r="FL427" s="135">
        <f t="shared" ca="1" si="2091"/>
        <v>0.99976416713027672</v>
      </c>
      <c r="FM427" s="135">
        <f t="shared" ca="1" si="2091"/>
        <v>0.99985587654588115</v>
      </c>
      <c r="FN427" s="135">
        <f t="shared" ca="1" si="2091"/>
        <v>0.99991192109485572</v>
      </c>
      <c r="FO427" s="135">
        <f t="shared" ca="1" si="2091"/>
        <v>0.99994617042272516</v>
      </c>
      <c r="FP427" s="135">
        <f t="shared" ca="1" si="2091"/>
        <v>0.99996710084455698</v>
      </c>
      <c r="FQ427" s="402"/>
      <c r="FS427" s="18" t="s">
        <v>176</v>
      </c>
      <c r="FT427" s="122">
        <f>FS341</f>
        <v>3</v>
      </c>
      <c r="FU427" s="122" t="str">
        <f>FS342</f>
        <v>shop65</v>
      </c>
      <c r="FV427" s="210"/>
      <c r="FW427" s="122"/>
      <c r="FX427" s="8"/>
      <c r="FY427" s="134">
        <f ca="1">IF(FY407="Road",FY424*FY418,FY424*FY420)</f>
        <v>0.99993625549670684</v>
      </c>
      <c r="FZ427" s="135">
        <f t="shared" ref="FZ427:GS427" ca="1" si="2092">IF(FZ407="Road",FZ424*FZ418,FZ424*FZ420)</f>
        <v>0.99989575706349787</v>
      </c>
      <c r="GA427" s="135">
        <f t="shared" ca="1" si="2092"/>
        <v>0.99982952629898281</v>
      </c>
      <c r="GB427" s="135">
        <f t="shared" ca="1" si="2092"/>
        <v>0.99972121525866775</v>
      </c>
      <c r="GC427" s="135">
        <f t="shared" ca="1" si="2092"/>
        <v>0.99954409796757515</v>
      </c>
      <c r="GD427" s="135">
        <f t="shared" ca="1" si="2092"/>
        <v>0.99925449834926283</v>
      </c>
      <c r="GE427" s="135">
        <f t="shared" ca="1" si="2092"/>
        <v>0.99878108507280716</v>
      </c>
      <c r="GF427" s="135">
        <f t="shared" ca="1" si="2092"/>
        <v>0.99800748335785594</v>
      </c>
      <c r="GG427" s="135">
        <f t="shared" ca="1" si="2092"/>
        <v>0.99674416364364304</v>
      </c>
      <c r="GH427" s="135">
        <f t="shared" ca="1" si="2092"/>
        <v>0.99468334636913769</v>
      </c>
      <c r="GI427" s="135">
        <f t="shared" ca="1" si="2092"/>
        <v>0.99132759641514701</v>
      </c>
      <c r="GJ427" s="135">
        <f t="shared" ca="1" si="2092"/>
        <v>0.99468334636913769</v>
      </c>
      <c r="GK427" s="135">
        <f t="shared" ca="1" si="2092"/>
        <v>0.99674416364364304</v>
      </c>
      <c r="GL427" s="135">
        <f t="shared" ca="1" si="2092"/>
        <v>0.99800748335785594</v>
      </c>
      <c r="GM427" s="135">
        <f t="shared" ca="1" si="2092"/>
        <v>0.99878108507280716</v>
      </c>
      <c r="GN427" s="135">
        <f t="shared" ca="1" si="2092"/>
        <v>0.99925449834926283</v>
      </c>
      <c r="GO427" s="135">
        <f t="shared" ca="1" si="2092"/>
        <v>0.99954409796757515</v>
      </c>
      <c r="GP427" s="135">
        <f t="shared" ca="1" si="2092"/>
        <v>0.99972121525866775</v>
      </c>
      <c r="GQ427" s="135">
        <f t="shared" ca="1" si="2092"/>
        <v>0.99982952629898281</v>
      </c>
      <c r="GR427" s="135">
        <f t="shared" ca="1" si="2092"/>
        <v>0.99989575706349787</v>
      </c>
      <c r="GS427" s="135">
        <f t="shared" ca="1" si="2092"/>
        <v>0.99993625549670684</v>
      </c>
      <c r="GT427" s="402"/>
      <c r="GV427" s="18" t="s">
        <v>176</v>
      </c>
      <c r="GW427" s="122">
        <f>GV341</f>
        <v>3</v>
      </c>
      <c r="GX427" s="122" t="str">
        <f>GV342</f>
        <v>lei65</v>
      </c>
      <c r="GY427" s="210"/>
      <c r="GZ427" s="122"/>
      <c r="HA427" s="8"/>
      <c r="HB427" s="134">
        <f ca="1">IF(HB407="Road",HB424*HB418,HB424*HB420)</f>
        <v>0.99988628512381905</v>
      </c>
      <c r="HC427" s="135">
        <f t="shared" ref="HC427:HV427" ca="1" si="2093">IF(HC407="Road",HC424*HC418,HC424*HC420)</f>
        <v>0.99981437648984339</v>
      </c>
      <c r="HD427" s="135">
        <f t="shared" ca="1" si="2093"/>
        <v>0.99969700589381028</v>
      </c>
      <c r="HE427" s="135">
        <f t="shared" ca="1" si="2093"/>
        <v>0.99950545147734071</v>
      </c>
      <c r="HF427" s="135">
        <f t="shared" ca="1" si="2093"/>
        <v>0.99919288095944825</v>
      </c>
      <c r="HG427" s="135">
        <f t="shared" ca="1" si="2093"/>
        <v>0.99868299240124814</v>
      </c>
      <c r="HH427" s="135">
        <f t="shared" ca="1" si="2093"/>
        <v>0.99785163100034502</v>
      </c>
      <c r="HI427" s="135">
        <f t="shared" ca="1" si="2093"/>
        <v>0.99649720627166571</v>
      </c>
      <c r="HJ427" s="135">
        <f t="shared" ca="1" si="2093"/>
        <v>0.99429353029697998</v>
      </c>
      <c r="HK427" s="135">
        <f t="shared" ca="1" si="2093"/>
        <v>0.99071580101012635</v>
      </c>
      <c r="HL427" s="135">
        <f t="shared" ca="1" si="2093"/>
        <v>0.98492750128108075</v>
      </c>
      <c r="HM427" s="135">
        <f t="shared" ca="1" si="2093"/>
        <v>0.99071580101012635</v>
      </c>
      <c r="HN427" s="135">
        <f t="shared" ca="1" si="2093"/>
        <v>0.99429353029697998</v>
      </c>
      <c r="HO427" s="135">
        <f t="shared" ca="1" si="2093"/>
        <v>0.99649720627166571</v>
      </c>
      <c r="HP427" s="135">
        <f t="shared" ca="1" si="2093"/>
        <v>0.99785163100034502</v>
      </c>
      <c r="HQ427" s="135">
        <f t="shared" ca="1" si="2093"/>
        <v>0.99868299240124814</v>
      </c>
      <c r="HR427" s="135">
        <f t="shared" ca="1" si="2093"/>
        <v>0.99919288095944825</v>
      </c>
      <c r="HS427" s="135">
        <f t="shared" ca="1" si="2093"/>
        <v>0.99950545147734071</v>
      </c>
      <c r="HT427" s="135">
        <f t="shared" ca="1" si="2093"/>
        <v>0.99969700589381028</v>
      </c>
      <c r="HU427" s="135">
        <f t="shared" ca="1" si="2093"/>
        <v>0.99981437648984339</v>
      </c>
      <c r="HV427" s="135">
        <f t="shared" ca="1" si="2093"/>
        <v>0.99988628512381905</v>
      </c>
      <c r="HW427" s="402"/>
    </row>
    <row r="428" spans="1:231" ht="15">
      <c r="A428" s="18" t="s">
        <v>177</v>
      </c>
      <c r="B428" s="122">
        <f>A341</f>
        <v>3</v>
      </c>
      <c r="C428" s="122" t="str">
        <f>A342</f>
        <v>work1834</v>
      </c>
      <c r="D428" s="210"/>
      <c r="E428" s="122"/>
      <c r="F428" s="8"/>
      <c r="G428" s="134">
        <f ca="1">(1-G427)*G425/(G423+G425)</f>
        <v>3.1559989879006062E-5</v>
      </c>
      <c r="H428" s="421">
        <f t="shared" ref="H428:AA428" ca="1" si="2094">(1-H427)*H425/(H423+H425)</f>
        <v>5.1634088955149881E-5</v>
      </c>
      <c r="I428" s="421">
        <f t="shared" ca="1" si="2094"/>
        <v>8.4479152397802984E-5</v>
      </c>
      <c r="J428" s="421">
        <f t="shared" ca="1" si="2094"/>
        <v>1.382205028982845E-4</v>
      </c>
      <c r="K428" s="421">
        <f t="shared" ca="1" si="2094"/>
        <v>2.261514893881929E-4</v>
      </c>
      <c r="L428" s="421">
        <f t="shared" ca="1" si="2094"/>
        <v>3.7001627172675284E-4</v>
      </c>
      <c r="M428" s="421">
        <f t="shared" ca="1" si="2094"/>
        <v>6.0536962497682899E-4</v>
      </c>
      <c r="N428" s="421">
        <f t="shared" ca="1" si="2094"/>
        <v>9.9031341289452721E-4</v>
      </c>
      <c r="O428" s="421">
        <f t="shared" ca="1" si="2094"/>
        <v>1.6196979165924209E-3</v>
      </c>
      <c r="P428" s="421">
        <f t="shared" ca="1" si="2094"/>
        <v>7.0619511062209881E-3</v>
      </c>
      <c r="Q428" s="421">
        <f t="shared" ca="1" si="2094"/>
        <v>4.3267332385617174E-3</v>
      </c>
      <c r="R428" s="421">
        <f t="shared" ca="1" si="2094"/>
        <v>2.6481013873947299E-3</v>
      </c>
      <c r="S428" s="421">
        <f t="shared" ca="1" si="2094"/>
        <v>1.6196979165924209E-3</v>
      </c>
      <c r="T428" s="421">
        <f t="shared" ca="1" si="2094"/>
        <v>9.9031341289452721E-4</v>
      </c>
      <c r="U428" s="421">
        <f t="shared" ca="1" si="2094"/>
        <v>6.0536962497682899E-4</v>
      </c>
      <c r="V428" s="421">
        <f t="shared" ca="1" si="2094"/>
        <v>3.7001627172675284E-4</v>
      </c>
      <c r="W428" s="421">
        <f t="shared" ca="1" si="2094"/>
        <v>2.261514893881929E-4</v>
      </c>
      <c r="X428" s="421">
        <f t="shared" ca="1" si="2094"/>
        <v>1.382205028982845E-4</v>
      </c>
      <c r="Y428" s="421">
        <f t="shared" ca="1" si="2094"/>
        <v>8.4479152397802984E-5</v>
      </c>
      <c r="Z428" s="421">
        <f t="shared" ca="1" si="2094"/>
        <v>5.1634088955149881E-5</v>
      </c>
      <c r="AA428" s="421">
        <f t="shared" ca="1" si="2094"/>
        <v>3.1559989879006062E-5</v>
      </c>
      <c r="AB428" s="402"/>
      <c r="AD428" s="18" t="s">
        <v>177</v>
      </c>
      <c r="AE428" s="122">
        <f>AD341</f>
        <v>3</v>
      </c>
      <c r="AF428" s="122" t="str">
        <f>AD342</f>
        <v>shop1834</v>
      </c>
      <c r="AG428" s="210"/>
      <c r="AH428" s="122"/>
      <c r="AI428" s="8"/>
      <c r="AJ428" s="134">
        <f ca="1">(1-AJ427)*AJ425/(AJ423+AJ425)</f>
        <v>5.8367522782438384E-6</v>
      </c>
      <c r="AK428" s="421">
        <f t="shared" ref="AK428:BD428" ca="1" si="2095">(1-AK427)*AK425/(AK423+AK425)</f>
        <v>9.6173841454802838E-6</v>
      </c>
      <c r="AL428" s="421">
        <f t="shared" ca="1" si="2095"/>
        <v>1.5848155433506396E-5</v>
      </c>
      <c r="AM428" s="421">
        <f t="shared" ca="1" si="2095"/>
        <v>2.6117756520380474E-5</v>
      </c>
      <c r="AN428" s="421">
        <f t="shared" ca="1" si="2095"/>
        <v>4.3045457645323932E-5</v>
      </c>
      <c r="AO428" s="421">
        <f t="shared" ca="1" si="2095"/>
        <v>7.0949830549300356E-5</v>
      </c>
      <c r="AP428" s="421">
        <f t="shared" ca="1" si="2095"/>
        <v>1.1695132086269607E-4</v>
      </c>
      <c r="AQ428" s="421">
        <f t="shared" ca="1" si="2095"/>
        <v>1.9278977335996611E-4</v>
      </c>
      <c r="AR428" s="421">
        <f t="shared" ca="1" si="2095"/>
        <v>3.1781934522397219E-4</v>
      </c>
      <c r="AS428" s="421">
        <f t="shared" ca="1" si="2095"/>
        <v>5.2394006545074387E-4</v>
      </c>
      <c r="AT428" s="421">
        <f t="shared" ca="1" si="2095"/>
        <v>8.6370853100891569E-4</v>
      </c>
      <c r="AU428" s="421">
        <f t="shared" ca="1" si="2095"/>
        <v>5.2394006545074387E-4</v>
      </c>
      <c r="AV428" s="421">
        <f t="shared" ca="1" si="2095"/>
        <v>3.1781934522397219E-4</v>
      </c>
      <c r="AW428" s="421">
        <f t="shared" ca="1" si="2095"/>
        <v>1.9278977335996611E-4</v>
      </c>
      <c r="AX428" s="421">
        <f t="shared" ca="1" si="2095"/>
        <v>1.1695132086269607E-4</v>
      </c>
      <c r="AY428" s="421">
        <f t="shared" ca="1" si="2095"/>
        <v>7.0949830549300356E-5</v>
      </c>
      <c r="AZ428" s="421">
        <f t="shared" ca="1" si="2095"/>
        <v>4.3045457645323932E-5</v>
      </c>
      <c r="BA428" s="421">
        <f t="shared" ca="1" si="2095"/>
        <v>2.6117756520380474E-5</v>
      </c>
      <c r="BB428" s="421">
        <f t="shared" ca="1" si="2095"/>
        <v>1.5848155433506396E-5</v>
      </c>
      <c r="BC428" s="421">
        <f t="shared" ca="1" si="2095"/>
        <v>9.6173841454802838E-6</v>
      </c>
      <c r="BD428" s="421">
        <f t="shared" ca="1" si="2095"/>
        <v>5.8367522782438384E-6</v>
      </c>
      <c r="BE428" s="402"/>
      <c r="BG428" s="18" t="s">
        <v>177</v>
      </c>
      <c r="BH428" s="122">
        <f>BG341</f>
        <v>3</v>
      </c>
      <c r="BI428" s="122" t="str">
        <f>BG342</f>
        <v>lei1834</v>
      </c>
      <c r="BJ428" s="210"/>
      <c r="BK428" s="122"/>
      <c r="BL428" s="8"/>
      <c r="BM428" s="134">
        <f ca="1">(1-BM427)*BM425/(BM423+BM425)</f>
        <v>3.6883367968877047E-5</v>
      </c>
      <c r="BN428" s="421">
        <f t="shared" ref="BN428:CG428" ca="1" si="2096">(1-BN427)*BN425/(BN423+BN425)</f>
        <v>6.0462971214117116E-5</v>
      </c>
      <c r="BO428" s="421">
        <f t="shared" ca="1" si="2096"/>
        <v>9.9122234056026626E-5</v>
      </c>
      <c r="BP428" s="421">
        <f t="shared" ca="1" si="2096"/>
        <v>1.6250690731864397E-4</v>
      </c>
      <c r="BQ428" s="421">
        <f t="shared" ca="1" si="2096"/>
        <v>2.6643161986068705E-4</v>
      </c>
      <c r="BR428" s="421">
        <f t="shared" ca="1" si="2096"/>
        <v>4.3682048977209759E-4</v>
      </c>
      <c r="BS428" s="421">
        <f t="shared" ca="1" si="2096"/>
        <v>7.161552375258769E-4</v>
      </c>
      <c r="BT428" s="421">
        <f t="shared" ca="1" si="2096"/>
        <v>1.1740087929763038E-3</v>
      </c>
      <c r="BU428" s="421">
        <f t="shared" ca="1" si="2096"/>
        <v>1.9242049804458722E-3</v>
      </c>
      <c r="BV428" s="421">
        <f t="shared" ca="1" si="2096"/>
        <v>8.4431367843740036E-3</v>
      </c>
      <c r="BW428" s="421">
        <f t="shared" ca="1" si="2096"/>
        <v>5.1620619746488754E-3</v>
      </c>
      <c r="BX428" s="421">
        <f t="shared" ca="1" si="2096"/>
        <v>3.1526425568832888E-3</v>
      </c>
      <c r="BY428" s="421">
        <f t="shared" ca="1" si="2096"/>
        <v>1.9242049804458722E-3</v>
      </c>
      <c r="BZ428" s="421">
        <f t="shared" ca="1" si="2096"/>
        <v>1.1740087929763038E-3</v>
      </c>
      <c r="CA428" s="421">
        <f t="shared" ca="1" si="2096"/>
        <v>7.161552375258769E-4</v>
      </c>
      <c r="CB428" s="421">
        <f t="shared" ca="1" si="2096"/>
        <v>4.3682048977209759E-4</v>
      </c>
      <c r="CC428" s="421">
        <f t="shared" ca="1" si="2096"/>
        <v>2.6643161986068705E-4</v>
      </c>
      <c r="CD428" s="421">
        <f t="shared" ca="1" si="2096"/>
        <v>1.6250690731864397E-4</v>
      </c>
      <c r="CE428" s="421">
        <f t="shared" ca="1" si="2096"/>
        <v>9.9122234056026626E-5</v>
      </c>
      <c r="CF428" s="421">
        <f t="shared" ca="1" si="2096"/>
        <v>6.0462971214117116E-5</v>
      </c>
      <c r="CG428" s="421">
        <f t="shared" ca="1" si="2096"/>
        <v>3.6883367968877047E-5</v>
      </c>
      <c r="CH428" s="402"/>
      <c r="CJ428" s="18" t="s">
        <v>177</v>
      </c>
      <c r="CK428" s="122">
        <f>CJ341</f>
        <v>3</v>
      </c>
      <c r="CL428" s="122" t="str">
        <f>CJ342</f>
        <v>work3564</v>
      </c>
      <c r="CM428" s="210"/>
      <c r="CN428" s="122"/>
      <c r="CO428" s="8"/>
      <c r="CP428" s="134">
        <f ca="1">(1-CP427)*CP425/(CP423+CP425)</f>
        <v>2.6755197529751881E-5</v>
      </c>
      <c r="CQ428" s="421">
        <f t="shared" ref="CQ428:DJ428" ca="1" si="2097">(1-CQ427)*CQ425/(CQ423+CQ425)</f>
        <v>4.3961961458863582E-5</v>
      </c>
      <c r="CR428" s="421">
        <f t="shared" ca="1" si="2097"/>
        <v>7.223989933716756E-5</v>
      </c>
      <c r="CS428" s="421">
        <f t="shared" ca="1" si="2097"/>
        <v>1.1871508166356106E-4</v>
      </c>
      <c r="CT428" s="421">
        <f t="shared" ca="1" si="2097"/>
        <v>1.9510085869136706E-4</v>
      </c>
      <c r="CU428" s="421">
        <f t="shared" ca="1" si="2097"/>
        <v>3.2064911193451466E-4</v>
      </c>
      <c r="CV428" s="421">
        <f t="shared" ca="1" si="2097"/>
        <v>5.2699558256352058E-4</v>
      </c>
      <c r="CW428" s="421">
        <f t="shared" ca="1" si="2097"/>
        <v>8.6610590450723662E-4</v>
      </c>
      <c r="CX428" s="421">
        <f t="shared" ca="1" si="2097"/>
        <v>1.4232816745992328E-3</v>
      </c>
      <c r="CY428" s="421">
        <f t="shared" ca="1" si="2097"/>
        <v>2.3383803666087565E-3</v>
      </c>
      <c r="CZ428" s="421">
        <f t="shared" ca="1" si="2097"/>
        <v>3.8402500642509378E-3</v>
      </c>
      <c r="DA428" s="421">
        <f t="shared" ca="1" si="2097"/>
        <v>2.3383803666087565E-3</v>
      </c>
      <c r="DB428" s="421">
        <f t="shared" ca="1" si="2097"/>
        <v>1.4232816745992328E-3</v>
      </c>
      <c r="DC428" s="421">
        <f t="shared" ca="1" si="2097"/>
        <v>8.6610590450723662E-4</v>
      </c>
      <c r="DD428" s="421">
        <f t="shared" ca="1" si="2097"/>
        <v>5.2699558256352058E-4</v>
      </c>
      <c r="DE428" s="421">
        <f t="shared" ca="1" si="2097"/>
        <v>3.2064911193451466E-4</v>
      </c>
      <c r="DF428" s="421">
        <f t="shared" ca="1" si="2097"/>
        <v>1.9510085869136706E-4</v>
      </c>
      <c r="DG428" s="421">
        <f t="shared" ca="1" si="2097"/>
        <v>1.1871508166356106E-4</v>
      </c>
      <c r="DH428" s="421">
        <f t="shared" ca="1" si="2097"/>
        <v>7.223989933716756E-5</v>
      </c>
      <c r="DI428" s="421">
        <f t="shared" ca="1" si="2097"/>
        <v>4.3961961458863582E-5</v>
      </c>
      <c r="DJ428" s="421">
        <f t="shared" ca="1" si="2097"/>
        <v>2.6755197529751881E-5</v>
      </c>
      <c r="DK428" s="402"/>
      <c r="DM428" s="18" t="s">
        <v>177</v>
      </c>
      <c r="DN428" s="122">
        <f>DM341</f>
        <v>3</v>
      </c>
      <c r="DO428" s="122" t="str">
        <f>DM342</f>
        <v>shop3564</v>
      </c>
      <c r="DP428" s="210"/>
      <c r="DQ428" s="122"/>
      <c r="DR428" s="8"/>
      <c r="DS428" s="134">
        <f ca="1">(1-DS427)*DS425/(DS423+DS425)</f>
        <v>2.9069495955808315E-5</v>
      </c>
      <c r="DT428" s="421">
        <f t="shared" ref="DT428:EM428" ca="1" si="2098">(1-DT427)*DT425/(DT423+DT425)</f>
        <v>4.7534369164300809E-5</v>
      </c>
      <c r="DU428" s="421">
        <f t="shared" ca="1" si="2098"/>
        <v>7.7729945642343958E-5</v>
      </c>
      <c r="DV428" s="421">
        <f t="shared" ca="1" si="2098"/>
        <v>1.27108904662626E-4</v>
      </c>
      <c r="DW428" s="421">
        <f t="shared" ca="1" si="2098"/>
        <v>2.07857097687648E-4</v>
      </c>
      <c r="DX428" s="421">
        <f t="shared" ca="1" si="2098"/>
        <v>3.3989560195406141E-4</v>
      </c>
      <c r="DY428" s="421">
        <f t="shared" ca="1" si="2098"/>
        <v>5.5577939462766231E-4</v>
      </c>
      <c r="DZ428" s="421">
        <f t="shared" ca="1" si="2098"/>
        <v>9.0867789152528891E-4</v>
      </c>
      <c r="EA428" s="421">
        <f t="shared" ca="1" si="2098"/>
        <v>1.4853412246710509E-3</v>
      </c>
      <c r="EB428" s="421">
        <f t="shared" ca="1" si="2098"/>
        <v>6.4654980528450305E-3</v>
      </c>
      <c r="EC428" s="421">
        <f t="shared" ca="1" si="2098"/>
        <v>3.9634053865925138E-3</v>
      </c>
      <c r="ED428" s="421">
        <f t="shared" ca="1" si="2098"/>
        <v>2.4270732606498533E-3</v>
      </c>
      <c r="EE428" s="421">
        <f t="shared" ca="1" si="2098"/>
        <v>1.4853412246710509E-3</v>
      </c>
      <c r="EF428" s="421">
        <f t="shared" ca="1" si="2098"/>
        <v>9.0867789152528891E-4</v>
      </c>
      <c r="EG428" s="421">
        <f t="shared" ca="1" si="2098"/>
        <v>5.5577939462766231E-4</v>
      </c>
      <c r="EH428" s="421">
        <f t="shared" ca="1" si="2098"/>
        <v>3.3989560195406141E-4</v>
      </c>
      <c r="EI428" s="421">
        <f t="shared" ca="1" si="2098"/>
        <v>2.07857097687648E-4</v>
      </c>
      <c r="EJ428" s="421">
        <f t="shared" ca="1" si="2098"/>
        <v>1.27108904662626E-4</v>
      </c>
      <c r="EK428" s="421">
        <f t="shared" ca="1" si="2098"/>
        <v>7.7729945642343958E-5</v>
      </c>
      <c r="EL428" s="421">
        <f t="shared" ca="1" si="2098"/>
        <v>4.7534369164300809E-5</v>
      </c>
      <c r="EM428" s="421">
        <f t="shared" ca="1" si="2098"/>
        <v>2.9069495955808315E-5</v>
      </c>
      <c r="EN428" s="402"/>
      <c r="EP428" s="18" t="s">
        <v>177</v>
      </c>
      <c r="EQ428" s="122">
        <f>EP341</f>
        <v>3</v>
      </c>
      <c r="ER428" s="122" t="str">
        <f>EP342</f>
        <v>lei3564</v>
      </c>
      <c r="ES428" s="210"/>
      <c r="ET428" s="122"/>
      <c r="EU428" s="8"/>
      <c r="EV428" s="134">
        <f ca="1">(1-EV427)*EV425/(EV423+EV425)</f>
        <v>2.6070180270479231E-5</v>
      </c>
      <c r="EW428" s="421">
        <f t="shared" ref="EW428:FP428" ca="1" si="2099">(1-EW427)*EW425/(EW423+EW425)</f>
        <v>4.2656012427714653E-5</v>
      </c>
      <c r="EX428" s="421">
        <f t="shared" ca="1" si="2099"/>
        <v>6.9796105833620642E-5</v>
      </c>
      <c r="EY428" s="421">
        <f t="shared" ca="1" si="2099"/>
        <v>1.1420732172258356E-4</v>
      </c>
      <c r="EZ428" s="421">
        <f t="shared" ca="1" si="2099"/>
        <v>1.8688034220326594E-4</v>
      </c>
      <c r="FA428" s="421">
        <f t="shared" ca="1" si="2099"/>
        <v>3.0579618115937455E-4</v>
      </c>
      <c r="FB428" s="421">
        <f t="shared" ca="1" si="2099"/>
        <v>5.0036368260317297E-4</v>
      </c>
      <c r="FC428" s="421">
        <f t="shared" ca="1" si="2099"/>
        <v>8.1865821782566798E-4</v>
      </c>
      <c r="FD428" s="421">
        <f t="shared" ca="1" si="2099"/>
        <v>1.339202540837986E-3</v>
      </c>
      <c r="FE428" s="421">
        <f t="shared" ca="1" si="2099"/>
        <v>5.8456501410015923E-3</v>
      </c>
      <c r="FF428" s="421">
        <f t="shared" ca="1" si="2099"/>
        <v>3.5796349845390102E-3</v>
      </c>
      <c r="FG428" s="421">
        <f t="shared" ca="1" si="2099"/>
        <v>2.1900664218131916E-3</v>
      </c>
      <c r="FH428" s="421">
        <f t="shared" ca="1" si="2099"/>
        <v>1.339202540837986E-3</v>
      </c>
      <c r="FI428" s="421">
        <f t="shared" ca="1" si="2099"/>
        <v>8.1865821782566798E-4</v>
      </c>
      <c r="FJ428" s="421">
        <f t="shared" ca="1" si="2099"/>
        <v>5.0036368260317297E-4</v>
      </c>
      <c r="FK428" s="421">
        <f t="shared" ca="1" si="2099"/>
        <v>3.0579618115937455E-4</v>
      </c>
      <c r="FL428" s="421">
        <f t="shared" ca="1" si="2099"/>
        <v>1.8688034220326594E-4</v>
      </c>
      <c r="FM428" s="421">
        <f t="shared" ca="1" si="2099"/>
        <v>1.1420732172258356E-4</v>
      </c>
      <c r="FN428" s="421">
        <f t="shared" ca="1" si="2099"/>
        <v>6.9796105833620642E-5</v>
      </c>
      <c r="FO428" s="421">
        <f t="shared" ca="1" si="2099"/>
        <v>4.2656012427714653E-5</v>
      </c>
      <c r="FP428" s="421">
        <f t="shared" ca="1" si="2099"/>
        <v>2.6070180270479231E-5</v>
      </c>
      <c r="FQ428" s="402"/>
      <c r="FS428" s="18" t="s">
        <v>177</v>
      </c>
      <c r="FT428" s="122">
        <f>FS341</f>
        <v>3</v>
      </c>
      <c r="FU428" s="122" t="str">
        <f>FS342</f>
        <v>shop65</v>
      </c>
      <c r="FV428" s="210"/>
      <c r="FW428" s="122"/>
      <c r="FX428" s="8"/>
      <c r="FY428" s="134">
        <f ca="1">(1-FY427)*FY425/(FY423+FY425)</f>
        <v>5.3352649609954438E-5</v>
      </c>
      <c r="FZ428" s="421">
        <f t="shared" ref="FZ428:GS428" ca="1" si="2100">(1-FZ427)*FZ425/(FZ423+FZ425)</f>
        <v>8.7248885444017967E-5</v>
      </c>
      <c r="GA428" s="421">
        <f t="shared" ca="1" si="2100"/>
        <v>1.4268247720518597E-4</v>
      </c>
      <c r="GB428" s="421">
        <f t="shared" ca="1" si="2100"/>
        <v>2.3333626983484466E-4</v>
      </c>
      <c r="GC428" s="421">
        <f t="shared" ca="1" si="2100"/>
        <v>3.8157927563674997E-4</v>
      </c>
      <c r="GD428" s="421">
        <f t="shared" ca="1" si="2100"/>
        <v>6.2396734307426465E-4</v>
      </c>
      <c r="GE428" s="421">
        <f t="shared" ca="1" si="2100"/>
        <v>1.0202031179971426E-3</v>
      </c>
      <c r="GF428" s="421">
        <f t="shared" ca="1" si="2100"/>
        <v>1.6676895537394406E-3</v>
      </c>
      <c r="GG428" s="421">
        <f t="shared" ca="1" si="2100"/>
        <v>2.7250584338100636E-3</v>
      </c>
      <c r="GH428" s="421">
        <f t="shared" ca="1" si="2100"/>
        <v>4.4499140100024773E-3</v>
      </c>
      <c r="GI428" s="421">
        <f t="shared" ca="1" si="2100"/>
        <v>7.2585977744752724E-3</v>
      </c>
      <c r="GJ428" s="421">
        <f t="shared" ca="1" si="2100"/>
        <v>4.4499140100024773E-3</v>
      </c>
      <c r="GK428" s="421">
        <f t="shared" ca="1" si="2100"/>
        <v>2.7250584338100636E-3</v>
      </c>
      <c r="GL428" s="421">
        <f t="shared" ca="1" si="2100"/>
        <v>1.6676895537394406E-3</v>
      </c>
      <c r="GM428" s="421">
        <f t="shared" ca="1" si="2100"/>
        <v>1.0202031179971426E-3</v>
      </c>
      <c r="GN428" s="421">
        <f t="shared" ca="1" si="2100"/>
        <v>6.2396734307426465E-4</v>
      </c>
      <c r="GO428" s="421">
        <f t="shared" ca="1" si="2100"/>
        <v>3.8157927563674997E-4</v>
      </c>
      <c r="GP428" s="421">
        <f t="shared" ca="1" si="2100"/>
        <v>2.3333626983484466E-4</v>
      </c>
      <c r="GQ428" s="421">
        <f t="shared" ca="1" si="2100"/>
        <v>1.4268247720518597E-4</v>
      </c>
      <c r="GR428" s="421">
        <f t="shared" ca="1" si="2100"/>
        <v>8.7248885444017967E-5</v>
      </c>
      <c r="GS428" s="421">
        <f t="shared" ca="1" si="2100"/>
        <v>5.3352649609954438E-5</v>
      </c>
      <c r="GT428" s="402"/>
      <c r="GV428" s="18" t="s">
        <v>177</v>
      </c>
      <c r="GW428" s="122">
        <f>GV341</f>
        <v>3</v>
      </c>
      <c r="GX428" s="122" t="str">
        <f>GV342</f>
        <v>lei65</v>
      </c>
      <c r="GY428" s="210"/>
      <c r="GZ428" s="122"/>
      <c r="HA428" s="8"/>
      <c r="HB428" s="134">
        <f ca="1">(1-HB427)*HB425/(HB423+HB425)</f>
        <v>8.802781062630999E-5</v>
      </c>
      <c r="HC428" s="421">
        <f t="shared" ref="HC428:HV428" ca="1" si="2101">(1-HC427)*HC425/(HC423+HC425)</f>
        <v>1.4369299557478985E-4</v>
      </c>
      <c r="HD428" s="421">
        <f t="shared" ca="1" si="2101"/>
        <v>2.3455073510448727E-4</v>
      </c>
      <c r="HE428" s="421">
        <f t="shared" ca="1" si="2101"/>
        <v>3.8283490393024698E-4</v>
      </c>
      <c r="HF428" s="421">
        <f t="shared" ca="1" si="2101"/>
        <v>6.2479883407270671E-4</v>
      </c>
      <c r="HG428" s="421">
        <f t="shared" ca="1" si="2101"/>
        <v>1.0195086112731815E-3</v>
      </c>
      <c r="HH428" s="421">
        <f t="shared" ca="1" si="2101"/>
        <v>1.6630736963221392E-3</v>
      </c>
      <c r="HI428" s="421">
        <f t="shared" ca="1" si="2101"/>
        <v>2.7115472780376375E-3</v>
      </c>
      <c r="HJ428" s="421">
        <f t="shared" ca="1" si="2101"/>
        <v>4.4174346508797629E-3</v>
      </c>
      <c r="HK428" s="421">
        <f t="shared" ca="1" si="2101"/>
        <v>7.1869902861003299E-3</v>
      </c>
      <c r="HL428" s="421">
        <f t="shared" ca="1" si="2101"/>
        <v>1.1667770369666165E-2</v>
      </c>
      <c r="HM428" s="421">
        <f t="shared" ca="1" si="2101"/>
        <v>7.1869902861003299E-3</v>
      </c>
      <c r="HN428" s="421">
        <f t="shared" ca="1" si="2101"/>
        <v>4.4174346508797629E-3</v>
      </c>
      <c r="HO428" s="421">
        <f t="shared" ca="1" si="2101"/>
        <v>2.7115472780376375E-3</v>
      </c>
      <c r="HP428" s="421">
        <f t="shared" ca="1" si="2101"/>
        <v>1.6630736963221392E-3</v>
      </c>
      <c r="HQ428" s="421">
        <f t="shared" ca="1" si="2101"/>
        <v>1.0195086112731815E-3</v>
      </c>
      <c r="HR428" s="421">
        <f t="shared" ca="1" si="2101"/>
        <v>6.2479883407270671E-4</v>
      </c>
      <c r="HS428" s="421">
        <f t="shared" ca="1" si="2101"/>
        <v>3.8283490393024698E-4</v>
      </c>
      <c r="HT428" s="421">
        <f t="shared" ca="1" si="2101"/>
        <v>2.3455073510448727E-4</v>
      </c>
      <c r="HU428" s="421">
        <f t="shared" ca="1" si="2101"/>
        <v>1.4369299557478985E-4</v>
      </c>
      <c r="HV428" s="421">
        <f t="shared" ca="1" si="2101"/>
        <v>8.802781062630999E-5</v>
      </c>
      <c r="HW428" s="402"/>
    </row>
    <row r="429" spans="1:231" ht="15">
      <c r="A429" s="18" t="s">
        <v>294</v>
      </c>
      <c r="B429" s="122">
        <f>A341</f>
        <v>3</v>
      </c>
      <c r="C429" s="122" t="str">
        <f>A342</f>
        <v>work1834</v>
      </c>
      <c r="D429" s="210"/>
      <c r="E429" s="122"/>
      <c r="F429" s="8"/>
      <c r="G429" s="52">
        <f>demand*IF(Demand!$D$44&lt;&gt;"",Demand!$D$44/100,IF(Demand!$D$49&lt;&gt;"",Demand!$D$49/100,0))</f>
        <v>173809.52380952379</v>
      </c>
      <c r="H429" s="53">
        <f>demand*IF(Demand!$E$44&lt;&gt;"",Demand!$E$44/100,IF(Demand!$E$49&lt;&gt;"",Demand!$E$49/100,0))</f>
        <v>173809.52380952379</v>
      </c>
      <c r="I429" s="53">
        <f>demand*IF(Demand!$F$44&lt;&gt;"",Demand!$F$44/100,IF(Demand!$F$49&lt;&gt;"",Demand!$F$49/100,0))</f>
        <v>173809.52380952379</v>
      </c>
      <c r="J429" s="53">
        <f>demand*IF(Demand!$G$44&lt;&gt;"",Demand!$G$44/100,IF(Demand!$G$49&lt;&gt;"",Demand!$G$49/100,0))</f>
        <v>173809.52380952379</v>
      </c>
      <c r="K429" s="53">
        <f>demand*IF(Demand!$H$44&lt;&gt;"",Demand!$H$44/100,IF(Demand!$H$49&lt;&gt;"",Demand!$H$49/100,0))</f>
        <v>173809.52380952379</v>
      </c>
      <c r="L429" s="53">
        <f>demand*IF(Demand!$I$44&lt;&gt;"",Demand!$I$44/100,IF(Demand!$I$49&lt;&gt;"",Demand!$I$49/100,0))</f>
        <v>173809.52380952379</v>
      </c>
      <c r="M429" s="53">
        <f>demand*IF(Demand!$J$44&lt;&gt;"",Demand!$J$44/100,IF(Demand!$J$49&lt;&gt;"",Demand!$J$49/100,0))</f>
        <v>173809.52380952379</v>
      </c>
      <c r="N429" s="53">
        <f>demand*IF(Demand!$K$44&lt;&gt;"",Demand!$K$44/100,IF(Demand!$K$49&lt;&gt;"",Demand!$K$49/100,0))</f>
        <v>173809.52380952379</v>
      </c>
      <c r="O429" s="53">
        <f>demand*IF(Demand!$L$44&lt;&gt;"",Demand!$L$44/100,IF(Demand!$L$49&lt;&gt;"",Demand!$L$49/100,0))</f>
        <v>173809.52380952379</v>
      </c>
      <c r="P429" s="53">
        <f>demand*IF(Demand!$M$44&lt;&gt;"",Demand!$M$44/100,IF(Demand!$M$49&lt;&gt;"",Demand!$M$49/100,0))</f>
        <v>173809.52380952379</v>
      </c>
      <c r="Q429" s="53">
        <f>demand*IF(Demand!$N$44&lt;&gt;"",Demand!$N$44/100,IF(Demand!$N$49&lt;&gt;"",Demand!$N$49/100,0))</f>
        <v>173809.52380952379</v>
      </c>
      <c r="R429" s="53">
        <f>demand*IF(Demand!$O$44&lt;&gt;"",Demand!$O$44/100,IF(Demand!$O$49&lt;&gt;"",Demand!$O$49/100,0))</f>
        <v>173809.52380952379</v>
      </c>
      <c r="S429" s="53">
        <f>demand*IF(Demand!$P$44&lt;&gt;"",Demand!$P$44/100,IF(Demand!$P$49&lt;&gt;"",Demand!$P$49/100,0))</f>
        <v>173809.52380952379</v>
      </c>
      <c r="T429" s="53">
        <f>demand*IF(Demand!$Q$44&lt;&gt;"",Demand!$Q$44/100,IF(Demand!$Q$49&lt;&gt;"",Demand!$Q$49/100,0))</f>
        <v>173809.52380952379</v>
      </c>
      <c r="U429" s="53">
        <f>demand*IF(Demand!$R$44&lt;&gt;"",Demand!$R$44/100,IF(Demand!$R$49&lt;&gt;"",Demand!$R$49/100,0))</f>
        <v>173809.52380952379</v>
      </c>
      <c r="V429" s="53">
        <f>demand*IF(Demand!$S$44&lt;&gt;"",Demand!$S$44/100,IF(Demand!$S$49&lt;&gt;"",Demand!$S$49/100,0))</f>
        <v>173809.52380952379</v>
      </c>
      <c r="W429" s="53">
        <f>demand*IF(Demand!$T$44&lt;&gt;"",Demand!$T$44/100,IF(Demand!$T$49&lt;&gt;"",Demand!$T$49/100,0))</f>
        <v>173809.52380952379</v>
      </c>
      <c r="X429" s="53">
        <f>demand*IF(Demand!$U$44&lt;&gt;"",Demand!$U$44/100,IF(Demand!$U$49&lt;&gt;"",Demand!$U$49/100,0))</f>
        <v>173809.52380952379</v>
      </c>
      <c r="Y429" s="53">
        <f>demand*IF(Demand!$V$44&lt;&gt;"",Demand!$V$44/100,IF(Demand!$V$49&lt;&gt;"",Demand!$V$49/100,0))</f>
        <v>173809.52380952379</v>
      </c>
      <c r="Z429" s="53">
        <f>demand*IF(Demand!$W$44&lt;&gt;"",Demand!$W$44/100,IF(Demand!$W$49&lt;&gt;"",Demand!$W$49/100,0))</f>
        <v>173809.52380952379</v>
      </c>
      <c r="AA429" s="53">
        <f>demand*IF(Demand!$X$44&lt;&gt;"",Demand!$X$44/100,IF(Demand!$X$49&lt;&gt;"",Demand!$X$49/100,0))</f>
        <v>173809.52380952379</v>
      </c>
      <c r="AB429" s="402"/>
      <c r="AD429" s="18" t="s">
        <v>294</v>
      </c>
      <c r="AE429" s="122">
        <f>AD341</f>
        <v>3</v>
      </c>
      <c r="AF429" s="122" t="str">
        <f>AD342</f>
        <v>shop1834</v>
      </c>
      <c r="AG429" s="210"/>
      <c r="AH429" s="122"/>
      <c r="AI429" s="8"/>
      <c r="AJ429" s="52">
        <f>demand*IF(Demand!$D$44&lt;&gt;"",Demand!$D$44/100,IF(Demand!$D$49&lt;&gt;"",Demand!$D$49/100,0))</f>
        <v>173809.52380952379</v>
      </c>
      <c r="AK429" s="53">
        <f>demand*IF(Demand!$E$44&lt;&gt;"",Demand!$E$44/100,IF(Demand!$E$49&lt;&gt;"",Demand!$E$49/100,0))</f>
        <v>173809.52380952379</v>
      </c>
      <c r="AL429" s="53">
        <f>demand*IF(Demand!$F$44&lt;&gt;"",Demand!$F$44/100,IF(Demand!$F$49&lt;&gt;"",Demand!$F$49/100,0))</f>
        <v>173809.52380952379</v>
      </c>
      <c r="AM429" s="53">
        <f>demand*IF(Demand!$G$44&lt;&gt;"",Demand!$G$44/100,IF(Demand!$G$49&lt;&gt;"",Demand!$G$49/100,0))</f>
        <v>173809.52380952379</v>
      </c>
      <c r="AN429" s="53">
        <f>demand*IF(Demand!$H$44&lt;&gt;"",Demand!$H$44/100,IF(Demand!$H$49&lt;&gt;"",Demand!$H$49/100,0))</f>
        <v>173809.52380952379</v>
      </c>
      <c r="AO429" s="53">
        <f>demand*IF(Demand!$I$44&lt;&gt;"",Demand!$I$44/100,IF(Demand!$I$49&lt;&gt;"",Demand!$I$49/100,0))</f>
        <v>173809.52380952379</v>
      </c>
      <c r="AP429" s="53">
        <f>demand*IF(Demand!$J$44&lt;&gt;"",Demand!$J$44/100,IF(Demand!$J$49&lt;&gt;"",Demand!$J$49/100,0))</f>
        <v>173809.52380952379</v>
      </c>
      <c r="AQ429" s="53">
        <f>demand*IF(Demand!$K$44&lt;&gt;"",Demand!$K$44/100,IF(Demand!$K$49&lt;&gt;"",Demand!$K$49/100,0))</f>
        <v>173809.52380952379</v>
      </c>
      <c r="AR429" s="53">
        <f>demand*IF(Demand!$L$44&lt;&gt;"",Demand!$L$44/100,IF(Demand!$L$49&lt;&gt;"",Demand!$L$49/100,0))</f>
        <v>173809.52380952379</v>
      </c>
      <c r="AS429" s="53">
        <f>demand*IF(Demand!$M$44&lt;&gt;"",Demand!$M$44/100,IF(Demand!$M$49&lt;&gt;"",Demand!$M$49/100,0))</f>
        <v>173809.52380952379</v>
      </c>
      <c r="AT429" s="53">
        <f>demand*IF(Demand!$N$44&lt;&gt;"",Demand!$N$44/100,IF(Demand!$N$49&lt;&gt;"",Demand!$N$49/100,0))</f>
        <v>173809.52380952379</v>
      </c>
      <c r="AU429" s="53">
        <f>demand*IF(Demand!$O$44&lt;&gt;"",Demand!$O$44/100,IF(Demand!$O$49&lt;&gt;"",Demand!$O$49/100,0))</f>
        <v>173809.52380952379</v>
      </c>
      <c r="AV429" s="53">
        <f>demand*IF(Demand!$P$44&lt;&gt;"",Demand!$P$44/100,IF(Demand!$P$49&lt;&gt;"",Demand!$P$49/100,0))</f>
        <v>173809.52380952379</v>
      </c>
      <c r="AW429" s="53">
        <f>demand*IF(Demand!$Q$44&lt;&gt;"",Demand!$Q$44/100,IF(Demand!$Q$49&lt;&gt;"",Demand!$Q$49/100,0))</f>
        <v>173809.52380952379</v>
      </c>
      <c r="AX429" s="53">
        <f>demand*IF(Demand!$R$44&lt;&gt;"",Demand!$R$44/100,IF(Demand!$R$49&lt;&gt;"",Demand!$R$49/100,0))</f>
        <v>173809.52380952379</v>
      </c>
      <c r="AY429" s="53">
        <f>demand*IF(Demand!$S$44&lt;&gt;"",Demand!$S$44/100,IF(Demand!$S$49&lt;&gt;"",Demand!$S$49/100,0))</f>
        <v>173809.52380952379</v>
      </c>
      <c r="AZ429" s="53">
        <f>demand*IF(Demand!$T$44&lt;&gt;"",Demand!$T$44/100,IF(Demand!$T$49&lt;&gt;"",Demand!$T$49/100,0))</f>
        <v>173809.52380952379</v>
      </c>
      <c r="BA429" s="53">
        <f>demand*IF(Demand!$U$44&lt;&gt;"",Demand!$U$44/100,IF(Demand!$U$49&lt;&gt;"",Demand!$U$49/100,0))</f>
        <v>173809.52380952379</v>
      </c>
      <c r="BB429" s="53">
        <f>demand*IF(Demand!$V$44&lt;&gt;"",Demand!$V$44/100,IF(Demand!$V$49&lt;&gt;"",Demand!$V$49/100,0))</f>
        <v>173809.52380952379</v>
      </c>
      <c r="BC429" s="53">
        <f>demand*IF(Demand!$W$44&lt;&gt;"",Demand!$W$44/100,IF(Demand!$W$49&lt;&gt;"",Demand!$W$49/100,0))</f>
        <v>173809.52380952379</v>
      </c>
      <c r="BD429" s="53">
        <f>demand*IF(Demand!$X$44&lt;&gt;"",Demand!$X$44/100,IF(Demand!$X$49&lt;&gt;"",Demand!$X$49/100,0))</f>
        <v>173809.52380952379</v>
      </c>
      <c r="BE429" s="402"/>
      <c r="BG429" s="18" t="s">
        <v>294</v>
      </c>
      <c r="BH429" s="122">
        <f>BG341</f>
        <v>3</v>
      </c>
      <c r="BI429" s="122" t="str">
        <f>BG342</f>
        <v>lei1834</v>
      </c>
      <c r="BJ429" s="210"/>
      <c r="BK429" s="122"/>
      <c r="BL429" s="8"/>
      <c r="BM429" s="52">
        <f>demand*IF(Demand!$D$44&lt;&gt;"",Demand!$D$44/100,IF(Demand!$D$49&lt;&gt;"",Demand!$D$49/100,0))</f>
        <v>173809.52380952379</v>
      </c>
      <c r="BN429" s="53">
        <f>demand*IF(Demand!$E$44&lt;&gt;"",Demand!$E$44/100,IF(Demand!$E$49&lt;&gt;"",Demand!$E$49/100,0))</f>
        <v>173809.52380952379</v>
      </c>
      <c r="BO429" s="53">
        <f>demand*IF(Demand!$F$44&lt;&gt;"",Demand!$F$44/100,IF(Demand!$F$49&lt;&gt;"",Demand!$F$49/100,0))</f>
        <v>173809.52380952379</v>
      </c>
      <c r="BP429" s="53">
        <f>demand*IF(Demand!$G$44&lt;&gt;"",Demand!$G$44/100,IF(Demand!$G$49&lt;&gt;"",Demand!$G$49/100,0))</f>
        <v>173809.52380952379</v>
      </c>
      <c r="BQ429" s="53">
        <f>demand*IF(Demand!$H$44&lt;&gt;"",Demand!$H$44/100,IF(Demand!$H$49&lt;&gt;"",Demand!$H$49/100,0))</f>
        <v>173809.52380952379</v>
      </c>
      <c r="BR429" s="53">
        <f>demand*IF(Demand!$I$44&lt;&gt;"",Demand!$I$44/100,IF(Demand!$I$49&lt;&gt;"",Demand!$I$49/100,0))</f>
        <v>173809.52380952379</v>
      </c>
      <c r="BS429" s="53">
        <f>demand*IF(Demand!$J$44&lt;&gt;"",Demand!$J$44/100,IF(Demand!$J$49&lt;&gt;"",Demand!$J$49/100,0))</f>
        <v>173809.52380952379</v>
      </c>
      <c r="BT429" s="53">
        <f>demand*IF(Demand!$K$44&lt;&gt;"",Demand!$K$44/100,IF(Demand!$K$49&lt;&gt;"",Demand!$K$49/100,0))</f>
        <v>173809.52380952379</v>
      </c>
      <c r="BU429" s="53">
        <f>demand*IF(Demand!$L$44&lt;&gt;"",Demand!$L$44/100,IF(Demand!$L$49&lt;&gt;"",Demand!$L$49/100,0))</f>
        <v>173809.52380952379</v>
      </c>
      <c r="BV429" s="53">
        <f>demand*IF(Demand!$M$44&lt;&gt;"",Demand!$M$44/100,IF(Demand!$M$49&lt;&gt;"",Demand!$M$49/100,0))</f>
        <v>173809.52380952379</v>
      </c>
      <c r="BW429" s="53">
        <f>demand*IF(Demand!$N$44&lt;&gt;"",Demand!$N$44/100,IF(Demand!$N$49&lt;&gt;"",Demand!$N$49/100,0))</f>
        <v>173809.52380952379</v>
      </c>
      <c r="BX429" s="53">
        <f>demand*IF(Demand!$O$44&lt;&gt;"",Demand!$O$44/100,IF(Demand!$O$49&lt;&gt;"",Demand!$O$49/100,0))</f>
        <v>173809.52380952379</v>
      </c>
      <c r="BY429" s="53">
        <f>demand*IF(Demand!$P$44&lt;&gt;"",Demand!$P$44/100,IF(Demand!$P$49&lt;&gt;"",Demand!$P$49/100,0))</f>
        <v>173809.52380952379</v>
      </c>
      <c r="BZ429" s="53">
        <f>demand*IF(Demand!$Q$44&lt;&gt;"",Demand!$Q$44/100,IF(Demand!$Q$49&lt;&gt;"",Demand!$Q$49/100,0))</f>
        <v>173809.52380952379</v>
      </c>
      <c r="CA429" s="53">
        <f>demand*IF(Demand!$R$44&lt;&gt;"",Demand!$R$44/100,IF(Demand!$R$49&lt;&gt;"",Demand!$R$49/100,0))</f>
        <v>173809.52380952379</v>
      </c>
      <c r="CB429" s="53">
        <f>demand*IF(Demand!$S$44&lt;&gt;"",Demand!$S$44/100,IF(Demand!$S$49&lt;&gt;"",Demand!$S$49/100,0))</f>
        <v>173809.52380952379</v>
      </c>
      <c r="CC429" s="53">
        <f>demand*IF(Demand!$T$44&lt;&gt;"",Demand!$T$44/100,IF(Demand!$T$49&lt;&gt;"",Demand!$T$49/100,0))</f>
        <v>173809.52380952379</v>
      </c>
      <c r="CD429" s="53">
        <f>demand*IF(Demand!$U$44&lt;&gt;"",Demand!$U$44/100,IF(Demand!$U$49&lt;&gt;"",Demand!$U$49/100,0))</f>
        <v>173809.52380952379</v>
      </c>
      <c r="CE429" s="53">
        <f>demand*IF(Demand!$V$44&lt;&gt;"",Demand!$V$44/100,IF(Demand!$V$49&lt;&gt;"",Demand!$V$49/100,0))</f>
        <v>173809.52380952379</v>
      </c>
      <c r="CF429" s="53">
        <f>demand*IF(Demand!$W$44&lt;&gt;"",Demand!$W$44/100,IF(Demand!$W$49&lt;&gt;"",Demand!$W$49/100,0))</f>
        <v>173809.52380952379</v>
      </c>
      <c r="CG429" s="53">
        <f>demand*IF(Demand!$X$44&lt;&gt;"",Demand!$X$44/100,IF(Demand!$X$49&lt;&gt;"",Demand!$X$49/100,0))</f>
        <v>173809.52380952379</v>
      </c>
      <c r="CH429" s="402"/>
      <c r="CJ429" s="18" t="s">
        <v>294</v>
      </c>
      <c r="CK429" s="122">
        <f>CJ341</f>
        <v>3</v>
      </c>
      <c r="CL429" s="122" t="str">
        <f>CJ342</f>
        <v>work3564</v>
      </c>
      <c r="CM429" s="210"/>
      <c r="CN429" s="122"/>
      <c r="CO429" s="8"/>
      <c r="CP429" s="52">
        <f>demand*IF(Demand!$D$44&lt;&gt;"",Demand!$D$44/100,IF(Demand!$D$49&lt;&gt;"",Demand!$D$49/100,0))</f>
        <v>173809.52380952379</v>
      </c>
      <c r="CQ429" s="53">
        <f>demand*IF(Demand!$E$44&lt;&gt;"",Demand!$E$44/100,IF(Demand!$E$49&lt;&gt;"",Demand!$E$49/100,0))</f>
        <v>173809.52380952379</v>
      </c>
      <c r="CR429" s="53">
        <f>demand*IF(Demand!$F$44&lt;&gt;"",Demand!$F$44/100,IF(Demand!$F$49&lt;&gt;"",Demand!$F$49/100,0))</f>
        <v>173809.52380952379</v>
      </c>
      <c r="CS429" s="53">
        <f>demand*IF(Demand!$G$44&lt;&gt;"",Demand!$G$44/100,IF(Demand!$G$49&lt;&gt;"",Demand!$G$49/100,0))</f>
        <v>173809.52380952379</v>
      </c>
      <c r="CT429" s="53">
        <f>demand*IF(Demand!$H$44&lt;&gt;"",Demand!$H$44/100,IF(Demand!$H$49&lt;&gt;"",Demand!$H$49/100,0))</f>
        <v>173809.52380952379</v>
      </c>
      <c r="CU429" s="53">
        <f>demand*IF(Demand!$I$44&lt;&gt;"",Demand!$I$44/100,IF(Demand!$I$49&lt;&gt;"",Demand!$I$49/100,0))</f>
        <v>173809.52380952379</v>
      </c>
      <c r="CV429" s="53">
        <f>demand*IF(Demand!$J$44&lt;&gt;"",Demand!$J$44/100,IF(Demand!$J$49&lt;&gt;"",Demand!$J$49/100,0))</f>
        <v>173809.52380952379</v>
      </c>
      <c r="CW429" s="53">
        <f>demand*IF(Demand!$K$44&lt;&gt;"",Demand!$K$44/100,IF(Demand!$K$49&lt;&gt;"",Demand!$K$49/100,0))</f>
        <v>173809.52380952379</v>
      </c>
      <c r="CX429" s="53">
        <f>demand*IF(Demand!$L$44&lt;&gt;"",Demand!$L$44/100,IF(Demand!$L$49&lt;&gt;"",Demand!$L$49/100,0))</f>
        <v>173809.52380952379</v>
      </c>
      <c r="CY429" s="53">
        <f>demand*IF(Demand!$M$44&lt;&gt;"",Demand!$M$44/100,IF(Demand!$M$49&lt;&gt;"",Demand!$M$49/100,0))</f>
        <v>173809.52380952379</v>
      </c>
      <c r="CZ429" s="53">
        <f>demand*IF(Demand!$N$44&lt;&gt;"",Demand!$N$44/100,IF(Demand!$N$49&lt;&gt;"",Demand!$N$49/100,0))</f>
        <v>173809.52380952379</v>
      </c>
      <c r="DA429" s="53">
        <f>demand*IF(Demand!$O$44&lt;&gt;"",Demand!$O$44/100,IF(Demand!$O$49&lt;&gt;"",Demand!$O$49/100,0))</f>
        <v>173809.52380952379</v>
      </c>
      <c r="DB429" s="53">
        <f>demand*IF(Demand!$P$44&lt;&gt;"",Demand!$P$44/100,IF(Demand!$P$49&lt;&gt;"",Demand!$P$49/100,0))</f>
        <v>173809.52380952379</v>
      </c>
      <c r="DC429" s="53">
        <f>demand*IF(Demand!$Q$44&lt;&gt;"",Demand!$Q$44/100,IF(Demand!$Q$49&lt;&gt;"",Demand!$Q$49/100,0))</f>
        <v>173809.52380952379</v>
      </c>
      <c r="DD429" s="53">
        <f>demand*IF(Demand!$R$44&lt;&gt;"",Demand!$R$44/100,IF(Demand!$R$49&lt;&gt;"",Demand!$R$49/100,0))</f>
        <v>173809.52380952379</v>
      </c>
      <c r="DE429" s="53">
        <f>demand*IF(Demand!$S$44&lt;&gt;"",Demand!$S$44/100,IF(Demand!$S$49&lt;&gt;"",Demand!$S$49/100,0))</f>
        <v>173809.52380952379</v>
      </c>
      <c r="DF429" s="53">
        <f>demand*IF(Demand!$T$44&lt;&gt;"",Demand!$T$44/100,IF(Demand!$T$49&lt;&gt;"",Demand!$T$49/100,0))</f>
        <v>173809.52380952379</v>
      </c>
      <c r="DG429" s="53">
        <f>demand*IF(Demand!$U$44&lt;&gt;"",Demand!$U$44/100,IF(Demand!$U$49&lt;&gt;"",Demand!$U$49/100,0))</f>
        <v>173809.52380952379</v>
      </c>
      <c r="DH429" s="53">
        <f>demand*IF(Demand!$V$44&lt;&gt;"",Demand!$V$44/100,IF(Demand!$V$49&lt;&gt;"",Demand!$V$49/100,0))</f>
        <v>173809.52380952379</v>
      </c>
      <c r="DI429" s="53">
        <f>demand*IF(Demand!$W$44&lt;&gt;"",Demand!$W$44/100,IF(Demand!$W$49&lt;&gt;"",Demand!$W$49/100,0))</f>
        <v>173809.52380952379</v>
      </c>
      <c r="DJ429" s="53">
        <f>demand*IF(Demand!$X$44&lt;&gt;"",Demand!$X$44/100,IF(Demand!$X$49&lt;&gt;"",Demand!$X$49/100,0))</f>
        <v>173809.52380952379</v>
      </c>
      <c r="DK429" s="402"/>
      <c r="DM429" s="18" t="s">
        <v>294</v>
      </c>
      <c r="DN429" s="122">
        <f>DM341</f>
        <v>3</v>
      </c>
      <c r="DO429" s="122" t="str">
        <f>DM342</f>
        <v>shop3564</v>
      </c>
      <c r="DP429" s="210"/>
      <c r="DQ429" s="122"/>
      <c r="DR429" s="8"/>
      <c r="DS429" s="52">
        <f>demand*IF(Demand!$D$44&lt;&gt;"",Demand!$D$44/100,IF(Demand!$D$49&lt;&gt;"",Demand!$D$49/100,0))</f>
        <v>173809.52380952379</v>
      </c>
      <c r="DT429" s="53">
        <f>demand*IF(Demand!$E$44&lt;&gt;"",Demand!$E$44/100,IF(Demand!$E$49&lt;&gt;"",Demand!$E$49/100,0))</f>
        <v>173809.52380952379</v>
      </c>
      <c r="DU429" s="53">
        <f>demand*IF(Demand!$F$44&lt;&gt;"",Demand!$F$44/100,IF(Demand!$F$49&lt;&gt;"",Demand!$F$49/100,0))</f>
        <v>173809.52380952379</v>
      </c>
      <c r="DV429" s="53">
        <f>demand*IF(Demand!$G$44&lt;&gt;"",Demand!$G$44/100,IF(Demand!$G$49&lt;&gt;"",Demand!$G$49/100,0))</f>
        <v>173809.52380952379</v>
      </c>
      <c r="DW429" s="53">
        <f>demand*IF(Demand!$H$44&lt;&gt;"",Demand!$H$44/100,IF(Demand!$H$49&lt;&gt;"",Demand!$H$49/100,0))</f>
        <v>173809.52380952379</v>
      </c>
      <c r="DX429" s="53">
        <f>demand*IF(Demand!$I$44&lt;&gt;"",Demand!$I$44/100,IF(Demand!$I$49&lt;&gt;"",Demand!$I$49/100,0))</f>
        <v>173809.52380952379</v>
      </c>
      <c r="DY429" s="53">
        <f>demand*IF(Demand!$J$44&lt;&gt;"",Demand!$J$44/100,IF(Demand!$J$49&lt;&gt;"",Demand!$J$49/100,0))</f>
        <v>173809.52380952379</v>
      </c>
      <c r="DZ429" s="53">
        <f>demand*IF(Demand!$K$44&lt;&gt;"",Demand!$K$44/100,IF(Demand!$K$49&lt;&gt;"",Demand!$K$49/100,0))</f>
        <v>173809.52380952379</v>
      </c>
      <c r="EA429" s="53">
        <f>demand*IF(Demand!$L$44&lt;&gt;"",Demand!$L$44/100,IF(Demand!$L$49&lt;&gt;"",Demand!$L$49/100,0))</f>
        <v>173809.52380952379</v>
      </c>
      <c r="EB429" s="53">
        <f>demand*IF(Demand!$M$44&lt;&gt;"",Demand!$M$44/100,IF(Demand!$M$49&lt;&gt;"",Demand!$M$49/100,0))</f>
        <v>173809.52380952379</v>
      </c>
      <c r="EC429" s="53">
        <f>demand*IF(Demand!$N$44&lt;&gt;"",Demand!$N$44/100,IF(Demand!$N$49&lt;&gt;"",Demand!$N$49/100,0))</f>
        <v>173809.52380952379</v>
      </c>
      <c r="ED429" s="53">
        <f>demand*IF(Demand!$O$44&lt;&gt;"",Demand!$O$44/100,IF(Demand!$O$49&lt;&gt;"",Demand!$O$49/100,0))</f>
        <v>173809.52380952379</v>
      </c>
      <c r="EE429" s="53">
        <f>demand*IF(Demand!$P$44&lt;&gt;"",Demand!$P$44/100,IF(Demand!$P$49&lt;&gt;"",Demand!$P$49/100,0))</f>
        <v>173809.52380952379</v>
      </c>
      <c r="EF429" s="53">
        <f>demand*IF(Demand!$Q$44&lt;&gt;"",Demand!$Q$44/100,IF(Demand!$Q$49&lt;&gt;"",Demand!$Q$49/100,0))</f>
        <v>173809.52380952379</v>
      </c>
      <c r="EG429" s="53">
        <f>demand*IF(Demand!$R$44&lt;&gt;"",Demand!$R$44/100,IF(Demand!$R$49&lt;&gt;"",Demand!$R$49/100,0))</f>
        <v>173809.52380952379</v>
      </c>
      <c r="EH429" s="53">
        <f>demand*IF(Demand!$S$44&lt;&gt;"",Demand!$S$44/100,IF(Demand!$S$49&lt;&gt;"",Demand!$S$49/100,0))</f>
        <v>173809.52380952379</v>
      </c>
      <c r="EI429" s="53">
        <f>demand*IF(Demand!$T$44&lt;&gt;"",Demand!$T$44/100,IF(Demand!$T$49&lt;&gt;"",Demand!$T$49/100,0))</f>
        <v>173809.52380952379</v>
      </c>
      <c r="EJ429" s="53">
        <f>demand*IF(Demand!$U$44&lt;&gt;"",Demand!$U$44/100,IF(Demand!$U$49&lt;&gt;"",Demand!$U$49/100,0))</f>
        <v>173809.52380952379</v>
      </c>
      <c r="EK429" s="53">
        <f>demand*IF(Demand!$V$44&lt;&gt;"",Demand!$V$44/100,IF(Demand!$V$49&lt;&gt;"",Demand!$V$49/100,0))</f>
        <v>173809.52380952379</v>
      </c>
      <c r="EL429" s="53">
        <f>demand*IF(Demand!$W$44&lt;&gt;"",Demand!$W$44/100,IF(Demand!$W$49&lt;&gt;"",Demand!$W$49/100,0))</f>
        <v>173809.52380952379</v>
      </c>
      <c r="EM429" s="53">
        <f>demand*IF(Demand!$X$44&lt;&gt;"",Demand!$X$44/100,IF(Demand!$X$49&lt;&gt;"",Demand!$X$49/100,0))</f>
        <v>173809.52380952379</v>
      </c>
      <c r="EN429" s="402"/>
      <c r="EP429" s="18" t="s">
        <v>294</v>
      </c>
      <c r="EQ429" s="122">
        <f>EP341</f>
        <v>3</v>
      </c>
      <c r="ER429" s="122" t="str">
        <f>EP342</f>
        <v>lei3564</v>
      </c>
      <c r="ES429" s="210"/>
      <c r="ET429" s="122"/>
      <c r="EU429" s="8"/>
      <c r="EV429" s="52">
        <f>demand*IF(Demand!$D$44&lt;&gt;"",Demand!$D$44/100,IF(Demand!$D$49&lt;&gt;"",Demand!$D$49/100,0))</f>
        <v>173809.52380952379</v>
      </c>
      <c r="EW429" s="53">
        <f>demand*IF(Demand!$E$44&lt;&gt;"",Demand!$E$44/100,IF(Demand!$E$49&lt;&gt;"",Demand!$E$49/100,0))</f>
        <v>173809.52380952379</v>
      </c>
      <c r="EX429" s="53">
        <f>demand*IF(Demand!$F$44&lt;&gt;"",Demand!$F$44/100,IF(Demand!$F$49&lt;&gt;"",Demand!$F$49/100,0))</f>
        <v>173809.52380952379</v>
      </c>
      <c r="EY429" s="53">
        <f>demand*IF(Demand!$G$44&lt;&gt;"",Demand!$G$44/100,IF(Demand!$G$49&lt;&gt;"",Demand!$G$49/100,0))</f>
        <v>173809.52380952379</v>
      </c>
      <c r="EZ429" s="53">
        <f>demand*IF(Demand!$H$44&lt;&gt;"",Demand!$H$44/100,IF(Demand!$H$49&lt;&gt;"",Demand!$H$49/100,0))</f>
        <v>173809.52380952379</v>
      </c>
      <c r="FA429" s="53">
        <f>demand*IF(Demand!$I$44&lt;&gt;"",Demand!$I$44/100,IF(Demand!$I$49&lt;&gt;"",Demand!$I$49/100,0))</f>
        <v>173809.52380952379</v>
      </c>
      <c r="FB429" s="53">
        <f>demand*IF(Demand!$J$44&lt;&gt;"",Demand!$J$44/100,IF(Demand!$J$49&lt;&gt;"",Demand!$J$49/100,0))</f>
        <v>173809.52380952379</v>
      </c>
      <c r="FC429" s="53">
        <f>demand*IF(Demand!$K$44&lt;&gt;"",Demand!$K$44/100,IF(Demand!$K$49&lt;&gt;"",Demand!$K$49/100,0))</f>
        <v>173809.52380952379</v>
      </c>
      <c r="FD429" s="53">
        <f>demand*IF(Demand!$L$44&lt;&gt;"",Demand!$L$44/100,IF(Demand!$L$49&lt;&gt;"",Demand!$L$49/100,0))</f>
        <v>173809.52380952379</v>
      </c>
      <c r="FE429" s="53">
        <f>demand*IF(Demand!$M$44&lt;&gt;"",Demand!$M$44/100,IF(Demand!$M$49&lt;&gt;"",Demand!$M$49/100,0))</f>
        <v>173809.52380952379</v>
      </c>
      <c r="FF429" s="53">
        <f>demand*IF(Demand!$N$44&lt;&gt;"",Demand!$N$44/100,IF(Demand!$N$49&lt;&gt;"",Demand!$N$49/100,0))</f>
        <v>173809.52380952379</v>
      </c>
      <c r="FG429" s="53">
        <f>demand*IF(Demand!$O$44&lt;&gt;"",Demand!$O$44/100,IF(Demand!$O$49&lt;&gt;"",Demand!$O$49/100,0))</f>
        <v>173809.52380952379</v>
      </c>
      <c r="FH429" s="53">
        <f>demand*IF(Demand!$P$44&lt;&gt;"",Demand!$P$44/100,IF(Demand!$P$49&lt;&gt;"",Demand!$P$49/100,0))</f>
        <v>173809.52380952379</v>
      </c>
      <c r="FI429" s="53">
        <f>demand*IF(Demand!$Q$44&lt;&gt;"",Demand!$Q$44/100,IF(Demand!$Q$49&lt;&gt;"",Demand!$Q$49/100,0))</f>
        <v>173809.52380952379</v>
      </c>
      <c r="FJ429" s="53">
        <f>demand*IF(Demand!$R$44&lt;&gt;"",Demand!$R$44/100,IF(Demand!$R$49&lt;&gt;"",Demand!$R$49/100,0))</f>
        <v>173809.52380952379</v>
      </c>
      <c r="FK429" s="53">
        <f>demand*IF(Demand!$S$44&lt;&gt;"",Demand!$S$44/100,IF(Demand!$S$49&lt;&gt;"",Demand!$S$49/100,0))</f>
        <v>173809.52380952379</v>
      </c>
      <c r="FL429" s="53">
        <f>demand*IF(Demand!$T$44&lt;&gt;"",Demand!$T$44/100,IF(Demand!$T$49&lt;&gt;"",Demand!$T$49/100,0))</f>
        <v>173809.52380952379</v>
      </c>
      <c r="FM429" s="53">
        <f>demand*IF(Demand!$U$44&lt;&gt;"",Demand!$U$44/100,IF(Demand!$U$49&lt;&gt;"",Demand!$U$49/100,0))</f>
        <v>173809.52380952379</v>
      </c>
      <c r="FN429" s="53">
        <f>demand*IF(Demand!$V$44&lt;&gt;"",Demand!$V$44/100,IF(Demand!$V$49&lt;&gt;"",Demand!$V$49/100,0))</f>
        <v>173809.52380952379</v>
      </c>
      <c r="FO429" s="53">
        <f>demand*IF(Demand!$W$44&lt;&gt;"",Demand!$W$44/100,IF(Demand!$W$49&lt;&gt;"",Demand!$W$49/100,0))</f>
        <v>173809.52380952379</v>
      </c>
      <c r="FP429" s="53">
        <f>demand*IF(Demand!$X$44&lt;&gt;"",Demand!$X$44/100,IF(Demand!$X$49&lt;&gt;"",Demand!$X$49/100,0))</f>
        <v>173809.52380952379</v>
      </c>
      <c r="FQ429" s="402"/>
      <c r="FS429" s="18" t="s">
        <v>294</v>
      </c>
      <c r="FT429" s="122">
        <f>FS341</f>
        <v>3</v>
      </c>
      <c r="FU429" s="122" t="str">
        <f>FS342</f>
        <v>shop65</v>
      </c>
      <c r="FV429" s="210"/>
      <c r="FW429" s="122"/>
      <c r="FX429" s="8"/>
      <c r="FY429" s="52">
        <f>demand*IF(Demand!$D$44&lt;&gt;"",Demand!$D$44/100,IF(Demand!$D$49&lt;&gt;"",Demand!$D$49/100,0))</f>
        <v>173809.52380952379</v>
      </c>
      <c r="FZ429" s="53">
        <f>demand*IF(Demand!$E$44&lt;&gt;"",Demand!$E$44/100,IF(Demand!$E$49&lt;&gt;"",Demand!$E$49/100,0))</f>
        <v>173809.52380952379</v>
      </c>
      <c r="GA429" s="53">
        <f>demand*IF(Demand!$F$44&lt;&gt;"",Demand!$F$44/100,IF(Demand!$F$49&lt;&gt;"",Demand!$F$49/100,0))</f>
        <v>173809.52380952379</v>
      </c>
      <c r="GB429" s="53">
        <f>demand*IF(Demand!$G$44&lt;&gt;"",Demand!$G$44/100,IF(Demand!$G$49&lt;&gt;"",Demand!$G$49/100,0))</f>
        <v>173809.52380952379</v>
      </c>
      <c r="GC429" s="53">
        <f>demand*IF(Demand!$H$44&lt;&gt;"",Demand!$H$44/100,IF(Demand!$H$49&lt;&gt;"",Demand!$H$49/100,0))</f>
        <v>173809.52380952379</v>
      </c>
      <c r="GD429" s="53">
        <f>demand*IF(Demand!$I$44&lt;&gt;"",Demand!$I$44/100,IF(Demand!$I$49&lt;&gt;"",Demand!$I$49/100,0))</f>
        <v>173809.52380952379</v>
      </c>
      <c r="GE429" s="53">
        <f>demand*IF(Demand!$J$44&lt;&gt;"",Demand!$J$44/100,IF(Demand!$J$49&lt;&gt;"",Demand!$J$49/100,0))</f>
        <v>173809.52380952379</v>
      </c>
      <c r="GF429" s="53">
        <f>demand*IF(Demand!$K$44&lt;&gt;"",Demand!$K$44/100,IF(Demand!$K$49&lt;&gt;"",Demand!$K$49/100,0))</f>
        <v>173809.52380952379</v>
      </c>
      <c r="GG429" s="53">
        <f>demand*IF(Demand!$L$44&lt;&gt;"",Demand!$L$44/100,IF(Demand!$L$49&lt;&gt;"",Demand!$L$49/100,0))</f>
        <v>173809.52380952379</v>
      </c>
      <c r="GH429" s="53">
        <f>demand*IF(Demand!$M$44&lt;&gt;"",Demand!$M$44/100,IF(Demand!$M$49&lt;&gt;"",Demand!$M$49/100,0))</f>
        <v>173809.52380952379</v>
      </c>
      <c r="GI429" s="53">
        <f>demand*IF(Demand!$N$44&lt;&gt;"",Demand!$N$44/100,IF(Demand!$N$49&lt;&gt;"",Demand!$N$49/100,0))</f>
        <v>173809.52380952379</v>
      </c>
      <c r="GJ429" s="53">
        <f>demand*IF(Demand!$O$44&lt;&gt;"",Demand!$O$44/100,IF(Demand!$O$49&lt;&gt;"",Demand!$O$49/100,0))</f>
        <v>173809.52380952379</v>
      </c>
      <c r="GK429" s="53">
        <f>demand*IF(Demand!$P$44&lt;&gt;"",Demand!$P$44/100,IF(Demand!$P$49&lt;&gt;"",Demand!$P$49/100,0))</f>
        <v>173809.52380952379</v>
      </c>
      <c r="GL429" s="53">
        <f>demand*IF(Demand!$Q$44&lt;&gt;"",Demand!$Q$44/100,IF(Demand!$Q$49&lt;&gt;"",Demand!$Q$49/100,0))</f>
        <v>173809.52380952379</v>
      </c>
      <c r="GM429" s="53">
        <f>demand*IF(Demand!$R$44&lt;&gt;"",Demand!$R$44/100,IF(Demand!$R$49&lt;&gt;"",Demand!$R$49/100,0))</f>
        <v>173809.52380952379</v>
      </c>
      <c r="GN429" s="53">
        <f>demand*IF(Demand!$S$44&lt;&gt;"",Demand!$S$44/100,IF(Demand!$S$49&lt;&gt;"",Demand!$S$49/100,0))</f>
        <v>173809.52380952379</v>
      </c>
      <c r="GO429" s="53">
        <f>demand*IF(Demand!$T$44&lt;&gt;"",Demand!$T$44/100,IF(Demand!$T$49&lt;&gt;"",Demand!$T$49/100,0))</f>
        <v>173809.52380952379</v>
      </c>
      <c r="GP429" s="53">
        <f>demand*IF(Demand!$U$44&lt;&gt;"",Demand!$U$44/100,IF(Demand!$U$49&lt;&gt;"",Demand!$U$49/100,0))</f>
        <v>173809.52380952379</v>
      </c>
      <c r="GQ429" s="53">
        <f>demand*IF(Demand!$V$44&lt;&gt;"",Demand!$V$44/100,IF(Demand!$V$49&lt;&gt;"",Demand!$V$49/100,0))</f>
        <v>173809.52380952379</v>
      </c>
      <c r="GR429" s="53">
        <f>demand*IF(Demand!$W$44&lt;&gt;"",Demand!$W$44/100,IF(Demand!$W$49&lt;&gt;"",Demand!$W$49/100,0))</f>
        <v>173809.52380952379</v>
      </c>
      <c r="GS429" s="53">
        <f>demand*IF(Demand!$X$44&lt;&gt;"",Demand!$X$44/100,IF(Demand!$X$49&lt;&gt;"",Demand!$X$49/100,0))</f>
        <v>173809.52380952379</v>
      </c>
      <c r="GT429" s="402"/>
      <c r="GV429" s="18" t="s">
        <v>294</v>
      </c>
      <c r="GW429" s="122">
        <f>GV341</f>
        <v>3</v>
      </c>
      <c r="GX429" s="122" t="str">
        <f>GV342</f>
        <v>lei65</v>
      </c>
      <c r="GY429" s="210"/>
      <c r="GZ429" s="122"/>
      <c r="HA429" s="8"/>
      <c r="HB429" s="52">
        <f>demand*IF(Demand!$D$44&lt;&gt;"",Demand!$D$44/100,IF(Demand!$D$49&lt;&gt;"",Demand!$D$49/100,0))</f>
        <v>173809.52380952379</v>
      </c>
      <c r="HC429" s="53">
        <f>demand*IF(Demand!$E$44&lt;&gt;"",Demand!$E$44/100,IF(Demand!$E$49&lt;&gt;"",Demand!$E$49/100,0))</f>
        <v>173809.52380952379</v>
      </c>
      <c r="HD429" s="53">
        <f>demand*IF(Demand!$F$44&lt;&gt;"",Demand!$F$44/100,IF(Demand!$F$49&lt;&gt;"",Demand!$F$49/100,0))</f>
        <v>173809.52380952379</v>
      </c>
      <c r="HE429" s="53">
        <f>demand*IF(Demand!$G$44&lt;&gt;"",Demand!$G$44/100,IF(Demand!$G$49&lt;&gt;"",Demand!$G$49/100,0))</f>
        <v>173809.52380952379</v>
      </c>
      <c r="HF429" s="53">
        <f>demand*IF(Demand!$H$44&lt;&gt;"",Demand!$H$44/100,IF(Demand!$H$49&lt;&gt;"",Demand!$H$49/100,0))</f>
        <v>173809.52380952379</v>
      </c>
      <c r="HG429" s="53">
        <f>demand*IF(Demand!$I$44&lt;&gt;"",Demand!$I$44/100,IF(Demand!$I$49&lt;&gt;"",Demand!$I$49/100,0))</f>
        <v>173809.52380952379</v>
      </c>
      <c r="HH429" s="53">
        <f>demand*IF(Demand!$J$44&lt;&gt;"",Demand!$J$44/100,IF(Demand!$J$49&lt;&gt;"",Demand!$J$49/100,0))</f>
        <v>173809.52380952379</v>
      </c>
      <c r="HI429" s="53">
        <f>demand*IF(Demand!$K$44&lt;&gt;"",Demand!$K$44/100,IF(Demand!$K$49&lt;&gt;"",Demand!$K$49/100,0))</f>
        <v>173809.52380952379</v>
      </c>
      <c r="HJ429" s="53">
        <f>demand*IF(Demand!$L$44&lt;&gt;"",Demand!$L$44/100,IF(Demand!$L$49&lt;&gt;"",Demand!$L$49/100,0))</f>
        <v>173809.52380952379</v>
      </c>
      <c r="HK429" s="53">
        <f>demand*IF(Demand!$M$44&lt;&gt;"",Demand!$M$44/100,IF(Demand!$M$49&lt;&gt;"",Demand!$M$49/100,0))</f>
        <v>173809.52380952379</v>
      </c>
      <c r="HL429" s="53">
        <f>demand*IF(Demand!$N$44&lt;&gt;"",Demand!$N$44/100,IF(Demand!$N$49&lt;&gt;"",Demand!$N$49/100,0))</f>
        <v>173809.52380952379</v>
      </c>
      <c r="HM429" s="53">
        <f>demand*IF(Demand!$O$44&lt;&gt;"",Demand!$O$44/100,IF(Demand!$O$49&lt;&gt;"",Demand!$O$49/100,0))</f>
        <v>173809.52380952379</v>
      </c>
      <c r="HN429" s="53">
        <f>demand*IF(Demand!$P$44&lt;&gt;"",Demand!$P$44/100,IF(Demand!$P$49&lt;&gt;"",Demand!$P$49/100,0))</f>
        <v>173809.52380952379</v>
      </c>
      <c r="HO429" s="53">
        <f>demand*IF(Demand!$Q$44&lt;&gt;"",Demand!$Q$44/100,IF(Demand!$Q$49&lt;&gt;"",Demand!$Q$49/100,0))</f>
        <v>173809.52380952379</v>
      </c>
      <c r="HP429" s="53">
        <f>demand*IF(Demand!$R$44&lt;&gt;"",Demand!$R$44/100,IF(Demand!$R$49&lt;&gt;"",Demand!$R$49/100,0))</f>
        <v>173809.52380952379</v>
      </c>
      <c r="HQ429" s="53">
        <f>demand*IF(Demand!$S$44&lt;&gt;"",Demand!$S$44/100,IF(Demand!$S$49&lt;&gt;"",Demand!$S$49/100,0))</f>
        <v>173809.52380952379</v>
      </c>
      <c r="HR429" s="53">
        <f>demand*IF(Demand!$T$44&lt;&gt;"",Demand!$T$44/100,IF(Demand!$T$49&lt;&gt;"",Demand!$T$49/100,0))</f>
        <v>173809.52380952379</v>
      </c>
      <c r="HS429" s="53">
        <f>demand*IF(Demand!$U$44&lt;&gt;"",Demand!$U$44/100,IF(Demand!$U$49&lt;&gt;"",Demand!$U$49/100,0))</f>
        <v>173809.52380952379</v>
      </c>
      <c r="HT429" s="53">
        <f>demand*IF(Demand!$V$44&lt;&gt;"",Demand!$V$44/100,IF(Demand!$V$49&lt;&gt;"",Demand!$V$49/100,0))</f>
        <v>173809.52380952379</v>
      </c>
      <c r="HU429" s="53">
        <f>demand*IF(Demand!$W$44&lt;&gt;"",Demand!$W$44/100,IF(Demand!$W$49&lt;&gt;"",Demand!$W$49/100,0))</f>
        <v>173809.52380952379</v>
      </c>
      <c r="HV429" s="53">
        <f>demand*IF(Demand!$X$44&lt;&gt;"",Demand!$X$44/100,IF(Demand!$X$49&lt;&gt;"",Demand!$X$49/100,0))</f>
        <v>173809.52380952379</v>
      </c>
      <c r="HW429" s="402"/>
    </row>
    <row r="430" spans="1:231" ht="15">
      <c r="A430" s="18" t="s">
        <v>287</v>
      </c>
      <c r="B430" s="122">
        <f>A341</f>
        <v>3</v>
      </c>
      <c r="C430" s="122" t="str">
        <f>A342</f>
        <v>work1834</v>
      </c>
      <c r="D430" s="210"/>
      <c r="E430" s="122"/>
      <c r="F430" s="8"/>
      <c r="G430" s="52">
        <f t="shared" ref="G430" ca="1" si="2102">G426*G429</f>
        <v>1.2456935912379681</v>
      </c>
      <c r="H430" s="53">
        <f t="shared" ref="H430" ca="1" si="2103">H426*H429</f>
        <v>2.0380315059488558</v>
      </c>
      <c r="I430" s="53">
        <f t="shared" ref="I430" ca="1" si="2104">I426*I429</f>
        <v>3.3344477973094033</v>
      </c>
      <c r="J430" s="53">
        <f t="shared" ref="J430" ca="1" si="2105">J426*J429</f>
        <v>5.4556543046491184</v>
      </c>
      <c r="K430" s="53">
        <f t="shared" ref="K430" ca="1" si="2106">K426*K429</f>
        <v>8.9263482675320027</v>
      </c>
      <c r="L430" s="53">
        <f t="shared" ref="L430" ca="1" si="2107">L426*L429</f>
        <v>14.604785999959864</v>
      </c>
      <c r="M430" s="53">
        <f t="shared" ref="M430" ca="1" si="2108">M426*M429</f>
        <v>23.894337896014484</v>
      </c>
      <c r="N430" s="53">
        <f t="shared" ref="N430" ca="1" si="2109">N426*N429</f>
        <v>39.088322793801986</v>
      </c>
      <c r="O430" s="53">
        <f t="shared" ref="O430" ca="1" si="2110">O426*O429</f>
        <v>63.93054377317219</v>
      </c>
      <c r="P430" s="53">
        <f t="shared" ref="P430" ca="1" si="2111">P426*P429</f>
        <v>278.73986235043805</v>
      </c>
      <c r="Q430" s="53">
        <f t="shared" ref="Q430" ca="1" si="2112">Q426*Q429</f>
        <v>170.77901123973285</v>
      </c>
      <c r="R430" s="53">
        <f t="shared" ref="R430" ca="1" si="2113">R426*R429</f>
        <v>104.52230624510825</v>
      </c>
      <c r="S430" s="53">
        <f t="shared" ref="S430" ca="1" si="2114">S426*S429</f>
        <v>63.93054377317219</v>
      </c>
      <c r="T430" s="53">
        <f t="shared" ref="T430" ca="1" si="2115">T426*T429</f>
        <v>39.088322793801986</v>
      </c>
      <c r="U430" s="53">
        <f t="shared" ref="U430" ca="1" si="2116">U426*U429</f>
        <v>23.894337896014484</v>
      </c>
      <c r="V430" s="53">
        <f t="shared" ref="V430" ca="1" si="2117">V426*V429</f>
        <v>14.604785999959864</v>
      </c>
      <c r="W430" s="53">
        <f t="shared" ref="W430" ca="1" si="2118">W426*W429</f>
        <v>8.9263482675320027</v>
      </c>
      <c r="X430" s="53">
        <f t="shared" ref="X430" ca="1" si="2119">X426*X429</f>
        <v>5.4556543046491184</v>
      </c>
      <c r="Y430" s="53">
        <f t="shared" ref="Y430" ca="1" si="2120">Y426*Y429</f>
        <v>3.3344477973094033</v>
      </c>
      <c r="Z430" s="53">
        <f t="shared" ref="Z430" ca="1" si="2121">Z426*Z429</f>
        <v>2.0380315059488558</v>
      </c>
      <c r="AA430" s="53">
        <f t="shared" ref="AA430" ca="1" si="2122">AA426*AA429</f>
        <v>1.2456935912379681</v>
      </c>
      <c r="AB430" s="402"/>
      <c r="AD430" s="18" t="s">
        <v>287</v>
      </c>
      <c r="AE430" s="122">
        <f>AD341</f>
        <v>3</v>
      </c>
      <c r="AF430" s="122" t="str">
        <f>AD342</f>
        <v>shop1834</v>
      </c>
      <c r="AG430" s="210"/>
      <c r="AH430" s="122"/>
      <c r="AI430" s="8"/>
      <c r="AJ430" s="52">
        <f t="shared" ref="AJ430" ca="1" si="2123">AJ426*AJ429</f>
        <v>0.18478900944034926</v>
      </c>
      <c r="AK430" s="53">
        <f t="shared" ref="AK430" ca="1" si="2124">AK426*AK429</f>
        <v>0.30448215119133698</v>
      </c>
      <c r="AL430" s="53">
        <f t="shared" ref="AL430" ca="1" si="2125">AL426*AL429</f>
        <v>0.50174562914557719</v>
      </c>
      <c r="AM430" s="53">
        <f t="shared" ref="AM430" ca="1" si="2126">AM426*AM429</f>
        <v>0.82687668177986462</v>
      </c>
      <c r="AN430" s="53">
        <f t="shared" ref="AN430" ca="1" si="2127">AN426*AN429</f>
        <v>1.3628002526054122</v>
      </c>
      <c r="AO430" s="53">
        <f t="shared" ref="AO430" ca="1" si="2128">AO426*AO429</f>
        <v>2.2462404231263013</v>
      </c>
      <c r="AP430" s="53">
        <f t="shared" ref="AP430" ca="1" si="2129">AP426*AP429</f>
        <v>3.7026273695926792</v>
      </c>
      <c r="AQ430" s="53">
        <f t="shared" ref="AQ430" ca="1" si="2130">AQ426*AQ429</f>
        <v>6.1036394130018738</v>
      </c>
      <c r="AR430" s="53">
        <f t="shared" ref="AR430" ca="1" si="2131">AR426*AR429</f>
        <v>10.062020655532898</v>
      </c>
      <c r="AS430" s="53">
        <f t="shared" ref="AS430" ca="1" si="2132">AS426*AS429</f>
        <v>16.587711981822434</v>
      </c>
      <c r="AT430" s="53">
        <f t="shared" ref="AT430" ca="1" si="2133">AT426*AT429</f>
        <v>27.344632131336279</v>
      </c>
      <c r="AU430" s="53">
        <f t="shared" ref="AU430" ca="1" si="2134">AU426*AU429</f>
        <v>16.587711981822434</v>
      </c>
      <c r="AV430" s="53">
        <f t="shared" ref="AV430" ca="1" si="2135">AV426*AV429</f>
        <v>10.062020655532898</v>
      </c>
      <c r="AW430" s="53">
        <f t="shared" ref="AW430" ca="1" si="2136">AW426*AW429</f>
        <v>6.1036394130018738</v>
      </c>
      <c r="AX430" s="53">
        <f t="shared" ref="AX430" ca="1" si="2137">AX426*AX429</f>
        <v>3.7026273695926792</v>
      </c>
      <c r="AY430" s="53">
        <f t="shared" ref="AY430" ca="1" si="2138">AY426*AY429</f>
        <v>2.2462404231263013</v>
      </c>
      <c r="AZ430" s="53">
        <f t="shared" ref="AZ430" ca="1" si="2139">AZ426*AZ429</f>
        <v>1.3628002526054122</v>
      </c>
      <c r="BA430" s="53">
        <f t="shared" ref="BA430" ca="1" si="2140">BA426*BA429</f>
        <v>0.82687668177986462</v>
      </c>
      <c r="BB430" s="53">
        <f t="shared" ref="BB430" ca="1" si="2141">BB426*BB429</f>
        <v>0.50174562914557719</v>
      </c>
      <c r="BC430" s="53">
        <f t="shared" ref="BC430" ca="1" si="2142">BC426*BC429</f>
        <v>0.30448215119133698</v>
      </c>
      <c r="BD430" s="53">
        <f t="shared" ref="BD430" ca="1" si="2143">BD426*BD429</f>
        <v>0.18478900944034926</v>
      </c>
      <c r="BE430" s="402"/>
      <c r="BG430" s="18" t="s">
        <v>287</v>
      </c>
      <c r="BH430" s="122">
        <f>BG341</f>
        <v>3</v>
      </c>
      <c r="BI430" s="122" t="str">
        <f>BG342</f>
        <v>lei1834</v>
      </c>
      <c r="BJ430" s="210"/>
      <c r="BK430" s="122"/>
      <c r="BL430" s="8"/>
      <c r="BM430" s="52">
        <f t="shared" ref="BM430" ca="1" si="2144">BM426*BM429</f>
        <v>0.87001591602731276</v>
      </c>
      <c r="BN430" s="53">
        <f t="shared" ref="BN430" ca="1" si="2145">BN426*BN429</f>
        <v>1.4262186503947061</v>
      </c>
      <c r="BO430" s="53">
        <f t="shared" ref="BO430" ca="1" si="2146">BO426*BO429</f>
        <v>2.338124905884329</v>
      </c>
      <c r="BP430" s="53">
        <f t="shared" ref="BP430" ca="1" si="2147">BP426*BP429</f>
        <v>3.8332615381246673</v>
      </c>
      <c r="BQ430" s="53">
        <f t="shared" ref="BQ430" ca="1" si="2148">BQ426*BQ429</f>
        <v>6.2846687430316548</v>
      </c>
      <c r="BR430" s="53">
        <f t="shared" ref="BR430" ca="1" si="2149">BR426*BR429</f>
        <v>10.303852372409626</v>
      </c>
      <c r="BS430" s="53">
        <f t="shared" ref="BS430" ca="1" si="2150">BS426*BS429</f>
        <v>16.892883955705731</v>
      </c>
      <c r="BT430" s="53">
        <f t="shared" ref="BT430" ca="1" si="2151">BT426*BT429</f>
        <v>27.692870572646264</v>
      </c>
      <c r="BU430" s="53">
        <f t="shared" ref="BU430" ca="1" si="2152">BU426*BU429</f>
        <v>45.388722637790686</v>
      </c>
      <c r="BV430" s="53">
        <f t="shared" ref="BV430" ca="1" si="2153">BV426*BV429</f>
        <v>199.15923594069488</v>
      </c>
      <c r="BW430" s="53">
        <f t="shared" ref="BW430" ca="1" si="2154">BW426*BW429</f>
        <v>121.76426190942119</v>
      </c>
      <c r="BX430" s="53">
        <f t="shared" ref="BX430" ca="1" si="2155">BX426*BX429</f>
        <v>74.365475635196276</v>
      </c>
      <c r="BY430" s="53">
        <f t="shared" ref="BY430" ca="1" si="2156">BY426*BY429</f>
        <v>45.388722637790686</v>
      </c>
      <c r="BZ430" s="53">
        <f t="shared" ref="BZ430" ca="1" si="2157">BZ426*BZ429</f>
        <v>27.692870572646264</v>
      </c>
      <c r="CA430" s="53">
        <f t="shared" ref="CA430" ca="1" si="2158">CA426*CA429</f>
        <v>16.892883955705731</v>
      </c>
      <c r="CB430" s="53">
        <f t="shared" ref="CB430" ca="1" si="2159">CB426*CB429</f>
        <v>10.303852372409626</v>
      </c>
      <c r="CC430" s="53">
        <f t="shared" ref="CC430" ca="1" si="2160">CC426*CC429</f>
        <v>6.2846687430316548</v>
      </c>
      <c r="CD430" s="53">
        <f t="shared" ref="CD430" ca="1" si="2161">CD426*CD429</f>
        <v>3.8332615381246673</v>
      </c>
      <c r="CE430" s="53">
        <f t="shared" ref="CE430" ca="1" si="2162">CE426*CE429</f>
        <v>2.338124905884329</v>
      </c>
      <c r="CF430" s="53">
        <f t="shared" ref="CF430" ca="1" si="2163">CF426*CF429</f>
        <v>1.4262186503947061</v>
      </c>
      <c r="CG430" s="53">
        <f t="shared" ref="CG430" ca="1" si="2164">CG426*CG429</f>
        <v>0.87001591602731276</v>
      </c>
      <c r="CH430" s="402"/>
      <c r="CJ430" s="18" t="s">
        <v>287</v>
      </c>
      <c r="CK430" s="122">
        <f>CJ341</f>
        <v>3</v>
      </c>
      <c r="CL430" s="122" t="str">
        <f>CJ342</f>
        <v>work3564</v>
      </c>
      <c r="CM430" s="210"/>
      <c r="CN430" s="122"/>
      <c r="CO430" s="8"/>
      <c r="CP430" s="52">
        <f t="shared" ref="CP430" ca="1" si="2165">CP426*CP429</f>
        <v>0.56028842890393227</v>
      </c>
      <c r="CQ430" s="53">
        <f t="shared" ref="CQ430" ca="1" si="2166">CQ426*CQ429</f>
        <v>0.92062031274228906</v>
      </c>
      <c r="CR430" s="53">
        <f t="shared" ref="CR430" ca="1" si="2167">CR426*CR429</f>
        <v>1.5127968933434806</v>
      </c>
      <c r="CS430" s="53">
        <f t="shared" ref="CS430" ca="1" si="2168">CS426*CS429</f>
        <v>2.4860473004736394</v>
      </c>
      <c r="CT430" s="53">
        <f t="shared" ref="CT430" ca="1" si="2169">CT426*CT429</f>
        <v>4.0856642329939046</v>
      </c>
      <c r="CU430" s="53">
        <f t="shared" ref="CU430" ca="1" si="2170">CU426*CU429</f>
        <v>6.7148069811651423</v>
      </c>
      <c r="CV430" s="53">
        <f t="shared" ref="CV430" ca="1" si="2171">CV426*CV429</f>
        <v>11.035968867936278</v>
      </c>
      <c r="CW430" s="53">
        <f t="shared" ref="CW430" ca="1" si="2172">CW426*CW429</f>
        <v>18.137377455769393</v>
      </c>
      <c r="CX430" s="53">
        <f t="shared" ref="CX430" ca="1" si="2173">CX426*CX429</f>
        <v>29.805358471459474</v>
      </c>
      <c r="CY430" s="53">
        <f t="shared" ref="CY430" ca="1" si="2174">CY426*CY429</f>
        <v>48.968708241832637</v>
      </c>
      <c r="CZ430" s="53">
        <f t="shared" ref="CZ430" ca="1" si="2175">CZ426*CZ429</f>
        <v>80.419801524722132</v>
      </c>
      <c r="DA430" s="53">
        <f t="shared" ref="DA430" ca="1" si="2176">DA426*DA429</f>
        <v>48.968708241832637</v>
      </c>
      <c r="DB430" s="53">
        <f t="shared" ref="DB430" ca="1" si="2177">DB426*DB429</f>
        <v>29.805358471459474</v>
      </c>
      <c r="DC430" s="53">
        <f t="shared" ref="DC430" ca="1" si="2178">DC426*DC429</f>
        <v>18.137377455769393</v>
      </c>
      <c r="DD430" s="53">
        <f t="shared" ref="DD430" ca="1" si="2179">DD426*DD429</f>
        <v>11.035968867936278</v>
      </c>
      <c r="DE430" s="53">
        <f t="shared" ref="DE430" ca="1" si="2180">DE426*DE429</f>
        <v>6.7148069811651423</v>
      </c>
      <c r="DF430" s="53">
        <f t="shared" ref="DF430" ca="1" si="2181">DF426*DF429</f>
        <v>4.0856642329939046</v>
      </c>
      <c r="DG430" s="53">
        <f t="shared" ref="DG430" ca="1" si="2182">DG426*DG429</f>
        <v>2.4860473004736394</v>
      </c>
      <c r="DH430" s="53">
        <f t="shared" ref="DH430" ca="1" si="2183">DH426*DH429</f>
        <v>1.5127968933434806</v>
      </c>
      <c r="DI430" s="53">
        <f t="shared" ref="DI430" ca="1" si="2184">DI426*DI429</f>
        <v>0.92062031274228906</v>
      </c>
      <c r="DJ430" s="53">
        <f t="shared" ref="DJ430" ca="1" si="2185">DJ426*DJ429</f>
        <v>0.56028842890393227</v>
      </c>
      <c r="DK430" s="402"/>
      <c r="DM430" s="18" t="s">
        <v>287</v>
      </c>
      <c r="DN430" s="122">
        <f>DM341</f>
        <v>3</v>
      </c>
      <c r="DO430" s="122" t="str">
        <f>DM342</f>
        <v>shop3564</v>
      </c>
      <c r="DP430" s="210"/>
      <c r="DQ430" s="122"/>
      <c r="DR430" s="8"/>
      <c r="DS430" s="52">
        <f t="shared" ref="DS430" ca="1" si="2186">DS426*DS429</f>
        <v>1.3924205211491099</v>
      </c>
      <c r="DT430" s="53">
        <f t="shared" ref="DT430" ca="1" si="2187">DT426*DT429</f>
        <v>2.2768826533789643</v>
      </c>
      <c r="DU430" s="53">
        <f t="shared" ref="DU430" ca="1" si="2188">DU426*DU429</f>
        <v>3.7232421086606005</v>
      </c>
      <c r="DV430" s="53">
        <f t="shared" ref="DV430" ca="1" si="2189">DV426*DV429</f>
        <v>6.0884800872394349</v>
      </c>
      <c r="DW430" s="53">
        <f t="shared" ref="DW430" ca="1" si="2190">DW426*DW429</f>
        <v>9.9562953801043452</v>
      </c>
      <c r="DX430" s="53">
        <f t="shared" ref="DX430" ca="1" si="2191">DX426*DX429</f>
        <v>16.280901874894738</v>
      </c>
      <c r="DY430" s="53">
        <f t="shared" ref="DY430" ca="1" si="2192">DY426*DY429</f>
        <v>26.621673643321607</v>
      </c>
      <c r="DZ430" s="53">
        <f t="shared" ref="DZ430" ca="1" si="2193">DZ426*DZ429</f>
        <v>43.525410457676273</v>
      </c>
      <c r="EA430" s="53">
        <f t="shared" ref="EA430" ca="1" si="2194">EA426*EA429</f>
        <v>71.147418767936188</v>
      </c>
      <c r="EB430" s="53">
        <f t="shared" ref="EB430" ca="1" si="2195">EB426*EB429</f>
        <v>309.69550287067239</v>
      </c>
      <c r="EC430" s="53">
        <f t="shared" ref="EC430" ca="1" si="2196">EC426*EC429</f>
        <v>189.84598158543756</v>
      </c>
      <c r="ED430" s="53">
        <f t="shared" ref="ED430" ca="1" si="2197">ED426*ED429</f>
        <v>116.2561132672782</v>
      </c>
      <c r="EE430" s="53">
        <f t="shared" ref="EE430" ca="1" si="2198">EE426*EE429</f>
        <v>71.147418767936188</v>
      </c>
      <c r="EF430" s="53">
        <f t="shared" ref="EF430" ca="1" si="2199">EF426*EF429</f>
        <v>43.525410457676273</v>
      </c>
      <c r="EG430" s="53">
        <f t="shared" ref="EG430" ca="1" si="2200">EG426*EG429</f>
        <v>26.621673643321607</v>
      </c>
      <c r="EH430" s="53">
        <f t="shared" ref="EH430" ca="1" si="2201">EH426*EH429</f>
        <v>16.280901874894738</v>
      </c>
      <c r="EI430" s="53">
        <f t="shared" ref="EI430" ca="1" si="2202">EI426*EI429</f>
        <v>9.9562953801043452</v>
      </c>
      <c r="EJ430" s="53">
        <f t="shared" ref="EJ430" ca="1" si="2203">EJ426*EJ429</f>
        <v>6.0884800872394349</v>
      </c>
      <c r="EK430" s="53">
        <f t="shared" ref="EK430" ca="1" si="2204">EK426*EK429</f>
        <v>3.7232421086606005</v>
      </c>
      <c r="EL430" s="53">
        <f t="shared" ref="EL430" ca="1" si="2205">EL426*EL429</f>
        <v>2.2768826533789643</v>
      </c>
      <c r="EM430" s="53">
        <f t="shared" ref="EM430" ca="1" si="2206">EM426*EM429</f>
        <v>1.3924205211491099</v>
      </c>
      <c r="EN430" s="402"/>
      <c r="EP430" s="18" t="s">
        <v>287</v>
      </c>
      <c r="EQ430" s="122">
        <f>EP341</f>
        <v>3</v>
      </c>
      <c r="ER430" s="122" t="str">
        <f>EP342</f>
        <v>lei3564</v>
      </c>
      <c r="ES430" s="210"/>
      <c r="ET430" s="122"/>
      <c r="EU430" s="8"/>
      <c r="EV430" s="52">
        <f t="shared" ref="EV430" ca="1" si="2207">EV426*EV429</f>
        <v>1.1869409228467995</v>
      </c>
      <c r="EW430" s="53">
        <f t="shared" ref="EW430" ca="1" si="2208">EW426*EW429</f>
        <v>1.9420719853344335</v>
      </c>
      <c r="EX430" s="53">
        <f t="shared" ref="EX430" ca="1" si="2209">EX426*EX429</f>
        <v>3.1777246420915399</v>
      </c>
      <c r="EY430" s="53">
        <f t="shared" ref="EY430" ca="1" si="2210">EY426*EY429</f>
        <v>5.1997087260176729</v>
      </c>
      <c r="EZ430" s="53">
        <f t="shared" ref="EZ430" ca="1" si="2211">EZ426*EZ429</f>
        <v>8.5084154975270767</v>
      </c>
      <c r="FA430" s="53">
        <f t="shared" ref="FA430" ca="1" si="2212">FA426*FA429</f>
        <v>13.922496802959888</v>
      </c>
      <c r="FB430" s="53">
        <f t="shared" ref="FB430" ca="1" si="2213">FB426*FB429</f>
        <v>22.780898521846538</v>
      </c>
      <c r="FC430" s="53">
        <f t="shared" ref="FC430" ca="1" si="2214">FC426*FC429</f>
        <v>37.272428900786132</v>
      </c>
      <c r="FD430" s="53">
        <f t="shared" ref="FD430" ca="1" si="2215">FD426*FD429</f>
        <v>60.972125363512028</v>
      </c>
      <c r="FE430" s="53">
        <f t="shared" ref="FE430" ca="1" si="2216">FE426*FE429</f>
        <v>266.14474088837619</v>
      </c>
      <c r="FF430" s="53">
        <f t="shared" ref="FF430" ca="1" si="2217">FF426*FF429</f>
        <v>162.97605954089235</v>
      </c>
      <c r="FG430" s="53">
        <f t="shared" ref="FG430" ca="1" si="2218">FG426*FG429</f>
        <v>99.710835630326571</v>
      </c>
      <c r="FH430" s="53">
        <f t="shared" ref="FH430" ca="1" si="2219">FH426*FH429</f>
        <v>60.972125363512028</v>
      </c>
      <c r="FI430" s="53">
        <f t="shared" ref="FI430" ca="1" si="2220">FI426*FI429</f>
        <v>37.272428900786132</v>
      </c>
      <c r="FJ430" s="53">
        <f t="shared" ref="FJ430" ca="1" si="2221">FJ426*FJ429</f>
        <v>22.780898521846538</v>
      </c>
      <c r="FK430" s="53">
        <f t="shared" ref="FK430" ca="1" si="2222">FK426*FK429</f>
        <v>13.922496802959888</v>
      </c>
      <c r="FL430" s="53">
        <f t="shared" ref="FL430" ca="1" si="2223">FL426*FL429</f>
        <v>8.5084154975270767</v>
      </c>
      <c r="FM430" s="53">
        <f t="shared" ref="FM430" ca="1" si="2224">FM426*FM429</f>
        <v>5.1997087260176729</v>
      </c>
      <c r="FN430" s="53">
        <f t="shared" ref="FN430" ca="1" si="2225">FN426*FN429</f>
        <v>3.1777246420915399</v>
      </c>
      <c r="FO430" s="53">
        <f t="shared" ref="FO430" ca="1" si="2226">FO426*FO429</f>
        <v>1.9420719853344335</v>
      </c>
      <c r="FP430" s="53">
        <f t="shared" ref="FP430" ca="1" si="2227">FP426*FP429</f>
        <v>1.1869409228467995</v>
      </c>
      <c r="FQ430" s="402"/>
      <c r="FS430" s="18" t="s">
        <v>287</v>
      </c>
      <c r="FT430" s="122">
        <f>FS341</f>
        <v>3</v>
      </c>
      <c r="FU430" s="122" t="str">
        <f>FS342</f>
        <v>shop65</v>
      </c>
      <c r="FV430" s="210"/>
      <c r="FW430" s="122"/>
      <c r="FX430" s="8"/>
      <c r="FY430" s="52">
        <f t="shared" ref="FY430" ca="1" si="2228">FY426*FY429</f>
        <v>1.806203140176486</v>
      </c>
      <c r="FZ430" s="53">
        <f t="shared" ref="FZ430" ca="1" si="2229">FZ426*FZ429</f>
        <v>2.9537279220052275</v>
      </c>
      <c r="GA430" s="53">
        <f t="shared" ref="GA430" ca="1" si="2230">GA426*GA429</f>
        <v>4.8303793768488505</v>
      </c>
      <c r="GB430" s="53">
        <f t="shared" ref="GB430" ca="1" si="2231">GB426*GB429</f>
        <v>7.8993771888346922</v>
      </c>
      <c r="GC430" s="53">
        <f t="shared" ref="GC430" ca="1" si="2232">GC426*GC429</f>
        <v>12.918002965550473</v>
      </c>
      <c r="GD430" s="53">
        <f t="shared" ref="GD430" ca="1" si="2233">GD426*GD429</f>
        <v>21.123820141409425</v>
      </c>
      <c r="GE430" s="53">
        <f t="shared" ref="GE430" ca="1" si="2234">GE426*GE429</f>
        <v>34.538004931632756</v>
      </c>
      <c r="GF430" s="53">
        <f t="shared" ref="GF430" ca="1" si="2235">GF426*GF429</f>
        <v>56.458041556040953</v>
      </c>
      <c r="GG430" s="53">
        <f t="shared" ref="GG430" ca="1" si="2236">GG426*GG429</f>
        <v>92.254257966483692</v>
      </c>
      <c r="GH430" s="53">
        <f t="shared" ref="GH430" ca="1" si="2237">GH426*GH429</f>
        <v>150.64760076849493</v>
      </c>
      <c r="GI430" s="53">
        <f t="shared" ref="GI430" ca="1" si="2238">GI426*GI429</f>
        <v>245.73291466088978</v>
      </c>
      <c r="GJ430" s="53">
        <f t="shared" ref="GJ430" ca="1" si="2239">GJ426*GJ429</f>
        <v>150.64760076849493</v>
      </c>
      <c r="GK430" s="53">
        <f t="shared" ref="GK430" ca="1" si="2240">GK426*GK429</f>
        <v>92.254257966483692</v>
      </c>
      <c r="GL430" s="53">
        <f t="shared" ref="GL430" ca="1" si="2241">GL426*GL429</f>
        <v>56.458041556040953</v>
      </c>
      <c r="GM430" s="53">
        <f t="shared" ref="GM430" ca="1" si="2242">GM426*GM429</f>
        <v>34.538004931632756</v>
      </c>
      <c r="GN430" s="53">
        <f t="shared" ref="GN430" ca="1" si="2243">GN426*GN429</f>
        <v>21.123820141409425</v>
      </c>
      <c r="GO430" s="53">
        <f t="shared" ref="GO430" ca="1" si="2244">GO426*GO429</f>
        <v>12.918002965550473</v>
      </c>
      <c r="GP430" s="53">
        <f t="shared" ref="GP430" ca="1" si="2245">GP426*GP429</f>
        <v>7.8993771888346922</v>
      </c>
      <c r="GQ430" s="53">
        <f t="shared" ref="GQ430" ca="1" si="2246">GQ426*GQ429</f>
        <v>4.8303793768488505</v>
      </c>
      <c r="GR430" s="53">
        <f t="shared" ref="GR430" ca="1" si="2247">GR426*GR429</f>
        <v>2.9537279220052275</v>
      </c>
      <c r="GS430" s="53">
        <f t="shared" ref="GS430" ca="1" si="2248">GS426*GS429</f>
        <v>1.806203140176486</v>
      </c>
      <c r="GT430" s="402"/>
      <c r="GV430" s="18" t="s">
        <v>287</v>
      </c>
      <c r="GW430" s="122">
        <f>GV341</f>
        <v>3</v>
      </c>
      <c r="GX430" s="122" t="str">
        <f>GV342</f>
        <v>lei65</v>
      </c>
      <c r="GY430" s="210"/>
      <c r="GZ430" s="122"/>
      <c r="HA430" s="8"/>
      <c r="HB430" s="52">
        <f t="shared" ref="HB430" ca="1" si="2249">HB426*HB429</f>
        <v>4.4646566321156742</v>
      </c>
      <c r="HC430" s="53">
        <f t="shared" ref="HC430" ca="1" si="2250">HC426*HC429</f>
        <v>7.2879227725539799</v>
      </c>
      <c r="HD430" s="53">
        <f t="shared" ref="HD430" ca="1" si="2251">HD426*HD429</f>
        <v>11.896109736243618</v>
      </c>
      <c r="HE430" s="53">
        <f t="shared" ref="HE430" ca="1" si="2252">HE426*HE429</f>
        <v>19.416890874333365</v>
      </c>
      <c r="HF430" s="53">
        <f t="shared" ref="HF430" ca="1" si="2253">HF426*HF429</f>
        <v>31.688988268976821</v>
      </c>
      <c r="HG430" s="53">
        <f t="shared" ref="HG430" ca="1" si="2254">HG426*HG429</f>
        <v>51.708157347485013</v>
      </c>
      <c r="HH430" s="53">
        <f t="shared" ref="HH430" ca="1" si="2255">HH426*HH429</f>
        <v>84.348945579279786</v>
      </c>
      <c r="HI430" s="53">
        <f t="shared" ref="HI430" ca="1" si="2256">HI426*HI429</f>
        <v>137.5261687420365</v>
      </c>
      <c r="HJ430" s="53">
        <f t="shared" ref="HJ430" ca="1" si="2257">HJ426*HJ429</f>
        <v>224.04656858628329</v>
      </c>
      <c r="HK430" s="53">
        <f t="shared" ref="HK430" ca="1" si="2258">HK426*HK429</f>
        <v>364.51484613202894</v>
      </c>
      <c r="HL430" s="53">
        <f t="shared" ref="HL430" ca="1" si="2259">HL426*HL429</f>
        <v>591.7742130844639</v>
      </c>
      <c r="HM430" s="53">
        <f t="shared" ref="HM430" ca="1" si="2260">HM426*HM429</f>
        <v>364.51484613202894</v>
      </c>
      <c r="HN430" s="53">
        <f t="shared" ref="HN430" ca="1" si="2261">HN426*HN429</f>
        <v>224.04656858628329</v>
      </c>
      <c r="HO430" s="53">
        <f t="shared" ref="HO430" ca="1" si="2262">HO426*HO429</f>
        <v>137.5261687420365</v>
      </c>
      <c r="HP430" s="53">
        <f t="shared" ref="HP430" ca="1" si="2263">HP426*HP429</f>
        <v>84.348945579279786</v>
      </c>
      <c r="HQ430" s="53">
        <f t="shared" ref="HQ430" ca="1" si="2264">HQ426*HQ429</f>
        <v>51.708157347485013</v>
      </c>
      <c r="HR430" s="53">
        <f t="shared" ref="HR430" ca="1" si="2265">HR426*HR429</f>
        <v>31.688988268976821</v>
      </c>
      <c r="HS430" s="53">
        <f t="shared" ref="HS430" ca="1" si="2266">HS426*HS429</f>
        <v>19.416890874333365</v>
      </c>
      <c r="HT430" s="53">
        <f t="shared" ref="HT430" ca="1" si="2267">HT426*HT429</f>
        <v>11.896109736243618</v>
      </c>
      <c r="HU430" s="53">
        <f t="shared" ref="HU430" ca="1" si="2268">HU426*HU429</f>
        <v>7.2879227725539799</v>
      </c>
      <c r="HV430" s="53">
        <f t="shared" ref="HV430" ca="1" si="2269">HV426*HV429</f>
        <v>4.4646566321156742</v>
      </c>
      <c r="HW430" s="402"/>
    </row>
    <row r="431" spans="1:231" ht="15">
      <c r="A431" s="18" t="s">
        <v>288</v>
      </c>
      <c r="B431" s="122">
        <f>A341</f>
        <v>3</v>
      </c>
      <c r="C431" s="122" t="str">
        <f>A342</f>
        <v>work1834</v>
      </c>
      <c r="D431" s="210"/>
      <c r="E431" s="122"/>
      <c r="F431" s="8"/>
      <c r="G431" s="52">
        <f ca="1">IF(G407="Road",G427*G429,0)</f>
        <v>0</v>
      </c>
      <c r="H431" s="53">
        <f t="shared" ref="H431:AA431" ca="1" si="2270">IF(H407="Road",H427*H429,0)</f>
        <v>0</v>
      </c>
      <c r="I431" s="53">
        <f t="shared" ca="1" si="2270"/>
        <v>0</v>
      </c>
      <c r="J431" s="53">
        <f t="shared" ca="1" si="2270"/>
        <v>0</v>
      </c>
      <c r="K431" s="53">
        <f t="shared" ca="1" si="2270"/>
        <v>0</v>
      </c>
      <c r="L431" s="53">
        <f t="shared" ca="1" si="2270"/>
        <v>0</v>
      </c>
      <c r="M431" s="53">
        <f t="shared" ca="1" si="2270"/>
        <v>0</v>
      </c>
      <c r="N431" s="53">
        <f t="shared" ca="1" si="2270"/>
        <v>0</v>
      </c>
      <c r="O431" s="53">
        <f t="shared" ca="1" si="2270"/>
        <v>0</v>
      </c>
      <c r="P431" s="53">
        <f t="shared" ca="1" si="2270"/>
        <v>0</v>
      </c>
      <c r="Q431" s="53">
        <f t="shared" ca="1" si="2270"/>
        <v>0</v>
      </c>
      <c r="R431" s="53">
        <f t="shared" ca="1" si="2270"/>
        <v>0</v>
      </c>
      <c r="S431" s="53">
        <f t="shared" ca="1" si="2270"/>
        <v>0</v>
      </c>
      <c r="T431" s="53">
        <f t="shared" ca="1" si="2270"/>
        <v>0</v>
      </c>
      <c r="U431" s="53">
        <f t="shared" ca="1" si="2270"/>
        <v>0</v>
      </c>
      <c r="V431" s="53">
        <f t="shared" ca="1" si="2270"/>
        <v>0</v>
      </c>
      <c r="W431" s="53">
        <f t="shared" ca="1" si="2270"/>
        <v>0</v>
      </c>
      <c r="X431" s="53">
        <f t="shared" ca="1" si="2270"/>
        <v>0</v>
      </c>
      <c r="Y431" s="53">
        <f t="shared" ca="1" si="2270"/>
        <v>0</v>
      </c>
      <c r="Z431" s="53">
        <f t="shared" ca="1" si="2270"/>
        <v>0</v>
      </c>
      <c r="AA431" s="53">
        <f t="shared" ca="1" si="2270"/>
        <v>0</v>
      </c>
      <c r="AB431" s="402"/>
      <c r="AD431" s="18" t="s">
        <v>288</v>
      </c>
      <c r="AE431" s="122">
        <f>AD341</f>
        <v>3</v>
      </c>
      <c r="AF431" s="122" t="str">
        <f>AD342</f>
        <v>shop1834</v>
      </c>
      <c r="AG431" s="210"/>
      <c r="AH431" s="122"/>
      <c r="AI431" s="8"/>
      <c r="AJ431" s="52">
        <f ca="1">IF(AJ407="Road",AJ427*AJ429,0)</f>
        <v>0</v>
      </c>
      <c r="AK431" s="53">
        <f t="shared" ref="AK431:BD431" ca="1" si="2271">IF(AK407="Road",AK427*AK429,0)</f>
        <v>0</v>
      </c>
      <c r="AL431" s="53">
        <f t="shared" ca="1" si="2271"/>
        <v>0</v>
      </c>
      <c r="AM431" s="53">
        <f t="shared" ca="1" si="2271"/>
        <v>0</v>
      </c>
      <c r="AN431" s="53">
        <f t="shared" ca="1" si="2271"/>
        <v>0</v>
      </c>
      <c r="AO431" s="53">
        <f t="shared" ca="1" si="2271"/>
        <v>0</v>
      </c>
      <c r="AP431" s="53">
        <f t="shared" ca="1" si="2271"/>
        <v>0</v>
      </c>
      <c r="AQ431" s="53">
        <f t="shared" ca="1" si="2271"/>
        <v>0</v>
      </c>
      <c r="AR431" s="53">
        <f t="shared" ca="1" si="2271"/>
        <v>0</v>
      </c>
      <c r="AS431" s="53">
        <f t="shared" ca="1" si="2271"/>
        <v>0</v>
      </c>
      <c r="AT431" s="53">
        <f t="shared" ca="1" si="2271"/>
        <v>0</v>
      </c>
      <c r="AU431" s="53">
        <f t="shared" ca="1" si="2271"/>
        <v>0</v>
      </c>
      <c r="AV431" s="53">
        <f t="shared" ca="1" si="2271"/>
        <v>0</v>
      </c>
      <c r="AW431" s="53">
        <f t="shared" ca="1" si="2271"/>
        <v>0</v>
      </c>
      <c r="AX431" s="53">
        <f t="shared" ca="1" si="2271"/>
        <v>0</v>
      </c>
      <c r="AY431" s="53">
        <f t="shared" ca="1" si="2271"/>
        <v>0</v>
      </c>
      <c r="AZ431" s="53">
        <f t="shared" ca="1" si="2271"/>
        <v>0</v>
      </c>
      <c r="BA431" s="53">
        <f t="shared" ca="1" si="2271"/>
        <v>0</v>
      </c>
      <c r="BB431" s="53">
        <f t="shared" ca="1" si="2271"/>
        <v>0</v>
      </c>
      <c r="BC431" s="53">
        <f t="shared" ca="1" si="2271"/>
        <v>0</v>
      </c>
      <c r="BD431" s="53">
        <f t="shared" ca="1" si="2271"/>
        <v>0</v>
      </c>
      <c r="BE431" s="402"/>
      <c r="BG431" s="18" t="s">
        <v>288</v>
      </c>
      <c r="BH431" s="122">
        <f>BG341</f>
        <v>3</v>
      </c>
      <c r="BI431" s="122" t="str">
        <f>BG342</f>
        <v>lei1834</v>
      </c>
      <c r="BJ431" s="210"/>
      <c r="BK431" s="122"/>
      <c r="BL431" s="8"/>
      <c r="BM431" s="52">
        <f ca="1">IF(BM407="Road",BM427*BM429,0)</f>
        <v>0</v>
      </c>
      <c r="BN431" s="53">
        <f t="shared" ref="BN431:CG431" ca="1" si="2272">IF(BN407="Road",BN427*BN429,0)</f>
        <v>0</v>
      </c>
      <c r="BO431" s="53">
        <f t="shared" ca="1" si="2272"/>
        <v>0</v>
      </c>
      <c r="BP431" s="53">
        <f t="shared" ca="1" si="2272"/>
        <v>0</v>
      </c>
      <c r="BQ431" s="53">
        <f t="shared" ca="1" si="2272"/>
        <v>0</v>
      </c>
      <c r="BR431" s="53">
        <f t="shared" ca="1" si="2272"/>
        <v>0</v>
      </c>
      <c r="BS431" s="53">
        <f t="shared" ca="1" si="2272"/>
        <v>0</v>
      </c>
      <c r="BT431" s="53">
        <f t="shared" ca="1" si="2272"/>
        <v>0</v>
      </c>
      <c r="BU431" s="53">
        <f t="shared" ca="1" si="2272"/>
        <v>0</v>
      </c>
      <c r="BV431" s="53">
        <f t="shared" ca="1" si="2272"/>
        <v>0</v>
      </c>
      <c r="BW431" s="53">
        <f t="shared" ca="1" si="2272"/>
        <v>0</v>
      </c>
      <c r="BX431" s="53">
        <f t="shared" ca="1" si="2272"/>
        <v>0</v>
      </c>
      <c r="BY431" s="53">
        <f t="shared" ca="1" si="2272"/>
        <v>0</v>
      </c>
      <c r="BZ431" s="53">
        <f t="shared" ca="1" si="2272"/>
        <v>0</v>
      </c>
      <c r="CA431" s="53">
        <f t="shared" ca="1" si="2272"/>
        <v>0</v>
      </c>
      <c r="CB431" s="53">
        <f t="shared" ca="1" si="2272"/>
        <v>0</v>
      </c>
      <c r="CC431" s="53">
        <f t="shared" ca="1" si="2272"/>
        <v>0</v>
      </c>
      <c r="CD431" s="53">
        <f t="shared" ca="1" si="2272"/>
        <v>0</v>
      </c>
      <c r="CE431" s="53">
        <f t="shared" ca="1" si="2272"/>
        <v>0</v>
      </c>
      <c r="CF431" s="53">
        <f t="shared" ca="1" si="2272"/>
        <v>0</v>
      </c>
      <c r="CG431" s="53">
        <f t="shared" ca="1" si="2272"/>
        <v>0</v>
      </c>
      <c r="CH431" s="402"/>
      <c r="CJ431" s="18" t="s">
        <v>288</v>
      </c>
      <c r="CK431" s="122">
        <f>CJ341</f>
        <v>3</v>
      </c>
      <c r="CL431" s="122" t="str">
        <f>CJ342</f>
        <v>work3564</v>
      </c>
      <c r="CM431" s="210"/>
      <c r="CN431" s="122"/>
      <c r="CO431" s="8"/>
      <c r="CP431" s="52">
        <f ca="1">IF(CP407="Road",CP427*CP429,0)</f>
        <v>0</v>
      </c>
      <c r="CQ431" s="53">
        <f t="shared" ref="CQ431:DJ431" ca="1" si="2273">IF(CQ407="Road",CQ427*CQ429,0)</f>
        <v>0</v>
      </c>
      <c r="CR431" s="53">
        <f t="shared" ca="1" si="2273"/>
        <v>0</v>
      </c>
      <c r="CS431" s="53">
        <f t="shared" ca="1" si="2273"/>
        <v>0</v>
      </c>
      <c r="CT431" s="53">
        <f t="shared" ca="1" si="2273"/>
        <v>0</v>
      </c>
      <c r="CU431" s="53">
        <f t="shared" ca="1" si="2273"/>
        <v>0</v>
      </c>
      <c r="CV431" s="53">
        <f t="shared" ca="1" si="2273"/>
        <v>0</v>
      </c>
      <c r="CW431" s="53">
        <f t="shared" ca="1" si="2273"/>
        <v>0</v>
      </c>
      <c r="CX431" s="53">
        <f t="shared" ca="1" si="2273"/>
        <v>0</v>
      </c>
      <c r="CY431" s="53">
        <f t="shared" ca="1" si="2273"/>
        <v>0</v>
      </c>
      <c r="CZ431" s="53">
        <f t="shared" ca="1" si="2273"/>
        <v>0</v>
      </c>
      <c r="DA431" s="53">
        <f t="shared" ca="1" si="2273"/>
        <v>0</v>
      </c>
      <c r="DB431" s="53">
        <f t="shared" ca="1" si="2273"/>
        <v>0</v>
      </c>
      <c r="DC431" s="53">
        <f t="shared" ca="1" si="2273"/>
        <v>0</v>
      </c>
      <c r="DD431" s="53">
        <f t="shared" ca="1" si="2273"/>
        <v>0</v>
      </c>
      <c r="DE431" s="53">
        <f t="shared" ca="1" si="2273"/>
        <v>0</v>
      </c>
      <c r="DF431" s="53">
        <f t="shared" ca="1" si="2273"/>
        <v>0</v>
      </c>
      <c r="DG431" s="53">
        <f t="shared" ca="1" si="2273"/>
        <v>0</v>
      </c>
      <c r="DH431" s="53">
        <f t="shared" ca="1" si="2273"/>
        <v>0</v>
      </c>
      <c r="DI431" s="53">
        <f t="shared" ca="1" si="2273"/>
        <v>0</v>
      </c>
      <c r="DJ431" s="53">
        <f t="shared" ca="1" si="2273"/>
        <v>0</v>
      </c>
      <c r="DK431" s="402"/>
      <c r="DM431" s="18" t="s">
        <v>288</v>
      </c>
      <c r="DN431" s="122">
        <f>DM341</f>
        <v>3</v>
      </c>
      <c r="DO431" s="122" t="str">
        <f>DM342</f>
        <v>shop3564</v>
      </c>
      <c r="DP431" s="210"/>
      <c r="DQ431" s="122"/>
      <c r="DR431" s="8"/>
      <c r="DS431" s="52">
        <f ca="1">IF(DS407="Road",DS427*DS429,0)</f>
        <v>0</v>
      </c>
      <c r="DT431" s="53">
        <f t="shared" ref="DT431:EM431" ca="1" si="2274">IF(DT407="Road",DT427*DT429,0)</f>
        <v>0</v>
      </c>
      <c r="DU431" s="53">
        <f t="shared" ca="1" si="2274"/>
        <v>0</v>
      </c>
      <c r="DV431" s="53">
        <f t="shared" ca="1" si="2274"/>
        <v>0</v>
      </c>
      <c r="DW431" s="53">
        <f t="shared" ca="1" si="2274"/>
        <v>0</v>
      </c>
      <c r="DX431" s="53">
        <f t="shared" ca="1" si="2274"/>
        <v>0</v>
      </c>
      <c r="DY431" s="53">
        <f t="shared" ca="1" si="2274"/>
        <v>0</v>
      </c>
      <c r="DZ431" s="53">
        <f t="shared" ca="1" si="2274"/>
        <v>0</v>
      </c>
      <c r="EA431" s="53">
        <f t="shared" ca="1" si="2274"/>
        <v>0</v>
      </c>
      <c r="EB431" s="53">
        <f t="shared" ca="1" si="2274"/>
        <v>0</v>
      </c>
      <c r="EC431" s="53">
        <f t="shared" ca="1" si="2274"/>
        <v>0</v>
      </c>
      <c r="ED431" s="53">
        <f t="shared" ca="1" si="2274"/>
        <v>0</v>
      </c>
      <c r="EE431" s="53">
        <f t="shared" ca="1" si="2274"/>
        <v>0</v>
      </c>
      <c r="EF431" s="53">
        <f t="shared" ca="1" si="2274"/>
        <v>0</v>
      </c>
      <c r="EG431" s="53">
        <f t="shared" ca="1" si="2274"/>
        <v>0</v>
      </c>
      <c r="EH431" s="53">
        <f t="shared" ca="1" si="2274"/>
        <v>0</v>
      </c>
      <c r="EI431" s="53">
        <f t="shared" ca="1" si="2274"/>
        <v>0</v>
      </c>
      <c r="EJ431" s="53">
        <f t="shared" ca="1" si="2274"/>
        <v>0</v>
      </c>
      <c r="EK431" s="53">
        <f t="shared" ca="1" si="2274"/>
        <v>0</v>
      </c>
      <c r="EL431" s="53">
        <f t="shared" ca="1" si="2274"/>
        <v>0</v>
      </c>
      <c r="EM431" s="53">
        <f t="shared" ca="1" si="2274"/>
        <v>0</v>
      </c>
      <c r="EN431" s="402"/>
      <c r="EP431" s="18" t="s">
        <v>288</v>
      </c>
      <c r="EQ431" s="122">
        <f>EP341</f>
        <v>3</v>
      </c>
      <c r="ER431" s="122" t="str">
        <f>EP342</f>
        <v>lei3564</v>
      </c>
      <c r="ES431" s="210"/>
      <c r="ET431" s="122"/>
      <c r="EU431" s="8"/>
      <c r="EV431" s="52">
        <f ca="1">IF(EV407="Road",EV427*EV429,0)</f>
        <v>0</v>
      </c>
      <c r="EW431" s="53">
        <f t="shared" ref="EW431:FP431" ca="1" si="2275">IF(EW407="Road",EW427*EW429,0)</f>
        <v>0</v>
      </c>
      <c r="EX431" s="53">
        <f t="shared" ca="1" si="2275"/>
        <v>0</v>
      </c>
      <c r="EY431" s="53">
        <f t="shared" ca="1" si="2275"/>
        <v>0</v>
      </c>
      <c r="EZ431" s="53">
        <f t="shared" ca="1" si="2275"/>
        <v>0</v>
      </c>
      <c r="FA431" s="53">
        <f t="shared" ca="1" si="2275"/>
        <v>0</v>
      </c>
      <c r="FB431" s="53">
        <f t="shared" ca="1" si="2275"/>
        <v>0</v>
      </c>
      <c r="FC431" s="53">
        <f t="shared" ca="1" si="2275"/>
        <v>0</v>
      </c>
      <c r="FD431" s="53">
        <f t="shared" ca="1" si="2275"/>
        <v>0</v>
      </c>
      <c r="FE431" s="53">
        <f t="shared" ca="1" si="2275"/>
        <v>0</v>
      </c>
      <c r="FF431" s="53">
        <f t="shared" ca="1" si="2275"/>
        <v>0</v>
      </c>
      <c r="FG431" s="53">
        <f t="shared" ca="1" si="2275"/>
        <v>0</v>
      </c>
      <c r="FH431" s="53">
        <f t="shared" ca="1" si="2275"/>
        <v>0</v>
      </c>
      <c r="FI431" s="53">
        <f t="shared" ca="1" si="2275"/>
        <v>0</v>
      </c>
      <c r="FJ431" s="53">
        <f t="shared" ca="1" si="2275"/>
        <v>0</v>
      </c>
      <c r="FK431" s="53">
        <f t="shared" ca="1" si="2275"/>
        <v>0</v>
      </c>
      <c r="FL431" s="53">
        <f t="shared" ca="1" si="2275"/>
        <v>0</v>
      </c>
      <c r="FM431" s="53">
        <f t="shared" ca="1" si="2275"/>
        <v>0</v>
      </c>
      <c r="FN431" s="53">
        <f t="shared" ca="1" si="2275"/>
        <v>0</v>
      </c>
      <c r="FO431" s="53">
        <f t="shared" ca="1" si="2275"/>
        <v>0</v>
      </c>
      <c r="FP431" s="53">
        <f t="shared" ca="1" si="2275"/>
        <v>0</v>
      </c>
      <c r="FQ431" s="402"/>
      <c r="FS431" s="18" t="s">
        <v>288</v>
      </c>
      <c r="FT431" s="122">
        <f>FS341</f>
        <v>3</v>
      </c>
      <c r="FU431" s="122" t="str">
        <f>FS342</f>
        <v>shop65</v>
      </c>
      <c r="FV431" s="210"/>
      <c r="FW431" s="122"/>
      <c r="FX431" s="8"/>
      <c r="FY431" s="52">
        <f ca="1">IF(FY407="Road",FY427*FY429,0)</f>
        <v>0</v>
      </c>
      <c r="FZ431" s="53">
        <f t="shared" ref="FZ431:GS431" ca="1" si="2276">IF(FZ407="Road",FZ427*FZ429,0)</f>
        <v>0</v>
      </c>
      <c r="GA431" s="53">
        <f t="shared" ca="1" si="2276"/>
        <v>0</v>
      </c>
      <c r="GB431" s="53">
        <f t="shared" ca="1" si="2276"/>
        <v>0</v>
      </c>
      <c r="GC431" s="53">
        <f t="shared" ca="1" si="2276"/>
        <v>0</v>
      </c>
      <c r="GD431" s="53">
        <f t="shared" ca="1" si="2276"/>
        <v>0</v>
      </c>
      <c r="GE431" s="53">
        <f t="shared" ca="1" si="2276"/>
        <v>0</v>
      </c>
      <c r="GF431" s="53">
        <f t="shared" ca="1" si="2276"/>
        <v>0</v>
      </c>
      <c r="GG431" s="53">
        <f t="shared" ca="1" si="2276"/>
        <v>0</v>
      </c>
      <c r="GH431" s="53">
        <f t="shared" ca="1" si="2276"/>
        <v>0</v>
      </c>
      <c r="GI431" s="53">
        <f t="shared" ca="1" si="2276"/>
        <v>0</v>
      </c>
      <c r="GJ431" s="53">
        <f t="shared" ca="1" si="2276"/>
        <v>0</v>
      </c>
      <c r="GK431" s="53">
        <f t="shared" ca="1" si="2276"/>
        <v>0</v>
      </c>
      <c r="GL431" s="53">
        <f t="shared" ca="1" si="2276"/>
        <v>0</v>
      </c>
      <c r="GM431" s="53">
        <f t="shared" ca="1" si="2276"/>
        <v>0</v>
      </c>
      <c r="GN431" s="53">
        <f t="shared" ca="1" si="2276"/>
        <v>0</v>
      </c>
      <c r="GO431" s="53">
        <f t="shared" ca="1" si="2276"/>
        <v>0</v>
      </c>
      <c r="GP431" s="53">
        <f t="shared" ca="1" si="2276"/>
        <v>0</v>
      </c>
      <c r="GQ431" s="53">
        <f t="shared" ca="1" si="2276"/>
        <v>0</v>
      </c>
      <c r="GR431" s="53">
        <f t="shared" ca="1" si="2276"/>
        <v>0</v>
      </c>
      <c r="GS431" s="53">
        <f t="shared" ca="1" si="2276"/>
        <v>0</v>
      </c>
      <c r="GT431" s="402"/>
      <c r="GV431" s="18" t="s">
        <v>288</v>
      </c>
      <c r="GW431" s="122">
        <f>GV341</f>
        <v>3</v>
      </c>
      <c r="GX431" s="122" t="str">
        <f>GV342</f>
        <v>lei65</v>
      </c>
      <c r="GY431" s="210"/>
      <c r="GZ431" s="122"/>
      <c r="HA431" s="8"/>
      <c r="HB431" s="52">
        <f ca="1">IF(HB407="Road",HB427*HB429,0)</f>
        <v>0</v>
      </c>
      <c r="HC431" s="53">
        <f t="shared" ref="HC431:HV431" ca="1" si="2277">IF(HC407="Road",HC427*HC429,0)</f>
        <v>0</v>
      </c>
      <c r="HD431" s="53">
        <f t="shared" ca="1" si="2277"/>
        <v>0</v>
      </c>
      <c r="HE431" s="53">
        <f t="shared" ca="1" si="2277"/>
        <v>0</v>
      </c>
      <c r="HF431" s="53">
        <f t="shared" ca="1" si="2277"/>
        <v>0</v>
      </c>
      <c r="HG431" s="53">
        <f t="shared" ca="1" si="2277"/>
        <v>0</v>
      </c>
      <c r="HH431" s="53">
        <f t="shared" ca="1" si="2277"/>
        <v>0</v>
      </c>
      <c r="HI431" s="53">
        <f t="shared" ca="1" si="2277"/>
        <v>0</v>
      </c>
      <c r="HJ431" s="53">
        <f t="shared" ca="1" si="2277"/>
        <v>0</v>
      </c>
      <c r="HK431" s="53">
        <f t="shared" ca="1" si="2277"/>
        <v>0</v>
      </c>
      <c r="HL431" s="53">
        <f t="shared" ca="1" si="2277"/>
        <v>0</v>
      </c>
      <c r="HM431" s="53">
        <f t="shared" ca="1" si="2277"/>
        <v>0</v>
      </c>
      <c r="HN431" s="53">
        <f t="shared" ca="1" si="2277"/>
        <v>0</v>
      </c>
      <c r="HO431" s="53">
        <f t="shared" ca="1" si="2277"/>
        <v>0</v>
      </c>
      <c r="HP431" s="53">
        <f t="shared" ca="1" si="2277"/>
        <v>0</v>
      </c>
      <c r="HQ431" s="53">
        <f t="shared" ca="1" si="2277"/>
        <v>0</v>
      </c>
      <c r="HR431" s="53">
        <f t="shared" ca="1" si="2277"/>
        <v>0</v>
      </c>
      <c r="HS431" s="53">
        <f t="shared" ca="1" si="2277"/>
        <v>0</v>
      </c>
      <c r="HT431" s="53">
        <f t="shared" ca="1" si="2277"/>
        <v>0</v>
      </c>
      <c r="HU431" s="53">
        <f t="shared" ca="1" si="2277"/>
        <v>0</v>
      </c>
      <c r="HV431" s="53">
        <f t="shared" ca="1" si="2277"/>
        <v>0</v>
      </c>
      <c r="HW431" s="402"/>
    </row>
    <row r="432" spans="1:231" ht="15">
      <c r="A432" s="18" t="s">
        <v>289</v>
      </c>
      <c r="B432" s="122">
        <f>A341</f>
        <v>3</v>
      </c>
      <c r="C432" s="122" t="str">
        <f>A342</f>
        <v>work1834</v>
      </c>
      <c r="D432" s="210"/>
      <c r="E432" s="122"/>
      <c r="F432" s="8"/>
      <c r="G432" s="497">
        <f t="shared" ref="G432:AA432" ca="1" si="2278">IF(G407="Facility",G427*G429,0)</f>
        <v>173802.79268912025</v>
      </c>
      <c r="H432" s="506">
        <f t="shared" ca="1" si="2278"/>
        <v>173798.51128160421</v>
      </c>
      <c r="I432" s="506">
        <f t="shared" ca="1" si="2278"/>
        <v>173791.50608047639</v>
      </c>
      <c r="J432" s="506">
        <f t="shared" ca="1" si="2278"/>
        <v>173780.04411542969</v>
      </c>
      <c r="K432" s="506">
        <f t="shared" ca="1" si="2278"/>
        <v>173761.29017857689</v>
      </c>
      <c r="L432" s="506">
        <f t="shared" ca="1" si="2278"/>
        <v>173730.60667153323</v>
      </c>
      <c r="M432" s="506">
        <f t="shared" ca="1" si="2278"/>
        <v>173680.41046538181</v>
      </c>
      <c r="N432" s="506">
        <f t="shared" ca="1" si="2278"/>
        <v>173598.3095840126</v>
      </c>
      <c r="O432" s="506">
        <f t="shared" ca="1" si="2278"/>
        <v>173464.07434215239</v>
      </c>
      <c r="P432" s="506">
        <f t="shared" ca="1" si="2278"/>
        <v>172303.34958823494</v>
      </c>
      <c r="Q432" s="506">
        <f t="shared" ca="1" si="2278"/>
        <v>172886.71735443879</v>
      </c>
      <c r="R432" s="506">
        <f t="shared" ca="1" si="2278"/>
        <v>173244.73626213626</v>
      </c>
      <c r="S432" s="506">
        <f t="shared" ca="1" si="2278"/>
        <v>173464.07434215239</v>
      </c>
      <c r="T432" s="506">
        <f t="shared" ca="1" si="2278"/>
        <v>173598.3095840126</v>
      </c>
      <c r="U432" s="506">
        <f t="shared" ca="1" si="2278"/>
        <v>173680.41046538181</v>
      </c>
      <c r="V432" s="506">
        <f t="shared" ca="1" si="2278"/>
        <v>173730.60667153323</v>
      </c>
      <c r="W432" s="506">
        <f t="shared" ca="1" si="2278"/>
        <v>173761.29017857689</v>
      </c>
      <c r="X432" s="506">
        <f t="shared" ca="1" si="2278"/>
        <v>173780.04411542969</v>
      </c>
      <c r="Y432" s="506">
        <f t="shared" ca="1" si="2278"/>
        <v>173791.50608047639</v>
      </c>
      <c r="Z432" s="506">
        <f t="shared" ca="1" si="2278"/>
        <v>173798.51128160421</v>
      </c>
      <c r="AA432" s="506">
        <f t="shared" ca="1" si="2278"/>
        <v>173802.79268912025</v>
      </c>
      <c r="AB432" s="402"/>
      <c r="AD432" s="18" t="s">
        <v>289</v>
      </c>
      <c r="AE432" s="122">
        <f>AD341</f>
        <v>3</v>
      </c>
      <c r="AF432" s="122" t="str">
        <f>AD342</f>
        <v>shop1834</v>
      </c>
      <c r="AG432" s="210"/>
      <c r="AH432" s="122"/>
      <c r="AI432" s="8"/>
      <c r="AJ432" s="497">
        <f t="shared" ref="AJ432:BD432" ca="1" si="2279">IF(AJ407="Facility",AJ427*AJ429,0)</f>
        <v>173808.32453738028</v>
      </c>
      <c r="AK432" s="506">
        <f t="shared" ca="1" si="2279"/>
        <v>173807.54773441397</v>
      </c>
      <c r="AL432" s="506">
        <f t="shared" ca="1" si="2279"/>
        <v>173806.26750354547</v>
      </c>
      <c r="AM432" s="506">
        <f t="shared" ca="1" si="2279"/>
        <v>173804.15741801824</v>
      </c>
      <c r="AN432" s="506">
        <f t="shared" ca="1" si="2279"/>
        <v>173800.67929877568</v>
      </c>
      <c r="AO432" s="506">
        <f t="shared" ca="1" si="2279"/>
        <v>173794.94581283853</v>
      </c>
      <c r="AP432" s="506">
        <f t="shared" ca="1" si="2279"/>
        <v>173785.49392876617</v>
      </c>
      <c r="AQ432" s="506">
        <f t="shared" ca="1" si="2279"/>
        <v>173769.91147140774</v>
      </c>
      <c r="AR432" s="506">
        <f t="shared" ca="1" si="2279"/>
        <v>173744.22175981742</v>
      </c>
      <c r="AS432" s="506">
        <f t="shared" ca="1" si="2279"/>
        <v>173701.87032426125</v>
      </c>
      <c r="AT432" s="506">
        <f t="shared" ca="1" si="2279"/>
        <v>173632.05840890756</v>
      </c>
      <c r="AU432" s="506">
        <f t="shared" ca="1" si="2279"/>
        <v>173701.87032426125</v>
      </c>
      <c r="AV432" s="506">
        <f t="shared" ca="1" si="2279"/>
        <v>173744.22175981742</v>
      </c>
      <c r="AW432" s="506">
        <f t="shared" ca="1" si="2279"/>
        <v>173769.91147140774</v>
      </c>
      <c r="AX432" s="506">
        <f t="shared" ca="1" si="2279"/>
        <v>173785.49392876617</v>
      </c>
      <c r="AY432" s="506">
        <f t="shared" ca="1" si="2279"/>
        <v>173794.94581283853</v>
      </c>
      <c r="AZ432" s="506">
        <f t="shared" ca="1" si="2279"/>
        <v>173800.67929877568</v>
      </c>
      <c r="BA432" s="506">
        <f t="shared" ca="1" si="2279"/>
        <v>173804.15741801824</v>
      </c>
      <c r="BB432" s="506">
        <f t="shared" ca="1" si="2279"/>
        <v>173806.26750354547</v>
      </c>
      <c r="BC432" s="506">
        <f t="shared" ca="1" si="2279"/>
        <v>173807.54773441397</v>
      </c>
      <c r="BD432" s="506">
        <f t="shared" ca="1" si="2279"/>
        <v>173808.32453738028</v>
      </c>
      <c r="BE432" s="402"/>
      <c r="BG432" s="18" t="s">
        <v>289</v>
      </c>
      <c r="BH432" s="122">
        <f>BG341</f>
        <v>3</v>
      </c>
      <c r="BI432" s="122" t="str">
        <f>BG342</f>
        <v>lei1834</v>
      </c>
      <c r="BJ432" s="210"/>
      <c r="BK432" s="122"/>
      <c r="BL432" s="8"/>
      <c r="BM432" s="497">
        <f t="shared" ref="BM432:CG432" ca="1" si="2280">IF(BM407="Facility",BM427*BM429,0)</f>
        <v>173802.24311298461</v>
      </c>
      <c r="BN432" s="506">
        <f t="shared" ca="1" si="2280"/>
        <v>173797.58855063855</v>
      </c>
      <c r="BO432" s="506">
        <f t="shared" ca="1" si="2280"/>
        <v>173789.95729631768</v>
      </c>
      <c r="BP432" s="506">
        <f t="shared" ca="1" si="2280"/>
        <v>173777.44529980884</v>
      </c>
      <c r="BQ432" s="506">
        <f t="shared" ca="1" si="2280"/>
        <v>173756.93078780497</v>
      </c>
      <c r="BR432" s="506">
        <f t="shared" ca="1" si="2280"/>
        <v>173723.29639583384</v>
      </c>
      <c r="BS432" s="506">
        <f t="shared" ca="1" si="2280"/>
        <v>173668.15632476</v>
      </c>
      <c r="BT432" s="506">
        <f t="shared" ca="1" si="2280"/>
        <v>173577.77702969575</v>
      </c>
      <c r="BU432" s="506">
        <f t="shared" ca="1" si="2280"/>
        <v>173429.68993552279</v>
      </c>
      <c r="BV432" s="506">
        <f t="shared" ca="1" si="2280"/>
        <v>172142.86698963237</v>
      </c>
      <c r="BW432" s="506">
        <f t="shared" ca="1" si="2280"/>
        <v>172790.54401392539</v>
      </c>
      <c r="BX432" s="506">
        <f t="shared" ca="1" si="2280"/>
        <v>173187.19903233508</v>
      </c>
      <c r="BY432" s="506">
        <f t="shared" ca="1" si="2280"/>
        <v>173429.68993552279</v>
      </c>
      <c r="BZ432" s="506">
        <f t="shared" ca="1" si="2280"/>
        <v>173577.77702969575</v>
      </c>
      <c r="CA432" s="506">
        <f t="shared" ca="1" si="2280"/>
        <v>173668.15632476</v>
      </c>
      <c r="CB432" s="506">
        <f t="shared" ca="1" si="2280"/>
        <v>173723.29639583384</v>
      </c>
      <c r="CC432" s="506">
        <f t="shared" ca="1" si="2280"/>
        <v>173756.93078780497</v>
      </c>
      <c r="CD432" s="506">
        <f t="shared" ca="1" si="2280"/>
        <v>173777.44529980884</v>
      </c>
      <c r="CE432" s="506">
        <f t="shared" ca="1" si="2280"/>
        <v>173789.95729631768</v>
      </c>
      <c r="CF432" s="506">
        <f t="shared" ca="1" si="2280"/>
        <v>173797.58855063855</v>
      </c>
      <c r="CG432" s="506">
        <f t="shared" ca="1" si="2280"/>
        <v>173802.24311298461</v>
      </c>
      <c r="CH432" s="402"/>
      <c r="CJ432" s="18" t="s">
        <v>289</v>
      </c>
      <c r="CK432" s="122">
        <f>CJ341</f>
        <v>3</v>
      </c>
      <c r="CL432" s="122" t="str">
        <f>CJ342</f>
        <v>work3564</v>
      </c>
      <c r="CM432" s="210"/>
      <c r="CN432" s="122"/>
      <c r="CO432" s="8"/>
      <c r="CP432" s="497">
        <f t="shared" ref="CP432:DJ432" ca="1" si="2281">IF(CP407="Facility",CP427*CP429,0)</f>
        <v>173804.31321295281</v>
      </c>
      <c r="CQ432" s="506">
        <f t="shared" ca="1" si="2281"/>
        <v>173800.96218162414</v>
      </c>
      <c r="CR432" s="506">
        <f t="shared" ca="1" si="2281"/>
        <v>173795.45503012661</v>
      </c>
      <c r="CS432" s="506">
        <f t="shared" ca="1" si="2281"/>
        <v>173786.40395041037</v>
      </c>
      <c r="CT432" s="506">
        <f t="shared" ca="1" si="2281"/>
        <v>173771.52775794681</v>
      </c>
      <c r="CU432" s="506">
        <f t="shared" ca="1" si="2281"/>
        <v>173747.07713308732</v>
      </c>
      <c r="CV432" s="506">
        <f t="shared" ca="1" si="2281"/>
        <v>173706.89098940077</v>
      </c>
      <c r="CW432" s="506">
        <f t="shared" ca="1" si="2281"/>
        <v>173640.84897723701</v>
      </c>
      <c r="CX432" s="506">
        <f t="shared" ca="1" si="2281"/>
        <v>173532.33854094343</v>
      </c>
      <c r="CY432" s="506">
        <f t="shared" ca="1" si="2281"/>
        <v>173354.12232327615</v>
      </c>
      <c r="CZ432" s="506">
        <f t="shared" ca="1" si="2281"/>
        <v>173061.63197302213</v>
      </c>
      <c r="DA432" s="506">
        <f t="shared" ca="1" si="2281"/>
        <v>173354.12232327615</v>
      </c>
      <c r="DB432" s="506">
        <f t="shared" ca="1" si="2281"/>
        <v>173532.33854094343</v>
      </c>
      <c r="DC432" s="506">
        <f t="shared" ca="1" si="2281"/>
        <v>173640.84897723701</v>
      </c>
      <c r="DD432" s="506">
        <f t="shared" ca="1" si="2281"/>
        <v>173706.89098940077</v>
      </c>
      <c r="DE432" s="506">
        <f t="shared" ca="1" si="2281"/>
        <v>173747.07713308732</v>
      </c>
      <c r="DF432" s="506">
        <f t="shared" ca="1" si="2281"/>
        <v>173771.52775794681</v>
      </c>
      <c r="DG432" s="506">
        <f t="shared" ca="1" si="2281"/>
        <v>173786.40395041037</v>
      </c>
      <c r="DH432" s="506">
        <f t="shared" ca="1" si="2281"/>
        <v>173795.45503012661</v>
      </c>
      <c r="DI432" s="506">
        <f t="shared" ca="1" si="2281"/>
        <v>173800.96218162414</v>
      </c>
      <c r="DJ432" s="506">
        <f t="shared" ca="1" si="2281"/>
        <v>173804.31321295281</v>
      </c>
      <c r="DK432" s="402"/>
      <c r="DM432" s="18" t="s">
        <v>289</v>
      </c>
      <c r="DN432" s="122">
        <f>DM341</f>
        <v>3</v>
      </c>
      <c r="DO432" s="122" t="str">
        <f>DM342</f>
        <v>shop3564</v>
      </c>
      <c r="DP432" s="210"/>
      <c r="DQ432" s="122"/>
      <c r="DR432" s="8"/>
      <c r="DS432" s="497">
        <f t="shared" ref="DS432:EM432" ca="1" si="2282">IF(DS407="Facility",DS427*DS429,0)</f>
        <v>173803.07883375318</v>
      </c>
      <c r="DT432" s="506">
        <f t="shared" ca="1" si="2282"/>
        <v>173798.98500080139</v>
      </c>
      <c r="DU432" s="506">
        <f t="shared" ca="1" si="2282"/>
        <v>173792.2903625773</v>
      </c>
      <c r="DV432" s="506">
        <f t="shared" ca="1" si="2282"/>
        <v>173781.34259124519</v>
      </c>
      <c r="DW432" s="506">
        <f t="shared" ca="1" si="2282"/>
        <v>173763.43997097417</v>
      </c>
      <c r="DX432" s="506">
        <f t="shared" ca="1" si="2282"/>
        <v>173734.1658149283</v>
      </c>
      <c r="DY432" s="506">
        <f t="shared" ca="1" si="2282"/>
        <v>173686.30238395708</v>
      </c>
      <c r="DZ432" s="506">
        <f t="shared" ca="1" si="2282"/>
        <v>173608.06152744385</v>
      </c>
      <c r="EA432" s="506">
        <f t="shared" ca="1" si="2282"/>
        <v>173480.20993980113</v>
      </c>
      <c r="EB432" s="506">
        <f t="shared" ca="1" si="2282"/>
        <v>172376.06316889671</v>
      </c>
      <c r="EC432" s="506">
        <f t="shared" ca="1" si="2282"/>
        <v>172930.8002250306</v>
      </c>
      <c r="ED432" s="506">
        <f t="shared" ca="1" si="2282"/>
        <v>173271.41924857214</v>
      </c>
      <c r="EE432" s="506">
        <f t="shared" ca="1" si="2282"/>
        <v>173480.20993980113</v>
      </c>
      <c r="EF432" s="506">
        <f t="shared" ca="1" si="2282"/>
        <v>173608.06152744385</v>
      </c>
      <c r="EG432" s="506">
        <f t="shared" ca="1" si="2282"/>
        <v>173686.30238395708</v>
      </c>
      <c r="EH432" s="506">
        <f t="shared" ca="1" si="2282"/>
        <v>173734.1658149283</v>
      </c>
      <c r="EI432" s="506">
        <f t="shared" ca="1" si="2282"/>
        <v>173763.43997097417</v>
      </c>
      <c r="EJ432" s="506">
        <f t="shared" ca="1" si="2282"/>
        <v>173781.34259124519</v>
      </c>
      <c r="EK432" s="506">
        <f t="shared" ca="1" si="2282"/>
        <v>173792.2903625773</v>
      </c>
      <c r="EL432" s="506">
        <f t="shared" ca="1" si="2282"/>
        <v>173798.98500080139</v>
      </c>
      <c r="EM432" s="506">
        <f t="shared" ca="1" si="2282"/>
        <v>173803.07883375318</v>
      </c>
      <c r="EN432" s="402"/>
      <c r="EP432" s="18" t="s">
        <v>289</v>
      </c>
      <c r="EQ432" s="122">
        <f>EP341</f>
        <v>3</v>
      </c>
      <c r="ER432" s="122" t="str">
        <f>EP342</f>
        <v>lei3564</v>
      </c>
      <c r="ES432" s="210"/>
      <c r="ET432" s="122"/>
      <c r="EU432" s="8"/>
      <c r="EV432" s="497">
        <f t="shared" ref="EV432:FP432" ca="1" si="2283">IF(EV407="Facility",EV427*EV429,0)</f>
        <v>173803.8056229825</v>
      </c>
      <c r="EW432" s="506">
        <f t="shared" ca="1" si="2283"/>
        <v>173800.16771633079</v>
      </c>
      <c r="EX432" s="506">
        <f t="shared" ca="1" si="2283"/>
        <v>173794.21485696299</v>
      </c>
      <c r="EY432" s="506">
        <f t="shared" ca="1" si="2283"/>
        <v>173784.4737805936</v>
      </c>
      <c r="EZ432" s="506">
        <f t="shared" ca="1" si="2283"/>
        <v>173768.53381073856</v>
      </c>
      <c r="FA432" s="506">
        <f t="shared" ca="1" si="2283"/>
        <v>173742.45102409075</v>
      </c>
      <c r="FB432" s="506">
        <f t="shared" ca="1" si="2283"/>
        <v>173699.7749375971</v>
      </c>
      <c r="FC432" s="506">
        <f t="shared" ca="1" si="2283"/>
        <v>173629.96078561997</v>
      </c>
      <c r="FD432" s="506">
        <f t="shared" ca="1" si="2283"/>
        <v>173515.78552825272</v>
      </c>
      <c r="FE432" s="506">
        <f t="shared" ca="1" si="2283"/>
        <v>172527.34940127085</v>
      </c>
      <c r="FF432" s="506">
        <f t="shared" ca="1" si="2283"/>
        <v>173024.37309790825</v>
      </c>
      <c r="FG432" s="506">
        <f t="shared" ca="1" si="2283"/>
        <v>173329.15857200688</v>
      </c>
      <c r="FH432" s="506">
        <f t="shared" ca="1" si="2283"/>
        <v>173515.78552825272</v>
      </c>
      <c r="FI432" s="506">
        <f t="shared" ca="1" si="2283"/>
        <v>173629.96078561997</v>
      </c>
      <c r="FJ432" s="506">
        <f t="shared" ca="1" si="2283"/>
        <v>173699.7749375971</v>
      </c>
      <c r="FK432" s="506">
        <f t="shared" ca="1" si="2283"/>
        <v>173742.45102409075</v>
      </c>
      <c r="FL432" s="506">
        <f t="shared" ca="1" si="2283"/>
        <v>173768.53381073856</v>
      </c>
      <c r="FM432" s="506">
        <f t="shared" ca="1" si="2283"/>
        <v>173784.4737805936</v>
      </c>
      <c r="FN432" s="506">
        <f t="shared" ca="1" si="2283"/>
        <v>173794.21485696299</v>
      </c>
      <c r="FO432" s="506">
        <f t="shared" ca="1" si="2283"/>
        <v>173800.16771633079</v>
      </c>
      <c r="FP432" s="506">
        <f t="shared" ca="1" si="2283"/>
        <v>173803.8056229825</v>
      </c>
      <c r="FQ432" s="402"/>
      <c r="FS432" s="18" t="s">
        <v>289</v>
      </c>
      <c r="FT432" s="122">
        <f>FS341</f>
        <v>3</v>
      </c>
      <c r="FU432" s="122" t="str">
        <f>FS342</f>
        <v>shop65</v>
      </c>
      <c r="FV432" s="210"/>
      <c r="FW432" s="122"/>
      <c r="FX432" s="8"/>
      <c r="FY432" s="497">
        <f t="shared" ref="FY432:GS432" ca="1" si="2284">IF(FY407="Facility",FY427*FY429,0)</f>
        <v>173798.44440776092</v>
      </c>
      <c r="FZ432" s="506">
        <f t="shared" ca="1" si="2284"/>
        <v>173791.40539436985</v>
      </c>
      <c r="GA432" s="506">
        <f t="shared" ca="1" si="2284"/>
        <v>173779.89385672795</v>
      </c>
      <c r="GB432" s="506">
        <f t="shared" ca="1" si="2284"/>
        <v>173761.06836638748</v>
      </c>
      <c r="GC432" s="506">
        <f t="shared" ca="1" si="2284"/>
        <v>173730.28369436422</v>
      </c>
      <c r="GD432" s="506">
        <f t="shared" ca="1" si="2284"/>
        <v>173679.94852260995</v>
      </c>
      <c r="GE432" s="506">
        <f t="shared" ca="1" si="2284"/>
        <v>173597.66478646407</v>
      </c>
      <c r="GF432" s="506">
        <f t="shared" ca="1" si="2284"/>
        <v>173463.20544077017</v>
      </c>
      <c r="GG432" s="506">
        <f t="shared" ca="1" si="2284"/>
        <v>173243.62844282365</v>
      </c>
      <c r="GH432" s="506">
        <f t="shared" ca="1" si="2284"/>
        <v>172885.43877368345</v>
      </c>
      <c r="GI432" s="506">
        <f t="shared" ca="1" si="2284"/>
        <v>172302.17747215647</v>
      </c>
      <c r="GJ432" s="506">
        <f t="shared" ca="1" si="2284"/>
        <v>172885.43877368345</v>
      </c>
      <c r="GK432" s="506">
        <f t="shared" ca="1" si="2284"/>
        <v>173243.62844282365</v>
      </c>
      <c r="GL432" s="506">
        <f t="shared" ca="1" si="2284"/>
        <v>173463.20544077017</v>
      </c>
      <c r="GM432" s="506">
        <f t="shared" ca="1" si="2284"/>
        <v>173597.66478646407</v>
      </c>
      <c r="GN432" s="506">
        <f t="shared" ca="1" si="2284"/>
        <v>173679.94852260995</v>
      </c>
      <c r="GO432" s="506">
        <f t="shared" ca="1" si="2284"/>
        <v>173730.28369436422</v>
      </c>
      <c r="GP432" s="506">
        <f t="shared" ca="1" si="2284"/>
        <v>173761.06836638748</v>
      </c>
      <c r="GQ432" s="506">
        <f t="shared" ca="1" si="2284"/>
        <v>173779.89385672795</v>
      </c>
      <c r="GR432" s="506">
        <f t="shared" ca="1" si="2284"/>
        <v>173791.40539436985</v>
      </c>
      <c r="GS432" s="506">
        <f t="shared" ca="1" si="2284"/>
        <v>173798.44440776092</v>
      </c>
      <c r="GT432" s="402"/>
      <c r="GV432" s="18" t="s">
        <v>289</v>
      </c>
      <c r="GW432" s="122">
        <f>GV341</f>
        <v>3</v>
      </c>
      <c r="GX432" s="122" t="str">
        <f>GV342</f>
        <v>lei65</v>
      </c>
      <c r="GY432" s="210"/>
      <c r="GZ432" s="122"/>
      <c r="HA432" s="8"/>
      <c r="HB432" s="497">
        <f t="shared" ref="HB432:HV432" ca="1" si="2285">IF(HB407="Facility",HB427*HB429,0)</f>
        <v>173789.75908104473</v>
      </c>
      <c r="HC432" s="506">
        <f t="shared" ca="1" si="2285"/>
        <v>173777.2606756156</v>
      </c>
      <c r="HD432" s="506">
        <f t="shared" ca="1" si="2285"/>
        <v>173756.86054820986</v>
      </c>
      <c r="HE432" s="506">
        <f t="shared" ca="1" si="2285"/>
        <v>173723.56656629968</v>
      </c>
      <c r="HF432" s="506">
        <f t="shared" ca="1" si="2285"/>
        <v>173669.23883342789</v>
      </c>
      <c r="HG432" s="506">
        <f t="shared" ca="1" si="2285"/>
        <v>173580.6153459312</v>
      </c>
      <c r="HH432" s="506">
        <f t="shared" ca="1" si="2285"/>
        <v>173436.1168167266</v>
      </c>
      <c r="HI432" s="506">
        <f t="shared" ca="1" si="2285"/>
        <v>173200.70489959902</v>
      </c>
      <c r="HJ432" s="506">
        <f t="shared" ca="1" si="2285"/>
        <v>172817.68502780842</v>
      </c>
      <c r="HK432" s="506">
        <f t="shared" ca="1" si="2285"/>
        <v>172195.84160414099</v>
      </c>
      <c r="HL432" s="506">
        <f t="shared" ca="1" si="2285"/>
        <v>171189.77998456877</v>
      </c>
      <c r="HM432" s="506">
        <f t="shared" ca="1" si="2285"/>
        <v>172195.84160414099</v>
      </c>
      <c r="HN432" s="506">
        <f t="shared" ca="1" si="2285"/>
        <v>172817.68502780842</v>
      </c>
      <c r="HO432" s="506">
        <f t="shared" ca="1" si="2285"/>
        <v>173200.70489959902</v>
      </c>
      <c r="HP432" s="506">
        <f t="shared" ca="1" si="2285"/>
        <v>173436.1168167266</v>
      </c>
      <c r="HQ432" s="506">
        <f t="shared" ca="1" si="2285"/>
        <v>173580.6153459312</v>
      </c>
      <c r="HR432" s="506">
        <f t="shared" ca="1" si="2285"/>
        <v>173669.23883342789</v>
      </c>
      <c r="HS432" s="506">
        <f t="shared" ca="1" si="2285"/>
        <v>173723.56656629968</v>
      </c>
      <c r="HT432" s="506">
        <f t="shared" ca="1" si="2285"/>
        <v>173756.86054820986</v>
      </c>
      <c r="HU432" s="506">
        <f t="shared" ca="1" si="2285"/>
        <v>173777.2606756156</v>
      </c>
      <c r="HV432" s="506">
        <f t="shared" ca="1" si="2285"/>
        <v>173789.75908104473</v>
      </c>
      <c r="HW432" s="402"/>
    </row>
    <row r="433" spans="1:231" ht="15.75" thickBot="1">
      <c r="A433" s="18" t="s">
        <v>290</v>
      </c>
      <c r="B433" s="122">
        <f>A341</f>
        <v>3</v>
      </c>
      <c r="C433" s="122" t="str">
        <f>A342</f>
        <v>work1834</v>
      </c>
      <c r="D433" s="210"/>
      <c r="E433" s="122"/>
      <c r="F433" s="8"/>
      <c r="G433" s="52">
        <f t="shared" ref="G433:AA433" ca="1" si="2286">IF(G408=0,0,G428*G429)</f>
        <v>5.4854268123034338</v>
      </c>
      <c r="H433" s="53">
        <f t="shared" ca="1" si="2286"/>
        <v>8.9744964136331919</v>
      </c>
      <c r="I433" s="53">
        <f t="shared" ca="1" si="2286"/>
        <v>14.683281250094327</v>
      </c>
      <c r="J433" s="53">
        <f t="shared" ca="1" si="2286"/>
        <v>24.024039789463732</v>
      </c>
      <c r="K433" s="53">
        <f t="shared" ca="1" si="2286"/>
        <v>39.307282679376378</v>
      </c>
      <c r="L433" s="53">
        <f t="shared" ca="1" si="2286"/>
        <v>64.312351990602266</v>
      </c>
      <c r="M433" s="53">
        <f t="shared" ca="1" si="2286"/>
        <v>105.21900624597265</v>
      </c>
      <c r="N433" s="53">
        <f t="shared" ca="1" si="2286"/>
        <v>172.12590271738208</v>
      </c>
      <c r="O433" s="53">
        <f t="shared" ca="1" si="2286"/>
        <v>281.51892359820647</v>
      </c>
      <c r="P433" s="53">
        <f t="shared" ca="1" si="2286"/>
        <v>1227.4343589384098</v>
      </c>
      <c r="Q433" s="53">
        <f t="shared" ca="1" si="2286"/>
        <v>752.02744384525079</v>
      </c>
      <c r="R433" s="53">
        <f t="shared" ca="1" si="2286"/>
        <v>460.26524114241727</v>
      </c>
      <c r="S433" s="53">
        <f t="shared" ca="1" si="2286"/>
        <v>281.51892359820647</v>
      </c>
      <c r="T433" s="53">
        <f t="shared" ca="1" si="2286"/>
        <v>172.12590271738208</v>
      </c>
      <c r="U433" s="53">
        <f t="shared" ca="1" si="2286"/>
        <v>105.21900624597265</v>
      </c>
      <c r="V433" s="53">
        <f t="shared" ca="1" si="2286"/>
        <v>64.312351990602266</v>
      </c>
      <c r="W433" s="53">
        <f t="shared" ca="1" si="2286"/>
        <v>39.307282679376378</v>
      </c>
      <c r="X433" s="53">
        <f t="shared" ca="1" si="2286"/>
        <v>24.024039789463732</v>
      </c>
      <c r="Y433" s="53">
        <f t="shared" ca="1" si="2286"/>
        <v>14.683281250094327</v>
      </c>
      <c r="Z433" s="53">
        <f t="shared" ca="1" si="2286"/>
        <v>8.9744964136331919</v>
      </c>
      <c r="AA433" s="53">
        <f t="shared" ca="1" si="2286"/>
        <v>0</v>
      </c>
      <c r="AB433" s="402"/>
      <c r="AD433" s="18" t="s">
        <v>290</v>
      </c>
      <c r="AE433" s="122">
        <f>AD341</f>
        <v>3</v>
      </c>
      <c r="AF433" s="122" t="str">
        <f>AD342</f>
        <v>shop1834</v>
      </c>
      <c r="AG433" s="210"/>
      <c r="AH433" s="122"/>
      <c r="AI433" s="8"/>
      <c r="AJ433" s="52">
        <f t="shared" ref="AJ433:BD433" ca="1" si="2287">IF(AJ408=0,0,AJ428*AJ429)</f>
        <v>1.0144831340757146</v>
      </c>
      <c r="AK433" s="53">
        <f t="shared" ca="1" si="2287"/>
        <v>1.671592958619192</v>
      </c>
      <c r="AL433" s="53">
        <f t="shared" ca="1" si="2287"/>
        <v>2.7545603491570638</v>
      </c>
      <c r="AM433" s="53">
        <f t="shared" ca="1" si="2287"/>
        <v>4.539514823780415</v>
      </c>
      <c r="AN433" s="53">
        <f t="shared" ca="1" si="2287"/>
        <v>7.4817104954967775</v>
      </c>
      <c r="AO433" s="53">
        <f t="shared" ca="1" si="2287"/>
        <v>12.331756262140299</v>
      </c>
      <c r="AP433" s="53">
        <f t="shared" ca="1" si="2287"/>
        <v>20.327253388040027</v>
      </c>
      <c r="AQ433" s="53">
        <f t="shared" ca="1" si="2287"/>
        <v>33.508698703041723</v>
      </c>
      <c r="AR433" s="53">
        <f t="shared" ca="1" si="2287"/>
        <v>55.24002905083325</v>
      </c>
      <c r="AS433" s="53">
        <f t="shared" ca="1" si="2287"/>
        <v>91.065773280724514</v>
      </c>
      <c r="AT433" s="53">
        <f t="shared" ca="1" si="2287"/>
        <v>150.12076848488294</v>
      </c>
      <c r="AU433" s="53">
        <f t="shared" ca="1" si="2287"/>
        <v>91.065773280724514</v>
      </c>
      <c r="AV433" s="53">
        <f t="shared" ca="1" si="2287"/>
        <v>55.24002905083325</v>
      </c>
      <c r="AW433" s="53">
        <f t="shared" ca="1" si="2287"/>
        <v>33.508698703041723</v>
      </c>
      <c r="AX433" s="53">
        <f t="shared" ca="1" si="2287"/>
        <v>20.327253388040027</v>
      </c>
      <c r="AY433" s="53">
        <f t="shared" ca="1" si="2287"/>
        <v>12.331756262140299</v>
      </c>
      <c r="AZ433" s="53">
        <f t="shared" ca="1" si="2287"/>
        <v>7.4817104954967775</v>
      </c>
      <c r="BA433" s="53">
        <f t="shared" ca="1" si="2287"/>
        <v>4.539514823780415</v>
      </c>
      <c r="BB433" s="53">
        <f t="shared" ca="1" si="2287"/>
        <v>2.7545603491570638</v>
      </c>
      <c r="BC433" s="53">
        <f t="shared" ca="1" si="2287"/>
        <v>1.671592958619192</v>
      </c>
      <c r="BD433" s="53">
        <f t="shared" ca="1" si="2287"/>
        <v>0</v>
      </c>
      <c r="BE433" s="402"/>
      <c r="BG433" s="18" t="s">
        <v>290</v>
      </c>
      <c r="BH433" s="122">
        <f>BG341</f>
        <v>3</v>
      </c>
      <c r="BI433" s="122" t="str">
        <f>BG342</f>
        <v>lei1834</v>
      </c>
      <c r="BJ433" s="210"/>
      <c r="BK433" s="122"/>
      <c r="BL433" s="8"/>
      <c r="BM433" s="52">
        <f t="shared" ref="BM433:CG433" ca="1" si="2288">IF(BM408=0,0,BM428*BM429)</f>
        <v>6.4106806231619622</v>
      </c>
      <c r="BN433" s="53">
        <f t="shared" ca="1" si="2288"/>
        <v>10.509040234834639</v>
      </c>
      <c r="BO433" s="53">
        <f t="shared" ca="1" si="2288"/>
        <v>17.228388300214149</v>
      </c>
      <c r="BP433" s="53">
        <f t="shared" ca="1" si="2288"/>
        <v>28.245248176811923</v>
      </c>
      <c r="BQ433" s="53">
        <f t="shared" ca="1" si="2288"/>
        <v>46.308352975786079</v>
      </c>
      <c r="BR433" s="53">
        <f t="shared" ca="1" si="2288"/>
        <v>75.923561317531238</v>
      </c>
      <c r="BS433" s="53">
        <f t="shared" ca="1" si="2288"/>
        <v>124.47460080806907</v>
      </c>
      <c r="BT433" s="53">
        <f t="shared" ca="1" si="2288"/>
        <v>204.05390925540516</v>
      </c>
      <c r="BU433" s="53">
        <f t="shared" ca="1" si="2288"/>
        <v>334.4451513632111</v>
      </c>
      <c r="BV433" s="53">
        <f t="shared" ca="1" si="2288"/>
        <v>1467.4975839507194</v>
      </c>
      <c r="BW433" s="53">
        <f t="shared" ca="1" si="2288"/>
        <v>897.21553368897105</v>
      </c>
      <c r="BX433" s="53">
        <f t="shared" ca="1" si="2288"/>
        <v>547.95930155352391</v>
      </c>
      <c r="BY433" s="53">
        <f t="shared" ca="1" si="2288"/>
        <v>334.4451513632111</v>
      </c>
      <c r="BZ433" s="53">
        <f t="shared" ca="1" si="2288"/>
        <v>204.05390925540516</v>
      </c>
      <c r="CA433" s="53">
        <f t="shared" ca="1" si="2288"/>
        <v>124.47460080806907</v>
      </c>
      <c r="CB433" s="53">
        <f t="shared" ca="1" si="2288"/>
        <v>75.923561317531238</v>
      </c>
      <c r="CC433" s="53">
        <f t="shared" ca="1" si="2288"/>
        <v>46.308352975786079</v>
      </c>
      <c r="CD433" s="53">
        <f t="shared" ca="1" si="2288"/>
        <v>28.245248176811923</v>
      </c>
      <c r="CE433" s="53">
        <f t="shared" ca="1" si="2288"/>
        <v>17.228388300214149</v>
      </c>
      <c r="CF433" s="53">
        <f t="shared" ca="1" si="2288"/>
        <v>10.509040234834639</v>
      </c>
      <c r="CG433" s="53">
        <f t="shared" ca="1" si="2288"/>
        <v>0</v>
      </c>
      <c r="CH433" s="402"/>
      <c r="CJ433" s="18" t="s">
        <v>290</v>
      </c>
      <c r="CK433" s="122">
        <f>CJ341</f>
        <v>3</v>
      </c>
      <c r="CL433" s="122" t="str">
        <f>CJ342</f>
        <v>work3564</v>
      </c>
      <c r="CM433" s="210"/>
      <c r="CN433" s="122"/>
      <c r="CO433" s="8"/>
      <c r="CP433" s="52">
        <f t="shared" ref="CP433:DJ433" ca="1" si="2289">IF(CP408=0,0,CP428*CP429)</f>
        <v>4.6503081420759216</v>
      </c>
      <c r="CQ433" s="53">
        <f t="shared" ca="1" si="2289"/>
        <v>7.6410075868977172</v>
      </c>
      <c r="CR433" s="53">
        <f t="shared" ca="1" si="2289"/>
        <v>12.555982503841026</v>
      </c>
      <c r="CS433" s="53">
        <f t="shared" ca="1" si="2289"/>
        <v>20.633811812952278</v>
      </c>
      <c r="CT433" s="53">
        <f t="shared" ca="1" si="2289"/>
        <v>33.9103873439757</v>
      </c>
      <c r="CU433" s="53">
        <f t="shared" ca="1" si="2289"/>
        <v>55.731869455284681</v>
      </c>
      <c r="CV433" s="53">
        <f t="shared" ca="1" si="2289"/>
        <v>91.596851255088083</v>
      </c>
      <c r="CW433" s="53">
        <f t="shared" ca="1" si="2289"/>
        <v>150.53745483101969</v>
      </c>
      <c r="CX433" s="53">
        <f t="shared" ca="1" si="2289"/>
        <v>247.37991010891423</v>
      </c>
      <c r="CY433" s="53">
        <f t="shared" ca="1" si="2289"/>
        <v>406.43277800580762</v>
      </c>
      <c r="CZ433" s="53">
        <f t="shared" ca="1" si="2289"/>
        <v>667.47203497694863</v>
      </c>
      <c r="DA433" s="53">
        <f t="shared" ca="1" si="2289"/>
        <v>406.43277800580762</v>
      </c>
      <c r="DB433" s="53">
        <f t="shared" ca="1" si="2289"/>
        <v>247.37991010891423</v>
      </c>
      <c r="DC433" s="53">
        <f t="shared" ca="1" si="2289"/>
        <v>150.53745483101969</v>
      </c>
      <c r="DD433" s="53">
        <f t="shared" ca="1" si="2289"/>
        <v>91.596851255088083</v>
      </c>
      <c r="DE433" s="53">
        <f t="shared" ca="1" si="2289"/>
        <v>55.731869455284681</v>
      </c>
      <c r="DF433" s="53">
        <f t="shared" ca="1" si="2289"/>
        <v>33.9103873439757</v>
      </c>
      <c r="DG433" s="53">
        <f t="shared" ca="1" si="2289"/>
        <v>20.633811812952278</v>
      </c>
      <c r="DH433" s="53">
        <f t="shared" ca="1" si="2289"/>
        <v>12.555982503841026</v>
      </c>
      <c r="DI433" s="53">
        <f t="shared" ca="1" si="2289"/>
        <v>7.6410075868977172</v>
      </c>
      <c r="DJ433" s="53">
        <f t="shared" ca="1" si="2289"/>
        <v>0</v>
      </c>
      <c r="DK433" s="402"/>
      <c r="DM433" s="18" t="s">
        <v>290</v>
      </c>
      <c r="DN433" s="122">
        <f>DM341</f>
        <v>3</v>
      </c>
      <c r="DO433" s="122" t="str">
        <f>DM342</f>
        <v>shop3564</v>
      </c>
      <c r="DP433" s="210"/>
      <c r="DQ433" s="122"/>
      <c r="DR433" s="8"/>
      <c r="DS433" s="52">
        <f t="shared" ref="DS433:EM433" ca="1" si="2290">IF(DS408=0,0,DS428*DS429)</f>
        <v>5.0525552494619204</v>
      </c>
      <c r="DT433" s="53">
        <f t="shared" ca="1" si="2290"/>
        <v>8.261926069033235</v>
      </c>
      <c r="DU433" s="53">
        <f t="shared" ca="1" si="2290"/>
        <v>13.510204837835971</v>
      </c>
      <c r="DV433" s="53">
        <f t="shared" ca="1" si="2290"/>
        <v>22.092738191361182</v>
      </c>
      <c r="DW433" s="53">
        <f t="shared" ca="1" si="2290"/>
        <v>36.127543169519768</v>
      </c>
      <c r="DX433" s="53">
        <f t="shared" ca="1" si="2290"/>
        <v>59.077092720586855</v>
      </c>
      <c r="DY433" s="53">
        <f t="shared" ca="1" si="2290"/>
        <v>96.599751923379387</v>
      </c>
      <c r="DZ433" s="53">
        <f t="shared" ca="1" si="2290"/>
        <v>157.93687162225257</v>
      </c>
      <c r="EA433" s="53">
        <f t="shared" ca="1" si="2290"/>
        <v>258.16645095473024</v>
      </c>
      <c r="EB433" s="53">
        <f t="shared" ca="1" si="2290"/>
        <v>1123.765137756398</v>
      </c>
      <c r="EC433" s="53">
        <f t="shared" ca="1" si="2290"/>
        <v>688.87760290774634</v>
      </c>
      <c r="ED433" s="53">
        <f t="shared" ca="1" si="2290"/>
        <v>421.84844768437921</v>
      </c>
      <c r="EE433" s="53">
        <f t="shared" ca="1" si="2290"/>
        <v>258.16645095473024</v>
      </c>
      <c r="EF433" s="53">
        <f t="shared" ca="1" si="2290"/>
        <v>157.93687162225257</v>
      </c>
      <c r="EG433" s="53">
        <f t="shared" ca="1" si="2290"/>
        <v>96.599751923379387</v>
      </c>
      <c r="EH433" s="53">
        <f t="shared" ca="1" si="2290"/>
        <v>59.077092720586855</v>
      </c>
      <c r="EI433" s="53">
        <f t="shared" ca="1" si="2290"/>
        <v>36.127543169519768</v>
      </c>
      <c r="EJ433" s="53">
        <f t="shared" ca="1" si="2290"/>
        <v>22.092738191361182</v>
      </c>
      <c r="EK433" s="53">
        <f t="shared" ca="1" si="2290"/>
        <v>13.510204837835971</v>
      </c>
      <c r="EL433" s="53">
        <f t="shared" ca="1" si="2290"/>
        <v>8.261926069033235</v>
      </c>
      <c r="EM433" s="53">
        <f t="shared" ca="1" si="2290"/>
        <v>0</v>
      </c>
      <c r="EN433" s="402"/>
      <c r="EP433" s="18" t="s">
        <v>290</v>
      </c>
      <c r="EQ433" s="122">
        <f>EP341</f>
        <v>3</v>
      </c>
      <c r="ER433" s="122" t="str">
        <f>EP342</f>
        <v>lei3564</v>
      </c>
      <c r="ES433" s="210"/>
      <c r="ET433" s="122"/>
      <c r="EU433" s="8"/>
      <c r="EV433" s="52">
        <f t="shared" ref="EV433:FP433" ca="1" si="2291">IF(EV408=0,0,EV428*EV429)</f>
        <v>4.5312456184404368</v>
      </c>
      <c r="EW433" s="53">
        <f t="shared" ca="1" si="2291"/>
        <v>7.4140212076742129</v>
      </c>
      <c r="EX433" s="53">
        <f t="shared" ca="1" si="2291"/>
        <v>12.131227918700729</v>
      </c>
      <c r="EY433" s="53">
        <f t="shared" ca="1" si="2291"/>
        <v>19.850320204163332</v>
      </c>
      <c r="EZ433" s="53">
        <f t="shared" ca="1" si="2291"/>
        <v>32.481583287710507</v>
      </c>
      <c r="FA433" s="53">
        <f t="shared" ca="1" si="2291"/>
        <v>53.150288630081761</v>
      </c>
      <c r="FB433" s="53">
        <f t="shared" ca="1" si="2291"/>
        <v>86.967973404837196</v>
      </c>
      <c r="FC433" s="53">
        <f t="shared" ca="1" si="2291"/>
        <v>142.29059500303276</v>
      </c>
      <c r="FD433" s="53">
        <f t="shared" ca="1" si="2291"/>
        <v>232.76615590755469</v>
      </c>
      <c r="FE433" s="53">
        <f t="shared" ca="1" si="2291"/>
        <v>1016.0296673645623</v>
      </c>
      <c r="FF433" s="53">
        <f t="shared" ca="1" si="2291"/>
        <v>622.17465207463738</v>
      </c>
      <c r="FG433" s="53">
        <f t="shared" ca="1" si="2291"/>
        <v>380.65440188657851</v>
      </c>
      <c r="FH433" s="53">
        <f t="shared" ca="1" si="2291"/>
        <v>232.76615590755469</v>
      </c>
      <c r="FI433" s="53">
        <f t="shared" ca="1" si="2291"/>
        <v>142.29059500303276</v>
      </c>
      <c r="FJ433" s="53">
        <f t="shared" ca="1" si="2291"/>
        <v>86.967973404837196</v>
      </c>
      <c r="FK433" s="53">
        <f t="shared" ca="1" si="2291"/>
        <v>53.150288630081761</v>
      </c>
      <c r="FL433" s="53">
        <f t="shared" ca="1" si="2291"/>
        <v>32.481583287710507</v>
      </c>
      <c r="FM433" s="53">
        <f t="shared" ca="1" si="2291"/>
        <v>19.850320204163332</v>
      </c>
      <c r="FN433" s="53">
        <f t="shared" ca="1" si="2291"/>
        <v>12.131227918700729</v>
      </c>
      <c r="FO433" s="53">
        <f t="shared" ca="1" si="2291"/>
        <v>7.4140212076742129</v>
      </c>
      <c r="FP433" s="53">
        <f t="shared" ca="1" si="2291"/>
        <v>0</v>
      </c>
      <c r="FQ433" s="402"/>
      <c r="FS433" s="18" t="s">
        <v>290</v>
      </c>
      <c r="FT433" s="122">
        <f>FS341</f>
        <v>3</v>
      </c>
      <c r="FU433" s="122" t="str">
        <f>FS342</f>
        <v>shop65</v>
      </c>
      <c r="FV433" s="210"/>
      <c r="FW433" s="122"/>
      <c r="FX433" s="8"/>
      <c r="FY433" s="52">
        <f t="shared" ref="FY433:GS433" ca="1" si="2292">IF(FY408=0,0,FY428*FY429)</f>
        <v>9.2731986226825551</v>
      </c>
      <c r="FZ433" s="53">
        <f t="shared" ca="1" si="2292"/>
        <v>15.164687231936455</v>
      </c>
      <c r="GA433" s="53">
        <f t="shared" ca="1" si="2292"/>
        <v>24.799573418996605</v>
      </c>
      <c r="GB433" s="53">
        <f t="shared" ca="1" si="2292"/>
        <v>40.556065947484896</v>
      </c>
      <c r="GC433" s="53">
        <f t="shared" ca="1" si="2292"/>
        <v>66.322112194006536</v>
      </c>
      <c r="GD433" s="53">
        <f t="shared" ca="1" si="2292"/>
        <v>108.4514667724317</v>
      </c>
      <c r="GE433" s="53">
        <f t="shared" ca="1" si="2292"/>
        <v>177.32101812807477</v>
      </c>
      <c r="GF433" s="53">
        <f t="shared" ca="1" si="2292"/>
        <v>289.8603271975694</v>
      </c>
      <c r="GG433" s="53">
        <f t="shared" ca="1" si="2292"/>
        <v>473.64110873365388</v>
      </c>
      <c r="GH433" s="53">
        <f t="shared" ca="1" si="2292"/>
        <v>773.437435071859</v>
      </c>
      <c r="GI433" s="53">
        <f t="shared" ca="1" si="2292"/>
        <v>1261.6134227064163</v>
      </c>
      <c r="GJ433" s="53">
        <f t="shared" ca="1" si="2292"/>
        <v>773.437435071859</v>
      </c>
      <c r="GK433" s="53">
        <f t="shared" ca="1" si="2292"/>
        <v>473.64110873365388</v>
      </c>
      <c r="GL433" s="53">
        <f t="shared" ca="1" si="2292"/>
        <v>289.8603271975694</v>
      </c>
      <c r="GM433" s="53">
        <f t="shared" ca="1" si="2292"/>
        <v>177.32101812807477</v>
      </c>
      <c r="GN433" s="53">
        <f t="shared" ca="1" si="2292"/>
        <v>108.4514667724317</v>
      </c>
      <c r="GO433" s="53">
        <f t="shared" ca="1" si="2292"/>
        <v>66.322112194006536</v>
      </c>
      <c r="GP433" s="53">
        <f t="shared" ca="1" si="2292"/>
        <v>40.556065947484896</v>
      </c>
      <c r="GQ433" s="53">
        <f t="shared" ca="1" si="2292"/>
        <v>24.799573418996605</v>
      </c>
      <c r="GR433" s="53">
        <f t="shared" ca="1" si="2292"/>
        <v>15.164687231936455</v>
      </c>
      <c r="GS433" s="53">
        <f t="shared" ca="1" si="2292"/>
        <v>0</v>
      </c>
      <c r="GT433" s="402"/>
      <c r="GV433" s="18" t="s">
        <v>290</v>
      </c>
      <c r="GW433" s="122">
        <f>GV341</f>
        <v>3</v>
      </c>
      <c r="GX433" s="122" t="str">
        <f>GV342</f>
        <v>lei65</v>
      </c>
      <c r="GY433" s="210"/>
      <c r="GZ433" s="122"/>
      <c r="HA433" s="8"/>
      <c r="HB433" s="52">
        <f t="shared" ref="HB433:HV433" ca="1" si="2293">IF(HB408=0,0,HB428*HB429)</f>
        <v>15.300071846953877</v>
      </c>
      <c r="HC433" s="53">
        <f t="shared" ca="1" si="2293"/>
        <v>24.975211135618231</v>
      </c>
      <c r="HD433" s="53">
        <f t="shared" ca="1" si="2293"/>
        <v>40.767151577684686</v>
      </c>
      <c r="HE433" s="53">
        <f t="shared" ca="1" si="2293"/>
        <v>66.540352349781017</v>
      </c>
      <c r="HF433" s="53">
        <f t="shared" ca="1" si="2293"/>
        <v>108.59598782692282</v>
      </c>
      <c r="HG433" s="53">
        <f t="shared" ca="1" si="2293"/>
        <v>177.20030624510056</v>
      </c>
      <c r="HH433" s="53">
        <f t="shared" ca="1" si="2293"/>
        <v>289.05804721789559</v>
      </c>
      <c r="HI433" s="53">
        <f t="shared" ca="1" si="2293"/>
        <v>471.29274118273219</v>
      </c>
      <c r="HJ433" s="53">
        <f t="shared" ca="1" si="2293"/>
        <v>767.79221312910158</v>
      </c>
      <c r="HK433" s="53">
        <f t="shared" ca="1" si="2293"/>
        <v>1249.1673592507714</v>
      </c>
      <c r="HL433" s="53">
        <f t="shared" ca="1" si="2293"/>
        <v>2027.9696118705474</v>
      </c>
      <c r="HM433" s="53">
        <f t="shared" ca="1" si="2293"/>
        <v>1249.1673592507714</v>
      </c>
      <c r="HN433" s="53">
        <f t="shared" ca="1" si="2293"/>
        <v>767.79221312910158</v>
      </c>
      <c r="HO433" s="53">
        <f t="shared" ca="1" si="2293"/>
        <v>471.29274118273219</v>
      </c>
      <c r="HP433" s="53">
        <f t="shared" ca="1" si="2293"/>
        <v>289.05804721789559</v>
      </c>
      <c r="HQ433" s="53">
        <f t="shared" ca="1" si="2293"/>
        <v>177.20030624510056</v>
      </c>
      <c r="HR433" s="53">
        <f t="shared" ca="1" si="2293"/>
        <v>108.59598782692282</v>
      </c>
      <c r="HS433" s="53">
        <f t="shared" ca="1" si="2293"/>
        <v>66.540352349781017</v>
      </c>
      <c r="HT433" s="53">
        <f t="shared" ca="1" si="2293"/>
        <v>40.767151577684686</v>
      </c>
      <c r="HU433" s="53">
        <f t="shared" ca="1" si="2293"/>
        <v>24.975211135618231</v>
      </c>
      <c r="HV433" s="53">
        <f t="shared" ca="1" si="2293"/>
        <v>0</v>
      </c>
      <c r="HW433" s="402"/>
    </row>
    <row r="434" spans="1:231" ht="15">
      <c r="A434" s="17" t="s">
        <v>291</v>
      </c>
      <c r="B434" s="124">
        <f>A341</f>
        <v>3</v>
      </c>
      <c r="C434" s="124" t="str">
        <f>A342</f>
        <v>work1834</v>
      </c>
      <c r="D434" s="223"/>
      <c r="E434" s="124"/>
      <c r="F434" s="21"/>
      <c r="G434" s="116">
        <f ca="1">IF(G429=0,0,(IF(G407="road",G431*G402,G432*G406)/G429)*INDIRECT("speed"&amp;B$2)*1000/60)</f>
        <v>0</v>
      </c>
      <c r="H434" s="117">
        <f ca="1">IF(H429=0,0,(IF(H407="road",H431*H402,H432*H406)/H429)*INDIRECT("speed"&amp;B$2)*1000/60)</f>
        <v>49.996832012516286</v>
      </c>
      <c r="I434" s="117">
        <f ca="1">IF(I429=0,0,(IF(I407="road",I431*I402,I432*I406)/I429)*INDIRECT("speed"&amp;B$2)*1000/60)</f>
        <v>99.989633635342614</v>
      </c>
      <c r="J434" s="117">
        <f ca="1">IF(J429=0,0,(IF(J407="road",J431*J402,J432*J406)/J429)*INDIRECT("speed"&amp;B$2)*1000/60)</f>
        <v>149.97455862016537</v>
      </c>
      <c r="K434" s="117">
        <f ca="1">IF(K429=0,0,(IF(K407="road",K431*K402,K432*K406)/K429)*INDIRECT("speed"&amp;B$2)*1000/60)</f>
        <v>199.94449828767756</v>
      </c>
      <c r="L434" s="117">
        <f ca="1">IF(L429=0,0,(IF(L407="road",L431*L402,L432*L406)/L429)*INDIRECT("speed"&amp;B$2)*1000/60)</f>
        <v>249.88648904809583</v>
      </c>
      <c r="M434" s="117">
        <f ca="1">IF(M429=0,0,(IF(M407="road",M431*M402,M432*M406)/M429)*INDIRECT("speed"&amp;B$2)*1000/60)</f>
        <v>299.77714683065909</v>
      </c>
      <c r="N434" s="117">
        <f ca="1">IF(N429=0,0,(IF(N407="road",N431*N402,N432*N406)/N429)*INDIRECT("speed"&amp;B$2)*1000/60)</f>
        <v>349.57467820342271</v>
      </c>
      <c r="O434" s="117">
        <f ca="1">IF(O429=0,0,(IF(O407="road",O431*O402,O432*O406)/O429)*INDIRECT("speed"&amp;B$2)*1000/60)</f>
        <v>399.20499300659725</v>
      </c>
      <c r="P434" s="117">
        <f ca="1">IF(P429=0,0,(IF(P407="road",P431*P402,P432*P406)/P429)*INDIRECT("speed"&amp;B$2)*1000/60)</f>
        <v>545.23388705318177</v>
      </c>
      <c r="Q434" s="117">
        <f ca="1">IF(Q429=0,0,(IF(Q407="road",Q431*Q402,Q432*Q406)/Q429)*INDIRECT("speed"&amp;B$2)*1000/60)</f>
        <v>497.34535129359119</v>
      </c>
      <c r="R434" s="117">
        <f ca="1">IF(R429=0,0,(IF(R407="road",R431*R402,R432*R406)/R429)*INDIRECT("speed"&amp;B$2)*1000/60)</f>
        <v>448.53774182936655</v>
      </c>
      <c r="S434" s="117">
        <f ca="1">IF(S429=0,0,(IF(S407="road",S431*S402,S432*S406)/S429)*INDIRECT("speed"&amp;B$2)*1000/60)</f>
        <v>399.20499300659725</v>
      </c>
      <c r="T434" s="117">
        <f ca="1">IF(T429=0,0,(IF(T407="road",T431*T402,T432*T406)/T429)*INDIRECT("speed"&amp;B$2)*1000/60)</f>
        <v>349.57467820342271</v>
      </c>
      <c r="U434" s="117">
        <f ca="1">IF(U429=0,0,(IF(U407="road",U431*U402,U432*U406)/U429)*INDIRECT("speed"&amp;B$2)*1000/60)</f>
        <v>299.77714683065909</v>
      </c>
      <c r="V434" s="117">
        <f ca="1">IF(V429=0,0,(IF(V407="road",V431*V402,V432*V406)/V429)*INDIRECT("speed"&amp;B$2)*1000/60)</f>
        <v>249.88648904809583</v>
      </c>
      <c r="W434" s="117">
        <f ca="1">IF(W429=0,0,(IF(W407="road",W431*W402,W432*W406)/W429)*INDIRECT("speed"&amp;B$2)*1000/60)</f>
        <v>199.94449828767756</v>
      </c>
      <c r="X434" s="117">
        <f ca="1">IF(X429=0,0,(IF(X407="road",X431*X402,X432*X406)/X429)*INDIRECT("speed"&amp;B$2)*1000/60)</f>
        <v>149.97455862016537</v>
      </c>
      <c r="Y434" s="117">
        <f ca="1">IF(Y429=0,0,(IF(Y407="road",Y431*Y402,Y432*Y406)/Y429)*INDIRECT("speed"&amp;B$2)*1000/60)</f>
        <v>99.989633635342614</v>
      </c>
      <c r="Z434" s="117">
        <f ca="1">IF(Z429=0,0,(IF(Z407="road",Z431*Z402,Z432*Z406)/Z429)*INDIRECT("speed"&amp;B$2)*1000/60)</f>
        <v>49.996832012516286</v>
      </c>
      <c r="AA434" s="117">
        <f ca="1">IF(AA429=0,0,(IF(AA407="road",AA431*AA402,AA432*AA406)/AA429)*INDIRECT("speed"&amp;B$2)*1000/60)</f>
        <v>0</v>
      </c>
      <c r="AB434" s="401"/>
      <c r="AD434" s="17" t="s">
        <v>291</v>
      </c>
      <c r="AE434" s="124">
        <f>AD341</f>
        <v>3</v>
      </c>
      <c r="AF434" s="124" t="str">
        <f>AD342</f>
        <v>shop1834</v>
      </c>
      <c r="AG434" s="223"/>
      <c r="AH434" s="124"/>
      <c r="AI434" s="21"/>
      <c r="AJ434" s="116">
        <f ca="1">IF(AJ429=0,0,(IF(AJ407="road",AJ431*AJ402,AJ432*AJ406)/AJ429)*INDIRECT("speed"&amp;B$2)*1000/60)</f>
        <v>0</v>
      </c>
      <c r="AK434" s="117">
        <f ca="1">IF(AK429=0,0,(IF(AK407="road",AK431*AK402,AK432*AK406)/AK429)*INDIRECT("speed"&amp;B$2)*1000/60)</f>
        <v>49.999431540036895</v>
      </c>
      <c r="AL434" s="117">
        <f ca="1">IF(AL429=0,0,(IF(AL407="road",AL431*AL402,AL432*AL406)/AL429)*INDIRECT("speed"&amp;B$2)*1000/60)</f>
        <v>99.998126508889214</v>
      </c>
      <c r="AM434" s="117">
        <f ca="1">IF(AM429=0,0,(IF(AM407="road",AM431*AM402,AM432*AM406)/AM429)*INDIRECT("speed"&amp;B$2)*1000/60)</f>
        <v>149.99536873061848</v>
      </c>
      <c r="AN434" s="117">
        <f ca="1">IF(AN429=0,0,(IF(AN407="road",AN431*AN402,AN432*AN406)/AN429)*INDIRECT("speed"&amp;B$2)*1000/60)</f>
        <v>199.98982275475558</v>
      </c>
      <c r="AO434" s="117">
        <f ca="1">IF(AO429=0,0,(IF(AO407="road",AO431*AO402,AO432*AO406)/AO429)*INDIRECT("speed"&amp;B$2)*1000/60)</f>
        <v>249.97903164860338</v>
      </c>
      <c r="AP434" s="117">
        <f ca="1">IF(AP429=0,0,(IF(AP407="road",AP431*AP402,AP432*AP406)/AP429)*INDIRECT("speed"&amp;B$2)*1000/60)</f>
        <v>299.9585237674595</v>
      </c>
      <c r="AQ434" s="117">
        <f ca="1">IF(AQ429=0,0,(IF(AQ407="road",AQ431*AQ402,AQ432*AQ406)/AQ429)*INDIRECT("speed"&amp;B$2)*1000/60)</f>
        <v>349.92023268899919</v>
      </c>
      <c r="AR434" s="117">
        <f ca="1">IF(AR429=0,0,(IF(AR407="road",AR431*AR402,AR432*AR406)/AR429)*INDIRECT("speed"&amp;B$2)*1000/60)</f>
        <v>399.84971583081278</v>
      </c>
      <c r="AS434" s="117">
        <f ca="1">IF(AS429=0,0,(IF(AS407="road",AS431*AS402,AS432*AS406)/AS429)*INDIRECT("speed"&amp;B$2)*1000/60)</f>
        <v>449.7212807025395</v>
      </c>
      <c r="AT434" s="117">
        <f ca="1">IF(AT429=0,0,(IF(AT407="road",AT431*AT402,AT432*AT406)/AT429)*INDIRECT("speed"&amp;B$2)*1000/60)</f>
        <v>499.48948309411765</v>
      </c>
      <c r="AU434" s="117">
        <f ca="1">IF(AU429=0,0,(IF(AU407="road",AU431*AU402,AU432*AU406)/AU429)*INDIRECT("speed"&amp;B$2)*1000/60)</f>
        <v>449.7212807025395</v>
      </c>
      <c r="AV434" s="117">
        <f ca="1">IF(AV429=0,0,(IF(AV407="road",AV431*AV402,AV432*AV406)/AV429)*INDIRECT("speed"&amp;B$2)*1000/60)</f>
        <v>399.84971583081278</v>
      </c>
      <c r="AW434" s="117">
        <f ca="1">IF(AW429=0,0,(IF(AW407="road",AW431*AW402,AW432*AW406)/AW429)*INDIRECT("speed"&amp;B$2)*1000/60)</f>
        <v>349.92023268899919</v>
      </c>
      <c r="AX434" s="117">
        <f ca="1">IF(AX429=0,0,(IF(AX407="road",AX431*AX402,AX432*AX406)/AX429)*INDIRECT("speed"&amp;B$2)*1000/60)</f>
        <v>299.9585237674595</v>
      </c>
      <c r="AY434" s="117">
        <f ca="1">IF(AY429=0,0,(IF(AY407="road",AY431*AY402,AY432*AY406)/AY429)*INDIRECT("speed"&amp;B$2)*1000/60)</f>
        <v>249.97903164860338</v>
      </c>
      <c r="AZ434" s="117">
        <f ca="1">IF(AZ429=0,0,(IF(AZ407="road",AZ431*AZ402,AZ432*AZ406)/AZ429)*INDIRECT("speed"&amp;B$2)*1000/60)</f>
        <v>199.98982275475558</v>
      </c>
      <c r="BA434" s="117">
        <f ca="1">IF(BA429=0,0,(IF(BA407="road",BA431*BA402,BA432*BA406)/BA429)*INDIRECT("speed"&amp;B$2)*1000/60)</f>
        <v>149.99536873061848</v>
      </c>
      <c r="BB434" s="117">
        <f ca="1">IF(BB429=0,0,(IF(BB407="road",BB431*BB402,BB432*BB406)/BB429)*INDIRECT("speed"&amp;B$2)*1000/60)</f>
        <v>99.998126508889214</v>
      </c>
      <c r="BC434" s="117">
        <f ca="1">IF(BC429=0,0,(IF(BC407="road",BC431*BC402,BC432*BC406)/BC429)*INDIRECT("speed"&amp;B$2)*1000/60)</f>
        <v>49.999431540036895</v>
      </c>
      <c r="BD434" s="117">
        <f ca="1">IF(BD429=0,0,(IF(BD407="road",BD431*BD402,BD432*BD406)/BD429)*INDIRECT("speed"&amp;B$2)*1000/60)</f>
        <v>0</v>
      </c>
      <c r="BE434" s="401"/>
      <c r="BG434" s="17" t="s">
        <v>291</v>
      </c>
      <c r="BH434" s="124">
        <f>BG341</f>
        <v>3</v>
      </c>
      <c r="BI434" s="124" t="str">
        <f>BG342</f>
        <v>lei1834</v>
      </c>
      <c r="BJ434" s="223"/>
      <c r="BK434" s="124"/>
      <c r="BL434" s="21"/>
      <c r="BM434" s="116">
        <f ca="1">IF(BM429=0,0,(IF(BM407="road",BM431*BM402,BM432*BM406)/BM429)*INDIRECT("speed"&amp;B$2)*1000/60)</f>
        <v>0</v>
      </c>
      <c r="BN434" s="117">
        <f ca="1">IF(BN429=0,0,(IF(BN407="road",BN431*BN402,BN432*BN406)/BN429)*INDIRECT("speed"&amp;B$2)*1000/60)</f>
        <v>49.996566569361775</v>
      </c>
      <c r="BO434" s="117">
        <f ca="1">IF(BO429=0,0,(IF(BO407="road",BO431*BO402,BO432*BO406)/BO429)*INDIRECT("speed"&amp;B$2)*1000/60)</f>
        <v>99.9887425540458</v>
      </c>
      <c r="BP434" s="117">
        <f ca="1">IF(BP429=0,0,(IF(BP407="road",BP431*BP402,BP432*BP406)/BP429)*INDIRECT("speed"&amp;B$2)*1000/60)</f>
        <v>149.97231580668435</v>
      </c>
      <c r="BQ434" s="117">
        <f ca="1">IF(BQ429=0,0,(IF(BQ407="road",BQ431*BQ402,BQ432*BQ406)/BQ429)*INDIRECT("speed"&amp;B$2)*1000/60)</f>
        <v>199.93948200240575</v>
      </c>
      <c r="BR434" s="117">
        <f ca="1">IF(BR429=0,0,(IF(BR407="road",BR431*BR402,BR432*BR406)/BR429)*INDIRECT("speed"&amp;B$2)*1000/60)</f>
        <v>249.87597426798024</v>
      </c>
      <c r="BS434" s="117">
        <f ca="1">IF(BS429=0,0,(IF(BS407="road",BS431*BS402,BS432*BS406)/BS429)*INDIRECT("speed"&amp;B$2)*1000/60)</f>
        <v>299.75599584821589</v>
      </c>
      <c r="BT434" s="117">
        <f ca="1">IF(BT429=0,0,(IF(BT407="road",BT431*BT402,BT432*BT406)/BT429)*INDIRECT("speed"&amp;B$2)*1000/60)</f>
        <v>349.5333318269216</v>
      </c>
      <c r="BU434" s="117">
        <f ca="1">IF(BU429=0,0,(IF(BU407="road",BU431*BU402,BU432*BU406)/BU429)*INDIRECT("speed"&amp;B$2)*1000/60)</f>
        <v>399.12586176942239</v>
      </c>
      <c r="BV434" s="117">
        <f ca="1">IF(BV429=0,0,(IF(BV407="road",BV431*BV402,BV432*BV406)/BV429)*INDIRECT("speed"&amp;B$2)*1000/60)</f>
        <v>544.72605855623397</v>
      </c>
      <c r="BW434" s="117">
        <f ca="1">IF(BW429=0,0,(IF(BW407="road",BW431*BW402,BW432*BW406)/BW429)*INDIRECT("speed"&amp;B$2)*1000/60)</f>
        <v>497.06868825923749</v>
      </c>
      <c r="BX434" s="117">
        <f ca="1">IF(BX429=0,0,(IF(BX407="road",BX431*BX402,BX432*BX406)/BX429)*INDIRECT("speed"&amp;B$2)*1000/60)</f>
        <v>448.3887755768676</v>
      </c>
      <c r="BY434" s="117">
        <f ca="1">IF(BY429=0,0,(IF(BY407="road",BY431*BY402,BY432*BY406)/BY429)*INDIRECT("speed"&amp;B$2)*1000/60)</f>
        <v>399.12586176942239</v>
      </c>
      <c r="BZ434" s="117">
        <f ca="1">IF(BZ429=0,0,(IF(BZ407="road",BZ431*BZ402,BZ432*BZ406)/BZ429)*INDIRECT("speed"&amp;B$2)*1000/60)</f>
        <v>349.5333318269216</v>
      </c>
      <c r="CA434" s="117">
        <f ca="1">IF(CA429=0,0,(IF(CA407="road",CA431*CA402,CA432*CA406)/CA429)*INDIRECT("speed"&amp;B$2)*1000/60)</f>
        <v>299.75599584821589</v>
      </c>
      <c r="CB434" s="117">
        <f ca="1">IF(CB429=0,0,(IF(CB407="road",CB431*CB402,CB432*CB406)/CB429)*INDIRECT("speed"&amp;B$2)*1000/60)</f>
        <v>249.87597426798024</v>
      </c>
      <c r="CC434" s="117">
        <f ca="1">IF(CC429=0,0,(IF(CC407="road",CC431*CC402,CC432*CC406)/CC429)*INDIRECT("speed"&amp;B$2)*1000/60)</f>
        <v>199.93948200240575</v>
      </c>
      <c r="CD434" s="117">
        <f ca="1">IF(CD429=0,0,(IF(CD407="road",CD431*CD402,CD432*CD406)/CD429)*INDIRECT("speed"&amp;B$2)*1000/60)</f>
        <v>149.97231580668435</v>
      </c>
      <c r="CE434" s="117">
        <f ca="1">IF(CE429=0,0,(IF(CE407="road",CE431*CE402,CE432*CE406)/CE429)*INDIRECT("speed"&amp;B$2)*1000/60)</f>
        <v>99.9887425540458</v>
      </c>
      <c r="CF434" s="117">
        <f ca="1">IF(CF429=0,0,(IF(CF407="road",CF431*CF402,CF432*CF406)/CF429)*INDIRECT("speed"&amp;B$2)*1000/60)</f>
        <v>49.996566569361775</v>
      </c>
      <c r="CG434" s="117">
        <f ca="1">IF(CG429=0,0,(IF(CG407="road",CG431*CG402,CG432*CG406)/CG429)*INDIRECT("speed"&amp;B$2)*1000/60)</f>
        <v>0</v>
      </c>
      <c r="CH434" s="401"/>
      <c r="CJ434" s="17" t="s">
        <v>291</v>
      </c>
      <c r="CK434" s="124">
        <f>CJ341</f>
        <v>3</v>
      </c>
      <c r="CL434" s="124" t="str">
        <f>CJ342</f>
        <v>work3564</v>
      </c>
      <c r="CM434" s="223"/>
      <c r="CN434" s="124"/>
      <c r="CO434" s="21"/>
      <c r="CP434" s="116">
        <f ca="1">IF(CP429=0,0,(IF(CP407="road",CP431*CP402,CP432*CP406)/CP429)*INDIRECT("speed"&amp;B$2)*1000/60)</f>
        <v>0</v>
      </c>
      <c r="CQ434" s="117">
        <f ca="1">IF(CQ429=0,0,(IF(CQ407="road",CQ431*CQ402,CQ432*CQ406)/CQ429)*INDIRECT("speed"&amp;B$2)*1000/60)</f>
        <v>49.997537065946673</v>
      </c>
      <c r="CR434" s="117">
        <f ca="1">IF(CR429=0,0,(IF(CR407="road",CR431*CR402,CR432*CR406)/CR429)*INDIRECT("speed"&amp;B$2)*1000/60)</f>
        <v>99.991905633771481</v>
      </c>
      <c r="CS434" s="117">
        <f ca="1">IF(CS429=0,0,(IF(CS407="road",CS431*CS402,CS432*CS406)/CS429)*INDIRECT("speed"&amp;B$2)*1000/60)</f>
        <v>149.98004724487473</v>
      </c>
      <c r="CT434" s="117">
        <f ca="1">IF(CT429=0,0,(IF(CT407="road",CT431*CT402,CT432*CT406)/CT429)*INDIRECT("speed"&amp;B$2)*1000/60)</f>
        <v>199.95627851599363</v>
      </c>
      <c r="CU434" s="117">
        <f ca="1">IF(CU429=0,0,(IF(CU407="road",CU431*CU402,CU432*CU406)/CU429)*INDIRECT("speed"&amp;B$2)*1000/60)</f>
        <v>249.91017943800233</v>
      </c>
      <c r="CV434" s="117">
        <f ca="1">IF(CV429=0,0,(IF(CV407="road",CV431*CV402,CV432*CV406)/CV429)*INDIRECT("speed"&amp;B$2)*1000/60)</f>
        <v>299.82285294060961</v>
      </c>
      <c r="CW434" s="117">
        <f ca="1">IF(CW429=0,0,(IF(CW407="road",CW431*CW402,CW432*CW406)/CW429)*INDIRECT("speed"&amp;B$2)*1000/60)</f>
        <v>349.66033972128548</v>
      </c>
      <c r="CX434" s="117">
        <f ca="1">IF(CX429=0,0,(IF(CX407="road",CX431*CX402,CX432*CX406)/CX429)*INDIRECT("speed"&amp;B$2)*1000/60)</f>
        <v>399.36209417641777</v>
      </c>
      <c r="CY434" s="117">
        <f ca="1">IF(CY429=0,0,(IF(CY407="road",CY431*CY402,CY432*CY406)/CY429)*INDIRECT("speed"&amp;B$2)*1000/60)</f>
        <v>448.82094683697528</v>
      </c>
      <c r="CZ434" s="117">
        <f ca="1">IF(CZ429=0,0,(IF(CZ407="road",CZ431*CZ402,CZ432*CZ406)/CZ429)*INDIRECT("speed"&amp;B$2)*1000/60)</f>
        <v>497.84853033335145</v>
      </c>
      <c r="DA434" s="117">
        <f ca="1">IF(DA429=0,0,(IF(DA407="road",DA431*DA402,DA432*DA406)/DA429)*INDIRECT("speed"&amp;B$2)*1000/60)</f>
        <v>448.82094683697528</v>
      </c>
      <c r="DB434" s="117">
        <f ca="1">IF(DB429=0,0,(IF(DB407="road",DB431*DB402,DB432*DB406)/DB429)*INDIRECT("speed"&amp;B$2)*1000/60)</f>
        <v>399.36209417641777</v>
      </c>
      <c r="DC434" s="117">
        <f ca="1">IF(DC429=0,0,(IF(DC407="road",DC431*DC402,DC432*DC406)/DC429)*INDIRECT("speed"&amp;B$2)*1000/60)</f>
        <v>349.66033972128548</v>
      </c>
      <c r="DD434" s="117">
        <f ca="1">IF(DD429=0,0,(IF(DD407="road",DD431*DD402,DD432*DD406)/DD429)*INDIRECT("speed"&amp;B$2)*1000/60)</f>
        <v>299.82285294060961</v>
      </c>
      <c r="DE434" s="117">
        <f ca="1">IF(DE429=0,0,(IF(DE407="road",DE431*DE402,DE432*DE406)/DE429)*INDIRECT("speed"&amp;B$2)*1000/60)</f>
        <v>249.91017943800233</v>
      </c>
      <c r="DF434" s="117">
        <f ca="1">IF(DF429=0,0,(IF(DF407="road",DF431*DF402,DF432*DF406)/DF429)*INDIRECT("speed"&amp;B$2)*1000/60)</f>
        <v>199.95627851599363</v>
      </c>
      <c r="DG434" s="117">
        <f ca="1">IF(DG429=0,0,(IF(DG407="road",DG431*DG402,DG432*DG406)/DG429)*INDIRECT("speed"&amp;B$2)*1000/60)</f>
        <v>149.98004724487473</v>
      </c>
      <c r="DH434" s="117">
        <f ca="1">IF(DH429=0,0,(IF(DH407="road",DH431*DH402,DH432*DH406)/DH429)*INDIRECT("speed"&amp;B$2)*1000/60)</f>
        <v>99.991905633771481</v>
      </c>
      <c r="DI434" s="117">
        <f ca="1">IF(DI429=0,0,(IF(DI407="road",DI431*DI402,DI432*DI406)/DI429)*INDIRECT("speed"&amp;B$2)*1000/60)</f>
        <v>49.997537065946673</v>
      </c>
      <c r="DJ434" s="117">
        <f ca="1">IF(DJ429=0,0,(IF(DJ407="road",DJ431*DJ402,DJ432*DJ406)/DJ429)*INDIRECT("speed"&amp;B$2)*1000/60)</f>
        <v>0</v>
      </c>
      <c r="DK434" s="401"/>
      <c r="DM434" s="17" t="s">
        <v>291</v>
      </c>
      <c r="DN434" s="124">
        <f>DM341</f>
        <v>3</v>
      </c>
      <c r="DO434" s="124" t="str">
        <f>DM342</f>
        <v>shop3564</v>
      </c>
      <c r="DP434" s="223"/>
      <c r="DQ434" s="124"/>
      <c r="DR434" s="21"/>
      <c r="DS434" s="116">
        <f ca="1">IF(DS429=0,0,(IF(DS407="road",DS431*DS402,DS432*DS406)/DS429)*INDIRECT("speed"&amp;B$2)*1000/60)</f>
        <v>0</v>
      </c>
      <c r="DT434" s="117">
        <f ca="1">IF(DT429=0,0,(IF(DT407="road",DT431*DT402,DT432*DT406)/DT429)*INDIRECT("speed"&amp;B$2)*1000/60)</f>
        <v>49.996968287901772</v>
      </c>
      <c r="DU434" s="117">
        <f ca="1">IF(DU429=0,0,(IF(DU407="road",DU431*DU402,DU432*DU406)/DU429)*INDIRECT("speed"&amp;B$2)*1000/60)</f>
        <v>99.990084866140378</v>
      </c>
      <c r="DV434" s="117">
        <f ca="1">IF(DV429=0,0,(IF(DV407="road",DV431*DV402,DV432*DV406)/DV429)*INDIRECT("speed"&amp;B$2)*1000/60)</f>
        <v>149.9756792225815</v>
      </c>
      <c r="DW434" s="117">
        <f ca="1">IF(DW429=0,0,(IF(DW407="road",DW431*DW402,DW432*DW406)/DW429)*INDIRECT("speed"&amp;B$2)*1000/60)</f>
        <v>199.94697202139497</v>
      </c>
      <c r="DX434" s="117">
        <f ca="1">IF(DX429=0,0,(IF(DX407="road",DX431*DX402,DX432*DX406)/DX429)*INDIRECT("speed"&amp;B$2)*1000/60)</f>
        <v>249.89160836393805</v>
      </c>
      <c r="DY434" s="117">
        <f ca="1">IF(DY429=0,0,(IF(DY407="road",DY431*DY402,DY432*DY406)/DY429)*INDIRECT("speed"&amp;B$2)*1000/60)</f>
        <v>299.78731644354241</v>
      </c>
      <c r="DZ434" s="117">
        <f ca="1">IF(DZ429=0,0,(IF(DZ407="road",DZ431*DZ402,DZ432*DZ406)/DZ429)*INDIRECT("speed"&amp;B$2)*1000/60)</f>
        <v>349.59431567855137</v>
      </c>
      <c r="EA434" s="117">
        <f ca="1">IF(EA429=0,0,(IF(EA407="road",EA431*EA402,EA432*EA406)/EA429)*INDIRECT("speed"&amp;B$2)*1000/60)</f>
        <v>399.24212698474793</v>
      </c>
      <c r="EB434" s="117">
        <f ca="1">IF(EB429=0,0,(IF(EB407="road",EB431*EB402,EB432*EB406)/EB429)*INDIRECT("speed"&amp;B$2)*1000/60)</f>
        <v>545.46398071253623</v>
      </c>
      <c r="EC434" s="117">
        <f ca="1">IF(EC429=0,0,(IF(EC407="road",EC431*EC402,EC432*EC406)/EC429)*INDIRECT("speed"&amp;B$2)*1000/60)</f>
        <v>497.47216503091005</v>
      </c>
      <c r="ED434" s="117">
        <f ca="1">IF(ED429=0,0,(IF(ED407="road",ED431*ED402,ED432*ED406)/ED429)*INDIRECT("speed"&amp;B$2)*1000/60)</f>
        <v>448.60682517781021</v>
      </c>
      <c r="EE434" s="117">
        <f ca="1">IF(EE429=0,0,(IF(EE407="road",EE431*EE402,EE432*EE406)/EE429)*INDIRECT("speed"&amp;B$2)*1000/60)</f>
        <v>399.24212698474793</v>
      </c>
      <c r="EF434" s="117">
        <f ca="1">IF(EF429=0,0,(IF(EF407="road",EF431*EF402,EF432*EF406)/EF429)*INDIRECT("speed"&amp;B$2)*1000/60)</f>
        <v>349.59431567855137</v>
      </c>
      <c r="EG434" s="117">
        <f ca="1">IF(EG429=0,0,(IF(EG407="road",EG431*EG402,EG432*EG406)/EG429)*INDIRECT("speed"&amp;B$2)*1000/60)</f>
        <v>299.78731644354241</v>
      </c>
      <c r="EH434" s="117">
        <f ca="1">IF(EH429=0,0,(IF(EH407="road",EH431*EH402,EH432*EH406)/EH429)*INDIRECT("speed"&amp;B$2)*1000/60)</f>
        <v>249.89160836393805</v>
      </c>
      <c r="EI434" s="117">
        <f ca="1">IF(EI429=0,0,(IF(EI407="road",EI431*EI402,EI432*EI406)/EI429)*INDIRECT("speed"&amp;B$2)*1000/60)</f>
        <v>199.94697202139497</v>
      </c>
      <c r="EJ434" s="117">
        <f ca="1">IF(EJ429=0,0,(IF(EJ407="road",EJ431*EJ402,EJ432*EJ406)/EJ429)*INDIRECT("speed"&amp;B$2)*1000/60)</f>
        <v>149.9756792225815</v>
      </c>
      <c r="EK434" s="117">
        <f ca="1">IF(EK429=0,0,(IF(EK407="road",EK431*EK402,EK432*EK406)/EK429)*INDIRECT("speed"&amp;B$2)*1000/60)</f>
        <v>99.990084866140378</v>
      </c>
      <c r="EL434" s="117">
        <f ca="1">IF(EL429=0,0,(IF(EL407="road",EL431*EL402,EL432*EL406)/EL429)*INDIRECT("speed"&amp;B$2)*1000/60)</f>
        <v>49.996968287901772</v>
      </c>
      <c r="EM434" s="117">
        <f ca="1">IF(EM429=0,0,(IF(EM407="road",EM431*EM402,EM432*EM406)/EM429)*INDIRECT("speed"&amp;B$2)*1000/60)</f>
        <v>0</v>
      </c>
      <c r="EN434" s="401"/>
      <c r="EP434" s="17" t="s">
        <v>291</v>
      </c>
      <c r="EQ434" s="124">
        <f>EP341</f>
        <v>3</v>
      </c>
      <c r="ER434" s="124" t="str">
        <f>EP342</f>
        <v>lei3564</v>
      </c>
      <c r="ES434" s="223"/>
      <c r="ET434" s="124"/>
      <c r="EU434" s="21"/>
      <c r="EV434" s="116">
        <f ca="1">IF(EV429=0,0,(IF(EV407="road",EV431*EV402,EV432*EV406)/EV429)*INDIRECT("speed"&amp;B$2)*1000/60)</f>
        <v>0</v>
      </c>
      <c r="EW434" s="117">
        <f ca="1">IF(EW429=0,0,(IF(EW407="road",EW431*EW402,EW432*EW406)/EW429)*INDIRECT("speed"&amp;B$2)*1000/60)</f>
        <v>49.997308521136262</v>
      </c>
      <c r="EX434" s="117">
        <f ca="1">IF(EX429=0,0,(IF(EX407="road",EX431*EX402,EX432*EX406)/EX429)*INDIRECT("speed"&amp;B$2)*1000/60)</f>
        <v>99.991192109485567</v>
      </c>
      <c r="EY434" s="117">
        <f ca="1">IF(EY429=0,0,(IF(EY407="road",EY431*EY402,EY432*EY406)/EY429)*INDIRECT("speed"&amp;B$2)*1000/60)</f>
        <v>149.97838148188217</v>
      </c>
      <c r="EZ434" s="117">
        <f ca="1">IF(EZ429=0,0,(IF(EZ407="road",EZ431*EZ402,EZ432*EZ406)/EZ429)*INDIRECT("speed"&amp;B$2)*1000/60)</f>
        <v>199.95283342605538</v>
      </c>
      <c r="FA434" s="117">
        <f ca="1">IF(FA429=0,0,(IF(FA407="road",FA431*FA402,FA432*FA406)/FA429)*INDIRECT("speed"&amp;B$2)*1000/60)</f>
        <v>249.90352544561003</v>
      </c>
      <c r="FB434" s="117">
        <f ca="1">IF(FB429=0,0,(IF(FB407="road",FB431*FB402,FB432*FB406)/FB429)*INDIRECT("speed"&amp;B$2)*1000/60)</f>
        <v>299.81057044023618</v>
      </c>
      <c r="FC434" s="117">
        <f ca="1">IF(FC429=0,0,(IF(FC407="road",FC431*FC402,FC432*FC406)/FC429)*INDIRECT("speed"&amp;B$2)*1000/60)</f>
        <v>349.63841418474175</v>
      </c>
      <c r="FD434" s="117">
        <f ca="1">IF(FD429=0,0,(IF(FD407="road",FD431*FD402,FD432*FD406)/FD429)*INDIRECT("speed"&amp;B$2)*1000/60)</f>
        <v>399.32399957186936</v>
      </c>
      <c r="FE434" s="117">
        <f ca="1">IF(FE429=0,0,(IF(FE407="road",FE431*FE402,FE432*FE406)/FE429)*INDIRECT("speed"&amp;B$2)*1000/60)</f>
        <v>545.94270837936392</v>
      </c>
      <c r="FF434" s="117">
        <f ca="1">IF(FF429=0,0,(IF(FF407="road",FF431*FF402,FF432*FF406)/FF429)*INDIRECT("speed"&amp;B$2)*1000/60)</f>
        <v>497.74134726795529</v>
      </c>
      <c r="FG434" s="117">
        <f ca="1">IF(FG429=0,0,(IF(FG407="road",FG431*FG402,FG432*FG406)/FG429)*INDIRECT("speed"&amp;B$2)*1000/60)</f>
        <v>448.7563146590316</v>
      </c>
      <c r="FH434" s="117">
        <f ca="1">IF(FH429=0,0,(IF(FH407="road",FH431*FH402,FH432*FH406)/FH429)*INDIRECT("speed"&amp;B$2)*1000/60)</f>
        <v>399.32399957186936</v>
      </c>
      <c r="FI434" s="117">
        <f ca="1">IF(FI429=0,0,(IF(FI407="road",FI431*FI402,FI432*FI406)/FI429)*INDIRECT("speed"&amp;B$2)*1000/60)</f>
        <v>349.63841418474175</v>
      </c>
      <c r="FJ434" s="117">
        <f ca="1">IF(FJ429=0,0,(IF(FJ407="road",FJ431*FJ402,FJ432*FJ406)/FJ429)*INDIRECT("speed"&amp;B$2)*1000/60)</f>
        <v>299.81057044023618</v>
      </c>
      <c r="FK434" s="117">
        <f ca="1">IF(FK429=0,0,(IF(FK407="road",FK431*FK402,FK432*FK406)/FK429)*INDIRECT("speed"&amp;B$2)*1000/60)</f>
        <v>249.90352544561003</v>
      </c>
      <c r="FL434" s="117">
        <f ca="1">IF(FL429=0,0,(IF(FL407="road",FL431*FL402,FL432*FL406)/FL429)*INDIRECT("speed"&amp;B$2)*1000/60)</f>
        <v>199.95283342605538</v>
      </c>
      <c r="FM434" s="117">
        <f ca="1">IF(FM429=0,0,(IF(FM407="road",FM431*FM402,FM432*FM406)/FM429)*INDIRECT("speed"&amp;B$2)*1000/60)</f>
        <v>149.97838148188217</v>
      </c>
      <c r="FN434" s="117">
        <f ca="1">IF(FN429=0,0,(IF(FN407="road",FN431*FN402,FN432*FN406)/FN429)*INDIRECT("speed"&amp;B$2)*1000/60)</f>
        <v>99.991192109485567</v>
      </c>
      <c r="FO434" s="117">
        <f ca="1">IF(FO429=0,0,(IF(FO407="road",FO431*FO402,FO432*FO406)/FO429)*INDIRECT("speed"&amp;B$2)*1000/60)</f>
        <v>49.997308521136262</v>
      </c>
      <c r="FP434" s="117">
        <f ca="1">IF(FP429=0,0,(IF(FP407="road",FP431*FP402,FP432*FP406)/FP429)*INDIRECT("speed"&amp;B$2)*1000/60)</f>
        <v>0</v>
      </c>
      <c r="FQ434" s="401"/>
      <c r="FS434" s="17" t="s">
        <v>291</v>
      </c>
      <c r="FT434" s="124">
        <f>FS341</f>
        <v>3</v>
      </c>
      <c r="FU434" s="124" t="str">
        <f>FS342</f>
        <v>shop65</v>
      </c>
      <c r="FV434" s="223"/>
      <c r="FW434" s="124"/>
      <c r="FX434" s="21"/>
      <c r="FY434" s="116">
        <f ca="1">IF(FY429=0,0,(IF(FY407="road",FY431*FY402,FY432*FY406)/FY429)*INDIRECT("speed"&amp;B$2)*1000/60)</f>
        <v>0</v>
      </c>
      <c r="FZ434" s="117">
        <f ca="1">IF(FZ429=0,0,(IF(FZ407="road",FZ431*FZ402,FZ432*FZ406)/FZ429)*INDIRECT("speed"&amp;B$2)*1000/60)</f>
        <v>49.994787853174898</v>
      </c>
      <c r="GA434" s="117">
        <f ca="1">IF(GA429=0,0,(IF(GA407="road",GA431*GA402,GA432*GA406)/GA429)*INDIRECT("speed"&amp;B$2)*1000/60)</f>
        <v>99.982952629898293</v>
      </c>
      <c r="GB434" s="117">
        <f ca="1">IF(GB429=0,0,(IF(GB407="road",GB431*GB402,GB432*GB406)/GB429)*INDIRECT("speed"&amp;B$2)*1000/60)</f>
        <v>149.9581822888002</v>
      </c>
      <c r="GC434" s="117">
        <f ca="1">IF(GC429=0,0,(IF(GC407="road",GC431*GC402,GC432*GC406)/GC429)*INDIRECT("speed"&amp;B$2)*1000/60)</f>
        <v>199.90881959351503</v>
      </c>
      <c r="GD434" s="117">
        <f ca="1">IF(GD429=0,0,(IF(GD407="road",GD431*GD402,GD432*GD406)/GD429)*INDIRECT("speed"&amp;B$2)*1000/60)</f>
        <v>249.8136245873157</v>
      </c>
      <c r="GE434" s="117">
        <f ca="1">IF(GE429=0,0,(IF(GE407="road",GE431*GE402,GE432*GE406)/GE429)*INDIRECT("speed"&amp;B$2)*1000/60)</f>
        <v>299.63432552184224</v>
      </c>
      <c r="GF434" s="117">
        <f ca="1">IF(GF429=0,0,(IF(GF407="road",GF431*GF402,GF432*GF406)/GF429)*INDIRECT("speed"&amp;B$2)*1000/60)</f>
        <v>349.3026191752495</v>
      </c>
      <c r="GG434" s="117">
        <f ca="1">IF(GG429=0,0,(IF(GG407="road",GG431*GG402,GG432*GG406)/GG429)*INDIRECT("speed"&amp;B$2)*1000/60)</f>
        <v>398.69766545745728</v>
      </c>
      <c r="GH434" s="117">
        <f ca="1">IF(GH429=0,0,(IF(GH407="road",GH431*GH402,GH432*GH406)/GH429)*INDIRECT("speed"&amp;B$2)*1000/60)</f>
        <v>447.60750586611198</v>
      </c>
      <c r="GI434" s="117">
        <f ca="1">IF(GI429=0,0,(IF(GI407="road",GI431*GI402,GI432*GI406)/GI429)*INDIRECT("speed"&amp;B$2)*1000/60)</f>
        <v>495.66379820757345</v>
      </c>
      <c r="GJ434" s="117">
        <f ca="1">IF(GJ429=0,0,(IF(GJ407="road",GJ431*GJ402,GJ432*GJ406)/GJ429)*INDIRECT("speed"&amp;B$2)*1000/60)</f>
        <v>447.60750586611198</v>
      </c>
      <c r="GK434" s="117">
        <f ca="1">IF(GK429=0,0,(IF(GK407="road",GK431*GK402,GK432*GK406)/GK429)*INDIRECT("speed"&amp;B$2)*1000/60)</f>
        <v>398.69766545745728</v>
      </c>
      <c r="GL434" s="117">
        <f ca="1">IF(GL429=0,0,(IF(GL407="road",GL431*GL402,GL432*GL406)/GL429)*INDIRECT("speed"&amp;B$2)*1000/60)</f>
        <v>349.3026191752495</v>
      </c>
      <c r="GM434" s="117">
        <f ca="1">IF(GM429=0,0,(IF(GM407="road",GM431*GM402,GM432*GM406)/GM429)*INDIRECT("speed"&amp;B$2)*1000/60)</f>
        <v>299.63432552184224</v>
      </c>
      <c r="GN434" s="117">
        <f ca="1">IF(GN429=0,0,(IF(GN407="road",GN431*GN402,GN432*GN406)/GN429)*INDIRECT("speed"&amp;B$2)*1000/60)</f>
        <v>249.8136245873157</v>
      </c>
      <c r="GO434" s="117">
        <f ca="1">IF(GO429=0,0,(IF(GO407="road",GO431*GO402,GO432*GO406)/GO429)*INDIRECT("speed"&amp;B$2)*1000/60)</f>
        <v>199.90881959351503</v>
      </c>
      <c r="GP434" s="117">
        <f ca="1">IF(GP429=0,0,(IF(GP407="road",GP431*GP402,GP432*GP406)/GP429)*INDIRECT("speed"&amp;B$2)*1000/60)</f>
        <v>149.9581822888002</v>
      </c>
      <c r="GQ434" s="117">
        <f ca="1">IF(GQ429=0,0,(IF(GQ407="road",GQ431*GQ402,GQ432*GQ406)/GQ429)*INDIRECT("speed"&amp;B$2)*1000/60)</f>
        <v>99.982952629898293</v>
      </c>
      <c r="GR434" s="117">
        <f ca="1">IF(GR429=0,0,(IF(GR407="road",GR431*GR402,GR432*GR406)/GR429)*INDIRECT("speed"&amp;B$2)*1000/60)</f>
        <v>49.994787853174898</v>
      </c>
      <c r="GS434" s="117">
        <f ca="1">IF(GS429=0,0,(IF(GS407="road",GS431*GS402,GS432*GS406)/GS429)*INDIRECT("speed"&amp;B$2)*1000/60)</f>
        <v>0</v>
      </c>
      <c r="GT434" s="401"/>
      <c r="GV434" s="17" t="s">
        <v>291</v>
      </c>
      <c r="GW434" s="124">
        <f>GV341</f>
        <v>3</v>
      </c>
      <c r="GX434" s="124" t="str">
        <f>GV342</f>
        <v>lei65</v>
      </c>
      <c r="GY434" s="223"/>
      <c r="GZ434" s="124"/>
      <c r="HA434" s="21"/>
      <c r="HB434" s="116">
        <f ca="1">IF(HB429=0,0,(IF(HB407="road",HB431*HB402,HB432*HB406)/HB429)*INDIRECT("speed"&amp;B$2)*1000/60)</f>
        <v>0</v>
      </c>
      <c r="HC434" s="117">
        <f ca="1">IF(HC429=0,0,(IF(HC407="road",HC431*HC402,HC432*HC406)/HC429)*INDIRECT("speed"&amp;B$2)*1000/60)</f>
        <v>49.990718824492177</v>
      </c>
      <c r="HD434" s="117">
        <f ca="1">IF(HD429=0,0,(IF(HD407="road",HD431*HD402,HD432*HD406)/HD429)*INDIRECT("speed"&amp;B$2)*1000/60)</f>
        <v>99.96970058938102</v>
      </c>
      <c r="HE434" s="117">
        <f ca="1">IF(HE429=0,0,(IF(HE407="road",HE431*HE402,HE432*HE406)/HE429)*INDIRECT("speed"&amp;B$2)*1000/60)</f>
        <v>149.92581772160113</v>
      </c>
      <c r="HF434" s="117">
        <f ca="1">IF(HF429=0,0,(IF(HF407="road",HF431*HF402,HF432*HF406)/HF429)*INDIRECT("speed"&amp;B$2)*1000/60)</f>
        <v>199.83857619188967</v>
      </c>
      <c r="HG434" s="117">
        <f ca="1">IF(HG429=0,0,(IF(HG407="road",HG431*HG402,HG432*HG406)/HG429)*INDIRECT("speed"&amp;B$2)*1000/60)</f>
        <v>249.67074810031201</v>
      </c>
      <c r="HH434" s="117">
        <f ca="1">IF(HH429=0,0,(IF(HH407="road",HH431*HH402,HH432*HH406)/HH429)*INDIRECT("speed"&amp;B$2)*1000/60)</f>
        <v>299.35548930010344</v>
      </c>
      <c r="HI434" s="117">
        <f ca="1">IF(HI429=0,0,(IF(HI407="road",HI431*HI402,HI432*HI406)/HI429)*INDIRECT("speed"&amp;B$2)*1000/60)</f>
        <v>348.77402219508309</v>
      </c>
      <c r="HJ434" s="117">
        <f ca="1">IF(HJ429=0,0,(IF(HJ407="road",HJ431*HJ402,HJ432*HJ406)/HJ429)*INDIRECT("speed"&amp;B$2)*1000/60)</f>
        <v>397.71741211879203</v>
      </c>
      <c r="HK434" s="117">
        <f ca="1">IF(HK429=0,0,(IF(HK407="road",HK431*HK402,HK432*HK406)/HK429)*INDIRECT("speed"&amp;B$2)*1000/60)</f>
        <v>445.82211045455682</v>
      </c>
      <c r="HL434" s="117">
        <f ca="1">IF(HL429=0,0,(IF(HL407="road",HL431*HL402,HL432*HL406)/HL429)*INDIRECT("speed"&amp;B$2)*1000/60)</f>
        <v>492.46375064054035</v>
      </c>
      <c r="HM434" s="117">
        <f ca="1">IF(HM429=0,0,(IF(HM407="road",HM431*HM402,HM432*HM406)/HM429)*INDIRECT("speed"&amp;B$2)*1000/60)</f>
        <v>445.82211045455682</v>
      </c>
      <c r="HN434" s="117">
        <f ca="1">IF(HN429=0,0,(IF(HN407="road",HN431*HN402,HN432*HN406)/HN429)*INDIRECT("speed"&amp;B$2)*1000/60)</f>
        <v>397.71741211879203</v>
      </c>
      <c r="HO434" s="117">
        <f ca="1">IF(HO429=0,0,(IF(HO407="road",HO431*HO402,HO432*HO406)/HO429)*INDIRECT("speed"&amp;B$2)*1000/60)</f>
        <v>348.77402219508309</v>
      </c>
      <c r="HP434" s="117">
        <f ca="1">IF(HP429=0,0,(IF(HP407="road",HP431*HP402,HP432*HP406)/HP429)*INDIRECT("speed"&amp;B$2)*1000/60)</f>
        <v>299.35548930010344</v>
      </c>
      <c r="HQ434" s="117">
        <f ca="1">IF(HQ429=0,0,(IF(HQ407="road",HQ431*HQ402,HQ432*HQ406)/HQ429)*INDIRECT("speed"&amp;B$2)*1000/60)</f>
        <v>249.67074810031201</v>
      </c>
      <c r="HR434" s="117">
        <f ca="1">IF(HR429=0,0,(IF(HR407="road",HR431*HR402,HR432*HR406)/HR429)*INDIRECT("speed"&amp;B$2)*1000/60)</f>
        <v>199.83857619188967</v>
      </c>
      <c r="HS434" s="117">
        <f ca="1">IF(HS429=0,0,(IF(HS407="road",HS431*HS402,HS432*HS406)/HS429)*INDIRECT("speed"&amp;B$2)*1000/60)</f>
        <v>149.92581772160113</v>
      </c>
      <c r="HT434" s="117">
        <f ca="1">IF(HT429=0,0,(IF(HT407="road",HT431*HT402,HT432*HT406)/HT429)*INDIRECT("speed"&amp;B$2)*1000/60)</f>
        <v>99.96970058938102</v>
      </c>
      <c r="HU434" s="117">
        <f ca="1">IF(HU429=0,0,(IF(HU407="road",HU431*HU402,HU432*HU406)/HU429)*INDIRECT("speed"&amp;B$2)*1000/60)</f>
        <v>49.990718824492177</v>
      </c>
      <c r="HV434" s="117">
        <f ca="1">IF(HV429=0,0,(IF(HV407="road",HV431*HV402,HV432*HV406)/HV429)*INDIRECT("speed"&amp;B$2)*1000/60)</f>
        <v>0</v>
      </c>
      <c r="HW434" s="401"/>
    </row>
    <row r="435" spans="1:231" ht="15.75" thickBot="1">
      <c r="A435" s="19" t="s">
        <v>292</v>
      </c>
      <c r="B435" s="125">
        <f>A341</f>
        <v>3</v>
      </c>
      <c r="C435" s="125" t="str">
        <f>A342</f>
        <v>work1834</v>
      </c>
      <c r="D435" s="210"/>
      <c r="E435" s="125">
        <v>8</v>
      </c>
      <c r="F435" s="20"/>
      <c r="G435" s="131">
        <f t="shared" ref="G435:AA435" ca="1" si="2294">IF(G429=0,0,(IF(G407="road",G431*G402,G432*(G406+INDEX(INDIRECT("input"&amp;$B405),$E435,G404)))/G429))</f>
        <v>0</v>
      </c>
      <c r="H435" s="132">
        <f t="shared" ca="1" si="2294"/>
        <v>0.61724483966069488</v>
      </c>
      <c r="I435" s="132">
        <f t="shared" ca="1" si="2294"/>
        <v>1.2344399214239827</v>
      </c>
      <c r="J435" s="132">
        <f t="shared" ca="1" si="2294"/>
        <v>1.8515377607427823</v>
      </c>
      <c r="K435" s="132">
        <f t="shared" ca="1" si="2294"/>
        <v>2.4684505961441672</v>
      </c>
      <c r="L435" s="132">
        <f t="shared" ca="1" si="2294"/>
        <v>3.0850183833098246</v>
      </c>
      <c r="M435" s="132">
        <f t="shared" ca="1" si="2294"/>
        <v>3.7009524300081367</v>
      </c>
      <c r="N435" s="132">
        <f t="shared" ca="1" si="2294"/>
        <v>4.3157367679434895</v>
      </c>
      <c r="O435" s="132">
        <f t="shared" ca="1" si="2294"/>
        <v>4.9284567037851517</v>
      </c>
      <c r="P435" s="132">
        <f t="shared" ca="1" si="2294"/>
        <v>6.731282556212121</v>
      </c>
      <c r="Q435" s="132">
        <f t="shared" ca="1" si="2294"/>
        <v>6.1400660653529773</v>
      </c>
      <c r="R435" s="132">
        <f t="shared" ca="1" si="2294"/>
        <v>5.5375029855477349</v>
      </c>
      <c r="S435" s="132">
        <f t="shared" ca="1" si="2294"/>
        <v>4.9284567037851517</v>
      </c>
      <c r="T435" s="132">
        <f t="shared" ca="1" si="2294"/>
        <v>4.3157367679434895</v>
      </c>
      <c r="U435" s="132">
        <f t="shared" ca="1" si="2294"/>
        <v>3.7009524300081367</v>
      </c>
      <c r="V435" s="132">
        <f t="shared" ca="1" si="2294"/>
        <v>3.0850183833098246</v>
      </c>
      <c r="W435" s="132">
        <f t="shared" ca="1" si="2294"/>
        <v>2.4684505961441672</v>
      </c>
      <c r="X435" s="132">
        <f t="shared" ca="1" si="2294"/>
        <v>1.8515377607427823</v>
      </c>
      <c r="Y435" s="132">
        <f t="shared" ca="1" si="2294"/>
        <v>1.2344399214239827</v>
      </c>
      <c r="Z435" s="132">
        <f t="shared" ca="1" si="2294"/>
        <v>0.61724483966069488</v>
      </c>
      <c r="AA435" s="132">
        <f ca="1">IF(AA429=0,0,(IF(AA407="road",AA431*AA402,AA432*(AA406+INDEX(INDIRECT("input"&amp;$B405),$E435,AA404)))/AA429))</f>
        <v>0</v>
      </c>
      <c r="AB435" s="403"/>
      <c r="AD435" s="19" t="s">
        <v>292</v>
      </c>
      <c r="AE435" s="125">
        <f>AD341</f>
        <v>3</v>
      </c>
      <c r="AF435" s="125" t="str">
        <f>AD342</f>
        <v>shop1834</v>
      </c>
      <c r="AG435" s="210"/>
      <c r="AH435" s="125">
        <v>8</v>
      </c>
      <c r="AI435" s="20"/>
      <c r="AJ435" s="131">
        <f t="shared" ref="AJ435:BD435" ca="1" si="2295">IF(AJ429=0,0,(IF(AJ407="road",AJ431*AJ402,AJ432*(AJ406+INDEX(INDIRECT("input"&amp;$B405),$E435,AJ404)))/AJ429))</f>
        <v>0</v>
      </c>
      <c r="AK435" s="132">
        <f t="shared" ca="1" si="2295"/>
        <v>0.61727693259304806</v>
      </c>
      <c r="AL435" s="132">
        <f t="shared" ca="1" si="2295"/>
        <v>1.2345447717146814</v>
      </c>
      <c r="AM435" s="132">
        <f t="shared" ca="1" si="2295"/>
        <v>1.8517946756866481</v>
      </c>
      <c r="AN435" s="132">
        <f t="shared" ca="1" si="2295"/>
        <v>2.4690101574661183</v>
      </c>
      <c r="AO435" s="132">
        <f t="shared" ca="1" si="2295"/>
        <v>3.086160884550659</v>
      </c>
      <c r="AP435" s="132">
        <f t="shared" ca="1" si="2295"/>
        <v>3.7031916514501169</v>
      </c>
      <c r="AQ435" s="132">
        <f t="shared" ca="1" si="2295"/>
        <v>4.3200028727036939</v>
      </c>
      <c r="AR435" s="132">
        <f t="shared" ca="1" si="2295"/>
        <v>4.9364162448248488</v>
      </c>
      <c r="AS435" s="132">
        <f t="shared" ca="1" si="2295"/>
        <v>5.552114576574561</v>
      </c>
      <c r="AT435" s="132">
        <f t="shared" ca="1" si="2295"/>
        <v>6.1665368283224398</v>
      </c>
      <c r="AU435" s="132">
        <f t="shared" ca="1" si="2295"/>
        <v>5.552114576574561</v>
      </c>
      <c r="AV435" s="132">
        <f t="shared" ca="1" si="2295"/>
        <v>4.9364162448248488</v>
      </c>
      <c r="AW435" s="132">
        <f t="shared" ca="1" si="2295"/>
        <v>4.3200028727036939</v>
      </c>
      <c r="AX435" s="132">
        <f t="shared" ca="1" si="2295"/>
        <v>3.7031916514501169</v>
      </c>
      <c r="AY435" s="132">
        <f t="shared" ca="1" si="2295"/>
        <v>3.086160884550659</v>
      </c>
      <c r="AZ435" s="132">
        <f t="shared" ca="1" si="2295"/>
        <v>2.4690101574661183</v>
      </c>
      <c r="BA435" s="132">
        <f t="shared" ca="1" si="2295"/>
        <v>1.8517946756866481</v>
      </c>
      <c r="BB435" s="132">
        <f t="shared" ca="1" si="2295"/>
        <v>1.2345447717146814</v>
      </c>
      <c r="BC435" s="132">
        <f t="shared" ca="1" si="2295"/>
        <v>0.61727693259304806</v>
      </c>
      <c r="BD435" s="132">
        <f ca="1">IF(BD429=0,0,(IF(BD407="road",BD431*BD402,BD432*(BD406+INDEX(INDIRECT("input"&amp;$B405),$E435,BD404)))/BD429))</f>
        <v>0</v>
      </c>
      <c r="BE435" s="403"/>
      <c r="BG435" s="19" t="s">
        <v>292</v>
      </c>
      <c r="BH435" s="125">
        <f>BG341</f>
        <v>3</v>
      </c>
      <c r="BI435" s="125" t="str">
        <f>BG342</f>
        <v>lei1834</v>
      </c>
      <c r="BJ435" s="210"/>
      <c r="BK435" s="125">
        <v>8</v>
      </c>
      <c r="BL435" s="20"/>
      <c r="BM435" s="131">
        <f t="shared" ref="BM435:CG435" ca="1" si="2296">IF(BM429=0,0,(IF(BM407="road",BM431*BM402,BM432*(BM406+INDEX(INDIRECT("input"&amp;$B405),$E435,BM404)))/BM429))</f>
        <v>0</v>
      </c>
      <c r="BN435" s="132">
        <f t="shared" ca="1" si="2296"/>
        <v>0.6172415625847133</v>
      </c>
      <c r="BO435" s="132">
        <f t="shared" ca="1" si="2296"/>
        <v>1.2344289204203185</v>
      </c>
      <c r="BP435" s="132">
        <f t="shared" ca="1" si="2296"/>
        <v>1.8515100716874611</v>
      </c>
      <c r="BQ435" s="132">
        <f t="shared" ca="1" si="2296"/>
        <v>2.468388666696367</v>
      </c>
      <c r="BR435" s="132">
        <f t="shared" ca="1" si="2296"/>
        <v>3.0848885712096323</v>
      </c>
      <c r="BS435" s="132">
        <f t="shared" ca="1" si="2296"/>
        <v>3.7006913067680975</v>
      </c>
      <c r="BT435" s="132">
        <f t="shared" ca="1" si="2296"/>
        <v>4.3152263188508835</v>
      </c>
      <c r="BU435" s="132">
        <f t="shared" ca="1" si="2296"/>
        <v>4.9274797749311405</v>
      </c>
      <c r="BV435" s="132">
        <f t="shared" ca="1" si="2296"/>
        <v>6.725013068595481</v>
      </c>
      <c r="BW435" s="132">
        <f t="shared" ca="1" si="2296"/>
        <v>6.1366504723362647</v>
      </c>
      <c r="BX435" s="132">
        <f t="shared" ca="1" si="2296"/>
        <v>5.5356638960107105</v>
      </c>
      <c r="BY435" s="132">
        <f t="shared" ca="1" si="2296"/>
        <v>4.9274797749311405</v>
      </c>
      <c r="BZ435" s="132">
        <f t="shared" ca="1" si="2296"/>
        <v>4.3152263188508835</v>
      </c>
      <c r="CA435" s="132">
        <f t="shared" ca="1" si="2296"/>
        <v>3.7006913067680975</v>
      </c>
      <c r="CB435" s="132">
        <f t="shared" ca="1" si="2296"/>
        <v>3.0848885712096323</v>
      </c>
      <c r="CC435" s="132">
        <f t="shared" ca="1" si="2296"/>
        <v>2.468388666696367</v>
      </c>
      <c r="CD435" s="132">
        <f t="shared" ca="1" si="2296"/>
        <v>1.8515100716874611</v>
      </c>
      <c r="CE435" s="132">
        <f t="shared" ca="1" si="2296"/>
        <v>1.2344289204203185</v>
      </c>
      <c r="CF435" s="132">
        <f t="shared" ca="1" si="2296"/>
        <v>0.6172415625847133</v>
      </c>
      <c r="CG435" s="132">
        <f ca="1">IF(CG429=0,0,(IF(CG407="road",CG431*CG402,CG432*(CG406+INDEX(INDIRECT("input"&amp;$B405),$E435,CG404)))/CG429))</f>
        <v>0</v>
      </c>
      <c r="CH435" s="403"/>
      <c r="CJ435" s="19" t="s">
        <v>292</v>
      </c>
      <c r="CK435" s="125">
        <f>CJ341</f>
        <v>3</v>
      </c>
      <c r="CL435" s="125" t="str">
        <f>CJ342</f>
        <v>work3564</v>
      </c>
      <c r="CM435" s="210"/>
      <c r="CN435" s="125">
        <v>8</v>
      </c>
      <c r="CO435" s="20"/>
      <c r="CP435" s="131">
        <f t="shared" ref="CP435:DJ435" ca="1" si="2297">IF(CP429=0,0,(IF(CP407="road",CP431*CP402,CP432*(CP406+INDEX(INDIRECT("input"&amp;$B405),$E435,CP404)))/CP429))</f>
        <v>0</v>
      </c>
      <c r="CQ435" s="132">
        <f t="shared" ca="1" si="2297"/>
        <v>0.61725354402403299</v>
      </c>
      <c r="CR435" s="132">
        <f t="shared" ca="1" si="2297"/>
        <v>1.2344679707873023</v>
      </c>
      <c r="CS435" s="132">
        <f t="shared" ca="1" si="2297"/>
        <v>1.8516055215416631</v>
      </c>
      <c r="CT435" s="132">
        <f t="shared" ca="1" si="2297"/>
        <v>2.4685960310616495</v>
      </c>
      <c r="CU435" s="132">
        <f t="shared" ca="1" si="2297"/>
        <v>3.0853108572592882</v>
      </c>
      <c r="CV435" s="132">
        <f t="shared" ca="1" si="2297"/>
        <v>3.7015167029704887</v>
      </c>
      <c r="CW435" s="132">
        <f t="shared" ca="1" si="2297"/>
        <v>4.3167943175467345</v>
      </c>
      <c r="CX435" s="132">
        <f t="shared" ca="1" si="2297"/>
        <v>4.9303962244002193</v>
      </c>
      <c r="CY435" s="132">
        <f t="shared" ca="1" si="2297"/>
        <v>5.5409993436663614</v>
      </c>
      <c r="CZ435" s="132">
        <f t="shared" ca="1" si="2297"/>
        <v>6.146278152263597</v>
      </c>
      <c r="DA435" s="132">
        <f t="shared" ca="1" si="2297"/>
        <v>5.5409993436663614</v>
      </c>
      <c r="DB435" s="132">
        <f t="shared" ca="1" si="2297"/>
        <v>4.9303962244002193</v>
      </c>
      <c r="DC435" s="132">
        <f t="shared" ca="1" si="2297"/>
        <v>4.3167943175467345</v>
      </c>
      <c r="DD435" s="132">
        <f t="shared" ca="1" si="2297"/>
        <v>3.7015167029704887</v>
      </c>
      <c r="DE435" s="132">
        <f t="shared" ca="1" si="2297"/>
        <v>3.0853108572592882</v>
      </c>
      <c r="DF435" s="132">
        <f t="shared" ca="1" si="2297"/>
        <v>2.4685960310616495</v>
      </c>
      <c r="DG435" s="132">
        <f t="shared" ca="1" si="2297"/>
        <v>1.8516055215416631</v>
      </c>
      <c r="DH435" s="132">
        <f t="shared" ca="1" si="2297"/>
        <v>1.2344679707873023</v>
      </c>
      <c r="DI435" s="132">
        <f t="shared" ca="1" si="2297"/>
        <v>0.61725354402403299</v>
      </c>
      <c r="DJ435" s="132">
        <f ca="1">IF(DJ429=0,0,(IF(DJ407="road",DJ431*DJ402,DJ432*(DJ406+INDEX(INDIRECT("input"&amp;$B405),$E435,DJ404)))/DJ429))</f>
        <v>0</v>
      </c>
      <c r="DK435" s="403"/>
      <c r="DM435" s="19" t="s">
        <v>292</v>
      </c>
      <c r="DN435" s="125">
        <f>DM341</f>
        <v>3</v>
      </c>
      <c r="DO435" s="125" t="str">
        <f>DM342</f>
        <v>shop3564</v>
      </c>
      <c r="DP435" s="210"/>
      <c r="DQ435" s="125">
        <v>8</v>
      </c>
      <c r="DR435" s="20"/>
      <c r="DS435" s="131">
        <f t="shared" ref="DS435:EM435" ca="1" si="2298">IF(DS429=0,0,(IF(DS407="road",DS431*DS402,DS432*(DS406+INDEX(INDIRECT("input"&amp;$B405),$E435,DS404)))/DS429))</f>
        <v>0</v>
      </c>
      <c r="DT435" s="132">
        <f t="shared" ca="1" si="2298"/>
        <v>0.61724652207286135</v>
      </c>
      <c r="DU435" s="132">
        <f t="shared" ca="1" si="2298"/>
        <v>1.2344454921745724</v>
      </c>
      <c r="DV435" s="132">
        <f t="shared" ca="1" si="2298"/>
        <v>1.8515515953405122</v>
      </c>
      <c r="DW435" s="132">
        <f t="shared" ca="1" si="2298"/>
        <v>2.4684811360666044</v>
      </c>
      <c r="DX435" s="132">
        <f t="shared" ca="1" si="2298"/>
        <v>3.0850815847399757</v>
      </c>
      <c r="DY435" s="132">
        <f t="shared" ca="1" si="2298"/>
        <v>3.7010779807844743</v>
      </c>
      <c r="DZ435" s="132">
        <f t="shared" ca="1" si="2298"/>
        <v>4.3159792059080413</v>
      </c>
      <c r="EA435" s="132">
        <f t="shared" ca="1" si="2298"/>
        <v>4.9289151479598505</v>
      </c>
      <c r="EB435" s="132">
        <f t="shared" ca="1" si="2298"/>
        <v>6.734123218673286</v>
      </c>
      <c r="EC435" s="132">
        <f t="shared" ca="1" si="2298"/>
        <v>6.1416316670482711</v>
      </c>
      <c r="ED435" s="132">
        <f t="shared" ca="1" si="2298"/>
        <v>5.5383558663927177</v>
      </c>
      <c r="EE435" s="132">
        <f t="shared" ca="1" si="2298"/>
        <v>4.9289151479598505</v>
      </c>
      <c r="EF435" s="132">
        <f t="shared" ca="1" si="2298"/>
        <v>4.3159792059080413</v>
      </c>
      <c r="EG435" s="132">
        <f t="shared" ca="1" si="2298"/>
        <v>3.7010779807844743</v>
      </c>
      <c r="EH435" s="132">
        <f t="shared" ca="1" si="2298"/>
        <v>3.0850815847399757</v>
      </c>
      <c r="EI435" s="132">
        <f t="shared" ca="1" si="2298"/>
        <v>2.4684811360666044</v>
      </c>
      <c r="EJ435" s="132">
        <f t="shared" ca="1" si="2298"/>
        <v>1.8515515953405122</v>
      </c>
      <c r="EK435" s="132">
        <f t="shared" ca="1" si="2298"/>
        <v>1.2344454921745724</v>
      </c>
      <c r="EL435" s="132">
        <f t="shared" ca="1" si="2298"/>
        <v>0.61724652207286135</v>
      </c>
      <c r="EM435" s="132">
        <f ca="1">IF(EM429=0,0,(IF(EM407="road",EM431*EM402,EM432*(EM406+INDEX(INDIRECT("input"&amp;$B405),$E435,EM404)))/EM429))</f>
        <v>0</v>
      </c>
      <c r="EN435" s="403"/>
      <c r="EP435" s="19" t="s">
        <v>292</v>
      </c>
      <c r="EQ435" s="125">
        <f>EP341</f>
        <v>3</v>
      </c>
      <c r="ER435" s="125" t="str">
        <f>EP342</f>
        <v>lei3564</v>
      </c>
      <c r="ES435" s="210"/>
      <c r="ET435" s="125">
        <v>8</v>
      </c>
      <c r="EU435" s="20"/>
      <c r="EV435" s="131">
        <f t="shared" ref="EV435:FP435" ca="1" si="2299">IF(EV429=0,0,(IF(EV407="road",EV431*EV402,EV432*(EV406+INDEX(INDIRECT("input"&amp;$B405),$E435,EV404)))/EV429))</f>
        <v>0</v>
      </c>
      <c r="EW435" s="132">
        <f t="shared" ca="1" si="2299"/>
        <v>0.61725072248316371</v>
      </c>
      <c r="EX435" s="132">
        <f t="shared" ca="1" si="2299"/>
        <v>1.2344591618455008</v>
      </c>
      <c r="EY435" s="132">
        <f t="shared" ca="1" si="2299"/>
        <v>1.8515849565664466</v>
      </c>
      <c r="EZ435" s="132">
        <f t="shared" ca="1" si="2299"/>
        <v>2.4685534990871032</v>
      </c>
      <c r="FA435" s="132">
        <f t="shared" ca="1" si="2299"/>
        <v>3.0852287092050621</v>
      </c>
      <c r="FB435" s="132">
        <f t="shared" ca="1" si="2299"/>
        <v>3.7013650671634095</v>
      </c>
      <c r="FC435" s="132">
        <f t="shared" ca="1" si="2299"/>
        <v>4.3165236319103908</v>
      </c>
      <c r="FD435" s="132">
        <f t="shared" ca="1" si="2299"/>
        <v>4.9299259206403621</v>
      </c>
      <c r="FE435" s="132">
        <f t="shared" ca="1" si="2299"/>
        <v>6.7400334367822712</v>
      </c>
      <c r="FF435" s="132">
        <f t="shared" ca="1" si="2299"/>
        <v>6.144954904542657</v>
      </c>
      <c r="FG435" s="132">
        <f t="shared" ca="1" si="2299"/>
        <v>5.5402014155435992</v>
      </c>
      <c r="FH435" s="132">
        <f t="shared" ca="1" si="2299"/>
        <v>4.9299259206403621</v>
      </c>
      <c r="FI435" s="132">
        <f t="shared" ca="1" si="2299"/>
        <v>4.3165236319103908</v>
      </c>
      <c r="FJ435" s="132">
        <f t="shared" ca="1" si="2299"/>
        <v>3.7013650671634095</v>
      </c>
      <c r="FK435" s="132">
        <f t="shared" ca="1" si="2299"/>
        <v>3.0852287092050621</v>
      </c>
      <c r="FL435" s="132">
        <f t="shared" ca="1" si="2299"/>
        <v>2.4685534990871032</v>
      </c>
      <c r="FM435" s="132">
        <f t="shared" ca="1" si="2299"/>
        <v>1.8515849565664466</v>
      </c>
      <c r="FN435" s="132">
        <f t="shared" ca="1" si="2299"/>
        <v>1.2344591618455008</v>
      </c>
      <c r="FO435" s="132">
        <f t="shared" ca="1" si="2299"/>
        <v>0.61725072248316371</v>
      </c>
      <c r="FP435" s="132">
        <f ca="1">IF(FP429=0,0,(IF(FP407="road",FP431*FP402,FP432*(FP406+INDEX(INDIRECT("input"&amp;$B405),$E435,FP404)))/FP429))</f>
        <v>0</v>
      </c>
      <c r="FQ435" s="403"/>
      <c r="FS435" s="19" t="s">
        <v>292</v>
      </c>
      <c r="FT435" s="125">
        <f>FS341</f>
        <v>3</v>
      </c>
      <c r="FU435" s="125" t="str">
        <f>FS342</f>
        <v>shop65</v>
      </c>
      <c r="FV435" s="210"/>
      <c r="FW435" s="125">
        <v>8</v>
      </c>
      <c r="FX435" s="20"/>
      <c r="FY435" s="131">
        <f t="shared" ref="FY435:GS435" ca="1" si="2300">IF(FY429=0,0,(IF(FY407="road",FY431*FY402,FY432*(FY406+INDEX(INDIRECT("input"&amp;$B405),$E435,FY404)))/FY429))</f>
        <v>0</v>
      </c>
      <c r="FZ435" s="132">
        <f t="shared" ca="1" si="2300"/>
        <v>0.61721960312561597</v>
      </c>
      <c r="GA435" s="132">
        <f t="shared" ca="1" si="2300"/>
        <v>1.2343574398752875</v>
      </c>
      <c r="GB435" s="132">
        <f t="shared" ca="1" si="2300"/>
        <v>1.851335583812348</v>
      </c>
      <c r="GC435" s="132">
        <f t="shared" ca="1" si="2300"/>
        <v>2.4680101184384569</v>
      </c>
      <c r="GD435" s="132">
        <f t="shared" ca="1" si="2300"/>
        <v>3.0841188220656259</v>
      </c>
      <c r="GE435" s="132">
        <f t="shared" ca="1" si="2300"/>
        <v>3.69918920397336</v>
      </c>
      <c r="GF435" s="132">
        <f t="shared" ca="1" si="2300"/>
        <v>4.3123780145092532</v>
      </c>
      <c r="GG435" s="132">
        <f t="shared" ca="1" si="2300"/>
        <v>4.9221934007093484</v>
      </c>
      <c r="GH435" s="132">
        <f t="shared" ca="1" si="2300"/>
        <v>5.5260185909396542</v>
      </c>
      <c r="GI435" s="132">
        <f t="shared" ca="1" si="2300"/>
        <v>6.1193061507107833</v>
      </c>
      <c r="GJ435" s="132">
        <f t="shared" ca="1" si="2300"/>
        <v>5.5260185909396542</v>
      </c>
      <c r="GK435" s="132">
        <f t="shared" ca="1" si="2300"/>
        <v>4.9221934007093484</v>
      </c>
      <c r="GL435" s="132">
        <f t="shared" ca="1" si="2300"/>
        <v>4.3123780145092532</v>
      </c>
      <c r="GM435" s="132">
        <f t="shared" ca="1" si="2300"/>
        <v>3.69918920397336</v>
      </c>
      <c r="GN435" s="132">
        <f t="shared" ca="1" si="2300"/>
        <v>3.0841188220656259</v>
      </c>
      <c r="GO435" s="132">
        <f t="shared" ca="1" si="2300"/>
        <v>2.4680101184384569</v>
      </c>
      <c r="GP435" s="132">
        <f t="shared" ca="1" si="2300"/>
        <v>1.851335583812348</v>
      </c>
      <c r="GQ435" s="132">
        <f t="shared" ca="1" si="2300"/>
        <v>1.2343574398752875</v>
      </c>
      <c r="GR435" s="132">
        <f t="shared" ca="1" si="2300"/>
        <v>0.61721960312561597</v>
      </c>
      <c r="GS435" s="132">
        <f ca="1">IF(GS429=0,0,(IF(GS407="road",GS431*GS402,GS432*(GS406+INDEX(INDIRECT("input"&amp;$B405),$E435,GS404)))/GS429))</f>
        <v>0</v>
      </c>
      <c r="GT435" s="403"/>
      <c r="GV435" s="19" t="s">
        <v>292</v>
      </c>
      <c r="GW435" s="125">
        <f>GV341</f>
        <v>3</v>
      </c>
      <c r="GX435" s="125" t="str">
        <f>GV342</f>
        <v>lei65</v>
      </c>
      <c r="GY435" s="210"/>
      <c r="GZ435" s="125">
        <v>8</v>
      </c>
      <c r="HA435" s="20"/>
      <c r="HB435" s="131">
        <f t="shared" ref="HB435:HV435" ca="1" si="2301">IF(HB429=0,0,(IF(HB407="road",HB431*HB402,HB432*(HB406+INDEX(INDIRECT("input"&amp;$B405),$E435,HB404)))/HB429))</f>
        <v>0</v>
      </c>
      <c r="HC435" s="132">
        <f t="shared" ca="1" si="2301"/>
        <v>0.61716936820360702</v>
      </c>
      <c r="HD435" s="132">
        <f t="shared" ca="1" si="2301"/>
        <v>1.2341938344368026</v>
      </c>
      <c r="HE435" s="132">
        <f t="shared" ca="1" si="2301"/>
        <v>1.8509360212543349</v>
      </c>
      <c r="HF435" s="132">
        <f t="shared" ca="1" si="2301"/>
        <v>2.4671429159492551</v>
      </c>
      <c r="HG435" s="132">
        <f t="shared" ca="1" si="2301"/>
        <v>3.0823549148186671</v>
      </c>
      <c r="HH435" s="132">
        <f t="shared" ca="1" si="2301"/>
        <v>3.6957467814827587</v>
      </c>
      <c r="HI435" s="132">
        <f t="shared" ca="1" si="2301"/>
        <v>4.305852125865222</v>
      </c>
      <c r="HJ435" s="132">
        <f t="shared" ca="1" si="2301"/>
        <v>4.9100915076394074</v>
      </c>
      <c r="HK435" s="132">
        <f t="shared" ca="1" si="2301"/>
        <v>5.5039766722784798</v>
      </c>
      <c r="HL435" s="132">
        <f t="shared" ca="1" si="2301"/>
        <v>6.0797993906239549</v>
      </c>
      <c r="HM435" s="132">
        <f t="shared" ca="1" si="2301"/>
        <v>5.5039766722784798</v>
      </c>
      <c r="HN435" s="132">
        <f t="shared" ca="1" si="2301"/>
        <v>4.9100915076394074</v>
      </c>
      <c r="HO435" s="132">
        <f t="shared" ca="1" si="2301"/>
        <v>4.305852125865222</v>
      </c>
      <c r="HP435" s="132">
        <f t="shared" ca="1" si="2301"/>
        <v>3.6957467814827587</v>
      </c>
      <c r="HQ435" s="132">
        <f t="shared" ca="1" si="2301"/>
        <v>3.0823549148186671</v>
      </c>
      <c r="HR435" s="132">
        <f t="shared" ca="1" si="2301"/>
        <v>2.4671429159492551</v>
      </c>
      <c r="HS435" s="132">
        <f t="shared" ca="1" si="2301"/>
        <v>1.8509360212543349</v>
      </c>
      <c r="HT435" s="132">
        <f t="shared" ca="1" si="2301"/>
        <v>1.2341938344368026</v>
      </c>
      <c r="HU435" s="132">
        <f t="shared" ca="1" si="2301"/>
        <v>0.61716936820360702</v>
      </c>
      <c r="HV435" s="132">
        <f ca="1">IF(HV429=0,0,(IF(HV407="road",HV431*HV402,HV432*(HV406+INDEX(INDIRECT("input"&amp;$B405),$E435,HV404)))/HV429))</f>
        <v>0</v>
      </c>
      <c r="HW435" s="403"/>
    </row>
    <row r="436" spans="1:231" ht="15">
      <c r="A436" s="17" t="s">
        <v>299</v>
      </c>
      <c r="B436" s="124">
        <f>A341</f>
        <v>3</v>
      </c>
      <c r="C436" s="124" t="str">
        <f>A342</f>
        <v>work1834</v>
      </c>
      <c r="D436" s="223"/>
      <c r="E436" s="124"/>
      <c r="F436" s="21"/>
      <c r="G436" s="520">
        <f t="shared" ref="G436:AA436" ca="1" si="2302">G430</f>
        <v>1.2456935912379681</v>
      </c>
      <c r="H436" s="521">
        <f t="shared" ca="1" si="2302"/>
        <v>2.0380315059488558</v>
      </c>
      <c r="I436" s="521">
        <f t="shared" ca="1" si="2302"/>
        <v>3.3344477973094033</v>
      </c>
      <c r="J436" s="521">
        <f t="shared" ca="1" si="2302"/>
        <v>5.4556543046491184</v>
      </c>
      <c r="K436" s="521">
        <f t="shared" ca="1" si="2302"/>
        <v>8.9263482675320027</v>
      </c>
      <c r="L436" s="521">
        <f t="shared" ca="1" si="2302"/>
        <v>14.604785999959864</v>
      </c>
      <c r="M436" s="521">
        <f t="shared" ca="1" si="2302"/>
        <v>23.894337896014484</v>
      </c>
      <c r="N436" s="521">
        <f t="shared" ca="1" si="2302"/>
        <v>39.088322793801986</v>
      </c>
      <c r="O436" s="521">
        <f t="shared" ca="1" si="2302"/>
        <v>63.93054377317219</v>
      </c>
      <c r="P436" s="521">
        <f t="shared" ca="1" si="2302"/>
        <v>278.73986235043805</v>
      </c>
      <c r="Q436" s="521">
        <f t="shared" ca="1" si="2302"/>
        <v>170.77901123973285</v>
      </c>
      <c r="R436" s="521">
        <f t="shared" ca="1" si="2302"/>
        <v>104.52230624510825</v>
      </c>
      <c r="S436" s="521">
        <f t="shared" ca="1" si="2302"/>
        <v>63.93054377317219</v>
      </c>
      <c r="T436" s="521">
        <f t="shared" ca="1" si="2302"/>
        <v>39.088322793801986</v>
      </c>
      <c r="U436" s="521">
        <f t="shared" ca="1" si="2302"/>
        <v>23.894337896014484</v>
      </c>
      <c r="V436" s="521">
        <f t="shared" ca="1" si="2302"/>
        <v>14.604785999959864</v>
      </c>
      <c r="W436" s="521">
        <f t="shared" ca="1" si="2302"/>
        <v>8.9263482675320027</v>
      </c>
      <c r="X436" s="521">
        <f t="shared" ca="1" si="2302"/>
        <v>5.4556543046491184</v>
      </c>
      <c r="Y436" s="521">
        <f t="shared" ca="1" si="2302"/>
        <v>3.3344477973094033</v>
      </c>
      <c r="Z436" s="521">
        <f t="shared" ca="1" si="2302"/>
        <v>2.0380315059488558</v>
      </c>
      <c r="AA436" s="521">
        <f t="shared" ca="1" si="2302"/>
        <v>1.2456935912379681</v>
      </c>
      <c r="AB436" s="401"/>
      <c r="AD436" s="17" t="s">
        <v>299</v>
      </c>
      <c r="AE436" s="124">
        <f>AD341</f>
        <v>3</v>
      </c>
      <c r="AF436" s="124" t="str">
        <f>AD342</f>
        <v>shop1834</v>
      </c>
      <c r="AG436" s="223"/>
      <c r="AH436" s="124"/>
      <c r="AI436" s="21"/>
      <c r="AJ436" s="520">
        <f t="shared" ref="AJ436:BD436" ca="1" si="2303">AJ430</f>
        <v>0.18478900944034926</v>
      </c>
      <c r="AK436" s="521">
        <f t="shared" ca="1" si="2303"/>
        <v>0.30448215119133698</v>
      </c>
      <c r="AL436" s="521">
        <f t="shared" ca="1" si="2303"/>
        <v>0.50174562914557719</v>
      </c>
      <c r="AM436" s="521">
        <f t="shared" ca="1" si="2303"/>
        <v>0.82687668177986462</v>
      </c>
      <c r="AN436" s="521">
        <f t="shared" ca="1" si="2303"/>
        <v>1.3628002526054122</v>
      </c>
      <c r="AO436" s="521">
        <f t="shared" ca="1" si="2303"/>
        <v>2.2462404231263013</v>
      </c>
      <c r="AP436" s="521">
        <f t="shared" ca="1" si="2303"/>
        <v>3.7026273695926792</v>
      </c>
      <c r="AQ436" s="521">
        <f t="shared" ca="1" si="2303"/>
        <v>6.1036394130018738</v>
      </c>
      <c r="AR436" s="521">
        <f t="shared" ca="1" si="2303"/>
        <v>10.062020655532898</v>
      </c>
      <c r="AS436" s="521">
        <f t="shared" ca="1" si="2303"/>
        <v>16.587711981822434</v>
      </c>
      <c r="AT436" s="521">
        <f t="shared" ca="1" si="2303"/>
        <v>27.344632131336279</v>
      </c>
      <c r="AU436" s="521">
        <f t="shared" ca="1" si="2303"/>
        <v>16.587711981822434</v>
      </c>
      <c r="AV436" s="521">
        <f t="shared" ca="1" si="2303"/>
        <v>10.062020655532898</v>
      </c>
      <c r="AW436" s="521">
        <f t="shared" ca="1" si="2303"/>
        <v>6.1036394130018738</v>
      </c>
      <c r="AX436" s="521">
        <f t="shared" ca="1" si="2303"/>
        <v>3.7026273695926792</v>
      </c>
      <c r="AY436" s="521">
        <f t="shared" ca="1" si="2303"/>
        <v>2.2462404231263013</v>
      </c>
      <c r="AZ436" s="521">
        <f t="shared" ca="1" si="2303"/>
        <v>1.3628002526054122</v>
      </c>
      <c r="BA436" s="521">
        <f t="shared" ca="1" si="2303"/>
        <v>0.82687668177986462</v>
      </c>
      <c r="BB436" s="521">
        <f t="shared" ca="1" si="2303"/>
        <v>0.50174562914557719</v>
      </c>
      <c r="BC436" s="521">
        <f t="shared" ca="1" si="2303"/>
        <v>0.30448215119133698</v>
      </c>
      <c r="BD436" s="521">
        <f t="shared" ca="1" si="2303"/>
        <v>0.18478900944034926</v>
      </c>
      <c r="BE436" s="401"/>
      <c r="BG436" s="17" t="s">
        <v>299</v>
      </c>
      <c r="BH436" s="124">
        <f>BG341</f>
        <v>3</v>
      </c>
      <c r="BI436" s="124" t="str">
        <f>BG342</f>
        <v>lei1834</v>
      </c>
      <c r="BJ436" s="223"/>
      <c r="BK436" s="124"/>
      <c r="BL436" s="21"/>
      <c r="BM436" s="520">
        <f t="shared" ref="BM436:CG436" ca="1" si="2304">BM430</f>
        <v>0.87001591602731276</v>
      </c>
      <c r="BN436" s="521">
        <f t="shared" ca="1" si="2304"/>
        <v>1.4262186503947061</v>
      </c>
      <c r="BO436" s="521">
        <f t="shared" ca="1" si="2304"/>
        <v>2.338124905884329</v>
      </c>
      <c r="BP436" s="521">
        <f t="shared" ca="1" si="2304"/>
        <v>3.8332615381246673</v>
      </c>
      <c r="BQ436" s="521">
        <f t="shared" ca="1" si="2304"/>
        <v>6.2846687430316548</v>
      </c>
      <c r="BR436" s="521">
        <f t="shared" ca="1" si="2304"/>
        <v>10.303852372409626</v>
      </c>
      <c r="BS436" s="521">
        <f t="shared" ca="1" si="2304"/>
        <v>16.892883955705731</v>
      </c>
      <c r="BT436" s="521">
        <f t="shared" ca="1" si="2304"/>
        <v>27.692870572646264</v>
      </c>
      <c r="BU436" s="521">
        <f t="shared" ca="1" si="2304"/>
        <v>45.388722637790686</v>
      </c>
      <c r="BV436" s="521">
        <f t="shared" ca="1" si="2304"/>
        <v>199.15923594069488</v>
      </c>
      <c r="BW436" s="521">
        <f t="shared" ca="1" si="2304"/>
        <v>121.76426190942119</v>
      </c>
      <c r="BX436" s="521">
        <f t="shared" ca="1" si="2304"/>
        <v>74.365475635196276</v>
      </c>
      <c r="BY436" s="521">
        <f t="shared" ca="1" si="2304"/>
        <v>45.388722637790686</v>
      </c>
      <c r="BZ436" s="521">
        <f t="shared" ca="1" si="2304"/>
        <v>27.692870572646264</v>
      </c>
      <c r="CA436" s="521">
        <f t="shared" ca="1" si="2304"/>
        <v>16.892883955705731</v>
      </c>
      <c r="CB436" s="521">
        <f t="shared" ca="1" si="2304"/>
        <v>10.303852372409626</v>
      </c>
      <c r="CC436" s="521">
        <f t="shared" ca="1" si="2304"/>
        <v>6.2846687430316548</v>
      </c>
      <c r="CD436" s="521">
        <f t="shared" ca="1" si="2304"/>
        <v>3.8332615381246673</v>
      </c>
      <c r="CE436" s="521">
        <f t="shared" ca="1" si="2304"/>
        <v>2.338124905884329</v>
      </c>
      <c r="CF436" s="521">
        <f t="shared" ca="1" si="2304"/>
        <v>1.4262186503947061</v>
      </c>
      <c r="CG436" s="521">
        <f t="shared" ca="1" si="2304"/>
        <v>0.87001591602731276</v>
      </c>
      <c r="CH436" s="401"/>
      <c r="CJ436" s="17" t="s">
        <v>299</v>
      </c>
      <c r="CK436" s="124">
        <f>CJ341</f>
        <v>3</v>
      </c>
      <c r="CL436" s="124" t="str">
        <f>CJ342</f>
        <v>work3564</v>
      </c>
      <c r="CM436" s="223"/>
      <c r="CN436" s="124"/>
      <c r="CO436" s="21"/>
      <c r="CP436" s="520">
        <f t="shared" ref="CP436:DJ436" ca="1" si="2305">CP430</f>
        <v>0.56028842890393227</v>
      </c>
      <c r="CQ436" s="521">
        <f t="shared" ca="1" si="2305"/>
        <v>0.92062031274228906</v>
      </c>
      <c r="CR436" s="521">
        <f t="shared" ca="1" si="2305"/>
        <v>1.5127968933434806</v>
      </c>
      <c r="CS436" s="521">
        <f t="shared" ca="1" si="2305"/>
        <v>2.4860473004736394</v>
      </c>
      <c r="CT436" s="521">
        <f t="shared" ca="1" si="2305"/>
        <v>4.0856642329939046</v>
      </c>
      <c r="CU436" s="521">
        <f t="shared" ca="1" si="2305"/>
        <v>6.7148069811651423</v>
      </c>
      <c r="CV436" s="521">
        <f t="shared" ca="1" si="2305"/>
        <v>11.035968867936278</v>
      </c>
      <c r="CW436" s="521">
        <f t="shared" ca="1" si="2305"/>
        <v>18.137377455769393</v>
      </c>
      <c r="CX436" s="521">
        <f t="shared" ca="1" si="2305"/>
        <v>29.805358471459474</v>
      </c>
      <c r="CY436" s="521">
        <f t="shared" ca="1" si="2305"/>
        <v>48.968708241832637</v>
      </c>
      <c r="CZ436" s="521">
        <f t="shared" ca="1" si="2305"/>
        <v>80.419801524722132</v>
      </c>
      <c r="DA436" s="521">
        <f t="shared" ca="1" si="2305"/>
        <v>48.968708241832637</v>
      </c>
      <c r="DB436" s="521">
        <f t="shared" ca="1" si="2305"/>
        <v>29.805358471459474</v>
      </c>
      <c r="DC436" s="521">
        <f t="shared" ca="1" si="2305"/>
        <v>18.137377455769393</v>
      </c>
      <c r="DD436" s="521">
        <f t="shared" ca="1" si="2305"/>
        <v>11.035968867936278</v>
      </c>
      <c r="DE436" s="521">
        <f t="shared" ca="1" si="2305"/>
        <v>6.7148069811651423</v>
      </c>
      <c r="DF436" s="521">
        <f t="shared" ca="1" si="2305"/>
        <v>4.0856642329939046</v>
      </c>
      <c r="DG436" s="521">
        <f t="shared" ca="1" si="2305"/>
        <v>2.4860473004736394</v>
      </c>
      <c r="DH436" s="521">
        <f t="shared" ca="1" si="2305"/>
        <v>1.5127968933434806</v>
      </c>
      <c r="DI436" s="521">
        <f t="shared" ca="1" si="2305"/>
        <v>0.92062031274228906</v>
      </c>
      <c r="DJ436" s="521">
        <f t="shared" ca="1" si="2305"/>
        <v>0.56028842890393227</v>
      </c>
      <c r="DK436" s="401"/>
      <c r="DM436" s="17" t="s">
        <v>299</v>
      </c>
      <c r="DN436" s="124">
        <f>DM341</f>
        <v>3</v>
      </c>
      <c r="DO436" s="124" t="str">
        <f>DM342</f>
        <v>shop3564</v>
      </c>
      <c r="DP436" s="223"/>
      <c r="DQ436" s="124"/>
      <c r="DR436" s="21"/>
      <c r="DS436" s="520">
        <f t="shared" ref="DS436:EM436" ca="1" si="2306">DS430</f>
        <v>1.3924205211491099</v>
      </c>
      <c r="DT436" s="521">
        <f t="shared" ca="1" si="2306"/>
        <v>2.2768826533789643</v>
      </c>
      <c r="DU436" s="521">
        <f t="shared" ca="1" si="2306"/>
        <v>3.7232421086606005</v>
      </c>
      <c r="DV436" s="521">
        <f t="shared" ca="1" si="2306"/>
        <v>6.0884800872394349</v>
      </c>
      <c r="DW436" s="521">
        <f t="shared" ca="1" si="2306"/>
        <v>9.9562953801043452</v>
      </c>
      <c r="DX436" s="521">
        <f t="shared" ca="1" si="2306"/>
        <v>16.280901874894738</v>
      </c>
      <c r="DY436" s="521">
        <f t="shared" ca="1" si="2306"/>
        <v>26.621673643321607</v>
      </c>
      <c r="DZ436" s="521">
        <f t="shared" ca="1" si="2306"/>
        <v>43.525410457676273</v>
      </c>
      <c r="EA436" s="521">
        <f t="shared" ca="1" si="2306"/>
        <v>71.147418767936188</v>
      </c>
      <c r="EB436" s="521">
        <f t="shared" ca="1" si="2306"/>
        <v>309.69550287067239</v>
      </c>
      <c r="EC436" s="521">
        <f t="shared" ca="1" si="2306"/>
        <v>189.84598158543756</v>
      </c>
      <c r="ED436" s="521">
        <f t="shared" ca="1" si="2306"/>
        <v>116.2561132672782</v>
      </c>
      <c r="EE436" s="521">
        <f t="shared" ca="1" si="2306"/>
        <v>71.147418767936188</v>
      </c>
      <c r="EF436" s="521">
        <f t="shared" ca="1" si="2306"/>
        <v>43.525410457676273</v>
      </c>
      <c r="EG436" s="521">
        <f t="shared" ca="1" si="2306"/>
        <v>26.621673643321607</v>
      </c>
      <c r="EH436" s="521">
        <f t="shared" ca="1" si="2306"/>
        <v>16.280901874894738</v>
      </c>
      <c r="EI436" s="521">
        <f t="shared" ca="1" si="2306"/>
        <v>9.9562953801043452</v>
      </c>
      <c r="EJ436" s="521">
        <f t="shared" ca="1" si="2306"/>
        <v>6.0884800872394349</v>
      </c>
      <c r="EK436" s="521">
        <f t="shared" ca="1" si="2306"/>
        <v>3.7232421086606005</v>
      </c>
      <c r="EL436" s="521">
        <f t="shared" ca="1" si="2306"/>
        <v>2.2768826533789643</v>
      </c>
      <c r="EM436" s="521">
        <f t="shared" ca="1" si="2306"/>
        <v>1.3924205211491099</v>
      </c>
      <c r="EN436" s="401"/>
      <c r="EP436" s="17" t="s">
        <v>299</v>
      </c>
      <c r="EQ436" s="124">
        <f>EP341</f>
        <v>3</v>
      </c>
      <c r="ER436" s="124" t="str">
        <f>EP342</f>
        <v>lei3564</v>
      </c>
      <c r="ES436" s="223"/>
      <c r="ET436" s="124"/>
      <c r="EU436" s="21"/>
      <c r="EV436" s="520">
        <f t="shared" ref="EV436:FP436" ca="1" si="2307">EV430</f>
        <v>1.1869409228467995</v>
      </c>
      <c r="EW436" s="521">
        <f t="shared" ca="1" si="2307"/>
        <v>1.9420719853344335</v>
      </c>
      <c r="EX436" s="521">
        <f t="shared" ca="1" si="2307"/>
        <v>3.1777246420915399</v>
      </c>
      <c r="EY436" s="521">
        <f t="shared" ca="1" si="2307"/>
        <v>5.1997087260176729</v>
      </c>
      <c r="EZ436" s="521">
        <f t="shared" ca="1" si="2307"/>
        <v>8.5084154975270767</v>
      </c>
      <c r="FA436" s="521">
        <f t="shared" ca="1" si="2307"/>
        <v>13.922496802959888</v>
      </c>
      <c r="FB436" s="521">
        <f t="shared" ca="1" si="2307"/>
        <v>22.780898521846538</v>
      </c>
      <c r="FC436" s="521">
        <f t="shared" ca="1" si="2307"/>
        <v>37.272428900786132</v>
      </c>
      <c r="FD436" s="521">
        <f t="shared" ca="1" si="2307"/>
        <v>60.972125363512028</v>
      </c>
      <c r="FE436" s="521">
        <f t="shared" ca="1" si="2307"/>
        <v>266.14474088837619</v>
      </c>
      <c r="FF436" s="521">
        <f t="shared" ca="1" si="2307"/>
        <v>162.97605954089235</v>
      </c>
      <c r="FG436" s="521">
        <f t="shared" ca="1" si="2307"/>
        <v>99.710835630326571</v>
      </c>
      <c r="FH436" s="521">
        <f t="shared" ca="1" si="2307"/>
        <v>60.972125363512028</v>
      </c>
      <c r="FI436" s="521">
        <f t="shared" ca="1" si="2307"/>
        <v>37.272428900786132</v>
      </c>
      <c r="FJ436" s="521">
        <f t="shared" ca="1" si="2307"/>
        <v>22.780898521846538</v>
      </c>
      <c r="FK436" s="521">
        <f t="shared" ca="1" si="2307"/>
        <v>13.922496802959888</v>
      </c>
      <c r="FL436" s="521">
        <f t="shared" ca="1" si="2307"/>
        <v>8.5084154975270767</v>
      </c>
      <c r="FM436" s="521">
        <f t="shared" ca="1" si="2307"/>
        <v>5.1997087260176729</v>
      </c>
      <c r="FN436" s="521">
        <f t="shared" ca="1" si="2307"/>
        <v>3.1777246420915399</v>
      </c>
      <c r="FO436" s="521">
        <f t="shared" ca="1" si="2307"/>
        <v>1.9420719853344335</v>
      </c>
      <c r="FP436" s="521">
        <f t="shared" ca="1" si="2307"/>
        <v>1.1869409228467995</v>
      </c>
      <c r="FQ436" s="401"/>
      <c r="FS436" s="17" t="s">
        <v>299</v>
      </c>
      <c r="FT436" s="124">
        <f>FS341</f>
        <v>3</v>
      </c>
      <c r="FU436" s="124" t="str">
        <f>FS342</f>
        <v>shop65</v>
      </c>
      <c r="FV436" s="223"/>
      <c r="FW436" s="124"/>
      <c r="FX436" s="21"/>
      <c r="FY436" s="520">
        <f t="shared" ref="FY436:GS436" ca="1" si="2308">FY430</f>
        <v>1.806203140176486</v>
      </c>
      <c r="FZ436" s="521">
        <f t="shared" ca="1" si="2308"/>
        <v>2.9537279220052275</v>
      </c>
      <c r="GA436" s="521">
        <f t="shared" ca="1" si="2308"/>
        <v>4.8303793768488505</v>
      </c>
      <c r="GB436" s="521">
        <f t="shared" ca="1" si="2308"/>
        <v>7.8993771888346922</v>
      </c>
      <c r="GC436" s="521">
        <f t="shared" ca="1" si="2308"/>
        <v>12.918002965550473</v>
      </c>
      <c r="GD436" s="521">
        <f t="shared" ca="1" si="2308"/>
        <v>21.123820141409425</v>
      </c>
      <c r="GE436" s="521">
        <f t="shared" ca="1" si="2308"/>
        <v>34.538004931632756</v>
      </c>
      <c r="GF436" s="521">
        <f t="shared" ca="1" si="2308"/>
        <v>56.458041556040953</v>
      </c>
      <c r="GG436" s="521">
        <f t="shared" ca="1" si="2308"/>
        <v>92.254257966483692</v>
      </c>
      <c r="GH436" s="521">
        <f t="shared" ca="1" si="2308"/>
        <v>150.64760076849493</v>
      </c>
      <c r="GI436" s="521">
        <f t="shared" ca="1" si="2308"/>
        <v>245.73291466088978</v>
      </c>
      <c r="GJ436" s="521">
        <f t="shared" ca="1" si="2308"/>
        <v>150.64760076849493</v>
      </c>
      <c r="GK436" s="521">
        <f t="shared" ca="1" si="2308"/>
        <v>92.254257966483692</v>
      </c>
      <c r="GL436" s="521">
        <f t="shared" ca="1" si="2308"/>
        <v>56.458041556040953</v>
      </c>
      <c r="GM436" s="521">
        <f t="shared" ca="1" si="2308"/>
        <v>34.538004931632756</v>
      </c>
      <c r="GN436" s="521">
        <f t="shared" ca="1" si="2308"/>
        <v>21.123820141409425</v>
      </c>
      <c r="GO436" s="521">
        <f t="shared" ca="1" si="2308"/>
        <v>12.918002965550473</v>
      </c>
      <c r="GP436" s="521">
        <f t="shared" ca="1" si="2308"/>
        <v>7.8993771888346922</v>
      </c>
      <c r="GQ436" s="521">
        <f t="shared" ca="1" si="2308"/>
        <v>4.8303793768488505</v>
      </c>
      <c r="GR436" s="521">
        <f t="shared" ca="1" si="2308"/>
        <v>2.9537279220052275</v>
      </c>
      <c r="GS436" s="521">
        <f t="shared" ca="1" si="2308"/>
        <v>1.806203140176486</v>
      </c>
      <c r="GT436" s="401"/>
      <c r="GV436" s="17" t="s">
        <v>299</v>
      </c>
      <c r="GW436" s="124">
        <f>GV341</f>
        <v>3</v>
      </c>
      <c r="GX436" s="124" t="str">
        <f>GV342</f>
        <v>lei65</v>
      </c>
      <c r="GY436" s="223"/>
      <c r="GZ436" s="124"/>
      <c r="HA436" s="21"/>
      <c r="HB436" s="520">
        <f t="shared" ref="HB436:HV436" ca="1" si="2309">HB430</f>
        <v>4.4646566321156742</v>
      </c>
      <c r="HC436" s="521">
        <f t="shared" ca="1" si="2309"/>
        <v>7.2879227725539799</v>
      </c>
      <c r="HD436" s="521">
        <f t="shared" ca="1" si="2309"/>
        <v>11.896109736243618</v>
      </c>
      <c r="HE436" s="521">
        <f t="shared" ca="1" si="2309"/>
        <v>19.416890874333365</v>
      </c>
      <c r="HF436" s="521">
        <f t="shared" ca="1" si="2309"/>
        <v>31.688988268976821</v>
      </c>
      <c r="HG436" s="521">
        <f t="shared" ca="1" si="2309"/>
        <v>51.708157347485013</v>
      </c>
      <c r="HH436" s="521">
        <f t="shared" ca="1" si="2309"/>
        <v>84.348945579279786</v>
      </c>
      <c r="HI436" s="521">
        <f t="shared" ca="1" si="2309"/>
        <v>137.5261687420365</v>
      </c>
      <c r="HJ436" s="521">
        <f t="shared" ca="1" si="2309"/>
        <v>224.04656858628329</v>
      </c>
      <c r="HK436" s="521">
        <f t="shared" ca="1" si="2309"/>
        <v>364.51484613202894</v>
      </c>
      <c r="HL436" s="521">
        <f t="shared" ca="1" si="2309"/>
        <v>591.7742130844639</v>
      </c>
      <c r="HM436" s="521">
        <f t="shared" ca="1" si="2309"/>
        <v>364.51484613202894</v>
      </c>
      <c r="HN436" s="521">
        <f t="shared" ca="1" si="2309"/>
        <v>224.04656858628329</v>
      </c>
      <c r="HO436" s="521">
        <f t="shared" ca="1" si="2309"/>
        <v>137.5261687420365</v>
      </c>
      <c r="HP436" s="521">
        <f t="shared" ca="1" si="2309"/>
        <v>84.348945579279786</v>
      </c>
      <c r="HQ436" s="521">
        <f t="shared" ca="1" si="2309"/>
        <v>51.708157347485013</v>
      </c>
      <c r="HR436" s="521">
        <f t="shared" ca="1" si="2309"/>
        <v>31.688988268976821</v>
      </c>
      <c r="HS436" s="521">
        <f t="shared" ca="1" si="2309"/>
        <v>19.416890874333365</v>
      </c>
      <c r="HT436" s="521">
        <f t="shared" ca="1" si="2309"/>
        <v>11.896109736243618</v>
      </c>
      <c r="HU436" s="521">
        <f t="shared" ca="1" si="2309"/>
        <v>7.2879227725539799</v>
      </c>
      <c r="HV436" s="521">
        <f t="shared" ca="1" si="2309"/>
        <v>4.4646566321156742</v>
      </c>
      <c r="HW436" s="401"/>
    </row>
    <row r="437" spans="1:231" ht="15">
      <c r="A437" s="18" t="s">
        <v>301</v>
      </c>
      <c r="B437" s="122">
        <f>A341</f>
        <v>3</v>
      </c>
      <c r="C437" s="122" t="str">
        <f>A342</f>
        <v>work1834</v>
      </c>
      <c r="D437" s="210"/>
      <c r="E437" s="122"/>
      <c r="F437" s="8"/>
      <c r="G437" s="52">
        <f t="shared" ref="G437:AA437" ca="1" si="2310">IF(AND(G407="Facility",G404=G$28),G429*G427,0)</f>
        <v>173802.79268912025</v>
      </c>
      <c r="H437" s="53">
        <f t="shared" ca="1" si="2310"/>
        <v>0</v>
      </c>
      <c r="I437" s="53">
        <f t="shared" ca="1" si="2310"/>
        <v>0</v>
      </c>
      <c r="J437" s="53">
        <f t="shared" ca="1" si="2310"/>
        <v>0</v>
      </c>
      <c r="K437" s="53">
        <f t="shared" ca="1" si="2310"/>
        <v>0</v>
      </c>
      <c r="L437" s="53">
        <f t="shared" ca="1" si="2310"/>
        <v>0</v>
      </c>
      <c r="M437" s="53">
        <f t="shared" ca="1" si="2310"/>
        <v>0</v>
      </c>
      <c r="N437" s="53">
        <f t="shared" ca="1" si="2310"/>
        <v>0</v>
      </c>
      <c r="O437" s="53">
        <f t="shared" ca="1" si="2310"/>
        <v>0</v>
      </c>
      <c r="P437" s="53">
        <f t="shared" ca="1" si="2310"/>
        <v>0</v>
      </c>
      <c r="Q437" s="53">
        <f t="shared" ca="1" si="2310"/>
        <v>0</v>
      </c>
      <c r="R437" s="53">
        <f t="shared" ca="1" si="2310"/>
        <v>0</v>
      </c>
      <c r="S437" s="53">
        <f t="shared" ca="1" si="2310"/>
        <v>0</v>
      </c>
      <c r="T437" s="53">
        <f t="shared" ca="1" si="2310"/>
        <v>0</v>
      </c>
      <c r="U437" s="53">
        <f t="shared" ca="1" si="2310"/>
        <v>0</v>
      </c>
      <c r="V437" s="53">
        <f t="shared" ca="1" si="2310"/>
        <v>0</v>
      </c>
      <c r="W437" s="53">
        <f t="shared" ca="1" si="2310"/>
        <v>0</v>
      </c>
      <c r="X437" s="53">
        <f t="shared" ca="1" si="2310"/>
        <v>0</v>
      </c>
      <c r="Y437" s="53">
        <f t="shared" ca="1" si="2310"/>
        <v>0</v>
      </c>
      <c r="Z437" s="53">
        <f t="shared" ca="1" si="2310"/>
        <v>0</v>
      </c>
      <c r="AA437" s="53">
        <f t="shared" ca="1" si="2310"/>
        <v>173802.79268912025</v>
      </c>
      <c r="AB437" s="402"/>
      <c r="AD437" s="18" t="s">
        <v>301</v>
      </c>
      <c r="AE437" s="122">
        <f>AD341</f>
        <v>3</v>
      </c>
      <c r="AF437" s="122" t="str">
        <f>AD342</f>
        <v>shop1834</v>
      </c>
      <c r="AG437" s="210"/>
      <c r="AH437" s="122"/>
      <c r="AI437" s="8"/>
      <c r="AJ437" s="52">
        <f t="shared" ref="AJ437:BD437" ca="1" si="2311">IF(AND(AJ407="Facility",AJ404=AJ$28),AJ429*AJ427,0)</f>
        <v>173808.32453738028</v>
      </c>
      <c r="AK437" s="53">
        <f t="shared" ca="1" si="2311"/>
        <v>0</v>
      </c>
      <c r="AL437" s="53">
        <f t="shared" ca="1" si="2311"/>
        <v>0</v>
      </c>
      <c r="AM437" s="53">
        <f t="shared" ca="1" si="2311"/>
        <v>0</v>
      </c>
      <c r="AN437" s="53">
        <f t="shared" ca="1" si="2311"/>
        <v>0</v>
      </c>
      <c r="AO437" s="53">
        <f t="shared" ca="1" si="2311"/>
        <v>0</v>
      </c>
      <c r="AP437" s="53">
        <f t="shared" ca="1" si="2311"/>
        <v>0</v>
      </c>
      <c r="AQ437" s="53">
        <f t="shared" ca="1" si="2311"/>
        <v>0</v>
      </c>
      <c r="AR437" s="53">
        <f t="shared" ca="1" si="2311"/>
        <v>0</v>
      </c>
      <c r="AS437" s="53">
        <f t="shared" ca="1" si="2311"/>
        <v>0</v>
      </c>
      <c r="AT437" s="53">
        <f t="shared" ca="1" si="2311"/>
        <v>0</v>
      </c>
      <c r="AU437" s="53">
        <f t="shared" ca="1" si="2311"/>
        <v>0</v>
      </c>
      <c r="AV437" s="53">
        <f t="shared" ca="1" si="2311"/>
        <v>0</v>
      </c>
      <c r="AW437" s="53">
        <f t="shared" ca="1" si="2311"/>
        <v>0</v>
      </c>
      <c r="AX437" s="53">
        <f t="shared" ca="1" si="2311"/>
        <v>0</v>
      </c>
      <c r="AY437" s="53">
        <f t="shared" ca="1" si="2311"/>
        <v>0</v>
      </c>
      <c r="AZ437" s="53">
        <f t="shared" ca="1" si="2311"/>
        <v>0</v>
      </c>
      <c r="BA437" s="53">
        <f t="shared" ca="1" si="2311"/>
        <v>0</v>
      </c>
      <c r="BB437" s="53">
        <f t="shared" ca="1" si="2311"/>
        <v>0</v>
      </c>
      <c r="BC437" s="53">
        <f t="shared" ca="1" si="2311"/>
        <v>0</v>
      </c>
      <c r="BD437" s="53">
        <f t="shared" ca="1" si="2311"/>
        <v>173808.32453738028</v>
      </c>
      <c r="BE437" s="402"/>
      <c r="BG437" s="18" t="s">
        <v>301</v>
      </c>
      <c r="BH437" s="122">
        <f>BG341</f>
        <v>3</v>
      </c>
      <c r="BI437" s="122" t="str">
        <f>BG342</f>
        <v>lei1834</v>
      </c>
      <c r="BJ437" s="210"/>
      <c r="BK437" s="122"/>
      <c r="BL437" s="8"/>
      <c r="BM437" s="52">
        <f t="shared" ref="BM437:CG437" ca="1" si="2312">IF(AND(BM407="Facility",BM404=BM$28),BM429*BM427,0)</f>
        <v>173802.24311298461</v>
      </c>
      <c r="BN437" s="53">
        <f t="shared" ca="1" si="2312"/>
        <v>0</v>
      </c>
      <c r="BO437" s="53">
        <f t="shared" ca="1" si="2312"/>
        <v>0</v>
      </c>
      <c r="BP437" s="53">
        <f t="shared" ca="1" si="2312"/>
        <v>0</v>
      </c>
      <c r="BQ437" s="53">
        <f t="shared" ca="1" si="2312"/>
        <v>0</v>
      </c>
      <c r="BR437" s="53">
        <f t="shared" ca="1" si="2312"/>
        <v>0</v>
      </c>
      <c r="BS437" s="53">
        <f t="shared" ca="1" si="2312"/>
        <v>0</v>
      </c>
      <c r="BT437" s="53">
        <f t="shared" ca="1" si="2312"/>
        <v>0</v>
      </c>
      <c r="BU437" s="53">
        <f t="shared" ca="1" si="2312"/>
        <v>0</v>
      </c>
      <c r="BV437" s="53">
        <f t="shared" ca="1" si="2312"/>
        <v>0</v>
      </c>
      <c r="BW437" s="53">
        <f t="shared" ca="1" si="2312"/>
        <v>0</v>
      </c>
      <c r="BX437" s="53">
        <f t="shared" ca="1" si="2312"/>
        <v>0</v>
      </c>
      <c r="BY437" s="53">
        <f t="shared" ca="1" si="2312"/>
        <v>0</v>
      </c>
      <c r="BZ437" s="53">
        <f t="shared" ca="1" si="2312"/>
        <v>0</v>
      </c>
      <c r="CA437" s="53">
        <f t="shared" ca="1" si="2312"/>
        <v>0</v>
      </c>
      <c r="CB437" s="53">
        <f t="shared" ca="1" si="2312"/>
        <v>0</v>
      </c>
      <c r="CC437" s="53">
        <f t="shared" ca="1" si="2312"/>
        <v>0</v>
      </c>
      <c r="CD437" s="53">
        <f t="shared" ca="1" si="2312"/>
        <v>0</v>
      </c>
      <c r="CE437" s="53">
        <f t="shared" ca="1" si="2312"/>
        <v>0</v>
      </c>
      <c r="CF437" s="53">
        <f t="shared" ca="1" si="2312"/>
        <v>0</v>
      </c>
      <c r="CG437" s="53">
        <f t="shared" ca="1" si="2312"/>
        <v>173802.24311298461</v>
      </c>
      <c r="CH437" s="402"/>
      <c r="CJ437" s="18" t="s">
        <v>301</v>
      </c>
      <c r="CK437" s="122">
        <f>CJ341</f>
        <v>3</v>
      </c>
      <c r="CL437" s="122" t="str">
        <f>CJ342</f>
        <v>work3564</v>
      </c>
      <c r="CM437" s="210"/>
      <c r="CN437" s="122"/>
      <c r="CO437" s="8"/>
      <c r="CP437" s="52">
        <f t="shared" ref="CP437:DJ437" ca="1" si="2313">IF(AND(CP407="Facility",CP404=CP$28),CP429*CP427,0)</f>
        <v>173804.31321295281</v>
      </c>
      <c r="CQ437" s="53">
        <f t="shared" ca="1" si="2313"/>
        <v>0</v>
      </c>
      <c r="CR437" s="53">
        <f t="shared" ca="1" si="2313"/>
        <v>0</v>
      </c>
      <c r="CS437" s="53">
        <f t="shared" ca="1" si="2313"/>
        <v>0</v>
      </c>
      <c r="CT437" s="53">
        <f t="shared" ca="1" si="2313"/>
        <v>0</v>
      </c>
      <c r="CU437" s="53">
        <f t="shared" ca="1" si="2313"/>
        <v>0</v>
      </c>
      <c r="CV437" s="53">
        <f t="shared" ca="1" si="2313"/>
        <v>0</v>
      </c>
      <c r="CW437" s="53">
        <f t="shared" ca="1" si="2313"/>
        <v>0</v>
      </c>
      <c r="CX437" s="53">
        <f t="shared" ca="1" si="2313"/>
        <v>0</v>
      </c>
      <c r="CY437" s="53">
        <f t="shared" ca="1" si="2313"/>
        <v>0</v>
      </c>
      <c r="CZ437" s="53">
        <f t="shared" ca="1" si="2313"/>
        <v>0</v>
      </c>
      <c r="DA437" s="53">
        <f t="shared" ca="1" si="2313"/>
        <v>0</v>
      </c>
      <c r="DB437" s="53">
        <f t="shared" ca="1" si="2313"/>
        <v>0</v>
      </c>
      <c r="DC437" s="53">
        <f t="shared" ca="1" si="2313"/>
        <v>0</v>
      </c>
      <c r="DD437" s="53">
        <f t="shared" ca="1" si="2313"/>
        <v>0</v>
      </c>
      <c r="DE437" s="53">
        <f t="shared" ca="1" si="2313"/>
        <v>0</v>
      </c>
      <c r="DF437" s="53">
        <f t="shared" ca="1" si="2313"/>
        <v>0</v>
      </c>
      <c r="DG437" s="53">
        <f t="shared" ca="1" si="2313"/>
        <v>0</v>
      </c>
      <c r="DH437" s="53">
        <f t="shared" ca="1" si="2313"/>
        <v>0</v>
      </c>
      <c r="DI437" s="53">
        <f t="shared" ca="1" si="2313"/>
        <v>0</v>
      </c>
      <c r="DJ437" s="53">
        <f t="shared" ca="1" si="2313"/>
        <v>173804.31321295281</v>
      </c>
      <c r="DK437" s="402"/>
      <c r="DM437" s="18" t="s">
        <v>301</v>
      </c>
      <c r="DN437" s="122">
        <f>DM341</f>
        <v>3</v>
      </c>
      <c r="DO437" s="122" t="str">
        <f>DM342</f>
        <v>shop3564</v>
      </c>
      <c r="DP437" s="210"/>
      <c r="DQ437" s="122"/>
      <c r="DR437" s="8"/>
      <c r="DS437" s="52">
        <f t="shared" ref="DS437:EM437" ca="1" si="2314">IF(AND(DS407="Facility",DS404=DS$28),DS429*DS427,0)</f>
        <v>173803.07883375318</v>
      </c>
      <c r="DT437" s="53">
        <f t="shared" ca="1" si="2314"/>
        <v>0</v>
      </c>
      <c r="DU437" s="53">
        <f t="shared" ca="1" si="2314"/>
        <v>0</v>
      </c>
      <c r="DV437" s="53">
        <f t="shared" ca="1" si="2314"/>
        <v>0</v>
      </c>
      <c r="DW437" s="53">
        <f t="shared" ca="1" si="2314"/>
        <v>0</v>
      </c>
      <c r="DX437" s="53">
        <f t="shared" ca="1" si="2314"/>
        <v>0</v>
      </c>
      <c r="DY437" s="53">
        <f t="shared" ca="1" si="2314"/>
        <v>0</v>
      </c>
      <c r="DZ437" s="53">
        <f t="shared" ca="1" si="2314"/>
        <v>0</v>
      </c>
      <c r="EA437" s="53">
        <f t="shared" ca="1" si="2314"/>
        <v>0</v>
      </c>
      <c r="EB437" s="53">
        <f t="shared" ca="1" si="2314"/>
        <v>0</v>
      </c>
      <c r="EC437" s="53">
        <f t="shared" ca="1" si="2314"/>
        <v>0</v>
      </c>
      <c r="ED437" s="53">
        <f t="shared" ca="1" si="2314"/>
        <v>0</v>
      </c>
      <c r="EE437" s="53">
        <f t="shared" ca="1" si="2314"/>
        <v>0</v>
      </c>
      <c r="EF437" s="53">
        <f t="shared" ca="1" si="2314"/>
        <v>0</v>
      </c>
      <c r="EG437" s="53">
        <f t="shared" ca="1" si="2314"/>
        <v>0</v>
      </c>
      <c r="EH437" s="53">
        <f t="shared" ca="1" si="2314"/>
        <v>0</v>
      </c>
      <c r="EI437" s="53">
        <f t="shared" ca="1" si="2314"/>
        <v>0</v>
      </c>
      <c r="EJ437" s="53">
        <f t="shared" ca="1" si="2314"/>
        <v>0</v>
      </c>
      <c r="EK437" s="53">
        <f t="shared" ca="1" si="2314"/>
        <v>0</v>
      </c>
      <c r="EL437" s="53">
        <f t="shared" ca="1" si="2314"/>
        <v>0</v>
      </c>
      <c r="EM437" s="53">
        <f t="shared" ca="1" si="2314"/>
        <v>173803.07883375318</v>
      </c>
      <c r="EN437" s="402"/>
      <c r="EP437" s="18" t="s">
        <v>301</v>
      </c>
      <c r="EQ437" s="122">
        <f>EP341</f>
        <v>3</v>
      </c>
      <c r="ER437" s="122" t="str">
        <f>EP342</f>
        <v>lei3564</v>
      </c>
      <c r="ES437" s="210"/>
      <c r="ET437" s="122"/>
      <c r="EU437" s="8"/>
      <c r="EV437" s="52">
        <f t="shared" ref="EV437:FP437" ca="1" si="2315">IF(AND(EV407="Facility",EV404=EV$28),EV429*EV427,0)</f>
        <v>173803.8056229825</v>
      </c>
      <c r="EW437" s="53">
        <f t="shared" ca="1" si="2315"/>
        <v>0</v>
      </c>
      <c r="EX437" s="53">
        <f t="shared" ca="1" si="2315"/>
        <v>0</v>
      </c>
      <c r="EY437" s="53">
        <f t="shared" ca="1" si="2315"/>
        <v>0</v>
      </c>
      <c r="EZ437" s="53">
        <f t="shared" ca="1" si="2315"/>
        <v>0</v>
      </c>
      <c r="FA437" s="53">
        <f t="shared" ca="1" si="2315"/>
        <v>0</v>
      </c>
      <c r="FB437" s="53">
        <f t="shared" ca="1" si="2315"/>
        <v>0</v>
      </c>
      <c r="FC437" s="53">
        <f t="shared" ca="1" si="2315"/>
        <v>0</v>
      </c>
      <c r="FD437" s="53">
        <f t="shared" ca="1" si="2315"/>
        <v>0</v>
      </c>
      <c r="FE437" s="53">
        <f t="shared" ca="1" si="2315"/>
        <v>0</v>
      </c>
      <c r="FF437" s="53">
        <f t="shared" ca="1" si="2315"/>
        <v>0</v>
      </c>
      <c r="FG437" s="53">
        <f t="shared" ca="1" si="2315"/>
        <v>0</v>
      </c>
      <c r="FH437" s="53">
        <f t="shared" ca="1" si="2315"/>
        <v>0</v>
      </c>
      <c r="FI437" s="53">
        <f t="shared" ca="1" si="2315"/>
        <v>0</v>
      </c>
      <c r="FJ437" s="53">
        <f t="shared" ca="1" si="2315"/>
        <v>0</v>
      </c>
      <c r="FK437" s="53">
        <f t="shared" ca="1" si="2315"/>
        <v>0</v>
      </c>
      <c r="FL437" s="53">
        <f t="shared" ca="1" si="2315"/>
        <v>0</v>
      </c>
      <c r="FM437" s="53">
        <f t="shared" ca="1" si="2315"/>
        <v>0</v>
      </c>
      <c r="FN437" s="53">
        <f t="shared" ca="1" si="2315"/>
        <v>0</v>
      </c>
      <c r="FO437" s="53">
        <f t="shared" ca="1" si="2315"/>
        <v>0</v>
      </c>
      <c r="FP437" s="53">
        <f t="shared" ca="1" si="2315"/>
        <v>173803.8056229825</v>
      </c>
      <c r="FQ437" s="402"/>
      <c r="FS437" s="18" t="s">
        <v>301</v>
      </c>
      <c r="FT437" s="122">
        <f>FS341</f>
        <v>3</v>
      </c>
      <c r="FU437" s="122" t="str">
        <f>FS342</f>
        <v>shop65</v>
      </c>
      <c r="FV437" s="210"/>
      <c r="FW437" s="122"/>
      <c r="FX437" s="8"/>
      <c r="FY437" s="52">
        <f t="shared" ref="FY437:GS437" ca="1" si="2316">IF(AND(FY407="Facility",FY404=FY$28),FY429*FY427,0)</f>
        <v>173798.44440776092</v>
      </c>
      <c r="FZ437" s="53">
        <f t="shared" ca="1" si="2316"/>
        <v>0</v>
      </c>
      <c r="GA437" s="53">
        <f t="shared" ca="1" si="2316"/>
        <v>0</v>
      </c>
      <c r="GB437" s="53">
        <f t="shared" ca="1" si="2316"/>
        <v>0</v>
      </c>
      <c r="GC437" s="53">
        <f t="shared" ca="1" si="2316"/>
        <v>0</v>
      </c>
      <c r="GD437" s="53">
        <f t="shared" ca="1" si="2316"/>
        <v>0</v>
      </c>
      <c r="GE437" s="53">
        <f t="shared" ca="1" si="2316"/>
        <v>0</v>
      </c>
      <c r="GF437" s="53">
        <f t="shared" ca="1" si="2316"/>
        <v>0</v>
      </c>
      <c r="GG437" s="53">
        <f t="shared" ca="1" si="2316"/>
        <v>0</v>
      </c>
      <c r="GH437" s="53">
        <f t="shared" ca="1" si="2316"/>
        <v>0</v>
      </c>
      <c r="GI437" s="53">
        <f t="shared" ca="1" si="2316"/>
        <v>0</v>
      </c>
      <c r="GJ437" s="53">
        <f t="shared" ca="1" si="2316"/>
        <v>0</v>
      </c>
      <c r="GK437" s="53">
        <f t="shared" ca="1" si="2316"/>
        <v>0</v>
      </c>
      <c r="GL437" s="53">
        <f t="shared" ca="1" si="2316"/>
        <v>0</v>
      </c>
      <c r="GM437" s="53">
        <f t="shared" ca="1" si="2316"/>
        <v>0</v>
      </c>
      <c r="GN437" s="53">
        <f t="shared" ca="1" si="2316"/>
        <v>0</v>
      </c>
      <c r="GO437" s="53">
        <f t="shared" ca="1" si="2316"/>
        <v>0</v>
      </c>
      <c r="GP437" s="53">
        <f t="shared" ca="1" si="2316"/>
        <v>0</v>
      </c>
      <c r="GQ437" s="53">
        <f t="shared" ca="1" si="2316"/>
        <v>0</v>
      </c>
      <c r="GR437" s="53">
        <f t="shared" ca="1" si="2316"/>
        <v>0</v>
      </c>
      <c r="GS437" s="53">
        <f t="shared" ca="1" si="2316"/>
        <v>173798.44440776092</v>
      </c>
      <c r="GT437" s="402"/>
      <c r="GV437" s="18" t="s">
        <v>301</v>
      </c>
      <c r="GW437" s="122">
        <f>GV341</f>
        <v>3</v>
      </c>
      <c r="GX437" s="122" t="str">
        <f>GV342</f>
        <v>lei65</v>
      </c>
      <c r="GY437" s="210"/>
      <c r="GZ437" s="122"/>
      <c r="HA437" s="8"/>
      <c r="HB437" s="52">
        <f t="shared" ref="HB437:HV437" ca="1" si="2317">IF(AND(HB407="Facility",HB404=HB$28),HB429*HB427,0)</f>
        <v>173789.75908104473</v>
      </c>
      <c r="HC437" s="53">
        <f t="shared" ca="1" si="2317"/>
        <v>0</v>
      </c>
      <c r="HD437" s="53">
        <f t="shared" ca="1" si="2317"/>
        <v>0</v>
      </c>
      <c r="HE437" s="53">
        <f t="shared" ca="1" si="2317"/>
        <v>0</v>
      </c>
      <c r="HF437" s="53">
        <f t="shared" ca="1" si="2317"/>
        <v>0</v>
      </c>
      <c r="HG437" s="53">
        <f t="shared" ca="1" si="2317"/>
        <v>0</v>
      </c>
      <c r="HH437" s="53">
        <f t="shared" ca="1" si="2317"/>
        <v>0</v>
      </c>
      <c r="HI437" s="53">
        <f t="shared" ca="1" si="2317"/>
        <v>0</v>
      </c>
      <c r="HJ437" s="53">
        <f t="shared" ca="1" si="2317"/>
        <v>0</v>
      </c>
      <c r="HK437" s="53">
        <f t="shared" ca="1" si="2317"/>
        <v>0</v>
      </c>
      <c r="HL437" s="53">
        <f t="shared" ca="1" si="2317"/>
        <v>0</v>
      </c>
      <c r="HM437" s="53">
        <f t="shared" ca="1" si="2317"/>
        <v>0</v>
      </c>
      <c r="HN437" s="53">
        <f t="shared" ca="1" si="2317"/>
        <v>0</v>
      </c>
      <c r="HO437" s="53">
        <f t="shared" ca="1" si="2317"/>
        <v>0</v>
      </c>
      <c r="HP437" s="53">
        <f t="shared" ca="1" si="2317"/>
        <v>0</v>
      </c>
      <c r="HQ437" s="53">
        <f t="shared" ca="1" si="2317"/>
        <v>0</v>
      </c>
      <c r="HR437" s="53">
        <f t="shared" ca="1" si="2317"/>
        <v>0</v>
      </c>
      <c r="HS437" s="53">
        <f t="shared" ca="1" si="2317"/>
        <v>0</v>
      </c>
      <c r="HT437" s="53">
        <f t="shared" ca="1" si="2317"/>
        <v>0</v>
      </c>
      <c r="HU437" s="53">
        <f t="shared" ca="1" si="2317"/>
        <v>0</v>
      </c>
      <c r="HV437" s="53">
        <f t="shared" ca="1" si="2317"/>
        <v>173789.75908104473</v>
      </c>
      <c r="HW437" s="402"/>
    </row>
    <row r="438" spans="1:231" ht="15">
      <c r="A438" s="18" t="s">
        <v>303</v>
      </c>
      <c r="B438" s="122">
        <f>A341</f>
        <v>3</v>
      </c>
      <c r="C438" s="122" t="str">
        <f>A342</f>
        <v>work1834</v>
      </c>
      <c r="D438" s="210"/>
      <c r="E438" s="122"/>
      <c r="F438" s="8"/>
      <c r="G438" s="52">
        <f ca="1">G436+G437</f>
        <v>173804.0383827115</v>
      </c>
      <c r="H438" s="53">
        <f t="shared" ref="H438:AA438" ca="1" si="2318">H436+H437</f>
        <v>2.0380315059488558</v>
      </c>
      <c r="I438" s="53">
        <f t="shared" ca="1" si="2318"/>
        <v>3.3344477973094033</v>
      </c>
      <c r="J438" s="53">
        <f t="shared" ca="1" si="2318"/>
        <v>5.4556543046491184</v>
      </c>
      <c r="K438" s="53">
        <f t="shared" ca="1" si="2318"/>
        <v>8.9263482675320027</v>
      </c>
      <c r="L438" s="53">
        <f t="shared" ca="1" si="2318"/>
        <v>14.604785999959864</v>
      </c>
      <c r="M438" s="53">
        <f t="shared" ca="1" si="2318"/>
        <v>23.894337896014484</v>
      </c>
      <c r="N438" s="53">
        <f t="shared" ca="1" si="2318"/>
        <v>39.088322793801986</v>
      </c>
      <c r="O438" s="53">
        <f t="shared" ca="1" si="2318"/>
        <v>63.93054377317219</v>
      </c>
      <c r="P438" s="53">
        <f t="shared" ca="1" si="2318"/>
        <v>278.73986235043805</v>
      </c>
      <c r="Q438" s="53">
        <f t="shared" ca="1" si="2318"/>
        <v>170.77901123973285</v>
      </c>
      <c r="R438" s="53">
        <f t="shared" ca="1" si="2318"/>
        <v>104.52230624510825</v>
      </c>
      <c r="S438" s="53">
        <f t="shared" ca="1" si="2318"/>
        <v>63.93054377317219</v>
      </c>
      <c r="T438" s="53">
        <f t="shared" ca="1" si="2318"/>
        <v>39.088322793801986</v>
      </c>
      <c r="U438" s="53">
        <f t="shared" ca="1" si="2318"/>
        <v>23.894337896014484</v>
      </c>
      <c r="V438" s="53">
        <f t="shared" ca="1" si="2318"/>
        <v>14.604785999959864</v>
      </c>
      <c r="W438" s="53">
        <f t="shared" ca="1" si="2318"/>
        <v>8.9263482675320027</v>
      </c>
      <c r="X438" s="53">
        <f t="shared" ca="1" si="2318"/>
        <v>5.4556543046491184</v>
      </c>
      <c r="Y438" s="53">
        <f t="shared" ca="1" si="2318"/>
        <v>3.3344477973094033</v>
      </c>
      <c r="Z438" s="53">
        <f t="shared" ca="1" si="2318"/>
        <v>2.0380315059488558</v>
      </c>
      <c r="AA438" s="53">
        <f t="shared" ca="1" si="2318"/>
        <v>173804.0383827115</v>
      </c>
      <c r="AB438" s="402"/>
      <c r="AD438" s="18" t="s">
        <v>303</v>
      </c>
      <c r="AE438" s="122">
        <f>AD341</f>
        <v>3</v>
      </c>
      <c r="AF438" s="122" t="str">
        <f>AD342</f>
        <v>shop1834</v>
      </c>
      <c r="AG438" s="210"/>
      <c r="AH438" s="122"/>
      <c r="AI438" s="8"/>
      <c r="AJ438" s="52">
        <f ca="1">AJ436+AJ437</f>
        <v>173808.50932638973</v>
      </c>
      <c r="AK438" s="53">
        <f t="shared" ref="AK438:BD438" ca="1" si="2319">AK436+AK437</f>
        <v>0.30448215119133698</v>
      </c>
      <c r="AL438" s="53">
        <f t="shared" ca="1" si="2319"/>
        <v>0.50174562914557719</v>
      </c>
      <c r="AM438" s="53">
        <f t="shared" ca="1" si="2319"/>
        <v>0.82687668177986462</v>
      </c>
      <c r="AN438" s="53">
        <f t="shared" ca="1" si="2319"/>
        <v>1.3628002526054122</v>
      </c>
      <c r="AO438" s="53">
        <f t="shared" ca="1" si="2319"/>
        <v>2.2462404231263013</v>
      </c>
      <c r="AP438" s="53">
        <f t="shared" ca="1" si="2319"/>
        <v>3.7026273695926792</v>
      </c>
      <c r="AQ438" s="53">
        <f t="shared" ca="1" si="2319"/>
        <v>6.1036394130018738</v>
      </c>
      <c r="AR438" s="53">
        <f t="shared" ca="1" si="2319"/>
        <v>10.062020655532898</v>
      </c>
      <c r="AS438" s="53">
        <f t="shared" ca="1" si="2319"/>
        <v>16.587711981822434</v>
      </c>
      <c r="AT438" s="53">
        <f t="shared" ca="1" si="2319"/>
        <v>27.344632131336279</v>
      </c>
      <c r="AU438" s="53">
        <f t="shared" ca="1" si="2319"/>
        <v>16.587711981822434</v>
      </c>
      <c r="AV438" s="53">
        <f t="shared" ca="1" si="2319"/>
        <v>10.062020655532898</v>
      </c>
      <c r="AW438" s="53">
        <f t="shared" ca="1" si="2319"/>
        <v>6.1036394130018738</v>
      </c>
      <c r="AX438" s="53">
        <f t="shared" ca="1" si="2319"/>
        <v>3.7026273695926792</v>
      </c>
      <c r="AY438" s="53">
        <f t="shared" ca="1" si="2319"/>
        <v>2.2462404231263013</v>
      </c>
      <c r="AZ438" s="53">
        <f t="shared" ca="1" si="2319"/>
        <v>1.3628002526054122</v>
      </c>
      <c r="BA438" s="53">
        <f t="shared" ca="1" si="2319"/>
        <v>0.82687668177986462</v>
      </c>
      <c r="BB438" s="53">
        <f t="shared" ca="1" si="2319"/>
        <v>0.50174562914557719</v>
      </c>
      <c r="BC438" s="53">
        <f t="shared" ca="1" si="2319"/>
        <v>0.30448215119133698</v>
      </c>
      <c r="BD438" s="53">
        <f t="shared" ca="1" si="2319"/>
        <v>173808.50932638973</v>
      </c>
      <c r="BE438" s="402"/>
      <c r="BG438" s="18" t="s">
        <v>303</v>
      </c>
      <c r="BH438" s="122">
        <f>BG341</f>
        <v>3</v>
      </c>
      <c r="BI438" s="122" t="str">
        <f>BG342</f>
        <v>lei1834</v>
      </c>
      <c r="BJ438" s="210"/>
      <c r="BK438" s="122"/>
      <c r="BL438" s="8"/>
      <c r="BM438" s="52">
        <f ca="1">BM436+BM437</f>
        <v>173803.11312890064</v>
      </c>
      <c r="BN438" s="53">
        <f t="shared" ref="BN438:CG438" ca="1" si="2320">BN436+BN437</f>
        <v>1.4262186503947061</v>
      </c>
      <c r="BO438" s="53">
        <f t="shared" ca="1" si="2320"/>
        <v>2.338124905884329</v>
      </c>
      <c r="BP438" s="53">
        <f t="shared" ca="1" si="2320"/>
        <v>3.8332615381246673</v>
      </c>
      <c r="BQ438" s="53">
        <f t="shared" ca="1" si="2320"/>
        <v>6.2846687430316548</v>
      </c>
      <c r="BR438" s="53">
        <f t="shared" ca="1" si="2320"/>
        <v>10.303852372409626</v>
      </c>
      <c r="BS438" s="53">
        <f t="shared" ca="1" si="2320"/>
        <v>16.892883955705731</v>
      </c>
      <c r="BT438" s="53">
        <f t="shared" ca="1" si="2320"/>
        <v>27.692870572646264</v>
      </c>
      <c r="BU438" s="53">
        <f t="shared" ca="1" si="2320"/>
        <v>45.388722637790686</v>
      </c>
      <c r="BV438" s="53">
        <f t="shared" ca="1" si="2320"/>
        <v>199.15923594069488</v>
      </c>
      <c r="BW438" s="53">
        <f t="shared" ca="1" si="2320"/>
        <v>121.76426190942119</v>
      </c>
      <c r="BX438" s="53">
        <f t="shared" ca="1" si="2320"/>
        <v>74.365475635196276</v>
      </c>
      <c r="BY438" s="53">
        <f t="shared" ca="1" si="2320"/>
        <v>45.388722637790686</v>
      </c>
      <c r="BZ438" s="53">
        <f t="shared" ca="1" si="2320"/>
        <v>27.692870572646264</v>
      </c>
      <c r="CA438" s="53">
        <f t="shared" ca="1" si="2320"/>
        <v>16.892883955705731</v>
      </c>
      <c r="CB438" s="53">
        <f t="shared" ca="1" si="2320"/>
        <v>10.303852372409626</v>
      </c>
      <c r="CC438" s="53">
        <f t="shared" ca="1" si="2320"/>
        <v>6.2846687430316548</v>
      </c>
      <c r="CD438" s="53">
        <f t="shared" ca="1" si="2320"/>
        <v>3.8332615381246673</v>
      </c>
      <c r="CE438" s="53">
        <f t="shared" ca="1" si="2320"/>
        <v>2.338124905884329</v>
      </c>
      <c r="CF438" s="53">
        <f t="shared" ca="1" si="2320"/>
        <v>1.4262186503947061</v>
      </c>
      <c r="CG438" s="53">
        <f t="shared" ca="1" si="2320"/>
        <v>173803.11312890064</v>
      </c>
      <c r="CH438" s="402"/>
      <c r="CJ438" s="18" t="s">
        <v>303</v>
      </c>
      <c r="CK438" s="122">
        <f>CJ341</f>
        <v>3</v>
      </c>
      <c r="CL438" s="122" t="str">
        <f>CJ342</f>
        <v>work3564</v>
      </c>
      <c r="CM438" s="210"/>
      <c r="CN438" s="122"/>
      <c r="CO438" s="8"/>
      <c r="CP438" s="52">
        <f ca="1">CP436+CP437</f>
        <v>173804.87350138172</v>
      </c>
      <c r="CQ438" s="53">
        <f t="shared" ref="CQ438:DJ438" ca="1" si="2321">CQ436+CQ437</f>
        <v>0.92062031274228906</v>
      </c>
      <c r="CR438" s="53">
        <f t="shared" ca="1" si="2321"/>
        <v>1.5127968933434806</v>
      </c>
      <c r="CS438" s="53">
        <f t="shared" ca="1" si="2321"/>
        <v>2.4860473004736394</v>
      </c>
      <c r="CT438" s="53">
        <f t="shared" ca="1" si="2321"/>
        <v>4.0856642329939046</v>
      </c>
      <c r="CU438" s="53">
        <f t="shared" ca="1" si="2321"/>
        <v>6.7148069811651423</v>
      </c>
      <c r="CV438" s="53">
        <f t="shared" ca="1" si="2321"/>
        <v>11.035968867936278</v>
      </c>
      <c r="CW438" s="53">
        <f t="shared" ca="1" si="2321"/>
        <v>18.137377455769393</v>
      </c>
      <c r="CX438" s="53">
        <f t="shared" ca="1" si="2321"/>
        <v>29.805358471459474</v>
      </c>
      <c r="CY438" s="53">
        <f t="shared" ca="1" si="2321"/>
        <v>48.968708241832637</v>
      </c>
      <c r="CZ438" s="53">
        <f t="shared" ca="1" si="2321"/>
        <v>80.419801524722132</v>
      </c>
      <c r="DA438" s="53">
        <f t="shared" ca="1" si="2321"/>
        <v>48.968708241832637</v>
      </c>
      <c r="DB438" s="53">
        <f t="shared" ca="1" si="2321"/>
        <v>29.805358471459474</v>
      </c>
      <c r="DC438" s="53">
        <f t="shared" ca="1" si="2321"/>
        <v>18.137377455769393</v>
      </c>
      <c r="DD438" s="53">
        <f t="shared" ca="1" si="2321"/>
        <v>11.035968867936278</v>
      </c>
      <c r="DE438" s="53">
        <f t="shared" ca="1" si="2321"/>
        <v>6.7148069811651423</v>
      </c>
      <c r="DF438" s="53">
        <f t="shared" ca="1" si="2321"/>
        <v>4.0856642329939046</v>
      </c>
      <c r="DG438" s="53">
        <f t="shared" ca="1" si="2321"/>
        <v>2.4860473004736394</v>
      </c>
      <c r="DH438" s="53">
        <f t="shared" ca="1" si="2321"/>
        <v>1.5127968933434806</v>
      </c>
      <c r="DI438" s="53">
        <f t="shared" ca="1" si="2321"/>
        <v>0.92062031274228906</v>
      </c>
      <c r="DJ438" s="53">
        <f t="shared" ca="1" si="2321"/>
        <v>173804.87350138172</v>
      </c>
      <c r="DK438" s="402"/>
      <c r="DM438" s="18" t="s">
        <v>303</v>
      </c>
      <c r="DN438" s="122">
        <f>DM341</f>
        <v>3</v>
      </c>
      <c r="DO438" s="122" t="str">
        <f>DM342</f>
        <v>shop3564</v>
      </c>
      <c r="DP438" s="210"/>
      <c r="DQ438" s="122"/>
      <c r="DR438" s="8"/>
      <c r="DS438" s="52">
        <f ca="1">DS436+DS437</f>
        <v>173804.47125427434</v>
      </c>
      <c r="DT438" s="53">
        <f t="shared" ref="DT438:EM438" ca="1" si="2322">DT436+DT437</f>
        <v>2.2768826533789643</v>
      </c>
      <c r="DU438" s="53">
        <f t="shared" ca="1" si="2322"/>
        <v>3.7232421086606005</v>
      </c>
      <c r="DV438" s="53">
        <f t="shared" ca="1" si="2322"/>
        <v>6.0884800872394349</v>
      </c>
      <c r="DW438" s="53">
        <f t="shared" ca="1" si="2322"/>
        <v>9.9562953801043452</v>
      </c>
      <c r="DX438" s="53">
        <f t="shared" ca="1" si="2322"/>
        <v>16.280901874894738</v>
      </c>
      <c r="DY438" s="53">
        <f t="shared" ca="1" si="2322"/>
        <v>26.621673643321607</v>
      </c>
      <c r="DZ438" s="53">
        <f t="shared" ca="1" si="2322"/>
        <v>43.525410457676273</v>
      </c>
      <c r="EA438" s="53">
        <f t="shared" ca="1" si="2322"/>
        <v>71.147418767936188</v>
      </c>
      <c r="EB438" s="53">
        <f t="shared" ca="1" si="2322"/>
        <v>309.69550287067239</v>
      </c>
      <c r="EC438" s="53">
        <f t="shared" ca="1" si="2322"/>
        <v>189.84598158543756</v>
      </c>
      <c r="ED438" s="53">
        <f t="shared" ca="1" si="2322"/>
        <v>116.2561132672782</v>
      </c>
      <c r="EE438" s="53">
        <f t="shared" ca="1" si="2322"/>
        <v>71.147418767936188</v>
      </c>
      <c r="EF438" s="53">
        <f t="shared" ca="1" si="2322"/>
        <v>43.525410457676273</v>
      </c>
      <c r="EG438" s="53">
        <f t="shared" ca="1" si="2322"/>
        <v>26.621673643321607</v>
      </c>
      <c r="EH438" s="53">
        <f t="shared" ca="1" si="2322"/>
        <v>16.280901874894738</v>
      </c>
      <c r="EI438" s="53">
        <f t="shared" ca="1" si="2322"/>
        <v>9.9562953801043452</v>
      </c>
      <c r="EJ438" s="53">
        <f t="shared" ca="1" si="2322"/>
        <v>6.0884800872394349</v>
      </c>
      <c r="EK438" s="53">
        <f t="shared" ca="1" si="2322"/>
        <v>3.7232421086606005</v>
      </c>
      <c r="EL438" s="53">
        <f t="shared" ca="1" si="2322"/>
        <v>2.2768826533789643</v>
      </c>
      <c r="EM438" s="53">
        <f t="shared" ca="1" si="2322"/>
        <v>173804.47125427434</v>
      </c>
      <c r="EN438" s="402"/>
      <c r="EP438" s="18" t="s">
        <v>303</v>
      </c>
      <c r="EQ438" s="122">
        <f>EP341</f>
        <v>3</v>
      </c>
      <c r="ER438" s="122" t="str">
        <f>EP342</f>
        <v>lei3564</v>
      </c>
      <c r="ES438" s="210"/>
      <c r="ET438" s="122"/>
      <c r="EU438" s="8"/>
      <c r="EV438" s="52">
        <f ca="1">EV436+EV437</f>
        <v>173804.99256390534</v>
      </c>
      <c r="EW438" s="53">
        <f t="shared" ref="EW438:FP438" ca="1" si="2323">EW436+EW437</f>
        <v>1.9420719853344335</v>
      </c>
      <c r="EX438" s="53">
        <f t="shared" ca="1" si="2323"/>
        <v>3.1777246420915399</v>
      </c>
      <c r="EY438" s="53">
        <f t="shared" ca="1" si="2323"/>
        <v>5.1997087260176729</v>
      </c>
      <c r="EZ438" s="53">
        <f t="shared" ca="1" si="2323"/>
        <v>8.5084154975270767</v>
      </c>
      <c r="FA438" s="53">
        <f t="shared" ca="1" si="2323"/>
        <v>13.922496802959888</v>
      </c>
      <c r="FB438" s="53">
        <f t="shared" ca="1" si="2323"/>
        <v>22.780898521846538</v>
      </c>
      <c r="FC438" s="53">
        <f t="shared" ca="1" si="2323"/>
        <v>37.272428900786132</v>
      </c>
      <c r="FD438" s="53">
        <f t="shared" ca="1" si="2323"/>
        <v>60.972125363512028</v>
      </c>
      <c r="FE438" s="53">
        <f t="shared" ca="1" si="2323"/>
        <v>266.14474088837619</v>
      </c>
      <c r="FF438" s="53">
        <f t="shared" ca="1" si="2323"/>
        <v>162.97605954089235</v>
      </c>
      <c r="FG438" s="53">
        <f t="shared" ca="1" si="2323"/>
        <v>99.710835630326571</v>
      </c>
      <c r="FH438" s="53">
        <f t="shared" ca="1" si="2323"/>
        <v>60.972125363512028</v>
      </c>
      <c r="FI438" s="53">
        <f t="shared" ca="1" si="2323"/>
        <v>37.272428900786132</v>
      </c>
      <c r="FJ438" s="53">
        <f t="shared" ca="1" si="2323"/>
        <v>22.780898521846538</v>
      </c>
      <c r="FK438" s="53">
        <f t="shared" ca="1" si="2323"/>
        <v>13.922496802959888</v>
      </c>
      <c r="FL438" s="53">
        <f t="shared" ca="1" si="2323"/>
        <v>8.5084154975270767</v>
      </c>
      <c r="FM438" s="53">
        <f t="shared" ca="1" si="2323"/>
        <v>5.1997087260176729</v>
      </c>
      <c r="FN438" s="53">
        <f t="shared" ca="1" si="2323"/>
        <v>3.1777246420915399</v>
      </c>
      <c r="FO438" s="53">
        <f t="shared" ca="1" si="2323"/>
        <v>1.9420719853344335</v>
      </c>
      <c r="FP438" s="53">
        <f t="shared" ca="1" si="2323"/>
        <v>173804.99256390534</v>
      </c>
      <c r="FQ438" s="402"/>
      <c r="FS438" s="18" t="s">
        <v>303</v>
      </c>
      <c r="FT438" s="122">
        <f>FS341</f>
        <v>3</v>
      </c>
      <c r="FU438" s="122" t="str">
        <f>FS342</f>
        <v>shop65</v>
      </c>
      <c r="FV438" s="210"/>
      <c r="FW438" s="122"/>
      <c r="FX438" s="8"/>
      <c r="FY438" s="52">
        <f ca="1">FY436+FY437</f>
        <v>173800.2506109011</v>
      </c>
      <c r="FZ438" s="53">
        <f t="shared" ref="FZ438:GS438" ca="1" si="2324">FZ436+FZ437</f>
        <v>2.9537279220052275</v>
      </c>
      <c r="GA438" s="53">
        <f t="shared" ca="1" si="2324"/>
        <v>4.8303793768488505</v>
      </c>
      <c r="GB438" s="53">
        <f t="shared" ca="1" si="2324"/>
        <v>7.8993771888346922</v>
      </c>
      <c r="GC438" s="53">
        <f t="shared" ca="1" si="2324"/>
        <v>12.918002965550473</v>
      </c>
      <c r="GD438" s="53">
        <f t="shared" ca="1" si="2324"/>
        <v>21.123820141409425</v>
      </c>
      <c r="GE438" s="53">
        <f t="shared" ca="1" si="2324"/>
        <v>34.538004931632756</v>
      </c>
      <c r="GF438" s="53">
        <f t="shared" ca="1" si="2324"/>
        <v>56.458041556040953</v>
      </c>
      <c r="GG438" s="53">
        <f t="shared" ca="1" si="2324"/>
        <v>92.254257966483692</v>
      </c>
      <c r="GH438" s="53">
        <f t="shared" ca="1" si="2324"/>
        <v>150.64760076849493</v>
      </c>
      <c r="GI438" s="53">
        <f t="shared" ca="1" si="2324"/>
        <v>245.73291466088978</v>
      </c>
      <c r="GJ438" s="53">
        <f t="shared" ca="1" si="2324"/>
        <v>150.64760076849493</v>
      </c>
      <c r="GK438" s="53">
        <f t="shared" ca="1" si="2324"/>
        <v>92.254257966483692</v>
      </c>
      <c r="GL438" s="53">
        <f t="shared" ca="1" si="2324"/>
        <v>56.458041556040953</v>
      </c>
      <c r="GM438" s="53">
        <f t="shared" ca="1" si="2324"/>
        <v>34.538004931632756</v>
      </c>
      <c r="GN438" s="53">
        <f t="shared" ca="1" si="2324"/>
        <v>21.123820141409425</v>
      </c>
      <c r="GO438" s="53">
        <f t="shared" ca="1" si="2324"/>
        <v>12.918002965550473</v>
      </c>
      <c r="GP438" s="53">
        <f t="shared" ca="1" si="2324"/>
        <v>7.8993771888346922</v>
      </c>
      <c r="GQ438" s="53">
        <f t="shared" ca="1" si="2324"/>
        <v>4.8303793768488505</v>
      </c>
      <c r="GR438" s="53">
        <f t="shared" ca="1" si="2324"/>
        <v>2.9537279220052275</v>
      </c>
      <c r="GS438" s="53">
        <f t="shared" ca="1" si="2324"/>
        <v>173800.2506109011</v>
      </c>
      <c r="GT438" s="402"/>
      <c r="GV438" s="18" t="s">
        <v>303</v>
      </c>
      <c r="GW438" s="122">
        <f>GV341</f>
        <v>3</v>
      </c>
      <c r="GX438" s="122" t="str">
        <f>GV342</f>
        <v>lei65</v>
      </c>
      <c r="GY438" s="210"/>
      <c r="GZ438" s="122"/>
      <c r="HA438" s="8"/>
      <c r="HB438" s="52">
        <f ca="1">HB436+HB437</f>
        <v>173794.22373767683</v>
      </c>
      <c r="HC438" s="53">
        <f t="shared" ref="HC438:HV438" ca="1" si="2325">HC436+HC437</f>
        <v>7.2879227725539799</v>
      </c>
      <c r="HD438" s="53">
        <f t="shared" ca="1" si="2325"/>
        <v>11.896109736243618</v>
      </c>
      <c r="HE438" s="53">
        <f t="shared" ca="1" si="2325"/>
        <v>19.416890874333365</v>
      </c>
      <c r="HF438" s="53">
        <f t="shared" ca="1" si="2325"/>
        <v>31.688988268976821</v>
      </c>
      <c r="HG438" s="53">
        <f t="shared" ca="1" si="2325"/>
        <v>51.708157347485013</v>
      </c>
      <c r="HH438" s="53">
        <f t="shared" ca="1" si="2325"/>
        <v>84.348945579279786</v>
      </c>
      <c r="HI438" s="53">
        <f t="shared" ca="1" si="2325"/>
        <v>137.5261687420365</v>
      </c>
      <c r="HJ438" s="53">
        <f t="shared" ca="1" si="2325"/>
        <v>224.04656858628329</v>
      </c>
      <c r="HK438" s="53">
        <f t="shared" ca="1" si="2325"/>
        <v>364.51484613202894</v>
      </c>
      <c r="HL438" s="53">
        <f t="shared" ca="1" si="2325"/>
        <v>591.7742130844639</v>
      </c>
      <c r="HM438" s="53">
        <f t="shared" ca="1" si="2325"/>
        <v>364.51484613202894</v>
      </c>
      <c r="HN438" s="53">
        <f t="shared" ca="1" si="2325"/>
        <v>224.04656858628329</v>
      </c>
      <c r="HO438" s="53">
        <f t="shared" ca="1" si="2325"/>
        <v>137.5261687420365</v>
      </c>
      <c r="HP438" s="53">
        <f t="shared" ca="1" si="2325"/>
        <v>84.348945579279786</v>
      </c>
      <c r="HQ438" s="53">
        <f t="shared" ca="1" si="2325"/>
        <v>51.708157347485013</v>
      </c>
      <c r="HR438" s="53">
        <f t="shared" ca="1" si="2325"/>
        <v>31.688988268976821</v>
      </c>
      <c r="HS438" s="53">
        <f t="shared" ca="1" si="2325"/>
        <v>19.416890874333365</v>
      </c>
      <c r="HT438" s="53">
        <f t="shared" ca="1" si="2325"/>
        <v>11.896109736243618</v>
      </c>
      <c r="HU438" s="53">
        <f t="shared" ca="1" si="2325"/>
        <v>7.2879227725539799</v>
      </c>
      <c r="HV438" s="53">
        <f t="shared" ca="1" si="2325"/>
        <v>173794.22373767683</v>
      </c>
      <c r="HW438" s="402"/>
    </row>
    <row r="439" spans="1:231" ht="15">
      <c r="A439" s="18" t="s">
        <v>300</v>
      </c>
      <c r="B439" s="122">
        <f>A341</f>
        <v>3</v>
      </c>
      <c r="C439" s="122" t="str">
        <f>A342</f>
        <v>work1834</v>
      </c>
      <c r="D439" s="210"/>
      <c r="E439" s="122"/>
      <c r="F439" s="8"/>
      <c r="G439" s="497">
        <f ca="1">SUMPRODUCT(--(G407:AA407="Road"),--(G401:AA401=G$28),G429:AA429,G427:AA427)</f>
        <v>0</v>
      </c>
      <c r="H439" s="506">
        <f ca="1">SUMPRODUCT(--(G407:AA407="Road"),--(G401:AA401=H$28),G429:AA429,G427:AA427)</f>
        <v>0</v>
      </c>
      <c r="I439" s="506">
        <f ca="1">SUMPRODUCT(--(G407:AA407="Road"),--(G401:AA401=I$28),G429:AA429,G427:AA427)</f>
        <v>0</v>
      </c>
      <c r="J439" s="506">
        <f ca="1">SUMPRODUCT(--(G407:AA407="Road"),--(G401:AA401=J$28),G429:AA429,G427:AA427)</f>
        <v>0</v>
      </c>
      <c r="K439" s="506">
        <f ca="1">SUMPRODUCT(--(G407:AA407="Road"),--(G401:AA401=K$28),G429:AA429,G427:AA427)</f>
        <v>0</v>
      </c>
      <c r="L439" s="506">
        <f ca="1">SUMPRODUCT(--(G407:AA407="Road"),--(G401:AA401=L$28),G429:AA429,G427:AA427)</f>
        <v>0</v>
      </c>
      <c r="M439" s="506">
        <f ca="1">SUMPRODUCT(--(G407:AA407="Road"),--(G401:AA401=M$28),G429:AA429,G427:AA427)</f>
        <v>0</v>
      </c>
      <c r="N439" s="506">
        <f ca="1">SUMPRODUCT(--(G407:AA407="Road"),--(G401:AA401=N$28),G429:AA429,G427:AA427)</f>
        <v>0</v>
      </c>
      <c r="O439" s="506">
        <f ca="1">SUMPRODUCT(--(G407:AA407="Road"),--(G401:AA401=O$28),G429:AA429,G427:AA427)</f>
        <v>0</v>
      </c>
      <c r="P439" s="506">
        <f ca="1">SUMPRODUCT(--(G407:AA407="Road"),--(G401:AA401=P$28),G429:AA429,G427:AA427)</f>
        <v>0</v>
      </c>
      <c r="Q439" s="506">
        <f ca="1">SUMPRODUCT(--(G407:AA407="Road"),--(G401:AA401=Q$28),G429:AA429,G427:AA427)</f>
        <v>0</v>
      </c>
      <c r="R439" s="506">
        <f ca="1">SUMPRODUCT(--(G407:AA407="Road"),--(G401:AA401=R$28),G429:AA429,G427:AA427)</f>
        <v>0</v>
      </c>
      <c r="S439" s="506">
        <f ca="1">SUMPRODUCT(--(G407:AA407="Road"),--(G401:AA401=S$28),G429:AA429,G427:AA427)</f>
        <v>0</v>
      </c>
      <c r="T439" s="506">
        <f ca="1">SUMPRODUCT(--(G407:AA407="Road"),--(G401:AA401=T$28),G429:AA429,G427:AA427)</f>
        <v>0</v>
      </c>
      <c r="U439" s="506">
        <f ca="1">SUMPRODUCT(--(G407:AA407="Road"),--(G401:AA401=U$28),G429:AA429,G427:AA427)</f>
        <v>0</v>
      </c>
      <c r="V439" s="506">
        <f ca="1">SUMPRODUCT(--(G407:AA407="Road"),--(G401:AA401=V$28),G429:AA429,G427:AA427)</f>
        <v>0</v>
      </c>
      <c r="W439" s="506">
        <f ca="1">SUMPRODUCT(--(G407:AA407="Road"),--(G401:AA401=W$28),G429:AA429,G427:AA427)</f>
        <v>0</v>
      </c>
      <c r="X439" s="506">
        <f ca="1">SUMPRODUCT(--(G407:AA407="Road"),--(G401:AA401=X$28),G429:AA429,G427:AA427)</f>
        <v>0</v>
      </c>
      <c r="Y439" s="506">
        <f ca="1">SUMPRODUCT(--(G407:AA407="Road"),--(G401:AA401=Y$28),G429:AA429,G427:AA427)</f>
        <v>0</v>
      </c>
      <c r="Z439" s="506">
        <f ca="1">SUMPRODUCT(--(G407:AA407="Road"),--(G401:AA401=Z$28),G429:AA429,G427:AA427)</f>
        <v>0</v>
      </c>
      <c r="AA439" s="506">
        <f ca="1">SUMPRODUCT(--(G407:AA407="Road"),--(G401:AA401=AA$28),G429:AA429,G427:AA427)</f>
        <v>0</v>
      </c>
      <c r="AB439" s="402"/>
      <c r="AD439" s="18" t="s">
        <v>300</v>
      </c>
      <c r="AE439" s="122">
        <f>AD341</f>
        <v>3</v>
      </c>
      <c r="AF439" s="122" t="str">
        <f>AD342</f>
        <v>shop1834</v>
      </c>
      <c r="AG439" s="210"/>
      <c r="AH439" s="122"/>
      <c r="AI439" s="8"/>
      <c r="AJ439" s="497">
        <f ca="1">SUMPRODUCT(--(AJ407:BD407="Road"),--(AJ401:BD401=AJ$28),AJ429:BD429,AJ427:BD427)</f>
        <v>0</v>
      </c>
      <c r="AK439" s="506">
        <f ca="1">SUMPRODUCT(--(AJ407:BD407="Road"),--(AJ401:BD401=AK$28),AJ429:BD429,AJ427:BD427)</f>
        <v>0</v>
      </c>
      <c r="AL439" s="506">
        <f ca="1">SUMPRODUCT(--(AJ407:BD407="Road"),--(AJ401:BD401=AL$28),AJ429:BD429,AJ427:BD427)</f>
        <v>0</v>
      </c>
      <c r="AM439" s="506">
        <f ca="1">SUMPRODUCT(--(AJ407:BD407="Road"),--(AJ401:BD401=AM$28),AJ429:BD429,AJ427:BD427)</f>
        <v>0</v>
      </c>
      <c r="AN439" s="506">
        <f ca="1">SUMPRODUCT(--(AJ407:BD407="Road"),--(AJ401:BD401=AN$28),AJ429:BD429,AJ427:BD427)</f>
        <v>0</v>
      </c>
      <c r="AO439" s="506">
        <f ca="1">SUMPRODUCT(--(AJ407:BD407="Road"),--(AJ401:BD401=AO$28),AJ429:BD429,AJ427:BD427)</f>
        <v>0</v>
      </c>
      <c r="AP439" s="506">
        <f ca="1">SUMPRODUCT(--(AJ407:BD407="Road"),--(AJ401:BD401=AP$28),AJ429:BD429,AJ427:BD427)</f>
        <v>0</v>
      </c>
      <c r="AQ439" s="506">
        <f ca="1">SUMPRODUCT(--(AJ407:BD407="Road"),--(AJ401:BD401=AQ$28),AJ429:BD429,AJ427:BD427)</f>
        <v>0</v>
      </c>
      <c r="AR439" s="506">
        <f ca="1">SUMPRODUCT(--(AJ407:BD407="Road"),--(AJ401:BD401=AR$28),AJ429:BD429,AJ427:BD427)</f>
        <v>0</v>
      </c>
      <c r="AS439" s="506">
        <f ca="1">SUMPRODUCT(--(AJ407:BD407="Road"),--(AJ401:BD401=AS$28),AJ429:BD429,AJ427:BD427)</f>
        <v>0</v>
      </c>
      <c r="AT439" s="506">
        <f ca="1">SUMPRODUCT(--(AJ407:BD407="Road"),--(AJ401:BD401=AT$28),AJ429:BD429,AJ427:BD427)</f>
        <v>0</v>
      </c>
      <c r="AU439" s="506">
        <f ca="1">SUMPRODUCT(--(AJ407:BD407="Road"),--(AJ401:BD401=AU$28),AJ429:BD429,AJ427:BD427)</f>
        <v>0</v>
      </c>
      <c r="AV439" s="506">
        <f ca="1">SUMPRODUCT(--(AJ407:BD407="Road"),--(AJ401:BD401=AV$28),AJ429:BD429,AJ427:BD427)</f>
        <v>0</v>
      </c>
      <c r="AW439" s="506">
        <f ca="1">SUMPRODUCT(--(AJ407:BD407="Road"),--(AJ401:BD401=AW$28),AJ429:BD429,AJ427:BD427)</f>
        <v>0</v>
      </c>
      <c r="AX439" s="506">
        <f ca="1">SUMPRODUCT(--(AJ407:BD407="Road"),--(AJ401:BD401=AX$28),AJ429:BD429,AJ427:BD427)</f>
        <v>0</v>
      </c>
      <c r="AY439" s="506">
        <f ca="1">SUMPRODUCT(--(AJ407:BD407="Road"),--(AJ401:BD401=AY$28),AJ429:BD429,AJ427:BD427)</f>
        <v>0</v>
      </c>
      <c r="AZ439" s="506">
        <f ca="1">SUMPRODUCT(--(AJ407:BD407="Road"),--(AJ401:BD401=AZ$28),AJ429:BD429,AJ427:BD427)</f>
        <v>0</v>
      </c>
      <c r="BA439" s="506">
        <f ca="1">SUMPRODUCT(--(AJ407:BD407="Road"),--(AJ401:BD401=BA$28),AJ429:BD429,AJ427:BD427)</f>
        <v>0</v>
      </c>
      <c r="BB439" s="506">
        <f ca="1">SUMPRODUCT(--(AJ407:BD407="Road"),--(AJ401:BD401=BB$28),AJ429:BD429,AJ427:BD427)</f>
        <v>0</v>
      </c>
      <c r="BC439" s="506">
        <f ca="1">SUMPRODUCT(--(AJ407:BD407="Road"),--(AJ401:BD401=BC$28),AJ429:BD429,AJ427:BD427)</f>
        <v>0</v>
      </c>
      <c r="BD439" s="506">
        <f ca="1">SUMPRODUCT(--(AJ407:BD407="Road"),--(AJ401:BD401=BD$28),AJ429:BD429,AJ427:BD427)</f>
        <v>0</v>
      </c>
      <c r="BE439" s="402"/>
      <c r="BG439" s="18" t="s">
        <v>300</v>
      </c>
      <c r="BH439" s="122">
        <f>BG341</f>
        <v>3</v>
      </c>
      <c r="BI439" s="122" t="str">
        <f>BG342</f>
        <v>lei1834</v>
      </c>
      <c r="BJ439" s="210"/>
      <c r="BK439" s="122"/>
      <c r="BL439" s="8"/>
      <c r="BM439" s="497">
        <f ca="1">SUMPRODUCT(--(BM407:CG407="Road"),--(BM401:CG401=BM$28),BM429:CG429,BM427:CG427)</f>
        <v>0</v>
      </c>
      <c r="BN439" s="506">
        <f ca="1">SUMPRODUCT(--(BM407:CG407="Road"),--(BM401:CG401=BN$28),BM429:CG429,BM427:CG427)</f>
        <v>0</v>
      </c>
      <c r="BO439" s="506">
        <f ca="1">SUMPRODUCT(--(BM407:CG407="Road"),--(BM401:CG401=BO$28),BM429:CG429,BM427:CG427)</f>
        <v>0</v>
      </c>
      <c r="BP439" s="506">
        <f ca="1">SUMPRODUCT(--(BM407:CG407="Road"),--(BM401:CG401=BP$28),BM429:CG429,BM427:CG427)</f>
        <v>0</v>
      </c>
      <c r="BQ439" s="506">
        <f ca="1">SUMPRODUCT(--(BM407:CG407="Road"),--(BM401:CG401=BQ$28),BM429:CG429,BM427:CG427)</f>
        <v>0</v>
      </c>
      <c r="BR439" s="506">
        <f ca="1">SUMPRODUCT(--(BM407:CG407="Road"),--(BM401:CG401=BR$28),BM429:CG429,BM427:CG427)</f>
        <v>0</v>
      </c>
      <c r="BS439" s="506">
        <f ca="1">SUMPRODUCT(--(BM407:CG407="Road"),--(BM401:CG401=BS$28),BM429:CG429,BM427:CG427)</f>
        <v>0</v>
      </c>
      <c r="BT439" s="506">
        <f ca="1">SUMPRODUCT(--(BM407:CG407="Road"),--(BM401:CG401=BT$28),BM429:CG429,BM427:CG427)</f>
        <v>0</v>
      </c>
      <c r="BU439" s="506">
        <f ca="1">SUMPRODUCT(--(BM407:CG407="Road"),--(BM401:CG401=BU$28),BM429:CG429,BM427:CG427)</f>
        <v>0</v>
      </c>
      <c r="BV439" s="506">
        <f ca="1">SUMPRODUCT(--(BM407:CG407="Road"),--(BM401:CG401=BV$28),BM429:CG429,BM427:CG427)</f>
        <v>0</v>
      </c>
      <c r="BW439" s="506">
        <f ca="1">SUMPRODUCT(--(BM407:CG407="Road"),--(BM401:CG401=BW$28),BM429:CG429,BM427:CG427)</f>
        <v>0</v>
      </c>
      <c r="BX439" s="506">
        <f ca="1">SUMPRODUCT(--(BM407:CG407="Road"),--(BM401:CG401=BX$28),BM429:CG429,BM427:CG427)</f>
        <v>0</v>
      </c>
      <c r="BY439" s="506">
        <f ca="1">SUMPRODUCT(--(BM407:CG407="Road"),--(BM401:CG401=BY$28),BM429:CG429,BM427:CG427)</f>
        <v>0</v>
      </c>
      <c r="BZ439" s="506">
        <f ca="1">SUMPRODUCT(--(BM407:CG407="Road"),--(BM401:CG401=BZ$28),BM429:CG429,BM427:CG427)</f>
        <v>0</v>
      </c>
      <c r="CA439" s="506">
        <f ca="1">SUMPRODUCT(--(BM407:CG407="Road"),--(BM401:CG401=CA$28),BM429:CG429,BM427:CG427)</f>
        <v>0</v>
      </c>
      <c r="CB439" s="506">
        <f ca="1">SUMPRODUCT(--(BM407:CG407="Road"),--(BM401:CG401=CB$28),BM429:CG429,BM427:CG427)</f>
        <v>0</v>
      </c>
      <c r="CC439" s="506">
        <f ca="1">SUMPRODUCT(--(BM407:CG407="Road"),--(BM401:CG401=CC$28),BM429:CG429,BM427:CG427)</f>
        <v>0</v>
      </c>
      <c r="CD439" s="506">
        <f ca="1">SUMPRODUCT(--(BM407:CG407="Road"),--(BM401:CG401=CD$28),BM429:CG429,BM427:CG427)</f>
        <v>0</v>
      </c>
      <c r="CE439" s="506">
        <f ca="1">SUMPRODUCT(--(BM407:CG407="Road"),--(BM401:CG401=CE$28),BM429:CG429,BM427:CG427)</f>
        <v>0</v>
      </c>
      <c r="CF439" s="506">
        <f ca="1">SUMPRODUCT(--(BM407:CG407="Road"),--(BM401:CG401=CF$28),BM429:CG429,BM427:CG427)</f>
        <v>0</v>
      </c>
      <c r="CG439" s="506">
        <f ca="1">SUMPRODUCT(--(BM407:CG407="Road"),--(BM401:CG401=CG$28),BM429:CG429,BM427:CG427)</f>
        <v>0</v>
      </c>
      <c r="CH439" s="402"/>
      <c r="CJ439" s="18" t="s">
        <v>300</v>
      </c>
      <c r="CK439" s="122">
        <f>CJ341</f>
        <v>3</v>
      </c>
      <c r="CL439" s="122" t="str">
        <f>CJ342</f>
        <v>work3564</v>
      </c>
      <c r="CM439" s="210"/>
      <c r="CN439" s="122"/>
      <c r="CO439" s="8"/>
      <c r="CP439" s="497">
        <f ca="1">SUMPRODUCT(--(CP407:DJ407="Road"),--(CP401:DJ401=CP$28),CP429:DJ429,CP427:DJ427)</f>
        <v>0</v>
      </c>
      <c r="CQ439" s="506">
        <f ca="1">SUMPRODUCT(--(CP407:DJ407="Road"),--(CP401:DJ401=CQ$28),CP429:DJ429,CP427:DJ427)</f>
        <v>0</v>
      </c>
      <c r="CR439" s="506">
        <f ca="1">SUMPRODUCT(--(CP407:DJ407="Road"),--(CP401:DJ401=CR$28),CP429:DJ429,CP427:DJ427)</f>
        <v>0</v>
      </c>
      <c r="CS439" s="506">
        <f ca="1">SUMPRODUCT(--(CP407:DJ407="Road"),--(CP401:DJ401=CS$28),CP429:DJ429,CP427:DJ427)</f>
        <v>0</v>
      </c>
      <c r="CT439" s="506">
        <f ca="1">SUMPRODUCT(--(CP407:DJ407="Road"),--(CP401:DJ401=CT$28),CP429:DJ429,CP427:DJ427)</f>
        <v>0</v>
      </c>
      <c r="CU439" s="506">
        <f ca="1">SUMPRODUCT(--(CP407:DJ407="Road"),--(CP401:DJ401=CU$28),CP429:DJ429,CP427:DJ427)</f>
        <v>0</v>
      </c>
      <c r="CV439" s="506">
        <f ca="1">SUMPRODUCT(--(CP407:DJ407="Road"),--(CP401:DJ401=CV$28),CP429:DJ429,CP427:DJ427)</f>
        <v>0</v>
      </c>
      <c r="CW439" s="506">
        <f ca="1">SUMPRODUCT(--(CP407:DJ407="Road"),--(CP401:DJ401=CW$28),CP429:DJ429,CP427:DJ427)</f>
        <v>0</v>
      </c>
      <c r="CX439" s="506">
        <f ca="1">SUMPRODUCT(--(CP407:DJ407="Road"),--(CP401:DJ401=CX$28),CP429:DJ429,CP427:DJ427)</f>
        <v>0</v>
      </c>
      <c r="CY439" s="506">
        <f ca="1">SUMPRODUCT(--(CP407:DJ407="Road"),--(CP401:DJ401=CY$28),CP429:DJ429,CP427:DJ427)</f>
        <v>0</v>
      </c>
      <c r="CZ439" s="506">
        <f ca="1">SUMPRODUCT(--(CP407:DJ407="Road"),--(CP401:DJ401=CZ$28),CP429:DJ429,CP427:DJ427)</f>
        <v>0</v>
      </c>
      <c r="DA439" s="506">
        <f ca="1">SUMPRODUCT(--(CP407:DJ407="Road"),--(CP401:DJ401=DA$28),CP429:DJ429,CP427:DJ427)</f>
        <v>0</v>
      </c>
      <c r="DB439" s="506">
        <f ca="1">SUMPRODUCT(--(CP407:DJ407="Road"),--(CP401:DJ401=DB$28),CP429:DJ429,CP427:DJ427)</f>
        <v>0</v>
      </c>
      <c r="DC439" s="506">
        <f ca="1">SUMPRODUCT(--(CP407:DJ407="Road"),--(CP401:DJ401=DC$28),CP429:DJ429,CP427:DJ427)</f>
        <v>0</v>
      </c>
      <c r="DD439" s="506">
        <f ca="1">SUMPRODUCT(--(CP407:DJ407="Road"),--(CP401:DJ401=DD$28),CP429:DJ429,CP427:DJ427)</f>
        <v>0</v>
      </c>
      <c r="DE439" s="506">
        <f ca="1">SUMPRODUCT(--(CP407:DJ407="Road"),--(CP401:DJ401=DE$28),CP429:DJ429,CP427:DJ427)</f>
        <v>0</v>
      </c>
      <c r="DF439" s="506">
        <f ca="1">SUMPRODUCT(--(CP407:DJ407="Road"),--(CP401:DJ401=DF$28),CP429:DJ429,CP427:DJ427)</f>
        <v>0</v>
      </c>
      <c r="DG439" s="506">
        <f ca="1">SUMPRODUCT(--(CP407:DJ407="Road"),--(CP401:DJ401=DG$28),CP429:DJ429,CP427:DJ427)</f>
        <v>0</v>
      </c>
      <c r="DH439" s="506">
        <f ca="1">SUMPRODUCT(--(CP407:DJ407="Road"),--(CP401:DJ401=DH$28),CP429:DJ429,CP427:DJ427)</f>
        <v>0</v>
      </c>
      <c r="DI439" s="506">
        <f ca="1">SUMPRODUCT(--(CP407:DJ407="Road"),--(CP401:DJ401=DI$28),CP429:DJ429,CP427:DJ427)</f>
        <v>0</v>
      </c>
      <c r="DJ439" s="506">
        <f ca="1">SUMPRODUCT(--(CP407:DJ407="Road"),--(CP401:DJ401=DJ$28),CP429:DJ429,CP427:DJ427)</f>
        <v>0</v>
      </c>
      <c r="DK439" s="402"/>
      <c r="DM439" s="18" t="s">
        <v>300</v>
      </c>
      <c r="DN439" s="122">
        <f>DM341</f>
        <v>3</v>
      </c>
      <c r="DO439" s="122" t="str">
        <f>DM342</f>
        <v>shop3564</v>
      </c>
      <c r="DP439" s="210"/>
      <c r="DQ439" s="122"/>
      <c r="DR439" s="8"/>
      <c r="DS439" s="497">
        <f ca="1">SUMPRODUCT(--(DS407:EM407="Road"),--(DS401:EM401=DS$28),DS429:EM429,DS427:EM427)</f>
        <v>0</v>
      </c>
      <c r="DT439" s="506">
        <f ca="1">SUMPRODUCT(--(DS407:EM407="Road"),--(DS401:EM401=DT$28),DS429:EM429,DS427:EM427)</f>
        <v>0</v>
      </c>
      <c r="DU439" s="506">
        <f ca="1">SUMPRODUCT(--(DS407:EM407="Road"),--(DS401:EM401=DU$28),DS429:EM429,DS427:EM427)</f>
        <v>0</v>
      </c>
      <c r="DV439" s="506">
        <f ca="1">SUMPRODUCT(--(DS407:EM407="Road"),--(DS401:EM401=DV$28),DS429:EM429,DS427:EM427)</f>
        <v>0</v>
      </c>
      <c r="DW439" s="506">
        <f ca="1">SUMPRODUCT(--(DS407:EM407="Road"),--(DS401:EM401=DW$28),DS429:EM429,DS427:EM427)</f>
        <v>0</v>
      </c>
      <c r="DX439" s="506">
        <f ca="1">SUMPRODUCT(--(DS407:EM407="Road"),--(DS401:EM401=DX$28),DS429:EM429,DS427:EM427)</f>
        <v>0</v>
      </c>
      <c r="DY439" s="506">
        <f ca="1">SUMPRODUCT(--(DS407:EM407="Road"),--(DS401:EM401=DY$28),DS429:EM429,DS427:EM427)</f>
        <v>0</v>
      </c>
      <c r="DZ439" s="506">
        <f ca="1">SUMPRODUCT(--(DS407:EM407="Road"),--(DS401:EM401=DZ$28),DS429:EM429,DS427:EM427)</f>
        <v>0</v>
      </c>
      <c r="EA439" s="506">
        <f ca="1">SUMPRODUCT(--(DS407:EM407="Road"),--(DS401:EM401=EA$28),DS429:EM429,DS427:EM427)</f>
        <v>0</v>
      </c>
      <c r="EB439" s="506">
        <f ca="1">SUMPRODUCT(--(DS407:EM407="Road"),--(DS401:EM401=EB$28),DS429:EM429,DS427:EM427)</f>
        <v>0</v>
      </c>
      <c r="EC439" s="506">
        <f ca="1">SUMPRODUCT(--(DS407:EM407="Road"),--(DS401:EM401=EC$28),DS429:EM429,DS427:EM427)</f>
        <v>0</v>
      </c>
      <c r="ED439" s="506">
        <f ca="1">SUMPRODUCT(--(DS407:EM407="Road"),--(DS401:EM401=ED$28),DS429:EM429,DS427:EM427)</f>
        <v>0</v>
      </c>
      <c r="EE439" s="506">
        <f ca="1">SUMPRODUCT(--(DS407:EM407="Road"),--(DS401:EM401=EE$28),DS429:EM429,DS427:EM427)</f>
        <v>0</v>
      </c>
      <c r="EF439" s="506">
        <f ca="1">SUMPRODUCT(--(DS407:EM407="Road"),--(DS401:EM401=EF$28),DS429:EM429,DS427:EM427)</f>
        <v>0</v>
      </c>
      <c r="EG439" s="506">
        <f ca="1">SUMPRODUCT(--(DS407:EM407="Road"),--(DS401:EM401=EG$28),DS429:EM429,DS427:EM427)</f>
        <v>0</v>
      </c>
      <c r="EH439" s="506">
        <f ca="1">SUMPRODUCT(--(DS407:EM407="Road"),--(DS401:EM401=EH$28),DS429:EM429,DS427:EM427)</f>
        <v>0</v>
      </c>
      <c r="EI439" s="506">
        <f ca="1">SUMPRODUCT(--(DS407:EM407="Road"),--(DS401:EM401=EI$28),DS429:EM429,DS427:EM427)</f>
        <v>0</v>
      </c>
      <c r="EJ439" s="506">
        <f ca="1">SUMPRODUCT(--(DS407:EM407="Road"),--(DS401:EM401=EJ$28),DS429:EM429,DS427:EM427)</f>
        <v>0</v>
      </c>
      <c r="EK439" s="506">
        <f ca="1">SUMPRODUCT(--(DS407:EM407="Road"),--(DS401:EM401=EK$28),DS429:EM429,DS427:EM427)</f>
        <v>0</v>
      </c>
      <c r="EL439" s="506">
        <f ca="1">SUMPRODUCT(--(DS407:EM407="Road"),--(DS401:EM401=EL$28),DS429:EM429,DS427:EM427)</f>
        <v>0</v>
      </c>
      <c r="EM439" s="506">
        <f ca="1">SUMPRODUCT(--(DS407:EM407="Road"),--(DS401:EM401=EM$28),DS429:EM429,DS427:EM427)</f>
        <v>0</v>
      </c>
      <c r="EN439" s="402"/>
      <c r="EP439" s="18" t="s">
        <v>300</v>
      </c>
      <c r="EQ439" s="122">
        <f>EP341</f>
        <v>3</v>
      </c>
      <c r="ER439" s="122" t="str">
        <f>EP342</f>
        <v>lei3564</v>
      </c>
      <c r="ES439" s="210"/>
      <c r="ET439" s="122"/>
      <c r="EU439" s="8"/>
      <c r="EV439" s="497">
        <f ca="1">SUMPRODUCT(--(EV407:FP407="Road"),--(EV401:FP401=EV$28),EV429:FP429,EV427:FP427)</f>
        <v>0</v>
      </c>
      <c r="EW439" s="506">
        <f ca="1">SUMPRODUCT(--(EV407:FP407="Road"),--(EV401:FP401=EW$28),EV429:FP429,EV427:FP427)</f>
        <v>0</v>
      </c>
      <c r="EX439" s="506">
        <f ca="1">SUMPRODUCT(--(EV407:FP407="Road"),--(EV401:FP401=EX$28),EV429:FP429,EV427:FP427)</f>
        <v>0</v>
      </c>
      <c r="EY439" s="506">
        <f ca="1">SUMPRODUCT(--(EV407:FP407="Road"),--(EV401:FP401=EY$28),EV429:FP429,EV427:FP427)</f>
        <v>0</v>
      </c>
      <c r="EZ439" s="506">
        <f ca="1">SUMPRODUCT(--(EV407:FP407="Road"),--(EV401:FP401=EZ$28),EV429:FP429,EV427:FP427)</f>
        <v>0</v>
      </c>
      <c r="FA439" s="506">
        <f ca="1">SUMPRODUCT(--(EV407:FP407="Road"),--(EV401:FP401=FA$28),EV429:FP429,EV427:FP427)</f>
        <v>0</v>
      </c>
      <c r="FB439" s="506">
        <f ca="1">SUMPRODUCT(--(EV407:FP407="Road"),--(EV401:FP401=FB$28),EV429:FP429,EV427:FP427)</f>
        <v>0</v>
      </c>
      <c r="FC439" s="506">
        <f ca="1">SUMPRODUCT(--(EV407:FP407="Road"),--(EV401:FP401=FC$28),EV429:FP429,EV427:FP427)</f>
        <v>0</v>
      </c>
      <c r="FD439" s="506">
        <f ca="1">SUMPRODUCT(--(EV407:FP407="Road"),--(EV401:FP401=FD$28),EV429:FP429,EV427:FP427)</f>
        <v>0</v>
      </c>
      <c r="FE439" s="506">
        <f ca="1">SUMPRODUCT(--(EV407:FP407="Road"),--(EV401:FP401=FE$28),EV429:FP429,EV427:FP427)</f>
        <v>0</v>
      </c>
      <c r="FF439" s="506">
        <f ca="1">SUMPRODUCT(--(EV407:FP407="Road"),--(EV401:FP401=FF$28),EV429:FP429,EV427:FP427)</f>
        <v>0</v>
      </c>
      <c r="FG439" s="506">
        <f ca="1">SUMPRODUCT(--(EV407:FP407="Road"),--(EV401:FP401=FG$28),EV429:FP429,EV427:FP427)</f>
        <v>0</v>
      </c>
      <c r="FH439" s="506">
        <f ca="1">SUMPRODUCT(--(EV407:FP407="Road"),--(EV401:FP401=FH$28),EV429:FP429,EV427:FP427)</f>
        <v>0</v>
      </c>
      <c r="FI439" s="506">
        <f ca="1">SUMPRODUCT(--(EV407:FP407="Road"),--(EV401:FP401=FI$28),EV429:FP429,EV427:FP427)</f>
        <v>0</v>
      </c>
      <c r="FJ439" s="506">
        <f ca="1">SUMPRODUCT(--(EV407:FP407="Road"),--(EV401:FP401=FJ$28),EV429:FP429,EV427:FP427)</f>
        <v>0</v>
      </c>
      <c r="FK439" s="506">
        <f ca="1">SUMPRODUCT(--(EV407:FP407="Road"),--(EV401:FP401=FK$28),EV429:FP429,EV427:FP427)</f>
        <v>0</v>
      </c>
      <c r="FL439" s="506">
        <f ca="1">SUMPRODUCT(--(EV407:FP407="Road"),--(EV401:FP401=FL$28),EV429:FP429,EV427:FP427)</f>
        <v>0</v>
      </c>
      <c r="FM439" s="506">
        <f ca="1">SUMPRODUCT(--(EV407:FP407="Road"),--(EV401:FP401=FM$28),EV429:FP429,EV427:FP427)</f>
        <v>0</v>
      </c>
      <c r="FN439" s="506">
        <f ca="1">SUMPRODUCT(--(EV407:FP407="Road"),--(EV401:FP401=FN$28),EV429:FP429,EV427:FP427)</f>
        <v>0</v>
      </c>
      <c r="FO439" s="506">
        <f ca="1">SUMPRODUCT(--(EV407:FP407="Road"),--(EV401:FP401=FO$28),EV429:FP429,EV427:FP427)</f>
        <v>0</v>
      </c>
      <c r="FP439" s="506">
        <f ca="1">SUMPRODUCT(--(EV407:FP407="Road"),--(EV401:FP401=FP$28),EV429:FP429,EV427:FP427)</f>
        <v>0</v>
      </c>
      <c r="FQ439" s="402"/>
      <c r="FS439" s="18" t="s">
        <v>300</v>
      </c>
      <c r="FT439" s="122">
        <f>FS341</f>
        <v>3</v>
      </c>
      <c r="FU439" s="122" t="str">
        <f>FS342</f>
        <v>shop65</v>
      </c>
      <c r="FV439" s="210"/>
      <c r="FW439" s="122"/>
      <c r="FX439" s="8"/>
      <c r="FY439" s="497">
        <f ca="1">SUMPRODUCT(--(FY407:GS407="Road"),--(FY401:GS401=FY$28),FY429:GS429,FY427:GS427)</f>
        <v>0</v>
      </c>
      <c r="FZ439" s="506">
        <f ca="1">SUMPRODUCT(--(FY407:GS407="Road"),--(FY401:GS401=FZ$28),FY429:GS429,FY427:GS427)</f>
        <v>0</v>
      </c>
      <c r="GA439" s="506">
        <f ca="1">SUMPRODUCT(--(FY407:GS407="Road"),--(FY401:GS401=GA$28),FY429:GS429,FY427:GS427)</f>
        <v>0</v>
      </c>
      <c r="GB439" s="506">
        <f ca="1">SUMPRODUCT(--(FY407:GS407="Road"),--(FY401:GS401=GB$28),FY429:GS429,FY427:GS427)</f>
        <v>0</v>
      </c>
      <c r="GC439" s="506">
        <f ca="1">SUMPRODUCT(--(FY407:GS407="Road"),--(FY401:GS401=GC$28),FY429:GS429,FY427:GS427)</f>
        <v>0</v>
      </c>
      <c r="GD439" s="506">
        <f ca="1">SUMPRODUCT(--(FY407:GS407="Road"),--(FY401:GS401=GD$28),FY429:GS429,FY427:GS427)</f>
        <v>0</v>
      </c>
      <c r="GE439" s="506">
        <f ca="1">SUMPRODUCT(--(FY407:GS407="Road"),--(FY401:GS401=GE$28),FY429:GS429,FY427:GS427)</f>
        <v>0</v>
      </c>
      <c r="GF439" s="506">
        <f ca="1">SUMPRODUCT(--(FY407:GS407="Road"),--(FY401:GS401=GF$28),FY429:GS429,FY427:GS427)</f>
        <v>0</v>
      </c>
      <c r="GG439" s="506">
        <f ca="1">SUMPRODUCT(--(FY407:GS407="Road"),--(FY401:GS401=GG$28),FY429:GS429,FY427:GS427)</f>
        <v>0</v>
      </c>
      <c r="GH439" s="506">
        <f ca="1">SUMPRODUCT(--(FY407:GS407="Road"),--(FY401:GS401=GH$28),FY429:GS429,FY427:GS427)</f>
        <v>0</v>
      </c>
      <c r="GI439" s="506">
        <f ca="1">SUMPRODUCT(--(FY407:GS407="Road"),--(FY401:GS401=GI$28),FY429:GS429,FY427:GS427)</f>
        <v>0</v>
      </c>
      <c r="GJ439" s="506">
        <f ca="1">SUMPRODUCT(--(FY407:GS407="Road"),--(FY401:GS401=GJ$28),FY429:GS429,FY427:GS427)</f>
        <v>0</v>
      </c>
      <c r="GK439" s="506">
        <f ca="1">SUMPRODUCT(--(FY407:GS407="Road"),--(FY401:GS401=GK$28),FY429:GS429,FY427:GS427)</f>
        <v>0</v>
      </c>
      <c r="GL439" s="506">
        <f ca="1">SUMPRODUCT(--(FY407:GS407="Road"),--(FY401:GS401=GL$28),FY429:GS429,FY427:GS427)</f>
        <v>0</v>
      </c>
      <c r="GM439" s="506">
        <f ca="1">SUMPRODUCT(--(FY407:GS407="Road"),--(FY401:GS401=GM$28),FY429:GS429,FY427:GS427)</f>
        <v>0</v>
      </c>
      <c r="GN439" s="506">
        <f ca="1">SUMPRODUCT(--(FY407:GS407="Road"),--(FY401:GS401=GN$28),FY429:GS429,FY427:GS427)</f>
        <v>0</v>
      </c>
      <c r="GO439" s="506">
        <f ca="1">SUMPRODUCT(--(FY407:GS407="Road"),--(FY401:GS401=GO$28),FY429:GS429,FY427:GS427)</f>
        <v>0</v>
      </c>
      <c r="GP439" s="506">
        <f ca="1">SUMPRODUCT(--(FY407:GS407="Road"),--(FY401:GS401=GP$28),FY429:GS429,FY427:GS427)</f>
        <v>0</v>
      </c>
      <c r="GQ439" s="506">
        <f ca="1">SUMPRODUCT(--(FY407:GS407="Road"),--(FY401:GS401=GQ$28),FY429:GS429,FY427:GS427)</f>
        <v>0</v>
      </c>
      <c r="GR439" s="506">
        <f ca="1">SUMPRODUCT(--(FY407:GS407="Road"),--(FY401:GS401=GR$28),FY429:GS429,FY427:GS427)</f>
        <v>0</v>
      </c>
      <c r="GS439" s="506">
        <f ca="1">SUMPRODUCT(--(FY407:GS407="Road"),--(FY401:GS401=GS$28),FY429:GS429,FY427:GS427)</f>
        <v>0</v>
      </c>
      <c r="GT439" s="402"/>
      <c r="GV439" s="18" t="s">
        <v>300</v>
      </c>
      <c r="GW439" s="122">
        <f>GV341</f>
        <v>3</v>
      </c>
      <c r="GX439" s="122" t="str">
        <f>GV342</f>
        <v>lei65</v>
      </c>
      <c r="GY439" s="210"/>
      <c r="GZ439" s="122"/>
      <c r="HA439" s="8"/>
      <c r="HB439" s="497">
        <f ca="1">SUMPRODUCT(--(HB407:HV407="Road"),--(HB401:HV401=HB$28),HB429:HV429,HB427:HV427)</f>
        <v>0</v>
      </c>
      <c r="HC439" s="506">
        <f ca="1">SUMPRODUCT(--(HB407:HV407="Road"),--(HB401:HV401=HC$28),HB429:HV429,HB427:HV427)</f>
        <v>0</v>
      </c>
      <c r="HD439" s="506">
        <f ca="1">SUMPRODUCT(--(HB407:HV407="Road"),--(HB401:HV401=HD$28),HB429:HV429,HB427:HV427)</f>
        <v>0</v>
      </c>
      <c r="HE439" s="506">
        <f ca="1">SUMPRODUCT(--(HB407:HV407="Road"),--(HB401:HV401=HE$28),HB429:HV429,HB427:HV427)</f>
        <v>0</v>
      </c>
      <c r="HF439" s="506">
        <f ca="1">SUMPRODUCT(--(HB407:HV407="Road"),--(HB401:HV401=HF$28),HB429:HV429,HB427:HV427)</f>
        <v>0</v>
      </c>
      <c r="HG439" s="506">
        <f ca="1">SUMPRODUCT(--(HB407:HV407="Road"),--(HB401:HV401=HG$28),HB429:HV429,HB427:HV427)</f>
        <v>0</v>
      </c>
      <c r="HH439" s="506">
        <f ca="1">SUMPRODUCT(--(HB407:HV407="Road"),--(HB401:HV401=HH$28),HB429:HV429,HB427:HV427)</f>
        <v>0</v>
      </c>
      <c r="HI439" s="506">
        <f ca="1">SUMPRODUCT(--(HB407:HV407="Road"),--(HB401:HV401=HI$28),HB429:HV429,HB427:HV427)</f>
        <v>0</v>
      </c>
      <c r="HJ439" s="506">
        <f ca="1">SUMPRODUCT(--(HB407:HV407="Road"),--(HB401:HV401=HJ$28),HB429:HV429,HB427:HV427)</f>
        <v>0</v>
      </c>
      <c r="HK439" s="506">
        <f ca="1">SUMPRODUCT(--(HB407:HV407="Road"),--(HB401:HV401=HK$28),HB429:HV429,HB427:HV427)</f>
        <v>0</v>
      </c>
      <c r="HL439" s="506">
        <f ca="1">SUMPRODUCT(--(HB407:HV407="Road"),--(HB401:HV401=HL$28),HB429:HV429,HB427:HV427)</f>
        <v>0</v>
      </c>
      <c r="HM439" s="506">
        <f ca="1">SUMPRODUCT(--(HB407:HV407="Road"),--(HB401:HV401=HM$28),HB429:HV429,HB427:HV427)</f>
        <v>0</v>
      </c>
      <c r="HN439" s="506">
        <f ca="1">SUMPRODUCT(--(HB407:HV407="Road"),--(HB401:HV401=HN$28),HB429:HV429,HB427:HV427)</f>
        <v>0</v>
      </c>
      <c r="HO439" s="506">
        <f ca="1">SUMPRODUCT(--(HB407:HV407="Road"),--(HB401:HV401=HO$28),HB429:HV429,HB427:HV427)</f>
        <v>0</v>
      </c>
      <c r="HP439" s="506">
        <f ca="1">SUMPRODUCT(--(HB407:HV407="Road"),--(HB401:HV401=HP$28),HB429:HV429,HB427:HV427)</f>
        <v>0</v>
      </c>
      <c r="HQ439" s="506">
        <f ca="1">SUMPRODUCT(--(HB407:HV407="Road"),--(HB401:HV401=HQ$28),HB429:HV429,HB427:HV427)</f>
        <v>0</v>
      </c>
      <c r="HR439" s="506">
        <f ca="1">SUMPRODUCT(--(HB407:HV407="Road"),--(HB401:HV401=HR$28),HB429:HV429,HB427:HV427)</f>
        <v>0</v>
      </c>
      <c r="HS439" s="506">
        <f ca="1">SUMPRODUCT(--(HB407:HV407="Road"),--(HB401:HV401=HS$28),HB429:HV429,HB427:HV427)</f>
        <v>0</v>
      </c>
      <c r="HT439" s="506">
        <f ca="1">SUMPRODUCT(--(HB407:HV407="Road"),--(HB401:HV401=HT$28),HB429:HV429,HB427:HV427)</f>
        <v>0</v>
      </c>
      <c r="HU439" s="506">
        <f ca="1">SUMPRODUCT(--(HB407:HV407="Road"),--(HB401:HV401=HU$28),HB429:HV429,HB427:HV427)</f>
        <v>0</v>
      </c>
      <c r="HV439" s="506">
        <f ca="1">SUMPRODUCT(--(HB407:HV407="Road"),--(HB401:HV401=HV$28),HB429:HV429,HB427:HV427)</f>
        <v>0</v>
      </c>
      <c r="HW439" s="402"/>
    </row>
    <row r="440" spans="1:231" ht="15">
      <c r="A440" s="18" t="s">
        <v>302</v>
      </c>
      <c r="B440" s="122">
        <f>A341</f>
        <v>3</v>
      </c>
      <c r="C440" s="122" t="str">
        <f>A342</f>
        <v>work1834</v>
      </c>
      <c r="D440" s="210"/>
      <c r="E440" s="122"/>
      <c r="F440" s="8"/>
      <c r="G440" s="52">
        <f ca="1">G443-G437</f>
        <v>1389604.7527191672</v>
      </c>
      <c r="H440" s="53">
        <f t="shared" ref="H440:AA440" ca="1" si="2326">H443-H437</f>
        <v>0</v>
      </c>
      <c r="I440" s="53">
        <f t="shared" ca="1" si="2326"/>
        <v>0</v>
      </c>
      <c r="J440" s="53">
        <f t="shared" ca="1" si="2326"/>
        <v>0</v>
      </c>
      <c r="K440" s="53">
        <f t="shared" ca="1" si="2326"/>
        <v>0</v>
      </c>
      <c r="L440" s="53">
        <f t="shared" ca="1" si="2326"/>
        <v>0</v>
      </c>
      <c r="M440" s="53">
        <f t="shared" ca="1" si="2326"/>
        <v>0</v>
      </c>
      <c r="N440" s="53">
        <f t="shared" ca="1" si="2326"/>
        <v>0</v>
      </c>
      <c r="O440" s="53">
        <f t="shared" ca="1" si="2326"/>
        <v>0</v>
      </c>
      <c r="P440" s="53">
        <f t="shared" ca="1" si="2326"/>
        <v>0</v>
      </c>
      <c r="Q440" s="53">
        <f t="shared" ca="1" si="2326"/>
        <v>0</v>
      </c>
      <c r="R440" s="53">
        <f t="shared" ca="1" si="2326"/>
        <v>0</v>
      </c>
      <c r="S440" s="53">
        <f t="shared" ca="1" si="2326"/>
        <v>0</v>
      </c>
      <c r="T440" s="53">
        <f t="shared" ca="1" si="2326"/>
        <v>0</v>
      </c>
      <c r="U440" s="53">
        <f t="shared" ca="1" si="2326"/>
        <v>0</v>
      </c>
      <c r="V440" s="53">
        <f t="shared" ca="1" si="2326"/>
        <v>0</v>
      </c>
      <c r="W440" s="53">
        <f t="shared" ca="1" si="2326"/>
        <v>0</v>
      </c>
      <c r="X440" s="53">
        <f t="shared" ca="1" si="2326"/>
        <v>0</v>
      </c>
      <c r="Y440" s="53">
        <f t="shared" ca="1" si="2326"/>
        <v>0</v>
      </c>
      <c r="Z440" s="53">
        <f t="shared" ca="1" si="2326"/>
        <v>0</v>
      </c>
      <c r="AA440" s="53">
        <f t="shared" ca="1" si="2326"/>
        <v>1908039.5559239772</v>
      </c>
      <c r="AB440" s="402"/>
      <c r="AD440" s="18" t="s">
        <v>302</v>
      </c>
      <c r="AE440" s="122">
        <f>AD341</f>
        <v>3</v>
      </c>
      <c r="AF440" s="122" t="str">
        <f>AD342</f>
        <v>shop1834</v>
      </c>
      <c r="AG440" s="210"/>
      <c r="AH440" s="122"/>
      <c r="AI440" s="8"/>
      <c r="AJ440" s="52">
        <f ca="1">AJ443-AJ437</f>
        <v>1564015.0952518445</v>
      </c>
      <c r="AK440" s="53">
        <f t="shared" ref="AK440:BD440" ca="1" si="2327">AK443-AK437</f>
        <v>0</v>
      </c>
      <c r="AL440" s="53">
        <f t="shared" ca="1" si="2327"/>
        <v>0</v>
      </c>
      <c r="AM440" s="53">
        <f t="shared" ca="1" si="2327"/>
        <v>0</v>
      </c>
      <c r="AN440" s="53">
        <f t="shared" ca="1" si="2327"/>
        <v>0</v>
      </c>
      <c r="AO440" s="53">
        <f t="shared" ca="1" si="2327"/>
        <v>0</v>
      </c>
      <c r="AP440" s="53">
        <f t="shared" ca="1" si="2327"/>
        <v>0</v>
      </c>
      <c r="AQ440" s="53">
        <f t="shared" ca="1" si="2327"/>
        <v>0</v>
      </c>
      <c r="AR440" s="53">
        <f t="shared" ca="1" si="2327"/>
        <v>0</v>
      </c>
      <c r="AS440" s="53">
        <f t="shared" ca="1" si="2327"/>
        <v>0</v>
      </c>
      <c r="AT440" s="53">
        <f t="shared" ca="1" si="2327"/>
        <v>0</v>
      </c>
      <c r="AU440" s="53">
        <f t="shared" ca="1" si="2327"/>
        <v>0</v>
      </c>
      <c r="AV440" s="53">
        <f t="shared" ca="1" si="2327"/>
        <v>0</v>
      </c>
      <c r="AW440" s="53">
        <f t="shared" ca="1" si="2327"/>
        <v>0</v>
      </c>
      <c r="AX440" s="53">
        <f t="shared" ca="1" si="2327"/>
        <v>0</v>
      </c>
      <c r="AY440" s="53">
        <f t="shared" ca="1" si="2327"/>
        <v>0</v>
      </c>
      <c r="AZ440" s="53">
        <f t="shared" ca="1" si="2327"/>
        <v>0</v>
      </c>
      <c r="BA440" s="53">
        <f t="shared" ca="1" si="2327"/>
        <v>0</v>
      </c>
      <c r="BB440" s="53">
        <f t="shared" ca="1" si="2327"/>
        <v>0</v>
      </c>
      <c r="BC440" s="53">
        <f t="shared" ca="1" si="2327"/>
        <v>0</v>
      </c>
      <c r="BD440" s="53">
        <f t="shared" ca="1" si="2327"/>
        <v>1737647.1536607519</v>
      </c>
      <c r="BE440" s="402"/>
      <c r="BG440" s="18" t="s">
        <v>302</v>
      </c>
      <c r="BH440" s="122">
        <f>BG341</f>
        <v>3</v>
      </c>
      <c r="BI440" s="122" t="str">
        <f>BG342</f>
        <v>lei1834</v>
      </c>
      <c r="BJ440" s="210"/>
      <c r="BK440" s="122"/>
      <c r="BL440" s="8"/>
      <c r="BM440" s="52">
        <f ca="1">BM443-BM437</f>
        <v>1389520.8416203824</v>
      </c>
      <c r="BN440" s="53">
        <f t="shared" ref="BN440:CG440" ca="1" si="2328">BN443-BN437</f>
        <v>0</v>
      </c>
      <c r="BO440" s="53">
        <f t="shared" ca="1" si="2328"/>
        <v>0</v>
      </c>
      <c r="BP440" s="53">
        <f t="shared" ca="1" si="2328"/>
        <v>0</v>
      </c>
      <c r="BQ440" s="53">
        <f t="shared" ca="1" si="2328"/>
        <v>0</v>
      </c>
      <c r="BR440" s="53">
        <f t="shared" ca="1" si="2328"/>
        <v>0</v>
      </c>
      <c r="BS440" s="53">
        <f t="shared" ca="1" si="2328"/>
        <v>0</v>
      </c>
      <c r="BT440" s="53">
        <f t="shared" ca="1" si="2328"/>
        <v>0</v>
      </c>
      <c r="BU440" s="53">
        <f t="shared" ca="1" si="2328"/>
        <v>0</v>
      </c>
      <c r="BV440" s="53">
        <f t="shared" ca="1" si="2328"/>
        <v>0</v>
      </c>
      <c r="BW440" s="53">
        <f t="shared" ca="1" si="2328"/>
        <v>0</v>
      </c>
      <c r="BX440" s="53">
        <f t="shared" ca="1" si="2328"/>
        <v>0</v>
      </c>
      <c r="BY440" s="53">
        <f t="shared" ca="1" si="2328"/>
        <v>0</v>
      </c>
      <c r="BZ440" s="53">
        <f t="shared" ca="1" si="2328"/>
        <v>0</v>
      </c>
      <c r="CA440" s="53">
        <f t="shared" ca="1" si="2328"/>
        <v>0</v>
      </c>
      <c r="CB440" s="53">
        <f t="shared" ca="1" si="2328"/>
        <v>0</v>
      </c>
      <c r="CC440" s="53">
        <f t="shared" ca="1" si="2328"/>
        <v>0</v>
      </c>
      <c r="CD440" s="53">
        <f t="shared" ca="1" si="2328"/>
        <v>0</v>
      </c>
      <c r="CE440" s="53">
        <f t="shared" ca="1" si="2328"/>
        <v>0</v>
      </c>
      <c r="CF440" s="53">
        <f t="shared" ca="1" si="2328"/>
        <v>0</v>
      </c>
      <c r="CG440" s="53">
        <f t="shared" ca="1" si="2328"/>
        <v>1907641.4516562754</v>
      </c>
      <c r="CH440" s="402"/>
      <c r="CJ440" s="18" t="s">
        <v>302</v>
      </c>
      <c r="CK440" s="122">
        <f>CJ341</f>
        <v>3</v>
      </c>
      <c r="CL440" s="122" t="str">
        <f>CJ342</f>
        <v>work3564</v>
      </c>
      <c r="CM440" s="210"/>
      <c r="CN440" s="122"/>
      <c r="CO440" s="8"/>
      <c r="CP440" s="52">
        <f ca="1">CP443-CP437</f>
        <v>1563135.6268840528</v>
      </c>
      <c r="CQ440" s="53">
        <f t="shared" ref="CQ440:DJ440" ca="1" si="2329">CQ443-CQ437</f>
        <v>0</v>
      </c>
      <c r="CR440" s="53">
        <f t="shared" ca="1" si="2329"/>
        <v>0</v>
      </c>
      <c r="CS440" s="53">
        <f t="shared" ca="1" si="2329"/>
        <v>0</v>
      </c>
      <c r="CT440" s="53">
        <f t="shared" ca="1" si="2329"/>
        <v>0</v>
      </c>
      <c r="CU440" s="53">
        <f t="shared" ca="1" si="2329"/>
        <v>0</v>
      </c>
      <c r="CV440" s="53">
        <f t="shared" ca="1" si="2329"/>
        <v>0</v>
      </c>
      <c r="CW440" s="53">
        <f t="shared" ca="1" si="2329"/>
        <v>0</v>
      </c>
      <c r="CX440" s="53">
        <f t="shared" ca="1" si="2329"/>
        <v>0</v>
      </c>
      <c r="CY440" s="53">
        <f t="shared" ca="1" si="2329"/>
        <v>0</v>
      </c>
      <c r="CZ440" s="53">
        <f t="shared" ca="1" si="2329"/>
        <v>0</v>
      </c>
      <c r="DA440" s="53">
        <f t="shared" ca="1" si="2329"/>
        <v>0</v>
      </c>
      <c r="DB440" s="53">
        <f t="shared" ca="1" si="2329"/>
        <v>0</v>
      </c>
      <c r="DC440" s="53">
        <f t="shared" ca="1" si="2329"/>
        <v>0</v>
      </c>
      <c r="DD440" s="53">
        <f t="shared" ca="1" si="2329"/>
        <v>0</v>
      </c>
      <c r="DE440" s="53">
        <f t="shared" ca="1" si="2329"/>
        <v>0</v>
      </c>
      <c r="DF440" s="53">
        <f t="shared" ca="1" si="2329"/>
        <v>0</v>
      </c>
      <c r="DG440" s="53">
        <f t="shared" ca="1" si="2329"/>
        <v>0</v>
      </c>
      <c r="DH440" s="53">
        <f t="shared" ca="1" si="2329"/>
        <v>0</v>
      </c>
      <c r="DI440" s="53">
        <f t="shared" ca="1" si="2329"/>
        <v>0</v>
      </c>
      <c r="DJ440" s="53">
        <f t="shared" ca="1" si="2329"/>
        <v>1736197.2588570747</v>
      </c>
      <c r="DK440" s="402"/>
      <c r="DM440" s="18" t="s">
        <v>302</v>
      </c>
      <c r="DN440" s="122">
        <f>DM341</f>
        <v>3</v>
      </c>
      <c r="DO440" s="122" t="str">
        <f>DM342</f>
        <v>shop3564</v>
      </c>
      <c r="DP440" s="210"/>
      <c r="DQ440" s="122"/>
      <c r="DR440" s="8"/>
      <c r="DS440" s="52">
        <f ca="1">DS443-DS437</f>
        <v>1389644.7975917284</v>
      </c>
      <c r="DT440" s="53">
        <f t="shared" ref="DT440:EM440" ca="1" si="2330">DT443-DT437</f>
        <v>0</v>
      </c>
      <c r="DU440" s="53">
        <f t="shared" ca="1" si="2330"/>
        <v>0</v>
      </c>
      <c r="DV440" s="53">
        <f t="shared" ca="1" si="2330"/>
        <v>0</v>
      </c>
      <c r="DW440" s="53">
        <f t="shared" ca="1" si="2330"/>
        <v>0</v>
      </c>
      <c r="DX440" s="53">
        <f t="shared" ca="1" si="2330"/>
        <v>0</v>
      </c>
      <c r="DY440" s="53">
        <f t="shared" ca="1" si="2330"/>
        <v>0</v>
      </c>
      <c r="DZ440" s="53">
        <f t="shared" ca="1" si="2330"/>
        <v>0</v>
      </c>
      <c r="EA440" s="53">
        <f t="shared" ca="1" si="2330"/>
        <v>0</v>
      </c>
      <c r="EB440" s="53">
        <f t="shared" ca="1" si="2330"/>
        <v>0</v>
      </c>
      <c r="EC440" s="53">
        <f t="shared" ca="1" si="2330"/>
        <v>0</v>
      </c>
      <c r="ED440" s="53">
        <f t="shared" ca="1" si="2330"/>
        <v>0</v>
      </c>
      <c r="EE440" s="53">
        <f t="shared" ca="1" si="2330"/>
        <v>0</v>
      </c>
      <c r="EF440" s="53">
        <f t="shared" ca="1" si="2330"/>
        <v>0</v>
      </c>
      <c r="EG440" s="53">
        <f t="shared" ca="1" si="2330"/>
        <v>0</v>
      </c>
      <c r="EH440" s="53">
        <f t="shared" ca="1" si="2330"/>
        <v>0</v>
      </c>
      <c r="EI440" s="53">
        <f t="shared" ca="1" si="2330"/>
        <v>0</v>
      </c>
      <c r="EJ440" s="53">
        <f t="shared" ca="1" si="2330"/>
        <v>0</v>
      </c>
      <c r="EK440" s="53">
        <f t="shared" ca="1" si="2330"/>
        <v>0</v>
      </c>
      <c r="EL440" s="53">
        <f t="shared" ca="1" si="2330"/>
        <v>0</v>
      </c>
      <c r="EM440" s="53">
        <f t="shared" ca="1" si="2330"/>
        <v>1908223.0802342277</v>
      </c>
      <c r="EN440" s="402"/>
      <c r="EP440" s="18" t="s">
        <v>302</v>
      </c>
      <c r="EQ440" s="122">
        <f>EP341</f>
        <v>3</v>
      </c>
      <c r="ER440" s="122" t="str">
        <f>EP342</f>
        <v>lei3564</v>
      </c>
      <c r="ES440" s="210"/>
      <c r="ET440" s="122"/>
      <c r="EU440" s="8"/>
      <c r="EV440" s="52">
        <f ca="1">EV443-EV437</f>
        <v>1389735.3624401863</v>
      </c>
      <c r="EW440" s="53">
        <f t="shared" ref="EW440:FP440" ca="1" si="2331">EW443-EW437</f>
        <v>0</v>
      </c>
      <c r="EX440" s="53">
        <f t="shared" ca="1" si="2331"/>
        <v>0</v>
      </c>
      <c r="EY440" s="53">
        <f t="shared" ca="1" si="2331"/>
        <v>0</v>
      </c>
      <c r="EZ440" s="53">
        <f t="shared" ca="1" si="2331"/>
        <v>0</v>
      </c>
      <c r="FA440" s="53">
        <f t="shared" ca="1" si="2331"/>
        <v>0</v>
      </c>
      <c r="FB440" s="53">
        <f t="shared" ca="1" si="2331"/>
        <v>0</v>
      </c>
      <c r="FC440" s="53">
        <f t="shared" ca="1" si="2331"/>
        <v>0</v>
      </c>
      <c r="FD440" s="53">
        <f t="shared" ca="1" si="2331"/>
        <v>0</v>
      </c>
      <c r="FE440" s="53">
        <f t="shared" ca="1" si="2331"/>
        <v>0</v>
      </c>
      <c r="FF440" s="53">
        <f t="shared" ca="1" si="2331"/>
        <v>0</v>
      </c>
      <c r="FG440" s="53">
        <f t="shared" ca="1" si="2331"/>
        <v>0</v>
      </c>
      <c r="FH440" s="53">
        <f t="shared" ca="1" si="2331"/>
        <v>0</v>
      </c>
      <c r="FI440" s="53">
        <f t="shared" ca="1" si="2331"/>
        <v>0</v>
      </c>
      <c r="FJ440" s="53">
        <f t="shared" ca="1" si="2331"/>
        <v>0</v>
      </c>
      <c r="FK440" s="53">
        <f t="shared" ca="1" si="2331"/>
        <v>0</v>
      </c>
      <c r="FL440" s="53">
        <f t="shared" ca="1" si="2331"/>
        <v>0</v>
      </c>
      <c r="FM440" s="53">
        <f t="shared" ca="1" si="2331"/>
        <v>0</v>
      </c>
      <c r="FN440" s="53">
        <f t="shared" ca="1" si="2331"/>
        <v>0</v>
      </c>
      <c r="FO440" s="53">
        <f t="shared" ca="1" si="2331"/>
        <v>0</v>
      </c>
      <c r="FP440" s="53">
        <f t="shared" ca="1" si="2331"/>
        <v>1908616.2435113722</v>
      </c>
      <c r="FQ440" s="402"/>
      <c r="FS440" s="18" t="s">
        <v>302</v>
      </c>
      <c r="FT440" s="122">
        <f>FS341</f>
        <v>3</v>
      </c>
      <c r="FU440" s="122" t="str">
        <f>FS342</f>
        <v>shop65</v>
      </c>
      <c r="FV440" s="210"/>
      <c r="FW440" s="122"/>
      <c r="FX440" s="8"/>
      <c r="FY440" s="52">
        <f ca="1">FY443-FY437</f>
        <v>1561932.537278201</v>
      </c>
      <c r="FZ440" s="53">
        <f t="shared" ref="FZ440:GS440" ca="1" si="2332">FZ443-FZ437</f>
        <v>0</v>
      </c>
      <c r="GA440" s="53">
        <f t="shared" ca="1" si="2332"/>
        <v>0</v>
      </c>
      <c r="GB440" s="53">
        <f t="shared" ca="1" si="2332"/>
        <v>0</v>
      </c>
      <c r="GC440" s="53">
        <f t="shared" ca="1" si="2332"/>
        <v>0</v>
      </c>
      <c r="GD440" s="53">
        <f t="shared" ca="1" si="2332"/>
        <v>0</v>
      </c>
      <c r="GE440" s="53">
        <f t="shared" ca="1" si="2332"/>
        <v>0</v>
      </c>
      <c r="GF440" s="53">
        <f t="shared" ca="1" si="2332"/>
        <v>0</v>
      </c>
      <c r="GG440" s="53">
        <f t="shared" ca="1" si="2332"/>
        <v>0</v>
      </c>
      <c r="GH440" s="53">
        <f t="shared" ca="1" si="2332"/>
        <v>0</v>
      </c>
      <c r="GI440" s="53">
        <f t="shared" ca="1" si="2332"/>
        <v>0</v>
      </c>
      <c r="GJ440" s="53">
        <f t="shared" ca="1" si="2332"/>
        <v>0</v>
      </c>
      <c r="GK440" s="53">
        <f t="shared" ca="1" si="2332"/>
        <v>0</v>
      </c>
      <c r="GL440" s="53">
        <f t="shared" ca="1" si="2332"/>
        <v>0</v>
      </c>
      <c r="GM440" s="53">
        <f t="shared" ca="1" si="2332"/>
        <v>0</v>
      </c>
      <c r="GN440" s="53">
        <f t="shared" ca="1" si="2332"/>
        <v>0</v>
      </c>
      <c r="GO440" s="53">
        <f t="shared" ca="1" si="2332"/>
        <v>0</v>
      </c>
      <c r="GP440" s="53">
        <f t="shared" ca="1" si="2332"/>
        <v>0</v>
      </c>
      <c r="GQ440" s="53">
        <f t="shared" ca="1" si="2332"/>
        <v>0</v>
      </c>
      <c r="GR440" s="53">
        <f t="shared" ca="1" si="2332"/>
        <v>0</v>
      </c>
      <c r="GS440" s="53">
        <f t="shared" ca="1" si="2332"/>
        <v>1734234.714750357</v>
      </c>
      <c r="GT440" s="402"/>
      <c r="GV440" s="18" t="s">
        <v>302</v>
      </c>
      <c r="GW440" s="122">
        <f>GV341</f>
        <v>3</v>
      </c>
      <c r="GX440" s="122" t="str">
        <f>GV342</f>
        <v>lei65</v>
      </c>
      <c r="GY440" s="210"/>
      <c r="GZ440" s="122"/>
      <c r="HA440" s="8"/>
      <c r="HB440" s="52">
        <f ca="1">HB443-HB437</f>
        <v>1560157.8903177592</v>
      </c>
      <c r="HC440" s="53">
        <f t="shared" ref="HC440:HV440" ca="1" si="2333">HC443-HC437</f>
        <v>0</v>
      </c>
      <c r="HD440" s="53">
        <f t="shared" ca="1" si="2333"/>
        <v>0</v>
      </c>
      <c r="HE440" s="53">
        <f t="shared" ca="1" si="2333"/>
        <v>0</v>
      </c>
      <c r="HF440" s="53">
        <f t="shared" ca="1" si="2333"/>
        <v>0</v>
      </c>
      <c r="HG440" s="53">
        <f t="shared" ca="1" si="2333"/>
        <v>0</v>
      </c>
      <c r="HH440" s="53">
        <f t="shared" ca="1" si="2333"/>
        <v>0</v>
      </c>
      <c r="HI440" s="53">
        <f t="shared" ca="1" si="2333"/>
        <v>0</v>
      </c>
      <c r="HJ440" s="53">
        <f t="shared" ca="1" si="2333"/>
        <v>0</v>
      </c>
      <c r="HK440" s="53">
        <f t="shared" ca="1" si="2333"/>
        <v>0</v>
      </c>
      <c r="HL440" s="53">
        <f t="shared" ca="1" si="2333"/>
        <v>0</v>
      </c>
      <c r="HM440" s="53">
        <f t="shared" ca="1" si="2333"/>
        <v>0</v>
      </c>
      <c r="HN440" s="53">
        <f t="shared" ca="1" si="2333"/>
        <v>0</v>
      </c>
      <c r="HO440" s="53">
        <f t="shared" ca="1" si="2333"/>
        <v>0</v>
      </c>
      <c r="HP440" s="53">
        <f t="shared" ca="1" si="2333"/>
        <v>0</v>
      </c>
      <c r="HQ440" s="53">
        <f t="shared" ca="1" si="2333"/>
        <v>0</v>
      </c>
      <c r="HR440" s="53">
        <f t="shared" ca="1" si="2333"/>
        <v>0</v>
      </c>
      <c r="HS440" s="53">
        <f t="shared" ca="1" si="2333"/>
        <v>0</v>
      </c>
      <c r="HT440" s="53">
        <f t="shared" ca="1" si="2333"/>
        <v>0</v>
      </c>
      <c r="HU440" s="53">
        <f t="shared" ca="1" si="2333"/>
        <v>0</v>
      </c>
      <c r="HV440" s="53">
        <f t="shared" ca="1" si="2333"/>
        <v>1731347.6703023282</v>
      </c>
      <c r="HW440" s="402"/>
    </row>
    <row r="441" spans="1:231" ht="15">
      <c r="A441" s="18" t="s">
        <v>304</v>
      </c>
      <c r="B441" s="122">
        <f>A341</f>
        <v>3</v>
      </c>
      <c r="C441" s="122" t="str">
        <f>A342</f>
        <v>work1834</v>
      </c>
      <c r="D441" s="210"/>
      <c r="E441" s="122"/>
      <c r="F441" s="8"/>
      <c r="G441" s="52">
        <f ca="1">G439+G440</f>
        <v>1389604.7527191672</v>
      </c>
      <c r="H441" s="53">
        <f t="shared" ref="H441:AA441" ca="1" si="2334">H439+H440</f>
        <v>0</v>
      </c>
      <c r="I441" s="53">
        <f t="shared" ca="1" si="2334"/>
        <v>0</v>
      </c>
      <c r="J441" s="53">
        <f t="shared" ca="1" si="2334"/>
        <v>0</v>
      </c>
      <c r="K441" s="53">
        <f t="shared" ca="1" si="2334"/>
        <v>0</v>
      </c>
      <c r="L441" s="53">
        <f t="shared" ca="1" si="2334"/>
        <v>0</v>
      </c>
      <c r="M441" s="53">
        <f t="shared" ca="1" si="2334"/>
        <v>0</v>
      </c>
      <c r="N441" s="53">
        <f t="shared" ca="1" si="2334"/>
        <v>0</v>
      </c>
      <c r="O441" s="53">
        <f t="shared" ca="1" si="2334"/>
        <v>0</v>
      </c>
      <c r="P441" s="53">
        <f t="shared" ca="1" si="2334"/>
        <v>0</v>
      </c>
      <c r="Q441" s="53">
        <f t="shared" ca="1" si="2334"/>
        <v>0</v>
      </c>
      <c r="R441" s="53">
        <f t="shared" ca="1" si="2334"/>
        <v>0</v>
      </c>
      <c r="S441" s="53">
        <f t="shared" ca="1" si="2334"/>
        <v>0</v>
      </c>
      <c r="T441" s="53">
        <f t="shared" ca="1" si="2334"/>
        <v>0</v>
      </c>
      <c r="U441" s="53">
        <f t="shared" ca="1" si="2334"/>
        <v>0</v>
      </c>
      <c r="V441" s="53">
        <f t="shared" ca="1" si="2334"/>
        <v>0</v>
      </c>
      <c r="W441" s="53">
        <f t="shared" ca="1" si="2334"/>
        <v>0</v>
      </c>
      <c r="X441" s="53">
        <f t="shared" ca="1" si="2334"/>
        <v>0</v>
      </c>
      <c r="Y441" s="53">
        <f t="shared" ca="1" si="2334"/>
        <v>0</v>
      </c>
      <c r="Z441" s="53">
        <f t="shared" ca="1" si="2334"/>
        <v>0</v>
      </c>
      <c r="AA441" s="53">
        <f t="shared" ca="1" si="2334"/>
        <v>1908039.5559239772</v>
      </c>
      <c r="AB441" s="402"/>
      <c r="AD441" s="18" t="s">
        <v>304</v>
      </c>
      <c r="AE441" s="122">
        <f>AD341</f>
        <v>3</v>
      </c>
      <c r="AF441" s="122" t="str">
        <f>AD342</f>
        <v>shop1834</v>
      </c>
      <c r="AG441" s="210"/>
      <c r="AH441" s="122"/>
      <c r="AI441" s="8"/>
      <c r="AJ441" s="52">
        <f ca="1">AJ439+AJ440</f>
        <v>1564015.0952518445</v>
      </c>
      <c r="AK441" s="53">
        <f t="shared" ref="AK441:BD441" ca="1" si="2335">AK439+AK440</f>
        <v>0</v>
      </c>
      <c r="AL441" s="53">
        <f t="shared" ca="1" si="2335"/>
        <v>0</v>
      </c>
      <c r="AM441" s="53">
        <f t="shared" ca="1" si="2335"/>
        <v>0</v>
      </c>
      <c r="AN441" s="53">
        <f t="shared" ca="1" si="2335"/>
        <v>0</v>
      </c>
      <c r="AO441" s="53">
        <f t="shared" ca="1" si="2335"/>
        <v>0</v>
      </c>
      <c r="AP441" s="53">
        <f t="shared" ca="1" si="2335"/>
        <v>0</v>
      </c>
      <c r="AQ441" s="53">
        <f t="shared" ca="1" si="2335"/>
        <v>0</v>
      </c>
      <c r="AR441" s="53">
        <f t="shared" ca="1" si="2335"/>
        <v>0</v>
      </c>
      <c r="AS441" s="53">
        <f t="shared" ca="1" si="2335"/>
        <v>0</v>
      </c>
      <c r="AT441" s="53">
        <f t="shared" ca="1" si="2335"/>
        <v>0</v>
      </c>
      <c r="AU441" s="53">
        <f t="shared" ca="1" si="2335"/>
        <v>0</v>
      </c>
      <c r="AV441" s="53">
        <f t="shared" ca="1" si="2335"/>
        <v>0</v>
      </c>
      <c r="AW441" s="53">
        <f t="shared" ca="1" si="2335"/>
        <v>0</v>
      </c>
      <c r="AX441" s="53">
        <f t="shared" ca="1" si="2335"/>
        <v>0</v>
      </c>
      <c r="AY441" s="53">
        <f t="shared" ca="1" si="2335"/>
        <v>0</v>
      </c>
      <c r="AZ441" s="53">
        <f t="shared" ca="1" si="2335"/>
        <v>0</v>
      </c>
      <c r="BA441" s="53">
        <f t="shared" ca="1" si="2335"/>
        <v>0</v>
      </c>
      <c r="BB441" s="53">
        <f t="shared" ca="1" si="2335"/>
        <v>0</v>
      </c>
      <c r="BC441" s="53">
        <f t="shared" ca="1" si="2335"/>
        <v>0</v>
      </c>
      <c r="BD441" s="53">
        <f t="shared" ca="1" si="2335"/>
        <v>1737647.1536607519</v>
      </c>
      <c r="BE441" s="402"/>
      <c r="BG441" s="18" t="s">
        <v>304</v>
      </c>
      <c r="BH441" s="122">
        <f>BG341</f>
        <v>3</v>
      </c>
      <c r="BI441" s="122" t="str">
        <f>BG342</f>
        <v>lei1834</v>
      </c>
      <c r="BJ441" s="210"/>
      <c r="BK441" s="122"/>
      <c r="BL441" s="8"/>
      <c r="BM441" s="52">
        <f ca="1">BM439+BM440</f>
        <v>1389520.8416203824</v>
      </c>
      <c r="BN441" s="53">
        <f t="shared" ref="BN441:CG441" ca="1" si="2336">BN439+BN440</f>
        <v>0</v>
      </c>
      <c r="BO441" s="53">
        <f t="shared" ca="1" si="2336"/>
        <v>0</v>
      </c>
      <c r="BP441" s="53">
        <f t="shared" ca="1" si="2336"/>
        <v>0</v>
      </c>
      <c r="BQ441" s="53">
        <f t="shared" ca="1" si="2336"/>
        <v>0</v>
      </c>
      <c r="BR441" s="53">
        <f t="shared" ca="1" si="2336"/>
        <v>0</v>
      </c>
      <c r="BS441" s="53">
        <f t="shared" ca="1" si="2336"/>
        <v>0</v>
      </c>
      <c r="BT441" s="53">
        <f t="shared" ca="1" si="2336"/>
        <v>0</v>
      </c>
      <c r="BU441" s="53">
        <f t="shared" ca="1" si="2336"/>
        <v>0</v>
      </c>
      <c r="BV441" s="53">
        <f t="shared" ca="1" si="2336"/>
        <v>0</v>
      </c>
      <c r="BW441" s="53">
        <f t="shared" ca="1" si="2336"/>
        <v>0</v>
      </c>
      <c r="BX441" s="53">
        <f t="shared" ca="1" si="2336"/>
        <v>0</v>
      </c>
      <c r="BY441" s="53">
        <f t="shared" ca="1" si="2336"/>
        <v>0</v>
      </c>
      <c r="BZ441" s="53">
        <f t="shared" ca="1" si="2336"/>
        <v>0</v>
      </c>
      <c r="CA441" s="53">
        <f t="shared" ca="1" si="2336"/>
        <v>0</v>
      </c>
      <c r="CB441" s="53">
        <f t="shared" ca="1" si="2336"/>
        <v>0</v>
      </c>
      <c r="CC441" s="53">
        <f t="shared" ca="1" si="2336"/>
        <v>0</v>
      </c>
      <c r="CD441" s="53">
        <f t="shared" ca="1" si="2336"/>
        <v>0</v>
      </c>
      <c r="CE441" s="53">
        <f t="shared" ca="1" si="2336"/>
        <v>0</v>
      </c>
      <c r="CF441" s="53">
        <f t="shared" ca="1" si="2336"/>
        <v>0</v>
      </c>
      <c r="CG441" s="53">
        <f t="shared" ca="1" si="2336"/>
        <v>1907641.4516562754</v>
      </c>
      <c r="CH441" s="402"/>
      <c r="CJ441" s="18" t="s">
        <v>304</v>
      </c>
      <c r="CK441" s="122">
        <f>CJ341</f>
        <v>3</v>
      </c>
      <c r="CL441" s="122" t="str">
        <f>CJ342</f>
        <v>work3564</v>
      </c>
      <c r="CM441" s="210"/>
      <c r="CN441" s="122"/>
      <c r="CO441" s="8"/>
      <c r="CP441" s="52">
        <f ca="1">CP439+CP440</f>
        <v>1563135.6268840528</v>
      </c>
      <c r="CQ441" s="53">
        <f t="shared" ref="CQ441:DJ441" ca="1" si="2337">CQ439+CQ440</f>
        <v>0</v>
      </c>
      <c r="CR441" s="53">
        <f t="shared" ca="1" si="2337"/>
        <v>0</v>
      </c>
      <c r="CS441" s="53">
        <f t="shared" ca="1" si="2337"/>
        <v>0</v>
      </c>
      <c r="CT441" s="53">
        <f t="shared" ca="1" si="2337"/>
        <v>0</v>
      </c>
      <c r="CU441" s="53">
        <f t="shared" ca="1" si="2337"/>
        <v>0</v>
      </c>
      <c r="CV441" s="53">
        <f t="shared" ca="1" si="2337"/>
        <v>0</v>
      </c>
      <c r="CW441" s="53">
        <f t="shared" ca="1" si="2337"/>
        <v>0</v>
      </c>
      <c r="CX441" s="53">
        <f t="shared" ca="1" si="2337"/>
        <v>0</v>
      </c>
      <c r="CY441" s="53">
        <f t="shared" ca="1" si="2337"/>
        <v>0</v>
      </c>
      <c r="CZ441" s="53">
        <f t="shared" ca="1" si="2337"/>
        <v>0</v>
      </c>
      <c r="DA441" s="53">
        <f t="shared" ca="1" si="2337"/>
        <v>0</v>
      </c>
      <c r="DB441" s="53">
        <f t="shared" ca="1" si="2337"/>
        <v>0</v>
      </c>
      <c r="DC441" s="53">
        <f t="shared" ca="1" si="2337"/>
        <v>0</v>
      </c>
      <c r="DD441" s="53">
        <f t="shared" ca="1" si="2337"/>
        <v>0</v>
      </c>
      <c r="DE441" s="53">
        <f t="shared" ca="1" si="2337"/>
        <v>0</v>
      </c>
      <c r="DF441" s="53">
        <f t="shared" ca="1" si="2337"/>
        <v>0</v>
      </c>
      <c r="DG441" s="53">
        <f t="shared" ca="1" si="2337"/>
        <v>0</v>
      </c>
      <c r="DH441" s="53">
        <f t="shared" ca="1" si="2337"/>
        <v>0</v>
      </c>
      <c r="DI441" s="53">
        <f t="shared" ca="1" si="2337"/>
        <v>0</v>
      </c>
      <c r="DJ441" s="53">
        <f t="shared" ca="1" si="2337"/>
        <v>1736197.2588570747</v>
      </c>
      <c r="DK441" s="402"/>
      <c r="DM441" s="18" t="s">
        <v>304</v>
      </c>
      <c r="DN441" s="122">
        <f>DM341</f>
        <v>3</v>
      </c>
      <c r="DO441" s="122" t="str">
        <f>DM342</f>
        <v>shop3564</v>
      </c>
      <c r="DP441" s="210"/>
      <c r="DQ441" s="122"/>
      <c r="DR441" s="8"/>
      <c r="DS441" s="52">
        <f ca="1">DS439+DS440</f>
        <v>1389644.7975917284</v>
      </c>
      <c r="DT441" s="53">
        <f t="shared" ref="DT441:EM441" ca="1" si="2338">DT439+DT440</f>
        <v>0</v>
      </c>
      <c r="DU441" s="53">
        <f t="shared" ca="1" si="2338"/>
        <v>0</v>
      </c>
      <c r="DV441" s="53">
        <f t="shared" ca="1" si="2338"/>
        <v>0</v>
      </c>
      <c r="DW441" s="53">
        <f t="shared" ca="1" si="2338"/>
        <v>0</v>
      </c>
      <c r="DX441" s="53">
        <f t="shared" ca="1" si="2338"/>
        <v>0</v>
      </c>
      <c r="DY441" s="53">
        <f t="shared" ca="1" si="2338"/>
        <v>0</v>
      </c>
      <c r="DZ441" s="53">
        <f t="shared" ca="1" si="2338"/>
        <v>0</v>
      </c>
      <c r="EA441" s="53">
        <f t="shared" ca="1" si="2338"/>
        <v>0</v>
      </c>
      <c r="EB441" s="53">
        <f t="shared" ca="1" si="2338"/>
        <v>0</v>
      </c>
      <c r="EC441" s="53">
        <f t="shared" ca="1" si="2338"/>
        <v>0</v>
      </c>
      <c r="ED441" s="53">
        <f t="shared" ca="1" si="2338"/>
        <v>0</v>
      </c>
      <c r="EE441" s="53">
        <f t="shared" ca="1" si="2338"/>
        <v>0</v>
      </c>
      <c r="EF441" s="53">
        <f t="shared" ca="1" si="2338"/>
        <v>0</v>
      </c>
      <c r="EG441" s="53">
        <f t="shared" ca="1" si="2338"/>
        <v>0</v>
      </c>
      <c r="EH441" s="53">
        <f t="shared" ca="1" si="2338"/>
        <v>0</v>
      </c>
      <c r="EI441" s="53">
        <f t="shared" ca="1" si="2338"/>
        <v>0</v>
      </c>
      <c r="EJ441" s="53">
        <f t="shared" ca="1" si="2338"/>
        <v>0</v>
      </c>
      <c r="EK441" s="53">
        <f t="shared" ca="1" si="2338"/>
        <v>0</v>
      </c>
      <c r="EL441" s="53">
        <f t="shared" ca="1" si="2338"/>
        <v>0</v>
      </c>
      <c r="EM441" s="53">
        <f t="shared" ca="1" si="2338"/>
        <v>1908223.0802342277</v>
      </c>
      <c r="EN441" s="402"/>
      <c r="EP441" s="18" t="s">
        <v>304</v>
      </c>
      <c r="EQ441" s="122">
        <f>EP341</f>
        <v>3</v>
      </c>
      <c r="ER441" s="122" t="str">
        <f>EP342</f>
        <v>lei3564</v>
      </c>
      <c r="ES441" s="210"/>
      <c r="ET441" s="122"/>
      <c r="EU441" s="8"/>
      <c r="EV441" s="52">
        <f ca="1">EV439+EV440</f>
        <v>1389735.3624401863</v>
      </c>
      <c r="EW441" s="53">
        <f t="shared" ref="EW441:FP441" ca="1" si="2339">EW439+EW440</f>
        <v>0</v>
      </c>
      <c r="EX441" s="53">
        <f t="shared" ca="1" si="2339"/>
        <v>0</v>
      </c>
      <c r="EY441" s="53">
        <f t="shared" ca="1" si="2339"/>
        <v>0</v>
      </c>
      <c r="EZ441" s="53">
        <f t="shared" ca="1" si="2339"/>
        <v>0</v>
      </c>
      <c r="FA441" s="53">
        <f t="shared" ca="1" si="2339"/>
        <v>0</v>
      </c>
      <c r="FB441" s="53">
        <f t="shared" ca="1" si="2339"/>
        <v>0</v>
      </c>
      <c r="FC441" s="53">
        <f t="shared" ca="1" si="2339"/>
        <v>0</v>
      </c>
      <c r="FD441" s="53">
        <f t="shared" ca="1" si="2339"/>
        <v>0</v>
      </c>
      <c r="FE441" s="53">
        <f t="shared" ca="1" si="2339"/>
        <v>0</v>
      </c>
      <c r="FF441" s="53">
        <f t="shared" ca="1" si="2339"/>
        <v>0</v>
      </c>
      <c r="FG441" s="53">
        <f t="shared" ca="1" si="2339"/>
        <v>0</v>
      </c>
      <c r="FH441" s="53">
        <f t="shared" ca="1" si="2339"/>
        <v>0</v>
      </c>
      <c r="FI441" s="53">
        <f t="shared" ca="1" si="2339"/>
        <v>0</v>
      </c>
      <c r="FJ441" s="53">
        <f t="shared" ca="1" si="2339"/>
        <v>0</v>
      </c>
      <c r="FK441" s="53">
        <f t="shared" ca="1" si="2339"/>
        <v>0</v>
      </c>
      <c r="FL441" s="53">
        <f t="shared" ca="1" si="2339"/>
        <v>0</v>
      </c>
      <c r="FM441" s="53">
        <f t="shared" ca="1" si="2339"/>
        <v>0</v>
      </c>
      <c r="FN441" s="53">
        <f t="shared" ca="1" si="2339"/>
        <v>0</v>
      </c>
      <c r="FO441" s="53">
        <f t="shared" ca="1" si="2339"/>
        <v>0</v>
      </c>
      <c r="FP441" s="53">
        <f t="shared" ca="1" si="2339"/>
        <v>1908616.2435113722</v>
      </c>
      <c r="FQ441" s="402"/>
      <c r="FS441" s="18" t="s">
        <v>304</v>
      </c>
      <c r="FT441" s="122">
        <f>FS341</f>
        <v>3</v>
      </c>
      <c r="FU441" s="122" t="str">
        <f>FS342</f>
        <v>shop65</v>
      </c>
      <c r="FV441" s="210"/>
      <c r="FW441" s="122"/>
      <c r="FX441" s="8"/>
      <c r="FY441" s="52">
        <f ca="1">FY439+FY440</f>
        <v>1561932.537278201</v>
      </c>
      <c r="FZ441" s="53">
        <f t="shared" ref="FZ441:GS441" ca="1" si="2340">FZ439+FZ440</f>
        <v>0</v>
      </c>
      <c r="GA441" s="53">
        <f t="shared" ca="1" si="2340"/>
        <v>0</v>
      </c>
      <c r="GB441" s="53">
        <f t="shared" ca="1" si="2340"/>
        <v>0</v>
      </c>
      <c r="GC441" s="53">
        <f t="shared" ca="1" si="2340"/>
        <v>0</v>
      </c>
      <c r="GD441" s="53">
        <f t="shared" ca="1" si="2340"/>
        <v>0</v>
      </c>
      <c r="GE441" s="53">
        <f t="shared" ca="1" si="2340"/>
        <v>0</v>
      </c>
      <c r="GF441" s="53">
        <f t="shared" ca="1" si="2340"/>
        <v>0</v>
      </c>
      <c r="GG441" s="53">
        <f t="shared" ca="1" si="2340"/>
        <v>0</v>
      </c>
      <c r="GH441" s="53">
        <f t="shared" ca="1" si="2340"/>
        <v>0</v>
      </c>
      <c r="GI441" s="53">
        <f t="shared" ca="1" si="2340"/>
        <v>0</v>
      </c>
      <c r="GJ441" s="53">
        <f t="shared" ca="1" si="2340"/>
        <v>0</v>
      </c>
      <c r="GK441" s="53">
        <f t="shared" ca="1" si="2340"/>
        <v>0</v>
      </c>
      <c r="GL441" s="53">
        <f t="shared" ca="1" si="2340"/>
        <v>0</v>
      </c>
      <c r="GM441" s="53">
        <f t="shared" ca="1" si="2340"/>
        <v>0</v>
      </c>
      <c r="GN441" s="53">
        <f t="shared" ca="1" si="2340"/>
        <v>0</v>
      </c>
      <c r="GO441" s="53">
        <f t="shared" ca="1" si="2340"/>
        <v>0</v>
      </c>
      <c r="GP441" s="53">
        <f t="shared" ca="1" si="2340"/>
        <v>0</v>
      </c>
      <c r="GQ441" s="53">
        <f t="shared" ca="1" si="2340"/>
        <v>0</v>
      </c>
      <c r="GR441" s="53">
        <f t="shared" ca="1" si="2340"/>
        <v>0</v>
      </c>
      <c r="GS441" s="53">
        <f t="shared" ca="1" si="2340"/>
        <v>1734234.714750357</v>
      </c>
      <c r="GT441" s="402"/>
      <c r="GV441" s="18" t="s">
        <v>304</v>
      </c>
      <c r="GW441" s="122">
        <f>GV341</f>
        <v>3</v>
      </c>
      <c r="GX441" s="122" t="str">
        <f>GV342</f>
        <v>lei65</v>
      </c>
      <c r="GY441" s="210"/>
      <c r="GZ441" s="122"/>
      <c r="HA441" s="8"/>
      <c r="HB441" s="52">
        <f ca="1">HB439+HB440</f>
        <v>1560157.8903177592</v>
      </c>
      <c r="HC441" s="53">
        <f t="shared" ref="HC441:HV441" ca="1" si="2341">HC439+HC440</f>
        <v>0</v>
      </c>
      <c r="HD441" s="53">
        <f t="shared" ca="1" si="2341"/>
        <v>0</v>
      </c>
      <c r="HE441" s="53">
        <f t="shared" ca="1" si="2341"/>
        <v>0</v>
      </c>
      <c r="HF441" s="53">
        <f t="shared" ca="1" si="2341"/>
        <v>0</v>
      </c>
      <c r="HG441" s="53">
        <f t="shared" ca="1" si="2341"/>
        <v>0</v>
      </c>
      <c r="HH441" s="53">
        <f t="shared" ca="1" si="2341"/>
        <v>0</v>
      </c>
      <c r="HI441" s="53">
        <f t="shared" ca="1" si="2341"/>
        <v>0</v>
      </c>
      <c r="HJ441" s="53">
        <f t="shared" ca="1" si="2341"/>
        <v>0</v>
      </c>
      <c r="HK441" s="53">
        <f t="shared" ca="1" si="2341"/>
        <v>0</v>
      </c>
      <c r="HL441" s="53">
        <f t="shared" ca="1" si="2341"/>
        <v>0</v>
      </c>
      <c r="HM441" s="53">
        <f t="shared" ca="1" si="2341"/>
        <v>0</v>
      </c>
      <c r="HN441" s="53">
        <f t="shared" ca="1" si="2341"/>
        <v>0</v>
      </c>
      <c r="HO441" s="53">
        <f t="shared" ca="1" si="2341"/>
        <v>0</v>
      </c>
      <c r="HP441" s="53">
        <f t="shared" ca="1" si="2341"/>
        <v>0</v>
      </c>
      <c r="HQ441" s="53">
        <f t="shared" ca="1" si="2341"/>
        <v>0</v>
      </c>
      <c r="HR441" s="53">
        <f t="shared" ca="1" si="2341"/>
        <v>0</v>
      </c>
      <c r="HS441" s="53">
        <f t="shared" ca="1" si="2341"/>
        <v>0</v>
      </c>
      <c r="HT441" s="53">
        <f t="shared" ca="1" si="2341"/>
        <v>0</v>
      </c>
      <c r="HU441" s="53">
        <f t="shared" ca="1" si="2341"/>
        <v>0</v>
      </c>
      <c r="HV441" s="53">
        <f t="shared" ca="1" si="2341"/>
        <v>1731347.6703023282</v>
      </c>
      <c r="HW441" s="402"/>
    </row>
    <row r="442" spans="1:231" ht="15">
      <c r="A442" s="18" t="s">
        <v>298</v>
      </c>
      <c r="B442" s="122">
        <f>A341</f>
        <v>3</v>
      </c>
      <c r="C442" s="122" t="str">
        <f>A342</f>
        <v>work1834</v>
      </c>
      <c r="D442" s="210"/>
      <c r="E442" s="122"/>
      <c r="F442" s="8"/>
      <c r="G442" s="52">
        <f ca="1">G436+G439</f>
        <v>1.2456935912379681</v>
      </c>
      <c r="H442" s="53">
        <f t="shared" ref="H442:AA442" ca="1" si="2342">H436+H439</f>
        <v>2.0380315059488558</v>
      </c>
      <c r="I442" s="53">
        <f t="shared" ca="1" si="2342"/>
        <v>3.3344477973094033</v>
      </c>
      <c r="J442" s="53">
        <f t="shared" ca="1" si="2342"/>
        <v>5.4556543046491184</v>
      </c>
      <c r="K442" s="53">
        <f t="shared" ca="1" si="2342"/>
        <v>8.9263482675320027</v>
      </c>
      <c r="L442" s="53">
        <f t="shared" ca="1" si="2342"/>
        <v>14.604785999959864</v>
      </c>
      <c r="M442" s="53">
        <f t="shared" ca="1" si="2342"/>
        <v>23.894337896014484</v>
      </c>
      <c r="N442" s="53">
        <f t="shared" ca="1" si="2342"/>
        <v>39.088322793801986</v>
      </c>
      <c r="O442" s="53">
        <f t="shared" ca="1" si="2342"/>
        <v>63.93054377317219</v>
      </c>
      <c r="P442" s="53">
        <f t="shared" ca="1" si="2342"/>
        <v>278.73986235043805</v>
      </c>
      <c r="Q442" s="53">
        <f t="shared" ca="1" si="2342"/>
        <v>170.77901123973285</v>
      </c>
      <c r="R442" s="53">
        <f t="shared" ca="1" si="2342"/>
        <v>104.52230624510825</v>
      </c>
      <c r="S442" s="53">
        <f t="shared" ca="1" si="2342"/>
        <v>63.93054377317219</v>
      </c>
      <c r="T442" s="53">
        <f t="shared" ca="1" si="2342"/>
        <v>39.088322793801986</v>
      </c>
      <c r="U442" s="53">
        <f t="shared" ca="1" si="2342"/>
        <v>23.894337896014484</v>
      </c>
      <c r="V442" s="53">
        <f t="shared" ca="1" si="2342"/>
        <v>14.604785999959864</v>
      </c>
      <c r="W442" s="53">
        <f t="shared" ca="1" si="2342"/>
        <v>8.9263482675320027</v>
      </c>
      <c r="X442" s="53">
        <f t="shared" ca="1" si="2342"/>
        <v>5.4556543046491184</v>
      </c>
      <c r="Y442" s="53">
        <f t="shared" ca="1" si="2342"/>
        <v>3.3344477973094033</v>
      </c>
      <c r="Z442" s="53">
        <f t="shared" ca="1" si="2342"/>
        <v>2.0380315059488558</v>
      </c>
      <c r="AA442" s="53">
        <f t="shared" ca="1" si="2342"/>
        <v>1.2456935912379681</v>
      </c>
      <c r="AB442" s="402"/>
      <c r="AD442" s="18" t="s">
        <v>298</v>
      </c>
      <c r="AE442" s="122">
        <f>AD341</f>
        <v>3</v>
      </c>
      <c r="AF442" s="122" t="str">
        <f>AD342</f>
        <v>shop1834</v>
      </c>
      <c r="AG442" s="210"/>
      <c r="AH442" s="122"/>
      <c r="AI442" s="8"/>
      <c r="AJ442" s="52">
        <f ca="1">AJ436+AJ439</f>
        <v>0.18478900944034926</v>
      </c>
      <c r="AK442" s="53">
        <f t="shared" ref="AK442:BD442" ca="1" si="2343">AK436+AK439</f>
        <v>0.30448215119133698</v>
      </c>
      <c r="AL442" s="53">
        <f t="shared" ca="1" si="2343"/>
        <v>0.50174562914557719</v>
      </c>
      <c r="AM442" s="53">
        <f t="shared" ca="1" si="2343"/>
        <v>0.82687668177986462</v>
      </c>
      <c r="AN442" s="53">
        <f t="shared" ca="1" si="2343"/>
        <v>1.3628002526054122</v>
      </c>
      <c r="AO442" s="53">
        <f t="shared" ca="1" si="2343"/>
        <v>2.2462404231263013</v>
      </c>
      <c r="AP442" s="53">
        <f t="shared" ca="1" si="2343"/>
        <v>3.7026273695926792</v>
      </c>
      <c r="AQ442" s="53">
        <f t="shared" ca="1" si="2343"/>
        <v>6.1036394130018738</v>
      </c>
      <c r="AR442" s="53">
        <f t="shared" ca="1" si="2343"/>
        <v>10.062020655532898</v>
      </c>
      <c r="AS442" s="53">
        <f t="shared" ca="1" si="2343"/>
        <v>16.587711981822434</v>
      </c>
      <c r="AT442" s="53">
        <f t="shared" ca="1" si="2343"/>
        <v>27.344632131336279</v>
      </c>
      <c r="AU442" s="53">
        <f t="shared" ca="1" si="2343"/>
        <v>16.587711981822434</v>
      </c>
      <c r="AV442" s="53">
        <f t="shared" ca="1" si="2343"/>
        <v>10.062020655532898</v>
      </c>
      <c r="AW442" s="53">
        <f t="shared" ca="1" si="2343"/>
        <v>6.1036394130018738</v>
      </c>
      <c r="AX442" s="53">
        <f t="shared" ca="1" si="2343"/>
        <v>3.7026273695926792</v>
      </c>
      <c r="AY442" s="53">
        <f t="shared" ca="1" si="2343"/>
        <v>2.2462404231263013</v>
      </c>
      <c r="AZ442" s="53">
        <f t="shared" ca="1" si="2343"/>
        <v>1.3628002526054122</v>
      </c>
      <c r="BA442" s="53">
        <f t="shared" ca="1" si="2343"/>
        <v>0.82687668177986462</v>
      </c>
      <c r="BB442" s="53">
        <f t="shared" ca="1" si="2343"/>
        <v>0.50174562914557719</v>
      </c>
      <c r="BC442" s="53">
        <f t="shared" ca="1" si="2343"/>
        <v>0.30448215119133698</v>
      </c>
      <c r="BD442" s="53">
        <f t="shared" ca="1" si="2343"/>
        <v>0.18478900944034926</v>
      </c>
      <c r="BE442" s="402"/>
      <c r="BG442" s="18" t="s">
        <v>298</v>
      </c>
      <c r="BH442" s="122">
        <f>BG341</f>
        <v>3</v>
      </c>
      <c r="BI442" s="122" t="str">
        <f>BG342</f>
        <v>lei1834</v>
      </c>
      <c r="BJ442" s="210"/>
      <c r="BK442" s="122"/>
      <c r="BL442" s="8"/>
      <c r="BM442" s="52">
        <f ca="1">BM436+BM439</f>
        <v>0.87001591602731276</v>
      </c>
      <c r="BN442" s="53">
        <f t="shared" ref="BN442:CG442" ca="1" si="2344">BN436+BN439</f>
        <v>1.4262186503947061</v>
      </c>
      <c r="BO442" s="53">
        <f t="shared" ca="1" si="2344"/>
        <v>2.338124905884329</v>
      </c>
      <c r="BP442" s="53">
        <f t="shared" ca="1" si="2344"/>
        <v>3.8332615381246673</v>
      </c>
      <c r="BQ442" s="53">
        <f t="shared" ca="1" si="2344"/>
        <v>6.2846687430316548</v>
      </c>
      <c r="BR442" s="53">
        <f t="shared" ca="1" si="2344"/>
        <v>10.303852372409626</v>
      </c>
      <c r="BS442" s="53">
        <f t="shared" ca="1" si="2344"/>
        <v>16.892883955705731</v>
      </c>
      <c r="BT442" s="53">
        <f t="shared" ca="1" si="2344"/>
        <v>27.692870572646264</v>
      </c>
      <c r="BU442" s="53">
        <f t="shared" ca="1" si="2344"/>
        <v>45.388722637790686</v>
      </c>
      <c r="BV442" s="53">
        <f t="shared" ca="1" si="2344"/>
        <v>199.15923594069488</v>
      </c>
      <c r="BW442" s="53">
        <f t="shared" ca="1" si="2344"/>
        <v>121.76426190942119</v>
      </c>
      <c r="BX442" s="53">
        <f t="shared" ca="1" si="2344"/>
        <v>74.365475635196276</v>
      </c>
      <c r="BY442" s="53">
        <f t="shared" ca="1" si="2344"/>
        <v>45.388722637790686</v>
      </c>
      <c r="BZ442" s="53">
        <f t="shared" ca="1" si="2344"/>
        <v>27.692870572646264</v>
      </c>
      <c r="CA442" s="53">
        <f t="shared" ca="1" si="2344"/>
        <v>16.892883955705731</v>
      </c>
      <c r="CB442" s="53">
        <f t="shared" ca="1" si="2344"/>
        <v>10.303852372409626</v>
      </c>
      <c r="CC442" s="53">
        <f t="shared" ca="1" si="2344"/>
        <v>6.2846687430316548</v>
      </c>
      <c r="CD442" s="53">
        <f t="shared" ca="1" si="2344"/>
        <v>3.8332615381246673</v>
      </c>
      <c r="CE442" s="53">
        <f t="shared" ca="1" si="2344"/>
        <v>2.338124905884329</v>
      </c>
      <c r="CF442" s="53">
        <f t="shared" ca="1" si="2344"/>
        <v>1.4262186503947061</v>
      </c>
      <c r="CG442" s="53">
        <f t="shared" ca="1" si="2344"/>
        <v>0.87001591602731276</v>
      </c>
      <c r="CH442" s="402"/>
      <c r="CJ442" s="18" t="s">
        <v>298</v>
      </c>
      <c r="CK442" s="122">
        <f>CJ341</f>
        <v>3</v>
      </c>
      <c r="CL442" s="122" t="str">
        <f>CJ342</f>
        <v>work3564</v>
      </c>
      <c r="CM442" s="210"/>
      <c r="CN442" s="122"/>
      <c r="CO442" s="8"/>
      <c r="CP442" s="52">
        <f ca="1">CP436+CP439</f>
        <v>0.56028842890393227</v>
      </c>
      <c r="CQ442" s="53">
        <f t="shared" ref="CQ442:DJ442" ca="1" si="2345">CQ436+CQ439</f>
        <v>0.92062031274228906</v>
      </c>
      <c r="CR442" s="53">
        <f t="shared" ca="1" si="2345"/>
        <v>1.5127968933434806</v>
      </c>
      <c r="CS442" s="53">
        <f t="shared" ca="1" si="2345"/>
        <v>2.4860473004736394</v>
      </c>
      <c r="CT442" s="53">
        <f t="shared" ca="1" si="2345"/>
        <v>4.0856642329939046</v>
      </c>
      <c r="CU442" s="53">
        <f t="shared" ca="1" si="2345"/>
        <v>6.7148069811651423</v>
      </c>
      <c r="CV442" s="53">
        <f t="shared" ca="1" si="2345"/>
        <v>11.035968867936278</v>
      </c>
      <c r="CW442" s="53">
        <f t="shared" ca="1" si="2345"/>
        <v>18.137377455769393</v>
      </c>
      <c r="CX442" s="53">
        <f t="shared" ca="1" si="2345"/>
        <v>29.805358471459474</v>
      </c>
      <c r="CY442" s="53">
        <f t="shared" ca="1" si="2345"/>
        <v>48.968708241832637</v>
      </c>
      <c r="CZ442" s="53">
        <f t="shared" ca="1" si="2345"/>
        <v>80.419801524722132</v>
      </c>
      <c r="DA442" s="53">
        <f t="shared" ca="1" si="2345"/>
        <v>48.968708241832637</v>
      </c>
      <c r="DB442" s="53">
        <f t="shared" ca="1" si="2345"/>
        <v>29.805358471459474</v>
      </c>
      <c r="DC442" s="53">
        <f t="shared" ca="1" si="2345"/>
        <v>18.137377455769393</v>
      </c>
      <c r="DD442" s="53">
        <f t="shared" ca="1" si="2345"/>
        <v>11.035968867936278</v>
      </c>
      <c r="DE442" s="53">
        <f t="shared" ca="1" si="2345"/>
        <v>6.7148069811651423</v>
      </c>
      <c r="DF442" s="53">
        <f t="shared" ca="1" si="2345"/>
        <v>4.0856642329939046</v>
      </c>
      <c r="DG442" s="53">
        <f t="shared" ca="1" si="2345"/>
        <v>2.4860473004736394</v>
      </c>
      <c r="DH442" s="53">
        <f t="shared" ca="1" si="2345"/>
        <v>1.5127968933434806</v>
      </c>
      <c r="DI442" s="53">
        <f t="shared" ca="1" si="2345"/>
        <v>0.92062031274228906</v>
      </c>
      <c r="DJ442" s="53">
        <f t="shared" ca="1" si="2345"/>
        <v>0.56028842890393227</v>
      </c>
      <c r="DK442" s="402"/>
      <c r="DM442" s="18" t="s">
        <v>298</v>
      </c>
      <c r="DN442" s="122">
        <f>DM341</f>
        <v>3</v>
      </c>
      <c r="DO442" s="122" t="str">
        <f>DM342</f>
        <v>shop3564</v>
      </c>
      <c r="DP442" s="210"/>
      <c r="DQ442" s="122"/>
      <c r="DR442" s="8"/>
      <c r="DS442" s="52">
        <f ca="1">DS436+DS439</f>
        <v>1.3924205211491099</v>
      </c>
      <c r="DT442" s="53">
        <f t="shared" ref="DT442:EM442" ca="1" si="2346">DT436+DT439</f>
        <v>2.2768826533789643</v>
      </c>
      <c r="DU442" s="53">
        <f t="shared" ca="1" si="2346"/>
        <v>3.7232421086606005</v>
      </c>
      <c r="DV442" s="53">
        <f t="shared" ca="1" si="2346"/>
        <v>6.0884800872394349</v>
      </c>
      <c r="DW442" s="53">
        <f t="shared" ca="1" si="2346"/>
        <v>9.9562953801043452</v>
      </c>
      <c r="DX442" s="53">
        <f t="shared" ca="1" si="2346"/>
        <v>16.280901874894738</v>
      </c>
      <c r="DY442" s="53">
        <f t="shared" ca="1" si="2346"/>
        <v>26.621673643321607</v>
      </c>
      <c r="DZ442" s="53">
        <f t="shared" ca="1" si="2346"/>
        <v>43.525410457676273</v>
      </c>
      <c r="EA442" s="53">
        <f t="shared" ca="1" si="2346"/>
        <v>71.147418767936188</v>
      </c>
      <c r="EB442" s="53">
        <f t="shared" ca="1" si="2346"/>
        <v>309.69550287067239</v>
      </c>
      <c r="EC442" s="53">
        <f t="shared" ca="1" si="2346"/>
        <v>189.84598158543756</v>
      </c>
      <c r="ED442" s="53">
        <f t="shared" ca="1" si="2346"/>
        <v>116.2561132672782</v>
      </c>
      <c r="EE442" s="53">
        <f t="shared" ca="1" si="2346"/>
        <v>71.147418767936188</v>
      </c>
      <c r="EF442" s="53">
        <f t="shared" ca="1" si="2346"/>
        <v>43.525410457676273</v>
      </c>
      <c r="EG442" s="53">
        <f t="shared" ca="1" si="2346"/>
        <v>26.621673643321607</v>
      </c>
      <c r="EH442" s="53">
        <f t="shared" ca="1" si="2346"/>
        <v>16.280901874894738</v>
      </c>
      <c r="EI442" s="53">
        <f t="shared" ca="1" si="2346"/>
        <v>9.9562953801043452</v>
      </c>
      <c r="EJ442" s="53">
        <f t="shared" ca="1" si="2346"/>
        <v>6.0884800872394349</v>
      </c>
      <c r="EK442" s="53">
        <f t="shared" ca="1" si="2346"/>
        <v>3.7232421086606005</v>
      </c>
      <c r="EL442" s="53">
        <f t="shared" ca="1" si="2346"/>
        <v>2.2768826533789643</v>
      </c>
      <c r="EM442" s="53">
        <f t="shared" ca="1" si="2346"/>
        <v>1.3924205211491099</v>
      </c>
      <c r="EN442" s="402"/>
      <c r="EP442" s="18" t="s">
        <v>298</v>
      </c>
      <c r="EQ442" s="122">
        <f>EP341</f>
        <v>3</v>
      </c>
      <c r="ER442" s="122" t="str">
        <f>EP342</f>
        <v>lei3564</v>
      </c>
      <c r="ES442" s="210"/>
      <c r="ET442" s="122"/>
      <c r="EU442" s="8"/>
      <c r="EV442" s="52">
        <f ca="1">EV436+EV439</f>
        <v>1.1869409228467995</v>
      </c>
      <c r="EW442" s="53">
        <f t="shared" ref="EW442:FP442" ca="1" si="2347">EW436+EW439</f>
        <v>1.9420719853344335</v>
      </c>
      <c r="EX442" s="53">
        <f t="shared" ca="1" si="2347"/>
        <v>3.1777246420915399</v>
      </c>
      <c r="EY442" s="53">
        <f t="shared" ca="1" si="2347"/>
        <v>5.1997087260176729</v>
      </c>
      <c r="EZ442" s="53">
        <f t="shared" ca="1" si="2347"/>
        <v>8.5084154975270767</v>
      </c>
      <c r="FA442" s="53">
        <f t="shared" ca="1" si="2347"/>
        <v>13.922496802959888</v>
      </c>
      <c r="FB442" s="53">
        <f t="shared" ca="1" si="2347"/>
        <v>22.780898521846538</v>
      </c>
      <c r="FC442" s="53">
        <f t="shared" ca="1" si="2347"/>
        <v>37.272428900786132</v>
      </c>
      <c r="FD442" s="53">
        <f t="shared" ca="1" si="2347"/>
        <v>60.972125363512028</v>
      </c>
      <c r="FE442" s="53">
        <f t="shared" ca="1" si="2347"/>
        <v>266.14474088837619</v>
      </c>
      <c r="FF442" s="53">
        <f t="shared" ca="1" si="2347"/>
        <v>162.97605954089235</v>
      </c>
      <c r="FG442" s="53">
        <f t="shared" ca="1" si="2347"/>
        <v>99.710835630326571</v>
      </c>
      <c r="FH442" s="53">
        <f t="shared" ca="1" si="2347"/>
        <v>60.972125363512028</v>
      </c>
      <c r="FI442" s="53">
        <f t="shared" ca="1" si="2347"/>
        <v>37.272428900786132</v>
      </c>
      <c r="FJ442" s="53">
        <f t="shared" ca="1" si="2347"/>
        <v>22.780898521846538</v>
      </c>
      <c r="FK442" s="53">
        <f t="shared" ca="1" si="2347"/>
        <v>13.922496802959888</v>
      </c>
      <c r="FL442" s="53">
        <f t="shared" ca="1" si="2347"/>
        <v>8.5084154975270767</v>
      </c>
      <c r="FM442" s="53">
        <f t="shared" ca="1" si="2347"/>
        <v>5.1997087260176729</v>
      </c>
      <c r="FN442" s="53">
        <f t="shared" ca="1" si="2347"/>
        <v>3.1777246420915399</v>
      </c>
      <c r="FO442" s="53">
        <f t="shared" ca="1" si="2347"/>
        <v>1.9420719853344335</v>
      </c>
      <c r="FP442" s="53">
        <f t="shared" ca="1" si="2347"/>
        <v>1.1869409228467995</v>
      </c>
      <c r="FQ442" s="402"/>
      <c r="FS442" s="18" t="s">
        <v>298</v>
      </c>
      <c r="FT442" s="122">
        <f>FS341</f>
        <v>3</v>
      </c>
      <c r="FU442" s="122" t="str">
        <f>FS342</f>
        <v>shop65</v>
      </c>
      <c r="FV442" s="210"/>
      <c r="FW442" s="122"/>
      <c r="FX442" s="8"/>
      <c r="FY442" s="52">
        <f ca="1">FY436+FY439</f>
        <v>1.806203140176486</v>
      </c>
      <c r="FZ442" s="53">
        <f t="shared" ref="FZ442:GS442" ca="1" si="2348">FZ436+FZ439</f>
        <v>2.9537279220052275</v>
      </c>
      <c r="GA442" s="53">
        <f t="shared" ca="1" si="2348"/>
        <v>4.8303793768488505</v>
      </c>
      <c r="GB442" s="53">
        <f t="shared" ca="1" si="2348"/>
        <v>7.8993771888346922</v>
      </c>
      <c r="GC442" s="53">
        <f t="shared" ca="1" si="2348"/>
        <v>12.918002965550473</v>
      </c>
      <c r="GD442" s="53">
        <f t="shared" ca="1" si="2348"/>
        <v>21.123820141409425</v>
      </c>
      <c r="GE442" s="53">
        <f t="shared" ca="1" si="2348"/>
        <v>34.538004931632756</v>
      </c>
      <c r="GF442" s="53">
        <f t="shared" ca="1" si="2348"/>
        <v>56.458041556040953</v>
      </c>
      <c r="GG442" s="53">
        <f t="shared" ca="1" si="2348"/>
        <v>92.254257966483692</v>
      </c>
      <c r="GH442" s="53">
        <f t="shared" ca="1" si="2348"/>
        <v>150.64760076849493</v>
      </c>
      <c r="GI442" s="53">
        <f t="shared" ca="1" si="2348"/>
        <v>245.73291466088978</v>
      </c>
      <c r="GJ442" s="53">
        <f t="shared" ca="1" si="2348"/>
        <v>150.64760076849493</v>
      </c>
      <c r="GK442" s="53">
        <f t="shared" ca="1" si="2348"/>
        <v>92.254257966483692</v>
      </c>
      <c r="GL442" s="53">
        <f t="shared" ca="1" si="2348"/>
        <v>56.458041556040953</v>
      </c>
      <c r="GM442" s="53">
        <f t="shared" ca="1" si="2348"/>
        <v>34.538004931632756</v>
      </c>
      <c r="GN442" s="53">
        <f t="shared" ca="1" si="2348"/>
        <v>21.123820141409425</v>
      </c>
      <c r="GO442" s="53">
        <f t="shared" ca="1" si="2348"/>
        <v>12.918002965550473</v>
      </c>
      <c r="GP442" s="53">
        <f t="shared" ca="1" si="2348"/>
        <v>7.8993771888346922</v>
      </c>
      <c r="GQ442" s="53">
        <f t="shared" ca="1" si="2348"/>
        <v>4.8303793768488505</v>
      </c>
      <c r="GR442" s="53">
        <f t="shared" ca="1" si="2348"/>
        <v>2.9537279220052275</v>
      </c>
      <c r="GS442" s="53">
        <f t="shared" ca="1" si="2348"/>
        <v>1.806203140176486</v>
      </c>
      <c r="GT442" s="402"/>
      <c r="GV442" s="18" t="s">
        <v>298</v>
      </c>
      <c r="GW442" s="122">
        <f>GV341</f>
        <v>3</v>
      </c>
      <c r="GX442" s="122" t="str">
        <f>GV342</f>
        <v>lei65</v>
      </c>
      <c r="GY442" s="210"/>
      <c r="GZ442" s="122"/>
      <c r="HA442" s="8"/>
      <c r="HB442" s="52">
        <f ca="1">HB436+HB439</f>
        <v>4.4646566321156742</v>
      </c>
      <c r="HC442" s="53">
        <f t="shared" ref="HC442:HV442" ca="1" si="2349">HC436+HC439</f>
        <v>7.2879227725539799</v>
      </c>
      <c r="HD442" s="53">
        <f t="shared" ca="1" si="2349"/>
        <v>11.896109736243618</v>
      </c>
      <c r="HE442" s="53">
        <f t="shared" ca="1" si="2349"/>
        <v>19.416890874333365</v>
      </c>
      <c r="HF442" s="53">
        <f t="shared" ca="1" si="2349"/>
        <v>31.688988268976821</v>
      </c>
      <c r="HG442" s="53">
        <f t="shared" ca="1" si="2349"/>
        <v>51.708157347485013</v>
      </c>
      <c r="HH442" s="53">
        <f t="shared" ca="1" si="2349"/>
        <v>84.348945579279786</v>
      </c>
      <c r="HI442" s="53">
        <f t="shared" ca="1" si="2349"/>
        <v>137.5261687420365</v>
      </c>
      <c r="HJ442" s="53">
        <f t="shared" ca="1" si="2349"/>
        <v>224.04656858628329</v>
      </c>
      <c r="HK442" s="53">
        <f t="shared" ca="1" si="2349"/>
        <v>364.51484613202894</v>
      </c>
      <c r="HL442" s="53">
        <f t="shared" ca="1" si="2349"/>
        <v>591.7742130844639</v>
      </c>
      <c r="HM442" s="53">
        <f t="shared" ca="1" si="2349"/>
        <v>364.51484613202894</v>
      </c>
      <c r="HN442" s="53">
        <f t="shared" ca="1" si="2349"/>
        <v>224.04656858628329</v>
      </c>
      <c r="HO442" s="53">
        <f t="shared" ca="1" si="2349"/>
        <v>137.5261687420365</v>
      </c>
      <c r="HP442" s="53">
        <f t="shared" ca="1" si="2349"/>
        <v>84.348945579279786</v>
      </c>
      <c r="HQ442" s="53">
        <f t="shared" ca="1" si="2349"/>
        <v>51.708157347485013</v>
      </c>
      <c r="HR442" s="53">
        <f t="shared" ca="1" si="2349"/>
        <v>31.688988268976821</v>
      </c>
      <c r="HS442" s="53">
        <f t="shared" ca="1" si="2349"/>
        <v>19.416890874333365</v>
      </c>
      <c r="HT442" s="53">
        <f t="shared" ca="1" si="2349"/>
        <v>11.896109736243618</v>
      </c>
      <c r="HU442" s="53">
        <f t="shared" ca="1" si="2349"/>
        <v>7.2879227725539799</v>
      </c>
      <c r="HV442" s="53">
        <f t="shared" ca="1" si="2349"/>
        <v>4.4646566321156742</v>
      </c>
      <c r="HW442" s="402"/>
    </row>
    <row r="443" spans="1:231" ht="15">
      <c r="A443" s="18" t="s">
        <v>297</v>
      </c>
      <c r="B443" s="122">
        <f>A341</f>
        <v>3</v>
      </c>
      <c r="C443" s="122" t="str">
        <f>A342</f>
        <v>work1834</v>
      </c>
      <c r="D443" s="210"/>
      <c r="E443" s="122"/>
      <c r="F443" s="8"/>
      <c r="G443" s="52">
        <f ca="1">SUMPRODUCT(--(G407:AA407="Facility"),--(G404:AA404=G$28),G429:AA429,G427:AA427)</f>
        <v>1563407.5454082873</v>
      </c>
      <c r="H443" s="53">
        <f ca="1">SUMPRODUCT(--(G407:AA407="Facility"),--(G404:AA404=H$28),G429:AA429,G427:AA427)</f>
        <v>0</v>
      </c>
      <c r="I443" s="53">
        <f ca="1">SUMPRODUCT(--(G407:AA407="Facility"),--(G404:AA404=I$28),G429:AA429,G427:AA427)</f>
        <v>0</v>
      </c>
      <c r="J443" s="53">
        <f ca="1">SUMPRODUCT(--(G407:AA407="Facility"),--(G404:AA404=J$28),G429:AA429,G427:AA427)</f>
        <v>0</v>
      </c>
      <c r="K443" s="53">
        <f ca="1">SUMPRODUCT(--(G407:AA407="Facility"),--(G404:AA404=K$28),G429:AA429,G427:AA427)</f>
        <v>0</v>
      </c>
      <c r="L443" s="53">
        <f ca="1">SUMPRODUCT(--(G407:AA407="Facility"),--(G404:AA404=L$28),G429:AA429,G427:AA427)</f>
        <v>0</v>
      </c>
      <c r="M443" s="53">
        <f ca="1">SUMPRODUCT(--(G407:AA407="Facility"),--(G404:AA404=M$28),G429:AA429,G427:AA427)</f>
        <v>0</v>
      </c>
      <c r="N443" s="53">
        <f ca="1">SUMPRODUCT(--(G407:AA407="Facility"),--(G404:AA404=N$28),G429:AA429,G427:AA427)</f>
        <v>0</v>
      </c>
      <c r="O443" s="53">
        <f ca="1">SUMPRODUCT(--(G407:AA407="Facility"),--(G404:AA404=O$28),G429:AA429,G427:AA427)</f>
        <v>0</v>
      </c>
      <c r="P443" s="53">
        <f ca="1">SUMPRODUCT(--(G407:AA407="Facility"),--(G404:AA404=P$28),G429:AA429,G427:AA427)</f>
        <v>0</v>
      </c>
      <c r="Q443" s="53">
        <f ca="1">SUMPRODUCT(--(G407:AA407="Facility"),--(G404:AA404=Q$28),G429:AA429,G427:AA427)</f>
        <v>0</v>
      </c>
      <c r="R443" s="53">
        <f ca="1">SUMPRODUCT(--(G407:AA407="Facility"),--(G404:AA404=R$28),G429:AA429,G427:AA427)</f>
        <v>0</v>
      </c>
      <c r="S443" s="53">
        <f ca="1">SUMPRODUCT(--(G407:AA407="Facility"),--(G404:AA404=S$28),G429:AA429,G427:AA427)</f>
        <v>0</v>
      </c>
      <c r="T443" s="53">
        <f ca="1">SUMPRODUCT(--(G407:AA407="Facility"),--(G404:AA404=T$28),G429:AA429,G427:AA427)</f>
        <v>0</v>
      </c>
      <c r="U443" s="53">
        <f ca="1">SUMPRODUCT(--(G407:AA407="Facility"),--(G404:AA404=U$28),G429:AA429,G427:AA427)</f>
        <v>0</v>
      </c>
      <c r="V443" s="53">
        <f ca="1">SUMPRODUCT(--(G407:AA407="Facility"),--(G404:AA404=V$28),G429:AA429,G427:AA427)</f>
        <v>0</v>
      </c>
      <c r="W443" s="53">
        <f ca="1">SUMPRODUCT(--(G407:AA407="Facility"),--(G404:AA404=W$28),G429:AA429,G427:AA427)</f>
        <v>0</v>
      </c>
      <c r="X443" s="53">
        <f ca="1">SUMPRODUCT(--(G407:AA407="Facility"),--(G404:AA404=X$28),G429:AA429,G427:AA427)</f>
        <v>0</v>
      </c>
      <c r="Y443" s="53">
        <f ca="1">SUMPRODUCT(--(G407:AA407="Facility"),--(G404:AA404=Y$28),G429:AA429,G427:AA427)</f>
        <v>0</v>
      </c>
      <c r="Z443" s="53">
        <f ca="1">SUMPRODUCT(--(G407:AA407="Facility"),--(G404:AA404=Z$28),G429:AA429,G427:AA427)</f>
        <v>0</v>
      </c>
      <c r="AA443" s="53">
        <f ca="1">SUMPRODUCT(--(G407:AA407="Facility"),--(G404:AA404=AA$28),G429:AA429,G427:AA427)</f>
        <v>2081842.3486130973</v>
      </c>
      <c r="AB443" s="402"/>
      <c r="AD443" s="18" t="s">
        <v>297</v>
      </c>
      <c r="AE443" s="122">
        <f>AD341</f>
        <v>3</v>
      </c>
      <c r="AF443" s="122" t="str">
        <f>AD342</f>
        <v>shop1834</v>
      </c>
      <c r="AG443" s="210"/>
      <c r="AH443" s="122"/>
      <c r="AI443" s="8"/>
      <c r="AJ443" s="52">
        <f ca="1">SUMPRODUCT(--(AJ407:BD407="Facility"),--(AJ404:BD404=AJ$28),AJ429:BD429,AJ427:BD427)</f>
        <v>1737823.4197892249</v>
      </c>
      <c r="AK443" s="53">
        <f ca="1">SUMPRODUCT(--(AJ407:BD407="Facility"),--(AJ404:BD404=AK$28),AJ429:BD429,AJ427:BD427)</f>
        <v>0</v>
      </c>
      <c r="AL443" s="53">
        <f ca="1">SUMPRODUCT(--(AJ407:BD407="Facility"),--(AJ404:BD404=AL$28),AJ429:BD429,AJ427:BD427)</f>
        <v>0</v>
      </c>
      <c r="AM443" s="53">
        <f ca="1">SUMPRODUCT(--(AJ407:BD407="Facility"),--(AJ404:BD404=AM$28),AJ429:BD429,AJ427:BD427)</f>
        <v>0</v>
      </c>
      <c r="AN443" s="53">
        <f ca="1">SUMPRODUCT(--(AJ407:BD407="Facility"),--(AJ404:BD404=AN$28),AJ429:BD429,AJ427:BD427)</f>
        <v>0</v>
      </c>
      <c r="AO443" s="53">
        <f ca="1">SUMPRODUCT(--(AJ407:BD407="Facility"),--(AJ404:BD404=AO$28),AJ429:BD429,AJ427:BD427)</f>
        <v>0</v>
      </c>
      <c r="AP443" s="53">
        <f ca="1">SUMPRODUCT(--(AJ407:BD407="Facility"),--(AJ404:BD404=AP$28),AJ429:BD429,AJ427:BD427)</f>
        <v>0</v>
      </c>
      <c r="AQ443" s="53">
        <f ca="1">SUMPRODUCT(--(AJ407:BD407="Facility"),--(AJ404:BD404=AQ$28),AJ429:BD429,AJ427:BD427)</f>
        <v>0</v>
      </c>
      <c r="AR443" s="53">
        <f ca="1">SUMPRODUCT(--(AJ407:BD407="Facility"),--(AJ404:BD404=AR$28),AJ429:BD429,AJ427:BD427)</f>
        <v>0</v>
      </c>
      <c r="AS443" s="53">
        <f ca="1">SUMPRODUCT(--(AJ407:BD407="Facility"),--(AJ404:BD404=AS$28),AJ429:BD429,AJ427:BD427)</f>
        <v>0</v>
      </c>
      <c r="AT443" s="53">
        <f ca="1">SUMPRODUCT(--(AJ407:BD407="Facility"),--(AJ404:BD404=AT$28),AJ429:BD429,AJ427:BD427)</f>
        <v>0</v>
      </c>
      <c r="AU443" s="53">
        <f ca="1">SUMPRODUCT(--(AJ407:BD407="Facility"),--(AJ404:BD404=AU$28),AJ429:BD429,AJ427:BD427)</f>
        <v>0</v>
      </c>
      <c r="AV443" s="53">
        <f ca="1">SUMPRODUCT(--(AJ407:BD407="Facility"),--(AJ404:BD404=AV$28),AJ429:BD429,AJ427:BD427)</f>
        <v>0</v>
      </c>
      <c r="AW443" s="53">
        <f ca="1">SUMPRODUCT(--(AJ407:BD407="Facility"),--(AJ404:BD404=AW$28),AJ429:BD429,AJ427:BD427)</f>
        <v>0</v>
      </c>
      <c r="AX443" s="53">
        <f ca="1">SUMPRODUCT(--(AJ407:BD407="Facility"),--(AJ404:BD404=AX$28),AJ429:BD429,AJ427:BD427)</f>
        <v>0</v>
      </c>
      <c r="AY443" s="53">
        <f ca="1">SUMPRODUCT(--(AJ407:BD407="Facility"),--(AJ404:BD404=AY$28),AJ429:BD429,AJ427:BD427)</f>
        <v>0</v>
      </c>
      <c r="AZ443" s="53">
        <f ca="1">SUMPRODUCT(--(AJ407:BD407="Facility"),--(AJ404:BD404=AZ$28),AJ429:BD429,AJ427:BD427)</f>
        <v>0</v>
      </c>
      <c r="BA443" s="53">
        <f ca="1">SUMPRODUCT(--(AJ407:BD407="Facility"),--(AJ404:BD404=BA$28),AJ429:BD429,AJ427:BD427)</f>
        <v>0</v>
      </c>
      <c r="BB443" s="53">
        <f ca="1">SUMPRODUCT(--(AJ407:BD407="Facility"),--(AJ404:BD404=BB$28),AJ429:BD429,AJ427:BD427)</f>
        <v>0</v>
      </c>
      <c r="BC443" s="53">
        <f ca="1">SUMPRODUCT(--(AJ407:BD407="Facility"),--(AJ404:BD404=BC$28),AJ429:BD429,AJ427:BD427)</f>
        <v>0</v>
      </c>
      <c r="BD443" s="53">
        <f ca="1">SUMPRODUCT(--(AJ407:BD407="Facility"),--(AJ404:BD404=BD$28),AJ429:BD429,AJ427:BD427)</f>
        <v>1911455.4781981322</v>
      </c>
      <c r="BE443" s="402"/>
      <c r="BG443" s="18" t="s">
        <v>297</v>
      </c>
      <c r="BH443" s="122">
        <f>BG341</f>
        <v>3</v>
      </c>
      <c r="BI443" s="122" t="str">
        <f>BG342</f>
        <v>lei1834</v>
      </c>
      <c r="BJ443" s="210"/>
      <c r="BK443" s="122"/>
      <c r="BL443" s="8"/>
      <c r="BM443" s="52">
        <f ca="1">SUMPRODUCT(--(BM407:CG407="Facility"),--(BM404:CG404=BM$28),BM429:CG429,BM427:CG427)</f>
        <v>1563323.084733367</v>
      </c>
      <c r="BN443" s="53">
        <f ca="1">SUMPRODUCT(--(BM407:CG407="Facility"),--(BM404:CG404=BN$28),BM429:CG429,BM427:CG427)</f>
        <v>0</v>
      </c>
      <c r="BO443" s="53">
        <f ca="1">SUMPRODUCT(--(BM407:CG407="Facility"),--(BM404:CG404=BO$28),BM429:CG429,BM427:CG427)</f>
        <v>0</v>
      </c>
      <c r="BP443" s="53">
        <f ca="1">SUMPRODUCT(--(BM407:CG407="Facility"),--(BM404:CG404=BP$28),BM429:CG429,BM427:CG427)</f>
        <v>0</v>
      </c>
      <c r="BQ443" s="53">
        <f ca="1">SUMPRODUCT(--(BM407:CG407="Facility"),--(BM404:CG404=BQ$28),BM429:CG429,BM427:CG427)</f>
        <v>0</v>
      </c>
      <c r="BR443" s="53">
        <f ca="1">SUMPRODUCT(--(BM407:CG407="Facility"),--(BM404:CG404=BR$28),BM429:CG429,BM427:CG427)</f>
        <v>0</v>
      </c>
      <c r="BS443" s="53">
        <f ca="1">SUMPRODUCT(--(BM407:CG407="Facility"),--(BM404:CG404=BS$28),BM429:CG429,BM427:CG427)</f>
        <v>0</v>
      </c>
      <c r="BT443" s="53">
        <f ca="1">SUMPRODUCT(--(BM407:CG407="Facility"),--(BM404:CG404=BT$28),BM429:CG429,BM427:CG427)</f>
        <v>0</v>
      </c>
      <c r="BU443" s="53">
        <f ca="1">SUMPRODUCT(--(BM407:CG407="Facility"),--(BM404:CG404=BU$28),BM429:CG429,BM427:CG427)</f>
        <v>0</v>
      </c>
      <c r="BV443" s="53">
        <f ca="1">SUMPRODUCT(--(BM407:CG407="Facility"),--(BM404:CG404=BV$28),BM429:CG429,BM427:CG427)</f>
        <v>0</v>
      </c>
      <c r="BW443" s="53">
        <f ca="1">SUMPRODUCT(--(BM407:CG407="Facility"),--(BM404:CG404=BW$28),BM429:CG429,BM427:CG427)</f>
        <v>0</v>
      </c>
      <c r="BX443" s="53">
        <f ca="1">SUMPRODUCT(--(BM407:CG407="Facility"),--(BM404:CG404=BX$28),BM429:CG429,BM427:CG427)</f>
        <v>0</v>
      </c>
      <c r="BY443" s="53">
        <f ca="1">SUMPRODUCT(--(BM407:CG407="Facility"),--(BM404:CG404=BY$28),BM429:CG429,BM427:CG427)</f>
        <v>0</v>
      </c>
      <c r="BZ443" s="53">
        <f ca="1">SUMPRODUCT(--(BM407:CG407="Facility"),--(BM404:CG404=BZ$28),BM429:CG429,BM427:CG427)</f>
        <v>0</v>
      </c>
      <c r="CA443" s="53">
        <f ca="1">SUMPRODUCT(--(BM407:CG407="Facility"),--(BM404:CG404=CA$28),BM429:CG429,BM427:CG427)</f>
        <v>0</v>
      </c>
      <c r="CB443" s="53">
        <f ca="1">SUMPRODUCT(--(BM407:CG407="Facility"),--(BM404:CG404=CB$28),BM429:CG429,BM427:CG427)</f>
        <v>0</v>
      </c>
      <c r="CC443" s="53">
        <f ca="1">SUMPRODUCT(--(BM407:CG407="Facility"),--(BM404:CG404=CC$28),BM429:CG429,BM427:CG427)</f>
        <v>0</v>
      </c>
      <c r="CD443" s="53">
        <f ca="1">SUMPRODUCT(--(BM407:CG407="Facility"),--(BM404:CG404=CD$28),BM429:CG429,BM427:CG427)</f>
        <v>0</v>
      </c>
      <c r="CE443" s="53">
        <f ca="1">SUMPRODUCT(--(BM407:CG407="Facility"),--(BM404:CG404=CE$28),BM429:CG429,BM427:CG427)</f>
        <v>0</v>
      </c>
      <c r="CF443" s="53">
        <f ca="1">SUMPRODUCT(--(BM407:CG407="Facility"),--(BM404:CG404=CF$28),BM429:CG429,BM427:CG427)</f>
        <v>0</v>
      </c>
      <c r="CG443" s="53">
        <f ca="1">SUMPRODUCT(--(BM407:CG407="Facility"),--(BM404:CG404=CG$28),BM429:CG429,BM427:CG427)</f>
        <v>2081443.69476926</v>
      </c>
      <c r="CH443" s="402"/>
      <c r="CJ443" s="18" t="s">
        <v>297</v>
      </c>
      <c r="CK443" s="122">
        <f>CJ341</f>
        <v>3</v>
      </c>
      <c r="CL443" s="122" t="str">
        <f>CJ342</f>
        <v>work3564</v>
      </c>
      <c r="CM443" s="210"/>
      <c r="CN443" s="122"/>
      <c r="CO443" s="8"/>
      <c r="CP443" s="52">
        <f ca="1">SUMPRODUCT(--(CP407:DJ407="Facility"),--(CP404:DJ404=CP$28),CP429:DJ429,CP427:DJ427)</f>
        <v>1736939.9400970056</v>
      </c>
      <c r="CQ443" s="53">
        <f ca="1">SUMPRODUCT(--(CP407:DJ407="Facility"),--(CP404:DJ404=CQ$28),CP429:DJ429,CP427:DJ427)</f>
        <v>0</v>
      </c>
      <c r="CR443" s="53">
        <f ca="1">SUMPRODUCT(--(CP407:DJ407="Facility"),--(CP404:DJ404=CR$28),CP429:DJ429,CP427:DJ427)</f>
        <v>0</v>
      </c>
      <c r="CS443" s="53">
        <f ca="1">SUMPRODUCT(--(CP407:DJ407="Facility"),--(CP404:DJ404=CS$28),CP429:DJ429,CP427:DJ427)</f>
        <v>0</v>
      </c>
      <c r="CT443" s="53">
        <f ca="1">SUMPRODUCT(--(CP407:DJ407="Facility"),--(CP404:DJ404=CT$28),CP429:DJ429,CP427:DJ427)</f>
        <v>0</v>
      </c>
      <c r="CU443" s="53">
        <f ca="1">SUMPRODUCT(--(CP407:DJ407="Facility"),--(CP404:DJ404=CU$28),CP429:DJ429,CP427:DJ427)</f>
        <v>0</v>
      </c>
      <c r="CV443" s="53">
        <f ca="1">SUMPRODUCT(--(CP407:DJ407="Facility"),--(CP404:DJ404=CV$28),CP429:DJ429,CP427:DJ427)</f>
        <v>0</v>
      </c>
      <c r="CW443" s="53">
        <f ca="1">SUMPRODUCT(--(CP407:DJ407="Facility"),--(CP404:DJ404=CW$28),CP429:DJ429,CP427:DJ427)</f>
        <v>0</v>
      </c>
      <c r="CX443" s="53">
        <f ca="1">SUMPRODUCT(--(CP407:DJ407="Facility"),--(CP404:DJ404=CX$28),CP429:DJ429,CP427:DJ427)</f>
        <v>0</v>
      </c>
      <c r="CY443" s="53">
        <f ca="1">SUMPRODUCT(--(CP407:DJ407="Facility"),--(CP404:DJ404=CY$28),CP429:DJ429,CP427:DJ427)</f>
        <v>0</v>
      </c>
      <c r="CZ443" s="53">
        <f ca="1">SUMPRODUCT(--(CP407:DJ407="Facility"),--(CP404:DJ404=CZ$28),CP429:DJ429,CP427:DJ427)</f>
        <v>0</v>
      </c>
      <c r="DA443" s="53">
        <f ca="1">SUMPRODUCT(--(CP407:DJ407="Facility"),--(CP404:DJ404=DA$28),CP429:DJ429,CP427:DJ427)</f>
        <v>0</v>
      </c>
      <c r="DB443" s="53">
        <f ca="1">SUMPRODUCT(--(CP407:DJ407="Facility"),--(CP404:DJ404=DB$28),CP429:DJ429,CP427:DJ427)</f>
        <v>0</v>
      </c>
      <c r="DC443" s="53">
        <f ca="1">SUMPRODUCT(--(CP407:DJ407="Facility"),--(CP404:DJ404=DC$28),CP429:DJ429,CP427:DJ427)</f>
        <v>0</v>
      </c>
      <c r="DD443" s="53">
        <f ca="1">SUMPRODUCT(--(CP407:DJ407="Facility"),--(CP404:DJ404=DD$28),CP429:DJ429,CP427:DJ427)</f>
        <v>0</v>
      </c>
      <c r="DE443" s="53">
        <f ca="1">SUMPRODUCT(--(CP407:DJ407="Facility"),--(CP404:DJ404=DE$28),CP429:DJ429,CP427:DJ427)</f>
        <v>0</v>
      </c>
      <c r="DF443" s="53">
        <f ca="1">SUMPRODUCT(--(CP407:DJ407="Facility"),--(CP404:DJ404=DF$28),CP429:DJ429,CP427:DJ427)</f>
        <v>0</v>
      </c>
      <c r="DG443" s="53">
        <f ca="1">SUMPRODUCT(--(CP407:DJ407="Facility"),--(CP404:DJ404=DG$28),CP429:DJ429,CP427:DJ427)</f>
        <v>0</v>
      </c>
      <c r="DH443" s="53">
        <f ca="1">SUMPRODUCT(--(CP407:DJ407="Facility"),--(CP404:DJ404=DH$28),CP429:DJ429,CP427:DJ427)</f>
        <v>0</v>
      </c>
      <c r="DI443" s="53">
        <f ca="1">SUMPRODUCT(--(CP407:DJ407="Facility"),--(CP404:DJ404=DI$28),CP429:DJ429,CP427:DJ427)</f>
        <v>0</v>
      </c>
      <c r="DJ443" s="53">
        <f ca="1">SUMPRODUCT(--(CP407:DJ407="Facility"),--(CP404:DJ404=DJ$28),CP429:DJ429,CP427:DJ427)</f>
        <v>1910001.5720700275</v>
      </c>
      <c r="DK443" s="402"/>
      <c r="DM443" s="18" t="s">
        <v>297</v>
      </c>
      <c r="DN443" s="122">
        <f>DM341</f>
        <v>3</v>
      </c>
      <c r="DO443" s="122" t="str">
        <f>DM342</f>
        <v>shop3564</v>
      </c>
      <c r="DP443" s="210"/>
      <c r="DQ443" s="122"/>
      <c r="DR443" s="8"/>
      <c r="DS443" s="52">
        <f ca="1">SUMPRODUCT(--(DS407:EM407="Facility"),--(DS404:EM404=DS$28),DS429:EM429,DS427:EM427)</f>
        <v>1563447.8764254816</v>
      </c>
      <c r="DT443" s="53">
        <f ca="1">SUMPRODUCT(--(DS407:EM407="Facility"),--(DS404:EM404=DT$28),DS429:EM429,DS427:EM427)</f>
        <v>0</v>
      </c>
      <c r="DU443" s="53">
        <f ca="1">SUMPRODUCT(--(DS407:EM407="Facility"),--(DS404:EM404=DU$28),DS429:EM429,DS427:EM427)</f>
        <v>0</v>
      </c>
      <c r="DV443" s="53">
        <f ca="1">SUMPRODUCT(--(DS407:EM407="Facility"),--(DS404:EM404=DV$28),DS429:EM429,DS427:EM427)</f>
        <v>0</v>
      </c>
      <c r="DW443" s="53">
        <f ca="1">SUMPRODUCT(--(DS407:EM407="Facility"),--(DS404:EM404=DW$28),DS429:EM429,DS427:EM427)</f>
        <v>0</v>
      </c>
      <c r="DX443" s="53">
        <f ca="1">SUMPRODUCT(--(DS407:EM407="Facility"),--(DS404:EM404=DX$28),DS429:EM429,DS427:EM427)</f>
        <v>0</v>
      </c>
      <c r="DY443" s="53">
        <f ca="1">SUMPRODUCT(--(DS407:EM407="Facility"),--(DS404:EM404=DY$28),DS429:EM429,DS427:EM427)</f>
        <v>0</v>
      </c>
      <c r="DZ443" s="53">
        <f ca="1">SUMPRODUCT(--(DS407:EM407="Facility"),--(DS404:EM404=DZ$28),DS429:EM429,DS427:EM427)</f>
        <v>0</v>
      </c>
      <c r="EA443" s="53">
        <f ca="1">SUMPRODUCT(--(DS407:EM407="Facility"),--(DS404:EM404=EA$28),DS429:EM429,DS427:EM427)</f>
        <v>0</v>
      </c>
      <c r="EB443" s="53">
        <f ca="1">SUMPRODUCT(--(DS407:EM407="Facility"),--(DS404:EM404=EB$28),DS429:EM429,DS427:EM427)</f>
        <v>0</v>
      </c>
      <c r="EC443" s="53">
        <f ca="1">SUMPRODUCT(--(DS407:EM407="Facility"),--(DS404:EM404=EC$28),DS429:EM429,DS427:EM427)</f>
        <v>0</v>
      </c>
      <c r="ED443" s="53">
        <f ca="1">SUMPRODUCT(--(DS407:EM407="Facility"),--(DS404:EM404=ED$28),DS429:EM429,DS427:EM427)</f>
        <v>0</v>
      </c>
      <c r="EE443" s="53">
        <f ca="1">SUMPRODUCT(--(DS407:EM407="Facility"),--(DS404:EM404=EE$28),DS429:EM429,DS427:EM427)</f>
        <v>0</v>
      </c>
      <c r="EF443" s="53">
        <f ca="1">SUMPRODUCT(--(DS407:EM407="Facility"),--(DS404:EM404=EF$28),DS429:EM429,DS427:EM427)</f>
        <v>0</v>
      </c>
      <c r="EG443" s="53">
        <f ca="1">SUMPRODUCT(--(DS407:EM407="Facility"),--(DS404:EM404=EG$28),DS429:EM429,DS427:EM427)</f>
        <v>0</v>
      </c>
      <c r="EH443" s="53">
        <f ca="1">SUMPRODUCT(--(DS407:EM407="Facility"),--(DS404:EM404=EH$28),DS429:EM429,DS427:EM427)</f>
        <v>0</v>
      </c>
      <c r="EI443" s="53">
        <f ca="1">SUMPRODUCT(--(DS407:EM407="Facility"),--(DS404:EM404=EI$28),DS429:EM429,DS427:EM427)</f>
        <v>0</v>
      </c>
      <c r="EJ443" s="53">
        <f ca="1">SUMPRODUCT(--(DS407:EM407="Facility"),--(DS404:EM404=EJ$28),DS429:EM429,DS427:EM427)</f>
        <v>0</v>
      </c>
      <c r="EK443" s="53">
        <f ca="1">SUMPRODUCT(--(DS407:EM407="Facility"),--(DS404:EM404=EK$28),DS429:EM429,DS427:EM427)</f>
        <v>0</v>
      </c>
      <c r="EL443" s="53">
        <f ca="1">SUMPRODUCT(--(DS407:EM407="Facility"),--(DS404:EM404=EL$28),DS429:EM429,DS427:EM427)</f>
        <v>0</v>
      </c>
      <c r="EM443" s="53">
        <f ca="1">SUMPRODUCT(--(DS407:EM407="Facility"),--(DS404:EM404=EM$28),DS429:EM429,DS427:EM427)</f>
        <v>2082026.1590679809</v>
      </c>
      <c r="EN443" s="402"/>
      <c r="EP443" s="18" t="s">
        <v>297</v>
      </c>
      <c r="EQ443" s="122">
        <f>EP341</f>
        <v>3</v>
      </c>
      <c r="ER443" s="122" t="str">
        <f>EP342</f>
        <v>lei3564</v>
      </c>
      <c r="ES443" s="210"/>
      <c r="ET443" s="122"/>
      <c r="EU443" s="8"/>
      <c r="EV443" s="52">
        <f ca="1">SUMPRODUCT(--(EV407:FP407="Facility"),--(EV404:FP404=EV$28),EV429:FP429,EV427:FP427)</f>
        <v>1563539.1680631689</v>
      </c>
      <c r="EW443" s="53">
        <f ca="1">SUMPRODUCT(--(EV407:FP407="Facility"),--(EV404:FP404=EW$28),EV429:FP429,EV427:FP427)</f>
        <v>0</v>
      </c>
      <c r="EX443" s="53">
        <f ca="1">SUMPRODUCT(--(EV407:FP407="Facility"),--(EV404:FP404=EX$28),EV429:FP429,EV427:FP427)</f>
        <v>0</v>
      </c>
      <c r="EY443" s="53">
        <f ca="1">SUMPRODUCT(--(EV407:FP407="Facility"),--(EV404:FP404=EY$28),EV429:FP429,EV427:FP427)</f>
        <v>0</v>
      </c>
      <c r="EZ443" s="53">
        <f ca="1">SUMPRODUCT(--(EV407:FP407="Facility"),--(EV404:FP404=EZ$28),EV429:FP429,EV427:FP427)</f>
        <v>0</v>
      </c>
      <c r="FA443" s="53">
        <f ca="1">SUMPRODUCT(--(EV407:FP407="Facility"),--(EV404:FP404=FA$28),EV429:FP429,EV427:FP427)</f>
        <v>0</v>
      </c>
      <c r="FB443" s="53">
        <f ca="1">SUMPRODUCT(--(EV407:FP407="Facility"),--(EV404:FP404=FB$28),EV429:FP429,EV427:FP427)</f>
        <v>0</v>
      </c>
      <c r="FC443" s="53">
        <f ca="1">SUMPRODUCT(--(EV407:FP407="Facility"),--(EV404:FP404=FC$28),EV429:FP429,EV427:FP427)</f>
        <v>0</v>
      </c>
      <c r="FD443" s="53">
        <f ca="1">SUMPRODUCT(--(EV407:FP407="Facility"),--(EV404:FP404=FD$28),EV429:FP429,EV427:FP427)</f>
        <v>0</v>
      </c>
      <c r="FE443" s="53">
        <f ca="1">SUMPRODUCT(--(EV407:FP407="Facility"),--(EV404:FP404=FE$28),EV429:FP429,EV427:FP427)</f>
        <v>0</v>
      </c>
      <c r="FF443" s="53">
        <f ca="1">SUMPRODUCT(--(EV407:FP407="Facility"),--(EV404:FP404=FF$28),EV429:FP429,EV427:FP427)</f>
        <v>0</v>
      </c>
      <c r="FG443" s="53">
        <f ca="1">SUMPRODUCT(--(EV407:FP407="Facility"),--(EV404:FP404=FG$28),EV429:FP429,EV427:FP427)</f>
        <v>0</v>
      </c>
      <c r="FH443" s="53">
        <f ca="1">SUMPRODUCT(--(EV407:FP407="Facility"),--(EV404:FP404=FH$28),EV429:FP429,EV427:FP427)</f>
        <v>0</v>
      </c>
      <c r="FI443" s="53">
        <f ca="1">SUMPRODUCT(--(EV407:FP407="Facility"),--(EV404:FP404=FI$28),EV429:FP429,EV427:FP427)</f>
        <v>0</v>
      </c>
      <c r="FJ443" s="53">
        <f ca="1">SUMPRODUCT(--(EV407:FP407="Facility"),--(EV404:FP404=FJ$28),EV429:FP429,EV427:FP427)</f>
        <v>0</v>
      </c>
      <c r="FK443" s="53">
        <f ca="1">SUMPRODUCT(--(EV407:FP407="Facility"),--(EV404:FP404=FK$28),EV429:FP429,EV427:FP427)</f>
        <v>0</v>
      </c>
      <c r="FL443" s="53">
        <f ca="1">SUMPRODUCT(--(EV407:FP407="Facility"),--(EV404:FP404=FL$28),EV429:FP429,EV427:FP427)</f>
        <v>0</v>
      </c>
      <c r="FM443" s="53">
        <f ca="1">SUMPRODUCT(--(EV407:FP407="Facility"),--(EV404:FP404=FM$28),EV429:FP429,EV427:FP427)</f>
        <v>0</v>
      </c>
      <c r="FN443" s="53">
        <f ca="1">SUMPRODUCT(--(EV407:FP407="Facility"),--(EV404:FP404=FN$28),EV429:FP429,EV427:FP427)</f>
        <v>0</v>
      </c>
      <c r="FO443" s="53">
        <f ca="1">SUMPRODUCT(--(EV407:FP407="Facility"),--(EV404:FP404=FO$28),EV429:FP429,EV427:FP427)</f>
        <v>0</v>
      </c>
      <c r="FP443" s="53">
        <f ca="1">SUMPRODUCT(--(EV407:FP407="Facility"),--(EV404:FP404=FP$28),EV429:FP429,EV427:FP427)</f>
        <v>2082420.0491343548</v>
      </c>
      <c r="FQ443" s="402"/>
      <c r="FS443" s="18" t="s">
        <v>297</v>
      </c>
      <c r="FT443" s="122">
        <f>FS341</f>
        <v>3</v>
      </c>
      <c r="FU443" s="122" t="str">
        <f>FS342</f>
        <v>shop65</v>
      </c>
      <c r="FV443" s="210"/>
      <c r="FW443" s="122"/>
      <c r="FX443" s="8"/>
      <c r="FY443" s="52">
        <f ca="1">SUMPRODUCT(--(FY407:GS407="Facility"),--(FY404:GS404=FY$28),FY429:GS429,FY427:GS427)</f>
        <v>1735730.9816859618</v>
      </c>
      <c r="FZ443" s="53">
        <f ca="1">SUMPRODUCT(--(FY407:GS407="Facility"),--(FY404:GS404=FZ$28),FY429:GS429,FY427:GS427)</f>
        <v>0</v>
      </c>
      <c r="GA443" s="53">
        <f ca="1">SUMPRODUCT(--(FY407:GS407="Facility"),--(FY404:GS404=GA$28),FY429:GS429,FY427:GS427)</f>
        <v>0</v>
      </c>
      <c r="GB443" s="53">
        <f ca="1">SUMPRODUCT(--(FY407:GS407="Facility"),--(FY404:GS404=GB$28),FY429:GS429,FY427:GS427)</f>
        <v>0</v>
      </c>
      <c r="GC443" s="53">
        <f ca="1">SUMPRODUCT(--(FY407:GS407="Facility"),--(FY404:GS404=GC$28),FY429:GS429,FY427:GS427)</f>
        <v>0</v>
      </c>
      <c r="GD443" s="53">
        <f ca="1">SUMPRODUCT(--(FY407:GS407="Facility"),--(FY404:GS404=GD$28),FY429:GS429,FY427:GS427)</f>
        <v>0</v>
      </c>
      <c r="GE443" s="53">
        <f ca="1">SUMPRODUCT(--(FY407:GS407="Facility"),--(FY404:GS404=GE$28),FY429:GS429,FY427:GS427)</f>
        <v>0</v>
      </c>
      <c r="GF443" s="53">
        <f ca="1">SUMPRODUCT(--(FY407:GS407="Facility"),--(FY404:GS404=GF$28),FY429:GS429,FY427:GS427)</f>
        <v>0</v>
      </c>
      <c r="GG443" s="53">
        <f ca="1">SUMPRODUCT(--(FY407:GS407="Facility"),--(FY404:GS404=GG$28),FY429:GS429,FY427:GS427)</f>
        <v>0</v>
      </c>
      <c r="GH443" s="53">
        <f ca="1">SUMPRODUCT(--(FY407:GS407="Facility"),--(FY404:GS404=GH$28),FY429:GS429,FY427:GS427)</f>
        <v>0</v>
      </c>
      <c r="GI443" s="53">
        <f ca="1">SUMPRODUCT(--(FY407:GS407="Facility"),--(FY404:GS404=GI$28),FY429:GS429,FY427:GS427)</f>
        <v>0</v>
      </c>
      <c r="GJ443" s="53">
        <f ca="1">SUMPRODUCT(--(FY407:GS407="Facility"),--(FY404:GS404=GJ$28),FY429:GS429,FY427:GS427)</f>
        <v>0</v>
      </c>
      <c r="GK443" s="53">
        <f ca="1">SUMPRODUCT(--(FY407:GS407="Facility"),--(FY404:GS404=GK$28),FY429:GS429,FY427:GS427)</f>
        <v>0</v>
      </c>
      <c r="GL443" s="53">
        <f ca="1">SUMPRODUCT(--(FY407:GS407="Facility"),--(FY404:GS404=GL$28),FY429:GS429,FY427:GS427)</f>
        <v>0</v>
      </c>
      <c r="GM443" s="53">
        <f ca="1">SUMPRODUCT(--(FY407:GS407="Facility"),--(FY404:GS404=GM$28),FY429:GS429,FY427:GS427)</f>
        <v>0</v>
      </c>
      <c r="GN443" s="53">
        <f ca="1">SUMPRODUCT(--(FY407:GS407="Facility"),--(FY404:GS404=GN$28),FY429:GS429,FY427:GS427)</f>
        <v>0</v>
      </c>
      <c r="GO443" s="53">
        <f ca="1">SUMPRODUCT(--(FY407:GS407="Facility"),--(FY404:GS404=GO$28),FY429:GS429,FY427:GS427)</f>
        <v>0</v>
      </c>
      <c r="GP443" s="53">
        <f ca="1">SUMPRODUCT(--(FY407:GS407="Facility"),--(FY404:GS404=GP$28),FY429:GS429,FY427:GS427)</f>
        <v>0</v>
      </c>
      <c r="GQ443" s="53">
        <f ca="1">SUMPRODUCT(--(FY407:GS407="Facility"),--(FY404:GS404=GQ$28),FY429:GS429,FY427:GS427)</f>
        <v>0</v>
      </c>
      <c r="GR443" s="53">
        <f ca="1">SUMPRODUCT(--(FY407:GS407="Facility"),--(FY404:GS404=GR$28),FY429:GS429,FY427:GS427)</f>
        <v>0</v>
      </c>
      <c r="GS443" s="53">
        <f ca="1">SUMPRODUCT(--(FY407:GS407="Facility"),--(FY404:GS404=GS$28),FY429:GS429,FY427:GS427)</f>
        <v>1908033.1591581178</v>
      </c>
      <c r="GT443" s="402"/>
      <c r="GV443" s="18" t="s">
        <v>297</v>
      </c>
      <c r="GW443" s="122">
        <f>GV341</f>
        <v>3</v>
      </c>
      <c r="GX443" s="122" t="str">
        <f>GV342</f>
        <v>lei65</v>
      </c>
      <c r="GY443" s="210"/>
      <c r="GZ443" s="122"/>
      <c r="HA443" s="8"/>
      <c r="HB443" s="52">
        <f ca="1">SUMPRODUCT(--(HB407:HV407="Facility"),--(HB404:HV404=HB$28),HB429:HV429,HB427:HV427)</f>
        <v>1733947.6493988039</v>
      </c>
      <c r="HC443" s="53">
        <f ca="1">SUMPRODUCT(--(HB407:HV407="Facility"),--(HB404:HV404=HC$28),HB429:HV429,HB427:HV427)</f>
        <v>0</v>
      </c>
      <c r="HD443" s="53">
        <f ca="1">SUMPRODUCT(--(HB407:HV407="Facility"),--(HB404:HV404=HD$28),HB429:HV429,HB427:HV427)</f>
        <v>0</v>
      </c>
      <c r="HE443" s="53">
        <f ca="1">SUMPRODUCT(--(HB407:HV407="Facility"),--(HB404:HV404=HE$28),HB429:HV429,HB427:HV427)</f>
        <v>0</v>
      </c>
      <c r="HF443" s="53">
        <f ca="1">SUMPRODUCT(--(HB407:HV407="Facility"),--(HB404:HV404=HF$28),HB429:HV429,HB427:HV427)</f>
        <v>0</v>
      </c>
      <c r="HG443" s="53">
        <f ca="1">SUMPRODUCT(--(HB407:HV407="Facility"),--(HB404:HV404=HG$28),HB429:HV429,HB427:HV427)</f>
        <v>0</v>
      </c>
      <c r="HH443" s="53">
        <f ca="1">SUMPRODUCT(--(HB407:HV407="Facility"),--(HB404:HV404=HH$28),HB429:HV429,HB427:HV427)</f>
        <v>0</v>
      </c>
      <c r="HI443" s="53">
        <f ca="1">SUMPRODUCT(--(HB407:HV407="Facility"),--(HB404:HV404=HI$28),HB429:HV429,HB427:HV427)</f>
        <v>0</v>
      </c>
      <c r="HJ443" s="53">
        <f ca="1">SUMPRODUCT(--(HB407:HV407="Facility"),--(HB404:HV404=HJ$28),HB429:HV429,HB427:HV427)</f>
        <v>0</v>
      </c>
      <c r="HK443" s="53">
        <f ca="1">SUMPRODUCT(--(HB407:HV407="Facility"),--(HB404:HV404=HK$28),HB429:HV429,HB427:HV427)</f>
        <v>0</v>
      </c>
      <c r="HL443" s="53">
        <f ca="1">SUMPRODUCT(--(HB407:HV407="Facility"),--(HB404:HV404=HL$28),HB429:HV429,HB427:HV427)</f>
        <v>0</v>
      </c>
      <c r="HM443" s="53">
        <f ca="1">SUMPRODUCT(--(HB407:HV407="Facility"),--(HB404:HV404=HM$28),HB429:HV429,HB427:HV427)</f>
        <v>0</v>
      </c>
      <c r="HN443" s="53">
        <f ca="1">SUMPRODUCT(--(HB407:HV407="Facility"),--(HB404:HV404=HN$28),HB429:HV429,HB427:HV427)</f>
        <v>0</v>
      </c>
      <c r="HO443" s="53">
        <f ca="1">SUMPRODUCT(--(HB407:HV407="Facility"),--(HB404:HV404=HO$28),HB429:HV429,HB427:HV427)</f>
        <v>0</v>
      </c>
      <c r="HP443" s="53">
        <f ca="1">SUMPRODUCT(--(HB407:HV407="Facility"),--(HB404:HV404=HP$28),HB429:HV429,HB427:HV427)</f>
        <v>0</v>
      </c>
      <c r="HQ443" s="53">
        <f ca="1">SUMPRODUCT(--(HB407:HV407="Facility"),--(HB404:HV404=HQ$28),HB429:HV429,HB427:HV427)</f>
        <v>0</v>
      </c>
      <c r="HR443" s="53">
        <f ca="1">SUMPRODUCT(--(HB407:HV407="Facility"),--(HB404:HV404=HR$28),HB429:HV429,HB427:HV427)</f>
        <v>0</v>
      </c>
      <c r="HS443" s="53">
        <f ca="1">SUMPRODUCT(--(HB407:HV407="Facility"),--(HB404:HV404=HS$28),HB429:HV429,HB427:HV427)</f>
        <v>0</v>
      </c>
      <c r="HT443" s="53">
        <f ca="1">SUMPRODUCT(--(HB407:HV407="Facility"),--(HB404:HV404=HT$28),HB429:HV429,HB427:HV427)</f>
        <v>0</v>
      </c>
      <c r="HU443" s="53">
        <f ca="1">SUMPRODUCT(--(HB407:HV407="Facility"),--(HB404:HV404=HU$28),HB429:HV429,HB427:HV427)</f>
        <v>0</v>
      </c>
      <c r="HV443" s="53">
        <f ca="1">SUMPRODUCT(--(HB407:HV407="Facility"),--(HB404:HV404=HV$28),HB429:HV429,HB427:HV427)</f>
        <v>1905137.4293833729</v>
      </c>
      <c r="HW443" s="402"/>
    </row>
    <row r="444" spans="1:231" ht="15.75" thickBot="1">
      <c r="A444" s="19" t="s">
        <v>305</v>
      </c>
      <c r="B444" s="125">
        <f>A341</f>
        <v>3</v>
      </c>
      <c r="C444" s="125" t="str">
        <f>A342</f>
        <v>work1834</v>
      </c>
      <c r="D444" s="224"/>
      <c r="E444" s="125"/>
      <c r="F444" s="20"/>
      <c r="G444" s="518">
        <f ca="1">G442+G443</f>
        <v>1563408.7911018785</v>
      </c>
      <c r="H444" s="517">
        <f t="shared" ref="H444:AA444" ca="1" si="2350">H442+H443</f>
        <v>2.0380315059488558</v>
      </c>
      <c r="I444" s="517">
        <f t="shared" ca="1" si="2350"/>
        <v>3.3344477973094033</v>
      </c>
      <c r="J444" s="517">
        <f t="shared" ca="1" si="2350"/>
        <v>5.4556543046491184</v>
      </c>
      <c r="K444" s="517">
        <f t="shared" ca="1" si="2350"/>
        <v>8.9263482675320027</v>
      </c>
      <c r="L444" s="517">
        <f t="shared" ca="1" si="2350"/>
        <v>14.604785999959864</v>
      </c>
      <c r="M444" s="517">
        <f t="shared" ca="1" si="2350"/>
        <v>23.894337896014484</v>
      </c>
      <c r="N444" s="517">
        <f t="shared" ca="1" si="2350"/>
        <v>39.088322793801986</v>
      </c>
      <c r="O444" s="517">
        <f t="shared" ca="1" si="2350"/>
        <v>63.93054377317219</v>
      </c>
      <c r="P444" s="517">
        <f t="shared" ca="1" si="2350"/>
        <v>278.73986235043805</v>
      </c>
      <c r="Q444" s="517">
        <f t="shared" ca="1" si="2350"/>
        <v>170.77901123973285</v>
      </c>
      <c r="R444" s="517">
        <f t="shared" ca="1" si="2350"/>
        <v>104.52230624510825</v>
      </c>
      <c r="S444" s="517">
        <f t="shared" ca="1" si="2350"/>
        <v>63.93054377317219</v>
      </c>
      <c r="T444" s="517">
        <f t="shared" ca="1" si="2350"/>
        <v>39.088322793801986</v>
      </c>
      <c r="U444" s="517">
        <f t="shared" ca="1" si="2350"/>
        <v>23.894337896014484</v>
      </c>
      <c r="V444" s="517">
        <f t="shared" ca="1" si="2350"/>
        <v>14.604785999959864</v>
      </c>
      <c r="W444" s="517">
        <f t="shared" ca="1" si="2350"/>
        <v>8.9263482675320027</v>
      </c>
      <c r="X444" s="517">
        <f t="shared" ca="1" si="2350"/>
        <v>5.4556543046491184</v>
      </c>
      <c r="Y444" s="517">
        <f t="shared" ca="1" si="2350"/>
        <v>3.3344477973094033</v>
      </c>
      <c r="Z444" s="517">
        <f t="shared" ca="1" si="2350"/>
        <v>2.0380315059488558</v>
      </c>
      <c r="AA444" s="517">
        <f t="shared" ca="1" si="2350"/>
        <v>2081843.5943066885</v>
      </c>
      <c r="AB444" s="403"/>
      <c r="AC444" s="519" t="str">
        <f ca="1">IF(ABS(demand-SUM(G444:AA444)-SUM(G433:AA433))&lt;0.1,"OK","ERROR")</f>
        <v>ERROR</v>
      </c>
      <c r="AD444" s="19" t="s">
        <v>305</v>
      </c>
      <c r="AE444" s="125">
        <f>AD341</f>
        <v>3</v>
      </c>
      <c r="AF444" s="125" t="str">
        <f>AD342</f>
        <v>shop1834</v>
      </c>
      <c r="AG444" s="224"/>
      <c r="AH444" s="125"/>
      <c r="AI444" s="20"/>
      <c r="AJ444" s="518">
        <f ca="1">AJ442+AJ443</f>
        <v>1737823.6045782343</v>
      </c>
      <c r="AK444" s="517">
        <f t="shared" ref="AK444:BD444" ca="1" si="2351">AK442+AK443</f>
        <v>0.30448215119133698</v>
      </c>
      <c r="AL444" s="517">
        <f t="shared" ca="1" si="2351"/>
        <v>0.50174562914557719</v>
      </c>
      <c r="AM444" s="517">
        <f t="shared" ca="1" si="2351"/>
        <v>0.82687668177986462</v>
      </c>
      <c r="AN444" s="517">
        <f t="shared" ca="1" si="2351"/>
        <v>1.3628002526054122</v>
      </c>
      <c r="AO444" s="517">
        <f t="shared" ca="1" si="2351"/>
        <v>2.2462404231263013</v>
      </c>
      <c r="AP444" s="517">
        <f t="shared" ca="1" si="2351"/>
        <v>3.7026273695926792</v>
      </c>
      <c r="AQ444" s="517">
        <f t="shared" ca="1" si="2351"/>
        <v>6.1036394130018738</v>
      </c>
      <c r="AR444" s="517">
        <f t="shared" ca="1" si="2351"/>
        <v>10.062020655532898</v>
      </c>
      <c r="AS444" s="517">
        <f t="shared" ca="1" si="2351"/>
        <v>16.587711981822434</v>
      </c>
      <c r="AT444" s="517">
        <f t="shared" ca="1" si="2351"/>
        <v>27.344632131336279</v>
      </c>
      <c r="AU444" s="517">
        <f t="shared" ca="1" si="2351"/>
        <v>16.587711981822434</v>
      </c>
      <c r="AV444" s="517">
        <f t="shared" ca="1" si="2351"/>
        <v>10.062020655532898</v>
      </c>
      <c r="AW444" s="517">
        <f t="shared" ca="1" si="2351"/>
        <v>6.1036394130018738</v>
      </c>
      <c r="AX444" s="517">
        <f t="shared" ca="1" si="2351"/>
        <v>3.7026273695926792</v>
      </c>
      <c r="AY444" s="517">
        <f t="shared" ca="1" si="2351"/>
        <v>2.2462404231263013</v>
      </c>
      <c r="AZ444" s="517">
        <f t="shared" ca="1" si="2351"/>
        <v>1.3628002526054122</v>
      </c>
      <c r="BA444" s="517">
        <f t="shared" ca="1" si="2351"/>
        <v>0.82687668177986462</v>
      </c>
      <c r="BB444" s="517">
        <f t="shared" ca="1" si="2351"/>
        <v>0.50174562914557719</v>
      </c>
      <c r="BC444" s="517">
        <f t="shared" ca="1" si="2351"/>
        <v>0.30448215119133698</v>
      </c>
      <c r="BD444" s="517">
        <f t="shared" ca="1" si="2351"/>
        <v>1911455.6629871416</v>
      </c>
      <c r="BE444" s="403"/>
      <c r="BG444" s="19" t="s">
        <v>305</v>
      </c>
      <c r="BH444" s="125">
        <f>BG341</f>
        <v>3</v>
      </c>
      <c r="BI444" s="125" t="str">
        <f>BG342</f>
        <v>lei1834</v>
      </c>
      <c r="BJ444" s="224"/>
      <c r="BK444" s="125"/>
      <c r="BL444" s="20"/>
      <c r="BM444" s="518">
        <f ca="1">BM442+BM443</f>
        <v>1563323.9547492829</v>
      </c>
      <c r="BN444" s="517">
        <f t="shared" ref="BN444:CG444" ca="1" si="2352">BN442+BN443</f>
        <v>1.4262186503947061</v>
      </c>
      <c r="BO444" s="517">
        <f t="shared" ca="1" si="2352"/>
        <v>2.338124905884329</v>
      </c>
      <c r="BP444" s="517">
        <f t="shared" ca="1" si="2352"/>
        <v>3.8332615381246673</v>
      </c>
      <c r="BQ444" s="517">
        <f t="shared" ca="1" si="2352"/>
        <v>6.2846687430316548</v>
      </c>
      <c r="BR444" s="517">
        <f t="shared" ca="1" si="2352"/>
        <v>10.303852372409626</v>
      </c>
      <c r="BS444" s="517">
        <f t="shared" ca="1" si="2352"/>
        <v>16.892883955705731</v>
      </c>
      <c r="BT444" s="517">
        <f t="shared" ca="1" si="2352"/>
        <v>27.692870572646264</v>
      </c>
      <c r="BU444" s="517">
        <f t="shared" ca="1" si="2352"/>
        <v>45.388722637790686</v>
      </c>
      <c r="BV444" s="517">
        <f t="shared" ca="1" si="2352"/>
        <v>199.15923594069488</v>
      </c>
      <c r="BW444" s="517">
        <f t="shared" ca="1" si="2352"/>
        <v>121.76426190942119</v>
      </c>
      <c r="BX444" s="517">
        <f t="shared" ca="1" si="2352"/>
        <v>74.365475635196276</v>
      </c>
      <c r="BY444" s="517">
        <f t="shared" ca="1" si="2352"/>
        <v>45.388722637790686</v>
      </c>
      <c r="BZ444" s="517">
        <f t="shared" ca="1" si="2352"/>
        <v>27.692870572646264</v>
      </c>
      <c r="CA444" s="517">
        <f t="shared" ca="1" si="2352"/>
        <v>16.892883955705731</v>
      </c>
      <c r="CB444" s="517">
        <f t="shared" ca="1" si="2352"/>
        <v>10.303852372409626</v>
      </c>
      <c r="CC444" s="517">
        <f t="shared" ca="1" si="2352"/>
        <v>6.2846687430316548</v>
      </c>
      <c r="CD444" s="517">
        <f t="shared" ca="1" si="2352"/>
        <v>3.8332615381246673</v>
      </c>
      <c r="CE444" s="517">
        <f t="shared" ca="1" si="2352"/>
        <v>2.338124905884329</v>
      </c>
      <c r="CF444" s="517">
        <f t="shared" ca="1" si="2352"/>
        <v>1.4262186503947061</v>
      </c>
      <c r="CG444" s="517">
        <f t="shared" ca="1" si="2352"/>
        <v>2081444.564785176</v>
      </c>
      <c r="CH444" s="403"/>
      <c r="CI444" s="519" t="str">
        <f ca="1">IF(ABS(demand-SUM(BM444:CG444)-SUM(BM433:CG433))&lt;0.1,"OK","ERROR")</f>
        <v>ERROR</v>
      </c>
      <c r="CJ444" s="19" t="s">
        <v>305</v>
      </c>
      <c r="CK444" s="125">
        <f>CJ341</f>
        <v>3</v>
      </c>
      <c r="CL444" s="125" t="str">
        <f>CJ342</f>
        <v>work3564</v>
      </c>
      <c r="CM444" s="224"/>
      <c r="CN444" s="125"/>
      <c r="CO444" s="20"/>
      <c r="CP444" s="518">
        <f ca="1">CP442+CP443</f>
        <v>1736940.5003854344</v>
      </c>
      <c r="CQ444" s="517">
        <f t="shared" ref="CQ444:DJ444" ca="1" si="2353">CQ442+CQ443</f>
        <v>0.92062031274228906</v>
      </c>
      <c r="CR444" s="517">
        <f t="shared" ca="1" si="2353"/>
        <v>1.5127968933434806</v>
      </c>
      <c r="CS444" s="517">
        <f t="shared" ca="1" si="2353"/>
        <v>2.4860473004736394</v>
      </c>
      <c r="CT444" s="517">
        <f t="shared" ca="1" si="2353"/>
        <v>4.0856642329939046</v>
      </c>
      <c r="CU444" s="517">
        <f t="shared" ca="1" si="2353"/>
        <v>6.7148069811651423</v>
      </c>
      <c r="CV444" s="517">
        <f t="shared" ca="1" si="2353"/>
        <v>11.035968867936278</v>
      </c>
      <c r="CW444" s="517">
        <f t="shared" ca="1" si="2353"/>
        <v>18.137377455769393</v>
      </c>
      <c r="CX444" s="517">
        <f t="shared" ca="1" si="2353"/>
        <v>29.805358471459474</v>
      </c>
      <c r="CY444" s="517">
        <f t="shared" ca="1" si="2353"/>
        <v>48.968708241832637</v>
      </c>
      <c r="CZ444" s="517">
        <f t="shared" ca="1" si="2353"/>
        <v>80.419801524722132</v>
      </c>
      <c r="DA444" s="517">
        <f t="shared" ca="1" si="2353"/>
        <v>48.968708241832637</v>
      </c>
      <c r="DB444" s="517">
        <f t="shared" ca="1" si="2353"/>
        <v>29.805358471459474</v>
      </c>
      <c r="DC444" s="517">
        <f t="shared" ca="1" si="2353"/>
        <v>18.137377455769393</v>
      </c>
      <c r="DD444" s="517">
        <f t="shared" ca="1" si="2353"/>
        <v>11.035968867936278</v>
      </c>
      <c r="DE444" s="517">
        <f t="shared" ca="1" si="2353"/>
        <v>6.7148069811651423</v>
      </c>
      <c r="DF444" s="517">
        <f t="shared" ca="1" si="2353"/>
        <v>4.0856642329939046</v>
      </c>
      <c r="DG444" s="517">
        <f t="shared" ca="1" si="2353"/>
        <v>2.4860473004736394</v>
      </c>
      <c r="DH444" s="517">
        <f t="shared" ca="1" si="2353"/>
        <v>1.5127968933434806</v>
      </c>
      <c r="DI444" s="517">
        <f t="shared" ca="1" si="2353"/>
        <v>0.92062031274228906</v>
      </c>
      <c r="DJ444" s="517">
        <f t="shared" ca="1" si="2353"/>
        <v>1910002.1323584563</v>
      </c>
      <c r="DK444" s="403"/>
      <c r="DL444" s="519" t="str">
        <f ca="1">IF(ABS(demand-SUM(CP444:DJ444)-SUM(CP433:DJ433))&lt;0.1,"OK","ERROR")</f>
        <v>ERROR</v>
      </c>
      <c r="DM444" s="19" t="s">
        <v>305</v>
      </c>
      <c r="DN444" s="125">
        <f>DM341</f>
        <v>3</v>
      </c>
      <c r="DO444" s="125" t="str">
        <f>DM342</f>
        <v>shop3564</v>
      </c>
      <c r="DP444" s="224"/>
      <c r="DQ444" s="125"/>
      <c r="DR444" s="20"/>
      <c r="DS444" s="518">
        <f ca="1">DS442+DS443</f>
        <v>1563449.2688460029</v>
      </c>
      <c r="DT444" s="517">
        <f t="shared" ref="DT444:EM444" ca="1" si="2354">DT442+DT443</f>
        <v>2.2768826533789643</v>
      </c>
      <c r="DU444" s="517">
        <f t="shared" ca="1" si="2354"/>
        <v>3.7232421086606005</v>
      </c>
      <c r="DV444" s="517">
        <f t="shared" ca="1" si="2354"/>
        <v>6.0884800872394349</v>
      </c>
      <c r="DW444" s="517">
        <f t="shared" ca="1" si="2354"/>
        <v>9.9562953801043452</v>
      </c>
      <c r="DX444" s="517">
        <f t="shared" ca="1" si="2354"/>
        <v>16.280901874894738</v>
      </c>
      <c r="DY444" s="517">
        <f t="shared" ca="1" si="2354"/>
        <v>26.621673643321607</v>
      </c>
      <c r="DZ444" s="517">
        <f t="shared" ca="1" si="2354"/>
        <v>43.525410457676273</v>
      </c>
      <c r="EA444" s="517">
        <f t="shared" ca="1" si="2354"/>
        <v>71.147418767936188</v>
      </c>
      <c r="EB444" s="517">
        <f t="shared" ca="1" si="2354"/>
        <v>309.69550287067239</v>
      </c>
      <c r="EC444" s="517">
        <f t="shared" ca="1" si="2354"/>
        <v>189.84598158543756</v>
      </c>
      <c r="ED444" s="517">
        <f t="shared" ca="1" si="2354"/>
        <v>116.2561132672782</v>
      </c>
      <c r="EE444" s="517">
        <f t="shared" ca="1" si="2354"/>
        <v>71.147418767936188</v>
      </c>
      <c r="EF444" s="517">
        <f t="shared" ca="1" si="2354"/>
        <v>43.525410457676273</v>
      </c>
      <c r="EG444" s="517">
        <f t="shared" ca="1" si="2354"/>
        <v>26.621673643321607</v>
      </c>
      <c r="EH444" s="517">
        <f t="shared" ca="1" si="2354"/>
        <v>16.280901874894738</v>
      </c>
      <c r="EI444" s="517">
        <f t="shared" ca="1" si="2354"/>
        <v>9.9562953801043452</v>
      </c>
      <c r="EJ444" s="517">
        <f t="shared" ca="1" si="2354"/>
        <v>6.0884800872394349</v>
      </c>
      <c r="EK444" s="517">
        <f t="shared" ca="1" si="2354"/>
        <v>3.7232421086606005</v>
      </c>
      <c r="EL444" s="517">
        <f t="shared" ca="1" si="2354"/>
        <v>2.2768826533789643</v>
      </c>
      <c r="EM444" s="517">
        <f t="shared" ca="1" si="2354"/>
        <v>2082027.5514885022</v>
      </c>
      <c r="EN444" s="403"/>
      <c r="EP444" s="19" t="s">
        <v>305</v>
      </c>
      <c r="EQ444" s="125">
        <f>EP341</f>
        <v>3</v>
      </c>
      <c r="ER444" s="125" t="str">
        <f>EP342</f>
        <v>lei3564</v>
      </c>
      <c r="ES444" s="224"/>
      <c r="ET444" s="125"/>
      <c r="EU444" s="20"/>
      <c r="EV444" s="518">
        <f ca="1">EV442+EV443</f>
        <v>1563540.3550040917</v>
      </c>
      <c r="EW444" s="517">
        <f t="shared" ref="EW444:FP444" ca="1" si="2355">EW442+EW443</f>
        <v>1.9420719853344335</v>
      </c>
      <c r="EX444" s="517">
        <f t="shared" ca="1" si="2355"/>
        <v>3.1777246420915399</v>
      </c>
      <c r="EY444" s="517">
        <f t="shared" ca="1" si="2355"/>
        <v>5.1997087260176729</v>
      </c>
      <c r="EZ444" s="517">
        <f t="shared" ca="1" si="2355"/>
        <v>8.5084154975270767</v>
      </c>
      <c r="FA444" s="517">
        <f t="shared" ca="1" si="2355"/>
        <v>13.922496802959888</v>
      </c>
      <c r="FB444" s="517">
        <f t="shared" ca="1" si="2355"/>
        <v>22.780898521846538</v>
      </c>
      <c r="FC444" s="517">
        <f t="shared" ca="1" si="2355"/>
        <v>37.272428900786132</v>
      </c>
      <c r="FD444" s="517">
        <f t="shared" ca="1" si="2355"/>
        <v>60.972125363512028</v>
      </c>
      <c r="FE444" s="517">
        <f t="shared" ca="1" si="2355"/>
        <v>266.14474088837619</v>
      </c>
      <c r="FF444" s="517">
        <f t="shared" ca="1" si="2355"/>
        <v>162.97605954089235</v>
      </c>
      <c r="FG444" s="517">
        <f t="shared" ca="1" si="2355"/>
        <v>99.710835630326571</v>
      </c>
      <c r="FH444" s="517">
        <f t="shared" ca="1" si="2355"/>
        <v>60.972125363512028</v>
      </c>
      <c r="FI444" s="517">
        <f t="shared" ca="1" si="2355"/>
        <v>37.272428900786132</v>
      </c>
      <c r="FJ444" s="517">
        <f t="shared" ca="1" si="2355"/>
        <v>22.780898521846538</v>
      </c>
      <c r="FK444" s="517">
        <f t="shared" ca="1" si="2355"/>
        <v>13.922496802959888</v>
      </c>
      <c r="FL444" s="517">
        <f t="shared" ca="1" si="2355"/>
        <v>8.5084154975270767</v>
      </c>
      <c r="FM444" s="517">
        <f t="shared" ca="1" si="2355"/>
        <v>5.1997087260176729</v>
      </c>
      <c r="FN444" s="517">
        <f t="shared" ca="1" si="2355"/>
        <v>3.1777246420915399</v>
      </c>
      <c r="FO444" s="517">
        <f t="shared" ca="1" si="2355"/>
        <v>1.9420719853344335</v>
      </c>
      <c r="FP444" s="517">
        <f t="shared" ca="1" si="2355"/>
        <v>2082421.2360752777</v>
      </c>
      <c r="FQ444" s="403"/>
      <c r="FS444" s="19" t="s">
        <v>305</v>
      </c>
      <c r="FT444" s="125">
        <f>FS341</f>
        <v>3</v>
      </c>
      <c r="FU444" s="125" t="str">
        <f>FS342</f>
        <v>shop65</v>
      </c>
      <c r="FV444" s="224"/>
      <c r="FW444" s="125"/>
      <c r="FX444" s="20"/>
      <c r="FY444" s="518">
        <f ca="1">FY442+FY443</f>
        <v>1735732.787889102</v>
      </c>
      <c r="FZ444" s="517">
        <f t="shared" ref="FZ444:GS444" ca="1" si="2356">FZ442+FZ443</f>
        <v>2.9537279220052275</v>
      </c>
      <c r="GA444" s="517">
        <f t="shared" ca="1" si="2356"/>
        <v>4.8303793768488505</v>
      </c>
      <c r="GB444" s="517">
        <f t="shared" ca="1" si="2356"/>
        <v>7.8993771888346922</v>
      </c>
      <c r="GC444" s="517">
        <f t="shared" ca="1" si="2356"/>
        <v>12.918002965550473</v>
      </c>
      <c r="GD444" s="517">
        <f t="shared" ca="1" si="2356"/>
        <v>21.123820141409425</v>
      </c>
      <c r="GE444" s="517">
        <f t="shared" ca="1" si="2356"/>
        <v>34.538004931632756</v>
      </c>
      <c r="GF444" s="517">
        <f t="shared" ca="1" si="2356"/>
        <v>56.458041556040953</v>
      </c>
      <c r="GG444" s="517">
        <f t="shared" ca="1" si="2356"/>
        <v>92.254257966483692</v>
      </c>
      <c r="GH444" s="517">
        <f t="shared" ca="1" si="2356"/>
        <v>150.64760076849493</v>
      </c>
      <c r="GI444" s="517">
        <f t="shared" ca="1" si="2356"/>
        <v>245.73291466088978</v>
      </c>
      <c r="GJ444" s="517">
        <f t="shared" ca="1" si="2356"/>
        <v>150.64760076849493</v>
      </c>
      <c r="GK444" s="517">
        <f t="shared" ca="1" si="2356"/>
        <v>92.254257966483692</v>
      </c>
      <c r="GL444" s="517">
        <f t="shared" ca="1" si="2356"/>
        <v>56.458041556040953</v>
      </c>
      <c r="GM444" s="517">
        <f t="shared" ca="1" si="2356"/>
        <v>34.538004931632756</v>
      </c>
      <c r="GN444" s="517">
        <f t="shared" ca="1" si="2356"/>
        <v>21.123820141409425</v>
      </c>
      <c r="GO444" s="517">
        <f t="shared" ca="1" si="2356"/>
        <v>12.918002965550473</v>
      </c>
      <c r="GP444" s="517">
        <f t="shared" ca="1" si="2356"/>
        <v>7.8993771888346922</v>
      </c>
      <c r="GQ444" s="517">
        <f t="shared" ca="1" si="2356"/>
        <v>4.8303793768488505</v>
      </c>
      <c r="GR444" s="517">
        <f t="shared" ca="1" si="2356"/>
        <v>2.9537279220052275</v>
      </c>
      <c r="GS444" s="517">
        <f t="shared" ca="1" si="2356"/>
        <v>1908034.965361258</v>
      </c>
      <c r="GT444" s="403"/>
      <c r="GU444" s="519" t="str">
        <f ca="1">IF(ABS(demand-SUM(FY444:GS444)-SUM(FY433:GS433))&lt;0.1,"OK","ERROR")</f>
        <v>ERROR</v>
      </c>
      <c r="GV444" s="19" t="s">
        <v>305</v>
      </c>
      <c r="GW444" s="125">
        <f>GV341</f>
        <v>3</v>
      </c>
      <c r="GX444" s="125" t="str">
        <f>GV342</f>
        <v>lei65</v>
      </c>
      <c r="GY444" s="224"/>
      <c r="GZ444" s="125"/>
      <c r="HA444" s="20"/>
      <c r="HB444" s="518">
        <f ca="1">HB442+HB443</f>
        <v>1733952.1140554361</v>
      </c>
      <c r="HC444" s="517">
        <f t="shared" ref="HC444:HV444" ca="1" si="2357">HC442+HC443</f>
        <v>7.2879227725539799</v>
      </c>
      <c r="HD444" s="517">
        <f t="shared" ca="1" si="2357"/>
        <v>11.896109736243618</v>
      </c>
      <c r="HE444" s="517">
        <f t="shared" ca="1" si="2357"/>
        <v>19.416890874333365</v>
      </c>
      <c r="HF444" s="517">
        <f t="shared" ca="1" si="2357"/>
        <v>31.688988268976821</v>
      </c>
      <c r="HG444" s="517">
        <f t="shared" ca="1" si="2357"/>
        <v>51.708157347485013</v>
      </c>
      <c r="HH444" s="517">
        <f t="shared" ca="1" si="2357"/>
        <v>84.348945579279786</v>
      </c>
      <c r="HI444" s="517">
        <f t="shared" ca="1" si="2357"/>
        <v>137.5261687420365</v>
      </c>
      <c r="HJ444" s="517">
        <f t="shared" ca="1" si="2357"/>
        <v>224.04656858628329</v>
      </c>
      <c r="HK444" s="517">
        <f t="shared" ca="1" si="2357"/>
        <v>364.51484613202894</v>
      </c>
      <c r="HL444" s="517">
        <f t="shared" ca="1" si="2357"/>
        <v>591.7742130844639</v>
      </c>
      <c r="HM444" s="517">
        <f t="shared" ca="1" si="2357"/>
        <v>364.51484613202894</v>
      </c>
      <c r="HN444" s="517">
        <f t="shared" ca="1" si="2357"/>
        <v>224.04656858628329</v>
      </c>
      <c r="HO444" s="517">
        <f t="shared" ca="1" si="2357"/>
        <v>137.5261687420365</v>
      </c>
      <c r="HP444" s="517">
        <f t="shared" ca="1" si="2357"/>
        <v>84.348945579279786</v>
      </c>
      <c r="HQ444" s="517">
        <f t="shared" ca="1" si="2357"/>
        <v>51.708157347485013</v>
      </c>
      <c r="HR444" s="517">
        <f t="shared" ca="1" si="2357"/>
        <v>31.688988268976821</v>
      </c>
      <c r="HS444" s="517">
        <f t="shared" ca="1" si="2357"/>
        <v>19.416890874333365</v>
      </c>
      <c r="HT444" s="517">
        <f t="shared" ca="1" si="2357"/>
        <v>11.896109736243618</v>
      </c>
      <c r="HU444" s="517">
        <f t="shared" ca="1" si="2357"/>
        <v>7.2879227725539799</v>
      </c>
      <c r="HV444" s="517">
        <f t="shared" ca="1" si="2357"/>
        <v>1905141.894040005</v>
      </c>
      <c r="HW444" s="403"/>
    </row>
    <row r="445" spans="1:231" ht="15"/>
    <row r="446" spans="1:231" ht="15"/>
    <row r="447" spans="1:231" ht="15" hidden="1"/>
    <row r="448" spans="1:231" ht="15" hidden="1"/>
  </sheetData>
  <mergeCells count="8">
    <mergeCell ref="EP1:FQ1"/>
    <mergeCell ref="FS1:GT1"/>
    <mergeCell ref="GV1:HW1"/>
    <mergeCell ref="A1:AB1"/>
    <mergeCell ref="AD1:BE1"/>
    <mergeCell ref="BG1:CH1"/>
    <mergeCell ref="CJ1:DK1"/>
    <mergeCell ref="DM1:EN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156</vt:i4>
      </vt:variant>
    </vt:vector>
  </HeadingPairs>
  <TitlesOfParts>
    <vt:vector size="166" baseType="lpstr">
      <vt:lpstr>Front</vt:lpstr>
      <vt:lpstr>How To</vt:lpstr>
      <vt:lpstr>Note</vt:lpstr>
      <vt:lpstr>Direct</vt:lpstr>
      <vt:lpstr>Demand</vt:lpstr>
      <vt:lpstr>Design</vt:lpstr>
      <vt:lpstr>Output</vt:lpstr>
      <vt:lpstr>parameters</vt:lpstr>
      <vt:lpstr>calcs_segs</vt:lpstr>
      <vt:lpstr>calcs</vt:lpstr>
      <vt:lpstr>a_wtwwtp</vt:lpstr>
      <vt:lpstr>as_p1834</vt:lpstr>
      <vt:lpstr>as_p3564</vt:lpstr>
      <vt:lpstr>as_p65</vt:lpstr>
      <vt:lpstr>as_plei1834</vt:lpstr>
      <vt:lpstr>as_plei3564</vt:lpstr>
      <vt:lpstr>as_plei65</vt:lpstr>
      <vt:lpstr>as_pshop1834</vt:lpstr>
      <vt:lpstr>as_pshop3564</vt:lpstr>
      <vt:lpstr>as_pshop65</vt:lpstr>
      <vt:lpstr>as_pwork1834</vt:lpstr>
      <vt:lpstr>as_pwork3564</vt:lpstr>
      <vt:lpstr>as_speed1834</vt:lpstr>
      <vt:lpstr>as_speed3564</vt:lpstr>
      <vt:lpstr>as_speed65</vt:lpstr>
      <vt:lpstr>atts</vt:lpstr>
      <vt:lpstr>atts_cr</vt:lpstr>
      <vt:lpstr>atts_density</vt:lpstr>
      <vt:lpstr>atts_lanes</vt:lpstr>
      <vt:lpstr>atts_speed</vt:lpstr>
      <vt:lpstr>b_in</vt:lpstr>
      <vt:lpstr>b_wtwwtp</vt:lpstr>
      <vt:lpstr>core0_lei1834</vt:lpstr>
      <vt:lpstr>core0_lei3564</vt:lpstr>
      <vt:lpstr>core0_lei65</vt:lpstr>
      <vt:lpstr>core0_shop1834</vt:lpstr>
      <vt:lpstr>core0_shop3564</vt:lpstr>
      <vt:lpstr>core0_shop65</vt:lpstr>
      <vt:lpstr>core0_work1834</vt:lpstr>
      <vt:lpstr>core0_work3564</vt:lpstr>
      <vt:lpstr>core1_lei1834</vt:lpstr>
      <vt:lpstr>core1_lei3564</vt:lpstr>
      <vt:lpstr>core1_lei65</vt:lpstr>
      <vt:lpstr>core1_shop1834</vt:lpstr>
      <vt:lpstr>core1_shop3564</vt:lpstr>
      <vt:lpstr>core1_shop65</vt:lpstr>
      <vt:lpstr>core1_work1834</vt:lpstr>
      <vt:lpstr>core1_work3564</vt:lpstr>
      <vt:lpstr>core2_lei1834</vt:lpstr>
      <vt:lpstr>core2_lei3564</vt:lpstr>
      <vt:lpstr>core2_lei65</vt:lpstr>
      <vt:lpstr>core2_shop1834</vt:lpstr>
      <vt:lpstr>core2_shop3564</vt:lpstr>
      <vt:lpstr>core2_shop65</vt:lpstr>
      <vt:lpstr>core2_work1834</vt:lpstr>
      <vt:lpstr>core2_work3564</vt:lpstr>
      <vt:lpstr>core3_lei1834</vt:lpstr>
      <vt:lpstr>core3_lei3564</vt:lpstr>
      <vt:lpstr>core3_lei65</vt:lpstr>
      <vt:lpstr>core3_shop1834</vt:lpstr>
      <vt:lpstr>core3_shop3564</vt:lpstr>
      <vt:lpstr>core3_shop65</vt:lpstr>
      <vt:lpstr>core3_work1834</vt:lpstr>
      <vt:lpstr>core3_work3564</vt:lpstr>
      <vt:lpstr>countries</vt:lpstr>
      <vt:lpstr>demand</vt:lpstr>
      <vt:lpstr>discount</vt:lpstr>
      <vt:lpstr>fac</vt:lpstr>
      <vt:lpstr>fac_inv</vt:lpstr>
      <vt:lpstr>fac_letters</vt:lpstr>
      <vt:lpstr>fac_names</vt:lpstr>
      <vt:lpstr>i_in</vt:lpstr>
      <vt:lpstr>in_country</vt:lpstr>
      <vt:lpstr>in_demand</vt:lpstr>
      <vt:lpstr>in_discount</vt:lpstr>
      <vt:lpstr>in_input0</vt:lpstr>
      <vt:lpstr>in_input1</vt:lpstr>
      <vt:lpstr>in_input2</vt:lpstr>
      <vt:lpstr>in_input3</vt:lpstr>
      <vt:lpstr>in_length</vt:lpstr>
      <vt:lpstr>in_lifetime</vt:lpstr>
      <vt:lpstr>in_p1834</vt:lpstr>
      <vt:lpstr>in_p3564</vt:lpstr>
      <vt:lpstr>in_p65</vt:lpstr>
      <vt:lpstr>in_plei1834</vt:lpstr>
      <vt:lpstr>in_plei3564</vt:lpstr>
      <vt:lpstr>in_plei65</vt:lpstr>
      <vt:lpstr>in_pshop1834</vt:lpstr>
      <vt:lpstr>in_pshop3564</vt:lpstr>
      <vt:lpstr>in_pshop65</vt:lpstr>
      <vt:lpstr>in_pwork1834</vt:lpstr>
      <vt:lpstr>in_pwork3564</vt:lpstr>
      <vt:lpstr>in_speed1834</vt:lpstr>
      <vt:lpstr>in_speed3564</vt:lpstr>
      <vt:lpstr>in_speed65</vt:lpstr>
      <vt:lpstr>input0</vt:lpstr>
      <vt:lpstr>input0_lei1834</vt:lpstr>
      <vt:lpstr>input0_lei3564</vt:lpstr>
      <vt:lpstr>input0_lei65</vt:lpstr>
      <vt:lpstr>input0_shop1834</vt:lpstr>
      <vt:lpstr>input0_shop3564</vt:lpstr>
      <vt:lpstr>input0_shop65</vt:lpstr>
      <vt:lpstr>input0_work3564</vt:lpstr>
      <vt:lpstr>input1</vt:lpstr>
      <vt:lpstr>input2</vt:lpstr>
      <vt:lpstr>input3</vt:lpstr>
      <vt:lpstr>length</vt:lpstr>
      <vt:lpstr>lifetime</vt:lpstr>
      <vt:lpstr>maxI</vt:lpstr>
      <vt:lpstr>output0</vt:lpstr>
      <vt:lpstr>output0_lei1834</vt:lpstr>
      <vt:lpstr>output0_lei3564</vt:lpstr>
      <vt:lpstr>output0_lei65</vt:lpstr>
      <vt:lpstr>output0_shop1834</vt:lpstr>
      <vt:lpstr>output0_shop3564</vt:lpstr>
      <vt:lpstr>output0_shop65</vt:lpstr>
      <vt:lpstr>output0_work1834</vt:lpstr>
      <vt:lpstr>output0_work3564</vt:lpstr>
      <vt:lpstr>output1</vt:lpstr>
      <vt:lpstr>output1_lei1834</vt:lpstr>
      <vt:lpstr>output1_lei3564</vt:lpstr>
      <vt:lpstr>output1_lei65</vt:lpstr>
      <vt:lpstr>output1_shop1834</vt:lpstr>
      <vt:lpstr>output1_shop3564</vt:lpstr>
      <vt:lpstr>output1_shop65</vt:lpstr>
      <vt:lpstr>output1_work1834</vt:lpstr>
      <vt:lpstr>output1_work3564</vt:lpstr>
      <vt:lpstr>output2</vt:lpstr>
      <vt:lpstr>output2_lei1834</vt:lpstr>
      <vt:lpstr>output2_lei3564</vt:lpstr>
      <vt:lpstr>output2_lei65</vt:lpstr>
      <vt:lpstr>output2_shop1834</vt:lpstr>
      <vt:lpstr>output2_shop3564</vt:lpstr>
      <vt:lpstr>output2_shop65</vt:lpstr>
      <vt:lpstr>output2_work1834</vt:lpstr>
      <vt:lpstr>output2_work3564</vt:lpstr>
      <vt:lpstr>output3</vt:lpstr>
      <vt:lpstr>output3_lei1834</vt:lpstr>
      <vt:lpstr>output3_lei3564</vt:lpstr>
      <vt:lpstr>output3_lei65</vt:lpstr>
      <vt:lpstr>output3_shop1834</vt:lpstr>
      <vt:lpstr>output3_shop3564</vt:lpstr>
      <vt:lpstr>output3_shop65</vt:lpstr>
      <vt:lpstr>output3_work1834</vt:lpstr>
      <vt:lpstr>output3_work3564</vt:lpstr>
      <vt:lpstr>p_lei1834</vt:lpstr>
      <vt:lpstr>p_lei3564</vt:lpstr>
      <vt:lpstr>p_lei65</vt:lpstr>
      <vt:lpstr>p_shop1834</vt:lpstr>
      <vt:lpstr>p_shop3564</vt:lpstr>
      <vt:lpstr>p_shop65</vt:lpstr>
      <vt:lpstr>p_work1834</vt:lpstr>
      <vt:lpstr>p_work3564</vt:lpstr>
      <vt:lpstr>pnontraders</vt:lpstr>
      <vt:lpstr>rpsp_scaling</vt:lpstr>
      <vt:lpstr>segs</vt:lpstr>
      <vt:lpstr>speed1834</vt:lpstr>
      <vt:lpstr>speed3564</vt:lpstr>
      <vt:lpstr>speed65</vt:lpstr>
      <vt:lpstr>stream</vt:lpstr>
      <vt:lpstr>times1834</vt:lpstr>
      <vt:lpstr>times3564</vt:lpstr>
      <vt:lpstr>times65</vt:lpstr>
      <vt:lpstr>wtp_unit_nontraders</vt:lpstr>
      <vt:lpstr>wtw_in</vt:lpstr>
      <vt:lpstr>yesno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PauloRui</dc:creator>
  <cp:lastModifiedBy>PauloRui</cp:lastModifiedBy>
  <cp:lastPrinted>2020-02-13T20:00:16Z</cp:lastPrinted>
  <dcterms:created xsi:type="dcterms:W3CDTF">2017-03-21T19:34:30Z</dcterms:created>
  <dcterms:modified xsi:type="dcterms:W3CDTF">2021-03-12T17:15:53Z</dcterms:modified>
</cp:coreProperties>
</file>